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unty Recorder Data" sheetId="1" r:id="rId4"/>
    <sheet state="visible" name="Early, Mail-in and Election Day" sheetId="2" r:id="rId5"/>
    <sheet state="visible" name="Sheriff, Manifold One" sheetId="3" r:id="rId6"/>
    <sheet state="visible" name="Sheriff, Mail-in Manifold" sheetId="4" r:id="rId7"/>
    <sheet state="visible" name="Senate, Turnout Manifold" sheetId="5" r:id="rId8"/>
    <sheet state="visible" name="Senate, Mail-in Manifold" sheetId="6" r:id="rId9"/>
    <sheet state="visible" name="Governor, Turnout Manifold" sheetId="7" r:id="rId10"/>
    <sheet state="visible" name="Governor, Mail-in Manifold" sheetId="8" r:id="rId11"/>
    <sheet state="visible" name="Siso MiV Quad" sheetId="9" r:id="rId12"/>
    <sheet state="visible" name="Cortez Cubic" sheetId="10" r:id="rId13"/>
    <sheet state="visible" name="Cubic Equation Calculator, Cort" sheetId="11" r:id="rId14"/>
  </sheets>
  <definedNames/>
  <calcPr/>
</workbook>
</file>

<file path=xl/sharedStrings.xml><?xml version="1.0" encoding="utf-8"?>
<sst xmlns="http://schemas.openxmlformats.org/spreadsheetml/2006/main" count="2762" uniqueCount="236">
  <si>
    <t>Sheriff</t>
  </si>
  <si>
    <t>Senate</t>
  </si>
  <si>
    <t>Governor</t>
  </si>
  <si>
    <t>Source of Tabualtion Data: County Recorder</t>
  </si>
  <si>
    <t>P</t>
  </si>
  <si>
    <t>R</t>
  </si>
  <si>
    <t>Race</t>
  </si>
  <si>
    <t>A1: Hyt Early</t>
  </si>
  <si>
    <t>A2: Hyt MiV</t>
  </si>
  <si>
    <t>A3: Hyt EDV</t>
  </si>
  <si>
    <t>B1: McMah Early</t>
  </si>
  <si>
    <t>B2: McMah MiV</t>
  </si>
  <si>
    <t>B3: McMah EDV</t>
  </si>
  <si>
    <t>C1: Roberts Early</t>
  </si>
  <si>
    <t>C2: Roberts MiV</t>
  </si>
  <si>
    <t>C3: Roberts EDV</t>
  </si>
  <si>
    <t>A1:  Brown Early</t>
  </si>
  <si>
    <t>A2: Brown MiV</t>
  </si>
  <si>
    <t>A3: Brown EDV</t>
  </si>
  <si>
    <t>B1: Cortez Early</t>
  </si>
  <si>
    <t>B2: Cortez MiV</t>
  </si>
  <si>
    <t>B3: Cortez EDV</t>
  </si>
  <si>
    <t>C1: Laxalt Early</t>
  </si>
  <si>
    <t>C2: Laxalt MiV</t>
  </si>
  <si>
    <t>C3: Laxalt EDV</t>
  </si>
  <si>
    <t>A1:  Gilbert Early</t>
  </si>
  <si>
    <t>A2: Gilbert MiV</t>
  </si>
  <si>
    <t>A3: Gilbert EDV</t>
  </si>
  <si>
    <t>B1: Sisolak Early</t>
  </si>
  <si>
    <t>B2: Sisolak MiV</t>
  </si>
  <si>
    <t>B3: Sisolak EDV</t>
  </si>
  <si>
    <t>C1: Lombardo Early</t>
  </si>
  <si>
    <t>C2: Lombardo MiV</t>
  </si>
  <si>
    <t>C3: Lombardo EDV</t>
  </si>
  <si>
    <t>https://www.clarkcountynv.gov/government/departments/elections/past_elections.php</t>
  </si>
  <si>
    <t>t1</t>
  </si>
  <si>
    <t>y1</t>
  </si>
  <si>
    <t>x1</t>
  </si>
  <si>
    <t>Hyt early%</t>
  </si>
  <si>
    <t>Hyt miv%</t>
  </si>
  <si>
    <t>Hyt EDV%</t>
  </si>
  <si>
    <t>null</t>
  </si>
  <si>
    <t>x</t>
  </si>
  <si>
    <t>y</t>
  </si>
  <si>
    <t>Constants -&gt;</t>
  </si>
  <si>
    <t>Expected S</t>
  </si>
  <si>
    <t>S1</t>
  </si>
  <si>
    <t>T1</t>
  </si>
  <si>
    <t>U1</t>
  </si>
  <si>
    <t>V1</t>
  </si>
  <si>
    <t>Alpha</t>
  </si>
  <si>
    <t>Omega</t>
  </si>
  <si>
    <t>G: Red West%</t>
  </si>
  <si>
    <t>G Manifold</t>
  </si>
  <si>
    <t>Alpha*Omega</t>
  </si>
  <si>
    <t>Alpha^2</t>
  </si>
  <si>
    <t>Alpha^3</t>
  </si>
  <si>
    <t>|</t>
  </si>
  <si>
    <t>S2</t>
  </si>
  <si>
    <t>T2</t>
  </si>
  <si>
    <t>U2</t>
  </si>
  <si>
    <t>V2</t>
  </si>
  <si>
    <t>Omega^2</t>
  </si>
  <si>
    <t>Expected V</t>
  </si>
  <si>
    <t>Lambda</t>
  </si>
  <si>
    <t>Psi</t>
  </si>
  <si>
    <t>W: Dark Blue%</t>
  </si>
  <si>
    <t>W Manifold</t>
  </si>
  <si>
    <t>Psi^2</t>
  </si>
  <si>
    <t>Omega*Psi</t>
  </si>
  <si>
    <t>Alpha*Psi</t>
  </si>
  <si>
    <t>Psi^3</t>
  </si>
  <si>
    <t>Omega*Psi^2</t>
  </si>
  <si>
    <t>Omega^2 *Psi</t>
  </si>
  <si>
    <t>Omega^3</t>
  </si>
  <si>
    <t>Alpha* Psi^2</t>
  </si>
  <si>
    <t>Alpha *Omega*Psi</t>
  </si>
  <si>
    <t>Alpha*Omega^2</t>
  </si>
  <si>
    <t>Alpha^2 * Psi</t>
  </si>
  <si>
    <t>Alpha^2 * Omega</t>
  </si>
  <si>
    <t>Alpha * Omega</t>
  </si>
  <si>
    <t>lambda</t>
  </si>
  <si>
    <t>H: Red East%</t>
  </si>
  <si>
    <t>alpha</t>
  </si>
  <si>
    <t>h</t>
  </si>
  <si>
    <t>alpha^2</t>
  </si>
  <si>
    <t>h*alpha</t>
  </si>
  <si>
    <t>h^2</t>
  </si>
  <si>
    <t>k1</t>
  </si>
  <si>
    <t>k2</t>
  </si>
  <si>
    <t>k3</t>
  </si>
  <si>
    <t>k4</t>
  </si>
  <si>
    <t>k5</t>
  </si>
  <si>
    <t>g</t>
  </si>
  <si>
    <t>g manifold</t>
  </si>
  <si>
    <t>resid</t>
  </si>
  <si>
    <t>k0</t>
  </si>
  <si>
    <t>𝝵</t>
  </si>
  <si>
    <t>𝝽</t>
  </si>
  <si>
    <t>𝝉</t>
  </si>
  <si>
    <t>𝝺</t>
  </si>
  <si>
    <t>Left EQ.6</t>
  </si>
  <si>
    <t>Right EQ.6</t>
  </si>
  <si>
    <t>A1</t>
  </si>
  <si>
    <t>B1</t>
  </si>
  <si>
    <t>C1</t>
  </si>
  <si>
    <t>A2</t>
  </si>
  <si>
    <t>B2</t>
  </si>
  <si>
    <t>C2</t>
  </si>
  <si>
    <t>Left EQ.8</t>
  </si>
  <si>
    <t>Right EQ.8</t>
  </si>
  <si>
    <t>Difference</t>
  </si>
  <si>
    <t>A3</t>
  </si>
  <si>
    <t>B3</t>
  </si>
  <si>
    <t>C3</t>
  </si>
  <si>
    <t>Root1</t>
  </si>
  <si>
    <t>Root2</t>
  </si>
  <si>
    <t>Actual</t>
  </si>
  <si>
    <t>Pick Root</t>
  </si>
  <si>
    <t>Resid</t>
  </si>
  <si>
    <t>Negative Root</t>
  </si>
  <si>
    <t>Positive Root</t>
  </si>
  <si>
    <t>Top 400</t>
  </si>
  <si>
    <t>Left EQ5</t>
  </si>
  <si>
    <t>Right EQ5</t>
  </si>
  <si>
    <t>D2</t>
  </si>
  <si>
    <t>D3</t>
  </si>
  <si>
    <t>Left EQ8</t>
  </si>
  <si>
    <t>Right EQ8</t>
  </si>
  <si>
    <t>relative</t>
  </si>
  <si>
    <t>A4</t>
  </si>
  <si>
    <t>B4</t>
  </si>
  <si>
    <t>C4</t>
  </si>
  <si>
    <t>D4</t>
  </si>
  <si>
    <t>Root1 accepted</t>
  </si>
  <si>
    <t>root2 accepted</t>
  </si>
  <si>
    <t>Average Root Distance</t>
  </si>
  <si>
    <t>Areal</t>
  </si>
  <si>
    <t>Breal</t>
  </si>
  <si>
    <t>Creal</t>
  </si>
  <si>
    <t>Dreal</t>
  </si>
  <si>
    <t>Aimg</t>
  </si>
  <si>
    <t>Bimg</t>
  </si>
  <si>
    <t>Cimg</t>
  </si>
  <si>
    <t>Dimg</t>
  </si>
  <si>
    <t>Accept Root</t>
  </si>
  <si>
    <t>Resids</t>
  </si>
  <si>
    <t>Root 1 Real</t>
  </si>
  <si>
    <t>Root 1 Img</t>
  </si>
  <si>
    <t>Root 2 Real</t>
  </si>
  <si>
    <t>Root 2 Img</t>
  </si>
  <si>
    <t>Root 3 Real</t>
  </si>
  <si>
    <t>Root 3 Img</t>
  </si>
  <si>
    <t>Atheta</t>
  </si>
  <si>
    <t>Btheta</t>
  </si>
  <si>
    <t>Ctheta</t>
  </si>
  <si>
    <t>Dtheta</t>
  </si>
  <si>
    <t>AMag</t>
  </si>
  <si>
    <t>BMag</t>
  </si>
  <si>
    <t>CMag</t>
  </si>
  <si>
    <t>Dmag</t>
  </si>
  <si>
    <t>A'theta</t>
  </si>
  <si>
    <t>Ptheta</t>
  </si>
  <si>
    <t>Qtheta</t>
  </si>
  <si>
    <t>Rtheta</t>
  </si>
  <si>
    <t>PMag</t>
  </si>
  <si>
    <t>QMag</t>
  </si>
  <si>
    <t>Rmag</t>
  </si>
  <si>
    <t>A'real</t>
  </si>
  <si>
    <t>Preal</t>
  </si>
  <si>
    <t>Qreal</t>
  </si>
  <si>
    <t>Rreal</t>
  </si>
  <si>
    <t>A'img</t>
  </si>
  <si>
    <t>Pimg</t>
  </si>
  <si>
    <t>Qimg</t>
  </si>
  <si>
    <t>Rimg</t>
  </si>
  <si>
    <t xml:space="preserve"> Theta Sum</t>
  </si>
  <si>
    <t>Theta Reduce</t>
  </si>
  <si>
    <t>Theta Normal</t>
  </si>
  <si>
    <t>Mag Product</t>
  </si>
  <si>
    <t>-2P^3 theta</t>
  </si>
  <si>
    <t>-2P^3 mag</t>
  </si>
  <si>
    <t>9PQ theta</t>
  </si>
  <si>
    <t>9PQ mag</t>
  </si>
  <si>
    <t>-27R theta</t>
  </si>
  <si>
    <t>-27R mag</t>
  </si>
  <si>
    <t>S real</t>
  </si>
  <si>
    <t>S Img</t>
  </si>
  <si>
    <t>S Theta</t>
  </si>
  <si>
    <t>S mag</t>
  </si>
  <si>
    <t>-P^2Q^2 theta</t>
  </si>
  <si>
    <t>-P^2Q^2 mag</t>
  </si>
  <si>
    <t>4Q^3 theta</t>
  </si>
  <si>
    <t>4Q^3 mag</t>
  </si>
  <si>
    <t>4P^3R theta</t>
  </si>
  <si>
    <t>4P^3R mag</t>
  </si>
  <si>
    <t>-18PQR theta</t>
  </si>
  <si>
    <t>-18PQR mag</t>
  </si>
  <si>
    <t>27R^2 theta</t>
  </si>
  <si>
    <t>27R^2 mag</t>
  </si>
  <si>
    <t>T real</t>
  </si>
  <si>
    <t>T Img</t>
  </si>
  <si>
    <t>T Theta</t>
  </si>
  <si>
    <t>T mag</t>
  </si>
  <si>
    <t>G theta</t>
  </si>
  <si>
    <t>G mag</t>
  </si>
  <si>
    <t>H real</t>
  </si>
  <si>
    <t>H Img</t>
  </si>
  <si>
    <t>H Theta</t>
  </si>
  <si>
    <t>H mag</t>
  </si>
  <si>
    <t>U theta</t>
  </si>
  <si>
    <t>U mag</t>
  </si>
  <si>
    <t>P^2 theta</t>
  </si>
  <si>
    <t>P^2 mag</t>
  </si>
  <si>
    <t>-P^2 +3Q real</t>
  </si>
  <si>
    <t>-P^2 +3Q  Img</t>
  </si>
  <si>
    <t>-P^2 +3Q  Theta</t>
  </si>
  <si>
    <t>-P^2 +3Q  mag</t>
  </si>
  <si>
    <t>V theta</t>
  </si>
  <si>
    <t>V mag</t>
  </si>
  <si>
    <t>Real k1</t>
  </si>
  <si>
    <t>Img k1</t>
  </si>
  <si>
    <t>k1 theta</t>
  </si>
  <si>
    <t>k1 mag</t>
  </si>
  <si>
    <t>Real k2</t>
  </si>
  <si>
    <t>Img k2</t>
  </si>
  <si>
    <t>k2 theta</t>
  </si>
  <si>
    <t>k2 mag</t>
  </si>
  <si>
    <t>U2 theta</t>
  </si>
  <si>
    <t>U2 mag</t>
  </si>
  <si>
    <t>V2 theta</t>
  </si>
  <si>
    <t>V2 mag</t>
  </si>
  <si>
    <t>U3 theta</t>
  </si>
  <si>
    <t>U3 mag</t>
  </si>
  <si>
    <t>V3 theta</t>
  </si>
  <si>
    <t>V3 mag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</si>
</sst>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"/>
    <numFmt numFmtId="165" formatCode="0.0000%"/>
  </numFmts>
  <fonts count="21">
    <font>
      <sz val="10.0"/>
      <color rgb="FF000000"/>
      <name val="Arial"/>
      <scheme val="minor"/>
    </font>
    <font>
      <sz val="8.0"/>
      <color rgb="FFFFFFFF"/>
      <name val="Arial"/>
      <scheme val="minor"/>
    </font>
    <font>
      <sz val="8.0"/>
      <color theme="0"/>
      <name val="Arial"/>
      <scheme val="minor"/>
    </font>
    <font>
      <sz val="11.0"/>
      <color theme="0"/>
      <name val="Calibri"/>
    </font>
    <font>
      <sz val="8.0"/>
      <color theme="1"/>
      <name val="Arial"/>
      <scheme val="minor"/>
    </font>
    <font>
      <color theme="0"/>
      <name val="Arial"/>
      <scheme val="minor"/>
    </font>
    <font>
      <color theme="1"/>
      <name val="Arial"/>
      <scheme val="minor"/>
    </font>
    <font>
      <u/>
      <color theme="0"/>
    </font>
    <font>
      <color rgb="FFFFFFFF"/>
      <name val="Arial"/>
      <scheme val="minor"/>
    </font>
    <font>
      <color rgb="FF00FF00"/>
      <name val="Arial"/>
      <scheme val="minor"/>
    </font>
    <font>
      <color rgb="FFFFFF00"/>
      <name val="Arial"/>
      <scheme val="minor"/>
    </font>
    <font>
      <color rgb="FFEA9999"/>
      <name val="Arial"/>
      <scheme val="minor"/>
    </font>
    <font>
      <color rgb="FF00FFFF"/>
      <name val="Arial"/>
      <scheme val="minor"/>
    </font>
    <font>
      <b/>
      <color rgb="FFFFFFFF"/>
      <name val="Arial"/>
      <scheme val="minor"/>
    </font>
    <font>
      <b/>
      <color theme="0"/>
      <name val="Arial"/>
      <scheme val="minor"/>
    </font>
    <font>
      <sz val="8.0"/>
      <color theme="1"/>
      <name val="Garamond"/>
    </font>
    <font>
      <sz val="8.0"/>
      <color rgb="FFFFFFFF"/>
      <name val="Garamond"/>
    </font>
    <font>
      <sz val="8.0"/>
      <color rgb="FFF3F3F3"/>
      <name val="Garamond"/>
    </font>
    <font>
      <sz val="8.0"/>
      <color rgb="FF000000"/>
      <name val="Garamond"/>
    </font>
    <font>
      <sz val="8.0"/>
      <color rgb="FF00FF00"/>
      <name val="Garamond"/>
    </font>
    <font>
      <sz val="8.0"/>
      <color theme="0"/>
      <name val="Garamond"/>
    </font>
  </fonts>
  <fills count="28">
    <fill>
      <patternFill patternType="none"/>
    </fill>
    <fill>
      <patternFill patternType="lightGray"/>
    </fill>
    <fill>
      <patternFill patternType="solid">
        <fgColor rgb="FF274E13"/>
        <bgColor rgb="FF274E13"/>
      </patternFill>
    </fill>
    <fill>
      <patternFill patternType="solid">
        <fgColor rgb="FF7F6000"/>
        <bgColor rgb="FF7F6000"/>
      </patternFill>
    </fill>
    <fill>
      <patternFill patternType="solid">
        <fgColor rgb="FFFFFF00"/>
        <bgColor rgb="FFFFFF00"/>
      </patternFill>
    </fill>
    <fill>
      <patternFill patternType="solid">
        <fgColor rgb="FF660000"/>
        <bgColor rgb="FF660000"/>
      </patternFill>
    </fill>
    <fill>
      <patternFill patternType="solid">
        <fgColor rgb="FFE06666"/>
        <bgColor rgb="FFE06666"/>
      </patternFill>
    </fill>
    <fill>
      <patternFill patternType="solid">
        <fgColor rgb="FFFF0000"/>
        <bgColor rgb="FFFF0000"/>
      </patternFill>
    </fill>
    <fill>
      <patternFill patternType="solid">
        <fgColor rgb="FF073763"/>
        <bgColor rgb="FF073763"/>
      </patternFill>
    </fill>
    <fill>
      <patternFill patternType="solid">
        <fgColor rgb="FFA4C2F4"/>
        <bgColor rgb="FFA4C2F4"/>
      </patternFill>
    </fill>
    <fill>
      <patternFill patternType="solid">
        <fgColor rgb="FF0000FF"/>
        <bgColor rgb="FF0000FF"/>
      </patternFill>
    </fill>
    <fill>
      <patternFill patternType="solid">
        <fgColor rgb="FF351C75"/>
        <bgColor rgb="FF351C75"/>
      </patternFill>
    </fill>
    <fill>
      <patternFill patternType="solid">
        <fgColor rgb="FFB4A7D6"/>
        <bgColor rgb="FFB4A7D6"/>
      </patternFill>
    </fill>
    <fill>
      <patternFill patternType="solid">
        <fgColor rgb="FF9900FF"/>
        <bgColor rgb="FF9900FF"/>
      </patternFill>
    </fill>
    <fill>
      <patternFill patternType="solid">
        <fgColor rgb="FF666666"/>
        <bgColor rgb="FF666666"/>
      </patternFill>
    </fill>
    <fill>
      <patternFill patternType="solid">
        <fgColor rgb="FF000000"/>
        <bgColor rgb="FF000000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rgb="FFFF6700"/>
        <bgColor rgb="FFFF6700"/>
      </patternFill>
    </fill>
    <fill>
      <patternFill patternType="solid">
        <fgColor rgb="FF434343"/>
        <bgColor rgb="FF434343"/>
      </patternFill>
    </fill>
    <fill>
      <patternFill patternType="solid">
        <fgColor rgb="FFEF5900"/>
        <bgColor rgb="FFEF5900"/>
      </patternFill>
    </fill>
    <fill>
      <patternFill patternType="solid">
        <fgColor rgb="FF6AA84F"/>
        <bgColor rgb="FF6AA84F"/>
      </patternFill>
    </fill>
    <fill>
      <patternFill patternType="solid">
        <fgColor rgb="FF4A86E8"/>
        <bgColor rgb="FF4A86E8"/>
      </patternFill>
    </fill>
    <fill>
      <patternFill patternType="solid">
        <fgColor rgb="FF00FF00"/>
        <bgColor rgb="FF00FF00"/>
      </patternFill>
    </fill>
    <fill>
      <patternFill patternType="solid">
        <fgColor rgb="FFF9CB9C"/>
        <bgColor rgb="FFF9CB9C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FF8000"/>
        <bgColor rgb="FFFF8000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FFFF"/>
      </left>
      <top style="thin">
        <color rgb="FF00FFFF"/>
      </top>
      <bottom style="thin">
        <color rgb="FF00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FFFF"/>
      </left>
      <right style="thin">
        <color rgb="FF00FFFF"/>
      </right>
      <bottom style="thin">
        <color rgb="FF00FFFF"/>
      </bottom>
    </border>
    <border>
      <left style="thin">
        <color rgb="FF00FFFF"/>
      </left>
      <bottom style="thin">
        <color rgb="FF00FFFF"/>
      </bottom>
    </border>
  </borders>
  <cellStyleXfs count="1">
    <xf borderId="0" fillId="0" fontId="0" numFmtId="0" applyAlignment="1" applyFont="1"/>
  </cellStyleXfs>
  <cellXfs count="14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2" numFmtId="0" xfId="0" applyAlignment="1" applyFont="1">
      <alignment horizontal="center" readingOrder="0"/>
    </xf>
    <xf borderId="0" fillId="3" fontId="3" numFmtId="0" xfId="0" applyAlignment="1" applyFill="1" applyFont="1">
      <alignment horizontal="center" readingOrder="0" vertical="bottom"/>
    </xf>
    <xf borderId="0" fillId="4" fontId="4" numFmtId="0" xfId="0" applyAlignment="1" applyFill="1" applyFont="1">
      <alignment horizontal="center" readingOrder="0"/>
    </xf>
    <xf borderId="1" fillId="5" fontId="5" numFmtId="0" xfId="0" applyAlignment="1" applyBorder="1" applyFill="1" applyFont="1">
      <alignment horizontal="center" readingOrder="0"/>
    </xf>
    <xf borderId="1" fillId="6" fontId="6" numFmtId="0" xfId="0" applyAlignment="1" applyBorder="1" applyFill="1" applyFont="1">
      <alignment horizontal="center"/>
    </xf>
    <xf borderId="1" fillId="7" fontId="5" numFmtId="0" xfId="0" applyAlignment="1" applyBorder="1" applyFill="1" applyFont="1">
      <alignment horizontal="center"/>
    </xf>
    <xf borderId="1" fillId="8" fontId="5" numFmtId="0" xfId="0" applyAlignment="1" applyBorder="1" applyFill="1" applyFont="1">
      <alignment horizontal="center"/>
    </xf>
    <xf borderId="1" fillId="9" fontId="6" numFmtId="0" xfId="0" applyAlignment="1" applyBorder="1" applyFill="1" applyFont="1">
      <alignment horizontal="center"/>
    </xf>
    <xf borderId="1" fillId="10" fontId="5" numFmtId="0" xfId="0" applyAlignment="1" applyBorder="1" applyFill="1" applyFont="1">
      <alignment horizontal="center"/>
    </xf>
    <xf borderId="1" fillId="11" fontId="5" numFmtId="0" xfId="0" applyAlignment="1" applyBorder="1" applyFill="1" applyFont="1">
      <alignment horizontal="center"/>
    </xf>
    <xf borderId="1" fillId="12" fontId="6" numFmtId="0" xfId="0" applyAlignment="1" applyBorder="1" applyFill="1" applyFont="1">
      <alignment horizontal="center"/>
    </xf>
    <xf borderId="1" fillId="13" fontId="5" numFmtId="0" xfId="0" applyAlignment="1" applyBorder="1" applyFill="1" applyFont="1">
      <alignment horizontal="center"/>
    </xf>
    <xf borderId="1" fillId="5" fontId="2" numFmtId="0" xfId="0" applyAlignment="1" applyBorder="1" applyFont="1">
      <alignment horizontal="center" readingOrder="0"/>
    </xf>
    <xf borderId="1" fillId="6" fontId="4" numFmtId="0" xfId="0" applyAlignment="1" applyBorder="1" applyFont="1">
      <alignment horizontal="center" readingOrder="0"/>
    </xf>
    <xf borderId="1" fillId="7" fontId="2" numFmtId="0" xfId="0" applyAlignment="1" applyBorder="1" applyFont="1">
      <alignment horizontal="center" readingOrder="0"/>
    </xf>
    <xf borderId="1" fillId="8" fontId="2" numFmtId="0" xfId="0" applyAlignment="1" applyBorder="1" applyFont="1">
      <alignment horizontal="center" readingOrder="0"/>
    </xf>
    <xf borderId="1" fillId="9" fontId="4" numFmtId="0" xfId="0" applyAlignment="1" applyBorder="1" applyFont="1">
      <alignment horizontal="center" readingOrder="0"/>
    </xf>
    <xf borderId="1" fillId="10" fontId="2" numFmtId="0" xfId="0" applyAlignment="1" applyBorder="1" applyFont="1">
      <alignment horizontal="center" readingOrder="0"/>
    </xf>
    <xf borderId="1" fillId="11" fontId="2" numFmtId="0" xfId="0" applyAlignment="1" applyBorder="1" applyFont="1">
      <alignment horizontal="center" readingOrder="0"/>
    </xf>
    <xf borderId="1" fillId="12" fontId="4" numFmtId="0" xfId="0" applyAlignment="1" applyBorder="1" applyFont="1">
      <alignment horizontal="center" readingOrder="0"/>
    </xf>
    <xf borderId="1" fillId="13" fontId="2" numFmtId="0" xfId="0" applyAlignment="1" applyBorder="1" applyFont="1">
      <alignment horizontal="center" readingOrder="0"/>
    </xf>
    <xf borderId="0" fillId="0" fontId="6" numFmtId="0" xfId="0" applyAlignment="1" applyFont="1">
      <alignment horizontal="center"/>
    </xf>
    <xf borderId="1" fillId="2" fontId="2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 readingOrder="0" vertical="bottom"/>
    </xf>
    <xf borderId="1" fillId="4" fontId="4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/>
    </xf>
    <xf borderId="0" fillId="2" fontId="7" numFmtId="0" xfId="0" applyAlignment="1" applyFont="1">
      <alignment horizontal="center" readingOrder="0"/>
    </xf>
    <xf borderId="1" fillId="2" fontId="5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 vertical="bottom"/>
    </xf>
    <xf borderId="1" fillId="4" fontId="6" numFmtId="0" xfId="0" applyAlignment="1" applyBorder="1" applyFont="1">
      <alignment horizontal="center" readingOrder="0"/>
    </xf>
    <xf borderId="0" fillId="2" fontId="5" numFmtId="0" xfId="0" applyAlignment="1" applyFont="1">
      <alignment horizontal="center" readingOrder="0"/>
    </xf>
    <xf borderId="0" fillId="14" fontId="4" numFmtId="0" xfId="0" applyAlignment="1" applyFill="1" applyFont="1">
      <alignment horizontal="center" readingOrder="0"/>
    </xf>
    <xf borderId="0" fillId="0" fontId="6" numFmtId="0" xfId="0" applyAlignment="1" applyFont="1">
      <alignment horizontal="center" readingOrder="0"/>
    </xf>
    <xf borderId="1" fillId="14" fontId="4" numFmtId="0" xfId="0" applyAlignment="1" applyBorder="1" applyFont="1">
      <alignment horizontal="center" readingOrder="0"/>
    </xf>
    <xf borderId="0" fillId="0" fontId="6" numFmtId="164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/>
    </xf>
    <xf borderId="1" fillId="14" fontId="6" numFmtId="0" xfId="0" applyAlignment="1" applyBorder="1" applyFont="1">
      <alignment horizontal="center" readingOrder="0"/>
    </xf>
    <xf borderId="0" fillId="0" fontId="6" numFmtId="164" xfId="0" applyAlignment="1" applyFont="1" applyNumberFormat="1">
      <alignment horizontal="center"/>
    </xf>
    <xf borderId="2" fillId="15" fontId="5" numFmtId="0" xfId="0" applyAlignment="1" applyBorder="1" applyFill="1" applyFont="1">
      <alignment horizontal="center" readingOrder="0"/>
    </xf>
    <xf borderId="2" fillId="16" fontId="5" numFmtId="0" xfId="0" applyAlignment="1" applyBorder="1" applyFill="1" applyFont="1">
      <alignment horizontal="center" readingOrder="0"/>
    </xf>
    <xf borderId="2" fillId="15" fontId="8" numFmtId="0" xfId="0" applyAlignment="1" applyBorder="1" applyFont="1">
      <alignment horizontal="center" readingOrder="0"/>
    </xf>
    <xf borderId="1" fillId="16" fontId="5" numFmtId="0" xfId="0" applyAlignment="1" applyBorder="1" applyFont="1">
      <alignment horizontal="center" readingOrder="0"/>
    </xf>
    <xf borderId="1" fillId="7" fontId="5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3" fillId="2" fontId="2" numFmtId="0" xfId="0" applyAlignment="1" applyBorder="1" applyFont="1">
      <alignment horizontal="center" readingOrder="0"/>
    </xf>
    <xf borderId="3" fillId="3" fontId="3" numFmtId="0" xfId="0" applyAlignment="1" applyBorder="1" applyFont="1">
      <alignment horizontal="center" readingOrder="0" vertical="bottom"/>
    </xf>
    <xf borderId="3" fillId="5" fontId="2" numFmtId="0" xfId="0" applyAlignment="1" applyBorder="1" applyFont="1">
      <alignment horizontal="center" readingOrder="0"/>
    </xf>
    <xf borderId="3" fillId="6" fontId="4" numFmtId="0" xfId="0" applyAlignment="1" applyBorder="1" applyFont="1">
      <alignment horizontal="center" readingOrder="0"/>
    </xf>
    <xf borderId="3" fillId="7" fontId="2" numFmtId="0" xfId="0" applyAlignment="1" applyBorder="1" applyFont="1">
      <alignment horizontal="center" readingOrder="0"/>
    </xf>
    <xf borderId="3" fillId="8" fontId="2" numFmtId="0" xfId="0" applyAlignment="1" applyBorder="1" applyFont="1">
      <alignment horizontal="center" readingOrder="0"/>
    </xf>
    <xf borderId="3" fillId="9" fontId="4" numFmtId="0" xfId="0" applyAlignment="1" applyBorder="1" applyFont="1">
      <alignment horizontal="center" readingOrder="0"/>
    </xf>
    <xf borderId="3" fillId="10" fontId="2" numFmtId="0" xfId="0" applyAlignment="1" applyBorder="1" applyFont="1">
      <alignment horizontal="center" readingOrder="0"/>
    </xf>
    <xf borderId="3" fillId="11" fontId="2" numFmtId="0" xfId="0" applyAlignment="1" applyBorder="1" applyFont="1">
      <alignment horizontal="center" readingOrder="0"/>
    </xf>
    <xf borderId="3" fillId="12" fontId="4" numFmtId="0" xfId="0" applyAlignment="1" applyBorder="1" applyFont="1">
      <alignment horizontal="center" readingOrder="0"/>
    </xf>
    <xf borderId="4" fillId="13" fontId="2" numFmtId="0" xfId="0" applyAlignment="1" applyBorder="1" applyFont="1">
      <alignment horizontal="center" readingOrder="0"/>
    </xf>
    <xf borderId="0" fillId="16" fontId="8" numFmtId="0" xfId="0" applyAlignment="1" applyFont="1">
      <alignment horizontal="center" readingOrder="0"/>
    </xf>
    <xf borderId="2" fillId="15" fontId="9" numFmtId="0" xfId="0" applyAlignment="1" applyBorder="1" applyFont="1">
      <alignment horizontal="center" readingOrder="0"/>
    </xf>
    <xf borderId="2" fillId="15" fontId="10" numFmtId="0" xfId="0" applyAlignment="1" applyBorder="1" applyFont="1">
      <alignment horizontal="center" readingOrder="0"/>
    </xf>
    <xf borderId="5" fillId="15" fontId="11" numFmtId="0" xfId="0" applyAlignment="1" applyBorder="1" applyFont="1">
      <alignment horizontal="center" readingOrder="0"/>
    </xf>
    <xf borderId="6" fillId="13" fontId="5" numFmtId="0" xfId="0" applyAlignment="1" applyBorder="1" applyFont="1">
      <alignment horizontal="center"/>
    </xf>
    <xf borderId="0" fillId="16" fontId="5" numFmtId="0" xfId="0" applyAlignment="1" applyFont="1">
      <alignment horizontal="center"/>
    </xf>
    <xf borderId="2" fillId="15" fontId="9" numFmtId="0" xfId="0" applyAlignment="1" applyBorder="1" applyFont="1">
      <alignment horizontal="center"/>
    </xf>
    <xf borderId="2" fillId="16" fontId="5" numFmtId="0" xfId="0" applyAlignment="1" applyBorder="1" applyFont="1">
      <alignment horizontal="center"/>
    </xf>
    <xf borderId="2" fillId="15" fontId="10" numFmtId="0" xfId="0" applyAlignment="1" applyBorder="1" applyFont="1">
      <alignment horizontal="center"/>
    </xf>
    <xf borderId="5" fillId="15" fontId="11" numFmtId="0" xfId="0" applyAlignment="1" applyBorder="1" applyFont="1">
      <alignment horizontal="center"/>
    </xf>
    <xf borderId="1" fillId="7" fontId="8" numFmtId="0" xfId="0" applyAlignment="1" applyBorder="1" applyFont="1">
      <alignment horizontal="center" readingOrder="0"/>
    </xf>
    <xf borderId="1" fillId="16" fontId="8" numFmtId="0" xfId="0" applyAlignment="1" applyBorder="1" applyFont="1">
      <alignment horizontal="center" readingOrder="0"/>
    </xf>
    <xf borderId="1" fillId="10" fontId="8" numFmtId="0" xfId="0" applyAlignment="1" applyBorder="1" applyFont="1">
      <alignment horizontal="center" readingOrder="0"/>
    </xf>
    <xf borderId="1" fillId="2" fontId="8" numFmtId="0" xfId="0" applyAlignment="1" applyBorder="1" applyFont="1">
      <alignment horizontal="center" readingOrder="0"/>
    </xf>
    <xf borderId="2" fillId="16" fontId="8" numFmtId="0" xfId="0" applyAlignment="1" applyBorder="1" applyFont="1">
      <alignment horizontal="center" readingOrder="0"/>
    </xf>
    <xf borderId="2" fillId="15" fontId="12" numFmtId="0" xfId="0" applyAlignment="1" applyBorder="1" applyFont="1">
      <alignment horizontal="center" readingOrder="0"/>
    </xf>
    <xf borderId="2" fillId="15" fontId="12" numFmtId="0" xfId="0" applyAlignment="1" applyBorder="1" applyFont="1">
      <alignment horizontal="center"/>
    </xf>
    <xf borderId="0" fillId="4" fontId="6" numFmtId="0" xfId="0" applyAlignment="1" applyFont="1">
      <alignment horizontal="center" readingOrder="0"/>
    </xf>
    <xf borderId="0" fillId="4" fontId="6" numFmtId="0" xfId="0" applyAlignment="1" applyFont="1">
      <alignment horizontal="center"/>
    </xf>
    <xf borderId="1" fillId="4" fontId="6" numFmtId="165" xfId="0" applyAlignment="1" applyBorder="1" applyFont="1" applyNumberFormat="1">
      <alignment horizontal="center" readingOrder="0"/>
    </xf>
    <xf borderId="0" fillId="16" fontId="5" numFmtId="0" xfId="0" applyAlignment="1" applyFont="1">
      <alignment horizontal="center" readingOrder="0"/>
    </xf>
    <xf borderId="3" fillId="4" fontId="4" numFmtId="0" xfId="0" applyAlignment="1" applyBorder="1" applyFont="1">
      <alignment horizontal="center" readingOrder="0"/>
    </xf>
    <xf borderId="0" fillId="17" fontId="6" numFmtId="0" xfId="0" applyAlignment="1" applyFill="1" applyFont="1">
      <alignment horizontal="center" readingOrder="0"/>
    </xf>
    <xf borderId="1" fillId="17" fontId="6" numFmtId="0" xfId="0" applyAlignment="1" applyBorder="1" applyFont="1">
      <alignment horizontal="center" readingOrder="0"/>
    </xf>
    <xf borderId="1" fillId="7" fontId="13" numFmtId="0" xfId="0" applyAlignment="1" applyBorder="1" applyFont="1">
      <alignment horizontal="center" readingOrder="0"/>
    </xf>
    <xf borderId="1" fillId="13" fontId="8" numFmtId="0" xfId="0" applyAlignment="1" applyBorder="1" applyFont="1">
      <alignment horizontal="center" readingOrder="0"/>
    </xf>
    <xf borderId="1" fillId="3" fontId="8" numFmtId="0" xfId="0" applyAlignment="1" applyBorder="1" applyFont="1">
      <alignment horizontal="center" readingOrder="0"/>
    </xf>
    <xf borderId="1" fillId="18" fontId="8" numFmtId="0" xfId="0" applyAlignment="1" applyBorder="1" applyFill="1" applyFont="1">
      <alignment horizontal="center" readingOrder="0"/>
    </xf>
    <xf borderId="1" fillId="4" fontId="6" numFmtId="0" xfId="0" applyAlignment="1" applyBorder="1" applyFont="1">
      <alignment horizontal="center"/>
    </xf>
    <xf borderId="1" fillId="2" fontId="5" numFmtId="0" xfId="0" applyAlignment="1" applyBorder="1" applyFont="1">
      <alignment horizontal="center"/>
    </xf>
    <xf borderId="1" fillId="3" fontId="5" numFmtId="0" xfId="0" applyAlignment="1" applyBorder="1" applyFont="1">
      <alignment horizontal="center"/>
    </xf>
    <xf borderId="1" fillId="18" fontId="5" numFmtId="0" xfId="0" applyAlignment="1" applyBorder="1" applyFont="1">
      <alignment horizontal="center"/>
    </xf>
    <xf borderId="0" fillId="17" fontId="6" numFmtId="0" xfId="0" applyAlignment="1" applyFont="1">
      <alignment horizontal="center"/>
    </xf>
    <xf borderId="1" fillId="11" fontId="1" numFmtId="0" xfId="0" applyAlignment="1" applyBorder="1" applyFont="1">
      <alignment horizontal="center" readingOrder="0"/>
    </xf>
    <xf borderId="5" fillId="15" fontId="5" numFmtId="0" xfId="0" applyAlignment="1" applyBorder="1" applyFont="1">
      <alignment horizontal="center" readingOrder="0"/>
    </xf>
    <xf borderId="5" fillId="15" fontId="8" numFmtId="0" xfId="0" applyAlignment="1" applyBorder="1" applyFont="1">
      <alignment horizontal="center" readingOrder="0"/>
    </xf>
    <xf borderId="1" fillId="19" fontId="13" numFmtId="0" xfId="0" applyAlignment="1" applyBorder="1" applyFill="1" applyFont="1">
      <alignment horizontal="center" readingOrder="0"/>
    </xf>
    <xf borderId="1" fillId="20" fontId="14" numFmtId="0" xfId="0" applyAlignment="1" applyBorder="1" applyFill="1" applyFont="1">
      <alignment horizontal="center" readingOrder="0"/>
    </xf>
    <xf borderId="0" fillId="14" fontId="6" numFmtId="0" xfId="0" applyAlignment="1" applyFont="1">
      <alignment horizontal="center" readingOrder="0"/>
    </xf>
    <xf borderId="0" fillId="2" fontId="5" numFmtId="0" xfId="0" applyAlignment="1" applyFont="1">
      <alignment horizontal="center"/>
    </xf>
    <xf borderId="1" fillId="19" fontId="5" numFmtId="0" xfId="0" applyAlignment="1" applyBorder="1" applyFont="1">
      <alignment horizontal="center"/>
    </xf>
    <xf borderId="1" fillId="20" fontId="5" numFmtId="0" xfId="0" applyAlignment="1" applyBorder="1" applyFont="1">
      <alignment horizontal="center"/>
    </xf>
    <xf borderId="0" fillId="14" fontId="6" numFmtId="0" xfId="0" applyAlignment="1" applyFont="1">
      <alignment horizontal="center"/>
    </xf>
    <xf borderId="1" fillId="14" fontId="15" numFmtId="164" xfId="0" applyAlignment="1" applyBorder="1" applyFont="1" applyNumberFormat="1">
      <alignment horizontal="center" shrinkToFit="0" vertical="bottom" wrapText="0"/>
    </xf>
    <xf borderId="1" fillId="14" fontId="16" numFmtId="164" xfId="0" applyAlignment="1" applyBorder="1" applyFont="1" applyNumberFormat="1">
      <alignment horizontal="center" readingOrder="0" shrinkToFit="0" vertical="bottom" wrapText="0"/>
    </xf>
    <xf borderId="1" fillId="14" fontId="17" numFmtId="0" xfId="0" applyAlignment="1" applyBorder="1" applyFont="1">
      <alignment horizontal="center" readingOrder="0" shrinkToFit="0" vertical="bottom" wrapText="0"/>
    </xf>
    <xf borderId="1" fillId="21" fontId="17" numFmtId="0" xfId="0" applyAlignment="1" applyBorder="1" applyFill="1" applyFont="1">
      <alignment horizontal="center" readingOrder="0" shrinkToFit="0" vertical="bottom" wrapText="0"/>
    </xf>
    <xf borderId="1" fillId="14" fontId="18" numFmtId="0" xfId="0" applyAlignment="1" applyBorder="1" applyFont="1">
      <alignment horizontal="center" readingOrder="0" shrinkToFit="0" vertical="bottom" wrapText="0"/>
    </xf>
    <xf borderId="1" fillId="14" fontId="15" numFmtId="0" xfId="0" applyAlignment="1" applyBorder="1" applyFont="1">
      <alignment horizontal="center" readingOrder="0" shrinkToFit="0" vertical="bottom" wrapText="0"/>
    </xf>
    <xf borderId="1" fillId="14" fontId="15" numFmtId="164" xfId="0" applyAlignment="1" applyBorder="1" applyFont="1" applyNumberFormat="1">
      <alignment horizontal="center" readingOrder="0" shrinkToFit="0" vertical="bottom" wrapText="0"/>
    </xf>
    <xf borderId="1" fillId="14" fontId="19" numFmtId="0" xfId="0" applyAlignment="1" applyBorder="1" applyFont="1">
      <alignment horizontal="center" readingOrder="0" shrinkToFit="0" vertical="bottom" wrapText="0"/>
    </xf>
    <xf borderId="1" fillId="0" fontId="15" numFmtId="164" xfId="0" applyAlignment="1" applyBorder="1" applyFont="1" applyNumberFormat="1">
      <alignment horizontal="center" shrinkToFit="0" vertical="bottom" wrapText="0"/>
    </xf>
    <xf borderId="6" fillId="0" fontId="15" numFmtId="164" xfId="0" applyAlignment="1" applyBorder="1" applyFont="1" applyNumberFormat="1">
      <alignment horizontal="center" shrinkToFit="0" vertical="bottom" wrapText="0"/>
    </xf>
    <xf borderId="0" fillId="4" fontId="15" numFmtId="0" xfId="0" applyAlignment="1" applyFont="1">
      <alignment horizontal="center" readingOrder="0" shrinkToFit="0" vertical="bottom" wrapText="0"/>
    </xf>
    <xf borderId="0" fillId="10" fontId="17" numFmtId="0" xfId="0" applyAlignment="1" applyFont="1">
      <alignment horizontal="center" readingOrder="0" shrinkToFit="0" vertical="bottom" wrapText="0"/>
    </xf>
    <xf borderId="1" fillId="19" fontId="20" numFmtId="0" xfId="0" applyAlignment="1" applyBorder="1" applyFont="1">
      <alignment horizontal="center" readingOrder="0" shrinkToFit="0" vertical="bottom" wrapText="0"/>
    </xf>
    <xf borderId="0" fillId="22" fontId="17" numFmtId="0" xfId="0" applyAlignment="1" applyFill="1" applyFont="1">
      <alignment horizontal="center" readingOrder="0" shrinkToFit="0" vertical="bottom" wrapText="0"/>
    </xf>
    <xf borderId="0" fillId="21" fontId="17" numFmtId="0" xfId="0" applyAlignment="1" applyFont="1">
      <alignment horizontal="center" readingOrder="0" shrinkToFit="0" vertical="bottom" wrapText="0"/>
    </xf>
    <xf borderId="0" fillId="16" fontId="17" numFmtId="0" xfId="0" applyAlignment="1" applyFont="1">
      <alignment horizontal="center" readingOrder="0" shrinkToFit="0" vertical="bottom" wrapText="0"/>
    </xf>
    <xf borderId="0" fillId="17" fontId="18" numFmtId="0" xfId="0" applyAlignment="1" applyFont="1">
      <alignment horizontal="center" readingOrder="0" shrinkToFit="0" vertical="bottom" wrapText="0"/>
    </xf>
    <xf borderId="0" fillId="23" fontId="18" numFmtId="0" xfId="0" applyAlignment="1" applyFill="1" applyFont="1">
      <alignment horizontal="center" readingOrder="0" shrinkToFit="0" vertical="bottom" wrapText="0"/>
    </xf>
    <xf borderId="0" fillId="24" fontId="15" numFmtId="0" xfId="0" applyAlignment="1" applyFill="1" applyFont="1">
      <alignment horizontal="center" readingOrder="0" shrinkToFit="0" vertical="bottom" wrapText="0"/>
    </xf>
    <xf borderId="1" fillId="0" fontId="15" numFmtId="164" xfId="0" applyAlignment="1" applyBorder="1" applyFont="1" applyNumberFormat="1">
      <alignment horizontal="center" readingOrder="0" shrinkToFit="0" vertical="bottom" wrapText="0"/>
    </xf>
    <xf borderId="6" fillId="0" fontId="15" numFmtId="164" xfId="0" applyAlignment="1" applyBorder="1" applyFont="1" applyNumberFormat="1">
      <alignment horizontal="center" readingOrder="0" shrinkToFit="0" vertical="bottom" wrapText="0"/>
    </xf>
    <xf borderId="0" fillId="25" fontId="18" numFmtId="0" xfId="0" applyAlignment="1" applyFill="1" applyFont="1">
      <alignment horizontal="center" readingOrder="0" shrinkToFit="0" vertical="bottom" wrapText="0"/>
    </xf>
    <xf borderId="0" fillId="7" fontId="17" numFmtId="0" xfId="0" applyAlignment="1" applyFont="1">
      <alignment horizontal="center" readingOrder="0" shrinkToFit="0" vertical="bottom" wrapText="0"/>
    </xf>
    <xf borderId="0" fillId="22" fontId="15" numFmtId="0" xfId="0" applyAlignment="1" applyFont="1">
      <alignment horizontal="center" readingOrder="0" shrinkToFit="0" vertical="bottom" wrapText="0"/>
    </xf>
    <xf borderId="0" fillId="13" fontId="17" numFmtId="0" xfId="0" applyAlignment="1" applyFont="1">
      <alignment horizontal="center" readingOrder="0" shrinkToFit="0" vertical="bottom" wrapText="0"/>
    </xf>
    <xf borderId="7" fillId="15" fontId="19" numFmtId="0" xfId="0" applyAlignment="1" applyBorder="1" applyFont="1">
      <alignment horizontal="center" readingOrder="0" shrinkToFit="0" vertical="bottom" wrapText="0"/>
    </xf>
    <xf borderId="8" fillId="15" fontId="19" numFmtId="0" xfId="0" applyAlignment="1" applyBorder="1" applyFont="1">
      <alignment horizontal="center" readingOrder="0" shrinkToFit="0" vertical="bottom" wrapText="0"/>
    </xf>
    <xf borderId="0" fillId="26" fontId="18" numFmtId="0" xfId="0" applyAlignment="1" applyFill="1" applyFont="1">
      <alignment horizontal="center" readingOrder="0" shrinkToFit="0" vertical="bottom" wrapText="0"/>
    </xf>
    <xf borderId="0" fillId="19" fontId="17" numFmtId="0" xfId="0" applyAlignment="1" applyFont="1">
      <alignment horizontal="center" readingOrder="0" shrinkToFit="0" vertical="bottom" wrapText="0"/>
    </xf>
    <xf borderId="1" fillId="27" fontId="15" numFmtId="164" xfId="0" applyAlignment="1" applyBorder="1" applyFill="1" applyFont="1" applyNumberFormat="1">
      <alignment horizontal="center" shrinkToFit="0" vertical="bottom" wrapText="0"/>
    </xf>
    <xf borderId="0" fillId="10" fontId="17" numFmtId="0" xfId="0" applyAlignment="1" applyFont="1">
      <alignment horizontal="center" shrinkToFit="0" vertical="bottom" wrapText="0"/>
    </xf>
    <xf borderId="1" fillId="19" fontId="20" numFmtId="0" xfId="0" applyAlignment="1" applyBorder="1" applyFont="1">
      <alignment horizontal="center" shrinkToFit="0" vertical="bottom" wrapText="0"/>
    </xf>
    <xf borderId="0" fillId="22" fontId="17" numFmtId="0" xfId="0" applyAlignment="1" applyFont="1">
      <alignment horizontal="center" shrinkToFit="0" vertical="bottom" wrapText="0"/>
    </xf>
    <xf borderId="0" fillId="21" fontId="17" numFmtId="0" xfId="0" applyAlignment="1" applyFont="1">
      <alignment horizontal="center" shrinkToFit="0" vertical="bottom" wrapText="0"/>
    </xf>
    <xf borderId="0" fillId="16" fontId="17" numFmtId="0" xfId="0" applyAlignment="1" applyFont="1">
      <alignment horizontal="center" shrinkToFit="0" vertical="bottom" wrapText="0"/>
    </xf>
    <xf borderId="0" fillId="17" fontId="18" numFmtId="0" xfId="0" applyAlignment="1" applyFont="1">
      <alignment horizontal="center" shrinkToFit="0" vertical="bottom" wrapText="0"/>
    </xf>
    <xf borderId="0" fillId="23" fontId="18" numFmtId="0" xfId="0" applyAlignment="1" applyFont="1">
      <alignment horizontal="center" shrinkToFit="0" vertical="bottom" wrapText="0"/>
    </xf>
    <xf borderId="0" fillId="24" fontId="15" numFmtId="0" xfId="0" applyAlignment="1" applyFont="1">
      <alignment horizontal="center" shrinkToFit="0" vertical="bottom" wrapText="0"/>
    </xf>
    <xf borderId="0" fillId="4" fontId="15" numFmtId="0" xfId="0" applyAlignment="1" applyFont="1">
      <alignment horizontal="center" shrinkToFit="0" vertical="bottom" wrapText="0"/>
    </xf>
    <xf borderId="1" fillId="27" fontId="15" numFmtId="164" xfId="0" applyAlignment="1" applyBorder="1" applyFont="1" applyNumberFormat="1">
      <alignment horizontal="center" readingOrder="0" shrinkToFit="0" vertical="bottom" wrapText="0"/>
    </xf>
    <xf borderId="0" fillId="25" fontId="18" numFmtId="0" xfId="0" applyAlignment="1" applyFont="1">
      <alignment horizontal="center" shrinkToFit="0" vertical="bottom" wrapText="0"/>
    </xf>
    <xf borderId="0" fillId="7" fontId="17" numFmtId="0" xfId="0" applyAlignment="1" applyFont="1">
      <alignment horizontal="center" shrinkToFit="0" vertical="bottom" wrapText="0"/>
    </xf>
    <xf borderId="0" fillId="22" fontId="15" numFmtId="0" xfId="0" applyAlignment="1" applyFont="1">
      <alignment horizontal="center" shrinkToFit="0" vertical="bottom" wrapText="0"/>
    </xf>
    <xf borderId="0" fillId="13" fontId="17" numFmtId="0" xfId="0" applyAlignment="1" applyFont="1">
      <alignment horizontal="center" shrinkToFit="0" vertical="bottom" wrapText="0"/>
    </xf>
    <xf borderId="2" fillId="15" fontId="19" numFmtId="0" xfId="0" applyAlignment="1" applyBorder="1" applyFont="1">
      <alignment horizontal="center" shrinkToFit="0" vertical="bottom" wrapText="0"/>
    </xf>
    <xf borderId="5" fillId="15" fontId="19" numFmtId="0" xfId="0" applyAlignment="1" applyBorder="1" applyFont="1">
      <alignment horizontal="center" shrinkToFit="0" vertical="bottom" wrapText="0"/>
    </xf>
    <xf borderId="0" fillId="26" fontId="18" numFmtId="0" xfId="0" applyAlignment="1" applyFont="1">
      <alignment horizontal="center" shrinkToFit="0" vertical="bottom" wrapText="0"/>
    </xf>
    <xf borderId="0" fillId="19" fontId="17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Brown miv% and Brown EDV% vs Brown Early%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'Early, Mail-in and Election Day'!$AO$1:$AO$2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00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'Early, Mail-in and Election Day'!$AN$3:$AN$579</c:f>
            </c:numRef>
          </c:xVal>
          <c:yVal>
            <c:numRef>
              <c:f>'Early, Mail-in and Election Day'!$AO$3:$AO$579</c:f>
              <c:numCache/>
            </c:numRef>
          </c:yVal>
        </c:ser>
        <c:ser>
          <c:idx val="1"/>
          <c:order val="1"/>
          <c:tx>
            <c:strRef>
              <c:f>'Early, Mail-in and Election Day'!$AP$1:$AP$2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dPt>
            <c:idx val="23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'Early, Mail-in and Election Day'!$AN$3:$AN$579</c:f>
            </c:numRef>
          </c:xVal>
          <c:yVal>
            <c:numRef>
              <c:f>'Early, Mail-in and Election Day'!$AP$3:$AP$579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503418"/>
        <c:axId val="218385329"/>
      </c:scatterChart>
      <c:valAx>
        <c:axId val="891503418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8385329"/>
      </c:valAx>
      <c:valAx>
        <c:axId val="21838532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15034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+mn-lt"/>
              </a:defRPr>
            </a:pPr>
            <a:r>
              <a:rPr b="1" sz="1800">
                <a:solidFill>
                  <a:schemeClr val="dk1"/>
                </a:solidFill>
                <a:latin typeface="+mn-lt"/>
              </a:rPr>
              <a:t>G Manifold vs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'Sheriff, Manifold One'!$U$1:$U$2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'Sheriff, Manifold One'!$V$3:$V$579</c:f>
            </c:numRef>
          </c:xVal>
          <c:yVal>
            <c:numRef>
              <c:f>'Sheriff, Manifold One'!$U$3:$U$579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023472"/>
        <c:axId val="666108447"/>
      </c:scatterChart>
      <c:valAx>
        <c:axId val="795023472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6108447"/>
      </c:valAx>
      <c:valAx>
        <c:axId val="66610844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50234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Expected S[1] vs Actual S[1]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'Sheriff, Manifold One'!$M$2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'Sheriff, Manifold One'!$L$3:$L$579</c:f>
            </c:numRef>
          </c:xVal>
          <c:yVal>
            <c:numRef>
              <c:f>'Sheriff, Manifold One'!$M$3:$M$579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713324"/>
        <c:axId val="1194690032"/>
      </c:scatterChart>
      <c:valAx>
        <c:axId val="2030713324"/>
        <c:scaling>
          <c:orientation val="minMax"/>
          <c:max val="35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4690032"/>
      </c:valAx>
      <c:valAx>
        <c:axId val="1194690032"/>
        <c:scaling>
          <c:orientation val="minMax"/>
          <c:max val="35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07133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+mn-lt"/>
              </a:defRPr>
            </a:pPr>
            <a:r>
              <a:rPr b="1" sz="1800">
                <a:solidFill>
                  <a:schemeClr val="dk1"/>
                </a:solidFill>
                <a:latin typeface="+mn-lt"/>
              </a:rPr>
              <a:t>G Manifold vs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'Sheriff, Mail-in Manifold'!$U$1:$U$2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'Sheriff, Mail-in Manifold'!$V$3:$V$579</c:f>
            </c:numRef>
          </c:xVal>
          <c:yVal>
            <c:numRef>
              <c:f>'Sheriff, Mail-in Manifold'!$U$3:$U$579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436335"/>
        <c:axId val="942913270"/>
      </c:scatterChart>
      <c:valAx>
        <c:axId val="1462436335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2913270"/>
      </c:valAx>
      <c:valAx>
        <c:axId val="94291327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24363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  <a:r>
              <a:rPr b="1" sz="1800">
                <a:solidFill>
                  <a:srgbClr val="000000"/>
                </a:solidFill>
                <a:latin typeface="+mn-lt"/>
              </a:rPr>
              <a:t>Expected S[2] vs Actual S[2]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'Sheriff, Mail-in Manifold'!$M$2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403"/>
            <c:marker>
              <c:symbol val="none"/>
            </c:marker>
          </c:dPt>
          <c:dPt>
            <c:idx val="571"/>
            <c:marker>
              <c:symbol val="none"/>
            </c:marker>
          </c:dPt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'Sheriff, Mail-in Manifold'!$L$3:$L$579</c:f>
            </c:numRef>
          </c:xVal>
          <c:yVal>
            <c:numRef>
              <c:f>'Sheriff, Mail-in Manifold'!$M$3:$M$579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27279"/>
        <c:axId val="1425316962"/>
      </c:scatterChart>
      <c:valAx>
        <c:axId val="375427279"/>
        <c:scaling>
          <c:orientation val="minMax"/>
          <c:max val="8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5316962"/>
      </c:valAx>
      <c:valAx>
        <c:axId val="1425316962"/>
        <c:scaling>
          <c:orientation val="minMax"/>
          <c:max val="8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54272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W Manifold vs W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'Senate, Turnout Manifold'!$V$1:$V$2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'Senate, Turnout Manifold'!$W$3:$W$579</c:f>
            </c:numRef>
          </c:xVal>
          <c:yVal>
            <c:numRef>
              <c:f>'Senate, Turnout Manifold'!$V$3:$V$579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724792"/>
        <c:axId val="662691368"/>
      </c:scatterChart>
      <c:valAx>
        <c:axId val="2135724792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2691368"/>
      </c:valAx>
      <c:valAx>
        <c:axId val="66269136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57247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+mn-lt"/>
              </a:defRPr>
            </a:pPr>
            <a:r>
              <a:rPr b="1" sz="1800">
                <a:solidFill>
                  <a:schemeClr val="dk1"/>
                </a:solidFill>
                <a:latin typeface="+mn-lt"/>
              </a:rPr>
              <a:t>Expected V[1] vs Actual V[1]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'Senate, Turnout Manifold'!$P$2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Expected V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'Senate, Turnout Manifold'!$O$3:$O$579</c:f>
            </c:numRef>
          </c:xVal>
          <c:yVal>
            <c:numRef>
              <c:f>'Senate, Turnout Manifold'!$P$3:$P$579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775249"/>
        <c:axId val="1187480740"/>
      </c:scatterChart>
      <c:valAx>
        <c:axId val="259775249"/>
        <c:scaling>
          <c:orientation val="minMax"/>
          <c:max val="4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7480740"/>
      </c:valAx>
      <c:valAx>
        <c:axId val="1187480740"/>
        <c:scaling>
          <c:orientation val="minMax"/>
          <c:max val="4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97752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G Manifold vs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'Senate, Mail-in Manifold'!$T$1:$T$2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'Senate, Mail-in Manifold'!$U$3:$U$579</c:f>
            </c:numRef>
          </c:xVal>
          <c:yVal>
            <c:numRef>
              <c:f>'Senate, Mail-in Manifold'!$T$3:$T$579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667453"/>
        <c:axId val="914719299"/>
      </c:scatterChart>
      <c:valAx>
        <c:axId val="121366745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4719299"/>
      </c:valAx>
      <c:valAx>
        <c:axId val="91471929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36674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  <a:r>
              <a:rPr b="1" sz="1800">
                <a:solidFill>
                  <a:srgbClr val="000000"/>
                </a:solidFill>
                <a:latin typeface="+mn-lt"/>
              </a:rPr>
              <a:t>Expected S[2] vs Actual S[2]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'Senate, Mail-in Manifold'!$N$2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'Senate, Mail-in Manifold'!$M$3:$M$579</c:f>
            </c:numRef>
          </c:xVal>
          <c:yVal>
            <c:numRef>
              <c:f>'Senate, Mail-in Manifold'!$N$3:$N$579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703617"/>
        <c:axId val="825862408"/>
      </c:scatterChart>
      <c:valAx>
        <c:axId val="1107703617"/>
        <c:scaling>
          <c:orientation val="minMax"/>
          <c:max val="45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5862408"/>
      </c:valAx>
      <c:valAx>
        <c:axId val="825862408"/>
        <c:scaling>
          <c:orientation val="minMax"/>
          <c:max val="45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77036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W Manifold vs W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'Governor, Turnout Manifold'!$T$1:$T$2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'Governor, Turnout Manifold'!$U$3:$U$579</c:f>
            </c:numRef>
          </c:xVal>
          <c:yVal>
            <c:numRef>
              <c:f>'Governor, Turnout Manifold'!$T$3:$T$579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13213"/>
        <c:axId val="304454971"/>
      </c:scatterChart>
      <c:valAx>
        <c:axId val="13451321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4454971"/>
      </c:valAx>
      <c:valAx>
        <c:axId val="30445497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5132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+mn-lt"/>
              </a:defRPr>
            </a:pPr>
            <a:r>
              <a:rPr b="1" sz="1800">
                <a:solidFill>
                  <a:schemeClr val="dk1"/>
                </a:solidFill>
                <a:latin typeface="+mn-lt"/>
              </a:rPr>
              <a:t>Expected V[1] vs Actual V[1]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'Governor, Turnout Manifold'!$P$2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Expected V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'Governor, Turnout Manifold'!$O$3:$O$579</c:f>
            </c:numRef>
          </c:xVal>
          <c:yVal>
            <c:numRef>
              <c:f>'Governor, Turnout Manifold'!$P$3:$P$579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54427"/>
        <c:axId val="1416711565"/>
      </c:scatterChart>
      <c:valAx>
        <c:axId val="50654427"/>
        <c:scaling>
          <c:orientation val="minMax"/>
          <c:max val="25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6711565"/>
      </c:valAx>
      <c:valAx>
        <c:axId val="1416711565"/>
        <c:scaling>
          <c:orientation val="minMax"/>
          <c:max val="25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6544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G Manifold vs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'Governor, Mail-in Manifold'!$T$1:$T$2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'Governor, Mail-in Manifold'!$U$3:$U$579</c:f>
            </c:numRef>
          </c:xVal>
          <c:yVal>
            <c:numRef>
              <c:f>'Governor, Mail-in Manifold'!$T$3:$T$579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52490"/>
        <c:axId val="748447707"/>
      </c:scatterChart>
      <c:valAx>
        <c:axId val="208852490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8447707"/>
      </c:valAx>
      <c:valAx>
        <c:axId val="74844770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8524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Expected S[2] vs Actual S[2]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'Governor, Mail-in Manifold'!$N$2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S2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'Governor, Mail-in Manifold'!$M$3:$M$579</c:f>
            </c:numRef>
          </c:xVal>
          <c:yVal>
            <c:numRef>
              <c:f>'Governor, Mail-in Manifold'!$N$3:$N$579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649017"/>
        <c:axId val="564417850"/>
      </c:scatterChart>
      <c:valAx>
        <c:axId val="1114649017"/>
        <c:scaling>
          <c:orientation val="minMax"/>
          <c:max val="45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4417850"/>
      </c:valAx>
      <c:valAx>
        <c:axId val="564417850"/>
        <c:scaling>
          <c:orientation val="minMax"/>
          <c:max val="45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46490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G (x-axis) vs H (y-axis)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'Governor, Mail-in Manifold'!$R$2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'Governor, Mail-in Manifold'!$T$3:$T$579</c:f>
            </c:numRef>
          </c:xVal>
          <c:yVal>
            <c:numRef>
              <c:f>'Governor, Mail-in Manifold'!$R$3:$R$579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61429"/>
        <c:axId val="131134590"/>
      </c:scatterChart>
      <c:valAx>
        <c:axId val="81526142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134590"/>
      </c:valAx>
      <c:valAx>
        <c:axId val="13113459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52614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Right vs Left  EQ.6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'Siso MiV Quad'!$AD$1:$AD$2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FF00FF"/>
                </a:solidFill>
              </a:ln>
            </c:spPr>
            <c:trendlineType val="linear"/>
            <c:dispRSqr val="1"/>
            <c:dispEq val="1"/>
          </c:trendline>
          <c:xVal>
            <c:numRef>
              <c:f>'Siso MiV Quad'!$AC$3:$AC$402</c:f>
            </c:numRef>
          </c:xVal>
          <c:yVal>
            <c:numRef>
              <c:f>'Siso MiV Quad'!$AD$3:$AD$402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50653"/>
        <c:axId val="1495470085"/>
      </c:scatterChart>
      <c:valAx>
        <c:axId val="5309506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5470085"/>
      </c:valAx>
      <c:valAx>
        <c:axId val="14954700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09506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Quadratic Return vs Sisolak Actual Mail-in Vote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'Siso MiV Quad'!$AV$1:$AV$2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'Siso MiV Quad'!$AU$3:$AU$402</c:f>
            </c:numRef>
          </c:xVal>
          <c:yVal>
            <c:numRef>
              <c:f>'Siso MiV Quad'!$AV$3:$AV$402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912667"/>
        <c:axId val="946134567"/>
      </c:scatterChart>
      <c:valAx>
        <c:axId val="17999126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Actual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6134567"/>
      </c:valAx>
      <c:valAx>
        <c:axId val="9461345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Quadratic Return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99126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Left and Right  EQ.5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'Cortez Cubic'!$AB$1:$AB$2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'Cortez Cubic'!$AA$3:$AA$402</c:f>
            </c:numRef>
          </c:xVal>
          <c:yVal>
            <c:numRef>
              <c:f>'Cortez Cubic'!$AB$3:$AB$402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720823"/>
        <c:axId val="1203608643"/>
      </c:scatterChart>
      <c:valAx>
        <c:axId val="17367208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3608643"/>
      </c:valAx>
      <c:valAx>
        <c:axId val="12036086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67208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null/Left and null/Right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'Cortez Cubic'!$AN$1:$AN$2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'Cortez Cubic'!$AM$3:$AM$402</c:f>
            </c:numRef>
          </c:xVal>
          <c:yVal>
            <c:numRef>
              <c:f>'Cortez Cubic'!$AN$3:$AN$402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267253"/>
        <c:axId val="919138049"/>
      </c:scatterChart>
      <c:valAx>
        <c:axId val="15792672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9138049"/>
      </c:valAx>
      <c:valAx>
        <c:axId val="9191380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92672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'Cubic Equation Calculator, Cort'!$J$2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'Cubic Equation Calculator, Cort'!$I$3:$I$402</c:f>
            </c:numRef>
          </c:xVal>
          <c:yVal>
            <c:numRef>
              <c:f>'Cubic Equation Calculator, Cort'!$J$3:$J$402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5444"/>
        <c:axId val="1036326790"/>
      </c:scatterChart>
      <c:valAx>
        <c:axId val="134995444"/>
        <c:scaling>
          <c:orientation val="minMax"/>
          <c:max val="4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6326790"/>
      </c:valAx>
      <c:valAx>
        <c:axId val="10363267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9954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image4.png"/><Relationship Id="rId4" Type="http://schemas.openxmlformats.org/officeDocument/2006/relationships/image" Target="../media/image6.png"/><Relationship Id="rId5" Type="http://schemas.openxmlformats.org/officeDocument/2006/relationships/image" Target="../media/image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image" Target="../media/image9.png"/><Relationship Id="rId4" Type="http://schemas.openxmlformats.org/officeDocument/2006/relationships/image" Target="../media/image8.png"/><Relationship Id="rId5" Type="http://schemas.openxmlformats.org/officeDocument/2006/relationships/image" Target="../media/image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10.png"/><Relationship Id="rId4" Type="http://schemas.openxmlformats.org/officeDocument/2006/relationships/image" Target="../media/image12.png"/><Relationship Id="rId5" Type="http://schemas.openxmlformats.org/officeDocument/2006/relationships/image" Target="../media/image1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10.png"/><Relationship Id="rId4" Type="http://schemas.openxmlformats.org/officeDocument/2006/relationships/image" Target="../media/image17.png"/><Relationship Id="rId5" Type="http://schemas.openxmlformats.org/officeDocument/2006/relationships/image" Target="../media/image1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image" Target="../media/image22.png"/><Relationship Id="rId4" Type="http://schemas.openxmlformats.org/officeDocument/2006/relationships/image" Target="../media/image25.png"/><Relationship Id="rId5" Type="http://schemas.openxmlformats.org/officeDocument/2006/relationships/image" Target="../media/image24.png"/><Relationship Id="rId6" Type="http://schemas.openxmlformats.org/officeDocument/2006/relationships/image" Target="../media/image2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image" Target="../media/image28.png"/><Relationship Id="rId4" Type="http://schemas.openxmlformats.org/officeDocument/2006/relationships/image" Target="../media/image27.png"/><Relationship Id="rId5" Type="http://schemas.openxmlformats.org/officeDocument/2006/relationships/image" Target="../media/image26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361950</xdr:colOff>
      <xdr:row>13</xdr:row>
      <xdr:rowOff>95250</xdr:rowOff>
    </xdr:from>
    <xdr:ext cx="11163300" cy="64674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352425</xdr:colOff>
      <xdr:row>10</xdr:row>
      <xdr:rowOff>28575</xdr:rowOff>
    </xdr:from>
    <xdr:ext cx="5715000" cy="62865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781050</xdr:colOff>
      <xdr:row>11</xdr:row>
      <xdr:rowOff>114300</xdr:rowOff>
    </xdr:from>
    <xdr:ext cx="5591175" cy="59817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10</xdr:row>
      <xdr:rowOff>66675</xdr:rowOff>
    </xdr:from>
    <xdr:ext cx="5486400" cy="601980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495300</xdr:colOff>
      <xdr:row>3</xdr:row>
      <xdr:rowOff>152400</xdr:rowOff>
    </xdr:from>
    <xdr:ext cx="4391025" cy="45815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161925</xdr:colOff>
      <xdr:row>3</xdr:row>
      <xdr:rowOff>152400</xdr:rowOff>
    </xdr:from>
    <xdr:ext cx="4191000" cy="45815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152400</xdr:colOff>
      <xdr:row>26</xdr:row>
      <xdr:rowOff>200025</xdr:rowOff>
    </xdr:from>
    <xdr:ext cx="3810000" cy="39719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790575</xdr:colOff>
      <xdr:row>30</xdr:row>
      <xdr:rowOff>171450</xdr:rowOff>
    </xdr:from>
    <xdr:ext cx="7448550" cy="133350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542925</xdr:colOff>
      <xdr:row>19</xdr:row>
      <xdr:rowOff>200025</xdr:rowOff>
    </xdr:from>
    <xdr:ext cx="8362950" cy="5524500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361950</xdr:colOff>
      <xdr:row>4</xdr:row>
      <xdr:rowOff>9525</xdr:rowOff>
    </xdr:from>
    <xdr:ext cx="3829050" cy="44196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381000</xdr:colOff>
      <xdr:row>4</xdr:row>
      <xdr:rowOff>9525</xdr:rowOff>
    </xdr:from>
    <xdr:ext cx="3829050" cy="44196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209550</xdr:colOff>
      <xdr:row>24</xdr:row>
      <xdr:rowOff>180975</xdr:rowOff>
    </xdr:from>
    <xdr:ext cx="3638550" cy="3533775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228600</xdr:colOff>
      <xdr:row>33</xdr:row>
      <xdr:rowOff>123825</xdr:rowOff>
    </xdr:from>
    <xdr:ext cx="7781925" cy="106680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12</xdr:row>
      <xdr:rowOff>209550</xdr:rowOff>
    </xdr:from>
    <xdr:ext cx="8067675" cy="5124450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590550</xdr:colOff>
      <xdr:row>5</xdr:row>
      <xdr:rowOff>200025</xdr:rowOff>
    </xdr:from>
    <xdr:ext cx="4705350" cy="48672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76200</xdr:colOff>
      <xdr:row>5</xdr:row>
      <xdr:rowOff>200025</xdr:rowOff>
    </xdr:from>
    <xdr:ext cx="4362450" cy="48672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695325</xdr:colOff>
      <xdr:row>6</xdr:row>
      <xdr:rowOff>66675</xdr:rowOff>
    </xdr:from>
    <xdr:ext cx="2809875" cy="3000375"/>
    <xdr:pic>
      <xdr:nvPicPr>
        <xdr:cNvPr id="0" name="image1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38100</xdr:colOff>
      <xdr:row>7</xdr:row>
      <xdr:rowOff>161925</xdr:rowOff>
    </xdr:from>
    <xdr:ext cx="7477125" cy="3590925"/>
    <xdr:pic>
      <xdr:nvPicPr>
        <xdr:cNvPr id="0" name="image1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</xdr:colOff>
      <xdr:row>7</xdr:row>
      <xdr:rowOff>47625</xdr:rowOff>
    </xdr:from>
    <xdr:ext cx="8153400" cy="6334125"/>
    <xdr:pic>
      <xdr:nvPicPr>
        <xdr:cNvPr id="0" name="image1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133350</xdr:colOff>
      <xdr:row>6</xdr:row>
      <xdr:rowOff>28575</xdr:rowOff>
    </xdr:from>
    <xdr:ext cx="3838575" cy="43529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18</xdr:col>
      <xdr:colOff>381000</xdr:colOff>
      <xdr:row>6</xdr:row>
      <xdr:rowOff>28575</xdr:rowOff>
    </xdr:from>
    <xdr:ext cx="3619500" cy="43529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285750</xdr:colOff>
      <xdr:row>4</xdr:row>
      <xdr:rowOff>19050</xdr:rowOff>
    </xdr:from>
    <xdr:ext cx="4695825" cy="4895850"/>
    <xdr:pic>
      <xdr:nvPicPr>
        <xdr:cNvPr id="0" name="image1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</xdr:colOff>
      <xdr:row>27</xdr:row>
      <xdr:rowOff>95250</xdr:rowOff>
    </xdr:from>
    <xdr:ext cx="7496175" cy="1219200"/>
    <xdr:pic>
      <xdr:nvPicPr>
        <xdr:cNvPr id="0" name="image1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10</xdr:row>
      <xdr:rowOff>95250</xdr:rowOff>
    </xdr:from>
    <xdr:ext cx="8039100" cy="5648325"/>
    <xdr:pic>
      <xdr:nvPicPr>
        <xdr:cNvPr id="0" name="image1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152400</xdr:colOff>
      <xdr:row>3</xdr:row>
      <xdr:rowOff>28575</xdr:rowOff>
    </xdr:from>
    <xdr:ext cx="4657725" cy="481012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304800</xdr:colOff>
      <xdr:row>3</xdr:row>
      <xdr:rowOff>28575</xdr:rowOff>
    </xdr:from>
    <xdr:ext cx="4657725" cy="48101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200025</xdr:colOff>
      <xdr:row>5</xdr:row>
      <xdr:rowOff>190500</xdr:rowOff>
    </xdr:from>
    <xdr:ext cx="2809875" cy="3000375"/>
    <xdr:pic>
      <xdr:nvPicPr>
        <xdr:cNvPr id="0" name="image1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190500</xdr:colOff>
      <xdr:row>28</xdr:row>
      <xdr:rowOff>76200</xdr:rowOff>
    </xdr:from>
    <xdr:ext cx="7458075" cy="2847975"/>
    <xdr:pic>
      <xdr:nvPicPr>
        <xdr:cNvPr id="0" name="image1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733425</xdr:colOff>
      <xdr:row>4</xdr:row>
      <xdr:rowOff>133350</xdr:rowOff>
    </xdr:from>
    <xdr:ext cx="6896100" cy="5038725"/>
    <xdr:pic>
      <xdr:nvPicPr>
        <xdr:cNvPr id="0" name="image1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390525</xdr:colOff>
      <xdr:row>31</xdr:row>
      <xdr:rowOff>114300</xdr:rowOff>
    </xdr:from>
    <xdr:ext cx="4219575" cy="43719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228600</xdr:colOff>
      <xdr:row>19</xdr:row>
      <xdr:rowOff>209550</xdr:rowOff>
    </xdr:from>
    <xdr:ext cx="4076700" cy="43719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23</xdr:col>
      <xdr:colOff>38100</xdr:colOff>
      <xdr:row>2</xdr:row>
      <xdr:rowOff>28575</xdr:rowOff>
    </xdr:from>
    <xdr:ext cx="4933950" cy="466725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752475</xdr:colOff>
      <xdr:row>4</xdr:row>
      <xdr:rowOff>161925</xdr:rowOff>
    </xdr:from>
    <xdr:ext cx="4400550" cy="4200525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447675</xdr:colOff>
      <xdr:row>31</xdr:row>
      <xdr:rowOff>219075</xdr:rowOff>
    </xdr:from>
    <xdr:ext cx="7562850" cy="1457325"/>
    <xdr:pic>
      <xdr:nvPicPr>
        <xdr:cNvPr id="0" name="image1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657225</xdr:colOff>
      <xdr:row>12</xdr:row>
      <xdr:rowOff>171450</xdr:rowOff>
    </xdr:from>
    <xdr:ext cx="7886700" cy="5667375"/>
    <xdr:pic>
      <xdr:nvPicPr>
        <xdr:cNvPr id="0" name="image2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219075</xdr:colOff>
      <xdr:row>50</xdr:row>
      <xdr:rowOff>104775</xdr:rowOff>
    </xdr:from>
    <xdr:ext cx="4476750" cy="2905125"/>
    <xdr:pic>
      <xdr:nvPicPr>
        <xdr:cNvPr id="0" name="image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9525</xdr:colOff>
      <xdr:row>26</xdr:row>
      <xdr:rowOff>152400</xdr:rowOff>
    </xdr:from>
    <xdr:ext cx="3686175" cy="379095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40</xdr:col>
      <xdr:colOff>381000</xdr:colOff>
      <xdr:row>4</xdr:row>
      <xdr:rowOff>85725</xdr:rowOff>
    </xdr:from>
    <xdr:ext cx="5200650" cy="55530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571500</xdr:colOff>
      <xdr:row>7</xdr:row>
      <xdr:rowOff>133350</xdr:rowOff>
    </xdr:from>
    <xdr:ext cx="7010400" cy="6115050"/>
    <xdr:pic>
      <xdr:nvPicPr>
        <xdr:cNvPr id="0" name="image2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276225</xdr:colOff>
      <xdr:row>4</xdr:row>
      <xdr:rowOff>9525</xdr:rowOff>
    </xdr:from>
    <xdr:ext cx="2752725" cy="4705350"/>
    <xdr:pic>
      <xdr:nvPicPr>
        <xdr:cNvPr id="0" name="image2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876300</xdr:colOff>
      <xdr:row>6</xdr:row>
      <xdr:rowOff>85725</xdr:rowOff>
    </xdr:from>
    <xdr:ext cx="5391150" cy="2800350"/>
    <xdr:pic>
      <xdr:nvPicPr>
        <xdr:cNvPr id="0" name="image2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371475</xdr:colOff>
      <xdr:row>21</xdr:row>
      <xdr:rowOff>171450</xdr:rowOff>
    </xdr:from>
    <xdr:ext cx="8524875" cy="1790700"/>
    <xdr:pic>
      <xdr:nvPicPr>
        <xdr:cNvPr id="0" name="image2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428625</xdr:colOff>
      <xdr:row>6</xdr:row>
      <xdr:rowOff>123825</xdr:rowOff>
    </xdr:from>
    <xdr:ext cx="4981575" cy="50101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38</xdr:col>
      <xdr:colOff>933450</xdr:colOff>
      <xdr:row>6</xdr:row>
      <xdr:rowOff>28575</xdr:rowOff>
    </xdr:from>
    <xdr:ext cx="4200525" cy="47529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438150</xdr:colOff>
      <xdr:row>9</xdr:row>
      <xdr:rowOff>76200</xdr:rowOff>
    </xdr:from>
    <xdr:ext cx="8143875" cy="4095750"/>
    <xdr:pic>
      <xdr:nvPicPr>
        <xdr:cNvPr id="0" name="image2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314325</xdr:colOff>
      <xdr:row>6</xdr:row>
      <xdr:rowOff>123825</xdr:rowOff>
    </xdr:from>
    <xdr:ext cx="6381750" cy="5153025"/>
    <xdr:pic>
      <xdr:nvPicPr>
        <xdr:cNvPr id="0" name="image2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352425</xdr:colOff>
      <xdr:row>5</xdr:row>
      <xdr:rowOff>152400</xdr:rowOff>
    </xdr:from>
    <xdr:ext cx="6600825" cy="4381500"/>
    <xdr:pic>
      <xdr:nvPicPr>
        <xdr:cNvPr id="0" name="image2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685800</xdr:colOff>
      <xdr:row>8</xdr:row>
      <xdr:rowOff>0</xdr:rowOff>
    </xdr:from>
    <xdr:ext cx="5715000" cy="5467350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222</xdr:col>
      <xdr:colOff>57150</xdr:colOff>
      <xdr:row>8</xdr:row>
      <xdr:rowOff>57150</xdr:rowOff>
    </xdr:from>
    <xdr:ext cx="14687550" cy="4972050"/>
    <xdr:pic>
      <xdr:nvPicPr>
        <xdr:cNvPr id="0" name="image2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clarkcountynv.gov/government/departments/elections/past_elections.php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2.38"/>
  </cols>
  <sheetData>
    <row r="1">
      <c r="A1" s="1"/>
      <c r="B1" s="2"/>
      <c r="C1" s="3"/>
      <c r="D1" s="4"/>
      <c r="E1" s="5" t="s">
        <v>0</v>
      </c>
      <c r="F1" s="6" t="s">
        <v>0</v>
      </c>
      <c r="G1" s="7" t="s">
        <v>0</v>
      </c>
      <c r="H1" s="8" t="s">
        <v>0</v>
      </c>
      <c r="I1" s="9" t="s">
        <v>0</v>
      </c>
      <c r="J1" s="10" t="s">
        <v>0</v>
      </c>
      <c r="K1" s="11" t="s">
        <v>0</v>
      </c>
      <c r="L1" s="12" t="s">
        <v>0</v>
      </c>
      <c r="M1" s="13" t="s">
        <v>0</v>
      </c>
      <c r="N1" s="4"/>
      <c r="O1" s="14" t="s">
        <v>1</v>
      </c>
      <c r="P1" s="15" t="s">
        <v>1</v>
      </c>
      <c r="Q1" s="16" t="s">
        <v>1</v>
      </c>
      <c r="R1" s="17" t="s">
        <v>1</v>
      </c>
      <c r="S1" s="18" t="s">
        <v>1</v>
      </c>
      <c r="T1" s="19" t="s">
        <v>1</v>
      </c>
      <c r="U1" s="20" t="s">
        <v>1</v>
      </c>
      <c r="V1" s="21" t="s">
        <v>1</v>
      </c>
      <c r="W1" s="22" t="s">
        <v>1</v>
      </c>
      <c r="X1" s="4"/>
      <c r="Y1" s="14" t="s">
        <v>2</v>
      </c>
      <c r="Z1" s="15" t="s">
        <v>2</v>
      </c>
      <c r="AA1" s="16" t="s">
        <v>2</v>
      </c>
      <c r="AB1" s="17" t="s">
        <v>2</v>
      </c>
      <c r="AC1" s="18" t="s">
        <v>2</v>
      </c>
      <c r="AD1" s="19" t="s">
        <v>2</v>
      </c>
      <c r="AE1" s="20" t="s">
        <v>2</v>
      </c>
      <c r="AF1" s="21" t="s">
        <v>2</v>
      </c>
      <c r="AG1" s="22" t="s">
        <v>2</v>
      </c>
      <c r="AH1" s="23"/>
      <c r="AI1" s="23"/>
    </row>
    <row r="2">
      <c r="A2" s="1" t="s">
        <v>3</v>
      </c>
      <c r="B2" s="24" t="s">
        <v>4</v>
      </c>
      <c r="C2" s="25" t="s">
        <v>5</v>
      </c>
      <c r="D2" s="26" t="s">
        <v>6</v>
      </c>
      <c r="E2" s="14" t="s">
        <v>7</v>
      </c>
      <c r="F2" s="15" t="s">
        <v>8</v>
      </c>
      <c r="G2" s="16" t="s">
        <v>9</v>
      </c>
      <c r="H2" s="17" t="s">
        <v>10</v>
      </c>
      <c r="I2" s="18" t="s">
        <v>11</v>
      </c>
      <c r="J2" s="19" t="s">
        <v>12</v>
      </c>
      <c r="K2" s="20" t="s">
        <v>13</v>
      </c>
      <c r="L2" s="21" t="s">
        <v>14</v>
      </c>
      <c r="M2" s="22" t="s">
        <v>15</v>
      </c>
      <c r="N2" s="26"/>
      <c r="O2" s="14" t="s">
        <v>16</v>
      </c>
      <c r="P2" s="15" t="s">
        <v>17</v>
      </c>
      <c r="Q2" s="16" t="s">
        <v>18</v>
      </c>
      <c r="R2" s="17" t="s">
        <v>19</v>
      </c>
      <c r="S2" s="18" t="s">
        <v>20</v>
      </c>
      <c r="T2" s="19" t="s">
        <v>21</v>
      </c>
      <c r="U2" s="20" t="s">
        <v>22</v>
      </c>
      <c r="V2" s="21" t="s">
        <v>23</v>
      </c>
      <c r="W2" s="22" t="s">
        <v>24</v>
      </c>
      <c r="X2" s="26"/>
      <c r="Y2" s="14" t="s">
        <v>25</v>
      </c>
      <c r="Z2" s="15" t="s">
        <v>26</v>
      </c>
      <c r="AA2" s="16" t="s">
        <v>27</v>
      </c>
      <c r="AB2" s="17" t="s">
        <v>28</v>
      </c>
      <c r="AC2" s="18" t="s">
        <v>29</v>
      </c>
      <c r="AD2" s="19" t="s">
        <v>30</v>
      </c>
      <c r="AE2" s="20" t="s">
        <v>31</v>
      </c>
      <c r="AF2" s="21" t="s">
        <v>32</v>
      </c>
      <c r="AG2" s="22" t="s">
        <v>33</v>
      </c>
      <c r="AH2" s="27"/>
      <c r="AI2" s="27"/>
    </row>
    <row r="3">
      <c r="A3" s="28" t="s">
        <v>34</v>
      </c>
      <c r="B3" s="29">
        <v>1000.0</v>
      </c>
      <c r="C3" s="30">
        <v>640.0</v>
      </c>
      <c r="D3" s="31" t="s">
        <v>0</v>
      </c>
      <c r="E3" s="5">
        <v>15.0</v>
      </c>
      <c r="F3" s="6">
        <v>14.0</v>
      </c>
      <c r="G3" s="7">
        <v>2.0</v>
      </c>
      <c r="H3" s="8">
        <v>42.0</v>
      </c>
      <c r="I3" s="9">
        <v>66.0</v>
      </c>
      <c r="J3" s="10">
        <v>15.0</v>
      </c>
      <c r="K3" s="11">
        <v>14.0</v>
      </c>
      <c r="L3" s="12">
        <v>6.0</v>
      </c>
      <c r="M3" s="13">
        <v>27.0</v>
      </c>
      <c r="N3" s="31"/>
      <c r="O3" s="14">
        <v>30.0</v>
      </c>
      <c r="P3" s="15">
        <v>15.0</v>
      </c>
      <c r="Q3" s="16">
        <v>5.0</v>
      </c>
      <c r="R3" s="17">
        <v>16.0</v>
      </c>
      <c r="S3" s="18">
        <v>46.0</v>
      </c>
      <c r="T3" s="19">
        <v>5.0</v>
      </c>
      <c r="U3" s="20">
        <v>17.0</v>
      </c>
      <c r="V3" s="21">
        <v>20.0</v>
      </c>
      <c r="W3" s="22">
        <v>14.0</v>
      </c>
      <c r="X3" s="31"/>
      <c r="Y3" s="14">
        <v>5.0</v>
      </c>
      <c r="Z3" s="15">
        <v>3.0</v>
      </c>
      <c r="AA3" s="16">
        <v>5.0</v>
      </c>
      <c r="AB3" s="17">
        <v>18.0</v>
      </c>
      <c r="AC3" s="18">
        <v>44.0</v>
      </c>
      <c r="AD3" s="19">
        <v>4.0</v>
      </c>
      <c r="AE3" s="20">
        <v>21.0</v>
      </c>
      <c r="AF3" s="21">
        <v>25.0</v>
      </c>
      <c r="AG3" s="22">
        <v>8.0</v>
      </c>
      <c r="AH3" s="27"/>
      <c r="AI3" s="27"/>
    </row>
    <row r="4">
      <c r="A4" s="32"/>
      <c r="B4" s="29">
        <v>1001.0</v>
      </c>
      <c r="C4" s="30">
        <v>1053.0</v>
      </c>
      <c r="D4" s="31" t="s">
        <v>0</v>
      </c>
      <c r="E4" s="5">
        <v>15.0</v>
      </c>
      <c r="F4" s="6">
        <v>22.0</v>
      </c>
      <c r="G4" s="7">
        <v>14.0</v>
      </c>
      <c r="H4" s="8">
        <v>37.0</v>
      </c>
      <c r="I4" s="9">
        <v>76.0</v>
      </c>
      <c r="J4" s="10">
        <v>22.0</v>
      </c>
      <c r="K4" s="11">
        <v>14.0</v>
      </c>
      <c r="L4" s="12">
        <v>11.0</v>
      </c>
      <c r="M4" s="13">
        <v>23.0</v>
      </c>
      <c r="N4" s="31"/>
      <c r="O4" s="14">
        <v>12.0</v>
      </c>
      <c r="P4" s="15">
        <v>13.0</v>
      </c>
      <c r="Q4" s="16">
        <v>6.0</v>
      </c>
      <c r="R4" s="17">
        <v>24.0</v>
      </c>
      <c r="S4" s="18">
        <v>61.0</v>
      </c>
      <c r="T4" s="19">
        <v>8.0</v>
      </c>
      <c r="U4" s="20">
        <v>22.0</v>
      </c>
      <c r="V4" s="21">
        <v>27.0</v>
      </c>
      <c r="W4" s="22">
        <v>25.0</v>
      </c>
      <c r="X4" s="31"/>
      <c r="Y4" s="14">
        <v>16.0</v>
      </c>
      <c r="Z4" s="15">
        <v>11.0</v>
      </c>
      <c r="AA4" s="16">
        <v>12.0</v>
      </c>
      <c r="AB4" s="17">
        <v>24.0</v>
      </c>
      <c r="AC4" s="18">
        <v>60.0</v>
      </c>
      <c r="AD4" s="19">
        <v>9.0</v>
      </c>
      <c r="AE4" s="20">
        <v>15.0</v>
      </c>
      <c r="AF4" s="21">
        <v>28.0</v>
      </c>
      <c r="AG4" s="22">
        <v>14.0</v>
      </c>
      <c r="AH4" s="27"/>
      <c r="AI4" s="27"/>
    </row>
    <row r="5">
      <c r="A5" s="32"/>
      <c r="B5" s="29">
        <v>1004.0</v>
      </c>
      <c r="C5" s="30">
        <v>1917.0</v>
      </c>
      <c r="D5" s="31" t="s">
        <v>0</v>
      </c>
      <c r="E5" s="5">
        <v>7.0</v>
      </c>
      <c r="F5" s="6">
        <v>17.0</v>
      </c>
      <c r="G5" s="7">
        <v>9.0</v>
      </c>
      <c r="H5" s="8">
        <v>21.0</v>
      </c>
      <c r="I5" s="9">
        <v>72.0</v>
      </c>
      <c r="J5" s="10">
        <v>24.0</v>
      </c>
      <c r="K5" s="11">
        <v>6.0</v>
      </c>
      <c r="L5" s="12">
        <v>11.0</v>
      </c>
      <c r="M5" s="13">
        <v>63.0</v>
      </c>
      <c r="N5" s="31"/>
      <c r="O5" s="14">
        <v>7.0</v>
      </c>
      <c r="P5" s="15">
        <v>7.0</v>
      </c>
      <c r="Q5" s="16">
        <v>5.0</v>
      </c>
      <c r="R5" s="17">
        <v>17.0</v>
      </c>
      <c r="S5" s="18">
        <v>97.0</v>
      </c>
      <c r="T5" s="19">
        <v>20.0</v>
      </c>
      <c r="U5" s="20">
        <v>2.0</v>
      </c>
      <c r="V5" s="21">
        <v>11.0</v>
      </c>
      <c r="W5" s="22">
        <v>15.0</v>
      </c>
      <c r="X5" s="31"/>
      <c r="Y5" s="14">
        <v>2.0</v>
      </c>
      <c r="Z5" s="15">
        <v>4.0</v>
      </c>
      <c r="AA5" s="16">
        <v>4.0</v>
      </c>
      <c r="AB5" s="17">
        <v>15.0</v>
      </c>
      <c r="AC5" s="18">
        <v>93.0</v>
      </c>
      <c r="AD5" s="19">
        <v>21.0</v>
      </c>
      <c r="AE5" s="20">
        <v>4.0</v>
      </c>
      <c r="AF5" s="21">
        <v>10.0</v>
      </c>
      <c r="AG5" s="22">
        <v>10.0</v>
      </c>
      <c r="AH5" s="27"/>
      <c r="AI5" s="27"/>
    </row>
    <row r="6">
      <c r="A6" s="32"/>
      <c r="B6" s="29">
        <v>1005.0</v>
      </c>
      <c r="C6" s="30">
        <v>1599.0</v>
      </c>
      <c r="D6" s="31" t="s">
        <v>0</v>
      </c>
      <c r="E6" s="5">
        <v>14.0</v>
      </c>
      <c r="F6" s="6">
        <v>26.0</v>
      </c>
      <c r="G6" s="7">
        <v>11.0</v>
      </c>
      <c r="H6" s="8">
        <v>65.0</v>
      </c>
      <c r="I6" s="9">
        <v>130.0</v>
      </c>
      <c r="J6" s="10">
        <v>29.0</v>
      </c>
      <c r="K6" s="11">
        <v>27.0</v>
      </c>
      <c r="L6" s="12">
        <v>10.0</v>
      </c>
      <c r="M6" s="13">
        <v>62.0</v>
      </c>
      <c r="N6" s="31"/>
      <c r="O6" s="14">
        <v>23.0</v>
      </c>
      <c r="P6" s="15">
        <v>24.0</v>
      </c>
      <c r="Q6" s="16">
        <v>7.0</v>
      </c>
      <c r="R6" s="17">
        <v>44.0</v>
      </c>
      <c r="S6" s="18">
        <v>116.0</v>
      </c>
      <c r="T6" s="19">
        <v>13.0</v>
      </c>
      <c r="U6" s="20">
        <v>29.0</v>
      </c>
      <c r="V6" s="21">
        <v>46.0</v>
      </c>
      <c r="W6" s="22">
        <v>27.0</v>
      </c>
      <c r="X6" s="31"/>
      <c r="Y6" s="14">
        <v>6.0</v>
      </c>
      <c r="Z6" s="15">
        <v>9.0</v>
      </c>
      <c r="AA6" s="16">
        <v>10.0</v>
      </c>
      <c r="AB6" s="17">
        <v>41.0</v>
      </c>
      <c r="AC6" s="18">
        <v>115.0</v>
      </c>
      <c r="AD6" s="19">
        <v>12.0</v>
      </c>
      <c r="AE6" s="20">
        <v>25.0</v>
      </c>
      <c r="AF6" s="21">
        <v>36.0</v>
      </c>
      <c r="AG6" s="22">
        <v>20.0</v>
      </c>
      <c r="AH6" s="27"/>
      <c r="AI6" s="27"/>
    </row>
    <row r="7">
      <c r="A7" s="32"/>
      <c r="B7" s="29">
        <v>1006.0</v>
      </c>
      <c r="C7" s="30">
        <v>1548.0</v>
      </c>
      <c r="D7" s="31" t="s">
        <v>0</v>
      </c>
      <c r="E7" s="5">
        <v>5.0</v>
      </c>
      <c r="F7" s="6">
        <v>27.0</v>
      </c>
      <c r="G7" s="7">
        <v>6.0</v>
      </c>
      <c r="H7" s="8">
        <v>33.0</v>
      </c>
      <c r="I7" s="9">
        <v>68.0</v>
      </c>
      <c r="J7" s="10">
        <v>27.0</v>
      </c>
      <c r="K7" s="11">
        <v>16.0</v>
      </c>
      <c r="L7" s="12">
        <v>6.0</v>
      </c>
      <c r="M7" s="13">
        <v>39.0</v>
      </c>
      <c r="N7" s="31"/>
      <c r="O7" s="14">
        <v>5.0</v>
      </c>
      <c r="P7" s="15">
        <v>12.0</v>
      </c>
      <c r="Q7" s="16">
        <v>5.0</v>
      </c>
      <c r="R7" s="17">
        <v>23.0</v>
      </c>
      <c r="S7" s="18">
        <v>78.0</v>
      </c>
      <c r="T7" s="19">
        <v>16.0</v>
      </c>
      <c r="U7" s="20">
        <v>13.0</v>
      </c>
      <c r="V7" s="21">
        <v>19.0</v>
      </c>
      <c r="W7" s="22">
        <v>16.0</v>
      </c>
      <c r="X7" s="31"/>
      <c r="Y7" s="14">
        <v>2.0</v>
      </c>
      <c r="Z7" s="15">
        <v>6.0</v>
      </c>
      <c r="AA7" s="16">
        <v>8.0</v>
      </c>
      <c r="AB7" s="17">
        <v>22.0</v>
      </c>
      <c r="AC7" s="18">
        <v>78.0</v>
      </c>
      <c r="AD7" s="19">
        <v>15.0</v>
      </c>
      <c r="AE7" s="20">
        <v>18.0</v>
      </c>
      <c r="AF7" s="21">
        <v>18.0</v>
      </c>
      <c r="AG7" s="22">
        <v>10.0</v>
      </c>
      <c r="AH7" s="27"/>
      <c r="AI7" s="27"/>
    </row>
    <row r="8">
      <c r="A8" s="32"/>
      <c r="B8" s="29">
        <v>1007.0</v>
      </c>
      <c r="C8" s="30">
        <v>2681.0</v>
      </c>
      <c r="D8" s="31" t="s">
        <v>0</v>
      </c>
      <c r="E8" s="5">
        <v>14.0</v>
      </c>
      <c r="F8" s="6">
        <v>24.0</v>
      </c>
      <c r="G8" s="7">
        <v>9.0</v>
      </c>
      <c r="H8" s="8">
        <v>36.0</v>
      </c>
      <c r="I8" s="9">
        <v>102.0</v>
      </c>
      <c r="J8" s="10">
        <v>33.0</v>
      </c>
      <c r="K8" s="11">
        <v>17.0</v>
      </c>
      <c r="L8" s="12">
        <v>15.0</v>
      </c>
      <c r="M8" s="13">
        <v>47.0</v>
      </c>
      <c r="N8" s="31"/>
      <c r="O8" s="14">
        <v>11.0</v>
      </c>
      <c r="P8" s="15">
        <v>7.0</v>
      </c>
      <c r="Q8" s="16">
        <v>6.0</v>
      </c>
      <c r="R8" s="17">
        <v>25.0</v>
      </c>
      <c r="S8" s="18">
        <v>98.0</v>
      </c>
      <c r="T8" s="19">
        <v>26.0</v>
      </c>
      <c r="U8" s="20">
        <v>27.0</v>
      </c>
      <c r="V8" s="21">
        <v>19.0</v>
      </c>
      <c r="W8" s="22">
        <v>23.0</v>
      </c>
      <c r="X8" s="31"/>
      <c r="Y8" s="14">
        <v>14.0</v>
      </c>
      <c r="Z8" s="15">
        <v>7.0</v>
      </c>
      <c r="AA8" s="16">
        <v>11.0</v>
      </c>
      <c r="AB8" s="17">
        <v>22.0</v>
      </c>
      <c r="AC8" s="18">
        <v>102.0</v>
      </c>
      <c r="AD8" s="19">
        <v>26.0</v>
      </c>
      <c r="AE8" s="20">
        <v>16.0</v>
      </c>
      <c r="AF8" s="21">
        <v>13.0</v>
      </c>
      <c r="AG8" s="22">
        <v>14.0</v>
      </c>
      <c r="AH8" s="27"/>
      <c r="AI8" s="27"/>
    </row>
    <row r="9">
      <c r="A9" s="32"/>
      <c r="B9" s="29">
        <v>1008.0</v>
      </c>
      <c r="C9" s="30">
        <v>3439.0</v>
      </c>
      <c r="D9" s="31" t="s">
        <v>0</v>
      </c>
      <c r="E9" s="5">
        <v>15.0</v>
      </c>
      <c r="F9" s="6">
        <v>38.0</v>
      </c>
      <c r="G9" s="7">
        <v>25.0</v>
      </c>
      <c r="H9" s="8">
        <v>65.0</v>
      </c>
      <c r="I9" s="9">
        <v>139.0</v>
      </c>
      <c r="J9" s="10">
        <v>35.0</v>
      </c>
      <c r="K9" s="11">
        <v>27.0</v>
      </c>
      <c r="L9" s="12">
        <v>16.0</v>
      </c>
      <c r="M9" s="13">
        <v>64.0</v>
      </c>
      <c r="N9" s="31"/>
      <c r="O9" s="14">
        <v>14.0</v>
      </c>
      <c r="P9" s="15">
        <v>10.0</v>
      </c>
      <c r="Q9" s="16">
        <v>17.0</v>
      </c>
      <c r="R9" s="17">
        <v>64.0</v>
      </c>
      <c r="S9" s="18">
        <v>121.0</v>
      </c>
      <c r="T9" s="19">
        <v>20.0</v>
      </c>
      <c r="U9" s="20">
        <v>18.0</v>
      </c>
      <c r="V9" s="21">
        <v>29.0</v>
      </c>
      <c r="W9" s="22">
        <v>24.0</v>
      </c>
      <c r="X9" s="31"/>
      <c r="Y9" s="14">
        <v>17.0</v>
      </c>
      <c r="Z9" s="15">
        <v>6.0</v>
      </c>
      <c r="AA9" s="16">
        <v>15.0</v>
      </c>
      <c r="AB9" s="17">
        <v>66.0</v>
      </c>
      <c r="AC9" s="18">
        <v>133.0</v>
      </c>
      <c r="AD9" s="19">
        <v>20.0</v>
      </c>
      <c r="AE9" s="20">
        <v>11.0</v>
      </c>
      <c r="AF9" s="21">
        <v>27.0</v>
      </c>
      <c r="AG9" s="22">
        <v>22.0</v>
      </c>
      <c r="AH9" s="27"/>
      <c r="AI9" s="27"/>
    </row>
    <row r="10">
      <c r="A10" s="32"/>
      <c r="B10" s="29">
        <v>1009.0</v>
      </c>
      <c r="C10" s="30">
        <v>1380.0</v>
      </c>
      <c r="D10" s="31" t="s">
        <v>0</v>
      </c>
      <c r="E10" s="5">
        <v>23.0</v>
      </c>
      <c r="F10" s="6">
        <v>25.0</v>
      </c>
      <c r="G10" s="7">
        <v>29.0</v>
      </c>
      <c r="H10" s="8">
        <v>67.0</v>
      </c>
      <c r="I10" s="9">
        <v>118.0</v>
      </c>
      <c r="J10" s="10">
        <v>46.0</v>
      </c>
      <c r="K10" s="11">
        <v>24.0</v>
      </c>
      <c r="L10" s="12">
        <v>21.0</v>
      </c>
      <c r="M10" s="13">
        <v>51.0</v>
      </c>
      <c r="N10" s="31"/>
      <c r="O10" s="14">
        <v>34.0</v>
      </c>
      <c r="P10" s="15">
        <v>12.0</v>
      </c>
      <c r="Q10" s="16">
        <v>22.0</v>
      </c>
      <c r="R10" s="17">
        <v>30.0</v>
      </c>
      <c r="S10" s="18">
        <v>104.0</v>
      </c>
      <c r="T10" s="19">
        <v>23.0</v>
      </c>
      <c r="U10" s="20">
        <v>42.0</v>
      </c>
      <c r="V10" s="21">
        <v>44.0</v>
      </c>
      <c r="W10" s="22">
        <v>40.0</v>
      </c>
      <c r="X10" s="31"/>
      <c r="Y10" s="14">
        <v>25.0</v>
      </c>
      <c r="Z10" s="15">
        <v>9.0</v>
      </c>
      <c r="AA10" s="16">
        <v>18.0</v>
      </c>
      <c r="AB10" s="17">
        <v>30.0</v>
      </c>
      <c r="AC10" s="18">
        <v>107.0</v>
      </c>
      <c r="AD10" s="19">
        <v>21.0</v>
      </c>
      <c r="AE10" s="20">
        <v>34.0</v>
      </c>
      <c r="AF10" s="21">
        <v>27.0</v>
      </c>
      <c r="AG10" s="22">
        <v>30.0</v>
      </c>
      <c r="AH10" s="27"/>
      <c r="AI10" s="27"/>
    </row>
    <row r="11">
      <c r="A11" s="32"/>
      <c r="B11" s="29">
        <v>1012.0</v>
      </c>
      <c r="C11" s="30">
        <v>1883.0</v>
      </c>
      <c r="D11" s="31" t="s">
        <v>0</v>
      </c>
      <c r="E11" s="5">
        <v>23.0</v>
      </c>
      <c r="F11" s="6">
        <v>57.0</v>
      </c>
      <c r="G11" s="7">
        <v>28.0</v>
      </c>
      <c r="H11" s="8">
        <v>82.0</v>
      </c>
      <c r="I11" s="9">
        <v>244.0</v>
      </c>
      <c r="J11" s="10">
        <v>69.0</v>
      </c>
      <c r="K11" s="11">
        <v>35.0</v>
      </c>
      <c r="L11" s="12">
        <v>22.0</v>
      </c>
      <c r="M11" s="13">
        <v>121.0</v>
      </c>
      <c r="N11" s="31"/>
      <c r="O11" s="14">
        <v>36.0</v>
      </c>
      <c r="P11" s="15">
        <v>75.0</v>
      </c>
      <c r="Q11" s="16">
        <v>21.0</v>
      </c>
      <c r="R11" s="17">
        <v>31.0</v>
      </c>
      <c r="S11" s="18">
        <v>155.0</v>
      </c>
      <c r="T11" s="19">
        <v>21.0</v>
      </c>
      <c r="U11" s="20">
        <v>61.0</v>
      </c>
      <c r="V11" s="21">
        <v>132.0</v>
      </c>
      <c r="W11" s="22">
        <v>67.0</v>
      </c>
      <c r="X11" s="31"/>
      <c r="Y11" s="14">
        <v>23.0</v>
      </c>
      <c r="Z11" s="15">
        <v>36.0</v>
      </c>
      <c r="AA11" s="16">
        <v>26.0</v>
      </c>
      <c r="AB11" s="17">
        <v>32.0</v>
      </c>
      <c r="AC11" s="18">
        <v>150.0</v>
      </c>
      <c r="AD11" s="19">
        <v>21.0</v>
      </c>
      <c r="AE11" s="20">
        <v>45.0</v>
      </c>
      <c r="AF11" s="21">
        <v>133.0</v>
      </c>
      <c r="AG11" s="22">
        <v>50.0</v>
      </c>
      <c r="AH11" s="27"/>
      <c r="AI11" s="27"/>
    </row>
    <row r="12">
      <c r="A12" s="32"/>
      <c r="B12" s="29">
        <v>1015.0</v>
      </c>
      <c r="C12" s="30">
        <v>2510.0</v>
      </c>
      <c r="D12" s="31" t="s">
        <v>0</v>
      </c>
      <c r="E12" s="5">
        <v>34.0</v>
      </c>
      <c r="F12" s="6">
        <v>48.0</v>
      </c>
      <c r="G12" s="7">
        <v>19.0</v>
      </c>
      <c r="H12" s="8">
        <v>69.0</v>
      </c>
      <c r="I12" s="9">
        <v>155.0</v>
      </c>
      <c r="J12" s="10">
        <v>42.0</v>
      </c>
      <c r="K12" s="11">
        <v>14.0</v>
      </c>
      <c r="L12" s="12">
        <v>20.0</v>
      </c>
      <c r="M12" s="13">
        <v>78.0</v>
      </c>
      <c r="N12" s="31"/>
      <c r="O12" s="14">
        <v>18.0</v>
      </c>
      <c r="P12" s="15">
        <v>20.0</v>
      </c>
      <c r="Q12" s="16">
        <v>16.0</v>
      </c>
      <c r="R12" s="17">
        <v>51.0</v>
      </c>
      <c r="S12" s="18">
        <v>162.0</v>
      </c>
      <c r="T12" s="19">
        <v>25.0</v>
      </c>
      <c r="U12" s="20">
        <v>36.0</v>
      </c>
      <c r="V12" s="21">
        <v>56.0</v>
      </c>
      <c r="W12" s="22">
        <v>28.0</v>
      </c>
      <c r="X12" s="31"/>
      <c r="Y12" s="14">
        <v>19.0</v>
      </c>
      <c r="Z12" s="15">
        <v>14.0</v>
      </c>
      <c r="AA12" s="16">
        <v>18.0</v>
      </c>
      <c r="AB12" s="17">
        <v>49.0</v>
      </c>
      <c r="AC12" s="18">
        <v>163.0</v>
      </c>
      <c r="AD12" s="19">
        <v>28.0</v>
      </c>
      <c r="AE12" s="20">
        <v>29.0</v>
      </c>
      <c r="AF12" s="21">
        <v>52.0</v>
      </c>
      <c r="AG12" s="22">
        <v>23.0</v>
      </c>
      <c r="AH12" s="27"/>
      <c r="AI12" s="27"/>
    </row>
    <row r="13">
      <c r="A13" s="32"/>
      <c r="B13" s="29">
        <v>1016.0</v>
      </c>
      <c r="C13" s="30">
        <v>485.0</v>
      </c>
      <c r="D13" s="31" t="s">
        <v>0</v>
      </c>
      <c r="E13" s="5">
        <v>4.0</v>
      </c>
      <c r="F13" s="6">
        <v>15.0</v>
      </c>
      <c r="G13" s="7">
        <v>12.0</v>
      </c>
      <c r="H13" s="8">
        <v>21.0</v>
      </c>
      <c r="I13" s="9">
        <v>47.0</v>
      </c>
      <c r="J13" s="10">
        <v>17.0</v>
      </c>
      <c r="K13" s="11">
        <v>7.0</v>
      </c>
      <c r="L13" s="12">
        <v>2.0</v>
      </c>
      <c r="M13" s="13">
        <v>28.0</v>
      </c>
      <c r="N13" s="31"/>
      <c r="O13" s="14">
        <v>14.0</v>
      </c>
      <c r="P13" s="15">
        <v>9.0</v>
      </c>
      <c r="Q13" s="16">
        <v>5.0</v>
      </c>
      <c r="R13" s="17">
        <v>10.0</v>
      </c>
      <c r="S13" s="18">
        <v>39.0</v>
      </c>
      <c r="T13" s="19">
        <v>11.0</v>
      </c>
      <c r="U13" s="20">
        <v>5.0</v>
      </c>
      <c r="V13" s="21">
        <v>29.0</v>
      </c>
      <c r="W13" s="22">
        <v>15.0</v>
      </c>
      <c r="X13" s="31"/>
      <c r="Y13" s="14">
        <v>5.0</v>
      </c>
      <c r="Z13" s="15">
        <v>12.0</v>
      </c>
      <c r="AA13" s="16">
        <v>8.0</v>
      </c>
      <c r="AB13" s="17">
        <v>11.0</v>
      </c>
      <c r="AC13" s="18">
        <v>42.0</v>
      </c>
      <c r="AD13" s="19">
        <v>11.0</v>
      </c>
      <c r="AE13" s="20">
        <v>14.0</v>
      </c>
      <c r="AF13" s="21">
        <v>29.0</v>
      </c>
      <c r="AG13" s="22">
        <v>9.0</v>
      </c>
      <c r="AH13" s="27"/>
      <c r="AI13" s="27"/>
    </row>
    <row r="14">
      <c r="A14" s="32"/>
      <c r="B14" s="29">
        <v>1038.0</v>
      </c>
      <c r="C14" s="30">
        <v>2098.0</v>
      </c>
      <c r="D14" s="31" t="s">
        <v>0</v>
      </c>
      <c r="E14" s="5">
        <v>14.0</v>
      </c>
      <c r="F14" s="6">
        <v>38.0</v>
      </c>
      <c r="G14" s="7">
        <v>10.0</v>
      </c>
      <c r="H14" s="8">
        <v>59.0</v>
      </c>
      <c r="I14" s="9">
        <v>120.0</v>
      </c>
      <c r="J14" s="10">
        <v>27.0</v>
      </c>
      <c r="K14" s="11">
        <v>13.0</v>
      </c>
      <c r="L14" s="12">
        <v>9.0</v>
      </c>
      <c r="M14" s="13">
        <v>49.0</v>
      </c>
      <c r="N14" s="31"/>
      <c r="O14" s="14">
        <v>16.0</v>
      </c>
      <c r="P14" s="15">
        <v>17.0</v>
      </c>
      <c r="Q14" s="16">
        <v>8.0</v>
      </c>
      <c r="R14" s="17">
        <v>33.0</v>
      </c>
      <c r="S14" s="18">
        <v>122.0</v>
      </c>
      <c r="T14" s="19">
        <v>11.0</v>
      </c>
      <c r="U14" s="20">
        <v>32.0</v>
      </c>
      <c r="V14" s="21">
        <v>50.0</v>
      </c>
      <c r="W14" s="22">
        <v>27.0</v>
      </c>
      <c r="X14" s="31"/>
      <c r="Y14" s="14">
        <v>11.0</v>
      </c>
      <c r="Z14" s="15">
        <v>10.0</v>
      </c>
      <c r="AA14" s="16">
        <v>10.0</v>
      </c>
      <c r="AB14" s="17">
        <v>33.0</v>
      </c>
      <c r="AC14" s="18">
        <v>119.0</v>
      </c>
      <c r="AD14" s="19">
        <v>11.0</v>
      </c>
      <c r="AE14" s="20">
        <v>34.0</v>
      </c>
      <c r="AF14" s="21">
        <v>39.0</v>
      </c>
      <c r="AG14" s="22">
        <v>16.0</v>
      </c>
      <c r="AH14" s="27"/>
      <c r="AI14" s="27"/>
    </row>
    <row r="15">
      <c r="A15" s="32"/>
      <c r="B15" s="29">
        <v>1039.0</v>
      </c>
      <c r="C15" s="30">
        <v>3242.0</v>
      </c>
      <c r="D15" s="31" t="s">
        <v>0</v>
      </c>
      <c r="E15" s="5">
        <v>27.0</v>
      </c>
      <c r="F15" s="6">
        <v>74.0</v>
      </c>
      <c r="G15" s="7">
        <v>33.0</v>
      </c>
      <c r="H15" s="8">
        <v>143.0</v>
      </c>
      <c r="I15" s="9">
        <v>271.0</v>
      </c>
      <c r="J15" s="10">
        <v>73.0</v>
      </c>
      <c r="K15" s="11">
        <v>38.0</v>
      </c>
      <c r="L15" s="12">
        <v>22.0</v>
      </c>
      <c r="M15" s="13">
        <v>116.0</v>
      </c>
      <c r="N15" s="31"/>
      <c r="O15" s="14">
        <v>29.0</v>
      </c>
      <c r="P15" s="15">
        <v>66.0</v>
      </c>
      <c r="Q15" s="16">
        <v>20.0</v>
      </c>
      <c r="R15" s="17">
        <v>73.0</v>
      </c>
      <c r="S15" s="18">
        <v>208.0</v>
      </c>
      <c r="T15" s="19">
        <v>20.0</v>
      </c>
      <c r="U15" s="20">
        <v>88.0</v>
      </c>
      <c r="V15" s="21">
        <v>124.0</v>
      </c>
      <c r="W15" s="22">
        <v>70.0</v>
      </c>
      <c r="X15" s="31"/>
      <c r="Y15" s="14">
        <v>21.0</v>
      </c>
      <c r="Z15" s="15">
        <v>24.0</v>
      </c>
      <c r="AA15" s="16">
        <v>28.0</v>
      </c>
      <c r="AB15" s="17">
        <v>70.0</v>
      </c>
      <c r="AC15" s="18">
        <v>202.0</v>
      </c>
      <c r="AD15" s="19">
        <v>20.0</v>
      </c>
      <c r="AE15" s="20">
        <v>78.0</v>
      </c>
      <c r="AF15" s="21">
        <v>124.0</v>
      </c>
      <c r="AG15" s="22">
        <v>45.0</v>
      </c>
      <c r="AH15" s="27"/>
      <c r="AI15" s="27"/>
    </row>
    <row r="16">
      <c r="A16" s="32"/>
      <c r="B16" s="29">
        <v>1063.0</v>
      </c>
      <c r="C16" s="30">
        <v>1412.0</v>
      </c>
      <c r="D16" s="31" t="s">
        <v>0</v>
      </c>
      <c r="E16" s="5">
        <v>12.0</v>
      </c>
      <c r="F16" s="6">
        <v>27.0</v>
      </c>
      <c r="G16" s="7">
        <v>24.0</v>
      </c>
      <c r="H16" s="8">
        <v>49.0</v>
      </c>
      <c r="I16" s="9">
        <v>115.0</v>
      </c>
      <c r="J16" s="10">
        <v>48.0</v>
      </c>
      <c r="K16" s="11">
        <v>21.0</v>
      </c>
      <c r="L16" s="12">
        <v>7.0</v>
      </c>
      <c r="M16" s="13">
        <v>46.0</v>
      </c>
      <c r="N16" s="31"/>
      <c r="O16" s="14">
        <v>18.0</v>
      </c>
      <c r="P16" s="15">
        <v>16.0</v>
      </c>
      <c r="Q16" s="16">
        <v>7.0</v>
      </c>
      <c r="R16" s="17">
        <v>39.0</v>
      </c>
      <c r="S16" s="18">
        <v>113.0</v>
      </c>
      <c r="T16" s="19">
        <v>19.0</v>
      </c>
      <c r="U16" s="20">
        <v>23.0</v>
      </c>
      <c r="V16" s="21">
        <v>27.0</v>
      </c>
      <c r="W16" s="22">
        <v>37.0</v>
      </c>
      <c r="X16" s="31"/>
      <c r="Y16" s="14">
        <v>10.0</v>
      </c>
      <c r="Z16" s="15">
        <v>13.0</v>
      </c>
      <c r="AA16" s="16">
        <v>18.0</v>
      </c>
      <c r="AB16" s="17">
        <v>39.0</v>
      </c>
      <c r="AC16" s="18">
        <v>115.0</v>
      </c>
      <c r="AD16" s="19">
        <v>17.0</v>
      </c>
      <c r="AE16" s="20">
        <v>12.0</v>
      </c>
      <c r="AF16" s="21">
        <v>23.0</v>
      </c>
      <c r="AG16" s="22">
        <v>22.0</v>
      </c>
      <c r="AH16" s="27"/>
      <c r="AI16" s="27"/>
    </row>
    <row r="17">
      <c r="A17" s="32"/>
      <c r="B17" s="29">
        <v>1074.0</v>
      </c>
      <c r="C17" s="30">
        <v>2203.0</v>
      </c>
      <c r="D17" s="31" t="s">
        <v>0</v>
      </c>
      <c r="E17" s="5">
        <v>6.0</v>
      </c>
      <c r="F17" s="6">
        <v>47.0</v>
      </c>
      <c r="G17" s="7">
        <v>20.0</v>
      </c>
      <c r="H17" s="8">
        <v>37.0</v>
      </c>
      <c r="I17" s="9">
        <v>230.0</v>
      </c>
      <c r="J17" s="10">
        <v>77.0</v>
      </c>
      <c r="K17" s="11">
        <v>11.0</v>
      </c>
      <c r="L17" s="12">
        <v>19.0</v>
      </c>
      <c r="M17" s="13">
        <v>84.0</v>
      </c>
      <c r="N17" s="31"/>
      <c r="O17" s="14">
        <v>16.0</v>
      </c>
      <c r="P17" s="15">
        <v>47.0</v>
      </c>
      <c r="Q17" s="16">
        <v>27.0</v>
      </c>
      <c r="R17" s="17">
        <v>10.0</v>
      </c>
      <c r="S17" s="18">
        <v>125.0</v>
      </c>
      <c r="T17" s="19">
        <v>16.0</v>
      </c>
      <c r="U17" s="20">
        <v>15.0</v>
      </c>
      <c r="V17" s="21">
        <v>84.0</v>
      </c>
      <c r="W17" s="22">
        <v>57.0</v>
      </c>
      <c r="X17" s="31"/>
      <c r="Y17" s="14">
        <v>12.0</v>
      </c>
      <c r="Z17" s="15">
        <v>18.0</v>
      </c>
      <c r="AA17" s="16">
        <v>17.0</v>
      </c>
      <c r="AB17" s="17">
        <v>13.0</v>
      </c>
      <c r="AC17" s="18">
        <v>134.0</v>
      </c>
      <c r="AD17" s="19">
        <v>11.0</v>
      </c>
      <c r="AE17" s="20">
        <v>11.0</v>
      </c>
      <c r="AF17" s="21">
        <v>80.0</v>
      </c>
      <c r="AG17" s="22">
        <v>49.0</v>
      </c>
      <c r="AH17" s="27"/>
      <c r="AI17" s="27"/>
    </row>
    <row r="18">
      <c r="A18" s="32"/>
      <c r="B18" s="29">
        <v>1302.0</v>
      </c>
      <c r="C18" s="30">
        <v>3655.0</v>
      </c>
      <c r="D18" s="31" t="s">
        <v>0</v>
      </c>
      <c r="E18" s="5">
        <v>32.0</v>
      </c>
      <c r="F18" s="6">
        <v>42.0</v>
      </c>
      <c r="G18" s="7">
        <v>14.0</v>
      </c>
      <c r="H18" s="8">
        <v>85.0</v>
      </c>
      <c r="I18" s="9">
        <v>232.0</v>
      </c>
      <c r="J18" s="10">
        <v>60.0</v>
      </c>
      <c r="K18" s="11">
        <v>31.0</v>
      </c>
      <c r="L18" s="12">
        <v>38.0</v>
      </c>
      <c r="M18" s="13">
        <v>81.0</v>
      </c>
      <c r="N18" s="31"/>
      <c r="O18" s="14">
        <v>25.0</v>
      </c>
      <c r="P18" s="15">
        <v>26.0</v>
      </c>
      <c r="Q18" s="16">
        <v>12.0</v>
      </c>
      <c r="R18" s="17">
        <v>61.0</v>
      </c>
      <c r="S18" s="18">
        <v>183.0</v>
      </c>
      <c r="T18" s="19">
        <v>34.0</v>
      </c>
      <c r="U18" s="20">
        <v>45.0</v>
      </c>
      <c r="V18" s="21">
        <v>48.0</v>
      </c>
      <c r="W18" s="22">
        <v>46.0</v>
      </c>
      <c r="X18" s="31"/>
      <c r="Y18" s="14">
        <v>20.0</v>
      </c>
      <c r="Z18" s="15">
        <v>25.0</v>
      </c>
      <c r="AA18" s="16">
        <v>26.0</v>
      </c>
      <c r="AB18" s="17">
        <v>61.0</v>
      </c>
      <c r="AC18" s="18">
        <v>191.0</v>
      </c>
      <c r="AD18" s="19">
        <v>38.0</v>
      </c>
      <c r="AE18" s="20">
        <v>37.0</v>
      </c>
      <c r="AF18" s="21">
        <v>45.0</v>
      </c>
      <c r="AG18" s="22">
        <v>27.0</v>
      </c>
      <c r="AH18" s="27"/>
      <c r="AI18" s="27"/>
    </row>
    <row r="19">
      <c r="A19" s="32"/>
      <c r="B19" s="29">
        <v>1304.0</v>
      </c>
      <c r="C19" s="30">
        <v>2660.0</v>
      </c>
      <c r="D19" s="31" t="s">
        <v>0</v>
      </c>
      <c r="E19" s="5">
        <v>19.0</v>
      </c>
      <c r="F19" s="6">
        <v>40.0</v>
      </c>
      <c r="G19" s="7">
        <v>30.0</v>
      </c>
      <c r="H19" s="8">
        <v>53.0</v>
      </c>
      <c r="I19" s="9">
        <v>145.0</v>
      </c>
      <c r="J19" s="10">
        <v>35.0</v>
      </c>
      <c r="K19" s="11">
        <v>28.0</v>
      </c>
      <c r="L19" s="12">
        <v>13.0</v>
      </c>
      <c r="M19" s="13">
        <v>64.0</v>
      </c>
      <c r="N19" s="31"/>
      <c r="O19" s="14">
        <v>18.0</v>
      </c>
      <c r="P19" s="15">
        <v>23.0</v>
      </c>
      <c r="Q19" s="16">
        <v>5.0</v>
      </c>
      <c r="R19" s="17">
        <v>38.0</v>
      </c>
      <c r="S19" s="18">
        <v>115.0</v>
      </c>
      <c r="T19" s="19">
        <v>14.0</v>
      </c>
      <c r="U19" s="20">
        <v>29.0</v>
      </c>
      <c r="V19" s="21">
        <v>43.0</v>
      </c>
      <c r="W19" s="22">
        <v>42.0</v>
      </c>
      <c r="X19" s="31"/>
      <c r="Y19" s="14">
        <v>23.0</v>
      </c>
      <c r="Z19" s="15">
        <v>23.0</v>
      </c>
      <c r="AA19" s="16">
        <v>20.0</v>
      </c>
      <c r="AB19" s="17">
        <v>37.0</v>
      </c>
      <c r="AC19" s="18">
        <v>122.0</v>
      </c>
      <c r="AD19" s="19">
        <v>15.0</v>
      </c>
      <c r="AE19" s="20">
        <v>22.0</v>
      </c>
      <c r="AF19" s="21">
        <v>44.0</v>
      </c>
      <c r="AG19" s="22">
        <v>21.0</v>
      </c>
      <c r="AH19" s="27"/>
      <c r="AI19" s="27"/>
    </row>
    <row r="20">
      <c r="A20" s="32"/>
      <c r="B20" s="29">
        <v>1307.0</v>
      </c>
      <c r="C20" s="30">
        <v>2027.0</v>
      </c>
      <c r="D20" s="31" t="s">
        <v>0</v>
      </c>
      <c r="E20" s="5">
        <v>29.0</v>
      </c>
      <c r="F20" s="6">
        <v>30.0</v>
      </c>
      <c r="G20" s="7">
        <v>27.0</v>
      </c>
      <c r="H20" s="8">
        <v>66.0</v>
      </c>
      <c r="I20" s="9">
        <v>142.0</v>
      </c>
      <c r="J20" s="10">
        <v>44.0</v>
      </c>
      <c r="K20" s="11">
        <v>18.0</v>
      </c>
      <c r="L20" s="12">
        <v>18.0</v>
      </c>
      <c r="M20" s="13">
        <v>63.0</v>
      </c>
      <c r="N20" s="31"/>
      <c r="O20" s="14">
        <v>29.0</v>
      </c>
      <c r="P20" s="15">
        <v>32.0</v>
      </c>
      <c r="Q20" s="16">
        <v>8.0</v>
      </c>
      <c r="R20" s="17">
        <v>47.0</v>
      </c>
      <c r="S20" s="18">
        <v>124.0</v>
      </c>
      <c r="T20" s="19">
        <v>24.0</v>
      </c>
      <c r="U20" s="20">
        <v>35.0</v>
      </c>
      <c r="V20" s="21">
        <v>41.0</v>
      </c>
      <c r="W20" s="22">
        <v>39.0</v>
      </c>
      <c r="X20" s="31"/>
      <c r="Y20" s="14">
        <v>21.0</v>
      </c>
      <c r="Z20" s="15">
        <v>18.0</v>
      </c>
      <c r="AA20" s="16">
        <v>21.0</v>
      </c>
      <c r="AB20" s="17">
        <v>48.0</v>
      </c>
      <c r="AC20" s="18">
        <v>123.0</v>
      </c>
      <c r="AD20" s="19">
        <v>24.0</v>
      </c>
      <c r="AE20" s="20">
        <v>27.0</v>
      </c>
      <c r="AF20" s="21">
        <v>44.0</v>
      </c>
      <c r="AG20" s="22">
        <v>24.0</v>
      </c>
      <c r="AH20" s="27"/>
      <c r="AI20" s="27"/>
    </row>
    <row r="21">
      <c r="A21" s="32"/>
      <c r="B21" s="29">
        <v>1318.0</v>
      </c>
      <c r="C21" s="30">
        <v>1739.0</v>
      </c>
      <c r="D21" s="31" t="s">
        <v>0</v>
      </c>
      <c r="E21" s="5">
        <v>14.0</v>
      </c>
      <c r="F21" s="6">
        <v>20.0</v>
      </c>
      <c r="G21" s="7">
        <v>12.0</v>
      </c>
      <c r="H21" s="8">
        <v>29.0</v>
      </c>
      <c r="I21" s="9">
        <v>71.0</v>
      </c>
      <c r="J21" s="10">
        <v>29.0</v>
      </c>
      <c r="K21" s="11">
        <v>5.0</v>
      </c>
      <c r="L21" s="12">
        <v>6.0</v>
      </c>
      <c r="M21" s="13">
        <v>28.0</v>
      </c>
      <c r="N21" s="31"/>
      <c r="O21" s="14">
        <v>5.0</v>
      </c>
      <c r="P21" s="15">
        <v>7.0</v>
      </c>
      <c r="Q21" s="16">
        <v>7.0</v>
      </c>
      <c r="R21" s="17">
        <v>16.0</v>
      </c>
      <c r="S21" s="18">
        <v>60.0</v>
      </c>
      <c r="T21" s="19">
        <v>16.0</v>
      </c>
      <c r="U21" s="20">
        <v>15.0</v>
      </c>
      <c r="V21" s="21">
        <v>18.0</v>
      </c>
      <c r="W21" s="22">
        <v>13.0</v>
      </c>
      <c r="X21" s="31"/>
      <c r="Y21" s="14">
        <v>9.0</v>
      </c>
      <c r="Z21" s="15">
        <v>8.0</v>
      </c>
      <c r="AA21" s="16">
        <v>10.0</v>
      </c>
      <c r="AB21" s="17">
        <v>19.0</v>
      </c>
      <c r="AC21" s="18">
        <v>61.0</v>
      </c>
      <c r="AD21" s="19">
        <v>19.0</v>
      </c>
      <c r="AE21" s="20">
        <v>10.0</v>
      </c>
      <c r="AF21" s="21">
        <v>17.0</v>
      </c>
      <c r="AG21" s="22">
        <v>7.0</v>
      </c>
      <c r="AH21" s="27"/>
      <c r="AI21" s="27"/>
    </row>
    <row r="22">
      <c r="A22" s="32"/>
      <c r="B22" s="29">
        <v>1327.0</v>
      </c>
      <c r="C22" s="30">
        <v>2196.0</v>
      </c>
      <c r="D22" s="31" t="s">
        <v>0</v>
      </c>
      <c r="E22" s="5">
        <v>19.0</v>
      </c>
      <c r="F22" s="6">
        <v>22.0</v>
      </c>
      <c r="G22" s="7">
        <v>15.0</v>
      </c>
      <c r="H22" s="8">
        <v>33.0</v>
      </c>
      <c r="I22" s="9">
        <v>85.0</v>
      </c>
      <c r="J22" s="10">
        <v>23.0</v>
      </c>
      <c r="K22" s="11">
        <v>18.0</v>
      </c>
      <c r="L22" s="12">
        <v>13.0</v>
      </c>
      <c r="M22" s="13">
        <v>36.0</v>
      </c>
      <c r="N22" s="31"/>
      <c r="O22" s="14">
        <v>12.0</v>
      </c>
      <c r="P22" s="15">
        <v>8.0</v>
      </c>
      <c r="Q22" s="16">
        <v>5.0</v>
      </c>
      <c r="R22" s="17">
        <v>29.0</v>
      </c>
      <c r="S22" s="18">
        <v>73.0</v>
      </c>
      <c r="T22" s="19">
        <v>18.0</v>
      </c>
      <c r="U22" s="20">
        <v>22.0</v>
      </c>
      <c r="V22" s="21">
        <v>23.0</v>
      </c>
      <c r="W22" s="22">
        <v>19.0</v>
      </c>
      <c r="X22" s="31"/>
      <c r="Y22" s="14">
        <v>11.0</v>
      </c>
      <c r="Z22" s="15">
        <v>10.0</v>
      </c>
      <c r="AA22" s="16">
        <v>14.0</v>
      </c>
      <c r="AB22" s="17">
        <v>28.0</v>
      </c>
      <c r="AC22" s="18">
        <v>72.0</v>
      </c>
      <c r="AD22" s="19">
        <v>19.0</v>
      </c>
      <c r="AE22" s="20">
        <v>18.0</v>
      </c>
      <c r="AF22" s="21">
        <v>19.0</v>
      </c>
      <c r="AG22" s="22">
        <v>15.0</v>
      </c>
      <c r="AH22" s="27"/>
      <c r="AI22" s="27"/>
    </row>
    <row r="23">
      <c r="A23" s="32"/>
      <c r="B23" s="29">
        <v>1328.0</v>
      </c>
      <c r="C23" s="30">
        <v>1757.0</v>
      </c>
      <c r="D23" s="31" t="s">
        <v>0</v>
      </c>
      <c r="E23" s="5">
        <v>11.0</v>
      </c>
      <c r="F23" s="6">
        <v>22.0</v>
      </c>
      <c r="G23" s="7">
        <v>13.0</v>
      </c>
      <c r="H23" s="8">
        <v>38.0</v>
      </c>
      <c r="I23" s="9">
        <v>105.0</v>
      </c>
      <c r="J23" s="10">
        <v>25.0</v>
      </c>
      <c r="K23" s="11">
        <v>20.0</v>
      </c>
      <c r="L23" s="12">
        <v>8.0</v>
      </c>
      <c r="M23" s="13">
        <v>45.0</v>
      </c>
      <c r="N23" s="31"/>
      <c r="O23" s="14">
        <v>9.0</v>
      </c>
      <c r="P23" s="15">
        <v>19.0</v>
      </c>
      <c r="Q23" s="16">
        <v>1.0</v>
      </c>
      <c r="R23" s="17">
        <v>29.0</v>
      </c>
      <c r="S23" s="18">
        <v>82.0</v>
      </c>
      <c r="T23" s="19">
        <v>13.0</v>
      </c>
      <c r="U23" s="20">
        <v>21.0</v>
      </c>
      <c r="V23" s="21">
        <v>35.0</v>
      </c>
      <c r="W23" s="22">
        <v>22.0</v>
      </c>
      <c r="X23" s="31"/>
      <c r="Y23" s="14">
        <v>13.0</v>
      </c>
      <c r="Z23" s="15">
        <v>9.0</v>
      </c>
      <c r="AA23" s="16">
        <v>7.0</v>
      </c>
      <c r="AB23" s="17">
        <v>27.0</v>
      </c>
      <c r="AC23" s="18">
        <v>83.0</v>
      </c>
      <c r="AD23" s="19">
        <v>13.0</v>
      </c>
      <c r="AE23" s="20">
        <v>15.0</v>
      </c>
      <c r="AF23" s="21">
        <v>36.0</v>
      </c>
      <c r="AG23" s="22">
        <v>11.0</v>
      </c>
      <c r="AH23" s="27"/>
      <c r="AI23" s="27"/>
    </row>
    <row r="24">
      <c r="A24" s="32"/>
      <c r="B24" s="29">
        <v>1330.0</v>
      </c>
      <c r="C24" s="30">
        <v>1937.0</v>
      </c>
      <c r="D24" s="31" t="s">
        <v>0</v>
      </c>
      <c r="E24" s="5">
        <v>27.0</v>
      </c>
      <c r="F24" s="6">
        <v>41.0</v>
      </c>
      <c r="G24" s="7">
        <v>29.0</v>
      </c>
      <c r="H24" s="8">
        <v>69.0</v>
      </c>
      <c r="I24" s="9">
        <v>130.0</v>
      </c>
      <c r="J24" s="10">
        <v>66.0</v>
      </c>
      <c r="K24" s="11">
        <v>21.0</v>
      </c>
      <c r="L24" s="12">
        <v>12.0</v>
      </c>
      <c r="M24" s="13">
        <v>43.0</v>
      </c>
      <c r="N24" s="31"/>
      <c r="O24" s="14">
        <v>28.0</v>
      </c>
      <c r="P24" s="15">
        <v>39.0</v>
      </c>
      <c r="Q24" s="16">
        <v>20.0</v>
      </c>
      <c r="R24" s="17">
        <v>26.0</v>
      </c>
      <c r="S24" s="18">
        <v>94.0</v>
      </c>
      <c r="T24" s="19">
        <v>23.0</v>
      </c>
      <c r="U24" s="20">
        <v>47.0</v>
      </c>
      <c r="V24" s="21">
        <v>47.0</v>
      </c>
      <c r="W24" s="22">
        <v>57.0</v>
      </c>
      <c r="X24" s="31"/>
      <c r="Y24" s="14">
        <v>24.0</v>
      </c>
      <c r="Z24" s="15">
        <v>23.0</v>
      </c>
      <c r="AA24" s="16">
        <v>28.0</v>
      </c>
      <c r="AB24" s="17">
        <v>24.0</v>
      </c>
      <c r="AC24" s="18">
        <v>93.0</v>
      </c>
      <c r="AD24" s="19">
        <v>23.0</v>
      </c>
      <c r="AE24" s="20">
        <v>29.0</v>
      </c>
      <c r="AF24" s="21">
        <v>43.0</v>
      </c>
      <c r="AG24" s="22">
        <v>39.0</v>
      </c>
      <c r="AH24" s="27"/>
      <c r="AI24" s="27"/>
    </row>
    <row r="25">
      <c r="A25" s="32"/>
      <c r="B25" s="29">
        <v>1331.0</v>
      </c>
      <c r="C25" s="30">
        <v>1777.0</v>
      </c>
      <c r="D25" s="31" t="s">
        <v>0</v>
      </c>
      <c r="E25" s="5">
        <v>11.0</v>
      </c>
      <c r="F25" s="6">
        <v>30.0</v>
      </c>
      <c r="G25" s="7">
        <v>24.0</v>
      </c>
      <c r="H25" s="8">
        <v>27.0</v>
      </c>
      <c r="I25" s="9">
        <v>86.0</v>
      </c>
      <c r="J25" s="10">
        <v>31.0</v>
      </c>
      <c r="K25" s="11">
        <v>11.0</v>
      </c>
      <c r="L25" s="12">
        <v>6.0</v>
      </c>
      <c r="M25" s="13">
        <v>44.0</v>
      </c>
      <c r="N25" s="31"/>
      <c r="O25" s="14">
        <v>8.0</v>
      </c>
      <c r="P25" s="15">
        <v>11.0</v>
      </c>
      <c r="Q25" s="16">
        <v>5.0</v>
      </c>
      <c r="R25" s="17">
        <v>27.0</v>
      </c>
      <c r="S25" s="18">
        <v>86.0</v>
      </c>
      <c r="T25" s="19">
        <v>21.0</v>
      </c>
      <c r="U25" s="20">
        <v>12.0</v>
      </c>
      <c r="V25" s="21">
        <v>33.0</v>
      </c>
      <c r="W25" s="22">
        <v>27.0</v>
      </c>
      <c r="X25" s="31"/>
      <c r="Y25" s="14">
        <v>3.0</v>
      </c>
      <c r="Z25" s="15">
        <v>4.0</v>
      </c>
      <c r="AA25" s="16">
        <v>13.0</v>
      </c>
      <c r="AB25" s="17">
        <v>24.0</v>
      </c>
      <c r="AC25" s="18">
        <v>83.0</v>
      </c>
      <c r="AD25" s="19">
        <v>20.0</v>
      </c>
      <c r="AE25" s="20">
        <v>10.0</v>
      </c>
      <c r="AF25" s="21">
        <v>26.0</v>
      </c>
      <c r="AG25" s="22">
        <v>16.0</v>
      </c>
      <c r="AH25" s="27"/>
      <c r="AI25" s="27"/>
    </row>
    <row r="26">
      <c r="A26" s="32"/>
      <c r="B26" s="29">
        <v>1333.0</v>
      </c>
      <c r="C26" s="30">
        <v>1478.0</v>
      </c>
      <c r="D26" s="31" t="s">
        <v>0</v>
      </c>
      <c r="E26" s="5">
        <v>19.0</v>
      </c>
      <c r="F26" s="6">
        <v>36.0</v>
      </c>
      <c r="G26" s="7">
        <v>17.0</v>
      </c>
      <c r="H26" s="8">
        <v>50.0</v>
      </c>
      <c r="I26" s="9">
        <v>82.0</v>
      </c>
      <c r="J26" s="10">
        <v>37.0</v>
      </c>
      <c r="K26" s="11">
        <v>11.0</v>
      </c>
      <c r="L26" s="12">
        <v>19.0</v>
      </c>
      <c r="M26" s="13">
        <v>39.0</v>
      </c>
      <c r="N26" s="31"/>
      <c r="O26" s="14">
        <v>13.0</v>
      </c>
      <c r="P26" s="15">
        <v>16.0</v>
      </c>
      <c r="Q26" s="16">
        <v>20.0</v>
      </c>
      <c r="R26" s="17">
        <v>28.0</v>
      </c>
      <c r="S26" s="18">
        <v>90.0</v>
      </c>
      <c r="T26" s="19">
        <v>18.0</v>
      </c>
      <c r="U26" s="20">
        <v>30.0</v>
      </c>
      <c r="V26" s="21">
        <v>25.0</v>
      </c>
      <c r="W26" s="22">
        <v>28.0</v>
      </c>
      <c r="X26" s="31"/>
      <c r="Y26" s="14">
        <v>19.0</v>
      </c>
      <c r="Z26" s="15">
        <v>8.0</v>
      </c>
      <c r="AA26" s="16">
        <v>27.0</v>
      </c>
      <c r="AB26" s="17">
        <v>27.0</v>
      </c>
      <c r="AC26" s="18">
        <v>93.0</v>
      </c>
      <c r="AD26" s="19">
        <v>17.0</v>
      </c>
      <c r="AE26" s="20">
        <v>18.0</v>
      </c>
      <c r="AF26" s="21">
        <v>30.0</v>
      </c>
      <c r="AG26" s="22">
        <v>16.0</v>
      </c>
      <c r="AH26" s="27"/>
      <c r="AI26" s="27"/>
    </row>
    <row r="27">
      <c r="A27" s="32"/>
      <c r="B27" s="29">
        <v>1334.0</v>
      </c>
      <c r="C27" s="30">
        <v>1815.0</v>
      </c>
      <c r="D27" s="31" t="s">
        <v>0</v>
      </c>
      <c r="E27" s="5">
        <v>17.0</v>
      </c>
      <c r="F27" s="6">
        <v>31.0</v>
      </c>
      <c r="G27" s="7">
        <v>18.0</v>
      </c>
      <c r="H27" s="8">
        <v>52.0</v>
      </c>
      <c r="I27" s="9">
        <v>117.0</v>
      </c>
      <c r="J27" s="10">
        <v>29.0</v>
      </c>
      <c r="K27" s="11">
        <v>14.0</v>
      </c>
      <c r="L27" s="12">
        <v>11.0</v>
      </c>
      <c r="M27" s="13">
        <v>39.0</v>
      </c>
      <c r="N27" s="31"/>
      <c r="O27" s="14">
        <v>19.0</v>
      </c>
      <c r="P27" s="15">
        <v>19.0</v>
      </c>
      <c r="Q27" s="16">
        <v>6.0</v>
      </c>
      <c r="R27" s="17">
        <v>33.0</v>
      </c>
      <c r="S27" s="18">
        <v>106.0</v>
      </c>
      <c r="T27" s="19">
        <v>21.0</v>
      </c>
      <c r="U27" s="20">
        <v>23.0</v>
      </c>
      <c r="V27" s="21">
        <v>23.0</v>
      </c>
      <c r="W27" s="22">
        <v>23.0</v>
      </c>
      <c r="X27" s="31"/>
      <c r="Y27" s="14">
        <v>11.0</v>
      </c>
      <c r="Z27" s="15">
        <v>8.0</v>
      </c>
      <c r="AA27" s="16">
        <v>16.0</v>
      </c>
      <c r="AB27" s="17">
        <v>31.0</v>
      </c>
      <c r="AC27" s="18">
        <v>105.0</v>
      </c>
      <c r="AD27" s="19">
        <v>23.0</v>
      </c>
      <c r="AE27" s="20">
        <v>21.0</v>
      </c>
      <c r="AF27" s="21">
        <v>27.0</v>
      </c>
      <c r="AG27" s="22">
        <v>14.0</v>
      </c>
      <c r="AH27" s="27"/>
      <c r="AI27" s="27"/>
    </row>
    <row r="28">
      <c r="A28" s="32"/>
      <c r="B28" s="29">
        <v>1335.0</v>
      </c>
      <c r="C28" s="30">
        <v>1591.0</v>
      </c>
      <c r="D28" s="31" t="s">
        <v>0</v>
      </c>
      <c r="E28" s="5">
        <v>11.0</v>
      </c>
      <c r="F28" s="6">
        <v>30.0</v>
      </c>
      <c r="G28" s="7">
        <v>27.0</v>
      </c>
      <c r="H28" s="8">
        <v>57.0</v>
      </c>
      <c r="I28" s="9">
        <v>121.0</v>
      </c>
      <c r="J28" s="10">
        <v>34.0</v>
      </c>
      <c r="K28" s="11">
        <v>12.0</v>
      </c>
      <c r="L28" s="12">
        <v>16.0</v>
      </c>
      <c r="M28" s="13">
        <v>59.0</v>
      </c>
      <c r="N28" s="31"/>
      <c r="O28" s="14">
        <v>28.0</v>
      </c>
      <c r="P28" s="15">
        <v>19.0</v>
      </c>
      <c r="Q28" s="16">
        <v>17.0</v>
      </c>
      <c r="R28" s="17">
        <v>22.0</v>
      </c>
      <c r="S28" s="18">
        <v>116.0</v>
      </c>
      <c r="T28" s="19">
        <v>16.0</v>
      </c>
      <c r="U28" s="20">
        <v>22.0</v>
      </c>
      <c r="V28" s="21">
        <v>48.0</v>
      </c>
      <c r="W28" s="22">
        <v>36.0</v>
      </c>
      <c r="X28" s="31"/>
      <c r="Y28" s="14">
        <v>17.0</v>
      </c>
      <c r="Z28" s="15">
        <v>13.0</v>
      </c>
      <c r="AA28" s="16">
        <v>23.0</v>
      </c>
      <c r="AB28" s="17">
        <v>22.0</v>
      </c>
      <c r="AC28" s="18">
        <v>104.0</v>
      </c>
      <c r="AD28" s="19">
        <v>18.0</v>
      </c>
      <c r="AE28" s="20">
        <v>20.0</v>
      </c>
      <c r="AF28" s="21">
        <v>39.0</v>
      </c>
      <c r="AG28" s="22">
        <v>20.0</v>
      </c>
      <c r="AH28" s="27"/>
      <c r="AI28" s="27"/>
    </row>
    <row r="29">
      <c r="A29" s="32"/>
      <c r="B29" s="29">
        <v>1336.0</v>
      </c>
      <c r="C29" s="30">
        <v>1443.0</v>
      </c>
      <c r="D29" s="31" t="s">
        <v>0</v>
      </c>
      <c r="E29" s="5">
        <v>17.0</v>
      </c>
      <c r="F29" s="6">
        <v>34.0</v>
      </c>
      <c r="G29" s="7">
        <v>7.0</v>
      </c>
      <c r="H29" s="8">
        <v>26.0</v>
      </c>
      <c r="I29" s="9">
        <v>80.0</v>
      </c>
      <c r="J29" s="10">
        <v>10.0</v>
      </c>
      <c r="K29" s="11">
        <v>7.0</v>
      </c>
      <c r="L29" s="12">
        <v>10.0</v>
      </c>
      <c r="M29" s="13">
        <v>44.0</v>
      </c>
      <c r="N29" s="31"/>
      <c r="O29" s="14">
        <v>11.0</v>
      </c>
      <c r="P29" s="15">
        <v>11.0</v>
      </c>
      <c r="Q29" s="16">
        <v>6.0</v>
      </c>
      <c r="R29" s="17">
        <v>13.0</v>
      </c>
      <c r="S29" s="18">
        <v>88.0</v>
      </c>
      <c r="T29" s="19">
        <v>10.0</v>
      </c>
      <c r="U29" s="20">
        <v>20.0</v>
      </c>
      <c r="V29" s="21">
        <v>24.0</v>
      </c>
      <c r="W29" s="22">
        <v>10.0</v>
      </c>
      <c r="X29" s="31"/>
      <c r="Y29" s="14">
        <v>10.0</v>
      </c>
      <c r="Z29" s="15">
        <v>8.0</v>
      </c>
      <c r="AA29" s="16">
        <v>2.0</v>
      </c>
      <c r="AB29" s="17">
        <v>12.0</v>
      </c>
      <c r="AC29" s="18">
        <v>94.0</v>
      </c>
      <c r="AD29" s="19">
        <v>9.0</v>
      </c>
      <c r="AE29" s="20">
        <v>11.0</v>
      </c>
      <c r="AF29" s="21">
        <v>20.0</v>
      </c>
      <c r="AG29" s="22">
        <v>10.0</v>
      </c>
      <c r="AH29" s="27"/>
      <c r="AI29" s="27"/>
    </row>
    <row r="30">
      <c r="A30" s="32"/>
      <c r="B30" s="29">
        <v>1341.0</v>
      </c>
      <c r="C30" s="30">
        <v>2852.0</v>
      </c>
      <c r="D30" s="31" t="s">
        <v>0</v>
      </c>
      <c r="E30" s="5">
        <v>24.0</v>
      </c>
      <c r="F30" s="6">
        <v>37.0</v>
      </c>
      <c r="G30" s="7">
        <v>28.0</v>
      </c>
      <c r="H30" s="8">
        <v>66.0</v>
      </c>
      <c r="I30" s="9">
        <v>177.0</v>
      </c>
      <c r="J30" s="10">
        <v>60.0</v>
      </c>
      <c r="K30" s="11">
        <v>17.0</v>
      </c>
      <c r="L30" s="12">
        <v>12.0</v>
      </c>
      <c r="M30" s="13">
        <v>70.0</v>
      </c>
      <c r="N30" s="31"/>
      <c r="O30" s="14">
        <v>16.0</v>
      </c>
      <c r="P30" s="15">
        <v>18.0</v>
      </c>
      <c r="Q30" s="16">
        <v>21.0</v>
      </c>
      <c r="R30" s="17">
        <v>38.0</v>
      </c>
      <c r="S30" s="18">
        <v>159.0</v>
      </c>
      <c r="T30" s="19">
        <v>26.0</v>
      </c>
      <c r="U30" s="20">
        <v>40.0</v>
      </c>
      <c r="V30" s="21">
        <v>36.0</v>
      </c>
      <c r="W30" s="22">
        <v>40.0</v>
      </c>
      <c r="X30" s="31"/>
      <c r="Y30" s="14">
        <v>19.0</v>
      </c>
      <c r="Z30" s="15">
        <v>5.0</v>
      </c>
      <c r="AA30" s="16">
        <v>31.0</v>
      </c>
      <c r="AB30" s="17">
        <v>38.0</v>
      </c>
      <c r="AC30" s="18">
        <v>166.0</v>
      </c>
      <c r="AD30" s="19">
        <v>26.0</v>
      </c>
      <c r="AE30" s="20">
        <v>26.0</v>
      </c>
      <c r="AF30" s="21">
        <v>35.0</v>
      </c>
      <c r="AG30" s="22">
        <v>24.0</v>
      </c>
      <c r="AH30" s="27"/>
      <c r="AI30" s="27"/>
    </row>
    <row r="31">
      <c r="A31" s="32"/>
      <c r="B31" s="29">
        <v>1343.0</v>
      </c>
      <c r="C31" s="30">
        <v>1018.0</v>
      </c>
      <c r="D31" s="31" t="s">
        <v>0</v>
      </c>
      <c r="E31" s="5">
        <v>11.0</v>
      </c>
      <c r="F31" s="6">
        <v>19.0</v>
      </c>
      <c r="G31" s="7">
        <v>8.0</v>
      </c>
      <c r="H31" s="8">
        <v>30.0</v>
      </c>
      <c r="I31" s="9">
        <v>50.0</v>
      </c>
      <c r="J31" s="10">
        <v>21.0</v>
      </c>
      <c r="K31" s="11">
        <v>14.0</v>
      </c>
      <c r="L31" s="12">
        <v>9.0</v>
      </c>
      <c r="M31" s="13">
        <v>38.0</v>
      </c>
      <c r="N31" s="31"/>
      <c r="O31" s="14">
        <v>9.0</v>
      </c>
      <c r="P31" s="15">
        <v>11.0</v>
      </c>
      <c r="Q31" s="16">
        <v>9.0</v>
      </c>
      <c r="R31" s="17">
        <v>21.0</v>
      </c>
      <c r="S31" s="18">
        <v>62.0</v>
      </c>
      <c r="T31" s="19">
        <v>7.0</v>
      </c>
      <c r="U31" s="20">
        <v>19.0</v>
      </c>
      <c r="V31" s="21">
        <v>21.0</v>
      </c>
      <c r="W31" s="22">
        <v>14.0</v>
      </c>
      <c r="X31" s="31"/>
      <c r="Y31" s="14">
        <v>13.0</v>
      </c>
      <c r="Z31" s="15">
        <v>1.0</v>
      </c>
      <c r="AA31" s="16">
        <v>12.0</v>
      </c>
      <c r="AB31" s="17">
        <v>17.0</v>
      </c>
      <c r="AC31" s="18">
        <v>57.0</v>
      </c>
      <c r="AD31" s="19">
        <v>6.0</v>
      </c>
      <c r="AE31" s="20">
        <v>13.0</v>
      </c>
      <c r="AF31" s="21">
        <v>20.0</v>
      </c>
      <c r="AG31" s="22">
        <v>12.0</v>
      </c>
      <c r="AH31" s="27"/>
      <c r="AI31" s="27"/>
    </row>
    <row r="32">
      <c r="A32" s="32"/>
      <c r="B32" s="29">
        <v>1344.0</v>
      </c>
      <c r="C32" s="30">
        <v>1496.0</v>
      </c>
      <c r="D32" s="31" t="s">
        <v>0</v>
      </c>
      <c r="E32" s="5">
        <v>22.0</v>
      </c>
      <c r="F32" s="6">
        <v>29.0</v>
      </c>
      <c r="G32" s="7">
        <v>13.0</v>
      </c>
      <c r="H32" s="8">
        <v>49.0</v>
      </c>
      <c r="I32" s="9">
        <v>74.0</v>
      </c>
      <c r="J32" s="10">
        <v>30.0</v>
      </c>
      <c r="K32" s="11">
        <v>8.0</v>
      </c>
      <c r="L32" s="12">
        <v>6.0</v>
      </c>
      <c r="M32" s="13">
        <v>38.0</v>
      </c>
      <c r="N32" s="31"/>
      <c r="O32" s="14">
        <v>10.0</v>
      </c>
      <c r="P32" s="15">
        <v>15.0</v>
      </c>
      <c r="Q32" s="16">
        <v>10.0</v>
      </c>
      <c r="R32" s="17">
        <v>37.0</v>
      </c>
      <c r="S32" s="18">
        <v>78.0</v>
      </c>
      <c r="T32" s="19">
        <v>11.0</v>
      </c>
      <c r="U32" s="20">
        <v>24.0</v>
      </c>
      <c r="V32" s="21">
        <v>12.0</v>
      </c>
      <c r="W32" s="22">
        <v>27.0</v>
      </c>
      <c r="X32" s="31"/>
      <c r="Y32" s="14">
        <v>12.0</v>
      </c>
      <c r="Z32" s="15">
        <v>1.0</v>
      </c>
      <c r="AA32" s="16">
        <v>10.0</v>
      </c>
      <c r="AB32" s="17">
        <v>37.0</v>
      </c>
      <c r="AC32" s="18">
        <v>72.0</v>
      </c>
      <c r="AD32" s="19">
        <v>12.0</v>
      </c>
      <c r="AE32" s="20">
        <v>10.0</v>
      </c>
      <c r="AF32" s="21">
        <v>21.0</v>
      </c>
      <c r="AG32" s="22">
        <v>18.0</v>
      </c>
      <c r="AH32" s="27"/>
      <c r="AI32" s="27"/>
    </row>
    <row r="33">
      <c r="A33" s="32"/>
      <c r="B33" s="29">
        <v>1346.0</v>
      </c>
      <c r="C33" s="30">
        <v>2581.0</v>
      </c>
      <c r="D33" s="31" t="s">
        <v>0</v>
      </c>
      <c r="E33" s="5">
        <v>34.0</v>
      </c>
      <c r="F33" s="6">
        <v>44.0</v>
      </c>
      <c r="G33" s="7">
        <v>52.0</v>
      </c>
      <c r="H33" s="8">
        <v>147.0</v>
      </c>
      <c r="I33" s="9">
        <v>231.0</v>
      </c>
      <c r="J33" s="10">
        <v>65.0</v>
      </c>
      <c r="K33" s="11">
        <v>29.0</v>
      </c>
      <c r="L33" s="12">
        <v>31.0</v>
      </c>
      <c r="M33" s="13">
        <v>96.0</v>
      </c>
      <c r="N33" s="31"/>
      <c r="O33" s="14">
        <v>58.0</v>
      </c>
      <c r="P33" s="15">
        <v>37.0</v>
      </c>
      <c r="Q33" s="16">
        <v>36.0</v>
      </c>
      <c r="R33" s="17">
        <v>49.0</v>
      </c>
      <c r="S33" s="18">
        <v>172.0</v>
      </c>
      <c r="T33" s="19">
        <v>31.0</v>
      </c>
      <c r="U33" s="20">
        <v>85.0</v>
      </c>
      <c r="V33" s="21">
        <v>92.0</v>
      </c>
      <c r="W33" s="22">
        <v>69.0</v>
      </c>
      <c r="X33" s="31"/>
      <c r="Y33" s="14">
        <v>39.0</v>
      </c>
      <c r="Z33" s="15">
        <v>33.0</v>
      </c>
      <c r="AA33" s="16">
        <v>34.0</v>
      </c>
      <c r="AB33" s="17">
        <v>47.0</v>
      </c>
      <c r="AC33" s="18">
        <v>175.0</v>
      </c>
      <c r="AD33" s="19">
        <v>30.0</v>
      </c>
      <c r="AE33" s="20">
        <v>71.0</v>
      </c>
      <c r="AF33" s="21">
        <v>72.0</v>
      </c>
      <c r="AG33" s="22">
        <v>45.0</v>
      </c>
      <c r="AH33" s="27"/>
      <c r="AI33" s="27"/>
    </row>
    <row r="34">
      <c r="A34" s="32"/>
      <c r="B34" s="29">
        <v>1348.0</v>
      </c>
      <c r="C34" s="30">
        <v>1808.0</v>
      </c>
      <c r="D34" s="31" t="s">
        <v>0</v>
      </c>
      <c r="E34" s="5">
        <v>11.0</v>
      </c>
      <c r="F34" s="6">
        <v>28.0</v>
      </c>
      <c r="G34" s="7">
        <v>20.0</v>
      </c>
      <c r="H34" s="8">
        <v>34.0</v>
      </c>
      <c r="I34" s="9">
        <v>76.0</v>
      </c>
      <c r="J34" s="10">
        <v>24.0</v>
      </c>
      <c r="K34" s="11">
        <v>8.0</v>
      </c>
      <c r="L34" s="12">
        <v>16.0</v>
      </c>
      <c r="M34" s="13">
        <v>41.0</v>
      </c>
      <c r="N34" s="31"/>
      <c r="O34" s="14">
        <v>10.0</v>
      </c>
      <c r="P34" s="15">
        <v>9.0</v>
      </c>
      <c r="Q34" s="16">
        <v>5.0</v>
      </c>
      <c r="R34" s="17">
        <v>15.0</v>
      </c>
      <c r="S34" s="18">
        <v>70.0</v>
      </c>
      <c r="T34" s="19">
        <v>26.0</v>
      </c>
      <c r="U34" s="20">
        <v>22.0</v>
      </c>
      <c r="V34" s="21">
        <v>19.0</v>
      </c>
      <c r="W34" s="22">
        <v>27.0</v>
      </c>
      <c r="X34" s="31"/>
      <c r="Y34" s="14">
        <v>12.0</v>
      </c>
      <c r="Z34" s="15">
        <v>8.0</v>
      </c>
      <c r="AA34" s="16">
        <v>9.0</v>
      </c>
      <c r="AB34" s="17">
        <v>11.0</v>
      </c>
      <c r="AC34" s="18">
        <v>72.0</v>
      </c>
      <c r="AD34" s="19">
        <v>26.0</v>
      </c>
      <c r="AE34" s="20">
        <v>21.0</v>
      </c>
      <c r="AF34" s="21">
        <v>18.0</v>
      </c>
      <c r="AG34" s="22">
        <v>15.0</v>
      </c>
      <c r="AH34" s="27"/>
      <c r="AI34" s="27"/>
    </row>
    <row r="35">
      <c r="A35" s="32"/>
      <c r="B35" s="29">
        <v>1349.0</v>
      </c>
      <c r="C35" s="30">
        <v>1790.0</v>
      </c>
      <c r="D35" s="31" t="s">
        <v>0</v>
      </c>
      <c r="E35" s="5">
        <v>11.0</v>
      </c>
      <c r="F35" s="6">
        <v>17.0</v>
      </c>
      <c r="G35" s="7">
        <v>13.0</v>
      </c>
      <c r="H35" s="8">
        <v>21.0</v>
      </c>
      <c r="I35" s="9">
        <v>68.0</v>
      </c>
      <c r="J35" s="10">
        <v>29.0</v>
      </c>
      <c r="K35" s="11">
        <v>15.0</v>
      </c>
      <c r="L35" s="12">
        <v>10.0</v>
      </c>
      <c r="M35" s="13">
        <v>38.0</v>
      </c>
      <c r="N35" s="31"/>
      <c r="O35" s="14">
        <v>4.0</v>
      </c>
      <c r="P35" s="15">
        <v>10.0</v>
      </c>
      <c r="Q35" s="16">
        <v>14.0</v>
      </c>
      <c r="R35" s="17">
        <v>16.0</v>
      </c>
      <c r="S35" s="18">
        <v>62.0</v>
      </c>
      <c r="T35" s="19">
        <v>13.0</v>
      </c>
      <c r="U35" s="20">
        <v>16.0</v>
      </c>
      <c r="V35" s="21">
        <v>17.0</v>
      </c>
      <c r="W35" s="22">
        <v>16.0</v>
      </c>
      <c r="X35" s="31"/>
      <c r="Y35" s="14">
        <v>11.0</v>
      </c>
      <c r="Z35" s="15">
        <v>8.0</v>
      </c>
      <c r="AA35" s="16">
        <v>12.0</v>
      </c>
      <c r="AB35" s="17">
        <v>17.0</v>
      </c>
      <c r="AC35" s="18">
        <v>69.0</v>
      </c>
      <c r="AD35" s="19">
        <v>11.0</v>
      </c>
      <c r="AE35" s="20">
        <v>8.0</v>
      </c>
      <c r="AF35" s="21">
        <v>16.0</v>
      </c>
      <c r="AG35" s="22">
        <v>13.0</v>
      </c>
      <c r="AH35" s="27"/>
      <c r="AI35" s="27"/>
    </row>
    <row r="36">
      <c r="A36" s="32"/>
      <c r="B36" s="29">
        <v>1351.0</v>
      </c>
      <c r="C36" s="30">
        <v>3110.0</v>
      </c>
      <c r="D36" s="31" t="s">
        <v>0</v>
      </c>
      <c r="E36" s="5">
        <v>17.0</v>
      </c>
      <c r="F36" s="6">
        <v>54.0</v>
      </c>
      <c r="G36" s="7">
        <v>20.0</v>
      </c>
      <c r="H36" s="8">
        <v>57.0</v>
      </c>
      <c r="I36" s="9">
        <v>138.0</v>
      </c>
      <c r="J36" s="10">
        <v>51.0</v>
      </c>
      <c r="K36" s="11">
        <v>25.0</v>
      </c>
      <c r="L36" s="12">
        <v>13.0</v>
      </c>
      <c r="M36" s="13">
        <v>62.0</v>
      </c>
      <c r="N36" s="31"/>
      <c r="O36" s="14">
        <v>12.0</v>
      </c>
      <c r="P36" s="15">
        <v>19.0</v>
      </c>
      <c r="Q36" s="16">
        <v>9.0</v>
      </c>
      <c r="R36" s="17">
        <v>35.0</v>
      </c>
      <c r="S36" s="18">
        <v>142.0</v>
      </c>
      <c r="T36" s="19">
        <v>21.0</v>
      </c>
      <c r="U36" s="20">
        <v>44.0</v>
      </c>
      <c r="V36" s="21">
        <v>53.0</v>
      </c>
      <c r="W36" s="22">
        <v>39.0</v>
      </c>
      <c r="X36" s="31"/>
      <c r="Y36" s="14">
        <v>22.0</v>
      </c>
      <c r="Z36" s="15">
        <v>16.0</v>
      </c>
      <c r="AA36" s="16">
        <v>18.0</v>
      </c>
      <c r="AB36" s="17">
        <v>35.0</v>
      </c>
      <c r="AC36" s="18">
        <v>147.0</v>
      </c>
      <c r="AD36" s="19">
        <v>21.0</v>
      </c>
      <c r="AE36" s="20">
        <v>24.0</v>
      </c>
      <c r="AF36" s="21">
        <v>37.0</v>
      </c>
      <c r="AG36" s="22">
        <v>27.0</v>
      </c>
      <c r="AH36" s="27"/>
      <c r="AI36" s="27"/>
    </row>
    <row r="37">
      <c r="A37" s="32"/>
      <c r="B37" s="29">
        <v>1352.0</v>
      </c>
      <c r="C37" s="30">
        <v>1460.0</v>
      </c>
      <c r="D37" s="31" t="s">
        <v>0</v>
      </c>
      <c r="E37" s="5">
        <v>9.0</v>
      </c>
      <c r="F37" s="6">
        <v>19.0</v>
      </c>
      <c r="G37" s="7">
        <v>14.0</v>
      </c>
      <c r="H37" s="8">
        <v>26.0</v>
      </c>
      <c r="I37" s="9">
        <v>65.0</v>
      </c>
      <c r="J37" s="10">
        <v>28.0</v>
      </c>
      <c r="K37" s="11">
        <v>8.0</v>
      </c>
      <c r="L37" s="12">
        <v>8.0</v>
      </c>
      <c r="M37" s="13">
        <v>46.0</v>
      </c>
      <c r="N37" s="31"/>
      <c r="O37" s="14">
        <v>8.0</v>
      </c>
      <c r="P37" s="15">
        <v>9.0</v>
      </c>
      <c r="Q37" s="16">
        <v>5.0</v>
      </c>
      <c r="R37" s="17">
        <v>8.0</v>
      </c>
      <c r="S37" s="18">
        <v>71.0</v>
      </c>
      <c r="T37" s="19">
        <v>18.0</v>
      </c>
      <c r="U37" s="20">
        <v>16.0</v>
      </c>
      <c r="V37" s="21">
        <v>28.0</v>
      </c>
      <c r="W37" s="22">
        <v>31.0</v>
      </c>
      <c r="X37" s="31"/>
      <c r="Y37" s="14">
        <v>3.0</v>
      </c>
      <c r="Z37" s="15">
        <v>7.0</v>
      </c>
      <c r="AA37" s="16">
        <v>10.0</v>
      </c>
      <c r="AB37" s="17">
        <v>9.0</v>
      </c>
      <c r="AC37" s="18">
        <v>69.0</v>
      </c>
      <c r="AD37" s="19">
        <v>17.0</v>
      </c>
      <c r="AE37" s="20">
        <v>18.0</v>
      </c>
      <c r="AF37" s="21">
        <v>23.0</v>
      </c>
      <c r="AG37" s="22">
        <v>18.0</v>
      </c>
      <c r="AH37" s="27"/>
      <c r="AI37" s="27"/>
    </row>
    <row r="38">
      <c r="A38" s="32"/>
      <c r="B38" s="29">
        <v>1353.0</v>
      </c>
      <c r="C38" s="30">
        <v>2590.0</v>
      </c>
      <c r="D38" s="31" t="s">
        <v>0</v>
      </c>
      <c r="E38" s="5">
        <v>14.0</v>
      </c>
      <c r="F38" s="6">
        <v>26.0</v>
      </c>
      <c r="G38" s="7">
        <v>14.0</v>
      </c>
      <c r="H38" s="8">
        <v>28.0</v>
      </c>
      <c r="I38" s="9">
        <v>92.0</v>
      </c>
      <c r="J38" s="10">
        <v>31.0</v>
      </c>
      <c r="K38" s="11">
        <v>19.0</v>
      </c>
      <c r="L38" s="12">
        <v>17.0</v>
      </c>
      <c r="M38" s="13">
        <v>47.0</v>
      </c>
      <c r="N38" s="31"/>
      <c r="O38" s="14">
        <v>11.0</v>
      </c>
      <c r="P38" s="15">
        <v>7.0</v>
      </c>
      <c r="Q38" s="16">
        <v>10.0</v>
      </c>
      <c r="R38" s="17">
        <v>25.0</v>
      </c>
      <c r="S38" s="18">
        <v>96.0</v>
      </c>
      <c r="T38" s="19">
        <v>31.0</v>
      </c>
      <c r="U38" s="20">
        <v>17.0</v>
      </c>
      <c r="V38" s="21">
        <v>32.0</v>
      </c>
      <c r="W38" s="22">
        <v>12.0</v>
      </c>
      <c r="X38" s="31"/>
      <c r="Y38" s="14">
        <v>11.0</v>
      </c>
      <c r="Z38" s="15">
        <v>10.0</v>
      </c>
      <c r="AA38" s="16">
        <v>12.0</v>
      </c>
      <c r="AB38" s="17">
        <v>27.0</v>
      </c>
      <c r="AC38" s="18">
        <v>96.0</v>
      </c>
      <c r="AD38" s="19">
        <v>30.0</v>
      </c>
      <c r="AE38" s="20">
        <v>10.0</v>
      </c>
      <c r="AF38" s="21">
        <v>24.0</v>
      </c>
      <c r="AG38" s="22">
        <v>7.0</v>
      </c>
      <c r="AH38" s="27"/>
      <c r="AI38" s="27"/>
    </row>
    <row r="39">
      <c r="A39" s="32"/>
      <c r="B39" s="29">
        <v>1354.0</v>
      </c>
      <c r="C39" s="30">
        <v>3282.0</v>
      </c>
      <c r="D39" s="31" t="s">
        <v>0</v>
      </c>
      <c r="E39" s="5">
        <v>18.0</v>
      </c>
      <c r="F39" s="6">
        <v>41.0</v>
      </c>
      <c r="G39" s="7">
        <v>28.0</v>
      </c>
      <c r="H39" s="8">
        <v>42.0</v>
      </c>
      <c r="I39" s="9">
        <v>136.0</v>
      </c>
      <c r="J39" s="10">
        <v>47.0</v>
      </c>
      <c r="K39" s="11">
        <v>26.0</v>
      </c>
      <c r="L39" s="12">
        <v>14.0</v>
      </c>
      <c r="M39" s="13">
        <v>89.0</v>
      </c>
      <c r="N39" s="31"/>
      <c r="O39" s="14">
        <v>18.0</v>
      </c>
      <c r="P39" s="15">
        <v>11.0</v>
      </c>
      <c r="Q39" s="16">
        <v>10.0</v>
      </c>
      <c r="R39" s="17">
        <v>33.0</v>
      </c>
      <c r="S39" s="18">
        <v>153.0</v>
      </c>
      <c r="T39" s="19">
        <v>18.0</v>
      </c>
      <c r="U39" s="20">
        <v>25.0</v>
      </c>
      <c r="V39" s="21">
        <v>41.0</v>
      </c>
      <c r="W39" s="22">
        <v>42.0</v>
      </c>
      <c r="X39" s="31"/>
      <c r="Y39" s="14">
        <v>15.0</v>
      </c>
      <c r="Z39" s="15">
        <v>14.0</v>
      </c>
      <c r="AA39" s="16">
        <v>32.0</v>
      </c>
      <c r="AB39" s="17">
        <v>32.0</v>
      </c>
      <c r="AC39" s="18">
        <v>160.0</v>
      </c>
      <c r="AD39" s="19">
        <v>18.0</v>
      </c>
      <c r="AE39" s="20">
        <v>30.0</v>
      </c>
      <c r="AF39" s="21">
        <v>27.0</v>
      </c>
      <c r="AG39" s="22">
        <v>19.0</v>
      </c>
      <c r="AH39" s="27"/>
      <c r="AI39" s="27"/>
    </row>
    <row r="40">
      <c r="A40" s="32"/>
      <c r="B40" s="29">
        <v>1356.0</v>
      </c>
      <c r="C40" s="30">
        <v>2114.0</v>
      </c>
      <c r="D40" s="31" t="s">
        <v>0</v>
      </c>
      <c r="E40" s="5">
        <v>12.0</v>
      </c>
      <c r="F40" s="6">
        <v>32.0</v>
      </c>
      <c r="G40" s="7">
        <v>13.0</v>
      </c>
      <c r="H40" s="8">
        <v>35.0</v>
      </c>
      <c r="I40" s="9">
        <v>103.0</v>
      </c>
      <c r="J40" s="10">
        <v>28.0</v>
      </c>
      <c r="K40" s="11">
        <v>13.0</v>
      </c>
      <c r="L40" s="12">
        <v>19.0</v>
      </c>
      <c r="M40" s="13">
        <v>42.0</v>
      </c>
      <c r="N40" s="31"/>
      <c r="O40" s="14">
        <v>3.0</v>
      </c>
      <c r="P40" s="15">
        <v>14.0</v>
      </c>
      <c r="Q40" s="16">
        <v>13.0</v>
      </c>
      <c r="R40" s="17">
        <v>27.0</v>
      </c>
      <c r="S40" s="18">
        <v>118.0</v>
      </c>
      <c r="T40" s="19">
        <v>12.0</v>
      </c>
      <c r="U40" s="20">
        <v>18.0</v>
      </c>
      <c r="V40" s="21">
        <v>19.0</v>
      </c>
      <c r="W40" s="22">
        <v>34.0</v>
      </c>
      <c r="X40" s="31"/>
      <c r="Y40" s="14">
        <v>6.0</v>
      </c>
      <c r="Z40" s="15">
        <v>8.0</v>
      </c>
      <c r="AA40" s="16">
        <v>8.0</v>
      </c>
      <c r="AB40" s="17">
        <v>27.0</v>
      </c>
      <c r="AC40" s="18">
        <v>116.0</v>
      </c>
      <c r="AD40" s="19">
        <v>14.0</v>
      </c>
      <c r="AE40" s="20">
        <v>14.0</v>
      </c>
      <c r="AF40" s="21">
        <v>24.0</v>
      </c>
      <c r="AG40" s="22">
        <v>26.0</v>
      </c>
      <c r="AH40" s="27"/>
      <c r="AI40" s="27"/>
    </row>
    <row r="41">
      <c r="A41" s="32"/>
      <c r="B41" s="29">
        <v>1368.0</v>
      </c>
      <c r="C41" s="30">
        <v>2057.0</v>
      </c>
      <c r="D41" s="31" t="s">
        <v>0</v>
      </c>
      <c r="E41" s="5">
        <v>15.0</v>
      </c>
      <c r="F41" s="6">
        <v>24.0</v>
      </c>
      <c r="G41" s="7">
        <v>20.0</v>
      </c>
      <c r="H41" s="8">
        <v>28.0</v>
      </c>
      <c r="I41" s="9">
        <v>75.0</v>
      </c>
      <c r="J41" s="10">
        <v>18.0</v>
      </c>
      <c r="K41" s="11">
        <v>13.0</v>
      </c>
      <c r="L41" s="12">
        <v>13.0</v>
      </c>
      <c r="M41" s="13">
        <v>52.0</v>
      </c>
      <c r="N41" s="31"/>
      <c r="O41" s="14">
        <v>6.0</v>
      </c>
      <c r="P41" s="15">
        <v>7.0</v>
      </c>
      <c r="Q41" s="16">
        <v>11.0</v>
      </c>
      <c r="R41" s="17">
        <v>22.0</v>
      </c>
      <c r="S41" s="18">
        <v>80.0</v>
      </c>
      <c r="T41" s="19">
        <v>6.0</v>
      </c>
      <c r="U41" s="20">
        <v>15.0</v>
      </c>
      <c r="V41" s="21">
        <v>20.0</v>
      </c>
      <c r="W41" s="22">
        <v>32.0</v>
      </c>
      <c r="X41" s="31"/>
      <c r="Y41" s="14">
        <v>11.0</v>
      </c>
      <c r="Z41" s="15">
        <v>10.0</v>
      </c>
      <c r="AA41" s="16">
        <v>18.0</v>
      </c>
      <c r="AB41" s="17">
        <v>24.0</v>
      </c>
      <c r="AC41" s="18">
        <v>82.0</v>
      </c>
      <c r="AD41" s="19">
        <v>7.0</v>
      </c>
      <c r="AE41" s="20">
        <v>7.0</v>
      </c>
      <c r="AF41" s="21">
        <v>16.0</v>
      </c>
      <c r="AG41" s="22">
        <v>16.0</v>
      </c>
      <c r="AH41" s="27"/>
      <c r="AI41" s="27"/>
    </row>
    <row r="42">
      <c r="A42" s="32"/>
      <c r="B42" s="29">
        <v>1389.0</v>
      </c>
      <c r="C42" s="30">
        <v>1233.0</v>
      </c>
      <c r="D42" s="31" t="s">
        <v>0</v>
      </c>
      <c r="E42" s="5">
        <v>5.0</v>
      </c>
      <c r="F42" s="6">
        <v>15.0</v>
      </c>
      <c r="G42" s="7">
        <v>11.0</v>
      </c>
      <c r="H42" s="8">
        <v>40.0</v>
      </c>
      <c r="I42" s="9">
        <v>88.0</v>
      </c>
      <c r="J42" s="10">
        <v>31.0</v>
      </c>
      <c r="K42" s="11">
        <v>16.0</v>
      </c>
      <c r="L42" s="12">
        <v>12.0</v>
      </c>
      <c r="M42" s="13">
        <v>38.0</v>
      </c>
      <c r="N42" s="31"/>
      <c r="O42" s="14">
        <v>12.0</v>
      </c>
      <c r="P42" s="15">
        <v>9.0</v>
      </c>
      <c r="Q42" s="16">
        <v>7.0</v>
      </c>
      <c r="R42" s="17">
        <v>21.0</v>
      </c>
      <c r="S42" s="18">
        <v>85.0</v>
      </c>
      <c r="T42" s="19">
        <v>10.0</v>
      </c>
      <c r="U42" s="20">
        <v>25.0</v>
      </c>
      <c r="V42" s="21">
        <v>21.0</v>
      </c>
      <c r="W42" s="22">
        <v>23.0</v>
      </c>
      <c r="X42" s="31"/>
      <c r="Y42" s="14">
        <v>13.0</v>
      </c>
      <c r="Z42" s="15">
        <v>9.0</v>
      </c>
      <c r="AA42" s="16">
        <v>15.0</v>
      </c>
      <c r="AB42" s="17">
        <v>23.0</v>
      </c>
      <c r="AC42" s="18">
        <v>77.0</v>
      </c>
      <c r="AD42" s="19">
        <v>11.0</v>
      </c>
      <c r="AE42" s="20">
        <v>20.0</v>
      </c>
      <c r="AF42" s="21">
        <v>14.0</v>
      </c>
      <c r="AG42" s="22">
        <v>12.0</v>
      </c>
      <c r="AH42" s="27"/>
      <c r="AI42" s="27"/>
    </row>
    <row r="43">
      <c r="A43" s="32"/>
      <c r="B43" s="29">
        <v>1390.0</v>
      </c>
      <c r="C43" s="30">
        <v>3408.0</v>
      </c>
      <c r="D43" s="31" t="s">
        <v>0</v>
      </c>
      <c r="E43" s="5">
        <v>31.0</v>
      </c>
      <c r="F43" s="6">
        <v>46.0</v>
      </c>
      <c r="G43" s="7">
        <v>35.0</v>
      </c>
      <c r="H43" s="8">
        <v>73.0</v>
      </c>
      <c r="I43" s="9">
        <v>244.0</v>
      </c>
      <c r="J43" s="10">
        <v>60.0</v>
      </c>
      <c r="K43" s="11">
        <v>27.0</v>
      </c>
      <c r="L43" s="12">
        <v>29.0</v>
      </c>
      <c r="M43" s="13">
        <v>121.0</v>
      </c>
      <c r="N43" s="31"/>
      <c r="O43" s="14">
        <v>23.0</v>
      </c>
      <c r="P43" s="15">
        <v>36.0</v>
      </c>
      <c r="Q43" s="16">
        <v>25.0</v>
      </c>
      <c r="R43" s="17">
        <v>54.0</v>
      </c>
      <c r="S43" s="18">
        <v>216.0</v>
      </c>
      <c r="T43" s="19">
        <v>24.0</v>
      </c>
      <c r="U43" s="20">
        <v>43.0</v>
      </c>
      <c r="V43" s="21">
        <v>76.0</v>
      </c>
      <c r="W43" s="22">
        <v>58.0</v>
      </c>
      <c r="X43" s="31"/>
      <c r="Y43" s="14">
        <v>16.0</v>
      </c>
      <c r="Z43" s="15">
        <v>17.0</v>
      </c>
      <c r="AA43" s="16">
        <v>30.0</v>
      </c>
      <c r="AB43" s="17">
        <v>53.0</v>
      </c>
      <c r="AC43" s="18">
        <v>217.0</v>
      </c>
      <c r="AD43" s="19">
        <v>28.0</v>
      </c>
      <c r="AE43" s="20">
        <v>40.0</v>
      </c>
      <c r="AF43" s="21">
        <v>66.0</v>
      </c>
      <c r="AG43" s="22">
        <v>41.0</v>
      </c>
      <c r="AH43" s="27"/>
      <c r="AI43" s="27"/>
    </row>
    <row r="44">
      <c r="A44" s="32"/>
      <c r="B44" s="29">
        <v>1394.0</v>
      </c>
      <c r="C44" s="30">
        <v>2882.0</v>
      </c>
      <c r="D44" s="31" t="s">
        <v>0</v>
      </c>
      <c r="E44" s="5">
        <v>44.0</v>
      </c>
      <c r="F44" s="6">
        <v>74.0</v>
      </c>
      <c r="G44" s="7">
        <v>55.0</v>
      </c>
      <c r="H44" s="8">
        <v>105.0</v>
      </c>
      <c r="I44" s="9">
        <v>352.0</v>
      </c>
      <c r="J44" s="10">
        <v>92.0</v>
      </c>
      <c r="K44" s="11">
        <v>28.0</v>
      </c>
      <c r="L44" s="12">
        <v>30.0</v>
      </c>
      <c r="M44" s="13">
        <v>112.0</v>
      </c>
      <c r="N44" s="31"/>
      <c r="O44" s="14">
        <v>42.0</v>
      </c>
      <c r="P44" s="15">
        <v>72.0</v>
      </c>
      <c r="Q44" s="16">
        <v>34.0</v>
      </c>
      <c r="R44" s="17">
        <v>50.0</v>
      </c>
      <c r="S44" s="18">
        <v>240.0</v>
      </c>
      <c r="T44" s="19">
        <v>19.0</v>
      </c>
      <c r="U44" s="20">
        <v>78.0</v>
      </c>
      <c r="V44" s="21">
        <v>153.0</v>
      </c>
      <c r="W44" s="22">
        <v>100.0</v>
      </c>
      <c r="X44" s="31"/>
      <c r="Y44" s="14">
        <v>29.0</v>
      </c>
      <c r="Z44" s="15">
        <v>38.0</v>
      </c>
      <c r="AA44" s="16">
        <v>50.0</v>
      </c>
      <c r="AB44" s="17">
        <v>49.0</v>
      </c>
      <c r="AC44" s="18">
        <v>240.0</v>
      </c>
      <c r="AD44" s="19">
        <v>18.0</v>
      </c>
      <c r="AE44" s="20">
        <v>57.0</v>
      </c>
      <c r="AF44" s="21">
        <v>136.0</v>
      </c>
      <c r="AG44" s="22">
        <v>55.0</v>
      </c>
      <c r="AH44" s="27"/>
      <c r="AI44" s="27"/>
    </row>
    <row r="45">
      <c r="A45" s="32"/>
      <c r="B45" s="29">
        <v>1396.0</v>
      </c>
      <c r="C45" s="30">
        <v>3159.0</v>
      </c>
      <c r="D45" s="31" t="s">
        <v>0</v>
      </c>
      <c r="E45" s="5">
        <v>18.0</v>
      </c>
      <c r="F45" s="6">
        <v>55.0</v>
      </c>
      <c r="G45" s="7">
        <v>22.0</v>
      </c>
      <c r="H45" s="8">
        <v>71.0</v>
      </c>
      <c r="I45" s="9">
        <v>226.0</v>
      </c>
      <c r="J45" s="10">
        <v>67.0</v>
      </c>
      <c r="K45" s="11">
        <v>20.0</v>
      </c>
      <c r="L45" s="12">
        <v>39.0</v>
      </c>
      <c r="M45" s="13">
        <v>104.0</v>
      </c>
      <c r="N45" s="31"/>
      <c r="O45" s="14">
        <v>18.0</v>
      </c>
      <c r="P45" s="15">
        <v>33.0</v>
      </c>
      <c r="Q45" s="16">
        <v>28.0</v>
      </c>
      <c r="R45" s="17">
        <v>44.0</v>
      </c>
      <c r="S45" s="18">
        <v>196.0</v>
      </c>
      <c r="T45" s="19">
        <v>46.0</v>
      </c>
      <c r="U45" s="20">
        <v>33.0</v>
      </c>
      <c r="V45" s="21">
        <v>74.0</v>
      </c>
      <c r="W45" s="22">
        <v>54.0</v>
      </c>
      <c r="X45" s="31"/>
      <c r="Y45" s="14">
        <v>17.0</v>
      </c>
      <c r="Z45" s="15">
        <v>20.0</v>
      </c>
      <c r="AA45" s="16">
        <v>26.0</v>
      </c>
      <c r="AB45" s="17">
        <v>40.0</v>
      </c>
      <c r="AC45" s="18">
        <v>197.0</v>
      </c>
      <c r="AD45" s="19">
        <v>47.0</v>
      </c>
      <c r="AE45" s="20">
        <v>31.0</v>
      </c>
      <c r="AF45" s="21">
        <v>71.0</v>
      </c>
      <c r="AG45" s="22">
        <v>41.0</v>
      </c>
      <c r="AH45" s="27"/>
      <c r="AI45" s="27"/>
    </row>
    <row r="46">
      <c r="A46" s="32"/>
      <c r="B46" s="29">
        <v>1411.0</v>
      </c>
      <c r="C46" s="30">
        <v>2771.0</v>
      </c>
      <c r="D46" s="31" t="s">
        <v>0</v>
      </c>
      <c r="E46" s="5">
        <v>14.0</v>
      </c>
      <c r="F46" s="6">
        <v>69.0</v>
      </c>
      <c r="G46" s="7">
        <v>31.0</v>
      </c>
      <c r="H46" s="8">
        <v>68.0</v>
      </c>
      <c r="I46" s="9">
        <v>274.0</v>
      </c>
      <c r="J46" s="10">
        <v>98.0</v>
      </c>
      <c r="K46" s="11">
        <v>40.0</v>
      </c>
      <c r="L46" s="12">
        <v>26.0</v>
      </c>
      <c r="M46" s="13">
        <v>92.0</v>
      </c>
      <c r="N46" s="31"/>
      <c r="O46" s="14">
        <v>23.0</v>
      </c>
      <c r="P46" s="15">
        <v>53.0</v>
      </c>
      <c r="Q46" s="16">
        <v>22.0</v>
      </c>
      <c r="R46" s="17">
        <v>37.0</v>
      </c>
      <c r="S46" s="18">
        <v>207.0</v>
      </c>
      <c r="T46" s="19">
        <v>27.0</v>
      </c>
      <c r="U46" s="20">
        <v>62.0</v>
      </c>
      <c r="V46" s="21">
        <v>105.0</v>
      </c>
      <c r="W46" s="22">
        <v>83.0</v>
      </c>
      <c r="X46" s="31"/>
      <c r="Y46" s="14">
        <v>10.0</v>
      </c>
      <c r="Z46" s="15">
        <v>27.0</v>
      </c>
      <c r="AA46" s="16">
        <v>39.0</v>
      </c>
      <c r="AB46" s="17">
        <v>38.0</v>
      </c>
      <c r="AC46" s="18">
        <v>200.0</v>
      </c>
      <c r="AD46" s="19">
        <v>26.0</v>
      </c>
      <c r="AE46" s="20">
        <v>47.0</v>
      </c>
      <c r="AF46" s="21">
        <v>92.0</v>
      </c>
      <c r="AG46" s="22">
        <v>47.0</v>
      </c>
      <c r="AH46" s="27"/>
      <c r="AI46" s="27"/>
    </row>
    <row r="47">
      <c r="A47" s="32"/>
      <c r="B47" s="29">
        <v>1510.0</v>
      </c>
      <c r="C47" s="30">
        <v>800.0</v>
      </c>
      <c r="D47" s="31" t="s">
        <v>0</v>
      </c>
      <c r="E47" s="5">
        <v>13.0</v>
      </c>
      <c r="F47" s="6">
        <v>29.0</v>
      </c>
      <c r="G47" s="7">
        <v>13.0</v>
      </c>
      <c r="H47" s="8">
        <v>31.0</v>
      </c>
      <c r="I47" s="9">
        <v>96.0</v>
      </c>
      <c r="J47" s="10">
        <v>21.0</v>
      </c>
      <c r="K47" s="11">
        <v>6.0</v>
      </c>
      <c r="L47" s="12">
        <v>7.0</v>
      </c>
      <c r="M47" s="13">
        <v>47.0</v>
      </c>
      <c r="N47" s="31"/>
      <c r="O47" s="14">
        <v>18.0</v>
      </c>
      <c r="P47" s="15">
        <v>43.0</v>
      </c>
      <c r="Q47" s="16">
        <v>16.0</v>
      </c>
      <c r="R47" s="17">
        <v>8.0</v>
      </c>
      <c r="S47" s="18">
        <v>29.0</v>
      </c>
      <c r="T47" s="19">
        <v>4.0</v>
      </c>
      <c r="U47" s="20">
        <v>21.0</v>
      </c>
      <c r="V47" s="21">
        <v>67.0</v>
      </c>
      <c r="W47" s="22">
        <v>19.0</v>
      </c>
      <c r="X47" s="31"/>
      <c r="Y47" s="14">
        <v>10.0</v>
      </c>
      <c r="Z47" s="15">
        <v>21.0</v>
      </c>
      <c r="AA47" s="16">
        <v>14.0</v>
      </c>
      <c r="AB47" s="17">
        <v>8.0</v>
      </c>
      <c r="AC47" s="18">
        <v>28.0</v>
      </c>
      <c r="AD47" s="19">
        <v>4.0</v>
      </c>
      <c r="AE47" s="20">
        <v>20.0</v>
      </c>
      <c r="AF47" s="21">
        <v>66.0</v>
      </c>
      <c r="AG47" s="22">
        <v>12.0</v>
      </c>
      <c r="AH47" s="27"/>
      <c r="AI47" s="27"/>
    </row>
    <row r="48">
      <c r="A48" s="32"/>
      <c r="B48" s="29">
        <v>1514.0</v>
      </c>
      <c r="C48" s="30">
        <v>1905.0</v>
      </c>
      <c r="D48" s="31" t="s">
        <v>0</v>
      </c>
      <c r="E48" s="5">
        <v>8.0</v>
      </c>
      <c r="F48" s="6">
        <v>33.0</v>
      </c>
      <c r="G48" s="7">
        <v>18.0</v>
      </c>
      <c r="H48" s="8">
        <v>82.0</v>
      </c>
      <c r="I48" s="9">
        <v>172.0</v>
      </c>
      <c r="J48" s="10">
        <v>54.0</v>
      </c>
      <c r="K48" s="11">
        <v>29.0</v>
      </c>
      <c r="L48" s="12">
        <v>24.0</v>
      </c>
      <c r="M48" s="13">
        <v>77.0</v>
      </c>
      <c r="N48" s="31"/>
      <c r="O48" s="14">
        <v>29.0</v>
      </c>
      <c r="P48" s="15">
        <v>51.0</v>
      </c>
      <c r="Q48" s="16">
        <v>23.0</v>
      </c>
      <c r="R48" s="17">
        <v>36.0</v>
      </c>
      <c r="S48" s="18">
        <v>90.0</v>
      </c>
      <c r="T48" s="19">
        <v>16.0</v>
      </c>
      <c r="U48" s="20">
        <v>43.0</v>
      </c>
      <c r="V48" s="21">
        <v>79.0</v>
      </c>
      <c r="W48" s="22">
        <v>46.0</v>
      </c>
      <c r="X48" s="31"/>
      <c r="Y48" s="14">
        <v>18.0</v>
      </c>
      <c r="Z48" s="15">
        <v>30.0</v>
      </c>
      <c r="AA48" s="16">
        <v>30.0</v>
      </c>
      <c r="AB48" s="17">
        <v>32.0</v>
      </c>
      <c r="AC48" s="18">
        <v>91.0</v>
      </c>
      <c r="AD48" s="19">
        <v>18.0</v>
      </c>
      <c r="AE48" s="20">
        <v>38.0</v>
      </c>
      <c r="AF48" s="21">
        <v>69.0</v>
      </c>
      <c r="AG48" s="22">
        <v>30.0</v>
      </c>
      <c r="AH48" s="27"/>
      <c r="AI48" s="27"/>
    </row>
    <row r="49">
      <c r="A49" s="32"/>
      <c r="B49" s="29">
        <v>1517.0</v>
      </c>
      <c r="C49" s="30">
        <v>2627.0</v>
      </c>
      <c r="D49" s="31" t="s">
        <v>0</v>
      </c>
      <c r="E49" s="5">
        <v>51.0</v>
      </c>
      <c r="F49" s="6">
        <v>67.0</v>
      </c>
      <c r="G49" s="7">
        <v>36.0</v>
      </c>
      <c r="H49" s="8">
        <v>159.0</v>
      </c>
      <c r="I49" s="9">
        <v>353.0</v>
      </c>
      <c r="J49" s="10">
        <v>103.0</v>
      </c>
      <c r="K49" s="11">
        <v>30.0</v>
      </c>
      <c r="L49" s="12">
        <v>28.0</v>
      </c>
      <c r="M49" s="13">
        <v>113.0</v>
      </c>
      <c r="N49" s="31"/>
      <c r="O49" s="14">
        <v>59.0</v>
      </c>
      <c r="P49" s="15">
        <v>79.0</v>
      </c>
      <c r="Q49" s="16">
        <v>53.0</v>
      </c>
      <c r="R49" s="17">
        <v>62.0</v>
      </c>
      <c r="S49" s="18">
        <v>221.0</v>
      </c>
      <c r="T49" s="19">
        <v>21.0</v>
      </c>
      <c r="U49" s="20">
        <v>101.0</v>
      </c>
      <c r="V49" s="21">
        <v>151.0</v>
      </c>
      <c r="W49" s="22">
        <v>81.0</v>
      </c>
      <c r="X49" s="31"/>
      <c r="Y49" s="14">
        <v>32.0</v>
      </c>
      <c r="Z49" s="15">
        <v>37.0</v>
      </c>
      <c r="AA49" s="16">
        <v>34.0</v>
      </c>
      <c r="AB49" s="17">
        <v>61.0</v>
      </c>
      <c r="AC49" s="18">
        <v>209.0</v>
      </c>
      <c r="AD49" s="19">
        <v>21.0</v>
      </c>
      <c r="AE49" s="20">
        <v>93.0</v>
      </c>
      <c r="AF49" s="21">
        <v>147.0</v>
      </c>
      <c r="AG49" s="22">
        <v>60.0</v>
      </c>
      <c r="AH49" s="27"/>
      <c r="AI49" s="27"/>
    </row>
    <row r="50">
      <c r="A50" s="32"/>
      <c r="B50" s="29">
        <v>1518.0</v>
      </c>
      <c r="C50" s="30">
        <v>2532.0</v>
      </c>
      <c r="D50" s="31" t="s">
        <v>0</v>
      </c>
      <c r="E50" s="5">
        <v>44.0</v>
      </c>
      <c r="F50" s="6">
        <v>67.0</v>
      </c>
      <c r="G50" s="7">
        <v>25.0</v>
      </c>
      <c r="H50" s="8">
        <v>131.0</v>
      </c>
      <c r="I50" s="9">
        <v>313.0</v>
      </c>
      <c r="J50" s="10">
        <v>100.0</v>
      </c>
      <c r="K50" s="11">
        <v>47.0</v>
      </c>
      <c r="L50" s="12">
        <v>38.0</v>
      </c>
      <c r="M50" s="13">
        <v>122.0</v>
      </c>
      <c r="N50" s="31"/>
      <c r="O50" s="14">
        <v>63.0</v>
      </c>
      <c r="P50" s="15">
        <v>66.0</v>
      </c>
      <c r="Q50" s="16">
        <v>31.0</v>
      </c>
      <c r="R50" s="17">
        <v>69.0</v>
      </c>
      <c r="S50" s="18">
        <v>234.0</v>
      </c>
      <c r="T50" s="19">
        <v>33.0</v>
      </c>
      <c r="U50" s="20">
        <v>73.0</v>
      </c>
      <c r="V50" s="21">
        <v>117.0</v>
      </c>
      <c r="W50" s="22">
        <v>100.0</v>
      </c>
      <c r="X50" s="31"/>
      <c r="Y50" s="14">
        <v>29.0</v>
      </c>
      <c r="Z50" s="15">
        <v>32.0</v>
      </c>
      <c r="AA50" s="16">
        <v>39.0</v>
      </c>
      <c r="AB50" s="17">
        <v>69.0</v>
      </c>
      <c r="AC50" s="18">
        <v>229.0</v>
      </c>
      <c r="AD50" s="19">
        <v>32.0</v>
      </c>
      <c r="AE50" s="20">
        <v>70.0</v>
      </c>
      <c r="AF50" s="21">
        <v>115.0</v>
      </c>
      <c r="AG50" s="22">
        <v>64.0</v>
      </c>
      <c r="AH50" s="27"/>
      <c r="AI50" s="27"/>
    </row>
    <row r="51">
      <c r="A51" s="32"/>
      <c r="B51" s="29">
        <v>1525.0</v>
      </c>
      <c r="C51" s="30">
        <v>1983.0</v>
      </c>
      <c r="D51" s="31" t="s">
        <v>0</v>
      </c>
      <c r="E51" s="5">
        <v>17.0</v>
      </c>
      <c r="F51" s="6">
        <v>46.0</v>
      </c>
      <c r="G51" s="7">
        <v>11.0</v>
      </c>
      <c r="H51" s="8">
        <v>67.0</v>
      </c>
      <c r="I51" s="9">
        <v>229.0</v>
      </c>
      <c r="J51" s="10">
        <v>63.0</v>
      </c>
      <c r="K51" s="11">
        <v>21.0</v>
      </c>
      <c r="L51" s="12">
        <v>21.0</v>
      </c>
      <c r="M51" s="13">
        <v>84.0</v>
      </c>
      <c r="N51" s="31"/>
      <c r="O51" s="14">
        <v>24.0</v>
      </c>
      <c r="P51" s="15">
        <v>54.0</v>
      </c>
      <c r="Q51" s="16">
        <v>25.0</v>
      </c>
      <c r="R51" s="17">
        <v>47.0</v>
      </c>
      <c r="S51" s="18">
        <v>164.0</v>
      </c>
      <c r="T51" s="19">
        <v>26.0</v>
      </c>
      <c r="U51" s="20">
        <v>36.0</v>
      </c>
      <c r="V51" s="21">
        <v>77.0</v>
      </c>
      <c r="W51" s="22">
        <v>46.0</v>
      </c>
      <c r="X51" s="31"/>
      <c r="Y51" s="14">
        <v>13.0</v>
      </c>
      <c r="Z51" s="15">
        <v>20.0</v>
      </c>
      <c r="AA51" s="16">
        <v>18.0</v>
      </c>
      <c r="AB51" s="17">
        <v>45.0</v>
      </c>
      <c r="AC51" s="18">
        <v>167.0</v>
      </c>
      <c r="AD51" s="19">
        <v>28.0</v>
      </c>
      <c r="AE51" s="20">
        <v>26.0</v>
      </c>
      <c r="AF51" s="21">
        <v>77.0</v>
      </c>
      <c r="AG51" s="22">
        <v>40.0</v>
      </c>
      <c r="AH51" s="27"/>
      <c r="AI51" s="27"/>
    </row>
    <row r="52">
      <c r="A52" s="32"/>
      <c r="B52" s="29">
        <v>1550.0</v>
      </c>
      <c r="C52" s="30">
        <v>961.0</v>
      </c>
      <c r="D52" s="31" t="s">
        <v>0</v>
      </c>
      <c r="E52" s="5">
        <v>13.0</v>
      </c>
      <c r="F52" s="6">
        <v>10.0</v>
      </c>
      <c r="G52" s="7">
        <v>12.0</v>
      </c>
      <c r="H52" s="8">
        <v>36.0</v>
      </c>
      <c r="I52" s="9">
        <v>114.0</v>
      </c>
      <c r="J52" s="10">
        <v>54.0</v>
      </c>
      <c r="K52" s="11">
        <v>22.0</v>
      </c>
      <c r="L52" s="12">
        <v>11.0</v>
      </c>
      <c r="M52" s="13">
        <v>39.0</v>
      </c>
      <c r="N52" s="31"/>
      <c r="O52" s="14">
        <v>16.0</v>
      </c>
      <c r="P52" s="15">
        <v>41.0</v>
      </c>
      <c r="Q52" s="16">
        <v>17.0</v>
      </c>
      <c r="R52" s="17">
        <v>17.0</v>
      </c>
      <c r="S52" s="18">
        <v>72.0</v>
      </c>
      <c r="T52" s="19">
        <v>9.0</v>
      </c>
      <c r="U52" s="20">
        <v>22.0</v>
      </c>
      <c r="V52" s="21">
        <v>30.0</v>
      </c>
      <c r="W52" s="22">
        <v>35.0</v>
      </c>
      <c r="X52" s="31"/>
      <c r="Y52" s="14">
        <v>12.0</v>
      </c>
      <c r="Z52" s="15">
        <v>7.0</v>
      </c>
      <c r="AA52" s="16">
        <v>14.0</v>
      </c>
      <c r="AB52" s="17">
        <v>17.0</v>
      </c>
      <c r="AC52" s="18">
        <v>70.0</v>
      </c>
      <c r="AD52" s="19">
        <v>10.0</v>
      </c>
      <c r="AE52" s="20">
        <v>19.0</v>
      </c>
      <c r="AF52" s="21">
        <v>42.0</v>
      </c>
      <c r="AG52" s="22">
        <v>33.0</v>
      </c>
      <c r="AH52" s="27"/>
      <c r="AI52" s="27"/>
    </row>
    <row r="53">
      <c r="A53" s="32"/>
      <c r="B53" s="29">
        <v>1602.0</v>
      </c>
      <c r="C53" s="30">
        <v>2360.0</v>
      </c>
      <c r="D53" s="31" t="s">
        <v>0</v>
      </c>
      <c r="E53" s="5">
        <v>28.0</v>
      </c>
      <c r="F53" s="6">
        <v>37.0</v>
      </c>
      <c r="G53" s="7">
        <v>23.0</v>
      </c>
      <c r="H53" s="8">
        <v>61.0</v>
      </c>
      <c r="I53" s="9">
        <v>127.0</v>
      </c>
      <c r="J53" s="10">
        <v>43.0</v>
      </c>
      <c r="K53" s="11">
        <v>28.0</v>
      </c>
      <c r="L53" s="12">
        <v>11.0</v>
      </c>
      <c r="M53" s="13">
        <v>59.0</v>
      </c>
      <c r="N53" s="31"/>
      <c r="O53" s="14">
        <v>13.0</v>
      </c>
      <c r="P53" s="15">
        <v>20.0</v>
      </c>
      <c r="Q53" s="16">
        <v>12.0</v>
      </c>
      <c r="R53" s="17">
        <v>43.0</v>
      </c>
      <c r="S53" s="18">
        <v>102.0</v>
      </c>
      <c r="T53" s="19">
        <v>24.0</v>
      </c>
      <c r="U53" s="20">
        <v>39.0</v>
      </c>
      <c r="V53" s="21">
        <v>53.0</v>
      </c>
      <c r="W53" s="22">
        <v>35.0</v>
      </c>
      <c r="X53" s="31"/>
      <c r="Y53" s="14">
        <v>18.0</v>
      </c>
      <c r="Z53" s="15">
        <v>16.0</v>
      </c>
      <c r="AA53" s="16">
        <v>15.0</v>
      </c>
      <c r="AB53" s="17">
        <v>44.0</v>
      </c>
      <c r="AC53" s="18">
        <v>101.0</v>
      </c>
      <c r="AD53" s="19">
        <v>23.0</v>
      </c>
      <c r="AE53" s="20">
        <v>31.0</v>
      </c>
      <c r="AF53" s="21">
        <v>39.0</v>
      </c>
      <c r="AG53" s="22">
        <v>23.0</v>
      </c>
      <c r="AH53" s="27"/>
      <c r="AI53" s="27"/>
    </row>
    <row r="54">
      <c r="A54" s="32"/>
      <c r="B54" s="29">
        <v>1605.0</v>
      </c>
      <c r="C54" s="30">
        <v>3022.0</v>
      </c>
      <c r="D54" s="31" t="s">
        <v>0</v>
      </c>
      <c r="E54" s="5">
        <v>23.0</v>
      </c>
      <c r="F54" s="6">
        <v>44.0</v>
      </c>
      <c r="G54" s="7">
        <v>21.0</v>
      </c>
      <c r="H54" s="8">
        <v>47.0</v>
      </c>
      <c r="I54" s="9">
        <v>138.0</v>
      </c>
      <c r="J54" s="10">
        <v>37.0</v>
      </c>
      <c r="K54" s="11">
        <v>23.0</v>
      </c>
      <c r="L54" s="12">
        <v>13.0</v>
      </c>
      <c r="M54" s="13">
        <v>77.0</v>
      </c>
      <c r="N54" s="31"/>
      <c r="O54" s="14">
        <v>21.0</v>
      </c>
      <c r="P54" s="15">
        <v>12.0</v>
      </c>
      <c r="Q54" s="16">
        <v>8.0</v>
      </c>
      <c r="R54" s="17">
        <v>37.0</v>
      </c>
      <c r="S54" s="18">
        <v>162.0</v>
      </c>
      <c r="T54" s="19">
        <v>26.0</v>
      </c>
      <c r="U54" s="20">
        <v>18.0</v>
      </c>
      <c r="V54" s="21">
        <v>38.0</v>
      </c>
      <c r="W54" s="22">
        <v>23.0</v>
      </c>
      <c r="X54" s="31"/>
      <c r="Y54" s="14">
        <v>9.0</v>
      </c>
      <c r="Z54" s="15">
        <v>7.0</v>
      </c>
      <c r="AA54" s="16">
        <v>9.0</v>
      </c>
      <c r="AB54" s="17">
        <v>33.0</v>
      </c>
      <c r="AC54" s="18">
        <v>164.0</v>
      </c>
      <c r="AD54" s="19">
        <v>29.0</v>
      </c>
      <c r="AE54" s="20">
        <v>18.0</v>
      </c>
      <c r="AF54" s="21">
        <v>34.0</v>
      </c>
      <c r="AG54" s="22">
        <v>14.0</v>
      </c>
      <c r="AH54" s="27"/>
      <c r="AI54" s="27"/>
    </row>
    <row r="55">
      <c r="A55" s="32"/>
      <c r="B55" s="29">
        <v>1606.0</v>
      </c>
      <c r="C55" s="30">
        <v>2356.0</v>
      </c>
      <c r="D55" s="31" t="s">
        <v>0</v>
      </c>
      <c r="E55" s="5">
        <v>25.0</v>
      </c>
      <c r="F55" s="6">
        <v>63.0</v>
      </c>
      <c r="G55" s="7">
        <v>46.0</v>
      </c>
      <c r="H55" s="8">
        <v>107.0</v>
      </c>
      <c r="I55" s="9">
        <v>218.0</v>
      </c>
      <c r="J55" s="10">
        <v>88.0</v>
      </c>
      <c r="K55" s="11">
        <v>20.0</v>
      </c>
      <c r="L55" s="12">
        <v>21.0</v>
      </c>
      <c r="M55" s="13">
        <v>74.0</v>
      </c>
      <c r="N55" s="31"/>
      <c r="O55" s="14">
        <v>19.0</v>
      </c>
      <c r="P55" s="15">
        <v>53.0</v>
      </c>
      <c r="Q55" s="16">
        <v>28.0</v>
      </c>
      <c r="R55" s="17">
        <v>52.0</v>
      </c>
      <c r="S55" s="18">
        <v>133.0</v>
      </c>
      <c r="T55" s="19">
        <v>40.0</v>
      </c>
      <c r="U55" s="20">
        <v>66.0</v>
      </c>
      <c r="V55" s="21">
        <v>93.0</v>
      </c>
      <c r="W55" s="22">
        <v>69.0</v>
      </c>
      <c r="X55" s="31"/>
      <c r="Y55" s="14">
        <v>26.0</v>
      </c>
      <c r="Z55" s="15">
        <v>33.0</v>
      </c>
      <c r="AA55" s="16">
        <v>29.0</v>
      </c>
      <c r="AB55" s="17">
        <v>53.0</v>
      </c>
      <c r="AC55" s="18">
        <v>137.0</v>
      </c>
      <c r="AD55" s="19">
        <v>38.0</v>
      </c>
      <c r="AE55" s="20">
        <v>44.0</v>
      </c>
      <c r="AF55" s="21">
        <v>79.0</v>
      </c>
      <c r="AG55" s="22">
        <v>56.0</v>
      </c>
      <c r="AH55" s="27"/>
      <c r="AI55" s="27"/>
    </row>
    <row r="56">
      <c r="A56" s="32"/>
      <c r="B56" s="29">
        <v>1609.0</v>
      </c>
      <c r="C56" s="30">
        <v>2098.0</v>
      </c>
      <c r="D56" s="31" t="s">
        <v>0</v>
      </c>
      <c r="E56" s="5">
        <v>14.0</v>
      </c>
      <c r="F56" s="6">
        <v>31.0</v>
      </c>
      <c r="G56" s="7">
        <v>26.0</v>
      </c>
      <c r="H56" s="8">
        <v>62.0</v>
      </c>
      <c r="I56" s="9">
        <v>79.0</v>
      </c>
      <c r="J56" s="10">
        <v>35.0</v>
      </c>
      <c r="K56" s="11">
        <v>15.0</v>
      </c>
      <c r="L56" s="12">
        <v>18.0</v>
      </c>
      <c r="M56" s="13">
        <v>47.0</v>
      </c>
      <c r="N56" s="31"/>
      <c r="O56" s="14">
        <v>10.0</v>
      </c>
      <c r="P56" s="15">
        <v>11.0</v>
      </c>
      <c r="Q56" s="16">
        <v>15.0</v>
      </c>
      <c r="R56" s="17">
        <v>27.0</v>
      </c>
      <c r="S56" s="18">
        <v>73.0</v>
      </c>
      <c r="T56" s="19">
        <v>20.0</v>
      </c>
      <c r="U56" s="20">
        <v>36.0</v>
      </c>
      <c r="V56" s="21">
        <v>39.0</v>
      </c>
      <c r="W56" s="22">
        <v>24.0</v>
      </c>
      <c r="X56" s="31"/>
      <c r="Y56" s="14">
        <v>15.0</v>
      </c>
      <c r="Z56" s="15">
        <v>8.0</v>
      </c>
      <c r="AA56" s="16">
        <v>13.0</v>
      </c>
      <c r="AB56" s="17">
        <v>27.0</v>
      </c>
      <c r="AC56" s="18">
        <v>80.0</v>
      </c>
      <c r="AD56" s="19">
        <v>21.0</v>
      </c>
      <c r="AE56" s="20">
        <v>27.0</v>
      </c>
      <c r="AF56" s="21">
        <v>25.0</v>
      </c>
      <c r="AG56" s="22">
        <v>20.0</v>
      </c>
      <c r="AH56" s="27"/>
      <c r="AI56" s="27"/>
    </row>
    <row r="57">
      <c r="A57" s="32"/>
      <c r="B57" s="29">
        <v>1613.0</v>
      </c>
      <c r="C57" s="30">
        <v>2332.0</v>
      </c>
      <c r="D57" s="31" t="s">
        <v>0</v>
      </c>
      <c r="E57" s="5">
        <v>14.0</v>
      </c>
      <c r="F57" s="6">
        <v>31.0</v>
      </c>
      <c r="G57" s="7">
        <v>14.0</v>
      </c>
      <c r="H57" s="8">
        <v>48.0</v>
      </c>
      <c r="I57" s="9">
        <v>113.0</v>
      </c>
      <c r="J57" s="10">
        <v>38.0</v>
      </c>
      <c r="K57" s="11">
        <v>23.0</v>
      </c>
      <c r="L57" s="12">
        <v>18.0</v>
      </c>
      <c r="M57" s="13">
        <v>57.0</v>
      </c>
      <c r="N57" s="31"/>
      <c r="O57" s="14">
        <v>17.0</v>
      </c>
      <c r="P57" s="15">
        <v>18.0</v>
      </c>
      <c r="Q57" s="16">
        <v>12.0</v>
      </c>
      <c r="R57" s="17">
        <v>36.0</v>
      </c>
      <c r="S57" s="18">
        <v>113.0</v>
      </c>
      <c r="T57" s="19">
        <v>31.0</v>
      </c>
      <c r="U57" s="20">
        <v>17.0</v>
      </c>
      <c r="V57" s="21">
        <v>32.0</v>
      </c>
      <c r="W57" s="22">
        <v>24.0</v>
      </c>
      <c r="X57" s="31"/>
      <c r="Y57" s="14">
        <v>14.0</v>
      </c>
      <c r="Z57" s="15">
        <v>12.0</v>
      </c>
      <c r="AA57" s="16">
        <v>4.0</v>
      </c>
      <c r="AB57" s="17">
        <v>31.0</v>
      </c>
      <c r="AC57" s="18">
        <v>110.0</v>
      </c>
      <c r="AD57" s="19">
        <v>29.0</v>
      </c>
      <c r="AE57" s="20">
        <v>16.0</v>
      </c>
      <c r="AF57" s="21">
        <v>23.0</v>
      </c>
      <c r="AG57" s="22">
        <v>25.0</v>
      </c>
      <c r="AH57" s="27"/>
      <c r="AI57" s="27"/>
    </row>
    <row r="58">
      <c r="A58" s="32"/>
      <c r="B58" s="29">
        <v>1614.0</v>
      </c>
      <c r="C58" s="30">
        <v>1812.0</v>
      </c>
      <c r="D58" s="31" t="s">
        <v>0</v>
      </c>
      <c r="E58" s="5">
        <v>17.0</v>
      </c>
      <c r="F58" s="6">
        <v>27.0</v>
      </c>
      <c r="G58" s="7">
        <v>20.0</v>
      </c>
      <c r="H58" s="8">
        <v>44.0</v>
      </c>
      <c r="I58" s="9">
        <v>93.0</v>
      </c>
      <c r="J58" s="10">
        <v>33.0</v>
      </c>
      <c r="K58" s="11">
        <v>14.0</v>
      </c>
      <c r="L58" s="12">
        <v>17.0</v>
      </c>
      <c r="M58" s="13">
        <v>38.0</v>
      </c>
      <c r="N58" s="31"/>
      <c r="O58" s="14">
        <v>19.0</v>
      </c>
      <c r="P58" s="15">
        <v>10.0</v>
      </c>
      <c r="Q58" s="16">
        <v>7.0</v>
      </c>
      <c r="R58" s="17">
        <v>25.0</v>
      </c>
      <c r="S58" s="18">
        <v>84.0</v>
      </c>
      <c r="T58" s="19">
        <v>24.0</v>
      </c>
      <c r="U58" s="20">
        <v>25.0</v>
      </c>
      <c r="V58" s="21">
        <v>22.0</v>
      </c>
      <c r="W58" s="22">
        <v>21.0</v>
      </c>
      <c r="X58" s="31"/>
      <c r="Y58" s="14">
        <v>17.0</v>
      </c>
      <c r="Z58" s="15">
        <v>7.0</v>
      </c>
      <c r="AA58" s="16">
        <v>14.0</v>
      </c>
      <c r="AB58" s="17">
        <v>22.0</v>
      </c>
      <c r="AC58" s="18">
        <v>89.0</v>
      </c>
      <c r="AD58" s="19">
        <v>25.0</v>
      </c>
      <c r="AE58" s="20">
        <v>22.0</v>
      </c>
      <c r="AF58" s="21">
        <v>20.0</v>
      </c>
      <c r="AG58" s="22">
        <v>18.0</v>
      </c>
      <c r="AH58" s="27"/>
      <c r="AI58" s="27"/>
    </row>
    <row r="59">
      <c r="A59" s="32"/>
      <c r="B59" s="29">
        <v>1619.0</v>
      </c>
      <c r="C59" s="30">
        <v>2206.0</v>
      </c>
      <c r="D59" s="31" t="s">
        <v>0</v>
      </c>
      <c r="E59" s="5">
        <v>9.0</v>
      </c>
      <c r="F59" s="6">
        <v>22.0</v>
      </c>
      <c r="G59" s="7">
        <v>21.0</v>
      </c>
      <c r="H59" s="8">
        <v>47.0</v>
      </c>
      <c r="I59" s="9">
        <v>92.0</v>
      </c>
      <c r="J59" s="10">
        <v>58.0</v>
      </c>
      <c r="K59" s="11">
        <v>12.0</v>
      </c>
      <c r="L59" s="12">
        <v>13.0</v>
      </c>
      <c r="M59" s="13">
        <v>48.0</v>
      </c>
      <c r="N59" s="31"/>
      <c r="O59" s="14">
        <v>11.0</v>
      </c>
      <c r="P59" s="15">
        <v>16.0</v>
      </c>
      <c r="Q59" s="16">
        <v>21.0</v>
      </c>
      <c r="R59" s="17">
        <v>21.0</v>
      </c>
      <c r="S59" s="18">
        <v>82.0</v>
      </c>
      <c r="T59" s="19">
        <v>22.0</v>
      </c>
      <c r="U59" s="20">
        <v>29.0</v>
      </c>
      <c r="V59" s="21">
        <v>32.0</v>
      </c>
      <c r="W59" s="22">
        <v>35.0</v>
      </c>
      <c r="X59" s="31"/>
      <c r="Y59" s="14">
        <v>12.0</v>
      </c>
      <c r="Z59" s="15">
        <v>9.0</v>
      </c>
      <c r="AA59" s="16">
        <v>27.0</v>
      </c>
      <c r="AB59" s="17">
        <v>21.0</v>
      </c>
      <c r="AC59" s="18">
        <v>83.0</v>
      </c>
      <c r="AD59" s="19">
        <v>21.0</v>
      </c>
      <c r="AE59" s="20">
        <v>24.0</v>
      </c>
      <c r="AF59" s="21">
        <v>25.0</v>
      </c>
      <c r="AG59" s="22">
        <v>20.0</v>
      </c>
      <c r="AH59" s="27"/>
      <c r="AI59" s="27"/>
    </row>
    <row r="60">
      <c r="A60" s="32"/>
      <c r="B60" s="29">
        <v>1621.0</v>
      </c>
      <c r="C60" s="30">
        <v>1230.0</v>
      </c>
      <c r="D60" s="31" t="s">
        <v>0</v>
      </c>
      <c r="E60" s="5">
        <v>10.0</v>
      </c>
      <c r="F60" s="6">
        <v>32.0</v>
      </c>
      <c r="G60" s="7">
        <v>5.0</v>
      </c>
      <c r="H60" s="8">
        <v>28.0</v>
      </c>
      <c r="I60" s="9">
        <v>43.0</v>
      </c>
      <c r="J60" s="10">
        <v>22.0</v>
      </c>
      <c r="K60" s="11">
        <v>5.0</v>
      </c>
      <c r="L60" s="12">
        <v>8.0</v>
      </c>
      <c r="M60" s="13">
        <v>21.0</v>
      </c>
      <c r="N60" s="31"/>
      <c r="O60" s="14">
        <v>9.0</v>
      </c>
      <c r="P60" s="15">
        <v>8.0</v>
      </c>
      <c r="Q60" s="16">
        <v>4.0</v>
      </c>
      <c r="R60" s="17">
        <v>15.0</v>
      </c>
      <c r="S60" s="18">
        <v>55.0</v>
      </c>
      <c r="T60" s="19">
        <v>6.0</v>
      </c>
      <c r="U60" s="20">
        <v>11.0</v>
      </c>
      <c r="V60" s="21">
        <v>11.0</v>
      </c>
      <c r="W60" s="22">
        <v>13.0</v>
      </c>
      <c r="X60" s="31"/>
      <c r="Y60" s="14">
        <v>12.0</v>
      </c>
      <c r="Z60" s="15">
        <v>6.0</v>
      </c>
      <c r="AA60" s="16">
        <v>8.0</v>
      </c>
      <c r="AB60" s="17">
        <v>15.0</v>
      </c>
      <c r="AC60" s="18">
        <v>59.0</v>
      </c>
      <c r="AD60" s="19">
        <v>5.0</v>
      </c>
      <c r="AE60" s="20">
        <v>9.0</v>
      </c>
      <c r="AF60" s="21">
        <v>12.0</v>
      </c>
      <c r="AG60" s="22">
        <v>11.0</v>
      </c>
      <c r="AH60" s="27"/>
      <c r="AI60" s="27"/>
    </row>
    <row r="61">
      <c r="A61" s="32"/>
      <c r="B61" s="29">
        <v>1625.0</v>
      </c>
      <c r="C61" s="30">
        <v>2643.0</v>
      </c>
      <c r="D61" s="31" t="s">
        <v>0</v>
      </c>
      <c r="E61" s="5">
        <v>21.0</v>
      </c>
      <c r="F61" s="6">
        <v>36.0</v>
      </c>
      <c r="G61" s="7">
        <v>22.0</v>
      </c>
      <c r="H61" s="8">
        <v>42.0</v>
      </c>
      <c r="I61" s="9">
        <v>145.0</v>
      </c>
      <c r="J61" s="10">
        <v>40.0</v>
      </c>
      <c r="K61" s="11">
        <v>23.0</v>
      </c>
      <c r="L61" s="12">
        <v>22.0</v>
      </c>
      <c r="M61" s="13">
        <v>75.0</v>
      </c>
      <c r="N61" s="31"/>
      <c r="O61" s="14">
        <v>16.0</v>
      </c>
      <c r="P61" s="15">
        <v>21.0</v>
      </c>
      <c r="Q61" s="16">
        <v>10.0</v>
      </c>
      <c r="R61" s="17">
        <v>37.0</v>
      </c>
      <c r="S61" s="18">
        <v>144.0</v>
      </c>
      <c r="T61" s="19">
        <v>20.0</v>
      </c>
      <c r="U61" s="20">
        <v>18.0</v>
      </c>
      <c r="V61" s="21">
        <v>36.0</v>
      </c>
      <c r="W61" s="22">
        <v>39.0</v>
      </c>
      <c r="X61" s="31"/>
      <c r="Y61" s="14">
        <v>5.0</v>
      </c>
      <c r="Z61" s="15">
        <v>12.0</v>
      </c>
      <c r="AA61" s="16">
        <v>22.0</v>
      </c>
      <c r="AB61" s="17">
        <v>34.0</v>
      </c>
      <c r="AC61" s="18">
        <v>146.0</v>
      </c>
      <c r="AD61" s="19">
        <v>21.0</v>
      </c>
      <c r="AE61" s="20">
        <v>28.0</v>
      </c>
      <c r="AF61" s="21">
        <v>28.0</v>
      </c>
      <c r="AG61" s="22">
        <v>21.0</v>
      </c>
      <c r="AH61" s="27"/>
      <c r="AI61" s="27"/>
    </row>
    <row r="62">
      <c r="A62" s="32"/>
      <c r="B62" s="29">
        <v>1631.0</v>
      </c>
      <c r="C62" s="30">
        <v>2267.0</v>
      </c>
      <c r="D62" s="31" t="s">
        <v>0</v>
      </c>
      <c r="E62" s="5">
        <v>18.0</v>
      </c>
      <c r="F62" s="6">
        <v>31.0</v>
      </c>
      <c r="G62" s="7">
        <v>34.0</v>
      </c>
      <c r="H62" s="8">
        <v>46.0</v>
      </c>
      <c r="I62" s="9">
        <v>138.0</v>
      </c>
      <c r="J62" s="10">
        <v>50.0</v>
      </c>
      <c r="K62" s="11">
        <v>23.0</v>
      </c>
      <c r="L62" s="12">
        <v>25.0</v>
      </c>
      <c r="M62" s="13">
        <v>65.0</v>
      </c>
      <c r="N62" s="31"/>
      <c r="O62" s="14">
        <v>18.0</v>
      </c>
      <c r="P62" s="15">
        <v>12.0</v>
      </c>
      <c r="Q62" s="16">
        <v>22.0</v>
      </c>
      <c r="R62" s="17">
        <v>33.0</v>
      </c>
      <c r="S62" s="18">
        <v>137.0</v>
      </c>
      <c r="T62" s="19">
        <v>24.0</v>
      </c>
      <c r="U62" s="20">
        <v>30.0</v>
      </c>
      <c r="V62" s="21">
        <v>37.0</v>
      </c>
      <c r="W62" s="22">
        <v>49.0</v>
      </c>
      <c r="X62" s="31"/>
      <c r="Y62" s="14">
        <v>18.0</v>
      </c>
      <c r="Z62" s="15">
        <v>7.0</v>
      </c>
      <c r="AA62" s="16">
        <v>31.0</v>
      </c>
      <c r="AB62" s="17">
        <v>33.0</v>
      </c>
      <c r="AC62" s="18">
        <v>135.0</v>
      </c>
      <c r="AD62" s="19">
        <v>20.0</v>
      </c>
      <c r="AE62" s="20">
        <v>17.0</v>
      </c>
      <c r="AF62" s="21">
        <v>28.0</v>
      </c>
      <c r="AG62" s="22">
        <v>33.0</v>
      </c>
      <c r="AH62" s="27"/>
      <c r="AI62" s="27"/>
    </row>
    <row r="63">
      <c r="A63" s="32"/>
      <c r="B63" s="29">
        <v>1632.0</v>
      </c>
      <c r="C63" s="30">
        <v>2438.0</v>
      </c>
      <c r="D63" s="31" t="s">
        <v>0</v>
      </c>
      <c r="E63" s="5">
        <v>20.0</v>
      </c>
      <c r="F63" s="6">
        <v>27.0</v>
      </c>
      <c r="G63" s="7">
        <v>20.0</v>
      </c>
      <c r="H63" s="8">
        <v>42.0</v>
      </c>
      <c r="I63" s="9">
        <v>109.0</v>
      </c>
      <c r="J63" s="10">
        <v>54.0</v>
      </c>
      <c r="K63" s="11">
        <v>24.0</v>
      </c>
      <c r="L63" s="12">
        <v>19.0</v>
      </c>
      <c r="M63" s="13">
        <v>60.0</v>
      </c>
      <c r="N63" s="31"/>
      <c r="O63" s="14">
        <v>9.0</v>
      </c>
      <c r="P63" s="15">
        <v>10.0</v>
      </c>
      <c r="Q63" s="16">
        <v>15.0</v>
      </c>
      <c r="R63" s="17">
        <v>44.0</v>
      </c>
      <c r="S63" s="18">
        <v>130.0</v>
      </c>
      <c r="T63" s="19">
        <v>20.0</v>
      </c>
      <c r="U63" s="20">
        <v>25.0</v>
      </c>
      <c r="V63" s="21">
        <v>15.0</v>
      </c>
      <c r="W63" s="22">
        <v>43.0</v>
      </c>
      <c r="X63" s="31"/>
      <c r="Y63" s="14">
        <v>4.0</v>
      </c>
      <c r="Z63" s="15">
        <v>4.0</v>
      </c>
      <c r="AA63" s="16">
        <v>24.0</v>
      </c>
      <c r="AB63" s="17">
        <v>42.0</v>
      </c>
      <c r="AC63" s="18">
        <v>125.0</v>
      </c>
      <c r="AD63" s="19">
        <v>17.0</v>
      </c>
      <c r="AE63" s="20">
        <v>21.0</v>
      </c>
      <c r="AF63" s="21">
        <v>14.0</v>
      </c>
      <c r="AG63" s="22">
        <v>20.0</v>
      </c>
      <c r="AH63" s="27"/>
      <c r="AI63" s="27"/>
    </row>
    <row r="64">
      <c r="A64" s="32"/>
      <c r="B64" s="29">
        <v>1633.0</v>
      </c>
      <c r="C64" s="30">
        <v>1635.0</v>
      </c>
      <c r="D64" s="31" t="s">
        <v>0</v>
      </c>
      <c r="E64" s="5">
        <v>11.0</v>
      </c>
      <c r="F64" s="6">
        <v>16.0</v>
      </c>
      <c r="G64" s="7">
        <v>10.0</v>
      </c>
      <c r="H64" s="8">
        <v>29.0</v>
      </c>
      <c r="I64" s="9">
        <v>70.0</v>
      </c>
      <c r="J64" s="10">
        <v>14.0</v>
      </c>
      <c r="K64" s="11">
        <v>6.0</v>
      </c>
      <c r="L64" s="12">
        <v>4.0</v>
      </c>
      <c r="M64" s="13">
        <v>25.0</v>
      </c>
      <c r="N64" s="31"/>
      <c r="O64" s="14">
        <v>3.0</v>
      </c>
      <c r="P64" s="15">
        <v>3.0</v>
      </c>
      <c r="Q64" s="16">
        <v>2.0</v>
      </c>
      <c r="R64" s="17">
        <v>24.0</v>
      </c>
      <c r="S64" s="18">
        <v>77.0</v>
      </c>
      <c r="T64" s="19">
        <v>13.0</v>
      </c>
      <c r="U64" s="20">
        <v>9.0</v>
      </c>
      <c r="V64" s="21">
        <v>16.0</v>
      </c>
      <c r="W64" s="22">
        <v>8.0</v>
      </c>
      <c r="X64" s="31"/>
      <c r="Y64" s="14">
        <v>4.0</v>
      </c>
      <c r="Z64" s="15">
        <v>2.0</v>
      </c>
      <c r="AA64" s="16">
        <v>4.0</v>
      </c>
      <c r="AB64" s="17">
        <v>22.0</v>
      </c>
      <c r="AC64" s="18">
        <v>72.0</v>
      </c>
      <c r="AD64" s="19">
        <v>15.0</v>
      </c>
      <c r="AE64" s="20">
        <v>6.0</v>
      </c>
      <c r="AF64" s="21">
        <v>12.0</v>
      </c>
      <c r="AG64" s="22">
        <v>5.0</v>
      </c>
      <c r="AH64" s="27"/>
      <c r="AI64" s="27"/>
    </row>
    <row r="65">
      <c r="A65" s="32"/>
      <c r="B65" s="29">
        <v>1645.0</v>
      </c>
      <c r="C65" s="30">
        <v>3215.0</v>
      </c>
      <c r="D65" s="31" t="s">
        <v>0</v>
      </c>
      <c r="E65" s="5">
        <v>8.0</v>
      </c>
      <c r="F65" s="6">
        <v>55.0</v>
      </c>
      <c r="G65" s="7">
        <v>12.0</v>
      </c>
      <c r="H65" s="8">
        <v>28.0</v>
      </c>
      <c r="I65" s="9">
        <v>108.0</v>
      </c>
      <c r="J65" s="10">
        <v>27.0</v>
      </c>
      <c r="K65" s="11">
        <v>15.0</v>
      </c>
      <c r="L65" s="12">
        <v>5.0</v>
      </c>
      <c r="M65" s="13">
        <v>61.0</v>
      </c>
      <c r="N65" s="31"/>
      <c r="O65" s="14">
        <v>8.0</v>
      </c>
      <c r="P65" s="15">
        <v>10.0</v>
      </c>
      <c r="Q65" s="16">
        <v>6.0</v>
      </c>
      <c r="R65" s="17">
        <v>23.0</v>
      </c>
      <c r="S65" s="18">
        <v>139.0</v>
      </c>
      <c r="T65" s="19">
        <v>13.0</v>
      </c>
      <c r="U65" s="20">
        <v>7.0</v>
      </c>
      <c r="V65" s="21">
        <v>28.0</v>
      </c>
      <c r="W65" s="22">
        <v>15.0</v>
      </c>
      <c r="X65" s="31"/>
      <c r="Y65" s="14">
        <v>4.0</v>
      </c>
      <c r="Z65" s="15">
        <v>8.0</v>
      </c>
      <c r="AA65" s="16">
        <v>7.0</v>
      </c>
      <c r="AB65" s="17">
        <v>24.0</v>
      </c>
      <c r="AC65" s="18">
        <v>142.0</v>
      </c>
      <c r="AD65" s="19">
        <v>15.0</v>
      </c>
      <c r="AE65" s="20">
        <v>5.0</v>
      </c>
      <c r="AF65" s="21">
        <v>17.0</v>
      </c>
      <c r="AG65" s="22">
        <v>12.0</v>
      </c>
      <c r="AH65" s="27"/>
      <c r="AI65" s="27"/>
    </row>
    <row r="66">
      <c r="A66" s="32"/>
      <c r="B66" s="29">
        <v>1651.0</v>
      </c>
      <c r="C66" s="30">
        <v>3026.0</v>
      </c>
      <c r="D66" s="31" t="s">
        <v>0</v>
      </c>
      <c r="E66" s="5">
        <v>38.0</v>
      </c>
      <c r="F66" s="6">
        <v>37.0</v>
      </c>
      <c r="G66" s="7">
        <v>21.0</v>
      </c>
      <c r="H66" s="8">
        <v>82.0</v>
      </c>
      <c r="I66" s="9">
        <v>153.0</v>
      </c>
      <c r="J66" s="10">
        <v>57.0</v>
      </c>
      <c r="K66" s="11">
        <v>29.0</v>
      </c>
      <c r="L66" s="12">
        <v>21.0</v>
      </c>
      <c r="M66" s="13">
        <v>80.0</v>
      </c>
      <c r="N66" s="31"/>
      <c r="O66" s="14">
        <v>21.0</v>
      </c>
      <c r="P66" s="15">
        <v>39.0</v>
      </c>
      <c r="Q66" s="16">
        <v>20.0</v>
      </c>
      <c r="R66" s="17">
        <v>62.0</v>
      </c>
      <c r="S66" s="18">
        <v>132.0</v>
      </c>
      <c r="T66" s="19">
        <v>26.0</v>
      </c>
      <c r="U66" s="20">
        <v>50.0</v>
      </c>
      <c r="V66" s="21">
        <v>50.0</v>
      </c>
      <c r="W66" s="22">
        <v>38.0</v>
      </c>
      <c r="X66" s="31"/>
      <c r="Y66" s="14">
        <v>14.0</v>
      </c>
      <c r="Z66" s="15">
        <v>10.0</v>
      </c>
      <c r="AA66" s="16">
        <v>27.0</v>
      </c>
      <c r="AB66" s="17">
        <v>57.0</v>
      </c>
      <c r="AC66" s="18">
        <v>131.0</v>
      </c>
      <c r="AD66" s="19">
        <v>27.0</v>
      </c>
      <c r="AE66" s="20">
        <v>41.0</v>
      </c>
      <c r="AF66" s="21">
        <v>57.0</v>
      </c>
      <c r="AG66" s="22">
        <v>21.0</v>
      </c>
      <c r="AH66" s="27"/>
      <c r="AI66" s="27"/>
    </row>
    <row r="67">
      <c r="A67" s="32"/>
      <c r="B67" s="29">
        <v>1653.0</v>
      </c>
      <c r="C67" s="30">
        <v>1776.0</v>
      </c>
      <c r="D67" s="31" t="s">
        <v>0</v>
      </c>
      <c r="E67" s="5">
        <v>14.0</v>
      </c>
      <c r="F67" s="6">
        <v>35.0</v>
      </c>
      <c r="G67" s="7">
        <v>13.0</v>
      </c>
      <c r="H67" s="8">
        <v>28.0</v>
      </c>
      <c r="I67" s="9">
        <v>54.0</v>
      </c>
      <c r="J67" s="10">
        <v>24.0</v>
      </c>
      <c r="K67" s="11">
        <v>16.0</v>
      </c>
      <c r="L67" s="12">
        <v>8.0</v>
      </c>
      <c r="M67" s="13">
        <v>29.0</v>
      </c>
      <c r="N67" s="31"/>
      <c r="O67" s="14">
        <v>15.0</v>
      </c>
      <c r="P67" s="15">
        <v>4.0</v>
      </c>
      <c r="Q67" s="16">
        <v>3.0</v>
      </c>
      <c r="R67" s="17">
        <v>22.0</v>
      </c>
      <c r="S67" s="18">
        <v>61.0</v>
      </c>
      <c r="T67" s="19">
        <v>15.0</v>
      </c>
      <c r="U67" s="20">
        <v>13.0</v>
      </c>
      <c r="V67" s="21">
        <v>23.0</v>
      </c>
      <c r="W67" s="22">
        <v>23.0</v>
      </c>
      <c r="X67" s="31"/>
      <c r="Y67" s="14">
        <v>9.0</v>
      </c>
      <c r="Z67" s="15">
        <v>5.0</v>
      </c>
      <c r="AA67" s="16">
        <v>3.0</v>
      </c>
      <c r="AB67" s="17">
        <v>24.0</v>
      </c>
      <c r="AC67" s="18">
        <v>65.0</v>
      </c>
      <c r="AD67" s="19">
        <v>15.0</v>
      </c>
      <c r="AE67" s="20">
        <v>11.0</v>
      </c>
      <c r="AF67" s="21">
        <v>17.0</v>
      </c>
      <c r="AG67" s="22">
        <v>19.0</v>
      </c>
      <c r="AH67" s="27"/>
      <c r="AI67" s="27"/>
    </row>
    <row r="68">
      <c r="A68" s="32"/>
      <c r="B68" s="29">
        <v>1660.0</v>
      </c>
      <c r="C68" s="30">
        <v>1953.0</v>
      </c>
      <c r="D68" s="31" t="s">
        <v>0</v>
      </c>
      <c r="E68" s="5">
        <v>24.0</v>
      </c>
      <c r="F68" s="6">
        <v>36.0</v>
      </c>
      <c r="G68" s="7">
        <v>21.0</v>
      </c>
      <c r="H68" s="8">
        <v>74.0</v>
      </c>
      <c r="I68" s="9">
        <v>161.0</v>
      </c>
      <c r="J68" s="10">
        <v>31.0</v>
      </c>
      <c r="K68" s="11">
        <v>18.0</v>
      </c>
      <c r="L68" s="12">
        <v>22.0</v>
      </c>
      <c r="M68" s="13">
        <v>68.0</v>
      </c>
      <c r="N68" s="31"/>
      <c r="O68" s="14">
        <v>15.0</v>
      </c>
      <c r="P68" s="15">
        <v>13.0</v>
      </c>
      <c r="Q68" s="16">
        <v>8.0</v>
      </c>
      <c r="R68" s="17">
        <v>48.0</v>
      </c>
      <c r="S68" s="18">
        <v>148.0</v>
      </c>
      <c r="T68" s="19">
        <v>22.0</v>
      </c>
      <c r="U68" s="20">
        <v>44.0</v>
      </c>
      <c r="V68" s="21">
        <v>51.0</v>
      </c>
      <c r="W68" s="22">
        <v>30.0</v>
      </c>
      <c r="X68" s="31"/>
      <c r="Y68" s="14">
        <v>20.0</v>
      </c>
      <c r="Z68" s="15">
        <v>7.0</v>
      </c>
      <c r="AA68" s="16">
        <v>8.0</v>
      </c>
      <c r="AB68" s="17">
        <v>50.0</v>
      </c>
      <c r="AC68" s="18">
        <v>149.0</v>
      </c>
      <c r="AD68" s="19">
        <v>25.0</v>
      </c>
      <c r="AE68" s="20">
        <v>28.0</v>
      </c>
      <c r="AF68" s="21">
        <v>48.0</v>
      </c>
      <c r="AG68" s="22">
        <v>28.0</v>
      </c>
      <c r="AH68" s="27"/>
      <c r="AI68" s="27"/>
    </row>
    <row r="69">
      <c r="A69" s="32"/>
      <c r="B69" s="29">
        <v>1664.0</v>
      </c>
      <c r="C69" s="30">
        <v>1091.0</v>
      </c>
      <c r="D69" s="31" t="s">
        <v>0</v>
      </c>
      <c r="E69" s="5">
        <v>11.0</v>
      </c>
      <c r="F69" s="6">
        <v>17.0</v>
      </c>
      <c r="G69" s="7">
        <v>15.0</v>
      </c>
      <c r="H69" s="8">
        <v>37.0</v>
      </c>
      <c r="I69" s="9">
        <v>91.0</v>
      </c>
      <c r="J69" s="10">
        <v>30.0</v>
      </c>
      <c r="K69" s="11">
        <v>11.0</v>
      </c>
      <c r="L69" s="12">
        <v>7.0</v>
      </c>
      <c r="M69" s="13">
        <v>36.0</v>
      </c>
      <c r="N69" s="31"/>
      <c r="O69" s="14">
        <v>13.0</v>
      </c>
      <c r="P69" s="15">
        <v>12.0</v>
      </c>
      <c r="Q69" s="16">
        <v>13.0</v>
      </c>
      <c r="R69" s="17">
        <v>23.0</v>
      </c>
      <c r="S69" s="18">
        <v>71.0</v>
      </c>
      <c r="T69" s="19">
        <v>7.0</v>
      </c>
      <c r="U69" s="20">
        <v>16.0</v>
      </c>
      <c r="V69" s="21">
        <v>30.0</v>
      </c>
      <c r="W69" s="22">
        <v>28.0</v>
      </c>
      <c r="X69" s="31"/>
      <c r="Y69" s="14">
        <v>12.0</v>
      </c>
      <c r="Z69" s="15">
        <v>8.0</v>
      </c>
      <c r="AA69" s="16">
        <v>8.0</v>
      </c>
      <c r="AB69" s="17">
        <v>22.0</v>
      </c>
      <c r="AC69" s="18">
        <v>71.0</v>
      </c>
      <c r="AD69" s="19">
        <v>6.0</v>
      </c>
      <c r="AE69" s="20">
        <v>17.0</v>
      </c>
      <c r="AF69" s="21">
        <v>28.0</v>
      </c>
      <c r="AG69" s="22">
        <v>18.0</v>
      </c>
      <c r="AH69" s="27"/>
      <c r="AI69" s="27"/>
    </row>
    <row r="70">
      <c r="A70" s="32"/>
      <c r="B70" s="29">
        <v>1668.0</v>
      </c>
      <c r="C70" s="30">
        <v>3632.0</v>
      </c>
      <c r="D70" s="31" t="s">
        <v>0</v>
      </c>
      <c r="E70" s="5">
        <v>26.0</v>
      </c>
      <c r="F70" s="6">
        <v>64.0</v>
      </c>
      <c r="G70" s="7">
        <v>39.0</v>
      </c>
      <c r="H70" s="8">
        <v>126.0</v>
      </c>
      <c r="I70" s="9">
        <v>300.0</v>
      </c>
      <c r="J70" s="10">
        <v>106.0</v>
      </c>
      <c r="K70" s="11">
        <v>36.0</v>
      </c>
      <c r="L70" s="12">
        <v>27.0</v>
      </c>
      <c r="M70" s="13">
        <v>104.0</v>
      </c>
      <c r="N70" s="31"/>
      <c r="O70" s="14">
        <v>34.0</v>
      </c>
      <c r="P70" s="15">
        <v>67.0</v>
      </c>
      <c r="Q70" s="16">
        <v>36.0</v>
      </c>
      <c r="R70" s="17">
        <v>64.0</v>
      </c>
      <c r="S70" s="18">
        <v>206.0</v>
      </c>
      <c r="T70" s="19">
        <v>32.0</v>
      </c>
      <c r="U70" s="20">
        <v>69.0</v>
      </c>
      <c r="V70" s="21">
        <v>100.0</v>
      </c>
      <c r="W70" s="22">
        <v>77.0</v>
      </c>
      <c r="X70" s="31"/>
      <c r="Y70" s="14">
        <v>27.0</v>
      </c>
      <c r="Z70" s="15">
        <v>37.0</v>
      </c>
      <c r="AA70" s="16">
        <v>43.0</v>
      </c>
      <c r="AB70" s="17">
        <v>62.0</v>
      </c>
      <c r="AC70" s="18">
        <v>212.0</v>
      </c>
      <c r="AD70" s="19">
        <v>32.0</v>
      </c>
      <c r="AE70" s="20">
        <v>53.0</v>
      </c>
      <c r="AF70" s="21">
        <v>104.0</v>
      </c>
      <c r="AG70" s="22">
        <v>67.0</v>
      </c>
      <c r="AH70" s="27"/>
      <c r="AI70" s="27"/>
    </row>
    <row r="71">
      <c r="A71" s="32"/>
      <c r="B71" s="29">
        <v>1669.0</v>
      </c>
      <c r="C71" s="30">
        <v>3241.0</v>
      </c>
      <c r="D71" s="31" t="s">
        <v>0</v>
      </c>
      <c r="E71" s="5">
        <v>17.0</v>
      </c>
      <c r="F71" s="6">
        <v>46.0</v>
      </c>
      <c r="G71" s="7">
        <v>28.0</v>
      </c>
      <c r="H71" s="8">
        <v>67.0</v>
      </c>
      <c r="I71" s="9">
        <v>137.0</v>
      </c>
      <c r="J71" s="10">
        <v>51.0</v>
      </c>
      <c r="K71" s="11">
        <v>20.0</v>
      </c>
      <c r="L71" s="12">
        <v>12.0</v>
      </c>
      <c r="M71" s="13">
        <v>94.0</v>
      </c>
      <c r="N71" s="31"/>
      <c r="O71" s="14">
        <v>16.0</v>
      </c>
      <c r="P71" s="15">
        <v>17.0</v>
      </c>
      <c r="Q71" s="16">
        <v>11.0</v>
      </c>
      <c r="R71" s="17">
        <v>39.0</v>
      </c>
      <c r="S71" s="18">
        <v>162.0</v>
      </c>
      <c r="T71" s="19">
        <v>23.0</v>
      </c>
      <c r="U71" s="20">
        <v>35.0</v>
      </c>
      <c r="V71" s="21">
        <v>53.0</v>
      </c>
      <c r="W71" s="22">
        <v>38.0</v>
      </c>
      <c r="X71" s="31"/>
      <c r="Y71" s="14">
        <v>14.0</v>
      </c>
      <c r="Z71" s="15">
        <v>15.0</v>
      </c>
      <c r="AA71" s="16">
        <v>17.0</v>
      </c>
      <c r="AB71" s="17">
        <v>42.0</v>
      </c>
      <c r="AC71" s="18">
        <v>168.0</v>
      </c>
      <c r="AD71" s="19">
        <v>25.0</v>
      </c>
      <c r="AE71" s="20">
        <v>25.0</v>
      </c>
      <c r="AF71" s="21">
        <v>40.0</v>
      </c>
      <c r="AG71" s="22">
        <v>25.0</v>
      </c>
      <c r="AH71" s="27"/>
      <c r="AI71" s="27"/>
    </row>
    <row r="72">
      <c r="A72" s="32"/>
      <c r="B72" s="29">
        <v>1672.0</v>
      </c>
      <c r="C72" s="30">
        <v>3345.0</v>
      </c>
      <c r="D72" s="31" t="s">
        <v>0</v>
      </c>
      <c r="E72" s="5">
        <v>35.0</v>
      </c>
      <c r="F72" s="6">
        <v>77.0</v>
      </c>
      <c r="G72" s="7">
        <v>36.0</v>
      </c>
      <c r="H72" s="8">
        <v>97.0</v>
      </c>
      <c r="I72" s="9">
        <v>247.0</v>
      </c>
      <c r="J72" s="10">
        <v>74.0</v>
      </c>
      <c r="K72" s="11">
        <v>23.0</v>
      </c>
      <c r="L72" s="12">
        <v>28.0</v>
      </c>
      <c r="M72" s="13">
        <v>110.0</v>
      </c>
      <c r="N72" s="31"/>
      <c r="O72" s="14">
        <v>24.0</v>
      </c>
      <c r="P72" s="15">
        <v>41.0</v>
      </c>
      <c r="Q72" s="16">
        <v>23.0</v>
      </c>
      <c r="R72" s="17">
        <v>47.0</v>
      </c>
      <c r="S72" s="18">
        <v>230.0</v>
      </c>
      <c r="T72" s="19">
        <v>32.0</v>
      </c>
      <c r="U72" s="20">
        <v>62.0</v>
      </c>
      <c r="V72" s="21">
        <v>79.0</v>
      </c>
      <c r="W72" s="22">
        <v>63.0</v>
      </c>
      <c r="X72" s="31"/>
      <c r="Y72" s="14">
        <v>18.0</v>
      </c>
      <c r="Z72" s="15">
        <v>29.0</v>
      </c>
      <c r="AA72" s="16">
        <v>30.0</v>
      </c>
      <c r="AB72" s="17">
        <v>45.0</v>
      </c>
      <c r="AC72" s="18">
        <v>225.0</v>
      </c>
      <c r="AD72" s="19">
        <v>33.0</v>
      </c>
      <c r="AE72" s="20">
        <v>49.0</v>
      </c>
      <c r="AF72" s="21">
        <v>61.0</v>
      </c>
      <c r="AG72" s="22">
        <v>46.0</v>
      </c>
      <c r="AH72" s="27"/>
      <c r="AI72" s="27"/>
    </row>
    <row r="73">
      <c r="A73" s="32"/>
      <c r="B73" s="29">
        <v>1674.0</v>
      </c>
      <c r="C73" s="30">
        <v>1645.0</v>
      </c>
      <c r="D73" s="31" t="s">
        <v>0</v>
      </c>
      <c r="E73" s="5">
        <v>21.0</v>
      </c>
      <c r="F73" s="6">
        <v>42.0</v>
      </c>
      <c r="G73" s="7">
        <v>23.0</v>
      </c>
      <c r="H73" s="8">
        <v>103.0</v>
      </c>
      <c r="I73" s="9">
        <v>251.0</v>
      </c>
      <c r="J73" s="10">
        <v>68.0</v>
      </c>
      <c r="K73" s="11">
        <v>24.0</v>
      </c>
      <c r="L73" s="12">
        <v>20.0</v>
      </c>
      <c r="M73" s="13">
        <v>88.0</v>
      </c>
      <c r="N73" s="31"/>
      <c r="O73" s="14">
        <v>48.0</v>
      </c>
      <c r="P73" s="15">
        <v>60.0</v>
      </c>
      <c r="Q73" s="16">
        <v>32.0</v>
      </c>
      <c r="R73" s="17">
        <v>48.0</v>
      </c>
      <c r="S73" s="18">
        <v>162.0</v>
      </c>
      <c r="T73" s="19">
        <v>23.0</v>
      </c>
      <c r="U73" s="20">
        <v>43.0</v>
      </c>
      <c r="V73" s="21">
        <v>95.0</v>
      </c>
      <c r="W73" s="22">
        <v>57.0</v>
      </c>
      <c r="X73" s="31"/>
      <c r="Y73" s="14">
        <v>26.0</v>
      </c>
      <c r="Z73" s="15">
        <v>18.0</v>
      </c>
      <c r="AA73" s="16">
        <v>23.0</v>
      </c>
      <c r="AB73" s="17">
        <v>46.0</v>
      </c>
      <c r="AC73" s="18">
        <v>155.0</v>
      </c>
      <c r="AD73" s="19">
        <v>23.0</v>
      </c>
      <c r="AE73" s="20">
        <v>44.0</v>
      </c>
      <c r="AF73" s="21">
        <v>100.0</v>
      </c>
      <c r="AG73" s="22">
        <v>45.0</v>
      </c>
      <c r="AH73" s="27"/>
      <c r="AI73" s="27"/>
    </row>
    <row r="74">
      <c r="A74" s="32"/>
      <c r="B74" s="29">
        <v>1677.0</v>
      </c>
      <c r="C74" s="30">
        <v>2639.0</v>
      </c>
      <c r="D74" s="31" t="s">
        <v>0</v>
      </c>
      <c r="E74" s="5">
        <v>24.0</v>
      </c>
      <c r="F74" s="6">
        <v>53.0</v>
      </c>
      <c r="G74" s="7">
        <v>31.0</v>
      </c>
      <c r="H74" s="8">
        <v>76.0</v>
      </c>
      <c r="I74" s="9">
        <v>178.0</v>
      </c>
      <c r="J74" s="10">
        <v>55.0</v>
      </c>
      <c r="K74" s="11">
        <v>34.0</v>
      </c>
      <c r="L74" s="12">
        <v>26.0</v>
      </c>
      <c r="M74" s="13">
        <v>75.0</v>
      </c>
      <c r="N74" s="31"/>
      <c r="O74" s="14">
        <v>28.0</v>
      </c>
      <c r="P74" s="15">
        <v>30.0</v>
      </c>
      <c r="Q74" s="16">
        <v>21.0</v>
      </c>
      <c r="R74" s="17">
        <v>39.0</v>
      </c>
      <c r="S74" s="18">
        <v>175.0</v>
      </c>
      <c r="T74" s="19">
        <v>29.0</v>
      </c>
      <c r="U74" s="20">
        <v>44.0</v>
      </c>
      <c r="V74" s="21">
        <v>45.0</v>
      </c>
      <c r="W74" s="22">
        <v>45.0</v>
      </c>
      <c r="X74" s="31"/>
      <c r="Y74" s="14">
        <v>23.0</v>
      </c>
      <c r="Z74" s="15">
        <v>18.0</v>
      </c>
      <c r="AA74" s="16">
        <v>26.0</v>
      </c>
      <c r="AB74" s="17">
        <v>37.0</v>
      </c>
      <c r="AC74" s="18">
        <v>177.0</v>
      </c>
      <c r="AD74" s="19">
        <v>28.0</v>
      </c>
      <c r="AE74" s="20">
        <v>43.0</v>
      </c>
      <c r="AF74" s="21">
        <v>45.0</v>
      </c>
      <c r="AG74" s="22">
        <v>37.0</v>
      </c>
      <c r="AH74" s="27"/>
      <c r="AI74" s="27"/>
    </row>
    <row r="75">
      <c r="A75" s="32"/>
      <c r="B75" s="29">
        <v>1679.0</v>
      </c>
      <c r="C75" s="30">
        <v>998.0</v>
      </c>
      <c r="D75" s="31" t="s">
        <v>0</v>
      </c>
      <c r="E75" s="5">
        <v>12.0</v>
      </c>
      <c r="F75" s="6">
        <v>29.0</v>
      </c>
      <c r="G75" s="7">
        <v>26.0</v>
      </c>
      <c r="H75" s="8">
        <v>35.0</v>
      </c>
      <c r="I75" s="9">
        <v>75.0</v>
      </c>
      <c r="J75" s="10">
        <v>44.0</v>
      </c>
      <c r="K75" s="11">
        <v>12.0</v>
      </c>
      <c r="L75" s="12">
        <v>17.0</v>
      </c>
      <c r="M75" s="13">
        <v>34.0</v>
      </c>
      <c r="N75" s="31"/>
      <c r="O75" s="14">
        <v>10.0</v>
      </c>
      <c r="P75" s="15">
        <v>16.0</v>
      </c>
      <c r="Q75" s="16">
        <v>18.0</v>
      </c>
      <c r="R75" s="17">
        <v>9.0</v>
      </c>
      <c r="S75" s="18">
        <v>64.0</v>
      </c>
      <c r="T75" s="19">
        <v>14.0</v>
      </c>
      <c r="U75" s="20">
        <v>29.0</v>
      </c>
      <c r="V75" s="21">
        <v>34.0</v>
      </c>
      <c r="W75" s="22">
        <v>36.0</v>
      </c>
      <c r="X75" s="31"/>
      <c r="Y75" s="14">
        <v>14.0</v>
      </c>
      <c r="Z75" s="15">
        <v>5.0</v>
      </c>
      <c r="AA75" s="16">
        <v>33.0</v>
      </c>
      <c r="AB75" s="17">
        <v>10.0</v>
      </c>
      <c r="AC75" s="18">
        <v>64.0</v>
      </c>
      <c r="AD75" s="19">
        <v>13.0</v>
      </c>
      <c r="AE75" s="20">
        <v>24.0</v>
      </c>
      <c r="AF75" s="21">
        <v>31.0</v>
      </c>
      <c r="AG75" s="22">
        <v>22.0</v>
      </c>
      <c r="AH75" s="27"/>
      <c r="AI75" s="27"/>
    </row>
    <row r="76">
      <c r="A76" s="32"/>
      <c r="B76" s="29">
        <v>1680.0</v>
      </c>
      <c r="C76" s="30">
        <v>1874.0</v>
      </c>
      <c r="D76" s="31" t="s">
        <v>0</v>
      </c>
      <c r="E76" s="5">
        <v>40.0</v>
      </c>
      <c r="F76" s="6">
        <v>27.0</v>
      </c>
      <c r="G76" s="7">
        <v>22.0</v>
      </c>
      <c r="H76" s="8">
        <v>73.0</v>
      </c>
      <c r="I76" s="9">
        <v>142.0</v>
      </c>
      <c r="J76" s="10">
        <v>52.0</v>
      </c>
      <c r="K76" s="11">
        <v>23.0</v>
      </c>
      <c r="L76" s="12">
        <v>21.0</v>
      </c>
      <c r="M76" s="13">
        <v>44.0</v>
      </c>
      <c r="N76" s="31"/>
      <c r="O76" s="14">
        <v>33.0</v>
      </c>
      <c r="P76" s="15">
        <v>24.0</v>
      </c>
      <c r="Q76" s="16">
        <v>10.0</v>
      </c>
      <c r="R76" s="17">
        <v>40.0</v>
      </c>
      <c r="S76" s="18">
        <v>106.0</v>
      </c>
      <c r="T76" s="19">
        <v>33.0</v>
      </c>
      <c r="U76" s="20">
        <v>42.0</v>
      </c>
      <c r="V76" s="21">
        <v>49.0</v>
      </c>
      <c r="W76" s="22">
        <v>37.0</v>
      </c>
      <c r="X76" s="31"/>
      <c r="Y76" s="14">
        <v>40.0</v>
      </c>
      <c r="Z76" s="15">
        <v>8.0</v>
      </c>
      <c r="AA76" s="16">
        <v>27.0</v>
      </c>
      <c r="AB76" s="17">
        <v>45.0</v>
      </c>
      <c r="AC76" s="18">
        <v>105.0</v>
      </c>
      <c r="AD76" s="19">
        <v>30.0</v>
      </c>
      <c r="AE76" s="20">
        <v>26.0</v>
      </c>
      <c r="AF76" s="21">
        <v>47.0</v>
      </c>
      <c r="AG76" s="22">
        <v>16.0</v>
      </c>
      <c r="AH76" s="27"/>
      <c r="AI76" s="27"/>
    </row>
    <row r="77">
      <c r="A77" s="32"/>
      <c r="B77" s="29">
        <v>1682.0</v>
      </c>
      <c r="C77" s="30">
        <v>3241.0</v>
      </c>
      <c r="D77" s="31" t="s">
        <v>0</v>
      </c>
      <c r="E77" s="5">
        <v>34.0</v>
      </c>
      <c r="F77" s="6">
        <v>45.0</v>
      </c>
      <c r="G77" s="7">
        <v>24.0</v>
      </c>
      <c r="H77" s="8">
        <v>92.0</v>
      </c>
      <c r="I77" s="9">
        <v>147.0</v>
      </c>
      <c r="J77" s="10">
        <v>59.0</v>
      </c>
      <c r="K77" s="11">
        <v>31.0</v>
      </c>
      <c r="L77" s="12">
        <v>18.0</v>
      </c>
      <c r="M77" s="13">
        <v>76.0</v>
      </c>
      <c r="N77" s="31"/>
      <c r="O77" s="14">
        <v>28.0</v>
      </c>
      <c r="P77" s="15">
        <v>26.0</v>
      </c>
      <c r="Q77" s="16">
        <v>22.0</v>
      </c>
      <c r="R77" s="17">
        <v>76.0</v>
      </c>
      <c r="S77" s="18">
        <v>145.0</v>
      </c>
      <c r="T77" s="19">
        <v>29.0</v>
      </c>
      <c r="U77" s="20">
        <v>38.0</v>
      </c>
      <c r="V77" s="21">
        <v>43.0</v>
      </c>
      <c r="W77" s="22">
        <v>36.0</v>
      </c>
      <c r="X77" s="31"/>
      <c r="Y77" s="14">
        <v>16.0</v>
      </c>
      <c r="Z77" s="15">
        <v>14.0</v>
      </c>
      <c r="AA77" s="16">
        <v>12.0</v>
      </c>
      <c r="AB77" s="17">
        <v>72.0</v>
      </c>
      <c r="AC77" s="18">
        <v>145.0</v>
      </c>
      <c r="AD77" s="19">
        <v>28.0</v>
      </c>
      <c r="AE77" s="20">
        <v>29.0</v>
      </c>
      <c r="AF77" s="21">
        <v>31.0</v>
      </c>
      <c r="AG77" s="22">
        <v>29.0</v>
      </c>
      <c r="AH77" s="27"/>
      <c r="AI77" s="27"/>
    </row>
    <row r="78">
      <c r="A78" s="32"/>
      <c r="B78" s="29">
        <v>1685.0</v>
      </c>
      <c r="C78" s="30">
        <v>1084.0</v>
      </c>
      <c r="D78" s="31" t="s">
        <v>0</v>
      </c>
      <c r="E78" s="5">
        <v>9.0</v>
      </c>
      <c r="F78" s="6">
        <v>23.0</v>
      </c>
      <c r="G78" s="7">
        <v>24.0</v>
      </c>
      <c r="H78" s="8">
        <v>52.0</v>
      </c>
      <c r="I78" s="9">
        <v>72.0</v>
      </c>
      <c r="J78" s="10">
        <v>36.0</v>
      </c>
      <c r="K78" s="11">
        <v>12.0</v>
      </c>
      <c r="L78" s="12">
        <v>7.0</v>
      </c>
      <c r="M78" s="13">
        <v>34.0</v>
      </c>
      <c r="N78" s="31"/>
      <c r="O78" s="14">
        <v>22.0</v>
      </c>
      <c r="P78" s="15">
        <v>17.0</v>
      </c>
      <c r="Q78" s="16">
        <v>16.0</v>
      </c>
      <c r="R78" s="17">
        <v>24.0</v>
      </c>
      <c r="S78" s="18">
        <v>69.0</v>
      </c>
      <c r="T78" s="19">
        <v>14.0</v>
      </c>
      <c r="U78" s="20">
        <v>26.0</v>
      </c>
      <c r="V78" s="21">
        <v>30.0</v>
      </c>
      <c r="W78" s="22">
        <v>33.0</v>
      </c>
      <c r="X78" s="31"/>
      <c r="Y78" s="14">
        <v>15.0</v>
      </c>
      <c r="Z78" s="15">
        <v>5.0</v>
      </c>
      <c r="AA78" s="16">
        <v>19.0</v>
      </c>
      <c r="AB78" s="17">
        <v>23.0</v>
      </c>
      <c r="AC78" s="18">
        <v>66.0</v>
      </c>
      <c r="AD78" s="19">
        <v>12.0</v>
      </c>
      <c r="AE78" s="20">
        <v>25.0</v>
      </c>
      <c r="AF78" s="21">
        <v>22.0</v>
      </c>
      <c r="AG78" s="22">
        <v>22.0</v>
      </c>
      <c r="AH78" s="27"/>
      <c r="AI78" s="27"/>
    </row>
    <row r="79">
      <c r="A79" s="32"/>
      <c r="B79" s="29">
        <v>1688.0</v>
      </c>
      <c r="C79" s="30">
        <v>1178.0</v>
      </c>
      <c r="D79" s="31" t="s">
        <v>0</v>
      </c>
      <c r="E79" s="5">
        <v>11.0</v>
      </c>
      <c r="F79" s="6">
        <v>17.0</v>
      </c>
      <c r="G79" s="7">
        <v>12.0</v>
      </c>
      <c r="H79" s="8">
        <v>41.0</v>
      </c>
      <c r="I79" s="9">
        <v>94.0</v>
      </c>
      <c r="J79" s="10">
        <v>32.0</v>
      </c>
      <c r="K79" s="11">
        <v>18.0</v>
      </c>
      <c r="L79" s="12">
        <v>12.0</v>
      </c>
      <c r="M79" s="13">
        <v>42.0</v>
      </c>
      <c r="N79" s="31"/>
      <c r="O79" s="14">
        <v>17.0</v>
      </c>
      <c r="P79" s="15">
        <v>13.0</v>
      </c>
      <c r="Q79" s="16">
        <v>6.0</v>
      </c>
      <c r="R79" s="17">
        <v>25.0</v>
      </c>
      <c r="S79" s="18">
        <v>79.0</v>
      </c>
      <c r="T79" s="19">
        <v>17.0</v>
      </c>
      <c r="U79" s="20">
        <v>26.0</v>
      </c>
      <c r="V79" s="21">
        <v>32.0</v>
      </c>
      <c r="W79" s="22">
        <v>23.0</v>
      </c>
      <c r="X79" s="31"/>
      <c r="Y79" s="14">
        <v>18.0</v>
      </c>
      <c r="Z79" s="15">
        <v>2.0</v>
      </c>
      <c r="AA79" s="16">
        <v>9.0</v>
      </c>
      <c r="AB79" s="17">
        <v>25.0</v>
      </c>
      <c r="AC79" s="18">
        <v>83.0</v>
      </c>
      <c r="AD79" s="19">
        <v>15.0</v>
      </c>
      <c r="AE79" s="20">
        <v>16.0</v>
      </c>
      <c r="AF79" s="21">
        <v>32.0</v>
      </c>
      <c r="AG79" s="22">
        <v>17.0</v>
      </c>
      <c r="AH79" s="27"/>
      <c r="AI79" s="27"/>
    </row>
    <row r="80">
      <c r="A80" s="32"/>
      <c r="B80" s="29">
        <v>1689.0</v>
      </c>
      <c r="C80" s="30">
        <v>2021.0</v>
      </c>
      <c r="D80" s="31" t="s">
        <v>0</v>
      </c>
      <c r="E80" s="5">
        <v>17.0</v>
      </c>
      <c r="F80" s="6">
        <v>50.0</v>
      </c>
      <c r="G80" s="7">
        <v>21.0</v>
      </c>
      <c r="H80" s="8">
        <v>34.0</v>
      </c>
      <c r="I80" s="9">
        <v>168.0</v>
      </c>
      <c r="J80" s="10">
        <v>36.0</v>
      </c>
      <c r="K80" s="11">
        <v>17.0</v>
      </c>
      <c r="L80" s="12">
        <v>14.0</v>
      </c>
      <c r="M80" s="13">
        <v>79.0</v>
      </c>
      <c r="N80" s="31"/>
      <c r="O80" s="14">
        <v>12.0</v>
      </c>
      <c r="P80" s="15">
        <v>22.0</v>
      </c>
      <c r="Q80" s="16">
        <v>5.0</v>
      </c>
      <c r="R80" s="17">
        <v>31.0</v>
      </c>
      <c r="S80" s="18">
        <v>165.0</v>
      </c>
      <c r="T80" s="19">
        <v>21.0</v>
      </c>
      <c r="U80" s="20">
        <v>14.0</v>
      </c>
      <c r="V80" s="21">
        <v>55.0</v>
      </c>
      <c r="W80" s="22">
        <v>40.0</v>
      </c>
      <c r="X80" s="31"/>
      <c r="Y80" s="14">
        <v>8.0</v>
      </c>
      <c r="Z80" s="15">
        <v>15.0</v>
      </c>
      <c r="AA80" s="16">
        <v>22.0</v>
      </c>
      <c r="AB80" s="17">
        <v>32.0</v>
      </c>
      <c r="AC80" s="18">
        <v>168.0</v>
      </c>
      <c r="AD80" s="19">
        <v>20.0</v>
      </c>
      <c r="AE80" s="20">
        <v>13.0</v>
      </c>
      <c r="AF80" s="21">
        <v>47.0</v>
      </c>
      <c r="AG80" s="22">
        <v>18.0</v>
      </c>
      <c r="AH80" s="27"/>
      <c r="AI80" s="27"/>
    </row>
    <row r="81">
      <c r="A81" s="32"/>
      <c r="B81" s="29">
        <v>1695.0</v>
      </c>
      <c r="C81" s="30">
        <v>898.0</v>
      </c>
      <c r="D81" s="31" t="s">
        <v>0</v>
      </c>
      <c r="E81" s="5">
        <v>20.0</v>
      </c>
      <c r="F81" s="6">
        <v>24.0</v>
      </c>
      <c r="G81" s="7">
        <v>17.0</v>
      </c>
      <c r="H81" s="8">
        <v>52.0</v>
      </c>
      <c r="I81" s="9">
        <v>89.0</v>
      </c>
      <c r="J81" s="10">
        <v>35.0</v>
      </c>
      <c r="K81" s="11">
        <v>17.0</v>
      </c>
      <c r="L81" s="12">
        <v>10.0</v>
      </c>
      <c r="M81" s="13">
        <v>14.0</v>
      </c>
      <c r="N81" s="31"/>
      <c r="O81" s="14">
        <v>18.0</v>
      </c>
      <c r="P81" s="15">
        <v>19.0</v>
      </c>
      <c r="Q81" s="16">
        <v>13.0</v>
      </c>
      <c r="R81" s="17">
        <v>25.0</v>
      </c>
      <c r="S81" s="18">
        <v>47.0</v>
      </c>
      <c r="T81" s="19">
        <v>6.0</v>
      </c>
      <c r="U81" s="20">
        <v>29.0</v>
      </c>
      <c r="V81" s="21">
        <v>42.0</v>
      </c>
      <c r="W81" s="22">
        <v>40.0</v>
      </c>
      <c r="X81" s="31"/>
      <c r="Y81" s="14">
        <v>20.0</v>
      </c>
      <c r="Z81" s="15">
        <v>9.0</v>
      </c>
      <c r="AA81" s="16">
        <v>16.0</v>
      </c>
      <c r="AB81" s="17">
        <v>24.0</v>
      </c>
      <c r="AC81" s="18">
        <v>41.0</v>
      </c>
      <c r="AD81" s="19">
        <v>7.0</v>
      </c>
      <c r="AE81" s="20">
        <v>31.0</v>
      </c>
      <c r="AF81" s="21">
        <v>40.0</v>
      </c>
      <c r="AG81" s="22">
        <v>28.0</v>
      </c>
      <c r="AH81" s="27"/>
      <c r="AI81" s="27"/>
    </row>
    <row r="82">
      <c r="A82" s="32"/>
      <c r="B82" s="29">
        <v>1696.0</v>
      </c>
      <c r="C82" s="30">
        <v>2667.0</v>
      </c>
      <c r="D82" s="31" t="s">
        <v>0</v>
      </c>
      <c r="E82" s="5">
        <v>52.0</v>
      </c>
      <c r="F82" s="6">
        <v>60.0</v>
      </c>
      <c r="G82" s="7">
        <v>43.0</v>
      </c>
      <c r="H82" s="8">
        <v>126.0</v>
      </c>
      <c r="I82" s="9">
        <v>190.0</v>
      </c>
      <c r="J82" s="10">
        <v>79.0</v>
      </c>
      <c r="K82" s="11">
        <v>45.0</v>
      </c>
      <c r="L82" s="12">
        <v>24.0</v>
      </c>
      <c r="M82" s="13">
        <v>103.0</v>
      </c>
      <c r="N82" s="31"/>
      <c r="O82" s="14">
        <v>45.0</v>
      </c>
      <c r="P82" s="15">
        <v>40.0</v>
      </c>
      <c r="Q82" s="16">
        <v>22.0</v>
      </c>
      <c r="R82" s="17">
        <v>75.0</v>
      </c>
      <c r="S82" s="18">
        <v>198.0</v>
      </c>
      <c r="T82" s="19">
        <v>43.0</v>
      </c>
      <c r="U82" s="20">
        <v>70.0</v>
      </c>
      <c r="V82" s="21">
        <v>64.0</v>
      </c>
      <c r="W82" s="22">
        <v>65.0</v>
      </c>
      <c r="X82" s="31"/>
      <c r="Y82" s="14">
        <v>30.0</v>
      </c>
      <c r="Z82" s="15">
        <v>28.0</v>
      </c>
      <c r="AA82" s="16">
        <v>25.0</v>
      </c>
      <c r="AB82" s="17">
        <v>73.0</v>
      </c>
      <c r="AC82" s="18">
        <v>188.0</v>
      </c>
      <c r="AD82" s="19">
        <v>43.0</v>
      </c>
      <c r="AE82" s="20">
        <v>56.0</v>
      </c>
      <c r="AF82" s="21">
        <v>42.0</v>
      </c>
      <c r="AG82" s="22">
        <v>44.0</v>
      </c>
      <c r="AH82" s="27"/>
      <c r="AI82" s="27"/>
    </row>
    <row r="83">
      <c r="A83" s="32"/>
      <c r="B83" s="29">
        <v>1700.0</v>
      </c>
      <c r="C83" s="30">
        <v>3216.0</v>
      </c>
      <c r="D83" s="31" t="s">
        <v>0</v>
      </c>
      <c r="E83" s="5">
        <v>26.0</v>
      </c>
      <c r="F83" s="6">
        <v>58.0</v>
      </c>
      <c r="G83" s="7">
        <v>44.0</v>
      </c>
      <c r="H83" s="8">
        <v>102.0</v>
      </c>
      <c r="I83" s="9">
        <v>265.0</v>
      </c>
      <c r="J83" s="10">
        <v>111.0</v>
      </c>
      <c r="K83" s="11">
        <v>37.0</v>
      </c>
      <c r="L83" s="12">
        <v>38.0</v>
      </c>
      <c r="M83" s="13">
        <v>91.0</v>
      </c>
      <c r="N83" s="31"/>
      <c r="O83" s="14">
        <v>25.0</v>
      </c>
      <c r="P83" s="15">
        <v>54.0</v>
      </c>
      <c r="Q83" s="16">
        <v>40.0</v>
      </c>
      <c r="R83" s="17">
        <v>56.0</v>
      </c>
      <c r="S83" s="18">
        <v>200.0</v>
      </c>
      <c r="T83" s="19">
        <v>56.0</v>
      </c>
      <c r="U83" s="20">
        <v>53.0</v>
      </c>
      <c r="V83" s="21">
        <v>81.0</v>
      </c>
      <c r="W83" s="22">
        <v>65.0</v>
      </c>
      <c r="X83" s="31"/>
      <c r="Y83" s="14">
        <v>20.0</v>
      </c>
      <c r="Z83" s="15">
        <v>18.0</v>
      </c>
      <c r="AA83" s="16">
        <v>51.0</v>
      </c>
      <c r="AB83" s="17">
        <v>56.0</v>
      </c>
      <c r="AC83" s="18">
        <v>205.0</v>
      </c>
      <c r="AD83" s="19">
        <v>58.0</v>
      </c>
      <c r="AE83" s="20">
        <v>49.0</v>
      </c>
      <c r="AF83" s="21">
        <v>92.0</v>
      </c>
      <c r="AG83" s="22">
        <v>47.0</v>
      </c>
      <c r="AH83" s="27"/>
      <c r="AI83" s="27"/>
    </row>
    <row r="84">
      <c r="A84" s="32"/>
      <c r="B84" s="29">
        <v>1702.0</v>
      </c>
      <c r="C84" s="30">
        <v>2145.0</v>
      </c>
      <c r="D84" s="31" t="s">
        <v>0</v>
      </c>
      <c r="E84" s="5">
        <v>33.0</v>
      </c>
      <c r="F84" s="6">
        <v>24.0</v>
      </c>
      <c r="G84" s="7">
        <v>13.0</v>
      </c>
      <c r="H84" s="8">
        <v>70.0</v>
      </c>
      <c r="I84" s="9">
        <v>97.0</v>
      </c>
      <c r="J84" s="10">
        <v>48.0</v>
      </c>
      <c r="K84" s="11">
        <v>30.0</v>
      </c>
      <c r="L84" s="12">
        <v>23.0</v>
      </c>
      <c r="M84" s="13">
        <v>55.0</v>
      </c>
      <c r="N84" s="31"/>
      <c r="O84" s="14">
        <v>17.0</v>
      </c>
      <c r="P84" s="15">
        <v>14.0</v>
      </c>
      <c r="Q84" s="16">
        <v>25.0</v>
      </c>
      <c r="R84" s="17">
        <v>38.0</v>
      </c>
      <c r="S84" s="18">
        <v>82.0</v>
      </c>
      <c r="T84" s="19">
        <v>15.0</v>
      </c>
      <c r="U84" s="20">
        <v>67.0</v>
      </c>
      <c r="V84" s="21">
        <v>48.0</v>
      </c>
      <c r="W84" s="22">
        <v>41.0</v>
      </c>
      <c r="X84" s="31"/>
      <c r="Y84" s="14">
        <v>21.0</v>
      </c>
      <c r="Z84" s="15">
        <v>14.0</v>
      </c>
      <c r="AA84" s="16">
        <v>29.0</v>
      </c>
      <c r="AB84" s="17">
        <v>39.0</v>
      </c>
      <c r="AC84" s="18">
        <v>84.0</v>
      </c>
      <c r="AD84" s="19">
        <v>17.0</v>
      </c>
      <c r="AE84" s="20">
        <v>38.0</v>
      </c>
      <c r="AF84" s="21">
        <v>35.0</v>
      </c>
      <c r="AG84" s="22">
        <v>31.0</v>
      </c>
      <c r="AH84" s="27"/>
      <c r="AI84" s="27"/>
    </row>
    <row r="85">
      <c r="A85" s="32"/>
      <c r="B85" s="29">
        <v>1712.0</v>
      </c>
      <c r="C85" s="30">
        <v>2557.0</v>
      </c>
      <c r="D85" s="31" t="s">
        <v>0</v>
      </c>
      <c r="E85" s="5">
        <v>21.0</v>
      </c>
      <c r="F85" s="6">
        <v>69.0</v>
      </c>
      <c r="G85" s="7">
        <v>25.0</v>
      </c>
      <c r="H85" s="8">
        <v>110.0</v>
      </c>
      <c r="I85" s="9">
        <v>289.0</v>
      </c>
      <c r="J85" s="10">
        <v>73.0</v>
      </c>
      <c r="K85" s="11">
        <v>31.0</v>
      </c>
      <c r="L85" s="12">
        <v>12.0</v>
      </c>
      <c r="M85" s="13">
        <v>128.0</v>
      </c>
      <c r="N85" s="31"/>
      <c r="O85" s="14">
        <v>38.0</v>
      </c>
      <c r="P85" s="15">
        <v>69.0</v>
      </c>
      <c r="Q85" s="16">
        <v>22.0</v>
      </c>
      <c r="R85" s="17">
        <v>59.0</v>
      </c>
      <c r="S85" s="18">
        <v>218.0</v>
      </c>
      <c r="T85" s="19">
        <v>30.0</v>
      </c>
      <c r="U85" s="20">
        <v>52.0</v>
      </c>
      <c r="V85" s="21">
        <v>112.0</v>
      </c>
      <c r="W85" s="22">
        <v>52.0</v>
      </c>
      <c r="X85" s="31"/>
      <c r="Y85" s="14">
        <v>16.0</v>
      </c>
      <c r="Z85" s="15">
        <v>45.0</v>
      </c>
      <c r="AA85" s="16">
        <v>24.0</v>
      </c>
      <c r="AB85" s="17">
        <v>57.0</v>
      </c>
      <c r="AC85" s="18">
        <v>221.0</v>
      </c>
      <c r="AD85" s="19">
        <v>30.0</v>
      </c>
      <c r="AE85" s="20">
        <v>43.0</v>
      </c>
      <c r="AF85" s="21">
        <v>81.0</v>
      </c>
      <c r="AG85" s="22">
        <v>43.0</v>
      </c>
      <c r="AH85" s="27"/>
      <c r="AI85" s="27"/>
    </row>
    <row r="86">
      <c r="A86" s="32"/>
      <c r="B86" s="29">
        <v>1715.0</v>
      </c>
      <c r="C86" s="30">
        <v>2589.0</v>
      </c>
      <c r="D86" s="31" t="s">
        <v>0</v>
      </c>
      <c r="E86" s="5">
        <v>65.0</v>
      </c>
      <c r="F86" s="6">
        <v>110.0</v>
      </c>
      <c r="G86" s="7">
        <v>43.0</v>
      </c>
      <c r="H86" s="8">
        <v>235.0</v>
      </c>
      <c r="I86" s="9">
        <v>500.0</v>
      </c>
      <c r="J86" s="10">
        <v>106.0</v>
      </c>
      <c r="K86" s="11">
        <v>55.0</v>
      </c>
      <c r="L86" s="12">
        <v>23.0</v>
      </c>
      <c r="M86" s="13">
        <v>159.0</v>
      </c>
      <c r="N86" s="31"/>
      <c r="O86" s="14">
        <v>97.0</v>
      </c>
      <c r="P86" s="15">
        <v>121.0</v>
      </c>
      <c r="Q86" s="16">
        <v>44.0</v>
      </c>
      <c r="R86" s="17">
        <v>97.0</v>
      </c>
      <c r="S86" s="18">
        <v>343.0</v>
      </c>
      <c r="T86" s="19">
        <v>23.0</v>
      </c>
      <c r="U86" s="20">
        <v>156.0</v>
      </c>
      <c r="V86" s="21">
        <v>241.0</v>
      </c>
      <c r="W86" s="22">
        <v>104.0</v>
      </c>
      <c r="X86" s="31"/>
      <c r="Y86" s="14">
        <v>44.0</v>
      </c>
      <c r="Z86" s="15">
        <v>37.0</v>
      </c>
      <c r="AA86" s="16">
        <v>34.0</v>
      </c>
      <c r="AB86" s="17">
        <v>92.0</v>
      </c>
      <c r="AC86" s="18">
        <v>338.0</v>
      </c>
      <c r="AD86" s="19">
        <v>23.0</v>
      </c>
      <c r="AE86" s="20">
        <v>125.0</v>
      </c>
      <c r="AF86" s="21">
        <v>218.0</v>
      </c>
      <c r="AG86" s="22">
        <v>77.0</v>
      </c>
      <c r="AH86" s="27"/>
      <c r="AI86" s="27"/>
    </row>
    <row r="87">
      <c r="A87" s="32"/>
      <c r="B87" s="29">
        <v>1717.0</v>
      </c>
      <c r="C87" s="30">
        <v>2715.0</v>
      </c>
      <c r="D87" s="31" t="s">
        <v>0</v>
      </c>
      <c r="E87" s="5">
        <v>44.0</v>
      </c>
      <c r="F87" s="6">
        <v>94.0</v>
      </c>
      <c r="G87" s="7">
        <v>29.0</v>
      </c>
      <c r="H87" s="8">
        <v>259.0</v>
      </c>
      <c r="I87" s="9">
        <v>578.0</v>
      </c>
      <c r="J87" s="10">
        <v>98.0</v>
      </c>
      <c r="K87" s="11">
        <v>66.0</v>
      </c>
      <c r="L87" s="12">
        <v>33.0</v>
      </c>
      <c r="M87" s="13">
        <v>172.0</v>
      </c>
      <c r="N87" s="31"/>
      <c r="O87" s="14">
        <v>96.0</v>
      </c>
      <c r="P87" s="15">
        <v>119.0</v>
      </c>
      <c r="Q87" s="16">
        <v>48.0</v>
      </c>
      <c r="R87" s="17">
        <v>111.0</v>
      </c>
      <c r="S87" s="18">
        <v>400.0</v>
      </c>
      <c r="T87" s="19">
        <v>27.0</v>
      </c>
      <c r="U87" s="20">
        <v>152.0</v>
      </c>
      <c r="V87" s="21">
        <v>209.0</v>
      </c>
      <c r="W87" s="22">
        <v>74.0</v>
      </c>
      <c r="X87" s="31"/>
      <c r="Y87" s="14">
        <v>52.0</v>
      </c>
      <c r="Z87" s="15">
        <v>43.0</v>
      </c>
      <c r="AA87" s="16">
        <v>41.0</v>
      </c>
      <c r="AB87" s="17">
        <v>112.0</v>
      </c>
      <c r="AC87" s="18">
        <v>401.0</v>
      </c>
      <c r="AD87" s="19">
        <v>25.0</v>
      </c>
      <c r="AE87" s="20">
        <v>136.0</v>
      </c>
      <c r="AF87" s="21">
        <v>192.0</v>
      </c>
      <c r="AG87" s="22">
        <v>53.0</v>
      </c>
      <c r="AH87" s="27"/>
      <c r="AI87" s="27"/>
    </row>
    <row r="88">
      <c r="A88" s="32"/>
      <c r="B88" s="29">
        <v>1719.0</v>
      </c>
      <c r="C88" s="30">
        <v>777.0</v>
      </c>
      <c r="D88" s="31" t="s">
        <v>0</v>
      </c>
      <c r="E88" s="5">
        <v>10.0</v>
      </c>
      <c r="F88" s="6">
        <v>21.0</v>
      </c>
      <c r="G88" s="7">
        <v>8.0</v>
      </c>
      <c r="H88" s="8">
        <v>62.0</v>
      </c>
      <c r="I88" s="9">
        <v>157.0</v>
      </c>
      <c r="J88" s="10">
        <v>32.0</v>
      </c>
      <c r="K88" s="11">
        <v>15.0</v>
      </c>
      <c r="L88" s="12">
        <v>7.0</v>
      </c>
      <c r="M88" s="13">
        <v>53.0</v>
      </c>
      <c r="N88" s="31"/>
      <c r="O88" s="14">
        <v>17.0</v>
      </c>
      <c r="P88" s="15">
        <v>24.0</v>
      </c>
      <c r="Q88" s="16">
        <v>10.0</v>
      </c>
      <c r="R88" s="17">
        <v>23.0</v>
      </c>
      <c r="S88" s="18">
        <v>123.0</v>
      </c>
      <c r="T88" s="19">
        <v>10.0</v>
      </c>
      <c r="U88" s="20">
        <v>42.0</v>
      </c>
      <c r="V88" s="21">
        <v>59.0</v>
      </c>
      <c r="W88" s="22">
        <v>27.0</v>
      </c>
      <c r="X88" s="31"/>
      <c r="Y88" s="14">
        <v>9.0</v>
      </c>
      <c r="Z88" s="15">
        <v>10.0</v>
      </c>
      <c r="AA88" s="16">
        <v>9.0</v>
      </c>
      <c r="AB88" s="17">
        <v>25.0</v>
      </c>
      <c r="AC88" s="18">
        <v>124.0</v>
      </c>
      <c r="AD88" s="19">
        <v>10.0</v>
      </c>
      <c r="AE88" s="20">
        <v>40.0</v>
      </c>
      <c r="AF88" s="21">
        <v>47.0</v>
      </c>
      <c r="AG88" s="22">
        <v>19.0</v>
      </c>
      <c r="AH88" s="27"/>
      <c r="AI88" s="27"/>
    </row>
    <row r="89">
      <c r="A89" s="32"/>
      <c r="B89" s="29">
        <v>1750.0</v>
      </c>
      <c r="C89" s="30">
        <v>1554.0</v>
      </c>
      <c r="D89" s="31" t="s">
        <v>0</v>
      </c>
      <c r="E89" s="5">
        <v>9.0</v>
      </c>
      <c r="F89" s="6">
        <v>30.0</v>
      </c>
      <c r="G89" s="7">
        <v>21.0</v>
      </c>
      <c r="H89" s="8">
        <v>29.0</v>
      </c>
      <c r="I89" s="9">
        <v>198.0</v>
      </c>
      <c r="J89" s="10">
        <v>73.0</v>
      </c>
      <c r="K89" s="11">
        <v>5.0</v>
      </c>
      <c r="L89" s="12">
        <v>17.0</v>
      </c>
      <c r="M89" s="13">
        <v>73.0</v>
      </c>
      <c r="N89" s="31"/>
      <c r="O89" s="14">
        <v>11.0</v>
      </c>
      <c r="P89" s="15">
        <v>56.0</v>
      </c>
      <c r="Q89" s="16">
        <v>23.0</v>
      </c>
      <c r="R89" s="17">
        <v>6.0</v>
      </c>
      <c r="S89" s="18">
        <v>92.0</v>
      </c>
      <c r="T89" s="19">
        <v>13.0</v>
      </c>
      <c r="U89" s="20">
        <v>19.0</v>
      </c>
      <c r="V89" s="21">
        <v>76.0</v>
      </c>
      <c r="W89" s="22">
        <v>65.0</v>
      </c>
      <c r="X89" s="31"/>
      <c r="Y89" s="14">
        <v>6.0</v>
      </c>
      <c r="Z89" s="15">
        <v>23.0</v>
      </c>
      <c r="AA89" s="16">
        <v>21.0</v>
      </c>
      <c r="AB89" s="17">
        <v>6.0</v>
      </c>
      <c r="AC89" s="18">
        <v>96.0</v>
      </c>
      <c r="AD89" s="19">
        <v>12.0</v>
      </c>
      <c r="AE89" s="20">
        <v>12.0</v>
      </c>
      <c r="AF89" s="21">
        <v>75.0</v>
      </c>
      <c r="AG89" s="22">
        <v>47.0</v>
      </c>
      <c r="AH89" s="27"/>
      <c r="AI89" s="27"/>
    </row>
    <row r="90">
      <c r="A90" s="32"/>
      <c r="B90" s="29">
        <v>1751.0</v>
      </c>
      <c r="C90" s="30">
        <v>1396.0</v>
      </c>
      <c r="D90" s="31" t="s">
        <v>0</v>
      </c>
      <c r="E90" s="5">
        <v>13.0</v>
      </c>
      <c r="F90" s="6">
        <v>40.0</v>
      </c>
      <c r="G90" s="7">
        <v>25.0</v>
      </c>
      <c r="H90" s="8">
        <v>40.0</v>
      </c>
      <c r="I90" s="9">
        <v>216.0</v>
      </c>
      <c r="J90" s="10">
        <v>67.0</v>
      </c>
      <c r="K90" s="11">
        <v>10.0</v>
      </c>
      <c r="L90" s="12">
        <v>27.0</v>
      </c>
      <c r="M90" s="13">
        <v>79.0</v>
      </c>
      <c r="N90" s="31"/>
      <c r="O90" s="14">
        <v>20.0</v>
      </c>
      <c r="P90" s="15">
        <v>72.0</v>
      </c>
      <c r="Q90" s="16">
        <v>31.0</v>
      </c>
      <c r="R90" s="17">
        <v>9.0</v>
      </c>
      <c r="S90" s="18">
        <v>92.0</v>
      </c>
      <c r="T90" s="19">
        <v>11.0</v>
      </c>
      <c r="U90" s="20">
        <v>30.0</v>
      </c>
      <c r="V90" s="21">
        <v>105.0</v>
      </c>
      <c r="W90" s="22">
        <v>75.0</v>
      </c>
      <c r="X90" s="31"/>
      <c r="Y90" s="14">
        <v>7.0</v>
      </c>
      <c r="Z90" s="15">
        <v>29.0</v>
      </c>
      <c r="AA90" s="16">
        <v>20.0</v>
      </c>
      <c r="AB90" s="17">
        <v>9.0</v>
      </c>
      <c r="AC90" s="18">
        <v>96.0</v>
      </c>
      <c r="AD90" s="19">
        <v>12.0</v>
      </c>
      <c r="AE90" s="20">
        <v>33.0</v>
      </c>
      <c r="AF90" s="21">
        <v>87.0</v>
      </c>
      <c r="AG90" s="22">
        <v>61.0</v>
      </c>
      <c r="AH90" s="27"/>
      <c r="AI90" s="27"/>
    </row>
    <row r="91">
      <c r="A91" s="32"/>
      <c r="B91" s="29">
        <v>2003.0</v>
      </c>
      <c r="C91" s="30">
        <v>937.0</v>
      </c>
      <c r="D91" s="31" t="s">
        <v>0</v>
      </c>
      <c r="E91" s="5">
        <v>12.0</v>
      </c>
      <c r="F91" s="6">
        <v>20.0</v>
      </c>
      <c r="G91" s="7">
        <v>20.0</v>
      </c>
      <c r="H91" s="8">
        <v>25.0</v>
      </c>
      <c r="I91" s="9">
        <v>42.0</v>
      </c>
      <c r="J91" s="10">
        <v>16.0</v>
      </c>
      <c r="K91" s="11">
        <v>6.0</v>
      </c>
      <c r="L91" s="12">
        <v>9.0</v>
      </c>
      <c r="M91" s="13">
        <v>26.0</v>
      </c>
      <c r="N91" s="31"/>
      <c r="O91" s="14">
        <v>6.0</v>
      </c>
      <c r="P91" s="15">
        <v>7.0</v>
      </c>
      <c r="Q91" s="16">
        <v>8.0</v>
      </c>
      <c r="R91" s="17">
        <v>20.0</v>
      </c>
      <c r="S91" s="18">
        <v>47.0</v>
      </c>
      <c r="T91" s="19">
        <v>14.0</v>
      </c>
      <c r="U91" s="20">
        <v>13.0</v>
      </c>
      <c r="V91" s="21">
        <v>10.0</v>
      </c>
      <c r="W91" s="22">
        <v>16.0</v>
      </c>
      <c r="X91" s="31"/>
      <c r="Y91" s="14">
        <v>3.0</v>
      </c>
      <c r="Z91" s="15">
        <v>11.0</v>
      </c>
      <c r="AA91" s="16">
        <v>16.0</v>
      </c>
      <c r="AB91" s="17">
        <v>21.0</v>
      </c>
      <c r="AC91" s="18">
        <v>46.0</v>
      </c>
      <c r="AD91" s="19">
        <v>13.0</v>
      </c>
      <c r="AE91" s="20">
        <v>13.0</v>
      </c>
      <c r="AF91" s="21">
        <v>7.0</v>
      </c>
      <c r="AG91" s="22">
        <v>6.0</v>
      </c>
      <c r="AH91" s="27"/>
      <c r="AI91" s="27"/>
    </row>
    <row r="92">
      <c r="A92" s="32"/>
      <c r="B92" s="29">
        <v>2004.0</v>
      </c>
      <c r="C92" s="30">
        <v>1302.0</v>
      </c>
      <c r="D92" s="31" t="s">
        <v>0</v>
      </c>
      <c r="E92" s="5">
        <v>18.0</v>
      </c>
      <c r="F92" s="6">
        <v>34.0</v>
      </c>
      <c r="G92" s="7">
        <v>11.0</v>
      </c>
      <c r="H92" s="8">
        <v>47.0</v>
      </c>
      <c r="I92" s="9">
        <v>72.0</v>
      </c>
      <c r="J92" s="10">
        <v>25.0</v>
      </c>
      <c r="K92" s="11">
        <v>14.0</v>
      </c>
      <c r="L92" s="12">
        <v>7.0</v>
      </c>
      <c r="M92" s="13">
        <v>47.0</v>
      </c>
      <c r="N92" s="31"/>
      <c r="O92" s="14">
        <v>17.0</v>
      </c>
      <c r="P92" s="15">
        <v>17.0</v>
      </c>
      <c r="Q92" s="16">
        <v>6.0</v>
      </c>
      <c r="R92" s="17">
        <v>32.0</v>
      </c>
      <c r="S92" s="18">
        <v>79.0</v>
      </c>
      <c r="T92" s="19">
        <v>11.0</v>
      </c>
      <c r="U92" s="20">
        <v>21.0</v>
      </c>
      <c r="V92" s="21">
        <v>23.0</v>
      </c>
      <c r="W92" s="22">
        <v>17.0</v>
      </c>
      <c r="X92" s="31"/>
      <c r="Y92" s="14">
        <v>9.0</v>
      </c>
      <c r="Z92" s="15">
        <v>4.0</v>
      </c>
      <c r="AA92" s="16">
        <v>14.0</v>
      </c>
      <c r="AB92" s="17">
        <v>32.0</v>
      </c>
      <c r="AC92" s="18">
        <v>77.0</v>
      </c>
      <c r="AD92" s="19">
        <v>12.0</v>
      </c>
      <c r="AE92" s="20">
        <v>25.0</v>
      </c>
      <c r="AF92" s="21">
        <v>23.0</v>
      </c>
      <c r="AG92" s="22">
        <v>14.0</v>
      </c>
      <c r="AH92" s="27"/>
      <c r="AI92" s="27"/>
    </row>
    <row r="93">
      <c r="A93" s="32"/>
      <c r="B93" s="29">
        <v>2005.0</v>
      </c>
      <c r="C93" s="30">
        <v>2026.0</v>
      </c>
      <c r="D93" s="31" t="s">
        <v>0</v>
      </c>
      <c r="E93" s="5">
        <v>21.0</v>
      </c>
      <c r="F93" s="6">
        <v>56.0</v>
      </c>
      <c r="G93" s="7">
        <v>47.0</v>
      </c>
      <c r="H93" s="8">
        <v>78.0</v>
      </c>
      <c r="I93" s="9">
        <v>114.0</v>
      </c>
      <c r="J93" s="10">
        <v>69.0</v>
      </c>
      <c r="K93" s="11">
        <v>29.0</v>
      </c>
      <c r="L93" s="12">
        <v>21.0</v>
      </c>
      <c r="M93" s="13">
        <v>72.0</v>
      </c>
      <c r="N93" s="31"/>
      <c r="O93" s="14">
        <v>23.0</v>
      </c>
      <c r="P93" s="15">
        <v>23.0</v>
      </c>
      <c r="Q93" s="16">
        <v>29.0</v>
      </c>
      <c r="R93" s="17">
        <v>48.0</v>
      </c>
      <c r="S93" s="18">
        <v>130.0</v>
      </c>
      <c r="T93" s="19">
        <v>26.0</v>
      </c>
      <c r="U93" s="20">
        <v>40.0</v>
      </c>
      <c r="V93" s="21">
        <v>35.0</v>
      </c>
      <c r="W93" s="22">
        <v>65.0</v>
      </c>
      <c r="X93" s="31"/>
      <c r="Y93" s="14">
        <v>20.0</v>
      </c>
      <c r="Z93" s="15">
        <v>10.0</v>
      </c>
      <c r="AA93" s="16">
        <v>36.0</v>
      </c>
      <c r="AB93" s="17">
        <v>49.0</v>
      </c>
      <c r="AC93" s="18">
        <v>133.0</v>
      </c>
      <c r="AD93" s="19">
        <v>24.0</v>
      </c>
      <c r="AE93" s="20">
        <v>36.0</v>
      </c>
      <c r="AF93" s="21">
        <v>28.0</v>
      </c>
      <c r="AG93" s="22">
        <v>46.0</v>
      </c>
      <c r="AH93" s="27"/>
      <c r="AI93" s="27"/>
    </row>
    <row r="94">
      <c r="A94" s="32"/>
      <c r="B94" s="29">
        <v>2007.0</v>
      </c>
      <c r="C94" s="30">
        <v>592.0</v>
      </c>
      <c r="D94" s="31" t="s">
        <v>0</v>
      </c>
      <c r="E94" s="5">
        <v>10.0</v>
      </c>
      <c r="F94" s="6">
        <v>9.0</v>
      </c>
      <c r="G94" s="7">
        <v>17.0</v>
      </c>
      <c r="H94" s="8">
        <v>31.0</v>
      </c>
      <c r="I94" s="9">
        <v>39.0</v>
      </c>
      <c r="J94" s="10">
        <v>31.0</v>
      </c>
      <c r="K94" s="11">
        <v>8.0</v>
      </c>
      <c r="L94" s="12">
        <v>2.0</v>
      </c>
      <c r="M94" s="13">
        <v>13.0</v>
      </c>
      <c r="N94" s="31"/>
      <c r="O94" s="14">
        <v>14.0</v>
      </c>
      <c r="P94" s="15">
        <v>8.0</v>
      </c>
      <c r="Q94" s="16">
        <v>6.0</v>
      </c>
      <c r="R94" s="17">
        <v>8.0</v>
      </c>
      <c r="S94" s="18">
        <v>21.0</v>
      </c>
      <c r="T94" s="19">
        <v>3.0</v>
      </c>
      <c r="U94" s="20">
        <v>22.0</v>
      </c>
      <c r="V94" s="21">
        <v>20.0</v>
      </c>
      <c r="W94" s="22">
        <v>34.0</v>
      </c>
      <c r="X94" s="31"/>
      <c r="Y94" s="14">
        <v>14.0</v>
      </c>
      <c r="Z94" s="15">
        <v>3.0</v>
      </c>
      <c r="AA94" s="16">
        <v>13.0</v>
      </c>
      <c r="AB94" s="17">
        <v>7.0</v>
      </c>
      <c r="AC94" s="18">
        <v>22.0</v>
      </c>
      <c r="AD94" s="19">
        <v>2.0</v>
      </c>
      <c r="AE94" s="20">
        <v>12.0</v>
      </c>
      <c r="AF94" s="21">
        <v>16.0</v>
      </c>
      <c r="AG94" s="22">
        <v>18.0</v>
      </c>
      <c r="AH94" s="27"/>
      <c r="AI94" s="27"/>
    </row>
    <row r="95">
      <c r="A95" s="32"/>
      <c r="B95" s="29">
        <v>2008.0</v>
      </c>
      <c r="C95" s="30">
        <v>3166.0</v>
      </c>
      <c r="D95" s="31" t="s">
        <v>0</v>
      </c>
      <c r="E95" s="5">
        <v>43.0</v>
      </c>
      <c r="F95" s="6">
        <v>43.0</v>
      </c>
      <c r="G95" s="7">
        <v>39.0</v>
      </c>
      <c r="H95" s="8">
        <v>106.0</v>
      </c>
      <c r="I95" s="9">
        <v>213.0</v>
      </c>
      <c r="J95" s="10">
        <v>70.0</v>
      </c>
      <c r="K95" s="11">
        <v>48.0</v>
      </c>
      <c r="L95" s="12">
        <v>34.0</v>
      </c>
      <c r="M95" s="13">
        <v>68.0</v>
      </c>
      <c r="N95" s="31"/>
      <c r="O95" s="14">
        <v>36.0</v>
      </c>
      <c r="P95" s="15">
        <v>24.0</v>
      </c>
      <c r="Q95" s="16">
        <v>28.0</v>
      </c>
      <c r="R95" s="17">
        <v>57.0</v>
      </c>
      <c r="S95" s="18">
        <v>161.0</v>
      </c>
      <c r="T95" s="19">
        <v>35.0</v>
      </c>
      <c r="U95" s="20">
        <v>67.0</v>
      </c>
      <c r="V95" s="21">
        <v>60.0</v>
      </c>
      <c r="W95" s="22">
        <v>62.0</v>
      </c>
      <c r="X95" s="31"/>
      <c r="Y95" s="14">
        <v>28.0</v>
      </c>
      <c r="Z95" s="15">
        <v>12.0</v>
      </c>
      <c r="AA95" s="16">
        <v>29.0</v>
      </c>
      <c r="AB95" s="17">
        <v>54.0</v>
      </c>
      <c r="AC95" s="18">
        <v>159.0</v>
      </c>
      <c r="AD95" s="19">
        <v>30.0</v>
      </c>
      <c r="AE95" s="20">
        <v>41.0</v>
      </c>
      <c r="AF95" s="21">
        <v>36.0</v>
      </c>
      <c r="AG95" s="22">
        <v>23.0</v>
      </c>
      <c r="AH95" s="27"/>
      <c r="AI95" s="27"/>
    </row>
    <row r="96">
      <c r="A96" s="32"/>
      <c r="B96" s="29">
        <v>2009.0</v>
      </c>
      <c r="C96" s="30">
        <v>1664.0</v>
      </c>
      <c r="D96" s="31" t="s">
        <v>0</v>
      </c>
      <c r="E96" s="5">
        <v>15.0</v>
      </c>
      <c r="F96" s="6">
        <v>23.0</v>
      </c>
      <c r="G96" s="7">
        <v>15.0</v>
      </c>
      <c r="H96" s="8">
        <v>20.0</v>
      </c>
      <c r="I96" s="9">
        <v>71.0</v>
      </c>
      <c r="J96" s="10">
        <v>29.0</v>
      </c>
      <c r="K96" s="11">
        <v>9.0</v>
      </c>
      <c r="L96" s="12">
        <v>4.0</v>
      </c>
      <c r="M96" s="13">
        <v>38.0</v>
      </c>
      <c r="N96" s="31"/>
      <c r="O96" s="14">
        <v>7.0</v>
      </c>
      <c r="P96" s="15">
        <v>10.0</v>
      </c>
      <c r="Q96" s="16">
        <v>6.0</v>
      </c>
      <c r="R96" s="17">
        <v>20.0</v>
      </c>
      <c r="S96" s="18">
        <v>86.0</v>
      </c>
      <c r="T96" s="19">
        <v>10.0</v>
      </c>
      <c r="U96" s="20">
        <v>9.0</v>
      </c>
      <c r="V96" s="21">
        <v>15.0</v>
      </c>
      <c r="W96" s="22">
        <v>19.0</v>
      </c>
      <c r="X96" s="31"/>
      <c r="Y96" s="14">
        <v>3.0</v>
      </c>
      <c r="Z96" s="15">
        <v>3.0</v>
      </c>
      <c r="AA96" s="16">
        <v>7.0</v>
      </c>
      <c r="AB96" s="17">
        <v>19.0</v>
      </c>
      <c r="AC96" s="18">
        <v>74.0</v>
      </c>
      <c r="AD96" s="19">
        <v>11.0</v>
      </c>
      <c r="AE96" s="20">
        <v>10.0</v>
      </c>
      <c r="AF96" s="21">
        <v>10.0</v>
      </c>
      <c r="AG96" s="22">
        <v>11.0</v>
      </c>
      <c r="AH96" s="27"/>
      <c r="AI96" s="27"/>
    </row>
    <row r="97">
      <c r="A97" s="32"/>
      <c r="B97" s="29">
        <v>2011.0</v>
      </c>
      <c r="C97" s="30">
        <v>1367.0</v>
      </c>
      <c r="D97" s="31" t="s">
        <v>0</v>
      </c>
      <c r="E97" s="5">
        <v>7.0</v>
      </c>
      <c r="F97" s="6">
        <v>21.0</v>
      </c>
      <c r="G97" s="7">
        <v>22.0</v>
      </c>
      <c r="H97" s="8">
        <v>25.0</v>
      </c>
      <c r="I97" s="9">
        <v>102.0</v>
      </c>
      <c r="J97" s="10">
        <v>27.0</v>
      </c>
      <c r="K97" s="11">
        <v>17.0</v>
      </c>
      <c r="L97" s="12">
        <v>11.0</v>
      </c>
      <c r="M97" s="13">
        <v>45.0</v>
      </c>
      <c r="N97" s="31"/>
      <c r="O97" s="14">
        <v>9.0</v>
      </c>
      <c r="P97" s="15">
        <v>22.0</v>
      </c>
      <c r="Q97" s="16">
        <v>16.0</v>
      </c>
      <c r="R97" s="17">
        <v>22.0</v>
      </c>
      <c r="S97" s="18">
        <v>82.0</v>
      </c>
      <c r="T97" s="19">
        <v>14.0</v>
      </c>
      <c r="U97" s="20">
        <v>12.0</v>
      </c>
      <c r="V97" s="21">
        <v>27.0</v>
      </c>
      <c r="W97" s="22">
        <v>21.0</v>
      </c>
      <c r="X97" s="31"/>
      <c r="Y97" s="14">
        <v>3.0</v>
      </c>
      <c r="Z97" s="15">
        <v>11.0</v>
      </c>
      <c r="AA97" s="16">
        <v>14.0</v>
      </c>
      <c r="AB97" s="17">
        <v>21.0</v>
      </c>
      <c r="AC97" s="18">
        <v>85.0</v>
      </c>
      <c r="AD97" s="19">
        <v>15.0</v>
      </c>
      <c r="AE97" s="20">
        <v>13.0</v>
      </c>
      <c r="AF97" s="21">
        <v>26.0</v>
      </c>
      <c r="AG97" s="22">
        <v>11.0</v>
      </c>
      <c r="AH97" s="27"/>
      <c r="AI97" s="27"/>
    </row>
    <row r="98">
      <c r="A98" s="32"/>
      <c r="B98" s="29">
        <v>2013.0</v>
      </c>
      <c r="C98" s="30">
        <v>1064.0</v>
      </c>
      <c r="D98" s="31" t="s">
        <v>0</v>
      </c>
      <c r="E98" s="5">
        <v>5.0</v>
      </c>
      <c r="F98" s="6">
        <v>17.0</v>
      </c>
      <c r="G98" s="7">
        <v>4.0</v>
      </c>
      <c r="H98" s="8">
        <v>15.0</v>
      </c>
      <c r="I98" s="9">
        <v>35.0</v>
      </c>
      <c r="J98" s="10">
        <v>6.0</v>
      </c>
      <c r="K98" s="11">
        <v>7.0</v>
      </c>
      <c r="L98" s="12">
        <v>4.0</v>
      </c>
      <c r="M98" s="13">
        <v>28.0</v>
      </c>
      <c r="N98" s="31"/>
      <c r="O98" s="14">
        <v>4.0</v>
      </c>
      <c r="P98" s="15">
        <v>4.0</v>
      </c>
      <c r="Q98" s="16">
        <v>1.0</v>
      </c>
      <c r="R98" s="17">
        <v>15.0</v>
      </c>
      <c r="S98" s="18">
        <v>57.0</v>
      </c>
      <c r="T98" s="19">
        <v>9.0</v>
      </c>
      <c r="U98" s="20">
        <v>4.0</v>
      </c>
      <c r="V98" s="21">
        <v>5.0</v>
      </c>
      <c r="W98" s="22">
        <v>2.0</v>
      </c>
      <c r="X98" s="31"/>
      <c r="Y98" s="14">
        <v>1.0</v>
      </c>
      <c r="Z98" s="15">
        <v>4.0</v>
      </c>
      <c r="AA98" s="16">
        <v>3.0</v>
      </c>
      <c r="AB98" s="17">
        <v>13.0</v>
      </c>
      <c r="AC98" s="18">
        <v>58.0</v>
      </c>
      <c r="AD98" s="19">
        <v>8.0</v>
      </c>
      <c r="AE98" s="20">
        <v>4.0</v>
      </c>
      <c r="AF98" s="21">
        <v>3.0</v>
      </c>
      <c r="AG98" s="22">
        <v>2.0</v>
      </c>
      <c r="AH98" s="27"/>
      <c r="AI98" s="27"/>
    </row>
    <row r="99">
      <c r="A99" s="32"/>
      <c r="B99" s="29">
        <v>2014.0</v>
      </c>
      <c r="C99" s="30">
        <v>2933.0</v>
      </c>
      <c r="D99" s="31" t="s">
        <v>0</v>
      </c>
      <c r="E99" s="5">
        <v>19.0</v>
      </c>
      <c r="F99" s="6">
        <v>32.0</v>
      </c>
      <c r="G99" s="7">
        <v>20.0</v>
      </c>
      <c r="H99" s="8">
        <v>48.0</v>
      </c>
      <c r="I99" s="9">
        <v>133.0</v>
      </c>
      <c r="J99" s="10">
        <v>37.0</v>
      </c>
      <c r="K99" s="11">
        <v>21.0</v>
      </c>
      <c r="L99" s="12">
        <v>21.0</v>
      </c>
      <c r="M99" s="13">
        <v>91.0</v>
      </c>
      <c r="N99" s="31"/>
      <c r="O99" s="14">
        <v>11.0</v>
      </c>
      <c r="P99" s="15">
        <v>17.0</v>
      </c>
      <c r="Q99" s="16">
        <v>6.0</v>
      </c>
      <c r="R99" s="17">
        <v>48.0</v>
      </c>
      <c r="S99" s="18">
        <v>148.0</v>
      </c>
      <c r="T99" s="19">
        <v>38.0</v>
      </c>
      <c r="U99" s="20">
        <v>19.0</v>
      </c>
      <c r="V99" s="21">
        <v>29.0</v>
      </c>
      <c r="W99" s="22">
        <v>18.0</v>
      </c>
      <c r="X99" s="31"/>
      <c r="Y99" s="14">
        <v>9.0</v>
      </c>
      <c r="Z99" s="15">
        <v>9.0</v>
      </c>
      <c r="AA99" s="16">
        <v>8.0</v>
      </c>
      <c r="AB99" s="17">
        <v>45.0</v>
      </c>
      <c r="AC99" s="18">
        <v>149.0</v>
      </c>
      <c r="AD99" s="19">
        <v>40.0</v>
      </c>
      <c r="AE99" s="20">
        <v>21.0</v>
      </c>
      <c r="AF99" s="21">
        <v>26.0</v>
      </c>
      <c r="AG99" s="22">
        <v>11.0</v>
      </c>
      <c r="AH99" s="27"/>
      <c r="AI99" s="27"/>
    </row>
    <row r="100">
      <c r="A100" s="32"/>
      <c r="B100" s="29">
        <v>2015.0</v>
      </c>
      <c r="C100" s="30">
        <v>2515.0</v>
      </c>
      <c r="D100" s="31" t="s">
        <v>0</v>
      </c>
      <c r="E100" s="5">
        <v>8.0</v>
      </c>
      <c r="F100" s="6">
        <v>36.0</v>
      </c>
      <c r="G100" s="7">
        <v>19.0</v>
      </c>
      <c r="H100" s="8">
        <v>37.0</v>
      </c>
      <c r="I100" s="9">
        <v>106.0</v>
      </c>
      <c r="J100" s="10">
        <v>43.0</v>
      </c>
      <c r="K100" s="11">
        <v>21.0</v>
      </c>
      <c r="L100" s="12">
        <v>23.0</v>
      </c>
      <c r="M100" s="13">
        <v>47.0</v>
      </c>
      <c r="N100" s="31"/>
      <c r="O100" s="14">
        <v>5.0</v>
      </c>
      <c r="P100" s="15">
        <v>14.0</v>
      </c>
      <c r="Q100" s="16">
        <v>14.0</v>
      </c>
      <c r="R100" s="17">
        <v>22.0</v>
      </c>
      <c r="S100" s="18">
        <v>118.0</v>
      </c>
      <c r="T100" s="19">
        <v>29.0</v>
      </c>
      <c r="U100" s="20">
        <v>25.0</v>
      </c>
      <c r="V100" s="21">
        <v>21.0</v>
      </c>
      <c r="W100" s="22">
        <v>29.0</v>
      </c>
      <c r="X100" s="31"/>
      <c r="Y100" s="14">
        <v>7.0</v>
      </c>
      <c r="Z100" s="15">
        <v>12.0</v>
      </c>
      <c r="AA100" s="16">
        <v>24.0</v>
      </c>
      <c r="AB100" s="17">
        <v>25.0</v>
      </c>
      <c r="AC100" s="18">
        <v>109.0</v>
      </c>
      <c r="AD100" s="19">
        <v>31.0</v>
      </c>
      <c r="AE100" s="20">
        <v>16.0</v>
      </c>
      <c r="AF100" s="21">
        <v>14.0</v>
      </c>
      <c r="AG100" s="22">
        <v>12.0</v>
      </c>
      <c r="AH100" s="27"/>
      <c r="AI100" s="27"/>
    </row>
    <row r="101">
      <c r="A101" s="32"/>
      <c r="B101" s="29">
        <v>2021.0</v>
      </c>
      <c r="C101" s="30">
        <v>3158.0</v>
      </c>
      <c r="D101" s="31" t="s">
        <v>0</v>
      </c>
      <c r="E101" s="5">
        <v>24.0</v>
      </c>
      <c r="F101" s="6">
        <v>41.0</v>
      </c>
      <c r="G101" s="7">
        <v>18.0</v>
      </c>
      <c r="H101" s="8">
        <v>47.0</v>
      </c>
      <c r="I101" s="9">
        <v>128.0</v>
      </c>
      <c r="J101" s="10">
        <v>42.0</v>
      </c>
      <c r="K101" s="11">
        <v>23.0</v>
      </c>
      <c r="L101" s="12">
        <v>17.0</v>
      </c>
      <c r="M101" s="13">
        <v>67.0</v>
      </c>
      <c r="N101" s="31"/>
      <c r="O101" s="14">
        <v>14.0</v>
      </c>
      <c r="P101" s="15">
        <v>17.0</v>
      </c>
      <c r="Q101" s="16">
        <v>15.0</v>
      </c>
      <c r="R101" s="17">
        <v>36.0</v>
      </c>
      <c r="S101" s="18">
        <v>146.0</v>
      </c>
      <c r="T101" s="19">
        <v>27.0</v>
      </c>
      <c r="U101" s="20">
        <v>28.0</v>
      </c>
      <c r="V101" s="21">
        <v>24.0</v>
      </c>
      <c r="W101" s="22">
        <v>22.0</v>
      </c>
      <c r="X101" s="31"/>
      <c r="Y101" s="14">
        <v>14.0</v>
      </c>
      <c r="Z101" s="15">
        <v>4.0</v>
      </c>
      <c r="AA101" s="16">
        <v>12.0</v>
      </c>
      <c r="AB101" s="17">
        <v>38.0</v>
      </c>
      <c r="AC101" s="18">
        <v>149.0</v>
      </c>
      <c r="AD101" s="19">
        <v>24.0</v>
      </c>
      <c r="AE101" s="20">
        <v>17.0</v>
      </c>
      <c r="AF101" s="21">
        <v>24.0</v>
      </c>
      <c r="AG101" s="22">
        <v>13.0</v>
      </c>
      <c r="AH101" s="27"/>
      <c r="AI101" s="27"/>
    </row>
    <row r="102">
      <c r="A102" s="32"/>
      <c r="B102" s="29">
        <v>2023.0</v>
      </c>
      <c r="C102" s="30">
        <v>1285.0</v>
      </c>
      <c r="D102" s="31" t="s">
        <v>0</v>
      </c>
      <c r="E102" s="5">
        <v>16.0</v>
      </c>
      <c r="F102" s="6">
        <v>16.0</v>
      </c>
      <c r="G102" s="7">
        <v>6.0</v>
      </c>
      <c r="H102" s="8">
        <v>25.0</v>
      </c>
      <c r="I102" s="9">
        <v>63.0</v>
      </c>
      <c r="J102" s="10">
        <v>14.0</v>
      </c>
      <c r="K102" s="11">
        <v>17.0</v>
      </c>
      <c r="L102" s="12">
        <v>7.0</v>
      </c>
      <c r="M102" s="13">
        <v>22.0</v>
      </c>
      <c r="N102" s="31"/>
      <c r="O102" s="14">
        <v>7.0</v>
      </c>
      <c r="P102" s="15">
        <v>1.0</v>
      </c>
      <c r="Q102" s="16">
        <v>0.0</v>
      </c>
      <c r="R102" s="17">
        <v>30.0</v>
      </c>
      <c r="S102" s="18">
        <v>67.0</v>
      </c>
      <c r="T102" s="19">
        <v>12.0</v>
      </c>
      <c r="U102" s="20">
        <v>18.0</v>
      </c>
      <c r="V102" s="21">
        <v>5.0</v>
      </c>
      <c r="W102" s="22">
        <v>10.0</v>
      </c>
      <c r="X102" s="31"/>
      <c r="Y102" s="14">
        <v>11.0</v>
      </c>
      <c r="Z102" s="15">
        <v>3.0</v>
      </c>
      <c r="AA102" s="16">
        <v>5.0</v>
      </c>
      <c r="AB102" s="17">
        <v>29.0</v>
      </c>
      <c r="AC102" s="18">
        <v>65.0</v>
      </c>
      <c r="AD102" s="19">
        <v>13.0</v>
      </c>
      <c r="AE102" s="20">
        <v>11.0</v>
      </c>
      <c r="AF102" s="21">
        <v>4.0</v>
      </c>
      <c r="AG102" s="22">
        <v>3.0</v>
      </c>
      <c r="AH102" s="27"/>
      <c r="AI102" s="27"/>
    </row>
    <row r="103">
      <c r="A103" s="32"/>
      <c r="B103" s="29">
        <v>2025.0</v>
      </c>
      <c r="C103" s="30">
        <v>1855.0</v>
      </c>
      <c r="D103" s="31" t="s">
        <v>0</v>
      </c>
      <c r="E103" s="5">
        <v>13.0</v>
      </c>
      <c r="F103" s="6">
        <v>24.0</v>
      </c>
      <c r="G103" s="7">
        <v>14.0</v>
      </c>
      <c r="H103" s="8">
        <v>38.0</v>
      </c>
      <c r="I103" s="9">
        <v>81.0</v>
      </c>
      <c r="J103" s="10">
        <v>16.0</v>
      </c>
      <c r="K103" s="11">
        <v>13.0</v>
      </c>
      <c r="L103" s="12">
        <v>12.0</v>
      </c>
      <c r="M103" s="13">
        <v>45.0</v>
      </c>
      <c r="N103" s="31"/>
      <c r="O103" s="14">
        <v>7.0</v>
      </c>
      <c r="P103" s="15">
        <v>13.0</v>
      </c>
      <c r="Q103" s="16">
        <v>3.0</v>
      </c>
      <c r="R103" s="17">
        <v>34.0</v>
      </c>
      <c r="S103" s="18">
        <v>94.0</v>
      </c>
      <c r="T103" s="19">
        <v>14.0</v>
      </c>
      <c r="U103" s="20">
        <v>13.0</v>
      </c>
      <c r="V103" s="21">
        <v>16.0</v>
      </c>
      <c r="W103" s="22">
        <v>20.0</v>
      </c>
      <c r="X103" s="31"/>
      <c r="Y103" s="14">
        <v>5.0</v>
      </c>
      <c r="Z103" s="15">
        <v>3.0</v>
      </c>
      <c r="AA103" s="16">
        <v>9.0</v>
      </c>
      <c r="AB103" s="17">
        <v>32.0</v>
      </c>
      <c r="AC103" s="18">
        <v>95.0</v>
      </c>
      <c r="AD103" s="19">
        <v>15.0</v>
      </c>
      <c r="AE103" s="20">
        <v>7.0</v>
      </c>
      <c r="AF103" s="21">
        <v>22.0</v>
      </c>
      <c r="AG103" s="22">
        <v>12.0</v>
      </c>
      <c r="AH103" s="27"/>
      <c r="AI103" s="27"/>
    </row>
    <row r="104">
      <c r="A104" s="32"/>
      <c r="B104" s="29">
        <v>2028.0</v>
      </c>
      <c r="C104" s="30">
        <v>2598.0</v>
      </c>
      <c r="D104" s="31" t="s">
        <v>0</v>
      </c>
      <c r="E104" s="5">
        <v>32.0</v>
      </c>
      <c r="F104" s="6">
        <v>35.0</v>
      </c>
      <c r="G104" s="7">
        <v>22.0</v>
      </c>
      <c r="H104" s="8">
        <v>62.0</v>
      </c>
      <c r="I104" s="9">
        <v>112.0</v>
      </c>
      <c r="J104" s="10">
        <v>40.0</v>
      </c>
      <c r="K104" s="11">
        <v>15.0</v>
      </c>
      <c r="L104" s="12">
        <v>14.0</v>
      </c>
      <c r="M104" s="13">
        <v>39.0</v>
      </c>
      <c r="N104" s="31"/>
      <c r="O104" s="14">
        <v>24.0</v>
      </c>
      <c r="P104" s="15">
        <v>19.0</v>
      </c>
      <c r="Q104" s="16">
        <v>10.0</v>
      </c>
      <c r="R104" s="17">
        <v>43.0</v>
      </c>
      <c r="S104" s="18">
        <v>103.0</v>
      </c>
      <c r="T104" s="19">
        <v>28.0</v>
      </c>
      <c r="U104" s="20">
        <v>23.0</v>
      </c>
      <c r="V104" s="21">
        <v>26.0</v>
      </c>
      <c r="W104" s="22">
        <v>28.0</v>
      </c>
      <c r="X104" s="31"/>
      <c r="Y104" s="14">
        <v>13.0</v>
      </c>
      <c r="Z104" s="15">
        <v>11.0</v>
      </c>
      <c r="AA104" s="16">
        <v>14.0</v>
      </c>
      <c r="AB104" s="17">
        <v>45.0</v>
      </c>
      <c r="AC104" s="18">
        <v>103.0</v>
      </c>
      <c r="AD104" s="19">
        <v>25.0</v>
      </c>
      <c r="AE104" s="20">
        <v>22.0</v>
      </c>
      <c r="AF104" s="21">
        <v>26.0</v>
      </c>
      <c r="AG104" s="22">
        <v>10.0</v>
      </c>
      <c r="AH104" s="27"/>
      <c r="AI104" s="27"/>
    </row>
    <row r="105">
      <c r="A105" s="32"/>
      <c r="B105" s="29">
        <v>2030.0</v>
      </c>
      <c r="C105" s="30">
        <v>1415.0</v>
      </c>
      <c r="D105" s="31" t="s">
        <v>0</v>
      </c>
      <c r="E105" s="5">
        <v>22.0</v>
      </c>
      <c r="F105" s="6">
        <v>17.0</v>
      </c>
      <c r="G105" s="7">
        <v>12.0</v>
      </c>
      <c r="H105" s="8">
        <v>24.0</v>
      </c>
      <c r="I105" s="9">
        <v>51.0</v>
      </c>
      <c r="J105" s="10">
        <v>15.0</v>
      </c>
      <c r="K105" s="11">
        <v>11.0</v>
      </c>
      <c r="L105" s="12">
        <v>12.0</v>
      </c>
      <c r="M105" s="13">
        <v>29.0</v>
      </c>
      <c r="N105" s="31"/>
      <c r="O105" s="14">
        <v>7.0</v>
      </c>
      <c r="P105" s="15">
        <v>6.0</v>
      </c>
      <c r="Q105" s="16">
        <v>3.0</v>
      </c>
      <c r="R105" s="17">
        <v>21.0</v>
      </c>
      <c r="S105" s="18">
        <v>63.0</v>
      </c>
      <c r="T105" s="19">
        <v>13.0</v>
      </c>
      <c r="U105" s="20">
        <v>20.0</v>
      </c>
      <c r="V105" s="21">
        <v>14.0</v>
      </c>
      <c r="W105" s="22">
        <v>14.0</v>
      </c>
      <c r="X105" s="31"/>
      <c r="Y105" s="14">
        <v>4.0</v>
      </c>
      <c r="Z105" s="15">
        <v>1.0</v>
      </c>
      <c r="AA105" s="16">
        <v>7.0</v>
      </c>
      <c r="AB105" s="17">
        <v>21.0</v>
      </c>
      <c r="AC105" s="18">
        <v>64.0</v>
      </c>
      <c r="AD105" s="19">
        <v>11.0</v>
      </c>
      <c r="AE105" s="20">
        <v>15.0</v>
      </c>
      <c r="AF105" s="21">
        <v>14.0</v>
      </c>
      <c r="AG105" s="22">
        <v>7.0</v>
      </c>
      <c r="AH105" s="27"/>
      <c r="AI105" s="27"/>
    </row>
    <row r="106">
      <c r="A106" s="32"/>
      <c r="B106" s="29">
        <v>2032.0</v>
      </c>
      <c r="C106" s="30">
        <v>1221.0</v>
      </c>
      <c r="D106" s="31" t="s">
        <v>0</v>
      </c>
      <c r="E106" s="5">
        <v>10.0</v>
      </c>
      <c r="F106" s="6">
        <v>13.0</v>
      </c>
      <c r="G106" s="7">
        <v>9.0</v>
      </c>
      <c r="H106" s="8">
        <v>25.0</v>
      </c>
      <c r="I106" s="9">
        <v>44.0</v>
      </c>
      <c r="J106" s="10">
        <v>21.0</v>
      </c>
      <c r="K106" s="11">
        <v>6.0</v>
      </c>
      <c r="L106" s="12">
        <v>8.0</v>
      </c>
      <c r="M106" s="13">
        <v>37.0</v>
      </c>
      <c r="N106" s="31"/>
      <c r="O106" s="14">
        <v>6.0</v>
      </c>
      <c r="P106" s="15">
        <v>3.0</v>
      </c>
      <c r="Q106" s="16">
        <v>6.0</v>
      </c>
      <c r="R106" s="17">
        <v>18.0</v>
      </c>
      <c r="S106" s="18">
        <v>55.0</v>
      </c>
      <c r="T106" s="19">
        <v>11.0</v>
      </c>
      <c r="U106" s="20">
        <v>11.0</v>
      </c>
      <c r="V106" s="21">
        <v>16.0</v>
      </c>
      <c r="W106" s="22">
        <v>9.0</v>
      </c>
      <c r="X106" s="31"/>
      <c r="Y106" s="14">
        <v>3.0</v>
      </c>
      <c r="Z106" s="15">
        <v>6.0</v>
      </c>
      <c r="AA106" s="16">
        <v>8.0</v>
      </c>
      <c r="AB106" s="17">
        <v>18.0</v>
      </c>
      <c r="AC106" s="18">
        <v>56.0</v>
      </c>
      <c r="AD106" s="19">
        <v>12.0</v>
      </c>
      <c r="AE106" s="20">
        <v>9.0</v>
      </c>
      <c r="AF106" s="21">
        <v>11.0</v>
      </c>
      <c r="AG106" s="22">
        <v>5.0</v>
      </c>
      <c r="AH106" s="27"/>
      <c r="AI106" s="27"/>
    </row>
    <row r="107">
      <c r="A107" s="32"/>
      <c r="B107" s="29">
        <v>2033.0</v>
      </c>
      <c r="C107" s="30">
        <v>2326.0</v>
      </c>
      <c r="D107" s="31" t="s">
        <v>0</v>
      </c>
      <c r="E107" s="5">
        <v>25.0</v>
      </c>
      <c r="F107" s="6">
        <v>28.0</v>
      </c>
      <c r="G107" s="7">
        <v>30.0</v>
      </c>
      <c r="H107" s="8">
        <v>63.0</v>
      </c>
      <c r="I107" s="9">
        <v>127.0</v>
      </c>
      <c r="J107" s="10">
        <v>55.0</v>
      </c>
      <c r="K107" s="11">
        <v>22.0</v>
      </c>
      <c r="L107" s="12">
        <v>22.0</v>
      </c>
      <c r="M107" s="13">
        <v>84.0</v>
      </c>
      <c r="N107" s="31"/>
      <c r="O107" s="14">
        <v>24.0</v>
      </c>
      <c r="P107" s="15">
        <v>27.0</v>
      </c>
      <c r="Q107" s="16">
        <v>23.0</v>
      </c>
      <c r="R107" s="17">
        <v>33.0</v>
      </c>
      <c r="S107" s="18">
        <v>135.0</v>
      </c>
      <c r="T107" s="19">
        <v>28.0</v>
      </c>
      <c r="U107" s="20">
        <v>35.0</v>
      </c>
      <c r="V107" s="21">
        <v>38.0</v>
      </c>
      <c r="W107" s="22">
        <v>47.0</v>
      </c>
      <c r="X107" s="31"/>
      <c r="Y107" s="14">
        <v>18.0</v>
      </c>
      <c r="Z107" s="15">
        <v>7.0</v>
      </c>
      <c r="AA107" s="16">
        <v>20.0</v>
      </c>
      <c r="AB107" s="17">
        <v>30.0</v>
      </c>
      <c r="AC107" s="18">
        <v>130.0</v>
      </c>
      <c r="AD107" s="19">
        <v>26.0</v>
      </c>
      <c r="AE107" s="20">
        <v>25.0</v>
      </c>
      <c r="AF107" s="21">
        <v>31.0</v>
      </c>
      <c r="AG107" s="22">
        <v>31.0</v>
      </c>
      <c r="AH107" s="27"/>
      <c r="AI107" s="27"/>
    </row>
    <row r="108">
      <c r="A108" s="32"/>
      <c r="B108" s="29">
        <v>2036.0</v>
      </c>
      <c r="C108" s="30">
        <v>2399.0</v>
      </c>
      <c r="D108" s="31" t="s">
        <v>0</v>
      </c>
      <c r="E108" s="5">
        <v>17.0</v>
      </c>
      <c r="F108" s="6">
        <v>48.0</v>
      </c>
      <c r="G108" s="7">
        <v>19.0</v>
      </c>
      <c r="H108" s="8">
        <v>81.0</v>
      </c>
      <c r="I108" s="9">
        <v>175.0</v>
      </c>
      <c r="J108" s="10">
        <v>26.0</v>
      </c>
      <c r="K108" s="11">
        <v>27.0</v>
      </c>
      <c r="L108" s="12">
        <v>27.0</v>
      </c>
      <c r="M108" s="13">
        <v>70.0</v>
      </c>
      <c r="N108" s="31"/>
      <c r="O108" s="14">
        <v>15.0</v>
      </c>
      <c r="P108" s="15">
        <v>23.0</v>
      </c>
      <c r="Q108" s="16">
        <v>10.0</v>
      </c>
      <c r="R108" s="17">
        <v>70.0</v>
      </c>
      <c r="S108" s="18">
        <v>186.0</v>
      </c>
      <c r="T108" s="19">
        <v>23.0</v>
      </c>
      <c r="U108" s="20">
        <v>27.0</v>
      </c>
      <c r="V108" s="21">
        <v>28.0</v>
      </c>
      <c r="W108" s="22">
        <v>26.0</v>
      </c>
      <c r="X108" s="31"/>
      <c r="Y108" s="14">
        <v>3.0</v>
      </c>
      <c r="Z108" s="15">
        <v>11.0</v>
      </c>
      <c r="AA108" s="16">
        <v>12.0</v>
      </c>
      <c r="AB108" s="17">
        <v>69.0</v>
      </c>
      <c r="AC108" s="18">
        <v>181.0</v>
      </c>
      <c r="AD108" s="19">
        <v>22.0</v>
      </c>
      <c r="AE108" s="20">
        <v>24.0</v>
      </c>
      <c r="AF108" s="21">
        <v>33.0</v>
      </c>
      <c r="AG108" s="22">
        <v>16.0</v>
      </c>
      <c r="AH108" s="27"/>
      <c r="AI108" s="27"/>
    </row>
    <row r="109">
      <c r="A109" s="32"/>
      <c r="B109" s="29">
        <v>2037.0</v>
      </c>
      <c r="C109" s="30">
        <v>3357.0</v>
      </c>
      <c r="D109" s="31" t="s">
        <v>0</v>
      </c>
      <c r="E109" s="5">
        <v>84.0</v>
      </c>
      <c r="F109" s="6">
        <v>69.0</v>
      </c>
      <c r="G109" s="7">
        <v>68.0</v>
      </c>
      <c r="H109" s="8">
        <v>151.0</v>
      </c>
      <c r="I109" s="9">
        <v>250.0</v>
      </c>
      <c r="J109" s="10">
        <v>60.0</v>
      </c>
      <c r="K109" s="11">
        <v>48.0</v>
      </c>
      <c r="L109" s="12">
        <v>41.0</v>
      </c>
      <c r="M109" s="13">
        <v>103.0</v>
      </c>
      <c r="N109" s="31"/>
      <c r="O109" s="14">
        <v>55.0</v>
      </c>
      <c r="P109" s="15">
        <v>51.0</v>
      </c>
      <c r="Q109" s="16">
        <v>41.0</v>
      </c>
      <c r="R109" s="17">
        <v>87.0</v>
      </c>
      <c r="S109" s="18">
        <v>221.0</v>
      </c>
      <c r="T109" s="19">
        <v>44.0</v>
      </c>
      <c r="U109" s="20">
        <v>96.0</v>
      </c>
      <c r="V109" s="21">
        <v>61.0</v>
      </c>
      <c r="W109" s="22">
        <v>61.0</v>
      </c>
      <c r="X109" s="31"/>
      <c r="Y109" s="14">
        <v>54.0</v>
      </c>
      <c r="Z109" s="15">
        <v>23.0</v>
      </c>
      <c r="AA109" s="16">
        <v>52.0</v>
      </c>
      <c r="AB109" s="17">
        <v>77.0</v>
      </c>
      <c r="AC109" s="18">
        <v>219.0</v>
      </c>
      <c r="AD109" s="19">
        <v>44.0</v>
      </c>
      <c r="AE109" s="20">
        <v>59.0</v>
      </c>
      <c r="AF109" s="21">
        <v>56.0</v>
      </c>
      <c r="AG109" s="22">
        <v>29.0</v>
      </c>
      <c r="AH109" s="27"/>
      <c r="AI109" s="27"/>
    </row>
    <row r="110">
      <c r="A110" s="32"/>
      <c r="B110" s="29">
        <v>2045.0</v>
      </c>
      <c r="C110" s="30">
        <v>454.0</v>
      </c>
      <c r="D110" s="31" t="s">
        <v>0</v>
      </c>
      <c r="E110" s="5">
        <v>10.0</v>
      </c>
      <c r="F110" s="6">
        <v>5.0</v>
      </c>
      <c r="G110" s="7">
        <v>2.0</v>
      </c>
      <c r="H110" s="8">
        <v>18.0</v>
      </c>
      <c r="I110" s="9">
        <v>40.0</v>
      </c>
      <c r="J110" s="10">
        <v>16.0</v>
      </c>
      <c r="K110" s="11">
        <v>8.0</v>
      </c>
      <c r="L110" s="12">
        <v>0.0</v>
      </c>
      <c r="M110" s="13">
        <v>20.0</v>
      </c>
      <c r="N110" s="31"/>
      <c r="O110" s="14">
        <v>3.0</v>
      </c>
      <c r="P110" s="15">
        <v>10.0</v>
      </c>
      <c r="Q110" s="16">
        <v>0.0</v>
      </c>
      <c r="R110" s="17">
        <v>12.0</v>
      </c>
      <c r="S110" s="18">
        <v>26.0</v>
      </c>
      <c r="T110" s="19">
        <v>7.0</v>
      </c>
      <c r="U110" s="20">
        <v>18.0</v>
      </c>
      <c r="V110" s="21">
        <v>14.0</v>
      </c>
      <c r="W110" s="22">
        <v>12.0</v>
      </c>
      <c r="X110" s="31"/>
      <c r="Y110" s="14">
        <v>7.0</v>
      </c>
      <c r="Z110" s="15">
        <v>7.0</v>
      </c>
      <c r="AA110" s="16">
        <v>0.0</v>
      </c>
      <c r="AB110" s="17">
        <v>12.0</v>
      </c>
      <c r="AC110" s="18">
        <v>27.0</v>
      </c>
      <c r="AD110" s="19">
        <v>6.0</v>
      </c>
      <c r="AE110" s="20">
        <v>11.0</v>
      </c>
      <c r="AF110" s="21">
        <v>13.0</v>
      </c>
      <c r="AG110" s="22">
        <v>5.0</v>
      </c>
      <c r="AH110" s="27"/>
      <c r="AI110" s="27"/>
    </row>
    <row r="111">
      <c r="A111" s="32"/>
      <c r="B111" s="29">
        <v>2046.0</v>
      </c>
      <c r="C111" s="30">
        <v>2696.0</v>
      </c>
      <c r="D111" s="31" t="s">
        <v>0</v>
      </c>
      <c r="E111" s="5">
        <v>16.0</v>
      </c>
      <c r="F111" s="6">
        <v>39.0</v>
      </c>
      <c r="G111" s="7">
        <v>16.0</v>
      </c>
      <c r="H111" s="8">
        <v>59.0</v>
      </c>
      <c r="I111" s="9">
        <v>157.0</v>
      </c>
      <c r="J111" s="10">
        <v>54.0</v>
      </c>
      <c r="K111" s="11">
        <v>17.0</v>
      </c>
      <c r="L111" s="12">
        <v>17.0</v>
      </c>
      <c r="M111" s="13">
        <v>77.0</v>
      </c>
      <c r="N111" s="31"/>
      <c r="O111" s="14">
        <v>23.0</v>
      </c>
      <c r="P111" s="15">
        <v>25.0</v>
      </c>
      <c r="Q111" s="16">
        <v>15.0</v>
      </c>
      <c r="R111" s="17">
        <v>39.0</v>
      </c>
      <c r="S111" s="18">
        <v>163.0</v>
      </c>
      <c r="T111" s="19">
        <v>26.0</v>
      </c>
      <c r="U111" s="20">
        <v>21.0</v>
      </c>
      <c r="V111" s="21">
        <v>33.0</v>
      </c>
      <c r="W111" s="22">
        <v>34.0</v>
      </c>
      <c r="X111" s="31"/>
      <c r="Y111" s="14">
        <v>10.0</v>
      </c>
      <c r="Z111" s="15">
        <v>10.0</v>
      </c>
      <c r="AA111" s="16">
        <v>19.0</v>
      </c>
      <c r="AB111" s="17">
        <v>40.0</v>
      </c>
      <c r="AC111" s="18">
        <v>156.0</v>
      </c>
      <c r="AD111" s="19">
        <v>25.0</v>
      </c>
      <c r="AE111" s="20">
        <v>20.0</v>
      </c>
      <c r="AF111" s="21">
        <v>20.0</v>
      </c>
      <c r="AG111" s="22">
        <v>19.0</v>
      </c>
      <c r="AH111" s="27"/>
      <c r="AI111" s="27"/>
    </row>
    <row r="112">
      <c r="A112" s="32"/>
      <c r="B112" s="29">
        <v>2047.0</v>
      </c>
      <c r="C112" s="30">
        <v>1060.0</v>
      </c>
      <c r="D112" s="31" t="s">
        <v>0</v>
      </c>
      <c r="E112" s="5">
        <v>8.0</v>
      </c>
      <c r="F112" s="6">
        <v>13.0</v>
      </c>
      <c r="G112" s="7">
        <v>4.0</v>
      </c>
      <c r="H112" s="8">
        <v>15.0</v>
      </c>
      <c r="I112" s="9">
        <v>37.0</v>
      </c>
      <c r="J112" s="10">
        <v>27.0</v>
      </c>
      <c r="K112" s="11">
        <v>9.0</v>
      </c>
      <c r="L112" s="12">
        <v>14.0</v>
      </c>
      <c r="M112" s="13">
        <v>27.0</v>
      </c>
      <c r="N112" s="31"/>
      <c r="O112" s="14">
        <v>6.0</v>
      </c>
      <c r="P112" s="15">
        <v>4.0</v>
      </c>
      <c r="Q112" s="16">
        <v>10.0</v>
      </c>
      <c r="R112" s="17">
        <v>17.0</v>
      </c>
      <c r="S112" s="18">
        <v>51.0</v>
      </c>
      <c r="T112" s="19">
        <v>21.0</v>
      </c>
      <c r="U112" s="20">
        <v>11.0</v>
      </c>
      <c r="V112" s="21">
        <v>6.0</v>
      </c>
      <c r="W112" s="22">
        <v>9.0</v>
      </c>
      <c r="X112" s="31"/>
      <c r="Y112" s="14">
        <v>2.0</v>
      </c>
      <c r="Z112" s="15">
        <v>0.0</v>
      </c>
      <c r="AA112" s="16">
        <v>7.0</v>
      </c>
      <c r="AB112" s="17">
        <v>17.0</v>
      </c>
      <c r="AC112" s="18">
        <v>47.0</v>
      </c>
      <c r="AD112" s="19">
        <v>21.0</v>
      </c>
      <c r="AE112" s="20">
        <v>4.0</v>
      </c>
      <c r="AF112" s="21">
        <v>6.0</v>
      </c>
      <c r="AG112" s="22">
        <v>10.0</v>
      </c>
      <c r="AH112" s="27"/>
      <c r="AI112" s="27"/>
    </row>
    <row r="113">
      <c r="A113" s="32"/>
      <c r="B113" s="29">
        <v>2048.0</v>
      </c>
      <c r="C113" s="30">
        <v>3013.0</v>
      </c>
      <c r="D113" s="31" t="s">
        <v>0</v>
      </c>
      <c r="E113" s="5">
        <v>31.0</v>
      </c>
      <c r="F113" s="6">
        <v>55.0</v>
      </c>
      <c r="G113" s="7">
        <v>41.0</v>
      </c>
      <c r="H113" s="8">
        <v>103.0</v>
      </c>
      <c r="I113" s="9">
        <v>232.0</v>
      </c>
      <c r="J113" s="10">
        <v>71.0</v>
      </c>
      <c r="K113" s="11">
        <v>62.0</v>
      </c>
      <c r="L113" s="12">
        <v>36.0</v>
      </c>
      <c r="M113" s="13">
        <v>149.0</v>
      </c>
      <c r="N113" s="31"/>
      <c r="O113" s="14">
        <v>30.0</v>
      </c>
      <c r="P113" s="15">
        <v>40.0</v>
      </c>
      <c r="Q113" s="16">
        <v>29.0</v>
      </c>
      <c r="R113" s="17">
        <v>99.0</v>
      </c>
      <c r="S113" s="18">
        <v>244.0</v>
      </c>
      <c r="T113" s="19">
        <v>55.0</v>
      </c>
      <c r="U113" s="20">
        <v>42.0</v>
      </c>
      <c r="V113" s="21">
        <v>55.0</v>
      </c>
      <c r="W113" s="22">
        <v>47.0</v>
      </c>
      <c r="X113" s="31"/>
      <c r="Y113" s="14">
        <v>15.0</v>
      </c>
      <c r="Z113" s="15">
        <v>8.0</v>
      </c>
      <c r="AA113" s="16">
        <v>32.0</v>
      </c>
      <c r="AB113" s="17">
        <v>98.0</v>
      </c>
      <c r="AC113" s="18">
        <v>255.0</v>
      </c>
      <c r="AD113" s="19">
        <v>54.0</v>
      </c>
      <c r="AE113" s="20">
        <v>32.0</v>
      </c>
      <c r="AF113" s="21">
        <v>49.0</v>
      </c>
      <c r="AG113" s="22">
        <v>27.0</v>
      </c>
      <c r="AH113" s="27"/>
      <c r="AI113" s="27"/>
    </row>
    <row r="114">
      <c r="A114" s="32"/>
      <c r="B114" s="29">
        <v>2049.0</v>
      </c>
      <c r="C114" s="30">
        <v>2043.0</v>
      </c>
      <c r="D114" s="31" t="s">
        <v>0</v>
      </c>
      <c r="E114" s="5">
        <v>31.0</v>
      </c>
      <c r="F114" s="6">
        <v>54.0</v>
      </c>
      <c r="G114" s="7">
        <v>18.0</v>
      </c>
      <c r="H114" s="8">
        <v>84.0</v>
      </c>
      <c r="I114" s="9">
        <v>137.0</v>
      </c>
      <c r="J114" s="10">
        <v>54.0</v>
      </c>
      <c r="K114" s="11">
        <v>45.0</v>
      </c>
      <c r="L114" s="12">
        <v>17.0</v>
      </c>
      <c r="M114" s="13">
        <v>66.0</v>
      </c>
      <c r="N114" s="31"/>
      <c r="O114" s="14">
        <v>20.0</v>
      </c>
      <c r="P114" s="15">
        <v>14.0</v>
      </c>
      <c r="Q114" s="16">
        <v>16.0</v>
      </c>
      <c r="R114" s="17">
        <v>66.0</v>
      </c>
      <c r="S114" s="18">
        <v>143.0</v>
      </c>
      <c r="T114" s="19">
        <v>29.0</v>
      </c>
      <c r="U114" s="20">
        <v>52.0</v>
      </c>
      <c r="V114" s="21">
        <v>41.0</v>
      </c>
      <c r="W114" s="22">
        <v>32.0</v>
      </c>
      <c r="X114" s="31"/>
      <c r="Y114" s="14">
        <v>19.0</v>
      </c>
      <c r="Z114" s="15">
        <v>7.0</v>
      </c>
      <c r="AA114" s="16">
        <v>26.0</v>
      </c>
      <c r="AB114" s="17">
        <v>63.0</v>
      </c>
      <c r="AC114" s="18">
        <v>143.0</v>
      </c>
      <c r="AD114" s="19">
        <v>30.0</v>
      </c>
      <c r="AE114" s="20">
        <v>41.0</v>
      </c>
      <c r="AF114" s="21">
        <v>37.0</v>
      </c>
      <c r="AG114" s="22">
        <v>18.0</v>
      </c>
      <c r="AH114" s="27"/>
      <c r="AI114" s="27"/>
    </row>
    <row r="115">
      <c r="A115" s="32"/>
      <c r="B115" s="29">
        <v>2051.0</v>
      </c>
      <c r="C115" s="30">
        <v>1490.0</v>
      </c>
      <c r="D115" s="31" t="s">
        <v>0</v>
      </c>
      <c r="E115" s="5">
        <v>10.0</v>
      </c>
      <c r="F115" s="6">
        <v>29.0</v>
      </c>
      <c r="G115" s="7">
        <v>21.0</v>
      </c>
      <c r="H115" s="8">
        <v>58.0</v>
      </c>
      <c r="I115" s="9">
        <v>88.0</v>
      </c>
      <c r="J115" s="10">
        <v>59.0</v>
      </c>
      <c r="K115" s="11">
        <v>21.0</v>
      </c>
      <c r="L115" s="12">
        <v>24.0</v>
      </c>
      <c r="M115" s="13">
        <v>44.0</v>
      </c>
      <c r="N115" s="31"/>
      <c r="O115" s="14">
        <v>23.0</v>
      </c>
      <c r="P115" s="15">
        <v>15.0</v>
      </c>
      <c r="Q115" s="16">
        <v>25.0</v>
      </c>
      <c r="R115" s="17">
        <v>28.0</v>
      </c>
      <c r="S115" s="18">
        <v>72.0</v>
      </c>
      <c r="T115" s="19">
        <v>16.0</v>
      </c>
      <c r="U115" s="20">
        <v>38.0</v>
      </c>
      <c r="V115" s="21">
        <v>62.0</v>
      </c>
      <c r="W115" s="22">
        <v>57.0</v>
      </c>
      <c r="X115" s="31"/>
      <c r="Y115" s="14">
        <v>10.0</v>
      </c>
      <c r="Z115" s="15">
        <v>12.0</v>
      </c>
      <c r="AA115" s="16">
        <v>27.0</v>
      </c>
      <c r="AB115" s="17">
        <v>27.0</v>
      </c>
      <c r="AC115" s="18">
        <v>71.0</v>
      </c>
      <c r="AD115" s="19">
        <v>15.0</v>
      </c>
      <c r="AE115" s="20">
        <v>35.0</v>
      </c>
      <c r="AF115" s="21">
        <v>41.0</v>
      </c>
      <c r="AG115" s="22">
        <v>37.0</v>
      </c>
      <c r="AH115" s="27"/>
      <c r="AI115" s="27"/>
    </row>
    <row r="116">
      <c r="A116" s="32"/>
      <c r="B116" s="29">
        <v>2053.0</v>
      </c>
      <c r="C116" s="30">
        <v>1123.0</v>
      </c>
      <c r="D116" s="31" t="s">
        <v>0</v>
      </c>
      <c r="E116" s="5">
        <v>20.0</v>
      </c>
      <c r="F116" s="6">
        <v>14.0</v>
      </c>
      <c r="G116" s="7">
        <v>25.0</v>
      </c>
      <c r="H116" s="8">
        <v>52.0</v>
      </c>
      <c r="I116" s="9">
        <v>90.0</v>
      </c>
      <c r="J116" s="10">
        <v>62.0</v>
      </c>
      <c r="K116" s="11">
        <v>30.0</v>
      </c>
      <c r="L116" s="12">
        <v>41.0</v>
      </c>
      <c r="M116" s="13">
        <v>35.0</v>
      </c>
      <c r="N116" s="31"/>
      <c r="O116" s="14">
        <v>15.0</v>
      </c>
      <c r="P116" s="15">
        <v>15.0</v>
      </c>
      <c r="Q116" s="16">
        <v>23.0</v>
      </c>
      <c r="R116" s="17">
        <v>20.0</v>
      </c>
      <c r="S116" s="18">
        <v>39.0</v>
      </c>
      <c r="T116" s="19">
        <v>11.0</v>
      </c>
      <c r="U116" s="20">
        <v>46.0</v>
      </c>
      <c r="V116" s="21">
        <v>55.0</v>
      </c>
      <c r="W116" s="22">
        <v>70.0</v>
      </c>
      <c r="X116" s="31"/>
      <c r="Y116" s="14">
        <v>13.0</v>
      </c>
      <c r="Z116" s="15">
        <v>6.0</v>
      </c>
      <c r="AA116" s="16">
        <v>40.0</v>
      </c>
      <c r="AB116" s="17">
        <v>20.0</v>
      </c>
      <c r="AC116" s="18">
        <v>37.0</v>
      </c>
      <c r="AD116" s="19">
        <v>12.0</v>
      </c>
      <c r="AE116" s="20">
        <v>36.0</v>
      </c>
      <c r="AF116" s="21">
        <v>49.0</v>
      </c>
      <c r="AG116" s="22">
        <v>32.0</v>
      </c>
      <c r="AH116" s="27"/>
      <c r="AI116" s="27"/>
    </row>
    <row r="117">
      <c r="A117" s="32"/>
      <c r="B117" s="29">
        <v>2054.0</v>
      </c>
      <c r="C117" s="30">
        <v>2040.0</v>
      </c>
      <c r="D117" s="31" t="s">
        <v>0</v>
      </c>
      <c r="E117" s="5">
        <v>19.0</v>
      </c>
      <c r="F117" s="6">
        <v>29.0</v>
      </c>
      <c r="G117" s="7">
        <v>31.0</v>
      </c>
      <c r="H117" s="8">
        <v>50.0</v>
      </c>
      <c r="I117" s="9">
        <v>122.0</v>
      </c>
      <c r="J117" s="10">
        <v>81.0</v>
      </c>
      <c r="K117" s="11">
        <v>41.0</v>
      </c>
      <c r="L117" s="12">
        <v>38.0</v>
      </c>
      <c r="M117" s="13">
        <v>67.0</v>
      </c>
      <c r="N117" s="31"/>
      <c r="O117" s="14">
        <v>15.0</v>
      </c>
      <c r="P117" s="15">
        <v>26.0</v>
      </c>
      <c r="Q117" s="16">
        <v>37.0</v>
      </c>
      <c r="R117" s="17">
        <v>24.0</v>
      </c>
      <c r="S117" s="18">
        <v>102.0</v>
      </c>
      <c r="T117" s="19">
        <v>28.0</v>
      </c>
      <c r="U117" s="20">
        <v>56.0</v>
      </c>
      <c r="V117" s="21">
        <v>24.0</v>
      </c>
      <c r="W117" s="22">
        <v>73.0</v>
      </c>
      <c r="X117" s="31"/>
      <c r="Y117" s="14">
        <v>21.0</v>
      </c>
      <c r="Z117" s="15">
        <v>10.0</v>
      </c>
      <c r="AA117" s="16">
        <v>55.0</v>
      </c>
      <c r="AB117" s="17">
        <v>25.0</v>
      </c>
      <c r="AC117" s="18">
        <v>104.0</v>
      </c>
      <c r="AD117" s="19">
        <v>26.0</v>
      </c>
      <c r="AE117" s="20">
        <v>29.0</v>
      </c>
      <c r="AF117" s="21">
        <v>23.0</v>
      </c>
      <c r="AG117" s="22">
        <v>33.0</v>
      </c>
      <c r="AH117" s="27"/>
      <c r="AI117" s="27"/>
    </row>
    <row r="118">
      <c r="A118" s="32"/>
      <c r="B118" s="29">
        <v>2055.0</v>
      </c>
      <c r="C118" s="30">
        <v>2873.0</v>
      </c>
      <c r="D118" s="31" t="s">
        <v>0</v>
      </c>
      <c r="E118" s="5">
        <v>29.0</v>
      </c>
      <c r="F118" s="6">
        <v>37.0</v>
      </c>
      <c r="G118" s="7">
        <v>36.0</v>
      </c>
      <c r="H118" s="8">
        <v>123.0</v>
      </c>
      <c r="I118" s="9">
        <v>177.0</v>
      </c>
      <c r="J118" s="10">
        <v>122.0</v>
      </c>
      <c r="K118" s="11">
        <v>40.0</v>
      </c>
      <c r="L118" s="12">
        <v>54.0</v>
      </c>
      <c r="M118" s="13">
        <v>78.0</v>
      </c>
      <c r="N118" s="31"/>
      <c r="O118" s="14">
        <v>36.0</v>
      </c>
      <c r="P118" s="15">
        <v>37.0</v>
      </c>
      <c r="Q118" s="16">
        <v>45.0</v>
      </c>
      <c r="R118" s="17">
        <v>53.0</v>
      </c>
      <c r="S118" s="18">
        <v>118.0</v>
      </c>
      <c r="T118" s="19">
        <v>36.0</v>
      </c>
      <c r="U118" s="20">
        <v>89.0</v>
      </c>
      <c r="V118" s="21">
        <v>83.0</v>
      </c>
      <c r="W118" s="22">
        <v>98.0</v>
      </c>
      <c r="X118" s="31"/>
      <c r="Y118" s="14">
        <v>25.0</v>
      </c>
      <c r="Z118" s="15">
        <v>24.0</v>
      </c>
      <c r="AA118" s="16">
        <v>46.0</v>
      </c>
      <c r="AB118" s="17">
        <v>53.0</v>
      </c>
      <c r="AC118" s="18">
        <v>112.0</v>
      </c>
      <c r="AD118" s="19">
        <v>36.0</v>
      </c>
      <c r="AE118" s="20">
        <v>63.0</v>
      </c>
      <c r="AF118" s="21">
        <v>64.0</v>
      </c>
      <c r="AG118" s="22">
        <v>60.0</v>
      </c>
      <c r="AH118" s="27"/>
      <c r="AI118" s="27"/>
    </row>
    <row r="119">
      <c r="A119" s="32"/>
      <c r="B119" s="29">
        <v>2063.0</v>
      </c>
      <c r="C119" s="30">
        <v>1006.0</v>
      </c>
      <c r="D119" s="31" t="s">
        <v>0</v>
      </c>
      <c r="E119" s="5">
        <v>6.0</v>
      </c>
      <c r="F119" s="6">
        <v>12.0</v>
      </c>
      <c r="G119" s="7">
        <v>5.0</v>
      </c>
      <c r="H119" s="8">
        <v>13.0</v>
      </c>
      <c r="I119" s="9">
        <v>37.0</v>
      </c>
      <c r="J119" s="10">
        <v>10.0</v>
      </c>
      <c r="K119" s="11">
        <v>4.0</v>
      </c>
      <c r="L119" s="12">
        <v>4.0</v>
      </c>
      <c r="M119" s="13">
        <v>27.0</v>
      </c>
      <c r="N119" s="31"/>
      <c r="O119" s="14">
        <v>7.0</v>
      </c>
      <c r="P119" s="15">
        <v>5.0</v>
      </c>
      <c r="Q119" s="16">
        <v>4.0</v>
      </c>
      <c r="R119" s="17">
        <v>8.0</v>
      </c>
      <c r="S119" s="18">
        <v>48.0</v>
      </c>
      <c r="T119" s="19">
        <v>12.0</v>
      </c>
      <c r="U119" s="20">
        <v>6.0</v>
      </c>
      <c r="V119" s="21">
        <v>5.0</v>
      </c>
      <c r="W119" s="22">
        <v>2.0</v>
      </c>
      <c r="X119" s="31"/>
      <c r="Y119" s="14">
        <v>5.0</v>
      </c>
      <c r="Z119" s="15">
        <v>2.0</v>
      </c>
      <c r="AA119" s="16">
        <v>0.0</v>
      </c>
      <c r="AB119" s="17">
        <v>7.0</v>
      </c>
      <c r="AC119" s="18">
        <v>48.0</v>
      </c>
      <c r="AD119" s="19">
        <v>13.0</v>
      </c>
      <c r="AE119" s="20">
        <v>6.0</v>
      </c>
      <c r="AF119" s="21">
        <v>4.0</v>
      </c>
      <c r="AG119" s="22">
        <v>3.0</v>
      </c>
      <c r="AH119" s="27"/>
      <c r="AI119" s="27"/>
    </row>
    <row r="120">
      <c r="A120" s="32"/>
      <c r="B120" s="29">
        <v>2065.0</v>
      </c>
      <c r="C120" s="30">
        <v>1596.0</v>
      </c>
      <c r="D120" s="31" t="s">
        <v>0</v>
      </c>
      <c r="E120" s="5">
        <v>21.0</v>
      </c>
      <c r="F120" s="6">
        <v>33.0</v>
      </c>
      <c r="G120" s="7">
        <v>20.0</v>
      </c>
      <c r="H120" s="8">
        <v>79.0</v>
      </c>
      <c r="I120" s="9">
        <v>100.0</v>
      </c>
      <c r="J120" s="10">
        <v>46.0</v>
      </c>
      <c r="K120" s="11">
        <v>25.0</v>
      </c>
      <c r="L120" s="12">
        <v>18.0</v>
      </c>
      <c r="M120" s="13">
        <v>39.0</v>
      </c>
      <c r="N120" s="31"/>
      <c r="O120" s="14">
        <v>38.0</v>
      </c>
      <c r="P120" s="15">
        <v>23.0</v>
      </c>
      <c r="Q120" s="16">
        <v>16.0</v>
      </c>
      <c r="R120" s="17">
        <v>28.0</v>
      </c>
      <c r="S120" s="18">
        <v>73.0</v>
      </c>
      <c r="T120" s="19">
        <v>17.0</v>
      </c>
      <c r="U120" s="20">
        <v>39.0</v>
      </c>
      <c r="V120" s="21">
        <v>41.0</v>
      </c>
      <c r="W120" s="22">
        <v>35.0</v>
      </c>
      <c r="X120" s="31"/>
      <c r="Y120" s="14">
        <v>21.0</v>
      </c>
      <c r="Z120" s="15">
        <v>14.0</v>
      </c>
      <c r="AA120" s="16">
        <v>23.0</v>
      </c>
      <c r="AB120" s="17">
        <v>28.0</v>
      </c>
      <c r="AC120" s="18">
        <v>69.0</v>
      </c>
      <c r="AD120" s="19">
        <v>17.0</v>
      </c>
      <c r="AE120" s="20">
        <v>34.0</v>
      </c>
      <c r="AF120" s="21">
        <v>28.0</v>
      </c>
      <c r="AG120" s="22">
        <v>12.0</v>
      </c>
      <c r="AH120" s="27"/>
      <c r="AI120" s="27"/>
    </row>
    <row r="121">
      <c r="A121" s="32"/>
      <c r="B121" s="29">
        <v>2067.0</v>
      </c>
      <c r="C121" s="30">
        <v>1563.0</v>
      </c>
      <c r="D121" s="31" t="s">
        <v>0</v>
      </c>
      <c r="E121" s="5">
        <v>15.0</v>
      </c>
      <c r="F121" s="6">
        <v>20.0</v>
      </c>
      <c r="G121" s="7">
        <v>17.0</v>
      </c>
      <c r="H121" s="8">
        <v>51.0</v>
      </c>
      <c r="I121" s="9">
        <v>100.0</v>
      </c>
      <c r="J121" s="10">
        <v>40.0</v>
      </c>
      <c r="K121" s="11">
        <v>26.0</v>
      </c>
      <c r="L121" s="12">
        <v>20.0</v>
      </c>
      <c r="M121" s="13">
        <v>49.0</v>
      </c>
      <c r="N121" s="31"/>
      <c r="O121" s="14">
        <v>14.0</v>
      </c>
      <c r="P121" s="15">
        <v>14.0</v>
      </c>
      <c r="Q121" s="16">
        <v>20.0</v>
      </c>
      <c r="R121" s="17">
        <v>30.0</v>
      </c>
      <c r="S121" s="18">
        <v>83.0</v>
      </c>
      <c r="T121" s="19">
        <v>16.0</v>
      </c>
      <c r="U121" s="20">
        <v>33.0</v>
      </c>
      <c r="V121" s="21">
        <v>31.0</v>
      </c>
      <c r="W121" s="22">
        <v>29.0</v>
      </c>
      <c r="X121" s="31"/>
      <c r="Y121" s="14">
        <v>12.0</v>
      </c>
      <c r="Z121" s="15">
        <v>9.0</v>
      </c>
      <c r="AA121" s="16">
        <v>27.0</v>
      </c>
      <c r="AB121" s="17">
        <v>28.0</v>
      </c>
      <c r="AC121" s="18">
        <v>88.0</v>
      </c>
      <c r="AD121" s="19">
        <v>14.0</v>
      </c>
      <c r="AE121" s="20">
        <v>23.0</v>
      </c>
      <c r="AF121" s="21">
        <v>30.0</v>
      </c>
      <c r="AG121" s="22">
        <v>19.0</v>
      </c>
      <c r="AH121" s="27"/>
      <c r="AI121" s="27"/>
    </row>
    <row r="122">
      <c r="A122" s="32"/>
      <c r="B122" s="29">
        <v>2073.0</v>
      </c>
      <c r="C122" s="30">
        <v>1952.0</v>
      </c>
      <c r="D122" s="31" t="s">
        <v>0</v>
      </c>
      <c r="E122" s="5">
        <v>11.0</v>
      </c>
      <c r="F122" s="6">
        <v>22.0</v>
      </c>
      <c r="G122" s="7">
        <v>21.0</v>
      </c>
      <c r="H122" s="8">
        <v>59.0</v>
      </c>
      <c r="I122" s="9">
        <v>82.0</v>
      </c>
      <c r="J122" s="10">
        <v>31.0</v>
      </c>
      <c r="K122" s="11">
        <v>20.0</v>
      </c>
      <c r="L122" s="12">
        <v>19.0</v>
      </c>
      <c r="M122" s="13">
        <v>45.0</v>
      </c>
      <c r="N122" s="31"/>
      <c r="O122" s="14">
        <v>25.0</v>
      </c>
      <c r="P122" s="15">
        <v>15.0</v>
      </c>
      <c r="Q122" s="16">
        <v>17.0</v>
      </c>
      <c r="R122" s="17">
        <v>32.0</v>
      </c>
      <c r="S122" s="18">
        <v>70.0</v>
      </c>
      <c r="T122" s="19">
        <v>13.0</v>
      </c>
      <c r="U122" s="20">
        <v>21.0</v>
      </c>
      <c r="V122" s="21">
        <v>28.0</v>
      </c>
      <c r="W122" s="22">
        <v>27.0</v>
      </c>
      <c r="X122" s="31"/>
      <c r="Y122" s="14">
        <v>17.0</v>
      </c>
      <c r="Z122" s="15">
        <v>10.0</v>
      </c>
      <c r="AA122" s="16">
        <v>21.0</v>
      </c>
      <c r="AB122" s="17">
        <v>31.0</v>
      </c>
      <c r="AC122" s="18">
        <v>72.0</v>
      </c>
      <c r="AD122" s="19">
        <v>15.0</v>
      </c>
      <c r="AE122" s="20">
        <v>24.0</v>
      </c>
      <c r="AF122" s="21">
        <v>24.0</v>
      </c>
      <c r="AG122" s="22">
        <v>16.0</v>
      </c>
      <c r="AH122" s="27"/>
      <c r="AI122" s="27"/>
    </row>
    <row r="123">
      <c r="A123" s="32"/>
      <c r="B123" s="29">
        <v>2074.0</v>
      </c>
      <c r="C123" s="30">
        <v>1756.0</v>
      </c>
      <c r="D123" s="31" t="s">
        <v>0</v>
      </c>
      <c r="E123" s="5">
        <v>26.0</v>
      </c>
      <c r="F123" s="6">
        <v>47.0</v>
      </c>
      <c r="G123" s="7">
        <v>14.0</v>
      </c>
      <c r="H123" s="8">
        <v>69.0</v>
      </c>
      <c r="I123" s="9">
        <v>135.0</v>
      </c>
      <c r="J123" s="10">
        <v>25.0</v>
      </c>
      <c r="K123" s="11">
        <v>32.0</v>
      </c>
      <c r="L123" s="12">
        <v>20.0</v>
      </c>
      <c r="M123" s="13">
        <v>79.0</v>
      </c>
      <c r="N123" s="31"/>
      <c r="O123" s="14">
        <v>18.0</v>
      </c>
      <c r="P123" s="15">
        <v>24.0</v>
      </c>
      <c r="Q123" s="16">
        <v>6.0</v>
      </c>
      <c r="R123" s="17">
        <v>59.0</v>
      </c>
      <c r="S123" s="18">
        <v>128.0</v>
      </c>
      <c r="T123" s="19">
        <v>17.0</v>
      </c>
      <c r="U123" s="20">
        <v>30.0</v>
      </c>
      <c r="V123" s="21">
        <v>34.0</v>
      </c>
      <c r="W123" s="22">
        <v>26.0</v>
      </c>
      <c r="X123" s="31"/>
      <c r="Y123" s="14">
        <v>13.0</v>
      </c>
      <c r="Z123" s="15">
        <v>13.0</v>
      </c>
      <c r="AA123" s="16">
        <v>9.0</v>
      </c>
      <c r="AB123" s="17">
        <v>58.0</v>
      </c>
      <c r="AC123" s="18">
        <v>128.0</v>
      </c>
      <c r="AD123" s="19">
        <v>18.0</v>
      </c>
      <c r="AE123" s="20">
        <v>10.0</v>
      </c>
      <c r="AF123" s="21">
        <v>31.0</v>
      </c>
      <c r="AG123" s="22">
        <v>19.0</v>
      </c>
      <c r="AH123" s="27"/>
      <c r="AI123" s="27"/>
    </row>
    <row r="124">
      <c r="A124" s="32"/>
      <c r="B124" s="29">
        <v>2082.0</v>
      </c>
      <c r="C124" s="30">
        <v>1903.0</v>
      </c>
      <c r="D124" s="31" t="s">
        <v>0</v>
      </c>
      <c r="E124" s="5">
        <v>35.0</v>
      </c>
      <c r="F124" s="6">
        <v>47.0</v>
      </c>
      <c r="G124" s="7">
        <v>34.0</v>
      </c>
      <c r="H124" s="8">
        <v>93.0</v>
      </c>
      <c r="I124" s="9">
        <v>108.0</v>
      </c>
      <c r="J124" s="10">
        <v>46.0</v>
      </c>
      <c r="K124" s="11">
        <v>35.0</v>
      </c>
      <c r="L124" s="12">
        <v>34.0</v>
      </c>
      <c r="M124" s="13">
        <v>87.0</v>
      </c>
      <c r="N124" s="31"/>
      <c r="O124" s="14">
        <v>28.0</v>
      </c>
      <c r="P124" s="15">
        <v>22.0</v>
      </c>
      <c r="Q124" s="16">
        <v>20.0</v>
      </c>
      <c r="R124" s="17">
        <v>41.0</v>
      </c>
      <c r="S124" s="18">
        <v>129.0</v>
      </c>
      <c r="T124" s="19">
        <v>20.0</v>
      </c>
      <c r="U124" s="20">
        <v>59.0</v>
      </c>
      <c r="V124" s="21">
        <v>45.0</v>
      </c>
      <c r="W124" s="22">
        <v>59.0</v>
      </c>
      <c r="X124" s="31"/>
      <c r="Y124" s="14">
        <v>32.0</v>
      </c>
      <c r="Z124" s="15">
        <v>20.0</v>
      </c>
      <c r="AA124" s="16">
        <v>35.0</v>
      </c>
      <c r="AB124" s="17">
        <v>43.0</v>
      </c>
      <c r="AC124" s="18">
        <v>127.0</v>
      </c>
      <c r="AD124" s="19">
        <v>16.0</v>
      </c>
      <c r="AE124" s="20">
        <v>45.0</v>
      </c>
      <c r="AF124" s="21">
        <v>41.0</v>
      </c>
      <c r="AG124" s="22">
        <v>30.0</v>
      </c>
      <c r="AH124" s="27"/>
      <c r="AI124" s="27"/>
    </row>
    <row r="125">
      <c r="A125" s="32"/>
      <c r="B125" s="29">
        <v>2086.0</v>
      </c>
      <c r="C125" s="30">
        <v>2283.0</v>
      </c>
      <c r="D125" s="31" t="s">
        <v>0</v>
      </c>
      <c r="E125" s="5">
        <v>15.0</v>
      </c>
      <c r="F125" s="6">
        <v>18.0</v>
      </c>
      <c r="G125" s="7">
        <v>12.0</v>
      </c>
      <c r="H125" s="8">
        <v>21.0</v>
      </c>
      <c r="I125" s="9">
        <v>72.0</v>
      </c>
      <c r="J125" s="10">
        <v>22.0</v>
      </c>
      <c r="K125" s="11">
        <v>14.0</v>
      </c>
      <c r="L125" s="12">
        <v>11.0</v>
      </c>
      <c r="M125" s="13">
        <v>40.0</v>
      </c>
      <c r="N125" s="31"/>
      <c r="O125" s="14">
        <v>5.0</v>
      </c>
      <c r="P125" s="15">
        <v>18.0</v>
      </c>
      <c r="Q125" s="16">
        <v>8.0</v>
      </c>
      <c r="R125" s="17">
        <v>24.0</v>
      </c>
      <c r="S125" s="18">
        <v>57.0</v>
      </c>
      <c r="T125" s="19">
        <v>18.0</v>
      </c>
      <c r="U125" s="20">
        <v>15.0</v>
      </c>
      <c r="V125" s="21">
        <v>21.0</v>
      </c>
      <c r="W125" s="22">
        <v>10.0</v>
      </c>
      <c r="X125" s="31"/>
      <c r="Y125" s="14">
        <v>5.0</v>
      </c>
      <c r="Z125" s="15">
        <v>6.0</v>
      </c>
      <c r="AA125" s="16">
        <v>2.0</v>
      </c>
      <c r="AB125" s="17">
        <v>24.0</v>
      </c>
      <c r="AC125" s="18">
        <v>60.0</v>
      </c>
      <c r="AD125" s="19">
        <v>22.0</v>
      </c>
      <c r="AE125" s="20">
        <v>9.0</v>
      </c>
      <c r="AF125" s="21">
        <v>23.0</v>
      </c>
      <c r="AG125" s="22">
        <v>6.0</v>
      </c>
      <c r="AH125" s="27"/>
      <c r="AI125" s="27"/>
    </row>
    <row r="126">
      <c r="A126" s="32"/>
      <c r="B126" s="29">
        <v>2087.0</v>
      </c>
      <c r="C126" s="30">
        <v>2996.0</v>
      </c>
      <c r="D126" s="31" t="s">
        <v>0</v>
      </c>
      <c r="E126" s="5">
        <v>28.0</v>
      </c>
      <c r="F126" s="6">
        <v>34.0</v>
      </c>
      <c r="G126" s="7">
        <v>19.0</v>
      </c>
      <c r="H126" s="8">
        <v>66.0</v>
      </c>
      <c r="I126" s="9">
        <v>102.0</v>
      </c>
      <c r="J126" s="10">
        <v>25.0</v>
      </c>
      <c r="K126" s="11">
        <v>34.0</v>
      </c>
      <c r="L126" s="12">
        <v>27.0</v>
      </c>
      <c r="M126" s="13">
        <v>72.0</v>
      </c>
      <c r="N126" s="31"/>
      <c r="O126" s="14">
        <v>15.0</v>
      </c>
      <c r="P126" s="15">
        <v>18.0</v>
      </c>
      <c r="Q126" s="16">
        <v>2.0</v>
      </c>
      <c r="R126" s="17">
        <v>63.0</v>
      </c>
      <c r="S126" s="18">
        <v>113.0</v>
      </c>
      <c r="T126" s="19">
        <v>36.0</v>
      </c>
      <c r="U126" s="20">
        <v>36.0</v>
      </c>
      <c r="V126" s="21">
        <v>30.0</v>
      </c>
      <c r="W126" s="22">
        <v>12.0</v>
      </c>
      <c r="X126" s="31"/>
      <c r="Y126" s="14">
        <v>12.0</v>
      </c>
      <c r="Z126" s="15">
        <v>5.0</v>
      </c>
      <c r="AA126" s="16">
        <v>4.0</v>
      </c>
      <c r="AB126" s="17">
        <v>67.0</v>
      </c>
      <c r="AC126" s="18">
        <v>119.0</v>
      </c>
      <c r="AD126" s="19">
        <v>37.0</v>
      </c>
      <c r="AE126" s="20">
        <v>30.0</v>
      </c>
      <c r="AF126" s="21">
        <v>26.0</v>
      </c>
      <c r="AG126" s="22">
        <v>6.0</v>
      </c>
      <c r="AH126" s="27"/>
      <c r="AI126" s="27"/>
    </row>
    <row r="127">
      <c r="A127" s="32"/>
      <c r="B127" s="29">
        <v>2126.0</v>
      </c>
      <c r="C127" s="30">
        <v>2337.0</v>
      </c>
      <c r="D127" s="31" t="s">
        <v>0</v>
      </c>
      <c r="E127" s="5">
        <v>19.0</v>
      </c>
      <c r="F127" s="6">
        <v>16.0</v>
      </c>
      <c r="G127" s="7">
        <v>22.0</v>
      </c>
      <c r="H127" s="8">
        <v>66.0</v>
      </c>
      <c r="I127" s="9">
        <v>114.0</v>
      </c>
      <c r="J127" s="10">
        <v>47.0</v>
      </c>
      <c r="K127" s="11">
        <v>26.0</v>
      </c>
      <c r="L127" s="12">
        <v>23.0</v>
      </c>
      <c r="M127" s="13">
        <v>56.0</v>
      </c>
      <c r="N127" s="31"/>
      <c r="O127" s="14">
        <v>34.0</v>
      </c>
      <c r="P127" s="15">
        <v>10.0</v>
      </c>
      <c r="Q127" s="16">
        <v>20.0</v>
      </c>
      <c r="R127" s="17">
        <v>38.0</v>
      </c>
      <c r="S127" s="18">
        <v>105.0</v>
      </c>
      <c r="T127" s="19">
        <v>33.0</v>
      </c>
      <c r="U127" s="20">
        <v>26.0</v>
      </c>
      <c r="V127" s="21">
        <v>27.0</v>
      </c>
      <c r="W127" s="22">
        <v>27.0</v>
      </c>
      <c r="X127" s="31"/>
      <c r="Y127" s="14">
        <v>13.0</v>
      </c>
      <c r="Z127" s="15">
        <v>2.0</v>
      </c>
      <c r="AA127" s="16">
        <v>19.0</v>
      </c>
      <c r="AB127" s="17">
        <v>38.0</v>
      </c>
      <c r="AC127" s="18">
        <v>108.0</v>
      </c>
      <c r="AD127" s="19">
        <v>31.0</v>
      </c>
      <c r="AE127" s="20">
        <v>15.0</v>
      </c>
      <c r="AF127" s="21">
        <v>27.0</v>
      </c>
      <c r="AG127" s="22">
        <v>17.0</v>
      </c>
      <c r="AH127" s="27"/>
      <c r="AI127" s="27"/>
    </row>
    <row r="128">
      <c r="A128" s="32"/>
      <c r="B128" s="29">
        <v>2352.0</v>
      </c>
      <c r="C128" s="30">
        <v>3099.0</v>
      </c>
      <c r="D128" s="31" t="s">
        <v>0</v>
      </c>
      <c r="E128" s="5">
        <v>50.0</v>
      </c>
      <c r="F128" s="6">
        <v>73.0</v>
      </c>
      <c r="G128" s="7">
        <v>47.0</v>
      </c>
      <c r="H128" s="8">
        <v>187.0</v>
      </c>
      <c r="I128" s="9">
        <v>385.0</v>
      </c>
      <c r="J128" s="10">
        <v>83.0</v>
      </c>
      <c r="K128" s="11">
        <v>64.0</v>
      </c>
      <c r="L128" s="12">
        <v>24.0</v>
      </c>
      <c r="M128" s="13">
        <v>131.0</v>
      </c>
      <c r="N128" s="31"/>
      <c r="O128" s="14">
        <v>68.0</v>
      </c>
      <c r="P128" s="15">
        <v>66.0</v>
      </c>
      <c r="Q128" s="16">
        <v>26.0</v>
      </c>
      <c r="R128" s="17">
        <v>88.0</v>
      </c>
      <c r="S128" s="18">
        <v>285.0</v>
      </c>
      <c r="T128" s="19">
        <v>31.0</v>
      </c>
      <c r="U128" s="20">
        <v>97.0</v>
      </c>
      <c r="V128" s="21">
        <v>143.0</v>
      </c>
      <c r="W128" s="22">
        <v>80.0</v>
      </c>
      <c r="X128" s="31"/>
      <c r="Y128" s="14">
        <v>42.0</v>
      </c>
      <c r="Z128" s="15">
        <v>27.0</v>
      </c>
      <c r="AA128" s="16">
        <v>28.0</v>
      </c>
      <c r="AB128" s="17">
        <v>98.0</v>
      </c>
      <c r="AC128" s="18">
        <v>275.0</v>
      </c>
      <c r="AD128" s="19">
        <v>28.0</v>
      </c>
      <c r="AE128" s="20">
        <v>84.0</v>
      </c>
      <c r="AF128" s="21">
        <v>128.0</v>
      </c>
      <c r="AG128" s="22">
        <v>49.0</v>
      </c>
      <c r="AH128" s="27"/>
      <c r="AI128" s="27"/>
    </row>
    <row r="129">
      <c r="A129" s="32"/>
      <c r="B129" s="29">
        <v>2360.0</v>
      </c>
      <c r="C129" s="30">
        <v>2222.0</v>
      </c>
      <c r="D129" s="31" t="s">
        <v>0</v>
      </c>
      <c r="E129" s="5">
        <v>20.0</v>
      </c>
      <c r="F129" s="6">
        <v>39.0</v>
      </c>
      <c r="G129" s="7">
        <v>22.0</v>
      </c>
      <c r="H129" s="8">
        <v>50.0</v>
      </c>
      <c r="I129" s="9">
        <v>145.0</v>
      </c>
      <c r="J129" s="10">
        <v>26.0</v>
      </c>
      <c r="K129" s="11">
        <v>29.0</v>
      </c>
      <c r="L129" s="12">
        <v>7.0</v>
      </c>
      <c r="M129" s="13">
        <v>49.0</v>
      </c>
      <c r="N129" s="31"/>
      <c r="O129" s="14">
        <v>20.0</v>
      </c>
      <c r="P129" s="15">
        <v>8.0</v>
      </c>
      <c r="Q129" s="16">
        <v>6.0</v>
      </c>
      <c r="R129" s="17">
        <v>56.0</v>
      </c>
      <c r="S129" s="18">
        <v>159.0</v>
      </c>
      <c r="T129" s="19">
        <v>19.0</v>
      </c>
      <c r="U129" s="20">
        <v>14.0</v>
      </c>
      <c r="V129" s="21">
        <v>27.0</v>
      </c>
      <c r="W129" s="22">
        <v>9.0</v>
      </c>
      <c r="X129" s="31"/>
      <c r="Y129" s="14">
        <v>7.0</v>
      </c>
      <c r="Z129" s="15">
        <v>6.0</v>
      </c>
      <c r="AA129" s="16">
        <v>10.0</v>
      </c>
      <c r="AB129" s="17">
        <v>58.0</v>
      </c>
      <c r="AC129" s="18">
        <v>159.0</v>
      </c>
      <c r="AD129" s="19">
        <v>21.0</v>
      </c>
      <c r="AE129" s="20">
        <v>13.0</v>
      </c>
      <c r="AF129" s="21">
        <v>18.0</v>
      </c>
      <c r="AG129" s="22">
        <v>7.0</v>
      </c>
      <c r="AH129" s="27"/>
      <c r="AI129" s="27"/>
    </row>
    <row r="130">
      <c r="A130" s="32"/>
      <c r="B130" s="29">
        <v>2371.0</v>
      </c>
      <c r="C130" s="30">
        <v>1353.0</v>
      </c>
      <c r="D130" s="31" t="s">
        <v>0</v>
      </c>
      <c r="E130" s="5">
        <v>24.0</v>
      </c>
      <c r="F130" s="6">
        <v>31.0</v>
      </c>
      <c r="G130" s="7">
        <v>27.0</v>
      </c>
      <c r="H130" s="8">
        <v>53.0</v>
      </c>
      <c r="I130" s="9">
        <v>72.0</v>
      </c>
      <c r="J130" s="10">
        <v>31.0</v>
      </c>
      <c r="K130" s="11">
        <v>27.0</v>
      </c>
      <c r="L130" s="12">
        <v>10.0</v>
      </c>
      <c r="M130" s="13">
        <v>35.0</v>
      </c>
      <c r="N130" s="31"/>
      <c r="O130" s="14">
        <v>25.0</v>
      </c>
      <c r="P130" s="15">
        <v>11.0</v>
      </c>
      <c r="Q130" s="16">
        <v>12.0</v>
      </c>
      <c r="R130" s="17">
        <v>33.0</v>
      </c>
      <c r="S130" s="18">
        <v>78.0</v>
      </c>
      <c r="T130" s="19">
        <v>18.0</v>
      </c>
      <c r="U130" s="20">
        <v>31.0</v>
      </c>
      <c r="V130" s="21">
        <v>20.0</v>
      </c>
      <c r="W130" s="22">
        <v>22.0</v>
      </c>
      <c r="X130" s="31"/>
      <c r="Y130" s="14">
        <v>19.0</v>
      </c>
      <c r="Z130" s="15">
        <v>8.0</v>
      </c>
      <c r="AA130" s="16">
        <v>14.0</v>
      </c>
      <c r="AB130" s="17">
        <v>28.0</v>
      </c>
      <c r="AC130" s="18">
        <v>78.0</v>
      </c>
      <c r="AD130" s="19">
        <v>19.0</v>
      </c>
      <c r="AE130" s="20">
        <v>24.0</v>
      </c>
      <c r="AF130" s="21">
        <v>13.0</v>
      </c>
      <c r="AG130" s="22">
        <v>17.0</v>
      </c>
      <c r="AH130" s="27"/>
      <c r="AI130" s="27"/>
    </row>
    <row r="131">
      <c r="A131" s="32"/>
      <c r="B131" s="29">
        <v>2372.0</v>
      </c>
      <c r="C131" s="30">
        <v>2474.0</v>
      </c>
      <c r="D131" s="31" t="s">
        <v>0</v>
      </c>
      <c r="E131" s="5">
        <v>32.0</v>
      </c>
      <c r="F131" s="6">
        <v>49.0</v>
      </c>
      <c r="G131" s="7">
        <v>27.0</v>
      </c>
      <c r="H131" s="8">
        <v>71.0</v>
      </c>
      <c r="I131" s="9">
        <v>134.0</v>
      </c>
      <c r="J131" s="10">
        <v>65.0</v>
      </c>
      <c r="K131" s="11">
        <v>25.0</v>
      </c>
      <c r="L131" s="12">
        <v>22.0</v>
      </c>
      <c r="M131" s="13">
        <v>66.0</v>
      </c>
      <c r="N131" s="31"/>
      <c r="O131" s="14">
        <v>12.0</v>
      </c>
      <c r="P131" s="15">
        <v>24.0</v>
      </c>
      <c r="Q131" s="16">
        <v>26.0</v>
      </c>
      <c r="R131" s="17">
        <v>57.0</v>
      </c>
      <c r="S131" s="18">
        <v>140.0</v>
      </c>
      <c r="T131" s="19">
        <v>25.0</v>
      </c>
      <c r="U131" s="20">
        <v>29.0</v>
      </c>
      <c r="V131" s="21">
        <v>28.0</v>
      </c>
      <c r="W131" s="22">
        <v>52.0</v>
      </c>
      <c r="X131" s="31"/>
      <c r="Y131" s="14">
        <v>18.0</v>
      </c>
      <c r="Z131" s="15">
        <v>8.0</v>
      </c>
      <c r="AA131" s="16">
        <v>24.0</v>
      </c>
      <c r="AB131" s="17">
        <v>58.0</v>
      </c>
      <c r="AC131" s="18">
        <v>143.0</v>
      </c>
      <c r="AD131" s="19">
        <v>30.0</v>
      </c>
      <c r="AE131" s="20">
        <v>15.0</v>
      </c>
      <c r="AF131" s="21">
        <v>35.0</v>
      </c>
      <c r="AG131" s="22">
        <v>26.0</v>
      </c>
      <c r="AH131" s="27"/>
      <c r="AI131" s="27"/>
    </row>
    <row r="132">
      <c r="A132" s="32"/>
      <c r="B132" s="29">
        <v>2387.0</v>
      </c>
      <c r="C132" s="30">
        <v>2474.0</v>
      </c>
      <c r="D132" s="31" t="s">
        <v>0</v>
      </c>
      <c r="E132" s="5">
        <v>20.0</v>
      </c>
      <c r="F132" s="6">
        <v>46.0</v>
      </c>
      <c r="G132" s="7">
        <v>14.0</v>
      </c>
      <c r="H132" s="8">
        <v>78.0</v>
      </c>
      <c r="I132" s="9">
        <v>121.0</v>
      </c>
      <c r="J132" s="10">
        <v>45.0</v>
      </c>
      <c r="K132" s="11">
        <v>30.0</v>
      </c>
      <c r="L132" s="12">
        <v>27.0</v>
      </c>
      <c r="M132" s="13">
        <v>62.0</v>
      </c>
      <c r="N132" s="31"/>
      <c r="O132" s="14">
        <v>27.0</v>
      </c>
      <c r="P132" s="15">
        <v>22.0</v>
      </c>
      <c r="Q132" s="16">
        <v>10.0</v>
      </c>
      <c r="R132" s="17">
        <v>48.0</v>
      </c>
      <c r="S132" s="18">
        <v>126.0</v>
      </c>
      <c r="T132" s="19">
        <v>40.0</v>
      </c>
      <c r="U132" s="20">
        <v>36.0</v>
      </c>
      <c r="V132" s="21">
        <v>27.0</v>
      </c>
      <c r="W132" s="22">
        <v>28.0</v>
      </c>
      <c r="X132" s="31"/>
      <c r="Y132" s="14">
        <v>9.0</v>
      </c>
      <c r="Z132" s="15">
        <v>4.0</v>
      </c>
      <c r="AA132" s="16">
        <v>19.0</v>
      </c>
      <c r="AB132" s="17">
        <v>47.0</v>
      </c>
      <c r="AC132" s="18">
        <v>128.0</v>
      </c>
      <c r="AD132" s="19">
        <v>38.0</v>
      </c>
      <c r="AE132" s="20">
        <v>31.0</v>
      </c>
      <c r="AF132" s="21">
        <v>18.0</v>
      </c>
      <c r="AG132" s="22">
        <v>11.0</v>
      </c>
      <c r="AH132" s="27"/>
      <c r="AI132" s="27"/>
    </row>
    <row r="133">
      <c r="A133" s="32"/>
      <c r="B133" s="29">
        <v>2399.0</v>
      </c>
      <c r="C133" s="30">
        <v>1496.0</v>
      </c>
      <c r="D133" s="31" t="s">
        <v>0</v>
      </c>
      <c r="E133" s="5">
        <v>5.0</v>
      </c>
      <c r="F133" s="6">
        <v>38.0</v>
      </c>
      <c r="G133" s="7">
        <v>13.0</v>
      </c>
      <c r="H133" s="8">
        <v>44.0</v>
      </c>
      <c r="I133" s="9">
        <v>110.0</v>
      </c>
      <c r="J133" s="10">
        <v>26.0</v>
      </c>
      <c r="K133" s="11">
        <v>15.0</v>
      </c>
      <c r="L133" s="12">
        <v>14.0</v>
      </c>
      <c r="M133" s="13">
        <v>57.0</v>
      </c>
      <c r="N133" s="31"/>
      <c r="O133" s="14">
        <v>13.0</v>
      </c>
      <c r="P133" s="15">
        <v>20.0</v>
      </c>
      <c r="Q133" s="16">
        <v>15.0</v>
      </c>
      <c r="R133" s="17">
        <v>31.0</v>
      </c>
      <c r="S133" s="18">
        <v>110.0</v>
      </c>
      <c r="T133" s="19">
        <v>12.0</v>
      </c>
      <c r="U133" s="20">
        <v>10.0</v>
      </c>
      <c r="V133" s="21">
        <v>30.0</v>
      </c>
      <c r="W133" s="22">
        <v>9.0</v>
      </c>
      <c r="X133" s="31"/>
      <c r="Y133" s="14">
        <v>3.0</v>
      </c>
      <c r="Z133" s="15">
        <v>7.0</v>
      </c>
      <c r="AA133" s="16">
        <v>10.0</v>
      </c>
      <c r="AB133" s="17">
        <v>32.0</v>
      </c>
      <c r="AC133" s="18">
        <v>111.0</v>
      </c>
      <c r="AD133" s="19">
        <v>17.0</v>
      </c>
      <c r="AE133" s="20">
        <v>16.0</v>
      </c>
      <c r="AF133" s="21">
        <v>26.0</v>
      </c>
      <c r="AG133" s="22">
        <v>18.0</v>
      </c>
      <c r="AH133" s="27"/>
      <c r="AI133" s="27"/>
    </row>
    <row r="134">
      <c r="A134" s="32"/>
      <c r="B134" s="29">
        <v>2430.0</v>
      </c>
      <c r="C134" s="30">
        <v>1227.0</v>
      </c>
      <c r="D134" s="31" t="s">
        <v>0</v>
      </c>
      <c r="E134" s="5">
        <v>8.0</v>
      </c>
      <c r="F134" s="6">
        <v>22.0</v>
      </c>
      <c r="G134" s="7">
        <v>9.0</v>
      </c>
      <c r="H134" s="8">
        <v>28.0</v>
      </c>
      <c r="I134" s="9">
        <v>50.0</v>
      </c>
      <c r="J134" s="10">
        <v>28.0</v>
      </c>
      <c r="K134" s="11">
        <v>8.0</v>
      </c>
      <c r="L134" s="12">
        <v>7.0</v>
      </c>
      <c r="M134" s="13">
        <v>19.0</v>
      </c>
      <c r="N134" s="31"/>
      <c r="O134" s="14">
        <v>13.0</v>
      </c>
      <c r="P134" s="15">
        <v>6.0</v>
      </c>
      <c r="Q134" s="16">
        <v>9.0</v>
      </c>
      <c r="R134" s="17">
        <v>9.0</v>
      </c>
      <c r="S134" s="18">
        <v>49.0</v>
      </c>
      <c r="T134" s="19">
        <v>14.0</v>
      </c>
      <c r="U134" s="20">
        <v>17.0</v>
      </c>
      <c r="V134" s="21">
        <v>8.0</v>
      </c>
      <c r="W134" s="22">
        <v>12.0</v>
      </c>
      <c r="X134" s="31"/>
      <c r="Y134" s="14">
        <v>6.0</v>
      </c>
      <c r="Z134" s="15">
        <v>4.0</v>
      </c>
      <c r="AA134" s="16">
        <v>2.0</v>
      </c>
      <c r="AB134" s="17">
        <v>8.0</v>
      </c>
      <c r="AC134" s="18">
        <v>53.0</v>
      </c>
      <c r="AD134" s="19">
        <v>11.0</v>
      </c>
      <c r="AE134" s="20">
        <v>11.0</v>
      </c>
      <c r="AF134" s="21">
        <v>8.0</v>
      </c>
      <c r="AG134" s="22">
        <v>10.0</v>
      </c>
      <c r="AH134" s="27"/>
      <c r="AI134" s="27"/>
    </row>
    <row r="135">
      <c r="A135" s="32"/>
      <c r="B135" s="29">
        <v>2440.0</v>
      </c>
      <c r="C135" s="30">
        <v>1603.0</v>
      </c>
      <c r="D135" s="31" t="s">
        <v>0</v>
      </c>
      <c r="E135" s="5">
        <v>60.0</v>
      </c>
      <c r="F135" s="6">
        <v>47.0</v>
      </c>
      <c r="G135" s="7">
        <v>13.0</v>
      </c>
      <c r="H135" s="8">
        <v>186.0</v>
      </c>
      <c r="I135" s="9">
        <v>286.0</v>
      </c>
      <c r="J135" s="10">
        <v>34.0</v>
      </c>
      <c r="K135" s="11">
        <v>51.0</v>
      </c>
      <c r="L135" s="12">
        <v>11.0</v>
      </c>
      <c r="M135" s="13">
        <v>107.0</v>
      </c>
      <c r="N135" s="31"/>
      <c r="O135" s="14">
        <v>89.0</v>
      </c>
      <c r="P135" s="15">
        <v>77.0</v>
      </c>
      <c r="Q135" s="16">
        <v>17.0</v>
      </c>
      <c r="R135" s="17">
        <v>92.0</v>
      </c>
      <c r="S135" s="18">
        <v>240.0</v>
      </c>
      <c r="T135" s="19">
        <v>12.0</v>
      </c>
      <c r="U135" s="20">
        <v>86.0</v>
      </c>
      <c r="V135" s="21">
        <v>72.0</v>
      </c>
      <c r="W135" s="22">
        <v>25.0</v>
      </c>
      <c r="X135" s="31"/>
      <c r="Y135" s="14">
        <v>29.0</v>
      </c>
      <c r="Z135" s="15">
        <v>21.0</v>
      </c>
      <c r="AA135" s="16">
        <v>16.0</v>
      </c>
      <c r="AB135" s="17">
        <v>90.0</v>
      </c>
      <c r="AC135" s="18">
        <v>240.0</v>
      </c>
      <c r="AD135" s="19">
        <v>13.0</v>
      </c>
      <c r="AE135" s="20">
        <v>69.0</v>
      </c>
      <c r="AF135" s="21">
        <v>64.0</v>
      </c>
      <c r="AG135" s="22">
        <v>13.0</v>
      </c>
      <c r="AH135" s="27"/>
      <c r="AI135" s="27"/>
    </row>
    <row r="136">
      <c r="A136" s="32"/>
      <c r="B136" s="29">
        <v>2449.0</v>
      </c>
      <c r="C136" s="30">
        <v>2289.0</v>
      </c>
      <c r="D136" s="31" t="s">
        <v>0</v>
      </c>
      <c r="E136" s="5">
        <v>53.0</v>
      </c>
      <c r="F136" s="6">
        <v>64.0</v>
      </c>
      <c r="G136" s="7">
        <v>38.0</v>
      </c>
      <c r="H136" s="8">
        <v>198.0</v>
      </c>
      <c r="I136" s="9">
        <v>320.0</v>
      </c>
      <c r="J136" s="10">
        <v>71.0</v>
      </c>
      <c r="K136" s="11">
        <v>59.0</v>
      </c>
      <c r="L136" s="12">
        <v>19.0</v>
      </c>
      <c r="M136" s="13">
        <v>133.0</v>
      </c>
      <c r="N136" s="31"/>
      <c r="O136" s="14">
        <v>84.0</v>
      </c>
      <c r="P136" s="15">
        <v>72.0</v>
      </c>
      <c r="Q136" s="16">
        <v>29.0</v>
      </c>
      <c r="R136" s="17">
        <v>107.0</v>
      </c>
      <c r="S136" s="18">
        <v>262.0</v>
      </c>
      <c r="T136" s="19">
        <v>39.0</v>
      </c>
      <c r="U136" s="20">
        <v>97.0</v>
      </c>
      <c r="V136" s="21">
        <v>77.0</v>
      </c>
      <c r="W136" s="22">
        <v>41.0</v>
      </c>
      <c r="X136" s="31"/>
      <c r="Y136" s="14">
        <v>35.0</v>
      </c>
      <c r="Z136" s="15">
        <v>18.0</v>
      </c>
      <c r="AA136" s="16">
        <v>26.0</v>
      </c>
      <c r="AB136" s="17">
        <v>108.0</v>
      </c>
      <c r="AC136" s="18">
        <v>268.0</v>
      </c>
      <c r="AD136" s="19">
        <v>36.0</v>
      </c>
      <c r="AE136" s="20">
        <v>82.0</v>
      </c>
      <c r="AF136" s="21">
        <v>81.0</v>
      </c>
      <c r="AG136" s="22">
        <v>30.0</v>
      </c>
      <c r="AH136" s="27"/>
      <c r="AI136" s="27"/>
    </row>
    <row r="137">
      <c r="A137" s="32"/>
      <c r="B137" s="29">
        <v>2457.0</v>
      </c>
      <c r="C137" s="30">
        <v>2601.0</v>
      </c>
      <c r="D137" s="31" t="s">
        <v>0</v>
      </c>
      <c r="E137" s="5">
        <v>28.0</v>
      </c>
      <c r="F137" s="6">
        <v>55.0</v>
      </c>
      <c r="G137" s="7">
        <v>40.0</v>
      </c>
      <c r="H137" s="8">
        <v>88.0</v>
      </c>
      <c r="I137" s="9">
        <v>167.0</v>
      </c>
      <c r="J137" s="10">
        <v>69.0</v>
      </c>
      <c r="K137" s="11">
        <v>37.0</v>
      </c>
      <c r="L137" s="12">
        <v>39.0</v>
      </c>
      <c r="M137" s="13">
        <v>85.0</v>
      </c>
      <c r="N137" s="31"/>
      <c r="O137" s="14">
        <v>32.0</v>
      </c>
      <c r="P137" s="15">
        <v>39.0</v>
      </c>
      <c r="Q137" s="16">
        <v>28.0</v>
      </c>
      <c r="R137" s="17">
        <v>52.0</v>
      </c>
      <c r="S137" s="18">
        <v>141.0</v>
      </c>
      <c r="T137" s="19">
        <v>20.0</v>
      </c>
      <c r="U137" s="20">
        <v>48.0</v>
      </c>
      <c r="V137" s="21">
        <v>62.0</v>
      </c>
      <c r="W137" s="22">
        <v>66.0</v>
      </c>
      <c r="X137" s="31"/>
      <c r="Y137" s="14">
        <v>32.0</v>
      </c>
      <c r="Z137" s="15">
        <v>17.0</v>
      </c>
      <c r="AA137" s="16">
        <v>47.0</v>
      </c>
      <c r="AB137" s="17">
        <v>51.0</v>
      </c>
      <c r="AC137" s="18">
        <v>146.0</v>
      </c>
      <c r="AD137" s="19">
        <v>25.0</v>
      </c>
      <c r="AE137" s="20">
        <v>35.0</v>
      </c>
      <c r="AF137" s="21">
        <v>43.0</v>
      </c>
      <c r="AG137" s="22">
        <v>31.0</v>
      </c>
      <c r="AH137" s="27"/>
      <c r="AI137" s="27"/>
    </row>
    <row r="138">
      <c r="A138" s="32"/>
      <c r="B138" s="29">
        <v>2464.0</v>
      </c>
      <c r="C138" s="30">
        <v>2592.0</v>
      </c>
      <c r="D138" s="31" t="s">
        <v>0</v>
      </c>
      <c r="E138" s="5">
        <v>47.0</v>
      </c>
      <c r="F138" s="6">
        <v>88.0</v>
      </c>
      <c r="G138" s="7">
        <v>19.0</v>
      </c>
      <c r="H138" s="8">
        <v>152.0</v>
      </c>
      <c r="I138" s="9">
        <v>355.0</v>
      </c>
      <c r="J138" s="10">
        <v>48.0</v>
      </c>
      <c r="K138" s="11">
        <v>64.0</v>
      </c>
      <c r="L138" s="12">
        <v>21.0</v>
      </c>
      <c r="M138" s="13">
        <v>158.0</v>
      </c>
      <c r="N138" s="31"/>
      <c r="O138" s="14">
        <v>52.0</v>
      </c>
      <c r="P138" s="15">
        <v>52.0</v>
      </c>
      <c r="Q138" s="16">
        <v>12.0</v>
      </c>
      <c r="R138" s="17">
        <v>110.0</v>
      </c>
      <c r="S138" s="18">
        <v>290.0</v>
      </c>
      <c r="T138" s="19">
        <v>26.0</v>
      </c>
      <c r="U138" s="20">
        <v>79.0</v>
      </c>
      <c r="V138" s="21">
        <v>112.0</v>
      </c>
      <c r="W138" s="22">
        <v>42.0</v>
      </c>
      <c r="X138" s="31"/>
      <c r="Y138" s="14">
        <v>17.0</v>
      </c>
      <c r="Z138" s="15">
        <v>23.0</v>
      </c>
      <c r="AA138" s="16">
        <v>17.0</v>
      </c>
      <c r="AB138" s="17">
        <v>108.0</v>
      </c>
      <c r="AC138" s="18">
        <v>297.0</v>
      </c>
      <c r="AD138" s="19">
        <v>25.0</v>
      </c>
      <c r="AE138" s="20">
        <v>50.0</v>
      </c>
      <c r="AF138" s="21">
        <v>63.0</v>
      </c>
      <c r="AG138" s="22">
        <v>19.0</v>
      </c>
      <c r="AH138" s="27"/>
      <c r="AI138" s="27"/>
    </row>
    <row r="139">
      <c r="A139" s="32"/>
      <c r="B139" s="29">
        <v>2465.0</v>
      </c>
      <c r="C139" s="30">
        <v>3192.0</v>
      </c>
      <c r="D139" s="31" t="s">
        <v>0</v>
      </c>
      <c r="E139" s="5">
        <v>17.0</v>
      </c>
      <c r="F139" s="6">
        <v>82.0</v>
      </c>
      <c r="G139" s="7">
        <v>44.0</v>
      </c>
      <c r="H139" s="8">
        <v>56.0</v>
      </c>
      <c r="I139" s="9">
        <v>336.0</v>
      </c>
      <c r="J139" s="10">
        <v>117.0</v>
      </c>
      <c r="K139" s="11">
        <v>11.0</v>
      </c>
      <c r="L139" s="12">
        <v>36.0</v>
      </c>
      <c r="M139" s="13">
        <v>129.0</v>
      </c>
      <c r="N139" s="31"/>
      <c r="O139" s="14">
        <v>38.0</v>
      </c>
      <c r="P139" s="15">
        <v>79.0</v>
      </c>
      <c r="Q139" s="16">
        <v>47.0</v>
      </c>
      <c r="R139" s="17">
        <v>10.0</v>
      </c>
      <c r="S139" s="18">
        <v>195.0</v>
      </c>
      <c r="T139" s="19">
        <v>13.0</v>
      </c>
      <c r="U139" s="20">
        <v>35.0</v>
      </c>
      <c r="V139" s="21">
        <v>134.0</v>
      </c>
      <c r="W139" s="22">
        <v>123.0</v>
      </c>
      <c r="X139" s="31"/>
      <c r="Y139" s="14">
        <v>19.0</v>
      </c>
      <c r="Z139" s="15">
        <v>37.0</v>
      </c>
      <c r="AA139" s="16">
        <v>52.0</v>
      </c>
      <c r="AB139" s="17">
        <v>10.0</v>
      </c>
      <c r="AC139" s="18">
        <v>190.0</v>
      </c>
      <c r="AD139" s="19">
        <v>13.0</v>
      </c>
      <c r="AE139" s="20">
        <v>30.0</v>
      </c>
      <c r="AF139" s="21">
        <v>93.0</v>
      </c>
      <c r="AG139" s="22">
        <v>58.0</v>
      </c>
      <c r="AH139" s="27"/>
      <c r="AI139" s="27"/>
    </row>
    <row r="140">
      <c r="A140" s="32"/>
      <c r="B140" s="29">
        <v>2466.0</v>
      </c>
      <c r="C140" s="30">
        <v>1701.0</v>
      </c>
      <c r="D140" s="31" t="s">
        <v>0</v>
      </c>
      <c r="E140" s="5">
        <v>19.0</v>
      </c>
      <c r="F140" s="6">
        <v>62.0</v>
      </c>
      <c r="G140" s="7">
        <v>41.0</v>
      </c>
      <c r="H140" s="8">
        <v>40.0</v>
      </c>
      <c r="I140" s="9">
        <v>279.0</v>
      </c>
      <c r="J140" s="10">
        <v>72.0</v>
      </c>
      <c r="K140" s="11">
        <v>13.0</v>
      </c>
      <c r="L140" s="12">
        <v>18.0</v>
      </c>
      <c r="M140" s="13">
        <v>90.0</v>
      </c>
      <c r="N140" s="31"/>
      <c r="O140" s="14">
        <v>27.0</v>
      </c>
      <c r="P140" s="15">
        <v>59.0</v>
      </c>
      <c r="Q140" s="16">
        <v>48.0</v>
      </c>
      <c r="R140" s="17">
        <v>12.0</v>
      </c>
      <c r="S140" s="18">
        <v>157.0</v>
      </c>
      <c r="T140" s="19">
        <v>9.0</v>
      </c>
      <c r="U140" s="20">
        <v>25.0</v>
      </c>
      <c r="V140" s="21">
        <v>101.0</v>
      </c>
      <c r="W140" s="22">
        <v>55.0</v>
      </c>
      <c r="X140" s="31"/>
      <c r="Y140" s="14">
        <v>15.0</v>
      </c>
      <c r="Z140" s="15">
        <v>37.0</v>
      </c>
      <c r="AA140" s="16">
        <v>42.0</v>
      </c>
      <c r="AB140" s="17">
        <v>12.0</v>
      </c>
      <c r="AC140" s="18">
        <v>156.0</v>
      </c>
      <c r="AD140" s="19">
        <v>9.0</v>
      </c>
      <c r="AE140" s="20">
        <v>23.0</v>
      </c>
      <c r="AF140" s="21">
        <v>79.0</v>
      </c>
      <c r="AG140" s="22">
        <v>39.0</v>
      </c>
      <c r="AH140" s="27"/>
      <c r="AI140" s="27"/>
    </row>
    <row r="141">
      <c r="A141" s="32"/>
      <c r="B141" s="29">
        <v>2477.0</v>
      </c>
      <c r="C141" s="30">
        <v>1096.0</v>
      </c>
      <c r="D141" s="31" t="s">
        <v>0</v>
      </c>
      <c r="E141" s="5">
        <v>22.0</v>
      </c>
      <c r="F141" s="6">
        <v>85.0</v>
      </c>
      <c r="G141" s="7">
        <v>38.0</v>
      </c>
      <c r="H141" s="8">
        <v>28.0</v>
      </c>
      <c r="I141" s="9">
        <v>227.0</v>
      </c>
      <c r="J141" s="10">
        <v>65.0</v>
      </c>
      <c r="K141" s="11">
        <v>6.0</v>
      </c>
      <c r="L141" s="12">
        <v>5.0</v>
      </c>
      <c r="M141" s="13">
        <v>68.0</v>
      </c>
      <c r="N141" s="31"/>
      <c r="O141" s="14">
        <v>16.0</v>
      </c>
      <c r="P141" s="15">
        <v>96.0</v>
      </c>
      <c r="Q141" s="16">
        <v>33.0</v>
      </c>
      <c r="R141" s="17">
        <v>12.0</v>
      </c>
      <c r="S141" s="18">
        <v>85.0</v>
      </c>
      <c r="T141" s="19">
        <v>6.0</v>
      </c>
      <c r="U141" s="20">
        <v>27.0</v>
      </c>
      <c r="V141" s="21">
        <v>106.0</v>
      </c>
      <c r="W141" s="22">
        <v>61.0</v>
      </c>
      <c r="X141" s="31"/>
      <c r="Y141" s="14">
        <v>16.0</v>
      </c>
      <c r="Z141" s="15">
        <v>41.0</v>
      </c>
      <c r="AA141" s="16">
        <v>35.0</v>
      </c>
      <c r="AB141" s="17">
        <v>12.0</v>
      </c>
      <c r="AC141" s="18">
        <v>81.0</v>
      </c>
      <c r="AD141" s="19">
        <v>5.0</v>
      </c>
      <c r="AE141" s="20">
        <v>14.0</v>
      </c>
      <c r="AF141" s="21">
        <v>109.0</v>
      </c>
      <c r="AG141" s="22">
        <v>45.0</v>
      </c>
      <c r="AH141" s="27"/>
      <c r="AI141" s="27"/>
    </row>
    <row r="142">
      <c r="A142" s="32"/>
      <c r="B142" s="29">
        <v>2479.0</v>
      </c>
      <c r="C142" s="30">
        <v>2373.0</v>
      </c>
      <c r="D142" s="31" t="s">
        <v>0</v>
      </c>
      <c r="E142" s="5">
        <v>23.0</v>
      </c>
      <c r="F142" s="6">
        <v>54.0</v>
      </c>
      <c r="G142" s="7">
        <v>17.0</v>
      </c>
      <c r="H142" s="8">
        <v>34.0</v>
      </c>
      <c r="I142" s="9">
        <v>116.0</v>
      </c>
      <c r="J142" s="10">
        <v>35.0</v>
      </c>
      <c r="K142" s="11">
        <v>38.0</v>
      </c>
      <c r="L142" s="12">
        <v>19.0</v>
      </c>
      <c r="M142" s="13">
        <v>59.0</v>
      </c>
      <c r="N142" s="31"/>
      <c r="O142" s="14">
        <v>20.0</v>
      </c>
      <c r="P142" s="15">
        <v>21.0</v>
      </c>
      <c r="Q142" s="16">
        <v>9.0</v>
      </c>
      <c r="R142" s="17">
        <v>38.0</v>
      </c>
      <c r="S142" s="18">
        <v>131.0</v>
      </c>
      <c r="T142" s="19">
        <v>24.0</v>
      </c>
      <c r="U142" s="20">
        <v>23.0</v>
      </c>
      <c r="V142" s="21">
        <v>35.0</v>
      </c>
      <c r="W142" s="22">
        <v>27.0</v>
      </c>
      <c r="X142" s="31"/>
      <c r="Y142" s="14">
        <v>13.0</v>
      </c>
      <c r="Z142" s="15">
        <v>17.0</v>
      </c>
      <c r="AA142" s="16">
        <v>11.0</v>
      </c>
      <c r="AB142" s="17">
        <v>38.0</v>
      </c>
      <c r="AC142" s="18">
        <v>125.0</v>
      </c>
      <c r="AD142" s="19">
        <v>22.0</v>
      </c>
      <c r="AE142" s="20">
        <v>16.0</v>
      </c>
      <c r="AF142" s="21">
        <v>29.0</v>
      </c>
      <c r="AG142" s="22">
        <v>23.0</v>
      </c>
      <c r="AH142" s="27"/>
      <c r="AI142" s="27"/>
    </row>
    <row r="143">
      <c r="A143" s="32"/>
      <c r="B143" s="29">
        <v>2480.0</v>
      </c>
      <c r="C143" s="30">
        <v>977.0</v>
      </c>
      <c r="D143" s="31" t="s">
        <v>0</v>
      </c>
      <c r="E143" s="5">
        <v>7.0</v>
      </c>
      <c r="F143" s="6">
        <v>18.0</v>
      </c>
      <c r="G143" s="7">
        <v>16.0</v>
      </c>
      <c r="H143" s="8">
        <v>33.0</v>
      </c>
      <c r="I143" s="9">
        <v>85.0</v>
      </c>
      <c r="J143" s="10">
        <v>23.0</v>
      </c>
      <c r="K143" s="11">
        <v>16.0</v>
      </c>
      <c r="L143" s="12">
        <v>9.0</v>
      </c>
      <c r="M143" s="13">
        <v>30.0</v>
      </c>
      <c r="N143" s="31"/>
      <c r="O143" s="14">
        <v>7.0</v>
      </c>
      <c r="P143" s="15">
        <v>17.0</v>
      </c>
      <c r="Q143" s="16">
        <v>5.0</v>
      </c>
      <c r="R143" s="17">
        <v>21.0</v>
      </c>
      <c r="S143" s="18">
        <v>78.0</v>
      </c>
      <c r="T143" s="19">
        <v>16.0</v>
      </c>
      <c r="U143" s="20">
        <v>14.0</v>
      </c>
      <c r="V143" s="21">
        <v>19.0</v>
      </c>
      <c r="W143" s="22">
        <v>20.0</v>
      </c>
      <c r="X143" s="31"/>
      <c r="Y143" s="14">
        <v>1.0</v>
      </c>
      <c r="Z143" s="15">
        <v>4.0</v>
      </c>
      <c r="AA143" s="16">
        <v>9.0</v>
      </c>
      <c r="AB143" s="17">
        <v>23.0</v>
      </c>
      <c r="AC143" s="18">
        <v>77.0</v>
      </c>
      <c r="AD143" s="19">
        <v>14.0</v>
      </c>
      <c r="AE143" s="20">
        <v>9.0</v>
      </c>
      <c r="AF143" s="21">
        <v>15.0</v>
      </c>
      <c r="AG143" s="22">
        <v>6.0</v>
      </c>
      <c r="AH143" s="27"/>
      <c r="AI143" s="27"/>
    </row>
    <row r="144">
      <c r="A144" s="32"/>
      <c r="B144" s="29">
        <v>2600.0</v>
      </c>
      <c r="C144" s="30">
        <v>2809.0</v>
      </c>
      <c r="D144" s="31" t="s">
        <v>0</v>
      </c>
      <c r="E144" s="5">
        <v>25.0</v>
      </c>
      <c r="F144" s="6">
        <v>39.0</v>
      </c>
      <c r="G144" s="7">
        <v>22.0</v>
      </c>
      <c r="H144" s="8">
        <v>105.0</v>
      </c>
      <c r="I144" s="9">
        <v>152.0</v>
      </c>
      <c r="J144" s="10">
        <v>77.0</v>
      </c>
      <c r="K144" s="11">
        <v>54.0</v>
      </c>
      <c r="L144" s="12">
        <v>39.0</v>
      </c>
      <c r="M144" s="13">
        <v>86.0</v>
      </c>
      <c r="N144" s="31"/>
      <c r="O144" s="14">
        <v>39.0</v>
      </c>
      <c r="P144" s="15">
        <v>42.0</v>
      </c>
      <c r="Q144" s="16">
        <v>18.0</v>
      </c>
      <c r="R144" s="17">
        <v>66.0</v>
      </c>
      <c r="S144" s="18">
        <v>128.0</v>
      </c>
      <c r="T144" s="19">
        <v>37.0</v>
      </c>
      <c r="U144" s="20">
        <v>55.0</v>
      </c>
      <c r="V144" s="21">
        <v>43.0</v>
      </c>
      <c r="W144" s="22">
        <v>62.0</v>
      </c>
      <c r="X144" s="31"/>
      <c r="Y144" s="14">
        <v>30.0</v>
      </c>
      <c r="Z144" s="15">
        <v>26.0</v>
      </c>
      <c r="AA144" s="16">
        <v>31.0</v>
      </c>
      <c r="AB144" s="17">
        <v>65.0</v>
      </c>
      <c r="AC144" s="18">
        <v>128.0</v>
      </c>
      <c r="AD144" s="19">
        <v>38.0</v>
      </c>
      <c r="AE144" s="20">
        <v>49.0</v>
      </c>
      <c r="AF144" s="21">
        <v>37.0</v>
      </c>
      <c r="AG144" s="22">
        <v>37.0</v>
      </c>
      <c r="AH144" s="27"/>
      <c r="AI144" s="27"/>
    </row>
    <row r="145">
      <c r="A145" s="32"/>
      <c r="B145" s="29">
        <v>2605.0</v>
      </c>
      <c r="C145" s="30">
        <v>1250.0</v>
      </c>
      <c r="D145" s="31" t="s">
        <v>0</v>
      </c>
      <c r="E145" s="5">
        <v>33.0</v>
      </c>
      <c r="F145" s="6">
        <v>19.0</v>
      </c>
      <c r="G145" s="7">
        <v>25.0</v>
      </c>
      <c r="H145" s="8">
        <v>63.0</v>
      </c>
      <c r="I145" s="9">
        <v>79.0</v>
      </c>
      <c r="J145" s="10">
        <v>40.0</v>
      </c>
      <c r="K145" s="11">
        <v>32.0</v>
      </c>
      <c r="L145" s="12">
        <v>17.0</v>
      </c>
      <c r="M145" s="13">
        <v>46.0</v>
      </c>
      <c r="N145" s="31"/>
      <c r="O145" s="14">
        <v>31.0</v>
      </c>
      <c r="P145" s="15">
        <v>17.0</v>
      </c>
      <c r="Q145" s="16">
        <v>13.0</v>
      </c>
      <c r="R145" s="17">
        <v>21.0</v>
      </c>
      <c r="S145" s="18">
        <v>62.0</v>
      </c>
      <c r="T145" s="19">
        <v>17.0</v>
      </c>
      <c r="U145" s="20">
        <v>58.0</v>
      </c>
      <c r="V145" s="21">
        <v>38.0</v>
      </c>
      <c r="W145" s="22">
        <v>33.0</v>
      </c>
      <c r="X145" s="31"/>
      <c r="Y145" s="14">
        <v>21.0</v>
      </c>
      <c r="Z145" s="15">
        <v>10.0</v>
      </c>
      <c r="AA145" s="16">
        <v>22.0</v>
      </c>
      <c r="AB145" s="17">
        <v>18.0</v>
      </c>
      <c r="AC145" s="18">
        <v>58.0</v>
      </c>
      <c r="AD145" s="19">
        <v>17.0</v>
      </c>
      <c r="AE145" s="20">
        <v>45.0</v>
      </c>
      <c r="AF145" s="21">
        <v>29.0</v>
      </c>
      <c r="AG145" s="22">
        <v>14.0</v>
      </c>
      <c r="AH145" s="27"/>
      <c r="AI145" s="27"/>
    </row>
    <row r="146">
      <c r="A146" s="32"/>
      <c r="B146" s="29">
        <v>2606.0</v>
      </c>
      <c r="C146" s="30">
        <v>2924.0</v>
      </c>
      <c r="D146" s="31" t="s">
        <v>0</v>
      </c>
      <c r="E146" s="5">
        <v>35.0</v>
      </c>
      <c r="F146" s="6">
        <v>66.0</v>
      </c>
      <c r="G146" s="7">
        <v>33.0</v>
      </c>
      <c r="H146" s="8">
        <v>116.0</v>
      </c>
      <c r="I146" s="9">
        <v>228.0</v>
      </c>
      <c r="J146" s="10">
        <v>59.0</v>
      </c>
      <c r="K146" s="11">
        <v>44.0</v>
      </c>
      <c r="L146" s="12">
        <v>20.0</v>
      </c>
      <c r="M146" s="13">
        <v>100.0</v>
      </c>
      <c r="N146" s="31"/>
      <c r="O146" s="14">
        <v>30.0</v>
      </c>
      <c r="P146" s="15">
        <v>24.0</v>
      </c>
      <c r="Q146" s="16">
        <v>14.0</v>
      </c>
      <c r="R146" s="17">
        <v>95.0</v>
      </c>
      <c r="S146" s="18">
        <v>224.0</v>
      </c>
      <c r="T146" s="19">
        <v>44.0</v>
      </c>
      <c r="U146" s="20">
        <v>38.0</v>
      </c>
      <c r="V146" s="21">
        <v>63.0</v>
      </c>
      <c r="W146" s="22">
        <v>38.0</v>
      </c>
      <c r="X146" s="31"/>
      <c r="Y146" s="14">
        <v>13.0</v>
      </c>
      <c r="Z146" s="15">
        <v>7.0</v>
      </c>
      <c r="AA146" s="16">
        <v>23.0</v>
      </c>
      <c r="AB146" s="17">
        <v>103.0</v>
      </c>
      <c r="AC146" s="18">
        <v>232.0</v>
      </c>
      <c r="AD146" s="19">
        <v>46.0</v>
      </c>
      <c r="AE146" s="20">
        <v>32.0</v>
      </c>
      <c r="AF146" s="21">
        <v>50.0</v>
      </c>
      <c r="AG146" s="22">
        <v>26.0</v>
      </c>
      <c r="AH146" s="27"/>
      <c r="AI146" s="27"/>
    </row>
    <row r="147">
      <c r="A147" s="32"/>
      <c r="B147" s="29">
        <v>2611.0</v>
      </c>
      <c r="C147" s="30">
        <v>1957.0</v>
      </c>
      <c r="D147" s="31" t="s">
        <v>0</v>
      </c>
      <c r="E147" s="5">
        <v>21.0</v>
      </c>
      <c r="F147" s="6">
        <v>29.0</v>
      </c>
      <c r="G147" s="7">
        <v>26.0</v>
      </c>
      <c r="H147" s="8">
        <v>45.0</v>
      </c>
      <c r="I147" s="9">
        <v>102.0</v>
      </c>
      <c r="J147" s="10">
        <v>37.0</v>
      </c>
      <c r="K147" s="11">
        <v>28.0</v>
      </c>
      <c r="L147" s="12">
        <v>15.0</v>
      </c>
      <c r="M147" s="13">
        <v>44.0</v>
      </c>
      <c r="N147" s="31"/>
      <c r="O147" s="14">
        <v>19.0</v>
      </c>
      <c r="P147" s="15">
        <v>11.0</v>
      </c>
      <c r="Q147" s="16">
        <v>15.0</v>
      </c>
      <c r="R147" s="17">
        <v>31.0</v>
      </c>
      <c r="S147" s="18">
        <v>97.0</v>
      </c>
      <c r="T147" s="19">
        <v>24.0</v>
      </c>
      <c r="U147" s="20">
        <v>26.0</v>
      </c>
      <c r="V147" s="21">
        <v>30.0</v>
      </c>
      <c r="W147" s="22">
        <v>26.0</v>
      </c>
      <c r="X147" s="31"/>
      <c r="Y147" s="14">
        <v>10.0</v>
      </c>
      <c r="Z147" s="15">
        <v>5.0</v>
      </c>
      <c r="AA147" s="16">
        <v>19.0</v>
      </c>
      <c r="AB147" s="17">
        <v>35.0</v>
      </c>
      <c r="AC147" s="18">
        <v>98.0</v>
      </c>
      <c r="AD147" s="19">
        <v>25.0</v>
      </c>
      <c r="AE147" s="20">
        <v>22.0</v>
      </c>
      <c r="AF147" s="21">
        <v>29.0</v>
      </c>
      <c r="AG147" s="22">
        <v>17.0</v>
      </c>
      <c r="AH147" s="27"/>
      <c r="AI147" s="27"/>
    </row>
    <row r="148">
      <c r="A148" s="32"/>
      <c r="B148" s="29">
        <v>2614.0</v>
      </c>
      <c r="C148" s="30">
        <v>2967.0</v>
      </c>
      <c r="D148" s="31" t="s">
        <v>0</v>
      </c>
      <c r="E148" s="5">
        <v>43.0</v>
      </c>
      <c r="F148" s="6">
        <v>36.0</v>
      </c>
      <c r="G148" s="7">
        <v>36.0</v>
      </c>
      <c r="H148" s="8">
        <v>106.0</v>
      </c>
      <c r="I148" s="9">
        <v>140.0</v>
      </c>
      <c r="J148" s="10">
        <v>88.0</v>
      </c>
      <c r="K148" s="11">
        <v>67.0</v>
      </c>
      <c r="L148" s="12">
        <v>52.0</v>
      </c>
      <c r="M148" s="13">
        <v>80.0</v>
      </c>
      <c r="N148" s="31"/>
      <c r="O148" s="14">
        <v>49.0</v>
      </c>
      <c r="P148" s="15">
        <v>21.0</v>
      </c>
      <c r="Q148" s="16">
        <v>36.0</v>
      </c>
      <c r="R148" s="17">
        <v>73.0</v>
      </c>
      <c r="S148" s="18">
        <v>115.0</v>
      </c>
      <c r="T148" s="19">
        <v>37.0</v>
      </c>
      <c r="U148" s="20">
        <v>63.0</v>
      </c>
      <c r="V148" s="21">
        <v>46.0</v>
      </c>
      <c r="W148" s="22">
        <v>73.0</v>
      </c>
      <c r="X148" s="31"/>
      <c r="Y148" s="14">
        <v>37.0</v>
      </c>
      <c r="Z148" s="15">
        <v>5.0</v>
      </c>
      <c r="AA148" s="16">
        <v>40.0</v>
      </c>
      <c r="AB148" s="17">
        <v>76.0</v>
      </c>
      <c r="AC148" s="18">
        <v>112.0</v>
      </c>
      <c r="AD148" s="19">
        <v>34.0</v>
      </c>
      <c r="AE148" s="20">
        <v>45.0</v>
      </c>
      <c r="AF148" s="21">
        <v>45.0</v>
      </c>
      <c r="AG148" s="22">
        <v>53.0</v>
      </c>
      <c r="AH148" s="27"/>
      <c r="AI148" s="27"/>
    </row>
    <row r="149">
      <c r="A149" s="32"/>
      <c r="B149" s="29">
        <v>2622.0</v>
      </c>
      <c r="C149" s="30">
        <v>1666.0</v>
      </c>
      <c r="D149" s="31" t="s">
        <v>0</v>
      </c>
      <c r="E149" s="5">
        <v>24.0</v>
      </c>
      <c r="F149" s="6">
        <v>24.0</v>
      </c>
      <c r="G149" s="7">
        <v>37.0</v>
      </c>
      <c r="H149" s="8">
        <v>119.0</v>
      </c>
      <c r="I149" s="9">
        <v>125.0</v>
      </c>
      <c r="J149" s="10">
        <v>59.0</v>
      </c>
      <c r="K149" s="11">
        <v>43.0</v>
      </c>
      <c r="L149" s="12">
        <v>37.0</v>
      </c>
      <c r="M149" s="13">
        <v>76.0</v>
      </c>
      <c r="N149" s="31"/>
      <c r="O149" s="14">
        <v>46.0</v>
      </c>
      <c r="P149" s="15">
        <v>31.0</v>
      </c>
      <c r="Q149" s="16">
        <v>20.0</v>
      </c>
      <c r="R149" s="17">
        <v>49.0</v>
      </c>
      <c r="S149" s="18">
        <v>105.0</v>
      </c>
      <c r="T149" s="19">
        <v>25.0</v>
      </c>
      <c r="U149" s="20">
        <v>65.0</v>
      </c>
      <c r="V149" s="21">
        <v>32.0</v>
      </c>
      <c r="W149" s="22">
        <v>72.0</v>
      </c>
      <c r="X149" s="31"/>
      <c r="Y149" s="14">
        <v>27.0</v>
      </c>
      <c r="Z149" s="15">
        <v>18.0</v>
      </c>
      <c r="AA149" s="16">
        <v>41.0</v>
      </c>
      <c r="AB149" s="17">
        <v>49.0</v>
      </c>
      <c r="AC149" s="18">
        <v>110.0</v>
      </c>
      <c r="AD149" s="19">
        <v>24.0</v>
      </c>
      <c r="AE149" s="20">
        <v>60.0</v>
      </c>
      <c r="AF149" s="21">
        <v>34.0</v>
      </c>
      <c r="AG149" s="22">
        <v>34.0</v>
      </c>
      <c r="AH149" s="27"/>
      <c r="AI149" s="27"/>
    </row>
    <row r="150">
      <c r="A150" s="32"/>
      <c r="B150" s="29">
        <v>2633.0</v>
      </c>
      <c r="C150" s="30">
        <v>2528.0</v>
      </c>
      <c r="D150" s="31" t="s">
        <v>0</v>
      </c>
      <c r="E150" s="5">
        <v>36.0</v>
      </c>
      <c r="F150" s="6">
        <v>65.0</v>
      </c>
      <c r="G150" s="7">
        <v>26.0</v>
      </c>
      <c r="H150" s="8">
        <v>120.0</v>
      </c>
      <c r="I150" s="9">
        <v>263.0</v>
      </c>
      <c r="J150" s="10">
        <v>74.0</v>
      </c>
      <c r="K150" s="11">
        <v>66.0</v>
      </c>
      <c r="L150" s="12">
        <v>21.0</v>
      </c>
      <c r="M150" s="13">
        <v>151.0</v>
      </c>
      <c r="N150" s="31"/>
      <c r="O150" s="14">
        <v>59.0</v>
      </c>
      <c r="P150" s="15">
        <v>48.0</v>
      </c>
      <c r="Q150" s="16">
        <v>21.0</v>
      </c>
      <c r="R150" s="17">
        <v>62.0</v>
      </c>
      <c r="S150" s="18">
        <v>229.0</v>
      </c>
      <c r="T150" s="19">
        <v>18.0</v>
      </c>
      <c r="U150" s="20">
        <v>86.0</v>
      </c>
      <c r="V150" s="21">
        <v>102.0</v>
      </c>
      <c r="W150" s="22">
        <v>69.0</v>
      </c>
      <c r="X150" s="31"/>
      <c r="Y150" s="14">
        <v>39.0</v>
      </c>
      <c r="Z150" s="15">
        <v>20.0</v>
      </c>
      <c r="AA150" s="16">
        <v>34.0</v>
      </c>
      <c r="AB150" s="17">
        <v>62.0</v>
      </c>
      <c r="AC150" s="18">
        <v>236.0</v>
      </c>
      <c r="AD150" s="19">
        <v>17.0</v>
      </c>
      <c r="AE150" s="20">
        <v>77.0</v>
      </c>
      <c r="AF150" s="21">
        <v>101.0</v>
      </c>
      <c r="AG150" s="22">
        <v>34.0</v>
      </c>
      <c r="AH150" s="27"/>
      <c r="AI150" s="27"/>
    </row>
    <row r="151">
      <c r="A151" s="32"/>
      <c r="B151" s="29">
        <v>2643.0</v>
      </c>
      <c r="C151" s="30">
        <v>1922.0</v>
      </c>
      <c r="D151" s="31" t="s">
        <v>0</v>
      </c>
      <c r="E151" s="5">
        <v>38.0</v>
      </c>
      <c r="F151" s="6">
        <v>44.0</v>
      </c>
      <c r="G151" s="7">
        <v>28.0</v>
      </c>
      <c r="H151" s="8">
        <v>161.0</v>
      </c>
      <c r="I151" s="9">
        <v>178.0</v>
      </c>
      <c r="J151" s="10">
        <v>78.0</v>
      </c>
      <c r="K151" s="11">
        <v>51.0</v>
      </c>
      <c r="L151" s="12">
        <v>34.0</v>
      </c>
      <c r="M151" s="13">
        <v>120.0</v>
      </c>
      <c r="N151" s="31"/>
      <c r="O151" s="14">
        <v>43.0</v>
      </c>
      <c r="P151" s="15">
        <v>55.0</v>
      </c>
      <c r="Q151" s="16">
        <v>22.0</v>
      </c>
      <c r="R151" s="17">
        <v>58.0</v>
      </c>
      <c r="S151" s="18">
        <v>140.0</v>
      </c>
      <c r="T151" s="19">
        <v>37.0</v>
      </c>
      <c r="U151" s="20">
        <v>115.0</v>
      </c>
      <c r="V151" s="21">
        <v>87.0</v>
      </c>
      <c r="W151" s="22">
        <v>66.0</v>
      </c>
      <c r="X151" s="31"/>
      <c r="Y151" s="14">
        <v>50.0</v>
      </c>
      <c r="Z151" s="15">
        <v>16.0</v>
      </c>
      <c r="AA151" s="16">
        <v>38.0</v>
      </c>
      <c r="AB151" s="17">
        <v>63.0</v>
      </c>
      <c r="AC151" s="18">
        <v>143.0</v>
      </c>
      <c r="AD151" s="19">
        <v>38.0</v>
      </c>
      <c r="AE151" s="20">
        <v>57.0</v>
      </c>
      <c r="AF151" s="21">
        <v>82.0</v>
      </c>
      <c r="AG151" s="22">
        <v>38.0</v>
      </c>
      <c r="AH151" s="27"/>
      <c r="AI151" s="27"/>
    </row>
    <row r="152">
      <c r="A152" s="32"/>
      <c r="B152" s="29">
        <v>2644.0</v>
      </c>
      <c r="C152" s="30">
        <v>2616.0</v>
      </c>
      <c r="D152" s="31" t="s">
        <v>0</v>
      </c>
      <c r="E152" s="5">
        <v>78.0</v>
      </c>
      <c r="F152" s="6">
        <v>40.0</v>
      </c>
      <c r="G152" s="7">
        <v>60.0</v>
      </c>
      <c r="H152" s="8">
        <v>200.0</v>
      </c>
      <c r="I152" s="9">
        <v>224.0</v>
      </c>
      <c r="J152" s="10">
        <v>96.0</v>
      </c>
      <c r="K152" s="11">
        <v>82.0</v>
      </c>
      <c r="L152" s="12">
        <v>51.0</v>
      </c>
      <c r="M152" s="13">
        <v>99.0</v>
      </c>
      <c r="N152" s="31"/>
      <c r="O152" s="14">
        <v>105.0</v>
      </c>
      <c r="P152" s="15">
        <v>62.0</v>
      </c>
      <c r="Q152" s="16">
        <v>36.0</v>
      </c>
      <c r="R152" s="17">
        <v>93.0</v>
      </c>
      <c r="S152" s="18">
        <v>115.0</v>
      </c>
      <c r="T152" s="19">
        <v>29.0</v>
      </c>
      <c r="U152" s="20">
        <v>138.0</v>
      </c>
      <c r="V152" s="21">
        <v>113.0</v>
      </c>
      <c r="W152" s="22">
        <v>106.0</v>
      </c>
      <c r="X152" s="31"/>
      <c r="Y152" s="14">
        <v>78.0</v>
      </c>
      <c r="Z152" s="15">
        <v>37.0</v>
      </c>
      <c r="AA152" s="16">
        <v>58.0</v>
      </c>
      <c r="AB152" s="17">
        <v>90.0</v>
      </c>
      <c r="AC152" s="18">
        <v>116.0</v>
      </c>
      <c r="AD152" s="19">
        <v>29.0</v>
      </c>
      <c r="AE152" s="20">
        <v>111.0</v>
      </c>
      <c r="AF152" s="21">
        <v>99.0</v>
      </c>
      <c r="AG152" s="22">
        <v>63.0</v>
      </c>
      <c r="AH152" s="27"/>
      <c r="AI152" s="27"/>
    </row>
    <row r="153">
      <c r="A153" s="32"/>
      <c r="B153" s="29">
        <v>2651.0</v>
      </c>
      <c r="C153" s="30">
        <v>2828.0</v>
      </c>
      <c r="D153" s="31" t="s">
        <v>0</v>
      </c>
      <c r="E153" s="5">
        <v>39.0</v>
      </c>
      <c r="F153" s="6">
        <v>71.0</v>
      </c>
      <c r="G153" s="7">
        <v>34.0</v>
      </c>
      <c r="H153" s="8">
        <v>117.0</v>
      </c>
      <c r="I153" s="9">
        <v>224.0</v>
      </c>
      <c r="J153" s="10">
        <v>70.0</v>
      </c>
      <c r="K153" s="11">
        <v>52.0</v>
      </c>
      <c r="L153" s="12">
        <v>38.0</v>
      </c>
      <c r="M153" s="13">
        <v>72.0</v>
      </c>
      <c r="N153" s="31"/>
      <c r="O153" s="14">
        <v>36.0</v>
      </c>
      <c r="P153" s="15">
        <v>38.0</v>
      </c>
      <c r="Q153" s="16">
        <v>24.0</v>
      </c>
      <c r="R153" s="17">
        <v>71.0</v>
      </c>
      <c r="S153" s="18">
        <v>160.0</v>
      </c>
      <c r="T153" s="19">
        <v>32.0</v>
      </c>
      <c r="U153" s="20">
        <v>61.0</v>
      </c>
      <c r="V153" s="21">
        <v>72.0</v>
      </c>
      <c r="W153" s="22">
        <v>47.0</v>
      </c>
      <c r="X153" s="31"/>
      <c r="Y153" s="14">
        <v>39.0</v>
      </c>
      <c r="Z153" s="15">
        <v>25.0</v>
      </c>
      <c r="AA153" s="16">
        <v>29.0</v>
      </c>
      <c r="AB153" s="17">
        <v>67.0</v>
      </c>
      <c r="AC153" s="18">
        <v>161.0</v>
      </c>
      <c r="AD153" s="19">
        <v>28.0</v>
      </c>
      <c r="AE153" s="20">
        <v>41.0</v>
      </c>
      <c r="AF153" s="21">
        <v>62.0</v>
      </c>
      <c r="AG153" s="22">
        <v>36.0</v>
      </c>
      <c r="AH153" s="27"/>
      <c r="AI153" s="27"/>
    </row>
    <row r="154">
      <c r="A154" s="32"/>
      <c r="B154" s="29">
        <v>2654.0</v>
      </c>
      <c r="C154" s="30">
        <v>2303.0</v>
      </c>
      <c r="D154" s="31" t="s">
        <v>0</v>
      </c>
      <c r="E154" s="5">
        <v>41.0</v>
      </c>
      <c r="F154" s="6">
        <v>60.0</v>
      </c>
      <c r="G154" s="7">
        <v>27.0</v>
      </c>
      <c r="H154" s="8">
        <v>168.0</v>
      </c>
      <c r="I154" s="9">
        <v>223.0</v>
      </c>
      <c r="J154" s="10">
        <v>95.0</v>
      </c>
      <c r="K154" s="11">
        <v>70.0</v>
      </c>
      <c r="L154" s="12">
        <v>24.0</v>
      </c>
      <c r="M154" s="13">
        <v>103.0</v>
      </c>
      <c r="N154" s="31"/>
      <c r="O154" s="14">
        <v>64.0</v>
      </c>
      <c r="P154" s="15">
        <v>53.0</v>
      </c>
      <c r="Q154" s="16">
        <v>30.0</v>
      </c>
      <c r="R154" s="17">
        <v>77.0</v>
      </c>
      <c r="S154" s="18">
        <v>168.0</v>
      </c>
      <c r="T154" s="19">
        <v>28.0</v>
      </c>
      <c r="U154" s="20">
        <v>105.0</v>
      </c>
      <c r="V154" s="21">
        <v>96.0</v>
      </c>
      <c r="W154" s="22">
        <v>68.0</v>
      </c>
      <c r="X154" s="31"/>
      <c r="Y154" s="14">
        <v>37.0</v>
      </c>
      <c r="Z154" s="15">
        <v>29.0</v>
      </c>
      <c r="AA154" s="16">
        <v>41.0</v>
      </c>
      <c r="AB154" s="17">
        <v>75.0</v>
      </c>
      <c r="AC154" s="18">
        <v>163.0</v>
      </c>
      <c r="AD154" s="19">
        <v>26.0</v>
      </c>
      <c r="AE154" s="20">
        <v>93.0</v>
      </c>
      <c r="AF154" s="21">
        <v>66.0</v>
      </c>
      <c r="AG154" s="22">
        <v>38.0</v>
      </c>
      <c r="AH154" s="27"/>
      <c r="AI154" s="27"/>
    </row>
    <row r="155">
      <c r="A155" s="32"/>
      <c r="B155" s="29">
        <v>2662.0</v>
      </c>
      <c r="C155" s="30">
        <v>2347.0</v>
      </c>
      <c r="D155" s="31" t="s">
        <v>0</v>
      </c>
      <c r="E155" s="5">
        <v>26.0</v>
      </c>
      <c r="F155" s="6">
        <v>39.0</v>
      </c>
      <c r="G155" s="7">
        <v>32.0</v>
      </c>
      <c r="H155" s="8">
        <v>83.0</v>
      </c>
      <c r="I155" s="9">
        <v>157.0</v>
      </c>
      <c r="J155" s="10">
        <v>72.0</v>
      </c>
      <c r="K155" s="11">
        <v>33.0</v>
      </c>
      <c r="L155" s="12">
        <v>18.0</v>
      </c>
      <c r="M155" s="13">
        <v>56.0</v>
      </c>
      <c r="N155" s="31"/>
      <c r="O155" s="14">
        <v>30.0</v>
      </c>
      <c r="P155" s="15">
        <v>25.0</v>
      </c>
      <c r="Q155" s="16">
        <v>23.0</v>
      </c>
      <c r="R155" s="17">
        <v>45.0</v>
      </c>
      <c r="S155" s="18">
        <v>115.0</v>
      </c>
      <c r="T155" s="19">
        <v>17.0</v>
      </c>
      <c r="U155" s="20">
        <v>49.0</v>
      </c>
      <c r="V155" s="21">
        <v>43.0</v>
      </c>
      <c r="W155" s="22">
        <v>68.0</v>
      </c>
      <c r="X155" s="31"/>
      <c r="Y155" s="14">
        <v>21.0</v>
      </c>
      <c r="Z155" s="15">
        <v>25.0</v>
      </c>
      <c r="AA155" s="16">
        <v>25.0</v>
      </c>
      <c r="AB155" s="17">
        <v>44.0</v>
      </c>
      <c r="AC155" s="18">
        <v>119.0</v>
      </c>
      <c r="AD155" s="19">
        <v>15.0</v>
      </c>
      <c r="AE155" s="20">
        <v>32.0</v>
      </c>
      <c r="AF155" s="21">
        <v>25.0</v>
      </c>
      <c r="AG155" s="22">
        <v>39.0</v>
      </c>
      <c r="AH155" s="27"/>
      <c r="AI155" s="27"/>
    </row>
    <row r="156">
      <c r="A156" s="32"/>
      <c r="B156" s="29">
        <v>2663.0</v>
      </c>
      <c r="C156" s="30">
        <v>2253.0</v>
      </c>
      <c r="D156" s="31" t="s">
        <v>0</v>
      </c>
      <c r="E156" s="5">
        <v>36.0</v>
      </c>
      <c r="F156" s="6">
        <v>44.0</v>
      </c>
      <c r="G156" s="7">
        <v>43.0</v>
      </c>
      <c r="H156" s="8">
        <v>150.0</v>
      </c>
      <c r="I156" s="9">
        <v>169.0</v>
      </c>
      <c r="J156" s="10">
        <v>105.0</v>
      </c>
      <c r="K156" s="11">
        <v>80.0</v>
      </c>
      <c r="L156" s="12">
        <v>41.0</v>
      </c>
      <c r="M156" s="13">
        <v>107.0</v>
      </c>
      <c r="N156" s="31"/>
      <c r="O156" s="14">
        <v>69.0</v>
      </c>
      <c r="P156" s="15">
        <v>52.0</v>
      </c>
      <c r="Q156" s="16">
        <v>47.0</v>
      </c>
      <c r="R156" s="17">
        <v>63.0</v>
      </c>
      <c r="S156" s="18">
        <v>120.0</v>
      </c>
      <c r="T156" s="19">
        <v>24.0</v>
      </c>
      <c r="U156" s="20">
        <v>101.0</v>
      </c>
      <c r="V156" s="21">
        <v>86.0</v>
      </c>
      <c r="W156" s="22">
        <v>89.0</v>
      </c>
      <c r="X156" s="31"/>
      <c r="Y156" s="14">
        <v>54.0</v>
      </c>
      <c r="Z156" s="15">
        <v>30.0</v>
      </c>
      <c r="AA156" s="16">
        <v>48.0</v>
      </c>
      <c r="AB156" s="17">
        <v>61.0</v>
      </c>
      <c r="AC156" s="18">
        <v>119.0</v>
      </c>
      <c r="AD156" s="19">
        <v>23.0</v>
      </c>
      <c r="AE156" s="20">
        <v>75.0</v>
      </c>
      <c r="AF156" s="21">
        <v>57.0</v>
      </c>
      <c r="AG156" s="22">
        <v>65.0</v>
      </c>
      <c r="AH156" s="27"/>
      <c r="AI156" s="27"/>
    </row>
    <row r="157">
      <c r="A157" s="32"/>
      <c r="B157" s="29">
        <v>2666.0</v>
      </c>
      <c r="C157" s="30">
        <v>2169.0</v>
      </c>
      <c r="D157" s="31" t="s">
        <v>0</v>
      </c>
      <c r="E157" s="5">
        <v>22.0</v>
      </c>
      <c r="F157" s="6">
        <v>47.0</v>
      </c>
      <c r="G157" s="7">
        <v>30.0</v>
      </c>
      <c r="H157" s="8">
        <v>64.0</v>
      </c>
      <c r="I157" s="9">
        <v>116.0</v>
      </c>
      <c r="J157" s="10">
        <v>47.0</v>
      </c>
      <c r="K157" s="11">
        <v>20.0</v>
      </c>
      <c r="L157" s="12">
        <v>24.0</v>
      </c>
      <c r="M157" s="13">
        <v>74.0</v>
      </c>
      <c r="N157" s="31"/>
      <c r="O157" s="14">
        <v>10.0</v>
      </c>
      <c r="P157" s="15">
        <v>20.0</v>
      </c>
      <c r="Q157" s="16">
        <v>9.0</v>
      </c>
      <c r="R157" s="17">
        <v>56.0</v>
      </c>
      <c r="S157" s="18">
        <v>115.0</v>
      </c>
      <c r="T157" s="19">
        <v>31.0</v>
      </c>
      <c r="U157" s="20">
        <v>25.0</v>
      </c>
      <c r="V157" s="21">
        <v>40.0</v>
      </c>
      <c r="W157" s="22">
        <v>36.0</v>
      </c>
      <c r="X157" s="31"/>
      <c r="Y157" s="14">
        <v>8.0</v>
      </c>
      <c r="Z157" s="15">
        <v>17.0</v>
      </c>
      <c r="AA157" s="16">
        <v>22.0</v>
      </c>
      <c r="AB157" s="17">
        <v>60.0</v>
      </c>
      <c r="AC157" s="18">
        <v>116.0</v>
      </c>
      <c r="AD157" s="19">
        <v>28.0</v>
      </c>
      <c r="AE157" s="20">
        <v>22.0</v>
      </c>
      <c r="AF157" s="21">
        <v>32.0</v>
      </c>
      <c r="AG157" s="22">
        <v>25.0</v>
      </c>
      <c r="AH157" s="27"/>
      <c r="AI157" s="27"/>
    </row>
    <row r="158">
      <c r="A158" s="32"/>
      <c r="B158" s="29">
        <v>2682.0</v>
      </c>
      <c r="C158" s="30">
        <v>2336.0</v>
      </c>
      <c r="D158" s="31" t="s">
        <v>0</v>
      </c>
      <c r="E158" s="5">
        <v>42.0</v>
      </c>
      <c r="F158" s="6">
        <v>43.0</v>
      </c>
      <c r="G158" s="7">
        <v>27.0</v>
      </c>
      <c r="H158" s="8">
        <v>142.0</v>
      </c>
      <c r="I158" s="9">
        <v>135.0</v>
      </c>
      <c r="J158" s="10">
        <v>67.0</v>
      </c>
      <c r="K158" s="11">
        <v>94.0</v>
      </c>
      <c r="L158" s="12">
        <v>26.0</v>
      </c>
      <c r="M158" s="13">
        <v>68.0</v>
      </c>
      <c r="N158" s="31"/>
      <c r="O158" s="14">
        <v>62.0</v>
      </c>
      <c r="P158" s="15">
        <v>22.0</v>
      </c>
      <c r="Q158" s="16">
        <v>30.0</v>
      </c>
      <c r="R158" s="17">
        <v>90.0</v>
      </c>
      <c r="S158" s="18">
        <v>102.0</v>
      </c>
      <c r="T158" s="19">
        <v>21.0</v>
      </c>
      <c r="U158" s="20">
        <v>94.0</v>
      </c>
      <c r="V158" s="21">
        <v>77.0</v>
      </c>
      <c r="W158" s="22">
        <v>56.0</v>
      </c>
      <c r="X158" s="31"/>
      <c r="Y158" s="14">
        <v>45.0</v>
      </c>
      <c r="Z158" s="15">
        <v>13.0</v>
      </c>
      <c r="AA158" s="16">
        <v>42.0</v>
      </c>
      <c r="AB158" s="17">
        <v>93.0</v>
      </c>
      <c r="AC158" s="18">
        <v>104.0</v>
      </c>
      <c r="AD158" s="19">
        <v>19.0</v>
      </c>
      <c r="AE158" s="20">
        <v>71.0</v>
      </c>
      <c r="AF158" s="21">
        <v>57.0</v>
      </c>
      <c r="AG158" s="22">
        <v>35.0</v>
      </c>
      <c r="AH158" s="27"/>
      <c r="AI158" s="27"/>
    </row>
    <row r="159">
      <c r="A159" s="32"/>
      <c r="B159" s="29">
        <v>2695.0</v>
      </c>
      <c r="C159" s="30">
        <v>2438.0</v>
      </c>
      <c r="D159" s="31" t="s">
        <v>0</v>
      </c>
      <c r="E159" s="5">
        <v>44.0</v>
      </c>
      <c r="F159" s="6">
        <v>46.0</v>
      </c>
      <c r="G159" s="7">
        <v>41.0</v>
      </c>
      <c r="H159" s="8">
        <v>108.0</v>
      </c>
      <c r="I159" s="9">
        <v>171.0</v>
      </c>
      <c r="J159" s="10">
        <v>79.0</v>
      </c>
      <c r="K159" s="11">
        <v>47.0</v>
      </c>
      <c r="L159" s="12">
        <v>19.0</v>
      </c>
      <c r="M159" s="13">
        <v>87.0</v>
      </c>
      <c r="N159" s="31"/>
      <c r="O159" s="14">
        <v>47.0</v>
      </c>
      <c r="P159" s="15">
        <v>51.0</v>
      </c>
      <c r="Q159" s="16">
        <v>20.0</v>
      </c>
      <c r="R159" s="17">
        <v>61.0</v>
      </c>
      <c r="S159" s="18">
        <v>144.0</v>
      </c>
      <c r="T159" s="19">
        <v>23.0</v>
      </c>
      <c r="U159" s="20">
        <v>54.0</v>
      </c>
      <c r="V159" s="21">
        <v>50.0</v>
      </c>
      <c r="W159" s="22">
        <v>65.0</v>
      </c>
      <c r="X159" s="31"/>
      <c r="Y159" s="14">
        <v>30.0</v>
      </c>
      <c r="Z159" s="15">
        <v>21.0</v>
      </c>
      <c r="AA159" s="16">
        <v>38.0</v>
      </c>
      <c r="AB159" s="17">
        <v>61.0</v>
      </c>
      <c r="AC159" s="18">
        <v>138.0</v>
      </c>
      <c r="AD159" s="19">
        <v>21.0</v>
      </c>
      <c r="AE159" s="20">
        <v>44.0</v>
      </c>
      <c r="AF159" s="21">
        <v>57.0</v>
      </c>
      <c r="AG159" s="22">
        <v>34.0</v>
      </c>
      <c r="AH159" s="27"/>
      <c r="AI159" s="27"/>
    </row>
    <row r="160">
      <c r="A160" s="32"/>
      <c r="B160" s="29">
        <v>2700.0</v>
      </c>
      <c r="C160" s="30">
        <v>2023.0</v>
      </c>
      <c r="D160" s="31" t="s">
        <v>0</v>
      </c>
      <c r="E160" s="5">
        <v>36.0</v>
      </c>
      <c r="F160" s="6">
        <v>38.0</v>
      </c>
      <c r="G160" s="7">
        <v>22.0</v>
      </c>
      <c r="H160" s="8">
        <v>80.0</v>
      </c>
      <c r="I160" s="9">
        <v>178.0</v>
      </c>
      <c r="J160" s="10">
        <v>62.0</v>
      </c>
      <c r="K160" s="11">
        <v>37.0</v>
      </c>
      <c r="L160" s="12">
        <v>21.0</v>
      </c>
      <c r="M160" s="13">
        <v>55.0</v>
      </c>
      <c r="N160" s="31"/>
      <c r="O160" s="14">
        <v>24.0</v>
      </c>
      <c r="P160" s="15">
        <v>33.0</v>
      </c>
      <c r="Q160" s="16">
        <v>15.0</v>
      </c>
      <c r="R160" s="17">
        <v>68.0</v>
      </c>
      <c r="S160" s="18">
        <v>111.0</v>
      </c>
      <c r="T160" s="19">
        <v>28.0</v>
      </c>
      <c r="U160" s="20">
        <v>46.0</v>
      </c>
      <c r="V160" s="21">
        <v>50.0</v>
      </c>
      <c r="W160" s="22">
        <v>44.0</v>
      </c>
      <c r="X160" s="31"/>
      <c r="Y160" s="14">
        <v>24.0</v>
      </c>
      <c r="Z160" s="15">
        <v>13.0</v>
      </c>
      <c r="AA160" s="16">
        <v>21.0</v>
      </c>
      <c r="AB160" s="17">
        <v>67.0</v>
      </c>
      <c r="AC160" s="18">
        <v>118.0</v>
      </c>
      <c r="AD160" s="19">
        <v>29.0</v>
      </c>
      <c r="AE160" s="20">
        <v>33.0</v>
      </c>
      <c r="AF160" s="21">
        <v>50.0</v>
      </c>
      <c r="AG160" s="22">
        <v>23.0</v>
      </c>
      <c r="AH160" s="27"/>
      <c r="AI160" s="27"/>
    </row>
    <row r="161">
      <c r="A161" s="32"/>
      <c r="B161" s="29">
        <v>2709.0</v>
      </c>
      <c r="C161" s="30">
        <v>848.0</v>
      </c>
      <c r="D161" s="31" t="s">
        <v>0</v>
      </c>
      <c r="E161" s="5">
        <v>10.0</v>
      </c>
      <c r="F161" s="6">
        <v>13.0</v>
      </c>
      <c r="G161" s="7">
        <v>13.0</v>
      </c>
      <c r="H161" s="8">
        <v>41.0</v>
      </c>
      <c r="I161" s="9">
        <v>69.0</v>
      </c>
      <c r="J161" s="10">
        <v>23.0</v>
      </c>
      <c r="K161" s="11">
        <v>9.0</v>
      </c>
      <c r="L161" s="12">
        <v>12.0</v>
      </c>
      <c r="M161" s="13">
        <v>39.0</v>
      </c>
      <c r="N161" s="31"/>
      <c r="O161" s="14">
        <v>21.0</v>
      </c>
      <c r="P161" s="15">
        <v>12.0</v>
      </c>
      <c r="Q161" s="16">
        <v>13.0</v>
      </c>
      <c r="R161" s="17">
        <v>14.0</v>
      </c>
      <c r="S161" s="18">
        <v>77.0</v>
      </c>
      <c r="T161" s="19">
        <v>9.0</v>
      </c>
      <c r="U161" s="20">
        <v>19.0</v>
      </c>
      <c r="V161" s="21">
        <v>19.0</v>
      </c>
      <c r="W161" s="22">
        <v>23.0</v>
      </c>
      <c r="X161" s="31"/>
      <c r="Y161" s="14">
        <v>16.0</v>
      </c>
      <c r="Z161" s="15">
        <v>12.0</v>
      </c>
      <c r="AA161" s="16">
        <v>16.0</v>
      </c>
      <c r="AB161" s="17">
        <v>13.0</v>
      </c>
      <c r="AC161" s="18">
        <v>81.0</v>
      </c>
      <c r="AD161" s="19">
        <v>9.0</v>
      </c>
      <c r="AE161" s="20">
        <v>17.0</v>
      </c>
      <c r="AF161" s="21">
        <v>12.0</v>
      </c>
      <c r="AG161" s="22">
        <v>15.0</v>
      </c>
      <c r="AH161" s="27"/>
      <c r="AI161" s="27"/>
    </row>
    <row r="162">
      <c r="A162" s="32"/>
      <c r="B162" s="29">
        <v>2710.0</v>
      </c>
      <c r="C162" s="30">
        <v>3071.0</v>
      </c>
      <c r="D162" s="31" t="s">
        <v>0</v>
      </c>
      <c r="E162" s="5">
        <v>37.0</v>
      </c>
      <c r="F162" s="6">
        <v>74.0</v>
      </c>
      <c r="G162" s="7">
        <v>21.0</v>
      </c>
      <c r="H162" s="8">
        <v>97.0</v>
      </c>
      <c r="I162" s="9">
        <v>231.0</v>
      </c>
      <c r="J162" s="10">
        <v>72.0</v>
      </c>
      <c r="K162" s="11">
        <v>36.0</v>
      </c>
      <c r="L162" s="12">
        <v>26.0</v>
      </c>
      <c r="M162" s="13">
        <v>90.0</v>
      </c>
      <c r="N162" s="31"/>
      <c r="O162" s="14">
        <v>38.0</v>
      </c>
      <c r="P162" s="15">
        <v>49.0</v>
      </c>
      <c r="Q162" s="16">
        <v>22.0</v>
      </c>
      <c r="R162" s="17">
        <v>58.0</v>
      </c>
      <c r="S162" s="18">
        <v>212.0</v>
      </c>
      <c r="T162" s="19">
        <v>22.0</v>
      </c>
      <c r="U162" s="20">
        <v>57.0</v>
      </c>
      <c r="V162" s="21">
        <v>63.0</v>
      </c>
      <c r="W162" s="22">
        <v>56.0</v>
      </c>
      <c r="X162" s="31"/>
      <c r="Y162" s="14">
        <v>24.0</v>
      </c>
      <c r="Z162" s="15">
        <v>25.0</v>
      </c>
      <c r="AA162" s="16">
        <v>33.0</v>
      </c>
      <c r="AB162" s="17">
        <v>58.0</v>
      </c>
      <c r="AC162" s="18">
        <v>199.0</v>
      </c>
      <c r="AD162" s="19">
        <v>23.0</v>
      </c>
      <c r="AE162" s="20">
        <v>40.0</v>
      </c>
      <c r="AF162" s="21">
        <v>62.0</v>
      </c>
      <c r="AG162" s="22">
        <v>26.0</v>
      </c>
      <c r="AH162" s="27"/>
      <c r="AI162" s="27"/>
    </row>
    <row r="163">
      <c r="A163" s="32"/>
      <c r="B163" s="29">
        <v>2711.0</v>
      </c>
      <c r="C163" s="30">
        <v>1531.0</v>
      </c>
      <c r="D163" s="31" t="s">
        <v>0</v>
      </c>
      <c r="E163" s="5">
        <v>24.0</v>
      </c>
      <c r="F163" s="6">
        <v>34.0</v>
      </c>
      <c r="G163" s="7">
        <v>18.0</v>
      </c>
      <c r="H163" s="8">
        <v>80.0</v>
      </c>
      <c r="I163" s="9">
        <v>143.0</v>
      </c>
      <c r="J163" s="10">
        <v>53.0</v>
      </c>
      <c r="K163" s="11">
        <v>27.0</v>
      </c>
      <c r="L163" s="12">
        <v>19.0</v>
      </c>
      <c r="M163" s="13">
        <v>53.0</v>
      </c>
      <c r="N163" s="31"/>
      <c r="O163" s="14">
        <v>25.0</v>
      </c>
      <c r="P163" s="15">
        <v>27.0</v>
      </c>
      <c r="Q163" s="16">
        <v>25.0</v>
      </c>
      <c r="R163" s="17">
        <v>41.0</v>
      </c>
      <c r="S163" s="18">
        <v>112.0</v>
      </c>
      <c r="T163" s="19">
        <v>15.0</v>
      </c>
      <c r="U163" s="20">
        <v>49.0</v>
      </c>
      <c r="V163" s="21">
        <v>35.0</v>
      </c>
      <c r="W163" s="22">
        <v>40.0</v>
      </c>
      <c r="X163" s="31"/>
      <c r="Y163" s="14">
        <v>16.0</v>
      </c>
      <c r="Z163" s="15">
        <v>14.0</v>
      </c>
      <c r="AA163" s="16">
        <v>23.0</v>
      </c>
      <c r="AB163" s="17">
        <v>39.0</v>
      </c>
      <c r="AC163" s="18">
        <v>103.0</v>
      </c>
      <c r="AD163" s="19">
        <v>12.0</v>
      </c>
      <c r="AE163" s="20">
        <v>29.0</v>
      </c>
      <c r="AF163" s="21">
        <v>34.0</v>
      </c>
      <c r="AG163" s="22">
        <v>28.0</v>
      </c>
      <c r="AH163" s="27"/>
      <c r="AI163" s="27"/>
    </row>
    <row r="164">
      <c r="A164" s="32"/>
      <c r="B164" s="29">
        <v>2715.0</v>
      </c>
      <c r="C164" s="30">
        <v>2341.0</v>
      </c>
      <c r="D164" s="31" t="s">
        <v>0</v>
      </c>
      <c r="E164" s="5">
        <v>28.0</v>
      </c>
      <c r="F164" s="6">
        <v>28.0</v>
      </c>
      <c r="G164" s="7">
        <v>27.0</v>
      </c>
      <c r="H164" s="8">
        <v>62.0</v>
      </c>
      <c r="I164" s="9">
        <v>96.0</v>
      </c>
      <c r="J164" s="10">
        <v>59.0</v>
      </c>
      <c r="K164" s="11">
        <v>28.0</v>
      </c>
      <c r="L164" s="12">
        <v>21.0</v>
      </c>
      <c r="M164" s="13">
        <v>53.0</v>
      </c>
      <c r="N164" s="31"/>
      <c r="O164" s="14">
        <v>21.0</v>
      </c>
      <c r="P164" s="15">
        <v>14.0</v>
      </c>
      <c r="Q164" s="16">
        <v>19.0</v>
      </c>
      <c r="R164" s="17">
        <v>57.0</v>
      </c>
      <c r="S164" s="18">
        <v>101.0</v>
      </c>
      <c r="T164" s="19">
        <v>50.0</v>
      </c>
      <c r="U164" s="20">
        <v>26.0</v>
      </c>
      <c r="V164" s="21">
        <v>22.0</v>
      </c>
      <c r="W164" s="22">
        <v>27.0</v>
      </c>
      <c r="X164" s="31"/>
      <c r="Y164" s="14">
        <v>14.0</v>
      </c>
      <c r="Z164" s="15">
        <v>7.0</v>
      </c>
      <c r="AA164" s="16">
        <v>17.0</v>
      </c>
      <c r="AB164" s="17">
        <v>57.0</v>
      </c>
      <c r="AC164" s="18">
        <v>99.0</v>
      </c>
      <c r="AD164" s="19">
        <v>51.0</v>
      </c>
      <c r="AE164" s="20">
        <v>17.0</v>
      </c>
      <c r="AF164" s="21">
        <v>22.0</v>
      </c>
      <c r="AG164" s="22">
        <v>19.0</v>
      </c>
      <c r="AH164" s="27"/>
      <c r="AI164" s="27"/>
    </row>
    <row r="165">
      <c r="A165" s="32"/>
      <c r="B165" s="29">
        <v>2717.0</v>
      </c>
      <c r="C165" s="30">
        <v>1524.0</v>
      </c>
      <c r="D165" s="31" t="s">
        <v>0</v>
      </c>
      <c r="E165" s="5">
        <v>16.0</v>
      </c>
      <c r="F165" s="6">
        <v>19.0</v>
      </c>
      <c r="G165" s="7">
        <v>5.0</v>
      </c>
      <c r="H165" s="8">
        <v>25.0</v>
      </c>
      <c r="I165" s="9">
        <v>46.0</v>
      </c>
      <c r="J165" s="10">
        <v>16.0</v>
      </c>
      <c r="K165" s="11">
        <v>11.0</v>
      </c>
      <c r="L165" s="12">
        <v>8.0</v>
      </c>
      <c r="M165" s="13">
        <v>35.0</v>
      </c>
      <c r="N165" s="31"/>
      <c r="O165" s="14">
        <v>14.0</v>
      </c>
      <c r="P165" s="15">
        <v>7.0</v>
      </c>
      <c r="Q165" s="16">
        <v>3.0</v>
      </c>
      <c r="R165" s="17">
        <v>28.0</v>
      </c>
      <c r="S165" s="18">
        <v>56.0</v>
      </c>
      <c r="T165" s="19">
        <v>20.0</v>
      </c>
      <c r="U165" s="20">
        <v>4.0</v>
      </c>
      <c r="V165" s="21">
        <v>14.0</v>
      </c>
      <c r="W165" s="22">
        <v>4.0</v>
      </c>
      <c r="X165" s="31"/>
      <c r="Y165" s="14">
        <v>9.0</v>
      </c>
      <c r="Z165" s="15">
        <v>3.0</v>
      </c>
      <c r="AA165" s="16">
        <v>1.0</v>
      </c>
      <c r="AB165" s="17">
        <v>27.0</v>
      </c>
      <c r="AC165" s="18">
        <v>59.0</v>
      </c>
      <c r="AD165" s="19">
        <v>18.0</v>
      </c>
      <c r="AE165" s="20">
        <v>5.0</v>
      </c>
      <c r="AF165" s="21">
        <v>10.0</v>
      </c>
      <c r="AG165" s="22">
        <v>4.0</v>
      </c>
      <c r="AH165" s="27"/>
      <c r="AI165" s="27"/>
    </row>
    <row r="166">
      <c r="A166" s="32"/>
      <c r="B166" s="29">
        <v>2726.0</v>
      </c>
      <c r="C166" s="30">
        <v>2106.0</v>
      </c>
      <c r="D166" s="31" t="s">
        <v>0</v>
      </c>
      <c r="E166" s="5">
        <v>30.0</v>
      </c>
      <c r="F166" s="6">
        <v>45.0</v>
      </c>
      <c r="G166" s="7">
        <v>72.0</v>
      </c>
      <c r="H166" s="8">
        <v>112.0</v>
      </c>
      <c r="I166" s="9">
        <v>143.0</v>
      </c>
      <c r="J166" s="10">
        <v>223.0</v>
      </c>
      <c r="K166" s="11">
        <v>33.0</v>
      </c>
      <c r="L166" s="12">
        <v>60.0</v>
      </c>
      <c r="M166" s="13">
        <v>57.0</v>
      </c>
      <c r="N166" s="31"/>
      <c r="O166" s="14">
        <v>23.0</v>
      </c>
      <c r="P166" s="15">
        <v>39.0</v>
      </c>
      <c r="Q166" s="16">
        <v>43.0</v>
      </c>
      <c r="R166" s="17">
        <v>19.0</v>
      </c>
      <c r="S166" s="18">
        <v>49.0</v>
      </c>
      <c r="T166" s="19">
        <v>12.0</v>
      </c>
      <c r="U166" s="20">
        <v>102.0</v>
      </c>
      <c r="V166" s="21">
        <v>87.0</v>
      </c>
      <c r="W166" s="22">
        <v>218.0</v>
      </c>
      <c r="X166" s="31"/>
      <c r="Y166" s="14">
        <v>24.0</v>
      </c>
      <c r="Z166" s="15">
        <v>18.0</v>
      </c>
      <c r="AA166" s="16">
        <v>67.0</v>
      </c>
      <c r="AB166" s="17">
        <v>18.0</v>
      </c>
      <c r="AC166" s="18">
        <v>46.0</v>
      </c>
      <c r="AD166" s="19">
        <v>10.0</v>
      </c>
      <c r="AE166" s="20">
        <v>43.0</v>
      </c>
      <c r="AF166" s="21">
        <v>57.0</v>
      </c>
      <c r="AG166" s="22">
        <v>92.0</v>
      </c>
      <c r="AH166" s="27"/>
      <c r="AI166" s="27"/>
    </row>
    <row r="167">
      <c r="A167" s="32"/>
      <c r="B167" s="29">
        <v>2730.0</v>
      </c>
      <c r="C167" s="30">
        <v>2458.0</v>
      </c>
      <c r="D167" s="31" t="s">
        <v>0</v>
      </c>
      <c r="E167" s="5">
        <v>19.0</v>
      </c>
      <c r="F167" s="6">
        <v>39.0</v>
      </c>
      <c r="G167" s="7">
        <v>26.0</v>
      </c>
      <c r="H167" s="8">
        <v>40.0</v>
      </c>
      <c r="I167" s="9">
        <v>103.0</v>
      </c>
      <c r="J167" s="10">
        <v>34.0</v>
      </c>
      <c r="K167" s="11">
        <v>27.0</v>
      </c>
      <c r="L167" s="12">
        <v>12.0</v>
      </c>
      <c r="M167" s="13">
        <v>54.0</v>
      </c>
      <c r="N167" s="31"/>
      <c r="O167" s="14">
        <v>12.0</v>
      </c>
      <c r="P167" s="15">
        <v>10.0</v>
      </c>
      <c r="Q167" s="16">
        <v>10.0</v>
      </c>
      <c r="R167" s="17">
        <v>34.0</v>
      </c>
      <c r="S167" s="18">
        <v>108.0</v>
      </c>
      <c r="T167" s="19">
        <v>30.0</v>
      </c>
      <c r="U167" s="20">
        <v>20.0</v>
      </c>
      <c r="V167" s="21">
        <v>19.0</v>
      </c>
      <c r="W167" s="22">
        <v>20.0</v>
      </c>
      <c r="X167" s="31"/>
      <c r="Y167" s="14">
        <v>6.0</v>
      </c>
      <c r="Z167" s="15">
        <v>6.0</v>
      </c>
      <c r="AA167" s="16">
        <v>10.0</v>
      </c>
      <c r="AB167" s="17">
        <v>33.0</v>
      </c>
      <c r="AC167" s="18">
        <v>122.0</v>
      </c>
      <c r="AD167" s="19">
        <v>32.0</v>
      </c>
      <c r="AE167" s="20">
        <v>19.0</v>
      </c>
      <c r="AF167" s="21">
        <v>23.0</v>
      </c>
      <c r="AG167" s="22">
        <v>15.0</v>
      </c>
      <c r="AH167" s="27"/>
      <c r="AI167" s="27"/>
    </row>
    <row r="168">
      <c r="A168" s="32"/>
      <c r="B168" s="29">
        <v>2731.0</v>
      </c>
      <c r="C168" s="30">
        <v>2336.0</v>
      </c>
      <c r="D168" s="31" t="s">
        <v>0</v>
      </c>
      <c r="E168" s="5">
        <v>16.0</v>
      </c>
      <c r="F168" s="6">
        <v>94.0</v>
      </c>
      <c r="G168" s="7">
        <v>46.0</v>
      </c>
      <c r="H168" s="8">
        <v>39.0</v>
      </c>
      <c r="I168" s="9">
        <v>330.0</v>
      </c>
      <c r="J168" s="10">
        <v>84.0</v>
      </c>
      <c r="K168" s="11">
        <v>18.0</v>
      </c>
      <c r="L168" s="12">
        <v>27.0</v>
      </c>
      <c r="M168" s="13">
        <v>103.0</v>
      </c>
      <c r="N168" s="31"/>
      <c r="O168" s="14">
        <v>27.0</v>
      </c>
      <c r="P168" s="15">
        <v>93.0</v>
      </c>
      <c r="Q168" s="16">
        <v>60.0</v>
      </c>
      <c r="R168" s="17">
        <v>14.0</v>
      </c>
      <c r="S168" s="18">
        <v>166.0</v>
      </c>
      <c r="T168" s="19">
        <v>19.0</v>
      </c>
      <c r="U168" s="20">
        <v>26.0</v>
      </c>
      <c r="V168" s="21">
        <v>122.0</v>
      </c>
      <c r="W168" s="22">
        <v>71.0</v>
      </c>
      <c r="X168" s="31"/>
      <c r="Y168" s="14">
        <v>22.0</v>
      </c>
      <c r="Z168" s="15">
        <v>50.0</v>
      </c>
      <c r="AA168" s="16">
        <v>51.0</v>
      </c>
      <c r="AB168" s="17">
        <v>15.0</v>
      </c>
      <c r="AC168" s="18">
        <v>165.0</v>
      </c>
      <c r="AD168" s="19">
        <v>17.0</v>
      </c>
      <c r="AE168" s="20">
        <v>23.0</v>
      </c>
      <c r="AF168" s="21">
        <v>118.0</v>
      </c>
      <c r="AG168" s="22">
        <v>40.0</v>
      </c>
      <c r="AH168" s="27"/>
      <c r="AI168" s="27"/>
    </row>
    <row r="169">
      <c r="A169" s="32"/>
      <c r="B169" s="29">
        <v>2733.0</v>
      </c>
      <c r="C169" s="30">
        <v>2756.0</v>
      </c>
      <c r="D169" s="31" t="s">
        <v>0</v>
      </c>
      <c r="E169" s="5">
        <v>20.0</v>
      </c>
      <c r="F169" s="6">
        <v>25.0</v>
      </c>
      <c r="G169" s="7">
        <v>19.0</v>
      </c>
      <c r="H169" s="8">
        <v>54.0</v>
      </c>
      <c r="I169" s="9">
        <v>101.0</v>
      </c>
      <c r="J169" s="10">
        <v>49.0</v>
      </c>
      <c r="K169" s="11">
        <v>20.0</v>
      </c>
      <c r="L169" s="12">
        <v>22.0</v>
      </c>
      <c r="M169" s="13">
        <v>39.0</v>
      </c>
      <c r="N169" s="31"/>
      <c r="O169" s="14">
        <v>15.0</v>
      </c>
      <c r="P169" s="15">
        <v>13.0</v>
      </c>
      <c r="Q169" s="16">
        <v>16.0</v>
      </c>
      <c r="R169" s="17">
        <v>38.0</v>
      </c>
      <c r="S169" s="18">
        <v>94.0</v>
      </c>
      <c r="T169" s="19">
        <v>28.0</v>
      </c>
      <c r="U169" s="20">
        <v>27.0</v>
      </c>
      <c r="V169" s="21">
        <v>18.0</v>
      </c>
      <c r="W169" s="22">
        <v>37.0</v>
      </c>
      <c r="X169" s="31"/>
      <c r="Y169" s="14">
        <v>11.0</v>
      </c>
      <c r="Z169" s="15">
        <v>7.0</v>
      </c>
      <c r="AA169" s="16">
        <v>17.0</v>
      </c>
      <c r="AB169" s="17">
        <v>37.0</v>
      </c>
      <c r="AC169" s="18">
        <v>97.0</v>
      </c>
      <c r="AD169" s="19">
        <v>25.0</v>
      </c>
      <c r="AE169" s="20">
        <v>16.0</v>
      </c>
      <c r="AF169" s="21">
        <v>15.0</v>
      </c>
      <c r="AG169" s="22">
        <v>17.0</v>
      </c>
      <c r="AH169" s="27"/>
      <c r="AI169" s="27"/>
    </row>
    <row r="170">
      <c r="A170" s="32"/>
      <c r="B170" s="29">
        <v>2737.0</v>
      </c>
      <c r="C170" s="30">
        <v>1198.0</v>
      </c>
      <c r="D170" s="31" t="s">
        <v>0</v>
      </c>
      <c r="E170" s="5">
        <v>5.0</v>
      </c>
      <c r="F170" s="6">
        <v>7.0</v>
      </c>
      <c r="G170" s="7">
        <v>6.0</v>
      </c>
      <c r="H170" s="8">
        <v>19.0</v>
      </c>
      <c r="I170" s="9">
        <v>49.0</v>
      </c>
      <c r="J170" s="10">
        <v>13.0</v>
      </c>
      <c r="K170" s="11">
        <v>22.0</v>
      </c>
      <c r="L170" s="12">
        <v>5.0</v>
      </c>
      <c r="M170" s="13">
        <v>15.0</v>
      </c>
      <c r="N170" s="31"/>
      <c r="O170" s="14">
        <v>1.0</v>
      </c>
      <c r="P170" s="15">
        <v>1.0</v>
      </c>
      <c r="Q170" s="16">
        <v>1.0</v>
      </c>
      <c r="R170" s="17">
        <v>29.0</v>
      </c>
      <c r="S170" s="18">
        <v>51.0</v>
      </c>
      <c r="T170" s="19">
        <v>14.0</v>
      </c>
      <c r="U170" s="20">
        <v>5.0</v>
      </c>
      <c r="V170" s="21">
        <v>3.0</v>
      </c>
      <c r="W170" s="22">
        <v>4.0</v>
      </c>
      <c r="X170" s="31"/>
      <c r="Y170" s="14">
        <v>1.0</v>
      </c>
      <c r="Z170" s="15">
        <v>1.0</v>
      </c>
      <c r="AA170" s="16">
        <v>3.0</v>
      </c>
      <c r="AB170" s="17">
        <v>34.0</v>
      </c>
      <c r="AC170" s="18">
        <v>49.0</v>
      </c>
      <c r="AD170" s="19">
        <v>19.0</v>
      </c>
      <c r="AE170" s="20">
        <v>3.0</v>
      </c>
      <c r="AF170" s="21">
        <v>2.0</v>
      </c>
      <c r="AG170" s="22">
        <v>3.0</v>
      </c>
      <c r="AH170" s="27"/>
      <c r="AI170" s="27"/>
    </row>
    <row r="171">
      <c r="A171" s="32"/>
      <c r="B171" s="29">
        <v>2740.0</v>
      </c>
      <c r="C171" s="30">
        <v>2389.0</v>
      </c>
      <c r="D171" s="31" t="s">
        <v>0</v>
      </c>
      <c r="E171" s="5">
        <v>5.0</v>
      </c>
      <c r="F171" s="6">
        <v>19.0</v>
      </c>
      <c r="G171" s="7">
        <v>4.0</v>
      </c>
      <c r="H171" s="8">
        <v>17.0</v>
      </c>
      <c r="I171" s="9">
        <v>48.0</v>
      </c>
      <c r="J171" s="10">
        <v>16.0</v>
      </c>
      <c r="K171" s="11">
        <v>10.0</v>
      </c>
      <c r="L171" s="12">
        <v>7.0</v>
      </c>
      <c r="M171" s="13">
        <v>29.0</v>
      </c>
      <c r="N171" s="31"/>
      <c r="O171" s="14">
        <v>2.0</v>
      </c>
      <c r="P171" s="15">
        <v>7.0</v>
      </c>
      <c r="Q171" s="16">
        <v>2.0</v>
      </c>
      <c r="R171" s="17">
        <v>11.0</v>
      </c>
      <c r="S171" s="18">
        <v>56.0</v>
      </c>
      <c r="T171" s="19">
        <v>9.0</v>
      </c>
      <c r="U171" s="20">
        <v>10.0</v>
      </c>
      <c r="V171" s="21">
        <v>16.0</v>
      </c>
      <c r="W171" s="22">
        <v>13.0</v>
      </c>
      <c r="X171" s="31"/>
      <c r="Y171" s="14">
        <v>0.0</v>
      </c>
      <c r="Z171" s="15">
        <v>4.0</v>
      </c>
      <c r="AA171" s="16">
        <v>2.0</v>
      </c>
      <c r="AB171" s="17">
        <v>9.0</v>
      </c>
      <c r="AC171" s="18">
        <v>50.0</v>
      </c>
      <c r="AD171" s="19">
        <v>6.0</v>
      </c>
      <c r="AE171" s="20">
        <v>5.0</v>
      </c>
      <c r="AF171" s="21">
        <v>13.0</v>
      </c>
      <c r="AG171" s="22">
        <v>10.0</v>
      </c>
      <c r="AH171" s="27"/>
      <c r="AI171" s="27"/>
    </row>
    <row r="172">
      <c r="A172" s="32"/>
      <c r="B172" s="29">
        <v>2743.0</v>
      </c>
      <c r="C172" s="30">
        <v>3042.0</v>
      </c>
      <c r="D172" s="31" t="s">
        <v>0</v>
      </c>
      <c r="E172" s="5">
        <v>20.0</v>
      </c>
      <c r="F172" s="6">
        <v>30.0</v>
      </c>
      <c r="G172" s="7">
        <v>29.0</v>
      </c>
      <c r="H172" s="8">
        <v>89.0</v>
      </c>
      <c r="I172" s="9">
        <v>134.0</v>
      </c>
      <c r="J172" s="10">
        <v>73.0</v>
      </c>
      <c r="K172" s="11">
        <v>35.0</v>
      </c>
      <c r="L172" s="12">
        <v>24.0</v>
      </c>
      <c r="M172" s="13">
        <v>60.0</v>
      </c>
      <c r="N172" s="31"/>
      <c r="O172" s="14">
        <v>25.0</v>
      </c>
      <c r="P172" s="15">
        <v>17.0</v>
      </c>
      <c r="Q172" s="16">
        <v>20.0</v>
      </c>
      <c r="R172" s="17">
        <v>59.0</v>
      </c>
      <c r="S172" s="18">
        <v>131.0</v>
      </c>
      <c r="T172" s="19">
        <v>53.0</v>
      </c>
      <c r="U172" s="20">
        <v>37.0</v>
      </c>
      <c r="V172" s="21">
        <v>33.0</v>
      </c>
      <c r="W172" s="22">
        <v>41.0</v>
      </c>
      <c r="X172" s="31"/>
      <c r="Y172" s="14">
        <v>8.0</v>
      </c>
      <c r="Z172" s="15">
        <v>8.0</v>
      </c>
      <c r="AA172" s="16">
        <v>19.0</v>
      </c>
      <c r="AB172" s="17">
        <v>58.0</v>
      </c>
      <c r="AC172" s="18">
        <v>125.0</v>
      </c>
      <c r="AD172" s="19">
        <v>52.0</v>
      </c>
      <c r="AE172" s="20">
        <v>32.0</v>
      </c>
      <c r="AF172" s="21">
        <v>26.0</v>
      </c>
      <c r="AG172" s="22">
        <v>27.0</v>
      </c>
      <c r="AH172" s="27"/>
      <c r="AI172" s="27"/>
    </row>
    <row r="173">
      <c r="A173" s="32"/>
      <c r="B173" s="29">
        <v>2746.0</v>
      </c>
      <c r="C173" s="30">
        <v>1220.0</v>
      </c>
      <c r="D173" s="31" t="s">
        <v>0</v>
      </c>
      <c r="E173" s="5">
        <v>10.0</v>
      </c>
      <c r="F173" s="6">
        <v>11.0</v>
      </c>
      <c r="G173" s="7">
        <v>10.0</v>
      </c>
      <c r="H173" s="8">
        <v>23.0</v>
      </c>
      <c r="I173" s="9">
        <v>44.0</v>
      </c>
      <c r="J173" s="10">
        <v>16.0</v>
      </c>
      <c r="K173" s="11">
        <v>11.0</v>
      </c>
      <c r="L173" s="12">
        <v>8.0</v>
      </c>
      <c r="M173" s="13">
        <v>17.0</v>
      </c>
      <c r="N173" s="31"/>
      <c r="O173" s="14">
        <v>10.0</v>
      </c>
      <c r="P173" s="15">
        <v>8.0</v>
      </c>
      <c r="Q173" s="16">
        <v>4.0</v>
      </c>
      <c r="R173" s="17">
        <v>16.0</v>
      </c>
      <c r="S173" s="18">
        <v>46.0</v>
      </c>
      <c r="T173" s="19">
        <v>19.0</v>
      </c>
      <c r="U173" s="20">
        <v>10.0</v>
      </c>
      <c r="V173" s="21">
        <v>8.0</v>
      </c>
      <c r="W173" s="22">
        <v>8.0</v>
      </c>
      <c r="X173" s="31"/>
      <c r="Y173" s="14">
        <v>8.0</v>
      </c>
      <c r="Z173" s="15">
        <v>4.0</v>
      </c>
      <c r="AA173" s="16">
        <v>3.0</v>
      </c>
      <c r="AB173" s="17">
        <v>16.0</v>
      </c>
      <c r="AC173" s="18">
        <v>46.0</v>
      </c>
      <c r="AD173" s="19">
        <v>21.0</v>
      </c>
      <c r="AE173" s="20">
        <v>11.0</v>
      </c>
      <c r="AF173" s="21">
        <v>7.0</v>
      </c>
      <c r="AG173" s="22">
        <v>5.0</v>
      </c>
      <c r="AH173" s="27"/>
      <c r="AI173" s="27"/>
    </row>
    <row r="174">
      <c r="A174" s="32"/>
      <c r="B174" s="29">
        <v>2752.0</v>
      </c>
      <c r="C174" s="30">
        <v>2509.0</v>
      </c>
      <c r="D174" s="31" t="s">
        <v>0</v>
      </c>
      <c r="E174" s="5">
        <v>8.0</v>
      </c>
      <c r="F174" s="6">
        <v>15.0</v>
      </c>
      <c r="G174" s="7">
        <v>9.0</v>
      </c>
      <c r="H174" s="8">
        <v>29.0</v>
      </c>
      <c r="I174" s="9">
        <v>66.0</v>
      </c>
      <c r="J174" s="10">
        <v>22.0</v>
      </c>
      <c r="K174" s="11">
        <v>6.0</v>
      </c>
      <c r="L174" s="12">
        <v>10.0</v>
      </c>
      <c r="M174" s="13">
        <v>34.0</v>
      </c>
      <c r="N174" s="31"/>
      <c r="O174" s="14">
        <v>5.0</v>
      </c>
      <c r="P174" s="15">
        <v>2.0</v>
      </c>
      <c r="Q174" s="16">
        <v>5.0</v>
      </c>
      <c r="R174" s="17">
        <v>21.0</v>
      </c>
      <c r="S174" s="18">
        <v>69.0</v>
      </c>
      <c r="T174" s="19">
        <v>13.0</v>
      </c>
      <c r="U174" s="20">
        <v>7.0</v>
      </c>
      <c r="V174" s="21">
        <v>12.0</v>
      </c>
      <c r="W174" s="22">
        <v>8.0</v>
      </c>
      <c r="X174" s="31"/>
      <c r="Y174" s="14">
        <v>2.0</v>
      </c>
      <c r="Z174" s="15">
        <v>2.0</v>
      </c>
      <c r="AA174" s="16">
        <v>5.0</v>
      </c>
      <c r="AB174" s="17">
        <v>20.0</v>
      </c>
      <c r="AC174" s="18">
        <v>70.0</v>
      </c>
      <c r="AD174" s="19">
        <v>13.0</v>
      </c>
      <c r="AE174" s="20">
        <v>2.0</v>
      </c>
      <c r="AF174" s="21">
        <v>7.0</v>
      </c>
      <c r="AG174" s="22">
        <v>2.0</v>
      </c>
      <c r="AH174" s="27"/>
      <c r="AI174" s="27"/>
    </row>
    <row r="175">
      <c r="A175" s="32"/>
      <c r="B175" s="29">
        <v>2775.0</v>
      </c>
      <c r="C175" s="30">
        <v>3006.0</v>
      </c>
      <c r="D175" s="31" t="s">
        <v>0</v>
      </c>
      <c r="E175" s="5">
        <v>88.0</v>
      </c>
      <c r="F175" s="6">
        <v>210.0</v>
      </c>
      <c r="G175" s="7">
        <v>125.0</v>
      </c>
      <c r="H175" s="8">
        <v>122.0</v>
      </c>
      <c r="I175" s="9">
        <v>666.0</v>
      </c>
      <c r="J175" s="10">
        <v>145.0</v>
      </c>
      <c r="K175" s="11">
        <v>37.0</v>
      </c>
      <c r="L175" s="12">
        <v>23.0</v>
      </c>
      <c r="M175" s="13">
        <v>169.0</v>
      </c>
      <c r="N175" s="31"/>
      <c r="O175" s="14">
        <v>102.0</v>
      </c>
      <c r="P175" s="15">
        <v>197.0</v>
      </c>
      <c r="Q175" s="16">
        <v>119.0</v>
      </c>
      <c r="R175" s="17">
        <v>46.0</v>
      </c>
      <c r="S175" s="18">
        <v>304.0</v>
      </c>
      <c r="T175" s="19">
        <v>15.0</v>
      </c>
      <c r="U175" s="20">
        <v>66.0</v>
      </c>
      <c r="V175" s="21">
        <v>278.0</v>
      </c>
      <c r="W175" s="22">
        <v>125.0</v>
      </c>
      <c r="X175" s="31"/>
      <c r="Y175" s="14">
        <v>72.0</v>
      </c>
      <c r="Z175" s="15">
        <v>112.0</v>
      </c>
      <c r="AA175" s="16">
        <v>126.0</v>
      </c>
      <c r="AB175" s="17">
        <v>46.0</v>
      </c>
      <c r="AC175" s="18">
        <v>301.0</v>
      </c>
      <c r="AD175" s="19">
        <v>14.0</v>
      </c>
      <c r="AE175" s="20">
        <v>48.0</v>
      </c>
      <c r="AF175" s="21">
        <v>266.0</v>
      </c>
      <c r="AG175" s="22">
        <v>87.0</v>
      </c>
      <c r="AH175" s="27"/>
      <c r="AI175" s="27"/>
    </row>
    <row r="176">
      <c r="A176" s="32"/>
      <c r="B176" s="29">
        <v>2776.0</v>
      </c>
      <c r="C176" s="30">
        <v>2761.0</v>
      </c>
      <c r="D176" s="31" t="s">
        <v>0</v>
      </c>
      <c r="E176" s="5">
        <v>12.0</v>
      </c>
      <c r="F176" s="6">
        <v>179.0</v>
      </c>
      <c r="G176" s="7">
        <v>101.0</v>
      </c>
      <c r="H176" s="8">
        <v>72.0</v>
      </c>
      <c r="I176" s="9">
        <v>477.0</v>
      </c>
      <c r="J176" s="10">
        <v>109.0</v>
      </c>
      <c r="K176" s="11">
        <v>16.0</v>
      </c>
      <c r="L176" s="12">
        <v>31.0</v>
      </c>
      <c r="M176" s="13">
        <v>174.0</v>
      </c>
      <c r="N176" s="31"/>
      <c r="O176" s="14">
        <v>33.0</v>
      </c>
      <c r="P176" s="15">
        <v>177.0</v>
      </c>
      <c r="Q176" s="16">
        <v>82.0</v>
      </c>
      <c r="R176" s="17">
        <v>17.0</v>
      </c>
      <c r="S176" s="18">
        <v>236.0</v>
      </c>
      <c r="T176" s="19">
        <v>18.0</v>
      </c>
      <c r="U176" s="20">
        <v>39.0</v>
      </c>
      <c r="V176" s="21">
        <v>234.0</v>
      </c>
      <c r="W176" s="22">
        <v>117.0</v>
      </c>
      <c r="X176" s="31"/>
      <c r="Y176" s="14">
        <v>23.0</v>
      </c>
      <c r="Z176" s="15">
        <v>91.0</v>
      </c>
      <c r="AA176" s="16">
        <v>95.0</v>
      </c>
      <c r="AB176" s="17">
        <v>15.0</v>
      </c>
      <c r="AC176" s="18">
        <v>233.0</v>
      </c>
      <c r="AD176" s="19">
        <v>17.0</v>
      </c>
      <c r="AE176" s="20">
        <v>34.0</v>
      </c>
      <c r="AF176" s="21">
        <v>198.0</v>
      </c>
      <c r="AG176" s="22">
        <v>62.0</v>
      </c>
      <c r="AH176" s="27"/>
      <c r="AI176" s="27"/>
    </row>
    <row r="177">
      <c r="A177" s="32"/>
      <c r="B177" s="29">
        <v>3000.0</v>
      </c>
      <c r="C177" s="30">
        <v>2043.0</v>
      </c>
      <c r="D177" s="31" t="s">
        <v>0</v>
      </c>
      <c r="E177" s="5">
        <v>11.0</v>
      </c>
      <c r="F177" s="6">
        <v>24.0</v>
      </c>
      <c r="G177" s="7">
        <v>18.0</v>
      </c>
      <c r="H177" s="8">
        <v>34.0</v>
      </c>
      <c r="I177" s="9">
        <v>85.0</v>
      </c>
      <c r="J177" s="10">
        <v>36.0</v>
      </c>
      <c r="K177" s="11">
        <v>22.0</v>
      </c>
      <c r="L177" s="12">
        <v>18.0</v>
      </c>
      <c r="M177" s="13">
        <v>45.0</v>
      </c>
      <c r="N177" s="31"/>
      <c r="O177" s="14">
        <v>13.0</v>
      </c>
      <c r="P177" s="15">
        <v>12.0</v>
      </c>
      <c r="Q177" s="16">
        <v>9.0</v>
      </c>
      <c r="R177" s="17">
        <v>27.0</v>
      </c>
      <c r="S177" s="18">
        <v>83.0</v>
      </c>
      <c r="T177" s="19">
        <v>26.0</v>
      </c>
      <c r="U177" s="20">
        <v>21.0</v>
      </c>
      <c r="V177" s="21">
        <v>27.0</v>
      </c>
      <c r="W177" s="22">
        <v>26.0</v>
      </c>
      <c r="X177" s="31"/>
      <c r="Y177" s="14">
        <v>2.0</v>
      </c>
      <c r="Z177" s="15">
        <v>7.0</v>
      </c>
      <c r="AA177" s="16">
        <v>12.0</v>
      </c>
      <c r="AB177" s="17">
        <v>26.0</v>
      </c>
      <c r="AC177" s="18">
        <v>84.0</v>
      </c>
      <c r="AD177" s="19">
        <v>24.0</v>
      </c>
      <c r="AE177" s="20">
        <v>19.0</v>
      </c>
      <c r="AF177" s="21">
        <v>18.0</v>
      </c>
      <c r="AG177" s="22">
        <v>18.0</v>
      </c>
      <c r="AH177" s="27"/>
      <c r="AI177" s="27"/>
    </row>
    <row r="178">
      <c r="A178" s="32"/>
      <c r="B178" s="29">
        <v>3003.0</v>
      </c>
      <c r="C178" s="30">
        <v>1572.0</v>
      </c>
      <c r="D178" s="31" t="s">
        <v>0</v>
      </c>
      <c r="E178" s="5">
        <v>6.0</v>
      </c>
      <c r="F178" s="6">
        <v>19.0</v>
      </c>
      <c r="G178" s="7">
        <v>15.0</v>
      </c>
      <c r="H178" s="8">
        <v>24.0</v>
      </c>
      <c r="I178" s="9">
        <v>77.0</v>
      </c>
      <c r="J178" s="10">
        <v>29.0</v>
      </c>
      <c r="K178" s="11">
        <v>13.0</v>
      </c>
      <c r="L178" s="12">
        <v>11.0</v>
      </c>
      <c r="M178" s="13">
        <v>48.0</v>
      </c>
      <c r="N178" s="31"/>
      <c r="O178" s="14">
        <v>10.0</v>
      </c>
      <c r="P178" s="15">
        <v>10.0</v>
      </c>
      <c r="Q178" s="16">
        <v>7.0</v>
      </c>
      <c r="R178" s="17">
        <v>21.0</v>
      </c>
      <c r="S178" s="18">
        <v>88.0</v>
      </c>
      <c r="T178" s="19">
        <v>14.0</v>
      </c>
      <c r="U178" s="20">
        <v>8.0</v>
      </c>
      <c r="V178" s="21">
        <v>18.0</v>
      </c>
      <c r="W178" s="22">
        <v>24.0</v>
      </c>
      <c r="X178" s="31"/>
      <c r="Y178" s="14">
        <v>5.0</v>
      </c>
      <c r="Z178" s="15">
        <v>5.0</v>
      </c>
      <c r="AA178" s="16">
        <v>16.0</v>
      </c>
      <c r="AB178" s="17">
        <v>21.0</v>
      </c>
      <c r="AC178" s="18">
        <v>85.0</v>
      </c>
      <c r="AD178" s="19">
        <v>17.0</v>
      </c>
      <c r="AE178" s="20">
        <v>6.0</v>
      </c>
      <c r="AF178" s="21">
        <v>18.0</v>
      </c>
      <c r="AG178" s="22">
        <v>12.0</v>
      </c>
      <c r="AH178" s="27"/>
      <c r="AI178" s="27"/>
    </row>
    <row r="179">
      <c r="A179" s="32"/>
      <c r="B179" s="29">
        <v>3006.0</v>
      </c>
      <c r="C179" s="30">
        <v>505.0</v>
      </c>
      <c r="D179" s="31" t="s">
        <v>0</v>
      </c>
      <c r="E179" s="5">
        <v>6.0</v>
      </c>
      <c r="F179" s="6">
        <v>2.0</v>
      </c>
      <c r="G179" s="7">
        <v>12.0</v>
      </c>
      <c r="H179" s="8">
        <v>23.0</v>
      </c>
      <c r="I179" s="9">
        <v>41.0</v>
      </c>
      <c r="J179" s="10">
        <v>21.0</v>
      </c>
      <c r="K179" s="11">
        <v>14.0</v>
      </c>
      <c r="L179" s="12">
        <v>3.0</v>
      </c>
      <c r="M179" s="13">
        <v>14.0</v>
      </c>
      <c r="N179" s="31"/>
      <c r="O179" s="14">
        <v>10.0</v>
      </c>
      <c r="P179" s="15">
        <v>9.0</v>
      </c>
      <c r="Q179" s="16">
        <v>5.0</v>
      </c>
      <c r="R179" s="17">
        <v>8.0</v>
      </c>
      <c r="S179" s="18">
        <v>37.0</v>
      </c>
      <c r="T179" s="19">
        <v>3.0</v>
      </c>
      <c r="U179" s="20">
        <v>22.0</v>
      </c>
      <c r="V179" s="21">
        <v>10.0</v>
      </c>
      <c r="W179" s="22">
        <v>27.0</v>
      </c>
      <c r="X179" s="31"/>
      <c r="Y179" s="14">
        <v>7.0</v>
      </c>
      <c r="Z179" s="15">
        <v>6.0</v>
      </c>
      <c r="AA179" s="16">
        <v>10.0</v>
      </c>
      <c r="AB179" s="17">
        <v>10.0</v>
      </c>
      <c r="AC179" s="18">
        <v>37.0</v>
      </c>
      <c r="AD179" s="19">
        <v>3.0</v>
      </c>
      <c r="AE179" s="20">
        <v>11.0</v>
      </c>
      <c r="AF179" s="21">
        <v>6.0</v>
      </c>
      <c r="AG179" s="22">
        <v>14.0</v>
      </c>
      <c r="AH179" s="27"/>
      <c r="AI179" s="27"/>
    </row>
    <row r="180">
      <c r="A180" s="32"/>
      <c r="B180" s="29">
        <v>3007.0</v>
      </c>
      <c r="C180" s="30">
        <v>2877.0</v>
      </c>
      <c r="D180" s="31" t="s">
        <v>0</v>
      </c>
      <c r="E180" s="5">
        <v>16.0</v>
      </c>
      <c r="F180" s="6">
        <v>30.0</v>
      </c>
      <c r="G180" s="7">
        <v>22.0</v>
      </c>
      <c r="H180" s="8">
        <v>47.0</v>
      </c>
      <c r="I180" s="9">
        <v>108.0</v>
      </c>
      <c r="J180" s="10">
        <v>32.0</v>
      </c>
      <c r="K180" s="11">
        <v>18.0</v>
      </c>
      <c r="L180" s="12">
        <v>21.0</v>
      </c>
      <c r="M180" s="13">
        <v>45.0</v>
      </c>
      <c r="N180" s="31"/>
      <c r="O180" s="14">
        <v>12.0</v>
      </c>
      <c r="P180" s="15">
        <v>12.0</v>
      </c>
      <c r="Q180" s="16">
        <v>11.0</v>
      </c>
      <c r="R180" s="17">
        <v>35.0</v>
      </c>
      <c r="S180" s="18">
        <v>98.0</v>
      </c>
      <c r="T180" s="19">
        <v>20.0</v>
      </c>
      <c r="U180" s="20">
        <v>18.0</v>
      </c>
      <c r="V180" s="21">
        <v>25.0</v>
      </c>
      <c r="W180" s="22">
        <v>24.0</v>
      </c>
      <c r="X180" s="31"/>
      <c r="Y180" s="14">
        <v>9.0</v>
      </c>
      <c r="Z180" s="15">
        <v>13.0</v>
      </c>
      <c r="AA180" s="16">
        <v>13.0</v>
      </c>
      <c r="AB180" s="17">
        <v>33.0</v>
      </c>
      <c r="AC180" s="18">
        <v>101.0</v>
      </c>
      <c r="AD180" s="19">
        <v>19.0</v>
      </c>
      <c r="AE180" s="20">
        <v>15.0</v>
      </c>
      <c r="AF180" s="21">
        <v>13.0</v>
      </c>
      <c r="AG180" s="22">
        <v>13.0</v>
      </c>
      <c r="AH180" s="27"/>
      <c r="AI180" s="27"/>
    </row>
    <row r="181">
      <c r="A181" s="32"/>
      <c r="B181" s="29">
        <v>3009.0</v>
      </c>
      <c r="C181" s="30">
        <v>2664.0</v>
      </c>
      <c r="D181" s="31" t="s">
        <v>0</v>
      </c>
      <c r="E181" s="5">
        <v>27.0</v>
      </c>
      <c r="F181" s="6">
        <v>52.0</v>
      </c>
      <c r="G181" s="7">
        <v>30.0</v>
      </c>
      <c r="H181" s="8">
        <v>65.0</v>
      </c>
      <c r="I181" s="9">
        <v>131.0</v>
      </c>
      <c r="J181" s="10">
        <v>38.0</v>
      </c>
      <c r="K181" s="11">
        <v>22.0</v>
      </c>
      <c r="L181" s="12">
        <v>19.0</v>
      </c>
      <c r="M181" s="13">
        <v>71.0</v>
      </c>
      <c r="N181" s="31"/>
      <c r="O181" s="14">
        <v>26.0</v>
      </c>
      <c r="P181" s="15">
        <v>20.0</v>
      </c>
      <c r="Q181" s="16">
        <v>15.0</v>
      </c>
      <c r="R181" s="17">
        <v>39.0</v>
      </c>
      <c r="S181" s="18">
        <v>132.0</v>
      </c>
      <c r="T181" s="19">
        <v>22.0</v>
      </c>
      <c r="U181" s="20">
        <v>30.0</v>
      </c>
      <c r="V181" s="21">
        <v>46.0</v>
      </c>
      <c r="W181" s="22">
        <v>40.0</v>
      </c>
      <c r="X181" s="31"/>
      <c r="Y181" s="14">
        <v>14.0</v>
      </c>
      <c r="Z181" s="15">
        <v>8.0</v>
      </c>
      <c r="AA181" s="16">
        <v>14.0</v>
      </c>
      <c r="AB181" s="17">
        <v>32.0</v>
      </c>
      <c r="AC181" s="18">
        <v>135.0</v>
      </c>
      <c r="AD181" s="19">
        <v>21.0</v>
      </c>
      <c r="AE181" s="20">
        <v>26.0</v>
      </c>
      <c r="AF181" s="21">
        <v>36.0</v>
      </c>
      <c r="AG181" s="22">
        <v>27.0</v>
      </c>
      <c r="AH181" s="27"/>
      <c r="AI181" s="27"/>
    </row>
    <row r="182">
      <c r="A182" s="32"/>
      <c r="B182" s="29">
        <v>3011.0</v>
      </c>
      <c r="C182" s="30">
        <v>2469.0</v>
      </c>
      <c r="D182" s="31" t="s">
        <v>0</v>
      </c>
      <c r="E182" s="5">
        <v>25.0</v>
      </c>
      <c r="F182" s="6">
        <v>31.0</v>
      </c>
      <c r="G182" s="7">
        <v>33.0</v>
      </c>
      <c r="H182" s="8">
        <v>49.0</v>
      </c>
      <c r="I182" s="9">
        <v>130.0</v>
      </c>
      <c r="J182" s="10">
        <v>48.0</v>
      </c>
      <c r="K182" s="11">
        <v>9.0</v>
      </c>
      <c r="L182" s="12">
        <v>16.0</v>
      </c>
      <c r="M182" s="13">
        <v>58.0</v>
      </c>
      <c r="N182" s="31"/>
      <c r="O182" s="14">
        <v>21.0</v>
      </c>
      <c r="P182" s="15">
        <v>21.0</v>
      </c>
      <c r="Q182" s="16">
        <v>15.0</v>
      </c>
      <c r="R182" s="17">
        <v>28.0</v>
      </c>
      <c r="S182" s="18">
        <v>118.0</v>
      </c>
      <c r="T182" s="19">
        <v>23.0</v>
      </c>
      <c r="U182" s="20">
        <v>27.0</v>
      </c>
      <c r="V182" s="21">
        <v>33.0</v>
      </c>
      <c r="W182" s="22">
        <v>52.0</v>
      </c>
      <c r="X182" s="31"/>
      <c r="Y182" s="14">
        <v>18.0</v>
      </c>
      <c r="Z182" s="15">
        <v>9.0</v>
      </c>
      <c r="AA182" s="16">
        <v>28.0</v>
      </c>
      <c r="AB182" s="17">
        <v>28.0</v>
      </c>
      <c r="AC182" s="18">
        <v>121.0</v>
      </c>
      <c r="AD182" s="19">
        <v>21.0</v>
      </c>
      <c r="AE182" s="20">
        <v>22.0</v>
      </c>
      <c r="AF182" s="21">
        <v>31.0</v>
      </c>
      <c r="AG182" s="22">
        <v>42.0</v>
      </c>
      <c r="AH182" s="27"/>
      <c r="AI182" s="27"/>
    </row>
    <row r="183">
      <c r="A183" s="32"/>
      <c r="B183" s="29">
        <v>3013.0</v>
      </c>
      <c r="C183" s="30">
        <v>1624.0</v>
      </c>
      <c r="D183" s="31" t="s">
        <v>0</v>
      </c>
      <c r="E183" s="5">
        <v>14.0</v>
      </c>
      <c r="F183" s="6">
        <v>21.0</v>
      </c>
      <c r="G183" s="7">
        <v>17.0</v>
      </c>
      <c r="H183" s="8">
        <v>28.0</v>
      </c>
      <c r="I183" s="9">
        <v>76.0</v>
      </c>
      <c r="J183" s="10">
        <v>33.0</v>
      </c>
      <c r="K183" s="11">
        <v>13.0</v>
      </c>
      <c r="L183" s="12">
        <v>13.0</v>
      </c>
      <c r="M183" s="13">
        <v>46.0</v>
      </c>
      <c r="N183" s="31"/>
      <c r="O183" s="14">
        <v>11.0</v>
      </c>
      <c r="P183" s="15">
        <v>5.0</v>
      </c>
      <c r="Q183" s="16">
        <v>16.0</v>
      </c>
      <c r="R183" s="17">
        <v>21.0</v>
      </c>
      <c r="S183" s="18">
        <v>85.0</v>
      </c>
      <c r="T183" s="19">
        <v>15.0</v>
      </c>
      <c r="U183" s="20">
        <v>14.0</v>
      </c>
      <c r="V183" s="21">
        <v>22.0</v>
      </c>
      <c r="W183" s="22">
        <v>29.0</v>
      </c>
      <c r="X183" s="31"/>
      <c r="Y183" s="14">
        <v>8.0</v>
      </c>
      <c r="Z183" s="15">
        <v>3.0</v>
      </c>
      <c r="AA183" s="16">
        <v>15.0</v>
      </c>
      <c r="AB183" s="17">
        <v>20.0</v>
      </c>
      <c r="AC183" s="18">
        <v>84.0</v>
      </c>
      <c r="AD183" s="19">
        <v>18.0</v>
      </c>
      <c r="AE183" s="20">
        <v>13.0</v>
      </c>
      <c r="AF183" s="21">
        <v>21.0</v>
      </c>
      <c r="AG183" s="22">
        <v>21.0</v>
      </c>
      <c r="AH183" s="27"/>
      <c r="AI183" s="27"/>
    </row>
    <row r="184">
      <c r="A184" s="32"/>
      <c r="B184" s="29">
        <v>3014.0</v>
      </c>
      <c r="C184" s="30">
        <v>2048.0</v>
      </c>
      <c r="D184" s="31" t="s">
        <v>0</v>
      </c>
      <c r="E184" s="5">
        <v>34.0</v>
      </c>
      <c r="F184" s="6">
        <v>33.0</v>
      </c>
      <c r="G184" s="7">
        <v>26.0</v>
      </c>
      <c r="H184" s="8">
        <v>90.0</v>
      </c>
      <c r="I184" s="9">
        <v>166.0</v>
      </c>
      <c r="J184" s="10">
        <v>55.0</v>
      </c>
      <c r="K184" s="11">
        <v>30.0</v>
      </c>
      <c r="L184" s="12">
        <v>27.0</v>
      </c>
      <c r="M184" s="13">
        <v>93.0</v>
      </c>
      <c r="N184" s="31"/>
      <c r="O184" s="14">
        <v>37.0</v>
      </c>
      <c r="P184" s="15">
        <v>18.0</v>
      </c>
      <c r="Q184" s="16">
        <v>19.0</v>
      </c>
      <c r="R184" s="17">
        <v>41.0</v>
      </c>
      <c r="S184" s="18">
        <v>167.0</v>
      </c>
      <c r="T184" s="19">
        <v>32.0</v>
      </c>
      <c r="U184" s="20">
        <v>48.0</v>
      </c>
      <c r="V184" s="21">
        <v>60.0</v>
      </c>
      <c r="W184" s="22">
        <v>47.0</v>
      </c>
      <c r="X184" s="31"/>
      <c r="Y184" s="14">
        <v>36.0</v>
      </c>
      <c r="Z184" s="15">
        <v>14.0</v>
      </c>
      <c r="AA184" s="16">
        <v>25.0</v>
      </c>
      <c r="AB184" s="17">
        <v>38.0</v>
      </c>
      <c r="AC184" s="18">
        <v>171.0</v>
      </c>
      <c r="AD184" s="19">
        <v>30.0</v>
      </c>
      <c r="AE184" s="20">
        <v>39.0</v>
      </c>
      <c r="AF184" s="21">
        <v>45.0</v>
      </c>
      <c r="AG184" s="22">
        <v>28.0</v>
      </c>
      <c r="AH184" s="27"/>
      <c r="AI184" s="27"/>
    </row>
    <row r="185">
      <c r="A185" s="32"/>
      <c r="B185" s="29">
        <v>3016.0</v>
      </c>
      <c r="C185" s="30">
        <v>2176.0</v>
      </c>
      <c r="D185" s="31" t="s">
        <v>0</v>
      </c>
      <c r="E185" s="5">
        <v>32.0</v>
      </c>
      <c r="F185" s="6">
        <v>50.0</v>
      </c>
      <c r="G185" s="7">
        <v>17.0</v>
      </c>
      <c r="H185" s="8">
        <v>67.0</v>
      </c>
      <c r="I185" s="9">
        <v>162.0</v>
      </c>
      <c r="J185" s="10">
        <v>51.0</v>
      </c>
      <c r="K185" s="11">
        <v>20.0</v>
      </c>
      <c r="L185" s="12">
        <v>23.0</v>
      </c>
      <c r="M185" s="13">
        <v>54.0</v>
      </c>
      <c r="N185" s="31"/>
      <c r="O185" s="14">
        <v>22.0</v>
      </c>
      <c r="P185" s="15">
        <v>35.0</v>
      </c>
      <c r="Q185" s="16">
        <v>16.0</v>
      </c>
      <c r="R185" s="17">
        <v>40.0</v>
      </c>
      <c r="S185" s="18">
        <v>109.0</v>
      </c>
      <c r="T185" s="19">
        <v>20.0</v>
      </c>
      <c r="U185" s="20">
        <v>40.0</v>
      </c>
      <c r="V185" s="21">
        <v>84.0</v>
      </c>
      <c r="W185" s="22">
        <v>51.0</v>
      </c>
      <c r="X185" s="31"/>
      <c r="Y185" s="14">
        <v>17.0</v>
      </c>
      <c r="Z185" s="15">
        <v>17.0</v>
      </c>
      <c r="AA185" s="16">
        <v>20.0</v>
      </c>
      <c r="AB185" s="17">
        <v>39.0</v>
      </c>
      <c r="AC185" s="18">
        <v>106.0</v>
      </c>
      <c r="AD185" s="19">
        <v>17.0</v>
      </c>
      <c r="AE185" s="20">
        <v>40.0</v>
      </c>
      <c r="AF185" s="21">
        <v>81.0</v>
      </c>
      <c r="AG185" s="22">
        <v>41.0</v>
      </c>
      <c r="AH185" s="27"/>
      <c r="AI185" s="27"/>
    </row>
    <row r="186">
      <c r="A186" s="32"/>
      <c r="B186" s="29">
        <v>3017.0</v>
      </c>
      <c r="C186" s="30">
        <v>2681.0</v>
      </c>
      <c r="D186" s="31" t="s">
        <v>0</v>
      </c>
      <c r="E186" s="5">
        <v>31.0</v>
      </c>
      <c r="F186" s="6">
        <v>49.0</v>
      </c>
      <c r="G186" s="7">
        <v>30.0</v>
      </c>
      <c r="H186" s="8">
        <v>85.0</v>
      </c>
      <c r="I186" s="9">
        <v>185.0</v>
      </c>
      <c r="J186" s="10">
        <v>82.0</v>
      </c>
      <c r="K186" s="11">
        <v>34.0</v>
      </c>
      <c r="L186" s="12">
        <v>19.0</v>
      </c>
      <c r="M186" s="13">
        <v>87.0</v>
      </c>
      <c r="N186" s="31"/>
      <c r="O186" s="14">
        <v>24.0</v>
      </c>
      <c r="P186" s="15">
        <v>30.0</v>
      </c>
      <c r="Q186" s="16">
        <v>22.0</v>
      </c>
      <c r="R186" s="17">
        <v>49.0</v>
      </c>
      <c r="S186" s="18">
        <v>186.0</v>
      </c>
      <c r="T186" s="19">
        <v>26.0</v>
      </c>
      <c r="U186" s="20">
        <v>57.0</v>
      </c>
      <c r="V186" s="21">
        <v>66.0</v>
      </c>
      <c r="W186" s="22">
        <v>62.0</v>
      </c>
      <c r="X186" s="31"/>
      <c r="Y186" s="14">
        <v>18.0</v>
      </c>
      <c r="Z186" s="15">
        <v>25.0</v>
      </c>
      <c r="AA186" s="16">
        <v>33.0</v>
      </c>
      <c r="AB186" s="17">
        <v>52.0</v>
      </c>
      <c r="AC186" s="18">
        <v>193.0</v>
      </c>
      <c r="AD186" s="19">
        <v>26.0</v>
      </c>
      <c r="AE186" s="20">
        <v>47.0</v>
      </c>
      <c r="AF186" s="21">
        <v>46.0</v>
      </c>
      <c r="AG186" s="22">
        <v>45.0</v>
      </c>
      <c r="AH186" s="27"/>
      <c r="AI186" s="27"/>
    </row>
    <row r="187">
      <c r="A187" s="32"/>
      <c r="B187" s="29">
        <v>3018.0</v>
      </c>
      <c r="C187" s="30">
        <v>2862.0</v>
      </c>
      <c r="D187" s="31" t="s">
        <v>0</v>
      </c>
      <c r="E187" s="5">
        <v>37.0</v>
      </c>
      <c r="F187" s="6">
        <v>52.0</v>
      </c>
      <c r="G187" s="7">
        <v>33.0</v>
      </c>
      <c r="H187" s="8">
        <v>94.0</v>
      </c>
      <c r="I187" s="9">
        <v>192.0</v>
      </c>
      <c r="J187" s="10">
        <v>86.0</v>
      </c>
      <c r="K187" s="11">
        <v>37.0</v>
      </c>
      <c r="L187" s="12">
        <v>37.0</v>
      </c>
      <c r="M187" s="13">
        <v>97.0</v>
      </c>
      <c r="N187" s="31"/>
      <c r="O187" s="14">
        <v>27.0</v>
      </c>
      <c r="P187" s="15">
        <v>46.0</v>
      </c>
      <c r="Q187" s="16">
        <v>23.0</v>
      </c>
      <c r="R187" s="17">
        <v>53.0</v>
      </c>
      <c r="S187" s="18">
        <v>188.0</v>
      </c>
      <c r="T187" s="19">
        <v>42.0</v>
      </c>
      <c r="U187" s="20">
        <v>66.0</v>
      </c>
      <c r="V187" s="21">
        <v>61.0</v>
      </c>
      <c r="W187" s="22">
        <v>73.0</v>
      </c>
      <c r="X187" s="31"/>
      <c r="Y187" s="14">
        <v>23.0</v>
      </c>
      <c r="Z187" s="15">
        <v>25.0</v>
      </c>
      <c r="AA187" s="16">
        <v>29.0</v>
      </c>
      <c r="AB187" s="17">
        <v>52.0</v>
      </c>
      <c r="AC187" s="18">
        <v>186.0</v>
      </c>
      <c r="AD187" s="19">
        <v>43.0</v>
      </c>
      <c r="AE187" s="20">
        <v>55.0</v>
      </c>
      <c r="AF187" s="21">
        <v>52.0</v>
      </c>
      <c r="AG187" s="22">
        <v>45.0</v>
      </c>
      <c r="AH187" s="27"/>
      <c r="AI187" s="27"/>
    </row>
    <row r="188">
      <c r="A188" s="32"/>
      <c r="B188" s="29">
        <v>3021.0</v>
      </c>
      <c r="C188" s="30">
        <v>2741.0</v>
      </c>
      <c r="D188" s="31" t="s">
        <v>0</v>
      </c>
      <c r="E188" s="5">
        <v>35.0</v>
      </c>
      <c r="F188" s="6">
        <v>44.0</v>
      </c>
      <c r="G188" s="7">
        <v>48.0</v>
      </c>
      <c r="H188" s="8">
        <v>76.0</v>
      </c>
      <c r="I188" s="9">
        <v>194.0</v>
      </c>
      <c r="J188" s="10">
        <v>71.0</v>
      </c>
      <c r="K188" s="11">
        <v>38.0</v>
      </c>
      <c r="L188" s="12">
        <v>34.0</v>
      </c>
      <c r="M188" s="13">
        <v>88.0</v>
      </c>
      <c r="N188" s="31"/>
      <c r="O188" s="14">
        <v>34.0</v>
      </c>
      <c r="P188" s="15">
        <v>38.0</v>
      </c>
      <c r="Q188" s="16">
        <v>25.0</v>
      </c>
      <c r="R188" s="17">
        <v>52.0</v>
      </c>
      <c r="S188" s="18">
        <v>193.0</v>
      </c>
      <c r="T188" s="19">
        <v>33.0</v>
      </c>
      <c r="U188" s="20">
        <v>46.0</v>
      </c>
      <c r="V188" s="21">
        <v>55.0</v>
      </c>
      <c r="W188" s="22">
        <v>70.0</v>
      </c>
      <c r="X188" s="31"/>
      <c r="Y188" s="14">
        <v>31.0</v>
      </c>
      <c r="Z188" s="15">
        <v>18.0</v>
      </c>
      <c r="AA188" s="16">
        <v>43.0</v>
      </c>
      <c r="AB188" s="17">
        <v>51.0</v>
      </c>
      <c r="AC188" s="18">
        <v>189.0</v>
      </c>
      <c r="AD188" s="19">
        <v>34.0</v>
      </c>
      <c r="AE188" s="20">
        <v>39.0</v>
      </c>
      <c r="AF188" s="21">
        <v>50.0</v>
      </c>
      <c r="AG188" s="22">
        <v>46.0</v>
      </c>
      <c r="AH188" s="27"/>
      <c r="AI188" s="27"/>
    </row>
    <row r="189">
      <c r="A189" s="32"/>
      <c r="B189" s="29">
        <v>3022.0</v>
      </c>
      <c r="C189" s="30">
        <v>3116.0</v>
      </c>
      <c r="D189" s="31" t="s">
        <v>0</v>
      </c>
      <c r="E189" s="5">
        <v>29.0</v>
      </c>
      <c r="F189" s="6">
        <v>67.0</v>
      </c>
      <c r="G189" s="7">
        <v>68.0</v>
      </c>
      <c r="H189" s="8">
        <v>103.0</v>
      </c>
      <c r="I189" s="9">
        <v>217.0</v>
      </c>
      <c r="J189" s="10">
        <v>88.0</v>
      </c>
      <c r="K189" s="11">
        <v>25.0</v>
      </c>
      <c r="L189" s="12">
        <v>26.0</v>
      </c>
      <c r="M189" s="13">
        <v>80.0</v>
      </c>
      <c r="N189" s="31"/>
      <c r="O189" s="14">
        <v>29.0</v>
      </c>
      <c r="P189" s="15">
        <v>35.0</v>
      </c>
      <c r="Q189" s="16">
        <v>41.0</v>
      </c>
      <c r="R189" s="17">
        <v>35.0</v>
      </c>
      <c r="S189" s="18">
        <v>183.0</v>
      </c>
      <c r="T189" s="19">
        <v>34.0</v>
      </c>
      <c r="U189" s="20">
        <v>67.0</v>
      </c>
      <c r="V189" s="21">
        <v>109.0</v>
      </c>
      <c r="W189" s="22">
        <v>82.0</v>
      </c>
      <c r="X189" s="31"/>
      <c r="Y189" s="14">
        <v>31.0</v>
      </c>
      <c r="Z189" s="15">
        <v>28.0</v>
      </c>
      <c r="AA189" s="16">
        <v>51.0</v>
      </c>
      <c r="AB189" s="17">
        <v>33.0</v>
      </c>
      <c r="AC189" s="18">
        <v>179.0</v>
      </c>
      <c r="AD189" s="19">
        <v>38.0</v>
      </c>
      <c r="AE189" s="20">
        <v>60.0</v>
      </c>
      <c r="AF189" s="21">
        <v>89.0</v>
      </c>
      <c r="AG189" s="22">
        <v>54.0</v>
      </c>
      <c r="AH189" s="27"/>
      <c r="AI189" s="27"/>
    </row>
    <row r="190">
      <c r="A190" s="32"/>
      <c r="B190" s="29">
        <v>3027.0</v>
      </c>
      <c r="C190" s="30">
        <v>3032.0</v>
      </c>
      <c r="D190" s="31" t="s">
        <v>0</v>
      </c>
      <c r="E190" s="5">
        <v>33.0</v>
      </c>
      <c r="F190" s="6">
        <v>41.0</v>
      </c>
      <c r="G190" s="7">
        <v>26.0</v>
      </c>
      <c r="H190" s="8">
        <v>95.0</v>
      </c>
      <c r="I190" s="9">
        <v>173.0</v>
      </c>
      <c r="J190" s="10">
        <v>60.0</v>
      </c>
      <c r="K190" s="11">
        <v>23.0</v>
      </c>
      <c r="L190" s="12">
        <v>33.0</v>
      </c>
      <c r="M190" s="13">
        <v>95.0</v>
      </c>
      <c r="N190" s="31"/>
      <c r="O190" s="14">
        <v>26.0</v>
      </c>
      <c r="P190" s="15">
        <v>32.0</v>
      </c>
      <c r="Q190" s="16">
        <v>18.0</v>
      </c>
      <c r="R190" s="17">
        <v>45.0</v>
      </c>
      <c r="S190" s="18">
        <v>162.0</v>
      </c>
      <c r="T190" s="19">
        <v>43.0</v>
      </c>
      <c r="U190" s="20">
        <v>65.0</v>
      </c>
      <c r="V190" s="21">
        <v>65.0</v>
      </c>
      <c r="W190" s="22">
        <v>53.0</v>
      </c>
      <c r="X190" s="31"/>
      <c r="Y190" s="14">
        <v>23.0</v>
      </c>
      <c r="Z190" s="15">
        <v>10.0</v>
      </c>
      <c r="AA190" s="16">
        <v>22.0</v>
      </c>
      <c r="AB190" s="17">
        <v>42.0</v>
      </c>
      <c r="AC190" s="18">
        <v>163.0</v>
      </c>
      <c r="AD190" s="19">
        <v>45.0</v>
      </c>
      <c r="AE190" s="20">
        <v>59.0</v>
      </c>
      <c r="AF190" s="21">
        <v>58.0</v>
      </c>
      <c r="AG190" s="22">
        <v>35.0</v>
      </c>
      <c r="AH190" s="27"/>
      <c r="AI190" s="27"/>
    </row>
    <row r="191">
      <c r="A191" s="32"/>
      <c r="B191" s="29">
        <v>3030.0</v>
      </c>
      <c r="C191" s="30">
        <v>2762.0</v>
      </c>
      <c r="D191" s="31" t="s">
        <v>0</v>
      </c>
      <c r="E191" s="5">
        <v>18.0</v>
      </c>
      <c r="F191" s="6">
        <v>38.0</v>
      </c>
      <c r="G191" s="7">
        <v>29.0</v>
      </c>
      <c r="H191" s="8">
        <v>55.0</v>
      </c>
      <c r="I191" s="9">
        <v>131.0</v>
      </c>
      <c r="J191" s="10">
        <v>31.0</v>
      </c>
      <c r="K191" s="11">
        <v>10.0</v>
      </c>
      <c r="L191" s="12">
        <v>18.0</v>
      </c>
      <c r="M191" s="13">
        <v>80.0</v>
      </c>
      <c r="N191" s="31"/>
      <c r="O191" s="14">
        <v>14.0</v>
      </c>
      <c r="P191" s="15">
        <v>25.0</v>
      </c>
      <c r="Q191" s="16">
        <v>11.0</v>
      </c>
      <c r="R191" s="17">
        <v>31.0</v>
      </c>
      <c r="S191" s="18">
        <v>137.0</v>
      </c>
      <c r="T191" s="19">
        <v>21.0</v>
      </c>
      <c r="U191" s="20">
        <v>34.0</v>
      </c>
      <c r="V191" s="21">
        <v>39.0</v>
      </c>
      <c r="W191" s="22">
        <v>35.0</v>
      </c>
      <c r="X191" s="31"/>
      <c r="Y191" s="14">
        <v>11.0</v>
      </c>
      <c r="Z191" s="15">
        <v>13.0</v>
      </c>
      <c r="AA191" s="16">
        <v>23.0</v>
      </c>
      <c r="AB191" s="17">
        <v>33.0</v>
      </c>
      <c r="AC191" s="18">
        <v>138.0</v>
      </c>
      <c r="AD191" s="19">
        <v>23.0</v>
      </c>
      <c r="AE191" s="20">
        <v>25.0</v>
      </c>
      <c r="AF191" s="21">
        <v>33.0</v>
      </c>
      <c r="AG191" s="22">
        <v>21.0</v>
      </c>
      <c r="AH191" s="27"/>
      <c r="AI191" s="27"/>
    </row>
    <row r="192">
      <c r="A192" s="32"/>
      <c r="B192" s="29">
        <v>3036.0</v>
      </c>
      <c r="C192" s="30">
        <v>1239.0</v>
      </c>
      <c r="D192" s="31" t="s">
        <v>0</v>
      </c>
      <c r="E192" s="5">
        <v>30.0</v>
      </c>
      <c r="F192" s="6">
        <v>37.0</v>
      </c>
      <c r="G192" s="7">
        <v>17.0</v>
      </c>
      <c r="H192" s="8">
        <v>63.0</v>
      </c>
      <c r="I192" s="9">
        <v>175.0</v>
      </c>
      <c r="J192" s="10">
        <v>60.0</v>
      </c>
      <c r="K192" s="11">
        <v>18.0</v>
      </c>
      <c r="L192" s="12">
        <v>12.0</v>
      </c>
      <c r="M192" s="13">
        <v>69.0</v>
      </c>
      <c r="N192" s="31"/>
      <c r="O192" s="14">
        <v>33.0</v>
      </c>
      <c r="P192" s="15">
        <v>39.0</v>
      </c>
      <c r="Q192" s="16">
        <v>16.0</v>
      </c>
      <c r="R192" s="17">
        <v>35.0</v>
      </c>
      <c r="S192" s="18">
        <v>142.0</v>
      </c>
      <c r="T192" s="19">
        <v>19.0</v>
      </c>
      <c r="U192" s="20">
        <v>37.0</v>
      </c>
      <c r="V192" s="21">
        <v>70.0</v>
      </c>
      <c r="W192" s="22">
        <v>38.0</v>
      </c>
      <c r="X192" s="31"/>
      <c r="Y192" s="14">
        <v>25.0</v>
      </c>
      <c r="Z192" s="15">
        <v>14.0</v>
      </c>
      <c r="AA192" s="16">
        <v>10.0</v>
      </c>
      <c r="AB192" s="17">
        <v>35.0</v>
      </c>
      <c r="AC192" s="18">
        <v>140.0</v>
      </c>
      <c r="AD192" s="19">
        <v>20.0</v>
      </c>
      <c r="AE192" s="20">
        <v>29.0</v>
      </c>
      <c r="AF192" s="21">
        <v>61.0</v>
      </c>
      <c r="AG192" s="22">
        <v>27.0</v>
      </c>
      <c r="AH192" s="27"/>
      <c r="AI192" s="27"/>
    </row>
    <row r="193">
      <c r="A193" s="32"/>
      <c r="B193" s="29">
        <v>3037.0</v>
      </c>
      <c r="C193" s="30">
        <v>2756.0</v>
      </c>
      <c r="D193" s="31" t="s">
        <v>0</v>
      </c>
      <c r="E193" s="5">
        <v>41.0</v>
      </c>
      <c r="F193" s="6">
        <v>80.0</v>
      </c>
      <c r="G193" s="7">
        <v>33.0</v>
      </c>
      <c r="H193" s="8">
        <v>215.0</v>
      </c>
      <c r="I193" s="9">
        <v>560.0</v>
      </c>
      <c r="J193" s="10">
        <v>166.0</v>
      </c>
      <c r="K193" s="11">
        <v>53.0</v>
      </c>
      <c r="L193" s="12">
        <v>34.0</v>
      </c>
      <c r="M193" s="13">
        <v>164.0</v>
      </c>
      <c r="N193" s="31"/>
      <c r="O193" s="14">
        <v>71.0</v>
      </c>
      <c r="P193" s="15">
        <v>102.0</v>
      </c>
      <c r="Q193" s="16">
        <v>58.0</v>
      </c>
      <c r="R193" s="17">
        <v>111.0</v>
      </c>
      <c r="S193" s="18">
        <v>384.0</v>
      </c>
      <c r="T193" s="19">
        <v>51.0</v>
      </c>
      <c r="U193" s="20">
        <v>106.0</v>
      </c>
      <c r="V193" s="21">
        <v>198.0</v>
      </c>
      <c r="W193" s="22">
        <v>103.0</v>
      </c>
      <c r="X193" s="31"/>
      <c r="Y193" s="14">
        <v>33.0</v>
      </c>
      <c r="Z193" s="15">
        <v>46.0</v>
      </c>
      <c r="AA193" s="16">
        <v>45.0</v>
      </c>
      <c r="AB193" s="17">
        <v>114.0</v>
      </c>
      <c r="AC193" s="18">
        <v>386.0</v>
      </c>
      <c r="AD193" s="19">
        <v>49.0</v>
      </c>
      <c r="AE193" s="20">
        <v>100.0</v>
      </c>
      <c r="AF193" s="21">
        <v>165.0</v>
      </c>
      <c r="AG193" s="22">
        <v>84.0</v>
      </c>
      <c r="AH193" s="27"/>
      <c r="AI193" s="27"/>
    </row>
    <row r="194">
      <c r="A194" s="32"/>
      <c r="B194" s="29">
        <v>3039.0</v>
      </c>
      <c r="C194" s="30">
        <v>1508.0</v>
      </c>
      <c r="D194" s="31" t="s">
        <v>0</v>
      </c>
      <c r="E194" s="5">
        <v>9.0</v>
      </c>
      <c r="F194" s="6">
        <v>22.0</v>
      </c>
      <c r="G194" s="7">
        <v>8.0</v>
      </c>
      <c r="H194" s="8">
        <v>34.0</v>
      </c>
      <c r="I194" s="9">
        <v>69.0</v>
      </c>
      <c r="J194" s="10">
        <v>24.0</v>
      </c>
      <c r="K194" s="11">
        <v>7.0</v>
      </c>
      <c r="L194" s="12">
        <v>8.0</v>
      </c>
      <c r="M194" s="13">
        <v>41.0</v>
      </c>
      <c r="N194" s="31"/>
      <c r="O194" s="14">
        <v>9.0</v>
      </c>
      <c r="P194" s="15">
        <v>13.0</v>
      </c>
      <c r="Q194" s="16">
        <v>8.0</v>
      </c>
      <c r="R194" s="17">
        <v>19.0</v>
      </c>
      <c r="S194" s="18">
        <v>76.0</v>
      </c>
      <c r="T194" s="19">
        <v>10.0</v>
      </c>
      <c r="U194" s="20">
        <v>14.0</v>
      </c>
      <c r="V194" s="21">
        <v>10.0</v>
      </c>
      <c r="W194" s="22">
        <v>12.0</v>
      </c>
      <c r="X194" s="31"/>
      <c r="Y194" s="14">
        <v>2.0</v>
      </c>
      <c r="Z194" s="15">
        <v>7.0</v>
      </c>
      <c r="AA194" s="16">
        <v>9.0</v>
      </c>
      <c r="AB194" s="17">
        <v>19.0</v>
      </c>
      <c r="AC194" s="18">
        <v>77.0</v>
      </c>
      <c r="AD194" s="19">
        <v>9.0</v>
      </c>
      <c r="AE194" s="20">
        <v>13.0</v>
      </c>
      <c r="AF194" s="21">
        <v>13.0</v>
      </c>
      <c r="AG194" s="22">
        <v>6.0</v>
      </c>
      <c r="AH194" s="27"/>
      <c r="AI194" s="27"/>
    </row>
    <row r="195">
      <c r="A195" s="32"/>
      <c r="B195" s="29">
        <v>3040.0</v>
      </c>
      <c r="C195" s="30">
        <v>2253.0</v>
      </c>
      <c r="D195" s="31" t="s">
        <v>0</v>
      </c>
      <c r="E195" s="5">
        <v>39.0</v>
      </c>
      <c r="F195" s="6">
        <v>51.0</v>
      </c>
      <c r="G195" s="7">
        <v>28.0</v>
      </c>
      <c r="H195" s="8">
        <v>182.0</v>
      </c>
      <c r="I195" s="9">
        <v>487.0</v>
      </c>
      <c r="J195" s="10">
        <v>110.0</v>
      </c>
      <c r="K195" s="11">
        <v>40.0</v>
      </c>
      <c r="L195" s="12">
        <v>36.0</v>
      </c>
      <c r="M195" s="13">
        <v>117.0</v>
      </c>
      <c r="N195" s="31"/>
      <c r="O195" s="14">
        <v>73.0</v>
      </c>
      <c r="P195" s="15">
        <v>113.0</v>
      </c>
      <c r="Q195" s="16">
        <v>44.0</v>
      </c>
      <c r="R195" s="17">
        <v>78.0</v>
      </c>
      <c r="S195" s="18">
        <v>312.0</v>
      </c>
      <c r="T195" s="19">
        <v>22.0</v>
      </c>
      <c r="U195" s="20">
        <v>98.0</v>
      </c>
      <c r="V195" s="21">
        <v>177.0</v>
      </c>
      <c r="W195" s="22">
        <v>97.0</v>
      </c>
      <c r="X195" s="31"/>
      <c r="Y195" s="14">
        <v>38.0</v>
      </c>
      <c r="Z195" s="15">
        <v>45.0</v>
      </c>
      <c r="AA195" s="16">
        <v>34.0</v>
      </c>
      <c r="AB195" s="17">
        <v>77.0</v>
      </c>
      <c r="AC195" s="18">
        <v>310.0</v>
      </c>
      <c r="AD195" s="19">
        <v>23.0</v>
      </c>
      <c r="AE195" s="20">
        <v>80.0</v>
      </c>
      <c r="AF195" s="21">
        <v>159.0</v>
      </c>
      <c r="AG195" s="22">
        <v>64.0</v>
      </c>
      <c r="AH195" s="27"/>
      <c r="AI195" s="27"/>
    </row>
    <row r="196">
      <c r="A196" s="32"/>
      <c r="B196" s="29">
        <v>3043.0</v>
      </c>
      <c r="C196" s="30">
        <v>1553.0</v>
      </c>
      <c r="D196" s="31" t="s">
        <v>0</v>
      </c>
      <c r="E196" s="5">
        <v>15.0</v>
      </c>
      <c r="F196" s="6">
        <v>26.0</v>
      </c>
      <c r="G196" s="7">
        <v>9.0</v>
      </c>
      <c r="H196" s="8">
        <v>37.0</v>
      </c>
      <c r="I196" s="9">
        <v>135.0</v>
      </c>
      <c r="J196" s="10">
        <v>28.0</v>
      </c>
      <c r="K196" s="11">
        <v>10.0</v>
      </c>
      <c r="L196" s="12">
        <v>18.0</v>
      </c>
      <c r="M196" s="13">
        <v>50.0</v>
      </c>
      <c r="N196" s="31"/>
      <c r="O196" s="14">
        <v>4.0</v>
      </c>
      <c r="P196" s="15">
        <v>22.0</v>
      </c>
      <c r="Q196" s="16">
        <v>1.0</v>
      </c>
      <c r="R196" s="17">
        <v>34.0</v>
      </c>
      <c r="S196" s="18">
        <v>105.0</v>
      </c>
      <c r="T196" s="19">
        <v>21.0</v>
      </c>
      <c r="U196" s="20">
        <v>22.0</v>
      </c>
      <c r="V196" s="21">
        <v>36.0</v>
      </c>
      <c r="W196" s="22">
        <v>25.0</v>
      </c>
      <c r="X196" s="31"/>
      <c r="Y196" s="14">
        <v>2.0</v>
      </c>
      <c r="Z196" s="15">
        <v>4.0</v>
      </c>
      <c r="AA196" s="16">
        <v>2.0</v>
      </c>
      <c r="AB196" s="17">
        <v>30.0</v>
      </c>
      <c r="AC196" s="18">
        <v>106.0</v>
      </c>
      <c r="AD196" s="19">
        <v>21.0</v>
      </c>
      <c r="AE196" s="20">
        <v>21.0</v>
      </c>
      <c r="AF196" s="21">
        <v>22.0</v>
      </c>
      <c r="AG196" s="22">
        <v>16.0</v>
      </c>
      <c r="AH196" s="27"/>
      <c r="AI196" s="27"/>
    </row>
    <row r="197">
      <c r="A197" s="32"/>
      <c r="B197" s="29">
        <v>3045.0</v>
      </c>
      <c r="C197" s="30">
        <v>1297.0</v>
      </c>
      <c r="D197" s="31" t="s">
        <v>0</v>
      </c>
      <c r="E197" s="5">
        <v>11.0</v>
      </c>
      <c r="F197" s="6">
        <v>16.0</v>
      </c>
      <c r="G197" s="7">
        <v>17.0</v>
      </c>
      <c r="H197" s="8">
        <v>27.0</v>
      </c>
      <c r="I197" s="9">
        <v>34.0</v>
      </c>
      <c r="J197" s="10">
        <v>20.0</v>
      </c>
      <c r="K197" s="11">
        <v>22.0</v>
      </c>
      <c r="L197" s="12">
        <v>7.0</v>
      </c>
      <c r="M197" s="13">
        <v>27.0</v>
      </c>
      <c r="N197" s="31"/>
      <c r="O197" s="14">
        <v>12.0</v>
      </c>
      <c r="P197" s="15">
        <v>5.0</v>
      </c>
      <c r="Q197" s="16">
        <v>5.0</v>
      </c>
      <c r="R197" s="17">
        <v>20.0</v>
      </c>
      <c r="S197" s="18">
        <v>48.0</v>
      </c>
      <c r="T197" s="19">
        <v>13.0</v>
      </c>
      <c r="U197" s="20">
        <v>17.0</v>
      </c>
      <c r="V197" s="21">
        <v>14.0</v>
      </c>
      <c r="W197" s="22">
        <v>15.0</v>
      </c>
      <c r="X197" s="31"/>
      <c r="Y197" s="14">
        <v>4.0</v>
      </c>
      <c r="Z197" s="15">
        <v>3.0</v>
      </c>
      <c r="AA197" s="16">
        <v>11.0</v>
      </c>
      <c r="AB197" s="17">
        <v>14.0</v>
      </c>
      <c r="AC197" s="18">
        <v>42.0</v>
      </c>
      <c r="AD197" s="19">
        <v>13.0</v>
      </c>
      <c r="AE197" s="20">
        <v>14.0</v>
      </c>
      <c r="AF197" s="21">
        <v>10.0</v>
      </c>
      <c r="AG197" s="22">
        <v>6.0</v>
      </c>
      <c r="AH197" s="27"/>
      <c r="AI197" s="27"/>
    </row>
    <row r="198">
      <c r="A198" s="32"/>
      <c r="B198" s="29">
        <v>3050.0</v>
      </c>
      <c r="C198" s="30">
        <v>1413.0</v>
      </c>
      <c r="D198" s="31" t="s">
        <v>0</v>
      </c>
      <c r="E198" s="5">
        <v>22.0</v>
      </c>
      <c r="F198" s="6">
        <v>31.0</v>
      </c>
      <c r="G198" s="7">
        <v>26.0</v>
      </c>
      <c r="H198" s="8">
        <v>117.0</v>
      </c>
      <c r="I198" s="9">
        <v>111.0</v>
      </c>
      <c r="J198" s="10">
        <v>53.0</v>
      </c>
      <c r="K198" s="11">
        <v>32.0</v>
      </c>
      <c r="L198" s="12">
        <v>16.0</v>
      </c>
      <c r="M198" s="13">
        <v>53.0</v>
      </c>
      <c r="N198" s="31"/>
      <c r="O198" s="14">
        <v>43.0</v>
      </c>
      <c r="P198" s="15">
        <v>36.0</v>
      </c>
      <c r="Q198" s="16">
        <v>17.0</v>
      </c>
      <c r="R198" s="17">
        <v>33.0</v>
      </c>
      <c r="S198" s="18">
        <v>58.0</v>
      </c>
      <c r="T198" s="19">
        <v>12.0</v>
      </c>
      <c r="U198" s="20">
        <v>83.0</v>
      </c>
      <c r="V198" s="21">
        <v>61.0</v>
      </c>
      <c r="W198" s="22">
        <v>67.0</v>
      </c>
      <c r="X198" s="31"/>
      <c r="Y198" s="14">
        <v>28.0</v>
      </c>
      <c r="Z198" s="15">
        <v>24.0</v>
      </c>
      <c r="AA198" s="16">
        <v>20.0</v>
      </c>
      <c r="AB198" s="17">
        <v>29.0</v>
      </c>
      <c r="AC198" s="18">
        <v>61.0</v>
      </c>
      <c r="AD198" s="19">
        <v>15.0</v>
      </c>
      <c r="AE198" s="20">
        <v>58.0</v>
      </c>
      <c r="AF198" s="21">
        <v>48.0</v>
      </c>
      <c r="AG198" s="22">
        <v>42.0</v>
      </c>
      <c r="AH198" s="27"/>
      <c r="AI198" s="27"/>
    </row>
    <row r="199">
      <c r="A199" s="32"/>
      <c r="B199" s="29">
        <v>3055.0</v>
      </c>
      <c r="C199" s="30">
        <v>2378.0</v>
      </c>
      <c r="D199" s="31" t="s">
        <v>0</v>
      </c>
      <c r="E199" s="5">
        <v>23.0</v>
      </c>
      <c r="F199" s="6">
        <v>40.0</v>
      </c>
      <c r="G199" s="7">
        <v>20.0</v>
      </c>
      <c r="H199" s="8">
        <v>59.0</v>
      </c>
      <c r="I199" s="9">
        <v>158.0</v>
      </c>
      <c r="J199" s="10">
        <v>48.0</v>
      </c>
      <c r="K199" s="11">
        <v>17.0</v>
      </c>
      <c r="L199" s="12">
        <v>11.0</v>
      </c>
      <c r="M199" s="13">
        <v>67.0</v>
      </c>
      <c r="N199" s="31"/>
      <c r="O199" s="14">
        <v>24.0</v>
      </c>
      <c r="P199" s="15">
        <v>24.0</v>
      </c>
      <c r="Q199" s="16">
        <v>12.0</v>
      </c>
      <c r="R199" s="17">
        <v>47.0</v>
      </c>
      <c r="S199" s="18">
        <v>138.0</v>
      </c>
      <c r="T199" s="19">
        <v>17.0</v>
      </c>
      <c r="U199" s="20">
        <v>23.0</v>
      </c>
      <c r="V199" s="21">
        <v>53.0</v>
      </c>
      <c r="W199" s="22">
        <v>40.0</v>
      </c>
      <c r="X199" s="31"/>
      <c r="Y199" s="14">
        <v>20.0</v>
      </c>
      <c r="Z199" s="15">
        <v>13.0</v>
      </c>
      <c r="AA199" s="16">
        <v>16.0</v>
      </c>
      <c r="AB199" s="17">
        <v>48.0</v>
      </c>
      <c r="AC199" s="18">
        <v>142.0</v>
      </c>
      <c r="AD199" s="19">
        <v>14.0</v>
      </c>
      <c r="AE199" s="20">
        <v>23.0</v>
      </c>
      <c r="AF199" s="21">
        <v>50.0</v>
      </c>
      <c r="AG199" s="22">
        <v>23.0</v>
      </c>
      <c r="AH199" s="27"/>
      <c r="AI199" s="27"/>
    </row>
    <row r="200">
      <c r="A200" s="32"/>
      <c r="B200" s="29">
        <v>3057.0</v>
      </c>
      <c r="C200" s="30">
        <v>713.0</v>
      </c>
      <c r="D200" s="31" t="s">
        <v>0</v>
      </c>
      <c r="E200" s="5">
        <v>18.0</v>
      </c>
      <c r="F200" s="6">
        <v>17.0</v>
      </c>
      <c r="G200" s="7">
        <v>12.0</v>
      </c>
      <c r="H200" s="8">
        <v>65.0</v>
      </c>
      <c r="I200" s="9">
        <v>109.0</v>
      </c>
      <c r="J200" s="10">
        <v>38.0</v>
      </c>
      <c r="K200" s="11">
        <v>12.0</v>
      </c>
      <c r="L200" s="12">
        <v>7.0</v>
      </c>
      <c r="M200" s="13">
        <v>25.0</v>
      </c>
      <c r="N200" s="31"/>
      <c r="O200" s="14">
        <v>25.0</v>
      </c>
      <c r="P200" s="15">
        <v>26.0</v>
      </c>
      <c r="Q200" s="16">
        <v>14.0</v>
      </c>
      <c r="R200" s="17">
        <v>16.0</v>
      </c>
      <c r="S200" s="18">
        <v>58.0</v>
      </c>
      <c r="T200" s="19">
        <v>6.0</v>
      </c>
      <c r="U200" s="20">
        <v>49.0</v>
      </c>
      <c r="V200" s="21">
        <v>40.0</v>
      </c>
      <c r="W200" s="22">
        <v>31.0</v>
      </c>
      <c r="X200" s="31"/>
      <c r="Y200" s="14">
        <v>25.0</v>
      </c>
      <c r="Z200" s="15">
        <v>18.0</v>
      </c>
      <c r="AA200" s="16">
        <v>15.0</v>
      </c>
      <c r="AB200" s="17">
        <v>15.0</v>
      </c>
      <c r="AC200" s="18">
        <v>59.0</v>
      </c>
      <c r="AD200" s="19">
        <v>6.0</v>
      </c>
      <c r="AE200" s="20">
        <v>29.0</v>
      </c>
      <c r="AF200" s="21">
        <v>29.0</v>
      </c>
      <c r="AG200" s="22">
        <v>18.0</v>
      </c>
      <c r="AH200" s="27"/>
      <c r="AI200" s="27"/>
    </row>
    <row r="201">
      <c r="A201" s="32"/>
      <c r="B201" s="29">
        <v>3058.0</v>
      </c>
      <c r="C201" s="30">
        <v>1919.0</v>
      </c>
      <c r="D201" s="31" t="s">
        <v>0</v>
      </c>
      <c r="E201" s="5">
        <v>23.0</v>
      </c>
      <c r="F201" s="6">
        <v>33.0</v>
      </c>
      <c r="G201" s="7">
        <v>38.0</v>
      </c>
      <c r="H201" s="8">
        <v>51.0</v>
      </c>
      <c r="I201" s="9">
        <v>135.0</v>
      </c>
      <c r="J201" s="10">
        <v>72.0</v>
      </c>
      <c r="K201" s="11">
        <v>22.0</v>
      </c>
      <c r="L201" s="12">
        <v>23.0</v>
      </c>
      <c r="M201" s="13">
        <v>67.0</v>
      </c>
      <c r="N201" s="31"/>
      <c r="O201" s="14">
        <v>15.0</v>
      </c>
      <c r="P201" s="15">
        <v>22.0</v>
      </c>
      <c r="Q201" s="16">
        <v>17.0</v>
      </c>
      <c r="R201" s="17">
        <v>39.0</v>
      </c>
      <c r="S201" s="18">
        <v>145.0</v>
      </c>
      <c r="T201" s="19">
        <v>35.0</v>
      </c>
      <c r="U201" s="20">
        <v>32.0</v>
      </c>
      <c r="V201" s="21">
        <v>39.0</v>
      </c>
      <c r="W201" s="22">
        <v>58.0</v>
      </c>
      <c r="X201" s="31"/>
      <c r="Y201" s="14">
        <v>19.0</v>
      </c>
      <c r="Z201" s="15">
        <v>17.0</v>
      </c>
      <c r="AA201" s="16">
        <v>38.0</v>
      </c>
      <c r="AB201" s="17">
        <v>42.0</v>
      </c>
      <c r="AC201" s="18">
        <v>141.0</v>
      </c>
      <c r="AD201" s="19">
        <v>33.0</v>
      </c>
      <c r="AE201" s="20">
        <v>23.0</v>
      </c>
      <c r="AF201" s="21">
        <v>27.0</v>
      </c>
      <c r="AG201" s="22">
        <v>33.0</v>
      </c>
      <c r="AH201" s="27"/>
      <c r="AI201" s="27"/>
    </row>
    <row r="202">
      <c r="A202" s="32"/>
      <c r="B202" s="29">
        <v>3059.0</v>
      </c>
      <c r="C202" s="30">
        <v>2787.0</v>
      </c>
      <c r="D202" s="31" t="s">
        <v>0</v>
      </c>
      <c r="E202" s="5">
        <v>34.0</v>
      </c>
      <c r="F202" s="6">
        <v>54.0</v>
      </c>
      <c r="G202" s="7">
        <v>32.0</v>
      </c>
      <c r="H202" s="8">
        <v>67.0</v>
      </c>
      <c r="I202" s="9">
        <v>188.0</v>
      </c>
      <c r="J202" s="10">
        <v>76.0</v>
      </c>
      <c r="K202" s="11">
        <v>30.0</v>
      </c>
      <c r="L202" s="12">
        <v>44.0</v>
      </c>
      <c r="M202" s="13">
        <v>103.0</v>
      </c>
      <c r="N202" s="31"/>
      <c r="O202" s="14">
        <v>21.0</v>
      </c>
      <c r="P202" s="15">
        <v>29.0</v>
      </c>
      <c r="Q202" s="16">
        <v>25.0</v>
      </c>
      <c r="R202" s="17">
        <v>43.0</v>
      </c>
      <c r="S202" s="18">
        <v>164.0</v>
      </c>
      <c r="T202" s="19">
        <v>35.0</v>
      </c>
      <c r="U202" s="20">
        <v>43.0</v>
      </c>
      <c r="V202" s="21">
        <v>80.0</v>
      </c>
      <c r="W202" s="22">
        <v>72.0</v>
      </c>
      <c r="X202" s="31"/>
      <c r="Y202" s="14">
        <v>32.0</v>
      </c>
      <c r="Z202" s="15">
        <v>30.0</v>
      </c>
      <c r="AA202" s="16">
        <v>51.0</v>
      </c>
      <c r="AB202" s="17">
        <v>42.0</v>
      </c>
      <c r="AC202" s="18">
        <v>166.0</v>
      </c>
      <c r="AD202" s="19">
        <v>35.0</v>
      </c>
      <c r="AE202" s="20">
        <v>23.0</v>
      </c>
      <c r="AF202" s="21">
        <v>65.0</v>
      </c>
      <c r="AG202" s="22">
        <v>36.0</v>
      </c>
      <c r="AH202" s="27"/>
      <c r="AI202" s="27"/>
    </row>
    <row r="203">
      <c r="A203" s="32"/>
      <c r="B203" s="29">
        <v>3062.0</v>
      </c>
      <c r="C203" s="30">
        <v>2749.0</v>
      </c>
      <c r="D203" s="31" t="s">
        <v>0</v>
      </c>
      <c r="E203" s="5">
        <v>27.0</v>
      </c>
      <c r="F203" s="6">
        <v>61.0</v>
      </c>
      <c r="G203" s="7">
        <v>51.0</v>
      </c>
      <c r="H203" s="8">
        <v>93.0</v>
      </c>
      <c r="I203" s="9">
        <v>167.0</v>
      </c>
      <c r="J203" s="10">
        <v>55.0</v>
      </c>
      <c r="K203" s="11">
        <v>36.0</v>
      </c>
      <c r="L203" s="12">
        <v>24.0</v>
      </c>
      <c r="M203" s="13">
        <v>85.0</v>
      </c>
      <c r="N203" s="31"/>
      <c r="O203" s="14">
        <v>32.0</v>
      </c>
      <c r="P203" s="15">
        <v>32.0</v>
      </c>
      <c r="Q203" s="16">
        <v>25.0</v>
      </c>
      <c r="R203" s="17">
        <v>65.0</v>
      </c>
      <c r="S203" s="18">
        <v>177.0</v>
      </c>
      <c r="T203" s="19">
        <v>36.0</v>
      </c>
      <c r="U203" s="20">
        <v>43.0</v>
      </c>
      <c r="V203" s="21">
        <v>64.0</v>
      </c>
      <c r="W203" s="22">
        <v>59.0</v>
      </c>
      <c r="X203" s="31"/>
      <c r="Y203" s="14">
        <v>31.0</v>
      </c>
      <c r="Z203" s="15">
        <v>23.0</v>
      </c>
      <c r="AA203" s="16">
        <v>33.0</v>
      </c>
      <c r="AB203" s="17">
        <v>67.0</v>
      </c>
      <c r="AC203" s="18">
        <v>178.0</v>
      </c>
      <c r="AD203" s="19">
        <v>36.0</v>
      </c>
      <c r="AE203" s="20">
        <v>35.0</v>
      </c>
      <c r="AF203" s="21">
        <v>48.0</v>
      </c>
      <c r="AG203" s="22">
        <v>38.0</v>
      </c>
      <c r="AH203" s="27"/>
      <c r="AI203" s="27"/>
    </row>
    <row r="204">
      <c r="A204" s="32"/>
      <c r="B204" s="29">
        <v>3068.0</v>
      </c>
      <c r="C204" s="30">
        <v>1017.0</v>
      </c>
      <c r="D204" s="31" t="s">
        <v>0</v>
      </c>
      <c r="E204" s="5">
        <v>11.0</v>
      </c>
      <c r="F204" s="6">
        <v>17.0</v>
      </c>
      <c r="G204" s="7">
        <v>18.0</v>
      </c>
      <c r="H204" s="8">
        <v>33.0</v>
      </c>
      <c r="I204" s="9">
        <v>75.0</v>
      </c>
      <c r="J204" s="10">
        <v>21.0</v>
      </c>
      <c r="K204" s="11">
        <v>13.0</v>
      </c>
      <c r="L204" s="12">
        <v>8.0</v>
      </c>
      <c r="M204" s="13">
        <v>25.0</v>
      </c>
      <c r="N204" s="31"/>
      <c r="O204" s="14">
        <v>7.0</v>
      </c>
      <c r="P204" s="15">
        <v>7.0</v>
      </c>
      <c r="Q204" s="16">
        <v>3.0</v>
      </c>
      <c r="R204" s="17">
        <v>22.0</v>
      </c>
      <c r="S204" s="18">
        <v>71.0</v>
      </c>
      <c r="T204" s="19">
        <v>20.0</v>
      </c>
      <c r="U204" s="20">
        <v>23.0</v>
      </c>
      <c r="V204" s="21">
        <v>18.0</v>
      </c>
      <c r="W204" s="22">
        <v>16.0</v>
      </c>
      <c r="X204" s="31"/>
      <c r="Y204" s="14">
        <v>7.0</v>
      </c>
      <c r="Z204" s="15">
        <v>0.0</v>
      </c>
      <c r="AA204" s="16">
        <v>5.0</v>
      </c>
      <c r="AB204" s="17">
        <v>24.0</v>
      </c>
      <c r="AC204" s="18">
        <v>71.0</v>
      </c>
      <c r="AD204" s="19">
        <v>18.0</v>
      </c>
      <c r="AE204" s="20">
        <v>13.0</v>
      </c>
      <c r="AF204" s="21">
        <v>19.0</v>
      </c>
      <c r="AG204" s="22">
        <v>16.0</v>
      </c>
      <c r="AH204" s="27"/>
      <c r="AI204" s="27"/>
    </row>
    <row r="205">
      <c r="A205" s="32"/>
      <c r="B205" s="29">
        <v>3071.0</v>
      </c>
      <c r="C205" s="30">
        <v>590.0</v>
      </c>
      <c r="D205" s="31" t="s">
        <v>0</v>
      </c>
      <c r="E205" s="5">
        <v>15.0</v>
      </c>
      <c r="F205" s="6">
        <v>12.0</v>
      </c>
      <c r="G205" s="7">
        <v>10.0</v>
      </c>
      <c r="H205" s="8">
        <v>28.0</v>
      </c>
      <c r="I205" s="9">
        <v>50.0</v>
      </c>
      <c r="J205" s="10">
        <v>22.0</v>
      </c>
      <c r="K205" s="11">
        <v>17.0</v>
      </c>
      <c r="L205" s="12">
        <v>12.0</v>
      </c>
      <c r="M205" s="13">
        <v>29.0</v>
      </c>
      <c r="N205" s="31"/>
      <c r="O205" s="14">
        <v>7.0</v>
      </c>
      <c r="P205" s="15">
        <v>15.0</v>
      </c>
      <c r="Q205" s="16">
        <v>5.0</v>
      </c>
      <c r="R205" s="17">
        <v>19.0</v>
      </c>
      <c r="S205" s="18">
        <v>28.0</v>
      </c>
      <c r="T205" s="19">
        <v>7.0</v>
      </c>
      <c r="U205" s="20">
        <v>27.0</v>
      </c>
      <c r="V205" s="21">
        <v>33.0</v>
      </c>
      <c r="W205" s="22">
        <v>28.0</v>
      </c>
      <c r="X205" s="31"/>
      <c r="Y205" s="14">
        <v>11.0</v>
      </c>
      <c r="Z205" s="15">
        <v>14.0</v>
      </c>
      <c r="AA205" s="16">
        <v>4.0</v>
      </c>
      <c r="AB205" s="17">
        <v>18.0</v>
      </c>
      <c r="AC205" s="18">
        <v>25.0</v>
      </c>
      <c r="AD205" s="19">
        <v>7.0</v>
      </c>
      <c r="AE205" s="20">
        <v>10.0</v>
      </c>
      <c r="AF205" s="21">
        <v>21.0</v>
      </c>
      <c r="AG205" s="22">
        <v>19.0</v>
      </c>
      <c r="AH205" s="27"/>
      <c r="AI205" s="27"/>
    </row>
    <row r="206">
      <c r="A206" s="32"/>
      <c r="B206" s="29">
        <v>3074.0</v>
      </c>
      <c r="C206" s="30">
        <v>896.0</v>
      </c>
      <c r="D206" s="31" t="s">
        <v>0</v>
      </c>
      <c r="E206" s="5">
        <v>11.0</v>
      </c>
      <c r="F206" s="6">
        <v>14.0</v>
      </c>
      <c r="G206" s="7">
        <v>11.0</v>
      </c>
      <c r="H206" s="8">
        <v>27.0</v>
      </c>
      <c r="I206" s="9">
        <v>68.0</v>
      </c>
      <c r="J206" s="10">
        <v>29.0</v>
      </c>
      <c r="K206" s="11">
        <v>10.0</v>
      </c>
      <c r="L206" s="12">
        <v>6.0</v>
      </c>
      <c r="M206" s="13">
        <v>35.0</v>
      </c>
      <c r="N206" s="31"/>
      <c r="O206" s="14">
        <v>9.0</v>
      </c>
      <c r="P206" s="15">
        <v>8.0</v>
      </c>
      <c r="Q206" s="16">
        <v>7.0</v>
      </c>
      <c r="R206" s="17">
        <v>18.0</v>
      </c>
      <c r="S206" s="18">
        <v>59.0</v>
      </c>
      <c r="T206" s="19">
        <v>18.0</v>
      </c>
      <c r="U206" s="20">
        <v>12.0</v>
      </c>
      <c r="V206" s="21">
        <v>24.0</v>
      </c>
      <c r="W206" s="22">
        <v>13.0</v>
      </c>
      <c r="X206" s="31"/>
      <c r="Y206" s="14">
        <v>3.0</v>
      </c>
      <c r="Z206" s="15">
        <v>6.0</v>
      </c>
      <c r="AA206" s="16">
        <v>10.0</v>
      </c>
      <c r="AB206" s="17">
        <v>18.0</v>
      </c>
      <c r="AC206" s="18">
        <v>59.0</v>
      </c>
      <c r="AD206" s="19">
        <v>17.0</v>
      </c>
      <c r="AE206" s="20">
        <v>13.0</v>
      </c>
      <c r="AF206" s="21">
        <v>17.0</v>
      </c>
      <c r="AG206" s="22">
        <v>9.0</v>
      </c>
      <c r="AH206" s="27"/>
      <c r="AI206" s="27"/>
    </row>
    <row r="207">
      <c r="A207" s="32"/>
      <c r="B207" s="29">
        <v>3217.0</v>
      </c>
      <c r="C207" s="30">
        <v>1825.0</v>
      </c>
      <c r="D207" s="31" t="s">
        <v>0</v>
      </c>
      <c r="E207" s="5">
        <v>20.0</v>
      </c>
      <c r="F207" s="6">
        <v>26.0</v>
      </c>
      <c r="G207" s="7">
        <v>22.0</v>
      </c>
      <c r="H207" s="8">
        <v>72.0</v>
      </c>
      <c r="I207" s="9">
        <v>115.0</v>
      </c>
      <c r="J207" s="10">
        <v>44.0</v>
      </c>
      <c r="K207" s="11">
        <v>30.0</v>
      </c>
      <c r="L207" s="12">
        <v>23.0</v>
      </c>
      <c r="M207" s="13">
        <v>37.0</v>
      </c>
      <c r="N207" s="31"/>
      <c r="O207" s="14">
        <v>32.0</v>
      </c>
      <c r="P207" s="15">
        <v>17.0</v>
      </c>
      <c r="Q207" s="16">
        <v>18.0</v>
      </c>
      <c r="R207" s="17">
        <v>42.0</v>
      </c>
      <c r="S207" s="18">
        <v>83.0</v>
      </c>
      <c r="T207" s="19">
        <v>21.0</v>
      </c>
      <c r="U207" s="20">
        <v>38.0</v>
      </c>
      <c r="V207" s="21">
        <v>36.0</v>
      </c>
      <c r="W207" s="22">
        <v>34.0</v>
      </c>
      <c r="X207" s="31"/>
      <c r="Y207" s="14">
        <v>21.0</v>
      </c>
      <c r="Z207" s="15">
        <v>13.0</v>
      </c>
      <c r="AA207" s="16">
        <v>28.0</v>
      </c>
      <c r="AB207" s="17">
        <v>39.0</v>
      </c>
      <c r="AC207" s="18">
        <v>79.0</v>
      </c>
      <c r="AD207" s="19">
        <v>22.0</v>
      </c>
      <c r="AE207" s="20">
        <v>33.0</v>
      </c>
      <c r="AF207" s="21">
        <v>28.0</v>
      </c>
      <c r="AG207" s="22">
        <v>22.0</v>
      </c>
      <c r="AH207" s="27"/>
      <c r="AI207" s="27"/>
    </row>
    <row r="208">
      <c r="A208" s="32"/>
      <c r="B208" s="29">
        <v>3361.0</v>
      </c>
      <c r="C208" s="30">
        <v>1573.0</v>
      </c>
      <c r="D208" s="31" t="s">
        <v>0</v>
      </c>
      <c r="E208" s="5">
        <v>15.0</v>
      </c>
      <c r="F208" s="6">
        <v>33.0</v>
      </c>
      <c r="G208" s="7">
        <v>19.0</v>
      </c>
      <c r="H208" s="8">
        <v>75.0</v>
      </c>
      <c r="I208" s="9">
        <v>112.0</v>
      </c>
      <c r="J208" s="10">
        <v>29.0</v>
      </c>
      <c r="K208" s="11">
        <v>27.0</v>
      </c>
      <c r="L208" s="12">
        <v>11.0</v>
      </c>
      <c r="M208" s="13">
        <v>57.0</v>
      </c>
      <c r="N208" s="31"/>
      <c r="O208" s="14">
        <v>16.0</v>
      </c>
      <c r="P208" s="15">
        <v>9.0</v>
      </c>
      <c r="Q208" s="16">
        <v>6.0</v>
      </c>
      <c r="R208" s="17">
        <v>53.0</v>
      </c>
      <c r="S208" s="18">
        <v>116.0</v>
      </c>
      <c r="T208" s="19">
        <v>19.0</v>
      </c>
      <c r="U208" s="20">
        <v>36.0</v>
      </c>
      <c r="V208" s="21">
        <v>38.0</v>
      </c>
      <c r="W208" s="22">
        <v>25.0</v>
      </c>
      <c r="X208" s="31"/>
      <c r="Y208" s="14">
        <v>12.0</v>
      </c>
      <c r="Z208" s="15">
        <v>10.0</v>
      </c>
      <c r="AA208" s="16">
        <v>19.0</v>
      </c>
      <c r="AB208" s="17">
        <v>53.0</v>
      </c>
      <c r="AC208" s="18">
        <v>118.0</v>
      </c>
      <c r="AD208" s="19">
        <v>18.0</v>
      </c>
      <c r="AE208" s="20">
        <v>26.0</v>
      </c>
      <c r="AF208" s="21">
        <v>24.0</v>
      </c>
      <c r="AG208" s="22">
        <v>18.0</v>
      </c>
      <c r="AH208" s="27"/>
      <c r="AI208" s="27"/>
    </row>
    <row r="209">
      <c r="A209" s="32"/>
      <c r="B209" s="29">
        <v>3363.0</v>
      </c>
      <c r="C209" s="30">
        <v>2588.0</v>
      </c>
      <c r="D209" s="31" t="s">
        <v>0</v>
      </c>
      <c r="E209" s="5">
        <v>29.0</v>
      </c>
      <c r="F209" s="6">
        <v>53.0</v>
      </c>
      <c r="G209" s="7">
        <v>22.0</v>
      </c>
      <c r="H209" s="8">
        <v>133.0</v>
      </c>
      <c r="I209" s="9">
        <v>272.0</v>
      </c>
      <c r="J209" s="10">
        <v>62.0</v>
      </c>
      <c r="K209" s="11">
        <v>39.0</v>
      </c>
      <c r="L209" s="12">
        <v>21.0</v>
      </c>
      <c r="M209" s="13">
        <v>94.0</v>
      </c>
      <c r="N209" s="31"/>
      <c r="O209" s="14">
        <v>34.0</v>
      </c>
      <c r="P209" s="15">
        <v>54.0</v>
      </c>
      <c r="Q209" s="16">
        <v>21.0</v>
      </c>
      <c r="R209" s="17">
        <v>51.0</v>
      </c>
      <c r="S209" s="18">
        <v>166.0</v>
      </c>
      <c r="T209" s="19">
        <v>28.0</v>
      </c>
      <c r="U209" s="20">
        <v>91.0</v>
      </c>
      <c r="V209" s="21">
        <v>153.0</v>
      </c>
      <c r="W209" s="22">
        <v>62.0</v>
      </c>
      <c r="X209" s="31"/>
      <c r="Y209" s="14">
        <v>24.0</v>
      </c>
      <c r="Z209" s="15">
        <v>32.0</v>
      </c>
      <c r="AA209" s="16">
        <v>24.0</v>
      </c>
      <c r="AB209" s="17">
        <v>49.0</v>
      </c>
      <c r="AC209" s="18">
        <v>164.0</v>
      </c>
      <c r="AD209" s="19">
        <v>27.0</v>
      </c>
      <c r="AE209" s="20">
        <v>80.0</v>
      </c>
      <c r="AF209" s="21">
        <v>137.0</v>
      </c>
      <c r="AG209" s="22">
        <v>45.0</v>
      </c>
      <c r="AH209" s="27"/>
      <c r="AI209" s="27"/>
    </row>
    <row r="210">
      <c r="A210" s="32"/>
      <c r="B210" s="29">
        <v>3364.0</v>
      </c>
      <c r="C210" s="30">
        <v>1766.0</v>
      </c>
      <c r="D210" s="31" t="s">
        <v>0</v>
      </c>
      <c r="E210" s="5">
        <v>23.0</v>
      </c>
      <c r="F210" s="6">
        <v>24.0</v>
      </c>
      <c r="G210" s="7">
        <v>20.0</v>
      </c>
      <c r="H210" s="8">
        <v>92.0</v>
      </c>
      <c r="I210" s="9">
        <v>177.0</v>
      </c>
      <c r="J210" s="10">
        <v>50.0</v>
      </c>
      <c r="K210" s="11">
        <v>21.0</v>
      </c>
      <c r="L210" s="12">
        <v>21.0</v>
      </c>
      <c r="M210" s="13">
        <v>70.0</v>
      </c>
      <c r="N210" s="31"/>
      <c r="O210" s="14">
        <v>35.0</v>
      </c>
      <c r="P210" s="15">
        <v>45.0</v>
      </c>
      <c r="Q210" s="16">
        <v>21.0</v>
      </c>
      <c r="R210" s="17">
        <v>39.0</v>
      </c>
      <c r="S210" s="18">
        <v>102.0</v>
      </c>
      <c r="T210" s="19">
        <v>20.0</v>
      </c>
      <c r="U210" s="20">
        <v>59.0</v>
      </c>
      <c r="V210" s="21">
        <v>92.0</v>
      </c>
      <c r="W210" s="22">
        <v>41.0</v>
      </c>
      <c r="X210" s="31"/>
      <c r="Y210" s="14">
        <v>12.0</v>
      </c>
      <c r="Z210" s="15">
        <v>19.0</v>
      </c>
      <c r="AA210" s="16">
        <v>25.0</v>
      </c>
      <c r="AB210" s="17">
        <v>39.0</v>
      </c>
      <c r="AC210" s="18">
        <v>106.0</v>
      </c>
      <c r="AD210" s="19">
        <v>20.0</v>
      </c>
      <c r="AE210" s="20">
        <v>57.0</v>
      </c>
      <c r="AF210" s="21">
        <v>87.0</v>
      </c>
      <c r="AG210" s="22">
        <v>22.0</v>
      </c>
      <c r="AH210" s="27"/>
      <c r="AI210" s="27"/>
    </row>
    <row r="211">
      <c r="A211" s="32"/>
      <c r="B211" s="29">
        <v>3366.0</v>
      </c>
      <c r="C211" s="30">
        <v>2937.0</v>
      </c>
      <c r="D211" s="31" t="s">
        <v>0</v>
      </c>
      <c r="E211" s="5">
        <v>39.0</v>
      </c>
      <c r="F211" s="6">
        <v>54.0</v>
      </c>
      <c r="G211" s="7">
        <v>48.0</v>
      </c>
      <c r="H211" s="8">
        <v>139.0</v>
      </c>
      <c r="I211" s="9">
        <v>281.0</v>
      </c>
      <c r="J211" s="10">
        <v>90.0</v>
      </c>
      <c r="K211" s="11">
        <v>46.0</v>
      </c>
      <c r="L211" s="12">
        <v>40.0</v>
      </c>
      <c r="M211" s="13">
        <v>96.0</v>
      </c>
      <c r="N211" s="31"/>
      <c r="O211" s="14">
        <v>57.0</v>
      </c>
      <c r="P211" s="15">
        <v>70.0</v>
      </c>
      <c r="Q211" s="16">
        <v>32.0</v>
      </c>
      <c r="R211" s="17">
        <v>88.0</v>
      </c>
      <c r="S211" s="18">
        <v>208.0</v>
      </c>
      <c r="T211" s="19">
        <v>28.0</v>
      </c>
      <c r="U211" s="20">
        <v>72.0</v>
      </c>
      <c r="V211" s="21">
        <v>94.0</v>
      </c>
      <c r="W211" s="22">
        <v>106.0</v>
      </c>
      <c r="X211" s="31"/>
      <c r="Y211" s="14">
        <v>35.0</v>
      </c>
      <c r="Z211" s="15">
        <v>23.0</v>
      </c>
      <c r="AA211" s="16">
        <v>42.0</v>
      </c>
      <c r="AB211" s="17">
        <v>84.0</v>
      </c>
      <c r="AC211" s="18">
        <v>213.0</v>
      </c>
      <c r="AD211" s="19">
        <v>28.0</v>
      </c>
      <c r="AE211" s="20">
        <v>66.0</v>
      </c>
      <c r="AF211" s="21">
        <v>112.0</v>
      </c>
      <c r="AG211" s="22">
        <v>73.0</v>
      </c>
      <c r="AH211" s="27"/>
      <c r="AI211" s="27"/>
    </row>
    <row r="212">
      <c r="A212" s="32"/>
      <c r="B212" s="29">
        <v>3370.0</v>
      </c>
      <c r="C212" s="30">
        <v>3024.0</v>
      </c>
      <c r="D212" s="31" t="s">
        <v>0</v>
      </c>
      <c r="E212" s="5">
        <v>23.0</v>
      </c>
      <c r="F212" s="6">
        <v>67.0</v>
      </c>
      <c r="G212" s="7">
        <v>26.0</v>
      </c>
      <c r="H212" s="8">
        <v>110.0</v>
      </c>
      <c r="I212" s="9">
        <v>231.0</v>
      </c>
      <c r="J212" s="10">
        <v>96.0</v>
      </c>
      <c r="K212" s="11">
        <v>46.0</v>
      </c>
      <c r="L212" s="12">
        <v>30.0</v>
      </c>
      <c r="M212" s="13">
        <v>100.0</v>
      </c>
      <c r="N212" s="31"/>
      <c r="O212" s="14">
        <v>36.0</v>
      </c>
      <c r="P212" s="15">
        <v>49.0</v>
      </c>
      <c r="Q212" s="16">
        <v>29.0</v>
      </c>
      <c r="R212" s="17">
        <v>75.0</v>
      </c>
      <c r="S212" s="18">
        <v>245.0</v>
      </c>
      <c r="T212" s="19">
        <v>39.0</v>
      </c>
      <c r="U212" s="20">
        <v>45.0</v>
      </c>
      <c r="V212" s="21">
        <v>67.0</v>
      </c>
      <c r="W212" s="22">
        <v>61.0</v>
      </c>
      <c r="X212" s="31"/>
      <c r="Y212" s="14">
        <v>28.0</v>
      </c>
      <c r="Z212" s="15">
        <v>25.0</v>
      </c>
      <c r="AA212" s="16">
        <v>39.0</v>
      </c>
      <c r="AB212" s="17">
        <v>76.0</v>
      </c>
      <c r="AC212" s="18">
        <v>247.0</v>
      </c>
      <c r="AD212" s="19">
        <v>39.0</v>
      </c>
      <c r="AE212" s="20">
        <v>35.0</v>
      </c>
      <c r="AF212" s="21">
        <v>66.0</v>
      </c>
      <c r="AG212" s="22">
        <v>43.0</v>
      </c>
      <c r="AH212" s="27"/>
      <c r="AI212" s="27"/>
    </row>
    <row r="213">
      <c r="A213" s="32"/>
      <c r="B213" s="29">
        <v>3373.0</v>
      </c>
      <c r="C213" s="30">
        <v>3887.0</v>
      </c>
      <c r="D213" s="31" t="s">
        <v>0</v>
      </c>
      <c r="E213" s="5">
        <v>37.0</v>
      </c>
      <c r="F213" s="6">
        <v>70.0</v>
      </c>
      <c r="G213" s="7">
        <v>56.0</v>
      </c>
      <c r="H213" s="8">
        <v>168.0</v>
      </c>
      <c r="I213" s="9">
        <v>306.0</v>
      </c>
      <c r="J213" s="10">
        <v>131.0</v>
      </c>
      <c r="K213" s="11">
        <v>52.0</v>
      </c>
      <c r="L213" s="12">
        <v>56.0</v>
      </c>
      <c r="M213" s="13">
        <v>110.0</v>
      </c>
      <c r="N213" s="31"/>
      <c r="O213" s="14">
        <v>54.0</v>
      </c>
      <c r="P213" s="15">
        <v>60.0</v>
      </c>
      <c r="Q213" s="16">
        <v>75.0</v>
      </c>
      <c r="R213" s="17">
        <v>77.0</v>
      </c>
      <c r="S213" s="18">
        <v>239.0</v>
      </c>
      <c r="T213" s="19">
        <v>41.0</v>
      </c>
      <c r="U213" s="20">
        <v>91.0</v>
      </c>
      <c r="V213" s="21">
        <v>113.0</v>
      </c>
      <c r="W213" s="22">
        <v>103.0</v>
      </c>
      <c r="X213" s="31"/>
      <c r="Y213" s="14">
        <v>28.0</v>
      </c>
      <c r="Z213" s="15">
        <v>41.0</v>
      </c>
      <c r="AA213" s="16">
        <v>55.0</v>
      </c>
      <c r="AB213" s="17">
        <v>77.0</v>
      </c>
      <c r="AC213" s="18">
        <v>239.0</v>
      </c>
      <c r="AD213" s="19">
        <v>42.0</v>
      </c>
      <c r="AE213" s="20">
        <v>90.0</v>
      </c>
      <c r="AF213" s="21">
        <v>102.0</v>
      </c>
      <c r="AG213" s="22">
        <v>95.0</v>
      </c>
      <c r="AH213" s="27"/>
      <c r="AI213" s="27"/>
    </row>
    <row r="214">
      <c r="A214" s="32"/>
      <c r="B214" s="29">
        <v>3374.0</v>
      </c>
      <c r="C214" s="30">
        <v>2587.0</v>
      </c>
      <c r="D214" s="31" t="s">
        <v>0</v>
      </c>
      <c r="E214" s="5">
        <v>30.0</v>
      </c>
      <c r="F214" s="6">
        <v>71.0</v>
      </c>
      <c r="G214" s="7">
        <v>30.0</v>
      </c>
      <c r="H214" s="8">
        <v>104.0</v>
      </c>
      <c r="I214" s="9">
        <v>204.0</v>
      </c>
      <c r="J214" s="10">
        <v>85.0</v>
      </c>
      <c r="K214" s="11">
        <v>42.0</v>
      </c>
      <c r="L214" s="12">
        <v>23.0</v>
      </c>
      <c r="M214" s="13">
        <v>100.0</v>
      </c>
      <c r="N214" s="31"/>
      <c r="O214" s="14">
        <v>30.0</v>
      </c>
      <c r="P214" s="15">
        <v>49.0</v>
      </c>
      <c r="Q214" s="16">
        <v>32.0</v>
      </c>
      <c r="R214" s="17">
        <v>51.0</v>
      </c>
      <c r="S214" s="18">
        <v>192.0</v>
      </c>
      <c r="T214" s="19">
        <v>22.0</v>
      </c>
      <c r="U214" s="20">
        <v>66.0</v>
      </c>
      <c r="V214" s="21">
        <v>84.0</v>
      </c>
      <c r="W214" s="22">
        <v>76.0</v>
      </c>
      <c r="X214" s="31"/>
      <c r="Y214" s="14">
        <v>24.0</v>
      </c>
      <c r="Z214" s="15">
        <v>26.0</v>
      </c>
      <c r="AA214" s="16">
        <v>32.0</v>
      </c>
      <c r="AB214" s="17">
        <v>50.0</v>
      </c>
      <c r="AC214" s="18">
        <v>194.0</v>
      </c>
      <c r="AD214" s="19">
        <v>23.0</v>
      </c>
      <c r="AE214" s="20">
        <v>59.0</v>
      </c>
      <c r="AF214" s="21">
        <v>83.0</v>
      </c>
      <c r="AG214" s="22">
        <v>53.0</v>
      </c>
      <c r="AH214" s="27"/>
      <c r="AI214" s="27"/>
    </row>
    <row r="215">
      <c r="A215" s="32"/>
      <c r="B215" s="29">
        <v>3382.0</v>
      </c>
      <c r="C215" s="30">
        <v>2189.0</v>
      </c>
      <c r="D215" s="31" t="s">
        <v>0</v>
      </c>
      <c r="E215" s="5">
        <v>25.0</v>
      </c>
      <c r="F215" s="6">
        <v>27.0</v>
      </c>
      <c r="G215" s="7">
        <v>31.0</v>
      </c>
      <c r="H215" s="8">
        <v>93.0</v>
      </c>
      <c r="I215" s="9">
        <v>210.0</v>
      </c>
      <c r="J215" s="10">
        <v>73.0</v>
      </c>
      <c r="K215" s="11">
        <v>24.0</v>
      </c>
      <c r="L215" s="12">
        <v>29.0</v>
      </c>
      <c r="M215" s="13">
        <v>83.0</v>
      </c>
      <c r="N215" s="31"/>
      <c r="O215" s="14">
        <v>32.0</v>
      </c>
      <c r="P215" s="15">
        <v>55.0</v>
      </c>
      <c r="Q215" s="16">
        <v>32.0</v>
      </c>
      <c r="R215" s="17">
        <v>47.0</v>
      </c>
      <c r="S215" s="18">
        <v>187.0</v>
      </c>
      <c r="T215" s="19">
        <v>27.0</v>
      </c>
      <c r="U215" s="20">
        <v>47.0</v>
      </c>
      <c r="V215" s="21">
        <v>63.0</v>
      </c>
      <c r="W215" s="22">
        <v>62.0</v>
      </c>
      <c r="X215" s="31"/>
      <c r="Y215" s="14">
        <v>20.0</v>
      </c>
      <c r="Z215" s="15">
        <v>26.0</v>
      </c>
      <c r="AA215" s="16">
        <v>43.0</v>
      </c>
      <c r="AB215" s="17">
        <v>46.0</v>
      </c>
      <c r="AC215" s="18">
        <v>193.0</v>
      </c>
      <c r="AD215" s="19">
        <v>26.0</v>
      </c>
      <c r="AE215" s="20">
        <v>49.0</v>
      </c>
      <c r="AF215" s="21">
        <v>52.0</v>
      </c>
      <c r="AG215" s="22">
        <v>35.0</v>
      </c>
      <c r="AH215" s="27"/>
      <c r="AI215" s="27"/>
    </row>
    <row r="216">
      <c r="A216" s="32"/>
      <c r="B216" s="29">
        <v>3383.0</v>
      </c>
      <c r="C216" s="30">
        <v>2452.0</v>
      </c>
      <c r="D216" s="31" t="s">
        <v>0</v>
      </c>
      <c r="E216" s="5">
        <v>38.0</v>
      </c>
      <c r="F216" s="6">
        <v>88.0</v>
      </c>
      <c r="G216" s="7">
        <v>34.0</v>
      </c>
      <c r="H216" s="8">
        <v>236.0</v>
      </c>
      <c r="I216" s="9">
        <v>506.0</v>
      </c>
      <c r="J216" s="10">
        <v>136.0</v>
      </c>
      <c r="K216" s="11">
        <v>31.0</v>
      </c>
      <c r="L216" s="12">
        <v>22.0</v>
      </c>
      <c r="M216" s="13">
        <v>130.0</v>
      </c>
      <c r="N216" s="31"/>
      <c r="O216" s="14">
        <v>74.0</v>
      </c>
      <c r="P216" s="15">
        <v>134.0</v>
      </c>
      <c r="Q216" s="16">
        <v>45.0</v>
      </c>
      <c r="R216" s="17">
        <v>96.0</v>
      </c>
      <c r="S216" s="18">
        <v>346.0</v>
      </c>
      <c r="T216" s="19">
        <v>25.0</v>
      </c>
      <c r="U216" s="20">
        <v>118.0</v>
      </c>
      <c r="V216" s="21">
        <v>174.0</v>
      </c>
      <c r="W216" s="22">
        <v>124.0</v>
      </c>
      <c r="X216" s="31"/>
      <c r="Y216" s="14">
        <v>35.0</v>
      </c>
      <c r="Z216" s="15">
        <v>41.0</v>
      </c>
      <c r="AA216" s="16">
        <v>49.0</v>
      </c>
      <c r="AB216" s="17">
        <v>95.0</v>
      </c>
      <c r="AC216" s="18">
        <v>344.0</v>
      </c>
      <c r="AD216" s="19">
        <v>23.0</v>
      </c>
      <c r="AE216" s="20">
        <v>97.0</v>
      </c>
      <c r="AF216" s="21">
        <v>166.0</v>
      </c>
      <c r="AG216" s="22">
        <v>87.0</v>
      </c>
      <c r="AH216" s="27"/>
      <c r="AI216" s="27"/>
    </row>
    <row r="217">
      <c r="A217" s="32"/>
      <c r="B217" s="29">
        <v>3385.0</v>
      </c>
      <c r="C217" s="30">
        <v>1775.0</v>
      </c>
      <c r="D217" s="31" t="s">
        <v>0</v>
      </c>
      <c r="E217" s="5">
        <v>22.0</v>
      </c>
      <c r="F217" s="6">
        <v>26.0</v>
      </c>
      <c r="G217" s="7">
        <v>24.0</v>
      </c>
      <c r="H217" s="8">
        <v>97.0</v>
      </c>
      <c r="I217" s="9">
        <v>157.0</v>
      </c>
      <c r="J217" s="10">
        <v>71.0</v>
      </c>
      <c r="K217" s="11">
        <v>31.0</v>
      </c>
      <c r="L217" s="12">
        <v>18.0</v>
      </c>
      <c r="M217" s="13">
        <v>68.0</v>
      </c>
      <c r="N217" s="31"/>
      <c r="O217" s="14">
        <v>32.0</v>
      </c>
      <c r="P217" s="15">
        <v>38.0</v>
      </c>
      <c r="Q217" s="16">
        <v>23.0</v>
      </c>
      <c r="R217" s="17">
        <v>48.0</v>
      </c>
      <c r="S217" s="18">
        <v>118.0</v>
      </c>
      <c r="T217" s="19">
        <v>28.0</v>
      </c>
      <c r="U217" s="20">
        <v>53.0</v>
      </c>
      <c r="V217" s="21">
        <v>62.0</v>
      </c>
      <c r="W217" s="22">
        <v>57.0</v>
      </c>
      <c r="X217" s="31"/>
      <c r="Y217" s="14">
        <v>17.0</v>
      </c>
      <c r="Z217" s="15">
        <v>18.0</v>
      </c>
      <c r="AA217" s="16">
        <v>37.0</v>
      </c>
      <c r="AB217" s="17">
        <v>50.0</v>
      </c>
      <c r="AC217" s="18">
        <v>116.0</v>
      </c>
      <c r="AD217" s="19">
        <v>28.0</v>
      </c>
      <c r="AE217" s="20">
        <v>51.0</v>
      </c>
      <c r="AF217" s="21">
        <v>68.0</v>
      </c>
      <c r="AG217" s="22">
        <v>43.0</v>
      </c>
      <c r="AH217" s="27"/>
      <c r="AI217" s="27"/>
    </row>
    <row r="218">
      <c r="A218" s="32"/>
      <c r="B218" s="29">
        <v>3391.0</v>
      </c>
      <c r="C218" s="30">
        <v>2188.0</v>
      </c>
      <c r="D218" s="31" t="s">
        <v>0</v>
      </c>
      <c r="E218" s="5">
        <v>33.0</v>
      </c>
      <c r="F218" s="6">
        <v>48.0</v>
      </c>
      <c r="G218" s="7">
        <v>34.0</v>
      </c>
      <c r="H218" s="8">
        <v>100.0</v>
      </c>
      <c r="I218" s="9">
        <v>239.0</v>
      </c>
      <c r="J218" s="10">
        <v>91.0</v>
      </c>
      <c r="K218" s="11">
        <v>22.0</v>
      </c>
      <c r="L218" s="12">
        <v>39.0</v>
      </c>
      <c r="M218" s="13">
        <v>95.0</v>
      </c>
      <c r="N218" s="31"/>
      <c r="O218" s="14">
        <v>28.0</v>
      </c>
      <c r="P218" s="15">
        <v>39.0</v>
      </c>
      <c r="Q218" s="16">
        <v>24.0</v>
      </c>
      <c r="R218" s="17">
        <v>51.0</v>
      </c>
      <c r="S218" s="18">
        <v>222.0</v>
      </c>
      <c r="T218" s="19">
        <v>40.0</v>
      </c>
      <c r="U218" s="20">
        <v>63.0</v>
      </c>
      <c r="V218" s="21">
        <v>87.0</v>
      </c>
      <c r="W218" s="22">
        <v>79.0</v>
      </c>
      <c r="X218" s="31"/>
      <c r="Y218" s="14">
        <v>17.0</v>
      </c>
      <c r="Z218" s="15">
        <v>24.0</v>
      </c>
      <c r="AA218" s="16">
        <v>19.0</v>
      </c>
      <c r="AB218" s="17">
        <v>50.0</v>
      </c>
      <c r="AC218" s="18">
        <v>217.0</v>
      </c>
      <c r="AD218" s="19">
        <v>43.0</v>
      </c>
      <c r="AE218" s="20">
        <v>53.0</v>
      </c>
      <c r="AF218" s="21">
        <v>74.0</v>
      </c>
      <c r="AG218" s="22">
        <v>68.0</v>
      </c>
      <c r="AH218" s="27"/>
      <c r="AI218" s="27"/>
    </row>
    <row r="219">
      <c r="A219" s="32"/>
      <c r="B219" s="29">
        <v>3392.0</v>
      </c>
      <c r="C219" s="30">
        <v>1601.0</v>
      </c>
      <c r="D219" s="31" t="s">
        <v>0</v>
      </c>
      <c r="E219" s="5">
        <v>28.0</v>
      </c>
      <c r="F219" s="6">
        <v>35.0</v>
      </c>
      <c r="G219" s="7">
        <v>15.0</v>
      </c>
      <c r="H219" s="8">
        <v>73.0</v>
      </c>
      <c r="I219" s="9">
        <v>133.0</v>
      </c>
      <c r="J219" s="10">
        <v>47.0</v>
      </c>
      <c r="K219" s="11">
        <v>30.0</v>
      </c>
      <c r="L219" s="12">
        <v>20.0</v>
      </c>
      <c r="M219" s="13">
        <v>66.0</v>
      </c>
      <c r="N219" s="31"/>
      <c r="O219" s="14">
        <v>22.0</v>
      </c>
      <c r="P219" s="15">
        <v>25.0</v>
      </c>
      <c r="Q219" s="16">
        <v>14.0</v>
      </c>
      <c r="R219" s="17">
        <v>48.0</v>
      </c>
      <c r="S219" s="18">
        <v>127.0</v>
      </c>
      <c r="T219" s="19">
        <v>34.0</v>
      </c>
      <c r="U219" s="20">
        <v>46.0</v>
      </c>
      <c r="V219" s="21">
        <v>46.0</v>
      </c>
      <c r="W219" s="22">
        <v>30.0</v>
      </c>
      <c r="X219" s="31"/>
      <c r="Y219" s="14">
        <v>27.0</v>
      </c>
      <c r="Z219" s="15">
        <v>15.0</v>
      </c>
      <c r="AA219" s="16">
        <v>13.0</v>
      </c>
      <c r="AB219" s="17">
        <v>48.0</v>
      </c>
      <c r="AC219" s="18">
        <v>125.0</v>
      </c>
      <c r="AD219" s="19">
        <v>31.0</v>
      </c>
      <c r="AE219" s="20">
        <v>25.0</v>
      </c>
      <c r="AF219" s="21">
        <v>34.0</v>
      </c>
      <c r="AG219" s="22">
        <v>19.0</v>
      </c>
      <c r="AH219" s="27"/>
      <c r="AI219" s="27"/>
    </row>
    <row r="220">
      <c r="A220" s="32"/>
      <c r="B220" s="29">
        <v>3414.0</v>
      </c>
      <c r="C220" s="30">
        <v>1087.0</v>
      </c>
      <c r="D220" s="31" t="s">
        <v>0</v>
      </c>
      <c r="E220" s="5">
        <v>12.0</v>
      </c>
      <c r="F220" s="6">
        <v>26.0</v>
      </c>
      <c r="G220" s="7">
        <v>13.0</v>
      </c>
      <c r="H220" s="8">
        <v>34.0</v>
      </c>
      <c r="I220" s="9">
        <v>101.0</v>
      </c>
      <c r="J220" s="10">
        <v>34.0</v>
      </c>
      <c r="K220" s="11">
        <v>13.0</v>
      </c>
      <c r="L220" s="12">
        <v>10.0</v>
      </c>
      <c r="M220" s="13">
        <v>66.0</v>
      </c>
      <c r="N220" s="31"/>
      <c r="O220" s="14">
        <v>9.0</v>
      </c>
      <c r="P220" s="15">
        <v>21.0</v>
      </c>
      <c r="Q220" s="16">
        <v>10.0</v>
      </c>
      <c r="R220" s="17">
        <v>15.0</v>
      </c>
      <c r="S220" s="18">
        <v>79.0</v>
      </c>
      <c r="T220" s="19">
        <v>10.0</v>
      </c>
      <c r="U220" s="20">
        <v>24.0</v>
      </c>
      <c r="V220" s="21">
        <v>70.0</v>
      </c>
      <c r="W220" s="22">
        <v>29.0</v>
      </c>
      <c r="X220" s="31"/>
      <c r="Y220" s="14">
        <v>3.0</v>
      </c>
      <c r="Z220" s="15">
        <v>11.0</v>
      </c>
      <c r="AA220" s="16">
        <v>8.0</v>
      </c>
      <c r="AB220" s="17">
        <v>15.0</v>
      </c>
      <c r="AC220" s="18">
        <v>81.0</v>
      </c>
      <c r="AD220" s="19">
        <v>10.0</v>
      </c>
      <c r="AE220" s="20">
        <v>30.0</v>
      </c>
      <c r="AF220" s="21">
        <v>59.0</v>
      </c>
      <c r="AG220" s="22">
        <v>26.0</v>
      </c>
      <c r="AH220" s="27"/>
      <c r="AI220" s="27"/>
    </row>
    <row r="221">
      <c r="A221" s="32"/>
      <c r="B221" s="29">
        <v>3417.0</v>
      </c>
      <c r="C221" s="30">
        <v>2146.0</v>
      </c>
      <c r="D221" s="31" t="s">
        <v>0</v>
      </c>
      <c r="E221" s="5">
        <v>17.0</v>
      </c>
      <c r="F221" s="6">
        <v>30.0</v>
      </c>
      <c r="G221" s="7">
        <v>25.0</v>
      </c>
      <c r="H221" s="8">
        <v>59.0</v>
      </c>
      <c r="I221" s="9">
        <v>117.0</v>
      </c>
      <c r="J221" s="10">
        <v>41.0</v>
      </c>
      <c r="K221" s="11">
        <v>19.0</v>
      </c>
      <c r="L221" s="12">
        <v>15.0</v>
      </c>
      <c r="M221" s="13">
        <v>49.0</v>
      </c>
      <c r="N221" s="31"/>
      <c r="O221" s="14">
        <v>16.0</v>
      </c>
      <c r="P221" s="15">
        <v>16.0</v>
      </c>
      <c r="Q221" s="16">
        <v>17.0</v>
      </c>
      <c r="R221" s="17">
        <v>47.0</v>
      </c>
      <c r="S221" s="18">
        <v>95.0</v>
      </c>
      <c r="T221" s="19">
        <v>22.0</v>
      </c>
      <c r="U221" s="20">
        <v>22.0</v>
      </c>
      <c r="V221" s="21">
        <v>34.0</v>
      </c>
      <c r="W221" s="22">
        <v>32.0</v>
      </c>
      <c r="X221" s="31"/>
      <c r="Y221" s="14">
        <v>17.0</v>
      </c>
      <c r="Z221" s="15">
        <v>5.0</v>
      </c>
      <c r="AA221" s="16">
        <v>18.0</v>
      </c>
      <c r="AB221" s="17">
        <v>44.0</v>
      </c>
      <c r="AC221" s="18">
        <v>96.0</v>
      </c>
      <c r="AD221" s="19">
        <v>22.0</v>
      </c>
      <c r="AE221" s="20">
        <v>20.0</v>
      </c>
      <c r="AF221" s="21">
        <v>32.0</v>
      </c>
      <c r="AG221" s="22">
        <v>22.0</v>
      </c>
      <c r="AH221" s="27"/>
      <c r="AI221" s="27"/>
    </row>
    <row r="222">
      <c r="A222" s="32"/>
      <c r="B222" s="29">
        <v>3418.0</v>
      </c>
      <c r="C222" s="30">
        <v>769.0</v>
      </c>
      <c r="D222" s="31" t="s">
        <v>0</v>
      </c>
      <c r="E222" s="5">
        <v>6.0</v>
      </c>
      <c r="F222" s="6">
        <v>10.0</v>
      </c>
      <c r="G222" s="7">
        <v>7.0</v>
      </c>
      <c r="H222" s="8">
        <v>25.0</v>
      </c>
      <c r="I222" s="9">
        <v>60.0</v>
      </c>
      <c r="J222" s="10">
        <v>29.0</v>
      </c>
      <c r="K222" s="11">
        <v>9.0</v>
      </c>
      <c r="L222" s="12">
        <v>8.0</v>
      </c>
      <c r="M222" s="13">
        <v>27.0</v>
      </c>
      <c r="N222" s="31"/>
      <c r="O222" s="14">
        <v>10.0</v>
      </c>
      <c r="P222" s="15">
        <v>14.0</v>
      </c>
      <c r="Q222" s="16">
        <v>12.0</v>
      </c>
      <c r="R222" s="17">
        <v>13.0</v>
      </c>
      <c r="S222" s="18">
        <v>39.0</v>
      </c>
      <c r="T222" s="19">
        <v>4.0</v>
      </c>
      <c r="U222" s="20">
        <v>14.0</v>
      </c>
      <c r="V222" s="21">
        <v>27.0</v>
      </c>
      <c r="W222" s="22">
        <v>21.0</v>
      </c>
      <c r="X222" s="31"/>
      <c r="Y222" s="14">
        <v>8.0</v>
      </c>
      <c r="Z222" s="15">
        <v>3.0</v>
      </c>
      <c r="AA222" s="16">
        <v>11.0</v>
      </c>
      <c r="AB222" s="17">
        <v>14.0</v>
      </c>
      <c r="AC222" s="18">
        <v>40.0</v>
      </c>
      <c r="AD222" s="19">
        <v>4.0</v>
      </c>
      <c r="AE222" s="20">
        <v>11.0</v>
      </c>
      <c r="AF222" s="21">
        <v>33.0</v>
      </c>
      <c r="AG222" s="22">
        <v>14.0</v>
      </c>
      <c r="AH222" s="27"/>
      <c r="AI222" s="27"/>
    </row>
    <row r="223">
      <c r="A223" s="32"/>
      <c r="B223" s="29">
        <v>3435.0</v>
      </c>
      <c r="C223" s="30">
        <v>2794.0</v>
      </c>
      <c r="D223" s="31" t="s">
        <v>0</v>
      </c>
      <c r="E223" s="5">
        <v>17.0</v>
      </c>
      <c r="F223" s="6">
        <v>40.0</v>
      </c>
      <c r="G223" s="7">
        <v>33.0</v>
      </c>
      <c r="H223" s="8">
        <v>81.0</v>
      </c>
      <c r="I223" s="9">
        <v>176.0</v>
      </c>
      <c r="J223" s="10">
        <v>90.0</v>
      </c>
      <c r="K223" s="11">
        <v>34.0</v>
      </c>
      <c r="L223" s="12">
        <v>24.0</v>
      </c>
      <c r="M223" s="13">
        <v>104.0</v>
      </c>
      <c r="N223" s="31"/>
      <c r="O223" s="14">
        <v>24.0</v>
      </c>
      <c r="P223" s="15">
        <v>31.0</v>
      </c>
      <c r="Q223" s="16">
        <v>23.0</v>
      </c>
      <c r="R223" s="17">
        <v>63.0</v>
      </c>
      <c r="S223" s="18">
        <v>170.0</v>
      </c>
      <c r="T223" s="19">
        <v>36.0</v>
      </c>
      <c r="U223" s="20">
        <v>38.0</v>
      </c>
      <c r="V223" s="21">
        <v>58.0</v>
      </c>
      <c r="W223" s="22">
        <v>63.0</v>
      </c>
      <c r="X223" s="31"/>
      <c r="Y223" s="14">
        <v>13.0</v>
      </c>
      <c r="Z223" s="15">
        <v>18.0</v>
      </c>
      <c r="AA223" s="16">
        <v>36.0</v>
      </c>
      <c r="AB223" s="17">
        <v>62.0</v>
      </c>
      <c r="AC223" s="18">
        <v>170.0</v>
      </c>
      <c r="AD223" s="19">
        <v>39.0</v>
      </c>
      <c r="AE223" s="20">
        <v>31.0</v>
      </c>
      <c r="AF223" s="21">
        <v>48.0</v>
      </c>
      <c r="AG223" s="22">
        <v>41.0</v>
      </c>
      <c r="AH223" s="27"/>
      <c r="AI223" s="27"/>
    </row>
    <row r="224">
      <c r="A224" s="32"/>
      <c r="B224" s="29">
        <v>3464.0</v>
      </c>
      <c r="C224" s="30">
        <v>2203.0</v>
      </c>
      <c r="D224" s="31" t="s">
        <v>0</v>
      </c>
      <c r="E224" s="5">
        <v>53.0</v>
      </c>
      <c r="F224" s="6">
        <v>30.0</v>
      </c>
      <c r="G224" s="7">
        <v>25.0</v>
      </c>
      <c r="H224" s="8">
        <v>161.0</v>
      </c>
      <c r="I224" s="9">
        <v>243.0</v>
      </c>
      <c r="J224" s="10">
        <v>54.0</v>
      </c>
      <c r="K224" s="11">
        <v>58.0</v>
      </c>
      <c r="L224" s="12">
        <v>17.0</v>
      </c>
      <c r="M224" s="13">
        <v>90.0</v>
      </c>
      <c r="N224" s="31"/>
      <c r="O224" s="14">
        <v>57.0</v>
      </c>
      <c r="P224" s="15">
        <v>41.0</v>
      </c>
      <c r="Q224" s="16">
        <v>17.0</v>
      </c>
      <c r="R224" s="17">
        <v>76.0</v>
      </c>
      <c r="S224" s="18">
        <v>170.0</v>
      </c>
      <c r="T224" s="19">
        <v>35.0</v>
      </c>
      <c r="U224" s="20">
        <v>110.0</v>
      </c>
      <c r="V224" s="21">
        <v>101.0</v>
      </c>
      <c r="W224" s="22">
        <v>37.0</v>
      </c>
      <c r="X224" s="31"/>
      <c r="Y224" s="14">
        <v>38.0</v>
      </c>
      <c r="Z224" s="15">
        <v>19.0</v>
      </c>
      <c r="AA224" s="16">
        <v>24.0</v>
      </c>
      <c r="AB224" s="17">
        <v>75.0</v>
      </c>
      <c r="AC224" s="18">
        <v>164.0</v>
      </c>
      <c r="AD224" s="19">
        <v>36.0</v>
      </c>
      <c r="AE224" s="20">
        <v>97.0</v>
      </c>
      <c r="AF224" s="21">
        <v>76.0</v>
      </c>
      <c r="AG224" s="22">
        <v>19.0</v>
      </c>
      <c r="AH224" s="27"/>
      <c r="AI224" s="27"/>
    </row>
    <row r="225">
      <c r="A225" s="32"/>
      <c r="B225" s="29">
        <v>3540.0</v>
      </c>
      <c r="C225" s="30">
        <v>539.0</v>
      </c>
      <c r="D225" s="31" t="s">
        <v>0</v>
      </c>
      <c r="E225" s="5">
        <v>11.0</v>
      </c>
      <c r="F225" s="6">
        <v>14.0</v>
      </c>
      <c r="G225" s="7">
        <v>8.0</v>
      </c>
      <c r="H225" s="8">
        <v>23.0</v>
      </c>
      <c r="I225" s="9">
        <v>77.0</v>
      </c>
      <c r="J225" s="10">
        <v>24.0</v>
      </c>
      <c r="K225" s="11">
        <v>3.0</v>
      </c>
      <c r="L225" s="12">
        <v>6.0</v>
      </c>
      <c r="M225" s="13">
        <v>17.0</v>
      </c>
      <c r="N225" s="31"/>
      <c r="O225" s="14">
        <v>17.0</v>
      </c>
      <c r="P225" s="15">
        <v>22.0</v>
      </c>
      <c r="Q225" s="16">
        <v>7.0</v>
      </c>
      <c r="R225" s="17">
        <v>3.0</v>
      </c>
      <c r="S225" s="18">
        <v>34.0</v>
      </c>
      <c r="T225" s="19">
        <v>4.0</v>
      </c>
      <c r="U225" s="20">
        <v>14.0</v>
      </c>
      <c r="V225" s="21">
        <v>29.0</v>
      </c>
      <c r="W225" s="22">
        <v>23.0</v>
      </c>
      <c r="X225" s="31"/>
      <c r="Y225" s="14">
        <v>13.0</v>
      </c>
      <c r="Z225" s="15">
        <v>13.0</v>
      </c>
      <c r="AA225" s="16">
        <v>22.0</v>
      </c>
      <c r="AB225" s="17">
        <v>2.0</v>
      </c>
      <c r="AC225" s="18">
        <v>32.0</v>
      </c>
      <c r="AD225" s="19">
        <v>4.0</v>
      </c>
      <c r="AE225" s="20">
        <v>12.0</v>
      </c>
      <c r="AF225" s="21">
        <v>26.0</v>
      </c>
      <c r="AG225" s="22">
        <v>10.0</v>
      </c>
      <c r="AH225" s="27"/>
      <c r="AI225" s="27"/>
    </row>
    <row r="226">
      <c r="A226" s="32"/>
      <c r="B226" s="29">
        <v>3544.0</v>
      </c>
      <c r="C226" s="30">
        <v>1352.0</v>
      </c>
      <c r="D226" s="31" t="s">
        <v>0</v>
      </c>
      <c r="E226" s="5">
        <v>12.0</v>
      </c>
      <c r="F226" s="6">
        <v>35.0</v>
      </c>
      <c r="G226" s="7">
        <v>24.0</v>
      </c>
      <c r="H226" s="8">
        <v>41.0</v>
      </c>
      <c r="I226" s="9">
        <v>123.0</v>
      </c>
      <c r="J226" s="10">
        <v>48.0</v>
      </c>
      <c r="K226" s="11">
        <v>10.0</v>
      </c>
      <c r="L226" s="12">
        <v>12.0</v>
      </c>
      <c r="M226" s="13">
        <v>30.0</v>
      </c>
      <c r="N226" s="31"/>
      <c r="O226" s="14">
        <v>12.0</v>
      </c>
      <c r="P226" s="15">
        <v>25.0</v>
      </c>
      <c r="Q226" s="16">
        <v>11.0</v>
      </c>
      <c r="R226" s="17">
        <v>20.0</v>
      </c>
      <c r="S226" s="18">
        <v>90.0</v>
      </c>
      <c r="T226" s="19">
        <v>11.0</v>
      </c>
      <c r="U226" s="20">
        <v>26.0</v>
      </c>
      <c r="V226" s="21">
        <v>41.0</v>
      </c>
      <c r="W226" s="22">
        <v>41.0</v>
      </c>
      <c r="X226" s="31"/>
      <c r="Y226" s="14">
        <v>10.0</v>
      </c>
      <c r="Z226" s="15">
        <v>21.0</v>
      </c>
      <c r="AA226" s="16">
        <v>15.0</v>
      </c>
      <c r="AB226" s="17">
        <v>20.0</v>
      </c>
      <c r="AC226" s="18">
        <v>87.0</v>
      </c>
      <c r="AD226" s="19">
        <v>11.0</v>
      </c>
      <c r="AE226" s="20">
        <v>23.0</v>
      </c>
      <c r="AF226" s="21">
        <v>42.0</v>
      </c>
      <c r="AG226" s="22">
        <v>34.0</v>
      </c>
      <c r="AH226" s="27"/>
      <c r="AI226" s="27"/>
    </row>
    <row r="227">
      <c r="A227" s="32"/>
      <c r="B227" s="29">
        <v>3546.0</v>
      </c>
      <c r="C227" s="30">
        <v>3305.0</v>
      </c>
      <c r="D227" s="31" t="s">
        <v>0</v>
      </c>
      <c r="E227" s="5">
        <v>26.0</v>
      </c>
      <c r="F227" s="6">
        <v>47.0</v>
      </c>
      <c r="G227" s="7">
        <v>39.0</v>
      </c>
      <c r="H227" s="8">
        <v>112.0</v>
      </c>
      <c r="I227" s="9">
        <v>198.0</v>
      </c>
      <c r="J227" s="10">
        <v>69.0</v>
      </c>
      <c r="K227" s="11">
        <v>44.0</v>
      </c>
      <c r="L227" s="12">
        <v>25.0</v>
      </c>
      <c r="M227" s="13">
        <v>80.0</v>
      </c>
      <c r="N227" s="31"/>
      <c r="O227" s="14">
        <v>40.0</v>
      </c>
      <c r="P227" s="15">
        <v>21.0</v>
      </c>
      <c r="Q227" s="16">
        <v>17.0</v>
      </c>
      <c r="R227" s="17">
        <v>69.0</v>
      </c>
      <c r="S227" s="18">
        <v>154.0</v>
      </c>
      <c r="T227" s="19">
        <v>47.0</v>
      </c>
      <c r="U227" s="20">
        <v>50.0</v>
      </c>
      <c r="V227" s="21">
        <v>77.0</v>
      </c>
      <c r="W227" s="22">
        <v>56.0</v>
      </c>
      <c r="X227" s="31"/>
      <c r="Y227" s="14">
        <v>28.0</v>
      </c>
      <c r="Z227" s="15">
        <v>17.0</v>
      </c>
      <c r="AA227" s="16">
        <v>37.0</v>
      </c>
      <c r="AB227" s="17">
        <v>66.0</v>
      </c>
      <c r="AC227" s="18">
        <v>161.0</v>
      </c>
      <c r="AD227" s="19">
        <v>44.0</v>
      </c>
      <c r="AE227" s="20">
        <v>35.0</v>
      </c>
      <c r="AF227" s="21">
        <v>62.0</v>
      </c>
      <c r="AG227" s="22">
        <v>32.0</v>
      </c>
      <c r="AH227" s="27"/>
      <c r="AI227" s="27"/>
    </row>
    <row r="228">
      <c r="A228" s="32"/>
      <c r="B228" s="29">
        <v>3547.0</v>
      </c>
      <c r="C228" s="30">
        <v>2029.0</v>
      </c>
      <c r="D228" s="31" t="s">
        <v>0</v>
      </c>
      <c r="E228" s="5">
        <v>26.0</v>
      </c>
      <c r="F228" s="6">
        <v>42.0</v>
      </c>
      <c r="G228" s="7">
        <v>21.0</v>
      </c>
      <c r="H228" s="8">
        <v>104.0</v>
      </c>
      <c r="I228" s="9">
        <v>173.0</v>
      </c>
      <c r="J228" s="10">
        <v>63.0</v>
      </c>
      <c r="K228" s="11">
        <v>40.0</v>
      </c>
      <c r="L228" s="12">
        <v>28.0</v>
      </c>
      <c r="M228" s="13">
        <v>66.0</v>
      </c>
      <c r="N228" s="31"/>
      <c r="O228" s="14">
        <v>26.0</v>
      </c>
      <c r="P228" s="15">
        <v>30.0</v>
      </c>
      <c r="Q228" s="16">
        <v>23.0</v>
      </c>
      <c r="R228" s="17">
        <v>53.0</v>
      </c>
      <c r="S228" s="18">
        <v>137.0</v>
      </c>
      <c r="T228" s="19">
        <v>14.0</v>
      </c>
      <c r="U228" s="20">
        <v>64.0</v>
      </c>
      <c r="V228" s="21">
        <v>72.0</v>
      </c>
      <c r="W228" s="22">
        <v>55.0</v>
      </c>
      <c r="X228" s="31"/>
      <c r="Y228" s="14">
        <v>22.0</v>
      </c>
      <c r="Z228" s="15">
        <v>23.0</v>
      </c>
      <c r="AA228" s="16">
        <v>24.0</v>
      </c>
      <c r="AB228" s="17">
        <v>51.0</v>
      </c>
      <c r="AC228" s="18">
        <v>134.0</v>
      </c>
      <c r="AD228" s="19">
        <v>16.0</v>
      </c>
      <c r="AE228" s="20">
        <v>55.0</v>
      </c>
      <c r="AF228" s="21">
        <v>51.0</v>
      </c>
      <c r="AG228" s="22">
        <v>40.0</v>
      </c>
      <c r="AH228" s="27"/>
      <c r="AI228" s="27"/>
    </row>
    <row r="229">
      <c r="A229" s="32"/>
      <c r="B229" s="29">
        <v>3557.0</v>
      </c>
      <c r="C229" s="30">
        <v>2063.0</v>
      </c>
      <c r="D229" s="31" t="s">
        <v>0</v>
      </c>
      <c r="E229" s="5">
        <v>15.0</v>
      </c>
      <c r="F229" s="6">
        <v>41.0</v>
      </c>
      <c r="G229" s="7">
        <v>23.0</v>
      </c>
      <c r="H229" s="8">
        <v>52.0</v>
      </c>
      <c r="I229" s="9">
        <v>170.0</v>
      </c>
      <c r="J229" s="10">
        <v>57.0</v>
      </c>
      <c r="K229" s="11">
        <v>26.0</v>
      </c>
      <c r="L229" s="12">
        <v>16.0</v>
      </c>
      <c r="M229" s="13">
        <v>65.0</v>
      </c>
      <c r="N229" s="31"/>
      <c r="O229" s="14">
        <v>13.0</v>
      </c>
      <c r="P229" s="15">
        <v>27.0</v>
      </c>
      <c r="Q229" s="16">
        <v>27.0</v>
      </c>
      <c r="R229" s="17">
        <v>36.0</v>
      </c>
      <c r="S229" s="18">
        <v>122.0</v>
      </c>
      <c r="T229" s="19">
        <v>27.0</v>
      </c>
      <c r="U229" s="20">
        <v>33.0</v>
      </c>
      <c r="V229" s="21">
        <v>62.0</v>
      </c>
      <c r="W229" s="22">
        <v>35.0</v>
      </c>
      <c r="X229" s="31"/>
      <c r="Y229" s="14">
        <v>18.0</v>
      </c>
      <c r="Z229" s="15">
        <v>16.0</v>
      </c>
      <c r="AA229" s="16">
        <v>27.0</v>
      </c>
      <c r="AB229" s="17">
        <v>36.0</v>
      </c>
      <c r="AC229" s="18">
        <v>127.0</v>
      </c>
      <c r="AD229" s="19">
        <v>27.0</v>
      </c>
      <c r="AE229" s="20">
        <v>19.0</v>
      </c>
      <c r="AF229" s="21">
        <v>57.0</v>
      </c>
      <c r="AG229" s="22">
        <v>32.0</v>
      </c>
      <c r="AH229" s="27"/>
      <c r="AI229" s="27"/>
    </row>
    <row r="230">
      <c r="A230" s="32"/>
      <c r="B230" s="29">
        <v>3565.0</v>
      </c>
      <c r="C230" s="30">
        <v>2787.0</v>
      </c>
      <c r="D230" s="31" t="s">
        <v>0</v>
      </c>
      <c r="E230" s="5">
        <v>36.0</v>
      </c>
      <c r="F230" s="6">
        <v>36.0</v>
      </c>
      <c r="G230" s="7">
        <v>36.0</v>
      </c>
      <c r="H230" s="8">
        <v>58.0</v>
      </c>
      <c r="I230" s="9">
        <v>184.0</v>
      </c>
      <c r="J230" s="10">
        <v>91.0</v>
      </c>
      <c r="K230" s="11">
        <v>24.0</v>
      </c>
      <c r="L230" s="12">
        <v>32.0</v>
      </c>
      <c r="M230" s="13">
        <v>76.0</v>
      </c>
      <c r="N230" s="31"/>
      <c r="O230" s="14">
        <v>28.0</v>
      </c>
      <c r="P230" s="15">
        <v>34.0</v>
      </c>
      <c r="Q230" s="16">
        <v>30.0</v>
      </c>
      <c r="R230" s="17">
        <v>38.0</v>
      </c>
      <c r="S230" s="18">
        <v>133.0</v>
      </c>
      <c r="T230" s="19">
        <v>27.0</v>
      </c>
      <c r="U230" s="20">
        <v>36.0</v>
      </c>
      <c r="V230" s="21">
        <v>75.0</v>
      </c>
      <c r="W230" s="22">
        <v>70.0</v>
      </c>
      <c r="X230" s="31"/>
      <c r="Y230" s="14">
        <v>19.0</v>
      </c>
      <c r="Z230" s="15">
        <v>22.0</v>
      </c>
      <c r="AA230" s="16">
        <v>42.0</v>
      </c>
      <c r="AB230" s="17">
        <v>38.0</v>
      </c>
      <c r="AC230" s="18">
        <v>129.0</v>
      </c>
      <c r="AD230" s="19">
        <v>27.0</v>
      </c>
      <c r="AE230" s="20">
        <v>37.0</v>
      </c>
      <c r="AF230" s="21">
        <v>64.0</v>
      </c>
      <c r="AG230" s="22">
        <v>53.0</v>
      </c>
      <c r="AH230" s="27"/>
      <c r="AI230" s="27"/>
    </row>
    <row r="231">
      <c r="A231" s="32"/>
      <c r="B231" s="29">
        <v>3576.0</v>
      </c>
      <c r="C231" s="30">
        <v>2447.0</v>
      </c>
      <c r="D231" s="31" t="s">
        <v>0</v>
      </c>
      <c r="E231" s="5">
        <v>20.0</v>
      </c>
      <c r="F231" s="6">
        <v>58.0</v>
      </c>
      <c r="G231" s="7">
        <v>42.0</v>
      </c>
      <c r="H231" s="8">
        <v>101.0</v>
      </c>
      <c r="I231" s="9">
        <v>201.0</v>
      </c>
      <c r="J231" s="10">
        <v>92.0</v>
      </c>
      <c r="K231" s="11">
        <v>23.0</v>
      </c>
      <c r="L231" s="12">
        <v>34.0</v>
      </c>
      <c r="M231" s="13">
        <v>91.0</v>
      </c>
      <c r="N231" s="31"/>
      <c r="O231" s="14">
        <v>36.0</v>
      </c>
      <c r="P231" s="15">
        <v>43.0</v>
      </c>
      <c r="Q231" s="16">
        <v>30.0</v>
      </c>
      <c r="R231" s="17">
        <v>35.0</v>
      </c>
      <c r="S231" s="18">
        <v>173.0</v>
      </c>
      <c r="T231" s="19">
        <v>31.0</v>
      </c>
      <c r="U231" s="20">
        <v>62.0</v>
      </c>
      <c r="V231" s="21">
        <v>89.0</v>
      </c>
      <c r="W231" s="22">
        <v>86.0</v>
      </c>
      <c r="X231" s="31"/>
      <c r="Y231" s="14">
        <v>23.0</v>
      </c>
      <c r="Z231" s="15">
        <v>28.0</v>
      </c>
      <c r="AA231" s="16">
        <v>44.0</v>
      </c>
      <c r="AB231" s="17">
        <v>34.0</v>
      </c>
      <c r="AC231" s="18">
        <v>167.0</v>
      </c>
      <c r="AD231" s="19">
        <v>30.0</v>
      </c>
      <c r="AE231" s="20">
        <v>57.0</v>
      </c>
      <c r="AF231" s="21">
        <v>91.0</v>
      </c>
      <c r="AG231" s="22">
        <v>60.0</v>
      </c>
      <c r="AH231" s="27"/>
      <c r="AI231" s="27"/>
    </row>
    <row r="232">
      <c r="A232" s="32"/>
      <c r="B232" s="29">
        <v>3587.0</v>
      </c>
      <c r="C232" s="30">
        <v>2391.0</v>
      </c>
      <c r="D232" s="31" t="s">
        <v>0</v>
      </c>
      <c r="E232" s="5">
        <v>22.0</v>
      </c>
      <c r="F232" s="6">
        <v>53.0</v>
      </c>
      <c r="G232" s="7">
        <v>27.0</v>
      </c>
      <c r="H232" s="8">
        <v>125.0</v>
      </c>
      <c r="I232" s="9">
        <v>205.0</v>
      </c>
      <c r="J232" s="10">
        <v>55.0</v>
      </c>
      <c r="K232" s="11">
        <v>47.0</v>
      </c>
      <c r="L232" s="12">
        <v>24.0</v>
      </c>
      <c r="M232" s="13">
        <v>83.0</v>
      </c>
      <c r="N232" s="31"/>
      <c r="O232" s="14">
        <v>33.0</v>
      </c>
      <c r="P232" s="15">
        <v>45.0</v>
      </c>
      <c r="Q232" s="16">
        <v>11.0</v>
      </c>
      <c r="R232" s="17">
        <v>47.0</v>
      </c>
      <c r="S232" s="18">
        <v>132.0</v>
      </c>
      <c r="T232" s="19">
        <v>18.0</v>
      </c>
      <c r="U232" s="20">
        <v>81.0</v>
      </c>
      <c r="V232" s="21">
        <v>81.0</v>
      </c>
      <c r="W232" s="22">
        <v>65.0</v>
      </c>
      <c r="X232" s="31"/>
      <c r="Y232" s="14">
        <v>43.0</v>
      </c>
      <c r="Z232" s="15">
        <v>27.0</v>
      </c>
      <c r="AA232" s="16">
        <v>24.0</v>
      </c>
      <c r="AB232" s="17">
        <v>48.0</v>
      </c>
      <c r="AC232" s="18">
        <v>143.0</v>
      </c>
      <c r="AD232" s="19">
        <v>20.0</v>
      </c>
      <c r="AE232" s="20">
        <v>63.0</v>
      </c>
      <c r="AF232" s="21">
        <v>72.0</v>
      </c>
      <c r="AG232" s="22">
        <v>32.0</v>
      </c>
      <c r="AH232" s="27"/>
      <c r="AI232" s="27"/>
    </row>
    <row r="233">
      <c r="A233" s="32"/>
      <c r="B233" s="29">
        <v>3588.0</v>
      </c>
      <c r="C233" s="30">
        <v>2956.0</v>
      </c>
      <c r="D233" s="31" t="s">
        <v>0</v>
      </c>
      <c r="E233" s="5">
        <v>24.0</v>
      </c>
      <c r="F233" s="6">
        <v>38.0</v>
      </c>
      <c r="G233" s="7">
        <v>45.0</v>
      </c>
      <c r="H233" s="8">
        <v>88.0</v>
      </c>
      <c r="I233" s="9">
        <v>208.0</v>
      </c>
      <c r="J233" s="10">
        <v>90.0</v>
      </c>
      <c r="K233" s="11">
        <v>48.0</v>
      </c>
      <c r="L233" s="12">
        <v>31.0</v>
      </c>
      <c r="M233" s="13">
        <v>94.0</v>
      </c>
      <c r="N233" s="31"/>
      <c r="O233" s="14">
        <v>26.0</v>
      </c>
      <c r="P233" s="15">
        <v>39.0</v>
      </c>
      <c r="Q233" s="16">
        <v>18.0</v>
      </c>
      <c r="R233" s="17">
        <v>55.0</v>
      </c>
      <c r="S233" s="18">
        <v>159.0</v>
      </c>
      <c r="T233" s="19">
        <v>35.0</v>
      </c>
      <c r="U233" s="20">
        <v>50.0</v>
      </c>
      <c r="V233" s="21">
        <v>71.0</v>
      </c>
      <c r="W233" s="22">
        <v>89.0</v>
      </c>
      <c r="X233" s="31"/>
      <c r="Y233" s="14">
        <v>28.0</v>
      </c>
      <c r="Z233" s="15">
        <v>28.0</v>
      </c>
      <c r="AA233" s="16">
        <v>38.0</v>
      </c>
      <c r="AB233" s="17">
        <v>55.0</v>
      </c>
      <c r="AC233" s="18">
        <v>150.0</v>
      </c>
      <c r="AD233" s="19">
        <v>33.0</v>
      </c>
      <c r="AE233" s="20">
        <v>38.0</v>
      </c>
      <c r="AF233" s="21">
        <v>53.0</v>
      </c>
      <c r="AG233" s="22">
        <v>65.0</v>
      </c>
      <c r="AH233" s="27"/>
      <c r="AI233" s="27"/>
    </row>
    <row r="234">
      <c r="A234" s="32"/>
      <c r="B234" s="29">
        <v>3602.0</v>
      </c>
      <c r="C234" s="30">
        <v>2268.0</v>
      </c>
      <c r="D234" s="31" t="s">
        <v>0</v>
      </c>
      <c r="E234" s="5">
        <v>38.0</v>
      </c>
      <c r="F234" s="6">
        <v>52.0</v>
      </c>
      <c r="G234" s="7">
        <v>30.0</v>
      </c>
      <c r="H234" s="8">
        <v>101.0</v>
      </c>
      <c r="I234" s="9">
        <v>143.0</v>
      </c>
      <c r="J234" s="10">
        <v>61.0</v>
      </c>
      <c r="K234" s="11">
        <v>37.0</v>
      </c>
      <c r="L234" s="12">
        <v>24.0</v>
      </c>
      <c r="M234" s="13">
        <v>58.0</v>
      </c>
      <c r="N234" s="31"/>
      <c r="O234" s="14">
        <v>27.0</v>
      </c>
      <c r="P234" s="15">
        <v>35.0</v>
      </c>
      <c r="Q234" s="16">
        <v>21.0</v>
      </c>
      <c r="R234" s="17">
        <v>76.0</v>
      </c>
      <c r="S234" s="18">
        <v>126.0</v>
      </c>
      <c r="T234" s="19">
        <v>25.0</v>
      </c>
      <c r="U234" s="20">
        <v>56.0</v>
      </c>
      <c r="V234" s="21">
        <v>61.0</v>
      </c>
      <c r="W234" s="22">
        <v>62.0</v>
      </c>
      <c r="X234" s="31"/>
      <c r="Y234" s="14">
        <v>25.0</v>
      </c>
      <c r="Z234" s="15">
        <v>21.0</v>
      </c>
      <c r="AA234" s="16">
        <v>29.0</v>
      </c>
      <c r="AB234" s="17">
        <v>77.0</v>
      </c>
      <c r="AC234" s="18">
        <v>128.0</v>
      </c>
      <c r="AD234" s="19">
        <v>23.0</v>
      </c>
      <c r="AE234" s="20">
        <v>38.0</v>
      </c>
      <c r="AF234" s="21">
        <v>47.0</v>
      </c>
      <c r="AG234" s="22">
        <v>38.0</v>
      </c>
      <c r="AH234" s="27"/>
      <c r="AI234" s="27"/>
    </row>
    <row r="235">
      <c r="A235" s="32"/>
      <c r="B235" s="29">
        <v>3604.0</v>
      </c>
      <c r="C235" s="30">
        <v>2505.0</v>
      </c>
      <c r="D235" s="31" t="s">
        <v>0</v>
      </c>
      <c r="E235" s="5">
        <v>21.0</v>
      </c>
      <c r="F235" s="6">
        <v>48.0</v>
      </c>
      <c r="G235" s="7">
        <v>24.0</v>
      </c>
      <c r="H235" s="8">
        <v>53.0</v>
      </c>
      <c r="I235" s="9">
        <v>85.0</v>
      </c>
      <c r="J235" s="10">
        <v>32.0</v>
      </c>
      <c r="K235" s="11">
        <v>26.0</v>
      </c>
      <c r="L235" s="12">
        <v>18.0</v>
      </c>
      <c r="M235" s="13">
        <v>45.0</v>
      </c>
      <c r="N235" s="31"/>
      <c r="O235" s="14">
        <v>17.0</v>
      </c>
      <c r="P235" s="15">
        <v>19.0</v>
      </c>
      <c r="Q235" s="16">
        <v>13.0</v>
      </c>
      <c r="R235" s="17">
        <v>39.0</v>
      </c>
      <c r="S235" s="18">
        <v>93.0</v>
      </c>
      <c r="T235" s="19">
        <v>21.0</v>
      </c>
      <c r="U235" s="20">
        <v>27.0</v>
      </c>
      <c r="V235" s="21">
        <v>24.0</v>
      </c>
      <c r="W235" s="22">
        <v>27.0</v>
      </c>
      <c r="X235" s="31"/>
      <c r="Y235" s="14">
        <v>21.0</v>
      </c>
      <c r="Z235" s="15">
        <v>18.0</v>
      </c>
      <c r="AA235" s="16">
        <v>23.0</v>
      </c>
      <c r="AB235" s="17">
        <v>40.0</v>
      </c>
      <c r="AC235" s="18">
        <v>93.0</v>
      </c>
      <c r="AD235" s="19">
        <v>23.0</v>
      </c>
      <c r="AE235" s="20">
        <v>20.0</v>
      </c>
      <c r="AF235" s="21">
        <v>24.0</v>
      </c>
      <c r="AG235" s="22">
        <v>18.0</v>
      </c>
      <c r="AH235" s="27"/>
      <c r="AI235" s="27"/>
    </row>
    <row r="236">
      <c r="A236" s="32"/>
      <c r="B236" s="29">
        <v>3606.0</v>
      </c>
      <c r="C236" s="30">
        <v>2948.0</v>
      </c>
      <c r="D236" s="31" t="s">
        <v>0</v>
      </c>
      <c r="E236" s="5">
        <v>42.0</v>
      </c>
      <c r="F236" s="6">
        <v>77.0</v>
      </c>
      <c r="G236" s="7">
        <v>34.0</v>
      </c>
      <c r="H236" s="8">
        <v>135.0</v>
      </c>
      <c r="I236" s="9">
        <v>224.0</v>
      </c>
      <c r="J236" s="10">
        <v>72.0</v>
      </c>
      <c r="K236" s="11">
        <v>56.0</v>
      </c>
      <c r="L236" s="12">
        <v>28.0</v>
      </c>
      <c r="M236" s="13">
        <v>83.0</v>
      </c>
      <c r="N236" s="31"/>
      <c r="O236" s="14">
        <v>47.0</v>
      </c>
      <c r="P236" s="15">
        <v>51.0</v>
      </c>
      <c r="Q236" s="16">
        <v>24.0</v>
      </c>
      <c r="R236" s="17">
        <v>83.0</v>
      </c>
      <c r="S236" s="18">
        <v>178.0</v>
      </c>
      <c r="T236" s="19">
        <v>35.0</v>
      </c>
      <c r="U236" s="20">
        <v>84.0</v>
      </c>
      <c r="V236" s="21">
        <v>59.0</v>
      </c>
      <c r="W236" s="22">
        <v>67.0</v>
      </c>
      <c r="X236" s="31"/>
      <c r="Y236" s="14">
        <v>37.0</v>
      </c>
      <c r="Z236" s="15">
        <v>28.0</v>
      </c>
      <c r="AA236" s="16">
        <v>36.0</v>
      </c>
      <c r="AB236" s="17">
        <v>79.0</v>
      </c>
      <c r="AC236" s="18">
        <v>180.0</v>
      </c>
      <c r="AD236" s="19">
        <v>34.0</v>
      </c>
      <c r="AE236" s="20">
        <v>67.0</v>
      </c>
      <c r="AF236" s="21">
        <v>65.0</v>
      </c>
      <c r="AG236" s="22">
        <v>38.0</v>
      </c>
      <c r="AH236" s="27"/>
      <c r="AI236" s="27"/>
    </row>
    <row r="237">
      <c r="A237" s="32"/>
      <c r="B237" s="29">
        <v>3607.0</v>
      </c>
      <c r="C237" s="30">
        <v>1734.0</v>
      </c>
      <c r="D237" s="31" t="s">
        <v>0</v>
      </c>
      <c r="E237" s="5">
        <v>3.0</v>
      </c>
      <c r="F237" s="6">
        <v>28.0</v>
      </c>
      <c r="G237" s="7">
        <v>14.0</v>
      </c>
      <c r="H237" s="8">
        <v>30.0</v>
      </c>
      <c r="I237" s="9">
        <v>57.0</v>
      </c>
      <c r="J237" s="10">
        <v>20.0</v>
      </c>
      <c r="K237" s="11">
        <v>13.0</v>
      </c>
      <c r="L237" s="12">
        <v>13.0</v>
      </c>
      <c r="M237" s="13">
        <v>49.0</v>
      </c>
      <c r="N237" s="31"/>
      <c r="O237" s="14">
        <v>5.0</v>
      </c>
      <c r="P237" s="15">
        <v>10.0</v>
      </c>
      <c r="Q237" s="16">
        <v>9.0</v>
      </c>
      <c r="R237" s="17">
        <v>23.0</v>
      </c>
      <c r="S237" s="18">
        <v>79.0</v>
      </c>
      <c r="T237" s="19">
        <v>10.0</v>
      </c>
      <c r="U237" s="20">
        <v>15.0</v>
      </c>
      <c r="V237" s="21">
        <v>20.0</v>
      </c>
      <c r="W237" s="22">
        <v>19.0</v>
      </c>
      <c r="X237" s="31"/>
      <c r="Y237" s="14">
        <v>2.0</v>
      </c>
      <c r="Z237" s="15">
        <v>5.0</v>
      </c>
      <c r="AA237" s="16">
        <v>13.0</v>
      </c>
      <c r="AB237" s="17">
        <v>22.0</v>
      </c>
      <c r="AC237" s="18">
        <v>71.0</v>
      </c>
      <c r="AD237" s="19">
        <v>9.0</v>
      </c>
      <c r="AE237" s="20">
        <v>16.0</v>
      </c>
      <c r="AF237" s="21">
        <v>15.0</v>
      </c>
      <c r="AG237" s="22">
        <v>13.0</v>
      </c>
      <c r="AH237" s="27"/>
      <c r="AI237" s="27"/>
    </row>
    <row r="238">
      <c r="A238" s="32"/>
      <c r="B238" s="29">
        <v>3609.0</v>
      </c>
      <c r="C238" s="30">
        <v>1497.0</v>
      </c>
      <c r="D238" s="31" t="s">
        <v>0</v>
      </c>
      <c r="E238" s="5">
        <v>37.0</v>
      </c>
      <c r="F238" s="6">
        <v>23.0</v>
      </c>
      <c r="G238" s="7">
        <v>31.0</v>
      </c>
      <c r="H238" s="8">
        <v>126.0</v>
      </c>
      <c r="I238" s="9">
        <v>131.0</v>
      </c>
      <c r="J238" s="10">
        <v>82.0</v>
      </c>
      <c r="K238" s="11">
        <v>21.0</v>
      </c>
      <c r="L238" s="12">
        <v>19.0</v>
      </c>
      <c r="M238" s="13">
        <v>32.0</v>
      </c>
      <c r="N238" s="31"/>
      <c r="O238" s="14">
        <v>39.0</v>
      </c>
      <c r="P238" s="15">
        <v>46.0</v>
      </c>
      <c r="Q238" s="16">
        <v>44.0</v>
      </c>
      <c r="R238" s="17">
        <v>37.0</v>
      </c>
      <c r="S238" s="18">
        <v>58.0</v>
      </c>
      <c r="T238" s="19">
        <v>19.0</v>
      </c>
      <c r="U238" s="20">
        <v>81.0</v>
      </c>
      <c r="V238" s="21">
        <v>56.0</v>
      </c>
      <c r="W238" s="22">
        <v>52.0</v>
      </c>
      <c r="X238" s="31"/>
      <c r="Y238" s="14">
        <v>30.0</v>
      </c>
      <c r="Z238" s="15">
        <v>17.0</v>
      </c>
      <c r="AA238" s="16">
        <v>49.0</v>
      </c>
      <c r="AB238" s="17">
        <v>35.0</v>
      </c>
      <c r="AC238" s="18">
        <v>57.0</v>
      </c>
      <c r="AD238" s="19">
        <v>17.0</v>
      </c>
      <c r="AE238" s="20">
        <v>47.0</v>
      </c>
      <c r="AF238" s="21">
        <v>48.0</v>
      </c>
      <c r="AG238" s="22">
        <v>38.0</v>
      </c>
      <c r="AH238" s="27"/>
      <c r="AI238" s="27"/>
    </row>
    <row r="239">
      <c r="A239" s="32"/>
      <c r="B239" s="29">
        <v>3613.0</v>
      </c>
      <c r="C239" s="30">
        <v>1295.0</v>
      </c>
      <c r="D239" s="31" t="s">
        <v>0</v>
      </c>
      <c r="E239" s="5">
        <v>17.0</v>
      </c>
      <c r="F239" s="6">
        <v>22.0</v>
      </c>
      <c r="G239" s="7">
        <v>8.0</v>
      </c>
      <c r="H239" s="8">
        <v>15.0</v>
      </c>
      <c r="I239" s="9">
        <v>66.0</v>
      </c>
      <c r="J239" s="10">
        <v>21.0</v>
      </c>
      <c r="K239" s="11">
        <v>10.0</v>
      </c>
      <c r="L239" s="12">
        <v>14.0</v>
      </c>
      <c r="M239" s="13">
        <v>37.0</v>
      </c>
      <c r="N239" s="31"/>
      <c r="O239" s="14">
        <v>10.0</v>
      </c>
      <c r="P239" s="15">
        <v>8.0</v>
      </c>
      <c r="Q239" s="16">
        <v>3.0</v>
      </c>
      <c r="R239" s="17">
        <v>21.0</v>
      </c>
      <c r="S239" s="18">
        <v>86.0</v>
      </c>
      <c r="T239" s="19">
        <v>20.0</v>
      </c>
      <c r="U239" s="20">
        <v>5.0</v>
      </c>
      <c r="V239" s="21">
        <v>12.0</v>
      </c>
      <c r="W239" s="22">
        <v>13.0</v>
      </c>
      <c r="X239" s="31"/>
      <c r="Y239" s="14">
        <v>6.0</v>
      </c>
      <c r="Z239" s="15">
        <v>3.0</v>
      </c>
      <c r="AA239" s="16">
        <v>4.0</v>
      </c>
      <c r="AB239" s="17">
        <v>19.0</v>
      </c>
      <c r="AC239" s="18">
        <v>85.0</v>
      </c>
      <c r="AD239" s="19">
        <v>21.0</v>
      </c>
      <c r="AE239" s="20">
        <v>3.0</v>
      </c>
      <c r="AF239" s="21">
        <v>16.0</v>
      </c>
      <c r="AG239" s="22">
        <v>11.0</v>
      </c>
      <c r="AH239" s="27"/>
      <c r="AI239" s="27"/>
    </row>
    <row r="240">
      <c r="A240" s="32"/>
      <c r="B240" s="29">
        <v>3705.0</v>
      </c>
      <c r="C240" s="30">
        <v>1153.0</v>
      </c>
      <c r="D240" s="31" t="s">
        <v>0</v>
      </c>
      <c r="E240" s="5">
        <v>11.0</v>
      </c>
      <c r="F240" s="6">
        <v>21.0</v>
      </c>
      <c r="G240" s="7">
        <v>28.0</v>
      </c>
      <c r="H240" s="8">
        <v>45.0</v>
      </c>
      <c r="I240" s="9">
        <v>70.0</v>
      </c>
      <c r="J240" s="10">
        <v>33.0</v>
      </c>
      <c r="K240" s="11">
        <v>18.0</v>
      </c>
      <c r="L240" s="12">
        <v>15.0</v>
      </c>
      <c r="M240" s="13">
        <v>40.0</v>
      </c>
      <c r="N240" s="31"/>
      <c r="O240" s="14">
        <v>21.0</v>
      </c>
      <c r="P240" s="15">
        <v>12.0</v>
      </c>
      <c r="Q240" s="16">
        <v>6.0</v>
      </c>
      <c r="R240" s="17">
        <v>16.0</v>
      </c>
      <c r="S240" s="18">
        <v>54.0</v>
      </c>
      <c r="T240" s="19">
        <v>18.0</v>
      </c>
      <c r="U240" s="20">
        <v>20.0</v>
      </c>
      <c r="V240" s="21">
        <v>35.0</v>
      </c>
      <c r="W240" s="22">
        <v>36.0</v>
      </c>
      <c r="X240" s="31"/>
      <c r="Y240" s="14">
        <v>20.0</v>
      </c>
      <c r="Z240" s="15">
        <v>7.0</v>
      </c>
      <c r="AA240" s="16">
        <v>15.0</v>
      </c>
      <c r="AB240" s="17">
        <v>14.0</v>
      </c>
      <c r="AC240" s="18">
        <v>52.0</v>
      </c>
      <c r="AD240" s="19">
        <v>19.0</v>
      </c>
      <c r="AE240" s="20">
        <v>19.0</v>
      </c>
      <c r="AF240" s="21">
        <v>32.0</v>
      </c>
      <c r="AG240" s="22">
        <v>24.0</v>
      </c>
      <c r="AH240" s="27"/>
      <c r="AI240" s="27"/>
    </row>
    <row r="241">
      <c r="A241" s="32"/>
      <c r="B241" s="29">
        <v>3706.0</v>
      </c>
      <c r="C241" s="30">
        <v>1851.0</v>
      </c>
      <c r="D241" s="31" t="s">
        <v>0</v>
      </c>
      <c r="E241" s="5">
        <v>27.0</v>
      </c>
      <c r="F241" s="6">
        <v>41.0</v>
      </c>
      <c r="G241" s="7">
        <v>22.0</v>
      </c>
      <c r="H241" s="8">
        <v>57.0</v>
      </c>
      <c r="I241" s="9">
        <v>130.0</v>
      </c>
      <c r="J241" s="10">
        <v>41.0</v>
      </c>
      <c r="K241" s="11">
        <v>31.0</v>
      </c>
      <c r="L241" s="12">
        <v>25.0</v>
      </c>
      <c r="M241" s="13">
        <v>69.0</v>
      </c>
      <c r="N241" s="31"/>
      <c r="O241" s="14">
        <v>24.0</v>
      </c>
      <c r="P241" s="15">
        <v>26.0</v>
      </c>
      <c r="Q241" s="16">
        <v>13.0</v>
      </c>
      <c r="R241" s="17">
        <v>36.0</v>
      </c>
      <c r="S241" s="18">
        <v>122.0</v>
      </c>
      <c r="T241" s="19">
        <v>29.0</v>
      </c>
      <c r="U241" s="20">
        <v>49.0</v>
      </c>
      <c r="V241" s="21">
        <v>39.0</v>
      </c>
      <c r="W241" s="22">
        <v>40.0</v>
      </c>
      <c r="X241" s="31"/>
      <c r="Y241" s="14">
        <v>29.0</v>
      </c>
      <c r="Z241" s="15">
        <v>11.0</v>
      </c>
      <c r="AA241" s="16">
        <v>13.0</v>
      </c>
      <c r="AB241" s="17">
        <v>37.0</v>
      </c>
      <c r="AC241" s="18">
        <v>128.0</v>
      </c>
      <c r="AD241" s="19">
        <v>22.0</v>
      </c>
      <c r="AE241" s="20">
        <v>36.0</v>
      </c>
      <c r="AF241" s="21">
        <v>44.0</v>
      </c>
      <c r="AG241" s="22">
        <v>25.0</v>
      </c>
      <c r="AH241" s="27"/>
      <c r="AI241" s="27"/>
    </row>
    <row r="242">
      <c r="A242" s="32"/>
      <c r="B242" s="29">
        <v>3710.0</v>
      </c>
      <c r="C242" s="30">
        <v>571.0</v>
      </c>
      <c r="D242" s="31" t="s">
        <v>0</v>
      </c>
      <c r="E242" s="5">
        <v>22.0</v>
      </c>
      <c r="F242" s="6">
        <v>15.0</v>
      </c>
      <c r="G242" s="7">
        <v>12.0</v>
      </c>
      <c r="H242" s="8">
        <v>34.0</v>
      </c>
      <c r="I242" s="9">
        <v>39.0</v>
      </c>
      <c r="J242" s="10">
        <v>25.0</v>
      </c>
      <c r="K242" s="11">
        <v>6.0</v>
      </c>
      <c r="L242" s="12">
        <v>7.0</v>
      </c>
      <c r="M242" s="13">
        <v>21.0</v>
      </c>
      <c r="N242" s="31"/>
      <c r="O242" s="14">
        <v>15.0</v>
      </c>
      <c r="P242" s="15">
        <v>16.0</v>
      </c>
      <c r="Q242" s="16">
        <v>13.0</v>
      </c>
      <c r="R242" s="17">
        <v>17.0</v>
      </c>
      <c r="S242" s="18">
        <v>26.0</v>
      </c>
      <c r="T242" s="19">
        <v>8.0</v>
      </c>
      <c r="U242" s="20">
        <v>21.0</v>
      </c>
      <c r="V242" s="21">
        <v>16.0</v>
      </c>
      <c r="W242" s="22">
        <v>17.0</v>
      </c>
      <c r="X242" s="31"/>
      <c r="Y242" s="14">
        <v>11.0</v>
      </c>
      <c r="Z242" s="15">
        <v>3.0</v>
      </c>
      <c r="AA242" s="16">
        <v>10.0</v>
      </c>
      <c r="AB242" s="17">
        <v>17.0</v>
      </c>
      <c r="AC242" s="18">
        <v>27.0</v>
      </c>
      <c r="AD242" s="19">
        <v>7.0</v>
      </c>
      <c r="AE242" s="20">
        <v>22.0</v>
      </c>
      <c r="AF242" s="21">
        <v>20.0</v>
      </c>
      <c r="AG242" s="22">
        <v>11.0</v>
      </c>
      <c r="AH242" s="27"/>
      <c r="AI242" s="27"/>
    </row>
    <row r="243">
      <c r="A243" s="32"/>
      <c r="B243" s="29">
        <v>3715.0</v>
      </c>
      <c r="C243" s="30">
        <v>1889.0</v>
      </c>
      <c r="D243" s="31" t="s">
        <v>0</v>
      </c>
      <c r="E243" s="5">
        <v>60.0</v>
      </c>
      <c r="F243" s="6">
        <v>41.0</v>
      </c>
      <c r="G243" s="7">
        <v>44.0</v>
      </c>
      <c r="H243" s="8">
        <v>121.0</v>
      </c>
      <c r="I243" s="9">
        <v>159.0</v>
      </c>
      <c r="J243" s="10">
        <v>77.0</v>
      </c>
      <c r="K243" s="11">
        <v>42.0</v>
      </c>
      <c r="L243" s="12">
        <v>26.0</v>
      </c>
      <c r="M243" s="13">
        <v>75.0</v>
      </c>
      <c r="N243" s="31"/>
      <c r="O243" s="14">
        <v>56.0</v>
      </c>
      <c r="P243" s="15">
        <v>40.0</v>
      </c>
      <c r="Q243" s="16">
        <v>34.0</v>
      </c>
      <c r="R243" s="17">
        <v>41.0</v>
      </c>
      <c r="S243" s="18">
        <v>107.0</v>
      </c>
      <c r="T243" s="19">
        <v>8.0</v>
      </c>
      <c r="U243" s="20">
        <v>101.0</v>
      </c>
      <c r="V243" s="21">
        <v>84.0</v>
      </c>
      <c r="W243" s="22">
        <v>85.0</v>
      </c>
      <c r="X243" s="31"/>
      <c r="Y243" s="14">
        <v>47.0</v>
      </c>
      <c r="Z243" s="15">
        <v>37.0</v>
      </c>
      <c r="AA243" s="16">
        <v>44.0</v>
      </c>
      <c r="AB243" s="17">
        <v>36.0</v>
      </c>
      <c r="AC243" s="18">
        <v>97.0</v>
      </c>
      <c r="AD243" s="19">
        <v>8.0</v>
      </c>
      <c r="AE243" s="20">
        <v>67.0</v>
      </c>
      <c r="AF243" s="21">
        <v>60.0</v>
      </c>
      <c r="AG243" s="22">
        <v>55.0</v>
      </c>
      <c r="AH243" s="27"/>
      <c r="AI243" s="27"/>
    </row>
    <row r="244">
      <c r="A244" s="32"/>
      <c r="B244" s="29">
        <v>3717.0</v>
      </c>
      <c r="C244" s="30">
        <v>1062.0</v>
      </c>
      <c r="D244" s="31" t="s">
        <v>0</v>
      </c>
      <c r="E244" s="5">
        <v>41.0</v>
      </c>
      <c r="F244" s="6">
        <v>26.0</v>
      </c>
      <c r="G244" s="7">
        <v>22.0</v>
      </c>
      <c r="H244" s="8">
        <v>64.0</v>
      </c>
      <c r="I244" s="9">
        <v>94.0</v>
      </c>
      <c r="J244" s="10">
        <v>44.0</v>
      </c>
      <c r="K244" s="11">
        <v>22.0</v>
      </c>
      <c r="L244" s="12">
        <v>18.0</v>
      </c>
      <c r="M244" s="13">
        <v>30.0</v>
      </c>
      <c r="N244" s="31"/>
      <c r="O244" s="14">
        <v>25.0</v>
      </c>
      <c r="P244" s="15">
        <v>21.0</v>
      </c>
      <c r="Q244" s="16">
        <v>23.0</v>
      </c>
      <c r="R244" s="17">
        <v>27.0</v>
      </c>
      <c r="S244" s="18">
        <v>61.0</v>
      </c>
      <c r="T244" s="19">
        <v>16.0</v>
      </c>
      <c r="U244" s="20">
        <v>55.0</v>
      </c>
      <c r="V244" s="21">
        <v>36.0</v>
      </c>
      <c r="W244" s="22">
        <v>35.0</v>
      </c>
      <c r="X244" s="31"/>
      <c r="Y244" s="14">
        <v>24.0</v>
      </c>
      <c r="Z244" s="15">
        <v>10.0</v>
      </c>
      <c r="AA244" s="16">
        <v>23.0</v>
      </c>
      <c r="AB244" s="17">
        <v>29.0</v>
      </c>
      <c r="AC244" s="18">
        <v>61.0</v>
      </c>
      <c r="AD244" s="19">
        <v>19.0</v>
      </c>
      <c r="AE244" s="20">
        <v>32.0</v>
      </c>
      <c r="AF244" s="21">
        <v>32.0</v>
      </c>
      <c r="AG244" s="22">
        <v>27.0</v>
      </c>
      <c r="AH244" s="27"/>
      <c r="AI244" s="27"/>
    </row>
    <row r="245">
      <c r="A245" s="32"/>
      <c r="B245" s="29">
        <v>3719.0</v>
      </c>
      <c r="C245" s="30">
        <v>3325.0</v>
      </c>
      <c r="D245" s="31" t="s">
        <v>0</v>
      </c>
      <c r="E245" s="5">
        <v>24.0</v>
      </c>
      <c r="F245" s="6">
        <v>48.0</v>
      </c>
      <c r="G245" s="7">
        <v>44.0</v>
      </c>
      <c r="H245" s="8">
        <v>105.0</v>
      </c>
      <c r="I245" s="9">
        <v>239.0</v>
      </c>
      <c r="J245" s="10">
        <v>94.0</v>
      </c>
      <c r="K245" s="11">
        <v>45.0</v>
      </c>
      <c r="L245" s="12">
        <v>32.0</v>
      </c>
      <c r="M245" s="13">
        <v>105.0</v>
      </c>
      <c r="N245" s="31"/>
      <c r="O245" s="14">
        <v>30.0</v>
      </c>
      <c r="P245" s="15">
        <v>49.0</v>
      </c>
      <c r="Q245" s="16">
        <v>29.0</v>
      </c>
      <c r="R245" s="17">
        <v>82.0</v>
      </c>
      <c r="S245" s="18">
        <v>192.0</v>
      </c>
      <c r="T245" s="19">
        <v>28.0</v>
      </c>
      <c r="U245" s="20">
        <v>40.0</v>
      </c>
      <c r="V245" s="21">
        <v>70.0</v>
      </c>
      <c r="W245" s="22">
        <v>76.0</v>
      </c>
      <c r="X245" s="31"/>
      <c r="Y245" s="14">
        <v>26.0</v>
      </c>
      <c r="Z245" s="15">
        <v>16.0</v>
      </c>
      <c r="AA245" s="16">
        <v>46.0</v>
      </c>
      <c r="AB245" s="17">
        <v>78.0</v>
      </c>
      <c r="AC245" s="18">
        <v>204.0</v>
      </c>
      <c r="AD245" s="19">
        <v>27.0</v>
      </c>
      <c r="AE245" s="20">
        <v>26.0</v>
      </c>
      <c r="AF245" s="21">
        <v>78.0</v>
      </c>
      <c r="AG245" s="22">
        <v>49.0</v>
      </c>
      <c r="AH245" s="27"/>
      <c r="AI245" s="27"/>
    </row>
    <row r="246">
      <c r="A246" s="32"/>
      <c r="B246" s="29">
        <v>3724.0</v>
      </c>
      <c r="C246" s="30">
        <v>3182.0</v>
      </c>
      <c r="D246" s="31" t="s">
        <v>0</v>
      </c>
      <c r="E246" s="5">
        <v>34.0</v>
      </c>
      <c r="F246" s="6">
        <v>52.0</v>
      </c>
      <c r="G246" s="7">
        <v>34.0</v>
      </c>
      <c r="H246" s="8">
        <v>108.0</v>
      </c>
      <c r="I246" s="9">
        <v>190.0</v>
      </c>
      <c r="J246" s="10">
        <v>75.0</v>
      </c>
      <c r="K246" s="11">
        <v>40.0</v>
      </c>
      <c r="L246" s="12">
        <v>24.0</v>
      </c>
      <c r="M246" s="13">
        <v>79.0</v>
      </c>
      <c r="N246" s="31"/>
      <c r="O246" s="14">
        <v>41.0</v>
      </c>
      <c r="P246" s="15">
        <v>26.0</v>
      </c>
      <c r="Q246" s="16">
        <v>28.0</v>
      </c>
      <c r="R246" s="17">
        <v>83.0</v>
      </c>
      <c r="S246" s="18">
        <v>179.0</v>
      </c>
      <c r="T246" s="19">
        <v>40.0</v>
      </c>
      <c r="U246" s="20">
        <v>34.0</v>
      </c>
      <c r="V246" s="21">
        <v>61.0</v>
      </c>
      <c r="W246" s="22">
        <v>44.0</v>
      </c>
      <c r="X246" s="31"/>
      <c r="Y246" s="14">
        <v>29.0</v>
      </c>
      <c r="Z246" s="15">
        <v>19.0</v>
      </c>
      <c r="AA246" s="16">
        <v>27.0</v>
      </c>
      <c r="AB246" s="17">
        <v>88.0</v>
      </c>
      <c r="AC246" s="18">
        <v>180.0</v>
      </c>
      <c r="AD246" s="19">
        <v>41.0</v>
      </c>
      <c r="AE246" s="20">
        <v>27.0</v>
      </c>
      <c r="AF246" s="21">
        <v>46.0</v>
      </c>
      <c r="AG246" s="22">
        <v>34.0</v>
      </c>
      <c r="AH246" s="27"/>
      <c r="AI246" s="27"/>
    </row>
    <row r="247">
      <c r="A247" s="32"/>
      <c r="B247" s="29">
        <v>3727.0</v>
      </c>
      <c r="C247" s="30">
        <v>2249.0</v>
      </c>
      <c r="D247" s="31" t="s">
        <v>0</v>
      </c>
      <c r="E247" s="5">
        <v>26.0</v>
      </c>
      <c r="F247" s="6">
        <v>78.0</v>
      </c>
      <c r="G247" s="7">
        <v>42.0</v>
      </c>
      <c r="H247" s="8">
        <v>155.0</v>
      </c>
      <c r="I247" s="9">
        <v>488.0</v>
      </c>
      <c r="J247" s="10">
        <v>160.0</v>
      </c>
      <c r="K247" s="11">
        <v>35.0</v>
      </c>
      <c r="L247" s="12">
        <v>31.0</v>
      </c>
      <c r="M247" s="13">
        <v>104.0</v>
      </c>
      <c r="N247" s="31"/>
      <c r="O247" s="14">
        <v>62.0</v>
      </c>
      <c r="P247" s="15">
        <v>114.0</v>
      </c>
      <c r="Q247" s="16">
        <v>56.0</v>
      </c>
      <c r="R247" s="17">
        <v>59.0</v>
      </c>
      <c r="S247" s="18">
        <v>322.0</v>
      </c>
      <c r="T247" s="19">
        <v>38.0</v>
      </c>
      <c r="U247" s="20">
        <v>87.0</v>
      </c>
      <c r="V247" s="21">
        <v>190.0</v>
      </c>
      <c r="W247" s="22">
        <v>125.0</v>
      </c>
      <c r="X247" s="31"/>
      <c r="Y247" s="14">
        <v>21.0</v>
      </c>
      <c r="Z247" s="15">
        <v>37.0</v>
      </c>
      <c r="AA247" s="16">
        <v>48.0</v>
      </c>
      <c r="AB247" s="17">
        <v>57.0</v>
      </c>
      <c r="AC247" s="18">
        <v>315.0</v>
      </c>
      <c r="AD247" s="19">
        <v>37.0</v>
      </c>
      <c r="AE247" s="20">
        <v>89.0</v>
      </c>
      <c r="AF247" s="21">
        <v>180.0</v>
      </c>
      <c r="AG247" s="22">
        <v>93.0</v>
      </c>
      <c r="AH247" s="27"/>
      <c r="AI247" s="27"/>
    </row>
    <row r="248">
      <c r="A248" s="32"/>
      <c r="B248" s="29">
        <v>3729.0</v>
      </c>
      <c r="C248" s="30">
        <v>1147.0</v>
      </c>
      <c r="D248" s="31" t="s">
        <v>0</v>
      </c>
      <c r="E248" s="5">
        <v>11.0</v>
      </c>
      <c r="F248" s="6">
        <v>18.0</v>
      </c>
      <c r="G248" s="7">
        <v>18.0</v>
      </c>
      <c r="H248" s="8">
        <v>40.0</v>
      </c>
      <c r="I248" s="9">
        <v>80.0</v>
      </c>
      <c r="J248" s="10">
        <v>27.0</v>
      </c>
      <c r="K248" s="11">
        <v>10.0</v>
      </c>
      <c r="L248" s="12">
        <v>24.0</v>
      </c>
      <c r="M248" s="13">
        <v>32.0</v>
      </c>
      <c r="N248" s="31"/>
      <c r="O248" s="14">
        <v>16.0</v>
      </c>
      <c r="P248" s="15">
        <v>19.0</v>
      </c>
      <c r="Q248" s="16">
        <v>14.0</v>
      </c>
      <c r="R248" s="17">
        <v>21.0</v>
      </c>
      <c r="S248" s="18">
        <v>50.0</v>
      </c>
      <c r="T248" s="19">
        <v>17.0</v>
      </c>
      <c r="U248" s="20">
        <v>14.0</v>
      </c>
      <c r="V248" s="21">
        <v>32.0</v>
      </c>
      <c r="W248" s="22">
        <v>29.0</v>
      </c>
      <c r="X248" s="31"/>
      <c r="Y248" s="14">
        <v>12.0</v>
      </c>
      <c r="Z248" s="15">
        <v>15.0</v>
      </c>
      <c r="AA248" s="16">
        <v>26.0</v>
      </c>
      <c r="AB248" s="17">
        <v>21.0</v>
      </c>
      <c r="AC248" s="18">
        <v>52.0</v>
      </c>
      <c r="AD248" s="19">
        <v>17.0</v>
      </c>
      <c r="AE248" s="20">
        <v>17.0</v>
      </c>
      <c r="AF248" s="21">
        <v>25.0</v>
      </c>
      <c r="AG248" s="22">
        <v>15.0</v>
      </c>
      <c r="AH248" s="27"/>
      <c r="AI248" s="27"/>
    </row>
    <row r="249">
      <c r="A249" s="32"/>
      <c r="B249" s="29">
        <v>3730.0</v>
      </c>
      <c r="C249" s="30">
        <v>1857.0</v>
      </c>
      <c r="D249" s="31" t="s">
        <v>0</v>
      </c>
      <c r="E249" s="5">
        <v>17.0</v>
      </c>
      <c r="F249" s="6">
        <v>36.0</v>
      </c>
      <c r="G249" s="7">
        <v>20.0</v>
      </c>
      <c r="H249" s="8">
        <v>52.0</v>
      </c>
      <c r="I249" s="9">
        <v>108.0</v>
      </c>
      <c r="J249" s="10">
        <v>45.0</v>
      </c>
      <c r="K249" s="11">
        <v>23.0</v>
      </c>
      <c r="L249" s="12">
        <v>22.0</v>
      </c>
      <c r="M249" s="13">
        <v>46.0</v>
      </c>
      <c r="N249" s="31"/>
      <c r="O249" s="14">
        <v>13.0</v>
      </c>
      <c r="P249" s="15">
        <v>18.0</v>
      </c>
      <c r="Q249" s="16">
        <v>15.0</v>
      </c>
      <c r="R249" s="17">
        <v>32.0</v>
      </c>
      <c r="S249" s="18">
        <v>99.0</v>
      </c>
      <c r="T249" s="19">
        <v>22.0</v>
      </c>
      <c r="U249" s="20">
        <v>32.0</v>
      </c>
      <c r="V249" s="21">
        <v>29.0</v>
      </c>
      <c r="W249" s="22">
        <v>36.0</v>
      </c>
      <c r="X249" s="31"/>
      <c r="Y249" s="14">
        <v>9.0</v>
      </c>
      <c r="Z249" s="15">
        <v>15.0</v>
      </c>
      <c r="AA249" s="16">
        <v>23.0</v>
      </c>
      <c r="AB249" s="17">
        <v>35.0</v>
      </c>
      <c r="AC249" s="18">
        <v>100.0</v>
      </c>
      <c r="AD249" s="19">
        <v>26.0</v>
      </c>
      <c r="AE249" s="20">
        <v>23.0</v>
      </c>
      <c r="AF249" s="21">
        <v>26.0</v>
      </c>
      <c r="AG249" s="22">
        <v>28.0</v>
      </c>
      <c r="AH249" s="27"/>
      <c r="AI249" s="27"/>
    </row>
    <row r="250">
      <c r="A250" s="32"/>
      <c r="B250" s="29">
        <v>3732.0</v>
      </c>
      <c r="C250" s="30">
        <v>2726.0</v>
      </c>
      <c r="D250" s="31" t="s">
        <v>0</v>
      </c>
      <c r="E250" s="5">
        <v>43.0</v>
      </c>
      <c r="F250" s="6">
        <v>44.0</v>
      </c>
      <c r="G250" s="7">
        <v>30.0</v>
      </c>
      <c r="H250" s="8">
        <v>116.0</v>
      </c>
      <c r="I250" s="9">
        <v>192.0</v>
      </c>
      <c r="J250" s="10">
        <v>79.0</v>
      </c>
      <c r="K250" s="11">
        <v>44.0</v>
      </c>
      <c r="L250" s="12">
        <v>28.0</v>
      </c>
      <c r="M250" s="13">
        <v>118.0</v>
      </c>
      <c r="N250" s="31"/>
      <c r="O250" s="14">
        <v>31.0</v>
      </c>
      <c r="P250" s="15">
        <v>42.0</v>
      </c>
      <c r="Q250" s="16">
        <v>29.0</v>
      </c>
      <c r="R250" s="17">
        <v>75.0</v>
      </c>
      <c r="S250" s="18">
        <v>191.0</v>
      </c>
      <c r="T250" s="19">
        <v>32.0</v>
      </c>
      <c r="U250" s="20">
        <v>65.0</v>
      </c>
      <c r="V250" s="21">
        <v>56.0</v>
      </c>
      <c r="W250" s="22">
        <v>61.0</v>
      </c>
      <c r="X250" s="31"/>
      <c r="Y250" s="14">
        <v>26.0</v>
      </c>
      <c r="Z250" s="15">
        <v>17.0</v>
      </c>
      <c r="AA250" s="16">
        <v>36.0</v>
      </c>
      <c r="AB250" s="17">
        <v>72.0</v>
      </c>
      <c r="AC250" s="18">
        <v>182.0</v>
      </c>
      <c r="AD250" s="19">
        <v>33.0</v>
      </c>
      <c r="AE250" s="20">
        <v>49.0</v>
      </c>
      <c r="AF250" s="21">
        <v>57.0</v>
      </c>
      <c r="AG250" s="22">
        <v>47.0</v>
      </c>
      <c r="AH250" s="27"/>
      <c r="AI250" s="27"/>
    </row>
    <row r="251">
      <c r="A251" s="32"/>
      <c r="B251" s="29">
        <v>3740.0</v>
      </c>
      <c r="C251" s="30">
        <v>3156.0</v>
      </c>
      <c r="D251" s="31" t="s">
        <v>0</v>
      </c>
      <c r="E251" s="5">
        <v>23.0</v>
      </c>
      <c r="F251" s="6">
        <v>59.0</v>
      </c>
      <c r="G251" s="7">
        <v>38.0</v>
      </c>
      <c r="H251" s="8">
        <v>85.0</v>
      </c>
      <c r="I251" s="9">
        <v>270.0</v>
      </c>
      <c r="J251" s="10">
        <v>102.0</v>
      </c>
      <c r="K251" s="11">
        <v>28.0</v>
      </c>
      <c r="L251" s="12">
        <v>55.0</v>
      </c>
      <c r="M251" s="13">
        <v>139.0</v>
      </c>
      <c r="N251" s="31"/>
      <c r="O251" s="14">
        <v>30.0</v>
      </c>
      <c r="P251" s="15">
        <v>71.0</v>
      </c>
      <c r="Q251" s="16">
        <v>31.0</v>
      </c>
      <c r="R251" s="17">
        <v>29.0</v>
      </c>
      <c r="S251" s="18">
        <v>194.0</v>
      </c>
      <c r="T251" s="19">
        <v>32.0</v>
      </c>
      <c r="U251" s="20">
        <v>55.0</v>
      </c>
      <c r="V251" s="21">
        <v>120.0</v>
      </c>
      <c r="W251" s="22">
        <v>108.0</v>
      </c>
      <c r="X251" s="31"/>
      <c r="Y251" s="14">
        <v>24.0</v>
      </c>
      <c r="Z251" s="15">
        <v>35.0</v>
      </c>
      <c r="AA251" s="16">
        <v>39.0</v>
      </c>
      <c r="AB251" s="17">
        <v>31.0</v>
      </c>
      <c r="AC251" s="18">
        <v>197.0</v>
      </c>
      <c r="AD251" s="19">
        <v>33.0</v>
      </c>
      <c r="AE251" s="20">
        <v>56.0</v>
      </c>
      <c r="AF251" s="21">
        <v>119.0</v>
      </c>
      <c r="AG251" s="22">
        <v>85.0</v>
      </c>
      <c r="AH251" s="27"/>
      <c r="AI251" s="27"/>
    </row>
    <row r="252">
      <c r="A252" s="32"/>
      <c r="B252" s="29">
        <v>3747.0</v>
      </c>
      <c r="C252" s="30">
        <v>2205.0</v>
      </c>
      <c r="D252" s="31" t="s">
        <v>0</v>
      </c>
      <c r="E252" s="5">
        <v>24.0</v>
      </c>
      <c r="F252" s="6">
        <v>55.0</v>
      </c>
      <c r="G252" s="7">
        <v>23.0</v>
      </c>
      <c r="H252" s="8">
        <v>84.0</v>
      </c>
      <c r="I252" s="9">
        <v>146.0</v>
      </c>
      <c r="J252" s="10">
        <v>68.0</v>
      </c>
      <c r="K252" s="11">
        <v>27.0</v>
      </c>
      <c r="L252" s="12">
        <v>28.0</v>
      </c>
      <c r="M252" s="13">
        <v>80.0</v>
      </c>
      <c r="N252" s="31"/>
      <c r="O252" s="14">
        <v>23.0</v>
      </c>
      <c r="P252" s="15">
        <v>31.0</v>
      </c>
      <c r="Q252" s="16">
        <v>33.0</v>
      </c>
      <c r="R252" s="17">
        <v>50.0</v>
      </c>
      <c r="S252" s="18">
        <v>156.0</v>
      </c>
      <c r="T252" s="19">
        <v>29.0</v>
      </c>
      <c r="U252" s="20">
        <v>41.0</v>
      </c>
      <c r="V252" s="21">
        <v>40.0</v>
      </c>
      <c r="W252" s="22">
        <v>54.0</v>
      </c>
      <c r="X252" s="31"/>
      <c r="Y252" s="14">
        <v>13.0</v>
      </c>
      <c r="Z252" s="15">
        <v>13.0</v>
      </c>
      <c r="AA252" s="16">
        <v>30.0</v>
      </c>
      <c r="AB252" s="17">
        <v>50.0</v>
      </c>
      <c r="AC252" s="18">
        <v>158.0</v>
      </c>
      <c r="AD252" s="19">
        <v>28.0</v>
      </c>
      <c r="AE252" s="20">
        <v>38.0</v>
      </c>
      <c r="AF252" s="21">
        <v>45.0</v>
      </c>
      <c r="AG252" s="22">
        <v>34.0</v>
      </c>
      <c r="AH252" s="27"/>
      <c r="AI252" s="27"/>
    </row>
    <row r="253">
      <c r="A253" s="32"/>
      <c r="B253" s="29">
        <v>3748.0</v>
      </c>
      <c r="C253" s="30">
        <v>2305.0</v>
      </c>
      <c r="D253" s="31" t="s">
        <v>0</v>
      </c>
      <c r="E253" s="5">
        <v>47.0</v>
      </c>
      <c r="F253" s="6">
        <v>49.0</v>
      </c>
      <c r="G253" s="7">
        <v>33.0</v>
      </c>
      <c r="H253" s="8">
        <v>113.0</v>
      </c>
      <c r="I253" s="9">
        <v>225.0</v>
      </c>
      <c r="J253" s="10">
        <v>78.0</v>
      </c>
      <c r="K253" s="11">
        <v>45.0</v>
      </c>
      <c r="L253" s="12">
        <v>33.0</v>
      </c>
      <c r="M253" s="13">
        <v>91.0</v>
      </c>
      <c r="N253" s="31"/>
      <c r="O253" s="14">
        <v>35.0</v>
      </c>
      <c r="P253" s="15">
        <v>40.0</v>
      </c>
      <c r="Q253" s="16">
        <v>28.0</v>
      </c>
      <c r="R253" s="17">
        <v>59.0</v>
      </c>
      <c r="S253" s="18">
        <v>183.0</v>
      </c>
      <c r="T253" s="19">
        <v>35.0</v>
      </c>
      <c r="U253" s="20">
        <v>83.0</v>
      </c>
      <c r="V253" s="21">
        <v>96.0</v>
      </c>
      <c r="W253" s="22">
        <v>71.0</v>
      </c>
      <c r="X253" s="31"/>
      <c r="Y253" s="14">
        <v>25.0</v>
      </c>
      <c r="Z253" s="15">
        <v>16.0</v>
      </c>
      <c r="AA253" s="16">
        <v>21.0</v>
      </c>
      <c r="AB253" s="17">
        <v>60.0</v>
      </c>
      <c r="AC253" s="18">
        <v>182.0</v>
      </c>
      <c r="AD253" s="19">
        <v>37.0</v>
      </c>
      <c r="AE253" s="20">
        <v>66.0</v>
      </c>
      <c r="AF253" s="21">
        <v>77.0</v>
      </c>
      <c r="AG253" s="22">
        <v>46.0</v>
      </c>
      <c r="AH253" s="27"/>
      <c r="AI253" s="27"/>
    </row>
    <row r="254">
      <c r="A254" s="32"/>
      <c r="B254" s="29">
        <v>3754.0</v>
      </c>
      <c r="C254" s="30">
        <v>2368.0</v>
      </c>
      <c r="D254" s="31" t="s">
        <v>0</v>
      </c>
      <c r="E254" s="5">
        <v>17.0</v>
      </c>
      <c r="F254" s="6">
        <v>26.0</v>
      </c>
      <c r="G254" s="7">
        <v>21.0</v>
      </c>
      <c r="H254" s="8">
        <v>38.0</v>
      </c>
      <c r="I254" s="9">
        <v>93.0</v>
      </c>
      <c r="J254" s="10">
        <v>35.0</v>
      </c>
      <c r="K254" s="11">
        <v>25.0</v>
      </c>
      <c r="L254" s="12">
        <v>15.0</v>
      </c>
      <c r="M254" s="13">
        <v>36.0</v>
      </c>
      <c r="N254" s="31"/>
      <c r="O254" s="14">
        <v>15.0</v>
      </c>
      <c r="P254" s="15">
        <v>6.0</v>
      </c>
      <c r="Q254" s="16">
        <v>14.0</v>
      </c>
      <c r="R254" s="17">
        <v>27.0</v>
      </c>
      <c r="S254" s="18">
        <v>90.0</v>
      </c>
      <c r="T254" s="19">
        <v>29.0</v>
      </c>
      <c r="U254" s="20">
        <v>29.0</v>
      </c>
      <c r="V254" s="21">
        <v>21.0</v>
      </c>
      <c r="W254" s="22">
        <v>16.0</v>
      </c>
      <c r="X254" s="31"/>
      <c r="Y254" s="14">
        <v>12.0</v>
      </c>
      <c r="Z254" s="15">
        <v>4.0</v>
      </c>
      <c r="AA254" s="16">
        <v>14.0</v>
      </c>
      <c r="AB254" s="17">
        <v>27.0</v>
      </c>
      <c r="AC254" s="18">
        <v>98.0</v>
      </c>
      <c r="AD254" s="19">
        <v>32.0</v>
      </c>
      <c r="AE254" s="20">
        <v>19.0</v>
      </c>
      <c r="AF254" s="21">
        <v>12.0</v>
      </c>
      <c r="AG254" s="22">
        <v>16.0</v>
      </c>
      <c r="AH254" s="27"/>
      <c r="AI254" s="27"/>
    </row>
    <row r="255">
      <c r="A255" s="32"/>
      <c r="B255" s="29">
        <v>3755.0</v>
      </c>
      <c r="C255" s="30">
        <v>2071.0</v>
      </c>
      <c r="D255" s="31" t="s">
        <v>0</v>
      </c>
      <c r="E255" s="5">
        <v>17.0</v>
      </c>
      <c r="F255" s="6">
        <v>47.0</v>
      </c>
      <c r="G255" s="7">
        <v>33.0</v>
      </c>
      <c r="H255" s="8">
        <v>67.0</v>
      </c>
      <c r="I255" s="9">
        <v>162.0</v>
      </c>
      <c r="J255" s="10">
        <v>46.0</v>
      </c>
      <c r="K255" s="11">
        <v>27.0</v>
      </c>
      <c r="L255" s="12">
        <v>14.0</v>
      </c>
      <c r="M255" s="13">
        <v>66.0</v>
      </c>
      <c r="N255" s="31"/>
      <c r="O255" s="14">
        <v>10.0</v>
      </c>
      <c r="P255" s="15">
        <v>37.0</v>
      </c>
      <c r="Q255" s="16">
        <v>20.0</v>
      </c>
      <c r="R255" s="17">
        <v>58.0</v>
      </c>
      <c r="S255" s="18">
        <v>157.0</v>
      </c>
      <c r="T255" s="19">
        <v>25.0</v>
      </c>
      <c r="U255" s="20">
        <v>25.0</v>
      </c>
      <c r="V255" s="21">
        <v>44.0</v>
      </c>
      <c r="W255" s="22">
        <v>34.0</v>
      </c>
      <c r="X255" s="31"/>
      <c r="Y255" s="14">
        <v>8.0</v>
      </c>
      <c r="Z255" s="15">
        <v>19.0</v>
      </c>
      <c r="AA255" s="16">
        <v>26.0</v>
      </c>
      <c r="AB255" s="17">
        <v>56.0</v>
      </c>
      <c r="AC255" s="18">
        <v>153.0</v>
      </c>
      <c r="AD255" s="19">
        <v>20.0</v>
      </c>
      <c r="AE255" s="20">
        <v>25.0</v>
      </c>
      <c r="AF255" s="21">
        <v>41.0</v>
      </c>
      <c r="AG255" s="22">
        <v>25.0</v>
      </c>
      <c r="AH255" s="27"/>
      <c r="AI255" s="27"/>
    </row>
    <row r="256">
      <c r="A256" s="32"/>
      <c r="B256" s="29">
        <v>3757.0</v>
      </c>
      <c r="C256" s="30">
        <v>1047.0</v>
      </c>
      <c r="D256" s="31" t="s">
        <v>0</v>
      </c>
      <c r="E256" s="5">
        <v>33.0</v>
      </c>
      <c r="F256" s="6">
        <v>22.0</v>
      </c>
      <c r="G256" s="7">
        <v>27.0</v>
      </c>
      <c r="H256" s="8">
        <v>67.0</v>
      </c>
      <c r="I256" s="9">
        <v>89.0</v>
      </c>
      <c r="J256" s="10">
        <v>49.0</v>
      </c>
      <c r="K256" s="11">
        <v>30.0</v>
      </c>
      <c r="L256" s="12">
        <v>10.0</v>
      </c>
      <c r="M256" s="13">
        <v>36.0</v>
      </c>
      <c r="N256" s="31"/>
      <c r="O256" s="14">
        <v>36.0</v>
      </c>
      <c r="P256" s="15">
        <v>31.0</v>
      </c>
      <c r="Q256" s="16">
        <v>32.0</v>
      </c>
      <c r="R256" s="17">
        <v>17.0</v>
      </c>
      <c r="S256" s="18">
        <v>53.0</v>
      </c>
      <c r="T256" s="19">
        <v>12.0</v>
      </c>
      <c r="U256" s="20">
        <v>60.0</v>
      </c>
      <c r="V256" s="21">
        <v>35.0</v>
      </c>
      <c r="W256" s="22">
        <v>31.0</v>
      </c>
      <c r="X256" s="31"/>
      <c r="Y256" s="14">
        <v>25.0</v>
      </c>
      <c r="Z256" s="15">
        <v>22.0</v>
      </c>
      <c r="AA256" s="16">
        <v>30.0</v>
      </c>
      <c r="AB256" s="17">
        <v>16.0</v>
      </c>
      <c r="AC256" s="18">
        <v>49.0</v>
      </c>
      <c r="AD256" s="19">
        <v>12.0</v>
      </c>
      <c r="AE256" s="20">
        <v>49.0</v>
      </c>
      <c r="AF256" s="21">
        <v>28.0</v>
      </c>
      <c r="AG256" s="22">
        <v>19.0</v>
      </c>
      <c r="AH256" s="27"/>
      <c r="AI256" s="27"/>
    </row>
    <row r="257">
      <c r="A257" s="32"/>
      <c r="B257" s="29">
        <v>3758.0</v>
      </c>
      <c r="C257" s="30">
        <v>342.0</v>
      </c>
      <c r="D257" s="31" t="s">
        <v>0</v>
      </c>
      <c r="E257" s="5">
        <v>2.0</v>
      </c>
      <c r="F257" s="6">
        <v>9.0</v>
      </c>
      <c r="G257" s="7">
        <v>14.0</v>
      </c>
      <c r="H257" s="8">
        <v>28.0</v>
      </c>
      <c r="I257" s="9">
        <v>25.0</v>
      </c>
      <c r="J257" s="10">
        <v>22.0</v>
      </c>
      <c r="K257" s="11">
        <v>7.0</v>
      </c>
      <c r="L257" s="12">
        <v>8.0</v>
      </c>
      <c r="M257" s="13">
        <v>6.0</v>
      </c>
      <c r="N257" s="31"/>
      <c r="O257" s="14">
        <v>11.0</v>
      </c>
      <c r="P257" s="15">
        <v>5.0</v>
      </c>
      <c r="Q257" s="16">
        <v>10.0</v>
      </c>
      <c r="R257" s="17">
        <v>14.0</v>
      </c>
      <c r="S257" s="18">
        <v>7.0</v>
      </c>
      <c r="T257" s="19">
        <v>4.0</v>
      </c>
      <c r="U257" s="20">
        <v>8.0</v>
      </c>
      <c r="V257" s="21">
        <v>17.0</v>
      </c>
      <c r="W257" s="22">
        <v>24.0</v>
      </c>
      <c r="X257" s="31"/>
      <c r="Y257" s="14">
        <v>2.0</v>
      </c>
      <c r="Z257" s="15">
        <v>5.0</v>
      </c>
      <c r="AA257" s="16">
        <v>13.0</v>
      </c>
      <c r="AB257" s="17">
        <v>15.0</v>
      </c>
      <c r="AC257" s="18">
        <v>7.0</v>
      </c>
      <c r="AD257" s="19">
        <v>4.0</v>
      </c>
      <c r="AE257" s="20">
        <v>10.0</v>
      </c>
      <c r="AF257" s="21">
        <v>14.0</v>
      </c>
      <c r="AG257" s="22">
        <v>15.0</v>
      </c>
      <c r="AH257" s="27"/>
      <c r="AI257" s="27"/>
    </row>
    <row r="258">
      <c r="A258" s="32"/>
      <c r="B258" s="29">
        <v>3762.0</v>
      </c>
      <c r="C258" s="30">
        <v>2724.0</v>
      </c>
      <c r="D258" s="31" t="s">
        <v>0</v>
      </c>
      <c r="E258" s="5">
        <v>17.0</v>
      </c>
      <c r="F258" s="6">
        <v>54.0</v>
      </c>
      <c r="G258" s="7">
        <v>26.0</v>
      </c>
      <c r="H258" s="8">
        <v>78.0</v>
      </c>
      <c r="I258" s="9">
        <v>144.0</v>
      </c>
      <c r="J258" s="10">
        <v>40.0</v>
      </c>
      <c r="K258" s="11">
        <v>29.0</v>
      </c>
      <c r="L258" s="12">
        <v>18.0</v>
      </c>
      <c r="M258" s="13">
        <v>63.0</v>
      </c>
      <c r="N258" s="31"/>
      <c r="O258" s="14">
        <v>19.0</v>
      </c>
      <c r="P258" s="15">
        <v>28.0</v>
      </c>
      <c r="Q258" s="16">
        <v>19.0</v>
      </c>
      <c r="R258" s="17">
        <v>62.0</v>
      </c>
      <c r="S258" s="18">
        <v>140.0</v>
      </c>
      <c r="T258" s="19">
        <v>30.0</v>
      </c>
      <c r="U258" s="20">
        <v>28.0</v>
      </c>
      <c r="V258" s="21">
        <v>38.0</v>
      </c>
      <c r="W258" s="22">
        <v>32.0</v>
      </c>
      <c r="X258" s="31"/>
      <c r="Y258" s="14">
        <v>17.0</v>
      </c>
      <c r="Z258" s="15">
        <v>18.0</v>
      </c>
      <c r="AA258" s="16">
        <v>25.0</v>
      </c>
      <c r="AB258" s="17">
        <v>60.0</v>
      </c>
      <c r="AC258" s="18">
        <v>142.0</v>
      </c>
      <c r="AD258" s="19">
        <v>30.0</v>
      </c>
      <c r="AE258" s="20">
        <v>26.0</v>
      </c>
      <c r="AF258" s="21">
        <v>37.0</v>
      </c>
      <c r="AG258" s="22">
        <v>21.0</v>
      </c>
      <c r="AH258" s="27"/>
      <c r="AI258" s="27"/>
    </row>
    <row r="259">
      <c r="A259" s="32"/>
      <c r="B259" s="29">
        <v>3763.0</v>
      </c>
      <c r="C259" s="30">
        <v>385.0</v>
      </c>
      <c r="D259" s="31" t="s">
        <v>0</v>
      </c>
      <c r="E259" s="5">
        <v>9.0</v>
      </c>
      <c r="F259" s="6">
        <v>9.0</v>
      </c>
      <c r="G259" s="7">
        <v>7.0</v>
      </c>
      <c r="H259" s="8">
        <v>12.0</v>
      </c>
      <c r="I259" s="9">
        <v>48.0</v>
      </c>
      <c r="J259" s="10">
        <v>10.0</v>
      </c>
      <c r="K259" s="11">
        <v>6.0</v>
      </c>
      <c r="L259" s="12">
        <v>5.0</v>
      </c>
      <c r="M259" s="13">
        <v>19.0</v>
      </c>
      <c r="N259" s="31"/>
      <c r="O259" s="14">
        <v>3.0</v>
      </c>
      <c r="P259" s="15">
        <v>12.0</v>
      </c>
      <c r="Q259" s="16">
        <v>8.0</v>
      </c>
      <c r="R259" s="17">
        <v>7.0</v>
      </c>
      <c r="S259" s="18">
        <v>32.0</v>
      </c>
      <c r="T259" s="19">
        <v>6.0</v>
      </c>
      <c r="U259" s="20">
        <v>16.0</v>
      </c>
      <c r="V259" s="21">
        <v>12.0</v>
      </c>
      <c r="W259" s="22">
        <v>9.0</v>
      </c>
      <c r="X259" s="31"/>
      <c r="Y259" s="14">
        <v>4.0</v>
      </c>
      <c r="Z259" s="15">
        <v>5.0</v>
      </c>
      <c r="AA259" s="16">
        <v>2.0</v>
      </c>
      <c r="AB259" s="17">
        <v>7.0</v>
      </c>
      <c r="AC259" s="18">
        <v>30.0</v>
      </c>
      <c r="AD259" s="19">
        <v>6.0</v>
      </c>
      <c r="AE259" s="20">
        <v>9.0</v>
      </c>
      <c r="AF259" s="21">
        <v>8.0</v>
      </c>
      <c r="AG259" s="22">
        <v>12.0</v>
      </c>
      <c r="AH259" s="27"/>
      <c r="AI259" s="27"/>
    </row>
    <row r="260">
      <c r="A260" s="32"/>
      <c r="B260" s="29">
        <v>3764.0</v>
      </c>
      <c r="C260" s="30">
        <v>3206.0</v>
      </c>
      <c r="D260" s="31" t="s">
        <v>0</v>
      </c>
      <c r="E260" s="5">
        <v>30.0</v>
      </c>
      <c r="F260" s="6">
        <v>31.0</v>
      </c>
      <c r="G260" s="7">
        <v>30.0</v>
      </c>
      <c r="H260" s="8">
        <v>98.0</v>
      </c>
      <c r="I260" s="9">
        <v>144.0</v>
      </c>
      <c r="J260" s="10">
        <v>60.0</v>
      </c>
      <c r="K260" s="11">
        <v>20.0</v>
      </c>
      <c r="L260" s="12">
        <v>19.0</v>
      </c>
      <c r="M260" s="13">
        <v>82.0</v>
      </c>
      <c r="N260" s="31"/>
      <c r="O260" s="14">
        <v>37.0</v>
      </c>
      <c r="P260" s="15">
        <v>17.0</v>
      </c>
      <c r="Q260" s="16">
        <v>13.0</v>
      </c>
      <c r="R260" s="17">
        <v>57.0</v>
      </c>
      <c r="S260" s="18">
        <v>170.0</v>
      </c>
      <c r="T260" s="19">
        <v>34.0</v>
      </c>
      <c r="U260" s="20">
        <v>31.0</v>
      </c>
      <c r="V260" s="21">
        <v>32.0</v>
      </c>
      <c r="W260" s="22">
        <v>37.0</v>
      </c>
      <c r="X260" s="31"/>
      <c r="Y260" s="14">
        <v>14.0</v>
      </c>
      <c r="Z260" s="15">
        <v>9.0</v>
      </c>
      <c r="AA260" s="16">
        <v>17.0</v>
      </c>
      <c r="AB260" s="17">
        <v>56.0</v>
      </c>
      <c r="AC260" s="18">
        <v>170.0</v>
      </c>
      <c r="AD260" s="19">
        <v>34.0</v>
      </c>
      <c r="AE260" s="20">
        <v>36.0</v>
      </c>
      <c r="AF260" s="21">
        <v>25.0</v>
      </c>
      <c r="AG260" s="22">
        <v>23.0</v>
      </c>
      <c r="AH260" s="27"/>
      <c r="AI260" s="27"/>
    </row>
    <row r="261">
      <c r="A261" s="32"/>
      <c r="B261" s="29">
        <v>3765.0</v>
      </c>
      <c r="C261" s="30">
        <v>1841.0</v>
      </c>
      <c r="D261" s="31" t="s">
        <v>0</v>
      </c>
      <c r="E261" s="5">
        <v>16.0</v>
      </c>
      <c r="F261" s="6">
        <v>21.0</v>
      </c>
      <c r="G261" s="7">
        <v>8.0</v>
      </c>
      <c r="H261" s="8">
        <v>50.0</v>
      </c>
      <c r="I261" s="9">
        <v>79.0</v>
      </c>
      <c r="J261" s="10">
        <v>26.0</v>
      </c>
      <c r="K261" s="11">
        <v>33.0</v>
      </c>
      <c r="L261" s="12">
        <v>13.0</v>
      </c>
      <c r="M261" s="13">
        <v>34.0</v>
      </c>
      <c r="N261" s="31"/>
      <c r="O261" s="14">
        <v>19.0</v>
      </c>
      <c r="P261" s="15">
        <v>13.0</v>
      </c>
      <c r="Q261" s="16">
        <v>10.0</v>
      </c>
      <c r="R261" s="17">
        <v>47.0</v>
      </c>
      <c r="S261" s="18">
        <v>78.0</v>
      </c>
      <c r="T261" s="19">
        <v>18.0</v>
      </c>
      <c r="U261" s="20">
        <v>24.0</v>
      </c>
      <c r="V261" s="21">
        <v>19.0</v>
      </c>
      <c r="W261" s="22">
        <v>10.0</v>
      </c>
      <c r="X261" s="31"/>
      <c r="Y261" s="14">
        <v>13.0</v>
      </c>
      <c r="Z261" s="15">
        <v>10.0</v>
      </c>
      <c r="AA261" s="16">
        <v>6.0</v>
      </c>
      <c r="AB261" s="17">
        <v>47.0</v>
      </c>
      <c r="AC261" s="18">
        <v>74.0</v>
      </c>
      <c r="AD261" s="19">
        <v>18.0</v>
      </c>
      <c r="AE261" s="20">
        <v>18.0</v>
      </c>
      <c r="AF261" s="21">
        <v>20.0</v>
      </c>
      <c r="AG261" s="22">
        <v>11.0</v>
      </c>
      <c r="AH261" s="27"/>
      <c r="AI261" s="27"/>
    </row>
    <row r="262">
      <c r="A262" s="32"/>
      <c r="B262" s="29">
        <v>3766.0</v>
      </c>
      <c r="C262" s="30">
        <v>2207.0</v>
      </c>
      <c r="D262" s="31" t="s">
        <v>0</v>
      </c>
      <c r="E262" s="5">
        <v>30.0</v>
      </c>
      <c r="F262" s="6">
        <v>27.0</v>
      </c>
      <c r="G262" s="7">
        <v>31.0</v>
      </c>
      <c r="H262" s="8">
        <v>146.0</v>
      </c>
      <c r="I262" s="9">
        <v>205.0</v>
      </c>
      <c r="J262" s="10">
        <v>104.0</v>
      </c>
      <c r="K262" s="11">
        <v>39.0</v>
      </c>
      <c r="L262" s="12">
        <v>22.0</v>
      </c>
      <c r="M262" s="13">
        <v>95.0</v>
      </c>
      <c r="N262" s="31"/>
      <c r="O262" s="14">
        <v>49.0</v>
      </c>
      <c r="P262" s="15">
        <v>49.0</v>
      </c>
      <c r="Q262" s="16">
        <v>33.0</v>
      </c>
      <c r="R262" s="17">
        <v>71.0</v>
      </c>
      <c r="S262" s="18">
        <v>141.0</v>
      </c>
      <c r="T262" s="19">
        <v>33.0</v>
      </c>
      <c r="U262" s="20">
        <v>75.0</v>
      </c>
      <c r="V262" s="21">
        <v>82.0</v>
      </c>
      <c r="W262" s="22">
        <v>72.0</v>
      </c>
      <c r="X262" s="31"/>
      <c r="Y262" s="14">
        <v>34.0</v>
      </c>
      <c r="Z262" s="15">
        <v>21.0</v>
      </c>
      <c r="AA262" s="16">
        <v>32.0</v>
      </c>
      <c r="AB262" s="17">
        <v>65.0</v>
      </c>
      <c r="AC262" s="18">
        <v>136.0</v>
      </c>
      <c r="AD262" s="19">
        <v>31.0</v>
      </c>
      <c r="AE262" s="20">
        <v>60.0</v>
      </c>
      <c r="AF262" s="21">
        <v>71.0</v>
      </c>
      <c r="AG262" s="22">
        <v>49.0</v>
      </c>
      <c r="AH262" s="27"/>
      <c r="AI262" s="27"/>
    </row>
    <row r="263">
      <c r="A263" s="32"/>
      <c r="B263" s="29">
        <v>3769.0</v>
      </c>
      <c r="C263" s="30">
        <v>1088.0</v>
      </c>
      <c r="D263" s="31" t="s">
        <v>0</v>
      </c>
      <c r="E263" s="5">
        <v>7.0</v>
      </c>
      <c r="F263" s="6">
        <v>20.0</v>
      </c>
      <c r="G263" s="7">
        <v>18.0</v>
      </c>
      <c r="H263" s="8">
        <v>53.0</v>
      </c>
      <c r="I263" s="9">
        <v>79.0</v>
      </c>
      <c r="J263" s="10">
        <v>41.0</v>
      </c>
      <c r="K263" s="11">
        <v>13.0</v>
      </c>
      <c r="L263" s="12">
        <v>13.0</v>
      </c>
      <c r="M263" s="13">
        <v>39.0</v>
      </c>
      <c r="N263" s="31"/>
      <c r="O263" s="14">
        <v>13.0</v>
      </c>
      <c r="P263" s="15">
        <v>7.0</v>
      </c>
      <c r="Q263" s="16">
        <v>14.0</v>
      </c>
      <c r="R263" s="17">
        <v>25.0</v>
      </c>
      <c r="S263" s="18">
        <v>74.0</v>
      </c>
      <c r="T263" s="19">
        <v>16.0</v>
      </c>
      <c r="U263" s="20">
        <v>25.0</v>
      </c>
      <c r="V263" s="21">
        <v>20.0</v>
      </c>
      <c r="W263" s="22">
        <v>40.0</v>
      </c>
      <c r="X263" s="31"/>
      <c r="Y263" s="14">
        <v>10.0</v>
      </c>
      <c r="Z263" s="15">
        <v>10.0</v>
      </c>
      <c r="AA263" s="16">
        <v>16.0</v>
      </c>
      <c r="AB263" s="17">
        <v>23.0</v>
      </c>
      <c r="AC263" s="18">
        <v>78.0</v>
      </c>
      <c r="AD263" s="19">
        <v>16.0</v>
      </c>
      <c r="AE263" s="20">
        <v>19.0</v>
      </c>
      <c r="AF263" s="21">
        <v>14.0</v>
      </c>
      <c r="AG263" s="22">
        <v>24.0</v>
      </c>
      <c r="AH263" s="27"/>
      <c r="AI263" s="27"/>
    </row>
    <row r="264">
      <c r="A264" s="32"/>
      <c r="B264" s="29">
        <v>3771.0</v>
      </c>
      <c r="C264" s="30">
        <v>932.0</v>
      </c>
      <c r="D264" s="31" t="s">
        <v>0</v>
      </c>
      <c r="E264" s="5">
        <v>16.0</v>
      </c>
      <c r="F264" s="6">
        <v>12.0</v>
      </c>
      <c r="G264" s="7">
        <v>14.0</v>
      </c>
      <c r="H264" s="8">
        <v>36.0</v>
      </c>
      <c r="I264" s="9">
        <v>42.0</v>
      </c>
      <c r="J264" s="10">
        <v>14.0</v>
      </c>
      <c r="K264" s="11">
        <v>16.0</v>
      </c>
      <c r="L264" s="12">
        <v>13.0</v>
      </c>
      <c r="M264" s="13">
        <v>26.0</v>
      </c>
      <c r="N264" s="31"/>
      <c r="O264" s="14">
        <v>6.0</v>
      </c>
      <c r="P264" s="15">
        <v>9.0</v>
      </c>
      <c r="Q264" s="16">
        <v>4.0</v>
      </c>
      <c r="R264" s="17">
        <v>26.0</v>
      </c>
      <c r="S264" s="18">
        <v>49.0</v>
      </c>
      <c r="T264" s="19">
        <v>21.0</v>
      </c>
      <c r="U264" s="20">
        <v>31.0</v>
      </c>
      <c r="V264" s="21">
        <v>11.0</v>
      </c>
      <c r="W264" s="22">
        <v>13.0</v>
      </c>
      <c r="X264" s="31"/>
      <c r="Y264" s="14">
        <v>14.0</v>
      </c>
      <c r="Z264" s="15">
        <v>4.0</v>
      </c>
      <c r="AA264" s="16">
        <v>7.0</v>
      </c>
      <c r="AB264" s="17">
        <v>26.0</v>
      </c>
      <c r="AC264" s="18">
        <v>49.0</v>
      </c>
      <c r="AD264" s="19">
        <v>21.0</v>
      </c>
      <c r="AE264" s="20">
        <v>17.0</v>
      </c>
      <c r="AF264" s="21">
        <v>12.0</v>
      </c>
      <c r="AG264" s="22">
        <v>6.0</v>
      </c>
      <c r="AH264" s="27"/>
      <c r="AI264" s="27"/>
    </row>
    <row r="265">
      <c r="A265" s="32"/>
      <c r="B265" s="29">
        <v>3773.0</v>
      </c>
      <c r="C265" s="30">
        <v>1223.0</v>
      </c>
      <c r="D265" s="31" t="s">
        <v>0</v>
      </c>
      <c r="E265" s="5">
        <v>8.0</v>
      </c>
      <c r="F265" s="6">
        <v>25.0</v>
      </c>
      <c r="G265" s="7">
        <v>11.0</v>
      </c>
      <c r="H265" s="8">
        <v>41.0</v>
      </c>
      <c r="I265" s="9">
        <v>81.0</v>
      </c>
      <c r="J265" s="10">
        <v>24.0</v>
      </c>
      <c r="K265" s="11">
        <v>9.0</v>
      </c>
      <c r="L265" s="12">
        <v>9.0</v>
      </c>
      <c r="M265" s="13">
        <v>35.0</v>
      </c>
      <c r="N265" s="31"/>
      <c r="O265" s="14">
        <v>13.0</v>
      </c>
      <c r="P265" s="15">
        <v>4.0</v>
      </c>
      <c r="Q265" s="16">
        <v>5.0</v>
      </c>
      <c r="R265" s="17">
        <v>30.0</v>
      </c>
      <c r="S265" s="18">
        <v>80.0</v>
      </c>
      <c r="T265" s="19">
        <v>14.0</v>
      </c>
      <c r="U265" s="20">
        <v>10.0</v>
      </c>
      <c r="V265" s="21">
        <v>25.0</v>
      </c>
      <c r="W265" s="22">
        <v>21.0</v>
      </c>
      <c r="X265" s="31"/>
      <c r="Y265" s="14">
        <v>10.0</v>
      </c>
      <c r="Z265" s="15">
        <v>7.0</v>
      </c>
      <c r="AA265" s="16">
        <v>9.0</v>
      </c>
      <c r="AB265" s="17">
        <v>27.0</v>
      </c>
      <c r="AC265" s="18">
        <v>81.0</v>
      </c>
      <c r="AD265" s="19">
        <v>14.0</v>
      </c>
      <c r="AE265" s="20">
        <v>13.0</v>
      </c>
      <c r="AF265" s="21">
        <v>18.0</v>
      </c>
      <c r="AG265" s="22">
        <v>13.0</v>
      </c>
      <c r="AH265" s="27"/>
      <c r="AI265" s="27"/>
    </row>
    <row r="266">
      <c r="A266" s="32"/>
      <c r="B266" s="29">
        <v>3780.0</v>
      </c>
      <c r="C266" s="30">
        <v>1589.0</v>
      </c>
      <c r="D266" s="31" t="s">
        <v>0</v>
      </c>
      <c r="E266" s="5">
        <v>9.0</v>
      </c>
      <c r="F266" s="6">
        <v>29.0</v>
      </c>
      <c r="G266" s="7">
        <v>29.0</v>
      </c>
      <c r="H266" s="8">
        <v>90.0</v>
      </c>
      <c r="I266" s="9">
        <v>101.0</v>
      </c>
      <c r="J266" s="10">
        <v>64.0</v>
      </c>
      <c r="K266" s="11">
        <v>33.0</v>
      </c>
      <c r="L266" s="12">
        <v>17.0</v>
      </c>
      <c r="M266" s="13">
        <v>44.0</v>
      </c>
      <c r="N266" s="31"/>
      <c r="O266" s="14">
        <v>32.0</v>
      </c>
      <c r="P266" s="15">
        <v>26.0</v>
      </c>
      <c r="Q266" s="16">
        <v>24.0</v>
      </c>
      <c r="R266" s="17">
        <v>48.0</v>
      </c>
      <c r="S266" s="18">
        <v>74.0</v>
      </c>
      <c r="T266" s="19">
        <v>20.0</v>
      </c>
      <c r="U266" s="20">
        <v>37.0</v>
      </c>
      <c r="V266" s="21">
        <v>48.0</v>
      </c>
      <c r="W266" s="22">
        <v>49.0</v>
      </c>
      <c r="X266" s="31"/>
      <c r="Y266" s="14">
        <v>18.0</v>
      </c>
      <c r="Z266" s="15">
        <v>10.0</v>
      </c>
      <c r="AA266" s="16">
        <v>32.0</v>
      </c>
      <c r="AB266" s="17">
        <v>48.0</v>
      </c>
      <c r="AC266" s="18">
        <v>74.0</v>
      </c>
      <c r="AD266" s="19">
        <v>20.0</v>
      </c>
      <c r="AE266" s="20">
        <v>35.0</v>
      </c>
      <c r="AF266" s="21">
        <v>42.0</v>
      </c>
      <c r="AG266" s="22">
        <v>31.0</v>
      </c>
      <c r="AH266" s="27"/>
      <c r="AI266" s="27"/>
    </row>
    <row r="267">
      <c r="A267" s="32"/>
      <c r="B267" s="29">
        <v>3781.0</v>
      </c>
      <c r="C267" s="30">
        <v>2416.0</v>
      </c>
      <c r="D267" s="31" t="s">
        <v>0</v>
      </c>
      <c r="E267" s="5">
        <v>24.0</v>
      </c>
      <c r="F267" s="6">
        <v>51.0</v>
      </c>
      <c r="G267" s="7">
        <v>19.0</v>
      </c>
      <c r="H267" s="8">
        <v>45.0</v>
      </c>
      <c r="I267" s="9">
        <v>113.0</v>
      </c>
      <c r="J267" s="10">
        <v>53.0</v>
      </c>
      <c r="K267" s="11">
        <v>22.0</v>
      </c>
      <c r="L267" s="12">
        <v>22.0</v>
      </c>
      <c r="M267" s="13">
        <v>78.0</v>
      </c>
      <c r="N267" s="31"/>
      <c r="O267" s="14">
        <v>18.0</v>
      </c>
      <c r="P267" s="15">
        <v>28.0</v>
      </c>
      <c r="Q267" s="16">
        <v>16.0</v>
      </c>
      <c r="R267" s="17">
        <v>29.0</v>
      </c>
      <c r="S267" s="18">
        <v>116.0</v>
      </c>
      <c r="T267" s="19">
        <v>23.0</v>
      </c>
      <c r="U267" s="20">
        <v>29.0</v>
      </c>
      <c r="V267" s="21">
        <v>42.0</v>
      </c>
      <c r="W267" s="22">
        <v>37.0</v>
      </c>
      <c r="X267" s="31"/>
      <c r="Y267" s="14">
        <v>14.0</v>
      </c>
      <c r="Z267" s="15">
        <v>17.0</v>
      </c>
      <c r="AA267" s="16">
        <v>29.0</v>
      </c>
      <c r="AB267" s="17">
        <v>30.0</v>
      </c>
      <c r="AC267" s="18">
        <v>115.0</v>
      </c>
      <c r="AD267" s="19">
        <v>22.0</v>
      </c>
      <c r="AE267" s="20">
        <v>25.0</v>
      </c>
      <c r="AF267" s="21">
        <v>38.0</v>
      </c>
      <c r="AG267" s="22">
        <v>25.0</v>
      </c>
      <c r="AH267" s="27"/>
      <c r="AI267" s="27"/>
    </row>
    <row r="268">
      <c r="A268" s="32"/>
      <c r="B268" s="29">
        <v>3787.0</v>
      </c>
      <c r="C268" s="30">
        <v>1493.0</v>
      </c>
      <c r="D268" s="31" t="s">
        <v>0</v>
      </c>
      <c r="E268" s="5">
        <v>21.0</v>
      </c>
      <c r="F268" s="6">
        <v>28.0</v>
      </c>
      <c r="G268" s="7">
        <v>15.0</v>
      </c>
      <c r="H268" s="8">
        <v>68.0</v>
      </c>
      <c r="I268" s="9">
        <v>118.0</v>
      </c>
      <c r="J268" s="10">
        <v>52.0</v>
      </c>
      <c r="K268" s="11">
        <v>17.0</v>
      </c>
      <c r="L268" s="12">
        <v>13.0</v>
      </c>
      <c r="M268" s="13">
        <v>50.0</v>
      </c>
      <c r="N268" s="31"/>
      <c r="O268" s="14">
        <v>20.0</v>
      </c>
      <c r="P268" s="15">
        <v>14.0</v>
      </c>
      <c r="Q268" s="16">
        <v>15.0</v>
      </c>
      <c r="R268" s="17">
        <v>35.0</v>
      </c>
      <c r="S268" s="18">
        <v>112.0</v>
      </c>
      <c r="T268" s="19">
        <v>16.0</v>
      </c>
      <c r="U268" s="20">
        <v>40.0</v>
      </c>
      <c r="V268" s="21">
        <v>34.0</v>
      </c>
      <c r="W268" s="22">
        <v>43.0</v>
      </c>
      <c r="X268" s="31"/>
      <c r="Y268" s="14">
        <v>18.0</v>
      </c>
      <c r="Z268" s="15">
        <v>11.0</v>
      </c>
      <c r="AA268" s="16">
        <v>14.0</v>
      </c>
      <c r="AB268" s="17">
        <v>32.0</v>
      </c>
      <c r="AC268" s="18">
        <v>118.0</v>
      </c>
      <c r="AD268" s="19">
        <v>14.0</v>
      </c>
      <c r="AE268" s="20">
        <v>21.0</v>
      </c>
      <c r="AF268" s="21">
        <v>23.0</v>
      </c>
      <c r="AG268" s="22">
        <v>32.0</v>
      </c>
      <c r="AH268" s="27"/>
      <c r="AI268" s="27"/>
    </row>
    <row r="269">
      <c r="A269" s="32"/>
      <c r="B269" s="29">
        <v>3793.0</v>
      </c>
      <c r="C269" s="30">
        <v>2128.0</v>
      </c>
      <c r="D269" s="31" t="s">
        <v>0</v>
      </c>
      <c r="E269" s="5">
        <v>15.0</v>
      </c>
      <c r="F269" s="6">
        <v>44.0</v>
      </c>
      <c r="G269" s="7">
        <v>20.0</v>
      </c>
      <c r="H269" s="8">
        <v>30.0</v>
      </c>
      <c r="I269" s="9">
        <v>185.0</v>
      </c>
      <c r="J269" s="10">
        <v>78.0</v>
      </c>
      <c r="K269" s="11">
        <v>19.0</v>
      </c>
      <c r="L269" s="12">
        <v>25.0</v>
      </c>
      <c r="M269" s="13">
        <v>91.0</v>
      </c>
      <c r="N269" s="31"/>
      <c r="O269" s="14">
        <v>14.0</v>
      </c>
      <c r="P269" s="15">
        <v>36.0</v>
      </c>
      <c r="Q269" s="16">
        <v>31.0</v>
      </c>
      <c r="R269" s="17">
        <v>17.0</v>
      </c>
      <c r="S269" s="18">
        <v>152.0</v>
      </c>
      <c r="T269" s="19">
        <v>28.0</v>
      </c>
      <c r="U269" s="20">
        <v>25.0</v>
      </c>
      <c r="V269" s="21">
        <v>76.0</v>
      </c>
      <c r="W269" s="22">
        <v>47.0</v>
      </c>
      <c r="X269" s="31"/>
      <c r="Y269" s="14">
        <v>21.0</v>
      </c>
      <c r="Z269" s="15">
        <v>18.0</v>
      </c>
      <c r="AA269" s="16">
        <v>32.0</v>
      </c>
      <c r="AB269" s="17">
        <v>15.0</v>
      </c>
      <c r="AC269" s="18">
        <v>151.0</v>
      </c>
      <c r="AD269" s="19">
        <v>28.0</v>
      </c>
      <c r="AE269" s="20">
        <v>14.0</v>
      </c>
      <c r="AF269" s="21">
        <v>85.0</v>
      </c>
      <c r="AG269" s="22">
        <v>44.0</v>
      </c>
      <c r="AH269" s="27"/>
      <c r="AI269" s="27"/>
    </row>
    <row r="270">
      <c r="A270" s="32"/>
      <c r="B270" s="29">
        <v>3800.0</v>
      </c>
      <c r="C270" s="30">
        <v>2895.0</v>
      </c>
      <c r="D270" s="31" t="s">
        <v>0</v>
      </c>
      <c r="E270" s="5">
        <v>52.0</v>
      </c>
      <c r="F270" s="6">
        <v>47.0</v>
      </c>
      <c r="G270" s="7">
        <v>50.0</v>
      </c>
      <c r="H270" s="8">
        <v>129.0</v>
      </c>
      <c r="I270" s="9">
        <v>219.0</v>
      </c>
      <c r="J270" s="10">
        <v>87.0</v>
      </c>
      <c r="K270" s="11">
        <v>55.0</v>
      </c>
      <c r="L270" s="12">
        <v>36.0</v>
      </c>
      <c r="M270" s="13">
        <v>96.0</v>
      </c>
      <c r="N270" s="31"/>
      <c r="O270" s="14">
        <v>58.0</v>
      </c>
      <c r="P270" s="15">
        <v>42.0</v>
      </c>
      <c r="Q270" s="16">
        <v>40.0</v>
      </c>
      <c r="R270" s="17">
        <v>76.0</v>
      </c>
      <c r="S270" s="18">
        <v>190.0</v>
      </c>
      <c r="T270" s="19">
        <v>45.0</v>
      </c>
      <c r="U270" s="20">
        <v>79.0</v>
      </c>
      <c r="V270" s="21">
        <v>85.0</v>
      </c>
      <c r="W270" s="22">
        <v>65.0</v>
      </c>
      <c r="X270" s="31"/>
      <c r="Y270" s="14">
        <v>39.0</v>
      </c>
      <c r="Z270" s="15">
        <v>17.0</v>
      </c>
      <c r="AA270" s="16">
        <v>44.0</v>
      </c>
      <c r="AB270" s="17">
        <v>73.0</v>
      </c>
      <c r="AC270" s="18">
        <v>188.0</v>
      </c>
      <c r="AD270" s="19">
        <v>45.0</v>
      </c>
      <c r="AE270" s="20">
        <v>73.0</v>
      </c>
      <c r="AF270" s="21">
        <v>72.0</v>
      </c>
      <c r="AG270" s="22">
        <v>44.0</v>
      </c>
      <c r="AH270" s="27"/>
      <c r="AI270" s="27"/>
    </row>
    <row r="271">
      <c r="A271" s="32"/>
      <c r="B271" s="29">
        <v>3863.0</v>
      </c>
      <c r="C271" s="30">
        <v>2726.0</v>
      </c>
      <c r="D271" s="31" t="s">
        <v>0</v>
      </c>
      <c r="E271" s="5">
        <v>24.0</v>
      </c>
      <c r="F271" s="6">
        <v>58.0</v>
      </c>
      <c r="G271" s="7">
        <v>42.0</v>
      </c>
      <c r="H271" s="8">
        <v>73.0</v>
      </c>
      <c r="I271" s="9">
        <v>122.0</v>
      </c>
      <c r="J271" s="10">
        <v>87.0</v>
      </c>
      <c r="K271" s="11">
        <v>31.0</v>
      </c>
      <c r="L271" s="12">
        <v>25.0</v>
      </c>
      <c r="M271" s="13">
        <v>59.0</v>
      </c>
      <c r="N271" s="31"/>
      <c r="O271" s="14">
        <v>12.0</v>
      </c>
      <c r="P271" s="15">
        <v>27.0</v>
      </c>
      <c r="Q271" s="16">
        <v>12.0</v>
      </c>
      <c r="R271" s="17">
        <v>57.0</v>
      </c>
      <c r="S271" s="18">
        <v>134.0</v>
      </c>
      <c r="T271" s="19">
        <v>50.0</v>
      </c>
      <c r="U271" s="20">
        <v>45.0</v>
      </c>
      <c r="V271" s="21">
        <v>29.0</v>
      </c>
      <c r="W271" s="22">
        <v>67.0</v>
      </c>
      <c r="X271" s="31"/>
      <c r="Y271" s="14">
        <v>10.0</v>
      </c>
      <c r="Z271" s="15">
        <v>8.0</v>
      </c>
      <c r="AA271" s="16">
        <v>25.0</v>
      </c>
      <c r="AB271" s="17">
        <v>56.0</v>
      </c>
      <c r="AC271" s="18">
        <v>138.0</v>
      </c>
      <c r="AD271" s="19">
        <v>50.0</v>
      </c>
      <c r="AE271" s="20">
        <v>39.0</v>
      </c>
      <c r="AF271" s="21">
        <v>31.0</v>
      </c>
      <c r="AG271" s="22">
        <v>42.0</v>
      </c>
      <c r="AH271" s="27"/>
      <c r="AI271" s="27"/>
    </row>
    <row r="272">
      <c r="A272" s="32"/>
      <c r="B272" s="29">
        <v>4000.0</v>
      </c>
      <c r="C272" s="30">
        <v>1091.0</v>
      </c>
      <c r="D272" s="31" t="s">
        <v>0</v>
      </c>
      <c r="E272" s="5">
        <v>6.0</v>
      </c>
      <c r="F272" s="6">
        <v>4.0</v>
      </c>
      <c r="G272" s="7">
        <v>12.0</v>
      </c>
      <c r="H272" s="8">
        <v>20.0</v>
      </c>
      <c r="I272" s="9">
        <v>41.0</v>
      </c>
      <c r="J272" s="10">
        <v>12.0</v>
      </c>
      <c r="K272" s="11">
        <v>9.0</v>
      </c>
      <c r="L272" s="12">
        <v>7.0</v>
      </c>
      <c r="M272" s="13">
        <v>14.0</v>
      </c>
      <c r="N272" s="31"/>
      <c r="O272" s="14">
        <v>2.0</v>
      </c>
      <c r="P272" s="15">
        <v>11.0</v>
      </c>
      <c r="Q272" s="16">
        <v>5.0</v>
      </c>
      <c r="R272" s="17">
        <v>23.0</v>
      </c>
      <c r="S272" s="18">
        <v>32.0</v>
      </c>
      <c r="T272" s="19">
        <v>9.0</v>
      </c>
      <c r="U272" s="20">
        <v>6.0</v>
      </c>
      <c r="V272" s="21">
        <v>9.0</v>
      </c>
      <c r="W272" s="22">
        <v>14.0</v>
      </c>
      <c r="X272" s="31"/>
      <c r="Y272" s="14">
        <v>2.0</v>
      </c>
      <c r="Z272" s="15">
        <v>4.0</v>
      </c>
      <c r="AA272" s="16">
        <v>9.0</v>
      </c>
      <c r="AB272" s="17">
        <v>21.0</v>
      </c>
      <c r="AC272" s="18">
        <v>29.0</v>
      </c>
      <c r="AD272" s="19">
        <v>9.0</v>
      </c>
      <c r="AE272" s="20">
        <v>4.0</v>
      </c>
      <c r="AF272" s="21">
        <v>8.0</v>
      </c>
      <c r="AG272" s="22">
        <v>8.0</v>
      </c>
      <c r="AH272" s="27"/>
      <c r="AI272" s="27"/>
    </row>
    <row r="273">
      <c r="A273" s="32"/>
      <c r="B273" s="29">
        <v>4007.0</v>
      </c>
      <c r="C273" s="30">
        <v>1235.0</v>
      </c>
      <c r="D273" s="31" t="s">
        <v>0</v>
      </c>
      <c r="E273" s="5">
        <v>4.0</v>
      </c>
      <c r="F273" s="6">
        <v>26.0</v>
      </c>
      <c r="G273" s="7">
        <v>9.0</v>
      </c>
      <c r="H273" s="8">
        <v>29.0</v>
      </c>
      <c r="I273" s="9">
        <v>48.0</v>
      </c>
      <c r="J273" s="10">
        <v>21.0</v>
      </c>
      <c r="K273" s="11">
        <v>10.0</v>
      </c>
      <c r="L273" s="12">
        <v>6.0</v>
      </c>
      <c r="M273" s="13">
        <v>20.0</v>
      </c>
      <c r="N273" s="31"/>
      <c r="O273" s="14">
        <v>7.0</v>
      </c>
      <c r="P273" s="15">
        <v>12.0</v>
      </c>
      <c r="Q273" s="16">
        <v>4.0</v>
      </c>
      <c r="R273" s="17">
        <v>17.0</v>
      </c>
      <c r="S273" s="18">
        <v>47.0</v>
      </c>
      <c r="T273" s="19">
        <v>7.0</v>
      </c>
      <c r="U273" s="20">
        <v>7.0</v>
      </c>
      <c r="V273" s="21">
        <v>12.0</v>
      </c>
      <c r="W273" s="22">
        <v>22.0</v>
      </c>
      <c r="X273" s="31"/>
      <c r="Y273" s="14">
        <v>1.0</v>
      </c>
      <c r="Z273" s="15">
        <v>6.0</v>
      </c>
      <c r="AA273" s="16">
        <v>9.0</v>
      </c>
      <c r="AB273" s="17">
        <v>17.0</v>
      </c>
      <c r="AC273" s="18">
        <v>51.0</v>
      </c>
      <c r="AD273" s="19">
        <v>7.0</v>
      </c>
      <c r="AE273" s="20">
        <v>15.0</v>
      </c>
      <c r="AF273" s="21">
        <v>10.0</v>
      </c>
      <c r="AG273" s="22">
        <v>11.0</v>
      </c>
      <c r="AH273" s="27"/>
      <c r="AI273" s="27"/>
    </row>
    <row r="274">
      <c r="A274" s="32"/>
      <c r="B274" s="29">
        <v>4009.0</v>
      </c>
      <c r="C274" s="30">
        <v>1116.0</v>
      </c>
      <c r="D274" s="31" t="s">
        <v>0</v>
      </c>
      <c r="E274" s="5">
        <v>2.0</v>
      </c>
      <c r="F274" s="6">
        <v>12.0</v>
      </c>
      <c r="G274" s="7">
        <v>11.0</v>
      </c>
      <c r="H274" s="8">
        <v>25.0</v>
      </c>
      <c r="I274" s="9">
        <v>26.0</v>
      </c>
      <c r="J274" s="10">
        <v>17.0</v>
      </c>
      <c r="K274" s="11">
        <v>9.0</v>
      </c>
      <c r="L274" s="12">
        <v>5.0</v>
      </c>
      <c r="M274" s="13">
        <v>20.0</v>
      </c>
      <c r="N274" s="31"/>
      <c r="O274" s="14">
        <v>4.0</v>
      </c>
      <c r="P274" s="15">
        <v>1.0</v>
      </c>
      <c r="Q274" s="16">
        <v>9.0</v>
      </c>
      <c r="R274" s="17">
        <v>20.0</v>
      </c>
      <c r="S274" s="18">
        <v>48.0</v>
      </c>
      <c r="T274" s="19">
        <v>7.0</v>
      </c>
      <c r="U274" s="20">
        <v>7.0</v>
      </c>
      <c r="V274" s="21">
        <v>11.0</v>
      </c>
      <c r="W274" s="22">
        <v>6.0</v>
      </c>
      <c r="X274" s="31"/>
      <c r="Y274" s="14">
        <v>3.0</v>
      </c>
      <c r="Z274" s="15">
        <v>0.0</v>
      </c>
      <c r="AA274" s="16">
        <v>7.0</v>
      </c>
      <c r="AB274" s="17">
        <v>18.0</v>
      </c>
      <c r="AC274" s="18">
        <v>46.0</v>
      </c>
      <c r="AD274" s="19">
        <v>6.0</v>
      </c>
      <c r="AE274" s="20">
        <v>8.0</v>
      </c>
      <c r="AF274" s="21">
        <v>8.0</v>
      </c>
      <c r="AG274" s="22">
        <v>6.0</v>
      </c>
      <c r="AH274" s="27"/>
      <c r="AI274" s="27"/>
    </row>
    <row r="275">
      <c r="A275" s="32"/>
      <c r="B275" s="29">
        <v>4010.0</v>
      </c>
      <c r="C275" s="30">
        <v>2785.0</v>
      </c>
      <c r="D275" s="31" t="s">
        <v>0</v>
      </c>
      <c r="E275" s="5">
        <v>38.0</v>
      </c>
      <c r="F275" s="6">
        <v>60.0</v>
      </c>
      <c r="G275" s="7">
        <v>43.0</v>
      </c>
      <c r="H275" s="8">
        <v>124.0</v>
      </c>
      <c r="I275" s="9">
        <v>195.0</v>
      </c>
      <c r="J275" s="10">
        <v>84.0</v>
      </c>
      <c r="K275" s="11">
        <v>47.0</v>
      </c>
      <c r="L275" s="12">
        <v>50.0</v>
      </c>
      <c r="M275" s="13">
        <v>97.0</v>
      </c>
      <c r="N275" s="31"/>
      <c r="O275" s="14">
        <v>29.0</v>
      </c>
      <c r="P275" s="15">
        <v>27.0</v>
      </c>
      <c r="Q275" s="16">
        <v>21.0</v>
      </c>
      <c r="R275" s="17">
        <v>105.0</v>
      </c>
      <c r="S275" s="18">
        <v>186.0</v>
      </c>
      <c r="T275" s="19">
        <v>65.0</v>
      </c>
      <c r="U275" s="20">
        <v>61.0</v>
      </c>
      <c r="V275" s="21">
        <v>49.0</v>
      </c>
      <c r="W275" s="22">
        <v>61.0</v>
      </c>
      <c r="X275" s="31"/>
      <c r="Y275" s="14">
        <v>14.0</v>
      </c>
      <c r="Z275" s="15">
        <v>6.0</v>
      </c>
      <c r="AA275" s="16">
        <v>31.0</v>
      </c>
      <c r="AB275" s="17">
        <v>111.0</v>
      </c>
      <c r="AC275" s="18">
        <v>194.0</v>
      </c>
      <c r="AD275" s="19">
        <v>71.0</v>
      </c>
      <c r="AE275" s="20">
        <v>53.0</v>
      </c>
      <c r="AF275" s="21">
        <v>44.0</v>
      </c>
      <c r="AG275" s="22">
        <v>41.0</v>
      </c>
      <c r="AH275" s="27"/>
      <c r="AI275" s="27"/>
    </row>
    <row r="276">
      <c r="A276" s="32"/>
      <c r="B276" s="29">
        <v>4011.0</v>
      </c>
      <c r="C276" s="30">
        <v>1015.0</v>
      </c>
      <c r="D276" s="31" t="s">
        <v>0</v>
      </c>
      <c r="E276" s="5">
        <v>7.0</v>
      </c>
      <c r="F276" s="6">
        <v>17.0</v>
      </c>
      <c r="G276" s="7">
        <v>7.0</v>
      </c>
      <c r="H276" s="8">
        <v>18.0</v>
      </c>
      <c r="I276" s="9">
        <v>62.0</v>
      </c>
      <c r="J276" s="10">
        <v>22.0</v>
      </c>
      <c r="K276" s="11">
        <v>19.0</v>
      </c>
      <c r="L276" s="12">
        <v>11.0</v>
      </c>
      <c r="M276" s="13">
        <v>28.0</v>
      </c>
      <c r="N276" s="31"/>
      <c r="O276" s="14">
        <v>5.0</v>
      </c>
      <c r="P276" s="15">
        <v>10.0</v>
      </c>
      <c r="Q276" s="16">
        <v>3.0</v>
      </c>
      <c r="R276" s="17">
        <v>27.0</v>
      </c>
      <c r="S276" s="18">
        <v>65.0</v>
      </c>
      <c r="T276" s="19">
        <v>19.0</v>
      </c>
      <c r="U276" s="20">
        <v>9.0</v>
      </c>
      <c r="V276" s="21">
        <v>17.0</v>
      </c>
      <c r="W276" s="22">
        <v>10.0</v>
      </c>
      <c r="X276" s="31"/>
      <c r="Y276" s="14">
        <v>4.0</v>
      </c>
      <c r="Z276" s="15">
        <v>2.0</v>
      </c>
      <c r="AA276" s="16">
        <v>7.0</v>
      </c>
      <c r="AB276" s="17">
        <v>26.0</v>
      </c>
      <c r="AC276" s="18">
        <v>61.0</v>
      </c>
      <c r="AD276" s="19">
        <v>22.0</v>
      </c>
      <c r="AE276" s="20">
        <v>4.0</v>
      </c>
      <c r="AF276" s="21">
        <v>17.0</v>
      </c>
      <c r="AG276" s="22">
        <v>4.0</v>
      </c>
      <c r="AH276" s="27"/>
      <c r="AI276" s="27"/>
    </row>
    <row r="277">
      <c r="A277" s="32"/>
      <c r="B277" s="29">
        <v>4012.0</v>
      </c>
      <c r="C277" s="30">
        <v>2201.0</v>
      </c>
      <c r="D277" s="31" t="s">
        <v>0</v>
      </c>
      <c r="E277" s="5">
        <v>38.0</v>
      </c>
      <c r="F277" s="6">
        <v>39.0</v>
      </c>
      <c r="G277" s="7">
        <v>22.0</v>
      </c>
      <c r="H277" s="8">
        <v>97.0</v>
      </c>
      <c r="I277" s="9">
        <v>156.0</v>
      </c>
      <c r="J277" s="10">
        <v>54.0</v>
      </c>
      <c r="K277" s="11">
        <v>37.0</v>
      </c>
      <c r="L277" s="12">
        <v>24.0</v>
      </c>
      <c r="M277" s="13">
        <v>97.0</v>
      </c>
      <c r="N277" s="31"/>
      <c r="O277" s="14">
        <v>30.0</v>
      </c>
      <c r="P277" s="15">
        <v>25.0</v>
      </c>
      <c r="Q277" s="16">
        <v>12.0</v>
      </c>
      <c r="R277" s="17">
        <v>63.0</v>
      </c>
      <c r="S277" s="18">
        <v>154.0</v>
      </c>
      <c r="T277" s="19">
        <v>37.0</v>
      </c>
      <c r="U277" s="20">
        <v>47.0</v>
      </c>
      <c r="V277" s="21">
        <v>55.0</v>
      </c>
      <c r="W277" s="22">
        <v>32.0</v>
      </c>
      <c r="X277" s="31"/>
      <c r="Y277" s="14">
        <v>22.0</v>
      </c>
      <c r="Z277" s="15">
        <v>15.0</v>
      </c>
      <c r="AA277" s="16">
        <v>18.0</v>
      </c>
      <c r="AB277" s="17">
        <v>65.0</v>
      </c>
      <c r="AC277" s="18">
        <v>162.0</v>
      </c>
      <c r="AD277" s="19">
        <v>38.0</v>
      </c>
      <c r="AE277" s="20">
        <v>44.0</v>
      </c>
      <c r="AF277" s="21">
        <v>40.0</v>
      </c>
      <c r="AG277" s="22">
        <v>14.0</v>
      </c>
      <c r="AH277" s="27"/>
      <c r="AI277" s="27"/>
    </row>
    <row r="278">
      <c r="A278" s="32"/>
      <c r="B278" s="29">
        <v>4013.0</v>
      </c>
      <c r="C278" s="30">
        <v>3213.0</v>
      </c>
      <c r="D278" s="31" t="s">
        <v>0</v>
      </c>
      <c r="E278" s="5">
        <v>30.0</v>
      </c>
      <c r="F278" s="6">
        <v>40.0</v>
      </c>
      <c r="G278" s="7">
        <v>27.0</v>
      </c>
      <c r="H278" s="8">
        <v>98.0</v>
      </c>
      <c r="I278" s="9">
        <v>113.0</v>
      </c>
      <c r="J278" s="10">
        <v>50.0</v>
      </c>
      <c r="K278" s="11">
        <v>48.0</v>
      </c>
      <c r="L278" s="12">
        <v>20.0</v>
      </c>
      <c r="M278" s="13">
        <v>85.0</v>
      </c>
      <c r="N278" s="31"/>
      <c r="O278" s="14">
        <v>16.0</v>
      </c>
      <c r="P278" s="15">
        <v>20.0</v>
      </c>
      <c r="Q278" s="16">
        <v>16.0</v>
      </c>
      <c r="R278" s="17">
        <v>88.0</v>
      </c>
      <c r="S278" s="18">
        <v>131.0</v>
      </c>
      <c r="T278" s="19">
        <v>38.0</v>
      </c>
      <c r="U278" s="20">
        <v>42.0</v>
      </c>
      <c r="V278" s="21">
        <v>31.0</v>
      </c>
      <c r="W278" s="22">
        <v>23.0</v>
      </c>
      <c r="X278" s="31"/>
      <c r="Y278" s="14">
        <v>10.0</v>
      </c>
      <c r="Z278" s="15">
        <v>7.0</v>
      </c>
      <c r="AA278" s="16">
        <v>16.0</v>
      </c>
      <c r="AB278" s="17">
        <v>89.0</v>
      </c>
      <c r="AC278" s="18">
        <v>136.0</v>
      </c>
      <c r="AD278" s="19">
        <v>44.0</v>
      </c>
      <c r="AE278" s="20">
        <v>26.0</v>
      </c>
      <c r="AF278" s="21">
        <v>29.0</v>
      </c>
      <c r="AG278" s="22">
        <v>13.0</v>
      </c>
      <c r="AH278" s="27"/>
      <c r="AI278" s="27"/>
    </row>
    <row r="279">
      <c r="A279" s="32"/>
      <c r="B279" s="29">
        <v>4017.0</v>
      </c>
      <c r="C279" s="30">
        <v>2502.0</v>
      </c>
      <c r="D279" s="31" t="s">
        <v>0</v>
      </c>
      <c r="E279" s="5">
        <v>15.0</v>
      </c>
      <c r="F279" s="6">
        <v>28.0</v>
      </c>
      <c r="G279" s="7">
        <v>13.0</v>
      </c>
      <c r="H279" s="8">
        <v>67.0</v>
      </c>
      <c r="I279" s="9">
        <v>164.0</v>
      </c>
      <c r="J279" s="10">
        <v>41.0</v>
      </c>
      <c r="K279" s="11">
        <v>28.0</v>
      </c>
      <c r="L279" s="12">
        <v>24.0</v>
      </c>
      <c r="M279" s="13">
        <v>62.0</v>
      </c>
      <c r="N279" s="31"/>
      <c r="O279" s="14">
        <v>3.0</v>
      </c>
      <c r="P279" s="15">
        <v>4.0</v>
      </c>
      <c r="Q279" s="16">
        <v>6.0</v>
      </c>
      <c r="R279" s="17">
        <v>97.0</v>
      </c>
      <c r="S279" s="18">
        <v>202.0</v>
      </c>
      <c r="T279" s="19">
        <v>57.0</v>
      </c>
      <c r="U279" s="20">
        <v>4.0</v>
      </c>
      <c r="V279" s="21">
        <v>5.0</v>
      </c>
      <c r="W279" s="22">
        <v>4.0</v>
      </c>
      <c r="X279" s="31"/>
      <c r="Y279" s="14">
        <v>5.0</v>
      </c>
      <c r="Z279" s="15">
        <v>0.0</v>
      </c>
      <c r="AA279" s="16">
        <v>6.0</v>
      </c>
      <c r="AB279" s="17">
        <v>103.0</v>
      </c>
      <c r="AC279" s="18">
        <v>221.0</v>
      </c>
      <c r="AD279" s="19">
        <v>58.0</v>
      </c>
      <c r="AE279" s="20">
        <v>3.0</v>
      </c>
      <c r="AF279" s="21">
        <v>3.0</v>
      </c>
      <c r="AG279" s="22">
        <v>2.0</v>
      </c>
      <c r="AH279" s="27"/>
      <c r="AI279" s="27"/>
    </row>
    <row r="280">
      <c r="A280" s="32"/>
      <c r="B280" s="29">
        <v>4018.0</v>
      </c>
      <c r="C280" s="30">
        <v>615.0</v>
      </c>
      <c r="D280" s="31" t="s">
        <v>0</v>
      </c>
      <c r="E280" s="5">
        <v>7.0</v>
      </c>
      <c r="F280" s="6">
        <v>22.0</v>
      </c>
      <c r="G280" s="7">
        <v>18.0</v>
      </c>
      <c r="H280" s="8">
        <v>17.0</v>
      </c>
      <c r="I280" s="9">
        <v>27.0</v>
      </c>
      <c r="J280" s="10">
        <v>23.0</v>
      </c>
      <c r="K280" s="11">
        <v>2.0</v>
      </c>
      <c r="L280" s="12">
        <v>5.0</v>
      </c>
      <c r="M280" s="13">
        <v>20.0</v>
      </c>
      <c r="N280" s="31"/>
      <c r="O280" s="14">
        <v>9.0</v>
      </c>
      <c r="P280" s="15">
        <v>6.0</v>
      </c>
      <c r="Q280" s="16">
        <v>9.0</v>
      </c>
      <c r="R280" s="17">
        <v>5.0</v>
      </c>
      <c r="S280" s="18">
        <v>41.0</v>
      </c>
      <c r="T280" s="19">
        <v>6.0</v>
      </c>
      <c r="U280" s="20">
        <v>7.0</v>
      </c>
      <c r="V280" s="21">
        <v>12.0</v>
      </c>
      <c r="W280" s="22">
        <v>15.0</v>
      </c>
      <c r="X280" s="31"/>
      <c r="Y280" s="14">
        <v>6.0</v>
      </c>
      <c r="Z280" s="15">
        <v>8.0</v>
      </c>
      <c r="AA280" s="16">
        <v>16.0</v>
      </c>
      <c r="AB280" s="17">
        <v>5.0</v>
      </c>
      <c r="AC280" s="18">
        <v>39.0</v>
      </c>
      <c r="AD280" s="19">
        <v>6.0</v>
      </c>
      <c r="AE280" s="20">
        <v>6.0</v>
      </c>
      <c r="AF280" s="21">
        <v>5.0</v>
      </c>
      <c r="AG280" s="22">
        <v>9.0</v>
      </c>
      <c r="AH280" s="27"/>
      <c r="AI280" s="27"/>
    </row>
    <row r="281">
      <c r="A281" s="32"/>
      <c r="B281" s="29">
        <v>4019.0</v>
      </c>
      <c r="C281" s="30">
        <v>2418.0</v>
      </c>
      <c r="D281" s="31" t="s">
        <v>0</v>
      </c>
      <c r="E281" s="5">
        <v>5.0</v>
      </c>
      <c r="F281" s="6">
        <v>23.0</v>
      </c>
      <c r="G281" s="7">
        <v>9.0</v>
      </c>
      <c r="H281" s="8">
        <v>21.0</v>
      </c>
      <c r="I281" s="9">
        <v>78.0</v>
      </c>
      <c r="J281" s="10">
        <v>14.0</v>
      </c>
      <c r="K281" s="11">
        <v>16.0</v>
      </c>
      <c r="L281" s="12">
        <v>13.0</v>
      </c>
      <c r="M281" s="13">
        <v>49.0</v>
      </c>
      <c r="N281" s="31"/>
      <c r="O281" s="14">
        <v>5.0</v>
      </c>
      <c r="P281" s="15">
        <v>5.0</v>
      </c>
      <c r="Q281" s="16">
        <v>3.0</v>
      </c>
      <c r="R281" s="17">
        <v>20.0</v>
      </c>
      <c r="S281" s="18">
        <v>85.0</v>
      </c>
      <c r="T281" s="19">
        <v>21.0</v>
      </c>
      <c r="U281" s="20">
        <v>7.0</v>
      </c>
      <c r="V281" s="21">
        <v>8.0</v>
      </c>
      <c r="W281" s="22">
        <v>11.0</v>
      </c>
      <c r="X281" s="31"/>
      <c r="Y281" s="14">
        <v>5.0</v>
      </c>
      <c r="Z281" s="15">
        <v>3.0</v>
      </c>
      <c r="AA281" s="16">
        <v>2.0</v>
      </c>
      <c r="AB281" s="17">
        <v>20.0</v>
      </c>
      <c r="AC281" s="18">
        <v>81.0</v>
      </c>
      <c r="AD281" s="19">
        <v>20.0</v>
      </c>
      <c r="AE281" s="20">
        <v>6.0</v>
      </c>
      <c r="AF281" s="21">
        <v>8.0</v>
      </c>
      <c r="AG281" s="22">
        <v>12.0</v>
      </c>
      <c r="AH281" s="27"/>
      <c r="AI281" s="27"/>
    </row>
    <row r="282">
      <c r="A282" s="32"/>
      <c r="B282" s="29">
        <v>4020.0</v>
      </c>
      <c r="C282" s="30">
        <v>1472.0</v>
      </c>
      <c r="D282" s="31" t="s">
        <v>0</v>
      </c>
      <c r="E282" s="5">
        <v>4.0</v>
      </c>
      <c r="F282" s="6">
        <v>22.0</v>
      </c>
      <c r="G282" s="7">
        <v>10.0</v>
      </c>
      <c r="H282" s="8">
        <v>9.0</v>
      </c>
      <c r="I282" s="9">
        <v>74.0</v>
      </c>
      <c r="J282" s="10">
        <v>19.0</v>
      </c>
      <c r="K282" s="11">
        <v>4.0</v>
      </c>
      <c r="L282" s="12">
        <v>19.0</v>
      </c>
      <c r="M282" s="13">
        <v>47.0</v>
      </c>
      <c r="N282" s="31"/>
      <c r="O282" s="14">
        <v>2.0</v>
      </c>
      <c r="P282" s="15">
        <v>7.0</v>
      </c>
      <c r="Q282" s="16">
        <v>3.0</v>
      </c>
      <c r="R282" s="17">
        <v>9.0</v>
      </c>
      <c r="S282" s="18">
        <v>84.0</v>
      </c>
      <c r="T282" s="19">
        <v>33.0</v>
      </c>
      <c r="U282" s="20">
        <v>2.0</v>
      </c>
      <c r="V282" s="21">
        <v>22.0</v>
      </c>
      <c r="W282" s="22">
        <v>8.0</v>
      </c>
      <c r="X282" s="31"/>
      <c r="Y282" s="14">
        <v>1.0</v>
      </c>
      <c r="Z282" s="15">
        <v>7.0</v>
      </c>
      <c r="AA282" s="16">
        <v>1.0</v>
      </c>
      <c r="AB282" s="17">
        <v>10.0</v>
      </c>
      <c r="AC282" s="18">
        <v>83.0</v>
      </c>
      <c r="AD282" s="19">
        <v>32.0</v>
      </c>
      <c r="AE282" s="20">
        <v>3.0</v>
      </c>
      <c r="AF282" s="21">
        <v>21.0</v>
      </c>
      <c r="AG282" s="22">
        <v>6.0</v>
      </c>
      <c r="AH282" s="27"/>
      <c r="AI282" s="27"/>
    </row>
    <row r="283">
      <c r="A283" s="32"/>
      <c r="B283" s="29">
        <v>4021.0</v>
      </c>
      <c r="C283" s="30">
        <v>1018.0</v>
      </c>
      <c r="D283" s="31" t="s">
        <v>0</v>
      </c>
      <c r="E283" s="5">
        <v>14.0</v>
      </c>
      <c r="F283" s="6">
        <v>25.0</v>
      </c>
      <c r="G283" s="7">
        <v>12.0</v>
      </c>
      <c r="H283" s="8">
        <v>42.0</v>
      </c>
      <c r="I283" s="9">
        <v>66.0</v>
      </c>
      <c r="J283" s="10">
        <v>14.0</v>
      </c>
      <c r="K283" s="11">
        <v>19.0</v>
      </c>
      <c r="L283" s="12">
        <v>8.0</v>
      </c>
      <c r="M283" s="13">
        <v>41.0</v>
      </c>
      <c r="N283" s="31"/>
      <c r="O283" s="14">
        <v>13.0</v>
      </c>
      <c r="P283" s="15">
        <v>8.0</v>
      </c>
      <c r="Q283" s="16">
        <v>2.0</v>
      </c>
      <c r="R283" s="17">
        <v>41.0</v>
      </c>
      <c r="S283" s="18">
        <v>89.0</v>
      </c>
      <c r="T283" s="19">
        <v>13.0</v>
      </c>
      <c r="U283" s="20">
        <v>16.0</v>
      </c>
      <c r="V283" s="21">
        <v>8.0</v>
      </c>
      <c r="W283" s="22">
        <v>20.0</v>
      </c>
      <c r="X283" s="31"/>
      <c r="Y283" s="14">
        <v>6.0</v>
      </c>
      <c r="Z283" s="15">
        <v>2.0</v>
      </c>
      <c r="AA283" s="16">
        <v>2.0</v>
      </c>
      <c r="AB283" s="17">
        <v>40.0</v>
      </c>
      <c r="AC283" s="18">
        <v>90.0</v>
      </c>
      <c r="AD283" s="19">
        <v>11.0</v>
      </c>
      <c r="AE283" s="20">
        <v>13.0</v>
      </c>
      <c r="AF283" s="21">
        <v>7.0</v>
      </c>
      <c r="AG283" s="22">
        <v>9.0</v>
      </c>
      <c r="AH283" s="27"/>
      <c r="AI283" s="27"/>
    </row>
    <row r="284">
      <c r="A284" s="32"/>
      <c r="B284" s="29">
        <v>4022.0</v>
      </c>
      <c r="C284" s="30">
        <v>1715.0</v>
      </c>
      <c r="D284" s="31" t="s">
        <v>0</v>
      </c>
      <c r="E284" s="5">
        <v>17.0</v>
      </c>
      <c r="F284" s="6">
        <v>27.0</v>
      </c>
      <c r="G284" s="7">
        <v>13.0</v>
      </c>
      <c r="H284" s="8">
        <v>51.0</v>
      </c>
      <c r="I284" s="9">
        <v>105.0</v>
      </c>
      <c r="J284" s="10">
        <v>32.0</v>
      </c>
      <c r="K284" s="11">
        <v>9.0</v>
      </c>
      <c r="L284" s="12">
        <v>16.0</v>
      </c>
      <c r="M284" s="13">
        <v>55.0</v>
      </c>
      <c r="N284" s="31"/>
      <c r="O284" s="14">
        <v>9.0</v>
      </c>
      <c r="P284" s="15">
        <v>15.0</v>
      </c>
      <c r="Q284" s="16">
        <v>6.0</v>
      </c>
      <c r="R284" s="17">
        <v>37.0</v>
      </c>
      <c r="S284" s="18">
        <v>111.0</v>
      </c>
      <c r="T284" s="19">
        <v>29.0</v>
      </c>
      <c r="U284" s="20">
        <v>22.0</v>
      </c>
      <c r="V284" s="21">
        <v>18.0</v>
      </c>
      <c r="W284" s="22">
        <v>15.0</v>
      </c>
      <c r="X284" s="31"/>
      <c r="Y284" s="14">
        <v>2.0</v>
      </c>
      <c r="Z284" s="15">
        <v>6.0</v>
      </c>
      <c r="AA284" s="16">
        <v>11.0</v>
      </c>
      <c r="AB284" s="17">
        <v>39.0</v>
      </c>
      <c r="AC284" s="18">
        <v>116.0</v>
      </c>
      <c r="AD284" s="19">
        <v>30.0</v>
      </c>
      <c r="AE284" s="20">
        <v>11.0</v>
      </c>
      <c r="AF284" s="21">
        <v>13.0</v>
      </c>
      <c r="AG284" s="22">
        <v>8.0</v>
      </c>
      <c r="AH284" s="27"/>
      <c r="AI284" s="27"/>
    </row>
    <row r="285">
      <c r="A285" s="32"/>
      <c r="B285" s="29">
        <v>4024.0</v>
      </c>
      <c r="C285" s="30">
        <v>1993.0</v>
      </c>
      <c r="D285" s="31" t="s">
        <v>0</v>
      </c>
      <c r="E285" s="5">
        <v>13.0</v>
      </c>
      <c r="F285" s="6">
        <v>24.0</v>
      </c>
      <c r="G285" s="7">
        <v>8.0</v>
      </c>
      <c r="H285" s="8">
        <v>29.0</v>
      </c>
      <c r="I285" s="9">
        <v>56.0</v>
      </c>
      <c r="J285" s="10">
        <v>30.0</v>
      </c>
      <c r="K285" s="11">
        <v>25.0</v>
      </c>
      <c r="L285" s="12">
        <v>15.0</v>
      </c>
      <c r="M285" s="13">
        <v>52.0</v>
      </c>
      <c r="N285" s="31"/>
      <c r="O285" s="14">
        <v>5.0</v>
      </c>
      <c r="P285" s="15">
        <v>4.0</v>
      </c>
      <c r="Q285" s="16">
        <v>16.0</v>
      </c>
      <c r="R285" s="17">
        <v>45.0</v>
      </c>
      <c r="S285" s="18">
        <v>80.0</v>
      </c>
      <c r="T285" s="19">
        <v>29.0</v>
      </c>
      <c r="U285" s="20">
        <v>8.0</v>
      </c>
      <c r="V285" s="21">
        <v>10.0</v>
      </c>
      <c r="W285" s="22">
        <v>6.0</v>
      </c>
      <c r="X285" s="31"/>
      <c r="Y285" s="14">
        <v>1.0</v>
      </c>
      <c r="Z285" s="15">
        <v>3.0</v>
      </c>
      <c r="AA285" s="16">
        <v>7.0</v>
      </c>
      <c r="AB285" s="17">
        <v>45.0</v>
      </c>
      <c r="AC285" s="18">
        <v>91.0</v>
      </c>
      <c r="AD285" s="19">
        <v>33.0</v>
      </c>
      <c r="AE285" s="20">
        <v>7.0</v>
      </c>
      <c r="AF285" s="21">
        <v>8.0</v>
      </c>
      <c r="AG285" s="22">
        <v>2.0</v>
      </c>
      <c r="AH285" s="27"/>
      <c r="AI285" s="27"/>
    </row>
    <row r="286">
      <c r="A286" s="32"/>
      <c r="B286" s="29">
        <v>4027.0</v>
      </c>
      <c r="C286" s="30">
        <v>1722.0</v>
      </c>
      <c r="D286" s="31" t="s">
        <v>0</v>
      </c>
      <c r="E286" s="5">
        <v>7.0</v>
      </c>
      <c r="F286" s="6">
        <v>27.0</v>
      </c>
      <c r="G286" s="7">
        <v>7.0</v>
      </c>
      <c r="H286" s="8">
        <v>25.0</v>
      </c>
      <c r="I286" s="9">
        <v>73.0</v>
      </c>
      <c r="J286" s="10">
        <v>26.0</v>
      </c>
      <c r="K286" s="11">
        <v>15.0</v>
      </c>
      <c r="L286" s="12">
        <v>7.0</v>
      </c>
      <c r="M286" s="13">
        <v>43.0</v>
      </c>
      <c r="N286" s="31"/>
      <c r="O286" s="14">
        <v>10.0</v>
      </c>
      <c r="P286" s="15">
        <v>4.0</v>
      </c>
      <c r="Q286" s="16">
        <v>5.0</v>
      </c>
      <c r="R286" s="17">
        <v>23.0</v>
      </c>
      <c r="S286" s="18">
        <v>87.0</v>
      </c>
      <c r="T286" s="19">
        <v>12.0</v>
      </c>
      <c r="U286" s="20">
        <v>10.0</v>
      </c>
      <c r="V286" s="21">
        <v>21.0</v>
      </c>
      <c r="W286" s="22">
        <v>7.0</v>
      </c>
      <c r="X286" s="31"/>
      <c r="Y286" s="14">
        <v>3.0</v>
      </c>
      <c r="Z286" s="15">
        <v>7.0</v>
      </c>
      <c r="AA286" s="16">
        <v>8.0</v>
      </c>
      <c r="AB286" s="17">
        <v>21.0</v>
      </c>
      <c r="AC286" s="18">
        <v>88.0</v>
      </c>
      <c r="AD286" s="19">
        <v>15.0</v>
      </c>
      <c r="AE286" s="20">
        <v>9.0</v>
      </c>
      <c r="AF286" s="21">
        <v>17.0</v>
      </c>
      <c r="AG286" s="22">
        <v>7.0</v>
      </c>
      <c r="AH286" s="27"/>
      <c r="AI286" s="27"/>
    </row>
    <row r="287">
      <c r="A287" s="32"/>
      <c r="B287" s="29">
        <v>4028.0</v>
      </c>
      <c r="C287" s="30">
        <v>2031.0</v>
      </c>
      <c r="D287" s="31" t="s">
        <v>0</v>
      </c>
      <c r="E287" s="5">
        <v>5.0</v>
      </c>
      <c r="F287" s="6">
        <v>12.0</v>
      </c>
      <c r="G287" s="7">
        <v>8.0</v>
      </c>
      <c r="H287" s="8">
        <v>31.0</v>
      </c>
      <c r="I287" s="9">
        <v>105.0</v>
      </c>
      <c r="J287" s="10">
        <v>32.0</v>
      </c>
      <c r="K287" s="11">
        <v>14.0</v>
      </c>
      <c r="L287" s="12">
        <v>13.0</v>
      </c>
      <c r="M287" s="13">
        <v>25.0</v>
      </c>
      <c r="N287" s="31"/>
      <c r="O287" s="14">
        <v>1.0</v>
      </c>
      <c r="P287" s="15">
        <v>0.0</v>
      </c>
      <c r="Q287" s="16">
        <v>0.0</v>
      </c>
      <c r="R287" s="17">
        <v>39.0</v>
      </c>
      <c r="S287" s="18">
        <v>120.0</v>
      </c>
      <c r="T287" s="19">
        <v>35.0</v>
      </c>
      <c r="U287" s="20">
        <v>1.0</v>
      </c>
      <c r="V287" s="21">
        <v>2.0</v>
      </c>
      <c r="W287" s="22">
        <v>4.0</v>
      </c>
      <c r="X287" s="31"/>
      <c r="Y287" s="14">
        <v>0.0</v>
      </c>
      <c r="Z287" s="15">
        <v>1.0</v>
      </c>
      <c r="AA287" s="16">
        <v>1.0</v>
      </c>
      <c r="AB287" s="17">
        <v>41.0</v>
      </c>
      <c r="AC287" s="18">
        <v>128.0</v>
      </c>
      <c r="AD287" s="19">
        <v>41.0</v>
      </c>
      <c r="AE287" s="20">
        <v>2.0</v>
      </c>
      <c r="AF287" s="21">
        <v>0.0</v>
      </c>
      <c r="AG287" s="22">
        <v>4.0</v>
      </c>
      <c r="AH287" s="27"/>
      <c r="AI287" s="27"/>
    </row>
    <row r="288">
      <c r="A288" s="32"/>
      <c r="B288" s="29">
        <v>4030.0</v>
      </c>
      <c r="C288" s="30">
        <v>1978.0</v>
      </c>
      <c r="D288" s="31" t="s">
        <v>0</v>
      </c>
      <c r="E288" s="5">
        <v>4.0</v>
      </c>
      <c r="F288" s="6">
        <v>17.0</v>
      </c>
      <c r="G288" s="7">
        <v>7.0</v>
      </c>
      <c r="H288" s="8">
        <v>32.0</v>
      </c>
      <c r="I288" s="9">
        <v>78.0</v>
      </c>
      <c r="J288" s="10">
        <v>21.0</v>
      </c>
      <c r="K288" s="11">
        <v>7.0</v>
      </c>
      <c r="L288" s="12">
        <v>12.0</v>
      </c>
      <c r="M288" s="13">
        <v>45.0</v>
      </c>
      <c r="N288" s="31"/>
      <c r="O288" s="14">
        <v>0.0</v>
      </c>
      <c r="P288" s="15">
        <v>3.0</v>
      </c>
      <c r="Q288" s="16">
        <v>2.0</v>
      </c>
      <c r="R288" s="17">
        <v>34.0</v>
      </c>
      <c r="S288" s="18">
        <v>103.0</v>
      </c>
      <c r="T288" s="19">
        <v>28.0</v>
      </c>
      <c r="U288" s="20">
        <v>1.0</v>
      </c>
      <c r="V288" s="21">
        <v>1.0</v>
      </c>
      <c r="W288" s="22">
        <v>3.0</v>
      </c>
      <c r="X288" s="31"/>
      <c r="Y288" s="14">
        <v>0.0</v>
      </c>
      <c r="Z288" s="15">
        <v>1.0</v>
      </c>
      <c r="AA288" s="16">
        <v>0.0</v>
      </c>
      <c r="AB288" s="17">
        <v>38.0</v>
      </c>
      <c r="AC288" s="18">
        <v>110.0</v>
      </c>
      <c r="AD288" s="19">
        <v>30.0</v>
      </c>
      <c r="AE288" s="20">
        <v>1.0</v>
      </c>
      <c r="AF288" s="21">
        <v>1.0</v>
      </c>
      <c r="AG288" s="22">
        <v>2.0</v>
      </c>
      <c r="AH288" s="27"/>
      <c r="AI288" s="27"/>
    </row>
    <row r="289">
      <c r="A289" s="32"/>
      <c r="B289" s="29">
        <v>4032.0</v>
      </c>
      <c r="C289" s="30">
        <v>1293.0</v>
      </c>
      <c r="D289" s="31" t="s">
        <v>0</v>
      </c>
      <c r="E289" s="5">
        <v>18.0</v>
      </c>
      <c r="F289" s="6">
        <v>22.0</v>
      </c>
      <c r="G289" s="7">
        <v>13.0</v>
      </c>
      <c r="H289" s="8">
        <v>23.0</v>
      </c>
      <c r="I289" s="9">
        <v>54.0</v>
      </c>
      <c r="J289" s="10">
        <v>13.0</v>
      </c>
      <c r="K289" s="11">
        <v>12.0</v>
      </c>
      <c r="L289" s="12">
        <v>11.0</v>
      </c>
      <c r="M289" s="13">
        <v>33.0</v>
      </c>
      <c r="N289" s="31"/>
      <c r="O289" s="14">
        <v>3.0</v>
      </c>
      <c r="P289" s="15">
        <v>10.0</v>
      </c>
      <c r="Q289" s="16">
        <v>5.0</v>
      </c>
      <c r="R289" s="17">
        <v>28.0</v>
      </c>
      <c r="S289" s="18">
        <v>61.0</v>
      </c>
      <c r="T289" s="19">
        <v>13.0</v>
      </c>
      <c r="U289" s="20">
        <v>9.0</v>
      </c>
      <c r="V289" s="21">
        <v>20.0</v>
      </c>
      <c r="W289" s="22">
        <v>14.0</v>
      </c>
      <c r="X289" s="31"/>
      <c r="Y289" s="14">
        <v>4.0</v>
      </c>
      <c r="Z289" s="15">
        <v>3.0</v>
      </c>
      <c r="AA289" s="16">
        <v>1.0</v>
      </c>
      <c r="AB289" s="17">
        <v>29.0</v>
      </c>
      <c r="AC289" s="18">
        <v>61.0</v>
      </c>
      <c r="AD289" s="19">
        <v>14.0</v>
      </c>
      <c r="AE289" s="20">
        <v>6.0</v>
      </c>
      <c r="AF289" s="21">
        <v>10.0</v>
      </c>
      <c r="AG289" s="22">
        <v>11.0</v>
      </c>
      <c r="AH289" s="27"/>
      <c r="AI289" s="27"/>
    </row>
    <row r="290">
      <c r="A290" s="32"/>
      <c r="B290" s="29">
        <v>4036.0</v>
      </c>
      <c r="C290" s="30">
        <v>2152.0</v>
      </c>
      <c r="D290" s="31" t="s">
        <v>0</v>
      </c>
      <c r="E290" s="5">
        <v>1.0</v>
      </c>
      <c r="F290" s="6">
        <v>26.0</v>
      </c>
      <c r="G290" s="7">
        <v>9.0</v>
      </c>
      <c r="H290" s="8">
        <v>41.0</v>
      </c>
      <c r="I290" s="9">
        <v>76.0</v>
      </c>
      <c r="J290" s="10">
        <v>22.0</v>
      </c>
      <c r="K290" s="11">
        <v>11.0</v>
      </c>
      <c r="L290" s="12">
        <v>16.0</v>
      </c>
      <c r="M290" s="13">
        <v>31.0</v>
      </c>
      <c r="N290" s="31"/>
      <c r="O290" s="14">
        <v>12.0</v>
      </c>
      <c r="P290" s="15">
        <v>5.0</v>
      </c>
      <c r="Q290" s="16">
        <v>4.0</v>
      </c>
      <c r="R290" s="17">
        <v>30.0</v>
      </c>
      <c r="S290" s="18">
        <v>96.0</v>
      </c>
      <c r="T290" s="19">
        <v>25.0</v>
      </c>
      <c r="U290" s="20">
        <v>9.0</v>
      </c>
      <c r="V290" s="21">
        <v>8.0</v>
      </c>
      <c r="W290" s="22">
        <v>13.0</v>
      </c>
      <c r="X290" s="31"/>
      <c r="Y290" s="14">
        <v>5.0</v>
      </c>
      <c r="Z290" s="15">
        <v>0.0</v>
      </c>
      <c r="AA290" s="16">
        <v>2.0</v>
      </c>
      <c r="AB290" s="17">
        <v>29.0</v>
      </c>
      <c r="AC290" s="18">
        <v>95.0</v>
      </c>
      <c r="AD290" s="19">
        <v>23.0</v>
      </c>
      <c r="AE290" s="20">
        <v>8.0</v>
      </c>
      <c r="AF290" s="21">
        <v>8.0</v>
      </c>
      <c r="AG290" s="22">
        <v>8.0</v>
      </c>
      <c r="AH290" s="27"/>
      <c r="AI290" s="27"/>
    </row>
    <row r="291">
      <c r="A291" s="32"/>
      <c r="B291" s="29">
        <v>4044.0</v>
      </c>
      <c r="C291" s="30">
        <v>2605.0</v>
      </c>
      <c r="D291" s="31" t="s">
        <v>0</v>
      </c>
      <c r="E291" s="5">
        <v>20.0</v>
      </c>
      <c r="F291" s="6">
        <v>27.0</v>
      </c>
      <c r="G291" s="7">
        <v>33.0</v>
      </c>
      <c r="H291" s="8">
        <v>51.0</v>
      </c>
      <c r="I291" s="9">
        <v>95.0</v>
      </c>
      <c r="J291" s="10">
        <v>45.0</v>
      </c>
      <c r="K291" s="11">
        <v>25.0</v>
      </c>
      <c r="L291" s="12">
        <v>18.0</v>
      </c>
      <c r="M291" s="13">
        <v>54.0</v>
      </c>
      <c r="N291" s="31"/>
      <c r="O291" s="14">
        <v>24.0</v>
      </c>
      <c r="P291" s="15">
        <v>8.0</v>
      </c>
      <c r="Q291" s="16">
        <v>8.0</v>
      </c>
      <c r="R291" s="17">
        <v>36.0</v>
      </c>
      <c r="S291" s="18">
        <v>99.0</v>
      </c>
      <c r="T291" s="19">
        <v>36.0</v>
      </c>
      <c r="U291" s="20">
        <v>21.0</v>
      </c>
      <c r="V291" s="21">
        <v>20.0</v>
      </c>
      <c r="W291" s="22">
        <v>38.0</v>
      </c>
      <c r="X291" s="31"/>
      <c r="Y291" s="14">
        <v>13.0</v>
      </c>
      <c r="Z291" s="15">
        <v>10.0</v>
      </c>
      <c r="AA291" s="16">
        <v>14.0</v>
      </c>
      <c r="AB291" s="17">
        <v>40.0</v>
      </c>
      <c r="AC291" s="18">
        <v>102.0</v>
      </c>
      <c r="AD291" s="19">
        <v>37.0</v>
      </c>
      <c r="AE291" s="20">
        <v>17.0</v>
      </c>
      <c r="AF291" s="21">
        <v>16.0</v>
      </c>
      <c r="AG291" s="22">
        <v>22.0</v>
      </c>
      <c r="AH291" s="27"/>
      <c r="AI291" s="27"/>
    </row>
    <row r="292">
      <c r="A292" s="32"/>
      <c r="B292" s="29">
        <v>4046.0</v>
      </c>
      <c r="C292" s="30">
        <v>797.0</v>
      </c>
      <c r="D292" s="31" t="s">
        <v>0</v>
      </c>
      <c r="E292" s="5">
        <v>10.0</v>
      </c>
      <c r="F292" s="6">
        <v>24.0</v>
      </c>
      <c r="G292" s="7">
        <v>6.0</v>
      </c>
      <c r="H292" s="8">
        <v>53.0</v>
      </c>
      <c r="I292" s="9">
        <v>78.0</v>
      </c>
      <c r="J292" s="10">
        <v>29.0</v>
      </c>
      <c r="K292" s="11">
        <v>22.0</v>
      </c>
      <c r="L292" s="12">
        <v>11.0</v>
      </c>
      <c r="M292" s="13">
        <v>26.0</v>
      </c>
      <c r="N292" s="31"/>
      <c r="O292" s="14">
        <v>23.0</v>
      </c>
      <c r="P292" s="15">
        <v>25.0</v>
      </c>
      <c r="Q292" s="16">
        <v>17.0</v>
      </c>
      <c r="R292" s="17">
        <v>29.0</v>
      </c>
      <c r="S292" s="18">
        <v>51.0</v>
      </c>
      <c r="T292" s="19">
        <v>10.0</v>
      </c>
      <c r="U292" s="20">
        <v>23.0</v>
      </c>
      <c r="V292" s="21">
        <v>23.0</v>
      </c>
      <c r="W292" s="22">
        <v>13.0</v>
      </c>
      <c r="X292" s="31"/>
      <c r="Y292" s="14">
        <v>5.0</v>
      </c>
      <c r="Z292" s="15">
        <v>12.0</v>
      </c>
      <c r="AA292" s="16">
        <v>4.0</v>
      </c>
      <c r="AB292" s="17">
        <v>28.0</v>
      </c>
      <c r="AC292" s="18">
        <v>54.0</v>
      </c>
      <c r="AD292" s="19">
        <v>8.0</v>
      </c>
      <c r="AE292" s="20">
        <v>15.0</v>
      </c>
      <c r="AF292" s="21">
        <v>11.0</v>
      </c>
      <c r="AG292" s="22">
        <v>13.0</v>
      </c>
      <c r="AH292" s="27"/>
      <c r="AI292" s="27"/>
    </row>
    <row r="293">
      <c r="A293" s="32"/>
      <c r="B293" s="29">
        <v>4304.0</v>
      </c>
      <c r="C293" s="30">
        <v>3152.0</v>
      </c>
      <c r="D293" s="31" t="s">
        <v>0</v>
      </c>
      <c r="E293" s="5">
        <v>21.0</v>
      </c>
      <c r="F293" s="6">
        <v>48.0</v>
      </c>
      <c r="G293" s="7">
        <v>19.0</v>
      </c>
      <c r="H293" s="8">
        <v>78.0</v>
      </c>
      <c r="I293" s="9">
        <v>154.0</v>
      </c>
      <c r="J293" s="10">
        <v>46.0</v>
      </c>
      <c r="K293" s="11">
        <v>25.0</v>
      </c>
      <c r="L293" s="12">
        <v>28.0</v>
      </c>
      <c r="M293" s="13">
        <v>78.0</v>
      </c>
      <c r="N293" s="31"/>
      <c r="O293" s="14">
        <v>7.0</v>
      </c>
      <c r="P293" s="15">
        <v>7.0</v>
      </c>
      <c r="Q293" s="16">
        <v>11.0</v>
      </c>
      <c r="R293" s="17">
        <v>85.0</v>
      </c>
      <c r="S293" s="18">
        <v>183.0</v>
      </c>
      <c r="T293" s="19">
        <v>43.0</v>
      </c>
      <c r="U293" s="20">
        <v>15.0</v>
      </c>
      <c r="V293" s="21">
        <v>27.0</v>
      </c>
      <c r="W293" s="22">
        <v>23.0</v>
      </c>
      <c r="X293" s="31"/>
      <c r="Y293" s="14">
        <v>5.0</v>
      </c>
      <c r="Z293" s="15">
        <v>6.0</v>
      </c>
      <c r="AA293" s="16">
        <v>7.0</v>
      </c>
      <c r="AB293" s="17">
        <v>91.0</v>
      </c>
      <c r="AC293" s="18">
        <v>189.0</v>
      </c>
      <c r="AD293" s="19">
        <v>42.0</v>
      </c>
      <c r="AE293" s="20">
        <v>12.0</v>
      </c>
      <c r="AF293" s="21">
        <v>19.0</v>
      </c>
      <c r="AG293" s="22">
        <v>10.0</v>
      </c>
      <c r="AH293" s="27"/>
      <c r="AI293" s="27"/>
    </row>
    <row r="294">
      <c r="A294" s="32"/>
      <c r="B294" s="29">
        <v>4306.0</v>
      </c>
      <c r="C294" s="30">
        <v>1830.0</v>
      </c>
      <c r="D294" s="31" t="s">
        <v>0</v>
      </c>
      <c r="E294" s="5">
        <v>7.0</v>
      </c>
      <c r="F294" s="6">
        <v>23.0</v>
      </c>
      <c r="G294" s="7">
        <v>11.0</v>
      </c>
      <c r="H294" s="8">
        <v>38.0</v>
      </c>
      <c r="I294" s="9">
        <v>103.0</v>
      </c>
      <c r="J294" s="10">
        <v>33.0</v>
      </c>
      <c r="K294" s="11">
        <v>17.0</v>
      </c>
      <c r="L294" s="12">
        <v>10.0</v>
      </c>
      <c r="M294" s="13">
        <v>41.0</v>
      </c>
      <c r="N294" s="31"/>
      <c r="O294" s="14">
        <v>5.0</v>
      </c>
      <c r="P294" s="15">
        <v>4.0</v>
      </c>
      <c r="Q294" s="16">
        <v>5.0</v>
      </c>
      <c r="R294" s="17">
        <v>44.0</v>
      </c>
      <c r="S294" s="18">
        <v>118.0</v>
      </c>
      <c r="T294" s="19">
        <v>26.0</v>
      </c>
      <c r="U294" s="20">
        <v>7.0</v>
      </c>
      <c r="V294" s="21">
        <v>6.0</v>
      </c>
      <c r="W294" s="22">
        <v>8.0</v>
      </c>
      <c r="X294" s="31"/>
      <c r="Y294" s="14">
        <v>2.0</v>
      </c>
      <c r="Z294" s="15">
        <v>3.0</v>
      </c>
      <c r="AA294" s="16">
        <v>2.0</v>
      </c>
      <c r="AB294" s="17">
        <v>43.0</v>
      </c>
      <c r="AC294" s="18">
        <v>117.0</v>
      </c>
      <c r="AD294" s="19">
        <v>31.0</v>
      </c>
      <c r="AE294" s="20">
        <v>6.0</v>
      </c>
      <c r="AF294" s="21">
        <v>5.0</v>
      </c>
      <c r="AG294" s="22">
        <v>10.0</v>
      </c>
      <c r="AH294" s="27"/>
      <c r="AI294" s="27"/>
    </row>
    <row r="295">
      <c r="A295" s="32"/>
      <c r="B295" s="29">
        <v>4387.0</v>
      </c>
      <c r="C295" s="30">
        <v>2206.0</v>
      </c>
      <c r="D295" s="31" t="s">
        <v>0</v>
      </c>
      <c r="E295" s="5">
        <v>3.0</v>
      </c>
      <c r="F295" s="6">
        <v>14.0</v>
      </c>
      <c r="G295" s="7">
        <v>6.0</v>
      </c>
      <c r="H295" s="8">
        <v>14.0</v>
      </c>
      <c r="I295" s="9">
        <v>42.0</v>
      </c>
      <c r="J295" s="10">
        <v>10.0</v>
      </c>
      <c r="K295" s="11">
        <v>9.0</v>
      </c>
      <c r="L295" s="12">
        <v>6.0</v>
      </c>
      <c r="M295" s="13">
        <v>30.0</v>
      </c>
      <c r="N295" s="31"/>
      <c r="O295" s="14">
        <v>2.0</v>
      </c>
      <c r="P295" s="15">
        <v>2.0</v>
      </c>
      <c r="Q295" s="16">
        <v>2.0</v>
      </c>
      <c r="R295" s="17">
        <v>16.0</v>
      </c>
      <c r="S295" s="18">
        <v>57.0</v>
      </c>
      <c r="T295" s="19">
        <v>8.0</v>
      </c>
      <c r="U295" s="20">
        <v>8.0</v>
      </c>
      <c r="V295" s="21">
        <v>5.0</v>
      </c>
      <c r="W295" s="22">
        <v>6.0</v>
      </c>
      <c r="X295" s="31"/>
      <c r="Y295" s="14">
        <v>3.0</v>
      </c>
      <c r="Z295" s="15">
        <v>3.0</v>
      </c>
      <c r="AA295" s="16">
        <v>2.0</v>
      </c>
      <c r="AB295" s="17">
        <v>13.0</v>
      </c>
      <c r="AC295" s="18">
        <v>56.0</v>
      </c>
      <c r="AD295" s="19">
        <v>9.0</v>
      </c>
      <c r="AE295" s="20">
        <v>2.0</v>
      </c>
      <c r="AF295" s="21">
        <v>7.0</v>
      </c>
      <c r="AG295" s="22">
        <v>3.0</v>
      </c>
      <c r="AH295" s="27"/>
      <c r="AI295" s="27"/>
    </row>
    <row r="296">
      <c r="A296" s="32"/>
      <c r="B296" s="29">
        <v>4400.0</v>
      </c>
      <c r="C296" s="30">
        <v>3024.0</v>
      </c>
      <c r="D296" s="31" t="s">
        <v>0</v>
      </c>
      <c r="E296" s="5">
        <v>28.0</v>
      </c>
      <c r="F296" s="6">
        <v>44.0</v>
      </c>
      <c r="G296" s="7">
        <v>22.0</v>
      </c>
      <c r="H296" s="8">
        <v>69.0</v>
      </c>
      <c r="I296" s="9">
        <v>139.0</v>
      </c>
      <c r="J296" s="10">
        <v>46.0</v>
      </c>
      <c r="K296" s="11">
        <v>23.0</v>
      </c>
      <c r="L296" s="12">
        <v>25.0</v>
      </c>
      <c r="M296" s="13">
        <v>79.0</v>
      </c>
      <c r="N296" s="31"/>
      <c r="O296" s="14">
        <v>18.0</v>
      </c>
      <c r="P296" s="15">
        <v>10.0</v>
      </c>
      <c r="Q296" s="16">
        <v>9.0</v>
      </c>
      <c r="R296" s="17">
        <v>68.0</v>
      </c>
      <c r="S296" s="18">
        <v>138.0</v>
      </c>
      <c r="T296" s="19">
        <v>46.0</v>
      </c>
      <c r="U296" s="20">
        <v>20.0</v>
      </c>
      <c r="V296" s="21">
        <v>32.0</v>
      </c>
      <c r="W296" s="22">
        <v>21.0</v>
      </c>
      <c r="X296" s="31"/>
      <c r="Y296" s="14">
        <v>7.0</v>
      </c>
      <c r="Z296" s="15">
        <v>9.0</v>
      </c>
      <c r="AA296" s="16">
        <v>2.0</v>
      </c>
      <c r="AB296" s="17">
        <v>67.0</v>
      </c>
      <c r="AC296" s="18">
        <v>156.0</v>
      </c>
      <c r="AD296" s="19">
        <v>46.0</v>
      </c>
      <c r="AE296" s="20">
        <v>18.0</v>
      </c>
      <c r="AF296" s="21">
        <v>31.0</v>
      </c>
      <c r="AG296" s="22">
        <v>19.0</v>
      </c>
      <c r="AH296" s="27"/>
      <c r="AI296" s="27"/>
    </row>
    <row r="297">
      <c r="A297" s="32"/>
      <c r="B297" s="29">
        <v>4402.0</v>
      </c>
      <c r="C297" s="30">
        <v>745.0</v>
      </c>
      <c r="D297" s="31" t="s">
        <v>0</v>
      </c>
      <c r="E297" s="5">
        <v>8.0</v>
      </c>
      <c r="F297" s="6">
        <v>12.0</v>
      </c>
      <c r="G297" s="7">
        <v>9.0</v>
      </c>
      <c r="H297" s="8">
        <v>30.0</v>
      </c>
      <c r="I297" s="9">
        <v>40.0</v>
      </c>
      <c r="J297" s="10">
        <v>7.0</v>
      </c>
      <c r="K297" s="11">
        <v>19.0</v>
      </c>
      <c r="L297" s="12">
        <v>6.0</v>
      </c>
      <c r="M297" s="13">
        <v>20.0</v>
      </c>
      <c r="N297" s="31"/>
      <c r="O297" s="14">
        <v>8.0</v>
      </c>
      <c r="P297" s="15">
        <v>5.0</v>
      </c>
      <c r="Q297" s="16">
        <v>1.0</v>
      </c>
      <c r="R297" s="17">
        <v>27.0</v>
      </c>
      <c r="S297" s="18">
        <v>34.0</v>
      </c>
      <c r="T297" s="19">
        <v>3.0</v>
      </c>
      <c r="U297" s="20">
        <v>14.0</v>
      </c>
      <c r="V297" s="21">
        <v>15.0</v>
      </c>
      <c r="W297" s="22">
        <v>11.0</v>
      </c>
      <c r="X297" s="31"/>
      <c r="Y297" s="14">
        <v>3.0</v>
      </c>
      <c r="Z297" s="15">
        <v>3.0</v>
      </c>
      <c r="AA297" s="16">
        <v>7.0</v>
      </c>
      <c r="AB297" s="17">
        <v>28.0</v>
      </c>
      <c r="AC297" s="18">
        <v>35.0</v>
      </c>
      <c r="AD297" s="19">
        <v>2.0</v>
      </c>
      <c r="AE297" s="20">
        <v>14.0</v>
      </c>
      <c r="AF297" s="21">
        <v>9.0</v>
      </c>
      <c r="AG297" s="22">
        <v>4.0</v>
      </c>
      <c r="AH297" s="27"/>
      <c r="AI297" s="27"/>
    </row>
    <row r="298">
      <c r="A298" s="32"/>
      <c r="B298" s="29">
        <v>4404.0</v>
      </c>
      <c r="C298" s="30">
        <v>2685.0</v>
      </c>
      <c r="D298" s="31" t="s">
        <v>0</v>
      </c>
      <c r="E298" s="5">
        <v>15.0</v>
      </c>
      <c r="F298" s="6">
        <v>54.0</v>
      </c>
      <c r="G298" s="7">
        <v>11.0</v>
      </c>
      <c r="H298" s="8">
        <v>70.0</v>
      </c>
      <c r="I298" s="9">
        <v>138.0</v>
      </c>
      <c r="J298" s="10">
        <v>45.0</v>
      </c>
      <c r="K298" s="11">
        <v>29.0</v>
      </c>
      <c r="L298" s="12">
        <v>20.0</v>
      </c>
      <c r="M298" s="13">
        <v>79.0</v>
      </c>
      <c r="N298" s="31"/>
      <c r="O298" s="14">
        <v>9.0</v>
      </c>
      <c r="P298" s="15">
        <v>13.0</v>
      </c>
      <c r="Q298" s="16">
        <v>7.0</v>
      </c>
      <c r="R298" s="17">
        <v>68.0</v>
      </c>
      <c r="S298" s="18">
        <v>158.0</v>
      </c>
      <c r="T298" s="19">
        <v>38.0</v>
      </c>
      <c r="U298" s="20">
        <v>20.0</v>
      </c>
      <c r="V298" s="21">
        <v>25.0</v>
      </c>
      <c r="W298" s="22">
        <v>16.0</v>
      </c>
      <c r="X298" s="31"/>
      <c r="Y298" s="14">
        <v>8.0</v>
      </c>
      <c r="Z298" s="15">
        <v>5.0</v>
      </c>
      <c r="AA298" s="16">
        <v>7.0</v>
      </c>
      <c r="AB298" s="17">
        <v>70.0</v>
      </c>
      <c r="AC298" s="18">
        <v>159.0</v>
      </c>
      <c r="AD298" s="19">
        <v>45.0</v>
      </c>
      <c r="AE298" s="20">
        <v>9.0</v>
      </c>
      <c r="AF298" s="21">
        <v>11.0</v>
      </c>
      <c r="AG298" s="22">
        <v>7.0</v>
      </c>
      <c r="AH298" s="27"/>
      <c r="AI298" s="27"/>
    </row>
    <row r="299">
      <c r="A299" s="32"/>
      <c r="B299" s="29">
        <v>4411.0</v>
      </c>
      <c r="C299" s="30">
        <v>1706.0</v>
      </c>
      <c r="D299" s="31" t="s">
        <v>0</v>
      </c>
      <c r="E299" s="5">
        <v>20.0</v>
      </c>
      <c r="F299" s="6">
        <v>16.0</v>
      </c>
      <c r="G299" s="7">
        <v>7.0</v>
      </c>
      <c r="H299" s="8">
        <v>45.0</v>
      </c>
      <c r="I299" s="9">
        <v>94.0</v>
      </c>
      <c r="J299" s="10">
        <v>35.0</v>
      </c>
      <c r="K299" s="11">
        <v>22.0</v>
      </c>
      <c r="L299" s="12">
        <v>21.0</v>
      </c>
      <c r="M299" s="13">
        <v>49.0</v>
      </c>
      <c r="N299" s="31"/>
      <c r="O299" s="14">
        <v>10.0</v>
      </c>
      <c r="P299" s="15">
        <v>14.0</v>
      </c>
      <c r="Q299" s="16">
        <v>9.0</v>
      </c>
      <c r="R299" s="17">
        <v>31.0</v>
      </c>
      <c r="S299" s="18">
        <v>99.0</v>
      </c>
      <c r="T299" s="19">
        <v>15.0</v>
      </c>
      <c r="U299" s="20">
        <v>26.0</v>
      </c>
      <c r="V299" s="21">
        <v>15.0</v>
      </c>
      <c r="W299" s="22">
        <v>27.0</v>
      </c>
      <c r="X299" s="31"/>
      <c r="Y299" s="14">
        <v>17.0</v>
      </c>
      <c r="Z299" s="15">
        <v>8.0</v>
      </c>
      <c r="AA299" s="16">
        <v>8.0</v>
      </c>
      <c r="AB299" s="17">
        <v>30.0</v>
      </c>
      <c r="AC299" s="18">
        <v>96.0</v>
      </c>
      <c r="AD299" s="19">
        <v>19.0</v>
      </c>
      <c r="AE299" s="20">
        <v>14.0</v>
      </c>
      <c r="AF299" s="21">
        <v>15.0</v>
      </c>
      <c r="AG299" s="22">
        <v>20.0</v>
      </c>
      <c r="AH299" s="27"/>
      <c r="AI299" s="27"/>
    </row>
    <row r="300">
      <c r="A300" s="32"/>
      <c r="B300" s="29">
        <v>4413.0</v>
      </c>
      <c r="C300" s="30">
        <v>892.0</v>
      </c>
      <c r="D300" s="31" t="s">
        <v>0</v>
      </c>
      <c r="E300" s="5">
        <v>20.0</v>
      </c>
      <c r="F300" s="6">
        <v>19.0</v>
      </c>
      <c r="G300" s="7">
        <v>13.0</v>
      </c>
      <c r="H300" s="8">
        <v>43.0</v>
      </c>
      <c r="I300" s="9">
        <v>74.0</v>
      </c>
      <c r="J300" s="10">
        <v>19.0</v>
      </c>
      <c r="K300" s="11">
        <v>19.0</v>
      </c>
      <c r="L300" s="12">
        <v>7.0</v>
      </c>
      <c r="M300" s="13">
        <v>20.0</v>
      </c>
      <c r="N300" s="31"/>
      <c r="O300" s="14">
        <v>27.0</v>
      </c>
      <c r="P300" s="15">
        <v>14.0</v>
      </c>
      <c r="Q300" s="16">
        <v>8.0</v>
      </c>
      <c r="R300" s="17">
        <v>36.0</v>
      </c>
      <c r="S300" s="18">
        <v>60.0</v>
      </c>
      <c r="T300" s="19">
        <v>17.0</v>
      </c>
      <c r="U300" s="20">
        <v>15.0</v>
      </c>
      <c r="V300" s="21">
        <v>22.0</v>
      </c>
      <c r="W300" s="22">
        <v>16.0</v>
      </c>
      <c r="X300" s="31"/>
      <c r="Y300" s="14">
        <v>13.0</v>
      </c>
      <c r="Z300" s="15">
        <v>5.0</v>
      </c>
      <c r="AA300" s="16">
        <v>5.0</v>
      </c>
      <c r="AB300" s="17">
        <v>33.0</v>
      </c>
      <c r="AC300" s="18">
        <v>56.0</v>
      </c>
      <c r="AD300" s="19">
        <v>16.0</v>
      </c>
      <c r="AE300" s="20">
        <v>12.0</v>
      </c>
      <c r="AF300" s="21">
        <v>15.0</v>
      </c>
      <c r="AG300" s="22">
        <v>10.0</v>
      </c>
      <c r="AH300" s="27"/>
      <c r="AI300" s="27"/>
    </row>
    <row r="301">
      <c r="A301" s="32"/>
      <c r="B301" s="29">
        <v>4414.0</v>
      </c>
      <c r="C301" s="30">
        <v>2817.0</v>
      </c>
      <c r="D301" s="31" t="s">
        <v>0</v>
      </c>
      <c r="E301" s="5">
        <v>40.0</v>
      </c>
      <c r="F301" s="6">
        <v>41.0</v>
      </c>
      <c r="G301" s="7">
        <v>35.0</v>
      </c>
      <c r="H301" s="8">
        <v>75.0</v>
      </c>
      <c r="I301" s="9">
        <v>181.0</v>
      </c>
      <c r="J301" s="10">
        <v>73.0</v>
      </c>
      <c r="K301" s="11">
        <v>36.0</v>
      </c>
      <c r="L301" s="12">
        <v>29.0</v>
      </c>
      <c r="M301" s="13">
        <v>86.0</v>
      </c>
      <c r="N301" s="31"/>
      <c r="O301" s="14">
        <v>30.0</v>
      </c>
      <c r="P301" s="15">
        <v>15.0</v>
      </c>
      <c r="Q301" s="16">
        <v>21.0</v>
      </c>
      <c r="R301" s="17">
        <v>64.0</v>
      </c>
      <c r="S301" s="18">
        <v>182.0</v>
      </c>
      <c r="T301" s="19">
        <v>35.0</v>
      </c>
      <c r="U301" s="20">
        <v>42.0</v>
      </c>
      <c r="V301" s="21">
        <v>54.0</v>
      </c>
      <c r="W301" s="22">
        <v>45.0</v>
      </c>
      <c r="X301" s="31"/>
      <c r="Y301" s="14">
        <v>18.0</v>
      </c>
      <c r="Z301" s="15">
        <v>14.0</v>
      </c>
      <c r="AA301" s="16">
        <v>24.0</v>
      </c>
      <c r="AB301" s="17">
        <v>64.0</v>
      </c>
      <c r="AC301" s="18">
        <v>185.0</v>
      </c>
      <c r="AD301" s="19">
        <v>40.0</v>
      </c>
      <c r="AE301" s="20">
        <v>30.0</v>
      </c>
      <c r="AF301" s="21">
        <v>29.0</v>
      </c>
      <c r="AG301" s="22">
        <v>31.0</v>
      </c>
      <c r="AH301" s="27"/>
      <c r="AI301" s="27"/>
    </row>
    <row r="302">
      <c r="A302" s="32"/>
      <c r="B302" s="29">
        <v>4415.0</v>
      </c>
      <c r="C302" s="30">
        <v>2014.0</v>
      </c>
      <c r="D302" s="31" t="s">
        <v>0</v>
      </c>
      <c r="E302" s="5">
        <v>7.0</v>
      </c>
      <c r="F302" s="6">
        <v>17.0</v>
      </c>
      <c r="G302" s="7">
        <v>5.0</v>
      </c>
      <c r="H302" s="8">
        <v>23.0</v>
      </c>
      <c r="I302" s="9">
        <v>76.0</v>
      </c>
      <c r="J302" s="10">
        <v>11.0</v>
      </c>
      <c r="K302" s="11">
        <v>8.0</v>
      </c>
      <c r="L302" s="12">
        <v>2.0</v>
      </c>
      <c r="M302" s="13">
        <v>24.0</v>
      </c>
      <c r="N302" s="31"/>
      <c r="O302" s="14">
        <v>3.0</v>
      </c>
      <c r="P302" s="15">
        <v>5.0</v>
      </c>
      <c r="Q302" s="16">
        <v>1.0</v>
      </c>
      <c r="R302" s="17">
        <v>28.0</v>
      </c>
      <c r="S302" s="18">
        <v>74.0</v>
      </c>
      <c r="T302" s="19">
        <v>10.0</v>
      </c>
      <c r="U302" s="20">
        <v>2.0</v>
      </c>
      <c r="V302" s="21">
        <v>11.0</v>
      </c>
      <c r="W302" s="22">
        <v>3.0</v>
      </c>
      <c r="X302" s="31"/>
      <c r="Y302" s="14">
        <v>1.0</v>
      </c>
      <c r="Z302" s="15">
        <v>0.0</v>
      </c>
      <c r="AA302" s="16">
        <v>0.0</v>
      </c>
      <c r="AB302" s="17">
        <v>27.0</v>
      </c>
      <c r="AC302" s="18">
        <v>77.0</v>
      </c>
      <c r="AD302" s="19">
        <v>11.0</v>
      </c>
      <c r="AE302" s="20">
        <v>1.0</v>
      </c>
      <c r="AF302" s="21">
        <v>4.0</v>
      </c>
      <c r="AG302" s="22">
        <v>2.0</v>
      </c>
      <c r="AH302" s="27"/>
      <c r="AI302" s="27"/>
    </row>
    <row r="303">
      <c r="A303" s="32"/>
      <c r="B303" s="29">
        <v>4417.0</v>
      </c>
      <c r="C303" s="30">
        <v>2780.0</v>
      </c>
      <c r="D303" s="31" t="s">
        <v>0</v>
      </c>
      <c r="E303" s="5">
        <v>30.0</v>
      </c>
      <c r="F303" s="6">
        <v>39.0</v>
      </c>
      <c r="G303" s="7">
        <v>29.0</v>
      </c>
      <c r="H303" s="8">
        <v>98.0</v>
      </c>
      <c r="I303" s="9">
        <v>178.0</v>
      </c>
      <c r="J303" s="10">
        <v>57.0</v>
      </c>
      <c r="K303" s="11">
        <v>34.0</v>
      </c>
      <c r="L303" s="12">
        <v>32.0</v>
      </c>
      <c r="M303" s="13">
        <v>62.0</v>
      </c>
      <c r="N303" s="31"/>
      <c r="O303" s="14">
        <v>25.0</v>
      </c>
      <c r="P303" s="15">
        <v>25.0</v>
      </c>
      <c r="Q303" s="16">
        <v>10.0</v>
      </c>
      <c r="R303" s="17">
        <v>68.0</v>
      </c>
      <c r="S303" s="18">
        <v>154.0</v>
      </c>
      <c r="T303" s="19">
        <v>40.0</v>
      </c>
      <c r="U303" s="20">
        <v>47.0</v>
      </c>
      <c r="V303" s="21">
        <v>32.0</v>
      </c>
      <c r="W303" s="22">
        <v>45.0</v>
      </c>
      <c r="X303" s="31"/>
      <c r="Y303" s="14">
        <v>8.0</v>
      </c>
      <c r="Z303" s="15">
        <v>8.0</v>
      </c>
      <c r="AA303" s="16">
        <v>22.0</v>
      </c>
      <c r="AB303" s="17">
        <v>59.0</v>
      </c>
      <c r="AC303" s="18">
        <v>157.0</v>
      </c>
      <c r="AD303" s="19">
        <v>37.0</v>
      </c>
      <c r="AE303" s="20">
        <v>30.0</v>
      </c>
      <c r="AF303" s="21">
        <v>32.0</v>
      </c>
      <c r="AG303" s="22">
        <v>24.0</v>
      </c>
      <c r="AH303" s="27"/>
      <c r="AI303" s="27"/>
    </row>
    <row r="304">
      <c r="A304" s="32"/>
      <c r="B304" s="29">
        <v>4421.0</v>
      </c>
      <c r="C304" s="30">
        <v>2298.0</v>
      </c>
      <c r="D304" s="31" t="s">
        <v>0</v>
      </c>
      <c r="E304" s="5">
        <v>41.0</v>
      </c>
      <c r="F304" s="6">
        <v>38.0</v>
      </c>
      <c r="G304" s="7">
        <v>28.0</v>
      </c>
      <c r="H304" s="8">
        <v>61.0</v>
      </c>
      <c r="I304" s="9">
        <v>139.0</v>
      </c>
      <c r="J304" s="10">
        <v>40.0</v>
      </c>
      <c r="K304" s="11">
        <v>23.0</v>
      </c>
      <c r="L304" s="12">
        <v>20.0</v>
      </c>
      <c r="M304" s="13">
        <v>78.0</v>
      </c>
      <c r="N304" s="31"/>
      <c r="O304" s="14">
        <v>17.0</v>
      </c>
      <c r="P304" s="15">
        <v>14.0</v>
      </c>
      <c r="Q304" s="16">
        <v>7.0</v>
      </c>
      <c r="R304" s="17">
        <v>47.0</v>
      </c>
      <c r="S304" s="18">
        <v>155.0</v>
      </c>
      <c r="T304" s="19">
        <v>30.0</v>
      </c>
      <c r="U304" s="20">
        <v>41.0</v>
      </c>
      <c r="V304" s="21">
        <v>32.0</v>
      </c>
      <c r="W304" s="22">
        <v>34.0</v>
      </c>
      <c r="X304" s="31"/>
      <c r="Y304" s="14">
        <v>18.0</v>
      </c>
      <c r="Z304" s="15">
        <v>5.0</v>
      </c>
      <c r="AA304" s="16">
        <v>26.0</v>
      </c>
      <c r="AB304" s="17">
        <v>49.0</v>
      </c>
      <c r="AC304" s="18">
        <v>147.0</v>
      </c>
      <c r="AD304" s="19">
        <v>29.0</v>
      </c>
      <c r="AE304" s="20">
        <v>22.0</v>
      </c>
      <c r="AF304" s="21">
        <v>17.0</v>
      </c>
      <c r="AG304" s="22">
        <v>10.0</v>
      </c>
      <c r="AH304" s="27"/>
      <c r="AI304" s="27"/>
    </row>
    <row r="305">
      <c r="A305" s="32"/>
      <c r="B305" s="29">
        <v>4422.0</v>
      </c>
      <c r="C305" s="30">
        <v>2440.0</v>
      </c>
      <c r="D305" s="31" t="s">
        <v>0</v>
      </c>
      <c r="E305" s="5">
        <v>18.0</v>
      </c>
      <c r="F305" s="6">
        <v>33.0</v>
      </c>
      <c r="G305" s="7">
        <v>28.0</v>
      </c>
      <c r="H305" s="8">
        <v>52.0</v>
      </c>
      <c r="I305" s="9">
        <v>125.0</v>
      </c>
      <c r="J305" s="10">
        <v>40.0</v>
      </c>
      <c r="K305" s="11">
        <v>30.0</v>
      </c>
      <c r="L305" s="12">
        <v>14.0</v>
      </c>
      <c r="M305" s="13">
        <v>78.0</v>
      </c>
      <c r="N305" s="31"/>
      <c r="O305" s="14">
        <v>9.0</v>
      </c>
      <c r="P305" s="15">
        <v>18.0</v>
      </c>
      <c r="Q305" s="16">
        <v>11.0</v>
      </c>
      <c r="R305" s="17">
        <v>49.0</v>
      </c>
      <c r="S305" s="18">
        <v>136.0</v>
      </c>
      <c r="T305" s="19">
        <v>22.0</v>
      </c>
      <c r="U305" s="20">
        <v>18.0</v>
      </c>
      <c r="V305" s="21">
        <v>21.0</v>
      </c>
      <c r="W305" s="22">
        <v>32.0</v>
      </c>
      <c r="X305" s="31"/>
      <c r="Y305" s="14">
        <v>7.0</v>
      </c>
      <c r="Z305" s="15">
        <v>13.0</v>
      </c>
      <c r="AA305" s="16">
        <v>27.0</v>
      </c>
      <c r="AB305" s="17">
        <v>51.0</v>
      </c>
      <c r="AC305" s="18">
        <v>137.0</v>
      </c>
      <c r="AD305" s="19">
        <v>23.0</v>
      </c>
      <c r="AE305" s="20">
        <v>14.0</v>
      </c>
      <c r="AF305" s="21">
        <v>16.0</v>
      </c>
      <c r="AG305" s="22">
        <v>18.0</v>
      </c>
      <c r="AH305" s="27"/>
      <c r="AI305" s="27"/>
    </row>
    <row r="306">
      <c r="A306" s="32"/>
      <c r="B306" s="29">
        <v>4423.0</v>
      </c>
      <c r="C306" s="30">
        <v>3301.0</v>
      </c>
      <c r="D306" s="31" t="s">
        <v>0</v>
      </c>
      <c r="E306" s="5">
        <v>34.0</v>
      </c>
      <c r="F306" s="6">
        <v>40.0</v>
      </c>
      <c r="G306" s="7">
        <v>20.0</v>
      </c>
      <c r="H306" s="8">
        <v>100.0</v>
      </c>
      <c r="I306" s="9">
        <v>163.0</v>
      </c>
      <c r="J306" s="10">
        <v>51.0</v>
      </c>
      <c r="K306" s="11">
        <v>46.0</v>
      </c>
      <c r="L306" s="12">
        <v>36.0</v>
      </c>
      <c r="M306" s="13">
        <v>95.0</v>
      </c>
      <c r="N306" s="31"/>
      <c r="O306" s="14">
        <v>30.0</v>
      </c>
      <c r="P306" s="15">
        <v>24.0</v>
      </c>
      <c r="Q306" s="16">
        <v>9.0</v>
      </c>
      <c r="R306" s="17">
        <v>82.0</v>
      </c>
      <c r="S306" s="18">
        <v>161.0</v>
      </c>
      <c r="T306" s="19">
        <v>52.0</v>
      </c>
      <c r="U306" s="20">
        <v>30.0</v>
      </c>
      <c r="V306" s="21">
        <v>44.0</v>
      </c>
      <c r="W306" s="22">
        <v>31.0</v>
      </c>
      <c r="X306" s="31"/>
      <c r="Y306" s="14">
        <v>17.0</v>
      </c>
      <c r="Z306" s="15">
        <v>14.0</v>
      </c>
      <c r="AA306" s="16">
        <v>12.0</v>
      </c>
      <c r="AB306" s="17">
        <v>91.0</v>
      </c>
      <c r="AC306" s="18">
        <v>163.0</v>
      </c>
      <c r="AD306" s="19">
        <v>50.0</v>
      </c>
      <c r="AE306" s="20">
        <v>22.0</v>
      </c>
      <c r="AF306" s="21">
        <v>29.0</v>
      </c>
      <c r="AG306" s="22">
        <v>12.0</v>
      </c>
      <c r="AH306" s="27"/>
      <c r="AI306" s="27"/>
    </row>
    <row r="307">
      <c r="A307" s="32"/>
      <c r="B307" s="29">
        <v>4501.0</v>
      </c>
      <c r="C307" s="30">
        <v>2884.0</v>
      </c>
      <c r="D307" s="31" t="s">
        <v>0</v>
      </c>
      <c r="E307" s="5">
        <v>24.0</v>
      </c>
      <c r="F307" s="6">
        <v>51.0</v>
      </c>
      <c r="G307" s="7">
        <v>17.0</v>
      </c>
      <c r="H307" s="8">
        <v>75.0</v>
      </c>
      <c r="I307" s="9">
        <v>177.0</v>
      </c>
      <c r="J307" s="10">
        <v>44.0</v>
      </c>
      <c r="K307" s="11">
        <v>35.0</v>
      </c>
      <c r="L307" s="12">
        <v>15.0</v>
      </c>
      <c r="M307" s="13">
        <v>73.0</v>
      </c>
      <c r="N307" s="31"/>
      <c r="O307" s="14">
        <v>23.0</v>
      </c>
      <c r="P307" s="15">
        <v>23.0</v>
      </c>
      <c r="Q307" s="16">
        <v>12.0</v>
      </c>
      <c r="R307" s="17">
        <v>50.0</v>
      </c>
      <c r="S307" s="18">
        <v>173.0</v>
      </c>
      <c r="T307" s="19">
        <v>22.0</v>
      </c>
      <c r="U307" s="20">
        <v>34.0</v>
      </c>
      <c r="V307" s="21">
        <v>45.0</v>
      </c>
      <c r="W307" s="22">
        <v>29.0</v>
      </c>
      <c r="X307" s="31"/>
      <c r="Y307" s="14">
        <v>10.0</v>
      </c>
      <c r="Z307" s="15">
        <v>6.0</v>
      </c>
      <c r="AA307" s="16">
        <v>10.0</v>
      </c>
      <c r="AB307" s="17">
        <v>51.0</v>
      </c>
      <c r="AC307" s="18">
        <v>176.0</v>
      </c>
      <c r="AD307" s="19">
        <v>26.0</v>
      </c>
      <c r="AE307" s="20">
        <v>32.0</v>
      </c>
      <c r="AF307" s="21">
        <v>48.0</v>
      </c>
      <c r="AG307" s="22">
        <v>21.0</v>
      </c>
      <c r="AH307" s="27"/>
      <c r="AI307" s="27"/>
    </row>
    <row r="308">
      <c r="A308" s="32"/>
      <c r="B308" s="29">
        <v>4502.0</v>
      </c>
      <c r="C308" s="30">
        <v>1124.0</v>
      </c>
      <c r="D308" s="31" t="s">
        <v>0</v>
      </c>
      <c r="E308" s="5">
        <v>7.0</v>
      </c>
      <c r="F308" s="6">
        <v>15.0</v>
      </c>
      <c r="G308" s="7">
        <v>7.0</v>
      </c>
      <c r="H308" s="8">
        <v>35.0</v>
      </c>
      <c r="I308" s="9">
        <v>62.0</v>
      </c>
      <c r="J308" s="10">
        <v>33.0</v>
      </c>
      <c r="K308" s="11">
        <v>9.0</v>
      </c>
      <c r="L308" s="12">
        <v>12.0</v>
      </c>
      <c r="M308" s="13">
        <v>26.0</v>
      </c>
      <c r="N308" s="31"/>
      <c r="O308" s="14">
        <v>9.0</v>
      </c>
      <c r="P308" s="15">
        <v>3.0</v>
      </c>
      <c r="Q308" s="16">
        <v>15.0</v>
      </c>
      <c r="R308" s="17">
        <v>29.0</v>
      </c>
      <c r="S308" s="18">
        <v>59.0</v>
      </c>
      <c r="T308" s="19">
        <v>20.0</v>
      </c>
      <c r="U308" s="20">
        <v>9.0</v>
      </c>
      <c r="V308" s="21">
        <v>15.0</v>
      </c>
      <c r="W308" s="22">
        <v>9.0</v>
      </c>
      <c r="X308" s="31"/>
      <c r="Y308" s="14">
        <v>6.0</v>
      </c>
      <c r="Z308" s="15">
        <v>0.0</v>
      </c>
      <c r="AA308" s="16">
        <v>7.0</v>
      </c>
      <c r="AB308" s="17">
        <v>30.0</v>
      </c>
      <c r="AC308" s="18">
        <v>61.0</v>
      </c>
      <c r="AD308" s="19">
        <v>21.0</v>
      </c>
      <c r="AE308" s="20">
        <v>5.0</v>
      </c>
      <c r="AF308" s="21">
        <v>12.0</v>
      </c>
      <c r="AG308" s="22">
        <v>12.0</v>
      </c>
      <c r="AH308" s="27"/>
      <c r="AI308" s="27"/>
    </row>
    <row r="309">
      <c r="A309" s="32"/>
      <c r="B309" s="29">
        <v>4504.0</v>
      </c>
      <c r="C309" s="30">
        <v>2024.0</v>
      </c>
      <c r="D309" s="31" t="s">
        <v>0</v>
      </c>
      <c r="E309" s="5">
        <v>9.0</v>
      </c>
      <c r="F309" s="6">
        <v>33.0</v>
      </c>
      <c r="G309" s="7">
        <v>17.0</v>
      </c>
      <c r="H309" s="8">
        <v>48.0</v>
      </c>
      <c r="I309" s="9">
        <v>107.0</v>
      </c>
      <c r="J309" s="10">
        <v>32.0</v>
      </c>
      <c r="K309" s="11">
        <v>18.0</v>
      </c>
      <c r="L309" s="12">
        <v>21.0</v>
      </c>
      <c r="M309" s="13">
        <v>47.0</v>
      </c>
      <c r="N309" s="31"/>
      <c r="O309" s="14">
        <v>8.0</v>
      </c>
      <c r="P309" s="15">
        <v>8.0</v>
      </c>
      <c r="Q309" s="16">
        <v>5.0</v>
      </c>
      <c r="R309" s="17">
        <v>41.0</v>
      </c>
      <c r="S309" s="18">
        <v>111.0</v>
      </c>
      <c r="T309" s="19">
        <v>42.0</v>
      </c>
      <c r="U309" s="20">
        <v>12.0</v>
      </c>
      <c r="V309" s="21">
        <v>16.0</v>
      </c>
      <c r="W309" s="22">
        <v>11.0</v>
      </c>
      <c r="X309" s="31"/>
      <c r="Y309" s="14">
        <v>6.0</v>
      </c>
      <c r="Z309" s="15">
        <v>6.0</v>
      </c>
      <c r="AA309" s="16">
        <v>7.0</v>
      </c>
      <c r="AB309" s="17">
        <v>40.0</v>
      </c>
      <c r="AC309" s="18">
        <v>117.0</v>
      </c>
      <c r="AD309" s="19">
        <v>46.0</v>
      </c>
      <c r="AE309" s="20">
        <v>10.0</v>
      </c>
      <c r="AF309" s="21">
        <v>10.0</v>
      </c>
      <c r="AG309" s="22">
        <v>6.0</v>
      </c>
      <c r="AH309" s="27"/>
      <c r="AI309" s="27"/>
    </row>
    <row r="310">
      <c r="A310" s="32"/>
      <c r="B310" s="29">
        <v>4505.0</v>
      </c>
      <c r="C310" s="30">
        <v>1501.0</v>
      </c>
      <c r="D310" s="31" t="s">
        <v>0</v>
      </c>
      <c r="E310" s="5">
        <v>11.0</v>
      </c>
      <c r="F310" s="6">
        <v>18.0</v>
      </c>
      <c r="G310" s="7">
        <v>9.0</v>
      </c>
      <c r="H310" s="8">
        <v>32.0</v>
      </c>
      <c r="I310" s="9">
        <v>84.0</v>
      </c>
      <c r="J310" s="10">
        <v>19.0</v>
      </c>
      <c r="K310" s="11">
        <v>22.0</v>
      </c>
      <c r="L310" s="12">
        <v>5.0</v>
      </c>
      <c r="M310" s="13">
        <v>26.0</v>
      </c>
      <c r="N310" s="31"/>
      <c r="O310" s="14">
        <v>11.0</v>
      </c>
      <c r="P310" s="15">
        <v>8.0</v>
      </c>
      <c r="Q310" s="16">
        <v>5.0</v>
      </c>
      <c r="R310" s="17">
        <v>30.0</v>
      </c>
      <c r="S310" s="18">
        <v>66.0</v>
      </c>
      <c r="T310" s="19">
        <v>11.0</v>
      </c>
      <c r="U310" s="20">
        <v>10.0</v>
      </c>
      <c r="V310" s="21">
        <v>19.0</v>
      </c>
      <c r="W310" s="22">
        <v>10.0</v>
      </c>
      <c r="X310" s="31"/>
      <c r="Y310" s="14">
        <v>5.0</v>
      </c>
      <c r="Z310" s="15">
        <v>3.0</v>
      </c>
      <c r="AA310" s="16">
        <v>2.0</v>
      </c>
      <c r="AB310" s="17">
        <v>35.0</v>
      </c>
      <c r="AC310" s="18">
        <v>60.0</v>
      </c>
      <c r="AD310" s="19">
        <v>7.0</v>
      </c>
      <c r="AE310" s="20">
        <v>11.0</v>
      </c>
      <c r="AF310" s="21">
        <v>22.0</v>
      </c>
      <c r="AG310" s="22">
        <v>9.0</v>
      </c>
      <c r="AH310" s="27"/>
      <c r="AI310" s="27"/>
    </row>
    <row r="311">
      <c r="A311" s="32"/>
      <c r="B311" s="29">
        <v>4506.0</v>
      </c>
      <c r="C311" s="30">
        <v>1406.0</v>
      </c>
      <c r="D311" s="31" t="s">
        <v>0</v>
      </c>
      <c r="E311" s="5">
        <v>13.0</v>
      </c>
      <c r="F311" s="6">
        <v>23.0</v>
      </c>
      <c r="G311" s="7">
        <v>21.0</v>
      </c>
      <c r="H311" s="8">
        <v>25.0</v>
      </c>
      <c r="I311" s="9">
        <v>70.0</v>
      </c>
      <c r="J311" s="10">
        <v>29.0</v>
      </c>
      <c r="K311" s="11">
        <v>17.0</v>
      </c>
      <c r="L311" s="12">
        <v>18.0</v>
      </c>
      <c r="M311" s="13">
        <v>38.0</v>
      </c>
      <c r="N311" s="31"/>
      <c r="O311" s="14">
        <v>8.0</v>
      </c>
      <c r="P311" s="15">
        <v>6.0</v>
      </c>
      <c r="Q311" s="16">
        <v>10.0</v>
      </c>
      <c r="R311" s="17">
        <v>27.0</v>
      </c>
      <c r="S311" s="18">
        <v>64.0</v>
      </c>
      <c r="T311" s="19">
        <v>22.0</v>
      </c>
      <c r="U311" s="20">
        <v>10.0</v>
      </c>
      <c r="V311" s="21">
        <v>22.0</v>
      </c>
      <c r="W311" s="22">
        <v>16.0</v>
      </c>
      <c r="X311" s="31"/>
      <c r="Y311" s="14">
        <v>3.0</v>
      </c>
      <c r="Z311" s="15">
        <v>2.0</v>
      </c>
      <c r="AA311" s="16">
        <v>11.0</v>
      </c>
      <c r="AB311" s="17">
        <v>28.0</v>
      </c>
      <c r="AC311" s="18">
        <v>69.0</v>
      </c>
      <c r="AD311" s="19">
        <v>26.0</v>
      </c>
      <c r="AE311" s="20">
        <v>10.0</v>
      </c>
      <c r="AF311" s="21">
        <v>16.0</v>
      </c>
      <c r="AG311" s="22">
        <v>10.0</v>
      </c>
      <c r="AH311" s="27"/>
      <c r="AI311" s="27"/>
    </row>
    <row r="312">
      <c r="A312" s="32"/>
      <c r="B312" s="29">
        <v>4508.0</v>
      </c>
      <c r="C312" s="30">
        <v>2926.0</v>
      </c>
      <c r="D312" s="31" t="s">
        <v>0</v>
      </c>
      <c r="E312" s="5">
        <v>12.0</v>
      </c>
      <c r="F312" s="6">
        <v>34.0</v>
      </c>
      <c r="G312" s="7">
        <v>7.0</v>
      </c>
      <c r="H312" s="8">
        <v>65.0</v>
      </c>
      <c r="I312" s="9">
        <v>143.0</v>
      </c>
      <c r="J312" s="10">
        <v>48.0</v>
      </c>
      <c r="K312" s="11">
        <v>15.0</v>
      </c>
      <c r="L312" s="12">
        <v>19.0</v>
      </c>
      <c r="M312" s="13">
        <v>65.0</v>
      </c>
      <c r="N312" s="31"/>
      <c r="O312" s="14">
        <v>8.0</v>
      </c>
      <c r="P312" s="15">
        <v>11.0</v>
      </c>
      <c r="Q312" s="16">
        <v>1.0</v>
      </c>
      <c r="R312" s="17">
        <v>70.0</v>
      </c>
      <c r="S312" s="18">
        <v>165.0</v>
      </c>
      <c r="T312" s="19">
        <v>47.0</v>
      </c>
      <c r="U312" s="20">
        <v>6.0</v>
      </c>
      <c r="V312" s="21">
        <v>6.0</v>
      </c>
      <c r="W312" s="22">
        <v>8.0</v>
      </c>
      <c r="X312" s="31"/>
      <c r="Y312" s="14">
        <v>9.0</v>
      </c>
      <c r="Z312" s="15">
        <v>2.0</v>
      </c>
      <c r="AA312" s="16">
        <v>3.0</v>
      </c>
      <c r="AB312" s="17">
        <v>70.0</v>
      </c>
      <c r="AC312" s="18">
        <v>187.0</v>
      </c>
      <c r="AD312" s="19">
        <v>46.0</v>
      </c>
      <c r="AE312" s="20">
        <v>1.0</v>
      </c>
      <c r="AF312" s="21">
        <v>10.0</v>
      </c>
      <c r="AG312" s="22">
        <v>5.0</v>
      </c>
      <c r="AH312" s="27"/>
      <c r="AI312" s="27"/>
    </row>
    <row r="313">
      <c r="A313" s="32"/>
      <c r="B313" s="29">
        <v>4512.0</v>
      </c>
      <c r="C313" s="30">
        <v>2848.0</v>
      </c>
      <c r="D313" s="31" t="s">
        <v>0</v>
      </c>
      <c r="E313" s="5">
        <v>36.0</v>
      </c>
      <c r="F313" s="6">
        <v>47.0</v>
      </c>
      <c r="G313" s="7">
        <v>27.0</v>
      </c>
      <c r="H313" s="8">
        <v>78.0</v>
      </c>
      <c r="I313" s="9">
        <v>145.0</v>
      </c>
      <c r="J313" s="10">
        <v>57.0</v>
      </c>
      <c r="K313" s="11">
        <v>19.0</v>
      </c>
      <c r="L313" s="12">
        <v>30.0</v>
      </c>
      <c r="M313" s="13">
        <v>70.0</v>
      </c>
      <c r="N313" s="31"/>
      <c r="O313" s="14">
        <v>23.0</v>
      </c>
      <c r="P313" s="15">
        <v>12.0</v>
      </c>
      <c r="Q313" s="16">
        <v>14.0</v>
      </c>
      <c r="R313" s="17">
        <v>51.0</v>
      </c>
      <c r="S313" s="18">
        <v>149.0</v>
      </c>
      <c r="T313" s="19">
        <v>55.0</v>
      </c>
      <c r="U313" s="20">
        <v>32.0</v>
      </c>
      <c r="V313" s="21">
        <v>49.0</v>
      </c>
      <c r="W313" s="22">
        <v>27.0</v>
      </c>
      <c r="X313" s="31"/>
      <c r="Y313" s="14">
        <v>19.0</v>
      </c>
      <c r="Z313" s="15">
        <v>1.0</v>
      </c>
      <c r="AA313" s="16">
        <v>16.0</v>
      </c>
      <c r="AB313" s="17">
        <v>53.0</v>
      </c>
      <c r="AC313" s="18">
        <v>150.0</v>
      </c>
      <c r="AD313" s="19">
        <v>54.0</v>
      </c>
      <c r="AE313" s="20">
        <v>15.0</v>
      </c>
      <c r="AF313" s="21">
        <v>28.0</v>
      </c>
      <c r="AG313" s="22">
        <v>10.0</v>
      </c>
      <c r="AH313" s="27"/>
      <c r="AI313" s="27"/>
    </row>
    <row r="314">
      <c r="A314" s="32"/>
      <c r="B314" s="29">
        <v>4528.0</v>
      </c>
      <c r="C314" s="30">
        <v>1841.0</v>
      </c>
      <c r="D314" s="31" t="s">
        <v>0</v>
      </c>
      <c r="E314" s="5">
        <v>10.0</v>
      </c>
      <c r="F314" s="6">
        <v>17.0</v>
      </c>
      <c r="G314" s="7">
        <v>6.0</v>
      </c>
      <c r="H314" s="8">
        <v>42.0</v>
      </c>
      <c r="I314" s="9">
        <v>90.0</v>
      </c>
      <c r="J314" s="10">
        <v>21.0</v>
      </c>
      <c r="K314" s="11">
        <v>15.0</v>
      </c>
      <c r="L314" s="12">
        <v>6.0</v>
      </c>
      <c r="M314" s="13">
        <v>33.0</v>
      </c>
      <c r="N314" s="31"/>
      <c r="O314" s="14">
        <v>1.0</v>
      </c>
      <c r="P314" s="15">
        <v>4.0</v>
      </c>
      <c r="Q314" s="16">
        <v>1.0</v>
      </c>
      <c r="R314" s="17">
        <v>39.0</v>
      </c>
      <c r="S314" s="18">
        <v>100.0</v>
      </c>
      <c r="T314" s="19">
        <v>26.0</v>
      </c>
      <c r="U314" s="20">
        <v>5.0</v>
      </c>
      <c r="V314" s="21">
        <v>15.0</v>
      </c>
      <c r="W314" s="22">
        <v>3.0</v>
      </c>
      <c r="X314" s="31"/>
      <c r="Y314" s="14">
        <v>1.0</v>
      </c>
      <c r="Z314" s="15">
        <v>2.0</v>
      </c>
      <c r="AA314" s="16">
        <v>0.0</v>
      </c>
      <c r="AB314" s="17">
        <v>41.0</v>
      </c>
      <c r="AC314" s="18">
        <v>102.0</v>
      </c>
      <c r="AD314" s="19">
        <v>26.0</v>
      </c>
      <c r="AE314" s="20">
        <v>5.0</v>
      </c>
      <c r="AF314" s="21">
        <v>8.0</v>
      </c>
      <c r="AG314" s="22">
        <v>1.0</v>
      </c>
      <c r="AH314" s="27"/>
      <c r="AI314" s="27"/>
    </row>
    <row r="315">
      <c r="A315" s="32"/>
      <c r="B315" s="29">
        <v>4529.0</v>
      </c>
      <c r="C315" s="30">
        <v>2399.0</v>
      </c>
      <c r="D315" s="31" t="s">
        <v>0</v>
      </c>
      <c r="E315" s="5">
        <v>13.0</v>
      </c>
      <c r="F315" s="6">
        <v>25.0</v>
      </c>
      <c r="G315" s="7">
        <v>6.0</v>
      </c>
      <c r="H315" s="8">
        <v>20.0</v>
      </c>
      <c r="I315" s="9">
        <v>67.0</v>
      </c>
      <c r="J315" s="10">
        <v>22.0</v>
      </c>
      <c r="K315" s="11">
        <v>11.0</v>
      </c>
      <c r="L315" s="12">
        <v>12.0</v>
      </c>
      <c r="M315" s="13">
        <v>40.0</v>
      </c>
      <c r="N315" s="31"/>
      <c r="O315" s="14">
        <v>3.0</v>
      </c>
      <c r="P315" s="15">
        <v>7.0</v>
      </c>
      <c r="Q315" s="16">
        <v>7.0</v>
      </c>
      <c r="R315" s="17">
        <v>27.0</v>
      </c>
      <c r="S315" s="18">
        <v>86.0</v>
      </c>
      <c r="T315" s="19">
        <v>21.0</v>
      </c>
      <c r="U315" s="20">
        <v>8.0</v>
      </c>
      <c r="V315" s="21">
        <v>7.0</v>
      </c>
      <c r="W315" s="22">
        <v>7.0</v>
      </c>
      <c r="X315" s="31"/>
      <c r="Y315" s="14">
        <v>1.0</v>
      </c>
      <c r="Z315" s="15">
        <v>5.0</v>
      </c>
      <c r="AA315" s="16">
        <v>4.0</v>
      </c>
      <c r="AB315" s="17">
        <v>28.0</v>
      </c>
      <c r="AC315" s="18">
        <v>87.0</v>
      </c>
      <c r="AD315" s="19">
        <v>23.0</v>
      </c>
      <c r="AE315" s="20">
        <v>6.0</v>
      </c>
      <c r="AF315" s="21">
        <v>6.0</v>
      </c>
      <c r="AG315" s="22">
        <v>6.0</v>
      </c>
      <c r="AH315" s="27"/>
      <c r="AI315" s="27"/>
    </row>
    <row r="316">
      <c r="A316" s="32"/>
      <c r="B316" s="29">
        <v>4541.0</v>
      </c>
      <c r="C316" s="30">
        <v>3526.0</v>
      </c>
      <c r="D316" s="31" t="s">
        <v>0</v>
      </c>
      <c r="E316" s="5">
        <v>10.0</v>
      </c>
      <c r="F316" s="6">
        <v>25.0</v>
      </c>
      <c r="G316" s="7">
        <v>18.0</v>
      </c>
      <c r="H316" s="8">
        <v>53.0</v>
      </c>
      <c r="I316" s="9">
        <v>119.0</v>
      </c>
      <c r="J316" s="10">
        <v>35.0</v>
      </c>
      <c r="K316" s="11">
        <v>23.0</v>
      </c>
      <c r="L316" s="12">
        <v>15.0</v>
      </c>
      <c r="M316" s="13">
        <v>66.0</v>
      </c>
      <c r="N316" s="31"/>
      <c r="O316" s="14">
        <v>16.0</v>
      </c>
      <c r="P316" s="15">
        <v>6.0</v>
      </c>
      <c r="Q316" s="16">
        <v>3.0</v>
      </c>
      <c r="R316" s="17">
        <v>35.0</v>
      </c>
      <c r="S316" s="18">
        <v>141.0</v>
      </c>
      <c r="T316" s="19">
        <v>28.0</v>
      </c>
      <c r="U316" s="20">
        <v>21.0</v>
      </c>
      <c r="V316" s="21">
        <v>13.0</v>
      </c>
      <c r="W316" s="22">
        <v>18.0</v>
      </c>
      <c r="X316" s="31"/>
      <c r="Y316" s="14">
        <v>6.0</v>
      </c>
      <c r="Z316" s="15">
        <v>3.0</v>
      </c>
      <c r="AA316" s="16">
        <v>9.0</v>
      </c>
      <c r="AB316" s="17">
        <v>31.0</v>
      </c>
      <c r="AC316" s="18">
        <v>142.0</v>
      </c>
      <c r="AD316" s="19">
        <v>26.0</v>
      </c>
      <c r="AE316" s="20">
        <v>19.0</v>
      </c>
      <c r="AF316" s="21">
        <v>13.0</v>
      </c>
      <c r="AG316" s="22">
        <v>11.0</v>
      </c>
      <c r="AH316" s="27"/>
      <c r="AI316" s="27"/>
    </row>
    <row r="317">
      <c r="A317" s="32"/>
      <c r="B317" s="29">
        <v>4543.0</v>
      </c>
      <c r="C317" s="30">
        <v>2234.0</v>
      </c>
      <c r="D317" s="31" t="s">
        <v>0</v>
      </c>
      <c r="E317" s="5">
        <v>4.0</v>
      </c>
      <c r="F317" s="6">
        <v>27.0</v>
      </c>
      <c r="G317" s="7">
        <v>3.0</v>
      </c>
      <c r="H317" s="8">
        <v>15.0</v>
      </c>
      <c r="I317" s="9">
        <v>62.0</v>
      </c>
      <c r="J317" s="10">
        <v>8.0</v>
      </c>
      <c r="K317" s="11">
        <v>12.0</v>
      </c>
      <c r="L317" s="12">
        <v>6.0</v>
      </c>
      <c r="M317" s="13">
        <v>31.0</v>
      </c>
      <c r="N317" s="31"/>
      <c r="O317" s="14">
        <v>2.0</v>
      </c>
      <c r="P317" s="15">
        <v>5.0</v>
      </c>
      <c r="Q317" s="16">
        <v>2.0</v>
      </c>
      <c r="R317" s="17">
        <v>19.0</v>
      </c>
      <c r="S317" s="18">
        <v>79.0</v>
      </c>
      <c r="T317" s="19">
        <v>10.0</v>
      </c>
      <c r="U317" s="20">
        <v>7.0</v>
      </c>
      <c r="V317" s="21">
        <v>14.0</v>
      </c>
      <c r="W317" s="22">
        <v>4.0</v>
      </c>
      <c r="X317" s="31"/>
      <c r="Y317" s="14">
        <v>3.0</v>
      </c>
      <c r="Z317" s="15">
        <v>0.0</v>
      </c>
      <c r="AA317" s="16">
        <v>4.0</v>
      </c>
      <c r="AB317" s="17">
        <v>17.0</v>
      </c>
      <c r="AC317" s="18">
        <v>75.0</v>
      </c>
      <c r="AD317" s="19">
        <v>11.0</v>
      </c>
      <c r="AE317" s="20">
        <v>3.0</v>
      </c>
      <c r="AF317" s="21">
        <v>14.0</v>
      </c>
      <c r="AG317" s="22">
        <v>5.0</v>
      </c>
      <c r="AH317" s="27"/>
      <c r="AI317" s="27"/>
    </row>
    <row r="318">
      <c r="A318" s="32"/>
      <c r="B318" s="29">
        <v>4547.0</v>
      </c>
      <c r="C318" s="30">
        <v>2569.0</v>
      </c>
      <c r="D318" s="31" t="s">
        <v>0</v>
      </c>
      <c r="E318" s="5">
        <v>8.0</v>
      </c>
      <c r="F318" s="6">
        <v>28.0</v>
      </c>
      <c r="G318" s="7">
        <v>17.0</v>
      </c>
      <c r="H318" s="8">
        <v>20.0</v>
      </c>
      <c r="I318" s="9">
        <v>120.0</v>
      </c>
      <c r="J318" s="10">
        <v>24.0</v>
      </c>
      <c r="K318" s="11">
        <v>12.0</v>
      </c>
      <c r="L318" s="12">
        <v>11.0</v>
      </c>
      <c r="M318" s="13">
        <v>54.0</v>
      </c>
      <c r="N318" s="31"/>
      <c r="O318" s="14">
        <v>4.0</v>
      </c>
      <c r="P318" s="15">
        <v>14.0</v>
      </c>
      <c r="Q318" s="16">
        <v>4.0</v>
      </c>
      <c r="R318" s="17">
        <v>21.0</v>
      </c>
      <c r="S318" s="18">
        <v>117.0</v>
      </c>
      <c r="T318" s="19">
        <v>29.0</v>
      </c>
      <c r="U318" s="20">
        <v>6.0</v>
      </c>
      <c r="V318" s="21">
        <v>17.0</v>
      </c>
      <c r="W318" s="22">
        <v>12.0</v>
      </c>
      <c r="X318" s="31"/>
      <c r="Y318" s="14">
        <v>3.0</v>
      </c>
      <c r="Z318" s="15">
        <v>5.0</v>
      </c>
      <c r="AA318" s="16">
        <v>6.0</v>
      </c>
      <c r="AB318" s="17">
        <v>19.0</v>
      </c>
      <c r="AC318" s="18">
        <v>112.0</v>
      </c>
      <c r="AD318" s="19">
        <v>25.0</v>
      </c>
      <c r="AE318" s="20">
        <v>4.0</v>
      </c>
      <c r="AF318" s="21">
        <v>25.0</v>
      </c>
      <c r="AG318" s="22">
        <v>10.0</v>
      </c>
      <c r="AH318" s="27"/>
      <c r="AI318" s="27"/>
    </row>
    <row r="319">
      <c r="A319" s="32"/>
      <c r="B319" s="29">
        <v>4548.0</v>
      </c>
      <c r="C319" s="30">
        <v>1991.0</v>
      </c>
      <c r="D319" s="31" t="s">
        <v>0</v>
      </c>
      <c r="E319" s="5">
        <v>3.0</v>
      </c>
      <c r="F319" s="6">
        <v>13.0</v>
      </c>
      <c r="G319" s="7">
        <v>5.0</v>
      </c>
      <c r="H319" s="8">
        <v>36.0</v>
      </c>
      <c r="I319" s="9">
        <v>75.0</v>
      </c>
      <c r="J319" s="10">
        <v>10.0</v>
      </c>
      <c r="K319" s="11">
        <v>8.0</v>
      </c>
      <c r="L319" s="12">
        <v>7.0</v>
      </c>
      <c r="M319" s="13">
        <v>39.0</v>
      </c>
      <c r="N319" s="31"/>
      <c r="O319" s="14">
        <v>7.0</v>
      </c>
      <c r="P319" s="15">
        <v>11.0</v>
      </c>
      <c r="Q319" s="16">
        <v>0.0</v>
      </c>
      <c r="R319" s="17">
        <v>28.0</v>
      </c>
      <c r="S319" s="18">
        <v>75.0</v>
      </c>
      <c r="T319" s="19">
        <v>11.0</v>
      </c>
      <c r="U319" s="20">
        <v>9.0</v>
      </c>
      <c r="V319" s="21">
        <v>13.0</v>
      </c>
      <c r="W319" s="22">
        <v>7.0</v>
      </c>
      <c r="X319" s="31"/>
      <c r="Y319" s="14">
        <v>0.0</v>
      </c>
      <c r="Z319" s="15">
        <v>1.0</v>
      </c>
      <c r="AA319" s="16">
        <v>0.0</v>
      </c>
      <c r="AB319" s="17">
        <v>28.0</v>
      </c>
      <c r="AC319" s="18">
        <v>70.0</v>
      </c>
      <c r="AD319" s="19">
        <v>11.0</v>
      </c>
      <c r="AE319" s="20">
        <v>9.0</v>
      </c>
      <c r="AF319" s="21">
        <v>10.0</v>
      </c>
      <c r="AG319" s="22">
        <v>7.0</v>
      </c>
      <c r="AH319" s="27"/>
      <c r="AI319" s="27"/>
    </row>
    <row r="320">
      <c r="A320" s="32"/>
      <c r="B320" s="29">
        <v>4553.0</v>
      </c>
      <c r="C320" s="30">
        <v>1921.0</v>
      </c>
      <c r="D320" s="31" t="s">
        <v>0</v>
      </c>
      <c r="E320" s="5">
        <v>3.0</v>
      </c>
      <c r="F320" s="6">
        <v>16.0</v>
      </c>
      <c r="G320" s="7">
        <v>4.0</v>
      </c>
      <c r="H320" s="8">
        <v>15.0</v>
      </c>
      <c r="I320" s="9">
        <v>43.0</v>
      </c>
      <c r="J320" s="10">
        <v>16.0</v>
      </c>
      <c r="K320" s="11">
        <v>5.0</v>
      </c>
      <c r="L320" s="12">
        <v>11.0</v>
      </c>
      <c r="M320" s="13">
        <v>20.0</v>
      </c>
      <c r="N320" s="31"/>
      <c r="O320" s="14">
        <v>1.0</v>
      </c>
      <c r="P320" s="15">
        <v>2.0</v>
      </c>
      <c r="Q320" s="16">
        <v>2.0</v>
      </c>
      <c r="R320" s="17">
        <v>13.0</v>
      </c>
      <c r="S320" s="18">
        <v>59.0</v>
      </c>
      <c r="T320" s="19">
        <v>17.0</v>
      </c>
      <c r="U320" s="20">
        <v>6.0</v>
      </c>
      <c r="V320" s="21">
        <v>8.0</v>
      </c>
      <c r="W320" s="22">
        <v>8.0</v>
      </c>
      <c r="X320" s="31"/>
      <c r="Y320" s="14">
        <v>0.0</v>
      </c>
      <c r="Z320" s="15">
        <v>0.0</v>
      </c>
      <c r="AA320" s="16">
        <v>3.0</v>
      </c>
      <c r="AB320" s="17">
        <v>13.0</v>
      </c>
      <c r="AC320" s="18">
        <v>55.0</v>
      </c>
      <c r="AD320" s="19">
        <v>21.0</v>
      </c>
      <c r="AE320" s="20">
        <v>4.0</v>
      </c>
      <c r="AF320" s="21">
        <v>8.0</v>
      </c>
      <c r="AG320" s="22">
        <v>2.0</v>
      </c>
      <c r="AH320" s="27"/>
      <c r="AI320" s="27"/>
    </row>
    <row r="321">
      <c r="A321" s="32"/>
      <c r="B321" s="29">
        <v>4555.0</v>
      </c>
      <c r="C321" s="30">
        <v>3603.0</v>
      </c>
      <c r="D321" s="31" t="s">
        <v>0</v>
      </c>
      <c r="E321" s="5">
        <v>16.0</v>
      </c>
      <c r="F321" s="6">
        <v>30.0</v>
      </c>
      <c r="G321" s="7">
        <v>20.0</v>
      </c>
      <c r="H321" s="8">
        <v>34.0</v>
      </c>
      <c r="I321" s="9">
        <v>97.0</v>
      </c>
      <c r="J321" s="10">
        <v>34.0</v>
      </c>
      <c r="K321" s="11">
        <v>23.0</v>
      </c>
      <c r="L321" s="12">
        <v>16.0</v>
      </c>
      <c r="M321" s="13">
        <v>55.0</v>
      </c>
      <c r="N321" s="31"/>
      <c r="O321" s="14">
        <v>7.0</v>
      </c>
      <c r="P321" s="15">
        <v>11.0</v>
      </c>
      <c r="Q321" s="16">
        <v>6.0</v>
      </c>
      <c r="R321" s="17">
        <v>37.0</v>
      </c>
      <c r="S321" s="18">
        <v>118.0</v>
      </c>
      <c r="T321" s="19">
        <v>31.0</v>
      </c>
      <c r="U321" s="20">
        <v>15.0</v>
      </c>
      <c r="V321" s="21">
        <v>12.0</v>
      </c>
      <c r="W321" s="22">
        <v>21.0</v>
      </c>
      <c r="X321" s="31"/>
      <c r="Y321" s="14">
        <v>9.0</v>
      </c>
      <c r="Z321" s="15">
        <v>3.0</v>
      </c>
      <c r="AA321" s="16">
        <v>12.0</v>
      </c>
      <c r="AB321" s="17">
        <v>36.0</v>
      </c>
      <c r="AC321" s="18">
        <v>104.0</v>
      </c>
      <c r="AD321" s="19">
        <v>28.0</v>
      </c>
      <c r="AE321" s="20">
        <v>8.0</v>
      </c>
      <c r="AF321" s="21">
        <v>10.0</v>
      </c>
      <c r="AG321" s="22">
        <v>9.0</v>
      </c>
      <c r="AH321" s="27"/>
      <c r="AI321" s="27"/>
    </row>
    <row r="322">
      <c r="A322" s="32"/>
      <c r="B322" s="29">
        <v>4559.0</v>
      </c>
      <c r="C322" s="30">
        <v>2078.0</v>
      </c>
      <c r="D322" s="31" t="s">
        <v>0</v>
      </c>
      <c r="E322" s="5">
        <v>12.0</v>
      </c>
      <c r="F322" s="6">
        <v>21.0</v>
      </c>
      <c r="G322" s="7">
        <v>5.0</v>
      </c>
      <c r="H322" s="8">
        <v>30.0</v>
      </c>
      <c r="I322" s="9">
        <v>58.0</v>
      </c>
      <c r="J322" s="10">
        <v>28.0</v>
      </c>
      <c r="K322" s="11">
        <v>2.0</v>
      </c>
      <c r="L322" s="12">
        <v>15.0</v>
      </c>
      <c r="M322" s="13">
        <v>34.0</v>
      </c>
      <c r="N322" s="31"/>
      <c r="O322" s="14">
        <v>9.0</v>
      </c>
      <c r="P322" s="15">
        <v>2.0</v>
      </c>
      <c r="Q322" s="16">
        <v>10.0</v>
      </c>
      <c r="R322" s="17">
        <v>19.0</v>
      </c>
      <c r="S322" s="18">
        <v>72.0</v>
      </c>
      <c r="T322" s="19">
        <v>22.0</v>
      </c>
      <c r="U322" s="20">
        <v>14.0</v>
      </c>
      <c r="V322" s="21">
        <v>14.0</v>
      </c>
      <c r="W322" s="22">
        <v>5.0</v>
      </c>
      <c r="X322" s="31"/>
      <c r="Y322" s="14">
        <v>4.0</v>
      </c>
      <c r="Z322" s="15">
        <v>3.0</v>
      </c>
      <c r="AA322" s="16">
        <v>9.0</v>
      </c>
      <c r="AB322" s="17">
        <v>17.0</v>
      </c>
      <c r="AC322" s="18">
        <v>74.0</v>
      </c>
      <c r="AD322" s="19">
        <v>23.0</v>
      </c>
      <c r="AE322" s="20">
        <v>9.0</v>
      </c>
      <c r="AF322" s="21">
        <v>7.0</v>
      </c>
      <c r="AG322" s="22">
        <v>1.0</v>
      </c>
      <c r="AH322" s="27"/>
      <c r="AI322" s="27"/>
    </row>
    <row r="323">
      <c r="A323" s="32"/>
      <c r="B323" s="29">
        <v>4562.0</v>
      </c>
      <c r="C323" s="30">
        <v>1374.0</v>
      </c>
      <c r="D323" s="31" t="s">
        <v>0</v>
      </c>
      <c r="E323" s="5">
        <v>4.0</v>
      </c>
      <c r="F323" s="6">
        <v>7.0</v>
      </c>
      <c r="G323" s="7">
        <v>7.0</v>
      </c>
      <c r="H323" s="8">
        <v>17.0</v>
      </c>
      <c r="I323" s="9">
        <v>36.0</v>
      </c>
      <c r="J323" s="10">
        <v>16.0</v>
      </c>
      <c r="K323" s="11">
        <v>16.0</v>
      </c>
      <c r="L323" s="12">
        <v>5.0</v>
      </c>
      <c r="M323" s="13">
        <v>24.0</v>
      </c>
      <c r="N323" s="31"/>
      <c r="O323" s="14">
        <v>2.0</v>
      </c>
      <c r="P323" s="15">
        <v>3.0</v>
      </c>
      <c r="Q323" s="16">
        <v>3.0</v>
      </c>
      <c r="R323" s="17">
        <v>23.0</v>
      </c>
      <c r="S323" s="18">
        <v>47.0</v>
      </c>
      <c r="T323" s="19">
        <v>11.0</v>
      </c>
      <c r="U323" s="20">
        <v>5.0</v>
      </c>
      <c r="V323" s="21">
        <v>8.0</v>
      </c>
      <c r="W323" s="22">
        <v>9.0</v>
      </c>
      <c r="X323" s="31"/>
      <c r="Y323" s="14">
        <v>1.0</v>
      </c>
      <c r="Z323" s="15">
        <v>2.0</v>
      </c>
      <c r="AA323" s="16">
        <v>5.0</v>
      </c>
      <c r="AB323" s="17">
        <v>23.0</v>
      </c>
      <c r="AC323" s="18">
        <v>47.0</v>
      </c>
      <c r="AD323" s="19">
        <v>12.0</v>
      </c>
      <c r="AE323" s="20">
        <v>3.0</v>
      </c>
      <c r="AF323" s="21">
        <v>9.0</v>
      </c>
      <c r="AG323" s="22">
        <v>4.0</v>
      </c>
      <c r="AH323" s="27"/>
      <c r="AI323" s="27"/>
    </row>
    <row r="324">
      <c r="A324" s="32"/>
      <c r="B324" s="29">
        <v>4564.0</v>
      </c>
      <c r="C324" s="30">
        <v>2237.0</v>
      </c>
      <c r="D324" s="31" t="s">
        <v>0</v>
      </c>
      <c r="E324" s="5">
        <v>6.0</v>
      </c>
      <c r="F324" s="6">
        <v>18.0</v>
      </c>
      <c r="G324" s="7">
        <v>9.0</v>
      </c>
      <c r="H324" s="8">
        <v>35.0</v>
      </c>
      <c r="I324" s="9">
        <v>89.0</v>
      </c>
      <c r="J324" s="10">
        <v>25.0</v>
      </c>
      <c r="K324" s="11">
        <v>20.0</v>
      </c>
      <c r="L324" s="12">
        <v>5.0</v>
      </c>
      <c r="M324" s="13">
        <v>42.0</v>
      </c>
      <c r="N324" s="31"/>
      <c r="O324" s="14">
        <v>8.0</v>
      </c>
      <c r="P324" s="15">
        <v>7.0</v>
      </c>
      <c r="Q324" s="16">
        <v>7.0</v>
      </c>
      <c r="R324" s="17">
        <v>31.0</v>
      </c>
      <c r="S324" s="18">
        <v>79.0</v>
      </c>
      <c r="T324" s="19">
        <v>16.0</v>
      </c>
      <c r="U324" s="20">
        <v>13.0</v>
      </c>
      <c r="V324" s="21">
        <v>20.0</v>
      </c>
      <c r="W324" s="22">
        <v>4.0</v>
      </c>
      <c r="X324" s="31"/>
      <c r="Y324" s="14">
        <v>3.0</v>
      </c>
      <c r="Z324" s="15">
        <v>3.0</v>
      </c>
      <c r="AA324" s="16">
        <v>6.0</v>
      </c>
      <c r="AB324" s="17">
        <v>28.0</v>
      </c>
      <c r="AC324" s="18">
        <v>78.0</v>
      </c>
      <c r="AD324" s="19">
        <v>16.0</v>
      </c>
      <c r="AE324" s="20">
        <v>8.0</v>
      </c>
      <c r="AF324" s="21">
        <v>18.0</v>
      </c>
      <c r="AG324" s="22">
        <v>4.0</v>
      </c>
      <c r="AH324" s="27"/>
      <c r="AI324" s="27"/>
    </row>
    <row r="325">
      <c r="A325" s="32"/>
      <c r="B325" s="29">
        <v>4581.0</v>
      </c>
      <c r="C325" s="30">
        <v>3299.0</v>
      </c>
      <c r="D325" s="31" t="s">
        <v>0</v>
      </c>
      <c r="E325" s="5">
        <v>15.0</v>
      </c>
      <c r="F325" s="6">
        <v>54.0</v>
      </c>
      <c r="G325" s="7">
        <v>22.0</v>
      </c>
      <c r="H325" s="8">
        <v>64.0</v>
      </c>
      <c r="I325" s="9">
        <v>158.0</v>
      </c>
      <c r="J325" s="10">
        <v>42.0</v>
      </c>
      <c r="K325" s="11">
        <v>29.0</v>
      </c>
      <c r="L325" s="12">
        <v>34.0</v>
      </c>
      <c r="M325" s="13">
        <v>76.0</v>
      </c>
      <c r="N325" s="31"/>
      <c r="O325" s="14">
        <v>18.0</v>
      </c>
      <c r="P325" s="15">
        <v>21.0</v>
      </c>
      <c r="Q325" s="16">
        <v>3.0</v>
      </c>
      <c r="R325" s="17">
        <v>62.0</v>
      </c>
      <c r="S325" s="18">
        <v>177.0</v>
      </c>
      <c r="T325" s="19">
        <v>40.0</v>
      </c>
      <c r="U325" s="20">
        <v>11.0</v>
      </c>
      <c r="V325" s="21">
        <v>29.0</v>
      </c>
      <c r="W325" s="22">
        <v>28.0</v>
      </c>
      <c r="X325" s="31"/>
      <c r="Y325" s="14">
        <v>8.0</v>
      </c>
      <c r="Z325" s="15">
        <v>3.0</v>
      </c>
      <c r="AA325" s="16">
        <v>15.0</v>
      </c>
      <c r="AB325" s="17">
        <v>62.0</v>
      </c>
      <c r="AC325" s="18">
        <v>179.0</v>
      </c>
      <c r="AD325" s="19">
        <v>42.0</v>
      </c>
      <c r="AE325" s="20">
        <v>6.0</v>
      </c>
      <c r="AF325" s="21">
        <v>25.0</v>
      </c>
      <c r="AG325" s="22">
        <v>11.0</v>
      </c>
      <c r="AH325" s="27"/>
      <c r="AI325" s="27"/>
    </row>
    <row r="326">
      <c r="A326" s="32"/>
      <c r="B326" s="29">
        <v>4583.0</v>
      </c>
      <c r="C326" s="30">
        <v>2932.0</v>
      </c>
      <c r="D326" s="31" t="s">
        <v>0</v>
      </c>
      <c r="E326" s="5">
        <v>21.0</v>
      </c>
      <c r="F326" s="6">
        <v>45.0</v>
      </c>
      <c r="G326" s="7">
        <v>19.0</v>
      </c>
      <c r="H326" s="8">
        <v>71.0</v>
      </c>
      <c r="I326" s="9">
        <v>165.0</v>
      </c>
      <c r="J326" s="10">
        <v>38.0</v>
      </c>
      <c r="K326" s="11">
        <v>22.0</v>
      </c>
      <c r="L326" s="12">
        <v>25.0</v>
      </c>
      <c r="M326" s="13">
        <v>85.0</v>
      </c>
      <c r="N326" s="31"/>
      <c r="O326" s="14">
        <v>9.0</v>
      </c>
      <c r="P326" s="15">
        <v>18.0</v>
      </c>
      <c r="Q326" s="16">
        <v>5.0</v>
      </c>
      <c r="R326" s="17">
        <v>70.0</v>
      </c>
      <c r="S326" s="18">
        <v>188.0</v>
      </c>
      <c r="T326" s="19">
        <v>39.0</v>
      </c>
      <c r="U326" s="20">
        <v>13.0</v>
      </c>
      <c r="V326" s="21">
        <v>26.0</v>
      </c>
      <c r="W326" s="22">
        <v>26.0</v>
      </c>
      <c r="X326" s="31"/>
      <c r="Y326" s="14">
        <v>10.0</v>
      </c>
      <c r="Z326" s="15">
        <v>3.0</v>
      </c>
      <c r="AA326" s="16">
        <v>8.0</v>
      </c>
      <c r="AB326" s="17">
        <v>73.0</v>
      </c>
      <c r="AC326" s="18">
        <v>199.0</v>
      </c>
      <c r="AD326" s="19">
        <v>42.0</v>
      </c>
      <c r="AE326" s="20">
        <v>13.0</v>
      </c>
      <c r="AF326" s="21">
        <v>25.0</v>
      </c>
      <c r="AG326" s="22">
        <v>18.0</v>
      </c>
      <c r="AH326" s="27"/>
      <c r="AI326" s="27"/>
    </row>
    <row r="327">
      <c r="A327" s="32"/>
      <c r="B327" s="29">
        <v>4585.0</v>
      </c>
      <c r="C327" s="30">
        <v>1222.0</v>
      </c>
      <c r="D327" s="31" t="s">
        <v>0</v>
      </c>
      <c r="E327" s="5">
        <v>6.0</v>
      </c>
      <c r="F327" s="6">
        <v>14.0</v>
      </c>
      <c r="G327" s="7">
        <v>12.0</v>
      </c>
      <c r="H327" s="8">
        <v>15.0</v>
      </c>
      <c r="I327" s="9">
        <v>30.0</v>
      </c>
      <c r="J327" s="10">
        <v>18.0</v>
      </c>
      <c r="K327" s="11">
        <v>8.0</v>
      </c>
      <c r="L327" s="12">
        <v>13.0</v>
      </c>
      <c r="M327" s="13">
        <v>20.0</v>
      </c>
      <c r="N327" s="31"/>
      <c r="O327" s="14">
        <v>5.0</v>
      </c>
      <c r="P327" s="15">
        <v>3.0</v>
      </c>
      <c r="Q327" s="16">
        <v>1.0</v>
      </c>
      <c r="R327" s="17">
        <v>11.0</v>
      </c>
      <c r="S327" s="18">
        <v>38.0</v>
      </c>
      <c r="T327" s="19">
        <v>26.0</v>
      </c>
      <c r="U327" s="20">
        <v>5.0</v>
      </c>
      <c r="V327" s="21">
        <v>6.0</v>
      </c>
      <c r="W327" s="22">
        <v>12.0</v>
      </c>
      <c r="X327" s="31"/>
      <c r="Y327" s="14">
        <v>7.0</v>
      </c>
      <c r="Z327" s="15">
        <v>0.0</v>
      </c>
      <c r="AA327" s="16">
        <v>1.0</v>
      </c>
      <c r="AB327" s="17">
        <v>7.0</v>
      </c>
      <c r="AC327" s="18">
        <v>36.0</v>
      </c>
      <c r="AD327" s="19">
        <v>24.0</v>
      </c>
      <c r="AE327" s="20">
        <v>0.0</v>
      </c>
      <c r="AF327" s="21">
        <v>5.0</v>
      </c>
      <c r="AG327" s="22">
        <v>9.0</v>
      </c>
      <c r="AH327" s="27"/>
      <c r="AI327" s="27"/>
    </row>
    <row r="328">
      <c r="A328" s="32"/>
      <c r="B328" s="29">
        <v>4586.0</v>
      </c>
      <c r="C328" s="30">
        <v>3208.0</v>
      </c>
      <c r="D328" s="31" t="s">
        <v>0</v>
      </c>
      <c r="E328" s="5">
        <v>16.0</v>
      </c>
      <c r="F328" s="6">
        <v>53.0</v>
      </c>
      <c r="G328" s="7">
        <v>24.0</v>
      </c>
      <c r="H328" s="8">
        <v>92.0</v>
      </c>
      <c r="I328" s="9">
        <v>160.0</v>
      </c>
      <c r="J328" s="10">
        <v>54.0</v>
      </c>
      <c r="K328" s="11">
        <v>20.0</v>
      </c>
      <c r="L328" s="12">
        <v>12.0</v>
      </c>
      <c r="M328" s="13">
        <v>74.0</v>
      </c>
      <c r="N328" s="31"/>
      <c r="O328" s="14">
        <v>16.0</v>
      </c>
      <c r="P328" s="15">
        <v>15.0</v>
      </c>
      <c r="Q328" s="16">
        <v>9.0</v>
      </c>
      <c r="R328" s="17">
        <v>84.0</v>
      </c>
      <c r="S328" s="18">
        <v>183.0</v>
      </c>
      <c r="T328" s="19">
        <v>38.0</v>
      </c>
      <c r="U328" s="20">
        <v>18.0</v>
      </c>
      <c r="V328" s="21">
        <v>32.0</v>
      </c>
      <c r="W328" s="22">
        <v>20.0</v>
      </c>
      <c r="X328" s="31"/>
      <c r="Y328" s="14">
        <v>8.0</v>
      </c>
      <c r="Z328" s="15">
        <v>7.0</v>
      </c>
      <c r="AA328" s="16">
        <v>15.0</v>
      </c>
      <c r="AB328" s="17">
        <v>78.0</v>
      </c>
      <c r="AC328" s="18">
        <v>178.0</v>
      </c>
      <c r="AD328" s="19">
        <v>39.0</v>
      </c>
      <c r="AE328" s="20">
        <v>17.0</v>
      </c>
      <c r="AF328" s="21">
        <v>28.0</v>
      </c>
      <c r="AG328" s="22">
        <v>10.0</v>
      </c>
      <c r="AH328" s="27"/>
      <c r="AI328" s="27"/>
    </row>
    <row r="329">
      <c r="A329" s="32"/>
      <c r="B329" s="29">
        <v>4597.0</v>
      </c>
      <c r="C329" s="30">
        <v>3296.0</v>
      </c>
      <c r="D329" s="31" t="s">
        <v>0</v>
      </c>
      <c r="E329" s="5">
        <v>8.0</v>
      </c>
      <c r="F329" s="6">
        <v>20.0</v>
      </c>
      <c r="G329" s="7">
        <v>12.0</v>
      </c>
      <c r="H329" s="8">
        <v>38.0</v>
      </c>
      <c r="I329" s="9">
        <v>61.0</v>
      </c>
      <c r="J329" s="10">
        <v>32.0</v>
      </c>
      <c r="K329" s="11">
        <v>12.0</v>
      </c>
      <c r="L329" s="12">
        <v>11.0</v>
      </c>
      <c r="M329" s="13">
        <v>44.0</v>
      </c>
      <c r="N329" s="31"/>
      <c r="O329" s="14">
        <v>3.0</v>
      </c>
      <c r="P329" s="15">
        <v>2.0</v>
      </c>
      <c r="Q329" s="16">
        <v>3.0</v>
      </c>
      <c r="R329" s="17">
        <v>37.0</v>
      </c>
      <c r="S329" s="18">
        <v>81.0</v>
      </c>
      <c r="T329" s="19">
        <v>25.0</v>
      </c>
      <c r="U329" s="20">
        <v>9.0</v>
      </c>
      <c r="V329" s="21">
        <v>8.0</v>
      </c>
      <c r="W329" s="22">
        <v>18.0</v>
      </c>
      <c r="X329" s="31"/>
      <c r="Y329" s="14">
        <v>8.0</v>
      </c>
      <c r="Z329" s="15">
        <v>3.0</v>
      </c>
      <c r="AA329" s="16">
        <v>6.0</v>
      </c>
      <c r="AB329" s="17">
        <v>35.0</v>
      </c>
      <c r="AC329" s="18">
        <v>87.0</v>
      </c>
      <c r="AD329" s="19">
        <v>30.0</v>
      </c>
      <c r="AE329" s="20">
        <v>3.0</v>
      </c>
      <c r="AF329" s="21">
        <v>4.0</v>
      </c>
      <c r="AG329" s="22">
        <v>13.0</v>
      </c>
      <c r="AH329" s="27"/>
      <c r="AI329" s="27"/>
    </row>
    <row r="330">
      <c r="A330" s="32"/>
      <c r="B330" s="29">
        <v>4605.0</v>
      </c>
      <c r="C330" s="30">
        <v>945.0</v>
      </c>
      <c r="D330" s="31" t="s">
        <v>0</v>
      </c>
      <c r="E330" s="5">
        <v>3.0</v>
      </c>
      <c r="F330" s="6">
        <v>11.0</v>
      </c>
      <c r="G330" s="7">
        <v>5.0</v>
      </c>
      <c r="H330" s="8">
        <v>11.0</v>
      </c>
      <c r="I330" s="9">
        <v>46.0</v>
      </c>
      <c r="J330" s="10">
        <v>11.0</v>
      </c>
      <c r="K330" s="11">
        <v>6.0</v>
      </c>
      <c r="L330" s="12">
        <v>9.0</v>
      </c>
      <c r="M330" s="13">
        <v>29.0</v>
      </c>
      <c r="N330" s="31"/>
      <c r="O330" s="14">
        <v>4.0</v>
      </c>
      <c r="P330" s="15">
        <v>4.0</v>
      </c>
      <c r="Q330" s="16">
        <v>0.0</v>
      </c>
      <c r="R330" s="17">
        <v>7.0</v>
      </c>
      <c r="S330" s="18">
        <v>54.0</v>
      </c>
      <c r="T330" s="19">
        <v>15.0</v>
      </c>
      <c r="U330" s="20">
        <v>5.0</v>
      </c>
      <c r="V330" s="21">
        <v>7.0</v>
      </c>
      <c r="W330" s="22">
        <v>8.0</v>
      </c>
      <c r="X330" s="31"/>
      <c r="Y330" s="14">
        <v>0.0</v>
      </c>
      <c r="Z330" s="15">
        <v>2.0</v>
      </c>
      <c r="AA330" s="16">
        <v>2.0</v>
      </c>
      <c r="AB330" s="17">
        <v>7.0</v>
      </c>
      <c r="AC330" s="18">
        <v>52.0</v>
      </c>
      <c r="AD330" s="19">
        <v>15.0</v>
      </c>
      <c r="AE330" s="20">
        <v>5.0</v>
      </c>
      <c r="AF330" s="21">
        <v>6.0</v>
      </c>
      <c r="AG330" s="22">
        <v>6.0</v>
      </c>
      <c r="AH330" s="27"/>
      <c r="AI330" s="27"/>
    </row>
    <row r="331">
      <c r="A331" s="32"/>
      <c r="B331" s="29">
        <v>4623.0</v>
      </c>
      <c r="C331" s="30">
        <v>1589.0</v>
      </c>
      <c r="D331" s="31" t="s">
        <v>0</v>
      </c>
      <c r="E331" s="5">
        <v>9.0</v>
      </c>
      <c r="F331" s="6">
        <v>17.0</v>
      </c>
      <c r="G331" s="7">
        <v>20.0</v>
      </c>
      <c r="H331" s="8">
        <v>78.0</v>
      </c>
      <c r="I331" s="9">
        <v>136.0</v>
      </c>
      <c r="J331" s="10">
        <v>56.0</v>
      </c>
      <c r="K331" s="11">
        <v>14.0</v>
      </c>
      <c r="L331" s="12">
        <v>24.0</v>
      </c>
      <c r="M331" s="13">
        <v>36.0</v>
      </c>
      <c r="N331" s="31"/>
      <c r="O331" s="14">
        <v>22.0</v>
      </c>
      <c r="P331" s="15">
        <v>21.0</v>
      </c>
      <c r="Q331" s="16">
        <v>17.0</v>
      </c>
      <c r="R331" s="17">
        <v>43.0</v>
      </c>
      <c r="S331" s="18">
        <v>83.0</v>
      </c>
      <c r="T331" s="19">
        <v>33.0</v>
      </c>
      <c r="U331" s="20">
        <v>21.0</v>
      </c>
      <c r="V331" s="21">
        <v>48.0</v>
      </c>
      <c r="W331" s="22">
        <v>35.0</v>
      </c>
      <c r="X331" s="31"/>
      <c r="Y331" s="14">
        <v>5.0</v>
      </c>
      <c r="Z331" s="15">
        <v>8.0</v>
      </c>
      <c r="AA331" s="16">
        <v>16.0</v>
      </c>
      <c r="AB331" s="17">
        <v>39.0</v>
      </c>
      <c r="AC331" s="18">
        <v>80.0</v>
      </c>
      <c r="AD331" s="19">
        <v>31.0</v>
      </c>
      <c r="AE331" s="20">
        <v>30.0</v>
      </c>
      <c r="AF331" s="21">
        <v>49.0</v>
      </c>
      <c r="AG331" s="22">
        <v>30.0</v>
      </c>
      <c r="AH331" s="27"/>
      <c r="AI331" s="27"/>
    </row>
    <row r="332">
      <c r="A332" s="32"/>
      <c r="B332" s="29">
        <v>4633.0</v>
      </c>
      <c r="C332" s="30">
        <v>1838.0</v>
      </c>
      <c r="D332" s="31" t="s">
        <v>0</v>
      </c>
      <c r="E332" s="5">
        <v>13.0</v>
      </c>
      <c r="F332" s="6">
        <v>42.0</v>
      </c>
      <c r="G332" s="7">
        <v>11.0</v>
      </c>
      <c r="H332" s="8">
        <v>37.0</v>
      </c>
      <c r="I332" s="9">
        <v>113.0</v>
      </c>
      <c r="J332" s="10">
        <v>20.0</v>
      </c>
      <c r="K332" s="11">
        <v>16.0</v>
      </c>
      <c r="L332" s="12">
        <v>21.0</v>
      </c>
      <c r="M332" s="13">
        <v>43.0</v>
      </c>
      <c r="N332" s="31"/>
      <c r="O332" s="14">
        <v>15.0</v>
      </c>
      <c r="P332" s="15">
        <v>16.0</v>
      </c>
      <c r="Q332" s="16">
        <v>8.0</v>
      </c>
      <c r="R332" s="17">
        <v>25.0</v>
      </c>
      <c r="S332" s="18">
        <v>123.0</v>
      </c>
      <c r="T332" s="19">
        <v>22.0</v>
      </c>
      <c r="U332" s="20">
        <v>21.0</v>
      </c>
      <c r="V332" s="21">
        <v>26.0</v>
      </c>
      <c r="W332" s="22">
        <v>17.0</v>
      </c>
      <c r="X332" s="31"/>
      <c r="Y332" s="14">
        <v>5.0</v>
      </c>
      <c r="Z332" s="15">
        <v>10.0</v>
      </c>
      <c r="AA332" s="16">
        <v>12.0</v>
      </c>
      <c r="AB332" s="17">
        <v>26.0</v>
      </c>
      <c r="AC332" s="18">
        <v>116.0</v>
      </c>
      <c r="AD332" s="19">
        <v>21.0</v>
      </c>
      <c r="AE332" s="20">
        <v>18.0</v>
      </c>
      <c r="AF332" s="21">
        <v>28.0</v>
      </c>
      <c r="AG332" s="22">
        <v>10.0</v>
      </c>
      <c r="AH332" s="27"/>
      <c r="AI332" s="27"/>
    </row>
    <row r="333">
      <c r="A333" s="32"/>
      <c r="B333" s="29">
        <v>4650.0</v>
      </c>
      <c r="C333" s="30">
        <v>2048.0</v>
      </c>
      <c r="D333" s="31" t="s">
        <v>0</v>
      </c>
      <c r="E333" s="5">
        <v>5.0</v>
      </c>
      <c r="F333" s="6">
        <v>14.0</v>
      </c>
      <c r="G333" s="7">
        <v>11.0</v>
      </c>
      <c r="H333" s="8">
        <v>23.0</v>
      </c>
      <c r="I333" s="9">
        <v>59.0</v>
      </c>
      <c r="J333" s="10">
        <v>19.0</v>
      </c>
      <c r="K333" s="11">
        <v>13.0</v>
      </c>
      <c r="L333" s="12">
        <v>6.0</v>
      </c>
      <c r="M333" s="13">
        <v>32.0</v>
      </c>
      <c r="N333" s="31"/>
      <c r="O333" s="14">
        <v>2.0</v>
      </c>
      <c r="P333" s="15">
        <v>5.0</v>
      </c>
      <c r="Q333" s="16">
        <v>1.0</v>
      </c>
      <c r="R333" s="17">
        <v>28.0</v>
      </c>
      <c r="S333" s="18">
        <v>71.0</v>
      </c>
      <c r="T333" s="19">
        <v>18.0</v>
      </c>
      <c r="U333" s="20">
        <v>1.0</v>
      </c>
      <c r="V333" s="21">
        <v>5.0</v>
      </c>
      <c r="W333" s="22">
        <v>5.0</v>
      </c>
      <c r="X333" s="31"/>
      <c r="Y333" s="14">
        <v>3.0</v>
      </c>
      <c r="Z333" s="15">
        <v>2.0</v>
      </c>
      <c r="AA333" s="16">
        <v>3.0</v>
      </c>
      <c r="AB333" s="17">
        <v>26.0</v>
      </c>
      <c r="AC333" s="18">
        <v>76.0</v>
      </c>
      <c r="AD333" s="19">
        <v>20.0</v>
      </c>
      <c r="AE333" s="20">
        <v>1.0</v>
      </c>
      <c r="AF333" s="21">
        <v>5.0</v>
      </c>
      <c r="AG333" s="22">
        <v>5.0</v>
      </c>
      <c r="AH333" s="27"/>
      <c r="AI333" s="27"/>
    </row>
    <row r="334">
      <c r="A334" s="32"/>
      <c r="B334" s="29">
        <v>4716.0</v>
      </c>
      <c r="C334" s="30">
        <v>2051.0</v>
      </c>
      <c r="D334" s="31" t="s">
        <v>0</v>
      </c>
      <c r="E334" s="5">
        <v>16.0</v>
      </c>
      <c r="F334" s="6">
        <v>28.0</v>
      </c>
      <c r="G334" s="7">
        <v>9.0</v>
      </c>
      <c r="H334" s="8">
        <v>45.0</v>
      </c>
      <c r="I334" s="9">
        <v>81.0</v>
      </c>
      <c r="J334" s="10">
        <v>29.0</v>
      </c>
      <c r="K334" s="11">
        <v>28.0</v>
      </c>
      <c r="L334" s="12">
        <v>21.0</v>
      </c>
      <c r="M334" s="13">
        <v>39.0</v>
      </c>
      <c r="N334" s="31"/>
      <c r="O334" s="14">
        <v>14.0</v>
      </c>
      <c r="P334" s="15">
        <v>12.0</v>
      </c>
      <c r="Q334" s="16">
        <v>7.0</v>
      </c>
      <c r="R334" s="17">
        <v>40.0</v>
      </c>
      <c r="S334" s="18">
        <v>85.0</v>
      </c>
      <c r="T334" s="19">
        <v>19.0</v>
      </c>
      <c r="U334" s="20">
        <v>13.0</v>
      </c>
      <c r="V334" s="21">
        <v>18.0</v>
      </c>
      <c r="W334" s="22">
        <v>14.0</v>
      </c>
      <c r="X334" s="31"/>
      <c r="Y334" s="14">
        <v>3.0</v>
      </c>
      <c r="Z334" s="15">
        <v>3.0</v>
      </c>
      <c r="AA334" s="16">
        <v>3.0</v>
      </c>
      <c r="AB334" s="17">
        <v>44.0</v>
      </c>
      <c r="AC334" s="18">
        <v>87.0</v>
      </c>
      <c r="AD334" s="19">
        <v>24.0</v>
      </c>
      <c r="AE334" s="20">
        <v>14.0</v>
      </c>
      <c r="AF334" s="21">
        <v>12.0</v>
      </c>
      <c r="AG334" s="22">
        <v>10.0</v>
      </c>
      <c r="AH334" s="27"/>
      <c r="AI334" s="27"/>
    </row>
    <row r="335">
      <c r="A335" s="32"/>
      <c r="B335" s="29">
        <v>5002.0</v>
      </c>
      <c r="C335" s="30">
        <v>2381.0</v>
      </c>
      <c r="D335" s="31" t="s">
        <v>0</v>
      </c>
      <c r="E335" s="5">
        <v>13.0</v>
      </c>
      <c r="F335" s="6">
        <v>23.0</v>
      </c>
      <c r="G335" s="7">
        <v>9.0</v>
      </c>
      <c r="H335" s="8">
        <v>37.0</v>
      </c>
      <c r="I335" s="9">
        <v>65.0</v>
      </c>
      <c r="J335" s="10">
        <v>23.0</v>
      </c>
      <c r="K335" s="11">
        <v>15.0</v>
      </c>
      <c r="L335" s="12">
        <v>9.0</v>
      </c>
      <c r="M335" s="13">
        <v>43.0</v>
      </c>
      <c r="N335" s="31"/>
      <c r="O335" s="14">
        <v>11.0</v>
      </c>
      <c r="P335" s="15">
        <v>2.0</v>
      </c>
      <c r="Q335" s="16">
        <v>3.0</v>
      </c>
      <c r="R335" s="17">
        <v>38.0</v>
      </c>
      <c r="S335" s="18">
        <v>75.0</v>
      </c>
      <c r="T335" s="19">
        <v>14.0</v>
      </c>
      <c r="U335" s="20">
        <v>11.0</v>
      </c>
      <c r="V335" s="21">
        <v>12.0</v>
      </c>
      <c r="W335" s="22">
        <v>15.0</v>
      </c>
      <c r="X335" s="31"/>
      <c r="Y335" s="14">
        <v>10.0</v>
      </c>
      <c r="Z335" s="15">
        <v>4.0</v>
      </c>
      <c r="AA335" s="16">
        <v>6.0</v>
      </c>
      <c r="AB335" s="17">
        <v>32.0</v>
      </c>
      <c r="AC335" s="18">
        <v>87.0</v>
      </c>
      <c r="AD335" s="19">
        <v>16.0</v>
      </c>
      <c r="AE335" s="20">
        <v>8.0</v>
      </c>
      <c r="AF335" s="21">
        <v>9.0</v>
      </c>
      <c r="AG335" s="22">
        <v>7.0</v>
      </c>
      <c r="AH335" s="27"/>
      <c r="AI335" s="27"/>
    </row>
    <row r="336">
      <c r="A336" s="32"/>
      <c r="B336" s="29">
        <v>5005.0</v>
      </c>
      <c r="C336" s="30">
        <v>2052.0</v>
      </c>
      <c r="D336" s="31" t="s">
        <v>0</v>
      </c>
      <c r="E336" s="5">
        <v>14.0</v>
      </c>
      <c r="F336" s="6">
        <v>23.0</v>
      </c>
      <c r="G336" s="7">
        <v>15.0</v>
      </c>
      <c r="H336" s="8">
        <v>22.0</v>
      </c>
      <c r="I336" s="9">
        <v>58.0</v>
      </c>
      <c r="J336" s="10">
        <v>11.0</v>
      </c>
      <c r="K336" s="11">
        <v>13.0</v>
      </c>
      <c r="L336" s="12">
        <v>11.0</v>
      </c>
      <c r="M336" s="13">
        <v>52.0</v>
      </c>
      <c r="N336" s="31"/>
      <c r="O336" s="14">
        <v>6.0</v>
      </c>
      <c r="P336" s="15">
        <v>3.0</v>
      </c>
      <c r="Q336" s="16">
        <v>1.0</v>
      </c>
      <c r="R336" s="17">
        <v>22.0</v>
      </c>
      <c r="S336" s="18">
        <v>107.0</v>
      </c>
      <c r="T336" s="19">
        <v>16.0</v>
      </c>
      <c r="U336" s="20">
        <v>11.0</v>
      </c>
      <c r="V336" s="21">
        <v>12.0</v>
      </c>
      <c r="W336" s="22">
        <v>8.0</v>
      </c>
      <c r="X336" s="31"/>
      <c r="Y336" s="14">
        <v>5.0</v>
      </c>
      <c r="Z336" s="15">
        <v>3.0</v>
      </c>
      <c r="AA336" s="16">
        <v>7.0</v>
      </c>
      <c r="AB336" s="17">
        <v>24.0</v>
      </c>
      <c r="AC336" s="18">
        <v>101.0</v>
      </c>
      <c r="AD336" s="19">
        <v>15.0</v>
      </c>
      <c r="AE336" s="20">
        <v>4.0</v>
      </c>
      <c r="AF336" s="21">
        <v>11.0</v>
      </c>
      <c r="AG336" s="22">
        <v>3.0</v>
      </c>
      <c r="AH336" s="27"/>
      <c r="AI336" s="27"/>
    </row>
    <row r="337">
      <c r="A337" s="32"/>
      <c r="B337" s="29">
        <v>5007.0</v>
      </c>
      <c r="C337" s="30">
        <v>2110.0</v>
      </c>
      <c r="D337" s="31" t="s">
        <v>0</v>
      </c>
      <c r="E337" s="5">
        <v>5.0</v>
      </c>
      <c r="F337" s="6">
        <v>16.0</v>
      </c>
      <c r="G337" s="7">
        <v>5.0</v>
      </c>
      <c r="H337" s="8">
        <v>27.0</v>
      </c>
      <c r="I337" s="9">
        <v>52.0</v>
      </c>
      <c r="J337" s="10">
        <v>22.0</v>
      </c>
      <c r="K337" s="11">
        <v>12.0</v>
      </c>
      <c r="L337" s="12">
        <v>19.0</v>
      </c>
      <c r="M337" s="13">
        <v>25.0</v>
      </c>
      <c r="N337" s="31"/>
      <c r="O337" s="14">
        <v>6.0</v>
      </c>
      <c r="P337" s="15">
        <v>11.0</v>
      </c>
      <c r="Q337" s="16">
        <v>6.0</v>
      </c>
      <c r="R337" s="17">
        <v>24.0</v>
      </c>
      <c r="S337" s="18">
        <v>57.0</v>
      </c>
      <c r="T337" s="19">
        <v>23.0</v>
      </c>
      <c r="U337" s="20">
        <v>4.0</v>
      </c>
      <c r="V337" s="21">
        <v>8.0</v>
      </c>
      <c r="W337" s="22">
        <v>6.0</v>
      </c>
      <c r="X337" s="31"/>
      <c r="Y337" s="14">
        <v>3.0</v>
      </c>
      <c r="Z337" s="15">
        <v>7.0</v>
      </c>
      <c r="AA337" s="16">
        <v>5.0</v>
      </c>
      <c r="AB337" s="17">
        <v>23.0</v>
      </c>
      <c r="AC337" s="18">
        <v>57.0</v>
      </c>
      <c r="AD337" s="19">
        <v>22.0</v>
      </c>
      <c r="AE337" s="20">
        <v>5.0</v>
      </c>
      <c r="AF337" s="21">
        <v>7.0</v>
      </c>
      <c r="AG337" s="22">
        <v>2.0</v>
      </c>
      <c r="AH337" s="27"/>
      <c r="AI337" s="27"/>
    </row>
    <row r="338">
      <c r="A338" s="32"/>
      <c r="B338" s="29">
        <v>5008.0</v>
      </c>
      <c r="C338" s="30">
        <v>2352.0</v>
      </c>
      <c r="D338" s="31" t="s">
        <v>0</v>
      </c>
      <c r="E338" s="5">
        <v>6.0</v>
      </c>
      <c r="F338" s="6">
        <v>15.0</v>
      </c>
      <c r="G338" s="7">
        <v>18.0</v>
      </c>
      <c r="H338" s="8">
        <v>37.0</v>
      </c>
      <c r="I338" s="9">
        <v>76.0</v>
      </c>
      <c r="J338" s="10">
        <v>26.0</v>
      </c>
      <c r="K338" s="11">
        <v>11.0</v>
      </c>
      <c r="L338" s="12">
        <v>19.0</v>
      </c>
      <c r="M338" s="13">
        <v>35.0</v>
      </c>
      <c r="N338" s="31"/>
      <c r="O338" s="14">
        <v>4.0</v>
      </c>
      <c r="P338" s="15">
        <v>6.0</v>
      </c>
      <c r="Q338" s="16">
        <v>1.0</v>
      </c>
      <c r="R338" s="17">
        <v>31.0</v>
      </c>
      <c r="S338" s="18">
        <v>78.0</v>
      </c>
      <c r="T338" s="19">
        <v>27.0</v>
      </c>
      <c r="U338" s="20">
        <v>10.0</v>
      </c>
      <c r="V338" s="21">
        <v>5.0</v>
      </c>
      <c r="W338" s="22">
        <v>24.0</v>
      </c>
      <c r="X338" s="31"/>
      <c r="Y338" s="14">
        <v>2.0</v>
      </c>
      <c r="Z338" s="15">
        <v>5.0</v>
      </c>
      <c r="AA338" s="16">
        <v>7.0</v>
      </c>
      <c r="AB338" s="17">
        <v>29.0</v>
      </c>
      <c r="AC338" s="18">
        <v>77.0</v>
      </c>
      <c r="AD338" s="19">
        <v>29.0</v>
      </c>
      <c r="AE338" s="20">
        <v>10.0</v>
      </c>
      <c r="AF338" s="21">
        <v>12.0</v>
      </c>
      <c r="AG338" s="22">
        <v>15.0</v>
      </c>
      <c r="AH338" s="27"/>
      <c r="AI338" s="27"/>
    </row>
    <row r="339">
      <c r="A339" s="32"/>
      <c r="B339" s="29">
        <v>5011.0</v>
      </c>
      <c r="C339" s="30">
        <v>1449.0</v>
      </c>
      <c r="D339" s="31" t="s">
        <v>0</v>
      </c>
      <c r="E339" s="5">
        <v>9.0</v>
      </c>
      <c r="F339" s="6">
        <v>20.0</v>
      </c>
      <c r="G339" s="7">
        <v>13.0</v>
      </c>
      <c r="H339" s="8">
        <v>34.0</v>
      </c>
      <c r="I339" s="9">
        <v>62.0</v>
      </c>
      <c r="J339" s="10">
        <v>28.0</v>
      </c>
      <c r="K339" s="11">
        <v>15.0</v>
      </c>
      <c r="L339" s="12">
        <v>16.0</v>
      </c>
      <c r="M339" s="13">
        <v>36.0</v>
      </c>
      <c r="N339" s="31"/>
      <c r="O339" s="14">
        <v>2.0</v>
      </c>
      <c r="P339" s="15">
        <v>8.0</v>
      </c>
      <c r="Q339" s="16">
        <v>15.0</v>
      </c>
      <c r="R339" s="17">
        <v>22.0</v>
      </c>
      <c r="S339" s="18">
        <v>72.0</v>
      </c>
      <c r="T339" s="19">
        <v>15.0</v>
      </c>
      <c r="U339" s="20">
        <v>23.0</v>
      </c>
      <c r="V339" s="21">
        <v>14.0</v>
      </c>
      <c r="W339" s="22">
        <v>16.0</v>
      </c>
      <c r="X339" s="31"/>
      <c r="Y339" s="14">
        <v>3.0</v>
      </c>
      <c r="Z339" s="15">
        <v>4.0</v>
      </c>
      <c r="AA339" s="16">
        <v>9.0</v>
      </c>
      <c r="AB339" s="17">
        <v>23.0</v>
      </c>
      <c r="AC339" s="18">
        <v>72.0</v>
      </c>
      <c r="AD339" s="19">
        <v>14.0</v>
      </c>
      <c r="AE339" s="20">
        <v>18.0</v>
      </c>
      <c r="AF339" s="21">
        <v>19.0</v>
      </c>
      <c r="AG339" s="22">
        <v>15.0</v>
      </c>
      <c r="AH339" s="27"/>
      <c r="AI339" s="27"/>
    </row>
    <row r="340">
      <c r="A340" s="32"/>
      <c r="B340" s="29">
        <v>5012.0</v>
      </c>
      <c r="C340" s="30">
        <v>1644.0</v>
      </c>
      <c r="D340" s="31" t="s">
        <v>0</v>
      </c>
      <c r="E340" s="5">
        <v>6.0</v>
      </c>
      <c r="F340" s="6">
        <v>20.0</v>
      </c>
      <c r="G340" s="7">
        <v>11.0</v>
      </c>
      <c r="H340" s="8">
        <v>28.0</v>
      </c>
      <c r="I340" s="9">
        <v>71.0</v>
      </c>
      <c r="J340" s="10">
        <v>20.0</v>
      </c>
      <c r="K340" s="11">
        <v>13.0</v>
      </c>
      <c r="L340" s="12">
        <v>6.0</v>
      </c>
      <c r="M340" s="13">
        <v>44.0</v>
      </c>
      <c r="N340" s="31"/>
      <c r="O340" s="14">
        <v>7.0</v>
      </c>
      <c r="P340" s="15">
        <v>6.0</v>
      </c>
      <c r="Q340" s="16">
        <v>8.0</v>
      </c>
      <c r="R340" s="17">
        <v>26.0</v>
      </c>
      <c r="S340" s="18">
        <v>95.0</v>
      </c>
      <c r="T340" s="19">
        <v>9.0</v>
      </c>
      <c r="U340" s="20">
        <v>11.0</v>
      </c>
      <c r="V340" s="21">
        <v>19.0</v>
      </c>
      <c r="W340" s="22">
        <v>16.0</v>
      </c>
      <c r="X340" s="31"/>
      <c r="Y340" s="14">
        <v>3.0</v>
      </c>
      <c r="Z340" s="15">
        <v>2.0</v>
      </c>
      <c r="AA340" s="16">
        <v>11.0</v>
      </c>
      <c r="AB340" s="17">
        <v>22.0</v>
      </c>
      <c r="AC340" s="18">
        <v>89.0</v>
      </c>
      <c r="AD340" s="19">
        <v>10.0</v>
      </c>
      <c r="AE340" s="20">
        <v>11.0</v>
      </c>
      <c r="AF340" s="21">
        <v>17.0</v>
      </c>
      <c r="AG340" s="22">
        <v>9.0</v>
      </c>
      <c r="AH340" s="27"/>
      <c r="AI340" s="27"/>
    </row>
    <row r="341">
      <c r="A341" s="32"/>
      <c r="B341" s="29">
        <v>5013.0</v>
      </c>
      <c r="C341" s="30">
        <v>2027.0</v>
      </c>
      <c r="D341" s="31" t="s">
        <v>0</v>
      </c>
      <c r="E341" s="5">
        <v>4.0</v>
      </c>
      <c r="F341" s="6">
        <v>26.0</v>
      </c>
      <c r="G341" s="7">
        <v>13.0</v>
      </c>
      <c r="H341" s="8">
        <v>24.0</v>
      </c>
      <c r="I341" s="9">
        <v>66.0</v>
      </c>
      <c r="J341" s="10">
        <v>17.0</v>
      </c>
      <c r="K341" s="11">
        <v>15.0</v>
      </c>
      <c r="L341" s="12">
        <v>13.0</v>
      </c>
      <c r="M341" s="13">
        <v>31.0</v>
      </c>
      <c r="N341" s="31"/>
      <c r="O341" s="14">
        <v>2.0</v>
      </c>
      <c r="P341" s="15">
        <v>11.0</v>
      </c>
      <c r="Q341" s="16">
        <v>5.0</v>
      </c>
      <c r="R341" s="17">
        <v>22.0</v>
      </c>
      <c r="S341" s="18">
        <v>73.0</v>
      </c>
      <c r="T341" s="19">
        <v>15.0</v>
      </c>
      <c r="U341" s="20">
        <v>8.0</v>
      </c>
      <c r="V341" s="21">
        <v>15.0</v>
      </c>
      <c r="W341" s="22">
        <v>16.0</v>
      </c>
      <c r="X341" s="31"/>
      <c r="Y341" s="14">
        <v>0.0</v>
      </c>
      <c r="Z341" s="15">
        <v>8.0</v>
      </c>
      <c r="AA341" s="16">
        <v>5.0</v>
      </c>
      <c r="AB341" s="17">
        <v>21.0</v>
      </c>
      <c r="AC341" s="18">
        <v>71.0</v>
      </c>
      <c r="AD341" s="19">
        <v>14.0</v>
      </c>
      <c r="AE341" s="20">
        <v>7.0</v>
      </c>
      <c r="AF341" s="21">
        <v>14.0</v>
      </c>
      <c r="AG341" s="22">
        <v>10.0</v>
      </c>
      <c r="AH341" s="27"/>
      <c r="AI341" s="27"/>
    </row>
    <row r="342">
      <c r="A342" s="32"/>
      <c r="B342" s="29">
        <v>5017.0</v>
      </c>
      <c r="C342" s="30">
        <v>2059.0</v>
      </c>
      <c r="D342" s="31" t="s">
        <v>0</v>
      </c>
      <c r="E342" s="5">
        <v>15.0</v>
      </c>
      <c r="F342" s="6">
        <v>24.0</v>
      </c>
      <c r="G342" s="7">
        <v>25.0</v>
      </c>
      <c r="H342" s="8">
        <v>43.0</v>
      </c>
      <c r="I342" s="9">
        <v>104.0</v>
      </c>
      <c r="J342" s="10">
        <v>55.0</v>
      </c>
      <c r="K342" s="11">
        <v>26.0</v>
      </c>
      <c r="L342" s="12">
        <v>19.0</v>
      </c>
      <c r="M342" s="13">
        <v>36.0</v>
      </c>
      <c r="N342" s="31"/>
      <c r="O342" s="14">
        <v>28.0</v>
      </c>
      <c r="P342" s="15">
        <v>12.0</v>
      </c>
      <c r="Q342" s="16">
        <v>24.0</v>
      </c>
      <c r="R342" s="17">
        <v>24.0</v>
      </c>
      <c r="S342" s="18">
        <v>111.0</v>
      </c>
      <c r="T342" s="19">
        <v>30.0</v>
      </c>
      <c r="U342" s="20">
        <v>22.0</v>
      </c>
      <c r="V342" s="21">
        <v>16.0</v>
      </c>
      <c r="W342" s="22">
        <v>31.0</v>
      </c>
      <c r="X342" s="31"/>
      <c r="Y342" s="14">
        <v>14.0</v>
      </c>
      <c r="Z342" s="15">
        <v>8.0</v>
      </c>
      <c r="AA342" s="16">
        <v>18.0</v>
      </c>
      <c r="AB342" s="17">
        <v>23.0</v>
      </c>
      <c r="AC342" s="18">
        <v>106.0</v>
      </c>
      <c r="AD342" s="19">
        <v>27.0</v>
      </c>
      <c r="AE342" s="20">
        <v>15.0</v>
      </c>
      <c r="AF342" s="21">
        <v>13.0</v>
      </c>
      <c r="AG342" s="22">
        <v>25.0</v>
      </c>
      <c r="AH342" s="27"/>
      <c r="AI342" s="27"/>
    </row>
    <row r="343">
      <c r="A343" s="32"/>
      <c r="B343" s="29">
        <v>5018.0</v>
      </c>
      <c r="C343" s="30">
        <v>1342.0</v>
      </c>
      <c r="D343" s="31" t="s">
        <v>0</v>
      </c>
      <c r="E343" s="5">
        <v>7.0</v>
      </c>
      <c r="F343" s="6">
        <v>12.0</v>
      </c>
      <c r="G343" s="7">
        <v>7.0</v>
      </c>
      <c r="H343" s="8">
        <v>26.0</v>
      </c>
      <c r="I343" s="9">
        <v>79.0</v>
      </c>
      <c r="J343" s="10">
        <v>17.0</v>
      </c>
      <c r="K343" s="11">
        <v>16.0</v>
      </c>
      <c r="L343" s="12">
        <v>11.0</v>
      </c>
      <c r="M343" s="13">
        <v>45.0</v>
      </c>
      <c r="N343" s="31"/>
      <c r="O343" s="14">
        <v>4.0</v>
      </c>
      <c r="P343" s="15">
        <v>9.0</v>
      </c>
      <c r="Q343" s="16">
        <v>3.0</v>
      </c>
      <c r="R343" s="17">
        <v>26.0</v>
      </c>
      <c r="S343" s="18">
        <v>90.0</v>
      </c>
      <c r="T343" s="19">
        <v>15.0</v>
      </c>
      <c r="U343" s="20">
        <v>11.0</v>
      </c>
      <c r="V343" s="21">
        <v>17.0</v>
      </c>
      <c r="W343" s="22">
        <v>13.0</v>
      </c>
      <c r="X343" s="31"/>
      <c r="Y343" s="14">
        <v>0.0</v>
      </c>
      <c r="Z343" s="15">
        <v>6.0</v>
      </c>
      <c r="AA343" s="16">
        <v>9.0</v>
      </c>
      <c r="AB343" s="17">
        <v>23.0</v>
      </c>
      <c r="AC343" s="18">
        <v>83.0</v>
      </c>
      <c r="AD343" s="19">
        <v>16.0</v>
      </c>
      <c r="AE343" s="20">
        <v>14.0</v>
      </c>
      <c r="AF343" s="21">
        <v>11.0</v>
      </c>
      <c r="AG343" s="22">
        <v>4.0</v>
      </c>
      <c r="AH343" s="27"/>
      <c r="AI343" s="27"/>
    </row>
    <row r="344">
      <c r="A344" s="32"/>
      <c r="B344" s="29">
        <v>5022.0</v>
      </c>
      <c r="C344" s="30">
        <v>1827.0</v>
      </c>
      <c r="D344" s="31" t="s">
        <v>0</v>
      </c>
      <c r="E344" s="5">
        <v>6.0</v>
      </c>
      <c r="F344" s="6">
        <v>12.0</v>
      </c>
      <c r="G344" s="7">
        <v>4.0</v>
      </c>
      <c r="H344" s="8">
        <v>18.0</v>
      </c>
      <c r="I344" s="9">
        <v>61.0</v>
      </c>
      <c r="J344" s="10">
        <v>19.0</v>
      </c>
      <c r="K344" s="11">
        <v>11.0</v>
      </c>
      <c r="L344" s="12">
        <v>5.0</v>
      </c>
      <c r="M344" s="13">
        <v>28.0</v>
      </c>
      <c r="N344" s="31"/>
      <c r="O344" s="14">
        <v>3.0</v>
      </c>
      <c r="P344" s="15">
        <v>4.0</v>
      </c>
      <c r="Q344" s="16">
        <v>1.0</v>
      </c>
      <c r="R344" s="17">
        <v>21.0</v>
      </c>
      <c r="S344" s="18">
        <v>68.0</v>
      </c>
      <c r="T344" s="19">
        <v>12.0</v>
      </c>
      <c r="U344" s="20">
        <v>3.0</v>
      </c>
      <c r="V344" s="21">
        <v>10.0</v>
      </c>
      <c r="W344" s="22">
        <v>6.0</v>
      </c>
      <c r="X344" s="31"/>
      <c r="Y344" s="14">
        <v>2.0</v>
      </c>
      <c r="Z344" s="15">
        <v>0.0</v>
      </c>
      <c r="AA344" s="16">
        <v>1.0</v>
      </c>
      <c r="AB344" s="17">
        <v>21.0</v>
      </c>
      <c r="AC344" s="18">
        <v>73.0</v>
      </c>
      <c r="AD344" s="19">
        <v>11.0</v>
      </c>
      <c r="AE344" s="20">
        <v>2.0</v>
      </c>
      <c r="AF344" s="21">
        <v>12.0</v>
      </c>
      <c r="AG344" s="22">
        <v>4.0</v>
      </c>
      <c r="AH344" s="27"/>
      <c r="AI344" s="27"/>
    </row>
    <row r="345">
      <c r="A345" s="32"/>
      <c r="B345" s="29">
        <v>5023.0</v>
      </c>
      <c r="C345" s="30">
        <v>2227.0</v>
      </c>
      <c r="D345" s="31" t="s">
        <v>0</v>
      </c>
      <c r="E345" s="5">
        <v>24.0</v>
      </c>
      <c r="F345" s="6">
        <v>32.0</v>
      </c>
      <c r="G345" s="7">
        <v>56.0</v>
      </c>
      <c r="H345" s="8">
        <v>85.0</v>
      </c>
      <c r="I345" s="9">
        <v>148.0</v>
      </c>
      <c r="J345" s="10">
        <v>106.0</v>
      </c>
      <c r="K345" s="11">
        <v>31.0</v>
      </c>
      <c r="L345" s="12">
        <v>40.0</v>
      </c>
      <c r="M345" s="13">
        <v>84.0</v>
      </c>
      <c r="N345" s="31"/>
      <c r="O345" s="14">
        <v>30.0</v>
      </c>
      <c r="P345" s="15">
        <v>40.0</v>
      </c>
      <c r="Q345" s="16">
        <v>41.0</v>
      </c>
      <c r="R345" s="17">
        <v>36.0</v>
      </c>
      <c r="S345" s="18">
        <v>122.0</v>
      </c>
      <c r="T345" s="19">
        <v>36.0</v>
      </c>
      <c r="U345" s="20">
        <v>51.0</v>
      </c>
      <c r="V345" s="21">
        <v>56.0</v>
      </c>
      <c r="W345" s="22">
        <v>87.0</v>
      </c>
      <c r="X345" s="31"/>
      <c r="Y345" s="14">
        <v>27.0</v>
      </c>
      <c r="Z345" s="15">
        <v>19.0</v>
      </c>
      <c r="AA345" s="16">
        <v>57.0</v>
      </c>
      <c r="AB345" s="17">
        <v>34.0</v>
      </c>
      <c r="AC345" s="18">
        <v>127.0</v>
      </c>
      <c r="AD345" s="19">
        <v>33.0</v>
      </c>
      <c r="AE345" s="20">
        <v>40.0</v>
      </c>
      <c r="AF345" s="21">
        <v>54.0</v>
      </c>
      <c r="AG345" s="22">
        <v>51.0</v>
      </c>
      <c r="AH345" s="27"/>
      <c r="AI345" s="27"/>
    </row>
    <row r="346">
      <c r="A346" s="32"/>
      <c r="B346" s="29">
        <v>5024.0</v>
      </c>
      <c r="C346" s="30">
        <v>2199.0</v>
      </c>
      <c r="D346" s="31" t="s">
        <v>0</v>
      </c>
      <c r="E346" s="5">
        <v>21.0</v>
      </c>
      <c r="F346" s="6">
        <v>34.0</v>
      </c>
      <c r="G346" s="7">
        <v>39.0</v>
      </c>
      <c r="H346" s="8">
        <v>121.0</v>
      </c>
      <c r="I346" s="9">
        <v>192.0</v>
      </c>
      <c r="J346" s="10">
        <v>104.0</v>
      </c>
      <c r="K346" s="11">
        <v>38.0</v>
      </c>
      <c r="L346" s="12">
        <v>28.0</v>
      </c>
      <c r="M346" s="13">
        <v>89.0</v>
      </c>
      <c r="N346" s="31"/>
      <c r="O346" s="14">
        <v>50.0</v>
      </c>
      <c r="P346" s="15">
        <v>59.0</v>
      </c>
      <c r="Q346" s="16">
        <v>33.0</v>
      </c>
      <c r="R346" s="17">
        <v>35.0</v>
      </c>
      <c r="S346" s="18">
        <v>110.0</v>
      </c>
      <c r="T346" s="19">
        <v>22.0</v>
      </c>
      <c r="U346" s="20">
        <v>66.0</v>
      </c>
      <c r="V346" s="21">
        <v>96.0</v>
      </c>
      <c r="W346" s="22">
        <v>91.0</v>
      </c>
      <c r="X346" s="31"/>
      <c r="Y346" s="14">
        <v>32.0</v>
      </c>
      <c r="Z346" s="15">
        <v>16.0</v>
      </c>
      <c r="AA346" s="16">
        <v>51.0</v>
      </c>
      <c r="AB346" s="17">
        <v>36.0</v>
      </c>
      <c r="AC346" s="18">
        <v>113.0</v>
      </c>
      <c r="AD346" s="19">
        <v>20.0</v>
      </c>
      <c r="AE346" s="20">
        <v>62.0</v>
      </c>
      <c r="AF346" s="21">
        <v>94.0</v>
      </c>
      <c r="AG346" s="22">
        <v>60.0</v>
      </c>
      <c r="AH346" s="27"/>
      <c r="AI346" s="27"/>
    </row>
    <row r="347">
      <c r="A347" s="32"/>
      <c r="B347" s="29">
        <v>5025.0</v>
      </c>
      <c r="C347" s="30">
        <v>2539.0</v>
      </c>
      <c r="D347" s="31" t="s">
        <v>0</v>
      </c>
      <c r="E347" s="5">
        <v>25.0</v>
      </c>
      <c r="F347" s="6">
        <v>48.0</v>
      </c>
      <c r="G347" s="7">
        <v>28.0</v>
      </c>
      <c r="H347" s="8">
        <v>102.0</v>
      </c>
      <c r="I347" s="9">
        <v>164.0</v>
      </c>
      <c r="J347" s="10">
        <v>102.0</v>
      </c>
      <c r="K347" s="11">
        <v>39.0</v>
      </c>
      <c r="L347" s="12">
        <v>32.0</v>
      </c>
      <c r="M347" s="13">
        <v>93.0</v>
      </c>
      <c r="N347" s="31"/>
      <c r="O347" s="14">
        <v>38.0</v>
      </c>
      <c r="P347" s="15">
        <v>37.0</v>
      </c>
      <c r="Q347" s="16">
        <v>32.0</v>
      </c>
      <c r="R347" s="17">
        <v>46.0</v>
      </c>
      <c r="S347" s="18">
        <v>152.0</v>
      </c>
      <c r="T347" s="19">
        <v>38.0</v>
      </c>
      <c r="U347" s="20">
        <v>63.0</v>
      </c>
      <c r="V347" s="21">
        <v>50.0</v>
      </c>
      <c r="W347" s="22">
        <v>80.0</v>
      </c>
      <c r="X347" s="31"/>
      <c r="Y347" s="14">
        <v>36.0</v>
      </c>
      <c r="Z347" s="15">
        <v>21.0</v>
      </c>
      <c r="AA347" s="16">
        <v>42.0</v>
      </c>
      <c r="AB347" s="17">
        <v>45.0</v>
      </c>
      <c r="AC347" s="18">
        <v>146.0</v>
      </c>
      <c r="AD347" s="19">
        <v>36.0</v>
      </c>
      <c r="AE347" s="20">
        <v>45.0</v>
      </c>
      <c r="AF347" s="21">
        <v>42.0</v>
      </c>
      <c r="AG347" s="22">
        <v>41.0</v>
      </c>
      <c r="AH347" s="27"/>
      <c r="AI347" s="27"/>
    </row>
    <row r="348">
      <c r="A348" s="32"/>
      <c r="B348" s="29">
        <v>5029.0</v>
      </c>
      <c r="C348" s="30">
        <v>1646.0</v>
      </c>
      <c r="D348" s="31" t="s">
        <v>0</v>
      </c>
      <c r="E348" s="5">
        <v>4.0</v>
      </c>
      <c r="F348" s="6">
        <v>32.0</v>
      </c>
      <c r="G348" s="7">
        <v>14.0</v>
      </c>
      <c r="H348" s="8">
        <v>24.0</v>
      </c>
      <c r="I348" s="9">
        <v>96.0</v>
      </c>
      <c r="J348" s="10">
        <v>26.0</v>
      </c>
      <c r="K348" s="11">
        <v>17.0</v>
      </c>
      <c r="L348" s="12">
        <v>7.0</v>
      </c>
      <c r="M348" s="13">
        <v>44.0</v>
      </c>
      <c r="N348" s="31"/>
      <c r="O348" s="14">
        <v>5.0</v>
      </c>
      <c r="P348" s="15">
        <v>13.0</v>
      </c>
      <c r="Q348" s="16">
        <v>5.0</v>
      </c>
      <c r="R348" s="17">
        <v>22.0</v>
      </c>
      <c r="S348" s="18">
        <v>87.0</v>
      </c>
      <c r="T348" s="19">
        <v>21.0</v>
      </c>
      <c r="U348" s="20">
        <v>13.0</v>
      </c>
      <c r="V348" s="21">
        <v>30.0</v>
      </c>
      <c r="W348" s="22">
        <v>25.0</v>
      </c>
      <c r="X348" s="31"/>
      <c r="Y348" s="14">
        <v>0.0</v>
      </c>
      <c r="Z348" s="15">
        <v>3.0</v>
      </c>
      <c r="AA348" s="16">
        <v>8.0</v>
      </c>
      <c r="AB348" s="17">
        <v>17.0</v>
      </c>
      <c r="AC348" s="18">
        <v>88.0</v>
      </c>
      <c r="AD348" s="19">
        <v>21.0</v>
      </c>
      <c r="AE348" s="20">
        <v>15.0</v>
      </c>
      <c r="AF348" s="21">
        <v>19.0</v>
      </c>
      <c r="AG348" s="22">
        <v>18.0</v>
      </c>
      <c r="AH348" s="27"/>
      <c r="AI348" s="27"/>
    </row>
    <row r="349">
      <c r="A349" s="32"/>
      <c r="B349" s="29">
        <v>5030.0</v>
      </c>
      <c r="C349" s="30">
        <v>2183.0</v>
      </c>
      <c r="D349" s="31" t="s">
        <v>0</v>
      </c>
      <c r="E349" s="5">
        <v>5.0</v>
      </c>
      <c r="F349" s="6">
        <v>31.0</v>
      </c>
      <c r="G349" s="7">
        <v>6.0</v>
      </c>
      <c r="H349" s="8">
        <v>55.0</v>
      </c>
      <c r="I349" s="9">
        <v>175.0</v>
      </c>
      <c r="J349" s="10">
        <v>29.0</v>
      </c>
      <c r="K349" s="11">
        <v>20.0</v>
      </c>
      <c r="L349" s="12">
        <v>13.0</v>
      </c>
      <c r="M349" s="13">
        <v>57.0</v>
      </c>
      <c r="N349" s="31"/>
      <c r="O349" s="14">
        <v>11.0</v>
      </c>
      <c r="P349" s="15">
        <v>23.0</v>
      </c>
      <c r="Q349" s="16">
        <v>9.0</v>
      </c>
      <c r="R349" s="17">
        <v>45.0</v>
      </c>
      <c r="S349" s="18">
        <v>145.0</v>
      </c>
      <c r="T349" s="19">
        <v>22.0</v>
      </c>
      <c r="U349" s="20">
        <v>23.0</v>
      </c>
      <c r="V349" s="21">
        <v>50.0</v>
      </c>
      <c r="W349" s="22">
        <v>13.0</v>
      </c>
      <c r="X349" s="31"/>
      <c r="Y349" s="14">
        <v>6.0</v>
      </c>
      <c r="Z349" s="15">
        <v>9.0</v>
      </c>
      <c r="AA349" s="16">
        <v>10.0</v>
      </c>
      <c r="AB349" s="17">
        <v>42.0</v>
      </c>
      <c r="AC349" s="18">
        <v>145.0</v>
      </c>
      <c r="AD349" s="19">
        <v>21.0</v>
      </c>
      <c r="AE349" s="20">
        <v>15.0</v>
      </c>
      <c r="AF349" s="21">
        <v>40.0</v>
      </c>
      <c r="AG349" s="22">
        <v>7.0</v>
      </c>
      <c r="AH349" s="27"/>
      <c r="AI349" s="27"/>
    </row>
    <row r="350">
      <c r="A350" s="32"/>
      <c r="B350" s="29">
        <v>5031.0</v>
      </c>
      <c r="C350" s="30">
        <v>2250.0</v>
      </c>
      <c r="D350" s="31" t="s">
        <v>0</v>
      </c>
      <c r="E350" s="5">
        <v>8.0</v>
      </c>
      <c r="F350" s="6">
        <v>22.0</v>
      </c>
      <c r="G350" s="7">
        <v>9.0</v>
      </c>
      <c r="H350" s="8">
        <v>35.0</v>
      </c>
      <c r="I350" s="9">
        <v>95.0</v>
      </c>
      <c r="J350" s="10">
        <v>37.0</v>
      </c>
      <c r="K350" s="11">
        <v>16.0</v>
      </c>
      <c r="L350" s="12">
        <v>12.0</v>
      </c>
      <c r="M350" s="13">
        <v>36.0</v>
      </c>
      <c r="N350" s="31"/>
      <c r="O350" s="14">
        <v>8.0</v>
      </c>
      <c r="P350" s="15">
        <v>8.0</v>
      </c>
      <c r="Q350" s="16">
        <v>5.0</v>
      </c>
      <c r="R350" s="17">
        <v>29.0</v>
      </c>
      <c r="S350" s="18">
        <v>109.0</v>
      </c>
      <c r="T350" s="19">
        <v>25.0</v>
      </c>
      <c r="U350" s="20">
        <v>9.0</v>
      </c>
      <c r="V350" s="21">
        <v>7.0</v>
      </c>
      <c r="W350" s="22">
        <v>11.0</v>
      </c>
      <c r="X350" s="31"/>
      <c r="Y350" s="14">
        <v>5.0</v>
      </c>
      <c r="Z350" s="15">
        <v>4.0</v>
      </c>
      <c r="AA350" s="16">
        <v>5.0</v>
      </c>
      <c r="AB350" s="17">
        <v>31.0</v>
      </c>
      <c r="AC350" s="18">
        <v>106.0</v>
      </c>
      <c r="AD350" s="19">
        <v>25.0</v>
      </c>
      <c r="AE350" s="20">
        <v>6.0</v>
      </c>
      <c r="AF350" s="21">
        <v>9.0</v>
      </c>
      <c r="AG350" s="22">
        <v>10.0</v>
      </c>
      <c r="AH350" s="27"/>
      <c r="AI350" s="27"/>
    </row>
    <row r="351">
      <c r="A351" s="32"/>
      <c r="B351" s="29">
        <v>5037.0</v>
      </c>
      <c r="C351" s="30">
        <v>2518.0</v>
      </c>
      <c r="D351" s="31" t="s">
        <v>0</v>
      </c>
      <c r="E351" s="5">
        <v>46.0</v>
      </c>
      <c r="F351" s="6">
        <v>59.0</v>
      </c>
      <c r="G351" s="7">
        <v>53.0</v>
      </c>
      <c r="H351" s="8">
        <v>145.0</v>
      </c>
      <c r="I351" s="9">
        <v>222.0</v>
      </c>
      <c r="J351" s="10">
        <v>144.0</v>
      </c>
      <c r="K351" s="11">
        <v>39.0</v>
      </c>
      <c r="L351" s="12">
        <v>47.0</v>
      </c>
      <c r="M351" s="13">
        <v>74.0</v>
      </c>
      <c r="N351" s="31"/>
      <c r="O351" s="14">
        <v>71.0</v>
      </c>
      <c r="P351" s="15">
        <v>56.0</v>
      </c>
      <c r="Q351" s="16">
        <v>58.0</v>
      </c>
      <c r="R351" s="17">
        <v>36.0</v>
      </c>
      <c r="S351" s="18">
        <v>133.0</v>
      </c>
      <c r="T351" s="19">
        <v>29.0</v>
      </c>
      <c r="U351" s="20">
        <v>87.0</v>
      </c>
      <c r="V351" s="21">
        <v>91.0</v>
      </c>
      <c r="W351" s="22">
        <v>111.0</v>
      </c>
      <c r="X351" s="31"/>
      <c r="Y351" s="14">
        <v>44.0</v>
      </c>
      <c r="Z351" s="15">
        <v>30.0</v>
      </c>
      <c r="AA351" s="16">
        <v>64.0</v>
      </c>
      <c r="AB351" s="17">
        <v>32.0</v>
      </c>
      <c r="AC351" s="18">
        <v>130.0</v>
      </c>
      <c r="AD351" s="19">
        <v>29.0</v>
      </c>
      <c r="AE351" s="20">
        <v>71.0</v>
      </c>
      <c r="AF351" s="21">
        <v>83.0</v>
      </c>
      <c r="AG351" s="22">
        <v>76.0</v>
      </c>
      <c r="AH351" s="27"/>
      <c r="AI351" s="27"/>
    </row>
    <row r="352">
      <c r="A352" s="32"/>
      <c r="B352" s="29">
        <v>5038.0</v>
      </c>
      <c r="C352" s="30">
        <v>1881.0</v>
      </c>
      <c r="D352" s="31" t="s">
        <v>0</v>
      </c>
      <c r="E352" s="5">
        <v>6.0</v>
      </c>
      <c r="F352" s="6">
        <v>19.0</v>
      </c>
      <c r="G352" s="7">
        <v>16.0</v>
      </c>
      <c r="H352" s="8">
        <v>23.0</v>
      </c>
      <c r="I352" s="9">
        <v>42.0</v>
      </c>
      <c r="J352" s="10">
        <v>21.0</v>
      </c>
      <c r="K352" s="11">
        <v>10.0</v>
      </c>
      <c r="L352" s="12">
        <v>14.0</v>
      </c>
      <c r="M352" s="13">
        <v>23.0</v>
      </c>
      <c r="N352" s="31"/>
      <c r="O352" s="14">
        <v>7.0</v>
      </c>
      <c r="P352" s="15">
        <v>3.0</v>
      </c>
      <c r="Q352" s="16">
        <v>2.0</v>
      </c>
      <c r="R352" s="17">
        <v>18.0</v>
      </c>
      <c r="S352" s="18">
        <v>52.0</v>
      </c>
      <c r="T352" s="19">
        <v>13.0</v>
      </c>
      <c r="U352" s="20">
        <v>10.0</v>
      </c>
      <c r="V352" s="21">
        <v>9.0</v>
      </c>
      <c r="W352" s="22">
        <v>29.0</v>
      </c>
      <c r="X352" s="31"/>
      <c r="Y352" s="14">
        <v>4.0</v>
      </c>
      <c r="Z352" s="15">
        <v>1.0</v>
      </c>
      <c r="AA352" s="16">
        <v>9.0</v>
      </c>
      <c r="AB352" s="17">
        <v>18.0</v>
      </c>
      <c r="AC352" s="18">
        <v>59.0</v>
      </c>
      <c r="AD352" s="19">
        <v>13.0</v>
      </c>
      <c r="AE352" s="20">
        <v>11.0</v>
      </c>
      <c r="AF352" s="21">
        <v>7.0</v>
      </c>
      <c r="AG352" s="22">
        <v>10.0</v>
      </c>
      <c r="AH352" s="27"/>
      <c r="AI352" s="27"/>
    </row>
    <row r="353">
      <c r="A353" s="32"/>
      <c r="B353" s="29">
        <v>5040.0</v>
      </c>
      <c r="C353" s="30">
        <v>2216.0</v>
      </c>
      <c r="D353" s="31" t="s">
        <v>0</v>
      </c>
      <c r="E353" s="5">
        <v>7.0</v>
      </c>
      <c r="F353" s="6">
        <v>29.0</v>
      </c>
      <c r="G353" s="7">
        <v>11.0</v>
      </c>
      <c r="H353" s="8">
        <v>44.0</v>
      </c>
      <c r="I353" s="9">
        <v>101.0</v>
      </c>
      <c r="J353" s="10">
        <v>40.0</v>
      </c>
      <c r="K353" s="11">
        <v>16.0</v>
      </c>
      <c r="L353" s="12">
        <v>18.0</v>
      </c>
      <c r="M353" s="13">
        <v>38.0</v>
      </c>
      <c r="N353" s="31"/>
      <c r="O353" s="14">
        <v>8.0</v>
      </c>
      <c r="P353" s="15">
        <v>14.0</v>
      </c>
      <c r="Q353" s="16">
        <v>6.0</v>
      </c>
      <c r="R353" s="17">
        <v>31.0</v>
      </c>
      <c r="S353" s="18">
        <v>98.0</v>
      </c>
      <c r="T353" s="19">
        <v>21.0</v>
      </c>
      <c r="U353" s="20">
        <v>12.0</v>
      </c>
      <c r="V353" s="21">
        <v>18.0</v>
      </c>
      <c r="W353" s="22">
        <v>26.0</v>
      </c>
      <c r="X353" s="31"/>
      <c r="Y353" s="14">
        <v>5.0</v>
      </c>
      <c r="Z353" s="15">
        <v>8.0</v>
      </c>
      <c r="AA353" s="16">
        <v>7.0</v>
      </c>
      <c r="AB353" s="17">
        <v>34.0</v>
      </c>
      <c r="AC353" s="18">
        <v>97.0</v>
      </c>
      <c r="AD353" s="19">
        <v>20.0</v>
      </c>
      <c r="AE353" s="20">
        <v>9.0</v>
      </c>
      <c r="AF353" s="21">
        <v>14.0</v>
      </c>
      <c r="AG353" s="22">
        <v>16.0</v>
      </c>
      <c r="AH353" s="27"/>
      <c r="AI353" s="27"/>
    </row>
    <row r="354">
      <c r="A354" s="32"/>
      <c r="B354" s="29">
        <v>5044.0</v>
      </c>
      <c r="C354" s="30">
        <v>1255.0</v>
      </c>
      <c r="D354" s="31" t="s">
        <v>0</v>
      </c>
      <c r="E354" s="5">
        <v>4.0</v>
      </c>
      <c r="F354" s="6">
        <v>13.0</v>
      </c>
      <c r="G354" s="7">
        <v>8.0</v>
      </c>
      <c r="H354" s="8">
        <v>14.0</v>
      </c>
      <c r="I354" s="9">
        <v>34.0</v>
      </c>
      <c r="J354" s="10">
        <v>24.0</v>
      </c>
      <c r="K354" s="11">
        <v>4.0</v>
      </c>
      <c r="L354" s="12">
        <v>8.0</v>
      </c>
      <c r="M354" s="13">
        <v>37.0</v>
      </c>
      <c r="N354" s="31"/>
      <c r="O354" s="14">
        <v>5.0</v>
      </c>
      <c r="P354" s="15">
        <v>7.0</v>
      </c>
      <c r="Q354" s="16">
        <v>7.0</v>
      </c>
      <c r="R354" s="17">
        <v>9.0</v>
      </c>
      <c r="S354" s="18">
        <v>46.0</v>
      </c>
      <c r="T354" s="19">
        <v>12.0</v>
      </c>
      <c r="U354" s="20">
        <v>3.0</v>
      </c>
      <c r="V354" s="21">
        <v>14.0</v>
      </c>
      <c r="W354" s="22">
        <v>15.0</v>
      </c>
      <c r="X354" s="31"/>
      <c r="Y354" s="14">
        <v>1.0</v>
      </c>
      <c r="Z354" s="15">
        <v>2.0</v>
      </c>
      <c r="AA354" s="16">
        <v>7.0</v>
      </c>
      <c r="AB354" s="17">
        <v>11.0</v>
      </c>
      <c r="AC354" s="18">
        <v>48.0</v>
      </c>
      <c r="AD354" s="19">
        <v>12.0</v>
      </c>
      <c r="AE354" s="20">
        <v>4.0</v>
      </c>
      <c r="AF354" s="21">
        <v>12.0</v>
      </c>
      <c r="AG354" s="22">
        <v>10.0</v>
      </c>
      <c r="AH354" s="27"/>
      <c r="AI354" s="27"/>
    </row>
    <row r="355">
      <c r="A355" s="32"/>
      <c r="B355" s="29">
        <v>5045.0</v>
      </c>
      <c r="C355" s="30">
        <v>1675.0</v>
      </c>
      <c r="D355" s="31" t="s">
        <v>0</v>
      </c>
      <c r="E355" s="5">
        <v>6.0</v>
      </c>
      <c r="F355" s="6">
        <v>8.0</v>
      </c>
      <c r="G355" s="7">
        <v>18.0</v>
      </c>
      <c r="H355" s="8">
        <v>25.0</v>
      </c>
      <c r="I355" s="9">
        <v>65.0</v>
      </c>
      <c r="J355" s="10">
        <v>30.0</v>
      </c>
      <c r="K355" s="11">
        <v>9.0</v>
      </c>
      <c r="L355" s="12">
        <v>10.0</v>
      </c>
      <c r="M355" s="13">
        <v>30.0</v>
      </c>
      <c r="N355" s="31"/>
      <c r="O355" s="14">
        <v>6.0</v>
      </c>
      <c r="P355" s="15">
        <v>4.0</v>
      </c>
      <c r="Q355" s="16">
        <v>7.0</v>
      </c>
      <c r="R355" s="17">
        <v>22.0</v>
      </c>
      <c r="S355" s="18">
        <v>61.0</v>
      </c>
      <c r="T355" s="19">
        <v>15.0</v>
      </c>
      <c r="U355" s="20">
        <v>10.0</v>
      </c>
      <c r="V355" s="21">
        <v>11.0</v>
      </c>
      <c r="W355" s="22">
        <v>29.0</v>
      </c>
      <c r="X355" s="31"/>
      <c r="Y355" s="14">
        <v>4.0</v>
      </c>
      <c r="Z355" s="15">
        <v>2.0</v>
      </c>
      <c r="AA355" s="16">
        <v>14.0</v>
      </c>
      <c r="AB355" s="17">
        <v>18.0</v>
      </c>
      <c r="AC355" s="18">
        <v>62.0</v>
      </c>
      <c r="AD355" s="19">
        <v>17.0</v>
      </c>
      <c r="AE355" s="20">
        <v>5.0</v>
      </c>
      <c r="AF355" s="21">
        <v>12.0</v>
      </c>
      <c r="AG355" s="22">
        <v>16.0</v>
      </c>
      <c r="AH355" s="27"/>
      <c r="AI355" s="27"/>
    </row>
    <row r="356">
      <c r="A356" s="32"/>
      <c r="B356" s="29">
        <v>5046.0</v>
      </c>
      <c r="C356" s="30">
        <v>2067.0</v>
      </c>
      <c r="D356" s="31" t="s">
        <v>0</v>
      </c>
      <c r="E356" s="5">
        <v>8.0</v>
      </c>
      <c r="F356" s="6">
        <v>16.0</v>
      </c>
      <c r="G356" s="7">
        <v>14.0</v>
      </c>
      <c r="H356" s="8">
        <v>39.0</v>
      </c>
      <c r="I356" s="9">
        <v>80.0</v>
      </c>
      <c r="J356" s="10">
        <v>38.0</v>
      </c>
      <c r="K356" s="11">
        <v>8.0</v>
      </c>
      <c r="L356" s="12">
        <v>15.0</v>
      </c>
      <c r="M356" s="13">
        <v>38.0</v>
      </c>
      <c r="N356" s="31"/>
      <c r="O356" s="14">
        <v>17.0</v>
      </c>
      <c r="P356" s="15">
        <v>7.0</v>
      </c>
      <c r="Q356" s="16">
        <v>5.0</v>
      </c>
      <c r="R356" s="17">
        <v>25.0</v>
      </c>
      <c r="S356" s="18">
        <v>81.0</v>
      </c>
      <c r="T356" s="19">
        <v>23.0</v>
      </c>
      <c r="U356" s="20">
        <v>7.0</v>
      </c>
      <c r="V356" s="21">
        <v>11.0</v>
      </c>
      <c r="W356" s="22">
        <v>26.0</v>
      </c>
      <c r="X356" s="31"/>
      <c r="Y356" s="14">
        <v>8.0</v>
      </c>
      <c r="Z356" s="15">
        <v>9.0</v>
      </c>
      <c r="AA356" s="16">
        <v>14.0</v>
      </c>
      <c r="AB356" s="17">
        <v>23.0</v>
      </c>
      <c r="AC356" s="18">
        <v>81.0</v>
      </c>
      <c r="AD356" s="19">
        <v>20.0</v>
      </c>
      <c r="AE356" s="20">
        <v>9.0</v>
      </c>
      <c r="AF356" s="21">
        <v>11.0</v>
      </c>
      <c r="AG356" s="22">
        <v>16.0</v>
      </c>
      <c r="AH356" s="27"/>
      <c r="AI356" s="27"/>
    </row>
    <row r="357">
      <c r="A357" s="32"/>
      <c r="B357" s="29">
        <v>5047.0</v>
      </c>
      <c r="C357" s="30">
        <v>2131.0</v>
      </c>
      <c r="D357" s="31" t="s">
        <v>0</v>
      </c>
      <c r="E357" s="5">
        <v>7.0</v>
      </c>
      <c r="F357" s="6">
        <v>32.0</v>
      </c>
      <c r="G357" s="7">
        <v>12.0</v>
      </c>
      <c r="H357" s="8">
        <v>30.0</v>
      </c>
      <c r="I357" s="9">
        <v>138.0</v>
      </c>
      <c r="J357" s="10">
        <v>27.0</v>
      </c>
      <c r="K357" s="11">
        <v>14.0</v>
      </c>
      <c r="L357" s="12">
        <v>6.0</v>
      </c>
      <c r="M357" s="13">
        <v>60.0</v>
      </c>
      <c r="N357" s="31"/>
      <c r="O357" s="14">
        <v>12.0</v>
      </c>
      <c r="P357" s="15">
        <v>32.0</v>
      </c>
      <c r="Q357" s="16">
        <v>5.0</v>
      </c>
      <c r="R357" s="17">
        <v>24.0</v>
      </c>
      <c r="S357" s="18">
        <v>75.0</v>
      </c>
      <c r="T357" s="19">
        <v>10.0</v>
      </c>
      <c r="U357" s="20">
        <v>16.0</v>
      </c>
      <c r="V357" s="21">
        <v>83.0</v>
      </c>
      <c r="W357" s="22">
        <v>29.0</v>
      </c>
      <c r="X357" s="31"/>
      <c r="Y357" s="14">
        <v>3.0</v>
      </c>
      <c r="Z357" s="15">
        <v>11.0</v>
      </c>
      <c r="AA357" s="16">
        <v>8.0</v>
      </c>
      <c r="AB357" s="17">
        <v>27.0</v>
      </c>
      <c r="AC357" s="18">
        <v>75.0</v>
      </c>
      <c r="AD357" s="19">
        <v>12.0</v>
      </c>
      <c r="AE357" s="20">
        <v>17.0</v>
      </c>
      <c r="AF357" s="21">
        <v>84.0</v>
      </c>
      <c r="AG357" s="22">
        <v>22.0</v>
      </c>
      <c r="AH357" s="27"/>
      <c r="AI357" s="27"/>
    </row>
    <row r="358">
      <c r="A358" s="32"/>
      <c r="B358" s="29">
        <v>5049.0</v>
      </c>
      <c r="C358" s="30">
        <v>670.0</v>
      </c>
      <c r="D358" s="31" t="s">
        <v>0</v>
      </c>
      <c r="E358" s="5">
        <v>4.0</v>
      </c>
      <c r="F358" s="6">
        <v>6.0</v>
      </c>
      <c r="G358" s="7">
        <v>9.0</v>
      </c>
      <c r="H358" s="8">
        <v>26.0</v>
      </c>
      <c r="I358" s="9">
        <v>54.0</v>
      </c>
      <c r="J358" s="10">
        <v>13.0</v>
      </c>
      <c r="K358" s="11">
        <v>17.0</v>
      </c>
      <c r="L358" s="12">
        <v>10.0</v>
      </c>
      <c r="M358" s="13">
        <v>26.0</v>
      </c>
      <c r="N358" s="31"/>
      <c r="O358" s="14">
        <v>4.0</v>
      </c>
      <c r="P358" s="15">
        <v>5.0</v>
      </c>
      <c r="Q358" s="16">
        <v>5.0</v>
      </c>
      <c r="R358" s="17">
        <v>23.0</v>
      </c>
      <c r="S358" s="18">
        <v>60.0</v>
      </c>
      <c r="T358" s="19">
        <v>15.0</v>
      </c>
      <c r="U358" s="20">
        <v>15.0</v>
      </c>
      <c r="V358" s="21">
        <v>13.0</v>
      </c>
      <c r="W358" s="22">
        <v>10.0</v>
      </c>
      <c r="X358" s="31"/>
      <c r="Y358" s="14">
        <v>4.0</v>
      </c>
      <c r="Z358" s="15">
        <v>4.0</v>
      </c>
      <c r="AA358" s="16">
        <v>3.0</v>
      </c>
      <c r="AB358" s="17">
        <v>23.0</v>
      </c>
      <c r="AC358" s="18">
        <v>58.0</v>
      </c>
      <c r="AD358" s="19">
        <v>13.0</v>
      </c>
      <c r="AE358" s="20">
        <v>8.0</v>
      </c>
      <c r="AF358" s="21">
        <v>9.0</v>
      </c>
      <c r="AG358" s="22">
        <v>7.0</v>
      </c>
      <c r="AH358" s="27"/>
      <c r="AI358" s="27"/>
    </row>
    <row r="359">
      <c r="A359" s="32"/>
      <c r="B359" s="29">
        <v>5323.0</v>
      </c>
      <c r="C359" s="30">
        <v>2721.0</v>
      </c>
      <c r="D359" s="31" t="s">
        <v>0</v>
      </c>
      <c r="E359" s="5">
        <v>12.0</v>
      </c>
      <c r="F359" s="6">
        <v>37.0</v>
      </c>
      <c r="G359" s="7">
        <v>16.0</v>
      </c>
      <c r="H359" s="8">
        <v>50.0</v>
      </c>
      <c r="I359" s="9">
        <v>96.0</v>
      </c>
      <c r="J359" s="10">
        <v>39.0</v>
      </c>
      <c r="K359" s="11">
        <v>26.0</v>
      </c>
      <c r="L359" s="12">
        <v>17.0</v>
      </c>
      <c r="M359" s="13">
        <v>61.0</v>
      </c>
      <c r="N359" s="31"/>
      <c r="O359" s="14">
        <v>7.0</v>
      </c>
      <c r="P359" s="15">
        <v>9.0</v>
      </c>
      <c r="Q359" s="16">
        <v>11.0</v>
      </c>
      <c r="R359" s="17">
        <v>44.0</v>
      </c>
      <c r="S359" s="18">
        <v>125.0</v>
      </c>
      <c r="T359" s="19">
        <v>23.0</v>
      </c>
      <c r="U359" s="20">
        <v>16.0</v>
      </c>
      <c r="V359" s="21">
        <v>20.0</v>
      </c>
      <c r="W359" s="22">
        <v>29.0</v>
      </c>
      <c r="X359" s="31"/>
      <c r="Y359" s="14">
        <v>7.0</v>
      </c>
      <c r="Z359" s="15">
        <v>2.0</v>
      </c>
      <c r="AA359" s="16">
        <v>11.0</v>
      </c>
      <c r="AB359" s="17">
        <v>46.0</v>
      </c>
      <c r="AC359" s="18">
        <v>126.0</v>
      </c>
      <c r="AD359" s="19">
        <v>21.0</v>
      </c>
      <c r="AE359" s="20">
        <v>11.0</v>
      </c>
      <c r="AF359" s="21">
        <v>18.0</v>
      </c>
      <c r="AG359" s="22">
        <v>18.0</v>
      </c>
      <c r="AH359" s="27"/>
      <c r="AI359" s="27"/>
    </row>
    <row r="360">
      <c r="A360" s="32"/>
      <c r="B360" s="29">
        <v>5324.0</v>
      </c>
      <c r="C360" s="30">
        <v>2270.0</v>
      </c>
      <c r="D360" s="31" t="s">
        <v>0</v>
      </c>
      <c r="E360" s="5">
        <v>13.0</v>
      </c>
      <c r="F360" s="6">
        <v>30.0</v>
      </c>
      <c r="G360" s="7">
        <v>44.0</v>
      </c>
      <c r="H360" s="8">
        <v>85.0</v>
      </c>
      <c r="I360" s="9">
        <v>149.0</v>
      </c>
      <c r="J360" s="10">
        <v>76.0</v>
      </c>
      <c r="K360" s="11">
        <v>21.0</v>
      </c>
      <c r="L360" s="12">
        <v>24.0</v>
      </c>
      <c r="M360" s="13">
        <v>60.0</v>
      </c>
      <c r="N360" s="31"/>
      <c r="O360" s="14">
        <v>25.0</v>
      </c>
      <c r="P360" s="15">
        <v>35.0</v>
      </c>
      <c r="Q360" s="16">
        <v>22.0</v>
      </c>
      <c r="R360" s="17">
        <v>42.0</v>
      </c>
      <c r="S360" s="18">
        <v>99.0</v>
      </c>
      <c r="T360" s="19">
        <v>51.0</v>
      </c>
      <c r="U360" s="20">
        <v>40.0</v>
      </c>
      <c r="V360" s="21">
        <v>54.0</v>
      </c>
      <c r="W360" s="22">
        <v>56.0</v>
      </c>
      <c r="X360" s="31"/>
      <c r="Y360" s="14">
        <v>4.0</v>
      </c>
      <c r="Z360" s="15">
        <v>11.0</v>
      </c>
      <c r="AA360" s="16">
        <v>21.0</v>
      </c>
      <c r="AB360" s="17">
        <v>40.0</v>
      </c>
      <c r="AC360" s="18">
        <v>106.0</v>
      </c>
      <c r="AD360" s="19">
        <v>52.0</v>
      </c>
      <c r="AE360" s="20">
        <v>42.0</v>
      </c>
      <c r="AF360" s="21">
        <v>41.0</v>
      </c>
      <c r="AG360" s="22">
        <v>32.0</v>
      </c>
      <c r="AH360" s="27"/>
      <c r="AI360" s="27"/>
    </row>
    <row r="361">
      <c r="A361" s="32"/>
      <c r="B361" s="29">
        <v>5330.0</v>
      </c>
      <c r="C361" s="30">
        <v>2448.0</v>
      </c>
      <c r="D361" s="31" t="s">
        <v>0</v>
      </c>
      <c r="E361" s="5">
        <v>19.0</v>
      </c>
      <c r="F361" s="6">
        <v>14.0</v>
      </c>
      <c r="G361" s="7">
        <v>20.0</v>
      </c>
      <c r="H361" s="8">
        <v>40.0</v>
      </c>
      <c r="I361" s="9">
        <v>96.0</v>
      </c>
      <c r="J361" s="10">
        <v>50.0</v>
      </c>
      <c r="K361" s="11">
        <v>16.0</v>
      </c>
      <c r="L361" s="12">
        <v>20.0</v>
      </c>
      <c r="M361" s="13">
        <v>48.0</v>
      </c>
      <c r="N361" s="31"/>
      <c r="O361" s="14">
        <v>14.0</v>
      </c>
      <c r="P361" s="15">
        <v>7.0</v>
      </c>
      <c r="Q361" s="16">
        <v>14.0</v>
      </c>
      <c r="R361" s="17">
        <v>36.0</v>
      </c>
      <c r="S361" s="18">
        <v>106.0</v>
      </c>
      <c r="T361" s="19">
        <v>24.0</v>
      </c>
      <c r="U361" s="20">
        <v>14.0</v>
      </c>
      <c r="V361" s="21">
        <v>19.0</v>
      </c>
      <c r="W361" s="22">
        <v>38.0</v>
      </c>
      <c r="X361" s="31"/>
      <c r="Y361" s="14">
        <v>11.0</v>
      </c>
      <c r="Z361" s="15">
        <v>1.0</v>
      </c>
      <c r="AA361" s="16">
        <v>21.0</v>
      </c>
      <c r="AB361" s="17">
        <v>35.0</v>
      </c>
      <c r="AC361" s="18">
        <v>91.0</v>
      </c>
      <c r="AD361" s="19">
        <v>23.0</v>
      </c>
      <c r="AE361" s="20">
        <v>10.0</v>
      </c>
      <c r="AF361" s="21">
        <v>15.0</v>
      </c>
      <c r="AG361" s="22">
        <v>22.0</v>
      </c>
      <c r="AH361" s="27"/>
      <c r="AI361" s="27"/>
    </row>
    <row r="362">
      <c r="A362" s="32"/>
      <c r="B362" s="29">
        <v>5350.0</v>
      </c>
      <c r="C362" s="30">
        <v>3063.0</v>
      </c>
      <c r="D362" s="31" t="s">
        <v>0</v>
      </c>
      <c r="E362" s="5">
        <v>19.0</v>
      </c>
      <c r="F362" s="6">
        <v>36.0</v>
      </c>
      <c r="G362" s="7">
        <v>25.0</v>
      </c>
      <c r="H362" s="8">
        <v>52.0</v>
      </c>
      <c r="I362" s="9">
        <v>148.0</v>
      </c>
      <c r="J362" s="10">
        <v>54.0</v>
      </c>
      <c r="K362" s="11">
        <v>47.0</v>
      </c>
      <c r="L362" s="12">
        <v>64.0</v>
      </c>
      <c r="M362" s="13">
        <v>111.0</v>
      </c>
      <c r="N362" s="31"/>
      <c r="O362" s="14">
        <v>14.0</v>
      </c>
      <c r="P362" s="15">
        <v>20.0</v>
      </c>
      <c r="Q362" s="16">
        <v>13.0</v>
      </c>
      <c r="R362" s="17">
        <v>70.0</v>
      </c>
      <c r="S362" s="18">
        <v>219.0</v>
      </c>
      <c r="T362" s="19">
        <v>82.0</v>
      </c>
      <c r="U362" s="20">
        <v>26.0</v>
      </c>
      <c r="V362" s="21">
        <v>24.0</v>
      </c>
      <c r="W362" s="22">
        <v>29.0</v>
      </c>
      <c r="X362" s="31"/>
      <c r="Y362" s="14">
        <v>14.0</v>
      </c>
      <c r="Z362" s="15">
        <v>12.0</v>
      </c>
      <c r="AA362" s="16">
        <v>17.0</v>
      </c>
      <c r="AB362" s="17">
        <v>70.0</v>
      </c>
      <c r="AC362" s="18">
        <v>210.0</v>
      </c>
      <c r="AD362" s="19">
        <v>83.0</v>
      </c>
      <c r="AE362" s="20">
        <v>22.0</v>
      </c>
      <c r="AF362" s="21">
        <v>19.0</v>
      </c>
      <c r="AG362" s="22">
        <v>21.0</v>
      </c>
      <c r="AH362" s="27"/>
      <c r="AI362" s="27"/>
    </row>
    <row r="363">
      <c r="A363" s="32"/>
      <c r="B363" s="29">
        <v>5372.0</v>
      </c>
      <c r="C363" s="30">
        <v>1870.0</v>
      </c>
      <c r="D363" s="31" t="s">
        <v>0</v>
      </c>
      <c r="E363" s="5">
        <v>16.0</v>
      </c>
      <c r="F363" s="6">
        <v>21.0</v>
      </c>
      <c r="G363" s="7">
        <v>12.0</v>
      </c>
      <c r="H363" s="8">
        <v>37.0</v>
      </c>
      <c r="I363" s="9">
        <v>84.0</v>
      </c>
      <c r="J363" s="10">
        <v>30.0</v>
      </c>
      <c r="K363" s="11">
        <v>21.0</v>
      </c>
      <c r="L363" s="12">
        <v>9.0</v>
      </c>
      <c r="M363" s="13">
        <v>43.0</v>
      </c>
      <c r="N363" s="31"/>
      <c r="O363" s="14">
        <v>4.0</v>
      </c>
      <c r="P363" s="15">
        <v>7.0</v>
      </c>
      <c r="Q363" s="16">
        <v>2.0</v>
      </c>
      <c r="R363" s="17">
        <v>40.0</v>
      </c>
      <c r="S363" s="18">
        <v>112.0</v>
      </c>
      <c r="T363" s="19">
        <v>31.0</v>
      </c>
      <c r="U363" s="20">
        <v>16.0</v>
      </c>
      <c r="V363" s="21">
        <v>15.0</v>
      </c>
      <c r="W363" s="22">
        <v>15.0</v>
      </c>
      <c r="X363" s="31"/>
      <c r="Y363" s="14">
        <v>9.0</v>
      </c>
      <c r="Z363" s="15">
        <v>5.0</v>
      </c>
      <c r="AA363" s="16">
        <v>4.0</v>
      </c>
      <c r="AB363" s="17">
        <v>41.0</v>
      </c>
      <c r="AC363" s="18">
        <v>108.0</v>
      </c>
      <c r="AD363" s="19">
        <v>31.0</v>
      </c>
      <c r="AE363" s="20">
        <v>8.0</v>
      </c>
      <c r="AF363" s="21">
        <v>11.0</v>
      </c>
      <c r="AG363" s="22">
        <v>9.0</v>
      </c>
      <c r="AH363" s="27"/>
      <c r="AI363" s="27"/>
    </row>
    <row r="364">
      <c r="A364" s="32"/>
      <c r="B364" s="29">
        <v>5384.0</v>
      </c>
      <c r="C364" s="30">
        <v>1859.0</v>
      </c>
      <c r="D364" s="31" t="s">
        <v>0</v>
      </c>
      <c r="E364" s="5">
        <v>6.0</v>
      </c>
      <c r="F364" s="6">
        <v>28.0</v>
      </c>
      <c r="G364" s="7">
        <v>17.0</v>
      </c>
      <c r="H364" s="8">
        <v>36.0</v>
      </c>
      <c r="I364" s="9">
        <v>105.0</v>
      </c>
      <c r="J364" s="10">
        <v>25.0</v>
      </c>
      <c r="K364" s="11">
        <v>24.0</v>
      </c>
      <c r="L364" s="12">
        <v>19.0</v>
      </c>
      <c r="M364" s="13">
        <v>82.0</v>
      </c>
      <c r="N364" s="31"/>
      <c r="O364" s="14">
        <v>6.0</v>
      </c>
      <c r="P364" s="15">
        <v>11.0</v>
      </c>
      <c r="Q364" s="16">
        <v>2.0</v>
      </c>
      <c r="R364" s="17">
        <v>39.0</v>
      </c>
      <c r="S364" s="18">
        <v>150.0</v>
      </c>
      <c r="T364" s="19">
        <v>34.0</v>
      </c>
      <c r="U364" s="20">
        <v>15.0</v>
      </c>
      <c r="V364" s="21">
        <v>16.0</v>
      </c>
      <c r="W364" s="22">
        <v>17.0</v>
      </c>
      <c r="X364" s="31"/>
      <c r="Y364" s="14">
        <v>4.0</v>
      </c>
      <c r="Z364" s="15">
        <v>4.0</v>
      </c>
      <c r="AA364" s="16">
        <v>6.0</v>
      </c>
      <c r="AB364" s="17">
        <v>37.0</v>
      </c>
      <c r="AC364" s="18">
        <v>150.0</v>
      </c>
      <c r="AD364" s="19">
        <v>32.0</v>
      </c>
      <c r="AE364" s="20">
        <v>12.0</v>
      </c>
      <c r="AF364" s="21">
        <v>19.0</v>
      </c>
      <c r="AG364" s="22">
        <v>9.0</v>
      </c>
      <c r="AH364" s="27"/>
      <c r="AI364" s="27"/>
    </row>
    <row r="365">
      <c r="A365" s="32"/>
      <c r="B365" s="29">
        <v>5395.0</v>
      </c>
      <c r="C365" s="30">
        <v>608.0</v>
      </c>
      <c r="D365" s="31" t="s">
        <v>0</v>
      </c>
      <c r="E365" s="5">
        <v>13.0</v>
      </c>
      <c r="F365" s="6">
        <v>20.0</v>
      </c>
      <c r="G365" s="7">
        <v>11.0</v>
      </c>
      <c r="H365" s="8">
        <v>22.0</v>
      </c>
      <c r="I365" s="9">
        <v>91.0</v>
      </c>
      <c r="J365" s="10">
        <v>22.0</v>
      </c>
      <c r="K365" s="11">
        <v>9.0</v>
      </c>
      <c r="L365" s="12">
        <v>5.0</v>
      </c>
      <c r="M365" s="13">
        <v>30.0</v>
      </c>
      <c r="N365" s="31"/>
      <c r="O365" s="14">
        <v>14.0</v>
      </c>
      <c r="P365" s="15">
        <v>15.0</v>
      </c>
      <c r="Q365" s="16">
        <v>9.0</v>
      </c>
      <c r="R365" s="17">
        <v>15.0</v>
      </c>
      <c r="S365" s="18">
        <v>62.0</v>
      </c>
      <c r="T365" s="19">
        <v>8.0</v>
      </c>
      <c r="U365" s="20">
        <v>12.0</v>
      </c>
      <c r="V365" s="21">
        <v>39.0</v>
      </c>
      <c r="W365" s="22">
        <v>18.0</v>
      </c>
      <c r="X365" s="31"/>
      <c r="Y365" s="14">
        <v>13.0</v>
      </c>
      <c r="Z365" s="15">
        <v>3.0</v>
      </c>
      <c r="AA365" s="16">
        <v>7.0</v>
      </c>
      <c r="AB365" s="17">
        <v>14.0</v>
      </c>
      <c r="AC365" s="18">
        <v>61.0</v>
      </c>
      <c r="AD365" s="19">
        <v>8.0</v>
      </c>
      <c r="AE365" s="20">
        <v>11.0</v>
      </c>
      <c r="AF365" s="21">
        <v>32.0</v>
      </c>
      <c r="AG365" s="22">
        <v>14.0</v>
      </c>
      <c r="AH365" s="27"/>
      <c r="AI365" s="27"/>
    </row>
    <row r="366">
      <c r="A366" s="32"/>
      <c r="B366" s="29">
        <v>5405.0</v>
      </c>
      <c r="C366" s="30">
        <v>2659.0</v>
      </c>
      <c r="D366" s="31" t="s">
        <v>0</v>
      </c>
      <c r="E366" s="5">
        <v>13.0</v>
      </c>
      <c r="F366" s="6">
        <v>17.0</v>
      </c>
      <c r="G366" s="7">
        <v>16.0</v>
      </c>
      <c r="H366" s="8">
        <v>58.0</v>
      </c>
      <c r="I366" s="9">
        <v>107.0</v>
      </c>
      <c r="J366" s="10">
        <v>36.0</v>
      </c>
      <c r="K366" s="11">
        <v>17.0</v>
      </c>
      <c r="L366" s="12">
        <v>25.0</v>
      </c>
      <c r="M366" s="13">
        <v>61.0</v>
      </c>
      <c r="N366" s="31"/>
      <c r="O366" s="14">
        <v>5.0</v>
      </c>
      <c r="P366" s="15">
        <v>11.0</v>
      </c>
      <c r="Q366" s="16">
        <v>16.0</v>
      </c>
      <c r="R366" s="17">
        <v>45.0</v>
      </c>
      <c r="S366" s="18">
        <v>97.0</v>
      </c>
      <c r="T366" s="19">
        <v>22.0</v>
      </c>
      <c r="U366" s="20">
        <v>18.0</v>
      </c>
      <c r="V366" s="21">
        <v>30.0</v>
      </c>
      <c r="W366" s="22">
        <v>32.0</v>
      </c>
      <c r="X366" s="31"/>
      <c r="Y366" s="14">
        <v>6.0</v>
      </c>
      <c r="Z366" s="15">
        <v>3.0</v>
      </c>
      <c r="AA366" s="16">
        <v>13.0</v>
      </c>
      <c r="AB366" s="17">
        <v>46.0</v>
      </c>
      <c r="AC366" s="18">
        <v>107.0</v>
      </c>
      <c r="AD366" s="19">
        <v>22.0</v>
      </c>
      <c r="AE366" s="20">
        <v>13.0</v>
      </c>
      <c r="AF366" s="21">
        <v>31.0</v>
      </c>
      <c r="AG366" s="22">
        <v>23.0</v>
      </c>
      <c r="AH366" s="27"/>
      <c r="AI366" s="27"/>
    </row>
    <row r="367">
      <c r="A367" s="32"/>
      <c r="B367" s="29">
        <v>5412.0</v>
      </c>
      <c r="C367" s="30">
        <v>3126.0</v>
      </c>
      <c r="D367" s="31" t="s">
        <v>0</v>
      </c>
      <c r="E367" s="5">
        <v>13.0</v>
      </c>
      <c r="F367" s="6">
        <v>35.0</v>
      </c>
      <c r="G367" s="7">
        <v>12.0</v>
      </c>
      <c r="H367" s="8">
        <v>70.0</v>
      </c>
      <c r="I367" s="9">
        <v>109.0</v>
      </c>
      <c r="J367" s="10">
        <v>31.0</v>
      </c>
      <c r="K367" s="11">
        <v>22.0</v>
      </c>
      <c r="L367" s="12">
        <v>42.0</v>
      </c>
      <c r="M367" s="13">
        <v>76.0</v>
      </c>
      <c r="N367" s="31"/>
      <c r="O367" s="14">
        <v>11.0</v>
      </c>
      <c r="P367" s="15">
        <v>14.0</v>
      </c>
      <c r="Q367" s="16">
        <v>12.0</v>
      </c>
      <c r="R367" s="17">
        <v>47.0</v>
      </c>
      <c r="S367" s="18">
        <v>106.0</v>
      </c>
      <c r="T367" s="19">
        <v>39.0</v>
      </c>
      <c r="U367" s="20">
        <v>28.0</v>
      </c>
      <c r="V367" s="21">
        <v>34.0</v>
      </c>
      <c r="W367" s="22">
        <v>25.0</v>
      </c>
      <c r="X367" s="31"/>
      <c r="Y367" s="14">
        <v>2.0</v>
      </c>
      <c r="Z367" s="15">
        <v>9.0</v>
      </c>
      <c r="AA367" s="16">
        <v>10.0</v>
      </c>
      <c r="AB367" s="17">
        <v>48.0</v>
      </c>
      <c r="AC367" s="18">
        <v>109.0</v>
      </c>
      <c r="AD367" s="19">
        <v>41.0</v>
      </c>
      <c r="AE367" s="20">
        <v>20.0</v>
      </c>
      <c r="AF367" s="21">
        <v>28.0</v>
      </c>
      <c r="AG367" s="22">
        <v>15.0</v>
      </c>
      <c r="AH367" s="27"/>
      <c r="AI367" s="27"/>
    </row>
    <row r="368">
      <c r="A368" s="32"/>
      <c r="B368" s="29">
        <v>5417.0</v>
      </c>
      <c r="C368" s="30">
        <v>2272.0</v>
      </c>
      <c r="D368" s="31" t="s">
        <v>0</v>
      </c>
      <c r="E368" s="5">
        <v>17.0</v>
      </c>
      <c r="F368" s="6">
        <v>21.0</v>
      </c>
      <c r="G368" s="7">
        <v>13.0</v>
      </c>
      <c r="H368" s="8">
        <v>47.0</v>
      </c>
      <c r="I368" s="9">
        <v>128.0</v>
      </c>
      <c r="J368" s="10">
        <v>72.0</v>
      </c>
      <c r="K368" s="11">
        <v>19.0</v>
      </c>
      <c r="L368" s="12">
        <v>29.0</v>
      </c>
      <c r="M368" s="13">
        <v>42.0</v>
      </c>
      <c r="N368" s="31"/>
      <c r="O368" s="14">
        <v>6.0</v>
      </c>
      <c r="P368" s="15">
        <v>16.0</v>
      </c>
      <c r="Q368" s="16">
        <v>9.0</v>
      </c>
      <c r="R368" s="17">
        <v>36.0</v>
      </c>
      <c r="S368" s="18">
        <v>110.0</v>
      </c>
      <c r="T368" s="19">
        <v>37.0</v>
      </c>
      <c r="U368" s="20">
        <v>31.0</v>
      </c>
      <c r="V368" s="21">
        <v>31.0</v>
      </c>
      <c r="W368" s="22">
        <v>39.0</v>
      </c>
      <c r="X368" s="31"/>
      <c r="Y368" s="14">
        <v>8.0</v>
      </c>
      <c r="Z368" s="15">
        <v>6.0</v>
      </c>
      <c r="AA368" s="16">
        <v>10.0</v>
      </c>
      <c r="AB368" s="17">
        <v>35.0</v>
      </c>
      <c r="AC368" s="18">
        <v>104.0</v>
      </c>
      <c r="AD368" s="19">
        <v>37.0</v>
      </c>
      <c r="AE368" s="20">
        <v>23.0</v>
      </c>
      <c r="AF368" s="21">
        <v>27.0</v>
      </c>
      <c r="AG368" s="22">
        <v>15.0</v>
      </c>
      <c r="AH368" s="27"/>
      <c r="AI368" s="27"/>
    </row>
    <row r="369">
      <c r="A369" s="32"/>
      <c r="B369" s="29">
        <v>5425.0</v>
      </c>
      <c r="C369" s="30">
        <v>2550.0</v>
      </c>
      <c r="D369" s="31" t="s">
        <v>0</v>
      </c>
      <c r="E369" s="5">
        <v>27.0</v>
      </c>
      <c r="F369" s="6">
        <v>29.0</v>
      </c>
      <c r="G369" s="7">
        <v>10.0</v>
      </c>
      <c r="H369" s="8">
        <v>61.0</v>
      </c>
      <c r="I369" s="9">
        <v>137.0</v>
      </c>
      <c r="J369" s="10">
        <v>54.0</v>
      </c>
      <c r="K369" s="11">
        <v>39.0</v>
      </c>
      <c r="L369" s="12">
        <v>20.0</v>
      </c>
      <c r="M369" s="13">
        <v>68.0</v>
      </c>
      <c r="N369" s="31"/>
      <c r="O369" s="14">
        <v>13.0</v>
      </c>
      <c r="P369" s="15">
        <v>14.0</v>
      </c>
      <c r="Q369" s="16">
        <v>11.0</v>
      </c>
      <c r="R369" s="17">
        <v>74.0</v>
      </c>
      <c r="S369" s="18">
        <v>164.0</v>
      </c>
      <c r="T369" s="19">
        <v>38.0</v>
      </c>
      <c r="U369" s="20">
        <v>21.0</v>
      </c>
      <c r="V369" s="21">
        <v>26.0</v>
      </c>
      <c r="W369" s="22">
        <v>25.0</v>
      </c>
      <c r="X369" s="31"/>
      <c r="Y369" s="14">
        <v>14.0</v>
      </c>
      <c r="Z369" s="15">
        <v>1.0</v>
      </c>
      <c r="AA369" s="16">
        <v>6.0</v>
      </c>
      <c r="AB369" s="17">
        <v>69.0</v>
      </c>
      <c r="AC369" s="18">
        <v>164.0</v>
      </c>
      <c r="AD369" s="19">
        <v>35.0</v>
      </c>
      <c r="AE369" s="20">
        <v>13.0</v>
      </c>
      <c r="AF369" s="21">
        <v>27.0</v>
      </c>
      <c r="AG369" s="22">
        <v>22.0</v>
      </c>
      <c r="AH369" s="27"/>
      <c r="AI369" s="27"/>
    </row>
    <row r="370">
      <c r="A370" s="32"/>
      <c r="B370" s="29">
        <v>5501.0</v>
      </c>
      <c r="C370" s="30">
        <v>916.0</v>
      </c>
      <c r="D370" s="31" t="s">
        <v>0</v>
      </c>
      <c r="E370" s="5">
        <v>19.0</v>
      </c>
      <c r="F370" s="6">
        <v>12.0</v>
      </c>
      <c r="G370" s="7">
        <v>11.0</v>
      </c>
      <c r="H370" s="8">
        <v>35.0</v>
      </c>
      <c r="I370" s="9">
        <v>71.0</v>
      </c>
      <c r="J370" s="10">
        <v>58.0</v>
      </c>
      <c r="K370" s="11">
        <v>13.0</v>
      </c>
      <c r="L370" s="12">
        <v>16.0</v>
      </c>
      <c r="M370" s="13">
        <v>34.0</v>
      </c>
      <c r="N370" s="31"/>
      <c r="O370" s="14">
        <v>12.0</v>
      </c>
      <c r="P370" s="15">
        <v>13.0</v>
      </c>
      <c r="Q370" s="16">
        <v>22.0</v>
      </c>
      <c r="R370" s="17">
        <v>20.0</v>
      </c>
      <c r="S370" s="18">
        <v>56.0</v>
      </c>
      <c r="T370" s="19">
        <v>18.0</v>
      </c>
      <c r="U370" s="20">
        <v>23.0</v>
      </c>
      <c r="V370" s="21">
        <v>34.0</v>
      </c>
      <c r="W370" s="22">
        <v>46.0</v>
      </c>
      <c r="X370" s="31"/>
      <c r="Y370" s="14">
        <v>10.0</v>
      </c>
      <c r="Z370" s="15">
        <v>8.0</v>
      </c>
      <c r="AA370" s="16">
        <v>20.0</v>
      </c>
      <c r="AB370" s="17">
        <v>17.0</v>
      </c>
      <c r="AC370" s="18">
        <v>56.0</v>
      </c>
      <c r="AD370" s="19">
        <v>12.0</v>
      </c>
      <c r="AE370" s="20">
        <v>20.0</v>
      </c>
      <c r="AF370" s="21">
        <v>32.0</v>
      </c>
      <c r="AG370" s="22">
        <v>25.0</v>
      </c>
      <c r="AH370" s="27"/>
      <c r="AI370" s="27"/>
    </row>
    <row r="371">
      <c r="A371" s="32"/>
      <c r="B371" s="29">
        <v>5504.0</v>
      </c>
      <c r="C371" s="30">
        <v>2412.0</v>
      </c>
      <c r="D371" s="31" t="s">
        <v>0</v>
      </c>
      <c r="E371" s="5">
        <v>32.0</v>
      </c>
      <c r="F371" s="6">
        <v>23.0</v>
      </c>
      <c r="G371" s="7">
        <v>40.0</v>
      </c>
      <c r="H371" s="8">
        <v>96.0</v>
      </c>
      <c r="I371" s="9">
        <v>161.0</v>
      </c>
      <c r="J371" s="10">
        <v>83.0</v>
      </c>
      <c r="K371" s="11">
        <v>13.0</v>
      </c>
      <c r="L371" s="12">
        <v>31.0</v>
      </c>
      <c r="M371" s="13">
        <v>65.0</v>
      </c>
      <c r="N371" s="31"/>
      <c r="O371" s="14">
        <v>26.0</v>
      </c>
      <c r="P371" s="15">
        <v>27.0</v>
      </c>
      <c r="Q371" s="16">
        <v>23.0</v>
      </c>
      <c r="R371" s="17">
        <v>49.0</v>
      </c>
      <c r="S371" s="18">
        <v>131.0</v>
      </c>
      <c r="T371" s="19">
        <v>42.0</v>
      </c>
      <c r="U371" s="20">
        <v>48.0</v>
      </c>
      <c r="V371" s="21">
        <v>57.0</v>
      </c>
      <c r="W371" s="22">
        <v>62.0</v>
      </c>
      <c r="X371" s="31"/>
      <c r="Y371" s="14">
        <v>23.0</v>
      </c>
      <c r="Z371" s="15">
        <v>10.0</v>
      </c>
      <c r="AA371" s="16">
        <v>29.0</v>
      </c>
      <c r="AB371" s="17">
        <v>46.0</v>
      </c>
      <c r="AC371" s="18">
        <v>137.0</v>
      </c>
      <c r="AD371" s="19">
        <v>39.0</v>
      </c>
      <c r="AE371" s="20">
        <v>33.0</v>
      </c>
      <c r="AF371" s="21">
        <v>38.0</v>
      </c>
      <c r="AG371" s="22">
        <v>44.0</v>
      </c>
      <c r="AH371" s="27"/>
      <c r="AI371" s="27"/>
    </row>
    <row r="372">
      <c r="A372" s="32"/>
      <c r="B372" s="29">
        <v>5513.0</v>
      </c>
      <c r="C372" s="30">
        <v>2591.0</v>
      </c>
      <c r="D372" s="31" t="s">
        <v>0</v>
      </c>
      <c r="E372" s="5">
        <v>26.0</v>
      </c>
      <c r="F372" s="6">
        <v>24.0</v>
      </c>
      <c r="G372" s="7">
        <v>21.0</v>
      </c>
      <c r="H372" s="8">
        <v>79.0</v>
      </c>
      <c r="I372" s="9">
        <v>125.0</v>
      </c>
      <c r="J372" s="10">
        <v>68.0</v>
      </c>
      <c r="K372" s="11">
        <v>30.0</v>
      </c>
      <c r="L372" s="12">
        <v>22.0</v>
      </c>
      <c r="M372" s="13">
        <v>56.0</v>
      </c>
      <c r="N372" s="31"/>
      <c r="O372" s="14">
        <v>28.0</v>
      </c>
      <c r="P372" s="15">
        <v>12.0</v>
      </c>
      <c r="Q372" s="16">
        <v>14.0</v>
      </c>
      <c r="R372" s="17">
        <v>48.0</v>
      </c>
      <c r="S372" s="18">
        <v>111.0</v>
      </c>
      <c r="T372" s="19">
        <v>29.0</v>
      </c>
      <c r="U372" s="20">
        <v>42.0</v>
      </c>
      <c r="V372" s="21">
        <v>32.0</v>
      </c>
      <c r="W372" s="22">
        <v>48.0</v>
      </c>
      <c r="X372" s="31"/>
      <c r="Y372" s="14">
        <v>17.0</v>
      </c>
      <c r="Z372" s="15">
        <v>12.0</v>
      </c>
      <c r="AA372" s="16">
        <v>18.0</v>
      </c>
      <c r="AB372" s="17">
        <v>49.0</v>
      </c>
      <c r="AC372" s="18">
        <v>109.0</v>
      </c>
      <c r="AD372" s="19">
        <v>30.0</v>
      </c>
      <c r="AE372" s="20">
        <v>27.0</v>
      </c>
      <c r="AF372" s="21">
        <v>24.0</v>
      </c>
      <c r="AG372" s="22">
        <v>15.0</v>
      </c>
      <c r="AH372" s="27"/>
      <c r="AI372" s="27"/>
    </row>
    <row r="373">
      <c r="A373" s="32"/>
      <c r="B373" s="29">
        <v>5530.0</v>
      </c>
      <c r="C373" s="30">
        <v>3327.0</v>
      </c>
      <c r="D373" s="31" t="s">
        <v>0</v>
      </c>
      <c r="E373" s="5">
        <v>58.0</v>
      </c>
      <c r="F373" s="6">
        <v>149.0</v>
      </c>
      <c r="G373" s="7">
        <v>59.0</v>
      </c>
      <c r="H373" s="8">
        <v>133.0</v>
      </c>
      <c r="I373" s="9">
        <v>516.0</v>
      </c>
      <c r="J373" s="10">
        <v>81.0</v>
      </c>
      <c r="K373" s="11">
        <v>39.0</v>
      </c>
      <c r="L373" s="12">
        <v>42.0</v>
      </c>
      <c r="M373" s="13">
        <v>214.0</v>
      </c>
      <c r="N373" s="31"/>
      <c r="O373" s="14">
        <v>70.0</v>
      </c>
      <c r="P373" s="15">
        <v>196.0</v>
      </c>
      <c r="Q373" s="16">
        <v>39.0</v>
      </c>
      <c r="R373" s="17">
        <v>27.0</v>
      </c>
      <c r="S373" s="18">
        <v>221.0</v>
      </c>
      <c r="T373" s="19">
        <v>21.0</v>
      </c>
      <c r="U373" s="20">
        <v>101.0</v>
      </c>
      <c r="V373" s="21">
        <v>287.0</v>
      </c>
      <c r="W373" s="22">
        <v>111.0</v>
      </c>
      <c r="X373" s="31"/>
      <c r="Y373" s="14">
        <v>38.0</v>
      </c>
      <c r="Z373" s="15">
        <v>73.0</v>
      </c>
      <c r="AA373" s="16">
        <v>35.0</v>
      </c>
      <c r="AB373" s="17">
        <v>30.0</v>
      </c>
      <c r="AC373" s="18">
        <v>221.0</v>
      </c>
      <c r="AD373" s="19">
        <v>18.0</v>
      </c>
      <c r="AE373" s="20">
        <v>94.0</v>
      </c>
      <c r="AF373" s="21">
        <v>293.0</v>
      </c>
      <c r="AG373" s="22">
        <v>87.0</v>
      </c>
      <c r="AH373" s="27"/>
      <c r="AI373" s="27"/>
    </row>
    <row r="374">
      <c r="A374" s="32"/>
      <c r="B374" s="29">
        <v>5531.0</v>
      </c>
      <c r="C374" s="30">
        <v>572.0</v>
      </c>
      <c r="D374" s="31" t="s">
        <v>0</v>
      </c>
      <c r="E374" s="5">
        <v>5.0</v>
      </c>
      <c r="F374" s="6">
        <v>11.0</v>
      </c>
      <c r="G374" s="7">
        <v>14.0</v>
      </c>
      <c r="H374" s="8">
        <v>12.0</v>
      </c>
      <c r="I374" s="9">
        <v>60.0</v>
      </c>
      <c r="J374" s="10">
        <v>28.0</v>
      </c>
      <c r="K374" s="11">
        <v>1.0</v>
      </c>
      <c r="L374" s="12">
        <v>12.0</v>
      </c>
      <c r="M374" s="13">
        <v>26.0</v>
      </c>
      <c r="N374" s="31"/>
      <c r="O374" s="14">
        <v>5.0</v>
      </c>
      <c r="P374" s="15">
        <v>10.0</v>
      </c>
      <c r="Q374" s="16">
        <v>11.0</v>
      </c>
      <c r="R374" s="17">
        <v>7.0</v>
      </c>
      <c r="S374" s="18">
        <v>51.0</v>
      </c>
      <c r="T374" s="19">
        <v>11.0</v>
      </c>
      <c r="U374" s="20">
        <v>11.0</v>
      </c>
      <c r="V374" s="21">
        <v>25.0</v>
      </c>
      <c r="W374" s="22">
        <v>32.0</v>
      </c>
      <c r="X374" s="31"/>
      <c r="Y374" s="14">
        <v>4.0</v>
      </c>
      <c r="Z374" s="15">
        <v>9.0</v>
      </c>
      <c r="AA374" s="16">
        <v>8.0</v>
      </c>
      <c r="AB374" s="17">
        <v>7.0</v>
      </c>
      <c r="AC374" s="18">
        <v>49.0</v>
      </c>
      <c r="AD374" s="19">
        <v>8.0</v>
      </c>
      <c r="AE374" s="20">
        <v>7.0</v>
      </c>
      <c r="AF374" s="21">
        <v>18.0</v>
      </c>
      <c r="AG374" s="22">
        <v>15.0</v>
      </c>
      <c r="AH374" s="27"/>
      <c r="AI374" s="27"/>
    </row>
    <row r="375">
      <c r="A375" s="32"/>
      <c r="B375" s="29">
        <v>5533.0</v>
      </c>
      <c r="C375" s="30">
        <v>2049.0</v>
      </c>
      <c r="D375" s="31" t="s">
        <v>0</v>
      </c>
      <c r="E375" s="5">
        <v>14.0</v>
      </c>
      <c r="F375" s="6">
        <v>33.0</v>
      </c>
      <c r="G375" s="7">
        <v>33.0</v>
      </c>
      <c r="H375" s="8">
        <v>85.0</v>
      </c>
      <c r="I375" s="9">
        <v>207.0</v>
      </c>
      <c r="J375" s="10">
        <v>89.0</v>
      </c>
      <c r="K375" s="11">
        <v>33.0</v>
      </c>
      <c r="L375" s="12">
        <v>31.0</v>
      </c>
      <c r="M375" s="13">
        <v>95.0</v>
      </c>
      <c r="N375" s="31"/>
      <c r="O375" s="14">
        <v>21.0</v>
      </c>
      <c r="P375" s="15">
        <v>32.0</v>
      </c>
      <c r="Q375" s="16">
        <v>31.0</v>
      </c>
      <c r="R375" s="17">
        <v>71.0</v>
      </c>
      <c r="S375" s="18">
        <v>206.0</v>
      </c>
      <c r="T375" s="19">
        <v>48.0</v>
      </c>
      <c r="U375" s="20">
        <v>32.0</v>
      </c>
      <c r="V375" s="21">
        <v>59.0</v>
      </c>
      <c r="W375" s="22">
        <v>53.0</v>
      </c>
      <c r="X375" s="31"/>
      <c r="Y375" s="14">
        <v>11.0</v>
      </c>
      <c r="Z375" s="15">
        <v>16.0</v>
      </c>
      <c r="AA375" s="16">
        <v>23.0</v>
      </c>
      <c r="AB375" s="17">
        <v>70.0</v>
      </c>
      <c r="AC375" s="18">
        <v>199.0</v>
      </c>
      <c r="AD375" s="19">
        <v>39.0</v>
      </c>
      <c r="AE375" s="20">
        <v>25.0</v>
      </c>
      <c r="AF375" s="21">
        <v>52.0</v>
      </c>
      <c r="AG375" s="22">
        <v>29.0</v>
      </c>
      <c r="AH375" s="27"/>
      <c r="AI375" s="27"/>
    </row>
    <row r="376">
      <c r="A376" s="32"/>
      <c r="B376" s="29">
        <v>5545.0</v>
      </c>
      <c r="C376" s="30">
        <v>1158.0</v>
      </c>
      <c r="D376" s="31" t="s">
        <v>0</v>
      </c>
      <c r="E376" s="5">
        <v>3.0</v>
      </c>
      <c r="F376" s="6">
        <v>16.0</v>
      </c>
      <c r="G376" s="7">
        <v>2.0</v>
      </c>
      <c r="H376" s="8">
        <v>16.0</v>
      </c>
      <c r="I376" s="9">
        <v>42.0</v>
      </c>
      <c r="J376" s="10">
        <v>8.0</v>
      </c>
      <c r="K376" s="11">
        <v>9.0</v>
      </c>
      <c r="L376" s="12">
        <v>5.0</v>
      </c>
      <c r="M376" s="13">
        <v>23.0</v>
      </c>
      <c r="N376" s="31"/>
      <c r="O376" s="14">
        <v>6.0</v>
      </c>
      <c r="P376" s="15">
        <v>10.0</v>
      </c>
      <c r="Q376" s="16">
        <v>1.0</v>
      </c>
      <c r="R376" s="17">
        <v>15.0</v>
      </c>
      <c r="S376" s="18">
        <v>31.0</v>
      </c>
      <c r="T376" s="19">
        <v>9.0</v>
      </c>
      <c r="U376" s="20">
        <v>4.0</v>
      </c>
      <c r="V376" s="21">
        <v>20.0</v>
      </c>
      <c r="W376" s="22">
        <v>2.0</v>
      </c>
      <c r="X376" s="31"/>
      <c r="Y376" s="14">
        <v>1.0</v>
      </c>
      <c r="Z376" s="15">
        <v>2.0</v>
      </c>
      <c r="AA376" s="16">
        <v>0.0</v>
      </c>
      <c r="AB376" s="17">
        <v>16.0</v>
      </c>
      <c r="AC376" s="18">
        <v>34.0</v>
      </c>
      <c r="AD376" s="19">
        <v>9.0</v>
      </c>
      <c r="AE376" s="20">
        <v>3.0</v>
      </c>
      <c r="AF376" s="21">
        <v>20.0</v>
      </c>
      <c r="AG376" s="22">
        <v>3.0</v>
      </c>
      <c r="AH376" s="27"/>
      <c r="AI376" s="27"/>
    </row>
    <row r="377">
      <c r="A377" s="32"/>
      <c r="B377" s="29">
        <v>5550.0</v>
      </c>
      <c r="C377" s="30">
        <v>760.0</v>
      </c>
      <c r="D377" s="31" t="s">
        <v>0</v>
      </c>
      <c r="E377" s="5">
        <v>8.0</v>
      </c>
      <c r="F377" s="6">
        <v>18.0</v>
      </c>
      <c r="G377" s="7">
        <v>14.0</v>
      </c>
      <c r="H377" s="8">
        <v>25.0</v>
      </c>
      <c r="I377" s="9">
        <v>90.0</v>
      </c>
      <c r="J377" s="10">
        <v>43.0</v>
      </c>
      <c r="K377" s="11">
        <v>14.0</v>
      </c>
      <c r="L377" s="12">
        <v>16.0</v>
      </c>
      <c r="M377" s="13">
        <v>26.0</v>
      </c>
      <c r="N377" s="31"/>
      <c r="O377" s="14">
        <v>15.0</v>
      </c>
      <c r="P377" s="15">
        <v>17.0</v>
      </c>
      <c r="Q377" s="16">
        <v>25.0</v>
      </c>
      <c r="R377" s="17">
        <v>9.0</v>
      </c>
      <c r="S377" s="18">
        <v>55.0</v>
      </c>
      <c r="T377" s="19">
        <v>11.0</v>
      </c>
      <c r="U377" s="20">
        <v>12.0</v>
      </c>
      <c r="V377" s="21">
        <v>30.0</v>
      </c>
      <c r="W377" s="22">
        <v>27.0</v>
      </c>
      <c r="X377" s="31"/>
      <c r="Y377" s="14">
        <v>5.0</v>
      </c>
      <c r="Z377" s="15">
        <v>8.0</v>
      </c>
      <c r="AA377" s="16">
        <v>28.0</v>
      </c>
      <c r="AB377" s="17">
        <v>9.0</v>
      </c>
      <c r="AC377" s="18">
        <v>50.0</v>
      </c>
      <c r="AD377" s="19">
        <v>10.0</v>
      </c>
      <c r="AE377" s="20">
        <v>11.0</v>
      </c>
      <c r="AF377" s="21">
        <v>31.0</v>
      </c>
      <c r="AG377" s="22">
        <v>12.0</v>
      </c>
      <c r="AH377" s="27"/>
      <c r="AI377" s="27"/>
    </row>
    <row r="378">
      <c r="A378" s="32"/>
      <c r="B378" s="29">
        <v>5554.0</v>
      </c>
      <c r="C378" s="30">
        <v>1799.0</v>
      </c>
      <c r="D378" s="31" t="s">
        <v>0</v>
      </c>
      <c r="E378" s="5">
        <v>24.0</v>
      </c>
      <c r="F378" s="6">
        <v>26.0</v>
      </c>
      <c r="G378" s="7">
        <v>20.0</v>
      </c>
      <c r="H378" s="8">
        <v>54.0</v>
      </c>
      <c r="I378" s="9">
        <v>166.0</v>
      </c>
      <c r="J378" s="10">
        <v>61.0</v>
      </c>
      <c r="K378" s="11">
        <v>19.0</v>
      </c>
      <c r="L378" s="12">
        <v>19.0</v>
      </c>
      <c r="M378" s="13">
        <v>56.0</v>
      </c>
      <c r="N378" s="31"/>
      <c r="O378" s="14">
        <v>11.0</v>
      </c>
      <c r="P378" s="15">
        <v>21.0</v>
      </c>
      <c r="Q378" s="16">
        <v>8.0</v>
      </c>
      <c r="R378" s="17">
        <v>44.0</v>
      </c>
      <c r="S378" s="18">
        <v>138.0</v>
      </c>
      <c r="T378" s="19">
        <v>36.0</v>
      </c>
      <c r="U378" s="20">
        <v>35.0</v>
      </c>
      <c r="V378" s="21">
        <v>47.0</v>
      </c>
      <c r="W378" s="22">
        <v>50.0</v>
      </c>
      <c r="X378" s="31"/>
      <c r="Y378" s="14">
        <v>9.0</v>
      </c>
      <c r="Z378" s="15">
        <v>7.0</v>
      </c>
      <c r="AA378" s="16">
        <v>17.0</v>
      </c>
      <c r="AB378" s="17">
        <v>41.0</v>
      </c>
      <c r="AC378" s="18">
        <v>134.0</v>
      </c>
      <c r="AD378" s="19">
        <v>36.0</v>
      </c>
      <c r="AE378" s="20">
        <v>28.0</v>
      </c>
      <c r="AF378" s="21">
        <v>39.0</v>
      </c>
      <c r="AG378" s="22">
        <v>32.0</v>
      </c>
      <c r="AH378" s="27"/>
      <c r="AI378" s="27"/>
    </row>
    <row r="379">
      <c r="A379" s="32"/>
      <c r="B379" s="29">
        <v>5556.0</v>
      </c>
      <c r="C379" s="30">
        <v>2533.0</v>
      </c>
      <c r="D379" s="31" t="s">
        <v>0</v>
      </c>
      <c r="E379" s="5">
        <v>50.0</v>
      </c>
      <c r="F379" s="6">
        <v>49.0</v>
      </c>
      <c r="G379" s="7">
        <v>52.0</v>
      </c>
      <c r="H379" s="8">
        <v>131.0</v>
      </c>
      <c r="I379" s="9">
        <v>197.0</v>
      </c>
      <c r="J379" s="10">
        <v>140.0</v>
      </c>
      <c r="K379" s="11">
        <v>46.0</v>
      </c>
      <c r="L379" s="12">
        <v>33.0</v>
      </c>
      <c r="M379" s="13">
        <v>80.0</v>
      </c>
      <c r="N379" s="31"/>
      <c r="O379" s="14">
        <v>53.0</v>
      </c>
      <c r="P379" s="15">
        <v>45.0</v>
      </c>
      <c r="Q379" s="16">
        <v>63.0</v>
      </c>
      <c r="R379" s="17">
        <v>43.0</v>
      </c>
      <c r="S379" s="18">
        <v>131.0</v>
      </c>
      <c r="T379" s="19">
        <v>28.0</v>
      </c>
      <c r="U379" s="20">
        <v>90.0</v>
      </c>
      <c r="V379" s="21">
        <v>82.0</v>
      </c>
      <c r="W379" s="22">
        <v>102.0</v>
      </c>
      <c r="X379" s="31"/>
      <c r="Y379" s="14">
        <v>37.0</v>
      </c>
      <c r="Z379" s="15">
        <v>35.0</v>
      </c>
      <c r="AA379" s="16">
        <v>79.0</v>
      </c>
      <c r="AB379" s="17">
        <v>43.0</v>
      </c>
      <c r="AC379" s="18">
        <v>123.0</v>
      </c>
      <c r="AD379" s="19">
        <v>26.0</v>
      </c>
      <c r="AE379" s="20">
        <v>64.0</v>
      </c>
      <c r="AF379" s="21">
        <v>61.0</v>
      </c>
      <c r="AG379" s="22">
        <v>69.0</v>
      </c>
      <c r="AH379" s="27"/>
      <c r="AI379" s="27"/>
    </row>
    <row r="380">
      <c r="A380" s="32"/>
      <c r="B380" s="29">
        <v>5560.0</v>
      </c>
      <c r="C380" s="30">
        <v>2000.0</v>
      </c>
      <c r="D380" s="31" t="s">
        <v>0</v>
      </c>
      <c r="E380" s="5">
        <v>21.0</v>
      </c>
      <c r="F380" s="6">
        <v>45.0</v>
      </c>
      <c r="G380" s="7">
        <v>13.0</v>
      </c>
      <c r="H380" s="8">
        <v>82.0</v>
      </c>
      <c r="I380" s="9">
        <v>183.0</v>
      </c>
      <c r="J380" s="10">
        <v>50.0</v>
      </c>
      <c r="K380" s="11">
        <v>51.0</v>
      </c>
      <c r="L380" s="12">
        <v>17.0</v>
      </c>
      <c r="M380" s="13">
        <v>69.0</v>
      </c>
      <c r="N380" s="31"/>
      <c r="O380" s="14">
        <v>18.0</v>
      </c>
      <c r="P380" s="15">
        <v>17.0</v>
      </c>
      <c r="Q380" s="16">
        <v>9.0</v>
      </c>
      <c r="R380" s="17">
        <v>82.0</v>
      </c>
      <c r="S380" s="18">
        <v>193.0</v>
      </c>
      <c r="T380" s="19">
        <v>32.0</v>
      </c>
      <c r="U380" s="20">
        <v>39.0</v>
      </c>
      <c r="V380" s="21">
        <v>38.0</v>
      </c>
      <c r="W380" s="22">
        <v>28.0</v>
      </c>
      <c r="X380" s="31"/>
      <c r="Y380" s="14">
        <v>16.0</v>
      </c>
      <c r="Z380" s="15">
        <v>12.0</v>
      </c>
      <c r="AA380" s="16">
        <v>14.0</v>
      </c>
      <c r="AB380" s="17">
        <v>79.0</v>
      </c>
      <c r="AC380" s="18">
        <v>189.0</v>
      </c>
      <c r="AD380" s="19">
        <v>31.0</v>
      </c>
      <c r="AE380" s="20">
        <v>28.0</v>
      </c>
      <c r="AF380" s="21">
        <v>27.0</v>
      </c>
      <c r="AG380" s="22">
        <v>12.0</v>
      </c>
      <c r="AH380" s="27"/>
      <c r="AI380" s="27"/>
    </row>
    <row r="381">
      <c r="A381" s="32"/>
      <c r="B381" s="29">
        <v>5563.0</v>
      </c>
      <c r="C381" s="30">
        <v>1682.0</v>
      </c>
      <c r="D381" s="31" t="s">
        <v>0</v>
      </c>
      <c r="E381" s="5">
        <v>2.0</v>
      </c>
      <c r="F381" s="6">
        <v>8.0</v>
      </c>
      <c r="G381" s="7">
        <v>9.0</v>
      </c>
      <c r="H381" s="8">
        <v>13.0</v>
      </c>
      <c r="I381" s="9">
        <v>41.0</v>
      </c>
      <c r="J381" s="10">
        <v>10.0</v>
      </c>
      <c r="K381" s="11">
        <v>11.0</v>
      </c>
      <c r="L381" s="12">
        <v>3.0</v>
      </c>
      <c r="M381" s="13">
        <v>31.0</v>
      </c>
      <c r="N381" s="31"/>
      <c r="O381" s="14">
        <v>3.0</v>
      </c>
      <c r="P381" s="15">
        <v>4.0</v>
      </c>
      <c r="Q381" s="16">
        <v>3.0</v>
      </c>
      <c r="R381" s="17">
        <v>17.0</v>
      </c>
      <c r="S381" s="18">
        <v>53.0</v>
      </c>
      <c r="T381" s="19">
        <v>13.0</v>
      </c>
      <c r="U381" s="20">
        <v>3.0</v>
      </c>
      <c r="V381" s="21">
        <v>4.0</v>
      </c>
      <c r="W381" s="22">
        <v>1.0</v>
      </c>
      <c r="X381" s="31"/>
      <c r="Y381" s="14">
        <v>2.0</v>
      </c>
      <c r="Z381" s="15">
        <v>2.0</v>
      </c>
      <c r="AA381" s="16">
        <v>0.0</v>
      </c>
      <c r="AB381" s="17">
        <v>17.0</v>
      </c>
      <c r="AC381" s="18">
        <v>52.0</v>
      </c>
      <c r="AD381" s="19">
        <v>12.0</v>
      </c>
      <c r="AE381" s="20">
        <v>2.0</v>
      </c>
      <c r="AF381" s="21">
        <v>4.0</v>
      </c>
      <c r="AG381" s="22">
        <v>4.0</v>
      </c>
      <c r="AH381" s="27"/>
      <c r="AI381" s="27"/>
    </row>
    <row r="382">
      <c r="A382" s="32"/>
      <c r="B382" s="29">
        <v>5565.0</v>
      </c>
      <c r="C382" s="30">
        <v>1927.0</v>
      </c>
      <c r="D382" s="31" t="s">
        <v>0</v>
      </c>
      <c r="E382" s="5">
        <v>6.0</v>
      </c>
      <c r="F382" s="6">
        <v>16.0</v>
      </c>
      <c r="G382" s="7">
        <v>21.0</v>
      </c>
      <c r="H382" s="8">
        <v>30.0</v>
      </c>
      <c r="I382" s="9">
        <v>101.0</v>
      </c>
      <c r="J382" s="10">
        <v>37.0</v>
      </c>
      <c r="K382" s="11">
        <v>13.0</v>
      </c>
      <c r="L382" s="12">
        <v>25.0</v>
      </c>
      <c r="M382" s="13">
        <v>56.0</v>
      </c>
      <c r="N382" s="31"/>
      <c r="O382" s="14">
        <v>3.0</v>
      </c>
      <c r="P382" s="15">
        <v>7.0</v>
      </c>
      <c r="Q382" s="16">
        <v>13.0</v>
      </c>
      <c r="R382" s="17">
        <v>27.0</v>
      </c>
      <c r="S382" s="18">
        <v>108.0</v>
      </c>
      <c r="T382" s="19">
        <v>39.0</v>
      </c>
      <c r="U382" s="20">
        <v>8.0</v>
      </c>
      <c r="V382" s="21">
        <v>20.0</v>
      </c>
      <c r="W382" s="22">
        <v>17.0</v>
      </c>
      <c r="X382" s="31"/>
      <c r="Y382" s="14">
        <v>4.0</v>
      </c>
      <c r="Z382" s="15">
        <v>3.0</v>
      </c>
      <c r="AA382" s="16">
        <v>14.0</v>
      </c>
      <c r="AB382" s="17">
        <v>28.0</v>
      </c>
      <c r="AC382" s="18">
        <v>109.0</v>
      </c>
      <c r="AD382" s="19">
        <v>38.0</v>
      </c>
      <c r="AE382" s="20">
        <v>9.0</v>
      </c>
      <c r="AF382" s="21">
        <v>16.0</v>
      </c>
      <c r="AG382" s="22">
        <v>14.0</v>
      </c>
      <c r="AH382" s="27"/>
      <c r="AI382" s="27"/>
    </row>
    <row r="383">
      <c r="A383" s="32"/>
      <c r="B383" s="29">
        <v>5566.0</v>
      </c>
      <c r="C383" s="30">
        <v>3340.0</v>
      </c>
      <c r="D383" s="31" t="s">
        <v>0</v>
      </c>
      <c r="E383" s="5">
        <v>27.0</v>
      </c>
      <c r="F383" s="6">
        <v>59.0</v>
      </c>
      <c r="G383" s="7">
        <v>35.0</v>
      </c>
      <c r="H383" s="8">
        <v>133.0</v>
      </c>
      <c r="I383" s="9">
        <v>275.0</v>
      </c>
      <c r="J383" s="10">
        <v>96.0</v>
      </c>
      <c r="K383" s="11">
        <v>40.0</v>
      </c>
      <c r="L383" s="12">
        <v>22.0</v>
      </c>
      <c r="M383" s="13">
        <v>109.0</v>
      </c>
      <c r="N383" s="31"/>
      <c r="O383" s="14">
        <v>34.0</v>
      </c>
      <c r="P383" s="15">
        <v>48.0</v>
      </c>
      <c r="Q383" s="16">
        <v>21.0</v>
      </c>
      <c r="R383" s="17">
        <v>106.0</v>
      </c>
      <c r="S383" s="18">
        <v>249.0</v>
      </c>
      <c r="T383" s="19">
        <v>52.0</v>
      </c>
      <c r="U383" s="20">
        <v>42.0</v>
      </c>
      <c r="V383" s="21">
        <v>71.0</v>
      </c>
      <c r="W383" s="22">
        <v>77.0</v>
      </c>
      <c r="X383" s="31"/>
      <c r="Y383" s="14">
        <v>19.0</v>
      </c>
      <c r="Z383" s="15">
        <v>24.0</v>
      </c>
      <c r="AA383" s="16">
        <v>36.0</v>
      </c>
      <c r="AB383" s="17">
        <v>100.0</v>
      </c>
      <c r="AC383" s="18">
        <v>242.0</v>
      </c>
      <c r="AD383" s="19">
        <v>50.0</v>
      </c>
      <c r="AE383" s="20">
        <v>37.0</v>
      </c>
      <c r="AF383" s="21">
        <v>64.0</v>
      </c>
      <c r="AG383" s="22">
        <v>48.0</v>
      </c>
      <c r="AH383" s="27"/>
      <c r="AI383" s="27"/>
    </row>
    <row r="384">
      <c r="A384" s="32"/>
      <c r="B384" s="29">
        <v>5569.0</v>
      </c>
      <c r="C384" s="30">
        <v>2635.0</v>
      </c>
      <c r="D384" s="31" t="s">
        <v>0</v>
      </c>
      <c r="E384" s="5">
        <v>22.0</v>
      </c>
      <c r="F384" s="6">
        <v>43.0</v>
      </c>
      <c r="G384" s="7">
        <v>44.0</v>
      </c>
      <c r="H384" s="8">
        <v>71.0</v>
      </c>
      <c r="I384" s="9">
        <v>199.0</v>
      </c>
      <c r="J384" s="10">
        <v>55.0</v>
      </c>
      <c r="K384" s="11">
        <v>37.0</v>
      </c>
      <c r="L384" s="12">
        <v>39.0</v>
      </c>
      <c r="M384" s="13">
        <v>80.0</v>
      </c>
      <c r="N384" s="31"/>
      <c r="O384" s="14">
        <v>21.0</v>
      </c>
      <c r="P384" s="15">
        <v>23.0</v>
      </c>
      <c r="Q384" s="16">
        <v>24.0</v>
      </c>
      <c r="R384" s="17">
        <v>58.0</v>
      </c>
      <c r="S384" s="18">
        <v>198.0</v>
      </c>
      <c r="T384" s="19">
        <v>38.0</v>
      </c>
      <c r="U384" s="20">
        <v>37.0</v>
      </c>
      <c r="V384" s="21">
        <v>50.0</v>
      </c>
      <c r="W384" s="22">
        <v>49.0</v>
      </c>
      <c r="X384" s="31"/>
      <c r="Y384" s="14">
        <v>12.0</v>
      </c>
      <c r="Z384" s="15">
        <v>18.0</v>
      </c>
      <c r="AA384" s="16">
        <v>32.0</v>
      </c>
      <c r="AB384" s="17">
        <v>57.0</v>
      </c>
      <c r="AC384" s="18">
        <v>188.0</v>
      </c>
      <c r="AD384" s="19">
        <v>36.0</v>
      </c>
      <c r="AE384" s="20">
        <v>28.0</v>
      </c>
      <c r="AF384" s="21">
        <v>26.0</v>
      </c>
      <c r="AG384" s="22">
        <v>28.0</v>
      </c>
      <c r="AH384" s="27"/>
      <c r="AI384" s="27"/>
    </row>
    <row r="385">
      <c r="A385" s="32"/>
      <c r="B385" s="29">
        <v>5570.0</v>
      </c>
      <c r="C385" s="30">
        <v>3157.0</v>
      </c>
      <c r="D385" s="31" t="s">
        <v>0</v>
      </c>
      <c r="E385" s="5">
        <v>14.0</v>
      </c>
      <c r="F385" s="6">
        <v>42.0</v>
      </c>
      <c r="G385" s="7">
        <v>20.0</v>
      </c>
      <c r="H385" s="8">
        <v>46.0</v>
      </c>
      <c r="I385" s="9">
        <v>214.0</v>
      </c>
      <c r="J385" s="10">
        <v>61.0</v>
      </c>
      <c r="K385" s="11">
        <v>20.0</v>
      </c>
      <c r="L385" s="12">
        <v>24.0</v>
      </c>
      <c r="M385" s="13">
        <v>95.0</v>
      </c>
      <c r="N385" s="31"/>
      <c r="O385" s="14">
        <v>12.0</v>
      </c>
      <c r="P385" s="15">
        <v>20.0</v>
      </c>
      <c r="Q385" s="16">
        <v>11.0</v>
      </c>
      <c r="R385" s="17">
        <v>41.0</v>
      </c>
      <c r="S385" s="18">
        <v>201.0</v>
      </c>
      <c r="T385" s="19">
        <v>34.0</v>
      </c>
      <c r="U385" s="20">
        <v>19.0</v>
      </c>
      <c r="V385" s="21">
        <v>64.0</v>
      </c>
      <c r="W385" s="22">
        <v>46.0</v>
      </c>
      <c r="X385" s="31"/>
      <c r="Y385" s="14">
        <v>8.0</v>
      </c>
      <c r="Z385" s="15">
        <v>14.0</v>
      </c>
      <c r="AA385" s="16">
        <v>12.0</v>
      </c>
      <c r="AB385" s="17">
        <v>44.0</v>
      </c>
      <c r="AC385" s="18">
        <v>192.0</v>
      </c>
      <c r="AD385" s="19">
        <v>33.0</v>
      </c>
      <c r="AE385" s="20">
        <v>14.0</v>
      </c>
      <c r="AF385" s="21">
        <v>51.0</v>
      </c>
      <c r="AG385" s="22">
        <v>29.0</v>
      </c>
      <c r="AH385" s="27"/>
      <c r="AI385" s="27"/>
    </row>
    <row r="386">
      <c r="A386" s="32"/>
      <c r="B386" s="29">
        <v>5571.0</v>
      </c>
      <c r="C386" s="30">
        <v>1712.0</v>
      </c>
      <c r="D386" s="31" t="s">
        <v>0</v>
      </c>
      <c r="E386" s="5">
        <v>8.0</v>
      </c>
      <c r="F386" s="6">
        <v>13.0</v>
      </c>
      <c r="G386" s="7">
        <v>9.0</v>
      </c>
      <c r="H386" s="8">
        <v>15.0</v>
      </c>
      <c r="I386" s="9">
        <v>71.0</v>
      </c>
      <c r="J386" s="10">
        <v>20.0</v>
      </c>
      <c r="K386" s="11">
        <v>10.0</v>
      </c>
      <c r="L386" s="12">
        <v>5.0</v>
      </c>
      <c r="M386" s="13">
        <v>39.0</v>
      </c>
      <c r="N386" s="31"/>
      <c r="O386" s="14">
        <v>5.0</v>
      </c>
      <c r="P386" s="15">
        <v>16.0</v>
      </c>
      <c r="Q386" s="16">
        <v>5.0</v>
      </c>
      <c r="R386" s="17">
        <v>18.0</v>
      </c>
      <c r="S386" s="18">
        <v>57.0</v>
      </c>
      <c r="T386" s="19">
        <v>10.0</v>
      </c>
      <c r="U386" s="20">
        <v>7.0</v>
      </c>
      <c r="V386" s="21">
        <v>12.0</v>
      </c>
      <c r="W386" s="22">
        <v>13.0</v>
      </c>
      <c r="X386" s="31"/>
      <c r="Y386" s="14">
        <v>1.0</v>
      </c>
      <c r="Z386" s="15">
        <v>4.0</v>
      </c>
      <c r="AA386" s="16">
        <v>5.0</v>
      </c>
      <c r="AB386" s="17">
        <v>16.0</v>
      </c>
      <c r="AC386" s="18">
        <v>60.0</v>
      </c>
      <c r="AD386" s="19">
        <v>9.0</v>
      </c>
      <c r="AE386" s="20">
        <v>6.0</v>
      </c>
      <c r="AF386" s="21">
        <v>16.0</v>
      </c>
      <c r="AG386" s="22">
        <v>9.0</v>
      </c>
      <c r="AH386" s="27"/>
      <c r="AI386" s="27"/>
    </row>
    <row r="387">
      <c r="A387" s="32"/>
      <c r="B387" s="29">
        <v>5572.0</v>
      </c>
      <c r="C387" s="30">
        <v>2097.0</v>
      </c>
      <c r="D387" s="31" t="s">
        <v>0</v>
      </c>
      <c r="E387" s="5">
        <v>7.0</v>
      </c>
      <c r="F387" s="6">
        <v>21.0</v>
      </c>
      <c r="G387" s="7">
        <v>13.0</v>
      </c>
      <c r="H387" s="8">
        <v>54.0</v>
      </c>
      <c r="I387" s="9">
        <v>87.0</v>
      </c>
      <c r="J387" s="10">
        <v>40.0</v>
      </c>
      <c r="K387" s="11">
        <v>35.0</v>
      </c>
      <c r="L387" s="12">
        <v>21.0</v>
      </c>
      <c r="M387" s="13">
        <v>54.0</v>
      </c>
      <c r="N387" s="31"/>
      <c r="O387" s="14">
        <v>18.0</v>
      </c>
      <c r="P387" s="15">
        <v>9.0</v>
      </c>
      <c r="Q387" s="16">
        <v>15.0</v>
      </c>
      <c r="R387" s="17">
        <v>49.0</v>
      </c>
      <c r="S387" s="18">
        <v>108.0</v>
      </c>
      <c r="T387" s="19">
        <v>33.0</v>
      </c>
      <c r="U387" s="20">
        <v>12.0</v>
      </c>
      <c r="V387" s="21">
        <v>22.0</v>
      </c>
      <c r="W387" s="22">
        <v>17.0</v>
      </c>
      <c r="X387" s="31"/>
      <c r="Y387" s="14">
        <v>10.0</v>
      </c>
      <c r="Z387" s="15">
        <v>6.0</v>
      </c>
      <c r="AA387" s="16">
        <v>10.0</v>
      </c>
      <c r="AB387" s="17">
        <v>51.0</v>
      </c>
      <c r="AC387" s="18">
        <v>110.0</v>
      </c>
      <c r="AD387" s="19">
        <v>30.0</v>
      </c>
      <c r="AE387" s="20">
        <v>9.0</v>
      </c>
      <c r="AF387" s="21">
        <v>16.0</v>
      </c>
      <c r="AG387" s="22">
        <v>19.0</v>
      </c>
      <c r="AH387" s="27"/>
      <c r="AI387" s="27"/>
    </row>
    <row r="388">
      <c r="A388" s="32"/>
      <c r="B388" s="29">
        <v>5577.0</v>
      </c>
      <c r="C388" s="30">
        <v>941.0</v>
      </c>
      <c r="D388" s="31" t="s">
        <v>0</v>
      </c>
      <c r="E388" s="5">
        <v>3.0</v>
      </c>
      <c r="F388" s="6">
        <v>15.0</v>
      </c>
      <c r="G388" s="7">
        <v>5.0</v>
      </c>
      <c r="H388" s="8">
        <v>19.0</v>
      </c>
      <c r="I388" s="9">
        <v>32.0</v>
      </c>
      <c r="J388" s="10">
        <v>21.0</v>
      </c>
      <c r="K388" s="11">
        <v>8.0</v>
      </c>
      <c r="L388" s="12">
        <v>7.0</v>
      </c>
      <c r="M388" s="13">
        <v>28.0</v>
      </c>
      <c r="N388" s="31"/>
      <c r="O388" s="14">
        <v>8.0</v>
      </c>
      <c r="P388" s="15">
        <v>2.0</v>
      </c>
      <c r="Q388" s="16">
        <v>3.0</v>
      </c>
      <c r="R388" s="17">
        <v>12.0</v>
      </c>
      <c r="S388" s="18">
        <v>47.0</v>
      </c>
      <c r="T388" s="19">
        <v>7.0</v>
      </c>
      <c r="U388" s="20">
        <v>7.0</v>
      </c>
      <c r="V388" s="21">
        <v>9.0</v>
      </c>
      <c r="W388" s="22">
        <v>12.0</v>
      </c>
      <c r="X388" s="31"/>
      <c r="Y388" s="14">
        <v>4.0</v>
      </c>
      <c r="Z388" s="15">
        <v>2.0</v>
      </c>
      <c r="AA388" s="16">
        <v>5.0</v>
      </c>
      <c r="AB388" s="17">
        <v>12.0</v>
      </c>
      <c r="AC388" s="18">
        <v>48.0</v>
      </c>
      <c r="AD388" s="19">
        <v>6.0</v>
      </c>
      <c r="AE388" s="20">
        <v>4.0</v>
      </c>
      <c r="AF388" s="21">
        <v>6.0</v>
      </c>
      <c r="AG388" s="22">
        <v>4.0</v>
      </c>
      <c r="AH388" s="27"/>
      <c r="AI388" s="27"/>
    </row>
    <row r="389">
      <c r="A389" s="32"/>
      <c r="B389" s="29">
        <v>5578.0</v>
      </c>
      <c r="C389" s="30">
        <v>1554.0</v>
      </c>
      <c r="D389" s="31" t="s">
        <v>0</v>
      </c>
      <c r="E389" s="5">
        <v>6.0</v>
      </c>
      <c r="F389" s="6">
        <v>7.0</v>
      </c>
      <c r="G389" s="7">
        <v>11.0</v>
      </c>
      <c r="H389" s="8">
        <v>28.0</v>
      </c>
      <c r="I389" s="9">
        <v>59.0</v>
      </c>
      <c r="J389" s="10">
        <v>18.0</v>
      </c>
      <c r="K389" s="11">
        <v>9.0</v>
      </c>
      <c r="L389" s="12">
        <v>14.0</v>
      </c>
      <c r="M389" s="13">
        <v>17.0</v>
      </c>
      <c r="N389" s="31"/>
      <c r="O389" s="14">
        <v>11.0</v>
      </c>
      <c r="P389" s="15">
        <v>4.0</v>
      </c>
      <c r="Q389" s="16">
        <v>6.0</v>
      </c>
      <c r="R389" s="17">
        <v>17.0</v>
      </c>
      <c r="S389" s="18">
        <v>51.0</v>
      </c>
      <c r="T389" s="19">
        <v>7.0</v>
      </c>
      <c r="U389" s="20">
        <v>8.0</v>
      </c>
      <c r="V389" s="21">
        <v>17.0</v>
      </c>
      <c r="W389" s="22">
        <v>21.0</v>
      </c>
      <c r="X389" s="31"/>
      <c r="Y389" s="14">
        <v>7.0</v>
      </c>
      <c r="Z389" s="15">
        <v>0.0</v>
      </c>
      <c r="AA389" s="16">
        <v>9.0</v>
      </c>
      <c r="AB389" s="17">
        <v>14.0</v>
      </c>
      <c r="AC389" s="18">
        <v>55.0</v>
      </c>
      <c r="AD389" s="19">
        <v>8.0</v>
      </c>
      <c r="AE389" s="20">
        <v>7.0</v>
      </c>
      <c r="AF389" s="21">
        <v>11.0</v>
      </c>
      <c r="AG389" s="22">
        <v>10.0</v>
      </c>
      <c r="AH389" s="27"/>
      <c r="AI389" s="27"/>
    </row>
    <row r="390">
      <c r="A390" s="32"/>
      <c r="B390" s="29">
        <v>5582.0</v>
      </c>
      <c r="C390" s="30">
        <v>1702.0</v>
      </c>
      <c r="D390" s="31" t="s">
        <v>0</v>
      </c>
      <c r="E390" s="5">
        <v>8.0</v>
      </c>
      <c r="F390" s="6">
        <v>23.0</v>
      </c>
      <c r="G390" s="7">
        <v>9.0</v>
      </c>
      <c r="H390" s="8">
        <v>23.0</v>
      </c>
      <c r="I390" s="9">
        <v>72.0</v>
      </c>
      <c r="J390" s="10">
        <v>14.0</v>
      </c>
      <c r="K390" s="11">
        <v>7.0</v>
      </c>
      <c r="L390" s="12">
        <v>9.0</v>
      </c>
      <c r="M390" s="13">
        <v>30.0</v>
      </c>
      <c r="N390" s="31"/>
      <c r="O390" s="14">
        <v>4.0</v>
      </c>
      <c r="P390" s="15">
        <v>7.0</v>
      </c>
      <c r="Q390" s="16">
        <v>7.0</v>
      </c>
      <c r="R390" s="17">
        <v>13.0</v>
      </c>
      <c r="S390" s="18">
        <v>76.0</v>
      </c>
      <c r="T390" s="19">
        <v>14.0</v>
      </c>
      <c r="U390" s="20">
        <v>15.0</v>
      </c>
      <c r="V390" s="21">
        <v>17.0</v>
      </c>
      <c r="W390" s="22">
        <v>10.0</v>
      </c>
      <c r="X390" s="31"/>
      <c r="Y390" s="14">
        <v>2.0</v>
      </c>
      <c r="Z390" s="15">
        <v>3.0</v>
      </c>
      <c r="AA390" s="16">
        <v>8.0</v>
      </c>
      <c r="AB390" s="17">
        <v>14.0</v>
      </c>
      <c r="AC390" s="18">
        <v>78.0</v>
      </c>
      <c r="AD390" s="19">
        <v>12.0</v>
      </c>
      <c r="AE390" s="20">
        <v>8.0</v>
      </c>
      <c r="AF390" s="21">
        <v>18.0</v>
      </c>
      <c r="AG390" s="22">
        <v>5.0</v>
      </c>
      <c r="AH390" s="27"/>
      <c r="AI390" s="27"/>
    </row>
    <row r="391">
      <c r="A391" s="32"/>
      <c r="B391" s="29">
        <v>5585.0</v>
      </c>
      <c r="C391" s="30">
        <v>1460.0</v>
      </c>
      <c r="D391" s="31" t="s">
        <v>0</v>
      </c>
      <c r="E391" s="5">
        <v>11.0</v>
      </c>
      <c r="F391" s="6">
        <v>19.0</v>
      </c>
      <c r="G391" s="7">
        <v>12.0</v>
      </c>
      <c r="H391" s="8">
        <v>14.0</v>
      </c>
      <c r="I391" s="9">
        <v>47.0</v>
      </c>
      <c r="J391" s="10">
        <v>21.0</v>
      </c>
      <c r="K391" s="11">
        <v>11.0</v>
      </c>
      <c r="L391" s="12">
        <v>7.0</v>
      </c>
      <c r="M391" s="13">
        <v>31.0</v>
      </c>
      <c r="N391" s="31"/>
      <c r="O391" s="14">
        <v>5.0</v>
      </c>
      <c r="P391" s="15">
        <v>3.0</v>
      </c>
      <c r="Q391" s="16">
        <v>7.0</v>
      </c>
      <c r="R391" s="17">
        <v>18.0</v>
      </c>
      <c r="S391" s="18">
        <v>63.0</v>
      </c>
      <c r="T391" s="19">
        <v>14.0</v>
      </c>
      <c r="U391" s="20">
        <v>6.0</v>
      </c>
      <c r="V391" s="21">
        <v>9.0</v>
      </c>
      <c r="W391" s="22">
        <v>12.0</v>
      </c>
      <c r="X391" s="31"/>
      <c r="Y391" s="14">
        <v>1.0</v>
      </c>
      <c r="Z391" s="15">
        <v>3.0</v>
      </c>
      <c r="AA391" s="16">
        <v>5.0</v>
      </c>
      <c r="AB391" s="17">
        <v>16.0</v>
      </c>
      <c r="AC391" s="18">
        <v>57.0</v>
      </c>
      <c r="AD391" s="19">
        <v>15.0</v>
      </c>
      <c r="AE391" s="20">
        <v>7.0</v>
      </c>
      <c r="AF391" s="21">
        <v>4.0</v>
      </c>
      <c r="AG391" s="22">
        <v>9.0</v>
      </c>
      <c r="AH391" s="27"/>
      <c r="AI391" s="27"/>
    </row>
    <row r="392">
      <c r="A392" s="32"/>
      <c r="B392" s="29">
        <v>5586.0</v>
      </c>
      <c r="C392" s="30">
        <v>1444.0</v>
      </c>
      <c r="D392" s="31" t="s">
        <v>0</v>
      </c>
      <c r="E392" s="5">
        <v>11.0</v>
      </c>
      <c r="F392" s="6">
        <v>14.0</v>
      </c>
      <c r="G392" s="7">
        <v>9.0</v>
      </c>
      <c r="H392" s="8">
        <v>19.0</v>
      </c>
      <c r="I392" s="9">
        <v>47.0</v>
      </c>
      <c r="J392" s="10">
        <v>12.0</v>
      </c>
      <c r="K392" s="11">
        <v>7.0</v>
      </c>
      <c r="L392" s="12">
        <v>5.0</v>
      </c>
      <c r="M392" s="13">
        <v>27.0</v>
      </c>
      <c r="N392" s="31"/>
      <c r="O392" s="14">
        <v>0.0</v>
      </c>
      <c r="P392" s="15">
        <v>2.0</v>
      </c>
      <c r="Q392" s="16">
        <v>3.0</v>
      </c>
      <c r="R392" s="17">
        <v>26.0</v>
      </c>
      <c r="S392" s="18">
        <v>62.0</v>
      </c>
      <c r="T392" s="19">
        <v>12.0</v>
      </c>
      <c r="U392" s="20">
        <v>4.0</v>
      </c>
      <c r="V392" s="21">
        <v>7.0</v>
      </c>
      <c r="W392" s="22">
        <v>7.0</v>
      </c>
      <c r="X392" s="31"/>
      <c r="Y392" s="14">
        <v>0.0</v>
      </c>
      <c r="Z392" s="15">
        <v>0.0</v>
      </c>
      <c r="AA392" s="16">
        <v>2.0</v>
      </c>
      <c r="AB392" s="17">
        <v>26.0</v>
      </c>
      <c r="AC392" s="18">
        <v>67.0</v>
      </c>
      <c r="AD392" s="19">
        <v>14.0</v>
      </c>
      <c r="AE392" s="20">
        <v>7.0</v>
      </c>
      <c r="AF392" s="21">
        <v>6.0</v>
      </c>
      <c r="AG392" s="22">
        <v>6.0</v>
      </c>
      <c r="AH392" s="27"/>
      <c r="AI392" s="27"/>
    </row>
    <row r="393">
      <c r="A393" s="32"/>
      <c r="B393" s="29">
        <v>5587.0</v>
      </c>
      <c r="C393" s="30">
        <v>2966.0</v>
      </c>
      <c r="D393" s="31" t="s">
        <v>0</v>
      </c>
      <c r="E393" s="5">
        <v>10.0</v>
      </c>
      <c r="F393" s="6">
        <v>37.0</v>
      </c>
      <c r="G393" s="7">
        <v>29.0</v>
      </c>
      <c r="H393" s="8">
        <v>65.0</v>
      </c>
      <c r="I393" s="9">
        <v>174.0</v>
      </c>
      <c r="J393" s="10">
        <v>46.0</v>
      </c>
      <c r="K393" s="11">
        <v>32.0</v>
      </c>
      <c r="L393" s="12">
        <v>23.0</v>
      </c>
      <c r="M393" s="13">
        <v>101.0</v>
      </c>
      <c r="N393" s="31"/>
      <c r="O393" s="14">
        <v>9.0</v>
      </c>
      <c r="P393" s="15">
        <v>16.0</v>
      </c>
      <c r="Q393" s="16">
        <v>3.0</v>
      </c>
      <c r="R393" s="17">
        <v>51.0</v>
      </c>
      <c r="S393" s="18">
        <v>214.0</v>
      </c>
      <c r="T393" s="19">
        <v>43.0</v>
      </c>
      <c r="U393" s="20">
        <v>38.0</v>
      </c>
      <c r="V393" s="21">
        <v>52.0</v>
      </c>
      <c r="W393" s="22">
        <v>39.0</v>
      </c>
      <c r="X393" s="31"/>
      <c r="Y393" s="14">
        <v>10.0</v>
      </c>
      <c r="Z393" s="15">
        <v>9.0</v>
      </c>
      <c r="AA393" s="16">
        <v>13.0</v>
      </c>
      <c r="AB393" s="17">
        <v>48.0</v>
      </c>
      <c r="AC393" s="18">
        <v>207.0</v>
      </c>
      <c r="AD393" s="19">
        <v>40.0</v>
      </c>
      <c r="AE393" s="20">
        <v>27.0</v>
      </c>
      <c r="AF393" s="21">
        <v>45.0</v>
      </c>
      <c r="AG393" s="22">
        <v>22.0</v>
      </c>
      <c r="AH393" s="27"/>
      <c r="AI393" s="27"/>
    </row>
    <row r="394">
      <c r="A394" s="32"/>
      <c r="B394" s="29">
        <v>5593.0</v>
      </c>
      <c r="C394" s="30">
        <v>1952.0</v>
      </c>
      <c r="D394" s="31" t="s">
        <v>0</v>
      </c>
      <c r="E394" s="5">
        <v>16.0</v>
      </c>
      <c r="F394" s="6">
        <v>38.0</v>
      </c>
      <c r="G394" s="7">
        <v>23.0</v>
      </c>
      <c r="H394" s="8">
        <v>84.0</v>
      </c>
      <c r="I394" s="9">
        <v>138.0</v>
      </c>
      <c r="J394" s="10">
        <v>38.0</v>
      </c>
      <c r="K394" s="11">
        <v>33.0</v>
      </c>
      <c r="L394" s="12">
        <v>14.0</v>
      </c>
      <c r="M394" s="13">
        <v>74.0</v>
      </c>
      <c r="N394" s="31"/>
      <c r="O394" s="14">
        <v>21.0</v>
      </c>
      <c r="P394" s="15">
        <v>16.0</v>
      </c>
      <c r="Q394" s="16">
        <v>17.0</v>
      </c>
      <c r="R394" s="17">
        <v>67.0</v>
      </c>
      <c r="S394" s="18">
        <v>159.0</v>
      </c>
      <c r="T394" s="19">
        <v>26.0</v>
      </c>
      <c r="U394" s="20">
        <v>29.0</v>
      </c>
      <c r="V394" s="21">
        <v>34.0</v>
      </c>
      <c r="W394" s="22">
        <v>22.0</v>
      </c>
      <c r="X394" s="31"/>
      <c r="Y394" s="14">
        <v>8.0</v>
      </c>
      <c r="Z394" s="15">
        <v>7.0</v>
      </c>
      <c r="AA394" s="16">
        <v>18.0</v>
      </c>
      <c r="AB394" s="17">
        <v>64.0</v>
      </c>
      <c r="AC394" s="18">
        <v>153.0</v>
      </c>
      <c r="AD394" s="19">
        <v>27.0</v>
      </c>
      <c r="AE394" s="20">
        <v>28.0</v>
      </c>
      <c r="AF394" s="21">
        <v>24.0</v>
      </c>
      <c r="AG394" s="22">
        <v>9.0</v>
      </c>
      <c r="AH394" s="27"/>
      <c r="AI394" s="27"/>
    </row>
    <row r="395">
      <c r="A395" s="32"/>
      <c r="B395" s="29">
        <v>5597.0</v>
      </c>
      <c r="C395" s="30">
        <v>2462.0</v>
      </c>
      <c r="D395" s="31" t="s">
        <v>0</v>
      </c>
      <c r="E395" s="5">
        <v>12.0</v>
      </c>
      <c r="F395" s="6">
        <v>16.0</v>
      </c>
      <c r="G395" s="7">
        <v>12.0</v>
      </c>
      <c r="H395" s="8">
        <v>22.0</v>
      </c>
      <c r="I395" s="9">
        <v>75.0</v>
      </c>
      <c r="J395" s="10">
        <v>24.0</v>
      </c>
      <c r="K395" s="11">
        <v>14.0</v>
      </c>
      <c r="L395" s="12">
        <v>20.0</v>
      </c>
      <c r="M395" s="13">
        <v>29.0</v>
      </c>
      <c r="N395" s="31"/>
      <c r="O395" s="14">
        <v>3.0</v>
      </c>
      <c r="P395" s="15">
        <v>3.0</v>
      </c>
      <c r="Q395" s="16">
        <v>0.0</v>
      </c>
      <c r="R395" s="17">
        <v>27.0</v>
      </c>
      <c r="S395" s="18">
        <v>79.0</v>
      </c>
      <c r="T395" s="19">
        <v>34.0</v>
      </c>
      <c r="U395" s="20">
        <v>9.0</v>
      </c>
      <c r="V395" s="21">
        <v>10.0</v>
      </c>
      <c r="W395" s="22">
        <v>13.0</v>
      </c>
      <c r="X395" s="31"/>
      <c r="Y395" s="14">
        <v>3.0</v>
      </c>
      <c r="Z395" s="15">
        <v>3.0</v>
      </c>
      <c r="AA395" s="16">
        <v>4.0</v>
      </c>
      <c r="AB395" s="17">
        <v>25.0</v>
      </c>
      <c r="AC395" s="18">
        <v>75.0</v>
      </c>
      <c r="AD395" s="19">
        <v>35.0</v>
      </c>
      <c r="AE395" s="20">
        <v>9.0</v>
      </c>
      <c r="AF395" s="21">
        <v>12.0</v>
      </c>
      <c r="AG395" s="22">
        <v>6.0</v>
      </c>
      <c r="AH395" s="27"/>
      <c r="AI395" s="27"/>
    </row>
    <row r="396">
      <c r="A396" s="32"/>
      <c r="B396" s="29">
        <v>5603.0</v>
      </c>
      <c r="C396" s="30">
        <v>1061.0</v>
      </c>
      <c r="D396" s="31" t="s">
        <v>0</v>
      </c>
      <c r="E396" s="5">
        <v>6.0</v>
      </c>
      <c r="F396" s="6">
        <v>17.0</v>
      </c>
      <c r="G396" s="7">
        <v>15.0</v>
      </c>
      <c r="H396" s="8">
        <v>21.0</v>
      </c>
      <c r="I396" s="9">
        <v>58.0</v>
      </c>
      <c r="J396" s="10">
        <v>37.0</v>
      </c>
      <c r="K396" s="11">
        <v>10.0</v>
      </c>
      <c r="L396" s="12">
        <v>19.0</v>
      </c>
      <c r="M396" s="13">
        <v>27.0</v>
      </c>
      <c r="N396" s="31"/>
      <c r="O396" s="14">
        <v>5.0</v>
      </c>
      <c r="P396" s="15">
        <v>15.0</v>
      </c>
      <c r="Q396" s="16">
        <v>11.0</v>
      </c>
      <c r="R396" s="17">
        <v>21.0</v>
      </c>
      <c r="S396" s="18">
        <v>45.0</v>
      </c>
      <c r="T396" s="19">
        <v>23.0</v>
      </c>
      <c r="U396" s="20">
        <v>8.0</v>
      </c>
      <c r="V396" s="21">
        <v>17.0</v>
      </c>
      <c r="W396" s="22">
        <v>24.0</v>
      </c>
      <c r="X396" s="31"/>
      <c r="Y396" s="14">
        <v>3.0</v>
      </c>
      <c r="Z396" s="15">
        <v>2.0</v>
      </c>
      <c r="AA396" s="16">
        <v>6.0</v>
      </c>
      <c r="AB396" s="17">
        <v>22.0</v>
      </c>
      <c r="AC396" s="18">
        <v>43.0</v>
      </c>
      <c r="AD396" s="19">
        <v>22.0</v>
      </c>
      <c r="AE396" s="20">
        <v>6.0</v>
      </c>
      <c r="AF396" s="21">
        <v>16.0</v>
      </c>
      <c r="AG396" s="22">
        <v>20.0</v>
      </c>
      <c r="AH396" s="27"/>
      <c r="AI396" s="27"/>
    </row>
    <row r="397">
      <c r="A397" s="32"/>
      <c r="B397" s="29">
        <v>5612.0</v>
      </c>
      <c r="C397" s="30">
        <v>2855.0</v>
      </c>
      <c r="D397" s="31" t="s">
        <v>0</v>
      </c>
      <c r="E397" s="5">
        <v>7.0</v>
      </c>
      <c r="F397" s="6">
        <v>41.0</v>
      </c>
      <c r="G397" s="7">
        <v>15.0</v>
      </c>
      <c r="H397" s="8">
        <v>30.0</v>
      </c>
      <c r="I397" s="9">
        <v>97.0</v>
      </c>
      <c r="J397" s="10">
        <v>38.0</v>
      </c>
      <c r="K397" s="11">
        <v>22.0</v>
      </c>
      <c r="L397" s="12">
        <v>27.0</v>
      </c>
      <c r="M397" s="13">
        <v>56.0</v>
      </c>
      <c r="N397" s="31"/>
      <c r="O397" s="14">
        <v>9.0</v>
      </c>
      <c r="P397" s="15">
        <v>11.0</v>
      </c>
      <c r="Q397" s="16">
        <v>4.0</v>
      </c>
      <c r="R397" s="17">
        <v>30.0</v>
      </c>
      <c r="S397" s="18">
        <v>103.0</v>
      </c>
      <c r="T397" s="19">
        <v>45.0</v>
      </c>
      <c r="U397" s="20">
        <v>9.0</v>
      </c>
      <c r="V397" s="21">
        <v>26.0</v>
      </c>
      <c r="W397" s="22">
        <v>22.0</v>
      </c>
      <c r="X397" s="31"/>
      <c r="Y397" s="14">
        <v>2.0</v>
      </c>
      <c r="Z397" s="15">
        <v>7.0</v>
      </c>
      <c r="AA397" s="16">
        <v>9.0</v>
      </c>
      <c r="AB397" s="17">
        <v>30.0</v>
      </c>
      <c r="AC397" s="18">
        <v>94.0</v>
      </c>
      <c r="AD397" s="19">
        <v>44.0</v>
      </c>
      <c r="AE397" s="20">
        <v>12.0</v>
      </c>
      <c r="AF397" s="21">
        <v>22.0</v>
      </c>
      <c r="AG397" s="22">
        <v>11.0</v>
      </c>
      <c r="AH397" s="27"/>
      <c r="AI397" s="27"/>
    </row>
    <row r="398">
      <c r="A398" s="32"/>
      <c r="B398" s="29">
        <v>5620.0</v>
      </c>
      <c r="C398" s="30">
        <v>2808.0</v>
      </c>
      <c r="D398" s="31" t="s">
        <v>0</v>
      </c>
      <c r="E398" s="5">
        <v>18.0</v>
      </c>
      <c r="F398" s="6">
        <v>44.0</v>
      </c>
      <c r="G398" s="7">
        <v>20.0</v>
      </c>
      <c r="H398" s="8">
        <v>38.0</v>
      </c>
      <c r="I398" s="9">
        <v>126.0</v>
      </c>
      <c r="J398" s="10">
        <v>34.0</v>
      </c>
      <c r="K398" s="11">
        <v>15.0</v>
      </c>
      <c r="L398" s="12">
        <v>21.0</v>
      </c>
      <c r="M398" s="13">
        <v>56.0</v>
      </c>
      <c r="N398" s="31"/>
      <c r="O398" s="14">
        <v>12.0</v>
      </c>
      <c r="P398" s="15">
        <v>21.0</v>
      </c>
      <c r="Q398" s="16">
        <v>13.0</v>
      </c>
      <c r="R398" s="17">
        <v>36.0</v>
      </c>
      <c r="S398" s="18">
        <v>134.0</v>
      </c>
      <c r="T398" s="19">
        <v>24.0</v>
      </c>
      <c r="U398" s="20">
        <v>22.0</v>
      </c>
      <c r="V398" s="21">
        <v>23.0</v>
      </c>
      <c r="W398" s="22">
        <v>25.0</v>
      </c>
      <c r="X398" s="31"/>
      <c r="Y398" s="14">
        <v>7.0</v>
      </c>
      <c r="Z398" s="15">
        <v>11.0</v>
      </c>
      <c r="AA398" s="16">
        <v>17.0</v>
      </c>
      <c r="AB398" s="17">
        <v>33.0</v>
      </c>
      <c r="AC398" s="18">
        <v>130.0</v>
      </c>
      <c r="AD398" s="19">
        <v>22.0</v>
      </c>
      <c r="AE398" s="20">
        <v>19.0</v>
      </c>
      <c r="AF398" s="21">
        <v>26.0</v>
      </c>
      <c r="AG398" s="22">
        <v>11.0</v>
      </c>
      <c r="AH398" s="27"/>
      <c r="AI398" s="27"/>
    </row>
    <row r="399">
      <c r="A399" s="32"/>
      <c r="B399" s="29">
        <v>5622.0</v>
      </c>
      <c r="C399" s="30">
        <v>2384.0</v>
      </c>
      <c r="D399" s="31" t="s">
        <v>0</v>
      </c>
      <c r="E399" s="5">
        <v>9.0</v>
      </c>
      <c r="F399" s="6">
        <v>25.0</v>
      </c>
      <c r="G399" s="7">
        <v>6.0</v>
      </c>
      <c r="H399" s="8">
        <v>41.0</v>
      </c>
      <c r="I399" s="9">
        <v>108.0</v>
      </c>
      <c r="J399" s="10">
        <v>26.0</v>
      </c>
      <c r="K399" s="11">
        <v>12.0</v>
      </c>
      <c r="L399" s="12">
        <v>10.0</v>
      </c>
      <c r="M399" s="13">
        <v>53.0</v>
      </c>
      <c r="N399" s="31"/>
      <c r="O399" s="14">
        <v>7.0</v>
      </c>
      <c r="P399" s="15">
        <v>7.0</v>
      </c>
      <c r="Q399" s="16">
        <v>2.0</v>
      </c>
      <c r="R399" s="17">
        <v>29.0</v>
      </c>
      <c r="S399" s="18">
        <v>123.0</v>
      </c>
      <c r="T399" s="19">
        <v>16.0</v>
      </c>
      <c r="U399" s="20">
        <v>14.0</v>
      </c>
      <c r="V399" s="21">
        <v>21.0</v>
      </c>
      <c r="W399" s="22">
        <v>13.0</v>
      </c>
      <c r="X399" s="31"/>
      <c r="Y399" s="14">
        <v>7.0</v>
      </c>
      <c r="Z399" s="15">
        <v>5.0</v>
      </c>
      <c r="AA399" s="16">
        <v>3.0</v>
      </c>
      <c r="AB399" s="17">
        <v>31.0</v>
      </c>
      <c r="AC399" s="18">
        <v>119.0</v>
      </c>
      <c r="AD399" s="19">
        <v>14.0</v>
      </c>
      <c r="AE399" s="20">
        <v>9.0</v>
      </c>
      <c r="AF399" s="21">
        <v>9.0</v>
      </c>
      <c r="AG399" s="22">
        <v>9.0</v>
      </c>
      <c r="AH399" s="27"/>
      <c r="AI399" s="27"/>
    </row>
    <row r="400">
      <c r="A400" s="32"/>
      <c r="B400" s="29">
        <v>5624.0</v>
      </c>
      <c r="C400" s="30">
        <v>1053.0</v>
      </c>
      <c r="D400" s="31" t="s">
        <v>0</v>
      </c>
      <c r="E400" s="5">
        <v>8.0</v>
      </c>
      <c r="F400" s="6">
        <v>24.0</v>
      </c>
      <c r="G400" s="7">
        <v>7.0</v>
      </c>
      <c r="H400" s="8">
        <v>24.0</v>
      </c>
      <c r="I400" s="9">
        <v>58.0</v>
      </c>
      <c r="J400" s="10">
        <v>19.0</v>
      </c>
      <c r="K400" s="11">
        <v>10.0</v>
      </c>
      <c r="L400" s="12">
        <v>7.0</v>
      </c>
      <c r="M400" s="13">
        <v>18.0</v>
      </c>
      <c r="N400" s="31"/>
      <c r="O400" s="14">
        <v>8.0</v>
      </c>
      <c r="P400" s="15">
        <v>5.0</v>
      </c>
      <c r="Q400" s="16">
        <v>10.0</v>
      </c>
      <c r="R400" s="17">
        <v>16.0</v>
      </c>
      <c r="S400" s="18">
        <v>58.0</v>
      </c>
      <c r="T400" s="19">
        <v>9.0</v>
      </c>
      <c r="U400" s="20">
        <v>15.0</v>
      </c>
      <c r="V400" s="21">
        <v>13.0</v>
      </c>
      <c r="W400" s="22">
        <v>8.0</v>
      </c>
      <c r="X400" s="31"/>
      <c r="Y400" s="14">
        <v>6.0</v>
      </c>
      <c r="Z400" s="15">
        <v>5.0</v>
      </c>
      <c r="AA400" s="16">
        <v>4.0</v>
      </c>
      <c r="AB400" s="17">
        <v>16.0</v>
      </c>
      <c r="AC400" s="18">
        <v>55.0</v>
      </c>
      <c r="AD400" s="19">
        <v>10.0</v>
      </c>
      <c r="AE400" s="20">
        <v>11.0</v>
      </c>
      <c r="AF400" s="21">
        <v>7.0</v>
      </c>
      <c r="AG400" s="22">
        <v>6.0</v>
      </c>
      <c r="AH400" s="27"/>
      <c r="AI400" s="27"/>
    </row>
    <row r="401">
      <c r="A401" s="32"/>
      <c r="B401" s="29">
        <v>5625.0</v>
      </c>
      <c r="C401" s="30">
        <v>3153.0</v>
      </c>
      <c r="D401" s="31" t="s">
        <v>0</v>
      </c>
      <c r="E401" s="5">
        <v>20.0</v>
      </c>
      <c r="F401" s="6">
        <v>43.0</v>
      </c>
      <c r="G401" s="7">
        <v>29.0</v>
      </c>
      <c r="H401" s="8">
        <v>50.0</v>
      </c>
      <c r="I401" s="9">
        <v>136.0</v>
      </c>
      <c r="J401" s="10">
        <v>62.0</v>
      </c>
      <c r="K401" s="11">
        <v>16.0</v>
      </c>
      <c r="L401" s="12">
        <v>22.0</v>
      </c>
      <c r="M401" s="13">
        <v>71.0</v>
      </c>
      <c r="N401" s="31"/>
      <c r="O401" s="14">
        <v>14.0</v>
      </c>
      <c r="P401" s="15">
        <v>21.0</v>
      </c>
      <c r="Q401" s="16">
        <v>18.0</v>
      </c>
      <c r="R401" s="17">
        <v>38.0</v>
      </c>
      <c r="S401" s="18">
        <v>158.0</v>
      </c>
      <c r="T401" s="19">
        <v>34.0</v>
      </c>
      <c r="U401" s="20">
        <v>18.0</v>
      </c>
      <c r="V401" s="21">
        <v>25.0</v>
      </c>
      <c r="W401" s="22">
        <v>44.0</v>
      </c>
      <c r="X401" s="31"/>
      <c r="Y401" s="14">
        <v>8.0</v>
      </c>
      <c r="Z401" s="15">
        <v>7.0</v>
      </c>
      <c r="AA401" s="16">
        <v>20.0</v>
      </c>
      <c r="AB401" s="17">
        <v>37.0</v>
      </c>
      <c r="AC401" s="18">
        <v>152.0</v>
      </c>
      <c r="AD401" s="19">
        <v>37.0</v>
      </c>
      <c r="AE401" s="20">
        <v>9.0</v>
      </c>
      <c r="AF401" s="21">
        <v>20.0</v>
      </c>
      <c r="AG401" s="22">
        <v>27.0</v>
      </c>
      <c r="AH401" s="27"/>
      <c r="AI401" s="27"/>
    </row>
    <row r="402">
      <c r="A402" s="32"/>
      <c r="B402" s="29">
        <v>5635.0</v>
      </c>
      <c r="C402" s="30">
        <v>1712.0</v>
      </c>
      <c r="D402" s="31" t="s">
        <v>0</v>
      </c>
      <c r="E402" s="5">
        <v>11.0</v>
      </c>
      <c r="F402" s="6">
        <v>11.0</v>
      </c>
      <c r="G402" s="7">
        <v>5.0</v>
      </c>
      <c r="H402" s="8">
        <v>22.0</v>
      </c>
      <c r="I402" s="9">
        <v>59.0</v>
      </c>
      <c r="J402" s="10">
        <v>23.0</v>
      </c>
      <c r="K402" s="11">
        <v>14.0</v>
      </c>
      <c r="L402" s="12">
        <v>12.0</v>
      </c>
      <c r="M402" s="13">
        <v>33.0</v>
      </c>
      <c r="N402" s="31"/>
      <c r="O402" s="14">
        <v>9.0</v>
      </c>
      <c r="P402" s="15">
        <v>9.0</v>
      </c>
      <c r="Q402" s="16">
        <v>3.0</v>
      </c>
      <c r="R402" s="17">
        <v>19.0</v>
      </c>
      <c r="S402" s="18">
        <v>63.0</v>
      </c>
      <c r="T402" s="19">
        <v>13.0</v>
      </c>
      <c r="U402" s="20">
        <v>10.0</v>
      </c>
      <c r="V402" s="21">
        <v>14.0</v>
      </c>
      <c r="W402" s="22">
        <v>14.0</v>
      </c>
      <c r="X402" s="31"/>
      <c r="Y402" s="14">
        <v>7.0</v>
      </c>
      <c r="Z402" s="15">
        <v>5.0</v>
      </c>
      <c r="AA402" s="16">
        <v>4.0</v>
      </c>
      <c r="AB402" s="17">
        <v>19.0</v>
      </c>
      <c r="AC402" s="18">
        <v>62.0</v>
      </c>
      <c r="AD402" s="19">
        <v>13.0</v>
      </c>
      <c r="AE402" s="20">
        <v>10.0</v>
      </c>
      <c r="AF402" s="21">
        <v>11.0</v>
      </c>
      <c r="AG402" s="22">
        <v>9.0</v>
      </c>
      <c r="AH402" s="27"/>
      <c r="AI402" s="27"/>
    </row>
    <row r="403">
      <c r="A403" s="32"/>
      <c r="B403" s="29">
        <v>5652.0</v>
      </c>
      <c r="C403" s="30">
        <v>1211.0</v>
      </c>
      <c r="D403" s="31" t="s">
        <v>0</v>
      </c>
      <c r="E403" s="5">
        <v>18.0</v>
      </c>
      <c r="F403" s="6">
        <v>39.0</v>
      </c>
      <c r="G403" s="7">
        <v>26.0</v>
      </c>
      <c r="H403" s="8">
        <v>63.0</v>
      </c>
      <c r="I403" s="9">
        <v>148.0</v>
      </c>
      <c r="J403" s="10">
        <v>58.0</v>
      </c>
      <c r="K403" s="11">
        <v>31.0</v>
      </c>
      <c r="L403" s="12">
        <v>26.0</v>
      </c>
      <c r="M403" s="13">
        <v>70.0</v>
      </c>
      <c r="N403" s="31"/>
      <c r="O403" s="14">
        <v>40.0</v>
      </c>
      <c r="P403" s="15">
        <v>35.0</v>
      </c>
      <c r="Q403" s="16">
        <v>24.0</v>
      </c>
      <c r="R403" s="17">
        <v>30.0</v>
      </c>
      <c r="S403" s="18">
        <v>79.0</v>
      </c>
      <c r="T403" s="19">
        <v>10.0</v>
      </c>
      <c r="U403" s="20">
        <v>31.0</v>
      </c>
      <c r="V403" s="21">
        <v>86.0</v>
      </c>
      <c r="W403" s="22">
        <v>69.0</v>
      </c>
      <c r="X403" s="31"/>
      <c r="Y403" s="14">
        <v>20.0</v>
      </c>
      <c r="Z403" s="15">
        <v>16.0</v>
      </c>
      <c r="AA403" s="16">
        <v>33.0</v>
      </c>
      <c r="AB403" s="17">
        <v>29.0</v>
      </c>
      <c r="AC403" s="18">
        <v>79.0</v>
      </c>
      <c r="AD403" s="19">
        <v>11.0</v>
      </c>
      <c r="AE403" s="20">
        <v>33.0</v>
      </c>
      <c r="AF403" s="21">
        <v>69.0</v>
      </c>
      <c r="AG403" s="22">
        <v>45.0</v>
      </c>
      <c r="AH403" s="27"/>
      <c r="AI403" s="27"/>
    </row>
    <row r="404">
      <c r="A404" s="32"/>
      <c r="B404" s="29">
        <v>6001.0</v>
      </c>
      <c r="C404" s="30">
        <v>2316.0</v>
      </c>
      <c r="D404" s="31" t="s">
        <v>0</v>
      </c>
      <c r="E404" s="5">
        <v>21.0</v>
      </c>
      <c r="F404" s="6">
        <v>71.0</v>
      </c>
      <c r="G404" s="7">
        <v>22.0</v>
      </c>
      <c r="H404" s="8">
        <v>45.0</v>
      </c>
      <c r="I404" s="9">
        <v>182.0</v>
      </c>
      <c r="J404" s="10">
        <v>57.0</v>
      </c>
      <c r="K404" s="11">
        <v>15.0</v>
      </c>
      <c r="L404" s="12">
        <v>11.0</v>
      </c>
      <c r="M404" s="13">
        <v>89.0</v>
      </c>
      <c r="N404" s="31"/>
      <c r="O404" s="14">
        <v>20.0</v>
      </c>
      <c r="P404" s="15">
        <v>49.0</v>
      </c>
      <c r="Q404" s="16">
        <v>22.0</v>
      </c>
      <c r="R404" s="17">
        <v>19.0</v>
      </c>
      <c r="S404" s="18">
        <v>156.0</v>
      </c>
      <c r="T404" s="19">
        <v>15.0</v>
      </c>
      <c r="U404" s="20">
        <v>28.0</v>
      </c>
      <c r="V404" s="21">
        <v>55.0</v>
      </c>
      <c r="W404" s="22">
        <v>42.0</v>
      </c>
      <c r="X404" s="31"/>
      <c r="Y404" s="14">
        <v>15.0</v>
      </c>
      <c r="Z404" s="15">
        <v>27.0</v>
      </c>
      <c r="AA404" s="16">
        <v>26.0</v>
      </c>
      <c r="AB404" s="17">
        <v>20.0</v>
      </c>
      <c r="AC404" s="18">
        <v>158.0</v>
      </c>
      <c r="AD404" s="19">
        <v>13.0</v>
      </c>
      <c r="AE404" s="20">
        <v>30.0</v>
      </c>
      <c r="AF404" s="21">
        <v>56.0</v>
      </c>
      <c r="AG404" s="22">
        <v>38.0</v>
      </c>
      <c r="AH404" s="27"/>
      <c r="AI404" s="27"/>
    </row>
    <row r="405">
      <c r="A405" s="32"/>
      <c r="B405" s="29">
        <v>6003.0</v>
      </c>
      <c r="C405" s="30">
        <v>1099.0</v>
      </c>
      <c r="D405" s="31" t="s">
        <v>0</v>
      </c>
      <c r="E405" s="5">
        <v>18.0</v>
      </c>
      <c r="F405" s="6">
        <v>41.0</v>
      </c>
      <c r="G405" s="7">
        <v>9.0</v>
      </c>
      <c r="H405" s="8">
        <v>94.0</v>
      </c>
      <c r="I405" s="9">
        <v>205.0</v>
      </c>
      <c r="J405" s="10">
        <v>55.0</v>
      </c>
      <c r="K405" s="11">
        <v>31.0</v>
      </c>
      <c r="L405" s="12">
        <v>10.0</v>
      </c>
      <c r="M405" s="13">
        <v>64.0</v>
      </c>
      <c r="N405" s="31"/>
      <c r="O405" s="14">
        <v>42.0</v>
      </c>
      <c r="P405" s="15">
        <v>61.0</v>
      </c>
      <c r="Q405" s="16">
        <v>18.0</v>
      </c>
      <c r="R405" s="17">
        <v>32.0</v>
      </c>
      <c r="S405" s="18">
        <v>143.0</v>
      </c>
      <c r="T405" s="19">
        <v>15.0</v>
      </c>
      <c r="U405" s="20">
        <v>60.0</v>
      </c>
      <c r="V405" s="21">
        <v>69.0</v>
      </c>
      <c r="W405" s="22">
        <v>41.0</v>
      </c>
      <c r="X405" s="31"/>
      <c r="Y405" s="14">
        <v>19.0</v>
      </c>
      <c r="Z405" s="15">
        <v>21.0</v>
      </c>
      <c r="AA405" s="16">
        <v>10.0</v>
      </c>
      <c r="AB405" s="17">
        <v>32.0</v>
      </c>
      <c r="AC405" s="18">
        <v>145.0</v>
      </c>
      <c r="AD405" s="19">
        <v>15.0</v>
      </c>
      <c r="AE405" s="20">
        <v>57.0</v>
      </c>
      <c r="AF405" s="21">
        <v>56.0</v>
      </c>
      <c r="AG405" s="22">
        <v>28.0</v>
      </c>
      <c r="AH405" s="27"/>
      <c r="AI405" s="27"/>
    </row>
    <row r="406">
      <c r="A406" s="32"/>
      <c r="B406" s="29">
        <v>6004.0</v>
      </c>
      <c r="C406" s="30">
        <v>1458.0</v>
      </c>
      <c r="D406" s="31" t="s">
        <v>0</v>
      </c>
      <c r="E406" s="5">
        <v>22.0</v>
      </c>
      <c r="F406" s="6">
        <v>49.0</v>
      </c>
      <c r="G406" s="7">
        <v>8.0</v>
      </c>
      <c r="H406" s="8">
        <v>148.0</v>
      </c>
      <c r="I406" s="9">
        <v>294.0</v>
      </c>
      <c r="J406" s="10">
        <v>64.0</v>
      </c>
      <c r="K406" s="11">
        <v>32.0</v>
      </c>
      <c r="L406" s="12">
        <v>7.0</v>
      </c>
      <c r="M406" s="13">
        <v>105.0</v>
      </c>
      <c r="N406" s="31"/>
      <c r="O406" s="14">
        <v>59.0</v>
      </c>
      <c r="P406" s="15">
        <v>66.0</v>
      </c>
      <c r="Q406" s="16">
        <v>15.0</v>
      </c>
      <c r="R406" s="17">
        <v>66.0</v>
      </c>
      <c r="S406" s="18">
        <v>209.0</v>
      </c>
      <c r="T406" s="19">
        <v>14.0</v>
      </c>
      <c r="U406" s="20">
        <v>71.0</v>
      </c>
      <c r="V406" s="21">
        <v>98.0</v>
      </c>
      <c r="W406" s="22">
        <v>53.0</v>
      </c>
      <c r="X406" s="31"/>
      <c r="Y406" s="14">
        <v>32.0</v>
      </c>
      <c r="Z406" s="15">
        <v>32.0</v>
      </c>
      <c r="AA406" s="16">
        <v>19.0</v>
      </c>
      <c r="AB406" s="17">
        <v>65.0</v>
      </c>
      <c r="AC406" s="18">
        <v>204.0</v>
      </c>
      <c r="AD406" s="19">
        <v>12.0</v>
      </c>
      <c r="AE406" s="20">
        <v>70.0</v>
      </c>
      <c r="AF406" s="21">
        <v>84.0</v>
      </c>
      <c r="AG406" s="22">
        <v>37.0</v>
      </c>
      <c r="AH406" s="27"/>
      <c r="AI406" s="27"/>
    </row>
    <row r="407">
      <c r="A407" s="32"/>
      <c r="B407" s="29">
        <v>6007.0</v>
      </c>
      <c r="C407" s="30">
        <v>2030.0</v>
      </c>
      <c r="D407" s="31" t="s">
        <v>0</v>
      </c>
      <c r="E407" s="5">
        <v>20.0</v>
      </c>
      <c r="F407" s="6">
        <v>43.0</v>
      </c>
      <c r="G407" s="7">
        <v>36.0</v>
      </c>
      <c r="H407" s="8">
        <v>63.0</v>
      </c>
      <c r="I407" s="9">
        <v>110.0</v>
      </c>
      <c r="J407" s="10">
        <v>46.0</v>
      </c>
      <c r="K407" s="11">
        <v>21.0</v>
      </c>
      <c r="L407" s="12">
        <v>30.0</v>
      </c>
      <c r="M407" s="13">
        <v>54.0</v>
      </c>
      <c r="N407" s="31"/>
      <c r="O407" s="14">
        <v>26.0</v>
      </c>
      <c r="P407" s="15">
        <v>29.0</v>
      </c>
      <c r="Q407" s="16">
        <v>19.0</v>
      </c>
      <c r="R407" s="17">
        <v>17.0</v>
      </c>
      <c r="S407" s="18">
        <v>111.0</v>
      </c>
      <c r="T407" s="19">
        <v>16.0</v>
      </c>
      <c r="U407" s="20">
        <v>48.0</v>
      </c>
      <c r="V407" s="21">
        <v>44.0</v>
      </c>
      <c r="W407" s="22">
        <v>53.0</v>
      </c>
      <c r="X407" s="31"/>
      <c r="Y407" s="14">
        <v>16.0</v>
      </c>
      <c r="Z407" s="15">
        <v>13.0</v>
      </c>
      <c r="AA407" s="16">
        <v>32.0</v>
      </c>
      <c r="AB407" s="17">
        <v>16.0</v>
      </c>
      <c r="AC407" s="18">
        <v>111.0</v>
      </c>
      <c r="AD407" s="19">
        <v>16.0</v>
      </c>
      <c r="AE407" s="20">
        <v>38.0</v>
      </c>
      <c r="AF407" s="21">
        <v>48.0</v>
      </c>
      <c r="AG407" s="22">
        <v>34.0</v>
      </c>
      <c r="AH407" s="27"/>
      <c r="AI407" s="27"/>
    </row>
    <row r="408">
      <c r="A408" s="32"/>
      <c r="B408" s="29">
        <v>6009.0</v>
      </c>
      <c r="C408" s="30">
        <v>1588.0</v>
      </c>
      <c r="D408" s="31" t="s">
        <v>0</v>
      </c>
      <c r="E408" s="5">
        <v>16.0</v>
      </c>
      <c r="F408" s="6">
        <v>51.0</v>
      </c>
      <c r="G408" s="7">
        <v>22.0</v>
      </c>
      <c r="H408" s="8">
        <v>42.0</v>
      </c>
      <c r="I408" s="9">
        <v>111.0</v>
      </c>
      <c r="J408" s="10">
        <v>37.0</v>
      </c>
      <c r="K408" s="11">
        <v>11.0</v>
      </c>
      <c r="L408" s="12">
        <v>14.0</v>
      </c>
      <c r="M408" s="13">
        <v>49.0</v>
      </c>
      <c r="N408" s="31"/>
      <c r="O408" s="14">
        <v>11.0</v>
      </c>
      <c r="P408" s="15">
        <v>26.0</v>
      </c>
      <c r="Q408" s="16">
        <v>13.0</v>
      </c>
      <c r="R408" s="17">
        <v>24.0</v>
      </c>
      <c r="S408" s="18">
        <v>94.0</v>
      </c>
      <c r="T408" s="19">
        <v>19.0</v>
      </c>
      <c r="U408" s="20">
        <v>21.0</v>
      </c>
      <c r="V408" s="21">
        <v>48.0</v>
      </c>
      <c r="W408" s="22">
        <v>30.0</v>
      </c>
      <c r="X408" s="31"/>
      <c r="Y408" s="14">
        <v>6.0</v>
      </c>
      <c r="Z408" s="15">
        <v>16.0</v>
      </c>
      <c r="AA408" s="16">
        <v>17.0</v>
      </c>
      <c r="AB408" s="17">
        <v>24.0</v>
      </c>
      <c r="AC408" s="18">
        <v>94.0</v>
      </c>
      <c r="AD408" s="19">
        <v>18.0</v>
      </c>
      <c r="AE408" s="20">
        <v>21.0</v>
      </c>
      <c r="AF408" s="21">
        <v>42.0</v>
      </c>
      <c r="AG408" s="22">
        <v>22.0</v>
      </c>
      <c r="AH408" s="27"/>
      <c r="AI408" s="27"/>
    </row>
    <row r="409">
      <c r="A409" s="32"/>
      <c r="B409" s="29">
        <v>6011.0</v>
      </c>
      <c r="C409" s="30">
        <v>1013.0</v>
      </c>
      <c r="D409" s="31" t="s">
        <v>0</v>
      </c>
      <c r="E409" s="5">
        <v>8.0</v>
      </c>
      <c r="F409" s="6">
        <v>17.0</v>
      </c>
      <c r="G409" s="7">
        <v>17.0</v>
      </c>
      <c r="H409" s="8">
        <v>23.0</v>
      </c>
      <c r="I409" s="9">
        <v>76.0</v>
      </c>
      <c r="J409" s="10">
        <v>22.0</v>
      </c>
      <c r="K409" s="11">
        <v>15.0</v>
      </c>
      <c r="L409" s="12">
        <v>9.0</v>
      </c>
      <c r="M409" s="13">
        <v>43.0</v>
      </c>
      <c r="N409" s="31"/>
      <c r="O409" s="14">
        <v>6.0</v>
      </c>
      <c r="P409" s="15">
        <v>11.0</v>
      </c>
      <c r="Q409" s="16">
        <v>12.0</v>
      </c>
      <c r="R409" s="17">
        <v>17.0</v>
      </c>
      <c r="S409" s="18">
        <v>69.0</v>
      </c>
      <c r="T409" s="19">
        <v>14.0</v>
      </c>
      <c r="U409" s="20">
        <v>14.0</v>
      </c>
      <c r="V409" s="21">
        <v>24.0</v>
      </c>
      <c r="W409" s="22">
        <v>18.0</v>
      </c>
      <c r="X409" s="31"/>
      <c r="Y409" s="14">
        <v>5.0</v>
      </c>
      <c r="Z409" s="15">
        <v>6.0</v>
      </c>
      <c r="AA409" s="16">
        <v>6.0</v>
      </c>
      <c r="AB409" s="17">
        <v>17.0</v>
      </c>
      <c r="AC409" s="18">
        <v>63.0</v>
      </c>
      <c r="AD409" s="19">
        <v>13.0</v>
      </c>
      <c r="AE409" s="20">
        <v>11.0</v>
      </c>
      <c r="AF409" s="21">
        <v>23.0</v>
      </c>
      <c r="AG409" s="22">
        <v>14.0</v>
      </c>
      <c r="AH409" s="27"/>
      <c r="AI409" s="27"/>
    </row>
    <row r="410">
      <c r="A410" s="32"/>
      <c r="B410" s="29">
        <v>6012.0</v>
      </c>
      <c r="C410" s="30">
        <v>1030.0</v>
      </c>
      <c r="D410" s="31" t="s">
        <v>0</v>
      </c>
      <c r="E410" s="5">
        <v>3.0</v>
      </c>
      <c r="F410" s="6">
        <v>21.0</v>
      </c>
      <c r="G410" s="7">
        <v>20.0</v>
      </c>
      <c r="H410" s="8">
        <v>27.0</v>
      </c>
      <c r="I410" s="9">
        <v>60.0</v>
      </c>
      <c r="J410" s="10">
        <v>36.0</v>
      </c>
      <c r="K410" s="11">
        <v>9.0</v>
      </c>
      <c r="L410" s="12">
        <v>8.0</v>
      </c>
      <c r="M410" s="13">
        <v>25.0</v>
      </c>
      <c r="N410" s="31"/>
      <c r="O410" s="14">
        <v>9.0</v>
      </c>
      <c r="P410" s="15">
        <v>12.0</v>
      </c>
      <c r="Q410" s="16">
        <v>17.0</v>
      </c>
      <c r="R410" s="17">
        <v>16.0</v>
      </c>
      <c r="S410" s="18">
        <v>47.0</v>
      </c>
      <c r="T410" s="19">
        <v>4.0</v>
      </c>
      <c r="U410" s="20">
        <v>14.0</v>
      </c>
      <c r="V410" s="21">
        <v>25.0</v>
      </c>
      <c r="W410" s="22">
        <v>28.0</v>
      </c>
      <c r="X410" s="31"/>
      <c r="Y410" s="14">
        <v>9.0</v>
      </c>
      <c r="Z410" s="15">
        <v>4.0</v>
      </c>
      <c r="AA410" s="16">
        <v>21.0</v>
      </c>
      <c r="AB410" s="17">
        <v>15.0</v>
      </c>
      <c r="AC410" s="18">
        <v>41.0</v>
      </c>
      <c r="AD410" s="19">
        <v>6.0</v>
      </c>
      <c r="AE410" s="20">
        <v>16.0</v>
      </c>
      <c r="AF410" s="21">
        <v>16.0</v>
      </c>
      <c r="AG410" s="22">
        <v>17.0</v>
      </c>
      <c r="AH410" s="27"/>
      <c r="AI410" s="27"/>
    </row>
    <row r="411">
      <c r="A411" s="32"/>
      <c r="B411" s="29">
        <v>6014.0</v>
      </c>
      <c r="C411" s="30">
        <v>1399.0</v>
      </c>
      <c r="D411" s="31" t="s">
        <v>0</v>
      </c>
      <c r="E411" s="5">
        <v>25.0</v>
      </c>
      <c r="F411" s="6">
        <v>21.0</v>
      </c>
      <c r="G411" s="7">
        <v>7.0</v>
      </c>
      <c r="H411" s="8">
        <v>38.0</v>
      </c>
      <c r="I411" s="9">
        <v>114.0</v>
      </c>
      <c r="J411" s="10">
        <v>25.0</v>
      </c>
      <c r="K411" s="11">
        <v>20.0</v>
      </c>
      <c r="L411" s="12">
        <v>6.0</v>
      </c>
      <c r="M411" s="13">
        <v>62.0</v>
      </c>
      <c r="N411" s="31"/>
      <c r="O411" s="14">
        <v>22.0</v>
      </c>
      <c r="P411" s="15">
        <v>21.0</v>
      </c>
      <c r="Q411" s="16">
        <v>11.0</v>
      </c>
      <c r="R411" s="17">
        <v>27.0</v>
      </c>
      <c r="S411" s="18">
        <v>87.0</v>
      </c>
      <c r="T411" s="19">
        <v>6.0</v>
      </c>
      <c r="U411" s="20">
        <v>19.0</v>
      </c>
      <c r="V411" s="21">
        <v>44.0</v>
      </c>
      <c r="W411" s="22">
        <v>16.0</v>
      </c>
      <c r="X411" s="31"/>
      <c r="Y411" s="14">
        <v>12.0</v>
      </c>
      <c r="Z411" s="15">
        <v>8.0</v>
      </c>
      <c r="AA411" s="16">
        <v>9.0</v>
      </c>
      <c r="AB411" s="17">
        <v>25.0</v>
      </c>
      <c r="AC411" s="18">
        <v>88.0</v>
      </c>
      <c r="AD411" s="19">
        <v>6.0</v>
      </c>
      <c r="AE411" s="20">
        <v>22.0</v>
      </c>
      <c r="AF411" s="21">
        <v>43.0</v>
      </c>
      <c r="AG411" s="22">
        <v>13.0</v>
      </c>
      <c r="AH411" s="27"/>
      <c r="AI411" s="27"/>
    </row>
    <row r="412">
      <c r="A412" s="32"/>
      <c r="B412" s="29">
        <v>6015.0</v>
      </c>
      <c r="C412" s="30">
        <v>1359.0</v>
      </c>
      <c r="D412" s="31" t="s">
        <v>0</v>
      </c>
      <c r="E412" s="5">
        <v>8.0</v>
      </c>
      <c r="F412" s="6">
        <v>24.0</v>
      </c>
      <c r="G412" s="7">
        <v>11.0</v>
      </c>
      <c r="H412" s="8">
        <v>26.0</v>
      </c>
      <c r="I412" s="9">
        <v>68.0</v>
      </c>
      <c r="J412" s="10">
        <v>13.0</v>
      </c>
      <c r="K412" s="11">
        <v>13.0</v>
      </c>
      <c r="L412" s="12">
        <v>14.0</v>
      </c>
      <c r="M412" s="13">
        <v>25.0</v>
      </c>
      <c r="N412" s="31"/>
      <c r="O412" s="14">
        <v>3.0</v>
      </c>
      <c r="P412" s="15">
        <v>15.0</v>
      </c>
      <c r="Q412" s="16">
        <v>8.0</v>
      </c>
      <c r="R412" s="17">
        <v>20.0</v>
      </c>
      <c r="S412" s="18">
        <v>61.0</v>
      </c>
      <c r="T412" s="19">
        <v>9.0</v>
      </c>
      <c r="U412" s="20">
        <v>16.0</v>
      </c>
      <c r="V412" s="21">
        <v>19.0</v>
      </c>
      <c r="W412" s="22">
        <v>13.0</v>
      </c>
      <c r="X412" s="31"/>
      <c r="Y412" s="14">
        <v>5.0</v>
      </c>
      <c r="Z412" s="15">
        <v>4.0</v>
      </c>
      <c r="AA412" s="16">
        <v>13.0</v>
      </c>
      <c r="AB412" s="17">
        <v>21.0</v>
      </c>
      <c r="AC412" s="18">
        <v>61.0</v>
      </c>
      <c r="AD412" s="19">
        <v>12.0</v>
      </c>
      <c r="AE412" s="20">
        <v>14.0</v>
      </c>
      <c r="AF412" s="21">
        <v>22.0</v>
      </c>
      <c r="AG412" s="22">
        <v>8.0</v>
      </c>
      <c r="AH412" s="27"/>
      <c r="AI412" s="27"/>
    </row>
    <row r="413">
      <c r="A413" s="32"/>
      <c r="B413" s="29">
        <v>6016.0</v>
      </c>
      <c r="C413" s="30">
        <v>2203.0</v>
      </c>
      <c r="D413" s="31" t="s">
        <v>0</v>
      </c>
      <c r="E413" s="5">
        <v>23.0</v>
      </c>
      <c r="F413" s="6">
        <v>30.0</v>
      </c>
      <c r="G413" s="7">
        <v>14.0</v>
      </c>
      <c r="H413" s="8">
        <v>69.0</v>
      </c>
      <c r="I413" s="9">
        <v>129.0</v>
      </c>
      <c r="J413" s="10">
        <v>25.0</v>
      </c>
      <c r="K413" s="11">
        <v>27.0</v>
      </c>
      <c r="L413" s="12">
        <v>12.0</v>
      </c>
      <c r="M413" s="13">
        <v>67.0</v>
      </c>
      <c r="N413" s="31"/>
      <c r="O413" s="14">
        <v>20.0</v>
      </c>
      <c r="P413" s="15">
        <v>22.0</v>
      </c>
      <c r="Q413" s="16">
        <v>10.0</v>
      </c>
      <c r="R413" s="17">
        <v>42.0</v>
      </c>
      <c r="S413" s="18">
        <v>116.0</v>
      </c>
      <c r="T413" s="19">
        <v>16.0</v>
      </c>
      <c r="U413" s="20">
        <v>40.0</v>
      </c>
      <c r="V413" s="21">
        <v>34.0</v>
      </c>
      <c r="W413" s="22">
        <v>20.0</v>
      </c>
      <c r="X413" s="31"/>
      <c r="Y413" s="14">
        <v>19.0</v>
      </c>
      <c r="Z413" s="15">
        <v>12.0</v>
      </c>
      <c r="AA413" s="16">
        <v>14.0</v>
      </c>
      <c r="AB413" s="17">
        <v>45.0</v>
      </c>
      <c r="AC413" s="18">
        <v>125.0</v>
      </c>
      <c r="AD413" s="19">
        <v>13.0</v>
      </c>
      <c r="AE413" s="20">
        <v>37.0</v>
      </c>
      <c r="AF413" s="21">
        <v>30.0</v>
      </c>
      <c r="AG413" s="22">
        <v>11.0</v>
      </c>
      <c r="AH413" s="27"/>
      <c r="AI413" s="27"/>
    </row>
    <row r="414">
      <c r="A414" s="32"/>
      <c r="B414" s="29">
        <v>6017.0</v>
      </c>
      <c r="C414" s="30">
        <v>2829.0</v>
      </c>
      <c r="D414" s="31" t="s">
        <v>0</v>
      </c>
      <c r="E414" s="5">
        <v>33.0</v>
      </c>
      <c r="F414" s="6">
        <v>40.0</v>
      </c>
      <c r="G414" s="7">
        <v>35.0</v>
      </c>
      <c r="H414" s="8">
        <v>77.0</v>
      </c>
      <c r="I414" s="9">
        <v>159.0</v>
      </c>
      <c r="J414" s="10">
        <v>74.0</v>
      </c>
      <c r="K414" s="11">
        <v>34.0</v>
      </c>
      <c r="L414" s="12">
        <v>27.0</v>
      </c>
      <c r="M414" s="13">
        <v>97.0</v>
      </c>
      <c r="N414" s="31"/>
      <c r="O414" s="14">
        <v>27.0</v>
      </c>
      <c r="P414" s="15">
        <v>26.0</v>
      </c>
      <c r="Q414" s="16">
        <v>26.0</v>
      </c>
      <c r="R414" s="17">
        <v>56.0</v>
      </c>
      <c r="S414" s="18">
        <v>158.0</v>
      </c>
      <c r="T414" s="19">
        <v>36.0</v>
      </c>
      <c r="U414" s="20">
        <v>51.0</v>
      </c>
      <c r="V414" s="21">
        <v>69.0</v>
      </c>
      <c r="W414" s="22">
        <v>47.0</v>
      </c>
      <c r="X414" s="31"/>
      <c r="Y414" s="14">
        <v>27.0</v>
      </c>
      <c r="Z414" s="15">
        <v>13.0</v>
      </c>
      <c r="AA414" s="16">
        <v>22.0</v>
      </c>
      <c r="AB414" s="17">
        <v>50.0</v>
      </c>
      <c r="AC414" s="18">
        <v>152.0</v>
      </c>
      <c r="AD414" s="19">
        <v>36.0</v>
      </c>
      <c r="AE414" s="20">
        <v>39.0</v>
      </c>
      <c r="AF414" s="21">
        <v>61.0</v>
      </c>
      <c r="AG414" s="22">
        <v>35.0</v>
      </c>
      <c r="AH414" s="27"/>
      <c r="AI414" s="27"/>
    </row>
    <row r="415">
      <c r="A415" s="32"/>
      <c r="B415" s="29">
        <v>6018.0</v>
      </c>
      <c r="C415" s="30">
        <v>909.0</v>
      </c>
      <c r="D415" s="31" t="s">
        <v>0</v>
      </c>
      <c r="E415" s="5">
        <v>6.0</v>
      </c>
      <c r="F415" s="6">
        <v>26.0</v>
      </c>
      <c r="G415" s="7">
        <v>16.0</v>
      </c>
      <c r="H415" s="8">
        <v>38.0</v>
      </c>
      <c r="I415" s="9">
        <v>128.0</v>
      </c>
      <c r="J415" s="10">
        <v>26.0</v>
      </c>
      <c r="K415" s="11">
        <v>17.0</v>
      </c>
      <c r="L415" s="12">
        <v>2.0</v>
      </c>
      <c r="M415" s="13">
        <v>25.0</v>
      </c>
      <c r="N415" s="31"/>
      <c r="O415" s="14">
        <v>8.0</v>
      </c>
      <c r="P415" s="15">
        <v>34.0</v>
      </c>
      <c r="Q415" s="16">
        <v>8.0</v>
      </c>
      <c r="R415" s="17">
        <v>22.0</v>
      </c>
      <c r="S415" s="18">
        <v>57.0</v>
      </c>
      <c r="T415" s="19">
        <v>7.0</v>
      </c>
      <c r="U415" s="20">
        <v>23.0</v>
      </c>
      <c r="V415" s="21">
        <v>69.0</v>
      </c>
      <c r="W415" s="22">
        <v>27.0</v>
      </c>
      <c r="X415" s="31"/>
      <c r="Y415" s="14">
        <v>5.0</v>
      </c>
      <c r="Z415" s="15">
        <v>9.0</v>
      </c>
      <c r="AA415" s="16">
        <v>11.0</v>
      </c>
      <c r="AB415" s="17">
        <v>23.0</v>
      </c>
      <c r="AC415" s="18">
        <v>62.0</v>
      </c>
      <c r="AD415" s="19">
        <v>5.0</v>
      </c>
      <c r="AE415" s="20">
        <v>22.0</v>
      </c>
      <c r="AF415" s="21">
        <v>79.0</v>
      </c>
      <c r="AG415" s="22">
        <v>22.0</v>
      </c>
      <c r="AH415" s="27"/>
      <c r="AI415" s="27"/>
    </row>
    <row r="416">
      <c r="A416" s="32"/>
      <c r="B416" s="29">
        <v>6030.0</v>
      </c>
      <c r="C416" s="30">
        <v>1171.0</v>
      </c>
      <c r="D416" s="31" t="s">
        <v>0</v>
      </c>
      <c r="E416" s="5">
        <v>10.0</v>
      </c>
      <c r="F416" s="6">
        <v>15.0</v>
      </c>
      <c r="G416" s="7">
        <v>13.0</v>
      </c>
      <c r="H416" s="8">
        <v>19.0</v>
      </c>
      <c r="I416" s="9">
        <v>81.0</v>
      </c>
      <c r="J416" s="10">
        <v>30.0</v>
      </c>
      <c r="K416" s="11">
        <v>5.0</v>
      </c>
      <c r="L416" s="12">
        <v>5.0</v>
      </c>
      <c r="M416" s="13">
        <v>36.0</v>
      </c>
      <c r="N416" s="31"/>
      <c r="O416" s="14">
        <v>8.0</v>
      </c>
      <c r="P416" s="15">
        <v>11.0</v>
      </c>
      <c r="Q416" s="16">
        <v>7.0</v>
      </c>
      <c r="R416" s="17">
        <v>14.0</v>
      </c>
      <c r="S416" s="18">
        <v>76.0</v>
      </c>
      <c r="T416" s="19">
        <v>15.0</v>
      </c>
      <c r="U416" s="20">
        <v>9.0</v>
      </c>
      <c r="V416" s="21">
        <v>17.0</v>
      </c>
      <c r="W416" s="22">
        <v>18.0</v>
      </c>
      <c r="X416" s="31"/>
      <c r="Y416" s="14">
        <v>6.0</v>
      </c>
      <c r="Z416" s="15">
        <v>2.0</v>
      </c>
      <c r="AA416" s="16">
        <v>12.0</v>
      </c>
      <c r="AB416" s="17">
        <v>12.0</v>
      </c>
      <c r="AC416" s="18">
        <v>81.0</v>
      </c>
      <c r="AD416" s="19">
        <v>15.0</v>
      </c>
      <c r="AE416" s="20">
        <v>9.0</v>
      </c>
      <c r="AF416" s="21">
        <v>24.0</v>
      </c>
      <c r="AG416" s="22">
        <v>17.0</v>
      </c>
      <c r="AH416" s="27"/>
      <c r="AI416" s="27"/>
    </row>
    <row r="417">
      <c r="A417" s="32"/>
      <c r="B417" s="29">
        <v>6031.0</v>
      </c>
      <c r="C417" s="30">
        <v>1096.0</v>
      </c>
      <c r="D417" s="31" t="s">
        <v>0</v>
      </c>
      <c r="E417" s="5">
        <v>11.0</v>
      </c>
      <c r="F417" s="6">
        <v>21.0</v>
      </c>
      <c r="G417" s="7">
        <v>10.0</v>
      </c>
      <c r="H417" s="8">
        <v>23.0</v>
      </c>
      <c r="I417" s="9">
        <v>53.0</v>
      </c>
      <c r="J417" s="10">
        <v>18.0</v>
      </c>
      <c r="K417" s="11">
        <v>4.0</v>
      </c>
      <c r="L417" s="12">
        <v>11.0</v>
      </c>
      <c r="M417" s="13">
        <v>20.0</v>
      </c>
      <c r="N417" s="31"/>
      <c r="O417" s="14">
        <v>4.0</v>
      </c>
      <c r="P417" s="15">
        <v>5.0</v>
      </c>
      <c r="Q417" s="16">
        <v>4.0</v>
      </c>
      <c r="R417" s="17">
        <v>21.0</v>
      </c>
      <c r="S417" s="18">
        <v>52.0</v>
      </c>
      <c r="T417" s="19">
        <v>17.0</v>
      </c>
      <c r="U417" s="20">
        <v>11.0</v>
      </c>
      <c r="V417" s="21">
        <v>7.0</v>
      </c>
      <c r="W417" s="22">
        <v>13.0</v>
      </c>
      <c r="X417" s="31"/>
      <c r="Y417" s="14">
        <v>2.0</v>
      </c>
      <c r="Z417" s="15">
        <v>1.0</v>
      </c>
      <c r="AA417" s="16">
        <v>7.0</v>
      </c>
      <c r="AB417" s="17">
        <v>20.0</v>
      </c>
      <c r="AC417" s="18">
        <v>57.0</v>
      </c>
      <c r="AD417" s="19">
        <v>17.0</v>
      </c>
      <c r="AE417" s="20">
        <v>11.0</v>
      </c>
      <c r="AF417" s="21">
        <v>11.0</v>
      </c>
      <c r="AG417" s="22">
        <v>8.0</v>
      </c>
      <c r="AH417" s="27"/>
      <c r="AI417" s="27"/>
    </row>
    <row r="418">
      <c r="A418" s="32"/>
      <c r="B418" s="29">
        <v>6033.0</v>
      </c>
      <c r="C418" s="30">
        <v>1635.0</v>
      </c>
      <c r="D418" s="31" t="s">
        <v>0</v>
      </c>
      <c r="E418" s="5">
        <v>15.0</v>
      </c>
      <c r="F418" s="6">
        <v>17.0</v>
      </c>
      <c r="G418" s="7">
        <v>3.0</v>
      </c>
      <c r="H418" s="8">
        <v>35.0</v>
      </c>
      <c r="I418" s="9">
        <v>86.0</v>
      </c>
      <c r="J418" s="10">
        <v>16.0</v>
      </c>
      <c r="K418" s="11">
        <v>15.0</v>
      </c>
      <c r="L418" s="12">
        <v>7.0</v>
      </c>
      <c r="M418" s="13">
        <v>40.0</v>
      </c>
      <c r="N418" s="31"/>
      <c r="O418" s="14">
        <v>12.0</v>
      </c>
      <c r="P418" s="15">
        <v>12.0</v>
      </c>
      <c r="Q418" s="16">
        <v>5.0</v>
      </c>
      <c r="R418" s="17">
        <v>28.0</v>
      </c>
      <c r="S418" s="18">
        <v>77.0</v>
      </c>
      <c r="T418" s="19">
        <v>16.0</v>
      </c>
      <c r="U418" s="20">
        <v>15.0</v>
      </c>
      <c r="V418" s="21">
        <v>40.0</v>
      </c>
      <c r="W418" s="22">
        <v>9.0</v>
      </c>
      <c r="X418" s="31"/>
      <c r="Y418" s="14">
        <v>7.0</v>
      </c>
      <c r="Z418" s="15">
        <v>7.0</v>
      </c>
      <c r="AA418" s="16">
        <v>1.0</v>
      </c>
      <c r="AB418" s="17">
        <v>29.0</v>
      </c>
      <c r="AC418" s="18">
        <v>75.0</v>
      </c>
      <c r="AD418" s="19">
        <v>15.0</v>
      </c>
      <c r="AE418" s="20">
        <v>14.0</v>
      </c>
      <c r="AF418" s="21">
        <v>29.0</v>
      </c>
      <c r="AG418" s="22">
        <v>10.0</v>
      </c>
      <c r="AH418" s="27"/>
      <c r="AI418" s="27"/>
    </row>
    <row r="419">
      <c r="A419" s="32"/>
      <c r="B419" s="29">
        <v>6036.0</v>
      </c>
      <c r="C419" s="30">
        <v>1465.0</v>
      </c>
      <c r="D419" s="31" t="s">
        <v>0</v>
      </c>
      <c r="E419" s="5">
        <v>10.0</v>
      </c>
      <c r="F419" s="6">
        <v>18.0</v>
      </c>
      <c r="G419" s="7">
        <v>9.0</v>
      </c>
      <c r="H419" s="8">
        <v>67.0</v>
      </c>
      <c r="I419" s="9">
        <v>127.0</v>
      </c>
      <c r="J419" s="10">
        <v>43.0</v>
      </c>
      <c r="K419" s="11">
        <v>9.0</v>
      </c>
      <c r="L419" s="12">
        <v>6.0</v>
      </c>
      <c r="M419" s="13">
        <v>54.0</v>
      </c>
      <c r="N419" s="31"/>
      <c r="O419" s="14">
        <v>26.0</v>
      </c>
      <c r="P419" s="15">
        <v>28.0</v>
      </c>
      <c r="Q419" s="16">
        <v>15.0</v>
      </c>
      <c r="R419" s="17">
        <v>18.0</v>
      </c>
      <c r="S419" s="18">
        <v>99.0</v>
      </c>
      <c r="T419" s="19">
        <v>11.0</v>
      </c>
      <c r="U419" s="20">
        <v>42.0</v>
      </c>
      <c r="V419" s="21">
        <v>40.0</v>
      </c>
      <c r="W419" s="22">
        <v>21.0</v>
      </c>
      <c r="X419" s="31"/>
      <c r="Y419" s="14">
        <v>18.0</v>
      </c>
      <c r="Z419" s="15">
        <v>10.0</v>
      </c>
      <c r="AA419" s="16">
        <v>21.0</v>
      </c>
      <c r="AB419" s="17">
        <v>17.0</v>
      </c>
      <c r="AC419" s="18">
        <v>95.0</v>
      </c>
      <c r="AD419" s="19">
        <v>12.0</v>
      </c>
      <c r="AE419" s="20">
        <v>35.0</v>
      </c>
      <c r="AF419" s="21">
        <v>50.0</v>
      </c>
      <c r="AG419" s="22">
        <v>18.0</v>
      </c>
      <c r="AH419" s="27"/>
      <c r="AI419" s="27"/>
    </row>
    <row r="420">
      <c r="A420" s="32"/>
      <c r="B420" s="29">
        <v>6037.0</v>
      </c>
      <c r="C420" s="30">
        <v>1876.0</v>
      </c>
      <c r="D420" s="31" t="s">
        <v>0</v>
      </c>
      <c r="E420" s="5">
        <v>7.0</v>
      </c>
      <c r="F420" s="6">
        <v>29.0</v>
      </c>
      <c r="G420" s="7">
        <v>25.0</v>
      </c>
      <c r="H420" s="8">
        <v>26.0</v>
      </c>
      <c r="I420" s="9">
        <v>94.0</v>
      </c>
      <c r="J420" s="10">
        <v>57.0</v>
      </c>
      <c r="K420" s="11">
        <v>18.0</v>
      </c>
      <c r="L420" s="12">
        <v>17.0</v>
      </c>
      <c r="M420" s="13">
        <v>65.0</v>
      </c>
      <c r="N420" s="31"/>
      <c r="O420" s="14">
        <v>9.0</v>
      </c>
      <c r="P420" s="15">
        <v>14.0</v>
      </c>
      <c r="Q420" s="16">
        <v>16.0</v>
      </c>
      <c r="R420" s="17">
        <v>19.0</v>
      </c>
      <c r="S420" s="18">
        <v>92.0</v>
      </c>
      <c r="T420" s="19">
        <v>28.0</v>
      </c>
      <c r="U420" s="20">
        <v>17.0</v>
      </c>
      <c r="V420" s="21">
        <v>29.0</v>
      </c>
      <c r="W420" s="22">
        <v>42.0</v>
      </c>
      <c r="X420" s="31"/>
      <c r="Y420" s="14">
        <v>10.0</v>
      </c>
      <c r="Z420" s="15">
        <v>14.0</v>
      </c>
      <c r="AA420" s="16">
        <v>31.0</v>
      </c>
      <c r="AB420" s="17">
        <v>18.0</v>
      </c>
      <c r="AC420" s="18">
        <v>99.0</v>
      </c>
      <c r="AD420" s="19">
        <v>32.0</v>
      </c>
      <c r="AE420" s="20">
        <v>15.0</v>
      </c>
      <c r="AF420" s="21">
        <v>25.0</v>
      </c>
      <c r="AG420" s="22">
        <v>20.0</v>
      </c>
      <c r="AH420" s="27"/>
      <c r="AI420" s="27"/>
    </row>
    <row r="421">
      <c r="A421" s="32"/>
      <c r="B421" s="29">
        <v>6038.0</v>
      </c>
      <c r="C421" s="30">
        <v>1419.0</v>
      </c>
      <c r="D421" s="31" t="s">
        <v>0</v>
      </c>
      <c r="E421" s="5">
        <v>12.0</v>
      </c>
      <c r="F421" s="6">
        <v>6.0</v>
      </c>
      <c r="G421" s="7">
        <v>13.0</v>
      </c>
      <c r="H421" s="8">
        <v>28.0</v>
      </c>
      <c r="I421" s="9">
        <v>62.0</v>
      </c>
      <c r="J421" s="10">
        <v>22.0</v>
      </c>
      <c r="K421" s="11">
        <v>9.0</v>
      </c>
      <c r="L421" s="12">
        <v>5.0</v>
      </c>
      <c r="M421" s="13">
        <v>26.0</v>
      </c>
      <c r="N421" s="31"/>
      <c r="O421" s="14">
        <v>12.0</v>
      </c>
      <c r="P421" s="15">
        <v>7.0</v>
      </c>
      <c r="Q421" s="16">
        <v>4.0</v>
      </c>
      <c r="R421" s="17">
        <v>17.0</v>
      </c>
      <c r="S421" s="18">
        <v>57.0</v>
      </c>
      <c r="T421" s="19">
        <v>12.0</v>
      </c>
      <c r="U421" s="20">
        <v>13.0</v>
      </c>
      <c r="V421" s="21">
        <v>18.0</v>
      </c>
      <c r="W421" s="22">
        <v>19.0</v>
      </c>
      <c r="X421" s="31"/>
      <c r="Y421" s="14">
        <v>12.0</v>
      </c>
      <c r="Z421" s="15">
        <v>5.0</v>
      </c>
      <c r="AA421" s="16">
        <v>9.0</v>
      </c>
      <c r="AB421" s="17">
        <v>16.0</v>
      </c>
      <c r="AC421" s="18">
        <v>57.0</v>
      </c>
      <c r="AD421" s="19">
        <v>11.0</v>
      </c>
      <c r="AE421" s="20">
        <v>11.0</v>
      </c>
      <c r="AF421" s="21">
        <v>20.0</v>
      </c>
      <c r="AG421" s="22">
        <v>15.0</v>
      </c>
      <c r="AH421" s="27"/>
      <c r="AI421" s="27"/>
    </row>
    <row r="422">
      <c r="A422" s="32"/>
      <c r="B422" s="29">
        <v>6042.0</v>
      </c>
      <c r="C422" s="30">
        <v>2262.0</v>
      </c>
      <c r="D422" s="31" t="s">
        <v>0</v>
      </c>
      <c r="E422" s="5">
        <v>24.0</v>
      </c>
      <c r="F422" s="6">
        <v>42.0</v>
      </c>
      <c r="G422" s="7">
        <v>26.0</v>
      </c>
      <c r="H422" s="8">
        <v>65.0</v>
      </c>
      <c r="I422" s="9">
        <v>164.0</v>
      </c>
      <c r="J422" s="10">
        <v>47.0</v>
      </c>
      <c r="K422" s="11">
        <v>20.0</v>
      </c>
      <c r="L422" s="12">
        <v>24.0</v>
      </c>
      <c r="M422" s="13">
        <v>62.0</v>
      </c>
      <c r="N422" s="31"/>
      <c r="O422" s="14">
        <v>22.0</v>
      </c>
      <c r="P422" s="15">
        <v>26.0</v>
      </c>
      <c r="Q422" s="16">
        <v>16.0</v>
      </c>
      <c r="R422" s="17">
        <v>39.0</v>
      </c>
      <c r="S422" s="18">
        <v>112.0</v>
      </c>
      <c r="T422" s="19">
        <v>21.0</v>
      </c>
      <c r="U422" s="20">
        <v>28.0</v>
      </c>
      <c r="V422" s="21">
        <v>59.0</v>
      </c>
      <c r="W422" s="22">
        <v>38.0</v>
      </c>
      <c r="X422" s="31"/>
      <c r="Y422" s="14">
        <v>25.0</v>
      </c>
      <c r="Z422" s="15">
        <v>19.0</v>
      </c>
      <c r="AA422" s="16">
        <v>23.0</v>
      </c>
      <c r="AB422" s="17">
        <v>39.0</v>
      </c>
      <c r="AC422" s="18">
        <v>106.0</v>
      </c>
      <c r="AD422" s="19">
        <v>22.0</v>
      </c>
      <c r="AE422" s="20">
        <v>23.0</v>
      </c>
      <c r="AF422" s="21">
        <v>54.0</v>
      </c>
      <c r="AG422" s="22">
        <v>34.0</v>
      </c>
      <c r="AH422" s="27"/>
      <c r="AI422" s="27"/>
    </row>
    <row r="423">
      <c r="A423" s="32"/>
      <c r="B423" s="29">
        <v>6044.0</v>
      </c>
      <c r="C423" s="30">
        <v>2239.0</v>
      </c>
      <c r="D423" s="31" t="s">
        <v>0</v>
      </c>
      <c r="E423" s="5">
        <v>11.0</v>
      </c>
      <c r="F423" s="6">
        <v>31.0</v>
      </c>
      <c r="G423" s="7">
        <v>13.0</v>
      </c>
      <c r="H423" s="8">
        <v>46.0</v>
      </c>
      <c r="I423" s="9">
        <v>110.0</v>
      </c>
      <c r="J423" s="10">
        <v>27.0</v>
      </c>
      <c r="K423" s="11">
        <v>13.0</v>
      </c>
      <c r="L423" s="12">
        <v>8.0</v>
      </c>
      <c r="M423" s="13">
        <v>46.0</v>
      </c>
      <c r="N423" s="31"/>
      <c r="O423" s="14">
        <v>13.0</v>
      </c>
      <c r="P423" s="15">
        <v>6.0</v>
      </c>
      <c r="Q423" s="16">
        <v>11.0</v>
      </c>
      <c r="R423" s="17">
        <v>34.0</v>
      </c>
      <c r="S423" s="18">
        <v>91.0</v>
      </c>
      <c r="T423" s="19">
        <v>7.0</v>
      </c>
      <c r="U423" s="20">
        <v>12.0</v>
      </c>
      <c r="V423" s="21">
        <v>27.0</v>
      </c>
      <c r="W423" s="22">
        <v>22.0</v>
      </c>
      <c r="X423" s="31"/>
      <c r="Y423" s="14">
        <v>7.0</v>
      </c>
      <c r="Z423" s="15">
        <v>9.0</v>
      </c>
      <c r="AA423" s="16">
        <v>15.0</v>
      </c>
      <c r="AB423" s="17">
        <v>33.0</v>
      </c>
      <c r="AC423" s="18">
        <v>94.0</v>
      </c>
      <c r="AD423" s="19">
        <v>8.0</v>
      </c>
      <c r="AE423" s="20">
        <v>10.0</v>
      </c>
      <c r="AF423" s="21">
        <v>18.0</v>
      </c>
      <c r="AG423" s="22">
        <v>18.0</v>
      </c>
      <c r="AH423" s="27"/>
      <c r="AI423" s="27"/>
    </row>
    <row r="424">
      <c r="A424" s="32"/>
      <c r="B424" s="29">
        <v>6045.0</v>
      </c>
      <c r="C424" s="30">
        <v>2485.0</v>
      </c>
      <c r="D424" s="31" t="s">
        <v>0</v>
      </c>
      <c r="E424" s="5">
        <v>18.0</v>
      </c>
      <c r="F424" s="6">
        <v>34.0</v>
      </c>
      <c r="G424" s="7">
        <v>27.0</v>
      </c>
      <c r="H424" s="8">
        <v>49.0</v>
      </c>
      <c r="I424" s="9">
        <v>122.0</v>
      </c>
      <c r="J424" s="10">
        <v>42.0</v>
      </c>
      <c r="K424" s="11">
        <v>25.0</v>
      </c>
      <c r="L424" s="12">
        <v>15.0</v>
      </c>
      <c r="M424" s="13">
        <v>64.0</v>
      </c>
      <c r="N424" s="31"/>
      <c r="O424" s="14">
        <v>14.0</v>
      </c>
      <c r="P424" s="15">
        <v>18.0</v>
      </c>
      <c r="Q424" s="16">
        <v>22.0</v>
      </c>
      <c r="R424" s="17">
        <v>32.0</v>
      </c>
      <c r="S424" s="18">
        <v>132.0</v>
      </c>
      <c r="T424" s="19">
        <v>13.0</v>
      </c>
      <c r="U424" s="20">
        <v>29.0</v>
      </c>
      <c r="V424" s="21">
        <v>34.0</v>
      </c>
      <c r="W424" s="22">
        <v>39.0</v>
      </c>
      <c r="X424" s="31"/>
      <c r="Y424" s="14">
        <v>15.0</v>
      </c>
      <c r="Z424" s="15">
        <v>10.0</v>
      </c>
      <c r="AA424" s="16">
        <v>19.0</v>
      </c>
      <c r="AB424" s="17">
        <v>36.0</v>
      </c>
      <c r="AC424" s="18">
        <v>139.0</v>
      </c>
      <c r="AD424" s="19">
        <v>15.0</v>
      </c>
      <c r="AE424" s="20">
        <v>22.0</v>
      </c>
      <c r="AF424" s="21">
        <v>27.0</v>
      </c>
      <c r="AG424" s="22">
        <v>30.0</v>
      </c>
      <c r="AH424" s="27"/>
      <c r="AI424" s="27"/>
    </row>
    <row r="425">
      <c r="A425" s="32"/>
      <c r="B425" s="29">
        <v>6046.0</v>
      </c>
      <c r="C425" s="30">
        <v>839.0</v>
      </c>
      <c r="D425" s="31" t="s">
        <v>0</v>
      </c>
      <c r="E425" s="5">
        <v>1.0</v>
      </c>
      <c r="F425" s="6">
        <v>13.0</v>
      </c>
      <c r="G425" s="7">
        <v>5.0</v>
      </c>
      <c r="H425" s="8">
        <v>17.0</v>
      </c>
      <c r="I425" s="9">
        <v>51.0</v>
      </c>
      <c r="J425" s="10">
        <v>10.0</v>
      </c>
      <c r="K425" s="11">
        <v>15.0</v>
      </c>
      <c r="L425" s="12">
        <v>11.0</v>
      </c>
      <c r="M425" s="13">
        <v>22.0</v>
      </c>
      <c r="N425" s="31"/>
      <c r="O425" s="14">
        <v>1.0</v>
      </c>
      <c r="P425" s="15">
        <v>4.0</v>
      </c>
      <c r="Q425" s="16">
        <v>9.0</v>
      </c>
      <c r="R425" s="17">
        <v>7.0</v>
      </c>
      <c r="S425" s="18">
        <v>45.0</v>
      </c>
      <c r="T425" s="19">
        <v>4.0</v>
      </c>
      <c r="U425" s="20">
        <v>24.0</v>
      </c>
      <c r="V425" s="21">
        <v>26.0</v>
      </c>
      <c r="W425" s="22">
        <v>14.0</v>
      </c>
      <c r="X425" s="31"/>
      <c r="Y425" s="14">
        <v>3.0</v>
      </c>
      <c r="Z425" s="15">
        <v>4.0</v>
      </c>
      <c r="AA425" s="16">
        <v>3.0</v>
      </c>
      <c r="AB425" s="17">
        <v>7.0</v>
      </c>
      <c r="AC425" s="18">
        <v>42.0</v>
      </c>
      <c r="AD425" s="19">
        <v>4.0</v>
      </c>
      <c r="AE425" s="20">
        <v>18.0</v>
      </c>
      <c r="AF425" s="21">
        <v>21.0</v>
      </c>
      <c r="AG425" s="22">
        <v>14.0</v>
      </c>
      <c r="AH425" s="27"/>
      <c r="AI425" s="27"/>
    </row>
    <row r="426">
      <c r="A426" s="32"/>
      <c r="B426" s="29">
        <v>6057.0</v>
      </c>
      <c r="C426" s="30">
        <v>1872.0</v>
      </c>
      <c r="D426" s="31" t="s">
        <v>0</v>
      </c>
      <c r="E426" s="5">
        <v>8.0</v>
      </c>
      <c r="F426" s="6">
        <v>28.0</v>
      </c>
      <c r="G426" s="7">
        <v>18.0</v>
      </c>
      <c r="H426" s="8">
        <v>27.0</v>
      </c>
      <c r="I426" s="9">
        <v>78.0</v>
      </c>
      <c r="J426" s="10">
        <v>18.0</v>
      </c>
      <c r="K426" s="11">
        <v>11.0</v>
      </c>
      <c r="L426" s="12">
        <v>8.0</v>
      </c>
      <c r="M426" s="13">
        <v>39.0</v>
      </c>
      <c r="N426" s="31"/>
      <c r="O426" s="14">
        <v>9.0</v>
      </c>
      <c r="P426" s="15">
        <v>10.0</v>
      </c>
      <c r="Q426" s="16">
        <v>6.0</v>
      </c>
      <c r="R426" s="17">
        <v>19.0</v>
      </c>
      <c r="S426" s="18">
        <v>76.0</v>
      </c>
      <c r="T426" s="19">
        <v>9.0</v>
      </c>
      <c r="U426" s="20">
        <v>20.0</v>
      </c>
      <c r="V426" s="21">
        <v>16.0</v>
      </c>
      <c r="W426" s="22">
        <v>15.0</v>
      </c>
      <c r="X426" s="31"/>
      <c r="Y426" s="14">
        <v>10.0</v>
      </c>
      <c r="Z426" s="15">
        <v>9.0</v>
      </c>
      <c r="AA426" s="16">
        <v>11.0</v>
      </c>
      <c r="AB426" s="17">
        <v>18.0</v>
      </c>
      <c r="AC426" s="18">
        <v>76.0</v>
      </c>
      <c r="AD426" s="19">
        <v>10.0</v>
      </c>
      <c r="AE426" s="20">
        <v>17.0</v>
      </c>
      <c r="AF426" s="21">
        <v>21.0</v>
      </c>
      <c r="AG426" s="22">
        <v>8.0</v>
      </c>
      <c r="AH426" s="27"/>
      <c r="AI426" s="27"/>
    </row>
    <row r="427">
      <c r="A427" s="32"/>
      <c r="B427" s="29">
        <v>6062.0</v>
      </c>
      <c r="C427" s="30">
        <v>2028.0</v>
      </c>
      <c r="D427" s="31" t="s">
        <v>0</v>
      </c>
      <c r="E427" s="5">
        <v>39.0</v>
      </c>
      <c r="F427" s="6">
        <v>36.0</v>
      </c>
      <c r="G427" s="7">
        <v>30.0</v>
      </c>
      <c r="H427" s="8">
        <v>55.0</v>
      </c>
      <c r="I427" s="9">
        <v>105.0</v>
      </c>
      <c r="J427" s="10">
        <v>47.0</v>
      </c>
      <c r="K427" s="11">
        <v>28.0</v>
      </c>
      <c r="L427" s="12">
        <v>23.0</v>
      </c>
      <c r="M427" s="13">
        <v>56.0</v>
      </c>
      <c r="N427" s="31"/>
      <c r="O427" s="14">
        <v>27.0</v>
      </c>
      <c r="P427" s="15">
        <v>20.0</v>
      </c>
      <c r="Q427" s="16">
        <v>14.0</v>
      </c>
      <c r="R427" s="17">
        <v>44.0</v>
      </c>
      <c r="S427" s="18">
        <v>103.0</v>
      </c>
      <c r="T427" s="19">
        <v>27.0</v>
      </c>
      <c r="U427" s="20">
        <v>36.0</v>
      </c>
      <c r="V427" s="21">
        <v>41.0</v>
      </c>
      <c r="W427" s="22">
        <v>35.0</v>
      </c>
      <c r="X427" s="31"/>
      <c r="Y427" s="14">
        <v>17.0</v>
      </c>
      <c r="Z427" s="15">
        <v>11.0</v>
      </c>
      <c r="AA427" s="16">
        <v>21.0</v>
      </c>
      <c r="AB427" s="17">
        <v>40.0</v>
      </c>
      <c r="AC427" s="18">
        <v>112.0</v>
      </c>
      <c r="AD427" s="19">
        <v>27.0</v>
      </c>
      <c r="AE427" s="20">
        <v>27.0</v>
      </c>
      <c r="AF427" s="21">
        <v>31.0</v>
      </c>
      <c r="AG427" s="22">
        <v>24.0</v>
      </c>
      <c r="AH427" s="27"/>
      <c r="AI427" s="27"/>
    </row>
    <row r="428">
      <c r="A428" s="32"/>
      <c r="B428" s="29">
        <v>6066.0</v>
      </c>
      <c r="C428" s="30">
        <v>2936.0</v>
      </c>
      <c r="D428" s="31" t="s">
        <v>0</v>
      </c>
      <c r="E428" s="5">
        <v>22.0</v>
      </c>
      <c r="F428" s="6">
        <v>50.0</v>
      </c>
      <c r="G428" s="7">
        <v>27.0</v>
      </c>
      <c r="H428" s="8">
        <v>49.0</v>
      </c>
      <c r="I428" s="9">
        <v>134.0</v>
      </c>
      <c r="J428" s="10">
        <v>64.0</v>
      </c>
      <c r="K428" s="11">
        <v>12.0</v>
      </c>
      <c r="L428" s="12">
        <v>25.0</v>
      </c>
      <c r="M428" s="13">
        <v>91.0</v>
      </c>
      <c r="N428" s="31"/>
      <c r="O428" s="14">
        <v>16.0</v>
      </c>
      <c r="P428" s="15">
        <v>24.0</v>
      </c>
      <c r="Q428" s="16">
        <v>21.0</v>
      </c>
      <c r="R428" s="17">
        <v>35.0</v>
      </c>
      <c r="S428" s="18">
        <v>136.0</v>
      </c>
      <c r="T428" s="19">
        <v>42.0</v>
      </c>
      <c r="U428" s="20">
        <v>30.0</v>
      </c>
      <c r="V428" s="21">
        <v>40.0</v>
      </c>
      <c r="W428" s="22">
        <v>39.0</v>
      </c>
      <c r="X428" s="31"/>
      <c r="Y428" s="14">
        <v>9.0</v>
      </c>
      <c r="Z428" s="15">
        <v>15.0</v>
      </c>
      <c r="AA428" s="16">
        <v>27.0</v>
      </c>
      <c r="AB428" s="17">
        <v>33.0</v>
      </c>
      <c r="AC428" s="18">
        <v>144.0</v>
      </c>
      <c r="AD428" s="19">
        <v>46.0</v>
      </c>
      <c r="AE428" s="20">
        <v>20.0</v>
      </c>
      <c r="AF428" s="21">
        <v>35.0</v>
      </c>
      <c r="AG428" s="22">
        <v>19.0</v>
      </c>
      <c r="AH428" s="27"/>
      <c r="AI428" s="27"/>
    </row>
    <row r="429">
      <c r="A429" s="32"/>
      <c r="B429" s="29">
        <v>6154.0</v>
      </c>
      <c r="C429" s="30">
        <v>2698.0</v>
      </c>
      <c r="D429" s="31" t="s">
        <v>0</v>
      </c>
      <c r="E429" s="5">
        <v>22.0</v>
      </c>
      <c r="F429" s="6">
        <v>58.0</v>
      </c>
      <c r="G429" s="7">
        <v>30.0</v>
      </c>
      <c r="H429" s="8">
        <v>77.0</v>
      </c>
      <c r="I429" s="9">
        <v>243.0</v>
      </c>
      <c r="J429" s="10">
        <v>75.0</v>
      </c>
      <c r="K429" s="11">
        <v>19.0</v>
      </c>
      <c r="L429" s="12">
        <v>24.0</v>
      </c>
      <c r="M429" s="13">
        <v>104.0</v>
      </c>
      <c r="N429" s="31"/>
      <c r="O429" s="14">
        <v>19.0</v>
      </c>
      <c r="P429" s="15">
        <v>37.0</v>
      </c>
      <c r="Q429" s="16">
        <v>24.0</v>
      </c>
      <c r="R429" s="17">
        <v>36.0</v>
      </c>
      <c r="S429" s="18">
        <v>158.0</v>
      </c>
      <c r="T429" s="19">
        <v>28.0</v>
      </c>
      <c r="U429" s="20">
        <v>49.0</v>
      </c>
      <c r="V429" s="21">
        <v>106.0</v>
      </c>
      <c r="W429" s="22">
        <v>49.0</v>
      </c>
      <c r="X429" s="31"/>
      <c r="Y429" s="14">
        <v>26.0</v>
      </c>
      <c r="Z429" s="15">
        <v>30.0</v>
      </c>
      <c r="AA429" s="16">
        <v>29.0</v>
      </c>
      <c r="AB429" s="17">
        <v>33.0</v>
      </c>
      <c r="AC429" s="18">
        <v>158.0</v>
      </c>
      <c r="AD429" s="19">
        <v>26.0</v>
      </c>
      <c r="AE429" s="20">
        <v>30.0</v>
      </c>
      <c r="AF429" s="21">
        <v>91.0</v>
      </c>
      <c r="AG429" s="22">
        <v>44.0</v>
      </c>
      <c r="AH429" s="27"/>
      <c r="AI429" s="27"/>
    </row>
    <row r="430">
      <c r="A430" s="32"/>
      <c r="B430" s="29">
        <v>6431.0</v>
      </c>
      <c r="C430" s="30">
        <v>1155.0</v>
      </c>
      <c r="D430" s="31" t="s">
        <v>0</v>
      </c>
      <c r="E430" s="5">
        <v>6.0</v>
      </c>
      <c r="F430" s="6">
        <v>17.0</v>
      </c>
      <c r="G430" s="7">
        <v>2.0</v>
      </c>
      <c r="H430" s="8">
        <v>45.0</v>
      </c>
      <c r="I430" s="9">
        <v>108.0</v>
      </c>
      <c r="J430" s="10">
        <v>23.0</v>
      </c>
      <c r="K430" s="11">
        <v>11.0</v>
      </c>
      <c r="L430" s="12">
        <v>10.0</v>
      </c>
      <c r="M430" s="13">
        <v>35.0</v>
      </c>
      <c r="N430" s="31"/>
      <c r="O430" s="14">
        <v>8.0</v>
      </c>
      <c r="P430" s="15">
        <v>9.0</v>
      </c>
      <c r="Q430" s="16">
        <v>6.0</v>
      </c>
      <c r="R430" s="17">
        <v>27.0</v>
      </c>
      <c r="S430" s="18">
        <v>96.0</v>
      </c>
      <c r="T430" s="19">
        <v>12.0</v>
      </c>
      <c r="U430" s="20">
        <v>17.0</v>
      </c>
      <c r="V430" s="21">
        <v>24.0</v>
      </c>
      <c r="W430" s="22">
        <v>14.0</v>
      </c>
      <c r="X430" s="31"/>
      <c r="Y430" s="14">
        <v>8.0</v>
      </c>
      <c r="Z430" s="15">
        <v>4.0</v>
      </c>
      <c r="AA430" s="16">
        <v>8.0</v>
      </c>
      <c r="AB430" s="17">
        <v>26.0</v>
      </c>
      <c r="AC430" s="18">
        <v>92.0</v>
      </c>
      <c r="AD430" s="19">
        <v>11.0</v>
      </c>
      <c r="AE430" s="20">
        <v>10.0</v>
      </c>
      <c r="AF430" s="21">
        <v>20.0</v>
      </c>
      <c r="AG430" s="22">
        <v>7.0</v>
      </c>
      <c r="AH430" s="27"/>
      <c r="AI430" s="27"/>
    </row>
    <row r="431">
      <c r="A431" s="32"/>
      <c r="B431" s="29">
        <v>6467.0</v>
      </c>
      <c r="C431" s="30">
        <v>2528.0</v>
      </c>
      <c r="D431" s="31" t="s">
        <v>0</v>
      </c>
      <c r="E431" s="5">
        <v>17.0</v>
      </c>
      <c r="F431" s="6">
        <v>40.0</v>
      </c>
      <c r="G431" s="7">
        <v>21.0</v>
      </c>
      <c r="H431" s="8">
        <v>125.0</v>
      </c>
      <c r="I431" s="9">
        <v>140.0</v>
      </c>
      <c r="J431" s="10">
        <v>69.0</v>
      </c>
      <c r="K431" s="11">
        <v>28.0</v>
      </c>
      <c r="L431" s="12">
        <v>25.0</v>
      </c>
      <c r="M431" s="13">
        <v>69.0</v>
      </c>
      <c r="N431" s="31"/>
      <c r="O431" s="14">
        <v>33.0</v>
      </c>
      <c r="P431" s="15">
        <v>26.0</v>
      </c>
      <c r="Q431" s="16">
        <v>23.0</v>
      </c>
      <c r="R431" s="17">
        <v>43.0</v>
      </c>
      <c r="S431" s="18">
        <v>122.0</v>
      </c>
      <c r="T431" s="19">
        <v>25.0</v>
      </c>
      <c r="U431" s="20">
        <v>68.0</v>
      </c>
      <c r="V431" s="21">
        <v>59.0</v>
      </c>
      <c r="W431" s="22">
        <v>47.0</v>
      </c>
      <c r="X431" s="31"/>
      <c r="Y431" s="14">
        <v>19.0</v>
      </c>
      <c r="Z431" s="15">
        <v>18.0</v>
      </c>
      <c r="AA431" s="16">
        <v>25.0</v>
      </c>
      <c r="AB431" s="17">
        <v>43.0</v>
      </c>
      <c r="AC431" s="18">
        <v>117.0</v>
      </c>
      <c r="AD431" s="19">
        <v>21.0</v>
      </c>
      <c r="AE431" s="20">
        <v>54.0</v>
      </c>
      <c r="AF431" s="21">
        <v>57.0</v>
      </c>
      <c r="AG431" s="22">
        <v>41.0</v>
      </c>
      <c r="AH431" s="27"/>
      <c r="AI431" s="27"/>
    </row>
    <row r="432">
      <c r="A432" s="32"/>
      <c r="B432" s="29">
        <v>6468.0</v>
      </c>
      <c r="C432" s="30">
        <v>2117.0</v>
      </c>
      <c r="D432" s="31" t="s">
        <v>0</v>
      </c>
      <c r="E432" s="5">
        <v>18.0</v>
      </c>
      <c r="F432" s="6">
        <v>32.0</v>
      </c>
      <c r="G432" s="7">
        <v>7.0</v>
      </c>
      <c r="H432" s="8">
        <v>43.0</v>
      </c>
      <c r="I432" s="9">
        <v>123.0</v>
      </c>
      <c r="J432" s="10">
        <v>45.0</v>
      </c>
      <c r="K432" s="11">
        <v>29.0</v>
      </c>
      <c r="L432" s="12">
        <v>13.0</v>
      </c>
      <c r="M432" s="13">
        <v>60.0</v>
      </c>
      <c r="N432" s="31"/>
      <c r="O432" s="14">
        <v>16.0</v>
      </c>
      <c r="P432" s="15">
        <v>27.0</v>
      </c>
      <c r="Q432" s="16">
        <v>9.0</v>
      </c>
      <c r="R432" s="17">
        <v>35.0</v>
      </c>
      <c r="S432" s="18">
        <v>115.0</v>
      </c>
      <c r="T432" s="19">
        <v>23.0</v>
      </c>
      <c r="U432" s="20">
        <v>29.0</v>
      </c>
      <c r="V432" s="21">
        <v>38.0</v>
      </c>
      <c r="W432" s="22">
        <v>30.0</v>
      </c>
      <c r="X432" s="31"/>
      <c r="Y432" s="14">
        <v>15.0</v>
      </c>
      <c r="Z432" s="15">
        <v>15.0</v>
      </c>
      <c r="AA432" s="16">
        <v>13.0</v>
      </c>
      <c r="AB432" s="17">
        <v>32.0</v>
      </c>
      <c r="AC432" s="18">
        <v>107.0</v>
      </c>
      <c r="AD432" s="19">
        <v>23.0</v>
      </c>
      <c r="AE432" s="20">
        <v>31.0</v>
      </c>
      <c r="AF432" s="21">
        <v>31.0</v>
      </c>
      <c r="AG432" s="22">
        <v>21.0</v>
      </c>
      <c r="AH432" s="27"/>
      <c r="AI432" s="27"/>
    </row>
    <row r="433">
      <c r="A433" s="32"/>
      <c r="B433" s="29">
        <v>6469.0</v>
      </c>
      <c r="C433" s="30">
        <v>3436.0</v>
      </c>
      <c r="D433" s="31" t="s">
        <v>0</v>
      </c>
      <c r="E433" s="5">
        <v>27.0</v>
      </c>
      <c r="F433" s="6">
        <v>56.0</v>
      </c>
      <c r="G433" s="7">
        <v>25.0</v>
      </c>
      <c r="H433" s="8">
        <v>77.0</v>
      </c>
      <c r="I433" s="9">
        <v>168.0</v>
      </c>
      <c r="J433" s="10">
        <v>75.0</v>
      </c>
      <c r="K433" s="11">
        <v>29.0</v>
      </c>
      <c r="L433" s="12">
        <v>23.0</v>
      </c>
      <c r="M433" s="13">
        <v>80.0</v>
      </c>
      <c r="N433" s="31"/>
      <c r="O433" s="14">
        <v>21.0</v>
      </c>
      <c r="P433" s="15">
        <v>30.0</v>
      </c>
      <c r="Q433" s="16">
        <v>27.0</v>
      </c>
      <c r="R433" s="17">
        <v>44.0</v>
      </c>
      <c r="S433" s="18">
        <v>164.0</v>
      </c>
      <c r="T433" s="19">
        <v>34.0</v>
      </c>
      <c r="U433" s="20">
        <v>54.0</v>
      </c>
      <c r="V433" s="21">
        <v>49.0</v>
      </c>
      <c r="W433" s="22">
        <v>49.0</v>
      </c>
      <c r="X433" s="31"/>
      <c r="Y433" s="14">
        <v>18.0</v>
      </c>
      <c r="Z433" s="15">
        <v>16.0</v>
      </c>
      <c r="AA433" s="16">
        <v>26.0</v>
      </c>
      <c r="AB433" s="17">
        <v>43.0</v>
      </c>
      <c r="AC433" s="18">
        <v>165.0</v>
      </c>
      <c r="AD433" s="19">
        <v>34.0</v>
      </c>
      <c r="AE433" s="20">
        <v>47.0</v>
      </c>
      <c r="AF433" s="21">
        <v>61.0</v>
      </c>
      <c r="AG433" s="22">
        <v>42.0</v>
      </c>
      <c r="AH433" s="27"/>
      <c r="AI433" s="27"/>
    </row>
    <row r="434">
      <c r="A434" s="32"/>
      <c r="B434" s="29">
        <v>6471.0</v>
      </c>
      <c r="C434" s="30">
        <v>1467.0</v>
      </c>
      <c r="D434" s="31" t="s">
        <v>0</v>
      </c>
      <c r="E434" s="5">
        <v>18.0</v>
      </c>
      <c r="F434" s="6">
        <v>19.0</v>
      </c>
      <c r="G434" s="7">
        <v>17.0</v>
      </c>
      <c r="H434" s="8">
        <v>29.0</v>
      </c>
      <c r="I434" s="9">
        <v>77.0</v>
      </c>
      <c r="J434" s="10">
        <v>16.0</v>
      </c>
      <c r="K434" s="11">
        <v>16.0</v>
      </c>
      <c r="L434" s="12">
        <v>7.0</v>
      </c>
      <c r="M434" s="13">
        <v>40.0</v>
      </c>
      <c r="N434" s="31"/>
      <c r="O434" s="14">
        <v>14.0</v>
      </c>
      <c r="P434" s="15">
        <v>8.0</v>
      </c>
      <c r="Q434" s="16">
        <v>6.0</v>
      </c>
      <c r="R434" s="17">
        <v>28.0</v>
      </c>
      <c r="S434" s="18">
        <v>87.0</v>
      </c>
      <c r="T434" s="19">
        <v>14.0</v>
      </c>
      <c r="U434" s="20">
        <v>19.0</v>
      </c>
      <c r="V434" s="21">
        <v>23.0</v>
      </c>
      <c r="W434" s="22">
        <v>16.0</v>
      </c>
      <c r="X434" s="31"/>
      <c r="Y434" s="14">
        <v>7.0</v>
      </c>
      <c r="Z434" s="15">
        <v>3.0</v>
      </c>
      <c r="AA434" s="16">
        <v>11.0</v>
      </c>
      <c r="AB434" s="17">
        <v>26.0</v>
      </c>
      <c r="AC434" s="18">
        <v>90.0</v>
      </c>
      <c r="AD434" s="19">
        <v>13.0</v>
      </c>
      <c r="AE434" s="20">
        <v>11.0</v>
      </c>
      <c r="AF434" s="21">
        <v>20.0</v>
      </c>
      <c r="AG434" s="22">
        <v>8.0</v>
      </c>
      <c r="AH434" s="27"/>
      <c r="AI434" s="27"/>
    </row>
    <row r="435">
      <c r="A435" s="32"/>
      <c r="B435" s="29">
        <v>6490.0</v>
      </c>
      <c r="C435" s="30">
        <v>3005.0</v>
      </c>
      <c r="D435" s="31" t="s">
        <v>0</v>
      </c>
      <c r="E435" s="5">
        <v>28.0</v>
      </c>
      <c r="F435" s="6">
        <v>30.0</v>
      </c>
      <c r="G435" s="7">
        <v>30.0</v>
      </c>
      <c r="H435" s="8">
        <v>117.0</v>
      </c>
      <c r="I435" s="9">
        <v>199.0</v>
      </c>
      <c r="J435" s="10">
        <v>78.0</v>
      </c>
      <c r="K435" s="11">
        <v>46.0</v>
      </c>
      <c r="L435" s="12">
        <v>23.0</v>
      </c>
      <c r="M435" s="13">
        <v>71.0</v>
      </c>
      <c r="N435" s="31"/>
      <c r="O435" s="14">
        <v>32.0</v>
      </c>
      <c r="P435" s="15">
        <v>30.0</v>
      </c>
      <c r="Q435" s="16">
        <v>22.0</v>
      </c>
      <c r="R435" s="17">
        <v>50.0</v>
      </c>
      <c r="S435" s="18">
        <v>142.0</v>
      </c>
      <c r="T435" s="19">
        <v>29.0</v>
      </c>
      <c r="U435" s="20">
        <v>60.0</v>
      </c>
      <c r="V435" s="21">
        <v>67.0</v>
      </c>
      <c r="W435" s="22">
        <v>62.0</v>
      </c>
      <c r="X435" s="31"/>
      <c r="Y435" s="14">
        <v>41.0</v>
      </c>
      <c r="Z435" s="15">
        <v>17.0</v>
      </c>
      <c r="AA435" s="16">
        <v>33.0</v>
      </c>
      <c r="AB435" s="17">
        <v>51.0</v>
      </c>
      <c r="AC435" s="18">
        <v>143.0</v>
      </c>
      <c r="AD435" s="19">
        <v>29.0</v>
      </c>
      <c r="AE435" s="20">
        <v>39.0</v>
      </c>
      <c r="AF435" s="21">
        <v>63.0</v>
      </c>
      <c r="AG435" s="22">
        <v>53.0</v>
      </c>
      <c r="AH435" s="27"/>
      <c r="AI435" s="27"/>
    </row>
    <row r="436">
      <c r="A436" s="32"/>
      <c r="B436" s="29">
        <v>6492.0</v>
      </c>
      <c r="C436" s="30">
        <v>3663.0</v>
      </c>
      <c r="D436" s="31" t="s">
        <v>0</v>
      </c>
      <c r="E436" s="5">
        <v>15.0</v>
      </c>
      <c r="F436" s="6">
        <v>54.0</v>
      </c>
      <c r="G436" s="7">
        <v>33.0</v>
      </c>
      <c r="H436" s="8">
        <v>61.0</v>
      </c>
      <c r="I436" s="9">
        <v>216.0</v>
      </c>
      <c r="J436" s="10">
        <v>56.0</v>
      </c>
      <c r="K436" s="11">
        <v>24.0</v>
      </c>
      <c r="L436" s="12">
        <v>17.0</v>
      </c>
      <c r="M436" s="13">
        <v>94.0</v>
      </c>
      <c r="N436" s="31"/>
      <c r="O436" s="14">
        <v>16.0</v>
      </c>
      <c r="P436" s="15">
        <v>32.0</v>
      </c>
      <c r="Q436" s="16">
        <v>14.0</v>
      </c>
      <c r="R436" s="17">
        <v>36.0</v>
      </c>
      <c r="S436" s="18">
        <v>186.0</v>
      </c>
      <c r="T436" s="19">
        <v>36.0</v>
      </c>
      <c r="U436" s="20">
        <v>20.0</v>
      </c>
      <c r="V436" s="21">
        <v>66.0</v>
      </c>
      <c r="W436" s="22">
        <v>47.0</v>
      </c>
      <c r="X436" s="31"/>
      <c r="Y436" s="14">
        <v>15.0</v>
      </c>
      <c r="Z436" s="15">
        <v>16.0</v>
      </c>
      <c r="AA436" s="16">
        <v>18.0</v>
      </c>
      <c r="AB436" s="17">
        <v>38.0</v>
      </c>
      <c r="AC436" s="18">
        <v>187.0</v>
      </c>
      <c r="AD436" s="19">
        <v>37.0</v>
      </c>
      <c r="AE436" s="20">
        <v>17.0</v>
      </c>
      <c r="AF436" s="21">
        <v>69.0</v>
      </c>
      <c r="AG436" s="22">
        <v>32.0</v>
      </c>
      <c r="AH436" s="27"/>
      <c r="AI436" s="27"/>
    </row>
    <row r="437">
      <c r="A437" s="32"/>
      <c r="B437" s="29">
        <v>6493.0</v>
      </c>
      <c r="C437" s="30">
        <v>2602.0</v>
      </c>
      <c r="D437" s="31" t="s">
        <v>0</v>
      </c>
      <c r="E437" s="5">
        <v>23.0</v>
      </c>
      <c r="F437" s="6">
        <v>48.0</v>
      </c>
      <c r="G437" s="7">
        <v>31.0</v>
      </c>
      <c r="H437" s="8">
        <v>86.0</v>
      </c>
      <c r="I437" s="9">
        <v>187.0</v>
      </c>
      <c r="J437" s="10">
        <v>67.0</v>
      </c>
      <c r="K437" s="11">
        <v>25.0</v>
      </c>
      <c r="L437" s="12">
        <v>23.0</v>
      </c>
      <c r="M437" s="13">
        <v>64.0</v>
      </c>
      <c r="N437" s="31"/>
      <c r="O437" s="14">
        <v>27.0</v>
      </c>
      <c r="P437" s="15">
        <v>30.0</v>
      </c>
      <c r="Q437" s="16">
        <v>21.0</v>
      </c>
      <c r="R437" s="17">
        <v>51.0</v>
      </c>
      <c r="S437" s="18">
        <v>149.0</v>
      </c>
      <c r="T437" s="19">
        <v>28.0</v>
      </c>
      <c r="U437" s="20">
        <v>55.0</v>
      </c>
      <c r="V437" s="21">
        <v>63.0</v>
      </c>
      <c r="W437" s="22">
        <v>72.0</v>
      </c>
      <c r="X437" s="31"/>
      <c r="Y437" s="14">
        <v>20.0</v>
      </c>
      <c r="Z437" s="15">
        <v>26.0</v>
      </c>
      <c r="AA437" s="16">
        <v>27.0</v>
      </c>
      <c r="AB437" s="17">
        <v>51.0</v>
      </c>
      <c r="AC437" s="18">
        <v>146.0</v>
      </c>
      <c r="AD437" s="19">
        <v>30.0</v>
      </c>
      <c r="AE437" s="20">
        <v>46.0</v>
      </c>
      <c r="AF437" s="21">
        <v>59.0</v>
      </c>
      <c r="AG437" s="22">
        <v>49.0</v>
      </c>
      <c r="AH437" s="27"/>
      <c r="AI437" s="27"/>
    </row>
    <row r="438">
      <c r="A438" s="32"/>
      <c r="B438" s="29">
        <v>6497.0</v>
      </c>
      <c r="C438" s="30">
        <v>2091.0</v>
      </c>
      <c r="D438" s="31" t="s">
        <v>0</v>
      </c>
      <c r="E438" s="5">
        <v>13.0</v>
      </c>
      <c r="F438" s="6">
        <v>29.0</v>
      </c>
      <c r="G438" s="7">
        <v>26.0</v>
      </c>
      <c r="H438" s="8">
        <v>53.0</v>
      </c>
      <c r="I438" s="9">
        <v>138.0</v>
      </c>
      <c r="J438" s="10">
        <v>60.0</v>
      </c>
      <c r="K438" s="11">
        <v>18.0</v>
      </c>
      <c r="L438" s="12">
        <v>26.0</v>
      </c>
      <c r="M438" s="13">
        <v>40.0</v>
      </c>
      <c r="N438" s="31"/>
      <c r="O438" s="14">
        <v>13.0</v>
      </c>
      <c r="P438" s="15">
        <v>19.0</v>
      </c>
      <c r="Q438" s="16">
        <v>13.0</v>
      </c>
      <c r="R438" s="17">
        <v>26.0</v>
      </c>
      <c r="S438" s="18">
        <v>99.0</v>
      </c>
      <c r="T438" s="19">
        <v>31.0</v>
      </c>
      <c r="U438" s="20">
        <v>30.0</v>
      </c>
      <c r="V438" s="21">
        <v>63.0</v>
      </c>
      <c r="W438" s="22">
        <v>52.0</v>
      </c>
      <c r="X438" s="31"/>
      <c r="Y438" s="14">
        <v>4.0</v>
      </c>
      <c r="Z438" s="15">
        <v>17.0</v>
      </c>
      <c r="AA438" s="16">
        <v>23.0</v>
      </c>
      <c r="AB438" s="17">
        <v>27.0</v>
      </c>
      <c r="AC438" s="18">
        <v>100.0</v>
      </c>
      <c r="AD438" s="19">
        <v>29.0</v>
      </c>
      <c r="AE438" s="20">
        <v>35.0</v>
      </c>
      <c r="AF438" s="21">
        <v>48.0</v>
      </c>
      <c r="AG438" s="22">
        <v>41.0</v>
      </c>
      <c r="AH438" s="27"/>
      <c r="AI438" s="27"/>
    </row>
    <row r="439">
      <c r="A439" s="32"/>
      <c r="B439" s="29">
        <v>6499.0</v>
      </c>
      <c r="C439" s="30">
        <v>2178.0</v>
      </c>
      <c r="D439" s="31" t="s">
        <v>0</v>
      </c>
      <c r="E439" s="5">
        <v>9.0</v>
      </c>
      <c r="F439" s="6">
        <v>27.0</v>
      </c>
      <c r="G439" s="7">
        <v>35.0</v>
      </c>
      <c r="H439" s="8">
        <v>39.0</v>
      </c>
      <c r="I439" s="9">
        <v>89.0</v>
      </c>
      <c r="J439" s="10">
        <v>46.0</v>
      </c>
      <c r="K439" s="11">
        <v>19.0</v>
      </c>
      <c r="L439" s="12">
        <v>14.0</v>
      </c>
      <c r="M439" s="13">
        <v>53.0</v>
      </c>
      <c r="N439" s="31"/>
      <c r="O439" s="14">
        <v>3.0</v>
      </c>
      <c r="P439" s="15">
        <v>12.0</v>
      </c>
      <c r="Q439" s="16">
        <v>15.0</v>
      </c>
      <c r="R439" s="17">
        <v>28.0</v>
      </c>
      <c r="S439" s="18">
        <v>87.0</v>
      </c>
      <c r="T439" s="19">
        <v>19.0</v>
      </c>
      <c r="U439" s="20">
        <v>21.0</v>
      </c>
      <c r="V439" s="21">
        <v>28.0</v>
      </c>
      <c r="W439" s="22">
        <v>36.0</v>
      </c>
      <c r="X439" s="31"/>
      <c r="Y439" s="14">
        <v>6.0</v>
      </c>
      <c r="Z439" s="15">
        <v>7.0</v>
      </c>
      <c r="AA439" s="16">
        <v>23.0</v>
      </c>
      <c r="AB439" s="17">
        <v>30.0</v>
      </c>
      <c r="AC439" s="18">
        <v>89.0</v>
      </c>
      <c r="AD439" s="19">
        <v>22.0</v>
      </c>
      <c r="AE439" s="20">
        <v>13.0</v>
      </c>
      <c r="AF439" s="21">
        <v>24.0</v>
      </c>
      <c r="AG439" s="22">
        <v>28.0</v>
      </c>
      <c r="AH439" s="27"/>
      <c r="AI439" s="27"/>
    </row>
    <row r="440">
      <c r="A440" s="32"/>
      <c r="B440" s="29">
        <v>6509.0</v>
      </c>
      <c r="C440" s="30">
        <v>1455.0</v>
      </c>
      <c r="D440" s="31" t="s">
        <v>0</v>
      </c>
      <c r="E440" s="5">
        <v>11.0</v>
      </c>
      <c r="F440" s="6">
        <v>37.0</v>
      </c>
      <c r="G440" s="7">
        <v>17.0</v>
      </c>
      <c r="H440" s="8">
        <v>96.0</v>
      </c>
      <c r="I440" s="9">
        <v>212.0</v>
      </c>
      <c r="J440" s="10">
        <v>48.0</v>
      </c>
      <c r="K440" s="11">
        <v>14.0</v>
      </c>
      <c r="L440" s="12">
        <v>17.0</v>
      </c>
      <c r="M440" s="13">
        <v>59.0</v>
      </c>
      <c r="N440" s="31"/>
      <c r="O440" s="14">
        <v>27.0</v>
      </c>
      <c r="P440" s="15">
        <v>46.0</v>
      </c>
      <c r="Q440" s="16">
        <v>12.0</v>
      </c>
      <c r="R440" s="17">
        <v>33.0</v>
      </c>
      <c r="S440" s="18">
        <v>156.0</v>
      </c>
      <c r="T440" s="19">
        <v>14.0</v>
      </c>
      <c r="U440" s="20">
        <v>46.0</v>
      </c>
      <c r="V440" s="21">
        <v>65.0</v>
      </c>
      <c r="W440" s="22">
        <v>57.0</v>
      </c>
      <c r="X440" s="31"/>
      <c r="Y440" s="14">
        <v>9.0</v>
      </c>
      <c r="Z440" s="15">
        <v>18.0</v>
      </c>
      <c r="AA440" s="16">
        <v>18.0</v>
      </c>
      <c r="AB440" s="17">
        <v>34.0</v>
      </c>
      <c r="AC440" s="18">
        <v>154.0</v>
      </c>
      <c r="AD440" s="19">
        <v>13.0</v>
      </c>
      <c r="AE440" s="20">
        <v>45.0</v>
      </c>
      <c r="AF440" s="21">
        <v>71.0</v>
      </c>
      <c r="AG440" s="22">
        <v>46.0</v>
      </c>
      <c r="AH440" s="27"/>
      <c r="AI440" s="27"/>
    </row>
    <row r="441">
      <c r="A441" s="32"/>
      <c r="B441" s="29">
        <v>6512.0</v>
      </c>
      <c r="C441" s="30">
        <v>1939.0</v>
      </c>
      <c r="D441" s="31" t="s">
        <v>0</v>
      </c>
      <c r="E441" s="5">
        <v>19.0</v>
      </c>
      <c r="F441" s="6">
        <v>37.0</v>
      </c>
      <c r="G441" s="7">
        <v>34.0</v>
      </c>
      <c r="H441" s="8">
        <v>91.0</v>
      </c>
      <c r="I441" s="9">
        <v>219.0</v>
      </c>
      <c r="J441" s="10">
        <v>107.0</v>
      </c>
      <c r="K441" s="11">
        <v>32.0</v>
      </c>
      <c r="L441" s="12">
        <v>20.0</v>
      </c>
      <c r="M441" s="13">
        <v>60.0</v>
      </c>
      <c r="N441" s="31"/>
      <c r="O441" s="14">
        <v>24.0</v>
      </c>
      <c r="P441" s="15">
        <v>56.0</v>
      </c>
      <c r="Q441" s="16">
        <v>29.0</v>
      </c>
      <c r="R441" s="17">
        <v>41.0</v>
      </c>
      <c r="S441" s="18">
        <v>106.0</v>
      </c>
      <c r="T441" s="19">
        <v>30.0</v>
      </c>
      <c r="U441" s="20">
        <v>77.0</v>
      </c>
      <c r="V441" s="21">
        <v>133.0</v>
      </c>
      <c r="W441" s="22">
        <v>93.0</v>
      </c>
      <c r="X441" s="31"/>
      <c r="Y441" s="14">
        <v>12.0</v>
      </c>
      <c r="Z441" s="15">
        <v>21.0</v>
      </c>
      <c r="AA441" s="16">
        <v>25.0</v>
      </c>
      <c r="AB441" s="17">
        <v>41.0</v>
      </c>
      <c r="AC441" s="18">
        <v>105.0</v>
      </c>
      <c r="AD441" s="19">
        <v>28.0</v>
      </c>
      <c r="AE441" s="20">
        <v>70.0</v>
      </c>
      <c r="AF441" s="21">
        <v>125.0</v>
      </c>
      <c r="AG441" s="22">
        <v>80.0</v>
      </c>
      <c r="AH441" s="27"/>
      <c r="AI441" s="27"/>
    </row>
    <row r="442">
      <c r="A442" s="32"/>
      <c r="B442" s="29">
        <v>6514.0</v>
      </c>
      <c r="C442" s="30">
        <v>2368.0</v>
      </c>
      <c r="D442" s="31" t="s">
        <v>0</v>
      </c>
      <c r="E442" s="5">
        <v>17.0</v>
      </c>
      <c r="F442" s="6">
        <v>43.0</v>
      </c>
      <c r="G442" s="7">
        <v>28.0</v>
      </c>
      <c r="H442" s="8">
        <v>87.0</v>
      </c>
      <c r="I442" s="9">
        <v>222.0</v>
      </c>
      <c r="J442" s="10">
        <v>93.0</v>
      </c>
      <c r="K442" s="11">
        <v>41.0</v>
      </c>
      <c r="L442" s="12">
        <v>26.0</v>
      </c>
      <c r="M442" s="13">
        <v>106.0</v>
      </c>
      <c r="N442" s="31"/>
      <c r="O442" s="14">
        <v>28.0</v>
      </c>
      <c r="P442" s="15">
        <v>43.0</v>
      </c>
      <c r="Q442" s="16">
        <v>35.0</v>
      </c>
      <c r="R442" s="17">
        <v>44.0</v>
      </c>
      <c r="S442" s="18">
        <v>178.0</v>
      </c>
      <c r="T442" s="19">
        <v>37.0</v>
      </c>
      <c r="U442" s="20">
        <v>55.0</v>
      </c>
      <c r="V442" s="21">
        <v>88.0</v>
      </c>
      <c r="W442" s="22">
        <v>70.0</v>
      </c>
      <c r="X442" s="31"/>
      <c r="Y442" s="14">
        <v>26.0</v>
      </c>
      <c r="Z442" s="15">
        <v>23.0</v>
      </c>
      <c r="AA442" s="16">
        <v>29.0</v>
      </c>
      <c r="AB442" s="17">
        <v>42.0</v>
      </c>
      <c r="AC442" s="18">
        <v>177.0</v>
      </c>
      <c r="AD442" s="19">
        <v>36.0</v>
      </c>
      <c r="AE442" s="20">
        <v>49.0</v>
      </c>
      <c r="AF442" s="21">
        <v>77.0</v>
      </c>
      <c r="AG442" s="22">
        <v>59.0</v>
      </c>
      <c r="AH442" s="27"/>
      <c r="AI442" s="27"/>
    </row>
    <row r="443">
      <c r="A443" s="32"/>
      <c r="B443" s="29">
        <v>6517.0</v>
      </c>
      <c r="C443" s="30">
        <v>2267.0</v>
      </c>
      <c r="D443" s="31" t="s">
        <v>0</v>
      </c>
      <c r="E443" s="5">
        <v>26.0</v>
      </c>
      <c r="F443" s="6">
        <v>34.0</v>
      </c>
      <c r="G443" s="7">
        <v>23.0</v>
      </c>
      <c r="H443" s="8">
        <v>40.0</v>
      </c>
      <c r="I443" s="9">
        <v>183.0</v>
      </c>
      <c r="J443" s="10">
        <v>56.0</v>
      </c>
      <c r="K443" s="11">
        <v>26.0</v>
      </c>
      <c r="L443" s="12">
        <v>28.0</v>
      </c>
      <c r="M443" s="13">
        <v>80.0</v>
      </c>
      <c r="N443" s="31"/>
      <c r="O443" s="14">
        <v>15.0</v>
      </c>
      <c r="P443" s="15">
        <v>32.0</v>
      </c>
      <c r="Q443" s="16">
        <v>15.0</v>
      </c>
      <c r="R443" s="17">
        <v>31.0</v>
      </c>
      <c r="S443" s="18">
        <v>148.0</v>
      </c>
      <c r="T443" s="19">
        <v>33.0</v>
      </c>
      <c r="U443" s="20">
        <v>38.0</v>
      </c>
      <c r="V443" s="21">
        <v>71.0</v>
      </c>
      <c r="W443" s="22">
        <v>50.0</v>
      </c>
      <c r="X443" s="31"/>
      <c r="Y443" s="14">
        <v>19.0</v>
      </c>
      <c r="Z443" s="15">
        <v>22.0</v>
      </c>
      <c r="AA443" s="16">
        <v>16.0</v>
      </c>
      <c r="AB443" s="17">
        <v>31.0</v>
      </c>
      <c r="AC443" s="18">
        <v>150.0</v>
      </c>
      <c r="AD443" s="19">
        <v>33.0</v>
      </c>
      <c r="AE443" s="20">
        <v>36.0</v>
      </c>
      <c r="AF443" s="21">
        <v>64.0</v>
      </c>
      <c r="AG443" s="22">
        <v>42.0</v>
      </c>
      <c r="AH443" s="27"/>
      <c r="AI443" s="27"/>
    </row>
    <row r="444">
      <c r="A444" s="32"/>
      <c r="B444" s="29">
        <v>6520.0</v>
      </c>
      <c r="C444" s="30">
        <v>2800.0</v>
      </c>
      <c r="D444" s="31" t="s">
        <v>0</v>
      </c>
      <c r="E444" s="5">
        <v>36.0</v>
      </c>
      <c r="F444" s="6">
        <v>55.0</v>
      </c>
      <c r="G444" s="7">
        <v>47.0</v>
      </c>
      <c r="H444" s="8">
        <v>134.0</v>
      </c>
      <c r="I444" s="9">
        <v>242.0</v>
      </c>
      <c r="J444" s="10">
        <v>101.0</v>
      </c>
      <c r="K444" s="11">
        <v>61.0</v>
      </c>
      <c r="L444" s="12">
        <v>39.0</v>
      </c>
      <c r="M444" s="13">
        <v>98.0</v>
      </c>
      <c r="N444" s="31"/>
      <c r="O444" s="14">
        <v>43.0</v>
      </c>
      <c r="P444" s="15">
        <v>39.0</v>
      </c>
      <c r="Q444" s="16">
        <v>39.0</v>
      </c>
      <c r="R444" s="17">
        <v>85.0</v>
      </c>
      <c r="S444" s="18">
        <v>214.0</v>
      </c>
      <c r="T444" s="19">
        <v>42.0</v>
      </c>
      <c r="U444" s="20">
        <v>77.0</v>
      </c>
      <c r="V444" s="21">
        <v>74.0</v>
      </c>
      <c r="W444" s="22">
        <v>86.0</v>
      </c>
      <c r="X444" s="31"/>
      <c r="Y444" s="14">
        <v>22.0</v>
      </c>
      <c r="Z444" s="15">
        <v>23.0</v>
      </c>
      <c r="AA444" s="16">
        <v>54.0</v>
      </c>
      <c r="AB444" s="17">
        <v>83.0</v>
      </c>
      <c r="AC444" s="18">
        <v>211.0</v>
      </c>
      <c r="AD444" s="19">
        <v>39.0</v>
      </c>
      <c r="AE444" s="20">
        <v>65.0</v>
      </c>
      <c r="AF444" s="21">
        <v>64.0</v>
      </c>
      <c r="AG444" s="22">
        <v>67.0</v>
      </c>
      <c r="AH444" s="27"/>
      <c r="AI444" s="27"/>
    </row>
    <row r="445">
      <c r="A445" s="32"/>
      <c r="B445" s="29">
        <v>6522.0</v>
      </c>
      <c r="C445" s="30">
        <v>1570.0</v>
      </c>
      <c r="D445" s="31" t="s">
        <v>0</v>
      </c>
      <c r="E445" s="5">
        <v>12.0</v>
      </c>
      <c r="F445" s="6">
        <v>30.0</v>
      </c>
      <c r="G445" s="7">
        <v>25.0</v>
      </c>
      <c r="H445" s="8">
        <v>68.0</v>
      </c>
      <c r="I445" s="9">
        <v>145.0</v>
      </c>
      <c r="J445" s="10">
        <v>45.0</v>
      </c>
      <c r="K445" s="11">
        <v>23.0</v>
      </c>
      <c r="L445" s="12">
        <v>14.0</v>
      </c>
      <c r="M445" s="13">
        <v>61.0</v>
      </c>
      <c r="N445" s="31"/>
      <c r="O445" s="14">
        <v>21.0</v>
      </c>
      <c r="P445" s="15">
        <v>35.0</v>
      </c>
      <c r="Q445" s="16">
        <v>25.0</v>
      </c>
      <c r="R445" s="17">
        <v>32.0</v>
      </c>
      <c r="S445" s="18">
        <v>142.0</v>
      </c>
      <c r="T445" s="19">
        <v>16.0</v>
      </c>
      <c r="U445" s="20">
        <v>37.0</v>
      </c>
      <c r="V445" s="21">
        <v>44.0</v>
      </c>
      <c r="W445" s="22">
        <v>40.0</v>
      </c>
      <c r="X445" s="31"/>
      <c r="Y445" s="14">
        <v>18.0</v>
      </c>
      <c r="Z445" s="15">
        <v>10.0</v>
      </c>
      <c r="AA445" s="16">
        <v>24.0</v>
      </c>
      <c r="AB445" s="17">
        <v>34.0</v>
      </c>
      <c r="AC445" s="18">
        <v>134.0</v>
      </c>
      <c r="AD445" s="19">
        <v>15.0</v>
      </c>
      <c r="AE445" s="20">
        <v>30.0</v>
      </c>
      <c r="AF445" s="21">
        <v>43.0</v>
      </c>
      <c r="AG445" s="22">
        <v>34.0</v>
      </c>
      <c r="AH445" s="27"/>
      <c r="AI445" s="27"/>
    </row>
    <row r="446">
      <c r="A446" s="32"/>
      <c r="B446" s="29">
        <v>6526.0</v>
      </c>
      <c r="C446" s="30">
        <v>1880.0</v>
      </c>
      <c r="D446" s="31" t="s">
        <v>0</v>
      </c>
      <c r="E446" s="5">
        <v>24.0</v>
      </c>
      <c r="F446" s="6">
        <v>56.0</v>
      </c>
      <c r="G446" s="7">
        <v>17.0</v>
      </c>
      <c r="H446" s="8">
        <v>196.0</v>
      </c>
      <c r="I446" s="9">
        <v>353.0</v>
      </c>
      <c r="J446" s="10">
        <v>50.0</v>
      </c>
      <c r="K446" s="11">
        <v>45.0</v>
      </c>
      <c r="L446" s="12">
        <v>13.0</v>
      </c>
      <c r="M446" s="13">
        <v>148.0</v>
      </c>
      <c r="N446" s="31"/>
      <c r="O446" s="14">
        <v>74.0</v>
      </c>
      <c r="P446" s="15">
        <v>69.0</v>
      </c>
      <c r="Q446" s="16">
        <v>22.0</v>
      </c>
      <c r="R446" s="17">
        <v>73.0</v>
      </c>
      <c r="S446" s="18">
        <v>291.0</v>
      </c>
      <c r="T446" s="19">
        <v>16.0</v>
      </c>
      <c r="U446" s="20">
        <v>97.0</v>
      </c>
      <c r="V446" s="21">
        <v>156.0</v>
      </c>
      <c r="W446" s="22">
        <v>42.0</v>
      </c>
      <c r="X446" s="31"/>
      <c r="Y446" s="14">
        <v>38.0</v>
      </c>
      <c r="Z446" s="15">
        <v>27.0</v>
      </c>
      <c r="AA446" s="16">
        <v>23.0</v>
      </c>
      <c r="AB446" s="17">
        <v>73.0</v>
      </c>
      <c r="AC446" s="18">
        <v>293.0</v>
      </c>
      <c r="AD446" s="19">
        <v>15.0</v>
      </c>
      <c r="AE446" s="20">
        <v>99.0</v>
      </c>
      <c r="AF446" s="21">
        <v>151.0</v>
      </c>
      <c r="AG446" s="22">
        <v>32.0</v>
      </c>
      <c r="AH446" s="27"/>
      <c r="AI446" s="27"/>
    </row>
    <row r="447">
      <c r="A447" s="32"/>
      <c r="B447" s="29">
        <v>6527.0</v>
      </c>
      <c r="C447" s="30">
        <v>2826.0</v>
      </c>
      <c r="D447" s="31" t="s">
        <v>0</v>
      </c>
      <c r="E447" s="5">
        <v>47.0</v>
      </c>
      <c r="F447" s="6">
        <v>57.0</v>
      </c>
      <c r="G447" s="7">
        <v>31.0</v>
      </c>
      <c r="H447" s="8">
        <v>112.0</v>
      </c>
      <c r="I447" s="9">
        <v>183.0</v>
      </c>
      <c r="J447" s="10">
        <v>58.0</v>
      </c>
      <c r="K447" s="11">
        <v>31.0</v>
      </c>
      <c r="L447" s="12">
        <v>38.0</v>
      </c>
      <c r="M447" s="13">
        <v>92.0</v>
      </c>
      <c r="N447" s="31"/>
      <c r="O447" s="14">
        <v>38.0</v>
      </c>
      <c r="P447" s="15">
        <v>55.0</v>
      </c>
      <c r="Q447" s="16">
        <v>25.0</v>
      </c>
      <c r="R447" s="17">
        <v>51.0</v>
      </c>
      <c r="S447" s="18">
        <v>178.0</v>
      </c>
      <c r="T447" s="19">
        <v>23.0</v>
      </c>
      <c r="U447" s="20">
        <v>75.0</v>
      </c>
      <c r="V447" s="21">
        <v>56.0</v>
      </c>
      <c r="W447" s="22">
        <v>58.0</v>
      </c>
      <c r="X447" s="31"/>
      <c r="Y447" s="14">
        <v>41.0</v>
      </c>
      <c r="Z447" s="15">
        <v>36.0</v>
      </c>
      <c r="AA447" s="16">
        <v>38.0</v>
      </c>
      <c r="AB447" s="17">
        <v>48.0</v>
      </c>
      <c r="AC447" s="18">
        <v>173.0</v>
      </c>
      <c r="AD447" s="19">
        <v>25.0</v>
      </c>
      <c r="AE447" s="20">
        <v>60.0</v>
      </c>
      <c r="AF447" s="21">
        <v>58.0</v>
      </c>
      <c r="AG447" s="22">
        <v>45.0</v>
      </c>
      <c r="AH447" s="27"/>
      <c r="AI447" s="27"/>
    </row>
    <row r="448">
      <c r="A448" s="32"/>
      <c r="B448" s="29">
        <v>6528.0</v>
      </c>
      <c r="C448" s="30">
        <v>2145.0</v>
      </c>
      <c r="D448" s="31" t="s">
        <v>0</v>
      </c>
      <c r="E448" s="5">
        <v>22.0</v>
      </c>
      <c r="F448" s="6">
        <v>55.0</v>
      </c>
      <c r="G448" s="7">
        <v>22.0</v>
      </c>
      <c r="H448" s="8">
        <v>62.0</v>
      </c>
      <c r="I448" s="9">
        <v>253.0</v>
      </c>
      <c r="J448" s="10">
        <v>56.0</v>
      </c>
      <c r="K448" s="11">
        <v>19.0</v>
      </c>
      <c r="L448" s="12">
        <v>14.0</v>
      </c>
      <c r="M448" s="13">
        <v>91.0</v>
      </c>
      <c r="N448" s="31"/>
      <c r="O448" s="14">
        <v>26.0</v>
      </c>
      <c r="P448" s="15">
        <v>36.0</v>
      </c>
      <c r="Q448" s="16">
        <v>26.0</v>
      </c>
      <c r="R448" s="17">
        <v>20.0</v>
      </c>
      <c r="S448" s="18">
        <v>159.0</v>
      </c>
      <c r="T448" s="19">
        <v>23.0</v>
      </c>
      <c r="U448" s="20">
        <v>52.0</v>
      </c>
      <c r="V448" s="21">
        <v>132.0</v>
      </c>
      <c r="W448" s="22">
        <v>28.0</v>
      </c>
      <c r="X448" s="31"/>
      <c r="Y448" s="14">
        <v>12.0</v>
      </c>
      <c r="Z448" s="15">
        <v>25.0</v>
      </c>
      <c r="AA448" s="16">
        <v>17.0</v>
      </c>
      <c r="AB448" s="17">
        <v>20.0</v>
      </c>
      <c r="AC448" s="18">
        <v>157.0</v>
      </c>
      <c r="AD448" s="19">
        <v>21.0</v>
      </c>
      <c r="AE448" s="20">
        <v>36.0</v>
      </c>
      <c r="AF448" s="21">
        <v>112.0</v>
      </c>
      <c r="AG448" s="22">
        <v>28.0</v>
      </c>
      <c r="AH448" s="27"/>
      <c r="AI448" s="27"/>
    </row>
    <row r="449">
      <c r="A449" s="32"/>
      <c r="B449" s="29">
        <v>6530.0</v>
      </c>
      <c r="C449" s="30">
        <v>2916.0</v>
      </c>
      <c r="D449" s="31" t="s">
        <v>0</v>
      </c>
      <c r="E449" s="5">
        <v>27.0</v>
      </c>
      <c r="F449" s="6">
        <v>37.0</v>
      </c>
      <c r="G449" s="7">
        <v>39.0</v>
      </c>
      <c r="H449" s="8">
        <v>89.0</v>
      </c>
      <c r="I449" s="9">
        <v>158.0</v>
      </c>
      <c r="J449" s="10">
        <v>82.0</v>
      </c>
      <c r="K449" s="11">
        <v>42.0</v>
      </c>
      <c r="L449" s="12">
        <v>14.0</v>
      </c>
      <c r="M449" s="13">
        <v>80.0</v>
      </c>
      <c r="N449" s="31"/>
      <c r="O449" s="14">
        <v>24.0</v>
      </c>
      <c r="P449" s="15">
        <v>31.0</v>
      </c>
      <c r="Q449" s="16">
        <v>20.0</v>
      </c>
      <c r="R449" s="17">
        <v>65.0</v>
      </c>
      <c r="S449" s="18">
        <v>140.0</v>
      </c>
      <c r="T449" s="19">
        <v>26.0</v>
      </c>
      <c r="U449" s="20">
        <v>45.0</v>
      </c>
      <c r="V449" s="21">
        <v>61.0</v>
      </c>
      <c r="W449" s="22">
        <v>63.0</v>
      </c>
      <c r="X449" s="31"/>
      <c r="Y449" s="14">
        <v>15.0</v>
      </c>
      <c r="Z449" s="15">
        <v>14.0</v>
      </c>
      <c r="AA449" s="16">
        <v>40.0</v>
      </c>
      <c r="AB449" s="17">
        <v>62.0</v>
      </c>
      <c r="AC449" s="18">
        <v>143.0</v>
      </c>
      <c r="AD449" s="19">
        <v>29.0</v>
      </c>
      <c r="AE449" s="20">
        <v>43.0</v>
      </c>
      <c r="AF449" s="21">
        <v>55.0</v>
      </c>
      <c r="AG449" s="22">
        <v>35.0</v>
      </c>
      <c r="AH449" s="27"/>
      <c r="AI449" s="27"/>
    </row>
    <row r="450">
      <c r="A450" s="32"/>
      <c r="B450" s="29">
        <v>6533.0</v>
      </c>
      <c r="C450" s="30">
        <v>1331.0</v>
      </c>
      <c r="D450" s="31" t="s">
        <v>0</v>
      </c>
      <c r="E450" s="5">
        <v>9.0</v>
      </c>
      <c r="F450" s="6">
        <v>20.0</v>
      </c>
      <c r="G450" s="7">
        <v>6.0</v>
      </c>
      <c r="H450" s="8">
        <v>28.0</v>
      </c>
      <c r="I450" s="9">
        <v>70.0</v>
      </c>
      <c r="J450" s="10">
        <v>19.0</v>
      </c>
      <c r="K450" s="11">
        <v>12.0</v>
      </c>
      <c r="L450" s="12">
        <v>5.0</v>
      </c>
      <c r="M450" s="13">
        <v>34.0</v>
      </c>
      <c r="N450" s="31"/>
      <c r="O450" s="14">
        <v>8.0</v>
      </c>
      <c r="P450" s="15">
        <v>6.0</v>
      </c>
      <c r="Q450" s="16">
        <v>7.0</v>
      </c>
      <c r="R450" s="17">
        <v>14.0</v>
      </c>
      <c r="S450" s="18">
        <v>81.0</v>
      </c>
      <c r="T450" s="19">
        <v>12.0</v>
      </c>
      <c r="U450" s="20">
        <v>22.0</v>
      </c>
      <c r="V450" s="21">
        <v>19.0</v>
      </c>
      <c r="W450" s="22">
        <v>8.0</v>
      </c>
      <c r="X450" s="31"/>
      <c r="Y450" s="14">
        <v>9.0</v>
      </c>
      <c r="Z450" s="15">
        <v>7.0</v>
      </c>
      <c r="AA450" s="16">
        <v>3.0</v>
      </c>
      <c r="AB450" s="17">
        <v>16.0</v>
      </c>
      <c r="AC450" s="18">
        <v>84.0</v>
      </c>
      <c r="AD450" s="19">
        <v>13.0</v>
      </c>
      <c r="AE450" s="20">
        <v>23.0</v>
      </c>
      <c r="AF450" s="21">
        <v>15.0</v>
      </c>
      <c r="AG450" s="22">
        <v>12.0</v>
      </c>
      <c r="AH450" s="27"/>
      <c r="AI450" s="27"/>
    </row>
    <row r="451">
      <c r="A451" s="32"/>
      <c r="B451" s="29">
        <v>6538.0</v>
      </c>
      <c r="C451" s="30">
        <v>2501.0</v>
      </c>
      <c r="D451" s="31" t="s">
        <v>0</v>
      </c>
      <c r="E451" s="5">
        <v>17.0</v>
      </c>
      <c r="F451" s="6">
        <v>26.0</v>
      </c>
      <c r="G451" s="7">
        <v>18.0</v>
      </c>
      <c r="H451" s="8">
        <v>50.0</v>
      </c>
      <c r="I451" s="9">
        <v>148.0</v>
      </c>
      <c r="J451" s="10">
        <v>44.0</v>
      </c>
      <c r="K451" s="11">
        <v>39.0</v>
      </c>
      <c r="L451" s="12">
        <v>23.0</v>
      </c>
      <c r="M451" s="13">
        <v>75.0</v>
      </c>
      <c r="N451" s="31"/>
      <c r="O451" s="14">
        <v>19.0</v>
      </c>
      <c r="P451" s="15">
        <v>24.0</v>
      </c>
      <c r="Q451" s="16">
        <v>12.0</v>
      </c>
      <c r="R451" s="17">
        <v>40.0</v>
      </c>
      <c r="S451" s="18">
        <v>118.0</v>
      </c>
      <c r="T451" s="19">
        <v>28.0</v>
      </c>
      <c r="U451" s="20">
        <v>34.0</v>
      </c>
      <c r="V451" s="21">
        <v>42.0</v>
      </c>
      <c r="W451" s="22">
        <v>39.0</v>
      </c>
      <c r="X451" s="31"/>
      <c r="Y451" s="14">
        <v>11.0</v>
      </c>
      <c r="Z451" s="15">
        <v>14.0</v>
      </c>
      <c r="AA451" s="16">
        <v>20.0</v>
      </c>
      <c r="AB451" s="17">
        <v>40.0</v>
      </c>
      <c r="AC451" s="18">
        <v>117.0</v>
      </c>
      <c r="AD451" s="19">
        <v>28.0</v>
      </c>
      <c r="AE451" s="20">
        <v>29.0</v>
      </c>
      <c r="AF451" s="21">
        <v>36.0</v>
      </c>
      <c r="AG451" s="22">
        <v>23.0</v>
      </c>
      <c r="AH451" s="27"/>
      <c r="AI451" s="27"/>
    </row>
    <row r="452">
      <c r="A452" s="32"/>
      <c r="B452" s="29">
        <v>6539.0</v>
      </c>
      <c r="C452" s="30">
        <v>1687.0</v>
      </c>
      <c r="D452" s="31" t="s">
        <v>0</v>
      </c>
      <c r="E452" s="5">
        <v>17.0</v>
      </c>
      <c r="F452" s="6">
        <v>19.0</v>
      </c>
      <c r="G452" s="7">
        <v>12.0</v>
      </c>
      <c r="H452" s="8">
        <v>56.0</v>
      </c>
      <c r="I452" s="9">
        <v>100.0</v>
      </c>
      <c r="J452" s="10">
        <v>30.0</v>
      </c>
      <c r="K452" s="11">
        <v>15.0</v>
      </c>
      <c r="L452" s="12">
        <v>17.0</v>
      </c>
      <c r="M452" s="13">
        <v>58.0</v>
      </c>
      <c r="N452" s="31"/>
      <c r="O452" s="14">
        <v>18.0</v>
      </c>
      <c r="P452" s="15">
        <v>18.0</v>
      </c>
      <c r="Q452" s="16">
        <v>16.0</v>
      </c>
      <c r="R452" s="17">
        <v>20.0</v>
      </c>
      <c r="S452" s="18">
        <v>79.0</v>
      </c>
      <c r="T452" s="19">
        <v>10.0</v>
      </c>
      <c r="U452" s="20">
        <v>24.0</v>
      </c>
      <c r="V452" s="21">
        <v>41.0</v>
      </c>
      <c r="W452" s="22">
        <v>20.0</v>
      </c>
      <c r="X452" s="31"/>
      <c r="Y452" s="14">
        <v>19.0</v>
      </c>
      <c r="Z452" s="15">
        <v>7.0</v>
      </c>
      <c r="AA452" s="16">
        <v>13.0</v>
      </c>
      <c r="AB452" s="17">
        <v>23.0</v>
      </c>
      <c r="AC452" s="18">
        <v>76.0</v>
      </c>
      <c r="AD452" s="19">
        <v>11.0</v>
      </c>
      <c r="AE452" s="20">
        <v>17.0</v>
      </c>
      <c r="AF452" s="21">
        <v>26.0</v>
      </c>
      <c r="AG452" s="22">
        <v>23.0</v>
      </c>
      <c r="AH452" s="27"/>
      <c r="AI452" s="27"/>
    </row>
    <row r="453">
      <c r="A453" s="32"/>
      <c r="B453" s="29">
        <v>6540.0</v>
      </c>
      <c r="C453" s="30">
        <v>2203.0</v>
      </c>
      <c r="D453" s="31" t="s">
        <v>0</v>
      </c>
      <c r="E453" s="5">
        <v>17.0</v>
      </c>
      <c r="F453" s="6">
        <v>22.0</v>
      </c>
      <c r="G453" s="7">
        <v>19.0</v>
      </c>
      <c r="H453" s="8">
        <v>93.0</v>
      </c>
      <c r="I453" s="9">
        <v>87.0</v>
      </c>
      <c r="J453" s="10">
        <v>37.0</v>
      </c>
      <c r="K453" s="11">
        <v>31.0</v>
      </c>
      <c r="L453" s="12">
        <v>17.0</v>
      </c>
      <c r="M453" s="13">
        <v>49.0</v>
      </c>
      <c r="N453" s="31"/>
      <c r="O453" s="14">
        <v>26.0</v>
      </c>
      <c r="P453" s="15">
        <v>21.0</v>
      </c>
      <c r="Q453" s="16">
        <v>9.0</v>
      </c>
      <c r="R453" s="17">
        <v>51.0</v>
      </c>
      <c r="S453" s="18">
        <v>82.0</v>
      </c>
      <c r="T453" s="19">
        <v>19.0</v>
      </c>
      <c r="U453" s="20">
        <v>32.0</v>
      </c>
      <c r="V453" s="21">
        <v>39.0</v>
      </c>
      <c r="W453" s="22">
        <v>27.0</v>
      </c>
      <c r="X453" s="31"/>
      <c r="Y453" s="14">
        <v>17.0</v>
      </c>
      <c r="Z453" s="15">
        <v>8.0</v>
      </c>
      <c r="AA453" s="16">
        <v>20.0</v>
      </c>
      <c r="AB453" s="17">
        <v>50.0</v>
      </c>
      <c r="AC453" s="18">
        <v>77.0</v>
      </c>
      <c r="AD453" s="19">
        <v>17.0</v>
      </c>
      <c r="AE453" s="20">
        <v>40.0</v>
      </c>
      <c r="AF453" s="21">
        <v>38.0</v>
      </c>
      <c r="AG453" s="22">
        <v>19.0</v>
      </c>
      <c r="AH453" s="27"/>
      <c r="AI453" s="27"/>
    </row>
    <row r="454">
      <c r="A454" s="32"/>
      <c r="B454" s="29">
        <v>6545.0</v>
      </c>
      <c r="C454" s="30">
        <v>1652.0</v>
      </c>
      <c r="D454" s="31" t="s">
        <v>0</v>
      </c>
      <c r="E454" s="5">
        <v>22.0</v>
      </c>
      <c r="F454" s="6">
        <v>35.0</v>
      </c>
      <c r="G454" s="7">
        <v>10.0</v>
      </c>
      <c r="H454" s="8">
        <v>35.0</v>
      </c>
      <c r="I454" s="9">
        <v>97.0</v>
      </c>
      <c r="J454" s="10">
        <v>31.0</v>
      </c>
      <c r="K454" s="11">
        <v>8.0</v>
      </c>
      <c r="L454" s="12">
        <v>6.0</v>
      </c>
      <c r="M454" s="13">
        <v>46.0</v>
      </c>
      <c r="N454" s="31"/>
      <c r="O454" s="14">
        <v>10.0</v>
      </c>
      <c r="P454" s="15">
        <v>16.0</v>
      </c>
      <c r="Q454" s="16">
        <v>6.0</v>
      </c>
      <c r="R454" s="17">
        <v>30.0</v>
      </c>
      <c r="S454" s="18">
        <v>90.0</v>
      </c>
      <c r="T454" s="19">
        <v>18.0</v>
      </c>
      <c r="U454" s="20">
        <v>26.0</v>
      </c>
      <c r="V454" s="21">
        <v>27.0</v>
      </c>
      <c r="W454" s="22">
        <v>18.0</v>
      </c>
      <c r="X454" s="31"/>
      <c r="Y454" s="14">
        <v>5.0</v>
      </c>
      <c r="Z454" s="15">
        <v>6.0</v>
      </c>
      <c r="AA454" s="16">
        <v>4.0</v>
      </c>
      <c r="AB454" s="17">
        <v>31.0</v>
      </c>
      <c r="AC454" s="18">
        <v>84.0</v>
      </c>
      <c r="AD454" s="19">
        <v>19.0</v>
      </c>
      <c r="AE454" s="20">
        <v>28.0</v>
      </c>
      <c r="AF454" s="21">
        <v>27.0</v>
      </c>
      <c r="AG454" s="22">
        <v>17.0</v>
      </c>
      <c r="AH454" s="27"/>
      <c r="AI454" s="27"/>
    </row>
    <row r="455">
      <c r="A455" s="32"/>
      <c r="B455" s="29">
        <v>6547.0</v>
      </c>
      <c r="C455" s="30">
        <v>2090.0</v>
      </c>
      <c r="D455" s="31" t="s">
        <v>0</v>
      </c>
      <c r="E455" s="5">
        <v>12.0</v>
      </c>
      <c r="F455" s="6">
        <v>25.0</v>
      </c>
      <c r="G455" s="7">
        <v>26.0</v>
      </c>
      <c r="H455" s="8">
        <v>33.0</v>
      </c>
      <c r="I455" s="9">
        <v>115.0</v>
      </c>
      <c r="J455" s="10">
        <v>19.0</v>
      </c>
      <c r="K455" s="11">
        <v>19.0</v>
      </c>
      <c r="L455" s="12">
        <v>15.0</v>
      </c>
      <c r="M455" s="13">
        <v>43.0</v>
      </c>
      <c r="N455" s="31"/>
      <c r="O455" s="14">
        <v>7.0</v>
      </c>
      <c r="P455" s="15">
        <v>13.0</v>
      </c>
      <c r="Q455" s="16">
        <v>13.0</v>
      </c>
      <c r="R455" s="17">
        <v>23.0</v>
      </c>
      <c r="S455" s="18">
        <v>89.0</v>
      </c>
      <c r="T455" s="19">
        <v>20.0</v>
      </c>
      <c r="U455" s="20">
        <v>25.0</v>
      </c>
      <c r="V455" s="21">
        <v>32.0</v>
      </c>
      <c r="W455" s="22">
        <v>20.0</v>
      </c>
      <c r="X455" s="31"/>
      <c r="Y455" s="14">
        <v>12.0</v>
      </c>
      <c r="Z455" s="15">
        <v>5.0</v>
      </c>
      <c r="AA455" s="16">
        <v>22.0</v>
      </c>
      <c r="AB455" s="17">
        <v>24.0</v>
      </c>
      <c r="AC455" s="18">
        <v>89.0</v>
      </c>
      <c r="AD455" s="19">
        <v>19.0</v>
      </c>
      <c r="AE455" s="20">
        <v>21.0</v>
      </c>
      <c r="AF455" s="21">
        <v>32.0</v>
      </c>
      <c r="AG455" s="22">
        <v>14.0</v>
      </c>
      <c r="AH455" s="27"/>
      <c r="AI455" s="27"/>
    </row>
    <row r="456">
      <c r="A456" s="32"/>
      <c r="B456" s="29">
        <v>6552.0</v>
      </c>
      <c r="C456" s="30">
        <v>918.0</v>
      </c>
      <c r="D456" s="31" t="s">
        <v>0</v>
      </c>
      <c r="E456" s="5">
        <v>7.0</v>
      </c>
      <c r="F456" s="6">
        <v>26.0</v>
      </c>
      <c r="G456" s="7">
        <v>10.0</v>
      </c>
      <c r="H456" s="8">
        <v>30.0</v>
      </c>
      <c r="I456" s="9">
        <v>91.0</v>
      </c>
      <c r="J456" s="10">
        <v>32.0</v>
      </c>
      <c r="K456" s="11">
        <v>8.0</v>
      </c>
      <c r="L456" s="12">
        <v>5.0</v>
      </c>
      <c r="M456" s="13">
        <v>25.0</v>
      </c>
      <c r="N456" s="31"/>
      <c r="O456" s="14">
        <v>6.0</v>
      </c>
      <c r="P456" s="15">
        <v>18.0</v>
      </c>
      <c r="Q456" s="16">
        <v>5.0</v>
      </c>
      <c r="R456" s="17">
        <v>15.0</v>
      </c>
      <c r="S456" s="18">
        <v>73.0</v>
      </c>
      <c r="T456" s="19">
        <v>9.0</v>
      </c>
      <c r="U456" s="20">
        <v>15.0</v>
      </c>
      <c r="V456" s="21">
        <v>34.0</v>
      </c>
      <c r="W456" s="22">
        <v>26.0</v>
      </c>
      <c r="X456" s="31"/>
      <c r="Y456" s="14">
        <v>5.0</v>
      </c>
      <c r="Z456" s="15">
        <v>18.0</v>
      </c>
      <c r="AA456" s="16">
        <v>7.0</v>
      </c>
      <c r="AB456" s="17">
        <v>15.0</v>
      </c>
      <c r="AC456" s="18">
        <v>73.0</v>
      </c>
      <c r="AD456" s="19">
        <v>12.0</v>
      </c>
      <c r="AE456" s="20">
        <v>15.0</v>
      </c>
      <c r="AF456" s="21">
        <v>21.0</v>
      </c>
      <c r="AG456" s="22">
        <v>24.0</v>
      </c>
      <c r="AH456" s="27"/>
      <c r="AI456" s="27"/>
    </row>
    <row r="457">
      <c r="A457" s="32"/>
      <c r="B457" s="29">
        <v>6600.0</v>
      </c>
      <c r="C457" s="30">
        <v>1776.0</v>
      </c>
      <c r="D457" s="31" t="s">
        <v>0</v>
      </c>
      <c r="E457" s="5">
        <v>11.0</v>
      </c>
      <c r="F457" s="6">
        <v>18.0</v>
      </c>
      <c r="G457" s="7">
        <v>22.0</v>
      </c>
      <c r="H457" s="8">
        <v>39.0</v>
      </c>
      <c r="I457" s="9">
        <v>184.0</v>
      </c>
      <c r="J457" s="10">
        <v>45.0</v>
      </c>
      <c r="K457" s="11">
        <v>11.0</v>
      </c>
      <c r="L457" s="12">
        <v>9.0</v>
      </c>
      <c r="M457" s="13">
        <v>54.0</v>
      </c>
      <c r="N457" s="31"/>
      <c r="O457" s="14">
        <v>15.0</v>
      </c>
      <c r="P457" s="15">
        <v>32.0</v>
      </c>
      <c r="Q457" s="16">
        <v>11.0</v>
      </c>
      <c r="R457" s="17">
        <v>13.0</v>
      </c>
      <c r="S457" s="18">
        <v>118.0</v>
      </c>
      <c r="T457" s="19">
        <v>10.0</v>
      </c>
      <c r="U457" s="20">
        <v>23.0</v>
      </c>
      <c r="V457" s="21">
        <v>68.0</v>
      </c>
      <c r="W457" s="22">
        <v>42.0</v>
      </c>
      <c r="X457" s="31"/>
      <c r="Y457" s="14">
        <v>9.0</v>
      </c>
      <c r="Z457" s="15">
        <v>17.0</v>
      </c>
      <c r="AA457" s="16">
        <v>20.0</v>
      </c>
      <c r="AB457" s="17">
        <v>13.0</v>
      </c>
      <c r="AC457" s="18">
        <v>113.0</v>
      </c>
      <c r="AD457" s="19">
        <v>9.0</v>
      </c>
      <c r="AE457" s="20">
        <v>18.0</v>
      </c>
      <c r="AF457" s="21">
        <v>63.0</v>
      </c>
      <c r="AG457" s="22">
        <v>33.0</v>
      </c>
      <c r="AH457" s="27"/>
      <c r="AI457" s="27"/>
    </row>
    <row r="458">
      <c r="A458" s="32"/>
      <c r="B458" s="29">
        <v>6609.0</v>
      </c>
      <c r="C458" s="30">
        <v>3046.0</v>
      </c>
      <c r="D458" s="31" t="s">
        <v>0</v>
      </c>
      <c r="E458" s="5">
        <v>20.0</v>
      </c>
      <c r="F458" s="6">
        <v>22.0</v>
      </c>
      <c r="G458" s="7">
        <v>19.0</v>
      </c>
      <c r="H458" s="8">
        <v>55.0</v>
      </c>
      <c r="I458" s="9">
        <v>134.0</v>
      </c>
      <c r="J458" s="10">
        <v>38.0</v>
      </c>
      <c r="K458" s="11">
        <v>16.0</v>
      </c>
      <c r="L458" s="12">
        <v>18.0</v>
      </c>
      <c r="M458" s="13">
        <v>69.0</v>
      </c>
      <c r="N458" s="31"/>
      <c r="O458" s="14">
        <v>24.0</v>
      </c>
      <c r="P458" s="15">
        <v>16.0</v>
      </c>
      <c r="Q458" s="16">
        <v>11.0</v>
      </c>
      <c r="R458" s="17">
        <v>22.0</v>
      </c>
      <c r="S458" s="18">
        <v>141.0</v>
      </c>
      <c r="T458" s="19">
        <v>15.0</v>
      </c>
      <c r="U458" s="20">
        <v>29.0</v>
      </c>
      <c r="V458" s="21">
        <v>38.0</v>
      </c>
      <c r="W458" s="22">
        <v>30.0</v>
      </c>
      <c r="X458" s="31"/>
      <c r="Y458" s="14">
        <v>22.0</v>
      </c>
      <c r="Z458" s="15">
        <v>7.0</v>
      </c>
      <c r="AA458" s="16">
        <v>21.0</v>
      </c>
      <c r="AB458" s="17">
        <v>21.0</v>
      </c>
      <c r="AC458" s="18">
        <v>144.0</v>
      </c>
      <c r="AD458" s="19">
        <v>15.0</v>
      </c>
      <c r="AE458" s="20">
        <v>31.0</v>
      </c>
      <c r="AF458" s="21">
        <v>32.0</v>
      </c>
      <c r="AG458" s="22">
        <v>20.0</v>
      </c>
      <c r="AH458" s="27"/>
      <c r="AI458" s="27"/>
    </row>
    <row r="459">
      <c r="A459" s="32"/>
      <c r="B459" s="29">
        <v>6610.0</v>
      </c>
      <c r="C459" s="30">
        <v>2673.0</v>
      </c>
      <c r="D459" s="31" t="s">
        <v>0</v>
      </c>
      <c r="E459" s="5">
        <v>14.0</v>
      </c>
      <c r="F459" s="6">
        <v>55.0</v>
      </c>
      <c r="G459" s="7">
        <v>16.0</v>
      </c>
      <c r="H459" s="8">
        <v>60.0</v>
      </c>
      <c r="I459" s="9">
        <v>214.0</v>
      </c>
      <c r="J459" s="10">
        <v>62.0</v>
      </c>
      <c r="K459" s="11">
        <v>33.0</v>
      </c>
      <c r="L459" s="12">
        <v>27.0</v>
      </c>
      <c r="M459" s="13">
        <v>96.0</v>
      </c>
      <c r="N459" s="31"/>
      <c r="O459" s="14">
        <v>27.0</v>
      </c>
      <c r="P459" s="15">
        <v>49.0</v>
      </c>
      <c r="Q459" s="16">
        <v>12.0</v>
      </c>
      <c r="R459" s="17">
        <v>31.0</v>
      </c>
      <c r="S459" s="18">
        <v>129.0</v>
      </c>
      <c r="T459" s="19">
        <v>25.0</v>
      </c>
      <c r="U459" s="20">
        <v>36.0</v>
      </c>
      <c r="V459" s="21">
        <v>128.0</v>
      </c>
      <c r="W459" s="22">
        <v>54.0</v>
      </c>
      <c r="X459" s="31"/>
      <c r="Y459" s="14">
        <v>21.0</v>
      </c>
      <c r="Z459" s="15">
        <v>27.0</v>
      </c>
      <c r="AA459" s="16">
        <v>16.0</v>
      </c>
      <c r="AB459" s="17">
        <v>32.0</v>
      </c>
      <c r="AC459" s="18">
        <v>142.0</v>
      </c>
      <c r="AD459" s="19">
        <v>27.0</v>
      </c>
      <c r="AE459" s="20">
        <v>36.0</v>
      </c>
      <c r="AF459" s="21">
        <v>123.0</v>
      </c>
      <c r="AG459" s="22">
        <v>44.0</v>
      </c>
      <c r="AH459" s="27"/>
      <c r="AI459" s="27"/>
    </row>
    <row r="460">
      <c r="A460" s="32"/>
      <c r="B460" s="29">
        <v>6625.0</v>
      </c>
      <c r="C460" s="30">
        <v>1843.0</v>
      </c>
      <c r="D460" s="31" t="s">
        <v>0</v>
      </c>
      <c r="E460" s="5">
        <v>28.0</v>
      </c>
      <c r="F460" s="6">
        <v>19.0</v>
      </c>
      <c r="G460" s="7">
        <v>12.0</v>
      </c>
      <c r="H460" s="8">
        <v>87.0</v>
      </c>
      <c r="I460" s="9">
        <v>136.0</v>
      </c>
      <c r="J460" s="10">
        <v>60.0</v>
      </c>
      <c r="K460" s="11">
        <v>24.0</v>
      </c>
      <c r="L460" s="12">
        <v>19.0</v>
      </c>
      <c r="M460" s="13">
        <v>54.0</v>
      </c>
      <c r="N460" s="31"/>
      <c r="O460" s="14">
        <v>32.0</v>
      </c>
      <c r="P460" s="15">
        <v>26.0</v>
      </c>
      <c r="Q460" s="16">
        <v>26.0</v>
      </c>
      <c r="R460" s="17">
        <v>37.0</v>
      </c>
      <c r="S460" s="18">
        <v>84.0</v>
      </c>
      <c r="T460" s="19">
        <v>13.0</v>
      </c>
      <c r="U460" s="20">
        <v>54.0</v>
      </c>
      <c r="V460" s="21">
        <v>72.0</v>
      </c>
      <c r="W460" s="22">
        <v>51.0</v>
      </c>
      <c r="X460" s="31"/>
      <c r="Y460" s="14">
        <v>22.0</v>
      </c>
      <c r="Z460" s="15">
        <v>11.0</v>
      </c>
      <c r="AA460" s="16">
        <v>18.0</v>
      </c>
      <c r="AB460" s="17">
        <v>39.0</v>
      </c>
      <c r="AC460" s="18">
        <v>85.0</v>
      </c>
      <c r="AD460" s="19">
        <v>13.0</v>
      </c>
      <c r="AE460" s="20">
        <v>41.0</v>
      </c>
      <c r="AF460" s="21">
        <v>53.0</v>
      </c>
      <c r="AG460" s="22">
        <v>35.0</v>
      </c>
      <c r="AH460" s="27"/>
      <c r="AI460" s="27"/>
    </row>
    <row r="461">
      <c r="A461" s="32"/>
      <c r="B461" s="29">
        <v>6632.0</v>
      </c>
      <c r="C461" s="30">
        <v>1203.0</v>
      </c>
      <c r="D461" s="31" t="s">
        <v>0</v>
      </c>
      <c r="E461" s="5">
        <v>12.0</v>
      </c>
      <c r="F461" s="6">
        <v>28.0</v>
      </c>
      <c r="G461" s="7">
        <v>17.0</v>
      </c>
      <c r="H461" s="8">
        <v>43.0</v>
      </c>
      <c r="I461" s="9">
        <v>97.0</v>
      </c>
      <c r="J461" s="10">
        <v>39.0</v>
      </c>
      <c r="K461" s="11">
        <v>18.0</v>
      </c>
      <c r="L461" s="12">
        <v>8.0</v>
      </c>
      <c r="M461" s="13">
        <v>40.0</v>
      </c>
      <c r="N461" s="31"/>
      <c r="O461" s="14">
        <v>13.0</v>
      </c>
      <c r="P461" s="15">
        <v>25.0</v>
      </c>
      <c r="Q461" s="16">
        <v>11.0</v>
      </c>
      <c r="R461" s="17">
        <v>26.0</v>
      </c>
      <c r="S461" s="18">
        <v>73.0</v>
      </c>
      <c r="T461" s="19">
        <v>19.0</v>
      </c>
      <c r="U461" s="20">
        <v>30.0</v>
      </c>
      <c r="V461" s="21">
        <v>43.0</v>
      </c>
      <c r="W461" s="22">
        <v>25.0</v>
      </c>
      <c r="X461" s="31"/>
      <c r="Y461" s="14">
        <v>5.0</v>
      </c>
      <c r="Z461" s="15">
        <v>9.0</v>
      </c>
      <c r="AA461" s="16">
        <v>16.0</v>
      </c>
      <c r="AB461" s="17">
        <v>28.0</v>
      </c>
      <c r="AC461" s="18">
        <v>75.0</v>
      </c>
      <c r="AD461" s="19">
        <v>21.0</v>
      </c>
      <c r="AE461" s="20">
        <v>30.0</v>
      </c>
      <c r="AF461" s="21">
        <v>38.0</v>
      </c>
      <c r="AG461" s="22">
        <v>14.0</v>
      </c>
      <c r="AH461" s="27"/>
      <c r="AI461" s="27"/>
    </row>
    <row r="462">
      <c r="A462" s="32"/>
      <c r="B462" s="29">
        <v>6648.0</v>
      </c>
      <c r="C462" s="30">
        <v>3398.0</v>
      </c>
      <c r="D462" s="31" t="s">
        <v>0</v>
      </c>
      <c r="E462" s="5">
        <v>35.0</v>
      </c>
      <c r="F462" s="6">
        <v>39.0</v>
      </c>
      <c r="G462" s="7">
        <v>32.0</v>
      </c>
      <c r="H462" s="8">
        <v>39.0</v>
      </c>
      <c r="I462" s="9">
        <v>161.0</v>
      </c>
      <c r="J462" s="10">
        <v>62.0</v>
      </c>
      <c r="K462" s="11">
        <v>31.0</v>
      </c>
      <c r="L462" s="12">
        <v>21.0</v>
      </c>
      <c r="M462" s="13">
        <v>70.0</v>
      </c>
      <c r="N462" s="31"/>
      <c r="O462" s="14">
        <v>15.0</v>
      </c>
      <c r="P462" s="15">
        <v>35.0</v>
      </c>
      <c r="Q462" s="16">
        <v>11.0</v>
      </c>
      <c r="R462" s="17">
        <v>24.0</v>
      </c>
      <c r="S462" s="18">
        <v>143.0</v>
      </c>
      <c r="T462" s="19">
        <v>44.0</v>
      </c>
      <c r="U462" s="20">
        <v>37.0</v>
      </c>
      <c r="V462" s="21">
        <v>40.0</v>
      </c>
      <c r="W462" s="22">
        <v>39.0</v>
      </c>
      <c r="X462" s="31"/>
      <c r="Y462" s="14">
        <v>26.0</v>
      </c>
      <c r="Z462" s="15">
        <v>11.0</v>
      </c>
      <c r="AA462" s="16">
        <v>28.0</v>
      </c>
      <c r="AB462" s="17">
        <v>26.0</v>
      </c>
      <c r="AC462" s="18">
        <v>147.0</v>
      </c>
      <c r="AD462" s="19">
        <v>44.0</v>
      </c>
      <c r="AE462" s="20">
        <v>16.0</v>
      </c>
      <c r="AF462" s="21">
        <v>43.0</v>
      </c>
      <c r="AG462" s="22">
        <v>24.0</v>
      </c>
      <c r="AH462" s="27"/>
      <c r="AI462" s="27"/>
    </row>
    <row r="463">
      <c r="A463" s="32"/>
      <c r="B463" s="29">
        <v>6652.0</v>
      </c>
      <c r="C463" s="30">
        <v>2057.0</v>
      </c>
      <c r="D463" s="31" t="s">
        <v>0</v>
      </c>
      <c r="E463" s="5">
        <v>16.0</v>
      </c>
      <c r="F463" s="6">
        <v>31.0</v>
      </c>
      <c r="G463" s="7">
        <v>18.0</v>
      </c>
      <c r="H463" s="8">
        <v>64.0</v>
      </c>
      <c r="I463" s="9">
        <v>194.0</v>
      </c>
      <c r="J463" s="10">
        <v>39.0</v>
      </c>
      <c r="K463" s="11">
        <v>14.0</v>
      </c>
      <c r="L463" s="12">
        <v>19.0</v>
      </c>
      <c r="M463" s="13">
        <v>89.0</v>
      </c>
      <c r="N463" s="31"/>
      <c r="O463" s="14">
        <v>21.0</v>
      </c>
      <c r="P463" s="15">
        <v>38.0</v>
      </c>
      <c r="Q463" s="16">
        <v>6.0</v>
      </c>
      <c r="R463" s="17">
        <v>34.0</v>
      </c>
      <c r="S463" s="18">
        <v>148.0</v>
      </c>
      <c r="T463" s="19">
        <v>23.0</v>
      </c>
      <c r="U463" s="20">
        <v>42.0</v>
      </c>
      <c r="V463" s="21">
        <v>85.0</v>
      </c>
      <c r="W463" s="22">
        <v>37.0</v>
      </c>
      <c r="X463" s="31"/>
      <c r="Y463" s="14">
        <v>12.0</v>
      </c>
      <c r="Z463" s="15">
        <v>17.0</v>
      </c>
      <c r="AA463" s="16">
        <v>19.0</v>
      </c>
      <c r="AB463" s="17">
        <v>34.0</v>
      </c>
      <c r="AC463" s="18">
        <v>142.0</v>
      </c>
      <c r="AD463" s="19">
        <v>25.0</v>
      </c>
      <c r="AE463" s="20">
        <v>36.0</v>
      </c>
      <c r="AF463" s="21">
        <v>82.0</v>
      </c>
      <c r="AG463" s="22">
        <v>16.0</v>
      </c>
      <c r="AH463" s="27"/>
      <c r="AI463" s="27"/>
    </row>
    <row r="464">
      <c r="A464" s="32"/>
      <c r="B464" s="29">
        <v>6656.0</v>
      </c>
      <c r="C464" s="30">
        <v>1361.0</v>
      </c>
      <c r="D464" s="31" t="s">
        <v>0</v>
      </c>
      <c r="E464" s="5">
        <v>15.0</v>
      </c>
      <c r="F464" s="6">
        <v>18.0</v>
      </c>
      <c r="G464" s="7">
        <v>16.0</v>
      </c>
      <c r="H464" s="8">
        <v>27.0</v>
      </c>
      <c r="I464" s="9">
        <v>103.0</v>
      </c>
      <c r="J464" s="10">
        <v>18.0</v>
      </c>
      <c r="K464" s="11">
        <v>7.0</v>
      </c>
      <c r="L464" s="12">
        <v>15.0</v>
      </c>
      <c r="M464" s="13">
        <v>49.0</v>
      </c>
      <c r="N464" s="31"/>
      <c r="O464" s="14">
        <v>6.0</v>
      </c>
      <c r="P464" s="15">
        <v>24.0</v>
      </c>
      <c r="Q464" s="16">
        <v>2.0</v>
      </c>
      <c r="R464" s="17">
        <v>16.0</v>
      </c>
      <c r="S464" s="18">
        <v>90.0</v>
      </c>
      <c r="T464" s="19">
        <v>11.0</v>
      </c>
      <c r="U464" s="20">
        <v>22.0</v>
      </c>
      <c r="V464" s="21">
        <v>33.0</v>
      </c>
      <c r="W464" s="22">
        <v>25.0</v>
      </c>
      <c r="X464" s="31"/>
      <c r="Y464" s="14">
        <v>13.0</v>
      </c>
      <c r="Z464" s="15">
        <v>12.0</v>
      </c>
      <c r="AA464" s="16">
        <v>8.0</v>
      </c>
      <c r="AB464" s="17">
        <v>17.0</v>
      </c>
      <c r="AC464" s="18">
        <v>91.0</v>
      </c>
      <c r="AD464" s="19">
        <v>12.0</v>
      </c>
      <c r="AE464" s="20">
        <v>14.0</v>
      </c>
      <c r="AF464" s="21">
        <v>30.0</v>
      </c>
      <c r="AG464" s="22">
        <v>20.0</v>
      </c>
      <c r="AH464" s="27"/>
      <c r="AI464" s="27"/>
    </row>
    <row r="465">
      <c r="A465" s="32"/>
      <c r="B465" s="29">
        <v>6657.0</v>
      </c>
      <c r="C465" s="30">
        <v>1675.0</v>
      </c>
      <c r="D465" s="31" t="s">
        <v>0</v>
      </c>
      <c r="E465" s="5">
        <v>15.0</v>
      </c>
      <c r="F465" s="6">
        <v>22.0</v>
      </c>
      <c r="G465" s="7">
        <v>19.0</v>
      </c>
      <c r="H465" s="8">
        <v>30.0</v>
      </c>
      <c r="I465" s="9">
        <v>82.0</v>
      </c>
      <c r="J465" s="10">
        <v>14.0</v>
      </c>
      <c r="K465" s="11">
        <v>19.0</v>
      </c>
      <c r="L465" s="12">
        <v>8.0</v>
      </c>
      <c r="M465" s="13">
        <v>33.0</v>
      </c>
      <c r="N465" s="31"/>
      <c r="O465" s="14">
        <v>9.0</v>
      </c>
      <c r="P465" s="15">
        <v>13.0</v>
      </c>
      <c r="Q465" s="16">
        <v>6.0</v>
      </c>
      <c r="R465" s="17">
        <v>26.0</v>
      </c>
      <c r="S465" s="18">
        <v>58.0</v>
      </c>
      <c r="T465" s="19">
        <v>15.0</v>
      </c>
      <c r="U465" s="20">
        <v>25.0</v>
      </c>
      <c r="V465" s="21">
        <v>40.0</v>
      </c>
      <c r="W465" s="22">
        <v>13.0</v>
      </c>
      <c r="X465" s="31"/>
      <c r="Y465" s="14">
        <v>8.0</v>
      </c>
      <c r="Z465" s="15">
        <v>11.0</v>
      </c>
      <c r="AA465" s="16">
        <v>9.0</v>
      </c>
      <c r="AB465" s="17">
        <v>25.0</v>
      </c>
      <c r="AC465" s="18">
        <v>61.0</v>
      </c>
      <c r="AD465" s="19">
        <v>15.0</v>
      </c>
      <c r="AE465" s="20">
        <v>10.0</v>
      </c>
      <c r="AF465" s="21">
        <v>37.0</v>
      </c>
      <c r="AG465" s="22">
        <v>9.0</v>
      </c>
      <c r="AH465" s="27"/>
      <c r="AI465" s="27"/>
    </row>
    <row r="466">
      <c r="A466" s="32"/>
      <c r="B466" s="29">
        <v>6658.0</v>
      </c>
      <c r="C466" s="30">
        <v>2677.0</v>
      </c>
      <c r="D466" s="31" t="s">
        <v>0</v>
      </c>
      <c r="E466" s="5">
        <v>20.0</v>
      </c>
      <c r="F466" s="6">
        <v>41.0</v>
      </c>
      <c r="G466" s="7">
        <v>23.0</v>
      </c>
      <c r="H466" s="8">
        <v>64.0</v>
      </c>
      <c r="I466" s="9">
        <v>189.0</v>
      </c>
      <c r="J466" s="10">
        <v>38.0</v>
      </c>
      <c r="K466" s="11">
        <v>14.0</v>
      </c>
      <c r="L466" s="12">
        <v>11.0</v>
      </c>
      <c r="M466" s="13">
        <v>79.0</v>
      </c>
      <c r="N466" s="31"/>
      <c r="O466" s="14">
        <v>16.0</v>
      </c>
      <c r="P466" s="15">
        <v>26.0</v>
      </c>
      <c r="Q466" s="16">
        <v>9.0</v>
      </c>
      <c r="R466" s="17">
        <v>35.0</v>
      </c>
      <c r="S466" s="18">
        <v>169.0</v>
      </c>
      <c r="T466" s="19">
        <v>18.0</v>
      </c>
      <c r="U466" s="20">
        <v>43.0</v>
      </c>
      <c r="V466" s="21">
        <v>73.0</v>
      </c>
      <c r="W466" s="22">
        <v>38.0</v>
      </c>
      <c r="X466" s="31"/>
      <c r="Y466" s="14">
        <v>11.0</v>
      </c>
      <c r="Z466" s="15">
        <v>20.0</v>
      </c>
      <c r="AA466" s="16">
        <v>21.0</v>
      </c>
      <c r="AB466" s="17">
        <v>34.0</v>
      </c>
      <c r="AC466" s="18">
        <v>173.0</v>
      </c>
      <c r="AD466" s="19">
        <v>19.0</v>
      </c>
      <c r="AE466" s="20">
        <v>31.0</v>
      </c>
      <c r="AF466" s="21">
        <v>63.0</v>
      </c>
      <c r="AG466" s="22">
        <v>24.0</v>
      </c>
      <c r="AH466" s="27"/>
      <c r="AI466" s="27"/>
    </row>
    <row r="467">
      <c r="A467" s="32"/>
      <c r="B467" s="29">
        <v>6666.0</v>
      </c>
      <c r="C467" s="30">
        <v>3147.0</v>
      </c>
      <c r="D467" s="31" t="s">
        <v>0</v>
      </c>
      <c r="E467" s="5">
        <v>63.0</v>
      </c>
      <c r="F467" s="6">
        <v>30.0</v>
      </c>
      <c r="G467" s="7">
        <v>38.0</v>
      </c>
      <c r="H467" s="8">
        <v>123.0</v>
      </c>
      <c r="I467" s="9">
        <v>139.0</v>
      </c>
      <c r="J467" s="10">
        <v>62.0</v>
      </c>
      <c r="K467" s="11">
        <v>39.0</v>
      </c>
      <c r="L467" s="12">
        <v>26.0</v>
      </c>
      <c r="M467" s="13">
        <v>61.0</v>
      </c>
      <c r="N467" s="31"/>
      <c r="O467" s="14">
        <v>42.0</v>
      </c>
      <c r="P467" s="15">
        <v>19.0</v>
      </c>
      <c r="Q467" s="16">
        <v>19.0</v>
      </c>
      <c r="R467" s="17">
        <v>66.0</v>
      </c>
      <c r="S467" s="18">
        <v>116.0</v>
      </c>
      <c r="T467" s="19">
        <v>33.0</v>
      </c>
      <c r="U467" s="20">
        <v>77.0</v>
      </c>
      <c r="V467" s="21">
        <v>45.0</v>
      </c>
      <c r="W467" s="22">
        <v>53.0</v>
      </c>
      <c r="X467" s="31"/>
      <c r="Y467" s="14">
        <v>39.0</v>
      </c>
      <c r="Z467" s="15">
        <v>11.0</v>
      </c>
      <c r="AA467" s="16">
        <v>37.0</v>
      </c>
      <c r="AB467" s="17">
        <v>61.0</v>
      </c>
      <c r="AC467" s="18">
        <v>115.0</v>
      </c>
      <c r="AD467" s="19">
        <v>34.0</v>
      </c>
      <c r="AE467" s="20">
        <v>68.0</v>
      </c>
      <c r="AF467" s="21">
        <v>38.0</v>
      </c>
      <c r="AG467" s="22">
        <v>32.0</v>
      </c>
      <c r="AH467" s="27"/>
      <c r="AI467" s="27"/>
    </row>
    <row r="468">
      <c r="A468" s="32"/>
      <c r="B468" s="29">
        <v>6675.0</v>
      </c>
      <c r="C468" s="30">
        <v>1609.0</v>
      </c>
      <c r="D468" s="31" t="s">
        <v>0</v>
      </c>
      <c r="E468" s="5">
        <v>13.0</v>
      </c>
      <c r="F468" s="6">
        <v>23.0</v>
      </c>
      <c r="G468" s="7">
        <v>17.0</v>
      </c>
      <c r="H468" s="8">
        <v>69.0</v>
      </c>
      <c r="I468" s="9">
        <v>105.0</v>
      </c>
      <c r="J468" s="10">
        <v>48.0</v>
      </c>
      <c r="K468" s="11">
        <v>34.0</v>
      </c>
      <c r="L468" s="12">
        <v>16.0</v>
      </c>
      <c r="M468" s="13">
        <v>53.0</v>
      </c>
      <c r="N468" s="31"/>
      <c r="O468" s="14">
        <v>24.0</v>
      </c>
      <c r="P468" s="15">
        <v>23.0</v>
      </c>
      <c r="Q468" s="16">
        <v>15.0</v>
      </c>
      <c r="R468" s="17">
        <v>35.0</v>
      </c>
      <c r="S468" s="18">
        <v>90.0</v>
      </c>
      <c r="T468" s="19">
        <v>10.0</v>
      </c>
      <c r="U468" s="20">
        <v>51.0</v>
      </c>
      <c r="V468" s="21">
        <v>41.0</v>
      </c>
      <c r="W468" s="22">
        <v>42.0</v>
      </c>
      <c r="X468" s="31"/>
      <c r="Y468" s="14">
        <v>24.0</v>
      </c>
      <c r="Z468" s="15">
        <v>3.0</v>
      </c>
      <c r="AA468" s="16">
        <v>22.0</v>
      </c>
      <c r="AB468" s="17">
        <v>33.0</v>
      </c>
      <c r="AC468" s="18">
        <v>85.0</v>
      </c>
      <c r="AD468" s="19">
        <v>10.0</v>
      </c>
      <c r="AE468" s="20">
        <v>37.0</v>
      </c>
      <c r="AF468" s="21">
        <v>35.0</v>
      </c>
      <c r="AG468" s="22">
        <v>28.0</v>
      </c>
      <c r="AH468" s="27"/>
      <c r="AI468" s="27"/>
    </row>
    <row r="469">
      <c r="A469" s="32"/>
      <c r="B469" s="29">
        <v>6681.0</v>
      </c>
      <c r="C469" s="30">
        <v>954.0</v>
      </c>
      <c r="D469" s="31" t="s">
        <v>0</v>
      </c>
      <c r="E469" s="5">
        <v>8.0</v>
      </c>
      <c r="F469" s="6">
        <v>20.0</v>
      </c>
      <c r="G469" s="7">
        <v>20.0</v>
      </c>
      <c r="H469" s="8">
        <v>52.0</v>
      </c>
      <c r="I469" s="9">
        <v>90.0</v>
      </c>
      <c r="J469" s="10">
        <v>44.0</v>
      </c>
      <c r="K469" s="11">
        <v>19.0</v>
      </c>
      <c r="L469" s="12">
        <v>13.0</v>
      </c>
      <c r="M469" s="13">
        <v>37.0</v>
      </c>
      <c r="N469" s="31"/>
      <c r="O469" s="14">
        <v>12.0</v>
      </c>
      <c r="P469" s="15">
        <v>20.0</v>
      </c>
      <c r="Q469" s="16">
        <v>12.0</v>
      </c>
      <c r="R469" s="17">
        <v>37.0</v>
      </c>
      <c r="S469" s="18">
        <v>49.0</v>
      </c>
      <c r="T469" s="19">
        <v>24.0</v>
      </c>
      <c r="U469" s="20">
        <v>27.0</v>
      </c>
      <c r="V469" s="21">
        <v>47.0</v>
      </c>
      <c r="W469" s="22">
        <v>36.0</v>
      </c>
      <c r="X469" s="31"/>
      <c r="Y469" s="14">
        <v>8.0</v>
      </c>
      <c r="Z469" s="15">
        <v>14.0</v>
      </c>
      <c r="AA469" s="16">
        <v>13.0</v>
      </c>
      <c r="AB469" s="17">
        <v>36.0</v>
      </c>
      <c r="AC469" s="18">
        <v>47.0</v>
      </c>
      <c r="AD469" s="19">
        <v>22.0</v>
      </c>
      <c r="AE469" s="20">
        <v>28.0</v>
      </c>
      <c r="AF469" s="21">
        <v>44.0</v>
      </c>
      <c r="AG469" s="22">
        <v>32.0</v>
      </c>
      <c r="AH469" s="27"/>
      <c r="AI469" s="27"/>
    </row>
    <row r="470">
      <c r="A470" s="32"/>
      <c r="B470" s="29">
        <v>6693.0</v>
      </c>
      <c r="C470" s="30">
        <v>2717.0</v>
      </c>
      <c r="D470" s="31" t="s">
        <v>0</v>
      </c>
      <c r="E470" s="5">
        <v>21.0</v>
      </c>
      <c r="F470" s="6">
        <v>50.0</v>
      </c>
      <c r="G470" s="7">
        <v>29.0</v>
      </c>
      <c r="H470" s="8">
        <v>67.0</v>
      </c>
      <c r="I470" s="9">
        <v>145.0</v>
      </c>
      <c r="J470" s="10">
        <v>46.0</v>
      </c>
      <c r="K470" s="11">
        <v>32.0</v>
      </c>
      <c r="L470" s="12">
        <v>23.0</v>
      </c>
      <c r="M470" s="13">
        <v>85.0</v>
      </c>
      <c r="N470" s="31"/>
      <c r="O470" s="14">
        <v>20.0</v>
      </c>
      <c r="P470" s="15">
        <v>24.0</v>
      </c>
      <c r="Q470" s="16">
        <v>10.0</v>
      </c>
      <c r="R470" s="17">
        <v>53.0</v>
      </c>
      <c r="S470" s="18">
        <v>152.0</v>
      </c>
      <c r="T470" s="19">
        <v>38.0</v>
      </c>
      <c r="U470" s="20">
        <v>40.0</v>
      </c>
      <c r="V470" s="21">
        <v>68.0</v>
      </c>
      <c r="W470" s="22">
        <v>31.0</v>
      </c>
      <c r="X470" s="31"/>
      <c r="Y470" s="14">
        <v>10.0</v>
      </c>
      <c r="Z470" s="15">
        <v>21.0</v>
      </c>
      <c r="AA470" s="16">
        <v>18.0</v>
      </c>
      <c r="AB470" s="17">
        <v>54.0</v>
      </c>
      <c r="AC470" s="18">
        <v>152.0</v>
      </c>
      <c r="AD470" s="19">
        <v>39.0</v>
      </c>
      <c r="AE470" s="20">
        <v>35.0</v>
      </c>
      <c r="AF470" s="21">
        <v>46.0</v>
      </c>
      <c r="AG470" s="22">
        <v>19.0</v>
      </c>
      <c r="AH470" s="27"/>
      <c r="AI470" s="27"/>
    </row>
    <row r="471">
      <c r="A471" s="32"/>
      <c r="B471" s="29">
        <v>6695.0</v>
      </c>
      <c r="C471" s="30">
        <v>3240.0</v>
      </c>
      <c r="D471" s="31" t="s">
        <v>0</v>
      </c>
      <c r="E471" s="5">
        <v>28.0</v>
      </c>
      <c r="F471" s="6">
        <v>66.0</v>
      </c>
      <c r="G471" s="7">
        <v>43.0</v>
      </c>
      <c r="H471" s="8">
        <v>79.0</v>
      </c>
      <c r="I471" s="9">
        <v>176.0</v>
      </c>
      <c r="J471" s="10">
        <v>68.0</v>
      </c>
      <c r="K471" s="11">
        <v>38.0</v>
      </c>
      <c r="L471" s="12">
        <v>28.0</v>
      </c>
      <c r="M471" s="13">
        <v>101.0</v>
      </c>
      <c r="N471" s="31"/>
      <c r="O471" s="14">
        <v>20.0</v>
      </c>
      <c r="P471" s="15">
        <v>28.0</v>
      </c>
      <c r="Q471" s="16">
        <v>29.0</v>
      </c>
      <c r="R471" s="17">
        <v>63.0</v>
      </c>
      <c r="S471" s="18">
        <v>211.0</v>
      </c>
      <c r="T471" s="19">
        <v>33.0</v>
      </c>
      <c r="U471" s="20">
        <v>45.0</v>
      </c>
      <c r="V471" s="21">
        <v>68.0</v>
      </c>
      <c r="W471" s="22">
        <v>60.0</v>
      </c>
      <c r="X471" s="31"/>
      <c r="Y471" s="14">
        <v>19.0</v>
      </c>
      <c r="Z471" s="15">
        <v>23.0</v>
      </c>
      <c r="AA471" s="16">
        <v>29.0</v>
      </c>
      <c r="AB471" s="17">
        <v>68.0</v>
      </c>
      <c r="AC471" s="18">
        <v>204.0</v>
      </c>
      <c r="AD471" s="19">
        <v>31.0</v>
      </c>
      <c r="AE471" s="20">
        <v>35.0</v>
      </c>
      <c r="AF471" s="21">
        <v>56.0</v>
      </c>
      <c r="AG471" s="22">
        <v>43.0</v>
      </c>
      <c r="AH471" s="27"/>
      <c r="AI471" s="27"/>
    </row>
    <row r="472">
      <c r="A472" s="32"/>
      <c r="B472" s="29">
        <v>6704.0</v>
      </c>
      <c r="C472" s="30">
        <v>1247.0</v>
      </c>
      <c r="D472" s="31" t="s">
        <v>0</v>
      </c>
      <c r="E472" s="5">
        <v>15.0</v>
      </c>
      <c r="F472" s="6">
        <v>14.0</v>
      </c>
      <c r="G472" s="7">
        <v>8.0</v>
      </c>
      <c r="H472" s="8">
        <v>29.0</v>
      </c>
      <c r="I472" s="9">
        <v>76.0</v>
      </c>
      <c r="J472" s="10">
        <v>27.0</v>
      </c>
      <c r="K472" s="11">
        <v>12.0</v>
      </c>
      <c r="L472" s="12">
        <v>6.0</v>
      </c>
      <c r="M472" s="13">
        <v>34.0</v>
      </c>
      <c r="N472" s="31"/>
      <c r="O472" s="14">
        <v>7.0</v>
      </c>
      <c r="P472" s="15">
        <v>13.0</v>
      </c>
      <c r="Q472" s="16">
        <v>8.0</v>
      </c>
      <c r="R472" s="17">
        <v>23.0</v>
      </c>
      <c r="S472" s="18">
        <v>77.0</v>
      </c>
      <c r="T472" s="19">
        <v>14.0</v>
      </c>
      <c r="U472" s="20">
        <v>19.0</v>
      </c>
      <c r="V472" s="21">
        <v>10.0</v>
      </c>
      <c r="W472" s="22">
        <v>18.0</v>
      </c>
      <c r="X472" s="31"/>
      <c r="Y472" s="14">
        <v>8.0</v>
      </c>
      <c r="Z472" s="15">
        <v>7.0</v>
      </c>
      <c r="AA472" s="16">
        <v>15.0</v>
      </c>
      <c r="AB472" s="17">
        <v>25.0</v>
      </c>
      <c r="AC472" s="18">
        <v>74.0</v>
      </c>
      <c r="AD472" s="19">
        <v>13.0</v>
      </c>
      <c r="AE472" s="20">
        <v>13.0</v>
      </c>
      <c r="AF472" s="21">
        <v>17.0</v>
      </c>
      <c r="AG472" s="22">
        <v>10.0</v>
      </c>
      <c r="AH472" s="27"/>
      <c r="AI472" s="27"/>
    </row>
    <row r="473">
      <c r="A473" s="32"/>
      <c r="B473" s="29">
        <v>6706.0</v>
      </c>
      <c r="C473" s="30">
        <v>2091.0</v>
      </c>
      <c r="D473" s="31" t="s">
        <v>0</v>
      </c>
      <c r="E473" s="5">
        <v>6.0</v>
      </c>
      <c r="F473" s="6">
        <v>31.0</v>
      </c>
      <c r="G473" s="7">
        <v>10.0</v>
      </c>
      <c r="H473" s="8">
        <v>32.0</v>
      </c>
      <c r="I473" s="9">
        <v>127.0</v>
      </c>
      <c r="J473" s="10">
        <v>31.0</v>
      </c>
      <c r="K473" s="11">
        <v>11.0</v>
      </c>
      <c r="L473" s="12">
        <v>14.0</v>
      </c>
      <c r="M473" s="13">
        <v>54.0</v>
      </c>
      <c r="N473" s="31"/>
      <c r="O473" s="14">
        <v>4.0</v>
      </c>
      <c r="P473" s="15">
        <v>15.0</v>
      </c>
      <c r="Q473" s="16">
        <v>5.0</v>
      </c>
      <c r="R473" s="17">
        <v>22.0</v>
      </c>
      <c r="S473" s="18">
        <v>111.0</v>
      </c>
      <c r="T473" s="19">
        <v>19.0</v>
      </c>
      <c r="U473" s="20">
        <v>20.0</v>
      </c>
      <c r="V473" s="21">
        <v>30.0</v>
      </c>
      <c r="W473" s="22">
        <v>27.0</v>
      </c>
      <c r="X473" s="31"/>
      <c r="Y473" s="14">
        <v>3.0</v>
      </c>
      <c r="Z473" s="15">
        <v>5.0</v>
      </c>
      <c r="AA473" s="16">
        <v>6.0</v>
      </c>
      <c r="AB473" s="17">
        <v>20.0</v>
      </c>
      <c r="AC473" s="18">
        <v>113.0</v>
      </c>
      <c r="AD473" s="19">
        <v>16.0</v>
      </c>
      <c r="AE473" s="20">
        <v>17.0</v>
      </c>
      <c r="AF473" s="21">
        <v>21.0</v>
      </c>
      <c r="AG473" s="22">
        <v>21.0</v>
      </c>
      <c r="AH473" s="27"/>
      <c r="AI473" s="27"/>
    </row>
    <row r="474">
      <c r="A474" s="32"/>
      <c r="B474" s="29">
        <v>6707.0</v>
      </c>
      <c r="C474" s="30">
        <v>1803.0</v>
      </c>
      <c r="D474" s="31" t="s">
        <v>0</v>
      </c>
      <c r="E474" s="5">
        <v>19.0</v>
      </c>
      <c r="F474" s="6">
        <v>30.0</v>
      </c>
      <c r="G474" s="7">
        <v>12.0</v>
      </c>
      <c r="H474" s="8">
        <v>66.0</v>
      </c>
      <c r="I474" s="9">
        <v>106.0</v>
      </c>
      <c r="J474" s="10">
        <v>29.0</v>
      </c>
      <c r="K474" s="11">
        <v>17.0</v>
      </c>
      <c r="L474" s="12">
        <v>23.0</v>
      </c>
      <c r="M474" s="13">
        <v>49.0</v>
      </c>
      <c r="N474" s="31"/>
      <c r="O474" s="14">
        <v>14.0</v>
      </c>
      <c r="P474" s="15">
        <v>19.0</v>
      </c>
      <c r="Q474" s="16">
        <v>11.0</v>
      </c>
      <c r="R474" s="17">
        <v>41.0</v>
      </c>
      <c r="S474" s="18">
        <v>104.0</v>
      </c>
      <c r="T474" s="19">
        <v>11.0</v>
      </c>
      <c r="U474" s="20">
        <v>39.0</v>
      </c>
      <c r="V474" s="21">
        <v>41.0</v>
      </c>
      <c r="W474" s="22">
        <v>33.0</v>
      </c>
      <c r="X474" s="31"/>
      <c r="Y474" s="14">
        <v>14.0</v>
      </c>
      <c r="Z474" s="15">
        <v>9.0</v>
      </c>
      <c r="AA474" s="16">
        <v>11.0</v>
      </c>
      <c r="AB474" s="17">
        <v>42.0</v>
      </c>
      <c r="AC474" s="18">
        <v>105.0</v>
      </c>
      <c r="AD474" s="19">
        <v>11.0</v>
      </c>
      <c r="AE474" s="20">
        <v>27.0</v>
      </c>
      <c r="AF474" s="21">
        <v>36.0</v>
      </c>
      <c r="AG474" s="22">
        <v>29.0</v>
      </c>
      <c r="AH474" s="27"/>
      <c r="AI474" s="27"/>
    </row>
    <row r="475">
      <c r="A475" s="32"/>
      <c r="B475" s="29">
        <v>6708.0</v>
      </c>
      <c r="C475" s="30">
        <v>2286.0</v>
      </c>
      <c r="D475" s="31" t="s">
        <v>0</v>
      </c>
      <c r="E475" s="5">
        <v>19.0</v>
      </c>
      <c r="F475" s="6">
        <v>41.0</v>
      </c>
      <c r="G475" s="7">
        <v>25.0</v>
      </c>
      <c r="H475" s="8">
        <v>71.0</v>
      </c>
      <c r="I475" s="9">
        <v>135.0</v>
      </c>
      <c r="J475" s="10">
        <v>38.0</v>
      </c>
      <c r="K475" s="11">
        <v>21.0</v>
      </c>
      <c r="L475" s="12">
        <v>21.0</v>
      </c>
      <c r="M475" s="13">
        <v>59.0</v>
      </c>
      <c r="N475" s="31"/>
      <c r="O475" s="14">
        <v>16.0</v>
      </c>
      <c r="P475" s="15">
        <v>13.0</v>
      </c>
      <c r="Q475" s="16">
        <v>7.0</v>
      </c>
      <c r="R475" s="17">
        <v>40.0</v>
      </c>
      <c r="S475" s="18">
        <v>121.0</v>
      </c>
      <c r="T475" s="19">
        <v>24.0</v>
      </c>
      <c r="U475" s="20">
        <v>37.0</v>
      </c>
      <c r="V475" s="21">
        <v>58.0</v>
      </c>
      <c r="W475" s="22">
        <v>41.0</v>
      </c>
      <c r="X475" s="31"/>
      <c r="Y475" s="14">
        <v>16.0</v>
      </c>
      <c r="Z475" s="15">
        <v>13.0</v>
      </c>
      <c r="AA475" s="16">
        <v>26.0</v>
      </c>
      <c r="AB475" s="17">
        <v>39.0</v>
      </c>
      <c r="AC475" s="18">
        <v>119.0</v>
      </c>
      <c r="AD475" s="19">
        <v>25.0</v>
      </c>
      <c r="AE475" s="20">
        <v>29.0</v>
      </c>
      <c r="AF475" s="21">
        <v>43.0</v>
      </c>
      <c r="AG475" s="22">
        <v>28.0</v>
      </c>
      <c r="AH475" s="27"/>
      <c r="AI475" s="27"/>
    </row>
    <row r="476">
      <c r="A476" s="32"/>
      <c r="B476" s="29">
        <v>6710.0</v>
      </c>
      <c r="C476" s="30">
        <v>2561.0</v>
      </c>
      <c r="D476" s="31" t="s">
        <v>0</v>
      </c>
      <c r="E476" s="5">
        <v>10.0</v>
      </c>
      <c r="F476" s="6">
        <v>15.0</v>
      </c>
      <c r="G476" s="7">
        <v>16.0</v>
      </c>
      <c r="H476" s="8">
        <v>29.0</v>
      </c>
      <c r="I476" s="9">
        <v>90.0</v>
      </c>
      <c r="J476" s="10">
        <v>16.0</v>
      </c>
      <c r="K476" s="11">
        <v>11.0</v>
      </c>
      <c r="L476" s="12">
        <v>11.0</v>
      </c>
      <c r="M476" s="13">
        <v>43.0</v>
      </c>
      <c r="N476" s="31"/>
      <c r="O476" s="14">
        <v>8.0</v>
      </c>
      <c r="P476" s="15">
        <v>8.0</v>
      </c>
      <c r="Q476" s="16">
        <v>5.0</v>
      </c>
      <c r="R476" s="17">
        <v>17.0</v>
      </c>
      <c r="S476" s="18">
        <v>92.0</v>
      </c>
      <c r="T476" s="19">
        <v>14.0</v>
      </c>
      <c r="U476" s="20">
        <v>10.0</v>
      </c>
      <c r="V476" s="21">
        <v>20.0</v>
      </c>
      <c r="W476" s="22">
        <v>17.0</v>
      </c>
      <c r="X476" s="31"/>
      <c r="Y476" s="14">
        <v>1.0</v>
      </c>
      <c r="Z476" s="15">
        <v>4.0</v>
      </c>
      <c r="AA476" s="16">
        <v>6.0</v>
      </c>
      <c r="AB476" s="17">
        <v>15.0</v>
      </c>
      <c r="AC476" s="18">
        <v>93.0</v>
      </c>
      <c r="AD476" s="19">
        <v>13.0</v>
      </c>
      <c r="AE476" s="20">
        <v>11.0</v>
      </c>
      <c r="AF476" s="21">
        <v>10.0</v>
      </c>
      <c r="AG476" s="22">
        <v>10.0</v>
      </c>
      <c r="AH476" s="27"/>
      <c r="AI476" s="27"/>
    </row>
    <row r="477">
      <c r="A477" s="32"/>
      <c r="B477" s="29">
        <v>6713.0</v>
      </c>
      <c r="C477" s="30">
        <v>3045.0</v>
      </c>
      <c r="D477" s="31" t="s">
        <v>0</v>
      </c>
      <c r="E477" s="5">
        <v>25.0</v>
      </c>
      <c r="F477" s="6">
        <v>39.0</v>
      </c>
      <c r="G477" s="7">
        <v>29.0</v>
      </c>
      <c r="H477" s="8">
        <v>63.0</v>
      </c>
      <c r="I477" s="9">
        <v>114.0</v>
      </c>
      <c r="J477" s="10">
        <v>47.0</v>
      </c>
      <c r="K477" s="11">
        <v>30.0</v>
      </c>
      <c r="L477" s="12">
        <v>28.0</v>
      </c>
      <c r="M477" s="13">
        <v>60.0</v>
      </c>
      <c r="N477" s="31"/>
      <c r="O477" s="14">
        <v>15.0</v>
      </c>
      <c r="P477" s="15">
        <v>19.0</v>
      </c>
      <c r="Q477" s="16">
        <v>10.0</v>
      </c>
      <c r="R477" s="17">
        <v>48.0</v>
      </c>
      <c r="S477" s="18">
        <v>107.0</v>
      </c>
      <c r="T477" s="19">
        <v>42.0</v>
      </c>
      <c r="U477" s="20">
        <v>42.0</v>
      </c>
      <c r="V477" s="21">
        <v>37.0</v>
      </c>
      <c r="W477" s="22">
        <v>38.0</v>
      </c>
      <c r="X477" s="31"/>
      <c r="Y477" s="14">
        <v>22.0</v>
      </c>
      <c r="Z477" s="15">
        <v>9.0</v>
      </c>
      <c r="AA477" s="16">
        <v>20.0</v>
      </c>
      <c r="AB477" s="17">
        <v>49.0</v>
      </c>
      <c r="AC477" s="18">
        <v>101.0</v>
      </c>
      <c r="AD477" s="19">
        <v>38.0</v>
      </c>
      <c r="AE477" s="20">
        <v>28.0</v>
      </c>
      <c r="AF477" s="21">
        <v>34.0</v>
      </c>
      <c r="AG477" s="22">
        <v>30.0</v>
      </c>
      <c r="AH477" s="27"/>
      <c r="AI477" s="27"/>
    </row>
    <row r="478">
      <c r="A478" s="32"/>
      <c r="B478" s="29">
        <v>6715.0</v>
      </c>
      <c r="C478" s="30">
        <v>1301.0</v>
      </c>
      <c r="D478" s="31" t="s">
        <v>0</v>
      </c>
      <c r="E478" s="5">
        <v>11.0</v>
      </c>
      <c r="F478" s="6">
        <v>13.0</v>
      </c>
      <c r="G478" s="7">
        <v>7.0</v>
      </c>
      <c r="H478" s="8">
        <v>20.0</v>
      </c>
      <c r="I478" s="9">
        <v>21.0</v>
      </c>
      <c r="J478" s="10">
        <v>19.0</v>
      </c>
      <c r="K478" s="11">
        <v>6.0</v>
      </c>
      <c r="L478" s="12">
        <v>7.0</v>
      </c>
      <c r="M478" s="13">
        <v>29.0</v>
      </c>
      <c r="N478" s="31"/>
      <c r="O478" s="14">
        <v>7.0</v>
      </c>
      <c r="P478" s="15">
        <v>10.0</v>
      </c>
      <c r="Q478" s="16">
        <v>3.0</v>
      </c>
      <c r="R478" s="17">
        <v>9.0</v>
      </c>
      <c r="S478" s="18">
        <v>36.0</v>
      </c>
      <c r="T478" s="19">
        <v>10.0</v>
      </c>
      <c r="U478" s="20">
        <v>9.0</v>
      </c>
      <c r="V478" s="21">
        <v>17.0</v>
      </c>
      <c r="W478" s="22">
        <v>15.0</v>
      </c>
      <c r="X478" s="31"/>
      <c r="Y478" s="14">
        <v>2.0</v>
      </c>
      <c r="Z478" s="15">
        <v>9.0</v>
      </c>
      <c r="AA478" s="16">
        <v>9.0</v>
      </c>
      <c r="AB478" s="17">
        <v>9.0</v>
      </c>
      <c r="AC478" s="18">
        <v>44.0</v>
      </c>
      <c r="AD478" s="19">
        <v>10.0</v>
      </c>
      <c r="AE478" s="20">
        <v>12.0</v>
      </c>
      <c r="AF478" s="21">
        <v>18.0</v>
      </c>
      <c r="AG478" s="22">
        <v>8.0</v>
      </c>
      <c r="AH478" s="27"/>
      <c r="AI478" s="27"/>
    </row>
    <row r="479">
      <c r="A479" s="32"/>
      <c r="B479" s="29">
        <v>6717.0</v>
      </c>
      <c r="C479" s="30">
        <v>1986.0</v>
      </c>
      <c r="D479" s="31" t="s">
        <v>0</v>
      </c>
      <c r="E479" s="5">
        <v>24.0</v>
      </c>
      <c r="F479" s="6">
        <v>18.0</v>
      </c>
      <c r="G479" s="7">
        <v>34.0</v>
      </c>
      <c r="H479" s="8">
        <v>64.0</v>
      </c>
      <c r="I479" s="9">
        <v>144.0</v>
      </c>
      <c r="J479" s="10">
        <v>41.0</v>
      </c>
      <c r="K479" s="11">
        <v>21.0</v>
      </c>
      <c r="L479" s="12">
        <v>21.0</v>
      </c>
      <c r="M479" s="13">
        <v>61.0</v>
      </c>
      <c r="N479" s="31"/>
      <c r="O479" s="14">
        <v>23.0</v>
      </c>
      <c r="P479" s="15">
        <v>37.0</v>
      </c>
      <c r="Q479" s="16">
        <v>14.0</v>
      </c>
      <c r="R479" s="17">
        <v>34.0</v>
      </c>
      <c r="S479" s="18">
        <v>100.0</v>
      </c>
      <c r="T479" s="19">
        <v>19.0</v>
      </c>
      <c r="U479" s="20">
        <v>40.0</v>
      </c>
      <c r="V479" s="21">
        <v>41.0</v>
      </c>
      <c r="W479" s="22">
        <v>58.0</v>
      </c>
      <c r="X479" s="31"/>
      <c r="Y479" s="14">
        <v>24.0</v>
      </c>
      <c r="Z479" s="15">
        <v>18.0</v>
      </c>
      <c r="AA479" s="16">
        <v>25.0</v>
      </c>
      <c r="AB479" s="17">
        <v>27.0</v>
      </c>
      <c r="AC479" s="18">
        <v>99.0</v>
      </c>
      <c r="AD479" s="19">
        <v>19.0</v>
      </c>
      <c r="AE479" s="20">
        <v>33.0</v>
      </c>
      <c r="AF479" s="21">
        <v>47.0</v>
      </c>
      <c r="AG479" s="22">
        <v>30.0</v>
      </c>
      <c r="AH479" s="27"/>
      <c r="AI479" s="27"/>
    </row>
    <row r="480">
      <c r="A480" s="32"/>
      <c r="B480" s="29">
        <v>6718.0</v>
      </c>
      <c r="C480" s="30">
        <v>3357.0</v>
      </c>
      <c r="D480" s="31" t="s">
        <v>0</v>
      </c>
      <c r="E480" s="5">
        <v>13.0</v>
      </c>
      <c r="F480" s="6">
        <v>35.0</v>
      </c>
      <c r="G480" s="7">
        <v>15.0</v>
      </c>
      <c r="H480" s="8">
        <v>52.0</v>
      </c>
      <c r="I480" s="9">
        <v>122.0</v>
      </c>
      <c r="J480" s="10">
        <v>66.0</v>
      </c>
      <c r="K480" s="11">
        <v>22.0</v>
      </c>
      <c r="L480" s="12">
        <v>16.0</v>
      </c>
      <c r="M480" s="13">
        <v>81.0</v>
      </c>
      <c r="N480" s="31"/>
      <c r="O480" s="14">
        <v>11.0</v>
      </c>
      <c r="P480" s="15">
        <v>13.0</v>
      </c>
      <c r="Q480" s="16">
        <v>12.0</v>
      </c>
      <c r="R480" s="17">
        <v>28.0</v>
      </c>
      <c r="S480" s="18">
        <v>134.0</v>
      </c>
      <c r="T480" s="19">
        <v>34.0</v>
      </c>
      <c r="U480" s="20">
        <v>33.0</v>
      </c>
      <c r="V480" s="21">
        <v>43.0</v>
      </c>
      <c r="W480" s="22">
        <v>41.0</v>
      </c>
      <c r="X480" s="31"/>
      <c r="Y480" s="14">
        <v>13.0</v>
      </c>
      <c r="Z480" s="15">
        <v>5.0</v>
      </c>
      <c r="AA480" s="16">
        <v>14.0</v>
      </c>
      <c r="AB480" s="17">
        <v>32.0</v>
      </c>
      <c r="AC480" s="18">
        <v>133.0</v>
      </c>
      <c r="AD480" s="19">
        <v>31.0</v>
      </c>
      <c r="AE480" s="20">
        <v>30.0</v>
      </c>
      <c r="AF480" s="21">
        <v>37.0</v>
      </c>
      <c r="AG480" s="22">
        <v>32.0</v>
      </c>
      <c r="AH480" s="27"/>
      <c r="AI480" s="27"/>
    </row>
    <row r="481">
      <c r="A481" s="32"/>
      <c r="B481" s="29">
        <v>6719.0</v>
      </c>
      <c r="C481" s="30">
        <v>2026.0</v>
      </c>
      <c r="D481" s="31" t="s">
        <v>0</v>
      </c>
      <c r="E481" s="5">
        <v>16.0</v>
      </c>
      <c r="F481" s="6">
        <v>39.0</v>
      </c>
      <c r="G481" s="7">
        <v>17.0</v>
      </c>
      <c r="H481" s="8">
        <v>68.0</v>
      </c>
      <c r="I481" s="9">
        <v>113.0</v>
      </c>
      <c r="J481" s="10">
        <v>30.0</v>
      </c>
      <c r="K481" s="11">
        <v>27.0</v>
      </c>
      <c r="L481" s="12">
        <v>12.0</v>
      </c>
      <c r="M481" s="13">
        <v>62.0</v>
      </c>
      <c r="N481" s="31"/>
      <c r="O481" s="14">
        <v>25.0</v>
      </c>
      <c r="P481" s="15">
        <v>27.0</v>
      </c>
      <c r="Q481" s="16">
        <v>6.0</v>
      </c>
      <c r="R481" s="17">
        <v>32.0</v>
      </c>
      <c r="S481" s="18">
        <v>109.0</v>
      </c>
      <c r="T481" s="19">
        <v>20.0</v>
      </c>
      <c r="U481" s="20">
        <v>34.0</v>
      </c>
      <c r="V481" s="21">
        <v>27.0</v>
      </c>
      <c r="W481" s="22">
        <v>26.0</v>
      </c>
      <c r="X481" s="31"/>
      <c r="Y481" s="14">
        <v>19.0</v>
      </c>
      <c r="Z481" s="15">
        <v>17.0</v>
      </c>
      <c r="AA481" s="16">
        <v>14.0</v>
      </c>
      <c r="AB481" s="17">
        <v>33.0</v>
      </c>
      <c r="AC481" s="18">
        <v>113.0</v>
      </c>
      <c r="AD481" s="19">
        <v>18.0</v>
      </c>
      <c r="AE481" s="20">
        <v>33.0</v>
      </c>
      <c r="AF481" s="21">
        <v>34.0</v>
      </c>
      <c r="AG481" s="22">
        <v>12.0</v>
      </c>
      <c r="AH481" s="27"/>
      <c r="AI481" s="27"/>
    </row>
    <row r="482">
      <c r="A482" s="32"/>
      <c r="B482" s="29">
        <v>6725.0</v>
      </c>
      <c r="C482" s="30">
        <v>2372.0</v>
      </c>
      <c r="D482" s="31" t="s">
        <v>0</v>
      </c>
      <c r="E482" s="5">
        <v>11.0</v>
      </c>
      <c r="F482" s="6">
        <v>29.0</v>
      </c>
      <c r="G482" s="7">
        <v>26.0</v>
      </c>
      <c r="H482" s="8">
        <v>67.0</v>
      </c>
      <c r="I482" s="9">
        <v>139.0</v>
      </c>
      <c r="J482" s="10">
        <v>45.0</v>
      </c>
      <c r="K482" s="11">
        <v>22.0</v>
      </c>
      <c r="L482" s="12">
        <v>14.0</v>
      </c>
      <c r="M482" s="13">
        <v>53.0</v>
      </c>
      <c r="N482" s="31"/>
      <c r="O482" s="14">
        <v>14.0</v>
      </c>
      <c r="P482" s="15">
        <v>13.0</v>
      </c>
      <c r="Q482" s="16">
        <v>5.0</v>
      </c>
      <c r="R482" s="17">
        <v>37.0</v>
      </c>
      <c r="S482" s="18">
        <v>125.0</v>
      </c>
      <c r="T482" s="19">
        <v>10.0</v>
      </c>
      <c r="U482" s="20">
        <v>33.0</v>
      </c>
      <c r="V482" s="21">
        <v>44.0</v>
      </c>
      <c r="W482" s="22">
        <v>47.0</v>
      </c>
      <c r="X482" s="31"/>
      <c r="Y482" s="14">
        <v>12.0</v>
      </c>
      <c r="Z482" s="15">
        <v>11.0</v>
      </c>
      <c r="AA482" s="16">
        <v>22.0</v>
      </c>
      <c r="AB482" s="17">
        <v>36.0</v>
      </c>
      <c r="AC482" s="18">
        <v>123.0</v>
      </c>
      <c r="AD482" s="19">
        <v>12.0</v>
      </c>
      <c r="AE482" s="20">
        <v>28.0</v>
      </c>
      <c r="AF482" s="21">
        <v>37.0</v>
      </c>
      <c r="AG482" s="22">
        <v>26.0</v>
      </c>
      <c r="AH482" s="27"/>
      <c r="AI482" s="27"/>
    </row>
    <row r="483">
      <c r="A483" s="32"/>
      <c r="B483" s="29">
        <v>6727.0</v>
      </c>
      <c r="C483" s="30">
        <v>1057.0</v>
      </c>
      <c r="D483" s="31" t="s">
        <v>0</v>
      </c>
      <c r="E483" s="5">
        <v>13.0</v>
      </c>
      <c r="F483" s="6">
        <v>22.0</v>
      </c>
      <c r="G483" s="7">
        <v>11.0</v>
      </c>
      <c r="H483" s="8">
        <v>81.0</v>
      </c>
      <c r="I483" s="9">
        <v>214.0</v>
      </c>
      <c r="J483" s="10">
        <v>25.0</v>
      </c>
      <c r="K483" s="11">
        <v>9.0</v>
      </c>
      <c r="L483" s="12">
        <v>5.0</v>
      </c>
      <c r="M483" s="13">
        <v>58.0</v>
      </c>
      <c r="N483" s="31"/>
      <c r="O483" s="14">
        <v>37.0</v>
      </c>
      <c r="P483" s="15">
        <v>57.0</v>
      </c>
      <c r="Q483" s="16">
        <v>11.0</v>
      </c>
      <c r="R483" s="17">
        <v>43.0</v>
      </c>
      <c r="S483" s="18">
        <v>143.0</v>
      </c>
      <c r="T483" s="19">
        <v>10.0</v>
      </c>
      <c r="U483" s="20">
        <v>26.0</v>
      </c>
      <c r="V483" s="21">
        <v>64.0</v>
      </c>
      <c r="W483" s="22">
        <v>21.0</v>
      </c>
      <c r="X483" s="31"/>
      <c r="Y483" s="14">
        <v>10.0</v>
      </c>
      <c r="Z483" s="15">
        <v>21.0</v>
      </c>
      <c r="AA483" s="16">
        <v>9.0</v>
      </c>
      <c r="AB483" s="17">
        <v>42.0</v>
      </c>
      <c r="AC483" s="18">
        <v>138.0</v>
      </c>
      <c r="AD483" s="19">
        <v>11.0</v>
      </c>
      <c r="AE483" s="20">
        <v>36.0</v>
      </c>
      <c r="AF483" s="21">
        <v>79.0</v>
      </c>
      <c r="AG483" s="22">
        <v>19.0</v>
      </c>
      <c r="AH483" s="27"/>
      <c r="AI483" s="27"/>
    </row>
    <row r="484">
      <c r="A484" s="32"/>
      <c r="B484" s="29">
        <v>6728.0</v>
      </c>
      <c r="C484" s="30">
        <v>2521.0</v>
      </c>
      <c r="D484" s="31" t="s">
        <v>0</v>
      </c>
      <c r="E484" s="5">
        <v>44.0</v>
      </c>
      <c r="F484" s="6">
        <v>48.0</v>
      </c>
      <c r="G484" s="7">
        <v>22.0</v>
      </c>
      <c r="H484" s="8">
        <v>128.0</v>
      </c>
      <c r="I484" s="9">
        <v>310.0</v>
      </c>
      <c r="J484" s="10">
        <v>94.0</v>
      </c>
      <c r="K484" s="11">
        <v>36.0</v>
      </c>
      <c r="L484" s="12">
        <v>34.0</v>
      </c>
      <c r="M484" s="13">
        <v>102.0</v>
      </c>
      <c r="N484" s="31"/>
      <c r="O484" s="14">
        <v>55.0</v>
      </c>
      <c r="P484" s="15">
        <v>58.0</v>
      </c>
      <c r="Q484" s="16">
        <v>24.0</v>
      </c>
      <c r="R484" s="17">
        <v>46.0</v>
      </c>
      <c r="S484" s="18">
        <v>199.0</v>
      </c>
      <c r="T484" s="19">
        <v>32.0</v>
      </c>
      <c r="U484" s="20">
        <v>108.0</v>
      </c>
      <c r="V484" s="21">
        <v>149.0</v>
      </c>
      <c r="W484" s="22">
        <v>94.0</v>
      </c>
      <c r="X484" s="31"/>
      <c r="Y484" s="14">
        <v>39.0</v>
      </c>
      <c r="Z484" s="15">
        <v>23.0</v>
      </c>
      <c r="AA484" s="16">
        <v>27.0</v>
      </c>
      <c r="AB484" s="17">
        <v>46.0</v>
      </c>
      <c r="AC484" s="18">
        <v>198.0</v>
      </c>
      <c r="AD484" s="19">
        <v>31.0</v>
      </c>
      <c r="AE484" s="20">
        <v>91.0</v>
      </c>
      <c r="AF484" s="21">
        <v>154.0</v>
      </c>
      <c r="AG484" s="22">
        <v>74.0</v>
      </c>
      <c r="AH484" s="27"/>
      <c r="AI484" s="27"/>
    </row>
    <row r="485">
      <c r="A485" s="32"/>
      <c r="B485" s="29">
        <v>6731.0</v>
      </c>
      <c r="C485" s="30">
        <v>2964.0</v>
      </c>
      <c r="D485" s="31" t="s">
        <v>0</v>
      </c>
      <c r="E485" s="5">
        <v>42.0</v>
      </c>
      <c r="F485" s="6">
        <v>24.0</v>
      </c>
      <c r="G485" s="7">
        <v>37.0</v>
      </c>
      <c r="H485" s="8">
        <v>90.0</v>
      </c>
      <c r="I485" s="9">
        <v>124.0</v>
      </c>
      <c r="J485" s="10">
        <v>75.0</v>
      </c>
      <c r="K485" s="11">
        <v>38.0</v>
      </c>
      <c r="L485" s="12">
        <v>23.0</v>
      </c>
      <c r="M485" s="13">
        <v>63.0</v>
      </c>
      <c r="N485" s="31"/>
      <c r="O485" s="14">
        <v>27.0</v>
      </c>
      <c r="P485" s="15">
        <v>15.0</v>
      </c>
      <c r="Q485" s="16">
        <v>21.0</v>
      </c>
      <c r="R485" s="17">
        <v>51.0</v>
      </c>
      <c r="S485" s="18">
        <v>103.0</v>
      </c>
      <c r="T485" s="19">
        <v>27.0</v>
      </c>
      <c r="U485" s="20">
        <v>64.0</v>
      </c>
      <c r="V485" s="21">
        <v>41.0</v>
      </c>
      <c r="W485" s="22">
        <v>57.0</v>
      </c>
      <c r="X485" s="31"/>
      <c r="Y485" s="14">
        <v>36.0</v>
      </c>
      <c r="Z485" s="15">
        <v>6.0</v>
      </c>
      <c r="AA485" s="16">
        <v>37.0</v>
      </c>
      <c r="AB485" s="17">
        <v>50.0</v>
      </c>
      <c r="AC485" s="18">
        <v>101.0</v>
      </c>
      <c r="AD485" s="19">
        <v>29.0</v>
      </c>
      <c r="AE485" s="20">
        <v>49.0</v>
      </c>
      <c r="AF485" s="21">
        <v>44.0</v>
      </c>
      <c r="AG485" s="22">
        <v>44.0</v>
      </c>
      <c r="AH485" s="27"/>
      <c r="AI485" s="27"/>
    </row>
    <row r="486">
      <c r="A486" s="32"/>
      <c r="B486" s="29">
        <v>6734.0</v>
      </c>
      <c r="C486" s="30">
        <v>818.0</v>
      </c>
      <c r="D486" s="31" t="s">
        <v>0</v>
      </c>
      <c r="E486" s="5">
        <v>4.0</v>
      </c>
      <c r="F486" s="6">
        <v>7.0</v>
      </c>
      <c r="G486" s="7">
        <v>12.0</v>
      </c>
      <c r="H486" s="8">
        <v>28.0</v>
      </c>
      <c r="I486" s="9">
        <v>70.0</v>
      </c>
      <c r="J486" s="10">
        <v>18.0</v>
      </c>
      <c r="K486" s="11">
        <v>1.0</v>
      </c>
      <c r="L486" s="12">
        <v>9.0</v>
      </c>
      <c r="M486" s="13">
        <v>38.0</v>
      </c>
      <c r="N486" s="31"/>
      <c r="O486" s="14">
        <v>7.0</v>
      </c>
      <c r="P486" s="15">
        <v>11.0</v>
      </c>
      <c r="Q486" s="16">
        <v>8.0</v>
      </c>
      <c r="R486" s="17">
        <v>14.0</v>
      </c>
      <c r="S486" s="18">
        <v>52.0</v>
      </c>
      <c r="T486" s="19">
        <v>7.0</v>
      </c>
      <c r="U486" s="20">
        <v>7.0</v>
      </c>
      <c r="V486" s="21">
        <v>27.0</v>
      </c>
      <c r="W486" s="22">
        <v>18.0</v>
      </c>
      <c r="X486" s="31"/>
      <c r="Y486" s="14">
        <v>6.0</v>
      </c>
      <c r="Z486" s="15">
        <v>8.0</v>
      </c>
      <c r="AA486" s="16">
        <v>16.0</v>
      </c>
      <c r="AB486" s="17">
        <v>12.0</v>
      </c>
      <c r="AC486" s="18">
        <v>52.0</v>
      </c>
      <c r="AD486" s="19">
        <v>6.0</v>
      </c>
      <c r="AE486" s="20">
        <v>8.0</v>
      </c>
      <c r="AF486" s="21">
        <v>30.0</v>
      </c>
      <c r="AG486" s="22">
        <v>11.0</v>
      </c>
      <c r="AH486" s="27"/>
      <c r="AI486" s="27"/>
    </row>
    <row r="487">
      <c r="A487" s="32"/>
      <c r="B487" s="29">
        <v>6735.0</v>
      </c>
      <c r="C487" s="30">
        <v>2985.0</v>
      </c>
      <c r="D487" s="31" t="s">
        <v>0</v>
      </c>
      <c r="E487" s="5">
        <v>17.0</v>
      </c>
      <c r="F487" s="6">
        <v>34.0</v>
      </c>
      <c r="G487" s="7">
        <v>32.0</v>
      </c>
      <c r="H487" s="8">
        <v>59.0</v>
      </c>
      <c r="I487" s="9">
        <v>181.0</v>
      </c>
      <c r="J487" s="10">
        <v>52.0</v>
      </c>
      <c r="K487" s="11">
        <v>38.0</v>
      </c>
      <c r="L487" s="12">
        <v>21.0</v>
      </c>
      <c r="M487" s="13">
        <v>112.0</v>
      </c>
      <c r="N487" s="31"/>
      <c r="O487" s="14">
        <v>14.0</v>
      </c>
      <c r="P487" s="15">
        <v>51.0</v>
      </c>
      <c r="Q487" s="16">
        <v>24.0</v>
      </c>
      <c r="R487" s="17">
        <v>49.0</v>
      </c>
      <c r="S487" s="18">
        <v>134.0</v>
      </c>
      <c r="T487" s="19">
        <v>18.0</v>
      </c>
      <c r="U487" s="20">
        <v>43.0</v>
      </c>
      <c r="V487" s="21">
        <v>91.0</v>
      </c>
      <c r="W487" s="22">
        <v>55.0</v>
      </c>
      <c r="X487" s="31"/>
      <c r="Y487" s="14">
        <v>12.0</v>
      </c>
      <c r="Z487" s="15">
        <v>26.0</v>
      </c>
      <c r="AA487" s="16">
        <v>35.0</v>
      </c>
      <c r="AB487" s="17">
        <v>50.0</v>
      </c>
      <c r="AC487" s="18">
        <v>137.0</v>
      </c>
      <c r="AD487" s="19">
        <v>19.0</v>
      </c>
      <c r="AE487" s="20">
        <v>34.0</v>
      </c>
      <c r="AF487" s="21">
        <v>99.0</v>
      </c>
      <c r="AG487" s="22">
        <v>34.0</v>
      </c>
      <c r="AH487" s="27"/>
      <c r="AI487" s="27"/>
    </row>
    <row r="488">
      <c r="A488" s="32"/>
      <c r="B488" s="29">
        <v>6736.0</v>
      </c>
      <c r="C488" s="30">
        <v>969.0</v>
      </c>
      <c r="D488" s="31" t="s">
        <v>0</v>
      </c>
      <c r="E488" s="5">
        <v>10.0</v>
      </c>
      <c r="F488" s="6">
        <v>13.0</v>
      </c>
      <c r="G488" s="7">
        <v>8.0</v>
      </c>
      <c r="H488" s="8">
        <v>23.0</v>
      </c>
      <c r="I488" s="9">
        <v>61.0</v>
      </c>
      <c r="J488" s="10">
        <v>23.0</v>
      </c>
      <c r="K488" s="11">
        <v>6.0</v>
      </c>
      <c r="L488" s="12">
        <v>8.0</v>
      </c>
      <c r="M488" s="13">
        <v>20.0</v>
      </c>
      <c r="N488" s="31"/>
      <c r="O488" s="14">
        <v>12.0</v>
      </c>
      <c r="P488" s="15">
        <v>8.0</v>
      </c>
      <c r="Q488" s="16">
        <v>4.0</v>
      </c>
      <c r="R488" s="17">
        <v>13.0</v>
      </c>
      <c r="S488" s="18">
        <v>49.0</v>
      </c>
      <c r="T488" s="19">
        <v>15.0</v>
      </c>
      <c r="U488" s="20">
        <v>5.0</v>
      </c>
      <c r="V488" s="21">
        <v>16.0</v>
      </c>
      <c r="W488" s="22">
        <v>16.0</v>
      </c>
      <c r="X488" s="31"/>
      <c r="Y488" s="14">
        <v>6.0</v>
      </c>
      <c r="Z488" s="15">
        <v>12.0</v>
      </c>
      <c r="AA488" s="16">
        <v>8.0</v>
      </c>
      <c r="AB488" s="17">
        <v>12.0</v>
      </c>
      <c r="AC488" s="18">
        <v>53.0</v>
      </c>
      <c r="AD488" s="19">
        <v>15.0</v>
      </c>
      <c r="AE488" s="20">
        <v>14.0</v>
      </c>
      <c r="AF488" s="21">
        <v>10.0</v>
      </c>
      <c r="AG488" s="22">
        <v>8.0</v>
      </c>
      <c r="AH488" s="27"/>
      <c r="AI488" s="27"/>
    </row>
    <row r="489">
      <c r="A489" s="32"/>
      <c r="B489" s="29">
        <v>6738.0</v>
      </c>
      <c r="C489" s="30">
        <v>2930.0</v>
      </c>
      <c r="D489" s="31" t="s">
        <v>0</v>
      </c>
      <c r="E489" s="5">
        <v>26.0</v>
      </c>
      <c r="F489" s="6">
        <v>48.0</v>
      </c>
      <c r="G489" s="7">
        <v>39.0</v>
      </c>
      <c r="H489" s="8">
        <v>81.0</v>
      </c>
      <c r="I489" s="9">
        <v>154.0</v>
      </c>
      <c r="J489" s="10">
        <v>51.0</v>
      </c>
      <c r="K489" s="11">
        <v>27.0</v>
      </c>
      <c r="L489" s="12">
        <v>25.0</v>
      </c>
      <c r="M489" s="13">
        <v>64.0</v>
      </c>
      <c r="N489" s="31"/>
      <c r="O489" s="14">
        <v>26.0</v>
      </c>
      <c r="P489" s="15">
        <v>24.0</v>
      </c>
      <c r="Q489" s="16">
        <v>17.0</v>
      </c>
      <c r="R489" s="17">
        <v>45.0</v>
      </c>
      <c r="S489" s="18">
        <v>154.0</v>
      </c>
      <c r="T489" s="19">
        <v>27.0</v>
      </c>
      <c r="U489" s="20">
        <v>52.0</v>
      </c>
      <c r="V489" s="21">
        <v>47.0</v>
      </c>
      <c r="W489" s="22">
        <v>47.0</v>
      </c>
      <c r="X489" s="31"/>
      <c r="Y489" s="14">
        <v>21.0</v>
      </c>
      <c r="Z489" s="15">
        <v>11.0</v>
      </c>
      <c r="AA489" s="16">
        <v>30.0</v>
      </c>
      <c r="AB489" s="17">
        <v>46.0</v>
      </c>
      <c r="AC489" s="18">
        <v>151.0</v>
      </c>
      <c r="AD489" s="19">
        <v>29.0</v>
      </c>
      <c r="AE489" s="20">
        <v>41.0</v>
      </c>
      <c r="AF489" s="21">
        <v>43.0</v>
      </c>
      <c r="AG489" s="22">
        <v>28.0</v>
      </c>
      <c r="AH489" s="27"/>
      <c r="AI489" s="27"/>
    </row>
    <row r="490">
      <c r="A490" s="32"/>
      <c r="B490" s="29">
        <v>6741.0</v>
      </c>
      <c r="C490" s="30">
        <v>2371.0</v>
      </c>
      <c r="D490" s="31" t="s">
        <v>0</v>
      </c>
      <c r="E490" s="5">
        <v>32.0</v>
      </c>
      <c r="F490" s="6">
        <v>65.0</v>
      </c>
      <c r="G490" s="7">
        <v>22.0</v>
      </c>
      <c r="H490" s="8">
        <v>155.0</v>
      </c>
      <c r="I490" s="9">
        <v>264.0</v>
      </c>
      <c r="J490" s="10">
        <v>89.0</v>
      </c>
      <c r="K490" s="11">
        <v>55.0</v>
      </c>
      <c r="L490" s="12">
        <v>18.0</v>
      </c>
      <c r="M490" s="13">
        <v>87.0</v>
      </c>
      <c r="N490" s="31"/>
      <c r="O490" s="14">
        <v>58.0</v>
      </c>
      <c r="P490" s="15">
        <v>60.0</v>
      </c>
      <c r="Q490" s="16">
        <v>20.0</v>
      </c>
      <c r="R490" s="17">
        <v>66.0</v>
      </c>
      <c r="S490" s="18">
        <v>175.0</v>
      </c>
      <c r="T490" s="19">
        <v>29.0</v>
      </c>
      <c r="U490" s="20">
        <v>94.0</v>
      </c>
      <c r="V490" s="21">
        <v>111.0</v>
      </c>
      <c r="W490" s="22">
        <v>70.0</v>
      </c>
      <c r="X490" s="31"/>
      <c r="Y490" s="14">
        <v>29.0</v>
      </c>
      <c r="Z490" s="15">
        <v>25.0</v>
      </c>
      <c r="AA490" s="16">
        <v>29.0</v>
      </c>
      <c r="AB490" s="17">
        <v>61.0</v>
      </c>
      <c r="AC490" s="18">
        <v>172.0</v>
      </c>
      <c r="AD490" s="19">
        <v>32.0</v>
      </c>
      <c r="AE490" s="20">
        <v>91.0</v>
      </c>
      <c r="AF490" s="21">
        <v>102.0</v>
      </c>
      <c r="AG490" s="22">
        <v>48.0</v>
      </c>
      <c r="AH490" s="27"/>
      <c r="AI490" s="27"/>
    </row>
    <row r="491">
      <c r="A491" s="32"/>
      <c r="B491" s="29">
        <v>6742.0</v>
      </c>
      <c r="C491" s="30">
        <v>1281.0</v>
      </c>
      <c r="D491" s="31" t="s">
        <v>0</v>
      </c>
      <c r="E491" s="5">
        <v>28.0</v>
      </c>
      <c r="F491" s="6">
        <v>41.0</v>
      </c>
      <c r="G491" s="7">
        <v>23.0</v>
      </c>
      <c r="H491" s="8">
        <v>134.0</v>
      </c>
      <c r="I491" s="9">
        <v>213.0</v>
      </c>
      <c r="J491" s="10">
        <v>68.0</v>
      </c>
      <c r="K491" s="11">
        <v>33.0</v>
      </c>
      <c r="L491" s="12">
        <v>25.0</v>
      </c>
      <c r="M491" s="13">
        <v>71.0</v>
      </c>
      <c r="N491" s="31"/>
      <c r="O491" s="14">
        <v>41.0</v>
      </c>
      <c r="P491" s="15">
        <v>67.0</v>
      </c>
      <c r="Q491" s="16">
        <v>26.0</v>
      </c>
      <c r="R491" s="17">
        <v>94.0</v>
      </c>
      <c r="S491" s="18">
        <v>131.0</v>
      </c>
      <c r="T491" s="19">
        <v>25.0</v>
      </c>
      <c r="U491" s="20">
        <v>51.0</v>
      </c>
      <c r="V491" s="21">
        <v>70.0</v>
      </c>
      <c r="W491" s="22">
        <v>46.0</v>
      </c>
      <c r="X491" s="31"/>
      <c r="Y491" s="14">
        <v>26.0</v>
      </c>
      <c r="Z491" s="15">
        <v>19.0</v>
      </c>
      <c r="AA491" s="16">
        <v>17.0</v>
      </c>
      <c r="AB491" s="17">
        <v>94.0</v>
      </c>
      <c r="AC491" s="18">
        <v>128.0</v>
      </c>
      <c r="AD491" s="19">
        <v>27.0</v>
      </c>
      <c r="AE491" s="20">
        <v>42.0</v>
      </c>
      <c r="AF491" s="21">
        <v>81.0</v>
      </c>
      <c r="AG491" s="22">
        <v>39.0</v>
      </c>
      <c r="AH491" s="27"/>
      <c r="AI491" s="27"/>
    </row>
    <row r="492">
      <c r="A492" s="32"/>
      <c r="B492" s="29">
        <v>6750.0</v>
      </c>
      <c r="C492" s="30">
        <v>1492.0</v>
      </c>
      <c r="D492" s="31" t="s">
        <v>0</v>
      </c>
      <c r="E492" s="5">
        <v>8.0</v>
      </c>
      <c r="F492" s="6">
        <v>17.0</v>
      </c>
      <c r="G492" s="7">
        <v>8.0</v>
      </c>
      <c r="H492" s="8">
        <v>51.0</v>
      </c>
      <c r="I492" s="9">
        <v>72.0</v>
      </c>
      <c r="J492" s="10">
        <v>33.0</v>
      </c>
      <c r="K492" s="11">
        <v>15.0</v>
      </c>
      <c r="L492" s="12">
        <v>17.0</v>
      </c>
      <c r="M492" s="13">
        <v>56.0</v>
      </c>
      <c r="N492" s="31"/>
      <c r="O492" s="14">
        <v>13.0</v>
      </c>
      <c r="P492" s="15">
        <v>12.0</v>
      </c>
      <c r="Q492" s="16">
        <v>4.0</v>
      </c>
      <c r="R492" s="17">
        <v>22.0</v>
      </c>
      <c r="S492" s="18">
        <v>91.0</v>
      </c>
      <c r="T492" s="19">
        <v>19.0</v>
      </c>
      <c r="U492" s="20">
        <v>26.0</v>
      </c>
      <c r="V492" s="21">
        <v>21.0</v>
      </c>
      <c r="W492" s="22">
        <v>24.0</v>
      </c>
      <c r="X492" s="31"/>
      <c r="Y492" s="14">
        <v>8.0</v>
      </c>
      <c r="Z492" s="15">
        <v>3.0</v>
      </c>
      <c r="AA492" s="16">
        <v>5.0</v>
      </c>
      <c r="AB492" s="17">
        <v>22.0</v>
      </c>
      <c r="AC492" s="18">
        <v>84.0</v>
      </c>
      <c r="AD492" s="19">
        <v>20.0</v>
      </c>
      <c r="AE492" s="20">
        <v>20.0</v>
      </c>
      <c r="AF492" s="21">
        <v>23.0</v>
      </c>
      <c r="AG492" s="22">
        <v>17.0</v>
      </c>
      <c r="AH492" s="27"/>
      <c r="AI492" s="27"/>
    </row>
    <row r="493">
      <c r="A493" s="32"/>
      <c r="B493" s="29">
        <v>6751.0</v>
      </c>
      <c r="C493" s="30">
        <v>2136.0</v>
      </c>
      <c r="D493" s="31" t="s">
        <v>0</v>
      </c>
      <c r="E493" s="5">
        <v>16.0</v>
      </c>
      <c r="F493" s="6">
        <v>22.0</v>
      </c>
      <c r="G493" s="7">
        <v>26.0</v>
      </c>
      <c r="H493" s="8">
        <v>46.0</v>
      </c>
      <c r="I493" s="9">
        <v>119.0</v>
      </c>
      <c r="J493" s="10">
        <v>55.0</v>
      </c>
      <c r="K493" s="11">
        <v>16.0</v>
      </c>
      <c r="L493" s="12">
        <v>11.0</v>
      </c>
      <c r="M493" s="13">
        <v>52.0</v>
      </c>
      <c r="N493" s="31"/>
      <c r="O493" s="14">
        <v>14.0</v>
      </c>
      <c r="P493" s="15">
        <v>19.0</v>
      </c>
      <c r="Q493" s="16">
        <v>21.0</v>
      </c>
      <c r="R493" s="17">
        <v>26.0</v>
      </c>
      <c r="S493" s="18">
        <v>113.0</v>
      </c>
      <c r="T493" s="19">
        <v>28.0</v>
      </c>
      <c r="U493" s="20">
        <v>31.0</v>
      </c>
      <c r="V493" s="21">
        <v>30.0</v>
      </c>
      <c r="W493" s="22">
        <v>28.0</v>
      </c>
      <c r="X493" s="31"/>
      <c r="Y493" s="14">
        <v>16.0</v>
      </c>
      <c r="Z493" s="15">
        <v>8.0</v>
      </c>
      <c r="AA493" s="16">
        <v>31.0</v>
      </c>
      <c r="AB493" s="17">
        <v>26.0</v>
      </c>
      <c r="AC493" s="18">
        <v>118.0</v>
      </c>
      <c r="AD493" s="19">
        <v>25.0</v>
      </c>
      <c r="AE493" s="20">
        <v>18.0</v>
      </c>
      <c r="AF493" s="21">
        <v>32.0</v>
      </c>
      <c r="AG493" s="22">
        <v>18.0</v>
      </c>
      <c r="AH493" s="27"/>
      <c r="AI493" s="27"/>
    </row>
    <row r="494">
      <c r="A494" s="32"/>
      <c r="B494" s="29">
        <v>6753.0</v>
      </c>
      <c r="C494" s="30">
        <v>3310.0</v>
      </c>
      <c r="D494" s="31" t="s">
        <v>0</v>
      </c>
      <c r="E494" s="5">
        <v>47.0</v>
      </c>
      <c r="F494" s="6">
        <v>41.0</v>
      </c>
      <c r="G494" s="7">
        <v>35.0</v>
      </c>
      <c r="H494" s="8">
        <v>112.0</v>
      </c>
      <c r="I494" s="9">
        <v>173.0</v>
      </c>
      <c r="J494" s="10">
        <v>83.0</v>
      </c>
      <c r="K494" s="11">
        <v>47.0</v>
      </c>
      <c r="L494" s="12">
        <v>19.0</v>
      </c>
      <c r="M494" s="13">
        <v>81.0</v>
      </c>
      <c r="N494" s="31"/>
      <c r="O494" s="14">
        <v>38.0</v>
      </c>
      <c r="P494" s="15">
        <v>37.0</v>
      </c>
      <c r="Q494" s="16">
        <v>26.0</v>
      </c>
      <c r="R494" s="17">
        <v>85.0</v>
      </c>
      <c r="S494" s="18">
        <v>141.0</v>
      </c>
      <c r="T494" s="19">
        <v>32.0</v>
      </c>
      <c r="U494" s="20">
        <v>55.0</v>
      </c>
      <c r="V494" s="21">
        <v>51.0</v>
      </c>
      <c r="W494" s="22">
        <v>62.0</v>
      </c>
      <c r="X494" s="31"/>
      <c r="Y494" s="14">
        <v>32.0</v>
      </c>
      <c r="Z494" s="15">
        <v>20.0</v>
      </c>
      <c r="AA494" s="16">
        <v>38.0</v>
      </c>
      <c r="AB494" s="17">
        <v>90.0</v>
      </c>
      <c r="AC494" s="18">
        <v>140.0</v>
      </c>
      <c r="AD494" s="19">
        <v>34.0</v>
      </c>
      <c r="AE494" s="20">
        <v>50.0</v>
      </c>
      <c r="AF494" s="21">
        <v>48.0</v>
      </c>
      <c r="AG494" s="22">
        <v>40.0</v>
      </c>
      <c r="AH494" s="27"/>
      <c r="AI494" s="27"/>
    </row>
    <row r="495">
      <c r="A495" s="32"/>
      <c r="B495" s="29">
        <v>7001.0</v>
      </c>
      <c r="C495" s="30">
        <v>1904.0</v>
      </c>
      <c r="D495" s="31" t="s">
        <v>0</v>
      </c>
      <c r="E495" s="5">
        <v>15.0</v>
      </c>
      <c r="F495" s="6">
        <v>24.0</v>
      </c>
      <c r="G495" s="7">
        <v>31.0</v>
      </c>
      <c r="H495" s="8">
        <v>76.0</v>
      </c>
      <c r="I495" s="9">
        <v>158.0</v>
      </c>
      <c r="J495" s="10">
        <v>60.0</v>
      </c>
      <c r="K495" s="11">
        <v>33.0</v>
      </c>
      <c r="L495" s="12">
        <v>25.0</v>
      </c>
      <c r="M495" s="13">
        <v>72.0</v>
      </c>
      <c r="N495" s="31"/>
      <c r="O495" s="14">
        <v>14.0</v>
      </c>
      <c r="P495" s="15">
        <v>25.0</v>
      </c>
      <c r="Q495" s="16">
        <v>16.0</v>
      </c>
      <c r="R495" s="17">
        <v>63.0</v>
      </c>
      <c r="S495" s="18">
        <v>169.0</v>
      </c>
      <c r="T495" s="19">
        <v>41.0</v>
      </c>
      <c r="U495" s="20">
        <v>29.0</v>
      </c>
      <c r="V495" s="21">
        <v>36.0</v>
      </c>
      <c r="W495" s="22">
        <v>36.0</v>
      </c>
      <c r="X495" s="31"/>
      <c r="Y495" s="14">
        <v>9.0</v>
      </c>
      <c r="Z495" s="15">
        <v>12.0</v>
      </c>
      <c r="AA495" s="16">
        <v>23.0</v>
      </c>
      <c r="AB495" s="17">
        <v>59.0</v>
      </c>
      <c r="AC495" s="18">
        <v>160.0</v>
      </c>
      <c r="AD495" s="19">
        <v>40.0</v>
      </c>
      <c r="AE495" s="20">
        <v>21.0</v>
      </c>
      <c r="AF495" s="21">
        <v>34.0</v>
      </c>
      <c r="AG495" s="22">
        <v>23.0</v>
      </c>
      <c r="AH495" s="27"/>
      <c r="AI495" s="27"/>
    </row>
    <row r="496">
      <c r="A496" s="32"/>
      <c r="B496" s="29">
        <v>7003.0</v>
      </c>
      <c r="C496" s="30">
        <v>1198.0</v>
      </c>
      <c r="D496" s="31" t="s">
        <v>0</v>
      </c>
      <c r="E496" s="5">
        <v>6.0</v>
      </c>
      <c r="F496" s="6">
        <v>16.0</v>
      </c>
      <c r="G496" s="7">
        <v>3.0</v>
      </c>
      <c r="H496" s="8">
        <v>23.0</v>
      </c>
      <c r="I496" s="9">
        <v>77.0</v>
      </c>
      <c r="J496" s="10">
        <v>18.0</v>
      </c>
      <c r="K496" s="11">
        <v>10.0</v>
      </c>
      <c r="L496" s="12">
        <v>7.0</v>
      </c>
      <c r="M496" s="13">
        <v>35.0</v>
      </c>
      <c r="N496" s="31"/>
      <c r="O496" s="14">
        <v>7.0</v>
      </c>
      <c r="P496" s="15">
        <v>8.0</v>
      </c>
      <c r="Q496" s="16">
        <v>6.0</v>
      </c>
      <c r="R496" s="17">
        <v>12.0</v>
      </c>
      <c r="S496" s="18">
        <v>88.0</v>
      </c>
      <c r="T496" s="19">
        <v>15.0</v>
      </c>
      <c r="U496" s="20">
        <v>15.0</v>
      </c>
      <c r="V496" s="21">
        <v>17.0</v>
      </c>
      <c r="W496" s="22">
        <v>8.0</v>
      </c>
      <c r="X496" s="31"/>
      <c r="Y496" s="14">
        <v>0.0</v>
      </c>
      <c r="Z496" s="15">
        <v>2.0</v>
      </c>
      <c r="AA496" s="16">
        <v>1.0</v>
      </c>
      <c r="AB496" s="17">
        <v>9.0</v>
      </c>
      <c r="AC496" s="18">
        <v>82.0</v>
      </c>
      <c r="AD496" s="19">
        <v>15.0</v>
      </c>
      <c r="AE496" s="20">
        <v>16.0</v>
      </c>
      <c r="AF496" s="21">
        <v>19.0</v>
      </c>
      <c r="AG496" s="22">
        <v>6.0</v>
      </c>
      <c r="AH496" s="27"/>
      <c r="AI496" s="27"/>
    </row>
    <row r="497">
      <c r="A497" s="32"/>
      <c r="B497" s="29">
        <v>7004.0</v>
      </c>
      <c r="C497" s="30">
        <v>1264.0</v>
      </c>
      <c r="D497" s="31" t="s">
        <v>0</v>
      </c>
      <c r="E497" s="5">
        <v>14.0</v>
      </c>
      <c r="F497" s="6">
        <v>40.0</v>
      </c>
      <c r="G497" s="7">
        <v>8.0</v>
      </c>
      <c r="H497" s="8">
        <v>35.0</v>
      </c>
      <c r="I497" s="9">
        <v>109.0</v>
      </c>
      <c r="J497" s="10">
        <v>31.0</v>
      </c>
      <c r="K497" s="11">
        <v>15.0</v>
      </c>
      <c r="L497" s="12">
        <v>8.0</v>
      </c>
      <c r="M497" s="13">
        <v>28.0</v>
      </c>
      <c r="N497" s="31"/>
      <c r="O497" s="14">
        <v>10.0</v>
      </c>
      <c r="P497" s="15">
        <v>27.0</v>
      </c>
      <c r="Q497" s="16">
        <v>9.0</v>
      </c>
      <c r="R497" s="17">
        <v>25.0</v>
      </c>
      <c r="S497" s="18">
        <v>74.0</v>
      </c>
      <c r="T497" s="19">
        <v>6.0</v>
      </c>
      <c r="U497" s="20">
        <v>14.0</v>
      </c>
      <c r="V497" s="21">
        <v>42.0</v>
      </c>
      <c r="W497" s="22">
        <v>26.0</v>
      </c>
      <c r="X497" s="31"/>
      <c r="Y497" s="14">
        <v>5.0</v>
      </c>
      <c r="Z497" s="15">
        <v>11.0</v>
      </c>
      <c r="AA497" s="16">
        <v>5.0</v>
      </c>
      <c r="AB497" s="17">
        <v>24.0</v>
      </c>
      <c r="AC497" s="18">
        <v>70.0</v>
      </c>
      <c r="AD497" s="19">
        <v>6.0</v>
      </c>
      <c r="AE497" s="20">
        <v>13.0</v>
      </c>
      <c r="AF497" s="21">
        <v>45.0</v>
      </c>
      <c r="AG497" s="22">
        <v>15.0</v>
      </c>
      <c r="AH497" s="27"/>
      <c r="AI497" s="27"/>
    </row>
    <row r="498">
      <c r="A498" s="32"/>
      <c r="B498" s="29">
        <v>7006.0</v>
      </c>
      <c r="C498" s="30">
        <v>990.0</v>
      </c>
      <c r="D498" s="31" t="s">
        <v>0</v>
      </c>
      <c r="E498" s="5">
        <v>11.0</v>
      </c>
      <c r="F498" s="6">
        <v>26.0</v>
      </c>
      <c r="G498" s="7">
        <v>12.0</v>
      </c>
      <c r="H498" s="8">
        <v>32.0</v>
      </c>
      <c r="I498" s="9">
        <v>81.0</v>
      </c>
      <c r="J498" s="10">
        <v>14.0</v>
      </c>
      <c r="K498" s="11">
        <v>6.0</v>
      </c>
      <c r="L498" s="12">
        <v>10.0</v>
      </c>
      <c r="M498" s="13">
        <v>39.0</v>
      </c>
      <c r="N498" s="31"/>
      <c r="O498" s="14">
        <v>11.0</v>
      </c>
      <c r="P498" s="15">
        <v>11.0</v>
      </c>
      <c r="Q498" s="16">
        <v>1.0</v>
      </c>
      <c r="R498" s="17">
        <v>20.0</v>
      </c>
      <c r="S498" s="18">
        <v>80.0</v>
      </c>
      <c r="T498" s="19">
        <v>4.0</v>
      </c>
      <c r="U498" s="20">
        <v>19.0</v>
      </c>
      <c r="V498" s="21">
        <v>30.0</v>
      </c>
      <c r="W498" s="22">
        <v>19.0</v>
      </c>
      <c r="X498" s="31"/>
      <c r="Y498" s="14">
        <v>1.0</v>
      </c>
      <c r="Z498" s="15">
        <v>6.0</v>
      </c>
      <c r="AA498" s="16">
        <v>3.0</v>
      </c>
      <c r="AB498" s="17">
        <v>19.0</v>
      </c>
      <c r="AC498" s="18">
        <v>81.0</v>
      </c>
      <c r="AD498" s="19">
        <v>3.0</v>
      </c>
      <c r="AE498" s="20">
        <v>19.0</v>
      </c>
      <c r="AF498" s="21">
        <v>26.0</v>
      </c>
      <c r="AG498" s="22">
        <v>14.0</v>
      </c>
      <c r="AH498" s="27"/>
      <c r="AI498" s="27"/>
    </row>
    <row r="499">
      <c r="A499" s="32"/>
      <c r="B499" s="29">
        <v>7007.0</v>
      </c>
      <c r="C499" s="30">
        <v>1565.0</v>
      </c>
      <c r="D499" s="31" t="s">
        <v>0</v>
      </c>
      <c r="E499" s="5">
        <v>13.0</v>
      </c>
      <c r="F499" s="6">
        <v>43.0</v>
      </c>
      <c r="G499" s="7">
        <v>18.0</v>
      </c>
      <c r="H499" s="8">
        <v>71.0</v>
      </c>
      <c r="I499" s="9">
        <v>193.0</v>
      </c>
      <c r="J499" s="10">
        <v>42.0</v>
      </c>
      <c r="K499" s="11">
        <v>37.0</v>
      </c>
      <c r="L499" s="12">
        <v>13.0</v>
      </c>
      <c r="M499" s="13">
        <v>87.0</v>
      </c>
      <c r="N499" s="31"/>
      <c r="O499" s="14">
        <v>17.0</v>
      </c>
      <c r="P499" s="15">
        <v>35.0</v>
      </c>
      <c r="Q499" s="16">
        <v>10.0</v>
      </c>
      <c r="R499" s="17">
        <v>51.0</v>
      </c>
      <c r="S499" s="18">
        <v>155.0</v>
      </c>
      <c r="T499" s="19">
        <v>20.0</v>
      </c>
      <c r="U499" s="20">
        <v>34.0</v>
      </c>
      <c r="V499" s="21">
        <v>65.0</v>
      </c>
      <c r="W499" s="22">
        <v>33.0</v>
      </c>
      <c r="X499" s="31"/>
      <c r="Y499" s="14">
        <v>14.0</v>
      </c>
      <c r="Z499" s="15">
        <v>13.0</v>
      </c>
      <c r="AA499" s="16">
        <v>7.0</v>
      </c>
      <c r="AB499" s="17">
        <v>52.0</v>
      </c>
      <c r="AC499" s="18">
        <v>159.0</v>
      </c>
      <c r="AD499" s="19">
        <v>21.0</v>
      </c>
      <c r="AE499" s="20">
        <v>26.0</v>
      </c>
      <c r="AF499" s="21">
        <v>62.0</v>
      </c>
      <c r="AG499" s="22">
        <v>25.0</v>
      </c>
      <c r="AH499" s="27"/>
      <c r="AI499" s="27"/>
    </row>
    <row r="500">
      <c r="A500" s="32"/>
      <c r="B500" s="29">
        <v>7012.0</v>
      </c>
      <c r="C500" s="30">
        <v>2557.0</v>
      </c>
      <c r="D500" s="31" t="s">
        <v>0</v>
      </c>
      <c r="E500" s="5">
        <v>13.0</v>
      </c>
      <c r="F500" s="6">
        <v>46.0</v>
      </c>
      <c r="G500" s="7">
        <v>16.0</v>
      </c>
      <c r="H500" s="8">
        <v>46.0</v>
      </c>
      <c r="I500" s="9">
        <v>116.0</v>
      </c>
      <c r="J500" s="10">
        <v>40.0</v>
      </c>
      <c r="K500" s="11">
        <v>18.0</v>
      </c>
      <c r="L500" s="12">
        <v>19.0</v>
      </c>
      <c r="M500" s="13">
        <v>97.0</v>
      </c>
      <c r="N500" s="31"/>
      <c r="O500" s="14">
        <v>12.0</v>
      </c>
      <c r="P500" s="15">
        <v>14.0</v>
      </c>
      <c r="Q500" s="16">
        <v>9.0</v>
      </c>
      <c r="R500" s="17">
        <v>39.0</v>
      </c>
      <c r="S500" s="18">
        <v>168.0</v>
      </c>
      <c r="T500" s="19">
        <v>17.0</v>
      </c>
      <c r="U500" s="20">
        <v>19.0</v>
      </c>
      <c r="V500" s="21">
        <v>33.0</v>
      </c>
      <c r="W500" s="22">
        <v>34.0</v>
      </c>
      <c r="X500" s="31"/>
      <c r="Y500" s="14">
        <v>6.0</v>
      </c>
      <c r="Z500" s="15">
        <v>9.0</v>
      </c>
      <c r="AA500" s="16">
        <v>14.0</v>
      </c>
      <c r="AB500" s="17">
        <v>39.0</v>
      </c>
      <c r="AC500" s="18">
        <v>168.0</v>
      </c>
      <c r="AD500" s="19">
        <v>19.0</v>
      </c>
      <c r="AE500" s="20">
        <v>11.0</v>
      </c>
      <c r="AF500" s="21">
        <v>28.0</v>
      </c>
      <c r="AG500" s="22">
        <v>21.0</v>
      </c>
      <c r="AH500" s="27"/>
      <c r="AI500" s="27"/>
    </row>
    <row r="501">
      <c r="A501" s="32"/>
      <c r="B501" s="29">
        <v>7019.0</v>
      </c>
      <c r="C501" s="30">
        <v>2220.0</v>
      </c>
      <c r="D501" s="31" t="s">
        <v>0</v>
      </c>
      <c r="E501" s="5">
        <v>26.0</v>
      </c>
      <c r="F501" s="6">
        <v>84.0</v>
      </c>
      <c r="G501" s="7">
        <v>29.0</v>
      </c>
      <c r="H501" s="8">
        <v>65.0</v>
      </c>
      <c r="I501" s="9">
        <v>195.0</v>
      </c>
      <c r="J501" s="10">
        <v>63.0</v>
      </c>
      <c r="K501" s="11">
        <v>23.0</v>
      </c>
      <c r="L501" s="12">
        <v>17.0</v>
      </c>
      <c r="M501" s="13">
        <v>63.0</v>
      </c>
      <c r="N501" s="31"/>
      <c r="O501" s="14">
        <v>26.0</v>
      </c>
      <c r="P501" s="15">
        <v>42.0</v>
      </c>
      <c r="Q501" s="16">
        <v>24.0</v>
      </c>
      <c r="R501" s="17">
        <v>37.0</v>
      </c>
      <c r="S501" s="18">
        <v>159.0</v>
      </c>
      <c r="T501" s="19">
        <v>13.0</v>
      </c>
      <c r="U501" s="20">
        <v>38.0</v>
      </c>
      <c r="V501" s="21">
        <v>76.0</v>
      </c>
      <c r="W501" s="22">
        <v>56.0</v>
      </c>
      <c r="X501" s="31"/>
      <c r="Y501" s="14">
        <v>13.0</v>
      </c>
      <c r="Z501" s="15">
        <v>16.0</v>
      </c>
      <c r="AA501" s="16">
        <v>29.0</v>
      </c>
      <c r="AB501" s="17">
        <v>41.0</v>
      </c>
      <c r="AC501" s="18">
        <v>154.0</v>
      </c>
      <c r="AD501" s="19">
        <v>14.0</v>
      </c>
      <c r="AE501" s="20">
        <v>38.0</v>
      </c>
      <c r="AF501" s="21">
        <v>70.0</v>
      </c>
      <c r="AG501" s="22">
        <v>48.0</v>
      </c>
      <c r="AH501" s="27"/>
      <c r="AI501" s="27"/>
    </row>
    <row r="502">
      <c r="A502" s="32"/>
      <c r="B502" s="29">
        <v>7021.0</v>
      </c>
      <c r="C502" s="30">
        <v>1481.0</v>
      </c>
      <c r="D502" s="31" t="s">
        <v>0</v>
      </c>
      <c r="E502" s="5">
        <v>6.0</v>
      </c>
      <c r="F502" s="6">
        <v>16.0</v>
      </c>
      <c r="G502" s="7">
        <v>14.0</v>
      </c>
      <c r="H502" s="8">
        <v>27.0</v>
      </c>
      <c r="I502" s="9">
        <v>113.0</v>
      </c>
      <c r="J502" s="10">
        <v>26.0</v>
      </c>
      <c r="K502" s="11">
        <v>13.0</v>
      </c>
      <c r="L502" s="12">
        <v>16.0</v>
      </c>
      <c r="M502" s="13">
        <v>55.0</v>
      </c>
      <c r="N502" s="31"/>
      <c r="O502" s="14">
        <v>2.0</v>
      </c>
      <c r="P502" s="15">
        <v>6.0</v>
      </c>
      <c r="Q502" s="16">
        <v>2.0</v>
      </c>
      <c r="R502" s="17">
        <v>32.0</v>
      </c>
      <c r="S502" s="18">
        <v>120.0</v>
      </c>
      <c r="T502" s="19">
        <v>24.0</v>
      </c>
      <c r="U502" s="20">
        <v>10.0</v>
      </c>
      <c r="V502" s="21">
        <v>24.0</v>
      </c>
      <c r="W502" s="22">
        <v>17.0</v>
      </c>
      <c r="X502" s="31"/>
      <c r="Y502" s="14">
        <v>1.0</v>
      </c>
      <c r="Z502" s="15">
        <v>0.0</v>
      </c>
      <c r="AA502" s="16">
        <v>4.0</v>
      </c>
      <c r="AB502" s="17">
        <v>27.0</v>
      </c>
      <c r="AC502" s="18">
        <v>122.0</v>
      </c>
      <c r="AD502" s="19">
        <v>26.0</v>
      </c>
      <c r="AE502" s="20">
        <v>7.0</v>
      </c>
      <c r="AF502" s="21">
        <v>19.0</v>
      </c>
      <c r="AG502" s="22">
        <v>10.0</v>
      </c>
      <c r="AH502" s="27"/>
      <c r="AI502" s="27"/>
    </row>
    <row r="503">
      <c r="A503" s="32"/>
      <c r="B503" s="29">
        <v>7022.0</v>
      </c>
      <c r="C503" s="30">
        <v>1472.0</v>
      </c>
      <c r="D503" s="31" t="s">
        <v>0</v>
      </c>
      <c r="E503" s="5">
        <v>6.0</v>
      </c>
      <c r="F503" s="6">
        <v>13.0</v>
      </c>
      <c r="G503" s="7">
        <v>3.0</v>
      </c>
      <c r="H503" s="8">
        <v>25.0</v>
      </c>
      <c r="I503" s="9">
        <v>55.0</v>
      </c>
      <c r="J503" s="10">
        <v>15.0</v>
      </c>
      <c r="K503" s="11">
        <v>9.0</v>
      </c>
      <c r="L503" s="12">
        <v>3.0</v>
      </c>
      <c r="M503" s="13">
        <v>12.0</v>
      </c>
      <c r="N503" s="31"/>
      <c r="O503" s="14">
        <v>9.0</v>
      </c>
      <c r="P503" s="15">
        <v>3.0</v>
      </c>
      <c r="Q503" s="16">
        <v>1.0</v>
      </c>
      <c r="R503" s="17">
        <v>17.0</v>
      </c>
      <c r="S503" s="18">
        <v>51.0</v>
      </c>
      <c r="T503" s="19">
        <v>6.0</v>
      </c>
      <c r="U503" s="20">
        <v>11.0</v>
      </c>
      <c r="V503" s="21">
        <v>10.0</v>
      </c>
      <c r="W503" s="22">
        <v>8.0</v>
      </c>
      <c r="X503" s="31"/>
      <c r="Y503" s="14">
        <v>3.0</v>
      </c>
      <c r="Z503" s="15">
        <v>2.0</v>
      </c>
      <c r="AA503" s="16">
        <v>4.0</v>
      </c>
      <c r="AB503" s="17">
        <v>16.0</v>
      </c>
      <c r="AC503" s="18">
        <v>49.0</v>
      </c>
      <c r="AD503" s="19">
        <v>7.0</v>
      </c>
      <c r="AE503" s="20">
        <v>12.0</v>
      </c>
      <c r="AF503" s="21">
        <v>9.0</v>
      </c>
      <c r="AG503" s="22">
        <v>5.0</v>
      </c>
      <c r="AH503" s="27"/>
      <c r="AI503" s="27"/>
    </row>
    <row r="504">
      <c r="A504" s="32"/>
      <c r="B504" s="29">
        <v>7023.0</v>
      </c>
      <c r="C504" s="30">
        <v>1807.0</v>
      </c>
      <c r="D504" s="31" t="s">
        <v>0</v>
      </c>
      <c r="E504" s="5">
        <v>7.0</v>
      </c>
      <c r="F504" s="6">
        <v>44.0</v>
      </c>
      <c r="G504" s="7">
        <v>17.0</v>
      </c>
      <c r="H504" s="8">
        <v>36.0</v>
      </c>
      <c r="I504" s="9">
        <v>147.0</v>
      </c>
      <c r="J504" s="10">
        <v>33.0</v>
      </c>
      <c r="K504" s="11">
        <v>8.0</v>
      </c>
      <c r="L504" s="12">
        <v>25.0</v>
      </c>
      <c r="M504" s="13">
        <v>53.0</v>
      </c>
      <c r="N504" s="31"/>
      <c r="O504" s="14">
        <v>8.0</v>
      </c>
      <c r="P504" s="15">
        <v>21.0</v>
      </c>
      <c r="Q504" s="16">
        <v>9.0</v>
      </c>
      <c r="R504" s="17">
        <v>20.0</v>
      </c>
      <c r="S504" s="18">
        <v>146.0</v>
      </c>
      <c r="T504" s="19">
        <v>25.0</v>
      </c>
      <c r="U504" s="20">
        <v>12.0</v>
      </c>
      <c r="V504" s="21">
        <v>47.0</v>
      </c>
      <c r="W504" s="22">
        <v>32.0</v>
      </c>
      <c r="X504" s="31"/>
      <c r="Y504" s="14">
        <v>4.0</v>
      </c>
      <c r="Z504" s="15">
        <v>15.0</v>
      </c>
      <c r="AA504" s="16">
        <v>11.0</v>
      </c>
      <c r="AB504" s="17">
        <v>20.0</v>
      </c>
      <c r="AC504" s="18">
        <v>145.0</v>
      </c>
      <c r="AD504" s="19">
        <v>24.0</v>
      </c>
      <c r="AE504" s="20">
        <v>7.0</v>
      </c>
      <c r="AF504" s="21">
        <v>41.0</v>
      </c>
      <c r="AG504" s="22">
        <v>26.0</v>
      </c>
      <c r="AH504" s="27"/>
      <c r="AI504" s="27"/>
    </row>
    <row r="505">
      <c r="A505" s="32"/>
      <c r="B505" s="29">
        <v>7024.0</v>
      </c>
      <c r="C505" s="30">
        <v>1974.0</v>
      </c>
      <c r="D505" s="31" t="s">
        <v>0</v>
      </c>
      <c r="E505" s="5">
        <v>30.0</v>
      </c>
      <c r="F505" s="6">
        <v>56.0</v>
      </c>
      <c r="G505" s="7">
        <v>27.0</v>
      </c>
      <c r="H505" s="8">
        <v>78.0</v>
      </c>
      <c r="I505" s="9">
        <v>232.0</v>
      </c>
      <c r="J505" s="10">
        <v>70.0</v>
      </c>
      <c r="K505" s="11">
        <v>19.0</v>
      </c>
      <c r="L505" s="12">
        <v>14.0</v>
      </c>
      <c r="M505" s="13">
        <v>103.0</v>
      </c>
      <c r="N505" s="31"/>
      <c r="O505" s="14">
        <v>30.0</v>
      </c>
      <c r="P505" s="15">
        <v>34.0</v>
      </c>
      <c r="Q505" s="16">
        <v>20.0</v>
      </c>
      <c r="R505" s="17">
        <v>26.0</v>
      </c>
      <c r="S505" s="18">
        <v>165.0</v>
      </c>
      <c r="T505" s="19">
        <v>24.0</v>
      </c>
      <c r="U505" s="20">
        <v>61.0</v>
      </c>
      <c r="V505" s="21">
        <v>106.0</v>
      </c>
      <c r="W505" s="22">
        <v>55.0</v>
      </c>
      <c r="X505" s="31"/>
      <c r="Y505" s="14">
        <v>16.0</v>
      </c>
      <c r="Z505" s="15">
        <v>21.0</v>
      </c>
      <c r="AA505" s="16">
        <v>25.0</v>
      </c>
      <c r="AB505" s="17">
        <v>26.0</v>
      </c>
      <c r="AC505" s="18">
        <v>166.0</v>
      </c>
      <c r="AD505" s="19">
        <v>24.0</v>
      </c>
      <c r="AE505" s="20">
        <v>55.0</v>
      </c>
      <c r="AF505" s="21">
        <v>101.0</v>
      </c>
      <c r="AG505" s="22">
        <v>47.0</v>
      </c>
      <c r="AH505" s="27"/>
      <c r="AI505" s="27"/>
    </row>
    <row r="506">
      <c r="A506" s="32"/>
      <c r="B506" s="29">
        <v>7028.0</v>
      </c>
      <c r="C506" s="30">
        <v>2826.0</v>
      </c>
      <c r="D506" s="31" t="s">
        <v>0</v>
      </c>
      <c r="E506" s="5">
        <v>11.0</v>
      </c>
      <c r="F506" s="6">
        <v>34.0</v>
      </c>
      <c r="G506" s="7">
        <v>6.0</v>
      </c>
      <c r="H506" s="8">
        <v>24.0</v>
      </c>
      <c r="I506" s="9">
        <v>96.0</v>
      </c>
      <c r="J506" s="10">
        <v>30.0</v>
      </c>
      <c r="K506" s="11">
        <v>4.0</v>
      </c>
      <c r="L506" s="12">
        <v>15.0</v>
      </c>
      <c r="M506" s="13">
        <v>63.0</v>
      </c>
      <c r="N506" s="31"/>
      <c r="O506" s="14">
        <v>6.0</v>
      </c>
      <c r="P506" s="15">
        <v>13.0</v>
      </c>
      <c r="Q506" s="16">
        <v>8.0</v>
      </c>
      <c r="R506" s="17">
        <v>12.0</v>
      </c>
      <c r="S506" s="18">
        <v>104.0</v>
      </c>
      <c r="T506" s="19">
        <v>19.0</v>
      </c>
      <c r="U506" s="20">
        <v>12.0</v>
      </c>
      <c r="V506" s="21">
        <v>35.0</v>
      </c>
      <c r="W506" s="22">
        <v>21.0</v>
      </c>
      <c r="X506" s="31"/>
      <c r="Y506" s="14">
        <v>4.0</v>
      </c>
      <c r="Z506" s="15">
        <v>10.0</v>
      </c>
      <c r="AA506" s="16">
        <v>4.0</v>
      </c>
      <c r="AB506" s="17">
        <v>11.0</v>
      </c>
      <c r="AC506" s="18">
        <v>105.0</v>
      </c>
      <c r="AD506" s="19">
        <v>19.0</v>
      </c>
      <c r="AE506" s="20">
        <v>12.0</v>
      </c>
      <c r="AF506" s="21">
        <v>28.0</v>
      </c>
      <c r="AG506" s="22">
        <v>7.0</v>
      </c>
      <c r="AH506" s="27"/>
      <c r="AI506" s="27"/>
    </row>
    <row r="507">
      <c r="A507" s="32"/>
      <c r="B507" s="29">
        <v>7029.0</v>
      </c>
      <c r="C507" s="30">
        <v>2657.0</v>
      </c>
      <c r="D507" s="31" t="s">
        <v>0</v>
      </c>
      <c r="E507" s="5">
        <v>19.0</v>
      </c>
      <c r="F507" s="6">
        <v>39.0</v>
      </c>
      <c r="G507" s="7">
        <v>37.0</v>
      </c>
      <c r="H507" s="8">
        <v>75.0</v>
      </c>
      <c r="I507" s="9">
        <v>195.0</v>
      </c>
      <c r="J507" s="10">
        <v>83.0</v>
      </c>
      <c r="K507" s="11">
        <v>33.0</v>
      </c>
      <c r="L507" s="12">
        <v>46.0</v>
      </c>
      <c r="M507" s="13">
        <v>86.0</v>
      </c>
      <c r="N507" s="31"/>
      <c r="O507" s="14">
        <v>24.0</v>
      </c>
      <c r="P507" s="15">
        <v>19.0</v>
      </c>
      <c r="Q507" s="16">
        <v>27.0</v>
      </c>
      <c r="R507" s="17">
        <v>56.0</v>
      </c>
      <c r="S507" s="18">
        <v>182.0</v>
      </c>
      <c r="T507" s="19">
        <v>54.0</v>
      </c>
      <c r="U507" s="20">
        <v>31.0</v>
      </c>
      <c r="V507" s="21">
        <v>72.0</v>
      </c>
      <c r="W507" s="22">
        <v>65.0</v>
      </c>
      <c r="X507" s="31"/>
      <c r="Y507" s="14">
        <v>17.0</v>
      </c>
      <c r="Z507" s="15">
        <v>7.0</v>
      </c>
      <c r="AA507" s="16">
        <v>36.0</v>
      </c>
      <c r="AB507" s="17">
        <v>56.0</v>
      </c>
      <c r="AC507" s="18">
        <v>176.0</v>
      </c>
      <c r="AD507" s="19">
        <v>51.0</v>
      </c>
      <c r="AE507" s="20">
        <v>22.0</v>
      </c>
      <c r="AF507" s="21">
        <v>61.0</v>
      </c>
      <c r="AG507" s="22">
        <v>33.0</v>
      </c>
      <c r="AH507" s="27"/>
      <c r="AI507" s="27"/>
    </row>
    <row r="508">
      <c r="A508" s="32"/>
      <c r="B508" s="29">
        <v>7032.0</v>
      </c>
      <c r="C508" s="30">
        <v>578.0</v>
      </c>
      <c r="D508" s="31" t="s">
        <v>0</v>
      </c>
      <c r="E508" s="5">
        <v>5.0</v>
      </c>
      <c r="F508" s="6">
        <v>13.0</v>
      </c>
      <c r="G508" s="7">
        <v>6.0</v>
      </c>
      <c r="H508" s="8">
        <v>49.0</v>
      </c>
      <c r="I508" s="9">
        <v>51.0</v>
      </c>
      <c r="J508" s="10">
        <v>32.0</v>
      </c>
      <c r="K508" s="11">
        <v>9.0</v>
      </c>
      <c r="L508" s="12">
        <v>9.0</v>
      </c>
      <c r="M508" s="13">
        <v>35.0</v>
      </c>
      <c r="N508" s="31"/>
      <c r="O508" s="14">
        <v>12.0</v>
      </c>
      <c r="P508" s="15">
        <v>9.0</v>
      </c>
      <c r="Q508" s="16">
        <v>9.0</v>
      </c>
      <c r="R508" s="17">
        <v>21.0</v>
      </c>
      <c r="S508" s="18">
        <v>39.0</v>
      </c>
      <c r="T508" s="19">
        <v>19.0</v>
      </c>
      <c r="U508" s="20">
        <v>26.0</v>
      </c>
      <c r="V508" s="21">
        <v>27.0</v>
      </c>
      <c r="W508" s="22">
        <v>13.0</v>
      </c>
      <c r="X508" s="31"/>
      <c r="Y508" s="14">
        <v>14.0</v>
      </c>
      <c r="Z508" s="15">
        <v>4.0</v>
      </c>
      <c r="AA508" s="16">
        <v>2.0</v>
      </c>
      <c r="AB508" s="17">
        <v>20.0</v>
      </c>
      <c r="AC508" s="18">
        <v>38.0</v>
      </c>
      <c r="AD508" s="19">
        <v>19.0</v>
      </c>
      <c r="AE508" s="20">
        <v>19.0</v>
      </c>
      <c r="AF508" s="21">
        <v>27.0</v>
      </c>
      <c r="AG508" s="22">
        <v>15.0</v>
      </c>
      <c r="AH508" s="27"/>
      <c r="AI508" s="27"/>
    </row>
    <row r="509">
      <c r="A509" s="32"/>
      <c r="B509" s="29">
        <v>7036.0</v>
      </c>
      <c r="C509" s="30">
        <v>2890.0</v>
      </c>
      <c r="D509" s="31" t="s">
        <v>0</v>
      </c>
      <c r="E509" s="5">
        <v>20.0</v>
      </c>
      <c r="F509" s="6">
        <v>40.0</v>
      </c>
      <c r="G509" s="7">
        <v>33.0</v>
      </c>
      <c r="H509" s="8">
        <v>43.0</v>
      </c>
      <c r="I509" s="9">
        <v>152.0</v>
      </c>
      <c r="J509" s="10">
        <v>46.0</v>
      </c>
      <c r="K509" s="11">
        <v>32.0</v>
      </c>
      <c r="L509" s="12">
        <v>26.0</v>
      </c>
      <c r="M509" s="13">
        <v>72.0</v>
      </c>
      <c r="N509" s="31"/>
      <c r="O509" s="14">
        <v>17.0</v>
      </c>
      <c r="P509" s="15">
        <v>28.0</v>
      </c>
      <c r="Q509" s="16">
        <v>22.0</v>
      </c>
      <c r="R509" s="17">
        <v>29.0</v>
      </c>
      <c r="S509" s="18">
        <v>129.0</v>
      </c>
      <c r="T509" s="19">
        <v>24.0</v>
      </c>
      <c r="U509" s="20">
        <v>35.0</v>
      </c>
      <c r="V509" s="21">
        <v>43.0</v>
      </c>
      <c r="W509" s="22">
        <v>43.0</v>
      </c>
      <c r="X509" s="31"/>
      <c r="Y509" s="14">
        <v>12.0</v>
      </c>
      <c r="Z509" s="15">
        <v>20.0</v>
      </c>
      <c r="AA509" s="16">
        <v>31.0</v>
      </c>
      <c r="AB509" s="17">
        <v>29.0</v>
      </c>
      <c r="AC509" s="18">
        <v>121.0</v>
      </c>
      <c r="AD509" s="19">
        <v>22.0</v>
      </c>
      <c r="AE509" s="20">
        <v>21.0</v>
      </c>
      <c r="AF509" s="21">
        <v>36.0</v>
      </c>
      <c r="AG509" s="22">
        <v>26.0</v>
      </c>
      <c r="AH509" s="27"/>
      <c r="AI509" s="27"/>
    </row>
    <row r="510">
      <c r="A510" s="32"/>
      <c r="B510" s="29">
        <v>7037.0</v>
      </c>
      <c r="C510" s="30">
        <v>1571.0</v>
      </c>
      <c r="D510" s="31" t="s">
        <v>0</v>
      </c>
      <c r="E510" s="5">
        <v>12.0</v>
      </c>
      <c r="F510" s="6">
        <v>25.0</v>
      </c>
      <c r="G510" s="7">
        <v>13.0</v>
      </c>
      <c r="H510" s="8">
        <v>21.0</v>
      </c>
      <c r="I510" s="9">
        <v>51.0</v>
      </c>
      <c r="J510" s="10">
        <v>17.0</v>
      </c>
      <c r="K510" s="11">
        <v>21.0</v>
      </c>
      <c r="L510" s="12">
        <v>11.0</v>
      </c>
      <c r="M510" s="13">
        <v>41.0</v>
      </c>
      <c r="N510" s="31"/>
      <c r="O510" s="14">
        <v>6.0</v>
      </c>
      <c r="P510" s="15">
        <v>7.0</v>
      </c>
      <c r="Q510" s="16">
        <v>2.0</v>
      </c>
      <c r="R510" s="17">
        <v>29.0</v>
      </c>
      <c r="S510" s="18">
        <v>54.0</v>
      </c>
      <c r="T510" s="19">
        <v>13.0</v>
      </c>
      <c r="U510" s="20">
        <v>13.0</v>
      </c>
      <c r="V510" s="21">
        <v>15.0</v>
      </c>
      <c r="W510" s="22">
        <v>17.0</v>
      </c>
      <c r="X510" s="31"/>
      <c r="Y510" s="14">
        <v>6.0</v>
      </c>
      <c r="Z510" s="15">
        <v>6.0</v>
      </c>
      <c r="AA510" s="16">
        <v>6.0</v>
      </c>
      <c r="AB510" s="17">
        <v>30.0</v>
      </c>
      <c r="AC510" s="18">
        <v>54.0</v>
      </c>
      <c r="AD510" s="19">
        <v>14.0</v>
      </c>
      <c r="AE510" s="20">
        <v>12.0</v>
      </c>
      <c r="AF510" s="21">
        <v>14.0</v>
      </c>
      <c r="AG510" s="22">
        <v>9.0</v>
      </c>
      <c r="AH510" s="27"/>
      <c r="AI510" s="27"/>
    </row>
    <row r="511">
      <c r="A511" s="32"/>
      <c r="B511" s="29">
        <v>7039.0</v>
      </c>
      <c r="C511" s="30">
        <v>2711.0</v>
      </c>
      <c r="D511" s="31" t="s">
        <v>0</v>
      </c>
      <c r="E511" s="5">
        <v>34.0</v>
      </c>
      <c r="F511" s="6">
        <v>32.0</v>
      </c>
      <c r="G511" s="7">
        <v>60.0</v>
      </c>
      <c r="H511" s="8">
        <v>89.0</v>
      </c>
      <c r="I511" s="9">
        <v>168.0</v>
      </c>
      <c r="J511" s="10">
        <v>86.0</v>
      </c>
      <c r="K511" s="11">
        <v>46.0</v>
      </c>
      <c r="L511" s="12">
        <v>22.0</v>
      </c>
      <c r="M511" s="13">
        <v>80.0</v>
      </c>
      <c r="N511" s="31"/>
      <c r="O511" s="14">
        <v>31.0</v>
      </c>
      <c r="P511" s="15">
        <v>42.0</v>
      </c>
      <c r="Q511" s="16">
        <v>32.0</v>
      </c>
      <c r="R511" s="17">
        <v>49.0</v>
      </c>
      <c r="S511" s="18">
        <v>112.0</v>
      </c>
      <c r="T511" s="19">
        <v>17.0</v>
      </c>
      <c r="U511" s="20">
        <v>51.0</v>
      </c>
      <c r="V511" s="21">
        <v>85.0</v>
      </c>
      <c r="W511" s="22">
        <v>91.0</v>
      </c>
      <c r="X511" s="31"/>
      <c r="Y511" s="14">
        <v>34.0</v>
      </c>
      <c r="Z511" s="15">
        <v>22.0</v>
      </c>
      <c r="AA511" s="16">
        <v>66.0</v>
      </c>
      <c r="AB511" s="17">
        <v>47.0</v>
      </c>
      <c r="AC511" s="18">
        <v>110.0</v>
      </c>
      <c r="AD511" s="19">
        <v>20.0</v>
      </c>
      <c r="AE511" s="20">
        <v>43.0</v>
      </c>
      <c r="AF511" s="21">
        <v>64.0</v>
      </c>
      <c r="AG511" s="22">
        <v>50.0</v>
      </c>
      <c r="AH511" s="27"/>
      <c r="AI511" s="27"/>
    </row>
    <row r="512">
      <c r="A512" s="32"/>
      <c r="B512" s="29">
        <v>7040.0</v>
      </c>
      <c r="C512" s="30">
        <v>2136.0</v>
      </c>
      <c r="D512" s="31" t="s">
        <v>0</v>
      </c>
      <c r="E512" s="5">
        <v>29.0</v>
      </c>
      <c r="F512" s="6">
        <v>32.0</v>
      </c>
      <c r="G512" s="7">
        <v>25.0</v>
      </c>
      <c r="H512" s="8">
        <v>111.0</v>
      </c>
      <c r="I512" s="9">
        <v>149.0</v>
      </c>
      <c r="J512" s="10">
        <v>77.0</v>
      </c>
      <c r="K512" s="11">
        <v>19.0</v>
      </c>
      <c r="L512" s="12">
        <v>33.0</v>
      </c>
      <c r="M512" s="13">
        <v>63.0</v>
      </c>
      <c r="N512" s="31"/>
      <c r="O512" s="14">
        <v>45.0</v>
      </c>
      <c r="P512" s="15">
        <v>33.0</v>
      </c>
      <c r="Q512" s="16">
        <v>29.0</v>
      </c>
      <c r="R512" s="17">
        <v>30.0</v>
      </c>
      <c r="S512" s="18">
        <v>111.0</v>
      </c>
      <c r="T512" s="19">
        <v>20.0</v>
      </c>
      <c r="U512" s="20">
        <v>58.0</v>
      </c>
      <c r="V512" s="21">
        <v>45.0</v>
      </c>
      <c r="W512" s="22">
        <v>59.0</v>
      </c>
      <c r="X512" s="31"/>
      <c r="Y512" s="14">
        <v>27.0</v>
      </c>
      <c r="Z512" s="15">
        <v>11.0</v>
      </c>
      <c r="AA512" s="16">
        <v>40.0</v>
      </c>
      <c r="AB512" s="17">
        <v>32.0</v>
      </c>
      <c r="AC512" s="18">
        <v>120.0</v>
      </c>
      <c r="AD512" s="19">
        <v>20.0</v>
      </c>
      <c r="AE512" s="20">
        <v>58.0</v>
      </c>
      <c r="AF512" s="21">
        <v>48.0</v>
      </c>
      <c r="AG512" s="22">
        <v>35.0</v>
      </c>
      <c r="AH512" s="27"/>
      <c r="AI512" s="27"/>
    </row>
    <row r="513">
      <c r="A513" s="32"/>
      <c r="B513" s="29">
        <v>7041.0</v>
      </c>
      <c r="C513" s="30">
        <v>1818.0</v>
      </c>
      <c r="D513" s="31" t="s">
        <v>0</v>
      </c>
      <c r="E513" s="5">
        <v>27.0</v>
      </c>
      <c r="F513" s="6">
        <v>33.0</v>
      </c>
      <c r="G513" s="7">
        <v>38.0</v>
      </c>
      <c r="H513" s="8">
        <v>112.0</v>
      </c>
      <c r="I513" s="9">
        <v>158.0</v>
      </c>
      <c r="J513" s="10">
        <v>97.0</v>
      </c>
      <c r="K513" s="11">
        <v>17.0</v>
      </c>
      <c r="L513" s="12">
        <v>33.0</v>
      </c>
      <c r="M513" s="13">
        <v>49.0</v>
      </c>
      <c r="N513" s="31"/>
      <c r="O513" s="14">
        <v>47.0</v>
      </c>
      <c r="P513" s="15">
        <v>34.0</v>
      </c>
      <c r="Q513" s="16">
        <v>48.0</v>
      </c>
      <c r="R513" s="17">
        <v>34.0</v>
      </c>
      <c r="S513" s="18">
        <v>101.0</v>
      </c>
      <c r="T513" s="19">
        <v>20.0</v>
      </c>
      <c r="U513" s="20">
        <v>59.0</v>
      </c>
      <c r="V513" s="21">
        <v>45.0</v>
      </c>
      <c r="W513" s="22">
        <v>68.0</v>
      </c>
      <c r="X513" s="31"/>
      <c r="Y513" s="14">
        <v>25.0</v>
      </c>
      <c r="Z513" s="15">
        <v>15.0</v>
      </c>
      <c r="AA513" s="16">
        <v>45.0</v>
      </c>
      <c r="AB513" s="17">
        <v>31.0</v>
      </c>
      <c r="AC513" s="18">
        <v>102.0</v>
      </c>
      <c r="AD513" s="19">
        <v>20.0</v>
      </c>
      <c r="AE513" s="20">
        <v>47.0</v>
      </c>
      <c r="AF513" s="21">
        <v>45.0</v>
      </c>
      <c r="AG513" s="22">
        <v>40.0</v>
      </c>
      <c r="AH513" s="27"/>
      <c r="AI513" s="27"/>
    </row>
    <row r="514">
      <c r="A514" s="32"/>
      <c r="B514" s="29">
        <v>7042.0</v>
      </c>
      <c r="C514" s="30">
        <v>1767.0</v>
      </c>
      <c r="D514" s="31" t="s">
        <v>0</v>
      </c>
      <c r="E514" s="5">
        <v>22.0</v>
      </c>
      <c r="F514" s="6">
        <v>28.0</v>
      </c>
      <c r="G514" s="7">
        <v>20.0</v>
      </c>
      <c r="H514" s="8">
        <v>61.0</v>
      </c>
      <c r="I514" s="9">
        <v>115.0</v>
      </c>
      <c r="J514" s="10">
        <v>40.0</v>
      </c>
      <c r="K514" s="11">
        <v>22.0</v>
      </c>
      <c r="L514" s="12">
        <v>26.0</v>
      </c>
      <c r="M514" s="13">
        <v>65.0</v>
      </c>
      <c r="N514" s="31"/>
      <c r="O514" s="14">
        <v>14.0</v>
      </c>
      <c r="P514" s="15">
        <v>9.0</v>
      </c>
      <c r="Q514" s="16">
        <v>15.0</v>
      </c>
      <c r="R514" s="17">
        <v>40.0</v>
      </c>
      <c r="S514" s="18">
        <v>106.0</v>
      </c>
      <c r="T514" s="19">
        <v>15.0</v>
      </c>
      <c r="U514" s="20">
        <v>28.0</v>
      </c>
      <c r="V514" s="21">
        <v>25.0</v>
      </c>
      <c r="W514" s="22">
        <v>45.0</v>
      </c>
      <c r="X514" s="31"/>
      <c r="Y514" s="14">
        <v>9.0</v>
      </c>
      <c r="Z514" s="15">
        <v>9.0</v>
      </c>
      <c r="AA514" s="16">
        <v>23.0</v>
      </c>
      <c r="AB514" s="17">
        <v>41.0</v>
      </c>
      <c r="AC514" s="18">
        <v>115.0</v>
      </c>
      <c r="AD514" s="19">
        <v>15.0</v>
      </c>
      <c r="AE514" s="20">
        <v>18.0</v>
      </c>
      <c r="AF514" s="21">
        <v>14.0</v>
      </c>
      <c r="AG514" s="22">
        <v>28.0</v>
      </c>
      <c r="AH514" s="27"/>
      <c r="AI514" s="27"/>
    </row>
    <row r="515">
      <c r="A515" s="32"/>
      <c r="B515" s="29">
        <v>7047.0</v>
      </c>
      <c r="C515" s="30">
        <v>2495.0</v>
      </c>
      <c r="D515" s="31" t="s">
        <v>0</v>
      </c>
      <c r="E515" s="5">
        <v>25.0</v>
      </c>
      <c r="F515" s="6">
        <v>41.0</v>
      </c>
      <c r="G515" s="7">
        <v>37.0</v>
      </c>
      <c r="H515" s="8">
        <v>69.0</v>
      </c>
      <c r="I515" s="9">
        <v>178.0</v>
      </c>
      <c r="J515" s="10">
        <v>71.0</v>
      </c>
      <c r="K515" s="11">
        <v>22.0</v>
      </c>
      <c r="L515" s="12">
        <v>17.0</v>
      </c>
      <c r="M515" s="13">
        <v>92.0</v>
      </c>
      <c r="N515" s="31"/>
      <c r="O515" s="14">
        <v>20.0</v>
      </c>
      <c r="P515" s="15">
        <v>14.0</v>
      </c>
      <c r="Q515" s="16">
        <v>21.0</v>
      </c>
      <c r="R515" s="17">
        <v>46.0</v>
      </c>
      <c r="S515" s="18">
        <v>185.0</v>
      </c>
      <c r="T515" s="19">
        <v>36.0</v>
      </c>
      <c r="U515" s="20">
        <v>24.0</v>
      </c>
      <c r="V515" s="21">
        <v>64.0</v>
      </c>
      <c r="W515" s="22">
        <v>44.0</v>
      </c>
      <c r="X515" s="31"/>
      <c r="Y515" s="14">
        <v>17.0</v>
      </c>
      <c r="Z515" s="15">
        <v>11.0</v>
      </c>
      <c r="AA515" s="16">
        <v>28.0</v>
      </c>
      <c r="AB515" s="17">
        <v>45.0</v>
      </c>
      <c r="AC515" s="18">
        <v>188.0</v>
      </c>
      <c r="AD515" s="19">
        <v>38.0</v>
      </c>
      <c r="AE515" s="20">
        <v>22.0</v>
      </c>
      <c r="AF515" s="21">
        <v>45.0</v>
      </c>
      <c r="AG515" s="22">
        <v>26.0</v>
      </c>
      <c r="AH515" s="27"/>
      <c r="AI515" s="27"/>
    </row>
    <row r="516">
      <c r="A516" s="32"/>
      <c r="B516" s="29">
        <v>7053.0</v>
      </c>
      <c r="C516" s="30">
        <v>629.0</v>
      </c>
      <c r="D516" s="31" t="s">
        <v>0</v>
      </c>
      <c r="E516" s="5">
        <v>11.0</v>
      </c>
      <c r="F516" s="6">
        <v>21.0</v>
      </c>
      <c r="G516" s="7">
        <v>3.0</v>
      </c>
      <c r="H516" s="8">
        <v>13.0</v>
      </c>
      <c r="I516" s="9">
        <v>77.0</v>
      </c>
      <c r="J516" s="10">
        <v>18.0</v>
      </c>
      <c r="K516" s="11">
        <v>5.0</v>
      </c>
      <c r="L516" s="12">
        <v>5.0</v>
      </c>
      <c r="M516" s="13">
        <v>26.0</v>
      </c>
      <c r="N516" s="31"/>
      <c r="O516" s="14">
        <v>4.0</v>
      </c>
      <c r="P516" s="15">
        <v>11.0</v>
      </c>
      <c r="Q516" s="16">
        <v>2.0</v>
      </c>
      <c r="R516" s="17">
        <v>10.0</v>
      </c>
      <c r="S516" s="18">
        <v>66.0</v>
      </c>
      <c r="T516" s="19">
        <v>7.0</v>
      </c>
      <c r="U516" s="20">
        <v>14.0</v>
      </c>
      <c r="V516" s="21">
        <v>17.0</v>
      </c>
      <c r="W516" s="22">
        <v>11.0</v>
      </c>
      <c r="X516" s="31"/>
      <c r="Y516" s="14">
        <v>2.0</v>
      </c>
      <c r="Z516" s="15">
        <v>4.0</v>
      </c>
      <c r="AA516" s="16">
        <v>6.0</v>
      </c>
      <c r="AB516" s="17">
        <v>10.0</v>
      </c>
      <c r="AC516" s="18">
        <v>61.0</v>
      </c>
      <c r="AD516" s="19">
        <v>6.0</v>
      </c>
      <c r="AE516" s="20">
        <v>9.0</v>
      </c>
      <c r="AF516" s="21">
        <v>16.0</v>
      </c>
      <c r="AG516" s="22">
        <v>7.0</v>
      </c>
      <c r="AH516" s="27"/>
      <c r="AI516" s="27"/>
    </row>
    <row r="517">
      <c r="A517" s="32"/>
      <c r="B517" s="29">
        <v>7055.0</v>
      </c>
      <c r="C517" s="30">
        <v>3274.0</v>
      </c>
      <c r="D517" s="31" t="s">
        <v>0</v>
      </c>
      <c r="E517" s="5">
        <v>30.0</v>
      </c>
      <c r="F517" s="6">
        <v>50.0</v>
      </c>
      <c r="G517" s="7">
        <v>33.0</v>
      </c>
      <c r="H517" s="8">
        <v>49.0</v>
      </c>
      <c r="I517" s="9">
        <v>106.0</v>
      </c>
      <c r="J517" s="10">
        <v>44.0</v>
      </c>
      <c r="K517" s="11">
        <v>30.0</v>
      </c>
      <c r="L517" s="12">
        <v>13.0</v>
      </c>
      <c r="M517" s="13">
        <v>68.0</v>
      </c>
      <c r="N517" s="31"/>
      <c r="O517" s="14">
        <v>15.0</v>
      </c>
      <c r="P517" s="15">
        <v>23.0</v>
      </c>
      <c r="Q517" s="16">
        <v>13.0</v>
      </c>
      <c r="R517" s="17">
        <v>41.0</v>
      </c>
      <c r="S517" s="18">
        <v>127.0</v>
      </c>
      <c r="T517" s="19">
        <v>33.0</v>
      </c>
      <c r="U517" s="20">
        <v>27.0</v>
      </c>
      <c r="V517" s="21">
        <v>27.0</v>
      </c>
      <c r="W517" s="22">
        <v>31.0</v>
      </c>
      <c r="X517" s="31"/>
      <c r="Y517" s="14">
        <v>19.0</v>
      </c>
      <c r="Z517" s="15">
        <v>12.0</v>
      </c>
      <c r="AA517" s="16">
        <v>23.0</v>
      </c>
      <c r="AB517" s="17">
        <v>43.0</v>
      </c>
      <c r="AC517" s="18">
        <v>132.0</v>
      </c>
      <c r="AD517" s="19">
        <v>37.0</v>
      </c>
      <c r="AE517" s="20">
        <v>23.0</v>
      </c>
      <c r="AF517" s="21">
        <v>24.0</v>
      </c>
      <c r="AG517" s="22">
        <v>24.0</v>
      </c>
      <c r="AH517" s="27"/>
      <c r="AI517" s="27"/>
    </row>
    <row r="518">
      <c r="A518" s="32"/>
      <c r="B518" s="29">
        <v>7056.0</v>
      </c>
      <c r="C518" s="30">
        <v>2345.0</v>
      </c>
      <c r="D518" s="31" t="s">
        <v>0</v>
      </c>
      <c r="E518" s="5">
        <v>29.0</v>
      </c>
      <c r="F518" s="6">
        <v>43.0</v>
      </c>
      <c r="G518" s="7">
        <v>28.0</v>
      </c>
      <c r="H518" s="8">
        <v>68.0</v>
      </c>
      <c r="I518" s="9">
        <v>166.0</v>
      </c>
      <c r="J518" s="10">
        <v>38.0</v>
      </c>
      <c r="K518" s="11">
        <v>26.0</v>
      </c>
      <c r="L518" s="12">
        <v>21.0</v>
      </c>
      <c r="M518" s="13">
        <v>93.0</v>
      </c>
      <c r="N518" s="31"/>
      <c r="O518" s="14">
        <v>27.0</v>
      </c>
      <c r="P518" s="15">
        <v>26.0</v>
      </c>
      <c r="Q518" s="16">
        <v>11.0</v>
      </c>
      <c r="R518" s="17">
        <v>41.0</v>
      </c>
      <c r="S518" s="18">
        <v>159.0</v>
      </c>
      <c r="T518" s="19">
        <v>24.0</v>
      </c>
      <c r="U518" s="20">
        <v>35.0</v>
      </c>
      <c r="V518" s="21">
        <v>66.0</v>
      </c>
      <c r="W518" s="22">
        <v>40.0</v>
      </c>
      <c r="X518" s="31"/>
      <c r="Y518" s="14">
        <v>20.0</v>
      </c>
      <c r="Z518" s="15">
        <v>27.0</v>
      </c>
      <c r="AA518" s="16">
        <v>22.0</v>
      </c>
      <c r="AB518" s="17">
        <v>39.0</v>
      </c>
      <c r="AC518" s="18">
        <v>153.0</v>
      </c>
      <c r="AD518" s="19">
        <v>24.0</v>
      </c>
      <c r="AE518" s="20">
        <v>28.0</v>
      </c>
      <c r="AF518" s="21">
        <v>47.0</v>
      </c>
      <c r="AG518" s="22">
        <v>20.0</v>
      </c>
      <c r="AH518" s="27"/>
      <c r="AI518" s="27"/>
    </row>
    <row r="519">
      <c r="A519" s="32"/>
      <c r="B519" s="29">
        <v>7057.0</v>
      </c>
      <c r="C519" s="30">
        <v>1104.0</v>
      </c>
      <c r="D519" s="31" t="s">
        <v>0</v>
      </c>
      <c r="E519" s="5">
        <v>13.0</v>
      </c>
      <c r="F519" s="6">
        <v>24.0</v>
      </c>
      <c r="G519" s="7">
        <v>10.0</v>
      </c>
      <c r="H519" s="8">
        <v>38.0</v>
      </c>
      <c r="I519" s="9">
        <v>79.0</v>
      </c>
      <c r="J519" s="10">
        <v>28.0</v>
      </c>
      <c r="K519" s="11">
        <v>12.0</v>
      </c>
      <c r="L519" s="12">
        <v>11.0</v>
      </c>
      <c r="M519" s="13">
        <v>43.0</v>
      </c>
      <c r="N519" s="31"/>
      <c r="O519" s="14">
        <v>13.0</v>
      </c>
      <c r="P519" s="15">
        <v>13.0</v>
      </c>
      <c r="Q519" s="16">
        <v>11.0</v>
      </c>
      <c r="R519" s="17">
        <v>19.0</v>
      </c>
      <c r="S519" s="18">
        <v>86.0</v>
      </c>
      <c r="T519" s="19">
        <v>12.0</v>
      </c>
      <c r="U519" s="20">
        <v>17.0</v>
      </c>
      <c r="V519" s="21">
        <v>22.0</v>
      </c>
      <c r="W519" s="22">
        <v>27.0</v>
      </c>
      <c r="X519" s="31"/>
      <c r="Y519" s="14">
        <v>9.0</v>
      </c>
      <c r="Z519" s="15">
        <v>7.0</v>
      </c>
      <c r="AA519" s="16">
        <v>9.0</v>
      </c>
      <c r="AB519" s="17">
        <v>21.0</v>
      </c>
      <c r="AC519" s="18">
        <v>80.0</v>
      </c>
      <c r="AD519" s="19">
        <v>10.0</v>
      </c>
      <c r="AE519" s="20">
        <v>12.0</v>
      </c>
      <c r="AF519" s="21">
        <v>20.0</v>
      </c>
      <c r="AG519" s="22">
        <v>20.0</v>
      </c>
      <c r="AH519" s="27"/>
      <c r="AI519" s="27"/>
    </row>
    <row r="520">
      <c r="A520" s="32"/>
      <c r="B520" s="29">
        <v>7058.0</v>
      </c>
      <c r="C520" s="30">
        <v>922.0</v>
      </c>
      <c r="D520" s="31" t="s">
        <v>0</v>
      </c>
      <c r="E520" s="5">
        <v>14.0</v>
      </c>
      <c r="F520" s="6">
        <v>14.0</v>
      </c>
      <c r="G520" s="7">
        <v>10.0</v>
      </c>
      <c r="H520" s="8">
        <v>25.0</v>
      </c>
      <c r="I520" s="9">
        <v>71.0</v>
      </c>
      <c r="J520" s="10">
        <v>13.0</v>
      </c>
      <c r="K520" s="11">
        <v>11.0</v>
      </c>
      <c r="L520" s="12">
        <v>12.0</v>
      </c>
      <c r="M520" s="13">
        <v>51.0</v>
      </c>
      <c r="N520" s="31"/>
      <c r="O520" s="14">
        <v>15.0</v>
      </c>
      <c r="P520" s="15">
        <v>15.0</v>
      </c>
      <c r="Q520" s="16">
        <v>3.0</v>
      </c>
      <c r="R520" s="17">
        <v>16.0</v>
      </c>
      <c r="S520" s="18">
        <v>80.0</v>
      </c>
      <c r="T520" s="19">
        <v>12.0</v>
      </c>
      <c r="U520" s="20">
        <v>12.0</v>
      </c>
      <c r="V520" s="21">
        <v>23.0</v>
      </c>
      <c r="W520" s="22">
        <v>13.0</v>
      </c>
      <c r="X520" s="31"/>
      <c r="Y520" s="14">
        <v>9.0</v>
      </c>
      <c r="Z520" s="15">
        <v>18.0</v>
      </c>
      <c r="AA520" s="16">
        <v>7.0</v>
      </c>
      <c r="AB520" s="17">
        <v>18.0</v>
      </c>
      <c r="AC520" s="18">
        <v>83.0</v>
      </c>
      <c r="AD520" s="19">
        <v>11.0</v>
      </c>
      <c r="AE520" s="20">
        <v>14.0</v>
      </c>
      <c r="AF520" s="21">
        <v>12.0</v>
      </c>
      <c r="AG520" s="22">
        <v>7.0</v>
      </c>
      <c r="AH520" s="27"/>
      <c r="AI520" s="27"/>
    </row>
    <row r="521">
      <c r="A521" s="32"/>
      <c r="B521" s="29">
        <v>7059.0</v>
      </c>
      <c r="C521" s="30">
        <v>2506.0</v>
      </c>
      <c r="D521" s="31" t="s">
        <v>0</v>
      </c>
      <c r="E521" s="5">
        <v>34.0</v>
      </c>
      <c r="F521" s="6">
        <v>70.0</v>
      </c>
      <c r="G521" s="7">
        <v>26.0</v>
      </c>
      <c r="H521" s="8">
        <v>106.0</v>
      </c>
      <c r="I521" s="9">
        <v>253.0</v>
      </c>
      <c r="J521" s="10">
        <v>86.0</v>
      </c>
      <c r="K521" s="11">
        <v>43.0</v>
      </c>
      <c r="L521" s="12">
        <v>38.0</v>
      </c>
      <c r="M521" s="13">
        <v>124.0</v>
      </c>
      <c r="N521" s="31"/>
      <c r="O521" s="14">
        <v>39.0</v>
      </c>
      <c r="P521" s="15">
        <v>42.0</v>
      </c>
      <c r="Q521" s="16">
        <v>29.0</v>
      </c>
      <c r="R521" s="17">
        <v>78.0</v>
      </c>
      <c r="S521" s="18">
        <v>227.0</v>
      </c>
      <c r="T521" s="19">
        <v>38.0</v>
      </c>
      <c r="U521" s="20">
        <v>59.0</v>
      </c>
      <c r="V521" s="21">
        <v>115.0</v>
      </c>
      <c r="W521" s="22">
        <v>74.0</v>
      </c>
      <c r="X521" s="31"/>
      <c r="Y521" s="14">
        <v>21.0</v>
      </c>
      <c r="Z521" s="15">
        <v>20.0</v>
      </c>
      <c r="AA521" s="16">
        <v>23.0</v>
      </c>
      <c r="AB521" s="17">
        <v>73.0</v>
      </c>
      <c r="AC521" s="18">
        <v>228.0</v>
      </c>
      <c r="AD521" s="19">
        <v>40.0</v>
      </c>
      <c r="AE521" s="20">
        <v>53.0</v>
      </c>
      <c r="AF521" s="21">
        <v>96.0</v>
      </c>
      <c r="AG521" s="22">
        <v>67.0</v>
      </c>
      <c r="AH521" s="27"/>
      <c r="AI521" s="27"/>
    </row>
    <row r="522">
      <c r="A522" s="32"/>
      <c r="B522" s="29">
        <v>7060.0</v>
      </c>
      <c r="C522" s="30">
        <v>2246.0</v>
      </c>
      <c r="D522" s="31" t="s">
        <v>0</v>
      </c>
      <c r="E522" s="5">
        <v>21.0</v>
      </c>
      <c r="F522" s="6">
        <v>41.0</v>
      </c>
      <c r="G522" s="7">
        <v>23.0</v>
      </c>
      <c r="H522" s="8">
        <v>50.0</v>
      </c>
      <c r="I522" s="9">
        <v>155.0</v>
      </c>
      <c r="J522" s="10">
        <v>60.0</v>
      </c>
      <c r="K522" s="11">
        <v>27.0</v>
      </c>
      <c r="L522" s="12">
        <v>28.0</v>
      </c>
      <c r="M522" s="13">
        <v>71.0</v>
      </c>
      <c r="N522" s="31"/>
      <c r="O522" s="14">
        <v>25.0</v>
      </c>
      <c r="P522" s="15">
        <v>14.0</v>
      </c>
      <c r="Q522" s="16">
        <v>22.0</v>
      </c>
      <c r="R522" s="17">
        <v>32.0</v>
      </c>
      <c r="S522" s="18">
        <v>146.0</v>
      </c>
      <c r="T522" s="19">
        <v>38.0</v>
      </c>
      <c r="U522" s="20">
        <v>23.0</v>
      </c>
      <c r="V522" s="21">
        <v>33.0</v>
      </c>
      <c r="W522" s="22">
        <v>31.0</v>
      </c>
      <c r="X522" s="31"/>
      <c r="Y522" s="14">
        <v>17.0</v>
      </c>
      <c r="Z522" s="15">
        <v>12.0</v>
      </c>
      <c r="AA522" s="16">
        <v>17.0</v>
      </c>
      <c r="AB522" s="17">
        <v>32.0</v>
      </c>
      <c r="AC522" s="18">
        <v>145.0</v>
      </c>
      <c r="AD522" s="19">
        <v>35.0</v>
      </c>
      <c r="AE522" s="20">
        <v>21.0</v>
      </c>
      <c r="AF522" s="21">
        <v>32.0</v>
      </c>
      <c r="AG522" s="22">
        <v>26.0</v>
      </c>
      <c r="AH522" s="27"/>
      <c r="AI522" s="27"/>
    </row>
    <row r="523">
      <c r="A523" s="32"/>
      <c r="B523" s="29">
        <v>7079.0</v>
      </c>
      <c r="C523" s="30">
        <v>2180.0</v>
      </c>
      <c r="D523" s="31" t="s">
        <v>0</v>
      </c>
      <c r="E523" s="5">
        <v>7.0</v>
      </c>
      <c r="F523" s="6">
        <v>27.0</v>
      </c>
      <c r="G523" s="7">
        <v>6.0</v>
      </c>
      <c r="H523" s="8">
        <v>24.0</v>
      </c>
      <c r="I523" s="9">
        <v>62.0</v>
      </c>
      <c r="J523" s="10">
        <v>17.0</v>
      </c>
      <c r="K523" s="11">
        <v>17.0</v>
      </c>
      <c r="L523" s="12">
        <v>15.0</v>
      </c>
      <c r="M523" s="13">
        <v>39.0</v>
      </c>
      <c r="N523" s="31"/>
      <c r="O523" s="14">
        <v>4.0</v>
      </c>
      <c r="P523" s="15">
        <v>4.0</v>
      </c>
      <c r="Q523" s="16">
        <v>3.0</v>
      </c>
      <c r="R523" s="17">
        <v>21.0</v>
      </c>
      <c r="S523" s="18">
        <v>66.0</v>
      </c>
      <c r="T523" s="19">
        <v>20.0</v>
      </c>
      <c r="U523" s="20">
        <v>15.0</v>
      </c>
      <c r="V523" s="21">
        <v>26.0</v>
      </c>
      <c r="W523" s="22">
        <v>9.0</v>
      </c>
      <c r="X523" s="31"/>
      <c r="Y523" s="14">
        <v>0.0</v>
      </c>
      <c r="Z523" s="15">
        <v>5.0</v>
      </c>
      <c r="AA523" s="16">
        <v>3.0</v>
      </c>
      <c r="AB523" s="17">
        <v>22.0</v>
      </c>
      <c r="AC523" s="18">
        <v>63.0</v>
      </c>
      <c r="AD523" s="19">
        <v>20.0</v>
      </c>
      <c r="AE523" s="20">
        <v>16.0</v>
      </c>
      <c r="AF523" s="21">
        <v>23.0</v>
      </c>
      <c r="AG523" s="22">
        <v>9.0</v>
      </c>
      <c r="AH523" s="27"/>
      <c r="AI523" s="27"/>
    </row>
    <row r="524">
      <c r="A524" s="32"/>
      <c r="B524" s="29">
        <v>7097.0</v>
      </c>
      <c r="C524" s="30">
        <v>1210.0</v>
      </c>
      <c r="D524" s="31" t="s">
        <v>0</v>
      </c>
      <c r="E524" s="5">
        <v>12.0</v>
      </c>
      <c r="F524" s="6">
        <v>12.0</v>
      </c>
      <c r="G524" s="7">
        <v>7.0</v>
      </c>
      <c r="H524" s="8">
        <v>19.0</v>
      </c>
      <c r="I524" s="9">
        <v>62.0</v>
      </c>
      <c r="J524" s="10">
        <v>21.0</v>
      </c>
      <c r="K524" s="11">
        <v>11.0</v>
      </c>
      <c r="L524" s="12">
        <v>11.0</v>
      </c>
      <c r="M524" s="13">
        <v>29.0</v>
      </c>
      <c r="N524" s="31"/>
      <c r="O524" s="14">
        <v>5.0</v>
      </c>
      <c r="P524" s="15">
        <v>3.0</v>
      </c>
      <c r="Q524" s="16">
        <v>6.0</v>
      </c>
      <c r="R524" s="17">
        <v>17.0</v>
      </c>
      <c r="S524" s="18">
        <v>57.0</v>
      </c>
      <c r="T524" s="19">
        <v>14.0</v>
      </c>
      <c r="U524" s="20">
        <v>14.0</v>
      </c>
      <c r="V524" s="21">
        <v>11.0</v>
      </c>
      <c r="W524" s="22">
        <v>11.0</v>
      </c>
      <c r="X524" s="31"/>
      <c r="Y524" s="14">
        <v>5.0</v>
      </c>
      <c r="Z524" s="15">
        <v>2.0</v>
      </c>
      <c r="AA524" s="16">
        <v>7.0</v>
      </c>
      <c r="AB524" s="17">
        <v>18.0</v>
      </c>
      <c r="AC524" s="18">
        <v>54.0</v>
      </c>
      <c r="AD524" s="19">
        <v>14.0</v>
      </c>
      <c r="AE524" s="20">
        <v>13.0</v>
      </c>
      <c r="AF524" s="21">
        <v>8.0</v>
      </c>
      <c r="AG524" s="22">
        <v>7.0</v>
      </c>
      <c r="AH524" s="27"/>
      <c r="AI524" s="27"/>
    </row>
    <row r="525">
      <c r="A525" s="32"/>
      <c r="B525" s="29">
        <v>7311.0</v>
      </c>
      <c r="C525" s="30">
        <v>796.0</v>
      </c>
      <c r="D525" s="31" t="s">
        <v>0</v>
      </c>
      <c r="E525" s="5">
        <v>9.0</v>
      </c>
      <c r="F525" s="6">
        <v>10.0</v>
      </c>
      <c r="G525" s="7">
        <v>11.0</v>
      </c>
      <c r="H525" s="8">
        <v>20.0</v>
      </c>
      <c r="I525" s="9">
        <v>42.0</v>
      </c>
      <c r="J525" s="10">
        <v>4.0</v>
      </c>
      <c r="K525" s="11">
        <v>8.0</v>
      </c>
      <c r="L525" s="12">
        <v>1.0</v>
      </c>
      <c r="M525" s="13">
        <v>21.0</v>
      </c>
      <c r="N525" s="31"/>
      <c r="O525" s="14">
        <v>3.0</v>
      </c>
      <c r="P525" s="15">
        <v>5.0</v>
      </c>
      <c r="Q525" s="16">
        <v>2.0</v>
      </c>
      <c r="R525" s="17">
        <v>22.0</v>
      </c>
      <c r="S525" s="18">
        <v>41.0</v>
      </c>
      <c r="T525" s="19">
        <v>5.0</v>
      </c>
      <c r="U525" s="20">
        <v>6.0</v>
      </c>
      <c r="V525" s="21">
        <v>12.0</v>
      </c>
      <c r="W525" s="22">
        <v>3.0</v>
      </c>
      <c r="X525" s="31"/>
      <c r="Y525" s="14">
        <v>4.0</v>
      </c>
      <c r="Z525" s="15">
        <v>2.0</v>
      </c>
      <c r="AA525" s="16">
        <v>6.0</v>
      </c>
      <c r="AB525" s="17">
        <v>20.0</v>
      </c>
      <c r="AC525" s="18">
        <v>40.0</v>
      </c>
      <c r="AD525" s="19">
        <v>5.0</v>
      </c>
      <c r="AE525" s="20">
        <v>5.0</v>
      </c>
      <c r="AF525" s="21">
        <v>10.0</v>
      </c>
      <c r="AG525" s="22">
        <v>1.0</v>
      </c>
      <c r="AH525" s="27"/>
      <c r="AI525" s="27"/>
    </row>
    <row r="526">
      <c r="A526" s="32"/>
      <c r="B526" s="29">
        <v>7312.0</v>
      </c>
      <c r="C526" s="30">
        <v>2438.0</v>
      </c>
      <c r="D526" s="31" t="s">
        <v>0</v>
      </c>
      <c r="E526" s="5">
        <v>7.0</v>
      </c>
      <c r="F526" s="6">
        <v>20.0</v>
      </c>
      <c r="G526" s="7">
        <v>6.0</v>
      </c>
      <c r="H526" s="8">
        <v>28.0</v>
      </c>
      <c r="I526" s="9">
        <v>75.0</v>
      </c>
      <c r="J526" s="10">
        <v>31.0</v>
      </c>
      <c r="K526" s="11">
        <v>12.0</v>
      </c>
      <c r="L526" s="12">
        <v>23.0</v>
      </c>
      <c r="M526" s="13">
        <v>42.0</v>
      </c>
      <c r="N526" s="31"/>
      <c r="O526" s="14">
        <v>1.0</v>
      </c>
      <c r="P526" s="15">
        <v>4.0</v>
      </c>
      <c r="Q526" s="16">
        <v>5.0</v>
      </c>
      <c r="R526" s="17">
        <v>26.0</v>
      </c>
      <c r="S526" s="18">
        <v>87.0</v>
      </c>
      <c r="T526" s="19">
        <v>30.0</v>
      </c>
      <c r="U526" s="20">
        <v>7.0</v>
      </c>
      <c r="V526" s="21">
        <v>7.0</v>
      </c>
      <c r="W526" s="22">
        <v>19.0</v>
      </c>
      <c r="X526" s="31"/>
      <c r="Y526" s="14">
        <v>2.0</v>
      </c>
      <c r="Z526" s="15">
        <v>0.0</v>
      </c>
      <c r="AA526" s="16">
        <v>6.0</v>
      </c>
      <c r="AB526" s="17">
        <v>25.0</v>
      </c>
      <c r="AC526" s="18">
        <v>97.0</v>
      </c>
      <c r="AD526" s="19">
        <v>31.0</v>
      </c>
      <c r="AE526" s="20">
        <v>3.0</v>
      </c>
      <c r="AF526" s="21">
        <v>6.0</v>
      </c>
      <c r="AG526" s="22">
        <v>9.0</v>
      </c>
      <c r="AH526" s="27"/>
      <c r="AI526" s="27"/>
    </row>
    <row r="527">
      <c r="A527" s="32"/>
      <c r="B527" s="29">
        <v>7332.0</v>
      </c>
      <c r="C527" s="30">
        <v>2570.0</v>
      </c>
      <c r="D527" s="31" t="s">
        <v>0</v>
      </c>
      <c r="E527" s="5">
        <v>22.0</v>
      </c>
      <c r="F527" s="6">
        <v>28.0</v>
      </c>
      <c r="G527" s="7">
        <v>20.0</v>
      </c>
      <c r="H527" s="8">
        <v>39.0</v>
      </c>
      <c r="I527" s="9">
        <v>117.0</v>
      </c>
      <c r="J527" s="10">
        <v>32.0</v>
      </c>
      <c r="K527" s="11">
        <v>13.0</v>
      </c>
      <c r="L527" s="12">
        <v>14.0</v>
      </c>
      <c r="M527" s="13">
        <v>54.0</v>
      </c>
      <c r="N527" s="31"/>
      <c r="O527" s="14">
        <v>9.0</v>
      </c>
      <c r="P527" s="15">
        <v>2.0</v>
      </c>
      <c r="Q527" s="16">
        <v>14.0</v>
      </c>
      <c r="R527" s="17">
        <v>32.0</v>
      </c>
      <c r="S527" s="18">
        <v>130.0</v>
      </c>
      <c r="T527" s="19">
        <v>19.0</v>
      </c>
      <c r="U527" s="20">
        <v>22.0</v>
      </c>
      <c r="V527" s="21">
        <v>24.0</v>
      </c>
      <c r="W527" s="22">
        <v>23.0</v>
      </c>
      <c r="X527" s="31"/>
      <c r="Y527" s="14">
        <v>10.0</v>
      </c>
      <c r="Z527" s="15">
        <v>0.0</v>
      </c>
      <c r="AA527" s="16">
        <v>10.0</v>
      </c>
      <c r="AB527" s="17">
        <v>30.0</v>
      </c>
      <c r="AC527" s="18">
        <v>137.0</v>
      </c>
      <c r="AD527" s="19">
        <v>18.0</v>
      </c>
      <c r="AE527" s="20">
        <v>13.0</v>
      </c>
      <c r="AF527" s="21">
        <v>14.0</v>
      </c>
      <c r="AG527" s="22">
        <v>18.0</v>
      </c>
      <c r="AH527" s="27"/>
      <c r="AI527" s="27"/>
    </row>
    <row r="528">
      <c r="A528" s="32"/>
      <c r="B528" s="29">
        <v>7334.0</v>
      </c>
      <c r="C528" s="30">
        <v>1131.0</v>
      </c>
      <c r="D528" s="31" t="s">
        <v>0</v>
      </c>
      <c r="E528" s="5">
        <v>11.0</v>
      </c>
      <c r="F528" s="6">
        <v>23.0</v>
      </c>
      <c r="G528" s="7">
        <v>7.0</v>
      </c>
      <c r="H528" s="8">
        <v>26.0</v>
      </c>
      <c r="I528" s="9">
        <v>77.0</v>
      </c>
      <c r="J528" s="10">
        <v>29.0</v>
      </c>
      <c r="K528" s="11">
        <v>5.0</v>
      </c>
      <c r="L528" s="12">
        <v>17.0</v>
      </c>
      <c r="M528" s="13">
        <v>28.0</v>
      </c>
      <c r="N528" s="31"/>
      <c r="O528" s="14">
        <v>2.0</v>
      </c>
      <c r="P528" s="15">
        <v>11.0</v>
      </c>
      <c r="Q528" s="16">
        <v>12.0</v>
      </c>
      <c r="R528" s="17">
        <v>19.0</v>
      </c>
      <c r="S528" s="18">
        <v>62.0</v>
      </c>
      <c r="T528" s="19">
        <v>9.0</v>
      </c>
      <c r="U528" s="20">
        <v>16.0</v>
      </c>
      <c r="V528" s="21">
        <v>21.0</v>
      </c>
      <c r="W528" s="22">
        <v>26.0</v>
      </c>
      <c r="X528" s="31"/>
      <c r="Y528" s="14">
        <v>0.0</v>
      </c>
      <c r="Z528" s="15">
        <v>8.0</v>
      </c>
      <c r="AA528" s="16">
        <v>11.0</v>
      </c>
      <c r="AB528" s="17">
        <v>19.0</v>
      </c>
      <c r="AC528" s="18">
        <v>66.0</v>
      </c>
      <c r="AD528" s="19">
        <v>9.0</v>
      </c>
      <c r="AE528" s="20">
        <v>13.0</v>
      </c>
      <c r="AF528" s="21">
        <v>20.0</v>
      </c>
      <c r="AG528" s="22">
        <v>19.0</v>
      </c>
      <c r="AH528" s="27"/>
      <c r="AI528" s="27"/>
    </row>
    <row r="529">
      <c r="A529" s="32"/>
      <c r="B529" s="29">
        <v>7341.0</v>
      </c>
      <c r="C529" s="30">
        <v>2719.0</v>
      </c>
      <c r="D529" s="31" t="s">
        <v>0</v>
      </c>
      <c r="E529" s="5">
        <v>21.0</v>
      </c>
      <c r="F529" s="6">
        <v>44.0</v>
      </c>
      <c r="G529" s="7">
        <v>26.0</v>
      </c>
      <c r="H529" s="8">
        <v>68.0</v>
      </c>
      <c r="I529" s="9">
        <v>140.0</v>
      </c>
      <c r="J529" s="10">
        <v>38.0</v>
      </c>
      <c r="K529" s="11">
        <v>22.0</v>
      </c>
      <c r="L529" s="12">
        <v>18.0</v>
      </c>
      <c r="M529" s="13">
        <v>81.0</v>
      </c>
      <c r="N529" s="31"/>
      <c r="O529" s="14">
        <v>11.0</v>
      </c>
      <c r="P529" s="15">
        <v>26.0</v>
      </c>
      <c r="Q529" s="16">
        <v>8.0</v>
      </c>
      <c r="R529" s="17">
        <v>51.0</v>
      </c>
      <c r="S529" s="18">
        <v>152.0</v>
      </c>
      <c r="T529" s="19">
        <v>30.0</v>
      </c>
      <c r="U529" s="20">
        <v>35.0</v>
      </c>
      <c r="V529" s="21">
        <v>45.0</v>
      </c>
      <c r="W529" s="22">
        <v>27.0</v>
      </c>
      <c r="X529" s="31"/>
      <c r="Y529" s="14">
        <v>16.0</v>
      </c>
      <c r="Z529" s="15">
        <v>14.0</v>
      </c>
      <c r="AA529" s="16">
        <v>11.0</v>
      </c>
      <c r="AB529" s="17">
        <v>53.0</v>
      </c>
      <c r="AC529" s="18">
        <v>146.0</v>
      </c>
      <c r="AD529" s="19">
        <v>33.0</v>
      </c>
      <c r="AE529" s="20">
        <v>22.0</v>
      </c>
      <c r="AF529" s="21">
        <v>38.0</v>
      </c>
      <c r="AG529" s="22">
        <v>18.0</v>
      </c>
      <c r="AH529" s="27"/>
      <c r="AI529" s="27"/>
    </row>
    <row r="530">
      <c r="A530" s="32"/>
      <c r="B530" s="29">
        <v>7352.0</v>
      </c>
      <c r="C530" s="30">
        <v>2920.0</v>
      </c>
      <c r="D530" s="31" t="s">
        <v>0</v>
      </c>
      <c r="E530" s="5">
        <v>40.0</v>
      </c>
      <c r="F530" s="6">
        <v>42.0</v>
      </c>
      <c r="G530" s="7">
        <v>51.0</v>
      </c>
      <c r="H530" s="8">
        <v>145.0</v>
      </c>
      <c r="I530" s="9">
        <v>274.0</v>
      </c>
      <c r="J530" s="10">
        <v>132.0</v>
      </c>
      <c r="K530" s="11">
        <v>46.0</v>
      </c>
      <c r="L530" s="12">
        <v>41.0</v>
      </c>
      <c r="M530" s="13">
        <v>96.0</v>
      </c>
      <c r="N530" s="31"/>
      <c r="O530" s="14">
        <v>44.0</v>
      </c>
      <c r="P530" s="15">
        <v>52.0</v>
      </c>
      <c r="Q530" s="16">
        <v>42.0</v>
      </c>
      <c r="R530" s="17">
        <v>63.0</v>
      </c>
      <c r="S530" s="18">
        <v>183.0</v>
      </c>
      <c r="T530" s="19">
        <v>38.0</v>
      </c>
      <c r="U530" s="20">
        <v>90.0</v>
      </c>
      <c r="V530" s="21">
        <v>87.0</v>
      </c>
      <c r="W530" s="22">
        <v>101.0</v>
      </c>
      <c r="X530" s="31"/>
      <c r="Y530" s="14">
        <v>34.0</v>
      </c>
      <c r="Z530" s="15">
        <v>22.0</v>
      </c>
      <c r="AA530" s="16">
        <v>42.0</v>
      </c>
      <c r="AB530" s="17">
        <v>56.0</v>
      </c>
      <c r="AC530" s="18">
        <v>175.0</v>
      </c>
      <c r="AD530" s="19">
        <v>36.0</v>
      </c>
      <c r="AE530" s="20">
        <v>69.0</v>
      </c>
      <c r="AF530" s="21">
        <v>69.0</v>
      </c>
      <c r="AG530" s="22">
        <v>77.0</v>
      </c>
      <c r="AH530" s="27"/>
      <c r="AI530" s="27"/>
    </row>
    <row r="531">
      <c r="A531" s="32"/>
      <c r="B531" s="29">
        <v>7355.0</v>
      </c>
      <c r="C531" s="30">
        <v>1480.0</v>
      </c>
      <c r="D531" s="31" t="s">
        <v>0</v>
      </c>
      <c r="E531" s="5">
        <v>15.0</v>
      </c>
      <c r="F531" s="6">
        <v>35.0</v>
      </c>
      <c r="G531" s="7">
        <v>26.0</v>
      </c>
      <c r="H531" s="8">
        <v>59.0</v>
      </c>
      <c r="I531" s="9">
        <v>103.0</v>
      </c>
      <c r="J531" s="10">
        <v>63.0</v>
      </c>
      <c r="K531" s="11">
        <v>20.0</v>
      </c>
      <c r="L531" s="12">
        <v>7.0</v>
      </c>
      <c r="M531" s="13">
        <v>52.0</v>
      </c>
      <c r="N531" s="31"/>
      <c r="O531" s="14">
        <v>24.0</v>
      </c>
      <c r="P531" s="15">
        <v>16.0</v>
      </c>
      <c r="Q531" s="16">
        <v>23.0</v>
      </c>
      <c r="R531" s="17">
        <v>33.0</v>
      </c>
      <c r="S531" s="18">
        <v>95.0</v>
      </c>
      <c r="T531" s="19">
        <v>13.0</v>
      </c>
      <c r="U531" s="20">
        <v>18.0</v>
      </c>
      <c r="V531" s="21">
        <v>33.0</v>
      </c>
      <c r="W531" s="22">
        <v>47.0</v>
      </c>
      <c r="X531" s="31"/>
      <c r="Y531" s="14">
        <v>13.0</v>
      </c>
      <c r="Z531" s="15">
        <v>8.0</v>
      </c>
      <c r="AA531" s="16">
        <v>35.0</v>
      </c>
      <c r="AB531" s="17">
        <v>37.0</v>
      </c>
      <c r="AC531" s="18">
        <v>91.0</v>
      </c>
      <c r="AD531" s="19">
        <v>12.0</v>
      </c>
      <c r="AE531" s="20">
        <v>25.0</v>
      </c>
      <c r="AF531" s="21">
        <v>32.0</v>
      </c>
      <c r="AG531" s="22">
        <v>27.0</v>
      </c>
      <c r="AH531" s="27"/>
      <c r="AI531" s="27"/>
    </row>
    <row r="532">
      <c r="A532" s="32"/>
      <c r="B532" s="29">
        <v>7361.0</v>
      </c>
      <c r="C532" s="30">
        <v>1530.0</v>
      </c>
      <c r="D532" s="31" t="s">
        <v>0</v>
      </c>
      <c r="E532" s="5">
        <v>26.0</v>
      </c>
      <c r="F532" s="6">
        <v>26.0</v>
      </c>
      <c r="G532" s="7">
        <v>19.0</v>
      </c>
      <c r="H532" s="8">
        <v>73.0</v>
      </c>
      <c r="I532" s="9">
        <v>107.0</v>
      </c>
      <c r="J532" s="10">
        <v>48.0</v>
      </c>
      <c r="K532" s="11">
        <v>27.0</v>
      </c>
      <c r="L532" s="12">
        <v>30.0</v>
      </c>
      <c r="M532" s="13">
        <v>36.0</v>
      </c>
      <c r="N532" s="31"/>
      <c r="O532" s="14">
        <v>36.0</v>
      </c>
      <c r="P532" s="15">
        <v>27.0</v>
      </c>
      <c r="Q532" s="16">
        <v>34.0</v>
      </c>
      <c r="R532" s="17">
        <v>31.0</v>
      </c>
      <c r="S532" s="18">
        <v>80.0</v>
      </c>
      <c r="T532" s="19">
        <v>14.0</v>
      </c>
      <c r="U532" s="20">
        <v>35.0</v>
      </c>
      <c r="V532" s="21">
        <v>31.0</v>
      </c>
      <c r="W532" s="22">
        <v>40.0</v>
      </c>
      <c r="X532" s="31"/>
      <c r="Y532" s="14">
        <v>26.0</v>
      </c>
      <c r="Z532" s="15">
        <v>12.0</v>
      </c>
      <c r="AA532" s="16">
        <v>33.0</v>
      </c>
      <c r="AB532" s="17">
        <v>33.0</v>
      </c>
      <c r="AC532" s="18">
        <v>71.0</v>
      </c>
      <c r="AD532" s="19">
        <v>13.0</v>
      </c>
      <c r="AE532" s="20">
        <v>38.0</v>
      </c>
      <c r="AF532" s="21">
        <v>30.0</v>
      </c>
      <c r="AG532" s="22">
        <v>27.0</v>
      </c>
      <c r="AH532" s="27"/>
      <c r="AI532" s="27"/>
    </row>
    <row r="533">
      <c r="A533" s="32"/>
      <c r="B533" s="29">
        <v>7366.0</v>
      </c>
      <c r="C533" s="30">
        <v>3061.0</v>
      </c>
      <c r="D533" s="31" t="s">
        <v>0</v>
      </c>
      <c r="E533" s="5">
        <v>19.0</v>
      </c>
      <c r="F533" s="6">
        <v>77.0</v>
      </c>
      <c r="G533" s="7">
        <v>35.0</v>
      </c>
      <c r="H533" s="8">
        <v>54.0</v>
      </c>
      <c r="I533" s="9">
        <v>222.0</v>
      </c>
      <c r="J533" s="10">
        <v>64.0</v>
      </c>
      <c r="K533" s="11">
        <v>27.0</v>
      </c>
      <c r="L533" s="12">
        <v>28.0</v>
      </c>
      <c r="M533" s="13">
        <v>134.0</v>
      </c>
      <c r="N533" s="31"/>
      <c r="O533" s="14">
        <v>18.0</v>
      </c>
      <c r="P533" s="15">
        <v>38.0</v>
      </c>
      <c r="Q533" s="16">
        <v>21.0</v>
      </c>
      <c r="R533" s="17">
        <v>34.0</v>
      </c>
      <c r="S533" s="18">
        <v>217.0</v>
      </c>
      <c r="T533" s="19">
        <v>32.0</v>
      </c>
      <c r="U533" s="20">
        <v>33.0</v>
      </c>
      <c r="V533" s="21">
        <v>78.0</v>
      </c>
      <c r="W533" s="22">
        <v>56.0</v>
      </c>
      <c r="X533" s="31"/>
      <c r="Y533" s="14">
        <v>14.0</v>
      </c>
      <c r="Z533" s="15">
        <v>24.0</v>
      </c>
      <c r="AA533" s="16">
        <v>31.0</v>
      </c>
      <c r="AB533" s="17">
        <v>35.0</v>
      </c>
      <c r="AC533" s="18">
        <v>217.0</v>
      </c>
      <c r="AD533" s="19">
        <v>33.0</v>
      </c>
      <c r="AE533" s="20">
        <v>26.0</v>
      </c>
      <c r="AF533" s="21">
        <v>62.0</v>
      </c>
      <c r="AG533" s="22">
        <v>35.0</v>
      </c>
      <c r="AH533" s="27"/>
      <c r="AI533" s="27"/>
    </row>
    <row r="534">
      <c r="A534" s="32"/>
      <c r="B534" s="29">
        <v>7378.0</v>
      </c>
      <c r="C534" s="30">
        <v>2675.0</v>
      </c>
      <c r="D534" s="31" t="s">
        <v>0</v>
      </c>
      <c r="E534" s="5">
        <v>38.0</v>
      </c>
      <c r="F534" s="6">
        <v>113.0</v>
      </c>
      <c r="G534" s="7">
        <v>29.0</v>
      </c>
      <c r="H534" s="8">
        <v>98.0</v>
      </c>
      <c r="I534" s="9">
        <v>485.0</v>
      </c>
      <c r="J534" s="10">
        <v>79.0</v>
      </c>
      <c r="K534" s="11">
        <v>40.0</v>
      </c>
      <c r="L534" s="12">
        <v>27.0</v>
      </c>
      <c r="M534" s="13">
        <v>160.0</v>
      </c>
      <c r="N534" s="31"/>
      <c r="O534" s="14">
        <v>43.0</v>
      </c>
      <c r="P534" s="15">
        <v>95.0</v>
      </c>
      <c r="Q534" s="16">
        <v>27.0</v>
      </c>
      <c r="R534" s="17">
        <v>41.0</v>
      </c>
      <c r="S534" s="18">
        <v>296.0</v>
      </c>
      <c r="T534" s="19">
        <v>12.0</v>
      </c>
      <c r="U534" s="20">
        <v>70.0</v>
      </c>
      <c r="V534" s="21">
        <v>191.0</v>
      </c>
      <c r="W534" s="22">
        <v>73.0</v>
      </c>
      <c r="X534" s="31"/>
      <c r="Y534" s="14">
        <v>31.0</v>
      </c>
      <c r="Z534" s="15">
        <v>51.0</v>
      </c>
      <c r="AA534" s="16">
        <v>36.0</v>
      </c>
      <c r="AB534" s="17">
        <v>42.0</v>
      </c>
      <c r="AC534" s="18">
        <v>296.0</v>
      </c>
      <c r="AD534" s="19">
        <v>15.0</v>
      </c>
      <c r="AE534" s="20">
        <v>58.0</v>
      </c>
      <c r="AF534" s="21">
        <v>173.0</v>
      </c>
      <c r="AG534" s="22">
        <v>53.0</v>
      </c>
      <c r="AH534" s="27"/>
      <c r="AI534" s="27"/>
    </row>
    <row r="535">
      <c r="A535" s="32"/>
      <c r="B535" s="29">
        <v>7402.0</v>
      </c>
      <c r="C535" s="30">
        <v>3002.0</v>
      </c>
      <c r="D535" s="31" t="s">
        <v>0</v>
      </c>
      <c r="E535" s="5">
        <v>37.0</v>
      </c>
      <c r="F535" s="6">
        <v>59.0</v>
      </c>
      <c r="G535" s="7">
        <v>32.0</v>
      </c>
      <c r="H535" s="8">
        <v>90.0</v>
      </c>
      <c r="I535" s="9">
        <v>225.0</v>
      </c>
      <c r="J535" s="10">
        <v>97.0</v>
      </c>
      <c r="K535" s="11">
        <v>37.0</v>
      </c>
      <c r="L535" s="12">
        <v>42.0</v>
      </c>
      <c r="M535" s="13">
        <v>85.0</v>
      </c>
      <c r="N535" s="31"/>
      <c r="O535" s="14">
        <v>35.0</v>
      </c>
      <c r="P535" s="15">
        <v>43.0</v>
      </c>
      <c r="Q535" s="16">
        <v>26.0</v>
      </c>
      <c r="R535" s="17">
        <v>52.0</v>
      </c>
      <c r="S535" s="18">
        <v>172.0</v>
      </c>
      <c r="T535" s="19">
        <v>50.0</v>
      </c>
      <c r="U535" s="20">
        <v>58.0</v>
      </c>
      <c r="V535" s="21">
        <v>80.0</v>
      </c>
      <c r="W535" s="22">
        <v>67.0</v>
      </c>
      <c r="X535" s="31"/>
      <c r="Y535" s="14">
        <v>26.0</v>
      </c>
      <c r="Z535" s="15">
        <v>28.0</v>
      </c>
      <c r="AA535" s="16">
        <v>24.0</v>
      </c>
      <c r="AB535" s="17">
        <v>49.0</v>
      </c>
      <c r="AC535" s="18">
        <v>176.0</v>
      </c>
      <c r="AD535" s="19">
        <v>47.0</v>
      </c>
      <c r="AE535" s="20">
        <v>63.0</v>
      </c>
      <c r="AF535" s="21">
        <v>70.0</v>
      </c>
      <c r="AG535" s="22">
        <v>50.0</v>
      </c>
      <c r="AH535" s="27"/>
      <c r="AI535" s="27"/>
    </row>
    <row r="536">
      <c r="A536" s="32"/>
      <c r="B536" s="29">
        <v>7403.0</v>
      </c>
      <c r="C536" s="30">
        <v>3625.0</v>
      </c>
      <c r="D536" s="31" t="s">
        <v>0</v>
      </c>
      <c r="E536" s="5">
        <v>48.0</v>
      </c>
      <c r="F536" s="6">
        <v>66.0</v>
      </c>
      <c r="G536" s="7">
        <v>55.0</v>
      </c>
      <c r="H536" s="8">
        <v>123.0</v>
      </c>
      <c r="I536" s="9">
        <v>256.0</v>
      </c>
      <c r="J536" s="10">
        <v>105.0</v>
      </c>
      <c r="K536" s="11">
        <v>43.0</v>
      </c>
      <c r="L536" s="12">
        <v>49.0</v>
      </c>
      <c r="M536" s="13">
        <v>134.0</v>
      </c>
      <c r="N536" s="31"/>
      <c r="O536" s="14">
        <v>45.0</v>
      </c>
      <c r="P536" s="15">
        <v>57.0</v>
      </c>
      <c r="Q536" s="16">
        <v>27.0</v>
      </c>
      <c r="R536" s="17">
        <v>78.0</v>
      </c>
      <c r="S536" s="18">
        <v>272.0</v>
      </c>
      <c r="T536" s="19">
        <v>70.0</v>
      </c>
      <c r="U536" s="20">
        <v>66.0</v>
      </c>
      <c r="V536" s="21">
        <v>75.0</v>
      </c>
      <c r="W536" s="22">
        <v>73.0</v>
      </c>
      <c r="X536" s="31"/>
      <c r="Y536" s="14">
        <v>35.0</v>
      </c>
      <c r="Z536" s="15">
        <v>26.0</v>
      </c>
      <c r="AA536" s="16">
        <v>42.0</v>
      </c>
      <c r="AB536" s="17">
        <v>74.0</v>
      </c>
      <c r="AC536" s="18">
        <v>266.0</v>
      </c>
      <c r="AD536" s="19">
        <v>69.0</v>
      </c>
      <c r="AE536" s="20">
        <v>57.0</v>
      </c>
      <c r="AF536" s="21">
        <v>75.0</v>
      </c>
      <c r="AG536" s="22">
        <v>46.0</v>
      </c>
      <c r="AH536" s="27"/>
      <c r="AI536" s="27"/>
    </row>
    <row r="537">
      <c r="A537" s="32"/>
      <c r="B537" s="29">
        <v>7405.0</v>
      </c>
      <c r="C537" s="30">
        <v>1548.0</v>
      </c>
      <c r="D537" s="31" t="s">
        <v>0</v>
      </c>
      <c r="E537" s="5">
        <v>12.0</v>
      </c>
      <c r="F537" s="6">
        <v>21.0</v>
      </c>
      <c r="G537" s="7">
        <v>21.0</v>
      </c>
      <c r="H537" s="8">
        <v>48.0</v>
      </c>
      <c r="I537" s="9">
        <v>124.0</v>
      </c>
      <c r="J537" s="10">
        <v>45.0</v>
      </c>
      <c r="K537" s="11">
        <v>18.0</v>
      </c>
      <c r="L537" s="12">
        <v>23.0</v>
      </c>
      <c r="M537" s="13">
        <v>58.0</v>
      </c>
      <c r="N537" s="31"/>
      <c r="O537" s="14">
        <v>11.0</v>
      </c>
      <c r="P537" s="15">
        <v>22.0</v>
      </c>
      <c r="Q537" s="16">
        <v>19.0</v>
      </c>
      <c r="R537" s="17">
        <v>28.0</v>
      </c>
      <c r="S537" s="18">
        <v>113.0</v>
      </c>
      <c r="T537" s="19">
        <v>19.0</v>
      </c>
      <c r="U537" s="20">
        <v>25.0</v>
      </c>
      <c r="V537" s="21">
        <v>33.0</v>
      </c>
      <c r="W537" s="22">
        <v>30.0</v>
      </c>
      <c r="X537" s="31"/>
      <c r="Y537" s="14">
        <v>7.0</v>
      </c>
      <c r="Z537" s="15">
        <v>11.0</v>
      </c>
      <c r="AA537" s="16">
        <v>21.0</v>
      </c>
      <c r="AB537" s="17">
        <v>25.0</v>
      </c>
      <c r="AC537" s="18">
        <v>105.0</v>
      </c>
      <c r="AD537" s="19">
        <v>18.0</v>
      </c>
      <c r="AE537" s="20">
        <v>22.0</v>
      </c>
      <c r="AF537" s="21">
        <v>35.0</v>
      </c>
      <c r="AG537" s="22">
        <v>25.0</v>
      </c>
      <c r="AH537" s="27"/>
      <c r="AI537" s="27"/>
    </row>
    <row r="538">
      <c r="A538" s="32"/>
      <c r="B538" s="29">
        <v>7410.0</v>
      </c>
      <c r="C538" s="30">
        <v>1310.0</v>
      </c>
      <c r="D538" s="31" t="s">
        <v>0</v>
      </c>
      <c r="E538" s="5">
        <v>9.0</v>
      </c>
      <c r="F538" s="6">
        <v>29.0</v>
      </c>
      <c r="G538" s="7">
        <v>23.0</v>
      </c>
      <c r="H538" s="8">
        <v>54.0</v>
      </c>
      <c r="I538" s="9">
        <v>100.0</v>
      </c>
      <c r="J538" s="10">
        <v>35.0</v>
      </c>
      <c r="K538" s="11">
        <v>21.0</v>
      </c>
      <c r="L538" s="12">
        <v>11.0</v>
      </c>
      <c r="M538" s="13">
        <v>54.0</v>
      </c>
      <c r="N538" s="31"/>
      <c r="O538" s="14">
        <v>15.0</v>
      </c>
      <c r="P538" s="15">
        <v>18.0</v>
      </c>
      <c r="Q538" s="16">
        <v>16.0</v>
      </c>
      <c r="R538" s="17">
        <v>28.0</v>
      </c>
      <c r="S538" s="18">
        <v>94.0</v>
      </c>
      <c r="T538" s="19">
        <v>14.0</v>
      </c>
      <c r="U538" s="20">
        <v>31.0</v>
      </c>
      <c r="V538" s="21">
        <v>42.0</v>
      </c>
      <c r="W538" s="22">
        <v>30.0</v>
      </c>
      <c r="X538" s="31"/>
      <c r="Y538" s="14">
        <v>11.0</v>
      </c>
      <c r="Z538" s="15">
        <v>12.0</v>
      </c>
      <c r="AA538" s="16">
        <v>15.0</v>
      </c>
      <c r="AB538" s="17">
        <v>26.0</v>
      </c>
      <c r="AC538" s="18">
        <v>92.0</v>
      </c>
      <c r="AD538" s="19">
        <v>13.0</v>
      </c>
      <c r="AE538" s="20">
        <v>16.0</v>
      </c>
      <c r="AF538" s="21">
        <v>35.0</v>
      </c>
      <c r="AG538" s="22">
        <v>25.0</v>
      </c>
      <c r="AH538" s="27"/>
      <c r="AI538" s="27"/>
    </row>
    <row r="539">
      <c r="A539" s="32"/>
      <c r="B539" s="29">
        <v>7411.0</v>
      </c>
      <c r="C539" s="30">
        <v>2390.0</v>
      </c>
      <c r="D539" s="31" t="s">
        <v>0</v>
      </c>
      <c r="E539" s="5">
        <v>16.0</v>
      </c>
      <c r="F539" s="6">
        <v>43.0</v>
      </c>
      <c r="G539" s="7">
        <v>16.0</v>
      </c>
      <c r="H539" s="8">
        <v>60.0</v>
      </c>
      <c r="I539" s="9">
        <v>165.0</v>
      </c>
      <c r="J539" s="10">
        <v>56.0</v>
      </c>
      <c r="K539" s="11">
        <v>40.0</v>
      </c>
      <c r="L539" s="12">
        <v>23.0</v>
      </c>
      <c r="M539" s="13">
        <v>88.0</v>
      </c>
      <c r="N539" s="31"/>
      <c r="O539" s="14">
        <v>12.0</v>
      </c>
      <c r="P539" s="15">
        <v>26.0</v>
      </c>
      <c r="Q539" s="16">
        <v>10.0</v>
      </c>
      <c r="R539" s="17">
        <v>56.0</v>
      </c>
      <c r="S539" s="18">
        <v>164.0</v>
      </c>
      <c r="T539" s="19">
        <v>38.0</v>
      </c>
      <c r="U539" s="20">
        <v>31.0</v>
      </c>
      <c r="V539" s="21">
        <v>45.0</v>
      </c>
      <c r="W539" s="22">
        <v>38.0</v>
      </c>
      <c r="X539" s="31"/>
      <c r="Y539" s="14">
        <v>13.0</v>
      </c>
      <c r="Z539" s="15">
        <v>14.0</v>
      </c>
      <c r="AA539" s="16">
        <v>10.0</v>
      </c>
      <c r="AB539" s="17">
        <v>57.0</v>
      </c>
      <c r="AC539" s="18">
        <v>165.0</v>
      </c>
      <c r="AD539" s="19">
        <v>37.0</v>
      </c>
      <c r="AE539" s="20">
        <v>21.0</v>
      </c>
      <c r="AF539" s="21">
        <v>40.0</v>
      </c>
      <c r="AG539" s="22">
        <v>20.0</v>
      </c>
      <c r="AH539" s="27"/>
      <c r="AI539" s="27"/>
    </row>
    <row r="540">
      <c r="A540" s="32"/>
      <c r="B540" s="29">
        <v>7414.0</v>
      </c>
      <c r="C540" s="30">
        <v>2248.0</v>
      </c>
      <c r="D540" s="31" t="s">
        <v>0</v>
      </c>
      <c r="E540" s="5">
        <v>13.0</v>
      </c>
      <c r="F540" s="6">
        <v>40.0</v>
      </c>
      <c r="G540" s="7">
        <v>23.0</v>
      </c>
      <c r="H540" s="8">
        <v>60.0</v>
      </c>
      <c r="I540" s="9">
        <v>197.0</v>
      </c>
      <c r="J540" s="10">
        <v>40.0</v>
      </c>
      <c r="K540" s="11">
        <v>21.0</v>
      </c>
      <c r="L540" s="12">
        <v>24.0</v>
      </c>
      <c r="M540" s="13">
        <v>106.0</v>
      </c>
      <c r="N540" s="31"/>
      <c r="O540" s="14">
        <v>23.0</v>
      </c>
      <c r="P540" s="15">
        <v>30.0</v>
      </c>
      <c r="Q540" s="16">
        <v>13.0</v>
      </c>
      <c r="R540" s="17">
        <v>33.0</v>
      </c>
      <c r="S540" s="18">
        <v>195.0</v>
      </c>
      <c r="T540" s="19">
        <v>26.0</v>
      </c>
      <c r="U540" s="20">
        <v>26.0</v>
      </c>
      <c r="V540" s="21">
        <v>50.0</v>
      </c>
      <c r="W540" s="22">
        <v>33.0</v>
      </c>
      <c r="X540" s="31"/>
      <c r="Y540" s="14">
        <v>11.0</v>
      </c>
      <c r="Z540" s="15">
        <v>11.0</v>
      </c>
      <c r="AA540" s="16">
        <v>22.0</v>
      </c>
      <c r="AB540" s="17">
        <v>31.0</v>
      </c>
      <c r="AC540" s="18">
        <v>194.0</v>
      </c>
      <c r="AD540" s="19">
        <v>22.0</v>
      </c>
      <c r="AE540" s="20">
        <v>26.0</v>
      </c>
      <c r="AF540" s="21">
        <v>47.0</v>
      </c>
      <c r="AG540" s="22">
        <v>23.0</v>
      </c>
      <c r="AH540" s="27"/>
      <c r="AI540" s="27"/>
    </row>
    <row r="541">
      <c r="A541" s="32"/>
      <c r="B541" s="29">
        <v>7415.0</v>
      </c>
      <c r="C541" s="30">
        <v>3127.0</v>
      </c>
      <c r="D541" s="31" t="s">
        <v>0</v>
      </c>
      <c r="E541" s="5">
        <v>44.0</v>
      </c>
      <c r="F541" s="6">
        <v>61.0</v>
      </c>
      <c r="G541" s="7">
        <v>59.0</v>
      </c>
      <c r="H541" s="8">
        <v>122.0</v>
      </c>
      <c r="I541" s="9">
        <v>229.0</v>
      </c>
      <c r="J541" s="10">
        <v>98.0</v>
      </c>
      <c r="K541" s="11">
        <v>44.0</v>
      </c>
      <c r="L541" s="12">
        <v>30.0</v>
      </c>
      <c r="M541" s="13">
        <v>109.0</v>
      </c>
      <c r="N541" s="31"/>
      <c r="O541" s="14">
        <v>24.0</v>
      </c>
      <c r="P541" s="15">
        <v>39.0</v>
      </c>
      <c r="Q541" s="16">
        <v>34.0</v>
      </c>
      <c r="R541" s="17">
        <v>85.0</v>
      </c>
      <c r="S541" s="18">
        <v>222.0</v>
      </c>
      <c r="T541" s="19">
        <v>38.0</v>
      </c>
      <c r="U541" s="20">
        <v>71.0</v>
      </c>
      <c r="V541" s="21">
        <v>69.0</v>
      </c>
      <c r="W541" s="22">
        <v>79.0</v>
      </c>
      <c r="X541" s="31"/>
      <c r="Y541" s="14">
        <v>25.0</v>
      </c>
      <c r="Z541" s="15">
        <v>31.0</v>
      </c>
      <c r="AA541" s="16">
        <v>47.0</v>
      </c>
      <c r="AB541" s="17">
        <v>80.0</v>
      </c>
      <c r="AC541" s="18">
        <v>220.0</v>
      </c>
      <c r="AD541" s="19">
        <v>44.0</v>
      </c>
      <c r="AE541" s="20">
        <v>51.0</v>
      </c>
      <c r="AF541" s="21">
        <v>63.0</v>
      </c>
      <c r="AG541" s="22">
        <v>54.0</v>
      </c>
      <c r="AH541" s="27"/>
      <c r="AI541" s="27"/>
    </row>
    <row r="542">
      <c r="A542" s="32"/>
      <c r="B542" s="29">
        <v>7417.0</v>
      </c>
      <c r="C542" s="30">
        <v>2919.0</v>
      </c>
      <c r="D542" s="31" t="s">
        <v>0</v>
      </c>
      <c r="E542" s="5">
        <v>35.0</v>
      </c>
      <c r="F542" s="6">
        <v>40.0</v>
      </c>
      <c r="G542" s="7">
        <v>27.0</v>
      </c>
      <c r="H542" s="8">
        <v>86.0</v>
      </c>
      <c r="I542" s="9">
        <v>186.0</v>
      </c>
      <c r="J542" s="10">
        <v>52.0</v>
      </c>
      <c r="K542" s="11">
        <v>26.0</v>
      </c>
      <c r="L542" s="12">
        <v>25.0</v>
      </c>
      <c r="M542" s="13">
        <v>77.0</v>
      </c>
      <c r="N542" s="31"/>
      <c r="O542" s="14">
        <v>31.0</v>
      </c>
      <c r="P542" s="15">
        <v>27.0</v>
      </c>
      <c r="Q542" s="16">
        <v>19.0</v>
      </c>
      <c r="R542" s="17">
        <v>50.0</v>
      </c>
      <c r="S542" s="18">
        <v>172.0</v>
      </c>
      <c r="T542" s="19">
        <v>27.0</v>
      </c>
      <c r="U542" s="20">
        <v>54.0</v>
      </c>
      <c r="V542" s="21">
        <v>60.0</v>
      </c>
      <c r="W542" s="22">
        <v>35.0</v>
      </c>
      <c r="X542" s="31"/>
      <c r="Y542" s="14">
        <v>23.0</v>
      </c>
      <c r="Z542" s="15">
        <v>9.0</v>
      </c>
      <c r="AA542" s="16">
        <v>22.0</v>
      </c>
      <c r="AB542" s="17">
        <v>46.0</v>
      </c>
      <c r="AC542" s="18">
        <v>167.0</v>
      </c>
      <c r="AD542" s="19">
        <v>27.0</v>
      </c>
      <c r="AE542" s="20">
        <v>41.0</v>
      </c>
      <c r="AF542" s="21">
        <v>57.0</v>
      </c>
      <c r="AG542" s="22">
        <v>34.0</v>
      </c>
      <c r="AH542" s="27"/>
      <c r="AI542" s="27"/>
    </row>
    <row r="543">
      <c r="A543" s="32"/>
      <c r="B543" s="29">
        <v>7430.0</v>
      </c>
      <c r="C543" s="30">
        <v>2038.0</v>
      </c>
      <c r="D543" s="31" t="s">
        <v>0</v>
      </c>
      <c r="E543" s="5">
        <v>11.0</v>
      </c>
      <c r="F543" s="6">
        <v>35.0</v>
      </c>
      <c r="G543" s="7">
        <v>25.0</v>
      </c>
      <c r="H543" s="8">
        <v>26.0</v>
      </c>
      <c r="I543" s="9">
        <v>104.0</v>
      </c>
      <c r="J543" s="10">
        <v>43.0</v>
      </c>
      <c r="K543" s="11">
        <v>13.0</v>
      </c>
      <c r="L543" s="12">
        <v>17.0</v>
      </c>
      <c r="M543" s="13">
        <v>60.0</v>
      </c>
      <c r="N543" s="31"/>
      <c r="O543" s="14">
        <v>12.0</v>
      </c>
      <c r="P543" s="15">
        <v>27.0</v>
      </c>
      <c r="Q543" s="16">
        <v>24.0</v>
      </c>
      <c r="R543" s="17">
        <v>15.0</v>
      </c>
      <c r="S543" s="18">
        <v>92.0</v>
      </c>
      <c r="T543" s="19">
        <v>15.0</v>
      </c>
      <c r="U543" s="20">
        <v>13.0</v>
      </c>
      <c r="V543" s="21">
        <v>39.0</v>
      </c>
      <c r="W543" s="22">
        <v>35.0</v>
      </c>
      <c r="X543" s="31"/>
      <c r="Y543" s="14">
        <v>8.0</v>
      </c>
      <c r="Z543" s="15">
        <v>9.0</v>
      </c>
      <c r="AA543" s="16">
        <v>22.0</v>
      </c>
      <c r="AB543" s="17">
        <v>10.0</v>
      </c>
      <c r="AC543" s="18">
        <v>90.0</v>
      </c>
      <c r="AD543" s="19">
        <v>17.0</v>
      </c>
      <c r="AE543" s="20">
        <v>10.0</v>
      </c>
      <c r="AF543" s="21">
        <v>32.0</v>
      </c>
      <c r="AG543" s="22">
        <v>27.0</v>
      </c>
      <c r="AH543" s="27"/>
      <c r="AI543" s="27"/>
    </row>
    <row r="544">
      <c r="A544" s="32"/>
      <c r="B544" s="29">
        <v>7500.0</v>
      </c>
      <c r="C544" s="30">
        <v>2006.0</v>
      </c>
      <c r="D544" s="31" t="s">
        <v>0</v>
      </c>
      <c r="E544" s="5">
        <v>22.0</v>
      </c>
      <c r="F544" s="6">
        <v>46.0</v>
      </c>
      <c r="G544" s="7">
        <v>15.0</v>
      </c>
      <c r="H544" s="8">
        <v>67.0</v>
      </c>
      <c r="I544" s="9">
        <v>106.0</v>
      </c>
      <c r="J544" s="10">
        <v>33.0</v>
      </c>
      <c r="K544" s="11">
        <v>20.0</v>
      </c>
      <c r="L544" s="12">
        <v>13.0</v>
      </c>
      <c r="M544" s="13">
        <v>63.0</v>
      </c>
      <c r="N544" s="31"/>
      <c r="O544" s="14">
        <v>21.0</v>
      </c>
      <c r="P544" s="15">
        <v>22.0</v>
      </c>
      <c r="Q544" s="16">
        <v>8.0</v>
      </c>
      <c r="R544" s="17">
        <v>39.0</v>
      </c>
      <c r="S544" s="18">
        <v>125.0</v>
      </c>
      <c r="T544" s="19">
        <v>20.0</v>
      </c>
      <c r="U544" s="20">
        <v>35.0</v>
      </c>
      <c r="V544" s="21">
        <v>25.0</v>
      </c>
      <c r="W544" s="22">
        <v>30.0</v>
      </c>
      <c r="X544" s="31"/>
      <c r="Y544" s="14">
        <v>12.0</v>
      </c>
      <c r="Z544" s="15">
        <v>10.0</v>
      </c>
      <c r="AA544" s="16">
        <v>10.0</v>
      </c>
      <c r="AB544" s="17">
        <v>37.0</v>
      </c>
      <c r="AC544" s="18">
        <v>131.0</v>
      </c>
      <c r="AD544" s="19">
        <v>20.0</v>
      </c>
      <c r="AE544" s="20">
        <v>30.0</v>
      </c>
      <c r="AF544" s="21">
        <v>18.0</v>
      </c>
      <c r="AG544" s="22">
        <v>17.0</v>
      </c>
      <c r="AH544" s="27"/>
      <c r="AI544" s="27"/>
    </row>
    <row r="545">
      <c r="A545" s="32"/>
      <c r="B545" s="29">
        <v>7502.0</v>
      </c>
      <c r="C545" s="30">
        <v>1524.0</v>
      </c>
      <c r="D545" s="31" t="s">
        <v>0</v>
      </c>
      <c r="E545" s="5">
        <v>6.0</v>
      </c>
      <c r="F545" s="6">
        <v>20.0</v>
      </c>
      <c r="G545" s="7">
        <v>6.0</v>
      </c>
      <c r="H545" s="8">
        <v>12.0</v>
      </c>
      <c r="I545" s="9">
        <v>67.0</v>
      </c>
      <c r="J545" s="10">
        <v>21.0</v>
      </c>
      <c r="K545" s="11">
        <v>9.0</v>
      </c>
      <c r="L545" s="12">
        <v>5.0</v>
      </c>
      <c r="M545" s="13">
        <v>32.0</v>
      </c>
      <c r="N545" s="31"/>
      <c r="O545" s="14">
        <v>0.0</v>
      </c>
      <c r="P545" s="15">
        <v>13.0</v>
      </c>
      <c r="Q545" s="16">
        <v>6.0</v>
      </c>
      <c r="R545" s="17">
        <v>13.0</v>
      </c>
      <c r="S545" s="18">
        <v>50.0</v>
      </c>
      <c r="T545" s="19">
        <v>11.0</v>
      </c>
      <c r="U545" s="20">
        <v>11.0</v>
      </c>
      <c r="V545" s="21">
        <v>32.0</v>
      </c>
      <c r="W545" s="22">
        <v>12.0</v>
      </c>
      <c r="X545" s="31"/>
      <c r="Y545" s="14">
        <v>1.0</v>
      </c>
      <c r="Z545" s="15">
        <v>7.0</v>
      </c>
      <c r="AA545" s="16">
        <v>6.0</v>
      </c>
      <c r="AB545" s="17">
        <v>12.0</v>
      </c>
      <c r="AC545" s="18">
        <v>49.0</v>
      </c>
      <c r="AD545" s="19">
        <v>10.0</v>
      </c>
      <c r="AE545" s="20">
        <v>9.0</v>
      </c>
      <c r="AF545" s="21">
        <v>31.0</v>
      </c>
      <c r="AG545" s="22">
        <v>11.0</v>
      </c>
      <c r="AH545" s="27"/>
      <c r="AI545" s="27"/>
    </row>
    <row r="546">
      <c r="A546" s="32"/>
      <c r="B546" s="29">
        <v>7507.0</v>
      </c>
      <c r="C546" s="30">
        <v>1909.0</v>
      </c>
      <c r="D546" s="31" t="s">
        <v>0</v>
      </c>
      <c r="E546" s="5">
        <v>7.0</v>
      </c>
      <c r="F546" s="6">
        <v>38.0</v>
      </c>
      <c r="G546" s="7">
        <v>20.0</v>
      </c>
      <c r="H546" s="8">
        <v>42.0</v>
      </c>
      <c r="I546" s="9">
        <v>122.0</v>
      </c>
      <c r="J546" s="10">
        <v>39.0</v>
      </c>
      <c r="K546" s="11">
        <v>11.0</v>
      </c>
      <c r="L546" s="12">
        <v>14.0</v>
      </c>
      <c r="M546" s="13">
        <v>48.0</v>
      </c>
      <c r="N546" s="31"/>
      <c r="O546" s="14">
        <v>11.0</v>
      </c>
      <c r="P546" s="15">
        <v>17.0</v>
      </c>
      <c r="Q546" s="16">
        <v>7.0</v>
      </c>
      <c r="R546" s="17">
        <v>28.0</v>
      </c>
      <c r="S546" s="18">
        <v>115.0</v>
      </c>
      <c r="T546" s="19">
        <v>25.0</v>
      </c>
      <c r="U546" s="20">
        <v>16.0</v>
      </c>
      <c r="V546" s="21">
        <v>28.0</v>
      </c>
      <c r="W546" s="22">
        <v>29.0</v>
      </c>
      <c r="X546" s="31"/>
      <c r="Y546" s="14">
        <v>5.0</v>
      </c>
      <c r="Z546" s="15">
        <v>11.0</v>
      </c>
      <c r="AA546" s="16">
        <v>14.0</v>
      </c>
      <c r="AB546" s="17">
        <v>29.0</v>
      </c>
      <c r="AC546" s="18">
        <v>125.0</v>
      </c>
      <c r="AD546" s="19">
        <v>22.0</v>
      </c>
      <c r="AE546" s="20">
        <v>11.0</v>
      </c>
      <c r="AF546" s="21">
        <v>23.0</v>
      </c>
      <c r="AG546" s="22">
        <v>23.0</v>
      </c>
      <c r="AH546" s="27"/>
      <c r="AI546" s="27"/>
    </row>
    <row r="547">
      <c r="A547" s="32"/>
      <c r="B547" s="29">
        <v>7509.0</v>
      </c>
      <c r="C547" s="30">
        <v>1176.0</v>
      </c>
      <c r="D547" s="31" t="s">
        <v>0</v>
      </c>
      <c r="E547" s="5">
        <v>3.0</v>
      </c>
      <c r="F547" s="6">
        <v>14.0</v>
      </c>
      <c r="G547" s="7">
        <v>9.0</v>
      </c>
      <c r="H547" s="8">
        <v>17.0</v>
      </c>
      <c r="I547" s="9">
        <v>59.0</v>
      </c>
      <c r="J547" s="10">
        <v>17.0</v>
      </c>
      <c r="K547" s="11">
        <v>16.0</v>
      </c>
      <c r="L547" s="12">
        <v>6.0</v>
      </c>
      <c r="M547" s="13">
        <v>36.0</v>
      </c>
      <c r="N547" s="31"/>
      <c r="O547" s="14">
        <v>4.0</v>
      </c>
      <c r="P547" s="15">
        <v>9.0</v>
      </c>
      <c r="Q547" s="16">
        <v>2.0</v>
      </c>
      <c r="R547" s="17">
        <v>24.0</v>
      </c>
      <c r="S547" s="18">
        <v>74.0</v>
      </c>
      <c r="T547" s="19">
        <v>14.0</v>
      </c>
      <c r="U547" s="20">
        <v>7.0</v>
      </c>
      <c r="V547" s="21">
        <v>13.0</v>
      </c>
      <c r="W547" s="22">
        <v>7.0</v>
      </c>
      <c r="X547" s="31"/>
      <c r="Y547" s="14">
        <v>2.0</v>
      </c>
      <c r="Z547" s="15">
        <v>3.0</v>
      </c>
      <c r="AA547" s="16">
        <v>3.0</v>
      </c>
      <c r="AB547" s="17">
        <v>25.0</v>
      </c>
      <c r="AC547" s="18">
        <v>75.0</v>
      </c>
      <c r="AD547" s="19">
        <v>15.0</v>
      </c>
      <c r="AE547" s="20">
        <v>5.0</v>
      </c>
      <c r="AF547" s="21">
        <v>10.0</v>
      </c>
      <c r="AG547" s="22">
        <v>4.0</v>
      </c>
      <c r="AH547" s="27"/>
      <c r="AI547" s="27"/>
    </row>
    <row r="548">
      <c r="A548" s="32"/>
      <c r="B548" s="29">
        <v>7512.0</v>
      </c>
      <c r="C548" s="30">
        <v>719.0</v>
      </c>
      <c r="D548" s="31" t="s">
        <v>0</v>
      </c>
      <c r="E548" s="5">
        <v>4.0</v>
      </c>
      <c r="F548" s="6">
        <v>10.0</v>
      </c>
      <c r="G548" s="7">
        <v>14.0</v>
      </c>
      <c r="H548" s="8">
        <v>24.0</v>
      </c>
      <c r="I548" s="9">
        <v>53.0</v>
      </c>
      <c r="J548" s="10">
        <v>18.0</v>
      </c>
      <c r="K548" s="11">
        <v>4.0</v>
      </c>
      <c r="L548" s="12">
        <v>4.0</v>
      </c>
      <c r="M548" s="13">
        <v>26.0</v>
      </c>
      <c r="N548" s="31"/>
      <c r="O548" s="14">
        <v>10.0</v>
      </c>
      <c r="P548" s="15">
        <v>10.0</v>
      </c>
      <c r="Q548" s="16">
        <v>3.0</v>
      </c>
      <c r="R548" s="17">
        <v>16.0</v>
      </c>
      <c r="S548" s="18">
        <v>54.0</v>
      </c>
      <c r="T548" s="19">
        <v>12.0</v>
      </c>
      <c r="U548" s="20">
        <v>8.0</v>
      </c>
      <c r="V548" s="21">
        <v>18.0</v>
      </c>
      <c r="W548" s="22">
        <v>16.0</v>
      </c>
      <c r="X548" s="31"/>
      <c r="Y548" s="14">
        <v>7.0</v>
      </c>
      <c r="Z548" s="15">
        <v>1.0</v>
      </c>
      <c r="AA548" s="16">
        <v>8.0</v>
      </c>
      <c r="AB548" s="17">
        <v>15.0</v>
      </c>
      <c r="AC548" s="18">
        <v>55.0</v>
      </c>
      <c r="AD548" s="19">
        <v>12.0</v>
      </c>
      <c r="AE548" s="20">
        <v>9.0</v>
      </c>
      <c r="AF548" s="21">
        <v>17.0</v>
      </c>
      <c r="AG548" s="22">
        <v>11.0</v>
      </c>
      <c r="AH548" s="27"/>
      <c r="AI548" s="27"/>
    </row>
    <row r="549">
      <c r="A549" s="32"/>
      <c r="B549" s="29">
        <v>7513.0</v>
      </c>
      <c r="C549" s="30">
        <v>2116.0</v>
      </c>
      <c r="D549" s="31" t="s">
        <v>0</v>
      </c>
      <c r="E549" s="5">
        <v>9.0</v>
      </c>
      <c r="F549" s="6">
        <v>30.0</v>
      </c>
      <c r="G549" s="7">
        <v>19.0</v>
      </c>
      <c r="H549" s="8">
        <v>19.0</v>
      </c>
      <c r="I549" s="9">
        <v>79.0</v>
      </c>
      <c r="J549" s="10">
        <v>30.0</v>
      </c>
      <c r="K549" s="11">
        <v>15.0</v>
      </c>
      <c r="L549" s="12">
        <v>15.0</v>
      </c>
      <c r="M549" s="13">
        <v>46.0</v>
      </c>
      <c r="N549" s="31"/>
      <c r="O549" s="14">
        <v>1.0</v>
      </c>
      <c r="P549" s="15">
        <v>6.0</v>
      </c>
      <c r="Q549" s="16">
        <v>3.0</v>
      </c>
      <c r="R549" s="17">
        <v>20.0</v>
      </c>
      <c r="S549" s="18">
        <v>103.0</v>
      </c>
      <c r="T549" s="19">
        <v>34.0</v>
      </c>
      <c r="U549" s="20">
        <v>13.0</v>
      </c>
      <c r="V549" s="21">
        <v>14.0</v>
      </c>
      <c r="W549" s="22">
        <v>19.0</v>
      </c>
      <c r="X549" s="31"/>
      <c r="Y549" s="14">
        <v>6.0</v>
      </c>
      <c r="Z549" s="15">
        <v>3.0</v>
      </c>
      <c r="AA549" s="16">
        <v>8.0</v>
      </c>
      <c r="AB549" s="17">
        <v>20.0</v>
      </c>
      <c r="AC549" s="18">
        <v>109.0</v>
      </c>
      <c r="AD549" s="19">
        <v>31.0</v>
      </c>
      <c r="AE549" s="20">
        <v>8.0</v>
      </c>
      <c r="AF549" s="21">
        <v>13.0</v>
      </c>
      <c r="AG549" s="22">
        <v>11.0</v>
      </c>
      <c r="AH549" s="27"/>
      <c r="AI549" s="27"/>
    </row>
    <row r="550">
      <c r="A550" s="32"/>
      <c r="B550" s="29">
        <v>7515.0</v>
      </c>
      <c r="C550" s="30">
        <v>2524.0</v>
      </c>
      <c r="D550" s="31" t="s">
        <v>0</v>
      </c>
      <c r="E550" s="5">
        <v>29.0</v>
      </c>
      <c r="F550" s="6">
        <v>55.0</v>
      </c>
      <c r="G550" s="7">
        <v>34.0</v>
      </c>
      <c r="H550" s="8">
        <v>78.0</v>
      </c>
      <c r="I550" s="9">
        <v>218.0</v>
      </c>
      <c r="J550" s="10">
        <v>56.0</v>
      </c>
      <c r="K550" s="11">
        <v>20.0</v>
      </c>
      <c r="L550" s="12">
        <v>29.0</v>
      </c>
      <c r="M550" s="13">
        <v>97.0</v>
      </c>
      <c r="N550" s="31"/>
      <c r="O550" s="14">
        <v>30.0</v>
      </c>
      <c r="P550" s="15">
        <v>32.0</v>
      </c>
      <c r="Q550" s="16">
        <v>24.0</v>
      </c>
      <c r="R550" s="17">
        <v>58.0</v>
      </c>
      <c r="S550" s="18">
        <v>193.0</v>
      </c>
      <c r="T550" s="19">
        <v>39.0</v>
      </c>
      <c r="U550" s="20">
        <v>34.0</v>
      </c>
      <c r="V550" s="21">
        <v>64.0</v>
      </c>
      <c r="W550" s="22">
        <v>47.0</v>
      </c>
      <c r="X550" s="31"/>
      <c r="Y550" s="14">
        <v>12.0</v>
      </c>
      <c r="Z550" s="15">
        <v>15.0</v>
      </c>
      <c r="AA550" s="16">
        <v>15.0</v>
      </c>
      <c r="AB550" s="17">
        <v>60.0</v>
      </c>
      <c r="AC550" s="18">
        <v>187.0</v>
      </c>
      <c r="AD550" s="19">
        <v>42.0</v>
      </c>
      <c r="AE550" s="20">
        <v>35.0</v>
      </c>
      <c r="AF550" s="21">
        <v>59.0</v>
      </c>
      <c r="AG550" s="22">
        <v>45.0</v>
      </c>
      <c r="AH550" s="27"/>
      <c r="AI550" s="27"/>
    </row>
    <row r="551">
      <c r="A551" s="32"/>
      <c r="B551" s="29">
        <v>7522.0</v>
      </c>
      <c r="C551" s="30">
        <v>3233.0</v>
      </c>
      <c r="D551" s="31" t="s">
        <v>0</v>
      </c>
      <c r="E551" s="5">
        <v>19.0</v>
      </c>
      <c r="F551" s="6">
        <v>55.0</v>
      </c>
      <c r="G551" s="7">
        <v>29.0</v>
      </c>
      <c r="H551" s="8">
        <v>40.0</v>
      </c>
      <c r="I551" s="9">
        <v>90.0</v>
      </c>
      <c r="J551" s="10">
        <v>31.0</v>
      </c>
      <c r="K551" s="11">
        <v>23.0</v>
      </c>
      <c r="L551" s="12">
        <v>20.0</v>
      </c>
      <c r="M551" s="13">
        <v>74.0</v>
      </c>
      <c r="N551" s="31"/>
      <c r="O551" s="14">
        <v>10.0</v>
      </c>
      <c r="P551" s="15">
        <v>3.0</v>
      </c>
      <c r="Q551" s="16">
        <v>3.0</v>
      </c>
      <c r="R551" s="17">
        <v>39.0</v>
      </c>
      <c r="S551" s="18">
        <v>139.0</v>
      </c>
      <c r="T551" s="19">
        <v>34.0</v>
      </c>
      <c r="U551" s="20">
        <v>19.0</v>
      </c>
      <c r="V551" s="21">
        <v>30.0</v>
      </c>
      <c r="W551" s="22">
        <v>32.0</v>
      </c>
      <c r="X551" s="31"/>
      <c r="Y551" s="14">
        <v>5.0</v>
      </c>
      <c r="Z551" s="15">
        <v>4.0</v>
      </c>
      <c r="AA551" s="16">
        <v>8.0</v>
      </c>
      <c r="AB551" s="17">
        <v>40.0</v>
      </c>
      <c r="AC551" s="18">
        <v>137.0</v>
      </c>
      <c r="AD551" s="19">
        <v>33.0</v>
      </c>
      <c r="AE551" s="20">
        <v>19.0</v>
      </c>
      <c r="AF551" s="21">
        <v>25.0</v>
      </c>
      <c r="AG551" s="22">
        <v>22.0</v>
      </c>
      <c r="AH551" s="27"/>
      <c r="AI551" s="27"/>
    </row>
    <row r="552">
      <c r="A552" s="32"/>
      <c r="B552" s="29">
        <v>7528.0</v>
      </c>
      <c r="C552" s="30">
        <v>1858.0</v>
      </c>
      <c r="D552" s="31" t="s">
        <v>0</v>
      </c>
      <c r="E552" s="5">
        <v>9.0</v>
      </c>
      <c r="F552" s="6">
        <v>27.0</v>
      </c>
      <c r="G552" s="7">
        <v>9.0</v>
      </c>
      <c r="H552" s="8">
        <v>25.0</v>
      </c>
      <c r="I552" s="9">
        <v>52.0</v>
      </c>
      <c r="J552" s="10">
        <v>15.0</v>
      </c>
      <c r="K552" s="11">
        <v>15.0</v>
      </c>
      <c r="L552" s="12">
        <v>10.0</v>
      </c>
      <c r="M552" s="13">
        <v>34.0</v>
      </c>
      <c r="N552" s="31"/>
      <c r="O552" s="14">
        <v>5.0</v>
      </c>
      <c r="P552" s="15">
        <v>13.0</v>
      </c>
      <c r="Q552" s="16">
        <v>1.0</v>
      </c>
      <c r="R552" s="17">
        <v>15.0</v>
      </c>
      <c r="S552" s="18">
        <v>63.0</v>
      </c>
      <c r="T552" s="19">
        <v>15.0</v>
      </c>
      <c r="U552" s="20">
        <v>13.0</v>
      </c>
      <c r="V552" s="21">
        <v>9.0</v>
      </c>
      <c r="W552" s="22">
        <v>14.0</v>
      </c>
      <c r="X552" s="31"/>
      <c r="Y552" s="14">
        <v>10.0</v>
      </c>
      <c r="Z552" s="15">
        <v>6.0</v>
      </c>
      <c r="AA552" s="16">
        <v>6.0</v>
      </c>
      <c r="AB552" s="17">
        <v>17.0</v>
      </c>
      <c r="AC552" s="18">
        <v>61.0</v>
      </c>
      <c r="AD552" s="19">
        <v>14.0</v>
      </c>
      <c r="AE552" s="20">
        <v>6.0</v>
      </c>
      <c r="AF552" s="21">
        <v>11.0</v>
      </c>
      <c r="AG552" s="22">
        <v>6.0</v>
      </c>
      <c r="AH552" s="27"/>
      <c r="AI552" s="27"/>
    </row>
    <row r="553">
      <c r="A553" s="32"/>
      <c r="B553" s="29">
        <v>7531.0</v>
      </c>
      <c r="C553" s="30">
        <v>1292.0</v>
      </c>
      <c r="D553" s="31" t="s">
        <v>0</v>
      </c>
      <c r="E553" s="5">
        <v>4.0</v>
      </c>
      <c r="F553" s="6">
        <v>17.0</v>
      </c>
      <c r="G553" s="7">
        <v>7.0</v>
      </c>
      <c r="H553" s="8">
        <v>17.0</v>
      </c>
      <c r="I553" s="9">
        <v>41.0</v>
      </c>
      <c r="J553" s="10">
        <v>11.0</v>
      </c>
      <c r="K553" s="11">
        <v>12.0</v>
      </c>
      <c r="L553" s="12">
        <v>7.0</v>
      </c>
      <c r="M553" s="13">
        <v>41.0</v>
      </c>
      <c r="N553" s="31"/>
      <c r="O553" s="14">
        <v>2.0</v>
      </c>
      <c r="P553" s="15">
        <v>6.0</v>
      </c>
      <c r="Q553" s="16">
        <v>2.0</v>
      </c>
      <c r="R553" s="17">
        <v>11.0</v>
      </c>
      <c r="S553" s="18">
        <v>51.0</v>
      </c>
      <c r="T553" s="19">
        <v>6.0</v>
      </c>
      <c r="U553" s="20">
        <v>11.0</v>
      </c>
      <c r="V553" s="21">
        <v>7.0</v>
      </c>
      <c r="W553" s="22">
        <v>11.0</v>
      </c>
      <c r="X553" s="31"/>
      <c r="Y553" s="14">
        <v>7.0</v>
      </c>
      <c r="Z553" s="15">
        <v>0.0</v>
      </c>
      <c r="AA553" s="16">
        <v>1.0</v>
      </c>
      <c r="AB553" s="17">
        <v>9.0</v>
      </c>
      <c r="AC553" s="18">
        <v>63.0</v>
      </c>
      <c r="AD553" s="19">
        <v>3.0</v>
      </c>
      <c r="AE553" s="20">
        <v>8.0</v>
      </c>
      <c r="AF553" s="21">
        <v>9.0</v>
      </c>
      <c r="AG553" s="22">
        <v>9.0</v>
      </c>
      <c r="AH553" s="27"/>
      <c r="AI553" s="27"/>
    </row>
    <row r="554">
      <c r="A554" s="32"/>
      <c r="B554" s="29">
        <v>7545.0</v>
      </c>
      <c r="C554" s="30">
        <v>2403.0</v>
      </c>
      <c r="D554" s="31" t="s">
        <v>0</v>
      </c>
      <c r="E554" s="5">
        <v>43.0</v>
      </c>
      <c r="F554" s="6">
        <v>97.0</v>
      </c>
      <c r="G554" s="7">
        <v>62.0</v>
      </c>
      <c r="H554" s="8">
        <v>172.0</v>
      </c>
      <c r="I554" s="9">
        <v>321.0</v>
      </c>
      <c r="J554" s="10">
        <v>128.0</v>
      </c>
      <c r="K554" s="11">
        <v>38.0</v>
      </c>
      <c r="L554" s="12">
        <v>47.0</v>
      </c>
      <c r="M554" s="13">
        <v>123.0</v>
      </c>
      <c r="N554" s="31"/>
      <c r="O554" s="14">
        <v>74.0</v>
      </c>
      <c r="P554" s="15">
        <v>112.0</v>
      </c>
      <c r="Q554" s="16">
        <v>61.0</v>
      </c>
      <c r="R554" s="17">
        <v>36.0</v>
      </c>
      <c r="S554" s="18">
        <v>153.0</v>
      </c>
      <c r="T554" s="19">
        <v>35.0</v>
      </c>
      <c r="U554" s="20">
        <v>103.0</v>
      </c>
      <c r="V554" s="21">
        <v>161.0</v>
      </c>
      <c r="W554" s="22">
        <v>109.0</v>
      </c>
      <c r="X554" s="31"/>
      <c r="Y554" s="14">
        <v>59.0</v>
      </c>
      <c r="Z554" s="15">
        <v>57.0</v>
      </c>
      <c r="AA554" s="16">
        <v>75.0</v>
      </c>
      <c r="AB554" s="17">
        <v>34.0</v>
      </c>
      <c r="AC554" s="18">
        <v>148.0</v>
      </c>
      <c r="AD554" s="19">
        <v>32.0</v>
      </c>
      <c r="AE554" s="20">
        <v>73.0</v>
      </c>
      <c r="AF554" s="21">
        <v>143.0</v>
      </c>
      <c r="AG554" s="22">
        <v>68.0</v>
      </c>
      <c r="AH554" s="27"/>
      <c r="AI554" s="27"/>
    </row>
    <row r="555">
      <c r="A555" s="32"/>
      <c r="B555" s="29">
        <v>7552.0</v>
      </c>
      <c r="C555" s="30">
        <v>2340.0</v>
      </c>
      <c r="D555" s="31" t="s">
        <v>0</v>
      </c>
      <c r="E555" s="5">
        <v>38.0</v>
      </c>
      <c r="F555" s="6">
        <v>74.0</v>
      </c>
      <c r="G555" s="7">
        <v>71.0</v>
      </c>
      <c r="H555" s="8">
        <v>146.0</v>
      </c>
      <c r="I555" s="9">
        <v>298.0</v>
      </c>
      <c r="J555" s="10">
        <v>180.0</v>
      </c>
      <c r="K555" s="11">
        <v>44.0</v>
      </c>
      <c r="L555" s="12">
        <v>51.0</v>
      </c>
      <c r="M555" s="13">
        <v>115.0</v>
      </c>
      <c r="N555" s="31"/>
      <c r="O555" s="14">
        <v>63.0</v>
      </c>
      <c r="P555" s="15">
        <v>88.0</v>
      </c>
      <c r="Q555" s="16">
        <v>54.0</v>
      </c>
      <c r="R555" s="17">
        <v>36.0</v>
      </c>
      <c r="S555" s="18">
        <v>150.0</v>
      </c>
      <c r="T555" s="19">
        <v>40.0</v>
      </c>
      <c r="U555" s="20">
        <v>102.0</v>
      </c>
      <c r="V555" s="21">
        <v>121.0</v>
      </c>
      <c r="W555" s="22">
        <v>136.0</v>
      </c>
      <c r="X555" s="31"/>
      <c r="Y555" s="14">
        <v>53.0</v>
      </c>
      <c r="Z555" s="15">
        <v>46.0</v>
      </c>
      <c r="AA555" s="16">
        <v>75.0</v>
      </c>
      <c r="AB555" s="17">
        <v>37.0</v>
      </c>
      <c r="AC555" s="18">
        <v>148.0</v>
      </c>
      <c r="AD555" s="19">
        <v>34.0</v>
      </c>
      <c r="AE555" s="20">
        <v>70.0</v>
      </c>
      <c r="AF555" s="21">
        <v>111.0</v>
      </c>
      <c r="AG555" s="22">
        <v>97.0</v>
      </c>
      <c r="AH555" s="27"/>
      <c r="AI555" s="27"/>
    </row>
    <row r="556">
      <c r="A556" s="32"/>
      <c r="B556" s="29">
        <v>7553.0</v>
      </c>
      <c r="C556" s="30">
        <v>3441.0</v>
      </c>
      <c r="D556" s="31" t="s">
        <v>0</v>
      </c>
      <c r="E556" s="5">
        <v>48.0</v>
      </c>
      <c r="F556" s="6">
        <v>56.0</v>
      </c>
      <c r="G556" s="7">
        <v>91.0</v>
      </c>
      <c r="H556" s="8">
        <v>196.0</v>
      </c>
      <c r="I556" s="9">
        <v>358.0</v>
      </c>
      <c r="J556" s="10">
        <v>239.0</v>
      </c>
      <c r="K556" s="11">
        <v>65.0</v>
      </c>
      <c r="L556" s="12">
        <v>95.0</v>
      </c>
      <c r="M556" s="13">
        <v>131.0</v>
      </c>
      <c r="N556" s="31"/>
      <c r="O556" s="14">
        <v>58.0</v>
      </c>
      <c r="P556" s="15">
        <v>87.0</v>
      </c>
      <c r="Q556" s="16">
        <v>88.0</v>
      </c>
      <c r="R556" s="17">
        <v>80.0</v>
      </c>
      <c r="S556" s="18">
        <v>236.0</v>
      </c>
      <c r="T556" s="19">
        <v>73.0</v>
      </c>
      <c r="U556" s="20">
        <v>108.0</v>
      </c>
      <c r="V556" s="21">
        <v>89.0</v>
      </c>
      <c r="W556" s="22">
        <v>172.0</v>
      </c>
      <c r="X556" s="31"/>
      <c r="Y556" s="14">
        <v>47.0</v>
      </c>
      <c r="Z556" s="15">
        <v>53.0</v>
      </c>
      <c r="AA556" s="16">
        <v>95.0</v>
      </c>
      <c r="AB556" s="17">
        <v>76.0</v>
      </c>
      <c r="AC556" s="18">
        <v>230.0</v>
      </c>
      <c r="AD556" s="19">
        <v>66.0</v>
      </c>
      <c r="AE556" s="20">
        <v>75.0</v>
      </c>
      <c r="AF556" s="21">
        <v>79.0</v>
      </c>
      <c r="AG556" s="22">
        <v>104.0</v>
      </c>
      <c r="AH556" s="27"/>
      <c r="AI556" s="27"/>
    </row>
    <row r="557">
      <c r="A557" s="32"/>
      <c r="B557" s="29">
        <v>7562.0</v>
      </c>
      <c r="C557" s="30">
        <v>3086.0</v>
      </c>
      <c r="D557" s="31" t="s">
        <v>0</v>
      </c>
      <c r="E557" s="5">
        <v>51.0</v>
      </c>
      <c r="F557" s="6">
        <v>66.0</v>
      </c>
      <c r="G557" s="7">
        <v>104.0</v>
      </c>
      <c r="H557" s="8">
        <v>229.0</v>
      </c>
      <c r="I557" s="9">
        <v>359.0</v>
      </c>
      <c r="J557" s="10">
        <v>216.0</v>
      </c>
      <c r="K557" s="11">
        <v>53.0</v>
      </c>
      <c r="L557" s="12">
        <v>91.0</v>
      </c>
      <c r="M557" s="13">
        <v>138.0</v>
      </c>
      <c r="N557" s="31"/>
      <c r="O557" s="14">
        <v>91.0</v>
      </c>
      <c r="P557" s="15">
        <v>100.0</v>
      </c>
      <c r="Q557" s="16">
        <v>90.0</v>
      </c>
      <c r="R557" s="17">
        <v>50.0</v>
      </c>
      <c r="S557" s="18">
        <v>179.0</v>
      </c>
      <c r="T557" s="19">
        <v>50.0</v>
      </c>
      <c r="U557" s="20">
        <v>135.0</v>
      </c>
      <c r="V557" s="21">
        <v>132.0</v>
      </c>
      <c r="W557" s="22">
        <v>185.0</v>
      </c>
      <c r="X557" s="31"/>
      <c r="Y557" s="14">
        <v>60.0</v>
      </c>
      <c r="Z557" s="15">
        <v>39.0</v>
      </c>
      <c r="AA557" s="16">
        <v>102.0</v>
      </c>
      <c r="AB557" s="17">
        <v>44.0</v>
      </c>
      <c r="AC557" s="18">
        <v>162.0</v>
      </c>
      <c r="AD557" s="19">
        <v>47.0</v>
      </c>
      <c r="AE557" s="20">
        <v>90.0</v>
      </c>
      <c r="AF557" s="21">
        <v>121.0</v>
      </c>
      <c r="AG557" s="22">
        <v>131.0</v>
      </c>
      <c r="AH557" s="27"/>
      <c r="AI557" s="27"/>
    </row>
    <row r="558">
      <c r="A558" s="32"/>
      <c r="B558" s="29">
        <v>7569.0</v>
      </c>
      <c r="C558" s="30">
        <v>2745.0</v>
      </c>
      <c r="D558" s="31" t="s">
        <v>0</v>
      </c>
      <c r="E558" s="5">
        <v>25.0</v>
      </c>
      <c r="F558" s="6">
        <v>55.0</v>
      </c>
      <c r="G558" s="7">
        <v>32.0</v>
      </c>
      <c r="H558" s="8">
        <v>66.0</v>
      </c>
      <c r="I558" s="9">
        <v>228.0</v>
      </c>
      <c r="J558" s="10">
        <v>80.0</v>
      </c>
      <c r="K558" s="11">
        <v>29.0</v>
      </c>
      <c r="L558" s="12">
        <v>23.0</v>
      </c>
      <c r="M558" s="13">
        <v>103.0</v>
      </c>
      <c r="N558" s="31"/>
      <c r="O558" s="14">
        <v>20.0</v>
      </c>
      <c r="P558" s="15">
        <v>38.0</v>
      </c>
      <c r="Q558" s="16">
        <v>25.0</v>
      </c>
      <c r="R558" s="17">
        <v>42.0</v>
      </c>
      <c r="S558" s="18">
        <v>212.0</v>
      </c>
      <c r="T558" s="19">
        <v>37.0</v>
      </c>
      <c r="U558" s="20">
        <v>41.0</v>
      </c>
      <c r="V558" s="21">
        <v>55.0</v>
      </c>
      <c r="W558" s="22">
        <v>61.0</v>
      </c>
      <c r="X558" s="31"/>
      <c r="Y558" s="14">
        <v>23.0</v>
      </c>
      <c r="Z558" s="15">
        <v>20.0</v>
      </c>
      <c r="AA558" s="16">
        <v>35.0</v>
      </c>
      <c r="AB558" s="17">
        <v>38.0</v>
      </c>
      <c r="AC558" s="18">
        <v>219.0</v>
      </c>
      <c r="AD558" s="19">
        <v>36.0</v>
      </c>
      <c r="AE558" s="20">
        <v>27.0</v>
      </c>
      <c r="AF558" s="21">
        <v>48.0</v>
      </c>
      <c r="AG558" s="22">
        <v>32.0</v>
      </c>
      <c r="AH558" s="27"/>
      <c r="AI558" s="27"/>
    </row>
    <row r="559">
      <c r="A559" s="32"/>
      <c r="B559" s="29">
        <v>7570.0</v>
      </c>
      <c r="C559" s="30">
        <v>2437.0</v>
      </c>
      <c r="D559" s="31" t="s">
        <v>0</v>
      </c>
      <c r="E559" s="5">
        <v>11.0</v>
      </c>
      <c r="F559" s="6">
        <v>46.0</v>
      </c>
      <c r="G559" s="7">
        <v>35.0</v>
      </c>
      <c r="H559" s="8">
        <v>71.0</v>
      </c>
      <c r="I559" s="9">
        <v>132.0</v>
      </c>
      <c r="J559" s="10">
        <v>72.0</v>
      </c>
      <c r="K559" s="11">
        <v>24.0</v>
      </c>
      <c r="L559" s="12">
        <v>35.0</v>
      </c>
      <c r="M559" s="13">
        <v>62.0</v>
      </c>
      <c r="N559" s="31"/>
      <c r="O559" s="14">
        <v>26.0</v>
      </c>
      <c r="P559" s="15">
        <v>23.0</v>
      </c>
      <c r="Q559" s="16">
        <v>28.0</v>
      </c>
      <c r="R559" s="17">
        <v>27.0</v>
      </c>
      <c r="S559" s="18">
        <v>112.0</v>
      </c>
      <c r="T559" s="19">
        <v>28.0</v>
      </c>
      <c r="U559" s="20">
        <v>38.0</v>
      </c>
      <c r="V559" s="21">
        <v>29.0</v>
      </c>
      <c r="W559" s="22">
        <v>66.0</v>
      </c>
      <c r="X559" s="31"/>
      <c r="Y559" s="14">
        <v>18.0</v>
      </c>
      <c r="Z559" s="15">
        <v>9.0</v>
      </c>
      <c r="AA559" s="16">
        <v>36.0</v>
      </c>
      <c r="AB559" s="17">
        <v>30.0</v>
      </c>
      <c r="AC559" s="18">
        <v>111.0</v>
      </c>
      <c r="AD559" s="19">
        <v>24.0</v>
      </c>
      <c r="AE559" s="20">
        <v>26.0</v>
      </c>
      <c r="AF559" s="21">
        <v>32.0</v>
      </c>
      <c r="AG559" s="22">
        <v>48.0</v>
      </c>
      <c r="AH559" s="27"/>
      <c r="AI559" s="27"/>
    </row>
    <row r="560">
      <c r="A560" s="32"/>
      <c r="B560" s="29">
        <v>7582.0</v>
      </c>
      <c r="C560" s="30">
        <v>848.0</v>
      </c>
      <c r="D560" s="31" t="s">
        <v>0</v>
      </c>
      <c r="E560" s="5">
        <v>10.0</v>
      </c>
      <c r="F560" s="6">
        <v>7.0</v>
      </c>
      <c r="G560" s="7">
        <v>13.0</v>
      </c>
      <c r="H560" s="8">
        <v>42.0</v>
      </c>
      <c r="I560" s="9">
        <v>56.0</v>
      </c>
      <c r="J560" s="10">
        <v>20.0</v>
      </c>
      <c r="K560" s="11">
        <v>13.0</v>
      </c>
      <c r="L560" s="12">
        <v>10.0</v>
      </c>
      <c r="M560" s="13">
        <v>30.0</v>
      </c>
      <c r="N560" s="31"/>
      <c r="O560" s="14">
        <v>16.0</v>
      </c>
      <c r="P560" s="15">
        <v>10.0</v>
      </c>
      <c r="Q560" s="16">
        <v>9.0</v>
      </c>
      <c r="R560" s="17">
        <v>18.0</v>
      </c>
      <c r="S560" s="18">
        <v>49.0</v>
      </c>
      <c r="T560" s="19">
        <v>5.0</v>
      </c>
      <c r="U560" s="20">
        <v>20.0</v>
      </c>
      <c r="V560" s="21">
        <v>17.0</v>
      </c>
      <c r="W560" s="22">
        <v>27.0</v>
      </c>
      <c r="X560" s="31"/>
      <c r="Y560" s="14">
        <v>4.0</v>
      </c>
      <c r="Z560" s="15">
        <v>6.0</v>
      </c>
      <c r="AA560" s="16">
        <v>9.0</v>
      </c>
      <c r="AB560" s="17">
        <v>17.0</v>
      </c>
      <c r="AC560" s="18">
        <v>45.0</v>
      </c>
      <c r="AD560" s="19">
        <v>5.0</v>
      </c>
      <c r="AE560" s="20">
        <v>20.0</v>
      </c>
      <c r="AF560" s="21">
        <v>15.0</v>
      </c>
      <c r="AG560" s="22">
        <v>21.0</v>
      </c>
      <c r="AH560" s="27"/>
      <c r="AI560" s="27"/>
    </row>
    <row r="561">
      <c r="A561" s="32"/>
      <c r="B561" s="29">
        <v>7592.0</v>
      </c>
      <c r="C561" s="30">
        <v>3258.0</v>
      </c>
      <c r="D561" s="31" t="s">
        <v>0</v>
      </c>
      <c r="E561" s="5">
        <v>44.0</v>
      </c>
      <c r="F561" s="6">
        <v>57.0</v>
      </c>
      <c r="G561" s="7">
        <v>46.0</v>
      </c>
      <c r="H561" s="8">
        <v>134.0</v>
      </c>
      <c r="I561" s="9">
        <v>208.0</v>
      </c>
      <c r="J561" s="10">
        <v>108.0</v>
      </c>
      <c r="K561" s="11">
        <v>54.0</v>
      </c>
      <c r="L561" s="12">
        <v>62.0</v>
      </c>
      <c r="M561" s="13">
        <v>127.0</v>
      </c>
      <c r="N561" s="31"/>
      <c r="O561" s="14">
        <v>57.0</v>
      </c>
      <c r="P561" s="15">
        <v>59.0</v>
      </c>
      <c r="Q561" s="16">
        <v>48.0</v>
      </c>
      <c r="R561" s="17">
        <v>64.0</v>
      </c>
      <c r="S561" s="18">
        <v>172.0</v>
      </c>
      <c r="T561" s="19">
        <v>41.0</v>
      </c>
      <c r="U561" s="20">
        <v>79.0</v>
      </c>
      <c r="V561" s="21">
        <v>68.0</v>
      </c>
      <c r="W561" s="22">
        <v>102.0</v>
      </c>
      <c r="X561" s="31"/>
      <c r="Y561" s="14">
        <v>41.0</v>
      </c>
      <c r="Z561" s="15">
        <v>33.0</v>
      </c>
      <c r="AA561" s="16">
        <v>60.0</v>
      </c>
      <c r="AB561" s="17">
        <v>66.0</v>
      </c>
      <c r="AC561" s="18">
        <v>168.0</v>
      </c>
      <c r="AD561" s="19">
        <v>38.0</v>
      </c>
      <c r="AE561" s="20">
        <v>72.0</v>
      </c>
      <c r="AF561" s="21">
        <v>61.0</v>
      </c>
      <c r="AG561" s="22">
        <v>59.0</v>
      </c>
      <c r="AH561" s="27"/>
      <c r="AI561" s="27"/>
    </row>
    <row r="562">
      <c r="A562" s="32"/>
      <c r="B562" s="29">
        <v>7595.0</v>
      </c>
      <c r="C562" s="30">
        <v>1017.0</v>
      </c>
      <c r="D562" s="31" t="s">
        <v>0</v>
      </c>
      <c r="E562" s="5">
        <v>15.0</v>
      </c>
      <c r="F562" s="6">
        <v>35.0</v>
      </c>
      <c r="G562" s="7">
        <v>18.0</v>
      </c>
      <c r="H562" s="8">
        <v>42.0</v>
      </c>
      <c r="I562" s="9">
        <v>83.0</v>
      </c>
      <c r="J562" s="10">
        <v>51.0</v>
      </c>
      <c r="K562" s="11">
        <v>29.0</v>
      </c>
      <c r="L562" s="12">
        <v>23.0</v>
      </c>
      <c r="M562" s="13">
        <v>43.0</v>
      </c>
      <c r="N562" s="31"/>
      <c r="O562" s="14">
        <v>19.0</v>
      </c>
      <c r="P562" s="15">
        <v>41.0</v>
      </c>
      <c r="Q562" s="16">
        <v>22.0</v>
      </c>
      <c r="R562" s="17">
        <v>7.0</v>
      </c>
      <c r="S562" s="18">
        <v>37.0</v>
      </c>
      <c r="T562" s="19">
        <v>11.0</v>
      </c>
      <c r="U562" s="20">
        <v>49.0</v>
      </c>
      <c r="V562" s="21">
        <v>55.0</v>
      </c>
      <c r="W562" s="22">
        <v>54.0</v>
      </c>
      <c r="X562" s="31"/>
      <c r="Y562" s="14">
        <v>18.0</v>
      </c>
      <c r="Z562" s="15">
        <v>26.0</v>
      </c>
      <c r="AA562" s="16">
        <v>18.0</v>
      </c>
      <c r="AB562" s="17">
        <v>8.0</v>
      </c>
      <c r="AC562" s="18">
        <v>37.0</v>
      </c>
      <c r="AD562" s="19">
        <v>9.0</v>
      </c>
      <c r="AE562" s="20">
        <v>34.0</v>
      </c>
      <c r="AF562" s="21">
        <v>51.0</v>
      </c>
      <c r="AG562" s="22">
        <v>39.0</v>
      </c>
      <c r="AH562" s="27"/>
      <c r="AI562" s="27"/>
    </row>
    <row r="563">
      <c r="A563" s="32"/>
      <c r="B563" s="29">
        <v>7601.0</v>
      </c>
      <c r="C563" s="30">
        <v>3279.0</v>
      </c>
      <c r="D563" s="31" t="s">
        <v>0</v>
      </c>
      <c r="E563" s="5">
        <v>43.0</v>
      </c>
      <c r="F563" s="6">
        <v>55.0</v>
      </c>
      <c r="G563" s="7">
        <v>83.0</v>
      </c>
      <c r="H563" s="8">
        <v>175.0</v>
      </c>
      <c r="I563" s="9">
        <v>237.0</v>
      </c>
      <c r="J563" s="10">
        <v>167.0</v>
      </c>
      <c r="K563" s="11">
        <v>50.0</v>
      </c>
      <c r="L563" s="12">
        <v>59.0</v>
      </c>
      <c r="M563" s="13">
        <v>115.0</v>
      </c>
      <c r="N563" s="31"/>
      <c r="O563" s="14">
        <v>58.0</v>
      </c>
      <c r="P563" s="15">
        <v>64.0</v>
      </c>
      <c r="Q563" s="16">
        <v>82.0</v>
      </c>
      <c r="R563" s="17">
        <v>54.0</v>
      </c>
      <c r="S563" s="18">
        <v>178.0</v>
      </c>
      <c r="T563" s="19">
        <v>50.0</v>
      </c>
      <c r="U563" s="20">
        <v>126.0</v>
      </c>
      <c r="V563" s="21">
        <v>90.0</v>
      </c>
      <c r="W563" s="22">
        <v>135.0</v>
      </c>
      <c r="X563" s="31"/>
      <c r="Y563" s="14">
        <v>46.0</v>
      </c>
      <c r="Z563" s="15">
        <v>39.0</v>
      </c>
      <c r="AA563" s="16">
        <v>98.0</v>
      </c>
      <c r="AB563" s="17">
        <v>55.0</v>
      </c>
      <c r="AC563" s="18">
        <v>176.0</v>
      </c>
      <c r="AD563" s="19">
        <v>47.0</v>
      </c>
      <c r="AE563" s="20">
        <v>88.0</v>
      </c>
      <c r="AF563" s="21">
        <v>77.0</v>
      </c>
      <c r="AG563" s="22">
        <v>98.0</v>
      </c>
      <c r="AH563" s="27"/>
      <c r="AI563" s="27"/>
    </row>
    <row r="564">
      <c r="A564" s="32"/>
      <c r="B564" s="29">
        <v>7603.0</v>
      </c>
      <c r="C564" s="30">
        <v>2155.0</v>
      </c>
      <c r="D564" s="31" t="s">
        <v>0</v>
      </c>
      <c r="E564" s="5">
        <v>20.0</v>
      </c>
      <c r="F564" s="6">
        <v>27.0</v>
      </c>
      <c r="G564" s="7">
        <v>46.0</v>
      </c>
      <c r="H564" s="8">
        <v>114.0</v>
      </c>
      <c r="I564" s="9">
        <v>142.0</v>
      </c>
      <c r="J564" s="10">
        <v>126.0</v>
      </c>
      <c r="K564" s="11">
        <v>28.0</v>
      </c>
      <c r="L564" s="12">
        <v>49.0</v>
      </c>
      <c r="M564" s="13">
        <v>75.0</v>
      </c>
      <c r="N564" s="31"/>
      <c r="O564" s="14">
        <v>21.0</v>
      </c>
      <c r="P564" s="15">
        <v>34.0</v>
      </c>
      <c r="Q564" s="16">
        <v>46.0</v>
      </c>
      <c r="R564" s="17">
        <v>36.0</v>
      </c>
      <c r="S564" s="18">
        <v>95.0</v>
      </c>
      <c r="T564" s="19">
        <v>31.0</v>
      </c>
      <c r="U564" s="20">
        <v>83.0</v>
      </c>
      <c r="V564" s="21">
        <v>72.0</v>
      </c>
      <c r="W564" s="22">
        <v>112.0</v>
      </c>
      <c r="X564" s="31"/>
      <c r="Y564" s="14">
        <v>30.0</v>
      </c>
      <c r="Z564" s="15">
        <v>10.0</v>
      </c>
      <c r="AA564" s="16">
        <v>57.0</v>
      </c>
      <c r="AB564" s="17">
        <v>37.0</v>
      </c>
      <c r="AC564" s="18">
        <v>96.0</v>
      </c>
      <c r="AD564" s="19">
        <v>28.0</v>
      </c>
      <c r="AE564" s="20">
        <v>59.0</v>
      </c>
      <c r="AF564" s="21">
        <v>67.0</v>
      </c>
      <c r="AG564" s="22">
        <v>69.0</v>
      </c>
      <c r="AH564" s="27"/>
      <c r="AI564" s="27"/>
    </row>
    <row r="565">
      <c r="A565" s="32"/>
      <c r="B565" s="29">
        <v>7604.0</v>
      </c>
      <c r="C565" s="30">
        <v>2899.0</v>
      </c>
      <c r="D565" s="31" t="s">
        <v>0</v>
      </c>
      <c r="E565" s="5">
        <v>28.0</v>
      </c>
      <c r="F565" s="6">
        <v>55.0</v>
      </c>
      <c r="G565" s="7">
        <v>47.0</v>
      </c>
      <c r="H565" s="8">
        <v>127.0</v>
      </c>
      <c r="I565" s="9">
        <v>222.0</v>
      </c>
      <c r="J565" s="10">
        <v>128.0</v>
      </c>
      <c r="K565" s="11">
        <v>53.0</v>
      </c>
      <c r="L565" s="12">
        <v>42.0</v>
      </c>
      <c r="M565" s="13">
        <v>82.0</v>
      </c>
      <c r="N565" s="31"/>
      <c r="O565" s="14">
        <v>53.0</v>
      </c>
      <c r="P565" s="15">
        <v>35.0</v>
      </c>
      <c r="Q565" s="16">
        <v>50.0</v>
      </c>
      <c r="R565" s="17">
        <v>51.0</v>
      </c>
      <c r="S565" s="18">
        <v>157.0</v>
      </c>
      <c r="T565" s="19">
        <v>35.0</v>
      </c>
      <c r="U565" s="20">
        <v>71.0</v>
      </c>
      <c r="V565" s="21">
        <v>81.0</v>
      </c>
      <c r="W565" s="22">
        <v>98.0</v>
      </c>
      <c r="X565" s="31"/>
      <c r="Y565" s="14">
        <v>33.0</v>
      </c>
      <c r="Z565" s="15">
        <v>18.0</v>
      </c>
      <c r="AA565" s="16">
        <v>70.0</v>
      </c>
      <c r="AB565" s="17">
        <v>51.0</v>
      </c>
      <c r="AC565" s="18">
        <v>153.0</v>
      </c>
      <c r="AD565" s="19">
        <v>35.0</v>
      </c>
      <c r="AE565" s="20">
        <v>64.0</v>
      </c>
      <c r="AF565" s="21">
        <v>73.0</v>
      </c>
      <c r="AG565" s="22">
        <v>70.0</v>
      </c>
      <c r="AH565" s="27"/>
      <c r="AI565" s="27"/>
    </row>
    <row r="566">
      <c r="A566" s="32"/>
      <c r="B566" s="29">
        <v>7611.0</v>
      </c>
      <c r="C566" s="30">
        <v>3454.0</v>
      </c>
      <c r="D566" s="31" t="s">
        <v>0</v>
      </c>
      <c r="E566" s="5">
        <v>46.0</v>
      </c>
      <c r="F566" s="6">
        <v>66.0</v>
      </c>
      <c r="G566" s="7">
        <v>50.0</v>
      </c>
      <c r="H566" s="8">
        <v>138.0</v>
      </c>
      <c r="I566" s="9">
        <v>287.0</v>
      </c>
      <c r="J566" s="10">
        <v>95.0</v>
      </c>
      <c r="K566" s="11">
        <v>74.0</v>
      </c>
      <c r="L566" s="12">
        <v>42.0</v>
      </c>
      <c r="M566" s="13">
        <v>149.0</v>
      </c>
      <c r="N566" s="31"/>
      <c r="O566" s="14">
        <v>57.0</v>
      </c>
      <c r="P566" s="15">
        <v>55.0</v>
      </c>
      <c r="Q566" s="16">
        <v>42.0</v>
      </c>
      <c r="R566" s="17">
        <v>73.0</v>
      </c>
      <c r="S566" s="18">
        <v>207.0</v>
      </c>
      <c r="T566" s="19">
        <v>27.0</v>
      </c>
      <c r="U566" s="20">
        <v>97.0</v>
      </c>
      <c r="V566" s="21">
        <v>142.0</v>
      </c>
      <c r="W566" s="22">
        <v>97.0</v>
      </c>
      <c r="X566" s="31"/>
      <c r="Y566" s="14">
        <v>37.0</v>
      </c>
      <c r="Z566" s="15">
        <v>39.0</v>
      </c>
      <c r="AA566" s="16">
        <v>58.0</v>
      </c>
      <c r="AB566" s="17">
        <v>75.0</v>
      </c>
      <c r="AC566" s="18">
        <v>208.0</v>
      </c>
      <c r="AD566" s="19">
        <v>26.0</v>
      </c>
      <c r="AE566" s="20">
        <v>70.0</v>
      </c>
      <c r="AF566" s="21">
        <v>99.0</v>
      </c>
      <c r="AG566" s="22">
        <v>56.0</v>
      </c>
      <c r="AH566" s="27"/>
      <c r="AI566" s="27"/>
    </row>
    <row r="567">
      <c r="A567" s="32"/>
      <c r="B567" s="29">
        <v>7614.0</v>
      </c>
      <c r="C567" s="30">
        <v>3095.0</v>
      </c>
      <c r="D567" s="31" t="s">
        <v>0</v>
      </c>
      <c r="E567" s="5">
        <v>33.0</v>
      </c>
      <c r="F567" s="6">
        <v>85.0</v>
      </c>
      <c r="G567" s="7">
        <v>51.0</v>
      </c>
      <c r="H567" s="8">
        <v>125.0</v>
      </c>
      <c r="I567" s="9">
        <v>202.0</v>
      </c>
      <c r="J567" s="10">
        <v>70.0</v>
      </c>
      <c r="K567" s="11">
        <v>49.0</v>
      </c>
      <c r="L567" s="12">
        <v>15.0</v>
      </c>
      <c r="M567" s="13">
        <v>119.0</v>
      </c>
      <c r="N567" s="31"/>
      <c r="O567" s="14">
        <v>36.0</v>
      </c>
      <c r="P567" s="15">
        <v>43.0</v>
      </c>
      <c r="Q567" s="16">
        <v>38.0</v>
      </c>
      <c r="R567" s="17">
        <v>55.0</v>
      </c>
      <c r="S567" s="18">
        <v>194.0</v>
      </c>
      <c r="T567" s="19">
        <v>22.0</v>
      </c>
      <c r="U567" s="20">
        <v>86.0</v>
      </c>
      <c r="V567" s="21">
        <v>76.0</v>
      </c>
      <c r="W567" s="22">
        <v>54.0</v>
      </c>
      <c r="X567" s="31"/>
      <c r="Y567" s="14">
        <v>21.0</v>
      </c>
      <c r="Z567" s="15">
        <v>31.0</v>
      </c>
      <c r="AA567" s="16">
        <v>50.0</v>
      </c>
      <c r="AB567" s="17">
        <v>52.0</v>
      </c>
      <c r="AC567" s="18">
        <v>198.0</v>
      </c>
      <c r="AD567" s="19">
        <v>22.0</v>
      </c>
      <c r="AE567" s="20">
        <v>74.0</v>
      </c>
      <c r="AF567" s="21">
        <v>63.0</v>
      </c>
      <c r="AG567" s="22">
        <v>35.0</v>
      </c>
      <c r="AH567" s="27"/>
      <c r="AI567" s="27"/>
    </row>
    <row r="568">
      <c r="A568" s="32"/>
      <c r="B568" s="29">
        <v>7622.0</v>
      </c>
      <c r="C568" s="30">
        <v>672.0</v>
      </c>
      <c r="D568" s="31" t="s">
        <v>0</v>
      </c>
      <c r="E568" s="5">
        <v>8.0</v>
      </c>
      <c r="F568" s="6">
        <v>13.0</v>
      </c>
      <c r="G568" s="7">
        <v>3.0</v>
      </c>
      <c r="H568" s="8">
        <v>22.0</v>
      </c>
      <c r="I568" s="9">
        <v>34.0</v>
      </c>
      <c r="J568" s="10">
        <v>12.0</v>
      </c>
      <c r="K568" s="11">
        <v>6.0</v>
      </c>
      <c r="L568" s="12">
        <v>7.0</v>
      </c>
      <c r="M568" s="13">
        <v>12.0</v>
      </c>
      <c r="N568" s="31"/>
      <c r="O568" s="14">
        <v>9.0</v>
      </c>
      <c r="P568" s="15">
        <v>2.0</v>
      </c>
      <c r="Q568" s="16">
        <v>7.0</v>
      </c>
      <c r="R568" s="17">
        <v>13.0</v>
      </c>
      <c r="S568" s="18">
        <v>32.0</v>
      </c>
      <c r="T568" s="19">
        <v>2.0</v>
      </c>
      <c r="U568" s="20">
        <v>16.0</v>
      </c>
      <c r="V568" s="21">
        <v>13.0</v>
      </c>
      <c r="W568" s="22">
        <v>3.0</v>
      </c>
      <c r="X568" s="31"/>
      <c r="Y568" s="14">
        <v>8.0</v>
      </c>
      <c r="Z568" s="15">
        <v>1.0</v>
      </c>
      <c r="AA568" s="16">
        <v>6.0</v>
      </c>
      <c r="AB568" s="17">
        <v>11.0</v>
      </c>
      <c r="AC568" s="18">
        <v>33.0</v>
      </c>
      <c r="AD568" s="19">
        <v>2.0</v>
      </c>
      <c r="AE568" s="20">
        <v>14.0</v>
      </c>
      <c r="AF568" s="21">
        <v>12.0</v>
      </c>
      <c r="AG568" s="22">
        <v>3.0</v>
      </c>
      <c r="AH568" s="27"/>
      <c r="AI568" s="27"/>
    </row>
    <row r="569">
      <c r="A569" s="32"/>
      <c r="B569" s="29">
        <v>7624.0</v>
      </c>
      <c r="C569" s="30">
        <v>1577.0</v>
      </c>
      <c r="D569" s="31" t="s">
        <v>0</v>
      </c>
      <c r="E569" s="5">
        <v>11.0</v>
      </c>
      <c r="F569" s="6">
        <v>16.0</v>
      </c>
      <c r="G569" s="7">
        <v>17.0</v>
      </c>
      <c r="H569" s="8">
        <v>26.0</v>
      </c>
      <c r="I569" s="9">
        <v>132.0</v>
      </c>
      <c r="J569" s="10">
        <v>41.0</v>
      </c>
      <c r="K569" s="11">
        <v>15.0</v>
      </c>
      <c r="L569" s="12">
        <v>21.0</v>
      </c>
      <c r="M569" s="13">
        <v>54.0</v>
      </c>
      <c r="N569" s="31"/>
      <c r="O569" s="14">
        <v>8.0</v>
      </c>
      <c r="P569" s="15">
        <v>18.0</v>
      </c>
      <c r="Q569" s="16">
        <v>21.0</v>
      </c>
      <c r="R569" s="17">
        <v>16.0</v>
      </c>
      <c r="S569" s="18">
        <v>114.0</v>
      </c>
      <c r="T569" s="19">
        <v>23.0</v>
      </c>
      <c r="U569" s="20">
        <v>19.0</v>
      </c>
      <c r="V569" s="21">
        <v>25.0</v>
      </c>
      <c r="W569" s="22">
        <v>25.0</v>
      </c>
      <c r="X569" s="31"/>
      <c r="Y569" s="14">
        <v>8.0</v>
      </c>
      <c r="Z569" s="15">
        <v>3.0</v>
      </c>
      <c r="AA569" s="16">
        <v>19.0</v>
      </c>
      <c r="AB569" s="17">
        <v>16.0</v>
      </c>
      <c r="AC569" s="18">
        <v>120.0</v>
      </c>
      <c r="AD569" s="19">
        <v>26.0</v>
      </c>
      <c r="AE569" s="20">
        <v>19.0</v>
      </c>
      <c r="AF569" s="21">
        <v>24.0</v>
      </c>
      <c r="AG569" s="22">
        <v>20.0</v>
      </c>
      <c r="AH569" s="27"/>
      <c r="AI569" s="27"/>
    </row>
    <row r="570">
      <c r="A570" s="32"/>
      <c r="B570" s="29">
        <v>7625.0</v>
      </c>
      <c r="C570" s="30">
        <v>2831.0</v>
      </c>
      <c r="D570" s="31" t="s">
        <v>0</v>
      </c>
      <c r="E570" s="5">
        <v>22.0</v>
      </c>
      <c r="F570" s="6">
        <v>43.0</v>
      </c>
      <c r="G570" s="7">
        <v>45.0</v>
      </c>
      <c r="H570" s="8">
        <v>116.0</v>
      </c>
      <c r="I570" s="9">
        <v>231.0</v>
      </c>
      <c r="J570" s="10">
        <v>78.0</v>
      </c>
      <c r="K570" s="11">
        <v>44.0</v>
      </c>
      <c r="L570" s="12">
        <v>30.0</v>
      </c>
      <c r="M570" s="13">
        <v>110.0</v>
      </c>
      <c r="N570" s="31"/>
      <c r="O570" s="14">
        <v>38.0</v>
      </c>
      <c r="P570" s="15">
        <v>66.0</v>
      </c>
      <c r="Q570" s="16">
        <v>37.0</v>
      </c>
      <c r="R570" s="17">
        <v>47.0</v>
      </c>
      <c r="S570" s="18">
        <v>177.0</v>
      </c>
      <c r="T570" s="19">
        <v>29.0</v>
      </c>
      <c r="U570" s="20">
        <v>77.0</v>
      </c>
      <c r="V570" s="21">
        <v>68.0</v>
      </c>
      <c r="W570" s="22">
        <v>70.0</v>
      </c>
      <c r="X570" s="31"/>
      <c r="Y570" s="14">
        <v>27.0</v>
      </c>
      <c r="Z570" s="15">
        <v>27.0</v>
      </c>
      <c r="AA570" s="16">
        <v>37.0</v>
      </c>
      <c r="AB570" s="17">
        <v>49.0</v>
      </c>
      <c r="AC570" s="18">
        <v>183.0</v>
      </c>
      <c r="AD570" s="19">
        <v>26.0</v>
      </c>
      <c r="AE570" s="20">
        <v>66.0</v>
      </c>
      <c r="AF570" s="21">
        <v>74.0</v>
      </c>
      <c r="AG570" s="22">
        <v>58.0</v>
      </c>
      <c r="AH570" s="27"/>
      <c r="AI570" s="27"/>
    </row>
    <row r="571">
      <c r="A571" s="32"/>
      <c r="B571" s="29">
        <v>7634.0</v>
      </c>
      <c r="C571" s="30">
        <v>1679.0</v>
      </c>
      <c r="D571" s="31" t="s">
        <v>0</v>
      </c>
      <c r="E571" s="5">
        <v>15.0</v>
      </c>
      <c r="F571" s="6">
        <v>31.0</v>
      </c>
      <c r="G571" s="7">
        <v>17.0</v>
      </c>
      <c r="H571" s="8">
        <v>82.0</v>
      </c>
      <c r="I571" s="9">
        <v>165.0</v>
      </c>
      <c r="J571" s="10">
        <v>58.0</v>
      </c>
      <c r="K571" s="11">
        <v>24.0</v>
      </c>
      <c r="L571" s="12">
        <v>20.0</v>
      </c>
      <c r="M571" s="13">
        <v>71.0</v>
      </c>
      <c r="N571" s="31"/>
      <c r="O571" s="14">
        <v>26.0</v>
      </c>
      <c r="P571" s="15">
        <v>24.0</v>
      </c>
      <c r="Q571" s="16">
        <v>18.0</v>
      </c>
      <c r="R571" s="17">
        <v>31.0</v>
      </c>
      <c r="S571" s="18">
        <v>135.0</v>
      </c>
      <c r="T571" s="19">
        <v>24.0</v>
      </c>
      <c r="U571" s="20">
        <v>54.0</v>
      </c>
      <c r="V571" s="21">
        <v>59.0</v>
      </c>
      <c r="W571" s="22">
        <v>41.0</v>
      </c>
      <c r="X571" s="31"/>
      <c r="Y571" s="14">
        <v>21.0</v>
      </c>
      <c r="Z571" s="15">
        <v>11.0</v>
      </c>
      <c r="AA571" s="16">
        <v>14.0</v>
      </c>
      <c r="AB571" s="17">
        <v>32.0</v>
      </c>
      <c r="AC571" s="18">
        <v>132.0</v>
      </c>
      <c r="AD571" s="19">
        <v>25.0</v>
      </c>
      <c r="AE571" s="20">
        <v>45.0</v>
      </c>
      <c r="AF571" s="21">
        <v>46.0</v>
      </c>
      <c r="AG571" s="22">
        <v>31.0</v>
      </c>
      <c r="AH571" s="27"/>
      <c r="AI571" s="27"/>
    </row>
    <row r="572">
      <c r="A572" s="32"/>
      <c r="B572" s="29">
        <v>7641.0</v>
      </c>
      <c r="C572" s="30">
        <v>1702.0</v>
      </c>
      <c r="D572" s="31" t="s">
        <v>0</v>
      </c>
      <c r="E572" s="5">
        <v>29.0</v>
      </c>
      <c r="F572" s="6">
        <v>36.0</v>
      </c>
      <c r="G572" s="7">
        <v>28.0</v>
      </c>
      <c r="H572" s="8">
        <v>168.0</v>
      </c>
      <c r="I572" s="9">
        <v>353.0</v>
      </c>
      <c r="J572" s="10">
        <v>79.0</v>
      </c>
      <c r="K572" s="11">
        <v>20.0</v>
      </c>
      <c r="L572" s="12">
        <v>22.0</v>
      </c>
      <c r="M572" s="13">
        <v>104.0</v>
      </c>
      <c r="N572" s="31"/>
      <c r="O572" s="14">
        <v>56.0</v>
      </c>
      <c r="P572" s="15">
        <v>71.0</v>
      </c>
      <c r="Q572" s="16">
        <v>20.0</v>
      </c>
      <c r="R572" s="17">
        <v>70.0</v>
      </c>
      <c r="S572" s="18">
        <v>227.0</v>
      </c>
      <c r="T572" s="19">
        <v>17.0</v>
      </c>
      <c r="U572" s="20">
        <v>83.0</v>
      </c>
      <c r="V572" s="21">
        <v>111.0</v>
      </c>
      <c r="W572" s="22">
        <v>78.0</v>
      </c>
      <c r="X572" s="31"/>
      <c r="Y572" s="14">
        <v>38.0</v>
      </c>
      <c r="Z572" s="15">
        <v>27.0</v>
      </c>
      <c r="AA572" s="16">
        <v>23.0</v>
      </c>
      <c r="AB572" s="17">
        <v>68.0</v>
      </c>
      <c r="AC572" s="18">
        <v>229.0</v>
      </c>
      <c r="AD572" s="19">
        <v>16.0</v>
      </c>
      <c r="AE572" s="20">
        <v>54.0</v>
      </c>
      <c r="AF572" s="21">
        <v>100.0</v>
      </c>
      <c r="AG572" s="22">
        <v>54.0</v>
      </c>
      <c r="AH572" s="27"/>
      <c r="AI572" s="27"/>
    </row>
    <row r="573">
      <c r="A573" s="32"/>
      <c r="B573" s="29">
        <v>7643.0</v>
      </c>
      <c r="C573" s="30">
        <v>1934.0</v>
      </c>
      <c r="D573" s="31" t="s">
        <v>0</v>
      </c>
      <c r="E573" s="5">
        <v>25.0</v>
      </c>
      <c r="F573" s="6">
        <v>26.0</v>
      </c>
      <c r="G573" s="7">
        <v>34.0</v>
      </c>
      <c r="H573" s="8">
        <v>74.0</v>
      </c>
      <c r="I573" s="9">
        <v>205.0</v>
      </c>
      <c r="J573" s="10">
        <v>89.0</v>
      </c>
      <c r="K573" s="11">
        <v>27.0</v>
      </c>
      <c r="L573" s="12">
        <v>21.0</v>
      </c>
      <c r="M573" s="13">
        <v>92.0</v>
      </c>
      <c r="N573" s="31"/>
      <c r="O573" s="14">
        <v>26.0</v>
      </c>
      <c r="P573" s="15">
        <v>32.0</v>
      </c>
      <c r="Q573" s="16">
        <v>35.0</v>
      </c>
      <c r="R573" s="17">
        <v>35.0</v>
      </c>
      <c r="S573" s="18">
        <v>161.0</v>
      </c>
      <c r="T573" s="19">
        <v>39.0</v>
      </c>
      <c r="U573" s="20">
        <v>52.0</v>
      </c>
      <c r="V573" s="21">
        <v>73.0</v>
      </c>
      <c r="W573" s="22">
        <v>46.0</v>
      </c>
      <c r="X573" s="31"/>
      <c r="Y573" s="14">
        <v>19.0</v>
      </c>
      <c r="Z573" s="15">
        <v>23.0</v>
      </c>
      <c r="AA573" s="16">
        <v>22.0</v>
      </c>
      <c r="AB573" s="17">
        <v>34.0</v>
      </c>
      <c r="AC573" s="18">
        <v>161.0</v>
      </c>
      <c r="AD573" s="19">
        <v>39.0</v>
      </c>
      <c r="AE573" s="20">
        <v>42.0</v>
      </c>
      <c r="AF573" s="21">
        <v>62.0</v>
      </c>
      <c r="AG573" s="22">
        <v>36.0</v>
      </c>
      <c r="AH573" s="27"/>
      <c r="AI573" s="27"/>
    </row>
    <row r="574">
      <c r="A574" s="32"/>
      <c r="B574" s="29">
        <v>7651.0</v>
      </c>
      <c r="C574" s="30">
        <v>2119.0</v>
      </c>
      <c r="D574" s="31" t="s">
        <v>0</v>
      </c>
      <c r="E574" s="5">
        <v>31.0</v>
      </c>
      <c r="F574" s="6">
        <v>52.0</v>
      </c>
      <c r="G574" s="7">
        <v>42.0</v>
      </c>
      <c r="H574" s="8">
        <v>92.0</v>
      </c>
      <c r="I574" s="9">
        <v>210.0</v>
      </c>
      <c r="J574" s="10">
        <v>69.0</v>
      </c>
      <c r="K574" s="11">
        <v>39.0</v>
      </c>
      <c r="L574" s="12">
        <v>19.0</v>
      </c>
      <c r="M574" s="13">
        <v>109.0</v>
      </c>
      <c r="N574" s="31"/>
      <c r="O574" s="14">
        <v>47.0</v>
      </c>
      <c r="P574" s="15">
        <v>49.0</v>
      </c>
      <c r="Q574" s="16">
        <v>30.0</v>
      </c>
      <c r="R574" s="17">
        <v>65.0</v>
      </c>
      <c r="S574" s="18">
        <v>194.0</v>
      </c>
      <c r="T574" s="19">
        <v>25.0</v>
      </c>
      <c r="U574" s="20">
        <v>43.0</v>
      </c>
      <c r="V574" s="21">
        <v>80.0</v>
      </c>
      <c r="W574" s="22">
        <v>53.0</v>
      </c>
      <c r="X574" s="31"/>
      <c r="Y574" s="14">
        <v>24.0</v>
      </c>
      <c r="Z574" s="15">
        <v>19.0</v>
      </c>
      <c r="AA574" s="16">
        <v>31.0</v>
      </c>
      <c r="AB574" s="17">
        <v>66.0</v>
      </c>
      <c r="AC574" s="18">
        <v>191.0</v>
      </c>
      <c r="AD574" s="19">
        <v>25.0</v>
      </c>
      <c r="AE574" s="20">
        <v>38.0</v>
      </c>
      <c r="AF574" s="21">
        <v>77.0</v>
      </c>
      <c r="AG574" s="22">
        <v>42.0</v>
      </c>
      <c r="AH574" s="27"/>
      <c r="AI574" s="27"/>
    </row>
    <row r="575">
      <c r="A575" s="32"/>
      <c r="B575" s="29">
        <v>7652.0</v>
      </c>
      <c r="C575" s="30">
        <v>1498.0</v>
      </c>
      <c r="D575" s="31" t="s">
        <v>0</v>
      </c>
      <c r="E575" s="5">
        <v>23.0</v>
      </c>
      <c r="F575" s="6">
        <v>33.0</v>
      </c>
      <c r="G575" s="7">
        <v>27.0</v>
      </c>
      <c r="H575" s="8">
        <v>80.0</v>
      </c>
      <c r="I575" s="9">
        <v>126.0</v>
      </c>
      <c r="J575" s="10">
        <v>39.0</v>
      </c>
      <c r="K575" s="11">
        <v>23.0</v>
      </c>
      <c r="L575" s="12">
        <v>19.0</v>
      </c>
      <c r="M575" s="13">
        <v>44.0</v>
      </c>
      <c r="N575" s="31"/>
      <c r="O575" s="14">
        <v>39.0</v>
      </c>
      <c r="P575" s="15">
        <v>24.0</v>
      </c>
      <c r="Q575" s="16">
        <v>19.0</v>
      </c>
      <c r="R575" s="17">
        <v>34.0</v>
      </c>
      <c r="S575" s="18">
        <v>91.0</v>
      </c>
      <c r="T575" s="19">
        <v>14.0</v>
      </c>
      <c r="U575" s="20">
        <v>42.0</v>
      </c>
      <c r="V575" s="21">
        <v>53.0</v>
      </c>
      <c r="W575" s="22">
        <v>40.0</v>
      </c>
      <c r="X575" s="31"/>
      <c r="Y575" s="14">
        <v>16.0</v>
      </c>
      <c r="Z575" s="15">
        <v>12.0</v>
      </c>
      <c r="AA575" s="16">
        <v>18.0</v>
      </c>
      <c r="AB575" s="17">
        <v>33.0</v>
      </c>
      <c r="AC575" s="18">
        <v>87.0</v>
      </c>
      <c r="AD575" s="19">
        <v>12.0</v>
      </c>
      <c r="AE575" s="20">
        <v>44.0</v>
      </c>
      <c r="AF575" s="21">
        <v>45.0</v>
      </c>
      <c r="AG575" s="22">
        <v>34.0</v>
      </c>
      <c r="AH575" s="27"/>
      <c r="AI575" s="27"/>
    </row>
    <row r="576">
      <c r="A576" s="32"/>
      <c r="B576" s="29">
        <v>7663.0</v>
      </c>
      <c r="C576" s="30">
        <v>959.0</v>
      </c>
      <c r="D576" s="31" t="s">
        <v>0</v>
      </c>
      <c r="E576" s="5">
        <v>9.0</v>
      </c>
      <c r="F576" s="6">
        <v>22.0</v>
      </c>
      <c r="G576" s="7">
        <v>10.0</v>
      </c>
      <c r="H576" s="8">
        <v>30.0</v>
      </c>
      <c r="I576" s="9">
        <v>84.0</v>
      </c>
      <c r="J576" s="10">
        <v>26.0</v>
      </c>
      <c r="K576" s="11">
        <v>7.0</v>
      </c>
      <c r="L576" s="12">
        <v>7.0</v>
      </c>
      <c r="M576" s="13">
        <v>26.0</v>
      </c>
      <c r="N576" s="31"/>
      <c r="O576" s="14">
        <v>10.0</v>
      </c>
      <c r="P576" s="15">
        <v>19.0</v>
      </c>
      <c r="Q576" s="16">
        <v>10.0</v>
      </c>
      <c r="R576" s="17">
        <v>19.0</v>
      </c>
      <c r="S576" s="18">
        <v>67.0</v>
      </c>
      <c r="T576" s="19">
        <v>9.0</v>
      </c>
      <c r="U576" s="20">
        <v>17.0</v>
      </c>
      <c r="V576" s="21">
        <v>26.0</v>
      </c>
      <c r="W576" s="22">
        <v>15.0</v>
      </c>
      <c r="X576" s="31"/>
      <c r="Y576" s="14">
        <v>8.0</v>
      </c>
      <c r="Z576" s="15">
        <v>8.0</v>
      </c>
      <c r="AA576" s="16">
        <v>6.0</v>
      </c>
      <c r="AB576" s="17">
        <v>19.0</v>
      </c>
      <c r="AC576" s="18">
        <v>68.0</v>
      </c>
      <c r="AD576" s="19">
        <v>10.0</v>
      </c>
      <c r="AE576" s="20">
        <v>15.0</v>
      </c>
      <c r="AF576" s="21">
        <v>29.0</v>
      </c>
      <c r="AG576" s="22">
        <v>17.0</v>
      </c>
      <c r="AH576" s="27"/>
      <c r="AI576" s="27"/>
    </row>
    <row r="577">
      <c r="A577" s="32"/>
      <c r="B577" s="29">
        <v>7665.0</v>
      </c>
      <c r="C577" s="30">
        <v>3108.0</v>
      </c>
      <c r="D577" s="31" t="s">
        <v>0</v>
      </c>
      <c r="E577" s="5">
        <v>39.0</v>
      </c>
      <c r="F577" s="6">
        <v>54.0</v>
      </c>
      <c r="G577" s="7">
        <v>55.0</v>
      </c>
      <c r="H577" s="8">
        <v>119.0</v>
      </c>
      <c r="I577" s="9">
        <v>327.0</v>
      </c>
      <c r="J577" s="10">
        <v>88.0</v>
      </c>
      <c r="K577" s="11">
        <v>66.0</v>
      </c>
      <c r="L577" s="12">
        <v>34.0</v>
      </c>
      <c r="M577" s="13">
        <v>183.0</v>
      </c>
      <c r="N577" s="31"/>
      <c r="O577" s="14">
        <v>39.0</v>
      </c>
      <c r="P577" s="15">
        <v>61.0</v>
      </c>
      <c r="Q577" s="16">
        <v>39.0</v>
      </c>
      <c r="R577" s="17">
        <v>97.0</v>
      </c>
      <c r="S577" s="18">
        <v>320.0</v>
      </c>
      <c r="T577" s="19">
        <v>44.0</v>
      </c>
      <c r="U577" s="20">
        <v>66.0</v>
      </c>
      <c r="V577" s="21">
        <v>87.0</v>
      </c>
      <c r="W577" s="22">
        <v>77.0</v>
      </c>
      <c r="X577" s="31"/>
      <c r="Y577" s="14">
        <v>30.0</v>
      </c>
      <c r="Z577" s="15">
        <v>39.0</v>
      </c>
      <c r="AA577" s="16">
        <v>39.0</v>
      </c>
      <c r="AB577" s="17">
        <v>95.0</v>
      </c>
      <c r="AC577" s="18">
        <v>310.0</v>
      </c>
      <c r="AD577" s="19">
        <v>42.0</v>
      </c>
      <c r="AE577" s="20">
        <v>54.0</v>
      </c>
      <c r="AF577" s="21">
        <v>78.0</v>
      </c>
      <c r="AG577" s="22">
        <v>58.0</v>
      </c>
      <c r="AH577" s="27"/>
      <c r="AI577" s="27"/>
    </row>
    <row r="578">
      <c r="A578" s="32"/>
      <c r="B578" s="29">
        <v>7674.0</v>
      </c>
      <c r="C578" s="30">
        <v>1500.0</v>
      </c>
      <c r="D578" s="31" t="s">
        <v>0</v>
      </c>
      <c r="E578" s="5">
        <v>20.0</v>
      </c>
      <c r="F578" s="6">
        <v>42.0</v>
      </c>
      <c r="G578" s="7">
        <v>13.0</v>
      </c>
      <c r="H578" s="8">
        <v>53.0</v>
      </c>
      <c r="I578" s="9">
        <v>118.0</v>
      </c>
      <c r="J578" s="10">
        <v>58.0</v>
      </c>
      <c r="K578" s="11">
        <v>22.0</v>
      </c>
      <c r="L578" s="12">
        <v>24.0</v>
      </c>
      <c r="M578" s="13">
        <v>57.0</v>
      </c>
      <c r="N578" s="31"/>
      <c r="O578" s="14">
        <v>21.0</v>
      </c>
      <c r="P578" s="15">
        <v>28.0</v>
      </c>
      <c r="Q578" s="16">
        <v>14.0</v>
      </c>
      <c r="R578" s="17">
        <v>33.0</v>
      </c>
      <c r="S578" s="18">
        <v>106.0</v>
      </c>
      <c r="T578" s="19">
        <v>26.0</v>
      </c>
      <c r="U578" s="20">
        <v>29.0</v>
      </c>
      <c r="V578" s="21">
        <v>48.0</v>
      </c>
      <c r="W578" s="22">
        <v>45.0</v>
      </c>
      <c r="X578" s="31"/>
      <c r="Y578" s="14">
        <v>24.0</v>
      </c>
      <c r="Z578" s="15">
        <v>9.0</v>
      </c>
      <c r="AA578" s="16">
        <v>18.0</v>
      </c>
      <c r="AB578" s="17">
        <v>32.0</v>
      </c>
      <c r="AC578" s="18">
        <v>102.0</v>
      </c>
      <c r="AD578" s="19">
        <v>25.0</v>
      </c>
      <c r="AE578" s="20">
        <v>21.0</v>
      </c>
      <c r="AF578" s="21">
        <v>48.0</v>
      </c>
      <c r="AG578" s="22">
        <v>36.0</v>
      </c>
      <c r="AH578" s="27"/>
      <c r="AI578" s="27"/>
    </row>
    <row r="579">
      <c r="A579" s="32"/>
      <c r="B579" s="29">
        <v>7675.0</v>
      </c>
      <c r="C579" s="30">
        <v>920.0</v>
      </c>
      <c r="D579" s="31" t="s">
        <v>0</v>
      </c>
      <c r="E579" s="5">
        <v>10.0</v>
      </c>
      <c r="F579" s="6">
        <v>17.0</v>
      </c>
      <c r="G579" s="7">
        <v>15.0</v>
      </c>
      <c r="H579" s="8">
        <v>42.0</v>
      </c>
      <c r="I579" s="9">
        <v>89.0</v>
      </c>
      <c r="J579" s="10">
        <v>28.0</v>
      </c>
      <c r="K579" s="11">
        <v>19.0</v>
      </c>
      <c r="L579" s="12">
        <v>19.0</v>
      </c>
      <c r="M579" s="13">
        <v>33.0</v>
      </c>
      <c r="N579" s="31"/>
      <c r="O579" s="14">
        <v>13.0</v>
      </c>
      <c r="P579" s="15">
        <v>16.0</v>
      </c>
      <c r="Q579" s="16">
        <v>12.0</v>
      </c>
      <c r="R579" s="17">
        <v>25.0</v>
      </c>
      <c r="S579" s="18">
        <v>62.0</v>
      </c>
      <c r="T579" s="19">
        <v>15.0</v>
      </c>
      <c r="U579" s="20">
        <v>22.0</v>
      </c>
      <c r="V579" s="21">
        <v>31.0</v>
      </c>
      <c r="W579" s="22">
        <v>32.0</v>
      </c>
      <c r="X579" s="31"/>
      <c r="Y579" s="14">
        <v>12.0</v>
      </c>
      <c r="Z579" s="15">
        <v>5.0</v>
      </c>
      <c r="AA579" s="16">
        <v>19.0</v>
      </c>
      <c r="AB579" s="17">
        <v>25.0</v>
      </c>
      <c r="AC579" s="18">
        <v>60.0</v>
      </c>
      <c r="AD579" s="19">
        <v>14.0</v>
      </c>
      <c r="AE579" s="20">
        <v>10.0</v>
      </c>
      <c r="AF579" s="21">
        <v>27.0</v>
      </c>
      <c r="AG579" s="22">
        <v>14.0</v>
      </c>
      <c r="AH579" s="27"/>
      <c r="AI579" s="27"/>
    </row>
  </sheetData>
  <hyperlinks>
    <hyperlink r:id="rId1" ref="A3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3" max="33" width="29.5"/>
  </cols>
  <sheetData>
    <row r="1">
      <c r="A1" s="2"/>
      <c r="B1" s="3"/>
      <c r="C1" s="4"/>
      <c r="D1" s="5" t="s">
        <v>0</v>
      </c>
      <c r="E1" s="6" t="s">
        <v>0</v>
      </c>
      <c r="F1" s="7" t="s">
        <v>0</v>
      </c>
      <c r="G1" s="8" t="s">
        <v>0</v>
      </c>
      <c r="H1" s="9" t="s">
        <v>0</v>
      </c>
      <c r="I1" s="10" t="s">
        <v>0</v>
      </c>
      <c r="J1" s="11" t="s">
        <v>0</v>
      </c>
      <c r="K1" s="12" t="s">
        <v>0</v>
      </c>
      <c r="L1" s="13" t="s">
        <v>0</v>
      </c>
      <c r="M1" s="4"/>
      <c r="N1" s="14" t="s">
        <v>1</v>
      </c>
      <c r="O1" s="15" t="s">
        <v>1</v>
      </c>
      <c r="P1" s="16" t="s">
        <v>1</v>
      </c>
      <c r="Q1" s="17" t="s">
        <v>1</v>
      </c>
      <c r="R1" s="18" t="s">
        <v>1</v>
      </c>
      <c r="S1" s="19" t="s">
        <v>1</v>
      </c>
      <c r="T1" s="20" t="s">
        <v>1</v>
      </c>
      <c r="U1" s="21" t="s">
        <v>1</v>
      </c>
      <c r="V1" s="22" t="s">
        <v>1</v>
      </c>
      <c r="W1" s="4"/>
      <c r="X1" s="14" t="s">
        <v>2</v>
      </c>
      <c r="Y1" s="15" t="s">
        <v>2</v>
      </c>
      <c r="Z1" s="16" t="s">
        <v>2</v>
      </c>
      <c r="AA1" s="17" t="s">
        <v>2</v>
      </c>
      <c r="AB1" s="18" t="s">
        <v>2</v>
      </c>
      <c r="AC1" s="19" t="s">
        <v>2</v>
      </c>
      <c r="AD1" s="20" t="s">
        <v>2</v>
      </c>
      <c r="AE1" s="21" t="s">
        <v>2</v>
      </c>
      <c r="AF1" s="22" t="s">
        <v>2</v>
      </c>
      <c r="AG1" s="33"/>
      <c r="AH1" s="14" t="s">
        <v>1</v>
      </c>
      <c r="AI1" s="15" t="s">
        <v>1</v>
      </c>
      <c r="AJ1" s="16" t="s">
        <v>1</v>
      </c>
      <c r="AK1" s="20" t="s">
        <v>1</v>
      </c>
      <c r="AL1" s="21" t="s">
        <v>1</v>
      </c>
      <c r="AM1" s="22" t="s">
        <v>1</v>
      </c>
      <c r="AN1" s="34" t="s">
        <v>35</v>
      </c>
      <c r="AO1" s="34" t="s">
        <v>36</v>
      </c>
      <c r="AP1" s="34" t="s">
        <v>37</v>
      </c>
      <c r="AQ1" s="23"/>
      <c r="AR1" s="23"/>
      <c r="AS1" s="23"/>
    </row>
    <row r="2">
      <c r="A2" s="24" t="s">
        <v>4</v>
      </c>
      <c r="B2" s="25" t="s">
        <v>5</v>
      </c>
      <c r="C2" s="26" t="s">
        <v>6</v>
      </c>
      <c r="D2" s="14" t="s">
        <v>7</v>
      </c>
      <c r="E2" s="15" t="s">
        <v>8</v>
      </c>
      <c r="F2" s="16" t="s">
        <v>9</v>
      </c>
      <c r="G2" s="17" t="s">
        <v>10</v>
      </c>
      <c r="H2" s="18" t="s">
        <v>11</v>
      </c>
      <c r="I2" s="19" t="s">
        <v>12</v>
      </c>
      <c r="J2" s="20" t="s">
        <v>13</v>
      </c>
      <c r="K2" s="21" t="s">
        <v>14</v>
      </c>
      <c r="L2" s="22" t="s">
        <v>15</v>
      </c>
      <c r="M2" s="26"/>
      <c r="N2" s="14" t="s">
        <v>16</v>
      </c>
      <c r="O2" s="15" t="s">
        <v>17</v>
      </c>
      <c r="P2" s="16" t="s">
        <v>18</v>
      </c>
      <c r="Q2" s="17" t="s">
        <v>19</v>
      </c>
      <c r="R2" s="18" t="s">
        <v>20</v>
      </c>
      <c r="S2" s="19" t="s">
        <v>21</v>
      </c>
      <c r="T2" s="20" t="s">
        <v>22</v>
      </c>
      <c r="U2" s="21" t="s">
        <v>23</v>
      </c>
      <c r="V2" s="22" t="s">
        <v>24</v>
      </c>
      <c r="W2" s="26"/>
      <c r="X2" s="14" t="s">
        <v>25</v>
      </c>
      <c r="Y2" s="15" t="s">
        <v>26</v>
      </c>
      <c r="Z2" s="16" t="s">
        <v>27</v>
      </c>
      <c r="AA2" s="17" t="s">
        <v>28</v>
      </c>
      <c r="AB2" s="18" t="s">
        <v>29</v>
      </c>
      <c r="AC2" s="19" t="s">
        <v>30</v>
      </c>
      <c r="AD2" s="20" t="s">
        <v>31</v>
      </c>
      <c r="AE2" s="21" t="s">
        <v>32</v>
      </c>
      <c r="AF2" s="22" t="s">
        <v>33</v>
      </c>
      <c r="AG2" s="35"/>
      <c r="AH2" s="14" t="s">
        <v>16</v>
      </c>
      <c r="AI2" s="15" t="s">
        <v>17</v>
      </c>
      <c r="AJ2" s="16" t="s">
        <v>18</v>
      </c>
      <c r="AK2" s="20" t="s">
        <v>22</v>
      </c>
      <c r="AL2" s="21" t="s">
        <v>23</v>
      </c>
      <c r="AM2" s="22" t="s">
        <v>24</v>
      </c>
      <c r="AN2" s="36" t="s">
        <v>38</v>
      </c>
      <c r="AO2" s="36" t="s">
        <v>39</v>
      </c>
      <c r="AP2" s="36" t="s">
        <v>40</v>
      </c>
      <c r="AQ2" s="37"/>
      <c r="AR2" s="37"/>
      <c r="AS2" s="37"/>
    </row>
    <row r="3">
      <c r="A3" s="29">
        <v>1000.0</v>
      </c>
      <c r="B3" s="30">
        <v>640.0</v>
      </c>
      <c r="C3" s="31" t="s">
        <v>0</v>
      </c>
      <c r="D3" s="5">
        <v>15.0</v>
      </c>
      <c r="E3" s="6">
        <v>14.0</v>
      </c>
      <c r="F3" s="7">
        <v>2.0</v>
      </c>
      <c r="G3" s="8">
        <v>42.0</v>
      </c>
      <c r="H3" s="9">
        <v>66.0</v>
      </c>
      <c r="I3" s="10">
        <v>15.0</v>
      </c>
      <c r="J3" s="11">
        <v>14.0</v>
      </c>
      <c r="K3" s="12">
        <v>6.0</v>
      </c>
      <c r="L3" s="13">
        <v>27.0</v>
      </c>
      <c r="M3" s="31"/>
      <c r="N3" s="14">
        <v>30.0</v>
      </c>
      <c r="O3" s="15">
        <v>15.0</v>
      </c>
      <c r="P3" s="16">
        <v>5.0</v>
      </c>
      <c r="Q3" s="17">
        <v>16.0</v>
      </c>
      <c r="R3" s="18">
        <v>46.0</v>
      </c>
      <c r="S3" s="19">
        <v>5.0</v>
      </c>
      <c r="T3" s="20">
        <v>17.0</v>
      </c>
      <c r="U3" s="21">
        <v>20.0</v>
      </c>
      <c r="V3" s="22">
        <v>14.0</v>
      </c>
      <c r="W3" s="31"/>
      <c r="X3" s="14">
        <v>5.0</v>
      </c>
      <c r="Y3" s="15">
        <v>3.0</v>
      </c>
      <c r="Z3" s="16">
        <v>5.0</v>
      </c>
      <c r="AA3" s="17">
        <v>18.0</v>
      </c>
      <c r="AB3" s="18">
        <v>44.0</v>
      </c>
      <c r="AC3" s="19">
        <v>4.0</v>
      </c>
      <c r="AD3" s="20">
        <v>21.0</v>
      </c>
      <c r="AE3" s="21">
        <v>25.0</v>
      </c>
      <c r="AF3" s="22">
        <v>8.0</v>
      </c>
      <c r="AG3" s="38"/>
      <c r="AH3" s="14">
        <v>30.0</v>
      </c>
      <c r="AI3" s="15">
        <v>15.0</v>
      </c>
      <c r="AJ3" s="16">
        <v>5.0</v>
      </c>
      <c r="AK3" s="20">
        <v>17.0</v>
      </c>
      <c r="AL3" s="21">
        <v>20.0</v>
      </c>
      <c r="AM3" s="22">
        <v>14.0</v>
      </c>
      <c r="AN3" s="39">
        <f t="shared" ref="AN3:AP3" si="1">AH3/(AH3+AK3)</f>
        <v>0.6382978723</v>
      </c>
      <c r="AO3" s="39">
        <f t="shared" si="1"/>
        <v>0.4285714286</v>
      </c>
      <c r="AP3" s="39">
        <f t="shared" si="1"/>
        <v>0.2631578947</v>
      </c>
      <c r="AQ3" s="23"/>
      <c r="AR3" s="23"/>
      <c r="AS3" s="23"/>
    </row>
    <row r="4">
      <c r="A4" s="29">
        <v>1001.0</v>
      </c>
      <c r="B4" s="30">
        <v>1053.0</v>
      </c>
      <c r="C4" s="31" t="s">
        <v>0</v>
      </c>
      <c r="D4" s="5">
        <v>15.0</v>
      </c>
      <c r="E4" s="6">
        <v>22.0</v>
      </c>
      <c r="F4" s="7">
        <v>14.0</v>
      </c>
      <c r="G4" s="8">
        <v>37.0</v>
      </c>
      <c r="H4" s="9">
        <v>76.0</v>
      </c>
      <c r="I4" s="10">
        <v>22.0</v>
      </c>
      <c r="J4" s="11">
        <v>14.0</v>
      </c>
      <c r="K4" s="12">
        <v>11.0</v>
      </c>
      <c r="L4" s="13">
        <v>23.0</v>
      </c>
      <c r="M4" s="31"/>
      <c r="N4" s="14">
        <v>12.0</v>
      </c>
      <c r="O4" s="15">
        <v>13.0</v>
      </c>
      <c r="P4" s="16">
        <v>6.0</v>
      </c>
      <c r="Q4" s="17">
        <v>24.0</v>
      </c>
      <c r="R4" s="18">
        <v>61.0</v>
      </c>
      <c r="S4" s="19">
        <v>8.0</v>
      </c>
      <c r="T4" s="20">
        <v>22.0</v>
      </c>
      <c r="U4" s="21">
        <v>27.0</v>
      </c>
      <c r="V4" s="22">
        <v>25.0</v>
      </c>
      <c r="W4" s="31"/>
      <c r="X4" s="14">
        <v>16.0</v>
      </c>
      <c r="Y4" s="15">
        <v>11.0</v>
      </c>
      <c r="Z4" s="16">
        <v>12.0</v>
      </c>
      <c r="AA4" s="17">
        <v>24.0</v>
      </c>
      <c r="AB4" s="18">
        <v>60.0</v>
      </c>
      <c r="AC4" s="19">
        <v>9.0</v>
      </c>
      <c r="AD4" s="20">
        <v>15.0</v>
      </c>
      <c r="AE4" s="21">
        <v>28.0</v>
      </c>
      <c r="AF4" s="22">
        <v>14.0</v>
      </c>
      <c r="AG4" s="38"/>
      <c r="AH4" s="14">
        <v>12.0</v>
      </c>
      <c r="AI4" s="15">
        <v>13.0</v>
      </c>
      <c r="AJ4" s="16">
        <v>6.0</v>
      </c>
      <c r="AK4" s="20">
        <v>22.0</v>
      </c>
      <c r="AL4" s="21">
        <v>27.0</v>
      </c>
      <c r="AM4" s="22">
        <v>25.0</v>
      </c>
      <c r="AN4" s="39">
        <f t="shared" ref="AN4:AP4" si="2">AH4/(AH4+AK4)</f>
        <v>0.3529411765</v>
      </c>
      <c r="AO4" s="39">
        <f t="shared" si="2"/>
        <v>0.325</v>
      </c>
      <c r="AP4" s="39">
        <f t="shared" si="2"/>
        <v>0.1935483871</v>
      </c>
      <c r="AQ4" s="23"/>
      <c r="AR4" s="23"/>
      <c r="AS4" s="23"/>
    </row>
    <row r="5">
      <c r="A5" s="29">
        <v>1004.0</v>
      </c>
      <c r="B5" s="30">
        <v>1917.0</v>
      </c>
      <c r="C5" s="31" t="s">
        <v>0</v>
      </c>
      <c r="D5" s="5">
        <v>7.0</v>
      </c>
      <c r="E5" s="6">
        <v>17.0</v>
      </c>
      <c r="F5" s="7">
        <v>9.0</v>
      </c>
      <c r="G5" s="8">
        <v>21.0</v>
      </c>
      <c r="H5" s="9">
        <v>72.0</v>
      </c>
      <c r="I5" s="10">
        <v>24.0</v>
      </c>
      <c r="J5" s="11">
        <v>6.0</v>
      </c>
      <c r="K5" s="12">
        <v>11.0</v>
      </c>
      <c r="L5" s="13">
        <v>63.0</v>
      </c>
      <c r="M5" s="31"/>
      <c r="N5" s="14">
        <v>7.0</v>
      </c>
      <c r="O5" s="15">
        <v>7.0</v>
      </c>
      <c r="P5" s="16">
        <v>5.0</v>
      </c>
      <c r="Q5" s="17">
        <v>17.0</v>
      </c>
      <c r="R5" s="18">
        <v>97.0</v>
      </c>
      <c r="S5" s="19">
        <v>20.0</v>
      </c>
      <c r="T5" s="20">
        <v>2.0</v>
      </c>
      <c r="U5" s="21">
        <v>11.0</v>
      </c>
      <c r="V5" s="22">
        <v>15.0</v>
      </c>
      <c r="W5" s="31"/>
      <c r="X5" s="14">
        <v>2.0</v>
      </c>
      <c r="Y5" s="15">
        <v>4.0</v>
      </c>
      <c r="Z5" s="16">
        <v>4.0</v>
      </c>
      <c r="AA5" s="17">
        <v>15.0</v>
      </c>
      <c r="AB5" s="18">
        <v>93.0</v>
      </c>
      <c r="AC5" s="19">
        <v>21.0</v>
      </c>
      <c r="AD5" s="20">
        <v>4.0</v>
      </c>
      <c r="AE5" s="21">
        <v>10.0</v>
      </c>
      <c r="AF5" s="22">
        <v>10.0</v>
      </c>
      <c r="AG5" s="38"/>
      <c r="AH5" s="14">
        <v>7.0</v>
      </c>
      <c r="AI5" s="15">
        <v>7.0</v>
      </c>
      <c r="AJ5" s="16">
        <v>5.0</v>
      </c>
      <c r="AK5" s="20">
        <v>2.0</v>
      </c>
      <c r="AL5" s="21">
        <v>11.0</v>
      </c>
      <c r="AM5" s="22">
        <v>15.0</v>
      </c>
      <c r="AN5" s="39">
        <f t="shared" ref="AN5:AP5" si="3">AH5/(AH5+AK5)</f>
        <v>0.7777777778</v>
      </c>
      <c r="AO5" s="39">
        <f t="shared" si="3"/>
        <v>0.3888888889</v>
      </c>
      <c r="AP5" s="39">
        <f t="shared" si="3"/>
        <v>0.25</v>
      </c>
      <c r="AQ5" s="23"/>
      <c r="AR5" s="23"/>
      <c r="AS5" s="23"/>
    </row>
    <row r="6">
      <c r="A6" s="29">
        <v>1005.0</v>
      </c>
      <c r="B6" s="30">
        <v>1599.0</v>
      </c>
      <c r="C6" s="31" t="s">
        <v>0</v>
      </c>
      <c r="D6" s="5">
        <v>14.0</v>
      </c>
      <c r="E6" s="6">
        <v>26.0</v>
      </c>
      <c r="F6" s="7">
        <v>11.0</v>
      </c>
      <c r="G6" s="8">
        <v>65.0</v>
      </c>
      <c r="H6" s="9">
        <v>130.0</v>
      </c>
      <c r="I6" s="10">
        <v>29.0</v>
      </c>
      <c r="J6" s="11">
        <v>27.0</v>
      </c>
      <c r="K6" s="12">
        <v>10.0</v>
      </c>
      <c r="L6" s="13">
        <v>62.0</v>
      </c>
      <c r="M6" s="31"/>
      <c r="N6" s="14">
        <v>23.0</v>
      </c>
      <c r="O6" s="15">
        <v>24.0</v>
      </c>
      <c r="P6" s="16">
        <v>7.0</v>
      </c>
      <c r="Q6" s="17">
        <v>44.0</v>
      </c>
      <c r="R6" s="18">
        <v>116.0</v>
      </c>
      <c r="S6" s="19">
        <v>13.0</v>
      </c>
      <c r="T6" s="20">
        <v>29.0</v>
      </c>
      <c r="U6" s="21">
        <v>46.0</v>
      </c>
      <c r="V6" s="22">
        <v>27.0</v>
      </c>
      <c r="W6" s="31"/>
      <c r="X6" s="14">
        <v>6.0</v>
      </c>
      <c r="Y6" s="15">
        <v>9.0</v>
      </c>
      <c r="Z6" s="16">
        <v>10.0</v>
      </c>
      <c r="AA6" s="17">
        <v>41.0</v>
      </c>
      <c r="AB6" s="18">
        <v>115.0</v>
      </c>
      <c r="AC6" s="19">
        <v>12.0</v>
      </c>
      <c r="AD6" s="20">
        <v>25.0</v>
      </c>
      <c r="AE6" s="21">
        <v>36.0</v>
      </c>
      <c r="AF6" s="22">
        <v>20.0</v>
      </c>
      <c r="AG6" s="38"/>
      <c r="AH6" s="14">
        <v>23.0</v>
      </c>
      <c r="AI6" s="15">
        <v>24.0</v>
      </c>
      <c r="AJ6" s="16">
        <v>7.0</v>
      </c>
      <c r="AK6" s="20">
        <v>29.0</v>
      </c>
      <c r="AL6" s="21">
        <v>46.0</v>
      </c>
      <c r="AM6" s="22">
        <v>27.0</v>
      </c>
      <c r="AN6" s="39">
        <f t="shared" ref="AN6:AP6" si="4">AH6/(AH6+AK6)</f>
        <v>0.4423076923</v>
      </c>
      <c r="AO6" s="39">
        <f t="shared" si="4"/>
        <v>0.3428571429</v>
      </c>
      <c r="AP6" s="39">
        <f t="shared" si="4"/>
        <v>0.2058823529</v>
      </c>
      <c r="AQ6" s="23"/>
      <c r="AR6" s="23"/>
      <c r="AS6" s="23"/>
    </row>
    <row r="7">
      <c r="A7" s="29">
        <v>1006.0</v>
      </c>
      <c r="B7" s="30">
        <v>1548.0</v>
      </c>
      <c r="C7" s="31" t="s">
        <v>0</v>
      </c>
      <c r="D7" s="5">
        <v>5.0</v>
      </c>
      <c r="E7" s="6">
        <v>27.0</v>
      </c>
      <c r="F7" s="7">
        <v>6.0</v>
      </c>
      <c r="G7" s="8">
        <v>33.0</v>
      </c>
      <c r="H7" s="9">
        <v>68.0</v>
      </c>
      <c r="I7" s="10">
        <v>27.0</v>
      </c>
      <c r="J7" s="11">
        <v>16.0</v>
      </c>
      <c r="K7" s="12">
        <v>6.0</v>
      </c>
      <c r="L7" s="13">
        <v>39.0</v>
      </c>
      <c r="M7" s="31"/>
      <c r="N7" s="14">
        <v>5.0</v>
      </c>
      <c r="O7" s="15">
        <v>12.0</v>
      </c>
      <c r="P7" s="16">
        <v>5.0</v>
      </c>
      <c r="Q7" s="17">
        <v>23.0</v>
      </c>
      <c r="R7" s="18">
        <v>78.0</v>
      </c>
      <c r="S7" s="19">
        <v>16.0</v>
      </c>
      <c r="T7" s="20">
        <v>13.0</v>
      </c>
      <c r="U7" s="21">
        <v>19.0</v>
      </c>
      <c r="V7" s="22">
        <v>16.0</v>
      </c>
      <c r="W7" s="31"/>
      <c r="X7" s="14">
        <v>2.0</v>
      </c>
      <c r="Y7" s="15">
        <v>6.0</v>
      </c>
      <c r="Z7" s="16">
        <v>8.0</v>
      </c>
      <c r="AA7" s="17">
        <v>22.0</v>
      </c>
      <c r="AB7" s="18">
        <v>78.0</v>
      </c>
      <c r="AC7" s="19">
        <v>15.0</v>
      </c>
      <c r="AD7" s="20">
        <v>18.0</v>
      </c>
      <c r="AE7" s="21">
        <v>18.0</v>
      </c>
      <c r="AF7" s="22">
        <v>10.0</v>
      </c>
      <c r="AG7" s="38"/>
      <c r="AH7" s="14">
        <v>5.0</v>
      </c>
      <c r="AI7" s="15">
        <v>12.0</v>
      </c>
      <c r="AJ7" s="16">
        <v>5.0</v>
      </c>
      <c r="AK7" s="20">
        <v>13.0</v>
      </c>
      <c r="AL7" s="21">
        <v>19.0</v>
      </c>
      <c r="AM7" s="22">
        <v>16.0</v>
      </c>
      <c r="AN7" s="39">
        <f t="shared" ref="AN7:AP7" si="5">AH7/(AH7+AK7)</f>
        <v>0.2777777778</v>
      </c>
      <c r="AO7" s="39">
        <f t="shared" si="5"/>
        <v>0.3870967742</v>
      </c>
      <c r="AP7" s="39">
        <f t="shared" si="5"/>
        <v>0.2380952381</v>
      </c>
      <c r="AQ7" s="23"/>
      <c r="AR7" s="23"/>
      <c r="AS7" s="23"/>
    </row>
    <row r="8">
      <c r="A8" s="29">
        <v>1007.0</v>
      </c>
      <c r="B8" s="30">
        <v>2681.0</v>
      </c>
      <c r="C8" s="31" t="s">
        <v>0</v>
      </c>
      <c r="D8" s="5">
        <v>14.0</v>
      </c>
      <c r="E8" s="6">
        <v>24.0</v>
      </c>
      <c r="F8" s="7">
        <v>9.0</v>
      </c>
      <c r="G8" s="8">
        <v>36.0</v>
      </c>
      <c r="H8" s="9">
        <v>102.0</v>
      </c>
      <c r="I8" s="10">
        <v>33.0</v>
      </c>
      <c r="J8" s="11">
        <v>17.0</v>
      </c>
      <c r="K8" s="12">
        <v>15.0</v>
      </c>
      <c r="L8" s="13">
        <v>47.0</v>
      </c>
      <c r="M8" s="31"/>
      <c r="N8" s="14">
        <v>11.0</v>
      </c>
      <c r="O8" s="15">
        <v>7.0</v>
      </c>
      <c r="P8" s="16">
        <v>6.0</v>
      </c>
      <c r="Q8" s="17">
        <v>25.0</v>
      </c>
      <c r="R8" s="18">
        <v>98.0</v>
      </c>
      <c r="S8" s="19">
        <v>26.0</v>
      </c>
      <c r="T8" s="20">
        <v>27.0</v>
      </c>
      <c r="U8" s="21">
        <v>19.0</v>
      </c>
      <c r="V8" s="22">
        <v>23.0</v>
      </c>
      <c r="W8" s="31"/>
      <c r="X8" s="14">
        <v>14.0</v>
      </c>
      <c r="Y8" s="15">
        <v>7.0</v>
      </c>
      <c r="Z8" s="16">
        <v>11.0</v>
      </c>
      <c r="AA8" s="17">
        <v>22.0</v>
      </c>
      <c r="AB8" s="18">
        <v>102.0</v>
      </c>
      <c r="AC8" s="19">
        <v>26.0</v>
      </c>
      <c r="AD8" s="20">
        <v>16.0</v>
      </c>
      <c r="AE8" s="21">
        <v>13.0</v>
      </c>
      <c r="AF8" s="22">
        <v>14.0</v>
      </c>
      <c r="AG8" s="38"/>
      <c r="AH8" s="14">
        <v>11.0</v>
      </c>
      <c r="AI8" s="15">
        <v>7.0</v>
      </c>
      <c r="AJ8" s="16">
        <v>6.0</v>
      </c>
      <c r="AK8" s="20">
        <v>27.0</v>
      </c>
      <c r="AL8" s="21">
        <v>19.0</v>
      </c>
      <c r="AM8" s="22">
        <v>23.0</v>
      </c>
      <c r="AN8" s="39">
        <f t="shared" ref="AN8:AP8" si="6">AH8/(AH8+AK8)</f>
        <v>0.2894736842</v>
      </c>
      <c r="AO8" s="39">
        <f t="shared" si="6"/>
        <v>0.2692307692</v>
      </c>
      <c r="AP8" s="39">
        <f t="shared" si="6"/>
        <v>0.2068965517</v>
      </c>
      <c r="AQ8" s="23"/>
      <c r="AR8" s="23"/>
      <c r="AS8" s="23"/>
    </row>
    <row r="9">
      <c r="A9" s="29">
        <v>1008.0</v>
      </c>
      <c r="B9" s="30">
        <v>3439.0</v>
      </c>
      <c r="C9" s="31" t="s">
        <v>0</v>
      </c>
      <c r="D9" s="5">
        <v>15.0</v>
      </c>
      <c r="E9" s="6">
        <v>38.0</v>
      </c>
      <c r="F9" s="7">
        <v>25.0</v>
      </c>
      <c r="G9" s="8">
        <v>65.0</v>
      </c>
      <c r="H9" s="9">
        <v>139.0</v>
      </c>
      <c r="I9" s="10">
        <v>35.0</v>
      </c>
      <c r="J9" s="11">
        <v>27.0</v>
      </c>
      <c r="K9" s="12">
        <v>16.0</v>
      </c>
      <c r="L9" s="13">
        <v>64.0</v>
      </c>
      <c r="M9" s="31"/>
      <c r="N9" s="14">
        <v>14.0</v>
      </c>
      <c r="O9" s="15">
        <v>10.0</v>
      </c>
      <c r="P9" s="16">
        <v>17.0</v>
      </c>
      <c r="Q9" s="17">
        <v>64.0</v>
      </c>
      <c r="R9" s="18">
        <v>121.0</v>
      </c>
      <c r="S9" s="19">
        <v>20.0</v>
      </c>
      <c r="T9" s="20">
        <v>18.0</v>
      </c>
      <c r="U9" s="21">
        <v>29.0</v>
      </c>
      <c r="V9" s="22">
        <v>24.0</v>
      </c>
      <c r="W9" s="31"/>
      <c r="X9" s="14">
        <v>17.0</v>
      </c>
      <c r="Y9" s="15">
        <v>6.0</v>
      </c>
      <c r="Z9" s="16">
        <v>15.0</v>
      </c>
      <c r="AA9" s="17">
        <v>66.0</v>
      </c>
      <c r="AB9" s="18">
        <v>133.0</v>
      </c>
      <c r="AC9" s="19">
        <v>20.0</v>
      </c>
      <c r="AD9" s="20">
        <v>11.0</v>
      </c>
      <c r="AE9" s="21">
        <v>27.0</v>
      </c>
      <c r="AF9" s="22">
        <v>22.0</v>
      </c>
      <c r="AG9" s="38"/>
      <c r="AH9" s="14">
        <v>14.0</v>
      </c>
      <c r="AI9" s="15">
        <v>10.0</v>
      </c>
      <c r="AJ9" s="16">
        <v>17.0</v>
      </c>
      <c r="AK9" s="20">
        <v>18.0</v>
      </c>
      <c r="AL9" s="21">
        <v>29.0</v>
      </c>
      <c r="AM9" s="22">
        <v>24.0</v>
      </c>
      <c r="AN9" s="39">
        <f t="shared" ref="AN9:AP9" si="7">AH9/(AH9+AK9)</f>
        <v>0.4375</v>
      </c>
      <c r="AO9" s="39">
        <f t="shared" si="7"/>
        <v>0.2564102564</v>
      </c>
      <c r="AP9" s="39">
        <f t="shared" si="7"/>
        <v>0.4146341463</v>
      </c>
      <c r="AQ9" s="23"/>
      <c r="AR9" s="23"/>
      <c r="AS9" s="23"/>
    </row>
    <row r="10">
      <c r="A10" s="29">
        <v>1009.0</v>
      </c>
      <c r="B10" s="30">
        <v>1380.0</v>
      </c>
      <c r="C10" s="31" t="s">
        <v>0</v>
      </c>
      <c r="D10" s="5">
        <v>23.0</v>
      </c>
      <c r="E10" s="6">
        <v>25.0</v>
      </c>
      <c r="F10" s="7">
        <v>29.0</v>
      </c>
      <c r="G10" s="8">
        <v>67.0</v>
      </c>
      <c r="H10" s="9">
        <v>118.0</v>
      </c>
      <c r="I10" s="10">
        <v>46.0</v>
      </c>
      <c r="J10" s="11">
        <v>24.0</v>
      </c>
      <c r="K10" s="12">
        <v>21.0</v>
      </c>
      <c r="L10" s="13">
        <v>51.0</v>
      </c>
      <c r="M10" s="31"/>
      <c r="N10" s="14">
        <v>34.0</v>
      </c>
      <c r="O10" s="15">
        <v>12.0</v>
      </c>
      <c r="P10" s="16">
        <v>22.0</v>
      </c>
      <c r="Q10" s="17">
        <v>30.0</v>
      </c>
      <c r="R10" s="18">
        <v>104.0</v>
      </c>
      <c r="S10" s="19">
        <v>23.0</v>
      </c>
      <c r="T10" s="20">
        <v>42.0</v>
      </c>
      <c r="U10" s="21">
        <v>44.0</v>
      </c>
      <c r="V10" s="22">
        <v>40.0</v>
      </c>
      <c r="W10" s="31"/>
      <c r="X10" s="14">
        <v>25.0</v>
      </c>
      <c r="Y10" s="15">
        <v>9.0</v>
      </c>
      <c r="Z10" s="16">
        <v>18.0</v>
      </c>
      <c r="AA10" s="17">
        <v>30.0</v>
      </c>
      <c r="AB10" s="18">
        <v>107.0</v>
      </c>
      <c r="AC10" s="19">
        <v>21.0</v>
      </c>
      <c r="AD10" s="20">
        <v>34.0</v>
      </c>
      <c r="AE10" s="21">
        <v>27.0</v>
      </c>
      <c r="AF10" s="22">
        <v>30.0</v>
      </c>
      <c r="AG10" s="38"/>
      <c r="AH10" s="14">
        <v>34.0</v>
      </c>
      <c r="AI10" s="15">
        <v>12.0</v>
      </c>
      <c r="AJ10" s="16">
        <v>22.0</v>
      </c>
      <c r="AK10" s="20">
        <v>42.0</v>
      </c>
      <c r="AL10" s="21">
        <v>44.0</v>
      </c>
      <c r="AM10" s="22">
        <v>40.0</v>
      </c>
      <c r="AN10" s="39">
        <f t="shared" ref="AN10:AP10" si="8">AH10/(AH10+AK10)</f>
        <v>0.4473684211</v>
      </c>
      <c r="AO10" s="39">
        <f t="shared" si="8"/>
        <v>0.2142857143</v>
      </c>
      <c r="AP10" s="39">
        <f t="shared" si="8"/>
        <v>0.3548387097</v>
      </c>
      <c r="AQ10" s="23"/>
      <c r="AR10" s="23"/>
      <c r="AS10" s="23"/>
    </row>
    <row r="11">
      <c r="A11" s="29">
        <v>1012.0</v>
      </c>
      <c r="B11" s="30">
        <v>1883.0</v>
      </c>
      <c r="C11" s="31" t="s">
        <v>0</v>
      </c>
      <c r="D11" s="5">
        <v>23.0</v>
      </c>
      <c r="E11" s="6">
        <v>57.0</v>
      </c>
      <c r="F11" s="7">
        <v>28.0</v>
      </c>
      <c r="G11" s="8">
        <v>82.0</v>
      </c>
      <c r="H11" s="9">
        <v>244.0</v>
      </c>
      <c r="I11" s="10">
        <v>69.0</v>
      </c>
      <c r="J11" s="11">
        <v>35.0</v>
      </c>
      <c r="K11" s="12">
        <v>22.0</v>
      </c>
      <c r="L11" s="13">
        <v>121.0</v>
      </c>
      <c r="M11" s="31"/>
      <c r="N11" s="14">
        <v>36.0</v>
      </c>
      <c r="O11" s="15">
        <v>75.0</v>
      </c>
      <c r="P11" s="16">
        <v>21.0</v>
      </c>
      <c r="Q11" s="17">
        <v>31.0</v>
      </c>
      <c r="R11" s="18">
        <v>155.0</v>
      </c>
      <c r="S11" s="19">
        <v>21.0</v>
      </c>
      <c r="T11" s="20">
        <v>61.0</v>
      </c>
      <c r="U11" s="21">
        <v>132.0</v>
      </c>
      <c r="V11" s="22">
        <v>67.0</v>
      </c>
      <c r="W11" s="31"/>
      <c r="X11" s="14">
        <v>23.0</v>
      </c>
      <c r="Y11" s="15">
        <v>36.0</v>
      </c>
      <c r="Z11" s="16">
        <v>26.0</v>
      </c>
      <c r="AA11" s="17">
        <v>32.0</v>
      </c>
      <c r="AB11" s="18">
        <v>150.0</v>
      </c>
      <c r="AC11" s="19">
        <v>21.0</v>
      </c>
      <c r="AD11" s="20">
        <v>45.0</v>
      </c>
      <c r="AE11" s="21">
        <v>133.0</v>
      </c>
      <c r="AF11" s="22">
        <v>50.0</v>
      </c>
      <c r="AG11" s="38"/>
      <c r="AH11" s="14">
        <v>36.0</v>
      </c>
      <c r="AI11" s="15">
        <v>75.0</v>
      </c>
      <c r="AJ11" s="16">
        <v>21.0</v>
      </c>
      <c r="AK11" s="20">
        <v>61.0</v>
      </c>
      <c r="AL11" s="21">
        <v>132.0</v>
      </c>
      <c r="AM11" s="22">
        <v>67.0</v>
      </c>
      <c r="AN11" s="39">
        <f t="shared" ref="AN11:AP11" si="9">AH11/(AH11+AK11)</f>
        <v>0.3711340206</v>
      </c>
      <c r="AO11" s="39">
        <f t="shared" si="9"/>
        <v>0.3623188406</v>
      </c>
      <c r="AP11" s="39">
        <f t="shared" si="9"/>
        <v>0.2386363636</v>
      </c>
      <c r="AQ11" s="23"/>
      <c r="AR11" s="23"/>
      <c r="AS11" s="23"/>
    </row>
    <row r="12">
      <c r="A12" s="29">
        <v>1015.0</v>
      </c>
      <c r="B12" s="30">
        <v>2510.0</v>
      </c>
      <c r="C12" s="31" t="s">
        <v>0</v>
      </c>
      <c r="D12" s="5">
        <v>34.0</v>
      </c>
      <c r="E12" s="6">
        <v>48.0</v>
      </c>
      <c r="F12" s="7">
        <v>19.0</v>
      </c>
      <c r="G12" s="8">
        <v>69.0</v>
      </c>
      <c r="H12" s="9">
        <v>155.0</v>
      </c>
      <c r="I12" s="10">
        <v>42.0</v>
      </c>
      <c r="J12" s="11">
        <v>14.0</v>
      </c>
      <c r="K12" s="12">
        <v>20.0</v>
      </c>
      <c r="L12" s="13">
        <v>78.0</v>
      </c>
      <c r="M12" s="31"/>
      <c r="N12" s="14">
        <v>18.0</v>
      </c>
      <c r="O12" s="15">
        <v>20.0</v>
      </c>
      <c r="P12" s="16">
        <v>16.0</v>
      </c>
      <c r="Q12" s="17">
        <v>51.0</v>
      </c>
      <c r="R12" s="18">
        <v>162.0</v>
      </c>
      <c r="S12" s="19">
        <v>25.0</v>
      </c>
      <c r="T12" s="20">
        <v>36.0</v>
      </c>
      <c r="U12" s="21">
        <v>56.0</v>
      </c>
      <c r="V12" s="22">
        <v>28.0</v>
      </c>
      <c r="W12" s="31"/>
      <c r="X12" s="14">
        <v>19.0</v>
      </c>
      <c r="Y12" s="15">
        <v>14.0</v>
      </c>
      <c r="Z12" s="16">
        <v>18.0</v>
      </c>
      <c r="AA12" s="17">
        <v>49.0</v>
      </c>
      <c r="AB12" s="18">
        <v>163.0</v>
      </c>
      <c r="AC12" s="19">
        <v>28.0</v>
      </c>
      <c r="AD12" s="20">
        <v>29.0</v>
      </c>
      <c r="AE12" s="21">
        <v>52.0</v>
      </c>
      <c r="AF12" s="22">
        <v>23.0</v>
      </c>
      <c r="AG12" s="38"/>
      <c r="AH12" s="14">
        <v>18.0</v>
      </c>
      <c r="AI12" s="15">
        <v>20.0</v>
      </c>
      <c r="AJ12" s="16">
        <v>16.0</v>
      </c>
      <c r="AK12" s="20">
        <v>36.0</v>
      </c>
      <c r="AL12" s="21">
        <v>56.0</v>
      </c>
      <c r="AM12" s="22">
        <v>28.0</v>
      </c>
      <c r="AN12" s="39">
        <f t="shared" ref="AN12:AP12" si="10">AH12/(AH12+AK12)</f>
        <v>0.3333333333</v>
      </c>
      <c r="AO12" s="39">
        <f t="shared" si="10"/>
        <v>0.2631578947</v>
      </c>
      <c r="AP12" s="39">
        <f t="shared" si="10"/>
        <v>0.3636363636</v>
      </c>
      <c r="AQ12" s="23"/>
      <c r="AR12" s="23"/>
      <c r="AS12" s="23"/>
    </row>
    <row r="13">
      <c r="A13" s="29">
        <v>1016.0</v>
      </c>
      <c r="B13" s="30">
        <v>485.0</v>
      </c>
      <c r="C13" s="31" t="s">
        <v>0</v>
      </c>
      <c r="D13" s="5">
        <v>4.0</v>
      </c>
      <c r="E13" s="6">
        <v>15.0</v>
      </c>
      <c r="F13" s="7">
        <v>12.0</v>
      </c>
      <c r="G13" s="8">
        <v>21.0</v>
      </c>
      <c r="H13" s="9">
        <v>47.0</v>
      </c>
      <c r="I13" s="10">
        <v>17.0</v>
      </c>
      <c r="J13" s="11">
        <v>7.0</v>
      </c>
      <c r="K13" s="12">
        <v>2.0</v>
      </c>
      <c r="L13" s="13">
        <v>28.0</v>
      </c>
      <c r="M13" s="31"/>
      <c r="N13" s="14">
        <v>14.0</v>
      </c>
      <c r="O13" s="15">
        <v>9.0</v>
      </c>
      <c r="P13" s="16">
        <v>5.0</v>
      </c>
      <c r="Q13" s="17">
        <v>10.0</v>
      </c>
      <c r="R13" s="18">
        <v>39.0</v>
      </c>
      <c r="S13" s="19">
        <v>11.0</v>
      </c>
      <c r="T13" s="20">
        <v>5.0</v>
      </c>
      <c r="U13" s="21">
        <v>29.0</v>
      </c>
      <c r="V13" s="22">
        <v>15.0</v>
      </c>
      <c r="W13" s="31"/>
      <c r="X13" s="14">
        <v>5.0</v>
      </c>
      <c r="Y13" s="15">
        <v>12.0</v>
      </c>
      <c r="Z13" s="16">
        <v>8.0</v>
      </c>
      <c r="AA13" s="17">
        <v>11.0</v>
      </c>
      <c r="AB13" s="18">
        <v>42.0</v>
      </c>
      <c r="AC13" s="19">
        <v>11.0</v>
      </c>
      <c r="AD13" s="20">
        <v>14.0</v>
      </c>
      <c r="AE13" s="21">
        <v>29.0</v>
      </c>
      <c r="AF13" s="22">
        <v>9.0</v>
      </c>
      <c r="AG13" s="38"/>
      <c r="AH13" s="14">
        <v>14.0</v>
      </c>
      <c r="AI13" s="15">
        <v>9.0</v>
      </c>
      <c r="AJ13" s="16">
        <v>5.0</v>
      </c>
      <c r="AK13" s="20">
        <v>5.0</v>
      </c>
      <c r="AL13" s="21">
        <v>29.0</v>
      </c>
      <c r="AM13" s="22">
        <v>15.0</v>
      </c>
      <c r="AN13" s="39">
        <f t="shared" ref="AN13:AP13" si="11">AH13/(AH13+AK13)</f>
        <v>0.7368421053</v>
      </c>
      <c r="AO13" s="39">
        <f t="shared" si="11"/>
        <v>0.2368421053</v>
      </c>
      <c r="AP13" s="39">
        <f t="shared" si="11"/>
        <v>0.25</v>
      </c>
      <c r="AQ13" s="23"/>
      <c r="AR13" s="23"/>
      <c r="AS13" s="23"/>
    </row>
    <row r="14">
      <c r="A14" s="29">
        <v>1038.0</v>
      </c>
      <c r="B14" s="30">
        <v>2098.0</v>
      </c>
      <c r="C14" s="31" t="s">
        <v>0</v>
      </c>
      <c r="D14" s="5">
        <v>14.0</v>
      </c>
      <c r="E14" s="6">
        <v>38.0</v>
      </c>
      <c r="F14" s="7">
        <v>10.0</v>
      </c>
      <c r="G14" s="8">
        <v>59.0</v>
      </c>
      <c r="H14" s="9">
        <v>120.0</v>
      </c>
      <c r="I14" s="10">
        <v>27.0</v>
      </c>
      <c r="J14" s="11">
        <v>13.0</v>
      </c>
      <c r="K14" s="12">
        <v>9.0</v>
      </c>
      <c r="L14" s="13">
        <v>49.0</v>
      </c>
      <c r="M14" s="31"/>
      <c r="N14" s="14">
        <v>16.0</v>
      </c>
      <c r="O14" s="15">
        <v>17.0</v>
      </c>
      <c r="P14" s="16">
        <v>8.0</v>
      </c>
      <c r="Q14" s="17">
        <v>33.0</v>
      </c>
      <c r="R14" s="18">
        <v>122.0</v>
      </c>
      <c r="S14" s="19">
        <v>11.0</v>
      </c>
      <c r="T14" s="20">
        <v>32.0</v>
      </c>
      <c r="U14" s="21">
        <v>50.0</v>
      </c>
      <c r="V14" s="22">
        <v>27.0</v>
      </c>
      <c r="W14" s="31"/>
      <c r="X14" s="14">
        <v>11.0</v>
      </c>
      <c r="Y14" s="15">
        <v>10.0</v>
      </c>
      <c r="Z14" s="16">
        <v>10.0</v>
      </c>
      <c r="AA14" s="17">
        <v>33.0</v>
      </c>
      <c r="AB14" s="18">
        <v>119.0</v>
      </c>
      <c r="AC14" s="19">
        <v>11.0</v>
      </c>
      <c r="AD14" s="20">
        <v>34.0</v>
      </c>
      <c r="AE14" s="21">
        <v>39.0</v>
      </c>
      <c r="AF14" s="22">
        <v>16.0</v>
      </c>
      <c r="AG14" s="38"/>
      <c r="AH14" s="14">
        <v>16.0</v>
      </c>
      <c r="AI14" s="15">
        <v>17.0</v>
      </c>
      <c r="AJ14" s="16">
        <v>8.0</v>
      </c>
      <c r="AK14" s="20">
        <v>32.0</v>
      </c>
      <c r="AL14" s="21">
        <v>50.0</v>
      </c>
      <c r="AM14" s="22">
        <v>27.0</v>
      </c>
      <c r="AN14" s="39">
        <f t="shared" ref="AN14:AP14" si="12">AH14/(AH14+AK14)</f>
        <v>0.3333333333</v>
      </c>
      <c r="AO14" s="39">
        <f t="shared" si="12"/>
        <v>0.2537313433</v>
      </c>
      <c r="AP14" s="39">
        <f t="shared" si="12"/>
        <v>0.2285714286</v>
      </c>
      <c r="AQ14" s="23"/>
      <c r="AR14" s="23"/>
      <c r="AS14" s="23"/>
    </row>
    <row r="15">
      <c r="A15" s="29">
        <v>1039.0</v>
      </c>
      <c r="B15" s="30">
        <v>3242.0</v>
      </c>
      <c r="C15" s="31" t="s">
        <v>0</v>
      </c>
      <c r="D15" s="5">
        <v>27.0</v>
      </c>
      <c r="E15" s="6">
        <v>74.0</v>
      </c>
      <c r="F15" s="7">
        <v>33.0</v>
      </c>
      <c r="G15" s="8">
        <v>143.0</v>
      </c>
      <c r="H15" s="9">
        <v>271.0</v>
      </c>
      <c r="I15" s="10">
        <v>73.0</v>
      </c>
      <c r="J15" s="11">
        <v>38.0</v>
      </c>
      <c r="K15" s="12">
        <v>22.0</v>
      </c>
      <c r="L15" s="13">
        <v>116.0</v>
      </c>
      <c r="M15" s="31"/>
      <c r="N15" s="14">
        <v>29.0</v>
      </c>
      <c r="O15" s="15">
        <v>66.0</v>
      </c>
      <c r="P15" s="16">
        <v>20.0</v>
      </c>
      <c r="Q15" s="17">
        <v>73.0</v>
      </c>
      <c r="R15" s="18">
        <v>208.0</v>
      </c>
      <c r="S15" s="19">
        <v>20.0</v>
      </c>
      <c r="T15" s="20">
        <v>88.0</v>
      </c>
      <c r="U15" s="21">
        <v>124.0</v>
      </c>
      <c r="V15" s="22">
        <v>70.0</v>
      </c>
      <c r="W15" s="31"/>
      <c r="X15" s="14">
        <v>21.0</v>
      </c>
      <c r="Y15" s="15">
        <v>24.0</v>
      </c>
      <c r="Z15" s="16">
        <v>28.0</v>
      </c>
      <c r="AA15" s="17">
        <v>70.0</v>
      </c>
      <c r="AB15" s="18">
        <v>202.0</v>
      </c>
      <c r="AC15" s="19">
        <v>20.0</v>
      </c>
      <c r="AD15" s="20">
        <v>78.0</v>
      </c>
      <c r="AE15" s="21">
        <v>124.0</v>
      </c>
      <c r="AF15" s="22">
        <v>45.0</v>
      </c>
      <c r="AG15" s="38"/>
      <c r="AH15" s="14">
        <v>29.0</v>
      </c>
      <c r="AI15" s="15">
        <v>66.0</v>
      </c>
      <c r="AJ15" s="16">
        <v>20.0</v>
      </c>
      <c r="AK15" s="20">
        <v>88.0</v>
      </c>
      <c r="AL15" s="21">
        <v>124.0</v>
      </c>
      <c r="AM15" s="22">
        <v>70.0</v>
      </c>
      <c r="AN15" s="39">
        <f t="shared" ref="AN15:AP15" si="13">AH15/(AH15+AK15)</f>
        <v>0.2478632479</v>
      </c>
      <c r="AO15" s="39">
        <f t="shared" si="13"/>
        <v>0.3473684211</v>
      </c>
      <c r="AP15" s="39">
        <f t="shared" si="13"/>
        <v>0.2222222222</v>
      </c>
      <c r="AQ15" s="23"/>
      <c r="AR15" s="23"/>
      <c r="AS15" s="23"/>
    </row>
    <row r="16">
      <c r="A16" s="29">
        <v>1063.0</v>
      </c>
      <c r="B16" s="30">
        <v>1412.0</v>
      </c>
      <c r="C16" s="31" t="s">
        <v>0</v>
      </c>
      <c r="D16" s="5">
        <v>12.0</v>
      </c>
      <c r="E16" s="6">
        <v>27.0</v>
      </c>
      <c r="F16" s="7">
        <v>24.0</v>
      </c>
      <c r="G16" s="8">
        <v>49.0</v>
      </c>
      <c r="H16" s="9">
        <v>115.0</v>
      </c>
      <c r="I16" s="10">
        <v>48.0</v>
      </c>
      <c r="J16" s="11">
        <v>21.0</v>
      </c>
      <c r="K16" s="12">
        <v>7.0</v>
      </c>
      <c r="L16" s="13">
        <v>46.0</v>
      </c>
      <c r="M16" s="31"/>
      <c r="N16" s="14">
        <v>18.0</v>
      </c>
      <c r="O16" s="15">
        <v>16.0</v>
      </c>
      <c r="P16" s="16">
        <v>7.0</v>
      </c>
      <c r="Q16" s="17">
        <v>39.0</v>
      </c>
      <c r="R16" s="18">
        <v>113.0</v>
      </c>
      <c r="S16" s="19">
        <v>19.0</v>
      </c>
      <c r="T16" s="20">
        <v>23.0</v>
      </c>
      <c r="U16" s="21">
        <v>27.0</v>
      </c>
      <c r="V16" s="22">
        <v>37.0</v>
      </c>
      <c r="W16" s="31"/>
      <c r="X16" s="14">
        <v>10.0</v>
      </c>
      <c r="Y16" s="15">
        <v>13.0</v>
      </c>
      <c r="Z16" s="16">
        <v>18.0</v>
      </c>
      <c r="AA16" s="17">
        <v>39.0</v>
      </c>
      <c r="AB16" s="18">
        <v>115.0</v>
      </c>
      <c r="AC16" s="19">
        <v>17.0</v>
      </c>
      <c r="AD16" s="20">
        <v>12.0</v>
      </c>
      <c r="AE16" s="21">
        <v>23.0</v>
      </c>
      <c r="AF16" s="22">
        <v>22.0</v>
      </c>
      <c r="AG16" s="38"/>
      <c r="AH16" s="14">
        <v>18.0</v>
      </c>
      <c r="AI16" s="15">
        <v>16.0</v>
      </c>
      <c r="AJ16" s="16">
        <v>7.0</v>
      </c>
      <c r="AK16" s="20">
        <v>23.0</v>
      </c>
      <c r="AL16" s="21">
        <v>27.0</v>
      </c>
      <c r="AM16" s="22">
        <v>37.0</v>
      </c>
      <c r="AN16" s="39">
        <f t="shared" ref="AN16:AP16" si="14">AH16/(AH16+AK16)</f>
        <v>0.4390243902</v>
      </c>
      <c r="AO16" s="39">
        <f t="shared" si="14"/>
        <v>0.3720930233</v>
      </c>
      <c r="AP16" s="39">
        <f t="shared" si="14"/>
        <v>0.1590909091</v>
      </c>
      <c r="AQ16" s="23"/>
      <c r="AR16" s="23"/>
      <c r="AS16" s="23"/>
    </row>
    <row r="17">
      <c r="A17" s="29">
        <v>1074.0</v>
      </c>
      <c r="B17" s="30">
        <v>2203.0</v>
      </c>
      <c r="C17" s="31" t="s">
        <v>0</v>
      </c>
      <c r="D17" s="5">
        <v>6.0</v>
      </c>
      <c r="E17" s="6">
        <v>47.0</v>
      </c>
      <c r="F17" s="7">
        <v>20.0</v>
      </c>
      <c r="G17" s="8">
        <v>37.0</v>
      </c>
      <c r="H17" s="9">
        <v>230.0</v>
      </c>
      <c r="I17" s="10">
        <v>77.0</v>
      </c>
      <c r="J17" s="11">
        <v>11.0</v>
      </c>
      <c r="K17" s="12">
        <v>19.0</v>
      </c>
      <c r="L17" s="13">
        <v>84.0</v>
      </c>
      <c r="M17" s="31"/>
      <c r="N17" s="14">
        <v>16.0</v>
      </c>
      <c r="O17" s="15">
        <v>47.0</v>
      </c>
      <c r="P17" s="16">
        <v>27.0</v>
      </c>
      <c r="Q17" s="17">
        <v>10.0</v>
      </c>
      <c r="R17" s="18">
        <v>125.0</v>
      </c>
      <c r="S17" s="19">
        <v>16.0</v>
      </c>
      <c r="T17" s="20">
        <v>15.0</v>
      </c>
      <c r="U17" s="21">
        <v>84.0</v>
      </c>
      <c r="V17" s="22">
        <v>57.0</v>
      </c>
      <c r="W17" s="31"/>
      <c r="X17" s="14">
        <v>12.0</v>
      </c>
      <c r="Y17" s="15">
        <v>18.0</v>
      </c>
      <c r="Z17" s="16">
        <v>17.0</v>
      </c>
      <c r="AA17" s="17">
        <v>13.0</v>
      </c>
      <c r="AB17" s="18">
        <v>134.0</v>
      </c>
      <c r="AC17" s="19">
        <v>11.0</v>
      </c>
      <c r="AD17" s="20">
        <v>11.0</v>
      </c>
      <c r="AE17" s="21">
        <v>80.0</v>
      </c>
      <c r="AF17" s="22">
        <v>49.0</v>
      </c>
      <c r="AG17" s="38"/>
      <c r="AH17" s="14">
        <v>16.0</v>
      </c>
      <c r="AI17" s="15">
        <v>47.0</v>
      </c>
      <c r="AJ17" s="16">
        <v>27.0</v>
      </c>
      <c r="AK17" s="20">
        <v>15.0</v>
      </c>
      <c r="AL17" s="21">
        <v>84.0</v>
      </c>
      <c r="AM17" s="22">
        <v>57.0</v>
      </c>
      <c r="AN17" s="39">
        <f t="shared" ref="AN17:AP17" si="15">AH17/(AH17+AK17)</f>
        <v>0.5161290323</v>
      </c>
      <c r="AO17" s="39">
        <f t="shared" si="15"/>
        <v>0.358778626</v>
      </c>
      <c r="AP17" s="39">
        <f t="shared" si="15"/>
        <v>0.3214285714</v>
      </c>
      <c r="AQ17" s="23"/>
      <c r="AR17" s="23"/>
      <c r="AS17" s="23"/>
    </row>
    <row r="18">
      <c r="A18" s="29">
        <v>1302.0</v>
      </c>
      <c r="B18" s="30">
        <v>3655.0</v>
      </c>
      <c r="C18" s="31" t="s">
        <v>0</v>
      </c>
      <c r="D18" s="5">
        <v>32.0</v>
      </c>
      <c r="E18" s="6">
        <v>42.0</v>
      </c>
      <c r="F18" s="7">
        <v>14.0</v>
      </c>
      <c r="G18" s="8">
        <v>85.0</v>
      </c>
      <c r="H18" s="9">
        <v>232.0</v>
      </c>
      <c r="I18" s="10">
        <v>60.0</v>
      </c>
      <c r="J18" s="11">
        <v>31.0</v>
      </c>
      <c r="K18" s="12">
        <v>38.0</v>
      </c>
      <c r="L18" s="13">
        <v>81.0</v>
      </c>
      <c r="M18" s="31"/>
      <c r="N18" s="14">
        <v>25.0</v>
      </c>
      <c r="O18" s="15">
        <v>26.0</v>
      </c>
      <c r="P18" s="16">
        <v>12.0</v>
      </c>
      <c r="Q18" s="17">
        <v>61.0</v>
      </c>
      <c r="R18" s="18">
        <v>183.0</v>
      </c>
      <c r="S18" s="19">
        <v>34.0</v>
      </c>
      <c r="T18" s="20">
        <v>45.0</v>
      </c>
      <c r="U18" s="21">
        <v>48.0</v>
      </c>
      <c r="V18" s="22">
        <v>46.0</v>
      </c>
      <c r="W18" s="31"/>
      <c r="X18" s="14">
        <v>20.0</v>
      </c>
      <c r="Y18" s="15">
        <v>25.0</v>
      </c>
      <c r="Z18" s="16">
        <v>26.0</v>
      </c>
      <c r="AA18" s="17">
        <v>61.0</v>
      </c>
      <c r="AB18" s="18">
        <v>191.0</v>
      </c>
      <c r="AC18" s="19">
        <v>38.0</v>
      </c>
      <c r="AD18" s="20">
        <v>37.0</v>
      </c>
      <c r="AE18" s="21">
        <v>45.0</v>
      </c>
      <c r="AF18" s="22">
        <v>27.0</v>
      </c>
      <c r="AG18" s="38"/>
      <c r="AH18" s="14">
        <v>25.0</v>
      </c>
      <c r="AI18" s="15">
        <v>26.0</v>
      </c>
      <c r="AJ18" s="16">
        <v>12.0</v>
      </c>
      <c r="AK18" s="20">
        <v>45.0</v>
      </c>
      <c r="AL18" s="21">
        <v>48.0</v>
      </c>
      <c r="AM18" s="22">
        <v>46.0</v>
      </c>
      <c r="AN18" s="39">
        <f t="shared" ref="AN18:AP18" si="16">AH18/(AH18+AK18)</f>
        <v>0.3571428571</v>
      </c>
      <c r="AO18" s="39">
        <f t="shared" si="16"/>
        <v>0.3513513514</v>
      </c>
      <c r="AP18" s="39">
        <f t="shared" si="16"/>
        <v>0.2068965517</v>
      </c>
      <c r="AQ18" s="23"/>
      <c r="AR18" s="23"/>
      <c r="AS18" s="23"/>
    </row>
    <row r="19">
      <c r="A19" s="29">
        <v>1304.0</v>
      </c>
      <c r="B19" s="30">
        <v>2660.0</v>
      </c>
      <c r="C19" s="31" t="s">
        <v>0</v>
      </c>
      <c r="D19" s="5">
        <v>19.0</v>
      </c>
      <c r="E19" s="6">
        <v>40.0</v>
      </c>
      <c r="F19" s="7">
        <v>30.0</v>
      </c>
      <c r="G19" s="8">
        <v>53.0</v>
      </c>
      <c r="H19" s="9">
        <v>145.0</v>
      </c>
      <c r="I19" s="10">
        <v>35.0</v>
      </c>
      <c r="J19" s="11">
        <v>28.0</v>
      </c>
      <c r="K19" s="12">
        <v>13.0</v>
      </c>
      <c r="L19" s="13">
        <v>64.0</v>
      </c>
      <c r="M19" s="31"/>
      <c r="N19" s="14">
        <v>18.0</v>
      </c>
      <c r="O19" s="15">
        <v>23.0</v>
      </c>
      <c r="P19" s="16">
        <v>5.0</v>
      </c>
      <c r="Q19" s="17">
        <v>38.0</v>
      </c>
      <c r="R19" s="18">
        <v>115.0</v>
      </c>
      <c r="S19" s="19">
        <v>14.0</v>
      </c>
      <c r="T19" s="20">
        <v>29.0</v>
      </c>
      <c r="U19" s="21">
        <v>43.0</v>
      </c>
      <c r="V19" s="22">
        <v>42.0</v>
      </c>
      <c r="W19" s="31"/>
      <c r="X19" s="14">
        <v>23.0</v>
      </c>
      <c r="Y19" s="15">
        <v>23.0</v>
      </c>
      <c r="Z19" s="16">
        <v>20.0</v>
      </c>
      <c r="AA19" s="17">
        <v>37.0</v>
      </c>
      <c r="AB19" s="18">
        <v>122.0</v>
      </c>
      <c r="AC19" s="19">
        <v>15.0</v>
      </c>
      <c r="AD19" s="20">
        <v>22.0</v>
      </c>
      <c r="AE19" s="21">
        <v>44.0</v>
      </c>
      <c r="AF19" s="22">
        <v>21.0</v>
      </c>
      <c r="AG19" s="38"/>
      <c r="AH19" s="14">
        <v>18.0</v>
      </c>
      <c r="AI19" s="15">
        <v>23.0</v>
      </c>
      <c r="AJ19" s="16">
        <v>5.0</v>
      </c>
      <c r="AK19" s="20">
        <v>29.0</v>
      </c>
      <c r="AL19" s="21">
        <v>43.0</v>
      </c>
      <c r="AM19" s="22">
        <v>42.0</v>
      </c>
      <c r="AN19" s="39">
        <f t="shared" ref="AN19:AP19" si="17">AH19/(AH19+AK19)</f>
        <v>0.3829787234</v>
      </c>
      <c r="AO19" s="39">
        <f t="shared" si="17"/>
        <v>0.3484848485</v>
      </c>
      <c r="AP19" s="39">
        <f t="shared" si="17"/>
        <v>0.1063829787</v>
      </c>
      <c r="AQ19" s="23"/>
      <c r="AR19" s="23"/>
      <c r="AS19" s="23"/>
    </row>
    <row r="20">
      <c r="A20" s="29">
        <v>1307.0</v>
      </c>
      <c r="B20" s="30">
        <v>2027.0</v>
      </c>
      <c r="C20" s="31" t="s">
        <v>0</v>
      </c>
      <c r="D20" s="5">
        <v>29.0</v>
      </c>
      <c r="E20" s="6">
        <v>30.0</v>
      </c>
      <c r="F20" s="7">
        <v>27.0</v>
      </c>
      <c r="G20" s="8">
        <v>66.0</v>
      </c>
      <c r="H20" s="9">
        <v>142.0</v>
      </c>
      <c r="I20" s="10">
        <v>44.0</v>
      </c>
      <c r="J20" s="11">
        <v>18.0</v>
      </c>
      <c r="K20" s="12">
        <v>18.0</v>
      </c>
      <c r="L20" s="13">
        <v>63.0</v>
      </c>
      <c r="M20" s="31"/>
      <c r="N20" s="14">
        <v>29.0</v>
      </c>
      <c r="O20" s="15">
        <v>32.0</v>
      </c>
      <c r="P20" s="16">
        <v>8.0</v>
      </c>
      <c r="Q20" s="17">
        <v>47.0</v>
      </c>
      <c r="R20" s="18">
        <v>124.0</v>
      </c>
      <c r="S20" s="19">
        <v>24.0</v>
      </c>
      <c r="T20" s="20">
        <v>35.0</v>
      </c>
      <c r="U20" s="21">
        <v>41.0</v>
      </c>
      <c r="V20" s="22">
        <v>39.0</v>
      </c>
      <c r="W20" s="31"/>
      <c r="X20" s="14">
        <v>21.0</v>
      </c>
      <c r="Y20" s="15">
        <v>18.0</v>
      </c>
      <c r="Z20" s="16">
        <v>21.0</v>
      </c>
      <c r="AA20" s="17">
        <v>48.0</v>
      </c>
      <c r="AB20" s="18">
        <v>123.0</v>
      </c>
      <c r="AC20" s="19">
        <v>24.0</v>
      </c>
      <c r="AD20" s="20">
        <v>27.0</v>
      </c>
      <c r="AE20" s="21">
        <v>44.0</v>
      </c>
      <c r="AF20" s="22">
        <v>24.0</v>
      </c>
      <c r="AG20" s="38"/>
      <c r="AH20" s="14">
        <v>29.0</v>
      </c>
      <c r="AI20" s="15">
        <v>32.0</v>
      </c>
      <c r="AJ20" s="16">
        <v>8.0</v>
      </c>
      <c r="AK20" s="20">
        <v>35.0</v>
      </c>
      <c r="AL20" s="21">
        <v>41.0</v>
      </c>
      <c r="AM20" s="22">
        <v>39.0</v>
      </c>
      <c r="AN20" s="39">
        <f t="shared" ref="AN20:AP20" si="18">AH20/(AH20+AK20)</f>
        <v>0.453125</v>
      </c>
      <c r="AO20" s="39">
        <f t="shared" si="18"/>
        <v>0.4383561644</v>
      </c>
      <c r="AP20" s="39">
        <f t="shared" si="18"/>
        <v>0.170212766</v>
      </c>
      <c r="AQ20" s="23"/>
      <c r="AR20" s="23"/>
      <c r="AS20" s="23"/>
    </row>
    <row r="21">
      <c r="A21" s="29">
        <v>1318.0</v>
      </c>
      <c r="B21" s="30">
        <v>1739.0</v>
      </c>
      <c r="C21" s="31" t="s">
        <v>0</v>
      </c>
      <c r="D21" s="5">
        <v>14.0</v>
      </c>
      <c r="E21" s="6">
        <v>20.0</v>
      </c>
      <c r="F21" s="7">
        <v>12.0</v>
      </c>
      <c r="G21" s="8">
        <v>29.0</v>
      </c>
      <c r="H21" s="9">
        <v>71.0</v>
      </c>
      <c r="I21" s="10">
        <v>29.0</v>
      </c>
      <c r="J21" s="11">
        <v>5.0</v>
      </c>
      <c r="K21" s="12">
        <v>6.0</v>
      </c>
      <c r="L21" s="13">
        <v>28.0</v>
      </c>
      <c r="M21" s="31"/>
      <c r="N21" s="14">
        <v>5.0</v>
      </c>
      <c r="O21" s="15">
        <v>7.0</v>
      </c>
      <c r="P21" s="16">
        <v>7.0</v>
      </c>
      <c r="Q21" s="17">
        <v>16.0</v>
      </c>
      <c r="R21" s="18">
        <v>60.0</v>
      </c>
      <c r="S21" s="19">
        <v>16.0</v>
      </c>
      <c r="T21" s="20">
        <v>15.0</v>
      </c>
      <c r="U21" s="21">
        <v>18.0</v>
      </c>
      <c r="V21" s="22">
        <v>13.0</v>
      </c>
      <c r="W21" s="31"/>
      <c r="X21" s="14">
        <v>9.0</v>
      </c>
      <c r="Y21" s="15">
        <v>8.0</v>
      </c>
      <c r="Z21" s="16">
        <v>10.0</v>
      </c>
      <c r="AA21" s="17">
        <v>19.0</v>
      </c>
      <c r="AB21" s="18">
        <v>61.0</v>
      </c>
      <c r="AC21" s="19">
        <v>19.0</v>
      </c>
      <c r="AD21" s="20">
        <v>10.0</v>
      </c>
      <c r="AE21" s="21">
        <v>17.0</v>
      </c>
      <c r="AF21" s="22">
        <v>7.0</v>
      </c>
      <c r="AG21" s="38"/>
      <c r="AH21" s="14">
        <v>5.0</v>
      </c>
      <c r="AI21" s="15">
        <v>7.0</v>
      </c>
      <c r="AJ21" s="16">
        <v>7.0</v>
      </c>
      <c r="AK21" s="20">
        <v>15.0</v>
      </c>
      <c r="AL21" s="21">
        <v>18.0</v>
      </c>
      <c r="AM21" s="22">
        <v>13.0</v>
      </c>
      <c r="AN21" s="39">
        <f t="shared" ref="AN21:AP21" si="19">AH21/(AH21+AK21)</f>
        <v>0.25</v>
      </c>
      <c r="AO21" s="39">
        <f t="shared" si="19"/>
        <v>0.28</v>
      </c>
      <c r="AP21" s="39">
        <f t="shared" si="19"/>
        <v>0.35</v>
      </c>
      <c r="AQ21" s="23"/>
      <c r="AR21" s="23"/>
      <c r="AS21" s="23"/>
    </row>
    <row r="22">
      <c r="A22" s="29">
        <v>1327.0</v>
      </c>
      <c r="B22" s="30">
        <v>2196.0</v>
      </c>
      <c r="C22" s="31" t="s">
        <v>0</v>
      </c>
      <c r="D22" s="5">
        <v>19.0</v>
      </c>
      <c r="E22" s="6">
        <v>22.0</v>
      </c>
      <c r="F22" s="7">
        <v>15.0</v>
      </c>
      <c r="G22" s="8">
        <v>33.0</v>
      </c>
      <c r="H22" s="9">
        <v>85.0</v>
      </c>
      <c r="I22" s="10">
        <v>23.0</v>
      </c>
      <c r="J22" s="11">
        <v>18.0</v>
      </c>
      <c r="K22" s="12">
        <v>13.0</v>
      </c>
      <c r="L22" s="13">
        <v>36.0</v>
      </c>
      <c r="M22" s="31"/>
      <c r="N22" s="14">
        <v>12.0</v>
      </c>
      <c r="O22" s="15">
        <v>8.0</v>
      </c>
      <c r="P22" s="16">
        <v>5.0</v>
      </c>
      <c r="Q22" s="17">
        <v>29.0</v>
      </c>
      <c r="R22" s="18">
        <v>73.0</v>
      </c>
      <c r="S22" s="19">
        <v>18.0</v>
      </c>
      <c r="T22" s="20">
        <v>22.0</v>
      </c>
      <c r="U22" s="21">
        <v>23.0</v>
      </c>
      <c r="V22" s="22">
        <v>19.0</v>
      </c>
      <c r="W22" s="31"/>
      <c r="X22" s="14">
        <v>11.0</v>
      </c>
      <c r="Y22" s="15">
        <v>10.0</v>
      </c>
      <c r="Z22" s="16">
        <v>14.0</v>
      </c>
      <c r="AA22" s="17">
        <v>28.0</v>
      </c>
      <c r="AB22" s="18">
        <v>72.0</v>
      </c>
      <c r="AC22" s="19">
        <v>19.0</v>
      </c>
      <c r="AD22" s="20">
        <v>18.0</v>
      </c>
      <c r="AE22" s="21">
        <v>19.0</v>
      </c>
      <c r="AF22" s="22">
        <v>15.0</v>
      </c>
      <c r="AG22" s="38"/>
      <c r="AH22" s="14">
        <v>12.0</v>
      </c>
      <c r="AI22" s="15">
        <v>8.0</v>
      </c>
      <c r="AJ22" s="16">
        <v>5.0</v>
      </c>
      <c r="AK22" s="20">
        <v>22.0</v>
      </c>
      <c r="AL22" s="21">
        <v>23.0</v>
      </c>
      <c r="AM22" s="22">
        <v>19.0</v>
      </c>
      <c r="AN22" s="39">
        <f t="shared" ref="AN22:AP22" si="20">AH22/(AH22+AK22)</f>
        <v>0.3529411765</v>
      </c>
      <c r="AO22" s="39">
        <f t="shared" si="20"/>
        <v>0.2580645161</v>
      </c>
      <c r="AP22" s="39">
        <f t="shared" si="20"/>
        <v>0.2083333333</v>
      </c>
      <c r="AQ22" s="23"/>
      <c r="AR22" s="23"/>
      <c r="AS22" s="23"/>
    </row>
    <row r="23">
      <c r="A23" s="29">
        <v>1328.0</v>
      </c>
      <c r="B23" s="30">
        <v>1757.0</v>
      </c>
      <c r="C23" s="31" t="s">
        <v>0</v>
      </c>
      <c r="D23" s="5">
        <v>11.0</v>
      </c>
      <c r="E23" s="6">
        <v>22.0</v>
      </c>
      <c r="F23" s="7">
        <v>13.0</v>
      </c>
      <c r="G23" s="8">
        <v>38.0</v>
      </c>
      <c r="H23" s="9">
        <v>105.0</v>
      </c>
      <c r="I23" s="10">
        <v>25.0</v>
      </c>
      <c r="J23" s="11">
        <v>20.0</v>
      </c>
      <c r="K23" s="12">
        <v>8.0</v>
      </c>
      <c r="L23" s="13">
        <v>45.0</v>
      </c>
      <c r="M23" s="31"/>
      <c r="N23" s="14">
        <v>9.0</v>
      </c>
      <c r="O23" s="15">
        <v>19.0</v>
      </c>
      <c r="P23" s="16">
        <v>1.0</v>
      </c>
      <c r="Q23" s="17">
        <v>29.0</v>
      </c>
      <c r="R23" s="18">
        <v>82.0</v>
      </c>
      <c r="S23" s="19">
        <v>13.0</v>
      </c>
      <c r="T23" s="20">
        <v>21.0</v>
      </c>
      <c r="U23" s="21">
        <v>35.0</v>
      </c>
      <c r="V23" s="22">
        <v>22.0</v>
      </c>
      <c r="W23" s="31"/>
      <c r="X23" s="14">
        <v>13.0</v>
      </c>
      <c r="Y23" s="15">
        <v>9.0</v>
      </c>
      <c r="Z23" s="16">
        <v>7.0</v>
      </c>
      <c r="AA23" s="17">
        <v>27.0</v>
      </c>
      <c r="AB23" s="18">
        <v>83.0</v>
      </c>
      <c r="AC23" s="19">
        <v>13.0</v>
      </c>
      <c r="AD23" s="20">
        <v>15.0</v>
      </c>
      <c r="AE23" s="21">
        <v>36.0</v>
      </c>
      <c r="AF23" s="22">
        <v>11.0</v>
      </c>
      <c r="AG23" s="38"/>
      <c r="AH23" s="14">
        <v>9.0</v>
      </c>
      <c r="AI23" s="15">
        <v>19.0</v>
      </c>
      <c r="AJ23" s="16">
        <v>1.0</v>
      </c>
      <c r="AK23" s="20">
        <v>21.0</v>
      </c>
      <c r="AL23" s="21">
        <v>35.0</v>
      </c>
      <c r="AM23" s="22">
        <v>22.0</v>
      </c>
      <c r="AN23" s="39">
        <f t="shared" ref="AN23:AP23" si="21">AH23/(AH23+AK23)</f>
        <v>0.3</v>
      </c>
      <c r="AO23" s="39">
        <f t="shared" si="21"/>
        <v>0.3518518519</v>
      </c>
      <c r="AP23" s="39">
        <f t="shared" si="21"/>
        <v>0.04347826087</v>
      </c>
      <c r="AQ23" s="23"/>
      <c r="AR23" s="23"/>
      <c r="AS23" s="23"/>
    </row>
    <row r="24">
      <c r="A24" s="29">
        <v>1330.0</v>
      </c>
      <c r="B24" s="30">
        <v>1937.0</v>
      </c>
      <c r="C24" s="31" t="s">
        <v>0</v>
      </c>
      <c r="D24" s="5">
        <v>27.0</v>
      </c>
      <c r="E24" s="6">
        <v>41.0</v>
      </c>
      <c r="F24" s="7">
        <v>29.0</v>
      </c>
      <c r="G24" s="8">
        <v>69.0</v>
      </c>
      <c r="H24" s="9">
        <v>130.0</v>
      </c>
      <c r="I24" s="10">
        <v>66.0</v>
      </c>
      <c r="J24" s="11">
        <v>21.0</v>
      </c>
      <c r="K24" s="12">
        <v>12.0</v>
      </c>
      <c r="L24" s="13">
        <v>43.0</v>
      </c>
      <c r="M24" s="31"/>
      <c r="N24" s="14">
        <v>28.0</v>
      </c>
      <c r="O24" s="15">
        <v>39.0</v>
      </c>
      <c r="P24" s="16">
        <v>20.0</v>
      </c>
      <c r="Q24" s="17">
        <v>26.0</v>
      </c>
      <c r="R24" s="18">
        <v>94.0</v>
      </c>
      <c r="S24" s="19">
        <v>23.0</v>
      </c>
      <c r="T24" s="20">
        <v>47.0</v>
      </c>
      <c r="U24" s="21">
        <v>47.0</v>
      </c>
      <c r="V24" s="22">
        <v>57.0</v>
      </c>
      <c r="W24" s="31"/>
      <c r="X24" s="14">
        <v>24.0</v>
      </c>
      <c r="Y24" s="15">
        <v>23.0</v>
      </c>
      <c r="Z24" s="16">
        <v>28.0</v>
      </c>
      <c r="AA24" s="17">
        <v>24.0</v>
      </c>
      <c r="AB24" s="18">
        <v>93.0</v>
      </c>
      <c r="AC24" s="19">
        <v>23.0</v>
      </c>
      <c r="AD24" s="20">
        <v>29.0</v>
      </c>
      <c r="AE24" s="21">
        <v>43.0</v>
      </c>
      <c r="AF24" s="22">
        <v>39.0</v>
      </c>
      <c r="AG24" s="38"/>
      <c r="AH24" s="14">
        <v>28.0</v>
      </c>
      <c r="AI24" s="15">
        <v>39.0</v>
      </c>
      <c r="AJ24" s="16">
        <v>20.0</v>
      </c>
      <c r="AK24" s="20">
        <v>47.0</v>
      </c>
      <c r="AL24" s="21">
        <v>47.0</v>
      </c>
      <c r="AM24" s="22">
        <v>57.0</v>
      </c>
      <c r="AN24" s="39">
        <f t="shared" ref="AN24:AP24" si="22">AH24/(AH24+AK24)</f>
        <v>0.3733333333</v>
      </c>
      <c r="AO24" s="39">
        <f t="shared" si="22"/>
        <v>0.4534883721</v>
      </c>
      <c r="AP24" s="39">
        <f t="shared" si="22"/>
        <v>0.2597402597</v>
      </c>
      <c r="AQ24" s="23"/>
      <c r="AR24" s="23"/>
      <c r="AS24" s="23"/>
    </row>
    <row r="25">
      <c r="A25" s="29">
        <v>1331.0</v>
      </c>
      <c r="B25" s="30">
        <v>1777.0</v>
      </c>
      <c r="C25" s="31" t="s">
        <v>0</v>
      </c>
      <c r="D25" s="5">
        <v>11.0</v>
      </c>
      <c r="E25" s="6">
        <v>30.0</v>
      </c>
      <c r="F25" s="7">
        <v>24.0</v>
      </c>
      <c r="G25" s="8">
        <v>27.0</v>
      </c>
      <c r="H25" s="9">
        <v>86.0</v>
      </c>
      <c r="I25" s="10">
        <v>31.0</v>
      </c>
      <c r="J25" s="11">
        <v>11.0</v>
      </c>
      <c r="K25" s="12">
        <v>6.0</v>
      </c>
      <c r="L25" s="13">
        <v>44.0</v>
      </c>
      <c r="M25" s="31"/>
      <c r="N25" s="14">
        <v>8.0</v>
      </c>
      <c r="O25" s="15">
        <v>11.0</v>
      </c>
      <c r="P25" s="16">
        <v>5.0</v>
      </c>
      <c r="Q25" s="17">
        <v>27.0</v>
      </c>
      <c r="R25" s="18">
        <v>86.0</v>
      </c>
      <c r="S25" s="19">
        <v>21.0</v>
      </c>
      <c r="T25" s="20">
        <v>12.0</v>
      </c>
      <c r="U25" s="21">
        <v>33.0</v>
      </c>
      <c r="V25" s="22">
        <v>27.0</v>
      </c>
      <c r="W25" s="31"/>
      <c r="X25" s="14">
        <v>3.0</v>
      </c>
      <c r="Y25" s="15">
        <v>4.0</v>
      </c>
      <c r="Z25" s="16">
        <v>13.0</v>
      </c>
      <c r="AA25" s="17">
        <v>24.0</v>
      </c>
      <c r="AB25" s="18">
        <v>83.0</v>
      </c>
      <c r="AC25" s="19">
        <v>20.0</v>
      </c>
      <c r="AD25" s="20">
        <v>10.0</v>
      </c>
      <c r="AE25" s="21">
        <v>26.0</v>
      </c>
      <c r="AF25" s="22">
        <v>16.0</v>
      </c>
      <c r="AG25" s="38"/>
      <c r="AH25" s="14">
        <v>8.0</v>
      </c>
      <c r="AI25" s="15">
        <v>11.0</v>
      </c>
      <c r="AJ25" s="16">
        <v>5.0</v>
      </c>
      <c r="AK25" s="20">
        <v>12.0</v>
      </c>
      <c r="AL25" s="21">
        <v>33.0</v>
      </c>
      <c r="AM25" s="22">
        <v>27.0</v>
      </c>
      <c r="AN25" s="39">
        <f t="shared" ref="AN25:AP25" si="23">AH25/(AH25+AK25)</f>
        <v>0.4</v>
      </c>
      <c r="AO25" s="39">
        <f t="shared" si="23"/>
        <v>0.25</v>
      </c>
      <c r="AP25" s="39">
        <f t="shared" si="23"/>
        <v>0.15625</v>
      </c>
      <c r="AQ25" s="23"/>
      <c r="AR25" s="23"/>
      <c r="AS25" s="23"/>
    </row>
    <row r="26">
      <c r="A26" s="29">
        <v>1333.0</v>
      </c>
      <c r="B26" s="30">
        <v>1478.0</v>
      </c>
      <c r="C26" s="31" t="s">
        <v>0</v>
      </c>
      <c r="D26" s="5">
        <v>19.0</v>
      </c>
      <c r="E26" s="6">
        <v>36.0</v>
      </c>
      <c r="F26" s="7">
        <v>17.0</v>
      </c>
      <c r="G26" s="8">
        <v>50.0</v>
      </c>
      <c r="H26" s="9">
        <v>82.0</v>
      </c>
      <c r="I26" s="10">
        <v>37.0</v>
      </c>
      <c r="J26" s="11">
        <v>11.0</v>
      </c>
      <c r="K26" s="12">
        <v>19.0</v>
      </c>
      <c r="L26" s="13">
        <v>39.0</v>
      </c>
      <c r="M26" s="31"/>
      <c r="N26" s="14">
        <v>13.0</v>
      </c>
      <c r="O26" s="15">
        <v>16.0</v>
      </c>
      <c r="P26" s="16">
        <v>20.0</v>
      </c>
      <c r="Q26" s="17">
        <v>28.0</v>
      </c>
      <c r="R26" s="18">
        <v>90.0</v>
      </c>
      <c r="S26" s="19">
        <v>18.0</v>
      </c>
      <c r="T26" s="20">
        <v>30.0</v>
      </c>
      <c r="U26" s="21">
        <v>25.0</v>
      </c>
      <c r="V26" s="22">
        <v>28.0</v>
      </c>
      <c r="W26" s="31"/>
      <c r="X26" s="14">
        <v>19.0</v>
      </c>
      <c r="Y26" s="15">
        <v>8.0</v>
      </c>
      <c r="Z26" s="16">
        <v>27.0</v>
      </c>
      <c r="AA26" s="17">
        <v>27.0</v>
      </c>
      <c r="AB26" s="18">
        <v>93.0</v>
      </c>
      <c r="AC26" s="19">
        <v>17.0</v>
      </c>
      <c r="AD26" s="20">
        <v>18.0</v>
      </c>
      <c r="AE26" s="21">
        <v>30.0</v>
      </c>
      <c r="AF26" s="22">
        <v>16.0</v>
      </c>
      <c r="AG26" s="38"/>
      <c r="AH26" s="14">
        <v>13.0</v>
      </c>
      <c r="AI26" s="15">
        <v>16.0</v>
      </c>
      <c r="AJ26" s="16">
        <v>20.0</v>
      </c>
      <c r="AK26" s="20">
        <v>30.0</v>
      </c>
      <c r="AL26" s="21">
        <v>25.0</v>
      </c>
      <c r="AM26" s="22">
        <v>28.0</v>
      </c>
      <c r="AN26" s="39">
        <f t="shared" ref="AN26:AP26" si="24">AH26/(AH26+AK26)</f>
        <v>0.3023255814</v>
      </c>
      <c r="AO26" s="39">
        <f t="shared" si="24"/>
        <v>0.3902439024</v>
      </c>
      <c r="AP26" s="39">
        <f t="shared" si="24"/>
        <v>0.4166666667</v>
      </c>
      <c r="AQ26" s="23"/>
      <c r="AR26" s="23"/>
      <c r="AS26" s="23"/>
    </row>
    <row r="27">
      <c r="A27" s="29">
        <v>1334.0</v>
      </c>
      <c r="B27" s="30">
        <v>1815.0</v>
      </c>
      <c r="C27" s="31" t="s">
        <v>0</v>
      </c>
      <c r="D27" s="5">
        <v>17.0</v>
      </c>
      <c r="E27" s="6">
        <v>31.0</v>
      </c>
      <c r="F27" s="7">
        <v>18.0</v>
      </c>
      <c r="G27" s="8">
        <v>52.0</v>
      </c>
      <c r="H27" s="9">
        <v>117.0</v>
      </c>
      <c r="I27" s="10">
        <v>29.0</v>
      </c>
      <c r="J27" s="11">
        <v>14.0</v>
      </c>
      <c r="K27" s="12">
        <v>11.0</v>
      </c>
      <c r="L27" s="13">
        <v>39.0</v>
      </c>
      <c r="M27" s="31"/>
      <c r="N27" s="14">
        <v>19.0</v>
      </c>
      <c r="O27" s="15">
        <v>19.0</v>
      </c>
      <c r="P27" s="16">
        <v>6.0</v>
      </c>
      <c r="Q27" s="17">
        <v>33.0</v>
      </c>
      <c r="R27" s="18">
        <v>106.0</v>
      </c>
      <c r="S27" s="19">
        <v>21.0</v>
      </c>
      <c r="T27" s="20">
        <v>23.0</v>
      </c>
      <c r="U27" s="21">
        <v>23.0</v>
      </c>
      <c r="V27" s="22">
        <v>23.0</v>
      </c>
      <c r="W27" s="31"/>
      <c r="X27" s="14">
        <v>11.0</v>
      </c>
      <c r="Y27" s="15">
        <v>8.0</v>
      </c>
      <c r="Z27" s="16">
        <v>16.0</v>
      </c>
      <c r="AA27" s="17">
        <v>31.0</v>
      </c>
      <c r="AB27" s="18">
        <v>105.0</v>
      </c>
      <c r="AC27" s="19">
        <v>23.0</v>
      </c>
      <c r="AD27" s="20">
        <v>21.0</v>
      </c>
      <c r="AE27" s="21">
        <v>27.0</v>
      </c>
      <c r="AF27" s="22">
        <v>14.0</v>
      </c>
      <c r="AG27" s="38"/>
      <c r="AH27" s="14">
        <v>19.0</v>
      </c>
      <c r="AI27" s="15">
        <v>19.0</v>
      </c>
      <c r="AJ27" s="16">
        <v>6.0</v>
      </c>
      <c r="AK27" s="20">
        <v>23.0</v>
      </c>
      <c r="AL27" s="21">
        <v>23.0</v>
      </c>
      <c r="AM27" s="22">
        <v>23.0</v>
      </c>
      <c r="AN27" s="39">
        <f t="shared" ref="AN27:AP27" si="25">AH27/(AH27+AK27)</f>
        <v>0.4523809524</v>
      </c>
      <c r="AO27" s="39">
        <f t="shared" si="25"/>
        <v>0.4523809524</v>
      </c>
      <c r="AP27" s="39">
        <f t="shared" si="25"/>
        <v>0.2068965517</v>
      </c>
      <c r="AQ27" s="23"/>
      <c r="AR27" s="23"/>
      <c r="AS27" s="23"/>
    </row>
    <row r="28">
      <c r="A28" s="29">
        <v>1335.0</v>
      </c>
      <c r="B28" s="30">
        <v>1591.0</v>
      </c>
      <c r="C28" s="31" t="s">
        <v>0</v>
      </c>
      <c r="D28" s="5">
        <v>11.0</v>
      </c>
      <c r="E28" s="6">
        <v>30.0</v>
      </c>
      <c r="F28" s="7">
        <v>27.0</v>
      </c>
      <c r="G28" s="8">
        <v>57.0</v>
      </c>
      <c r="H28" s="9">
        <v>121.0</v>
      </c>
      <c r="I28" s="10">
        <v>34.0</v>
      </c>
      <c r="J28" s="11">
        <v>12.0</v>
      </c>
      <c r="K28" s="12">
        <v>16.0</v>
      </c>
      <c r="L28" s="13">
        <v>59.0</v>
      </c>
      <c r="M28" s="31"/>
      <c r="N28" s="14">
        <v>28.0</v>
      </c>
      <c r="O28" s="15">
        <v>19.0</v>
      </c>
      <c r="P28" s="16">
        <v>17.0</v>
      </c>
      <c r="Q28" s="17">
        <v>22.0</v>
      </c>
      <c r="R28" s="18">
        <v>116.0</v>
      </c>
      <c r="S28" s="19">
        <v>16.0</v>
      </c>
      <c r="T28" s="20">
        <v>22.0</v>
      </c>
      <c r="U28" s="21">
        <v>48.0</v>
      </c>
      <c r="V28" s="22">
        <v>36.0</v>
      </c>
      <c r="W28" s="31"/>
      <c r="X28" s="14">
        <v>17.0</v>
      </c>
      <c r="Y28" s="15">
        <v>13.0</v>
      </c>
      <c r="Z28" s="16">
        <v>23.0</v>
      </c>
      <c r="AA28" s="17">
        <v>22.0</v>
      </c>
      <c r="AB28" s="18">
        <v>104.0</v>
      </c>
      <c r="AC28" s="19">
        <v>18.0</v>
      </c>
      <c r="AD28" s="20">
        <v>20.0</v>
      </c>
      <c r="AE28" s="21">
        <v>39.0</v>
      </c>
      <c r="AF28" s="22">
        <v>20.0</v>
      </c>
      <c r="AG28" s="38"/>
      <c r="AH28" s="14">
        <v>28.0</v>
      </c>
      <c r="AI28" s="15">
        <v>19.0</v>
      </c>
      <c r="AJ28" s="16">
        <v>17.0</v>
      </c>
      <c r="AK28" s="20">
        <v>22.0</v>
      </c>
      <c r="AL28" s="21">
        <v>48.0</v>
      </c>
      <c r="AM28" s="22">
        <v>36.0</v>
      </c>
      <c r="AN28" s="39">
        <f t="shared" ref="AN28:AP28" si="26">AH28/(AH28+AK28)</f>
        <v>0.56</v>
      </c>
      <c r="AO28" s="39">
        <f t="shared" si="26"/>
        <v>0.2835820896</v>
      </c>
      <c r="AP28" s="39">
        <f t="shared" si="26"/>
        <v>0.320754717</v>
      </c>
      <c r="AQ28" s="23"/>
      <c r="AR28" s="23"/>
      <c r="AS28" s="23"/>
    </row>
    <row r="29">
      <c r="A29" s="29">
        <v>1336.0</v>
      </c>
      <c r="B29" s="30">
        <v>1443.0</v>
      </c>
      <c r="C29" s="31" t="s">
        <v>0</v>
      </c>
      <c r="D29" s="5">
        <v>17.0</v>
      </c>
      <c r="E29" s="6">
        <v>34.0</v>
      </c>
      <c r="F29" s="7">
        <v>7.0</v>
      </c>
      <c r="G29" s="8">
        <v>26.0</v>
      </c>
      <c r="H29" s="9">
        <v>80.0</v>
      </c>
      <c r="I29" s="10">
        <v>10.0</v>
      </c>
      <c r="J29" s="11">
        <v>7.0</v>
      </c>
      <c r="K29" s="12">
        <v>10.0</v>
      </c>
      <c r="L29" s="13">
        <v>44.0</v>
      </c>
      <c r="M29" s="31"/>
      <c r="N29" s="14">
        <v>11.0</v>
      </c>
      <c r="O29" s="15">
        <v>11.0</v>
      </c>
      <c r="P29" s="16">
        <v>6.0</v>
      </c>
      <c r="Q29" s="17">
        <v>13.0</v>
      </c>
      <c r="R29" s="18">
        <v>88.0</v>
      </c>
      <c r="S29" s="19">
        <v>10.0</v>
      </c>
      <c r="T29" s="20">
        <v>20.0</v>
      </c>
      <c r="U29" s="21">
        <v>24.0</v>
      </c>
      <c r="V29" s="22">
        <v>10.0</v>
      </c>
      <c r="W29" s="31"/>
      <c r="X29" s="14">
        <v>10.0</v>
      </c>
      <c r="Y29" s="15">
        <v>8.0</v>
      </c>
      <c r="Z29" s="16">
        <v>2.0</v>
      </c>
      <c r="AA29" s="17">
        <v>12.0</v>
      </c>
      <c r="AB29" s="18">
        <v>94.0</v>
      </c>
      <c r="AC29" s="19">
        <v>9.0</v>
      </c>
      <c r="AD29" s="20">
        <v>11.0</v>
      </c>
      <c r="AE29" s="21">
        <v>20.0</v>
      </c>
      <c r="AF29" s="22">
        <v>10.0</v>
      </c>
      <c r="AG29" s="38"/>
      <c r="AH29" s="14">
        <v>11.0</v>
      </c>
      <c r="AI29" s="15">
        <v>11.0</v>
      </c>
      <c r="AJ29" s="16">
        <v>6.0</v>
      </c>
      <c r="AK29" s="20">
        <v>20.0</v>
      </c>
      <c r="AL29" s="21">
        <v>24.0</v>
      </c>
      <c r="AM29" s="22">
        <v>10.0</v>
      </c>
      <c r="AN29" s="39">
        <f t="shared" ref="AN29:AP29" si="27">AH29/(AH29+AK29)</f>
        <v>0.3548387097</v>
      </c>
      <c r="AO29" s="39">
        <f t="shared" si="27"/>
        <v>0.3142857143</v>
      </c>
      <c r="AP29" s="39">
        <f t="shared" si="27"/>
        <v>0.375</v>
      </c>
      <c r="AQ29" s="23"/>
      <c r="AR29" s="23"/>
      <c r="AS29" s="23"/>
    </row>
    <row r="30">
      <c r="A30" s="29">
        <v>1341.0</v>
      </c>
      <c r="B30" s="30">
        <v>2852.0</v>
      </c>
      <c r="C30" s="31" t="s">
        <v>0</v>
      </c>
      <c r="D30" s="5">
        <v>24.0</v>
      </c>
      <c r="E30" s="6">
        <v>37.0</v>
      </c>
      <c r="F30" s="7">
        <v>28.0</v>
      </c>
      <c r="G30" s="8">
        <v>66.0</v>
      </c>
      <c r="H30" s="9">
        <v>177.0</v>
      </c>
      <c r="I30" s="10">
        <v>60.0</v>
      </c>
      <c r="J30" s="11">
        <v>17.0</v>
      </c>
      <c r="K30" s="12">
        <v>12.0</v>
      </c>
      <c r="L30" s="13">
        <v>70.0</v>
      </c>
      <c r="M30" s="31"/>
      <c r="N30" s="14">
        <v>16.0</v>
      </c>
      <c r="O30" s="15">
        <v>18.0</v>
      </c>
      <c r="P30" s="16">
        <v>21.0</v>
      </c>
      <c r="Q30" s="17">
        <v>38.0</v>
      </c>
      <c r="R30" s="18">
        <v>159.0</v>
      </c>
      <c r="S30" s="19">
        <v>26.0</v>
      </c>
      <c r="T30" s="20">
        <v>40.0</v>
      </c>
      <c r="U30" s="21">
        <v>36.0</v>
      </c>
      <c r="V30" s="22">
        <v>40.0</v>
      </c>
      <c r="W30" s="31"/>
      <c r="X30" s="14">
        <v>19.0</v>
      </c>
      <c r="Y30" s="15">
        <v>5.0</v>
      </c>
      <c r="Z30" s="16">
        <v>31.0</v>
      </c>
      <c r="AA30" s="17">
        <v>38.0</v>
      </c>
      <c r="AB30" s="18">
        <v>166.0</v>
      </c>
      <c r="AC30" s="19">
        <v>26.0</v>
      </c>
      <c r="AD30" s="20">
        <v>26.0</v>
      </c>
      <c r="AE30" s="21">
        <v>35.0</v>
      </c>
      <c r="AF30" s="22">
        <v>24.0</v>
      </c>
      <c r="AG30" s="38"/>
      <c r="AH30" s="14">
        <v>16.0</v>
      </c>
      <c r="AI30" s="15">
        <v>18.0</v>
      </c>
      <c r="AJ30" s="16">
        <v>21.0</v>
      </c>
      <c r="AK30" s="20">
        <v>40.0</v>
      </c>
      <c r="AL30" s="21">
        <v>36.0</v>
      </c>
      <c r="AM30" s="22">
        <v>40.0</v>
      </c>
      <c r="AN30" s="39">
        <f t="shared" ref="AN30:AP30" si="28">AH30/(AH30+AK30)</f>
        <v>0.2857142857</v>
      </c>
      <c r="AO30" s="39">
        <f t="shared" si="28"/>
        <v>0.3333333333</v>
      </c>
      <c r="AP30" s="39">
        <f t="shared" si="28"/>
        <v>0.3442622951</v>
      </c>
      <c r="AQ30" s="23"/>
      <c r="AR30" s="23"/>
      <c r="AS30" s="23"/>
    </row>
    <row r="31">
      <c r="A31" s="29">
        <v>1343.0</v>
      </c>
      <c r="B31" s="30">
        <v>1018.0</v>
      </c>
      <c r="C31" s="31" t="s">
        <v>0</v>
      </c>
      <c r="D31" s="5">
        <v>11.0</v>
      </c>
      <c r="E31" s="6">
        <v>19.0</v>
      </c>
      <c r="F31" s="7">
        <v>8.0</v>
      </c>
      <c r="G31" s="8">
        <v>30.0</v>
      </c>
      <c r="H31" s="9">
        <v>50.0</v>
      </c>
      <c r="I31" s="10">
        <v>21.0</v>
      </c>
      <c r="J31" s="11">
        <v>14.0</v>
      </c>
      <c r="K31" s="12">
        <v>9.0</v>
      </c>
      <c r="L31" s="13">
        <v>38.0</v>
      </c>
      <c r="M31" s="31"/>
      <c r="N31" s="14">
        <v>9.0</v>
      </c>
      <c r="O31" s="15">
        <v>11.0</v>
      </c>
      <c r="P31" s="16">
        <v>9.0</v>
      </c>
      <c r="Q31" s="17">
        <v>21.0</v>
      </c>
      <c r="R31" s="18">
        <v>62.0</v>
      </c>
      <c r="S31" s="19">
        <v>7.0</v>
      </c>
      <c r="T31" s="20">
        <v>19.0</v>
      </c>
      <c r="U31" s="21">
        <v>21.0</v>
      </c>
      <c r="V31" s="22">
        <v>14.0</v>
      </c>
      <c r="W31" s="31"/>
      <c r="X31" s="14">
        <v>13.0</v>
      </c>
      <c r="Y31" s="15">
        <v>1.0</v>
      </c>
      <c r="Z31" s="16">
        <v>12.0</v>
      </c>
      <c r="AA31" s="17">
        <v>17.0</v>
      </c>
      <c r="AB31" s="18">
        <v>57.0</v>
      </c>
      <c r="AC31" s="19">
        <v>6.0</v>
      </c>
      <c r="AD31" s="20">
        <v>13.0</v>
      </c>
      <c r="AE31" s="21">
        <v>20.0</v>
      </c>
      <c r="AF31" s="22">
        <v>12.0</v>
      </c>
      <c r="AG31" s="38"/>
      <c r="AH31" s="14">
        <v>9.0</v>
      </c>
      <c r="AI31" s="15">
        <v>11.0</v>
      </c>
      <c r="AJ31" s="16">
        <v>9.0</v>
      </c>
      <c r="AK31" s="20">
        <v>19.0</v>
      </c>
      <c r="AL31" s="21">
        <v>21.0</v>
      </c>
      <c r="AM31" s="22">
        <v>14.0</v>
      </c>
      <c r="AN31" s="39">
        <f t="shared" ref="AN31:AP31" si="29">AH31/(AH31+AK31)</f>
        <v>0.3214285714</v>
      </c>
      <c r="AO31" s="39">
        <f t="shared" si="29"/>
        <v>0.34375</v>
      </c>
      <c r="AP31" s="39">
        <f t="shared" si="29"/>
        <v>0.3913043478</v>
      </c>
      <c r="AQ31" s="23"/>
      <c r="AR31" s="23"/>
      <c r="AS31" s="23"/>
    </row>
    <row r="32">
      <c r="A32" s="29">
        <v>1344.0</v>
      </c>
      <c r="B32" s="30">
        <v>1496.0</v>
      </c>
      <c r="C32" s="31" t="s">
        <v>0</v>
      </c>
      <c r="D32" s="5">
        <v>22.0</v>
      </c>
      <c r="E32" s="6">
        <v>29.0</v>
      </c>
      <c r="F32" s="7">
        <v>13.0</v>
      </c>
      <c r="G32" s="8">
        <v>49.0</v>
      </c>
      <c r="H32" s="9">
        <v>74.0</v>
      </c>
      <c r="I32" s="10">
        <v>30.0</v>
      </c>
      <c r="J32" s="11">
        <v>8.0</v>
      </c>
      <c r="K32" s="12">
        <v>6.0</v>
      </c>
      <c r="L32" s="13">
        <v>38.0</v>
      </c>
      <c r="M32" s="31"/>
      <c r="N32" s="14">
        <v>10.0</v>
      </c>
      <c r="O32" s="15">
        <v>15.0</v>
      </c>
      <c r="P32" s="16">
        <v>10.0</v>
      </c>
      <c r="Q32" s="17">
        <v>37.0</v>
      </c>
      <c r="R32" s="18">
        <v>78.0</v>
      </c>
      <c r="S32" s="19">
        <v>11.0</v>
      </c>
      <c r="T32" s="20">
        <v>24.0</v>
      </c>
      <c r="U32" s="21">
        <v>12.0</v>
      </c>
      <c r="V32" s="22">
        <v>27.0</v>
      </c>
      <c r="W32" s="31"/>
      <c r="X32" s="14">
        <v>12.0</v>
      </c>
      <c r="Y32" s="15">
        <v>1.0</v>
      </c>
      <c r="Z32" s="16">
        <v>10.0</v>
      </c>
      <c r="AA32" s="17">
        <v>37.0</v>
      </c>
      <c r="AB32" s="18">
        <v>72.0</v>
      </c>
      <c r="AC32" s="19">
        <v>12.0</v>
      </c>
      <c r="AD32" s="20">
        <v>10.0</v>
      </c>
      <c r="AE32" s="21">
        <v>21.0</v>
      </c>
      <c r="AF32" s="22">
        <v>18.0</v>
      </c>
      <c r="AG32" s="38"/>
      <c r="AH32" s="14">
        <v>10.0</v>
      </c>
      <c r="AI32" s="15">
        <v>15.0</v>
      </c>
      <c r="AJ32" s="16">
        <v>10.0</v>
      </c>
      <c r="AK32" s="20">
        <v>24.0</v>
      </c>
      <c r="AL32" s="21">
        <v>12.0</v>
      </c>
      <c r="AM32" s="22">
        <v>27.0</v>
      </c>
      <c r="AN32" s="39">
        <f t="shared" ref="AN32:AP32" si="30">AH32/(AH32+AK32)</f>
        <v>0.2941176471</v>
      </c>
      <c r="AO32" s="39">
        <f t="shared" si="30"/>
        <v>0.5555555556</v>
      </c>
      <c r="AP32" s="39">
        <f t="shared" si="30"/>
        <v>0.2702702703</v>
      </c>
      <c r="AQ32" s="23"/>
      <c r="AR32" s="23"/>
      <c r="AS32" s="23"/>
    </row>
    <row r="33">
      <c r="A33" s="29">
        <v>1346.0</v>
      </c>
      <c r="B33" s="30">
        <v>2581.0</v>
      </c>
      <c r="C33" s="31" t="s">
        <v>0</v>
      </c>
      <c r="D33" s="5">
        <v>34.0</v>
      </c>
      <c r="E33" s="6">
        <v>44.0</v>
      </c>
      <c r="F33" s="7">
        <v>52.0</v>
      </c>
      <c r="G33" s="8">
        <v>147.0</v>
      </c>
      <c r="H33" s="9">
        <v>231.0</v>
      </c>
      <c r="I33" s="10">
        <v>65.0</v>
      </c>
      <c r="J33" s="11">
        <v>29.0</v>
      </c>
      <c r="K33" s="12">
        <v>31.0</v>
      </c>
      <c r="L33" s="13">
        <v>96.0</v>
      </c>
      <c r="M33" s="31"/>
      <c r="N33" s="14">
        <v>58.0</v>
      </c>
      <c r="O33" s="15">
        <v>37.0</v>
      </c>
      <c r="P33" s="16">
        <v>36.0</v>
      </c>
      <c r="Q33" s="17">
        <v>49.0</v>
      </c>
      <c r="R33" s="18">
        <v>172.0</v>
      </c>
      <c r="S33" s="19">
        <v>31.0</v>
      </c>
      <c r="T33" s="20">
        <v>85.0</v>
      </c>
      <c r="U33" s="21">
        <v>92.0</v>
      </c>
      <c r="V33" s="22">
        <v>69.0</v>
      </c>
      <c r="W33" s="31"/>
      <c r="X33" s="14">
        <v>39.0</v>
      </c>
      <c r="Y33" s="15">
        <v>33.0</v>
      </c>
      <c r="Z33" s="16">
        <v>34.0</v>
      </c>
      <c r="AA33" s="17">
        <v>47.0</v>
      </c>
      <c r="AB33" s="18">
        <v>175.0</v>
      </c>
      <c r="AC33" s="19">
        <v>30.0</v>
      </c>
      <c r="AD33" s="20">
        <v>71.0</v>
      </c>
      <c r="AE33" s="21">
        <v>72.0</v>
      </c>
      <c r="AF33" s="22">
        <v>45.0</v>
      </c>
      <c r="AG33" s="38"/>
      <c r="AH33" s="14">
        <v>58.0</v>
      </c>
      <c r="AI33" s="15">
        <v>37.0</v>
      </c>
      <c r="AJ33" s="16">
        <v>36.0</v>
      </c>
      <c r="AK33" s="20">
        <v>85.0</v>
      </c>
      <c r="AL33" s="21">
        <v>92.0</v>
      </c>
      <c r="AM33" s="22">
        <v>69.0</v>
      </c>
      <c r="AN33" s="39">
        <f t="shared" ref="AN33:AP33" si="31">AH33/(AH33+AK33)</f>
        <v>0.4055944056</v>
      </c>
      <c r="AO33" s="39">
        <f t="shared" si="31"/>
        <v>0.2868217054</v>
      </c>
      <c r="AP33" s="39">
        <f t="shared" si="31"/>
        <v>0.3428571429</v>
      </c>
      <c r="AQ33" s="23"/>
      <c r="AR33" s="23"/>
      <c r="AS33" s="23"/>
    </row>
    <row r="34">
      <c r="A34" s="29">
        <v>1348.0</v>
      </c>
      <c r="B34" s="30">
        <v>1808.0</v>
      </c>
      <c r="C34" s="31" t="s">
        <v>0</v>
      </c>
      <c r="D34" s="5">
        <v>11.0</v>
      </c>
      <c r="E34" s="6">
        <v>28.0</v>
      </c>
      <c r="F34" s="7">
        <v>20.0</v>
      </c>
      <c r="G34" s="8">
        <v>34.0</v>
      </c>
      <c r="H34" s="9">
        <v>76.0</v>
      </c>
      <c r="I34" s="10">
        <v>24.0</v>
      </c>
      <c r="J34" s="11">
        <v>8.0</v>
      </c>
      <c r="K34" s="12">
        <v>16.0</v>
      </c>
      <c r="L34" s="13">
        <v>41.0</v>
      </c>
      <c r="M34" s="31"/>
      <c r="N34" s="14">
        <v>10.0</v>
      </c>
      <c r="O34" s="15">
        <v>9.0</v>
      </c>
      <c r="P34" s="16">
        <v>5.0</v>
      </c>
      <c r="Q34" s="17">
        <v>15.0</v>
      </c>
      <c r="R34" s="18">
        <v>70.0</v>
      </c>
      <c r="S34" s="19">
        <v>26.0</v>
      </c>
      <c r="T34" s="20">
        <v>22.0</v>
      </c>
      <c r="U34" s="21">
        <v>19.0</v>
      </c>
      <c r="V34" s="22">
        <v>27.0</v>
      </c>
      <c r="W34" s="31"/>
      <c r="X34" s="14">
        <v>12.0</v>
      </c>
      <c r="Y34" s="15">
        <v>8.0</v>
      </c>
      <c r="Z34" s="16">
        <v>9.0</v>
      </c>
      <c r="AA34" s="17">
        <v>11.0</v>
      </c>
      <c r="AB34" s="18">
        <v>72.0</v>
      </c>
      <c r="AC34" s="19">
        <v>26.0</v>
      </c>
      <c r="AD34" s="20">
        <v>21.0</v>
      </c>
      <c r="AE34" s="21">
        <v>18.0</v>
      </c>
      <c r="AF34" s="22">
        <v>15.0</v>
      </c>
      <c r="AG34" s="38"/>
      <c r="AH34" s="14">
        <v>10.0</v>
      </c>
      <c r="AI34" s="15">
        <v>9.0</v>
      </c>
      <c r="AJ34" s="16">
        <v>5.0</v>
      </c>
      <c r="AK34" s="20">
        <v>22.0</v>
      </c>
      <c r="AL34" s="21">
        <v>19.0</v>
      </c>
      <c r="AM34" s="22">
        <v>27.0</v>
      </c>
      <c r="AN34" s="39">
        <f t="shared" ref="AN34:AP34" si="32">AH34/(AH34+AK34)</f>
        <v>0.3125</v>
      </c>
      <c r="AO34" s="39">
        <f t="shared" si="32"/>
        <v>0.3214285714</v>
      </c>
      <c r="AP34" s="39">
        <f t="shared" si="32"/>
        <v>0.15625</v>
      </c>
      <c r="AQ34" s="23"/>
      <c r="AR34" s="23"/>
      <c r="AS34" s="23"/>
    </row>
    <row r="35">
      <c r="A35" s="29">
        <v>1349.0</v>
      </c>
      <c r="B35" s="30">
        <v>1790.0</v>
      </c>
      <c r="C35" s="31" t="s">
        <v>0</v>
      </c>
      <c r="D35" s="5">
        <v>11.0</v>
      </c>
      <c r="E35" s="6">
        <v>17.0</v>
      </c>
      <c r="F35" s="7">
        <v>13.0</v>
      </c>
      <c r="G35" s="8">
        <v>21.0</v>
      </c>
      <c r="H35" s="9">
        <v>68.0</v>
      </c>
      <c r="I35" s="10">
        <v>29.0</v>
      </c>
      <c r="J35" s="11">
        <v>15.0</v>
      </c>
      <c r="K35" s="12">
        <v>10.0</v>
      </c>
      <c r="L35" s="13">
        <v>38.0</v>
      </c>
      <c r="M35" s="31"/>
      <c r="N35" s="14">
        <v>4.0</v>
      </c>
      <c r="O35" s="15">
        <v>10.0</v>
      </c>
      <c r="P35" s="16">
        <v>14.0</v>
      </c>
      <c r="Q35" s="17">
        <v>16.0</v>
      </c>
      <c r="R35" s="18">
        <v>62.0</v>
      </c>
      <c r="S35" s="19">
        <v>13.0</v>
      </c>
      <c r="T35" s="20">
        <v>16.0</v>
      </c>
      <c r="U35" s="21">
        <v>17.0</v>
      </c>
      <c r="V35" s="22">
        <v>16.0</v>
      </c>
      <c r="W35" s="31"/>
      <c r="X35" s="14">
        <v>11.0</v>
      </c>
      <c r="Y35" s="15">
        <v>8.0</v>
      </c>
      <c r="Z35" s="16">
        <v>12.0</v>
      </c>
      <c r="AA35" s="17">
        <v>17.0</v>
      </c>
      <c r="AB35" s="18">
        <v>69.0</v>
      </c>
      <c r="AC35" s="19">
        <v>11.0</v>
      </c>
      <c r="AD35" s="20">
        <v>8.0</v>
      </c>
      <c r="AE35" s="21">
        <v>16.0</v>
      </c>
      <c r="AF35" s="22">
        <v>13.0</v>
      </c>
      <c r="AG35" s="38"/>
      <c r="AH35" s="14">
        <v>4.0</v>
      </c>
      <c r="AI35" s="15">
        <v>10.0</v>
      </c>
      <c r="AJ35" s="16">
        <v>14.0</v>
      </c>
      <c r="AK35" s="20">
        <v>16.0</v>
      </c>
      <c r="AL35" s="21">
        <v>17.0</v>
      </c>
      <c r="AM35" s="22">
        <v>16.0</v>
      </c>
      <c r="AN35" s="39">
        <f t="shared" ref="AN35:AP35" si="33">AH35/(AH35+AK35)</f>
        <v>0.2</v>
      </c>
      <c r="AO35" s="39">
        <f t="shared" si="33"/>
        <v>0.3703703704</v>
      </c>
      <c r="AP35" s="39">
        <f t="shared" si="33"/>
        <v>0.4666666667</v>
      </c>
      <c r="AQ35" s="23"/>
      <c r="AR35" s="23"/>
      <c r="AS35" s="23"/>
    </row>
    <row r="36">
      <c r="A36" s="29">
        <v>1351.0</v>
      </c>
      <c r="B36" s="30">
        <v>3110.0</v>
      </c>
      <c r="C36" s="31" t="s">
        <v>0</v>
      </c>
      <c r="D36" s="5">
        <v>17.0</v>
      </c>
      <c r="E36" s="6">
        <v>54.0</v>
      </c>
      <c r="F36" s="7">
        <v>20.0</v>
      </c>
      <c r="G36" s="8">
        <v>57.0</v>
      </c>
      <c r="H36" s="9">
        <v>138.0</v>
      </c>
      <c r="I36" s="10">
        <v>51.0</v>
      </c>
      <c r="J36" s="11">
        <v>25.0</v>
      </c>
      <c r="K36" s="12">
        <v>13.0</v>
      </c>
      <c r="L36" s="13">
        <v>62.0</v>
      </c>
      <c r="M36" s="31"/>
      <c r="N36" s="14">
        <v>12.0</v>
      </c>
      <c r="O36" s="15">
        <v>19.0</v>
      </c>
      <c r="P36" s="16">
        <v>9.0</v>
      </c>
      <c r="Q36" s="17">
        <v>35.0</v>
      </c>
      <c r="R36" s="18">
        <v>142.0</v>
      </c>
      <c r="S36" s="19">
        <v>21.0</v>
      </c>
      <c r="T36" s="20">
        <v>44.0</v>
      </c>
      <c r="U36" s="21">
        <v>53.0</v>
      </c>
      <c r="V36" s="22">
        <v>39.0</v>
      </c>
      <c r="W36" s="31"/>
      <c r="X36" s="14">
        <v>22.0</v>
      </c>
      <c r="Y36" s="15">
        <v>16.0</v>
      </c>
      <c r="Z36" s="16">
        <v>18.0</v>
      </c>
      <c r="AA36" s="17">
        <v>35.0</v>
      </c>
      <c r="AB36" s="18">
        <v>147.0</v>
      </c>
      <c r="AC36" s="19">
        <v>21.0</v>
      </c>
      <c r="AD36" s="20">
        <v>24.0</v>
      </c>
      <c r="AE36" s="21">
        <v>37.0</v>
      </c>
      <c r="AF36" s="22">
        <v>27.0</v>
      </c>
      <c r="AG36" s="38"/>
      <c r="AH36" s="14">
        <v>12.0</v>
      </c>
      <c r="AI36" s="15">
        <v>19.0</v>
      </c>
      <c r="AJ36" s="16">
        <v>9.0</v>
      </c>
      <c r="AK36" s="20">
        <v>44.0</v>
      </c>
      <c r="AL36" s="21">
        <v>53.0</v>
      </c>
      <c r="AM36" s="22">
        <v>39.0</v>
      </c>
      <c r="AN36" s="39">
        <f t="shared" ref="AN36:AP36" si="34">AH36/(AH36+AK36)</f>
        <v>0.2142857143</v>
      </c>
      <c r="AO36" s="39">
        <f t="shared" si="34"/>
        <v>0.2638888889</v>
      </c>
      <c r="AP36" s="39">
        <f t="shared" si="34"/>
        <v>0.1875</v>
      </c>
      <c r="AQ36" s="23"/>
      <c r="AR36" s="23"/>
      <c r="AS36" s="23"/>
    </row>
    <row r="37">
      <c r="A37" s="29">
        <v>1352.0</v>
      </c>
      <c r="B37" s="30">
        <v>1460.0</v>
      </c>
      <c r="C37" s="31" t="s">
        <v>0</v>
      </c>
      <c r="D37" s="5">
        <v>9.0</v>
      </c>
      <c r="E37" s="6">
        <v>19.0</v>
      </c>
      <c r="F37" s="7">
        <v>14.0</v>
      </c>
      <c r="G37" s="8">
        <v>26.0</v>
      </c>
      <c r="H37" s="9">
        <v>65.0</v>
      </c>
      <c r="I37" s="10">
        <v>28.0</v>
      </c>
      <c r="J37" s="11">
        <v>8.0</v>
      </c>
      <c r="K37" s="12">
        <v>8.0</v>
      </c>
      <c r="L37" s="13">
        <v>46.0</v>
      </c>
      <c r="M37" s="31"/>
      <c r="N37" s="14">
        <v>8.0</v>
      </c>
      <c r="O37" s="15">
        <v>9.0</v>
      </c>
      <c r="P37" s="16">
        <v>5.0</v>
      </c>
      <c r="Q37" s="17">
        <v>8.0</v>
      </c>
      <c r="R37" s="18">
        <v>71.0</v>
      </c>
      <c r="S37" s="19">
        <v>18.0</v>
      </c>
      <c r="T37" s="20">
        <v>16.0</v>
      </c>
      <c r="U37" s="21">
        <v>28.0</v>
      </c>
      <c r="V37" s="22">
        <v>31.0</v>
      </c>
      <c r="W37" s="31"/>
      <c r="X37" s="14">
        <v>3.0</v>
      </c>
      <c r="Y37" s="15">
        <v>7.0</v>
      </c>
      <c r="Z37" s="16">
        <v>10.0</v>
      </c>
      <c r="AA37" s="17">
        <v>9.0</v>
      </c>
      <c r="AB37" s="18">
        <v>69.0</v>
      </c>
      <c r="AC37" s="19">
        <v>17.0</v>
      </c>
      <c r="AD37" s="20">
        <v>18.0</v>
      </c>
      <c r="AE37" s="21">
        <v>23.0</v>
      </c>
      <c r="AF37" s="22">
        <v>18.0</v>
      </c>
      <c r="AG37" s="38"/>
      <c r="AH37" s="14">
        <v>8.0</v>
      </c>
      <c r="AI37" s="15">
        <v>9.0</v>
      </c>
      <c r="AJ37" s="16">
        <v>5.0</v>
      </c>
      <c r="AK37" s="20">
        <v>16.0</v>
      </c>
      <c r="AL37" s="21">
        <v>28.0</v>
      </c>
      <c r="AM37" s="22">
        <v>31.0</v>
      </c>
      <c r="AN37" s="39">
        <f t="shared" ref="AN37:AP37" si="35">AH37/(AH37+AK37)</f>
        <v>0.3333333333</v>
      </c>
      <c r="AO37" s="39">
        <f t="shared" si="35"/>
        <v>0.2432432432</v>
      </c>
      <c r="AP37" s="39">
        <f t="shared" si="35"/>
        <v>0.1388888889</v>
      </c>
      <c r="AQ37" s="23"/>
      <c r="AR37" s="23"/>
      <c r="AS37" s="23"/>
    </row>
    <row r="38">
      <c r="A38" s="29">
        <v>1353.0</v>
      </c>
      <c r="B38" s="30">
        <v>2590.0</v>
      </c>
      <c r="C38" s="31" t="s">
        <v>0</v>
      </c>
      <c r="D38" s="5">
        <v>14.0</v>
      </c>
      <c r="E38" s="6">
        <v>26.0</v>
      </c>
      <c r="F38" s="7">
        <v>14.0</v>
      </c>
      <c r="G38" s="8">
        <v>28.0</v>
      </c>
      <c r="H38" s="9">
        <v>92.0</v>
      </c>
      <c r="I38" s="10">
        <v>31.0</v>
      </c>
      <c r="J38" s="11">
        <v>19.0</v>
      </c>
      <c r="K38" s="12">
        <v>17.0</v>
      </c>
      <c r="L38" s="13">
        <v>47.0</v>
      </c>
      <c r="M38" s="31"/>
      <c r="N38" s="14">
        <v>11.0</v>
      </c>
      <c r="O38" s="15">
        <v>7.0</v>
      </c>
      <c r="P38" s="16">
        <v>10.0</v>
      </c>
      <c r="Q38" s="17">
        <v>25.0</v>
      </c>
      <c r="R38" s="18">
        <v>96.0</v>
      </c>
      <c r="S38" s="19">
        <v>31.0</v>
      </c>
      <c r="T38" s="20">
        <v>17.0</v>
      </c>
      <c r="U38" s="21">
        <v>32.0</v>
      </c>
      <c r="V38" s="22">
        <v>12.0</v>
      </c>
      <c r="W38" s="31"/>
      <c r="X38" s="14">
        <v>11.0</v>
      </c>
      <c r="Y38" s="15">
        <v>10.0</v>
      </c>
      <c r="Z38" s="16">
        <v>12.0</v>
      </c>
      <c r="AA38" s="17">
        <v>27.0</v>
      </c>
      <c r="AB38" s="18">
        <v>96.0</v>
      </c>
      <c r="AC38" s="19">
        <v>30.0</v>
      </c>
      <c r="AD38" s="20">
        <v>10.0</v>
      </c>
      <c r="AE38" s="21">
        <v>24.0</v>
      </c>
      <c r="AF38" s="22">
        <v>7.0</v>
      </c>
      <c r="AG38" s="38"/>
      <c r="AH38" s="14">
        <v>11.0</v>
      </c>
      <c r="AI38" s="15">
        <v>7.0</v>
      </c>
      <c r="AJ38" s="16">
        <v>10.0</v>
      </c>
      <c r="AK38" s="20">
        <v>17.0</v>
      </c>
      <c r="AL38" s="21">
        <v>32.0</v>
      </c>
      <c r="AM38" s="22">
        <v>12.0</v>
      </c>
      <c r="AN38" s="39">
        <f t="shared" ref="AN38:AP38" si="36">AH38/(AH38+AK38)</f>
        <v>0.3928571429</v>
      </c>
      <c r="AO38" s="39">
        <f t="shared" si="36"/>
        <v>0.1794871795</v>
      </c>
      <c r="AP38" s="39">
        <f t="shared" si="36"/>
        <v>0.4545454545</v>
      </c>
      <c r="AQ38" s="23"/>
      <c r="AR38" s="23"/>
      <c r="AS38" s="23"/>
    </row>
    <row r="39">
      <c r="A39" s="29">
        <v>1354.0</v>
      </c>
      <c r="B39" s="30">
        <v>3282.0</v>
      </c>
      <c r="C39" s="31" t="s">
        <v>0</v>
      </c>
      <c r="D39" s="5">
        <v>18.0</v>
      </c>
      <c r="E39" s="6">
        <v>41.0</v>
      </c>
      <c r="F39" s="7">
        <v>28.0</v>
      </c>
      <c r="G39" s="8">
        <v>42.0</v>
      </c>
      <c r="H39" s="9">
        <v>136.0</v>
      </c>
      <c r="I39" s="10">
        <v>47.0</v>
      </c>
      <c r="J39" s="11">
        <v>26.0</v>
      </c>
      <c r="K39" s="12">
        <v>14.0</v>
      </c>
      <c r="L39" s="13">
        <v>89.0</v>
      </c>
      <c r="M39" s="31"/>
      <c r="N39" s="14">
        <v>18.0</v>
      </c>
      <c r="O39" s="15">
        <v>11.0</v>
      </c>
      <c r="P39" s="16">
        <v>10.0</v>
      </c>
      <c r="Q39" s="17">
        <v>33.0</v>
      </c>
      <c r="R39" s="18">
        <v>153.0</v>
      </c>
      <c r="S39" s="19">
        <v>18.0</v>
      </c>
      <c r="T39" s="20">
        <v>25.0</v>
      </c>
      <c r="U39" s="21">
        <v>41.0</v>
      </c>
      <c r="V39" s="22">
        <v>42.0</v>
      </c>
      <c r="W39" s="31"/>
      <c r="X39" s="14">
        <v>15.0</v>
      </c>
      <c r="Y39" s="15">
        <v>14.0</v>
      </c>
      <c r="Z39" s="16">
        <v>32.0</v>
      </c>
      <c r="AA39" s="17">
        <v>32.0</v>
      </c>
      <c r="AB39" s="18">
        <v>160.0</v>
      </c>
      <c r="AC39" s="19">
        <v>18.0</v>
      </c>
      <c r="AD39" s="20">
        <v>30.0</v>
      </c>
      <c r="AE39" s="21">
        <v>27.0</v>
      </c>
      <c r="AF39" s="22">
        <v>19.0</v>
      </c>
      <c r="AG39" s="38"/>
      <c r="AH39" s="14">
        <v>18.0</v>
      </c>
      <c r="AI39" s="15">
        <v>11.0</v>
      </c>
      <c r="AJ39" s="16">
        <v>10.0</v>
      </c>
      <c r="AK39" s="20">
        <v>25.0</v>
      </c>
      <c r="AL39" s="21">
        <v>41.0</v>
      </c>
      <c r="AM39" s="22">
        <v>42.0</v>
      </c>
      <c r="AN39" s="39">
        <f t="shared" ref="AN39:AP39" si="37">AH39/(AH39+AK39)</f>
        <v>0.4186046512</v>
      </c>
      <c r="AO39" s="39">
        <f t="shared" si="37"/>
        <v>0.2115384615</v>
      </c>
      <c r="AP39" s="39">
        <f t="shared" si="37"/>
        <v>0.1923076923</v>
      </c>
      <c r="AQ39" s="23"/>
      <c r="AR39" s="23"/>
      <c r="AS39" s="23"/>
    </row>
    <row r="40">
      <c r="A40" s="29">
        <v>1356.0</v>
      </c>
      <c r="B40" s="30">
        <v>2114.0</v>
      </c>
      <c r="C40" s="31" t="s">
        <v>0</v>
      </c>
      <c r="D40" s="5">
        <v>12.0</v>
      </c>
      <c r="E40" s="6">
        <v>32.0</v>
      </c>
      <c r="F40" s="7">
        <v>13.0</v>
      </c>
      <c r="G40" s="8">
        <v>35.0</v>
      </c>
      <c r="H40" s="9">
        <v>103.0</v>
      </c>
      <c r="I40" s="10">
        <v>28.0</v>
      </c>
      <c r="J40" s="11">
        <v>13.0</v>
      </c>
      <c r="K40" s="12">
        <v>19.0</v>
      </c>
      <c r="L40" s="13">
        <v>42.0</v>
      </c>
      <c r="M40" s="31"/>
      <c r="N40" s="14">
        <v>3.0</v>
      </c>
      <c r="O40" s="15">
        <v>14.0</v>
      </c>
      <c r="P40" s="16">
        <v>13.0</v>
      </c>
      <c r="Q40" s="17">
        <v>27.0</v>
      </c>
      <c r="R40" s="18">
        <v>118.0</v>
      </c>
      <c r="S40" s="19">
        <v>12.0</v>
      </c>
      <c r="T40" s="20">
        <v>18.0</v>
      </c>
      <c r="U40" s="21">
        <v>19.0</v>
      </c>
      <c r="V40" s="22">
        <v>34.0</v>
      </c>
      <c r="W40" s="31"/>
      <c r="X40" s="14">
        <v>6.0</v>
      </c>
      <c r="Y40" s="15">
        <v>8.0</v>
      </c>
      <c r="Z40" s="16">
        <v>8.0</v>
      </c>
      <c r="AA40" s="17">
        <v>27.0</v>
      </c>
      <c r="AB40" s="18">
        <v>116.0</v>
      </c>
      <c r="AC40" s="19">
        <v>14.0</v>
      </c>
      <c r="AD40" s="20">
        <v>14.0</v>
      </c>
      <c r="AE40" s="21">
        <v>24.0</v>
      </c>
      <c r="AF40" s="22">
        <v>26.0</v>
      </c>
      <c r="AG40" s="38"/>
      <c r="AH40" s="14">
        <v>3.0</v>
      </c>
      <c r="AI40" s="15">
        <v>14.0</v>
      </c>
      <c r="AJ40" s="16">
        <v>13.0</v>
      </c>
      <c r="AK40" s="20">
        <v>18.0</v>
      </c>
      <c r="AL40" s="21">
        <v>19.0</v>
      </c>
      <c r="AM40" s="22">
        <v>34.0</v>
      </c>
      <c r="AN40" s="39">
        <f t="shared" ref="AN40:AP40" si="38">AH40/(AH40+AK40)</f>
        <v>0.1428571429</v>
      </c>
      <c r="AO40" s="39">
        <f t="shared" si="38"/>
        <v>0.4242424242</v>
      </c>
      <c r="AP40" s="39">
        <f t="shared" si="38"/>
        <v>0.2765957447</v>
      </c>
      <c r="AQ40" s="23"/>
      <c r="AR40" s="23"/>
      <c r="AS40" s="23"/>
    </row>
    <row r="41">
      <c r="A41" s="29">
        <v>1368.0</v>
      </c>
      <c r="B41" s="30">
        <v>2057.0</v>
      </c>
      <c r="C41" s="31" t="s">
        <v>0</v>
      </c>
      <c r="D41" s="5">
        <v>15.0</v>
      </c>
      <c r="E41" s="6">
        <v>24.0</v>
      </c>
      <c r="F41" s="7">
        <v>20.0</v>
      </c>
      <c r="G41" s="8">
        <v>28.0</v>
      </c>
      <c r="H41" s="9">
        <v>75.0</v>
      </c>
      <c r="I41" s="10">
        <v>18.0</v>
      </c>
      <c r="J41" s="11">
        <v>13.0</v>
      </c>
      <c r="K41" s="12">
        <v>13.0</v>
      </c>
      <c r="L41" s="13">
        <v>52.0</v>
      </c>
      <c r="M41" s="31"/>
      <c r="N41" s="14">
        <v>6.0</v>
      </c>
      <c r="O41" s="15">
        <v>7.0</v>
      </c>
      <c r="P41" s="16">
        <v>11.0</v>
      </c>
      <c r="Q41" s="17">
        <v>22.0</v>
      </c>
      <c r="R41" s="18">
        <v>80.0</v>
      </c>
      <c r="S41" s="19">
        <v>6.0</v>
      </c>
      <c r="T41" s="20">
        <v>15.0</v>
      </c>
      <c r="U41" s="21">
        <v>20.0</v>
      </c>
      <c r="V41" s="22">
        <v>32.0</v>
      </c>
      <c r="W41" s="31"/>
      <c r="X41" s="14">
        <v>11.0</v>
      </c>
      <c r="Y41" s="15">
        <v>10.0</v>
      </c>
      <c r="Z41" s="16">
        <v>18.0</v>
      </c>
      <c r="AA41" s="17">
        <v>24.0</v>
      </c>
      <c r="AB41" s="18">
        <v>82.0</v>
      </c>
      <c r="AC41" s="19">
        <v>7.0</v>
      </c>
      <c r="AD41" s="20">
        <v>7.0</v>
      </c>
      <c r="AE41" s="21">
        <v>16.0</v>
      </c>
      <c r="AF41" s="22">
        <v>16.0</v>
      </c>
      <c r="AG41" s="38"/>
      <c r="AH41" s="14">
        <v>6.0</v>
      </c>
      <c r="AI41" s="15">
        <v>7.0</v>
      </c>
      <c r="AJ41" s="16">
        <v>11.0</v>
      </c>
      <c r="AK41" s="20">
        <v>15.0</v>
      </c>
      <c r="AL41" s="21">
        <v>20.0</v>
      </c>
      <c r="AM41" s="22">
        <v>32.0</v>
      </c>
      <c r="AN41" s="39">
        <f t="shared" ref="AN41:AP41" si="39">AH41/(AH41+AK41)</f>
        <v>0.2857142857</v>
      </c>
      <c r="AO41" s="39">
        <f t="shared" si="39"/>
        <v>0.2592592593</v>
      </c>
      <c r="AP41" s="39">
        <f t="shared" si="39"/>
        <v>0.2558139535</v>
      </c>
      <c r="AQ41" s="23"/>
      <c r="AR41" s="23"/>
      <c r="AS41" s="23"/>
    </row>
    <row r="42">
      <c r="A42" s="29">
        <v>1389.0</v>
      </c>
      <c r="B42" s="30">
        <v>1233.0</v>
      </c>
      <c r="C42" s="31" t="s">
        <v>0</v>
      </c>
      <c r="D42" s="5">
        <v>5.0</v>
      </c>
      <c r="E42" s="6">
        <v>15.0</v>
      </c>
      <c r="F42" s="7">
        <v>11.0</v>
      </c>
      <c r="G42" s="8">
        <v>40.0</v>
      </c>
      <c r="H42" s="9">
        <v>88.0</v>
      </c>
      <c r="I42" s="10">
        <v>31.0</v>
      </c>
      <c r="J42" s="11">
        <v>16.0</v>
      </c>
      <c r="K42" s="12">
        <v>12.0</v>
      </c>
      <c r="L42" s="13">
        <v>38.0</v>
      </c>
      <c r="M42" s="31"/>
      <c r="N42" s="14">
        <v>12.0</v>
      </c>
      <c r="O42" s="15">
        <v>9.0</v>
      </c>
      <c r="P42" s="16">
        <v>7.0</v>
      </c>
      <c r="Q42" s="17">
        <v>21.0</v>
      </c>
      <c r="R42" s="18">
        <v>85.0</v>
      </c>
      <c r="S42" s="19">
        <v>10.0</v>
      </c>
      <c r="T42" s="20">
        <v>25.0</v>
      </c>
      <c r="U42" s="21">
        <v>21.0</v>
      </c>
      <c r="V42" s="22">
        <v>23.0</v>
      </c>
      <c r="W42" s="31"/>
      <c r="X42" s="14">
        <v>13.0</v>
      </c>
      <c r="Y42" s="15">
        <v>9.0</v>
      </c>
      <c r="Z42" s="16">
        <v>15.0</v>
      </c>
      <c r="AA42" s="17">
        <v>23.0</v>
      </c>
      <c r="AB42" s="18">
        <v>77.0</v>
      </c>
      <c r="AC42" s="19">
        <v>11.0</v>
      </c>
      <c r="AD42" s="20">
        <v>20.0</v>
      </c>
      <c r="AE42" s="21">
        <v>14.0</v>
      </c>
      <c r="AF42" s="22">
        <v>12.0</v>
      </c>
      <c r="AG42" s="38"/>
      <c r="AH42" s="14">
        <v>12.0</v>
      </c>
      <c r="AI42" s="15">
        <v>9.0</v>
      </c>
      <c r="AJ42" s="16">
        <v>7.0</v>
      </c>
      <c r="AK42" s="20">
        <v>25.0</v>
      </c>
      <c r="AL42" s="21">
        <v>21.0</v>
      </c>
      <c r="AM42" s="22">
        <v>23.0</v>
      </c>
      <c r="AN42" s="39">
        <f t="shared" ref="AN42:AP42" si="40">AH42/(AH42+AK42)</f>
        <v>0.3243243243</v>
      </c>
      <c r="AO42" s="39">
        <f t="shared" si="40"/>
        <v>0.3</v>
      </c>
      <c r="AP42" s="39">
        <f t="shared" si="40"/>
        <v>0.2333333333</v>
      </c>
      <c r="AQ42" s="23"/>
      <c r="AR42" s="23"/>
      <c r="AS42" s="23"/>
    </row>
    <row r="43">
      <c r="A43" s="29">
        <v>1390.0</v>
      </c>
      <c r="B43" s="30">
        <v>3408.0</v>
      </c>
      <c r="C43" s="31" t="s">
        <v>0</v>
      </c>
      <c r="D43" s="5">
        <v>31.0</v>
      </c>
      <c r="E43" s="6">
        <v>46.0</v>
      </c>
      <c r="F43" s="7">
        <v>35.0</v>
      </c>
      <c r="G43" s="8">
        <v>73.0</v>
      </c>
      <c r="H43" s="9">
        <v>244.0</v>
      </c>
      <c r="I43" s="10">
        <v>60.0</v>
      </c>
      <c r="J43" s="11">
        <v>27.0</v>
      </c>
      <c r="K43" s="12">
        <v>29.0</v>
      </c>
      <c r="L43" s="13">
        <v>121.0</v>
      </c>
      <c r="M43" s="31"/>
      <c r="N43" s="14">
        <v>23.0</v>
      </c>
      <c r="O43" s="15">
        <v>36.0</v>
      </c>
      <c r="P43" s="16">
        <v>25.0</v>
      </c>
      <c r="Q43" s="17">
        <v>54.0</v>
      </c>
      <c r="R43" s="18">
        <v>216.0</v>
      </c>
      <c r="S43" s="19">
        <v>24.0</v>
      </c>
      <c r="T43" s="20">
        <v>43.0</v>
      </c>
      <c r="U43" s="21">
        <v>76.0</v>
      </c>
      <c r="V43" s="22">
        <v>58.0</v>
      </c>
      <c r="W43" s="31"/>
      <c r="X43" s="14">
        <v>16.0</v>
      </c>
      <c r="Y43" s="15">
        <v>17.0</v>
      </c>
      <c r="Z43" s="16">
        <v>30.0</v>
      </c>
      <c r="AA43" s="17">
        <v>53.0</v>
      </c>
      <c r="AB43" s="18">
        <v>217.0</v>
      </c>
      <c r="AC43" s="19">
        <v>28.0</v>
      </c>
      <c r="AD43" s="20">
        <v>40.0</v>
      </c>
      <c r="AE43" s="21">
        <v>66.0</v>
      </c>
      <c r="AF43" s="22">
        <v>41.0</v>
      </c>
      <c r="AG43" s="38"/>
      <c r="AH43" s="14">
        <v>23.0</v>
      </c>
      <c r="AI43" s="15">
        <v>36.0</v>
      </c>
      <c r="AJ43" s="16">
        <v>25.0</v>
      </c>
      <c r="AK43" s="20">
        <v>43.0</v>
      </c>
      <c r="AL43" s="21">
        <v>76.0</v>
      </c>
      <c r="AM43" s="22">
        <v>58.0</v>
      </c>
      <c r="AN43" s="39">
        <f t="shared" ref="AN43:AP43" si="41">AH43/(AH43+AK43)</f>
        <v>0.3484848485</v>
      </c>
      <c r="AO43" s="39">
        <f t="shared" si="41"/>
        <v>0.3214285714</v>
      </c>
      <c r="AP43" s="39">
        <f t="shared" si="41"/>
        <v>0.3012048193</v>
      </c>
      <c r="AQ43" s="23"/>
      <c r="AR43" s="23"/>
      <c r="AS43" s="23"/>
    </row>
    <row r="44">
      <c r="A44" s="29">
        <v>1394.0</v>
      </c>
      <c r="B44" s="30">
        <v>2882.0</v>
      </c>
      <c r="C44" s="31" t="s">
        <v>0</v>
      </c>
      <c r="D44" s="5">
        <v>44.0</v>
      </c>
      <c r="E44" s="6">
        <v>74.0</v>
      </c>
      <c r="F44" s="7">
        <v>55.0</v>
      </c>
      <c r="G44" s="8">
        <v>105.0</v>
      </c>
      <c r="H44" s="9">
        <v>352.0</v>
      </c>
      <c r="I44" s="10">
        <v>92.0</v>
      </c>
      <c r="J44" s="11">
        <v>28.0</v>
      </c>
      <c r="K44" s="12">
        <v>30.0</v>
      </c>
      <c r="L44" s="13">
        <v>112.0</v>
      </c>
      <c r="M44" s="31"/>
      <c r="N44" s="14">
        <v>42.0</v>
      </c>
      <c r="O44" s="15">
        <v>72.0</v>
      </c>
      <c r="P44" s="16">
        <v>34.0</v>
      </c>
      <c r="Q44" s="17">
        <v>50.0</v>
      </c>
      <c r="R44" s="18">
        <v>240.0</v>
      </c>
      <c r="S44" s="19">
        <v>19.0</v>
      </c>
      <c r="T44" s="20">
        <v>78.0</v>
      </c>
      <c r="U44" s="21">
        <v>153.0</v>
      </c>
      <c r="V44" s="22">
        <v>100.0</v>
      </c>
      <c r="W44" s="31"/>
      <c r="X44" s="14">
        <v>29.0</v>
      </c>
      <c r="Y44" s="15">
        <v>38.0</v>
      </c>
      <c r="Z44" s="16">
        <v>50.0</v>
      </c>
      <c r="AA44" s="17">
        <v>49.0</v>
      </c>
      <c r="AB44" s="18">
        <v>240.0</v>
      </c>
      <c r="AC44" s="19">
        <v>18.0</v>
      </c>
      <c r="AD44" s="20">
        <v>57.0</v>
      </c>
      <c r="AE44" s="21">
        <v>136.0</v>
      </c>
      <c r="AF44" s="22">
        <v>55.0</v>
      </c>
      <c r="AG44" s="38"/>
      <c r="AH44" s="14">
        <v>42.0</v>
      </c>
      <c r="AI44" s="15">
        <v>72.0</v>
      </c>
      <c r="AJ44" s="16">
        <v>34.0</v>
      </c>
      <c r="AK44" s="20">
        <v>78.0</v>
      </c>
      <c r="AL44" s="21">
        <v>153.0</v>
      </c>
      <c r="AM44" s="22">
        <v>100.0</v>
      </c>
      <c r="AN44" s="39">
        <f t="shared" ref="AN44:AP44" si="42">AH44/(AH44+AK44)</f>
        <v>0.35</v>
      </c>
      <c r="AO44" s="39">
        <f t="shared" si="42"/>
        <v>0.32</v>
      </c>
      <c r="AP44" s="39">
        <f t="shared" si="42"/>
        <v>0.2537313433</v>
      </c>
      <c r="AQ44" s="23"/>
      <c r="AR44" s="23"/>
      <c r="AS44" s="23"/>
    </row>
    <row r="45">
      <c r="A45" s="29">
        <v>1396.0</v>
      </c>
      <c r="B45" s="30">
        <v>3159.0</v>
      </c>
      <c r="C45" s="31" t="s">
        <v>0</v>
      </c>
      <c r="D45" s="5">
        <v>18.0</v>
      </c>
      <c r="E45" s="6">
        <v>55.0</v>
      </c>
      <c r="F45" s="7">
        <v>22.0</v>
      </c>
      <c r="G45" s="8">
        <v>71.0</v>
      </c>
      <c r="H45" s="9">
        <v>226.0</v>
      </c>
      <c r="I45" s="10">
        <v>67.0</v>
      </c>
      <c r="J45" s="11">
        <v>20.0</v>
      </c>
      <c r="K45" s="12">
        <v>39.0</v>
      </c>
      <c r="L45" s="13">
        <v>104.0</v>
      </c>
      <c r="M45" s="31"/>
      <c r="N45" s="14">
        <v>18.0</v>
      </c>
      <c r="O45" s="15">
        <v>33.0</v>
      </c>
      <c r="P45" s="16">
        <v>28.0</v>
      </c>
      <c r="Q45" s="17">
        <v>44.0</v>
      </c>
      <c r="R45" s="18">
        <v>196.0</v>
      </c>
      <c r="S45" s="19">
        <v>46.0</v>
      </c>
      <c r="T45" s="20">
        <v>33.0</v>
      </c>
      <c r="U45" s="21">
        <v>74.0</v>
      </c>
      <c r="V45" s="22">
        <v>54.0</v>
      </c>
      <c r="W45" s="31"/>
      <c r="X45" s="14">
        <v>17.0</v>
      </c>
      <c r="Y45" s="15">
        <v>20.0</v>
      </c>
      <c r="Z45" s="16">
        <v>26.0</v>
      </c>
      <c r="AA45" s="17">
        <v>40.0</v>
      </c>
      <c r="AB45" s="18">
        <v>197.0</v>
      </c>
      <c r="AC45" s="19">
        <v>47.0</v>
      </c>
      <c r="AD45" s="20">
        <v>31.0</v>
      </c>
      <c r="AE45" s="21">
        <v>71.0</v>
      </c>
      <c r="AF45" s="22">
        <v>41.0</v>
      </c>
      <c r="AG45" s="38"/>
      <c r="AH45" s="14">
        <v>18.0</v>
      </c>
      <c r="AI45" s="15">
        <v>33.0</v>
      </c>
      <c r="AJ45" s="16">
        <v>28.0</v>
      </c>
      <c r="AK45" s="20">
        <v>33.0</v>
      </c>
      <c r="AL45" s="21">
        <v>74.0</v>
      </c>
      <c r="AM45" s="22">
        <v>54.0</v>
      </c>
      <c r="AN45" s="39">
        <f t="shared" ref="AN45:AP45" si="43">AH45/(AH45+AK45)</f>
        <v>0.3529411765</v>
      </c>
      <c r="AO45" s="39">
        <f t="shared" si="43"/>
        <v>0.308411215</v>
      </c>
      <c r="AP45" s="39">
        <f t="shared" si="43"/>
        <v>0.3414634146</v>
      </c>
      <c r="AQ45" s="23"/>
      <c r="AR45" s="23"/>
      <c r="AS45" s="23"/>
    </row>
    <row r="46">
      <c r="A46" s="29">
        <v>1411.0</v>
      </c>
      <c r="B46" s="30">
        <v>2771.0</v>
      </c>
      <c r="C46" s="31" t="s">
        <v>0</v>
      </c>
      <c r="D46" s="5">
        <v>14.0</v>
      </c>
      <c r="E46" s="6">
        <v>69.0</v>
      </c>
      <c r="F46" s="7">
        <v>31.0</v>
      </c>
      <c r="G46" s="8">
        <v>68.0</v>
      </c>
      <c r="H46" s="9">
        <v>274.0</v>
      </c>
      <c r="I46" s="10">
        <v>98.0</v>
      </c>
      <c r="J46" s="11">
        <v>40.0</v>
      </c>
      <c r="K46" s="12">
        <v>26.0</v>
      </c>
      <c r="L46" s="13">
        <v>92.0</v>
      </c>
      <c r="M46" s="31"/>
      <c r="N46" s="14">
        <v>23.0</v>
      </c>
      <c r="O46" s="15">
        <v>53.0</v>
      </c>
      <c r="P46" s="16">
        <v>22.0</v>
      </c>
      <c r="Q46" s="17">
        <v>37.0</v>
      </c>
      <c r="R46" s="18">
        <v>207.0</v>
      </c>
      <c r="S46" s="19">
        <v>27.0</v>
      </c>
      <c r="T46" s="20">
        <v>62.0</v>
      </c>
      <c r="U46" s="21">
        <v>105.0</v>
      </c>
      <c r="V46" s="22">
        <v>83.0</v>
      </c>
      <c r="W46" s="31"/>
      <c r="X46" s="14">
        <v>10.0</v>
      </c>
      <c r="Y46" s="15">
        <v>27.0</v>
      </c>
      <c r="Z46" s="16">
        <v>39.0</v>
      </c>
      <c r="AA46" s="17">
        <v>38.0</v>
      </c>
      <c r="AB46" s="18">
        <v>200.0</v>
      </c>
      <c r="AC46" s="19">
        <v>26.0</v>
      </c>
      <c r="AD46" s="20">
        <v>47.0</v>
      </c>
      <c r="AE46" s="21">
        <v>92.0</v>
      </c>
      <c r="AF46" s="22">
        <v>47.0</v>
      </c>
      <c r="AG46" s="38"/>
      <c r="AH46" s="14">
        <v>23.0</v>
      </c>
      <c r="AI46" s="15">
        <v>53.0</v>
      </c>
      <c r="AJ46" s="16">
        <v>22.0</v>
      </c>
      <c r="AK46" s="20">
        <v>62.0</v>
      </c>
      <c r="AL46" s="21">
        <v>105.0</v>
      </c>
      <c r="AM46" s="22">
        <v>83.0</v>
      </c>
      <c r="AN46" s="39">
        <f t="shared" ref="AN46:AP46" si="44">AH46/(AH46+AK46)</f>
        <v>0.2705882353</v>
      </c>
      <c r="AO46" s="39">
        <f t="shared" si="44"/>
        <v>0.335443038</v>
      </c>
      <c r="AP46" s="39">
        <f t="shared" si="44"/>
        <v>0.2095238095</v>
      </c>
      <c r="AQ46" s="23"/>
      <c r="AR46" s="23"/>
      <c r="AS46" s="23"/>
    </row>
    <row r="47">
      <c r="A47" s="29">
        <v>1510.0</v>
      </c>
      <c r="B47" s="30">
        <v>800.0</v>
      </c>
      <c r="C47" s="31" t="s">
        <v>0</v>
      </c>
      <c r="D47" s="5">
        <v>13.0</v>
      </c>
      <c r="E47" s="6">
        <v>29.0</v>
      </c>
      <c r="F47" s="7">
        <v>13.0</v>
      </c>
      <c r="G47" s="8">
        <v>31.0</v>
      </c>
      <c r="H47" s="9">
        <v>96.0</v>
      </c>
      <c r="I47" s="10">
        <v>21.0</v>
      </c>
      <c r="J47" s="11">
        <v>6.0</v>
      </c>
      <c r="K47" s="12">
        <v>7.0</v>
      </c>
      <c r="L47" s="13">
        <v>47.0</v>
      </c>
      <c r="M47" s="31"/>
      <c r="N47" s="14">
        <v>18.0</v>
      </c>
      <c r="O47" s="15">
        <v>43.0</v>
      </c>
      <c r="P47" s="16">
        <v>16.0</v>
      </c>
      <c r="Q47" s="17">
        <v>8.0</v>
      </c>
      <c r="R47" s="18">
        <v>29.0</v>
      </c>
      <c r="S47" s="19">
        <v>4.0</v>
      </c>
      <c r="T47" s="20">
        <v>21.0</v>
      </c>
      <c r="U47" s="21">
        <v>67.0</v>
      </c>
      <c r="V47" s="22">
        <v>19.0</v>
      </c>
      <c r="W47" s="31"/>
      <c r="X47" s="14">
        <v>10.0</v>
      </c>
      <c r="Y47" s="15">
        <v>21.0</v>
      </c>
      <c r="Z47" s="16">
        <v>14.0</v>
      </c>
      <c r="AA47" s="17">
        <v>8.0</v>
      </c>
      <c r="AB47" s="18">
        <v>28.0</v>
      </c>
      <c r="AC47" s="19">
        <v>4.0</v>
      </c>
      <c r="AD47" s="20">
        <v>20.0</v>
      </c>
      <c r="AE47" s="21">
        <v>66.0</v>
      </c>
      <c r="AF47" s="22">
        <v>12.0</v>
      </c>
      <c r="AG47" s="38"/>
      <c r="AH47" s="14">
        <v>18.0</v>
      </c>
      <c r="AI47" s="15">
        <v>43.0</v>
      </c>
      <c r="AJ47" s="16">
        <v>16.0</v>
      </c>
      <c r="AK47" s="20">
        <v>21.0</v>
      </c>
      <c r="AL47" s="21">
        <v>67.0</v>
      </c>
      <c r="AM47" s="22">
        <v>19.0</v>
      </c>
      <c r="AN47" s="39">
        <f t="shared" ref="AN47:AP47" si="45">AH47/(AH47+AK47)</f>
        <v>0.4615384615</v>
      </c>
      <c r="AO47" s="39">
        <f t="shared" si="45"/>
        <v>0.3909090909</v>
      </c>
      <c r="AP47" s="39">
        <f t="shared" si="45"/>
        <v>0.4571428571</v>
      </c>
      <c r="AQ47" s="23"/>
      <c r="AR47" s="23"/>
      <c r="AS47" s="23"/>
    </row>
    <row r="48">
      <c r="A48" s="29">
        <v>1514.0</v>
      </c>
      <c r="B48" s="30">
        <v>1905.0</v>
      </c>
      <c r="C48" s="31" t="s">
        <v>0</v>
      </c>
      <c r="D48" s="5">
        <v>8.0</v>
      </c>
      <c r="E48" s="6">
        <v>33.0</v>
      </c>
      <c r="F48" s="7">
        <v>18.0</v>
      </c>
      <c r="G48" s="8">
        <v>82.0</v>
      </c>
      <c r="H48" s="9">
        <v>172.0</v>
      </c>
      <c r="I48" s="10">
        <v>54.0</v>
      </c>
      <c r="J48" s="11">
        <v>29.0</v>
      </c>
      <c r="K48" s="12">
        <v>24.0</v>
      </c>
      <c r="L48" s="13">
        <v>77.0</v>
      </c>
      <c r="M48" s="31"/>
      <c r="N48" s="14">
        <v>29.0</v>
      </c>
      <c r="O48" s="15">
        <v>51.0</v>
      </c>
      <c r="P48" s="16">
        <v>23.0</v>
      </c>
      <c r="Q48" s="17">
        <v>36.0</v>
      </c>
      <c r="R48" s="18">
        <v>90.0</v>
      </c>
      <c r="S48" s="19">
        <v>16.0</v>
      </c>
      <c r="T48" s="20">
        <v>43.0</v>
      </c>
      <c r="U48" s="21">
        <v>79.0</v>
      </c>
      <c r="V48" s="22">
        <v>46.0</v>
      </c>
      <c r="W48" s="31"/>
      <c r="X48" s="14">
        <v>18.0</v>
      </c>
      <c r="Y48" s="15">
        <v>30.0</v>
      </c>
      <c r="Z48" s="16">
        <v>30.0</v>
      </c>
      <c r="AA48" s="17">
        <v>32.0</v>
      </c>
      <c r="AB48" s="18">
        <v>91.0</v>
      </c>
      <c r="AC48" s="19">
        <v>18.0</v>
      </c>
      <c r="AD48" s="20">
        <v>38.0</v>
      </c>
      <c r="AE48" s="21">
        <v>69.0</v>
      </c>
      <c r="AF48" s="22">
        <v>30.0</v>
      </c>
      <c r="AG48" s="38"/>
      <c r="AH48" s="14">
        <v>29.0</v>
      </c>
      <c r="AI48" s="15">
        <v>51.0</v>
      </c>
      <c r="AJ48" s="16">
        <v>23.0</v>
      </c>
      <c r="AK48" s="20">
        <v>43.0</v>
      </c>
      <c r="AL48" s="21">
        <v>79.0</v>
      </c>
      <c r="AM48" s="22">
        <v>46.0</v>
      </c>
      <c r="AN48" s="39">
        <f t="shared" ref="AN48:AP48" si="46">AH48/(AH48+AK48)</f>
        <v>0.4027777778</v>
      </c>
      <c r="AO48" s="39">
        <f t="shared" si="46"/>
        <v>0.3923076923</v>
      </c>
      <c r="AP48" s="39">
        <f t="shared" si="46"/>
        <v>0.3333333333</v>
      </c>
      <c r="AQ48" s="23"/>
      <c r="AR48" s="23"/>
      <c r="AS48" s="23"/>
    </row>
    <row r="49">
      <c r="A49" s="29">
        <v>1517.0</v>
      </c>
      <c r="B49" s="30">
        <v>2627.0</v>
      </c>
      <c r="C49" s="31" t="s">
        <v>0</v>
      </c>
      <c r="D49" s="5">
        <v>51.0</v>
      </c>
      <c r="E49" s="6">
        <v>67.0</v>
      </c>
      <c r="F49" s="7">
        <v>36.0</v>
      </c>
      <c r="G49" s="8">
        <v>159.0</v>
      </c>
      <c r="H49" s="9">
        <v>353.0</v>
      </c>
      <c r="I49" s="10">
        <v>103.0</v>
      </c>
      <c r="J49" s="11">
        <v>30.0</v>
      </c>
      <c r="K49" s="12">
        <v>28.0</v>
      </c>
      <c r="L49" s="13">
        <v>113.0</v>
      </c>
      <c r="M49" s="31"/>
      <c r="N49" s="14">
        <v>59.0</v>
      </c>
      <c r="O49" s="15">
        <v>79.0</v>
      </c>
      <c r="P49" s="16">
        <v>53.0</v>
      </c>
      <c r="Q49" s="17">
        <v>62.0</v>
      </c>
      <c r="R49" s="18">
        <v>221.0</v>
      </c>
      <c r="S49" s="19">
        <v>21.0</v>
      </c>
      <c r="T49" s="20">
        <v>101.0</v>
      </c>
      <c r="U49" s="21">
        <v>151.0</v>
      </c>
      <c r="V49" s="22">
        <v>81.0</v>
      </c>
      <c r="W49" s="31"/>
      <c r="X49" s="14">
        <v>32.0</v>
      </c>
      <c r="Y49" s="15">
        <v>37.0</v>
      </c>
      <c r="Z49" s="16">
        <v>34.0</v>
      </c>
      <c r="AA49" s="17">
        <v>61.0</v>
      </c>
      <c r="AB49" s="18">
        <v>209.0</v>
      </c>
      <c r="AC49" s="19">
        <v>21.0</v>
      </c>
      <c r="AD49" s="20">
        <v>93.0</v>
      </c>
      <c r="AE49" s="21">
        <v>147.0</v>
      </c>
      <c r="AF49" s="22">
        <v>60.0</v>
      </c>
      <c r="AG49" s="38"/>
      <c r="AH49" s="14">
        <v>59.0</v>
      </c>
      <c r="AI49" s="15">
        <v>79.0</v>
      </c>
      <c r="AJ49" s="16">
        <v>53.0</v>
      </c>
      <c r="AK49" s="20">
        <v>101.0</v>
      </c>
      <c r="AL49" s="21">
        <v>151.0</v>
      </c>
      <c r="AM49" s="22">
        <v>81.0</v>
      </c>
      <c r="AN49" s="39">
        <f t="shared" ref="AN49:AP49" si="47">AH49/(AH49+AK49)</f>
        <v>0.36875</v>
      </c>
      <c r="AO49" s="39">
        <f t="shared" si="47"/>
        <v>0.3434782609</v>
      </c>
      <c r="AP49" s="39">
        <f t="shared" si="47"/>
        <v>0.3955223881</v>
      </c>
      <c r="AQ49" s="23"/>
      <c r="AR49" s="23"/>
      <c r="AS49" s="23"/>
    </row>
    <row r="50">
      <c r="A50" s="29">
        <v>1518.0</v>
      </c>
      <c r="B50" s="30">
        <v>2532.0</v>
      </c>
      <c r="C50" s="31" t="s">
        <v>0</v>
      </c>
      <c r="D50" s="5">
        <v>44.0</v>
      </c>
      <c r="E50" s="6">
        <v>67.0</v>
      </c>
      <c r="F50" s="7">
        <v>25.0</v>
      </c>
      <c r="G50" s="8">
        <v>131.0</v>
      </c>
      <c r="H50" s="9">
        <v>313.0</v>
      </c>
      <c r="I50" s="10">
        <v>100.0</v>
      </c>
      <c r="J50" s="11">
        <v>47.0</v>
      </c>
      <c r="K50" s="12">
        <v>38.0</v>
      </c>
      <c r="L50" s="13">
        <v>122.0</v>
      </c>
      <c r="M50" s="31"/>
      <c r="N50" s="14">
        <v>63.0</v>
      </c>
      <c r="O50" s="15">
        <v>66.0</v>
      </c>
      <c r="P50" s="16">
        <v>31.0</v>
      </c>
      <c r="Q50" s="17">
        <v>69.0</v>
      </c>
      <c r="R50" s="18">
        <v>234.0</v>
      </c>
      <c r="S50" s="19">
        <v>33.0</v>
      </c>
      <c r="T50" s="20">
        <v>73.0</v>
      </c>
      <c r="U50" s="21">
        <v>117.0</v>
      </c>
      <c r="V50" s="22">
        <v>100.0</v>
      </c>
      <c r="W50" s="31"/>
      <c r="X50" s="14">
        <v>29.0</v>
      </c>
      <c r="Y50" s="15">
        <v>32.0</v>
      </c>
      <c r="Z50" s="16">
        <v>39.0</v>
      </c>
      <c r="AA50" s="17">
        <v>69.0</v>
      </c>
      <c r="AB50" s="18">
        <v>229.0</v>
      </c>
      <c r="AC50" s="19">
        <v>32.0</v>
      </c>
      <c r="AD50" s="20">
        <v>70.0</v>
      </c>
      <c r="AE50" s="21">
        <v>115.0</v>
      </c>
      <c r="AF50" s="22">
        <v>64.0</v>
      </c>
      <c r="AG50" s="38"/>
      <c r="AH50" s="14">
        <v>63.0</v>
      </c>
      <c r="AI50" s="15">
        <v>66.0</v>
      </c>
      <c r="AJ50" s="16">
        <v>31.0</v>
      </c>
      <c r="AK50" s="20">
        <v>73.0</v>
      </c>
      <c r="AL50" s="21">
        <v>117.0</v>
      </c>
      <c r="AM50" s="22">
        <v>100.0</v>
      </c>
      <c r="AN50" s="39">
        <f t="shared" ref="AN50:AP50" si="48">AH50/(AH50+AK50)</f>
        <v>0.4632352941</v>
      </c>
      <c r="AO50" s="39">
        <f t="shared" si="48"/>
        <v>0.3606557377</v>
      </c>
      <c r="AP50" s="39">
        <f t="shared" si="48"/>
        <v>0.2366412214</v>
      </c>
      <c r="AQ50" s="23"/>
      <c r="AR50" s="23"/>
      <c r="AS50" s="23"/>
    </row>
    <row r="51">
      <c r="A51" s="29">
        <v>1525.0</v>
      </c>
      <c r="B51" s="30">
        <v>1983.0</v>
      </c>
      <c r="C51" s="31" t="s">
        <v>0</v>
      </c>
      <c r="D51" s="5">
        <v>17.0</v>
      </c>
      <c r="E51" s="6">
        <v>46.0</v>
      </c>
      <c r="F51" s="7">
        <v>11.0</v>
      </c>
      <c r="G51" s="8">
        <v>67.0</v>
      </c>
      <c r="H51" s="9">
        <v>229.0</v>
      </c>
      <c r="I51" s="10">
        <v>63.0</v>
      </c>
      <c r="J51" s="11">
        <v>21.0</v>
      </c>
      <c r="K51" s="12">
        <v>21.0</v>
      </c>
      <c r="L51" s="13">
        <v>84.0</v>
      </c>
      <c r="M51" s="31"/>
      <c r="N51" s="14">
        <v>24.0</v>
      </c>
      <c r="O51" s="15">
        <v>54.0</v>
      </c>
      <c r="P51" s="16">
        <v>25.0</v>
      </c>
      <c r="Q51" s="17">
        <v>47.0</v>
      </c>
      <c r="R51" s="18">
        <v>164.0</v>
      </c>
      <c r="S51" s="19">
        <v>26.0</v>
      </c>
      <c r="T51" s="20">
        <v>36.0</v>
      </c>
      <c r="U51" s="21">
        <v>77.0</v>
      </c>
      <c r="V51" s="22">
        <v>46.0</v>
      </c>
      <c r="W51" s="31"/>
      <c r="X51" s="14">
        <v>13.0</v>
      </c>
      <c r="Y51" s="15">
        <v>20.0</v>
      </c>
      <c r="Z51" s="16">
        <v>18.0</v>
      </c>
      <c r="AA51" s="17">
        <v>45.0</v>
      </c>
      <c r="AB51" s="18">
        <v>167.0</v>
      </c>
      <c r="AC51" s="19">
        <v>28.0</v>
      </c>
      <c r="AD51" s="20">
        <v>26.0</v>
      </c>
      <c r="AE51" s="21">
        <v>77.0</v>
      </c>
      <c r="AF51" s="22">
        <v>40.0</v>
      </c>
      <c r="AG51" s="38"/>
      <c r="AH51" s="14">
        <v>24.0</v>
      </c>
      <c r="AI51" s="15">
        <v>54.0</v>
      </c>
      <c r="AJ51" s="16">
        <v>25.0</v>
      </c>
      <c r="AK51" s="20">
        <v>36.0</v>
      </c>
      <c r="AL51" s="21">
        <v>77.0</v>
      </c>
      <c r="AM51" s="22">
        <v>46.0</v>
      </c>
      <c r="AN51" s="39">
        <f t="shared" ref="AN51:AP51" si="49">AH51/(AH51+AK51)</f>
        <v>0.4</v>
      </c>
      <c r="AO51" s="39">
        <f t="shared" si="49"/>
        <v>0.4122137405</v>
      </c>
      <c r="AP51" s="39">
        <f t="shared" si="49"/>
        <v>0.3521126761</v>
      </c>
      <c r="AQ51" s="23"/>
      <c r="AR51" s="23"/>
      <c r="AS51" s="23"/>
    </row>
    <row r="52">
      <c r="A52" s="29">
        <v>1550.0</v>
      </c>
      <c r="B52" s="30">
        <v>961.0</v>
      </c>
      <c r="C52" s="31" t="s">
        <v>0</v>
      </c>
      <c r="D52" s="5">
        <v>13.0</v>
      </c>
      <c r="E52" s="6">
        <v>10.0</v>
      </c>
      <c r="F52" s="7">
        <v>12.0</v>
      </c>
      <c r="G52" s="8">
        <v>36.0</v>
      </c>
      <c r="H52" s="9">
        <v>114.0</v>
      </c>
      <c r="I52" s="10">
        <v>54.0</v>
      </c>
      <c r="J52" s="11">
        <v>22.0</v>
      </c>
      <c r="K52" s="12">
        <v>11.0</v>
      </c>
      <c r="L52" s="13">
        <v>39.0</v>
      </c>
      <c r="M52" s="31"/>
      <c r="N52" s="14">
        <v>16.0</v>
      </c>
      <c r="O52" s="15">
        <v>41.0</v>
      </c>
      <c r="P52" s="16">
        <v>17.0</v>
      </c>
      <c r="Q52" s="17">
        <v>17.0</v>
      </c>
      <c r="R52" s="18">
        <v>72.0</v>
      </c>
      <c r="S52" s="19">
        <v>9.0</v>
      </c>
      <c r="T52" s="20">
        <v>22.0</v>
      </c>
      <c r="U52" s="21">
        <v>30.0</v>
      </c>
      <c r="V52" s="22">
        <v>35.0</v>
      </c>
      <c r="W52" s="31"/>
      <c r="X52" s="14">
        <v>12.0</v>
      </c>
      <c r="Y52" s="15">
        <v>7.0</v>
      </c>
      <c r="Z52" s="16">
        <v>14.0</v>
      </c>
      <c r="AA52" s="17">
        <v>17.0</v>
      </c>
      <c r="AB52" s="18">
        <v>70.0</v>
      </c>
      <c r="AC52" s="19">
        <v>10.0</v>
      </c>
      <c r="AD52" s="20">
        <v>19.0</v>
      </c>
      <c r="AE52" s="21">
        <v>42.0</v>
      </c>
      <c r="AF52" s="22">
        <v>33.0</v>
      </c>
      <c r="AG52" s="38"/>
      <c r="AH52" s="14">
        <v>16.0</v>
      </c>
      <c r="AI52" s="15">
        <v>41.0</v>
      </c>
      <c r="AJ52" s="16">
        <v>17.0</v>
      </c>
      <c r="AK52" s="20">
        <v>22.0</v>
      </c>
      <c r="AL52" s="21">
        <v>30.0</v>
      </c>
      <c r="AM52" s="22">
        <v>35.0</v>
      </c>
      <c r="AN52" s="39">
        <f t="shared" ref="AN52:AP52" si="50">AH52/(AH52+AK52)</f>
        <v>0.4210526316</v>
      </c>
      <c r="AO52" s="39">
        <f t="shared" si="50"/>
        <v>0.5774647887</v>
      </c>
      <c r="AP52" s="39">
        <f t="shared" si="50"/>
        <v>0.3269230769</v>
      </c>
      <c r="AQ52" s="23"/>
      <c r="AR52" s="23"/>
      <c r="AS52" s="23"/>
    </row>
    <row r="53">
      <c r="A53" s="29">
        <v>1602.0</v>
      </c>
      <c r="B53" s="30">
        <v>2360.0</v>
      </c>
      <c r="C53" s="31" t="s">
        <v>0</v>
      </c>
      <c r="D53" s="5">
        <v>28.0</v>
      </c>
      <c r="E53" s="6">
        <v>37.0</v>
      </c>
      <c r="F53" s="7">
        <v>23.0</v>
      </c>
      <c r="G53" s="8">
        <v>61.0</v>
      </c>
      <c r="H53" s="9">
        <v>127.0</v>
      </c>
      <c r="I53" s="10">
        <v>43.0</v>
      </c>
      <c r="J53" s="11">
        <v>28.0</v>
      </c>
      <c r="K53" s="12">
        <v>11.0</v>
      </c>
      <c r="L53" s="13">
        <v>59.0</v>
      </c>
      <c r="M53" s="31"/>
      <c r="N53" s="14">
        <v>13.0</v>
      </c>
      <c r="O53" s="15">
        <v>20.0</v>
      </c>
      <c r="P53" s="16">
        <v>12.0</v>
      </c>
      <c r="Q53" s="17">
        <v>43.0</v>
      </c>
      <c r="R53" s="18">
        <v>102.0</v>
      </c>
      <c r="S53" s="19">
        <v>24.0</v>
      </c>
      <c r="T53" s="20">
        <v>39.0</v>
      </c>
      <c r="U53" s="21">
        <v>53.0</v>
      </c>
      <c r="V53" s="22">
        <v>35.0</v>
      </c>
      <c r="W53" s="31"/>
      <c r="X53" s="14">
        <v>18.0</v>
      </c>
      <c r="Y53" s="15">
        <v>16.0</v>
      </c>
      <c r="Z53" s="16">
        <v>15.0</v>
      </c>
      <c r="AA53" s="17">
        <v>44.0</v>
      </c>
      <c r="AB53" s="18">
        <v>101.0</v>
      </c>
      <c r="AC53" s="19">
        <v>23.0</v>
      </c>
      <c r="AD53" s="20">
        <v>31.0</v>
      </c>
      <c r="AE53" s="21">
        <v>39.0</v>
      </c>
      <c r="AF53" s="22">
        <v>23.0</v>
      </c>
      <c r="AG53" s="38"/>
      <c r="AH53" s="14">
        <v>13.0</v>
      </c>
      <c r="AI53" s="15">
        <v>20.0</v>
      </c>
      <c r="AJ53" s="16">
        <v>12.0</v>
      </c>
      <c r="AK53" s="20">
        <v>39.0</v>
      </c>
      <c r="AL53" s="21">
        <v>53.0</v>
      </c>
      <c r="AM53" s="22">
        <v>35.0</v>
      </c>
      <c r="AN53" s="39">
        <f t="shared" ref="AN53:AP53" si="51">AH53/(AH53+AK53)</f>
        <v>0.25</v>
      </c>
      <c r="AO53" s="39">
        <f t="shared" si="51"/>
        <v>0.2739726027</v>
      </c>
      <c r="AP53" s="39">
        <f t="shared" si="51"/>
        <v>0.2553191489</v>
      </c>
      <c r="AQ53" s="23"/>
      <c r="AR53" s="23"/>
      <c r="AS53" s="23"/>
    </row>
    <row r="54">
      <c r="A54" s="29">
        <v>1605.0</v>
      </c>
      <c r="B54" s="30">
        <v>3022.0</v>
      </c>
      <c r="C54" s="31" t="s">
        <v>0</v>
      </c>
      <c r="D54" s="5">
        <v>23.0</v>
      </c>
      <c r="E54" s="6">
        <v>44.0</v>
      </c>
      <c r="F54" s="7">
        <v>21.0</v>
      </c>
      <c r="G54" s="8">
        <v>47.0</v>
      </c>
      <c r="H54" s="9">
        <v>138.0</v>
      </c>
      <c r="I54" s="10">
        <v>37.0</v>
      </c>
      <c r="J54" s="11">
        <v>23.0</v>
      </c>
      <c r="K54" s="12">
        <v>13.0</v>
      </c>
      <c r="L54" s="13">
        <v>77.0</v>
      </c>
      <c r="M54" s="31"/>
      <c r="N54" s="14">
        <v>21.0</v>
      </c>
      <c r="O54" s="15">
        <v>12.0</v>
      </c>
      <c r="P54" s="16">
        <v>8.0</v>
      </c>
      <c r="Q54" s="17">
        <v>37.0</v>
      </c>
      <c r="R54" s="18">
        <v>162.0</v>
      </c>
      <c r="S54" s="19">
        <v>26.0</v>
      </c>
      <c r="T54" s="20">
        <v>18.0</v>
      </c>
      <c r="U54" s="21">
        <v>38.0</v>
      </c>
      <c r="V54" s="22">
        <v>23.0</v>
      </c>
      <c r="W54" s="31"/>
      <c r="X54" s="14">
        <v>9.0</v>
      </c>
      <c r="Y54" s="15">
        <v>7.0</v>
      </c>
      <c r="Z54" s="16">
        <v>9.0</v>
      </c>
      <c r="AA54" s="17">
        <v>33.0</v>
      </c>
      <c r="AB54" s="18">
        <v>164.0</v>
      </c>
      <c r="AC54" s="19">
        <v>29.0</v>
      </c>
      <c r="AD54" s="20">
        <v>18.0</v>
      </c>
      <c r="AE54" s="21">
        <v>34.0</v>
      </c>
      <c r="AF54" s="22">
        <v>14.0</v>
      </c>
      <c r="AG54" s="38"/>
      <c r="AH54" s="14">
        <v>21.0</v>
      </c>
      <c r="AI54" s="15">
        <v>12.0</v>
      </c>
      <c r="AJ54" s="16">
        <v>8.0</v>
      </c>
      <c r="AK54" s="20">
        <v>18.0</v>
      </c>
      <c r="AL54" s="21">
        <v>38.0</v>
      </c>
      <c r="AM54" s="22">
        <v>23.0</v>
      </c>
      <c r="AN54" s="39">
        <f t="shared" ref="AN54:AP54" si="52">AH54/(AH54+AK54)</f>
        <v>0.5384615385</v>
      </c>
      <c r="AO54" s="39">
        <f t="shared" si="52"/>
        <v>0.24</v>
      </c>
      <c r="AP54" s="39">
        <f t="shared" si="52"/>
        <v>0.2580645161</v>
      </c>
      <c r="AQ54" s="23"/>
      <c r="AR54" s="23"/>
      <c r="AS54" s="23"/>
    </row>
    <row r="55">
      <c r="A55" s="29">
        <v>1606.0</v>
      </c>
      <c r="B55" s="30">
        <v>2356.0</v>
      </c>
      <c r="C55" s="31" t="s">
        <v>0</v>
      </c>
      <c r="D55" s="5">
        <v>25.0</v>
      </c>
      <c r="E55" s="6">
        <v>63.0</v>
      </c>
      <c r="F55" s="7">
        <v>46.0</v>
      </c>
      <c r="G55" s="8">
        <v>107.0</v>
      </c>
      <c r="H55" s="9">
        <v>218.0</v>
      </c>
      <c r="I55" s="10">
        <v>88.0</v>
      </c>
      <c r="J55" s="11">
        <v>20.0</v>
      </c>
      <c r="K55" s="12">
        <v>21.0</v>
      </c>
      <c r="L55" s="13">
        <v>74.0</v>
      </c>
      <c r="M55" s="31"/>
      <c r="N55" s="14">
        <v>19.0</v>
      </c>
      <c r="O55" s="15">
        <v>53.0</v>
      </c>
      <c r="P55" s="16">
        <v>28.0</v>
      </c>
      <c r="Q55" s="17">
        <v>52.0</v>
      </c>
      <c r="R55" s="18">
        <v>133.0</v>
      </c>
      <c r="S55" s="19">
        <v>40.0</v>
      </c>
      <c r="T55" s="20">
        <v>66.0</v>
      </c>
      <c r="U55" s="21">
        <v>93.0</v>
      </c>
      <c r="V55" s="22">
        <v>69.0</v>
      </c>
      <c r="W55" s="31"/>
      <c r="X55" s="14">
        <v>26.0</v>
      </c>
      <c r="Y55" s="15">
        <v>33.0</v>
      </c>
      <c r="Z55" s="16">
        <v>29.0</v>
      </c>
      <c r="AA55" s="17">
        <v>53.0</v>
      </c>
      <c r="AB55" s="18">
        <v>137.0</v>
      </c>
      <c r="AC55" s="19">
        <v>38.0</v>
      </c>
      <c r="AD55" s="20">
        <v>44.0</v>
      </c>
      <c r="AE55" s="21">
        <v>79.0</v>
      </c>
      <c r="AF55" s="22">
        <v>56.0</v>
      </c>
      <c r="AG55" s="38"/>
      <c r="AH55" s="14">
        <v>19.0</v>
      </c>
      <c r="AI55" s="15">
        <v>53.0</v>
      </c>
      <c r="AJ55" s="16">
        <v>28.0</v>
      </c>
      <c r="AK55" s="20">
        <v>66.0</v>
      </c>
      <c r="AL55" s="21">
        <v>93.0</v>
      </c>
      <c r="AM55" s="22">
        <v>69.0</v>
      </c>
      <c r="AN55" s="39">
        <f t="shared" ref="AN55:AP55" si="53">AH55/(AH55+AK55)</f>
        <v>0.2235294118</v>
      </c>
      <c r="AO55" s="39">
        <f t="shared" si="53"/>
        <v>0.3630136986</v>
      </c>
      <c r="AP55" s="39">
        <f t="shared" si="53"/>
        <v>0.2886597938</v>
      </c>
      <c r="AQ55" s="23"/>
      <c r="AR55" s="23"/>
      <c r="AS55" s="23"/>
    </row>
    <row r="56">
      <c r="A56" s="29">
        <v>1609.0</v>
      </c>
      <c r="B56" s="30">
        <v>2098.0</v>
      </c>
      <c r="C56" s="31" t="s">
        <v>0</v>
      </c>
      <c r="D56" s="5">
        <v>14.0</v>
      </c>
      <c r="E56" s="6">
        <v>31.0</v>
      </c>
      <c r="F56" s="7">
        <v>26.0</v>
      </c>
      <c r="G56" s="8">
        <v>62.0</v>
      </c>
      <c r="H56" s="9">
        <v>79.0</v>
      </c>
      <c r="I56" s="10">
        <v>35.0</v>
      </c>
      <c r="J56" s="11">
        <v>15.0</v>
      </c>
      <c r="K56" s="12">
        <v>18.0</v>
      </c>
      <c r="L56" s="13">
        <v>47.0</v>
      </c>
      <c r="M56" s="31"/>
      <c r="N56" s="14">
        <v>10.0</v>
      </c>
      <c r="O56" s="15">
        <v>11.0</v>
      </c>
      <c r="P56" s="16">
        <v>15.0</v>
      </c>
      <c r="Q56" s="17">
        <v>27.0</v>
      </c>
      <c r="R56" s="18">
        <v>73.0</v>
      </c>
      <c r="S56" s="19">
        <v>20.0</v>
      </c>
      <c r="T56" s="20">
        <v>36.0</v>
      </c>
      <c r="U56" s="21">
        <v>39.0</v>
      </c>
      <c r="V56" s="22">
        <v>24.0</v>
      </c>
      <c r="W56" s="31"/>
      <c r="X56" s="14">
        <v>15.0</v>
      </c>
      <c r="Y56" s="15">
        <v>8.0</v>
      </c>
      <c r="Z56" s="16">
        <v>13.0</v>
      </c>
      <c r="AA56" s="17">
        <v>27.0</v>
      </c>
      <c r="AB56" s="18">
        <v>80.0</v>
      </c>
      <c r="AC56" s="19">
        <v>21.0</v>
      </c>
      <c r="AD56" s="20">
        <v>27.0</v>
      </c>
      <c r="AE56" s="21">
        <v>25.0</v>
      </c>
      <c r="AF56" s="22">
        <v>20.0</v>
      </c>
      <c r="AG56" s="38"/>
      <c r="AH56" s="14">
        <v>10.0</v>
      </c>
      <c r="AI56" s="15">
        <v>11.0</v>
      </c>
      <c r="AJ56" s="16">
        <v>15.0</v>
      </c>
      <c r="AK56" s="20">
        <v>36.0</v>
      </c>
      <c r="AL56" s="21">
        <v>39.0</v>
      </c>
      <c r="AM56" s="22">
        <v>24.0</v>
      </c>
      <c r="AN56" s="39">
        <f t="shared" ref="AN56:AP56" si="54">AH56/(AH56+AK56)</f>
        <v>0.2173913043</v>
      </c>
      <c r="AO56" s="39">
        <f t="shared" si="54"/>
        <v>0.22</v>
      </c>
      <c r="AP56" s="39">
        <f t="shared" si="54"/>
        <v>0.3846153846</v>
      </c>
      <c r="AQ56" s="23"/>
      <c r="AR56" s="23"/>
      <c r="AS56" s="23"/>
    </row>
    <row r="57">
      <c r="A57" s="29">
        <v>1613.0</v>
      </c>
      <c r="B57" s="30">
        <v>2332.0</v>
      </c>
      <c r="C57" s="31" t="s">
        <v>0</v>
      </c>
      <c r="D57" s="5">
        <v>14.0</v>
      </c>
      <c r="E57" s="6">
        <v>31.0</v>
      </c>
      <c r="F57" s="7">
        <v>14.0</v>
      </c>
      <c r="G57" s="8">
        <v>48.0</v>
      </c>
      <c r="H57" s="9">
        <v>113.0</v>
      </c>
      <c r="I57" s="10">
        <v>38.0</v>
      </c>
      <c r="J57" s="11">
        <v>23.0</v>
      </c>
      <c r="K57" s="12">
        <v>18.0</v>
      </c>
      <c r="L57" s="13">
        <v>57.0</v>
      </c>
      <c r="M57" s="31"/>
      <c r="N57" s="14">
        <v>17.0</v>
      </c>
      <c r="O57" s="15">
        <v>18.0</v>
      </c>
      <c r="P57" s="16">
        <v>12.0</v>
      </c>
      <c r="Q57" s="17">
        <v>36.0</v>
      </c>
      <c r="R57" s="18">
        <v>113.0</v>
      </c>
      <c r="S57" s="19">
        <v>31.0</v>
      </c>
      <c r="T57" s="20">
        <v>17.0</v>
      </c>
      <c r="U57" s="21">
        <v>32.0</v>
      </c>
      <c r="V57" s="22">
        <v>24.0</v>
      </c>
      <c r="W57" s="31"/>
      <c r="X57" s="14">
        <v>14.0</v>
      </c>
      <c r="Y57" s="15">
        <v>12.0</v>
      </c>
      <c r="Z57" s="16">
        <v>4.0</v>
      </c>
      <c r="AA57" s="17">
        <v>31.0</v>
      </c>
      <c r="AB57" s="18">
        <v>110.0</v>
      </c>
      <c r="AC57" s="19">
        <v>29.0</v>
      </c>
      <c r="AD57" s="20">
        <v>16.0</v>
      </c>
      <c r="AE57" s="21">
        <v>23.0</v>
      </c>
      <c r="AF57" s="22">
        <v>25.0</v>
      </c>
      <c r="AG57" s="38"/>
      <c r="AH57" s="14">
        <v>17.0</v>
      </c>
      <c r="AI57" s="15">
        <v>18.0</v>
      </c>
      <c r="AJ57" s="16">
        <v>12.0</v>
      </c>
      <c r="AK57" s="20">
        <v>17.0</v>
      </c>
      <c r="AL57" s="21">
        <v>32.0</v>
      </c>
      <c r="AM57" s="22">
        <v>24.0</v>
      </c>
      <c r="AN57" s="39">
        <f t="shared" ref="AN57:AP57" si="55">AH57/(AH57+AK57)</f>
        <v>0.5</v>
      </c>
      <c r="AO57" s="39">
        <f t="shared" si="55"/>
        <v>0.36</v>
      </c>
      <c r="AP57" s="39">
        <f t="shared" si="55"/>
        <v>0.3333333333</v>
      </c>
      <c r="AQ57" s="23"/>
      <c r="AR57" s="23"/>
      <c r="AS57" s="23"/>
    </row>
    <row r="58">
      <c r="A58" s="29">
        <v>1614.0</v>
      </c>
      <c r="B58" s="30">
        <v>1812.0</v>
      </c>
      <c r="C58" s="31" t="s">
        <v>0</v>
      </c>
      <c r="D58" s="5">
        <v>17.0</v>
      </c>
      <c r="E58" s="6">
        <v>27.0</v>
      </c>
      <c r="F58" s="7">
        <v>20.0</v>
      </c>
      <c r="G58" s="8">
        <v>44.0</v>
      </c>
      <c r="H58" s="9">
        <v>93.0</v>
      </c>
      <c r="I58" s="10">
        <v>33.0</v>
      </c>
      <c r="J58" s="11">
        <v>14.0</v>
      </c>
      <c r="K58" s="12">
        <v>17.0</v>
      </c>
      <c r="L58" s="13">
        <v>38.0</v>
      </c>
      <c r="M58" s="31"/>
      <c r="N58" s="14">
        <v>19.0</v>
      </c>
      <c r="O58" s="15">
        <v>10.0</v>
      </c>
      <c r="P58" s="16">
        <v>7.0</v>
      </c>
      <c r="Q58" s="17">
        <v>25.0</v>
      </c>
      <c r="R58" s="18">
        <v>84.0</v>
      </c>
      <c r="S58" s="19">
        <v>24.0</v>
      </c>
      <c r="T58" s="20">
        <v>25.0</v>
      </c>
      <c r="U58" s="21">
        <v>22.0</v>
      </c>
      <c r="V58" s="22">
        <v>21.0</v>
      </c>
      <c r="W58" s="31"/>
      <c r="X58" s="14">
        <v>17.0</v>
      </c>
      <c r="Y58" s="15">
        <v>7.0</v>
      </c>
      <c r="Z58" s="16">
        <v>14.0</v>
      </c>
      <c r="AA58" s="17">
        <v>22.0</v>
      </c>
      <c r="AB58" s="18">
        <v>89.0</v>
      </c>
      <c r="AC58" s="19">
        <v>25.0</v>
      </c>
      <c r="AD58" s="20">
        <v>22.0</v>
      </c>
      <c r="AE58" s="21">
        <v>20.0</v>
      </c>
      <c r="AF58" s="22">
        <v>18.0</v>
      </c>
      <c r="AG58" s="38"/>
      <c r="AH58" s="14">
        <v>19.0</v>
      </c>
      <c r="AI58" s="15">
        <v>10.0</v>
      </c>
      <c r="AJ58" s="16">
        <v>7.0</v>
      </c>
      <c r="AK58" s="20">
        <v>25.0</v>
      </c>
      <c r="AL58" s="21">
        <v>22.0</v>
      </c>
      <c r="AM58" s="22">
        <v>21.0</v>
      </c>
      <c r="AN58" s="39">
        <f t="shared" ref="AN58:AP58" si="56">AH58/(AH58+AK58)</f>
        <v>0.4318181818</v>
      </c>
      <c r="AO58" s="39">
        <f t="shared" si="56"/>
        <v>0.3125</v>
      </c>
      <c r="AP58" s="39">
        <f t="shared" si="56"/>
        <v>0.25</v>
      </c>
      <c r="AQ58" s="23"/>
      <c r="AR58" s="23"/>
      <c r="AS58" s="23"/>
    </row>
    <row r="59">
      <c r="A59" s="29">
        <v>1619.0</v>
      </c>
      <c r="B59" s="30">
        <v>2206.0</v>
      </c>
      <c r="C59" s="31" t="s">
        <v>0</v>
      </c>
      <c r="D59" s="5">
        <v>9.0</v>
      </c>
      <c r="E59" s="6">
        <v>22.0</v>
      </c>
      <c r="F59" s="7">
        <v>21.0</v>
      </c>
      <c r="G59" s="8">
        <v>47.0</v>
      </c>
      <c r="H59" s="9">
        <v>92.0</v>
      </c>
      <c r="I59" s="10">
        <v>58.0</v>
      </c>
      <c r="J59" s="11">
        <v>12.0</v>
      </c>
      <c r="K59" s="12">
        <v>13.0</v>
      </c>
      <c r="L59" s="13">
        <v>48.0</v>
      </c>
      <c r="M59" s="31"/>
      <c r="N59" s="14">
        <v>11.0</v>
      </c>
      <c r="O59" s="15">
        <v>16.0</v>
      </c>
      <c r="P59" s="16">
        <v>21.0</v>
      </c>
      <c r="Q59" s="17">
        <v>21.0</v>
      </c>
      <c r="R59" s="18">
        <v>82.0</v>
      </c>
      <c r="S59" s="19">
        <v>22.0</v>
      </c>
      <c r="T59" s="20">
        <v>29.0</v>
      </c>
      <c r="U59" s="21">
        <v>32.0</v>
      </c>
      <c r="V59" s="22">
        <v>35.0</v>
      </c>
      <c r="W59" s="31"/>
      <c r="X59" s="14">
        <v>12.0</v>
      </c>
      <c r="Y59" s="15">
        <v>9.0</v>
      </c>
      <c r="Z59" s="16">
        <v>27.0</v>
      </c>
      <c r="AA59" s="17">
        <v>21.0</v>
      </c>
      <c r="AB59" s="18">
        <v>83.0</v>
      </c>
      <c r="AC59" s="19">
        <v>21.0</v>
      </c>
      <c r="AD59" s="20">
        <v>24.0</v>
      </c>
      <c r="AE59" s="21">
        <v>25.0</v>
      </c>
      <c r="AF59" s="22">
        <v>20.0</v>
      </c>
      <c r="AG59" s="38"/>
      <c r="AH59" s="14">
        <v>11.0</v>
      </c>
      <c r="AI59" s="15">
        <v>16.0</v>
      </c>
      <c r="AJ59" s="16">
        <v>21.0</v>
      </c>
      <c r="AK59" s="20">
        <v>29.0</v>
      </c>
      <c r="AL59" s="21">
        <v>32.0</v>
      </c>
      <c r="AM59" s="22">
        <v>35.0</v>
      </c>
      <c r="AN59" s="39">
        <f t="shared" ref="AN59:AP59" si="57">AH59/(AH59+AK59)</f>
        <v>0.275</v>
      </c>
      <c r="AO59" s="39">
        <f t="shared" si="57"/>
        <v>0.3333333333</v>
      </c>
      <c r="AP59" s="39">
        <f t="shared" si="57"/>
        <v>0.375</v>
      </c>
      <c r="AQ59" s="23"/>
      <c r="AR59" s="23"/>
      <c r="AS59" s="23"/>
    </row>
    <row r="60">
      <c r="A60" s="29">
        <v>1621.0</v>
      </c>
      <c r="B60" s="30">
        <v>1230.0</v>
      </c>
      <c r="C60" s="31" t="s">
        <v>0</v>
      </c>
      <c r="D60" s="5">
        <v>10.0</v>
      </c>
      <c r="E60" s="6">
        <v>32.0</v>
      </c>
      <c r="F60" s="7">
        <v>5.0</v>
      </c>
      <c r="G60" s="8">
        <v>28.0</v>
      </c>
      <c r="H60" s="9">
        <v>43.0</v>
      </c>
      <c r="I60" s="10">
        <v>22.0</v>
      </c>
      <c r="J60" s="11">
        <v>5.0</v>
      </c>
      <c r="K60" s="12">
        <v>8.0</v>
      </c>
      <c r="L60" s="13">
        <v>21.0</v>
      </c>
      <c r="M60" s="31"/>
      <c r="N60" s="14">
        <v>9.0</v>
      </c>
      <c r="O60" s="15">
        <v>8.0</v>
      </c>
      <c r="P60" s="16">
        <v>4.0</v>
      </c>
      <c r="Q60" s="17">
        <v>15.0</v>
      </c>
      <c r="R60" s="18">
        <v>55.0</v>
      </c>
      <c r="S60" s="19">
        <v>6.0</v>
      </c>
      <c r="T60" s="20">
        <v>11.0</v>
      </c>
      <c r="U60" s="21">
        <v>11.0</v>
      </c>
      <c r="V60" s="22">
        <v>13.0</v>
      </c>
      <c r="W60" s="31"/>
      <c r="X60" s="14">
        <v>12.0</v>
      </c>
      <c r="Y60" s="15">
        <v>6.0</v>
      </c>
      <c r="Z60" s="16">
        <v>8.0</v>
      </c>
      <c r="AA60" s="17">
        <v>15.0</v>
      </c>
      <c r="AB60" s="18">
        <v>59.0</v>
      </c>
      <c r="AC60" s="19">
        <v>5.0</v>
      </c>
      <c r="AD60" s="20">
        <v>9.0</v>
      </c>
      <c r="AE60" s="21">
        <v>12.0</v>
      </c>
      <c r="AF60" s="22">
        <v>11.0</v>
      </c>
      <c r="AG60" s="38"/>
      <c r="AH60" s="14">
        <v>9.0</v>
      </c>
      <c r="AI60" s="15">
        <v>8.0</v>
      </c>
      <c r="AJ60" s="16">
        <v>4.0</v>
      </c>
      <c r="AK60" s="20">
        <v>11.0</v>
      </c>
      <c r="AL60" s="21">
        <v>11.0</v>
      </c>
      <c r="AM60" s="22">
        <v>13.0</v>
      </c>
      <c r="AN60" s="39">
        <f t="shared" ref="AN60:AP60" si="58">AH60/(AH60+AK60)</f>
        <v>0.45</v>
      </c>
      <c r="AO60" s="39">
        <f t="shared" si="58"/>
        <v>0.4210526316</v>
      </c>
      <c r="AP60" s="39">
        <f t="shared" si="58"/>
        <v>0.2352941176</v>
      </c>
      <c r="AQ60" s="23"/>
      <c r="AR60" s="23"/>
      <c r="AS60" s="23"/>
    </row>
    <row r="61">
      <c r="A61" s="29">
        <v>1625.0</v>
      </c>
      <c r="B61" s="30">
        <v>2643.0</v>
      </c>
      <c r="C61" s="31" t="s">
        <v>0</v>
      </c>
      <c r="D61" s="5">
        <v>21.0</v>
      </c>
      <c r="E61" s="6">
        <v>36.0</v>
      </c>
      <c r="F61" s="7">
        <v>22.0</v>
      </c>
      <c r="G61" s="8">
        <v>42.0</v>
      </c>
      <c r="H61" s="9">
        <v>145.0</v>
      </c>
      <c r="I61" s="10">
        <v>40.0</v>
      </c>
      <c r="J61" s="11">
        <v>23.0</v>
      </c>
      <c r="K61" s="12">
        <v>22.0</v>
      </c>
      <c r="L61" s="13">
        <v>75.0</v>
      </c>
      <c r="M61" s="31"/>
      <c r="N61" s="14">
        <v>16.0</v>
      </c>
      <c r="O61" s="15">
        <v>21.0</v>
      </c>
      <c r="P61" s="16">
        <v>10.0</v>
      </c>
      <c r="Q61" s="17">
        <v>37.0</v>
      </c>
      <c r="R61" s="18">
        <v>144.0</v>
      </c>
      <c r="S61" s="19">
        <v>20.0</v>
      </c>
      <c r="T61" s="20">
        <v>18.0</v>
      </c>
      <c r="U61" s="21">
        <v>36.0</v>
      </c>
      <c r="V61" s="22">
        <v>39.0</v>
      </c>
      <c r="W61" s="31"/>
      <c r="X61" s="14">
        <v>5.0</v>
      </c>
      <c r="Y61" s="15">
        <v>12.0</v>
      </c>
      <c r="Z61" s="16">
        <v>22.0</v>
      </c>
      <c r="AA61" s="17">
        <v>34.0</v>
      </c>
      <c r="AB61" s="18">
        <v>146.0</v>
      </c>
      <c r="AC61" s="19">
        <v>21.0</v>
      </c>
      <c r="AD61" s="20">
        <v>28.0</v>
      </c>
      <c r="AE61" s="21">
        <v>28.0</v>
      </c>
      <c r="AF61" s="22">
        <v>21.0</v>
      </c>
      <c r="AG61" s="38"/>
      <c r="AH61" s="14">
        <v>16.0</v>
      </c>
      <c r="AI61" s="15">
        <v>21.0</v>
      </c>
      <c r="AJ61" s="16">
        <v>10.0</v>
      </c>
      <c r="AK61" s="20">
        <v>18.0</v>
      </c>
      <c r="AL61" s="21">
        <v>36.0</v>
      </c>
      <c r="AM61" s="22">
        <v>39.0</v>
      </c>
      <c r="AN61" s="39">
        <f t="shared" ref="AN61:AP61" si="59">AH61/(AH61+AK61)</f>
        <v>0.4705882353</v>
      </c>
      <c r="AO61" s="39">
        <f t="shared" si="59"/>
        <v>0.3684210526</v>
      </c>
      <c r="AP61" s="39">
        <f t="shared" si="59"/>
        <v>0.2040816327</v>
      </c>
      <c r="AQ61" s="23"/>
      <c r="AR61" s="23"/>
      <c r="AS61" s="23"/>
    </row>
    <row r="62">
      <c r="A62" s="29">
        <v>1631.0</v>
      </c>
      <c r="B62" s="30">
        <v>2267.0</v>
      </c>
      <c r="C62" s="31" t="s">
        <v>0</v>
      </c>
      <c r="D62" s="5">
        <v>18.0</v>
      </c>
      <c r="E62" s="6">
        <v>31.0</v>
      </c>
      <c r="F62" s="7">
        <v>34.0</v>
      </c>
      <c r="G62" s="8">
        <v>46.0</v>
      </c>
      <c r="H62" s="9">
        <v>138.0</v>
      </c>
      <c r="I62" s="10">
        <v>50.0</v>
      </c>
      <c r="J62" s="11">
        <v>23.0</v>
      </c>
      <c r="K62" s="12">
        <v>25.0</v>
      </c>
      <c r="L62" s="13">
        <v>65.0</v>
      </c>
      <c r="M62" s="31"/>
      <c r="N62" s="14">
        <v>18.0</v>
      </c>
      <c r="O62" s="15">
        <v>12.0</v>
      </c>
      <c r="P62" s="16">
        <v>22.0</v>
      </c>
      <c r="Q62" s="17">
        <v>33.0</v>
      </c>
      <c r="R62" s="18">
        <v>137.0</v>
      </c>
      <c r="S62" s="19">
        <v>24.0</v>
      </c>
      <c r="T62" s="20">
        <v>30.0</v>
      </c>
      <c r="U62" s="21">
        <v>37.0</v>
      </c>
      <c r="V62" s="22">
        <v>49.0</v>
      </c>
      <c r="W62" s="31"/>
      <c r="X62" s="14">
        <v>18.0</v>
      </c>
      <c r="Y62" s="15">
        <v>7.0</v>
      </c>
      <c r="Z62" s="16">
        <v>31.0</v>
      </c>
      <c r="AA62" s="17">
        <v>33.0</v>
      </c>
      <c r="AB62" s="18">
        <v>135.0</v>
      </c>
      <c r="AC62" s="19">
        <v>20.0</v>
      </c>
      <c r="AD62" s="20">
        <v>17.0</v>
      </c>
      <c r="AE62" s="21">
        <v>28.0</v>
      </c>
      <c r="AF62" s="22">
        <v>33.0</v>
      </c>
      <c r="AG62" s="38"/>
      <c r="AH62" s="14">
        <v>18.0</v>
      </c>
      <c r="AI62" s="15">
        <v>12.0</v>
      </c>
      <c r="AJ62" s="16">
        <v>22.0</v>
      </c>
      <c r="AK62" s="20">
        <v>30.0</v>
      </c>
      <c r="AL62" s="21">
        <v>37.0</v>
      </c>
      <c r="AM62" s="22">
        <v>49.0</v>
      </c>
      <c r="AN62" s="39">
        <f t="shared" ref="AN62:AP62" si="60">AH62/(AH62+AK62)</f>
        <v>0.375</v>
      </c>
      <c r="AO62" s="39">
        <f t="shared" si="60"/>
        <v>0.2448979592</v>
      </c>
      <c r="AP62" s="39">
        <f t="shared" si="60"/>
        <v>0.3098591549</v>
      </c>
      <c r="AQ62" s="23"/>
      <c r="AR62" s="23"/>
      <c r="AS62" s="23"/>
    </row>
    <row r="63">
      <c r="A63" s="29">
        <v>1632.0</v>
      </c>
      <c r="B63" s="30">
        <v>2438.0</v>
      </c>
      <c r="C63" s="31" t="s">
        <v>0</v>
      </c>
      <c r="D63" s="5">
        <v>20.0</v>
      </c>
      <c r="E63" s="6">
        <v>27.0</v>
      </c>
      <c r="F63" s="7">
        <v>20.0</v>
      </c>
      <c r="G63" s="8">
        <v>42.0</v>
      </c>
      <c r="H63" s="9">
        <v>109.0</v>
      </c>
      <c r="I63" s="10">
        <v>54.0</v>
      </c>
      <c r="J63" s="11">
        <v>24.0</v>
      </c>
      <c r="K63" s="12">
        <v>19.0</v>
      </c>
      <c r="L63" s="13">
        <v>60.0</v>
      </c>
      <c r="M63" s="31"/>
      <c r="N63" s="14">
        <v>9.0</v>
      </c>
      <c r="O63" s="15">
        <v>10.0</v>
      </c>
      <c r="P63" s="16">
        <v>15.0</v>
      </c>
      <c r="Q63" s="17">
        <v>44.0</v>
      </c>
      <c r="R63" s="18">
        <v>130.0</v>
      </c>
      <c r="S63" s="19">
        <v>20.0</v>
      </c>
      <c r="T63" s="20">
        <v>25.0</v>
      </c>
      <c r="U63" s="21">
        <v>15.0</v>
      </c>
      <c r="V63" s="22">
        <v>43.0</v>
      </c>
      <c r="W63" s="31"/>
      <c r="X63" s="14">
        <v>4.0</v>
      </c>
      <c r="Y63" s="15">
        <v>4.0</v>
      </c>
      <c r="Z63" s="16">
        <v>24.0</v>
      </c>
      <c r="AA63" s="17">
        <v>42.0</v>
      </c>
      <c r="AB63" s="18">
        <v>125.0</v>
      </c>
      <c r="AC63" s="19">
        <v>17.0</v>
      </c>
      <c r="AD63" s="20">
        <v>21.0</v>
      </c>
      <c r="AE63" s="21">
        <v>14.0</v>
      </c>
      <c r="AF63" s="22">
        <v>20.0</v>
      </c>
      <c r="AG63" s="38"/>
      <c r="AH63" s="14">
        <v>9.0</v>
      </c>
      <c r="AI63" s="15">
        <v>10.0</v>
      </c>
      <c r="AJ63" s="16">
        <v>15.0</v>
      </c>
      <c r="AK63" s="20">
        <v>25.0</v>
      </c>
      <c r="AL63" s="21">
        <v>15.0</v>
      </c>
      <c r="AM63" s="22">
        <v>43.0</v>
      </c>
      <c r="AN63" s="39">
        <f t="shared" ref="AN63:AP63" si="61">AH63/(AH63+AK63)</f>
        <v>0.2647058824</v>
      </c>
      <c r="AO63" s="39">
        <f t="shared" si="61"/>
        <v>0.4</v>
      </c>
      <c r="AP63" s="39">
        <f t="shared" si="61"/>
        <v>0.2586206897</v>
      </c>
      <c r="AQ63" s="23"/>
      <c r="AR63" s="23"/>
      <c r="AS63" s="23"/>
    </row>
    <row r="64">
      <c r="A64" s="29">
        <v>1633.0</v>
      </c>
      <c r="B64" s="30">
        <v>1635.0</v>
      </c>
      <c r="C64" s="31" t="s">
        <v>0</v>
      </c>
      <c r="D64" s="5">
        <v>11.0</v>
      </c>
      <c r="E64" s="6">
        <v>16.0</v>
      </c>
      <c r="F64" s="7">
        <v>10.0</v>
      </c>
      <c r="G64" s="8">
        <v>29.0</v>
      </c>
      <c r="H64" s="9">
        <v>70.0</v>
      </c>
      <c r="I64" s="10">
        <v>14.0</v>
      </c>
      <c r="J64" s="11">
        <v>6.0</v>
      </c>
      <c r="K64" s="12">
        <v>4.0</v>
      </c>
      <c r="L64" s="13">
        <v>25.0</v>
      </c>
      <c r="M64" s="31"/>
      <c r="N64" s="14">
        <v>3.0</v>
      </c>
      <c r="O64" s="15">
        <v>3.0</v>
      </c>
      <c r="P64" s="16">
        <v>2.0</v>
      </c>
      <c r="Q64" s="17">
        <v>24.0</v>
      </c>
      <c r="R64" s="18">
        <v>77.0</v>
      </c>
      <c r="S64" s="19">
        <v>13.0</v>
      </c>
      <c r="T64" s="20">
        <v>9.0</v>
      </c>
      <c r="U64" s="21">
        <v>16.0</v>
      </c>
      <c r="V64" s="22">
        <v>8.0</v>
      </c>
      <c r="W64" s="31"/>
      <c r="X64" s="14">
        <v>4.0</v>
      </c>
      <c r="Y64" s="15">
        <v>2.0</v>
      </c>
      <c r="Z64" s="16">
        <v>4.0</v>
      </c>
      <c r="AA64" s="17">
        <v>22.0</v>
      </c>
      <c r="AB64" s="18">
        <v>72.0</v>
      </c>
      <c r="AC64" s="19">
        <v>15.0</v>
      </c>
      <c r="AD64" s="20">
        <v>6.0</v>
      </c>
      <c r="AE64" s="21">
        <v>12.0</v>
      </c>
      <c r="AF64" s="22">
        <v>5.0</v>
      </c>
      <c r="AG64" s="38"/>
      <c r="AH64" s="14">
        <v>3.0</v>
      </c>
      <c r="AI64" s="15">
        <v>3.0</v>
      </c>
      <c r="AJ64" s="16">
        <v>2.0</v>
      </c>
      <c r="AK64" s="20">
        <v>9.0</v>
      </c>
      <c r="AL64" s="21">
        <v>16.0</v>
      </c>
      <c r="AM64" s="22">
        <v>8.0</v>
      </c>
      <c r="AN64" s="39">
        <f t="shared" ref="AN64:AP64" si="62">AH64/(AH64+AK64)</f>
        <v>0.25</v>
      </c>
      <c r="AO64" s="39">
        <f t="shared" si="62"/>
        <v>0.1578947368</v>
      </c>
      <c r="AP64" s="39">
        <f t="shared" si="62"/>
        <v>0.2</v>
      </c>
      <c r="AQ64" s="23"/>
      <c r="AR64" s="23"/>
      <c r="AS64" s="23"/>
    </row>
    <row r="65">
      <c r="A65" s="29">
        <v>1645.0</v>
      </c>
      <c r="B65" s="30">
        <v>3215.0</v>
      </c>
      <c r="C65" s="31" t="s">
        <v>0</v>
      </c>
      <c r="D65" s="5">
        <v>8.0</v>
      </c>
      <c r="E65" s="6">
        <v>55.0</v>
      </c>
      <c r="F65" s="7">
        <v>12.0</v>
      </c>
      <c r="G65" s="8">
        <v>28.0</v>
      </c>
      <c r="H65" s="9">
        <v>108.0</v>
      </c>
      <c r="I65" s="10">
        <v>27.0</v>
      </c>
      <c r="J65" s="11">
        <v>15.0</v>
      </c>
      <c r="K65" s="12">
        <v>5.0</v>
      </c>
      <c r="L65" s="13">
        <v>61.0</v>
      </c>
      <c r="M65" s="31"/>
      <c r="N65" s="14">
        <v>8.0</v>
      </c>
      <c r="O65" s="15">
        <v>10.0</v>
      </c>
      <c r="P65" s="16">
        <v>6.0</v>
      </c>
      <c r="Q65" s="17">
        <v>23.0</v>
      </c>
      <c r="R65" s="18">
        <v>139.0</v>
      </c>
      <c r="S65" s="19">
        <v>13.0</v>
      </c>
      <c r="T65" s="20">
        <v>7.0</v>
      </c>
      <c r="U65" s="21">
        <v>28.0</v>
      </c>
      <c r="V65" s="22">
        <v>15.0</v>
      </c>
      <c r="W65" s="31"/>
      <c r="X65" s="14">
        <v>4.0</v>
      </c>
      <c r="Y65" s="15">
        <v>8.0</v>
      </c>
      <c r="Z65" s="16">
        <v>7.0</v>
      </c>
      <c r="AA65" s="17">
        <v>24.0</v>
      </c>
      <c r="AB65" s="18">
        <v>142.0</v>
      </c>
      <c r="AC65" s="19">
        <v>15.0</v>
      </c>
      <c r="AD65" s="20">
        <v>5.0</v>
      </c>
      <c r="AE65" s="21">
        <v>17.0</v>
      </c>
      <c r="AF65" s="22">
        <v>12.0</v>
      </c>
      <c r="AG65" s="38"/>
      <c r="AH65" s="14">
        <v>8.0</v>
      </c>
      <c r="AI65" s="15">
        <v>10.0</v>
      </c>
      <c r="AJ65" s="16">
        <v>6.0</v>
      </c>
      <c r="AK65" s="20">
        <v>7.0</v>
      </c>
      <c r="AL65" s="21">
        <v>28.0</v>
      </c>
      <c r="AM65" s="22">
        <v>15.0</v>
      </c>
      <c r="AN65" s="39">
        <f t="shared" ref="AN65:AP65" si="63">AH65/(AH65+AK65)</f>
        <v>0.5333333333</v>
      </c>
      <c r="AO65" s="39">
        <f t="shared" si="63"/>
        <v>0.2631578947</v>
      </c>
      <c r="AP65" s="39">
        <f t="shared" si="63"/>
        <v>0.2857142857</v>
      </c>
      <c r="AQ65" s="23"/>
      <c r="AR65" s="23"/>
      <c r="AS65" s="23"/>
    </row>
    <row r="66">
      <c r="A66" s="29">
        <v>1651.0</v>
      </c>
      <c r="B66" s="30">
        <v>3026.0</v>
      </c>
      <c r="C66" s="31" t="s">
        <v>0</v>
      </c>
      <c r="D66" s="5">
        <v>38.0</v>
      </c>
      <c r="E66" s="6">
        <v>37.0</v>
      </c>
      <c r="F66" s="7">
        <v>21.0</v>
      </c>
      <c r="G66" s="8">
        <v>82.0</v>
      </c>
      <c r="H66" s="9">
        <v>153.0</v>
      </c>
      <c r="I66" s="10">
        <v>57.0</v>
      </c>
      <c r="J66" s="11">
        <v>29.0</v>
      </c>
      <c r="K66" s="12">
        <v>21.0</v>
      </c>
      <c r="L66" s="13">
        <v>80.0</v>
      </c>
      <c r="M66" s="31"/>
      <c r="N66" s="14">
        <v>21.0</v>
      </c>
      <c r="O66" s="15">
        <v>39.0</v>
      </c>
      <c r="P66" s="16">
        <v>20.0</v>
      </c>
      <c r="Q66" s="17">
        <v>62.0</v>
      </c>
      <c r="R66" s="18">
        <v>132.0</v>
      </c>
      <c r="S66" s="19">
        <v>26.0</v>
      </c>
      <c r="T66" s="20">
        <v>50.0</v>
      </c>
      <c r="U66" s="21">
        <v>50.0</v>
      </c>
      <c r="V66" s="22">
        <v>38.0</v>
      </c>
      <c r="W66" s="31"/>
      <c r="X66" s="14">
        <v>14.0</v>
      </c>
      <c r="Y66" s="15">
        <v>10.0</v>
      </c>
      <c r="Z66" s="16">
        <v>27.0</v>
      </c>
      <c r="AA66" s="17">
        <v>57.0</v>
      </c>
      <c r="AB66" s="18">
        <v>131.0</v>
      </c>
      <c r="AC66" s="19">
        <v>27.0</v>
      </c>
      <c r="AD66" s="20">
        <v>41.0</v>
      </c>
      <c r="AE66" s="21">
        <v>57.0</v>
      </c>
      <c r="AF66" s="22">
        <v>21.0</v>
      </c>
      <c r="AG66" s="38"/>
      <c r="AH66" s="14">
        <v>21.0</v>
      </c>
      <c r="AI66" s="15">
        <v>39.0</v>
      </c>
      <c r="AJ66" s="16">
        <v>20.0</v>
      </c>
      <c r="AK66" s="20">
        <v>50.0</v>
      </c>
      <c r="AL66" s="21">
        <v>50.0</v>
      </c>
      <c r="AM66" s="22">
        <v>38.0</v>
      </c>
      <c r="AN66" s="39">
        <f t="shared" ref="AN66:AP66" si="64">AH66/(AH66+AK66)</f>
        <v>0.2957746479</v>
      </c>
      <c r="AO66" s="39">
        <f t="shared" si="64"/>
        <v>0.4382022472</v>
      </c>
      <c r="AP66" s="39">
        <f t="shared" si="64"/>
        <v>0.3448275862</v>
      </c>
      <c r="AQ66" s="23"/>
      <c r="AR66" s="23"/>
      <c r="AS66" s="23"/>
    </row>
    <row r="67">
      <c r="A67" s="29">
        <v>1653.0</v>
      </c>
      <c r="B67" s="30">
        <v>1776.0</v>
      </c>
      <c r="C67" s="31" t="s">
        <v>0</v>
      </c>
      <c r="D67" s="5">
        <v>14.0</v>
      </c>
      <c r="E67" s="6">
        <v>35.0</v>
      </c>
      <c r="F67" s="7">
        <v>13.0</v>
      </c>
      <c r="G67" s="8">
        <v>28.0</v>
      </c>
      <c r="H67" s="9">
        <v>54.0</v>
      </c>
      <c r="I67" s="10">
        <v>24.0</v>
      </c>
      <c r="J67" s="11">
        <v>16.0</v>
      </c>
      <c r="K67" s="12">
        <v>8.0</v>
      </c>
      <c r="L67" s="13">
        <v>29.0</v>
      </c>
      <c r="M67" s="31"/>
      <c r="N67" s="14">
        <v>15.0</v>
      </c>
      <c r="O67" s="15">
        <v>4.0</v>
      </c>
      <c r="P67" s="16">
        <v>3.0</v>
      </c>
      <c r="Q67" s="17">
        <v>22.0</v>
      </c>
      <c r="R67" s="18">
        <v>61.0</v>
      </c>
      <c r="S67" s="19">
        <v>15.0</v>
      </c>
      <c r="T67" s="20">
        <v>13.0</v>
      </c>
      <c r="U67" s="21">
        <v>23.0</v>
      </c>
      <c r="V67" s="22">
        <v>23.0</v>
      </c>
      <c r="W67" s="31"/>
      <c r="X67" s="14">
        <v>9.0</v>
      </c>
      <c r="Y67" s="15">
        <v>5.0</v>
      </c>
      <c r="Z67" s="16">
        <v>3.0</v>
      </c>
      <c r="AA67" s="17">
        <v>24.0</v>
      </c>
      <c r="AB67" s="18">
        <v>65.0</v>
      </c>
      <c r="AC67" s="19">
        <v>15.0</v>
      </c>
      <c r="AD67" s="20">
        <v>11.0</v>
      </c>
      <c r="AE67" s="21">
        <v>17.0</v>
      </c>
      <c r="AF67" s="22">
        <v>19.0</v>
      </c>
      <c r="AG67" s="38"/>
      <c r="AH67" s="14">
        <v>15.0</v>
      </c>
      <c r="AI67" s="15">
        <v>4.0</v>
      </c>
      <c r="AJ67" s="16">
        <v>3.0</v>
      </c>
      <c r="AK67" s="20">
        <v>13.0</v>
      </c>
      <c r="AL67" s="21">
        <v>23.0</v>
      </c>
      <c r="AM67" s="22">
        <v>23.0</v>
      </c>
      <c r="AN67" s="39">
        <f t="shared" ref="AN67:AP67" si="65">AH67/(AH67+AK67)</f>
        <v>0.5357142857</v>
      </c>
      <c r="AO67" s="39">
        <f t="shared" si="65"/>
        <v>0.1481481481</v>
      </c>
      <c r="AP67" s="39">
        <f t="shared" si="65"/>
        <v>0.1153846154</v>
      </c>
      <c r="AQ67" s="23"/>
      <c r="AR67" s="23"/>
      <c r="AS67" s="23"/>
    </row>
    <row r="68">
      <c r="A68" s="29">
        <v>1660.0</v>
      </c>
      <c r="B68" s="30">
        <v>1953.0</v>
      </c>
      <c r="C68" s="31" t="s">
        <v>0</v>
      </c>
      <c r="D68" s="5">
        <v>24.0</v>
      </c>
      <c r="E68" s="6">
        <v>36.0</v>
      </c>
      <c r="F68" s="7">
        <v>21.0</v>
      </c>
      <c r="G68" s="8">
        <v>74.0</v>
      </c>
      <c r="H68" s="9">
        <v>161.0</v>
      </c>
      <c r="I68" s="10">
        <v>31.0</v>
      </c>
      <c r="J68" s="11">
        <v>18.0</v>
      </c>
      <c r="K68" s="12">
        <v>22.0</v>
      </c>
      <c r="L68" s="13">
        <v>68.0</v>
      </c>
      <c r="M68" s="31"/>
      <c r="N68" s="14">
        <v>15.0</v>
      </c>
      <c r="O68" s="15">
        <v>13.0</v>
      </c>
      <c r="P68" s="16">
        <v>8.0</v>
      </c>
      <c r="Q68" s="17">
        <v>48.0</v>
      </c>
      <c r="R68" s="18">
        <v>148.0</v>
      </c>
      <c r="S68" s="19">
        <v>22.0</v>
      </c>
      <c r="T68" s="20">
        <v>44.0</v>
      </c>
      <c r="U68" s="21">
        <v>51.0</v>
      </c>
      <c r="V68" s="22">
        <v>30.0</v>
      </c>
      <c r="W68" s="31"/>
      <c r="X68" s="14">
        <v>20.0</v>
      </c>
      <c r="Y68" s="15">
        <v>7.0</v>
      </c>
      <c r="Z68" s="16">
        <v>8.0</v>
      </c>
      <c r="AA68" s="17">
        <v>50.0</v>
      </c>
      <c r="AB68" s="18">
        <v>149.0</v>
      </c>
      <c r="AC68" s="19">
        <v>25.0</v>
      </c>
      <c r="AD68" s="20">
        <v>28.0</v>
      </c>
      <c r="AE68" s="21">
        <v>48.0</v>
      </c>
      <c r="AF68" s="22">
        <v>28.0</v>
      </c>
      <c r="AG68" s="38"/>
      <c r="AH68" s="14">
        <v>15.0</v>
      </c>
      <c r="AI68" s="15">
        <v>13.0</v>
      </c>
      <c r="AJ68" s="16">
        <v>8.0</v>
      </c>
      <c r="AK68" s="20">
        <v>44.0</v>
      </c>
      <c r="AL68" s="21">
        <v>51.0</v>
      </c>
      <c r="AM68" s="22">
        <v>30.0</v>
      </c>
      <c r="AN68" s="39">
        <f t="shared" ref="AN68:AP68" si="66">AH68/(AH68+AK68)</f>
        <v>0.2542372881</v>
      </c>
      <c r="AO68" s="39">
        <f t="shared" si="66"/>
        <v>0.203125</v>
      </c>
      <c r="AP68" s="39">
        <f t="shared" si="66"/>
        <v>0.2105263158</v>
      </c>
      <c r="AQ68" s="23"/>
      <c r="AR68" s="23"/>
      <c r="AS68" s="23"/>
    </row>
    <row r="69">
      <c r="A69" s="29">
        <v>1664.0</v>
      </c>
      <c r="B69" s="30">
        <v>1091.0</v>
      </c>
      <c r="C69" s="31" t="s">
        <v>0</v>
      </c>
      <c r="D69" s="5">
        <v>11.0</v>
      </c>
      <c r="E69" s="6">
        <v>17.0</v>
      </c>
      <c r="F69" s="7">
        <v>15.0</v>
      </c>
      <c r="G69" s="8">
        <v>37.0</v>
      </c>
      <c r="H69" s="9">
        <v>91.0</v>
      </c>
      <c r="I69" s="10">
        <v>30.0</v>
      </c>
      <c r="J69" s="11">
        <v>11.0</v>
      </c>
      <c r="K69" s="12">
        <v>7.0</v>
      </c>
      <c r="L69" s="13">
        <v>36.0</v>
      </c>
      <c r="M69" s="31"/>
      <c r="N69" s="14">
        <v>13.0</v>
      </c>
      <c r="O69" s="15">
        <v>12.0</v>
      </c>
      <c r="P69" s="16">
        <v>13.0</v>
      </c>
      <c r="Q69" s="17">
        <v>23.0</v>
      </c>
      <c r="R69" s="18">
        <v>71.0</v>
      </c>
      <c r="S69" s="19">
        <v>7.0</v>
      </c>
      <c r="T69" s="20">
        <v>16.0</v>
      </c>
      <c r="U69" s="21">
        <v>30.0</v>
      </c>
      <c r="V69" s="22">
        <v>28.0</v>
      </c>
      <c r="W69" s="31"/>
      <c r="X69" s="14">
        <v>12.0</v>
      </c>
      <c r="Y69" s="15">
        <v>8.0</v>
      </c>
      <c r="Z69" s="16">
        <v>8.0</v>
      </c>
      <c r="AA69" s="17">
        <v>22.0</v>
      </c>
      <c r="AB69" s="18">
        <v>71.0</v>
      </c>
      <c r="AC69" s="19">
        <v>6.0</v>
      </c>
      <c r="AD69" s="20">
        <v>17.0</v>
      </c>
      <c r="AE69" s="21">
        <v>28.0</v>
      </c>
      <c r="AF69" s="22">
        <v>18.0</v>
      </c>
      <c r="AG69" s="38"/>
      <c r="AH69" s="14">
        <v>13.0</v>
      </c>
      <c r="AI69" s="15">
        <v>12.0</v>
      </c>
      <c r="AJ69" s="16">
        <v>13.0</v>
      </c>
      <c r="AK69" s="20">
        <v>16.0</v>
      </c>
      <c r="AL69" s="21">
        <v>30.0</v>
      </c>
      <c r="AM69" s="22">
        <v>28.0</v>
      </c>
      <c r="AN69" s="39">
        <f t="shared" ref="AN69:AP69" si="67">AH69/(AH69+AK69)</f>
        <v>0.4482758621</v>
      </c>
      <c r="AO69" s="39">
        <f t="shared" si="67"/>
        <v>0.2857142857</v>
      </c>
      <c r="AP69" s="39">
        <f t="shared" si="67"/>
        <v>0.3170731707</v>
      </c>
      <c r="AQ69" s="23"/>
      <c r="AR69" s="23"/>
      <c r="AS69" s="23"/>
    </row>
    <row r="70">
      <c r="A70" s="29">
        <v>1668.0</v>
      </c>
      <c r="B70" s="30">
        <v>3632.0</v>
      </c>
      <c r="C70" s="31" t="s">
        <v>0</v>
      </c>
      <c r="D70" s="5">
        <v>26.0</v>
      </c>
      <c r="E70" s="6">
        <v>64.0</v>
      </c>
      <c r="F70" s="7">
        <v>39.0</v>
      </c>
      <c r="G70" s="8">
        <v>126.0</v>
      </c>
      <c r="H70" s="9">
        <v>300.0</v>
      </c>
      <c r="I70" s="10">
        <v>106.0</v>
      </c>
      <c r="J70" s="11">
        <v>36.0</v>
      </c>
      <c r="K70" s="12">
        <v>27.0</v>
      </c>
      <c r="L70" s="13">
        <v>104.0</v>
      </c>
      <c r="M70" s="31"/>
      <c r="N70" s="14">
        <v>34.0</v>
      </c>
      <c r="O70" s="15">
        <v>67.0</v>
      </c>
      <c r="P70" s="16">
        <v>36.0</v>
      </c>
      <c r="Q70" s="17">
        <v>64.0</v>
      </c>
      <c r="R70" s="18">
        <v>206.0</v>
      </c>
      <c r="S70" s="19">
        <v>32.0</v>
      </c>
      <c r="T70" s="20">
        <v>69.0</v>
      </c>
      <c r="U70" s="21">
        <v>100.0</v>
      </c>
      <c r="V70" s="22">
        <v>77.0</v>
      </c>
      <c r="W70" s="31"/>
      <c r="X70" s="14">
        <v>27.0</v>
      </c>
      <c r="Y70" s="15">
        <v>37.0</v>
      </c>
      <c r="Z70" s="16">
        <v>43.0</v>
      </c>
      <c r="AA70" s="17">
        <v>62.0</v>
      </c>
      <c r="AB70" s="18">
        <v>212.0</v>
      </c>
      <c r="AC70" s="19">
        <v>32.0</v>
      </c>
      <c r="AD70" s="20">
        <v>53.0</v>
      </c>
      <c r="AE70" s="21">
        <v>104.0</v>
      </c>
      <c r="AF70" s="22">
        <v>67.0</v>
      </c>
      <c r="AG70" s="38"/>
      <c r="AH70" s="14">
        <v>34.0</v>
      </c>
      <c r="AI70" s="15">
        <v>67.0</v>
      </c>
      <c r="AJ70" s="16">
        <v>36.0</v>
      </c>
      <c r="AK70" s="20">
        <v>69.0</v>
      </c>
      <c r="AL70" s="21">
        <v>100.0</v>
      </c>
      <c r="AM70" s="22">
        <v>77.0</v>
      </c>
      <c r="AN70" s="39">
        <f t="shared" ref="AN70:AP70" si="68">AH70/(AH70+AK70)</f>
        <v>0.3300970874</v>
      </c>
      <c r="AO70" s="39">
        <f t="shared" si="68"/>
        <v>0.4011976048</v>
      </c>
      <c r="AP70" s="39">
        <f t="shared" si="68"/>
        <v>0.3185840708</v>
      </c>
      <c r="AQ70" s="23"/>
      <c r="AR70" s="23"/>
      <c r="AS70" s="23"/>
    </row>
    <row r="71">
      <c r="A71" s="29">
        <v>1669.0</v>
      </c>
      <c r="B71" s="30">
        <v>3241.0</v>
      </c>
      <c r="C71" s="31" t="s">
        <v>0</v>
      </c>
      <c r="D71" s="5">
        <v>17.0</v>
      </c>
      <c r="E71" s="6">
        <v>46.0</v>
      </c>
      <c r="F71" s="7">
        <v>28.0</v>
      </c>
      <c r="G71" s="8">
        <v>67.0</v>
      </c>
      <c r="H71" s="9">
        <v>137.0</v>
      </c>
      <c r="I71" s="10">
        <v>51.0</v>
      </c>
      <c r="J71" s="11">
        <v>20.0</v>
      </c>
      <c r="K71" s="12">
        <v>12.0</v>
      </c>
      <c r="L71" s="13">
        <v>94.0</v>
      </c>
      <c r="M71" s="31"/>
      <c r="N71" s="14">
        <v>16.0</v>
      </c>
      <c r="O71" s="15">
        <v>17.0</v>
      </c>
      <c r="P71" s="16">
        <v>11.0</v>
      </c>
      <c r="Q71" s="17">
        <v>39.0</v>
      </c>
      <c r="R71" s="18">
        <v>162.0</v>
      </c>
      <c r="S71" s="19">
        <v>23.0</v>
      </c>
      <c r="T71" s="20">
        <v>35.0</v>
      </c>
      <c r="U71" s="21">
        <v>53.0</v>
      </c>
      <c r="V71" s="22">
        <v>38.0</v>
      </c>
      <c r="W71" s="31"/>
      <c r="X71" s="14">
        <v>14.0</v>
      </c>
      <c r="Y71" s="15">
        <v>15.0</v>
      </c>
      <c r="Z71" s="16">
        <v>17.0</v>
      </c>
      <c r="AA71" s="17">
        <v>42.0</v>
      </c>
      <c r="AB71" s="18">
        <v>168.0</v>
      </c>
      <c r="AC71" s="19">
        <v>25.0</v>
      </c>
      <c r="AD71" s="20">
        <v>25.0</v>
      </c>
      <c r="AE71" s="21">
        <v>40.0</v>
      </c>
      <c r="AF71" s="22">
        <v>25.0</v>
      </c>
      <c r="AG71" s="38"/>
      <c r="AH71" s="14">
        <v>16.0</v>
      </c>
      <c r="AI71" s="15">
        <v>17.0</v>
      </c>
      <c r="AJ71" s="16">
        <v>11.0</v>
      </c>
      <c r="AK71" s="20">
        <v>35.0</v>
      </c>
      <c r="AL71" s="21">
        <v>53.0</v>
      </c>
      <c r="AM71" s="22">
        <v>38.0</v>
      </c>
      <c r="AN71" s="39">
        <f t="shared" ref="AN71:AP71" si="69">AH71/(AH71+AK71)</f>
        <v>0.3137254902</v>
      </c>
      <c r="AO71" s="39">
        <f t="shared" si="69"/>
        <v>0.2428571429</v>
      </c>
      <c r="AP71" s="39">
        <f t="shared" si="69"/>
        <v>0.2244897959</v>
      </c>
      <c r="AQ71" s="23"/>
      <c r="AR71" s="23"/>
      <c r="AS71" s="23"/>
    </row>
    <row r="72">
      <c r="A72" s="29">
        <v>1672.0</v>
      </c>
      <c r="B72" s="30">
        <v>3345.0</v>
      </c>
      <c r="C72" s="31" t="s">
        <v>0</v>
      </c>
      <c r="D72" s="5">
        <v>35.0</v>
      </c>
      <c r="E72" s="6">
        <v>77.0</v>
      </c>
      <c r="F72" s="7">
        <v>36.0</v>
      </c>
      <c r="G72" s="8">
        <v>97.0</v>
      </c>
      <c r="H72" s="9">
        <v>247.0</v>
      </c>
      <c r="I72" s="10">
        <v>74.0</v>
      </c>
      <c r="J72" s="11">
        <v>23.0</v>
      </c>
      <c r="K72" s="12">
        <v>28.0</v>
      </c>
      <c r="L72" s="13">
        <v>110.0</v>
      </c>
      <c r="M72" s="31"/>
      <c r="N72" s="14">
        <v>24.0</v>
      </c>
      <c r="O72" s="15">
        <v>41.0</v>
      </c>
      <c r="P72" s="16">
        <v>23.0</v>
      </c>
      <c r="Q72" s="17">
        <v>47.0</v>
      </c>
      <c r="R72" s="18">
        <v>230.0</v>
      </c>
      <c r="S72" s="19">
        <v>32.0</v>
      </c>
      <c r="T72" s="20">
        <v>62.0</v>
      </c>
      <c r="U72" s="21">
        <v>79.0</v>
      </c>
      <c r="V72" s="22">
        <v>63.0</v>
      </c>
      <c r="W72" s="31"/>
      <c r="X72" s="14">
        <v>18.0</v>
      </c>
      <c r="Y72" s="15">
        <v>29.0</v>
      </c>
      <c r="Z72" s="16">
        <v>30.0</v>
      </c>
      <c r="AA72" s="17">
        <v>45.0</v>
      </c>
      <c r="AB72" s="18">
        <v>225.0</v>
      </c>
      <c r="AC72" s="19">
        <v>33.0</v>
      </c>
      <c r="AD72" s="20">
        <v>49.0</v>
      </c>
      <c r="AE72" s="21">
        <v>61.0</v>
      </c>
      <c r="AF72" s="22">
        <v>46.0</v>
      </c>
      <c r="AG72" s="38"/>
      <c r="AH72" s="14">
        <v>24.0</v>
      </c>
      <c r="AI72" s="15">
        <v>41.0</v>
      </c>
      <c r="AJ72" s="16">
        <v>23.0</v>
      </c>
      <c r="AK72" s="20">
        <v>62.0</v>
      </c>
      <c r="AL72" s="21">
        <v>79.0</v>
      </c>
      <c r="AM72" s="22">
        <v>63.0</v>
      </c>
      <c r="AN72" s="39">
        <f t="shared" ref="AN72:AP72" si="70">AH72/(AH72+AK72)</f>
        <v>0.2790697674</v>
      </c>
      <c r="AO72" s="39">
        <f t="shared" si="70"/>
        <v>0.3416666667</v>
      </c>
      <c r="AP72" s="39">
        <f t="shared" si="70"/>
        <v>0.2674418605</v>
      </c>
      <c r="AQ72" s="23"/>
      <c r="AR72" s="23"/>
      <c r="AS72" s="23"/>
    </row>
    <row r="73">
      <c r="A73" s="29">
        <v>1674.0</v>
      </c>
      <c r="B73" s="30">
        <v>1645.0</v>
      </c>
      <c r="C73" s="31" t="s">
        <v>0</v>
      </c>
      <c r="D73" s="5">
        <v>21.0</v>
      </c>
      <c r="E73" s="6">
        <v>42.0</v>
      </c>
      <c r="F73" s="7">
        <v>23.0</v>
      </c>
      <c r="G73" s="8">
        <v>103.0</v>
      </c>
      <c r="H73" s="9">
        <v>251.0</v>
      </c>
      <c r="I73" s="10">
        <v>68.0</v>
      </c>
      <c r="J73" s="11">
        <v>24.0</v>
      </c>
      <c r="K73" s="12">
        <v>20.0</v>
      </c>
      <c r="L73" s="13">
        <v>88.0</v>
      </c>
      <c r="M73" s="31"/>
      <c r="N73" s="14">
        <v>48.0</v>
      </c>
      <c r="O73" s="15">
        <v>60.0</v>
      </c>
      <c r="P73" s="16">
        <v>32.0</v>
      </c>
      <c r="Q73" s="17">
        <v>48.0</v>
      </c>
      <c r="R73" s="18">
        <v>162.0</v>
      </c>
      <c r="S73" s="19">
        <v>23.0</v>
      </c>
      <c r="T73" s="20">
        <v>43.0</v>
      </c>
      <c r="U73" s="21">
        <v>95.0</v>
      </c>
      <c r="V73" s="22">
        <v>57.0</v>
      </c>
      <c r="W73" s="31"/>
      <c r="X73" s="14">
        <v>26.0</v>
      </c>
      <c r="Y73" s="15">
        <v>18.0</v>
      </c>
      <c r="Z73" s="16">
        <v>23.0</v>
      </c>
      <c r="AA73" s="17">
        <v>46.0</v>
      </c>
      <c r="AB73" s="18">
        <v>155.0</v>
      </c>
      <c r="AC73" s="19">
        <v>23.0</v>
      </c>
      <c r="AD73" s="20">
        <v>44.0</v>
      </c>
      <c r="AE73" s="21">
        <v>100.0</v>
      </c>
      <c r="AF73" s="22">
        <v>45.0</v>
      </c>
      <c r="AG73" s="38"/>
      <c r="AH73" s="14">
        <v>48.0</v>
      </c>
      <c r="AI73" s="15">
        <v>60.0</v>
      </c>
      <c r="AJ73" s="16">
        <v>32.0</v>
      </c>
      <c r="AK73" s="20">
        <v>43.0</v>
      </c>
      <c r="AL73" s="21">
        <v>95.0</v>
      </c>
      <c r="AM73" s="22">
        <v>57.0</v>
      </c>
      <c r="AN73" s="39">
        <f t="shared" ref="AN73:AP73" si="71">AH73/(AH73+AK73)</f>
        <v>0.5274725275</v>
      </c>
      <c r="AO73" s="39">
        <f t="shared" si="71"/>
        <v>0.3870967742</v>
      </c>
      <c r="AP73" s="39">
        <f t="shared" si="71"/>
        <v>0.3595505618</v>
      </c>
      <c r="AQ73" s="23"/>
      <c r="AR73" s="23"/>
      <c r="AS73" s="23"/>
    </row>
    <row r="74">
      <c r="A74" s="29">
        <v>1677.0</v>
      </c>
      <c r="B74" s="30">
        <v>2639.0</v>
      </c>
      <c r="C74" s="31" t="s">
        <v>0</v>
      </c>
      <c r="D74" s="5">
        <v>24.0</v>
      </c>
      <c r="E74" s="6">
        <v>53.0</v>
      </c>
      <c r="F74" s="7">
        <v>31.0</v>
      </c>
      <c r="G74" s="8">
        <v>76.0</v>
      </c>
      <c r="H74" s="9">
        <v>178.0</v>
      </c>
      <c r="I74" s="10">
        <v>55.0</v>
      </c>
      <c r="J74" s="11">
        <v>34.0</v>
      </c>
      <c r="K74" s="12">
        <v>26.0</v>
      </c>
      <c r="L74" s="13">
        <v>75.0</v>
      </c>
      <c r="M74" s="31"/>
      <c r="N74" s="14">
        <v>28.0</v>
      </c>
      <c r="O74" s="15">
        <v>30.0</v>
      </c>
      <c r="P74" s="16">
        <v>21.0</v>
      </c>
      <c r="Q74" s="17">
        <v>39.0</v>
      </c>
      <c r="R74" s="18">
        <v>175.0</v>
      </c>
      <c r="S74" s="19">
        <v>29.0</v>
      </c>
      <c r="T74" s="20">
        <v>44.0</v>
      </c>
      <c r="U74" s="21">
        <v>45.0</v>
      </c>
      <c r="V74" s="22">
        <v>45.0</v>
      </c>
      <c r="W74" s="31"/>
      <c r="X74" s="14">
        <v>23.0</v>
      </c>
      <c r="Y74" s="15">
        <v>18.0</v>
      </c>
      <c r="Z74" s="16">
        <v>26.0</v>
      </c>
      <c r="AA74" s="17">
        <v>37.0</v>
      </c>
      <c r="AB74" s="18">
        <v>177.0</v>
      </c>
      <c r="AC74" s="19">
        <v>28.0</v>
      </c>
      <c r="AD74" s="20">
        <v>43.0</v>
      </c>
      <c r="AE74" s="21">
        <v>45.0</v>
      </c>
      <c r="AF74" s="22">
        <v>37.0</v>
      </c>
      <c r="AG74" s="38"/>
      <c r="AH74" s="14">
        <v>28.0</v>
      </c>
      <c r="AI74" s="15">
        <v>30.0</v>
      </c>
      <c r="AJ74" s="16">
        <v>21.0</v>
      </c>
      <c r="AK74" s="20">
        <v>44.0</v>
      </c>
      <c r="AL74" s="21">
        <v>45.0</v>
      </c>
      <c r="AM74" s="22">
        <v>45.0</v>
      </c>
      <c r="AN74" s="39">
        <f t="shared" ref="AN74:AP74" si="72">AH74/(AH74+AK74)</f>
        <v>0.3888888889</v>
      </c>
      <c r="AO74" s="39">
        <f t="shared" si="72"/>
        <v>0.4</v>
      </c>
      <c r="AP74" s="39">
        <f t="shared" si="72"/>
        <v>0.3181818182</v>
      </c>
      <c r="AQ74" s="23"/>
      <c r="AR74" s="23"/>
      <c r="AS74" s="23"/>
    </row>
    <row r="75">
      <c r="A75" s="29">
        <v>1679.0</v>
      </c>
      <c r="B75" s="30">
        <v>998.0</v>
      </c>
      <c r="C75" s="31" t="s">
        <v>0</v>
      </c>
      <c r="D75" s="5">
        <v>12.0</v>
      </c>
      <c r="E75" s="6">
        <v>29.0</v>
      </c>
      <c r="F75" s="7">
        <v>26.0</v>
      </c>
      <c r="G75" s="8">
        <v>35.0</v>
      </c>
      <c r="H75" s="9">
        <v>75.0</v>
      </c>
      <c r="I75" s="10">
        <v>44.0</v>
      </c>
      <c r="J75" s="11">
        <v>12.0</v>
      </c>
      <c r="K75" s="12">
        <v>17.0</v>
      </c>
      <c r="L75" s="13">
        <v>34.0</v>
      </c>
      <c r="M75" s="31"/>
      <c r="N75" s="14">
        <v>10.0</v>
      </c>
      <c r="O75" s="15">
        <v>16.0</v>
      </c>
      <c r="P75" s="16">
        <v>18.0</v>
      </c>
      <c r="Q75" s="17">
        <v>9.0</v>
      </c>
      <c r="R75" s="18">
        <v>64.0</v>
      </c>
      <c r="S75" s="19">
        <v>14.0</v>
      </c>
      <c r="T75" s="20">
        <v>29.0</v>
      </c>
      <c r="U75" s="21">
        <v>34.0</v>
      </c>
      <c r="V75" s="22">
        <v>36.0</v>
      </c>
      <c r="W75" s="31"/>
      <c r="X75" s="14">
        <v>14.0</v>
      </c>
      <c r="Y75" s="15">
        <v>5.0</v>
      </c>
      <c r="Z75" s="16">
        <v>33.0</v>
      </c>
      <c r="AA75" s="17">
        <v>10.0</v>
      </c>
      <c r="AB75" s="18">
        <v>64.0</v>
      </c>
      <c r="AC75" s="19">
        <v>13.0</v>
      </c>
      <c r="AD75" s="20">
        <v>24.0</v>
      </c>
      <c r="AE75" s="21">
        <v>31.0</v>
      </c>
      <c r="AF75" s="22">
        <v>22.0</v>
      </c>
      <c r="AG75" s="38"/>
      <c r="AH75" s="14">
        <v>10.0</v>
      </c>
      <c r="AI75" s="15">
        <v>16.0</v>
      </c>
      <c r="AJ75" s="16">
        <v>18.0</v>
      </c>
      <c r="AK75" s="20">
        <v>29.0</v>
      </c>
      <c r="AL75" s="21">
        <v>34.0</v>
      </c>
      <c r="AM75" s="22">
        <v>36.0</v>
      </c>
      <c r="AN75" s="39">
        <f t="shared" ref="AN75:AP75" si="73">AH75/(AH75+AK75)</f>
        <v>0.2564102564</v>
      </c>
      <c r="AO75" s="39">
        <f t="shared" si="73"/>
        <v>0.32</v>
      </c>
      <c r="AP75" s="39">
        <f t="shared" si="73"/>
        <v>0.3333333333</v>
      </c>
      <c r="AQ75" s="23"/>
      <c r="AR75" s="23"/>
      <c r="AS75" s="23"/>
    </row>
    <row r="76">
      <c r="A76" s="29">
        <v>1680.0</v>
      </c>
      <c r="B76" s="30">
        <v>1874.0</v>
      </c>
      <c r="C76" s="31" t="s">
        <v>0</v>
      </c>
      <c r="D76" s="5">
        <v>40.0</v>
      </c>
      <c r="E76" s="6">
        <v>27.0</v>
      </c>
      <c r="F76" s="7">
        <v>22.0</v>
      </c>
      <c r="G76" s="8">
        <v>73.0</v>
      </c>
      <c r="H76" s="9">
        <v>142.0</v>
      </c>
      <c r="I76" s="10">
        <v>52.0</v>
      </c>
      <c r="J76" s="11">
        <v>23.0</v>
      </c>
      <c r="K76" s="12">
        <v>21.0</v>
      </c>
      <c r="L76" s="13">
        <v>44.0</v>
      </c>
      <c r="M76" s="31"/>
      <c r="N76" s="14">
        <v>33.0</v>
      </c>
      <c r="O76" s="15">
        <v>24.0</v>
      </c>
      <c r="P76" s="16">
        <v>10.0</v>
      </c>
      <c r="Q76" s="17">
        <v>40.0</v>
      </c>
      <c r="R76" s="18">
        <v>106.0</v>
      </c>
      <c r="S76" s="19">
        <v>33.0</v>
      </c>
      <c r="T76" s="20">
        <v>42.0</v>
      </c>
      <c r="U76" s="21">
        <v>49.0</v>
      </c>
      <c r="V76" s="22">
        <v>37.0</v>
      </c>
      <c r="W76" s="31"/>
      <c r="X76" s="14">
        <v>40.0</v>
      </c>
      <c r="Y76" s="15">
        <v>8.0</v>
      </c>
      <c r="Z76" s="16">
        <v>27.0</v>
      </c>
      <c r="AA76" s="17">
        <v>45.0</v>
      </c>
      <c r="AB76" s="18">
        <v>105.0</v>
      </c>
      <c r="AC76" s="19">
        <v>30.0</v>
      </c>
      <c r="AD76" s="20">
        <v>26.0</v>
      </c>
      <c r="AE76" s="21">
        <v>47.0</v>
      </c>
      <c r="AF76" s="22">
        <v>16.0</v>
      </c>
      <c r="AG76" s="38"/>
      <c r="AH76" s="14">
        <v>33.0</v>
      </c>
      <c r="AI76" s="15">
        <v>24.0</v>
      </c>
      <c r="AJ76" s="16">
        <v>10.0</v>
      </c>
      <c r="AK76" s="20">
        <v>42.0</v>
      </c>
      <c r="AL76" s="21">
        <v>49.0</v>
      </c>
      <c r="AM76" s="22">
        <v>37.0</v>
      </c>
      <c r="AN76" s="39">
        <f t="shared" ref="AN76:AP76" si="74">AH76/(AH76+AK76)</f>
        <v>0.44</v>
      </c>
      <c r="AO76" s="39">
        <f t="shared" si="74"/>
        <v>0.3287671233</v>
      </c>
      <c r="AP76" s="39">
        <f t="shared" si="74"/>
        <v>0.2127659574</v>
      </c>
      <c r="AQ76" s="23"/>
      <c r="AR76" s="23"/>
      <c r="AS76" s="23"/>
    </row>
    <row r="77">
      <c r="A77" s="29">
        <v>1682.0</v>
      </c>
      <c r="B77" s="30">
        <v>3241.0</v>
      </c>
      <c r="C77" s="31" t="s">
        <v>0</v>
      </c>
      <c r="D77" s="5">
        <v>34.0</v>
      </c>
      <c r="E77" s="6">
        <v>45.0</v>
      </c>
      <c r="F77" s="7">
        <v>24.0</v>
      </c>
      <c r="G77" s="8">
        <v>92.0</v>
      </c>
      <c r="H77" s="9">
        <v>147.0</v>
      </c>
      <c r="I77" s="10">
        <v>59.0</v>
      </c>
      <c r="J77" s="11">
        <v>31.0</v>
      </c>
      <c r="K77" s="12">
        <v>18.0</v>
      </c>
      <c r="L77" s="13">
        <v>76.0</v>
      </c>
      <c r="M77" s="31"/>
      <c r="N77" s="14">
        <v>28.0</v>
      </c>
      <c r="O77" s="15">
        <v>26.0</v>
      </c>
      <c r="P77" s="16">
        <v>22.0</v>
      </c>
      <c r="Q77" s="17">
        <v>76.0</v>
      </c>
      <c r="R77" s="18">
        <v>145.0</v>
      </c>
      <c r="S77" s="19">
        <v>29.0</v>
      </c>
      <c r="T77" s="20">
        <v>38.0</v>
      </c>
      <c r="U77" s="21">
        <v>43.0</v>
      </c>
      <c r="V77" s="22">
        <v>36.0</v>
      </c>
      <c r="W77" s="31"/>
      <c r="X77" s="14">
        <v>16.0</v>
      </c>
      <c r="Y77" s="15">
        <v>14.0</v>
      </c>
      <c r="Z77" s="16">
        <v>12.0</v>
      </c>
      <c r="AA77" s="17">
        <v>72.0</v>
      </c>
      <c r="AB77" s="18">
        <v>145.0</v>
      </c>
      <c r="AC77" s="19">
        <v>28.0</v>
      </c>
      <c r="AD77" s="20">
        <v>29.0</v>
      </c>
      <c r="AE77" s="21">
        <v>31.0</v>
      </c>
      <c r="AF77" s="22">
        <v>29.0</v>
      </c>
      <c r="AG77" s="38"/>
      <c r="AH77" s="14">
        <v>28.0</v>
      </c>
      <c r="AI77" s="15">
        <v>26.0</v>
      </c>
      <c r="AJ77" s="16">
        <v>22.0</v>
      </c>
      <c r="AK77" s="20">
        <v>38.0</v>
      </c>
      <c r="AL77" s="21">
        <v>43.0</v>
      </c>
      <c r="AM77" s="22">
        <v>36.0</v>
      </c>
      <c r="AN77" s="39">
        <f t="shared" ref="AN77:AP77" si="75">AH77/(AH77+AK77)</f>
        <v>0.4242424242</v>
      </c>
      <c r="AO77" s="39">
        <f t="shared" si="75"/>
        <v>0.3768115942</v>
      </c>
      <c r="AP77" s="39">
        <f t="shared" si="75"/>
        <v>0.3793103448</v>
      </c>
      <c r="AQ77" s="23"/>
      <c r="AR77" s="23"/>
      <c r="AS77" s="23"/>
    </row>
    <row r="78">
      <c r="A78" s="29">
        <v>1685.0</v>
      </c>
      <c r="B78" s="30">
        <v>1084.0</v>
      </c>
      <c r="C78" s="31" t="s">
        <v>0</v>
      </c>
      <c r="D78" s="5">
        <v>9.0</v>
      </c>
      <c r="E78" s="6">
        <v>23.0</v>
      </c>
      <c r="F78" s="7">
        <v>24.0</v>
      </c>
      <c r="G78" s="8">
        <v>52.0</v>
      </c>
      <c r="H78" s="9">
        <v>72.0</v>
      </c>
      <c r="I78" s="10">
        <v>36.0</v>
      </c>
      <c r="J78" s="11">
        <v>12.0</v>
      </c>
      <c r="K78" s="12">
        <v>7.0</v>
      </c>
      <c r="L78" s="13">
        <v>34.0</v>
      </c>
      <c r="M78" s="31"/>
      <c r="N78" s="14">
        <v>22.0</v>
      </c>
      <c r="O78" s="15">
        <v>17.0</v>
      </c>
      <c r="P78" s="16">
        <v>16.0</v>
      </c>
      <c r="Q78" s="17">
        <v>24.0</v>
      </c>
      <c r="R78" s="18">
        <v>69.0</v>
      </c>
      <c r="S78" s="19">
        <v>14.0</v>
      </c>
      <c r="T78" s="20">
        <v>26.0</v>
      </c>
      <c r="U78" s="21">
        <v>30.0</v>
      </c>
      <c r="V78" s="22">
        <v>33.0</v>
      </c>
      <c r="W78" s="31"/>
      <c r="X78" s="14">
        <v>15.0</v>
      </c>
      <c r="Y78" s="15">
        <v>5.0</v>
      </c>
      <c r="Z78" s="16">
        <v>19.0</v>
      </c>
      <c r="AA78" s="17">
        <v>23.0</v>
      </c>
      <c r="AB78" s="18">
        <v>66.0</v>
      </c>
      <c r="AC78" s="19">
        <v>12.0</v>
      </c>
      <c r="AD78" s="20">
        <v>25.0</v>
      </c>
      <c r="AE78" s="21">
        <v>22.0</v>
      </c>
      <c r="AF78" s="22">
        <v>22.0</v>
      </c>
      <c r="AG78" s="38"/>
      <c r="AH78" s="14">
        <v>22.0</v>
      </c>
      <c r="AI78" s="15">
        <v>17.0</v>
      </c>
      <c r="AJ78" s="16">
        <v>16.0</v>
      </c>
      <c r="AK78" s="20">
        <v>26.0</v>
      </c>
      <c r="AL78" s="21">
        <v>30.0</v>
      </c>
      <c r="AM78" s="22">
        <v>33.0</v>
      </c>
      <c r="AN78" s="39">
        <f t="shared" ref="AN78:AP78" si="76">AH78/(AH78+AK78)</f>
        <v>0.4583333333</v>
      </c>
      <c r="AO78" s="39">
        <f t="shared" si="76"/>
        <v>0.3617021277</v>
      </c>
      <c r="AP78" s="39">
        <f t="shared" si="76"/>
        <v>0.3265306122</v>
      </c>
      <c r="AQ78" s="23"/>
      <c r="AR78" s="23"/>
      <c r="AS78" s="23"/>
    </row>
    <row r="79">
      <c r="A79" s="29">
        <v>1688.0</v>
      </c>
      <c r="B79" s="30">
        <v>1178.0</v>
      </c>
      <c r="C79" s="31" t="s">
        <v>0</v>
      </c>
      <c r="D79" s="5">
        <v>11.0</v>
      </c>
      <c r="E79" s="6">
        <v>17.0</v>
      </c>
      <c r="F79" s="7">
        <v>12.0</v>
      </c>
      <c r="G79" s="8">
        <v>41.0</v>
      </c>
      <c r="H79" s="9">
        <v>94.0</v>
      </c>
      <c r="I79" s="10">
        <v>32.0</v>
      </c>
      <c r="J79" s="11">
        <v>18.0</v>
      </c>
      <c r="K79" s="12">
        <v>12.0</v>
      </c>
      <c r="L79" s="13">
        <v>42.0</v>
      </c>
      <c r="M79" s="31"/>
      <c r="N79" s="14">
        <v>17.0</v>
      </c>
      <c r="O79" s="15">
        <v>13.0</v>
      </c>
      <c r="P79" s="16">
        <v>6.0</v>
      </c>
      <c r="Q79" s="17">
        <v>25.0</v>
      </c>
      <c r="R79" s="18">
        <v>79.0</v>
      </c>
      <c r="S79" s="19">
        <v>17.0</v>
      </c>
      <c r="T79" s="20">
        <v>26.0</v>
      </c>
      <c r="U79" s="21">
        <v>32.0</v>
      </c>
      <c r="V79" s="22">
        <v>23.0</v>
      </c>
      <c r="W79" s="31"/>
      <c r="X79" s="14">
        <v>18.0</v>
      </c>
      <c r="Y79" s="15">
        <v>2.0</v>
      </c>
      <c r="Z79" s="16">
        <v>9.0</v>
      </c>
      <c r="AA79" s="17">
        <v>25.0</v>
      </c>
      <c r="AB79" s="18">
        <v>83.0</v>
      </c>
      <c r="AC79" s="19">
        <v>15.0</v>
      </c>
      <c r="AD79" s="20">
        <v>16.0</v>
      </c>
      <c r="AE79" s="21">
        <v>32.0</v>
      </c>
      <c r="AF79" s="22">
        <v>17.0</v>
      </c>
      <c r="AG79" s="38"/>
      <c r="AH79" s="14">
        <v>17.0</v>
      </c>
      <c r="AI79" s="15">
        <v>13.0</v>
      </c>
      <c r="AJ79" s="16">
        <v>6.0</v>
      </c>
      <c r="AK79" s="20">
        <v>26.0</v>
      </c>
      <c r="AL79" s="21">
        <v>32.0</v>
      </c>
      <c r="AM79" s="22">
        <v>23.0</v>
      </c>
      <c r="AN79" s="39">
        <f t="shared" ref="AN79:AP79" si="77">AH79/(AH79+AK79)</f>
        <v>0.3953488372</v>
      </c>
      <c r="AO79" s="39">
        <f t="shared" si="77"/>
        <v>0.2888888889</v>
      </c>
      <c r="AP79" s="39">
        <f t="shared" si="77"/>
        <v>0.2068965517</v>
      </c>
      <c r="AQ79" s="23"/>
      <c r="AR79" s="23"/>
      <c r="AS79" s="23"/>
    </row>
    <row r="80">
      <c r="A80" s="29">
        <v>1689.0</v>
      </c>
      <c r="B80" s="30">
        <v>2021.0</v>
      </c>
      <c r="C80" s="31" t="s">
        <v>0</v>
      </c>
      <c r="D80" s="5">
        <v>17.0</v>
      </c>
      <c r="E80" s="6">
        <v>50.0</v>
      </c>
      <c r="F80" s="7">
        <v>21.0</v>
      </c>
      <c r="G80" s="8">
        <v>34.0</v>
      </c>
      <c r="H80" s="9">
        <v>168.0</v>
      </c>
      <c r="I80" s="10">
        <v>36.0</v>
      </c>
      <c r="J80" s="11">
        <v>17.0</v>
      </c>
      <c r="K80" s="12">
        <v>14.0</v>
      </c>
      <c r="L80" s="13">
        <v>79.0</v>
      </c>
      <c r="M80" s="31"/>
      <c r="N80" s="14">
        <v>12.0</v>
      </c>
      <c r="O80" s="15">
        <v>22.0</v>
      </c>
      <c r="P80" s="16">
        <v>5.0</v>
      </c>
      <c r="Q80" s="17">
        <v>31.0</v>
      </c>
      <c r="R80" s="18">
        <v>165.0</v>
      </c>
      <c r="S80" s="19">
        <v>21.0</v>
      </c>
      <c r="T80" s="20">
        <v>14.0</v>
      </c>
      <c r="U80" s="21">
        <v>55.0</v>
      </c>
      <c r="V80" s="22">
        <v>40.0</v>
      </c>
      <c r="W80" s="31"/>
      <c r="X80" s="14">
        <v>8.0</v>
      </c>
      <c r="Y80" s="15">
        <v>15.0</v>
      </c>
      <c r="Z80" s="16">
        <v>22.0</v>
      </c>
      <c r="AA80" s="17">
        <v>32.0</v>
      </c>
      <c r="AB80" s="18">
        <v>168.0</v>
      </c>
      <c r="AC80" s="19">
        <v>20.0</v>
      </c>
      <c r="AD80" s="20">
        <v>13.0</v>
      </c>
      <c r="AE80" s="21">
        <v>47.0</v>
      </c>
      <c r="AF80" s="22">
        <v>18.0</v>
      </c>
      <c r="AG80" s="38"/>
      <c r="AH80" s="14">
        <v>12.0</v>
      </c>
      <c r="AI80" s="15">
        <v>22.0</v>
      </c>
      <c r="AJ80" s="16">
        <v>5.0</v>
      </c>
      <c r="AK80" s="20">
        <v>14.0</v>
      </c>
      <c r="AL80" s="21">
        <v>55.0</v>
      </c>
      <c r="AM80" s="22">
        <v>40.0</v>
      </c>
      <c r="AN80" s="39">
        <f t="shared" ref="AN80:AP80" si="78">AH80/(AH80+AK80)</f>
        <v>0.4615384615</v>
      </c>
      <c r="AO80" s="39">
        <f t="shared" si="78"/>
        <v>0.2857142857</v>
      </c>
      <c r="AP80" s="39">
        <f t="shared" si="78"/>
        <v>0.1111111111</v>
      </c>
      <c r="AQ80" s="23"/>
      <c r="AR80" s="23"/>
      <c r="AS80" s="23"/>
    </row>
    <row r="81">
      <c r="A81" s="29">
        <v>1695.0</v>
      </c>
      <c r="B81" s="30">
        <v>898.0</v>
      </c>
      <c r="C81" s="31" t="s">
        <v>0</v>
      </c>
      <c r="D81" s="5">
        <v>20.0</v>
      </c>
      <c r="E81" s="6">
        <v>24.0</v>
      </c>
      <c r="F81" s="7">
        <v>17.0</v>
      </c>
      <c r="G81" s="8">
        <v>52.0</v>
      </c>
      <c r="H81" s="9">
        <v>89.0</v>
      </c>
      <c r="I81" s="10">
        <v>35.0</v>
      </c>
      <c r="J81" s="11">
        <v>17.0</v>
      </c>
      <c r="K81" s="12">
        <v>10.0</v>
      </c>
      <c r="L81" s="13">
        <v>14.0</v>
      </c>
      <c r="M81" s="31"/>
      <c r="N81" s="14">
        <v>18.0</v>
      </c>
      <c r="O81" s="15">
        <v>19.0</v>
      </c>
      <c r="P81" s="16">
        <v>13.0</v>
      </c>
      <c r="Q81" s="17">
        <v>25.0</v>
      </c>
      <c r="R81" s="18">
        <v>47.0</v>
      </c>
      <c r="S81" s="19">
        <v>6.0</v>
      </c>
      <c r="T81" s="20">
        <v>29.0</v>
      </c>
      <c r="U81" s="21">
        <v>42.0</v>
      </c>
      <c r="V81" s="22">
        <v>40.0</v>
      </c>
      <c r="W81" s="31"/>
      <c r="X81" s="14">
        <v>20.0</v>
      </c>
      <c r="Y81" s="15">
        <v>9.0</v>
      </c>
      <c r="Z81" s="16">
        <v>16.0</v>
      </c>
      <c r="AA81" s="17">
        <v>24.0</v>
      </c>
      <c r="AB81" s="18">
        <v>41.0</v>
      </c>
      <c r="AC81" s="19">
        <v>7.0</v>
      </c>
      <c r="AD81" s="20">
        <v>31.0</v>
      </c>
      <c r="AE81" s="21">
        <v>40.0</v>
      </c>
      <c r="AF81" s="22">
        <v>28.0</v>
      </c>
      <c r="AG81" s="38"/>
      <c r="AH81" s="14">
        <v>18.0</v>
      </c>
      <c r="AI81" s="15">
        <v>19.0</v>
      </c>
      <c r="AJ81" s="16">
        <v>13.0</v>
      </c>
      <c r="AK81" s="20">
        <v>29.0</v>
      </c>
      <c r="AL81" s="21">
        <v>42.0</v>
      </c>
      <c r="AM81" s="22">
        <v>40.0</v>
      </c>
      <c r="AN81" s="39">
        <f t="shared" ref="AN81:AP81" si="79">AH81/(AH81+AK81)</f>
        <v>0.3829787234</v>
      </c>
      <c r="AO81" s="39">
        <f t="shared" si="79"/>
        <v>0.3114754098</v>
      </c>
      <c r="AP81" s="39">
        <f t="shared" si="79"/>
        <v>0.2452830189</v>
      </c>
      <c r="AQ81" s="23"/>
      <c r="AR81" s="23"/>
      <c r="AS81" s="23"/>
    </row>
    <row r="82">
      <c r="A82" s="29">
        <v>1696.0</v>
      </c>
      <c r="B82" s="30">
        <v>2667.0</v>
      </c>
      <c r="C82" s="31" t="s">
        <v>0</v>
      </c>
      <c r="D82" s="5">
        <v>52.0</v>
      </c>
      <c r="E82" s="6">
        <v>60.0</v>
      </c>
      <c r="F82" s="7">
        <v>43.0</v>
      </c>
      <c r="G82" s="8">
        <v>126.0</v>
      </c>
      <c r="H82" s="9">
        <v>190.0</v>
      </c>
      <c r="I82" s="10">
        <v>79.0</v>
      </c>
      <c r="J82" s="11">
        <v>45.0</v>
      </c>
      <c r="K82" s="12">
        <v>24.0</v>
      </c>
      <c r="L82" s="13">
        <v>103.0</v>
      </c>
      <c r="M82" s="31"/>
      <c r="N82" s="14">
        <v>45.0</v>
      </c>
      <c r="O82" s="15">
        <v>40.0</v>
      </c>
      <c r="P82" s="16">
        <v>22.0</v>
      </c>
      <c r="Q82" s="17">
        <v>75.0</v>
      </c>
      <c r="R82" s="18">
        <v>198.0</v>
      </c>
      <c r="S82" s="19">
        <v>43.0</v>
      </c>
      <c r="T82" s="20">
        <v>70.0</v>
      </c>
      <c r="U82" s="21">
        <v>64.0</v>
      </c>
      <c r="V82" s="22">
        <v>65.0</v>
      </c>
      <c r="W82" s="31"/>
      <c r="X82" s="14">
        <v>30.0</v>
      </c>
      <c r="Y82" s="15">
        <v>28.0</v>
      </c>
      <c r="Z82" s="16">
        <v>25.0</v>
      </c>
      <c r="AA82" s="17">
        <v>73.0</v>
      </c>
      <c r="AB82" s="18">
        <v>188.0</v>
      </c>
      <c r="AC82" s="19">
        <v>43.0</v>
      </c>
      <c r="AD82" s="20">
        <v>56.0</v>
      </c>
      <c r="AE82" s="21">
        <v>42.0</v>
      </c>
      <c r="AF82" s="22">
        <v>44.0</v>
      </c>
      <c r="AG82" s="38"/>
      <c r="AH82" s="14">
        <v>45.0</v>
      </c>
      <c r="AI82" s="15">
        <v>40.0</v>
      </c>
      <c r="AJ82" s="16">
        <v>22.0</v>
      </c>
      <c r="AK82" s="20">
        <v>70.0</v>
      </c>
      <c r="AL82" s="21">
        <v>64.0</v>
      </c>
      <c r="AM82" s="22">
        <v>65.0</v>
      </c>
      <c r="AN82" s="39">
        <f t="shared" ref="AN82:AP82" si="80">AH82/(AH82+AK82)</f>
        <v>0.3913043478</v>
      </c>
      <c r="AO82" s="39">
        <f t="shared" si="80"/>
        <v>0.3846153846</v>
      </c>
      <c r="AP82" s="39">
        <f t="shared" si="80"/>
        <v>0.2528735632</v>
      </c>
      <c r="AQ82" s="23"/>
      <c r="AR82" s="23"/>
      <c r="AS82" s="23"/>
    </row>
    <row r="83">
      <c r="A83" s="29">
        <v>1700.0</v>
      </c>
      <c r="B83" s="30">
        <v>3216.0</v>
      </c>
      <c r="C83" s="31" t="s">
        <v>0</v>
      </c>
      <c r="D83" s="5">
        <v>26.0</v>
      </c>
      <c r="E83" s="6">
        <v>58.0</v>
      </c>
      <c r="F83" s="7">
        <v>44.0</v>
      </c>
      <c r="G83" s="8">
        <v>102.0</v>
      </c>
      <c r="H83" s="9">
        <v>265.0</v>
      </c>
      <c r="I83" s="10">
        <v>111.0</v>
      </c>
      <c r="J83" s="11">
        <v>37.0</v>
      </c>
      <c r="K83" s="12">
        <v>38.0</v>
      </c>
      <c r="L83" s="13">
        <v>91.0</v>
      </c>
      <c r="M83" s="31"/>
      <c r="N83" s="14">
        <v>25.0</v>
      </c>
      <c r="O83" s="15">
        <v>54.0</v>
      </c>
      <c r="P83" s="16">
        <v>40.0</v>
      </c>
      <c r="Q83" s="17">
        <v>56.0</v>
      </c>
      <c r="R83" s="18">
        <v>200.0</v>
      </c>
      <c r="S83" s="19">
        <v>56.0</v>
      </c>
      <c r="T83" s="20">
        <v>53.0</v>
      </c>
      <c r="U83" s="21">
        <v>81.0</v>
      </c>
      <c r="V83" s="22">
        <v>65.0</v>
      </c>
      <c r="W83" s="31"/>
      <c r="X83" s="14">
        <v>20.0</v>
      </c>
      <c r="Y83" s="15">
        <v>18.0</v>
      </c>
      <c r="Z83" s="16">
        <v>51.0</v>
      </c>
      <c r="AA83" s="17">
        <v>56.0</v>
      </c>
      <c r="AB83" s="18">
        <v>205.0</v>
      </c>
      <c r="AC83" s="19">
        <v>58.0</v>
      </c>
      <c r="AD83" s="20">
        <v>49.0</v>
      </c>
      <c r="AE83" s="21">
        <v>92.0</v>
      </c>
      <c r="AF83" s="22">
        <v>47.0</v>
      </c>
      <c r="AG83" s="38"/>
      <c r="AH83" s="14">
        <v>25.0</v>
      </c>
      <c r="AI83" s="15">
        <v>54.0</v>
      </c>
      <c r="AJ83" s="16">
        <v>40.0</v>
      </c>
      <c r="AK83" s="20">
        <v>53.0</v>
      </c>
      <c r="AL83" s="21">
        <v>81.0</v>
      </c>
      <c r="AM83" s="22">
        <v>65.0</v>
      </c>
      <c r="AN83" s="39">
        <f t="shared" ref="AN83:AP83" si="81">AH83/(AH83+AK83)</f>
        <v>0.3205128205</v>
      </c>
      <c r="AO83" s="39">
        <f t="shared" si="81"/>
        <v>0.4</v>
      </c>
      <c r="AP83" s="39">
        <f t="shared" si="81"/>
        <v>0.380952381</v>
      </c>
      <c r="AQ83" s="23"/>
      <c r="AR83" s="23"/>
      <c r="AS83" s="23"/>
    </row>
    <row r="84">
      <c r="A84" s="29">
        <v>1702.0</v>
      </c>
      <c r="B84" s="30">
        <v>2145.0</v>
      </c>
      <c r="C84" s="31" t="s">
        <v>0</v>
      </c>
      <c r="D84" s="5">
        <v>33.0</v>
      </c>
      <c r="E84" s="6">
        <v>24.0</v>
      </c>
      <c r="F84" s="7">
        <v>13.0</v>
      </c>
      <c r="G84" s="8">
        <v>70.0</v>
      </c>
      <c r="H84" s="9">
        <v>97.0</v>
      </c>
      <c r="I84" s="10">
        <v>48.0</v>
      </c>
      <c r="J84" s="11">
        <v>30.0</v>
      </c>
      <c r="K84" s="12">
        <v>23.0</v>
      </c>
      <c r="L84" s="13">
        <v>55.0</v>
      </c>
      <c r="M84" s="31"/>
      <c r="N84" s="14">
        <v>17.0</v>
      </c>
      <c r="O84" s="15">
        <v>14.0</v>
      </c>
      <c r="P84" s="16">
        <v>25.0</v>
      </c>
      <c r="Q84" s="17">
        <v>38.0</v>
      </c>
      <c r="R84" s="18">
        <v>82.0</v>
      </c>
      <c r="S84" s="19">
        <v>15.0</v>
      </c>
      <c r="T84" s="20">
        <v>67.0</v>
      </c>
      <c r="U84" s="21">
        <v>48.0</v>
      </c>
      <c r="V84" s="22">
        <v>41.0</v>
      </c>
      <c r="W84" s="31"/>
      <c r="X84" s="14">
        <v>21.0</v>
      </c>
      <c r="Y84" s="15">
        <v>14.0</v>
      </c>
      <c r="Z84" s="16">
        <v>29.0</v>
      </c>
      <c r="AA84" s="17">
        <v>39.0</v>
      </c>
      <c r="AB84" s="18">
        <v>84.0</v>
      </c>
      <c r="AC84" s="19">
        <v>17.0</v>
      </c>
      <c r="AD84" s="20">
        <v>38.0</v>
      </c>
      <c r="AE84" s="21">
        <v>35.0</v>
      </c>
      <c r="AF84" s="22">
        <v>31.0</v>
      </c>
      <c r="AG84" s="38"/>
      <c r="AH84" s="14">
        <v>17.0</v>
      </c>
      <c r="AI84" s="15">
        <v>14.0</v>
      </c>
      <c r="AJ84" s="16">
        <v>25.0</v>
      </c>
      <c r="AK84" s="20">
        <v>67.0</v>
      </c>
      <c r="AL84" s="21">
        <v>48.0</v>
      </c>
      <c r="AM84" s="22">
        <v>41.0</v>
      </c>
      <c r="AN84" s="39">
        <f t="shared" ref="AN84:AP84" si="82">AH84/(AH84+AK84)</f>
        <v>0.2023809524</v>
      </c>
      <c r="AO84" s="39">
        <f t="shared" si="82"/>
        <v>0.2258064516</v>
      </c>
      <c r="AP84" s="39">
        <f t="shared" si="82"/>
        <v>0.3787878788</v>
      </c>
      <c r="AQ84" s="23"/>
      <c r="AR84" s="23"/>
      <c r="AS84" s="23"/>
    </row>
    <row r="85">
      <c r="A85" s="29">
        <v>1712.0</v>
      </c>
      <c r="B85" s="30">
        <v>2557.0</v>
      </c>
      <c r="C85" s="31" t="s">
        <v>0</v>
      </c>
      <c r="D85" s="5">
        <v>21.0</v>
      </c>
      <c r="E85" s="6">
        <v>69.0</v>
      </c>
      <c r="F85" s="7">
        <v>25.0</v>
      </c>
      <c r="G85" s="8">
        <v>110.0</v>
      </c>
      <c r="H85" s="9">
        <v>289.0</v>
      </c>
      <c r="I85" s="10">
        <v>73.0</v>
      </c>
      <c r="J85" s="11">
        <v>31.0</v>
      </c>
      <c r="K85" s="12">
        <v>12.0</v>
      </c>
      <c r="L85" s="13">
        <v>128.0</v>
      </c>
      <c r="M85" s="31"/>
      <c r="N85" s="14">
        <v>38.0</v>
      </c>
      <c r="O85" s="15">
        <v>69.0</v>
      </c>
      <c r="P85" s="16">
        <v>22.0</v>
      </c>
      <c r="Q85" s="17">
        <v>59.0</v>
      </c>
      <c r="R85" s="18">
        <v>218.0</v>
      </c>
      <c r="S85" s="19">
        <v>30.0</v>
      </c>
      <c r="T85" s="20">
        <v>52.0</v>
      </c>
      <c r="U85" s="21">
        <v>112.0</v>
      </c>
      <c r="V85" s="22">
        <v>52.0</v>
      </c>
      <c r="W85" s="31"/>
      <c r="X85" s="14">
        <v>16.0</v>
      </c>
      <c r="Y85" s="15">
        <v>45.0</v>
      </c>
      <c r="Z85" s="16">
        <v>24.0</v>
      </c>
      <c r="AA85" s="17">
        <v>57.0</v>
      </c>
      <c r="AB85" s="18">
        <v>221.0</v>
      </c>
      <c r="AC85" s="19">
        <v>30.0</v>
      </c>
      <c r="AD85" s="20">
        <v>43.0</v>
      </c>
      <c r="AE85" s="21">
        <v>81.0</v>
      </c>
      <c r="AF85" s="22">
        <v>43.0</v>
      </c>
      <c r="AG85" s="38"/>
      <c r="AH85" s="14">
        <v>38.0</v>
      </c>
      <c r="AI85" s="15">
        <v>69.0</v>
      </c>
      <c r="AJ85" s="16">
        <v>22.0</v>
      </c>
      <c r="AK85" s="20">
        <v>52.0</v>
      </c>
      <c r="AL85" s="21">
        <v>112.0</v>
      </c>
      <c r="AM85" s="22">
        <v>52.0</v>
      </c>
      <c r="AN85" s="39">
        <f t="shared" ref="AN85:AP85" si="83">AH85/(AH85+AK85)</f>
        <v>0.4222222222</v>
      </c>
      <c r="AO85" s="39">
        <f t="shared" si="83"/>
        <v>0.3812154696</v>
      </c>
      <c r="AP85" s="39">
        <f t="shared" si="83"/>
        <v>0.2972972973</v>
      </c>
      <c r="AQ85" s="23"/>
      <c r="AR85" s="23"/>
      <c r="AS85" s="23"/>
    </row>
    <row r="86">
      <c r="A86" s="29">
        <v>1715.0</v>
      </c>
      <c r="B86" s="30">
        <v>2589.0</v>
      </c>
      <c r="C86" s="31" t="s">
        <v>0</v>
      </c>
      <c r="D86" s="5">
        <v>65.0</v>
      </c>
      <c r="E86" s="6">
        <v>110.0</v>
      </c>
      <c r="F86" s="7">
        <v>43.0</v>
      </c>
      <c r="G86" s="8">
        <v>235.0</v>
      </c>
      <c r="H86" s="9">
        <v>500.0</v>
      </c>
      <c r="I86" s="10">
        <v>106.0</v>
      </c>
      <c r="J86" s="11">
        <v>55.0</v>
      </c>
      <c r="K86" s="12">
        <v>23.0</v>
      </c>
      <c r="L86" s="13">
        <v>159.0</v>
      </c>
      <c r="M86" s="31"/>
      <c r="N86" s="14">
        <v>97.0</v>
      </c>
      <c r="O86" s="15">
        <v>121.0</v>
      </c>
      <c r="P86" s="16">
        <v>44.0</v>
      </c>
      <c r="Q86" s="17">
        <v>97.0</v>
      </c>
      <c r="R86" s="18">
        <v>343.0</v>
      </c>
      <c r="S86" s="19">
        <v>23.0</v>
      </c>
      <c r="T86" s="20">
        <v>156.0</v>
      </c>
      <c r="U86" s="21">
        <v>241.0</v>
      </c>
      <c r="V86" s="22">
        <v>104.0</v>
      </c>
      <c r="W86" s="31"/>
      <c r="X86" s="14">
        <v>44.0</v>
      </c>
      <c r="Y86" s="15">
        <v>37.0</v>
      </c>
      <c r="Z86" s="16">
        <v>34.0</v>
      </c>
      <c r="AA86" s="17">
        <v>92.0</v>
      </c>
      <c r="AB86" s="18">
        <v>338.0</v>
      </c>
      <c r="AC86" s="19">
        <v>23.0</v>
      </c>
      <c r="AD86" s="20">
        <v>125.0</v>
      </c>
      <c r="AE86" s="21">
        <v>218.0</v>
      </c>
      <c r="AF86" s="22">
        <v>77.0</v>
      </c>
      <c r="AG86" s="38"/>
      <c r="AH86" s="14">
        <v>97.0</v>
      </c>
      <c r="AI86" s="15">
        <v>121.0</v>
      </c>
      <c r="AJ86" s="16">
        <v>44.0</v>
      </c>
      <c r="AK86" s="20">
        <v>156.0</v>
      </c>
      <c r="AL86" s="21">
        <v>241.0</v>
      </c>
      <c r="AM86" s="22">
        <v>104.0</v>
      </c>
      <c r="AN86" s="39">
        <f t="shared" ref="AN86:AP86" si="84">AH86/(AH86+AK86)</f>
        <v>0.3833992095</v>
      </c>
      <c r="AO86" s="39">
        <f t="shared" si="84"/>
        <v>0.3342541436</v>
      </c>
      <c r="AP86" s="39">
        <f t="shared" si="84"/>
        <v>0.2972972973</v>
      </c>
      <c r="AQ86" s="23"/>
      <c r="AR86" s="23"/>
      <c r="AS86" s="23"/>
    </row>
    <row r="87">
      <c r="A87" s="29">
        <v>1717.0</v>
      </c>
      <c r="B87" s="30">
        <v>2715.0</v>
      </c>
      <c r="C87" s="31" t="s">
        <v>0</v>
      </c>
      <c r="D87" s="5">
        <v>44.0</v>
      </c>
      <c r="E87" s="6">
        <v>94.0</v>
      </c>
      <c r="F87" s="7">
        <v>29.0</v>
      </c>
      <c r="G87" s="8">
        <v>259.0</v>
      </c>
      <c r="H87" s="9">
        <v>578.0</v>
      </c>
      <c r="I87" s="10">
        <v>98.0</v>
      </c>
      <c r="J87" s="11">
        <v>66.0</v>
      </c>
      <c r="K87" s="12">
        <v>33.0</v>
      </c>
      <c r="L87" s="13">
        <v>172.0</v>
      </c>
      <c r="M87" s="31"/>
      <c r="N87" s="14">
        <v>96.0</v>
      </c>
      <c r="O87" s="15">
        <v>119.0</v>
      </c>
      <c r="P87" s="16">
        <v>48.0</v>
      </c>
      <c r="Q87" s="17">
        <v>111.0</v>
      </c>
      <c r="R87" s="18">
        <v>400.0</v>
      </c>
      <c r="S87" s="19">
        <v>27.0</v>
      </c>
      <c r="T87" s="20">
        <v>152.0</v>
      </c>
      <c r="U87" s="21">
        <v>209.0</v>
      </c>
      <c r="V87" s="22">
        <v>74.0</v>
      </c>
      <c r="W87" s="31"/>
      <c r="X87" s="14">
        <v>52.0</v>
      </c>
      <c r="Y87" s="15">
        <v>43.0</v>
      </c>
      <c r="Z87" s="16">
        <v>41.0</v>
      </c>
      <c r="AA87" s="17">
        <v>112.0</v>
      </c>
      <c r="AB87" s="18">
        <v>401.0</v>
      </c>
      <c r="AC87" s="19">
        <v>25.0</v>
      </c>
      <c r="AD87" s="20">
        <v>136.0</v>
      </c>
      <c r="AE87" s="21">
        <v>192.0</v>
      </c>
      <c r="AF87" s="22">
        <v>53.0</v>
      </c>
      <c r="AG87" s="38"/>
      <c r="AH87" s="14">
        <v>96.0</v>
      </c>
      <c r="AI87" s="15">
        <v>119.0</v>
      </c>
      <c r="AJ87" s="16">
        <v>48.0</v>
      </c>
      <c r="AK87" s="20">
        <v>152.0</v>
      </c>
      <c r="AL87" s="21">
        <v>209.0</v>
      </c>
      <c r="AM87" s="22">
        <v>74.0</v>
      </c>
      <c r="AN87" s="39">
        <f t="shared" ref="AN87:AP87" si="85">AH87/(AH87+AK87)</f>
        <v>0.3870967742</v>
      </c>
      <c r="AO87" s="39">
        <f t="shared" si="85"/>
        <v>0.362804878</v>
      </c>
      <c r="AP87" s="39">
        <f t="shared" si="85"/>
        <v>0.393442623</v>
      </c>
      <c r="AQ87" s="23"/>
      <c r="AR87" s="23"/>
      <c r="AS87" s="23"/>
    </row>
    <row r="88">
      <c r="A88" s="29">
        <v>1719.0</v>
      </c>
      <c r="B88" s="30">
        <v>777.0</v>
      </c>
      <c r="C88" s="31" t="s">
        <v>0</v>
      </c>
      <c r="D88" s="5">
        <v>10.0</v>
      </c>
      <c r="E88" s="6">
        <v>21.0</v>
      </c>
      <c r="F88" s="7">
        <v>8.0</v>
      </c>
      <c r="G88" s="8">
        <v>62.0</v>
      </c>
      <c r="H88" s="9">
        <v>157.0</v>
      </c>
      <c r="I88" s="10">
        <v>32.0</v>
      </c>
      <c r="J88" s="11">
        <v>15.0</v>
      </c>
      <c r="K88" s="12">
        <v>7.0</v>
      </c>
      <c r="L88" s="13">
        <v>53.0</v>
      </c>
      <c r="M88" s="31"/>
      <c r="N88" s="14">
        <v>17.0</v>
      </c>
      <c r="O88" s="15">
        <v>24.0</v>
      </c>
      <c r="P88" s="16">
        <v>10.0</v>
      </c>
      <c r="Q88" s="17">
        <v>23.0</v>
      </c>
      <c r="R88" s="18">
        <v>123.0</v>
      </c>
      <c r="S88" s="19">
        <v>10.0</v>
      </c>
      <c r="T88" s="20">
        <v>42.0</v>
      </c>
      <c r="U88" s="21">
        <v>59.0</v>
      </c>
      <c r="V88" s="22">
        <v>27.0</v>
      </c>
      <c r="W88" s="31"/>
      <c r="X88" s="14">
        <v>9.0</v>
      </c>
      <c r="Y88" s="15">
        <v>10.0</v>
      </c>
      <c r="Z88" s="16">
        <v>9.0</v>
      </c>
      <c r="AA88" s="17">
        <v>25.0</v>
      </c>
      <c r="AB88" s="18">
        <v>124.0</v>
      </c>
      <c r="AC88" s="19">
        <v>10.0</v>
      </c>
      <c r="AD88" s="20">
        <v>40.0</v>
      </c>
      <c r="AE88" s="21">
        <v>47.0</v>
      </c>
      <c r="AF88" s="22">
        <v>19.0</v>
      </c>
      <c r="AG88" s="38"/>
      <c r="AH88" s="14">
        <v>17.0</v>
      </c>
      <c r="AI88" s="15">
        <v>24.0</v>
      </c>
      <c r="AJ88" s="16">
        <v>10.0</v>
      </c>
      <c r="AK88" s="20">
        <v>42.0</v>
      </c>
      <c r="AL88" s="21">
        <v>59.0</v>
      </c>
      <c r="AM88" s="22">
        <v>27.0</v>
      </c>
      <c r="AN88" s="39">
        <f t="shared" ref="AN88:AP88" si="86">AH88/(AH88+AK88)</f>
        <v>0.2881355932</v>
      </c>
      <c r="AO88" s="39">
        <f t="shared" si="86"/>
        <v>0.2891566265</v>
      </c>
      <c r="AP88" s="39">
        <f t="shared" si="86"/>
        <v>0.2702702703</v>
      </c>
      <c r="AQ88" s="23"/>
      <c r="AR88" s="23"/>
      <c r="AS88" s="23"/>
    </row>
    <row r="89">
      <c r="A89" s="29">
        <v>1750.0</v>
      </c>
      <c r="B89" s="30">
        <v>1554.0</v>
      </c>
      <c r="C89" s="31" t="s">
        <v>0</v>
      </c>
      <c r="D89" s="5">
        <v>9.0</v>
      </c>
      <c r="E89" s="6">
        <v>30.0</v>
      </c>
      <c r="F89" s="7">
        <v>21.0</v>
      </c>
      <c r="G89" s="8">
        <v>29.0</v>
      </c>
      <c r="H89" s="9">
        <v>198.0</v>
      </c>
      <c r="I89" s="10">
        <v>73.0</v>
      </c>
      <c r="J89" s="11">
        <v>5.0</v>
      </c>
      <c r="K89" s="12">
        <v>17.0</v>
      </c>
      <c r="L89" s="13">
        <v>73.0</v>
      </c>
      <c r="M89" s="31"/>
      <c r="N89" s="14">
        <v>11.0</v>
      </c>
      <c r="O89" s="15">
        <v>56.0</v>
      </c>
      <c r="P89" s="16">
        <v>23.0</v>
      </c>
      <c r="Q89" s="17">
        <v>6.0</v>
      </c>
      <c r="R89" s="18">
        <v>92.0</v>
      </c>
      <c r="S89" s="19">
        <v>13.0</v>
      </c>
      <c r="T89" s="20">
        <v>19.0</v>
      </c>
      <c r="U89" s="21">
        <v>76.0</v>
      </c>
      <c r="V89" s="22">
        <v>65.0</v>
      </c>
      <c r="W89" s="31"/>
      <c r="X89" s="14">
        <v>6.0</v>
      </c>
      <c r="Y89" s="15">
        <v>23.0</v>
      </c>
      <c r="Z89" s="16">
        <v>21.0</v>
      </c>
      <c r="AA89" s="17">
        <v>6.0</v>
      </c>
      <c r="AB89" s="18">
        <v>96.0</v>
      </c>
      <c r="AC89" s="19">
        <v>12.0</v>
      </c>
      <c r="AD89" s="20">
        <v>12.0</v>
      </c>
      <c r="AE89" s="21">
        <v>75.0</v>
      </c>
      <c r="AF89" s="22">
        <v>47.0</v>
      </c>
      <c r="AG89" s="38"/>
      <c r="AH89" s="14">
        <v>11.0</v>
      </c>
      <c r="AI89" s="15">
        <v>56.0</v>
      </c>
      <c r="AJ89" s="16">
        <v>23.0</v>
      </c>
      <c r="AK89" s="20">
        <v>19.0</v>
      </c>
      <c r="AL89" s="21">
        <v>76.0</v>
      </c>
      <c r="AM89" s="22">
        <v>65.0</v>
      </c>
      <c r="AN89" s="39">
        <f t="shared" ref="AN89:AP89" si="87">AH89/(AH89+AK89)</f>
        <v>0.3666666667</v>
      </c>
      <c r="AO89" s="39">
        <f t="shared" si="87"/>
        <v>0.4242424242</v>
      </c>
      <c r="AP89" s="39">
        <f t="shared" si="87"/>
        <v>0.2613636364</v>
      </c>
      <c r="AQ89" s="23"/>
      <c r="AR89" s="23"/>
      <c r="AS89" s="23"/>
    </row>
    <row r="90">
      <c r="A90" s="29">
        <v>1751.0</v>
      </c>
      <c r="B90" s="30">
        <v>1396.0</v>
      </c>
      <c r="C90" s="31" t="s">
        <v>0</v>
      </c>
      <c r="D90" s="5">
        <v>13.0</v>
      </c>
      <c r="E90" s="6">
        <v>40.0</v>
      </c>
      <c r="F90" s="7">
        <v>25.0</v>
      </c>
      <c r="G90" s="8">
        <v>40.0</v>
      </c>
      <c r="H90" s="9">
        <v>216.0</v>
      </c>
      <c r="I90" s="10">
        <v>67.0</v>
      </c>
      <c r="J90" s="11">
        <v>10.0</v>
      </c>
      <c r="K90" s="12">
        <v>27.0</v>
      </c>
      <c r="L90" s="13">
        <v>79.0</v>
      </c>
      <c r="M90" s="31"/>
      <c r="N90" s="14">
        <v>20.0</v>
      </c>
      <c r="O90" s="15">
        <v>72.0</v>
      </c>
      <c r="P90" s="16">
        <v>31.0</v>
      </c>
      <c r="Q90" s="17">
        <v>9.0</v>
      </c>
      <c r="R90" s="18">
        <v>92.0</v>
      </c>
      <c r="S90" s="19">
        <v>11.0</v>
      </c>
      <c r="T90" s="20">
        <v>30.0</v>
      </c>
      <c r="U90" s="21">
        <v>105.0</v>
      </c>
      <c r="V90" s="22">
        <v>75.0</v>
      </c>
      <c r="W90" s="31"/>
      <c r="X90" s="14">
        <v>7.0</v>
      </c>
      <c r="Y90" s="15">
        <v>29.0</v>
      </c>
      <c r="Z90" s="16">
        <v>20.0</v>
      </c>
      <c r="AA90" s="17">
        <v>9.0</v>
      </c>
      <c r="AB90" s="18">
        <v>96.0</v>
      </c>
      <c r="AC90" s="19">
        <v>12.0</v>
      </c>
      <c r="AD90" s="20">
        <v>33.0</v>
      </c>
      <c r="AE90" s="21">
        <v>87.0</v>
      </c>
      <c r="AF90" s="22">
        <v>61.0</v>
      </c>
      <c r="AG90" s="38"/>
      <c r="AH90" s="14">
        <v>20.0</v>
      </c>
      <c r="AI90" s="15">
        <v>72.0</v>
      </c>
      <c r="AJ90" s="16">
        <v>31.0</v>
      </c>
      <c r="AK90" s="20">
        <v>30.0</v>
      </c>
      <c r="AL90" s="21">
        <v>105.0</v>
      </c>
      <c r="AM90" s="22">
        <v>75.0</v>
      </c>
      <c r="AN90" s="39">
        <f t="shared" ref="AN90:AP90" si="88">AH90/(AH90+AK90)</f>
        <v>0.4</v>
      </c>
      <c r="AO90" s="39">
        <f t="shared" si="88"/>
        <v>0.406779661</v>
      </c>
      <c r="AP90" s="39">
        <f t="shared" si="88"/>
        <v>0.2924528302</v>
      </c>
      <c r="AQ90" s="23"/>
      <c r="AR90" s="23"/>
      <c r="AS90" s="23"/>
    </row>
    <row r="91">
      <c r="A91" s="29">
        <v>2003.0</v>
      </c>
      <c r="B91" s="30">
        <v>937.0</v>
      </c>
      <c r="C91" s="31" t="s">
        <v>0</v>
      </c>
      <c r="D91" s="5">
        <v>12.0</v>
      </c>
      <c r="E91" s="6">
        <v>20.0</v>
      </c>
      <c r="F91" s="7">
        <v>20.0</v>
      </c>
      <c r="G91" s="8">
        <v>25.0</v>
      </c>
      <c r="H91" s="9">
        <v>42.0</v>
      </c>
      <c r="I91" s="10">
        <v>16.0</v>
      </c>
      <c r="J91" s="11">
        <v>6.0</v>
      </c>
      <c r="K91" s="12">
        <v>9.0</v>
      </c>
      <c r="L91" s="13">
        <v>26.0</v>
      </c>
      <c r="M91" s="31"/>
      <c r="N91" s="14">
        <v>6.0</v>
      </c>
      <c r="O91" s="15">
        <v>7.0</v>
      </c>
      <c r="P91" s="16">
        <v>8.0</v>
      </c>
      <c r="Q91" s="17">
        <v>20.0</v>
      </c>
      <c r="R91" s="18">
        <v>47.0</v>
      </c>
      <c r="S91" s="19">
        <v>14.0</v>
      </c>
      <c r="T91" s="20">
        <v>13.0</v>
      </c>
      <c r="U91" s="21">
        <v>10.0</v>
      </c>
      <c r="V91" s="22">
        <v>16.0</v>
      </c>
      <c r="W91" s="31"/>
      <c r="X91" s="14">
        <v>3.0</v>
      </c>
      <c r="Y91" s="15">
        <v>11.0</v>
      </c>
      <c r="Z91" s="16">
        <v>16.0</v>
      </c>
      <c r="AA91" s="17">
        <v>21.0</v>
      </c>
      <c r="AB91" s="18">
        <v>46.0</v>
      </c>
      <c r="AC91" s="19">
        <v>13.0</v>
      </c>
      <c r="AD91" s="20">
        <v>13.0</v>
      </c>
      <c r="AE91" s="21">
        <v>7.0</v>
      </c>
      <c r="AF91" s="22">
        <v>6.0</v>
      </c>
      <c r="AG91" s="38"/>
      <c r="AH91" s="14">
        <v>6.0</v>
      </c>
      <c r="AI91" s="15">
        <v>7.0</v>
      </c>
      <c r="AJ91" s="16">
        <v>8.0</v>
      </c>
      <c r="AK91" s="20">
        <v>13.0</v>
      </c>
      <c r="AL91" s="21">
        <v>10.0</v>
      </c>
      <c r="AM91" s="22">
        <v>16.0</v>
      </c>
      <c r="AN91" s="39">
        <f t="shared" ref="AN91:AP91" si="89">AH91/(AH91+AK91)</f>
        <v>0.3157894737</v>
      </c>
      <c r="AO91" s="39">
        <f t="shared" si="89"/>
        <v>0.4117647059</v>
      </c>
      <c r="AP91" s="39">
        <f t="shared" si="89"/>
        <v>0.3333333333</v>
      </c>
      <c r="AQ91" s="23"/>
      <c r="AR91" s="23"/>
      <c r="AS91" s="23"/>
    </row>
    <row r="92">
      <c r="A92" s="29">
        <v>2004.0</v>
      </c>
      <c r="B92" s="30">
        <v>1302.0</v>
      </c>
      <c r="C92" s="31" t="s">
        <v>0</v>
      </c>
      <c r="D92" s="5">
        <v>18.0</v>
      </c>
      <c r="E92" s="6">
        <v>34.0</v>
      </c>
      <c r="F92" s="7">
        <v>11.0</v>
      </c>
      <c r="G92" s="8">
        <v>47.0</v>
      </c>
      <c r="H92" s="9">
        <v>72.0</v>
      </c>
      <c r="I92" s="10">
        <v>25.0</v>
      </c>
      <c r="J92" s="11">
        <v>14.0</v>
      </c>
      <c r="K92" s="12">
        <v>7.0</v>
      </c>
      <c r="L92" s="13">
        <v>47.0</v>
      </c>
      <c r="M92" s="31"/>
      <c r="N92" s="14">
        <v>17.0</v>
      </c>
      <c r="O92" s="15">
        <v>17.0</v>
      </c>
      <c r="P92" s="16">
        <v>6.0</v>
      </c>
      <c r="Q92" s="17">
        <v>32.0</v>
      </c>
      <c r="R92" s="18">
        <v>79.0</v>
      </c>
      <c r="S92" s="19">
        <v>11.0</v>
      </c>
      <c r="T92" s="20">
        <v>21.0</v>
      </c>
      <c r="U92" s="21">
        <v>23.0</v>
      </c>
      <c r="V92" s="22">
        <v>17.0</v>
      </c>
      <c r="W92" s="31"/>
      <c r="X92" s="14">
        <v>9.0</v>
      </c>
      <c r="Y92" s="15">
        <v>4.0</v>
      </c>
      <c r="Z92" s="16">
        <v>14.0</v>
      </c>
      <c r="AA92" s="17">
        <v>32.0</v>
      </c>
      <c r="AB92" s="18">
        <v>77.0</v>
      </c>
      <c r="AC92" s="19">
        <v>12.0</v>
      </c>
      <c r="AD92" s="20">
        <v>25.0</v>
      </c>
      <c r="AE92" s="21">
        <v>23.0</v>
      </c>
      <c r="AF92" s="22">
        <v>14.0</v>
      </c>
      <c r="AG92" s="38"/>
      <c r="AH92" s="14">
        <v>17.0</v>
      </c>
      <c r="AI92" s="15">
        <v>17.0</v>
      </c>
      <c r="AJ92" s="16">
        <v>6.0</v>
      </c>
      <c r="AK92" s="20">
        <v>21.0</v>
      </c>
      <c r="AL92" s="21">
        <v>23.0</v>
      </c>
      <c r="AM92" s="22">
        <v>17.0</v>
      </c>
      <c r="AN92" s="39">
        <f t="shared" ref="AN92:AP92" si="90">AH92/(AH92+AK92)</f>
        <v>0.4473684211</v>
      </c>
      <c r="AO92" s="39">
        <f t="shared" si="90"/>
        <v>0.425</v>
      </c>
      <c r="AP92" s="39">
        <f t="shared" si="90"/>
        <v>0.2608695652</v>
      </c>
      <c r="AQ92" s="23"/>
      <c r="AR92" s="23"/>
      <c r="AS92" s="23"/>
    </row>
    <row r="93">
      <c r="A93" s="29">
        <v>2005.0</v>
      </c>
      <c r="B93" s="30">
        <v>2026.0</v>
      </c>
      <c r="C93" s="31" t="s">
        <v>0</v>
      </c>
      <c r="D93" s="5">
        <v>21.0</v>
      </c>
      <c r="E93" s="6">
        <v>56.0</v>
      </c>
      <c r="F93" s="7">
        <v>47.0</v>
      </c>
      <c r="G93" s="8">
        <v>78.0</v>
      </c>
      <c r="H93" s="9">
        <v>114.0</v>
      </c>
      <c r="I93" s="10">
        <v>69.0</v>
      </c>
      <c r="J93" s="11">
        <v>29.0</v>
      </c>
      <c r="K93" s="12">
        <v>21.0</v>
      </c>
      <c r="L93" s="13">
        <v>72.0</v>
      </c>
      <c r="M93" s="31"/>
      <c r="N93" s="14">
        <v>23.0</v>
      </c>
      <c r="O93" s="15">
        <v>23.0</v>
      </c>
      <c r="P93" s="16">
        <v>29.0</v>
      </c>
      <c r="Q93" s="17">
        <v>48.0</v>
      </c>
      <c r="R93" s="18">
        <v>130.0</v>
      </c>
      <c r="S93" s="19">
        <v>26.0</v>
      </c>
      <c r="T93" s="20">
        <v>40.0</v>
      </c>
      <c r="U93" s="21">
        <v>35.0</v>
      </c>
      <c r="V93" s="22">
        <v>65.0</v>
      </c>
      <c r="W93" s="31"/>
      <c r="X93" s="14">
        <v>20.0</v>
      </c>
      <c r="Y93" s="15">
        <v>10.0</v>
      </c>
      <c r="Z93" s="16">
        <v>36.0</v>
      </c>
      <c r="AA93" s="17">
        <v>49.0</v>
      </c>
      <c r="AB93" s="18">
        <v>133.0</v>
      </c>
      <c r="AC93" s="19">
        <v>24.0</v>
      </c>
      <c r="AD93" s="20">
        <v>36.0</v>
      </c>
      <c r="AE93" s="21">
        <v>28.0</v>
      </c>
      <c r="AF93" s="22">
        <v>46.0</v>
      </c>
      <c r="AG93" s="38"/>
      <c r="AH93" s="14">
        <v>23.0</v>
      </c>
      <c r="AI93" s="15">
        <v>23.0</v>
      </c>
      <c r="AJ93" s="16">
        <v>29.0</v>
      </c>
      <c r="AK93" s="20">
        <v>40.0</v>
      </c>
      <c r="AL93" s="21">
        <v>35.0</v>
      </c>
      <c r="AM93" s="22">
        <v>65.0</v>
      </c>
      <c r="AN93" s="39">
        <f t="shared" ref="AN93:AP93" si="91">AH93/(AH93+AK93)</f>
        <v>0.3650793651</v>
      </c>
      <c r="AO93" s="39">
        <f t="shared" si="91"/>
        <v>0.3965517241</v>
      </c>
      <c r="AP93" s="39">
        <f t="shared" si="91"/>
        <v>0.3085106383</v>
      </c>
      <c r="AQ93" s="23"/>
      <c r="AR93" s="23"/>
      <c r="AS93" s="23"/>
    </row>
    <row r="94">
      <c r="A94" s="29">
        <v>2007.0</v>
      </c>
      <c r="B94" s="30">
        <v>592.0</v>
      </c>
      <c r="C94" s="31" t="s">
        <v>0</v>
      </c>
      <c r="D94" s="5">
        <v>10.0</v>
      </c>
      <c r="E94" s="6">
        <v>9.0</v>
      </c>
      <c r="F94" s="7">
        <v>17.0</v>
      </c>
      <c r="G94" s="8">
        <v>31.0</v>
      </c>
      <c r="H94" s="9">
        <v>39.0</v>
      </c>
      <c r="I94" s="10">
        <v>31.0</v>
      </c>
      <c r="J94" s="11">
        <v>8.0</v>
      </c>
      <c r="K94" s="12">
        <v>2.0</v>
      </c>
      <c r="L94" s="13">
        <v>13.0</v>
      </c>
      <c r="M94" s="31"/>
      <c r="N94" s="14">
        <v>14.0</v>
      </c>
      <c r="O94" s="15">
        <v>8.0</v>
      </c>
      <c r="P94" s="16">
        <v>6.0</v>
      </c>
      <c r="Q94" s="17">
        <v>8.0</v>
      </c>
      <c r="R94" s="18">
        <v>21.0</v>
      </c>
      <c r="S94" s="19">
        <v>3.0</v>
      </c>
      <c r="T94" s="20">
        <v>22.0</v>
      </c>
      <c r="U94" s="21">
        <v>20.0</v>
      </c>
      <c r="V94" s="22">
        <v>34.0</v>
      </c>
      <c r="W94" s="31"/>
      <c r="X94" s="14">
        <v>14.0</v>
      </c>
      <c r="Y94" s="15">
        <v>3.0</v>
      </c>
      <c r="Z94" s="16">
        <v>13.0</v>
      </c>
      <c r="AA94" s="17">
        <v>7.0</v>
      </c>
      <c r="AB94" s="18">
        <v>22.0</v>
      </c>
      <c r="AC94" s="19">
        <v>2.0</v>
      </c>
      <c r="AD94" s="20">
        <v>12.0</v>
      </c>
      <c r="AE94" s="21">
        <v>16.0</v>
      </c>
      <c r="AF94" s="22">
        <v>18.0</v>
      </c>
      <c r="AG94" s="38"/>
      <c r="AH94" s="14">
        <v>14.0</v>
      </c>
      <c r="AI94" s="15">
        <v>8.0</v>
      </c>
      <c r="AJ94" s="16">
        <v>6.0</v>
      </c>
      <c r="AK94" s="20">
        <v>22.0</v>
      </c>
      <c r="AL94" s="21">
        <v>20.0</v>
      </c>
      <c r="AM94" s="22">
        <v>34.0</v>
      </c>
      <c r="AN94" s="39">
        <f t="shared" ref="AN94:AP94" si="92">AH94/(AH94+AK94)</f>
        <v>0.3888888889</v>
      </c>
      <c r="AO94" s="39">
        <f t="shared" si="92"/>
        <v>0.2857142857</v>
      </c>
      <c r="AP94" s="39">
        <f t="shared" si="92"/>
        <v>0.15</v>
      </c>
      <c r="AQ94" s="23"/>
      <c r="AR94" s="23"/>
      <c r="AS94" s="23"/>
    </row>
    <row r="95">
      <c r="A95" s="29">
        <v>2008.0</v>
      </c>
      <c r="B95" s="30">
        <v>3166.0</v>
      </c>
      <c r="C95" s="31" t="s">
        <v>0</v>
      </c>
      <c r="D95" s="5">
        <v>43.0</v>
      </c>
      <c r="E95" s="6">
        <v>43.0</v>
      </c>
      <c r="F95" s="7">
        <v>39.0</v>
      </c>
      <c r="G95" s="8">
        <v>106.0</v>
      </c>
      <c r="H95" s="9">
        <v>213.0</v>
      </c>
      <c r="I95" s="10">
        <v>70.0</v>
      </c>
      <c r="J95" s="11">
        <v>48.0</v>
      </c>
      <c r="K95" s="12">
        <v>34.0</v>
      </c>
      <c r="L95" s="13">
        <v>68.0</v>
      </c>
      <c r="M95" s="31"/>
      <c r="N95" s="14">
        <v>36.0</v>
      </c>
      <c r="O95" s="15">
        <v>24.0</v>
      </c>
      <c r="P95" s="16">
        <v>28.0</v>
      </c>
      <c r="Q95" s="17">
        <v>57.0</v>
      </c>
      <c r="R95" s="18">
        <v>161.0</v>
      </c>
      <c r="S95" s="19">
        <v>35.0</v>
      </c>
      <c r="T95" s="20">
        <v>67.0</v>
      </c>
      <c r="U95" s="21">
        <v>60.0</v>
      </c>
      <c r="V95" s="22">
        <v>62.0</v>
      </c>
      <c r="W95" s="31"/>
      <c r="X95" s="14">
        <v>28.0</v>
      </c>
      <c r="Y95" s="15">
        <v>12.0</v>
      </c>
      <c r="Z95" s="16">
        <v>29.0</v>
      </c>
      <c r="AA95" s="17">
        <v>54.0</v>
      </c>
      <c r="AB95" s="18">
        <v>159.0</v>
      </c>
      <c r="AC95" s="19">
        <v>30.0</v>
      </c>
      <c r="AD95" s="20">
        <v>41.0</v>
      </c>
      <c r="AE95" s="21">
        <v>36.0</v>
      </c>
      <c r="AF95" s="22">
        <v>23.0</v>
      </c>
      <c r="AG95" s="38"/>
      <c r="AH95" s="14">
        <v>36.0</v>
      </c>
      <c r="AI95" s="15">
        <v>24.0</v>
      </c>
      <c r="AJ95" s="16">
        <v>28.0</v>
      </c>
      <c r="AK95" s="20">
        <v>67.0</v>
      </c>
      <c r="AL95" s="21">
        <v>60.0</v>
      </c>
      <c r="AM95" s="22">
        <v>62.0</v>
      </c>
      <c r="AN95" s="39">
        <f t="shared" ref="AN95:AP95" si="93">AH95/(AH95+AK95)</f>
        <v>0.3495145631</v>
      </c>
      <c r="AO95" s="39">
        <f t="shared" si="93"/>
        <v>0.2857142857</v>
      </c>
      <c r="AP95" s="39">
        <f t="shared" si="93"/>
        <v>0.3111111111</v>
      </c>
      <c r="AQ95" s="23"/>
      <c r="AR95" s="23"/>
      <c r="AS95" s="23"/>
    </row>
    <row r="96">
      <c r="A96" s="29">
        <v>2009.0</v>
      </c>
      <c r="B96" s="30">
        <v>1664.0</v>
      </c>
      <c r="C96" s="31" t="s">
        <v>0</v>
      </c>
      <c r="D96" s="5">
        <v>15.0</v>
      </c>
      <c r="E96" s="6">
        <v>23.0</v>
      </c>
      <c r="F96" s="7">
        <v>15.0</v>
      </c>
      <c r="G96" s="8">
        <v>20.0</v>
      </c>
      <c r="H96" s="9">
        <v>71.0</v>
      </c>
      <c r="I96" s="10">
        <v>29.0</v>
      </c>
      <c r="J96" s="11">
        <v>9.0</v>
      </c>
      <c r="K96" s="12">
        <v>4.0</v>
      </c>
      <c r="L96" s="13">
        <v>38.0</v>
      </c>
      <c r="M96" s="31"/>
      <c r="N96" s="14">
        <v>7.0</v>
      </c>
      <c r="O96" s="15">
        <v>10.0</v>
      </c>
      <c r="P96" s="16">
        <v>6.0</v>
      </c>
      <c r="Q96" s="17">
        <v>20.0</v>
      </c>
      <c r="R96" s="18">
        <v>86.0</v>
      </c>
      <c r="S96" s="19">
        <v>10.0</v>
      </c>
      <c r="T96" s="20">
        <v>9.0</v>
      </c>
      <c r="U96" s="21">
        <v>15.0</v>
      </c>
      <c r="V96" s="22">
        <v>19.0</v>
      </c>
      <c r="W96" s="31"/>
      <c r="X96" s="14">
        <v>3.0</v>
      </c>
      <c r="Y96" s="15">
        <v>3.0</v>
      </c>
      <c r="Z96" s="16">
        <v>7.0</v>
      </c>
      <c r="AA96" s="17">
        <v>19.0</v>
      </c>
      <c r="AB96" s="18">
        <v>74.0</v>
      </c>
      <c r="AC96" s="19">
        <v>11.0</v>
      </c>
      <c r="AD96" s="20">
        <v>10.0</v>
      </c>
      <c r="AE96" s="21">
        <v>10.0</v>
      </c>
      <c r="AF96" s="22">
        <v>11.0</v>
      </c>
      <c r="AG96" s="38"/>
      <c r="AH96" s="14">
        <v>7.0</v>
      </c>
      <c r="AI96" s="15">
        <v>10.0</v>
      </c>
      <c r="AJ96" s="16">
        <v>6.0</v>
      </c>
      <c r="AK96" s="20">
        <v>9.0</v>
      </c>
      <c r="AL96" s="21">
        <v>15.0</v>
      </c>
      <c r="AM96" s="22">
        <v>19.0</v>
      </c>
      <c r="AN96" s="39">
        <f t="shared" ref="AN96:AP96" si="94">AH96/(AH96+AK96)</f>
        <v>0.4375</v>
      </c>
      <c r="AO96" s="39">
        <f t="shared" si="94"/>
        <v>0.4</v>
      </c>
      <c r="AP96" s="39">
        <f t="shared" si="94"/>
        <v>0.24</v>
      </c>
      <c r="AQ96" s="23"/>
      <c r="AR96" s="23"/>
      <c r="AS96" s="23"/>
    </row>
    <row r="97">
      <c r="A97" s="29">
        <v>2011.0</v>
      </c>
      <c r="B97" s="30">
        <v>1367.0</v>
      </c>
      <c r="C97" s="31" t="s">
        <v>0</v>
      </c>
      <c r="D97" s="5">
        <v>7.0</v>
      </c>
      <c r="E97" s="6">
        <v>21.0</v>
      </c>
      <c r="F97" s="7">
        <v>22.0</v>
      </c>
      <c r="G97" s="8">
        <v>25.0</v>
      </c>
      <c r="H97" s="9">
        <v>102.0</v>
      </c>
      <c r="I97" s="10">
        <v>27.0</v>
      </c>
      <c r="J97" s="11">
        <v>17.0</v>
      </c>
      <c r="K97" s="12">
        <v>11.0</v>
      </c>
      <c r="L97" s="13">
        <v>45.0</v>
      </c>
      <c r="M97" s="31"/>
      <c r="N97" s="14">
        <v>9.0</v>
      </c>
      <c r="O97" s="15">
        <v>22.0</v>
      </c>
      <c r="P97" s="16">
        <v>16.0</v>
      </c>
      <c r="Q97" s="17">
        <v>22.0</v>
      </c>
      <c r="R97" s="18">
        <v>82.0</v>
      </c>
      <c r="S97" s="19">
        <v>14.0</v>
      </c>
      <c r="T97" s="20">
        <v>12.0</v>
      </c>
      <c r="U97" s="21">
        <v>27.0</v>
      </c>
      <c r="V97" s="22">
        <v>21.0</v>
      </c>
      <c r="W97" s="31"/>
      <c r="X97" s="14">
        <v>3.0</v>
      </c>
      <c r="Y97" s="15">
        <v>11.0</v>
      </c>
      <c r="Z97" s="16">
        <v>14.0</v>
      </c>
      <c r="AA97" s="17">
        <v>21.0</v>
      </c>
      <c r="AB97" s="18">
        <v>85.0</v>
      </c>
      <c r="AC97" s="19">
        <v>15.0</v>
      </c>
      <c r="AD97" s="20">
        <v>13.0</v>
      </c>
      <c r="AE97" s="21">
        <v>26.0</v>
      </c>
      <c r="AF97" s="22">
        <v>11.0</v>
      </c>
      <c r="AG97" s="38"/>
      <c r="AH97" s="14">
        <v>9.0</v>
      </c>
      <c r="AI97" s="15">
        <v>22.0</v>
      </c>
      <c r="AJ97" s="16">
        <v>16.0</v>
      </c>
      <c r="AK97" s="20">
        <v>12.0</v>
      </c>
      <c r="AL97" s="21">
        <v>27.0</v>
      </c>
      <c r="AM97" s="22">
        <v>21.0</v>
      </c>
      <c r="AN97" s="39">
        <f t="shared" ref="AN97:AP97" si="95">AH97/(AH97+AK97)</f>
        <v>0.4285714286</v>
      </c>
      <c r="AO97" s="39">
        <f t="shared" si="95"/>
        <v>0.4489795918</v>
      </c>
      <c r="AP97" s="39">
        <f t="shared" si="95"/>
        <v>0.4324324324</v>
      </c>
      <c r="AQ97" s="23"/>
      <c r="AR97" s="23"/>
      <c r="AS97" s="23"/>
    </row>
    <row r="98">
      <c r="A98" s="29">
        <v>2013.0</v>
      </c>
      <c r="B98" s="30">
        <v>1064.0</v>
      </c>
      <c r="C98" s="31" t="s">
        <v>0</v>
      </c>
      <c r="D98" s="5">
        <v>5.0</v>
      </c>
      <c r="E98" s="6">
        <v>17.0</v>
      </c>
      <c r="F98" s="7">
        <v>4.0</v>
      </c>
      <c r="G98" s="8">
        <v>15.0</v>
      </c>
      <c r="H98" s="9">
        <v>35.0</v>
      </c>
      <c r="I98" s="10">
        <v>6.0</v>
      </c>
      <c r="J98" s="11">
        <v>7.0</v>
      </c>
      <c r="K98" s="12">
        <v>4.0</v>
      </c>
      <c r="L98" s="13">
        <v>28.0</v>
      </c>
      <c r="M98" s="31"/>
      <c r="N98" s="14">
        <v>4.0</v>
      </c>
      <c r="O98" s="15">
        <v>4.0</v>
      </c>
      <c r="P98" s="16">
        <v>1.0</v>
      </c>
      <c r="Q98" s="17">
        <v>15.0</v>
      </c>
      <c r="R98" s="18">
        <v>57.0</v>
      </c>
      <c r="S98" s="19">
        <v>9.0</v>
      </c>
      <c r="T98" s="20">
        <v>4.0</v>
      </c>
      <c r="U98" s="21">
        <v>5.0</v>
      </c>
      <c r="V98" s="22">
        <v>2.0</v>
      </c>
      <c r="W98" s="31"/>
      <c r="X98" s="14">
        <v>1.0</v>
      </c>
      <c r="Y98" s="15">
        <v>4.0</v>
      </c>
      <c r="Z98" s="16">
        <v>3.0</v>
      </c>
      <c r="AA98" s="17">
        <v>13.0</v>
      </c>
      <c r="AB98" s="18">
        <v>58.0</v>
      </c>
      <c r="AC98" s="19">
        <v>8.0</v>
      </c>
      <c r="AD98" s="20">
        <v>4.0</v>
      </c>
      <c r="AE98" s="21">
        <v>3.0</v>
      </c>
      <c r="AF98" s="22">
        <v>2.0</v>
      </c>
      <c r="AG98" s="38"/>
      <c r="AH98" s="14">
        <v>4.0</v>
      </c>
      <c r="AI98" s="15">
        <v>4.0</v>
      </c>
      <c r="AJ98" s="16">
        <v>1.0</v>
      </c>
      <c r="AK98" s="20">
        <v>4.0</v>
      </c>
      <c r="AL98" s="21">
        <v>5.0</v>
      </c>
      <c r="AM98" s="22">
        <v>2.0</v>
      </c>
      <c r="AN98" s="39">
        <f t="shared" ref="AN98:AP98" si="96">AH98/(AH98+AK98)</f>
        <v>0.5</v>
      </c>
      <c r="AO98" s="39">
        <f t="shared" si="96"/>
        <v>0.4444444444</v>
      </c>
      <c r="AP98" s="39">
        <f t="shared" si="96"/>
        <v>0.3333333333</v>
      </c>
      <c r="AQ98" s="23"/>
      <c r="AR98" s="23"/>
      <c r="AS98" s="23"/>
    </row>
    <row r="99">
      <c r="A99" s="29">
        <v>2014.0</v>
      </c>
      <c r="B99" s="30">
        <v>2933.0</v>
      </c>
      <c r="C99" s="31" t="s">
        <v>0</v>
      </c>
      <c r="D99" s="5">
        <v>19.0</v>
      </c>
      <c r="E99" s="6">
        <v>32.0</v>
      </c>
      <c r="F99" s="7">
        <v>20.0</v>
      </c>
      <c r="G99" s="8">
        <v>48.0</v>
      </c>
      <c r="H99" s="9">
        <v>133.0</v>
      </c>
      <c r="I99" s="10">
        <v>37.0</v>
      </c>
      <c r="J99" s="11">
        <v>21.0</v>
      </c>
      <c r="K99" s="12">
        <v>21.0</v>
      </c>
      <c r="L99" s="13">
        <v>91.0</v>
      </c>
      <c r="M99" s="31"/>
      <c r="N99" s="14">
        <v>11.0</v>
      </c>
      <c r="O99" s="15">
        <v>17.0</v>
      </c>
      <c r="P99" s="16">
        <v>6.0</v>
      </c>
      <c r="Q99" s="17">
        <v>48.0</v>
      </c>
      <c r="R99" s="18">
        <v>148.0</v>
      </c>
      <c r="S99" s="19">
        <v>38.0</v>
      </c>
      <c r="T99" s="20">
        <v>19.0</v>
      </c>
      <c r="U99" s="21">
        <v>29.0</v>
      </c>
      <c r="V99" s="22">
        <v>18.0</v>
      </c>
      <c r="W99" s="31"/>
      <c r="X99" s="14">
        <v>9.0</v>
      </c>
      <c r="Y99" s="15">
        <v>9.0</v>
      </c>
      <c r="Z99" s="16">
        <v>8.0</v>
      </c>
      <c r="AA99" s="17">
        <v>45.0</v>
      </c>
      <c r="AB99" s="18">
        <v>149.0</v>
      </c>
      <c r="AC99" s="19">
        <v>40.0</v>
      </c>
      <c r="AD99" s="20">
        <v>21.0</v>
      </c>
      <c r="AE99" s="21">
        <v>26.0</v>
      </c>
      <c r="AF99" s="22">
        <v>11.0</v>
      </c>
      <c r="AG99" s="38"/>
      <c r="AH99" s="14">
        <v>11.0</v>
      </c>
      <c r="AI99" s="15">
        <v>17.0</v>
      </c>
      <c r="AJ99" s="16">
        <v>6.0</v>
      </c>
      <c r="AK99" s="20">
        <v>19.0</v>
      </c>
      <c r="AL99" s="21">
        <v>29.0</v>
      </c>
      <c r="AM99" s="22">
        <v>18.0</v>
      </c>
      <c r="AN99" s="39">
        <f t="shared" ref="AN99:AP99" si="97">AH99/(AH99+AK99)</f>
        <v>0.3666666667</v>
      </c>
      <c r="AO99" s="39">
        <f t="shared" si="97"/>
        <v>0.3695652174</v>
      </c>
      <c r="AP99" s="39">
        <f t="shared" si="97"/>
        <v>0.25</v>
      </c>
      <c r="AQ99" s="23"/>
      <c r="AR99" s="23"/>
      <c r="AS99" s="23"/>
    </row>
    <row r="100">
      <c r="A100" s="29">
        <v>2015.0</v>
      </c>
      <c r="B100" s="30">
        <v>2515.0</v>
      </c>
      <c r="C100" s="31" t="s">
        <v>0</v>
      </c>
      <c r="D100" s="5">
        <v>8.0</v>
      </c>
      <c r="E100" s="6">
        <v>36.0</v>
      </c>
      <c r="F100" s="7">
        <v>19.0</v>
      </c>
      <c r="G100" s="8">
        <v>37.0</v>
      </c>
      <c r="H100" s="9">
        <v>106.0</v>
      </c>
      <c r="I100" s="10">
        <v>43.0</v>
      </c>
      <c r="J100" s="11">
        <v>21.0</v>
      </c>
      <c r="K100" s="12">
        <v>23.0</v>
      </c>
      <c r="L100" s="13">
        <v>47.0</v>
      </c>
      <c r="M100" s="31"/>
      <c r="N100" s="14">
        <v>5.0</v>
      </c>
      <c r="O100" s="15">
        <v>14.0</v>
      </c>
      <c r="P100" s="16">
        <v>14.0</v>
      </c>
      <c r="Q100" s="17">
        <v>22.0</v>
      </c>
      <c r="R100" s="18">
        <v>118.0</v>
      </c>
      <c r="S100" s="19">
        <v>29.0</v>
      </c>
      <c r="T100" s="20">
        <v>25.0</v>
      </c>
      <c r="U100" s="21">
        <v>21.0</v>
      </c>
      <c r="V100" s="22">
        <v>29.0</v>
      </c>
      <c r="W100" s="31"/>
      <c r="X100" s="14">
        <v>7.0</v>
      </c>
      <c r="Y100" s="15">
        <v>12.0</v>
      </c>
      <c r="Z100" s="16">
        <v>24.0</v>
      </c>
      <c r="AA100" s="17">
        <v>25.0</v>
      </c>
      <c r="AB100" s="18">
        <v>109.0</v>
      </c>
      <c r="AC100" s="19">
        <v>31.0</v>
      </c>
      <c r="AD100" s="20">
        <v>16.0</v>
      </c>
      <c r="AE100" s="21">
        <v>14.0</v>
      </c>
      <c r="AF100" s="22">
        <v>12.0</v>
      </c>
      <c r="AG100" s="38"/>
      <c r="AH100" s="14">
        <v>5.0</v>
      </c>
      <c r="AI100" s="15">
        <v>14.0</v>
      </c>
      <c r="AJ100" s="16">
        <v>14.0</v>
      </c>
      <c r="AK100" s="20">
        <v>25.0</v>
      </c>
      <c r="AL100" s="21">
        <v>21.0</v>
      </c>
      <c r="AM100" s="22">
        <v>29.0</v>
      </c>
      <c r="AN100" s="39">
        <f t="shared" ref="AN100:AP100" si="98">AH100/(AH100+AK100)</f>
        <v>0.1666666667</v>
      </c>
      <c r="AO100" s="39">
        <f t="shared" si="98"/>
        <v>0.4</v>
      </c>
      <c r="AP100" s="39">
        <f t="shared" si="98"/>
        <v>0.3255813953</v>
      </c>
      <c r="AQ100" s="23"/>
      <c r="AR100" s="23"/>
      <c r="AS100" s="23"/>
    </row>
    <row r="101">
      <c r="A101" s="29">
        <v>2021.0</v>
      </c>
      <c r="B101" s="30">
        <v>3158.0</v>
      </c>
      <c r="C101" s="31" t="s">
        <v>0</v>
      </c>
      <c r="D101" s="5">
        <v>24.0</v>
      </c>
      <c r="E101" s="6">
        <v>41.0</v>
      </c>
      <c r="F101" s="7">
        <v>18.0</v>
      </c>
      <c r="G101" s="8">
        <v>47.0</v>
      </c>
      <c r="H101" s="9">
        <v>128.0</v>
      </c>
      <c r="I101" s="10">
        <v>42.0</v>
      </c>
      <c r="J101" s="11">
        <v>23.0</v>
      </c>
      <c r="K101" s="12">
        <v>17.0</v>
      </c>
      <c r="L101" s="13">
        <v>67.0</v>
      </c>
      <c r="M101" s="31"/>
      <c r="N101" s="14">
        <v>14.0</v>
      </c>
      <c r="O101" s="15">
        <v>17.0</v>
      </c>
      <c r="P101" s="16">
        <v>15.0</v>
      </c>
      <c r="Q101" s="17">
        <v>36.0</v>
      </c>
      <c r="R101" s="18">
        <v>146.0</v>
      </c>
      <c r="S101" s="19">
        <v>27.0</v>
      </c>
      <c r="T101" s="20">
        <v>28.0</v>
      </c>
      <c r="U101" s="21">
        <v>24.0</v>
      </c>
      <c r="V101" s="22">
        <v>22.0</v>
      </c>
      <c r="W101" s="31"/>
      <c r="X101" s="14">
        <v>14.0</v>
      </c>
      <c r="Y101" s="15">
        <v>4.0</v>
      </c>
      <c r="Z101" s="16">
        <v>12.0</v>
      </c>
      <c r="AA101" s="17">
        <v>38.0</v>
      </c>
      <c r="AB101" s="18">
        <v>149.0</v>
      </c>
      <c r="AC101" s="19">
        <v>24.0</v>
      </c>
      <c r="AD101" s="20">
        <v>17.0</v>
      </c>
      <c r="AE101" s="21">
        <v>24.0</v>
      </c>
      <c r="AF101" s="22">
        <v>13.0</v>
      </c>
      <c r="AG101" s="38"/>
      <c r="AH101" s="14">
        <v>14.0</v>
      </c>
      <c r="AI101" s="15">
        <v>17.0</v>
      </c>
      <c r="AJ101" s="16">
        <v>15.0</v>
      </c>
      <c r="AK101" s="20">
        <v>28.0</v>
      </c>
      <c r="AL101" s="21">
        <v>24.0</v>
      </c>
      <c r="AM101" s="22">
        <v>22.0</v>
      </c>
      <c r="AN101" s="39">
        <f t="shared" ref="AN101:AP101" si="99">AH101/(AH101+AK101)</f>
        <v>0.3333333333</v>
      </c>
      <c r="AO101" s="39">
        <f t="shared" si="99"/>
        <v>0.4146341463</v>
      </c>
      <c r="AP101" s="39">
        <f t="shared" si="99"/>
        <v>0.4054054054</v>
      </c>
      <c r="AQ101" s="23"/>
      <c r="AR101" s="23"/>
      <c r="AS101" s="23"/>
    </row>
    <row r="102">
      <c r="A102" s="29">
        <v>2023.0</v>
      </c>
      <c r="B102" s="30">
        <v>1285.0</v>
      </c>
      <c r="C102" s="31" t="s">
        <v>0</v>
      </c>
      <c r="D102" s="5">
        <v>16.0</v>
      </c>
      <c r="E102" s="6">
        <v>16.0</v>
      </c>
      <c r="F102" s="7">
        <v>6.0</v>
      </c>
      <c r="G102" s="8">
        <v>25.0</v>
      </c>
      <c r="H102" s="9">
        <v>63.0</v>
      </c>
      <c r="I102" s="10">
        <v>14.0</v>
      </c>
      <c r="J102" s="11">
        <v>17.0</v>
      </c>
      <c r="K102" s="12">
        <v>7.0</v>
      </c>
      <c r="L102" s="13">
        <v>22.0</v>
      </c>
      <c r="M102" s="31"/>
      <c r="N102" s="14">
        <v>7.0</v>
      </c>
      <c r="O102" s="15">
        <v>1.0</v>
      </c>
      <c r="P102" s="16">
        <v>0.0</v>
      </c>
      <c r="Q102" s="17">
        <v>30.0</v>
      </c>
      <c r="R102" s="18">
        <v>67.0</v>
      </c>
      <c r="S102" s="19">
        <v>12.0</v>
      </c>
      <c r="T102" s="20">
        <v>18.0</v>
      </c>
      <c r="U102" s="21">
        <v>5.0</v>
      </c>
      <c r="V102" s="22">
        <v>10.0</v>
      </c>
      <c r="W102" s="31"/>
      <c r="X102" s="14">
        <v>11.0</v>
      </c>
      <c r="Y102" s="15">
        <v>3.0</v>
      </c>
      <c r="Z102" s="16">
        <v>5.0</v>
      </c>
      <c r="AA102" s="17">
        <v>29.0</v>
      </c>
      <c r="AB102" s="18">
        <v>65.0</v>
      </c>
      <c r="AC102" s="19">
        <v>13.0</v>
      </c>
      <c r="AD102" s="20">
        <v>11.0</v>
      </c>
      <c r="AE102" s="21">
        <v>4.0</v>
      </c>
      <c r="AF102" s="22">
        <v>3.0</v>
      </c>
      <c r="AG102" s="38"/>
      <c r="AH102" s="14">
        <v>7.0</v>
      </c>
      <c r="AI102" s="15">
        <v>1.0</v>
      </c>
      <c r="AJ102" s="16">
        <v>0.0</v>
      </c>
      <c r="AK102" s="20">
        <v>18.0</v>
      </c>
      <c r="AL102" s="21">
        <v>5.0</v>
      </c>
      <c r="AM102" s="22">
        <v>10.0</v>
      </c>
      <c r="AN102" s="39">
        <f t="shared" ref="AN102:AP102" si="100">AH102/(AH102+AK102)</f>
        <v>0.28</v>
      </c>
      <c r="AO102" s="39">
        <f t="shared" si="100"/>
        <v>0.1666666667</v>
      </c>
      <c r="AP102" s="39">
        <f t="shared" si="100"/>
        <v>0</v>
      </c>
      <c r="AQ102" s="23"/>
      <c r="AR102" s="23"/>
      <c r="AS102" s="23"/>
    </row>
    <row r="103">
      <c r="A103" s="29">
        <v>2025.0</v>
      </c>
      <c r="B103" s="30">
        <v>1855.0</v>
      </c>
      <c r="C103" s="31" t="s">
        <v>0</v>
      </c>
      <c r="D103" s="5">
        <v>13.0</v>
      </c>
      <c r="E103" s="6">
        <v>24.0</v>
      </c>
      <c r="F103" s="7">
        <v>14.0</v>
      </c>
      <c r="G103" s="8">
        <v>38.0</v>
      </c>
      <c r="H103" s="9">
        <v>81.0</v>
      </c>
      <c r="I103" s="10">
        <v>16.0</v>
      </c>
      <c r="J103" s="11">
        <v>13.0</v>
      </c>
      <c r="K103" s="12">
        <v>12.0</v>
      </c>
      <c r="L103" s="13">
        <v>45.0</v>
      </c>
      <c r="M103" s="31"/>
      <c r="N103" s="14">
        <v>7.0</v>
      </c>
      <c r="O103" s="15">
        <v>13.0</v>
      </c>
      <c r="P103" s="16">
        <v>3.0</v>
      </c>
      <c r="Q103" s="17">
        <v>34.0</v>
      </c>
      <c r="R103" s="18">
        <v>94.0</v>
      </c>
      <c r="S103" s="19">
        <v>14.0</v>
      </c>
      <c r="T103" s="20">
        <v>13.0</v>
      </c>
      <c r="U103" s="21">
        <v>16.0</v>
      </c>
      <c r="V103" s="22">
        <v>20.0</v>
      </c>
      <c r="W103" s="31"/>
      <c r="X103" s="14">
        <v>5.0</v>
      </c>
      <c r="Y103" s="15">
        <v>3.0</v>
      </c>
      <c r="Z103" s="16">
        <v>9.0</v>
      </c>
      <c r="AA103" s="17">
        <v>32.0</v>
      </c>
      <c r="AB103" s="18">
        <v>95.0</v>
      </c>
      <c r="AC103" s="19">
        <v>15.0</v>
      </c>
      <c r="AD103" s="20">
        <v>7.0</v>
      </c>
      <c r="AE103" s="21">
        <v>22.0</v>
      </c>
      <c r="AF103" s="22">
        <v>12.0</v>
      </c>
      <c r="AG103" s="38"/>
      <c r="AH103" s="14">
        <v>7.0</v>
      </c>
      <c r="AI103" s="15">
        <v>13.0</v>
      </c>
      <c r="AJ103" s="16">
        <v>3.0</v>
      </c>
      <c r="AK103" s="20">
        <v>13.0</v>
      </c>
      <c r="AL103" s="21">
        <v>16.0</v>
      </c>
      <c r="AM103" s="22">
        <v>20.0</v>
      </c>
      <c r="AN103" s="39">
        <f t="shared" ref="AN103:AP103" si="101">AH103/(AH103+AK103)</f>
        <v>0.35</v>
      </c>
      <c r="AO103" s="39">
        <f t="shared" si="101"/>
        <v>0.4482758621</v>
      </c>
      <c r="AP103" s="39">
        <f t="shared" si="101"/>
        <v>0.1304347826</v>
      </c>
      <c r="AQ103" s="23"/>
      <c r="AR103" s="23"/>
      <c r="AS103" s="23"/>
    </row>
    <row r="104">
      <c r="A104" s="29">
        <v>2028.0</v>
      </c>
      <c r="B104" s="30">
        <v>2598.0</v>
      </c>
      <c r="C104" s="31" t="s">
        <v>0</v>
      </c>
      <c r="D104" s="5">
        <v>32.0</v>
      </c>
      <c r="E104" s="6">
        <v>35.0</v>
      </c>
      <c r="F104" s="7">
        <v>22.0</v>
      </c>
      <c r="G104" s="8">
        <v>62.0</v>
      </c>
      <c r="H104" s="9">
        <v>112.0</v>
      </c>
      <c r="I104" s="10">
        <v>40.0</v>
      </c>
      <c r="J104" s="11">
        <v>15.0</v>
      </c>
      <c r="K104" s="12">
        <v>14.0</v>
      </c>
      <c r="L104" s="13">
        <v>39.0</v>
      </c>
      <c r="M104" s="31"/>
      <c r="N104" s="14">
        <v>24.0</v>
      </c>
      <c r="O104" s="15">
        <v>19.0</v>
      </c>
      <c r="P104" s="16">
        <v>10.0</v>
      </c>
      <c r="Q104" s="17">
        <v>43.0</v>
      </c>
      <c r="R104" s="18">
        <v>103.0</v>
      </c>
      <c r="S104" s="19">
        <v>28.0</v>
      </c>
      <c r="T104" s="20">
        <v>23.0</v>
      </c>
      <c r="U104" s="21">
        <v>26.0</v>
      </c>
      <c r="V104" s="22">
        <v>28.0</v>
      </c>
      <c r="W104" s="31"/>
      <c r="X104" s="14">
        <v>13.0</v>
      </c>
      <c r="Y104" s="15">
        <v>11.0</v>
      </c>
      <c r="Z104" s="16">
        <v>14.0</v>
      </c>
      <c r="AA104" s="17">
        <v>45.0</v>
      </c>
      <c r="AB104" s="18">
        <v>103.0</v>
      </c>
      <c r="AC104" s="19">
        <v>25.0</v>
      </c>
      <c r="AD104" s="20">
        <v>22.0</v>
      </c>
      <c r="AE104" s="21">
        <v>26.0</v>
      </c>
      <c r="AF104" s="22">
        <v>10.0</v>
      </c>
      <c r="AG104" s="38"/>
      <c r="AH104" s="14">
        <v>24.0</v>
      </c>
      <c r="AI104" s="15">
        <v>19.0</v>
      </c>
      <c r="AJ104" s="16">
        <v>10.0</v>
      </c>
      <c r="AK104" s="20">
        <v>23.0</v>
      </c>
      <c r="AL104" s="21">
        <v>26.0</v>
      </c>
      <c r="AM104" s="22">
        <v>28.0</v>
      </c>
      <c r="AN104" s="39">
        <f t="shared" ref="AN104:AP104" si="102">AH104/(AH104+AK104)</f>
        <v>0.5106382979</v>
      </c>
      <c r="AO104" s="39">
        <f t="shared" si="102"/>
        <v>0.4222222222</v>
      </c>
      <c r="AP104" s="39">
        <f t="shared" si="102"/>
        <v>0.2631578947</v>
      </c>
      <c r="AQ104" s="23"/>
      <c r="AR104" s="23"/>
      <c r="AS104" s="23"/>
    </row>
    <row r="105">
      <c r="A105" s="29">
        <v>2030.0</v>
      </c>
      <c r="B105" s="30">
        <v>1415.0</v>
      </c>
      <c r="C105" s="31" t="s">
        <v>0</v>
      </c>
      <c r="D105" s="5">
        <v>22.0</v>
      </c>
      <c r="E105" s="6">
        <v>17.0</v>
      </c>
      <c r="F105" s="7">
        <v>12.0</v>
      </c>
      <c r="G105" s="8">
        <v>24.0</v>
      </c>
      <c r="H105" s="9">
        <v>51.0</v>
      </c>
      <c r="I105" s="10">
        <v>15.0</v>
      </c>
      <c r="J105" s="11">
        <v>11.0</v>
      </c>
      <c r="K105" s="12">
        <v>12.0</v>
      </c>
      <c r="L105" s="13">
        <v>29.0</v>
      </c>
      <c r="M105" s="31"/>
      <c r="N105" s="14">
        <v>7.0</v>
      </c>
      <c r="O105" s="15">
        <v>6.0</v>
      </c>
      <c r="P105" s="16">
        <v>3.0</v>
      </c>
      <c r="Q105" s="17">
        <v>21.0</v>
      </c>
      <c r="R105" s="18">
        <v>63.0</v>
      </c>
      <c r="S105" s="19">
        <v>13.0</v>
      </c>
      <c r="T105" s="20">
        <v>20.0</v>
      </c>
      <c r="U105" s="21">
        <v>14.0</v>
      </c>
      <c r="V105" s="22">
        <v>14.0</v>
      </c>
      <c r="W105" s="31"/>
      <c r="X105" s="14">
        <v>4.0</v>
      </c>
      <c r="Y105" s="15">
        <v>1.0</v>
      </c>
      <c r="Z105" s="16">
        <v>7.0</v>
      </c>
      <c r="AA105" s="17">
        <v>21.0</v>
      </c>
      <c r="AB105" s="18">
        <v>64.0</v>
      </c>
      <c r="AC105" s="19">
        <v>11.0</v>
      </c>
      <c r="AD105" s="20">
        <v>15.0</v>
      </c>
      <c r="AE105" s="21">
        <v>14.0</v>
      </c>
      <c r="AF105" s="22">
        <v>7.0</v>
      </c>
      <c r="AG105" s="38"/>
      <c r="AH105" s="14">
        <v>7.0</v>
      </c>
      <c r="AI105" s="15">
        <v>6.0</v>
      </c>
      <c r="AJ105" s="16">
        <v>3.0</v>
      </c>
      <c r="AK105" s="20">
        <v>20.0</v>
      </c>
      <c r="AL105" s="21">
        <v>14.0</v>
      </c>
      <c r="AM105" s="22">
        <v>14.0</v>
      </c>
      <c r="AN105" s="39">
        <f t="shared" ref="AN105:AP105" si="103">AH105/(AH105+AK105)</f>
        <v>0.2592592593</v>
      </c>
      <c r="AO105" s="39">
        <f t="shared" si="103"/>
        <v>0.3</v>
      </c>
      <c r="AP105" s="39">
        <f t="shared" si="103"/>
        <v>0.1764705882</v>
      </c>
      <c r="AQ105" s="23"/>
      <c r="AR105" s="23"/>
      <c r="AS105" s="23"/>
    </row>
    <row r="106">
      <c r="A106" s="29">
        <v>2032.0</v>
      </c>
      <c r="B106" s="30">
        <v>1221.0</v>
      </c>
      <c r="C106" s="31" t="s">
        <v>0</v>
      </c>
      <c r="D106" s="5">
        <v>10.0</v>
      </c>
      <c r="E106" s="6">
        <v>13.0</v>
      </c>
      <c r="F106" s="7">
        <v>9.0</v>
      </c>
      <c r="G106" s="8">
        <v>25.0</v>
      </c>
      <c r="H106" s="9">
        <v>44.0</v>
      </c>
      <c r="I106" s="10">
        <v>21.0</v>
      </c>
      <c r="J106" s="11">
        <v>6.0</v>
      </c>
      <c r="K106" s="12">
        <v>8.0</v>
      </c>
      <c r="L106" s="13">
        <v>37.0</v>
      </c>
      <c r="M106" s="31"/>
      <c r="N106" s="14">
        <v>6.0</v>
      </c>
      <c r="O106" s="15">
        <v>3.0</v>
      </c>
      <c r="P106" s="16">
        <v>6.0</v>
      </c>
      <c r="Q106" s="17">
        <v>18.0</v>
      </c>
      <c r="R106" s="18">
        <v>55.0</v>
      </c>
      <c r="S106" s="19">
        <v>11.0</v>
      </c>
      <c r="T106" s="20">
        <v>11.0</v>
      </c>
      <c r="U106" s="21">
        <v>16.0</v>
      </c>
      <c r="V106" s="22">
        <v>9.0</v>
      </c>
      <c r="W106" s="31"/>
      <c r="X106" s="14">
        <v>3.0</v>
      </c>
      <c r="Y106" s="15">
        <v>6.0</v>
      </c>
      <c r="Z106" s="16">
        <v>8.0</v>
      </c>
      <c r="AA106" s="17">
        <v>18.0</v>
      </c>
      <c r="AB106" s="18">
        <v>56.0</v>
      </c>
      <c r="AC106" s="19">
        <v>12.0</v>
      </c>
      <c r="AD106" s="20">
        <v>9.0</v>
      </c>
      <c r="AE106" s="21">
        <v>11.0</v>
      </c>
      <c r="AF106" s="22">
        <v>5.0</v>
      </c>
      <c r="AG106" s="38"/>
      <c r="AH106" s="14">
        <v>6.0</v>
      </c>
      <c r="AI106" s="15">
        <v>3.0</v>
      </c>
      <c r="AJ106" s="16">
        <v>6.0</v>
      </c>
      <c r="AK106" s="20">
        <v>11.0</v>
      </c>
      <c r="AL106" s="21">
        <v>16.0</v>
      </c>
      <c r="AM106" s="22">
        <v>9.0</v>
      </c>
      <c r="AN106" s="39">
        <f t="shared" ref="AN106:AP106" si="104">AH106/(AH106+AK106)</f>
        <v>0.3529411765</v>
      </c>
      <c r="AO106" s="39">
        <f t="shared" si="104"/>
        <v>0.1578947368</v>
      </c>
      <c r="AP106" s="39">
        <f t="shared" si="104"/>
        <v>0.4</v>
      </c>
      <c r="AQ106" s="23"/>
      <c r="AR106" s="23"/>
      <c r="AS106" s="23"/>
    </row>
    <row r="107">
      <c r="A107" s="29">
        <v>2033.0</v>
      </c>
      <c r="B107" s="30">
        <v>2326.0</v>
      </c>
      <c r="C107" s="31" t="s">
        <v>0</v>
      </c>
      <c r="D107" s="5">
        <v>25.0</v>
      </c>
      <c r="E107" s="6">
        <v>28.0</v>
      </c>
      <c r="F107" s="7">
        <v>30.0</v>
      </c>
      <c r="G107" s="8">
        <v>63.0</v>
      </c>
      <c r="H107" s="9">
        <v>127.0</v>
      </c>
      <c r="I107" s="10">
        <v>55.0</v>
      </c>
      <c r="J107" s="11">
        <v>22.0</v>
      </c>
      <c r="K107" s="12">
        <v>22.0</v>
      </c>
      <c r="L107" s="13">
        <v>84.0</v>
      </c>
      <c r="M107" s="31"/>
      <c r="N107" s="14">
        <v>24.0</v>
      </c>
      <c r="O107" s="15">
        <v>27.0</v>
      </c>
      <c r="P107" s="16">
        <v>23.0</v>
      </c>
      <c r="Q107" s="17">
        <v>33.0</v>
      </c>
      <c r="R107" s="18">
        <v>135.0</v>
      </c>
      <c r="S107" s="19">
        <v>28.0</v>
      </c>
      <c r="T107" s="20">
        <v>35.0</v>
      </c>
      <c r="U107" s="21">
        <v>38.0</v>
      </c>
      <c r="V107" s="22">
        <v>47.0</v>
      </c>
      <c r="W107" s="31"/>
      <c r="X107" s="14">
        <v>18.0</v>
      </c>
      <c r="Y107" s="15">
        <v>7.0</v>
      </c>
      <c r="Z107" s="16">
        <v>20.0</v>
      </c>
      <c r="AA107" s="17">
        <v>30.0</v>
      </c>
      <c r="AB107" s="18">
        <v>130.0</v>
      </c>
      <c r="AC107" s="19">
        <v>26.0</v>
      </c>
      <c r="AD107" s="20">
        <v>25.0</v>
      </c>
      <c r="AE107" s="21">
        <v>31.0</v>
      </c>
      <c r="AF107" s="22">
        <v>31.0</v>
      </c>
      <c r="AG107" s="38"/>
      <c r="AH107" s="14">
        <v>24.0</v>
      </c>
      <c r="AI107" s="15">
        <v>27.0</v>
      </c>
      <c r="AJ107" s="16">
        <v>23.0</v>
      </c>
      <c r="AK107" s="20">
        <v>35.0</v>
      </c>
      <c r="AL107" s="21">
        <v>38.0</v>
      </c>
      <c r="AM107" s="22">
        <v>47.0</v>
      </c>
      <c r="AN107" s="39">
        <f t="shared" ref="AN107:AP107" si="105">AH107/(AH107+AK107)</f>
        <v>0.406779661</v>
      </c>
      <c r="AO107" s="39">
        <f t="shared" si="105"/>
        <v>0.4153846154</v>
      </c>
      <c r="AP107" s="39">
        <f t="shared" si="105"/>
        <v>0.3285714286</v>
      </c>
      <c r="AQ107" s="23"/>
      <c r="AR107" s="23"/>
      <c r="AS107" s="23"/>
    </row>
    <row r="108">
      <c r="A108" s="29">
        <v>2036.0</v>
      </c>
      <c r="B108" s="30">
        <v>2399.0</v>
      </c>
      <c r="C108" s="31" t="s">
        <v>0</v>
      </c>
      <c r="D108" s="5">
        <v>17.0</v>
      </c>
      <c r="E108" s="6">
        <v>48.0</v>
      </c>
      <c r="F108" s="7">
        <v>19.0</v>
      </c>
      <c r="G108" s="8">
        <v>81.0</v>
      </c>
      <c r="H108" s="9">
        <v>175.0</v>
      </c>
      <c r="I108" s="10">
        <v>26.0</v>
      </c>
      <c r="J108" s="11">
        <v>27.0</v>
      </c>
      <c r="K108" s="12">
        <v>27.0</v>
      </c>
      <c r="L108" s="13">
        <v>70.0</v>
      </c>
      <c r="M108" s="31"/>
      <c r="N108" s="14">
        <v>15.0</v>
      </c>
      <c r="O108" s="15">
        <v>23.0</v>
      </c>
      <c r="P108" s="16">
        <v>10.0</v>
      </c>
      <c r="Q108" s="17">
        <v>70.0</v>
      </c>
      <c r="R108" s="18">
        <v>186.0</v>
      </c>
      <c r="S108" s="19">
        <v>23.0</v>
      </c>
      <c r="T108" s="20">
        <v>27.0</v>
      </c>
      <c r="U108" s="21">
        <v>28.0</v>
      </c>
      <c r="V108" s="22">
        <v>26.0</v>
      </c>
      <c r="W108" s="31"/>
      <c r="X108" s="14">
        <v>3.0</v>
      </c>
      <c r="Y108" s="15">
        <v>11.0</v>
      </c>
      <c r="Z108" s="16">
        <v>12.0</v>
      </c>
      <c r="AA108" s="17">
        <v>69.0</v>
      </c>
      <c r="AB108" s="18">
        <v>181.0</v>
      </c>
      <c r="AC108" s="19">
        <v>22.0</v>
      </c>
      <c r="AD108" s="20">
        <v>24.0</v>
      </c>
      <c r="AE108" s="21">
        <v>33.0</v>
      </c>
      <c r="AF108" s="22">
        <v>16.0</v>
      </c>
      <c r="AG108" s="38"/>
      <c r="AH108" s="14">
        <v>15.0</v>
      </c>
      <c r="AI108" s="15">
        <v>23.0</v>
      </c>
      <c r="AJ108" s="16">
        <v>10.0</v>
      </c>
      <c r="AK108" s="20">
        <v>27.0</v>
      </c>
      <c r="AL108" s="21">
        <v>28.0</v>
      </c>
      <c r="AM108" s="22">
        <v>26.0</v>
      </c>
      <c r="AN108" s="39">
        <f t="shared" ref="AN108:AP108" si="106">AH108/(AH108+AK108)</f>
        <v>0.3571428571</v>
      </c>
      <c r="AO108" s="39">
        <f t="shared" si="106"/>
        <v>0.4509803922</v>
      </c>
      <c r="AP108" s="39">
        <f t="shared" si="106"/>
        <v>0.2777777778</v>
      </c>
      <c r="AQ108" s="23"/>
      <c r="AR108" s="23"/>
      <c r="AS108" s="23"/>
    </row>
    <row r="109">
      <c r="A109" s="29">
        <v>2037.0</v>
      </c>
      <c r="B109" s="30">
        <v>3357.0</v>
      </c>
      <c r="C109" s="31" t="s">
        <v>0</v>
      </c>
      <c r="D109" s="5">
        <v>84.0</v>
      </c>
      <c r="E109" s="6">
        <v>69.0</v>
      </c>
      <c r="F109" s="7">
        <v>68.0</v>
      </c>
      <c r="G109" s="8">
        <v>151.0</v>
      </c>
      <c r="H109" s="9">
        <v>250.0</v>
      </c>
      <c r="I109" s="10">
        <v>60.0</v>
      </c>
      <c r="J109" s="11">
        <v>48.0</v>
      </c>
      <c r="K109" s="12">
        <v>41.0</v>
      </c>
      <c r="L109" s="13">
        <v>103.0</v>
      </c>
      <c r="M109" s="31"/>
      <c r="N109" s="14">
        <v>55.0</v>
      </c>
      <c r="O109" s="15">
        <v>51.0</v>
      </c>
      <c r="P109" s="16">
        <v>41.0</v>
      </c>
      <c r="Q109" s="17">
        <v>87.0</v>
      </c>
      <c r="R109" s="18">
        <v>221.0</v>
      </c>
      <c r="S109" s="19">
        <v>44.0</v>
      </c>
      <c r="T109" s="20">
        <v>96.0</v>
      </c>
      <c r="U109" s="21">
        <v>61.0</v>
      </c>
      <c r="V109" s="22">
        <v>61.0</v>
      </c>
      <c r="W109" s="31"/>
      <c r="X109" s="14">
        <v>54.0</v>
      </c>
      <c r="Y109" s="15">
        <v>23.0</v>
      </c>
      <c r="Z109" s="16">
        <v>52.0</v>
      </c>
      <c r="AA109" s="17">
        <v>77.0</v>
      </c>
      <c r="AB109" s="18">
        <v>219.0</v>
      </c>
      <c r="AC109" s="19">
        <v>44.0</v>
      </c>
      <c r="AD109" s="20">
        <v>59.0</v>
      </c>
      <c r="AE109" s="21">
        <v>56.0</v>
      </c>
      <c r="AF109" s="22">
        <v>29.0</v>
      </c>
      <c r="AG109" s="38"/>
      <c r="AH109" s="14">
        <v>55.0</v>
      </c>
      <c r="AI109" s="15">
        <v>51.0</v>
      </c>
      <c r="AJ109" s="16">
        <v>41.0</v>
      </c>
      <c r="AK109" s="20">
        <v>96.0</v>
      </c>
      <c r="AL109" s="21">
        <v>61.0</v>
      </c>
      <c r="AM109" s="22">
        <v>61.0</v>
      </c>
      <c r="AN109" s="39">
        <f t="shared" ref="AN109:AP109" si="107">AH109/(AH109+AK109)</f>
        <v>0.3642384106</v>
      </c>
      <c r="AO109" s="39">
        <f t="shared" si="107"/>
        <v>0.4553571429</v>
      </c>
      <c r="AP109" s="39">
        <f t="shared" si="107"/>
        <v>0.4019607843</v>
      </c>
      <c r="AQ109" s="23"/>
      <c r="AR109" s="23"/>
      <c r="AS109" s="23"/>
    </row>
    <row r="110">
      <c r="A110" s="29">
        <v>2045.0</v>
      </c>
      <c r="B110" s="30">
        <v>454.0</v>
      </c>
      <c r="C110" s="31" t="s">
        <v>0</v>
      </c>
      <c r="D110" s="5">
        <v>10.0</v>
      </c>
      <c r="E110" s="6">
        <v>5.0</v>
      </c>
      <c r="F110" s="7">
        <v>2.0</v>
      </c>
      <c r="G110" s="8">
        <v>18.0</v>
      </c>
      <c r="H110" s="9">
        <v>40.0</v>
      </c>
      <c r="I110" s="10">
        <v>16.0</v>
      </c>
      <c r="J110" s="11">
        <v>8.0</v>
      </c>
      <c r="K110" s="12">
        <v>0.0</v>
      </c>
      <c r="L110" s="13">
        <v>20.0</v>
      </c>
      <c r="M110" s="31"/>
      <c r="N110" s="14">
        <v>3.0</v>
      </c>
      <c r="O110" s="15">
        <v>10.0</v>
      </c>
      <c r="P110" s="16">
        <v>0.0</v>
      </c>
      <c r="Q110" s="17">
        <v>12.0</v>
      </c>
      <c r="R110" s="18">
        <v>26.0</v>
      </c>
      <c r="S110" s="19">
        <v>7.0</v>
      </c>
      <c r="T110" s="20">
        <v>18.0</v>
      </c>
      <c r="U110" s="21">
        <v>14.0</v>
      </c>
      <c r="V110" s="22">
        <v>12.0</v>
      </c>
      <c r="W110" s="31"/>
      <c r="X110" s="14">
        <v>7.0</v>
      </c>
      <c r="Y110" s="15">
        <v>7.0</v>
      </c>
      <c r="Z110" s="16">
        <v>0.0</v>
      </c>
      <c r="AA110" s="17">
        <v>12.0</v>
      </c>
      <c r="AB110" s="18">
        <v>27.0</v>
      </c>
      <c r="AC110" s="19">
        <v>6.0</v>
      </c>
      <c r="AD110" s="20">
        <v>11.0</v>
      </c>
      <c r="AE110" s="21">
        <v>13.0</v>
      </c>
      <c r="AF110" s="22">
        <v>5.0</v>
      </c>
      <c r="AG110" s="38"/>
      <c r="AH110" s="14">
        <v>3.0</v>
      </c>
      <c r="AI110" s="15">
        <v>10.0</v>
      </c>
      <c r="AJ110" s="16">
        <v>0.0</v>
      </c>
      <c r="AK110" s="20">
        <v>18.0</v>
      </c>
      <c r="AL110" s="21">
        <v>14.0</v>
      </c>
      <c r="AM110" s="22">
        <v>12.0</v>
      </c>
      <c r="AN110" s="39">
        <f t="shared" ref="AN110:AP110" si="108">AH110/(AH110+AK110)</f>
        <v>0.1428571429</v>
      </c>
      <c r="AO110" s="39">
        <f t="shared" si="108"/>
        <v>0.4166666667</v>
      </c>
      <c r="AP110" s="39">
        <f t="shared" si="108"/>
        <v>0</v>
      </c>
      <c r="AQ110" s="23"/>
      <c r="AR110" s="23"/>
      <c r="AS110" s="23"/>
    </row>
    <row r="111">
      <c r="A111" s="29">
        <v>2046.0</v>
      </c>
      <c r="B111" s="30">
        <v>2696.0</v>
      </c>
      <c r="C111" s="31" t="s">
        <v>0</v>
      </c>
      <c r="D111" s="5">
        <v>16.0</v>
      </c>
      <c r="E111" s="6">
        <v>39.0</v>
      </c>
      <c r="F111" s="7">
        <v>16.0</v>
      </c>
      <c r="G111" s="8">
        <v>59.0</v>
      </c>
      <c r="H111" s="9">
        <v>157.0</v>
      </c>
      <c r="I111" s="10">
        <v>54.0</v>
      </c>
      <c r="J111" s="11">
        <v>17.0</v>
      </c>
      <c r="K111" s="12">
        <v>17.0</v>
      </c>
      <c r="L111" s="13">
        <v>77.0</v>
      </c>
      <c r="M111" s="31"/>
      <c r="N111" s="14">
        <v>23.0</v>
      </c>
      <c r="O111" s="15">
        <v>25.0</v>
      </c>
      <c r="P111" s="16">
        <v>15.0</v>
      </c>
      <c r="Q111" s="17">
        <v>39.0</v>
      </c>
      <c r="R111" s="18">
        <v>163.0</v>
      </c>
      <c r="S111" s="19">
        <v>26.0</v>
      </c>
      <c r="T111" s="20">
        <v>21.0</v>
      </c>
      <c r="U111" s="21">
        <v>33.0</v>
      </c>
      <c r="V111" s="22">
        <v>34.0</v>
      </c>
      <c r="W111" s="31"/>
      <c r="X111" s="14">
        <v>10.0</v>
      </c>
      <c r="Y111" s="15">
        <v>10.0</v>
      </c>
      <c r="Z111" s="16">
        <v>19.0</v>
      </c>
      <c r="AA111" s="17">
        <v>40.0</v>
      </c>
      <c r="AB111" s="18">
        <v>156.0</v>
      </c>
      <c r="AC111" s="19">
        <v>25.0</v>
      </c>
      <c r="AD111" s="20">
        <v>20.0</v>
      </c>
      <c r="AE111" s="21">
        <v>20.0</v>
      </c>
      <c r="AF111" s="22">
        <v>19.0</v>
      </c>
      <c r="AG111" s="38"/>
      <c r="AH111" s="14">
        <v>23.0</v>
      </c>
      <c r="AI111" s="15">
        <v>25.0</v>
      </c>
      <c r="AJ111" s="16">
        <v>15.0</v>
      </c>
      <c r="AK111" s="20">
        <v>21.0</v>
      </c>
      <c r="AL111" s="21">
        <v>33.0</v>
      </c>
      <c r="AM111" s="22">
        <v>34.0</v>
      </c>
      <c r="AN111" s="39">
        <f t="shared" ref="AN111:AP111" si="109">AH111/(AH111+AK111)</f>
        <v>0.5227272727</v>
      </c>
      <c r="AO111" s="39">
        <f t="shared" si="109"/>
        <v>0.4310344828</v>
      </c>
      <c r="AP111" s="39">
        <f t="shared" si="109"/>
        <v>0.306122449</v>
      </c>
      <c r="AQ111" s="23"/>
      <c r="AR111" s="23"/>
      <c r="AS111" s="23"/>
    </row>
    <row r="112">
      <c r="A112" s="29">
        <v>2047.0</v>
      </c>
      <c r="B112" s="30">
        <v>1060.0</v>
      </c>
      <c r="C112" s="31" t="s">
        <v>0</v>
      </c>
      <c r="D112" s="5">
        <v>8.0</v>
      </c>
      <c r="E112" s="6">
        <v>13.0</v>
      </c>
      <c r="F112" s="7">
        <v>4.0</v>
      </c>
      <c r="G112" s="8">
        <v>15.0</v>
      </c>
      <c r="H112" s="9">
        <v>37.0</v>
      </c>
      <c r="I112" s="10">
        <v>27.0</v>
      </c>
      <c r="J112" s="11">
        <v>9.0</v>
      </c>
      <c r="K112" s="12">
        <v>14.0</v>
      </c>
      <c r="L112" s="13">
        <v>27.0</v>
      </c>
      <c r="M112" s="31"/>
      <c r="N112" s="14">
        <v>6.0</v>
      </c>
      <c r="O112" s="15">
        <v>4.0</v>
      </c>
      <c r="P112" s="16">
        <v>10.0</v>
      </c>
      <c r="Q112" s="17">
        <v>17.0</v>
      </c>
      <c r="R112" s="18">
        <v>51.0</v>
      </c>
      <c r="S112" s="19">
        <v>21.0</v>
      </c>
      <c r="T112" s="20">
        <v>11.0</v>
      </c>
      <c r="U112" s="21">
        <v>6.0</v>
      </c>
      <c r="V112" s="22">
        <v>9.0</v>
      </c>
      <c r="W112" s="31"/>
      <c r="X112" s="14">
        <v>2.0</v>
      </c>
      <c r="Y112" s="15">
        <v>0.0</v>
      </c>
      <c r="Z112" s="16">
        <v>7.0</v>
      </c>
      <c r="AA112" s="17">
        <v>17.0</v>
      </c>
      <c r="AB112" s="18">
        <v>47.0</v>
      </c>
      <c r="AC112" s="19">
        <v>21.0</v>
      </c>
      <c r="AD112" s="20">
        <v>4.0</v>
      </c>
      <c r="AE112" s="21">
        <v>6.0</v>
      </c>
      <c r="AF112" s="22">
        <v>10.0</v>
      </c>
      <c r="AG112" s="38"/>
      <c r="AH112" s="14">
        <v>6.0</v>
      </c>
      <c r="AI112" s="15">
        <v>4.0</v>
      </c>
      <c r="AJ112" s="16">
        <v>10.0</v>
      </c>
      <c r="AK112" s="20">
        <v>11.0</v>
      </c>
      <c r="AL112" s="21">
        <v>6.0</v>
      </c>
      <c r="AM112" s="22">
        <v>9.0</v>
      </c>
      <c r="AN112" s="39">
        <f t="shared" ref="AN112:AP112" si="110">AH112/(AH112+AK112)</f>
        <v>0.3529411765</v>
      </c>
      <c r="AO112" s="39">
        <f t="shared" si="110"/>
        <v>0.4</v>
      </c>
      <c r="AP112" s="39">
        <f t="shared" si="110"/>
        <v>0.5263157895</v>
      </c>
      <c r="AQ112" s="23"/>
      <c r="AR112" s="23"/>
      <c r="AS112" s="23"/>
    </row>
    <row r="113">
      <c r="A113" s="29">
        <v>2048.0</v>
      </c>
      <c r="B113" s="30">
        <v>3013.0</v>
      </c>
      <c r="C113" s="31" t="s">
        <v>0</v>
      </c>
      <c r="D113" s="5">
        <v>31.0</v>
      </c>
      <c r="E113" s="6">
        <v>55.0</v>
      </c>
      <c r="F113" s="7">
        <v>41.0</v>
      </c>
      <c r="G113" s="8">
        <v>103.0</v>
      </c>
      <c r="H113" s="9">
        <v>232.0</v>
      </c>
      <c r="I113" s="10">
        <v>71.0</v>
      </c>
      <c r="J113" s="11">
        <v>62.0</v>
      </c>
      <c r="K113" s="12">
        <v>36.0</v>
      </c>
      <c r="L113" s="13">
        <v>149.0</v>
      </c>
      <c r="M113" s="31"/>
      <c r="N113" s="14">
        <v>30.0</v>
      </c>
      <c r="O113" s="15">
        <v>40.0</v>
      </c>
      <c r="P113" s="16">
        <v>29.0</v>
      </c>
      <c r="Q113" s="17">
        <v>99.0</v>
      </c>
      <c r="R113" s="18">
        <v>244.0</v>
      </c>
      <c r="S113" s="19">
        <v>55.0</v>
      </c>
      <c r="T113" s="20">
        <v>42.0</v>
      </c>
      <c r="U113" s="21">
        <v>55.0</v>
      </c>
      <c r="V113" s="22">
        <v>47.0</v>
      </c>
      <c r="W113" s="31"/>
      <c r="X113" s="14">
        <v>15.0</v>
      </c>
      <c r="Y113" s="15">
        <v>8.0</v>
      </c>
      <c r="Z113" s="16">
        <v>32.0</v>
      </c>
      <c r="AA113" s="17">
        <v>98.0</v>
      </c>
      <c r="AB113" s="18">
        <v>255.0</v>
      </c>
      <c r="AC113" s="19">
        <v>54.0</v>
      </c>
      <c r="AD113" s="20">
        <v>32.0</v>
      </c>
      <c r="AE113" s="21">
        <v>49.0</v>
      </c>
      <c r="AF113" s="22">
        <v>27.0</v>
      </c>
      <c r="AG113" s="38"/>
      <c r="AH113" s="14">
        <v>30.0</v>
      </c>
      <c r="AI113" s="15">
        <v>40.0</v>
      </c>
      <c r="AJ113" s="16">
        <v>29.0</v>
      </c>
      <c r="AK113" s="20">
        <v>42.0</v>
      </c>
      <c r="AL113" s="21">
        <v>55.0</v>
      </c>
      <c r="AM113" s="22">
        <v>47.0</v>
      </c>
      <c r="AN113" s="39">
        <f t="shared" ref="AN113:AP113" si="111">AH113/(AH113+AK113)</f>
        <v>0.4166666667</v>
      </c>
      <c r="AO113" s="39">
        <f t="shared" si="111"/>
        <v>0.4210526316</v>
      </c>
      <c r="AP113" s="39">
        <f t="shared" si="111"/>
        <v>0.3815789474</v>
      </c>
      <c r="AQ113" s="23"/>
      <c r="AR113" s="23"/>
      <c r="AS113" s="23"/>
    </row>
    <row r="114">
      <c r="A114" s="29">
        <v>2049.0</v>
      </c>
      <c r="B114" s="30">
        <v>2043.0</v>
      </c>
      <c r="C114" s="31" t="s">
        <v>0</v>
      </c>
      <c r="D114" s="5">
        <v>31.0</v>
      </c>
      <c r="E114" s="6">
        <v>54.0</v>
      </c>
      <c r="F114" s="7">
        <v>18.0</v>
      </c>
      <c r="G114" s="8">
        <v>84.0</v>
      </c>
      <c r="H114" s="9">
        <v>137.0</v>
      </c>
      <c r="I114" s="10">
        <v>54.0</v>
      </c>
      <c r="J114" s="11">
        <v>45.0</v>
      </c>
      <c r="K114" s="12">
        <v>17.0</v>
      </c>
      <c r="L114" s="13">
        <v>66.0</v>
      </c>
      <c r="M114" s="31"/>
      <c r="N114" s="14">
        <v>20.0</v>
      </c>
      <c r="O114" s="15">
        <v>14.0</v>
      </c>
      <c r="P114" s="16">
        <v>16.0</v>
      </c>
      <c r="Q114" s="17">
        <v>66.0</v>
      </c>
      <c r="R114" s="18">
        <v>143.0</v>
      </c>
      <c r="S114" s="19">
        <v>29.0</v>
      </c>
      <c r="T114" s="20">
        <v>52.0</v>
      </c>
      <c r="U114" s="21">
        <v>41.0</v>
      </c>
      <c r="V114" s="22">
        <v>32.0</v>
      </c>
      <c r="W114" s="31"/>
      <c r="X114" s="14">
        <v>19.0</v>
      </c>
      <c r="Y114" s="15">
        <v>7.0</v>
      </c>
      <c r="Z114" s="16">
        <v>26.0</v>
      </c>
      <c r="AA114" s="17">
        <v>63.0</v>
      </c>
      <c r="AB114" s="18">
        <v>143.0</v>
      </c>
      <c r="AC114" s="19">
        <v>30.0</v>
      </c>
      <c r="AD114" s="20">
        <v>41.0</v>
      </c>
      <c r="AE114" s="21">
        <v>37.0</v>
      </c>
      <c r="AF114" s="22">
        <v>18.0</v>
      </c>
      <c r="AG114" s="38"/>
      <c r="AH114" s="14">
        <v>20.0</v>
      </c>
      <c r="AI114" s="15">
        <v>14.0</v>
      </c>
      <c r="AJ114" s="16">
        <v>16.0</v>
      </c>
      <c r="AK114" s="20">
        <v>52.0</v>
      </c>
      <c r="AL114" s="21">
        <v>41.0</v>
      </c>
      <c r="AM114" s="22">
        <v>32.0</v>
      </c>
      <c r="AN114" s="39">
        <f t="shared" ref="AN114:AP114" si="112">AH114/(AH114+AK114)</f>
        <v>0.2777777778</v>
      </c>
      <c r="AO114" s="39">
        <f t="shared" si="112"/>
        <v>0.2545454545</v>
      </c>
      <c r="AP114" s="39">
        <f t="shared" si="112"/>
        <v>0.3333333333</v>
      </c>
      <c r="AQ114" s="23"/>
      <c r="AR114" s="23"/>
      <c r="AS114" s="23"/>
    </row>
    <row r="115">
      <c r="A115" s="29">
        <v>2051.0</v>
      </c>
      <c r="B115" s="30">
        <v>1490.0</v>
      </c>
      <c r="C115" s="31" t="s">
        <v>0</v>
      </c>
      <c r="D115" s="5">
        <v>10.0</v>
      </c>
      <c r="E115" s="6">
        <v>29.0</v>
      </c>
      <c r="F115" s="7">
        <v>21.0</v>
      </c>
      <c r="G115" s="8">
        <v>58.0</v>
      </c>
      <c r="H115" s="9">
        <v>88.0</v>
      </c>
      <c r="I115" s="10">
        <v>59.0</v>
      </c>
      <c r="J115" s="11">
        <v>21.0</v>
      </c>
      <c r="K115" s="12">
        <v>24.0</v>
      </c>
      <c r="L115" s="13">
        <v>44.0</v>
      </c>
      <c r="M115" s="31"/>
      <c r="N115" s="14">
        <v>23.0</v>
      </c>
      <c r="O115" s="15">
        <v>15.0</v>
      </c>
      <c r="P115" s="16">
        <v>25.0</v>
      </c>
      <c r="Q115" s="17">
        <v>28.0</v>
      </c>
      <c r="R115" s="18">
        <v>72.0</v>
      </c>
      <c r="S115" s="19">
        <v>16.0</v>
      </c>
      <c r="T115" s="20">
        <v>38.0</v>
      </c>
      <c r="U115" s="21">
        <v>62.0</v>
      </c>
      <c r="V115" s="22">
        <v>57.0</v>
      </c>
      <c r="W115" s="31"/>
      <c r="X115" s="14">
        <v>10.0</v>
      </c>
      <c r="Y115" s="15">
        <v>12.0</v>
      </c>
      <c r="Z115" s="16">
        <v>27.0</v>
      </c>
      <c r="AA115" s="17">
        <v>27.0</v>
      </c>
      <c r="AB115" s="18">
        <v>71.0</v>
      </c>
      <c r="AC115" s="19">
        <v>15.0</v>
      </c>
      <c r="AD115" s="20">
        <v>35.0</v>
      </c>
      <c r="AE115" s="21">
        <v>41.0</v>
      </c>
      <c r="AF115" s="22">
        <v>37.0</v>
      </c>
      <c r="AG115" s="38"/>
      <c r="AH115" s="14">
        <v>23.0</v>
      </c>
      <c r="AI115" s="15">
        <v>15.0</v>
      </c>
      <c r="AJ115" s="16">
        <v>25.0</v>
      </c>
      <c r="AK115" s="20">
        <v>38.0</v>
      </c>
      <c r="AL115" s="21">
        <v>62.0</v>
      </c>
      <c r="AM115" s="22">
        <v>57.0</v>
      </c>
      <c r="AN115" s="39">
        <f t="shared" ref="AN115:AP115" si="113">AH115/(AH115+AK115)</f>
        <v>0.3770491803</v>
      </c>
      <c r="AO115" s="39">
        <f t="shared" si="113"/>
        <v>0.1948051948</v>
      </c>
      <c r="AP115" s="39">
        <f t="shared" si="113"/>
        <v>0.3048780488</v>
      </c>
      <c r="AQ115" s="23"/>
      <c r="AR115" s="23"/>
      <c r="AS115" s="23"/>
    </row>
    <row r="116">
      <c r="A116" s="29">
        <v>2053.0</v>
      </c>
      <c r="B116" s="30">
        <v>1123.0</v>
      </c>
      <c r="C116" s="31" t="s">
        <v>0</v>
      </c>
      <c r="D116" s="5">
        <v>20.0</v>
      </c>
      <c r="E116" s="6">
        <v>14.0</v>
      </c>
      <c r="F116" s="7">
        <v>25.0</v>
      </c>
      <c r="G116" s="8">
        <v>52.0</v>
      </c>
      <c r="H116" s="9">
        <v>90.0</v>
      </c>
      <c r="I116" s="10">
        <v>62.0</v>
      </c>
      <c r="J116" s="11">
        <v>30.0</v>
      </c>
      <c r="K116" s="12">
        <v>41.0</v>
      </c>
      <c r="L116" s="13">
        <v>35.0</v>
      </c>
      <c r="M116" s="31"/>
      <c r="N116" s="14">
        <v>15.0</v>
      </c>
      <c r="O116" s="15">
        <v>15.0</v>
      </c>
      <c r="P116" s="16">
        <v>23.0</v>
      </c>
      <c r="Q116" s="17">
        <v>20.0</v>
      </c>
      <c r="R116" s="18">
        <v>39.0</v>
      </c>
      <c r="S116" s="19">
        <v>11.0</v>
      </c>
      <c r="T116" s="20">
        <v>46.0</v>
      </c>
      <c r="U116" s="21">
        <v>55.0</v>
      </c>
      <c r="V116" s="22">
        <v>70.0</v>
      </c>
      <c r="W116" s="31"/>
      <c r="X116" s="14">
        <v>13.0</v>
      </c>
      <c r="Y116" s="15">
        <v>6.0</v>
      </c>
      <c r="Z116" s="16">
        <v>40.0</v>
      </c>
      <c r="AA116" s="17">
        <v>20.0</v>
      </c>
      <c r="AB116" s="18">
        <v>37.0</v>
      </c>
      <c r="AC116" s="19">
        <v>12.0</v>
      </c>
      <c r="AD116" s="20">
        <v>36.0</v>
      </c>
      <c r="AE116" s="21">
        <v>49.0</v>
      </c>
      <c r="AF116" s="22">
        <v>32.0</v>
      </c>
      <c r="AG116" s="38"/>
      <c r="AH116" s="14">
        <v>15.0</v>
      </c>
      <c r="AI116" s="15">
        <v>15.0</v>
      </c>
      <c r="AJ116" s="16">
        <v>23.0</v>
      </c>
      <c r="AK116" s="20">
        <v>46.0</v>
      </c>
      <c r="AL116" s="21">
        <v>55.0</v>
      </c>
      <c r="AM116" s="22">
        <v>70.0</v>
      </c>
      <c r="AN116" s="39">
        <f t="shared" ref="AN116:AP116" si="114">AH116/(AH116+AK116)</f>
        <v>0.2459016393</v>
      </c>
      <c r="AO116" s="39">
        <f t="shared" si="114"/>
        <v>0.2142857143</v>
      </c>
      <c r="AP116" s="39">
        <f t="shared" si="114"/>
        <v>0.247311828</v>
      </c>
      <c r="AQ116" s="23"/>
      <c r="AR116" s="23"/>
      <c r="AS116" s="23"/>
    </row>
    <row r="117">
      <c r="A117" s="29">
        <v>2054.0</v>
      </c>
      <c r="B117" s="30">
        <v>2040.0</v>
      </c>
      <c r="C117" s="31" t="s">
        <v>0</v>
      </c>
      <c r="D117" s="5">
        <v>19.0</v>
      </c>
      <c r="E117" s="6">
        <v>29.0</v>
      </c>
      <c r="F117" s="7">
        <v>31.0</v>
      </c>
      <c r="G117" s="8">
        <v>50.0</v>
      </c>
      <c r="H117" s="9">
        <v>122.0</v>
      </c>
      <c r="I117" s="10">
        <v>81.0</v>
      </c>
      <c r="J117" s="11">
        <v>41.0</v>
      </c>
      <c r="K117" s="12">
        <v>38.0</v>
      </c>
      <c r="L117" s="13">
        <v>67.0</v>
      </c>
      <c r="M117" s="31"/>
      <c r="N117" s="14">
        <v>15.0</v>
      </c>
      <c r="O117" s="15">
        <v>26.0</v>
      </c>
      <c r="P117" s="16">
        <v>37.0</v>
      </c>
      <c r="Q117" s="17">
        <v>24.0</v>
      </c>
      <c r="R117" s="18">
        <v>102.0</v>
      </c>
      <c r="S117" s="19">
        <v>28.0</v>
      </c>
      <c r="T117" s="20">
        <v>56.0</v>
      </c>
      <c r="U117" s="21">
        <v>24.0</v>
      </c>
      <c r="V117" s="22">
        <v>73.0</v>
      </c>
      <c r="W117" s="31"/>
      <c r="X117" s="14">
        <v>21.0</v>
      </c>
      <c r="Y117" s="15">
        <v>10.0</v>
      </c>
      <c r="Z117" s="16">
        <v>55.0</v>
      </c>
      <c r="AA117" s="17">
        <v>25.0</v>
      </c>
      <c r="AB117" s="18">
        <v>104.0</v>
      </c>
      <c r="AC117" s="19">
        <v>26.0</v>
      </c>
      <c r="AD117" s="20">
        <v>29.0</v>
      </c>
      <c r="AE117" s="21">
        <v>23.0</v>
      </c>
      <c r="AF117" s="22">
        <v>33.0</v>
      </c>
      <c r="AG117" s="38"/>
      <c r="AH117" s="14">
        <v>15.0</v>
      </c>
      <c r="AI117" s="15">
        <v>26.0</v>
      </c>
      <c r="AJ117" s="16">
        <v>37.0</v>
      </c>
      <c r="AK117" s="20">
        <v>56.0</v>
      </c>
      <c r="AL117" s="21">
        <v>24.0</v>
      </c>
      <c r="AM117" s="22">
        <v>73.0</v>
      </c>
      <c r="AN117" s="39">
        <f t="shared" ref="AN117:AP117" si="115">AH117/(AH117+AK117)</f>
        <v>0.2112676056</v>
      </c>
      <c r="AO117" s="39">
        <f t="shared" si="115"/>
        <v>0.52</v>
      </c>
      <c r="AP117" s="39">
        <f t="shared" si="115"/>
        <v>0.3363636364</v>
      </c>
      <c r="AQ117" s="23"/>
      <c r="AR117" s="23"/>
      <c r="AS117" s="23"/>
    </row>
    <row r="118">
      <c r="A118" s="29">
        <v>2055.0</v>
      </c>
      <c r="B118" s="30">
        <v>2873.0</v>
      </c>
      <c r="C118" s="31" t="s">
        <v>0</v>
      </c>
      <c r="D118" s="5">
        <v>29.0</v>
      </c>
      <c r="E118" s="6">
        <v>37.0</v>
      </c>
      <c r="F118" s="7">
        <v>36.0</v>
      </c>
      <c r="G118" s="8">
        <v>123.0</v>
      </c>
      <c r="H118" s="9">
        <v>177.0</v>
      </c>
      <c r="I118" s="10">
        <v>122.0</v>
      </c>
      <c r="J118" s="11">
        <v>40.0</v>
      </c>
      <c r="K118" s="12">
        <v>54.0</v>
      </c>
      <c r="L118" s="13">
        <v>78.0</v>
      </c>
      <c r="M118" s="31"/>
      <c r="N118" s="14">
        <v>36.0</v>
      </c>
      <c r="O118" s="15">
        <v>37.0</v>
      </c>
      <c r="P118" s="16">
        <v>45.0</v>
      </c>
      <c r="Q118" s="17">
        <v>53.0</v>
      </c>
      <c r="R118" s="18">
        <v>118.0</v>
      </c>
      <c r="S118" s="19">
        <v>36.0</v>
      </c>
      <c r="T118" s="20">
        <v>89.0</v>
      </c>
      <c r="U118" s="21">
        <v>83.0</v>
      </c>
      <c r="V118" s="22">
        <v>98.0</v>
      </c>
      <c r="W118" s="31"/>
      <c r="X118" s="14">
        <v>25.0</v>
      </c>
      <c r="Y118" s="15">
        <v>24.0</v>
      </c>
      <c r="Z118" s="16">
        <v>46.0</v>
      </c>
      <c r="AA118" s="17">
        <v>53.0</v>
      </c>
      <c r="AB118" s="18">
        <v>112.0</v>
      </c>
      <c r="AC118" s="19">
        <v>36.0</v>
      </c>
      <c r="AD118" s="20">
        <v>63.0</v>
      </c>
      <c r="AE118" s="21">
        <v>64.0</v>
      </c>
      <c r="AF118" s="22">
        <v>60.0</v>
      </c>
      <c r="AG118" s="38"/>
      <c r="AH118" s="14">
        <v>36.0</v>
      </c>
      <c r="AI118" s="15">
        <v>37.0</v>
      </c>
      <c r="AJ118" s="16">
        <v>45.0</v>
      </c>
      <c r="AK118" s="20">
        <v>89.0</v>
      </c>
      <c r="AL118" s="21">
        <v>83.0</v>
      </c>
      <c r="AM118" s="22">
        <v>98.0</v>
      </c>
      <c r="AN118" s="39">
        <f t="shared" ref="AN118:AP118" si="116">AH118/(AH118+AK118)</f>
        <v>0.288</v>
      </c>
      <c r="AO118" s="39">
        <f t="shared" si="116"/>
        <v>0.3083333333</v>
      </c>
      <c r="AP118" s="39">
        <f t="shared" si="116"/>
        <v>0.3146853147</v>
      </c>
      <c r="AQ118" s="23"/>
      <c r="AR118" s="23"/>
      <c r="AS118" s="23"/>
    </row>
    <row r="119">
      <c r="A119" s="29">
        <v>2063.0</v>
      </c>
      <c r="B119" s="30">
        <v>1006.0</v>
      </c>
      <c r="C119" s="31" t="s">
        <v>0</v>
      </c>
      <c r="D119" s="5">
        <v>6.0</v>
      </c>
      <c r="E119" s="6">
        <v>12.0</v>
      </c>
      <c r="F119" s="7">
        <v>5.0</v>
      </c>
      <c r="G119" s="8">
        <v>13.0</v>
      </c>
      <c r="H119" s="9">
        <v>37.0</v>
      </c>
      <c r="I119" s="10">
        <v>10.0</v>
      </c>
      <c r="J119" s="11">
        <v>4.0</v>
      </c>
      <c r="K119" s="12">
        <v>4.0</v>
      </c>
      <c r="L119" s="13">
        <v>27.0</v>
      </c>
      <c r="M119" s="31"/>
      <c r="N119" s="14">
        <v>7.0</v>
      </c>
      <c r="O119" s="15">
        <v>5.0</v>
      </c>
      <c r="P119" s="16">
        <v>4.0</v>
      </c>
      <c r="Q119" s="17">
        <v>8.0</v>
      </c>
      <c r="R119" s="18">
        <v>48.0</v>
      </c>
      <c r="S119" s="19">
        <v>12.0</v>
      </c>
      <c r="T119" s="20">
        <v>6.0</v>
      </c>
      <c r="U119" s="21">
        <v>5.0</v>
      </c>
      <c r="V119" s="22">
        <v>2.0</v>
      </c>
      <c r="W119" s="31"/>
      <c r="X119" s="14">
        <v>5.0</v>
      </c>
      <c r="Y119" s="15">
        <v>2.0</v>
      </c>
      <c r="Z119" s="16">
        <v>0.0</v>
      </c>
      <c r="AA119" s="17">
        <v>7.0</v>
      </c>
      <c r="AB119" s="18">
        <v>48.0</v>
      </c>
      <c r="AC119" s="19">
        <v>13.0</v>
      </c>
      <c r="AD119" s="20">
        <v>6.0</v>
      </c>
      <c r="AE119" s="21">
        <v>4.0</v>
      </c>
      <c r="AF119" s="22">
        <v>3.0</v>
      </c>
      <c r="AG119" s="38"/>
      <c r="AH119" s="14">
        <v>7.0</v>
      </c>
      <c r="AI119" s="15">
        <v>5.0</v>
      </c>
      <c r="AJ119" s="16">
        <v>4.0</v>
      </c>
      <c r="AK119" s="20">
        <v>6.0</v>
      </c>
      <c r="AL119" s="21">
        <v>5.0</v>
      </c>
      <c r="AM119" s="22">
        <v>2.0</v>
      </c>
      <c r="AN119" s="39">
        <f t="shared" ref="AN119:AP119" si="117">AH119/(AH119+AK119)</f>
        <v>0.5384615385</v>
      </c>
      <c r="AO119" s="39">
        <f t="shared" si="117"/>
        <v>0.5</v>
      </c>
      <c r="AP119" s="39">
        <f t="shared" si="117"/>
        <v>0.6666666667</v>
      </c>
      <c r="AQ119" s="23"/>
      <c r="AR119" s="23"/>
      <c r="AS119" s="23"/>
    </row>
    <row r="120">
      <c r="A120" s="29">
        <v>2065.0</v>
      </c>
      <c r="B120" s="30">
        <v>1596.0</v>
      </c>
      <c r="C120" s="31" t="s">
        <v>0</v>
      </c>
      <c r="D120" s="5">
        <v>21.0</v>
      </c>
      <c r="E120" s="6">
        <v>33.0</v>
      </c>
      <c r="F120" s="7">
        <v>20.0</v>
      </c>
      <c r="G120" s="8">
        <v>79.0</v>
      </c>
      <c r="H120" s="9">
        <v>100.0</v>
      </c>
      <c r="I120" s="10">
        <v>46.0</v>
      </c>
      <c r="J120" s="11">
        <v>25.0</v>
      </c>
      <c r="K120" s="12">
        <v>18.0</v>
      </c>
      <c r="L120" s="13">
        <v>39.0</v>
      </c>
      <c r="M120" s="31"/>
      <c r="N120" s="14">
        <v>38.0</v>
      </c>
      <c r="O120" s="15">
        <v>23.0</v>
      </c>
      <c r="P120" s="16">
        <v>16.0</v>
      </c>
      <c r="Q120" s="17">
        <v>28.0</v>
      </c>
      <c r="R120" s="18">
        <v>73.0</v>
      </c>
      <c r="S120" s="19">
        <v>17.0</v>
      </c>
      <c r="T120" s="20">
        <v>39.0</v>
      </c>
      <c r="U120" s="21">
        <v>41.0</v>
      </c>
      <c r="V120" s="22">
        <v>35.0</v>
      </c>
      <c r="W120" s="31"/>
      <c r="X120" s="14">
        <v>21.0</v>
      </c>
      <c r="Y120" s="15">
        <v>14.0</v>
      </c>
      <c r="Z120" s="16">
        <v>23.0</v>
      </c>
      <c r="AA120" s="17">
        <v>28.0</v>
      </c>
      <c r="AB120" s="18">
        <v>69.0</v>
      </c>
      <c r="AC120" s="19">
        <v>17.0</v>
      </c>
      <c r="AD120" s="20">
        <v>34.0</v>
      </c>
      <c r="AE120" s="21">
        <v>28.0</v>
      </c>
      <c r="AF120" s="22">
        <v>12.0</v>
      </c>
      <c r="AG120" s="38"/>
      <c r="AH120" s="14">
        <v>38.0</v>
      </c>
      <c r="AI120" s="15">
        <v>23.0</v>
      </c>
      <c r="AJ120" s="16">
        <v>16.0</v>
      </c>
      <c r="AK120" s="20">
        <v>39.0</v>
      </c>
      <c r="AL120" s="21">
        <v>41.0</v>
      </c>
      <c r="AM120" s="22">
        <v>35.0</v>
      </c>
      <c r="AN120" s="39">
        <f t="shared" ref="AN120:AP120" si="118">AH120/(AH120+AK120)</f>
        <v>0.4935064935</v>
      </c>
      <c r="AO120" s="39">
        <f t="shared" si="118"/>
        <v>0.359375</v>
      </c>
      <c r="AP120" s="39">
        <f t="shared" si="118"/>
        <v>0.3137254902</v>
      </c>
      <c r="AQ120" s="23"/>
      <c r="AR120" s="23"/>
      <c r="AS120" s="23"/>
    </row>
    <row r="121">
      <c r="A121" s="29">
        <v>2067.0</v>
      </c>
      <c r="B121" s="30">
        <v>1563.0</v>
      </c>
      <c r="C121" s="31" t="s">
        <v>0</v>
      </c>
      <c r="D121" s="5">
        <v>15.0</v>
      </c>
      <c r="E121" s="6">
        <v>20.0</v>
      </c>
      <c r="F121" s="7">
        <v>17.0</v>
      </c>
      <c r="G121" s="8">
        <v>51.0</v>
      </c>
      <c r="H121" s="9">
        <v>100.0</v>
      </c>
      <c r="I121" s="10">
        <v>40.0</v>
      </c>
      <c r="J121" s="11">
        <v>26.0</v>
      </c>
      <c r="K121" s="12">
        <v>20.0</v>
      </c>
      <c r="L121" s="13">
        <v>49.0</v>
      </c>
      <c r="M121" s="31"/>
      <c r="N121" s="14">
        <v>14.0</v>
      </c>
      <c r="O121" s="15">
        <v>14.0</v>
      </c>
      <c r="P121" s="16">
        <v>20.0</v>
      </c>
      <c r="Q121" s="17">
        <v>30.0</v>
      </c>
      <c r="R121" s="18">
        <v>83.0</v>
      </c>
      <c r="S121" s="19">
        <v>16.0</v>
      </c>
      <c r="T121" s="20">
        <v>33.0</v>
      </c>
      <c r="U121" s="21">
        <v>31.0</v>
      </c>
      <c r="V121" s="22">
        <v>29.0</v>
      </c>
      <c r="W121" s="31"/>
      <c r="X121" s="14">
        <v>12.0</v>
      </c>
      <c r="Y121" s="15">
        <v>9.0</v>
      </c>
      <c r="Z121" s="16">
        <v>27.0</v>
      </c>
      <c r="AA121" s="17">
        <v>28.0</v>
      </c>
      <c r="AB121" s="18">
        <v>88.0</v>
      </c>
      <c r="AC121" s="19">
        <v>14.0</v>
      </c>
      <c r="AD121" s="20">
        <v>23.0</v>
      </c>
      <c r="AE121" s="21">
        <v>30.0</v>
      </c>
      <c r="AF121" s="22">
        <v>19.0</v>
      </c>
      <c r="AG121" s="38"/>
      <c r="AH121" s="14">
        <v>14.0</v>
      </c>
      <c r="AI121" s="15">
        <v>14.0</v>
      </c>
      <c r="AJ121" s="16">
        <v>20.0</v>
      </c>
      <c r="AK121" s="20">
        <v>33.0</v>
      </c>
      <c r="AL121" s="21">
        <v>31.0</v>
      </c>
      <c r="AM121" s="22">
        <v>29.0</v>
      </c>
      <c r="AN121" s="39">
        <f t="shared" ref="AN121:AP121" si="119">AH121/(AH121+AK121)</f>
        <v>0.2978723404</v>
      </c>
      <c r="AO121" s="39">
        <f t="shared" si="119"/>
        <v>0.3111111111</v>
      </c>
      <c r="AP121" s="39">
        <f t="shared" si="119"/>
        <v>0.4081632653</v>
      </c>
      <c r="AQ121" s="23"/>
      <c r="AR121" s="23"/>
      <c r="AS121" s="23"/>
    </row>
    <row r="122">
      <c r="A122" s="29">
        <v>2073.0</v>
      </c>
      <c r="B122" s="30">
        <v>1952.0</v>
      </c>
      <c r="C122" s="31" t="s">
        <v>0</v>
      </c>
      <c r="D122" s="5">
        <v>11.0</v>
      </c>
      <c r="E122" s="6">
        <v>22.0</v>
      </c>
      <c r="F122" s="7">
        <v>21.0</v>
      </c>
      <c r="G122" s="8">
        <v>59.0</v>
      </c>
      <c r="H122" s="9">
        <v>82.0</v>
      </c>
      <c r="I122" s="10">
        <v>31.0</v>
      </c>
      <c r="J122" s="11">
        <v>20.0</v>
      </c>
      <c r="K122" s="12">
        <v>19.0</v>
      </c>
      <c r="L122" s="13">
        <v>45.0</v>
      </c>
      <c r="M122" s="31"/>
      <c r="N122" s="14">
        <v>25.0</v>
      </c>
      <c r="O122" s="15">
        <v>15.0</v>
      </c>
      <c r="P122" s="16">
        <v>17.0</v>
      </c>
      <c r="Q122" s="17">
        <v>32.0</v>
      </c>
      <c r="R122" s="18">
        <v>70.0</v>
      </c>
      <c r="S122" s="19">
        <v>13.0</v>
      </c>
      <c r="T122" s="20">
        <v>21.0</v>
      </c>
      <c r="U122" s="21">
        <v>28.0</v>
      </c>
      <c r="V122" s="22">
        <v>27.0</v>
      </c>
      <c r="W122" s="31"/>
      <c r="X122" s="14">
        <v>17.0</v>
      </c>
      <c r="Y122" s="15">
        <v>10.0</v>
      </c>
      <c r="Z122" s="16">
        <v>21.0</v>
      </c>
      <c r="AA122" s="17">
        <v>31.0</v>
      </c>
      <c r="AB122" s="18">
        <v>72.0</v>
      </c>
      <c r="AC122" s="19">
        <v>15.0</v>
      </c>
      <c r="AD122" s="20">
        <v>24.0</v>
      </c>
      <c r="AE122" s="21">
        <v>24.0</v>
      </c>
      <c r="AF122" s="22">
        <v>16.0</v>
      </c>
      <c r="AG122" s="38"/>
      <c r="AH122" s="14">
        <v>25.0</v>
      </c>
      <c r="AI122" s="15">
        <v>15.0</v>
      </c>
      <c r="AJ122" s="16">
        <v>17.0</v>
      </c>
      <c r="AK122" s="20">
        <v>21.0</v>
      </c>
      <c r="AL122" s="21">
        <v>28.0</v>
      </c>
      <c r="AM122" s="22">
        <v>27.0</v>
      </c>
      <c r="AN122" s="39">
        <f t="shared" ref="AN122:AP122" si="120">AH122/(AH122+AK122)</f>
        <v>0.5434782609</v>
      </c>
      <c r="AO122" s="39">
        <f t="shared" si="120"/>
        <v>0.3488372093</v>
      </c>
      <c r="AP122" s="39">
        <f t="shared" si="120"/>
        <v>0.3863636364</v>
      </c>
      <c r="AQ122" s="23"/>
      <c r="AR122" s="23"/>
      <c r="AS122" s="23"/>
    </row>
    <row r="123">
      <c r="A123" s="29">
        <v>2074.0</v>
      </c>
      <c r="B123" s="30">
        <v>1756.0</v>
      </c>
      <c r="C123" s="31" t="s">
        <v>0</v>
      </c>
      <c r="D123" s="5">
        <v>26.0</v>
      </c>
      <c r="E123" s="6">
        <v>47.0</v>
      </c>
      <c r="F123" s="7">
        <v>14.0</v>
      </c>
      <c r="G123" s="8">
        <v>69.0</v>
      </c>
      <c r="H123" s="9">
        <v>135.0</v>
      </c>
      <c r="I123" s="10">
        <v>25.0</v>
      </c>
      <c r="J123" s="11">
        <v>32.0</v>
      </c>
      <c r="K123" s="12">
        <v>20.0</v>
      </c>
      <c r="L123" s="13">
        <v>79.0</v>
      </c>
      <c r="M123" s="31"/>
      <c r="N123" s="14">
        <v>18.0</v>
      </c>
      <c r="O123" s="15">
        <v>24.0</v>
      </c>
      <c r="P123" s="16">
        <v>6.0</v>
      </c>
      <c r="Q123" s="17">
        <v>59.0</v>
      </c>
      <c r="R123" s="18">
        <v>128.0</v>
      </c>
      <c r="S123" s="19">
        <v>17.0</v>
      </c>
      <c r="T123" s="20">
        <v>30.0</v>
      </c>
      <c r="U123" s="21">
        <v>34.0</v>
      </c>
      <c r="V123" s="22">
        <v>26.0</v>
      </c>
      <c r="W123" s="31"/>
      <c r="X123" s="14">
        <v>13.0</v>
      </c>
      <c r="Y123" s="15">
        <v>13.0</v>
      </c>
      <c r="Z123" s="16">
        <v>9.0</v>
      </c>
      <c r="AA123" s="17">
        <v>58.0</v>
      </c>
      <c r="AB123" s="18">
        <v>128.0</v>
      </c>
      <c r="AC123" s="19">
        <v>18.0</v>
      </c>
      <c r="AD123" s="20">
        <v>10.0</v>
      </c>
      <c r="AE123" s="21">
        <v>31.0</v>
      </c>
      <c r="AF123" s="22">
        <v>19.0</v>
      </c>
      <c r="AG123" s="38"/>
      <c r="AH123" s="14">
        <v>18.0</v>
      </c>
      <c r="AI123" s="15">
        <v>24.0</v>
      </c>
      <c r="AJ123" s="16">
        <v>6.0</v>
      </c>
      <c r="AK123" s="20">
        <v>30.0</v>
      </c>
      <c r="AL123" s="21">
        <v>34.0</v>
      </c>
      <c r="AM123" s="22">
        <v>26.0</v>
      </c>
      <c r="AN123" s="39">
        <f t="shared" ref="AN123:AP123" si="121">AH123/(AH123+AK123)</f>
        <v>0.375</v>
      </c>
      <c r="AO123" s="39">
        <f t="shared" si="121"/>
        <v>0.4137931034</v>
      </c>
      <c r="AP123" s="39">
        <f t="shared" si="121"/>
        <v>0.1875</v>
      </c>
      <c r="AQ123" s="23"/>
      <c r="AR123" s="23"/>
      <c r="AS123" s="23"/>
    </row>
    <row r="124">
      <c r="A124" s="29">
        <v>2082.0</v>
      </c>
      <c r="B124" s="30">
        <v>1903.0</v>
      </c>
      <c r="C124" s="31" t="s">
        <v>0</v>
      </c>
      <c r="D124" s="5">
        <v>35.0</v>
      </c>
      <c r="E124" s="6">
        <v>47.0</v>
      </c>
      <c r="F124" s="7">
        <v>34.0</v>
      </c>
      <c r="G124" s="8">
        <v>93.0</v>
      </c>
      <c r="H124" s="9">
        <v>108.0</v>
      </c>
      <c r="I124" s="10">
        <v>46.0</v>
      </c>
      <c r="J124" s="11">
        <v>35.0</v>
      </c>
      <c r="K124" s="12">
        <v>34.0</v>
      </c>
      <c r="L124" s="13">
        <v>87.0</v>
      </c>
      <c r="M124" s="31"/>
      <c r="N124" s="14">
        <v>28.0</v>
      </c>
      <c r="O124" s="15">
        <v>22.0</v>
      </c>
      <c r="P124" s="16">
        <v>20.0</v>
      </c>
      <c r="Q124" s="17">
        <v>41.0</v>
      </c>
      <c r="R124" s="18">
        <v>129.0</v>
      </c>
      <c r="S124" s="19">
        <v>20.0</v>
      </c>
      <c r="T124" s="20">
        <v>59.0</v>
      </c>
      <c r="U124" s="21">
        <v>45.0</v>
      </c>
      <c r="V124" s="22">
        <v>59.0</v>
      </c>
      <c r="W124" s="31"/>
      <c r="X124" s="14">
        <v>32.0</v>
      </c>
      <c r="Y124" s="15">
        <v>20.0</v>
      </c>
      <c r="Z124" s="16">
        <v>35.0</v>
      </c>
      <c r="AA124" s="17">
        <v>43.0</v>
      </c>
      <c r="AB124" s="18">
        <v>127.0</v>
      </c>
      <c r="AC124" s="19">
        <v>16.0</v>
      </c>
      <c r="AD124" s="20">
        <v>45.0</v>
      </c>
      <c r="AE124" s="21">
        <v>41.0</v>
      </c>
      <c r="AF124" s="22">
        <v>30.0</v>
      </c>
      <c r="AG124" s="38"/>
      <c r="AH124" s="14">
        <v>28.0</v>
      </c>
      <c r="AI124" s="15">
        <v>22.0</v>
      </c>
      <c r="AJ124" s="16">
        <v>20.0</v>
      </c>
      <c r="AK124" s="20">
        <v>59.0</v>
      </c>
      <c r="AL124" s="21">
        <v>45.0</v>
      </c>
      <c r="AM124" s="22">
        <v>59.0</v>
      </c>
      <c r="AN124" s="39">
        <f t="shared" ref="AN124:AP124" si="122">AH124/(AH124+AK124)</f>
        <v>0.3218390805</v>
      </c>
      <c r="AO124" s="39">
        <f t="shared" si="122"/>
        <v>0.328358209</v>
      </c>
      <c r="AP124" s="39">
        <f t="shared" si="122"/>
        <v>0.253164557</v>
      </c>
      <c r="AQ124" s="23"/>
      <c r="AR124" s="23"/>
      <c r="AS124" s="23"/>
    </row>
    <row r="125">
      <c r="A125" s="29">
        <v>2086.0</v>
      </c>
      <c r="B125" s="30">
        <v>2283.0</v>
      </c>
      <c r="C125" s="31" t="s">
        <v>0</v>
      </c>
      <c r="D125" s="5">
        <v>15.0</v>
      </c>
      <c r="E125" s="6">
        <v>18.0</v>
      </c>
      <c r="F125" s="7">
        <v>12.0</v>
      </c>
      <c r="G125" s="8">
        <v>21.0</v>
      </c>
      <c r="H125" s="9">
        <v>72.0</v>
      </c>
      <c r="I125" s="10">
        <v>22.0</v>
      </c>
      <c r="J125" s="11">
        <v>14.0</v>
      </c>
      <c r="K125" s="12">
        <v>11.0</v>
      </c>
      <c r="L125" s="13">
        <v>40.0</v>
      </c>
      <c r="M125" s="31"/>
      <c r="N125" s="14">
        <v>5.0</v>
      </c>
      <c r="O125" s="15">
        <v>18.0</v>
      </c>
      <c r="P125" s="16">
        <v>8.0</v>
      </c>
      <c r="Q125" s="17">
        <v>24.0</v>
      </c>
      <c r="R125" s="18">
        <v>57.0</v>
      </c>
      <c r="S125" s="19">
        <v>18.0</v>
      </c>
      <c r="T125" s="20">
        <v>15.0</v>
      </c>
      <c r="U125" s="21">
        <v>21.0</v>
      </c>
      <c r="V125" s="22">
        <v>10.0</v>
      </c>
      <c r="W125" s="31"/>
      <c r="X125" s="14">
        <v>5.0</v>
      </c>
      <c r="Y125" s="15">
        <v>6.0</v>
      </c>
      <c r="Z125" s="16">
        <v>2.0</v>
      </c>
      <c r="AA125" s="17">
        <v>24.0</v>
      </c>
      <c r="AB125" s="18">
        <v>60.0</v>
      </c>
      <c r="AC125" s="19">
        <v>22.0</v>
      </c>
      <c r="AD125" s="20">
        <v>9.0</v>
      </c>
      <c r="AE125" s="21">
        <v>23.0</v>
      </c>
      <c r="AF125" s="22">
        <v>6.0</v>
      </c>
      <c r="AG125" s="38"/>
      <c r="AH125" s="14">
        <v>5.0</v>
      </c>
      <c r="AI125" s="15">
        <v>18.0</v>
      </c>
      <c r="AJ125" s="16">
        <v>8.0</v>
      </c>
      <c r="AK125" s="20">
        <v>15.0</v>
      </c>
      <c r="AL125" s="21">
        <v>21.0</v>
      </c>
      <c r="AM125" s="22">
        <v>10.0</v>
      </c>
      <c r="AN125" s="39">
        <f t="shared" ref="AN125:AP125" si="123">AH125/(AH125+AK125)</f>
        <v>0.25</v>
      </c>
      <c r="AO125" s="39">
        <f t="shared" si="123"/>
        <v>0.4615384615</v>
      </c>
      <c r="AP125" s="39">
        <f t="shared" si="123"/>
        <v>0.4444444444</v>
      </c>
      <c r="AQ125" s="23"/>
      <c r="AR125" s="23"/>
      <c r="AS125" s="23"/>
    </row>
    <row r="126">
      <c r="A126" s="29">
        <v>2087.0</v>
      </c>
      <c r="B126" s="30">
        <v>2996.0</v>
      </c>
      <c r="C126" s="31" t="s">
        <v>0</v>
      </c>
      <c r="D126" s="5">
        <v>28.0</v>
      </c>
      <c r="E126" s="6">
        <v>34.0</v>
      </c>
      <c r="F126" s="7">
        <v>19.0</v>
      </c>
      <c r="G126" s="8">
        <v>66.0</v>
      </c>
      <c r="H126" s="9">
        <v>102.0</v>
      </c>
      <c r="I126" s="10">
        <v>25.0</v>
      </c>
      <c r="J126" s="11">
        <v>34.0</v>
      </c>
      <c r="K126" s="12">
        <v>27.0</v>
      </c>
      <c r="L126" s="13">
        <v>72.0</v>
      </c>
      <c r="M126" s="31"/>
      <c r="N126" s="14">
        <v>15.0</v>
      </c>
      <c r="O126" s="15">
        <v>18.0</v>
      </c>
      <c r="P126" s="16">
        <v>2.0</v>
      </c>
      <c r="Q126" s="17">
        <v>63.0</v>
      </c>
      <c r="R126" s="18">
        <v>113.0</v>
      </c>
      <c r="S126" s="19">
        <v>36.0</v>
      </c>
      <c r="T126" s="20">
        <v>36.0</v>
      </c>
      <c r="U126" s="21">
        <v>30.0</v>
      </c>
      <c r="V126" s="22">
        <v>12.0</v>
      </c>
      <c r="W126" s="31"/>
      <c r="X126" s="14">
        <v>12.0</v>
      </c>
      <c r="Y126" s="15">
        <v>5.0</v>
      </c>
      <c r="Z126" s="16">
        <v>4.0</v>
      </c>
      <c r="AA126" s="17">
        <v>67.0</v>
      </c>
      <c r="AB126" s="18">
        <v>119.0</v>
      </c>
      <c r="AC126" s="19">
        <v>37.0</v>
      </c>
      <c r="AD126" s="20">
        <v>30.0</v>
      </c>
      <c r="AE126" s="21">
        <v>26.0</v>
      </c>
      <c r="AF126" s="22">
        <v>6.0</v>
      </c>
      <c r="AG126" s="38"/>
      <c r="AH126" s="14">
        <v>15.0</v>
      </c>
      <c r="AI126" s="15">
        <v>18.0</v>
      </c>
      <c r="AJ126" s="16">
        <v>2.0</v>
      </c>
      <c r="AK126" s="20">
        <v>36.0</v>
      </c>
      <c r="AL126" s="21">
        <v>30.0</v>
      </c>
      <c r="AM126" s="22">
        <v>12.0</v>
      </c>
      <c r="AN126" s="39">
        <f t="shared" ref="AN126:AP126" si="124">AH126/(AH126+AK126)</f>
        <v>0.2941176471</v>
      </c>
      <c r="AO126" s="39">
        <f t="shared" si="124"/>
        <v>0.375</v>
      </c>
      <c r="AP126" s="39">
        <f t="shared" si="124"/>
        <v>0.1428571429</v>
      </c>
      <c r="AQ126" s="23"/>
      <c r="AR126" s="23"/>
      <c r="AS126" s="23"/>
    </row>
    <row r="127">
      <c r="A127" s="29">
        <v>2126.0</v>
      </c>
      <c r="B127" s="30">
        <v>2337.0</v>
      </c>
      <c r="C127" s="31" t="s">
        <v>0</v>
      </c>
      <c r="D127" s="5">
        <v>19.0</v>
      </c>
      <c r="E127" s="6">
        <v>16.0</v>
      </c>
      <c r="F127" s="7">
        <v>22.0</v>
      </c>
      <c r="G127" s="8">
        <v>66.0</v>
      </c>
      <c r="H127" s="9">
        <v>114.0</v>
      </c>
      <c r="I127" s="10">
        <v>47.0</v>
      </c>
      <c r="J127" s="11">
        <v>26.0</v>
      </c>
      <c r="K127" s="12">
        <v>23.0</v>
      </c>
      <c r="L127" s="13">
        <v>56.0</v>
      </c>
      <c r="M127" s="31"/>
      <c r="N127" s="14">
        <v>34.0</v>
      </c>
      <c r="O127" s="15">
        <v>10.0</v>
      </c>
      <c r="P127" s="16">
        <v>20.0</v>
      </c>
      <c r="Q127" s="17">
        <v>38.0</v>
      </c>
      <c r="R127" s="18">
        <v>105.0</v>
      </c>
      <c r="S127" s="19">
        <v>33.0</v>
      </c>
      <c r="T127" s="20">
        <v>26.0</v>
      </c>
      <c r="U127" s="21">
        <v>27.0</v>
      </c>
      <c r="V127" s="22">
        <v>27.0</v>
      </c>
      <c r="W127" s="31"/>
      <c r="X127" s="14">
        <v>13.0</v>
      </c>
      <c r="Y127" s="15">
        <v>2.0</v>
      </c>
      <c r="Z127" s="16">
        <v>19.0</v>
      </c>
      <c r="AA127" s="17">
        <v>38.0</v>
      </c>
      <c r="AB127" s="18">
        <v>108.0</v>
      </c>
      <c r="AC127" s="19">
        <v>31.0</v>
      </c>
      <c r="AD127" s="20">
        <v>15.0</v>
      </c>
      <c r="AE127" s="21">
        <v>27.0</v>
      </c>
      <c r="AF127" s="22">
        <v>17.0</v>
      </c>
      <c r="AG127" s="38"/>
      <c r="AH127" s="14">
        <v>34.0</v>
      </c>
      <c r="AI127" s="15">
        <v>10.0</v>
      </c>
      <c r="AJ127" s="16">
        <v>20.0</v>
      </c>
      <c r="AK127" s="20">
        <v>26.0</v>
      </c>
      <c r="AL127" s="21">
        <v>27.0</v>
      </c>
      <c r="AM127" s="22">
        <v>27.0</v>
      </c>
      <c r="AN127" s="39">
        <f t="shared" ref="AN127:AP127" si="125">AH127/(AH127+AK127)</f>
        <v>0.5666666667</v>
      </c>
      <c r="AO127" s="39">
        <f t="shared" si="125"/>
        <v>0.2702702703</v>
      </c>
      <c r="AP127" s="39">
        <f t="shared" si="125"/>
        <v>0.4255319149</v>
      </c>
      <c r="AQ127" s="23"/>
      <c r="AR127" s="23"/>
      <c r="AS127" s="23"/>
    </row>
    <row r="128">
      <c r="A128" s="29">
        <v>2352.0</v>
      </c>
      <c r="B128" s="30">
        <v>3099.0</v>
      </c>
      <c r="C128" s="31" t="s">
        <v>0</v>
      </c>
      <c r="D128" s="5">
        <v>50.0</v>
      </c>
      <c r="E128" s="6">
        <v>73.0</v>
      </c>
      <c r="F128" s="7">
        <v>47.0</v>
      </c>
      <c r="G128" s="8">
        <v>187.0</v>
      </c>
      <c r="H128" s="9">
        <v>385.0</v>
      </c>
      <c r="I128" s="10">
        <v>83.0</v>
      </c>
      <c r="J128" s="11">
        <v>64.0</v>
      </c>
      <c r="K128" s="12">
        <v>24.0</v>
      </c>
      <c r="L128" s="13">
        <v>131.0</v>
      </c>
      <c r="M128" s="31"/>
      <c r="N128" s="14">
        <v>68.0</v>
      </c>
      <c r="O128" s="15">
        <v>66.0</v>
      </c>
      <c r="P128" s="16">
        <v>26.0</v>
      </c>
      <c r="Q128" s="17">
        <v>88.0</v>
      </c>
      <c r="R128" s="18">
        <v>285.0</v>
      </c>
      <c r="S128" s="19">
        <v>31.0</v>
      </c>
      <c r="T128" s="20">
        <v>97.0</v>
      </c>
      <c r="U128" s="21">
        <v>143.0</v>
      </c>
      <c r="V128" s="22">
        <v>80.0</v>
      </c>
      <c r="W128" s="31"/>
      <c r="X128" s="14">
        <v>42.0</v>
      </c>
      <c r="Y128" s="15">
        <v>27.0</v>
      </c>
      <c r="Z128" s="16">
        <v>28.0</v>
      </c>
      <c r="AA128" s="17">
        <v>98.0</v>
      </c>
      <c r="AB128" s="18">
        <v>275.0</v>
      </c>
      <c r="AC128" s="19">
        <v>28.0</v>
      </c>
      <c r="AD128" s="20">
        <v>84.0</v>
      </c>
      <c r="AE128" s="21">
        <v>128.0</v>
      </c>
      <c r="AF128" s="22">
        <v>49.0</v>
      </c>
      <c r="AG128" s="38"/>
      <c r="AH128" s="14">
        <v>68.0</v>
      </c>
      <c r="AI128" s="15">
        <v>66.0</v>
      </c>
      <c r="AJ128" s="16">
        <v>26.0</v>
      </c>
      <c r="AK128" s="20">
        <v>97.0</v>
      </c>
      <c r="AL128" s="21">
        <v>143.0</v>
      </c>
      <c r="AM128" s="22">
        <v>80.0</v>
      </c>
      <c r="AN128" s="39">
        <f t="shared" ref="AN128:AP128" si="126">AH128/(AH128+AK128)</f>
        <v>0.4121212121</v>
      </c>
      <c r="AO128" s="39">
        <f t="shared" si="126"/>
        <v>0.3157894737</v>
      </c>
      <c r="AP128" s="39">
        <f t="shared" si="126"/>
        <v>0.2452830189</v>
      </c>
      <c r="AQ128" s="23"/>
      <c r="AR128" s="23"/>
      <c r="AS128" s="23"/>
    </row>
    <row r="129">
      <c r="A129" s="29">
        <v>2360.0</v>
      </c>
      <c r="B129" s="30">
        <v>2222.0</v>
      </c>
      <c r="C129" s="31" t="s">
        <v>0</v>
      </c>
      <c r="D129" s="5">
        <v>20.0</v>
      </c>
      <c r="E129" s="6">
        <v>39.0</v>
      </c>
      <c r="F129" s="7">
        <v>22.0</v>
      </c>
      <c r="G129" s="8">
        <v>50.0</v>
      </c>
      <c r="H129" s="9">
        <v>145.0</v>
      </c>
      <c r="I129" s="10">
        <v>26.0</v>
      </c>
      <c r="J129" s="11">
        <v>29.0</v>
      </c>
      <c r="K129" s="12">
        <v>7.0</v>
      </c>
      <c r="L129" s="13">
        <v>49.0</v>
      </c>
      <c r="M129" s="31"/>
      <c r="N129" s="14">
        <v>20.0</v>
      </c>
      <c r="O129" s="15">
        <v>8.0</v>
      </c>
      <c r="P129" s="16">
        <v>6.0</v>
      </c>
      <c r="Q129" s="17">
        <v>56.0</v>
      </c>
      <c r="R129" s="18">
        <v>159.0</v>
      </c>
      <c r="S129" s="19">
        <v>19.0</v>
      </c>
      <c r="T129" s="20">
        <v>14.0</v>
      </c>
      <c r="U129" s="21">
        <v>27.0</v>
      </c>
      <c r="V129" s="22">
        <v>9.0</v>
      </c>
      <c r="W129" s="31"/>
      <c r="X129" s="14">
        <v>7.0</v>
      </c>
      <c r="Y129" s="15">
        <v>6.0</v>
      </c>
      <c r="Z129" s="16">
        <v>10.0</v>
      </c>
      <c r="AA129" s="17">
        <v>58.0</v>
      </c>
      <c r="AB129" s="18">
        <v>159.0</v>
      </c>
      <c r="AC129" s="19">
        <v>21.0</v>
      </c>
      <c r="AD129" s="20">
        <v>13.0</v>
      </c>
      <c r="AE129" s="21">
        <v>18.0</v>
      </c>
      <c r="AF129" s="22">
        <v>7.0</v>
      </c>
      <c r="AG129" s="38"/>
      <c r="AH129" s="14">
        <v>20.0</v>
      </c>
      <c r="AI129" s="15">
        <v>8.0</v>
      </c>
      <c r="AJ129" s="16">
        <v>6.0</v>
      </c>
      <c r="AK129" s="20">
        <v>14.0</v>
      </c>
      <c r="AL129" s="21">
        <v>27.0</v>
      </c>
      <c r="AM129" s="22">
        <v>9.0</v>
      </c>
      <c r="AN129" s="39">
        <f t="shared" ref="AN129:AP129" si="127">AH129/(AH129+AK129)</f>
        <v>0.5882352941</v>
      </c>
      <c r="AO129" s="39">
        <f t="shared" si="127"/>
        <v>0.2285714286</v>
      </c>
      <c r="AP129" s="39">
        <f t="shared" si="127"/>
        <v>0.4</v>
      </c>
      <c r="AQ129" s="23"/>
      <c r="AR129" s="23"/>
      <c r="AS129" s="23"/>
    </row>
    <row r="130">
      <c r="A130" s="29">
        <v>2371.0</v>
      </c>
      <c r="B130" s="30">
        <v>1353.0</v>
      </c>
      <c r="C130" s="31" t="s">
        <v>0</v>
      </c>
      <c r="D130" s="5">
        <v>24.0</v>
      </c>
      <c r="E130" s="6">
        <v>31.0</v>
      </c>
      <c r="F130" s="7">
        <v>27.0</v>
      </c>
      <c r="G130" s="8">
        <v>53.0</v>
      </c>
      <c r="H130" s="9">
        <v>72.0</v>
      </c>
      <c r="I130" s="10">
        <v>31.0</v>
      </c>
      <c r="J130" s="11">
        <v>27.0</v>
      </c>
      <c r="K130" s="12">
        <v>10.0</v>
      </c>
      <c r="L130" s="13">
        <v>35.0</v>
      </c>
      <c r="M130" s="31"/>
      <c r="N130" s="14">
        <v>25.0</v>
      </c>
      <c r="O130" s="15">
        <v>11.0</v>
      </c>
      <c r="P130" s="16">
        <v>12.0</v>
      </c>
      <c r="Q130" s="17">
        <v>33.0</v>
      </c>
      <c r="R130" s="18">
        <v>78.0</v>
      </c>
      <c r="S130" s="19">
        <v>18.0</v>
      </c>
      <c r="T130" s="20">
        <v>31.0</v>
      </c>
      <c r="U130" s="21">
        <v>20.0</v>
      </c>
      <c r="V130" s="22">
        <v>22.0</v>
      </c>
      <c r="W130" s="31"/>
      <c r="X130" s="14">
        <v>19.0</v>
      </c>
      <c r="Y130" s="15">
        <v>8.0</v>
      </c>
      <c r="Z130" s="16">
        <v>14.0</v>
      </c>
      <c r="AA130" s="17">
        <v>28.0</v>
      </c>
      <c r="AB130" s="18">
        <v>78.0</v>
      </c>
      <c r="AC130" s="19">
        <v>19.0</v>
      </c>
      <c r="AD130" s="20">
        <v>24.0</v>
      </c>
      <c r="AE130" s="21">
        <v>13.0</v>
      </c>
      <c r="AF130" s="22">
        <v>17.0</v>
      </c>
      <c r="AG130" s="38"/>
      <c r="AH130" s="14">
        <v>25.0</v>
      </c>
      <c r="AI130" s="15">
        <v>11.0</v>
      </c>
      <c r="AJ130" s="16">
        <v>12.0</v>
      </c>
      <c r="AK130" s="20">
        <v>31.0</v>
      </c>
      <c r="AL130" s="21">
        <v>20.0</v>
      </c>
      <c r="AM130" s="22">
        <v>22.0</v>
      </c>
      <c r="AN130" s="39">
        <f t="shared" ref="AN130:AP130" si="128">AH130/(AH130+AK130)</f>
        <v>0.4464285714</v>
      </c>
      <c r="AO130" s="39">
        <f t="shared" si="128"/>
        <v>0.3548387097</v>
      </c>
      <c r="AP130" s="39">
        <f t="shared" si="128"/>
        <v>0.3529411765</v>
      </c>
      <c r="AQ130" s="23"/>
      <c r="AR130" s="23"/>
      <c r="AS130" s="23"/>
    </row>
    <row r="131">
      <c r="A131" s="29">
        <v>2372.0</v>
      </c>
      <c r="B131" s="30">
        <v>2474.0</v>
      </c>
      <c r="C131" s="31" t="s">
        <v>0</v>
      </c>
      <c r="D131" s="5">
        <v>32.0</v>
      </c>
      <c r="E131" s="6">
        <v>49.0</v>
      </c>
      <c r="F131" s="7">
        <v>27.0</v>
      </c>
      <c r="G131" s="8">
        <v>71.0</v>
      </c>
      <c r="H131" s="9">
        <v>134.0</v>
      </c>
      <c r="I131" s="10">
        <v>65.0</v>
      </c>
      <c r="J131" s="11">
        <v>25.0</v>
      </c>
      <c r="K131" s="12">
        <v>22.0</v>
      </c>
      <c r="L131" s="13">
        <v>66.0</v>
      </c>
      <c r="M131" s="31"/>
      <c r="N131" s="14">
        <v>12.0</v>
      </c>
      <c r="O131" s="15">
        <v>24.0</v>
      </c>
      <c r="P131" s="16">
        <v>26.0</v>
      </c>
      <c r="Q131" s="17">
        <v>57.0</v>
      </c>
      <c r="R131" s="18">
        <v>140.0</v>
      </c>
      <c r="S131" s="19">
        <v>25.0</v>
      </c>
      <c r="T131" s="20">
        <v>29.0</v>
      </c>
      <c r="U131" s="21">
        <v>28.0</v>
      </c>
      <c r="V131" s="22">
        <v>52.0</v>
      </c>
      <c r="W131" s="31"/>
      <c r="X131" s="14">
        <v>18.0</v>
      </c>
      <c r="Y131" s="15">
        <v>8.0</v>
      </c>
      <c r="Z131" s="16">
        <v>24.0</v>
      </c>
      <c r="AA131" s="17">
        <v>58.0</v>
      </c>
      <c r="AB131" s="18">
        <v>143.0</v>
      </c>
      <c r="AC131" s="19">
        <v>30.0</v>
      </c>
      <c r="AD131" s="20">
        <v>15.0</v>
      </c>
      <c r="AE131" s="21">
        <v>35.0</v>
      </c>
      <c r="AF131" s="22">
        <v>26.0</v>
      </c>
      <c r="AG131" s="38"/>
      <c r="AH131" s="14">
        <v>12.0</v>
      </c>
      <c r="AI131" s="15">
        <v>24.0</v>
      </c>
      <c r="AJ131" s="16">
        <v>26.0</v>
      </c>
      <c r="AK131" s="20">
        <v>29.0</v>
      </c>
      <c r="AL131" s="21">
        <v>28.0</v>
      </c>
      <c r="AM131" s="22">
        <v>52.0</v>
      </c>
      <c r="AN131" s="39">
        <f t="shared" ref="AN131:AP131" si="129">AH131/(AH131+AK131)</f>
        <v>0.2926829268</v>
      </c>
      <c r="AO131" s="39">
        <f t="shared" si="129"/>
        <v>0.4615384615</v>
      </c>
      <c r="AP131" s="39">
        <f t="shared" si="129"/>
        <v>0.3333333333</v>
      </c>
      <c r="AQ131" s="23"/>
      <c r="AR131" s="23"/>
      <c r="AS131" s="23"/>
    </row>
    <row r="132">
      <c r="A132" s="29">
        <v>2387.0</v>
      </c>
      <c r="B132" s="30">
        <v>2474.0</v>
      </c>
      <c r="C132" s="31" t="s">
        <v>0</v>
      </c>
      <c r="D132" s="5">
        <v>20.0</v>
      </c>
      <c r="E132" s="6">
        <v>46.0</v>
      </c>
      <c r="F132" s="7">
        <v>14.0</v>
      </c>
      <c r="G132" s="8">
        <v>78.0</v>
      </c>
      <c r="H132" s="9">
        <v>121.0</v>
      </c>
      <c r="I132" s="10">
        <v>45.0</v>
      </c>
      <c r="J132" s="11">
        <v>30.0</v>
      </c>
      <c r="K132" s="12">
        <v>27.0</v>
      </c>
      <c r="L132" s="13">
        <v>62.0</v>
      </c>
      <c r="M132" s="31"/>
      <c r="N132" s="14">
        <v>27.0</v>
      </c>
      <c r="O132" s="15">
        <v>22.0</v>
      </c>
      <c r="P132" s="16">
        <v>10.0</v>
      </c>
      <c r="Q132" s="17">
        <v>48.0</v>
      </c>
      <c r="R132" s="18">
        <v>126.0</v>
      </c>
      <c r="S132" s="19">
        <v>40.0</v>
      </c>
      <c r="T132" s="20">
        <v>36.0</v>
      </c>
      <c r="U132" s="21">
        <v>27.0</v>
      </c>
      <c r="V132" s="22">
        <v>28.0</v>
      </c>
      <c r="W132" s="31"/>
      <c r="X132" s="14">
        <v>9.0</v>
      </c>
      <c r="Y132" s="15">
        <v>4.0</v>
      </c>
      <c r="Z132" s="16">
        <v>19.0</v>
      </c>
      <c r="AA132" s="17">
        <v>47.0</v>
      </c>
      <c r="AB132" s="18">
        <v>128.0</v>
      </c>
      <c r="AC132" s="19">
        <v>38.0</v>
      </c>
      <c r="AD132" s="20">
        <v>31.0</v>
      </c>
      <c r="AE132" s="21">
        <v>18.0</v>
      </c>
      <c r="AF132" s="22">
        <v>11.0</v>
      </c>
      <c r="AG132" s="38"/>
      <c r="AH132" s="14">
        <v>27.0</v>
      </c>
      <c r="AI132" s="15">
        <v>22.0</v>
      </c>
      <c r="AJ132" s="16">
        <v>10.0</v>
      </c>
      <c r="AK132" s="20">
        <v>36.0</v>
      </c>
      <c r="AL132" s="21">
        <v>27.0</v>
      </c>
      <c r="AM132" s="22">
        <v>28.0</v>
      </c>
      <c r="AN132" s="39">
        <f t="shared" ref="AN132:AP132" si="130">AH132/(AH132+AK132)</f>
        <v>0.4285714286</v>
      </c>
      <c r="AO132" s="39">
        <f t="shared" si="130"/>
        <v>0.4489795918</v>
      </c>
      <c r="AP132" s="39">
        <f t="shared" si="130"/>
        <v>0.2631578947</v>
      </c>
      <c r="AQ132" s="23"/>
      <c r="AR132" s="23"/>
      <c r="AS132" s="23"/>
    </row>
    <row r="133">
      <c r="A133" s="29">
        <v>2399.0</v>
      </c>
      <c r="B133" s="30">
        <v>1496.0</v>
      </c>
      <c r="C133" s="31" t="s">
        <v>0</v>
      </c>
      <c r="D133" s="5">
        <v>5.0</v>
      </c>
      <c r="E133" s="6">
        <v>38.0</v>
      </c>
      <c r="F133" s="7">
        <v>13.0</v>
      </c>
      <c r="G133" s="8">
        <v>44.0</v>
      </c>
      <c r="H133" s="9">
        <v>110.0</v>
      </c>
      <c r="I133" s="10">
        <v>26.0</v>
      </c>
      <c r="J133" s="11">
        <v>15.0</v>
      </c>
      <c r="K133" s="12">
        <v>14.0</v>
      </c>
      <c r="L133" s="13">
        <v>57.0</v>
      </c>
      <c r="M133" s="31"/>
      <c r="N133" s="14">
        <v>13.0</v>
      </c>
      <c r="O133" s="15">
        <v>20.0</v>
      </c>
      <c r="P133" s="16">
        <v>15.0</v>
      </c>
      <c r="Q133" s="17">
        <v>31.0</v>
      </c>
      <c r="R133" s="18">
        <v>110.0</v>
      </c>
      <c r="S133" s="19">
        <v>12.0</v>
      </c>
      <c r="T133" s="20">
        <v>10.0</v>
      </c>
      <c r="U133" s="21">
        <v>30.0</v>
      </c>
      <c r="V133" s="22">
        <v>9.0</v>
      </c>
      <c r="W133" s="31"/>
      <c r="X133" s="14">
        <v>3.0</v>
      </c>
      <c r="Y133" s="15">
        <v>7.0</v>
      </c>
      <c r="Z133" s="16">
        <v>10.0</v>
      </c>
      <c r="AA133" s="17">
        <v>32.0</v>
      </c>
      <c r="AB133" s="18">
        <v>111.0</v>
      </c>
      <c r="AC133" s="19">
        <v>17.0</v>
      </c>
      <c r="AD133" s="20">
        <v>16.0</v>
      </c>
      <c r="AE133" s="21">
        <v>26.0</v>
      </c>
      <c r="AF133" s="22">
        <v>18.0</v>
      </c>
      <c r="AG133" s="38"/>
      <c r="AH133" s="14">
        <v>13.0</v>
      </c>
      <c r="AI133" s="15">
        <v>20.0</v>
      </c>
      <c r="AJ133" s="16">
        <v>15.0</v>
      </c>
      <c r="AK133" s="20">
        <v>10.0</v>
      </c>
      <c r="AL133" s="21">
        <v>30.0</v>
      </c>
      <c r="AM133" s="22">
        <v>9.0</v>
      </c>
      <c r="AN133" s="39">
        <f t="shared" ref="AN133:AP133" si="131">AH133/(AH133+AK133)</f>
        <v>0.5652173913</v>
      </c>
      <c r="AO133" s="39">
        <f t="shared" si="131"/>
        <v>0.4</v>
      </c>
      <c r="AP133" s="39">
        <f t="shared" si="131"/>
        <v>0.625</v>
      </c>
      <c r="AQ133" s="23"/>
      <c r="AR133" s="23"/>
      <c r="AS133" s="23"/>
    </row>
    <row r="134">
      <c r="A134" s="29">
        <v>2430.0</v>
      </c>
      <c r="B134" s="30">
        <v>1227.0</v>
      </c>
      <c r="C134" s="31" t="s">
        <v>0</v>
      </c>
      <c r="D134" s="5">
        <v>8.0</v>
      </c>
      <c r="E134" s="6">
        <v>22.0</v>
      </c>
      <c r="F134" s="7">
        <v>9.0</v>
      </c>
      <c r="G134" s="8">
        <v>28.0</v>
      </c>
      <c r="H134" s="9">
        <v>50.0</v>
      </c>
      <c r="I134" s="10">
        <v>28.0</v>
      </c>
      <c r="J134" s="11">
        <v>8.0</v>
      </c>
      <c r="K134" s="12">
        <v>7.0</v>
      </c>
      <c r="L134" s="13">
        <v>19.0</v>
      </c>
      <c r="M134" s="31"/>
      <c r="N134" s="14">
        <v>13.0</v>
      </c>
      <c r="O134" s="15">
        <v>6.0</v>
      </c>
      <c r="P134" s="16">
        <v>9.0</v>
      </c>
      <c r="Q134" s="17">
        <v>9.0</v>
      </c>
      <c r="R134" s="18">
        <v>49.0</v>
      </c>
      <c r="S134" s="19">
        <v>14.0</v>
      </c>
      <c r="T134" s="20">
        <v>17.0</v>
      </c>
      <c r="U134" s="21">
        <v>8.0</v>
      </c>
      <c r="V134" s="22">
        <v>12.0</v>
      </c>
      <c r="W134" s="31"/>
      <c r="X134" s="14">
        <v>6.0</v>
      </c>
      <c r="Y134" s="15">
        <v>4.0</v>
      </c>
      <c r="Z134" s="16">
        <v>2.0</v>
      </c>
      <c r="AA134" s="17">
        <v>8.0</v>
      </c>
      <c r="AB134" s="18">
        <v>53.0</v>
      </c>
      <c r="AC134" s="19">
        <v>11.0</v>
      </c>
      <c r="AD134" s="20">
        <v>11.0</v>
      </c>
      <c r="AE134" s="21">
        <v>8.0</v>
      </c>
      <c r="AF134" s="22">
        <v>10.0</v>
      </c>
      <c r="AG134" s="38"/>
      <c r="AH134" s="14">
        <v>13.0</v>
      </c>
      <c r="AI134" s="15">
        <v>6.0</v>
      </c>
      <c r="AJ134" s="16">
        <v>9.0</v>
      </c>
      <c r="AK134" s="20">
        <v>17.0</v>
      </c>
      <c r="AL134" s="21">
        <v>8.0</v>
      </c>
      <c r="AM134" s="22">
        <v>12.0</v>
      </c>
      <c r="AN134" s="39">
        <f t="shared" ref="AN134:AP134" si="132">AH134/(AH134+AK134)</f>
        <v>0.4333333333</v>
      </c>
      <c r="AO134" s="39">
        <f t="shared" si="132"/>
        <v>0.4285714286</v>
      </c>
      <c r="AP134" s="39">
        <f t="shared" si="132"/>
        <v>0.4285714286</v>
      </c>
      <c r="AQ134" s="23"/>
      <c r="AR134" s="23"/>
      <c r="AS134" s="23"/>
    </row>
    <row r="135">
      <c r="A135" s="29">
        <v>2440.0</v>
      </c>
      <c r="B135" s="30">
        <v>1603.0</v>
      </c>
      <c r="C135" s="31" t="s">
        <v>0</v>
      </c>
      <c r="D135" s="5">
        <v>60.0</v>
      </c>
      <c r="E135" s="6">
        <v>47.0</v>
      </c>
      <c r="F135" s="7">
        <v>13.0</v>
      </c>
      <c r="G135" s="8">
        <v>186.0</v>
      </c>
      <c r="H135" s="9">
        <v>286.0</v>
      </c>
      <c r="I135" s="10">
        <v>34.0</v>
      </c>
      <c r="J135" s="11">
        <v>51.0</v>
      </c>
      <c r="K135" s="12">
        <v>11.0</v>
      </c>
      <c r="L135" s="13">
        <v>107.0</v>
      </c>
      <c r="M135" s="31"/>
      <c r="N135" s="14">
        <v>89.0</v>
      </c>
      <c r="O135" s="15">
        <v>77.0</v>
      </c>
      <c r="P135" s="16">
        <v>17.0</v>
      </c>
      <c r="Q135" s="17">
        <v>92.0</v>
      </c>
      <c r="R135" s="18">
        <v>240.0</v>
      </c>
      <c r="S135" s="19">
        <v>12.0</v>
      </c>
      <c r="T135" s="20">
        <v>86.0</v>
      </c>
      <c r="U135" s="21">
        <v>72.0</v>
      </c>
      <c r="V135" s="22">
        <v>25.0</v>
      </c>
      <c r="W135" s="31"/>
      <c r="X135" s="14">
        <v>29.0</v>
      </c>
      <c r="Y135" s="15">
        <v>21.0</v>
      </c>
      <c r="Z135" s="16">
        <v>16.0</v>
      </c>
      <c r="AA135" s="17">
        <v>90.0</v>
      </c>
      <c r="AB135" s="18">
        <v>240.0</v>
      </c>
      <c r="AC135" s="19">
        <v>13.0</v>
      </c>
      <c r="AD135" s="20">
        <v>69.0</v>
      </c>
      <c r="AE135" s="21">
        <v>64.0</v>
      </c>
      <c r="AF135" s="22">
        <v>13.0</v>
      </c>
      <c r="AG135" s="38"/>
      <c r="AH135" s="14">
        <v>89.0</v>
      </c>
      <c r="AI135" s="15">
        <v>77.0</v>
      </c>
      <c r="AJ135" s="16">
        <v>17.0</v>
      </c>
      <c r="AK135" s="20">
        <v>86.0</v>
      </c>
      <c r="AL135" s="21">
        <v>72.0</v>
      </c>
      <c r="AM135" s="22">
        <v>25.0</v>
      </c>
      <c r="AN135" s="39">
        <f t="shared" ref="AN135:AP135" si="133">AH135/(AH135+AK135)</f>
        <v>0.5085714286</v>
      </c>
      <c r="AO135" s="39">
        <f t="shared" si="133"/>
        <v>0.5167785235</v>
      </c>
      <c r="AP135" s="39">
        <f t="shared" si="133"/>
        <v>0.4047619048</v>
      </c>
      <c r="AQ135" s="23"/>
      <c r="AR135" s="23"/>
      <c r="AS135" s="23"/>
    </row>
    <row r="136">
      <c r="A136" s="29">
        <v>2449.0</v>
      </c>
      <c r="B136" s="30">
        <v>2289.0</v>
      </c>
      <c r="C136" s="31" t="s">
        <v>0</v>
      </c>
      <c r="D136" s="5">
        <v>53.0</v>
      </c>
      <c r="E136" s="6">
        <v>64.0</v>
      </c>
      <c r="F136" s="7">
        <v>38.0</v>
      </c>
      <c r="G136" s="8">
        <v>198.0</v>
      </c>
      <c r="H136" s="9">
        <v>320.0</v>
      </c>
      <c r="I136" s="10">
        <v>71.0</v>
      </c>
      <c r="J136" s="11">
        <v>59.0</v>
      </c>
      <c r="K136" s="12">
        <v>19.0</v>
      </c>
      <c r="L136" s="13">
        <v>133.0</v>
      </c>
      <c r="M136" s="31"/>
      <c r="N136" s="14">
        <v>84.0</v>
      </c>
      <c r="O136" s="15">
        <v>72.0</v>
      </c>
      <c r="P136" s="16">
        <v>29.0</v>
      </c>
      <c r="Q136" s="17">
        <v>107.0</v>
      </c>
      <c r="R136" s="18">
        <v>262.0</v>
      </c>
      <c r="S136" s="19">
        <v>39.0</v>
      </c>
      <c r="T136" s="20">
        <v>97.0</v>
      </c>
      <c r="U136" s="21">
        <v>77.0</v>
      </c>
      <c r="V136" s="22">
        <v>41.0</v>
      </c>
      <c r="W136" s="31"/>
      <c r="X136" s="14">
        <v>35.0</v>
      </c>
      <c r="Y136" s="15">
        <v>18.0</v>
      </c>
      <c r="Z136" s="16">
        <v>26.0</v>
      </c>
      <c r="AA136" s="17">
        <v>108.0</v>
      </c>
      <c r="AB136" s="18">
        <v>268.0</v>
      </c>
      <c r="AC136" s="19">
        <v>36.0</v>
      </c>
      <c r="AD136" s="20">
        <v>82.0</v>
      </c>
      <c r="AE136" s="21">
        <v>81.0</v>
      </c>
      <c r="AF136" s="22">
        <v>30.0</v>
      </c>
      <c r="AG136" s="38"/>
      <c r="AH136" s="14">
        <v>84.0</v>
      </c>
      <c r="AI136" s="15">
        <v>72.0</v>
      </c>
      <c r="AJ136" s="16">
        <v>29.0</v>
      </c>
      <c r="AK136" s="20">
        <v>97.0</v>
      </c>
      <c r="AL136" s="21">
        <v>77.0</v>
      </c>
      <c r="AM136" s="22">
        <v>41.0</v>
      </c>
      <c r="AN136" s="39">
        <f t="shared" ref="AN136:AP136" si="134">AH136/(AH136+AK136)</f>
        <v>0.4640883978</v>
      </c>
      <c r="AO136" s="39">
        <f t="shared" si="134"/>
        <v>0.4832214765</v>
      </c>
      <c r="AP136" s="39">
        <f t="shared" si="134"/>
        <v>0.4142857143</v>
      </c>
      <c r="AQ136" s="23"/>
      <c r="AR136" s="23"/>
      <c r="AS136" s="23"/>
    </row>
    <row r="137">
      <c r="A137" s="29">
        <v>2457.0</v>
      </c>
      <c r="B137" s="30">
        <v>2601.0</v>
      </c>
      <c r="C137" s="31" t="s">
        <v>0</v>
      </c>
      <c r="D137" s="5">
        <v>28.0</v>
      </c>
      <c r="E137" s="6">
        <v>55.0</v>
      </c>
      <c r="F137" s="7">
        <v>40.0</v>
      </c>
      <c r="G137" s="8">
        <v>88.0</v>
      </c>
      <c r="H137" s="9">
        <v>167.0</v>
      </c>
      <c r="I137" s="10">
        <v>69.0</v>
      </c>
      <c r="J137" s="11">
        <v>37.0</v>
      </c>
      <c r="K137" s="12">
        <v>39.0</v>
      </c>
      <c r="L137" s="13">
        <v>85.0</v>
      </c>
      <c r="M137" s="31"/>
      <c r="N137" s="14">
        <v>32.0</v>
      </c>
      <c r="O137" s="15">
        <v>39.0</v>
      </c>
      <c r="P137" s="16">
        <v>28.0</v>
      </c>
      <c r="Q137" s="17">
        <v>52.0</v>
      </c>
      <c r="R137" s="18">
        <v>141.0</v>
      </c>
      <c r="S137" s="19">
        <v>20.0</v>
      </c>
      <c r="T137" s="20">
        <v>48.0</v>
      </c>
      <c r="U137" s="21">
        <v>62.0</v>
      </c>
      <c r="V137" s="22">
        <v>66.0</v>
      </c>
      <c r="W137" s="31"/>
      <c r="X137" s="14">
        <v>32.0</v>
      </c>
      <c r="Y137" s="15">
        <v>17.0</v>
      </c>
      <c r="Z137" s="16">
        <v>47.0</v>
      </c>
      <c r="AA137" s="17">
        <v>51.0</v>
      </c>
      <c r="AB137" s="18">
        <v>146.0</v>
      </c>
      <c r="AC137" s="19">
        <v>25.0</v>
      </c>
      <c r="AD137" s="20">
        <v>35.0</v>
      </c>
      <c r="AE137" s="21">
        <v>43.0</v>
      </c>
      <c r="AF137" s="22">
        <v>31.0</v>
      </c>
      <c r="AG137" s="38"/>
      <c r="AH137" s="14">
        <v>32.0</v>
      </c>
      <c r="AI137" s="15">
        <v>39.0</v>
      </c>
      <c r="AJ137" s="16">
        <v>28.0</v>
      </c>
      <c r="AK137" s="20">
        <v>48.0</v>
      </c>
      <c r="AL137" s="21">
        <v>62.0</v>
      </c>
      <c r="AM137" s="22">
        <v>66.0</v>
      </c>
      <c r="AN137" s="39">
        <f t="shared" ref="AN137:AP137" si="135">AH137/(AH137+AK137)</f>
        <v>0.4</v>
      </c>
      <c r="AO137" s="39">
        <f t="shared" si="135"/>
        <v>0.3861386139</v>
      </c>
      <c r="AP137" s="39">
        <f t="shared" si="135"/>
        <v>0.2978723404</v>
      </c>
      <c r="AQ137" s="23"/>
      <c r="AR137" s="23"/>
      <c r="AS137" s="23"/>
    </row>
    <row r="138">
      <c r="A138" s="29">
        <v>2464.0</v>
      </c>
      <c r="B138" s="30">
        <v>2592.0</v>
      </c>
      <c r="C138" s="31" t="s">
        <v>0</v>
      </c>
      <c r="D138" s="5">
        <v>47.0</v>
      </c>
      <c r="E138" s="6">
        <v>88.0</v>
      </c>
      <c r="F138" s="7">
        <v>19.0</v>
      </c>
      <c r="G138" s="8">
        <v>152.0</v>
      </c>
      <c r="H138" s="9">
        <v>355.0</v>
      </c>
      <c r="I138" s="10">
        <v>48.0</v>
      </c>
      <c r="J138" s="11">
        <v>64.0</v>
      </c>
      <c r="K138" s="12">
        <v>21.0</v>
      </c>
      <c r="L138" s="13">
        <v>158.0</v>
      </c>
      <c r="M138" s="31"/>
      <c r="N138" s="14">
        <v>52.0</v>
      </c>
      <c r="O138" s="15">
        <v>52.0</v>
      </c>
      <c r="P138" s="16">
        <v>12.0</v>
      </c>
      <c r="Q138" s="17">
        <v>110.0</v>
      </c>
      <c r="R138" s="18">
        <v>290.0</v>
      </c>
      <c r="S138" s="19">
        <v>26.0</v>
      </c>
      <c r="T138" s="20">
        <v>79.0</v>
      </c>
      <c r="U138" s="21">
        <v>112.0</v>
      </c>
      <c r="V138" s="22">
        <v>42.0</v>
      </c>
      <c r="W138" s="31"/>
      <c r="X138" s="14">
        <v>17.0</v>
      </c>
      <c r="Y138" s="15">
        <v>23.0</v>
      </c>
      <c r="Z138" s="16">
        <v>17.0</v>
      </c>
      <c r="AA138" s="17">
        <v>108.0</v>
      </c>
      <c r="AB138" s="18">
        <v>297.0</v>
      </c>
      <c r="AC138" s="19">
        <v>25.0</v>
      </c>
      <c r="AD138" s="20">
        <v>50.0</v>
      </c>
      <c r="AE138" s="21">
        <v>63.0</v>
      </c>
      <c r="AF138" s="22">
        <v>19.0</v>
      </c>
      <c r="AG138" s="38"/>
      <c r="AH138" s="14">
        <v>52.0</v>
      </c>
      <c r="AI138" s="15">
        <v>52.0</v>
      </c>
      <c r="AJ138" s="16">
        <v>12.0</v>
      </c>
      <c r="AK138" s="20">
        <v>79.0</v>
      </c>
      <c r="AL138" s="21">
        <v>112.0</v>
      </c>
      <c r="AM138" s="22">
        <v>42.0</v>
      </c>
      <c r="AN138" s="39">
        <f t="shared" ref="AN138:AP138" si="136">AH138/(AH138+AK138)</f>
        <v>0.3969465649</v>
      </c>
      <c r="AO138" s="39">
        <f t="shared" si="136"/>
        <v>0.3170731707</v>
      </c>
      <c r="AP138" s="39">
        <f t="shared" si="136"/>
        <v>0.2222222222</v>
      </c>
      <c r="AQ138" s="23"/>
      <c r="AR138" s="23"/>
      <c r="AS138" s="23"/>
    </row>
    <row r="139">
      <c r="A139" s="29">
        <v>2465.0</v>
      </c>
      <c r="B139" s="30">
        <v>3192.0</v>
      </c>
      <c r="C139" s="31" t="s">
        <v>0</v>
      </c>
      <c r="D139" s="5">
        <v>17.0</v>
      </c>
      <c r="E139" s="6">
        <v>82.0</v>
      </c>
      <c r="F139" s="7">
        <v>44.0</v>
      </c>
      <c r="G139" s="8">
        <v>56.0</v>
      </c>
      <c r="H139" s="9">
        <v>336.0</v>
      </c>
      <c r="I139" s="10">
        <v>117.0</v>
      </c>
      <c r="J139" s="11">
        <v>11.0</v>
      </c>
      <c r="K139" s="12">
        <v>36.0</v>
      </c>
      <c r="L139" s="13">
        <v>129.0</v>
      </c>
      <c r="M139" s="31"/>
      <c r="N139" s="14">
        <v>38.0</v>
      </c>
      <c r="O139" s="15">
        <v>79.0</v>
      </c>
      <c r="P139" s="16">
        <v>47.0</v>
      </c>
      <c r="Q139" s="17">
        <v>10.0</v>
      </c>
      <c r="R139" s="18">
        <v>195.0</v>
      </c>
      <c r="S139" s="19">
        <v>13.0</v>
      </c>
      <c r="T139" s="20">
        <v>35.0</v>
      </c>
      <c r="U139" s="21">
        <v>134.0</v>
      </c>
      <c r="V139" s="22">
        <v>123.0</v>
      </c>
      <c r="W139" s="31"/>
      <c r="X139" s="14">
        <v>19.0</v>
      </c>
      <c r="Y139" s="15">
        <v>37.0</v>
      </c>
      <c r="Z139" s="16">
        <v>52.0</v>
      </c>
      <c r="AA139" s="17">
        <v>10.0</v>
      </c>
      <c r="AB139" s="18">
        <v>190.0</v>
      </c>
      <c r="AC139" s="19">
        <v>13.0</v>
      </c>
      <c r="AD139" s="20">
        <v>30.0</v>
      </c>
      <c r="AE139" s="21">
        <v>93.0</v>
      </c>
      <c r="AF139" s="22">
        <v>58.0</v>
      </c>
      <c r="AG139" s="38"/>
      <c r="AH139" s="14">
        <v>38.0</v>
      </c>
      <c r="AI139" s="15">
        <v>79.0</v>
      </c>
      <c r="AJ139" s="16">
        <v>47.0</v>
      </c>
      <c r="AK139" s="20">
        <v>35.0</v>
      </c>
      <c r="AL139" s="21">
        <v>134.0</v>
      </c>
      <c r="AM139" s="22">
        <v>123.0</v>
      </c>
      <c r="AN139" s="39">
        <f t="shared" ref="AN139:AP139" si="137">AH139/(AH139+AK139)</f>
        <v>0.5205479452</v>
      </c>
      <c r="AO139" s="39">
        <f t="shared" si="137"/>
        <v>0.3708920188</v>
      </c>
      <c r="AP139" s="39">
        <f t="shared" si="137"/>
        <v>0.2764705882</v>
      </c>
      <c r="AQ139" s="23"/>
      <c r="AR139" s="23"/>
      <c r="AS139" s="23"/>
    </row>
    <row r="140">
      <c r="A140" s="29">
        <v>2466.0</v>
      </c>
      <c r="B140" s="30">
        <v>1701.0</v>
      </c>
      <c r="C140" s="31" t="s">
        <v>0</v>
      </c>
      <c r="D140" s="5">
        <v>19.0</v>
      </c>
      <c r="E140" s="6">
        <v>62.0</v>
      </c>
      <c r="F140" s="7">
        <v>41.0</v>
      </c>
      <c r="G140" s="8">
        <v>40.0</v>
      </c>
      <c r="H140" s="9">
        <v>279.0</v>
      </c>
      <c r="I140" s="10">
        <v>72.0</v>
      </c>
      <c r="J140" s="11">
        <v>13.0</v>
      </c>
      <c r="K140" s="12">
        <v>18.0</v>
      </c>
      <c r="L140" s="13">
        <v>90.0</v>
      </c>
      <c r="M140" s="31"/>
      <c r="N140" s="14">
        <v>27.0</v>
      </c>
      <c r="O140" s="15">
        <v>59.0</v>
      </c>
      <c r="P140" s="16">
        <v>48.0</v>
      </c>
      <c r="Q140" s="17">
        <v>12.0</v>
      </c>
      <c r="R140" s="18">
        <v>157.0</v>
      </c>
      <c r="S140" s="19">
        <v>9.0</v>
      </c>
      <c r="T140" s="20">
        <v>25.0</v>
      </c>
      <c r="U140" s="21">
        <v>101.0</v>
      </c>
      <c r="V140" s="22">
        <v>55.0</v>
      </c>
      <c r="W140" s="31"/>
      <c r="X140" s="14">
        <v>15.0</v>
      </c>
      <c r="Y140" s="15">
        <v>37.0</v>
      </c>
      <c r="Z140" s="16">
        <v>42.0</v>
      </c>
      <c r="AA140" s="17">
        <v>12.0</v>
      </c>
      <c r="AB140" s="18">
        <v>156.0</v>
      </c>
      <c r="AC140" s="19">
        <v>9.0</v>
      </c>
      <c r="AD140" s="20">
        <v>23.0</v>
      </c>
      <c r="AE140" s="21">
        <v>79.0</v>
      </c>
      <c r="AF140" s="22">
        <v>39.0</v>
      </c>
      <c r="AG140" s="38"/>
      <c r="AH140" s="14">
        <v>27.0</v>
      </c>
      <c r="AI140" s="15">
        <v>59.0</v>
      </c>
      <c r="AJ140" s="16">
        <v>48.0</v>
      </c>
      <c r="AK140" s="20">
        <v>25.0</v>
      </c>
      <c r="AL140" s="21">
        <v>101.0</v>
      </c>
      <c r="AM140" s="22">
        <v>55.0</v>
      </c>
      <c r="AN140" s="39">
        <f t="shared" ref="AN140:AP140" si="138">AH140/(AH140+AK140)</f>
        <v>0.5192307692</v>
      </c>
      <c r="AO140" s="39">
        <f t="shared" si="138"/>
        <v>0.36875</v>
      </c>
      <c r="AP140" s="39">
        <f t="shared" si="138"/>
        <v>0.4660194175</v>
      </c>
      <c r="AQ140" s="23"/>
      <c r="AR140" s="23"/>
      <c r="AS140" s="23"/>
    </row>
    <row r="141">
      <c r="A141" s="29">
        <v>2477.0</v>
      </c>
      <c r="B141" s="30">
        <v>1096.0</v>
      </c>
      <c r="C141" s="31" t="s">
        <v>0</v>
      </c>
      <c r="D141" s="5">
        <v>22.0</v>
      </c>
      <c r="E141" s="6">
        <v>85.0</v>
      </c>
      <c r="F141" s="7">
        <v>38.0</v>
      </c>
      <c r="G141" s="8">
        <v>28.0</v>
      </c>
      <c r="H141" s="9">
        <v>227.0</v>
      </c>
      <c r="I141" s="10">
        <v>65.0</v>
      </c>
      <c r="J141" s="11">
        <v>6.0</v>
      </c>
      <c r="K141" s="12">
        <v>5.0</v>
      </c>
      <c r="L141" s="13">
        <v>68.0</v>
      </c>
      <c r="M141" s="31"/>
      <c r="N141" s="14">
        <v>16.0</v>
      </c>
      <c r="O141" s="15">
        <v>96.0</v>
      </c>
      <c r="P141" s="16">
        <v>33.0</v>
      </c>
      <c r="Q141" s="17">
        <v>12.0</v>
      </c>
      <c r="R141" s="18">
        <v>85.0</v>
      </c>
      <c r="S141" s="19">
        <v>6.0</v>
      </c>
      <c r="T141" s="20">
        <v>27.0</v>
      </c>
      <c r="U141" s="21">
        <v>106.0</v>
      </c>
      <c r="V141" s="22">
        <v>61.0</v>
      </c>
      <c r="W141" s="31"/>
      <c r="X141" s="14">
        <v>16.0</v>
      </c>
      <c r="Y141" s="15">
        <v>41.0</v>
      </c>
      <c r="Z141" s="16">
        <v>35.0</v>
      </c>
      <c r="AA141" s="17">
        <v>12.0</v>
      </c>
      <c r="AB141" s="18">
        <v>81.0</v>
      </c>
      <c r="AC141" s="19">
        <v>5.0</v>
      </c>
      <c r="AD141" s="20">
        <v>14.0</v>
      </c>
      <c r="AE141" s="21">
        <v>109.0</v>
      </c>
      <c r="AF141" s="22">
        <v>45.0</v>
      </c>
      <c r="AG141" s="38"/>
      <c r="AH141" s="14">
        <v>16.0</v>
      </c>
      <c r="AI141" s="15">
        <v>96.0</v>
      </c>
      <c r="AJ141" s="16">
        <v>33.0</v>
      </c>
      <c r="AK141" s="20">
        <v>27.0</v>
      </c>
      <c r="AL141" s="21">
        <v>106.0</v>
      </c>
      <c r="AM141" s="22">
        <v>61.0</v>
      </c>
      <c r="AN141" s="39">
        <f t="shared" ref="AN141:AP141" si="139">AH141/(AH141+AK141)</f>
        <v>0.3720930233</v>
      </c>
      <c r="AO141" s="39">
        <f t="shared" si="139"/>
        <v>0.4752475248</v>
      </c>
      <c r="AP141" s="39">
        <f t="shared" si="139"/>
        <v>0.3510638298</v>
      </c>
      <c r="AQ141" s="23"/>
      <c r="AR141" s="23"/>
      <c r="AS141" s="23"/>
    </row>
    <row r="142">
      <c r="A142" s="29">
        <v>2479.0</v>
      </c>
      <c r="B142" s="30">
        <v>2373.0</v>
      </c>
      <c r="C142" s="31" t="s">
        <v>0</v>
      </c>
      <c r="D142" s="5">
        <v>23.0</v>
      </c>
      <c r="E142" s="6">
        <v>54.0</v>
      </c>
      <c r="F142" s="7">
        <v>17.0</v>
      </c>
      <c r="G142" s="8">
        <v>34.0</v>
      </c>
      <c r="H142" s="9">
        <v>116.0</v>
      </c>
      <c r="I142" s="10">
        <v>35.0</v>
      </c>
      <c r="J142" s="11">
        <v>38.0</v>
      </c>
      <c r="K142" s="12">
        <v>19.0</v>
      </c>
      <c r="L142" s="13">
        <v>59.0</v>
      </c>
      <c r="M142" s="31"/>
      <c r="N142" s="14">
        <v>20.0</v>
      </c>
      <c r="O142" s="15">
        <v>21.0</v>
      </c>
      <c r="P142" s="16">
        <v>9.0</v>
      </c>
      <c r="Q142" s="17">
        <v>38.0</v>
      </c>
      <c r="R142" s="18">
        <v>131.0</v>
      </c>
      <c r="S142" s="19">
        <v>24.0</v>
      </c>
      <c r="T142" s="20">
        <v>23.0</v>
      </c>
      <c r="U142" s="21">
        <v>35.0</v>
      </c>
      <c r="V142" s="22">
        <v>27.0</v>
      </c>
      <c r="W142" s="31"/>
      <c r="X142" s="14">
        <v>13.0</v>
      </c>
      <c r="Y142" s="15">
        <v>17.0</v>
      </c>
      <c r="Z142" s="16">
        <v>11.0</v>
      </c>
      <c r="AA142" s="17">
        <v>38.0</v>
      </c>
      <c r="AB142" s="18">
        <v>125.0</v>
      </c>
      <c r="AC142" s="19">
        <v>22.0</v>
      </c>
      <c r="AD142" s="20">
        <v>16.0</v>
      </c>
      <c r="AE142" s="21">
        <v>29.0</v>
      </c>
      <c r="AF142" s="22">
        <v>23.0</v>
      </c>
      <c r="AG142" s="38"/>
      <c r="AH142" s="14">
        <v>20.0</v>
      </c>
      <c r="AI142" s="15">
        <v>21.0</v>
      </c>
      <c r="AJ142" s="16">
        <v>9.0</v>
      </c>
      <c r="AK142" s="20">
        <v>23.0</v>
      </c>
      <c r="AL142" s="21">
        <v>35.0</v>
      </c>
      <c r="AM142" s="22">
        <v>27.0</v>
      </c>
      <c r="AN142" s="39">
        <f t="shared" ref="AN142:AP142" si="140">AH142/(AH142+AK142)</f>
        <v>0.4651162791</v>
      </c>
      <c r="AO142" s="39">
        <f t="shared" si="140"/>
        <v>0.375</v>
      </c>
      <c r="AP142" s="39">
        <f t="shared" si="140"/>
        <v>0.25</v>
      </c>
      <c r="AQ142" s="23"/>
      <c r="AR142" s="23"/>
      <c r="AS142" s="23"/>
    </row>
    <row r="143">
      <c r="A143" s="29">
        <v>2480.0</v>
      </c>
      <c r="B143" s="30">
        <v>977.0</v>
      </c>
      <c r="C143" s="31" t="s">
        <v>0</v>
      </c>
      <c r="D143" s="5">
        <v>7.0</v>
      </c>
      <c r="E143" s="6">
        <v>18.0</v>
      </c>
      <c r="F143" s="7">
        <v>16.0</v>
      </c>
      <c r="G143" s="8">
        <v>33.0</v>
      </c>
      <c r="H143" s="9">
        <v>85.0</v>
      </c>
      <c r="I143" s="10">
        <v>23.0</v>
      </c>
      <c r="J143" s="11">
        <v>16.0</v>
      </c>
      <c r="K143" s="12">
        <v>9.0</v>
      </c>
      <c r="L143" s="13">
        <v>30.0</v>
      </c>
      <c r="M143" s="31"/>
      <c r="N143" s="14">
        <v>7.0</v>
      </c>
      <c r="O143" s="15">
        <v>17.0</v>
      </c>
      <c r="P143" s="16">
        <v>5.0</v>
      </c>
      <c r="Q143" s="17">
        <v>21.0</v>
      </c>
      <c r="R143" s="18">
        <v>78.0</v>
      </c>
      <c r="S143" s="19">
        <v>16.0</v>
      </c>
      <c r="T143" s="20">
        <v>14.0</v>
      </c>
      <c r="U143" s="21">
        <v>19.0</v>
      </c>
      <c r="V143" s="22">
        <v>20.0</v>
      </c>
      <c r="W143" s="31"/>
      <c r="X143" s="14">
        <v>1.0</v>
      </c>
      <c r="Y143" s="15">
        <v>4.0</v>
      </c>
      <c r="Z143" s="16">
        <v>9.0</v>
      </c>
      <c r="AA143" s="17">
        <v>23.0</v>
      </c>
      <c r="AB143" s="18">
        <v>77.0</v>
      </c>
      <c r="AC143" s="19">
        <v>14.0</v>
      </c>
      <c r="AD143" s="20">
        <v>9.0</v>
      </c>
      <c r="AE143" s="21">
        <v>15.0</v>
      </c>
      <c r="AF143" s="22">
        <v>6.0</v>
      </c>
      <c r="AG143" s="38"/>
      <c r="AH143" s="14">
        <v>7.0</v>
      </c>
      <c r="AI143" s="15">
        <v>17.0</v>
      </c>
      <c r="AJ143" s="16">
        <v>5.0</v>
      </c>
      <c r="AK143" s="20">
        <v>14.0</v>
      </c>
      <c r="AL143" s="21">
        <v>19.0</v>
      </c>
      <c r="AM143" s="22">
        <v>20.0</v>
      </c>
      <c r="AN143" s="39">
        <f t="shared" ref="AN143:AP143" si="141">AH143/(AH143+AK143)</f>
        <v>0.3333333333</v>
      </c>
      <c r="AO143" s="39">
        <f t="shared" si="141"/>
        <v>0.4722222222</v>
      </c>
      <c r="AP143" s="39">
        <f t="shared" si="141"/>
        <v>0.2</v>
      </c>
      <c r="AQ143" s="23"/>
      <c r="AR143" s="23"/>
      <c r="AS143" s="23"/>
    </row>
    <row r="144">
      <c r="A144" s="29">
        <v>2600.0</v>
      </c>
      <c r="B144" s="30">
        <v>2809.0</v>
      </c>
      <c r="C144" s="31" t="s">
        <v>0</v>
      </c>
      <c r="D144" s="5">
        <v>25.0</v>
      </c>
      <c r="E144" s="6">
        <v>39.0</v>
      </c>
      <c r="F144" s="7">
        <v>22.0</v>
      </c>
      <c r="G144" s="8">
        <v>105.0</v>
      </c>
      <c r="H144" s="9">
        <v>152.0</v>
      </c>
      <c r="I144" s="10">
        <v>77.0</v>
      </c>
      <c r="J144" s="11">
        <v>54.0</v>
      </c>
      <c r="K144" s="12">
        <v>39.0</v>
      </c>
      <c r="L144" s="13">
        <v>86.0</v>
      </c>
      <c r="M144" s="31"/>
      <c r="N144" s="14">
        <v>39.0</v>
      </c>
      <c r="O144" s="15">
        <v>42.0</v>
      </c>
      <c r="P144" s="16">
        <v>18.0</v>
      </c>
      <c r="Q144" s="17">
        <v>66.0</v>
      </c>
      <c r="R144" s="18">
        <v>128.0</v>
      </c>
      <c r="S144" s="19">
        <v>37.0</v>
      </c>
      <c r="T144" s="20">
        <v>55.0</v>
      </c>
      <c r="U144" s="21">
        <v>43.0</v>
      </c>
      <c r="V144" s="22">
        <v>62.0</v>
      </c>
      <c r="W144" s="31"/>
      <c r="X144" s="14">
        <v>30.0</v>
      </c>
      <c r="Y144" s="15">
        <v>26.0</v>
      </c>
      <c r="Z144" s="16">
        <v>31.0</v>
      </c>
      <c r="AA144" s="17">
        <v>65.0</v>
      </c>
      <c r="AB144" s="18">
        <v>128.0</v>
      </c>
      <c r="AC144" s="19">
        <v>38.0</v>
      </c>
      <c r="AD144" s="20">
        <v>49.0</v>
      </c>
      <c r="AE144" s="21">
        <v>37.0</v>
      </c>
      <c r="AF144" s="22">
        <v>37.0</v>
      </c>
      <c r="AG144" s="38"/>
      <c r="AH144" s="14">
        <v>39.0</v>
      </c>
      <c r="AI144" s="15">
        <v>42.0</v>
      </c>
      <c r="AJ144" s="16">
        <v>18.0</v>
      </c>
      <c r="AK144" s="20">
        <v>55.0</v>
      </c>
      <c r="AL144" s="21">
        <v>43.0</v>
      </c>
      <c r="AM144" s="22">
        <v>62.0</v>
      </c>
      <c r="AN144" s="39">
        <f t="shared" ref="AN144:AP144" si="142">AH144/(AH144+AK144)</f>
        <v>0.414893617</v>
      </c>
      <c r="AO144" s="39">
        <f t="shared" si="142"/>
        <v>0.4941176471</v>
      </c>
      <c r="AP144" s="39">
        <f t="shared" si="142"/>
        <v>0.225</v>
      </c>
      <c r="AQ144" s="23"/>
      <c r="AR144" s="23"/>
      <c r="AS144" s="23"/>
    </row>
    <row r="145">
      <c r="A145" s="29">
        <v>2605.0</v>
      </c>
      <c r="B145" s="30">
        <v>1250.0</v>
      </c>
      <c r="C145" s="31" t="s">
        <v>0</v>
      </c>
      <c r="D145" s="5">
        <v>33.0</v>
      </c>
      <c r="E145" s="6">
        <v>19.0</v>
      </c>
      <c r="F145" s="7">
        <v>25.0</v>
      </c>
      <c r="G145" s="8">
        <v>63.0</v>
      </c>
      <c r="H145" s="9">
        <v>79.0</v>
      </c>
      <c r="I145" s="10">
        <v>40.0</v>
      </c>
      <c r="J145" s="11">
        <v>32.0</v>
      </c>
      <c r="K145" s="12">
        <v>17.0</v>
      </c>
      <c r="L145" s="13">
        <v>46.0</v>
      </c>
      <c r="M145" s="31"/>
      <c r="N145" s="14">
        <v>31.0</v>
      </c>
      <c r="O145" s="15">
        <v>17.0</v>
      </c>
      <c r="P145" s="16">
        <v>13.0</v>
      </c>
      <c r="Q145" s="17">
        <v>21.0</v>
      </c>
      <c r="R145" s="18">
        <v>62.0</v>
      </c>
      <c r="S145" s="19">
        <v>17.0</v>
      </c>
      <c r="T145" s="20">
        <v>58.0</v>
      </c>
      <c r="U145" s="21">
        <v>38.0</v>
      </c>
      <c r="V145" s="22">
        <v>33.0</v>
      </c>
      <c r="W145" s="31"/>
      <c r="X145" s="14">
        <v>21.0</v>
      </c>
      <c r="Y145" s="15">
        <v>10.0</v>
      </c>
      <c r="Z145" s="16">
        <v>22.0</v>
      </c>
      <c r="AA145" s="17">
        <v>18.0</v>
      </c>
      <c r="AB145" s="18">
        <v>58.0</v>
      </c>
      <c r="AC145" s="19">
        <v>17.0</v>
      </c>
      <c r="AD145" s="20">
        <v>45.0</v>
      </c>
      <c r="AE145" s="21">
        <v>29.0</v>
      </c>
      <c r="AF145" s="22">
        <v>14.0</v>
      </c>
      <c r="AG145" s="38"/>
      <c r="AH145" s="14">
        <v>31.0</v>
      </c>
      <c r="AI145" s="15">
        <v>17.0</v>
      </c>
      <c r="AJ145" s="16">
        <v>13.0</v>
      </c>
      <c r="AK145" s="20">
        <v>58.0</v>
      </c>
      <c r="AL145" s="21">
        <v>38.0</v>
      </c>
      <c r="AM145" s="22">
        <v>33.0</v>
      </c>
      <c r="AN145" s="39">
        <f t="shared" ref="AN145:AP145" si="143">AH145/(AH145+AK145)</f>
        <v>0.3483146067</v>
      </c>
      <c r="AO145" s="39">
        <f t="shared" si="143"/>
        <v>0.3090909091</v>
      </c>
      <c r="AP145" s="39">
        <f t="shared" si="143"/>
        <v>0.2826086957</v>
      </c>
      <c r="AQ145" s="23"/>
      <c r="AR145" s="23"/>
      <c r="AS145" s="23"/>
    </row>
    <row r="146">
      <c r="A146" s="29">
        <v>2606.0</v>
      </c>
      <c r="B146" s="30">
        <v>2924.0</v>
      </c>
      <c r="C146" s="31" t="s">
        <v>0</v>
      </c>
      <c r="D146" s="5">
        <v>35.0</v>
      </c>
      <c r="E146" s="6">
        <v>66.0</v>
      </c>
      <c r="F146" s="7">
        <v>33.0</v>
      </c>
      <c r="G146" s="8">
        <v>116.0</v>
      </c>
      <c r="H146" s="9">
        <v>228.0</v>
      </c>
      <c r="I146" s="10">
        <v>59.0</v>
      </c>
      <c r="J146" s="11">
        <v>44.0</v>
      </c>
      <c r="K146" s="12">
        <v>20.0</v>
      </c>
      <c r="L146" s="13">
        <v>100.0</v>
      </c>
      <c r="M146" s="31"/>
      <c r="N146" s="14">
        <v>30.0</v>
      </c>
      <c r="O146" s="15">
        <v>24.0</v>
      </c>
      <c r="P146" s="16">
        <v>14.0</v>
      </c>
      <c r="Q146" s="17">
        <v>95.0</v>
      </c>
      <c r="R146" s="18">
        <v>224.0</v>
      </c>
      <c r="S146" s="19">
        <v>44.0</v>
      </c>
      <c r="T146" s="20">
        <v>38.0</v>
      </c>
      <c r="U146" s="21">
        <v>63.0</v>
      </c>
      <c r="V146" s="22">
        <v>38.0</v>
      </c>
      <c r="W146" s="31"/>
      <c r="X146" s="14">
        <v>13.0</v>
      </c>
      <c r="Y146" s="15">
        <v>7.0</v>
      </c>
      <c r="Z146" s="16">
        <v>23.0</v>
      </c>
      <c r="AA146" s="17">
        <v>103.0</v>
      </c>
      <c r="AB146" s="18">
        <v>232.0</v>
      </c>
      <c r="AC146" s="19">
        <v>46.0</v>
      </c>
      <c r="AD146" s="20">
        <v>32.0</v>
      </c>
      <c r="AE146" s="21">
        <v>50.0</v>
      </c>
      <c r="AF146" s="22">
        <v>26.0</v>
      </c>
      <c r="AG146" s="38"/>
      <c r="AH146" s="14">
        <v>30.0</v>
      </c>
      <c r="AI146" s="15">
        <v>24.0</v>
      </c>
      <c r="AJ146" s="16">
        <v>14.0</v>
      </c>
      <c r="AK146" s="20">
        <v>38.0</v>
      </c>
      <c r="AL146" s="21">
        <v>63.0</v>
      </c>
      <c r="AM146" s="22">
        <v>38.0</v>
      </c>
      <c r="AN146" s="39">
        <f t="shared" ref="AN146:AP146" si="144">AH146/(AH146+AK146)</f>
        <v>0.4411764706</v>
      </c>
      <c r="AO146" s="39">
        <f t="shared" si="144"/>
        <v>0.275862069</v>
      </c>
      <c r="AP146" s="39">
        <f t="shared" si="144"/>
        <v>0.2692307692</v>
      </c>
      <c r="AQ146" s="23"/>
      <c r="AR146" s="23"/>
      <c r="AS146" s="23"/>
    </row>
    <row r="147">
      <c r="A147" s="29">
        <v>2611.0</v>
      </c>
      <c r="B147" s="30">
        <v>1957.0</v>
      </c>
      <c r="C147" s="31" t="s">
        <v>0</v>
      </c>
      <c r="D147" s="5">
        <v>21.0</v>
      </c>
      <c r="E147" s="6">
        <v>29.0</v>
      </c>
      <c r="F147" s="7">
        <v>26.0</v>
      </c>
      <c r="G147" s="8">
        <v>45.0</v>
      </c>
      <c r="H147" s="9">
        <v>102.0</v>
      </c>
      <c r="I147" s="10">
        <v>37.0</v>
      </c>
      <c r="J147" s="11">
        <v>28.0</v>
      </c>
      <c r="K147" s="12">
        <v>15.0</v>
      </c>
      <c r="L147" s="13">
        <v>44.0</v>
      </c>
      <c r="M147" s="31"/>
      <c r="N147" s="14">
        <v>19.0</v>
      </c>
      <c r="O147" s="15">
        <v>11.0</v>
      </c>
      <c r="P147" s="16">
        <v>15.0</v>
      </c>
      <c r="Q147" s="17">
        <v>31.0</v>
      </c>
      <c r="R147" s="18">
        <v>97.0</v>
      </c>
      <c r="S147" s="19">
        <v>24.0</v>
      </c>
      <c r="T147" s="20">
        <v>26.0</v>
      </c>
      <c r="U147" s="21">
        <v>30.0</v>
      </c>
      <c r="V147" s="22">
        <v>26.0</v>
      </c>
      <c r="W147" s="31"/>
      <c r="X147" s="14">
        <v>10.0</v>
      </c>
      <c r="Y147" s="15">
        <v>5.0</v>
      </c>
      <c r="Z147" s="16">
        <v>19.0</v>
      </c>
      <c r="AA147" s="17">
        <v>35.0</v>
      </c>
      <c r="AB147" s="18">
        <v>98.0</v>
      </c>
      <c r="AC147" s="19">
        <v>25.0</v>
      </c>
      <c r="AD147" s="20">
        <v>22.0</v>
      </c>
      <c r="AE147" s="21">
        <v>29.0</v>
      </c>
      <c r="AF147" s="22">
        <v>17.0</v>
      </c>
      <c r="AG147" s="38"/>
      <c r="AH147" s="14">
        <v>19.0</v>
      </c>
      <c r="AI147" s="15">
        <v>11.0</v>
      </c>
      <c r="AJ147" s="16">
        <v>15.0</v>
      </c>
      <c r="AK147" s="20">
        <v>26.0</v>
      </c>
      <c r="AL147" s="21">
        <v>30.0</v>
      </c>
      <c r="AM147" s="22">
        <v>26.0</v>
      </c>
      <c r="AN147" s="39">
        <f t="shared" ref="AN147:AP147" si="145">AH147/(AH147+AK147)</f>
        <v>0.4222222222</v>
      </c>
      <c r="AO147" s="39">
        <f t="shared" si="145"/>
        <v>0.2682926829</v>
      </c>
      <c r="AP147" s="39">
        <f t="shared" si="145"/>
        <v>0.3658536585</v>
      </c>
      <c r="AQ147" s="23"/>
      <c r="AR147" s="23"/>
      <c r="AS147" s="23"/>
    </row>
    <row r="148">
      <c r="A148" s="29">
        <v>2614.0</v>
      </c>
      <c r="B148" s="30">
        <v>2967.0</v>
      </c>
      <c r="C148" s="31" t="s">
        <v>0</v>
      </c>
      <c r="D148" s="5">
        <v>43.0</v>
      </c>
      <c r="E148" s="6">
        <v>36.0</v>
      </c>
      <c r="F148" s="7">
        <v>36.0</v>
      </c>
      <c r="G148" s="8">
        <v>106.0</v>
      </c>
      <c r="H148" s="9">
        <v>140.0</v>
      </c>
      <c r="I148" s="10">
        <v>88.0</v>
      </c>
      <c r="J148" s="11">
        <v>67.0</v>
      </c>
      <c r="K148" s="12">
        <v>52.0</v>
      </c>
      <c r="L148" s="13">
        <v>80.0</v>
      </c>
      <c r="M148" s="31"/>
      <c r="N148" s="14">
        <v>49.0</v>
      </c>
      <c r="O148" s="15">
        <v>21.0</v>
      </c>
      <c r="P148" s="16">
        <v>36.0</v>
      </c>
      <c r="Q148" s="17">
        <v>73.0</v>
      </c>
      <c r="R148" s="18">
        <v>115.0</v>
      </c>
      <c r="S148" s="19">
        <v>37.0</v>
      </c>
      <c r="T148" s="20">
        <v>63.0</v>
      </c>
      <c r="U148" s="21">
        <v>46.0</v>
      </c>
      <c r="V148" s="22">
        <v>73.0</v>
      </c>
      <c r="W148" s="31"/>
      <c r="X148" s="14">
        <v>37.0</v>
      </c>
      <c r="Y148" s="15">
        <v>5.0</v>
      </c>
      <c r="Z148" s="16">
        <v>40.0</v>
      </c>
      <c r="AA148" s="17">
        <v>76.0</v>
      </c>
      <c r="AB148" s="18">
        <v>112.0</v>
      </c>
      <c r="AC148" s="19">
        <v>34.0</v>
      </c>
      <c r="AD148" s="20">
        <v>45.0</v>
      </c>
      <c r="AE148" s="21">
        <v>45.0</v>
      </c>
      <c r="AF148" s="22">
        <v>53.0</v>
      </c>
      <c r="AG148" s="38"/>
      <c r="AH148" s="14">
        <v>49.0</v>
      </c>
      <c r="AI148" s="15">
        <v>21.0</v>
      </c>
      <c r="AJ148" s="16">
        <v>36.0</v>
      </c>
      <c r="AK148" s="20">
        <v>63.0</v>
      </c>
      <c r="AL148" s="21">
        <v>46.0</v>
      </c>
      <c r="AM148" s="22">
        <v>73.0</v>
      </c>
      <c r="AN148" s="39">
        <f t="shared" ref="AN148:AP148" si="146">AH148/(AH148+AK148)</f>
        <v>0.4375</v>
      </c>
      <c r="AO148" s="39">
        <f t="shared" si="146"/>
        <v>0.3134328358</v>
      </c>
      <c r="AP148" s="39">
        <f t="shared" si="146"/>
        <v>0.3302752294</v>
      </c>
      <c r="AQ148" s="23"/>
      <c r="AR148" s="23"/>
      <c r="AS148" s="23"/>
    </row>
    <row r="149">
      <c r="A149" s="29">
        <v>2622.0</v>
      </c>
      <c r="B149" s="30">
        <v>1666.0</v>
      </c>
      <c r="C149" s="31" t="s">
        <v>0</v>
      </c>
      <c r="D149" s="5">
        <v>24.0</v>
      </c>
      <c r="E149" s="6">
        <v>24.0</v>
      </c>
      <c r="F149" s="7">
        <v>37.0</v>
      </c>
      <c r="G149" s="8">
        <v>119.0</v>
      </c>
      <c r="H149" s="9">
        <v>125.0</v>
      </c>
      <c r="I149" s="10">
        <v>59.0</v>
      </c>
      <c r="J149" s="11">
        <v>43.0</v>
      </c>
      <c r="K149" s="12">
        <v>37.0</v>
      </c>
      <c r="L149" s="13">
        <v>76.0</v>
      </c>
      <c r="M149" s="31"/>
      <c r="N149" s="14">
        <v>46.0</v>
      </c>
      <c r="O149" s="15">
        <v>31.0</v>
      </c>
      <c r="P149" s="16">
        <v>20.0</v>
      </c>
      <c r="Q149" s="17">
        <v>49.0</v>
      </c>
      <c r="R149" s="18">
        <v>105.0</v>
      </c>
      <c r="S149" s="19">
        <v>25.0</v>
      </c>
      <c r="T149" s="20">
        <v>65.0</v>
      </c>
      <c r="U149" s="21">
        <v>32.0</v>
      </c>
      <c r="V149" s="22">
        <v>72.0</v>
      </c>
      <c r="W149" s="31"/>
      <c r="X149" s="14">
        <v>27.0</v>
      </c>
      <c r="Y149" s="15">
        <v>18.0</v>
      </c>
      <c r="Z149" s="16">
        <v>41.0</v>
      </c>
      <c r="AA149" s="17">
        <v>49.0</v>
      </c>
      <c r="AB149" s="18">
        <v>110.0</v>
      </c>
      <c r="AC149" s="19">
        <v>24.0</v>
      </c>
      <c r="AD149" s="20">
        <v>60.0</v>
      </c>
      <c r="AE149" s="21">
        <v>34.0</v>
      </c>
      <c r="AF149" s="22">
        <v>34.0</v>
      </c>
      <c r="AG149" s="38"/>
      <c r="AH149" s="14">
        <v>46.0</v>
      </c>
      <c r="AI149" s="15">
        <v>31.0</v>
      </c>
      <c r="AJ149" s="16">
        <v>20.0</v>
      </c>
      <c r="AK149" s="20">
        <v>65.0</v>
      </c>
      <c r="AL149" s="21">
        <v>32.0</v>
      </c>
      <c r="AM149" s="22">
        <v>72.0</v>
      </c>
      <c r="AN149" s="39">
        <f t="shared" ref="AN149:AP149" si="147">AH149/(AH149+AK149)</f>
        <v>0.4144144144</v>
      </c>
      <c r="AO149" s="39">
        <f t="shared" si="147"/>
        <v>0.4920634921</v>
      </c>
      <c r="AP149" s="39">
        <f t="shared" si="147"/>
        <v>0.2173913043</v>
      </c>
      <c r="AQ149" s="23"/>
      <c r="AR149" s="23"/>
      <c r="AS149" s="23"/>
    </row>
    <row r="150">
      <c r="A150" s="29">
        <v>2633.0</v>
      </c>
      <c r="B150" s="30">
        <v>2528.0</v>
      </c>
      <c r="C150" s="31" t="s">
        <v>0</v>
      </c>
      <c r="D150" s="5">
        <v>36.0</v>
      </c>
      <c r="E150" s="6">
        <v>65.0</v>
      </c>
      <c r="F150" s="7">
        <v>26.0</v>
      </c>
      <c r="G150" s="8">
        <v>120.0</v>
      </c>
      <c r="H150" s="9">
        <v>263.0</v>
      </c>
      <c r="I150" s="10">
        <v>74.0</v>
      </c>
      <c r="J150" s="11">
        <v>66.0</v>
      </c>
      <c r="K150" s="12">
        <v>21.0</v>
      </c>
      <c r="L150" s="13">
        <v>151.0</v>
      </c>
      <c r="M150" s="31"/>
      <c r="N150" s="14">
        <v>59.0</v>
      </c>
      <c r="O150" s="15">
        <v>48.0</v>
      </c>
      <c r="P150" s="16">
        <v>21.0</v>
      </c>
      <c r="Q150" s="17">
        <v>62.0</v>
      </c>
      <c r="R150" s="18">
        <v>229.0</v>
      </c>
      <c r="S150" s="19">
        <v>18.0</v>
      </c>
      <c r="T150" s="20">
        <v>86.0</v>
      </c>
      <c r="U150" s="21">
        <v>102.0</v>
      </c>
      <c r="V150" s="22">
        <v>69.0</v>
      </c>
      <c r="W150" s="31"/>
      <c r="X150" s="14">
        <v>39.0</v>
      </c>
      <c r="Y150" s="15">
        <v>20.0</v>
      </c>
      <c r="Z150" s="16">
        <v>34.0</v>
      </c>
      <c r="AA150" s="17">
        <v>62.0</v>
      </c>
      <c r="AB150" s="18">
        <v>236.0</v>
      </c>
      <c r="AC150" s="19">
        <v>17.0</v>
      </c>
      <c r="AD150" s="20">
        <v>77.0</v>
      </c>
      <c r="AE150" s="21">
        <v>101.0</v>
      </c>
      <c r="AF150" s="22">
        <v>34.0</v>
      </c>
      <c r="AG150" s="38"/>
      <c r="AH150" s="14">
        <v>59.0</v>
      </c>
      <c r="AI150" s="15">
        <v>48.0</v>
      </c>
      <c r="AJ150" s="16">
        <v>21.0</v>
      </c>
      <c r="AK150" s="20">
        <v>86.0</v>
      </c>
      <c r="AL150" s="21">
        <v>102.0</v>
      </c>
      <c r="AM150" s="22">
        <v>69.0</v>
      </c>
      <c r="AN150" s="39">
        <f t="shared" ref="AN150:AP150" si="148">AH150/(AH150+AK150)</f>
        <v>0.4068965517</v>
      </c>
      <c r="AO150" s="39">
        <f t="shared" si="148"/>
        <v>0.32</v>
      </c>
      <c r="AP150" s="39">
        <f t="shared" si="148"/>
        <v>0.2333333333</v>
      </c>
      <c r="AQ150" s="23"/>
      <c r="AR150" s="23"/>
      <c r="AS150" s="23"/>
    </row>
    <row r="151">
      <c r="A151" s="29">
        <v>2643.0</v>
      </c>
      <c r="B151" s="30">
        <v>1922.0</v>
      </c>
      <c r="C151" s="31" t="s">
        <v>0</v>
      </c>
      <c r="D151" s="5">
        <v>38.0</v>
      </c>
      <c r="E151" s="6">
        <v>44.0</v>
      </c>
      <c r="F151" s="7">
        <v>28.0</v>
      </c>
      <c r="G151" s="8">
        <v>161.0</v>
      </c>
      <c r="H151" s="9">
        <v>178.0</v>
      </c>
      <c r="I151" s="10">
        <v>78.0</v>
      </c>
      <c r="J151" s="11">
        <v>51.0</v>
      </c>
      <c r="K151" s="12">
        <v>34.0</v>
      </c>
      <c r="L151" s="13">
        <v>120.0</v>
      </c>
      <c r="M151" s="31"/>
      <c r="N151" s="14">
        <v>43.0</v>
      </c>
      <c r="O151" s="15">
        <v>55.0</v>
      </c>
      <c r="P151" s="16">
        <v>22.0</v>
      </c>
      <c r="Q151" s="17">
        <v>58.0</v>
      </c>
      <c r="R151" s="18">
        <v>140.0</v>
      </c>
      <c r="S151" s="19">
        <v>37.0</v>
      </c>
      <c r="T151" s="20">
        <v>115.0</v>
      </c>
      <c r="U151" s="21">
        <v>87.0</v>
      </c>
      <c r="V151" s="22">
        <v>66.0</v>
      </c>
      <c r="W151" s="31"/>
      <c r="X151" s="14">
        <v>50.0</v>
      </c>
      <c r="Y151" s="15">
        <v>16.0</v>
      </c>
      <c r="Z151" s="16">
        <v>38.0</v>
      </c>
      <c r="AA151" s="17">
        <v>63.0</v>
      </c>
      <c r="AB151" s="18">
        <v>143.0</v>
      </c>
      <c r="AC151" s="19">
        <v>38.0</v>
      </c>
      <c r="AD151" s="20">
        <v>57.0</v>
      </c>
      <c r="AE151" s="21">
        <v>82.0</v>
      </c>
      <c r="AF151" s="22">
        <v>38.0</v>
      </c>
      <c r="AG151" s="38"/>
      <c r="AH151" s="14">
        <v>43.0</v>
      </c>
      <c r="AI151" s="15">
        <v>55.0</v>
      </c>
      <c r="AJ151" s="16">
        <v>22.0</v>
      </c>
      <c r="AK151" s="20">
        <v>115.0</v>
      </c>
      <c r="AL151" s="21">
        <v>87.0</v>
      </c>
      <c r="AM151" s="22">
        <v>66.0</v>
      </c>
      <c r="AN151" s="39">
        <f t="shared" ref="AN151:AP151" si="149">AH151/(AH151+AK151)</f>
        <v>0.2721518987</v>
      </c>
      <c r="AO151" s="39">
        <f t="shared" si="149"/>
        <v>0.3873239437</v>
      </c>
      <c r="AP151" s="39">
        <f t="shared" si="149"/>
        <v>0.25</v>
      </c>
      <c r="AQ151" s="23"/>
      <c r="AR151" s="23"/>
      <c r="AS151" s="23"/>
    </row>
    <row r="152">
      <c r="A152" s="29">
        <v>2644.0</v>
      </c>
      <c r="B152" s="30">
        <v>2616.0</v>
      </c>
      <c r="C152" s="31" t="s">
        <v>0</v>
      </c>
      <c r="D152" s="5">
        <v>78.0</v>
      </c>
      <c r="E152" s="6">
        <v>40.0</v>
      </c>
      <c r="F152" s="7">
        <v>60.0</v>
      </c>
      <c r="G152" s="8">
        <v>200.0</v>
      </c>
      <c r="H152" s="9">
        <v>224.0</v>
      </c>
      <c r="I152" s="10">
        <v>96.0</v>
      </c>
      <c r="J152" s="11">
        <v>82.0</v>
      </c>
      <c r="K152" s="12">
        <v>51.0</v>
      </c>
      <c r="L152" s="13">
        <v>99.0</v>
      </c>
      <c r="M152" s="31"/>
      <c r="N152" s="14">
        <v>105.0</v>
      </c>
      <c r="O152" s="15">
        <v>62.0</v>
      </c>
      <c r="P152" s="16">
        <v>36.0</v>
      </c>
      <c r="Q152" s="17">
        <v>93.0</v>
      </c>
      <c r="R152" s="18">
        <v>115.0</v>
      </c>
      <c r="S152" s="19">
        <v>29.0</v>
      </c>
      <c r="T152" s="20">
        <v>138.0</v>
      </c>
      <c r="U152" s="21">
        <v>113.0</v>
      </c>
      <c r="V152" s="22">
        <v>106.0</v>
      </c>
      <c r="W152" s="31"/>
      <c r="X152" s="14">
        <v>78.0</v>
      </c>
      <c r="Y152" s="15">
        <v>37.0</v>
      </c>
      <c r="Z152" s="16">
        <v>58.0</v>
      </c>
      <c r="AA152" s="17">
        <v>90.0</v>
      </c>
      <c r="AB152" s="18">
        <v>116.0</v>
      </c>
      <c r="AC152" s="19">
        <v>29.0</v>
      </c>
      <c r="AD152" s="20">
        <v>111.0</v>
      </c>
      <c r="AE152" s="21">
        <v>99.0</v>
      </c>
      <c r="AF152" s="22">
        <v>63.0</v>
      </c>
      <c r="AG152" s="38"/>
      <c r="AH152" s="14">
        <v>105.0</v>
      </c>
      <c r="AI152" s="15">
        <v>62.0</v>
      </c>
      <c r="AJ152" s="16">
        <v>36.0</v>
      </c>
      <c r="AK152" s="20">
        <v>138.0</v>
      </c>
      <c r="AL152" s="21">
        <v>113.0</v>
      </c>
      <c r="AM152" s="22">
        <v>106.0</v>
      </c>
      <c r="AN152" s="39">
        <f t="shared" ref="AN152:AP152" si="150">AH152/(AH152+AK152)</f>
        <v>0.4320987654</v>
      </c>
      <c r="AO152" s="39">
        <f t="shared" si="150"/>
        <v>0.3542857143</v>
      </c>
      <c r="AP152" s="39">
        <f t="shared" si="150"/>
        <v>0.2535211268</v>
      </c>
      <c r="AQ152" s="23"/>
      <c r="AR152" s="23"/>
      <c r="AS152" s="23"/>
    </row>
    <row r="153">
      <c r="A153" s="29">
        <v>2651.0</v>
      </c>
      <c r="B153" s="30">
        <v>2828.0</v>
      </c>
      <c r="C153" s="31" t="s">
        <v>0</v>
      </c>
      <c r="D153" s="5">
        <v>39.0</v>
      </c>
      <c r="E153" s="6">
        <v>71.0</v>
      </c>
      <c r="F153" s="7">
        <v>34.0</v>
      </c>
      <c r="G153" s="8">
        <v>117.0</v>
      </c>
      <c r="H153" s="9">
        <v>224.0</v>
      </c>
      <c r="I153" s="10">
        <v>70.0</v>
      </c>
      <c r="J153" s="11">
        <v>52.0</v>
      </c>
      <c r="K153" s="12">
        <v>38.0</v>
      </c>
      <c r="L153" s="13">
        <v>72.0</v>
      </c>
      <c r="M153" s="31"/>
      <c r="N153" s="14">
        <v>36.0</v>
      </c>
      <c r="O153" s="15">
        <v>38.0</v>
      </c>
      <c r="P153" s="16">
        <v>24.0</v>
      </c>
      <c r="Q153" s="17">
        <v>71.0</v>
      </c>
      <c r="R153" s="18">
        <v>160.0</v>
      </c>
      <c r="S153" s="19">
        <v>32.0</v>
      </c>
      <c r="T153" s="20">
        <v>61.0</v>
      </c>
      <c r="U153" s="21">
        <v>72.0</v>
      </c>
      <c r="V153" s="22">
        <v>47.0</v>
      </c>
      <c r="W153" s="31"/>
      <c r="X153" s="14">
        <v>39.0</v>
      </c>
      <c r="Y153" s="15">
        <v>25.0</v>
      </c>
      <c r="Z153" s="16">
        <v>29.0</v>
      </c>
      <c r="AA153" s="17">
        <v>67.0</v>
      </c>
      <c r="AB153" s="18">
        <v>161.0</v>
      </c>
      <c r="AC153" s="19">
        <v>28.0</v>
      </c>
      <c r="AD153" s="20">
        <v>41.0</v>
      </c>
      <c r="AE153" s="21">
        <v>62.0</v>
      </c>
      <c r="AF153" s="22">
        <v>36.0</v>
      </c>
      <c r="AG153" s="38"/>
      <c r="AH153" s="14">
        <v>36.0</v>
      </c>
      <c r="AI153" s="15">
        <v>38.0</v>
      </c>
      <c r="AJ153" s="16">
        <v>24.0</v>
      </c>
      <c r="AK153" s="20">
        <v>61.0</v>
      </c>
      <c r="AL153" s="21">
        <v>72.0</v>
      </c>
      <c r="AM153" s="22">
        <v>47.0</v>
      </c>
      <c r="AN153" s="39">
        <f t="shared" ref="AN153:AP153" si="151">AH153/(AH153+AK153)</f>
        <v>0.3711340206</v>
      </c>
      <c r="AO153" s="39">
        <f t="shared" si="151"/>
        <v>0.3454545455</v>
      </c>
      <c r="AP153" s="39">
        <f t="shared" si="151"/>
        <v>0.338028169</v>
      </c>
      <c r="AQ153" s="23"/>
      <c r="AR153" s="23"/>
      <c r="AS153" s="23"/>
    </row>
    <row r="154">
      <c r="A154" s="29">
        <v>2654.0</v>
      </c>
      <c r="B154" s="30">
        <v>2303.0</v>
      </c>
      <c r="C154" s="31" t="s">
        <v>0</v>
      </c>
      <c r="D154" s="5">
        <v>41.0</v>
      </c>
      <c r="E154" s="6">
        <v>60.0</v>
      </c>
      <c r="F154" s="7">
        <v>27.0</v>
      </c>
      <c r="G154" s="8">
        <v>168.0</v>
      </c>
      <c r="H154" s="9">
        <v>223.0</v>
      </c>
      <c r="I154" s="10">
        <v>95.0</v>
      </c>
      <c r="J154" s="11">
        <v>70.0</v>
      </c>
      <c r="K154" s="12">
        <v>24.0</v>
      </c>
      <c r="L154" s="13">
        <v>103.0</v>
      </c>
      <c r="M154" s="31"/>
      <c r="N154" s="14">
        <v>64.0</v>
      </c>
      <c r="O154" s="15">
        <v>53.0</v>
      </c>
      <c r="P154" s="16">
        <v>30.0</v>
      </c>
      <c r="Q154" s="17">
        <v>77.0</v>
      </c>
      <c r="R154" s="18">
        <v>168.0</v>
      </c>
      <c r="S154" s="19">
        <v>28.0</v>
      </c>
      <c r="T154" s="20">
        <v>105.0</v>
      </c>
      <c r="U154" s="21">
        <v>96.0</v>
      </c>
      <c r="V154" s="22">
        <v>68.0</v>
      </c>
      <c r="W154" s="31"/>
      <c r="X154" s="14">
        <v>37.0</v>
      </c>
      <c r="Y154" s="15">
        <v>29.0</v>
      </c>
      <c r="Z154" s="16">
        <v>41.0</v>
      </c>
      <c r="AA154" s="17">
        <v>75.0</v>
      </c>
      <c r="AB154" s="18">
        <v>163.0</v>
      </c>
      <c r="AC154" s="19">
        <v>26.0</v>
      </c>
      <c r="AD154" s="20">
        <v>93.0</v>
      </c>
      <c r="AE154" s="21">
        <v>66.0</v>
      </c>
      <c r="AF154" s="22">
        <v>38.0</v>
      </c>
      <c r="AG154" s="38"/>
      <c r="AH154" s="14">
        <v>64.0</v>
      </c>
      <c r="AI154" s="15">
        <v>53.0</v>
      </c>
      <c r="AJ154" s="16">
        <v>30.0</v>
      </c>
      <c r="AK154" s="20">
        <v>105.0</v>
      </c>
      <c r="AL154" s="21">
        <v>96.0</v>
      </c>
      <c r="AM154" s="22">
        <v>68.0</v>
      </c>
      <c r="AN154" s="39">
        <f t="shared" ref="AN154:AP154" si="152">AH154/(AH154+AK154)</f>
        <v>0.3786982249</v>
      </c>
      <c r="AO154" s="39">
        <f t="shared" si="152"/>
        <v>0.355704698</v>
      </c>
      <c r="AP154" s="39">
        <f t="shared" si="152"/>
        <v>0.306122449</v>
      </c>
      <c r="AQ154" s="23"/>
      <c r="AR154" s="23"/>
      <c r="AS154" s="23"/>
    </row>
    <row r="155">
      <c r="A155" s="29">
        <v>2662.0</v>
      </c>
      <c r="B155" s="30">
        <v>2347.0</v>
      </c>
      <c r="C155" s="31" t="s">
        <v>0</v>
      </c>
      <c r="D155" s="5">
        <v>26.0</v>
      </c>
      <c r="E155" s="6">
        <v>39.0</v>
      </c>
      <c r="F155" s="7">
        <v>32.0</v>
      </c>
      <c r="G155" s="8">
        <v>83.0</v>
      </c>
      <c r="H155" s="9">
        <v>157.0</v>
      </c>
      <c r="I155" s="10">
        <v>72.0</v>
      </c>
      <c r="J155" s="11">
        <v>33.0</v>
      </c>
      <c r="K155" s="12">
        <v>18.0</v>
      </c>
      <c r="L155" s="13">
        <v>56.0</v>
      </c>
      <c r="M155" s="31"/>
      <c r="N155" s="14">
        <v>30.0</v>
      </c>
      <c r="O155" s="15">
        <v>25.0</v>
      </c>
      <c r="P155" s="16">
        <v>23.0</v>
      </c>
      <c r="Q155" s="17">
        <v>45.0</v>
      </c>
      <c r="R155" s="18">
        <v>115.0</v>
      </c>
      <c r="S155" s="19">
        <v>17.0</v>
      </c>
      <c r="T155" s="20">
        <v>49.0</v>
      </c>
      <c r="U155" s="21">
        <v>43.0</v>
      </c>
      <c r="V155" s="22">
        <v>68.0</v>
      </c>
      <c r="W155" s="31"/>
      <c r="X155" s="14">
        <v>21.0</v>
      </c>
      <c r="Y155" s="15">
        <v>25.0</v>
      </c>
      <c r="Z155" s="16">
        <v>25.0</v>
      </c>
      <c r="AA155" s="17">
        <v>44.0</v>
      </c>
      <c r="AB155" s="18">
        <v>119.0</v>
      </c>
      <c r="AC155" s="19">
        <v>15.0</v>
      </c>
      <c r="AD155" s="20">
        <v>32.0</v>
      </c>
      <c r="AE155" s="21">
        <v>25.0</v>
      </c>
      <c r="AF155" s="22">
        <v>39.0</v>
      </c>
      <c r="AG155" s="38"/>
      <c r="AH155" s="14">
        <v>30.0</v>
      </c>
      <c r="AI155" s="15">
        <v>25.0</v>
      </c>
      <c r="AJ155" s="16">
        <v>23.0</v>
      </c>
      <c r="AK155" s="20">
        <v>49.0</v>
      </c>
      <c r="AL155" s="21">
        <v>43.0</v>
      </c>
      <c r="AM155" s="22">
        <v>68.0</v>
      </c>
      <c r="AN155" s="39">
        <f t="shared" ref="AN155:AP155" si="153">AH155/(AH155+AK155)</f>
        <v>0.3797468354</v>
      </c>
      <c r="AO155" s="39">
        <f t="shared" si="153"/>
        <v>0.3676470588</v>
      </c>
      <c r="AP155" s="39">
        <f t="shared" si="153"/>
        <v>0.2527472527</v>
      </c>
      <c r="AQ155" s="23"/>
      <c r="AR155" s="23"/>
      <c r="AS155" s="23"/>
    </row>
    <row r="156">
      <c r="A156" s="29">
        <v>2663.0</v>
      </c>
      <c r="B156" s="30">
        <v>2253.0</v>
      </c>
      <c r="C156" s="31" t="s">
        <v>0</v>
      </c>
      <c r="D156" s="5">
        <v>36.0</v>
      </c>
      <c r="E156" s="6">
        <v>44.0</v>
      </c>
      <c r="F156" s="7">
        <v>43.0</v>
      </c>
      <c r="G156" s="8">
        <v>150.0</v>
      </c>
      <c r="H156" s="9">
        <v>169.0</v>
      </c>
      <c r="I156" s="10">
        <v>105.0</v>
      </c>
      <c r="J156" s="11">
        <v>80.0</v>
      </c>
      <c r="K156" s="12">
        <v>41.0</v>
      </c>
      <c r="L156" s="13">
        <v>107.0</v>
      </c>
      <c r="M156" s="31"/>
      <c r="N156" s="14">
        <v>69.0</v>
      </c>
      <c r="O156" s="15">
        <v>52.0</v>
      </c>
      <c r="P156" s="16">
        <v>47.0</v>
      </c>
      <c r="Q156" s="17">
        <v>63.0</v>
      </c>
      <c r="R156" s="18">
        <v>120.0</v>
      </c>
      <c r="S156" s="19">
        <v>24.0</v>
      </c>
      <c r="T156" s="20">
        <v>101.0</v>
      </c>
      <c r="U156" s="21">
        <v>86.0</v>
      </c>
      <c r="V156" s="22">
        <v>89.0</v>
      </c>
      <c r="W156" s="31"/>
      <c r="X156" s="14">
        <v>54.0</v>
      </c>
      <c r="Y156" s="15">
        <v>30.0</v>
      </c>
      <c r="Z156" s="16">
        <v>48.0</v>
      </c>
      <c r="AA156" s="17">
        <v>61.0</v>
      </c>
      <c r="AB156" s="18">
        <v>119.0</v>
      </c>
      <c r="AC156" s="19">
        <v>23.0</v>
      </c>
      <c r="AD156" s="20">
        <v>75.0</v>
      </c>
      <c r="AE156" s="21">
        <v>57.0</v>
      </c>
      <c r="AF156" s="22">
        <v>65.0</v>
      </c>
      <c r="AG156" s="38"/>
      <c r="AH156" s="14">
        <v>69.0</v>
      </c>
      <c r="AI156" s="15">
        <v>52.0</v>
      </c>
      <c r="AJ156" s="16">
        <v>47.0</v>
      </c>
      <c r="AK156" s="20">
        <v>101.0</v>
      </c>
      <c r="AL156" s="21">
        <v>86.0</v>
      </c>
      <c r="AM156" s="22">
        <v>89.0</v>
      </c>
      <c r="AN156" s="39">
        <f t="shared" ref="AN156:AP156" si="154">AH156/(AH156+AK156)</f>
        <v>0.4058823529</v>
      </c>
      <c r="AO156" s="39">
        <f t="shared" si="154"/>
        <v>0.3768115942</v>
      </c>
      <c r="AP156" s="39">
        <f t="shared" si="154"/>
        <v>0.3455882353</v>
      </c>
      <c r="AQ156" s="23"/>
      <c r="AR156" s="23"/>
      <c r="AS156" s="23"/>
    </row>
    <row r="157">
      <c r="A157" s="29">
        <v>2666.0</v>
      </c>
      <c r="B157" s="30">
        <v>2169.0</v>
      </c>
      <c r="C157" s="31" t="s">
        <v>0</v>
      </c>
      <c r="D157" s="5">
        <v>22.0</v>
      </c>
      <c r="E157" s="6">
        <v>47.0</v>
      </c>
      <c r="F157" s="7">
        <v>30.0</v>
      </c>
      <c r="G157" s="8">
        <v>64.0</v>
      </c>
      <c r="H157" s="9">
        <v>116.0</v>
      </c>
      <c r="I157" s="10">
        <v>47.0</v>
      </c>
      <c r="J157" s="11">
        <v>20.0</v>
      </c>
      <c r="K157" s="12">
        <v>24.0</v>
      </c>
      <c r="L157" s="13">
        <v>74.0</v>
      </c>
      <c r="M157" s="31"/>
      <c r="N157" s="14">
        <v>10.0</v>
      </c>
      <c r="O157" s="15">
        <v>20.0</v>
      </c>
      <c r="P157" s="16">
        <v>9.0</v>
      </c>
      <c r="Q157" s="17">
        <v>56.0</v>
      </c>
      <c r="R157" s="18">
        <v>115.0</v>
      </c>
      <c r="S157" s="19">
        <v>31.0</v>
      </c>
      <c r="T157" s="20">
        <v>25.0</v>
      </c>
      <c r="U157" s="21">
        <v>40.0</v>
      </c>
      <c r="V157" s="22">
        <v>36.0</v>
      </c>
      <c r="W157" s="31"/>
      <c r="X157" s="14">
        <v>8.0</v>
      </c>
      <c r="Y157" s="15">
        <v>17.0</v>
      </c>
      <c r="Z157" s="16">
        <v>22.0</v>
      </c>
      <c r="AA157" s="17">
        <v>60.0</v>
      </c>
      <c r="AB157" s="18">
        <v>116.0</v>
      </c>
      <c r="AC157" s="19">
        <v>28.0</v>
      </c>
      <c r="AD157" s="20">
        <v>22.0</v>
      </c>
      <c r="AE157" s="21">
        <v>32.0</v>
      </c>
      <c r="AF157" s="22">
        <v>25.0</v>
      </c>
      <c r="AG157" s="38"/>
      <c r="AH157" s="14">
        <v>10.0</v>
      </c>
      <c r="AI157" s="15">
        <v>20.0</v>
      </c>
      <c r="AJ157" s="16">
        <v>9.0</v>
      </c>
      <c r="AK157" s="20">
        <v>25.0</v>
      </c>
      <c r="AL157" s="21">
        <v>40.0</v>
      </c>
      <c r="AM157" s="22">
        <v>36.0</v>
      </c>
      <c r="AN157" s="39">
        <f t="shared" ref="AN157:AP157" si="155">AH157/(AH157+AK157)</f>
        <v>0.2857142857</v>
      </c>
      <c r="AO157" s="39">
        <f t="shared" si="155"/>
        <v>0.3333333333</v>
      </c>
      <c r="AP157" s="39">
        <f t="shared" si="155"/>
        <v>0.2</v>
      </c>
      <c r="AQ157" s="23"/>
      <c r="AR157" s="23"/>
      <c r="AS157" s="23"/>
    </row>
    <row r="158">
      <c r="A158" s="29">
        <v>2682.0</v>
      </c>
      <c r="B158" s="30">
        <v>2336.0</v>
      </c>
      <c r="C158" s="31" t="s">
        <v>0</v>
      </c>
      <c r="D158" s="5">
        <v>42.0</v>
      </c>
      <c r="E158" s="6">
        <v>43.0</v>
      </c>
      <c r="F158" s="7">
        <v>27.0</v>
      </c>
      <c r="G158" s="8">
        <v>142.0</v>
      </c>
      <c r="H158" s="9">
        <v>135.0</v>
      </c>
      <c r="I158" s="10">
        <v>67.0</v>
      </c>
      <c r="J158" s="11">
        <v>94.0</v>
      </c>
      <c r="K158" s="12">
        <v>26.0</v>
      </c>
      <c r="L158" s="13">
        <v>68.0</v>
      </c>
      <c r="M158" s="31"/>
      <c r="N158" s="14">
        <v>62.0</v>
      </c>
      <c r="O158" s="15">
        <v>22.0</v>
      </c>
      <c r="P158" s="16">
        <v>30.0</v>
      </c>
      <c r="Q158" s="17">
        <v>90.0</v>
      </c>
      <c r="R158" s="18">
        <v>102.0</v>
      </c>
      <c r="S158" s="19">
        <v>21.0</v>
      </c>
      <c r="T158" s="20">
        <v>94.0</v>
      </c>
      <c r="U158" s="21">
        <v>77.0</v>
      </c>
      <c r="V158" s="22">
        <v>56.0</v>
      </c>
      <c r="W158" s="31"/>
      <c r="X158" s="14">
        <v>45.0</v>
      </c>
      <c r="Y158" s="15">
        <v>13.0</v>
      </c>
      <c r="Z158" s="16">
        <v>42.0</v>
      </c>
      <c r="AA158" s="17">
        <v>93.0</v>
      </c>
      <c r="AB158" s="18">
        <v>104.0</v>
      </c>
      <c r="AC158" s="19">
        <v>19.0</v>
      </c>
      <c r="AD158" s="20">
        <v>71.0</v>
      </c>
      <c r="AE158" s="21">
        <v>57.0</v>
      </c>
      <c r="AF158" s="22">
        <v>35.0</v>
      </c>
      <c r="AG158" s="38"/>
      <c r="AH158" s="14">
        <v>62.0</v>
      </c>
      <c r="AI158" s="15">
        <v>22.0</v>
      </c>
      <c r="AJ158" s="16">
        <v>30.0</v>
      </c>
      <c r="AK158" s="20">
        <v>94.0</v>
      </c>
      <c r="AL158" s="21">
        <v>77.0</v>
      </c>
      <c r="AM158" s="22">
        <v>56.0</v>
      </c>
      <c r="AN158" s="39">
        <f t="shared" ref="AN158:AP158" si="156">AH158/(AH158+AK158)</f>
        <v>0.3974358974</v>
      </c>
      <c r="AO158" s="39">
        <f t="shared" si="156"/>
        <v>0.2222222222</v>
      </c>
      <c r="AP158" s="39">
        <f t="shared" si="156"/>
        <v>0.3488372093</v>
      </c>
      <c r="AQ158" s="23"/>
      <c r="AR158" s="23"/>
      <c r="AS158" s="23"/>
    </row>
    <row r="159">
      <c r="A159" s="29">
        <v>2695.0</v>
      </c>
      <c r="B159" s="30">
        <v>2438.0</v>
      </c>
      <c r="C159" s="31" t="s">
        <v>0</v>
      </c>
      <c r="D159" s="5">
        <v>44.0</v>
      </c>
      <c r="E159" s="6">
        <v>46.0</v>
      </c>
      <c r="F159" s="7">
        <v>41.0</v>
      </c>
      <c r="G159" s="8">
        <v>108.0</v>
      </c>
      <c r="H159" s="9">
        <v>171.0</v>
      </c>
      <c r="I159" s="10">
        <v>79.0</v>
      </c>
      <c r="J159" s="11">
        <v>47.0</v>
      </c>
      <c r="K159" s="12">
        <v>19.0</v>
      </c>
      <c r="L159" s="13">
        <v>87.0</v>
      </c>
      <c r="M159" s="31"/>
      <c r="N159" s="14">
        <v>47.0</v>
      </c>
      <c r="O159" s="15">
        <v>51.0</v>
      </c>
      <c r="P159" s="16">
        <v>20.0</v>
      </c>
      <c r="Q159" s="17">
        <v>61.0</v>
      </c>
      <c r="R159" s="18">
        <v>144.0</v>
      </c>
      <c r="S159" s="19">
        <v>23.0</v>
      </c>
      <c r="T159" s="20">
        <v>54.0</v>
      </c>
      <c r="U159" s="21">
        <v>50.0</v>
      </c>
      <c r="V159" s="22">
        <v>65.0</v>
      </c>
      <c r="W159" s="31"/>
      <c r="X159" s="14">
        <v>30.0</v>
      </c>
      <c r="Y159" s="15">
        <v>21.0</v>
      </c>
      <c r="Z159" s="16">
        <v>38.0</v>
      </c>
      <c r="AA159" s="17">
        <v>61.0</v>
      </c>
      <c r="AB159" s="18">
        <v>138.0</v>
      </c>
      <c r="AC159" s="19">
        <v>21.0</v>
      </c>
      <c r="AD159" s="20">
        <v>44.0</v>
      </c>
      <c r="AE159" s="21">
        <v>57.0</v>
      </c>
      <c r="AF159" s="22">
        <v>34.0</v>
      </c>
      <c r="AG159" s="38"/>
      <c r="AH159" s="14">
        <v>47.0</v>
      </c>
      <c r="AI159" s="15">
        <v>51.0</v>
      </c>
      <c r="AJ159" s="16">
        <v>20.0</v>
      </c>
      <c r="AK159" s="20">
        <v>54.0</v>
      </c>
      <c r="AL159" s="21">
        <v>50.0</v>
      </c>
      <c r="AM159" s="22">
        <v>65.0</v>
      </c>
      <c r="AN159" s="39">
        <f t="shared" ref="AN159:AP159" si="157">AH159/(AH159+AK159)</f>
        <v>0.4653465347</v>
      </c>
      <c r="AO159" s="39">
        <f t="shared" si="157"/>
        <v>0.504950495</v>
      </c>
      <c r="AP159" s="39">
        <f t="shared" si="157"/>
        <v>0.2352941176</v>
      </c>
      <c r="AQ159" s="23"/>
      <c r="AR159" s="23"/>
      <c r="AS159" s="23"/>
    </row>
    <row r="160">
      <c r="A160" s="29">
        <v>2700.0</v>
      </c>
      <c r="B160" s="30">
        <v>2023.0</v>
      </c>
      <c r="C160" s="31" t="s">
        <v>0</v>
      </c>
      <c r="D160" s="5">
        <v>36.0</v>
      </c>
      <c r="E160" s="6">
        <v>38.0</v>
      </c>
      <c r="F160" s="7">
        <v>22.0</v>
      </c>
      <c r="G160" s="8">
        <v>80.0</v>
      </c>
      <c r="H160" s="9">
        <v>178.0</v>
      </c>
      <c r="I160" s="10">
        <v>62.0</v>
      </c>
      <c r="J160" s="11">
        <v>37.0</v>
      </c>
      <c r="K160" s="12">
        <v>21.0</v>
      </c>
      <c r="L160" s="13">
        <v>55.0</v>
      </c>
      <c r="M160" s="31"/>
      <c r="N160" s="14">
        <v>24.0</v>
      </c>
      <c r="O160" s="15">
        <v>33.0</v>
      </c>
      <c r="P160" s="16">
        <v>15.0</v>
      </c>
      <c r="Q160" s="17">
        <v>68.0</v>
      </c>
      <c r="R160" s="18">
        <v>111.0</v>
      </c>
      <c r="S160" s="19">
        <v>28.0</v>
      </c>
      <c r="T160" s="20">
        <v>46.0</v>
      </c>
      <c r="U160" s="21">
        <v>50.0</v>
      </c>
      <c r="V160" s="22">
        <v>44.0</v>
      </c>
      <c r="W160" s="31"/>
      <c r="X160" s="14">
        <v>24.0</v>
      </c>
      <c r="Y160" s="15">
        <v>13.0</v>
      </c>
      <c r="Z160" s="16">
        <v>21.0</v>
      </c>
      <c r="AA160" s="17">
        <v>67.0</v>
      </c>
      <c r="AB160" s="18">
        <v>118.0</v>
      </c>
      <c r="AC160" s="19">
        <v>29.0</v>
      </c>
      <c r="AD160" s="20">
        <v>33.0</v>
      </c>
      <c r="AE160" s="21">
        <v>50.0</v>
      </c>
      <c r="AF160" s="22">
        <v>23.0</v>
      </c>
      <c r="AG160" s="38"/>
      <c r="AH160" s="14">
        <v>24.0</v>
      </c>
      <c r="AI160" s="15">
        <v>33.0</v>
      </c>
      <c r="AJ160" s="16">
        <v>15.0</v>
      </c>
      <c r="AK160" s="20">
        <v>46.0</v>
      </c>
      <c r="AL160" s="21">
        <v>50.0</v>
      </c>
      <c r="AM160" s="22">
        <v>44.0</v>
      </c>
      <c r="AN160" s="39">
        <f t="shared" ref="AN160:AP160" si="158">AH160/(AH160+AK160)</f>
        <v>0.3428571429</v>
      </c>
      <c r="AO160" s="39">
        <f t="shared" si="158"/>
        <v>0.3975903614</v>
      </c>
      <c r="AP160" s="39">
        <f t="shared" si="158"/>
        <v>0.2542372881</v>
      </c>
      <c r="AQ160" s="23"/>
      <c r="AR160" s="23"/>
      <c r="AS160" s="23"/>
    </row>
    <row r="161">
      <c r="A161" s="29">
        <v>2709.0</v>
      </c>
      <c r="B161" s="30">
        <v>848.0</v>
      </c>
      <c r="C161" s="31" t="s">
        <v>0</v>
      </c>
      <c r="D161" s="5">
        <v>10.0</v>
      </c>
      <c r="E161" s="6">
        <v>13.0</v>
      </c>
      <c r="F161" s="7">
        <v>13.0</v>
      </c>
      <c r="G161" s="8">
        <v>41.0</v>
      </c>
      <c r="H161" s="9">
        <v>69.0</v>
      </c>
      <c r="I161" s="10">
        <v>23.0</v>
      </c>
      <c r="J161" s="11">
        <v>9.0</v>
      </c>
      <c r="K161" s="12">
        <v>12.0</v>
      </c>
      <c r="L161" s="13">
        <v>39.0</v>
      </c>
      <c r="M161" s="31"/>
      <c r="N161" s="14">
        <v>21.0</v>
      </c>
      <c r="O161" s="15">
        <v>12.0</v>
      </c>
      <c r="P161" s="16">
        <v>13.0</v>
      </c>
      <c r="Q161" s="17">
        <v>14.0</v>
      </c>
      <c r="R161" s="18">
        <v>77.0</v>
      </c>
      <c r="S161" s="19">
        <v>9.0</v>
      </c>
      <c r="T161" s="20">
        <v>19.0</v>
      </c>
      <c r="U161" s="21">
        <v>19.0</v>
      </c>
      <c r="V161" s="22">
        <v>23.0</v>
      </c>
      <c r="W161" s="31"/>
      <c r="X161" s="14">
        <v>16.0</v>
      </c>
      <c r="Y161" s="15">
        <v>12.0</v>
      </c>
      <c r="Z161" s="16">
        <v>16.0</v>
      </c>
      <c r="AA161" s="17">
        <v>13.0</v>
      </c>
      <c r="AB161" s="18">
        <v>81.0</v>
      </c>
      <c r="AC161" s="19">
        <v>9.0</v>
      </c>
      <c r="AD161" s="20">
        <v>17.0</v>
      </c>
      <c r="AE161" s="21">
        <v>12.0</v>
      </c>
      <c r="AF161" s="22">
        <v>15.0</v>
      </c>
      <c r="AG161" s="38"/>
      <c r="AH161" s="14">
        <v>21.0</v>
      </c>
      <c r="AI161" s="15">
        <v>12.0</v>
      </c>
      <c r="AJ161" s="16">
        <v>13.0</v>
      </c>
      <c r="AK161" s="20">
        <v>19.0</v>
      </c>
      <c r="AL161" s="21">
        <v>19.0</v>
      </c>
      <c r="AM161" s="22">
        <v>23.0</v>
      </c>
      <c r="AN161" s="39">
        <f t="shared" ref="AN161:AP161" si="159">AH161/(AH161+AK161)</f>
        <v>0.525</v>
      </c>
      <c r="AO161" s="39">
        <f t="shared" si="159"/>
        <v>0.3870967742</v>
      </c>
      <c r="AP161" s="39">
        <f t="shared" si="159"/>
        <v>0.3611111111</v>
      </c>
      <c r="AQ161" s="23"/>
      <c r="AR161" s="23"/>
      <c r="AS161" s="23"/>
    </row>
    <row r="162">
      <c r="A162" s="29">
        <v>2710.0</v>
      </c>
      <c r="B162" s="30">
        <v>3071.0</v>
      </c>
      <c r="C162" s="31" t="s">
        <v>0</v>
      </c>
      <c r="D162" s="5">
        <v>37.0</v>
      </c>
      <c r="E162" s="6">
        <v>74.0</v>
      </c>
      <c r="F162" s="7">
        <v>21.0</v>
      </c>
      <c r="G162" s="8">
        <v>97.0</v>
      </c>
      <c r="H162" s="9">
        <v>231.0</v>
      </c>
      <c r="I162" s="10">
        <v>72.0</v>
      </c>
      <c r="J162" s="11">
        <v>36.0</v>
      </c>
      <c r="K162" s="12">
        <v>26.0</v>
      </c>
      <c r="L162" s="13">
        <v>90.0</v>
      </c>
      <c r="M162" s="31"/>
      <c r="N162" s="14">
        <v>38.0</v>
      </c>
      <c r="O162" s="15">
        <v>49.0</v>
      </c>
      <c r="P162" s="16">
        <v>22.0</v>
      </c>
      <c r="Q162" s="17">
        <v>58.0</v>
      </c>
      <c r="R162" s="18">
        <v>212.0</v>
      </c>
      <c r="S162" s="19">
        <v>22.0</v>
      </c>
      <c r="T162" s="20">
        <v>57.0</v>
      </c>
      <c r="U162" s="21">
        <v>63.0</v>
      </c>
      <c r="V162" s="22">
        <v>56.0</v>
      </c>
      <c r="W162" s="31"/>
      <c r="X162" s="14">
        <v>24.0</v>
      </c>
      <c r="Y162" s="15">
        <v>25.0</v>
      </c>
      <c r="Z162" s="16">
        <v>33.0</v>
      </c>
      <c r="AA162" s="17">
        <v>58.0</v>
      </c>
      <c r="AB162" s="18">
        <v>199.0</v>
      </c>
      <c r="AC162" s="19">
        <v>23.0</v>
      </c>
      <c r="AD162" s="20">
        <v>40.0</v>
      </c>
      <c r="AE162" s="21">
        <v>62.0</v>
      </c>
      <c r="AF162" s="22">
        <v>26.0</v>
      </c>
      <c r="AG162" s="38"/>
      <c r="AH162" s="14">
        <v>38.0</v>
      </c>
      <c r="AI162" s="15">
        <v>49.0</v>
      </c>
      <c r="AJ162" s="16">
        <v>22.0</v>
      </c>
      <c r="AK162" s="20">
        <v>57.0</v>
      </c>
      <c r="AL162" s="21">
        <v>63.0</v>
      </c>
      <c r="AM162" s="22">
        <v>56.0</v>
      </c>
      <c r="AN162" s="39">
        <f t="shared" ref="AN162:AP162" si="160">AH162/(AH162+AK162)</f>
        <v>0.4</v>
      </c>
      <c r="AO162" s="39">
        <f t="shared" si="160"/>
        <v>0.4375</v>
      </c>
      <c r="AP162" s="39">
        <f t="shared" si="160"/>
        <v>0.2820512821</v>
      </c>
      <c r="AQ162" s="23"/>
      <c r="AR162" s="23"/>
      <c r="AS162" s="23"/>
    </row>
    <row r="163">
      <c r="A163" s="29">
        <v>2711.0</v>
      </c>
      <c r="B163" s="30">
        <v>1531.0</v>
      </c>
      <c r="C163" s="31" t="s">
        <v>0</v>
      </c>
      <c r="D163" s="5">
        <v>24.0</v>
      </c>
      <c r="E163" s="6">
        <v>34.0</v>
      </c>
      <c r="F163" s="7">
        <v>18.0</v>
      </c>
      <c r="G163" s="8">
        <v>80.0</v>
      </c>
      <c r="H163" s="9">
        <v>143.0</v>
      </c>
      <c r="I163" s="10">
        <v>53.0</v>
      </c>
      <c r="J163" s="11">
        <v>27.0</v>
      </c>
      <c r="K163" s="12">
        <v>19.0</v>
      </c>
      <c r="L163" s="13">
        <v>53.0</v>
      </c>
      <c r="M163" s="31"/>
      <c r="N163" s="14">
        <v>25.0</v>
      </c>
      <c r="O163" s="15">
        <v>27.0</v>
      </c>
      <c r="P163" s="16">
        <v>25.0</v>
      </c>
      <c r="Q163" s="17">
        <v>41.0</v>
      </c>
      <c r="R163" s="18">
        <v>112.0</v>
      </c>
      <c r="S163" s="19">
        <v>15.0</v>
      </c>
      <c r="T163" s="20">
        <v>49.0</v>
      </c>
      <c r="U163" s="21">
        <v>35.0</v>
      </c>
      <c r="V163" s="22">
        <v>40.0</v>
      </c>
      <c r="W163" s="31"/>
      <c r="X163" s="14">
        <v>16.0</v>
      </c>
      <c r="Y163" s="15">
        <v>14.0</v>
      </c>
      <c r="Z163" s="16">
        <v>23.0</v>
      </c>
      <c r="AA163" s="17">
        <v>39.0</v>
      </c>
      <c r="AB163" s="18">
        <v>103.0</v>
      </c>
      <c r="AC163" s="19">
        <v>12.0</v>
      </c>
      <c r="AD163" s="20">
        <v>29.0</v>
      </c>
      <c r="AE163" s="21">
        <v>34.0</v>
      </c>
      <c r="AF163" s="22">
        <v>28.0</v>
      </c>
      <c r="AG163" s="38"/>
      <c r="AH163" s="14">
        <v>25.0</v>
      </c>
      <c r="AI163" s="15">
        <v>27.0</v>
      </c>
      <c r="AJ163" s="16">
        <v>25.0</v>
      </c>
      <c r="AK163" s="20">
        <v>49.0</v>
      </c>
      <c r="AL163" s="21">
        <v>35.0</v>
      </c>
      <c r="AM163" s="22">
        <v>40.0</v>
      </c>
      <c r="AN163" s="39">
        <f t="shared" ref="AN163:AP163" si="161">AH163/(AH163+AK163)</f>
        <v>0.3378378378</v>
      </c>
      <c r="AO163" s="39">
        <f t="shared" si="161"/>
        <v>0.435483871</v>
      </c>
      <c r="AP163" s="39">
        <f t="shared" si="161"/>
        <v>0.3846153846</v>
      </c>
      <c r="AQ163" s="23"/>
      <c r="AR163" s="23"/>
      <c r="AS163" s="23"/>
    </row>
    <row r="164">
      <c r="A164" s="29">
        <v>2715.0</v>
      </c>
      <c r="B164" s="30">
        <v>2341.0</v>
      </c>
      <c r="C164" s="31" t="s">
        <v>0</v>
      </c>
      <c r="D164" s="5">
        <v>28.0</v>
      </c>
      <c r="E164" s="6">
        <v>28.0</v>
      </c>
      <c r="F164" s="7">
        <v>27.0</v>
      </c>
      <c r="G164" s="8">
        <v>62.0</v>
      </c>
      <c r="H164" s="9">
        <v>96.0</v>
      </c>
      <c r="I164" s="10">
        <v>59.0</v>
      </c>
      <c r="J164" s="11">
        <v>28.0</v>
      </c>
      <c r="K164" s="12">
        <v>21.0</v>
      </c>
      <c r="L164" s="13">
        <v>53.0</v>
      </c>
      <c r="M164" s="31"/>
      <c r="N164" s="14">
        <v>21.0</v>
      </c>
      <c r="O164" s="15">
        <v>14.0</v>
      </c>
      <c r="P164" s="16">
        <v>19.0</v>
      </c>
      <c r="Q164" s="17">
        <v>57.0</v>
      </c>
      <c r="R164" s="18">
        <v>101.0</v>
      </c>
      <c r="S164" s="19">
        <v>50.0</v>
      </c>
      <c r="T164" s="20">
        <v>26.0</v>
      </c>
      <c r="U164" s="21">
        <v>22.0</v>
      </c>
      <c r="V164" s="22">
        <v>27.0</v>
      </c>
      <c r="W164" s="31"/>
      <c r="X164" s="14">
        <v>14.0</v>
      </c>
      <c r="Y164" s="15">
        <v>7.0</v>
      </c>
      <c r="Z164" s="16">
        <v>17.0</v>
      </c>
      <c r="AA164" s="17">
        <v>57.0</v>
      </c>
      <c r="AB164" s="18">
        <v>99.0</v>
      </c>
      <c r="AC164" s="19">
        <v>51.0</v>
      </c>
      <c r="AD164" s="20">
        <v>17.0</v>
      </c>
      <c r="AE164" s="21">
        <v>22.0</v>
      </c>
      <c r="AF164" s="22">
        <v>19.0</v>
      </c>
      <c r="AG164" s="38"/>
      <c r="AH164" s="14">
        <v>21.0</v>
      </c>
      <c r="AI164" s="15">
        <v>14.0</v>
      </c>
      <c r="AJ164" s="16">
        <v>19.0</v>
      </c>
      <c r="AK164" s="20">
        <v>26.0</v>
      </c>
      <c r="AL164" s="21">
        <v>22.0</v>
      </c>
      <c r="AM164" s="22">
        <v>27.0</v>
      </c>
      <c r="AN164" s="39">
        <f t="shared" ref="AN164:AP164" si="162">AH164/(AH164+AK164)</f>
        <v>0.4468085106</v>
      </c>
      <c r="AO164" s="39">
        <f t="shared" si="162"/>
        <v>0.3888888889</v>
      </c>
      <c r="AP164" s="39">
        <f t="shared" si="162"/>
        <v>0.4130434783</v>
      </c>
      <c r="AQ164" s="23"/>
      <c r="AR164" s="23"/>
      <c r="AS164" s="23"/>
    </row>
    <row r="165">
      <c r="A165" s="29">
        <v>2717.0</v>
      </c>
      <c r="B165" s="30">
        <v>1524.0</v>
      </c>
      <c r="C165" s="31" t="s">
        <v>0</v>
      </c>
      <c r="D165" s="5">
        <v>16.0</v>
      </c>
      <c r="E165" s="6">
        <v>19.0</v>
      </c>
      <c r="F165" s="7">
        <v>5.0</v>
      </c>
      <c r="G165" s="8">
        <v>25.0</v>
      </c>
      <c r="H165" s="9">
        <v>46.0</v>
      </c>
      <c r="I165" s="10">
        <v>16.0</v>
      </c>
      <c r="J165" s="11">
        <v>11.0</v>
      </c>
      <c r="K165" s="12">
        <v>8.0</v>
      </c>
      <c r="L165" s="13">
        <v>35.0</v>
      </c>
      <c r="M165" s="31"/>
      <c r="N165" s="14">
        <v>14.0</v>
      </c>
      <c r="O165" s="15">
        <v>7.0</v>
      </c>
      <c r="P165" s="16">
        <v>3.0</v>
      </c>
      <c r="Q165" s="17">
        <v>28.0</v>
      </c>
      <c r="R165" s="18">
        <v>56.0</v>
      </c>
      <c r="S165" s="19">
        <v>20.0</v>
      </c>
      <c r="T165" s="20">
        <v>4.0</v>
      </c>
      <c r="U165" s="21">
        <v>14.0</v>
      </c>
      <c r="V165" s="22">
        <v>4.0</v>
      </c>
      <c r="W165" s="31"/>
      <c r="X165" s="14">
        <v>9.0</v>
      </c>
      <c r="Y165" s="15">
        <v>3.0</v>
      </c>
      <c r="Z165" s="16">
        <v>1.0</v>
      </c>
      <c r="AA165" s="17">
        <v>27.0</v>
      </c>
      <c r="AB165" s="18">
        <v>59.0</v>
      </c>
      <c r="AC165" s="19">
        <v>18.0</v>
      </c>
      <c r="AD165" s="20">
        <v>5.0</v>
      </c>
      <c r="AE165" s="21">
        <v>10.0</v>
      </c>
      <c r="AF165" s="22">
        <v>4.0</v>
      </c>
      <c r="AG165" s="38"/>
      <c r="AH165" s="14">
        <v>14.0</v>
      </c>
      <c r="AI165" s="15">
        <v>7.0</v>
      </c>
      <c r="AJ165" s="16">
        <v>3.0</v>
      </c>
      <c r="AK165" s="20">
        <v>4.0</v>
      </c>
      <c r="AL165" s="21">
        <v>14.0</v>
      </c>
      <c r="AM165" s="22">
        <v>4.0</v>
      </c>
      <c r="AN165" s="39">
        <f t="shared" ref="AN165:AP165" si="163">AH165/(AH165+AK165)</f>
        <v>0.7777777778</v>
      </c>
      <c r="AO165" s="39">
        <f t="shared" si="163"/>
        <v>0.3333333333</v>
      </c>
      <c r="AP165" s="39">
        <f t="shared" si="163"/>
        <v>0.4285714286</v>
      </c>
      <c r="AQ165" s="23"/>
      <c r="AR165" s="23"/>
      <c r="AS165" s="23"/>
    </row>
    <row r="166">
      <c r="A166" s="29">
        <v>2726.0</v>
      </c>
      <c r="B166" s="30">
        <v>2106.0</v>
      </c>
      <c r="C166" s="31" t="s">
        <v>0</v>
      </c>
      <c r="D166" s="5">
        <v>30.0</v>
      </c>
      <c r="E166" s="6">
        <v>45.0</v>
      </c>
      <c r="F166" s="7">
        <v>72.0</v>
      </c>
      <c r="G166" s="8">
        <v>112.0</v>
      </c>
      <c r="H166" s="9">
        <v>143.0</v>
      </c>
      <c r="I166" s="10">
        <v>223.0</v>
      </c>
      <c r="J166" s="11">
        <v>33.0</v>
      </c>
      <c r="K166" s="12">
        <v>60.0</v>
      </c>
      <c r="L166" s="13">
        <v>57.0</v>
      </c>
      <c r="M166" s="31"/>
      <c r="N166" s="14">
        <v>23.0</v>
      </c>
      <c r="O166" s="15">
        <v>39.0</v>
      </c>
      <c r="P166" s="16">
        <v>43.0</v>
      </c>
      <c r="Q166" s="17">
        <v>19.0</v>
      </c>
      <c r="R166" s="18">
        <v>49.0</v>
      </c>
      <c r="S166" s="19">
        <v>12.0</v>
      </c>
      <c r="T166" s="20">
        <v>102.0</v>
      </c>
      <c r="U166" s="21">
        <v>87.0</v>
      </c>
      <c r="V166" s="22">
        <v>218.0</v>
      </c>
      <c r="W166" s="31"/>
      <c r="X166" s="14">
        <v>24.0</v>
      </c>
      <c r="Y166" s="15">
        <v>18.0</v>
      </c>
      <c r="Z166" s="16">
        <v>67.0</v>
      </c>
      <c r="AA166" s="17">
        <v>18.0</v>
      </c>
      <c r="AB166" s="18">
        <v>46.0</v>
      </c>
      <c r="AC166" s="19">
        <v>10.0</v>
      </c>
      <c r="AD166" s="20">
        <v>43.0</v>
      </c>
      <c r="AE166" s="21">
        <v>57.0</v>
      </c>
      <c r="AF166" s="22">
        <v>92.0</v>
      </c>
      <c r="AG166" s="38"/>
      <c r="AH166" s="14">
        <v>23.0</v>
      </c>
      <c r="AI166" s="15">
        <v>39.0</v>
      </c>
      <c r="AJ166" s="16">
        <v>43.0</v>
      </c>
      <c r="AK166" s="20">
        <v>102.0</v>
      </c>
      <c r="AL166" s="21">
        <v>87.0</v>
      </c>
      <c r="AM166" s="22">
        <v>218.0</v>
      </c>
      <c r="AN166" s="39">
        <f t="shared" ref="AN166:AP166" si="164">AH166/(AH166+AK166)</f>
        <v>0.184</v>
      </c>
      <c r="AO166" s="39">
        <f t="shared" si="164"/>
        <v>0.3095238095</v>
      </c>
      <c r="AP166" s="39">
        <f t="shared" si="164"/>
        <v>0.1647509579</v>
      </c>
      <c r="AQ166" s="23"/>
      <c r="AR166" s="23"/>
      <c r="AS166" s="23"/>
    </row>
    <row r="167">
      <c r="A167" s="29">
        <v>2730.0</v>
      </c>
      <c r="B167" s="30">
        <v>2458.0</v>
      </c>
      <c r="C167" s="31" t="s">
        <v>0</v>
      </c>
      <c r="D167" s="5">
        <v>19.0</v>
      </c>
      <c r="E167" s="6">
        <v>39.0</v>
      </c>
      <c r="F167" s="7">
        <v>26.0</v>
      </c>
      <c r="G167" s="8">
        <v>40.0</v>
      </c>
      <c r="H167" s="9">
        <v>103.0</v>
      </c>
      <c r="I167" s="10">
        <v>34.0</v>
      </c>
      <c r="J167" s="11">
        <v>27.0</v>
      </c>
      <c r="K167" s="12">
        <v>12.0</v>
      </c>
      <c r="L167" s="13">
        <v>54.0</v>
      </c>
      <c r="M167" s="31"/>
      <c r="N167" s="14">
        <v>12.0</v>
      </c>
      <c r="O167" s="15">
        <v>10.0</v>
      </c>
      <c r="P167" s="16">
        <v>10.0</v>
      </c>
      <c r="Q167" s="17">
        <v>34.0</v>
      </c>
      <c r="R167" s="18">
        <v>108.0</v>
      </c>
      <c r="S167" s="19">
        <v>30.0</v>
      </c>
      <c r="T167" s="20">
        <v>20.0</v>
      </c>
      <c r="U167" s="21">
        <v>19.0</v>
      </c>
      <c r="V167" s="22">
        <v>20.0</v>
      </c>
      <c r="W167" s="31"/>
      <c r="X167" s="14">
        <v>6.0</v>
      </c>
      <c r="Y167" s="15">
        <v>6.0</v>
      </c>
      <c r="Z167" s="16">
        <v>10.0</v>
      </c>
      <c r="AA167" s="17">
        <v>33.0</v>
      </c>
      <c r="AB167" s="18">
        <v>122.0</v>
      </c>
      <c r="AC167" s="19">
        <v>32.0</v>
      </c>
      <c r="AD167" s="20">
        <v>19.0</v>
      </c>
      <c r="AE167" s="21">
        <v>23.0</v>
      </c>
      <c r="AF167" s="22">
        <v>15.0</v>
      </c>
      <c r="AG167" s="38"/>
      <c r="AH167" s="14">
        <v>12.0</v>
      </c>
      <c r="AI167" s="15">
        <v>10.0</v>
      </c>
      <c r="AJ167" s="16">
        <v>10.0</v>
      </c>
      <c r="AK167" s="20">
        <v>20.0</v>
      </c>
      <c r="AL167" s="21">
        <v>19.0</v>
      </c>
      <c r="AM167" s="22">
        <v>20.0</v>
      </c>
      <c r="AN167" s="39">
        <f t="shared" ref="AN167:AP167" si="165">AH167/(AH167+AK167)</f>
        <v>0.375</v>
      </c>
      <c r="AO167" s="39">
        <f t="shared" si="165"/>
        <v>0.3448275862</v>
      </c>
      <c r="AP167" s="39">
        <f t="shared" si="165"/>
        <v>0.3333333333</v>
      </c>
      <c r="AQ167" s="23"/>
      <c r="AR167" s="23"/>
      <c r="AS167" s="23"/>
    </row>
    <row r="168">
      <c r="A168" s="29">
        <v>2731.0</v>
      </c>
      <c r="B168" s="30">
        <v>2336.0</v>
      </c>
      <c r="C168" s="31" t="s">
        <v>0</v>
      </c>
      <c r="D168" s="5">
        <v>16.0</v>
      </c>
      <c r="E168" s="6">
        <v>94.0</v>
      </c>
      <c r="F168" s="7">
        <v>46.0</v>
      </c>
      <c r="G168" s="8">
        <v>39.0</v>
      </c>
      <c r="H168" s="9">
        <v>330.0</v>
      </c>
      <c r="I168" s="10">
        <v>84.0</v>
      </c>
      <c r="J168" s="11">
        <v>18.0</v>
      </c>
      <c r="K168" s="12">
        <v>27.0</v>
      </c>
      <c r="L168" s="13">
        <v>103.0</v>
      </c>
      <c r="M168" s="31"/>
      <c r="N168" s="14">
        <v>27.0</v>
      </c>
      <c r="O168" s="15">
        <v>93.0</v>
      </c>
      <c r="P168" s="16">
        <v>60.0</v>
      </c>
      <c r="Q168" s="17">
        <v>14.0</v>
      </c>
      <c r="R168" s="18">
        <v>166.0</v>
      </c>
      <c r="S168" s="19">
        <v>19.0</v>
      </c>
      <c r="T168" s="20">
        <v>26.0</v>
      </c>
      <c r="U168" s="21">
        <v>122.0</v>
      </c>
      <c r="V168" s="22">
        <v>71.0</v>
      </c>
      <c r="W168" s="31"/>
      <c r="X168" s="14">
        <v>22.0</v>
      </c>
      <c r="Y168" s="15">
        <v>50.0</v>
      </c>
      <c r="Z168" s="16">
        <v>51.0</v>
      </c>
      <c r="AA168" s="17">
        <v>15.0</v>
      </c>
      <c r="AB168" s="18">
        <v>165.0</v>
      </c>
      <c r="AC168" s="19">
        <v>17.0</v>
      </c>
      <c r="AD168" s="20">
        <v>23.0</v>
      </c>
      <c r="AE168" s="21">
        <v>118.0</v>
      </c>
      <c r="AF168" s="22">
        <v>40.0</v>
      </c>
      <c r="AG168" s="38"/>
      <c r="AH168" s="14">
        <v>27.0</v>
      </c>
      <c r="AI168" s="15">
        <v>93.0</v>
      </c>
      <c r="AJ168" s="16">
        <v>60.0</v>
      </c>
      <c r="AK168" s="20">
        <v>26.0</v>
      </c>
      <c r="AL168" s="21">
        <v>122.0</v>
      </c>
      <c r="AM168" s="22">
        <v>71.0</v>
      </c>
      <c r="AN168" s="39">
        <f t="shared" ref="AN168:AP168" si="166">AH168/(AH168+AK168)</f>
        <v>0.5094339623</v>
      </c>
      <c r="AO168" s="39">
        <f t="shared" si="166"/>
        <v>0.4325581395</v>
      </c>
      <c r="AP168" s="39">
        <f t="shared" si="166"/>
        <v>0.4580152672</v>
      </c>
      <c r="AQ168" s="23"/>
      <c r="AR168" s="23"/>
      <c r="AS168" s="23"/>
    </row>
    <row r="169">
      <c r="A169" s="29">
        <v>2733.0</v>
      </c>
      <c r="B169" s="30">
        <v>2756.0</v>
      </c>
      <c r="C169" s="31" t="s">
        <v>0</v>
      </c>
      <c r="D169" s="5">
        <v>20.0</v>
      </c>
      <c r="E169" s="6">
        <v>25.0</v>
      </c>
      <c r="F169" s="7">
        <v>19.0</v>
      </c>
      <c r="G169" s="8">
        <v>54.0</v>
      </c>
      <c r="H169" s="9">
        <v>101.0</v>
      </c>
      <c r="I169" s="10">
        <v>49.0</v>
      </c>
      <c r="J169" s="11">
        <v>20.0</v>
      </c>
      <c r="K169" s="12">
        <v>22.0</v>
      </c>
      <c r="L169" s="13">
        <v>39.0</v>
      </c>
      <c r="M169" s="31"/>
      <c r="N169" s="14">
        <v>15.0</v>
      </c>
      <c r="O169" s="15">
        <v>13.0</v>
      </c>
      <c r="P169" s="16">
        <v>16.0</v>
      </c>
      <c r="Q169" s="17">
        <v>38.0</v>
      </c>
      <c r="R169" s="18">
        <v>94.0</v>
      </c>
      <c r="S169" s="19">
        <v>28.0</v>
      </c>
      <c r="T169" s="20">
        <v>27.0</v>
      </c>
      <c r="U169" s="21">
        <v>18.0</v>
      </c>
      <c r="V169" s="22">
        <v>37.0</v>
      </c>
      <c r="W169" s="31"/>
      <c r="X169" s="14">
        <v>11.0</v>
      </c>
      <c r="Y169" s="15">
        <v>7.0</v>
      </c>
      <c r="Z169" s="16">
        <v>17.0</v>
      </c>
      <c r="AA169" s="17">
        <v>37.0</v>
      </c>
      <c r="AB169" s="18">
        <v>97.0</v>
      </c>
      <c r="AC169" s="19">
        <v>25.0</v>
      </c>
      <c r="AD169" s="20">
        <v>16.0</v>
      </c>
      <c r="AE169" s="21">
        <v>15.0</v>
      </c>
      <c r="AF169" s="22">
        <v>17.0</v>
      </c>
      <c r="AG169" s="38"/>
      <c r="AH169" s="14">
        <v>15.0</v>
      </c>
      <c r="AI169" s="15">
        <v>13.0</v>
      </c>
      <c r="AJ169" s="16">
        <v>16.0</v>
      </c>
      <c r="AK169" s="20">
        <v>27.0</v>
      </c>
      <c r="AL169" s="21">
        <v>18.0</v>
      </c>
      <c r="AM169" s="22">
        <v>37.0</v>
      </c>
      <c r="AN169" s="39">
        <f t="shared" ref="AN169:AP169" si="167">AH169/(AH169+AK169)</f>
        <v>0.3571428571</v>
      </c>
      <c r="AO169" s="39">
        <f t="shared" si="167"/>
        <v>0.4193548387</v>
      </c>
      <c r="AP169" s="39">
        <f t="shared" si="167"/>
        <v>0.3018867925</v>
      </c>
      <c r="AQ169" s="23"/>
      <c r="AR169" s="23"/>
      <c r="AS169" s="23"/>
    </row>
    <row r="170">
      <c r="A170" s="29">
        <v>2737.0</v>
      </c>
      <c r="B170" s="30">
        <v>1198.0</v>
      </c>
      <c r="C170" s="31" t="s">
        <v>0</v>
      </c>
      <c r="D170" s="5">
        <v>5.0</v>
      </c>
      <c r="E170" s="6">
        <v>7.0</v>
      </c>
      <c r="F170" s="7">
        <v>6.0</v>
      </c>
      <c r="G170" s="8">
        <v>19.0</v>
      </c>
      <c r="H170" s="9">
        <v>49.0</v>
      </c>
      <c r="I170" s="10">
        <v>13.0</v>
      </c>
      <c r="J170" s="11">
        <v>22.0</v>
      </c>
      <c r="K170" s="12">
        <v>5.0</v>
      </c>
      <c r="L170" s="13">
        <v>15.0</v>
      </c>
      <c r="M170" s="31"/>
      <c r="N170" s="14">
        <v>1.0</v>
      </c>
      <c r="O170" s="15">
        <v>1.0</v>
      </c>
      <c r="P170" s="16">
        <v>1.0</v>
      </c>
      <c r="Q170" s="17">
        <v>29.0</v>
      </c>
      <c r="R170" s="18">
        <v>51.0</v>
      </c>
      <c r="S170" s="19">
        <v>14.0</v>
      </c>
      <c r="T170" s="20">
        <v>5.0</v>
      </c>
      <c r="U170" s="21">
        <v>3.0</v>
      </c>
      <c r="V170" s="22">
        <v>4.0</v>
      </c>
      <c r="W170" s="31"/>
      <c r="X170" s="14">
        <v>1.0</v>
      </c>
      <c r="Y170" s="15">
        <v>1.0</v>
      </c>
      <c r="Z170" s="16">
        <v>3.0</v>
      </c>
      <c r="AA170" s="17">
        <v>34.0</v>
      </c>
      <c r="AB170" s="18">
        <v>49.0</v>
      </c>
      <c r="AC170" s="19">
        <v>19.0</v>
      </c>
      <c r="AD170" s="20">
        <v>3.0</v>
      </c>
      <c r="AE170" s="21">
        <v>2.0</v>
      </c>
      <c r="AF170" s="22">
        <v>3.0</v>
      </c>
      <c r="AG170" s="38"/>
      <c r="AH170" s="14">
        <v>1.0</v>
      </c>
      <c r="AI170" s="15">
        <v>1.0</v>
      </c>
      <c r="AJ170" s="16">
        <v>1.0</v>
      </c>
      <c r="AK170" s="20">
        <v>5.0</v>
      </c>
      <c r="AL170" s="21">
        <v>3.0</v>
      </c>
      <c r="AM170" s="22">
        <v>4.0</v>
      </c>
      <c r="AN170" s="39">
        <f t="shared" ref="AN170:AP170" si="168">AH170/(AH170+AK170)</f>
        <v>0.1666666667</v>
      </c>
      <c r="AO170" s="39">
        <f t="shared" si="168"/>
        <v>0.25</v>
      </c>
      <c r="AP170" s="39">
        <f t="shared" si="168"/>
        <v>0.2</v>
      </c>
      <c r="AQ170" s="23"/>
      <c r="AR170" s="23"/>
      <c r="AS170" s="23"/>
    </row>
    <row r="171">
      <c r="A171" s="29">
        <v>2740.0</v>
      </c>
      <c r="B171" s="30">
        <v>2389.0</v>
      </c>
      <c r="C171" s="31" t="s">
        <v>0</v>
      </c>
      <c r="D171" s="5">
        <v>5.0</v>
      </c>
      <c r="E171" s="6">
        <v>19.0</v>
      </c>
      <c r="F171" s="7">
        <v>4.0</v>
      </c>
      <c r="G171" s="8">
        <v>17.0</v>
      </c>
      <c r="H171" s="9">
        <v>48.0</v>
      </c>
      <c r="I171" s="10">
        <v>16.0</v>
      </c>
      <c r="J171" s="11">
        <v>10.0</v>
      </c>
      <c r="K171" s="12">
        <v>7.0</v>
      </c>
      <c r="L171" s="13">
        <v>29.0</v>
      </c>
      <c r="M171" s="31"/>
      <c r="N171" s="14">
        <v>2.0</v>
      </c>
      <c r="O171" s="15">
        <v>7.0</v>
      </c>
      <c r="P171" s="16">
        <v>2.0</v>
      </c>
      <c r="Q171" s="17">
        <v>11.0</v>
      </c>
      <c r="R171" s="18">
        <v>56.0</v>
      </c>
      <c r="S171" s="19">
        <v>9.0</v>
      </c>
      <c r="T171" s="20">
        <v>10.0</v>
      </c>
      <c r="U171" s="21">
        <v>16.0</v>
      </c>
      <c r="V171" s="22">
        <v>13.0</v>
      </c>
      <c r="W171" s="31"/>
      <c r="X171" s="14">
        <v>0.0</v>
      </c>
      <c r="Y171" s="15">
        <v>4.0</v>
      </c>
      <c r="Z171" s="16">
        <v>2.0</v>
      </c>
      <c r="AA171" s="17">
        <v>9.0</v>
      </c>
      <c r="AB171" s="18">
        <v>50.0</v>
      </c>
      <c r="AC171" s="19">
        <v>6.0</v>
      </c>
      <c r="AD171" s="20">
        <v>5.0</v>
      </c>
      <c r="AE171" s="21">
        <v>13.0</v>
      </c>
      <c r="AF171" s="22">
        <v>10.0</v>
      </c>
      <c r="AG171" s="38"/>
      <c r="AH171" s="14">
        <v>2.0</v>
      </c>
      <c r="AI171" s="15">
        <v>7.0</v>
      </c>
      <c r="AJ171" s="16">
        <v>2.0</v>
      </c>
      <c r="AK171" s="20">
        <v>10.0</v>
      </c>
      <c r="AL171" s="21">
        <v>16.0</v>
      </c>
      <c r="AM171" s="22">
        <v>13.0</v>
      </c>
      <c r="AN171" s="39">
        <f t="shared" ref="AN171:AP171" si="169">AH171/(AH171+AK171)</f>
        <v>0.1666666667</v>
      </c>
      <c r="AO171" s="39">
        <f t="shared" si="169"/>
        <v>0.3043478261</v>
      </c>
      <c r="AP171" s="39">
        <f t="shared" si="169"/>
        <v>0.1333333333</v>
      </c>
      <c r="AQ171" s="23"/>
      <c r="AR171" s="23"/>
      <c r="AS171" s="23"/>
    </row>
    <row r="172">
      <c r="A172" s="29">
        <v>2743.0</v>
      </c>
      <c r="B172" s="30">
        <v>3042.0</v>
      </c>
      <c r="C172" s="31" t="s">
        <v>0</v>
      </c>
      <c r="D172" s="5">
        <v>20.0</v>
      </c>
      <c r="E172" s="6">
        <v>30.0</v>
      </c>
      <c r="F172" s="7">
        <v>29.0</v>
      </c>
      <c r="G172" s="8">
        <v>89.0</v>
      </c>
      <c r="H172" s="9">
        <v>134.0</v>
      </c>
      <c r="I172" s="10">
        <v>73.0</v>
      </c>
      <c r="J172" s="11">
        <v>35.0</v>
      </c>
      <c r="K172" s="12">
        <v>24.0</v>
      </c>
      <c r="L172" s="13">
        <v>60.0</v>
      </c>
      <c r="M172" s="31"/>
      <c r="N172" s="14">
        <v>25.0</v>
      </c>
      <c r="O172" s="15">
        <v>17.0</v>
      </c>
      <c r="P172" s="16">
        <v>20.0</v>
      </c>
      <c r="Q172" s="17">
        <v>59.0</v>
      </c>
      <c r="R172" s="18">
        <v>131.0</v>
      </c>
      <c r="S172" s="19">
        <v>53.0</v>
      </c>
      <c r="T172" s="20">
        <v>37.0</v>
      </c>
      <c r="U172" s="21">
        <v>33.0</v>
      </c>
      <c r="V172" s="22">
        <v>41.0</v>
      </c>
      <c r="W172" s="31"/>
      <c r="X172" s="14">
        <v>8.0</v>
      </c>
      <c r="Y172" s="15">
        <v>8.0</v>
      </c>
      <c r="Z172" s="16">
        <v>19.0</v>
      </c>
      <c r="AA172" s="17">
        <v>58.0</v>
      </c>
      <c r="AB172" s="18">
        <v>125.0</v>
      </c>
      <c r="AC172" s="19">
        <v>52.0</v>
      </c>
      <c r="AD172" s="20">
        <v>32.0</v>
      </c>
      <c r="AE172" s="21">
        <v>26.0</v>
      </c>
      <c r="AF172" s="22">
        <v>27.0</v>
      </c>
      <c r="AG172" s="38"/>
      <c r="AH172" s="14">
        <v>25.0</v>
      </c>
      <c r="AI172" s="15">
        <v>17.0</v>
      </c>
      <c r="AJ172" s="16">
        <v>20.0</v>
      </c>
      <c r="AK172" s="20">
        <v>37.0</v>
      </c>
      <c r="AL172" s="21">
        <v>33.0</v>
      </c>
      <c r="AM172" s="22">
        <v>41.0</v>
      </c>
      <c r="AN172" s="39">
        <f t="shared" ref="AN172:AP172" si="170">AH172/(AH172+AK172)</f>
        <v>0.4032258065</v>
      </c>
      <c r="AO172" s="39">
        <f t="shared" si="170"/>
        <v>0.34</v>
      </c>
      <c r="AP172" s="39">
        <f t="shared" si="170"/>
        <v>0.3278688525</v>
      </c>
      <c r="AQ172" s="23"/>
      <c r="AR172" s="23"/>
      <c r="AS172" s="23"/>
    </row>
    <row r="173">
      <c r="A173" s="29">
        <v>2746.0</v>
      </c>
      <c r="B173" s="30">
        <v>1220.0</v>
      </c>
      <c r="C173" s="31" t="s">
        <v>0</v>
      </c>
      <c r="D173" s="5">
        <v>10.0</v>
      </c>
      <c r="E173" s="6">
        <v>11.0</v>
      </c>
      <c r="F173" s="7">
        <v>10.0</v>
      </c>
      <c r="G173" s="8">
        <v>23.0</v>
      </c>
      <c r="H173" s="9">
        <v>44.0</v>
      </c>
      <c r="I173" s="10">
        <v>16.0</v>
      </c>
      <c r="J173" s="11">
        <v>11.0</v>
      </c>
      <c r="K173" s="12">
        <v>8.0</v>
      </c>
      <c r="L173" s="13">
        <v>17.0</v>
      </c>
      <c r="M173" s="31"/>
      <c r="N173" s="14">
        <v>10.0</v>
      </c>
      <c r="O173" s="15">
        <v>8.0</v>
      </c>
      <c r="P173" s="16">
        <v>4.0</v>
      </c>
      <c r="Q173" s="17">
        <v>16.0</v>
      </c>
      <c r="R173" s="18">
        <v>46.0</v>
      </c>
      <c r="S173" s="19">
        <v>19.0</v>
      </c>
      <c r="T173" s="20">
        <v>10.0</v>
      </c>
      <c r="U173" s="21">
        <v>8.0</v>
      </c>
      <c r="V173" s="22">
        <v>8.0</v>
      </c>
      <c r="W173" s="31"/>
      <c r="X173" s="14">
        <v>8.0</v>
      </c>
      <c r="Y173" s="15">
        <v>4.0</v>
      </c>
      <c r="Z173" s="16">
        <v>3.0</v>
      </c>
      <c r="AA173" s="17">
        <v>16.0</v>
      </c>
      <c r="AB173" s="18">
        <v>46.0</v>
      </c>
      <c r="AC173" s="19">
        <v>21.0</v>
      </c>
      <c r="AD173" s="20">
        <v>11.0</v>
      </c>
      <c r="AE173" s="21">
        <v>7.0</v>
      </c>
      <c r="AF173" s="22">
        <v>5.0</v>
      </c>
      <c r="AG173" s="38"/>
      <c r="AH173" s="14">
        <v>10.0</v>
      </c>
      <c r="AI173" s="15">
        <v>8.0</v>
      </c>
      <c r="AJ173" s="16">
        <v>4.0</v>
      </c>
      <c r="AK173" s="20">
        <v>10.0</v>
      </c>
      <c r="AL173" s="21">
        <v>8.0</v>
      </c>
      <c r="AM173" s="22">
        <v>8.0</v>
      </c>
      <c r="AN173" s="39">
        <f t="shared" ref="AN173:AP173" si="171">AH173/(AH173+AK173)</f>
        <v>0.5</v>
      </c>
      <c r="AO173" s="39">
        <f t="shared" si="171"/>
        <v>0.5</v>
      </c>
      <c r="AP173" s="39">
        <f t="shared" si="171"/>
        <v>0.3333333333</v>
      </c>
      <c r="AQ173" s="23"/>
      <c r="AR173" s="23"/>
      <c r="AS173" s="23"/>
    </row>
    <row r="174">
      <c r="A174" s="29">
        <v>2752.0</v>
      </c>
      <c r="B174" s="30">
        <v>2509.0</v>
      </c>
      <c r="C174" s="31" t="s">
        <v>0</v>
      </c>
      <c r="D174" s="5">
        <v>8.0</v>
      </c>
      <c r="E174" s="6">
        <v>15.0</v>
      </c>
      <c r="F174" s="7">
        <v>9.0</v>
      </c>
      <c r="G174" s="8">
        <v>29.0</v>
      </c>
      <c r="H174" s="9">
        <v>66.0</v>
      </c>
      <c r="I174" s="10">
        <v>22.0</v>
      </c>
      <c r="J174" s="11">
        <v>6.0</v>
      </c>
      <c r="K174" s="12">
        <v>10.0</v>
      </c>
      <c r="L174" s="13">
        <v>34.0</v>
      </c>
      <c r="M174" s="31"/>
      <c r="N174" s="14">
        <v>5.0</v>
      </c>
      <c r="O174" s="15">
        <v>2.0</v>
      </c>
      <c r="P174" s="16">
        <v>5.0</v>
      </c>
      <c r="Q174" s="17">
        <v>21.0</v>
      </c>
      <c r="R174" s="18">
        <v>69.0</v>
      </c>
      <c r="S174" s="19">
        <v>13.0</v>
      </c>
      <c r="T174" s="20">
        <v>7.0</v>
      </c>
      <c r="U174" s="21">
        <v>12.0</v>
      </c>
      <c r="V174" s="22">
        <v>8.0</v>
      </c>
      <c r="W174" s="31"/>
      <c r="X174" s="14">
        <v>2.0</v>
      </c>
      <c r="Y174" s="15">
        <v>2.0</v>
      </c>
      <c r="Z174" s="16">
        <v>5.0</v>
      </c>
      <c r="AA174" s="17">
        <v>20.0</v>
      </c>
      <c r="AB174" s="18">
        <v>70.0</v>
      </c>
      <c r="AC174" s="19">
        <v>13.0</v>
      </c>
      <c r="AD174" s="20">
        <v>2.0</v>
      </c>
      <c r="AE174" s="21">
        <v>7.0</v>
      </c>
      <c r="AF174" s="22">
        <v>2.0</v>
      </c>
      <c r="AG174" s="38"/>
      <c r="AH174" s="14">
        <v>5.0</v>
      </c>
      <c r="AI174" s="15">
        <v>2.0</v>
      </c>
      <c r="AJ174" s="16">
        <v>5.0</v>
      </c>
      <c r="AK174" s="20">
        <v>7.0</v>
      </c>
      <c r="AL174" s="21">
        <v>12.0</v>
      </c>
      <c r="AM174" s="22">
        <v>8.0</v>
      </c>
      <c r="AN174" s="39">
        <f t="shared" ref="AN174:AP174" si="172">AH174/(AH174+AK174)</f>
        <v>0.4166666667</v>
      </c>
      <c r="AO174" s="39">
        <f t="shared" si="172"/>
        <v>0.1428571429</v>
      </c>
      <c r="AP174" s="39">
        <f t="shared" si="172"/>
        <v>0.3846153846</v>
      </c>
      <c r="AQ174" s="23"/>
      <c r="AR174" s="23"/>
      <c r="AS174" s="23"/>
    </row>
    <row r="175">
      <c r="A175" s="29">
        <v>2775.0</v>
      </c>
      <c r="B175" s="30">
        <v>3006.0</v>
      </c>
      <c r="C175" s="31" t="s">
        <v>0</v>
      </c>
      <c r="D175" s="5">
        <v>88.0</v>
      </c>
      <c r="E175" s="6">
        <v>210.0</v>
      </c>
      <c r="F175" s="7">
        <v>125.0</v>
      </c>
      <c r="G175" s="8">
        <v>122.0</v>
      </c>
      <c r="H175" s="9">
        <v>666.0</v>
      </c>
      <c r="I175" s="10">
        <v>145.0</v>
      </c>
      <c r="J175" s="11">
        <v>37.0</v>
      </c>
      <c r="K175" s="12">
        <v>23.0</v>
      </c>
      <c r="L175" s="13">
        <v>169.0</v>
      </c>
      <c r="M175" s="31"/>
      <c r="N175" s="14">
        <v>102.0</v>
      </c>
      <c r="O175" s="15">
        <v>197.0</v>
      </c>
      <c r="P175" s="16">
        <v>119.0</v>
      </c>
      <c r="Q175" s="17">
        <v>46.0</v>
      </c>
      <c r="R175" s="18">
        <v>304.0</v>
      </c>
      <c r="S175" s="19">
        <v>15.0</v>
      </c>
      <c r="T175" s="20">
        <v>66.0</v>
      </c>
      <c r="U175" s="21">
        <v>278.0</v>
      </c>
      <c r="V175" s="22">
        <v>125.0</v>
      </c>
      <c r="W175" s="31"/>
      <c r="X175" s="14">
        <v>72.0</v>
      </c>
      <c r="Y175" s="15">
        <v>112.0</v>
      </c>
      <c r="Z175" s="16">
        <v>126.0</v>
      </c>
      <c r="AA175" s="17">
        <v>46.0</v>
      </c>
      <c r="AB175" s="18">
        <v>301.0</v>
      </c>
      <c r="AC175" s="19">
        <v>14.0</v>
      </c>
      <c r="AD175" s="20">
        <v>48.0</v>
      </c>
      <c r="AE175" s="21">
        <v>266.0</v>
      </c>
      <c r="AF175" s="22">
        <v>87.0</v>
      </c>
      <c r="AG175" s="38"/>
      <c r="AH175" s="14">
        <v>102.0</v>
      </c>
      <c r="AI175" s="15">
        <v>197.0</v>
      </c>
      <c r="AJ175" s="16">
        <v>119.0</v>
      </c>
      <c r="AK175" s="20">
        <v>66.0</v>
      </c>
      <c r="AL175" s="21">
        <v>278.0</v>
      </c>
      <c r="AM175" s="22">
        <v>125.0</v>
      </c>
      <c r="AN175" s="39">
        <f t="shared" ref="AN175:AP175" si="173">AH175/(AH175+AK175)</f>
        <v>0.6071428571</v>
      </c>
      <c r="AO175" s="39">
        <f t="shared" si="173"/>
        <v>0.4147368421</v>
      </c>
      <c r="AP175" s="39">
        <f t="shared" si="173"/>
        <v>0.487704918</v>
      </c>
      <c r="AQ175" s="23"/>
      <c r="AR175" s="23"/>
      <c r="AS175" s="23"/>
    </row>
    <row r="176">
      <c r="A176" s="29">
        <v>2776.0</v>
      </c>
      <c r="B176" s="30">
        <v>2761.0</v>
      </c>
      <c r="C176" s="31" t="s">
        <v>0</v>
      </c>
      <c r="D176" s="5">
        <v>12.0</v>
      </c>
      <c r="E176" s="6">
        <v>179.0</v>
      </c>
      <c r="F176" s="7">
        <v>101.0</v>
      </c>
      <c r="G176" s="8">
        <v>72.0</v>
      </c>
      <c r="H176" s="9">
        <v>477.0</v>
      </c>
      <c r="I176" s="10">
        <v>109.0</v>
      </c>
      <c r="J176" s="11">
        <v>16.0</v>
      </c>
      <c r="K176" s="12">
        <v>31.0</v>
      </c>
      <c r="L176" s="13">
        <v>174.0</v>
      </c>
      <c r="M176" s="31"/>
      <c r="N176" s="14">
        <v>33.0</v>
      </c>
      <c r="O176" s="15">
        <v>177.0</v>
      </c>
      <c r="P176" s="16">
        <v>82.0</v>
      </c>
      <c r="Q176" s="17">
        <v>17.0</v>
      </c>
      <c r="R176" s="18">
        <v>236.0</v>
      </c>
      <c r="S176" s="19">
        <v>18.0</v>
      </c>
      <c r="T176" s="20">
        <v>39.0</v>
      </c>
      <c r="U176" s="21">
        <v>234.0</v>
      </c>
      <c r="V176" s="22">
        <v>117.0</v>
      </c>
      <c r="W176" s="31"/>
      <c r="X176" s="14">
        <v>23.0</v>
      </c>
      <c r="Y176" s="15">
        <v>91.0</v>
      </c>
      <c r="Z176" s="16">
        <v>95.0</v>
      </c>
      <c r="AA176" s="17">
        <v>15.0</v>
      </c>
      <c r="AB176" s="18">
        <v>233.0</v>
      </c>
      <c r="AC176" s="19">
        <v>17.0</v>
      </c>
      <c r="AD176" s="20">
        <v>34.0</v>
      </c>
      <c r="AE176" s="21">
        <v>198.0</v>
      </c>
      <c r="AF176" s="22">
        <v>62.0</v>
      </c>
      <c r="AG176" s="38"/>
      <c r="AH176" s="14">
        <v>33.0</v>
      </c>
      <c r="AI176" s="15">
        <v>177.0</v>
      </c>
      <c r="AJ176" s="16">
        <v>82.0</v>
      </c>
      <c r="AK176" s="20">
        <v>39.0</v>
      </c>
      <c r="AL176" s="21">
        <v>234.0</v>
      </c>
      <c r="AM176" s="22">
        <v>117.0</v>
      </c>
      <c r="AN176" s="39">
        <f t="shared" ref="AN176:AP176" si="174">AH176/(AH176+AK176)</f>
        <v>0.4583333333</v>
      </c>
      <c r="AO176" s="39">
        <f t="shared" si="174"/>
        <v>0.4306569343</v>
      </c>
      <c r="AP176" s="39">
        <f t="shared" si="174"/>
        <v>0.4120603015</v>
      </c>
      <c r="AQ176" s="23"/>
      <c r="AR176" s="23"/>
      <c r="AS176" s="23"/>
    </row>
    <row r="177">
      <c r="A177" s="29">
        <v>3000.0</v>
      </c>
      <c r="B177" s="30">
        <v>2043.0</v>
      </c>
      <c r="C177" s="31" t="s">
        <v>0</v>
      </c>
      <c r="D177" s="5">
        <v>11.0</v>
      </c>
      <c r="E177" s="6">
        <v>24.0</v>
      </c>
      <c r="F177" s="7">
        <v>18.0</v>
      </c>
      <c r="G177" s="8">
        <v>34.0</v>
      </c>
      <c r="H177" s="9">
        <v>85.0</v>
      </c>
      <c r="I177" s="10">
        <v>36.0</v>
      </c>
      <c r="J177" s="11">
        <v>22.0</v>
      </c>
      <c r="K177" s="12">
        <v>18.0</v>
      </c>
      <c r="L177" s="13">
        <v>45.0</v>
      </c>
      <c r="M177" s="31"/>
      <c r="N177" s="14">
        <v>13.0</v>
      </c>
      <c r="O177" s="15">
        <v>12.0</v>
      </c>
      <c r="P177" s="16">
        <v>9.0</v>
      </c>
      <c r="Q177" s="17">
        <v>27.0</v>
      </c>
      <c r="R177" s="18">
        <v>83.0</v>
      </c>
      <c r="S177" s="19">
        <v>26.0</v>
      </c>
      <c r="T177" s="20">
        <v>21.0</v>
      </c>
      <c r="U177" s="21">
        <v>27.0</v>
      </c>
      <c r="V177" s="22">
        <v>26.0</v>
      </c>
      <c r="W177" s="31"/>
      <c r="X177" s="14">
        <v>2.0</v>
      </c>
      <c r="Y177" s="15">
        <v>7.0</v>
      </c>
      <c r="Z177" s="16">
        <v>12.0</v>
      </c>
      <c r="AA177" s="17">
        <v>26.0</v>
      </c>
      <c r="AB177" s="18">
        <v>84.0</v>
      </c>
      <c r="AC177" s="19">
        <v>24.0</v>
      </c>
      <c r="AD177" s="20">
        <v>19.0</v>
      </c>
      <c r="AE177" s="21">
        <v>18.0</v>
      </c>
      <c r="AF177" s="22">
        <v>18.0</v>
      </c>
      <c r="AG177" s="38"/>
      <c r="AH177" s="14">
        <v>13.0</v>
      </c>
      <c r="AI177" s="15">
        <v>12.0</v>
      </c>
      <c r="AJ177" s="16">
        <v>9.0</v>
      </c>
      <c r="AK177" s="20">
        <v>21.0</v>
      </c>
      <c r="AL177" s="21">
        <v>27.0</v>
      </c>
      <c r="AM177" s="22">
        <v>26.0</v>
      </c>
      <c r="AN177" s="39">
        <f t="shared" ref="AN177:AP177" si="175">AH177/(AH177+AK177)</f>
        <v>0.3823529412</v>
      </c>
      <c r="AO177" s="39">
        <f t="shared" si="175"/>
        <v>0.3076923077</v>
      </c>
      <c r="AP177" s="39">
        <f t="shared" si="175"/>
        <v>0.2571428571</v>
      </c>
      <c r="AQ177" s="23"/>
      <c r="AR177" s="23"/>
      <c r="AS177" s="23"/>
    </row>
    <row r="178">
      <c r="A178" s="29">
        <v>3003.0</v>
      </c>
      <c r="B178" s="30">
        <v>1572.0</v>
      </c>
      <c r="C178" s="31" t="s">
        <v>0</v>
      </c>
      <c r="D178" s="5">
        <v>6.0</v>
      </c>
      <c r="E178" s="6">
        <v>19.0</v>
      </c>
      <c r="F178" s="7">
        <v>15.0</v>
      </c>
      <c r="G178" s="8">
        <v>24.0</v>
      </c>
      <c r="H178" s="9">
        <v>77.0</v>
      </c>
      <c r="I178" s="10">
        <v>29.0</v>
      </c>
      <c r="J178" s="11">
        <v>13.0</v>
      </c>
      <c r="K178" s="12">
        <v>11.0</v>
      </c>
      <c r="L178" s="13">
        <v>48.0</v>
      </c>
      <c r="M178" s="31"/>
      <c r="N178" s="14">
        <v>10.0</v>
      </c>
      <c r="O178" s="15">
        <v>10.0</v>
      </c>
      <c r="P178" s="16">
        <v>7.0</v>
      </c>
      <c r="Q178" s="17">
        <v>21.0</v>
      </c>
      <c r="R178" s="18">
        <v>88.0</v>
      </c>
      <c r="S178" s="19">
        <v>14.0</v>
      </c>
      <c r="T178" s="20">
        <v>8.0</v>
      </c>
      <c r="U178" s="21">
        <v>18.0</v>
      </c>
      <c r="V178" s="22">
        <v>24.0</v>
      </c>
      <c r="W178" s="31"/>
      <c r="X178" s="14">
        <v>5.0</v>
      </c>
      <c r="Y178" s="15">
        <v>5.0</v>
      </c>
      <c r="Z178" s="16">
        <v>16.0</v>
      </c>
      <c r="AA178" s="17">
        <v>21.0</v>
      </c>
      <c r="AB178" s="18">
        <v>85.0</v>
      </c>
      <c r="AC178" s="19">
        <v>17.0</v>
      </c>
      <c r="AD178" s="20">
        <v>6.0</v>
      </c>
      <c r="AE178" s="21">
        <v>18.0</v>
      </c>
      <c r="AF178" s="22">
        <v>12.0</v>
      </c>
      <c r="AG178" s="38"/>
      <c r="AH178" s="14">
        <v>10.0</v>
      </c>
      <c r="AI178" s="15">
        <v>10.0</v>
      </c>
      <c r="AJ178" s="16">
        <v>7.0</v>
      </c>
      <c r="AK178" s="20">
        <v>8.0</v>
      </c>
      <c r="AL178" s="21">
        <v>18.0</v>
      </c>
      <c r="AM178" s="22">
        <v>24.0</v>
      </c>
      <c r="AN178" s="39">
        <f t="shared" ref="AN178:AP178" si="176">AH178/(AH178+AK178)</f>
        <v>0.5555555556</v>
      </c>
      <c r="AO178" s="39">
        <f t="shared" si="176"/>
        <v>0.3571428571</v>
      </c>
      <c r="AP178" s="39">
        <f t="shared" si="176"/>
        <v>0.2258064516</v>
      </c>
      <c r="AQ178" s="23"/>
      <c r="AR178" s="23"/>
      <c r="AS178" s="23"/>
    </row>
    <row r="179">
      <c r="A179" s="29">
        <v>3006.0</v>
      </c>
      <c r="B179" s="30">
        <v>505.0</v>
      </c>
      <c r="C179" s="31" t="s">
        <v>0</v>
      </c>
      <c r="D179" s="5">
        <v>6.0</v>
      </c>
      <c r="E179" s="6">
        <v>2.0</v>
      </c>
      <c r="F179" s="7">
        <v>12.0</v>
      </c>
      <c r="G179" s="8">
        <v>23.0</v>
      </c>
      <c r="H179" s="9">
        <v>41.0</v>
      </c>
      <c r="I179" s="10">
        <v>21.0</v>
      </c>
      <c r="J179" s="11">
        <v>14.0</v>
      </c>
      <c r="K179" s="12">
        <v>3.0</v>
      </c>
      <c r="L179" s="13">
        <v>14.0</v>
      </c>
      <c r="M179" s="31"/>
      <c r="N179" s="14">
        <v>10.0</v>
      </c>
      <c r="O179" s="15">
        <v>9.0</v>
      </c>
      <c r="P179" s="16">
        <v>5.0</v>
      </c>
      <c r="Q179" s="17">
        <v>8.0</v>
      </c>
      <c r="R179" s="18">
        <v>37.0</v>
      </c>
      <c r="S179" s="19">
        <v>3.0</v>
      </c>
      <c r="T179" s="20">
        <v>22.0</v>
      </c>
      <c r="U179" s="21">
        <v>10.0</v>
      </c>
      <c r="V179" s="22">
        <v>27.0</v>
      </c>
      <c r="W179" s="31"/>
      <c r="X179" s="14">
        <v>7.0</v>
      </c>
      <c r="Y179" s="15">
        <v>6.0</v>
      </c>
      <c r="Z179" s="16">
        <v>10.0</v>
      </c>
      <c r="AA179" s="17">
        <v>10.0</v>
      </c>
      <c r="AB179" s="18">
        <v>37.0</v>
      </c>
      <c r="AC179" s="19">
        <v>3.0</v>
      </c>
      <c r="AD179" s="20">
        <v>11.0</v>
      </c>
      <c r="AE179" s="21">
        <v>6.0</v>
      </c>
      <c r="AF179" s="22">
        <v>14.0</v>
      </c>
      <c r="AG179" s="38"/>
      <c r="AH179" s="14">
        <v>10.0</v>
      </c>
      <c r="AI179" s="15">
        <v>9.0</v>
      </c>
      <c r="AJ179" s="16">
        <v>5.0</v>
      </c>
      <c r="AK179" s="20">
        <v>22.0</v>
      </c>
      <c r="AL179" s="21">
        <v>10.0</v>
      </c>
      <c r="AM179" s="22">
        <v>27.0</v>
      </c>
      <c r="AN179" s="39">
        <f t="shared" ref="AN179:AP179" si="177">AH179/(AH179+AK179)</f>
        <v>0.3125</v>
      </c>
      <c r="AO179" s="39">
        <f t="shared" si="177"/>
        <v>0.4736842105</v>
      </c>
      <c r="AP179" s="39">
        <f t="shared" si="177"/>
        <v>0.15625</v>
      </c>
      <c r="AQ179" s="23"/>
      <c r="AR179" s="23"/>
      <c r="AS179" s="23"/>
    </row>
    <row r="180">
      <c r="A180" s="29">
        <v>3007.0</v>
      </c>
      <c r="B180" s="30">
        <v>2877.0</v>
      </c>
      <c r="C180" s="31" t="s">
        <v>0</v>
      </c>
      <c r="D180" s="5">
        <v>16.0</v>
      </c>
      <c r="E180" s="6">
        <v>30.0</v>
      </c>
      <c r="F180" s="7">
        <v>22.0</v>
      </c>
      <c r="G180" s="8">
        <v>47.0</v>
      </c>
      <c r="H180" s="9">
        <v>108.0</v>
      </c>
      <c r="I180" s="10">
        <v>32.0</v>
      </c>
      <c r="J180" s="11">
        <v>18.0</v>
      </c>
      <c r="K180" s="12">
        <v>21.0</v>
      </c>
      <c r="L180" s="13">
        <v>45.0</v>
      </c>
      <c r="M180" s="31"/>
      <c r="N180" s="14">
        <v>12.0</v>
      </c>
      <c r="O180" s="15">
        <v>12.0</v>
      </c>
      <c r="P180" s="16">
        <v>11.0</v>
      </c>
      <c r="Q180" s="17">
        <v>35.0</v>
      </c>
      <c r="R180" s="18">
        <v>98.0</v>
      </c>
      <c r="S180" s="19">
        <v>20.0</v>
      </c>
      <c r="T180" s="20">
        <v>18.0</v>
      </c>
      <c r="U180" s="21">
        <v>25.0</v>
      </c>
      <c r="V180" s="22">
        <v>24.0</v>
      </c>
      <c r="W180" s="31"/>
      <c r="X180" s="14">
        <v>9.0</v>
      </c>
      <c r="Y180" s="15">
        <v>13.0</v>
      </c>
      <c r="Z180" s="16">
        <v>13.0</v>
      </c>
      <c r="AA180" s="17">
        <v>33.0</v>
      </c>
      <c r="AB180" s="18">
        <v>101.0</v>
      </c>
      <c r="AC180" s="19">
        <v>19.0</v>
      </c>
      <c r="AD180" s="20">
        <v>15.0</v>
      </c>
      <c r="AE180" s="21">
        <v>13.0</v>
      </c>
      <c r="AF180" s="22">
        <v>13.0</v>
      </c>
      <c r="AG180" s="38"/>
      <c r="AH180" s="14">
        <v>12.0</v>
      </c>
      <c r="AI180" s="15">
        <v>12.0</v>
      </c>
      <c r="AJ180" s="16">
        <v>11.0</v>
      </c>
      <c r="AK180" s="20">
        <v>18.0</v>
      </c>
      <c r="AL180" s="21">
        <v>25.0</v>
      </c>
      <c r="AM180" s="22">
        <v>24.0</v>
      </c>
      <c r="AN180" s="39">
        <f t="shared" ref="AN180:AP180" si="178">AH180/(AH180+AK180)</f>
        <v>0.4</v>
      </c>
      <c r="AO180" s="39">
        <f t="shared" si="178"/>
        <v>0.3243243243</v>
      </c>
      <c r="AP180" s="39">
        <f t="shared" si="178"/>
        <v>0.3142857143</v>
      </c>
      <c r="AQ180" s="23"/>
      <c r="AR180" s="23"/>
      <c r="AS180" s="23"/>
    </row>
    <row r="181">
      <c r="A181" s="29">
        <v>3009.0</v>
      </c>
      <c r="B181" s="30">
        <v>2664.0</v>
      </c>
      <c r="C181" s="31" t="s">
        <v>0</v>
      </c>
      <c r="D181" s="5">
        <v>27.0</v>
      </c>
      <c r="E181" s="6">
        <v>52.0</v>
      </c>
      <c r="F181" s="7">
        <v>30.0</v>
      </c>
      <c r="G181" s="8">
        <v>65.0</v>
      </c>
      <c r="H181" s="9">
        <v>131.0</v>
      </c>
      <c r="I181" s="10">
        <v>38.0</v>
      </c>
      <c r="J181" s="11">
        <v>22.0</v>
      </c>
      <c r="K181" s="12">
        <v>19.0</v>
      </c>
      <c r="L181" s="13">
        <v>71.0</v>
      </c>
      <c r="M181" s="31"/>
      <c r="N181" s="14">
        <v>26.0</v>
      </c>
      <c r="O181" s="15">
        <v>20.0</v>
      </c>
      <c r="P181" s="16">
        <v>15.0</v>
      </c>
      <c r="Q181" s="17">
        <v>39.0</v>
      </c>
      <c r="R181" s="18">
        <v>132.0</v>
      </c>
      <c r="S181" s="19">
        <v>22.0</v>
      </c>
      <c r="T181" s="20">
        <v>30.0</v>
      </c>
      <c r="U181" s="21">
        <v>46.0</v>
      </c>
      <c r="V181" s="22">
        <v>40.0</v>
      </c>
      <c r="W181" s="31"/>
      <c r="X181" s="14">
        <v>14.0</v>
      </c>
      <c r="Y181" s="15">
        <v>8.0</v>
      </c>
      <c r="Z181" s="16">
        <v>14.0</v>
      </c>
      <c r="AA181" s="17">
        <v>32.0</v>
      </c>
      <c r="AB181" s="18">
        <v>135.0</v>
      </c>
      <c r="AC181" s="19">
        <v>21.0</v>
      </c>
      <c r="AD181" s="20">
        <v>26.0</v>
      </c>
      <c r="AE181" s="21">
        <v>36.0</v>
      </c>
      <c r="AF181" s="22">
        <v>27.0</v>
      </c>
      <c r="AG181" s="38"/>
      <c r="AH181" s="14">
        <v>26.0</v>
      </c>
      <c r="AI181" s="15">
        <v>20.0</v>
      </c>
      <c r="AJ181" s="16">
        <v>15.0</v>
      </c>
      <c r="AK181" s="20">
        <v>30.0</v>
      </c>
      <c r="AL181" s="21">
        <v>46.0</v>
      </c>
      <c r="AM181" s="22">
        <v>40.0</v>
      </c>
      <c r="AN181" s="39">
        <f t="shared" ref="AN181:AP181" si="179">AH181/(AH181+AK181)</f>
        <v>0.4642857143</v>
      </c>
      <c r="AO181" s="39">
        <f t="shared" si="179"/>
        <v>0.303030303</v>
      </c>
      <c r="AP181" s="39">
        <f t="shared" si="179"/>
        <v>0.2727272727</v>
      </c>
      <c r="AQ181" s="23"/>
      <c r="AR181" s="23"/>
      <c r="AS181" s="23"/>
    </row>
    <row r="182">
      <c r="A182" s="29">
        <v>3011.0</v>
      </c>
      <c r="B182" s="30">
        <v>2469.0</v>
      </c>
      <c r="C182" s="31" t="s">
        <v>0</v>
      </c>
      <c r="D182" s="5">
        <v>25.0</v>
      </c>
      <c r="E182" s="6">
        <v>31.0</v>
      </c>
      <c r="F182" s="7">
        <v>33.0</v>
      </c>
      <c r="G182" s="8">
        <v>49.0</v>
      </c>
      <c r="H182" s="9">
        <v>130.0</v>
      </c>
      <c r="I182" s="10">
        <v>48.0</v>
      </c>
      <c r="J182" s="11">
        <v>9.0</v>
      </c>
      <c r="K182" s="12">
        <v>16.0</v>
      </c>
      <c r="L182" s="13">
        <v>58.0</v>
      </c>
      <c r="M182" s="31"/>
      <c r="N182" s="14">
        <v>21.0</v>
      </c>
      <c r="O182" s="15">
        <v>21.0</v>
      </c>
      <c r="P182" s="16">
        <v>15.0</v>
      </c>
      <c r="Q182" s="17">
        <v>28.0</v>
      </c>
      <c r="R182" s="18">
        <v>118.0</v>
      </c>
      <c r="S182" s="19">
        <v>23.0</v>
      </c>
      <c r="T182" s="20">
        <v>27.0</v>
      </c>
      <c r="U182" s="21">
        <v>33.0</v>
      </c>
      <c r="V182" s="22">
        <v>52.0</v>
      </c>
      <c r="W182" s="31"/>
      <c r="X182" s="14">
        <v>18.0</v>
      </c>
      <c r="Y182" s="15">
        <v>9.0</v>
      </c>
      <c r="Z182" s="16">
        <v>28.0</v>
      </c>
      <c r="AA182" s="17">
        <v>28.0</v>
      </c>
      <c r="AB182" s="18">
        <v>121.0</v>
      </c>
      <c r="AC182" s="19">
        <v>21.0</v>
      </c>
      <c r="AD182" s="20">
        <v>22.0</v>
      </c>
      <c r="AE182" s="21">
        <v>31.0</v>
      </c>
      <c r="AF182" s="22">
        <v>42.0</v>
      </c>
      <c r="AG182" s="38"/>
      <c r="AH182" s="14">
        <v>21.0</v>
      </c>
      <c r="AI182" s="15">
        <v>21.0</v>
      </c>
      <c r="AJ182" s="16">
        <v>15.0</v>
      </c>
      <c r="AK182" s="20">
        <v>27.0</v>
      </c>
      <c r="AL182" s="21">
        <v>33.0</v>
      </c>
      <c r="AM182" s="22">
        <v>52.0</v>
      </c>
      <c r="AN182" s="39">
        <f t="shared" ref="AN182:AP182" si="180">AH182/(AH182+AK182)</f>
        <v>0.4375</v>
      </c>
      <c r="AO182" s="39">
        <f t="shared" si="180"/>
        <v>0.3888888889</v>
      </c>
      <c r="AP182" s="39">
        <f t="shared" si="180"/>
        <v>0.223880597</v>
      </c>
      <c r="AQ182" s="23"/>
      <c r="AR182" s="23"/>
      <c r="AS182" s="23"/>
    </row>
    <row r="183">
      <c r="A183" s="29">
        <v>3013.0</v>
      </c>
      <c r="B183" s="30">
        <v>1624.0</v>
      </c>
      <c r="C183" s="31" t="s">
        <v>0</v>
      </c>
      <c r="D183" s="5">
        <v>14.0</v>
      </c>
      <c r="E183" s="6">
        <v>21.0</v>
      </c>
      <c r="F183" s="7">
        <v>17.0</v>
      </c>
      <c r="G183" s="8">
        <v>28.0</v>
      </c>
      <c r="H183" s="9">
        <v>76.0</v>
      </c>
      <c r="I183" s="10">
        <v>33.0</v>
      </c>
      <c r="J183" s="11">
        <v>13.0</v>
      </c>
      <c r="K183" s="12">
        <v>13.0</v>
      </c>
      <c r="L183" s="13">
        <v>46.0</v>
      </c>
      <c r="M183" s="31"/>
      <c r="N183" s="14">
        <v>11.0</v>
      </c>
      <c r="O183" s="15">
        <v>5.0</v>
      </c>
      <c r="P183" s="16">
        <v>16.0</v>
      </c>
      <c r="Q183" s="17">
        <v>21.0</v>
      </c>
      <c r="R183" s="18">
        <v>85.0</v>
      </c>
      <c r="S183" s="19">
        <v>15.0</v>
      </c>
      <c r="T183" s="20">
        <v>14.0</v>
      </c>
      <c r="U183" s="21">
        <v>22.0</v>
      </c>
      <c r="V183" s="22">
        <v>29.0</v>
      </c>
      <c r="W183" s="31"/>
      <c r="X183" s="14">
        <v>8.0</v>
      </c>
      <c r="Y183" s="15">
        <v>3.0</v>
      </c>
      <c r="Z183" s="16">
        <v>15.0</v>
      </c>
      <c r="AA183" s="17">
        <v>20.0</v>
      </c>
      <c r="AB183" s="18">
        <v>84.0</v>
      </c>
      <c r="AC183" s="19">
        <v>18.0</v>
      </c>
      <c r="AD183" s="20">
        <v>13.0</v>
      </c>
      <c r="AE183" s="21">
        <v>21.0</v>
      </c>
      <c r="AF183" s="22">
        <v>21.0</v>
      </c>
      <c r="AG183" s="38"/>
      <c r="AH183" s="14">
        <v>11.0</v>
      </c>
      <c r="AI183" s="15">
        <v>5.0</v>
      </c>
      <c r="AJ183" s="16">
        <v>16.0</v>
      </c>
      <c r="AK183" s="20">
        <v>14.0</v>
      </c>
      <c r="AL183" s="21">
        <v>22.0</v>
      </c>
      <c r="AM183" s="22">
        <v>29.0</v>
      </c>
      <c r="AN183" s="39">
        <f t="shared" ref="AN183:AP183" si="181">AH183/(AH183+AK183)</f>
        <v>0.44</v>
      </c>
      <c r="AO183" s="39">
        <f t="shared" si="181"/>
        <v>0.1851851852</v>
      </c>
      <c r="AP183" s="39">
        <f t="shared" si="181"/>
        <v>0.3555555556</v>
      </c>
      <c r="AQ183" s="23"/>
      <c r="AR183" s="23"/>
      <c r="AS183" s="23"/>
    </row>
    <row r="184">
      <c r="A184" s="29">
        <v>3014.0</v>
      </c>
      <c r="B184" s="30">
        <v>2048.0</v>
      </c>
      <c r="C184" s="31" t="s">
        <v>0</v>
      </c>
      <c r="D184" s="5">
        <v>34.0</v>
      </c>
      <c r="E184" s="6">
        <v>33.0</v>
      </c>
      <c r="F184" s="7">
        <v>26.0</v>
      </c>
      <c r="G184" s="8">
        <v>90.0</v>
      </c>
      <c r="H184" s="9">
        <v>166.0</v>
      </c>
      <c r="I184" s="10">
        <v>55.0</v>
      </c>
      <c r="J184" s="11">
        <v>30.0</v>
      </c>
      <c r="K184" s="12">
        <v>27.0</v>
      </c>
      <c r="L184" s="13">
        <v>93.0</v>
      </c>
      <c r="M184" s="31"/>
      <c r="N184" s="14">
        <v>37.0</v>
      </c>
      <c r="O184" s="15">
        <v>18.0</v>
      </c>
      <c r="P184" s="16">
        <v>19.0</v>
      </c>
      <c r="Q184" s="17">
        <v>41.0</v>
      </c>
      <c r="R184" s="18">
        <v>167.0</v>
      </c>
      <c r="S184" s="19">
        <v>32.0</v>
      </c>
      <c r="T184" s="20">
        <v>48.0</v>
      </c>
      <c r="U184" s="21">
        <v>60.0</v>
      </c>
      <c r="V184" s="22">
        <v>47.0</v>
      </c>
      <c r="W184" s="31"/>
      <c r="X184" s="14">
        <v>36.0</v>
      </c>
      <c r="Y184" s="15">
        <v>14.0</v>
      </c>
      <c r="Z184" s="16">
        <v>25.0</v>
      </c>
      <c r="AA184" s="17">
        <v>38.0</v>
      </c>
      <c r="AB184" s="18">
        <v>171.0</v>
      </c>
      <c r="AC184" s="19">
        <v>30.0</v>
      </c>
      <c r="AD184" s="20">
        <v>39.0</v>
      </c>
      <c r="AE184" s="21">
        <v>45.0</v>
      </c>
      <c r="AF184" s="22">
        <v>28.0</v>
      </c>
      <c r="AG184" s="38"/>
      <c r="AH184" s="14">
        <v>37.0</v>
      </c>
      <c r="AI184" s="15">
        <v>18.0</v>
      </c>
      <c r="AJ184" s="16">
        <v>19.0</v>
      </c>
      <c r="AK184" s="20">
        <v>48.0</v>
      </c>
      <c r="AL184" s="21">
        <v>60.0</v>
      </c>
      <c r="AM184" s="22">
        <v>47.0</v>
      </c>
      <c r="AN184" s="39">
        <f t="shared" ref="AN184:AP184" si="182">AH184/(AH184+AK184)</f>
        <v>0.4352941176</v>
      </c>
      <c r="AO184" s="39">
        <f t="shared" si="182"/>
        <v>0.2307692308</v>
      </c>
      <c r="AP184" s="39">
        <f t="shared" si="182"/>
        <v>0.2878787879</v>
      </c>
      <c r="AQ184" s="23"/>
      <c r="AR184" s="23"/>
      <c r="AS184" s="23"/>
    </row>
    <row r="185">
      <c r="A185" s="29">
        <v>3016.0</v>
      </c>
      <c r="B185" s="30">
        <v>2176.0</v>
      </c>
      <c r="C185" s="31" t="s">
        <v>0</v>
      </c>
      <c r="D185" s="5">
        <v>32.0</v>
      </c>
      <c r="E185" s="6">
        <v>50.0</v>
      </c>
      <c r="F185" s="7">
        <v>17.0</v>
      </c>
      <c r="G185" s="8">
        <v>67.0</v>
      </c>
      <c r="H185" s="9">
        <v>162.0</v>
      </c>
      <c r="I185" s="10">
        <v>51.0</v>
      </c>
      <c r="J185" s="11">
        <v>20.0</v>
      </c>
      <c r="K185" s="12">
        <v>23.0</v>
      </c>
      <c r="L185" s="13">
        <v>54.0</v>
      </c>
      <c r="M185" s="31"/>
      <c r="N185" s="14">
        <v>22.0</v>
      </c>
      <c r="O185" s="15">
        <v>35.0</v>
      </c>
      <c r="P185" s="16">
        <v>16.0</v>
      </c>
      <c r="Q185" s="17">
        <v>40.0</v>
      </c>
      <c r="R185" s="18">
        <v>109.0</v>
      </c>
      <c r="S185" s="19">
        <v>20.0</v>
      </c>
      <c r="T185" s="20">
        <v>40.0</v>
      </c>
      <c r="U185" s="21">
        <v>84.0</v>
      </c>
      <c r="V185" s="22">
        <v>51.0</v>
      </c>
      <c r="W185" s="31"/>
      <c r="X185" s="14">
        <v>17.0</v>
      </c>
      <c r="Y185" s="15">
        <v>17.0</v>
      </c>
      <c r="Z185" s="16">
        <v>20.0</v>
      </c>
      <c r="AA185" s="17">
        <v>39.0</v>
      </c>
      <c r="AB185" s="18">
        <v>106.0</v>
      </c>
      <c r="AC185" s="19">
        <v>17.0</v>
      </c>
      <c r="AD185" s="20">
        <v>40.0</v>
      </c>
      <c r="AE185" s="21">
        <v>81.0</v>
      </c>
      <c r="AF185" s="22">
        <v>41.0</v>
      </c>
      <c r="AG185" s="38"/>
      <c r="AH185" s="14">
        <v>22.0</v>
      </c>
      <c r="AI185" s="15">
        <v>35.0</v>
      </c>
      <c r="AJ185" s="16">
        <v>16.0</v>
      </c>
      <c r="AK185" s="20">
        <v>40.0</v>
      </c>
      <c r="AL185" s="21">
        <v>84.0</v>
      </c>
      <c r="AM185" s="22">
        <v>51.0</v>
      </c>
      <c r="AN185" s="39">
        <f t="shared" ref="AN185:AP185" si="183">AH185/(AH185+AK185)</f>
        <v>0.3548387097</v>
      </c>
      <c r="AO185" s="39">
        <f t="shared" si="183"/>
        <v>0.2941176471</v>
      </c>
      <c r="AP185" s="39">
        <f t="shared" si="183"/>
        <v>0.2388059701</v>
      </c>
      <c r="AQ185" s="23"/>
      <c r="AR185" s="23"/>
      <c r="AS185" s="23"/>
    </row>
    <row r="186">
      <c r="A186" s="29">
        <v>3017.0</v>
      </c>
      <c r="B186" s="30">
        <v>2681.0</v>
      </c>
      <c r="C186" s="31" t="s">
        <v>0</v>
      </c>
      <c r="D186" s="5">
        <v>31.0</v>
      </c>
      <c r="E186" s="6">
        <v>49.0</v>
      </c>
      <c r="F186" s="7">
        <v>30.0</v>
      </c>
      <c r="G186" s="8">
        <v>85.0</v>
      </c>
      <c r="H186" s="9">
        <v>185.0</v>
      </c>
      <c r="I186" s="10">
        <v>82.0</v>
      </c>
      <c r="J186" s="11">
        <v>34.0</v>
      </c>
      <c r="K186" s="12">
        <v>19.0</v>
      </c>
      <c r="L186" s="13">
        <v>87.0</v>
      </c>
      <c r="M186" s="31"/>
      <c r="N186" s="14">
        <v>24.0</v>
      </c>
      <c r="O186" s="15">
        <v>30.0</v>
      </c>
      <c r="P186" s="16">
        <v>22.0</v>
      </c>
      <c r="Q186" s="17">
        <v>49.0</v>
      </c>
      <c r="R186" s="18">
        <v>186.0</v>
      </c>
      <c r="S186" s="19">
        <v>26.0</v>
      </c>
      <c r="T186" s="20">
        <v>57.0</v>
      </c>
      <c r="U186" s="21">
        <v>66.0</v>
      </c>
      <c r="V186" s="22">
        <v>62.0</v>
      </c>
      <c r="W186" s="31"/>
      <c r="X186" s="14">
        <v>18.0</v>
      </c>
      <c r="Y186" s="15">
        <v>25.0</v>
      </c>
      <c r="Z186" s="16">
        <v>33.0</v>
      </c>
      <c r="AA186" s="17">
        <v>52.0</v>
      </c>
      <c r="AB186" s="18">
        <v>193.0</v>
      </c>
      <c r="AC186" s="19">
        <v>26.0</v>
      </c>
      <c r="AD186" s="20">
        <v>47.0</v>
      </c>
      <c r="AE186" s="21">
        <v>46.0</v>
      </c>
      <c r="AF186" s="22">
        <v>45.0</v>
      </c>
      <c r="AG186" s="38"/>
      <c r="AH186" s="14">
        <v>24.0</v>
      </c>
      <c r="AI186" s="15">
        <v>30.0</v>
      </c>
      <c r="AJ186" s="16">
        <v>22.0</v>
      </c>
      <c r="AK186" s="20">
        <v>57.0</v>
      </c>
      <c r="AL186" s="21">
        <v>66.0</v>
      </c>
      <c r="AM186" s="22">
        <v>62.0</v>
      </c>
      <c r="AN186" s="39">
        <f t="shared" ref="AN186:AP186" si="184">AH186/(AH186+AK186)</f>
        <v>0.2962962963</v>
      </c>
      <c r="AO186" s="39">
        <f t="shared" si="184"/>
        <v>0.3125</v>
      </c>
      <c r="AP186" s="39">
        <f t="shared" si="184"/>
        <v>0.2619047619</v>
      </c>
      <c r="AQ186" s="23"/>
      <c r="AR186" s="23"/>
      <c r="AS186" s="23"/>
    </row>
    <row r="187">
      <c r="A187" s="29">
        <v>3018.0</v>
      </c>
      <c r="B187" s="30">
        <v>2862.0</v>
      </c>
      <c r="C187" s="31" t="s">
        <v>0</v>
      </c>
      <c r="D187" s="5">
        <v>37.0</v>
      </c>
      <c r="E187" s="6">
        <v>52.0</v>
      </c>
      <c r="F187" s="7">
        <v>33.0</v>
      </c>
      <c r="G187" s="8">
        <v>94.0</v>
      </c>
      <c r="H187" s="9">
        <v>192.0</v>
      </c>
      <c r="I187" s="10">
        <v>86.0</v>
      </c>
      <c r="J187" s="11">
        <v>37.0</v>
      </c>
      <c r="K187" s="12">
        <v>37.0</v>
      </c>
      <c r="L187" s="13">
        <v>97.0</v>
      </c>
      <c r="M187" s="31"/>
      <c r="N187" s="14">
        <v>27.0</v>
      </c>
      <c r="O187" s="15">
        <v>46.0</v>
      </c>
      <c r="P187" s="16">
        <v>23.0</v>
      </c>
      <c r="Q187" s="17">
        <v>53.0</v>
      </c>
      <c r="R187" s="18">
        <v>188.0</v>
      </c>
      <c r="S187" s="19">
        <v>42.0</v>
      </c>
      <c r="T187" s="20">
        <v>66.0</v>
      </c>
      <c r="U187" s="21">
        <v>61.0</v>
      </c>
      <c r="V187" s="22">
        <v>73.0</v>
      </c>
      <c r="W187" s="31"/>
      <c r="X187" s="14">
        <v>23.0</v>
      </c>
      <c r="Y187" s="15">
        <v>25.0</v>
      </c>
      <c r="Z187" s="16">
        <v>29.0</v>
      </c>
      <c r="AA187" s="17">
        <v>52.0</v>
      </c>
      <c r="AB187" s="18">
        <v>186.0</v>
      </c>
      <c r="AC187" s="19">
        <v>43.0</v>
      </c>
      <c r="AD187" s="20">
        <v>55.0</v>
      </c>
      <c r="AE187" s="21">
        <v>52.0</v>
      </c>
      <c r="AF187" s="22">
        <v>45.0</v>
      </c>
      <c r="AG187" s="38"/>
      <c r="AH187" s="14">
        <v>27.0</v>
      </c>
      <c r="AI187" s="15">
        <v>46.0</v>
      </c>
      <c r="AJ187" s="16">
        <v>23.0</v>
      </c>
      <c r="AK187" s="20">
        <v>66.0</v>
      </c>
      <c r="AL187" s="21">
        <v>61.0</v>
      </c>
      <c r="AM187" s="22">
        <v>73.0</v>
      </c>
      <c r="AN187" s="39">
        <f t="shared" ref="AN187:AP187" si="185">AH187/(AH187+AK187)</f>
        <v>0.2903225806</v>
      </c>
      <c r="AO187" s="39">
        <f t="shared" si="185"/>
        <v>0.4299065421</v>
      </c>
      <c r="AP187" s="39">
        <f t="shared" si="185"/>
        <v>0.2395833333</v>
      </c>
      <c r="AQ187" s="23"/>
      <c r="AR187" s="23"/>
      <c r="AS187" s="23"/>
    </row>
    <row r="188">
      <c r="A188" s="29">
        <v>3021.0</v>
      </c>
      <c r="B188" s="30">
        <v>2741.0</v>
      </c>
      <c r="C188" s="31" t="s">
        <v>0</v>
      </c>
      <c r="D188" s="5">
        <v>35.0</v>
      </c>
      <c r="E188" s="6">
        <v>44.0</v>
      </c>
      <c r="F188" s="7">
        <v>48.0</v>
      </c>
      <c r="G188" s="8">
        <v>76.0</v>
      </c>
      <c r="H188" s="9">
        <v>194.0</v>
      </c>
      <c r="I188" s="10">
        <v>71.0</v>
      </c>
      <c r="J188" s="11">
        <v>38.0</v>
      </c>
      <c r="K188" s="12">
        <v>34.0</v>
      </c>
      <c r="L188" s="13">
        <v>88.0</v>
      </c>
      <c r="M188" s="31"/>
      <c r="N188" s="14">
        <v>34.0</v>
      </c>
      <c r="O188" s="15">
        <v>38.0</v>
      </c>
      <c r="P188" s="16">
        <v>25.0</v>
      </c>
      <c r="Q188" s="17">
        <v>52.0</v>
      </c>
      <c r="R188" s="18">
        <v>193.0</v>
      </c>
      <c r="S188" s="19">
        <v>33.0</v>
      </c>
      <c r="T188" s="20">
        <v>46.0</v>
      </c>
      <c r="U188" s="21">
        <v>55.0</v>
      </c>
      <c r="V188" s="22">
        <v>70.0</v>
      </c>
      <c r="W188" s="31"/>
      <c r="X188" s="14">
        <v>31.0</v>
      </c>
      <c r="Y188" s="15">
        <v>18.0</v>
      </c>
      <c r="Z188" s="16">
        <v>43.0</v>
      </c>
      <c r="AA188" s="17">
        <v>51.0</v>
      </c>
      <c r="AB188" s="18">
        <v>189.0</v>
      </c>
      <c r="AC188" s="19">
        <v>34.0</v>
      </c>
      <c r="AD188" s="20">
        <v>39.0</v>
      </c>
      <c r="AE188" s="21">
        <v>50.0</v>
      </c>
      <c r="AF188" s="22">
        <v>46.0</v>
      </c>
      <c r="AG188" s="38"/>
      <c r="AH188" s="14">
        <v>34.0</v>
      </c>
      <c r="AI188" s="15">
        <v>38.0</v>
      </c>
      <c r="AJ188" s="16">
        <v>25.0</v>
      </c>
      <c r="AK188" s="20">
        <v>46.0</v>
      </c>
      <c r="AL188" s="21">
        <v>55.0</v>
      </c>
      <c r="AM188" s="22">
        <v>70.0</v>
      </c>
      <c r="AN188" s="39">
        <f t="shared" ref="AN188:AP188" si="186">AH188/(AH188+AK188)</f>
        <v>0.425</v>
      </c>
      <c r="AO188" s="39">
        <f t="shared" si="186"/>
        <v>0.4086021505</v>
      </c>
      <c r="AP188" s="39">
        <f t="shared" si="186"/>
        <v>0.2631578947</v>
      </c>
      <c r="AQ188" s="23"/>
      <c r="AR188" s="23"/>
      <c r="AS188" s="23"/>
    </row>
    <row r="189">
      <c r="A189" s="29">
        <v>3022.0</v>
      </c>
      <c r="B189" s="30">
        <v>3116.0</v>
      </c>
      <c r="C189" s="31" t="s">
        <v>0</v>
      </c>
      <c r="D189" s="5">
        <v>29.0</v>
      </c>
      <c r="E189" s="6">
        <v>67.0</v>
      </c>
      <c r="F189" s="7">
        <v>68.0</v>
      </c>
      <c r="G189" s="8">
        <v>103.0</v>
      </c>
      <c r="H189" s="9">
        <v>217.0</v>
      </c>
      <c r="I189" s="10">
        <v>88.0</v>
      </c>
      <c r="J189" s="11">
        <v>25.0</v>
      </c>
      <c r="K189" s="12">
        <v>26.0</v>
      </c>
      <c r="L189" s="13">
        <v>80.0</v>
      </c>
      <c r="M189" s="31"/>
      <c r="N189" s="14">
        <v>29.0</v>
      </c>
      <c r="O189" s="15">
        <v>35.0</v>
      </c>
      <c r="P189" s="16">
        <v>41.0</v>
      </c>
      <c r="Q189" s="17">
        <v>35.0</v>
      </c>
      <c r="R189" s="18">
        <v>183.0</v>
      </c>
      <c r="S189" s="19">
        <v>34.0</v>
      </c>
      <c r="T189" s="20">
        <v>67.0</v>
      </c>
      <c r="U189" s="21">
        <v>109.0</v>
      </c>
      <c r="V189" s="22">
        <v>82.0</v>
      </c>
      <c r="W189" s="31"/>
      <c r="X189" s="14">
        <v>31.0</v>
      </c>
      <c r="Y189" s="15">
        <v>28.0</v>
      </c>
      <c r="Z189" s="16">
        <v>51.0</v>
      </c>
      <c r="AA189" s="17">
        <v>33.0</v>
      </c>
      <c r="AB189" s="18">
        <v>179.0</v>
      </c>
      <c r="AC189" s="19">
        <v>38.0</v>
      </c>
      <c r="AD189" s="20">
        <v>60.0</v>
      </c>
      <c r="AE189" s="21">
        <v>89.0</v>
      </c>
      <c r="AF189" s="22">
        <v>54.0</v>
      </c>
      <c r="AG189" s="38"/>
      <c r="AH189" s="14">
        <v>29.0</v>
      </c>
      <c r="AI189" s="15">
        <v>35.0</v>
      </c>
      <c r="AJ189" s="16">
        <v>41.0</v>
      </c>
      <c r="AK189" s="20">
        <v>67.0</v>
      </c>
      <c r="AL189" s="21">
        <v>109.0</v>
      </c>
      <c r="AM189" s="22">
        <v>82.0</v>
      </c>
      <c r="AN189" s="39">
        <f t="shared" ref="AN189:AP189" si="187">AH189/(AH189+AK189)</f>
        <v>0.3020833333</v>
      </c>
      <c r="AO189" s="39">
        <f t="shared" si="187"/>
        <v>0.2430555556</v>
      </c>
      <c r="AP189" s="39">
        <f t="shared" si="187"/>
        <v>0.3333333333</v>
      </c>
      <c r="AQ189" s="23"/>
      <c r="AR189" s="23"/>
      <c r="AS189" s="23"/>
    </row>
    <row r="190">
      <c r="A190" s="29">
        <v>3027.0</v>
      </c>
      <c r="B190" s="30">
        <v>3032.0</v>
      </c>
      <c r="C190" s="31" t="s">
        <v>0</v>
      </c>
      <c r="D190" s="5">
        <v>33.0</v>
      </c>
      <c r="E190" s="6">
        <v>41.0</v>
      </c>
      <c r="F190" s="7">
        <v>26.0</v>
      </c>
      <c r="G190" s="8">
        <v>95.0</v>
      </c>
      <c r="H190" s="9">
        <v>173.0</v>
      </c>
      <c r="I190" s="10">
        <v>60.0</v>
      </c>
      <c r="J190" s="11">
        <v>23.0</v>
      </c>
      <c r="K190" s="12">
        <v>33.0</v>
      </c>
      <c r="L190" s="13">
        <v>95.0</v>
      </c>
      <c r="M190" s="31"/>
      <c r="N190" s="14">
        <v>26.0</v>
      </c>
      <c r="O190" s="15">
        <v>32.0</v>
      </c>
      <c r="P190" s="16">
        <v>18.0</v>
      </c>
      <c r="Q190" s="17">
        <v>45.0</v>
      </c>
      <c r="R190" s="18">
        <v>162.0</v>
      </c>
      <c r="S190" s="19">
        <v>43.0</v>
      </c>
      <c r="T190" s="20">
        <v>65.0</v>
      </c>
      <c r="U190" s="21">
        <v>65.0</v>
      </c>
      <c r="V190" s="22">
        <v>53.0</v>
      </c>
      <c r="W190" s="31"/>
      <c r="X190" s="14">
        <v>23.0</v>
      </c>
      <c r="Y190" s="15">
        <v>10.0</v>
      </c>
      <c r="Z190" s="16">
        <v>22.0</v>
      </c>
      <c r="AA190" s="17">
        <v>42.0</v>
      </c>
      <c r="AB190" s="18">
        <v>163.0</v>
      </c>
      <c r="AC190" s="19">
        <v>45.0</v>
      </c>
      <c r="AD190" s="20">
        <v>59.0</v>
      </c>
      <c r="AE190" s="21">
        <v>58.0</v>
      </c>
      <c r="AF190" s="22">
        <v>35.0</v>
      </c>
      <c r="AG190" s="38"/>
      <c r="AH190" s="14">
        <v>26.0</v>
      </c>
      <c r="AI190" s="15">
        <v>32.0</v>
      </c>
      <c r="AJ190" s="16">
        <v>18.0</v>
      </c>
      <c r="AK190" s="20">
        <v>65.0</v>
      </c>
      <c r="AL190" s="21">
        <v>65.0</v>
      </c>
      <c r="AM190" s="22">
        <v>53.0</v>
      </c>
      <c r="AN190" s="39">
        <f t="shared" ref="AN190:AP190" si="188">AH190/(AH190+AK190)</f>
        <v>0.2857142857</v>
      </c>
      <c r="AO190" s="39">
        <f t="shared" si="188"/>
        <v>0.3298969072</v>
      </c>
      <c r="AP190" s="39">
        <f t="shared" si="188"/>
        <v>0.2535211268</v>
      </c>
      <c r="AQ190" s="23"/>
      <c r="AR190" s="23"/>
      <c r="AS190" s="23"/>
    </row>
    <row r="191">
      <c r="A191" s="29">
        <v>3030.0</v>
      </c>
      <c r="B191" s="30">
        <v>2762.0</v>
      </c>
      <c r="C191" s="31" t="s">
        <v>0</v>
      </c>
      <c r="D191" s="5">
        <v>18.0</v>
      </c>
      <c r="E191" s="6">
        <v>38.0</v>
      </c>
      <c r="F191" s="7">
        <v>29.0</v>
      </c>
      <c r="G191" s="8">
        <v>55.0</v>
      </c>
      <c r="H191" s="9">
        <v>131.0</v>
      </c>
      <c r="I191" s="10">
        <v>31.0</v>
      </c>
      <c r="J191" s="11">
        <v>10.0</v>
      </c>
      <c r="K191" s="12">
        <v>18.0</v>
      </c>
      <c r="L191" s="13">
        <v>80.0</v>
      </c>
      <c r="M191" s="31"/>
      <c r="N191" s="14">
        <v>14.0</v>
      </c>
      <c r="O191" s="15">
        <v>25.0</v>
      </c>
      <c r="P191" s="16">
        <v>11.0</v>
      </c>
      <c r="Q191" s="17">
        <v>31.0</v>
      </c>
      <c r="R191" s="18">
        <v>137.0</v>
      </c>
      <c r="S191" s="19">
        <v>21.0</v>
      </c>
      <c r="T191" s="20">
        <v>34.0</v>
      </c>
      <c r="U191" s="21">
        <v>39.0</v>
      </c>
      <c r="V191" s="22">
        <v>35.0</v>
      </c>
      <c r="W191" s="31"/>
      <c r="X191" s="14">
        <v>11.0</v>
      </c>
      <c r="Y191" s="15">
        <v>13.0</v>
      </c>
      <c r="Z191" s="16">
        <v>23.0</v>
      </c>
      <c r="AA191" s="17">
        <v>33.0</v>
      </c>
      <c r="AB191" s="18">
        <v>138.0</v>
      </c>
      <c r="AC191" s="19">
        <v>23.0</v>
      </c>
      <c r="AD191" s="20">
        <v>25.0</v>
      </c>
      <c r="AE191" s="21">
        <v>33.0</v>
      </c>
      <c r="AF191" s="22">
        <v>21.0</v>
      </c>
      <c r="AG191" s="38"/>
      <c r="AH191" s="14">
        <v>14.0</v>
      </c>
      <c r="AI191" s="15">
        <v>25.0</v>
      </c>
      <c r="AJ191" s="16">
        <v>11.0</v>
      </c>
      <c r="AK191" s="20">
        <v>34.0</v>
      </c>
      <c r="AL191" s="21">
        <v>39.0</v>
      </c>
      <c r="AM191" s="22">
        <v>35.0</v>
      </c>
      <c r="AN191" s="39">
        <f t="shared" ref="AN191:AP191" si="189">AH191/(AH191+AK191)</f>
        <v>0.2916666667</v>
      </c>
      <c r="AO191" s="39">
        <f t="shared" si="189"/>
        <v>0.390625</v>
      </c>
      <c r="AP191" s="39">
        <f t="shared" si="189"/>
        <v>0.2391304348</v>
      </c>
      <c r="AQ191" s="23"/>
      <c r="AR191" s="23"/>
      <c r="AS191" s="23"/>
    </row>
    <row r="192">
      <c r="A192" s="29">
        <v>3036.0</v>
      </c>
      <c r="B192" s="30">
        <v>1239.0</v>
      </c>
      <c r="C192" s="31" t="s">
        <v>0</v>
      </c>
      <c r="D192" s="5">
        <v>30.0</v>
      </c>
      <c r="E192" s="6">
        <v>37.0</v>
      </c>
      <c r="F192" s="7">
        <v>17.0</v>
      </c>
      <c r="G192" s="8">
        <v>63.0</v>
      </c>
      <c r="H192" s="9">
        <v>175.0</v>
      </c>
      <c r="I192" s="10">
        <v>60.0</v>
      </c>
      <c r="J192" s="11">
        <v>18.0</v>
      </c>
      <c r="K192" s="12">
        <v>12.0</v>
      </c>
      <c r="L192" s="13">
        <v>69.0</v>
      </c>
      <c r="M192" s="31"/>
      <c r="N192" s="14">
        <v>33.0</v>
      </c>
      <c r="O192" s="15">
        <v>39.0</v>
      </c>
      <c r="P192" s="16">
        <v>16.0</v>
      </c>
      <c r="Q192" s="17">
        <v>35.0</v>
      </c>
      <c r="R192" s="18">
        <v>142.0</v>
      </c>
      <c r="S192" s="19">
        <v>19.0</v>
      </c>
      <c r="T192" s="20">
        <v>37.0</v>
      </c>
      <c r="U192" s="21">
        <v>70.0</v>
      </c>
      <c r="V192" s="22">
        <v>38.0</v>
      </c>
      <c r="W192" s="31"/>
      <c r="X192" s="14">
        <v>25.0</v>
      </c>
      <c r="Y192" s="15">
        <v>14.0</v>
      </c>
      <c r="Z192" s="16">
        <v>10.0</v>
      </c>
      <c r="AA192" s="17">
        <v>35.0</v>
      </c>
      <c r="AB192" s="18">
        <v>140.0</v>
      </c>
      <c r="AC192" s="19">
        <v>20.0</v>
      </c>
      <c r="AD192" s="20">
        <v>29.0</v>
      </c>
      <c r="AE192" s="21">
        <v>61.0</v>
      </c>
      <c r="AF192" s="22">
        <v>27.0</v>
      </c>
      <c r="AG192" s="38"/>
      <c r="AH192" s="14">
        <v>33.0</v>
      </c>
      <c r="AI192" s="15">
        <v>39.0</v>
      </c>
      <c r="AJ192" s="16">
        <v>16.0</v>
      </c>
      <c r="AK192" s="20">
        <v>37.0</v>
      </c>
      <c r="AL192" s="21">
        <v>70.0</v>
      </c>
      <c r="AM192" s="22">
        <v>38.0</v>
      </c>
      <c r="AN192" s="39">
        <f t="shared" ref="AN192:AP192" si="190">AH192/(AH192+AK192)</f>
        <v>0.4714285714</v>
      </c>
      <c r="AO192" s="39">
        <f t="shared" si="190"/>
        <v>0.3577981651</v>
      </c>
      <c r="AP192" s="39">
        <f t="shared" si="190"/>
        <v>0.2962962963</v>
      </c>
      <c r="AQ192" s="23"/>
      <c r="AR192" s="23"/>
      <c r="AS192" s="23"/>
    </row>
    <row r="193">
      <c r="A193" s="29">
        <v>3037.0</v>
      </c>
      <c r="B193" s="30">
        <v>2756.0</v>
      </c>
      <c r="C193" s="31" t="s">
        <v>0</v>
      </c>
      <c r="D193" s="5">
        <v>41.0</v>
      </c>
      <c r="E193" s="6">
        <v>80.0</v>
      </c>
      <c r="F193" s="7">
        <v>33.0</v>
      </c>
      <c r="G193" s="8">
        <v>215.0</v>
      </c>
      <c r="H193" s="9">
        <v>560.0</v>
      </c>
      <c r="I193" s="10">
        <v>166.0</v>
      </c>
      <c r="J193" s="11">
        <v>53.0</v>
      </c>
      <c r="K193" s="12">
        <v>34.0</v>
      </c>
      <c r="L193" s="13">
        <v>164.0</v>
      </c>
      <c r="M193" s="31"/>
      <c r="N193" s="14">
        <v>71.0</v>
      </c>
      <c r="O193" s="15">
        <v>102.0</v>
      </c>
      <c r="P193" s="16">
        <v>58.0</v>
      </c>
      <c r="Q193" s="17">
        <v>111.0</v>
      </c>
      <c r="R193" s="18">
        <v>384.0</v>
      </c>
      <c r="S193" s="19">
        <v>51.0</v>
      </c>
      <c r="T193" s="20">
        <v>106.0</v>
      </c>
      <c r="U193" s="21">
        <v>198.0</v>
      </c>
      <c r="V193" s="22">
        <v>103.0</v>
      </c>
      <c r="W193" s="31"/>
      <c r="X193" s="14">
        <v>33.0</v>
      </c>
      <c r="Y193" s="15">
        <v>46.0</v>
      </c>
      <c r="Z193" s="16">
        <v>45.0</v>
      </c>
      <c r="AA193" s="17">
        <v>114.0</v>
      </c>
      <c r="AB193" s="18">
        <v>386.0</v>
      </c>
      <c r="AC193" s="19">
        <v>49.0</v>
      </c>
      <c r="AD193" s="20">
        <v>100.0</v>
      </c>
      <c r="AE193" s="21">
        <v>165.0</v>
      </c>
      <c r="AF193" s="22">
        <v>84.0</v>
      </c>
      <c r="AG193" s="38"/>
      <c r="AH193" s="14">
        <v>71.0</v>
      </c>
      <c r="AI193" s="15">
        <v>102.0</v>
      </c>
      <c r="AJ193" s="16">
        <v>58.0</v>
      </c>
      <c r="AK193" s="20">
        <v>106.0</v>
      </c>
      <c r="AL193" s="21">
        <v>198.0</v>
      </c>
      <c r="AM193" s="22">
        <v>103.0</v>
      </c>
      <c r="AN193" s="39">
        <f t="shared" ref="AN193:AP193" si="191">AH193/(AH193+AK193)</f>
        <v>0.4011299435</v>
      </c>
      <c r="AO193" s="39">
        <f t="shared" si="191"/>
        <v>0.34</v>
      </c>
      <c r="AP193" s="39">
        <f t="shared" si="191"/>
        <v>0.3602484472</v>
      </c>
      <c r="AQ193" s="23"/>
      <c r="AR193" s="23"/>
      <c r="AS193" s="23"/>
    </row>
    <row r="194">
      <c r="A194" s="29">
        <v>3039.0</v>
      </c>
      <c r="B194" s="30">
        <v>1508.0</v>
      </c>
      <c r="C194" s="31" t="s">
        <v>0</v>
      </c>
      <c r="D194" s="5">
        <v>9.0</v>
      </c>
      <c r="E194" s="6">
        <v>22.0</v>
      </c>
      <c r="F194" s="7">
        <v>8.0</v>
      </c>
      <c r="G194" s="8">
        <v>34.0</v>
      </c>
      <c r="H194" s="9">
        <v>69.0</v>
      </c>
      <c r="I194" s="10">
        <v>24.0</v>
      </c>
      <c r="J194" s="11">
        <v>7.0</v>
      </c>
      <c r="K194" s="12">
        <v>8.0</v>
      </c>
      <c r="L194" s="13">
        <v>41.0</v>
      </c>
      <c r="M194" s="31"/>
      <c r="N194" s="14">
        <v>9.0</v>
      </c>
      <c r="O194" s="15">
        <v>13.0</v>
      </c>
      <c r="P194" s="16">
        <v>8.0</v>
      </c>
      <c r="Q194" s="17">
        <v>19.0</v>
      </c>
      <c r="R194" s="18">
        <v>76.0</v>
      </c>
      <c r="S194" s="19">
        <v>10.0</v>
      </c>
      <c r="T194" s="20">
        <v>14.0</v>
      </c>
      <c r="U194" s="21">
        <v>10.0</v>
      </c>
      <c r="V194" s="22">
        <v>12.0</v>
      </c>
      <c r="W194" s="31"/>
      <c r="X194" s="14">
        <v>2.0</v>
      </c>
      <c r="Y194" s="15">
        <v>7.0</v>
      </c>
      <c r="Z194" s="16">
        <v>9.0</v>
      </c>
      <c r="AA194" s="17">
        <v>19.0</v>
      </c>
      <c r="AB194" s="18">
        <v>77.0</v>
      </c>
      <c r="AC194" s="19">
        <v>9.0</v>
      </c>
      <c r="AD194" s="20">
        <v>13.0</v>
      </c>
      <c r="AE194" s="21">
        <v>13.0</v>
      </c>
      <c r="AF194" s="22">
        <v>6.0</v>
      </c>
      <c r="AG194" s="38"/>
      <c r="AH194" s="14">
        <v>9.0</v>
      </c>
      <c r="AI194" s="15">
        <v>13.0</v>
      </c>
      <c r="AJ194" s="16">
        <v>8.0</v>
      </c>
      <c r="AK194" s="20">
        <v>14.0</v>
      </c>
      <c r="AL194" s="21">
        <v>10.0</v>
      </c>
      <c r="AM194" s="22">
        <v>12.0</v>
      </c>
      <c r="AN194" s="39">
        <f t="shared" ref="AN194:AP194" si="192">AH194/(AH194+AK194)</f>
        <v>0.3913043478</v>
      </c>
      <c r="AO194" s="39">
        <f t="shared" si="192"/>
        <v>0.5652173913</v>
      </c>
      <c r="AP194" s="39">
        <f t="shared" si="192"/>
        <v>0.4</v>
      </c>
      <c r="AQ194" s="23"/>
      <c r="AR194" s="23"/>
      <c r="AS194" s="23"/>
    </row>
    <row r="195">
      <c r="A195" s="29">
        <v>3040.0</v>
      </c>
      <c r="B195" s="30">
        <v>2253.0</v>
      </c>
      <c r="C195" s="31" t="s">
        <v>0</v>
      </c>
      <c r="D195" s="5">
        <v>39.0</v>
      </c>
      <c r="E195" s="6">
        <v>51.0</v>
      </c>
      <c r="F195" s="7">
        <v>28.0</v>
      </c>
      <c r="G195" s="8">
        <v>182.0</v>
      </c>
      <c r="H195" s="9">
        <v>487.0</v>
      </c>
      <c r="I195" s="10">
        <v>110.0</v>
      </c>
      <c r="J195" s="11">
        <v>40.0</v>
      </c>
      <c r="K195" s="12">
        <v>36.0</v>
      </c>
      <c r="L195" s="13">
        <v>117.0</v>
      </c>
      <c r="M195" s="31"/>
      <c r="N195" s="14">
        <v>73.0</v>
      </c>
      <c r="O195" s="15">
        <v>113.0</v>
      </c>
      <c r="P195" s="16">
        <v>44.0</v>
      </c>
      <c r="Q195" s="17">
        <v>78.0</v>
      </c>
      <c r="R195" s="18">
        <v>312.0</v>
      </c>
      <c r="S195" s="19">
        <v>22.0</v>
      </c>
      <c r="T195" s="20">
        <v>98.0</v>
      </c>
      <c r="U195" s="21">
        <v>177.0</v>
      </c>
      <c r="V195" s="22">
        <v>97.0</v>
      </c>
      <c r="W195" s="31"/>
      <c r="X195" s="14">
        <v>38.0</v>
      </c>
      <c r="Y195" s="15">
        <v>45.0</v>
      </c>
      <c r="Z195" s="16">
        <v>34.0</v>
      </c>
      <c r="AA195" s="17">
        <v>77.0</v>
      </c>
      <c r="AB195" s="18">
        <v>310.0</v>
      </c>
      <c r="AC195" s="19">
        <v>23.0</v>
      </c>
      <c r="AD195" s="20">
        <v>80.0</v>
      </c>
      <c r="AE195" s="21">
        <v>159.0</v>
      </c>
      <c r="AF195" s="22">
        <v>64.0</v>
      </c>
      <c r="AG195" s="38"/>
      <c r="AH195" s="14">
        <v>73.0</v>
      </c>
      <c r="AI195" s="15">
        <v>113.0</v>
      </c>
      <c r="AJ195" s="16">
        <v>44.0</v>
      </c>
      <c r="AK195" s="20">
        <v>98.0</v>
      </c>
      <c r="AL195" s="21">
        <v>177.0</v>
      </c>
      <c r="AM195" s="22">
        <v>97.0</v>
      </c>
      <c r="AN195" s="39">
        <f t="shared" ref="AN195:AP195" si="193">AH195/(AH195+AK195)</f>
        <v>0.4269005848</v>
      </c>
      <c r="AO195" s="39">
        <f t="shared" si="193"/>
        <v>0.3896551724</v>
      </c>
      <c r="AP195" s="39">
        <f t="shared" si="193"/>
        <v>0.3120567376</v>
      </c>
      <c r="AQ195" s="23"/>
      <c r="AR195" s="23"/>
      <c r="AS195" s="23"/>
    </row>
    <row r="196">
      <c r="A196" s="29">
        <v>3043.0</v>
      </c>
      <c r="B196" s="30">
        <v>1553.0</v>
      </c>
      <c r="C196" s="31" t="s">
        <v>0</v>
      </c>
      <c r="D196" s="5">
        <v>15.0</v>
      </c>
      <c r="E196" s="6">
        <v>26.0</v>
      </c>
      <c r="F196" s="7">
        <v>9.0</v>
      </c>
      <c r="G196" s="8">
        <v>37.0</v>
      </c>
      <c r="H196" s="9">
        <v>135.0</v>
      </c>
      <c r="I196" s="10">
        <v>28.0</v>
      </c>
      <c r="J196" s="11">
        <v>10.0</v>
      </c>
      <c r="K196" s="12">
        <v>18.0</v>
      </c>
      <c r="L196" s="13">
        <v>50.0</v>
      </c>
      <c r="M196" s="31"/>
      <c r="N196" s="14">
        <v>4.0</v>
      </c>
      <c r="O196" s="15">
        <v>22.0</v>
      </c>
      <c r="P196" s="16">
        <v>1.0</v>
      </c>
      <c r="Q196" s="17">
        <v>34.0</v>
      </c>
      <c r="R196" s="18">
        <v>105.0</v>
      </c>
      <c r="S196" s="19">
        <v>21.0</v>
      </c>
      <c r="T196" s="20">
        <v>22.0</v>
      </c>
      <c r="U196" s="21">
        <v>36.0</v>
      </c>
      <c r="V196" s="22">
        <v>25.0</v>
      </c>
      <c r="W196" s="31"/>
      <c r="X196" s="14">
        <v>2.0</v>
      </c>
      <c r="Y196" s="15">
        <v>4.0</v>
      </c>
      <c r="Z196" s="16">
        <v>2.0</v>
      </c>
      <c r="AA196" s="17">
        <v>30.0</v>
      </c>
      <c r="AB196" s="18">
        <v>106.0</v>
      </c>
      <c r="AC196" s="19">
        <v>21.0</v>
      </c>
      <c r="AD196" s="20">
        <v>21.0</v>
      </c>
      <c r="AE196" s="21">
        <v>22.0</v>
      </c>
      <c r="AF196" s="22">
        <v>16.0</v>
      </c>
      <c r="AG196" s="38"/>
      <c r="AH196" s="14">
        <v>4.0</v>
      </c>
      <c r="AI196" s="15">
        <v>22.0</v>
      </c>
      <c r="AJ196" s="16">
        <v>1.0</v>
      </c>
      <c r="AK196" s="20">
        <v>22.0</v>
      </c>
      <c r="AL196" s="21">
        <v>36.0</v>
      </c>
      <c r="AM196" s="22">
        <v>25.0</v>
      </c>
      <c r="AN196" s="39">
        <f t="shared" ref="AN196:AP196" si="194">AH196/(AH196+AK196)</f>
        <v>0.1538461538</v>
      </c>
      <c r="AO196" s="39">
        <f t="shared" si="194"/>
        <v>0.3793103448</v>
      </c>
      <c r="AP196" s="39">
        <f t="shared" si="194"/>
        <v>0.03846153846</v>
      </c>
      <c r="AQ196" s="23"/>
      <c r="AR196" s="23"/>
      <c r="AS196" s="23"/>
    </row>
    <row r="197">
      <c r="A197" s="29">
        <v>3045.0</v>
      </c>
      <c r="B197" s="30">
        <v>1297.0</v>
      </c>
      <c r="C197" s="31" t="s">
        <v>0</v>
      </c>
      <c r="D197" s="5">
        <v>11.0</v>
      </c>
      <c r="E197" s="6">
        <v>16.0</v>
      </c>
      <c r="F197" s="7">
        <v>17.0</v>
      </c>
      <c r="G197" s="8">
        <v>27.0</v>
      </c>
      <c r="H197" s="9">
        <v>34.0</v>
      </c>
      <c r="I197" s="10">
        <v>20.0</v>
      </c>
      <c r="J197" s="11">
        <v>22.0</v>
      </c>
      <c r="K197" s="12">
        <v>7.0</v>
      </c>
      <c r="L197" s="13">
        <v>27.0</v>
      </c>
      <c r="M197" s="31"/>
      <c r="N197" s="14">
        <v>12.0</v>
      </c>
      <c r="O197" s="15">
        <v>5.0</v>
      </c>
      <c r="P197" s="16">
        <v>5.0</v>
      </c>
      <c r="Q197" s="17">
        <v>20.0</v>
      </c>
      <c r="R197" s="18">
        <v>48.0</v>
      </c>
      <c r="S197" s="19">
        <v>13.0</v>
      </c>
      <c r="T197" s="20">
        <v>17.0</v>
      </c>
      <c r="U197" s="21">
        <v>14.0</v>
      </c>
      <c r="V197" s="22">
        <v>15.0</v>
      </c>
      <c r="W197" s="31"/>
      <c r="X197" s="14">
        <v>4.0</v>
      </c>
      <c r="Y197" s="15">
        <v>3.0</v>
      </c>
      <c r="Z197" s="16">
        <v>11.0</v>
      </c>
      <c r="AA197" s="17">
        <v>14.0</v>
      </c>
      <c r="AB197" s="18">
        <v>42.0</v>
      </c>
      <c r="AC197" s="19">
        <v>13.0</v>
      </c>
      <c r="AD197" s="20">
        <v>14.0</v>
      </c>
      <c r="AE197" s="21">
        <v>10.0</v>
      </c>
      <c r="AF197" s="22">
        <v>6.0</v>
      </c>
      <c r="AG197" s="38"/>
      <c r="AH197" s="14">
        <v>12.0</v>
      </c>
      <c r="AI197" s="15">
        <v>5.0</v>
      </c>
      <c r="AJ197" s="16">
        <v>5.0</v>
      </c>
      <c r="AK197" s="20">
        <v>17.0</v>
      </c>
      <c r="AL197" s="21">
        <v>14.0</v>
      </c>
      <c r="AM197" s="22">
        <v>15.0</v>
      </c>
      <c r="AN197" s="39">
        <f t="shared" ref="AN197:AP197" si="195">AH197/(AH197+AK197)</f>
        <v>0.4137931034</v>
      </c>
      <c r="AO197" s="39">
        <f t="shared" si="195"/>
        <v>0.2631578947</v>
      </c>
      <c r="AP197" s="39">
        <f t="shared" si="195"/>
        <v>0.25</v>
      </c>
      <c r="AQ197" s="23"/>
      <c r="AR197" s="23"/>
      <c r="AS197" s="23"/>
    </row>
    <row r="198">
      <c r="A198" s="29">
        <v>3050.0</v>
      </c>
      <c r="B198" s="30">
        <v>1413.0</v>
      </c>
      <c r="C198" s="31" t="s">
        <v>0</v>
      </c>
      <c r="D198" s="5">
        <v>22.0</v>
      </c>
      <c r="E198" s="6">
        <v>31.0</v>
      </c>
      <c r="F198" s="7">
        <v>26.0</v>
      </c>
      <c r="G198" s="8">
        <v>117.0</v>
      </c>
      <c r="H198" s="9">
        <v>111.0</v>
      </c>
      <c r="I198" s="10">
        <v>53.0</v>
      </c>
      <c r="J198" s="11">
        <v>32.0</v>
      </c>
      <c r="K198" s="12">
        <v>16.0</v>
      </c>
      <c r="L198" s="13">
        <v>53.0</v>
      </c>
      <c r="M198" s="31"/>
      <c r="N198" s="14">
        <v>43.0</v>
      </c>
      <c r="O198" s="15">
        <v>36.0</v>
      </c>
      <c r="P198" s="16">
        <v>17.0</v>
      </c>
      <c r="Q198" s="17">
        <v>33.0</v>
      </c>
      <c r="R198" s="18">
        <v>58.0</v>
      </c>
      <c r="S198" s="19">
        <v>12.0</v>
      </c>
      <c r="T198" s="20">
        <v>83.0</v>
      </c>
      <c r="U198" s="21">
        <v>61.0</v>
      </c>
      <c r="V198" s="22">
        <v>67.0</v>
      </c>
      <c r="W198" s="31"/>
      <c r="X198" s="14">
        <v>28.0</v>
      </c>
      <c r="Y198" s="15">
        <v>24.0</v>
      </c>
      <c r="Z198" s="16">
        <v>20.0</v>
      </c>
      <c r="AA198" s="17">
        <v>29.0</v>
      </c>
      <c r="AB198" s="18">
        <v>61.0</v>
      </c>
      <c r="AC198" s="19">
        <v>15.0</v>
      </c>
      <c r="AD198" s="20">
        <v>58.0</v>
      </c>
      <c r="AE198" s="21">
        <v>48.0</v>
      </c>
      <c r="AF198" s="22">
        <v>42.0</v>
      </c>
      <c r="AG198" s="38"/>
      <c r="AH198" s="14">
        <v>43.0</v>
      </c>
      <c r="AI198" s="15">
        <v>36.0</v>
      </c>
      <c r="AJ198" s="16">
        <v>17.0</v>
      </c>
      <c r="AK198" s="20">
        <v>83.0</v>
      </c>
      <c r="AL198" s="21">
        <v>61.0</v>
      </c>
      <c r="AM198" s="22">
        <v>67.0</v>
      </c>
      <c r="AN198" s="39">
        <f t="shared" ref="AN198:AP198" si="196">AH198/(AH198+AK198)</f>
        <v>0.3412698413</v>
      </c>
      <c r="AO198" s="39">
        <f t="shared" si="196"/>
        <v>0.3711340206</v>
      </c>
      <c r="AP198" s="39">
        <f t="shared" si="196"/>
        <v>0.2023809524</v>
      </c>
      <c r="AQ198" s="23"/>
      <c r="AR198" s="23"/>
      <c r="AS198" s="23"/>
    </row>
    <row r="199">
      <c r="A199" s="29">
        <v>3055.0</v>
      </c>
      <c r="B199" s="30">
        <v>2378.0</v>
      </c>
      <c r="C199" s="31" t="s">
        <v>0</v>
      </c>
      <c r="D199" s="5">
        <v>23.0</v>
      </c>
      <c r="E199" s="6">
        <v>40.0</v>
      </c>
      <c r="F199" s="7">
        <v>20.0</v>
      </c>
      <c r="G199" s="8">
        <v>59.0</v>
      </c>
      <c r="H199" s="9">
        <v>158.0</v>
      </c>
      <c r="I199" s="10">
        <v>48.0</v>
      </c>
      <c r="J199" s="11">
        <v>17.0</v>
      </c>
      <c r="K199" s="12">
        <v>11.0</v>
      </c>
      <c r="L199" s="13">
        <v>67.0</v>
      </c>
      <c r="M199" s="31"/>
      <c r="N199" s="14">
        <v>24.0</v>
      </c>
      <c r="O199" s="15">
        <v>24.0</v>
      </c>
      <c r="P199" s="16">
        <v>12.0</v>
      </c>
      <c r="Q199" s="17">
        <v>47.0</v>
      </c>
      <c r="R199" s="18">
        <v>138.0</v>
      </c>
      <c r="S199" s="19">
        <v>17.0</v>
      </c>
      <c r="T199" s="20">
        <v>23.0</v>
      </c>
      <c r="U199" s="21">
        <v>53.0</v>
      </c>
      <c r="V199" s="22">
        <v>40.0</v>
      </c>
      <c r="W199" s="31"/>
      <c r="X199" s="14">
        <v>20.0</v>
      </c>
      <c r="Y199" s="15">
        <v>13.0</v>
      </c>
      <c r="Z199" s="16">
        <v>16.0</v>
      </c>
      <c r="AA199" s="17">
        <v>48.0</v>
      </c>
      <c r="AB199" s="18">
        <v>142.0</v>
      </c>
      <c r="AC199" s="19">
        <v>14.0</v>
      </c>
      <c r="AD199" s="20">
        <v>23.0</v>
      </c>
      <c r="AE199" s="21">
        <v>50.0</v>
      </c>
      <c r="AF199" s="22">
        <v>23.0</v>
      </c>
      <c r="AG199" s="38"/>
      <c r="AH199" s="14">
        <v>24.0</v>
      </c>
      <c r="AI199" s="15">
        <v>24.0</v>
      </c>
      <c r="AJ199" s="16">
        <v>12.0</v>
      </c>
      <c r="AK199" s="20">
        <v>23.0</v>
      </c>
      <c r="AL199" s="21">
        <v>53.0</v>
      </c>
      <c r="AM199" s="22">
        <v>40.0</v>
      </c>
      <c r="AN199" s="39">
        <f t="shared" ref="AN199:AP199" si="197">AH199/(AH199+AK199)</f>
        <v>0.5106382979</v>
      </c>
      <c r="AO199" s="39">
        <f t="shared" si="197"/>
        <v>0.3116883117</v>
      </c>
      <c r="AP199" s="39">
        <f t="shared" si="197"/>
        <v>0.2307692308</v>
      </c>
      <c r="AQ199" s="23"/>
      <c r="AR199" s="23"/>
      <c r="AS199" s="23"/>
    </row>
    <row r="200">
      <c r="A200" s="29">
        <v>3057.0</v>
      </c>
      <c r="B200" s="30">
        <v>713.0</v>
      </c>
      <c r="C200" s="31" t="s">
        <v>0</v>
      </c>
      <c r="D200" s="5">
        <v>18.0</v>
      </c>
      <c r="E200" s="6">
        <v>17.0</v>
      </c>
      <c r="F200" s="7">
        <v>12.0</v>
      </c>
      <c r="G200" s="8">
        <v>65.0</v>
      </c>
      <c r="H200" s="9">
        <v>109.0</v>
      </c>
      <c r="I200" s="10">
        <v>38.0</v>
      </c>
      <c r="J200" s="11">
        <v>12.0</v>
      </c>
      <c r="K200" s="12">
        <v>7.0</v>
      </c>
      <c r="L200" s="13">
        <v>25.0</v>
      </c>
      <c r="M200" s="31"/>
      <c r="N200" s="14">
        <v>25.0</v>
      </c>
      <c r="O200" s="15">
        <v>26.0</v>
      </c>
      <c r="P200" s="16">
        <v>14.0</v>
      </c>
      <c r="Q200" s="17">
        <v>16.0</v>
      </c>
      <c r="R200" s="18">
        <v>58.0</v>
      </c>
      <c r="S200" s="19">
        <v>6.0</v>
      </c>
      <c r="T200" s="20">
        <v>49.0</v>
      </c>
      <c r="U200" s="21">
        <v>40.0</v>
      </c>
      <c r="V200" s="22">
        <v>31.0</v>
      </c>
      <c r="W200" s="31"/>
      <c r="X200" s="14">
        <v>25.0</v>
      </c>
      <c r="Y200" s="15">
        <v>18.0</v>
      </c>
      <c r="Z200" s="16">
        <v>15.0</v>
      </c>
      <c r="AA200" s="17">
        <v>15.0</v>
      </c>
      <c r="AB200" s="18">
        <v>59.0</v>
      </c>
      <c r="AC200" s="19">
        <v>6.0</v>
      </c>
      <c r="AD200" s="20">
        <v>29.0</v>
      </c>
      <c r="AE200" s="21">
        <v>29.0</v>
      </c>
      <c r="AF200" s="22">
        <v>18.0</v>
      </c>
      <c r="AG200" s="38"/>
      <c r="AH200" s="14">
        <v>25.0</v>
      </c>
      <c r="AI200" s="15">
        <v>26.0</v>
      </c>
      <c r="AJ200" s="16">
        <v>14.0</v>
      </c>
      <c r="AK200" s="20">
        <v>49.0</v>
      </c>
      <c r="AL200" s="21">
        <v>40.0</v>
      </c>
      <c r="AM200" s="22">
        <v>31.0</v>
      </c>
      <c r="AN200" s="39">
        <f t="shared" ref="AN200:AP200" si="198">AH200/(AH200+AK200)</f>
        <v>0.3378378378</v>
      </c>
      <c r="AO200" s="39">
        <f t="shared" si="198"/>
        <v>0.3939393939</v>
      </c>
      <c r="AP200" s="39">
        <f t="shared" si="198"/>
        <v>0.3111111111</v>
      </c>
      <c r="AQ200" s="23"/>
      <c r="AR200" s="23"/>
      <c r="AS200" s="23"/>
    </row>
    <row r="201">
      <c r="A201" s="29">
        <v>3058.0</v>
      </c>
      <c r="B201" s="30">
        <v>1919.0</v>
      </c>
      <c r="C201" s="31" t="s">
        <v>0</v>
      </c>
      <c r="D201" s="5">
        <v>23.0</v>
      </c>
      <c r="E201" s="6">
        <v>33.0</v>
      </c>
      <c r="F201" s="7">
        <v>38.0</v>
      </c>
      <c r="G201" s="8">
        <v>51.0</v>
      </c>
      <c r="H201" s="9">
        <v>135.0</v>
      </c>
      <c r="I201" s="10">
        <v>72.0</v>
      </c>
      <c r="J201" s="11">
        <v>22.0</v>
      </c>
      <c r="K201" s="12">
        <v>23.0</v>
      </c>
      <c r="L201" s="13">
        <v>67.0</v>
      </c>
      <c r="M201" s="31"/>
      <c r="N201" s="14">
        <v>15.0</v>
      </c>
      <c r="O201" s="15">
        <v>22.0</v>
      </c>
      <c r="P201" s="16">
        <v>17.0</v>
      </c>
      <c r="Q201" s="17">
        <v>39.0</v>
      </c>
      <c r="R201" s="18">
        <v>145.0</v>
      </c>
      <c r="S201" s="19">
        <v>35.0</v>
      </c>
      <c r="T201" s="20">
        <v>32.0</v>
      </c>
      <c r="U201" s="21">
        <v>39.0</v>
      </c>
      <c r="V201" s="22">
        <v>58.0</v>
      </c>
      <c r="W201" s="31"/>
      <c r="X201" s="14">
        <v>19.0</v>
      </c>
      <c r="Y201" s="15">
        <v>17.0</v>
      </c>
      <c r="Z201" s="16">
        <v>38.0</v>
      </c>
      <c r="AA201" s="17">
        <v>42.0</v>
      </c>
      <c r="AB201" s="18">
        <v>141.0</v>
      </c>
      <c r="AC201" s="19">
        <v>33.0</v>
      </c>
      <c r="AD201" s="20">
        <v>23.0</v>
      </c>
      <c r="AE201" s="21">
        <v>27.0</v>
      </c>
      <c r="AF201" s="22">
        <v>33.0</v>
      </c>
      <c r="AG201" s="38"/>
      <c r="AH201" s="14">
        <v>15.0</v>
      </c>
      <c r="AI201" s="15">
        <v>22.0</v>
      </c>
      <c r="AJ201" s="16">
        <v>17.0</v>
      </c>
      <c r="AK201" s="20">
        <v>32.0</v>
      </c>
      <c r="AL201" s="21">
        <v>39.0</v>
      </c>
      <c r="AM201" s="22">
        <v>58.0</v>
      </c>
      <c r="AN201" s="39">
        <f t="shared" ref="AN201:AP201" si="199">AH201/(AH201+AK201)</f>
        <v>0.3191489362</v>
      </c>
      <c r="AO201" s="39">
        <f t="shared" si="199"/>
        <v>0.3606557377</v>
      </c>
      <c r="AP201" s="39">
        <f t="shared" si="199"/>
        <v>0.2266666667</v>
      </c>
      <c r="AQ201" s="23"/>
      <c r="AR201" s="23"/>
      <c r="AS201" s="23"/>
    </row>
    <row r="202">
      <c r="A202" s="29">
        <v>3059.0</v>
      </c>
      <c r="B202" s="30">
        <v>2787.0</v>
      </c>
      <c r="C202" s="31" t="s">
        <v>0</v>
      </c>
      <c r="D202" s="5">
        <v>34.0</v>
      </c>
      <c r="E202" s="6">
        <v>54.0</v>
      </c>
      <c r="F202" s="7">
        <v>32.0</v>
      </c>
      <c r="G202" s="8">
        <v>67.0</v>
      </c>
      <c r="H202" s="9">
        <v>188.0</v>
      </c>
      <c r="I202" s="10">
        <v>76.0</v>
      </c>
      <c r="J202" s="11">
        <v>30.0</v>
      </c>
      <c r="K202" s="12">
        <v>44.0</v>
      </c>
      <c r="L202" s="13">
        <v>103.0</v>
      </c>
      <c r="M202" s="31"/>
      <c r="N202" s="14">
        <v>21.0</v>
      </c>
      <c r="O202" s="15">
        <v>29.0</v>
      </c>
      <c r="P202" s="16">
        <v>25.0</v>
      </c>
      <c r="Q202" s="17">
        <v>43.0</v>
      </c>
      <c r="R202" s="18">
        <v>164.0</v>
      </c>
      <c r="S202" s="19">
        <v>35.0</v>
      </c>
      <c r="T202" s="20">
        <v>43.0</v>
      </c>
      <c r="U202" s="21">
        <v>80.0</v>
      </c>
      <c r="V202" s="22">
        <v>72.0</v>
      </c>
      <c r="W202" s="31"/>
      <c r="X202" s="14">
        <v>32.0</v>
      </c>
      <c r="Y202" s="15">
        <v>30.0</v>
      </c>
      <c r="Z202" s="16">
        <v>51.0</v>
      </c>
      <c r="AA202" s="17">
        <v>42.0</v>
      </c>
      <c r="AB202" s="18">
        <v>166.0</v>
      </c>
      <c r="AC202" s="19">
        <v>35.0</v>
      </c>
      <c r="AD202" s="20">
        <v>23.0</v>
      </c>
      <c r="AE202" s="21">
        <v>65.0</v>
      </c>
      <c r="AF202" s="22">
        <v>36.0</v>
      </c>
      <c r="AG202" s="38"/>
      <c r="AH202" s="14">
        <v>21.0</v>
      </c>
      <c r="AI202" s="15">
        <v>29.0</v>
      </c>
      <c r="AJ202" s="16">
        <v>25.0</v>
      </c>
      <c r="AK202" s="20">
        <v>43.0</v>
      </c>
      <c r="AL202" s="21">
        <v>80.0</v>
      </c>
      <c r="AM202" s="22">
        <v>72.0</v>
      </c>
      <c r="AN202" s="39">
        <f t="shared" ref="AN202:AP202" si="200">AH202/(AH202+AK202)</f>
        <v>0.328125</v>
      </c>
      <c r="AO202" s="39">
        <f t="shared" si="200"/>
        <v>0.2660550459</v>
      </c>
      <c r="AP202" s="39">
        <f t="shared" si="200"/>
        <v>0.2577319588</v>
      </c>
      <c r="AQ202" s="23"/>
      <c r="AR202" s="23"/>
      <c r="AS202" s="23"/>
    </row>
    <row r="203">
      <c r="A203" s="29">
        <v>3062.0</v>
      </c>
      <c r="B203" s="30">
        <v>2749.0</v>
      </c>
      <c r="C203" s="31" t="s">
        <v>0</v>
      </c>
      <c r="D203" s="5">
        <v>27.0</v>
      </c>
      <c r="E203" s="6">
        <v>61.0</v>
      </c>
      <c r="F203" s="7">
        <v>51.0</v>
      </c>
      <c r="G203" s="8">
        <v>93.0</v>
      </c>
      <c r="H203" s="9">
        <v>167.0</v>
      </c>
      <c r="I203" s="10">
        <v>55.0</v>
      </c>
      <c r="J203" s="11">
        <v>36.0</v>
      </c>
      <c r="K203" s="12">
        <v>24.0</v>
      </c>
      <c r="L203" s="13">
        <v>85.0</v>
      </c>
      <c r="M203" s="31"/>
      <c r="N203" s="14">
        <v>32.0</v>
      </c>
      <c r="O203" s="15">
        <v>32.0</v>
      </c>
      <c r="P203" s="16">
        <v>25.0</v>
      </c>
      <c r="Q203" s="17">
        <v>65.0</v>
      </c>
      <c r="R203" s="18">
        <v>177.0</v>
      </c>
      <c r="S203" s="19">
        <v>36.0</v>
      </c>
      <c r="T203" s="20">
        <v>43.0</v>
      </c>
      <c r="U203" s="21">
        <v>64.0</v>
      </c>
      <c r="V203" s="22">
        <v>59.0</v>
      </c>
      <c r="W203" s="31"/>
      <c r="X203" s="14">
        <v>31.0</v>
      </c>
      <c r="Y203" s="15">
        <v>23.0</v>
      </c>
      <c r="Z203" s="16">
        <v>33.0</v>
      </c>
      <c r="AA203" s="17">
        <v>67.0</v>
      </c>
      <c r="AB203" s="18">
        <v>178.0</v>
      </c>
      <c r="AC203" s="19">
        <v>36.0</v>
      </c>
      <c r="AD203" s="20">
        <v>35.0</v>
      </c>
      <c r="AE203" s="21">
        <v>48.0</v>
      </c>
      <c r="AF203" s="22">
        <v>38.0</v>
      </c>
      <c r="AG203" s="38"/>
      <c r="AH203" s="14">
        <v>32.0</v>
      </c>
      <c r="AI203" s="15">
        <v>32.0</v>
      </c>
      <c r="AJ203" s="16">
        <v>25.0</v>
      </c>
      <c r="AK203" s="20">
        <v>43.0</v>
      </c>
      <c r="AL203" s="21">
        <v>64.0</v>
      </c>
      <c r="AM203" s="22">
        <v>59.0</v>
      </c>
      <c r="AN203" s="39">
        <f t="shared" ref="AN203:AP203" si="201">AH203/(AH203+AK203)</f>
        <v>0.4266666667</v>
      </c>
      <c r="AO203" s="39">
        <f t="shared" si="201"/>
        <v>0.3333333333</v>
      </c>
      <c r="AP203" s="39">
        <f t="shared" si="201"/>
        <v>0.2976190476</v>
      </c>
      <c r="AQ203" s="23"/>
      <c r="AR203" s="23"/>
      <c r="AS203" s="23"/>
    </row>
    <row r="204">
      <c r="A204" s="29">
        <v>3068.0</v>
      </c>
      <c r="B204" s="30">
        <v>1017.0</v>
      </c>
      <c r="C204" s="31" t="s">
        <v>0</v>
      </c>
      <c r="D204" s="5">
        <v>11.0</v>
      </c>
      <c r="E204" s="6">
        <v>17.0</v>
      </c>
      <c r="F204" s="7">
        <v>18.0</v>
      </c>
      <c r="G204" s="8">
        <v>33.0</v>
      </c>
      <c r="H204" s="9">
        <v>75.0</v>
      </c>
      <c r="I204" s="10">
        <v>21.0</v>
      </c>
      <c r="J204" s="11">
        <v>13.0</v>
      </c>
      <c r="K204" s="12">
        <v>8.0</v>
      </c>
      <c r="L204" s="13">
        <v>25.0</v>
      </c>
      <c r="M204" s="31"/>
      <c r="N204" s="14">
        <v>7.0</v>
      </c>
      <c r="O204" s="15">
        <v>7.0</v>
      </c>
      <c r="P204" s="16">
        <v>3.0</v>
      </c>
      <c r="Q204" s="17">
        <v>22.0</v>
      </c>
      <c r="R204" s="18">
        <v>71.0</v>
      </c>
      <c r="S204" s="19">
        <v>20.0</v>
      </c>
      <c r="T204" s="20">
        <v>23.0</v>
      </c>
      <c r="U204" s="21">
        <v>18.0</v>
      </c>
      <c r="V204" s="22">
        <v>16.0</v>
      </c>
      <c r="W204" s="31"/>
      <c r="X204" s="14">
        <v>7.0</v>
      </c>
      <c r="Y204" s="15">
        <v>0.0</v>
      </c>
      <c r="Z204" s="16">
        <v>5.0</v>
      </c>
      <c r="AA204" s="17">
        <v>24.0</v>
      </c>
      <c r="AB204" s="18">
        <v>71.0</v>
      </c>
      <c r="AC204" s="19">
        <v>18.0</v>
      </c>
      <c r="AD204" s="20">
        <v>13.0</v>
      </c>
      <c r="AE204" s="21">
        <v>19.0</v>
      </c>
      <c r="AF204" s="22">
        <v>16.0</v>
      </c>
      <c r="AG204" s="38"/>
      <c r="AH204" s="14">
        <v>7.0</v>
      </c>
      <c r="AI204" s="15">
        <v>7.0</v>
      </c>
      <c r="AJ204" s="16">
        <v>3.0</v>
      </c>
      <c r="AK204" s="20">
        <v>23.0</v>
      </c>
      <c r="AL204" s="21">
        <v>18.0</v>
      </c>
      <c r="AM204" s="22">
        <v>16.0</v>
      </c>
      <c r="AN204" s="39">
        <f t="shared" ref="AN204:AP204" si="202">AH204/(AH204+AK204)</f>
        <v>0.2333333333</v>
      </c>
      <c r="AO204" s="39">
        <f t="shared" si="202"/>
        <v>0.28</v>
      </c>
      <c r="AP204" s="39">
        <f t="shared" si="202"/>
        <v>0.1578947368</v>
      </c>
      <c r="AQ204" s="23"/>
      <c r="AR204" s="23"/>
      <c r="AS204" s="23"/>
    </row>
    <row r="205">
      <c r="A205" s="29">
        <v>3071.0</v>
      </c>
      <c r="B205" s="30">
        <v>590.0</v>
      </c>
      <c r="C205" s="31" t="s">
        <v>0</v>
      </c>
      <c r="D205" s="5">
        <v>15.0</v>
      </c>
      <c r="E205" s="6">
        <v>12.0</v>
      </c>
      <c r="F205" s="7">
        <v>10.0</v>
      </c>
      <c r="G205" s="8">
        <v>28.0</v>
      </c>
      <c r="H205" s="9">
        <v>50.0</v>
      </c>
      <c r="I205" s="10">
        <v>22.0</v>
      </c>
      <c r="J205" s="11">
        <v>17.0</v>
      </c>
      <c r="K205" s="12">
        <v>12.0</v>
      </c>
      <c r="L205" s="13">
        <v>29.0</v>
      </c>
      <c r="M205" s="31"/>
      <c r="N205" s="14">
        <v>7.0</v>
      </c>
      <c r="O205" s="15">
        <v>15.0</v>
      </c>
      <c r="P205" s="16">
        <v>5.0</v>
      </c>
      <c r="Q205" s="17">
        <v>19.0</v>
      </c>
      <c r="R205" s="18">
        <v>28.0</v>
      </c>
      <c r="S205" s="19">
        <v>7.0</v>
      </c>
      <c r="T205" s="20">
        <v>27.0</v>
      </c>
      <c r="U205" s="21">
        <v>33.0</v>
      </c>
      <c r="V205" s="22">
        <v>28.0</v>
      </c>
      <c r="W205" s="31"/>
      <c r="X205" s="14">
        <v>11.0</v>
      </c>
      <c r="Y205" s="15">
        <v>14.0</v>
      </c>
      <c r="Z205" s="16">
        <v>4.0</v>
      </c>
      <c r="AA205" s="17">
        <v>18.0</v>
      </c>
      <c r="AB205" s="18">
        <v>25.0</v>
      </c>
      <c r="AC205" s="19">
        <v>7.0</v>
      </c>
      <c r="AD205" s="20">
        <v>10.0</v>
      </c>
      <c r="AE205" s="21">
        <v>21.0</v>
      </c>
      <c r="AF205" s="22">
        <v>19.0</v>
      </c>
      <c r="AG205" s="38"/>
      <c r="AH205" s="14">
        <v>7.0</v>
      </c>
      <c r="AI205" s="15">
        <v>15.0</v>
      </c>
      <c r="AJ205" s="16">
        <v>5.0</v>
      </c>
      <c r="AK205" s="20">
        <v>27.0</v>
      </c>
      <c r="AL205" s="21">
        <v>33.0</v>
      </c>
      <c r="AM205" s="22">
        <v>28.0</v>
      </c>
      <c r="AN205" s="39">
        <f t="shared" ref="AN205:AP205" si="203">AH205/(AH205+AK205)</f>
        <v>0.2058823529</v>
      </c>
      <c r="AO205" s="39">
        <f t="shared" si="203"/>
        <v>0.3125</v>
      </c>
      <c r="AP205" s="39">
        <f t="shared" si="203"/>
        <v>0.1515151515</v>
      </c>
      <c r="AQ205" s="23"/>
      <c r="AR205" s="23"/>
      <c r="AS205" s="23"/>
    </row>
    <row r="206">
      <c r="A206" s="29">
        <v>3074.0</v>
      </c>
      <c r="B206" s="30">
        <v>896.0</v>
      </c>
      <c r="C206" s="31" t="s">
        <v>0</v>
      </c>
      <c r="D206" s="5">
        <v>11.0</v>
      </c>
      <c r="E206" s="6">
        <v>14.0</v>
      </c>
      <c r="F206" s="7">
        <v>11.0</v>
      </c>
      <c r="G206" s="8">
        <v>27.0</v>
      </c>
      <c r="H206" s="9">
        <v>68.0</v>
      </c>
      <c r="I206" s="10">
        <v>29.0</v>
      </c>
      <c r="J206" s="11">
        <v>10.0</v>
      </c>
      <c r="K206" s="12">
        <v>6.0</v>
      </c>
      <c r="L206" s="13">
        <v>35.0</v>
      </c>
      <c r="M206" s="31"/>
      <c r="N206" s="14">
        <v>9.0</v>
      </c>
      <c r="O206" s="15">
        <v>8.0</v>
      </c>
      <c r="P206" s="16">
        <v>7.0</v>
      </c>
      <c r="Q206" s="17">
        <v>18.0</v>
      </c>
      <c r="R206" s="18">
        <v>59.0</v>
      </c>
      <c r="S206" s="19">
        <v>18.0</v>
      </c>
      <c r="T206" s="20">
        <v>12.0</v>
      </c>
      <c r="U206" s="21">
        <v>24.0</v>
      </c>
      <c r="V206" s="22">
        <v>13.0</v>
      </c>
      <c r="W206" s="31"/>
      <c r="X206" s="14">
        <v>3.0</v>
      </c>
      <c r="Y206" s="15">
        <v>6.0</v>
      </c>
      <c r="Z206" s="16">
        <v>10.0</v>
      </c>
      <c r="AA206" s="17">
        <v>18.0</v>
      </c>
      <c r="AB206" s="18">
        <v>59.0</v>
      </c>
      <c r="AC206" s="19">
        <v>17.0</v>
      </c>
      <c r="AD206" s="20">
        <v>13.0</v>
      </c>
      <c r="AE206" s="21">
        <v>17.0</v>
      </c>
      <c r="AF206" s="22">
        <v>9.0</v>
      </c>
      <c r="AG206" s="38"/>
      <c r="AH206" s="14">
        <v>9.0</v>
      </c>
      <c r="AI206" s="15">
        <v>8.0</v>
      </c>
      <c r="AJ206" s="16">
        <v>7.0</v>
      </c>
      <c r="AK206" s="20">
        <v>12.0</v>
      </c>
      <c r="AL206" s="21">
        <v>24.0</v>
      </c>
      <c r="AM206" s="22">
        <v>13.0</v>
      </c>
      <c r="AN206" s="39">
        <f t="shared" ref="AN206:AP206" si="204">AH206/(AH206+AK206)</f>
        <v>0.4285714286</v>
      </c>
      <c r="AO206" s="39">
        <f t="shared" si="204"/>
        <v>0.25</v>
      </c>
      <c r="AP206" s="39">
        <f t="shared" si="204"/>
        <v>0.35</v>
      </c>
      <c r="AQ206" s="23"/>
      <c r="AR206" s="23"/>
      <c r="AS206" s="23"/>
    </row>
    <row r="207">
      <c r="A207" s="29">
        <v>3217.0</v>
      </c>
      <c r="B207" s="30">
        <v>1825.0</v>
      </c>
      <c r="C207" s="31" t="s">
        <v>0</v>
      </c>
      <c r="D207" s="5">
        <v>20.0</v>
      </c>
      <c r="E207" s="6">
        <v>26.0</v>
      </c>
      <c r="F207" s="7">
        <v>22.0</v>
      </c>
      <c r="G207" s="8">
        <v>72.0</v>
      </c>
      <c r="H207" s="9">
        <v>115.0</v>
      </c>
      <c r="I207" s="10">
        <v>44.0</v>
      </c>
      <c r="J207" s="11">
        <v>30.0</v>
      </c>
      <c r="K207" s="12">
        <v>23.0</v>
      </c>
      <c r="L207" s="13">
        <v>37.0</v>
      </c>
      <c r="M207" s="31"/>
      <c r="N207" s="14">
        <v>32.0</v>
      </c>
      <c r="O207" s="15">
        <v>17.0</v>
      </c>
      <c r="P207" s="16">
        <v>18.0</v>
      </c>
      <c r="Q207" s="17">
        <v>42.0</v>
      </c>
      <c r="R207" s="18">
        <v>83.0</v>
      </c>
      <c r="S207" s="19">
        <v>21.0</v>
      </c>
      <c r="T207" s="20">
        <v>38.0</v>
      </c>
      <c r="U207" s="21">
        <v>36.0</v>
      </c>
      <c r="V207" s="22">
        <v>34.0</v>
      </c>
      <c r="W207" s="31"/>
      <c r="X207" s="14">
        <v>21.0</v>
      </c>
      <c r="Y207" s="15">
        <v>13.0</v>
      </c>
      <c r="Z207" s="16">
        <v>28.0</v>
      </c>
      <c r="AA207" s="17">
        <v>39.0</v>
      </c>
      <c r="AB207" s="18">
        <v>79.0</v>
      </c>
      <c r="AC207" s="19">
        <v>22.0</v>
      </c>
      <c r="AD207" s="20">
        <v>33.0</v>
      </c>
      <c r="AE207" s="21">
        <v>28.0</v>
      </c>
      <c r="AF207" s="22">
        <v>22.0</v>
      </c>
      <c r="AG207" s="38"/>
      <c r="AH207" s="14">
        <v>32.0</v>
      </c>
      <c r="AI207" s="15">
        <v>17.0</v>
      </c>
      <c r="AJ207" s="16">
        <v>18.0</v>
      </c>
      <c r="AK207" s="20">
        <v>38.0</v>
      </c>
      <c r="AL207" s="21">
        <v>36.0</v>
      </c>
      <c r="AM207" s="22">
        <v>34.0</v>
      </c>
      <c r="AN207" s="39">
        <f t="shared" ref="AN207:AP207" si="205">AH207/(AH207+AK207)</f>
        <v>0.4571428571</v>
      </c>
      <c r="AO207" s="39">
        <f t="shared" si="205"/>
        <v>0.320754717</v>
      </c>
      <c r="AP207" s="39">
        <f t="shared" si="205"/>
        <v>0.3461538462</v>
      </c>
      <c r="AQ207" s="23"/>
      <c r="AR207" s="23"/>
      <c r="AS207" s="23"/>
    </row>
    <row r="208">
      <c r="A208" s="29">
        <v>3361.0</v>
      </c>
      <c r="B208" s="30">
        <v>1573.0</v>
      </c>
      <c r="C208" s="31" t="s">
        <v>0</v>
      </c>
      <c r="D208" s="5">
        <v>15.0</v>
      </c>
      <c r="E208" s="6">
        <v>33.0</v>
      </c>
      <c r="F208" s="7">
        <v>19.0</v>
      </c>
      <c r="G208" s="8">
        <v>75.0</v>
      </c>
      <c r="H208" s="9">
        <v>112.0</v>
      </c>
      <c r="I208" s="10">
        <v>29.0</v>
      </c>
      <c r="J208" s="11">
        <v>27.0</v>
      </c>
      <c r="K208" s="12">
        <v>11.0</v>
      </c>
      <c r="L208" s="13">
        <v>57.0</v>
      </c>
      <c r="M208" s="31"/>
      <c r="N208" s="14">
        <v>16.0</v>
      </c>
      <c r="O208" s="15">
        <v>9.0</v>
      </c>
      <c r="P208" s="16">
        <v>6.0</v>
      </c>
      <c r="Q208" s="17">
        <v>53.0</v>
      </c>
      <c r="R208" s="18">
        <v>116.0</v>
      </c>
      <c r="S208" s="19">
        <v>19.0</v>
      </c>
      <c r="T208" s="20">
        <v>36.0</v>
      </c>
      <c r="U208" s="21">
        <v>38.0</v>
      </c>
      <c r="V208" s="22">
        <v>25.0</v>
      </c>
      <c r="W208" s="31"/>
      <c r="X208" s="14">
        <v>12.0</v>
      </c>
      <c r="Y208" s="15">
        <v>10.0</v>
      </c>
      <c r="Z208" s="16">
        <v>19.0</v>
      </c>
      <c r="AA208" s="17">
        <v>53.0</v>
      </c>
      <c r="AB208" s="18">
        <v>118.0</v>
      </c>
      <c r="AC208" s="19">
        <v>18.0</v>
      </c>
      <c r="AD208" s="20">
        <v>26.0</v>
      </c>
      <c r="AE208" s="21">
        <v>24.0</v>
      </c>
      <c r="AF208" s="22">
        <v>18.0</v>
      </c>
      <c r="AG208" s="38"/>
      <c r="AH208" s="14">
        <v>16.0</v>
      </c>
      <c r="AI208" s="15">
        <v>9.0</v>
      </c>
      <c r="AJ208" s="16">
        <v>6.0</v>
      </c>
      <c r="AK208" s="20">
        <v>36.0</v>
      </c>
      <c r="AL208" s="21">
        <v>38.0</v>
      </c>
      <c r="AM208" s="22">
        <v>25.0</v>
      </c>
      <c r="AN208" s="39">
        <f t="shared" ref="AN208:AP208" si="206">AH208/(AH208+AK208)</f>
        <v>0.3076923077</v>
      </c>
      <c r="AO208" s="39">
        <f t="shared" si="206"/>
        <v>0.1914893617</v>
      </c>
      <c r="AP208" s="39">
        <f t="shared" si="206"/>
        <v>0.1935483871</v>
      </c>
      <c r="AQ208" s="23"/>
      <c r="AR208" s="23"/>
      <c r="AS208" s="23"/>
    </row>
    <row r="209">
      <c r="A209" s="29">
        <v>3363.0</v>
      </c>
      <c r="B209" s="30">
        <v>2588.0</v>
      </c>
      <c r="C209" s="31" t="s">
        <v>0</v>
      </c>
      <c r="D209" s="5">
        <v>29.0</v>
      </c>
      <c r="E209" s="6">
        <v>53.0</v>
      </c>
      <c r="F209" s="7">
        <v>22.0</v>
      </c>
      <c r="G209" s="8">
        <v>133.0</v>
      </c>
      <c r="H209" s="9">
        <v>272.0</v>
      </c>
      <c r="I209" s="10">
        <v>62.0</v>
      </c>
      <c r="J209" s="11">
        <v>39.0</v>
      </c>
      <c r="K209" s="12">
        <v>21.0</v>
      </c>
      <c r="L209" s="13">
        <v>94.0</v>
      </c>
      <c r="M209" s="31"/>
      <c r="N209" s="14">
        <v>34.0</v>
      </c>
      <c r="O209" s="15">
        <v>54.0</v>
      </c>
      <c r="P209" s="16">
        <v>21.0</v>
      </c>
      <c r="Q209" s="17">
        <v>51.0</v>
      </c>
      <c r="R209" s="18">
        <v>166.0</v>
      </c>
      <c r="S209" s="19">
        <v>28.0</v>
      </c>
      <c r="T209" s="20">
        <v>91.0</v>
      </c>
      <c r="U209" s="21">
        <v>153.0</v>
      </c>
      <c r="V209" s="22">
        <v>62.0</v>
      </c>
      <c r="W209" s="31"/>
      <c r="X209" s="14">
        <v>24.0</v>
      </c>
      <c r="Y209" s="15">
        <v>32.0</v>
      </c>
      <c r="Z209" s="16">
        <v>24.0</v>
      </c>
      <c r="AA209" s="17">
        <v>49.0</v>
      </c>
      <c r="AB209" s="18">
        <v>164.0</v>
      </c>
      <c r="AC209" s="19">
        <v>27.0</v>
      </c>
      <c r="AD209" s="20">
        <v>80.0</v>
      </c>
      <c r="AE209" s="21">
        <v>137.0</v>
      </c>
      <c r="AF209" s="22">
        <v>45.0</v>
      </c>
      <c r="AG209" s="38"/>
      <c r="AH209" s="14">
        <v>34.0</v>
      </c>
      <c r="AI209" s="15">
        <v>54.0</v>
      </c>
      <c r="AJ209" s="16">
        <v>21.0</v>
      </c>
      <c r="AK209" s="20">
        <v>91.0</v>
      </c>
      <c r="AL209" s="21">
        <v>153.0</v>
      </c>
      <c r="AM209" s="22">
        <v>62.0</v>
      </c>
      <c r="AN209" s="39">
        <f t="shared" ref="AN209:AP209" si="207">AH209/(AH209+AK209)</f>
        <v>0.272</v>
      </c>
      <c r="AO209" s="39">
        <f t="shared" si="207"/>
        <v>0.2608695652</v>
      </c>
      <c r="AP209" s="39">
        <f t="shared" si="207"/>
        <v>0.2530120482</v>
      </c>
      <c r="AQ209" s="23"/>
      <c r="AR209" s="23"/>
      <c r="AS209" s="23"/>
    </row>
    <row r="210">
      <c r="A210" s="29">
        <v>3364.0</v>
      </c>
      <c r="B210" s="30">
        <v>1766.0</v>
      </c>
      <c r="C210" s="31" t="s">
        <v>0</v>
      </c>
      <c r="D210" s="5">
        <v>23.0</v>
      </c>
      <c r="E210" s="6">
        <v>24.0</v>
      </c>
      <c r="F210" s="7">
        <v>20.0</v>
      </c>
      <c r="G210" s="8">
        <v>92.0</v>
      </c>
      <c r="H210" s="9">
        <v>177.0</v>
      </c>
      <c r="I210" s="10">
        <v>50.0</v>
      </c>
      <c r="J210" s="11">
        <v>21.0</v>
      </c>
      <c r="K210" s="12">
        <v>21.0</v>
      </c>
      <c r="L210" s="13">
        <v>70.0</v>
      </c>
      <c r="M210" s="31"/>
      <c r="N210" s="14">
        <v>35.0</v>
      </c>
      <c r="O210" s="15">
        <v>45.0</v>
      </c>
      <c r="P210" s="16">
        <v>21.0</v>
      </c>
      <c r="Q210" s="17">
        <v>39.0</v>
      </c>
      <c r="R210" s="18">
        <v>102.0</v>
      </c>
      <c r="S210" s="19">
        <v>20.0</v>
      </c>
      <c r="T210" s="20">
        <v>59.0</v>
      </c>
      <c r="U210" s="21">
        <v>92.0</v>
      </c>
      <c r="V210" s="22">
        <v>41.0</v>
      </c>
      <c r="W210" s="31"/>
      <c r="X210" s="14">
        <v>12.0</v>
      </c>
      <c r="Y210" s="15">
        <v>19.0</v>
      </c>
      <c r="Z210" s="16">
        <v>25.0</v>
      </c>
      <c r="AA210" s="17">
        <v>39.0</v>
      </c>
      <c r="AB210" s="18">
        <v>106.0</v>
      </c>
      <c r="AC210" s="19">
        <v>20.0</v>
      </c>
      <c r="AD210" s="20">
        <v>57.0</v>
      </c>
      <c r="AE210" s="21">
        <v>87.0</v>
      </c>
      <c r="AF210" s="22">
        <v>22.0</v>
      </c>
      <c r="AG210" s="38"/>
      <c r="AH210" s="14">
        <v>35.0</v>
      </c>
      <c r="AI210" s="15">
        <v>45.0</v>
      </c>
      <c r="AJ210" s="16">
        <v>21.0</v>
      </c>
      <c r="AK210" s="20">
        <v>59.0</v>
      </c>
      <c r="AL210" s="21">
        <v>92.0</v>
      </c>
      <c r="AM210" s="22">
        <v>41.0</v>
      </c>
      <c r="AN210" s="39">
        <f t="shared" ref="AN210:AP210" si="208">AH210/(AH210+AK210)</f>
        <v>0.3723404255</v>
      </c>
      <c r="AO210" s="39">
        <f t="shared" si="208"/>
        <v>0.3284671533</v>
      </c>
      <c r="AP210" s="39">
        <f t="shared" si="208"/>
        <v>0.3387096774</v>
      </c>
      <c r="AQ210" s="23"/>
      <c r="AR210" s="23"/>
      <c r="AS210" s="23"/>
    </row>
    <row r="211">
      <c r="A211" s="29">
        <v>3366.0</v>
      </c>
      <c r="B211" s="30">
        <v>2937.0</v>
      </c>
      <c r="C211" s="31" t="s">
        <v>0</v>
      </c>
      <c r="D211" s="5">
        <v>39.0</v>
      </c>
      <c r="E211" s="6">
        <v>54.0</v>
      </c>
      <c r="F211" s="7">
        <v>48.0</v>
      </c>
      <c r="G211" s="8">
        <v>139.0</v>
      </c>
      <c r="H211" s="9">
        <v>281.0</v>
      </c>
      <c r="I211" s="10">
        <v>90.0</v>
      </c>
      <c r="J211" s="11">
        <v>46.0</v>
      </c>
      <c r="K211" s="12">
        <v>40.0</v>
      </c>
      <c r="L211" s="13">
        <v>96.0</v>
      </c>
      <c r="M211" s="31"/>
      <c r="N211" s="14">
        <v>57.0</v>
      </c>
      <c r="O211" s="15">
        <v>70.0</v>
      </c>
      <c r="P211" s="16">
        <v>32.0</v>
      </c>
      <c r="Q211" s="17">
        <v>88.0</v>
      </c>
      <c r="R211" s="18">
        <v>208.0</v>
      </c>
      <c r="S211" s="19">
        <v>28.0</v>
      </c>
      <c r="T211" s="20">
        <v>72.0</v>
      </c>
      <c r="U211" s="21">
        <v>94.0</v>
      </c>
      <c r="V211" s="22">
        <v>106.0</v>
      </c>
      <c r="W211" s="31"/>
      <c r="X211" s="14">
        <v>35.0</v>
      </c>
      <c r="Y211" s="15">
        <v>23.0</v>
      </c>
      <c r="Z211" s="16">
        <v>42.0</v>
      </c>
      <c r="AA211" s="17">
        <v>84.0</v>
      </c>
      <c r="AB211" s="18">
        <v>213.0</v>
      </c>
      <c r="AC211" s="19">
        <v>28.0</v>
      </c>
      <c r="AD211" s="20">
        <v>66.0</v>
      </c>
      <c r="AE211" s="21">
        <v>112.0</v>
      </c>
      <c r="AF211" s="22">
        <v>73.0</v>
      </c>
      <c r="AG211" s="38"/>
      <c r="AH211" s="14">
        <v>57.0</v>
      </c>
      <c r="AI211" s="15">
        <v>70.0</v>
      </c>
      <c r="AJ211" s="16">
        <v>32.0</v>
      </c>
      <c r="AK211" s="20">
        <v>72.0</v>
      </c>
      <c r="AL211" s="21">
        <v>94.0</v>
      </c>
      <c r="AM211" s="22">
        <v>106.0</v>
      </c>
      <c r="AN211" s="39">
        <f t="shared" ref="AN211:AP211" si="209">AH211/(AH211+AK211)</f>
        <v>0.4418604651</v>
      </c>
      <c r="AO211" s="39">
        <f t="shared" si="209"/>
        <v>0.4268292683</v>
      </c>
      <c r="AP211" s="39">
        <f t="shared" si="209"/>
        <v>0.231884058</v>
      </c>
      <c r="AQ211" s="23"/>
      <c r="AR211" s="23"/>
      <c r="AS211" s="23"/>
    </row>
    <row r="212">
      <c r="A212" s="29">
        <v>3370.0</v>
      </c>
      <c r="B212" s="30">
        <v>3024.0</v>
      </c>
      <c r="C212" s="31" t="s">
        <v>0</v>
      </c>
      <c r="D212" s="5">
        <v>23.0</v>
      </c>
      <c r="E212" s="6">
        <v>67.0</v>
      </c>
      <c r="F212" s="7">
        <v>26.0</v>
      </c>
      <c r="G212" s="8">
        <v>110.0</v>
      </c>
      <c r="H212" s="9">
        <v>231.0</v>
      </c>
      <c r="I212" s="10">
        <v>96.0</v>
      </c>
      <c r="J212" s="11">
        <v>46.0</v>
      </c>
      <c r="K212" s="12">
        <v>30.0</v>
      </c>
      <c r="L212" s="13">
        <v>100.0</v>
      </c>
      <c r="M212" s="31"/>
      <c r="N212" s="14">
        <v>36.0</v>
      </c>
      <c r="O212" s="15">
        <v>49.0</v>
      </c>
      <c r="P212" s="16">
        <v>29.0</v>
      </c>
      <c r="Q212" s="17">
        <v>75.0</v>
      </c>
      <c r="R212" s="18">
        <v>245.0</v>
      </c>
      <c r="S212" s="19">
        <v>39.0</v>
      </c>
      <c r="T212" s="20">
        <v>45.0</v>
      </c>
      <c r="U212" s="21">
        <v>67.0</v>
      </c>
      <c r="V212" s="22">
        <v>61.0</v>
      </c>
      <c r="W212" s="31"/>
      <c r="X212" s="14">
        <v>28.0</v>
      </c>
      <c r="Y212" s="15">
        <v>25.0</v>
      </c>
      <c r="Z212" s="16">
        <v>39.0</v>
      </c>
      <c r="AA212" s="17">
        <v>76.0</v>
      </c>
      <c r="AB212" s="18">
        <v>247.0</v>
      </c>
      <c r="AC212" s="19">
        <v>39.0</v>
      </c>
      <c r="AD212" s="20">
        <v>35.0</v>
      </c>
      <c r="AE212" s="21">
        <v>66.0</v>
      </c>
      <c r="AF212" s="22">
        <v>43.0</v>
      </c>
      <c r="AG212" s="38"/>
      <c r="AH212" s="14">
        <v>36.0</v>
      </c>
      <c r="AI212" s="15">
        <v>49.0</v>
      </c>
      <c r="AJ212" s="16">
        <v>29.0</v>
      </c>
      <c r="AK212" s="20">
        <v>45.0</v>
      </c>
      <c r="AL212" s="21">
        <v>67.0</v>
      </c>
      <c r="AM212" s="22">
        <v>61.0</v>
      </c>
      <c r="AN212" s="39">
        <f t="shared" ref="AN212:AP212" si="210">AH212/(AH212+AK212)</f>
        <v>0.4444444444</v>
      </c>
      <c r="AO212" s="39">
        <f t="shared" si="210"/>
        <v>0.4224137931</v>
      </c>
      <c r="AP212" s="39">
        <f t="shared" si="210"/>
        <v>0.3222222222</v>
      </c>
      <c r="AQ212" s="23"/>
      <c r="AR212" s="23"/>
      <c r="AS212" s="23"/>
    </row>
    <row r="213">
      <c r="A213" s="29">
        <v>3373.0</v>
      </c>
      <c r="B213" s="30">
        <v>3887.0</v>
      </c>
      <c r="C213" s="31" t="s">
        <v>0</v>
      </c>
      <c r="D213" s="5">
        <v>37.0</v>
      </c>
      <c r="E213" s="6">
        <v>70.0</v>
      </c>
      <c r="F213" s="7">
        <v>56.0</v>
      </c>
      <c r="G213" s="8">
        <v>168.0</v>
      </c>
      <c r="H213" s="9">
        <v>306.0</v>
      </c>
      <c r="I213" s="10">
        <v>131.0</v>
      </c>
      <c r="J213" s="11">
        <v>52.0</v>
      </c>
      <c r="K213" s="12">
        <v>56.0</v>
      </c>
      <c r="L213" s="13">
        <v>110.0</v>
      </c>
      <c r="M213" s="31"/>
      <c r="N213" s="14">
        <v>54.0</v>
      </c>
      <c r="O213" s="15">
        <v>60.0</v>
      </c>
      <c r="P213" s="16">
        <v>75.0</v>
      </c>
      <c r="Q213" s="17">
        <v>77.0</v>
      </c>
      <c r="R213" s="18">
        <v>239.0</v>
      </c>
      <c r="S213" s="19">
        <v>41.0</v>
      </c>
      <c r="T213" s="20">
        <v>91.0</v>
      </c>
      <c r="U213" s="21">
        <v>113.0</v>
      </c>
      <c r="V213" s="22">
        <v>103.0</v>
      </c>
      <c r="W213" s="31"/>
      <c r="X213" s="14">
        <v>28.0</v>
      </c>
      <c r="Y213" s="15">
        <v>41.0</v>
      </c>
      <c r="Z213" s="16">
        <v>55.0</v>
      </c>
      <c r="AA213" s="17">
        <v>77.0</v>
      </c>
      <c r="AB213" s="18">
        <v>239.0</v>
      </c>
      <c r="AC213" s="19">
        <v>42.0</v>
      </c>
      <c r="AD213" s="20">
        <v>90.0</v>
      </c>
      <c r="AE213" s="21">
        <v>102.0</v>
      </c>
      <c r="AF213" s="22">
        <v>95.0</v>
      </c>
      <c r="AG213" s="38"/>
      <c r="AH213" s="14">
        <v>54.0</v>
      </c>
      <c r="AI213" s="15">
        <v>60.0</v>
      </c>
      <c r="AJ213" s="16">
        <v>75.0</v>
      </c>
      <c r="AK213" s="20">
        <v>91.0</v>
      </c>
      <c r="AL213" s="21">
        <v>113.0</v>
      </c>
      <c r="AM213" s="22">
        <v>103.0</v>
      </c>
      <c r="AN213" s="39">
        <f t="shared" ref="AN213:AP213" si="211">AH213/(AH213+AK213)</f>
        <v>0.3724137931</v>
      </c>
      <c r="AO213" s="39">
        <f t="shared" si="211"/>
        <v>0.3468208092</v>
      </c>
      <c r="AP213" s="39">
        <f t="shared" si="211"/>
        <v>0.4213483146</v>
      </c>
      <c r="AQ213" s="23"/>
      <c r="AR213" s="23"/>
      <c r="AS213" s="23"/>
    </row>
    <row r="214">
      <c r="A214" s="29">
        <v>3374.0</v>
      </c>
      <c r="B214" s="30">
        <v>2587.0</v>
      </c>
      <c r="C214" s="31" t="s">
        <v>0</v>
      </c>
      <c r="D214" s="5">
        <v>30.0</v>
      </c>
      <c r="E214" s="6">
        <v>71.0</v>
      </c>
      <c r="F214" s="7">
        <v>30.0</v>
      </c>
      <c r="G214" s="8">
        <v>104.0</v>
      </c>
      <c r="H214" s="9">
        <v>204.0</v>
      </c>
      <c r="I214" s="10">
        <v>85.0</v>
      </c>
      <c r="J214" s="11">
        <v>42.0</v>
      </c>
      <c r="K214" s="12">
        <v>23.0</v>
      </c>
      <c r="L214" s="13">
        <v>100.0</v>
      </c>
      <c r="M214" s="31"/>
      <c r="N214" s="14">
        <v>30.0</v>
      </c>
      <c r="O214" s="15">
        <v>49.0</v>
      </c>
      <c r="P214" s="16">
        <v>32.0</v>
      </c>
      <c r="Q214" s="17">
        <v>51.0</v>
      </c>
      <c r="R214" s="18">
        <v>192.0</v>
      </c>
      <c r="S214" s="19">
        <v>22.0</v>
      </c>
      <c r="T214" s="20">
        <v>66.0</v>
      </c>
      <c r="U214" s="21">
        <v>84.0</v>
      </c>
      <c r="V214" s="22">
        <v>76.0</v>
      </c>
      <c r="W214" s="31"/>
      <c r="X214" s="14">
        <v>24.0</v>
      </c>
      <c r="Y214" s="15">
        <v>26.0</v>
      </c>
      <c r="Z214" s="16">
        <v>32.0</v>
      </c>
      <c r="AA214" s="17">
        <v>50.0</v>
      </c>
      <c r="AB214" s="18">
        <v>194.0</v>
      </c>
      <c r="AC214" s="19">
        <v>23.0</v>
      </c>
      <c r="AD214" s="20">
        <v>59.0</v>
      </c>
      <c r="AE214" s="21">
        <v>83.0</v>
      </c>
      <c r="AF214" s="22">
        <v>53.0</v>
      </c>
      <c r="AG214" s="38"/>
      <c r="AH214" s="14">
        <v>30.0</v>
      </c>
      <c r="AI214" s="15">
        <v>49.0</v>
      </c>
      <c r="AJ214" s="16">
        <v>32.0</v>
      </c>
      <c r="AK214" s="20">
        <v>66.0</v>
      </c>
      <c r="AL214" s="21">
        <v>84.0</v>
      </c>
      <c r="AM214" s="22">
        <v>76.0</v>
      </c>
      <c r="AN214" s="39">
        <f t="shared" ref="AN214:AP214" si="212">AH214/(AH214+AK214)</f>
        <v>0.3125</v>
      </c>
      <c r="AO214" s="39">
        <f t="shared" si="212"/>
        <v>0.3684210526</v>
      </c>
      <c r="AP214" s="39">
        <f t="shared" si="212"/>
        <v>0.2962962963</v>
      </c>
      <c r="AQ214" s="23"/>
      <c r="AR214" s="23"/>
      <c r="AS214" s="23"/>
    </row>
    <row r="215">
      <c r="A215" s="29">
        <v>3382.0</v>
      </c>
      <c r="B215" s="30">
        <v>2189.0</v>
      </c>
      <c r="C215" s="31" t="s">
        <v>0</v>
      </c>
      <c r="D215" s="5">
        <v>25.0</v>
      </c>
      <c r="E215" s="6">
        <v>27.0</v>
      </c>
      <c r="F215" s="7">
        <v>31.0</v>
      </c>
      <c r="G215" s="8">
        <v>93.0</v>
      </c>
      <c r="H215" s="9">
        <v>210.0</v>
      </c>
      <c r="I215" s="10">
        <v>73.0</v>
      </c>
      <c r="J215" s="11">
        <v>24.0</v>
      </c>
      <c r="K215" s="12">
        <v>29.0</v>
      </c>
      <c r="L215" s="13">
        <v>83.0</v>
      </c>
      <c r="M215" s="31"/>
      <c r="N215" s="14">
        <v>32.0</v>
      </c>
      <c r="O215" s="15">
        <v>55.0</v>
      </c>
      <c r="P215" s="16">
        <v>32.0</v>
      </c>
      <c r="Q215" s="17">
        <v>47.0</v>
      </c>
      <c r="R215" s="18">
        <v>187.0</v>
      </c>
      <c r="S215" s="19">
        <v>27.0</v>
      </c>
      <c r="T215" s="20">
        <v>47.0</v>
      </c>
      <c r="U215" s="21">
        <v>63.0</v>
      </c>
      <c r="V215" s="22">
        <v>62.0</v>
      </c>
      <c r="W215" s="31"/>
      <c r="X215" s="14">
        <v>20.0</v>
      </c>
      <c r="Y215" s="15">
        <v>26.0</v>
      </c>
      <c r="Z215" s="16">
        <v>43.0</v>
      </c>
      <c r="AA215" s="17">
        <v>46.0</v>
      </c>
      <c r="AB215" s="18">
        <v>193.0</v>
      </c>
      <c r="AC215" s="19">
        <v>26.0</v>
      </c>
      <c r="AD215" s="20">
        <v>49.0</v>
      </c>
      <c r="AE215" s="21">
        <v>52.0</v>
      </c>
      <c r="AF215" s="22">
        <v>35.0</v>
      </c>
      <c r="AG215" s="38"/>
      <c r="AH215" s="14">
        <v>32.0</v>
      </c>
      <c r="AI215" s="15">
        <v>55.0</v>
      </c>
      <c r="AJ215" s="16">
        <v>32.0</v>
      </c>
      <c r="AK215" s="20">
        <v>47.0</v>
      </c>
      <c r="AL215" s="21">
        <v>63.0</v>
      </c>
      <c r="AM215" s="22">
        <v>62.0</v>
      </c>
      <c r="AN215" s="39">
        <f t="shared" ref="AN215:AP215" si="213">AH215/(AH215+AK215)</f>
        <v>0.4050632911</v>
      </c>
      <c r="AO215" s="39">
        <f t="shared" si="213"/>
        <v>0.4661016949</v>
      </c>
      <c r="AP215" s="39">
        <f t="shared" si="213"/>
        <v>0.3404255319</v>
      </c>
      <c r="AQ215" s="23"/>
      <c r="AR215" s="23"/>
      <c r="AS215" s="23"/>
    </row>
    <row r="216">
      <c r="A216" s="29">
        <v>3383.0</v>
      </c>
      <c r="B216" s="30">
        <v>2452.0</v>
      </c>
      <c r="C216" s="31" t="s">
        <v>0</v>
      </c>
      <c r="D216" s="5">
        <v>38.0</v>
      </c>
      <c r="E216" s="6">
        <v>88.0</v>
      </c>
      <c r="F216" s="7">
        <v>34.0</v>
      </c>
      <c r="G216" s="8">
        <v>236.0</v>
      </c>
      <c r="H216" s="9">
        <v>506.0</v>
      </c>
      <c r="I216" s="10">
        <v>136.0</v>
      </c>
      <c r="J216" s="11">
        <v>31.0</v>
      </c>
      <c r="K216" s="12">
        <v>22.0</v>
      </c>
      <c r="L216" s="13">
        <v>130.0</v>
      </c>
      <c r="M216" s="31"/>
      <c r="N216" s="14">
        <v>74.0</v>
      </c>
      <c r="O216" s="15">
        <v>134.0</v>
      </c>
      <c r="P216" s="16">
        <v>45.0</v>
      </c>
      <c r="Q216" s="17">
        <v>96.0</v>
      </c>
      <c r="R216" s="18">
        <v>346.0</v>
      </c>
      <c r="S216" s="19">
        <v>25.0</v>
      </c>
      <c r="T216" s="20">
        <v>118.0</v>
      </c>
      <c r="U216" s="21">
        <v>174.0</v>
      </c>
      <c r="V216" s="22">
        <v>124.0</v>
      </c>
      <c r="W216" s="31"/>
      <c r="X216" s="14">
        <v>35.0</v>
      </c>
      <c r="Y216" s="15">
        <v>41.0</v>
      </c>
      <c r="Z216" s="16">
        <v>49.0</v>
      </c>
      <c r="AA216" s="17">
        <v>95.0</v>
      </c>
      <c r="AB216" s="18">
        <v>344.0</v>
      </c>
      <c r="AC216" s="19">
        <v>23.0</v>
      </c>
      <c r="AD216" s="20">
        <v>97.0</v>
      </c>
      <c r="AE216" s="21">
        <v>166.0</v>
      </c>
      <c r="AF216" s="22">
        <v>87.0</v>
      </c>
      <c r="AG216" s="38"/>
      <c r="AH216" s="14">
        <v>74.0</v>
      </c>
      <c r="AI216" s="15">
        <v>134.0</v>
      </c>
      <c r="AJ216" s="16">
        <v>45.0</v>
      </c>
      <c r="AK216" s="20">
        <v>118.0</v>
      </c>
      <c r="AL216" s="21">
        <v>174.0</v>
      </c>
      <c r="AM216" s="22">
        <v>124.0</v>
      </c>
      <c r="AN216" s="39">
        <f t="shared" ref="AN216:AP216" si="214">AH216/(AH216+AK216)</f>
        <v>0.3854166667</v>
      </c>
      <c r="AO216" s="39">
        <f t="shared" si="214"/>
        <v>0.4350649351</v>
      </c>
      <c r="AP216" s="39">
        <f t="shared" si="214"/>
        <v>0.2662721893</v>
      </c>
      <c r="AQ216" s="23"/>
      <c r="AR216" s="23"/>
      <c r="AS216" s="23"/>
    </row>
    <row r="217">
      <c r="A217" s="29">
        <v>3385.0</v>
      </c>
      <c r="B217" s="30">
        <v>1775.0</v>
      </c>
      <c r="C217" s="31" t="s">
        <v>0</v>
      </c>
      <c r="D217" s="5">
        <v>22.0</v>
      </c>
      <c r="E217" s="6">
        <v>26.0</v>
      </c>
      <c r="F217" s="7">
        <v>24.0</v>
      </c>
      <c r="G217" s="8">
        <v>97.0</v>
      </c>
      <c r="H217" s="9">
        <v>157.0</v>
      </c>
      <c r="I217" s="10">
        <v>71.0</v>
      </c>
      <c r="J217" s="11">
        <v>31.0</v>
      </c>
      <c r="K217" s="12">
        <v>18.0</v>
      </c>
      <c r="L217" s="13">
        <v>68.0</v>
      </c>
      <c r="M217" s="31"/>
      <c r="N217" s="14">
        <v>32.0</v>
      </c>
      <c r="O217" s="15">
        <v>38.0</v>
      </c>
      <c r="P217" s="16">
        <v>23.0</v>
      </c>
      <c r="Q217" s="17">
        <v>48.0</v>
      </c>
      <c r="R217" s="18">
        <v>118.0</v>
      </c>
      <c r="S217" s="19">
        <v>28.0</v>
      </c>
      <c r="T217" s="20">
        <v>53.0</v>
      </c>
      <c r="U217" s="21">
        <v>62.0</v>
      </c>
      <c r="V217" s="22">
        <v>57.0</v>
      </c>
      <c r="W217" s="31"/>
      <c r="X217" s="14">
        <v>17.0</v>
      </c>
      <c r="Y217" s="15">
        <v>18.0</v>
      </c>
      <c r="Z217" s="16">
        <v>37.0</v>
      </c>
      <c r="AA217" s="17">
        <v>50.0</v>
      </c>
      <c r="AB217" s="18">
        <v>116.0</v>
      </c>
      <c r="AC217" s="19">
        <v>28.0</v>
      </c>
      <c r="AD217" s="20">
        <v>51.0</v>
      </c>
      <c r="AE217" s="21">
        <v>68.0</v>
      </c>
      <c r="AF217" s="22">
        <v>43.0</v>
      </c>
      <c r="AG217" s="38"/>
      <c r="AH217" s="14">
        <v>32.0</v>
      </c>
      <c r="AI217" s="15">
        <v>38.0</v>
      </c>
      <c r="AJ217" s="16">
        <v>23.0</v>
      </c>
      <c r="AK217" s="20">
        <v>53.0</v>
      </c>
      <c r="AL217" s="21">
        <v>62.0</v>
      </c>
      <c r="AM217" s="22">
        <v>57.0</v>
      </c>
      <c r="AN217" s="39">
        <f t="shared" ref="AN217:AP217" si="215">AH217/(AH217+AK217)</f>
        <v>0.3764705882</v>
      </c>
      <c r="AO217" s="39">
        <f t="shared" si="215"/>
        <v>0.38</v>
      </c>
      <c r="AP217" s="39">
        <f t="shared" si="215"/>
        <v>0.2875</v>
      </c>
      <c r="AQ217" s="23"/>
      <c r="AR217" s="23"/>
      <c r="AS217" s="23"/>
    </row>
    <row r="218">
      <c r="A218" s="29">
        <v>3391.0</v>
      </c>
      <c r="B218" s="30">
        <v>2188.0</v>
      </c>
      <c r="C218" s="31" t="s">
        <v>0</v>
      </c>
      <c r="D218" s="5">
        <v>33.0</v>
      </c>
      <c r="E218" s="6">
        <v>48.0</v>
      </c>
      <c r="F218" s="7">
        <v>34.0</v>
      </c>
      <c r="G218" s="8">
        <v>100.0</v>
      </c>
      <c r="H218" s="9">
        <v>239.0</v>
      </c>
      <c r="I218" s="10">
        <v>91.0</v>
      </c>
      <c r="J218" s="11">
        <v>22.0</v>
      </c>
      <c r="K218" s="12">
        <v>39.0</v>
      </c>
      <c r="L218" s="13">
        <v>95.0</v>
      </c>
      <c r="M218" s="31"/>
      <c r="N218" s="14">
        <v>28.0</v>
      </c>
      <c r="O218" s="15">
        <v>39.0</v>
      </c>
      <c r="P218" s="16">
        <v>24.0</v>
      </c>
      <c r="Q218" s="17">
        <v>51.0</v>
      </c>
      <c r="R218" s="18">
        <v>222.0</v>
      </c>
      <c r="S218" s="19">
        <v>40.0</v>
      </c>
      <c r="T218" s="20">
        <v>63.0</v>
      </c>
      <c r="U218" s="21">
        <v>87.0</v>
      </c>
      <c r="V218" s="22">
        <v>79.0</v>
      </c>
      <c r="W218" s="31"/>
      <c r="X218" s="14">
        <v>17.0</v>
      </c>
      <c r="Y218" s="15">
        <v>24.0</v>
      </c>
      <c r="Z218" s="16">
        <v>19.0</v>
      </c>
      <c r="AA218" s="17">
        <v>50.0</v>
      </c>
      <c r="AB218" s="18">
        <v>217.0</v>
      </c>
      <c r="AC218" s="19">
        <v>43.0</v>
      </c>
      <c r="AD218" s="20">
        <v>53.0</v>
      </c>
      <c r="AE218" s="21">
        <v>74.0</v>
      </c>
      <c r="AF218" s="22">
        <v>68.0</v>
      </c>
      <c r="AG218" s="38"/>
      <c r="AH218" s="14">
        <v>28.0</v>
      </c>
      <c r="AI218" s="15">
        <v>39.0</v>
      </c>
      <c r="AJ218" s="16">
        <v>24.0</v>
      </c>
      <c r="AK218" s="20">
        <v>63.0</v>
      </c>
      <c r="AL218" s="21">
        <v>87.0</v>
      </c>
      <c r="AM218" s="22">
        <v>79.0</v>
      </c>
      <c r="AN218" s="39">
        <f t="shared" ref="AN218:AP218" si="216">AH218/(AH218+AK218)</f>
        <v>0.3076923077</v>
      </c>
      <c r="AO218" s="39">
        <f t="shared" si="216"/>
        <v>0.3095238095</v>
      </c>
      <c r="AP218" s="39">
        <f t="shared" si="216"/>
        <v>0.2330097087</v>
      </c>
      <c r="AQ218" s="23"/>
      <c r="AR218" s="23"/>
      <c r="AS218" s="23"/>
    </row>
    <row r="219">
      <c r="A219" s="29">
        <v>3392.0</v>
      </c>
      <c r="B219" s="30">
        <v>1601.0</v>
      </c>
      <c r="C219" s="31" t="s">
        <v>0</v>
      </c>
      <c r="D219" s="5">
        <v>28.0</v>
      </c>
      <c r="E219" s="6">
        <v>35.0</v>
      </c>
      <c r="F219" s="7">
        <v>15.0</v>
      </c>
      <c r="G219" s="8">
        <v>73.0</v>
      </c>
      <c r="H219" s="9">
        <v>133.0</v>
      </c>
      <c r="I219" s="10">
        <v>47.0</v>
      </c>
      <c r="J219" s="11">
        <v>30.0</v>
      </c>
      <c r="K219" s="12">
        <v>20.0</v>
      </c>
      <c r="L219" s="13">
        <v>66.0</v>
      </c>
      <c r="M219" s="31"/>
      <c r="N219" s="14">
        <v>22.0</v>
      </c>
      <c r="O219" s="15">
        <v>25.0</v>
      </c>
      <c r="P219" s="16">
        <v>14.0</v>
      </c>
      <c r="Q219" s="17">
        <v>48.0</v>
      </c>
      <c r="R219" s="18">
        <v>127.0</v>
      </c>
      <c r="S219" s="19">
        <v>34.0</v>
      </c>
      <c r="T219" s="20">
        <v>46.0</v>
      </c>
      <c r="U219" s="21">
        <v>46.0</v>
      </c>
      <c r="V219" s="22">
        <v>30.0</v>
      </c>
      <c r="W219" s="31"/>
      <c r="X219" s="14">
        <v>27.0</v>
      </c>
      <c r="Y219" s="15">
        <v>15.0</v>
      </c>
      <c r="Z219" s="16">
        <v>13.0</v>
      </c>
      <c r="AA219" s="17">
        <v>48.0</v>
      </c>
      <c r="AB219" s="18">
        <v>125.0</v>
      </c>
      <c r="AC219" s="19">
        <v>31.0</v>
      </c>
      <c r="AD219" s="20">
        <v>25.0</v>
      </c>
      <c r="AE219" s="21">
        <v>34.0</v>
      </c>
      <c r="AF219" s="22">
        <v>19.0</v>
      </c>
      <c r="AG219" s="38"/>
      <c r="AH219" s="14">
        <v>22.0</v>
      </c>
      <c r="AI219" s="15">
        <v>25.0</v>
      </c>
      <c r="AJ219" s="16">
        <v>14.0</v>
      </c>
      <c r="AK219" s="20">
        <v>46.0</v>
      </c>
      <c r="AL219" s="21">
        <v>46.0</v>
      </c>
      <c r="AM219" s="22">
        <v>30.0</v>
      </c>
      <c r="AN219" s="39">
        <f t="shared" ref="AN219:AP219" si="217">AH219/(AH219+AK219)</f>
        <v>0.3235294118</v>
      </c>
      <c r="AO219" s="39">
        <f t="shared" si="217"/>
        <v>0.3521126761</v>
      </c>
      <c r="AP219" s="39">
        <f t="shared" si="217"/>
        <v>0.3181818182</v>
      </c>
      <c r="AQ219" s="23"/>
      <c r="AR219" s="23"/>
      <c r="AS219" s="23"/>
    </row>
    <row r="220">
      <c r="A220" s="29">
        <v>3414.0</v>
      </c>
      <c r="B220" s="30">
        <v>1087.0</v>
      </c>
      <c r="C220" s="31" t="s">
        <v>0</v>
      </c>
      <c r="D220" s="5">
        <v>12.0</v>
      </c>
      <c r="E220" s="6">
        <v>26.0</v>
      </c>
      <c r="F220" s="7">
        <v>13.0</v>
      </c>
      <c r="G220" s="8">
        <v>34.0</v>
      </c>
      <c r="H220" s="9">
        <v>101.0</v>
      </c>
      <c r="I220" s="10">
        <v>34.0</v>
      </c>
      <c r="J220" s="11">
        <v>13.0</v>
      </c>
      <c r="K220" s="12">
        <v>10.0</v>
      </c>
      <c r="L220" s="13">
        <v>66.0</v>
      </c>
      <c r="M220" s="31"/>
      <c r="N220" s="14">
        <v>9.0</v>
      </c>
      <c r="O220" s="15">
        <v>21.0</v>
      </c>
      <c r="P220" s="16">
        <v>10.0</v>
      </c>
      <c r="Q220" s="17">
        <v>15.0</v>
      </c>
      <c r="R220" s="18">
        <v>79.0</v>
      </c>
      <c r="S220" s="19">
        <v>10.0</v>
      </c>
      <c r="T220" s="20">
        <v>24.0</v>
      </c>
      <c r="U220" s="21">
        <v>70.0</v>
      </c>
      <c r="V220" s="22">
        <v>29.0</v>
      </c>
      <c r="W220" s="31"/>
      <c r="X220" s="14">
        <v>3.0</v>
      </c>
      <c r="Y220" s="15">
        <v>11.0</v>
      </c>
      <c r="Z220" s="16">
        <v>8.0</v>
      </c>
      <c r="AA220" s="17">
        <v>15.0</v>
      </c>
      <c r="AB220" s="18">
        <v>81.0</v>
      </c>
      <c r="AC220" s="19">
        <v>10.0</v>
      </c>
      <c r="AD220" s="20">
        <v>30.0</v>
      </c>
      <c r="AE220" s="21">
        <v>59.0</v>
      </c>
      <c r="AF220" s="22">
        <v>26.0</v>
      </c>
      <c r="AG220" s="38"/>
      <c r="AH220" s="14">
        <v>9.0</v>
      </c>
      <c r="AI220" s="15">
        <v>21.0</v>
      </c>
      <c r="AJ220" s="16">
        <v>10.0</v>
      </c>
      <c r="AK220" s="20">
        <v>24.0</v>
      </c>
      <c r="AL220" s="21">
        <v>70.0</v>
      </c>
      <c r="AM220" s="22">
        <v>29.0</v>
      </c>
      <c r="AN220" s="39">
        <f t="shared" ref="AN220:AP220" si="218">AH220/(AH220+AK220)</f>
        <v>0.2727272727</v>
      </c>
      <c r="AO220" s="39">
        <f t="shared" si="218"/>
        <v>0.2307692308</v>
      </c>
      <c r="AP220" s="39">
        <f t="shared" si="218"/>
        <v>0.2564102564</v>
      </c>
      <c r="AQ220" s="23"/>
      <c r="AR220" s="23"/>
      <c r="AS220" s="23"/>
    </row>
    <row r="221">
      <c r="A221" s="29">
        <v>3417.0</v>
      </c>
      <c r="B221" s="30">
        <v>2146.0</v>
      </c>
      <c r="C221" s="31" t="s">
        <v>0</v>
      </c>
      <c r="D221" s="5">
        <v>17.0</v>
      </c>
      <c r="E221" s="6">
        <v>30.0</v>
      </c>
      <c r="F221" s="7">
        <v>25.0</v>
      </c>
      <c r="G221" s="8">
        <v>59.0</v>
      </c>
      <c r="H221" s="9">
        <v>117.0</v>
      </c>
      <c r="I221" s="10">
        <v>41.0</v>
      </c>
      <c r="J221" s="11">
        <v>19.0</v>
      </c>
      <c r="K221" s="12">
        <v>15.0</v>
      </c>
      <c r="L221" s="13">
        <v>49.0</v>
      </c>
      <c r="M221" s="31"/>
      <c r="N221" s="14">
        <v>16.0</v>
      </c>
      <c r="O221" s="15">
        <v>16.0</v>
      </c>
      <c r="P221" s="16">
        <v>17.0</v>
      </c>
      <c r="Q221" s="17">
        <v>47.0</v>
      </c>
      <c r="R221" s="18">
        <v>95.0</v>
      </c>
      <c r="S221" s="19">
        <v>22.0</v>
      </c>
      <c r="T221" s="20">
        <v>22.0</v>
      </c>
      <c r="U221" s="21">
        <v>34.0</v>
      </c>
      <c r="V221" s="22">
        <v>32.0</v>
      </c>
      <c r="W221" s="31"/>
      <c r="X221" s="14">
        <v>17.0</v>
      </c>
      <c r="Y221" s="15">
        <v>5.0</v>
      </c>
      <c r="Z221" s="16">
        <v>18.0</v>
      </c>
      <c r="AA221" s="17">
        <v>44.0</v>
      </c>
      <c r="AB221" s="18">
        <v>96.0</v>
      </c>
      <c r="AC221" s="19">
        <v>22.0</v>
      </c>
      <c r="AD221" s="20">
        <v>20.0</v>
      </c>
      <c r="AE221" s="21">
        <v>32.0</v>
      </c>
      <c r="AF221" s="22">
        <v>22.0</v>
      </c>
      <c r="AG221" s="38"/>
      <c r="AH221" s="14">
        <v>16.0</v>
      </c>
      <c r="AI221" s="15">
        <v>16.0</v>
      </c>
      <c r="AJ221" s="16">
        <v>17.0</v>
      </c>
      <c r="AK221" s="20">
        <v>22.0</v>
      </c>
      <c r="AL221" s="21">
        <v>34.0</v>
      </c>
      <c r="AM221" s="22">
        <v>32.0</v>
      </c>
      <c r="AN221" s="39">
        <f t="shared" ref="AN221:AP221" si="219">AH221/(AH221+AK221)</f>
        <v>0.4210526316</v>
      </c>
      <c r="AO221" s="39">
        <f t="shared" si="219"/>
        <v>0.32</v>
      </c>
      <c r="AP221" s="39">
        <f t="shared" si="219"/>
        <v>0.3469387755</v>
      </c>
      <c r="AQ221" s="23"/>
      <c r="AR221" s="23"/>
      <c r="AS221" s="23"/>
    </row>
    <row r="222">
      <c r="A222" s="29">
        <v>3418.0</v>
      </c>
      <c r="B222" s="30">
        <v>769.0</v>
      </c>
      <c r="C222" s="31" t="s">
        <v>0</v>
      </c>
      <c r="D222" s="5">
        <v>6.0</v>
      </c>
      <c r="E222" s="6">
        <v>10.0</v>
      </c>
      <c r="F222" s="7">
        <v>7.0</v>
      </c>
      <c r="G222" s="8">
        <v>25.0</v>
      </c>
      <c r="H222" s="9">
        <v>60.0</v>
      </c>
      <c r="I222" s="10">
        <v>29.0</v>
      </c>
      <c r="J222" s="11">
        <v>9.0</v>
      </c>
      <c r="K222" s="12">
        <v>8.0</v>
      </c>
      <c r="L222" s="13">
        <v>27.0</v>
      </c>
      <c r="M222" s="31"/>
      <c r="N222" s="14">
        <v>10.0</v>
      </c>
      <c r="O222" s="15">
        <v>14.0</v>
      </c>
      <c r="P222" s="16">
        <v>12.0</v>
      </c>
      <c r="Q222" s="17">
        <v>13.0</v>
      </c>
      <c r="R222" s="18">
        <v>39.0</v>
      </c>
      <c r="S222" s="19">
        <v>4.0</v>
      </c>
      <c r="T222" s="20">
        <v>14.0</v>
      </c>
      <c r="U222" s="21">
        <v>27.0</v>
      </c>
      <c r="V222" s="22">
        <v>21.0</v>
      </c>
      <c r="W222" s="31"/>
      <c r="X222" s="14">
        <v>8.0</v>
      </c>
      <c r="Y222" s="15">
        <v>3.0</v>
      </c>
      <c r="Z222" s="16">
        <v>11.0</v>
      </c>
      <c r="AA222" s="17">
        <v>14.0</v>
      </c>
      <c r="AB222" s="18">
        <v>40.0</v>
      </c>
      <c r="AC222" s="19">
        <v>4.0</v>
      </c>
      <c r="AD222" s="20">
        <v>11.0</v>
      </c>
      <c r="AE222" s="21">
        <v>33.0</v>
      </c>
      <c r="AF222" s="22">
        <v>14.0</v>
      </c>
      <c r="AG222" s="38"/>
      <c r="AH222" s="14">
        <v>10.0</v>
      </c>
      <c r="AI222" s="15">
        <v>14.0</v>
      </c>
      <c r="AJ222" s="16">
        <v>12.0</v>
      </c>
      <c r="AK222" s="20">
        <v>14.0</v>
      </c>
      <c r="AL222" s="21">
        <v>27.0</v>
      </c>
      <c r="AM222" s="22">
        <v>21.0</v>
      </c>
      <c r="AN222" s="39">
        <f t="shared" ref="AN222:AP222" si="220">AH222/(AH222+AK222)</f>
        <v>0.4166666667</v>
      </c>
      <c r="AO222" s="39">
        <f t="shared" si="220"/>
        <v>0.3414634146</v>
      </c>
      <c r="AP222" s="39">
        <f t="shared" si="220"/>
        <v>0.3636363636</v>
      </c>
      <c r="AQ222" s="23"/>
      <c r="AR222" s="23"/>
      <c r="AS222" s="23"/>
    </row>
    <row r="223">
      <c r="A223" s="29">
        <v>3435.0</v>
      </c>
      <c r="B223" s="30">
        <v>2794.0</v>
      </c>
      <c r="C223" s="31" t="s">
        <v>0</v>
      </c>
      <c r="D223" s="5">
        <v>17.0</v>
      </c>
      <c r="E223" s="6">
        <v>40.0</v>
      </c>
      <c r="F223" s="7">
        <v>33.0</v>
      </c>
      <c r="G223" s="8">
        <v>81.0</v>
      </c>
      <c r="H223" s="9">
        <v>176.0</v>
      </c>
      <c r="I223" s="10">
        <v>90.0</v>
      </c>
      <c r="J223" s="11">
        <v>34.0</v>
      </c>
      <c r="K223" s="12">
        <v>24.0</v>
      </c>
      <c r="L223" s="13">
        <v>104.0</v>
      </c>
      <c r="M223" s="31"/>
      <c r="N223" s="14">
        <v>24.0</v>
      </c>
      <c r="O223" s="15">
        <v>31.0</v>
      </c>
      <c r="P223" s="16">
        <v>23.0</v>
      </c>
      <c r="Q223" s="17">
        <v>63.0</v>
      </c>
      <c r="R223" s="18">
        <v>170.0</v>
      </c>
      <c r="S223" s="19">
        <v>36.0</v>
      </c>
      <c r="T223" s="20">
        <v>38.0</v>
      </c>
      <c r="U223" s="21">
        <v>58.0</v>
      </c>
      <c r="V223" s="22">
        <v>63.0</v>
      </c>
      <c r="W223" s="31"/>
      <c r="X223" s="14">
        <v>13.0</v>
      </c>
      <c r="Y223" s="15">
        <v>18.0</v>
      </c>
      <c r="Z223" s="16">
        <v>36.0</v>
      </c>
      <c r="AA223" s="17">
        <v>62.0</v>
      </c>
      <c r="AB223" s="18">
        <v>170.0</v>
      </c>
      <c r="AC223" s="19">
        <v>39.0</v>
      </c>
      <c r="AD223" s="20">
        <v>31.0</v>
      </c>
      <c r="AE223" s="21">
        <v>48.0</v>
      </c>
      <c r="AF223" s="22">
        <v>41.0</v>
      </c>
      <c r="AG223" s="38"/>
      <c r="AH223" s="14">
        <v>24.0</v>
      </c>
      <c r="AI223" s="15">
        <v>31.0</v>
      </c>
      <c r="AJ223" s="16">
        <v>23.0</v>
      </c>
      <c r="AK223" s="20">
        <v>38.0</v>
      </c>
      <c r="AL223" s="21">
        <v>58.0</v>
      </c>
      <c r="AM223" s="22">
        <v>63.0</v>
      </c>
      <c r="AN223" s="39">
        <f t="shared" ref="AN223:AP223" si="221">AH223/(AH223+AK223)</f>
        <v>0.3870967742</v>
      </c>
      <c r="AO223" s="39">
        <f t="shared" si="221"/>
        <v>0.3483146067</v>
      </c>
      <c r="AP223" s="39">
        <f t="shared" si="221"/>
        <v>0.2674418605</v>
      </c>
      <c r="AQ223" s="23"/>
      <c r="AR223" s="23"/>
      <c r="AS223" s="23"/>
    </row>
    <row r="224">
      <c r="A224" s="29">
        <v>3464.0</v>
      </c>
      <c r="B224" s="30">
        <v>2203.0</v>
      </c>
      <c r="C224" s="31" t="s">
        <v>0</v>
      </c>
      <c r="D224" s="5">
        <v>53.0</v>
      </c>
      <c r="E224" s="6">
        <v>30.0</v>
      </c>
      <c r="F224" s="7">
        <v>25.0</v>
      </c>
      <c r="G224" s="8">
        <v>161.0</v>
      </c>
      <c r="H224" s="9">
        <v>243.0</v>
      </c>
      <c r="I224" s="10">
        <v>54.0</v>
      </c>
      <c r="J224" s="11">
        <v>58.0</v>
      </c>
      <c r="K224" s="12">
        <v>17.0</v>
      </c>
      <c r="L224" s="13">
        <v>90.0</v>
      </c>
      <c r="M224" s="31"/>
      <c r="N224" s="14">
        <v>57.0</v>
      </c>
      <c r="O224" s="15">
        <v>41.0</v>
      </c>
      <c r="P224" s="16">
        <v>17.0</v>
      </c>
      <c r="Q224" s="17">
        <v>76.0</v>
      </c>
      <c r="R224" s="18">
        <v>170.0</v>
      </c>
      <c r="S224" s="19">
        <v>35.0</v>
      </c>
      <c r="T224" s="20">
        <v>110.0</v>
      </c>
      <c r="U224" s="21">
        <v>101.0</v>
      </c>
      <c r="V224" s="22">
        <v>37.0</v>
      </c>
      <c r="W224" s="31"/>
      <c r="X224" s="14">
        <v>38.0</v>
      </c>
      <c r="Y224" s="15">
        <v>19.0</v>
      </c>
      <c r="Z224" s="16">
        <v>24.0</v>
      </c>
      <c r="AA224" s="17">
        <v>75.0</v>
      </c>
      <c r="AB224" s="18">
        <v>164.0</v>
      </c>
      <c r="AC224" s="19">
        <v>36.0</v>
      </c>
      <c r="AD224" s="20">
        <v>97.0</v>
      </c>
      <c r="AE224" s="21">
        <v>76.0</v>
      </c>
      <c r="AF224" s="22">
        <v>19.0</v>
      </c>
      <c r="AG224" s="38"/>
      <c r="AH224" s="14">
        <v>57.0</v>
      </c>
      <c r="AI224" s="15">
        <v>41.0</v>
      </c>
      <c r="AJ224" s="16">
        <v>17.0</v>
      </c>
      <c r="AK224" s="20">
        <v>110.0</v>
      </c>
      <c r="AL224" s="21">
        <v>101.0</v>
      </c>
      <c r="AM224" s="22">
        <v>37.0</v>
      </c>
      <c r="AN224" s="39">
        <f t="shared" ref="AN224:AP224" si="222">AH224/(AH224+AK224)</f>
        <v>0.3413173653</v>
      </c>
      <c r="AO224" s="39">
        <f t="shared" si="222"/>
        <v>0.2887323944</v>
      </c>
      <c r="AP224" s="39">
        <f t="shared" si="222"/>
        <v>0.3148148148</v>
      </c>
      <c r="AQ224" s="23"/>
      <c r="AR224" s="23"/>
      <c r="AS224" s="23"/>
    </row>
    <row r="225">
      <c r="A225" s="29">
        <v>3540.0</v>
      </c>
      <c r="B225" s="30">
        <v>539.0</v>
      </c>
      <c r="C225" s="31" t="s">
        <v>0</v>
      </c>
      <c r="D225" s="5">
        <v>11.0</v>
      </c>
      <c r="E225" s="6">
        <v>14.0</v>
      </c>
      <c r="F225" s="7">
        <v>8.0</v>
      </c>
      <c r="G225" s="8">
        <v>23.0</v>
      </c>
      <c r="H225" s="9">
        <v>77.0</v>
      </c>
      <c r="I225" s="10">
        <v>24.0</v>
      </c>
      <c r="J225" s="11">
        <v>3.0</v>
      </c>
      <c r="K225" s="12">
        <v>6.0</v>
      </c>
      <c r="L225" s="13">
        <v>17.0</v>
      </c>
      <c r="M225" s="31"/>
      <c r="N225" s="14">
        <v>17.0</v>
      </c>
      <c r="O225" s="15">
        <v>22.0</v>
      </c>
      <c r="P225" s="16">
        <v>7.0</v>
      </c>
      <c r="Q225" s="17">
        <v>3.0</v>
      </c>
      <c r="R225" s="18">
        <v>34.0</v>
      </c>
      <c r="S225" s="19">
        <v>4.0</v>
      </c>
      <c r="T225" s="20">
        <v>14.0</v>
      </c>
      <c r="U225" s="21">
        <v>29.0</v>
      </c>
      <c r="V225" s="22">
        <v>23.0</v>
      </c>
      <c r="W225" s="31"/>
      <c r="X225" s="14">
        <v>13.0</v>
      </c>
      <c r="Y225" s="15">
        <v>13.0</v>
      </c>
      <c r="Z225" s="16">
        <v>22.0</v>
      </c>
      <c r="AA225" s="17">
        <v>2.0</v>
      </c>
      <c r="AB225" s="18">
        <v>32.0</v>
      </c>
      <c r="AC225" s="19">
        <v>4.0</v>
      </c>
      <c r="AD225" s="20">
        <v>12.0</v>
      </c>
      <c r="AE225" s="21">
        <v>26.0</v>
      </c>
      <c r="AF225" s="22">
        <v>10.0</v>
      </c>
      <c r="AG225" s="38"/>
      <c r="AH225" s="14">
        <v>17.0</v>
      </c>
      <c r="AI225" s="15">
        <v>22.0</v>
      </c>
      <c r="AJ225" s="16">
        <v>7.0</v>
      </c>
      <c r="AK225" s="20">
        <v>14.0</v>
      </c>
      <c r="AL225" s="21">
        <v>29.0</v>
      </c>
      <c r="AM225" s="22">
        <v>23.0</v>
      </c>
      <c r="AN225" s="39">
        <f t="shared" ref="AN225:AP225" si="223">AH225/(AH225+AK225)</f>
        <v>0.5483870968</v>
      </c>
      <c r="AO225" s="39">
        <f t="shared" si="223"/>
        <v>0.431372549</v>
      </c>
      <c r="AP225" s="39">
        <f t="shared" si="223"/>
        <v>0.2333333333</v>
      </c>
      <c r="AQ225" s="23"/>
      <c r="AR225" s="23"/>
      <c r="AS225" s="23"/>
    </row>
    <row r="226">
      <c r="A226" s="29">
        <v>3544.0</v>
      </c>
      <c r="B226" s="30">
        <v>1352.0</v>
      </c>
      <c r="C226" s="31" t="s">
        <v>0</v>
      </c>
      <c r="D226" s="5">
        <v>12.0</v>
      </c>
      <c r="E226" s="6">
        <v>35.0</v>
      </c>
      <c r="F226" s="7">
        <v>24.0</v>
      </c>
      <c r="G226" s="8">
        <v>41.0</v>
      </c>
      <c r="H226" s="9">
        <v>123.0</v>
      </c>
      <c r="I226" s="10">
        <v>48.0</v>
      </c>
      <c r="J226" s="11">
        <v>10.0</v>
      </c>
      <c r="K226" s="12">
        <v>12.0</v>
      </c>
      <c r="L226" s="13">
        <v>30.0</v>
      </c>
      <c r="M226" s="31"/>
      <c r="N226" s="14">
        <v>12.0</v>
      </c>
      <c r="O226" s="15">
        <v>25.0</v>
      </c>
      <c r="P226" s="16">
        <v>11.0</v>
      </c>
      <c r="Q226" s="17">
        <v>20.0</v>
      </c>
      <c r="R226" s="18">
        <v>90.0</v>
      </c>
      <c r="S226" s="19">
        <v>11.0</v>
      </c>
      <c r="T226" s="20">
        <v>26.0</v>
      </c>
      <c r="U226" s="21">
        <v>41.0</v>
      </c>
      <c r="V226" s="22">
        <v>41.0</v>
      </c>
      <c r="W226" s="31"/>
      <c r="X226" s="14">
        <v>10.0</v>
      </c>
      <c r="Y226" s="15">
        <v>21.0</v>
      </c>
      <c r="Z226" s="16">
        <v>15.0</v>
      </c>
      <c r="AA226" s="17">
        <v>20.0</v>
      </c>
      <c r="AB226" s="18">
        <v>87.0</v>
      </c>
      <c r="AC226" s="19">
        <v>11.0</v>
      </c>
      <c r="AD226" s="20">
        <v>23.0</v>
      </c>
      <c r="AE226" s="21">
        <v>42.0</v>
      </c>
      <c r="AF226" s="22">
        <v>34.0</v>
      </c>
      <c r="AG226" s="38"/>
      <c r="AH226" s="14">
        <v>12.0</v>
      </c>
      <c r="AI226" s="15">
        <v>25.0</v>
      </c>
      <c r="AJ226" s="16">
        <v>11.0</v>
      </c>
      <c r="AK226" s="20">
        <v>26.0</v>
      </c>
      <c r="AL226" s="21">
        <v>41.0</v>
      </c>
      <c r="AM226" s="22">
        <v>41.0</v>
      </c>
      <c r="AN226" s="39">
        <f t="shared" ref="AN226:AP226" si="224">AH226/(AH226+AK226)</f>
        <v>0.3157894737</v>
      </c>
      <c r="AO226" s="39">
        <f t="shared" si="224"/>
        <v>0.3787878788</v>
      </c>
      <c r="AP226" s="39">
        <f t="shared" si="224"/>
        <v>0.2115384615</v>
      </c>
      <c r="AQ226" s="23"/>
      <c r="AR226" s="23"/>
      <c r="AS226" s="23"/>
    </row>
    <row r="227">
      <c r="A227" s="29">
        <v>3546.0</v>
      </c>
      <c r="B227" s="30">
        <v>3305.0</v>
      </c>
      <c r="C227" s="31" t="s">
        <v>0</v>
      </c>
      <c r="D227" s="5">
        <v>26.0</v>
      </c>
      <c r="E227" s="6">
        <v>47.0</v>
      </c>
      <c r="F227" s="7">
        <v>39.0</v>
      </c>
      <c r="G227" s="8">
        <v>112.0</v>
      </c>
      <c r="H227" s="9">
        <v>198.0</v>
      </c>
      <c r="I227" s="10">
        <v>69.0</v>
      </c>
      <c r="J227" s="11">
        <v>44.0</v>
      </c>
      <c r="K227" s="12">
        <v>25.0</v>
      </c>
      <c r="L227" s="13">
        <v>80.0</v>
      </c>
      <c r="M227" s="31"/>
      <c r="N227" s="14">
        <v>40.0</v>
      </c>
      <c r="O227" s="15">
        <v>21.0</v>
      </c>
      <c r="P227" s="16">
        <v>17.0</v>
      </c>
      <c r="Q227" s="17">
        <v>69.0</v>
      </c>
      <c r="R227" s="18">
        <v>154.0</v>
      </c>
      <c r="S227" s="19">
        <v>47.0</v>
      </c>
      <c r="T227" s="20">
        <v>50.0</v>
      </c>
      <c r="U227" s="21">
        <v>77.0</v>
      </c>
      <c r="V227" s="22">
        <v>56.0</v>
      </c>
      <c r="W227" s="31"/>
      <c r="X227" s="14">
        <v>28.0</v>
      </c>
      <c r="Y227" s="15">
        <v>17.0</v>
      </c>
      <c r="Z227" s="16">
        <v>37.0</v>
      </c>
      <c r="AA227" s="17">
        <v>66.0</v>
      </c>
      <c r="AB227" s="18">
        <v>161.0</v>
      </c>
      <c r="AC227" s="19">
        <v>44.0</v>
      </c>
      <c r="AD227" s="20">
        <v>35.0</v>
      </c>
      <c r="AE227" s="21">
        <v>62.0</v>
      </c>
      <c r="AF227" s="22">
        <v>32.0</v>
      </c>
      <c r="AG227" s="38"/>
      <c r="AH227" s="14">
        <v>40.0</v>
      </c>
      <c r="AI227" s="15">
        <v>21.0</v>
      </c>
      <c r="AJ227" s="16">
        <v>17.0</v>
      </c>
      <c r="AK227" s="20">
        <v>50.0</v>
      </c>
      <c r="AL227" s="21">
        <v>77.0</v>
      </c>
      <c r="AM227" s="22">
        <v>56.0</v>
      </c>
      <c r="AN227" s="39">
        <f t="shared" ref="AN227:AP227" si="225">AH227/(AH227+AK227)</f>
        <v>0.4444444444</v>
      </c>
      <c r="AO227" s="39">
        <f t="shared" si="225"/>
        <v>0.2142857143</v>
      </c>
      <c r="AP227" s="39">
        <f t="shared" si="225"/>
        <v>0.2328767123</v>
      </c>
      <c r="AQ227" s="23"/>
      <c r="AR227" s="23"/>
      <c r="AS227" s="23"/>
    </row>
    <row r="228">
      <c r="A228" s="29">
        <v>3547.0</v>
      </c>
      <c r="B228" s="30">
        <v>2029.0</v>
      </c>
      <c r="C228" s="31" t="s">
        <v>0</v>
      </c>
      <c r="D228" s="5">
        <v>26.0</v>
      </c>
      <c r="E228" s="6">
        <v>42.0</v>
      </c>
      <c r="F228" s="7">
        <v>21.0</v>
      </c>
      <c r="G228" s="8">
        <v>104.0</v>
      </c>
      <c r="H228" s="9">
        <v>173.0</v>
      </c>
      <c r="I228" s="10">
        <v>63.0</v>
      </c>
      <c r="J228" s="11">
        <v>40.0</v>
      </c>
      <c r="K228" s="12">
        <v>28.0</v>
      </c>
      <c r="L228" s="13">
        <v>66.0</v>
      </c>
      <c r="M228" s="31"/>
      <c r="N228" s="14">
        <v>26.0</v>
      </c>
      <c r="O228" s="15">
        <v>30.0</v>
      </c>
      <c r="P228" s="16">
        <v>23.0</v>
      </c>
      <c r="Q228" s="17">
        <v>53.0</v>
      </c>
      <c r="R228" s="18">
        <v>137.0</v>
      </c>
      <c r="S228" s="19">
        <v>14.0</v>
      </c>
      <c r="T228" s="20">
        <v>64.0</v>
      </c>
      <c r="U228" s="21">
        <v>72.0</v>
      </c>
      <c r="V228" s="22">
        <v>55.0</v>
      </c>
      <c r="W228" s="31"/>
      <c r="X228" s="14">
        <v>22.0</v>
      </c>
      <c r="Y228" s="15">
        <v>23.0</v>
      </c>
      <c r="Z228" s="16">
        <v>24.0</v>
      </c>
      <c r="AA228" s="17">
        <v>51.0</v>
      </c>
      <c r="AB228" s="18">
        <v>134.0</v>
      </c>
      <c r="AC228" s="19">
        <v>16.0</v>
      </c>
      <c r="AD228" s="20">
        <v>55.0</v>
      </c>
      <c r="AE228" s="21">
        <v>51.0</v>
      </c>
      <c r="AF228" s="22">
        <v>40.0</v>
      </c>
      <c r="AG228" s="38"/>
      <c r="AH228" s="14">
        <v>26.0</v>
      </c>
      <c r="AI228" s="15">
        <v>30.0</v>
      </c>
      <c r="AJ228" s="16">
        <v>23.0</v>
      </c>
      <c r="AK228" s="20">
        <v>64.0</v>
      </c>
      <c r="AL228" s="21">
        <v>72.0</v>
      </c>
      <c r="AM228" s="22">
        <v>55.0</v>
      </c>
      <c r="AN228" s="39">
        <f t="shared" ref="AN228:AP228" si="226">AH228/(AH228+AK228)</f>
        <v>0.2888888889</v>
      </c>
      <c r="AO228" s="39">
        <f t="shared" si="226"/>
        <v>0.2941176471</v>
      </c>
      <c r="AP228" s="39">
        <f t="shared" si="226"/>
        <v>0.2948717949</v>
      </c>
      <c r="AQ228" s="23"/>
      <c r="AR228" s="23"/>
      <c r="AS228" s="23"/>
    </row>
    <row r="229">
      <c r="A229" s="29">
        <v>3557.0</v>
      </c>
      <c r="B229" s="30">
        <v>2063.0</v>
      </c>
      <c r="C229" s="31" t="s">
        <v>0</v>
      </c>
      <c r="D229" s="5">
        <v>15.0</v>
      </c>
      <c r="E229" s="6">
        <v>41.0</v>
      </c>
      <c r="F229" s="7">
        <v>23.0</v>
      </c>
      <c r="G229" s="8">
        <v>52.0</v>
      </c>
      <c r="H229" s="9">
        <v>170.0</v>
      </c>
      <c r="I229" s="10">
        <v>57.0</v>
      </c>
      <c r="J229" s="11">
        <v>26.0</v>
      </c>
      <c r="K229" s="12">
        <v>16.0</v>
      </c>
      <c r="L229" s="13">
        <v>65.0</v>
      </c>
      <c r="M229" s="31"/>
      <c r="N229" s="14">
        <v>13.0</v>
      </c>
      <c r="O229" s="15">
        <v>27.0</v>
      </c>
      <c r="P229" s="16">
        <v>27.0</v>
      </c>
      <c r="Q229" s="17">
        <v>36.0</v>
      </c>
      <c r="R229" s="18">
        <v>122.0</v>
      </c>
      <c r="S229" s="19">
        <v>27.0</v>
      </c>
      <c r="T229" s="20">
        <v>33.0</v>
      </c>
      <c r="U229" s="21">
        <v>62.0</v>
      </c>
      <c r="V229" s="22">
        <v>35.0</v>
      </c>
      <c r="W229" s="31"/>
      <c r="X229" s="14">
        <v>18.0</v>
      </c>
      <c r="Y229" s="15">
        <v>16.0</v>
      </c>
      <c r="Z229" s="16">
        <v>27.0</v>
      </c>
      <c r="AA229" s="17">
        <v>36.0</v>
      </c>
      <c r="AB229" s="18">
        <v>127.0</v>
      </c>
      <c r="AC229" s="19">
        <v>27.0</v>
      </c>
      <c r="AD229" s="20">
        <v>19.0</v>
      </c>
      <c r="AE229" s="21">
        <v>57.0</v>
      </c>
      <c r="AF229" s="22">
        <v>32.0</v>
      </c>
      <c r="AG229" s="38"/>
      <c r="AH229" s="14">
        <v>13.0</v>
      </c>
      <c r="AI229" s="15">
        <v>27.0</v>
      </c>
      <c r="AJ229" s="16">
        <v>27.0</v>
      </c>
      <c r="AK229" s="20">
        <v>33.0</v>
      </c>
      <c r="AL229" s="21">
        <v>62.0</v>
      </c>
      <c r="AM229" s="22">
        <v>35.0</v>
      </c>
      <c r="AN229" s="39">
        <f t="shared" ref="AN229:AP229" si="227">AH229/(AH229+AK229)</f>
        <v>0.2826086957</v>
      </c>
      <c r="AO229" s="39">
        <f t="shared" si="227"/>
        <v>0.3033707865</v>
      </c>
      <c r="AP229" s="39">
        <f t="shared" si="227"/>
        <v>0.435483871</v>
      </c>
      <c r="AQ229" s="23"/>
      <c r="AR229" s="23"/>
      <c r="AS229" s="23"/>
    </row>
    <row r="230">
      <c r="A230" s="29">
        <v>3565.0</v>
      </c>
      <c r="B230" s="30">
        <v>2787.0</v>
      </c>
      <c r="C230" s="31" t="s">
        <v>0</v>
      </c>
      <c r="D230" s="5">
        <v>36.0</v>
      </c>
      <c r="E230" s="6">
        <v>36.0</v>
      </c>
      <c r="F230" s="7">
        <v>36.0</v>
      </c>
      <c r="G230" s="8">
        <v>58.0</v>
      </c>
      <c r="H230" s="9">
        <v>184.0</v>
      </c>
      <c r="I230" s="10">
        <v>91.0</v>
      </c>
      <c r="J230" s="11">
        <v>24.0</v>
      </c>
      <c r="K230" s="12">
        <v>32.0</v>
      </c>
      <c r="L230" s="13">
        <v>76.0</v>
      </c>
      <c r="M230" s="31"/>
      <c r="N230" s="14">
        <v>28.0</v>
      </c>
      <c r="O230" s="15">
        <v>34.0</v>
      </c>
      <c r="P230" s="16">
        <v>30.0</v>
      </c>
      <c r="Q230" s="17">
        <v>38.0</v>
      </c>
      <c r="R230" s="18">
        <v>133.0</v>
      </c>
      <c r="S230" s="19">
        <v>27.0</v>
      </c>
      <c r="T230" s="20">
        <v>36.0</v>
      </c>
      <c r="U230" s="21">
        <v>75.0</v>
      </c>
      <c r="V230" s="22">
        <v>70.0</v>
      </c>
      <c r="W230" s="31"/>
      <c r="X230" s="14">
        <v>19.0</v>
      </c>
      <c r="Y230" s="15">
        <v>22.0</v>
      </c>
      <c r="Z230" s="16">
        <v>42.0</v>
      </c>
      <c r="AA230" s="17">
        <v>38.0</v>
      </c>
      <c r="AB230" s="18">
        <v>129.0</v>
      </c>
      <c r="AC230" s="19">
        <v>27.0</v>
      </c>
      <c r="AD230" s="20">
        <v>37.0</v>
      </c>
      <c r="AE230" s="21">
        <v>64.0</v>
      </c>
      <c r="AF230" s="22">
        <v>53.0</v>
      </c>
      <c r="AG230" s="38"/>
      <c r="AH230" s="14">
        <v>28.0</v>
      </c>
      <c r="AI230" s="15">
        <v>34.0</v>
      </c>
      <c r="AJ230" s="16">
        <v>30.0</v>
      </c>
      <c r="AK230" s="20">
        <v>36.0</v>
      </c>
      <c r="AL230" s="21">
        <v>75.0</v>
      </c>
      <c r="AM230" s="22">
        <v>70.0</v>
      </c>
      <c r="AN230" s="39">
        <f t="shared" ref="AN230:AP230" si="228">AH230/(AH230+AK230)</f>
        <v>0.4375</v>
      </c>
      <c r="AO230" s="39">
        <f t="shared" si="228"/>
        <v>0.3119266055</v>
      </c>
      <c r="AP230" s="39">
        <f t="shared" si="228"/>
        <v>0.3</v>
      </c>
      <c r="AQ230" s="23"/>
      <c r="AR230" s="23"/>
      <c r="AS230" s="23"/>
    </row>
    <row r="231">
      <c r="A231" s="29">
        <v>3576.0</v>
      </c>
      <c r="B231" s="30">
        <v>2447.0</v>
      </c>
      <c r="C231" s="31" t="s">
        <v>0</v>
      </c>
      <c r="D231" s="5">
        <v>20.0</v>
      </c>
      <c r="E231" s="6">
        <v>58.0</v>
      </c>
      <c r="F231" s="7">
        <v>42.0</v>
      </c>
      <c r="G231" s="8">
        <v>101.0</v>
      </c>
      <c r="H231" s="9">
        <v>201.0</v>
      </c>
      <c r="I231" s="10">
        <v>92.0</v>
      </c>
      <c r="J231" s="11">
        <v>23.0</v>
      </c>
      <c r="K231" s="12">
        <v>34.0</v>
      </c>
      <c r="L231" s="13">
        <v>91.0</v>
      </c>
      <c r="M231" s="31"/>
      <c r="N231" s="14">
        <v>36.0</v>
      </c>
      <c r="O231" s="15">
        <v>43.0</v>
      </c>
      <c r="P231" s="16">
        <v>30.0</v>
      </c>
      <c r="Q231" s="17">
        <v>35.0</v>
      </c>
      <c r="R231" s="18">
        <v>173.0</v>
      </c>
      <c r="S231" s="19">
        <v>31.0</v>
      </c>
      <c r="T231" s="20">
        <v>62.0</v>
      </c>
      <c r="U231" s="21">
        <v>89.0</v>
      </c>
      <c r="V231" s="22">
        <v>86.0</v>
      </c>
      <c r="W231" s="31"/>
      <c r="X231" s="14">
        <v>23.0</v>
      </c>
      <c r="Y231" s="15">
        <v>28.0</v>
      </c>
      <c r="Z231" s="16">
        <v>44.0</v>
      </c>
      <c r="AA231" s="17">
        <v>34.0</v>
      </c>
      <c r="AB231" s="18">
        <v>167.0</v>
      </c>
      <c r="AC231" s="19">
        <v>30.0</v>
      </c>
      <c r="AD231" s="20">
        <v>57.0</v>
      </c>
      <c r="AE231" s="21">
        <v>91.0</v>
      </c>
      <c r="AF231" s="22">
        <v>60.0</v>
      </c>
      <c r="AG231" s="38"/>
      <c r="AH231" s="14">
        <v>36.0</v>
      </c>
      <c r="AI231" s="15">
        <v>43.0</v>
      </c>
      <c r="AJ231" s="16">
        <v>30.0</v>
      </c>
      <c r="AK231" s="20">
        <v>62.0</v>
      </c>
      <c r="AL231" s="21">
        <v>89.0</v>
      </c>
      <c r="AM231" s="22">
        <v>86.0</v>
      </c>
      <c r="AN231" s="39">
        <f t="shared" ref="AN231:AP231" si="229">AH231/(AH231+AK231)</f>
        <v>0.3673469388</v>
      </c>
      <c r="AO231" s="39">
        <f t="shared" si="229"/>
        <v>0.3257575758</v>
      </c>
      <c r="AP231" s="39">
        <f t="shared" si="229"/>
        <v>0.2586206897</v>
      </c>
      <c r="AQ231" s="23"/>
      <c r="AR231" s="23"/>
      <c r="AS231" s="23"/>
    </row>
    <row r="232">
      <c r="A232" s="29">
        <v>3587.0</v>
      </c>
      <c r="B232" s="30">
        <v>2391.0</v>
      </c>
      <c r="C232" s="31" t="s">
        <v>0</v>
      </c>
      <c r="D232" s="5">
        <v>22.0</v>
      </c>
      <c r="E232" s="6">
        <v>53.0</v>
      </c>
      <c r="F232" s="7">
        <v>27.0</v>
      </c>
      <c r="G232" s="8">
        <v>125.0</v>
      </c>
      <c r="H232" s="9">
        <v>205.0</v>
      </c>
      <c r="I232" s="10">
        <v>55.0</v>
      </c>
      <c r="J232" s="11">
        <v>47.0</v>
      </c>
      <c r="K232" s="12">
        <v>24.0</v>
      </c>
      <c r="L232" s="13">
        <v>83.0</v>
      </c>
      <c r="M232" s="31"/>
      <c r="N232" s="14">
        <v>33.0</v>
      </c>
      <c r="O232" s="15">
        <v>45.0</v>
      </c>
      <c r="P232" s="16">
        <v>11.0</v>
      </c>
      <c r="Q232" s="17">
        <v>47.0</v>
      </c>
      <c r="R232" s="18">
        <v>132.0</v>
      </c>
      <c r="S232" s="19">
        <v>18.0</v>
      </c>
      <c r="T232" s="20">
        <v>81.0</v>
      </c>
      <c r="U232" s="21">
        <v>81.0</v>
      </c>
      <c r="V232" s="22">
        <v>65.0</v>
      </c>
      <c r="W232" s="31"/>
      <c r="X232" s="14">
        <v>43.0</v>
      </c>
      <c r="Y232" s="15">
        <v>27.0</v>
      </c>
      <c r="Z232" s="16">
        <v>24.0</v>
      </c>
      <c r="AA232" s="17">
        <v>48.0</v>
      </c>
      <c r="AB232" s="18">
        <v>143.0</v>
      </c>
      <c r="AC232" s="19">
        <v>20.0</v>
      </c>
      <c r="AD232" s="20">
        <v>63.0</v>
      </c>
      <c r="AE232" s="21">
        <v>72.0</v>
      </c>
      <c r="AF232" s="22">
        <v>32.0</v>
      </c>
      <c r="AG232" s="38"/>
      <c r="AH232" s="14">
        <v>33.0</v>
      </c>
      <c r="AI232" s="15">
        <v>45.0</v>
      </c>
      <c r="AJ232" s="16">
        <v>11.0</v>
      </c>
      <c r="AK232" s="20">
        <v>81.0</v>
      </c>
      <c r="AL232" s="21">
        <v>81.0</v>
      </c>
      <c r="AM232" s="22">
        <v>65.0</v>
      </c>
      <c r="AN232" s="39">
        <f t="shared" ref="AN232:AP232" si="230">AH232/(AH232+AK232)</f>
        <v>0.2894736842</v>
      </c>
      <c r="AO232" s="39">
        <f t="shared" si="230"/>
        <v>0.3571428571</v>
      </c>
      <c r="AP232" s="39">
        <f t="shared" si="230"/>
        <v>0.1447368421</v>
      </c>
      <c r="AQ232" s="23"/>
      <c r="AR232" s="23"/>
      <c r="AS232" s="23"/>
    </row>
    <row r="233">
      <c r="A233" s="29">
        <v>3588.0</v>
      </c>
      <c r="B233" s="30">
        <v>2956.0</v>
      </c>
      <c r="C233" s="31" t="s">
        <v>0</v>
      </c>
      <c r="D233" s="5">
        <v>24.0</v>
      </c>
      <c r="E233" s="6">
        <v>38.0</v>
      </c>
      <c r="F233" s="7">
        <v>45.0</v>
      </c>
      <c r="G233" s="8">
        <v>88.0</v>
      </c>
      <c r="H233" s="9">
        <v>208.0</v>
      </c>
      <c r="I233" s="10">
        <v>90.0</v>
      </c>
      <c r="J233" s="11">
        <v>48.0</v>
      </c>
      <c r="K233" s="12">
        <v>31.0</v>
      </c>
      <c r="L233" s="13">
        <v>94.0</v>
      </c>
      <c r="M233" s="31"/>
      <c r="N233" s="14">
        <v>26.0</v>
      </c>
      <c r="O233" s="15">
        <v>39.0</v>
      </c>
      <c r="P233" s="16">
        <v>18.0</v>
      </c>
      <c r="Q233" s="17">
        <v>55.0</v>
      </c>
      <c r="R233" s="18">
        <v>159.0</v>
      </c>
      <c r="S233" s="19">
        <v>35.0</v>
      </c>
      <c r="T233" s="20">
        <v>50.0</v>
      </c>
      <c r="U233" s="21">
        <v>71.0</v>
      </c>
      <c r="V233" s="22">
        <v>89.0</v>
      </c>
      <c r="W233" s="31"/>
      <c r="X233" s="14">
        <v>28.0</v>
      </c>
      <c r="Y233" s="15">
        <v>28.0</v>
      </c>
      <c r="Z233" s="16">
        <v>38.0</v>
      </c>
      <c r="AA233" s="17">
        <v>55.0</v>
      </c>
      <c r="AB233" s="18">
        <v>150.0</v>
      </c>
      <c r="AC233" s="19">
        <v>33.0</v>
      </c>
      <c r="AD233" s="20">
        <v>38.0</v>
      </c>
      <c r="AE233" s="21">
        <v>53.0</v>
      </c>
      <c r="AF233" s="22">
        <v>65.0</v>
      </c>
      <c r="AG233" s="38"/>
      <c r="AH233" s="14">
        <v>26.0</v>
      </c>
      <c r="AI233" s="15">
        <v>39.0</v>
      </c>
      <c r="AJ233" s="16">
        <v>18.0</v>
      </c>
      <c r="AK233" s="20">
        <v>50.0</v>
      </c>
      <c r="AL233" s="21">
        <v>71.0</v>
      </c>
      <c r="AM233" s="22">
        <v>89.0</v>
      </c>
      <c r="AN233" s="39">
        <f t="shared" ref="AN233:AP233" si="231">AH233/(AH233+AK233)</f>
        <v>0.3421052632</v>
      </c>
      <c r="AO233" s="39">
        <f t="shared" si="231"/>
        <v>0.3545454545</v>
      </c>
      <c r="AP233" s="39">
        <f t="shared" si="231"/>
        <v>0.1682242991</v>
      </c>
      <c r="AQ233" s="23"/>
      <c r="AR233" s="23"/>
      <c r="AS233" s="23"/>
    </row>
    <row r="234">
      <c r="A234" s="29">
        <v>3602.0</v>
      </c>
      <c r="B234" s="30">
        <v>2268.0</v>
      </c>
      <c r="C234" s="31" t="s">
        <v>0</v>
      </c>
      <c r="D234" s="5">
        <v>38.0</v>
      </c>
      <c r="E234" s="6">
        <v>52.0</v>
      </c>
      <c r="F234" s="7">
        <v>30.0</v>
      </c>
      <c r="G234" s="8">
        <v>101.0</v>
      </c>
      <c r="H234" s="9">
        <v>143.0</v>
      </c>
      <c r="I234" s="10">
        <v>61.0</v>
      </c>
      <c r="J234" s="11">
        <v>37.0</v>
      </c>
      <c r="K234" s="12">
        <v>24.0</v>
      </c>
      <c r="L234" s="13">
        <v>58.0</v>
      </c>
      <c r="M234" s="31"/>
      <c r="N234" s="14">
        <v>27.0</v>
      </c>
      <c r="O234" s="15">
        <v>35.0</v>
      </c>
      <c r="P234" s="16">
        <v>21.0</v>
      </c>
      <c r="Q234" s="17">
        <v>76.0</v>
      </c>
      <c r="R234" s="18">
        <v>126.0</v>
      </c>
      <c r="S234" s="19">
        <v>25.0</v>
      </c>
      <c r="T234" s="20">
        <v>56.0</v>
      </c>
      <c r="U234" s="21">
        <v>61.0</v>
      </c>
      <c r="V234" s="22">
        <v>62.0</v>
      </c>
      <c r="W234" s="31"/>
      <c r="X234" s="14">
        <v>25.0</v>
      </c>
      <c r="Y234" s="15">
        <v>21.0</v>
      </c>
      <c r="Z234" s="16">
        <v>29.0</v>
      </c>
      <c r="AA234" s="17">
        <v>77.0</v>
      </c>
      <c r="AB234" s="18">
        <v>128.0</v>
      </c>
      <c r="AC234" s="19">
        <v>23.0</v>
      </c>
      <c r="AD234" s="20">
        <v>38.0</v>
      </c>
      <c r="AE234" s="21">
        <v>47.0</v>
      </c>
      <c r="AF234" s="22">
        <v>38.0</v>
      </c>
      <c r="AG234" s="38"/>
      <c r="AH234" s="14">
        <v>27.0</v>
      </c>
      <c r="AI234" s="15">
        <v>35.0</v>
      </c>
      <c r="AJ234" s="16">
        <v>21.0</v>
      </c>
      <c r="AK234" s="20">
        <v>56.0</v>
      </c>
      <c r="AL234" s="21">
        <v>61.0</v>
      </c>
      <c r="AM234" s="22">
        <v>62.0</v>
      </c>
      <c r="AN234" s="39">
        <f t="shared" ref="AN234:AP234" si="232">AH234/(AH234+AK234)</f>
        <v>0.3253012048</v>
      </c>
      <c r="AO234" s="39">
        <f t="shared" si="232"/>
        <v>0.3645833333</v>
      </c>
      <c r="AP234" s="39">
        <f t="shared" si="232"/>
        <v>0.2530120482</v>
      </c>
      <c r="AQ234" s="23"/>
      <c r="AR234" s="23"/>
      <c r="AS234" s="23"/>
    </row>
    <row r="235">
      <c r="A235" s="29">
        <v>3604.0</v>
      </c>
      <c r="B235" s="30">
        <v>2505.0</v>
      </c>
      <c r="C235" s="31" t="s">
        <v>0</v>
      </c>
      <c r="D235" s="5">
        <v>21.0</v>
      </c>
      <c r="E235" s="6">
        <v>48.0</v>
      </c>
      <c r="F235" s="7">
        <v>24.0</v>
      </c>
      <c r="G235" s="8">
        <v>53.0</v>
      </c>
      <c r="H235" s="9">
        <v>85.0</v>
      </c>
      <c r="I235" s="10">
        <v>32.0</v>
      </c>
      <c r="J235" s="11">
        <v>26.0</v>
      </c>
      <c r="K235" s="12">
        <v>18.0</v>
      </c>
      <c r="L235" s="13">
        <v>45.0</v>
      </c>
      <c r="M235" s="31"/>
      <c r="N235" s="14">
        <v>17.0</v>
      </c>
      <c r="O235" s="15">
        <v>19.0</v>
      </c>
      <c r="P235" s="16">
        <v>13.0</v>
      </c>
      <c r="Q235" s="17">
        <v>39.0</v>
      </c>
      <c r="R235" s="18">
        <v>93.0</v>
      </c>
      <c r="S235" s="19">
        <v>21.0</v>
      </c>
      <c r="T235" s="20">
        <v>27.0</v>
      </c>
      <c r="U235" s="21">
        <v>24.0</v>
      </c>
      <c r="V235" s="22">
        <v>27.0</v>
      </c>
      <c r="W235" s="31"/>
      <c r="X235" s="14">
        <v>21.0</v>
      </c>
      <c r="Y235" s="15">
        <v>18.0</v>
      </c>
      <c r="Z235" s="16">
        <v>23.0</v>
      </c>
      <c r="AA235" s="17">
        <v>40.0</v>
      </c>
      <c r="AB235" s="18">
        <v>93.0</v>
      </c>
      <c r="AC235" s="19">
        <v>23.0</v>
      </c>
      <c r="AD235" s="20">
        <v>20.0</v>
      </c>
      <c r="AE235" s="21">
        <v>24.0</v>
      </c>
      <c r="AF235" s="22">
        <v>18.0</v>
      </c>
      <c r="AG235" s="38"/>
      <c r="AH235" s="14">
        <v>17.0</v>
      </c>
      <c r="AI235" s="15">
        <v>19.0</v>
      </c>
      <c r="AJ235" s="16">
        <v>13.0</v>
      </c>
      <c r="AK235" s="20">
        <v>27.0</v>
      </c>
      <c r="AL235" s="21">
        <v>24.0</v>
      </c>
      <c r="AM235" s="22">
        <v>27.0</v>
      </c>
      <c r="AN235" s="39">
        <f t="shared" ref="AN235:AP235" si="233">AH235/(AH235+AK235)</f>
        <v>0.3863636364</v>
      </c>
      <c r="AO235" s="39">
        <f t="shared" si="233"/>
        <v>0.4418604651</v>
      </c>
      <c r="AP235" s="39">
        <f t="shared" si="233"/>
        <v>0.325</v>
      </c>
      <c r="AQ235" s="23"/>
      <c r="AR235" s="23"/>
      <c r="AS235" s="23"/>
    </row>
    <row r="236">
      <c r="A236" s="29">
        <v>3606.0</v>
      </c>
      <c r="B236" s="30">
        <v>2948.0</v>
      </c>
      <c r="C236" s="31" t="s">
        <v>0</v>
      </c>
      <c r="D236" s="5">
        <v>42.0</v>
      </c>
      <c r="E236" s="6">
        <v>77.0</v>
      </c>
      <c r="F236" s="7">
        <v>34.0</v>
      </c>
      <c r="G236" s="8">
        <v>135.0</v>
      </c>
      <c r="H236" s="9">
        <v>224.0</v>
      </c>
      <c r="I236" s="10">
        <v>72.0</v>
      </c>
      <c r="J236" s="11">
        <v>56.0</v>
      </c>
      <c r="K236" s="12">
        <v>28.0</v>
      </c>
      <c r="L236" s="13">
        <v>83.0</v>
      </c>
      <c r="M236" s="31"/>
      <c r="N236" s="14">
        <v>47.0</v>
      </c>
      <c r="O236" s="15">
        <v>51.0</v>
      </c>
      <c r="P236" s="16">
        <v>24.0</v>
      </c>
      <c r="Q236" s="17">
        <v>83.0</v>
      </c>
      <c r="R236" s="18">
        <v>178.0</v>
      </c>
      <c r="S236" s="19">
        <v>35.0</v>
      </c>
      <c r="T236" s="20">
        <v>84.0</v>
      </c>
      <c r="U236" s="21">
        <v>59.0</v>
      </c>
      <c r="V236" s="22">
        <v>67.0</v>
      </c>
      <c r="W236" s="31"/>
      <c r="X236" s="14">
        <v>37.0</v>
      </c>
      <c r="Y236" s="15">
        <v>28.0</v>
      </c>
      <c r="Z236" s="16">
        <v>36.0</v>
      </c>
      <c r="AA236" s="17">
        <v>79.0</v>
      </c>
      <c r="AB236" s="18">
        <v>180.0</v>
      </c>
      <c r="AC236" s="19">
        <v>34.0</v>
      </c>
      <c r="AD236" s="20">
        <v>67.0</v>
      </c>
      <c r="AE236" s="21">
        <v>65.0</v>
      </c>
      <c r="AF236" s="22">
        <v>38.0</v>
      </c>
      <c r="AG236" s="38"/>
      <c r="AH236" s="14">
        <v>47.0</v>
      </c>
      <c r="AI236" s="15">
        <v>51.0</v>
      </c>
      <c r="AJ236" s="16">
        <v>24.0</v>
      </c>
      <c r="AK236" s="20">
        <v>84.0</v>
      </c>
      <c r="AL236" s="21">
        <v>59.0</v>
      </c>
      <c r="AM236" s="22">
        <v>67.0</v>
      </c>
      <c r="AN236" s="39">
        <f t="shared" ref="AN236:AP236" si="234">AH236/(AH236+AK236)</f>
        <v>0.358778626</v>
      </c>
      <c r="AO236" s="39">
        <f t="shared" si="234"/>
        <v>0.4636363636</v>
      </c>
      <c r="AP236" s="39">
        <f t="shared" si="234"/>
        <v>0.2637362637</v>
      </c>
      <c r="AQ236" s="23"/>
      <c r="AR236" s="23"/>
      <c r="AS236" s="23"/>
    </row>
    <row r="237">
      <c r="A237" s="29">
        <v>3607.0</v>
      </c>
      <c r="B237" s="30">
        <v>1734.0</v>
      </c>
      <c r="C237" s="31" t="s">
        <v>0</v>
      </c>
      <c r="D237" s="5">
        <v>3.0</v>
      </c>
      <c r="E237" s="6">
        <v>28.0</v>
      </c>
      <c r="F237" s="7">
        <v>14.0</v>
      </c>
      <c r="G237" s="8">
        <v>30.0</v>
      </c>
      <c r="H237" s="9">
        <v>57.0</v>
      </c>
      <c r="I237" s="10">
        <v>20.0</v>
      </c>
      <c r="J237" s="11">
        <v>13.0</v>
      </c>
      <c r="K237" s="12">
        <v>13.0</v>
      </c>
      <c r="L237" s="13">
        <v>49.0</v>
      </c>
      <c r="M237" s="31"/>
      <c r="N237" s="14">
        <v>5.0</v>
      </c>
      <c r="O237" s="15">
        <v>10.0</v>
      </c>
      <c r="P237" s="16">
        <v>9.0</v>
      </c>
      <c r="Q237" s="17">
        <v>23.0</v>
      </c>
      <c r="R237" s="18">
        <v>79.0</v>
      </c>
      <c r="S237" s="19">
        <v>10.0</v>
      </c>
      <c r="T237" s="20">
        <v>15.0</v>
      </c>
      <c r="U237" s="21">
        <v>20.0</v>
      </c>
      <c r="V237" s="22">
        <v>19.0</v>
      </c>
      <c r="W237" s="31"/>
      <c r="X237" s="14">
        <v>2.0</v>
      </c>
      <c r="Y237" s="15">
        <v>5.0</v>
      </c>
      <c r="Z237" s="16">
        <v>13.0</v>
      </c>
      <c r="AA237" s="17">
        <v>22.0</v>
      </c>
      <c r="AB237" s="18">
        <v>71.0</v>
      </c>
      <c r="AC237" s="19">
        <v>9.0</v>
      </c>
      <c r="AD237" s="20">
        <v>16.0</v>
      </c>
      <c r="AE237" s="21">
        <v>15.0</v>
      </c>
      <c r="AF237" s="22">
        <v>13.0</v>
      </c>
      <c r="AG237" s="38"/>
      <c r="AH237" s="14">
        <v>5.0</v>
      </c>
      <c r="AI237" s="15">
        <v>10.0</v>
      </c>
      <c r="AJ237" s="16">
        <v>9.0</v>
      </c>
      <c r="AK237" s="20">
        <v>15.0</v>
      </c>
      <c r="AL237" s="21">
        <v>20.0</v>
      </c>
      <c r="AM237" s="22">
        <v>19.0</v>
      </c>
      <c r="AN237" s="39">
        <f t="shared" ref="AN237:AP237" si="235">AH237/(AH237+AK237)</f>
        <v>0.25</v>
      </c>
      <c r="AO237" s="39">
        <f t="shared" si="235"/>
        <v>0.3333333333</v>
      </c>
      <c r="AP237" s="39">
        <f t="shared" si="235"/>
        <v>0.3214285714</v>
      </c>
      <c r="AQ237" s="23"/>
      <c r="AR237" s="23"/>
      <c r="AS237" s="23"/>
    </row>
    <row r="238">
      <c r="A238" s="29">
        <v>3609.0</v>
      </c>
      <c r="B238" s="30">
        <v>1497.0</v>
      </c>
      <c r="C238" s="31" t="s">
        <v>0</v>
      </c>
      <c r="D238" s="5">
        <v>37.0</v>
      </c>
      <c r="E238" s="6">
        <v>23.0</v>
      </c>
      <c r="F238" s="7">
        <v>31.0</v>
      </c>
      <c r="G238" s="8">
        <v>126.0</v>
      </c>
      <c r="H238" s="9">
        <v>131.0</v>
      </c>
      <c r="I238" s="10">
        <v>82.0</v>
      </c>
      <c r="J238" s="11">
        <v>21.0</v>
      </c>
      <c r="K238" s="12">
        <v>19.0</v>
      </c>
      <c r="L238" s="13">
        <v>32.0</v>
      </c>
      <c r="M238" s="31"/>
      <c r="N238" s="14">
        <v>39.0</v>
      </c>
      <c r="O238" s="15">
        <v>46.0</v>
      </c>
      <c r="P238" s="16">
        <v>44.0</v>
      </c>
      <c r="Q238" s="17">
        <v>37.0</v>
      </c>
      <c r="R238" s="18">
        <v>58.0</v>
      </c>
      <c r="S238" s="19">
        <v>19.0</v>
      </c>
      <c r="T238" s="20">
        <v>81.0</v>
      </c>
      <c r="U238" s="21">
        <v>56.0</v>
      </c>
      <c r="V238" s="22">
        <v>52.0</v>
      </c>
      <c r="W238" s="31"/>
      <c r="X238" s="14">
        <v>30.0</v>
      </c>
      <c r="Y238" s="15">
        <v>17.0</v>
      </c>
      <c r="Z238" s="16">
        <v>49.0</v>
      </c>
      <c r="AA238" s="17">
        <v>35.0</v>
      </c>
      <c r="AB238" s="18">
        <v>57.0</v>
      </c>
      <c r="AC238" s="19">
        <v>17.0</v>
      </c>
      <c r="AD238" s="20">
        <v>47.0</v>
      </c>
      <c r="AE238" s="21">
        <v>48.0</v>
      </c>
      <c r="AF238" s="22">
        <v>38.0</v>
      </c>
      <c r="AG238" s="38"/>
      <c r="AH238" s="14">
        <v>39.0</v>
      </c>
      <c r="AI238" s="15">
        <v>46.0</v>
      </c>
      <c r="AJ238" s="16">
        <v>44.0</v>
      </c>
      <c r="AK238" s="20">
        <v>81.0</v>
      </c>
      <c r="AL238" s="21">
        <v>56.0</v>
      </c>
      <c r="AM238" s="22">
        <v>52.0</v>
      </c>
      <c r="AN238" s="39">
        <f t="shared" ref="AN238:AP238" si="236">AH238/(AH238+AK238)</f>
        <v>0.325</v>
      </c>
      <c r="AO238" s="39">
        <f t="shared" si="236"/>
        <v>0.4509803922</v>
      </c>
      <c r="AP238" s="39">
        <f t="shared" si="236"/>
        <v>0.4583333333</v>
      </c>
      <c r="AQ238" s="23"/>
      <c r="AR238" s="23"/>
      <c r="AS238" s="23"/>
    </row>
    <row r="239">
      <c r="A239" s="29">
        <v>3613.0</v>
      </c>
      <c r="B239" s="30">
        <v>1295.0</v>
      </c>
      <c r="C239" s="31" t="s">
        <v>0</v>
      </c>
      <c r="D239" s="5">
        <v>17.0</v>
      </c>
      <c r="E239" s="6">
        <v>22.0</v>
      </c>
      <c r="F239" s="7">
        <v>8.0</v>
      </c>
      <c r="G239" s="8">
        <v>15.0</v>
      </c>
      <c r="H239" s="9">
        <v>66.0</v>
      </c>
      <c r="I239" s="10">
        <v>21.0</v>
      </c>
      <c r="J239" s="11">
        <v>10.0</v>
      </c>
      <c r="K239" s="12">
        <v>14.0</v>
      </c>
      <c r="L239" s="13">
        <v>37.0</v>
      </c>
      <c r="M239" s="31"/>
      <c r="N239" s="14">
        <v>10.0</v>
      </c>
      <c r="O239" s="15">
        <v>8.0</v>
      </c>
      <c r="P239" s="16">
        <v>3.0</v>
      </c>
      <c r="Q239" s="17">
        <v>21.0</v>
      </c>
      <c r="R239" s="18">
        <v>86.0</v>
      </c>
      <c r="S239" s="19">
        <v>20.0</v>
      </c>
      <c r="T239" s="20">
        <v>5.0</v>
      </c>
      <c r="U239" s="21">
        <v>12.0</v>
      </c>
      <c r="V239" s="22">
        <v>13.0</v>
      </c>
      <c r="W239" s="31"/>
      <c r="X239" s="14">
        <v>6.0</v>
      </c>
      <c r="Y239" s="15">
        <v>3.0</v>
      </c>
      <c r="Z239" s="16">
        <v>4.0</v>
      </c>
      <c r="AA239" s="17">
        <v>19.0</v>
      </c>
      <c r="AB239" s="18">
        <v>85.0</v>
      </c>
      <c r="AC239" s="19">
        <v>21.0</v>
      </c>
      <c r="AD239" s="20">
        <v>3.0</v>
      </c>
      <c r="AE239" s="21">
        <v>16.0</v>
      </c>
      <c r="AF239" s="22">
        <v>11.0</v>
      </c>
      <c r="AG239" s="38"/>
      <c r="AH239" s="14">
        <v>10.0</v>
      </c>
      <c r="AI239" s="15">
        <v>8.0</v>
      </c>
      <c r="AJ239" s="16">
        <v>3.0</v>
      </c>
      <c r="AK239" s="20">
        <v>5.0</v>
      </c>
      <c r="AL239" s="21">
        <v>12.0</v>
      </c>
      <c r="AM239" s="22">
        <v>13.0</v>
      </c>
      <c r="AN239" s="39">
        <f t="shared" ref="AN239:AP239" si="237">AH239/(AH239+AK239)</f>
        <v>0.6666666667</v>
      </c>
      <c r="AO239" s="39">
        <f t="shared" si="237"/>
        <v>0.4</v>
      </c>
      <c r="AP239" s="39">
        <f t="shared" si="237"/>
        <v>0.1875</v>
      </c>
      <c r="AQ239" s="23"/>
      <c r="AR239" s="23"/>
      <c r="AS239" s="23"/>
    </row>
    <row r="240">
      <c r="A240" s="29">
        <v>3705.0</v>
      </c>
      <c r="B240" s="30">
        <v>1153.0</v>
      </c>
      <c r="C240" s="31" t="s">
        <v>0</v>
      </c>
      <c r="D240" s="5">
        <v>11.0</v>
      </c>
      <c r="E240" s="6">
        <v>21.0</v>
      </c>
      <c r="F240" s="7">
        <v>28.0</v>
      </c>
      <c r="G240" s="8">
        <v>45.0</v>
      </c>
      <c r="H240" s="9">
        <v>70.0</v>
      </c>
      <c r="I240" s="10">
        <v>33.0</v>
      </c>
      <c r="J240" s="11">
        <v>18.0</v>
      </c>
      <c r="K240" s="12">
        <v>15.0</v>
      </c>
      <c r="L240" s="13">
        <v>40.0</v>
      </c>
      <c r="M240" s="31"/>
      <c r="N240" s="14">
        <v>21.0</v>
      </c>
      <c r="O240" s="15">
        <v>12.0</v>
      </c>
      <c r="P240" s="16">
        <v>6.0</v>
      </c>
      <c r="Q240" s="17">
        <v>16.0</v>
      </c>
      <c r="R240" s="18">
        <v>54.0</v>
      </c>
      <c r="S240" s="19">
        <v>18.0</v>
      </c>
      <c r="T240" s="20">
        <v>20.0</v>
      </c>
      <c r="U240" s="21">
        <v>35.0</v>
      </c>
      <c r="V240" s="22">
        <v>36.0</v>
      </c>
      <c r="W240" s="31"/>
      <c r="X240" s="14">
        <v>20.0</v>
      </c>
      <c r="Y240" s="15">
        <v>7.0</v>
      </c>
      <c r="Z240" s="16">
        <v>15.0</v>
      </c>
      <c r="AA240" s="17">
        <v>14.0</v>
      </c>
      <c r="AB240" s="18">
        <v>52.0</v>
      </c>
      <c r="AC240" s="19">
        <v>19.0</v>
      </c>
      <c r="AD240" s="20">
        <v>19.0</v>
      </c>
      <c r="AE240" s="21">
        <v>32.0</v>
      </c>
      <c r="AF240" s="22">
        <v>24.0</v>
      </c>
      <c r="AG240" s="38"/>
      <c r="AH240" s="14">
        <v>21.0</v>
      </c>
      <c r="AI240" s="15">
        <v>12.0</v>
      </c>
      <c r="AJ240" s="16">
        <v>6.0</v>
      </c>
      <c r="AK240" s="20">
        <v>20.0</v>
      </c>
      <c r="AL240" s="21">
        <v>35.0</v>
      </c>
      <c r="AM240" s="22">
        <v>36.0</v>
      </c>
      <c r="AN240" s="39">
        <f t="shared" ref="AN240:AP240" si="238">AH240/(AH240+AK240)</f>
        <v>0.512195122</v>
      </c>
      <c r="AO240" s="39">
        <f t="shared" si="238"/>
        <v>0.2553191489</v>
      </c>
      <c r="AP240" s="39">
        <f t="shared" si="238"/>
        <v>0.1428571429</v>
      </c>
      <c r="AQ240" s="23"/>
      <c r="AR240" s="23"/>
      <c r="AS240" s="23"/>
    </row>
    <row r="241">
      <c r="A241" s="29">
        <v>3706.0</v>
      </c>
      <c r="B241" s="30">
        <v>1851.0</v>
      </c>
      <c r="C241" s="31" t="s">
        <v>0</v>
      </c>
      <c r="D241" s="5">
        <v>27.0</v>
      </c>
      <c r="E241" s="6">
        <v>41.0</v>
      </c>
      <c r="F241" s="7">
        <v>22.0</v>
      </c>
      <c r="G241" s="8">
        <v>57.0</v>
      </c>
      <c r="H241" s="9">
        <v>130.0</v>
      </c>
      <c r="I241" s="10">
        <v>41.0</v>
      </c>
      <c r="J241" s="11">
        <v>31.0</v>
      </c>
      <c r="K241" s="12">
        <v>25.0</v>
      </c>
      <c r="L241" s="13">
        <v>69.0</v>
      </c>
      <c r="M241" s="31"/>
      <c r="N241" s="14">
        <v>24.0</v>
      </c>
      <c r="O241" s="15">
        <v>26.0</v>
      </c>
      <c r="P241" s="16">
        <v>13.0</v>
      </c>
      <c r="Q241" s="17">
        <v>36.0</v>
      </c>
      <c r="R241" s="18">
        <v>122.0</v>
      </c>
      <c r="S241" s="19">
        <v>29.0</v>
      </c>
      <c r="T241" s="20">
        <v>49.0</v>
      </c>
      <c r="U241" s="21">
        <v>39.0</v>
      </c>
      <c r="V241" s="22">
        <v>40.0</v>
      </c>
      <c r="W241" s="31"/>
      <c r="X241" s="14">
        <v>29.0</v>
      </c>
      <c r="Y241" s="15">
        <v>11.0</v>
      </c>
      <c r="Z241" s="16">
        <v>13.0</v>
      </c>
      <c r="AA241" s="17">
        <v>37.0</v>
      </c>
      <c r="AB241" s="18">
        <v>128.0</v>
      </c>
      <c r="AC241" s="19">
        <v>22.0</v>
      </c>
      <c r="AD241" s="20">
        <v>36.0</v>
      </c>
      <c r="AE241" s="21">
        <v>44.0</v>
      </c>
      <c r="AF241" s="22">
        <v>25.0</v>
      </c>
      <c r="AG241" s="38"/>
      <c r="AH241" s="14">
        <v>24.0</v>
      </c>
      <c r="AI241" s="15">
        <v>26.0</v>
      </c>
      <c r="AJ241" s="16">
        <v>13.0</v>
      </c>
      <c r="AK241" s="20">
        <v>49.0</v>
      </c>
      <c r="AL241" s="21">
        <v>39.0</v>
      </c>
      <c r="AM241" s="22">
        <v>40.0</v>
      </c>
      <c r="AN241" s="39">
        <f t="shared" ref="AN241:AP241" si="239">AH241/(AH241+AK241)</f>
        <v>0.3287671233</v>
      </c>
      <c r="AO241" s="39">
        <f t="shared" si="239"/>
        <v>0.4</v>
      </c>
      <c r="AP241" s="39">
        <f t="shared" si="239"/>
        <v>0.2452830189</v>
      </c>
      <c r="AQ241" s="23"/>
      <c r="AR241" s="23"/>
      <c r="AS241" s="23"/>
    </row>
    <row r="242">
      <c r="A242" s="29">
        <v>3710.0</v>
      </c>
      <c r="B242" s="30">
        <v>571.0</v>
      </c>
      <c r="C242" s="31" t="s">
        <v>0</v>
      </c>
      <c r="D242" s="5">
        <v>22.0</v>
      </c>
      <c r="E242" s="6">
        <v>15.0</v>
      </c>
      <c r="F242" s="7">
        <v>12.0</v>
      </c>
      <c r="G242" s="8">
        <v>34.0</v>
      </c>
      <c r="H242" s="9">
        <v>39.0</v>
      </c>
      <c r="I242" s="10">
        <v>25.0</v>
      </c>
      <c r="J242" s="11">
        <v>6.0</v>
      </c>
      <c r="K242" s="12">
        <v>7.0</v>
      </c>
      <c r="L242" s="13">
        <v>21.0</v>
      </c>
      <c r="M242" s="31"/>
      <c r="N242" s="14">
        <v>15.0</v>
      </c>
      <c r="O242" s="15">
        <v>16.0</v>
      </c>
      <c r="P242" s="16">
        <v>13.0</v>
      </c>
      <c r="Q242" s="17">
        <v>17.0</v>
      </c>
      <c r="R242" s="18">
        <v>26.0</v>
      </c>
      <c r="S242" s="19">
        <v>8.0</v>
      </c>
      <c r="T242" s="20">
        <v>21.0</v>
      </c>
      <c r="U242" s="21">
        <v>16.0</v>
      </c>
      <c r="V242" s="22">
        <v>17.0</v>
      </c>
      <c r="W242" s="31"/>
      <c r="X242" s="14">
        <v>11.0</v>
      </c>
      <c r="Y242" s="15">
        <v>3.0</v>
      </c>
      <c r="Z242" s="16">
        <v>10.0</v>
      </c>
      <c r="AA242" s="17">
        <v>17.0</v>
      </c>
      <c r="AB242" s="18">
        <v>27.0</v>
      </c>
      <c r="AC242" s="19">
        <v>7.0</v>
      </c>
      <c r="AD242" s="20">
        <v>22.0</v>
      </c>
      <c r="AE242" s="21">
        <v>20.0</v>
      </c>
      <c r="AF242" s="22">
        <v>11.0</v>
      </c>
      <c r="AG242" s="38"/>
      <c r="AH242" s="14">
        <v>15.0</v>
      </c>
      <c r="AI242" s="15">
        <v>16.0</v>
      </c>
      <c r="AJ242" s="16">
        <v>13.0</v>
      </c>
      <c r="AK242" s="20">
        <v>21.0</v>
      </c>
      <c r="AL242" s="21">
        <v>16.0</v>
      </c>
      <c r="AM242" s="22">
        <v>17.0</v>
      </c>
      <c r="AN242" s="39">
        <f t="shared" ref="AN242:AP242" si="240">AH242/(AH242+AK242)</f>
        <v>0.4166666667</v>
      </c>
      <c r="AO242" s="39">
        <f t="shared" si="240"/>
        <v>0.5</v>
      </c>
      <c r="AP242" s="39">
        <f t="shared" si="240"/>
        <v>0.4333333333</v>
      </c>
      <c r="AQ242" s="23"/>
      <c r="AR242" s="23"/>
      <c r="AS242" s="23"/>
    </row>
    <row r="243">
      <c r="A243" s="29">
        <v>3715.0</v>
      </c>
      <c r="B243" s="30">
        <v>1889.0</v>
      </c>
      <c r="C243" s="31" t="s">
        <v>0</v>
      </c>
      <c r="D243" s="5">
        <v>60.0</v>
      </c>
      <c r="E243" s="6">
        <v>41.0</v>
      </c>
      <c r="F243" s="7">
        <v>44.0</v>
      </c>
      <c r="G243" s="8">
        <v>121.0</v>
      </c>
      <c r="H243" s="9">
        <v>159.0</v>
      </c>
      <c r="I243" s="10">
        <v>77.0</v>
      </c>
      <c r="J243" s="11">
        <v>42.0</v>
      </c>
      <c r="K243" s="12">
        <v>26.0</v>
      </c>
      <c r="L243" s="13">
        <v>75.0</v>
      </c>
      <c r="M243" s="31"/>
      <c r="N243" s="14">
        <v>56.0</v>
      </c>
      <c r="O243" s="15">
        <v>40.0</v>
      </c>
      <c r="P243" s="16">
        <v>34.0</v>
      </c>
      <c r="Q243" s="17">
        <v>41.0</v>
      </c>
      <c r="R243" s="18">
        <v>107.0</v>
      </c>
      <c r="S243" s="19">
        <v>8.0</v>
      </c>
      <c r="T243" s="20">
        <v>101.0</v>
      </c>
      <c r="U243" s="21">
        <v>84.0</v>
      </c>
      <c r="V243" s="22">
        <v>85.0</v>
      </c>
      <c r="W243" s="31"/>
      <c r="X243" s="14">
        <v>47.0</v>
      </c>
      <c r="Y243" s="15">
        <v>37.0</v>
      </c>
      <c r="Z243" s="16">
        <v>44.0</v>
      </c>
      <c r="AA243" s="17">
        <v>36.0</v>
      </c>
      <c r="AB243" s="18">
        <v>97.0</v>
      </c>
      <c r="AC243" s="19">
        <v>8.0</v>
      </c>
      <c r="AD243" s="20">
        <v>67.0</v>
      </c>
      <c r="AE243" s="21">
        <v>60.0</v>
      </c>
      <c r="AF243" s="22">
        <v>55.0</v>
      </c>
      <c r="AG243" s="38"/>
      <c r="AH243" s="14">
        <v>56.0</v>
      </c>
      <c r="AI243" s="15">
        <v>40.0</v>
      </c>
      <c r="AJ243" s="16">
        <v>34.0</v>
      </c>
      <c r="AK243" s="20">
        <v>101.0</v>
      </c>
      <c r="AL243" s="21">
        <v>84.0</v>
      </c>
      <c r="AM243" s="22">
        <v>85.0</v>
      </c>
      <c r="AN243" s="39">
        <f t="shared" ref="AN243:AP243" si="241">AH243/(AH243+AK243)</f>
        <v>0.3566878981</v>
      </c>
      <c r="AO243" s="39">
        <f t="shared" si="241"/>
        <v>0.3225806452</v>
      </c>
      <c r="AP243" s="39">
        <f t="shared" si="241"/>
        <v>0.2857142857</v>
      </c>
      <c r="AQ243" s="23"/>
      <c r="AR243" s="23"/>
      <c r="AS243" s="23"/>
    </row>
    <row r="244">
      <c r="A244" s="29">
        <v>3717.0</v>
      </c>
      <c r="B244" s="30">
        <v>1062.0</v>
      </c>
      <c r="C244" s="31" t="s">
        <v>0</v>
      </c>
      <c r="D244" s="5">
        <v>41.0</v>
      </c>
      <c r="E244" s="6">
        <v>26.0</v>
      </c>
      <c r="F244" s="7">
        <v>22.0</v>
      </c>
      <c r="G244" s="8">
        <v>64.0</v>
      </c>
      <c r="H244" s="9">
        <v>94.0</v>
      </c>
      <c r="I244" s="10">
        <v>44.0</v>
      </c>
      <c r="J244" s="11">
        <v>22.0</v>
      </c>
      <c r="K244" s="12">
        <v>18.0</v>
      </c>
      <c r="L244" s="13">
        <v>30.0</v>
      </c>
      <c r="M244" s="31"/>
      <c r="N244" s="14">
        <v>25.0</v>
      </c>
      <c r="O244" s="15">
        <v>21.0</v>
      </c>
      <c r="P244" s="16">
        <v>23.0</v>
      </c>
      <c r="Q244" s="17">
        <v>27.0</v>
      </c>
      <c r="R244" s="18">
        <v>61.0</v>
      </c>
      <c r="S244" s="19">
        <v>16.0</v>
      </c>
      <c r="T244" s="20">
        <v>55.0</v>
      </c>
      <c r="U244" s="21">
        <v>36.0</v>
      </c>
      <c r="V244" s="22">
        <v>35.0</v>
      </c>
      <c r="W244" s="31"/>
      <c r="X244" s="14">
        <v>24.0</v>
      </c>
      <c r="Y244" s="15">
        <v>10.0</v>
      </c>
      <c r="Z244" s="16">
        <v>23.0</v>
      </c>
      <c r="AA244" s="17">
        <v>29.0</v>
      </c>
      <c r="AB244" s="18">
        <v>61.0</v>
      </c>
      <c r="AC244" s="19">
        <v>19.0</v>
      </c>
      <c r="AD244" s="20">
        <v>32.0</v>
      </c>
      <c r="AE244" s="21">
        <v>32.0</v>
      </c>
      <c r="AF244" s="22">
        <v>27.0</v>
      </c>
      <c r="AG244" s="38"/>
      <c r="AH244" s="14">
        <v>25.0</v>
      </c>
      <c r="AI244" s="15">
        <v>21.0</v>
      </c>
      <c r="AJ244" s="16">
        <v>23.0</v>
      </c>
      <c r="AK244" s="20">
        <v>55.0</v>
      </c>
      <c r="AL244" s="21">
        <v>36.0</v>
      </c>
      <c r="AM244" s="22">
        <v>35.0</v>
      </c>
      <c r="AN244" s="39">
        <f t="shared" ref="AN244:AP244" si="242">AH244/(AH244+AK244)</f>
        <v>0.3125</v>
      </c>
      <c r="AO244" s="39">
        <f t="shared" si="242"/>
        <v>0.3684210526</v>
      </c>
      <c r="AP244" s="39">
        <f t="shared" si="242"/>
        <v>0.3965517241</v>
      </c>
      <c r="AQ244" s="23"/>
      <c r="AR244" s="23"/>
      <c r="AS244" s="23"/>
    </row>
    <row r="245">
      <c r="A245" s="29">
        <v>3719.0</v>
      </c>
      <c r="B245" s="30">
        <v>3325.0</v>
      </c>
      <c r="C245" s="31" t="s">
        <v>0</v>
      </c>
      <c r="D245" s="5">
        <v>24.0</v>
      </c>
      <c r="E245" s="6">
        <v>48.0</v>
      </c>
      <c r="F245" s="7">
        <v>44.0</v>
      </c>
      <c r="G245" s="8">
        <v>105.0</v>
      </c>
      <c r="H245" s="9">
        <v>239.0</v>
      </c>
      <c r="I245" s="10">
        <v>94.0</v>
      </c>
      <c r="J245" s="11">
        <v>45.0</v>
      </c>
      <c r="K245" s="12">
        <v>32.0</v>
      </c>
      <c r="L245" s="13">
        <v>105.0</v>
      </c>
      <c r="M245" s="31"/>
      <c r="N245" s="14">
        <v>30.0</v>
      </c>
      <c r="O245" s="15">
        <v>49.0</v>
      </c>
      <c r="P245" s="16">
        <v>29.0</v>
      </c>
      <c r="Q245" s="17">
        <v>82.0</v>
      </c>
      <c r="R245" s="18">
        <v>192.0</v>
      </c>
      <c r="S245" s="19">
        <v>28.0</v>
      </c>
      <c r="T245" s="20">
        <v>40.0</v>
      </c>
      <c r="U245" s="21">
        <v>70.0</v>
      </c>
      <c r="V245" s="22">
        <v>76.0</v>
      </c>
      <c r="W245" s="31"/>
      <c r="X245" s="14">
        <v>26.0</v>
      </c>
      <c r="Y245" s="15">
        <v>16.0</v>
      </c>
      <c r="Z245" s="16">
        <v>46.0</v>
      </c>
      <c r="AA245" s="17">
        <v>78.0</v>
      </c>
      <c r="AB245" s="18">
        <v>204.0</v>
      </c>
      <c r="AC245" s="19">
        <v>27.0</v>
      </c>
      <c r="AD245" s="20">
        <v>26.0</v>
      </c>
      <c r="AE245" s="21">
        <v>78.0</v>
      </c>
      <c r="AF245" s="22">
        <v>49.0</v>
      </c>
      <c r="AG245" s="38"/>
      <c r="AH245" s="14">
        <v>30.0</v>
      </c>
      <c r="AI245" s="15">
        <v>49.0</v>
      </c>
      <c r="AJ245" s="16">
        <v>29.0</v>
      </c>
      <c r="AK245" s="20">
        <v>40.0</v>
      </c>
      <c r="AL245" s="21">
        <v>70.0</v>
      </c>
      <c r="AM245" s="22">
        <v>76.0</v>
      </c>
      <c r="AN245" s="39">
        <f t="shared" ref="AN245:AP245" si="243">AH245/(AH245+AK245)</f>
        <v>0.4285714286</v>
      </c>
      <c r="AO245" s="39">
        <f t="shared" si="243"/>
        <v>0.4117647059</v>
      </c>
      <c r="AP245" s="39">
        <f t="shared" si="243"/>
        <v>0.2761904762</v>
      </c>
      <c r="AQ245" s="23"/>
      <c r="AR245" s="23"/>
      <c r="AS245" s="23"/>
    </row>
    <row r="246">
      <c r="A246" s="29">
        <v>3724.0</v>
      </c>
      <c r="B246" s="30">
        <v>3182.0</v>
      </c>
      <c r="C246" s="31" t="s">
        <v>0</v>
      </c>
      <c r="D246" s="5">
        <v>34.0</v>
      </c>
      <c r="E246" s="6">
        <v>52.0</v>
      </c>
      <c r="F246" s="7">
        <v>34.0</v>
      </c>
      <c r="G246" s="8">
        <v>108.0</v>
      </c>
      <c r="H246" s="9">
        <v>190.0</v>
      </c>
      <c r="I246" s="10">
        <v>75.0</v>
      </c>
      <c r="J246" s="11">
        <v>40.0</v>
      </c>
      <c r="K246" s="12">
        <v>24.0</v>
      </c>
      <c r="L246" s="13">
        <v>79.0</v>
      </c>
      <c r="M246" s="31"/>
      <c r="N246" s="14">
        <v>41.0</v>
      </c>
      <c r="O246" s="15">
        <v>26.0</v>
      </c>
      <c r="P246" s="16">
        <v>28.0</v>
      </c>
      <c r="Q246" s="17">
        <v>83.0</v>
      </c>
      <c r="R246" s="18">
        <v>179.0</v>
      </c>
      <c r="S246" s="19">
        <v>40.0</v>
      </c>
      <c r="T246" s="20">
        <v>34.0</v>
      </c>
      <c r="U246" s="21">
        <v>61.0</v>
      </c>
      <c r="V246" s="22">
        <v>44.0</v>
      </c>
      <c r="W246" s="31"/>
      <c r="X246" s="14">
        <v>29.0</v>
      </c>
      <c r="Y246" s="15">
        <v>19.0</v>
      </c>
      <c r="Z246" s="16">
        <v>27.0</v>
      </c>
      <c r="AA246" s="17">
        <v>88.0</v>
      </c>
      <c r="AB246" s="18">
        <v>180.0</v>
      </c>
      <c r="AC246" s="19">
        <v>41.0</v>
      </c>
      <c r="AD246" s="20">
        <v>27.0</v>
      </c>
      <c r="AE246" s="21">
        <v>46.0</v>
      </c>
      <c r="AF246" s="22">
        <v>34.0</v>
      </c>
      <c r="AG246" s="38"/>
      <c r="AH246" s="14">
        <v>41.0</v>
      </c>
      <c r="AI246" s="15">
        <v>26.0</v>
      </c>
      <c r="AJ246" s="16">
        <v>28.0</v>
      </c>
      <c r="AK246" s="20">
        <v>34.0</v>
      </c>
      <c r="AL246" s="21">
        <v>61.0</v>
      </c>
      <c r="AM246" s="22">
        <v>44.0</v>
      </c>
      <c r="AN246" s="39">
        <f t="shared" ref="AN246:AP246" si="244">AH246/(AH246+AK246)</f>
        <v>0.5466666667</v>
      </c>
      <c r="AO246" s="39">
        <f t="shared" si="244"/>
        <v>0.2988505747</v>
      </c>
      <c r="AP246" s="39">
        <f t="shared" si="244"/>
        <v>0.3888888889</v>
      </c>
      <c r="AQ246" s="23"/>
      <c r="AR246" s="23"/>
      <c r="AS246" s="23"/>
    </row>
    <row r="247">
      <c r="A247" s="29">
        <v>3727.0</v>
      </c>
      <c r="B247" s="30">
        <v>2249.0</v>
      </c>
      <c r="C247" s="31" t="s">
        <v>0</v>
      </c>
      <c r="D247" s="5">
        <v>26.0</v>
      </c>
      <c r="E247" s="6">
        <v>78.0</v>
      </c>
      <c r="F247" s="7">
        <v>42.0</v>
      </c>
      <c r="G247" s="8">
        <v>155.0</v>
      </c>
      <c r="H247" s="9">
        <v>488.0</v>
      </c>
      <c r="I247" s="10">
        <v>160.0</v>
      </c>
      <c r="J247" s="11">
        <v>35.0</v>
      </c>
      <c r="K247" s="12">
        <v>31.0</v>
      </c>
      <c r="L247" s="13">
        <v>104.0</v>
      </c>
      <c r="M247" s="31"/>
      <c r="N247" s="14">
        <v>62.0</v>
      </c>
      <c r="O247" s="15">
        <v>114.0</v>
      </c>
      <c r="P247" s="16">
        <v>56.0</v>
      </c>
      <c r="Q247" s="17">
        <v>59.0</v>
      </c>
      <c r="R247" s="18">
        <v>322.0</v>
      </c>
      <c r="S247" s="19">
        <v>38.0</v>
      </c>
      <c r="T247" s="20">
        <v>87.0</v>
      </c>
      <c r="U247" s="21">
        <v>190.0</v>
      </c>
      <c r="V247" s="22">
        <v>125.0</v>
      </c>
      <c r="W247" s="31"/>
      <c r="X247" s="14">
        <v>21.0</v>
      </c>
      <c r="Y247" s="15">
        <v>37.0</v>
      </c>
      <c r="Z247" s="16">
        <v>48.0</v>
      </c>
      <c r="AA247" s="17">
        <v>57.0</v>
      </c>
      <c r="AB247" s="18">
        <v>315.0</v>
      </c>
      <c r="AC247" s="19">
        <v>37.0</v>
      </c>
      <c r="AD247" s="20">
        <v>89.0</v>
      </c>
      <c r="AE247" s="21">
        <v>180.0</v>
      </c>
      <c r="AF247" s="22">
        <v>93.0</v>
      </c>
      <c r="AG247" s="38"/>
      <c r="AH247" s="14">
        <v>62.0</v>
      </c>
      <c r="AI247" s="15">
        <v>114.0</v>
      </c>
      <c r="AJ247" s="16">
        <v>56.0</v>
      </c>
      <c r="AK247" s="20">
        <v>87.0</v>
      </c>
      <c r="AL247" s="21">
        <v>190.0</v>
      </c>
      <c r="AM247" s="22">
        <v>125.0</v>
      </c>
      <c r="AN247" s="39">
        <f t="shared" ref="AN247:AP247" si="245">AH247/(AH247+AK247)</f>
        <v>0.4161073826</v>
      </c>
      <c r="AO247" s="39">
        <f t="shared" si="245"/>
        <v>0.375</v>
      </c>
      <c r="AP247" s="39">
        <f t="shared" si="245"/>
        <v>0.3093922652</v>
      </c>
      <c r="AQ247" s="23"/>
      <c r="AR247" s="23"/>
      <c r="AS247" s="23"/>
    </row>
    <row r="248">
      <c r="A248" s="29">
        <v>3729.0</v>
      </c>
      <c r="B248" s="30">
        <v>1147.0</v>
      </c>
      <c r="C248" s="31" t="s">
        <v>0</v>
      </c>
      <c r="D248" s="5">
        <v>11.0</v>
      </c>
      <c r="E248" s="6">
        <v>18.0</v>
      </c>
      <c r="F248" s="7">
        <v>18.0</v>
      </c>
      <c r="G248" s="8">
        <v>40.0</v>
      </c>
      <c r="H248" s="9">
        <v>80.0</v>
      </c>
      <c r="I248" s="10">
        <v>27.0</v>
      </c>
      <c r="J248" s="11">
        <v>10.0</v>
      </c>
      <c r="K248" s="12">
        <v>24.0</v>
      </c>
      <c r="L248" s="13">
        <v>32.0</v>
      </c>
      <c r="M248" s="31"/>
      <c r="N248" s="14">
        <v>16.0</v>
      </c>
      <c r="O248" s="15">
        <v>19.0</v>
      </c>
      <c r="P248" s="16">
        <v>14.0</v>
      </c>
      <c r="Q248" s="17">
        <v>21.0</v>
      </c>
      <c r="R248" s="18">
        <v>50.0</v>
      </c>
      <c r="S248" s="19">
        <v>17.0</v>
      </c>
      <c r="T248" s="20">
        <v>14.0</v>
      </c>
      <c r="U248" s="21">
        <v>32.0</v>
      </c>
      <c r="V248" s="22">
        <v>29.0</v>
      </c>
      <c r="W248" s="31"/>
      <c r="X248" s="14">
        <v>12.0</v>
      </c>
      <c r="Y248" s="15">
        <v>15.0</v>
      </c>
      <c r="Z248" s="16">
        <v>26.0</v>
      </c>
      <c r="AA248" s="17">
        <v>21.0</v>
      </c>
      <c r="AB248" s="18">
        <v>52.0</v>
      </c>
      <c r="AC248" s="19">
        <v>17.0</v>
      </c>
      <c r="AD248" s="20">
        <v>17.0</v>
      </c>
      <c r="AE248" s="21">
        <v>25.0</v>
      </c>
      <c r="AF248" s="22">
        <v>15.0</v>
      </c>
      <c r="AG248" s="38"/>
      <c r="AH248" s="14">
        <v>16.0</v>
      </c>
      <c r="AI248" s="15">
        <v>19.0</v>
      </c>
      <c r="AJ248" s="16">
        <v>14.0</v>
      </c>
      <c r="AK248" s="20">
        <v>14.0</v>
      </c>
      <c r="AL248" s="21">
        <v>32.0</v>
      </c>
      <c r="AM248" s="22">
        <v>29.0</v>
      </c>
      <c r="AN248" s="39">
        <f t="shared" ref="AN248:AP248" si="246">AH248/(AH248+AK248)</f>
        <v>0.5333333333</v>
      </c>
      <c r="AO248" s="39">
        <f t="shared" si="246"/>
        <v>0.3725490196</v>
      </c>
      <c r="AP248" s="39">
        <f t="shared" si="246"/>
        <v>0.3255813953</v>
      </c>
      <c r="AQ248" s="23"/>
      <c r="AR248" s="23"/>
      <c r="AS248" s="23"/>
    </row>
    <row r="249">
      <c r="A249" s="29">
        <v>3730.0</v>
      </c>
      <c r="B249" s="30">
        <v>1857.0</v>
      </c>
      <c r="C249" s="31" t="s">
        <v>0</v>
      </c>
      <c r="D249" s="5">
        <v>17.0</v>
      </c>
      <c r="E249" s="6">
        <v>36.0</v>
      </c>
      <c r="F249" s="7">
        <v>20.0</v>
      </c>
      <c r="G249" s="8">
        <v>52.0</v>
      </c>
      <c r="H249" s="9">
        <v>108.0</v>
      </c>
      <c r="I249" s="10">
        <v>45.0</v>
      </c>
      <c r="J249" s="11">
        <v>23.0</v>
      </c>
      <c r="K249" s="12">
        <v>22.0</v>
      </c>
      <c r="L249" s="13">
        <v>46.0</v>
      </c>
      <c r="M249" s="31"/>
      <c r="N249" s="14">
        <v>13.0</v>
      </c>
      <c r="O249" s="15">
        <v>18.0</v>
      </c>
      <c r="P249" s="16">
        <v>15.0</v>
      </c>
      <c r="Q249" s="17">
        <v>32.0</v>
      </c>
      <c r="R249" s="18">
        <v>99.0</v>
      </c>
      <c r="S249" s="19">
        <v>22.0</v>
      </c>
      <c r="T249" s="20">
        <v>32.0</v>
      </c>
      <c r="U249" s="21">
        <v>29.0</v>
      </c>
      <c r="V249" s="22">
        <v>36.0</v>
      </c>
      <c r="W249" s="31"/>
      <c r="X249" s="14">
        <v>9.0</v>
      </c>
      <c r="Y249" s="15">
        <v>15.0</v>
      </c>
      <c r="Z249" s="16">
        <v>23.0</v>
      </c>
      <c r="AA249" s="17">
        <v>35.0</v>
      </c>
      <c r="AB249" s="18">
        <v>100.0</v>
      </c>
      <c r="AC249" s="19">
        <v>26.0</v>
      </c>
      <c r="AD249" s="20">
        <v>23.0</v>
      </c>
      <c r="AE249" s="21">
        <v>26.0</v>
      </c>
      <c r="AF249" s="22">
        <v>28.0</v>
      </c>
      <c r="AG249" s="38"/>
      <c r="AH249" s="14">
        <v>13.0</v>
      </c>
      <c r="AI249" s="15">
        <v>18.0</v>
      </c>
      <c r="AJ249" s="16">
        <v>15.0</v>
      </c>
      <c r="AK249" s="20">
        <v>32.0</v>
      </c>
      <c r="AL249" s="21">
        <v>29.0</v>
      </c>
      <c r="AM249" s="22">
        <v>36.0</v>
      </c>
      <c r="AN249" s="39">
        <f t="shared" ref="AN249:AP249" si="247">AH249/(AH249+AK249)</f>
        <v>0.2888888889</v>
      </c>
      <c r="AO249" s="39">
        <f t="shared" si="247"/>
        <v>0.3829787234</v>
      </c>
      <c r="AP249" s="39">
        <f t="shared" si="247"/>
        <v>0.2941176471</v>
      </c>
      <c r="AQ249" s="23"/>
      <c r="AR249" s="23"/>
      <c r="AS249" s="23"/>
    </row>
    <row r="250">
      <c r="A250" s="29">
        <v>3732.0</v>
      </c>
      <c r="B250" s="30">
        <v>2726.0</v>
      </c>
      <c r="C250" s="31" t="s">
        <v>0</v>
      </c>
      <c r="D250" s="5">
        <v>43.0</v>
      </c>
      <c r="E250" s="6">
        <v>44.0</v>
      </c>
      <c r="F250" s="7">
        <v>30.0</v>
      </c>
      <c r="G250" s="8">
        <v>116.0</v>
      </c>
      <c r="H250" s="9">
        <v>192.0</v>
      </c>
      <c r="I250" s="10">
        <v>79.0</v>
      </c>
      <c r="J250" s="11">
        <v>44.0</v>
      </c>
      <c r="K250" s="12">
        <v>28.0</v>
      </c>
      <c r="L250" s="13">
        <v>118.0</v>
      </c>
      <c r="M250" s="31"/>
      <c r="N250" s="14">
        <v>31.0</v>
      </c>
      <c r="O250" s="15">
        <v>42.0</v>
      </c>
      <c r="P250" s="16">
        <v>29.0</v>
      </c>
      <c r="Q250" s="17">
        <v>75.0</v>
      </c>
      <c r="R250" s="18">
        <v>191.0</v>
      </c>
      <c r="S250" s="19">
        <v>32.0</v>
      </c>
      <c r="T250" s="20">
        <v>65.0</v>
      </c>
      <c r="U250" s="21">
        <v>56.0</v>
      </c>
      <c r="V250" s="22">
        <v>61.0</v>
      </c>
      <c r="W250" s="31"/>
      <c r="X250" s="14">
        <v>26.0</v>
      </c>
      <c r="Y250" s="15">
        <v>17.0</v>
      </c>
      <c r="Z250" s="16">
        <v>36.0</v>
      </c>
      <c r="AA250" s="17">
        <v>72.0</v>
      </c>
      <c r="AB250" s="18">
        <v>182.0</v>
      </c>
      <c r="AC250" s="19">
        <v>33.0</v>
      </c>
      <c r="AD250" s="20">
        <v>49.0</v>
      </c>
      <c r="AE250" s="21">
        <v>57.0</v>
      </c>
      <c r="AF250" s="22">
        <v>47.0</v>
      </c>
      <c r="AG250" s="38"/>
      <c r="AH250" s="14">
        <v>31.0</v>
      </c>
      <c r="AI250" s="15">
        <v>42.0</v>
      </c>
      <c r="AJ250" s="16">
        <v>29.0</v>
      </c>
      <c r="AK250" s="20">
        <v>65.0</v>
      </c>
      <c r="AL250" s="21">
        <v>56.0</v>
      </c>
      <c r="AM250" s="22">
        <v>61.0</v>
      </c>
      <c r="AN250" s="39">
        <f t="shared" ref="AN250:AP250" si="248">AH250/(AH250+AK250)</f>
        <v>0.3229166667</v>
      </c>
      <c r="AO250" s="39">
        <f t="shared" si="248"/>
        <v>0.4285714286</v>
      </c>
      <c r="AP250" s="39">
        <f t="shared" si="248"/>
        <v>0.3222222222</v>
      </c>
      <c r="AQ250" s="23"/>
      <c r="AR250" s="23"/>
      <c r="AS250" s="23"/>
    </row>
    <row r="251">
      <c r="A251" s="29">
        <v>3740.0</v>
      </c>
      <c r="B251" s="30">
        <v>3156.0</v>
      </c>
      <c r="C251" s="31" t="s">
        <v>0</v>
      </c>
      <c r="D251" s="5">
        <v>23.0</v>
      </c>
      <c r="E251" s="6">
        <v>59.0</v>
      </c>
      <c r="F251" s="7">
        <v>38.0</v>
      </c>
      <c r="G251" s="8">
        <v>85.0</v>
      </c>
      <c r="H251" s="9">
        <v>270.0</v>
      </c>
      <c r="I251" s="10">
        <v>102.0</v>
      </c>
      <c r="J251" s="11">
        <v>28.0</v>
      </c>
      <c r="K251" s="12">
        <v>55.0</v>
      </c>
      <c r="L251" s="13">
        <v>139.0</v>
      </c>
      <c r="M251" s="31"/>
      <c r="N251" s="14">
        <v>30.0</v>
      </c>
      <c r="O251" s="15">
        <v>71.0</v>
      </c>
      <c r="P251" s="16">
        <v>31.0</v>
      </c>
      <c r="Q251" s="17">
        <v>29.0</v>
      </c>
      <c r="R251" s="18">
        <v>194.0</v>
      </c>
      <c r="S251" s="19">
        <v>32.0</v>
      </c>
      <c r="T251" s="20">
        <v>55.0</v>
      </c>
      <c r="U251" s="21">
        <v>120.0</v>
      </c>
      <c r="V251" s="22">
        <v>108.0</v>
      </c>
      <c r="W251" s="31"/>
      <c r="X251" s="14">
        <v>24.0</v>
      </c>
      <c r="Y251" s="15">
        <v>35.0</v>
      </c>
      <c r="Z251" s="16">
        <v>39.0</v>
      </c>
      <c r="AA251" s="17">
        <v>31.0</v>
      </c>
      <c r="AB251" s="18">
        <v>197.0</v>
      </c>
      <c r="AC251" s="19">
        <v>33.0</v>
      </c>
      <c r="AD251" s="20">
        <v>56.0</v>
      </c>
      <c r="AE251" s="21">
        <v>119.0</v>
      </c>
      <c r="AF251" s="22">
        <v>85.0</v>
      </c>
      <c r="AG251" s="38"/>
      <c r="AH251" s="14">
        <v>30.0</v>
      </c>
      <c r="AI251" s="15">
        <v>71.0</v>
      </c>
      <c r="AJ251" s="16">
        <v>31.0</v>
      </c>
      <c r="AK251" s="20">
        <v>55.0</v>
      </c>
      <c r="AL251" s="21">
        <v>120.0</v>
      </c>
      <c r="AM251" s="22">
        <v>108.0</v>
      </c>
      <c r="AN251" s="39">
        <f t="shared" ref="AN251:AP251" si="249">AH251/(AH251+AK251)</f>
        <v>0.3529411765</v>
      </c>
      <c r="AO251" s="39">
        <f t="shared" si="249"/>
        <v>0.3717277487</v>
      </c>
      <c r="AP251" s="39">
        <f t="shared" si="249"/>
        <v>0.2230215827</v>
      </c>
      <c r="AQ251" s="23"/>
      <c r="AR251" s="23"/>
      <c r="AS251" s="23"/>
    </row>
    <row r="252">
      <c r="A252" s="29">
        <v>3747.0</v>
      </c>
      <c r="B252" s="30">
        <v>2205.0</v>
      </c>
      <c r="C252" s="31" t="s">
        <v>0</v>
      </c>
      <c r="D252" s="5">
        <v>24.0</v>
      </c>
      <c r="E252" s="6">
        <v>55.0</v>
      </c>
      <c r="F252" s="7">
        <v>23.0</v>
      </c>
      <c r="G252" s="8">
        <v>84.0</v>
      </c>
      <c r="H252" s="9">
        <v>146.0</v>
      </c>
      <c r="I252" s="10">
        <v>68.0</v>
      </c>
      <c r="J252" s="11">
        <v>27.0</v>
      </c>
      <c r="K252" s="12">
        <v>28.0</v>
      </c>
      <c r="L252" s="13">
        <v>80.0</v>
      </c>
      <c r="M252" s="31"/>
      <c r="N252" s="14">
        <v>23.0</v>
      </c>
      <c r="O252" s="15">
        <v>31.0</v>
      </c>
      <c r="P252" s="16">
        <v>33.0</v>
      </c>
      <c r="Q252" s="17">
        <v>50.0</v>
      </c>
      <c r="R252" s="18">
        <v>156.0</v>
      </c>
      <c r="S252" s="19">
        <v>29.0</v>
      </c>
      <c r="T252" s="20">
        <v>41.0</v>
      </c>
      <c r="U252" s="21">
        <v>40.0</v>
      </c>
      <c r="V252" s="22">
        <v>54.0</v>
      </c>
      <c r="W252" s="31"/>
      <c r="X252" s="14">
        <v>13.0</v>
      </c>
      <c r="Y252" s="15">
        <v>13.0</v>
      </c>
      <c r="Z252" s="16">
        <v>30.0</v>
      </c>
      <c r="AA252" s="17">
        <v>50.0</v>
      </c>
      <c r="AB252" s="18">
        <v>158.0</v>
      </c>
      <c r="AC252" s="19">
        <v>28.0</v>
      </c>
      <c r="AD252" s="20">
        <v>38.0</v>
      </c>
      <c r="AE252" s="21">
        <v>45.0</v>
      </c>
      <c r="AF252" s="22">
        <v>34.0</v>
      </c>
      <c r="AG252" s="38"/>
      <c r="AH252" s="14">
        <v>23.0</v>
      </c>
      <c r="AI252" s="15">
        <v>31.0</v>
      </c>
      <c r="AJ252" s="16">
        <v>33.0</v>
      </c>
      <c r="AK252" s="20">
        <v>41.0</v>
      </c>
      <c r="AL252" s="21">
        <v>40.0</v>
      </c>
      <c r="AM252" s="22">
        <v>54.0</v>
      </c>
      <c r="AN252" s="39">
        <f t="shared" ref="AN252:AP252" si="250">AH252/(AH252+AK252)</f>
        <v>0.359375</v>
      </c>
      <c r="AO252" s="39">
        <f t="shared" si="250"/>
        <v>0.4366197183</v>
      </c>
      <c r="AP252" s="39">
        <f t="shared" si="250"/>
        <v>0.3793103448</v>
      </c>
      <c r="AQ252" s="23"/>
      <c r="AR252" s="23"/>
      <c r="AS252" s="23"/>
    </row>
    <row r="253">
      <c r="A253" s="29">
        <v>3748.0</v>
      </c>
      <c r="B253" s="30">
        <v>2305.0</v>
      </c>
      <c r="C253" s="31" t="s">
        <v>0</v>
      </c>
      <c r="D253" s="5">
        <v>47.0</v>
      </c>
      <c r="E253" s="6">
        <v>49.0</v>
      </c>
      <c r="F253" s="7">
        <v>33.0</v>
      </c>
      <c r="G253" s="8">
        <v>113.0</v>
      </c>
      <c r="H253" s="9">
        <v>225.0</v>
      </c>
      <c r="I253" s="10">
        <v>78.0</v>
      </c>
      <c r="J253" s="11">
        <v>45.0</v>
      </c>
      <c r="K253" s="12">
        <v>33.0</v>
      </c>
      <c r="L253" s="13">
        <v>91.0</v>
      </c>
      <c r="M253" s="31"/>
      <c r="N253" s="14">
        <v>35.0</v>
      </c>
      <c r="O253" s="15">
        <v>40.0</v>
      </c>
      <c r="P253" s="16">
        <v>28.0</v>
      </c>
      <c r="Q253" s="17">
        <v>59.0</v>
      </c>
      <c r="R253" s="18">
        <v>183.0</v>
      </c>
      <c r="S253" s="19">
        <v>35.0</v>
      </c>
      <c r="T253" s="20">
        <v>83.0</v>
      </c>
      <c r="U253" s="21">
        <v>96.0</v>
      </c>
      <c r="V253" s="22">
        <v>71.0</v>
      </c>
      <c r="W253" s="31"/>
      <c r="X253" s="14">
        <v>25.0</v>
      </c>
      <c r="Y253" s="15">
        <v>16.0</v>
      </c>
      <c r="Z253" s="16">
        <v>21.0</v>
      </c>
      <c r="AA253" s="17">
        <v>60.0</v>
      </c>
      <c r="AB253" s="18">
        <v>182.0</v>
      </c>
      <c r="AC253" s="19">
        <v>37.0</v>
      </c>
      <c r="AD253" s="20">
        <v>66.0</v>
      </c>
      <c r="AE253" s="21">
        <v>77.0</v>
      </c>
      <c r="AF253" s="22">
        <v>46.0</v>
      </c>
      <c r="AG253" s="38"/>
      <c r="AH253" s="14">
        <v>35.0</v>
      </c>
      <c r="AI253" s="15">
        <v>40.0</v>
      </c>
      <c r="AJ253" s="16">
        <v>28.0</v>
      </c>
      <c r="AK253" s="20">
        <v>83.0</v>
      </c>
      <c r="AL253" s="21">
        <v>96.0</v>
      </c>
      <c r="AM253" s="22">
        <v>71.0</v>
      </c>
      <c r="AN253" s="39">
        <f t="shared" ref="AN253:AP253" si="251">AH253/(AH253+AK253)</f>
        <v>0.2966101695</v>
      </c>
      <c r="AO253" s="39">
        <f t="shared" si="251"/>
        <v>0.2941176471</v>
      </c>
      <c r="AP253" s="39">
        <f t="shared" si="251"/>
        <v>0.2828282828</v>
      </c>
      <c r="AQ253" s="23"/>
      <c r="AR253" s="23"/>
      <c r="AS253" s="23"/>
    </row>
    <row r="254">
      <c r="A254" s="29">
        <v>3754.0</v>
      </c>
      <c r="B254" s="30">
        <v>2368.0</v>
      </c>
      <c r="C254" s="31" t="s">
        <v>0</v>
      </c>
      <c r="D254" s="5">
        <v>17.0</v>
      </c>
      <c r="E254" s="6">
        <v>26.0</v>
      </c>
      <c r="F254" s="7">
        <v>21.0</v>
      </c>
      <c r="G254" s="8">
        <v>38.0</v>
      </c>
      <c r="H254" s="9">
        <v>93.0</v>
      </c>
      <c r="I254" s="10">
        <v>35.0</v>
      </c>
      <c r="J254" s="11">
        <v>25.0</v>
      </c>
      <c r="K254" s="12">
        <v>15.0</v>
      </c>
      <c r="L254" s="13">
        <v>36.0</v>
      </c>
      <c r="M254" s="31"/>
      <c r="N254" s="14">
        <v>15.0</v>
      </c>
      <c r="O254" s="15">
        <v>6.0</v>
      </c>
      <c r="P254" s="16">
        <v>14.0</v>
      </c>
      <c r="Q254" s="17">
        <v>27.0</v>
      </c>
      <c r="R254" s="18">
        <v>90.0</v>
      </c>
      <c r="S254" s="19">
        <v>29.0</v>
      </c>
      <c r="T254" s="20">
        <v>29.0</v>
      </c>
      <c r="U254" s="21">
        <v>21.0</v>
      </c>
      <c r="V254" s="22">
        <v>16.0</v>
      </c>
      <c r="W254" s="31"/>
      <c r="X254" s="14">
        <v>12.0</v>
      </c>
      <c r="Y254" s="15">
        <v>4.0</v>
      </c>
      <c r="Z254" s="16">
        <v>14.0</v>
      </c>
      <c r="AA254" s="17">
        <v>27.0</v>
      </c>
      <c r="AB254" s="18">
        <v>98.0</v>
      </c>
      <c r="AC254" s="19">
        <v>32.0</v>
      </c>
      <c r="AD254" s="20">
        <v>19.0</v>
      </c>
      <c r="AE254" s="21">
        <v>12.0</v>
      </c>
      <c r="AF254" s="22">
        <v>16.0</v>
      </c>
      <c r="AG254" s="38"/>
      <c r="AH254" s="14">
        <v>15.0</v>
      </c>
      <c r="AI254" s="15">
        <v>6.0</v>
      </c>
      <c r="AJ254" s="16">
        <v>14.0</v>
      </c>
      <c r="AK254" s="20">
        <v>29.0</v>
      </c>
      <c r="AL254" s="21">
        <v>21.0</v>
      </c>
      <c r="AM254" s="22">
        <v>16.0</v>
      </c>
      <c r="AN254" s="39">
        <f t="shared" ref="AN254:AP254" si="252">AH254/(AH254+AK254)</f>
        <v>0.3409090909</v>
      </c>
      <c r="AO254" s="39">
        <f t="shared" si="252"/>
        <v>0.2222222222</v>
      </c>
      <c r="AP254" s="39">
        <f t="shared" si="252"/>
        <v>0.4666666667</v>
      </c>
      <c r="AQ254" s="23"/>
      <c r="AR254" s="23"/>
      <c r="AS254" s="23"/>
    </row>
    <row r="255">
      <c r="A255" s="29">
        <v>3755.0</v>
      </c>
      <c r="B255" s="30">
        <v>2071.0</v>
      </c>
      <c r="C255" s="31" t="s">
        <v>0</v>
      </c>
      <c r="D255" s="5">
        <v>17.0</v>
      </c>
      <c r="E255" s="6">
        <v>47.0</v>
      </c>
      <c r="F255" s="7">
        <v>33.0</v>
      </c>
      <c r="G255" s="8">
        <v>67.0</v>
      </c>
      <c r="H255" s="9">
        <v>162.0</v>
      </c>
      <c r="I255" s="10">
        <v>46.0</v>
      </c>
      <c r="J255" s="11">
        <v>27.0</v>
      </c>
      <c r="K255" s="12">
        <v>14.0</v>
      </c>
      <c r="L255" s="13">
        <v>66.0</v>
      </c>
      <c r="M255" s="31"/>
      <c r="N255" s="14">
        <v>10.0</v>
      </c>
      <c r="O255" s="15">
        <v>37.0</v>
      </c>
      <c r="P255" s="16">
        <v>20.0</v>
      </c>
      <c r="Q255" s="17">
        <v>58.0</v>
      </c>
      <c r="R255" s="18">
        <v>157.0</v>
      </c>
      <c r="S255" s="19">
        <v>25.0</v>
      </c>
      <c r="T255" s="20">
        <v>25.0</v>
      </c>
      <c r="U255" s="21">
        <v>44.0</v>
      </c>
      <c r="V255" s="22">
        <v>34.0</v>
      </c>
      <c r="W255" s="31"/>
      <c r="X255" s="14">
        <v>8.0</v>
      </c>
      <c r="Y255" s="15">
        <v>19.0</v>
      </c>
      <c r="Z255" s="16">
        <v>26.0</v>
      </c>
      <c r="AA255" s="17">
        <v>56.0</v>
      </c>
      <c r="AB255" s="18">
        <v>153.0</v>
      </c>
      <c r="AC255" s="19">
        <v>20.0</v>
      </c>
      <c r="AD255" s="20">
        <v>25.0</v>
      </c>
      <c r="AE255" s="21">
        <v>41.0</v>
      </c>
      <c r="AF255" s="22">
        <v>25.0</v>
      </c>
      <c r="AG255" s="38"/>
      <c r="AH255" s="14">
        <v>10.0</v>
      </c>
      <c r="AI255" s="15">
        <v>37.0</v>
      </c>
      <c r="AJ255" s="16">
        <v>20.0</v>
      </c>
      <c r="AK255" s="20">
        <v>25.0</v>
      </c>
      <c r="AL255" s="21">
        <v>44.0</v>
      </c>
      <c r="AM255" s="22">
        <v>34.0</v>
      </c>
      <c r="AN255" s="39">
        <f t="shared" ref="AN255:AP255" si="253">AH255/(AH255+AK255)</f>
        <v>0.2857142857</v>
      </c>
      <c r="AO255" s="39">
        <f t="shared" si="253"/>
        <v>0.4567901235</v>
      </c>
      <c r="AP255" s="39">
        <f t="shared" si="253"/>
        <v>0.3703703704</v>
      </c>
      <c r="AQ255" s="23"/>
      <c r="AR255" s="23"/>
      <c r="AS255" s="23"/>
    </row>
    <row r="256">
      <c r="A256" s="29">
        <v>3757.0</v>
      </c>
      <c r="B256" s="30">
        <v>1047.0</v>
      </c>
      <c r="C256" s="31" t="s">
        <v>0</v>
      </c>
      <c r="D256" s="5">
        <v>33.0</v>
      </c>
      <c r="E256" s="6">
        <v>22.0</v>
      </c>
      <c r="F256" s="7">
        <v>27.0</v>
      </c>
      <c r="G256" s="8">
        <v>67.0</v>
      </c>
      <c r="H256" s="9">
        <v>89.0</v>
      </c>
      <c r="I256" s="10">
        <v>49.0</v>
      </c>
      <c r="J256" s="11">
        <v>30.0</v>
      </c>
      <c r="K256" s="12">
        <v>10.0</v>
      </c>
      <c r="L256" s="13">
        <v>36.0</v>
      </c>
      <c r="M256" s="31"/>
      <c r="N256" s="14">
        <v>36.0</v>
      </c>
      <c r="O256" s="15">
        <v>31.0</v>
      </c>
      <c r="P256" s="16">
        <v>32.0</v>
      </c>
      <c r="Q256" s="17">
        <v>17.0</v>
      </c>
      <c r="R256" s="18">
        <v>53.0</v>
      </c>
      <c r="S256" s="19">
        <v>12.0</v>
      </c>
      <c r="T256" s="20">
        <v>60.0</v>
      </c>
      <c r="U256" s="21">
        <v>35.0</v>
      </c>
      <c r="V256" s="22">
        <v>31.0</v>
      </c>
      <c r="W256" s="31"/>
      <c r="X256" s="14">
        <v>25.0</v>
      </c>
      <c r="Y256" s="15">
        <v>22.0</v>
      </c>
      <c r="Z256" s="16">
        <v>30.0</v>
      </c>
      <c r="AA256" s="17">
        <v>16.0</v>
      </c>
      <c r="AB256" s="18">
        <v>49.0</v>
      </c>
      <c r="AC256" s="19">
        <v>12.0</v>
      </c>
      <c r="AD256" s="20">
        <v>49.0</v>
      </c>
      <c r="AE256" s="21">
        <v>28.0</v>
      </c>
      <c r="AF256" s="22">
        <v>19.0</v>
      </c>
      <c r="AG256" s="38"/>
      <c r="AH256" s="14">
        <v>36.0</v>
      </c>
      <c r="AI256" s="15">
        <v>31.0</v>
      </c>
      <c r="AJ256" s="16">
        <v>32.0</v>
      </c>
      <c r="AK256" s="20">
        <v>60.0</v>
      </c>
      <c r="AL256" s="21">
        <v>35.0</v>
      </c>
      <c r="AM256" s="22">
        <v>31.0</v>
      </c>
      <c r="AN256" s="39">
        <f t="shared" ref="AN256:AP256" si="254">AH256/(AH256+AK256)</f>
        <v>0.375</v>
      </c>
      <c r="AO256" s="39">
        <f t="shared" si="254"/>
        <v>0.4696969697</v>
      </c>
      <c r="AP256" s="39">
        <f t="shared" si="254"/>
        <v>0.5079365079</v>
      </c>
      <c r="AQ256" s="23"/>
      <c r="AR256" s="23"/>
      <c r="AS256" s="23"/>
    </row>
    <row r="257">
      <c r="A257" s="29">
        <v>3758.0</v>
      </c>
      <c r="B257" s="30">
        <v>342.0</v>
      </c>
      <c r="C257" s="31" t="s">
        <v>0</v>
      </c>
      <c r="D257" s="5">
        <v>2.0</v>
      </c>
      <c r="E257" s="6">
        <v>9.0</v>
      </c>
      <c r="F257" s="7">
        <v>14.0</v>
      </c>
      <c r="G257" s="8">
        <v>28.0</v>
      </c>
      <c r="H257" s="9">
        <v>25.0</v>
      </c>
      <c r="I257" s="10">
        <v>22.0</v>
      </c>
      <c r="J257" s="11">
        <v>7.0</v>
      </c>
      <c r="K257" s="12">
        <v>8.0</v>
      </c>
      <c r="L257" s="13">
        <v>6.0</v>
      </c>
      <c r="M257" s="31"/>
      <c r="N257" s="14">
        <v>11.0</v>
      </c>
      <c r="O257" s="15">
        <v>5.0</v>
      </c>
      <c r="P257" s="16">
        <v>10.0</v>
      </c>
      <c r="Q257" s="17">
        <v>14.0</v>
      </c>
      <c r="R257" s="18">
        <v>7.0</v>
      </c>
      <c r="S257" s="19">
        <v>4.0</v>
      </c>
      <c r="T257" s="20">
        <v>8.0</v>
      </c>
      <c r="U257" s="21">
        <v>17.0</v>
      </c>
      <c r="V257" s="22">
        <v>24.0</v>
      </c>
      <c r="W257" s="31"/>
      <c r="X257" s="14">
        <v>2.0</v>
      </c>
      <c r="Y257" s="15">
        <v>5.0</v>
      </c>
      <c r="Z257" s="16">
        <v>13.0</v>
      </c>
      <c r="AA257" s="17">
        <v>15.0</v>
      </c>
      <c r="AB257" s="18">
        <v>7.0</v>
      </c>
      <c r="AC257" s="19">
        <v>4.0</v>
      </c>
      <c r="AD257" s="20">
        <v>10.0</v>
      </c>
      <c r="AE257" s="21">
        <v>14.0</v>
      </c>
      <c r="AF257" s="22">
        <v>15.0</v>
      </c>
      <c r="AG257" s="38"/>
      <c r="AH257" s="14">
        <v>11.0</v>
      </c>
      <c r="AI257" s="15">
        <v>5.0</v>
      </c>
      <c r="AJ257" s="16">
        <v>10.0</v>
      </c>
      <c r="AK257" s="20">
        <v>8.0</v>
      </c>
      <c r="AL257" s="21">
        <v>17.0</v>
      </c>
      <c r="AM257" s="22">
        <v>24.0</v>
      </c>
      <c r="AN257" s="39">
        <f t="shared" ref="AN257:AP257" si="255">AH257/(AH257+AK257)</f>
        <v>0.5789473684</v>
      </c>
      <c r="AO257" s="39">
        <f t="shared" si="255"/>
        <v>0.2272727273</v>
      </c>
      <c r="AP257" s="39">
        <f t="shared" si="255"/>
        <v>0.2941176471</v>
      </c>
      <c r="AQ257" s="23"/>
      <c r="AR257" s="23"/>
      <c r="AS257" s="23"/>
    </row>
    <row r="258">
      <c r="A258" s="29">
        <v>3762.0</v>
      </c>
      <c r="B258" s="30">
        <v>2724.0</v>
      </c>
      <c r="C258" s="31" t="s">
        <v>0</v>
      </c>
      <c r="D258" s="5">
        <v>17.0</v>
      </c>
      <c r="E258" s="6">
        <v>54.0</v>
      </c>
      <c r="F258" s="7">
        <v>26.0</v>
      </c>
      <c r="G258" s="8">
        <v>78.0</v>
      </c>
      <c r="H258" s="9">
        <v>144.0</v>
      </c>
      <c r="I258" s="10">
        <v>40.0</v>
      </c>
      <c r="J258" s="11">
        <v>29.0</v>
      </c>
      <c r="K258" s="12">
        <v>18.0</v>
      </c>
      <c r="L258" s="13">
        <v>63.0</v>
      </c>
      <c r="M258" s="31"/>
      <c r="N258" s="14">
        <v>19.0</v>
      </c>
      <c r="O258" s="15">
        <v>28.0</v>
      </c>
      <c r="P258" s="16">
        <v>19.0</v>
      </c>
      <c r="Q258" s="17">
        <v>62.0</v>
      </c>
      <c r="R258" s="18">
        <v>140.0</v>
      </c>
      <c r="S258" s="19">
        <v>30.0</v>
      </c>
      <c r="T258" s="20">
        <v>28.0</v>
      </c>
      <c r="U258" s="21">
        <v>38.0</v>
      </c>
      <c r="V258" s="22">
        <v>32.0</v>
      </c>
      <c r="W258" s="31"/>
      <c r="X258" s="14">
        <v>17.0</v>
      </c>
      <c r="Y258" s="15">
        <v>18.0</v>
      </c>
      <c r="Z258" s="16">
        <v>25.0</v>
      </c>
      <c r="AA258" s="17">
        <v>60.0</v>
      </c>
      <c r="AB258" s="18">
        <v>142.0</v>
      </c>
      <c r="AC258" s="19">
        <v>30.0</v>
      </c>
      <c r="AD258" s="20">
        <v>26.0</v>
      </c>
      <c r="AE258" s="21">
        <v>37.0</v>
      </c>
      <c r="AF258" s="22">
        <v>21.0</v>
      </c>
      <c r="AG258" s="38"/>
      <c r="AH258" s="14">
        <v>19.0</v>
      </c>
      <c r="AI258" s="15">
        <v>28.0</v>
      </c>
      <c r="AJ258" s="16">
        <v>19.0</v>
      </c>
      <c r="AK258" s="20">
        <v>28.0</v>
      </c>
      <c r="AL258" s="21">
        <v>38.0</v>
      </c>
      <c r="AM258" s="22">
        <v>32.0</v>
      </c>
      <c r="AN258" s="39">
        <f t="shared" ref="AN258:AP258" si="256">AH258/(AH258+AK258)</f>
        <v>0.4042553191</v>
      </c>
      <c r="AO258" s="39">
        <f t="shared" si="256"/>
        <v>0.4242424242</v>
      </c>
      <c r="AP258" s="39">
        <f t="shared" si="256"/>
        <v>0.3725490196</v>
      </c>
      <c r="AQ258" s="23"/>
      <c r="AR258" s="23"/>
      <c r="AS258" s="23"/>
    </row>
    <row r="259">
      <c r="A259" s="29">
        <v>3763.0</v>
      </c>
      <c r="B259" s="30">
        <v>385.0</v>
      </c>
      <c r="C259" s="31" t="s">
        <v>0</v>
      </c>
      <c r="D259" s="5">
        <v>9.0</v>
      </c>
      <c r="E259" s="6">
        <v>9.0</v>
      </c>
      <c r="F259" s="7">
        <v>7.0</v>
      </c>
      <c r="G259" s="8">
        <v>12.0</v>
      </c>
      <c r="H259" s="9">
        <v>48.0</v>
      </c>
      <c r="I259" s="10">
        <v>10.0</v>
      </c>
      <c r="J259" s="11">
        <v>6.0</v>
      </c>
      <c r="K259" s="12">
        <v>5.0</v>
      </c>
      <c r="L259" s="13">
        <v>19.0</v>
      </c>
      <c r="M259" s="31"/>
      <c r="N259" s="14">
        <v>3.0</v>
      </c>
      <c r="O259" s="15">
        <v>12.0</v>
      </c>
      <c r="P259" s="16">
        <v>8.0</v>
      </c>
      <c r="Q259" s="17">
        <v>7.0</v>
      </c>
      <c r="R259" s="18">
        <v>32.0</v>
      </c>
      <c r="S259" s="19">
        <v>6.0</v>
      </c>
      <c r="T259" s="20">
        <v>16.0</v>
      </c>
      <c r="U259" s="21">
        <v>12.0</v>
      </c>
      <c r="V259" s="22">
        <v>9.0</v>
      </c>
      <c r="W259" s="31"/>
      <c r="X259" s="14">
        <v>4.0</v>
      </c>
      <c r="Y259" s="15">
        <v>5.0</v>
      </c>
      <c r="Z259" s="16">
        <v>2.0</v>
      </c>
      <c r="AA259" s="17">
        <v>7.0</v>
      </c>
      <c r="AB259" s="18">
        <v>30.0</v>
      </c>
      <c r="AC259" s="19">
        <v>6.0</v>
      </c>
      <c r="AD259" s="20">
        <v>9.0</v>
      </c>
      <c r="AE259" s="21">
        <v>8.0</v>
      </c>
      <c r="AF259" s="22">
        <v>12.0</v>
      </c>
      <c r="AG259" s="38"/>
      <c r="AH259" s="14">
        <v>3.0</v>
      </c>
      <c r="AI259" s="15">
        <v>12.0</v>
      </c>
      <c r="AJ259" s="16">
        <v>8.0</v>
      </c>
      <c r="AK259" s="20">
        <v>16.0</v>
      </c>
      <c r="AL259" s="21">
        <v>12.0</v>
      </c>
      <c r="AM259" s="22">
        <v>9.0</v>
      </c>
      <c r="AN259" s="39">
        <f t="shared" ref="AN259:AP259" si="257">AH259/(AH259+AK259)</f>
        <v>0.1578947368</v>
      </c>
      <c r="AO259" s="39">
        <f t="shared" si="257"/>
        <v>0.5</v>
      </c>
      <c r="AP259" s="39">
        <f t="shared" si="257"/>
        <v>0.4705882353</v>
      </c>
      <c r="AQ259" s="23"/>
      <c r="AR259" s="23"/>
      <c r="AS259" s="23"/>
    </row>
    <row r="260">
      <c r="A260" s="29">
        <v>3764.0</v>
      </c>
      <c r="B260" s="30">
        <v>3206.0</v>
      </c>
      <c r="C260" s="31" t="s">
        <v>0</v>
      </c>
      <c r="D260" s="5">
        <v>30.0</v>
      </c>
      <c r="E260" s="6">
        <v>31.0</v>
      </c>
      <c r="F260" s="7">
        <v>30.0</v>
      </c>
      <c r="G260" s="8">
        <v>98.0</v>
      </c>
      <c r="H260" s="9">
        <v>144.0</v>
      </c>
      <c r="I260" s="10">
        <v>60.0</v>
      </c>
      <c r="J260" s="11">
        <v>20.0</v>
      </c>
      <c r="K260" s="12">
        <v>19.0</v>
      </c>
      <c r="L260" s="13">
        <v>82.0</v>
      </c>
      <c r="M260" s="31"/>
      <c r="N260" s="14">
        <v>37.0</v>
      </c>
      <c r="O260" s="15">
        <v>17.0</v>
      </c>
      <c r="P260" s="16">
        <v>13.0</v>
      </c>
      <c r="Q260" s="17">
        <v>57.0</v>
      </c>
      <c r="R260" s="18">
        <v>170.0</v>
      </c>
      <c r="S260" s="19">
        <v>34.0</v>
      </c>
      <c r="T260" s="20">
        <v>31.0</v>
      </c>
      <c r="U260" s="21">
        <v>32.0</v>
      </c>
      <c r="V260" s="22">
        <v>37.0</v>
      </c>
      <c r="W260" s="31"/>
      <c r="X260" s="14">
        <v>14.0</v>
      </c>
      <c r="Y260" s="15">
        <v>9.0</v>
      </c>
      <c r="Z260" s="16">
        <v>17.0</v>
      </c>
      <c r="AA260" s="17">
        <v>56.0</v>
      </c>
      <c r="AB260" s="18">
        <v>170.0</v>
      </c>
      <c r="AC260" s="19">
        <v>34.0</v>
      </c>
      <c r="AD260" s="20">
        <v>36.0</v>
      </c>
      <c r="AE260" s="21">
        <v>25.0</v>
      </c>
      <c r="AF260" s="22">
        <v>23.0</v>
      </c>
      <c r="AG260" s="38"/>
      <c r="AH260" s="14">
        <v>37.0</v>
      </c>
      <c r="AI260" s="15">
        <v>17.0</v>
      </c>
      <c r="AJ260" s="16">
        <v>13.0</v>
      </c>
      <c r="AK260" s="20">
        <v>31.0</v>
      </c>
      <c r="AL260" s="21">
        <v>32.0</v>
      </c>
      <c r="AM260" s="22">
        <v>37.0</v>
      </c>
      <c r="AN260" s="39">
        <f t="shared" ref="AN260:AP260" si="258">AH260/(AH260+AK260)</f>
        <v>0.5441176471</v>
      </c>
      <c r="AO260" s="39">
        <f t="shared" si="258"/>
        <v>0.3469387755</v>
      </c>
      <c r="AP260" s="39">
        <f t="shared" si="258"/>
        <v>0.26</v>
      </c>
      <c r="AQ260" s="23"/>
      <c r="AR260" s="23"/>
      <c r="AS260" s="23"/>
    </row>
    <row r="261">
      <c r="A261" s="29">
        <v>3765.0</v>
      </c>
      <c r="B261" s="30">
        <v>1841.0</v>
      </c>
      <c r="C261" s="31" t="s">
        <v>0</v>
      </c>
      <c r="D261" s="5">
        <v>16.0</v>
      </c>
      <c r="E261" s="6">
        <v>21.0</v>
      </c>
      <c r="F261" s="7">
        <v>8.0</v>
      </c>
      <c r="G261" s="8">
        <v>50.0</v>
      </c>
      <c r="H261" s="9">
        <v>79.0</v>
      </c>
      <c r="I261" s="10">
        <v>26.0</v>
      </c>
      <c r="J261" s="11">
        <v>33.0</v>
      </c>
      <c r="K261" s="12">
        <v>13.0</v>
      </c>
      <c r="L261" s="13">
        <v>34.0</v>
      </c>
      <c r="M261" s="31"/>
      <c r="N261" s="14">
        <v>19.0</v>
      </c>
      <c r="O261" s="15">
        <v>13.0</v>
      </c>
      <c r="P261" s="16">
        <v>10.0</v>
      </c>
      <c r="Q261" s="17">
        <v>47.0</v>
      </c>
      <c r="R261" s="18">
        <v>78.0</v>
      </c>
      <c r="S261" s="19">
        <v>18.0</v>
      </c>
      <c r="T261" s="20">
        <v>24.0</v>
      </c>
      <c r="U261" s="21">
        <v>19.0</v>
      </c>
      <c r="V261" s="22">
        <v>10.0</v>
      </c>
      <c r="W261" s="31"/>
      <c r="X261" s="14">
        <v>13.0</v>
      </c>
      <c r="Y261" s="15">
        <v>10.0</v>
      </c>
      <c r="Z261" s="16">
        <v>6.0</v>
      </c>
      <c r="AA261" s="17">
        <v>47.0</v>
      </c>
      <c r="AB261" s="18">
        <v>74.0</v>
      </c>
      <c r="AC261" s="19">
        <v>18.0</v>
      </c>
      <c r="AD261" s="20">
        <v>18.0</v>
      </c>
      <c r="AE261" s="21">
        <v>20.0</v>
      </c>
      <c r="AF261" s="22">
        <v>11.0</v>
      </c>
      <c r="AG261" s="38"/>
      <c r="AH261" s="14">
        <v>19.0</v>
      </c>
      <c r="AI261" s="15">
        <v>13.0</v>
      </c>
      <c r="AJ261" s="16">
        <v>10.0</v>
      </c>
      <c r="AK261" s="20">
        <v>24.0</v>
      </c>
      <c r="AL261" s="21">
        <v>19.0</v>
      </c>
      <c r="AM261" s="22">
        <v>10.0</v>
      </c>
      <c r="AN261" s="39">
        <f t="shared" ref="AN261:AP261" si="259">AH261/(AH261+AK261)</f>
        <v>0.4418604651</v>
      </c>
      <c r="AO261" s="39">
        <f t="shared" si="259"/>
        <v>0.40625</v>
      </c>
      <c r="AP261" s="39">
        <f t="shared" si="259"/>
        <v>0.5</v>
      </c>
      <c r="AQ261" s="23"/>
      <c r="AR261" s="23"/>
      <c r="AS261" s="23"/>
    </row>
    <row r="262">
      <c r="A262" s="29">
        <v>3766.0</v>
      </c>
      <c r="B262" s="30">
        <v>2207.0</v>
      </c>
      <c r="C262" s="31" t="s">
        <v>0</v>
      </c>
      <c r="D262" s="5">
        <v>30.0</v>
      </c>
      <c r="E262" s="6">
        <v>27.0</v>
      </c>
      <c r="F262" s="7">
        <v>31.0</v>
      </c>
      <c r="G262" s="8">
        <v>146.0</v>
      </c>
      <c r="H262" s="9">
        <v>205.0</v>
      </c>
      <c r="I262" s="10">
        <v>104.0</v>
      </c>
      <c r="J262" s="11">
        <v>39.0</v>
      </c>
      <c r="K262" s="12">
        <v>22.0</v>
      </c>
      <c r="L262" s="13">
        <v>95.0</v>
      </c>
      <c r="M262" s="31"/>
      <c r="N262" s="14">
        <v>49.0</v>
      </c>
      <c r="O262" s="15">
        <v>49.0</v>
      </c>
      <c r="P262" s="16">
        <v>33.0</v>
      </c>
      <c r="Q262" s="17">
        <v>71.0</v>
      </c>
      <c r="R262" s="18">
        <v>141.0</v>
      </c>
      <c r="S262" s="19">
        <v>33.0</v>
      </c>
      <c r="T262" s="20">
        <v>75.0</v>
      </c>
      <c r="U262" s="21">
        <v>82.0</v>
      </c>
      <c r="V262" s="22">
        <v>72.0</v>
      </c>
      <c r="W262" s="31"/>
      <c r="X262" s="14">
        <v>34.0</v>
      </c>
      <c r="Y262" s="15">
        <v>21.0</v>
      </c>
      <c r="Z262" s="16">
        <v>32.0</v>
      </c>
      <c r="AA262" s="17">
        <v>65.0</v>
      </c>
      <c r="AB262" s="18">
        <v>136.0</v>
      </c>
      <c r="AC262" s="19">
        <v>31.0</v>
      </c>
      <c r="AD262" s="20">
        <v>60.0</v>
      </c>
      <c r="AE262" s="21">
        <v>71.0</v>
      </c>
      <c r="AF262" s="22">
        <v>49.0</v>
      </c>
      <c r="AG262" s="38"/>
      <c r="AH262" s="14">
        <v>49.0</v>
      </c>
      <c r="AI262" s="15">
        <v>49.0</v>
      </c>
      <c r="AJ262" s="16">
        <v>33.0</v>
      </c>
      <c r="AK262" s="20">
        <v>75.0</v>
      </c>
      <c r="AL262" s="21">
        <v>82.0</v>
      </c>
      <c r="AM262" s="22">
        <v>72.0</v>
      </c>
      <c r="AN262" s="39">
        <f t="shared" ref="AN262:AP262" si="260">AH262/(AH262+AK262)</f>
        <v>0.3951612903</v>
      </c>
      <c r="AO262" s="39">
        <f t="shared" si="260"/>
        <v>0.3740458015</v>
      </c>
      <c r="AP262" s="39">
        <f t="shared" si="260"/>
        <v>0.3142857143</v>
      </c>
      <c r="AQ262" s="23"/>
      <c r="AR262" s="23"/>
      <c r="AS262" s="23"/>
    </row>
    <row r="263">
      <c r="A263" s="29">
        <v>3769.0</v>
      </c>
      <c r="B263" s="30">
        <v>1088.0</v>
      </c>
      <c r="C263" s="31" t="s">
        <v>0</v>
      </c>
      <c r="D263" s="5">
        <v>7.0</v>
      </c>
      <c r="E263" s="6">
        <v>20.0</v>
      </c>
      <c r="F263" s="7">
        <v>18.0</v>
      </c>
      <c r="G263" s="8">
        <v>53.0</v>
      </c>
      <c r="H263" s="9">
        <v>79.0</v>
      </c>
      <c r="I263" s="10">
        <v>41.0</v>
      </c>
      <c r="J263" s="11">
        <v>13.0</v>
      </c>
      <c r="K263" s="12">
        <v>13.0</v>
      </c>
      <c r="L263" s="13">
        <v>39.0</v>
      </c>
      <c r="M263" s="31"/>
      <c r="N263" s="14">
        <v>13.0</v>
      </c>
      <c r="O263" s="15">
        <v>7.0</v>
      </c>
      <c r="P263" s="16">
        <v>14.0</v>
      </c>
      <c r="Q263" s="17">
        <v>25.0</v>
      </c>
      <c r="R263" s="18">
        <v>74.0</v>
      </c>
      <c r="S263" s="19">
        <v>16.0</v>
      </c>
      <c r="T263" s="20">
        <v>25.0</v>
      </c>
      <c r="U263" s="21">
        <v>20.0</v>
      </c>
      <c r="V263" s="22">
        <v>40.0</v>
      </c>
      <c r="W263" s="31"/>
      <c r="X263" s="14">
        <v>10.0</v>
      </c>
      <c r="Y263" s="15">
        <v>10.0</v>
      </c>
      <c r="Z263" s="16">
        <v>16.0</v>
      </c>
      <c r="AA263" s="17">
        <v>23.0</v>
      </c>
      <c r="AB263" s="18">
        <v>78.0</v>
      </c>
      <c r="AC263" s="19">
        <v>16.0</v>
      </c>
      <c r="AD263" s="20">
        <v>19.0</v>
      </c>
      <c r="AE263" s="21">
        <v>14.0</v>
      </c>
      <c r="AF263" s="22">
        <v>24.0</v>
      </c>
      <c r="AG263" s="38"/>
      <c r="AH263" s="14">
        <v>13.0</v>
      </c>
      <c r="AI263" s="15">
        <v>7.0</v>
      </c>
      <c r="AJ263" s="16">
        <v>14.0</v>
      </c>
      <c r="AK263" s="20">
        <v>25.0</v>
      </c>
      <c r="AL263" s="21">
        <v>20.0</v>
      </c>
      <c r="AM263" s="22">
        <v>40.0</v>
      </c>
      <c r="AN263" s="39">
        <f t="shared" ref="AN263:AP263" si="261">AH263/(AH263+AK263)</f>
        <v>0.3421052632</v>
      </c>
      <c r="AO263" s="39">
        <f t="shared" si="261"/>
        <v>0.2592592593</v>
      </c>
      <c r="AP263" s="39">
        <f t="shared" si="261"/>
        <v>0.2592592593</v>
      </c>
      <c r="AQ263" s="23"/>
      <c r="AR263" s="23"/>
      <c r="AS263" s="23"/>
    </row>
    <row r="264">
      <c r="A264" s="29">
        <v>3771.0</v>
      </c>
      <c r="B264" s="30">
        <v>932.0</v>
      </c>
      <c r="C264" s="31" t="s">
        <v>0</v>
      </c>
      <c r="D264" s="5">
        <v>16.0</v>
      </c>
      <c r="E264" s="6">
        <v>12.0</v>
      </c>
      <c r="F264" s="7">
        <v>14.0</v>
      </c>
      <c r="G264" s="8">
        <v>36.0</v>
      </c>
      <c r="H264" s="9">
        <v>42.0</v>
      </c>
      <c r="I264" s="10">
        <v>14.0</v>
      </c>
      <c r="J264" s="11">
        <v>16.0</v>
      </c>
      <c r="K264" s="12">
        <v>13.0</v>
      </c>
      <c r="L264" s="13">
        <v>26.0</v>
      </c>
      <c r="M264" s="31"/>
      <c r="N264" s="14">
        <v>6.0</v>
      </c>
      <c r="O264" s="15">
        <v>9.0</v>
      </c>
      <c r="P264" s="16">
        <v>4.0</v>
      </c>
      <c r="Q264" s="17">
        <v>26.0</v>
      </c>
      <c r="R264" s="18">
        <v>49.0</v>
      </c>
      <c r="S264" s="19">
        <v>21.0</v>
      </c>
      <c r="T264" s="20">
        <v>31.0</v>
      </c>
      <c r="U264" s="21">
        <v>11.0</v>
      </c>
      <c r="V264" s="22">
        <v>13.0</v>
      </c>
      <c r="W264" s="31"/>
      <c r="X264" s="14">
        <v>14.0</v>
      </c>
      <c r="Y264" s="15">
        <v>4.0</v>
      </c>
      <c r="Z264" s="16">
        <v>7.0</v>
      </c>
      <c r="AA264" s="17">
        <v>26.0</v>
      </c>
      <c r="AB264" s="18">
        <v>49.0</v>
      </c>
      <c r="AC264" s="19">
        <v>21.0</v>
      </c>
      <c r="AD264" s="20">
        <v>17.0</v>
      </c>
      <c r="AE264" s="21">
        <v>12.0</v>
      </c>
      <c r="AF264" s="22">
        <v>6.0</v>
      </c>
      <c r="AG264" s="38"/>
      <c r="AH264" s="14">
        <v>6.0</v>
      </c>
      <c r="AI264" s="15">
        <v>9.0</v>
      </c>
      <c r="AJ264" s="16">
        <v>4.0</v>
      </c>
      <c r="AK264" s="20">
        <v>31.0</v>
      </c>
      <c r="AL264" s="21">
        <v>11.0</v>
      </c>
      <c r="AM264" s="22">
        <v>13.0</v>
      </c>
      <c r="AN264" s="39">
        <f t="shared" ref="AN264:AP264" si="262">AH264/(AH264+AK264)</f>
        <v>0.1621621622</v>
      </c>
      <c r="AO264" s="39">
        <f t="shared" si="262"/>
        <v>0.45</v>
      </c>
      <c r="AP264" s="39">
        <f t="shared" si="262"/>
        <v>0.2352941176</v>
      </c>
      <c r="AQ264" s="23"/>
      <c r="AR264" s="23"/>
      <c r="AS264" s="23"/>
    </row>
    <row r="265">
      <c r="A265" s="29">
        <v>3773.0</v>
      </c>
      <c r="B265" s="30">
        <v>1223.0</v>
      </c>
      <c r="C265" s="31" t="s">
        <v>0</v>
      </c>
      <c r="D265" s="5">
        <v>8.0</v>
      </c>
      <c r="E265" s="6">
        <v>25.0</v>
      </c>
      <c r="F265" s="7">
        <v>11.0</v>
      </c>
      <c r="G265" s="8">
        <v>41.0</v>
      </c>
      <c r="H265" s="9">
        <v>81.0</v>
      </c>
      <c r="I265" s="10">
        <v>24.0</v>
      </c>
      <c r="J265" s="11">
        <v>9.0</v>
      </c>
      <c r="K265" s="12">
        <v>9.0</v>
      </c>
      <c r="L265" s="13">
        <v>35.0</v>
      </c>
      <c r="M265" s="31"/>
      <c r="N265" s="14">
        <v>13.0</v>
      </c>
      <c r="O265" s="15">
        <v>4.0</v>
      </c>
      <c r="P265" s="16">
        <v>5.0</v>
      </c>
      <c r="Q265" s="17">
        <v>30.0</v>
      </c>
      <c r="R265" s="18">
        <v>80.0</v>
      </c>
      <c r="S265" s="19">
        <v>14.0</v>
      </c>
      <c r="T265" s="20">
        <v>10.0</v>
      </c>
      <c r="U265" s="21">
        <v>25.0</v>
      </c>
      <c r="V265" s="22">
        <v>21.0</v>
      </c>
      <c r="W265" s="31"/>
      <c r="X265" s="14">
        <v>10.0</v>
      </c>
      <c r="Y265" s="15">
        <v>7.0</v>
      </c>
      <c r="Z265" s="16">
        <v>9.0</v>
      </c>
      <c r="AA265" s="17">
        <v>27.0</v>
      </c>
      <c r="AB265" s="18">
        <v>81.0</v>
      </c>
      <c r="AC265" s="19">
        <v>14.0</v>
      </c>
      <c r="AD265" s="20">
        <v>13.0</v>
      </c>
      <c r="AE265" s="21">
        <v>18.0</v>
      </c>
      <c r="AF265" s="22">
        <v>13.0</v>
      </c>
      <c r="AG265" s="38"/>
      <c r="AH265" s="14">
        <v>13.0</v>
      </c>
      <c r="AI265" s="15">
        <v>4.0</v>
      </c>
      <c r="AJ265" s="16">
        <v>5.0</v>
      </c>
      <c r="AK265" s="20">
        <v>10.0</v>
      </c>
      <c r="AL265" s="21">
        <v>25.0</v>
      </c>
      <c r="AM265" s="22">
        <v>21.0</v>
      </c>
      <c r="AN265" s="39">
        <f t="shared" ref="AN265:AP265" si="263">AH265/(AH265+AK265)</f>
        <v>0.5652173913</v>
      </c>
      <c r="AO265" s="39">
        <f t="shared" si="263"/>
        <v>0.1379310345</v>
      </c>
      <c r="AP265" s="39">
        <f t="shared" si="263"/>
        <v>0.1923076923</v>
      </c>
      <c r="AQ265" s="23"/>
      <c r="AR265" s="23"/>
      <c r="AS265" s="23"/>
    </row>
    <row r="266">
      <c r="A266" s="29">
        <v>3780.0</v>
      </c>
      <c r="B266" s="30">
        <v>1589.0</v>
      </c>
      <c r="C266" s="31" t="s">
        <v>0</v>
      </c>
      <c r="D266" s="5">
        <v>9.0</v>
      </c>
      <c r="E266" s="6">
        <v>29.0</v>
      </c>
      <c r="F266" s="7">
        <v>29.0</v>
      </c>
      <c r="G266" s="8">
        <v>90.0</v>
      </c>
      <c r="H266" s="9">
        <v>101.0</v>
      </c>
      <c r="I266" s="10">
        <v>64.0</v>
      </c>
      <c r="J266" s="11">
        <v>33.0</v>
      </c>
      <c r="K266" s="12">
        <v>17.0</v>
      </c>
      <c r="L266" s="13">
        <v>44.0</v>
      </c>
      <c r="M266" s="31"/>
      <c r="N266" s="14">
        <v>32.0</v>
      </c>
      <c r="O266" s="15">
        <v>26.0</v>
      </c>
      <c r="P266" s="16">
        <v>24.0</v>
      </c>
      <c r="Q266" s="17">
        <v>48.0</v>
      </c>
      <c r="R266" s="18">
        <v>74.0</v>
      </c>
      <c r="S266" s="19">
        <v>20.0</v>
      </c>
      <c r="T266" s="20">
        <v>37.0</v>
      </c>
      <c r="U266" s="21">
        <v>48.0</v>
      </c>
      <c r="V266" s="22">
        <v>49.0</v>
      </c>
      <c r="W266" s="31"/>
      <c r="X266" s="14">
        <v>18.0</v>
      </c>
      <c r="Y266" s="15">
        <v>10.0</v>
      </c>
      <c r="Z266" s="16">
        <v>32.0</v>
      </c>
      <c r="AA266" s="17">
        <v>48.0</v>
      </c>
      <c r="AB266" s="18">
        <v>74.0</v>
      </c>
      <c r="AC266" s="19">
        <v>20.0</v>
      </c>
      <c r="AD266" s="20">
        <v>35.0</v>
      </c>
      <c r="AE266" s="21">
        <v>42.0</v>
      </c>
      <c r="AF266" s="22">
        <v>31.0</v>
      </c>
      <c r="AG266" s="38"/>
      <c r="AH266" s="14">
        <v>32.0</v>
      </c>
      <c r="AI266" s="15">
        <v>26.0</v>
      </c>
      <c r="AJ266" s="16">
        <v>24.0</v>
      </c>
      <c r="AK266" s="20">
        <v>37.0</v>
      </c>
      <c r="AL266" s="21">
        <v>48.0</v>
      </c>
      <c r="AM266" s="22">
        <v>49.0</v>
      </c>
      <c r="AN266" s="39">
        <f t="shared" ref="AN266:AP266" si="264">AH266/(AH266+AK266)</f>
        <v>0.4637681159</v>
      </c>
      <c r="AO266" s="39">
        <f t="shared" si="264"/>
        <v>0.3513513514</v>
      </c>
      <c r="AP266" s="39">
        <f t="shared" si="264"/>
        <v>0.3287671233</v>
      </c>
      <c r="AQ266" s="23"/>
      <c r="AR266" s="23"/>
      <c r="AS266" s="23"/>
    </row>
    <row r="267">
      <c r="A267" s="29">
        <v>3781.0</v>
      </c>
      <c r="B267" s="30">
        <v>2416.0</v>
      </c>
      <c r="C267" s="31" t="s">
        <v>0</v>
      </c>
      <c r="D267" s="5">
        <v>24.0</v>
      </c>
      <c r="E267" s="6">
        <v>51.0</v>
      </c>
      <c r="F267" s="7">
        <v>19.0</v>
      </c>
      <c r="G267" s="8">
        <v>45.0</v>
      </c>
      <c r="H267" s="9">
        <v>113.0</v>
      </c>
      <c r="I267" s="10">
        <v>53.0</v>
      </c>
      <c r="J267" s="11">
        <v>22.0</v>
      </c>
      <c r="K267" s="12">
        <v>22.0</v>
      </c>
      <c r="L267" s="13">
        <v>78.0</v>
      </c>
      <c r="M267" s="31"/>
      <c r="N267" s="14">
        <v>18.0</v>
      </c>
      <c r="O267" s="15">
        <v>28.0</v>
      </c>
      <c r="P267" s="16">
        <v>16.0</v>
      </c>
      <c r="Q267" s="17">
        <v>29.0</v>
      </c>
      <c r="R267" s="18">
        <v>116.0</v>
      </c>
      <c r="S267" s="19">
        <v>23.0</v>
      </c>
      <c r="T267" s="20">
        <v>29.0</v>
      </c>
      <c r="U267" s="21">
        <v>42.0</v>
      </c>
      <c r="V267" s="22">
        <v>37.0</v>
      </c>
      <c r="W267" s="31"/>
      <c r="X267" s="14">
        <v>14.0</v>
      </c>
      <c r="Y267" s="15">
        <v>17.0</v>
      </c>
      <c r="Z267" s="16">
        <v>29.0</v>
      </c>
      <c r="AA267" s="17">
        <v>30.0</v>
      </c>
      <c r="AB267" s="18">
        <v>115.0</v>
      </c>
      <c r="AC267" s="19">
        <v>22.0</v>
      </c>
      <c r="AD267" s="20">
        <v>25.0</v>
      </c>
      <c r="AE267" s="21">
        <v>38.0</v>
      </c>
      <c r="AF267" s="22">
        <v>25.0</v>
      </c>
      <c r="AG267" s="38"/>
      <c r="AH267" s="14">
        <v>18.0</v>
      </c>
      <c r="AI267" s="15">
        <v>28.0</v>
      </c>
      <c r="AJ267" s="16">
        <v>16.0</v>
      </c>
      <c r="AK267" s="20">
        <v>29.0</v>
      </c>
      <c r="AL267" s="21">
        <v>42.0</v>
      </c>
      <c r="AM267" s="22">
        <v>37.0</v>
      </c>
      <c r="AN267" s="39">
        <f t="shared" ref="AN267:AP267" si="265">AH267/(AH267+AK267)</f>
        <v>0.3829787234</v>
      </c>
      <c r="AO267" s="39">
        <f t="shared" si="265"/>
        <v>0.4</v>
      </c>
      <c r="AP267" s="39">
        <f t="shared" si="265"/>
        <v>0.3018867925</v>
      </c>
      <c r="AQ267" s="23"/>
      <c r="AR267" s="23"/>
      <c r="AS267" s="23"/>
    </row>
    <row r="268">
      <c r="A268" s="29">
        <v>3787.0</v>
      </c>
      <c r="B268" s="30">
        <v>1493.0</v>
      </c>
      <c r="C268" s="31" t="s">
        <v>0</v>
      </c>
      <c r="D268" s="5">
        <v>21.0</v>
      </c>
      <c r="E268" s="6">
        <v>28.0</v>
      </c>
      <c r="F268" s="7">
        <v>15.0</v>
      </c>
      <c r="G268" s="8">
        <v>68.0</v>
      </c>
      <c r="H268" s="9">
        <v>118.0</v>
      </c>
      <c r="I268" s="10">
        <v>52.0</v>
      </c>
      <c r="J268" s="11">
        <v>17.0</v>
      </c>
      <c r="K268" s="12">
        <v>13.0</v>
      </c>
      <c r="L268" s="13">
        <v>50.0</v>
      </c>
      <c r="M268" s="31"/>
      <c r="N268" s="14">
        <v>20.0</v>
      </c>
      <c r="O268" s="15">
        <v>14.0</v>
      </c>
      <c r="P268" s="16">
        <v>15.0</v>
      </c>
      <c r="Q268" s="17">
        <v>35.0</v>
      </c>
      <c r="R268" s="18">
        <v>112.0</v>
      </c>
      <c r="S268" s="19">
        <v>16.0</v>
      </c>
      <c r="T268" s="20">
        <v>40.0</v>
      </c>
      <c r="U268" s="21">
        <v>34.0</v>
      </c>
      <c r="V268" s="22">
        <v>43.0</v>
      </c>
      <c r="W268" s="31"/>
      <c r="X268" s="14">
        <v>18.0</v>
      </c>
      <c r="Y268" s="15">
        <v>11.0</v>
      </c>
      <c r="Z268" s="16">
        <v>14.0</v>
      </c>
      <c r="AA268" s="17">
        <v>32.0</v>
      </c>
      <c r="AB268" s="18">
        <v>118.0</v>
      </c>
      <c r="AC268" s="19">
        <v>14.0</v>
      </c>
      <c r="AD268" s="20">
        <v>21.0</v>
      </c>
      <c r="AE268" s="21">
        <v>23.0</v>
      </c>
      <c r="AF268" s="22">
        <v>32.0</v>
      </c>
      <c r="AG268" s="38"/>
      <c r="AH268" s="14">
        <v>20.0</v>
      </c>
      <c r="AI268" s="15">
        <v>14.0</v>
      </c>
      <c r="AJ268" s="16">
        <v>15.0</v>
      </c>
      <c r="AK268" s="20">
        <v>40.0</v>
      </c>
      <c r="AL268" s="21">
        <v>34.0</v>
      </c>
      <c r="AM268" s="22">
        <v>43.0</v>
      </c>
      <c r="AN268" s="39">
        <f t="shared" ref="AN268:AP268" si="266">AH268/(AH268+AK268)</f>
        <v>0.3333333333</v>
      </c>
      <c r="AO268" s="39">
        <f t="shared" si="266"/>
        <v>0.2916666667</v>
      </c>
      <c r="AP268" s="39">
        <f t="shared" si="266"/>
        <v>0.2586206897</v>
      </c>
      <c r="AQ268" s="23"/>
      <c r="AR268" s="23"/>
      <c r="AS268" s="23"/>
    </row>
    <row r="269">
      <c r="A269" s="29">
        <v>3793.0</v>
      </c>
      <c r="B269" s="30">
        <v>2128.0</v>
      </c>
      <c r="C269" s="31" t="s">
        <v>0</v>
      </c>
      <c r="D269" s="5">
        <v>15.0</v>
      </c>
      <c r="E269" s="6">
        <v>44.0</v>
      </c>
      <c r="F269" s="7">
        <v>20.0</v>
      </c>
      <c r="G269" s="8">
        <v>30.0</v>
      </c>
      <c r="H269" s="9">
        <v>185.0</v>
      </c>
      <c r="I269" s="10">
        <v>78.0</v>
      </c>
      <c r="J269" s="11">
        <v>19.0</v>
      </c>
      <c r="K269" s="12">
        <v>25.0</v>
      </c>
      <c r="L269" s="13">
        <v>91.0</v>
      </c>
      <c r="M269" s="31"/>
      <c r="N269" s="14">
        <v>14.0</v>
      </c>
      <c r="O269" s="15">
        <v>36.0</v>
      </c>
      <c r="P269" s="16">
        <v>31.0</v>
      </c>
      <c r="Q269" s="17">
        <v>17.0</v>
      </c>
      <c r="R269" s="18">
        <v>152.0</v>
      </c>
      <c r="S269" s="19">
        <v>28.0</v>
      </c>
      <c r="T269" s="20">
        <v>25.0</v>
      </c>
      <c r="U269" s="21">
        <v>76.0</v>
      </c>
      <c r="V269" s="22">
        <v>47.0</v>
      </c>
      <c r="W269" s="31"/>
      <c r="X269" s="14">
        <v>21.0</v>
      </c>
      <c r="Y269" s="15">
        <v>18.0</v>
      </c>
      <c r="Z269" s="16">
        <v>32.0</v>
      </c>
      <c r="AA269" s="17">
        <v>15.0</v>
      </c>
      <c r="AB269" s="18">
        <v>151.0</v>
      </c>
      <c r="AC269" s="19">
        <v>28.0</v>
      </c>
      <c r="AD269" s="20">
        <v>14.0</v>
      </c>
      <c r="AE269" s="21">
        <v>85.0</v>
      </c>
      <c r="AF269" s="22">
        <v>44.0</v>
      </c>
      <c r="AG269" s="38"/>
      <c r="AH269" s="14">
        <v>14.0</v>
      </c>
      <c r="AI269" s="15">
        <v>36.0</v>
      </c>
      <c r="AJ269" s="16">
        <v>31.0</v>
      </c>
      <c r="AK269" s="20">
        <v>25.0</v>
      </c>
      <c r="AL269" s="21">
        <v>76.0</v>
      </c>
      <c r="AM269" s="22">
        <v>47.0</v>
      </c>
      <c r="AN269" s="39">
        <f t="shared" ref="AN269:AP269" si="267">AH269/(AH269+AK269)</f>
        <v>0.358974359</v>
      </c>
      <c r="AO269" s="39">
        <f t="shared" si="267"/>
        <v>0.3214285714</v>
      </c>
      <c r="AP269" s="39">
        <f t="shared" si="267"/>
        <v>0.3974358974</v>
      </c>
      <c r="AQ269" s="23"/>
      <c r="AR269" s="23"/>
      <c r="AS269" s="23"/>
    </row>
    <row r="270">
      <c r="A270" s="29">
        <v>3800.0</v>
      </c>
      <c r="B270" s="30">
        <v>2895.0</v>
      </c>
      <c r="C270" s="31" t="s">
        <v>0</v>
      </c>
      <c r="D270" s="5">
        <v>52.0</v>
      </c>
      <c r="E270" s="6">
        <v>47.0</v>
      </c>
      <c r="F270" s="7">
        <v>50.0</v>
      </c>
      <c r="G270" s="8">
        <v>129.0</v>
      </c>
      <c r="H270" s="9">
        <v>219.0</v>
      </c>
      <c r="I270" s="10">
        <v>87.0</v>
      </c>
      <c r="J270" s="11">
        <v>55.0</v>
      </c>
      <c r="K270" s="12">
        <v>36.0</v>
      </c>
      <c r="L270" s="13">
        <v>96.0</v>
      </c>
      <c r="M270" s="31"/>
      <c r="N270" s="14">
        <v>58.0</v>
      </c>
      <c r="O270" s="15">
        <v>42.0</v>
      </c>
      <c r="P270" s="16">
        <v>40.0</v>
      </c>
      <c r="Q270" s="17">
        <v>76.0</v>
      </c>
      <c r="R270" s="18">
        <v>190.0</v>
      </c>
      <c r="S270" s="19">
        <v>45.0</v>
      </c>
      <c r="T270" s="20">
        <v>79.0</v>
      </c>
      <c r="U270" s="21">
        <v>85.0</v>
      </c>
      <c r="V270" s="22">
        <v>65.0</v>
      </c>
      <c r="W270" s="31"/>
      <c r="X270" s="14">
        <v>39.0</v>
      </c>
      <c r="Y270" s="15">
        <v>17.0</v>
      </c>
      <c r="Z270" s="16">
        <v>44.0</v>
      </c>
      <c r="AA270" s="17">
        <v>73.0</v>
      </c>
      <c r="AB270" s="18">
        <v>188.0</v>
      </c>
      <c r="AC270" s="19">
        <v>45.0</v>
      </c>
      <c r="AD270" s="20">
        <v>73.0</v>
      </c>
      <c r="AE270" s="21">
        <v>72.0</v>
      </c>
      <c r="AF270" s="22">
        <v>44.0</v>
      </c>
      <c r="AG270" s="38"/>
      <c r="AH270" s="14">
        <v>58.0</v>
      </c>
      <c r="AI270" s="15">
        <v>42.0</v>
      </c>
      <c r="AJ270" s="16">
        <v>40.0</v>
      </c>
      <c r="AK270" s="20">
        <v>79.0</v>
      </c>
      <c r="AL270" s="21">
        <v>85.0</v>
      </c>
      <c r="AM270" s="22">
        <v>65.0</v>
      </c>
      <c r="AN270" s="39">
        <f t="shared" ref="AN270:AP270" si="268">AH270/(AH270+AK270)</f>
        <v>0.4233576642</v>
      </c>
      <c r="AO270" s="39">
        <f t="shared" si="268"/>
        <v>0.3307086614</v>
      </c>
      <c r="AP270" s="39">
        <f t="shared" si="268"/>
        <v>0.380952381</v>
      </c>
      <c r="AQ270" s="23"/>
      <c r="AR270" s="23"/>
      <c r="AS270" s="23"/>
    </row>
    <row r="271">
      <c r="A271" s="29">
        <v>3863.0</v>
      </c>
      <c r="B271" s="30">
        <v>2726.0</v>
      </c>
      <c r="C271" s="31" t="s">
        <v>0</v>
      </c>
      <c r="D271" s="5">
        <v>24.0</v>
      </c>
      <c r="E271" s="6">
        <v>58.0</v>
      </c>
      <c r="F271" s="7">
        <v>42.0</v>
      </c>
      <c r="G271" s="8">
        <v>73.0</v>
      </c>
      <c r="H271" s="9">
        <v>122.0</v>
      </c>
      <c r="I271" s="10">
        <v>87.0</v>
      </c>
      <c r="J271" s="11">
        <v>31.0</v>
      </c>
      <c r="K271" s="12">
        <v>25.0</v>
      </c>
      <c r="L271" s="13">
        <v>59.0</v>
      </c>
      <c r="M271" s="31"/>
      <c r="N271" s="14">
        <v>12.0</v>
      </c>
      <c r="O271" s="15">
        <v>27.0</v>
      </c>
      <c r="P271" s="16">
        <v>12.0</v>
      </c>
      <c r="Q271" s="17">
        <v>57.0</v>
      </c>
      <c r="R271" s="18">
        <v>134.0</v>
      </c>
      <c r="S271" s="19">
        <v>50.0</v>
      </c>
      <c r="T271" s="20">
        <v>45.0</v>
      </c>
      <c r="U271" s="21">
        <v>29.0</v>
      </c>
      <c r="V271" s="22">
        <v>67.0</v>
      </c>
      <c r="W271" s="31"/>
      <c r="X271" s="14">
        <v>10.0</v>
      </c>
      <c r="Y271" s="15">
        <v>8.0</v>
      </c>
      <c r="Z271" s="16">
        <v>25.0</v>
      </c>
      <c r="AA271" s="17">
        <v>56.0</v>
      </c>
      <c r="AB271" s="18">
        <v>138.0</v>
      </c>
      <c r="AC271" s="19">
        <v>50.0</v>
      </c>
      <c r="AD271" s="20">
        <v>39.0</v>
      </c>
      <c r="AE271" s="21">
        <v>31.0</v>
      </c>
      <c r="AF271" s="22">
        <v>42.0</v>
      </c>
      <c r="AG271" s="38"/>
      <c r="AH271" s="14">
        <v>12.0</v>
      </c>
      <c r="AI271" s="15">
        <v>27.0</v>
      </c>
      <c r="AJ271" s="16">
        <v>12.0</v>
      </c>
      <c r="AK271" s="20">
        <v>45.0</v>
      </c>
      <c r="AL271" s="21">
        <v>29.0</v>
      </c>
      <c r="AM271" s="22">
        <v>67.0</v>
      </c>
      <c r="AN271" s="39">
        <f t="shared" ref="AN271:AP271" si="269">AH271/(AH271+AK271)</f>
        <v>0.2105263158</v>
      </c>
      <c r="AO271" s="39">
        <f t="shared" si="269"/>
        <v>0.4821428571</v>
      </c>
      <c r="AP271" s="39">
        <f t="shared" si="269"/>
        <v>0.1518987342</v>
      </c>
      <c r="AQ271" s="23"/>
      <c r="AR271" s="23"/>
      <c r="AS271" s="23"/>
    </row>
    <row r="272">
      <c r="A272" s="29">
        <v>4000.0</v>
      </c>
      <c r="B272" s="30">
        <v>1091.0</v>
      </c>
      <c r="C272" s="31" t="s">
        <v>0</v>
      </c>
      <c r="D272" s="5">
        <v>6.0</v>
      </c>
      <c r="E272" s="6">
        <v>4.0</v>
      </c>
      <c r="F272" s="7">
        <v>12.0</v>
      </c>
      <c r="G272" s="8">
        <v>20.0</v>
      </c>
      <c r="H272" s="9">
        <v>41.0</v>
      </c>
      <c r="I272" s="10">
        <v>12.0</v>
      </c>
      <c r="J272" s="11">
        <v>9.0</v>
      </c>
      <c r="K272" s="12">
        <v>7.0</v>
      </c>
      <c r="L272" s="13">
        <v>14.0</v>
      </c>
      <c r="M272" s="31"/>
      <c r="N272" s="14">
        <v>2.0</v>
      </c>
      <c r="O272" s="15">
        <v>11.0</v>
      </c>
      <c r="P272" s="16">
        <v>5.0</v>
      </c>
      <c r="Q272" s="17">
        <v>23.0</v>
      </c>
      <c r="R272" s="18">
        <v>32.0</v>
      </c>
      <c r="S272" s="19">
        <v>9.0</v>
      </c>
      <c r="T272" s="20">
        <v>6.0</v>
      </c>
      <c r="U272" s="21">
        <v>9.0</v>
      </c>
      <c r="V272" s="22">
        <v>14.0</v>
      </c>
      <c r="W272" s="31"/>
      <c r="X272" s="14">
        <v>2.0</v>
      </c>
      <c r="Y272" s="15">
        <v>4.0</v>
      </c>
      <c r="Z272" s="16">
        <v>9.0</v>
      </c>
      <c r="AA272" s="17">
        <v>21.0</v>
      </c>
      <c r="AB272" s="18">
        <v>29.0</v>
      </c>
      <c r="AC272" s="19">
        <v>9.0</v>
      </c>
      <c r="AD272" s="20">
        <v>4.0</v>
      </c>
      <c r="AE272" s="21">
        <v>8.0</v>
      </c>
      <c r="AF272" s="22">
        <v>8.0</v>
      </c>
      <c r="AG272" s="38"/>
      <c r="AH272" s="14">
        <v>2.0</v>
      </c>
      <c r="AI272" s="15">
        <v>11.0</v>
      </c>
      <c r="AJ272" s="16">
        <v>5.0</v>
      </c>
      <c r="AK272" s="20">
        <v>6.0</v>
      </c>
      <c r="AL272" s="21">
        <v>9.0</v>
      </c>
      <c r="AM272" s="22">
        <v>14.0</v>
      </c>
      <c r="AN272" s="39">
        <f t="shared" ref="AN272:AP272" si="270">AH272/(AH272+AK272)</f>
        <v>0.25</v>
      </c>
      <c r="AO272" s="39">
        <f t="shared" si="270"/>
        <v>0.55</v>
      </c>
      <c r="AP272" s="39">
        <f t="shared" si="270"/>
        <v>0.2631578947</v>
      </c>
      <c r="AQ272" s="23"/>
      <c r="AR272" s="23"/>
      <c r="AS272" s="23"/>
    </row>
    <row r="273">
      <c r="A273" s="29">
        <v>4007.0</v>
      </c>
      <c r="B273" s="30">
        <v>1235.0</v>
      </c>
      <c r="C273" s="31" t="s">
        <v>0</v>
      </c>
      <c r="D273" s="5">
        <v>4.0</v>
      </c>
      <c r="E273" s="6">
        <v>26.0</v>
      </c>
      <c r="F273" s="7">
        <v>9.0</v>
      </c>
      <c r="G273" s="8">
        <v>29.0</v>
      </c>
      <c r="H273" s="9">
        <v>48.0</v>
      </c>
      <c r="I273" s="10">
        <v>21.0</v>
      </c>
      <c r="J273" s="11">
        <v>10.0</v>
      </c>
      <c r="K273" s="12">
        <v>6.0</v>
      </c>
      <c r="L273" s="13">
        <v>20.0</v>
      </c>
      <c r="M273" s="31"/>
      <c r="N273" s="14">
        <v>7.0</v>
      </c>
      <c r="O273" s="15">
        <v>12.0</v>
      </c>
      <c r="P273" s="16">
        <v>4.0</v>
      </c>
      <c r="Q273" s="17">
        <v>17.0</v>
      </c>
      <c r="R273" s="18">
        <v>47.0</v>
      </c>
      <c r="S273" s="19">
        <v>7.0</v>
      </c>
      <c r="T273" s="20">
        <v>7.0</v>
      </c>
      <c r="U273" s="21">
        <v>12.0</v>
      </c>
      <c r="V273" s="22">
        <v>22.0</v>
      </c>
      <c r="W273" s="31"/>
      <c r="X273" s="14">
        <v>1.0</v>
      </c>
      <c r="Y273" s="15">
        <v>6.0</v>
      </c>
      <c r="Z273" s="16">
        <v>9.0</v>
      </c>
      <c r="AA273" s="17">
        <v>17.0</v>
      </c>
      <c r="AB273" s="18">
        <v>51.0</v>
      </c>
      <c r="AC273" s="19">
        <v>7.0</v>
      </c>
      <c r="AD273" s="20">
        <v>15.0</v>
      </c>
      <c r="AE273" s="21">
        <v>10.0</v>
      </c>
      <c r="AF273" s="22">
        <v>11.0</v>
      </c>
      <c r="AG273" s="38"/>
      <c r="AH273" s="14">
        <v>7.0</v>
      </c>
      <c r="AI273" s="15">
        <v>12.0</v>
      </c>
      <c r="AJ273" s="16">
        <v>4.0</v>
      </c>
      <c r="AK273" s="20">
        <v>7.0</v>
      </c>
      <c r="AL273" s="21">
        <v>12.0</v>
      </c>
      <c r="AM273" s="22">
        <v>22.0</v>
      </c>
      <c r="AN273" s="39">
        <f t="shared" ref="AN273:AP273" si="271">AH273/(AH273+AK273)</f>
        <v>0.5</v>
      </c>
      <c r="AO273" s="39">
        <f t="shared" si="271"/>
        <v>0.5</v>
      </c>
      <c r="AP273" s="39">
        <f t="shared" si="271"/>
        <v>0.1538461538</v>
      </c>
      <c r="AQ273" s="23"/>
      <c r="AR273" s="23"/>
      <c r="AS273" s="23"/>
    </row>
    <row r="274">
      <c r="A274" s="29">
        <v>4009.0</v>
      </c>
      <c r="B274" s="30">
        <v>1116.0</v>
      </c>
      <c r="C274" s="31" t="s">
        <v>0</v>
      </c>
      <c r="D274" s="5">
        <v>2.0</v>
      </c>
      <c r="E274" s="6">
        <v>12.0</v>
      </c>
      <c r="F274" s="7">
        <v>11.0</v>
      </c>
      <c r="G274" s="8">
        <v>25.0</v>
      </c>
      <c r="H274" s="9">
        <v>26.0</v>
      </c>
      <c r="I274" s="10">
        <v>17.0</v>
      </c>
      <c r="J274" s="11">
        <v>9.0</v>
      </c>
      <c r="K274" s="12">
        <v>5.0</v>
      </c>
      <c r="L274" s="13">
        <v>20.0</v>
      </c>
      <c r="M274" s="31"/>
      <c r="N274" s="14">
        <v>4.0</v>
      </c>
      <c r="O274" s="15">
        <v>1.0</v>
      </c>
      <c r="P274" s="16">
        <v>9.0</v>
      </c>
      <c r="Q274" s="17">
        <v>20.0</v>
      </c>
      <c r="R274" s="18">
        <v>48.0</v>
      </c>
      <c r="S274" s="19">
        <v>7.0</v>
      </c>
      <c r="T274" s="20">
        <v>7.0</v>
      </c>
      <c r="U274" s="21">
        <v>11.0</v>
      </c>
      <c r="V274" s="22">
        <v>6.0</v>
      </c>
      <c r="W274" s="31"/>
      <c r="X274" s="14">
        <v>3.0</v>
      </c>
      <c r="Y274" s="15">
        <v>0.0</v>
      </c>
      <c r="Z274" s="16">
        <v>7.0</v>
      </c>
      <c r="AA274" s="17">
        <v>18.0</v>
      </c>
      <c r="AB274" s="18">
        <v>46.0</v>
      </c>
      <c r="AC274" s="19">
        <v>6.0</v>
      </c>
      <c r="AD274" s="20">
        <v>8.0</v>
      </c>
      <c r="AE274" s="21">
        <v>8.0</v>
      </c>
      <c r="AF274" s="22">
        <v>6.0</v>
      </c>
      <c r="AG274" s="38"/>
      <c r="AH274" s="14">
        <v>4.0</v>
      </c>
      <c r="AI274" s="15">
        <v>1.0</v>
      </c>
      <c r="AJ274" s="16">
        <v>9.0</v>
      </c>
      <c r="AK274" s="20">
        <v>7.0</v>
      </c>
      <c r="AL274" s="21">
        <v>11.0</v>
      </c>
      <c r="AM274" s="22">
        <v>6.0</v>
      </c>
      <c r="AN274" s="39">
        <f t="shared" ref="AN274:AP274" si="272">AH274/(AH274+AK274)</f>
        <v>0.3636363636</v>
      </c>
      <c r="AO274" s="39">
        <f t="shared" si="272"/>
        <v>0.08333333333</v>
      </c>
      <c r="AP274" s="39">
        <f t="shared" si="272"/>
        <v>0.6</v>
      </c>
      <c r="AQ274" s="23"/>
      <c r="AR274" s="23"/>
      <c r="AS274" s="23"/>
    </row>
    <row r="275">
      <c r="A275" s="29">
        <v>4010.0</v>
      </c>
      <c r="B275" s="30">
        <v>2785.0</v>
      </c>
      <c r="C275" s="31" t="s">
        <v>0</v>
      </c>
      <c r="D275" s="5">
        <v>38.0</v>
      </c>
      <c r="E275" s="6">
        <v>60.0</v>
      </c>
      <c r="F275" s="7">
        <v>43.0</v>
      </c>
      <c r="G275" s="8">
        <v>124.0</v>
      </c>
      <c r="H275" s="9">
        <v>195.0</v>
      </c>
      <c r="I275" s="10">
        <v>84.0</v>
      </c>
      <c r="J275" s="11">
        <v>47.0</v>
      </c>
      <c r="K275" s="12">
        <v>50.0</v>
      </c>
      <c r="L275" s="13">
        <v>97.0</v>
      </c>
      <c r="M275" s="31"/>
      <c r="N275" s="14">
        <v>29.0</v>
      </c>
      <c r="O275" s="15">
        <v>27.0</v>
      </c>
      <c r="P275" s="16">
        <v>21.0</v>
      </c>
      <c r="Q275" s="17">
        <v>105.0</v>
      </c>
      <c r="R275" s="18">
        <v>186.0</v>
      </c>
      <c r="S275" s="19">
        <v>65.0</v>
      </c>
      <c r="T275" s="20">
        <v>61.0</v>
      </c>
      <c r="U275" s="21">
        <v>49.0</v>
      </c>
      <c r="V275" s="22">
        <v>61.0</v>
      </c>
      <c r="W275" s="31"/>
      <c r="X275" s="14">
        <v>14.0</v>
      </c>
      <c r="Y275" s="15">
        <v>6.0</v>
      </c>
      <c r="Z275" s="16">
        <v>31.0</v>
      </c>
      <c r="AA275" s="17">
        <v>111.0</v>
      </c>
      <c r="AB275" s="18">
        <v>194.0</v>
      </c>
      <c r="AC275" s="19">
        <v>71.0</v>
      </c>
      <c r="AD275" s="20">
        <v>53.0</v>
      </c>
      <c r="AE275" s="21">
        <v>44.0</v>
      </c>
      <c r="AF275" s="22">
        <v>41.0</v>
      </c>
      <c r="AG275" s="38"/>
      <c r="AH275" s="14">
        <v>29.0</v>
      </c>
      <c r="AI275" s="15">
        <v>27.0</v>
      </c>
      <c r="AJ275" s="16">
        <v>21.0</v>
      </c>
      <c r="AK275" s="20">
        <v>61.0</v>
      </c>
      <c r="AL275" s="21">
        <v>49.0</v>
      </c>
      <c r="AM275" s="22">
        <v>61.0</v>
      </c>
      <c r="AN275" s="39">
        <f t="shared" ref="AN275:AP275" si="273">AH275/(AH275+AK275)</f>
        <v>0.3222222222</v>
      </c>
      <c r="AO275" s="39">
        <f t="shared" si="273"/>
        <v>0.3552631579</v>
      </c>
      <c r="AP275" s="39">
        <f t="shared" si="273"/>
        <v>0.256097561</v>
      </c>
      <c r="AQ275" s="23"/>
      <c r="AR275" s="23"/>
      <c r="AS275" s="23"/>
    </row>
    <row r="276">
      <c r="A276" s="29">
        <v>4011.0</v>
      </c>
      <c r="B276" s="30">
        <v>1015.0</v>
      </c>
      <c r="C276" s="31" t="s">
        <v>0</v>
      </c>
      <c r="D276" s="5">
        <v>7.0</v>
      </c>
      <c r="E276" s="6">
        <v>17.0</v>
      </c>
      <c r="F276" s="7">
        <v>7.0</v>
      </c>
      <c r="G276" s="8">
        <v>18.0</v>
      </c>
      <c r="H276" s="9">
        <v>62.0</v>
      </c>
      <c r="I276" s="10">
        <v>22.0</v>
      </c>
      <c r="J276" s="11">
        <v>19.0</v>
      </c>
      <c r="K276" s="12">
        <v>11.0</v>
      </c>
      <c r="L276" s="13">
        <v>28.0</v>
      </c>
      <c r="M276" s="31"/>
      <c r="N276" s="14">
        <v>5.0</v>
      </c>
      <c r="O276" s="15">
        <v>10.0</v>
      </c>
      <c r="P276" s="16">
        <v>3.0</v>
      </c>
      <c r="Q276" s="17">
        <v>27.0</v>
      </c>
      <c r="R276" s="18">
        <v>65.0</v>
      </c>
      <c r="S276" s="19">
        <v>19.0</v>
      </c>
      <c r="T276" s="20">
        <v>9.0</v>
      </c>
      <c r="U276" s="21">
        <v>17.0</v>
      </c>
      <c r="V276" s="22">
        <v>10.0</v>
      </c>
      <c r="W276" s="31"/>
      <c r="X276" s="14">
        <v>4.0</v>
      </c>
      <c r="Y276" s="15">
        <v>2.0</v>
      </c>
      <c r="Z276" s="16">
        <v>7.0</v>
      </c>
      <c r="AA276" s="17">
        <v>26.0</v>
      </c>
      <c r="AB276" s="18">
        <v>61.0</v>
      </c>
      <c r="AC276" s="19">
        <v>22.0</v>
      </c>
      <c r="AD276" s="20">
        <v>4.0</v>
      </c>
      <c r="AE276" s="21">
        <v>17.0</v>
      </c>
      <c r="AF276" s="22">
        <v>4.0</v>
      </c>
      <c r="AG276" s="38"/>
      <c r="AH276" s="14">
        <v>5.0</v>
      </c>
      <c r="AI276" s="15">
        <v>10.0</v>
      </c>
      <c r="AJ276" s="16">
        <v>3.0</v>
      </c>
      <c r="AK276" s="20">
        <v>9.0</v>
      </c>
      <c r="AL276" s="21">
        <v>17.0</v>
      </c>
      <c r="AM276" s="22">
        <v>10.0</v>
      </c>
      <c r="AN276" s="39">
        <f t="shared" ref="AN276:AP276" si="274">AH276/(AH276+AK276)</f>
        <v>0.3571428571</v>
      </c>
      <c r="AO276" s="39">
        <f t="shared" si="274"/>
        <v>0.3703703704</v>
      </c>
      <c r="AP276" s="39">
        <f t="shared" si="274"/>
        <v>0.2307692308</v>
      </c>
      <c r="AQ276" s="23"/>
      <c r="AR276" s="23"/>
      <c r="AS276" s="23"/>
    </row>
    <row r="277">
      <c r="A277" s="29">
        <v>4012.0</v>
      </c>
      <c r="B277" s="30">
        <v>2201.0</v>
      </c>
      <c r="C277" s="31" t="s">
        <v>0</v>
      </c>
      <c r="D277" s="5">
        <v>38.0</v>
      </c>
      <c r="E277" s="6">
        <v>39.0</v>
      </c>
      <c r="F277" s="7">
        <v>22.0</v>
      </c>
      <c r="G277" s="8">
        <v>97.0</v>
      </c>
      <c r="H277" s="9">
        <v>156.0</v>
      </c>
      <c r="I277" s="10">
        <v>54.0</v>
      </c>
      <c r="J277" s="11">
        <v>37.0</v>
      </c>
      <c r="K277" s="12">
        <v>24.0</v>
      </c>
      <c r="L277" s="13">
        <v>97.0</v>
      </c>
      <c r="M277" s="31"/>
      <c r="N277" s="14">
        <v>30.0</v>
      </c>
      <c r="O277" s="15">
        <v>25.0</v>
      </c>
      <c r="P277" s="16">
        <v>12.0</v>
      </c>
      <c r="Q277" s="17">
        <v>63.0</v>
      </c>
      <c r="R277" s="18">
        <v>154.0</v>
      </c>
      <c r="S277" s="19">
        <v>37.0</v>
      </c>
      <c r="T277" s="20">
        <v>47.0</v>
      </c>
      <c r="U277" s="21">
        <v>55.0</v>
      </c>
      <c r="V277" s="22">
        <v>32.0</v>
      </c>
      <c r="W277" s="31"/>
      <c r="X277" s="14">
        <v>22.0</v>
      </c>
      <c r="Y277" s="15">
        <v>15.0</v>
      </c>
      <c r="Z277" s="16">
        <v>18.0</v>
      </c>
      <c r="AA277" s="17">
        <v>65.0</v>
      </c>
      <c r="AB277" s="18">
        <v>162.0</v>
      </c>
      <c r="AC277" s="19">
        <v>38.0</v>
      </c>
      <c r="AD277" s="20">
        <v>44.0</v>
      </c>
      <c r="AE277" s="21">
        <v>40.0</v>
      </c>
      <c r="AF277" s="22">
        <v>14.0</v>
      </c>
      <c r="AG277" s="38"/>
      <c r="AH277" s="14">
        <v>30.0</v>
      </c>
      <c r="AI277" s="15">
        <v>25.0</v>
      </c>
      <c r="AJ277" s="16">
        <v>12.0</v>
      </c>
      <c r="AK277" s="20">
        <v>47.0</v>
      </c>
      <c r="AL277" s="21">
        <v>55.0</v>
      </c>
      <c r="AM277" s="22">
        <v>32.0</v>
      </c>
      <c r="AN277" s="39">
        <f t="shared" ref="AN277:AP277" si="275">AH277/(AH277+AK277)</f>
        <v>0.3896103896</v>
      </c>
      <c r="AO277" s="39">
        <f t="shared" si="275"/>
        <v>0.3125</v>
      </c>
      <c r="AP277" s="39">
        <f t="shared" si="275"/>
        <v>0.2727272727</v>
      </c>
      <c r="AQ277" s="23"/>
      <c r="AR277" s="23"/>
      <c r="AS277" s="23"/>
    </row>
    <row r="278">
      <c r="A278" s="29">
        <v>4013.0</v>
      </c>
      <c r="B278" s="30">
        <v>3213.0</v>
      </c>
      <c r="C278" s="31" t="s">
        <v>0</v>
      </c>
      <c r="D278" s="5">
        <v>30.0</v>
      </c>
      <c r="E278" s="6">
        <v>40.0</v>
      </c>
      <c r="F278" s="7">
        <v>27.0</v>
      </c>
      <c r="G278" s="8">
        <v>98.0</v>
      </c>
      <c r="H278" s="9">
        <v>113.0</v>
      </c>
      <c r="I278" s="10">
        <v>50.0</v>
      </c>
      <c r="J278" s="11">
        <v>48.0</v>
      </c>
      <c r="K278" s="12">
        <v>20.0</v>
      </c>
      <c r="L278" s="13">
        <v>85.0</v>
      </c>
      <c r="M278" s="31"/>
      <c r="N278" s="14">
        <v>16.0</v>
      </c>
      <c r="O278" s="15">
        <v>20.0</v>
      </c>
      <c r="P278" s="16">
        <v>16.0</v>
      </c>
      <c r="Q278" s="17">
        <v>88.0</v>
      </c>
      <c r="R278" s="18">
        <v>131.0</v>
      </c>
      <c r="S278" s="19">
        <v>38.0</v>
      </c>
      <c r="T278" s="20">
        <v>42.0</v>
      </c>
      <c r="U278" s="21">
        <v>31.0</v>
      </c>
      <c r="V278" s="22">
        <v>23.0</v>
      </c>
      <c r="W278" s="31"/>
      <c r="X278" s="14">
        <v>10.0</v>
      </c>
      <c r="Y278" s="15">
        <v>7.0</v>
      </c>
      <c r="Z278" s="16">
        <v>16.0</v>
      </c>
      <c r="AA278" s="17">
        <v>89.0</v>
      </c>
      <c r="AB278" s="18">
        <v>136.0</v>
      </c>
      <c r="AC278" s="19">
        <v>44.0</v>
      </c>
      <c r="AD278" s="20">
        <v>26.0</v>
      </c>
      <c r="AE278" s="21">
        <v>29.0</v>
      </c>
      <c r="AF278" s="22">
        <v>13.0</v>
      </c>
      <c r="AG278" s="38"/>
      <c r="AH278" s="14">
        <v>16.0</v>
      </c>
      <c r="AI278" s="15">
        <v>20.0</v>
      </c>
      <c r="AJ278" s="16">
        <v>16.0</v>
      </c>
      <c r="AK278" s="20">
        <v>42.0</v>
      </c>
      <c r="AL278" s="21">
        <v>31.0</v>
      </c>
      <c r="AM278" s="22">
        <v>23.0</v>
      </c>
      <c r="AN278" s="39">
        <f t="shared" ref="AN278:AP278" si="276">AH278/(AH278+AK278)</f>
        <v>0.275862069</v>
      </c>
      <c r="AO278" s="39">
        <f t="shared" si="276"/>
        <v>0.3921568627</v>
      </c>
      <c r="AP278" s="39">
        <f t="shared" si="276"/>
        <v>0.4102564103</v>
      </c>
      <c r="AQ278" s="23"/>
      <c r="AR278" s="23"/>
      <c r="AS278" s="23"/>
    </row>
    <row r="279">
      <c r="A279" s="29">
        <v>4017.0</v>
      </c>
      <c r="B279" s="30">
        <v>2502.0</v>
      </c>
      <c r="C279" s="31" t="s">
        <v>0</v>
      </c>
      <c r="D279" s="5">
        <v>15.0</v>
      </c>
      <c r="E279" s="6">
        <v>28.0</v>
      </c>
      <c r="F279" s="7">
        <v>13.0</v>
      </c>
      <c r="G279" s="8">
        <v>67.0</v>
      </c>
      <c r="H279" s="9">
        <v>164.0</v>
      </c>
      <c r="I279" s="10">
        <v>41.0</v>
      </c>
      <c r="J279" s="11">
        <v>28.0</v>
      </c>
      <c r="K279" s="12">
        <v>24.0</v>
      </c>
      <c r="L279" s="13">
        <v>62.0</v>
      </c>
      <c r="M279" s="31"/>
      <c r="N279" s="14">
        <v>3.0</v>
      </c>
      <c r="O279" s="15">
        <v>4.0</v>
      </c>
      <c r="P279" s="16">
        <v>6.0</v>
      </c>
      <c r="Q279" s="17">
        <v>97.0</v>
      </c>
      <c r="R279" s="18">
        <v>202.0</v>
      </c>
      <c r="S279" s="19">
        <v>57.0</v>
      </c>
      <c r="T279" s="20">
        <v>4.0</v>
      </c>
      <c r="U279" s="21">
        <v>5.0</v>
      </c>
      <c r="V279" s="22">
        <v>4.0</v>
      </c>
      <c r="W279" s="31"/>
      <c r="X279" s="14">
        <v>5.0</v>
      </c>
      <c r="Y279" s="15">
        <v>0.0</v>
      </c>
      <c r="Z279" s="16">
        <v>6.0</v>
      </c>
      <c r="AA279" s="17">
        <v>103.0</v>
      </c>
      <c r="AB279" s="18">
        <v>221.0</v>
      </c>
      <c r="AC279" s="19">
        <v>58.0</v>
      </c>
      <c r="AD279" s="20">
        <v>3.0</v>
      </c>
      <c r="AE279" s="21">
        <v>3.0</v>
      </c>
      <c r="AF279" s="22">
        <v>2.0</v>
      </c>
      <c r="AG279" s="38"/>
      <c r="AH279" s="14">
        <v>3.0</v>
      </c>
      <c r="AI279" s="15">
        <v>4.0</v>
      </c>
      <c r="AJ279" s="16">
        <v>6.0</v>
      </c>
      <c r="AK279" s="20">
        <v>4.0</v>
      </c>
      <c r="AL279" s="21">
        <v>5.0</v>
      </c>
      <c r="AM279" s="22">
        <v>4.0</v>
      </c>
      <c r="AN279" s="39">
        <f t="shared" ref="AN279:AP279" si="277">AH279/(AH279+AK279)</f>
        <v>0.4285714286</v>
      </c>
      <c r="AO279" s="39">
        <f t="shared" si="277"/>
        <v>0.4444444444</v>
      </c>
      <c r="AP279" s="39">
        <f t="shared" si="277"/>
        <v>0.6</v>
      </c>
      <c r="AQ279" s="23"/>
      <c r="AR279" s="23"/>
      <c r="AS279" s="23"/>
    </row>
    <row r="280">
      <c r="A280" s="29">
        <v>4018.0</v>
      </c>
      <c r="B280" s="30">
        <v>615.0</v>
      </c>
      <c r="C280" s="31" t="s">
        <v>0</v>
      </c>
      <c r="D280" s="5">
        <v>7.0</v>
      </c>
      <c r="E280" s="6">
        <v>22.0</v>
      </c>
      <c r="F280" s="7">
        <v>18.0</v>
      </c>
      <c r="G280" s="8">
        <v>17.0</v>
      </c>
      <c r="H280" s="9">
        <v>27.0</v>
      </c>
      <c r="I280" s="10">
        <v>23.0</v>
      </c>
      <c r="J280" s="11">
        <v>2.0</v>
      </c>
      <c r="K280" s="12">
        <v>5.0</v>
      </c>
      <c r="L280" s="13">
        <v>20.0</v>
      </c>
      <c r="M280" s="31"/>
      <c r="N280" s="14">
        <v>9.0</v>
      </c>
      <c r="O280" s="15">
        <v>6.0</v>
      </c>
      <c r="P280" s="16">
        <v>9.0</v>
      </c>
      <c r="Q280" s="17">
        <v>5.0</v>
      </c>
      <c r="R280" s="18">
        <v>41.0</v>
      </c>
      <c r="S280" s="19">
        <v>6.0</v>
      </c>
      <c r="T280" s="20">
        <v>7.0</v>
      </c>
      <c r="U280" s="21">
        <v>12.0</v>
      </c>
      <c r="V280" s="22">
        <v>15.0</v>
      </c>
      <c r="W280" s="31"/>
      <c r="X280" s="14">
        <v>6.0</v>
      </c>
      <c r="Y280" s="15">
        <v>8.0</v>
      </c>
      <c r="Z280" s="16">
        <v>16.0</v>
      </c>
      <c r="AA280" s="17">
        <v>5.0</v>
      </c>
      <c r="AB280" s="18">
        <v>39.0</v>
      </c>
      <c r="AC280" s="19">
        <v>6.0</v>
      </c>
      <c r="AD280" s="20">
        <v>6.0</v>
      </c>
      <c r="AE280" s="21">
        <v>5.0</v>
      </c>
      <c r="AF280" s="22">
        <v>9.0</v>
      </c>
      <c r="AG280" s="38"/>
      <c r="AH280" s="14">
        <v>9.0</v>
      </c>
      <c r="AI280" s="15">
        <v>6.0</v>
      </c>
      <c r="AJ280" s="16">
        <v>9.0</v>
      </c>
      <c r="AK280" s="20">
        <v>7.0</v>
      </c>
      <c r="AL280" s="21">
        <v>12.0</v>
      </c>
      <c r="AM280" s="22">
        <v>15.0</v>
      </c>
      <c r="AN280" s="39">
        <f t="shared" ref="AN280:AP280" si="278">AH280/(AH280+AK280)</f>
        <v>0.5625</v>
      </c>
      <c r="AO280" s="39">
        <f t="shared" si="278"/>
        <v>0.3333333333</v>
      </c>
      <c r="AP280" s="39">
        <f t="shared" si="278"/>
        <v>0.375</v>
      </c>
      <c r="AQ280" s="23"/>
      <c r="AR280" s="23"/>
      <c r="AS280" s="23"/>
    </row>
    <row r="281">
      <c r="A281" s="29">
        <v>4019.0</v>
      </c>
      <c r="B281" s="30">
        <v>2418.0</v>
      </c>
      <c r="C281" s="31" t="s">
        <v>0</v>
      </c>
      <c r="D281" s="5">
        <v>5.0</v>
      </c>
      <c r="E281" s="6">
        <v>23.0</v>
      </c>
      <c r="F281" s="7">
        <v>9.0</v>
      </c>
      <c r="G281" s="8">
        <v>21.0</v>
      </c>
      <c r="H281" s="9">
        <v>78.0</v>
      </c>
      <c r="I281" s="10">
        <v>14.0</v>
      </c>
      <c r="J281" s="11">
        <v>16.0</v>
      </c>
      <c r="K281" s="12">
        <v>13.0</v>
      </c>
      <c r="L281" s="13">
        <v>49.0</v>
      </c>
      <c r="M281" s="31"/>
      <c r="N281" s="14">
        <v>5.0</v>
      </c>
      <c r="O281" s="15">
        <v>5.0</v>
      </c>
      <c r="P281" s="16">
        <v>3.0</v>
      </c>
      <c r="Q281" s="17">
        <v>20.0</v>
      </c>
      <c r="R281" s="18">
        <v>85.0</v>
      </c>
      <c r="S281" s="19">
        <v>21.0</v>
      </c>
      <c r="T281" s="20">
        <v>7.0</v>
      </c>
      <c r="U281" s="21">
        <v>8.0</v>
      </c>
      <c r="V281" s="22">
        <v>11.0</v>
      </c>
      <c r="W281" s="31"/>
      <c r="X281" s="14">
        <v>5.0</v>
      </c>
      <c r="Y281" s="15">
        <v>3.0</v>
      </c>
      <c r="Z281" s="16">
        <v>2.0</v>
      </c>
      <c r="AA281" s="17">
        <v>20.0</v>
      </c>
      <c r="AB281" s="18">
        <v>81.0</v>
      </c>
      <c r="AC281" s="19">
        <v>20.0</v>
      </c>
      <c r="AD281" s="20">
        <v>6.0</v>
      </c>
      <c r="AE281" s="21">
        <v>8.0</v>
      </c>
      <c r="AF281" s="22">
        <v>12.0</v>
      </c>
      <c r="AG281" s="38"/>
      <c r="AH281" s="14">
        <v>5.0</v>
      </c>
      <c r="AI281" s="15">
        <v>5.0</v>
      </c>
      <c r="AJ281" s="16">
        <v>3.0</v>
      </c>
      <c r="AK281" s="20">
        <v>7.0</v>
      </c>
      <c r="AL281" s="21">
        <v>8.0</v>
      </c>
      <c r="AM281" s="22">
        <v>11.0</v>
      </c>
      <c r="AN281" s="39">
        <f t="shared" ref="AN281:AP281" si="279">AH281/(AH281+AK281)</f>
        <v>0.4166666667</v>
      </c>
      <c r="AO281" s="39">
        <f t="shared" si="279"/>
        <v>0.3846153846</v>
      </c>
      <c r="AP281" s="39">
        <f t="shared" si="279"/>
        <v>0.2142857143</v>
      </c>
      <c r="AQ281" s="23"/>
      <c r="AR281" s="23"/>
      <c r="AS281" s="23"/>
    </row>
    <row r="282">
      <c r="A282" s="29">
        <v>4020.0</v>
      </c>
      <c r="B282" s="30">
        <v>1472.0</v>
      </c>
      <c r="C282" s="31" t="s">
        <v>0</v>
      </c>
      <c r="D282" s="5">
        <v>4.0</v>
      </c>
      <c r="E282" s="6">
        <v>22.0</v>
      </c>
      <c r="F282" s="7">
        <v>10.0</v>
      </c>
      <c r="G282" s="8">
        <v>9.0</v>
      </c>
      <c r="H282" s="9">
        <v>74.0</v>
      </c>
      <c r="I282" s="10">
        <v>19.0</v>
      </c>
      <c r="J282" s="11">
        <v>4.0</v>
      </c>
      <c r="K282" s="12">
        <v>19.0</v>
      </c>
      <c r="L282" s="13">
        <v>47.0</v>
      </c>
      <c r="M282" s="31"/>
      <c r="N282" s="14">
        <v>2.0</v>
      </c>
      <c r="O282" s="15">
        <v>7.0</v>
      </c>
      <c r="P282" s="16">
        <v>3.0</v>
      </c>
      <c r="Q282" s="17">
        <v>9.0</v>
      </c>
      <c r="R282" s="18">
        <v>84.0</v>
      </c>
      <c r="S282" s="19">
        <v>33.0</v>
      </c>
      <c r="T282" s="20">
        <v>2.0</v>
      </c>
      <c r="U282" s="21">
        <v>22.0</v>
      </c>
      <c r="V282" s="22">
        <v>8.0</v>
      </c>
      <c r="W282" s="31"/>
      <c r="X282" s="14">
        <v>1.0</v>
      </c>
      <c r="Y282" s="15">
        <v>7.0</v>
      </c>
      <c r="Z282" s="16">
        <v>1.0</v>
      </c>
      <c r="AA282" s="17">
        <v>10.0</v>
      </c>
      <c r="AB282" s="18">
        <v>83.0</v>
      </c>
      <c r="AC282" s="19">
        <v>32.0</v>
      </c>
      <c r="AD282" s="20">
        <v>3.0</v>
      </c>
      <c r="AE282" s="21">
        <v>21.0</v>
      </c>
      <c r="AF282" s="22">
        <v>6.0</v>
      </c>
      <c r="AG282" s="38"/>
      <c r="AH282" s="14">
        <v>2.0</v>
      </c>
      <c r="AI282" s="15">
        <v>7.0</v>
      </c>
      <c r="AJ282" s="16">
        <v>3.0</v>
      </c>
      <c r="AK282" s="20">
        <v>2.0</v>
      </c>
      <c r="AL282" s="21">
        <v>22.0</v>
      </c>
      <c r="AM282" s="22">
        <v>8.0</v>
      </c>
      <c r="AN282" s="39">
        <f t="shared" ref="AN282:AP282" si="280">AH282/(AH282+AK282)</f>
        <v>0.5</v>
      </c>
      <c r="AO282" s="39">
        <f t="shared" si="280"/>
        <v>0.2413793103</v>
      </c>
      <c r="AP282" s="39">
        <f t="shared" si="280"/>
        <v>0.2727272727</v>
      </c>
      <c r="AQ282" s="23"/>
      <c r="AR282" s="23"/>
      <c r="AS282" s="23"/>
    </row>
    <row r="283">
      <c r="A283" s="29">
        <v>4021.0</v>
      </c>
      <c r="B283" s="30">
        <v>1018.0</v>
      </c>
      <c r="C283" s="31" t="s">
        <v>0</v>
      </c>
      <c r="D283" s="5">
        <v>14.0</v>
      </c>
      <c r="E283" s="6">
        <v>25.0</v>
      </c>
      <c r="F283" s="7">
        <v>12.0</v>
      </c>
      <c r="G283" s="8">
        <v>42.0</v>
      </c>
      <c r="H283" s="9">
        <v>66.0</v>
      </c>
      <c r="I283" s="10">
        <v>14.0</v>
      </c>
      <c r="J283" s="11">
        <v>19.0</v>
      </c>
      <c r="K283" s="12">
        <v>8.0</v>
      </c>
      <c r="L283" s="13">
        <v>41.0</v>
      </c>
      <c r="M283" s="31"/>
      <c r="N283" s="14">
        <v>13.0</v>
      </c>
      <c r="O283" s="15">
        <v>8.0</v>
      </c>
      <c r="P283" s="16">
        <v>2.0</v>
      </c>
      <c r="Q283" s="17">
        <v>41.0</v>
      </c>
      <c r="R283" s="18">
        <v>89.0</v>
      </c>
      <c r="S283" s="19">
        <v>13.0</v>
      </c>
      <c r="T283" s="20">
        <v>16.0</v>
      </c>
      <c r="U283" s="21">
        <v>8.0</v>
      </c>
      <c r="V283" s="22">
        <v>20.0</v>
      </c>
      <c r="W283" s="31"/>
      <c r="X283" s="14">
        <v>6.0</v>
      </c>
      <c r="Y283" s="15">
        <v>2.0</v>
      </c>
      <c r="Z283" s="16">
        <v>2.0</v>
      </c>
      <c r="AA283" s="17">
        <v>40.0</v>
      </c>
      <c r="AB283" s="18">
        <v>90.0</v>
      </c>
      <c r="AC283" s="19">
        <v>11.0</v>
      </c>
      <c r="AD283" s="20">
        <v>13.0</v>
      </c>
      <c r="AE283" s="21">
        <v>7.0</v>
      </c>
      <c r="AF283" s="22">
        <v>9.0</v>
      </c>
      <c r="AG283" s="38"/>
      <c r="AH283" s="14">
        <v>13.0</v>
      </c>
      <c r="AI283" s="15">
        <v>8.0</v>
      </c>
      <c r="AJ283" s="16">
        <v>2.0</v>
      </c>
      <c r="AK283" s="20">
        <v>16.0</v>
      </c>
      <c r="AL283" s="21">
        <v>8.0</v>
      </c>
      <c r="AM283" s="22">
        <v>20.0</v>
      </c>
      <c r="AN283" s="39">
        <f t="shared" ref="AN283:AP283" si="281">AH283/(AH283+AK283)</f>
        <v>0.4482758621</v>
      </c>
      <c r="AO283" s="39">
        <f t="shared" si="281"/>
        <v>0.5</v>
      </c>
      <c r="AP283" s="39">
        <f t="shared" si="281"/>
        <v>0.09090909091</v>
      </c>
      <c r="AQ283" s="23"/>
      <c r="AR283" s="23"/>
      <c r="AS283" s="23"/>
    </row>
    <row r="284">
      <c r="A284" s="29">
        <v>4022.0</v>
      </c>
      <c r="B284" s="30">
        <v>1715.0</v>
      </c>
      <c r="C284" s="31" t="s">
        <v>0</v>
      </c>
      <c r="D284" s="5">
        <v>17.0</v>
      </c>
      <c r="E284" s="6">
        <v>27.0</v>
      </c>
      <c r="F284" s="7">
        <v>13.0</v>
      </c>
      <c r="G284" s="8">
        <v>51.0</v>
      </c>
      <c r="H284" s="9">
        <v>105.0</v>
      </c>
      <c r="I284" s="10">
        <v>32.0</v>
      </c>
      <c r="J284" s="11">
        <v>9.0</v>
      </c>
      <c r="K284" s="12">
        <v>16.0</v>
      </c>
      <c r="L284" s="13">
        <v>55.0</v>
      </c>
      <c r="M284" s="31"/>
      <c r="N284" s="14">
        <v>9.0</v>
      </c>
      <c r="O284" s="15">
        <v>15.0</v>
      </c>
      <c r="P284" s="16">
        <v>6.0</v>
      </c>
      <c r="Q284" s="17">
        <v>37.0</v>
      </c>
      <c r="R284" s="18">
        <v>111.0</v>
      </c>
      <c r="S284" s="19">
        <v>29.0</v>
      </c>
      <c r="T284" s="20">
        <v>22.0</v>
      </c>
      <c r="U284" s="21">
        <v>18.0</v>
      </c>
      <c r="V284" s="22">
        <v>15.0</v>
      </c>
      <c r="W284" s="31"/>
      <c r="X284" s="14">
        <v>2.0</v>
      </c>
      <c r="Y284" s="15">
        <v>6.0</v>
      </c>
      <c r="Z284" s="16">
        <v>11.0</v>
      </c>
      <c r="AA284" s="17">
        <v>39.0</v>
      </c>
      <c r="AB284" s="18">
        <v>116.0</v>
      </c>
      <c r="AC284" s="19">
        <v>30.0</v>
      </c>
      <c r="AD284" s="20">
        <v>11.0</v>
      </c>
      <c r="AE284" s="21">
        <v>13.0</v>
      </c>
      <c r="AF284" s="22">
        <v>8.0</v>
      </c>
      <c r="AG284" s="38"/>
      <c r="AH284" s="14">
        <v>9.0</v>
      </c>
      <c r="AI284" s="15">
        <v>15.0</v>
      </c>
      <c r="AJ284" s="16">
        <v>6.0</v>
      </c>
      <c r="AK284" s="20">
        <v>22.0</v>
      </c>
      <c r="AL284" s="21">
        <v>18.0</v>
      </c>
      <c r="AM284" s="22">
        <v>15.0</v>
      </c>
      <c r="AN284" s="39">
        <f t="shared" ref="AN284:AP284" si="282">AH284/(AH284+AK284)</f>
        <v>0.2903225806</v>
      </c>
      <c r="AO284" s="39">
        <f t="shared" si="282"/>
        <v>0.4545454545</v>
      </c>
      <c r="AP284" s="39">
        <f t="shared" si="282"/>
        <v>0.2857142857</v>
      </c>
      <c r="AQ284" s="23"/>
      <c r="AR284" s="23"/>
      <c r="AS284" s="23"/>
    </row>
    <row r="285">
      <c r="A285" s="29">
        <v>4024.0</v>
      </c>
      <c r="B285" s="30">
        <v>1993.0</v>
      </c>
      <c r="C285" s="31" t="s">
        <v>0</v>
      </c>
      <c r="D285" s="5">
        <v>13.0</v>
      </c>
      <c r="E285" s="6">
        <v>24.0</v>
      </c>
      <c r="F285" s="7">
        <v>8.0</v>
      </c>
      <c r="G285" s="8">
        <v>29.0</v>
      </c>
      <c r="H285" s="9">
        <v>56.0</v>
      </c>
      <c r="I285" s="10">
        <v>30.0</v>
      </c>
      <c r="J285" s="11">
        <v>25.0</v>
      </c>
      <c r="K285" s="12">
        <v>15.0</v>
      </c>
      <c r="L285" s="13">
        <v>52.0</v>
      </c>
      <c r="M285" s="31"/>
      <c r="N285" s="14">
        <v>5.0</v>
      </c>
      <c r="O285" s="15">
        <v>4.0</v>
      </c>
      <c r="P285" s="16">
        <v>16.0</v>
      </c>
      <c r="Q285" s="17">
        <v>45.0</v>
      </c>
      <c r="R285" s="18">
        <v>80.0</v>
      </c>
      <c r="S285" s="19">
        <v>29.0</v>
      </c>
      <c r="T285" s="20">
        <v>8.0</v>
      </c>
      <c r="U285" s="21">
        <v>10.0</v>
      </c>
      <c r="V285" s="22">
        <v>6.0</v>
      </c>
      <c r="W285" s="31"/>
      <c r="X285" s="14">
        <v>1.0</v>
      </c>
      <c r="Y285" s="15">
        <v>3.0</v>
      </c>
      <c r="Z285" s="16">
        <v>7.0</v>
      </c>
      <c r="AA285" s="17">
        <v>45.0</v>
      </c>
      <c r="AB285" s="18">
        <v>91.0</v>
      </c>
      <c r="AC285" s="19">
        <v>33.0</v>
      </c>
      <c r="AD285" s="20">
        <v>7.0</v>
      </c>
      <c r="AE285" s="21">
        <v>8.0</v>
      </c>
      <c r="AF285" s="22">
        <v>2.0</v>
      </c>
      <c r="AG285" s="38"/>
      <c r="AH285" s="14">
        <v>5.0</v>
      </c>
      <c r="AI285" s="15">
        <v>4.0</v>
      </c>
      <c r="AJ285" s="16">
        <v>16.0</v>
      </c>
      <c r="AK285" s="20">
        <v>8.0</v>
      </c>
      <c r="AL285" s="21">
        <v>10.0</v>
      </c>
      <c r="AM285" s="22">
        <v>6.0</v>
      </c>
      <c r="AN285" s="39">
        <f t="shared" ref="AN285:AP285" si="283">AH285/(AH285+AK285)</f>
        <v>0.3846153846</v>
      </c>
      <c r="AO285" s="39">
        <f t="shared" si="283"/>
        <v>0.2857142857</v>
      </c>
      <c r="AP285" s="39">
        <f t="shared" si="283"/>
        <v>0.7272727273</v>
      </c>
      <c r="AQ285" s="23"/>
      <c r="AR285" s="23"/>
      <c r="AS285" s="23"/>
    </row>
    <row r="286">
      <c r="A286" s="29">
        <v>4027.0</v>
      </c>
      <c r="B286" s="30">
        <v>1722.0</v>
      </c>
      <c r="C286" s="31" t="s">
        <v>0</v>
      </c>
      <c r="D286" s="5">
        <v>7.0</v>
      </c>
      <c r="E286" s="6">
        <v>27.0</v>
      </c>
      <c r="F286" s="7">
        <v>7.0</v>
      </c>
      <c r="G286" s="8">
        <v>25.0</v>
      </c>
      <c r="H286" s="9">
        <v>73.0</v>
      </c>
      <c r="I286" s="10">
        <v>26.0</v>
      </c>
      <c r="J286" s="11">
        <v>15.0</v>
      </c>
      <c r="K286" s="12">
        <v>7.0</v>
      </c>
      <c r="L286" s="13">
        <v>43.0</v>
      </c>
      <c r="M286" s="31"/>
      <c r="N286" s="14">
        <v>10.0</v>
      </c>
      <c r="O286" s="15">
        <v>4.0</v>
      </c>
      <c r="P286" s="16">
        <v>5.0</v>
      </c>
      <c r="Q286" s="17">
        <v>23.0</v>
      </c>
      <c r="R286" s="18">
        <v>87.0</v>
      </c>
      <c r="S286" s="19">
        <v>12.0</v>
      </c>
      <c r="T286" s="20">
        <v>10.0</v>
      </c>
      <c r="U286" s="21">
        <v>21.0</v>
      </c>
      <c r="V286" s="22">
        <v>7.0</v>
      </c>
      <c r="W286" s="31"/>
      <c r="X286" s="14">
        <v>3.0</v>
      </c>
      <c r="Y286" s="15">
        <v>7.0</v>
      </c>
      <c r="Z286" s="16">
        <v>8.0</v>
      </c>
      <c r="AA286" s="17">
        <v>21.0</v>
      </c>
      <c r="AB286" s="18">
        <v>88.0</v>
      </c>
      <c r="AC286" s="19">
        <v>15.0</v>
      </c>
      <c r="AD286" s="20">
        <v>9.0</v>
      </c>
      <c r="AE286" s="21">
        <v>17.0</v>
      </c>
      <c r="AF286" s="22">
        <v>7.0</v>
      </c>
      <c r="AG286" s="38"/>
      <c r="AH286" s="14">
        <v>10.0</v>
      </c>
      <c r="AI286" s="15">
        <v>4.0</v>
      </c>
      <c r="AJ286" s="16">
        <v>5.0</v>
      </c>
      <c r="AK286" s="20">
        <v>10.0</v>
      </c>
      <c r="AL286" s="21">
        <v>21.0</v>
      </c>
      <c r="AM286" s="22">
        <v>7.0</v>
      </c>
      <c r="AN286" s="39">
        <f t="shared" ref="AN286:AP286" si="284">AH286/(AH286+AK286)</f>
        <v>0.5</v>
      </c>
      <c r="AO286" s="39">
        <f t="shared" si="284"/>
        <v>0.16</v>
      </c>
      <c r="AP286" s="39">
        <f t="shared" si="284"/>
        <v>0.4166666667</v>
      </c>
      <c r="AQ286" s="23"/>
      <c r="AR286" s="23"/>
      <c r="AS286" s="23"/>
    </row>
    <row r="287">
      <c r="A287" s="29">
        <v>4028.0</v>
      </c>
      <c r="B287" s="30">
        <v>2031.0</v>
      </c>
      <c r="C287" s="31" t="s">
        <v>0</v>
      </c>
      <c r="D287" s="5">
        <v>5.0</v>
      </c>
      <c r="E287" s="6">
        <v>12.0</v>
      </c>
      <c r="F287" s="7">
        <v>8.0</v>
      </c>
      <c r="G287" s="8">
        <v>31.0</v>
      </c>
      <c r="H287" s="9">
        <v>105.0</v>
      </c>
      <c r="I287" s="10">
        <v>32.0</v>
      </c>
      <c r="J287" s="11">
        <v>14.0</v>
      </c>
      <c r="K287" s="12">
        <v>13.0</v>
      </c>
      <c r="L287" s="13">
        <v>25.0</v>
      </c>
      <c r="M287" s="31"/>
      <c r="N287" s="14">
        <v>1.0</v>
      </c>
      <c r="O287" s="15">
        <v>0.0</v>
      </c>
      <c r="P287" s="16">
        <v>0.0</v>
      </c>
      <c r="Q287" s="17">
        <v>39.0</v>
      </c>
      <c r="R287" s="18">
        <v>120.0</v>
      </c>
      <c r="S287" s="19">
        <v>35.0</v>
      </c>
      <c r="T287" s="20">
        <v>1.0</v>
      </c>
      <c r="U287" s="21">
        <v>2.0</v>
      </c>
      <c r="V287" s="22">
        <v>4.0</v>
      </c>
      <c r="W287" s="31"/>
      <c r="X287" s="14">
        <v>0.0</v>
      </c>
      <c r="Y287" s="15">
        <v>1.0</v>
      </c>
      <c r="Z287" s="16">
        <v>1.0</v>
      </c>
      <c r="AA287" s="17">
        <v>41.0</v>
      </c>
      <c r="AB287" s="18">
        <v>128.0</v>
      </c>
      <c r="AC287" s="19">
        <v>41.0</v>
      </c>
      <c r="AD287" s="20">
        <v>2.0</v>
      </c>
      <c r="AE287" s="21">
        <v>0.0</v>
      </c>
      <c r="AF287" s="22">
        <v>4.0</v>
      </c>
      <c r="AG287" s="38"/>
      <c r="AH287" s="14">
        <v>1.0</v>
      </c>
      <c r="AI287" s="15">
        <v>0.0</v>
      </c>
      <c r="AJ287" s="16">
        <v>0.0</v>
      </c>
      <c r="AK287" s="20">
        <v>1.0</v>
      </c>
      <c r="AL287" s="21">
        <v>2.0</v>
      </c>
      <c r="AM287" s="22">
        <v>4.0</v>
      </c>
      <c r="AN287" s="39">
        <f t="shared" ref="AN287:AP287" si="285">AH287/(AH287+AK287)</f>
        <v>0.5</v>
      </c>
      <c r="AO287" s="39">
        <f t="shared" si="285"/>
        <v>0</v>
      </c>
      <c r="AP287" s="39">
        <f t="shared" si="285"/>
        <v>0</v>
      </c>
      <c r="AQ287" s="23"/>
      <c r="AR287" s="23"/>
      <c r="AS287" s="23"/>
    </row>
    <row r="288">
      <c r="A288" s="29">
        <v>4030.0</v>
      </c>
      <c r="B288" s="30">
        <v>1978.0</v>
      </c>
      <c r="C288" s="31" t="s">
        <v>0</v>
      </c>
      <c r="D288" s="5">
        <v>4.0</v>
      </c>
      <c r="E288" s="6">
        <v>17.0</v>
      </c>
      <c r="F288" s="7">
        <v>7.0</v>
      </c>
      <c r="G288" s="8">
        <v>32.0</v>
      </c>
      <c r="H288" s="9">
        <v>78.0</v>
      </c>
      <c r="I288" s="10">
        <v>21.0</v>
      </c>
      <c r="J288" s="11">
        <v>7.0</v>
      </c>
      <c r="K288" s="12">
        <v>12.0</v>
      </c>
      <c r="L288" s="13">
        <v>45.0</v>
      </c>
      <c r="M288" s="31"/>
      <c r="N288" s="14">
        <v>0.0</v>
      </c>
      <c r="O288" s="15">
        <v>3.0</v>
      </c>
      <c r="P288" s="16">
        <v>2.0</v>
      </c>
      <c r="Q288" s="17">
        <v>34.0</v>
      </c>
      <c r="R288" s="18">
        <v>103.0</v>
      </c>
      <c r="S288" s="19">
        <v>28.0</v>
      </c>
      <c r="T288" s="20">
        <v>1.0</v>
      </c>
      <c r="U288" s="21">
        <v>1.0</v>
      </c>
      <c r="V288" s="22">
        <v>3.0</v>
      </c>
      <c r="W288" s="31"/>
      <c r="X288" s="14">
        <v>0.0</v>
      </c>
      <c r="Y288" s="15">
        <v>1.0</v>
      </c>
      <c r="Z288" s="16">
        <v>0.0</v>
      </c>
      <c r="AA288" s="17">
        <v>38.0</v>
      </c>
      <c r="AB288" s="18">
        <v>110.0</v>
      </c>
      <c r="AC288" s="19">
        <v>30.0</v>
      </c>
      <c r="AD288" s="20">
        <v>1.0</v>
      </c>
      <c r="AE288" s="21">
        <v>1.0</v>
      </c>
      <c r="AF288" s="22">
        <v>2.0</v>
      </c>
      <c r="AG288" s="38"/>
      <c r="AH288" s="14">
        <v>0.0</v>
      </c>
      <c r="AI288" s="15">
        <v>3.0</v>
      </c>
      <c r="AJ288" s="16">
        <v>2.0</v>
      </c>
      <c r="AK288" s="20">
        <v>1.0</v>
      </c>
      <c r="AL288" s="21">
        <v>1.0</v>
      </c>
      <c r="AM288" s="22">
        <v>3.0</v>
      </c>
      <c r="AN288" s="39">
        <f t="shared" ref="AN288:AP288" si="286">AH288/(AH288+AK288)</f>
        <v>0</v>
      </c>
      <c r="AO288" s="39">
        <f t="shared" si="286"/>
        <v>0.75</v>
      </c>
      <c r="AP288" s="39">
        <f t="shared" si="286"/>
        <v>0.4</v>
      </c>
      <c r="AQ288" s="23"/>
      <c r="AR288" s="23"/>
      <c r="AS288" s="23"/>
    </row>
    <row r="289">
      <c r="A289" s="29">
        <v>4032.0</v>
      </c>
      <c r="B289" s="30">
        <v>1293.0</v>
      </c>
      <c r="C289" s="31" t="s">
        <v>0</v>
      </c>
      <c r="D289" s="5">
        <v>18.0</v>
      </c>
      <c r="E289" s="6">
        <v>22.0</v>
      </c>
      <c r="F289" s="7">
        <v>13.0</v>
      </c>
      <c r="G289" s="8">
        <v>23.0</v>
      </c>
      <c r="H289" s="9">
        <v>54.0</v>
      </c>
      <c r="I289" s="10">
        <v>13.0</v>
      </c>
      <c r="J289" s="11">
        <v>12.0</v>
      </c>
      <c r="K289" s="12">
        <v>11.0</v>
      </c>
      <c r="L289" s="13">
        <v>33.0</v>
      </c>
      <c r="M289" s="31"/>
      <c r="N289" s="14">
        <v>3.0</v>
      </c>
      <c r="O289" s="15">
        <v>10.0</v>
      </c>
      <c r="P289" s="16">
        <v>5.0</v>
      </c>
      <c r="Q289" s="17">
        <v>28.0</v>
      </c>
      <c r="R289" s="18">
        <v>61.0</v>
      </c>
      <c r="S289" s="19">
        <v>13.0</v>
      </c>
      <c r="T289" s="20">
        <v>9.0</v>
      </c>
      <c r="U289" s="21">
        <v>20.0</v>
      </c>
      <c r="V289" s="22">
        <v>14.0</v>
      </c>
      <c r="W289" s="31"/>
      <c r="X289" s="14">
        <v>4.0</v>
      </c>
      <c r="Y289" s="15">
        <v>3.0</v>
      </c>
      <c r="Z289" s="16">
        <v>1.0</v>
      </c>
      <c r="AA289" s="17">
        <v>29.0</v>
      </c>
      <c r="AB289" s="18">
        <v>61.0</v>
      </c>
      <c r="AC289" s="19">
        <v>14.0</v>
      </c>
      <c r="AD289" s="20">
        <v>6.0</v>
      </c>
      <c r="AE289" s="21">
        <v>10.0</v>
      </c>
      <c r="AF289" s="22">
        <v>11.0</v>
      </c>
      <c r="AG289" s="38"/>
      <c r="AH289" s="14">
        <v>3.0</v>
      </c>
      <c r="AI289" s="15">
        <v>10.0</v>
      </c>
      <c r="AJ289" s="16">
        <v>5.0</v>
      </c>
      <c r="AK289" s="20">
        <v>9.0</v>
      </c>
      <c r="AL289" s="21">
        <v>20.0</v>
      </c>
      <c r="AM289" s="22">
        <v>14.0</v>
      </c>
      <c r="AN289" s="39">
        <f t="shared" ref="AN289:AP289" si="287">AH289/(AH289+AK289)</f>
        <v>0.25</v>
      </c>
      <c r="AO289" s="39">
        <f t="shared" si="287"/>
        <v>0.3333333333</v>
      </c>
      <c r="AP289" s="39">
        <f t="shared" si="287"/>
        <v>0.2631578947</v>
      </c>
      <c r="AQ289" s="23"/>
      <c r="AR289" s="23"/>
      <c r="AS289" s="23"/>
    </row>
    <row r="290">
      <c r="A290" s="29">
        <v>4036.0</v>
      </c>
      <c r="B290" s="30">
        <v>2152.0</v>
      </c>
      <c r="C290" s="31" t="s">
        <v>0</v>
      </c>
      <c r="D290" s="5">
        <v>1.0</v>
      </c>
      <c r="E290" s="6">
        <v>26.0</v>
      </c>
      <c r="F290" s="7">
        <v>9.0</v>
      </c>
      <c r="G290" s="8">
        <v>41.0</v>
      </c>
      <c r="H290" s="9">
        <v>76.0</v>
      </c>
      <c r="I290" s="10">
        <v>22.0</v>
      </c>
      <c r="J290" s="11">
        <v>11.0</v>
      </c>
      <c r="K290" s="12">
        <v>16.0</v>
      </c>
      <c r="L290" s="13">
        <v>31.0</v>
      </c>
      <c r="M290" s="31"/>
      <c r="N290" s="14">
        <v>12.0</v>
      </c>
      <c r="O290" s="15">
        <v>5.0</v>
      </c>
      <c r="P290" s="16">
        <v>4.0</v>
      </c>
      <c r="Q290" s="17">
        <v>30.0</v>
      </c>
      <c r="R290" s="18">
        <v>96.0</v>
      </c>
      <c r="S290" s="19">
        <v>25.0</v>
      </c>
      <c r="T290" s="20">
        <v>9.0</v>
      </c>
      <c r="U290" s="21">
        <v>8.0</v>
      </c>
      <c r="V290" s="22">
        <v>13.0</v>
      </c>
      <c r="W290" s="31"/>
      <c r="X290" s="14">
        <v>5.0</v>
      </c>
      <c r="Y290" s="15">
        <v>0.0</v>
      </c>
      <c r="Z290" s="16">
        <v>2.0</v>
      </c>
      <c r="AA290" s="17">
        <v>29.0</v>
      </c>
      <c r="AB290" s="18">
        <v>95.0</v>
      </c>
      <c r="AC290" s="19">
        <v>23.0</v>
      </c>
      <c r="AD290" s="20">
        <v>8.0</v>
      </c>
      <c r="AE290" s="21">
        <v>8.0</v>
      </c>
      <c r="AF290" s="22">
        <v>8.0</v>
      </c>
      <c r="AG290" s="38"/>
      <c r="AH290" s="14">
        <v>12.0</v>
      </c>
      <c r="AI290" s="15">
        <v>5.0</v>
      </c>
      <c r="AJ290" s="16">
        <v>4.0</v>
      </c>
      <c r="AK290" s="20">
        <v>9.0</v>
      </c>
      <c r="AL290" s="21">
        <v>8.0</v>
      </c>
      <c r="AM290" s="22">
        <v>13.0</v>
      </c>
      <c r="AN290" s="39">
        <f t="shared" ref="AN290:AP290" si="288">AH290/(AH290+AK290)</f>
        <v>0.5714285714</v>
      </c>
      <c r="AO290" s="39">
        <f t="shared" si="288"/>
        <v>0.3846153846</v>
      </c>
      <c r="AP290" s="39">
        <f t="shared" si="288"/>
        <v>0.2352941176</v>
      </c>
      <c r="AQ290" s="23"/>
      <c r="AR290" s="23"/>
      <c r="AS290" s="23"/>
    </row>
    <row r="291">
      <c r="A291" s="29">
        <v>4044.0</v>
      </c>
      <c r="B291" s="30">
        <v>2605.0</v>
      </c>
      <c r="C291" s="31" t="s">
        <v>0</v>
      </c>
      <c r="D291" s="5">
        <v>20.0</v>
      </c>
      <c r="E291" s="6">
        <v>27.0</v>
      </c>
      <c r="F291" s="7">
        <v>33.0</v>
      </c>
      <c r="G291" s="8">
        <v>51.0</v>
      </c>
      <c r="H291" s="9">
        <v>95.0</v>
      </c>
      <c r="I291" s="10">
        <v>45.0</v>
      </c>
      <c r="J291" s="11">
        <v>25.0</v>
      </c>
      <c r="K291" s="12">
        <v>18.0</v>
      </c>
      <c r="L291" s="13">
        <v>54.0</v>
      </c>
      <c r="M291" s="31"/>
      <c r="N291" s="14">
        <v>24.0</v>
      </c>
      <c r="O291" s="15">
        <v>8.0</v>
      </c>
      <c r="P291" s="16">
        <v>8.0</v>
      </c>
      <c r="Q291" s="17">
        <v>36.0</v>
      </c>
      <c r="R291" s="18">
        <v>99.0</v>
      </c>
      <c r="S291" s="19">
        <v>36.0</v>
      </c>
      <c r="T291" s="20">
        <v>21.0</v>
      </c>
      <c r="U291" s="21">
        <v>20.0</v>
      </c>
      <c r="V291" s="22">
        <v>38.0</v>
      </c>
      <c r="W291" s="31"/>
      <c r="X291" s="14">
        <v>13.0</v>
      </c>
      <c r="Y291" s="15">
        <v>10.0</v>
      </c>
      <c r="Z291" s="16">
        <v>14.0</v>
      </c>
      <c r="AA291" s="17">
        <v>40.0</v>
      </c>
      <c r="AB291" s="18">
        <v>102.0</v>
      </c>
      <c r="AC291" s="19">
        <v>37.0</v>
      </c>
      <c r="AD291" s="20">
        <v>17.0</v>
      </c>
      <c r="AE291" s="21">
        <v>16.0</v>
      </c>
      <c r="AF291" s="22">
        <v>22.0</v>
      </c>
      <c r="AG291" s="38"/>
      <c r="AH291" s="14">
        <v>24.0</v>
      </c>
      <c r="AI291" s="15">
        <v>8.0</v>
      </c>
      <c r="AJ291" s="16">
        <v>8.0</v>
      </c>
      <c r="AK291" s="20">
        <v>21.0</v>
      </c>
      <c r="AL291" s="21">
        <v>20.0</v>
      </c>
      <c r="AM291" s="22">
        <v>38.0</v>
      </c>
      <c r="AN291" s="39">
        <f t="shared" ref="AN291:AP291" si="289">AH291/(AH291+AK291)</f>
        <v>0.5333333333</v>
      </c>
      <c r="AO291" s="39">
        <f t="shared" si="289"/>
        <v>0.2857142857</v>
      </c>
      <c r="AP291" s="39">
        <f t="shared" si="289"/>
        <v>0.1739130435</v>
      </c>
      <c r="AQ291" s="23"/>
      <c r="AR291" s="23"/>
      <c r="AS291" s="23"/>
    </row>
    <row r="292">
      <c r="A292" s="29">
        <v>4046.0</v>
      </c>
      <c r="B292" s="30">
        <v>797.0</v>
      </c>
      <c r="C292" s="31" t="s">
        <v>0</v>
      </c>
      <c r="D292" s="5">
        <v>10.0</v>
      </c>
      <c r="E292" s="6">
        <v>24.0</v>
      </c>
      <c r="F292" s="7">
        <v>6.0</v>
      </c>
      <c r="G292" s="8">
        <v>53.0</v>
      </c>
      <c r="H292" s="9">
        <v>78.0</v>
      </c>
      <c r="I292" s="10">
        <v>29.0</v>
      </c>
      <c r="J292" s="11">
        <v>22.0</v>
      </c>
      <c r="K292" s="12">
        <v>11.0</v>
      </c>
      <c r="L292" s="13">
        <v>26.0</v>
      </c>
      <c r="M292" s="31"/>
      <c r="N292" s="14">
        <v>23.0</v>
      </c>
      <c r="O292" s="15">
        <v>25.0</v>
      </c>
      <c r="P292" s="16">
        <v>17.0</v>
      </c>
      <c r="Q292" s="17">
        <v>29.0</v>
      </c>
      <c r="R292" s="18">
        <v>51.0</v>
      </c>
      <c r="S292" s="19">
        <v>10.0</v>
      </c>
      <c r="T292" s="20">
        <v>23.0</v>
      </c>
      <c r="U292" s="21">
        <v>23.0</v>
      </c>
      <c r="V292" s="22">
        <v>13.0</v>
      </c>
      <c r="W292" s="31"/>
      <c r="X292" s="14">
        <v>5.0</v>
      </c>
      <c r="Y292" s="15">
        <v>12.0</v>
      </c>
      <c r="Z292" s="16">
        <v>4.0</v>
      </c>
      <c r="AA292" s="17">
        <v>28.0</v>
      </c>
      <c r="AB292" s="18">
        <v>54.0</v>
      </c>
      <c r="AC292" s="19">
        <v>8.0</v>
      </c>
      <c r="AD292" s="20">
        <v>15.0</v>
      </c>
      <c r="AE292" s="21">
        <v>11.0</v>
      </c>
      <c r="AF292" s="22">
        <v>13.0</v>
      </c>
      <c r="AG292" s="38"/>
      <c r="AH292" s="14">
        <v>23.0</v>
      </c>
      <c r="AI292" s="15">
        <v>25.0</v>
      </c>
      <c r="AJ292" s="16">
        <v>17.0</v>
      </c>
      <c r="AK292" s="20">
        <v>23.0</v>
      </c>
      <c r="AL292" s="21">
        <v>23.0</v>
      </c>
      <c r="AM292" s="22">
        <v>13.0</v>
      </c>
      <c r="AN292" s="39">
        <f t="shared" ref="AN292:AP292" si="290">AH292/(AH292+AK292)</f>
        <v>0.5</v>
      </c>
      <c r="AO292" s="39">
        <f t="shared" si="290"/>
        <v>0.5208333333</v>
      </c>
      <c r="AP292" s="39">
        <f t="shared" si="290"/>
        <v>0.5666666667</v>
      </c>
      <c r="AQ292" s="23"/>
      <c r="AR292" s="23"/>
      <c r="AS292" s="23"/>
    </row>
    <row r="293">
      <c r="A293" s="29">
        <v>4304.0</v>
      </c>
      <c r="B293" s="30">
        <v>3152.0</v>
      </c>
      <c r="C293" s="31" t="s">
        <v>0</v>
      </c>
      <c r="D293" s="5">
        <v>21.0</v>
      </c>
      <c r="E293" s="6">
        <v>48.0</v>
      </c>
      <c r="F293" s="7">
        <v>19.0</v>
      </c>
      <c r="G293" s="8">
        <v>78.0</v>
      </c>
      <c r="H293" s="9">
        <v>154.0</v>
      </c>
      <c r="I293" s="10">
        <v>46.0</v>
      </c>
      <c r="J293" s="11">
        <v>25.0</v>
      </c>
      <c r="K293" s="12">
        <v>28.0</v>
      </c>
      <c r="L293" s="13">
        <v>78.0</v>
      </c>
      <c r="M293" s="31"/>
      <c r="N293" s="14">
        <v>7.0</v>
      </c>
      <c r="O293" s="15">
        <v>7.0</v>
      </c>
      <c r="P293" s="16">
        <v>11.0</v>
      </c>
      <c r="Q293" s="17">
        <v>85.0</v>
      </c>
      <c r="R293" s="18">
        <v>183.0</v>
      </c>
      <c r="S293" s="19">
        <v>43.0</v>
      </c>
      <c r="T293" s="20">
        <v>15.0</v>
      </c>
      <c r="U293" s="21">
        <v>27.0</v>
      </c>
      <c r="V293" s="22">
        <v>23.0</v>
      </c>
      <c r="W293" s="31"/>
      <c r="X293" s="14">
        <v>5.0</v>
      </c>
      <c r="Y293" s="15">
        <v>6.0</v>
      </c>
      <c r="Z293" s="16">
        <v>7.0</v>
      </c>
      <c r="AA293" s="17">
        <v>91.0</v>
      </c>
      <c r="AB293" s="18">
        <v>189.0</v>
      </c>
      <c r="AC293" s="19">
        <v>42.0</v>
      </c>
      <c r="AD293" s="20">
        <v>12.0</v>
      </c>
      <c r="AE293" s="21">
        <v>19.0</v>
      </c>
      <c r="AF293" s="22">
        <v>10.0</v>
      </c>
      <c r="AG293" s="38"/>
      <c r="AH293" s="14">
        <v>7.0</v>
      </c>
      <c r="AI293" s="15">
        <v>7.0</v>
      </c>
      <c r="AJ293" s="16">
        <v>11.0</v>
      </c>
      <c r="AK293" s="20">
        <v>15.0</v>
      </c>
      <c r="AL293" s="21">
        <v>27.0</v>
      </c>
      <c r="AM293" s="22">
        <v>23.0</v>
      </c>
      <c r="AN293" s="39">
        <f t="shared" ref="AN293:AP293" si="291">AH293/(AH293+AK293)</f>
        <v>0.3181818182</v>
      </c>
      <c r="AO293" s="39">
        <f t="shared" si="291"/>
        <v>0.2058823529</v>
      </c>
      <c r="AP293" s="39">
        <f t="shared" si="291"/>
        <v>0.3235294118</v>
      </c>
      <c r="AQ293" s="23"/>
      <c r="AR293" s="23"/>
      <c r="AS293" s="23"/>
    </row>
    <row r="294">
      <c r="A294" s="29">
        <v>4306.0</v>
      </c>
      <c r="B294" s="30">
        <v>1830.0</v>
      </c>
      <c r="C294" s="31" t="s">
        <v>0</v>
      </c>
      <c r="D294" s="5">
        <v>7.0</v>
      </c>
      <c r="E294" s="6">
        <v>23.0</v>
      </c>
      <c r="F294" s="7">
        <v>11.0</v>
      </c>
      <c r="G294" s="8">
        <v>38.0</v>
      </c>
      <c r="H294" s="9">
        <v>103.0</v>
      </c>
      <c r="I294" s="10">
        <v>33.0</v>
      </c>
      <c r="J294" s="11">
        <v>17.0</v>
      </c>
      <c r="K294" s="12">
        <v>10.0</v>
      </c>
      <c r="L294" s="13">
        <v>41.0</v>
      </c>
      <c r="M294" s="31"/>
      <c r="N294" s="14">
        <v>5.0</v>
      </c>
      <c r="O294" s="15">
        <v>4.0</v>
      </c>
      <c r="P294" s="16">
        <v>5.0</v>
      </c>
      <c r="Q294" s="17">
        <v>44.0</v>
      </c>
      <c r="R294" s="18">
        <v>118.0</v>
      </c>
      <c r="S294" s="19">
        <v>26.0</v>
      </c>
      <c r="T294" s="20">
        <v>7.0</v>
      </c>
      <c r="U294" s="21">
        <v>6.0</v>
      </c>
      <c r="V294" s="22">
        <v>8.0</v>
      </c>
      <c r="W294" s="31"/>
      <c r="X294" s="14">
        <v>2.0</v>
      </c>
      <c r="Y294" s="15">
        <v>3.0</v>
      </c>
      <c r="Z294" s="16">
        <v>2.0</v>
      </c>
      <c r="AA294" s="17">
        <v>43.0</v>
      </c>
      <c r="AB294" s="18">
        <v>117.0</v>
      </c>
      <c r="AC294" s="19">
        <v>31.0</v>
      </c>
      <c r="AD294" s="20">
        <v>6.0</v>
      </c>
      <c r="AE294" s="21">
        <v>5.0</v>
      </c>
      <c r="AF294" s="22">
        <v>10.0</v>
      </c>
      <c r="AG294" s="38"/>
      <c r="AH294" s="14">
        <v>5.0</v>
      </c>
      <c r="AI294" s="15">
        <v>4.0</v>
      </c>
      <c r="AJ294" s="16">
        <v>5.0</v>
      </c>
      <c r="AK294" s="20">
        <v>7.0</v>
      </c>
      <c r="AL294" s="21">
        <v>6.0</v>
      </c>
      <c r="AM294" s="22">
        <v>8.0</v>
      </c>
      <c r="AN294" s="39">
        <f t="shared" ref="AN294:AP294" si="292">AH294/(AH294+AK294)</f>
        <v>0.4166666667</v>
      </c>
      <c r="AO294" s="39">
        <f t="shared" si="292"/>
        <v>0.4</v>
      </c>
      <c r="AP294" s="39">
        <f t="shared" si="292"/>
        <v>0.3846153846</v>
      </c>
      <c r="AQ294" s="23"/>
      <c r="AR294" s="23"/>
      <c r="AS294" s="23"/>
    </row>
    <row r="295">
      <c r="A295" s="29">
        <v>4387.0</v>
      </c>
      <c r="B295" s="30">
        <v>2206.0</v>
      </c>
      <c r="C295" s="31" t="s">
        <v>0</v>
      </c>
      <c r="D295" s="5">
        <v>3.0</v>
      </c>
      <c r="E295" s="6">
        <v>14.0</v>
      </c>
      <c r="F295" s="7">
        <v>6.0</v>
      </c>
      <c r="G295" s="8">
        <v>14.0</v>
      </c>
      <c r="H295" s="9">
        <v>42.0</v>
      </c>
      <c r="I295" s="10">
        <v>10.0</v>
      </c>
      <c r="J295" s="11">
        <v>9.0</v>
      </c>
      <c r="K295" s="12">
        <v>6.0</v>
      </c>
      <c r="L295" s="13">
        <v>30.0</v>
      </c>
      <c r="M295" s="31"/>
      <c r="N295" s="14">
        <v>2.0</v>
      </c>
      <c r="O295" s="15">
        <v>2.0</v>
      </c>
      <c r="P295" s="16">
        <v>2.0</v>
      </c>
      <c r="Q295" s="17">
        <v>16.0</v>
      </c>
      <c r="R295" s="18">
        <v>57.0</v>
      </c>
      <c r="S295" s="19">
        <v>8.0</v>
      </c>
      <c r="T295" s="20">
        <v>8.0</v>
      </c>
      <c r="U295" s="21">
        <v>5.0</v>
      </c>
      <c r="V295" s="22">
        <v>6.0</v>
      </c>
      <c r="W295" s="31"/>
      <c r="X295" s="14">
        <v>3.0</v>
      </c>
      <c r="Y295" s="15">
        <v>3.0</v>
      </c>
      <c r="Z295" s="16">
        <v>2.0</v>
      </c>
      <c r="AA295" s="17">
        <v>13.0</v>
      </c>
      <c r="AB295" s="18">
        <v>56.0</v>
      </c>
      <c r="AC295" s="19">
        <v>9.0</v>
      </c>
      <c r="AD295" s="20">
        <v>2.0</v>
      </c>
      <c r="AE295" s="21">
        <v>7.0</v>
      </c>
      <c r="AF295" s="22">
        <v>3.0</v>
      </c>
      <c r="AG295" s="38"/>
      <c r="AH295" s="14">
        <v>2.0</v>
      </c>
      <c r="AI295" s="15">
        <v>2.0</v>
      </c>
      <c r="AJ295" s="16">
        <v>2.0</v>
      </c>
      <c r="AK295" s="20">
        <v>8.0</v>
      </c>
      <c r="AL295" s="21">
        <v>5.0</v>
      </c>
      <c r="AM295" s="22">
        <v>6.0</v>
      </c>
      <c r="AN295" s="39">
        <f t="shared" ref="AN295:AP295" si="293">AH295/(AH295+AK295)</f>
        <v>0.2</v>
      </c>
      <c r="AO295" s="39">
        <f t="shared" si="293"/>
        <v>0.2857142857</v>
      </c>
      <c r="AP295" s="39">
        <f t="shared" si="293"/>
        <v>0.25</v>
      </c>
      <c r="AQ295" s="23"/>
      <c r="AR295" s="23"/>
      <c r="AS295" s="23"/>
    </row>
    <row r="296">
      <c r="A296" s="29">
        <v>4400.0</v>
      </c>
      <c r="B296" s="30">
        <v>3024.0</v>
      </c>
      <c r="C296" s="31" t="s">
        <v>0</v>
      </c>
      <c r="D296" s="5">
        <v>28.0</v>
      </c>
      <c r="E296" s="6">
        <v>44.0</v>
      </c>
      <c r="F296" s="7">
        <v>22.0</v>
      </c>
      <c r="G296" s="8">
        <v>69.0</v>
      </c>
      <c r="H296" s="9">
        <v>139.0</v>
      </c>
      <c r="I296" s="10">
        <v>46.0</v>
      </c>
      <c r="J296" s="11">
        <v>23.0</v>
      </c>
      <c r="K296" s="12">
        <v>25.0</v>
      </c>
      <c r="L296" s="13">
        <v>79.0</v>
      </c>
      <c r="M296" s="31"/>
      <c r="N296" s="14">
        <v>18.0</v>
      </c>
      <c r="O296" s="15">
        <v>10.0</v>
      </c>
      <c r="P296" s="16">
        <v>9.0</v>
      </c>
      <c r="Q296" s="17">
        <v>68.0</v>
      </c>
      <c r="R296" s="18">
        <v>138.0</v>
      </c>
      <c r="S296" s="19">
        <v>46.0</v>
      </c>
      <c r="T296" s="20">
        <v>20.0</v>
      </c>
      <c r="U296" s="21">
        <v>32.0</v>
      </c>
      <c r="V296" s="22">
        <v>21.0</v>
      </c>
      <c r="W296" s="31"/>
      <c r="X296" s="14">
        <v>7.0</v>
      </c>
      <c r="Y296" s="15">
        <v>9.0</v>
      </c>
      <c r="Z296" s="16">
        <v>2.0</v>
      </c>
      <c r="AA296" s="17">
        <v>67.0</v>
      </c>
      <c r="AB296" s="18">
        <v>156.0</v>
      </c>
      <c r="AC296" s="19">
        <v>46.0</v>
      </c>
      <c r="AD296" s="20">
        <v>18.0</v>
      </c>
      <c r="AE296" s="21">
        <v>31.0</v>
      </c>
      <c r="AF296" s="22">
        <v>19.0</v>
      </c>
      <c r="AG296" s="38"/>
      <c r="AH296" s="14">
        <v>18.0</v>
      </c>
      <c r="AI296" s="15">
        <v>10.0</v>
      </c>
      <c r="AJ296" s="16">
        <v>9.0</v>
      </c>
      <c r="AK296" s="20">
        <v>20.0</v>
      </c>
      <c r="AL296" s="21">
        <v>32.0</v>
      </c>
      <c r="AM296" s="22">
        <v>21.0</v>
      </c>
      <c r="AN296" s="39">
        <f t="shared" ref="AN296:AP296" si="294">AH296/(AH296+AK296)</f>
        <v>0.4736842105</v>
      </c>
      <c r="AO296" s="39">
        <f t="shared" si="294"/>
        <v>0.2380952381</v>
      </c>
      <c r="AP296" s="39">
        <f t="shared" si="294"/>
        <v>0.3</v>
      </c>
      <c r="AQ296" s="23"/>
      <c r="AR296" s="23"/>
      <c r="AS296" s="23"/>
    </row>
    <row r="297">
      <c r="A297" s="29">
        <v>4402.0</v>
      </c>
      <c r="B297" s="30">
        <v>745.0</v>
      </c>
      <c r="C297" s="31" t="s">
        <v>0</v>
      </c>
      <c r="D297" s="5">
        <v>8.0</v>
      </c>
      <c r="E297" s="6">
        <v>12.0</v>
      </c>
      <c r="F297" s="7">
        <v>9.0</v>
      </c>
      <c r="G297" s="8">
        <v>30.0</v>
      </c>
      <c r="H297" s="9">
        <v>40.0</v>
      </c>
      <c r="I297" s="10">
        <v>7.0</v>
      </c>
      <c r="J297" s="11">
        <v>19.0</v>
      </c>
      <c r="K297" s="12">
        <v>6.0</v>
      </c>
      <c r="L297" s="13">
        <v>20.0</v>
      </c>
      <c r="M297" s="31"/>
      <c r="N297" s="14">
        <v>8.0</v>
      </c>
      <c r="O297" s="15">
        <v>5.0</v>
      </c>
      <c r="P297" s="16">
        <v>1.0</v>
      </c>
      <c r="Q297" s="17">
        <v>27.0</v>
      </c>
      <c r="R297" s="18">
        <v>34.0</v>
      </c>
      <c r="S297" s="19">
        <v>3.0</v>
      </c>
      <c r="T297" s="20">
        <v>14.0</v>
      </c>
      <c r="U297" s="21">
        <v>15.0</v>
      </c>
      <c r="V297" s="22">
        <v>11.0</v>
      </c>
      <c r="W297" s="31"/>
      <c r="X297" s="14">
        <v>3.0</v>
      </c>
      <c r="Y297" s="15">
        <v>3.0</v>
      </c>
      <c r="Z297" s="16">
        <v>7.0</v>
      </c>
      <c r="AA297" s="17">
        <v>28.0</v>
      </c>
      <c r="AB297" s="18">
        <v>35.0</v>
      </c>
      <c r="AC297" s="19">
        <v>2.0</v>
      </c>
      <c r="AD297" s="20">
        <v>14.0</v>
      </c>
      <c r="AE297" s="21">
        <v>9.0</v>
      </c>
      <c r="AF297" s="22">
        <v>4.0</v>
      </c>
      <c r="AG297" s="38"/>
      <c r="AH297" s="14">
        <v>8.0</v>
      </c>
      <c r="AI297" s="15">
        <v>5.0</v>
      </c>
      <c r="AJ297" s="16">
        <v>1.0</v>
      </c>
      <c r="AK297" s="20">
        <v>14.0</v>
      </c>
      <c r="AL297" s="21">
        <v>15.0</v>
      </c>
      <c r="AM297" s="22">
        <v>11.0</v>
      </c>
      <c r="AN297" s="39">
        <f t="shared" ref="AN297:AP297" si="295">AH297/(AH297+AK297)</f>
        <v>0.3636363636</v>
      </c>
      <c r="AO297" s="39">
        <f t="shared" si="295"/>
        <v>0.25</v>
      </c>
      <c r="AP297" s="39">
        <f t="shared" si="295"/>
        <v>0.08333333333</v>
      </c>
      <c r="AQ297" s="23"/>
      <c r="AR297" s="23"/>
      <c r="AS297" s="23"/>
    </row>
    <row r="298">
      <c r="A298" s="29">
        <v>4404.0</v>
      </c>
      <c r="B298" s="30">
        <v>2685.0</v>
      </c>
      <c r="C298" s="31" t="s">
        <v>0</v>
      </c>
      <c r="D298" s="5">
        <v>15.0</v>
      </c>
      <c r="E298" s="6">
        <v>54.0</v>
      </c>
      <c r="F298" s="7">
        <v>11.0</v>
      </c>
      <c r="G298" s="8">
        <v>70.0</v>
      </c>
      <c r="H298" s="9">
        <v>138.0</v>
      </c>
      <c r="I298" s="10">
        <v>45.0</v>
      </c>
      <c r="J298" s="11">
        <v>29.0</v>
      </c>
      <c r="K298" s="12">
        <v>20.0</v>
      </c>
      <c r="L298" s="13">
        <v>79.0</v>
      </c>
      <c r="M298" s="31"/>
      <c r="N298" s="14">
        <v>9.0</v>
      </c>
      <c r="O298" s="15">
        <v>13.0</v>
      </c>
      <c r="P298" s="16">
        <v>7.0</v>
      </c>
      <c r="Q298" s="17">
        <v>68.0</v>
      </c>
      <c r="R298" s="18">
        <v>158.0</v>
      </c>
      <c r="S298" s="19">
        <v>38.0</v>
      </c>
      <c r="T298" s="20">
        <v>20.0</v>
      </c>
      <c r="U298" s="21">
        <v>25.0</v>
      </c>
      <c r="V298" s="22">
        <v>16.0</v>
      </c>
      <c r="W298" s="31"/>
      <c r="X298" s="14">
        <v>8.0</v>
      </c>
      <c r="Y298" s="15">
        <v>5.0</v>
      </c>
      <c r="Z298" s="16">
        <v>7.0</v>
      </c>
      <c r="AA298" s="17">
        <v>70.0</v>
      </c>
      <c r="AB298" s="18">
        <v>159.0</v>
      </c>
      <c r="AC298" s="19">
        <v>45.0</v>
      </c>
      <c r="AD298" s="20">
        <v>9.0</v>
      </c>
      <c r="AE298" s="21">
        <v>11.0</v>
      </c>
      <c r="AF298" s="22">
        <v>7.0</v>
      </c>
      <c r="AG298" s="38"/>
      <c r="AH298" s="14">
        <v>9.0</v>
      </c>
      <c r="AI298" s="15">
        <v>13.0</v>
      </c>
      <c r="AJ298" s="16">
        <v>7.0</v>
      </c>
      <c r="AK298" s="20">
        <v>20.0</v>
      </c>
      <c r="AL298" s="21">
        <v>25.0</v>
      </c>
      <c r="AM298" s="22">
        <v>16.0</v>
      </c>
      <c r="AN298" s="39">
        <f t="shared" ref="AN298:AP298" si="296">AH298/(AH298+AK298)</f>
        <v>0.3103448276</v>
      </c>
      <c r="AO298" s="39">
        <f t="shared" si="296"/>
        <v>0.3421052632</v>
      </c>
      <c r="AP298" s="39">
        <f t="shared" si="296"/>
        <v>0.3043478261</v>
      </c>
      <c r="AQ298" s="23"/>
      <c r="AR298" s="23"/>
      <c r="AS298" s="23"/>
    </row>
    <row r="299">
      <c r="A299" s="29">
        <v>4411.0</v>
      </c>
      <c r="B299" s="30">
        <v>1706.0</v>
      </c>
      <c r="C299" s="31" t="s">
        <v>0</v>
      </c>
      <c r="D299" s="5">
        <v>20.0</v>
      </c>
      <c r="E299" s="6">
        <v>16.0</v>
      </c>
      <c r="F299" s="7">
        <v>7.0</v>
      </c>
      <c r="G299" s="8">
        <v>45.0</v>
      </c>
      <c r="H299" s="9">
        <v>94.0</v>
      </c>
      <c r="I299" s="10">
        <v>35.0</v>
      </c>
      <c r="J299" s="11">
        <v>22.0</v>
      </c>
      <c r="K299" s="12">
        <v>21.0</v>
      </c>
      <c r="L299" s="13">
        <v>49.0</v>
      </c>
      <c r="M299" s="31"/>
      <c r="N299" s="14">
        <v>10.0</v>
      </c>
      <c r="O299" s="15">
        <v>14.0</v>
      </c>
      <c r="P299" s="16">
        <v>9.0</v>
      </c>
      <c r="Q299" s="17">
        <v>31.0</v>
      </c>
      <c r="R299" s="18">
        <v>99.0</v>
      </c>
      <c r="S299" s="19">
        <v>15.0</v>
      </c>
      <c r="T299" s="20">
        <v>26.0</v>
      </c>
      <c r="U299" s="21">
        <v>15.0</v>
      </c>
      <c r="V299" s="22">
        <v>27.0</v>
      </c>
      <c r="W299" s="31"/>
      <c r="X299" s="14">
        <v>17.0</v>
      </c>
      <c r="Y299" s="15">
        <v>8.0</v>
      </c>
      <c r="Z299" s="16">
        <v>8.0</v>
      </c>
      <c r="AA299" s="17">
        <v>30.0</v>
      </c>
      <c r="AB299" s="18">
        <v>96.0</v>
      </c>
      <c r="AC299" s="19">
        <v>19.0</v>
      </c>
      <c r="AD299" s="20">
        <v>14.0</v>
      </c>
      <c r="AE299" s="21">
        <v>15.0</v>
      </c>
      <c r="AF299" s="22">
        <v>20.0</v>
      </c>
      <c r="AG299" s="38"/>
      <c r="AH299" s="14">
        <v>10.0</v>
      </c>
      <c r="AI299" s="15">
        <v>14.0</v>
      </c>
      <c r="AJ299" s="16">
        <v>9.0</v>
      </c>
      <c r="AK299" s="20">
        <v>26.0</v>
      </c>
      <c r="AL299" s="21">
        <v>15.0</v>
      </c>
      <c r="AM299" s="22">
        <v>27.0</v>
      </c>
      <c r="AN299" s="39">
        <f t="shared" ref="AN299:AP299" si="297">AH299/(AH299+AK299)</f>
        <v>0.2777777778</v>
      </c>
      <c r="AO299" s="39">
        <f t="shared" si="297"/>
        <v>0.4827586207</v>
      </c>
      <c r="AP299" s="39">
        <f t="shared" si="297"/>
        <v>0.25</v>
      </c>
      <c r="AQ299" s="23"/>
      <c r="AR299" s="23"/>
      <c r="AS299" s="23"/>
    </row>
    <row r="300">
      <c r="A300" s="29">
        <v>4413.0</v>
      </c>
      <c r="B300" s="30">
        <v>892.0</v>
      </c>
      <c r="C300" s="31" t="s">
        <v>0</v>
      </c>
      <c r="D300" s="5">
        <v>20.0</v>
      </c>
      <c r="E300" s="6">
        <v>19.0</v>
      </c>
      <c r="F300" s="7">
        <v>13.0</v>
      </c>
      <c r="G300" s="8">
        <v>43.0</v>
      </c>
      <c r="H300" s="9">
        <v>74.0</v>
      </c>
      <c r="I300" s="10">
        <v>19.0</v>
      </c>
      <c r="J300" s="11">
        <v>19.0</v>
      </c>
      <c r="K300" s="12">
        <v>7.0</v>
      </c>
      <c r="L300" s="13">
        <v>20.0</v>
      </c>
      <c r="M300" s="31"/>
      <c r="N300" s="14">
        <v>27.0</v>
      </c>
      <c r="O300" s="15">
        <v>14.0</v>
      </c>
      <c r="P300" s="16">
        <v>8.0</v>
      </c>
      <c r="Q300" s="17">
        <v>36.0</v>
      </c>
      <c r="R300" s="18">
        <v>60.0</v>
      </c>
      <c r="S300" s="19">
        <v>17.0</v>
      </c>
      <c r="T300" s="20">
        <v>15.0</v>
      </c>
      <c r="U300" s="21">
        <v>22.0</v>
      </c>
      <c r="V300" s="22">
        <v>16.0</v>
      </c>
      <c r="W300" s="31"/>
      <c r="X300" s="14">
        <v>13.0</v>
      </c>
      <c r="Y300" s="15">
        <v>5.0</v>
      </c>
      <c r="Z300" s="16">
        <v>5.0</v>
      </c>
      <c r="AA300" s="17">
        <v>33.0</v>
      </c>
      <c r="AB300" s="18">
        <v>56.0</v>
      </c>
      <c r="AC300" s="19">
        <v>16.0</v>
      </c>
      <c r="AD300" s="20">
        <v>12.0</v>
      </c>
      <c r="AE300" s="21">
        <v>15.0</v>
      </c>
      <c r="AF300" s="22">
        <v>10.0</v>
      </c>
      <c r="AG300" s="38"/>
      <c r="AH300" s="14">
        <v>27.0</v>
      </c>
      <c r="AI300" s="15">
        <v>14.0</v>
      </c>
      <c r="AJ300" s="16">
        <v>8.0</v>
      </c>
      <c r="AK300" s="20">
        <v>15.0</v>
      </c>
      <c r="AL300" s="21">
        <v>22.0</v>
      </c>
      <c r="AM300" s="22">
        <v>16.0</v>
      </c>
      <c r="AN300" s="39">
        <f t="shared" ref="AN300:AP300" si="298">AH300/(AH300+AK300)</f>
        <v>0.6428571429</v>
      </c>
      <c r="AO300" s="39">
        <f t="shared" si="298"/>
        <v>0.3888888889</v>
      </c>
      <c r="AP300" s="39">
        <f t="shared" si="298"/>
        <v>0.3333333333</v>
      </c>
      <c r="AQ300" s="23"/>
      <c r="AR300" s="23"/>
      <c r="AS300" s="23"/>
    </row>
    <row r="301">
      <c r="A301" s="29">
        <v>4414.0</v>
      </c>
      <c r="B301" s="30">
        <v>2817.0</v>
      </c>
      <c r="C301" s="31" t="s">
        <v>0</v>
      </c>
      <c r="D301" s="5">
        <v>40.0</v>
      </c>
      <c r="E301" s="6">
        <v>41.0</v>
      </c>
      <c r="F301" s="7">
        <v>35.0</v>
      </c>
      <c r="G301" s="8">
        <v>75.0</v>
      </c>
      <c r="H301" s="9">
        <v>181.0</v>
      </c>
      <c r="I301" s="10">
        <v>73.0</v>
      </c>
      <c r="J301" s="11">
        <v>36.0</v>
      </c>
      <c r="K301" s="12">
        <v>29.0</v>
      </c>
      <c r="L301" s="13">
        <v>86.0</v>
      </c>
      <c r="M301" s="31"/>
      <c r="N301" s="14">
        <v>30.0</v>
      </c>
      <c r="O301" s="15">
        <v>15.0</v>
      </c>
      <c r="P301" s="16">
        <v>21.0</v>
      </c>
      <c r="Q301" s="17">
        <v>64.0</v>
      </c>
      <c r="R301" s="18">
        <v>182.0</v>
      </c>
      <c r="S301" s="19">
        <v>35.0</v>
      </c>
      <c r="T301" s="20">
        <v>42.0</v>
      </c>
      <c r="U301" s="21">
        <v>54.0</v>
      </c>
      <c r="V301" s="22">
        <v>45.0</v>
      </c>
      <c r="W301" s="31"/>
      <c r="X301" s="14">
        <v>18.0</v>
      </c>
      <c r="Y301" s="15">
        <v>14.0</v>
      </c>
      <c r="Z301" s="16">
        <v>24.0</v>
      </c>
      <c r="AA301" s="17">
        <v>64.0</v>
      </c>
      <c r="AB301" s="18">
        <v>185.0</v>
      </c>
      <c r="AC301" s="19">
        <v>40.0</v>
      </c>
      <c r="AD301" s="20">
        <v>30.0</v>
      </c>
      <c r="AE301" s="21">
        <v>29.0</v>
      </c>
      <c r="AF301" s="22">
        <v>31.0</v>
      </c>
      <c r="AG301" s="38"/>
      <c r="AH301" s="14">
        <v>30.0</v>
      </c>
      <c r="AI301" s="15">
        <v>15.0</v>
      </c>
      <c r="AJ301" s="16">
        <v>21.0</v>
      </c>
      <c r="AK301" s="20">
        <v>42.0</v>
      </c>
      <c r="AL301" s="21">
        <v>54.0</v>
      </c>
      <c r="AM301" s="22">
        <v>45.0</v>
      </c>
      <c r="AN301" s="39">
        <f t="shared" ref="AN301:AP301" si="299">AH301/(AH301+AK301)</f>
        <v>0.4166666667</v>
      </c>
      <c r="AO301" s="39">
        <f t="shared" si="299"/>
        <v>0.2173913043</v>
      </c>
      <c r="AP301" s="39">
        <f t="shared" si="299"/>
        <v>0.3181818182</v>
      </c>
      <c r="AQ301" s="23"/>
      <c r="AR301" s="23"/>
      <c r="AS301" s="23"/>
    </row>
    <row r="302">
      <c r="A302" s="29">
        <v>4415.0</v>
      </c>
      <c r="B302" s="30">
        <v>2014.0</v>
      </c>
      <c r="C302" s="31" t="s">
        <v>0</v>
      </c>
      <c r="D302" s="5">
        <v>7.0</v>
      </c>
      <c r="E302" s="6">
        <v>17.0</v>
      </c>
      <c r="F302" s="7">
        <v>5.0</v>
      </c>
      <c r="G302" s="8">
        <v>23.0</v>
      </c>
      <c r="H302" s="9">
        <v>76.0</v>
      </c>
      <c r="I302" s="10">
        <v>11.0</v>
      </c>
      <c r="J302" s="11">
        <v>8.0</v>
      </c>
      <c r="K302" s="12">
        <v>2.0</v>
      </c>
      <c r="L302" s="13">
        <v>24.0</v>
      </c>
      <c r="M302" s="31"/>
      <c r="N302" s="14">
        <v>3.0</v>
      </c>
      <c r="O302" s="15">
        <v>5.0</v>
      </c>
      <c r="P302" s="16">
        <v>1.0</v>
      </c>
      <c r="Q302" s="17">
        <v>28.0</v>
      </c>
      <c r="R302" s="18">
        <v>74.0</v>
      </c>
      <c r="S302" s="19">
        <v>10.0</v>
      </c>
      <c r="T302" s="20">
        <v>2.0</v>
      </c>
      <c r="U302" s="21">
        <v>11.0</v>
      </c>
      <c r="V302" s="22">
        <v>3.0</v>
      </c>
      <c r="W302" s="31"/>
      <c r="X302" s="14">
        <v>1.0</v>
      </c>
      <c r="Y302" s="15">
        <v>0.0</v>
      </c>
      <c r="Z302" s="16">
        <v>0.0</v>
      </c>
      <c r="AA302" s="17">
        <v>27.0</v>
      </c>
      <c r="AB302" s="18">
        <v>77.0</v>
      </c>
      <c r="AC302" s="19">
        <v>11.0</v>
      </c>
      <c r="AD302" s="20">
        <v>1.0</v>
      </c>
      <c r="AE302" s="21">
        <v>4.0</v>
      </c>
      <c r="AF302" s="22">
        <v>2.0</v>
      </c>
      <c r="AG302" s="38"/>
      <c r="AH302" s="14">
        <v>3.0</v>
      </c>
      <c r="AI302" s="15">
        <v>5.0</v>
      </c>
      <c r="AJ302" s="16">
        <v>1.0</v>
      </c>
      <c r="AK302" s="20">
        <v>2.0</v>
      </c>
      <c r="AL302" s="21">
        <v>11.0</v>
      </c>
      <c r="AM302" s="22">
        <v>3.0</v>
      </c>
      <c r="AN302" s="39">
        <f t="shared" ref="AN302:AP302" si="300">AH302/(AH302+AK302)</f>
        <v>0.6</v>
      </c>
      <c r="AO302" s="39">
        <f t="shared" si="300"/>
        <v>0.3125</v>
      </c>
      <c r="AP302" s="39">
        <f t="shared" si="300"/>
        <v>0.25</v>
      </c>
      <c r="AQ302" s="23"/>
      <c r="AR302" s="23"/>
      <c r="AS302" s="23"/>
    </row>
    <row r="303">
      <c r="A303" s="29">
        <v>4417.0</v>
      </c>
      <c r="B303" s="30">
        <v>2780.0</v>
      </c>
      <c r="C303" s="31" t="s">
        <v>0</v>
      </c>
      <c r="D303" s="5">
        <v>30.0</v>
      </c>
      <c r="E303" s="6">
        <v>39.0</v>
      </c>
      <c r="F303" s="7">
        <v>29.0</v>
      </c>
      <c r="G303" s="8">
        <v>98.0</v>
      </c>
      <c r="H303" s="9">
        <v>178.0</v>
      </c>
      <c r="I303" s="10">
        <v>57.0</v>
      </c>
      <c r="J303" s="11">
        <v>34.0</v>
      </c>
      <c r="K303" s="12">
        <v>32.0</v>
      </c>
      <c r="L303" s="13">
        <v>62.0</v>
      </c>
      <c r="M303" s="31"/>
      <c r="N303" s="14">
        <v>25.0</v>
      </c>
      <c r="O303" s="15">
        <v>25.0</v>
      </c>
      <c r="P303" s="16">
        <v>10.0</v>
      </c>
      <c r="Q303" s="17">
        <v>68.0</v>
      </c>
      <c r="R303" s="18">
        <v>154.0</v>
      </c>
      <c r="S303" s="19">
        <v>40.0</v>
      </c>
      <c r="T303" s="20">
        <v>47.0</v>
      </c>
      <c r="U303" s="21">
        <v>32.0</v>
      </c>
      <c r="V303" s="22">
        <v>45.0</v>
      </c>
      <c r="W303" s="31"/>
      <c r="X303" s="14">
        <v>8.0</v>
      </c>
      <c r="Y303" s="15">
        <v>8.0</v>
      </c>
      <c r="Z303" s="16">
        <v>22.0</v>
      </c>
      <c r="AA303" s="17">
        <v>59.0</v>
      </c>
      <c r="AB303" s="18">
        <v>157.0</v>
      </c>
      <c r="AC303" s="19">
        <v>37.0</v>
      </c>
      <c r="AD303" s="20">
        <v>30.0</v>
      </c>
      <c r="AE303" s="21">
        <v>32.0</v>
      </c>
      <c r="AF303" s="22">
        <v>24.0</v>
      </c>
      <c r="AG303" s="38"/>
      <c r="AH303" s="14">
        <v>25.0</v>
      </c>
      <c r="AI303" s="15">
        <v>25.0</v>
      </c>
      <c r="AJ303" s="16">
        <v>10.0</v>
      </c>
      <c r="AK303" s="20">
        <v>47.0</v>
      </c>
      <c r="AL303" s="21">
        <v>32.0</v>
      </c>
      <c r="AM303" s="22">
        <v>45.0</v>
      </c>
      <c r="AN303" s="39">
        <f t="shared" ref="AN303:AP303" si="301">AH303/(AH303+AK303)</f>
        <v>0.3472222222</v>
      </c>
      <c r="AO303" s="39">
        <f t="shared" si="301"/>
        <v>0.4385964912</v>
      </c>
      <c r="AP303" s="39">
        <f t="shared" si="301"/>
        <v>0.1818181818</v>
      </c>
      <c r="AQ303" s="23"/>
      <c r="AR303" s="23"/>
      <c r="AS303" s="23"/>
    </row>
    <row r="304">
      <c r="A304" s="29">
        <v>4421.0</v>
      </c>
      <c r="B304" s="30">
        <v>2298.0</v>
      </c>
      <c r="C304" s="31" t="s">
        <v>0</v>
      </c>
      <c r="D304" s="5">
        <v>41.0</v>
      </c>
      <c r="E304" s="6">
        <v>38.0</v>
      </c>
      <c r="F304" s="7">
        <v>28.0</v>
      </c>
      <c r="G304" s="8">
        <v>61.0</v>
      </c>
      <c r="H304" s="9">
        <v>139.0</v>
      </c>
      <c r="I304" s="10">
        <v>40.0</v>
      </c>
      <c r="J304" s="11">
        <v>23.0</v>
      </c>
      <c r="K304" s="12">
        <v>20.0</v>
      </c>
      <c r="L304" s="13">
        <v>78.0</v>
      </c>
      <c r="M304" s="31"/>
      <c r="N304" s="14">
        <v>17.0</v>
      </c>
      <c r="O304" s="15">
        <v>14.0</v>
      </c>
      <c r="P304" s="16">
        <v>7.0</v>
      </c>
      <c r="Q304" s="17">
        <v>47.0</v>
      </c>
      <c r="R304" s="18">
        <v>155.0</v>
      </c>
      <c r="S304" s="19">
        <v>30.0</v>
      </c>
      <c r="T304" s="20">
        <v>41.0</v>
      </c>
      <c r="U304" s="21">
        <v>32.0</v>
      </c>
      <c r="V304" s="22">
        <v>34.0</v>
      </c>
      <c r="W304" s="31"/>
      <c r="X304" s="14">
        <v>18.0</v>
      </c>
      <c r="Y304" s="15">
        <v>5.0</v>
      </c>
      <c r="Z304" s="16">
        <v>26.0</v>
      </c>
      <c r="AA304" s="17">
        <v>49.0</v>
      </c>
      <c r="AB304" s="18">
        <v>147.0</v>
      </c>
      <c r="AC304" s="19">
        <v>29.0</v>
      </c>
      <c r="AD304" s="20">
        <v>22.0</v>
      </c>
      <c r="AE304" s="21">
        <v>17.0</v>
      </c>
      <c r="AF304" s="22">
        <v>10.0</v>
      </c>
      <c r="AG304" s="38"/>
      <c r="AH304" s="14">
        <v>17.0</v>
      </c>
      <c r="AI304" s="15">
        <v>14.0</v>
      </c>
      <c r="AJ304" s="16">
        <v>7.0</v>
      </c>
      <c r="AK304" s="20">
        <v>41.0</v>
      </c>
      <c r="AL304" s="21">
        <v>32.0</v>
      </c>
      <c r="AM304" s="22">
        <v>34.0</v>
      </c>
      <c r="AN304" s="39">
        <f t="shared" ref="AN304:AP304" si="302">AH304/(AH304+AK304)</f>
        <v>0.2931034483</v>
      </c>
      <c r="AO304" s="39">
        <f t="shared" si="302"/>
        <v>0.3043478261</v>
      </c>
      <c r="AP304" s="39">
        <f t="shared" si="302"/>
        <v>0.1707317073</v>
      </c>
      <c r="AQ304" s="23"/>
      <c r="AR304" s="23"/>
      <c r="AS304" s="23"/>
    </row>
    <row r="305">
      <c r="A305" s="29">
        <v>4422.0</v>
      </c>
      <c r="B305" s="30">
        <v>2440.0</v>
      </c>
      <c r="C305" s="31" t="s">
        <v>0</v>
      </c>
      <c r="D305" s="5">
        <v>18.0</v>
      </c>
      <c r="E305" s="6">
        <v>33.0</v>
      </c>
      <c r="F305" s="7">
        <v>28.0</v>
      </c>
      <c r="G305" s="8">
        <v>52.0</v>
      </c>
      <c r="H305" s="9">
        <v>125.0</v>
      </c>
      <c r="I305" s="10">
        <v>40.0</v>
      </c>
      <c r="J305" s="11">
        <v>30.0</v>
      </c>
      <c r="K305" s="12">
        <v>14.0</v>
      </c>
      <c r="L305" s="13">
        <v>78.0</v>
      </c>
      <c r="M305" s="31"/>
      <c r="N305" s="14">
        <v>9.0</v>
      </c>
      <c r="O305" s="15">
        <v>18.0</v>
      </c>
      <c r="P305" s="16">
        <v>11.0</v>
      </c>
      <c r="Q305" s="17">
        <v>49.0</v>
      </c>
      <c r="R305" s="18">
        <v>136.0</v>
      </c>
      <c r="S305" s="19">
        <v>22.0</v>
      </c>
      <c r="T305" s="20">
        <v>18.0</v>
      </c>
      <c r="U305" s="21">
        <v>21.0</v>
      </c>
      <c r="V305" s="22">
        <v>32.0</v>
      </c>
      <c r="W305" s="31"/>
      <c r="X305" s="14">
        <v>7.0</v>
      </c>
      <c r="Y305" s="15">
        <v>13.0</v>
      </c>
      <c r="Z305" s="16">
        <v>27.0</v>
      </c>
      <c r="AA305" s="17">
        <v>51.0</v>
      </c>
      <c r="AB305" s="18">
        <v>137.0</v>
      </c>
      <c r="AC305" s="19">
        <v>23.0</v>
      </c>
      <c r="AD305" s="20">
        <v>14.0</v>
      </c>
      <c r="AE305" s="21">
        <v>16.0</v>
      </c>
      <c r="AF305" s="22">
        <v>18.0</v>
      </c>
      <c r="AG305" s="38"/>
      <c r="AH305" s="14">
        <v>9.0</v>
      </c>
      <c r="AI305" s="15">
        <v>18.0</v>
      </c>
      <c r="AJ305" s="16">
        <v>11.0</v>
      </c>
      <c r="AK305" s="20">
        <v>18.0</v>
      </c>
      <c r="AL305" s="21">
        <v>21.0</v>
      </c>
      <c r="AM305" s="22">
        <v>32.0</v>
      </c>
      <c r="AN305" s="39">
        <f t="shared" ref="AN305:AP305" si="303">AH305/(AH305+AK305)</f>
        <v>0.3333333333</v>
      </c>
      <c r="AO305" s="39">
        <f t="shared" si="303"/>
        <v>0.4615384615</v>
      </c>
      <c r="AP305" s="39">
        <f t="shared" si="303"/>
        <v>0.2558139535</v>
      </c>
      <c r="AQ305" s="23"/>
      <c r="AR305" s="23"/>
      <c r="AS305" s="23"/>
    </row>
    <row r="306">
      <c r="A306" s="29">
        <v>4423.0</v>
      </c>
      <c r="B306" s="30">
        <v>3301.0</v>
      </c>
      <c r="C306" s="31" t="s">
        <v>0</v>
      </c>
      <c r="D306" s="5">
        <v>34.0</v>
      </c>
      <c r="E306" s="6">
        <v>40.0</v>
      </c>
      <c r="F306" s="7">
        <v>20.0</v>
      </c>
      <c r="G306" s="8">
        <v>100.0</v>
      </c>
      <c r="H306" s="9">
        <v>163.0</v>
      </c>
      <c r="I306" s="10">
        <v>51.0</v>
      </c>
      <c r="J306" s="11">
        <v>46.0</v>
      </c>
      <c r="K306" s="12">
        <v>36.0</v>
      </c>
      <c r="L306" s="13">
        <v>95.0</v>
      </c>
      <c r="M306" s="31"/>
      <c r="N306" s="14">
        <v>30.0</v>
      </c>
      <c r="O306" s="15">
        <v>24.0</v>
      </c>
      <c r="P306" s="16">
        <v>9.0</v>
      </c>
      <c r="Q306" s="17">
        <v>82.0</v>
      </c>
      <c r="R306" s="18">
        <v>161.0</v>
      </c>
      <c r="S306" s="19">
        <v>52.0</v>
      </c>
      <c r="T306" s="20">
        <v>30.0</v>
      </c>
      <c r="U306" s="21">
        <v>44.0</v>
      </c>
      <c r="V306" s="22">
        <v>31.0</v>
      </c>
      <c r="W306" s="31"/>
      <c r="X306" s="14">
        <v>17.0</v>
      </c>
      <c r="Y306" s="15">
        <v>14.0</v>
      </c>
      <c r="Z306" s="16">
        <v>12.0</v>
      </c>
      <c r="AA306" s="17">
        <v>91.0</v>
      </c>
      <c r="AB306" s="18">
        <v>163.0</v>
      </c>
      <c r="AC306" s="19">
        <v>50.0</v>
      </c>
      <c r="AD306" s="20">
        <v>22.0</v>
      </c>
      <c r="AE306" s="21">
        <v>29.0</v>
      </c>
      <c r="AF306" s="22">
        <v>12.0</v>
      </c>
      <c r="AG306" s="38"/>
      <c r="AH306" s="14">
        <v>30.0</v>
      </c>
      <c r="AI306" s="15">
        <v>24.0</v>
      </c>
      <c r="AJ306" s="16">
        <v>9.0</v>
      </c>
      <c r="AK306" s="20">
        <v>30.0</v>
      </c>
      <c r="AL306" s="21">
        <v>44.0</v>
      </c>
      <c r="AM306" s="22">
        <v>31.0</v>
      </c>
      <c r="AN306" s="39">
        <f t="shared" ref="AN306:AP306" si="304">AH306/(AH306+AK306)</f>
        <v>0.5</v>
      </c>
      <c r="AO306" s="39">
        <f t="shared" si="304"/>
        <v>0.3529411765</v>
      </c>
      <c r="AP306" s="39">
        <f t="shared" si="304"/>
        <v>0.225</v>
      </c>
      <c r="AQ306" s="23"/>
      <c r="AR306" s="23"/>
      <c r="AS306" s="23"/>
    </row>
    <row r="307">
      <c r="A307" s="29">
        <v>4501.0</v>
      </c>
      <c r="B307" s="30">
        <v>2884.0</v>
      </c>
      <c r="C307" s="31" t="s">
        <v>0</v>
      </c>
      <c r="D307" s="5">
        <v>24.0</v>
      </c>
      <c r="E307" s="6">
        <v>51.0</v>
      </c>
      <c r="F307" s="7">
        <v>17.0</v>
      </c>
      <c r="G307" s="8">
        <v>75.0</v>
      </c>
      <c r="H307" s="9">
        <v>177.0</v>
      </c>
      <c r="I307" s="10">
        <v>44.0</v>
      </c>
      <c r="J307" s="11">
        <v>35.0</v>
      </c>
      <c r="K307" s="12">
        <v>15.0</v>
      </c>
      <c r="L307" s="13">
        <v>73.0</v>
      </c>
      <c r="M307" s="31"/>
      <c r="N307" s="14">
        <v>23.0</v>
      </c>
      <c r="O307" s="15">
        <v>23.0</v>
      </c>
      <c r="P307" s="16">
        <v>12.0</v>
      </c>
      <c r="Q307" s="17">
        <v>50.0</v>
      </c>
      <c r="R307" s="18">
        <v>173.0</v>
      </c>
      <c r="S307" s="19">
        <v>22.0</v>
      </c>
      <c r="T307" s="20">
        <v>34.0</v>
      </c>
      <c r="U307" s="21">
        <v>45.0</v>
      </c>
      <c r="V307" s="22">
        <v>29.0</v>
      </c>
      <c r="W307" s="31"/>
      <c r="X307" s="14">
        <v>10.0</v>
      </c>
      <c r="Y307" s="15">
        <v>6.0</v>
      </c>
      <c r="Z307" s="16">
        <v>10.0</v>
      </c>
      <c r="AA307" s="17">
        <v>51.0</v>
      </c>
      <c r="AB307" s="18">
        <v>176.0</v>
      </c>
      <c r="AC307" s="19">
        <v>26.0</v>
      </c>
      <c r="AD307" s="20">
        <v>32.0</v>
      </c>
      <c r="AE307" s="21">
        <v>48.0</v>
      </c>
      <c r="AF307" s="22">
        <v>21.0</v>
      </c>
      <c r="AG307" s="38"/>
      <c r="AH307" s="14">
        <v>23.0</v>
      </c>
      <c r="AI307" s="15">
        <v>23.0</v>
      </c>
      <c r="AJ307" s="16">
        <v>12.0</v>
      </c>
      <c r="AK307" s="20">
        <v>34.0</v>
      </c>
      <c r="AL307" s="21">
        <v>45.0</v>
      </c>
      <c r="AM307" s="22">
        <v>29.0</v>
      </c>
      <c r="AN307" s="39">
        <f t="shared" ref="AN307:AP307" si="305">AH307/(AH307+AK307)</f>
        <v>0.4035087719</v>
      </c>
      <c r="AO307" s="39">
        <f t="shared" si="305"/>
        <v>0.3382352941</v>
      </c>
      <c r="AP307" s="39">
        <f t="shared" si="305"/>
        <v>0.2926829268</v>
      </c>
      <c r="AQ307" s="23"/>
      <c r="AR307" s="23"/>
      <c r="AS307" s="23"/>
    </row>
    <row r="308">
      <c r="A308" s="29">
        <v>4502.0</v>
      </c>
      <c r="B308" s="30">
        <v>1124.0</v>
      </c>
      <c r="C308" s="31" t="s">
        <v>0</v>
      </c>
      <c r="D308" s="5">
        <v>7.0</v>
      </c>
      <c r="E308" s="6">
        <v>15.0</v>
      </c>
      <c r="F308" s="7">
        <v>7.0</v>
      </c>
      <c r="G308" s="8">
        <v>35.0</v>
      </c>
      <c r="H308" s="9">
        <v>62.0</v>
      </c>
      <c r="I308" s="10">
        <v>33.0</v>
      </c>
      <c r="J308" s="11">
        <v>9.0</v>
      </c>
      <c r="K308" s="12">
        <v>12.0</v>
      </c>
      <c r="L308" s="13">
        <v>26.0</v>
      </c>
      <c r="M308" s="31"/>
      <c r="N308" s="14">
        <v>9.0</v>
      </c>
      <c r="O308" s="15">
        <v>3.0</v>
      </c>
      <c r="P308" s="16">
        <v>15.0</v>
      </c>
      <c r="Q308" s="17">
        <v>29.0</v>
      </c>
      <c r="R308" s="18">
        <v>59.0</v>
      </c>
      <c r="S308" s="19">
        <v>20.0</v>
      </c>
      <c r="T308" s="20">
        <v>9.0</v>
      </c>
      <c r="U308" s="21">
        <v>15.0</v>
      </c>
      <c r="V308" s="22">
        <v>9.0</v>
      </c>
      <c r="W308" s="31"/>
      <c r="X308" s="14">
        <v>6.0</v>
      </c>
      <c r="Y308" s="15">
        <v>0.0</v>
      </c>
      <c r="Z308" s="16">
        <v>7.0</v>
      </c>
      <c r="AA308" s="17">
        <v>30.0</v>
      </c>
      <c r="AB308" s="18">
        <v>61.0</v>
      </c>
      <c r="AC308" s="19">
        <v>21.0</v>
      </c>
      <c r="AD308" s="20">
        <v>5.0</v>
      </c>
      <c r="AE308" s="21">
        <v>12.0</v>
      </c>
      <c r="AF308" s="22">
        <v>12.0</v>
      </c>
      <c r="AG308" s="38"/>
      <c r="AH308" s="14">
        <v>9.0</v>
      </c>
      <c r="AI308" s="15">
        <v>3.0</v>
      </c>
      <c r="AJ308" s="16">
        <v>15.0</v>
      </c>
      <c r="AK308" s="20">
        <v>9.0</v>
      </c>
      <c r="AL308" s="21">
        <v>15.0</v>
      </c>
      <c r="AM308" s="22">
        <v>9.0</v>
      </c>
      <c r="AN308" s="39">
        <f t="shared" ref="AN308:AP308" si="306">AH308/(AH308+AK308)</f>
        <v>0.5</v>
      </c>
      <c r="AO308" s="39">
        <f t="shared" si="306"/>
        <v>0.1666666667</v>
      </c>
      <c r="AP308" s="39">
        <f t="shared" si="306"/>
        <v>0.625</v>
      </c>
      <c r="AQ308" s="23"/>
      <c r="AR308" s="23"/>
      <c r="AS308" s="23"/>
    </row>
    <row r="309">
      <c r="A309" s="29">
        <v>4504.0</v>
      </c>
      <c r="B309" s="30">
        <v>2024.0</v>
      </c>
      <c r="C309" s="31" t="s">
        <v>0</v>
      </c>
      <c r="D309" s="5">
        <v>9.0</v>
      </c>
      <c r="E309" s="6">
        <v>33.0</v>
      </c>
      <c r="F309" s="7">
        <v>17.0</v>
      </c>
      <c r="G309" s="8">
        <v>48.0</v>
      </c>
      <c r="H309" s="9">
        <v>107.0</v>
      </c>
      <c r="I309" s="10">
        <v>32.0</v>
      </c>
      <c r="J309" s="11">
        <v>18.0</v>
      </c>
      <c r="K309" s="12">
        <v>21.0</v>
      </c>
      <c r="L309" s="13">
        <v>47.0</v>
      </c>
      <c r="M309" s="31"/>
      <c r="N309" s="14">
        <v>8.0</v>
      </c>
      <c r="O309" s="15">
        <v>8.0</v>
      </c>
      <c r="P309" s="16">
        <v>5.0</v>
      </c>
      <c r="Q309" s="17">
        <v>41.0</v>
      </c>
      <c r="R309" s="18">
        <v>111.0</v>
      </c>
      <c r="S309" s="19">
        <v>42.0</v>
      </c>
      <c r="T309" s="20">
        <v>12.0</v>
      </c>
      <c r="U309" s="21">
        <v>16.0</v>
      </c>
      <c r="V309" s="22">
        <v>11.0</v>
      </c>
      <c r="W309" s="31"/>
      <c r="X309" s="14">
        <v>6.0</v>
      </c>
      <c r="Y309" s="15">
        <v>6.0</v>
      </c>
      <c r="Z309" s="16">
        <v>7.0</v>
      </c>
      <c r="AA309" s="17">
        <v>40.0</v>
      </c>
      <c r="AB309" s="18">
        <v>117.0</v>
      </c>
      <c r="AC309" s="19">
        <v>46.0</v>
      </c>
      <c r="AD309" s="20">
        <v>10.0</v>
      </c>
      <c r="AE309" s="21">
        <v>10.0</v>
      </c>
      <c r="AF309" s="22">
        <v>6.0</v>
      </c>
      <c r="AG309" s="38"/>
      <c r="AH309" s="14">
        <v>8.0</v>
      </c>
      <c r="AI309" s="15">
        <v>8.0</v>
      </c>
      <c r="AJ309" s="16">
        <v>5.0</v>
      </c>
      <c r="AK309" s="20">
        <v>12.0</v>
      </c>
      <c r="AL309" s="21">
        <v>16.0</v>
      </c>
      <c r="AM309" s="22">
        <v>11.0</v>
      </c>
      <c r="AN309" s="39">
        <f t="shared" ref="AN309:AP309" si="307">AH309/(AH309+AK309)</f>
        <v>0.4</v>
      </c>
      <c r="AO309" s="39">
        <f t="shared" si="307"/>
        <v>0.3333333333</v>
      </c>
      <c r="AP309" s="39">
        <f t="shared" si="307"/>
        <v>0.3125</v>
      </c>
      <c r="AQ309" s="23"/>
      <c r="AR309" s="23"/>
      <c r="AS309" s="23"/>
    </row>
    <row r="310">
      <c r="A310" s="29">
        <v>4505.0</v>
      </c>
      <c r="B310" s="30">
        <v>1501.0</v>
      </c>
      <c r="C310" s="31" t="s">
        <v>0</v>
      </c>
      <c r="D310" s="5">
        <v>11.0</v>
      </c>
      <c r="E310" s="6">
        <v>18.0</v>
      </c>
      <c r="F310" s="7">
        <v>9.0</v>
      </c>
      <c r="G310" s="8">
        <v>32.0</v>
      </c>
      <c r="H310" s="9">
        <v>84.0</v>
      </c>
      <c r="I310" s="10">
        <v>19.0</v>
      </c>
      <c r="J310" s="11">
        <v>22.0</v>
      </c>
      <c r="K310" s="12">
        <v>5.0</v>
      </c>
      <c r="L310" s="13">
        <v>26.0</v>
      </c>
      <c r="M310" s="31"/>
      <c r="N310" s="14">
        <v>11.0</v>
      </c>
      <c r="O310" s="15">
        <v>8.0</v>
      </c>
      <c r="P310" s="16">
        <v>5.0</v>
      </c>
      <c r="Q310" s="17">
        <v>30.0</v>
      </c>
      <c r="R310" s="18">
        <v>66.0</v>
      </c>
      <c r="S310" s="19">
        <v>11.0</v>
      </c>
      <c r="T310" s="20">
        <v>10.0</v>
      </c>
      <c r="U310" s="21">
        <v>19.0</v>
      </c>
      <c r="V310" s="22">
        <v>10.0</v>
      </c>
      <c r="W310" s="31"/>
      <c r="X310" s="14">
        <v>5.0</v>
      </c>
      <c r="Y310" s="15">
        <v>3.0</v>
      </c>
      <c r="Z310" s="16">
        <v>2.0</v>
      </c>
      <c r="AA310" s="17">
        <v>35.0</v>
      </c>
      <c r="AB310" s="18">
        <v>60.0</v>
      </c>
      <c r="AC310" s="19">
        <v>7.0</v>
      </c>
      <c r="AD310" s="20">
        <v>11.0</v>
      </c>
      <c r="AE310" s="21">
        <v>22.0</v>
      </c>
      <c r="AF310" s="22">
        <v>9.0</v>
      </c>
      <c r="AG310" s="38"/>
      <c r="AH310" s="14">
        <v>11.0</v>
      </c>
      <c r="AI310" s="15">
        <v>8.0</v>
      </c>
      <c r="AJ310" s="16">
        <v>5.0</v>
      </c>
      <c r="AK310" s="20">
        <v>10.0</v>
      </c>
      <c r="AL310" s="21">
        <v>19.0</v>
      </c>
      <c r="AM310" s="22">
        <v>10.0</v>
      </c>
      <c r="AN310" s="39">
        <f t="shared" ref="AN310:AP310" si="308">AH310/(AH310+AK310)</f>
        <v>0.5238095238</v>
      </c>
      <c r="AO310" s="39">
        <f t="shared" si="308"/>
        <v>0.2962962963</v>
      </c>
      <c r="AP310" s="39">
        <f t="shared" si="308"/>
        <v>0.3333333333</v>
      </c>
      <c r="AQ310" s="23"/>
      <c r="AR310" s="23"/>
      <c r="AS310" s="23"/>
    </row>
    <row r="311">
      <c r="A311" s="29">
        <v>4506.0</v>
      </c>
      <c r="B311" s="30">
        <v>1406.0</v>
      </c>
      <c r="C311" s="31" t="s">
        <v>0</v>
      </c>
      <c r="D311" s="5">
        <v>13.0</v>
      </c>
      <c r="E311" s="6">
        <v>23.0</v>
      </c>
      <c r="F311" s="7">
        <v>21.0</v>
      </c>
      <c r="G311" s="8">
        <v>25.0</v>
      </c>
      <c r="H311" s="9">
        <v>70.0</v>
      </c>
      <c r="I311" s="10">
        <v>29.0</v>
      </c>
      <c r="J311" s="11">
        <v>17.0</v>
      </c>
      <c r="K311" s="12">
        <v>18.0</v>
      </c>
      <c r="L311" s="13">
        <v>38.0</v>
      </c>
      <c r="M311" s="31"/>
      <c r="N311" s="14">
        <v>8.0</v>
      </c>
      <c r="O311" s="15">
        <v>6.0</v>
      </c>
      <c r="P311" s="16">
        <v>10.0</v>
      </c>
      <c r="Q311" s="17">
        <v>27.0</v>
      </c>
      <c r="R311" s="18">
        <v>64.0</v>
      </c>
      <c r="S311" s="19">
        <v>22.0</v>
      </c>
      <c r="T311" s="20">
        <v>10.0</v>
      </c>
      <c r="U311" s="21">
        <v>22.0</v>
      </c>
      <c r="V311" s="22">
        <v>16.0</v>
      </c>
      <c r="W311" s="31"/>
      <c r="X311" s="14">
        <v>3.0</v>
      </c>
      <c r="Y311" s="15">
        <v>2.0</v>
      </c>
      <c r="Z311" s="16">
        <v>11.0</v>
      </c>
      <c r="AA311" s="17">
        <v>28.0</v>
      </c>
      <c r="AB311" s="18">
        <v>69.0</v>
      </c>
      <c r="AC311" s="19">
        <v>26.0</v>
      </c>
      <c r="AD311" s="20">
        <v>10.0</v>
      </c>
      <c r="AE311" s="21">
        <v>16.0</v>
      </c>
      <c r="AF311" s="22">
        <v>10.0</v>
      </c>
      <c r="AG311" s="38"/>
      <c r="AH311" s="14">
        <v>8.0</v>
      </c>
      <c r="AI311" s="15">
        <v>6.0</v>
      </c>
      <c r="AJ311" s="16">
        <v>10.0</v>
      </c>
      <c r="AK311" s="20">
        <v>10.0</v>
      </c>
      <c r="AL311" s="21">
        <v>22.0</v>
      </c>
      <c r="AM311" s="22">
        <v>16.0</v>
      </c>
      <c r="AN311" s="39">
        <f t="shared" ref="AN311:AP311" si="309">AH311/(AH311+AK311)</f>
        <v>0.4444444444</v>
      </c>
      <c r="AO311" s="39">
        <f t="shared" si="309"/>
        <v>0.2142857143</v>
      </c>
      <c r="AP311" s="39">
        <f t="shared" si="309"/>
        <v>0.3846153846</v>
      </c>
      <c r="AQ311" s="23"/>
      <c r="AR311" s="23"/>
      <c r="AS311" s="23"/>
    </row>
    <row r="312">
      <c r="A312" s="29">
        <v>4508.0</v>
      </c>
      <c r="B312" s="30">
        <v>2926.0</v>
      </c>
      <c r="C312" s="31" t="s">
        <v>0</v>
      </c>
      <c r="D312" s="5">
        <v>12.0</v>
      </c>
      <c r="E312" s="6">
        <v>34.0</v>
      </c>
      <c r="F312" s="7">
        <v>7.0</v>
      </c>
      <c r="G312" s="8">
        <v>65.0</v>
      </c>
      <c r="H312" s="9">
        <v>143.0</v>
      </c>
      <c r="I312" s="10">
        <v>48.0</v>
      </c>
      <c r="J312" s="11">
        <v>15.0</v>
      </c>
      <c r="K312" s="12">
        <v>19.0</v>
      </c>
      <c r="L312" s="13">
        <v>65.0</v>
      </c>
      <c r="M312" s="31"/>
      <c r="N312" s="14">
        <v>8.0</v>
      </c>
      <c r="O312" s="15">
        <v>11.0</v>
      </c>
      <c r="P312" s="16">
        <v>1.0</v>
      </c>
      <c r="Q312" s="17">
        <v>70.0</v>
      </c>
      <c r="R312" s="18">
        <v>165.0</v>
      </c>
      <c r="S312" s="19">
        <v>47.0</v>
      </c>
      <c r="T312" s="20">
        <v>6.0</v>
      </c>
      <c r="U312" s="21">
        <v>6.0</v>
      </c>
      <c r="V312" s="22">
        <v>8.0</v>
      </c>
      <c r="W312" s="31"/>
      <c r="X312" s="14">
        <v>9.0</v>
      </c>
      <c r="Y312" s="15">
        <v>2.0</v>
      </c>
      <c r="Z312" s="16">
        <v>3.0</v>
      </c>
      <c r="AA312" s="17">
        <v>70.0</v>
      </c>
      <c r="AB312" s="18">
        <v>187.0</v>
      </c>
      <c r="AC312" s="19">
        <v>46.0</v>
      </c>
      <c r="AD312" s="20">
        <v>1.0</v>
      </c>
      <c r="AE312" s="21">
        <v>10.0</v>
      </c>
      <c r="AF312" s="22">
        <v>5.0</v>
      </c>
      <c r="AG312" s="38"/>
      <c r="AH312" s="14">
        <v>8.0</v>
      </c>
      <c r="AI312" s="15">
        <v>11.0</v>
      </c>
      <c r="AJ312" s="16">
        <v>1.0</v>
      </c>
      <c r="AK312" s="20">
        <v>6.0</v>
      </c>
      <c r="AL312" s="21">
        <v>6.0</v>
      </c>
      <c r="AM312" s="22">
        <v>8.0</v>
      </c>
      <c r="AN312" s="39">
        <f t="shared" ref="AN312:AP312" si="310">AH312/(AH312+AK312)</f>
        <v>0.5714285714</v>
      </c>
      <c r="AO312" s="39">
        <f t="shared" si="310"/>
        <v>0.6470588235</v>
      </c>
      <c r="AP312" s="39">
        <f t="shared" si="310"/>
        <v>0.1111111111</v>
      </c>
      <c r="AQ312" s="23"/>
      <c r="AR312" s="23"/>
      <c r="AS312" s="23"/>
    </row>
    <row r="313">
      <c r="A313" s="29">
        <v>4512.0</v>
      </c>
      <c r="B313" s="30">
        <v>2848.0</v>
      </c>
      <c r="C313" s="31" t="s">
        <v>0</v>
      </c>
      <c r="D313" s="5">
        <v>36.0</v>
      </c>
      <c r="E313" s="6">
        <v>47.0</v>
      </c>
      <c r="F313" s="7">
        <v>27.0</v>
      </c>
      <c r="G313" s="8">
        <v>78.0</v>
      </c>
      <c r="H313" s="9">
        <v>145.0</v>
      </c>
      <c r="I313" s="10">
        <v>57.0</v>
      </c>
      <c r="J313" s="11">
        <v>19.0</v>
      </c>
      <c r="K313" s="12">
        <v>30.0</v>
      </c>
      <c r="L313" s="13">
        <v>70.0</v>
      </c>
      <c r="M313" s="31"/>
      <c r="N313" s="14">
        <v>23.0</v>
      </c>
      <c r="O313" s="15">
        <v>12.0</v>
      </c>
      <c r="P313" s="16">
        <v>14.0</v>
      </c>
      <c r="Q313" s="17">
        <v>51.0</v>
      </c>
      <c r="R313" s="18">
        <v>149.0</v>
      </c>
      <c r="S313" s="19">
        <v>55.0</v>
      </c>
      <c r="T313" s="20">
        <v>32.0</v>
      </c>
      <c r="U313" s="21">
        <v>49.0</v>
      </c>
      <c r="V313" s="22">
        <v>27.0</v>
      </c>
      <c r="W313" s="31"/>
      <c r="X313" s="14">
        <v>19.0</v>
      </c>
      <c r="Y313" s="15">
        <v>1.0</v>
      </c>
      <c r="Z313" s="16">
        <v>16.0</v>
      </c>
      <c r="AA313" s="17">
        <v>53.0</v>
      </c>
      <c r="AB313" s="18">
        <v>150.0</v>
      </c>
      <c r="AC313" s="19">
        <v>54.0</v>
      </c>
      <c r="AD313" s="20">
        <v>15.0</v>
      </c>
      <c r="AE313" s="21">
        <v>28.0</v>
      </c>
      <c r="AF313" s="22">
        <v>10.0</v>
      </c>
      <c r="AG313" s="38"/>
      <c r="AH313" s="14">
        <v>23.0</v>
      </c>
      <c r="AI313" s="15">
        <v>12.0</v>
      </c>
      <c r="AJ313" s="16">
        <v>14.0</v>
      </c>
      <c r="AK313" s="20">
        <v>32.0</v>
      </c>
      <c r="AL313" s="21">
        <v>49.0</v>
      </c>
      <c r="AM313" s="22">
        <v>27.0</v>
      </c>
      <c r="AN313" s="39">
        <f t="shared" ref="AN313:AP313" si="311">AH313/(AH313+AK313)</f>
        <v>0.4181818182</v>
      </c>
      <c r="AO313" s="39">
        <f t="shared" si="311"/>
        <v>0.1967213115</v>
      </c>
      <c r="AP313" s="39">
        <f t="shared" si="311"/>
        <v>0.3414634146</v>
      </c>
      <c r="AQ313" s="23"/>
      <c r="AR313" s="23"/>
      <c r="AS313" s="23"/>
    </row>
    <row r="314">
      <c r="A314" s="29">
        <v>4528.0</v>
      </c>
      <c r="B314" s="30">
        <v>1841.0</v>
      </c>
      <c r="C314" s="31" t="s">
        <v>0</v>
      </c>
      <c r="D314" s="5">
        <v>10.0</v>
      </c>
      <c r="E314" s="6">
        <v>17.0</v>
      </c>
      <c r="F314" s="7">
        <v>6.0</v>
      </c>
      <c r="G314" s="8">
        <v>42.0</v>
      </c>
      <c r="H314" s="9">
        <v>90.0</v>
      </c>
      <c r="I314" s="10">
        <v>21.0</v>
      </c>
      <c r="J314" s="11">
        <v>15.0</v>
      </c>
      <c r="K314" s="12">
        <v>6.0</v>
      </c>
      <c r="L314" s="13">
        <v>33.0</v>
      </c>
      <c r="M314" s="31"/>
      <c r="N314" s="14">
        <v>1.0</v>
      </c>
      <c r="O314" s="15">
        <v>4.0</v>
      </c>
      <c r="P314" s="16">
        <v>1.0</v>
      </c>
      <c r="Q314" s="17">
        <v>39.0</v>
      </c>
      <c r="R314" s="18">
        <v>100.0</v>
      </c>
      <c r="S314" s="19">
        <v>26.0</v>
      </c>
      <c r="T314" s="20">
        <v>5.0</v>
      </c>
      <c r="U314" s="21">
        <v>15.0</v>
      </c>
      <c r="V314" s="22">
        <v>3.0</v>
      </c>
      <c r="W314" s="31"/>
      <c r="X314" s="14">
        <v>1.0</v>
      </c>
      <c r="Y314" s="15">
        <v>2.0</v>
      </c>
      <c r="Z314" s="16">
        <v>0.0</v>
      </c>
      <c r="AA314" s="17">
        <v>41.0</v>
      </c>
      <c r="AB314" s="18">
        <v>102.0</v>
      </c>
      <c r="AC314" s="19">
        <v>26.0</v>
      </c>
      <c r="AD314" s="20">
        <v>5.0</v>
      </c>
      <c r="AE314" s="21">
        <v>8.0</v>
      </c>
      <c r="AF314" s="22">
        <v>1.0</v>
      </c>
      <c r="AG314" s="38"/>
      <c r="AH314" s="14">
        <v>1.0</v>
      </c>
      <c r="AI314" s="15">
        <v>4.0</v>
      </c>
      <c r="AJ314" s="16">
        <v>1.0</v>
      </c>
      <c r="AK314" s="20">
        <v>5.0</v>
      </c>
      <c r="AL314" s="21">
        <v>15.0</v>
      </c>
      <c r="AM314" s="22">
        <v>3.0</v>
      </c>
      <c r="AN314" s="39">
        <f t="shared" ref="AN314:AP314" si="312">AH314/(AH314+AK314)</f>
        <v>0.1666666667</v>
      </c>
      <c r="AO314" s="39">
        <f t="shared" si="312"/>
        <v>0.2105263158</v>
      </c>
      <c r="AP314" s="39">
        <f t="shared" si="312"/>
        <v>0.25</v>
      </c>
      <c r="AQ314" s="23"/>
      <c r="AR314" s="23"/>
      <c r="AS314" s="23"/>
    </row>
    <row r="315">
      <c r="A315" s="29">
        <v>4529.0</v>
      </c>
      <c r="B315" s="30">
        <v>2399.0</v>
      </c>
      <c r="C315" s="31" t="s">
        <v>0</v>
      </c>
      <c r="D315" s="5">
        <v>13.0</v>
      </c>
      <c r="E315" s="6">
        <v>25.0</v>
      </c>
      <c r="F315" s="7">
        <v>6.0</v>
      </c>
      <c r="G315" s="8">
        <v>20.0</v>
      </c>
      <c r="H315" s="9">
        <v>67.0</v>
      </c>
      <c r="I315" s="10">
        <v>22.0</v>
      </c>
      <c r="J315" s="11">
        <v>11.0</v>
      </c>
      <c r="K315" s="12">
        <v>12.0</v>
      </c>
      <c r="L315" s="13">
        <v>40.0</v>
      </c>
      <c r="M315" s="31"/>
      <c r="N315" s="14">
        <v>3.0</v>
      </c>
      <c r="O315" s="15">
        <v>7.0</v>
      </c>
      <c r="P315" s="16">
        <v>7.0</v>
      </c>
      <c r="Q315" s="17">
        <v>27.0</v>
      </c>
      <c r="R315" s="18">
        <v>86.0</v>
      </c>
      <c r="S315" s="19">
        <v>21.0</v>
      </c>
      <c r="T315" s="20">
        <v>8.0</v>
      </c>
      <c r="U315" s="21">
        <v>7.0</v>
      </c>
      <c r="V315" s="22">
        <v>7.0</v>
      </c>
      <c r="W315" s="31"/>
      <c r="X315" s="14">
        <v>1.0</v>
      </c>
      <c r="Y315" s="15">
        <v>5.0</v>
      </c>
      <c r="Z315" s="16">
        <v>4.0</v>
      </c>
      <c r="AA315" s="17">
        <v>28.0</v>
      </c>
      <c r="AB315" s="18">
        <v>87.0</v>
      </c>
      <c r="AC315" s="19">
        <v>23.0</v>
      </c>
      <c r="AD315" s="20">
        <v>6.0</v>
      </c>
      <c r="AE315" s="21">
        <v>6.0</v>
      </c>
      <c r="AF315" s="22">
        <v>6.0</v>
      </c>
      <c r="AG315" s="38"/>
      <c r="AH315" s="14">
        <v>3.0</v>
      </c>
      <c r="AI315" s="15">
        <v>7.0</v>
      </c>
      <c r="AJ315" s="16">
        <v>7.0</v>
      </c>
      <c r="AK315" s="20">
        <v>8.0</v>
      </c>
      <c r="AL315" s="21">
        <v>7.0</v>
      </c>
      <c r="AM315" s="22">
        <v>7.0</v>
      </c>
      <c r="AN315" s="39">
        <f t="shared" ref="AN315:AP315" si="313">AH315/(AH315+AK315)</f>
        <v>0.2727272727</v>
      </c>
      <c r="AO315" s="39">
        <f t="shared" si="313"/>
        <v>0.5</v>
      </c>
      <c r="AP315" s="39">
        <f t="shared" si="313"/>
        <v>0.5</v>
      </c>
      <c r="AQ315" s="23"/>
      <c r="AR315" s="23"/>
      <c r="AS315" s="23"/>
    </row>
    <row r="316">
      <c r="A316" s="29">
        <v>4541.0</v>
      </c>
      <c r="B316" s="30">
        <v>3526.0</v>
      </c>
      <c r="C316" s="31" t="s">
        <v>0</v>
      </c>
      <c r="D316" s="5">
        <v>10.0</v>
      </c>
      <c r="E316" s="6">
        <v>25.0</v>
      </c>
      <c r="F316" s="7">
        <v>18.0</v>
      </c>
      <c r="G316" s="8">
        <v>53.0</v>
      </c>
      <c r="H316" s="9">
        <v>119.0</v>
      </c>
      <c r="I316" s="10">
        <v>35.0</v>
      </c>
      <c r="J316" s="11">
        <v>23.0</v>
      </c>
      <c r="K316" s="12">
        <v>15.0</v>
      </c>
      <c r="L316" s="13">
        <v>66.0</v>
      </c>
      <c r="M316" s="31"/>
      <c r="N316" s="14">
        <v>16.0</v>
      </c>
      <c r="O316" s="15">
        <v>6.0</v>
      </c>
      <c r="P316" s="16">
        <v>3.0</v>
      </c>
      <c r="Q316" s="17">
        <v>35.0</v>
      </c>
      <c r="R316" s="18">
        <v>141.0</v>
      </c>
      <c r="S316" s="19">
        <v>28.0</v>
      </c>
      <c r="T316" s="20">
        <v>21.0</v>
      </c>
      <c r="U316" s="21">
        <v>13.0</v>
      </c>
      <c r="V316" s="22">
        <v>18.0</v>
      </c>
      <c r="W316" s="31"/>
      <c r="X316" s="14">
        <v>6.0</v>
      </c>
      <c r="Y316" s="15">
        <v>3.0</v>
      </c>
      <c r="Z316" s="16">
        <v>9.0</v>
      </c>
      <c r="AA316" s="17">
        <v>31.0</v>
      </c>
      <c r="AB316" s="18">
        <v>142.0</v>
      </c>
      <c r="AC316" s="19">
        <v>26.0</v>
      </c>
      <c r="AD316" s="20">
        <v>19.0</v>
      </c>
      <c r="AE316" s="21">
        <v>13.0</v>
      </c>
      <c r="AF316" s="22">
        <v>11.0</v>
      </c>
      <c r="AG316" s="38"/>
      <c r="AH316" s="14">
        <v>16.0</v>
      </c>
      <c r="AI316" s="15">
        <v>6.0</v>
      </c>
      <c r="AJ316" s="16">
        <v>3.0</v>
      </c>
      <c r="AK316" s="20">
        <v>21.0</v>
      </c>
      <c r="AL316" s="21">
        <v>13.0</v>
      </c>
      <c r="AM316" s="22">
        <v>18.0</v>
      </c>
      <c r="AN316" s="39">
        <f t="shared" ref="AN316:AP316" si="314">AH316/(AH316+AK316)</f>
        <v>0.4324324324</v>
      </c>
      <c r="AO316" s="39">
        <f t="shared" si="314"/>
        <v>0.3157894737</v>
      </c>
      <c r="AP316" s="39">
        <f t="shared" si="314"/>
        <v>0.1428571429</v>
      </c>
      <c r="AQ316" s="23"/>
      <c r="AR316" s="23"/>
      <c r="AS316" s="23"/>
    </row>
    <row r="317">
      <c r="A317" s="29">
        <v>4543.0</v>
      </c>
      <c r="B317" s="30">
        <v>2234.0</v>
      </c>
      <c r="C317" s="31" t="s">
        <v>0</v>
      </c>
      <c r="D317" s="5">
        <v>4.0</v>
      </c>
      <c r="E317" s="6">
        <v>27.0</v>
      </c>
      <c r="F317" s="7">
        <v>3.0</v>
      </c>
      <c r="G317" s="8">
        <v>15.0</v>
      </c>
      <c r="H317" s="9">
        <v>62.0</v>
      </c>
      <c r="I317" s="10">
        <v>8.0</v>
      </c>
      <c r="J317" s="11">
        <v>12.0</v>
      </c>
      <c r="K317" s="12">
        <v>6.0</v>
      </c>
      <c r="L317" s="13">
        <v>31.0</v>
      </c>
      <c r="M317" s="31"/>
      <c r="N317" s="14">
        <v>2.0</v>
      </c>
      <c r="O317" s="15">
        <v>5.0</v>
      </c>
      <c r="P317" s="16">
        <v>2.0</v>
      </c>
      <c r="Q317" s="17">
        <v>19.0</v>
      </c>
      <c r="R317" s="18">
        <v>79.0</v>
      </c>
      <c r="S317" s="19">
        <v>10.0</v>
      </c>
      <c r="T317" s="20">
        <v>7.0</v>
      </c>
      <c r="U317" s="21">
        <v>14.0</v>
      </c>
      <c r="V317" s="22">
        <v>4.0</v>
      </c>
      <c r="W317" s="31"/>
      <c r="X317" s="14">
        <v>3.0</v>
      </c>
      <c r="Y317" s="15">
        <v>0.0</v>
      </c>
      <c r="Z317" s="16">
        <v>4.0</v>
      </c>
      <c r="AA317" s="17">
        <v>17.0</v>
      </c>
      <c r="AB317" s="18">
        <v>75.0</v>
      </c>
      <c r="AC317" s="19">
        <v>11.0</v>
      </c>
      <c r="AD317" s="20">
        <v>3.0</v>
      </c>
      <c r="AE317" s="21">
        <v>14.0</v>
      </c>
      <c r="AF317" s="22">
        <v>5.0</v>
      </c>
      <c r="AG317" s="38"/>
      <c r="AH317" s="14">
        <v>2.0</v>
      </c>
      <c r="AI317" s="15">
        <v>5.0</v>
      </c>
      <c r="AJ317" s="16">
        <v>2.0</v>
      </c>
      <c r="AK317" s="20">
        <v>7.0</v>
      </c>
      <c r="AL317" s="21">
        <v>14.0</v>
      </c>
      <c r="AM317" s="22">
        <v>4.0</v>
      </c>
      <c r="AN317" s="39">
        <f t="shared" ref="AN317:AP317" si="315">AH317/(AH317+AK317)</f>
        <v>0.2222222222</v>
      </c>
      <c r="AO317" s="39">
        <f t="shared" si="315"/>
        <v>0.2631578947</v>
      </c>
      <c r="AP317" s="39">
        <f t="shared" si="315"/>
        <v>0.3333333333</v>
      </c>
      <c r="AQ317" s="23"/>
      <c r="AR317" s="23"/>
      <c r="AS317" s="23"/>
    </row>
    <row r="318">
      <c r="A318" s="29">
        <v>4547.0</v>
      </c>
      <c r="B318" s="30">
        <v>2569.0</v>
      </c>
      <c r="C318" s="31" t="s">
        <v>0</v>
      </c>
      <c r="D318" s="5">
        <v>8.0</v>
      </c>
      <c r="E318" s="6">
        <v>28.0</v>
      </c>
      <c r="F318" s="7">
        <v>17.0</v>
      </c>
      <c r="G318" s="8">
        <v>20.0</v>
      </c>
      <c r="H318" s="9">
        <v>120.0</v>
      </c>
      <c r="I318" s="10">
        <v>24.0</v>
      </c>
      <c r="J318" s="11">
        <v>12.0</v>
      </c>
      <c r="K318" s="12">
        <v>11.0</v>
      </c>
      <c r="L318" s="13">
        <v>54.0</v>
      </c>
      <c r="M318" s="31"/>
      <c r="N318" s="14">
        <v>4.0</v>
      </c>
      <c r="O318" s="15">
        <v>14.0</v>
      </c>
      <c r="P318" s="16">
        <v>4.0</v>
      </c>
      <c r="Q318" s="17">
        <v>21.0</v>
      </c>
      <c r="R318" s="18">
        <v>117.0</v>
      </c>
      <c r="S318" s="19">
        <v>29.0</v>
      </c>
      <c r="T318" s="20">
        <v>6.0</v>
      </c>
      <c r="U318" s="21">
        <v>17.0</v>
      </c>
      <c r="V318" s="22">
        <v>12.0</v>
      </c>
      <c r="W318" s="31"/>
      <c r="X318" s="14">
        <v>3.0</v>
      </c>
      <c r="Y318" s="15">
        <v>5.0</v>
      </c>
      <c r="Z318" s="16">
        <v>6.0</v>
      </c>
      <c r="AA318" s="17">
        <v>19.0</v>
      </c>
      <c r="AB318" s="18">
        <v>112.0</v>
      </c>
      <c r="AC318" s="19">
        <v>25.0</v>
      </c>
      <c r="AD318" s="20">
        <v>4.0</v>
      </c>
      <c r="AE318" s="21">
        <v>25.0</v>
      </c>
      <c r="AF318" s="22">
        <v>10.0</v>
      </c>
      <c r="AG318" s="38"/>
      <c r="AH318" s="14">
        <v>4.0</v>
      </c>
      <c r="AI318" s="15">
        <v>14.0</v>
      </c>
      <c r="AJ318" s="16">
        <v>4.0</v>
      </c>
      <c r="AK318" s="20">
        <v>6.0</v>
      </c>
      <c r="AL318" s="21">
        <v>17.0</v>
      </c>
      <c r="AM318" s="22">
        <v>12.0</v>
      </c>
      <c r="AN318" s="39">
        <f t="shared" ref="AN318:AP318" si="316">AH318/(AH318+AK318)</f>
        <v>0.4</v>
      </c>
      <c r="AO318" s="39">
        <f t="shared" si="316"/>
        <v>0.4516129032</v>
      </c>
      <c r="AP318" s="39">
        <f t="shared" si="316"/>
        <v>0.25</v>
      </c>
      <c r="AQ318" s="23"/>
      <c r="AR318" s="23"/>
      <c r="AS318" s="23"/>
    </row>
    <row r="319">
      <c r="A319" s="29">
        <v>4548.0</v>
      </c>
      <c r="B319" s="30">
        <v>1991.0</v>
      </c>
      <c r="C319" s="31" t="s">
        <v>0</v>
      </c>
      <c r="D319" s="5">
        <v>3.0</v>
      </c>
      <c r="E319" s="6">
        <v>13.0</v>
      </c>
      <c r="F319" s="7">
        <v>5.0</v>
      </c>
      <c r="G319" s="8">
        <v>36.0</v>
      </c>
      <c r="H319" s="9">
        <v>75.0</v>
      </c>
      <c r="I319" s="10">
        <v>10.0</v>
      </c>
      <c r="J319" s="11">
        <v>8.0</v>
      </c>
      <c r="K319" s="12">
        <v>7.0</v>
      </c>
      <c r="L319" s="13">
        <v>39.0</v>
      </c>
      <c r="M319" s="31"/>
      <c r="N319" s="14">
        <v>7.0</v>
      </c>
      <c r="O319" s="15">
        <v>11.0</v>
      </c>
      <c r="P319" s="16">
        <v>0.0</v>
      </c>
      <c r="Q319" s="17">
        <v>28.0</v>
      </c>
      <c r="R319" s="18">
        <v>75.0</v>
      </c>
      <c r="S319" s="19">
        <v>11.0</v>
      </c>
      <c r="T319" s="20">
        <v>9.0</v>
      </c>
      <c r="U319" s="21">
        <v>13.0</v>
      </c>
      <c r="V319" s="22">
        <v>7.0</v>
      </c>
      <c r="W319" s="31"/>
      <c r="X319" s="14">
        <v>0.0</v>
      </c>
      <c r="Y319" s="15">
        <v>1.0</v>
      </c>
      <c r="Z319" s="16">
        <v>0.0</v>
      </c>
      <c r="AA319" s="17">
        <v>28.0</v>
      </c>
      <c r="AB319" s="18">
        <v>70.0</v>
      </c>
      <c r="AC319" s="19">
        <v>11.0</v>
      </c>
      <c r="AD319" s="20">
        <v>9.0</v>
      </c>
      <c r="AE319" s="21">
        <v>10.0</v>
      </c>
      <c r="AF319" s="22">
        <v>7.0</v>
      </c>
      <c r="AG319" s="38"/>
      <c r="AH319" s="14">
        <v>7.0</v>
      </c>
      <c r="AI319" s="15">
        <v>11.0</v>
      </c>
      <c r="AJ319" s="16">
        <v>0.0</v>
      </c>
      <c r="AK319" s="20">
        <v>9.0</v>
      </c>
      <c r="AL319" s="21">
        <v>13.0</v>
      </c>
      <c r="AM319" s="22">
        <v>7.0</v>
      </c>
      <c r="AN319" s="39">
        <f t="shared" ref="AN319:AP319" si="317">AH319/(AH319+AK319)</f>
        <v>0.4375</v>
      </c>
      <c r="AO319" s="39">
        <f t="shared" si="317"/>
        <v>0.4583333333</v>
      </c>
      <c r="AP319" s="39">
        <f t="shared" si="317"/>
        <v>0</v>
      </c>
      <c r="AQ319" s="23"/>
      <c r="AR319" s="23"/>
      <c r="AS319" s="23"/>
    </row>
    <row r="320">
      <c r="A320" s="29">
        <v>4553.0</v>
      </c>
      <c r="B320" s="30">
        <v>1921.0</v>
      </c>
      <c r="C320" s="31" t="s">
        <v>0</v>
      </c>
      <c r="D320" s="5">
        <v>3.0</v>
      </c>
      <c r="E320" s="6">
        <v>16.0</v>
      </c>
      <c r="F320" s="7">
        <v>4.0</v>
      </c>
      <c r="G320" s="8">
        <v>15.0</v>
      </c>
      <c r="H320" s="9">
        <v>43.0</v>
      </c>
      <c r="I320" s="10">
        <v>16.0</v>
      </c>
      <c r="J320" s="11">
        <v>5.0</v>
      </c>
      <c r="K320" s="12">
        <v>11.0</v>
      </c>
      <c r="L320" s="13">
        <v>20.0</v>
      </c>
      <c r="M320" s="31"/>
      <c r="N320" s="14">
        <v>1.0</v>
      </c>
      <c r="O320" s="15">
        <v>2.0</v>
      </c>
      <c r="P320" s="16">
        <v>2.0</v>
      </c>
      <c r="Q320" s="17">
        <v>13.0</v>
      </c>
      <c r="R320" s="18">
        <v>59.0</v>
      </c>
      <c r="S320" s="19">
        <v>17.0</v>
      </c>
      <c r="T320" s="20">
        <v>6.0</v>
      </c>
      <c r="U320" s="21">
        <v>8.0</v>
      </c>
      <c r="V320" s="22">
        <v>8.0</v>
      </c>
      <c r="W320" s="31"/>
      <c r="X320" s="14">
        <v>0.0</v>
      </c>
      <c r="Y320" s="15">
        <v>0.0</v>
      </c>
      <c r="Z320" s="16">
        <v>3.0</v>
      </c>
      <c r="AA320" s="17">
        <v>13.0</v>
      </c>
      <c r="AB320" s="18">
        <v>55.0</v>
      </c>
      <c r="AC320" s="19">
        <v>21.0</v>
      </c>
      <c r="AD320" s="20">
        <v>4.0</v>
      </c>
      <c r="AE320" s="21">
        <v>8.0</v>
      </c>
      <c r="AF320" s="22">
        <v>2.0</v>
      </c>
      <c r="AG320" s="38"/>
      <c r="AH320" s="14">
        <v>1.0</v>
      </c>
      <c r="AI320" s="15">
        <v>2.0</v>
      </c>
      <c r="AJ320" s="16">
        <v>2.0</v>
      </c>
      <c r="AK320" s="20">
        <v>6.0</v>
      </c>
      <c r="AL320" s="21">
        <v>8.0</v>
      </c>
      <c r="AM320" s="22">
        <v>8.0</v>
      </c>
      <c r="AN320" s="39">
        <f t="shared" ref="AN320:AP320" si="318">AH320/(AH320+AK320)</f>
        <v>0.1428571429</v>
      </c>
      <c r="AO320" s="39">
        <f t="shared" si="318"/>
        <v>0.2</v>
      </c>
      <c r="AP320" s="39">
        <f t="shared" si="318"/>
        <v>0.2</v>
      </c>
      <c r="AQ320" s="23"/>
      <c r="AR320" s="23"/>
      <c r="AS320" s="23"/>
    </row>
    <row r="321">
      <c r="A321" s="29">
        <v>4555.0</v>
      </c>
      <c r="B321" s="30">
        <v>3603.0</v>
      </c>
      <c r="C321" s="31" t="s">
        <v>0</v>
      </c>
      <c r="D321" s="5">
        <v>16.0</v>
      </c>
      <c r="E321" s="6">
        <v>30.0</v>
      </c>
      <c r="F321" s="7">
        <v>20.0</v>
      </c>
      <c r="G321" s="8">
        <v>34.0</v>
      </c>
      <c r="H321" s="9">
        <v>97.0</v>
      </c>
      <c r="I321" s="10">
        <v>34.0</v>
      </c>
      <c r="J321" s="11">
        <v>23.0</v>
      </c>
      <c r="K321" s="12">
        <v>16.0</v>
      </c>
      <c r="L321" s="13">
        <v>55.0</v>
      </c>
      <c r="M321" s="31"/>
      <c r="N321" s="14">
        <v>7.0</v>
      </c>
      <c r="O321" s="15">
        <v>11.0</v>
      </c>
      <c r="P321" s="16">
        <v>6.0</v>
      </c>
      <c r="Q321" s="17">
        <v>37.0</v>
      </c>
      <c r="R321" s="18">
        <v>118.0</v>
      </c>
      <c r="S321" s="19">
        <v>31.0</v>
      </c>
      <c r="T321" s="20">
        <v>15.0</v>
      </c>
      <c r="U321" s="21">
        <v>12.0</v>
      </c>
      <c r="V321" s="22">
        <v>21.0</v>
      </c>
      <c r="W321" s="31"/>
      <c r="X321" s="14">
        <v>9.0</v>
      </c>
      <c r="Y321" s="15">
        <v>3.0</v>
      </c>
      <c r="Z321" s="16">
        <v>12.0</v>
      </c>
      <c r="AA321" s="17">
        <v>36.0</v>
      </c>
      <c r="AB321" s="18">
        <v>104.0</v>
      </c>
      <c r="AC321" s="19">
        <v>28.0</v>
      </c>
      <c r="AD321" s="20">
        <v>8.0</v>
      </c>
      <c r="AE321" s="21">
        <v>10.0</v>
      </c>
      <c r="AF321" s="22">
        <v>9.0</v>
      </c>
      <c r="AG321" s="38"/>
      <c r="AH321" s="14">
        <v>7.0</v>
      </c>
      <c r="AI321" s="15">
        <v>11.0</v>
      </c>
      <c r="AJ321" s="16">
        <v>6.0</v>
      </c>
      <c r="AK321" s="20">
        <v>15.0</v>
      </c>
      <c r="AL321" s="21">
        <v>12.0</v>
      </c>
      <c r="AM321" s="22">
        <v>21.0</v>
      </c>
      <c r="AN321" s="39">
        <f t="shared" ref="AN321:AP321" si="319">AH321/(AH321+AK321)</f>
        <v>0.3181818182</v>
      </c>
      <c r="AO321" s="39">
        <f t="shared" si="319"/>
        <v>0.4782608696</v>
      </c>
      <c r="AP321" s="39">
        <f t="shared" si="319"/>
        <v>0.2222222222</v>
      </c>
      <c r="AQ321" s="23"/>
      <c r="AR321" s="23"/>
      <c r="AS321" s="23"/>
    </row>
    <row r="322">
      <c r="A322" s="29">
        <v>4559.0</v>
      </c>
      <c r="B322" s="30">
        <v>2078.0</v>
      </c>
      <c r="C322" s="31" t="s">
        <v>0</v>
      </c>
      <c r="D322" s="5">
        <v>12.0</v>
      </c>
      <c r="E322" s="6">
        <v>21.0</v>
      </c>
      <c r="F322" s="7">
        <v>5.0</v>
      </c>
      <c r="G322" s="8">
        <v>30.0</v>
      </c>
      <c r="H322" s="9">
        <v>58.0</v>
      </c>
      <c r="I322" s="10">
        <v>28.0</v>
      </c>
      <c r="J322" s="11">
        <v>2.0</v>
      </c>
      <c r="K322" s="12">
        <v>15.0</v>
      </c>
      <c r="L322" s="13">
        <v>34.0</v>
      </c>
      <c r="M322" s="31"/>
      <c r="N322" s="14">
        <v>9.0</v>
      </c>
      <c r="O322" s="15">
        <v>2.0</v>
      </c>
      <c r="P322" s="16">
        <v>10.0</v>
      </c>
      <c r="Q322" s="17">
        <v>19.0</v>
      </c>
      <c r="R322" s="18">
        <v>72.0</v>
      </c>
      <c r="S322" s="19">
        <v>22.0</v>
      </c>
      <c r="T322" s="20">
        <v>14.0</v>
      </c>
      <c r="U322" s="21">
        <v>14.0</v>
      </c>
      <c r="V322" s="22">
        <v>5.0</v>
      </c>
      <c r="W322" s="31"/>
      <c r="X322" s="14">
        <v>4.0</v>
      </c>
      <c r="Y322" s="15">
        <v>3.0</v>
      </c>
      <c r="Z322" s="16">
        <v>9.0</v>
      </c>
      <c r="AA322" s="17">
        <v>17.0</v>
      </c>
      <c r="AB322" s="18">
        <v>74.0</v>
      </c>
      <c r="AC322" s="19">
        <v>23.0</v>
      </c>
      <c r="AD322" s="20">
        <v>9.0</v>
      </c>
      <c r="AE322" s="21">
        <v>7.0</v>
      </c>
      <c r="AF322" s="22">
        <v>1.0</v>
      </c>
      <c r="AG322" s="38"/>
      <c r="AH322" s="14">
        <v>9.0</v>
      </c>
      <c r="AI322" s="15">
        <v>2.0</v>
      </c>
      <c r="AJ322" s="16">
        <v>10.0</v>
      </c>
      <c r="AK322" s="20">
        <v>14.0</v>
      </c>
      <c r="AL322" s="21">
        <v>14.0</v>
      </c>
      <c r="AM322" s="22">
        <v>5.0</v>
      </c>
      <c r="AN322" s="39">
        <f t="shared" ref="AN322:AP322" si="320">AH322/(AH322+AK322)</f>
        <v>0.3913043478</v>
      </c>
      <c r="AO322" s="39">
        <f t="shared" si="320"/>
        <v>0.125</v>
      </c>
      <c r="AP322" s="39">
        <f t="shared" si="320"/>
        <v>0.6666666667</v>
      </c>
      <c r="AQ322" s="23"/>
      <c r="AR322" s="23"/>
      <c r="AS322" s="23"/>
    </row>
    <row r="323">
      <c r="A323" s="29">
        <v>4562.0</v>
      </c>
      <c r="B323" s="30">
        <v>1374.0</v>
      </c>
      <c r="C323" s="31" t="s">
        <v>0</v>
      </c>
      <c r="D323" s="5">
        <v>4.0</v>
      </c>
      <c r="E323" s="6">
        <v>7.0</v>
      </c>
      <c r="F323" s="7">
        <v>7.0</v>
      </c>
      <c r="G323" s="8">
        <v>17.0</v>
      </c>
      <c r="H323" s="9">
        <v>36.0</v>
      </c>
      <c r="I323" s="10">
        <v>16.0</v>
      </c>
      <c r="J323" s="11">
        <v>16.0</v>
      </c>
      <c r="K323" s="12">
        <v>5.0</v>
      </c>
      <c r="L323" s="13">
        <v>24.0</v>
      </c>
      <c r="M323" s="31"/>
      <c r="N323" s="14">
        <v>2.0</v>
      </c>
      <c r="O323" s="15">
        <v>3.0</v>
      </c>
      <c r="P323" s="16">
        <v>3.0</v>
      </c>
      <c r="Q323" s="17">
        <v>23.0</v>
      </c>
      <c r="R323" s="18">
        <v>47.0</v>
      </c>
      <c r="S323" s="19">
        <v>11.0</v>
      </c>
      <c r="T323" s="20">
        <v>5.0</v>
      </c>
      <c r="U323" s="21">
        <v>8.0</v>
      </c>
      <c r="V323" s="22">
        <v>9.0</v>
      </c>
      <c r="W323" s="31"/>
      <c r="X323" s="14">
        <v>1.0</v>
      </c>
      <c r="Y323" s="15">
        <v>2.0</v>
      </c>
      <c r="Z323" s="16">
        <v>5.0</v>
      </c>
      <c r="AA323" s="17">
        <v>23.0</v>
      </c>
      <c r="AB323" s="18">
        <v>47.0</v>
      </c>
      <c r="AC323" s="19">
        <v>12.0</v>
      </c>
      <c r="AD323" s="20">
        <v>3.0</v>
      </c>
      <c r="AE323" s="21">
        <v>9.0</v>
      </c>
      <c r="AF323" s="22">
        <v>4.0</v>
      </c>
      <c r="AG323" s="38"/>
      <c r="AH323" s="14">
        <v>2.0</v>
      </c>
      <c r="AI323" s="15">
        <v>3.0</v>
      </c>
      <c r="AJ323" s="16">
        <v>3.0</v>
      </c>
      <c r="AK323" s="20">
        <v>5.0</v>
      </c>
      <c r="AL323" s="21">
        <v>8.0</v>
      </c>
      <c r="AM323" s="22">
        <v>9.0</v>
      </c>
      <c r="AN323" s="39">
        <f t="shared" ref="AN323:AP323" si="321">AH323/(AH323+AK323)</f>
        <v>0.2857142857</v>
      </c>
      <c r="AO323" s="39">
        <f t="shared" si="321"/>
        <v>0.2727272727</v>
      </c>
      <c r="AP323" s="39">
        <f t="shared" si="321"/>
        <v>0.25</v>
      </c>
      <c r="AQ323" s="23"/>
      <c r="AR323" s="23"/>
      <c r="AS323" s="23"/>
    </row>
    <row r="324">
      <c r="A324" s="29">
        <v>4564.0</v>
      </c>
      <c r="B324" s="30">
        <v>2237.0</v>
      </c>
      <c r="C324" s="31" t="s">
        <v>0</v>
      </c>
      <c r="D324" s="5">
        <v>6.0</v>
      </c>
      <c r="E324" s="6">
        <v>18.0</v>
      </c>
      <c r="F324" s="7">
        <v>9.0</v>
      </c>
      <c r="G324" s="8">
        <v>35.0</v>
      </c>
      <c r="H324" s="9">
        <v>89.0</v>
      </c>
      <c r="I324" s="10">
        <v>25.0</v>
      </c>
      <c r="J324" s="11">
        <v>20.0</v>
      </c>
      <c r="K324" s="12">
        <v>5.0</v>
      </c>
      <c r="L324" s="13">
        <v>42.0</v>
      </c>
      <c r="M324" s="31"/>
      <c r="N324" s="14">
        <v>8.0</v>
      </c>
      <c r="O324" s="15">
        <v>7.0</v>
      </c>
      <c r="P324" s="16">
        <v>7.0</v>
      </c>
      <c r="Q324" s="17">
        <v>31.0</v>
      </c>
      <c r="R324" s="18">
        <v>79.0</v>
      </c>
      <c r="S324" s="19">
        <v>16.0</v>
      </c>
      <c r="T324" s="20">
        <v>13.0</v>
      </c>
      <c r="U324" s="21">
        <v>20.0</v>
      </c>
      <c r="V324" s="22">
        <v>4.0</v>
      </c>
      <c r="W324" s="31"/>
      <c r="X324" s="14">
        <v>3.0</v>
      </c>
      <c r="Y324" s="15">
        <v>3.0</v>
      </c>
      <c r="Z324" s="16">
        <v>6.0</v>
      </c>
      <c r="AA324" s="17">
        <v>28.0</v>
      </c>
      <c r="AB324" s="18">
        <v>78.0</v>
      </c>
      <c r="AC324" s="19">
        <v>16.0</v>
      </c>
      <c r="AD324" s="20">
        <v>8.0</v>
      </c>
      <c r="AE324" s="21">
        <v>18.0</v>
      </c>
      <c r="AF324" s="22">
        <v>4.0</v>
      </c>
      <c r="AG324" s="38"/>
      <c r="AH324" s="14">
        <v>8.0</v>
      </c>
      <c r="AI324" s="15">
        <v>7.0</v>
      </c>
      <c r="AJ324" s="16">
        <v>7.0</v>
      </c>
      <c r="AK324" s="20">
        <v>13.0</v>
      </c>
      <c r="AL324" s="21">
        <v>20.0</v>
      </c>
      <c r="AM324" s="22">
        <v>4.0</v>
      </c>
      <c r="AN324" s="39">
        <f t="shared" ref="AN324:AP324" si="322">AH324/(AH324+AK324)</f>
        <v>0.380952381</v>
      </c>
      <c r="AO324" s="39">
        <f t="shared" si="322"/>
        <v>0.2592592593</v>
      </c>
      <c r="AP324" s="39">
        <f t="shared" si="322"/>
        <v>0.6363636364</v>
      </c>
      <c r="AQ324" s="23"/>
      <c r="AR324" s="23"/>
      <c r="AS324" s="23"/>
    </row>
    <row r="325">
      <c r="A325" s="29">
        <v>4581.0</v>
      </c>
      <c r="B325" s="30">
        <v>3299.0</v>
      </c>
      <c r="C325" s="31" t="s">
        <v>0</v>
      </c>
      <c r="D325" s="5">
        <v>15.0</v>
      </c>
      <c r="E325" s="6">
        <v>54.0</v>
      </c>
      <c r="F325" s="7">
        <v>22.0</v>
      </c>
      <c r="G325" s="8">
        <v>64.0</v>
      </c>
      <c r="H325" s="9">
        <v>158.0</v>
      </c>
      <c r="I325" s="10">
        <v>42.0</v>
      </c>
      <c r="J325" s="11">
        <v>29.0</v>
      </c>
      <c r="K325" s="12">
        <v>34.0</v>
      </c>
      <c r="L325" s="13">
        <v>76.0</v>
      </c>
      <c r="M325" s="31"/>
      <c r="N325" s="14">
        <v>18.0</v>
      </c>
      <c r="O325" s="15">
        <v>21.0</v>
      </c>
      <c r="P325" s="16">
        <v>3.0</v>
      </c>
      <c r="Q325" s="17">
        <v>62.0</v>
      </c>
      <c r="R325" s="18">
        <v>177.0</v>
      </c>
      <c r="S325" s="19">
        <v>40.0</v>
      </c>
      <c r="T325" s="20">
        <v>11.0</v>
      </c>
      <c r="U325" s="21">
        <v>29.0</v>
      </c>
      <c r="V325" s="22">
        <v>28.0</v>
      </c>
      <c r="W325" s="31"/>
      <c r="X325" s="14">
        <v>8.0</v>
      </c>
      <c r="Y325" s="15">
        <v>3.0</v>
      </c>
      <c r="Z325" s="16">
        <v>15.0</v>
      </c>
      <c r="AA325" s="17">
        <v>62.0</v>
      </c>
      <c r="AB325" s="18">
        <v>179.0</v>
      </c>
      <c r="AC325" s="19">
        <v>42.0</v>
      </c>
      <c r="AD325" s="20">
        <v>6.0</v>
      </c>
      <c r="AE325" s="21">
        <v>25.0</v>
      </c>
      <c r="AF325" s="22">
        <v>11.0</v>
      </c>
      <c r="AG325" s="38"/>
      <c r="AH325" s="14">
        <v>18.0</v>
      </c>
      <c r="AI325" s="15">
        <v>21.0</v>
      </c>
      <c r="AJ325" s="16">
        <v>3.0</v>
      </c>
      <c r="AK325" s="20">
        <v>11.0</v>
      </c>
      <c r="AL325" s="21">
        <v>29.0</v>
      </c>
      <c r="AM325" s="22">
        <v>28.0</v>
      </c>
      <c r="AN325" s="39">
        <f t="shared" ref="AN325:AP325" si="323">AH325/(AH325+AK325)</f>
        <v>0.6206896552</v>
      </c>
      <c r="AO325" s="39">
        <f t="shared" si="323"/>
        <v>0.42</v>
      </c>
      <c r="AP325" s="39">
        <f t="shared" si="323"/>
        <v>0.09677419355</v>
      </c>
      <c r="AQ325" s="23"/>
      <c r="AR325" s="23"/>
      <c r="AS325" s="23"/>
    </row>
    <row r="326">
      <c r="A326" s="29">
        <v>4583.0</v>
      </c>
      <c r="B326" s="30">
        <v>2932.0</v>
      </c>
      <c r="C326" s="31" t="s">
        <v>0</v>
      </c>
      <c r="D326" s="5">
        <v>21.0</v>
      </c>
      <c r="E326" s="6">
        <v>45.0</v>
      </c>
      <c r="F326" s="7">
        <v>19.0</v>
      </c>
      <c r="G326" s="8">
        <v>71.0</v>
      </c>
      <c r="H326" s="9">
        <v>165.0</v>
      </c>
      <c r="I326" s="10">
        <v>38.0</v>
      </c>
      <c r="J326" s="11">
        <v>22.0</v>
      </c>
      <c r="K326" s="12">
        <v>25.0</v>
      </c>
      <c r="L326" s="13">
        <v>85.0</v>
      </c>
      <c r="M326" s="31"/>
      <c r="N326" s="14">
        <v>9.0</v>
      </c>
      <c r="O326" s="15">
        <v>18.0</v>
      </c>
      <c r="P326" s="16">
        <v>5.0</v>
      </c>
      <c r="Q326" s="17">
        <v>70.0</v>
      </c>
      <c r="R326" s="18">
        <v>188.0</v>
      </c>
      <c r="S326" s="19">
        <v>39.0</v>
      </c>
      <c r="T326" s="20">
        <v>13.0</v>
      </c>
      <c r="U326" s="21">
        <v>26.0</v>
      </c>
      <c r="V326" s="22">
        <v>26.0</v>
      </c>
      <c r="W326" s="31"/>
      <c r="X326" s="14">
        <v>10.0</v>
      </c>
      <c r="Y326" s="15">
        <v>3.0</v>
      </c>
      <c r="Z326" s="16">
        <v>8.0</v>
      </c>
      <c r="AA326" s="17">
        <v>73.0</v>
      </c>
      <c r="AB326" s="18">
        <v>199.0</v>
      </c>
      <c r="AC326" s="19">
        <v>42.0</v>
      </c>
      <c r="AD326" s="20">
        <v>13.0</v>
      </c>
      <c r="AE326" s="21">
        <v>25.0</v>
      </c>
      <c r="AF326" s="22">
        <v>18.0</v>
      </c>
      <c r="AG326" s="38"/>
      <c r="AH326" s="14">
        <v>9.0</v>
      </c>
      <c r="AI326" s="15">
        <v>18.0</v>
      </c>
      <c r="AJ326" s="16">
        <v>5.0</v>
      </c>
      <c r="AK326" s="20">
        <v>13.0</v>
      </c>
      <c r="AL326" s="21">
        <v>26.0</v>
      </c>
      <c r="AM326" s="22">
        <v>26.0</v>
      </c>
      <c r="AN326" s="39">
        <f t="shared" ref="AN326:AP326" si="324">AH326/(AH326+AK326)</f>
        <v>0.4090909091</v>
      </c>
      <c r="AO326" s="39">
        <f t="shared" si="324"/>
        <v>0.4090909091</v>
      </c>
      <c r="AP326" s="39">
        <f t="shared" si="324"/>
        <v>0.1612903226</v>
      </c>
      <c r="AQ326" s="23"/>
      <c r="AR326" s="23"/>
      <c r="AS326" s="23"/>
    </row>
    <row r="327">
      <c r="A327" s="29">
        <v>4585.0</v>
      </c>
      <c r="B327" s="30">
        <v>1222.0</v>
      </c>
      <c r="C327" s="31" t="s">
        <v>0</v>
      </c>
      <c r="D327" s="5">
        <v>6.0</v>
      </c>
      <c r="E327" s="6">
        <v>14.0</v>
      </c>
      <c r="F327" s="7">
        <v>12.0</v>
      </c>
      <c r="G327" s="8">
        <v>15.0</v>
      </c>
      <c r="H327" s="9">
        <v>30.0</v>
      </c>
      <c r="I327" s="10">
        <v>18.0</v>
      </c>
      <c r="J327" s="11">
        <v>8.0</v>
      </c>
      <c r="K327" s="12">
        <v>13.0</v>
      </c>
      <c r="L327" s="13">
        <v>20.0</v>
      </c>
      <c r="M327" s="31"/>
      <c r="N327" s="14">
        <v>5.0</v>
      </c>
      <c r="O327" s="15">
        <v>3.0</v>
      </c>
      <c r="P327" s="16">
        <v>1.0</v>
      </c>
      <c r="Q327" s="17">
        <v>11.0</v>
      </c>
      <c r="R327" s="18">
        <v>38.0</v>
      </c>
      <c r="S327" s="19">
        <v>26.0</v>
      </c>
      <c r="T327" s="20">
        <v>5.0</v>
      </c>
      <c r="U327" s="21">
        <v>6.0</v>
      </c>
      <c r="V327" s="22">
        <v>12.0</v>
      </c>
      <c r="W327" s="31"/>
      <c r="X327" s="14">
        <v>7.0</v>
      </c>
      <c r="Y327" s="15">
        <v>0.0</v>
      </c>
      <c r="Z327" s="16">
        <v>1.0</v>
      </c>
      <c r="AA327" s="17">
        <v>7.0</v>
      </c>
      <c r="AB327" s="18">
        <v>36.0</v>
      </c>
      <c r="AC327" s="19">
        <v>24.0</v>
      </c>
      <c r="AD327" s="20">
        <v>0.0</v>
      </c>
      <c r="AE327" s="21">
        <v>5.0</v>
      </c>
      <c r="AF327" s="22">
        <v>9.0</v>
      </c>
      <c r="AG327" s="38"/>
      <c r="AH327" s="14">
        <v>5.0</v>
      </c>
      <c r="AI327" s="15">
        <v>3.0</v>
      </c>
      <c r="AJ327" s="16">
        <v>1.0</v>
      </c>
      <c r="AK327" s="20">
        <v>5.0</v>
      </c>
      <c r="AL327" s="21">
        <v>6.0</v>
      </c>
      <c r="AM327" s="22">
        <v>12.0</v>
      </c>
      <c r="AN327" s="39">
        <f t="shared" ref="AN327:AP327" si="325">AH327/(AH327+AK327)</f>
        <v>0.5</v>
      </c>
      <c r="AO327" s="39">
        <f t="shared" si="325"/>
        <v>0.3333333333</v>
      </c>
      <c r="AP327" s="39">
        <f t="shared" si="325"/>
        <v>0.07692307692</v>
      </c>
      <c r="AQ327" s="23"/>
      <c r="AR327" s="23"/>
      <c r="AS327" s="23"/>
    </row>
    <row r="328">
      <c r="A328" s="29">
        <v>4586.0</v>
      </c>
      <c r="B328" s="30">
        <v>3208.0</v>
      </c>
      <c r="C328" s="31" t="s">
        <v>0</v>
      </c>
      <c r="D328" s="5">
        <v>16.0</v>
      </c>
      <c r="E328" s="6">
        <v>53.0</v>
      </c>
      <c r="F328" s="7">
        <v>24.0</v>
      </c>
      <c r="G328" s="8">
        <v>92.0</v>
      </c>
      <c r="H328" s="9">
        <v>160.0</v>
      </c>
      <c r="I328" s="10">
        <v>54.0</v>
      </c>
      <c r="J328" s="11">
        <v>20.0</v>
      </c>
      <c r="K328" s="12">
        <v>12.0</v>
      </c>
      <c r="L328" s="13">
        <v>74.0</v>
      </c>
      <c r="M328" s="31"/>
      <c r="N328" s="14">
        <v>16.0</v>
      </c>
      <c r="O328" s="15">
        <v>15.0</v>
      </c>
      <c r="P328" s="16">
        <v>9.0</v>
      </c>
      <c r="Q328" s="17">
        <v>84.0</v>
      </c>
      <c r="R328" s="18">
        <v>183.0</v>
      </c>
      <c r="S328" s="19">
        <v>38.0</v>
      </c>
      <c r="T328" s="20">
        <v>18.0</v>
      </c>
      <c r="U328" s="21">
        <v>32.0</v>
      </c>
      <c r="V328" s="22">
        <v>20.0</v>
      </c>
      <c r="W328" s="31"/>
      <c r="X328" s="14">
        <v>8.0</v>
      </c>
      <c r="Y328" s="15">
        <v>7.0</v>
      </c>
      <c r="Z328" s="16">
        <v>15.0</v>
      </c>
      <c r="AA328" s="17">
        <v>78.0</v>
      </c>
      <c r="AB328" s="18">
        <v>178.0</v>
      </c>
      <c r="AC328" s="19">
        <v>39.0</v>
      </c>
      <c r="AD328" s="20">
        <v>17.0</v>
      </c>
      <c r="AE328" s="21">
        <v>28.0</v>
      </c>
      <c r="AF328" s="22">
        <v>10.0</v>
      </c>
      <c r="AG328" s="38"/>
      <c r="AH328" s="14">
        <v>16.0</v>
      </c>
      <c r="AI328" s="15">
        <v>15.0</v>
      </c>
      <c r="AJ328" s="16">
        <v>9.0</v>
      </c>
      <c r="AK328" s="20">
        <v>18.0</v>
      </c>
      <c r="AL328" s="21">
        <v>32.0</v>
      </c>
      <c r="AM328" s="22">
        <v>20.0</v>
      </c>
      <c r="AN328" s="39">
        <f t="shared" ref="AN328:AP328" si="326">AH328/(AH328+AK328)</f>
        <v>0.4705882353</v>
      </c>
      <c r="AO328" s="39">
        <f t="shared" si="326"/>
        <v>0.3191489362</v>
      </c>
      <c r="AP328" s="39">
        <f t="shared" si="326"/>
        <v>0.3103448276</v>
      </c>
      <c r="AQ328" s="23"/>
      <c r="AR328" s="23"/>
      <c r="AS328" s="23"/>
    </row>
    <row r="329">
      <c r="A329" s="29">
        <v>4597.0</v>
      </c>
      <c r="B329" s="30">
        <v>3296.0</v>
      </c>
      <c r="C329" s="31" t="s">
        <v>0</v>
      </c>
      <c r="D329" s="5">
        <v>8.0</v>
      </c>
      <c r="E329" s="6">
        <v>20.0</v>
      </c>
      <c r="F329" s="7">
        <v>12.0</v>
      </c>
      <c r="G329" s="8">
        <v>38.0</v>
      </c>
      <c r="H329" s="9">
        <v>61.0</v>
      </c>
      <c r="I329" s="10">
        <v>32.0</v>
      </c>
      <c r="J329" s="11">
        <v>12.0</v>
      </c>
      <c r="K329" s="12">
        <v>11.0</v>
      </c>
      <c r="L329" s="13">
        <v>44.0</v>
      </c>
      <c r="M329" s="31"/>
      <c r="N329" s="14">
        <v>3.0</v>
      </c>
      <c r="O329" s="15">
        <v>2.0</v>
      </c>
      <c r="P329" s="16">
        <v>3.0</v>
      </c>
      <c r="Q329" s="17">
        <v>37.0</v>
      </c>
      <c r="R329" s="18">
        <v>81.0</v>
      </c>
      <c r="S329" s="19">
        <v>25.0</v>
      </c>
      <c r="T329" s="20">
        <v>9.0</v>
      </c>
      <c r="U329" s="21">
        <v>8.0</v>
      </c>
      <c r="V329" s="22">
        <v>18.0</v>
      </c>
      <c r="W329" s="31"/>
      <c r="X329" s="14">
        <v>8.0</v>
      </c>
      <c r="Y329" s="15">
        <v>3.0</v>
      </c>
      <c r="Z329" s="16">
        <v>6.0</v>
      </c>
      <c r="AA329" s="17">
        <v>35.0</v>
      </c>
      <c r="AB329" s="18">
        <v>87.0</v>
      </c>
      <c r="AC329" s="19">
        <v>30.0</v>
      </c>
      <c r="AD329" s="20">
        <v>3.0</v>
      </c>
      <c r="AE329" s="21">
        <v>4.0</v>
      </c>
      <c r="AF329" s="22">
        <v>13.0</v>
      </c>
      <c r="AG329" s="38"/>
      <c r="AH329" s="14">
        <v>3.0</v>
      </c>
      <c r="AI329" s="15">
        <v>2.0</v>
      </c>
      <c r="AJ329" s="16">
        <v>3.0</v>
      </c>
      <c r="AK329" s="20">
        <v>9.0</v>
      </c>
      <c r="AL329" s="21">
        <v>8.0</v>
      </c>
      <c r="AM329" s="22">
        <v>18.0</v>
      </c>
      <c r="AN329" s="39">
        <f t="shared" ref="AN329:AP329" si="327">AH329/(AH329+AK329)</f>
        <v>0.25</v>
      </c>
      <c r="AO329" s="39">
        <f t="shared" si="327"/>
        <v>0.2</v>
      </c>
      <c r="AP329" s="39">
        <f t="shared" si="327"/>
        <v>0.1428571429</v>
      </c>
      <c r="AQ329" s="23"/>
      <c r="AR329" s="23"/>
      <c r="AS329" s="23"/>
    </row>
    <row r="330">
      <c r="A330" s="29">
        <v>4605.0</v>
      </c>
      <c r="B330" s="30">
        <v>945.0</v>
      </c>
      <c r="C330" s="31" t="s">
        <v>0</v>
      </c>
      <c r="D330" s="5">
        <v>3.0</v>
      </c>
      <c r="E330" s="6">
        <v>11.0</v>
      </c>
      <c r="F330" s="7">
        <v>5.0</v>
      </c>
      <c r="G330" s="8">
        <v>11.0</v>
      </c>
      <c r="H330" s="9">
        <v>46.0</v>
      </c>
      <c r="I330" s="10">
        <v>11.0</v>
      </c>
      <c r="J330" s="11">
        <v>6.0</v>
      </c>
      <c r="K330" s="12">
        <v>9.0</v>
      </c>
      <c r="L330" s="13">
        <v>29.0</v>
      </c>
      <c r="M330" s="31"/>
      <c r="N330" s="14">
        <v>4.0</v>
      </c>
      <c r="O330" s="15">
        <v>4.0</v>
      </c>
      <c r="P330" s="16">
        <v>0.0</v>
      </c>
      <c r="Q330" s="17">
        <v>7.0</v>
      </c>
      <c r="R330" s="18">
        <v>54.0</v>
      </c>
      <c r="S330" s="19">
        <v>15.0</v>
      </c>
      <c r="T330" s="20">
        <v>5.0</v>
      </c>
      <c r="U330" s="21">
        <v>7.0</v>
      </c>
      <c r="V330" s="22">
        <v>8.0</v>
      </c>
      <c r="W330" s="31"/>
      <c r="X330" s="14">
        <v>0.0</v>
      </c>
      <c r="Y330" s="15">
        <v>2.0</v>
      </c>
      <c r="Z330" s="16">
        <v>2.0</v>
      </c>
      <c r="AA330" s="17">
        <v>7.0</v>
      </c>
      <c r="AB330" s="18">
        <v>52.0</v>
      </c>
      <c r="AC330" s="19">
        <v>15.0</v>
      </c>
      <c r="AD330" s="20">
        <v>5.0</v>
      </c>
      <c r="AE330" s="21">
        <v>6.0</v>
      </c>
      <c r="AF330" s="22">
        <v>6.0</v>
      </c>
      <c r="AG330" s="38"/>
      <c r="AH330" s="14">
        <v>4.0</v>
      </c>
      <c r="AI330" s="15">
        <v>4.0</v>
      </c>
      <c r="AJ330" s="16">
        <v>0.0</v>
      </c>
      <c r="AK330" s="20">
        <v>5.0</v>
      </c>
      <c r="AL330" s="21">
        <v>7.0</v>
      </c>
      <c r="AM330" s="22">
        <v>8.0</v>
      </c>
      <c r="AN330" s="39">
        <f t="shared" ref="AN330:AP330" si="328">AH330/(AH330+AK330)</f>
        <v>0.4444444444</v>
      </c>
      <c r="AO330" s="39">
        <f t="shared" si="328"/>
        <v>0.3636363636</v>
      </c>
      <c r="AP330" s="39">
        <f t="shared" si="328"/>
        <v>0</v>
      </c>
      <c r="AQ330" s="23"/>
      <c r="AR330" s="23"/>
      <c r="AS330" s="23"/>
    </row>
    <row r="331">
      <c r="A331" s="29">
        <v>4623.0</v>
      </c>
      <c r="B331" s="30">
        <v>1589.0</v>
      </c>
      <c r="C331" s="31" t="s">
        <v>0</v>
      </c>
      <c r="D331" s="5">
        <v>9.0</v>
      </c>
      <c r="E331" s="6">
        <v>17.0</v>
      </c>
      <c r="F331" s="7">
        <v>20.0</v>
      </c>
      <c r="G331" s="8">
        <v>78.0</v>
      </c>
      <c r="H331" s="9">
        <v>136.0</v>
      </c>
      <c r="I331" s="10">
        <v>56.0</v>
      </c>
      <c r="J331" s="11">
        <v>14.0</v>
      </c>
      <c r="K331" s="12">
        <v>24.0</v>
      </c>
      <c r="L331" s="13">
        <v>36.0</v>
      </c>
      <c r="M331" s="31"/>
      <c r="N331" s="14">
        <v>22.0</v>
      </c>
      <c r="O331" s="15">
        <v>21.0</v>
      </c>
      <c r="P331" s="16">
        <v>17.0</v>
      </c>
      <c r="Q331" s="17">
        <v>43.0</v>
      </c>
      <c r="R331" s="18">
        <v>83.0</v>
      </c>
      <c r="S331" s="19">
        <v>33.0</v>
      </c>
      <c r="T331" s="20">
        <v>21.0</v>
      </c>
      <c r="U331" s="21">
        <v>48.0</v>
      </c>
      <c r="V331" s="22">
        <v>35.0</v>
      </c>
      <c r="W331" s="31"/>
      <c r="X331" s="14">
        <v>5.0</v>
      </c>
      <c r="Y331" s="15">
        <v>8.0</v>
      </c>
      <c r="Z331" s="16">
        <v>16.0</v>
      </c>
      <c r="AA331" s="17">
        <v>39.0</v>
      </c>
      <c r="AB331" s="18">
        <v>80.0</v>
      </c>
      <c r="AC331" s="19">
        <v>31.0</v>
      </c>
      <c r="AD331" s="20">
        <v>30.0</v>
      </c>
      <c r="AE331" s="21">
        <v>49.0</v>
      </c>
      <c r="AF331" s="22">
        <v>30.0</v>
      </c>
      <c r="AG331" s="38"/>
      <c r="AH331" s="14">
        <v>22.0</v>
      </c>
      <c r="AI331" s="15">
        <v>21.0</v>
      </c>
      <c r="AJ331" s="16">
        <v>17.0</v>
      </c>
      <c r="AK331" s="20">
        <v>21.0</v>
      </c>
      <c r="AL331" s="21">
        <v>48.0</v>
      </c>
      <c r="AM331" s="22">
        <v>35.0</v>
      </c>
      <c r="AN331" s="39">
        <f t="shared" ref="AN331:AP331" si="329">AH331/(AH331+AK331)</f>
        <v>0.511627907</v>
      </c>
      <c r="AO331" s="39">
        <f t="shared" si="329"/>
        <v>0.3043478261</v>
      </c>
      <c r="AP331" s="39">
        <f t="shared" si="329"/>
        <v>0.3269230769</v>
      </c>
      <c r="AQ331" s="23"/>
      <c r="AR331" s="23"/>
      <c r="AS331" s="23"/>
    </row>
    <row r="332">
      <c r="A332" s="29">
        <v>4633.0</v>
      </c>
      <c r="B332" s="30">
        <v>1838.0</v>
      </c>
      <c r="C332" s="31" t="s">
        <v>0</v>
      </c>
      <c r="D332" s="5">
        <v>13.0</v>
      </c>
      <c r="E332" s="6">
        <v>42.0</v>
      </c>
      <c r="F332" s="7">
        <v>11.0</v>
      </c>
      <c r="G332" s="8">
        <v>37.0</v>
      </c>
      <c r="H332" s="9">
        <v>113.0</v>
      </c>
      <c r="I332" s="10">
        <v>20.0</v>
      </c>
      <c r="J332" s="11">
        <v>16.0</v>
      </c>
      <c r="K332" s="12">
        <v>21.0</v>
      </c>
      <c r="L332" s="13">
        <v>43.0</v>
      </c>
      <c r="M332" s="31"/>
      <c r="N332" s="14">
        <v>15.0</v>
      </c>
      <c r="O332" s="15">
        <v>16.0</v>
      </c>
      <c r="P332" s="16">
        <v>8.0</v>
      </c>
      <c r="Q332" s="17">
        <v>25.0</v>
      </c>
      <c r="R332" s="18">
        <v>123.0</v>
      </c>
      <c r="S332" s="19">
        <v>22.0</v>
      </c>
      <c r="T332" s="20">
        <v>21.0</v>
      </c>
      <c r="U332" s="21">
        <v>26.0</v>
      </c>
      <c r="V332" s="22">
        <v>17.0</v>
      </c>
      <c r="W332" s="31"/>
      <c r="X332" s="14">
        <v>5.0</v>
      </c>
      <c r="Y332" s="15">
        <v>10.0</v>
      </c>
      <c r="Z332" s="16">
        <v>12.0</v>
      </c>
      <c r="AA332" s="17">
        <v>26.0</v>
      </c>
      <c r="AB332" s="18">
        <v>116.0</v>
      </c>
      <c r="AC332" s="19">
        <v>21.0</v>
      </c>
      <c r="AD332" s="20">
        <v>18.0</v>
      </c>
      <c r="AE332" s="21">
        <v>28.0</v>
      </c>
      <c r="AF332" s="22">
        <v>10.0</v>
      </c>
      <c r="AG332" s="38"/>
      <c r="AH332" s="14">
        <v>15.0</v>
      </c>
      <c r="AI332" s="15">
        <v>16.0</v>
      </c>
      <c r="AJ332" s="16">
        <v>8.0</v>
      </c>
      <c r="AK332" s="20">
        <v>21.0</v>
      </c>
      <c r="AL332" s="21">
        <v>26.0</v>
      </c>
      <c r="AM332" s="22">
        <v>17.0</v>
      </c>
      <c r="AN332" s="39">
        <f t="shared" ref="AN332:AP332" si="330">AH332/(AH332+AK332)</f>
        <v>0.4166666667</v>
      </c>
      <c r="AO332" s="39">
        <f t="shared" si="330"/>
        <v>0.380952381</v>
      </c>
      <c r="AP332" s="39">
        <f t="shared" si="330"/>
        <v>0.32</v>
      </c>
      <c r="AQ332" s="23"/>
      <c r="AR332" s="23"/>
      <c r="AS332" s="23"/>
    </row>
    <row r="333">
      <c r="A333" s="29">
        <v>4650.0</v>
      </c>
      <c r="B333" s="30">
        <v>2048.0</v>
      </c>
      <c r="C333" s="31" t="s">
        <v>0</v>
      </c>
      <c r="D333" s="5">
        <v>5.0</v>
      </c>
      <c r="E333" s="6">
        <v>14.0</v>
      </c>
      <c r="F333" s="7">
        <v>11.0</v>
      </c>
      <c r="G333" s="8">
        <v>23.0</v>
      </c>
      <c r="H333" s="9">
        <v>59.0</v>
      </c>
      <c r="I333" s="10">
        <v>19.0</v>
      </c>
      <c r="J333" s="11">
        <v>13.0</v>
      </c>
      <c r="K333" s="12">
        <v>6.0</v>
      </c>
      <c r="L333" s="13">
        <v>32.0</v>
      </c>
      <c r="M333" s="31"/>
      <c r="N333" s="14">
        <v>2.0</v>
      </c>
      <c r="O333" s="15">
        <v>5.0</v>
      </c>
      <c r="P333" s="16">
        <v>1.0</v>
      </c>
      <c r="Q333" s="17">
        <v>28.0</v>
      </c>
      <c r="R333" s="18">
        <v>71.0</v>
      </c>
      <c r="S333" s="19">
        <v>18.0</v>
      </c>
      <c r="T333" s="20">
        <v>1.0</v>
      </c>
      <c r="U333" s="21">
        <v>5.0</v>
      </c>
      <c r="V333" s="22">
        <v>5.0</v>
      </c>
      <c r="W333" s="31"/>
      <c r="X333" s="14">
        <v>3.0</v>
      </c>
      <c r="Y333" s="15">
        <v>2.0</v>
      </c>
      <c r="Z333" s="16">
        <v>3.0</v>
      </c>
      <c r="AA333" s="17">
        <v>26.0</v>
      </c>
      <c r="AB333" s="18">
        <v>76.0</v>
      </c>
      <c r="AC333" s="19">
        <v>20.0</v>
      </c>
      <c r="AD333" s="20">
        <v>1.0</v>
      </c>
      <c r="AE333" s="21">
        <v>5.0</v>
      </c>
      <c r="AF333" s="22">
        <v>5.0</v>
      </c>
      <c r="AG333" s="38"/>
      <c r="AH333" s="14">
        <v>2.0</v>
      </c>
      <c r="AI333" s="15">
        <v>5.0</v>
      </c>
      <c r="AJ333" s="16">
        <v>1.0</v>
      </c>
      <c r="AK333" s="20">
        <v>1.0</v>
      </c>
      <c r="AL333" s="21">
        <v>5.0</v>
      </c>
      <c r="AM333" s="22">
        <v>5.0</v>
      </c>
      <c r="AN333" s="39">
        <f t="shared" ref="AN333:AP333" si="331">AH333/(AH333+AK333)</f>
        <v>0.6666666667</v>
      </c>
      <c r="AO333" s="39">
        <f t="shared" si="331"/>
        <v>0.5</v>
      </c>
      <c r="AP333" s="39">
        <f t="shared" si="331"/>
        <v>0.1666666667</v>
      </c>
      <c r="AQ333" s="23"/>
      <c r="AR333" s="23"/>
      <c r="AS333" s="23"/>
    </row>
    <row r="334">
      <c r="A334" s="29">
        <v>4716.0</v>
      </c>
      <c r="B334" s="30">
        <v>2051.0</v>
      </c>
      <c r="C334" s="31" t="s">
        <v>0</v>
      </c>
      <c r="D334" s="5">
        <v>16.0</v>
      </c>
      <c r="E334" s="6">
        <v>28.0</v>
      </c>
      <c r="F334" s="7">
        <v>9.0</v>
      </c>
      <c r="G334" s="8">
        <v>45.0</v>
      </c>
      <c r="H334" s="9">
        <v>81.0</v>
      </c>
      <c r="I334" s="10">
        <v>29.0</v>
      </c>
      <c r="J334" s="11">
        <v>28.0</v>
      </c>
      <c r="K334" s="12">
        <v>21.0</v>
      </c>
      <c r="L334" s="13">
        <v>39.0</v>
      </c>
      <c r="M334" s="31"/>
      <c r="N334" s="14">
        <v>14.0</v>
      </c>
      <c r="O334" s="15">
        <v>12.0</v>
      </c>
      <c r="P334" s="16">
        <v>7.0</v>
      </c>
      <c r="Q334" s="17">
        <v>40.0</v>
      </c>
      <c r="R334" s="18">
        <v>85.0</v>
      </c>
      <c r="S334" s="19">
        <v>19.0</v>
      </c>
      <c r="T334" s="20">
        <v>13.0</v>
      </c>
      <c r="U334" s="21">
        <v>18.0</v>
      </c>
      <c r="V334" s="22">
        <v>14.0</v>
      </c>
      <c r="W334" s="31"/>
      <c r="X334" s="14">
        <v>3.0</v>
      </c>
      <c r="Y334" s="15">
        <v>3.0</v>
      </c>
      <c r="Z334" s="16">
        <v>3.0</v>
      </c>
      <c r="AA334" s="17">
        <v>44.0</v>
      </c>
      <c r="AB334" s="18">
        <v>87.0</v>
      </c>
      <c r="AC334" s="19">
        <v>24.0</v>
      </c>
      <c r="AD334" s="20">
        <v>14.0</v>
      </c>
      <c r="AE334" s="21">
        <v>12.0</v>
      </c>
      <c r="AF334" s="22">
        <v>10.0</v>
      </c>
      <c r="AG334" s="38"/>
      <c r="AH334" s="14">
        <v>14.0</v>
      </c>
      <c r="AI334" s="15">
        <v>12.0</v>
      </c>
      <c r="AJ334" s="16">
        <v>7.0</v>
      </c>
      <c r="AK334" s="20">
        <v>13.0</v>
      </c>
      <c r="AL334" s="21">
        <v>18.0</v>
      </c>
      <c r="AM334" s="22">
        <v>14.0</v>
      </c>
      <c r="AN334" s="39">
        <f t="shared" ref="AN334:AP334" si="332">AH334/(AH334+AK334)</f>
        <v>0.5185185185</v>
      </c>
      <c r="AO334" s="39">
        <f t="shared" si="332"/>
        <v>0.4</v>
      </c>
      <c r="AP334" s="39">
        <f t="shared" si="332"/>
        <v>0.3333333333</v>
      </c>
      <c r="AQ334" s="23"/>
      <c r="AR334" s="23"/>
      <c r="AS334" s="23"/>
    </row>
    <row r="335">
      <c r="A335" s="29">
        <v>5002.0</v>
      </c>
      <c r="B335" s="30">
        <v>2381.0</v>
      </c>
      <c r="C335" s="31" t="s">
        <v>0</v>
      </c>
      <c r="D335" s="5">
        <v>13.0</v>
      </c>
      <c r="E335" s="6">
        <v>23.0</v>
      </c>
      <c r="F335" s="7">
        <v>9.0</v>
      </c>
      <c r="G335" s="8">
        <v>37.0</v>
      </c>
      <c r="H335" s="9">
        <v>65.0</v>
      </c>
      <c r="I335" s="10">
        <v>23.0</v>
      </c>
      <c r="J335" s="11">
        <v>15.0</v>
      </c>
      <c r="K335" s="12">
        <v>9.0</v>
      </c>
      <c r="L335" s="13">
        <v>43.0</v>
      </c>
      <c r="M335" s="31"/>
      <c r="N335" s="14">
        <v>11.0</v>
      </c>
      <c r="O335" s="15">
        <v>2.0</v>
      </c>
      <c r="P335" s="16">
        <v>3.0</v>
      </c>
      <c r="Q335" s="17">
        <v>38.0</v>
      </c>
      <c r="R335" s="18">
        <v>75.0</v>
      </c>
      <c r="S335" s="19">
        <v>14.0</v>
      </c>
      <c r="T335" s="20">
        <v>11.0</v>
      </c>
      <c r="U335" s="21">
        <v>12.0</v>
      </c>
      <c r="V335" s="22">
        <v>15.0</v>
      </c>
      <c r="W335" s="31"/>
      <c r="X335" s="14">
        <v>10.0</v>
      </c>
      <c r="Y335" s="15">
        <v>4.0</v>
      </c>
      <c r="Z335" s="16">
        <v>6.0</v>
      </c>
      <c r="AA335" s="17">
        <v>32.0</v>
      </c>
      <c r="AB335" s="18">
        <v>87.0</v>
      </c>
      <c r="AC335" s="19">
        <v>16.0</v>
      </c>
      <c r="AD335" s="20">
        <v>8.0</v>
      </c>
      <c r="AE335" s="21">
        <v>9.0</v>
      </c>
      <c r="AF335" s="22">
        <v>7.0</v>
      </c>
      <c r="AG335" s="38"/>
      <c r="AH335" s="14">
        <v>11.0</v>
      </c>
      <c r="AI335" s="15">
        <v>2.0</v>
      </c>
      <c r="AJ335" s="16">
        <v>3.0</v>
      </c>
      <c r="AK335" s="20">
        <v>11.0</v>
      </c>
      <c r="AL335" s="21">
        <v>12.0</v>
      </c>
      <c r="AM335" s="22">
        <v>15.0</v>
      </c>
      <c r="AN335" s="39">
        <f t="shared" ref="AN335:AP335" si="333">AH335/(AH335+AK335)</f>
        <v>0.5</v>
      </c>
      <c r="AO335" s="39">
        <f t="shared" si="333"/>
        <v>0.1428571429</v>
      </c>
      <c r="AP335" s="39">
        <f t="shared" si="333"/>
        <v>0.1666666667</v>
      </c>
      <c r="AQ335" s="23"/>
      <c r="AR335" s="23"/>
      <c r="AS335" s="23"/>
    </row>
    <row r="336">
      <c r="A336" s="29">
        <v>5005.0</v>
      </c>
      <c r="B336" s="30">
        <v>2052.0</v>
      </c>
      <c r="C336" s="31" t="s">
        <v>0</v>
      </c>
      <c r="D336" s="5">
        <v>14.0</v>
      </c>
      <c r="E336" s="6">
        <v>23.0</v>
      </c>
      <c r="F336" s="7">
        <v>15.0</v>
      </c>
      <c r="G336" s="8">
        <v>22.0</v>
      </c>
      <c r="H336" s="9">
        <v>58.0</v>
      </c>
      <c r="I336" s="10">
        <v>11.0</v>
      </c>
      <c r="J336" s="11">
        <v>13.0</v>
      </c>
      <c r="K336" s="12">
        <v>11.0</v>
      </c>
      <c r="L336" s="13">
        <v>52.0</v>
      </c>
      <c r="M336" s="31"/>
      <c r="N336" s="14">
        <v>6.0</v>
      </c>
      <c r="O336" s="15">
        <v>3.0</v>
      </c>
      <c r="P336" s="16">
        <v>1.0</v>
      </c>
      <c r="Q336" s="17">
        <v>22.0</v>
      </c>
      <c r="R336" s="18">
        <v>107.0</v>
      </c>
      <c r="S336" s="19">
        <v>16.0</v>
      </c>
      <c r="T336" s="20">
        <v>11.0</v>
      </c>
      <c r="U336" s="21">
        <v>12.0</v>
      </c>
      <c r="V336" s="22">
        <v>8.0</v>
      </c>
      <c r="W336" s="31"/>
      <c r="X336" s="14">
        <v>5.0</v>
      </c>
      <c r="Y336" s="15">
        <v>3.0</v>
      </c>
      <c r="Z336" s="16">
        <v>7.0</v>
      </c>
      <c r="AA336" s="17">
        <v>24.0</v>
      </c>
      <c r="AB336" s="18">
        <v>101.0</v>
      </c>
      <c r="AC336" s="19">
        <v>15.0</v>
      </c>
      <c r="AD336" s="20">
        <v>4.0</v>
      </c>
      <c r="AE336" s="21">
        <v>11.0</v>
      </c>
      <c r="AF336" s="22">
        <v>3.0</v>
      </c>
      <c r="AG336" s="38"/>
      <c r="AH336" s="14">
        <v>6.0</v>
      </c>
      <c r="AI336" s="15">
        <v>3.0</v>
      </c>
      <c r="AJ336" s="16">
        <v>1.0</v>
      </c>
      <c r="AK336" s="20">
        <v>11.0</v>
      </c>
      <c r="AL336" s="21">
        <v>12.0</v>
      </c>
      <c r="AM336" s="22">
        <v>8.0</v>
      </c>
      <c r="AN336" s="39">
        <f t="shared" ref="AN336:AP336" si="334">AH336/(AH336+AK336)</f>
        <v>0.3529411765</v>
      </c>
      <c r="AO336" s="39">
        <f t="shared" si="334"/>
        <v>0.2</v>
      </c>
      <c r="AP336" s="39">
        <f t="shared" si="334"/>
        <v>0.1111111111</v>
      </c>
      <c r="AQ336" s="23"/>
      <c r="AR336" s="23"/>
      <c r="AS336" s="23"/>
    </row>
    <row r="337">
      <c r="A337" s="29">
        <v>5007.0</v>
      </c>
      <c r="B337" s="30">
        <v>2110.0</v>
      </c>
      <c r="C337" s="31" t="s">
        <v>0</v>
      </c>
      <c r="D337" s="5">
        <v>5.0</v>
      </c>
      <c r="E337" s="6">
        <v>16.0</v>
      </c>
      <c r="F337" s="7">
        <v>5.0</v>
      </c>
      <c r="G337" s="8">
        <v>27.0</v>
      </c>
      <c r="H337" s="9">
        <v>52.0</v>
      </c>
      <c r="I337" s="10">
        <v>22.0</v>
      </c>
      <c r="J337" s="11">
        <v>12.0</v>
      </c>
      <c r="K337" s="12">
        <v>19.0</v>
      </c>
      <c r="L337" s="13">
        <v>25.0</v>
      </c>
      <c r="M337" s="31"/>
      <c r="N337" s="14">
        <v>6.0</v>
      </c>
      <c r="O337" s="15">
        <v>11.0</v>
      </c>
      <c r="P337" s="16">
        <v>6.0</v>
      </c>
      <c r="Q337" s="17">
        <v>24.0</v>
      </c>
      <c r="R337" s="18">
        <v>57.0</v>
      </c>
      <c r="S337" s="19">
        <v>23.0</v>
      </c>
      <c r="T337" s="20">
        <v>4.0</v>
      </c>
      <c r="U337" s="21">
        <v>8.0</v>
      </c>
      <c r="V337" s="22">
        <v>6.0</v>
      </c>
      <c r="W337" s="31"/>
      <c r="X337" s="14">
        <v>3.0</v>
      </c>
      <c r="Y337" s="15">
        <v>7.0</v>
      </c>
      <c r="Z337" s="16">
        <v>5.0</v>
      </c>
      <c r="AA337" s="17">
        <v>23.0</v>
      </c>
      <c r="AB337" s="18">
        <v>57.0</v>
      </c>
      <c r="AC337" s="19">
        <v>22.0</v>
      </c>
      <c r="AD337" s="20">
        <v>5.0</v>
      </c>
      <c r="AE337" s="21">
        <v>7.0</v>
      </c>
      <c r="AF337" s="22">
        <v>2.0</v>
      </c>
      <c r="AG337" s="38"/>
      <c r="AH337" s="14">
        <v>6.0</v>
      </c>
      <c r="AI337" s="15">
        <v>11.0</v>
      </c>
      <c r="AJ337" s="16">
        <v>6.0</v>
      </c>
      <c r="AK337" s="20">
        <v>4.0</v>
      </c>
      <c r="AL337" s="21">
        <v>8.0</v>
      </c>
      <c r="AM337" s="22">
        <v>6.0</v>
      </c>
      <c r="AN337" s="39">
        <f t="shared" ref="AN337:AP337" si="335">AH337/(AH337+AK337)</f>
        <v>0.6</v>
      </c>
      <c r="AO337" s="39">
        <f t="shared" si="335"/>
        <v>0.5789473684</v>
      </c>
      <c r="AP337" s="39">
        <f t="shared" si="335"/>
        <v>0.5</v>
      </c>
      <c r="AQ337" s="23"/>
      <c r="AR337" s="23"/>
      <c r="AS337" s="23"/>
    </row>
    <row r="338">
      <c r="A338" s="29">
        <v>5008.0</v>
      </c>
      <c r="B338" s="30">
        <v>2352.0</v>
      </c>
      <c r="C338" s="31" t="s">
        <v>0</v>
      </c>
      <c r="D338" s="5">
        <v>6.0</v>
      </c>
      <c r="E338" s="6">
        <v>15.0</v>
      </c>
      <c r="F338" s="7">
        <v>18.0</v>
      </c>
      <c r="G338" s="8">
        <v>37.0</v>
      </c>
      <c r="H338" s="9">
        <v>76.0</v>
      </c>
      <c r="I338" s="10">
        <v>26.0</v>
      </c>
      <c r="J338" s="11">
        <v>11.0</v>
      </c>
      <c r="K338" s="12">
        <v>19.0</v>
      </c>
      <c r="L338" s="13">
        <v>35.0</v>
      </c>
      <c r="M338" s="31"/>
      <c r="N338" s="14">
        <v>4.0</v>
      </c>
      <c r="O338" s="15">
        <v>6.0</v>
      </c>
      <c r="P338" s="16">
        <v>1.0</v>
      </c>
      <c r="Q338" s="17">
        <v>31.0</v>
      </c>
      <c r="R338" s="18">
        <v>78.0</v>
      </c>
      <c r="S338" s="19">
        <v>27.0</v>
      </c>
      <c r="T338" s="20">
        <v>10.0</v>
      </c>
      <c r="U338" s="21">
        <v>5.0</v>
      </c>
      <c r="V338" s="22">
        <v>24.0</v>
      </c>
      <c r="W338" s="31"/>
      <c r="X338" s="14">
        <v>2.0</v>
      </c>
      <c r="Y338" s="15">
        <v>5.0</v>
      </c>
      <c r="Z338" s="16">
        <v>7.0</v>
      </c>
      <c r="AA338" s="17">
        <v>29.0</v>
      </c>
      <c r="AB338" s="18">
        <v>77.0</v>
      </c>
      <c r="AC338" s="19">
        <v>29.0</v>
      </c>
      <c r="AD338" s="20">
        <v>10.0</v>
      </c>
      <c r="AE338" s="21">
        <v>12.0</v>
      </c>
      <c r="AF338" s="22">
        <v>15.0</v>
      </c>
      <c r="AG338" s="38"/>
      <c r="AH338" s="14">
        <v>4.0</v>
      </c>
      <c r="AI338" s="15">
        <v>6.0</v>
      </c>
      <c r="AJ338" s="16">
        <v>1.0</v>
      </c>
      <c r="AK338" s="20">
        <v>10.0</v>
      </c>
      <c r="AL338" s="21">
        <v>5.0</v>
      </c>
      <c r="AM338" s="22">
        <v>24.0</v>
      </c>
      <c r="AN338" s="39">
        <f t="shared" ref="AN338:AP338" si="336">AH338/(AH338+AK338)</f>
        <v>0.2857142857</v>
      </c>
      <c r="AO338" s="39">
        <f t="shared" si="336"/>
        <v>0.5454545455</v>
      </c>
      <c r="AP338" s="39">
        <f t="shared" si="336"/>
        <v>0.04</v>
      </c>
      <c r="AQ338" s="23"/>
      <c r="AR338" s="23"/>
      <c r="AS338" s="23"/>
    </row>
    <row r="339">
      <c r="A339" s="29">
        <v>5011.0</v>
      </c>
      <c r="B339" s="30">
        <v>1449.0</v>
      </c>
      <c r="C339" s="31" t="s">
        <v>0</v>
      </c>
      <c r="D339" s="5">
        <v>9.0</v>
      </c>
      <c r="E339" s="6">
        <v>20.0</v>
      </c>
      <c r="F339" s="7">
        <v>13.0</v>
      </c>
      <c r="G339" s="8">
        <v>34.0</v>
      </c>
      <c r="H339" s="9">
        <v>62.0</v>
      </c>
      <c r="I339" s="10">
        <v>28.0</v>
      </c>
      <c r="J339" s="11">
        <v>15.0</v>
      </c>
      <c r="K339" s="12">
        <v>16.0</v>
      </c>
      <c r="L339" s="13">
        <v>36.0</v>
      </c>
      <c r="M339" s="31"/>
      <c r="N339" s="14">
        <v>2.0</v>
      </c>
      <c r="O339" s="15">
        <v>8.0</v>
      </c>
      <c r="P339" s="16">
        <v>15.0</v>
      </c>
      <c r="Q339" s="17">
        <v>22.0</v>
      </c>
      <c r="R339" s="18">
        <v>72.0</v>
      </c>
      <c r="S339" s="19">
        <v>15.0</v>
      </c>
      <c r="T339" s="20">
        <v>23.0</v>
      </c>
      <c r="U339" s="21">
        <v>14.0</v>
      </c>
      <c r="V339" s="22">
        <v>16.0</v>
      </c>
      <c r="W339" s="31"/>
      <c r="X339" s="14">
        <v>3.0</v>
      </c>
      <c r="Y339" s="15">
        <v>4.0</v>
      </c>
      <c r="Z339" s="16">
        <v>9.0</v>
      </c>
      <c r="AA339" s="17">
        <v>23.0</v>
      </c>
      <c r="AB339" s="18">
        <v>72.0</v>
      </c>
      <c r="AC339" s="19">
        <v>14.0</v>
      </c>
      <c r="AD339" s="20">
        <v>18.0</v>
      </c>
      <c r="AE339" s="21">
        <v>19.0</v>
      </c>
      <c r="AF339" s="22">
        <v>15.0</v>
      </c>
      <c r="AG339" s="38"/>
      <c r="AH339" s="14">
        <v>2.0</v>
      </c>
      <c r="AI339" s="15">
        <v>8.0</v>
      </c>
      <c r="AJ339" s="16">
        <v>15.0</v>
      </c>
      <c r="AK339" s="20">
        <v>23.0</v>
      </c>
      <c r="AL339" s="21">
        <v>14.0</v>
      </c>
      <c r="AM339" s="22">
        <v>16.0</v>
      </c>
      <c r="AN339" s="39">
        <f t="shared" ref="AN339:AP339" si="337">AH339/(AH339+AK339)</f>
        <v>0.08</v>
      </c>
      <c r="AO339" s="39">
        <f t="shared" si="337"/>
        <v>0.3636363636</v>
      </c>
      <c r="AP339" s="39">
        <f t="shared" si="337"/>
        <v>0.4838709677</v>
      </c>
      <c r="AQ339" s="23"/>
      <c r="AR339" s="23"/>
      <c r="AS339" s="23"/>
    </row>
    <row r="340">
      <c r="A340" s="29">
        <v>5012.0</v>
      </c>
      <c r="B340" s="30">
        <v>1644.0</v>
      </c>
      <c r="C340" s="31" t="s">
        <v>0</v>
      </c>
      <c r="D340" s="5">
        <v>6.0</v>
      </c>
      <c r="E340" s="6">
        <v>20.0</v>
      </c>
      <c r="F340" s="7">
        <v>11.0</v>
      </c>
      <c r="G340" s="8">
        <v>28.0</v>
      </c>
      <c r="H340" s="9">
        <v>71.0</v>
      </c>
      <c r="I340" s="10">
        <v>20.0</v>
      </c>
      <c r="J340" s="11">
        <v>13.0</v>
      </c>
      <c r="K340" s="12">
        <v>6.0</v>
      </c>
      <c r="L340" s="13">
        <v>44.0</v>
      </c>
      <c r="M340" s="31"/>
      <c r="N340" s="14">
        <v>7.0</v>
      </c>
      <c r="O340" s="15">
        <v>6.0</v>
      </c>
      <c r="P340" s="16">
        <v>8.0</v>
      </c>
      <c r="Q340" s="17">
        <v>26.0</v>
      </c>
      <c r="R340" s="18">
        <v>95.0</v>
      </c>
      <c r="S340" s="19">
        <v>9.0</v>
      </c>
      <c r="T340" s="20">
        <v>11.0</v>
      </c>
      <c r="U340" s="21">
        <v>19.0</v>
      </c>
      <c r="V340" s="22">
        <v>16.0</v>
      </c>
      <c r="W340" s="31"/>
      <c r="X340" s="14">
        <v>3.0</v>
      </c>
      <c r="Y340" s="15">
        <v>2.0</v>
      </c>
      <c r="Z340" s="16">
        <v>11.0</v>
      </c>
      <c r="AA340" s="17">
        <v>22.0</v>
      </c>
      <c r="AB340" s="18">
        <v>89.0</v>
      </c>
      <c r="AC340" s="19">
        <v>10.0</v>
      </c>
      <c r="AD340" s="20">
        <v>11.0</v>
      </c>
      <c r="AE340" s="21">
        <v>17.0</v>
      </c>
      <c r="AF340" s="22">
        <v>9.0</v>
      </c>
      <c r="AG340" s="38"/>
      <c r="AH340" s="14">
        <v>7.0</v>
      </c>
      <c r="AI340" s="15">
        <v>6.0</v>
      </c>
      <c r="AJ340" s="16">
        <v>8.0</v>
      </c>
      <c r="AK340" s="20">
        <v>11.0</v>
      </c>
      <c r="AL340" s="21">
        <v>19.0</v>
      </c>
      <c r="AM340" s="22">
        <v>16.0</v>
      </c>
      <c r="AN340" s="39">
        <f t="shared" ref="AN340:AP340" si="338">AH340/(AH340+AK340)</f>
        <v>0.3888888889</v>
      </c>
      <c r="AO340" s="39">
        <f t="shared" si="338"/>
        <v>0.24</v>
      </c>
      <c r="AP340" s="39">
        <f t="shared" si="338"/>
        <v>0.3333333333</v>
      </c>
      <c r="AQ340" s="23"/>
      <c r="AR340" s="23"/>
      <c r="AS340" s="23"/>
    </row>
    <row r="341">
      <c r="A341" s="29">
        <v>5013.0</v>
      </c>
      <c r="B341" s="30">
        <v>2027.0</v>
      </c>
      <c r="C341" s="31" t="s">
        <v>0</v>
      </c>
      <c r="D341" s="5">
        <v>4.0</v>
      </c>
      <c r="E341" s="6">
        <v>26.0</v>
      </c>
      <c r="F341" s="7">
        <v>13.0</v>
      </c>
      <c r="G341" s="8">
        <v>24.0</v>
      </c>
      <c r="H341" s="9">
        <v>66.0</v>
      </c>
      <c r="I341" s="10">
        <v>17.0</v>
      </c>
      <c r="J341" s="11">
        <v>15.0</v>
      </c>
      <c r="K341" s="12">
        <v>13.0</v>
      </c>
      <c r="L341" s="13">
        <v>31.0</v>
      </c>
      <c r="M341" s="31"/>
      <c r="N341" s="14">
        <v>2.0</v>
      </c>
      <c r="O341" s="15">
        <v>11.0</v>
      </c>
      <c r="P341" s="16">
        <v>5.0</v>
      </c>
      <c r="Q341" s="17">
        <v>22.0</v>
      </c>
      <c r="R341" s="18">
        <v>73.0</v>
      </c>
      <c r="S341" s="19">
        <v>15.0</v>
      </c>
      <c r="T341" s="20">
        <v>8.0</v>
      </c>
      <c r="U341" s="21">
        <v>15.0</v>
      </c>
      <c r="V341" s="22">
        <v>16.0</v>
      </c>
      <c r="W341" s="31"/>
      <c r="X341" s="14">
        <v>0.0</v>
      </c>
      <c r="Y341" s="15">
        <v>8.0</v>
      </c>
      <c r="Z341" s="16">
        <v>5.0</v>
      </c>
      <c r="AA341" s="17">
        <v>21.0</v>
      </c>
      <c r="AB341" s="18">
        <v>71.0</v>
      </c>
      <c r="AC341" s="19">
        <v>14.0</v>
      </c>
      <c r="AD341" s="20">
        <v>7.0</v>
      </c>
      <c r="AE341" s="21">
        <v>14.0</v>
      </c>
      <c r="AF341" s="22">
        <v>10.0</v>
      </c>
      <c r="AG341" s="38"/>
      <c r="AH341" s="14">
        <v>2.0</v>
      </c>
      <c r="AI341" s="15">
        <v>11.0</v>
      </c>
      <c r="AJ341" s="16">
        <v>5.0</v>
      </c>
      <c r="AK341" s="20">
        <v>8.0</v>
      </c>
      <c r="AL341" s="21">
        <v>15.0</v>
      </c>
      <c r="AM341" s="22">
        <v>16.0</v>
      </c>
      <c r="AN341" s="39">
        <f t="shared" ref="AN341:AP341" si="339">AH341/(AH341+AK341)</f>
        <v>0.2</v>
      </c>
      <c r="AO341" s="39">
        <f t="shared" si="339"/>
        <v>0.4230769231</v>
      </c>
      <c r="AP341" s="39">
        <f t="shared" si="339"/>
        <v>0.2380952381</v>
      </c>
      <c r="AQ341" s="23"/>
      <c r="AR341" s="23"/>
      <c r="AS341" s="23"/>
    </row>
    <row r="342">
      <c r="A342" s="29">
        <v>5017.0</v>
      </c>
      <c r="B342" s="30">
        <v>2059.0</v>
      </c>
      <c r="C342" s="31" t="s">
        <v>0</v>
      </c>
      <c r="D342" s="5">
        <v>15.0</v>
      </c>
      <c r="E342" s="6">
        <v>24.0</v>
      </c>
      <c r="F342" s="7">
        <v>25.0</v>
      </c>
      <c r="G342" s="8">
        <v>43.0</v>
      </c>
      <c r="H342" s="9">
        <v>104.0</v>
      </c>
      <c r="I342" s="10">
        <v>55.0</v>
      </c>
      <c r="J342" s="11">
        <v>26.0</v>
      </c>
      <c r="K342" s="12">
        <v>19.0</v>
      </c>
      <c r="L342" s="13">
        <v>36.0</v>
      </c>
      <c r="M342" s="31"/>
      <c r="N342" s="14">
        <v>28.0</v>
      </c>
      <c r="O342" s="15">
        <v>12.0</v>
      </c>
      <c r="P342" s="16">
        <v>24.0</v>
      </c>
      <c r="Q342" s="17">
        <v>24.0</v>
      </c>
      <c r="R342" s="18">
        <v>111.0</v>
      </c>
      <c r="S342" s="19">
        <v>30.0</v>
      </c>
      <c r="T342" s="20">
        <v>22.0</v>
      </c>
      <c r="U342" s="21">
        <v>16.0</v>
      </c>
      <c r="V342" s="22">
        <v>31.0</v>
      </c>
      <c r="W342" s="31"/>
      <c r="X342" s="14">
        <v>14.0</v>
      </c>
      <c r="Y342" s="15">
        <v>8.0</v>
      </c>
      <c r="Z342" s="16">
        <v>18.0</v>
      </c>
      <c r="AA342" s="17">
        <v>23.0</v>
      </c>
      <c r="AB342" s="18">
        <v>106.0</v>
      </c>
      <c r="AC342" s="19">
        <v>27.0</v>
      </c>
      <c r="AD342" s="20">
        <v>15.0</v>
      </c>
      <c r="AE342" s="21">
        <v>13.0</v>
      </c>
      <c r="AF342" s="22">
        <v>25.0</v>
      </c>
      <c r="AG342" s="38"/>
      <c r="AH342" s="14">
        <v>28.0</v>
      </c>
      <c r="AI342" s="15">
        <v>12.0</v>
      </c>
      <c r="AJ342" s="16">
        <v>24.0</v>
      </c>
      <c r="AK342" s="20">
        <v>22.0</v>
      </c>
      <c r="AL342" s="21">
        <v>16.0</v>
      </c>
      <c r="AM342" s="22">
        <v>31.0</v>
      </c>
      <c r="AN342" s="39">
        <f t="shared" ref="AN342:AP342" si="340">AH342/(AH342+AK342)</f>
        <v>0.56</v>
      </c>
      <c r="AO342" s="39">
        <f t="shared" si="340"/>
        <v>0.4285714286</v>
      </c>
      <c r="AP342" s="39">
        <f t="shared" si="340"/>
        <v>0.4363636364</v>
      </c>
      <c r="AQ342" s="23"/>
      <c r="AR342" s="23"/>
      <c r="AS342" s="23"/>
    </row>
    <row r="343">
      <c r="A343" s="29">
        <v>5018.0</v>
      </c>
      <c r="B343" s="30">
        <v>1342.0</v>
      </c>
      <c r="C343" s="31" t="s">
        <v>0</v>
      </c>
      <c r="D343" s="5">
        <v>7.0</v>
      </c>
      <c r="E343" s="6">
        <v>12.0</v>
      </c>
      <c r="F343" s="7">
        <v>7.0</v>
      </c>
      <c r="G343" s="8">
        <v>26.0</v>
      </c>
      <c r="H343" s="9">
        <v>79.0</v>
      </c>
      <c r="I343" s="10">
        <v>17.0</v>
      </c>
      <c r="J343" s="11">
        <v>16.0</v>
      </c>
      <c r="K343" s="12">
        <v>11.0</v>
      </c>
      <c r="L343" s="13">
        <v>45.0</v>
      </c>
      <c r="M343" s="31"/>
      <c r="N343" s="14">
        <v>4.0</v>
      </c>
      <c r="O343" s="15">
        <v>9.0</v>
      </c>
      <c r="P343" s="16">
        <v>3.0</v>
      </c>
      <c r="Q343" s="17">
        <v>26.0</v>
      </c>
      <c r="R343" s="18">
        <v>90.0</v>
      </c>
      <c r="S343" s="19">
        <v>15.0</v>
      </c>
      <c r="T343" s="20">
        <v>11.0</v>
      </c>
      <c r="U343" s="21">
        <v>17.0</v>
      </c>
      <c r="V343" s="22">
        <v>13.0</v>
      </c>
      <c r="W343" s="31"/>
      <c r="X343" s="14">
        <v>0.0</v>
      </c>
      <c r="Y343" s="15">
        <v>6.0</v>
      </c>
      <c r="Z343" s="16">
        <v>9.0</v>
      </c>
      <c r="AA343" s="17">
        <v>23.0</v>
      </c>
      <c r="AB343" s="18">
        <v>83.0</v>
      </c>
      <c r="AC343" s="19">
        <v>16.0</v>
      </c>
      <c r="AD343" s="20">
        <v>14.0</v>
      </c>
      <c r="AE343" s="21">
        <v>11.0</v>
      </c>
      <c r="AF343" s="22">
        <v>4.0</v>
      </c>
      <c r="AG343" s="38"/>
      <c r="AH343" s="14">
        <v>4.0</v>
      </c>
      <c r="AI343" s="15">
        <v>9.0</v>
      </c>
      <c r="AJ343" s="16">
        <v>3.0</v>
      </c>
      <c r="AK343" s="20">
        <v>11.0</v>
      </c>
      <c r="AL343" s="21">
        <v>17.0</v>
      </c>
      <c r="AM343" s="22">
        <v>13.0</v>
      </c>
      <c r="AN343" s="39">
        <f t="shared" ref="AN343:AP343" si="341">AH343/(AH343+AK343)</f>
        <v>0.2666666667</v>
      </c>
      <c r="AO343" s="39">
        <f t="shared" si="341"/>
        <v>0.3461538462</v>
      </c>
      <c r="AP343" s="39">
        <f t="shared" si="341"/>
        <v>0.1875</v>
      </c>
      <c r="AQ343" s="23"/>
      <c r="AR343" s="23"/>
      <c r="AS343" s="23"/>
    </row>
    <row r="344">
      <c r="A344" s="29">
        <v>5022.0</v>
      </c>
      <c r="B344" s="30">
        <v>1827.0</v>
      </c>
      <c r="C344" s="31" t="s">
        <v>0</v>
      </c>
      <c r="D344" s="5">
        <v>6.0</v>
      </c>
      <c r="E344" s="6">
        <v>12.0</v>
      </c>
      <c r="F344" s="7">
        <v>4.0</v>
      </c>
      <c r="G344" s="8">
        <v>18.0</v>
      </c>
      <c r="H344" s="9">
        <v>61.0</v>
      </c>
      <c r="I344" s="10">
        <v>19.0</v>
      </c>
      <c r="J344" s="11">
        <v>11.0</v>
      </c>
      <c r="K344" s="12">
        <v>5.0</v>
      </c>
      <c r="L344" s="13">
        <v>28.0</v>
      </c>
      <c r="M344" s="31"/>
      <c r="N344" s="14">
        <v>3.0</v>
      </c>
      <c r="O344" s="15">
        <v>4.0</v>
      </c>
      <c r="P344" s="16">
        <v>1.0</v>
      </c>
      <c r="Q344" s="17">
        <v>21.0</v>
      </c>
      <c r="R344" s="18">
        <v>68.0</v>
      </c>
      <c r="S344" s="19">
        <v>12.0</v>
      </c>
      <c r="T344" s="20">
        <v>3.0</v>
      </c>
      <c r="U344" s="21">
        <v>10.0</v>
      </c>
      <c r="V344" s="22">
        <v>6.0</v>
      </c>
      <c r="W344" s="31"/>
      <c r="X344" s="14">
        <v>2.0</v>
      </c>
      <c r="Y344" s="15">
        <v>0.0</v>
      </c>
      <c r="Z344" s="16">
        <v>1.0</v>
      </c>
      <c r="AA344" s="17">
        <v>21.0</v>
      </c>
      <c r="AB344" s="18">
        <v>73.0</v>
      </c>
      <c r="AC344" s="19">
        <v>11.0</v>
      </c>
      <c r="AD344" s="20">
        <v>2.0</v>
      </c>
      <c r="AE344" s="21">
        <v>12.0</v>
      </c>
      <c r="AF344" s="22">
        <v>4.0</v>
      </c>
      <c r="AG344" s="38"/>
      <c r="AH344" s="14">
        <v>3.0</v>
      </c>
      <c r="AI344" s="15">
        <v>4.0</v>
      </c>
      <c r="AJ344" s="16">
        <v>1.0</v>
      </c>
      <c r="AK344" s="20">
        <v>3.0</v>
      </c>
      <c r="AL344" s="21">
        <v>10.0</v>
      </c>
      <c r="AM344" s="22">
        <v>6.0</v>
      </c>
      <c r="AN344" s="39">
        <f t="shared" ref="AN344:AP344" si="342">AH344/(AH344+AK344)</f>
        <v>0.5</v>
      </c>
      <c r="AO344" s="39">
        <f t="shared" si="342"/>
        <v>0.2857142857</v>
      </c>
      <c r="AP344" s="39">
        <f t="shared" si="342"/>
        <v>0.1428571429</v>
      </c>
      <c r="AQ344" s="23"/>
      <c r="AR344" s="23"/>
      <c r="AS344" s="23"/>
    </row>
    <row r="345">
      <c r="A345" s="29">
        <v>5023.0</v>
      </c>
      <c r="B345" s="30">
        <v>2227.0</v>
      </c>
      <c r="C345" s="31" t="s">
        <v>0</v>
      </c>
      <c r="D345" s="5">
        <v>24.0</v>
      </c>
      <c r="E345" s="6">
        <v>32.0</v>
      </c>
      <c r="F345" s="7">
        <v>56.0</v>
      </c>
      <c r="G345" s="8">
        <v>85.0</v>
      </c>
      <c r="H345" s="9">
        <v>148.0</v>
      </c>
      <c r="I345" s="10">
        <v>106.0</v>
      </c>
      <c r="J345" s="11">
        <v>31.0</v>
      </c>
      <c r="K345" s="12">
        <v>40.0</v>
      </c>
      <c r="L345" s="13">
        <v>84.0</v>
      </c>
      <c r="M345" s="31"/>
      <c r="N345" s="14">
        <v>30.0</v>
      </c>
      <c r="O345" s="15">
        <v>40.0</v>
      </c>
      <c r="P345" s="16">
        <v>41.0</v>
      </c>
      <c r="Q345" s="17">
        <v>36.0</v>
      </c>
      <c r="R345" s="18">
        <v>122.0</v>
      </c>
      <c r="S345" s="19">
        <v>36.0</v>
      </c>
      <c r="T345" s="20">
        <v>51.0</v>
      </c>
      <c r="U345" s="21">
        <v>56.0</v>
      </c>
      <c r="V345" s="22">
        <v>87.0</v>
      </c>
      <c r="W345" s="31"/>
      <c r="X345" s="14">
        <v>27.0</v>
      </c>
      <c r="Y345" s="15">
        <v>19.0</v>
      </c>
      <c r="Z345" s="16">
        <v>57.0</v>
      </c>
      <c r="AA345" s="17">
        <v>34.0</v>
      </c>
      <c r="AB345" s="18">
        <v>127.0</v>
      </c>
      <c r="AC345" s="19">
        <v>33.0</v>
      </c>
      <c r="AD345" s="20">
        <v>40.0</v>
      </c>
      <c r="AE345" s="21">
        <v>54.0</v>
      </c>
      <c r="AF345" s="22">
        <v>51.0</v>
      </c>
      <c r="AG345" s="38"/>
      <c r="AH345" s="14">
        <v>30.0</v>
      </c>
      <c r="AI345" s="15">
        <v>40.0</v>
      </c>
      <c r="AJ345" s="16">
        <v>41.0</v>
      </c>
      <c r="AK345" s="20">
        <v>51.0</v>
      </c>
      <c r="AL345" s="21">
        <v>56.0</v>
      </c>
      <c r="AM345" s="22">
        <v>87.0</v>
      </c>
      <c r="AN345" s="39">
        <f t="shared" ref="AN345:AP345" si="343">AH345/(AH345+AK345)</f>
        <v>0.3703703704</v>
      </c>
      <c r="AO345" s="39">
        <f t="shared" si="343"/>
        <v>0.4166666667</v>
      </c>
      <c r="AP345" s="39">
        <f t="shared" si="343"/>
        <v>0.3203125</v>
      </c>
      <c r="AQ345" s="23"/>
      <c r="AR345" s="23"/>
      <c r="AS345" s="23"/>
    </row>
    <row r="346">
      <c r="A346" s="29">
        <v>5024.0</v>
      </c>
      <c r="B346" s="30">
        <v>2199.0</v>
      </c>
      <c r="C346" s="31" t="s">
        <v>0</v>
      </c>
      <c r="D346" s="5">
        <v>21.0</v>
      </c>
      <c r="E346" s="6">
        <v>34.0</v>
      </c>
      <c r="F346" s="7">
        <v>39.0</v>
      </c>
      <c r="G346" s="8">
        <v>121.0</v>
      </c>
      <c r="H346" s="9">
        <v>192.0</v>
      </c>
      <c r="I346" s="10">
        <v>104.0</v>
      </c>
      <c r="J346" s="11">
        <v>38.0</v>
      </c>
      <c r="K346" s="12">
        <v>28.0</v>
      </c>
      <c r="L346" s="13">
        <v>89.0</v>
      </c>
      <c r="M346" s="31"/>
      <c r="N346" s="14">
        <v>50.0</v>
      </c>
      <c r="O346" s="15">
        <v>59.0</v>
      </c>
      <c r="P346" s="16">
        <v>33.0</v>
      </c>
      <c r="Q346" s="17">
        <v>35.0</v>
      </c>
      <c r="R346" s="18">
        <v>110.0</v>
      </c>
      <c r="S346" s="19">
        <v>22.0</v>
      </c>
      <c r="T346" s="20">
        <v>66.0</v>
      </c>
      <c r="U346" s="21">
        <v>96.0</v>
      </c>
      <c r="V346" s="22">
        <v>91.0</v>
      </c>
      <c r="W346" s="31"/>
      <c r="X346" s="14">
        <v>32.0</v>
      </c>
      <c r="Y346" s="15">
        <v>16.0</v>
      </c>
      <c r="Z346" s="16">
        <v>51.0</v>
      </c>
      <c r="AA346" s="17">
        <v>36.0</v>
      </c>
      <c r="AB346" s="18">
        <v>113.0</v>
      </c>
      <c r="AC346" s="19">
        <v>20.0</v>
      </c>
      <c r="AD346" s="20">
        <v>62.0</v>
      </c>
      <c r="AE346" s="21">
        <v>94.0</v>
      </c>
      <c r="AF346" s="22">
        <v>60.0</v>
      </c>
      <c r="AG346" s="38"/>
      <c r="AH346" s="14">
        <v>50.0</v>
      </c>
      <c r="AI346" s="15">
        <v>59.0</v>
      </c>
      <c r="AJ346" s="16">
        <v>33.0</v>
      </c>
      <c r="AK346" s="20">
        <v>66.0</v>
      </c>
      <c r="AL346" s="21">
        <v>96.0</v>
      </c>
      <c r="AM346" s="22">
        <v>91.0</v>
      </c>
      <c r="AN346" s="39">
        <f t="shared" ref="AN346:AP346" si="344">AH346/(AH346+AK346)</f>
        <v>0.4310344828</v>
      </c>
      <c r="AO346" s="39">
        <f t="shared" si="344"/>
        <v>0.3806451613</v>
      </c>
      <c r="AP346" s="39">
        <f t="shared" si="344"/>
        <v>0.2661290323</v>
      </c>
      <c r="AQ346" s="23"/>
      <c r="AR346" s="23"/>
      <c r="AS346" s="23"/>
    </row>
    <row r="347">
      <c r="A347" s="29">
        <v>5025.0</v>
      </c>
      <c r="B347" s="30">
        <v>2539.0</v>
      </c>
      <c r="C347" s="31" t="s">
        <v>0</v>
      </c>
      <c r="D347" s="5">
        <v>25.0</v>
      </c>
      <c r="E347" s="6">
        <v>48.0</v>
      </c>
      <c r="F347" s="7">
        <v>28.0</v>
      </c>
      <c r="G347" s="8">
        <v>102.0</v>
      </c>
      <c r="H347" s="9">
        <v>164.0</v>
      </c>
      <c r="I347" s="10">
        <v>102.0</v>
      </c>
      <c r="J347" s="11">
        <v>39.0</v>
      </c>
      <c r="K347" s="12">
        <v>32.0</v>
      </c>
      <c r="L347" s="13">
        <v>93.0</v>
      </c>
      <c r="M347" s="31"/>
      <c r="N347" s="14">
        <v>38.0</v>
      </c>
      <c r="O347" s="15">
        <v>37.0</v>
      </c>
      <c r="P347" s="16">
        <v>32.0</v>
      </c>
      <c r="Q347" s="17">
        <v>46.0</v>
      </c>
      <c r="R347" s="18">
        <v>152.0</v>
      </c>
      <c r="S347" s="19">
        <v>38.0</v>
      </c>
      <c r="T347" s="20">
        <v>63.0</v>
      </c>
      <c r="U347" s="21">
        <v>50.0</v>
      </c>
      <c r="V347" s="22">
        <v>80.0</v>
      </c>
      <c r="W347" s="31"/>
      <c r="X347" s="14">
        <v>36.0</v>
      </c>
      <c r="Y347" s="15">
        <v>21.0</v>
      </c>
      <c r="Z347" s="16">
        <v>42.0</v>
      </c>
      <c r="AA347" s="17">
        <v>45.0</v>
      </c>
      <c r="AB347" s="18">
        <v>146.0</v>
      </c>
      <c r="AC347" s="19">
        <v>36.0</v>
      </c>
      <c r="AD347" s="20">
        <v>45.0</v>
      </c>
      <c r="AE347" s="21">
        <v>42.0</v>
      </c>
      <c r="AF347" s="22">
        <v>41.0</v>
      </c>
      <c r="AG347" s="38"/>
      <c r="AH347" s="14">
        <v>38.0</v>
      </c>
      <c r="AI347" s="15">
        <v>37.0</v>
      </c>
      <c r="AJ347" s="16">
        <v>32.0</v>
      </c>
      <c r="AK347" s="20">
        <v>63.0</v>
      </c>
      <c r="AL347" s="21">
        <v>50.0</v>
      </c>
      <c r="AM347" s="22">
        <v>80.0</v>
      </c>
      <c r="AN347" s="39">
        <f t="shared" ref="AN347:AP347" si="345">AH347/(AH347+AK347)</f>
        <v>0.3762376238</v>
      </c>
      <c r="AO347" s="39">
        <f t="shared" si="345"/>
        <v>0.4252873563</v>
      </c>
      <c r="AP347" s="39">
        <f t="shared" si="345"/>
        <v>0.2857142857</v>
      </c>
      <c r="AQ347" s="23"/>
      <c r="AR347" s="23"/>
      <c r="AS347" s="23"/>
    </row>
    <row r="348">
      <c r="A348" s="29">
        <v>5029.0</v>
      </c>
      <c r="B348" s="30">
        <v>1646.0</v>
      </c>
      <c r="C348" s="31" t="s">
        <v>0</v>
      </c>
      <c r="D348" s="5">
        <v>4.0</v>
      </c>
      <c r="E348" s="6">
        <v>32.0</v>
      </c>
      <c r="F348" s="7">
        <v>14.0</v>
      </c>
      <c r="G348" s="8">
        <v>24.0</v>
      </c>
      <c r="H348" s="9">
        <v>96.0</v>
      </c>
      <c r="I348" s="10">
        <v>26.0</v>
      </c>
      <c r="J348" s="11">
        <v>17.0</v>
      </c>
      <c r="K348" s="12">
        <v>7.0</v>
      </c>
      <c r="L348" s="13">
        <v>44.0</v>
      </c>
      <c r="M348" s="31"/>
      <c r="N348" s="14">
        <v>5.0</v>
      </c>
      <c r="O348" s="15">
        <v>13.0</v>
      </c>
      <c r="P348" s="16">
        <v>5.0</v>
      </c>
      <c r="Q348" s="17">
        <v>22.0</v>
      </c>
      <c r="R348" s="18">
        <v>87.0</v>
      </c>
      <c r="S348" s="19">
        <v>21.0</v>
      </c>
      <c r="T348" s="20">
        <v>13.0</v>
      </c>
      <c r="U348" s="21">
        <v>30.0</v>
      </c>
      <c r="V348" s="22">
        <v>25.0</v>
      </c>
      <c r="W348" s="31"/>
      <c r="X348" s="14">
        <v>0.0</v>
      </c>
      <c r="Y348" s="15">
        <v>3.0</v>
      </c>
      <c r="Z348" s="16">
        <v>8.0</v>
      </c>
      <c r="AA348" s="17">
        <v>17.0</v>
      </c>
      <c r="AB348" s="18">
        <v>88.0</v>
      </c>
      <c r="AC348" s="19">
        <v>21.0</v>
      </c>
      <c r="AD348" s="20">
        <v>15.0</v>
      </c>
      <c r="AE348" s="21">
        <v>19.0</v>
      </c>
      <c r="AF348" s="22">
        <v>18.0</v>
      </c>
      <c r="AG348" s="38"/>
      <c r="AH348" s="14">
        <v>5.0</v>
      </c>
      <c r="AI348" s="15">
        <v>13.0</v>
      </c>
      <c r="AJ348" s="16">
        <v>5.0</v>
      </c>
      <c r="AK348" s="20">
        <v>13.0</v>
      </c>
      <c r="AL348" s="21">
        <v>30.0</v>
      </c>
      <c r="AM348" s="22">
        <v>25.0</v>
      </c>
      <c r="AN348" s="39">
        <f t="shared" ref="AN348:AP348" si="346">AH348/(AH348+AK348)</f>
        <v>0.2777777778</v>
      </c>
      <c r="AO348" s="39">
        <f t="shared" si="346"/>
        <v>0.3023255814</v>
      </c>
      <c r="AP348" s="39">
        <f t="shared" si="346"/>
        <v>0.1666666667</v>
      </c>
      <c r="AQ348" s="23"/>
      <c r="AR348" s="23"/>
      <c r="AS348" s="23"/>
    </row>
    <row r="349">
      <c r="A349" s="29">
        <v>5030.0</v>
      </c>
      <c r="B349" s="30">
        <v>2183.0</v>
      </c>
      <c r="C349" s="31" t="s">
        <v>0</v>
      </c>
      <c r="D349" s="5">
        <v>5.0</v>
      </c>
      <c r="E349" s="6">
        <v>31.0</v>
      </c>
      <c r="F349" s="7">
        <v>6.0</v>
      </c>
      <c r="G349" s="8">
        <v>55.0</v>
      </c>
      <c r="H349" s="9">
        <v>175.0</v>
      </c>
      <c r="I349" s="10">
        <v>29.0</v>
      </c>
      <c r="J349" s="11">
        <v>20.0</v>
      </c>
      <c r="K349" s="12">
        <v>13.0</v>
      </c>
      <c r="L349" s="13">
        <v>57.0</v>
      </c>
      <c r="M349" s="31"/>
      <c r="N349" s="14">
        <v>11.0</v>
      </c>
      <c r="O349" s="15">
        <v>23.0</v>
      </c>
      <c r="P349" s="16">
        <v>9.0</v>
      </c>
      <c r="Q349" s="17">
        <v>45.0</v>
      </c>
      <c r="R349" s="18">
        <v>145.0</v>
      </c>
      <c r="S349" s="19">
        <v>22.0</v>
      </c>
      <c r="T349" s="20">
        <v>23.0</v>
      </c>
      <c r="U349" s="21">
        <v>50.0</v>
      </c>
      <c r="V349" s="22">
        <v>13.0</v>
      </c>
      <c r="W349" s="31"/>
      <c r="X349" s="14">
        <v>6.0</v>
      </c>
      <c r="Y349" s="15">
        <v>9.0</v>
      </c>
      <c r="Z349" s="16">
        <v>10.0</v>
      </c>
      <c r="AA349" s="17">
        <v>42.0</v>
      </c>
      <c r="AB349" s="18">
        <v>145.0</v>
      </c>
      <c r="AC349" s="19">
        <v>21.0</v>
      </c>
      <c r="AD349" s="20">
        <v>15.0</v>
      </c>
      <c r="AE349" s="21">
        <v>40.0</v>
      </c>
      <c r="AF349" s="22">
        <v>7.0</v>
      </c>
      <c r="AG349" s="38"/>
      <c r="AH349" s="14">
        <v>11.0</v>
      </c>
      <c r="AI349" s="15">
        <v>23.0</v>
      </c>
      <c r="AJ349" s="16">
        <v>9.0</v>
      </c>
      <c r="AK349" s="20">
        <v>23.0</v>
      </c>
      <c r="AL349" s="21">
        <v>50.0</v>
      </c>
      <c r="AM349" s="22">
        <v>13.0</v>
      </c>
      <c r="AN349" s="39">
        <f t="shared" ref="AN349:AP349" si="347">AH349/(AH349+AK349)</f>
        <v>0.3235294118</v>
      </c>
      <c r="AO349" s="39">
        <f t="shared" si="347"/>
        <v>0.3150684932</v>
      </c>
      <c r="AP349" s="39">
        <f t="shared" si="347"/>
        <v>0.4090909091</v>
      </c>
      <c r="AQ349" s="23"/>
      <c r="AR349" s="23"/>
      <c r="AS349" s="23"/>
    </row>
    <row r="350">
      <c r="A350" s="29">
        <v>5031.0</v>
      </c>
      <c r="B350" s="30">
        <v>2250.0</v>
      </c>
      <c r="C350" s="31" t="s">
        <v>0</v>
      </c>
      <c r="D350" s="5">
        <v>8.0</v>
      </c>
      <c r="E350" s="6">
        <v>22.0</v>
      </c>
      <c r="F350" s="7">
        <v>9.0</v>
      </c>
      <c r="G350" s="8">
        <v>35.0</v>
      </c>
      <c r="H350" s="9">
        <v>95.0</v>
      </c>
      <c r="I350" s="10">
        <v>37.0</v>
      </c>
      <c r="J350" s="11">
        <v>16.0</v>
      </c>
      <c r="K350" s="12">
        <v>12.0</v>
      </c>
      <c r="L350" s="13">
        <v>36.0</v>
      </c>
      <c r="M350" s="31"/>
      <c r="N350" s="14">
        <v>8.0</v>
      </c>
      <c r="O350" s="15">
        <v>8.0</v>
      </c>
      <c r="P350" s="16">
        <v>5.0</v>
      </c>
      <c r="Q350" s="17">
        <v>29.0</v>
      </c>
      <c r="R350" s="18">
        <v>109.0</v>
      </c>
      <c r="S350" s="19">
        <v>25.0</v>
      </c>
      <c r="T350" s="20">
        <v>9.0</v>
      </c>
      <c r="U350" s="21">
        <v>7.0</v>
      </c>
      <c r="V350" s="22">
        <v>11.0</v>
      </c>
      <c r="W350" s="31"/>
      <c r="X350" s="14">
        <v>5.0</v>
      </c>
      <c r="Y350" s="15">
        <v>4.0</v>
      </c>
      <c r="Z350" s="16">
        <v>5.0</v>
      </c>
      <c r="AA350" s="17">
        <v>31.0</v>
      </c>
      <c r="AB350" s="18">
        <v>106.0</v>
      </c>
      <c r="AC350" s="19">
        <v>25.0</v>
      </c>
      <c r="AD350" s="20">
        <v>6.0</v>
      </c>
      <c r="AE350" s="21">
        <v>9.0</v>
      </c>
      <c r="AF350" s="22">
        <v>10.0</v>
      </c>
      <c r="AG350" s="38"/>
      <c r="AH350" s="14">
        <v>8.0</v>
      </c>
      <c r="AI350" s="15">
        <v>8.0</v>
      </c>
      <c r="AJ350" s="16">
        <v>5.0</v>
      </c>
      <c r="AK350" s="20">
        <v>9.0</v>
      </c>
      <c r="AL350" s="21">
        <v>7.0</v>
      </c>
      <c r="AM350" s="22">
        <v>11.0</v>
      </c>
      <c r="AN350" s="39">
        <f t="shared" ref="AN350:AP350" si="348">AH350/(AH350+AK350)</f>
        <v>0.4705882353</v>
      </c>
      <c r="AO350" s="39">
        <f t="shared" si="348"/>
        <v>0.5333333333</v>
      </c>
      <c r="AP350" s="39">
        <f t="shared" si="348"/>
        <v>0.3125</v>
      </c>
      <c r="AQ350" s="23"/>
      <c r="AR350" s="23"/>
      <c r="AS350" s="23"/>
    </row>
    <row r="351">
      <c r="A351" s="29">
        <v>5037.0</v>
      </c>
      <c r="B351" s="30">
        <v>2518.0</v>
      </c>
      <c r="C351" s="31" t="s">
        <v>0</v>
      </c>
      <c r="D351" s="5">
        <v>46.0</v>
      </c>
      <c r="E351" s="6">
        <v>59.0</v>
      </c>
      <c r="F351" s="7">
        <v>53.0</v>
      </c>
      <c r="G351" s="8">
        <v>145.0</v>
      </c>
      <c r="H351" s="9">
        <v>222.0</v>
      </c>
      <c r="I351" s="10">
        <v>144.0</v>
      </c>
      <c r="J351" s="11">
        <v>39.0</v>
      </c>
      <c r="K351" s="12">
        <v>47.0</v>
      </c>
      <c r="L351" s="13">
        <v>74.0</v>
      </c>
      <c r="M351" s="31"/>
      <c r="N351" s="14">
        <v>71.0</v>
      </c>
      <c r="O351" s="15">
        <v>56.0</v>
      </c>
      <c r="P351" s="16">
        <v>58.0</v>
      </c>
      <c r="Q351" s="17">
        <v>36.0</v>
      </c>
      <c r="R351" s="18">
        <v>133.0</v>
      </c>
      <c r="S351" s="19">
        <v>29.0</v>
      </c>
      <c r="T351" s="20">
        <v>87.0</v>
      </c>
      <c r="U351" s="21">
        <v>91.0</v>
      </c>
      <c r="V351" s="22">
        <v>111.0</v>
      </c>
      <c r="W351" s="31"/>
      <c r="X351" s="14">
        <v>44.0</v>
      </c>
      <c r="Y351" s="15">
        <v>30.0</v>
      </c>
      <c r="Z351" s="16">
        <v>64.0</v>
      </c>
      <c r="AA351" s="17">
        <v>32.0</v>
      </c>
      <c r="AB351" s="18">
        <v>130.0</v>
      </c>
      <c r="AC351" s="19">
        <v>29.0</v>
      </c>
      <c r="AD351" s="20">
        <v>71.0</v>
      </c>
      <c r="AE351" s="21">
        <v>83.0</v>
      </c>
      <c r="AF351" s="22">
        <v>76.0</v>
      </c>
      <c r="AG351" s="38"/>
      <c r="AH351" s="14">
        <v>71.0</v>
      </c>
      <c r="AI351" s="15">
        <v>56.0</v>
      </c>
      <c r="AJ351" s="16">
        <v>58.0</v>
      </c>
      <c r="AK351" s="20">
        <v>87.0</v>
      </c>
      <c r="AL351" s="21">
        <v>91.0</v>
      </c>
      <c r="AM351" s="22">
        <v>111.0</v>
      </c>
      <c r="AN351" s="39">
        <f t="shared" ref="AN351:AP351" si="349">AH351/(AH351+AK351)</f>
        <v>0.4493670886</v>
      </c>
      <c r="AO351" s="39">
        <f t="shared" si="349"/>
        <v>0.380952381</v>
      </c>
      <c r="AP351" s="39">
        <f t="shared" si="349"/>
        <v>0.3431952663</v>
      </c>
      <c r="AQ351" s="23"/>
      <c r="AR351" s="23"/>
      <c r="AS351" s="23"/>
    </row>
    <row r="352">
      <c r="A352" s="29">
        <v>5038.0</v>
      </c>
      <c r="B352" s="30">
        <v>1881.0</v>
      </c>
      <c r="C352" s="31" t="s">
        <v>0</v>
      </c>
      <c r="D352" s="5">
        <v>6.0</v>
      </c>
      <c r="E352" s="6">
        <v>19.0</v>
      </c>
      <c r="F352" s="7">
        <v>16.0</v>
      </c>
      <c r="G352" s="8">
        <v>23.0</v>
      </c>
      <c r="H352" s="9">
        <v>42.0</v>
      </c>
      <c r="I352" s="10">
        <v>21.0</v>
      </c>
      <c r="J352" s="11">
        <v>10.0</v>
      </c>
      <c r="K352" s="12">
        <v>14.0</v>
      </c>
      <c r="L352" s="13">
        <v>23.0</v>
      </c>
      <c r="M352" s="31"/>
      <c r="N352" s="14">
        <v>7.0</v>
      </c>
      <c r="O352" s="15">
        <v>3.0</v>
      </c>
      <c r="P352" s="16">
        <v>2.0</v>
      </c>
      <c r="Q352" s="17">
        <v>18.0</v>
      </c>
      <c r="R352" s="18">
        <v>52.0</v>
      </c>
      <c r="S352" s="19">
        <v>13.0</v>
      </c>
      <c r="T352" s="20">
        <v>10.0</v>
      </c>
      <c r="U352" s="21">
        <v>9.0</v>
      </c>
      <c r="V352" s="22">
        <v>29.0</v>
      </c>
      <c r="W352" s="31"/>
      <c r="X352" s="14">
        <v>4.0</v>
      </c>
      <c r="Y352" s="15">
        <v>1.0</v>
      </c>
      <c r="Z352" s="16">
        <v>9.0</v>
      </c>
      <c r="AA352" s="17">
        <v>18.0</v>
      </c>
      <c r="AB352" s="18">
        <v>59.0</v>
      </c>
      <c r="AC352" s="19">
        <v>13.0</v>
      </c>
      <c r="AD352" s="20">
        <v>11.0</v>
      </c>
      <c r="AE352" s="21">
        <v>7.0</v>
      </c>
      <c r="AF352" s="22">
        <v>10.0</v>
      </c>
      <c r="AG352" s="38"/>
      <c r="AH352" s="14">
        <v>7.0</v>
      </c>
      <c r="AI352" s="15">
        <v>3.0</v>
      </c>
      <c r="AJ352" s="16">
        <v>2.0</v>
      </c>
      <c r="AK352" s="20">
        <v>10.0</v>
      </c>
      <c r="AL352" s="21">
        <v>9.0</v>
      </c>
      <c r="AM352" s="22">
        <v>29.0</v>
      </c>
      <c r="AN352" s="39">
        <f t="shared" ref="AN352:AP352" si="350">AH352/(AH352+AK352)</f>
        <v>0.4117647059</v>
      </c>
      <c r="AO352" s="39">
        <f t="shared" si="350"/>
        <v>0.25</v>
      </c>
      <c r="AP352" s="39">
        <f t="shared" si="350"/>
        <v>0.06451612903</v>
      </c>
      <c r="AQ352" s="23"/>
      <c r="AR352" s="23"/>
      <c r="AS352" s="23"/>
    </row>
    <row r="353">
      <c r="A353" s="29">
        <v>5040.0</v>
      </c>
      <c r="B353" s="30">
        <v>2216.0</v>
      </c>
      <c r="C353" s="31" t="s">
        <v>0</v>
      </c>
      <c r="D353" s="5">
        <v>7.0</v>
      </c>
      <c r="E353" s="6">
        <v>29.0</v>
      </c>
      <c r="F353" s="7">
        <v>11.0</v>
      </c>
      <c r="G353" s="8">
        <v>44.0</v>
      </c>
      <c r="H353" s="9">
        <v>101.0</v>
      </c>
      <c r="I353" s="10">
        <v>40.0</v>
      </c>
      <c r="J353" s="11">
        <v>16.0</v>
      </c>
      <c r="K353" s="12">
        <v>18.0</v>
      </c>
      <c r="L353" s="13">
        <v>38.0</v>
      </c>
      <c r="M353" s="31"/>
      <c r="N353" s="14">
        <v>8.0</v>
      </c>
      <c r="O353" s="15">
        <v>14.0</v>
      </c>
      <c r="P353" s="16">
        <v>6.0</v>
      </c>
      <c r="Q353" s="17">
        <v>31.0</v>
      </c>
      <c r="R353" s="18">
        <v>98.0</v>
      </c>
      <c r="S353" s="19">
        <v>21.0</v>
      </c>
      <c r="T353" s="20">
        <v>12.0</v>
      </c>
      <c r="U353" s="21">
        <v>18.0</v>
      </c>
      <c r="V353" s="22">
        <v>26.0</v>
      </c>
      <c r="W353" s="31"/>
      <c r="X353" s="14">
        <v>5.0</v>
      </c>
      <c r="Y353" s="15">
        <v>8.0</v>
      </c>
      <c r="Z353" s="16">
        <v>7.0</v>
      </c>
      <c r="AA353" s="17">
        <v>34.0</v>
      </c>
      <c r="AB353" s="18">
        <v>97.0</v>
      </c>
      <c r="AC353" s="19">
        <v>20.0</v>
      </c>
      <c r="AD353" s="20">
        <v>9.0</v>
      </c>
      <c r="AE353" s="21">
        <v>14.0</v>
      </c>
      <c r="AF353" s="22">
        <v>16.0</v>
      </c>
      <c r="AG353" s="38"/>
      <c r="AH353" s="14">
        <v>8.0</v>
      </c>
      <c r="AI353" s="15">
        <v>14.0</v>
      </c>
      <c r="AJ353" s="16">
        <v>6.0</v>
      </c>
      <c r="AK353" s="20">
        <v>12.0</v>
      </c>
      <c r="AL353" s="21">
        <v>18.0</v>
      </c>
      <c r="AM353" s="22">
        <v>26.0</v>
      </c>
      <c r="AN353" s="39">
        <f t="shared" ref="AN353:AP353" si="351">AH353/(AH353+AK353)</f>
        <v>0.4</v>
      </c>
      <c r="AO353" s="39">
        <f t="shared" si="351"/>
        <v>0.4375</v>
      </c>
      <c r="AP353" s="39">
        <f t="shared" si="351"/>
        <v>0.1875</v>
      </c>
      <c r="AQ353" s="23"/>
      <c r="AR353" s="23"/>
      <c r="AS353" s="23"/>
    </row>
    <row r="354">
      <c r="A354" s="29">
        <v>5044.0</v>
      </c>
      <c r="B354" s="30">
        <v>1255.0</v>
      </c>
      <c r="C354" s="31" t="s">
        <v>0</v>
      </c>
      <c r="D354" s="5">
        <v>4.0</v>
      </c>
      <c r="E354" s="6">
        <v>13.0</v>
      </c>
      <c r="F354" s="7">
        <v>8.0</v>
      </c>
      <c r="G354" s="8">
        <v>14.0</v>
      </c>
      <c r="H354" s="9">
        <v>34.0</v>
      </c>
      <c r="I354" s="10">
        <v>24.0</v>
      </c>
      <c r="J354" s="11">
        <v>4.0</v>
      </c>
      <c r="K354" s="12">
        <v>8.0</v>
      </c>
      <c r="L354" s="13">
        <v>37.0</v>
      </c>
      <c r="M354" s="31"/>
      <c r="N354" s="14">
        <v>5.0</v>
      </c>
      <c r="O354" s="15">
        <v>7.0</v>
      </c>
      <c r="P354" s="16">
        <v>7.0</v>
      </c>
      <c r="Q354" s="17">
        <v>9.0</v>
      </c>
      <c r="R354" s="18">
        <v>46.0</v>
      </c>
      <c r="S354" s="19">
        <v>12.0</v>
      </c>
      <c r="T354" s="20">
        <v>3.0</v>
      </c>
      <c r="U354" s="21">
        <v>14.0</v>
      </c>
      <c r="V354" s="22">
        <v>15.0</v>
      </c>
      <c r="W354" s="31"/>
      <c r="X354" s="14">
        <v>1.0</v>
      </c>
      <c r="Y354" s="15">
        <v>2.0</v>
      </c>
      <c r="Z354" s="16">
        <v>7.0</v>
      </c>
      <c r="AA354" s="17">
        <v>11.0</v>
      </c>
      <c r="AB354" s="18">
        <v>48.0</v>
      </c>
      <c r="AC354" s="19">
        <v>12.0</v>
      </c>
      <c r="AD354" s="20">
        <v>4.0</v>
      </c>
      <c r="AE354" s="21">
        <v>12.0</v>
      </c>
      <c r="AF354" s="22">
        <v>10.0</v>
      </c>
      <c r="AG354" s="38"/>
      <c r="AH354" s="14">
        <v>5.0</v>
      </c>
      <c r="AI354" s="15">
        <v>7.0</v>
      </c>
      <c r="AJ354" s="16">
        <v>7.0</v>
      </c>
      <c r="AK354" s="20">
        <v>3.0</v>
      </c>
      <c r="AL354" s="21">
        <v>14.0</v>
      </c>
      <c r="AM354" s="22">
        <v>15.0</v>
      </c>
      <c r="AN354" s="39">
        <f t="shared" ref="AN354:AP354" si="352">AH354/(AH354+AK354)</f>
        <v>0.625</v>
      </c>
      <c r="AO354" s="39">
        <f t="shared" si="352"/>
        <v>0.3333333333</v>
      </c>
      <c r="AP354" s="39">
        <f t="shared" si="352"/>
        <v>0.3181818182</v>
      </c>
      <c r="AQ354" s="23"/>
      <c r="AR354" s="23"/>
      <c r="AS354" s="23"/>
    </row>
    <row r="355">
      <c r="A355" s="29">
        <v>5045.0</v>
      </c>
      <c r="B355" s="30">
        <v>1675.0</v>
      </c>
      <c r="C355" s="31" t="s">
        <v>0</v>
      </c>
      <c r="D355" s="5">
        <v>6.0</v>
      </c>
      <c r="E355" s="6">
        <v>8.0</v>
      </c>
      <c r="F355" s="7">
        <v>18.0</v>
      </c>
      <c r="G355" s="8">
        <v>25.0</v>
      </c>
      <c r="H355" s="9">
        <v>65.0</v>
      </c>
      <c r="I355" s="10">
        <v>30.0</v>
      </c>
      <c r="J355" s="11">
        <v>9.0</v>
      </c>
      <c r="K355" s="12">
        <v>10.0</v>
      </c>
      <c r="L355" s="13">
        <v>30.0</v>
      </c>
      <c r="M355" s="31"/>
      <c r="N355" s="14">
        <v>6.0</v>
      </c>
      <c r="O355" s="15">
        <v>4.0</v>
      </c>
      <c r="P355" s="16">
        <v>7.0</v>
      </c>
      <c r="Q355" s="17">
        <v>22.0</v>
      </c>
      <c r="R355" s="18">
        <v>61.0</v>
      </c>
      <c r="S355" s="19">
        <v>15.0</v>
      </c>
      <c r="T355" s="20">
        <v>10.0</v>
      </c>
      <c r="U355" s="21">
        <v>11.0</v>
      </c>
      <c r="V355" s="22">
        <v>29.0</v>
      </c>
      <c r="W355" s="31"/>
      <c r="X355" s="14">
        <v>4.0</v>
      </c>
      <c r="Y355" s="15">
        <v>2.0</v>
      </c>
      <c r="Z355" s="16">
        <v>14.0</v>
      </c>
      <c r="AA355" s="17">
        <v>18.0</v>
      </c>
      <c r="AB355" s="18">
        <v>62.0</v>
      </c>
      <c r="AC355" s="19">
        <v>17.0</v>
      </c>
      <c r="AD355" s="20">
        <v>5.0</v>
      </c>
      <c r="AE355" s="21">
        <v>12.0</v>
      </c>
      <c r="AF355" s="22">
        <v>16.0</v>
      </c>
      <c r="AG355" s="38"/>
      <c r="AH355" s="14">
        <v>6.0</v>
      </c>
      <c r="AI355" s="15">
        <v>4.0</v>
      </c>
      <c r="AJ355" s="16">
        <v>7.0</v>
      </c>
      <c r="AK355" s="20">
        <v>10.0</v>
      </c>
      <c r="AL355" s="21">
        <v>11.0</v>
      </c>
      <c r="AM355" s="22">
        <v>29.0</v>
      </c>
      <c r="AN355" s="39">
        <f t="shared" ref="AN355:AP355" si="353">AH355/(AH355+AK355)</f>
        <v>0.375</v>
      </c>
      <c r="AO355" s="39">
        <f t="shared" si="353"/>
        <v>0.2666666667</v>
      </c>
      <c r="AP355" s="39">
        <f t="shared" si="353"/>
        <v>0.1944444444</v>
      </c>
      <c r="AQ355" s="23"/>
      <c r="AR355" s="23"/>
      <c r="AS355" s="23"/>
    </row>
    <row r="356">
      <c r="A356" s="29">
        <v>5046.0</v>
      </c>
      <c r="B356" s="30">
        <v>2067.0</v>
      </c>
      <c r="C356" s="31" t="s">
        <v>0</v>
      </c>
      <c r="D356" s="5">
        <v>8.0</v>
      </c>
      <c r="E356" s="6">
        <v>16.0</v>
      </c>
      <c r="F356" s="7">
        <v>14.0</v>
      </c>
      <c r="G356" s="8">
        <v>39.0</v>
      </c>
      <c r="H356" s="9">
        <v>80.0</v>
      </c>
      <c r="I356" s="10">
        <v>38.0</v>
      </c>
      <c r="J356" s="11">
        <v>8.0</v>
      </c>
      <c r="K356" s="12">
        <v>15.0</v>
      </c>
      <c r="L356" s="13">
        <v>38.0</v>
      </c>
      <c r="M356" s="31"/>
      <c r="N356" s="14">
        <v>17.0</v>
      </c>
      <c r="O356" s="15">
        <v>7.0</v>
      </c>
      <c r="P356" s="16">
        <v>5.0</v>
      </c>
      <c r="Q356" s="17">
        <v>25.0</v>
      </c>
      <c r="R356" s="18">
        <v>81.0</v>
      </c>
      <c r="S356" s="19">
        <v>23.0</v>
      </c>
      <c r="T356" s="20">
        <v>7.0</v>
      </c>
      <c r="U356" s="21">
        <v>11.0</v>
      </c>
      <c r="V356" s="22">
        <v>26.0</v>
      </c>
      <c r="W356" s="31"/>
      <c r="X356" s="14">
        <v>8.0</v>
      </c>
      <c r="Y356" s="15">
        <v>9.0</v>
      </c>
      <c r="Z356" s="16">
        <v>14.0</v>
      </c>
      <c r="AA356" s="17">
        <v>23.0</v>
      </c>
      <c r="AB356" s="18">
        <v>81.0</v>
      </c>
      <c r="AC356" s="19">
        <v>20.0</v>
      </c>
      <c r="AD356" s="20">
        <v>9.0</v>
      </c>
      <c r="AE356" s="21">
        <v>11.0</v>
      </c>
      <c r="AF356" s="22">
        <v>16.0</v>
      </c>
      <c r="AG356" s="38"/>
      <c r="AH356" s="14">
        <v>17.0</v>
      </c>
      <c r="AI356" s="15">
        <v>7.0</v>
      </c>
      <c r="AJ356" s="16">
        <v>5.0</v>
      </c>
      <c r="AK356" s="20">
        <v>7.0</v>
      </c>
      <c r="AL356" s="21">
        <v>11.0</v>
      </c>
      <c r="AM356" s="22">
        <v>26.0</v>
      </c>
      <c r="AN356" s="39">
        <f t="shared" ref="AN356:AP356" si="354">AH356/(AH356+AK356)</f>
        <v>0.7083333333</v>
      </c>
      <c r="AO356" s="39">
        <f t="shared" si="354"/>
        <v>0.3888888889</v>
      </c>
      <c r="AP356" s="39">
        <f t="shared" si="354"/>
        <v>0.1612903226</v>
      </c>
      <c r="AQ356" s="23"/>
      <c r="AR356" s="23"/>
      <c r="AS356" s="23"/>
    </row>
    <row r="357">
      <c r="A357" s="29">
        <v>5047.0</v>
      </c>
      <c r="B357" s="30">
        <v>2131.0</v>
      </c>
      <c r="C357" s="31" t="s">
        <v>0</v>
      </c>
      <c r="D357" s="5">
        <v>7.0</v>
      </c>
      <c r="E357" s="6">
        <v>32.0</v>
      </c>
      <c r="F357" s="7">
        <v>12.0</v>
      </c>
      <c r="G357" s="8">
        <v>30.0</v>
      </c>
      <c r="H357" s="9">
        <v>138.0</v>
      </c>
      <c r="I357" s="10">
        <v>27.0</v>
      </c>
      <c r="J357" s="11">
        <v>14.0</v>
      </c>
      <c r="K357" s="12">
        <v>6.0</v>
      </c>
      <c r="L357" s="13">
        <v>60.0</v>
      </c>
      <c r="M357" s="31"/>
      <c r="N357" s="14">
        <v>12.0</v>
      </c>
      <c r="O357" s="15">
        <v>32.0</v>
      </c>
      <c r="P357" s="16">
        <v>5.0</v>
      </c>
      <c r="Q357" s="17">
        <v>24.0</v>
      </c>
      <c r="R357" s="18">
        <v>75.0</v>
      </c>
      <c r="S357" s="19">
        <v>10.0</v>
      </c>
      <c r="T357" s="20">
        <v>16.0</v>
      </c>
      <c r="U357" s="21">
        <v>83.0</v>
      </c>
      <c r="V357" s="22">
        <v>29.0</v>
      </c>
      <c r="W357" s="31"/>
      <c r="X357" s="14">
        <v>3.0</v>
      </c>
      <c r="Y357" s="15">
        <v>11.0</v>
      </c>
      <c r="Z357" s="16">
        <v>8.0</v>
      </c>
      <c r="AA357" s="17">
        <v>27.0</v>
      </c>
      <c r="AB357" s="18">
        <v>75.0</v>
      </c>
      <c r="AC357" s="19">
        <v>12.0</v>
      </c>
      <c r="AD357" s="20">
        <v>17.0</v>
      </c>
      <c r="AE357" s="21">
        <v>84.0</v>
      </c>
      <c r="AF357" s="22">
        <v>22.0</v>
      </c>
      <c r="AG357" s="38"/>
      <c r="AH357" s="14">
        <v>12.0</v>
      </c>
      <c r="AI357" s="15">
        <v>32.0</v>
      </c>
      <c r="AJ357" s="16">
        <v>5.0</v>
      </c>
      <c r="AK357" s="20">
        <v>16.0</v>
      </c>
      <c r="AL357" s="21">
        <v>83.0</v>
      </c>
      <c r="AM357" s="22">
        <v>29.0</v>
      </c>
      <c r="AN357" s="39">
        <f t="shared" ref="AN357:AP357" si="355">AH357/(AH357+AK357)</f>
        <v>0.4285714286</v>
      </c>
      <c r="AO357" s="39">
        <f t="shared" si="355"/>
        <v>0.2782608696</v>
      </c>
      <c r="AP357" s="39">
        <f t="shared" si="355"/>
        <v>0.1470588235</v>
      </c>
      <c r="AQ357" s="23"/>
      <c r="AR357" s="23"/>
      <c r="AS357" s="23"/>
    </row>
    <row r="358">
      <c r="A358" s="29">
        <v>5049.0</v>
      </c>
      <c r="B358" s="30">
        <v>670.0</v>
      </c>
      <c r="C358" s="31" t="s">
        <v>0</v>
      </c>
      <c r="D358" s="5">
        <v>4.0</v>
      </c>
      <c r="E358" s="6">
        <v>6.0</v>
      </c>
      <c r="F358" s="7">
        <v>9.0</v>
      </c>
      <c r="G358" s="8">
        <v>26.0</v>
      </c>
      <c r="H358" s="9">
        <v>54.0</v>
      </c>
      <c r="I358" s="10">
        <v>13.0</v>
      </c>
      <c r="J358" s="11">
        <v>17.0</v>
      </c>
      <c r="K358" s="12">
        <v>10.0</v>
      </c>
      <c r="L358" s="13">
        <v>26.0</v>
      </c>
      <c r="M358" s="31"/>
      <c r="N358" s="14">
        <v>4.0</v>
      </c>
      <c r="O358" s="15">
        <v>5.0</v>
      </c>
      <c r="P358" s="16">
        <v>5.0</v>
      </c>
      <c r="Q358" s="17">
        <v>23.0</v>
      </c>
      <c r="R358" s="18">
        <v>60.0</v>
      </c>
      <c r="S358" s="19">
        <v>15.0</v>
      </c>
      <c r="T358" s="20">
        <v>15.0</v>
      </c>
      <c r="U358" s="21">
        <v>13.0</v>
      </c>
      <c r="V358" s="22">
        <v>10.0</v>
      </c>
      <c r="W358" s="31"/>
      <c r="X358" s="14">
        <v>4.0</v>
      </c>
      <c r="Y358" s="15">
        <v>4.0</v>
      </c>
      <c r="Z358" s="16">
        <v>3.0</v>
      </c>
      <c r="AA358" s="17">
        <v>23.0</v>
      </c>
      <c r="AB358" s="18">
        <v>58.0</v>
      </c>
      <c r="AC358" s="19">
        <v>13.0</v>
      </c>
      <c r="AD358" s="20">
        <v>8.0</v>
      </c>
      <c r="AE358" s="21">
        <v>9.0</v>
      </c>
      <c r="AF358" s="22">
        <v>7.0</v>
      </c>
      <c r="AG358" s="38"/>
      <c r="AH358" s="14">
        <v>4.0</v>
      </c>
      <c r="AI358" s="15">
        <v>5.0</v>
      </c>
      <c r="AJ358" s="16">
        <v>5.0</v>
      </c>
      <c r="AK358" s="20">
        <v>15.0</v>
      </c>
      <c r="AL358" s="21">
        <v>13.0</v>
      </c>
      <c r="AM358" s="22">
        <v>10.0</v>
      </c>
      <c r="AN358" s="39">
        <f t="shared" ref="AN358:AP358" si="356">AH358/(AH358+AK358)</f>
        <v>0.2105263158</v>
      </c>
      <c r="AO358" s="39">
        <f t="shared" si="356"/>
        <v>0.2777777778</v>
      </c>
      <c r="AP358" s="39">
        <f t="shared" si="356"/>
        <v>0.3333333333</v>
      </c>
      <c r="AQ358" s="23"/>
      <c r="AR358" s="23"/>
      <c r="AS358" s="23"/>
    </row>
    <row r="359">
      <c r="A359" s="29">
        <v>5323.0</v>
      </c>
      <c r="B359" s="30">
        <v>2721.0</v>
      </c>
      <c r="C359" s="31" t="s">
        <v>0</v>
      </c>
      <c r="D359" s="5">
        <v>12.0</v>
      </c>
      <c r="E359" s="6">
        <v>37.0</v>
      </c>
      <c r="F359" s="7">
        <v>16.0</v>
      </c>
      <c r="G359" s="8">
        <v>50.0</v>
      </c>
      <c r="H359" s="9">
        <v>96.0</v>
      </c>
      <c r="I359" s="10">
        <v>39.0</v>
      </c>
      <c r="J359" s="11">
        <v>26.0</v>
      </c>
      <c r="K359" s="12">
        <v>17.0</v>
      </c>
      <c r="L359" s="13">
        <v>61.0</v>
      </c>
      <c r="M359" s="31"/>
      <c r="N359" s="14">
        <v>7.0</v>
      </c>
      <c r="O359" s="15">
        <v>9.0</v>
      </c>
      <c r="P359" s="16">
        <v>11.0</v>
      </c>
      <c r="Q359" s="17">
        <v>44.0</v>
      </c>
      <c r="R359" s="18">
        <v>125.0</v>
      </c>
      <c r="S359" s="19">
        <v>23.0</v>
      </c>
      <c r="T359" s="20">
        <v>16.0</v>
      </c>
      <c r="U359" s="21">
        <v>20.0</v>
      </c>
      <c r="V359" s="22">
        <v>29.0</v>
      </c>
      <c r="W359" s="31"/>
      <c r="X359" s="14">
        <v>7.0</v>
      </c>
      <c r="Y359" s="15">
        <v>2.0</v>
      </c>
      <c r="Z359" s="16">
        <v>11.0</v>
      </c>
      <c r="AA359" s="17">
        <v>46.0</v>
      </c>
      <c r="AB359" s="18">
        <v>126.0</v>
      </c>
      <c r="AC359" s="19">
        <v>21.0</v>
      </c>
      <c r="AD359" s="20">
        <v>11.0</v>
      </c>
      <c r="AE359" s="21">
        <v>18.0</v>
      </c>
      <c r="AF359" s="22">
        <v>18.0</v>
      </c>
      <c r="AG359" s="38"/>
      <c r="AH359" s="14">
        <v>7.0</v>
      </c>
      <c r="AI359" s="15">
        <v>9.0</v>
      </c>
      <c r="AJ359" s="16">
        <v>11.0</v>
      </c>
      <c r="AK359" s="20">
        <v>16.0</v>
      </c>
      <c r="AL359" s="21">
        <v>20.0</v>
      </c>
      <c r="AM359" s="22">
        <v>29.0</v>
      </c>
      <c r="AN359" s="39">
        <f t="shared" ref="AN359:AP359" si="357">AH359/(AH359+AK359)</f>
        <v>0.3043478261</v>
      </c>
      <c r="AO359" s="39">
        <f t="shared" si="357"/>
        <v>0.3103448276</v>
      </c>
      <c r="AP359" s="39">
        <f t="shared" si="357"/>
        <v>0.275</v>
      </c>
      <c r="AQ359" s="23"/>
      <c r="AR359" s="23"/>
      <c r="AS359" s="23"/>
    </row>
    <row r="360">
      <c r="A360" s="29">
        <v>5324.0</v>
      </c>
      <c r="B360" s="30">
        <v>2270.0</v>
      </c>
      <c r="C360" s="31" t="s">
        <v>0</v>
      </c>
      <c r="D360" s="5">
        <v>13.0</v>
      </c>
      <c r="E360" s="6">
        <v>30.0</v>
      </c>
      <c r="F360" s="7">
        <v>44.0</v>
      </c>
      <c r="G360" s="8">
        <v>85.0</v>
      </c>
      <c r="H360" s="9">
        <v>149.0</v>
      </c>
      <c r="I360" s="10">
        <v>76.0</v>
      </c>
      <c r="J360" s="11">
        <v>21.0</v>
      </c>
      <c r="K360" s="12">
        <v>24.0</v>
      </c>
      <c r="L360" s="13">
        <v>60.0</v>
      </c>
      <c r="M360" s="31"/>
      <c r="N360" s="14">
        <v>25.0</v>
      </c>
      <c r="O360" s="15">
        <v>35.0</v>
      </c>
      <c r="P360" s="16">
        <v>22.0</v>
      </c>
      <c r="Q360" s="17">
        <v>42.0</v>
      </c>
      <c r="R360" s="18">
        <v>99.0</v>
      </c>
      <c r="S360" s="19">
        <v>51.0</v>
      </c>
      <c r="T360" s="20">
        <v>40.0</v>
      </c>
      <c r="U360" s="21">
        <v>54.0</v>
      </c>
      <c r="V360" s="22">
        <v>56.0</v>
      </c>
      <c r="W360" s="31"/>
      <c r="X360" s="14">
        <v>4.0</v>
      </c>
      <c r="Y360" s="15">
        <v>11.0</v>
      </c>
      <c r="Z360" s="16">
        <v>21.0</v>
      </c>
      <c r="AA360" s="17">
        <v>40.0</v>
      </c>
      <c r="AB360" s="18">
        <v>106.0</v>
      </c>
      <c r="AC360" s="19">
        <v>52.0</v>
      </c>
      <c r="AD360" s="20">
        <v>42.0</v>
      </c>
      <c r="AE360" s="21">
        <v>41.0</v>
      </c>
      <c r="AF360" s="22">
        <v>32.0</v>
      </c>
      <c r="AG360" s="38"/>
      <c r="AH360" s="14">
        <v>25.0</v>
      </c>
      <c r="AI360" s="15">
        <v>35.0</v>
      </c>
      <c r="AJ360" s="16">
        <v>22.0</v>
      </c>
      <c r="AK360" s="20">
        <v>40.0</v>
      </c>
      <c r="AL360" s="21">
        <v>54.0</v>
      </c>
      <c r="AM360" s="22">
        <v>56.0</v>
      </c>
      <c r="AN360" s="39">
        <f t="shared" ref="AN360:AP360" si="358">AH360/(AH360+AK360)</f>
        <v>0.3846153846</v>
      </c>
      <c r="AO360" s="39">
        <f t="shared" si="358"/>
        <v>0.393258427</v>
      </c>
      <c r="AP360" s="39">
        <f t="shared" si="358"/>
        <v>0.2820512821</v>
      </c>
      <c r="AQ360" s="23"/>
      <c r="AR360" s="23"/>
      <c r="AS360" s="23"/>
    </row>
    <row r="361">
      <c r="A361" s="29">
        <v>5330.0</v>
      </c>
      <c r="B361" s="30">
        <v>2448.0</v>
      </c>
      <c r="C361" s="31" t="s">
        <v>0</v>
      </c>
      <c r="D361" s="5">
        <v>19.0</v>
      </c>
      <c r="E361" s="6">
        <v>14.0</v>
      </c>
      <c r="F361" s="7">
        <v>20.0</v>
      </c>
      <c r="G361" s="8">
        <v>40.0</v>
      </c>
      <c r="H361" s="9">
        <v>96.0</v>
      </c>
      <c r="I361" s="10">
        <v>50.0</v>
      </c>
      <c r="J361" s="11">
        <v>16.0</v>
      </c>
      <c r="K361" s="12">
        <v>20.0</v>
      </c>
      <c r="L361" s="13">
        <v>48.0</v>
      </c>
      <c r="M361" s="31"/>
      <c r="N361" s="14">
        <v>14.0</v>
      </c>
      <c r="O361" s="15">
        <v>7.0</v>
      </c>
      <c r="P361" s="16">
        <v>14.0</v>
      </c>
      <c r="Q361" s="17">
        <v>36.0</v>
      </c>
      <c r="R361" s="18">
        <v>106.0</v>
      </c>
      <c r="S361" s="19">
        <v>24.0</v>
      </c>
      <c r="T361" s="20">
        <v>14.0</v>
      </c>
      <c r="U361" s="21">
        <v>19.0</v>
      </c>
      <c r="V361" s="22">
        <v>38.0</v>
      </c>
      <c r="W361" s="31"/>
      <c r="X361" s="14">
        <v>11.0</v>
      </c>
      <c r="Y361" s="15">
        <v>1.0</v>
      </c>
      <c r="Z361" s="16">
        <v>21.0</v>
      </c>
      <c r="AA361" s="17">
        <v>35.0</v>
      </c>
      <c r="AB361" s="18">
        <v>91.0</v>
      </c>
      <c r="AC361" s="19">
        <v>23.0</v>
      </c>
      <c r="AD361" s="20">
        <v>10.0</v>
      </c>
      <c r="AE361" s="21">
        <v>15.0</v>
      </c>
      <c r="AF361" s="22">
        <v>22.0</v>
      </c>
      <c r="AG361" s="38"/>
      <c r="AH361" s="14">
        <v>14.0</v>
      </c>
      <c r="AI361" s="15">
        <v>7.0</v>
      </c>
      <c r="AJ361" s="16">
        <v>14.0</v>
      </c>
      <c r="AK361" s="20">
        <v>14.0</v>
      </c>
      <c r="AL361" s="21">
        <v>19.0</v>
      </c>
      <c r="AM361" s="22">
        <v>38.0</v>
      </c>
      <c r="AN361" s="39">
        <f t="shared" ref="AN361:AP361" si="359">AH361/(AH361+AK361)</f>
        <v>0.5</v>
      </c>
      <c r="AO361" s="39">
        <f t="shared" si="359"/>
        <v>0.2692307692</v>
      </c>
      <c r="AP361" s="39">
        <f t="shared" si="359"/>
        <v>0.2692307692</v>
      </c>
      <c r="AQ361" s="23"/>
      <c r="AR361" s="23"/>
      <c r="AS361" s="23"/>
    </row>
    <row r="362">
      <c r="A362" s="29">
        <v>5350.0</v>
      </c>
      <c r="B362" s="30">
        <v>3063.0</v>
      </c>
      <c r="C362" s="31" t="s">
        <v>0</v>
      </c>
      <c r="D362" s="5">
        <v>19.0</v>
      </c>
      <c r="E362" s="6">
        <v>36.0</v>
      </c>
      <c r="F362" s="7">
        <v>25.0</v>
      </c>
      <c r="G362" s="8">
        <v>52.0</v>
      </c>
      <c r="H362" s="9">
        <v>148.0</v>
      </c>
      <c r="I362" s="10">
        <v>54.0</v>
      </c>
      <c r="J362" s="11">
        <v>47.0</v>
      </c>
      <c r="K362" s="12">
        <v>64.0</v>
      </c>
      <c r="L362" s="13">
        <v>111.0</v>
      </c>
      <c r="M362" s="31"/>
      <c r="N362" s="14">
        <v>14.0</v>
      </c>
      <c r="O362" s="15">
        <v>20.0</v>
      </c>
      <c r="P362" s="16">
        <v>13.0</v>
      </c>
      <c r="Q362" s="17">
        <v>70.0</v>
      </c>
      <c r="R362" s="18">
        <v>219.0</v>
      </c>
      <c r="S362" s="19">
        <v>82.0</v>
      </c>
      <c r="T362" s="20">
        <v>26.0</v>
      </c>
      <c r="U362" s="21">
        <v>24.0</v>
      </c>
      <c r="V362" s="22">
        <v>29.0</v>
      </c>
      <c r="W362" s="31"/>
      <c r="X362" s="14">
        <v>14.0</v>
      </c>
      <c r="Y362" s="15">
        <v>12.0</v>
      </c>
      <c r="Z362" s="16">
        <v>17.0</v>
      </c>
      <c r="AA362" s="17">
        <v>70.0</v>
      </c>
      <c r="AB362" s="18">
        <v>210.0</v>
      </c>
      <c r="AC362" s="19">
        <v>83.0</v>
      </c>
      <c r="AD362" s="20">
        <v>22.0</v>
      </c>
      <c r="AE362" s="21">
        <v>19.0</v>
      </c>
      <c r="AF362" s="22">
        <v>21.0</v>
      </c>
      <c r="AG362" s="38"/>
      <c r="AH362" s="14">
        <v>14.0</v>
      </c>
      <c r="AI362" s="15">
        <v>20.0</v>
      </c>
      <c r="AJ362" s="16">
        <v>13.0</v>
      </c>
      <c r="AK362" s="20">
        <v>26.0</v>
      </c>
      <c r="AL362" s="21">
        <v>24.0</v>
      </c>
      <c r="AM362" s="22">
        <v>29.0</v>
      </c>
      <c r="AN362" s="39">
        <f t="shared" ref="AN362:AP362" si="360">AH362/(AH362+AK362)</f>
        <v>0.35</v>
      </c>
      <c r="AO362" s="39">
        <f t="shared" si="360"/>
        <v>0.4545454545</v>
      </c>
      <c r="AP362" s="39">
        <f t="shared" si="360"/>
        <v>0.3095238095</v>
      </c>
      <c r="AQ362" s="23"/>
      <c r="AR362" s="23"/>
      <c r="AS362" s="23"/>
    </row>
    <row r="363">
      <c r="A363" s="29">
        <v>5372.0</v>
      </c>
      <c r="B363" s="30">
        <v>1870.0</v>
      </c>
      <c r="C363" s="31" t="s">
        <v>0</v>
      </c>
      <c r="D363" s="5">
        <v>16.0</v>
      </c>
      <c r="E363" s="6">
        <v>21.0</v>
      </c>
      <c r="F363" s="7">
        <v>12.0</v>
      </c>
      <c r="G363" s="8">
        <v>37.0</v>
      </c>
      <c r="H363" s="9">
        <v>84.0</v>
      </c>
      <c r="I363" s="10">
        <v>30.0</v>
      </c>
      <c r="J363" s="11">
        <v>21.0</v>
      </c>
      <c r="K363" s="12">
        <v>9.0</v>
      </c>
      <c r="L363" s="13">
        <v>43.0</v>
      </c>
      <c r="M363" s="31"/>
      <c r="N363" s="14">
        <v>4.0</v>
      </c>
      <c r="O363" s="15">
        <v>7.0</v>
      </c>
      <c r="P363" s="16">
        <v>2.0</v>
      </c>
      <c r="Q363" s="17">
        <v>40.0</v>
      </c>
      <c r="R363" s="18">
        <v>112.0</v>
      </c>
      <c r="S363" s="19">
        <v>31.0</v>
      </c>
      <c r="T363" s="20">
        <v>16.0</v>
      </c>
      <c r="U363" s="21">
        <v>15.0</v>
      </c>
      <c r="V363" s="22">
        <v>15.0</v>
      </c>
      <c r="W363" s="31"/>
      <c r="X363" s="14">
        <v>9.0</v>
      </c>
      <c r="Y363" s="15">
        <v>5.0</v>
      </c>
      <c r="Z363" s="16">
        <v>4.0</v>
      </c>
      <c r="AA363" s="17">
        <v>41.0</v>
      </c>
      <c r="AB363" s="18">
        <v>108.0</v>
      </c>
      <c r="AC363" s="19">
        <v>31.0</v>
      </c>
      <c r="AD363" s="20">
        <v>8.0</v>
      </c>
      <c r="AE363" s="21">
        <v>11.0</v>
      </c>
      <c r="AF363" s="22">
        <v>9.0</v>
      </c>
      <c r="AG363" s="38"/>
      <c r="AH363" s="14">
        <v>4.0</v>
      </c>
      <c r="AI363" s="15">
        <v>7.0</v>
      </c>
      <c r="AJ363" s="16">
        <v>2.0</v>
      </c>
      <c r="AK363" s="20">
        <v>16.0</v>
      </c>
      <c r="AL363" s="21">
        <v>15.0</v>
      </c>
      <c r="AM363" s="22">
        <v>15.0</v>
      </c>
      <c r="AN363" s="39">
        <f t="shared" ref="AN363:AP363" si="361">AH363/(AH363+AK363)</f>
        <v>0.2</v>
      </c>
      <c r="AO363" s="39">
        <f t="shared" si="361"/>
        <v>0.3181818182</v>
      </c>
      <c r="AP363" s="39">
        <f t="shared" si="361"/>
        <v>0.1176470588</v>
      </c>
      <c r="AQ363" s="23"/>
      <c r="AR363" s="23"/>
      <c r="AS363" s="23"/>
    </row>
    <row r="364">
      <c r="A364" s="29">
        <v>5384.0</v>
      </c>
      <c r="B364" s="30">
        <v>1859.0</v>
      </c>
      <c r="C364" s="31" t="s">
        <v>0</v>
      </c>
      <c r="D364" s="5">
        <v>6.0</v>
      </c>
      <c r="E364" s="6">
        <v>28.0</v>
      </c>
      <c r="F364" s="7">
        <v>17.0</v>
      </c>
      <c r="G364" s="8">
        <v>36.0</v>
      </c>
      <c r="H364" s="9">
        <v>105.0</v>
      </c>
      <c r="I364" s="10">
        <v>25.0</v>
      </c>
      <c r="J364" s="11">
        <v>24.0</v>
      </c>
      <c r="K364" s="12">
        <v>19.0</v>
      </c>
      <c r="L364" s="13">
        <v>82.0</v>
      </c>
      <c r="M364" s="31"/>
      <c r="N364" s="14">
        <v>6.0</v>
      </c>
      <c r="O364" s="15">
        <v>11.0</v>
      </c>
      <c r="P364" s="16">
        <v>2.0</v>
      </c>
      <c r="Q364" s="17">
        <v>39.0</v>
      </c>
      <c r="R364" s="18">
        <v>150.0</v>
      </c>
      <c r="S364" s="19">
        <v>34.0</v>
      </c>
      <c r="T364" s="20">
        <v>15.0</v>
      </c>
      <c r="U364" s="21">
        <v>16.0</v>
      </c>
      <c r="V364" s="22">
        <v>17.0</v>
      </c>
      <c r="W364" s="31"/>
      <c r="X364" s="14">
        <v>4.0</v>
      </c>
      <c r="Y364" s="15">
        <v>4.0</v>
      </c>
      <c r="Z364" s="16">
        <v>6.0</v>
      </c>
      <c r="AA364" s="17">
        <v>37.0</v>
      </c>
      <c r="AB364" s="18">
        <v>150.0</v>
      </c>
      <c r="AC364" s="19">
        <v>32.0</v>
      </c>
      <c r="AD364" s="20">
        <v>12.0</v>
      </c>
      <c r="AE364" s="21">
        <v>19.0</v>
      </c>
      <c r="AF364" s="22">
        <v>9.0</v>
      </c>
      <c r="AG364" s="38"/>
      <c r="AH364" s="14">
        <v>6.0</v>
      </c>
      <c r="AI364" s="15">
        <v>11.0</v>
      </c>
      <c r="AJ364" s="16">
        <v>2.0</v>
      </c>
      <c r="AK364" s="20">
        <v>15.0</v>
      </c>
      <c r="AL364" s="21">
        <v>16.0</v>
      </c>
      <c r="AM364" s="22">
        <v>17.0</v>
      </c>
      <c r="AN364" s="39">
        <f t="shared" ref="AN364:AP364" si="362">AH364/(AH364+AK364)</f>
        <v>0.2857142857</v>
      </c>
      <c r="AO364" s="39">
        <f t="shared" si="362"/>
        <v>0.4074074074</v>
      </c>
      <c r="AP364" s="39">
        <f t="shared" si="362"/>
        <v>0.1052631579</v>
      </c>
      <c r="AQ364" s="23"/>
      <c r="AR364" s="23"/>
      <c r="AS364" s="23"/>
    </row>
    <row r="365">
      <c r="A365" s="29">
        <v>5395.0</v>
      </c>
      <c r="B365" s="30">
        <v>608.0</v>
      </c>
      <c r="C365" s="31" t="s">
        <v>0</v>
      </c>
      <c r="D365" s="5">
        <v>13.0</v>
      </c>
      <c r="E365" s="6">
        <v>20.0</v>
      </c>
      <c r="F365" s="7">
        <v>11.0</v>
      </c>
      <c r="G365" s="8">
        <v>22.0</v>
      </c>
      <c r="H365" s="9">
        <v>91.0</v>
      </c>
      <c r="I365" s="10">
        <v>22.0</v>
      </c>
      <c r="J365" s="11">
        <v>9.0</v>
      </c>
      <c r="K365" s="12">
        <v>5.0</v>
      </c>
      <c r="L365" s="13">
        <v>30.0</v>
      </c>
      <c r="M365" s="31"/>
      <c r="N365" s="14">
        <v>14.0</v>
      </c>
      <c r="O365" s="15">
        <v>15.0</v>
      </c>
      <c r="P365" s="16">
        <v>9.0</v>
      </c>
      <c r="Q365" s="17">
        <v>15.0</v>
      </c>
      <c r="R365" s="18">
        <v>62.0</v>
      </c>
      <c r="S365" s="19">
        <v>8.0</v>
      </c>
      <c r="T365" s="20">
        <v>12.0</v>
      </c>
      <c r="U365" s="21">
        <v>39.0</v>
      </c>
      <c r="V365" s="22">
        <v>18.0</v>
      </c>
      <c r="W365" s="31"/>
      <c r="X365" s="14">
        <v>13.0</v>
      </c>
      <c r="Y365" s="15">
        <v>3.0</v>
      </c>
      <c r="Z365" s="16">
        <v>7.0</v>
      </c>
      <c r="AA365" s="17">
        <v>14.0</v>
      </c>
      <c r="AB365" s="18">
        <v>61.0</v>
      </c>
      <c r="AC365" s="19">
        <v>8.0</v>
      </c>
      <c r="AD365" s="20">
        <v>11.0</v>
      </c>
      <c r="AE365" s="21">
        <v>32.0</v>
      </c>
      <c r="AF365" s="22">
        <v>14.0</v>
      </c>
      <c r="AG365" s="38"/>
      <c r="AH365" s="14">
        <v>14.0</v>
      </c>
      <c r="AI365" s="15">
        <v>15.0</v>
      </c>
      <c r="AJ365" s="16">
        <v>9.0</v>
      </c>
      <c r="AK365" s="20">
        <v>12.0</v>
      </c>
      <c r="AL365" s="21">
        <v>39.0</v>
      </c>
      <c r="AM365" s="22">
        <v>18.0</v>
      </c>
      <c r="AN365" s="39">
        <f t="shared" ref="AN365:AP365" si="363">AH365/(AH365+AK365)</f>
        <v>0.5384615385</v>
      </c>
      <c r="AO365" s="39">
        <f t="shared" si="363"/>
        <v>0.2777777778</v>
      </c>
      <c r="AP365" s="39">
        <f t="shared" si="363"/>
        <v>0.3333333333</v>
      </c>
      <c r="AQ365" s="23"/>
      <c r="AR365" s="23"/>
      <c r="AS365" s="23"/>
    </row>
    <row r="366">
      <c r="A366" s="29">
        <v>5405.0</v>
      </c>
      <c r="B366" s="30">
        <v>2659.0</v>
      </c>
      <c r="C366" s="31" t="s">
        <v>0</v>
      </c>
      <c r="D366" s="5">
        <v>13.0</v>
      </c>
      <c r="E366" s="6">
        <v>17.0</v>
      </c>
      <c r="F366" s="7">
        <v>16.0</v>
      </c>
      <c r="G366" s="8">
        <v>58.0</v>
      </c>
      <c r="H366" s="9">
        <v>107.0</v>
      </c>
      <c r="I366" s="10">
        <v>36.0</v>
      </c>
      <c r="J366" s="11">
        <v>17.0</v>
      </c>
      <c r="K366" s="12">
        <v>25.0</v>
      </c>
      <c r="L366" s="13">
        <v>61.0</v>
      </c>
      <c r="M366" s="31"/>
      <c r="N366" s="14">
        <v>5.0</v>
      </c>
      <c r="O366" s="15">
        <v>11.0</v>
      </c>
      <c r="P366" s="16">
        <v>16.0</v>
      </c>
      <c r="Q366" s="17">
        <v>45.0</v>
      </c>
      <c r="R366" s="18">
        <v>97.0</v>
      </c>
      <c r="S366" s="19">
        <v>22.0</v>
      </c>
      <c r="T366" s="20">
        <v>18.0</v>
      </c>
      <c r="U366" s="21">
        <v>30.0</v>
      </c>
      <c r="V366" s="22">
        <v>32.0</v>
      </c>
      <c r="W366" s="31"/>
      <c r="X366" s="14">
        <v>6.0</v>
      </c>
      <c r="Y366" s="15">
        <v>3.0</v>
      </c>
      <c r="Z366" s="16">
        <v>13.0</v>
      </c>
      <c r="AA366" s="17">
        <v>46.0</v>
      </c>
      <c r="AB366" s="18">
        <v>107.0</v>
      </c>
      <c r="AC366" s="19">
        <v>22.0</v>
      </c>
      <c r="AD366" s="20">
        <v>13.0</v>
      </c>
      <c r="AE366" s="21">
        <v>31.0</v>
      </c>
      <c r="AF366" s="22">
        <v>23.0</v>
      </c>
      <c r="AG366" s="38"/>
      <c r="AH366" s="14">
        <v>5.0</v>
      </c>
      <c r="AI366" s="15">
        <v>11.0</v>
      </c>
      <c r="AJ366" s="16">
        <v>16.0</v>
      </c>
      <c r="AK366" s="20">
        <v>18.0</v>
      </c>
      <c r="AL366" s="21">
        <v>30.0</v>
      </c>
      <c r="AM366" s="22">
        <v>32.0</v>
      </c>
      <c r="AN366" s="39">
        <f t="shared" ref="AN366:AP366" si="364">AH366/(AH366+AK366)</f>
        <v>0.2173913043</v>
      </c>
      <c r="AO366" s="39">
        <f t="shared" si="364"/>
        <v>0.2682926829</v>
      </c>
      <c r="AP366" s="39">
        <f t="shared" si="364"/>
        <v>0.3333333333</v>
      </c>
      <c r="AQ366" s="23"/>
      <c r="AR366" s="23"/>
      <c r="AS366" s="23"/>
    </row>
    <row r="367">
      <c r="A367" s="29">
        <v>5412.0</v>
      </c>
      <c r="B367" s="30">
        <v>3126.0</v>
      </c>
      <c r="C367" s="31" t="s">
        <v>0</v>
      </c>
      <c r="D367" s="5">
        <v>13.0</v>
      </c>
      <c r="E367" s="6">
        <v>35.0</v>
      </c>
      <c r="F367" s="7">
        <v>12.0</v>
      </c>
      <c r="G367" s="8">
        <v>70.0</v>
      </c>
      <c r="H367" s="9">
        <v>109.0</v>
      </c>
      <c r="I367" s="10">
        <v>31.0</v>
      </c>
      <c r="J367" s="11">
        <v>22.0</v>
      </c>
      <c r="K367" s="12">
        <v>42.0</v>
      </c>
      <c r="L367" s="13">
        <v>76.0</v>
      </c>
      <c r="M367" s="31"/>
      <c r="N367" s="14">
        <v>11.0</v>
      </c>
      <c r="O367" s="15">
        <v>14.0</v>
      </c>
      <c r="P367" s="16">
        <v>12.0</v>
      </c>
      <c r="Q367" s="17">
        <v>47.0</v>
      </c>
      <c r="R367" s="18">
        <v>106.0</v>
      </c>
      <c r="S367" s="19">
        <v>39.0</v>
      </c>
      <c r="T367" s="20">
        <v>28.0</v>
      </c>
      <c r="U367" s="21">
        <v>34.0</v>
      </c>
      <c r="V367" s="22">
        <v>25.0</v>
      </c>
      <c r="W367" s="31"/>
      <c r="X367" s="14">
        <v>2.0</v>
      </c>
      <c r="Y367" s="15">
        <v>9.0</v>
      </c>
      <c r="Z367" s="16">
        <v>10.0</v>
      </c>
      <c r="AA367" s="17">
        <v>48.0</v>
      </c>
      <c r="AB367" s="18">
        <v>109.0</v>
      </c>
      <c r="AC367" s="19">
        <v>41.0</v>
      </c>
      <c r="AD367" s="20">
        <v>20.0</v>
      </c>
      <c r="AE367" s="21">
        <v>28.0</v>
      </c>
      <c r="AF367" s="22">
        <v>15.0</v>
      </c>
      <c r="AG367" s="38"/>
      <c r="AH367" s="14">
        <v>11.0</v>
      </c>
      <c r="AI367" s="15">
        <v>14.0</v>
      </c>
      <c r="AJ367" s="16">
        <v>12.0</v>
      </c>
      <c r="AK367" s="20">
        <v>28.0</v>
      </c>
      <c r="AL367" s="21">
        <v>34.0</v>
      </c>
      <c r="AM367" s="22">
        <v>25.0</v>
      </c>
      <c r="AN367" s="39">
        <f t="shared" ref="AN367:AP367" si="365">AH367/(AH367+AK367)</f>
        <v>0.2820512821</v>
      </c>
      <c r="AO367" s="39">
        <f t="shared" si="365"/>
        <v>0.2916666667</v>
      </c>
      <c r="AP367" s="39">
        <f t="shared" si="365"/>
        <v>0.3243243243</v>
      </c>
      <c r="AQ367" s="23"/>
      <c r="AR367" s="23"/>
      <c r="AS367" s="23"/>
    </row>
    <row r="368">
      <c r="A368" s="29">
        <v>5417.0</v>
      </c>
      <c r="B368" s="30">
        <v>2272.0</v>
      </c>
      <c r="C368" s="31" t="s">
        <v>0</v>
      </c>
      <c r="D368" s="5">
        <v>17.0</v>
      </c>
      <c r="E368" s="6">
        <v>21.0</v>
      </c>
      <c r="F368" s="7">
        <v>13.0</v>
      </c>
      <c r="G368" s="8">
        <v>47.0</v>
      </c>
      <c r="H368" s="9">
        <v>128.0</v>
      </c>
      <c r="I368" s="10">
        <v>72.0</v>
      </c>
      <c r="J368" s="11">
        <v>19.0</v>
      </c>
      <c r="K368" s="12">
        <v>29.0</v>
      </c>
      <c r="L368" s="13">
        <v>42.0</v>
      </c>
      <c r="M368" s="31"/>
      <c r="N368" s="14">
        <v>6.0</v>
      </c>
      <c r="O368" s="15">
        <v>16.0</v>
      </c>
      <c r="P368" s="16">
        <v>9.0</v>
      </c>
      <c r="Q368" s="17">
        <v>36.0</v>
      </c>
      <c r="R368" s="18">
        <v>110.0</v>
      </c>
      <c r="S368" s="19">
        <v>37.0</v>
      </c>
      <c r="T368" s="20">
        <v>31.0</v>
      </c>
      <c r="U368" s="21">
        <v>31.0</v>
      </c>
      <c r="V368" s="22">
        <v>39.0</v>
      </c>
      <c r="W368" s="31"/>
      <c r="X368" s="14">
        <v>8.0</v>
      </c>
      <c r="Y368" s="15">
        <v>6.0</v>
      </c>
      <c r="Z368" s="16">
        <v>10.0</v>
      </c>
      <c r="AA368" s="17">
        <v>35.0</v>
      </c>
      <c r="AB368" s="18">
        <v>104.0</v>
      </c>
      <c r="AC368" s="19">
        <v>37.0</v>
      </c>
      <c r="AD368" s="20">
        <v>23.0</v>
      </c>
      <c r="AE368" s="21">
        <v>27.0</v>
      </c>
      <c r="AF368" s="22">
        <v>15.0</v>
      </c>
      <c r="AG368" s="38"/>
      <c r="AH368" s="14">
        <v>6.0</v>
      </c>
      <c r="AI368" s="15">
        <v>16.0</v>
      </c>
      <c r="AJ368" s="16">
        <v>9.0</v>
      </c>
      <c r="AK368" s="20">
        <v>31.0</v>
      </c>
      <c r="AL368" s="21">
        <v>31.0</v>
      </c>
      <c r="AM368" s="22">
        <v>39.0</v>
      </c>
      <c r="AN368" s="39">
        <f t="shared" ref="AN368:AP368" si="366">AH368/(AH368+AK368)</f>
        <v>0.1621621622</v>
      </c>
      <c r="AO368" s="39">
        <f t="shared" si="366"/>
        <v>0.3404255319</v>
      </c>
      <c r="AP368" s="39">
        <f t="shared" si="366"/>
        <v>0.1875</v>
      </c>
      <c r="AQ368" s="23"/>
      <c r="AR368" s="23"/>
      <c r="AS368" s="23"/>
    </row>
    <row r="369">
      <c r="A369" s="29">
        <v>5425.0</v>
      </c>
      <c r="B369" s="30">
        <v>2550.0</v>
      </c>
      <c r="C369" s="31" t="s">
        <v>0</v>
      </c>
      <c r="D369" s="5">
        <v>27.0</v>
      </c>
      <c r="E369" s="6">
        <v>29.0</v>
      </c>
      <c r="F369" s="7">
        <v>10.0</v>
      </c>
      <c r="G369" s="8">
        <v>61.0</v>
      </c>
      <c r="H369" s="9">
        <v>137.0</v>
      </c>
      <c r="I369" s="10">
        <v>54.0</v>
      </c>
      <c r="J369" s="11">
        <v>39.0</v>
      </c>
      <c r="K369" s="12">
        <v>20.0</v>
      </c>
      <c r="L369" s="13">
        <v>68.0</v>
      </c>
      <c r="M369" s="31"/>
      <c r="N369" s="14">
        <v>13.0</v>
      </c>
      <c r="O369" s="15">
        <v>14.0</v>
      </c>
      <c r="P369" s="16">
        <v>11.0</v>
      </c>
      <c r="Q369" s="17">
        <v>74.0</v>
      </c>
      <c r="R369" s="18">
        <v>164.0</v>
      </c>
      <c r="S369" s="19">
        <v>38.0</v>
      </c>
      <c r="T369" s="20">
        <v>21.0</v>
      </c>
      <c r="U369" s="21">
        <v>26.0</v>
      </c>
      <c r="V369" s="22">
        <v>25.0</v>
      </c>
      <c r="W369" s="31"/>
      <c r="X369" s="14">
        <v>14.0</v>
      </c>
      <c r="Y369" s="15">
        <v>1.0</v>
      </c>
      <c r="Z369" s="16">
        <v>6.0</v>
      </c>
      <c r="AA369" s="17">
        <v>69.0</v>
      </c>
      <c r="AB369" s="18">
        <v>164.0</v>
      </c>
      <c r="AC369" s="19">
        <v>35.0</v>
      </c>
      <c r="AD369" s="20">
        <v>13.0</v>
      </c>
      <c r="AE369" s="21">
        <v>27.0</v>
      </c>
      <c r="AF369" s="22">
        <v>22.0</v>
      </c>
      <c r="AG369" s="38"/>
      <c r="AH369" s="14">
        <v>13.0</v>
      </c>
      <c r="AI369" s="15">
        <v>14.0</v>
      </c>
      <c r="AJ369" s="16">
        <v>11.0</v>
      </c>
      <c r="AK369" s="20">
        <v>21.0</v>
      </c>
      <c r="AL369" s="21">
        <v>26.0</v>
      </c>
      <c r="AM369" s="22">
        <v>25.0</v>
      </c>
      <c r="AN369" s="39">
        <f t="shared" ref="AN369:AP369" si="367">AH369/(AH369+AK369)</f>
        <v>0.3823529412</v>
      </c>
      <c r="AO369" s="39">
        <f t="shared" si="367"/>
        <v>0.35</v>
      </c>
      <c r="AP369" s="39">
        <f t="shared" si="367"/>
        <v>0.3055555556</v>
      </c>
      <c r="AQ369" s="23"/>
      <c r="AR369" s="23"/>
      <c r="AS369" s="23"/>
    </row>
    <row r="370">
      <c r="A370" s="29">
        <v>5501.0</v>
      </c>
      <c r="B370" s="30">
        <v>916.0</v>
      </c>
      <c r="C370" s="31" t="s">
        <v>0</v>
      </c>
      <c r="D370" s="5">
        <v>19.0</v>
      </c>
      <c r="E370" s="6">
        <v>12.0</v>
      </c>
      <c r="F370" s="7">
        <v>11.0</v>
      </c>
      <c r="G370" s="8">
        <v>35.0</v>
      </c>
      <c r="H370" s="9">
        <v>71.0</v>
      </c>
      <c r="I370" s="10">
        <v>58.0</v>
      </c>
      <c r="J370" s="11">
        <v>13.0</v>
      </c>
      <c r="K370" s="12">
        <v>16.0</v>
      </c>
      <c r="L370" s="13">
        <v>34.0</v>
      </c>
      <c r="M370" s="31"/>
      <c r="N370" s="14">
        <v>12.0</v>
      </c>
      <c r="O370" s="15">
        <v>13.0</v>
      </c>
      <c r="P370" s="16">
        <v>22.0</v>
      </c>
      <c r="Q370" s="17">
        <v>20.0</v>
      </c>
      <c r="R370" s="18">
        <v>56.0</v>
      </c>
      <c r="S370" s="19">
        <v>18.0</v>
      </c>
      <c r="T370" s="20">
        <v>23.0</v>
      </c>
      <c r="U370" s="21">
        <v>34.0</v>
      </c>
      <c r="V370" s="22">
        <v>46.0</v>
      </c>
      <c r="W370" s="31"/>
      <c r="X370" s="14">
        <v>10.0</v>
      </c>
      <c r="Y370" s="15">
        <v>8.0</v>
      </c>
      <c r="Z370" s="16">
        <v>20.0</v>
      </c>
      <c r="AA370" s="17">
        <v>17.0</v>
      </c>
      <c r="AB370" s="18">
        <v>56.0</v>
      </c>
      <c r="AC370" s="19">
        <v>12.0</v>
      </c>
      <c r="AD370" s="20">
        <v>20.0</v>
      </c>
      <c r="AE370" s="21">
        <v>32.0</v>
      </c>
      <c r="AF370" s="22">
        <v>25.0</v>
      </c>
      <c r="AG370" s="38"/>
      <c r="AH370" s="14">
        <v>12.0</v>
      </c>
      <c r="AI370" s="15">
        <v>13.0</v>
      </c>
      <c r="AJ370" s="16">
        <v>22.0</v>
      </c>
      <c r="AK370" s="20">
        <v>23.0</v>
      </c>
      <c r="AL370" s="21">
        <v>34.0</v>
      </c>
      <c r="AM370" s="22">
        <v>46.0</v>
      </c>
      <c r="AN370" s="39">
        <f t="shared" ref="AN370:AP370" si="368">AH370/(AH370+AK370)</f>
        <v>0.3428571429</v>
      </c>
      <c r="AO370" s="39">
        <f t="shared" si="368"/>
        <v>0.2765957447</v>
      </c>
      <c r="AP370" s="39">
        <f t="shared" si="368"/>
        <v>0.3235294118</v>
      </c>
      <c r="AQ370" s="23"/>
      <c r="AR370" s="23"/>
      <c r="AS370" s="23"/>
    </row>
    <row r="371">
      <c r="A371" s="29">
        <v>5504.0</v>
      </c>
      <c r="B371" s="30">
        <v>2412.0</v>
      </c>
      <c r="C371" s="31" t="s">
        <v>0</v>
      </c>
      <c r="D371" s="5">
        <v>32.0</v>
      </c>
      <c r="E371" s="6">
        <v>23.0</v>
      </c>
      <c r="F371" s="7">
        <v>40.0</v>
      </c>
      <c r="G371" s="8">
        <v>96.0</v>
      </c>
      <c r="H371" s="9">
        <v>161.0</v>
      </c>
      <c r="I371" s="10">
        <v>83.0</v>
      </c>
      <c r="J371" s="11">
        <v>13.0</v>
      </c>
      <c r="K371" s="12">
        <v>31.0</v>
      </c>
      <c r="L371" s="13">
        <v>65.0</v>
      </c>
      <c r="M371" s="31"/>
      <c r="N371" s="14">
        <v>26.0</v>
      </c>
      <c r="O371" s="15">
        <v>27.0</v>
      </c>
      <c r="P371" s="16">
        <v>23.0</v>
      </c>
      <c r="Q371" s="17">
        <v>49.0</v>
      </c>
      <c r="R371" s="18">
        <v>131.0</v>
      </c>
      <c r="S371" s="19">
        <v>42.0</v>
      </c>
      <c r="T371" s="20">
        <v>48.0</v>
      </c>
      <c r="U371" s="21">
        <v>57.0</v>
      </c>
      <c r="V371" s="22">
        <v>62.0</v>
      </c>
      <c r="W371" s="31"/>
      <c r="X371" s="14">
        <v>23.0</v>
      </c>
      <c r="Y371" s="15">
        <v>10.0</v>
      </c>
      <c r="Z371" s="16">
        <v>29.0</v>
      </c>
      <c r="AA371" s="17">
        <v>46.0</v>
      </c>
      <c r="AB371" s="18">
        <v>137.0</v>
      </c>
      <c r="AC371" s="19">
        <v>39.0</v>
      </c>
      <c r="AD371" s="20">
        <v>33.0</v>
      </c>
      <c r="AE371" s="21">
        <v>38.0</v>
      </c>
      <c r="AF371" s="22">
        <v>44.0</v>
      </c>
      <c r="AG371" s="38"/>
      <c r="AH371" s="14">
        <v>26.0</v>
      </c>
      <c r="AI371" s="15">
        <v>27.0</v>
      </c>
      <c r="AJ371" s="16">
        <v>23.0</v>
      </c>
      <c r="AK371" s="20">
        <v>48.0</v>
      </c>
      <c r="AL371" s="21">
        <v>57.0</v>
      </c>
      <c r="AM371" s="22">
        <v>62.0</v>
      </c>
      <c r="AN371" s="39">
        <f t="shared" ref="AN371:AP371" si="369">AH371/(AH371+AK371)</f>
        <v>0.3513513514</v>
      </c>
      <c r="AO371" s="39">
        <f t="shared" si="369"/>
        <v>0.3214285714</v>
      </c>
      <c r="AP371" s="39">
        <f t="shared" si="369"/>
        <v>0.2705882353</v>
      </c>
      <c r="AQ371" s="23"/>
      <c r="AR371" s="23"/>
      <c r="AS371" s="23"/>
    </row>
    <row r="372">
      <c r="A372" s="29">
        <v>5513.0</v>
      </c>
      <c r="B372" s="30">
        <v>2591.0</v>
      </c>
      <c r="C372" s="31" t="s">
        <v>0</v>
      </c>
      <c r="D372" s="5">
        <v>26.0</v>
      </c>
      <c r="E372" s="6">
        <v>24.0</v>
      </c>
      <c r="F372" s="7">
        <v>21.0</v>
      </c>
      <c r="G372" s="8">
        <v>79.0</v>
      </c>
      <c r="H372" s="9">
        <v>125.0</v>
      </c>
      <c r="I372" s="10">
        <v>68.0</v>
      </c>
      <c r="J372" s="11">
        <v>30.0</v>
      </c>
      <c r="K372" s="12">
        <v>22.0</v>
      </c>
      <c r="L372" s="13">
        <v>56.0</v>
      </c>
      <c r="M372" s="31"/>
      <c r="N372" s="14">
        <v>28.0</v>
      </c>
      <c r="O372" s="15">
        <v>12.0</v>
      </c>
      <c r="P372" s="16">
        <v>14.0</v>
      </c>
      <c r="Q372" s="17">
        <v>48.0</v>
      </c>
      <c r="R372" s="18">
        <v>111.0</v>
      </c>
      <c r="S372" s="19">
        <v>29.0</v>
      </c>
      <c r="T372" s="20">
        <v>42.0</v>
      </c>
      <c r="U372" s="21">
        <v>32.0</v>
      </c>
      <c r="V372" s="22">
        <v>48.0</v>
      </c>
      <c r="W372" s="31"/>
      <c r="X372" s="14">
        <v>17.0</v>
      </c>
      <c r="Y372" s="15">
        <v>12.0</v>
      </c>
      <c r="Z372" s="16">
        <v>18.0</v>
      </c>
      <c r="AA372" s="17">
        <v>49.0</v>
      </c>
      <c r="AB372" s="18">
        <v>109.0</v>
      </c>
      <c r="AC372" s="19">
        <v>30.0</v>
      </c>
      <c r="AD372" s="20">
        <v>27.0</v>
      </c>
      <c r="AE372" s="21">
        <v>24.0</v>
      </c>
      <c r="AF372" s="22">
        <v>15.0</v>
      </c>
      <c r="AG372" s="38"/>
      <c r="AH372" s="14">
        <v>28.0</v>
      </c>
      <c r="AI372" s="15">
        <v>12.0</v>
      </c>
      <c r="AJ372" s="16">
        <v>14.0</v>
      </c>
      <c r="AK372" s="20">
        <v>42.0</v>
      </c>
      <c r="AL372" s="21">
        <v>32.0</v>
      </c>
      <c r="AM372" s="22">
        <v>48.0</v>
      </c>
      <c r="AN372" s="39">
        <f t="shared" ref="AN372:AP372" si="370">AH372/(AH372+AK372)</f>
        <v>0.4</v>
      </c>
      <c r="AO372" s="39">
        <f t="shared" si="370"/>
        <v>0.2727272727</v>
      </c>
      <c r="AP372" s="39">
        <f t="shared" si="370"/>
        <v>0.2258064516</v>
      </c>
      <c r="AQ372" s="23"/>
      <c r="AR372" s="23"/>
      <c r="AS372" s="23"/>
    </row>
    <row r="373">
      <c r="A373" s="29">
        <v>5530.0</v>
      </c>
      <c r="B373" s="30">
        <v>3327.0</v>
      </c>
      <c r="C373" s="31" t="s">
        <v>0</v>
      </c>
      <c r="D373" s="5">
        <v>58.0</v>
      </c>
      <c r="E373" s="6">
        <v>149.0</v>
      </c>
      <c r="F373" s="7">
        <v>59.0</v>
      </c>
      <c r="G373" s="8">
        <v>133.0</v>
      </c>
      <c r="H373" s="9">
        <v>516.0</v>
      </c>
      <c r="I373" s="10">
        <v>81.0</v>
      </c>
      <c r="J373" s="11">
        <v>39.0</v>
      </c>
      <c r="K373" s="12">
        <v>42.0</v>
      </c>
      <c r="L373" s="13">
        <v>214.0</v>
      </c>
      <c r="M373" s="31"/>
      <c r="N373" s="14">
        <v>70.0</v>
      </c>
      <c r="O373" s="15">
        <v>196.0</v>
      </c>
      <c r="P373" s="16">
        <v>39.0</v>
      </c>
      <c r="Q373" s="17">
        <v>27.0</v>
      </c>
      <c r="R373" s="18">
        <v>221.0</v>
      </c>
      <c r="S373" s="19">
        <v>21.0</v>
      </c>
      <c r="T373" s="20">
        <v>101.0</v>
      </c>
      <c r="U373" s="21">
        <v>287.0</v>
      </c>
      <c r="V373" s="22">
        <v>111.0</v>
      </c>
      <c r="W373" s="31"/>
      <c r="X373" s="14">
        <v>38.0</v>
      </c>
      <c r="Y373" s="15">
        <v>73.0</v>
      </c>
      <c r="Z373" s="16">
        <v>35.0</v>
      </c>
      <c r="AA373" s="17">
        <v>30.0</v>
      </c>
      <c r="AB373" s="18">
        <v>221.0</v>
      </c>
      <c r="AC373" s="19">
        <v>18.0</v>
      </c>
      <c r="AD373" s="20">
        <v>94.0</v>
      </c>
      <c r="AE373" s="21">
        <v>293.0</v>
      </c>
      <c r="AF373" s="22">
        <v>87.0</v>
      </c>
      <c r="AG373" s="38"/>
      <c r="AH373" s="14">
        <v>70.0</v>
      </c>
      <c r="AI373" s="15">
        <v>196.0</v>
      </c>
      <c r="AJ373" s="16">
        <v>39.0</v>
      </c>
      <c r="AK373" s="20">
        <v>101.0</v>
      </c>
      <c r="AL373" s="21">
        <v>287.0</v>
      </c>
      <c r="AM373" s="22">
        <v>111.0</v>
      </c>
      <c r="AN373" s="39">
        <f t="shared" ref="AN373:AP373" si="371">AH373/(AH373+AK373)</f>
        <v>0.4093567251</v>
      </c>
      <c r="AO373" s="39">
        <f t="shared" si="371"/>
        <v>0.4057971014</v>
      </c>
      <c r="AP373" s="39">
        <f t="shared" si="371"/>
        <v>0.26</v>
      </c>
      <c r="AQ373" s="23"/>
      <c r="AR373" s="23"/>
      <c r="AS373" s="23"/>
    </row>
    <row r="374">
      <c r="A374" s="29">
        <v>5531.0</v>
      </c>
      <c r="B374" s="30">
        <v>572.0</v>
      </c>
      <c r="C374" s="31" t="s">
        <v>0</v>
      </c>
      <c r="D374" s="5">
        <v>5.0</v>
      </c>
      <c r="E374" s="6">
        <v>11.0</v>
      </c>
      <c r="F374" s="7">
        <v>14.0</v>
      </c>
      <c r="G374" s="8">
        <v>12.0</v>
      </c>
      <c r="H374" s="9">
        <v>60.0</v>
      </c>
      <c r="I374" s="10">
        <v>28.0</v>
      </c>
      <c r="J374" s="11">
        <v>1.0</v>
      </c>
      <c r="K374" s="12">
        <v>12.0</v>
      </c>
      <c r="L374" s="13">
        <v>26.0</v>
      </c>
      <c r="M374" s="31"/>
      <c r="N374" s="14">
        <v>5.0</v>
      </c>
      <c r="O374" s="15">
        <v>10.0</v>
      </c>
      <c r="P374" s="16">
        <v>11.0</v>
      </c>
      <c r="Q374" s="17">
        <v>7.0</v>
      </c>
      <c r="R374" s="18">
        <v>51.0</v>
      </c>
      <c r="S374" s="19">
        <v>11.0</v>
      </c>
      <c r="T374" s="20">
        <v>11.0</v>
      </c>
      <c r="U374" s="21">
        <v>25.0</v>
      </c>
      <c r="V374" s="22">
        <v>32.0</v>
      </c>
      <c r="W374" s="31"/>
      <c r="X374" s="14">
        <v>4.0</v>
      </c>
      <c r="Y374" s="15">
        <v>9.0</v>
      </c>
      <c r="Z374" s="16">
        <v>8.0</v>
      </c>
      <c r="AA374" s="17">
        <v>7.0</v>
      </c>
      <c r="AB374" s="18">
        <v>49.0</v>
      </c>
      <c r="AC374" s="19">
        <v>8.0</v>
      </c>
      <c r="AD374" s="20">
        <v>7.0</v>
      </c>
      <c r="AE374" s="21">
        <v>18.0</v>
      </c>
      <c r="AF374" s="22">
        <v>15.0</v>
      </c>
      <c r="AG374" s="38"/>
      <c r="AH374" s="14">
        <v>5.0</v>
      </c>
      <c r="AI374" s="15">
        <v>10.0</v>
      </c>
      <c r="AJ374" s="16">
        <v>11.0</v>
      </c>
      <c r="AK374" s="20">
        <v>11.0</v>
      </c>
      <c r="AL374" s="21">
        <v>25.0</v>
      </c>
      <c r="AM374" s="22">
        <v>32.0</v>
      </c>
      <c r="AN374" s="39">
        <f t="shared" ref="AN374:AP374" si="372">AH374/(AH374+AK374)</f>
        <v>0.3125</v>
      </c>
      <c r="AO374" s="39">
        <f t="shared" si="372"/>
        <v>0.2857142857</v>
      </c>
      <c r="AP374" s="39">
        <f t="shared" si="372"/>
        <v>0.2558139535</v>
      </c>
      <c r="AQ374" s="23"/>
      <c r="AR374" s="23"/>
      <c r="AS374" s="23"/>
    </row>
    <row r="375">
      <c r="A375" s="29">
        <v>5533.0</v>
      </c>
      <c r="B375" s="30">
        <v>2049.0</v>
      </c>
      <c r="C375" s="31" t="s">
        <v>0</v>
      </c>
      <c r="D375" s="5">
        <v>14.0</v>
      </c>
      <c r="E375" s="6">
        <v>33.0</v>
      </c>
      <c r="F375" s="7">
        <v>33.0</v>
      </c>
      <c r="G375" s="8">
        <v>85.0</v>
      </c>
      <c r="H375" s="9">
        <v>207.0</v>
      </c>
      <c r="I375" s="10">
        <v>89.0</v>
      </c>
      <c r="J375" s="11">
        <v>33.0</v>
      </c>
      <c r="K375" s="12">
        <v>31.0</v>
      </c>
      <c r="L375" s="13">
        <v>95.0</v>
      </c>
      <c r="M375" s="31"/>
      <c r="N375" s="14">
        <v>21.0</v>
      </c>
      <c r="O375" s="15">
        <v>32.0</v>
      </c>
      <c r="P375" s="16">
        <v>31.0</v>
      </c>
      <c r="Q375" s="17">
        <v>71.0</v>
      </c>
      <c r="R375" s="18">
        <v>206.0</v>
      </c>
      <c r="S375" s="19">
        <v>48.0</v>
      </c>
      <c r="T375" s="20">
        <v>32.0</v>
      </c>
      <c r="U375" s="21">
        <v>59.0</v>
      </c>
      <c r="V375" s="22">
        <v>53.0</v>
      </c>
      <c r="W375" s="31"/>
      <c r="X375" s="14">
        <v>11.0</v>
      </c>
      <c r="Y375" s="15">
        <v>16.0</v>
      </c>
      <c r="Z375" s="16">
        <v>23.0</v>
      </c>
      <c r="AA375" s="17">
        <v>70.0</v>
      </c>
      <c r="AB375" s="18">
        <v>199.0</v>
      </c>
      <c r="AC375" s="19">
        <v>39.0</v>
      </c>
      <c r="AD375" s="20">
        <v>25.0</v>
      </c>
      <c r="AE375" s="21">
        <v>52.0</v>
      </c>
      <c r="AF375" s="22">
        <v>29.0</v>
      </c>
      <c r="AG375" s="38"/>
      <c r="AH375" s="14">
        <v>21.0</v>
      </c>
      <c r="AI375" s="15">
        <v>32.0</v>
      </c>
      <c r="AJ375" s="16">
        <v>31.0</v>
      </c>
      <c r="AK375" s="20">
        <v>32.0</v>
      </c>
      <c r="AL375" s="21">
        <v>59.0</v>
      </c>
      <c r="AM375" s="22">
        <v>53.0</v>
      </c>
      <c r="AN375" s="39">
        <f t="shared" ref="AN375:AP375" si="373">AH375/(AH375+AK375)</f>
        <v>0.3962264151</v>
      </c>
      <c r="AO375" s="39">
        <f t="shared" si="373"/>
        <v>0.3516483516</v>
      </c>
      <c r="AP375" s="39">
        <f t="shared" si="373"/>
        <v>0.369047619</v>
      </c>
      <c r="AQ375" s="23"/>
      <c r="AR375" s="23"/>
      <c r="AS375" s="23"/>
    </row>
    <row r="376">
      <c r="A376" s="29">
        <v>5545.0</v>
      </c>
      <c r="B376" s="30">
        <v>1158.0</v>
      </c>
      <c r="C376" s="31" t="s">
        <v>0</v>
      </c>
      <c r="D376" s="5">
        <v>3.0</v>
      </c>
      <c r="E376" s="6">
        <v>16.0</v>
      </c>
      <c r="F376" s="7">
        <v>2.0</v>
      </c>
      <c r="G376" s="8">
        <v>16.0</v>
      </c>
      <c r="H376" s="9">
        <v>42.0</v>
      </c>
      <c r="I376" s="10">
        <v>8.0</v>
      </c>
      <c r="J376" s="11">
        <v>9.0</v>
      </c>
      <c r="K376" s="12">
        <v>5.0</v>
      </c>
      <c r="L376" s="13">
        <v>23.0</v>
      </c>
      <c r="M376" s="31"/>
      <c r="N376" s="14">
        <v>6.0</v>
      </c>
      <c r="O376" s="15">
        <v>10.0</v>
      </c>
      <c r="P376" s="16">
        <v>1.0</v>
      </c>
      <c r="Q376" s="17">
        <v>15.0</v>
      </c>
      <c r="R376" s="18">
        <v>31.0</v>
      </c>
      <c r="S376" s="19">
        <v>9.0</v>
      </c>
      <c r="T376" s="20">
        <v>4.0</v>
      </c>
      <c r="U376" s="21">
        <v>20.0</v>
      </c>
      <c r="V376" s="22">
        <v>2.0</v>
      </c>
      <c r="W376" s="31"/>
      <c r="X376" s="14">
        <v>1.0</v>
      </c>
      <c r="Y376" s="15">
        <v>2.0</v>
      </c>
      <c r="Z376" s="16">
        <v>0.0</v>
      </c>
      <c r="AA376" s="17">
        <v>16.0</v>
      </c>
      <c r="AB376" s="18">
        <v>34.0</v>
      </c>
      <c r="AC376" s="19">
        <v>9.0</v>
      </c>
      <c r="AD376" s="20">
        <v>3.0</v>
      </c>
      <c r="AE376" s="21">
        <v>20.0</v>
      </c>
      <c r="AF376" s="22">
        <v>3.0</v>
      </c>
      <c r="AG376" s="38"/>
      <c r="AH376" s="14">
        <v>6.0</v>
      </c>
      <c r="AI376" s="15">
        <v>10.0</v>
      </c>
      <c r="AJ376" s="16">
        <v>1.0</v>
      </c>
      <c r="AK376" s="20">
        <v>4.0</v>
      </c>
      <c r="AL376" s="21">
        <v>20.0</v>
      </c>
      <c r="AM376" s="22">
        <v>2.0</v>
      </c>
      <c r="AN376" s="39">
        <f t="shared" ref="AN376:AP376" si="374">AH376/(AH376+AK376)</f>
        <v>0.6</v>
      </c>
      <c r="AO376" s="39">
        <f t="shared" si="374"/>
        <v>0.3333333333</v>
      </c>
      <c r="AP376" s="39">
        <f t="shared" si="374"/>
        <v>0.3333333333</v>
      </c>
      <c r="AQ376" s="23"/>
      <c r="AR376" s="23"/>
      <c r="AS376" s="23"/>
    </row>
    <row r="377">
      <c r="A377" s="29">
        <v>5550.0</v>
      </c>
      <c r="B377" s="30">
        <v>760.0</v>
      </c>
      <c r="C377" s="31" t="s">
        <v>0</v>
      </c>
      <c r="D377" s="5">
        <v>8.0</v>
      </c>
      <c r="E377" s="6">
        <v>18.0</v>
      </c>
      <c r="F377" s="7">
        <v>14.0</v>
      </c>
      <c r="G377" s="8">
        <v>25.0</v>
      </c>
      <c r="H377" s="9">
        <v>90.0</v>
      </c>
      <c r="I377" s="10">
        <v>43.0</v>
      </c>
      <c r="J377" s="11">
        <v>14.0</v>
      </c>
      <c r="K377" s="12">
        <v>16.0</v>
      </c>
      <c r="L377" s="13">
        <v>26.0</v>
      </c>
      <c r="M377" s="31"/>
      <c r="N377" s="14">
        <v>15.0</v>
      </c>
      <c r="O377" s="15">
        <v>17.0</v>
      </c>
      <c r="P377" s="16">
        <v>25.0</v>
      </c>
      <c r="Q377" s="17">
        <v>9.0</v>
      </c>
      <c r="R377" s="18">
        <v>55.0</v>
      </c>
      <c r="S377" s="19">
        <v>11.0</v>
      </c>
      <c r="T377" s="20">
        <v>12.0</v>
      </c>
      <c r="U377" s="21">
        <v>30.0</v>
      </c>
      <c r="V377" s="22">
        <v>27.0</v>
      </c>
      <c r="W377" s="31"/>
      <c r="X377" s="14">
        <v>5.0</v>
      </c>
      <c r="Y377" s="15">
        <v>8.0</v>
      </c>
      <c r="Z377" s="16">
        <v>28.0</v>
      </c>
      <c r="AA377" s="17">
        <v>9.0</v>
      </c>
      <c r="AB377" s="18">
        <v>50.0</v>
      </c>
      <c r="AC377" s="19">
        <v>10.0</v>
      </c>
      <c r="AD377" s="20">
        <v>11.0</v>
      </c>
      <c r="AE377" s="21">
        <v>31.0</v>
      </c>
      <c r="AF377" s="22">
        <v>12.0</v>
      </c>
      <c r="AG377" s="38"/>
      <c r="AH377" s="14">
        <v>15.0</v>
      </c>
      <c r="AI377" s="15">
        <v>17.0</v>
      </c>
      <c r="AJ377" s="16">
        <v>25.0</v>
      </c>
      <c r="AK377" s="20">
        <v>12.0</v>
      </c>
      <c r="AL377" s="21">
        <v>30.0</v>
      </c>
      <c r="AM377" s="22">
        <v>27.0</v>
      </c>
      <c r="AN377" s="39">
        <f t="shared" ref="AN377:AP377" si="375">AH377/(AH377+AK377)</f>
        <v>0.5555555556</v>
      </c>
      <c r="AO377" s="39">
        <f t="shared" si="375"/>
        <v>0.3617021277</v>
      </c>
      <c r="AP377" s="39">
        <f t="shared" si="375"/>
        <v>0.4807692308</v>
      </c>
      <c r="AQ377" s="23"/>
      <c r="AR377" s="23"/>
      <c r="AS377" s="23"/>
    </row>
    <row r="378">
      <c r="A378" s="29">
        <v>5554.0</v>
      </c>
      <c r="B378" s="30">
        <v>1799.0</v>
      </c>
      <c r="C378" s="31" t="s">
        <v>0</v>
      </c>
      <c r="D378" s="5">
        <v>24.0</v>
      </c>
      <c r="E378" s="6">
        <v>26.0</v>
      </c>
      <c r="F378" s="7">
        <v>20.0</v>
      </c>
      <c r="G378" s="8">
        <v>54.0</v>
      </c>
      <c r="H378" s="9">
        <v>166.0</v>
      </c>
      <c r="I378" s="10">
        <v>61.0</v>
      </c>
      <c r="J378" s="11">
        <v>19.0</v>
      </c>
      <c r="K378" s="12">
        <v>19.0</v>
      </c>
      <c r="L378" s="13">
        <v>56.0</v>
      </c>
      <c r="M378" s="31"/>
      <c r="N378" s="14">
        <v>11.0</v>
      </c>
      <c r="O378" s="15">
        <v>21.0</v>
      </c>
      <c r="P378" s="16">
        <v>8.0</v>
      </c>
      <c r="Q378" s="17">
        <v>44.0</v>
      </c>
      <c r="R378" s="18">
        <v>138.0</v>
      </c>
      <c r="S378" s="19">
        <v>36.0</v>
      </c>
      <c r="T378" s="20">
        <v>35.0</v>
      </c>
      <c r="U378" s="21">
        <v>47.0</v>
      </c>
      <c r="V378" s="22">
        <v>50.0</v>
      </c>
      <c r="W378" s="31"/>
      <c r="X378" s="14">
        <v>9.0</v>
      </c>
      <c r="Y378" s="15">
        <v>7.0</v>
      </c>
      <c r="Z378" s="16">
        <v>17.0</v>
      </c>
      <c r="AA378" s="17">
        <v>41.0</v>
      </c>
      <c r="AB378" s="18">
        <v>134.0</v>
      </c>
      <c r="AC378" s="19">
        <v>36.0</v>
      </c>
      <c r="AD378" s="20">
        <v>28.0</v>
      </c>
      <c r="AE378" s="21">
        <v>39.0</v>
      </c>
      <c r="AF378" s="22">
        <v>32.0</v>
      </c>
      <c r="AG378" s="38"/>
      <c r="AH378" s="14">
        <v>11.0</v>
      </c>
      <c r="AI378" s="15">
        <v>21.0</v>
      </c>
      <c r="AJ378" s="16">
        <v>8.0</v>
      </c>
      <c r="AK378" s="20">
        <v>35.0</v>
      </c>
      <c r="AL378" s="21">
        <v>47.0</v>
      </c>
      <c r="AM378" s="22">
        <v>50.0</v>
      </c>
      <c r="AN378" s="39">
        <f t="shared" ref="AN378:AP378" si="376">AH378/(AH378+AK378)</f>
        <v>0.2391304348</v>
      </c>
      <c r="AO378" s="39">
        <f t="shared" si="376"/>
        <v>0.3088235294</v>
      </c>
      <c r="AP378" s="39">
        <f t="shared" si="376"/>
        <v>0.1379310345</v>
      </c>
      <c r="AQ378" s="23"/>
      <c r="AR378" s="23"/>
      <c r="AS378" s="23"/>
    </row>
    <row r="379">
      <c r="A379" s="29">
        <v>5556.0</v>
      </c>
      <c r="B379" s="30">
        <v>2533.0</v>
      </c>
      <c r="C379" s="31" t="s">
        <v>0</v>
      </c>
      <c r="D379" s="5">
        <v>50.0</v>
      </c>
      <c r="E379" s="6">
        <v>49.0</v>
      </c>
      <c r="F379" s="7">
        <v>52.0</v>
      </c>
      <c r="G379" s="8">
        <v>131.0</v>
      </c>
      <c r="H379" s="9">
        <v>197.0</v>
      </c>
      <c r="I379" s="10">
        <v>140.0</v>
      </c>
      <c r="J379" s="11">
        <v>46.0</v>
      </c>
      <c r="K379" s="12">
        <v>33.0</v>
      </c>
      <c r="L379" s="13">
        <v>80.0</v>
      </c>
      <c r="M379" s="31"/>
      <c r="N379" s="14">
        <v>53.0</v>
      </c>
      <c r="O379" s="15">
        <v>45.0</v>
      </c>
      <c r="P379" s="16">
        <v>63.0</v>
      </c>
      <c r="Q379" s="17">
        <v>43.0</v>
      </c>
      <c r="R379" s="18">
        <v>131.0</v>
      </c>
      <c r="S379" s="19">
        <v>28.0</v>
      </c>
      <c r="T379" s="20">
        <v>90.0</v>
      </c>
      <c r="U379" s="21">
        <v>82.0</v>
      </c>
      <c r="V379" s="22">
        <v>102.0</v>
      </c>
      <c r="W379" s="31"/>
      <c r="X379" s="14">
        <v>37.0</v>
      </c>
      <c r="Y379" s="15">
        <v>35.0</v>
      </c>
      <c r="Z379" s="16">
        <v>79.0</v>
      </c>
      <c r="AA379" s="17">
        <v>43.0</v>
      </c>
      <c r="AB379" s="18">
        <v>123.0</v>
      </c>
      <c r="AC379" s="19">
        <v>26.0</v>
      </c>
      <c r="AD379" s="20">
        <v>64.0</v>
      </c>
      <c r="AE379" s="21">
        <v>61.0</v>
      </c>
      <c r="AF379" s="22">
        <v>69.0</v>
      </c>
      <c r="AG379" s="38"/>
      <c r="AH379" s="14">
        <v>53.0</v>
      </c>
      <c r="AI379" s="15">
        <v>45.0</v>
      </c>
      <c r="AJ379" s="16">
        <v>63.0</v>
      </c>
      <c r="AK379" s="20">
        <v>90.0</v>
      </c>
      <c r="AL379" s="21">
        <v>82.0</v>
      </c>
      <c r="AM379" s="22">
        <v>102.0</v>
      </c>
      <c r="AN379" s="39">
        <f t="shared" ref="AN379:AP379" si="377">AH379/(AH379+AK379)</f>
        <v>0.3706293706</v>
      </c>
      <c r="AO379" s="39">
        <f t="shared" si="377"/>
        <v>0.3543307087</v>
      </c>
      <c r="AP379" s="39">
        <f t="shared" si="377"/>
        <v>0.3818181818</v>
      </c>
      <c r="AQ379" s="23"/>
      <c r="AR379" s="23"/>
      <c r="AS379" s="23"/>
    </row>
    <row r="380">
      <c r="A380" s="29">
        <v>5560.0</v>
      </c>
      <c r="B380" s="30">
        <v>2000.0</v>
      </c>
      <c r="C380" s="31" t="s">
        <v>0</v>
      </c>
      <c r="D380" s="5">
        <v>21.0</v>
      </c>
      <c r="E380" s="6">
        <v>45.0</v>
      </c>
      <c r="F380" s="7">
        <v>13.0</v>
      </c>
      <c r="G380" s="8">
        <v>82.0</v>
      </c>
      <c r="H380" s="9">
        <v>183.0</v>
      </c>
      <c r="I380" s="10">
        <v>50.0</v>
      </c>
      <c r="J380" s="11">
        <v>51.0</v>
      </c>
      <c r="K380" s="12">
        <v>17.0</v>
      </c>
      <c r="L380" s="13">
        <v>69.0</v>
      </c>
      <c r="M380" s="31"/>
      <c r="N380" s="14">
        <v>18.0</v>
      </c>
      <c r="O380" s="15">
        <v>17.0</v>
      </c>
      <c r="P380" s="16">
        <v>9.0</v>
      </c>
      <c r="Q380" s="17">
        <v>82.0</v>
      </c>
      <c r="R380" s="18">
        <v>193.0</v>
      </c>
      <c r="S380" s="19">
        <v>32.0</v>
      </c>
      <c r="T380" s="20">
        <v>39.0</v>
      </c>
      <c r="U380" s="21">
        <v>38.0</v>
      </c>
      <c r="V380" s="22">
        <v>28.0</v>
      </c>
      <c r="W380" s="31"/>
      <c r="X380" s="14">
        <v>16.0</v>
      </c>
      <c r="Y380" s="15">
        <v>12.0</v>
      </c>
      <c r="Z380" s="16">
        <v>14.0</v>
      </c>
      <c r="AA380" s="17">
        <v>79.0</v>
      </c>
      <c r="AB380" s="18">
        <v>189.0</v>
      </c>
      <c r="AC380" s="19">
        <v>31.0</v>
      </c>
      <c r="AD380" s="20">
        <v>28.0</v>
      </c>
      <c r="AE380" s="21">
        <v>27.0</v>
      </c>
      <c r="AF380" s="22">
        <v>12.0</v>
      </c>
      <c r="AG380" s="38"/>
      <c r="AH380" s="14">
        <v>18.0</v>
      </c>
      <c r="AI380" s="15">
        <v>17.0</v>
      </c>
      <c r="AJ380" s="16">
        <v>9.0</v>
      </c>
      <c r="AK380" s="20">
        <v>39.0</v>
      </c>
      <c r="AL380" s="21">
        <v>38.0</v>
      </c>
      <c r="AM380" s="22">
        <v>28.0</v>
      </c>
      <c r="AN380" s="39">
        <f t="shared" ref="AN380:AP380" si="378">AH380/(AH380+AK380)</f>
        <v>0.3157894737</v>
      </c>
      <c r="AO380" s="39">
        <f t="shared" si="378"/>
        <v>0.3090909091</v>
      </c>
      <c r="AP380" s="39">
        <f t="shared" si="378"/>
        <v>0.2432432432</v>
      </c>
      <c r="AQ380" s="23"/>
      <c r="AR380" s="23"/>
      <c r="AS380" s="23"/>
    </row>
    <row r="381">
      <c r="A381" s="29">
        <v>5563.0</v>
      </c>
      <c r="B381" s="30">
        <v>1682.0</v>
      </c>
      <c r="C381" s="31" t="s">
        <v>0</v>
      </c>
      <c r="D381" s="5">
        <v>2.0</v>
      </c>
      <c r="E381" s="6">
        <v>8.0</v>
      </c>
      <c r="F381" s="7">
        <v>9.0</v>
      </c>
      <c r="G381" s="8">
        <v>13.0</v>
      </c>
      <c r="H381" s="9">
        <v>41.0</v>
      </c>
      <c r="I381" s="10">
        <v>10.0</v>
      </c>
      <c r="J381" s="11">
        <v>11.0</v>
      </c>
      <c r="K381" s="12">
        <v>3.0</v>
      </c>
      <c r="L381" s="13">
        <v>31.0</v>
      </c>
      <c r="M381" s="31"/>
      <c r="N381" s="14">
        <v>3.0</v>
      </c>
      <c r="O381" s="15">
        <v>4.0</v>
      </c>
      <c r="P381" s="16">
        <v>3.0</v>
      </c>
      <c r="Q381" s="17">
        <v>17.0</v>
      </c>
      <c r="R381" s="18">
        <v>53.0</v>
      </c>
      <c r="S381" s="19">
        <v>13.0</v>
      </c>
      <c r="T381" s="20">
        <v>3.0</v>
      </c>
      <c r="U381" s="21">
        <v>4.0</v>
      </c>
      <c r="V381" s="22">
        <v>1.0</v>
      </c>
      <c r="W381" s="31"/>
      <c r="X381" s="14">
        <v>2.0</v>
      </c>
      <c r="Y381" s="15">
        <v>2.0</v>
      </c>
      <c r="Z381" s="16">
        <v>0.0</v>
      </c>
      <c r="AA381" s="17">
        <v>17.0</v>
      </c>
      <c r="AB381" s="18">
        <v>52.0</v>
      </c>
      <c r="AC381" s="19">
        <v>12.0</v>
      </c>
      <c r="AD381" s="20">
        <v>2.0</v>
      </c>
      <c r="AE381" s="21">
        <v>4.0</v>
      </c>
      <c r="AF381" s="22">
        <v>4.0</v>
      </c>
      <c r="AG381" s="38"/>
      <c r="AH381" s="14">
        <v>3.0</v>
      </c>
      <c r="AI381" s="15">
        <v>4.0</v>
      </c>
      <c r="AJ381" s="16">
        <v>3.0</v>
      </c>
      <c r="AK381" s="20">
        <v>3.0</v>
      </c>
      <c r="AL381" s="21">
        <v>4.0</v>
      </c>
      <c r="AM381" s="22">
        <v>1.0</v>
      </c>
      <c r="AN381" s="39">
        <f t="shared" ref="AN381:AP381" si="379">AH381/(AH381+AK381)</f>
        <v>0.5</v>
      </c>
      <c r="AO381" s="39">
        <f t="shared" si="379"/>
        <v>0.5</v>
      </c>
      <c r="AP381" s="39">
        <f t="shared" si="379"/>
        <v>0.75</v>
      </c>
      <c r="AQ381" s="23"/>
      <c r="AR381" s="23"/>
      <c r="AS381" s="23"/>
    </row>
    <row r="382">
      <c r="A382" s="29">
        <v>5565.0</v>
      </c>
      <c r="B382" s="30">
        <v>1927.0</v>
      </c>
      <c r="C382" s="31" t="s">
        <v>0</v>
      </c>
      <c r="D382" s="5">
        <v>6.0</v>
      </c>
      <c r="E382" s="6">
        <v>16.0</v>
      </c>
      <c r="F382" s="7">
        <v>21.0</v>
      </c>
      <c r="G382" s="8">
        <v>30.0</v>
      </c>
      <c r="H382" s="9">
        <v>101.0</v>
      </c>
      <c r="I382" s="10">
        <v>37.0</v>
      </c>
      <c r="J382" s="11">
        <v>13.0</v>
      </c>
      <c r="K382" s="12">
        <v>25.0</v>
      </c>
      <c r="L382" s="13">
        <v>56.0</v>
      </c>
      <c r="M382" s="31"/>
      <c r="N382" s="14">
        <v>3.0</v>
      </c>
      <c r="O382" s="15">
        <v>7.0</v>
      </c>
      <c r="P382" s="16">
        <v>13.0</v>
      </c>
      <c r="Q382" s="17">
        <v>27.0</v>
      </c>
      <c r="R382" s="18">
        <v>108.0</v>
      </c>
      <c r="S382" s="19">
        <v>39.0</v>
      </c>
      <c r="T382" s="20">
        <v>8.0</v>
      </c>
      <c r="U382" s="21">
        <v>20.0</v>
      </c>
      <c r="V382" s="22">
        <v>17.0</v>
      </c>
      <c r="W382" s="31"/>
      <c r="X382" s="14">
        <v>4.0</v>
      </c>
      <c r="Y382" s="15">
        <v>3.0</v>
      </c>
      <c r="Z382" s="16">
        <v>14.0</v>
      </c>
      <c r="AA382" s="17">
        <v>28.0</v>
      </c>
      <c r="AB382" s="18">
        <v>109.0</v>
      </c>
      <c r="AC382" s="19">
        <v>38.0</v>
      </c>
      <c r="AD382" s="20">
        <v>9.0</v>
      </c>
      <c r="AE382" s="21">
        <v>16.0</v>
      </c>
      <c r="AF382" s="22">
        <v>14.0</v>
      </c>
      <c r="AG382" s="38"/>
      <c r="AH382" s="14">
        <v>3.0</v>
      </c>
      <c r="AI382" s="15">
        <v>7.0</v>
      </c>
      <c r="AJ382" s="16">
        <v>13.0</v>
      </c>
      <c r="AK382" s="20">
        <v>8.0</v>
      </c>
      <c r="AL382" s="21">
        <v>20.0</v>
      </c>
      <c r="AM382" s="22">
        <v>17.0</v>
      </c>
      <c r="AN382" s="39">
        <f t="shared" ref="AN382:AP382" si="380">AH382/(AH382+AK382)</f>
        <v>0.2727272727</v>
      </c>
      <c r="AO382" s="39">
        <f t="shared" si="380"/>
        <v>0.2592592593</v>
      </c>
      <c r="AP382" s="39">
        <f t="shared" si="380"/>
        <v>0.4333333333</v>
      </c>
      <c r="AQ382" s="23"/>
      <c r="AR382" s="23"/>
      <c r="AS382" s="23"/>
    </row>
    <row r="383">
      <c r="A383" s="29">
        <v>5566.0</v>
      </c>
      <c r="B383" s="30">
        <v>3340.0</v>
      </c>
      <c r="C383" s="31" t="s">
        <v>0</v>
      </c>
      <c r="D383" s="5">
        <v>27.0</v>
      </c>
      <c r="E383" s="6">
        <v>59.0</v>
      </c>
      <c r="F383" s="7">
        <v>35.0</v>
      </c>
      <c r="G383" s="8">
        <v>133.0</v>
      </c>
      <c r="H383" s="9">
        <v>275.0</v>
      </c>
      <c r="I383" s="10">
        <v>96.0</v>
      </c>
      <c r="J383" s="11">
        <v>40.0</v>
      </c>
      <c r="K383" s="12">
        <v>22.0</v>
      </c>
      <c r="L383" s="13">
        <v>109.0</v>
      </c>
      <c r="M383" s="31"/>
      <c r="N383" s="14">
        <v>34.0</v>
      </c>
      <c r="O383" s="15">
        <v>48.0</v>
      </c>
      <c r="P383" s="16">
        <v>21.0</v>
      </c>
      <c r="Q383" s="17">
        <v>106.0</v>
      </c>
      <c r="R383" s="18">
        <v>249.0</v>
      </c>
      <c r="S383" s="19">
        <v>52.0</v>
      </c>
      <c r="T383" s="20">
        <v>42.0</v>
      </c>
      <c r="U383" s="21">
        <v>71.0</v>
      </c>
      <c r="V383" s="22">
        <v>77.0</v>
      </c>
      <c r="W383" s="31"/>
      <c r="X383" s="14">
        <v>19.0</v>
      </c>
      <c r="Y383" s="15">
        <v>24.0</v>
      </c>
      <c r="Z383" s="16">
        <v>36.0</v>
      </c>
      <c r="AA383" s="17">
        <v>100.0</v>
      </c>
      <c r="AB383" s="18">
        <v>242.0</v>
      </c>
      <c r="AC383" s="19">
        <v>50.0</v>
      </c>
      <c r="AD383" s="20">
        <v>37.0</v>
      </c>
      <c r="AE383" s="21">
        <v>64.0</v>
      </c>
      <c r="AF383" s="22">
        <v>48.0</v>
      </c>
      <c r="AG383" s="38"/>
      <c r="AH383" s="14">
        <v>34.0</v>
      </c>
      <c r="AI383" s="15">
        <v>48.0</v>
      </c>
      <c r="AJ383" s="16">
        <v>21.0</v>
      </c>
      <c r="AK383" s="20">
        <v>42.0</v>
      </c>
      <c r="AL383" s="21">
        <v>71.0</v>
      </c>
      <c r="AM383" s="22">
        <v>77.0</v>
      </c>
      <c r="AN383" s="39">
        <f t="shared" ref="AN383:AP383" si="381">AH383/(AH383+AK383)</f>
        <v>0.4473684211</v>
      </c>
      <c r="AO383" s="39">
        <f t="shared" si="381"/>
        <v>0.4033613445</v>
      </c>
      <c r="AP383" s="39">
        <f t="shared" si="381"/>
        <v>0.2142857143</v>
      </c>
      <c r="AQ383" s="23"/>
      <c r="AR383" s="23"/>
      <c r="AS383" s="23"/>
    </row>
    <row r="384">
      <c r="A384" s="29">
        <v>5569.0</v>
      </c>
      <c r="B384" s="30">
        <v>2635.0</v>
      </c>
      <c r="C384" s="31" t="s">
        <v>0</v>
      </c>
      <c r="D384" s="5">
        <v>22.0</v>
      </c>
      <c r="E384" s="6">
        <v>43.0</v>
      </c>
      <c r="F384" s="7">
        <v>44.0</v>
      </c>
      <c r="G384" s="8">
        <v>71.0</v>
      </c>
      <c r="H384" s="9">
        <v>199.0</v>
      </c>
      <c r="I384" s="10">
        <v>55.0</v>
      </c>
      <c r="J384" s="11">
        <v>37.0</v>
      </c>
      <c r="K384" s="12">
        <v>39.0</v>
      </c>
      <c r="L384" s="13">
        <v>80.0</v>
      </c>
      <c r="M384" s="31"/>
      <c r="N384" s="14">
        <v>21.0</v>
      </c>
      <c r="O384" s="15">
        <v>23.0</v>
      </c>
      <c r="P384" s="16">
        <v>24.0</v>
      </c>
      <c r="Q384" s="17">
        <v>58.0</v>
      </c>
      <c r="R384" s="18">
        <v>198.0</v>
      </c>
      <c r="S384" s="19">
        <v>38.0</v>
      </c>
      <c r="T384" s="20">
        <v>37.0</v>
      </c>
      <c r="U384" s="21">
        <v>50.0</v>
      </c>
      <c r="V384" s="22">
        <v>49.0</v>
      </c>
      <c r="W384" s="31"/>
      <c r="X384" s="14">
        <v>12.0</v>
      </c>
      <c r="Y384" s="15">
        <v>18.0</v>
      </c>
      <c r="Z384" s="16">
        <v>32.0</v>
      </c>
      <c r="AA384" s="17">
        <v>57.0</v>
      </c>
      <c r="AB384" s="18">
        <v>188.0</v>
      </c>
      <c r="AC384" s="19">
        <v>36.0</v>
      </c>
      <c r="AD384" s="20">
        <v>28.0</v>
      </c>
      <c r="AE384" s="21">
        <v>26.0</v>
      </c>
      <c r="AF384" s="22">
        <v>28.0</v>
      </c>
      <c r="AG384" s="38"/>
      <c r="AH384" s="14">
        <v>21.0</v>
      </c>
      <c r="AI384" s="15">
        <v>23.0</v>
      </c>
      <c r="AJ384" s="16">
        <v>24.0</v>
      </c>
      <c r="AK384" s="20">
        <v>37.0</v>
      </c>
      <c r="AL384" s="21">
        <v>50.0</v>
      </c>
      <c r="AM384" s="22">
        <v>49.0</v>
      </c>
      <c r="AN384" s="39">
        <f t="shared" ref="AN384:AP384" si="382">AH384/(AH384+AK384)</f>
        <v>0.3620689655</v>
      </c>
      <c r="AO384" s="39">
        <f t="shared" si="382"/>
        <v>0.3150684932</v>
      </c>
      <c r="AP384" s="39">
        <f t="shared" si="382"/>
        <v>0.3287671233</v>
      </c>
      <c r="AQ384" s="23"/>
      <c r="AR384" s="23"/>
      <c r="AS384" s="23"/>
    </row>
    <row r="385">
      <c r="A385" s="29">
        <v>5570.0</v>
      </c>
      <c r="B385" s="30">
        <v>3157.0</v>
      </c>
      <c r="C385" s="31" t="s">
        <v>0</v>
      </c>
      <c r="D385" s="5">
        <v>14.0</v>
      </c>
      <c r="E385" s="6">
        <v>42.0</v>
      </c>
      <c r="F385" s="7">
        <v>20.0</v>
      </c>
      <c r="G385" s="8">
        <v>46.0</v>
      </c>
      <c r="H385" s="9">
        <v>214.0</v>
      </c>
      <c r="I385" s="10">
        <v>61.0</v>
      </c>
      <c r="J385" s="11">
        <v>20.0</v>
      </c>
      <c r="K385" s="12">
        <v>24.0</v>
      </c>
      <c r="L385" s="13">
        <v>95.0</v>
      </c>
      <c r="M385" s="31"/>
      <c r="N385" s="14">
        <v>12.0</v>
      </c>
      <c r="O385" s="15">
        <v>20.0</v>
      </c>
      <c r="P385" s="16">
        <v>11.0</v>
      </c>
      <c r="Q385" s="17">
        <v>41.0</v>
      </c>
      <c r="R385" s="18">
        <v>201.0</v>
      </c>
      <c r="S385" s="19">
        <v>34.0</v>
      </c>
      <c r="T385" s="20">
        <v>19.0</v>
      </c>
      <c r="U385" s="21">
        <v>64.0</v>
      </c>
      <c r="V385" s="22">
        <v>46.0</v>
      </c>
      <c r="W385" s="31"/>
      <c r="X385" s="14">
        <v>8.0</v>
      </c>
      <c r="Y385" s="15">
        <v>14.0</v>
      </c>
      <c r="Z385" s="16">
        <v>12.0</v>
      </c>
      <c r="AA385" s="17">
        <v>44.0</v>
      </c>
      <c r="AB385" s="18">
        <v>192.0</v>
      </c>
      <c r="AC385" s="19">
        <v>33.0</v>
      </c>
      <c r="AD385" s="20">
        <v>14.0</v>
      </c>
      <c r="AE385" s="21">
        <v>51.0</v>
      </c>
      <c r="AF385" s="22">
        <v>29.0</v>
      </c>
      <c r="AG385" s="38"/>
      <c r="AH385" s="14">
        <v>12.0</v>
      </c>
      <c r="AI385" s="15">
        <v>20.0</v>
      </c>
      <c r="AJ385" s="16">
        <v>11.0</v>
      </c>
      <c r="AK385" s="20">
        <v>19.0</v>
      </c>
      <c r="AL385" s="21">
        <v>64.0</v>
      </c>
      <c r="AM385" s="22">
        <v>46.0</v>
      </c>
      <c r="AN385" s="39">
        <f t="shared" ref="AN385:AP385" si="383">AH385/(AH385+AK385)</f>
        <v>0.3870967742</v>
      </c>
      <c r="AO385" s="39">
        <f t="shared" si="383"/>
        <v>0.2380952381</v>
      </c>
      <c r="AP385" s="39">
        <f t="shared" si="383"/>
        <v>0.1929824561</v>
      </c>
      <c r="AQ385" s="23"/>
      <c r="AR385" s="23"/>
      <c r="AS385" s="23"/>
    </row>
    <row r="386">
      <c r="A386" s="29">
        <v>5571.0</v>
      </c>
      <c r="B386" s="30">
        <v>1712.0</v>
      </c>
      <c r="C386" s="31" t="s">
        <v>0</v>
      </c>
      <c r="D386" s="5">
        <v>8.0</v>
      </c>
      <c r="E386" s="6">
        <v>13.0</v>
      </c>
      <c r="F386" s="7">
        <v>9.0</v>
      </c>
      <c r="G386" s="8">
        <v>15.0</v>
      </c>
      <c r="H386" s="9">
        <v>71.0</v>
      </c>
      <c r="I386" s="10">
        <v>20.0</v>
      </c>
      <c r="J386" s="11">
        <v>10.0</v>
      </c>
      <c r="K386" s="12">
        <v>5.0</v>
      </c>
      <c r="L386" s="13">
        <v>39.0</v>
      </c>
      <c r="M386" s="31"/>
      <c r="N386" s="14">
        <v>5.0</v>
      </c>
      <c r="O386" s="15">
        <v>16.0</v>
      </c>
      <c r="P386" s="16">
        <v>5.0</v>
      </c>
      <c r="Q386" s="17">
        <v>18.0</v>
      </c>
      <c r="R386" s="18">
        <v>57.0</v>
      </c>
      <c r="S386" s="19">
        <v>10.0</v>
      </c>
      <c r="T386" s="20">
        <v>7.0</v>
      </c>
      <c r="U386" s="21">
        <v>12.0</v>
      </c>
      <c r="V386" s="22">
        <v>13.0</v>
      </c>
      <c r="W386" s="31"/>
      <c r="X386" s="14">
        <v>1.0</v>
      </c>
      <c r="Y386" s="15">
        <v>4.0</v>
      </c>
      <c r="Z386" s="16">
        <v>5.0</v>
      </c>
      <c r="AA386" s="17">
        <v>16.0</v>
      </c>
      <c r="AB386" s="18">
        <v>60.0</v>
      </c>
      <c r="AC386" s="19">
        <v>9.0</v>
      </c>
      <c r="AD386" s="20">
        <v>6.0</v>
      </c>
      <c r="AE386" s="21">
        <v>16.0</v>
      </c>
      <c r="AF386" s="22">
        <v>9.0</v>
      </c>
      <c r="AG386" s="38"/>
      <c r="AH386" s="14">
        <v>5.0</v>
      </c>
      <c r="AI386" s="15">
        <v>16.0</v>
      </c>
      <c r="AJ386" s="16">
        <v>5.0</v>
      </c>
      <c r="AK386" s="20">
        <v>7.0</v>
      </c>
      <c r="AL386" s="21">
        <v>12.0</v>
      </c>
      <c r="AM386" s="22">
        <v>13.0</v>
      </c>
      <c r="AN386" s="39">
        <f t="shared" ref="AN386:AP386" si="384">AH386/(AH386+AK386)</f>
        <v>0.4166666667</v>
      </c>
      <c r="AO386" s="39">
        <f t="shared" si="384"/>
        <v>0.5714285714</v>
      </c>
      <c r="AP386" s="39">
        <f t="shared" si="384"/>
        <v>0.2777777778</v>
      </c>
      <c r="AQ386" s="23"/>
      <c r="AR386" s="23"/>
      <c r="AS386" s="23"/>
    </row>
    <row r="387">
      <c r="A387" s="29">
        <v>5572.0</v>
      </c>
      <c r="B387" s="30">
        <v>2097.0</v>
      </c>
      <c r="C387" s="31" t="s">
        <v>0</v>
      </c>
      <c r="D387" s="5">
        <v>7.0</v>
      </c>
      <c r="E387" s="6">
        <v>21.0</v>
      </c>
      <c r="F387" s="7">
        <v>13.0</v>
      </c>
      <c r="G387" s="8">
        <v>54.0</v>
      </c>
      <c r="H387" s="9">
        <v>87.0</v>
      </c>
      <c r="I387" s="10">
        <v>40.0</v>
      </c>
      <c r="J387" s="11">
        <v>35.0</v>
      </c>
      <c r="K387" s="12">
        <v>21.0</v>
      </c>
      <c r="L387" s="13">
        <v>54.0</v>
      </c>
      <c r="M387" s="31"/>
      <c r="N387" s="14">
        <v>18.0</v>
      </c>
      <c r="O387" s="15">
        <v>9.0</v>
      </c>
      <c r="P387" s="16">
        <v>15.0</v>
      </c>
      <c r="Q387" s="17">
        <v>49.0</v>
      </c>
      <c r="R387" s="18">
        <v>108.0</v>
      </c>
      <c r="S387" s="19">
        <v>33.0</v>
      </c>
      <c r="T387" s="20">
        <v>12.0</v>
      </c>
      <c r="U387" s="21">
        <v>22.0</v>
      </c>
      <c r="V387" s="22">
        <v>17.0</v>
      </c>
      <c r="W387" s="31"/>
      <c r="X387" s="14">
        <v>10.0</v>
      </c>
      <c r="Y387" s="15">
        <v>6.0</v>
      </c>
      <c r="Z387" s="16">
        <v>10.0</v>
      </c>
      <c r="AA387" s="17">
        <v>51.0</v>
      </c>
      <c r="AB387" s="18">
        <v>110.0</v>
      </c>
      <c r="AC387" s="19">
        <v>30.0</v>
      </c>
      <c r="AD387" s="20">
        <v>9.0</v>
      </c>
      <c r="AE387" s="21">
        <v>16.0</v>
      </c>
      <c r="AF387" s="22">
        <v>19.0</v>
      </c>
      <c r="AG387" s="38"/>
      <c r="AH387" s="14">
        <v>18.0</v>
      </c>
      <c r="AI387" s="15">
        <v>9.0</v>
      </c>
      <c r="AJ387" s="16">
        <v>15.0</v>
      </c>
      <c r="AK387" s="20">
        <v>12.0</v>
      </c>
      <c r="AL387" s="21">
        <v>22.0</v>
      </c>
      <c r="AM387" s="22">
        <v>17.0</v>
      </c>
      <c r="AN387" s="39">
        <f t="shared" ref="AN387:AP387" si="385">AH387/(AH387+AK387)</f>
        <v>0.6</v>
      </c>
      <c r="AO387" s="39">
        <f t="shared" si="385"/>
        <v>0.2903225806</v>
      </c>
      <c r="AP387" s="39">
        <f t="shared" si="385"/>
        <v>0.46875</v>
      </c>
      <c r="AQ387" s="23"/>
      <c r="AR387" s="23"/>
      <c r="AS387" s="23"/>
    </row>
    <row r="388">
      <c r="A388" s="29">
        <v>5577.0</v>
      </c>
      <c r="B388" s="30">
        <v>941.0</v>
      </c>
      <c r="C388" s="31" t="s">
        <v>0</v>
      </c>
      <c r="D388" s="5">
        <v>3.0</v>
      </c>
      <c r="E388" s="6">
        <v>15.0</v>
      </c>
      <c r="F388" s="7">
        <v>5.0</v>
      </c>
      <c r="G388" s="8">
        <v>19.0</v>
      </c>
      <c r="H388" s="9">
        <v>32.0</v>
      </c>
      <c r="I388" s="10">
        <v>21.0</v>
      </c>
      <c r="J388" s="11">
        <v>8.0</v>
      </c>
      <c r="K388" s="12">
        <v>7.0</v>
      </c>
      <c r="L388" s="13">
        <v>28.0</v>
      </c>
      <c r="M388" s="31"/>
      <c r="N388" s="14">
        <v>8.0</v>
      </c>
      <c r="O388" s="15">
        <v>2.0</v>
      </c>
      <c r="P388" s="16">
        <v>3.0</v>
      </c>
      <c r="Q388" s="17">
        <v>12.0</v>
      </c>
      <c r="R388" s="18">
        <v>47.0</v>
      </c>
      <c r="S388" s="19">
        <v>7.0</v>
      </c>
      <c r="T388" s="20">
        <v>7.0</v>
      </c>
      <c r="U388" s="21">
        <v>9.0</v>
      </c>
      <c r="V388" s="22">
        <v>12.0</v>
      </c>
      <c r="W388" s="31"/>
      <c r="X388" s="14">
        <v>4.0</v>
      </c>
      <c r="Y388" s="15">
        <v>2.0</v>
      </c>
      <c r="Z388" s="16">
        <v>5.0</v>
      </c>
      <c r="AA388" s="17">
        <v>12.0</v>
      </c>
      <c r="AB388" s="18">
        <v>48.0</v>
      </c>
      <c r="AC388" s="19">
        <v>6.0</v>
      </c>
      <c r="AD388" s="20">
        <v>4.0</v>
      </c>
      <c r="AE388" s="21">
        <v>6.0</v>
      </c>
      <c r="AF388" s="22">
        <v>4.0</v>
      </c>
      <c r="AG388" s="38"/>
      <c r="AH388" s="14">
        <v>8.0</v>
      </c>
      <c r="AI388" s="15">
        <v>2.0</v>
      </c>
      <c r="AJ388" s="16">
        <v>3.0</v>
      </c>
      <c r="AK388" s="20">
        <v>7.0</v>
      </c>
      <c r="AL388" s="21">
        <v>9.0</v>
      </c>
      <c r="AM388" s="22">
        <v>12.0</v>
      </c>
      <c r="AN388" s="39">
        <f t="shared" ref="AN388:AP388" si="386">AH388/(AH388+AK388)</f>
        <v>0.5333333333</v>
      </c>
      <c r="AO388" s="39">
        <f t="shared" si="386"/>
        <v>0.1818181818</v>
      </c>
      <c r="AP388" s="39">
        <f t="shared" si="386"/>
        <v>0.2</v>
      </c>
      <c r="AQ388" s="23"/>
      <c r="AR388" s="23"/>
      <c r="AS388" s="23"/>
    </row>
    <row r="389">
      <c r="A389" s="29">
        <v>5578.0</v>
      </c>
      <c r="B389" s="30">
        <v>1554.0</v>
      </c>
      <c r="C389" s="31" t="s">
        <v>0</v>
      </c>
      <c r="D389" s="5">
        <v>6.0</v>
      </c>
      <c r="E389" s="6">
        <v>7.0</v>
      </c>
      <c r="F389" s="7">
        <v>11.0</v>
      </c>
      <c r="G389" s="8">
        <v>28.0</v>
      </c>
      <c r="H389" s="9">
        <v>59.0</v>
      </c>
      <c r="I389" s="10">
        <v>18.0</v>
      </c>
      <c r="J389" s="11">
        <v>9.0</v>
      </c>
      <c r="K389" s="12">
        <v>14.0</v>
      </c>
      <c r="L389" s="13">
        <v>17.0</v>
      </c>
      <c r="M389" s="31"/>
      <c r="N389" s="14">
        <v>11.0</v>
      </c>
      <c r="O389" s="15">
        <v>4.0</v>
      </c>
      <c r="P389" s="16">
        <v>6.0</v>
      </c>
      <c r="Q389" s="17">
        <v>17.0</v>
      </c>
      <c r="R389" s="18">
        <v>51.0</v>
      </c>
      <c r="S389" s="19">
        <v>7.0</v>
      </c>
      <c r="T389" s="20">
        <v>8.0</v>
      </c>
      <c r="U389" s="21">
        <v>17.0</v>
      </c>
      <c r="V389" s="22">
        <v>21.0</v>
      </c>
      <c r="W389" s="31"/>
      <c r="X389" s="14">
        <v>7.0</v>
      </c>
      <c r="Y389" s="15">
        <v>0.0</v>
      </c>
      <c r="Z389" s="16">
        <v>9.0</v>
      </c>
      <c r="AA389" s="17">
        <v>14.0</v>
      </c>
      <c r="AB389" s="18">
        <v>55.0</v>
      </c>
      <c r="AC389" s="19">
        <v>8.0</v>
      </c>
      <c r="AD389" s="20">
        <v>7.0</v>
      </c>
      <c r="AE389" s="21">
        <v>11.0</v>
      </c>
      <c r="AF389" s="22">
        <v>10.0</v>
      </c>
      <c r="AG389" s="38"/>
      <c r="AH389" s="14">
        <v>11.0</v>
      </c>
      <c r="AI389" s="15">
        <v>4.0</v>
      </c>
      <c r="AJ389" s="16">
        <v>6.0</v>
      </c>
      <c r="AK389" s="20">
        <v>8.0</v>
      </c>
      <c r="AL389" s="21">
        <v>17.0</v>
      </c>
      <c r="AM389" s="22">
        <v>21.0</v>
      </c>
      <c r="AN389" s="39">
        <f t="shared" ref="AN389:AP389" si="387">AH389/(AH389+AK389)</f>
        <v>0.5789473684</v>
      </c>
      <c r="AO389" s="39">
        <f t="shared" si="387"/>
        <v>0.1904761905</v>
      </c>
      <c r="AP389" s="39">
        <f t="shared" si="387"/>
        <v>0.2222222222</v>
      </c>
      <c r="AQ389" s="23"/>
      <c r="AR389" s="23"/>
      <c r="AS389" s="23"/>
    </row>
    <row r="390">
      <c r="A390" s="29">
        <v>5582.0</v>
      </c>
      <c r="B390" s="30">
        <v>1702.0</v>
      </c>
      <c r="C390" s="31" t="s">
        <v>0</v>
      </c>
      <c r="D390" s="5">
        <v>8.0</v>
      </c>
      <c r="E390" s="6">
        <v>23.0</v>
      </c>
      <c r="F390" s="7">
        <v>9.0</v>
      </c>
      <c r="G390" s="8">
        <v>23.0</v>
      </c>
      <c r="H390" s="9">
        <v>72.0</v>
      </c>
      <c r="I390" s="10">
        <v>14.0</v>
      </c>
      <c r="J390" s="11">
        <v>7.0</v>
      </c>
      <c r="K390" s="12">
        <v>9.0</v>
      </c>
      <c r="L390" s="13">
        <v>30.0</v>
      </c>
      <c r="M390" s="31"/>
      <c r="N390" s="14">
        <v>4.0</v>
      </c>
      <c r="O390" s="15">
        <v>7.0</v>
      </c>
      <c r="P390" s="16">
        <v>7.0</v>
      </c>
      <c r="Q390" s="17">
        <v>13.0</v>
      </c>
      <c r="R390" s="18">
        <v>76.0</v>
      </c>
      <c r="S390" s="19">
        <v>14.0</v>
      </c>
      <c r="T390" s="20">
        <v>15.0</v>
      </c>
      <c r="U390" s="21">
        <v>17.0</v>
      </c>
      <c r="V390" s="22">
        <v>10.0</v>
      </c>
      <c r="W390" s="31"/>
      <c r="X390" s="14">
        <v>2.0</v>
      </c>
      <c r="Y390" s="15">
        <v>3.0</v>
      </c>
      <c r="Z390" s="16">
        <v>8.0</v>
      </c>
      <c r="AA390" s="17">
        <v>14.0</v>
      </c>
      <c r="AB390" s="18">
        <v>78.0</v>
      </c>
      <c r="AC390" s="19">
        <v>12.0</v>
      </c>
      <c r="AD390" s="20">
        <v>8.0</v>
      </c>
      <c r="AE390" s="21">
        <v>18.0</v>
      </c>
      <c r="AF390" s="22">
        <v>5.0</v>
      </c>
      <c r="AG390" s="38"/>
      <c r="AH390" s="14">
        <v>4.0</v>
      </c>
      <c r="AI390" s="15">
        <v>7.0</v>
      </c>
      <c r="AJ390" s="16">
        <v>7.0</v>
      </c>
      <c r="AK390" s="20">
        <v>15.0</v>
      </c>
      <c r="AL390" s="21">
        <v>17.0</v>
      </c>
      <c r="AM390" s="22">
        <v>10.0</v>
      </c>
      <c r="AN390" s="39">
        <f t="shared" ref="AN390:AP390" si="388">AH390/(AH390+AK390)</f>
        <v>0.2105263158</v>
      </c>
      <c r="AO390" s="39">
        <f t="shared" si="388"/>
        <v>0.2916666667</v>
      </c>
      <c r="AP390" s="39">
        <f t="shared" si="388"/>
        <v>0.4117647059</v>
      </c>
      <c r="AQ390" s="23"/>
      <c r="AR390" s="23"/>
      <c r="AS390" s="23"/>
    </row>
    <row r="391">
      <c r="A391" s="29">
        <v>5585.0</v>
      </c>
      <c r="B391" s="30">
        <v>1460.0</v>
      </c>
      <c r="C391" s="31" t="s">
        <v>0</v>
      </c>
      <c r="D391" s="5">
        <v>11.0</v>
      </c>
      <c r="E391" s="6">
        <v>19.0</v>
      </c>
      <c r="F391" s="7">
        <v>12.0</v>
      </c>
      <c r="G391" s="8">
        <v>14.0</v>
      </c>
      <c r="H391" s="9">
        <v>47.0</v>
      </c>
      <c r="I391" s="10">
        <v>21.0</v>
      </c>
      <c r="J391" s="11">
        <v>11.0</v>
      </c>
      <c r="K391" s="12">
        <v>7.0</v>
      </c>
      <c r="L391" s="13">
        <v>31.0</v>
      </c>
      <c r="M391" s="31"/>
      <c r="N391" s="14">
        <v>5.0</v>
      </c>
      <c r="O391" s="15">
        <v>3.0</v>
      </c>
      <c r="P391" s="16">
        <v>7.0</v>
      </c>
      <c r="Q391" s="17">
        <v>18.0</v>
      </c>
      <c r="R391" s="18">
        <v>63.0</v>
      </c>
      <c r="S391" s="19">
        <v>14.0</v>
      </c>
      <c r="T391" s="20">
        <v>6.0</v>
      </c>
      <c r="U391" s="21">
        <v>9.0</v>
      </c>
      <c r="V391" s="22">
        <v>12.0</v>
      </c>
      <c r="W391" s="31"/>
      <c r="X391" s="14">
        <v>1.0</v>
      </c>
      <c r="Y391" s="15">
        <v>3.0</v>
      </c>
      <c r="Z391" s="16">
        <v>5.0</v>
      </c>
      <c r="AA391" s="17">
        <v>16.0</v>
      </c>
      <c r="AB391" s="18">
        <v>57.0</v>
      </c>
      <c r="AC391" s="19">
        <v>15.0</v>
      </c>
      <c r="AD391" s="20">
        <v>7.0</v>
      </c>
      <c r="AE391" s="21">
        <v>4.0</v>
      </c>
      <c r="AF391" s="22">
        <v>9.0</v>
      </c>
      <c r="AG391" s="38"/>
      <c r="AH391" s="14">
        <v>5.0</v>
      </c>
      <c r="AI391" s="15">
        <v>3.0</v>
      </c>
      <c r="AJ391" s="16">
        <v>7.0</v>
      </c>
      <c r="AK391" s="20">
        <v>6.0</v>
      </c>
      <c r="AL391" s="21">
        <v>9.0</v>
      </c>
      <c r="AM391" s="22">
        <v>12.0</v>
      </c>
      <c r="AN391" s="39">
        <f t="shared" ref="AN391:AP391" si="389">AH391/(AH391+AK391)</f>
        <v>0.4545454545</v>
      </c>
      <c r="AO391" s="39">
        <f t="shared" si="389"/>
        <v>0.25</v>
      </c>
      <c r="AP391" s="39">
        <f t="shared" si="389"/>
        <v>0.3684210526</v>
      </c>
      <c r="AQ391" s="23"/>
      <c r="AR391" s="23"/>
      <c r="AS391" s="23"/>
    </row>
    <row r="392">
      <c r="A392" s="29">
        <v>5586.0</v>
      </c>
      <c r="B392" s="30">
        <v>1444.0</v>
      </c>
      <c r="C392" s="31" t="s">
        <v>0</v>
      </c>
      <c r="D392" s="5">
        <v>11.0</v>
      </c>
      <c r="E392" s="6">
        <v>14.0</v>
      </c>
      <c r="F392" s="7">
        <v>9.0</v>
      </c>
      <c r="G392" s="8">
        <v>19.0</v>
      </c>
      <c r="H392" s="9">
        <v>47.0</v>
      </c>
      <c r="I392" s="10">
        <v>12.0</v>
      </c>
      <c r="J392" s="11">
        <v>7.0</v>
      </c>
      <c r="K392" s="12">
        <v>5.0</v>
      </c>
      <c r="L392" s="13">
        <v>27.0</v>
      </c>
      <c r="M392" s="31"/>
      <c r="N392" s="14">
        <v>0.0</v>
      </c>
      <c r="O392" s="15">
        <v>2.0</v>
      </c>
      <c r="P392" s="16">
        <v>3.0</v>
      </c>
      <c r="Q392" s="17">
        <v>26.0</v>
      </c>
      <c r="R392" s="18">
        <v>62.0</v>
      </c>
      <c r="S392" s="19">
        <v>12.0</v>
      </c>
      <c r="T392" s="20">
        <v>4.0</v>
      </c>
      <c r="U392" s="21">
        <v>7.0</v>
      </c>
      <c r="V392" s="22">
        <v>7.0</v>
      </c>
      <c r="W392" s="31"/>
      <c r="X392" s="14">
        <v>0.0</v>
      </c>
      <c r="Y392" s="15">
        <v>0.0</v>
      </c>
      <c r="Z392" s="16">
        <v>2.0</v>
      </c>
      <c r="AA392" s="17">
        <v>26.0</v>
      </c>
      <c r="AB392" s="18">
        <v>67.0</v>
      </c>
      <c r="AC392" s="19">
        <v>14.0</v>
      </c>
      <c r="AD392" s="20">
        <v>7.0</v>
      </c>
      <c r="AE392" s="21">
        <v>6.0</v>
      </c>
      <c r="AF392" s="22">
        <v>6.0</v>
      </c>
      <c r="AG392" s="38"/>
      <c r="AH392" s="14">
        <v>0.0</v>
      </c>
      <c r="AI392" s="15">
        <v>2.0</v>
      </c>
      <c r="AJ392" s="16">
        <v>3.0</v>
      </c>
      <c r="AK392" s="20">
        <v>4.0</v>
      </c>
      <c r="AL392" s="21">
        <v>7.0</v>
      </c>
      <c r="AM392" s="22">
        <v>7.0</v>
      </c>
      <c r="AN392" s="39">
        <f t="shared" ref="AN392:AP392" si="390">AH392/(AH392+AK392)</f>
        <v>0</v>
      </c>
      <c r="AO392" s="39">
        <f t="shared" si="390"/>
        <v>0.2222222222</v>
      </c>
      <c r="AP392" s="39">
        <f t="shared" si="390"/>
        <v>0.3</v>
      </c>
      <c r="AQ392" s="23"/>
      <c r="AR392" s="23"/>
      <c r="AS392" s="23"/>
    </row>
    <row r="393">
      <c r="A393" s="29">
        <v>5587.0</v>
      </c>
      <c r="B393" s="30">
        <v>2966.0</v>
      </c>
      <c r="C393" s="31" t="s">
        <v>0</v>
      </c>
      <c r="D393" s="5">
        <v>10.0</v>
      </c>
      <c r="E393" s="6">
        <v>37.0</v>
      </c>
      <c r="F393" s="7">
        <v>29.0</v>
      </c>
      <c r="G393" s="8">
        <v>65.0</v>
      </c>
      <c r="H393" s="9">
        <v>174.0</v>
      </c>
      <c r="I393" s="10">
        <v>46.0</v>
      </c>
      <c r="J393" s="11">
        <v>32.0</v>
      </c>
      <c r="K393" s="12">
        <v>23.0</v>
      </c>
      <c r="L393" s="13">
        <v>101.0</v>
      </c>
      <c r="M393" s="31"/>
      <c r="N393" s="14">
        <v>9.0</v>
      </c>
      <c r="O393" s="15">
        <v>16.0</v>
      </c>
      <c r="P393" s="16">
        <v>3.0</v>
      </c>
      <c r="Q393" s="17">
        <v>51.0</v>
      </c>
      <c r="R393" s="18">
        <v>214.0</v>
      </c>
      <c r="S393" s="19">
        <v>43.0</v>
      </c>
      <c r="T393" s="20">
        <v>38.0</v>
      </c>
      <c r="U393" s="21">
        <v>52.0</v>
      </c>
      <c r="V393" s="22">
        <v>39.0</v>
      </c>
      <c r="W393" s="31"/>
      <c r="X393" s="14">
        <v>10.0</v>
      </c>
      <c r="Y393" s="15">
        <v>9.0</v>
      </c>
      <c r="Z393" s="16">
        <v>13.0</v>
      </c>
      <c r="AA393" s="17">
        <v>48.0</v>
      </c>
      <c r="AB393" s="18">
        <v>207.0</v>
      </c>
      <c r="AC393" s="19">
        <v>40.0</v>
      </c>
      <c r="AD393" s="20">
        <v>27.0</v>
      </c>
      <c r="AE393" s="21">
        <v>45.0</v>
      </c>
      <c r="AF393" s="22">
        <v>22.0</v>
      </c>
      <c r="AG393" s="38"/>
      <c r="AH393" s="14">
        <v>9.0</v>
      </c>
      <c r="AI393" s="15">
        <v>16.0</v>
      </c>
      <c r="AJ393" s="16">
        <v>3.0</v>
      </c>
      <c r="AK393" s="20">
        <v>38.0</v>
      </c>
      <c r="AL393" s="21">
        <v>52.0</v>
      </c>
      <c r="AM393" s="22">
        <v>39.0</v>
      </c>
      <c r="AN393" s="39">
        <f t="shared" ref="AN393:AP393" si="391">AH393/(AH393+AK393)</f>
        <v>0.1914893617</v>
      </c>
      <c r="AO393" s="39">
        <f t="shared" si="391"/>
        <v>0.2352941176</v>
      </c>
      <c r="AP393" s="39">
        <f t="shared" si="391"/>
        <v>0.07142857143</v>
      </c>
      <c r="AQ393" s="23"/>
      <c r="AR393" s="23"/>
      <c r="AS393" s="23"/>
    </row>
    <row r="394">
      <c r="A394" s="29">
        <v>5593.0</v>
      </c>
      <c r="B394" s="30">
        <v>1952.0</v>
      </c>
      <c r="C394" s="31" t="s">
        <v>0</v>
      </c>
      <c r="D394" s="5">
        <v>16.0</v>
      </c>
      <c r="E394" s="6">
        <v>38.0</v>
      </c>
      <c r="F394" s="7">
        <v>23.0</v>
      </c>
      <c r="G394" s="8">
        <v>84.0</v>
      </c>
      <c r="H394" s="9">
        <v>138.0</v>
      </c>
      <c r="I394" s="10">
        <v>38.0</v>
      </c>
      <c r="J394" s="11">
        <v>33.0</v>
      </c>
      <c r="K394" s="12">
        <v>14.0</v>
      </c>
      <c r="L394" s="13">
        <v>74.0</v>
      </c>
      <c r="M394" s="31"/>
      <c r="N394" s="14">
        <v>21.0</v>
      </c>
      <c r="O394" s="15">
        <v>16.0</v>
      </c>
      <c r="P394" s="16">
        <v>17.0</v>
      </c>
      <c r="Q394" s="17">
        <v>67.0</v>
      </c>
      <c r="R394" s="18">
        <v>159.0</v>
      </c>
      <c r="S394" s="19">
        <v>26.0</v>
      </c>
      <c r="T394" s="20">
        <v>29.0</v>
      </c>
      <c r="U394" s="21">
        <v>34.0</v>
      </c>
      <c r="V394" s="22">
        <v>22.0</v>
      </c>
      <c r="W394" s="31"/>
      <c r="X394" s="14">
        <v>8.0</v>
      </c>
      <c r="Y394" s="15">
        <v>7.0</v>
      </c>
      <c r="Z394" s="16">
        <v>18.0</v>
      </c>
      <c r="AA394" s="17">
        <v>64.0</v>
      </c>
      <c r="AB394" s="18">
        <v>153.0</v>
      </c>
      <c r="AC394" s="19">
        <v>27.0</v>
      </c>
      <c r="AD394" s="20">
        <v>28.0</v>
      </c>
      <c r="AE394" s="21">
        <v>24.0</v>
      </c>
      <c r="AF394" s="22">
        <v>9.0</v>
      </c>
      <c r="AG394" s="38"/>
      <c r="AH394" s="14">
        <v>21.0</v>
      </c>
      <c r="AI394" s="15">
        <v>16.0</v>
      </c>
      <c r="AJ394" s="16">
        <v>17.0</v>
      </c>
      <c r="AK394" s="20">
        <v>29.0</v>
      </c>
      <c r="AL394" s="21">
        <v>34.0</v>
      </c>
      <c r="AM394" s="22">
        <v>22.0</v>
      </c>
      <c r="AN394" s="39">
        <f t="shared" ref="AN394:AP394" si="392">AH394/(AH394+AK394)</f>
        <v>0.42</v>
      </c>
      <c r="AO394" s="39">
        <f t="shared" si="392"/>
        <v>0.32</v>
      </c>
      <c r="AP394" s="39">
        <f t="shared" si="392"/>
        <v>0.4358974359</v>
      </c>
      <c r="AQ394" s="23"/>
      <c r="AR394" s="23"/>
      <c r="AS394" s="23"/>
    </row>
    <row r="395">
      <c r="A395" s="29">
        <v>5597.0</v>
      </c>
      <c r="B395" s="30">
        <v>2462.0</v>
      </c>
      <c r="C395" s="31" t="s">
        <v>0</v>
      </c>
      <c r="D395" s="5">
        <v>12.0</v>
      </c>
      <c r="E395" s="6">
        <v>16.0</v>
      </c>
      <c r="F395" s="7">
        <v>12.0</v>
      </c>
      <c r="G395" s="8">
        <v>22.0</v>
      </c>
      <c r="H395" s="9">
        <v>75.0</v>
      </c>
      <c r="I395" s="10">
        <v>24.0</v>
      </c>
      <c r="J395" s="11">
        <v>14.0</v>
      </c>
      <c r="K395" s="12">
        <v>20.0</v>
      </c>
      <c r="L395" s="13">
        <v>29.0</v>
      </c>
      <c r="M395" s="31"/>
      <c r="N395" s="14">
        <v>3.0</v>
      </c>
      <c r="O395" s="15">
        <v>3.0</v>
      </c>
      <c r="P395" s="16">
        <v>0.0</v>
      </c>
      <c r="Q395" s="17">
        <v>27.0</v>
      </c>
      <c r="R395" s="18">
        <v>79.0</v>
      </c>
      <c r="S395" s="19">
        <v>34.0</v>
      </c>
      <c r="T395" s="20">
        <v>9.0</v>
      </c>
      <c r="U395" s="21">
        <v>10.0</v>
      </c>
      <c r="V395" s="22">
        <v>13.0</v>
      </c>
      <c r="W395" s="31"/>
      <c r="X395" s="14">
        <v>3.0</v>
      </c>
      <c r="Y395" s="15">
        <v>3.0</v>
      </c>
      <c r="Z395" s="16">
        <v>4.0</v>
      </c>
      <c r="AA395" s="17">
        <v>25.0</v>
      </c>
      <c r="AB395" s="18">
        <v>75.0</v>
      </c>
      <c r="AC395" s="19">
        <v>35.0</v>
      </c>
      <c r="AD395" s="20">
        <v>9.0</v>
      </c>
      <c r="AE395" s="21">
        <v>12.0</v>
      </c>
      <c r="AF395" s="22">
        <v>6.0</v>
      </c>
      <c r="AG395" s="38"/>
      <c r="AH395" s="14">
        <v>3.0</v>
      </c>
      <c r="AI395" s="15">
        <v>3.0</v>
      </c>
      <c r="AJ395" s="16">
        <v>0.0</v>
      </c>
      <c r="AK395" s="20">
        <v>9.0</v>
      </c>
      <c r="AL395" s="21">
        <v>10.0</v>
      </c>
      <c r="AM395" s="22">
        <v>13.0</v>
      </c>
      <c r="AN395" s="39">
        <f t="shared" ref="AN395:AP395" si="393">AH395/(AH395+AK395)</f>
        <v>0.25</v>
      </c>
      <c r="AO395" s="39">
        <f t="shared" si="393"/>
        <v>0.2307692308</v>
      </c>
      <c r="AP395" s="39">
        <f t="shared" si="393"/>
        <v>0</v>
      </c>
      <c r="AQ395" s="23"/>
      <c r="AR395" s="23"/>
      <c r="AS395" s="23"/>
    </row>
    <row r="396">
      <c r="A396" s="29">
        <v>5603.0</v>
      </c>
      <c r="B396" s="30">
        <v>1061.0</v>
      </c>
      <c r="C396" s="31" t="s">
        <v>0</v>
      </c>
      <c r="D396" s="5">
        <v>6.0</v>
      </c>
      <c r="E396" s="6">
        <v>17.0</v>
      </c>
      <c r="F396" s="7">
        <v>15.0</v>
      </c>
      <c r="G396" s="8">
        <v>21.0</v>
      </c>
      <c r="H396" s="9">
        <v>58.0</v>
      </c>
      <c r="I396" s="10">
        <v>37.0</v>
      </c>
      <c r="J396" s="11">
        <v>10.0</v>
      </c>
      <c r="K396" s="12">
        <v>19.0</v>
      </c>
      <c r="L396" s="13">
        <v>27.0</v>
      </c>
      <c r="M396" s="31"/>
      <c r="N396" s="14">
        <v>5.0</v>
      </c>
      <c r="O396" s="15">
        <v>15.0</v>
      </c>
      <c r="P396" s="16">
        <v>11.0</v>
      </c>
      <c r="Q396" s="17">
        <v>21.0</v>
      </c>
      <c r="R396" s="18">
        <v>45.0</v>
      </c>
      <c r="S396" s="19">
        <v>23.0</v>
      </c>
      <c r="T396" s="20">
        <v>8.0</v>
      </c>
      <c r="U396" s="21">
        <v>17.0</v>
      </c>
      <c r="V396" s="22">
        <v>24.0</v>
      </c>
      <c r="W396" s="31"/>
      <c r="X396" s="14">
        <v>3.0</v>
      </c>
      <c r="Y396" s="15">
        <v>2.0</v>
      </c>
      <c r="Z396" s="16">
        <v>6.0</v>
      </c>
      <c r="AA396" s="17">
        <v>22.0</v>
      </c>
      <c r="AB396" s="18">
        <v>43.0</v>
      </c>
      <c r="AC396" s="19">
        <v>22.0</v>
      </c>
      <c r="AD396" s="20">
        <v>6.0</v>
      </c>
      <c r="AE396" s="21">
        <v>16.0</v>
      </c>
      <c r="AF396" s="22">
        <v>20.0</v>
      </c>
      <c r="AG396" s="38"/>
      <c r="AH396" s="14">
        <v>5.0</v>
      </c>
      <c r="AI396" s="15">
        <v>15.0</v>
      </c>
      <c r="AJ396" s="16">
        <v>11.0</v>
      </c>
      <c r="AK396" s="20">
        <v>8.0</v>
      </c>
      <c r="AL396" s="21">
        <v>17.0</v>
      </c>
      <c r="AM396" s="22">
        <v>24.0</v>
      </c>
      <c r="AN396" s="39">
        <f t="shared" ref="AN396:AP396" si="394">AH396/(AH396+AK396)</f>
        <v>0.3846153846</v>
      </c>
      <c r="AO396" s="39">
        <f t="shared" si="394"/>
        <v>0.46875</v>
      </c>
      <c r="AP396" s="39">
        <f t="shared" si="394"/>
        <v>0.3142857143</v>
      </c>
      <c r="AQ396" s="23"/>
      <c r="AR396" s="23"/>
      <c r="AS396" s="23"/>
    </row>
    <row r="397">
      <c r="A397" s="29">
        <v>5612.0</v>
      </c>
      <c r="B397" s="30">
        <v>2855.0</v>
      </c>
      <c r="C397" s="31" t="s">
        <v>0</v>
      </c>
      <c r="D397" s="5">
        <v>7.0</v>
      </c>
      <c r="E397" s="6">
        <v>41.0</v>
      </c>
      <c r="F397" s="7">
        <v>15.0</v>
      </c>
      <c r="G397" s="8">
        <v>30.0</v>
      </c>
      <c r="H397" s="9">
        <v>97.0</v>
      </c>
      <c r="I397" s="10">
        <v>38.0</v>
      </c>
      <c r="J397" s="11">
        <v>22.0</v>
      </c>
      <c r="K397" s="12">
        <v>27.0</v>
      </c>
      <c r="L397" s="13">
        <v>56.0</v>
      </c>
      <c r="M397" s="31"/>
      <c r="N397" s="14">
        <v>9.0</v>
      </c>
      <c r="O397" s="15">
        <v>11.0</v>
      </c>
      <c r="P397" s="16">
        <v>4.0</v>
      </c>
      <c r="Q397" s="17">
        <v>30.0</v>
      </c>
      <c r="R397" s="18">
        <v>103.0</v>
      </c>
      <c r="S397" s="19">
        <v>45.0</v>
      </c>
      <c r="T397" s="20">
        <v>9.0</v>
      </c>
      <c r="U397" s="21">
        <v>26.0</v>
      </c>
      <c r="V397" s="22">
        <v>22.0</v>
      </c>
      <c r="W397" s="31"/>
      <c r="X397" s="14">
        <v>2.0</v>
      </c>
      <c r="Y397" s="15">
        <v>7.0</v>
      </c>
      <c r="Z397" s="16">
        <v>9.0</v>
      </c>
      <c r="AA397" s="17">
        <v>30.0</v>
      </c>
      <c r="AB397" s="18">
        <v>94.0</v>
      </c>
      <c r="AC397" s="19">
        <v>44.0</v>
      </c>
      <c r="AD397" s="20">
        <v>12.0</v>
      </c>
      <c r="AE397" s="21">
        <v>22.0</v>
      </c>
      <c r="AF397" s="22">
        <v>11.0</v>
      </c>
      <c r="AG397" s="38"/>
      <c r="AH397" s="14">
        <v>9.0</v>
      </c>
      <c r="AI397" s="15">
        <v>11.0</v>
      </c>
      <c r="AJ397" s="16">
        <v>4.0</v>
      </c>
      <c r="AK397" s="20">
        <v>9.0</v>
      </c>
      <c r="AL397" s="21">
        <v>26.0</v>
      </c>
      <c r="AM397" s="22">
        <v>22.0</v>
      </c>
      <c r="AN397" s="39">
        <f t="shared" ref="AN397:AP397" si="395">AH397/(AH397+AK397)</f>
        <v>0.5</v>
      </c>
      <c r="AO397" s="39">
        <f t="shared" si="395"/>
        <v>0.2972972973</v>
      </c>
      <c r="AP397" s="39">
        <f t="shared" si="395"/>
        <v>0.1538461538</v>
      </c>
      <c r="AQ397" s="23"/>
      <c r="AR397" s="23"/>
      <c r="AS397" s="23"/>
    </row>
    <row r="398">
      <c r="A398" s="29">
        <v>5620.0</v>
      </c>
      <c r="B398" s="30">
        <v>2808.0</v>
      </c>
      <c r="C398" s="31" t="s">
        <v>0</v>
      </c>
      <c r="D398" s="5">
        <v>18.0</v>
      </c>
      <c r="E398" s="6">
        <v>44.0</v>
      </c>
      <c r="F398" s="7">
        <v>20.0</v>
      </c>
      <c r="G398" s="8">
        <v>38.0</v>
      </c>
      <c r="H398" s="9">
        <v>126.0</v>
      </c>
      <c r="I398" s="10">
        <v>34.0</v>
      </c>
      <c r="J398" s="11">
        <v>15.0</v>
      </c>
      <c r="K398" s="12">
        <v>21.0</v>
      </c>
      <c r="L398" s="13">
        <v>56.0</v>
      </c>
      <c r="M398" s="31"/>
      <c r="N398" s="14">
        <v>12.0</v>
      </c>
      <c r="O398" s="15">
        <v>21.0</v>
      </c>
      <c r="P398" s="16">
        <v>13.0</v>
      </c>
      <c r="Q398" s="17">
        <v>36.0</v>
      </c>
      <c r="R398" s="18">
        <v>134.0</v>
      </c>
      <c r="S398" s="19">
        <v>24.0</v>
      </c>
      <c r="T398" s="20">
        <v>22.0</v>
      </c>
      <c r="U398" s="21">
        <v>23.0</v>
      </c>
      <c r="V398" s="22">
        <v>25.0</v>
      </c>
      <c r="W398" s="31"/>
      <c r="X398" s="14">
        <v>7.0</v>
      </c>
      <c r="Y398" s="15">
        <v>11.0</v>
      </c>
      <c r="Z398" s="16">
        <v>17.0</v>
      </c>
      <c r="AA398" s="17">
        <v>33.0</v>
      </c>
      <c r="AB398" s="18">
        <v>130.0</v>
      </c>
      <c r="AC398" s="19">
        <v>22.0</v>
      </c>
      <c r="AD398" s="20">
        <v>19.0</v>
      </c>
      <c r="AE398" s="21">
        <v>26.0</v>
      </c>
      <c r="AF398" s="22">
        <v>11.0</v>
      </c>
      <c r="AG398" s="38"/>
      <c r="AH398" s="14">
        <v>12.0</v>
      </c>
      <c r="AI398" s="15">
        <v>21.0</v>
      </c>
      <c r="AJ398" s="16">
        <v>13.0</v>
      </c>
      <c r="AK398" s="20">
        <v>22.0</v>
      </c>
      <c r="AL398" s="21">
        <v>23.0</v>
      </c>
      <c r="AM398" s="22">
        <v>25.0</v>
      </c>
      <c r="AN398" s="39">
        <f t="shared" ref="AN398:AP398" si="396">AH398/(AH398+AK398)</f>
        <v>0.3529411765</v>
      </c>
      <c r="AO398" s="39">
        <f t="shared" si="396"/>
        <v>0.4772727273</v>
      </c>
      <c r="AP398" s="39">
        <f t="shared" si="396"/>
        <v>0.3421052632</v>
      </c>
      <c r="AQ398" s="23"/>
      <c r="AR398" s="23"/>
      <c r="AS398" s="23"/>
    </row>
    <row r="399">
      <c r="A399" s="29">
        <v>5622.0</v>
      </c>
      <c r="B399" s="30">
        <v>2384.0</v>
      </c>
      <c r="C399" s="31" t="s">
        <v>0</v>
      </c>
      <c r="D399" s="5">
        <v>9.0</v>
      </c>
      <c r="E399" s="6">
        <v>25.0</v>
      </c>
      <c r="F399" s="7">
        <v>6.0</v>
      </c>
      <c r="G399" s="8">
        <v>41.0</v>
      </c>
      <c r="H399" s="9">
        <v>108.0</v>
      </c>
      <c r="I399" s="10">
        <v>26.0</v>
      </c>
      <c r="J399" s="11">
        <v>12.0</v>
      </c>
      <c r="K399" s="12">
        <v>10.0</v>
      </c>
      <c r="L399" s="13">
        <v>53.0</v>
      </c>
      <c r="M399" s="31"/>
      <c r="N399" s="14">
        <v>7.0</v>
      </c>
      <c r="O399" s="15">
        <v>7.0</v>
      </c>
      <c r="P399" s="16">
        <v>2.0</v>
      </c>
      <c r="Q399" s="17">
        <v>29.0</v>
      </c>
      <c r="R399" s="18">
        <v>123.0</v>
      </c>
      <c r="S399" s="19">
        <v>16.0</v>
      </c>
      <c r="T399" s="20">
        <v>14.0</v>
      </c>
      <c r="U399" s="21">
        <v>21.0</v>
      </c>
      <c r="V399" s="22">
        <v>13.0</v>
      </c>
      <c r="W399" s="31"/>
      <c r="X399" s="14">
        <v>7.0</v>
      </c>
      <c r="Y399" s="15">
        <v>5.0</v>
      </c>
      <c r="Z399" s="16">
        <v>3.0</v>
      </c>
      <c r="AA399" s="17">
        <v>31.0</v>
      </c>
      <c r="AB399" s="18">
        <v>119.0</v>
      </c>
      <c r="AC399" s="19">
        <v>14.0</v>
      </c>
      <c r="AD399" s="20">
        <v>9.0</v>
      </c>
      <c r="AE399" s="21">
        <v>9.0</v>
      </c>
      <c r="AF399" s="22">
        <v>9.0</v>
      </c>
      <c r="AG399" s="38"/>
      <c r="AH399" s="14">
        <v>7.0</v>
      </c>
      <c r="AI399" s="15">
        <v>7.0</v>
      </c>
      <c r="AJ399" s="16">
        <v>2.0</v>
      </c>
      <c r="AK399" s="20">
        <v>14.0</v>
      </c>
      <c r="AL399" s="21">
        <v>21.0</v>
      </c>
      <c r="AM399" s="22">
        <v>13.0</v>
      </c>
      <c r="AN399" s="39">
        <f t="shared" ref="AN399:AP399" si="397">AH399/(AH399+AK399)</f>
        <v>0.3333333333</v>
      </c>
      <c r="AO399" s="39">
        <f t="shared" si="397"/>
        <v>0.25</v>
      </c>
      <c r="AP399" s="39">
        <f t="shared" si="397"/>
        <v>0.1333333333</v>
      </c>
      <c r="AQ399" s="23"/>
      <c r="AR399" s="23"/>
      <c r="AS399" s="23"/>
    </row>
    <row r="400">
      <c r="A400" s="29">
        <v>5624.0</v>
      </c>
      <c r="B400" s="30">
        <v>1053.0</v>
      </c>
      <c r="C400" s="31" t="s">
        <v>0</v>
      </c>
      <c r="D400" s="5">
        <v>8.0</v>
      </c>
      <c r="E400" s="6">
        <v>24.0</v>
      </c>
      <c r="F400" s="7">
        <v>7.0</v>
      </c>
      <c r="G400" s="8">
        <v>24.0</v>
      </c>
      <c r="H400" s="9">
        <v>58.0</v>
      </c>
      <c r="I400" s="10">
        <v>19.0</v>
      </c>
      <c r="J400" s="11">
        <v>10.0</v>
      </c>
      <c r="K400" s="12">
        <v>7.0</v>
      </c>
      <c r="L400" s="13">
        <v>18.0</v>
      </c>
      <c r="M400" s="31"/>
      <c r="N400" s="14">
        <v>8.0</v>
      </c>
      <c r="O400" s="15">
        <v>5.0</v>
      </c>
      <c r="P400" s="16">
        <v>10.0</v>
      </c>
      <c r="Q400" s="17">
        <v>16.0</v>
      </c>
      <c r="R400" s="18">
        <v>58.0</v>
      </c>
      <c r="S400" s="19">
        <v>9.0</v>
      </c>
      <c r="T400" s="20">
        <v>15.0</v>
      </c>
      <c r="U400" s="21">
        <v>13.0</v>
      </c>
      <c r="V400" s="22">
        <v>8.0</v>
      </c>
      <c r="W400" s="31"/>
      <c r="X400" s="14">
        <v>6.0</v>
      </c>
      <c r="Y400" s="15">
        <v>5.0</v>
      </c>
      <c r="Z400" s="16">
        <v>4.0</v>
      </c>
      <c r="AA400" s="17">
        <v>16.0</v>
      </c>
      <c r="AB400" s="18">
        <v>55.0</v>
      </c>
      <c r="AC400" s="19">
        <v>10.0</v>
      </c>
      <c r="AD400" s="20">
        <v>11.0</v>
      </c>
      <c r="AE400" s="21">
        <v>7.0</v>
      </c>
      <c r="AF400" s="22">
        <v>6.0</v>
      </c>
      <c r="AG400" s="38"/>
      <c r="AH400" s="14">
        <v>8.0</v>
      </c>
      <c r="AI400" s="15">
        <v>5.0</v>
      </c>
      <c r="AJ400" s="16">
        <v>10.0</v>
      </c>
      <c r="AK400" s="20">
        <v>15.0</v>
      </c>
      <c r="AL400" s="21">
        <v>13.0</v>
      </c>
      <c r="AM400" s="22">
        <v>8.0</v>
      </c>
      <c r="AN400" s="39">
        <f t="shared" ref="AN400:AP400" si="398">AH400/(AH400+AK400)</f>
        <v>0.347826087</v>
      </c>
      <c r="AO400" s="39">
        <f t="shared" si="398"/>
        <v>0.2777777778</v>
      </c>
      <c r="AP400" s="39">
        <f t="shared" si="398"/>
        <v>0.5555555556</v>
      </c>
      <c r="AQ400" s="23"/>
      <c r="AR400" s="23"/>
      <c r="AS400" s="23"/>
    </row>
    <row r="401">
      <c r="A401" s="29">
        <v>5625.0</v>
      </c>
      <c r="B401" s="30">
        <v>3153.0</v>
      </c>
      <c r="C401" s="31" t="s">
        <v>0</v>
      </c>
      <c r="D401" s="5">
        <v>20.0</v>
      </c>
      <c r="E401" s="6">
        <v>43.0</v>
      </c>
      <c r="F401" s="7">
        <v>29.0</v>
      </c>
      <c r="G401" s="8">
        <v>50.0</v>
      </c>
      <c r="H401" s="9">
        <v>136.0</v>
      </c>
      <c r="I401" s="10">
        <v>62.0</v>
      </c>
      <c r="J401" s="11">
        <v>16.0</v>
      </c>
      <c r="K401" s="12">
        <v>22.0</v>
      </c>
      <c r="L401" s="13">
        <v>71.0</v>
      </c>
      <c r="M401" s="31"/>
      <c r="N401" s="14">
        <v>14.0</v>
      </c>
      <c r="O401" s="15">
        <v>21.0</v>
      </c>
      <c r="P401" s="16">
        <v>18.0</v>
      </c>
      <c r="Q401" s="17">
        <v>38.0</v>
      </c>
      <c r="R401" s="18">
        <v>158.0</v>
      </c>
      <c r="S401" s="19">
        <v>34.0</v>
      </c>
      <c r="T401" s="20">
        <v>18.0</v>
      </c>
      <c r="U401" s="21">
        <v>25.0</v>
      </c>
      <c r="V401" s="22">
        <v>44.0</v>
      </c>
      <c r="W401" s="31"/>
      <c r="X401" s="14">
        <v>8.0</v>
      </c>
      <c r="Y401" s="15">
        <v>7.0</v>
      </c>
      <c r="Z401" s="16">
        <v>20.0</v>
      </c>
      <c r="AA401" s="17">
        <v>37.0</v>
      </c>
      <c r="AB401" s="18">
        <v>152.0</v>
      </c>
      <c r="AC401" s="19">
        <v>37.0</v>
      </c>
      <c r="AD401" s="20">
        <v>9.0</v>
      </c>
      <c r="AE401" s="21">
        <v>20.0</v>
      </c>
      <c r="AF401" s="22">
        <v>27.0</v>
      </c>
      <c r="AG401" s="38"/>
      <c r="AH401" s="14">
        <v>14.0</v>
      </c>
      <c r="AI401" s="15">
        <v>21.0</v>
      </c>
      <c r="AJ401" s="16">
        <v>18.0</v>
      </c>
      <c r="AK401" s="20">
        <v>18.0</v>
      </c>
      <c r="AL401" s="21">
        <v>25.0</v>
      </c>
      <c r="AM401" s="22">
        <v>44.0</v>
      </c>
      <c r="AN401" s="39">
        <f t="shared" ref="AN401:AP401" si="399">AH401/(AH401+AK401)</f>
        <v>0.4375</v>
      </c>
      <c r="AO401" s="39">
        <f t="shared" si="399"/>
        <v>0.4565217391</v>
      </c>
      <c r="AP401" s="39">
        <f t="shared" si="399"/>
        <v>0.2903225806</v>
      </c>
      <c r="AQ401" s="23"/>
      <c r="AR401" s="23"/>
      <c r="AS401" s="23"/>
    </row>
    <row r="402">
      <c r="A402" s="29">
        <v>5635.0</v>
      </c>
      <c r="B402" s="30">
        <v>1712.0</v>
      </c>
      <c r="C402" s="31" t="s">
        <v>0</v>
      </c>
      <c r="D402" s="5">
        <v>11.0</v>
      </c>
      <c r="E402" s="6">
        <v>11.0</v>
      </c>
      <c r="F402" s="7">
        <v>5.0</v>
      </c>
      <c r="G402" s="8">
        <v>22.0</v>
      </c>
      <c r="H402" s="9">
        <v>59.0</v>
      </c>
      <c r="I402" s="10">
        <v>23.0</v>
      </c>
      <c r="J402" s="11">
        <v>14.0</v>
      </c>
      <c r="K402" s="12">
        <v>12.0</v>
      </c>
      <c r="L402" s="13">
        <v>33.0</v>
      </c>
      <c r="M402" s="31"/>
      <c r="N402" s="14">
        <v>9.0</v>
      </c>
      <c r="O402" s="15">
        <v>9.0</v>
      </c>
      <c r="P402" s="16">
        <v>3.0</v>
      </c>
      <c r="Q402" s="17">
        <v>19.0</v>
      </c>
      <c r="R402" s="18">
        <v>63.0</v>
      </c>
      <c r="S402" s="19">
        <v>13.0</v>
      </c>
      <c r="T402" s="20">
        <v>10.0</v>
      </c>
      <c r="U402" s="21">
        <v>14.0</v>
      </c>
      <c r="V402" s="22">
        <v>14.0</v>
      </c>
      <c r="W402" s="31"/>
      <c r="X402" s="14">
        <v>7.0</v>
      </c>
      <c r="Y402" s="15">
        <v>5.0</v>
      </c>
      <c r="Z402" s="16">
        <v>4.0</v>
      </c>
      <c r="AA402" s="17">
        <v>19.0</v>
      </c>
      <c r="AB402" s="18">
        <v>62.0</v>
      </c>
      <c r="AC402" s="19">
        <v>13.0</v>
      </c>
      <c r="AD402" s="20">
        <v>10.0</v>
      </c>
      <c r="AE402" s="21">
        <v>11.0</v>
      </c>
      <c r="AF402" s="22">
        <v>9.0</v>
      </c>
      <c r="AG402" s="38"/>
      <c r="AH402" s="14">
        <v>9.0</v>
      </c>
      <c r="AI402" s="15">
        <v>9.0</v>
      </c>
      <c r="AJ402" s="16">
        <v>3.0</v>
      </c>
      <c r="AK402" s="20">
        <v>10.0</v>
      </c>
      <c r="AL402" s="21">
        <v>14.0</v>
      </c>
      <c r="AM402" s="22">
        <v>14.0</v>
      </c>
      <c r="AN402" s="39">
        <f t="shared" ref="AN402:AP402" si="400">AH402/(AH402+AK402)</f>
        <v>0.4736842105</v>
      </c>
      <c r="AO402" s="39">
        <f t="shared" si="400"/>
        <v>0.3913043478</v>
      </c>
      <c r="AP402" s="39">
        <f t="shared" si="400"/>
        <v>0.1764705882</v>
      </c>
      <c r="AQ402" s="23"/>
      <c r="AR402" s="23"/>
      <c r="AS402" s="23"/>
    </row>
    <row r="403">
      <c r="A403" s="29">
        <v>5652.0</v>
      </c>
      <c r="B403" s="30">
        <v>1211.0</v>
      </c>
      <c r="C403" s="31" t="s">
        <v>0</v>
      </c>
      <c r="D403" s="5">
        <v>18.0</v>
      </c>
      <c r="E403" s="6">
        <v>39.0</v>
      </c>
      <c r="F403" s="7">
        <v>26.0</v>
      </c>
      <c r="G403" s="8">
        <v>63.0</v>
      </c>
      <c r="H403" s="9">
        <v>148.0</v>
      </c>
      <c r="I403" s="10">
        <v>58.0</v>
      </c>
      <c r="J403" s="11">
        <v>31.0</v>
      </c>
      <c r="K403" s="12">
        <v>26.0</v>
      </c>
      <c r="L403" s="13">
        <v>70.0</v>
      </c>
      <c r="M403" s="31"/>
      <c r="N403" s="14">
        <v>40.0</v>
      </c>
      <c r="O403" s="15">
        <v>35.0</v>
      </c>
      <c r="P403" s="16">
        <v>24.0</v>
      </c>
      <c r="Q403" s="17">
        <v>30.0</v>
      </c>
      <c r="R403" s="18">
        <v>79.0</v>
      </c>
      <c r="S403" s="19">
        <v>10.0</v>
      </c>
      <c r="T403" s="20">
        <v>31.0</v>
      </c>
      <c r="U403" s="21">
        <v>86.0</v>
      </c>
      <c r="V403" s="22">
        <v>69.0</v>
      </c>
      <c r="W403" s="31"/>
      <c r="X403" s="14">
        <v>20.0</v>
      </c>
      <c r="Y403" s="15">
        <v>16.0</v>
      </c>
      <c r="Z403" s="16">
        <v>33.0</v>
      </c>
      <c r="AA403" s="17">
        <v>29.0</v>
      </c>
      <c r="AB403" s="18">
        <v>79.0</v>
      </c>
      <c r="AC403" s="19">
        <v>11.0</v>
      </c>
      <c r="AD403" s="20">
        <v>33.0</v>
      </c>
      <c r="AE403" s="21">
        <v>69.0</v>
      </c>
      <c r="AF403" s="22">
        <v>45.0</v>
      </c>
      <c r="AG403" s="38"/>
      <c r="AH403" s="14">
        <v>40.0</v>
      </c>
      <c r="AI403" s="15">
        <v>35.0</v>
      </c>
      <c r="AJ403" s="16">
        <v>24.0</v>
      </c>
      <c r="AK403" s="20">
        <v>31.0</v>
      </c>
      <c r="AL403" s="21">
        <v>86.0</v>
      </c>
      <c r="AM403" s="22">
        <v>69.0</v>
      </c>
      <c r="AN403" s="39">
        <f t="shared" ref="AN403:AP403" si="401">AH403/(AH403+AK403)</f>
        <v>0.5633802817</v>
      </c>
      <c r="AO403" s="39">
        <f t="shared" si="401"/>
        <v>0.2892561983</v>
      </c>
      <c r="AP403" s="39">
        <f t="shared" si="401"/>
        <v>0.2580645161</v>
      </c>
      <c r="AQ403" s="23"/>
      <c r="AR403" s="23"/>
      <c r="AS403" s="23"/>
    </row>
    <row r="404">
      <c r="A404" s="29">
        <v>6001.0</v>
      </c>
      <c r="B404" s="30">
        <v>2316.0</v>
      </c>
      <c r="C404" s="31" t="s">
        <v>0</v>
      </c>
      <c r="D404" s="5">
        <v>21.0</v>
      </c>
      <c r="E404" s="6">
        <v>71.0</v>
      </c>
      <c r="F404" s="7">
        <v>22.0</v>
      </c>
      <c r="G404" s="8">
        <v>45.0</v>
      </c>
      <c r="H404" s="9">
        <v>182.0</v>
      </c>
      <c r="I404" s="10">
        <v>57.0</v>
      </c>
      <c r="J404" s="11">
        <v>15.0</v>
      </c>
      <c r="K404" s="12">
        <v>11.0</v>
      </c>
      <c r="L404" s="13">
        <v>89.0</v>
      </c>
      <c r="M404" s="31"/>
      <c r="N404" s="14">
        <v>20.0</v>
      </c>
      <c r="O404" s="15">
        <v>49.0</v>
      </c>
      <c r="P404" s="16">
        <v>22.0</v>
      </c>
      <c r="Q404" s="17">
        <v>19.0</v>
      </c>
      <c r="R404" s="18">
        <v>156.0</v>
      </c>
      <c r="S404" s="19">
        <v>15.0</v>
      </c>
      <c r="T404" s="20">
        <v>28.0</v>
      </c>
      <c r="U404" s="21">
        <v>55.0</v>
      </c>
      <c r="V404" s="22">
        <v>42.0</v>
      </c>
      <c r="W404" s="31"/>
      <c r="X404" s="14">
        <v>15.0</v>
      </c>
      <c r="Y404" s="15">
        <v>27.0</v>
      </c>
      <c r="Z404" s="16">
        <v>26.0</v>
      </c>
      <c r="AA404" s="17">
        <v>20.0</v>
      </c>
      <c r="AB404" s="18">
        <v>158.0</v>
      </c>
      <c r="AC404" s="19">
        <v>13.0</v>
      </c>
      <c r="AD404" s="20">
        <v>30.0</v>
      </c>
      <c r="AE404" s="21">
        <v>56.0</v>
      </c>
      <c r="AF404" s="22">
        <v>38.0</v>
      </c>
      <c r="AG404" s="38"/>
      <c r="AH404" s="14">
        <v>20.0</v>
      </c>
      <c r="AI404" s="15">
        <v>49.0</v>
      </c>
      <c r="AJ404" s="16">
        <v>22.0</v>
      </c>
      <c r="AK404" s="20">
        <v>28.0</v>
      </c>
      <c r="AL404" s="21">
        <v>55.0</v>
      </c>
      <c r="AM404" s="22">
        <v>42.0</v>
      </c>
      <c r="AN404" s="39">
        <f t="shared" ref="AN404:AP404" si="402">AH404/(AH404+AK404)</f>
        <v>0.4166666667</v>
      </c>
      <c r="AO404" s="39">
        <f t="shared" si="402"/>
        <v>0.4711538462</v>
      </c>
      <c r="AP404" s="39">
        <f t="shared" si="402"/>
        <v>0.34375</v>
      </c>
      <c r="AQ404" s="23"/>
      <c r="AR404" s="23"/>
      <c r="AS404" s="23"/>
    </row>
    <row r="405">
      <c r="A405" s="29">
        <v>6003.0</v>
      </c>
      <c r="B405" s="30">
        <v>1099.0</v>
      </c>
      <c r="C405" s="31" t="s">
        <v>0</v>
      </c>
      <c r="D405" s="5">
        <v>18.0</v>
      </c>
      <c r="E405" s="6">
        <v>41.0</v>
      </c>
      <c r="F405" s="7">
        <v>9.0</v>
      </c>
      <c r="G405" s="8">
        <v>94.0</v>
      </c>
      <c r="H405" s="9">
        <v>205.0</v>
      </c>
      <c r="I405" s="10">
        <v>55.0</v>
      </c>
      <c r="J405" s="11">
        <v>31.0</v>
      </c>
      <c r="K405" s="12">
        <v>10.0</v>
      </c>
      <c r="L405" s="13">
        <v>64.0</v>
      </c>
      <c r="M405" s="31"/>
      <c r="N405" s="14">
        <v>42.0</v>
      </c>
      <c r="O405" s="15">
        <v>61.0</v>
      </c>
      <c r="P405" s="16">
        <v>18.0</v>
      </c>
      <c r="Q405" s="17">
        <v>32.0</v>
      </c>
      <c r="R405" s="18">
        <v>143.0</v>
      </c>
      <c r="S405" s="19">
        <v>15.0</v>
      </c>
      <c r="T405" s="20">
        <v>60.0</v>
      </c>
      <c r="U405" s="21">
        <v>69.0</v>
      </c>
      <c r="V405" s="22">
        <v>41.0</v>
      </c>
      <c r="W405" s="31"/>
      <c r="X405" s="14">
        <v>19.0</v>
      </c>
      <c r="Y405" s="15">
        <v>21.0</v>
      </c>
      <c r="Z405" s="16">
        <v>10.0</v>
      </c>
      <c r="AA405" s="17">
        <v>32.0</v>
      </c>
      <c r="AB405" s="18">
        <v>145.0</v>
      </c>
      <c r="AC405" s="19">
        <v>15.0</v>
      </c>
      <c r="AD405" s="20">
        <v>57.0</v>
      </c>
      <c r="AE405" s="21">
        <v>56.0</v>
      </c>
      <c r="AF405" s="22">
        <v>28.0</v>
      </c>
      <c r="AG405" s="38"/>
      <c r="AH405" s="14">
        <v>42.0</v>
      </c>
      <c r="AI405" s="15">
        <v>61.0</v>
      </c>
      <c r="AJ405" s="16">
        <v>18.0</v>
      </c>
      <c r="AK405" s="20">
        <v>60.0</v>
      </c>
      <c r="AL405" s="21">
        <v>69.0</v>
      </c>
      <c r="AM405" s="22">
        <v>41.0</v>
      </c>
      <c r="AN405" s="39">
        <f t="shared" ref="AN405:AP405" si="403">AH405/(AH405+AK405)</f>
        <v>0.4117647059</v>
      </c>
      <c r="AO405" s="39">
        <f t="shared" si="403"/>
        <v>0.4692307692</v>
      </c>
      <c r="AP405" s="39">
        <f t="shared" si="403"/>
        <v>0.3050847458</v>
      </c>
      <c r="AQ405" s="23"/>
      <c r="AR405" s="23"/>
      <c r="AS405" s="23"/>
    </row>
    <row r="406">
      <c r="A406" s="29">
        <v>6004.0</v>
      </c>
      <c r="B406" s="30">
        <v>1458.0</v>
      </c>
      <c r="C406" s="31" t="s">
        <v>0</v>
      </c>
      <c r="D406" s="5">
        <v>22.0</v>
      </c>
      <c r="E406" s="6">
        <v>49.0</v>
      </c>
      <c r="F406" s="7">
        <v>8.0</v>
      </c>
      <c r="G406" s="8">
        <v>148.0</v>
      </c>
      <c r="H406" s="9">
        <v>294.0</v>
      </c>
      <c r="I406" s="10">
        <v>64.0</v>
      </c>
      <c r="J406" s="11">
        <v>32.0</v>
      </c>
      <c r="K406" s="12">
        <v>7.0</v>
      </c>
      <c r="L406" s="13">
        <v>105.0</v>
      </c>
      <c r="M406" s="31"/>
      <c r="N406" s="14">
        <v>59.0</v>
      </c>
      <c r="O406" s="15">
        <v>66.0</v>
      </c>
      <c r="P406" s="16">
        <v>15.0</v>
      </c>
      <c r="Q406" s="17">
        <v>66.0</v>
      </c>
      <c r="R406" s="18">
        <v>209.0</v>
      </c>
      <c r="S406" s="19">
        <v>14.0</v>
      </c>
      <c r="T406" s="20">
        <v>71.0</v>
      </c>
      <c r="U406" s="21">
        <v>98.0</v>
      </c>
      <c r="V406" s="22">
        <v>53.0</v>
      </c>
      <c r="W406" s="31"/>
      <c r="X406" s="14">
        <v>32.0</v>
      </c>
      <c r="Y406" s="15">
        <v>32.0</v>
      </c>
      <c r="Z406" s="16">
        <v>19.0</v>
      </c>
      <c r="AA406" s="17">
        <v>65.0</v>
      </c>
      <c r="AB406" s="18">
        <v>204.0</v>
      </c>
      <c r="AC406" s="19">
        <v>12.0</v>
      </c>
      <c r="AD406" s="20">
        <v>70.0</v>
      </c>
      <c r="AE406" s="21">
        <v>84.0</v>
      </c>
      <c r="AF406" s="22">
        <v>37.0</v>
      </c>
      <c r="AG406" s="38"/>
      <c r="AH406" s="14">
        <v>59.0</v>
      </c>
      <c r="AI406" s="15">
        <v>66.0</v>
      </c>
      <c r="AJ406" s="16">
        <v>15.0</v>
      </c>
      <c r="AK406" s="20">
        <v>71.0</v>
      </c>
      <c r="AL406" s="21">
        <v>98.0</v>
      </c>
      <c r="AM406" s="22">
        <v>53.0</v>
      </c>
      <c r="AN406" s="39">
        <f t="shared" ref="AN406:AP406" si="404">AH406/(AH406+AK406)</f>
        <v>0.4538461538</v>
      </c>
      <c r="AO406" s="39">
        <f t="shared" si="404"/>
        <v>0.4024390244</v>
      </c>
      <c r="AP406" s="39">
        <f t="shared" si="404"/>
        <v>0.2205882353</v>
      </c>
      <c r="AQ406" s="23"/>
      <c r="AR406" s="23"/>
      <c r="AS406" s="23"/>
    </row>
    <row r="407">
      <c r="A407" s="29">
        <v>6007.0</v>
      </c>
      <c r="B407" s="30">
        <v>2030.0</v>
      </c>
      <c r="C407" s="31" t="s">
        <v>0</v>
      </c>
      <c r="D407" s="5">
        <v>20.0</v>
      </c>
      <c r="E407" s="6">
        <v>43.0</v>
      </c>
      <c r="F407" s="7">
        <v>36.0</v>
      </c>
      <c r="G407" s="8">
        <v>63.0</v>
      </c>
      <c r="H407" s="9">
        <v>110.0</v>
      </c>
      <c r="I407" s="10">
        <v>46.0</v>
      </c>
      <c r="J407" s="11">
        <v>21.0</v>
      </c>
      <c r="K407" s="12">
        <v>30.0</v>
      </c>
      <c r="L407" s="13">
        <v>54.0</v>
      </c>
      <c r="M407" s="31"/>
      <c r="N407" s="14">
        <v>26.0</v>
      </c>
      <c r="O407" s="15">
        <v>29.0</v>
      </c>
      <c r="P407" s="16">
        <v>19.0</v>
      </c>
      <c r="Q407" s="17">
        <v>17.0</v>
      </c>
      <c r="R407" s="18">
        <v>111.0</v>
      </c>
      <c r="S407" s="19">
        <v>16.0</v>
      </c>
      <c r="T407" s="20">
        <v>48.0</v>
      </c>
      <c r="U407" s="21">
        <v>44.0</v>
      </c>
      <c r="V407" s="22">
        <v>53.0</v>
      </c>
      <c r="W407" s="31"/>
      <c r="X407" s="14">
        <v>16.0</v>
      </c>
      <c r="Y407" s="15">
        <v>13.0</v>
      </c>
      <c r="Z407" s="16">
        <v>32.0</v>
      </c>
      <c r="AA407" s="17">
        <v>16.0</v>
      </c>
      <c r="AB407" s="18">
        <v>111.0</v>
      </c>
      <c r="AC407" s="19">
        <v>16.0</v>
      </c>
      <c r="AD407" s="20">
        <v>38.0</v>
      </c>
      <c r="AE407" s="21">
        <v>48.0</v>
      </c>
      <c r="AF407" s="22">
        <v>34.0</v>
      </c>
      <c r="AG407" s="38"/>
      <c r="AH407" s="14">
        <v>26.0</v>
      </c>
      <c r="AI407" s="15">
        <v>29.0</v>
      </c>
      <c r="AJ407" s="16">
        <v>19.0</v>
      </c>
      <c r="AK407" s="20">
        <v>48.0</v>
      </c>
      <c r="AL407" s="21">
        <v>44.0</v>
      </c>
      <c r="AM407" s="22">
        <v>53.0</v>
      </c>
      <c r="AN407" s="39">
        <f t="shared" ref="AN407:AP407" si="405">AH407/(AH407+AK407)</f>
        <v>0.3513513514</v>
      </c>
      <c r="AO407" s="39">
        <f t="shared" si="405"/>
        <v>0.397260274</v>
      </c>
      <c r="AP407" s="39">
        <f t="shared" si="405"/>
        <v>0.2638888889</v>
      </c>
      <c r="AQ407" s="23"/>
      <c r="AR407" s="23"/>
      <c r="AS407" s="23"/>
    </row>
    <row r="408">
      <c r="A408" s="29">
        <v>6009.0</v>
      </c>
      <c r="B408" s="30">
        <v>1588.0</v>
      </c>
      <c r="C408" s="31" t="s">
        <v>0</v>
      </c>
      <c r="D408" s="5">
        <v>16.0</v>
      </c>
      <c r="E408" s="6">
        <v>51.0</v>
      </c>
      <c r="F408" s="7">
        <v>22.0</v>
      </c>
      <c r="G408" s="8">
        <v>42.0</v>
      </c>
      <c r="H408" s="9">
        <v>111.0</v>
      </c>
      <c r="I408" s="10">
        <v>37.0</v>
      </c>
      <c r="J408" s="11">
        <v>11.0</v>
      </c>
      <c r="K408" s="12">
        <v>14.0</v>
      </c>
      <c r="L408" s="13">
        <v>49.0</v>
      </c>
      <c r="M408" s="31"/>
      <c r="N408" s="14">
        <v>11.0</v>
      </c>
      <c r="O408" s="15">
        <v>26.0</v>
      </c>
      <c r="P408" s="16">
        <v>13.0</v>
      </c>
      <c r="Q408" s="17">
        <v>24.0</v>
      </c>
      <c r="R408" s="18">
        <v>94.0</v>
      </c>
      <c r="S408" s="19">
        <v>19.0</v>
      </c>
      <c r="T408" s="20">
        <v>21.0</v>
      </c>
      <c r="U408" s="21">
        <v>48.0</v>
      </c>
      <c r="V408" s="22">
        <v>30.0</v>
      </c>
      <c r="W408" s="31"/>
      <c r="X408" s="14">
        <v>6.0</v>
      </c>
      <c r="Y408" s="15">
        <v>16.0</v>
      </c>
      <c r="Z408" s="16">
        <v>17.0</v>
      </c>
      <c r="AA408" s="17">
        <v>24.0</v>
      </c>
      <c r="AB408" s="18">
        <v>94.0</v>
      </c>
      <c r="AC408" s="19">
        <v>18.0</v>
      </c>
      <c r="AD408" s="20">
        <v>21.0</v>
      </c>
      <c r="AE408" s="21">
        <v>42.0</v>
      </c>
      <c r="AF408" s="22">
        <v>22.0</v>
      </c>
      <c r="AG408" s="38"/>
      <c r="AH408" s="14">
        <v>11.0</v>
      </c>
      <c r="AI408" s="15">
        <v>26.0</v>
      </c>
      <c r="AJ408" s="16">
        <v>13.0</v>
      </c>
      <c r="AK408" s="20">
        <v>21.0</v>
      </c>
      <c r="AL408" s="21">
        <v>48.0</v>
      </c>
      <c r="AM408" s="22">
        <v>30.0</v>
      </c>
      <c r="AN408" s="39">
        <f t="shared" ref="AN408:AP408" si="406">AH408/(AH408+AK408)</f>
        <v>0.34375</v>
      </c>
      <c r="AO408" s="39">
        <f t="shared" si="406"/>
        <v>0.3513513514</v>
      </c>
      <c r="AP408" s="39">
        <f t="shared" si="406"/>
        <v>0.3023255814</v>
      </c>
      <c r="AQ408" s="23"/>
      <c r="AR408" s="23"/>
      <c r="AS408" s="23"/>
    </row>
    <row r="409">
      <c r="A409" s="29">
        <v>6011.0</v>
      </c>
      <c r="B409" s="30">
        <v>1013.0</v>
      </c>
      <c r="C409" s="31" t="s">
        <v>0</v>
      </c>
      <c r="D409" s="5">
        <v>8.0</v>
      </c>
      <c r="E409" s="6">
        <v>17.0</v>
      </c>
      <c r="F409" s="7">
        <v>17.0</v>
      </c>
      <c r="G409" s="8">
        <v>23.0</v>
      </c>
      <c r="H409" s="9">
        <v>76.0</v>
      </c>
      <c r="I409" s="10">
        <v>22.0</v>
      </c>
      <c r="J409" s="11">
        <v>15.0</v>
      </c>
      <c r="K409" s="12">
        <v>9.0</v>
      </c>
      <c r="L409" s="13">
        <v>43.0</v>
      </c>
      <c r="M409" s="31"/>
      <c r="N409" s="14">
        <v>6.0</v>
      </c>
      <c r="O409" s="15">
        <v>11.0</v>
      </c>
      <c r="P409" s="16">
        <v>12.0</v>
      </c>
      <c r="Q409" s="17">
        <v>17.0</v>
      </c>
      <c r="R409" s="18">
        <v>69.0</v>
      </c>
      <c r="S409" s="19">
        <v>14.0</v>
      </c>
      <c r="T409" s="20">
        <v>14.0</v>
      </c>
      <c r="U409" s="21">
        <v>24.0</v>
      </c>
      <c r="V409" s="22">
        <v>18.0</v>
      </c>
      <c r="W409" s="31"/>
      <c r="X409" s="14">
        <v>5.0</v>
      </c>
      <c r="Y409" s="15">
        <v>6.0</v>
      </c>
      <c r="Z409" s="16">
        <v>6.0</v>
      </c>
      <c r="AA409" s="17">
        <v>17.0</v>
      </c>
      <c r="AB409" s="18">
        <v>63.0</v>
      </c>
      <c r="AC409" s="19">
        <v>13.0</v>
      </c>
      <c r="AD409" s="20">
        <v>11.0</v>
      </c>
      <c r="AE409" s="21">
        <v>23.0</v>
      </c>
      <c r="AF409" s="22">
        <v>14.0</v>
      </c>
      <c r="AG409" s="38"/>
      <c r="AH409" s="14">
        <v>6.0</v>
      </c>
      <c r="AI409" s="15">
        <v>11.0</v>
      </c>
      <c r="AJ409" s="16">
        <v>12.0</v>
      </c>
      <c r="AK409" s="20">
        <v>14.0</v>
      </c>
      <c r="AL409" s="21">
        <v>24.0</v>
      </c>
      <c r="AM409" s="22">
        <v>18.0</v>
      </c>
      <c r="AN409" s="39">
        <f t="shared" ref="AN409:AP409" si="407">AH409/(AH409+AK409)</f>
        <v>0.3</v>
      </c>
      <c r="AO409" s="39">
        <f t="shared" si="407"/>
        <v>0.3142857143</v>
      </c>
      <c r="AP409" s="39">
        <f t="shared" si="407"/>
        <v>0.4</v>
      </c>
      <c r="AQ409" s="23"/>
      <c r="AR409" s="23"/>
      <c r="AS409" s="23"/>
    </row>
    <row r="410">
      <c r="A410" s="29">
        <v>6012.0</v>
      </c>
      <c r="B410" s="30">
        <v>1030.0</v>
      </c>
      <c r="C410" s="31" t="s">
        <v>0</v>
      </c>
      <c r="D410" s="5">
        <v>3.0</v>
      </c>
      <c r="E410" s="6">
        <v>21.0</v>
      </c>
      <c r="F410" s="7">
        <v>20.0</v>
      </c>
      <c r="G410" s="8">
        <v>27.0</v>
      </c>
      <c r="H410" s="9">
        <v>60.0</v>
      </c>
      <c r="I410" s="10">
        <v>36.0</v>
      </c>
      <c r="J410" s="11">
        <v>9.0</v>
      </c>
      <c r="K410" s="12">
        <v>8.0</v>
      </c>
      <c r="L410" s="13">
        <v>25.0</v>
      </c>
      <c r="M410" s="31"/>
      <c r="N410" s="14">
        <v>9.0</v>
      </c>
      <c r="O410" s="15">
        <v>12.0</v>
      </c>
      <c r="P410" s="16">
        <v>17.0</v>
      </c>
      <c r="Q410" s="17">
        <v>16.0</v>
      </c>
      <c r="R410" s="18">
        <v>47.0</v>
      </c>
      <c r="S410" s="19">
        <v>4.0</v>
      </c>
      <c r="T410" s="20">
        <v>14.0</v>
      </c>
      <c r="U410" s="21">
        <v>25.0</v>
      </c>
      <c r="V410" s="22">
        <v>28.0</v>
      </c>
      <c r="W410" s="31"/>
      <c r="X410" s="14">
        <v>9.0</v>
      </c>
      <c r="Y410" s="15">
        <v>4.0</v>
      </c>
      <c r="Z410" s="16">
        <v>21.0</v>
      </c>
      <c r="AA410" s="17">
        <v>15.0</v>
      </c>
      <c r="AB410" s="18">
        <v>41.0</v>
      </c>
      <c r="AC410" s="19">
        <v>6.0</v>
      </c>
      <c r="AD410" s="20">
        <v>16.0</v>
      </c>
      <c r="AE410" s="21">
        <v>16.0</v>
      </c>
      <c r="AF410" s="22">
        <v>17.0</v>
      </c>
      <c r="AG410" s="38"/>
      <c r="AH410" s="14">
        <v>9.0</v>
      </c>
      <c r="AI410" s="15">
        <v>12.0</v>
      </c>
      <c r="AJ410" s="16">
        <v>17.0</v>
      </c>
      <c r="AK410" s="20">
        <v>14.0</v>
      </c>
      <c r="AL410" s="21">
        <v>25.0</v>
      </c>
      <c r="AM410" s="22">
        <v>28.0</v>
      </c>
      <c r="AN410" s="39">
        <f t="shared" ref="AN410:AP410" si="408">AH410/(AH410+AK410)</f>
        <v>0.3913043478</v>
      </c>
      <c r="AO410" s="39">
        <f t="shared" si="408"/>
        <v>0.3243243243</v>
      </c>
      <c r="AP410" s="39">
        <f t="shared" si="408"/>
        <v>0.3777777778</v>
      </c>
      <c r="AQ410" s="23"/>
      <c r="AR410" s="23"/>
      <c r="AS410" s="23"/>
    </row>
    <row r="411">
      <c r="A411" s="29">
        <v>6014.0</v>
      </c>
      <c r="B411" s="30">
        <v>1399.0</v>
      </c>
      <c r="C411" s="31" t="s">
        <v>0</v>
      </c>
      <c r="D411" s="5">
        <v>25.0</v>
      </c>
      <c r="E411" s="6">
        <v>21.0</v>
      </c>
      <c r="F411" s="7">
        <v>7.0</v>
      </c>
      <c r="G411" s="8">
        <v>38.0</v>
      </c>
      <c r="H411" s="9">
        <v>114.0</v>
      </c>
      <c r="I411" s="10">
        <v>25.0</v>
      </c>
      <c r="J411" s="11">
        <v>20.0</v>
      </c>
      <c r="K411" s="12">
        <v>6.0</v>
      </c>
      <c r="L411" s="13">
        <v>62.0</v>
      </c>
      <c r="M411" s="31"/>
      <c r="N411" s="14">
        <v>22.0</v>
      </c>
      <c r="O411" s="15">
        <v>21.0</v>
      </c>
      <c r="P411" s="16">
        <v>11.0</v>
      </c>
      <c r="Q411" s="17">
        <v>27.0</v>
      </c>
      <c r="R411" s="18">
        <v>87.0</v>
      </c>
      <c r="S411" s="19">
        <v>6.0</v>
      </c>
      <c r="T411" s="20">
        <v>19.0</v>
      </c>
      <c r="U411" s="21">
        <v>44.0</v>
      </c>
      <c r="V411" s="22">
        <v>16.0</v>
      </c>
      <c r="W411" s="31"/>
      <c r="X411" s="14">
        <v>12.0</v>
      </c>
      <c r="Y411" s="15">
        <v>8.0</v>
      </c>
      <c r="Z411" s="16">
        <v>9.0</v>
      </c>
      <c r="AA411" s="17">
        <v>25.0</v>
      </c>
      <c r="AB411" s="18">
        <v>88.0</v>
      </c>
      <c r="AC411" s="19">
        <v>6.0</v>
      </c>
      <c r="AD411" s="20">
        <v>22.0</v>
      </c>
      <c r="AE411" s="21">
        <v>43.0</v>
      </c>
      <c r="AF411" s="22">
        <v>13.0</v>
      </c>
      <c r="AG411" s="38"/>
      <c r="AH411" s="14">
        <v>22.0</v>
      </c>
      <c r="AI411" s="15">
        <v>21.0</v>
      </c>
      <c r="AJ411" s="16">
        <v>11.0</v>
      </c>
      <c r="AK411" s="20">
        <v>19.0</v>
      </c>
      <c r="AL411" s="21">
        <v>44.0</v>
      </c>
      <c r="AM411" s="22">
        <v>16.0</v>
      </c>
      <c r="AN411" s="39">
        <f t="shared" ref="AN411:AP411" si="409">AH411/(AH411+AK411)</f>
        <v>0.5365853659</v>
      </c>
      <c r="AO411" s="39">
        <f t="shared" si="409"/>
        <v>0.3230769231</v>
      </c>
      <c r="AP411" s="39">
        <f t="shared" si="409"/>
        <v>0.4074074074</v>
      </c>
      <c r="AQ411" s="23"/>
      <c r="AR411" s="23"/>
      <c r="AS411" s="23"/>
    </row>
    <row r="412">
      <c r="A412" s="29">
        <v>6015.0</v>
      </c>
      <c r="B412" s="30">
        <v>1359.0</v>
      </c>
      <c r="C412" s="31" t="s">
        <v>0</v>
      </c>
      <c r="D412" s="5">
        <v>8.0</v>
      </c>
      <c r="E412" s="6">
        <v>24.0</v>
      </c>
      <c r="F412" s="7">
        <v>11.0</v>
      </c>
      <c r="G412" s="8">
        <v>26.0</v>
      </c>
      <c r="H412" s="9">
        <v>68.0</v>
      </c>
      <c r="I412" s="10">
        <v>13.0</v>
      </c>
      <c r="J412" s="11">
        <v>13.0</v>
      </c>
      <c r="K412" s="12">
        <v>14.0</v>
      </c>
      <c r="L412" s="13">
        <v>25.0</v>
      </c>
      <c r="M412" s="31"/>
      <c r="N412" s="14">
        <v>3.0</v>
      </c>
      <c r="O412" s="15">
        <v>15.0</v>
      </c>
      <c r="P412" s="16">
        <v>8.0</v>
      </c>
      <c r="Q412" s="17">
        <v>20.0</v>
      </c>
      <c r="R412" s="18">
        <v>61.0</v>
      </c>
      <c r="S412" s="19">
        <v>9.0</v>
      </c>
      <c r="T412" s="20">
        <v>16.0</v>
      </c>
      <c r="U412" s="21">
        <v>19.0</v>
      </c>
      <c r="V412" s="22">
        <v>13.0</v>
      </c>
      <c r="W412" s="31"/>
      <c r="X412" s="14">
        <v>5.0</v>
      </c>
      <c r="Y412" s="15">
        <v>4.0</v>
      </c>
      <c r="Z412" s="16">
        <v>13.0</v>
      </c>
      <c r="AA412" s="17">
        <v>21.0</v>
      </c>
      <c r="AB412" s="18">
        <v>61.0</v>
      </c>
      <c r="AC412" s="19">
        <v>12.0</v>
      </c>
      <c r="AD412" s="20">
        <v>14.0</v>
      </c>
      <c r="AE412" s="21">
        <v>22.0</v>
      </c>
      <c r="AF412" s="22">
        <v>8.0</v>
      </c>
      <c r="AG412" s="38"/>
      <c r="AH412" s="14">
        <v>3.0</v>
      </c>
      <c r="AI412" s="15">
        <v>15.0</v>
      </c>
      <c r="AJ412" s="16">
        <v>8.0</v>
      </c>
      <c r="AK412" s="20">
        <v>16.0</v>
      </c>
      <c r="AL412" s="21">
        <v>19.0</v>
      </c>
      <c r="AM412" s="22">
        <v>13.0</v>
      </c>
      <c r="AN412" s="39">
        <f t="shared" ref="AN412:AP412" si="410">AH412/(AH412+AK412)</f>
        <v>0.1578947368</v>
      </c>
      <c r="AO412" s="39">
        <f t="shared" si="410"/>
        <v>0.4411764706</v>
      </c>
      <c r="AP412" s="39">
        <f t="shared" si="410"/>
        <v>0.380952381</v>
      </c>
      <c r="AQ412" s="23"/>
      <c r="AR412" s="23"/>
      <c r="AS412" s="23"/>
    </row>
    <row r="413">
      <c r="A413" s="29">
        <v>6016.0</v>
      </c>
      <c r="B413" s="30">
        <v>2203.0</v>
      </c>
      <c r="C413" s="31" t="s">
        <v>0</v>
      </c>
      <c r="D413" s="5">
        <v>23.0</v>
      </c>
      <c r="E413" s="6">
        <v>30.0</v>
      </c>
      <c r="F413" s="7">
        <v>14.0</v>
      </c>
      <c r="G413" s="8">
        <v>69.0</v>
      </c>
      <c r="H413" s="9">
        <v>129.0</v>
      </c>
      <c r="I413" s="10">
        <v>25.0</v>
      </c>
      <c r="J413" s="11">
        <v>27.0</v>
      </c>
      <c r="K413" s="12">
        <v>12.0</v>
      </c>
      <c r="L413" s="13">
        <v>67.0</v>
      </c>
      <c r="M413" s="31"/>
      <c r="N413" s="14">
        <v>20.0</v>
      </c>
      <c r="O413" s="15">
        <v>22.0</v>
      </c>
      <c r="P413" s="16">
        <v>10.0</v>
      </c>
      <c r="Q413" s="17">
        <v>42.0</v>
      </c>
      <c r="R413" s="18">
        <v>116.0</v>
      </c>
      <c r="S413" s="19">
        <v>16.0</v>
      </c>
      <c r="T413" s="20">
        <v>40.0</v>
      </c>
      <c r="U413" s="21">
        <v>34.0</v>
      </c>
      <c r="V413" s="22">
        <v>20.0</v>
      </c>
      <c r="W413" s="31"/>
      <c r="X413" s="14">
        <v>19.0</v>
      </c>
      <c r="Y413" s="15">
        <v>12.0</v>
      </c>
      <c r="Z413" s="16">
        <v>14.0</v>
      </c>
      <c r="AA413" s="17">
        <v>45.0</v>
      </c>
      <c r="AB413" s="18">
        <v>125.0</v>
      </c>
      <c r="AC413" s="19">
        <v>13.0</v>
      </c>
      <c r="AD413" s="20">
        <v>37.0</v>
      </c>
      <c r="AE413" s="21">
        <v>30.0</v>
      </c>
      <c r="AF413" s="22">
        <v>11.0</v>
      </c>
      <c r="AG413" s="38"/>
      <c r="AH413" s="14">
        <v>20.0</v>
      </c>
      <c r="AI413" s="15">
        <v>22.0</v>
      </c>
      <c r="AJ413" s="16">
        <v>10.0</v>
      </c>
      <c r="AK413" s="20">
        <v>40.0</v>
      </c>
      <c r="AL413" s="21">
        <v>34.0</v>
      </c>
      <c r="AM413" s="22">
        <v>20.0</v>
      </c>
      <c r="AN413" s="39">
        <f t="shared" ref="AN413:AP413" si="411">AH413/(AH413+AK413)</f>
        <v>0.3333333333</v>
      </c>
      <c r="AO413" s="39">
        <f t="shared" si="411"/>
        <v>0.3928571429</v>
      </c>
      <c r="AP413" s="39">
        <f t="shared" si="411"/>
        <v>0.3333333333</v>
      </c>
      <c r="AQ413" s="23"/>
      <c r="AR413" s="23"/>
      <c r="AS413" s="23"/>
    </row>
    <row r="414">
      <c r="A414" s="29">
        <v>6017.0</v>
      </c>
      <c r="B414" s="30">
        <v>2829.0</v>
      </c>
      <c r="C414" s="31" t="s">
        <v>0</v>
      </c>
      <c r="D414" s="5">
        <v>33.0</v>
      </c>
      <c r="E414" s="6">
        <v>40.0</v>
      </c>
      <c r="F414" s="7">
        <v>35.0</v>
      </c>
      <c r="G414" s="8">
        <v>77.0</v>
      </c>
      <c r="H414" s="9">
        <v>159.0</v>
      </c>
      <c r="I414" s="10">
        <v>74.0</v>
      </c>
      <c r="J414" s="11">
        <v>34.0</v>
      </c>
      <c r="K414" s="12">
        <v>27.0</v>
      </c>
      <c r="L414" s="13">
        <v>97.0</v>
      </c>
      <c r="M414" s="31"/>
      <c r="N414" s="14">
        <v>27.0</v>
      </c>
      <c r="O414" s="15">
        <v>26.0</v>
      </c>
      <c r="P414" s="16">
        <v>26.0</v>
      </c>
      <c r="Q414" s="17">
        <v>56.0</v>
      </c>
      <c r="R414" s="18">
        <v>158.0</v>
      </c>
      <c r="S414" s="19">
        <v>36.0</v>
      </c>
      <c r="T414" s="20">
        <v>51.0</v>
      </c>
      <c r="U414" s="21">
        <v>69.0</v>
      </c>
      <c r="V414" s="22">
        <v>47.0</v>
      </c>
      <c r="W414" s="31"/>
      <c r="X414" s="14">
        <v>27.0</v>
      </c>
      <c r="Y414" s="15">
        <v>13.0</v>
      </c>
      <c r="Z414" s="16">
        <v>22.0</v>
      </c>
      <c r="AA414" s="17">
        <v>50.0</v>
      </c>
      <c r="AB414" s="18">
        <v>152.0</v>
      </c>
      <c r="AC414" s="19">
        <v>36.0</v>
      </c>
      <c r="AD414" s="20">
        <v>39.0</v>
      </c>
      <c r="AE414" s="21">
        <v>61.0</v>
      </c>
      <c r="AF414" s="22">
        <v>35.0</v>
      </c>
      <c r="AG414" s="38"/>
      <c r="AH414" s="14">
        <v>27.0</v>
      </c>
      <c r="AI414" s="15">
        <v>26.0</v>
      </c>
      <c r="AJ414" s="16">
        <v>26.0</v>
      </c>
      <c r="AK414" s="20">
        <v>51.0</v>
      </c>
      <c r="AL414" s="21">
        <v>69.0</v>
      </c>
      <c r="AM414" s="22">
        <v>47.0</v>
      </c>
      <c r="AN414" s="39">
        <f t="shared" ref="AN414:AP414" si="412">AH414/(AH414+AK414)</f>
        <v>0.3461538462</v>
      </c>
      <c r="AO414" s="39">
        <f t="shared" si="412"/>
        <v>0.2736842105</v>
      </c>
      <c r="AP414" s="39">
        <f t="shared" si="412"/>
        <v>0.3561643836</v>
      </c>
      <c r="AQ414" s="23"/>
      <c r="AR414" s="23"/>
      <c r="AS414" s="23"/>
    </row>
    <row r="415">
      <c r="A415" s="29">
        <v>6018.0</v>
      </c>
      <c r="B415" s="30">
        <v>909.0</v>
      </c>
      <c r="C415" s="31" t="s">
        <v>0</v>
      </c>
      <c r="D415" s="5">
        <v>6.0</v>
      </c>
      <c r="E415" s="6">
        <v>26.0</v>
      </c>
      <c r="F415" s="7">
        <v>16.0</v>
      </c>
      <c r="G415" s="8">
        <v>38.0</v>
      </c>
      <c r="H415" s="9">
        <v>128.0</v>
      </c>
      <c r="I415" s="10">
        <v>26.0</v>
      </c>
      <c r="J415" s="11">
        <v>17.0</v>
      </c>
      <c r="K415" s="12">
        <v>2.0</v>
      </c>
      <c r="L415" s="13">
        <v>25.0</v>
      </c>
      <c r="M415" s="31"/>
      <c r="N415" s="14">
        <v>8.0</v>
      </c>
      <c r="O415" s="15">
        <v>34.0</v>
      </c>
      <c r="P415" s="16">
        <v>8.0</v>
      </c>
      <c r="Q415" s="17">
        <v>22.0</v>
      </c>
      <c r="R415" s="18">
        <v>57.0</v>
      </c>
      <c r="S415" s="19">
        <v>7.0</v>
      </c>
      <c r="T415" s="20">
        <v>23.0</v>
      </c>
      <c r="U415" s="21">
        <v>69.0</v>
      </c>
      <c r="V415" s="22">
        <v>27.0</v>
      </c>
      <c r="W415" s="31"/>
      <c r="X415" s="14">
        <v>5.0</v>
      </c>
      <c r="Y415" s="15">
        <v>9.0</v>
      </c>
      <c r="Z415" s="16">
        <v>11.0</v>
      </c>
      <c r="AA415" s="17">
        <v>23.0</v>
      </c>
      <c r="AB415" s="18">
        <v>62.0</v>
      </c>
      <c r="AC415" s="19">
        <v>5.0</v>
      </c>
      <c r="AD415" s="20">
        <v>22.0</v>
      </c>
      <c r="AE415" s="21">
        <v>79.0</v>
      </c>
      <c r="AF415" s="22">
        <v>22.0</v>
      </c>
      <c r="AG415" s="38"/>
      <c r="AH415" s="14">
        <v>8.0</v>
      </c>
      <c r="AI415" s="15">
        <v>34.0</v>
      </c>
      <c r="AJ415" s="16">
        <v>8.0</v>
      </c>
      <c r="AK415" s="20">
        <v>23.0</v>
      </c>
      <c r="AL415" s="21">
        <v>69.0</v>
      </c>
      <c r="AM415" s="22">
        <v>27.0</v>
      </c>
      <c r="AN415" s="39">
        <f t="shared" ref="AN415:AP415" si="413">AH415/(AH415+AK415)</f>
        <v>0.2580645161</v>
      </c>
      <c r="AO415" s="39">
        <f t="shared" si="413"/>
        <v>0.3300970874</v>
      </c>
      <c r="AP415" s="39">
        <f t="shared" si="413"/>
        <v>0.2285714286</v>
      </c>
      <c r="AQ415" s="23"/>
      <c r="AR415" s="23"/>
      <c r="AS415" s="23"/>
    </row>
    <row r="416">
      <c r="A416" s="29">
        <v>6030.0</v>
      </c>
      <c r="B416" s="30">
        <v>1171.0</v>
      </c>
      <c r="C416" s="31" t="s">
        <v>0</v>
      </c>
      <c r="D416" s="5">
        <v>10.0</v>
      </c>
      <c r="E416" s="6">
        <v>15.0</v>
      </c>
      <c r="F416" s="7">
        <v>13.0</v>
      </c>
      <c r="G416" s="8">
        <v>19.0</v>
      </c>
      <c r="H416" s="9">
        <v>81.0</v>
      </c>
      <c r="I416" s="10">
        <v>30.0</v>
      </c>
      <c r="J416" s="11">
        <v>5.0</v>
      </c>
      <c r="K416" s="12">
        <v>5.0</v>
      </c>
      <c r="L416" s="13">
        <v>36.0</v>
      </c>
      <c r="M416" s="31"/>
      <c r="N416" s="14">
        <v>8.0</v>
      </c>
      <c r="O416" s="15">
        <v>11.0</v>
      </c>
      <c r="P416" s="16">
        <v>7.0</v>
      </c>
      <c r="Q416" s="17">
        <v>14.0</v>
      </c>
      <c r="R416" s="18">
        <v>76.0</v>
      </c>
      <c r="S416" s="19">
        <v>15.0</v>
      </c>
      <c r="T416" s="20">
        <v>9.0</v>
      </c>
      <c r="U416" s="21">
        <v>17.0</v>
      </c>
      <c r="V416" s="22">
        <v>18.0</v>
      </c>
      <c r="W416" s="31"/>
      <c r="X416" s="14">
        <v>6.0</v>
      </c>
      <c r="Y416" s="15">
        <v>2.0</v>
      </c>
      <c r="Z416" s="16">
        <v>12.0</v>
      </c>
      <c r="AA416" s="17">
        <v>12.0</v>
      </c>
      <c r="AB416" s="18">
        <v>81.0</v>
      </c>
      <c r="AC416" s="19">
        <v>15.0</v>
      </c>
      <c r="AD416" s="20">
        <v>9.0</v>
      </c>
      <c r="AE416" s="21">
        <v>24.0</v>
      </c>
      <c r="AF416" s="22">
        <v>17.0</v>
      </c>
      <c r="AG416" s="38"/>
      <c r="AH416" s="14">
        <v>8.0</v>
      </c>
      <c r="AI416" s="15">
        <v>11.0</v>
      </c>
      <c r="AJ416" s="16">
        <v>7.0</v>
      </c>
      <c r="AK416" s="20">
        <v>9.0</v>
      </c>
      <c r="AL416" s="21">
        <v>17.0</v>
      </c>
      <c r="AM416" s="22">
        <v>18.0</v>
      </c>
      <c r="AN416" s="39">
        <f t="shared" ref="AN416:AP416" si="414">AH416/(AH416+AK416)</f>
        <v>0.4705882353</v>
      </c>
      <c r="AO416" s="39">
        <f t="shared" si="414"/>
        <v>0.3928571429</v>
      </c>
      <c r="AP416" s="39">
        <f t="shared" si="414"/>
        <v>0.28</v>
      </c>
      <c r="AQ416" s="23"/>
      <c r="AR416" s="23"/>
      <c r="AS416" s="23"/>
    </row>
    <row r="417">
      <c r="A417" s="29">
        <v>6031.0</v>
      </c>
      <c r="B417" s="30">
        <v>1096.0</v>
      </c>
      <c r="C417" s="31" t="s">
        <v>0</v>
      </c>
      <c r="D417" s="5">
        <v>11.0</v>
      </c>
      <c r="E417" s="6">
        <v>21.0</v>
      </c>
      <c r="F417" s="7">
        <v>10.0</v>
      </c>
      <c r="G417" s="8">
        <v>23.0</v>
      </c>
      <c r="H417" s="9">
        <v>53.0</v>
      </c>
      <c r="I417" s="10">
        <v>18.0</v>
      </c>
      <c r="J417" s="11">
        <v>4.0</v>
      </c>
      <c r="K417" s="12">
        <v>11.0</v>
      </c>
      <c r="L417" s="13">
        <v>20.0</v>
      </c>
      <c r="M417" s="31"/>
      <c r="N417" s="14">
        <v>4.0</v>
      </c>
      <c r="O417" s="15">
        <v>5.0</v>
      </c>
      <c r="P417" s="16">
        <v>4.0</v>
      </c>
      <c r="Q417" s="17">
        <v>21.0</v>
      </c>
      <c r="R417" s="18">
        <v>52.0</v>
      </c>
      <c r="S417" s="19">
        <v>17.0</v>
      </c>
      <c r="T417" s="20">
        <v>11.0</v>
      </c>
      <c r="U417" s="21">
        <v>7.0</v>
      </c>
      <c r="V417" s="22">
        <v>13.0</v>
      </c>
      <c r="W417" s="31"/>
      <c r="X417" s="14">
        <v>2.0</v>
      </c>
      <c r="Y417" s="15">
        <v>1.0</v>
      </c>
      <c r="Z417" s="16">
        <v>7.0</v>
      </c>
      <c r="AA417" s="17">
        <v>20.0</v>
      </c>
      <c r="AB417" s="18">
        <v>57.0</v>
      </c>
      <c r="AC417" s="19">
        <v>17.0</v>
      </c>
      <c r="AD417" s="20">
        <v>11.0</v>
      </c>
      <c r="AE417" s="21">
        <v>11.0</v>
      </c>
      <c r="AF417" s="22">
        <v>8.0</v>
      </c>
      <c r="AG417" s="38"/>
      <c r="AH417" s="14">
        <v>4.0</v>
      </c>
      <c r="AI417" s="15">
        <v>5.0</v>
      </c>
      <c r="AJ417" s="16">
        <v>4.0</v>
      </c>
      <c r="AK417" s="20">
        <v>11.0</v>
      </c>
      <c r="AL417" s="21">
        <v>7.0</v>
      </c>
      <c r="AM417" s="22">
        <v>13.0</v>
      </c>
      <c r="AN417" s="39">
        <f t="shared" ref="AN417:AP417" si="415">AH417/(AH417+AK417)</f>
        <v>0.2666666667</v>
      </c>
      <c r="AO417" s="39">
        <f t="shared" si="415"/>
        <v>0.4166666667</v>
      </c>
      <c r="AP417" s="39">
        <f t="shared" si="415"/>
        <v>0.2352941176</v>
      </c>
      <c r="AQ417" s="23"/>
      <c r="AR417" s="23"/>
      <c r="AS417" s="23"/>
    </row>
    <row r="418">
      <c r="A418" s="29">
        <v>6033.0</v>
      </c>
      <c r="B418" s="30">
        <v>1635.0</v>
      </c>
      <c r="C418" s="31" t="s">
        <v>0</v>
      </c>
      <c r="D418" s="5">
        <v>15.0</v>
      </c>
      <c r="E418" s="6">
        <v>17.0</v>
      </c>
      <c r="F418" s="7">
        <v>3.0</v>
      </c>
      <c r="G418" s="8">
        <v>35.0</v>
      </c>
      <c r="H418" s="9">
        <v>86.0</v>
      </c>
      <c r="I418" s="10">
        <v>16.0</v>
      </c>
      <c r="J418" s="11">
        <v>15.0</v>
      </c>
      <c r="K418" s="12">
        <v>7.0</v>
      </c>
      <c r="L418" s="13">
        <v>40.0</v>
      </c>
      <c r="M418" s="31"/>
      <c r="N418" s="14">
        <v>12.0</v>
      </c>
      <c r="O418" s="15">
        <v>12.0</v>
      </c>
      <c r="P418" s="16">
        <v>5.0</v>
      </c>
      <c r="Q418" s="17">
        <v>28.0</v>
      </c>
      <c r="R418" s="18">
        <v>77.0</v>
      </c>
      <c r="S418" s="19">
        <v>16.0</v>
      </c>
      <c r="T418" s="20">
        <v>15.0</v>
      </c>
      <c r="U418" s="21">
        <v>40.0</v>
      </c>
      <c r="V418" s="22">
        <v>9.0</v>
      </c>
      <c r="W418" s="31"/>
      <c r="X418" s="14">
        <v>7.0</v>
      </c>
      <c r="Y418" s="15">
        <v>7.0</v>
      </c>
      <c r="Z418" s="16">
        <v>1.0</v>
      </c>
      <c r="AA418" s="17">
        <v>29.0</v>
      </c>
      <c r="AB418" s="18">
        <v>75.0</v>
      </c>
      <c r="AC418" s="19">
        <v>15.0</v>
      </c>
      <c r="AD418" s="20">
        <v>14.0</v>
      </c>
      <c r="AE418" s="21">
        <v>29.0</v>
      </c>
      <c r="AF418" s="22">
        <v>10.0</v>
      </c>
      <c r="AG418" s="38"/>
      <c r="AH418" s="14">
        <v>12.0</v>
      </c>
      <c r="AI418" s="15">
        <v>12.0</v>
      </c>
      <c r="AJ418" s="16">
        <v>5.0</v>
      </c>
      <c r="AK418" s="20">
        <v>15.0</v>
      </c>
      <c r="AL418" s="21">
        <v>40.0</v>
      </c>
      <c r="AM418" s="22">
        <v>9.0</v>
      </c>
      <c r="AN418" s="39">
        <f t="shared" ref="AN418:AP418" si="416">AH418/(AH418+AK418)</f>
        <v>0.4444444444</v>
      </c>
      <c r="AO418" s="39">
        <f t="shared" si="416"/>
        <v>0.2307692308</v>
      </c>
      <c r="AP418" s="39">
        <f t="shared" si="416"/>
        <v>0.3571428571</v>
      </c>
      <c r="AQ418" s="23"/>
      <c r="AR418" s="23"/>
      <c r="AS418" s="23"/>
    </row>
    <row r="419">
      <c r="A419" s="29">
        <v>6036.0</v>
      </c>
      <c r="B419" s="30">
        <v>1465.0</v>
      </c>
      <c r="C419" s="31" t="s">
        <v>0</v>
      </c>
      <c r="D419" s="5">
        <v>10.0</v>
      </c>
      <c r="E419" s="6">
        <v>18.0</v>
      </c>
      <c r="F419" s="7">
        <v>9.0</v>
      </c>
      <c r="G419" s="8">
        <v>67.0</v>
      </c>
      <c r="H419" s="9">
        <v>127.0</v>
      </c>
      <c r="I419" s="10">
        <v>43.0</v>
      </c>
      <c r="J419" s="11">
        <v>9.0</v>
      </c>
      <c r="K419" s="12">
        <v>6.0</v>
      </c>
      <c r="L419" s="13">
        <v>54.0</v>
      </c>
      <c r="M419" s="31"/>
      <c r="N419" s="14">
        <v>26.0</v>
      </c>
      <c r="O419" s="15">
        <v>28.0</v>
      </c>
      <c r="P419" s="16">
        <v>15.0</v>
      </c>
      <c r="Q419" s="17">
        <v>18.0</v>
      </c>
      <c r="R419" s="18">
        <v>99.0</v>
      </c>
      <c r="S419" s="19">
        <v>11.0</v>
      </c>
      <c r="T419" s="20">
        <v>42.0</v>
      </c>
      <c r="U419" s="21">
        <v>40.0</v>
      </c>
      <c r="V419" s="22">
        <v>21.0</v>
      </c>
      <c r="W419" s="31"/>
      <c r="X419" s="14">
        <v>18.0</v>
      </c>
      <c r="Y419" s="15">
        <v>10.0</v>
      </c>
      <c r="Z419" s="16">
        <v>21.0</v>
      </c>
      <c r="AA419" s="17">
        <v>17.0</v>
      </c>
      <c r="AB419" s="18">
        <v>95.0</v>
      </c>
      <c r="AC419" s="19">
        <v>12.0</v>
      </c>
      <c r="AD419" s="20">
        <v>35.0</v>
      </c>
      <c r="AE419" s="21">
        <v>50.0</v>
      </c>
      <c r="AF419" s="22">
        <v>18.0</v>
      </c>
      <c r="AG419" s="38"/>
      <c r="AH419" s="14">
        <v>26.0</v>
      </c>
      <c r="AI419" s="15">
        <v>28.0</v>
      </c>
      <c r="AJ419" s="16">
        <v>15.0</v>
      </c>
      <c r="AK419" s="20">
        <v>42.0</v>
      </c>
      <c r="AL419" s="21">
        <v>40.0</v>
      </c>
      <c r="AM419" s="22">
        <v>21.0</v>
      </c>
      <c r="AN419" s="39">
        <f t="shared" ref="AN419:AP419" si="417">AH419/(AH419+AK419)</f>
        <v>0.3823529412</v>
      </c>
      <c r="AO419" s="39">
        <f t="shared" si="417"/>
        <v>0.4117647059</v>
      </c>
      <c r="AP419" s="39">
        <f t="shared" si="417"/>
        <v>0.4166666667</v>
      </c>
      <c r="AQ419" s="23"/>
      <c r="AR419" s="23"/>
      <c r="AS419" s="23"/>
    </row>
    <row r="420">
      <c r="A420" s="29">
        <v>6037.0</v>
      </c>
      <c r="B420" s="30">
        <v>1876.0</v>
      </c>
      <c r="C420" s="31" t="s">
        <v>0</v>
      </c>
      <c r="D420" s="5">
        <v>7.0</v>
      </c>
      <c r="E420" s="6">
        <v>29.0</v>
      </c>
      <c r="F420" s="7">
        <v>25.0</v>
      </c>
      <c r="G420" s="8">
        <v>26.0</v>
      </c>
      <c r="H420" s="9">
        <v>94.0</v>
      </c>
      <c r="I420" s="10">
        <v>57.0</v>
      </c>
      <c r="J420" s="11">
        <v>18.0</v>
      </c>
      <c r="K420" s="12">
        <v>17.0</v>
      </c>
      <c r="L420" s="13">
        <v>65.0</v>
      </c>
      <c r="M420" s="31"/>
      <c r="N420" s="14">
        <v>9.0</v>
      </c>
      <c r="O420" s="15">
        <v>14.0</v>
      </c>
      <c r="P420" s="16">
        <v>16.0</v>
      </c>
      <c r="Q420" s="17">
        <v>19.0</v>
      </c>
      <c r="R420" s="18">
        <v>92.0</v>
      </c>
      <c r="S420" s="19">
        <v>28.0</v>
      </c>
      <c r="T420" s="20">
        <v>17.0</v>
      </c>
      <c r="U420" s="21">
        <v>29.0</v>
      </c>
      <c r="V420" s="22">
        <v>42.0</v>
      </c>
      <c r="W420" s="31"/>
      <c r="X420" s="14">
        <v>10.0</v>
      </c>
      <c r="Y420" s="15">
        <v>14.0</v>
      </c>
      <c r="Z420" s="16">
        <v>31.0</v>
      </c>
      <c r="AA420" s="17">
        <v>18.0</v>
      </c>
      <c r="AB420" s="18">
        <v>99.0</v>
      </c>
      <c r="AC420" s="19">
        <v>32.0</v>
      </c>
      <c r="AD420" s="20">
        <v>15.0</v>
      </c>
      <c r="AE420" s="21">
        <v>25.0</v>
      </c>
      <c r="AF420" s="22">
        <v>20.0</v>
      </c>
      <c r="AG420" s="38"/>
      <c r="AH420" s="14">
        <v>9.0</v>
      </c>
      <c r="AI420" s="15">
        <v>14.0</v>
      </c>
      <c r="AJ420" s="16">
        <v>16.0</v>
      </c>
      <c r="AK420" s="20">
        <v>17.0</v>
      </c>
      <c r="AL420" s="21">
        <v>29.0</v>
      </c>
      <c r="AM420" s="22">
        <v>42.0</v>
      </c>
      <c r="AN420" s="39">
        <f t="shared" ref="AN420:AP420" si="418">AH420/(AH420+AK420)</f>
        <v>0.3461538462</v>
      </c>
      <c r="AO420" s="39">
        <f t="shared" si="418"/>
        <v>0.3255813953</v>
      </c>
      <c r="AP420" s="39">
        <f t="shared" si="418"/>
        <v>0.275862069</v>
      </c>
      <c r="AQ420" s="23"/>
      <c r="AR420" s="23"/>
      <c r="AS420" s="23"/>
    </row>
    <row r="421">
      <c r="A421" s="29">
        <v>6038.0</v>
      </c>
      <c r="B421" s="30">
        <v>1419.0</v>
      </c>
      <c r="C421" s="31" t="s">
        <v>0</v>
      </c>
      <c r="D421" s="5">
        <v>12.0</v>
      </c>
      <c r="E421" s="6">
        <v>6.0</v>
      </c>
      <c r="F421" s="7">
        <v>13.0</v>
      </c>
      <c r="G421" s="8">
        <v>28.0</v>
      </c>
      <c r="H421" s="9">
        <v>62.0</v>
      </c>
      <c r="I421" s="10">
        <v>22.0</v>
      </c>
      <c r="J421" s="11">
        <v>9.0</v>
      </c>
      <c r="K421" s="12">
        <v>5.0</v>
      </c>
      <c r="L421" s="13">
        <v>26.0</v>
      </c>
      <c r="M421" s="31"/>
      <c r="N421" s="14">
        <v>12.0</v>
      </c>
      <c r="O421" s="15">
        <v>7.0</v>
      </c>
      <c r="P421" s="16">
        <v>4.0</v>
      </c>
      <c r="Q421" s="17">
        <v>17.0</v>
      </c>
      <c r="R421" s="18">
        <v>57.0</v>
      </c>
      <c r="S421" s="19">
        <v>12.0</v>
      </c>
      <c r="T421" s="20">
        <v>13.0</v>
      </c>
      <c r="U421" s="21">
        <v>18.0</v>
      </c>
      <c r="V421" s="22">
        <v>19.0</v>
      </c>
      <c r="W421" s="31"/>
      <c r="X421" s="14">
        <v>12.0</v>
      </c>
      <c r="Y421" s="15">
        <v>5.0</v>
      </c>
      <c r="Z421" s="16">
        <v>9.0</v>
      </c>
      <c r="AA421" s="17">
        <v>16.0</v>
      </c>
      <c r="AB421" s="18">
        <v>57.0</v>
      </c>
      <c r="AC421" s="19">
        <v>11.0</v>
      </c>
      <c r="AD421" s="20">
        <v>11.0</v>
      </c>
      <c r="AE421" s="21">
        <v>20.0</v>
      </c>
      <c r="AF421" s="22">
        <v>15.0</v>
      </c>
      <c r="AG421" s="38"/>
      <c r="AH421" s="14">
        <v>12.0</v>
      </c>
      <c r="AI421" s="15">
        <v>7.0</v>
      </c>
      <c r="AJ421" s="16">
        <v>4.0</v>
      </c>
      <c r="AK421" s="20">
        <v>13.0</v>
      </c>
      <c r="AL421" s="21">
        <v>18.0</v>
      </c>
      <c r="AM421" s="22">
        <v>19.0</v>
      </c>
      <c r="AN421" s="39">
        <f t="shared" ref="AN421:AP421" si="419">AH421/(AH421+AK421)</f>
        <v>0.48</v>
      </c>
      <c r="AO421" s="39">
        <f t="shared" si="419"/>
        <v>0.28</v>
      </c>
      <c r="AP421" s="39">
        <f t="shared" si="419"/>
        <v>0.1739130435</v>
      </c>
      <c r="AQ421" s="23"/>
      <c r="AR421" s="23"/>
      <c r="AS421" s="23"/>
    </row>
    <row r="422">
      <c r="A422" s="29">
        <v>6042.0</v>
      </c>
      <c r="B422" s="30">
        <v>2262.0</v>
      </c>
      <c r="C422" s="31" t="s">
        <v>0</v>
      </c>
      <c r="D422" s="5">
        <v>24.0</v>
      </c>
      <c r="E422" s="6">
        <v>42.0</v>
      </c>
      <c r="F422" s="7">
        <v>26.0</v>
      </c>
      <c r="G422" s="8">
        <v>65.0</v>
      </c>
      <c r="H422" s="9">
        <v>164.0</v>
      </c>
      <c r="I422" s="10">
        <v>47.0</v>
      </c>
      <c r="J422" s="11">
        <v>20.0</v>
      </c>
      <c r="K422" s="12">
        <v>24.0</v>
      </c>
      <c r="L422" s="13">
        <v>62.0</v>
      </c>
      <c r="M422" s="31"/>
      <c r="N422" s="14">
        <v>22.0</v>
      </c>
      <c r="O422" s="15">
        <v>26.0</v>
      </c>
      <c r="P422" s="16">
        <v>16.0</v>
      </c>
      <c r="Q422" s="17">
        <v>39.0</v>
      </c>
      <c r="R422" s="18">
        <v>112.0</v>
      </c>
      <c r="S422" s="19">
        <v>21.0</v>
      </c>
      <c r="T422" s="20">
        <v>28.0</v>
      </c>
      <c r="U422" s="21">
        <v>59.0</v>
      </c>
      <c r="V422" s="22">
        <v>38.0</v>
      </c>
      <c r="W422" s="31"/>
      <c r="X422" s="14">
        <v>25.0</v>
      </c>
      <c r="Y422" s="15">
        <v>19.0</v>
      </c>
      <c r="Z422" s="16">
        <v>23.0</v>
      </c>
      <c r="AA422" s="17">
        <v>39.0</v>
      </c>
      <c r="AB422" s="18">
        <v>106.0</v>
      </c>
      <c r="AC422" s="19">
        <v>22.0</v>
      </c>
      <c r="AD422" s="20">
        <v>23.0</v>
      </c>
      <c r="AE422" s="21">
        <v>54.0</v>
      </c>
      <c r="AF422" s="22">
        <v>34.0</v>
      </c>
      <c r="AG422" s="38"/>
      <c r="AH422" s="14">
        <v>22.0</v>
      </c>
      <c r="AI422" s="15">
        <v>26.0</v>
      </c>
      <c r="AJ422" s="16">
        <v>16.0</v>
      </c>
      <c r="AK422" s="20">
        <v>28.0</v>
      </c>
      <c r="AL422" s="21">
        <v>59.0</v>
      </c>
      <c r="AM422" s="22">
        <v>38.0</v>
      </c>
      <c r="AN422" s="39">
        <f t="shared" ref="AN422:AP422" si="420">AH422/(AH422+AK422)</f>
        <v>0.44</v>
      </c>
      <c r="AO422" s="39">
        <f t="shared" si="420"/>
        <v>0.3058823529</v>
      </c>
      <c r="AP422" s="39">
        <f t="shared" si="420"/>
        <v>0.2962962963</v>
      </c>
      <c r="AQ422" s="23"/>
      <c r="AR422" s="23"/>
      <c r="AS422" s="23"/>
    </row>
    <row r="423">
      <c r="A423" s="29">
        <v>6044.0</v>
      </c>
      <c r="B423" s="30">
        <v>2239.0</v>
      </c>
      <c r="C423" s="31" t="s">
        <v>0</v>
      </c>
      <c r="D423" s="5">
        <v>11.0</v>
      </c>
      <c r="E423" s="6">
        <v>31.0</v>
      </c>
      <c r="F423" s="7">
        <v>13.0</v>
      </c>
      <c r="G423" s="8">
        <v>46.0</v>
      </c>
      <c r="H423" s="9">
        <v>110.0</v>
      </c>
      <c r="I423" s="10">
        <v>27.0</v>
      </c>
      <c r="J423" s="11">
        <v>13.0</v>
      </c>
      <c r="K423" s="12">
        <v>8.0</v>
      </c>
      <c r="L423" s="13">
        <v>46.0</v>
      </c>
      <c r="M423" s="31"/>
      <c r="N423" s="14">
        <v>13.0</v>
      </c>
      <c r="O423" s="15">
        <v>6.0</v>
      </c>
      <c r="P423" s="16">
        <v>11.0</v>
      </c>
      <c r="Q423" s="17">
        <v>34.0</v>
      </c>
      <c r="R423" s="18">
        <v>91.0</v>
      </c>
      <c r="S423" s="19">
        <v>7.0</v>
      </c>
      <c r="T423" s="20">
        <v>12.0</v>
      </c>
      <c r="U423" s="21">
        <v>27.0</v>
      </c>
      <c r="V423" s="22">
        <v>22.0</v>
      </c>
      <c r="W423" s="31"/>
      <c r="X423" s="14">
        <v>7.0</v>
      </c>
      <c r="Y423" s="15">
        <v>9.0</v>
      </c>
      <c r="Z423" s="16">
        <v>15.0</v>
      </c>
      <c r="AA423" s="17">
        <v>33.0</v>
      </c>
      <c r="AB423" s="18">
        <v>94.0</v>
      </c>
      <c r="AC423" s="19">
        <v>8.0</v>
      </c>
      <c r="AD423" s="20">
        <v>10.0</v>
      </c>
      <c r="AE423" s="21">
        <v>18.0</v>
      </c>
      <c r="AF423" s="22">
        <v>18.0</v>
      </c>
      <c r="AG423" s="38"/>
      <c r="AH423" s="14">
        <v>13.0</v>
      </c>
      <c r="AI423" s="15">
        <v>6.0</v>
      </c>
      <c r="AJ423" s="16">
        <v>11.0</v>
      </c>
      <c r="AK423" s="20">
        <v>12.0</v>
      </c>
      <c r="AL423" s="21">
        <v>27.0</v>
      </c>
      <c r="AM423" s="22">
        <v>22.0</v>
      </c>
      <c r="AN423" s="39">
        <f t="shared" ref="AN423:AP423" si="421">AH423/(AH423+AK423)</f>
        <v>0.52</v>
      </c>
      <c r="AO423" s="39">
        <f t="shared" si="421"/>
        <v>0.1818181818</v>
      </c>
      <c r="AP423" s="39">
        <f t="shared" si="421"/>
        <v>0.3333333333</v>
      </c>
      <c r="AQ423" s="23"/>
      <c r="AR423" s="23"/>
      <c r="AS423" s="23"/>
    </row>
    <row r="424">
      <c r="A424" s="29">
        <v>6045.0</v>
      </c>
      <c r="B424" s="30">
        <v>2485.0</v>
      </c>
      <c r="C424" s="31" t="s">
        <v>0</v>
      </c>
      <c r="D424" s="5">
        <v>18.0</v>
      </c>
      <c r="E424" s="6">
        <v>34.0</v>
      </c>
      <c r="F424" s="7">
        <v>27.0</v>
      </c>
      <c r="G424" s="8">
        <v>49.0</v>
      </c>
      <c r="H424" s="9">
        <v>122.0</v>
      </c>
      <c r="I424" s="10">
        <v>42.0</v>
      </c>
      <c r="J424" s="11">
        <v>25.0</v>
      </c>
      <c r="K424" s="12">
        <v>15.0</v>
      </c>
      <c r="L424" s="13">
        <v>64.0</v>
      </c>
      <c r="M424" s="31"/>
      <c r="N424" s="14">
        <v>14.0</v>
      </c>
      <c r="O424" s="15">
        <v>18.0</v>
      </c>
      <c r="P424" s="16">
        <v>22.0</v>
      </c>
      <c r="Q424" s="17">
        <v>32.0</v>
      </c>
      <c r="R424" s="18">
        <v>132.0</v>
      </c>
      <c r="S424" s="19">
        <v>13.0</v>
      </c>
      <c r="T424" s="20">
        <v>29.0</v>
      </c>
      <c r="U424" s="21">
        <v>34.0</v>
      </c>
      <c r="V424" s="22">
        <v>39.0</v>
      </c>
      <c r="W424" s="31"/>
      <c r="X424" s="14">
        <v>15.0</v>
      </c>
      <c r="Y424" s="15">
        <v>10.0</v>
      </c>
      <c r="Z424" s="16">
        <v>19.0</v>
      </c>
      <c r="AA424" s="17">
        <v>36.0</v>
      </c>
      <c r="AB424" s="18">
        <v>139.0</v>
      </c>
      <c r="AC424" s="19">
        <v>15.0</v>
      </c>
      <c r="AD424" s="20">
        <v>22.0</v>
      </c>
      <c r="AE424" s="21">
        <v>27.0</v>
      </c>
      <c r="AF424" s="22">
        <v>30.0</v>
      </c>
      <c r="AG424" s="38"/>
      <c r="AH424" s="14">
        <v>14.0</v>
      </c>
      <c r="AI424" s="15">
        <v>18.0</v>
      </c>
      <c r="AJ424" s="16">
        <v>22.0</v>
      </c>
      <c r="AK424" s="20">
        <v>29.0</v>
      </c>
      <c r="AL424" s="21">
        <v>34.0</v>
      </c>
      <c r="AM424" s="22">
        <v>39.0</v>
      </c>
      <c r="AN424" s="39">
        <f t="shared" ref="AN424:AP424" si="422">AH424/(AH424+AK424)</f>
        <v>0.3255813953</v>
      </c>
      <c r="AO424" s="39">
        <f t="shared" si="422"/>
        <v>0.3461538462</v>
      </c>
      <c r="AP424" s="39">
        <f t="shared" si="422"/>
        <v>0.3606557377</v>
      </c>
      <c r="AQ424" s="23"/>
      <c r="AR424" s="23"/>
      <c r="AS424" s="23"/>
    </row>
    <row r="425">
      <c r="A425" s="29">
        <v>6046.0</v>
      </c>
      <c r="B425" s="30">
        <v>839.0</v>
      </c>
      <c r="C425" s="31" t="s">
        <v>0</v>
      </c>
      <c r="D425" s="5">
        <v>1.0</v>
      </c>
      <c r="E425" s="6">
        <v>13.0</v>
      </c>
      <c r="F425" s="7">
        <v>5.0</v>
      </c>
      <c r="G425" s="8">
        <v>17.0</v>
      </c>
      <c r="H425" s="9">
        <v>51.0</v>
      </c>
      <c r="I425" s="10">
        <v>10.0</v>
      </c>
      <c r="J425" s="11">
        <v>15.0</v>
      </c>
      <c r="K425" s="12">
        <v>11.0</v>
      </c>
      <c r="L425" s="13">
        <v>22.0</v>
      </c>
      <c r="M425" s="31"/>
      <c r="N425" s="14">
        <v>1.0</v>
      </c>
      <c r="O425" s="15">
        <v>4.0</v>
      </c>
      <c r="P425" s="16">
        <v>9.0</v>
      </c>
      <c r="Q425" s="17">
        <v>7.0</v>
      </c>
      <c r="R425" s="18">
        <v>45.0</v>
      </c>
      <c r="S425" s="19">
        <v>4.0</v>
      </c>
      <c r="T425" s="20">
        <v>24.0</v>
      </c>
      <c r="U425" s="21">
        <v>26.0</v>
      </c>
      <c r="V425" s="22">
        <v>14.0</v>
      </c>
      <c r="W425" s="31"/>
      <c r="X425" s="14">
        <v>3.0</v>
      </c>
      <c r="Y425" s="15">
        <v>4.0</v>
      </c>
      <c r="Z425" s="16">
        <v>3.0</v>
      </c>
      <c r="AA425" s="17">
        <v>7.0</v>
      </c>
      <c r="AB425" s="18">
        <v>42.0</v>
      </c>
      <c r="AC425" s="19">
        <v>4.0</v>
      </c>
      <c r="AD425" s="20">
        <v>18.0</v>
      </c>
      <c r="AE425" s="21">
        <v>21.0</v>
      </c>
      <c r="AF425" s="22">
        <v>14.0</v>
      </c>
      <c r="AG425" s="38"/>
      <c r="AH425" s="14">
        <v>1.0</v>
      </c>
      <c r="AI425" s="15">
        <v>4.0</v>
      </c>
      <c r="AJ425" s="16">
        <v>9.0</v>
      </c>
      <c r="AK425" s="20">
        <v>24.0</v>
      </c>
      <c r="AL425" s="21">
        <v>26.0</v>
      </c>
      <c r="AM425" s="22">
        <v>14.0</v>
      </c>
      <c r="AN425" s="39">
        <f t="shared" ref="AN425:AP425" si="423">AH425/(AH425+AK425)</f>
        <v>0.04</v>
      </c>
      <c r="AO425" s="39">
        <f t="shared" si="423"/>
        <v>0.1333333333</v>
      </c>
      <c r="AP425" s="39">
        <f t="shared" si="423"/>
        <v>0.3913043478</v>
      </c>
      <c r="AQ425" s="23"/>
      <c r="AR425" s="23"/>
      <c r="AS425" s="23"/>
    </row>
    <row r="426">
      <c r="A426" s="29">
        <v>6057.0</v>
      </c>
      <c r="B426" s="30">
        <v>1872.0</v>
      </c>
      <c r="C426" s="31" t="s">
        <v>0</v>
      </c>
      <c r="D426" s="5">
        <v>8.0</v>
      </c>
      <c r="E426" s="6">
        <v>28.0</v>
      </c>
      <c r="F426" s="7">
        <v>18.0</v>
      </c>
      <c r="G426" s="8">
        <v>27.0</v>
      </c>
      <c r="H426" s="9">
        <v>78.0</v>
      </c>
      <c r="I426" s="10">
        <v>18.0</v>
      </c>
      <c r="J426" s="11">
        <v>11.0</v>
      </c>
      <c r="K426" s="12">
        <v>8.0</v>
      </c>
      <c r="L426" s="13">
        <v>39.0</v>
      </c>
      <c r="M426" s="31"/>
      <c r="N426" s="14">
        <v>9.0</v>
      </c>
      <c r="O426" s="15">
        <v>10.0</v>
      </c>
      <c r="P426" s="16">
        <v>6.0</v>
      </c>
      <c r="Q426" s="17">
        <v>19.0</v>
      </c>
      <c r="R426" s="18">
        <v>76.0</v>
      </c>
      <c r="S426" s="19">
        <v>9.0</v>
      </c>
      <c r="T426" s="20">
        <v>20.0</v>
      </c>
      <c r="U426" s="21">
        <v>16.0</v>
      </c>
      <c r="V426" s="22">
        <v>15.0</v>
      </c>
      <c r="W426" s="31"/>
      <c r="X426" s="14">
        <v>10.0</v>
      </c>
      <c r="Y426" s="15">
        <v>9.0</v>
      </c>
      <c r="Z426" s="16">
        <v>11.0</v>
      </c>
      <c r="AA426" s="17">
        <v>18.0</v>
      </c>
      <c r="AB426" s="18">
        <v>76.0</v>
      </c>
      <c r="AC426" s="19">
        <v>10.0</v>
      </c>
      <c r="AD426" s="20">
        <v>17.0</v>
      </c>
      <c r="AE426" s="21">
        <v>21.0</v>
      </c>
      <c r="AF426" s="22">
        <v>8.0</v>
      </c>
      <c r="AG426" s="38"/>
      <c r="AH426" s="14">
        <v>9.0</v>
      </c>
      <c r="AI426" s="15">
        <v>10.0</v>
      </c>
      <c r="AJ426" s="16">
        <v>6.0</v>
      </c>
      <c r="AK426" s="20">
        <v>20.0</v>
      </c>
      <c r="AL426" s="21">
        <v>16.0</v>
      </c>
      <c r="AM426" s="22">
        <v>15.0</v>
      </c>
      <c r="AN426" s="39">
        <f t="shared" ref="AN426:AP426" si="424">AH426/(AH426+AK426)</f>
        <v>0.3103448276</v>
      </c>
      <c r="AO426" s="39">
        <f t="shared" si="424"/>
        <v>0.3846153846</v>
      </c>
      <c r="AP426" s="39">
        <f t="shared" si="424"/>
        <v>0.2857142857</v>
      </c>
      <c r="AQ426" s="23"/>
      <c r="AR426" s="23"/>
      <c r="AS426" s="23"/>
    </row>
    <row r="427">
      <c r="A427" s="29">
        <v>6062.0</v>
      </c>
      <c r="B427" s="30">
        <v>2028.0</v>
      </c>
      <c r="C427" s="31" t="s">
        <v>0</v>
      </c>
      <c r="D427" s="5">
        <v>39.0</v>
      </c>
      <c r="E427" s="6">
        <v>36.0</v>
      </c>
      <c r="F427" s="7">
        <v>30.0</v>
      </c>
      <c r="G427" s="8">
        <v>55.0</v>
      </c>
      <c r="H427" s="9">
        <v>105.0</v>
      </c>
      <c r="I427" s="10">
        <v>47.0</v>
      </c>
      <c r="J427" s="11">
        <v>28.0</v>
      </c>
      <c r="K427" s="12">
        <v>23.0</v>
      </c>
      <c r="L427" s="13">
        <v>56.0</v>
      </c>
      <c r="M427" s="31"/>
      <c r="N427" s="14">
        <v>27.0</v>
      </c>
      <c r="O427" s="15">
        <v>20.0</v>
      </c>
      <c r="P427" s="16">
        <v>14.0</v>
      </c>
      <c r="Q427" s="17">
        <v>44.0</v>
      </c>
      <c r="R427" s="18">
        <v>103.0</v>
      </c>
      <c r="S427" s="19">
        <v>27.0</v>
      </c>
      <c r="T427" s="20">
        <v>36.0</v>
      </c>
      <c r="U427" s="21">
        <v>41.0</v>
      </c>
      <c r="V427" s="22">
        <v>35.0</v>
      </c>
      <c r="W427" s="31"/>
      <c r="X427" s="14">
        <v>17.0</v>
      </c>
      <c r="Y427" s="15">
        <v>11.0</v>
      </c>
      <c r="Z427" s="16">
        <v>21.0</v>
      </c>
      <c r="AA427" s="17">
        <v>40.0</v>
      </c>
      <c r="AB427" s="18">
        <v>112.0</v>
      </c>
      <c r="AC427" s="19">
        <v>27.0</v>
      </c>
      <c r="AD427" s="20">
        <v>27.0</v>
      </c>
      <c r="AE427" s="21">
        <v>31.0</v>
      </c>
      <c r="AF427" s="22">
        <v>24.0</v>
      </c>
      <c r="AG427" s="38"/>
      <c r="AH427" s="14">
        <v>27.0</v>
      </c>
      <c r="AI427" s="15">
        <v>20.0</v>
      </c>
      <c r="AJ427" s="16">
        <v>14.0</v>
      </c>
      <c r="AK427" s="20">
        <v>36.0</v>
      </c>
      <c r="AL427" s="21">
        <v>41.0</v>
      </c>
      <c r="AM427" s="22">
        <v>35.0</v>
      </c>
      <c r="AN427" s="39">
        <f t="shared" ref="AN427:AP427" si="425">AH427/(AH427+AK427)</f>
        <v>0.4285714286</v>
      </c>
      <c r="AO427" s="39">
        <f t="shared" si="425"/>
        <v>0.3278688525</v>
      </c>
      <c r="AP427" s="39">
        <f t="shared" si="425"/>
        <v>0.2857142857</v>
      </c>
      <c r="AQ427" s="23"/>
      <c r="AR427" s="23"/>
      <c r="AS427" s="23"/>
    </row>
    <row r="428">
      <c r="A428" s="29">
        <v>6066.0</v>
      </c>
      <c r="B428" s="30">
        <v>2936.0</v>
      </c>
      <c r="C428" s="31" t="s">
        <v>0</v>
      </c>
      <c r="D428" s="5">
        <v>22.0</v>
      </c>
      <c r="E428" s="6">
        <v>50.0</v>
      </c>
      <c r="F428" s="7">
        <v>27.0</v>
      </c>
      <c r="G428" s="8">
        <v>49.0</v>
      </c>
      <c r="H428" s="9">
        <v>134.0</v>
      </c>
      <c r="I428" s="10">
        <v>64.0</v>
      </c>
      <c r="J428" s="11">
        <v>12.0</v>
      </c>
      <c r="K428" s="12">
        <v>25.0</v>
      </c>
      <c r="L428" s="13">
        <v>91.0</v>
      </c>
      <c r="M428" s="31"/>
      <c r="N428" s="14">
        <v>16.0</v>
      </c>
      <c r="O428" s="15">
        <v>24.0</v>
      </c>
      <c r="P428" s="16">
        <v>21.0</v>
      </c>
      <c r="Q428" s="17">
        <v>35.0</v>
      </c>
      <c r="R428" s="18">
        <v>136.0</v>
      </c>
      <c r="S428" s="19">
        <v>42.0</v>
      </c>
      <c r="T428" s="20">
        <v>30.0</v>
      </c>
      <c r="U428" s="21">
        <v>40.0</v>
      </c>
      <c r="V428" s="22">
        <v>39.0</v>
      </c>
      <c r="W428" s="31"/>
      <c r="X428" s="14">
        <v>9.0</v>
      </c>
      <c r="Y428" s="15">
        <v>15.0</v>
      </c>
      <c r="Z428" s="16">
        <v>27.0</v>
      </c>
      <c r="AA428" s="17">
        <v>33.0</v>
      </c>
      <c r="AB428" s="18">
        <v>144.0</v>
      </c>
      <c r="AC428" s="19">
        <v>46.0</v>
      </c>
      <c r="AD428" s="20">
        <v>20.0</v>
      </c>
      <c r="AE428" s="21">
        <v>35.0</v>
      </c>
      <c r="AF428" s="22">
        <v>19.0</v>
      </c>
      <c r="AG428" s="38"/>
      <c r="AH428" s="14">
        <v>16.0</v>
      </c>
      <c r="AI428" s="15">
        <v>24.0</v>
      </c>
      <c r="AJ428" s="16">
        <v>21.0</v>
      </c>
      <c r="AK428" s="20">
        <v>30.0</v>
      </c>
      <c r="AL428" s="21">
        <v>40.0</v>
      </c>
      <c r="AM428" s="22">
        <v>39.0</v>
      </c>
      <c r="AN428" s="39">
        <f t="shared" ref="AN428:AP428" si="426">AH428/(AH428+AK428)</f>
        <v>0.347826087</v>
      </c>
      <c r="AO428" s="39">
        <f t="shared" si="426"/>
        <v>0.375</v>
      </c>
      <c r="AP428" s="39">
        <f t="shared" si="426"/>
        <v>0.35</v>
      </c>
      <c r="AQ428" s="23"/>
      <c r="AR428" s="23"/>
      <c r="AS428" s="23"/>
    </row>
    <row r="429">
      <c r="A429" s="29">
        <v>6154.0</v>
      </c>
      <c r="B429" s="30">
        <v>2698.0</v>
      </c>
      <c r="C429" s="31" t="s">
        <v>0</v>
      </c>
      <c r="D429" s="5">
        <v>22.0</v>
      </c>
      <c r="E429" s="6">
        <v>58.0</v>
      </c>
      <c r="F429" s="7">
        <v>30.0</v>
      </c>
      <c r="G429" s="8">
        <v>77.0</v>
      </c>
      <c r="H429" s="9">
        <v>243.0</v>
      </c>
      <c r="I429" s="10">
        <v>75.0</v>
      </c>
      <c r="J429" s="11">
        <v>19.0</v>
      </c>
      <c r="K429" s="12">
        <v>24.0</v>
      </c>
      <c r="L429" s="13">
        <v>104.0</v>
      </c>
      <c r="M429" s="31"/>
      <c r="N429" s="14">
        <v>19.0</v>
      </c>
      <c r="O429" s="15">
        <v>37.0</v>
      </c>
      <c r="P429" s="16">
        <v>24.0</v>
      </c>
      <c r="Q429" s="17">
        <v>36.0</v>
      </c>
      <c r="R429" s="18">
        <v>158.0</v>
      </c>
      <c r="S429" s="19">
        <v>28.0</v>
      </c>
      <c r="T429" s="20">
        <v>49.0</v>
      </c>
      <c r="U429" s="21">
        <v>106.0</v>
      </c>
      <c r="V429" s="22">
        <v>49.0</v>
      </c>
      <c r="W429" s="31"/>
      <c r="X429" s="14">
        <v>26.0</v>
      </c>
      <c r="Y429" s="15">
        <v>30.0</v>
      </c>
      <c r="Z429" s="16">
        <v>29.0</v>
      </c>
      <c r="AA429" s="17">
        <v>33.0</v>
      </c>
      <c r="AB429" s="18">
        <v>158.0</v>
      </c>
      <c r="AC429" s="19">
        <v>26.0</v>
      </c>
      <c r="AD429" s="20">
        <v>30.0</v>
      </c>
      <c r="AE429" s="21">
        <v>91.0</v>
      </c>
      <c r="AF429" s="22">
        <v>44.0</v>
      </c>
      <c r="AG429" s="38"/>
      <c r="AH429" s="14">
        <v>19.0</v>
      </c>
      <c r="AI429" s="15">
        <v>37.0</v>
      </c>
      <c r="AJ429" s="16">
        <v>24.0</v>
      </c>
      <c r="AK429" s="20">
        <v>49.0</v>
      </c>
      <c r="AL429" s="21">
        <v>106.0</v>
      </c>
      <c r="AM429" s="22">
        <v>49.0</v>
      </c>
      <c r="AN429" s="39">
        <f t="shared" ref="AN429:AP429" si="427">AH429/(AH429+AK429)</f>
        <v>0.2794117647</v>
      </c>
      <c r="AO429" s="39">
        <f t="shared" si="427"/>
        <v>0.2587412587</v>
      </c>
      <c r="AP429" s="39">
        <f t="shared" si="427"/>
        <v>0.3287671233</v>
      </c>
      <c r="AQ429" s="23"/>
      <c r="AR429" s="23"/>
      <c r="AS429" s="23"/>
    </row>
    <row r="430">
      <c r="A430" s="29">
        <v>6431.0</v>
      </c>
      <c r="B430" s="30">
        <v>1155.0</v>
      </c>
      <c r="C430" s="31" t="s">
        <v>0</v>
      </c>
      <c r="D430" s="5">
        <v>6.0</v>
      </c>
      <c r="E430" s="6">
        <v>17.0</v>
      </c>
      <c r="F430" s="7">
        <v>2.0</v>
      </c>
      <c r="G430" s="8">
        <v>45.0</v>
      </c>
      <c r="H430" s="9">
        <v>108.0</v>
      </c>
      <c r="I430" s="10">
        <v>23.0</v>
      </c>
      <c r="J430" s="11">
        <v>11.0</v>
      </c>
      <c r="K430" s="12">
        <v>10.0</v>
      </c>
      <c r="L430" s="13">
        <v>35.0</v>
      </c>
      <c r="M430" s="31"/>
      <c r="N430" s="14">
        <v>8.0</v>
      </c>
      <c r="O430" s="15">
        <v>9.0</v>
      </c>
      <c r="P430" s="16">
        <v>6.0</v>
      </c>
      <c r="Q430" s="17">
        <v>27.0</v>
      </c>
      <c r="R430" s="18">
        <v>96.0</v>
      </c>
      <c r="S430" s="19">
        <v>12.0</v>
      </c>
      <c r="T430" s="20">
        <v>17.0</v>
      </c>
      <c r="U430" s="21">
        <v>24.0</v>
      </c>
      <c r="V430" s="22">
        <v>14.0</v>
      </c>
      <c r="W430" s="31"/>
      <c r="X430" s="14">
        <v>8.0</v>
      </c>
      <c r="Y430" s="15">
        <v>4.0</v>
      </c>
      <c r="Z430" s="16">
        <v>8.0</v>
      </c>
      <c r="AA430" s="17">
        <v>26.0</v>
      </c>
      <c r="AB430" s="18">
        <v>92.0</v>
      </c>
      <c r="AC430" s="19">
        <v>11.0</v>
      </c>
      <c r="AD430" s="20">
        <v>10.0</v>
      </c>
      <c r="AE430" s="21">
        <v>20.0</v>
      </c>
      <c r="AF430" s="22">
        <v>7.0</v>
      </c>
      <c r="AG430" s="38"/>
      <c r="AH430" s="14">
        <v>8.0</v>
      </c>
      <c r="AI430" s="15">
        <v>9.0</v>
      </c>
      <c r="AJ430" s="16">
        <v>6.0</v>
      </c>
      <c r="AK430" s="20">
        <v>17.0</v>
      </c>
      <c r="AL430" s="21">
        <v>24.0</v>
      </c>
      <c r="AM430" s="22">
        <v>14.0</v>
      </c>
      <c r="AN430" s="39">
        <f t="shared" ref="AN430:AP430" si="428">AH430/(AH430+AK430)</f>
        <v>0.32</v>
      </c>
      <c r="AO430" s="39">
        <f t="shared" si="428"/>
        <v>0.2727272727</v>
      </c>
      <c r="AP430" s="39">
        <f t="shared" si="428"/>
        <v>0.3</v>
      </c>
      <c r="AQ430" s="23"/>
      <c r="AR430" s="23"/>
      <c r="AS430" s="23"/>
    </row>
    <row r="431">
      <c r="A431" s="29">
        <v>6467.0</v>
      </c>
      <c r="B431" s="30">
        <v>2528.0</v>
      </c>
      <c r="C431" s="31" t="s">
        <v>0</v>
      </c>
      <c r="D431" s="5">
        <v>17.0</v>
      </c>
      <c r="E431" s="6">
        <v>40.0</v>
      </c>
      <c r="F431" s="7">
        <v>21.0</v>
      </c>
      <c r="G431" s="8">
        <v>125.0</v>
      </c>
      <c r="H431" s="9">
        <v>140.0</v>
      </c>
      <c r="I431" s="10">
        <v>69.0</v>
      </c>
      <c r="J431" s="11">
        <v>28.0</v>
      </c>
      <c r="K431" s="12">
        <v>25.0</v>
      </c>
      <c r="L431" s="13">
        <v>69.0</v>
      </c>
      <c r="M431" s="31"/>
      <c r="N431" s="14">
        <v>33.0</v>
      </c>
      <c r="O431" s="15">
        <v>26.0</v>
      </c>
      <c r="P431" s="16">
        <v>23.0</v>
      </c>
      <c r="Q431" s="17">
        <v>43.0</v>
      </c>
      <c r="R431" s="18">
        <v>122.0</v>
      </c>
      <c r="S431" s="19">
        <v>25.0</v>
      </c>
      <c r="T431" s="20">
        <v>68.0</v>
      </c>
      <c r="U431" s="21">
        <v>59.0</v>
      </c>
      <c r="V431" s="22">
        <v>47.0</v>
      </c>
      <c r="W431" s="31"/>
      <c r="X431" s="14">
        <v>19.0</v>
      </c>
      <c r="Y431" s="15">
        <v>18.0</v>
      </c>
      <c r="Z431" s="16">
        <v>25.0</v>
      </c>
      <c r="AA431" s="17">
        <v>43.0</v>
      </c>
      <c r="AB431" s="18">
        <v>117.0</v>
      </c>
      <c r="AC431" s="19">
        <v>21.0</v>
      </c>
      <c r="AD431" s="20">
        <v>54.0</v>
      </c>
      <c r="AE431" s="21">
        <v>57.0</v>
      </c>
      <c r="AF431" s="22">
        <v>41.0</v>
      </c>
      <c r="AG431" s="38"/>
      <c r="AH431" s="14">
        <v>33.0</v>
      </c>
      <c r="AI431" s="15">
        <v>26.0</v>
      </c>
      <c r="AJ431" s="16">
        <v>23.0</v>
      </c>
      <c r="AK431" s="20">
        <v>68.0</v>
      </c>
      <c r="AL431" s="21">
        <v>59.0</v>
      </c>
      <c r="AM431" s="22">
        <v>47.0</v>
      </c>
      <c r="AN431" s="39">
        <f t="shared" ref="AN431:AP431" si="429">AH431/(AH431+AK431)</f>
        <v>0.3267326733</v>
      </c>
      <c r="AO431" s="39">
        <f t="shared" si="429"/>
        <v>0.3058823529</v>
      </c>
      <c r="AP431" s="39">
        <f t="shared" si="429"/>
        <v>0.3285714286</v>
      </c>
      <c r="AQ431" s="23"/>
      <c r="AR431" s="23"/>
      <c r="AS431" s="23"/>
    </row>
    <row r="432">
      <c r="A432" s="29">
        <v>6468.0</v>
      </c>
      <c r="B432" s="30">
        <v>2117.0</v>
      </c>
      <c r="C432" s="31" t="s">
        <v>0</v>
      </c>
      <c r="D432" s="5">
        <v>18.0</v>
      </c>
      <c r="E432" s="6">
        <v>32.0</v>
      </c>
      <c r="F432" s="7">
        <v>7.0</v>
      </c>
      <c r="G432" s="8">
        <v>43.0</v>
      </c>
      <c r="H432" s="9">
        <v>123.0</v>
      </c>
      <c r="I432" s="10">
        <v>45.0</v>
      </c>
      <c r="J432" s="11">
        <v>29.0</v>
      </c>
      <c r="K432" s="12">
        <v>13.0</v>
      </c>
      <c r="L432" s="13">
        <v>60.0</v>
      </c>
      <c r="M432" s="31"/>
      <c r="N432" s="14">
        <v>16.0</v>
      </c>
      <c r="O432" s="15">
        <v>27.0</v>
      </c>
      <c r="P432" s="16">
        <v>9.0</v>
      </c>
      <c r="Q432" s="17">
        <v>35.0</v>
      </c>
      <c r="R432" s="18">
        <v>115.0</v>
      </c>
      <c r="S432" s="19">
        <v>23.0</v>
      </c>
      <c r="T432" s="20">
        <v>29.0</v>
      </c>
      <c r="U432" s="21">
        <v>38.0</v>
      </c>
      <c r="V432" s="22">
        <v>30.0</v>
      </c>
      <c r="W432" s="31"/>
      <c r="X432" s="14">
        <v>15.0</v>
      </c>
      <c r="Y432" s="15">
        <v>15.0</v>
      </c>
      <c r="Z432" s="16">
        <v>13.0</v>
      </c>
      <c r="AA432" s="17">
        <v>32.0</v>
      </c>
      <c r="AB432" s="18">
        <v>107.0</v>
      </c>
      <c r="AC432" s="19">
        <v>23.0</v>
      </c>
      <c r="AD432" s="20">
        <v>31.0</v>
      </c>
      <c r="AE432" s="21">
        <v>31.0</v>
      </c>
      <c r="AF432" s="22">
        <v>21.0</v>
      </c>
      <c r="AG432" s="38"/>
      <c r="AH432" s="14">
        <v>16.0</v>
      </c>
      <c r="AI432" s="15">
        <v>27.0</v>
      </c>
      <c r="AJ432" s="16">
        <v>9.0</v>
      </c>
      <c r="AK432" s="20">
        <v>29.0</v>
      </c>
      <c r="AL432" s="21">
        <v>38.0</v>
      </c>
      <c r="AM432" s="22">
        <v>30.0</v>
      </c>
      <c r="AN432" s="39">
        <f t="shared" ref="AN432:AP432" si="430">AH432/(AH432+AK432)</f>
        <v>0.3555555556</v>
      </c>
      <c r="AO432" s="39">
        <f t="shared" si="430"/>
        <v>0.4153846154</v>
      </c>
      <c r="AP432" s="39">
        <f t="shared" si="430"/>
        <v>0.2307692308</v>
      </c>
      <c r="AQ432" s="23"/>
      <c r="AR432" s="23"/>
      <c r="AS432" s="23"/>
    </row>
    <row r="433">
      <c r="A433" s="29">
        <v>6469.0</v>
      </c>
      <c r="B433" s="30">
        <v>3436.0</v>
      </c>
      <c r="C433" s="31" t="s">
        <v>0</v>
      </c>
      <c r="D433" s="5">
        <v>27.0</v>
      </c>
      <c r="E433" s="6">
        <v>56.0</v>
      </c>
      <c r="F433" s="7">
        <v>25.0</v>
      </c>
      <c r="G433" s="8">
        <v>77.0</v>
      </c>
      <c r="H433" s="9">
        <v>168.0</v>
      </c>
      <c r="I433" s="10">
        <v>75.0</v>
      </c>
      <c r="J433" s="11">
        <v>29.0</v>
      </c>
      <c r="K433" s="12">
        <v>23.0</v>
      </c>
      <c r="L433" s="13">
        <v>80.0</v>
      </c>
      <c r="M433" s="31"/>
      <c r="N433" s="14">
        <v>21.0</v>
      </c>
      <c r="O433" s="15">
        <v>30.0</v>
      </c>
      <c r="P433" s="16">
        <v>27.0</v>
      </c>
      <c r="Q433" s="17">
        <v>44.0</v>
      </c>
      <c r="R433" s="18">
        <v>164.0</v>
      </c>
      <c r="S433" s="19">
        <v>34.0</v>
      </c>
      <c r="T433" s="20">
        <v>54.0</v>
      </c>
      <c r="U433" s="21">
        <v>49.0</v>
      </c>
      <c r="V433" s="22">
        <v>49.0</v>
      </c>
      <c r="W433" s="31"/>
      <c r="X433" s="14">
        <v>18.0</v>
      </c>
      <c r="Y433" s="15">
        <v>16.0</v>
      </c>
      <c r="Z433" s="16">
        <v>26.0</v>
      </c>
      <c r="AA433" s="17">
        <v>43.0</v>
      </c>
      <c r="AB433" s="18">
        <v>165.0</v>
      </c>
      <c r="AC433" s="19">
        <v>34.0</v>
      </c>
      <c r="AD433" s="20">
        <v>47.0</v>
      </c>
      <c r="AE433" s="21">
        <v>61.0</v>
      </c>
      <c r="AF433" s="22">
        <v>42.0</v>
      </c>
      <c r="AG433" s="38"/>
      <c r="AH433" s="14">
        <v>21.0</v>
      </c>
      <c r="AI433" s="15">
        <v>30.0</v>
      </c>
      <c r="AJ433" s="16">
        <v>27.0</v>
      </c>
      <c r="AK433" s="20">
        <v>54.0</v>
      </c>
      <c r="AL433" s="21">
        <v>49.0</v>
      </c>
      <c r="AM433" s="22">
        <v>49.0</v>
      </c>
      <c r="AN433" s="39">
        <f t="shared" ref="AN433:AP433" si="431">AH433/(AH433+AK433)</f>
        <v>0.28</v>
      </c>
      <c r="AO433" s="39">
        <f t="shared" si="431"/>
        <v>0.3797468354</v>
      </c>
      <c r="AP433" s="39">
        <f t="shared" si="431"/>
        <v>0.3552631579</v>
      </c>
      <c r="AQ433" s="23"/>
      <c r="AR433" s="23"/>
      <c r="AS433" s="23"/>
    </row>
    <row r="434">
      <c r="A434" s="29">
        <v>6471.0</v>
      </c>
      <c r="B434" s="30">
        <v>1467.0</v>
      </c>
      <c r="C434" s="31" t="s">
        <v>0</v>
      </c>
      <c r="D434" s="5">
        <v>18.0</v>
      </c>
      <c r="E434" s="6">
        <v>19.0</v>
      </c>
      <c r="F434" s="7">
        <v>17.0</v>
      </c>
      <c r="G434" s="8">
        <v>29.0</v>
      </c>
      <c r="H434" s="9">
        <v>77.0</v>
      </c>
      <c r="I434" s="10">
        <v>16.0</v>
      </c>
      <c r="J434" s="11">
        <v>16.0</v>
      </c>
      <c r="K434" s="12">
        <v>7.0</v>
      </c>
      <c r="L434" s="13">
        <v>40.0</v>
      </c>
      <c r="M434" s="31"/>
      <c r="N434" s="14">
        <v>14.0</v>
      </c>
      <c r="O434" s="15">
        <v>8.0</v>
      </c>
      <c r="P434" s="16">
        <v>6.0</v>
      </c>
      <c r="Q434" s="17">
        <v>28.0</v>
      </c>
      <c r="R434" s="18">
        <v>87.0</v>
      </c>
      <c r="S434" s="19">
        <v>14.0</v>
      </c>
      <c r="T434" s="20">
        <v>19.0</v>
      </c>
      <c r="U434" s="21">
        <v>23.0</v>
      </c>
      <c r="V434" s="22">
        <v>16.0</v>
      </c>
      <c r="W434" s="31"/>
      <c r="X434" s="14">
        <v>7.0</v>
      </c>
      <c r="Y434" s="15">
        <v>3.0</v>
      </c>
      <c r="Z434" s="16">
        <v>11.0</v>
      </c>
      <c r="AA434" s="17">
        <v>26.0</v>
      </c>
      <c r="AB434" s="18">
        <v>90.0</v>
      </c>
      <c r="AC434" s="19">
        <v>13.0</v>
      </c>
      <c r="AD434" s="20">
        <v>11.0</v>
      </c>
      <c r="AE434" s="21">
        <v>20.0</v>
      </c>
      <c r="AF434" s="22">
        <v>8.0</v>
      </c>
      <c r="AG434" s="38"/>
      <c r="AH434" s="14">
        <v>14.0</v>
      </c>
      <c r="AI434" s="15">
        <v>8.0</v>
      </c>
      <c r="AJ434" s="16">
        <v>6.0</v>
      </c>
      <c r="AK434" s="20">
        <v>19.0</v>
      </c>
      <c r="AL434" s="21">
        <v>23.0</v>
      </c>
      <c r="AM434" s="22">
        <v>16.0</v>
      </c>
      <c r="AN434" s="39">
        <f t="shared" ref="AN434:AP434" si="432">AH434/(AH434+AK434)</f>
        <v>0.4242424242</v>
      </c>
      <c r="AO434" s="39">
        <f t="shared" si="432"/>
        <v>0.2580645161</v>
      </c>
      <c r="AP434" s="39">
        <f t="shared" si="432"/>
        <v>0.2727272727</v>
      </c>
      <c r="AQ434" s="23"/>
      <c r="AR434" s="23"/>
      <c r="AS434" s="23"/>
    </row>
    <row r="435">
      <c r="A435" s="29">
        <v>6490.0</v>
      </c>
      <c r="B435" s="30">
        <v>3005.0</v>
      </c>
      <c r="C435" s="31" t="s">
        <v>0</v>
      </c>
      <c r="D435" s="5">
        <v>28.0</v>
      </c>
      <c r="E435" s="6">
        <v>30.0</v>
      </c>
      <c r="F435" s="7">
        <v>30.0</v>
      </c>
      <c r="G435" s="8">
        <v>117.0</v>
      </c>
      <c r="H435" s="9">
        <v>199.0</v>
      </c>
      <c r="I435" s="10">
        <v>78.0</v>
      </c>
      <c r="J435" s="11">
        <v>46.0</v>
      </c>
      <c r="K435" s="12">
        <v>23.0</v>
      </c>
      <c r="L435" s="13">
        <v>71.0</v>
      </c>
      <c r="M435" s="31"/>
      <c r="N435" s="14">
        <v>32.0</v>
      </c>
      <c r="O435" s="15">
        <v>30.0</v>
      </c>
      <c r="P435" s="16">
        <v>22.0</v>
      </c>
      <c r="Q435" s="17">
        <v>50.0</v>
      </c>
      <c r="R435" s="18">
        <v>142.0</v>
      </c>
      <c r="S435" s="19">
        <v>29.0</v>
      </c>
      <c r="T435" s="20">
        <v>60.0</v>
      </c>
      <c r="U435" s="21">
        <v>67.0</v>
      </c>
      <c r="V435" s="22">
        <v>62.0</v>
      </c>
      <c r="W435" s="31"/>
      <c r="X435" s="14">
        <v>41.0</v>
      </c>
      <c r="Y435" s="15">
        <v>17.0</v>
      </c>
      <c r="Z435" s="16">
        <v>33.0</v>
      </c>
      <c r="AA435" s="17">
        <v>51.0</v>
      </c>
      <c r="AB435" s="18">
        <v>143.0</v>
      </c>
      <c r="AC435" s="19">
        <v>29.0</v>
      </c>
      <c r="AD435" s="20">
        <v>39.0</v>
      </c>
      <c r="AE435" s="21">
        <v>63.0</v>
      </c>
      <c r="AF435" s="22">
        <v>53.0</v>
      </c>
      <c r="AG435" s="38"/>
      <c r="AH435" s="14">
        <v>32.0</v>
      </c>
      <c r="AI435" s="15">
        <v>30.0</v>
      </c>
      <c r="AJ435" s="16">
        <v>22.0</v>
      </c>
      <c r="AK435" s="20">
        <v>60.0</v>
      </c>
      <c r="AL435" s="21">
        <v>67.0</v>
      </c>
      <c r="AM435" s="22">
        <v>62.0</v>
      </c>
      <c r="AN435" s="39">
        <f t="shared" ref="AN435:AP435" si="433">AH435/(AH435+AK435)</f>
        <v>0.347826087</v>
      </c>
      <c r="AO435" s="39">
        <f t="shared" si="433"/>
        <v>0.3092783505</v>
      </c>
      <c r="AP435" s="39">
        <f t="shared" si="433"/>
        <v>0.2619047619</v>
      </c>
      <c r="AQ435" s="23"/>
      <c r="AR435" s="23"/>
      <c r="AS435" s="23"/>
    </row>
    <row r="436">
      <c r="A436" s="29">
        <v>6492.0</v>
      </c>
      <c r="B436" s="30">
        <v>3663.0</v>
      </c>
      <c r="C436" s="31" t="s">
        <v>0</v>
      </c>
      <c r="D436" s="5">
        <v>15.0</v>
      </c>
      <c r="E436" s="6">
        <v>54.0</v>
      </c>
      <c r="F436" s="7">
        <v>33.0</v>
      </c>
      <c r="G436" s="8">
        <v>61.0</v>
      </c>
      <c r="H436" s="9">
        <v>216.0</v>
      </c>
      <c r="I436" s="10">
        <v>56.0</v>
      </c>
      <c r="J436" s="11">
        <v>24.0</v>
      </c>
      <c r="K436" s="12">
        <v>17.0</v>
      </c>
      <c r="L436" s="13">
        <v>94.0</v>
      </c>
      <c r="M436" s="31"/>
      <c r="N436" s="14">
        <v>16.0</v>
      </c>
      <c r="O436" s="15">
        <v>32.0</v>
      </c>
      <c r="P436" s="16">
        <v>14.0</v>
      </c>
      <c r="Q436" s="17">
        <v>36.0</v>
      </c>
      <c r="R436" s="18">
        <v>186.0</v>
      </c>
      <c r="S436" s="19">
        <v>36.0</v>
      </c>
      <c r="T436" s="20">
        <v>20.0</v>
      </c>
      <c r="U436" s="21">
        <v>66.0</v>
      </c>
      <c r="V436" s="22">
        <v>47.0</v>
      </c>
      <c r="W436" s="31"/>
      <c r="X436" s="14">
        <v>15.0</v>
      </c>
      <c r="Y436" s="15">
        <v>16.0</v>
      </c>
      <c r="Z436" s="16">
        <v>18.0</v>
      </c>
      <c r="AA436" s="17">
        <v>38.0</v>
      </c>
      <c r="AB436" s="18">
        <v>187.0</v>
      </c>
      <c r="AC436" s="19">
        <v>37.0</v>
      </c>
      <c r="AD436" s="20">
        <v>17.0</v>
      </c>
      <c r="AE436" s="21">
        <v>69.0</v>
      </c>
      <c r="AF436" s="22">
        <v>32.0</v>
      </c>
      <c r="AG436" s="38"/>
      <c r="AH436" s="14">
        <v>16.0</v>
      </c>
      <c r="AI436" s="15">
        <v>32.0</v>
      </c>
      <c r="AJ436" s="16">
        <v>14.0</v>
      </c>
      <c r="AK436" s="20">
        <v>20.0</v>
      </c>
      <c r="AL436" s="21">
        <v>66.0</v>
      </c>
      <c r="AM436" s="22">
        <v>47.0</v>
      </c>
      <c r="AN436" s="39">
        <f t="shared" ref="AN436:AP436" si="434">AH436/(AH436+AK436)</f>
        <v>0.4444444444</v>
      </c>
      <c r="AO436" s="39">
        <f t="shared" si="434"/>
        <v>0.3265306122</v>
      </c>
      <c r="AP436" s="39">
        <f t="shared" si="434"/>
        <v>0.2295081967</v>
      </c>
      <c r="AQ436" s="23"/>
      <c r="AR436" s="23"/>
      <c r="AS436" s="23"/>
    </row>
    <row r="437">
      <c r="A437" s="29">
        <v>6493.0</v>
      </c>
      <c r="B437" s="30">
        <v>2602.0</v>
      </c>
      <c r="C437" s="31" t="s">
        <v>0</v>
      </c>
      <c r="D437" s="5">
        <v>23.0</v>
      </c>
      <c r="E437" s="6">
        <v>48.0</v>
      </c>
      <c r="F437" s="7">
        <v>31.0</v>
      </c>
      <c r="G437" s="8">
        <v>86.0</v>
      </c>
      <c r="H437" s="9">
        <v>187.0</v>
      </c>
      <c r="I437" s="10">
        <v>67.0</v>
      </c>
      <c r="J437" s="11">
        <v>25.0</v>
      </c>
      <c r="K437" s="12">
        <v>23.0</v>
      </c>
      <c r="L437" s="13">
        <v>64.0</v>
      </c>
      <c r="M437" s="31"/>
      <c r="N437" s="14">
        <v>27.0</v>
      </c>
      <c r="O437" s="15">
        <v>30.0</v>
      </c>
      <c r="P437" s="16">
        <v>21.0</v>
      </c>
      <c r="Q437" s="17">
        <v>51.0</v>
      </c>
      <c r="R437" s="18">
        <v>149.0</v>
      </c>
      <c r="S437" s="19">
        <v>28.0</v>
      </c>
      <c r="T437" s="20">
        <v>55.0</v>
      </c>
      <c r="U437" s="21">
        <v>63.0</v>
      </c>
      <c r="V437" s="22">
        <v>72.0</v>
      </c>
      <c r="W437" s="31"/>
      <c r="X437" s="14">
        <v>20.0</v>
      </c>
      <c r="Y437" s="15">
        <v>26.0</v>
      </c>
      <c r="Z437" s="16">
        <v>27.0</v>
      </c>
      <c r="AA437" s="17">
        <v>51.0</v>
      </c>
      <c r="AB437" s="18">
        <v>146.0</v>
      </c>
      <c r="AC437" s="19">
        <v>30.0</v>
      </c>
      <c r="AD437" s="20">
        <v>46.0</v>
      </c>
      <c r="AE437" s="21">
        <v>59.0</v>
      </c>
      <c r="AF437" s="22">
        <v>49.0</v>
      </c>
      <c r="AG437" s="38"/>
      <c r="AH437" s="14">
        <v>27.0</v>
      </c>
      <c r="AI437" s="15">
        <v>30.0</v>
      </c>
      <c r="AJ437" s="16">
        <v>21.0</v>
      </c>
      <c r="AK437" s="20">
        <v>55.0</v>
      </c>
      <c r="AL437" s="21">
        <v>63.0</v>
      </c>
      <c r="AM437" s="22">
        <v>72.0</v>
      </c>
      <c r="AN437" s="39">
        <f t="shared" ref="AN437:AP437" si="435">AH437/(AH437+AK437)</f>
        <v>0.3292682927</v>
      </c>
      <c r="AO437" s="39">
        <f t="shared" si="435"/>
        <v>0.3225806452</v>
      </c>
      <c r="AP437" s="39">
        <f t="shared" si="435"/>
        <v>0.2258064516</v>
      </c>
      <c r="AQ437" s="23"/>
      <c r="AR437" s="23"/>
      <c r="AS437" s="23"/>
    </row>
    <row r="438">
      <c r="A438" s="29">
        <v>6497.0</v>
      </c>
      <c r="B438" s="30">
        <v>2091.0</v>
      </c>
      <c r="C438" s="31" t="s">
        <v>0</v>
      </c>
      <c r="D438" s="5">
        <v>13.0</v>
      </c>
      <c r="E438" s="6">
        <v>29.0</v>
      </c>
      <c r="F438" s="7">
        <v>26.0</v>
      </c>
      <c r="G438" s="8">
        <v>53.0</v>
      </c>
      <c r="H438" s="9">
        <v>138.0</v>
      </c>
      <c r="I438" s="10">
        <v>60.0</v>
      </c>
      <c r="J438" s="11">
        <v>18.0</v>
      </c>
      <c r="K438" s="12">
        <v>26.0</v>
      </c>
      <c r="L438" s="13">
        <v>40.0</v>
      </c>
      <c r="M438" s="31"/>
      <c r="N438" s="14">
        <v>13.0</v>
      </c>
      <c r="O438" s="15">
        <v>19.0</v>
      </c>
      <c r="P438" s="16">
        <v>13.0</v>
      </c>
      <c r="Q438" s="17">
        <v>26.0</v>
      </c>
      <c r="R438" s="18">
        <v>99.0</v>
      </c>
      <c r="S438" s="19">
        <v>31.0</v>
      </c>
      <c r="T438" s="20">
        <v>30.0</v>
      </c>
      <c r="U438" s="21">
        <v>63.0</v>
      </c>
      <c r="V438" s="22">
        <v>52.0</v>
      </c>
      <c r="W438" s="31"/>
      <c r="X438" s="14">
        <v>4.0</v>
      </c>
      <c r="Y438" s="15">
        <v>17.0</v>
      </c>
      <c r="Z438" s="16">
        <v>23.0</v>
      </c>
      <c r="AA438" s="17">
        <v>27.0</v>
      </c>
      <c r="AB438" s="18">
        <v>100.0</v>
      </c>
      <c r="AC438" s="19">
        <v>29.0</v>
      </c>
      <c r="AD438" s="20">
        <v>35.0</v>
      </c>
      <c r="AE438" s="21">
        <v>48.0</v>
      </c>
      <c r="AF438" s="22">
        <v>41.0</v>
      </c>
      <c r="AG438" s="38"/>
      <c r="AH438" s="14">
        <v>13.0</v>
      </c>
      <c r="AI438" s="15">
        <v>19.0</v>
      </c>
      <c r="AJ438" s="16">
        <v>13.0</v>
      </c>
      <c r="AK438" s="20">
        <v>30.0</v>
      </c>
      <c r="AL438" s="21">
        <v>63.0</v>
      </c>
      <c r="AM438" s="22">
        <v>52.0</v>
      </c>
      <c r="AN438" s="39">
        <f t="shared" ref="AN438:AP438" si="436">AH438/(AH438+AK438)</f>
        <v>0.3023255814</v>
      </c>
      <c r="AO438" s="39">
        <f t="shared" si="436"/>
        <v>0.2317073171</v>
      </c>
      <c r="AP438" s="39">
        <f t="shared" si="436"/>
        <v>0.2</v>
      </c>
      <c r="AQ438" s="23"/>
      <c r="AR438" s="23"/>
      <c r="AS438" s="23"/>
    </row>
    <row r="439">
      <c r="A439" s="29">
        <v>6499.0</v>
      </c>
      <c r="B439" s="30">
        <v>2178.0</v>
      </c>
      <c r="C439" s="31" t="s">
        <v>0</v>
      </c>
      <c r="D439" s="5">
        <v>9.0</v>
      </c>
      <c r="E439" s="6">
        <v>27.0</v>
      </c>
      <c r="F439" s="7">
        <v>35.0</v>
      </c>
      <c r="G439" s="8">
        <v>39.0</v>
      </c>
      <c r="H439" s="9">
        <v>89.0</v>
      </c>
      <c r="I439" s="10">
        <v>46.0</v>
      </c>
      <c r="J439" s="11">
        <v>19.0</v>
      </c>
      <c r="K439" s="12">
        <v>14.0</v>
      </c>
      <c r="L439" s="13">
        <v>53.0</v>
      </c>
      <c r="M439" s="31"/>
      <c r="N439" s="14">
        <v>3.0</v>
      </c>
      <c r="O439" s="15">
        <v>12.0</v>
      </c>
      <c r="P439" s="16">
        <v>15.0</v>
      </c>
      <c r="Q439" s="17">
        <v>28.0</v>
      </c>
      <c r="R439" s="18">
        <v>87.0</v>
      </c>
      <c r="S439" s="19">
        <v>19.0</v>
      </c>
      <c r="T439" s="20">
        <v>21.0</v>
      </c>
      <c r="U439" s="21">
        <v>28.0</v>
      </c>
      <c r="V439" s="22">
        <v>36.0</v>
      </c>
      <c r="W439" s="31"/>
      <c r="X439" s="14">
        <v>6.0</v>
      </c>
      <c r="Y439" s="15">
        <v>7.0</v>
      </c>
      <c r="Z439" s="16">
        <v>23.0</v>
      </c>
      <c r="AA439" s="17">
        <v>30.0</v>
      </c>
      <c r="AB439" s="18">
        <v>89.0</v>
      </c>
      <c r="AC439" s="19">
        <v>22.0</v>
      </c>
      <c r="AD439" s="20">
        <v>13.0</v>
      </c>
      <c r="AE439" s="21">
        <v>24.0</v>
      </c>
      <c r="AF439" s="22">
        <v>28.0</v>
      </c>
      <c r="AG439" s="38"/>
      <c r="AH439" s="14">
        <v>3.0</v>
      </c>
      <c r="AI439" s="15">
        <v>12.0</v>
      </c>
      <c r="AJ439" s="16">
        <v>15.0</v>
      </c>
      <c r="AK439" s="20">
        <v>21.0</v>
      </c>
      <c r="AL439" s="21">
        <v>28.0</v>
      </c>
      <c r="AM439" s="22">
        <v>36.0</v>
      </c>
      <c r="AN439" s="39">
        <f t="shared" ref="AN439:AP439" si="437">AH439/(AH439+AK439)</f>
        <v>0.125</v>
      </c>
      <c r="AO439" s="39">
        <f t="shared" si="437"/>
        <v>0.3</v>
      </c>
      <c r="AP439" s="39">
        <f t="shared" si="437"/>
        <v>0.2941176471</v>
      </c>
      <c r="AQ439" s="23"/>
      <c r="AR439" s="23"/>
      <c r="AS439" s="23"/>
    </row>
    <row r="440">
      <c r="A440" s="29">
        <v>6509.0</v>
      </c>
      <c r="B440" s="30">
        <v>1455.0</v>
      </c>
      <c r="C440" s="31" t="s">
        <v>0</v>
      </c>
      <c r="D440" s="5">
        <v>11.0</v>
      </c>
      <c r="E440" s="6">
        <v>37.0</v>
      </c>
      <c r="F440" s="7">
        <v>17.0</v>
      </c>
      <c r="G440" s="8">
        <v>96.0</v>
      </c>
      <c r="H440" s="9">
        <v>212.0</v>
      </c>
      <c r="I440" s="10">
        <v>48.0</v>
      </c>
      <c r="J440" s="11">
        <v>14.0</v>
      </c>
      <c r="K440" s="12">
        <v>17.0</v>
      </c>
      <c r="L440" s="13">
        <v>59.0</v>
      </c>
      <c r="M440" s="31"/>
      <c r="N440" s="14">
        <v>27.0</v>
      </c>
      <c r="O440" s="15">
        <v>46.0</v>
      </c>
      <c r="P440" s="16">
        <v>12.0</v>
      </c>
      <c r="Q440" s="17">
        <v>33.0</v>
      </c>
      <c r="R440" s="18">
        <v>156.0</v>
      </c>
      <c r="S440" s="19">
        <v>14.0</v>
      </c>
      <c r="T440" s="20">
        <v>46.0</v>
      </c>
      <c r="U440" s="21">
        <v>65.0</v>
      </c>
      <c r="V440" s="22">
        <v>57.0</v>
      </c>
      <c r="W440" s="31"/>
      <c r="X440" s="14">
        <v>9.0</v>
      </c>
      <c r="Y440" s="15">
        <v>18.0</v>
      </c>
      <c r="Z440" s="16">
        <v>18.0</v>
      </c>
      <c r="AA440" s="17">
        <v>34.0</v>
      </c>
      <c r="AB440" s="18">
        <v>154.0</v>
      </c>
      <c r="AC440" s="19">
        <v>13.0</v>
      </c>
      <c r="AD440" s="20">
        <v>45.0</v>
      </c>
      <c r="AE440" s="21">
        <v>71.0</v>
      </c>
      <c r="AF440" s="22">
        <v>46.0</v>
      </c>
      <c r="AG440" s="38"/>
      <c r="AH440" s="14">
        <v>27.0</v>
      </c>
      <c r="AI440" s="15">
        <v>46.0</v>
      </c>
      <c r="AJ440" s="16">
        <v>12.0</v>
      </c>
      <c r="AK440" s="20">
        <v>46.0</v>
      </c>
      <c r="AL440" s="21">
        <v>65.0</v>
      </c>
      <c r="AM440" s="22">
        <v>57.0</v>
      </c>
      <c r="AN440" s="39">
        <f t="shared" ref="AN440:AP440" si="438">AH440/(AH440+AK440)</f>
        <v>0.3698630137</v>
      </c>
      <c r="AO440" s="39">
        <f t="shared" si="438"/>
        <v>0.4144144144</v>
      </c>
      <c r="AP440" s="39">
        <f t="shared" si="438"/>
        <v>0.1739130435</v>
      </c>
      <c r="AQ440" s="23"/>
      <c r="AR440" s="23"/>
      <c r="AS440" s="23"/>
    </row>
    <row r="441">
      <c r="A441" s="29">
        <v>6512.0</v>
      </c>
      <c r="B441" s="30">
        <v>1939.0</v>
      </c>
      <c r="C441" s="31" t="s">
        <v>0</v>
      </c>
      <c r="D441" s="5">
        <v>19.0</v>
      </c>
      <c r="E441" s="6">
        <v>37.0</v>
      </c>
      <c r="F441" s="7">
        <v>34.0</v>
      </c>
      <c r="G441" s="8">
        <v>91.0</v>
      </c>
      <c r="H441" s="9">
        <v>219.0</v>
      </c>
      <c r="I441" s="10">
        <v>107.0</v>
      </c>
      <c r="J441" s="11">
        <v>32.0</v>
      </c>
      <c r="K441" s="12">
        <v>20.0</v>
      </c>
      <c r="L441" s="13">
        <v>60.0</v>
      </c>
      <c r="M441" s="31"/>
      <c r="N441" s="14">
        <v>24.0</v>
      </c>
      <c r="O441" s="15">
        <v>56.0</v>
      </c>
      <c r="P441" s="16">
        <v>29.0</v>
      </c>
      <c r="Q441" s="17">
        <v>41.0</v>
      </c>
      <c r="R441" s="18">
        <v>106.0</v>
      </c>
      <c r="S441" s="19">
        <v>30.0</v>
      </c>
      <c r="T441" s="20">
        <v>77.0</v>
      </c>
      <c r="U441" s="21">
        <v>133.0</v>
      </c>
      <c r="V441" s="22">
        <v>93.0</v>
      </c>
      <c r="W441" s="31"/>
      <c r="X441" s="14">
        <v>12.0</v>
      </c>
      <c r="Y441" s="15">
        <v>21.0</v>
      </c>
      <c r="Z441" s="16">
        <v>25.0</v>
      </c>
      <c r="AA441" s="17">
        <v>41.0</v>
      </c>
      <c r="AB441" s="18">
        <v>105.0</v>
      </c>
      <c r="AC441" s="19">
        <v>28.0</v>
      </c>
      <c r="AD441" s="20">
        <v>70.0</v>
      </c>
      <c r="AE441" s="21">
        <v>125.0</v>
      </c>
      <c r="AF441" s="22">
        <v>80.0</v>
      </c>
      <c r="AG441" s="38"/>
      <c r="AH441" s="14">
        <v>24.0</v>
      </c>
      <c r="AI441" s="15">
        <v>56.0</v>
      </c>
      <c r="AJ441" s="16">
        <v>29.0</v>
      </c>
      <c r="AK441" s="20">
        <v>77.0</v>
      </c>
      <c r="AL441" s="21">
        <v>133.0</v>
      </c>
      <c r="AM441" s="22">
        <v>93.0</v>
      </c>
      <c r="AN441" s="39">
        <f t="shared" ref="AN441:AP441" si="439">AH441/(AH441+AK441)</f>
        <v>0.2376237624</v>
      </c>
      <c r="AO441" s="39">
        <f t="shared" si="439"/>
        <v>0.2962962963</v>
      </c>
      <c r="AP441" s="39">
        <f t="shared" si="439"/>
        <v>0.237704918</v>
      </c>
      <c r="AQ441" s="23"/>
      <c r="AR441" s="23"/>
      <c r="AS441" s="23"/>
    </row>
    <row r="442">
      <c r="A442" s="29">
        <v>6514.0</v>
      </c>
      <c r="B442" s="30">
        <v>2368.0</v>
      </c>
      <c r="C442" s="31" t="s">
        <v>0</v>
      </c>
      <c r="D442" s="5">
        <v>17.0</v>
      </c>
      <c r="E442" s="6">
        <v>43.0</v>
      </c>
      <c r="F442" s="7">
        <v>28.0</v>
      </c>
      <c r="G442" s="8">
        <v>87.0</v>
      </c>
      <c r="H442" s="9">
        <v>222.0</v>
      </c>
      <c r="I442" s="10">
        <v>93.0</v>
      </c>
      <c r="J442" s="11">
        <v>41.0</v>
      </c>
      <c r="K442" s="12">
        <v>26.0</v>
      </c>
      <c r="L442" s="13">
        <v>106.0</v>
      </c>
      <c r="M442" s="31"/>
      <c r="N442" s="14">
        <v>28.0</v>
      </c>
      <c r="O442" s="15">
        <v>43.0</v>
      </c>
      <c r="P442" s="16">
        <v>35.0</v>
      </c>
      <c r="Q442" s="17">
        <v>44.0</v>
      </c>
      <c r="R442" s="18">
        <v>178.0</v>
      </c>
      <c r="S442" s="19">
        <v>37.0</v>
      </c>
      <c r="T442" s="20">
        <v>55.0</v>
      </c>
      <c r="U442" s="21">
        <v>88.0</v>
      </c>
      <c r="V442" s="22">
        <v>70.0</v>
      </c>
      <c r="W442" s="31"/>
      <c r="X442" s="14">
        <v>26.0</v>
      </c>
      <c r="Y442" s="15">
        <v>23.0</v>
      </c>
      <c r="Z442" s="16">
        <v>29.0</v>
      </c>
      <c r="AA442" s="17">
        <v>42.0</v>
      </c>
      <c r="AB442" s="18">
        <v>177.0</v>
      </c>
      <c r="AC442" s="19">
        <v>36.0</v>
      </c>
      <c r="AD442" s="20">
        <v>49.0</v>
      </c>
      <c r="AE442" s="21">
        <v>77.0</v>
      </c>
      <c r="AF442" s="22">
        <v>59.0</v>
      </c>
      <c r="AG442" s="38"/>
      <c r="AH442" s="14">
        <v>28.0</v>
      </c>
      <c r="AI442" s="15">
        <v>43.0</v>
      </c>
      <c r="AJ442" s="16">
        <v>35.0</v>
      </c>
      <c r="AK442" s="20">
        <v>55.0</v>
      </c>
      <c r="AL442" s="21">
        <v>88.0</v>
      </c>
      <c r="AM442" s="22">
        <v>70.0</v>
      </c>
      <c r="AN442" s="39">
        <f t="shared" ref="AN442:AP442" si="440">AH442/(AH442+AK442)</f>
        <v>0.3373493976</v>
      </c>
      <c r="AO442" s="39">
        <f t="shared" si="440"/>
        <v>0.3282442748</v>
      </c>
      <c r="AP442" s="39">
        <f t="shared" si="440"/>
        <v>0.3333333333</v>
      </c>
      <c r="AQ442" s="23"/>
      <c r="AR442" s="23"/>
      <c r="AS442" s="23"/>
    </row>
    <row r="443">
      <c r="A443" s="29">
        <v>6517.0</v>
      </c>
      <c r="B443" s="30">
        <v>2267.0</v>
      </c>
      <c r="C443" s="31" t="s">
        <v>0</v>
      </c>
      <c r="D443" s="5">
        <v>26.0</v>
      </c>
      <c r="E443" s="6">
        <v>34.0</v>
      </c>
      <c r="F443" s="7">
        <v>23.0</v>
      </c>
      <c r="G443" s="8">
        <v>40.0</v>
      </c>
      <c r="H443" s="9">
        <v>183.0</v>
      </c>
      <c r="I443" s="10">
        <v>56.0</v>
      </c>
      <c r="J443" s="11">
        <v>26.0</v>
      </c>
      <c r="K443" s="12">
        <v>28.0</v>
      </c>
      <c r="L443" s="13">
        <v>80.0</v>
      </c>
      <c r="M443" s="31"/>
      <c r="N443" s="14">
        <v>15.0</v>
      </c>
      <c r="O443" s="15">
        <v>32.0</v>
      </c>
      <c r="P443" s="16">
        <v>15.0</v>
      </c>
      <c r="Q443" s="17">
        <v>31.0</v>
      </c>
      <c r="R443" s="18">
        <v>148.0</v>
      </c>
      <c r="S443" s="19">
        <v>33.0</v>
      </c>
      <c r="T443" s="20">
        <v>38.0</v>
      </c>
      <c r="U443" s="21">
        <v>71.0</v>
      </c>
      <c r="V443" s="22">
        <v>50.0</v>
      </c>
      <c r="W443" s="31"/>
      <c r="X443" s="14">
        <v>19.0</v>
      </c>
      <c r="Y443" s="15">
        <v>22.0</v>
      </c>
      <c r="Z443" s="16">
        <v>16.0</v>
      </c>
      <c r="AA443" s="17">
        <v>31.0</v>
      </c>
      <c r="AB443" s="18">
        <v>150.0</v>
      </c>
      <c r="AC443" s="19">
        <v>33.0</v>
      </c>
      <c r="AD443" s="20">
        <v>36.0</v>
      </c>
      <c r="AE443" s="21">
        <v>64.0</v>
      </c>
      <c r="AF443" s="22">
        <v>42.0</v>
      </c>
      <c r="AG443" s="38"/>
      <c r="AH443" s="14">
        <v>15.0</v>
      </c>
      <c r="AI443" s="15">
        <v>32.0</v>
      </c>
      <c r="AJ443" s="16">
        <v>15.0</v>
      </c>
      <c r="AK443" s="20">
        <v>38.0</v>
      </c>
      <c r="AL443" s="21">
        <v>71.0</v>
      </c>
      <c r="AM443" s="22">
        <v>50.0</v>
      </c>
      <c r="AN443" s="39">
        <f t="shared" ref="AN443:AP443" si="441">AH443/(AH443+AK443)</f>
        <v>0.2830188679</v>
      </c>
      <c r="AO443" s="39">
        <f t="shared" si="441"/>
        <v>0.3106796117</v>
      </c>
      <c r="AP443" s="39">
        <f t="shared" si="441"/>
        <v>0.2307692308</v>
      </c>
      <c r="AQ443" s="23"/>
      <c r="AR443" s="23"/>
      <c r="AS443" s="23"/>
    </row>
    <row r="444">
      <c r="A444" s="29">
        <v>6520.0</v>
      </c>
      <c r="B444" s="30">
        <v>2800.0</v>
      </c>
      <c r="C444" s="31" t="s">
        <v>0</v>
      </c>
      <c r="D444" s="5">
        <v>36.0</v>
      </c>
      <c r="E444" s="6">
        <v>55.0</v>
      </c>
      <c r="F444" s="7">
        <v>47.0</v>
      </c>
      <c r="G444" s="8">
        <v>134.0</v>
      </c>
      <c r="H444" s="9">
        <v>242.0</v>
      </c>
      <c r="I444" s="10">
        <v>101.0</v>
      </c>
      <c r="J444" s="11">
        <v>61.0</v>
      </c>
      <c r="K444" s="12">
        <v>39.0</v>
      </c>
      <c r="L444" s="13">
        <v>98.0</v>
      </c>
      <c r="M444" s="31"/>
      <c r="N444" s="14">
        <v>43.0</v>
      </c>
      <c r="O444" s="15">
        <v>39.0</v>
      </c>
      <c r="P444" s="16">
        <v>39.0</v>
      </c>
      <c r="Q444" s="17">
        <v>85.0</v>
      </c>
      <c r="R444" s="18">
        <v>214.0</v>
      </c>
      <c r="S444" s="19">
        <v>42.0</v>
      </c>
      <c r="T444" s="20">
        <v>77.0</v>
      </c>
      <c r="U444" s="21">
        <v>74.0</v>
      </c>
      <c r="V444" s="22">
        <v>86.0</v>
      </c>
      <c r="W444" s="31"/>
      <c r="X444" s="14">
        <v>22.0</v>
      </c>
      <c r="Y444" s="15">
        <v>23.0</v>
      </c>
      <c r="Z444" s="16">
        <v>54.0</v>
      </c>
      <c r="AA444" s="17">
        <v>83.0</v>
      </c>
      <c r="AB444" s="18">
        <v>211.0</v>
      </c>
      <c r="AC444" s="19">
        <v>39.0</v>
      </c>
      <c r="AD444" s="20">
        <v>65.0</v>
      </c>
      <c r="AE444" s="21">
        <v>64.0</v>
      </c>
      <c r="AF444" s="22">
        <v>67.0</v>
      </c>
      <c r="AG444" s="38"/>
      <c r="AH444" s="14">
        <v>43.0</v>
      </c>
      <c r="AI444" s="15">
        <v>39.0</v>
      </c>
      <c r="AJ444" s="16">
        <v>39.0</v>
      </c>
      <c r="AK444" s="20">
        <v>77.0</v>
      </c>
      <c r="AL444" s="21">
        <v>74.0</v>
      </c>
      <c r="AM444" s="22">
        <v>86.0</v>
      </c>
      <c r="AN444" s="39">
        <f t="shared" ref="AN444:AP444" si="442">AH444/(AH444+AK444)</f>
        <v>0.3583333333</v>
      </c>
      <c r="AO444" s="39">
        <f t="shared" si="442"/>
        <v>0.3451327434</v>
      </c>
      <c r="AP444" s="39">
        <f t="shared" si="442"/>
        <v>0.312</v>
      </c>
      <c r="AQ444" s="23"/>
      <c r="AR444" s="23"/>
      <c r="AS444" s="23"/>
    </row>
    <row r="445">
      <c r="A445" s="29">
        <v>6522.0</v>
      </c>
      <c r="B445" s="30">
        <v>1570.0</v>
      </c>
      <c r="C445" s="31" t="s">
        <v>0</v>
      </c>
      <c r="D445" s="5">
        <v>12.0</v>
      </c>
      <c r="E445" s="6">
        <v>30.0</v>
      </c>
      <c r="F445" s="7">
        <v>25.0</v>
      </c>
      <c r="G445" s="8">
        <v>68.0</v>
      </c>
      <c r="H445" s="9">
        <v>145.0</v>
      </c>
      <c r="I445" s="10">
        <v>45.0</v>
      </c>
      <c r="J445" s="11">
        <v>23.0</v>
      </c>
      <c r="K445" s="12">
        <v>14.0</v>
      </c>
      <c r="L445" s="13">
        <v>61.0</v>
      </c>
      <c r="M445" s="31"/>
      <c r="N445" s="14">
        <v>21.0</v>
      </c>
      <c r="O445" s="15">
        <v>35.0</v>
      </c>
      <c r="P445" s="16">
        <v>25.0</v>
      </c>
      <c r="Q445" s="17">
        <v>32.0</v>
      </c>
      <c r="R445" s="18">
        <v>142.0</v>
      </c>
      <c r="S445" s="19">
        <v>16.0</v>
      </c>
      <c r="T445" s="20">
        <v>37.0</v>
      </c>
      <c r="U445" s="21">
        <v>44.0</v>
      </c>
      <c r="V445" s="22">
        <v>40.0</v>
      </c>
      <c r="W445" s="31"/>
      <c r="X445" s="14">
        <v>18.0</v>
      </c>
      <c r="Y445" s="15">
        <v>10.0</v>
      </c>
      <c r="Z445" s="16">
        <v>24.0</v>
      </c>
      <c r="AA445" s="17">
        <v>34.0</v>
      </c>
      <c r="AB445" s="18">
        <v>134.0</v>
      </c>
      <c r="AC445" s="19">
        <v>15.0</v>
      </c>
      <c r="AD445" s="20">
        <v>30.0</v>
      </c>
      <c r="AE445" s="21">
        <v>43.0</v>
      </c>
      <c r="AF445" s="22">
        <v>34.0</v>
      </c>
      <c r="AG445" s="38"/>
      <c r="AH445" s="14">
        <v>21.0</v>
      </c>
      <c r="AI445" s="15">
        <v>35.0</v>
      </c>
      <c r="AJ445" s="16">
        <v>25.0</v>
      </c>
      <c r="AK445" s="20">
        <v>37.0</v>
      </c>
      <c r="AL445" s="21">
        <v>44.0</v>
      </c>
      <c r="AM445" s="22">
        <v>40.0</v>
      </c>
      <c r="AN445" s="39">
        <f t="shared" ref="AN445:AP445" si="443">AH445/(AH445+AK445)</f>
        <v>0.3620689655</v>
      </c>
      <c r="AO445" s="39">
        <f t="shared" si="443"/>
        <v>0.4430379747</v>
      </c>
      <c r="AP445" s="39">
        <f t="shared" si="443"/>
        <v>0.3846153846</v>
      </c>
      <c r="AQ445" s="23"/>
      <c r="AR445" s="23"/>
      <c r="AS445" s="23"/>
    </row>
    <row r="446">
      <c r="A446" s="29">
        <v>6526.0</v>
      </c>
      <c r="B446" s="30">
        <v>1880.0</v>
      </c>
      <c r="C446" s="31" t="s">
        <v>0</v>
      </c>
      <c r="D446" s="5">
        <v>24.0</v>
      </c>
      <c r="E446" s="6">
        <v>56.0</v>
      </c>
      <c r="F446" s="7">
        <v>17.0</v>
      </c>
      <c r="G446" s="8">
        <v>196.0</v>
      </c>
      <c r="H446" s="9">
        <v>353.0</v>
      </c>
      <c r="I446" s="10">
        <v>50.0</v>
      </c>
      <c r="J446" s="11">
        <v>45.0</v>
      </c>
      <c r="K446" s="12">
        <v>13.0</v>
      </c>
      <c r="L446" s="13">
        <v>148.0</v>
      </c>
      <c r="M446" s="31"/>
      <c r="N446" s="14">
        <v>74.0</v>
      </c>
      <c r="O446" s="15">
        <v>69.0</v>
      </c>
      <c r="P446" s="16">
        <v>22.0</v>
      </c>
      <c r="Q446" s="17">
        <v>73.0</v>
      </c>
      <c r="R446" s="18">
        <v>291.0</v>
      </c>
      <c r="S446" s="19">
        <v>16.0</v>
      </c>
      <c r="T446" s="20">
        <v>97.0</v>
      </c>
      <c r="U446" s="21">
        <v>156.0</v>
      </c>
      <c r="V446" s="22">
        <v>42.0</v>
      </c>
      <c r="W446" s="31"/>
      <c r="X446" s="14">
        <v>38.0</v>
      </c>
      <c r="Y446" s="15">
        <v>27.0</v>
      </c>
      <c r="Z446" s="16">
        <v>23.0</v>
      </c>
      <c r="AA446" s="17">
        <v>73.0</v>
      </c>
      <c r="AB446" s="18">
        <v>293.0</v>
      </c>
      <c r="AC446" s="19">
        <v>15.0</v>
      </c>
      <c r="AD446" s="20">
        <v>99.0</v>
      </c>
      <c r="AE446" s="21">
        <v>151.0</v>
      </c>
      <c r="AF446" s="22">
        <v>32.0</v>
      </c>
      <c r="AG446" s="38"/>
      <c r="AH446" s="14">
        <v>74.0</v>
      </c>
      <c r="AI446" s="15">
        <v>69.0</v>
      </c>
      <c r="AJ446" s="16">
        <v>22.0</v>
      </c>
      <c r="AK446" s="20">
        <v>97.0</v>
      </c>
      <c r="AL446" s="21">
        <v>156.0</v>
      </c>
      <c r="AM446" s="22">
        <v>42.0</v>
      </c>
      <c r="AN446" s="39">
        <f t="shared" ref="AN446:AP446" si="444">AH446/(AH446+AK446)</f>
        <v>0.432748538</v>
      </c>
      <c r="AO446" s="39">
        <f t="shared" si="444"/>
        <v>0.3066666667</v>
      </c>
      <c r="AP446" s="39">
        <f t="shared" si="444"/>
        <v>0.34375</v>
      </c>
      <c r="AQ446" s="23"/>
      <c r="AR446" s="23"/>
      <c r="AS446" s="23"/>
    </row>
    <row r="447">
      <c r="A447" s="29">
        <v>6527.0</v>
      </c>
      <c r="B447" s="30">
        <v>2826.0</v>
      </c>
      <c r="C447" s="31" t="s">
        <v>0</v>
      </c>
      <c r="D447" s="5">
        <v>47.0</v>
      </c>
      <c r="E447" s="6">
        <v>57.0</v>
      </c>
      <c r="F447" s="7">
        <v>31.0</v>
      </c>
      <c r="G447" s="8">
        <v>112.0</v>
      </c>
      <c r="H447" s="9">
        <v>183.0</v>
      </c>
      <c r="I447" s="10">
        <v>58.0</v>
      </c>
      <c r="J447" s="11">
        <v>31.0</v>
      </c>
      <c r="K447" s="12">
        <v>38.0</v>
      </c>
      <c r="L447" s="13">
        <v>92.0</v>
      </c>
      <c r="M447" s="31"/>
      <c r="N447" s="14">
        <v>38.0</v>
      </c>
      <c r="O447" s="15">
        <v>55.0</v>
      </c>
      <c r="P447" s="16">
        <v>25.0</v>
      </c>
      <c r="Q447" s="17">
        <v>51.0</v>
      </c>
      <c r="R447" s="18">
        <v>178.0</v>
      </c>
      <c r="S447" s="19">
        <v>23.0</v>
      </c>
      <c r="T447" s="20">
        <v>75.0</v>
      </c>
      <c r="U447" s="21">
        <v>56.0</v>
      </c>
      <c r="V447" s="22">
        <v>58.0</v>
      </c>
      <c r="W447" s="31"/>
      <c r="X447" s="14">
        <v>41.0</v>
      </c>
      <c r="Y447" s="15">
        <v>36.0</v>
      </c>
      <c r="Z447" s="16">
        <v>38.0</v>
      </c>
      <c r="AA447" s="17">
        <v>48.0</v>
      </c>
      <c r="AB447" s="18">
        <v>173.0</v>
      </c>
      <c r="AC447" s="19">
        <v>25.0</v>
      </c>
      <c r="AD447" s="20">
        <v>60.0</v>
      </c>
      <c r="AE447" s="21">
        <v>58.0</v>
      </c>
      <c r="AF447" s="22">
        <v>45.0</v>
      </c>
      <c r="AG447" s="38"/>
      <c r="AH447" s="14">
        <v>38.0</v>
      </c>
      <c r="AI447" s="15">
        <v>55.0</v>
      </c>
      <c r="AJ447" s="16">
        <v>25.0</v>
      </c>
      <c r="AK447" s="20">
        <v>75.0</v>
      </c>
      <c r="AL447" s="21">
        <v>56.0</v>
      </c>
      <c r="AM447" s="22">
        <v>58.0</v>
      </c>
      <c r="AN447" s="39">
        <f t="shared" ref="AN447:AP447" si="445">AH447/(AH447+AK447)</f>
        <v>0.3362831858</v>
      </c>
      <c r="AO447" s="39">
        <f t="shared" si="445"/>
        <v>0.4954954955</v>
      </c>
      <c r="AP447" s="39">
        <f t="shared" si="445"/>
        <v>0.3012048193</v>
      </c>
      <c r="AQ447" s="23"/>
      <c r="AR447" s="23"/>
      <c r="AS447" s="23"/>
    </row>
    <row r="448">
      <c r="A448" s="29">
        <v>6528.0</v>
      </c>
      <c r="B448" s="30">
        <v>2145.0</v>
      </c>
      <c r="C448" s="31" t="s">
        <v>0</v>
      </c>
      <c r="D448" s="5">
        <v>22.0</v>
      </c>
      <c r="E448" s="6">
        <v>55.0</v>
      </c>
      <c r="F448" s="7">
        <v>22.0</v>
      </c>
      <c r="G448" s="8">
        <v>62.0</v>
      </c>
      <c r="H448" s="9">
        <v>253.0</v>
      </c>
      <c r="I448" s="10">
        <v>56.0</v>
      </c>
      <c r="J448" s="11">
        <v>19.0</v>
      </c>
      <c r="K448" s="12">
        <v>14.0</v>
      </c>
      <c r="L448" s="13">
        <v>91.0</v>
      </c>
      <c r="M448" s="31"/>
      <c r="N448" s="14">
        <v>26.0</v>
      </c>
      <c r="O448" s="15">
        <v>36.0</v>
      </c>
      <c r="P448" s="16">
        <v>26.0</v>
      </c>
      <c r="Q448" s="17">
        <v>20.0</v>
      </c>
      <c r="R448" s="18">
        <v>159.0</v>
      </c>
      <c r="S448" s="19">
        <v>23.0</v>
      </c>
      <c r="T448" s="20">
        <v>52.0</v>
      </c>
      <c r="U448" s="21">
        <v>132.0</v>
      </c>
      <c r="V448" s="22">
        <v>28.0</v>
      </c>
      <c r="W448" s="31"/>
      <c r="X448" s="14">
        <v>12.0</v>
      </c>
      <c r="Y448" s="15">
        <v>25.0</v>
      </c>
      <c r="Z448" s="16">
        <v>17.0</v>
      </c>
      <c r="AA448" s="17">
        <v>20.0</v>
      </c>
      <c r="AB448" s="18">
        <v>157.0</v>
      </c>
      <c r="AC448" s="19">
        <v>21.0</v>
      </c>
      <c r="AD448" s="20">
        <v>36.0</v>
      </c>
      <c r="AE448" s="21">
        <v>112.0</v>
      </c>
      <c r="AF448" s="22">
        <v>28.0</v>
      </c>
      <c r="AG448" s="38"/>
      <c r="AH448" s="14">
        <v>26.0</v>
      </c>
      <c r="AI448" s="15">
        <v>36.0</v>
      </c>
      <c r="AJ448" s="16">
        <v>26.0</v>
      </c>
      <c r="AK448" s="20">
        <v>52.0</v>
      </c>
      <c r="AL448" s="21">
        <v>132.0</v>
      </c>
      <c r="AM448" s="22">
        <v>28.0</v>
      </c>
      <c r="AN448" s="39">
        <f t="shared" ref="AN448:AP448" si="446">AH448/(AH448+AK448)</f>
        <v>0.3333333333</v>
      </c>
      <c r="AO448" s="39">
        <f t="shared" si="446"/>
        <v>0.2142857143</v>
      </c>
      <c r="AP448" s="39">
        <f t="shared" si="446"/>
        <v>0.4814814815</v>
      </c>
      <c r="AQ448" s="23"/>
      <c r="AR448" s="23"/>
      <c r="AS448" s="23"/>
    </row>
    <row r="449">
      <c r="A449" s="29">
        <v>6530.0</v>
      </c>
      <c r="B449" s="30">
        <v>2916.0</v>
      </c>
      <c r="C449" s="31" t="s">
        <v>0</v>
      </c>
      <c r="D449" s="5">
        <v>27.0</v>
      </c>
      <c r="E449" s="6">
        <v>37.0</v>
      </c>
      <c r="F449" s="7">
        <v>39.0</v>
      </c>
      <c r="G449" s="8">
        <v>89.0</v>
      </c>
      <c r="H449" s="9">
        <v>158.0</v>
      </c>
      <c r="I449" s="10">
        <v>82.0</v>
      </c>
      <c r="J449" s="11">
        <v>42.0</v>
      </c>
      <c r="K449" s="12">
        <v>14.0</v>
      </c>
      <c r="L449" s="13">
        <v>80.0</v>
      </c>
      <c r="M449" s="31"/>
      <c r="N449" s="14">
        <v>24.0</v>
      </c>
      <c r="O449" s="15">
        <v>31.0</v>
      </c>
      <c r="P449" s="16">
        <v>20.0</v>
      </c>
      <c r="Q449" s="17">
        <v>65.0</v>
      </c>
      <c r="R449" s="18">
        <v>140.0</v>
      </c>
      <c r="S449" s="19">
        <v>26.0</v>
      </c>
      <c r="T449" s="20">
        <v>45.0</v>
      </c>
      <c r="U449" s="21">
        <v>61.0</v>
      </c>
      <c r="V449" s="22">
        <v>63.0</v>
      </c>
      <c r="W449" s="31"/>
      <c r="X449" s="14">
        <v>15.0</v>
      </c>
      <c r="Y449" s="15">
        <v>14.0</v>
      </c>
      <c r="Z449" s="16">
        <v>40.0</v>
      </c>
      <c r="AA449" s="17">
        <v>62.0</v>
      </c>
      <c r="AB449" s="18">
        <v>143.0</v>
      </c>
      <c r="AC449" s="19">
        <v>29.0</v>
      </c>
      <c r="AD449" s="20">
        <v>43.0</v>
      </c>
      <c r="AE449" s="21">
        <v>55.0</v>
      </c>
      <c r="AF449" s="22">
        <v>35.0</v>
      </c>
      <c r="AG449" s="38"/>
      <c r="AH449" s="14">
        <v>24.0</v>
      </c>
      <c r="AI449" s="15">
        <v>31.0</v>
      </c>
      <c r="AJ449" s="16">
        <v>20.0</v>
      </c>
      <c r="AK449" s="20">
        <v>45.0</v>
      </c>
      <c r="AL449" s="21">
        <v>61.0</v>
      </c>
      <c r="AM449" s="22">
        <v>63.0</v>
      </c>
      <c r="AN449" s="39">
        <f t="shared" ref="AN449:AP449" si="447">AH449/(AH449+AK449)</f>
        <v>0.347826087</v>
      </c>
      <c r="AO449" s="39">
        <f t="shared" si="447"/>
        <v>0.3369565217</v>
      </c>
      <c r="AP449" s="39">
        <f t="shared" si="447"/>
        <v>0.2409638554</v>
      </c>
      <c r="AQ449" s="23"/>
      <c r="AR449" s="23"/>
      <c r="AS449" s="23"/>
    </row>
    <row r="450">
      <c r="A450" s="29">
        <v>6533.0</v>
      </c>
      <c r="B450" s="30">
        <v>1331.0</v>
      </c>
      <c r="C450" s="31" t="s">
        <v>0</v>
      </c>
      <c r="D450" s="5">
        <v>9.0</v>
      </c>
      <c r="E450" s="6">
        <v>20.0</v>
      </c>
      <c r="F450" s="7">
        <v>6.0</v>
      </c>
      <c r="G450" s="8">
        <v>28.0</v>
      </c>
      <c r="H450" s="9">
        <v>70.0</v>
      </c>
      <c r="I450" s="10">
        <v>19.0</v>
      </c>
      <c r="J450" s="11">
        <v>12.0</v>
      </c>
      <c r="K450" s="12">
        <v>5.0</v>
      </c>
      <c r="L450" s="13">
        <v>34.0</v>
      </c>
      <c r="M450" s="31"/>
      <c r="N450" s="14">
        <v>8.0</v>
      </c>
      <c r="O450" s="15">
        <v>6.0</v>
      </c>
      <c r="P450" s="16">
        <v>7.0</v>
      </c>
      <c r="Q450" s="17">
        <v>14.0</v>
      </c>
      <c r="R450" s="18">
        <v>81.0</v>
      </c>
      <c r="S450" s="19">
        <v>12.0</v>
      </c>
      <c r="T450" s="20">
        <v>22.0</v>
      </c>
      <c r="U450" s="21">
        <v>19.0</v>
      </c>
      <c r="V450" s="22">
        <v>8.0</v>
      </c>
      <c r="W450" s="31"/>
      <c r="X450" s="14">
        <v>9.0</v>
      </c>
      <c r="Y450" s="15">
        <v>7.0</v>
      </c>
      <c r="Z450" s="16">
        <v>3.0</v>
      </c>
      <c r="AA450" s="17">
        <v>16.0</v>
      </c>
      <c r="AB450" s="18">
        <v>84.0</v>
      </c>
      <c r="AC450" s="19">
        <v>13.0</v>
      </c>
      <c r="AD450" s="20">
        <v>23.0</v>
      </c>
      <c r="AE450" s="21">
        <v>15.0</v>
      </c>
      <c r="AF450" s="22">
        <v>12.0</v>
      </c>
      <c r="AG450" s="38"/>
      <c r="AH450" s="14">
        <v>8.0</v>
      </c>
      <c r="AI450" s="15">
        <v>6.0</v>
      </c>
      <c r="AJ450" s="16">
        <v>7.0</v>
      </c>
      <c r="AK450" s="20">
        <v>22.0</v>
      </c>
      <c r="AL450" s="21">
        <v>19.0</v>
      </c>
      <c r="AM450" s="22">
        <v>8.0</v>
      </c>
      <c r="AN450" s="39">
        <f t="shared" ref="AN450:AP450" si="448">AH450/(AH450+AK450)</f>
        <v>0.2666666667</v>
      </c>
      <c r="AO450" s="39">
        <f t="shared" si="448"/>
        <v>0.24</v>
      </c>
      <c r="AP450" s="39">
        <f t="shared" si="448"/>
        <v>0.4666666667</v>
      </c>
      <c r="AQ450" s="23"/>
      <c r="AR450" s="23"/>
      <c r="AS450" s="23"/>
    </row>
    <row r="451">
      <c r="A451" s="29">
        <v>6538.0</v>
      </c>
      <c r="B451" s="30">
        <v>2501.0</v>
      </c>
      <c r="C451" s="31" t="s">
        <v>0</v>
      </c>
      <c r="D451" s="5">
        <v>17.0</v>
      </c>
      <c r="E451" s="6">
        <v>26.0</v>
      </c>
      <c r="F451" s="7">
        <v>18.0</v>
      </c>
      <c r="G451" s="8">
        <v>50.0</v>
      </c>
      <c r="H451" s="9">
        <v>148.0</v>
      </c>
      <c r="I451" s="10">
        <v>44.0</v>
      </c>
      <c r="J451" s="11">
        <v>39.0</v>
      </c>
      <c r="K451" s="12">
        <v>23.0</v>
      </c>
      <c r="L451" s="13">
        <v>75.0</v>
      </c>
      <c r="M451" s="31"/>
      <c r="N451" s="14">
        <v>19.0</v>
      </c>
      <c r="O451" s="15">
        <v>24.0</v>
      </c>
      <c r="P451" s="16">
        <v>12.0</v>
      </c>
      <c r="Q451" s="17">
        <v>40.0</v>
      </c>
      <c r="R451" s="18">
        <v>118.0</v>
      </c>
      <c r="S451" s="19">
        <v>28.0</v>
      </c>
      <c r="T451" s="20">
        <v>34.0</v>
      </c>
      <c r="U451" s="21">
        <v>42.0</v>
      </c>
      <c r="V451" s="22">
        <v>39.0</v>
      </c>
      <c r="W451" s="31"/>
      <c r="X451" s="14">
        <v>11.0</v>
      </c>
      <c r="Y451" s="15">
        <v>14.0</v>
      </c>
      <c r="Z451" s="16">
        <v>20.0</v>
      </c>
      <c r="AA451" s="17">
        <v>40.0</v>
      </c>
      <c r="AB451" s="18">
        <v>117.0</v>
      </c>
      <c r="AC451" s="19">
        <v>28.0</v>
      </c>
      <c r="AD451" s="20">
        <v>29.0</v>
      </c>
      <c r="AE451" s="21">
        <v>36.0</v>
      </c>
      <c r="AF451" s="22">
        <v>23.0</v>
      </c>
      <c r="AG451" s="38"/>
      <c r="AH451" s="14">
        <v>19.0</v>
      </c>
      <c r="AI451" s="15">
        <v>24.0</v>
      </c>
      <c r="AJ451" s="16">
        <v>12.0</v>
      </c>
      <c r="AK451" s="20">
        <v>34.0</v>
      </c>
      <c r="AL451" s="21">
        <v>42.0</v>
      </c>
      <c r="AM451" s="22">
        <v>39.0</v>
      </c>
      <c r="AN451" s="39">
        <f t="shared" ref="AN451:AP451" si="449">AH451/(AH451+AK451)</f>
        <v>0.358490566</v>
      </c>
      <c r="AO451" s="39">
        <f t="shared" si="449"/>
        <v>0.3636363636</v>
      </c>
      <c r="AP451" s="39">
        <f t="shared" si="449"/>
        <v>0.2352941176</v>
      </c>
      <c r="AQ451" s="23"/>
      <c r="AR451" s="23"/>
      <c r="AS451" s="23"/>
    </row>
    <row r="452">
      <c r="A452" s="29">
        <v>6539.0</v>
      </c>
      <c r="B452" s="30">
        <v>1687.0</v>
      </c>
      <c r="C452" s="31" t="s">
        <v>0</v>
      </c>
      <c r="D452" s="5">
        <v>17.0</v>
      </c>
      <c r="E452" s="6">
        <v>19.0</v>
      </c>
      <c r="F452" s="7">
        <v>12.0</v>
      </c>
      <c r="G452" s="8">
        <v>56.0</v>
      </c>
      <c r="H452" s="9">
        <v>100.0</v>
      </c>
      <c r="I452" s="10">
        <v>30.0</v>
      </c>
      <c r="J452" s="11">
        <v>15.0</v>
      </c>
      <c r="K452" s="12">
        <v>17.0</v>
      </c>
      <c r="L452" s="13">
        <v>58.0</v>
      </c>
      <c r="M452" s="31"/>
      <c r="N452" s="14">
        <v>18.0</v>
      </c>
      <c r="O452" s="15">
        <v>18.0</v>
      </c>
      <c r="P452" s="16">
        <v>16.0</v>
      </c>
      <c r="Q452" s="17">
        <v>20.0</v>
      </c>
      <c r="R452" s="18">
        <v>79.0</v>
      </c>
      <c r="S452" s="19">
        <v>10.0</v>
      </c>
      <c r="T452" s="20">
        <v>24.0</v>
      </c>
      <c r="U452" s="21">
        <v>41.0</v>
      </c>
      <c r="V452" s="22">
        <v>20.0</v>
      </c>
      <c r="W452" s="31"/>
      <c r="X452" s="14">
        <v>19.0</v>
      </c>
      <c r="Y452" s="15">
        <v>7.0</v>
      </c>
      <c r="Z452" s="16">
        <v>13.0</v>
      </c>
      <c r="AA452" s="17">
        <v>23.0</v>
      </c>
      <c r="AB452" s="18">
        <v>76.0</v>
      </c>
      <c r="AC452" s="19">
        <v>11.0</v>
      </c>
      <c r="AD452" s="20">
        <v>17.0</v>
      </c>
      <c r="AE452" s="21">
        <v>26.0</v>
      </c>
      <c r="AF452" s="22">
        <v>23.0</v>
      </c>
      <c r="AG452" s="38"/>
      <c r="AH452" s="14">
        <v>18.0</v>
      </c>
      <c r="AI452" s="15">
        <v>18.0</v>
      </c>
      <c r="AJ452" s="16">
        <v>16.0</v>
      </c>
      <c r="AK452" s="20">
        <v>24.0</v>
      </c>
      <c r="AL452" s="21">
        <v>41.0</v>
      </c>
      <c r="AM452" s="22">
        <v>20.0</v>
      </c>
      <c r="AN452" s="39">
        <f t="shared" ref="AN452:AP452" si="450">AH452/(AH452+AK452)</f>
        <v>0.4285714286</v>
      </c>
      <c r="AO452" s="39">
        <f t="shared" si="450"/>
        <v>0.3050847458</v>
      </c>
      <c r="AP452" s="39">
        <f t="shared" si="450"/>
        <v>0.4444444444</v>
      </c>
      <c r="AQ452" s="23"/>
      <c r="AR452" s="23"/>
      <c r="AS452" s="23"/>
    </row>
    <row r="453">
      <c r="A453" s="29">
        <v>6540.0</v>
      </c>
      <c r="B453" s="30">
        <v>2203.0</v>
      </c>
      <c r="C453" s="31" t="s">
        <v>0</v>
      </c>
      <c r="D453" s="5">
        <v>17.0</v>
      </c>
      <c r="E453" s="6">
        <v>22.0</v>
      </c>
      <c r="F453" s="7">
        <v>19.0</v>
      </c>
      <c r="G453" s="8">
        <v>93.0</v>
      </c>
      <c r="H453" s="9">
        <v>87.0</v>
      </c>
      <c r="I453" s="10">
        <v>37.0</v>
      </c>
      <c r="J453" s="11">
        <v>31.0</v>
      </c>
      <c r="K453" s="12">
        <v>17.0</v>
      </c>
      <c r="L453" s="13">
        <v>49.0</v>
      </c>
      <c r="M453" s="31"/>
      <c r="N453" s="14">
        <v>26.0</v>
      </c>
      <c r="O453" s="15">
        <v>21.0</v>
      </c>
      <c r="P453" s="16">
        <v>9.0</v>
      </c>
      <c r="Q453" s="17">
        <v>51.0</v>
      </c>
      <c r="R453" s="18">
        <v>82.0</v>
      </c>
      <c r="S453" s="19">
        <v>19.0</v>
      </c>
      <c r="T453" s="20">
        <v>32.0</v>
      </c>
      <c r="U453" s="21">
        <v>39.0</v>
      </c>
      <c r="V453" s="22">
        <v>27.0</v>
      </c>
      <c r="W453" s="31"/>
      <c r="X453" s="14">
        <v>17.0</v>
      </c>
      <c r="Y453" s="15">
        <v>8.0</v>
      </c>
      <c r="Z453" s="16">
        <v>20.0</v>
      </c>
      <c r="AA453" s="17">
        <v>50.0</v>
      </c>
      <c r="AB453" s="18">
        <v>77.0</v>
      </c>
      <c r="AC453" s="19">
        <v>17.0</v>
      </c>
      <c r="AD453" s="20">
        <v>40.0</v>
      </c>
      <c r="AE453" s="21">
        <v>38.0</v>
      </c>
      <c r="AF453" s="22">
        <v>19.0</v>
      </c>
      <c r="AG453" s="38"/>
      <c r="AH453" s="14">
        <v>26.0</v>
      </c>
      <c r="AI453" s="15">
        <v>21.0</v>
      </c>
      <c r="AJ453" s="16">
        <v>9.0</v>
      </c>
      <c r="AK453" s="20">
        <v>32.0</v>
      </c>
      <c r="AL453" s="21">
        <v>39.0</v>
      </c>
      <c r="AM453" s="22">
        <v>27.0</v>
      </c>
      <c r="AN453" s="39">
        <f t="shared" ref="AN453:AP453" si="451">AH453/(AH453+AK453)</f>
        <v>0.4482758621</v>
      </c>
      <c r="AO453" s="39">
        <f t="shared" si="451"/>
        <v>0.35</v>
      </c>
      <c r="AP453" s="39">
        <f t="shared" si="451"/>
        <v>0.25</v>
      </c>
      <c r="AQ453" s="23"/>
      <c r="AR453" s="23"/>
      <c r="AS453" s="23"/>
    </row>
    <row r="454">
      <c r="A454" s="29">
        <v>6545.0</v>
      </c>
      <c r="B454" s="30">
        <v>1652.0</v>
      </c>
      <c r="C454" s="31" t="s">
        <v>0</v>
      </c>
      <c r="D454" s="5">
        <v>22.0</v>
      </c>
      <c r="E454" s="6">
        <v>35.0</v>
      </c>
      <c r="F454" s="7">
        <v>10.0</v>
      </c>
      <c r="G454" s="8">
        <v>35.0</v>
      </c>
      <c r="H454" s="9">
        <v>97.0</v>
      </c>
      <c r="I454" s="10">
        <v>31.0</v>
      </c>
      <c r="J454" s="11">
        <v>8.0</v>
      </c>
      <c r="K454" s="12">
        <v>6.0</v>
      </c>
      <c r="L454" s="13">
        <v>46.0</v>
      </c>
      <c r="M454" s="31"/>
      <c r="N454" s="14">
        <v>10.0</v>
      </c>
      <c r="O454" s="15">
        <v>16.0</v>
      </c>
      <c r="P454" s="16">
        <v>6.0</v>
      </c>
      <c r="Q454" s="17">
        <v>30.0</v>
      </c>
      <c r="R454" s="18">
        <v>90.0</v>
      </c>
      <c r="S454" s="19">
        <v>18.0</v>
      </c>
      <c r="T454" s="20">
        <v>26.0</v>
      </c>
      <c r="U454" s="21">
        <v>27.0</v>
      </c>
      <c r="V454" s="22">
        <v>18.0</v>
      </c>
      <c r="W454" s="31"/>
      <c r="X454" s="14">
        <v>5.0</v>
      </c>
      <c r="Y454" s="15">
        <v>6.0</v>
      </c>
      <c r="Z454" s="16">
        <v>4.0</v>
      </c>
      <c r="AA454" s="17">
        <v>31.0</v>
      </c>
      <c r="AB454" s="18">
        <v>84.0</v>
      </c>
      <c r="AC454" s="19">
        <v>19.0</v>
      </c>
      <c r="AD454" s="20">
        <v>28.0</v>
      </c>
      <c r="AE454" s="21">
        <v>27.0</v>
      </c>
      <c r="AF454" s="22">
        <v>17.0</v>
      </c>
      <c r="AG454" s="38"/>
      <c r="AH454" s="14">
        <v>10.0</v>
      </c>
      <c r="AI454" s="15">
        <v>16.0</v>
      </c>
      <c r="AJ454" s="16">
        <v>6.0</v>
      </c>
      <c r="AK454" s="20">
        <v>26.0</v>
      </c>
      <c r="AL454" s="21">
        <v>27.0</v>
      </c>
      <c r="AM454" s="22">
        <v>18.0</v>
      </c>
      <c r="AN454" s="39">
        <f t="shared" ref="AN454:AP454" si="452">AH454/(AH454+AK454)</f>
        <v>0.2777777778</v>
      </c>
      <c r="AO454" s="39">
        <f t="shared" si="452"/>
        <v>0.3720930233</v>
      </c>
      <c r="AP454" s="39">
        <f t="shared" si="452"/>
        <v>0.25</v>
      </c>
      <c r="AQ454" s="23"/>
      <c r="AR454" s="23"/>
      <c r="AS454" s="23"/>
    </row>
    <row r="455">
      <c r="A455" s="29">
        <v>6547.0</v>
      </c>
      <c r="B455" s="30">
        <v>2090.0</v>
      </c>
      <c r="C455" s="31" t="s">
        <v>0</v>
      </c>
      <c r="D455" s="5">
        <v>12.0</v>
      </c>
      <c r="E455" s="6">
        <v>25.0</v>
      </c>
      <c r="F455" s="7">
        <v>26.0</v>
      </c>
      <c r="G455" s="8">
        <v>33.0</v>
      </c>
      <c r="H455" s="9">
        <v>115.0</v>
      </c>
      <c r="I455" s="10">
        <v>19.0</v>
      </c>
      <c r="J455" s="11">
        <v>19.0</v>
      </c>
      <c r="K455" s="12">
        <v>15.0</v>
      </c>
      <c r="L455" s="13">
        <v>43.0</v>
      </c>
      <c r="M455" s="31"/>
      <c r="N455" s="14">
        <v>7.0</v>
      </c>
      <c r="O455" s="15">
        <v>13.0</v>
      </c>
      <c r="P455" s="16">
        <v>13.0</v>
      </c>
      <c r="Q455" s="17">
        <v>23.0</v>
      </c>
      <c r="R455" s="18">
        <v>89.0</v>
      </c>
      <c r="S455" s="19">
        <v>20.0</v>
      </c>
      <c r="T455" s="20">
        <v>25.0</v>
      </c>
      <c r="U455" s="21">
        <v>32.0</v>
      </c>
      <c r="V455" s="22">
        <v>20.0</v>
      </c>
      <c r="W455" s="31"/>
      <c r="X455" s="14">
        <v>12.0</v>
      </c>
      <c r="Y455" s="15">
        <v>5.0</v>
      </c>
      <c r="Z455" s="16">
        <v>22.0</v>
      </c>
      <c r="AA455" s="17">
        <v>24.0</v>
      </c>
      <c r="AB455" s="18">
        <v>89.0</v>
      </c>
      <c r="AC455" s="19">
        <v>19.0</v>
      </c>
      <c r="AD455" s="20">
        <v>21.0</v>
      </c>
      <c r="AE455" s="21">
        <v>32.0</v>
      </c>
      <c r="AF455" s="22">
        <v>14.0</v>
      </c>
      <c r="AG455" s="38"/>
      <c r="AH455" s="14">
        <v>7.0</v>
      </c>
      <c r="AI455" s="15">
        <v>13.0</v>
      </c>
      <c r="AJ455" s="16">
        <v>13.0</v>
      </c>
      <c r="AK455" s="20">
        <v>25.0</v>
      </c>
      <c r="AL455" s="21">
        <v>32.0</v>
      </c>
      <c r="AM455" s="22">
        <v>20.0</v>
      </c>
      <c r="AN455" s="39">
        <f t="shared" ref="AN455:AP455" si="453">AH455/(AH455+AK455)</f>
        <v>0.21875</v>
      </c>
      <c r="AO455" s="39">
        <f t="shared" si="453"/>
        <v>0.2888888889</v>
      </c>
      <c r="AP455" s="39">
        <f t="shared" si="453"/>
        <v>0.3939393939</v>
      </c>
      <c r="AQ455" s="23"/>
      <c r="AR455" s="23"/>
      <c r="AS455" s="23"/>
    </row>
    <row r="456">
      <c r="A456" s="29">
        <v>6552.0</v>
      </c>
      <c r="B456" s="30">
        <v>918.0</v>
      </c>
      <c r="C456" s="31" t="s">
        <v>0</v>
      </c>
      <c r="D456" s="5">
        <v>7.0</v>
      </c>
      <c r="E456" s="6">
        <v>26.0</v>
      </c>
      <c r="F456" s="7">
        <v>10.0</v>
      </c>
      <c r="G456" s="8">
        <v>30.0</v>
      </c>
      <c r="H456" s="9">
        <v>91.0</v>
      </c>
      <c r="I456" s="10">
        <v>32.0</v>
      </c>
      <c r="J456" s="11">
        <v>8.0</v>
      </c>
      <c r="K456" s="12">
        <v>5.0</v>
      </c>
      <c r="L456" s="13">
        <v>25.0</v>
      </c>
      <c r="M456" s="31"/>
      <c r="N456" s="14">
        <v>6.0</v>
      </c>
      <c r="O456" s="15">
        <v>18.0</v>
      </c>
      <c r="P456" s="16">
        <v>5.0</v>
      </c>
      <c r="Q456" s="17">
        <v>15.0</v>
      </c>
      <c r="R456" s="18">
        <v>73.0</v>
      </c>
      <c r="S456" s="19">
        <v>9.0</v>
      </c>
      <c r="T456" s="20">
        <v>15.0</v>
      </c>
      <c r="U456" s="21">
        <v>34.0</v>
      </c>
      <c r="V456" s="22">
        <v>26.0</v>
      </c>
      <c r="W456" s="31"/>
      <c r="X456" s="14">
        <v>5.0</v>
      </c>
      <c r="Y456" s="15">
        <v>18.0</v>
      </c>
      <c r="Z456" s="16">
        <v>7.0</v>
      </c>
      <c r="AA456" s="17">
        <v>15.0</v>
      </c>
      <c r="AB456" s="18">
        <v>73.0</v>
      </c>
      <c r="AC456" s="19">
        <v>12.0</v>
      </c>
      <c r="AD456" s="20">
        <v>15.0</v>
      </c>
      <c r="AE456" s="21">
        <v>21.0</v>
      </c>
      <c r="AF456" s="22">
        <v>24.0</v>
      </c>
      <c r="AG456" s="38"/>
      <c r="AH456" s="14">
        <v>6.0</v>
      </c>
      <c r="AI456" s="15">
        <v>18.0</v>
      </c>
      <c r="AJ456" s="16">
        <v>5.0</v>
      </c>
      <c r="AK456" s="20">
        <v>15.0</v>
      </c>
      <c r="AL456" s="21">
        <v>34.0</v>
      </c>
      <c r="AM456" s="22">
        <v>26.0</v>
      </c>
      <c r="AN456" s="39">
        <f t="shared" ref="AN456:AP456" si="454">AH456/(AH456+AK456)</f>
        <v>0.2857142857</v>
      </c>
      <c r="AO456" s="39">
        <f t="shared" si="454"/>
        <v>0.3461538462</v>
      </c>
      <c r="AP456" s="39">
        <f t="shared" si="454"/>
        <v>0.1612903226</v>
      </c>
      <c r="AQ456" s="23"/>
      <c r="AR456" s="23"/>
      <c r="AS456" s="23"/>
    </row>
    <row r="457">
      <c r="A457" s="29">
        <v>6600.0</v>
      </c>
      <c r="B457" s="30">
        <v>1776.0</v>
      </c>
      <c r="C457" s="31" t="s">
        <v>0</v>
      </c>
      <c r="D457" s="5">
        <v>11.0</v>
      </c>
      <c r="E457" s="6">
        <v>18.0</v>
      </c>
      <c r="F457" s="7">
        <v>22.0</v>
      </c>
      <c r="G457" s="8">
        <v>39.0</v>
      </c>
      <c r="H457" s="9">
        <v>184.0</v>
      </c>
      <c r="I457" s="10">
        <v>45.0</v>
      </c>
      <c r="J457" s="11">
        <v>11.0</v>
      </c>
      <c r="K457" s="12">
        <v>9.0</v>
      </c>
      <c r="L457" s="13">
        <v>54.0</v>
      </c>
      <c r="M457" s="31"/>
      <c r="N457" s="14">
        <v>15.0</v>
      </c>
      <c r="O457" s="15">
        <v>32.0</v>
      </c>
      <c r="P457" s="16">
        <v>11.0</v>
      </c>
      <c r="Q457" s="17">
        <v>13.0</v>
      </c>
      <c r="R457" s="18">
        <v>118.0</v>
      </c>
      <c r="S457" s="19">
        <v>10.0</v>
      </c>
      <c r="T457" s="20">
        <v>23.0</v>
      </c>
      <c r="U457" s="21">
        <v>68.0</v>
      </c>
      <c r="V457" s="22">
        <v>42.0</v>
      </c>
      <c r="W457" s="31"/>
      <c r="X457" s="14">
        <v>9.0</v>
      </c>
      <c r="Y457" s="15">
        <v>17.0</v>
      </c>
      <c r="Z457" s="16">
        <v>20.0</v>
      </c>
      <c r="AA457" s="17">
        <v>13.0</v>
      </c>
      <c r="AB457" s="18">
        <v>113.0</v>
      </c>
      <c r="AC457" s="19">
        <v>9.0</v>
      </c>
      <c r="AD457" s="20">
        <v>18.0</v>
      </c>
      <c r="AE457" s="21">
        <v>63.0</v>
      </c>
      <c r="AF457" s="22">
        <v>33.0</v>
      </c>
      <c r="AG457" s="38"/>
      <c r="AH457" s="14">
        <v>15.0</v>
      </c>
      <c r="AI457" s="15">
        <v>32.0</v>
      </c>
      <c r="AJ457" s="16">
        <v>11.0</v>
      </c>
      <c r="AK457" s="20">
        <v>23.0</v>
      </c>
      <c r="AL457" s="21">
        <v>68.0</v>
      </c>
      <c r="AM457" s="22">
        <v>42.0</v>
      </c>
      <c r="AN457" s="39">
        <f t="shared" ref="AN457:AP457" si="455">AH457/(AH457+AK457)</f>
        <v>0.3947368421</v>
      </c>
      <c r="AO457" s="39">
        <f t="shared" si="455"/>
        <v>0.32</v>
      </c>
      <c r="AP457" s="39">
        <f t="shared" si="455"/>
        <v>0.2075471698</v>
      </c>
      <c r="AQ457" s="23"/>
      <c r="AR457" s="23"/>
      <c r="AS457" s="23"/>
    </row>
    <row r="458">
      <c r="A458" s="29">
        <v>6609.0</v>
      </c>
      <c r="B458" s="30">
        <v>3046.0</v>
      </c>
      <c r="C458" s="31" t="s">
        <v>0</v>
      </c>
      <c r="D458" s="5">
        <v>20.0</v>
      </c>
      <c r="E458" s="6">
        <v>22.0</v>
      </c>
      <c r="F458" s="7">
        <v>19.0</v>
      </c>
      <c r="G458" s="8">
        <v>55.0</v>
      </c>
      <c r="H458" s="9">
        <v>134.0</v>
      </c>
      <c r="I458" s="10">
        <v>38.0</v>
      </c>
      <c r="J458" s="11">
        <v>16.0</v>
      </c>
      <c r="K458" s="12">
        <v>18.0</v>
      </c>
      <c r="L458" s="13">
        <v>69.0</v>
      </c>
      <c r="M458" s="31"/>
      <c r="N458" s="14">
        <v>24.0</v>
      </c>
      <c r="O458" s="15">
        <v>16.0</v>
      </c>
      <c r="P458" s="16">
        <v>11.0</v>
      </c>
      <c r="Q458" s="17">
        <v>22.0</v>
      </c>
      <c r="R458" s="18">
        <v>141.0</v>
      </c>
      <c r="S458" s="19">
        <v>15.0</v>
      </c>
      <c r="T458" s="20">
        <v>29.0</v>
      </c>
      <c r="U458" s="21">
        <v>38.0</v>
      </c>
      <c r="V458" s="22">
        <v>30.0</v>
      </c>
      <c r="W458" s="31"/>
      <c r="X458" s="14">
        <v>22.0</v>
      </c>
      <c r="Y458" s="15">
        <v>7.0</v>
      </c>
      <c r="Z458" s="16">
        <v>21.0</v>
      </c>
      <c r="AA458" s="17">
        <v>21.0</v>
      </c>
      <c r="AB458" s="18">
        <v>144.0</v>
      </c>
      <c r="AC458" s="19">
        <v>15.0</v>
      </c>
      <c r="AD458" s="20">
        <v>31.0</v>
      </c>
      <c r="AE458" s="21">
        <v>32.0</v>
      </c>
      <c r="AF458" s="22">
        <v>20.0</v>
      </c>
      <c r="AG458" s="38"/>
      <c r="AH458" s="14">
        <v>24.0</v>
      </c>
      <c r="AI458" s="15">
        <v>16.0</v>
      </c>
      <c r="AJ458" s="16">
        <v>11.0</v>
      </c>
      <c r="AK458" s="20">
        <v>29.0</v>
      </c>
      <c r="AL458" s="21">
        <v>38.0</v>
      </c>
      <c r="AM458" s="22">
        <v>30.0</v>
      </c>
      <c r="AN458" s="39">
        <f t="shared" ref="AN458:AP458" si="456">AH458/(AH458+AK458)</f>
        <v>0.4528301887</v>
      </c>
      <c r="AO458" s="39">
        <f t="shared" si="456"/>
        <v>0.2962962963</v>
      </c>
      <c r="AP458" s="39">
        <f t="shared" si="456"/>
        <v>0.2682926829</v>
      </c>
      <c r="AQ458" s="23"/>
      <c r="AR458" s="23"/>
      <c r="AS458" s="23"/>
    </row>
    <row r="459">
      <c r="A459" s="29">
        <v>6610.0</v>
      </c>
      <c r="B459" s="30">
        <v>2673.0</v>
      </c>
      <c r="C459" s="31" t="s">
        <v>0</v>
      </c>
      <c r="D459" s="5">
        <v>14.0</v>
      </c>
      <c r="E459" s="6">
        <v>55.0</v>
      </c>
      <c r="F459" s="7">
        <v>16.0</v>
      </c>
      <c r="G459" s="8">
        <v>60.0</v>
      </c>
      <c r="H459" s="9">
        <v>214.0</v>
      </c>
      <c r="I459" s="10">
        <v>62.0</v>
      </c>
      <c r="J459" s="11">
        <v>33.0</v>
      </c>
      <c r="K459" s="12">
        <v>27.0</v>
      </c>
      <c r="L459" s="13">
        <v>96.0</v>
      </c>
      <c r="M459" s="31"/>
      <c r="N459" s="14">
        <v>27.0</v>
      </c>
      <c r="O459" s="15">
        <v>49.0</v>
      </c>
      <c r="P459" s="16">
        <v>12.0</v>
      </c>
      <c r="Q459" s="17">
        <v>31.0</v>
      </c>
      <c r="R459" s="18">
        <v>129.0</v>
      </c>
      <c r="S459" s="19">
        <v>25.0</v>
      </c>
      <c r="T459" s="20">
        <v>36.0</v>
      </c>
      <c r="U459" s="21">
        <v>128.0</v>
      </c>
      <c r="V459" s="22">
        <v>54.0</v>
      </c>
      <c r="W459" s="31"/>
      <c r="X459" s="14">
        <v>21.0</v>
      </c>
      <c r="Y459" s="15">
        <v>27.0</v>
      </c>
      <c r="Z459" s="16">
        <v>16.0</v>
      </c>
      <c r="AA459" s="17">
        <v>32.0</v>
      </c>
      <c r="AB459" s="18">
        <v>142.0</v>
      </c>
      <c r="AC459" s="19">
        <v>27.0</v>
      </c>
      <c r="AD459" s="20">
        <v>36.0</v>
      </c>
      <c r="AE459" s="21">
        <v>123.0</v>
      </c>
      <c r="AF459" s="22">
        <v>44.0</v>
      </c>
      <c r="AG459" s="38"/>
      <c r="AH459" s="14">
        <v>27.0</v>
      </c>
      <c r="AI459" s="15">
        <v>49.0</v>
      </c>
      <c r="AJ459" s="16">
        <v>12.0</v>
      </c>
      <c r="AK459" s="20">
        <v>36.0</v>
      </c>
      <c r="AL459" s="21">
        <v>128.0</v>
      </c>
      <c r="AM459" s="22">
        <v>54.0</v>
      </c>
      <c r="AN459" s="39">
        <f t="shared" ref="AN459:AP459" si="457">AH459/(AH459+AK459)</f>
        <v>0.4285714286</v>
      </c>
      <c r="AO459" s="39">
        <f t="shared" si="457"/>
        <v>0.2768361582</v>
      </c>
      <c r="AP459" s="39">
        <f t="shared" si="457"/>
        <v>0.1818181818</v>
      </c>
      <c r="AQ459" s="23"/>
      <c r="AR459" s="23"/>
      <c r="AS459" s="23"/>
    </row>
    <row r="460">
      <c r="A460" s="29">
        <v>6625.0</v>
      </c>
      <c r="B460" s="30">
        <v>1843.0</v>
      </c>
      <c r="C460" s="31" t="s">
        <v>0</v>
      </c>
      <c r="D460" s="5">
        <v>28.0</v>
      </c>
      <c r="E460" s="6">
        <v>19.0</v>
      </c>
      <c r="F460" s="7">
        <v>12.0</v>
      </c>
      <c r="G460" s="8">
        <v>87.0</v>
      </c>
      <c r="H460" s="9">
        <v>136.0</v>
      </c>
      <c r="I460" s="10">
        <v>60.0</v>
      </c>
      <c r="J460" s="11">
        <v>24.0</v>
      </c>
      <c r="K460" s="12">
        <v>19.0</v>
      </c>
      <c r="L460" s="13">
        <v>54.0</v>
      </c>
      <c r="M460" s="31"/>
      <c r="N460" s="14">
        <v>32.0</v>
      </c>
      <c r="O460" s="15">
        <v>26.0</v>
      </c>
      <c r="P460" s="16">
        <v>26.0</v>
      </c>
      <c r="Q460" s="17">
        <v>37.0</v>
      </c>
      <c r="R460" s="18">
        <v>84.0</v>
      </c>
      <c r="S460" s="19">
        <v>13.0</v>
      </c>
      <c r="T460" s="20">
        <v>54.0</v>
      </c>
      <c r="U460" s="21">
        <v>72.0</v>
      </c>
      <c r="V460" s="22">
        <v>51.0</v>
      </c>
      <c r="W460" s="31"/>
      <c r="X460" s="14">
        <v>22.0</v>
      </c>
      <c r="Y460" s="15">
        <v>11.0</v>
      </c>
      <c r="Z460" s="16">
        <v>18.0</v>
      </c>
      <c r="AA460" s="17">
        <v>39.0</v>
      </c>
      <c r="AB460" s="18">
        <v>85.0</v>
      </c>
      <c r="AC460" s="19">
        <v>13.0</v>
      </c>
      <c r="AD460" s="20">
        <v>41.0</v>
      </c>
      <c r="AE460" s="21">
        <v>53.0</v>
      </c>
      <c r="AF460" s="22">
        <v>35.0</v>
      </c>
      <c r="AG460" s="38"/>
      <c r="AH460" s="14">
        <v>32.0</v>
      </c>
      <c r="AI460" s="15">
        <v>26.0</v>
      </c>
      <c r="AJ460" s="16">
        <v>26.0</v>
      </c>
      <c r="AK460" s="20">
        <v>54.0</v>
      </c>
      <c r="AL460" s="21">
        <v>72.0</v>
      </c>
      <c r="AM460" s="22">
        <v>51.0</v>
      </c>
      <c r="AN460" s="39">
        <f t="shared" ref="AN460:AP460" si="458">AH460/(AH460+AK460)</f>
        <v>0.3720930233</v>
      </c>
      <c r="AO460" s="39">
        <f t="shared" si="458"/>
        <v>0.2653061224</v>
      </c>
      <c r="AP460" s="39">
        <f t="shared" si="458"/>
        <v>0.3376623377</v>
      </c>
      <c r="AQ460" s="23"/>
      <c r="AR460" s="23"/>
      <c r="AS460" s="23"/>
    </row>
    <row r="461">
      <c r="A461" s="29">
        <v>6632.0</v>
      </c>
      <c r="B461" s="30">
        <v>1203.0</v>
      </c>
      <c r="C461" s="31" t="s">
        <v>0</v>
      </c>
      <c r="D461" s="5">
        <v>12.0</v>
      </c>
      <c r="E461" s="6">
        <v>28.0</v>
      </c>
      <c r="F461" s="7">
        <v>17.0</v>
      </c>
      <c r="G461" s="8">
        <v>43.0</v>
      </c>
      <c r="H461" s="9">
        <v>97.0</v>
      </c>
      <c r="I461" s="10">
        <v>39.0</v>
      </c>
      <c r="J461" s="11">
        <v>18.0</v>
      </c>
      <c r="K461" s="12">
        <v>8.0</v>
      </c>
      <c r="L461" s="13">
        <v>40.0</v>
      </c>
      <c r="M461" s="31"/>
      <c r="N461" s="14">
        <v>13.0</v>
      </c>
      <c r="O461" s="15">
        <v>25.0</v>
      </c>
      <c r="P461" s="16">
        <v>11.0</v>
      </c>
      <c r="Q461" s="17">
        <v>26.0</v>
      </c>
      <c r="R461" s="18">
        <v>73.0</v>
      </c>
      <c r="S461" s="19">
        <v>19.0</v>
      </c>
      <c r="T461" s="20">
        <v>30.0</v>
      </c>
      <c r="U461" s="21">
        <v>43.0</v>
      </c>
      <c r="V461" s="22">
        <v>25.0</v>
      </c>
      <c r="W461" s="31"/>
      <c r="X461" s="14">
        <v>5.0</v>
      </c>
      <c r="Y461" s="15">
        <v>9.0</v>
      </c>
      <c r="Z461" s="16">
        <v>16.0</v>
      </c>
      <c r="AA461" s="17">
        <v>28.0</v>
      </c>
      <c r="AB461" s="18">
        <v>75.0</v>
      </c>
      <c r="AC461" s="19">
        <v>21.0</v>
      </c>
      <c r="AD461" s="20">
        <v>30.0</v>
      </c>
      <c r="AE461" s="21">
        <v>38.0</v>
      </c>
      <c r="AF461" s="22">
        <v>14.0</v>
      </c>
      <c r="AG461" s="38"/>
      <c r="AH461" s="14">
        <v>13.0</v>
      </c>
      <c r="AI461" s="15">
        <v>25.0</v>
      </c>
      <c r="AJ461" s="16">
        <v>11.0</v>
      </c>
      <c r="AK461" s="20">
        <v>30.0</v>
      </c>
      <c r="AL461" s="21">
        <v>43.0</v>
      </c>
      <c r="AM461" s="22">
        <v>25.0</v>
      </c>
      <c r="AN461" s="39">
        <f t="shared" ref="AN461:AP461" si="459">AH461/(AH461+AK461)</f>
        <v>0.3023255814</v>
      </c>
      <c r="AO461" s="39">
        <f t="shared" si="459"/>
        <v>0.3676470588</v>
      </c>
      <c r="AP461" s="39">
        <f t="shared" si="459"/>
        <v>0.3055555556</v>
      </c>
      <c r="AQ461" s="23"/>
      <c r="AR461" s="23"/>
      <c r="AS461" s="23"/>
    </row>
    <row r="462">
      <c r="A462" s="29">
        <v>6648.0</v>
      </c>
      <c r="B462" s="30">
        <v>3398.0</v>
      </c>
      <c r="C462" s="31" t="s">
        <v>0</v>
      </c>
      <c r="D462" s="5">
        <v>35.0</v>
      </c>
      <c r="E462" s="6">
        <v>39.0</v>
      </c>
      <c r="F462" s="7">
        <v>32.0</v>
      </c>
      <c r="G462" s="8">
        <v>39.0</v>
      </c>
      <c r="H462" s="9">
        <v>161.0</v>
      </c>
      <c r="I462" s="10">
        <v>62.0</v>
      </c>
      <c r="J462" s="11">
        <v>31.0</v>
      </c>
      <c r="K462" s="12">
        <v>21.0</v>
      </c>
      <c r="L462" s="13">
        <v>70.0</v>
      </c>
      <c r="M462" s="31"/>
      <c r="N462" s="14">
        <v>15.0</v>
      </c>
      <c r="O462" s="15">
        <v>35.0</v>
      </c>
      <c r="P462" s="16">
        <v>11.0</v>
      </c>
      <c r="Q462" s="17">
        <v>24.0</v>
      </c>
      <c r="R462" s="18">
        <v>143.0</v>
      </c>
      <c r="S462" s="19">
        <v>44.0</v>
      </c>
      <c r="T462" s="20">
        <v>37.0</v>
      </c>
      <c r="U462" s="21">
        <v>40.0</v>
      </c>
      <c r="V462" s="22">
        <v>39.0</v>
      </c>
      <c r="W462" s="31"/>
      <c r="X462" s="14">
        <v>26.0</v>
      </c>
      <c r="Y462" s="15">
        <v>11.0</v>
      </c>
      <c r="Z462" s="16">
        <v>28.0</v>
      </c>
      <c r="AA462" s="17">
        <v>26.0</v>
      </c>
      <c r="AB462" s="18">
        <v>147.0</v>
      </c>
      <c r="AC462" s="19">
        <v>44.0</v>
      </c>
      <c r="AD462" s="20">
        <v>16.0</v>
      </c>
      <c r="AE462" s="21">
        <v>43.0</v>
      </c>
      <c r="AF462" s="22">
        <v>24.0</v>
      </c>
      <c r="AG462" s="38"/>
      <c r="AH462" s="14">
        <v>15.0</v>
      </c>
      <c r="AI462" s="15">
        <v>35.0</v>
      </c>
      <c r="AJ462" s="16">
        <v>11.0</v>
      </c>
      <c r="AK462" s="20">
        <v>37.0</v>
      </c>
      <c r="AL462" s="21">
        <v>40.0</v>
      </c>
      <c r="AM462" s="22">
        <v>39.0</v>
      </c>
      <c r="AN462" s="39">
        <f t="shared" ref="AN462:AP462" si="460">AH462/(AH462+AK462)</f>
        <v>0.2884615385</v>
      </c>
      <c r="AO462" s="39">
        <f t="shared" si="460"/>
        <v>0.4666666667</v>
      </c>
      <c r="AP462" s="39">
        <f t="shared" si="460"/>
        <v>0.22</v>
      </c>
      <c r="AQ462" s="23"/>
      <c r="AR462" s="23"/>
      <c r="AS462" s="23"/>
    </row>
    <row r="463">
      <c r="A463" s="29">
        <v>6652.0</v>
      </c>
      <c r="B463" s="30">
        <v>2057.0</v>
      </c>
      <c r="C463" s="31" t="s">
        <v>0</v>
      </c>
      <c r="D463" s="5">
        <v>16.0</v>
      </c>
      <c r="E463" s="6">
        <v>31.0</v>
      </c>
      <c r="F463" s="7">
        <v>18.0</v>
      </c>
      <c r="G463" s="8">
        <v>64.0</v>
      </c>
      <c r="H463" s="9">
        <v>194.0</v>
      </c>
      <c r="I463" s="10">
        <v>39.0</v>
      </c>
      <c r="J463" s="11">
        <v>14.0</v>
      </c>
      <c r="K463" s="12">
        <v>19.0</v>
      </c>
      <c r="L463" s="13">
        <v>89.0</v>
      </c>
      <c r="M463" s="31"/>
      <c r="N463" s="14">
        <v>21.0</v>
      </c>
      <c r="O463" s="15">
        <v>38.0</v>
      </c>
      <c r="P463" s="16">
        <v>6.0</v>
      </c>
      <c r="Q463" s="17">
        <v>34.0</v>
      </c>
      <c r="R463" s="18">
        <v>148.0</v>
      </c>
      <c r="S463" s="19">
        <v>23.0</v>
      </c>
      <c r="T463" s="20">
        <v>42.0</v>
      </c>
      <c r="U463" s="21">
        <v>85.0</v>
      </c>
      <c r="V463" s="22">
        <v>37.0</v>
      </c>
      <c r="W463" s="31"/>
      <c r="X463" s="14">
        <v>12.0</v>
      </c>
      <c r="Y463" s="15">
        <v>17.0</v>
      </c>
      <c r="Z463" s="16">
        <v>19.0</v>
      </c>
      <c r="AA463" s="17">
        <v>34.0</v>
      </c>
      <c r="AB463" s="18">
        <v>142.0</v>
      </c>
      <c r="AC463" s="19">
        <v>25.0</v>
      </c>
      <c r="AD463" s="20">
        <v>36.0</v>
      </c>
      <c r="AE463" s="21">
        <v>82.0</v>
      </c>
      <c r="AF463" s="22">
        <v>16.0</v>
      </c>
      <c r="AG463" s="38"/>
      <c r="AH463" s="14">
        <v>21.0</v>
      </c>
      <c r="AI463" s="15">
        <v>38.0</v>
      </c>
      <c r="AJ463" s="16">
        <v>6.0</v>
      </c>
      <c r="AK463" s="20">
        <v>42.0</v>
      </c>
      <c r="AL463" s="21">
        <v>85.0</v>
      </c>
      <c r="AM463" s="22">
        <v>37.0</v>
      </c>
      <c r="AN463" s="39">
        <f t="shared" ref="AN463:AP463" si="461">AH463/(AH463+AK463)</f>
        <v>0.3333333333</v>
      </c>
      <c r="AO463" s="39">
        <f t="shared" si="461"/>
        <v>0.3089430894</v>
      </c>
      <c r="AP463" s="39">
        <f t="shared" si="461"/>
        <v>0.1395348837</v>
      </c>
      <c r="AQ463" s="23"/>
      <c r="AR463" s="23"/>
      <c r="AS463" s="23"/>
    </row>
    <row r="464">
      <c r="A464" s="29">
        <v>6656.0</v>
      </c>
      <c r="B464" s="30">
        <v>1361.0</v>
      </c>
      <c r="C464" s="31" t="s">
        <v>0</v>
      </c>
      <c r="D464" s="5">
        <v>15.0</v>
      </c>
      <c r="E464" s="6">
        <v>18.0</v>
      </c>
      <c r="F464" s="7">
        <v>16.0</v>
      </c>
      <c r="G464" s="8">
        <v>27.0</v>
      </c>
      <c r="H464" s="9">
        <v>103.0</v>
      </c>
      <c r="I464" s="10">
        <v>18.0</v>
      </c>
      <c r="J464" s="11">
        <v>7.0</v>
      </c>
      <c r="K464" s="12">
        <v>15.0</v>
      </c>
      <c r="L464" s="13">
        <v>49.0</v>
      </c>
      <c r="M464" s="31"/>
      <c r="N464" s="14">
        <v>6.0</v>
      </c>
      <c r="O464" s="15">
        <v>24.0</v>
      </c>
      <c r="P464" s="16">
        <v>2.0</v>
      </c>
      <c r="Q464" s="17">
        <v>16.0</v>
      </c>
      <c r="R464" s="18">
        <v>90.0</v>
      </c>
      <c r="S464" s="19">
        <v>11.0</v>
      </c>
      <c r="T464" s="20">
        <v>22.0</v>
      </c>
      <c r="U464" s="21">
        <v>33.0</v>
      </c>
      <c r="V464" s="22">
        <v>25.0</v>
      </c>
      <c r="W464" s="31"/>
      <c r="X464" s="14">
        <v>13.0</v>
      </c>
      <c r="Y464" s="15">
        <v>12.0</v>
      </c>
      <c r="Z464" s="16">
        <v>8.0</v>
      </c>
      <c r="AA464" s="17">
        <v>17.0</v>
      </c>
      <c r="AB464" s="18">
        <v>91.0</v>
      </c>
      <c r="AC464" s="19">
        <v>12.0</v>
      </c>
      <c r="AD464" s="20">
        <v>14.0</v>
      </c>
      <c r="AE464" s="21">
        <v>30.0</v>
      </c>
      <c r="AF464" s="22">
        <v>20.0</v>
      </c>
      <c r="AG464" s="38"/>
      <c r="AH464" s="14">
        <v>6.0</v>
      </c>
      <c r="AI464" s="15">
        <v>24.0</v>
      </c>
      <c r="AJ464" s="16">
        <v>2.0</v>
      </c>
      <c r="AK464" s="20">
        <v>22.0</v>
      </c>
      <c r="AL464" s="21">
        <v>33.0</v>
      </c>
      <c r="AM464" s="22">
        <v>25.0</v>
      </c>
      <c r="AN464" s="39">
        <f t="shared" ref="AN464:AP464" si="462">AH464/(AH464+AK464)</f>
        <v>0.2142857143</v>
      </c>
      <c r="AO464" s="39">
        <f t="shared" si="462"/>
        <v>0.4210526316</v>
      </c>
      <c r="AP464" s="39">
        <f t="shared" si="462"/>
        <v>0.07407407407</v>
      </c>
      <c r="AQ464" s="23"/>
      <c r="AR464" s="23"/>
      <c r="AS464" s="23"/>
    </row>
    <row r="465">
      <c r="A465" s="29">
        <v>6657.0</v>
      </c>
      <c r="B465" s="30">
        <v>1675.0</v>
      </c>
      <c r="C465" s="31" t="s">
        <v>0</v>
      </c>
      <c r="D465" s="5">
        <v>15.0</v>
      </c>
      <c r="E465" s="6">
        <v>22.0</v>
      </c>
      <c r="F465" s="7">
        <v>19.0</v>
      </c>
      <c r="G465" s="8">
        <v>30.0</v>
      </c>
      <c r="H465" s="9">
        <v>82.0</v>
      </c>
      <c r="I465" s="10">
        <v>14.0</v>
      </c>
      <c r="J465" s="11">
        <v>19.0</v>
      </c>
      <c r="K465" s="12">
        <v>8.0</v>
      </c>
      <c r="L465" s="13">
        <v>33.0</v>
      </c>
      <c r="M465" s="31"/>
      <c r="N465" s="14">
        <v>9.0</v>
      </c>
      <c r="O465" s="15">
        <v>13.0</v>
      </c>
      <c r="P465" s="16">
        <v>6.0</v>
      </c>
      <c r="Q465" s="17">
        <v>26.0</v>
      </c>
      <c r="R465" s="18">
        <v>58.0</v>
      </c>
      <c r="S465" s="19">
        <v>15.0</v>
      </c>
      <c r="T465" s="20">
        <v>25.0</v>
      </c>
      <c r="U465" s="21">
        <v>40.0</v>
      </c>
      <c r="V465" s="22">
        <v>13.0</v>
      </c>
      <c r="W465" s="31"/>
      <c r="X465" s="14">
        <v>8.0</v>
      </c>
      <c r="Y465" s="15">
        <v>11.0</v>
      </c>
      <c r="Z465" s="16">
        <v>9.0</v>
      </c>
      <c r="AA465" s="17">
        <v>25.0</v>
      </c>
      <c r="AB465" s="18">
        <v>61.0</v>
      </c>
      <c r="AC465" s="19">
        <v>15.0</v>
      </c>
      <c r="AD465" s="20">
        <v>10.0</v>
      </c>
      <c r="AE465" s="21">
        <v>37.0</v>
      </c>
      <c r="AF465" s="22">
        <v>9.0</v>
      </c>
      <c r="AG465" s="38"/>
      <c r="AH465" s="14">
        <v>9.0</v>
      </c>
      <c r="AI465" s="15">
        <v>13.0</v>
      </c>
      <c r="AJ465" s="16">
        <v>6.0</v>
      </c>
      <c r="AK465" s="20">
        <v>25.0</v>
      </c>
      <c r="AL465" s="21">
        <v>40.0</v>
      </c>
      <c r="AM465" s="22">
        <v>13.0</v>
      </c>
      <c r="AN465" s="39">
        <f t="shared" ref="AN465:AP465" si="463">AH465/(AH465+AK465)</f>
        <v>0.2647058824</v>
      </c>
      <c r="AO465" s="39">
        <f t="shared" si="463"/>
        <v>0.2452830189</v>
      </c>
      <c r="AP465" s="39">
        <f t="shared" si="463"/>
        <v>0.3157894737</v>
      </c>
      <c r="AQ465" s="23"/>
      <c r="AR465" s="23"/>
      <c r="AS465" s="23"/>
    </row>
    <row r="466">
      <c r="A466" s="29">
        <v>6658.0</v>
      </c>
      <c r="B466" s="30">
        <v>2677.0</v>
      </c>
      <c r="C466" s="31" t="s">
        <v>0</v>
      </c>
      <c r="D466" s="5">
        <v>20.0</v>
      </c>
      <c r="E466" s="6">
        <v>41.0</v>
      </c>
      <c r="F466" s="7">
        <v>23.0</v>
      </c>
      <c r="G466" s="8">
        <v>64.0</v>
      </c>
      <c r="H466" s="9">
        <v>189.0</v>
      </c>
      <c r="I466" s="10">
        <v>38.0</v>
      </c>
      <c r="J466" s="11">
        <v>14.0</v>
      </c>
      <c r="K466" s="12">
        <v>11.0</v>
      </c>
      <c r="L466" s="13">
        <v>79.0</v>
      </c>
      <c r="M466" s="31"/>
      <c r="N466" s="14">
        <v>16.0</v>
      </c>
      <c r="O466" s="15">
        <v>26.0</v>
      </c>
      <c r="P466" s="16">
        <v>9.0</v>
      </c>
      <c r="Q466" s="17">
        <v>35.0</v>
      </c>
      <c r="R466" s="18">
        <v>169.0</v>
      </c>
      <c r="S466" s="19">
        <v>18.0</v>
      </c>
      <c r="T466" s="20">
        <v>43.0</v>
      </c>
      <c r="U466" s="21">
        <v>73.0</v>
      </c>
      <c r="V466" s="22">
        <v>38.0</v>
      </c>
      <c r="W466" s="31"/>
      <c r="X466" s="14">
        <v>11.0</v>
      </c>
      <c r="Y466" s="15">
        <v>20.0</v>
      </c>
      <c r="Z466" s="16">
        <v>21.0</v>
      </c>
      <c r="AA466" s="17">
        <v>34.0</v>
      </c>
      <c r="AB466" s="18">
        <v>173.0</v>
      </c>
      <c r="AC466" s="19">
        <v>19.0</v>
      </c>
      <c r="AD466" s="20">
        <v>31.0</v>
      </c>
      <c r="AE466" s="21">
        <v>63.0</v>
      </c>
      <c r="AF466" s="22">
        <v>24.0</v>
      </c>
      <c r="AG466" s="38"/>
      <c r="AH466" s="14">
        <v>16.0</v>
      </c>
      <c r="AI466" s="15">
        <v>26.0</v>
      </c>
      <c r="AJ466" s="16">
        <v>9.0</v>
      </c>
      <c r="AK466" s="20">
        <v>43.0</v>
      </c>
      <c r="AL466" s="21">
        <v>73.0</v>
      </c>
      <c r="AM466" s="22">
        <v>38.0</v>
      </c>
      <c r="AN466" s="39">
        <f t="shared" ref="AN466:AP466" si="464">AH466/(AH466+AK466)</f>
        <v>0.2711864407</v>
      </c>
      <c r="AO466" s="39">
        <f t="shared" si="464"/>
        <v>0.2626262626</v>
      </c>
      <c r="AP466" s="39">
        <f t="shared" si="464"/>
        <v>0.1914893617</v>
      </c>
      <c r="AQ466" s="23"/>
      <c r="AR466" s="23"/>
      <c r="AS466" s="23"/>
    </row>
    <row r="467">
      <c r="A467" s="29">
        <v>6666.0</v>
      </c>
      <c r="B467" s="30">
        <v>3147.0</v>
      </c>
      <c r="C467" s="31" t="s">
        <v>0</v>
      </c>
      <c r="D467" s="5">
        <v>63.0</v>
      </c>
      <c r="E467" s="6">
        <v>30.0</v>
      </c>
      <c r="F467" s="7">
        <v>38.0</v>
      </c>
      <c r="G467" s="8">
        <v>123.0</v>
      </c>
      <c r="H467" s="9">
        <v>139.0</v>
      </c>
      <c r="I467" s="10">
        <v>62.0</v>
      </c>
      <c r="J467" s="11">
        <v>39.0</v>
      </c>
      <c r="K467" s="12">
        <v>26.0</v>
      </c>
      <c r="L467" s="13">
        <v>61.0</v>
      </c>
      <c r="M467" s="31"/>
      <c r="N467" s="14">
        <v>42.0</v>
      </c>
      <c r="O467" s="15">
        <v>19.0</v>
      </c>
      <c r="P467" s="16">
        <v>19.0</v>
      </c>
      <c r="Q467" s="17">
        <v>66.0</v>
      </c>
      <c r="R467" s="18">
        <v>116.0</v>
      </c>
      <c r="S467" s="19">
        <v>33.0</v>
      </c>
      <c r="T467" s="20">
        <v>77.0</v>
      </c>
      <c r="U467" s="21">
        <v>45.0</v>
      </c>
      <c r="V467" s="22">
        <v>53.0</v>
      </c>
      <c r="W467" s="31"/>
      <c r="X467" s="14">
        <v>39.0</v>
      </c>
      <c r="Y467" s="15">
        <v>11.0</v>
      </c>
      <c r="Z467" s="16">
        <v>37.0</v>
      </c>
      <c r="AA467" s="17">
        <v>61.0</v>
      </c>
      <c r="AB467" s="18">
        <v>115.0</v>
      </c>
      <c r="AC467" s="19">
        <v>34.0</v>
      </c>
      <c r="AD467" s="20">
        <v>68.0</v>
      </c>
      <c r="AE467" s="21">
        <v>38.0</v>
      </c>
      <c r="AF467" s="22">
        <v>32.0</v>
      </c>
      <c r="AG467" s="38"/>
      <c r="AH467" s="14">
        <v>42.0</v>
      </c>
      <c r="AI467" s="15">
        <v>19.0</v>
      </c>
      <c r="AJ467" s="16">
        <v>19.0</v>
      </c>
      <c r="AK467" s="20">
        <v>77.0</v>
      </c>
      <c r="AL467" s="21">
        <v>45.0</v>
      </c>
      <c r="AM467" s="22">
        <v>53.0</v>
      </c>
      <c r="AN467" s="39">
        <f t="shared" ref="AN467:AP467" si="465">AH467/(AH467+AK467)</f>
        <v>0.3529411765</v>
      </c>
      <c r="AO467" s="39">
        <f t="shared" si="465"/>
        <v>0.296875</v>
      </c>
      <c r="AP467" s="39">
        <f t="shared" si="465"/>
        <v>0.2638888889</v>
      </c>
      <c r="AQ467" s="23"/>
      <c r="AR467" s="23"/>
      <c r="AS467" s="23"/>
    </row>
    <row r="468">
      <c r="A468" s="29">
        <v>6675.0</v>
      </c>
      <c r="B468" s="30">
        <v>1609.0</v>
      </c>
      <c r="C468" s="31" t="s">
        <v>0</v>
      </c>
      <c r="D468" s="5">
        <v>13.0</v>
      </c>
      <c r="E468" s="6">
        <v>23.0</v>
      </c>
      <c r="F468" s="7">
        <v>17.0</v>
      </c>
      <c r="G468" s="8">
        <v>69.0</v>
      </c>
      <c r="H468" s="9">
        <v>105.0</v>
      </c>
      <c r="I468" s="10">
        <v>48.0</v>
      </c>
      <c r="J468" s="11">
        <v>34.0</v>
      </c>
      <c r="K468" s="12">
        <v>16.0</v>
      </c>
      <c r="L468" s="13">
        <v>53.0</v>
      </c>
      <c r="M468" s="31"/>
      <c r="N468" s="14">
        <v>24.0</v>
      </c>
      <c r="O468" s="15">
        <v>23.0</v>
      </c>
      <c r="P468" s="16">
        <v>15.0</v>
      </c>
      <c r="Q468" s="17">
        <v>35.0</v>
      </c>
      <c r="R468" s="18">
        <v>90.0</v>
      </c>
      <c r="S468" s="19">
        <v>10.0</v>
      </c>
      <c r="T468" s="20">
        <v>51.0</v>
      </c>
      <c r="U468" s="21">
        <v>41.0</v>
      </c>
      <c r="V468" s="22">
        <v>42.0</v>
      </c>
      <c r="W468" s="31"/>
      <c r="X468" s="14">
        <v>24.0</v>
      </c>
      <c r="Y468" s="15">
        <v>3.0</v>
      </c>
      <c r="Z468" s="16">
        <v>22.0</v>
      </c>
      <c r="AA468" s="17">
        <v>33.0</v>
      </c>
      <c r="AB468" s="18">
        <v>85.0</v>
      </c>
      <c r="AC468" s="19">
        <v>10.0</v>
      </c>
      <c r="AD468" s="20">
        <v>37.0</v>
      </c>
      <c r="AE468" s="21">
        <v>35.0</v>
      </c>
      <c r="AF468" s="22">
        <v>28.0</v>
      </c>
      <c r="AG468" s="38"/>
      <c r="AH468" s="14">
        <v>24.0</v>
      </c>
      <c r="AI468" s="15">
        <v>23.0</v>
      </c>
      <c r="AJ468" s="16">
        <v>15.0</v>
      </c>
      <c r="AK468" s="20">
        <v>51.0</v>
      </c>
      <c r="AL468" s="21">
        <v>41.0</v>
      </c>
      <c r="AM468" s="22">
        <v>42.0</v>
      </c>
      <c r="AN468" s="39">
        <f t="shared" ref="AN468:AP468" si="466">AH468/(AH468+AK468)</f>
        <v>0.32</v>
      </c>
      <c r="AO468" s="39">
        <f t="shared" si="466"/>
        <v>0.359375</v>
      </c>
      <c r="AP468" s="39">
        <f t="shared" si="466"/>
        <v>0.2631578947</v>
      </c>
      <c r="AQ468" s="23"/>
      <c r="AR468" s="23"/>
      <c r="AS468" s="23"/>
    </row>
    <row r="469">
      <c r="A469" s="29">
        <v>6681.0</v>
      </c>
      <c r="B469" s="30">
        <v>954.0</v>
      </c>
      <c r="C469" s="31" t="s">
        <v>0</v>
      </c>
      <c r="D469" s="5">
        <v>8.0</v>
      </c>
      <c r="E469" s="6">
        <v>20.0</v>
      </c>
      <c r="F469" s="7">
        <v>20.0</v>
      </c>
      <c r="G469" s="8">
        <v>52.0</v>
      </c>
      <c r="H469" s="9">
        <v>90.0</v>
      </c>
      <c r="I469" s="10">
        <v>44.0</v>
      </c>
      <c r="J469" s="11">
        <v>19.0</v>
      </c>
      <c r="K469" s="12">
        <v>13.0</v>
      </c>
      <c r="L469" s="13">
        <v>37.0</v>
      </c>
      <c r="M469" s="31"/>
      <c r="N469" s="14">
        <v>12.0</v>
      </c>
      <c r="O469" s="15">
        <v>20.0</v>
      </c>
      <c r="P469" s="16">
        <v>12.0</v>
      </c>
      <c r="Q469" s="17">
        <v>37.0</v>
      </c>
      <c r="R469" s="18">
        <v>49.0</v>
      </c>
      <c r="S469" s="19">
        <v>24.0</v>
      </c>
      <c r="T469" s="20">
        <v>27.0</v>
      </c>
      <c r="U469" s="21">
        <v>47.0</v>
      </c>
      <c r="V469" s="22">
        <v>36.0</v>
      </c>
      <c r="W469" s="31"/>
      <c r="X469" s="14">
        <v>8.0</v>
      </c>
      <c r="Y469" s="15">
        <v>14.0</v>
      </c>
      <c r="Z469" s="16">
        <v>13.0</v>
      </c>
      <c r="AA469" s="17">
        <v>36.0</v>
      </c>
      <c r="AB469" s="18">
        <v>47.0</v>
      </c>
      <c r="AC469" s="19">
        <v>22.0</v>
      </c>
      <c r="AD469" s="20">
        <v>28.0</v>
      </c>
      <c r="AE469" s="21">
        <v>44.0</v>
      </c>
      <c r="AF469" s="22">
        <v>32.0</v>
      </c>
      <c r="AG469" s="38"/>
      <c r="AH469" s="14">
        <v>12.0</v>
      </c>
      <c r="AI469" s="15">
        <v>20.0</v>
      </c>
      <c r="AJ469" s="16">
        <v>12.0</v>
      </c>
      <c r="AK469" s="20">
        <v>27.0</v>
      </c>
      <c r="AL469" s="21">
        <v>47.0</v>
      </c>
      <c r="AM469" s="22">
        <v>36.0</v>
      </c>
      <c r="AN469" s="39">
        <f t="shared" ref="AN469:AP469" si="467">AH469/(AH469+AK469)</f>
        <v>0.3076923077</v>
      </c>
      <c r="AO469" s="39">
        <f t="shared" si="467"/>
        <v>0.2985074627</v>
      </c>
      <c r="AP469" s="39">
        <f t="shared" si="467"/>
        <v>0.25</v>
      </c>
      <c r="AQ469" s="23"/>
      <c r="AR469" s="23"/>
      <c r="AS469" s="23"/>
    </row>
    <row r="470">
      <c r="A470" s="29">
        <v>6693.0</v>
      </c>
      <c r="B470" s="30">
        <v>2717.0</v>
      </c>
      <c r="C470" s="31" t="s">
        <v>0</v>
      </c>
      <c r="D470" s="5">
        <v>21.0</v>
      </c>
      <c r="E470" s="6">
        <v>50.0</v>
      </c>
      <c r="F470" s="7">
        <v>29.0</v>
      </c>
      <c r="G470" s="8">
        <v>67.0</v>
      </c>
      <c r="H470" s="9">
        <v>145.0</v>
      </c>
      <c r="I470" s="10">
        <v>46.0</v>
      </c>
      <c r="J470" s="11">
        <v>32.0</v>
      </c>
      <c r="K470" s="12">
        <v>23.0</v>
      </c>
      <c r="L470" s="13">
        <v>85.0</v>
      </c>
      <c r="M470" s="31"/>
      <c r="N470" s="14">
        <v>20.0</v>
      </c>
      <c r="O470" s="15">
        <v>24.0</v>
      </c>
      <c r="P470" s="16">
        <v>10.0</v>
      </c>
      <c r="Q470" s="17">
        <v>53.0</v>
      </c>
      <c r="R470" s="18">
        <v>152.0</v>
      </c>
      <c r="S470" s="19">
        <v>38.0</v>
      </c>
      <c r="T470" s="20">
        <v>40.0</v>
      </c>
      <c r="U470" s="21">
        <v>68.0</v>
      </c>
      <c r="V470" s="22">
        <v>31.0</v>
      </c>
      <c r="W470" s="31"/>
      <c r="X470" s="14">
        <v>10.0</v>
      </c>
      <c r="Y470" s="15">
        <v>21.0</v>
      </c>
      <c r="Z470" s="16">
        <v>18.0</v>
      </c>
      <c r="AA470" s="17">
        <v>54.0</v>
      </c>
      <c r="AB470" s="18">
        <v>152.0</v>
      </c>
      <c r="AC470" s="19">
        <v>39.0</v>
      </c>
      <c r="AD470" s="20">
        <v>35.0</v>
      </c>
      <c r="AE470" s="21">
        <v>46.0</v>
      </c>
      <c r="AF470" s="22">
        <v>19.0</v>
      </c>
      <c r="AG470" s="38"/>
      <c r="AH470" s="14">
        <v>20.0</v>
      </c>
      <c r="AI470" s="15">
        <v>24.0</v>
      </c>
      <c r="AJ470" s="16">
        <v>10.0</v>
      </c>
      <c r="AK470" s="20">
        <v>40.0</v>
      </c>
      <c r="AL470" s="21">
        <v>68.0</v>
      </c>
      <c r="AM470" s="22">
        <v>31.0</v>
      </c>
      <c r="AN470" s="39">
        <f t="shared" ref="AN470:AP470" si="468">AH470/(AH470+AK470)</f>
        <v>0.3333333333</v>
      </c>
      <c r="AO470" s="39">
        <f t="shared" si="468"/>
        <v>0.2608695652</v>
      </c>
      <c r="AP470" s="39">
        <f t="shared" si="468"/>
        <v>0.243902439</v>
      </c>
      <c r="AQ470" s="23"/>
      <c r="AR470" s="23"/>
      <c r="AS470" s="23"/>
    </row>
    <row r="471">
      <c r="A471" s="29">
        <v>6695.0</v>
      </c>
      <c r="B471" s="30">
        <v>3240.0</v>
      </c>
      <c r="C471" s="31" t="s">
        <v>0</v>
      </c>
      <c r="D471" s="5">
        <v>28.0</v>
      </c>
      <c r="E471" s="6">
        <v>66.0</v>
      </c>
      <c r="F471" s="7">
        <v>43.0</v>
      </c>
      <c r="G471" s="8">
        <v>79.0</v>
      </c>
      <c r="H471" s="9">
        <v>176.0</v>
      </c>
      <c r="I471" s="10">
        <v>68.0</v>
      </c>
      <c r="J471" s="11">
        <v>38.0</v>
      </c>
      <c r="K471" s="12">
        <v>28.0</v>
      </c>
      <c r="L471" s="13">
        <v>101.0</v>
      </c>
      <c r="M471" s="31"/>
      <c r="N471" s="14">
        <v>20.0</v>
      </c>
      <c r="O471" s="15">
        <v>28.0</v>
      </c>
      <c r="P471" s="16">
        <v>29.0</v>
      </c>
      <c r="Q471" s="17">
        <v>63.0</v>
      </c>
      <c r="R471" s="18">
        <v>211.0</v>
      </c>
      <c r="S471" s="19">
        <v>33.0</v>
      </c>
      <c r="T471" s="20">
        <v>45.0</v>
      </c>
      <c r="U471" s="21">
        <v>68.0</v>
      </c>
      <c r="V471" s="22">
        <v>60.0</v>
      </c>
      <c r="W471" s="31"/>
      <c r="X471" s="14">
        <v>19.0</v>
      </c>
      <c r="Y471" s="15">
        <v>23.0</v>
      </c>
      <c r="Z471" s="16">
        <v>29.0</v>
      </c>
      <c r="AA471" s="17">
        <v>68.0</v>
      </c>
      <c r="AB471" s="18">
        <v>204.0</v>
      </c>
      <c r="AC471" s="19">
        <v>31.0</v>
      </c>
      <c r="AD471" s="20">
        <v>35.0</v>
      </c>
      <c r="AE471" s="21">
        <v>56.0</v>
      </c>
      <c r="AF471" s="22">
        <v>43.0</v>
      </c>
      <c r="AG471" s="38"/>
      <c r="AH471" s="14">
        <v>20.0</v>
      </c>
      <c r="AI471" s="15">
        <v>28.0</v>
      </c>
      <c r="AJ471" s="16">
        <v>29.0</v>
      </c>
      <c r="AK471" s="20">
        <v>45.0</v>
      </c>
      <c r="AL471" s="21">
        <v>68.0</v>
      </c>
      <c r="AM471" s="22">
        <v>60.0</v>
      </c>
      <c r="AN471" s="39">
        <f t="shared" ref="AN471:AP471" si="469">AH471/(AH471+AK471)</f>
        <v>0.3076923077</v>
      </c>
      <c r="AO471" s="39">
        <f t="shared" si="469"/>
        <v>0.2916666667</v>
      </c>
      <c r="AP471" s="39">
        <f t="shared" si="469"/>
        <v>0.3258426966</v>
      </c>
      <c r="AQ471" s="23"/>
      <c r="AR471" s="23"/>
      <c r="AS471" s="23"/>
    </row>
    <row r="472">
      <c r="A472" s="29">
        <v>6704.0</v>
      </c>
      <c r="B472" s="30">
        <v>1247.0</v>
      </c>
      <c r="C472" s="31" t="s">
        <v>0</v>
      </c>
      <c r="D472" s="5">
        <v>15.0</v>
      </c>
      <c r="E472" s="6">
        <v>14.0</v>
      </c>
      <c r="F472" s="7">
        <v>8.0</v>
      </c>
      <c r="G472" s="8">
        <v>29.0</v>
      </c>
      <c r="H472" s="9">
        <v>76.0</v>
      </c>
      <c r="I472" s="10">
        <v>27.0</v>
      </c>
      <c r="J472" s="11">
        <v>12.0</v>
      </c>
      <c r="K472" s="12">
        <v>6.0</v>
      </c>
      <c r="L472" s="13">
        <v>34.0</v>
      </c>
      <c r="M472" s="31"/>
      <c r="N472" s="14">
        <v>7.0</v>
      </c>
      <c r="O472" s="15">
        <v>13.0</v>
      </c>
      <c r="P472" s="16">
        <v>8.0</v>
      </c>
      <c r="Q472" s="17">
        <v>23.0</v>
      </c>
      <c r="R472" s="18">
        <v>77.0</v>
      </c>
      <c r="S472" s="19">
        <v>14.0</v>
      </c>
      <c r="T472" s="20">
        <v>19.0</v>
      </c>
      <c r="U472" s="21">
        <v>10.0</v>
      </c>
      <c r="V472" s="22">
        <v>18.0</v>
      </c>
      <c r="W472" s="31"/>
      <c r="X472" s="14">
        <v>8.0</v>
      </c>
      <c r="Y472" s="15">
        <v>7.0</v>
      </c>
      <c r="Z472" s="16">
        <v>15.0</v>
      </c>
      <c r="AA472" s="17">
        <v>25.0</v>
      </c>
      <c r="AB472" s="18">
        <v>74.0</v>
      </c>
      <c r="AC472" s="19">
        <v>13.0</v>
      </c>
      <c r="AD472" s="20">
        <v>13.0</v>
      </c>
      <c r="AE472" s="21">
        <v>17.0</v>
      </c>
      <c r="AF472" s="22">
        <v>10.0</v>
      </c>
      <c r="AG472" s="38"/>
      <c r="AH472" s="14">
        <v>7.0</v>
      </c>
      <c r="AI472" s="15">
        <v>13.0</v>
      </c>
      <c r="AJ472" s="16">
        <v>8.0</v>
      </c>
      <c r="AK472" s="20">
        <v>19.0</v>
      </c>
      <c r="AL472" s="21">
        <v>10.0</v>
      </c>
      <c r="AM472" s="22">
        <v>18.0</v>
      </c>
      <c r="AN472" s="39">
        <f t="shared" ref="AN472:AP472" si="470">AH472/(AH472+AK472)</f>
        <v>0.2692307692</v>
      </c>
      <c r="AO472" s="39">
        <f t="shared" si="470"/>
        <v>0.5652173913</v>
      </c>
      <c r="AP472" s="39">
        <f t="shared" si="470"/>
        <v>0.3076923077</v>
      </c>
      <c r="AQ472" s="23"/>
      <c r="AR472" s="23"/>
      <c r="AS472" s="23"/>
    </row>
    <row r="473">
      <c r="A473" s="29">
        <v>6706.0</v>
      </c>
      <c r="B473" s="30">
        <v>2091.0</v>
      </c>
      <c r="C473" s="31" t="s">
        <v>0</v>
      </c>
      <c r="D473" s="5">
        <v>6.0</v>
      </c>
      <c r="E473" s="6">
        <v>31.0</v>
      </c>
      <c r="F473" s="7">
        <v>10.0</v>
      </c>
      <c r="G473" s="8">
        <v>32.0</v>
      </c>
      <c r="H473" s="9">
        <v>127.0</v>
      </c>
      <c r="I473" s="10">
        <v>31.0</v>
      </c>
      <c r="J473" s="11">
        <v>11.0</v>
      </c>
      <c r="K473" s="12">
        <v>14.0</v>
      </c>
      <c r="L473" s="13">
        <v>54.0</v>
      </c>
      <c r="M473" s="31"/>
      <c r="N473" s="14">
        <v>4.0</v>
      </c>
      <c r="O473" s="15">
        <v>15.0</v>
      </c>
      <c r="P473" s="16">
        <v>5.0</v>
      </c>
      <c r="Q473" s="17">
        <v>22.0</v>
      </c>
      <c r="R473" s="18">
        <v>111.0</v>
      </c>
      <c r="S473" s="19">
        <v>19.0</v>
      </c>
      <c r="T473" s="20">
        <v>20.0</v>
      </c>
      <c r="U473" s="21">
        <v>30.0</v>
      </c>
      <c r="V473" s="22">
        <v>27.0</v>
      </c>
      <c r="W473" s="31"/>
      <c r="X473" s="14">
        <v>3.0</v>
      </c>
      <c r="Y473" s="15">
        <v>5.0</v>
      </c>
      <c r="Z473" s="16">
        <v>6.0</v>
      </c>
      <c r="AA473" s="17">
        <v>20.0</v>
      </c>
      <c r="AB473" s="18">
        <v>113.0</v>
      </c>
      <c r="AC473" s="19">
        <v>16.0</v>
      </c>
      <c r="AD473" s="20">
        <v>17.0</v>
      </c>
      <c r="AE473" s="21">
        <v>21.0</v>
      </c>
      <c r="AF473" s="22">
        <v>21.0</v>
      </c>
      <c r="AG473" s="38"/>
      <c r="AH473" s="14">
        <v>4.0</v>
      </c>
      <c r="AI473" s="15">
        <v>15.0</v>
      </c>
      <c r="AJ473" s="16">
        <v>5.0</v>
      </c>
      <c r="AK473" s="20">
        <v>20.0</v>
      </c>
      <c r="AL473" s="21">
        <v>30.0</v>
      </c>
      <c r="AM473" s="22">
        <v>27.0</v>
      </c>
      <c r="AN473" s="39">
        <f t="shared" ref="AN473:AP473" si="471">AH473/(AH473+AK473)</f>
        <v>0.1666666667</v>
      </c>
      <c r="AO473" s="39">
        <f t="shared" si="471"/>
        <v>0.3333333333</v>
      </c>
      <c r="AP473" s="39">
        <f t="shared" si="471"/>
        <v>0.15625</v>
      </c>
      <c r="AQ473" s="23"/>
      <c r="AR473" s="23"/>
      <c r="AS473" s="23"/>
    </row>
    <row r="474">
      <c r="A474" s="29">
        <v>6707.0</v>
      </c>
      <c r="B474" s="30">
        <v>1803.0</v>
      </c>
      <c r="C474" s="31" t="s">
        <v>0</v>
      </c>
      <c r="D474" s="5">
        <v>19.0</v>
      </c>
      <c r="E474" s="6">
        <v>30.0</v>
      </c>
      <c r="F474" s="7">
        <v>12.0</v>
      </c>
      <c r="G474" s="8">
        <v>66.0</v>
      </c>
      <c r="H474" s="9">
        <v>106.0</v>
      </c>
      <c r="I474" s="10">
        <v>29.0</v>
      </c>
      <c r="J474" s="11">
        <v>17.0</v>
      </c>
      <c r="K474" s="12">
        <v>23.0</v>
      </c>
      <c r="L474" s="13">
        <v>49.0</v>
      </c>
      <c r="M474" s="31"/>
      <c r="N474" s="14">
        <v>14.0</v>
      </c>
      <c r="O474" s="15">
        <v>19.0</v>
      </c>
      <c r="P474" s="16">
        <v>11.0</v>
      </c>
      <c r="Q474" s="17">
        <v>41.0</v>
      </c>
      <c r="R474" s="18">
        <v>104.0</v>
      </c>
      <c r="S474" s="19">
        <v>11.0</v>
      </c>
      <c r="T474" s="20">
        <v>39.0</v>
      </c>
      <c r="U474" s="21">
        <v>41.0</v>
      </c>
      <c r="V474" s="22">
        <v>33.0</v>
      </c>
      <c r="W474" s="31"/>
      <c r="X474" s="14">
        <v>14.0</v>
      </c>
      <c r="Y474" s="15">
        <v>9.0</v>
      </c>
      <c r="Z474" s="16">
        <v>11.0</v>
      </c>
      <c r="AA474" s="17">
        <v>42.0</v>
      </c>
      <c r="AB474" s="18">
        <v>105.0</v>
      </c>
      <c r="AC474" s="19">
        <v>11.0</v>
      </c>
      <c r="AD474" s="20">
        <v>27.0</v>
      </c>
      <c r="AE474" s="21">
        <v>36.0</v>
      </c>
      <c r="AF474" s="22">
        <v>29.0</v>
      </c>
      <c r="AG474" s="38"/>
      <c r="AH474" s="14">
        <v>14.0</v>
      </c>
      <c r="AI474" s="15">
        <v>19.0</v>
      </c>
      <c r="AJ474" s="16">
        <v>11.0</v>
      </c>
      <c r="AK474" s="20">
        <v>39.0</v>
      </c>
      <c r="AL474" s="21">
        <v>41.0</v>
      </c>
      <c r="AM474" s="22">
        <v>33.0</v>
      </c>
      <c r="AN474" s="39">
        <f t="shared" ref="AN474:AP474" si="472">AH474/(AH474+AK474)</f>
        <v>0.2641509434</v>
      </c>
      <c r="AO474" s="39">
        <f t="shared" si="472"/>
        <v>0.3166666667</v>
      </c>
      <c r="AP474" s="39">
        <f t="shared" si="472"/>
        <v>0.25</v>
      </c>
      <c r="AQ474" s="23"/>
      <c r="AR474" s="23"/>
      <c r="AS474" s="23"/>
    </row>
    <row r="475">
      <c r="A475" s="29">
        <v>6708.0</v>
      </c>
      <c r="B475" s="30">
        <v>2286.0</v>
      </c>
      <c r="C475" s="31" t="s">
        <v>0</v>
      </c>
      <c r="D475" s="5">
        <v>19.0</v>
      </c>
      <c r="E475" s="6">
        <v>41.0</v>
      </c>
      <c r="F475" s="7">
        <v>25.0</v>
      </c>
      <c r="G475" s="8">
        <v>71.0</v>
      </c>
      <c r="H475" s="9">
        <v>135.0</v>
      </c>
      <c r="I475" s="10">
        <v>38.0</v>
      </c>
      <c r="J475" s="11">
        <v>21.0</v>
      </c>
      <c r="K475" s="12">
        <v>21.0</v>
      </c>
      <c r="L475" s="13">
        <v>59.0</v>
      </c>
      <c r="M475" s="31"/>
      <c r="N475" s="14">
        <v>16.0</v>
      </c>
      <c r="O475" s="15">
        <v>13.0</v>
      </c>
      <c r="P475" s="16">
        <v>7.0</v>
      </c>
      <c r="Q475" s="17">
        <v>40.0</v>
      </c>
      <c r="R475" s="18">
        <v>121.0</v>
      </c>
      <c r="S475" s="19">
        <v>24.0</v>
      </c>
      <c r="T475" s="20">
        <v>37.0</v>
      </c>
      <c r="U475" s="21">
        <v>58.0</v>
      </c>
      <c r="V475" s="22">
        <v>41.0</v>
      </c>
      <c r="W475" s="31"/>
      <c r="X475" s="14">
        <v>16.0</v>
      </c>
      <c r="Y475" s="15">
        <v>13.0</v>
      </c>
      <c r="Z475" s="16">
        <v>26.0</v>
      </c>
      <c r="AA475" s="17">
        <v>39.0</v>
      </c>
      <c r="AB475" s="18">
        <v>119.0</v>
      </c>
      <c r="AC475" s="19">
        <v>25.0</v>
      </c>
      <c r="AD475" s="20">
        <v>29.0</v>
      </c>
      <c r="AE475" s="21">
        <v>43.0</v>
      </c>
      <c r="AF475" s="22">
        <v>28.0</v>
      </c>
      <c r="AG475" s="38"/>
      <c r="AH475" s="14">
        <v>16.0</v>
      </c>
      <c r="AI475" s="15">
        <v>13.0</v>
      </c>
      <c r="AJ475" s="16">
        <v>7.0</v>
      </c>
      <c r="AK475" s="20">
        <v>37.0</v>
      </c>
      <c r="AL475" s="21">
        <v>58.0</v>
      </c>
      <c r="AM475" s="22">
        <v>41.0</v>
      </c>
      <c r="AN475" s="39">
        <f t="shared" ref="AN475:AP475" si="473">AH475/(AH475+AK475)</f>
        <v>0.3018867925</v>
      </c>
      <c r="AO475" s="39">
        <f t="shared" si="473"/>
        <v>0.1830985915</v>
      </c>
      <c r="AP475" s="39">
        <f t="shared" si="473"/>
        <v>0.1458333333</v>
      </c>
      <c r="AQ475" s="23"/>
      <c r="AR475" s="23"/>
      <c r="AS475" s="23"/>
    </row>
    <row r="476">
      <c r="A476" s="29">
        <v>6710.0</v>
      </c>
      <c r="B476" s="30">
        <v>2561.0</v>
      </c>
      <c r="C476" s="31" t="s">
        <v>0</v>
      </c>
      <c r="D476" s="5">
        <v>10.0</v>
      </c>
      <c r="E476" s="6">
        <v>15.0</v>
      </c>
      <c r="F476" s="7">
        <v>16.0</v>
      </c>
      <c r="G476" s="8">
        <v>29.0</v>
      </c>
      <c r="H476" s="9">
        <v>90.0</v>
      </c>
      <c r="I476" s="10">
        <v>16.0</v>
      </c>
      <c r="J476" s="11">
        <v>11.0</v>
      </c>
      <c r="K476" s="12">
        <v>11.0</v>
      </c>
      <c r="L476" s="13">
        <v>43.0</v>
      </c>
      <c r="M476" s="31"/>
      <c r="N476" s="14">
        <v>8.0</v>
      </c>
      <c r="O476" s="15">
        <v>8.0</v>
      </c>
      <c r="P476" s="16">
        <v>5.0</v>
      </c>
      <c r="Q476" s="17">
        <v>17.0</v>
      </c>
      <c r="R476" s="18">
        <v>92.0</v>
      </c>
      <c r="S476" s="19">
        <v>14.0</v>
      </c>
      <c r="T476" s="20">
        <v>10.0</v>
      </c>
      <c r="U476" s="21">
        <v>20.0</v>
      </c>
      <c r="V476" s="22">
        <v>17.0</v>
      </c>
      <c r="W476" s="31"/>
      <c r="X476" s="14">
        <v>1.0</v>
      </c>
      <c r="Y476" s="15">
        <v>4.0</v>
      </c>
      <c r="Z476" s="16">
        <v>6.0</v>
      </c>
      <c r="AA476" s="17">
        <v>15.0</v>
      </c>
      <c r="AB476" s="18">
        <v>93.0</v>
      </c>
      <c r="AC476" s="19">
        <v>13.0</v>
      </c>
      <c r="AD476" s="20">
        <v>11.0</v>
      </c>
      <c r="AE476" s="21">
        <v>10.0</v>
      </c>
      <c r="AF476" s="22">
        <v>10.0</v>
      </c>
      <c r="AG476" s="38"/>
      <c r="AH476" s="14">
        <v>8.0</v>
      </c>
      <c r="AI476" s="15">
        <v>8.0</v>
      </c>
      <c r="AJ476" s="16">
        <v>5.0</v>
      </c>
      <c r="AK476" s="20">
        <v>10.0</v>
      </c>
      <c r="AL476" s="21">
        <v>20.0</v>
      </c>
      <c r="AM476" s="22">
        <v>17.0</v>
      </c>
      <c r="AN476" s="39">
        <f t="shared" ref="AN476:AP476" si="474">AH476/(AH476+AK476)</f>
        <v>0.4444444444</v>
      </c>
      <c r="AO476" s="39">
        <f t="shared" si="474"/>
        <v>0.2857142857</v>
      </c>
      <c r="AP476" s="39">
        <f t="shared" si="474"/>
        <v>0.2272727273</v>
      </c>
      <c r="AQ476" s="23"/>
      <c r="AR476" s="23"/>
      <c r="AS476" s="23"/>
    </row>
    <row r="477">
      <c r="A477" s="29">
        <v>6713.0</v>
      </c>
      <c r="B477" s="30">
        <v>3045.0</v>
      </c>
      <c r="C477" s="31" t="s">
        <v>0</v>
      </c>
      <c r="D477" s="5">
        <v>25.0</v>
      </c>
      <c r="E477" s="6">
        <v>39.0</v>
      </c>
      <c r="F477" s="7">
        <v>29.0</v>
      </c>
      <c r="G477" s="8">
        <v>63.0</v>
      </c>
      <c r="H477" s="9">
        <v>114.0</v>
      </c>
      <c r="I477" s="10">
        <v>47.0</v>
      </c>
      <c r="J477" s="11">
        <v>30.0</v>
      </c>
      <c r="K477" s="12">
        <v>28.0</v>
      </c>
      <c r="L477" s="13">
        <v>60.0</v>
      </c>
      <c r="M477" s="31"/>
      <c r="N477" s="14">
        <v>15.0</v>
      </c>
      <c r="O477" s="15">
        <v>19.0</v>
      </c>
      <c r="P477" s="16">
        <v>10.0</v>
      </c>
      <c r="Q477" s="17">
        <v>48.0</v>
      </c>
      <c r="R477" s="18">
        <v>107.0</v>
      </c>
      <c r="S477" s="19">
        <v>42.0</v>
      </c>
      <c r="T477" s="20">
        <v>42.0</v>
      </c>
      <c r="U477" s="21">
        <v>37.0</v>
      </c>
      <c r="V477" s="22">
        <v>38.0</v>
      </c>
      <c r="W477" s="31"/>
      <c r="X477" s="14">
        <v>22.0</v>
      </c>
      <c r="Y477" s="15">
        <v>9.0</v>
      </c>
      <c r="Z477" s="16">
        <v>20.0</v>
      </c>
      <c r="AA477" s="17">
        <v>49.0</v>
      </c>
      <c r="AB477" s="18">
        <v>101.0</v>
      </c>
      <c r="AC477" s="19">
        <v>38.0</v>
      </c>
      <c r="AD477" s="20">
        <v>28.0</v>
      </c>
      <c r="AE477" s="21">
        <v>34.0</v>
      </c>
      <c r="AF477" s="22">
        <v>30.0</v>
      </c>
      <c r="AG477" s="38"/>
      <c r="AH477" s="14">
        <v>15.0</v>
      </c>
      <c r="AI477" s="15">
        <v>19.0</v>
      </c>
      <c r="AJ477" s="16">
        <v>10.0</v>
      </c>
      <c r="AK477" s="20">
        <v>42.0</v>
      </c>
      <c r="AL477" s="21">
        <v>37.0</v>
      </c>
      <c r="AM477" s="22">
        <v>38.0</v>
      </c>
      <c r="AN477" s="39">
        <f t="shared" ref="AN477:AP477" si="475">AH477/(AH477+AK477)</f>
        <v>0.2631578947</v>
      </c>
      <c r="AO477" s="39">
        <f t="shared" si="475"/>
        <v>0.3392857143</v>
      </c>
      <c r="AP477" s="39">
        <f t="shared" si="475"/>
        <v>0.2083333333</v>
      </c>
      <c r="AQ477" s="23"/>
      <c r="AR477" s="23"/>
      <c r="AS477" s="23"/>
    </row>
    <row r="478">
      <c r="A478" s="29">
        <v>6715.0</v>
      </c>
      <c r="B478" s="30">
        <v>1301.0</v>
      </c>
      <c r="C478" s="31" t="s">
        <v>0</v>
      </c>
      <c r="D478" s="5">
        <v>11.0</v>
      </c>
      <c r="E478" s="6">
        <v>13.0</v>
      </c>
      <c r="F478" s="7">
        <v>7.0</v>
      </c>
      <c r="G478" s="8">
        <v>20.0</v>
      </c>
      <c r="H478" s="9">
        <v>21.0</v>
      </c>
      <c r="I478" s="10">
        <v>19.0</v>
      </c>
      <c r="J478" s="11">
        <v>6.0</v>
      </c>
      <c r="K478" s="12">
        <v>7.0</v>
      </c>
      <c r="L478" s="13">
        <v>29.0</v>
      </c>
      <c r="M478" s="31"/>
      <c r="N478" s="14">
        <v>7.0</v>
      </c>
      <c r="O478" s="15">
        <v>10.0</v>
      </c>
      <c r="P478" s="16">
        <v>3.0</v>
      </c>
      <c r="Q478" s="17">
        <v>9.0</v>
      </c>
      <c r="R478" s="18">
        <v>36.0</v>
      </c>
      <c r="S478" s="19">
        <v>10.0</v>
      </c>
      <c r="T478" s="20">
        <v>9.0</v>
      </c>
      <c r="U478" s="21">
        <v>17.0</v>
      </c>
      <c r="V478" s="22">
        <v>15.0</v>
      </c>
      <c r="W478" s="31"/>
      <c r="X478" s="14">
        <v>2.0</v>
      </c>
      <c r="Y478" s="15">
        <v>9.0</v>
      </c>
      <c r="Z478" s="16">
        <v>9.0</v>
      </c>
      <c r="AA478" s="17">
        <v>9.0</v>
      </c>
      <c r="AB478" s="18">
        <v>44.0</v>
      </c>
      <c r="AC478" s="19">
        <v>10.0</v>
      </c>
      <c r="AD478" s="20">
        <v>12.0</v>
      </c>
      <c r="AE478" s="21">
        <v>18.0</v>
      </c>
      <c r="AF478" s="22">
        <v>8.0</v>
      </c>
      <c r="AG478" s="38"/>
      <c r="AH478" s="14">
        <v>7.0</v>
      </c>
      <c r="AI478" s="15">
        <v>10.0</v>
      </c>
      <c r="AJ478" s="16">
        <v>3.0</v>
      </c>
      <c r="AK478" s="20">
        <v>9.0</v>
      </c>
      <c r="AL478" s="21">
        <v>17.0</v>
      </c>
      <c r="AM478" s="22">
        <v>15.0</v>
      </c>
      <c r="AN478" s="39">
        <f t="shared" ref="AN478:AP478" si="476">AH478/(AH478+AK478)</f>
        <v>0.4375</v>
      </c>
      <c r="AO478" s="39">
        <f t="shared" si="476"/>
        <v>0.3703703704</v>
      </c>
      <c r="AP478" s="39">
        <f t="shared" si="476"/>
        <v>0.1666666667</v>
      </c>
      <c r="AQ478" s="23"/>
      <c r="AR478" s="23"/>
      <c r="AS478" s="23"/>
    </row>
    <row r="479">
      <c r="A479" s="29">
        <v>6717.0</v>
      </c>
      <c r="B479" s="30">
        <v>1986.0</v>
      </c>
      <c r="C479" s="31" t="s">
        <v>0</v>
      </c>
      <c r="D479" s="5">
        <v>24.0</v>
      </c>
      <c r="E479" s="6">
        <v>18.0</v>
      </c>
      <c r="F479" s="7">
        <v>34.0</v>
      </c>
      <c r="G479" s="8">
        <v>64.0</v>
      </c>
      <c r="H479" s="9">
        <v>144.0</v>
      </c>
      <c r="I479" s="10">
        <v>41.0</v>
      </c>
      <c r="J479" s="11">
        <v>21.0</v>
      </c>
      <c r="K479" s="12">
        <v>21.0</v>
      </c>
      <c r="L479" s="13">
        <v>61.0</v>
      </c>
      <c r="M479" s="31"/>
      <c r="N479" s="14">
        <v>23.0</v>
      </c>
      <c r="O479" s="15">
        <v>37.0</v>
      </c>
      <c r="P479" s="16">
        <v>14.0</v>
      </c>
      <c r="Q479" s="17">
        <v>34.0</v>
      </c>
      <c r="R479" s="18">
        <v>100.0</v>
      </c>
      <c r="S479" s="19">
        <v>19.0</v>
      </c>
      <c r="T479" s="20">
        <v>40.0</v>
      </c>
      <c r="U479" s="21">
        <v>41.0</v>
      </c>
      <c r="V479" s="22">
        <v>58.0</v>
      </c>
      <c r="W479" s="31"/>
      <c r="X479" s="14">
        <v>24.0</v>
      </c>
      <c r="Y479" s="15">
        <v>18.0</v>
      </c>
      <c r="Z479" s="16">
        <v>25.0</v>
      </c>
      <c r="AA479" s="17">
        <v>27.0</v>
      </c>
      <c r="AB479" s="18">
        <v>99.0</v>
      </c>
      <c r="AC479" s="19">
        <v>19.0</v>
      </c>
      <c r="AD479" s="20">
        <v>33.0</v>
      </c>
      <c r="AE479" s="21">
        <v>47.0</v>
      </c>
      <c r="AF479" s="22">
        <v>30.0</v>
      </c>
      <c r="AG479" s="38"/>
      <c r="AH479" s="14">
        <v>23.0</v>
      </c>
      <c r="AI479" s="15">
        <v>37.0</v>
      </c>
      <c r="AJ479" s="16">
        <v>14.0</v>
      </c>
      <c r="AK479" s="20">
        <v>40.0</v>
      </c>
      <c r="AL479" s="21">
        <v>41.0</v>
      </c>
      <c r="AM479" s="22">
        <v>58.0</v>
      </c>
      <c r="AN479" s="39">
        <f t="shared" ref="AN479:AP479" si="477">AH479/(AH479+AK479)</f>
        <v>0.3650793651</v>
      </c>
      <c r="AO479" s="39">
        <f t="shared" si="477"/>
        <v>0.4743589744</v>
      </c>
      <c r="AP479" s="39">
        <f t="shared" si="477"/>
        <v>0.1944444444</v>
      </c>
      <c r="AQ479" s="23"/>
      <c r="AR479" s="23"/>
      <c r="AS479" s="23"/>
    </row>
    <row r="480">
      <c r="A480" s="29">
        <v>6718.0</v>
      </c>
      <c r="B480" s="30">
        <v>3357.0</v>
      </c>
      <c r="C480" s="31" t="s">
        <v>0</v>
      </c>
      <c r="D480" s="5">
        <v>13.0</v>
      </c>
      <c r="E480" s="6">
        <v>35.0</v>
      </c>
      <c r="F480" s="7">
        <v>15.0</v>
      </c>
      <c r="G480" s="8">
        <v>52.0</v>
      </c>
      <c r="H480" s="9">
        <v>122.0</v>
      </c>
      <c r="I480" s="10">
        <v>66.0</v>
      </c>
      <c r="J480" s="11">
        <v>22.0</v>
      </c>
      <c r="K480" s="12">
        <v>16.0</v>
      </c>
      <c r="L480" s="13">
        <v>81.0</v>
      </c>
      <c r="M480" s="31"/>
      <c r="N480" s="14">
        <v>11.0</v>
      </c>
      <c r="O480" s="15">
        <v>13.0</v>
      </c>
      <c r="P480" s="16">
        <v>12.0</v>
      </c>
      <c r="Q480" s="17">
        <v>28.0</v>
      </c>
      <c r="R480" s="18">
        <v>134.0</v>
      </c>
      <c r="S480" s="19">
        <v>34.0</v>
      </c>
      <c r="T480" s="20">
        <v>33.0</v>
      </c>
      <c r="U480" s="21">
        <v>43.0</v>
      </c>
      <c r="V480" s="22">
        <v>41.0</v>
      </c>
      <c r="W480" s="31"/>
      <c r="X480" s="14">
        <v>13.0</v>
      </c>
      <c r="Y480" s="15">
        <v>5.0</v>
      </c>
      <c r="Z480" s="16">
        <v>14.0</v>
      </c>
      <c r="AA480" s="17">
        <v>32.0</v>
      </c>
      <c r="AB480" s="18">
        <v>133.0</v>
      </c>
      <c r="AC480" s="19">
        <v>31.0</v>
      </c>
      <c r="AD480" s="20">
        <v>30.0</v>
      </c>
      <c r="AE480" s="21">
        <v>37.0</v>
      </c>
      <c r="AF480" s="22">
        <v>32.0</v>
      </c>
      <c r="AG480" s="38"/>
      <c r="AH480" s="14">
        <v>11.0</v>
      </c>
      <c r="AI480" s="15">
        <v>13.0</v>
      </c>
      <c r="AJ480" s="16">
        <v>12.0</v>
      </c>
      <c r="AK480" s="20">
        <v>33.0</v>
      </c>
      <c r="AL480" s="21">
        <v>43.0</v>
      </c>
      <c r="AM480" s="22">
        <v>41.0</v>
      </c>
      <c r="AN480" s="39">
        <f t="shared" ref="AN480:AP480" si="478">AH480/(AH480+AK480)</f>
        <v>0.25</v>
      </c>
      <c r="AO480" s="39">
        <f t="shared" si="478"/>
        <v>0.2321428571</v>
      </c>
      <c r="AP480" s="39">
        <f t="shared" si="478"/>
        <v>0.2264150943</v>
      </c>
      <c r="AQ480" s="23"/>
      <c r="AR480" s="23"/>
      <c r="AS480" s="23"/>
    </row>
    <row r="481">
      <c r="A481" s="29">
        <v>6719.0</v>
      </c>
      <c r="B481" s="30">
        <v>2026.0</v>
      </c>
      <c r="C481" s="31" t="s">
        <v>0</v>
      </c>
      <c r="D481" s="5">
        <v>16.0</v>
      </c>
      <c r="E481" s="6">
        <v>39.0</v>
      </c>
      <c r="F481" s="7">
        <v>17.0</v>
      </c>
      <c r="G481" s="8">
        <v>68.0</v>
      </c>
      <c r="H481" s="9">
        <v>113.0</v>
      </c>
      <c r="I481" s="10">
        <v>30.0</v>
      </c>
      <c r="J481" s="11">
        <v>27.0</v>
      </c>
      <c r="K481" s="12">
        <v>12.0</v>
      </c>
      <c r="L481" s="13">
        <v>62.0</v>
      </c>
      <c r="M481" s="31"/>
      <c r="N481" s="14">
        <v>25.0</v>
      </c>
      <c r="O481" s="15">
        <v>27.0</v>
      </c>
      <c r="P481" s="16">
        <v>6.0</v>
      </c>
      <c r="Q481" s="17">
        <v>32.0</v>
      </c>
      <c r="R481" s="18">
        <v>109.0</v>
      </c>
      <c r="S481" s="19">
        <v>20.0</v>
      </c>
      <c r="T481" s="20">
        <v>34.0</v>
      </c>
      <c r="U481" s="21">
        <v>27.0</v>
      </c>
      <c r="V481" s="22">
        <v>26.0</v>
      </c>
      <c r="W481" s="31"/>
      <c r="X481" s="14">
        <v>19.0</v>
      </c>
      <c r="Y481" s="15">
        <v>17.0</v>
      </c>
      <c r="Z481" s="16">
        <v>14.0</v>
      </c>
      <c r="AA481" s="17">
        <v>33.0</v>
      </c>
      <c r="AB481" s="18">
        <v>113.0</v>
      </c>
      <c r="AC481" s="19">
        <v>18.0</v>
      </c>
      <c r="AD481" s="20">
        <v>33.0</v>
      </c>
      <c r="AE481" s="21">
        <v>34.0</v>
      </c>
      <c r="AF481" s="22">
        <v>12.0</v>
      </c>
      <c r="AG481" s="38"/>
      <c r="AH481" s="14">
        <v>25.0</v>
      </c>
      <c r="AI481" s="15">
        <v>27.0</v>
      </c>
      <c r="AJ481" s="16">
        <v>6.0</v>
      </c>
      <c r="AK481" s="20">
        <v>34.0</v>
      </c>
      <c r="AL481" s="21">
        <v>27.0</v>
      </c>
      <c r="AM481" s="22">
        <v>26.0</v>
      </c>
      <c r="AN481" s="39">
        <f t="shared" ref="AN481:AP481" si="479">AH481/(AH481+AK481)</f>
        <v>0.4237288136</v>
      </c>
      <c r="AO481" s="39">
        <f t="shared" si="479"/>
        <v>0.5</v>
      </c>
      <c r="AP481" s="39">
        <f t="shared" si="479"/>
        <v>0.1875</v>
      </c>
      <c r="AQ481" s="23"/>
      <c r="AR481" s="23"/>
      <c r="AS481" s="23"/>
    </row>
    <row r="482">
      <c r="A482" s="29">
        <v>6725.0</v>
      </c>
      <c r="B482" s="30">
        <v>2372.0</v>
      </c>
      <c r="C482" s="31" t="s">
        <v>0</v>
      </c>
      <c r="D482" s="5">
        <v>11.0</v>
      </c>
      <c r="E482" s="6">
        <v>29.0</v>
      </c>
      <c r="F482" s="7">
        <v>26.0</v>
      </c>
      <c r="G482" s="8">
        <v>67.0</v>
      </c>
      <c r="H482" s="9">
        <v>139.0</v>
      </c>
      <c r="I482" s="10">
        <v>45.0</v>
      </c>
      <c r="J482" s="11">
        <v>22.0</v>
      </c>
      <c r="K482" s="12">
        <v>14.0</v>
      </c>
      <c r="L482" s="13">
        <v>53.0</v>
      </c>
      <c r="M482" s="31"/>
      <c r="N482" s="14">
        <v>14.0</v>
      </c>
      <c r="O482" s="15">
        <v>13.0</v>
      </c>
      <c r="P482" s="16">
        <v>5.0</v>
      </c>
      <c r="Q482" s="17">
        <v>37.0</v>
      </c>
      <c r="R482" s="18">
        <v>125.0</v>
      </c>
      <c r="S482" s="19">
        <v>10.0</v>
      </c>
      <c r="T482" s="20">
        <v>33.0</v>
      </c>
      <c r="U482" s="21">
        <v>44.0</v>
      </c>
      <c r="V482" s="22">
        <v>47.0</v>
      </c>
      <c r="W482" s="31"/>
      <c r="X482" s="14">
        <v>12.0</v>
      </c>
      <c r="Y482" s="15">
        <v>11.0</v>
      </c>
      <c r="Z482" s="16">
        <v>22.0</v>
      </c>
      <c r="AA482" s="17">
        <v>36.0</v>
      </c>
      <c r="AB482" s="18">
        <v>123.0</v>
      </c>
      <c r="AC482" s="19">
        <v>12.0</v>
      </c>
      <c r="AD482" s="20">
        <v>28.0</v>
      </c>
      <c r="AE482" s="21">
        <v>37.0</v>
      </c>
      <c r="AF482" s="22">
        <v>26.0</v>
      </c>
      <c r="AG482" s="38"/>
      <c r="AH482" s="14">
        <v>14.0</v>
      </c>
      <c r="AI482" s="15">
        <v>13.0</v>
      </c>
      <c r="AJ482" s="16">
        <v>5.0</v>
      </c>
      <c r="AK482" s="20">
        <v>33.0</v>
      </c>
      <c r="AL482" s="21">
        <v>44.0</v>
      </c>
      <c r="AM482" s="22">
        <v>47.0</v>
      </c>
      <c r="AN482" s="39">
        <f t="shared" ref="AN482:AP482" si="480">AH482/(AH482+AK482)</f>
        <v>0.2978723404</v>
      </c>
      <c r="AO482" s="39">
        <f t="shared" si="480"/>
        <v>0.2280701754</v>
      </c>
      <c r="AP482" s="39">
        <f t="shared" si="480"/>
        <v>0.09615384615</v>
      </c>
      <c r="AQ482" s="23"/>
      <c r="AR482" s="23"/>
      <c r="AS482" s="23"/>
    </row>
    <row r="483">
      <c r="A483" s="29">
        <v>6727.0</v>
      </c>
      <c r="B483" s="30">
        <v>1057.0</v>
      </c>
      <c r="C483" s="31" t="s">
        <v>0</v>
      </c>
      <c r="D483" s="5">
        <v>13.0</v>
      </c>
      <c r="E483" s="6">
        <v>22.0</v>
      </c>
      <c r="F483" s="7">
        <v>11.0</v>
      </c>
      <c r="G483" s="8">
        <v>81.0</v>
      </c>
      <c r="H483" s="9">
        <v>214.0</v>
      </c>
      <c r="I483" s="10">
        <v>25.0</v>
      </c>
      <c r="J483" s="11">
        <v>9.0</v>
      </c>
      <c r="K483" s="12">
        <v>5.0</v>
      </c>
      <c r="L483" s="13">
        <v>58.0</v>
      </c>
      <c r="M483" s="31"/>
      <c r="N483" s="14">
        <v>37.0</v>
      </c>
      <c r="O483" s="15">
        <v>57.0</v>
      </c>
      <c r="P483" s="16">
        <v>11.0</v>
      </c>
      <c r="Q483" s="17">
        <v>43.0</v>
      </c>
      <c r="R483" s="18">
        <v>143.0</v>
      </c>
      <c r="S483" s="19">
        <v>10.0</v>
      </c>
      <c r="T483" s="20">
        <v>26.0</v>
      </c>
      <c r="U483" s="21">
        <v>64.0</v>
      </c>
      <c r="V483" s="22">
        <v>21.0</v>
      </c>
      <c r="W483" s="31"/>
      <c r="X483" s="14">
        <v>10.0</v>
      </c>
      <c r="Y483" s="15">
        <v>21.0</v>
      </c>
      <c r="Z483" s="16">
        <v>9.0</v>
      </c>
      <c r="AA483" s="17">
        <v>42.0</v>
      </c>
      <c r="AB483" s="18">
        <v>138.0</v>
      </c>
      <c r="AC483" s="19">
        <v>11.0</v>
      </c>
      <c r="AD483" s="20">
        <v>36.0</v>
      </c>
      <c r="AE483" s="21">
        <v>79.0</v>
      </c>
      <c r="AF483" s="22">
        <v>19.0</v>
      </c>
      <c r="AG483" s="38"/>
      <c r="AH483" s="14">
        <v>37.0</v>
      </c>
      <c r="AI483" s="15">
        <v>57.0</v>
      </c>
      <c r="AJ483" s="16">
        <v>11.0</v>
      </c>
      <c r="AK483" s="20">
        <v>26.0</v>
      </c>
      <c r="AL483" s="21">
        <v>64.0</v>
      </c>
      <c r="AM483" s="22">
        <v>21.0</v>
      </c>
      <c r="AN483" s="39">
        <f t="shared" ref="AN483:AP483" si="481">AH483/(AH483+AK483)</f>
        <v>0.5873015873</v>
      </c>
      <c r="AO483" s="39">
        <f t="shared" si="481"/>
        <v>0.4710743802</v>
      </c>
      <c r="AP483" s="39">
        <f t="shared" si="481"/>
        <v>0.34375</v>
      </c>
      <c r="AQ483" s="23"/>
      <c r="AR483" s="23"/>
      <c r="AS483" s="23"/>
    </row>
    <row r="484">
      <c r="A484" s="29">
        <v>6728.0</v>
      </c>
      <c r="B484" s="30">
        <v>2521.0</v>
      </c>
      <c r="C484" s="31" t="s">
        <v>0</v>
      </c>
      <c r="D484" s="5">
        <v>44.0</v>
      </c>
      <c r="E484" s="6">
        <v>48.0</v>
      </c>
      <c r="F484" s="7">
        <v>22.0</v>
      </c>
      <c r="G484" s="8">
        <v>128.0</v>
      </c>
      <c r="H484" s="9">
        <v>310.0</v>
      </c>
      <c r="I484" s="10">
        <v>94.0</v>
      </c>
      <c r="J484" s="11">
        <v>36.0</v>
      </c>
      <c r="K484" s="12">
        <v>34.0</v>
      </c>
      <c r="L484" s="13">
        <v>102.0</v>
      </c>
      <c r="M484" s="31"/>
      <c r="N484" s="14">
        <v>55.0</v>
      </c>
      <c r="O484" s="15">
        <v>58.0</v>
      </c>
      <c r="P484" s="16">
        <v>24.0</v>
      </c>
      <c r="Q484" s="17">
        <v>46.0</v>
      </c>
      <c r="R484" s="18">
        <v>199.0</v>
      </c>
      <c r="S484" s="19">
        <v>32.0</v>
      </c>
      <c r="T484" s="20">
        <v>108.0</v>
      </c>
      <c r="U484" s="21">
        <v>149.0</v>
      </c>
      <c r="V484" s="22">
        <v>94.0</v>
      </c>
      <c r="W484" s="31"/>
      <c r="X484" s="14">
        <v>39.0</v>
      </c>
      <c r="Y484" s="15">
        <v>23.0</v>
      </c>
      <c r="Z484" s="16">
        <v>27.0</v>
      </c>
      <c r="AA484" s="17">
        <v>46.0</v>
      </c>
      <c r="AB484" s="18">
        <v>198.0</v>
      </c>
      <c r="AC484" s="19">
        <v>31.0</v>
      </c>
      <c r="AD484" s="20">
        <v>91.0</v>
      </c>
      <c r="AE484" s="21">
        <v>154.0</v>
      </c>
      <c r="AF484" s="22">
        <v>74.0</v>
      </c>
      <c r="AG484" s="38"/>
      <c r="AH484" s="14">
        <v>55.0</v>
      </c>
      <c r="AI484" s="15">
        <v>58.0</v>
      </c>
      <c r="AJ484" s="16">
        <v>24.0</v>
      </c>
      <c r="AK484" s="20">
        <v>108.0</v>
      </c>
      <c r="AL484" s="21">
        <v>149.0</v>
      </c>
      <c r="AM484" s="22">
        <v>94.0</v>
      </c>
      <c r="AN484" s="39">
        <f t="shared" ref="AN484:AP484" si="482">AH484/(AH484+AK484)</f>
        <v>0.3374233129</v>
      </c>
      <c r="AO484" s="39">
        <f t="shared" si="482"/>
        <v>0.2801932367</v>
      </c>
      <c r="AP484" s="39">
        <f t="shared" si="482"/>
        <v>0.2033898305</v>
      </c>
      <c r="AQ484" s="23"/>
      <c r="AR484" s="23"/>
      <c r="AS484" s="23"/>
    </row>
    <row r="485">
      <c r="A485" s="29">
        <v>6731.0</v>
      </c>
      <c r="B485" s="30">
        <v>2964.0</v>
      </c>
      <c r="C485" s="31" t="s">
        <v>0</v>
      </c>
      <c r="D485" s="5">
        <v>42.0</v>
      </c>
      <c r="E485" s="6">
        <v>24.0</v>
      </c>
      <c r="F485" s="7">
        <v>37.0</v>
      </c>
      <c r="G485" s="8">
        <v>90.0</v>
      </c>
      <c r="H485" s="9">
        <v>124.0</v>
      </c>
      <c r="I485" s="10">
        <v>75.0</v>
      </c>
      <c r="J485" s="11">
        <v>38.0</v>
      </c>
      <c r="K485" s="12">
        <v>23.0</v>
      </c>
      <c r="L485" s="13">
        <v>63.0</v>
      </c>
      <c r="M485" s="31"/>
      <c r="N485" s="14">
        <v>27.0</v>
      </c>
      <c r="O485" s="15">
        <v>15.0</v>
      </c>
      <c r="P485" s="16">
        <v>21.0</v>
      </c>
      <c r="Q485" s="17">
        <v>51.0</v>
      </c>
      <c r="R485" s="18">
        <v>103.0</v>
      </c>
      <c r="S485" s="19">
        <v>27.0</v>
      </c>
      <c r="T485" s="20">
        <v>64.0</v>
      </c>
      <c r="U485" s="21">
        <v>41.0</v>
      </c>
      <c r="V485" s="22">
        <v>57.0</v>
      </c>
      <c r="W485" s="31"/>
      <c r="X485" s="14">
        <v>36.0</v>
      </c>
      <c r="Y485" s="15">
        <v>6.0</v>
      </c>
      <c r="Z485" s="16">
        <v>37.0</v>
      </c>
      <c r="AA485" s="17">
        <v>50.0</v>
      </c>
      <c r="AB485" s="18">
        <v>101.0</v>
      </c>
      <c r="AC485" s="19">
        <v>29.0</v>
      </c>
      <c r="AD485" s="20">
        <v>49.0</v>
      </c>
      <c r="AE485" s="21">
        <v>44.0</v>
      </c>
      <c r="AF485" s="22">
        <v>44.0</v>
      </c>
      <c r="AG485" s="38"/>
      <c r="AH485" s="14">
        <v>27.0</v>
      </c>
      <c r="AI485" s="15">
        <v>15.0</v>
      </c>
      <c r="AJ485" s="16">
        <v>21.0</v>
      </c>
      <c r="AK485" s="20">
        <v>64.0</v>
      </c>
      <c r="AL485" s="21">
        <v>41.0</v>
      </c>
      <c r="AM485" s="22">
        <v>57.0</v>
      </c>
      <c r="AN485" s="39">
        <f t="shared" ref="AN485:AP485" si="483">AH485/(AH485+AK485)</f>
        <v>0.2967032967</v>
      </c>
      <c r="AO485" s="39">
        <f t="shared" si="483"/>
        <v>0.2678571429</v>
      </c>
      <c r="AP485" s="39">
        <f t="shared" si="483"/>
        <v>0.2692307692</v>
      </c>
      <c r="AQ485" s="23"/>
      <c r="AR485" s="23"/>
      <c r="AS485" s="23"/>
    </row>
    <row r="486">
      <c r="A486" s="29">
        <v>6734.0</v>
      </c>
      <c r="B486" s="30">
        <v>818.0</v>
      </c>
      <c r="C486" s="31" t="s">
        <v>0</v>
      </c>
      <c r="D486" s="5">
        <v>4.0</v>
      </c>
      <c r="E486" s="6">
        <v>7.0</v>
      </c>
      <c r="F486" s="7">
        <v>12.0</v>
      </c>
      <c r="G486" s="8">
        <v>28.0</v>
      </c>
      <c r="H486" s="9">
        <v>70.0</v>
      </c>
      <c r="I486" s="10">
        <v>18.0</v>
      </c>
      <c r="J486" s="11">
        <v>1.0</v>
      </c>
      <c r="K486" s="12">
        <v>9.0</v>
      </c>
      <c r="L486" s="13">
        <v>38.0</v>
      </c>
      <c r="M486" s="31"/>
      <c r="N486" s="14">
        <v>7.0</v>
      </c>
      <c r="O486" s="15">
        <v>11.0</v>
      </c>
      <c r="P486" s="16">
        <v>8.0</v>
      </c>
      <c r="Q486" s="17">
        <v>14.0</v>
      </c>
      <c r="R486" s="18">
        <v>52.0</v>
      </c>
      <c r="S486" s="19">
        <v>7.0</v>
      </c>
      <c r="T486" s="20">
        <v>7.0</v>
      </c>
      <c r="U486" s="21">
        <v>27.0</v>
      </c>
      <c r="V486" s="22">
        <v>18.0</v>
      </c>
      <c r="W486" s="31"/>
      <c r="X486" s="14">
        <v>6.0</v>
      </c>
      <c r="Y486" s="15">
        <v>8.0</v>
      </c>
      <c r="Z486" s="16">
        <v>16.0</v>
      </c>
      <c r="AA486" s="17">
        <v>12.0</v>
      </c>
      <c r="AB486" s="18">
        <v>52.0</v>
      </c>
      <c r="AC486" s="19">
        <v>6.0</v>
      </c>
      <c r="AD486" s="20">
        <v>8.0</v>
      </c>
      <c r="AE486" s="21">
        <v>30.0</v>
      </c>
      <c r="AF486" s="22">
        <v>11.0</v>
      </c>
      <c r="AG486" s="38"/>
      <c r="AH486" s="14">
        <v>7.0</v>
      </c>
      <c r="AI486" s="15">
        <v>11.0</v>
      </c>
      <c r="AJ486" s="16">
        <v>8.0</v>
      </c>
      <c r="AK486" s="20">
        <v>7.0</v>
      </c>
      <c r="AL486" s="21">
        <v>27.0</v>
      </c>
      <c r="AM486" s="22">
        <v>18.0</v>
      </c>
      <c r="AN486" s="39">
        <f t="shared" ref="AN486:AP486" si="484">AH486/(AH486+AK486)</f>
        <v>0.5</v>
      </c>
      <c r="AO486" s="39">
        <f t="shared" si="484"/>
        <v>0.2894736842</v>
      </c>
      <c r="AP486" s="39">
        <f t="shared" si="484"/>
        <v>0.3076923077</v>
      </c>
      <c r="AQ486" s="23"/>
      <c r="AR486" s="23"/>
      <c r="AS486" s="23"/>
    </row>
    <row r="487">
      <c r="A487" s="29">
        <v>6735.0</v>
      </c>
      <c r="B487" s="30">
        <v>2985.0</v>
      </c>
      <c r="C487" s="31" t="s">
        <v>0</v>
      </c>
      <c r="D487" s="5">
        <v>17.0</v>
      </c>
      <c r="E487" s="6">
        <v>34.0</v>
      </c>
      <c r="F487" s="7">
        <v>32.0</v>
      </c>
      <c r="G487" s="8">
        <v>59.0</v>
      </c>
      <c r="H487" s="9">
        <v>181.0</v>
      </c>
      <c r="I487" s="10">
        <v>52.0</v>
      </c>
      <c r="J487" s="11">
        <v>38.0</v>
      </c>
      <c r="K487" s="12">
        <v>21.0</v>
      </c>
      <c r="L487" s="13">
        <v>112.0</v>
      </c>
      <c r="M487" s="31"/>
      <c r="N487" s="14">
        <v>14.0</v>
      </c>
      <c r="O487" s="15">
        <v>51.0</v>
      </c>
      <c r="P487" s="16">
        <v>24.0</v>
      </c>
      <c r="Q487" s="17">
        <v>49.0</v>
      </c>
      <c r="R487" s="18">
        <v>134.0</v>
      </c>
      <c r="S487" s="19">
        <v>18.0</v>
      </c>
      <c r="T487" s="20">
        <v>43.0</v>
      </c>
      <c r="U487" s="21">
        <v>91.0</v>
      </c>
      <c r="V487" s="22">
        <v>55.0</v>
      </c>
      <c r="W487" s="31"/>
      <c r="X487" s="14">
        <v>12.0</v>
      </c>
      <c r="Y487" s="15">
        <v>26.0</v>
      </c>
      <c r="Z487" s="16">
        <v>35.0</v>
      </c>
      <c r="AA487" s="17">
        <v>50.0</v>
      </c>
      <c r="AB487" s="18">
        <v>137.0</v>
      </c>
      <c r="AC487" s="19">
        <v>19.0</v>
      </c>
      <c r="AD487" s="20">
        <v>34.0</v>
      </c>
      <c r="AE487" s="21">
        <v>99.0</v>
      </c>
      <c r="AF487" s="22">
        <v>34.0</v>
      </c>
      <c r="AG487" s="38"/>
      <c r="AH487" s="14">
        <v>14.0</v>
      </c>
      <c r="AI487" s="15">
        <v>51.0</v>
      </c>
      <c r="AJ487" s="16">
        <v>24.0</v>
      </c>
      <c r="AK487" s="20">
        <v>43.0</v>
      </c>
      <c r="AL487" s="21">
        <v>91.0</v>
      </c>
      <c r="AM487" s="22">
        <v>55.0</v>
      </c>
      <c r="AN487" s="39">
        <f t="shared" ref="AN487:AP487" si="485">AH487/(AH487+AK487)</f>
        <v>0.2456140351</v>
      </c>
      <c r="AO487" s="39">
        <f t="shared" si="485"/>
        <v>0.3591549296</v>
      </c>
      <c r="AP487" s="39">
        <f t="shared" si="485"/>
        <v>0.3037974684</v>
      </c>
      <c r="AQ487" s="23"/>
      <c r="AR487" s="23"/>
      <c r="AS487" s="23"/>
    </row>
    <row r="488">
      <c r="A488" s="29">
        <v>6736.0</v>
      </c>
      <c r="B488" s="30">
        <v>969.0</v>
      </c>
      <c r="C488" s="31" t="s">
        <v>0</v>
      </c>
      <c r="D488" s="5">
        <v>10.0</v>
      </c>
      <c r="E488" s="6">
        <v>13.0</v>
      </c>
      <c r="F488" s="7">
        <v>8.0</v>
      </c>
      <c r="G488" s="8">
        <v>23.0</v>
      </c>
      <c r="H488" s="9">
        <v>61.0</v>
      </c>
      <c r="I488" s="10">
        <v>23.0</v>
      </c>
      <c r="J488" s="11">
        <v>6.0</v>
      </c>
      <c r="K488" s="12">
        <v>8.0</v>
      </c>
      <c r="L488" s="13">
        <v>20.0</v>
      </c>
      <c r="M488" s="31"/>
      <c r="N488" s="14">
        <v>12.0</v>
      </c>
      <c r="O488" s="15">
        <v>8.0</v>
      </c>
      <c r="P488" s="16">
        <v>4.0</v>
      </c>
      <c r="Q488" s="17">
        <v>13.0</v>
      </c>
      <c r="R488" s="18">
        <v>49.0</v>
      </c>
      <c r="S488" s="19">
        <v>15.0</v>
      </c>
      <c r="T488" s="20">
        <v>5.0</v>
      </c>
      <c r="U488" s="21">
        <v>16.0</v>
      </c>
      <c r="V488" s="22">
        <v>16.0</v>
      </c>
      <c r="W488" s="31"/>
      <c r="X488" s="14">
        <v>6.0</v>
      </c>
      <c r="Y488" s="15">
        <v>12.0</v>
      </c>
      <c r="Z488" s="16">
        <v>8.0</v>
      </c>
      <c r="AA488" s="17">
        <v>12.0</v>
      </c>
      <c r="AB488" s="18">
        <v>53.0</v>
      </c>
      <c r="AC488" s="19">
        <v>15.0</v>
      </c>
      <c r="AD488" s="20">
        <v>14.0</v>
      </c>
      <c r="AE488" s="21">
        <v>10.0</v>
      </c>
      <c r="AF488" s="22">
        <v>8.0</v>
      </c>
      <c r="AG488" s="38"/>
      <c r="AH488" s="14">
        <v>12.0</v>
      </c>
      <c r="AI488" s="15">
        <v>8.0</v>
      </c>
      <c r="AJ488" s="16">
        <v>4.0</v>
      </c>
      <c r="AK488" s="20">
        <v>5.0</v>
      </c>
      <c r="AL488" s="21">
        <v>16.0</v>
      </c>
      <c r="AM488" s="22">
        <v>16.0</v>
      </c>
      <c r="AN488" s="39">
        <f t="shared" ref="AN488:AP488" si="486">AH488/(AH488+AK488)</f>
        <v>0.7058823529</v>
      </c>
      <c r="AO488" s="39">
        <f t="shared" si="486"/>
        <v>0.3333333333</v>
      </c>
      <c r="AP488" s="39">
        <f t="shared" si="486"/>
        <v>0.2</v>
      </c>
      <c r="AQ488" s="23"/>
      <c r="AR488" s="23"/>
      <c r="AS488" s="23"/>
    </row>
    <row r="489">
      <c r="A489" s="29">
        <v>6738.0</v>
      </c>
      <c r="B489" s="30">
        <v>2930.0</v>
      </c>
      <c r="C489" s="31" t="s">
        <v>0</v>
      </c>
      <c r="D489" s="5">
        <v>26.0</v>
      </c>
      <c r="E489" s="6">
        <v>48.0</v>
      </c>
      <c r="F489" s="7">
        <v>39.0</v>
      </c>
      <c r="G489" s="8">
        <v>81.0</v>
      </c>
      <c r="H489" s="9">
        <v>154.0</v>
      </c>
      <c r="I489" s="10">
        <v>51.0</v>
      </c>
      <c r="J489" s="11">
        <v>27.0</v>
      </c>
      <c r="K489" s="12">
        <v>25.0</v>
      </c>
      <c r="L489" s="13">
        <v>64.0</v>
      </c>
      <c r="M489" s="31"/>
      <c r="N489" s="14">
        <v>26.0</v>
      </c>
      <c r="O489" s="15">
        <v>24.0</v>
      </c>
      <c r="P489" s="16">
        <v>17.0</v>
      </c>
      <c r="Q489" s="17">
        <v>45.0</v>
      </c>
      <c r="R489" s="18">
        <v>154.0</v>
      </c>
      <c r="S489" s="19">
        <v>27.0</v>
      </c>
      <c r="T489" s="20">
        <v>52.0</v>
      </c>
      <c r="U489" s="21">
        <v>47.0</v>
      </c>
      <c r="V489" s="22">
        <v>47.0</v>
      </c>
      <c r="W489" s="31"/>
      <c r="X489" s="14">
        <v>21.0</v>
      </c>
      <c r="Y489" s="15">
        <v>11.0</v>
      </c>
      <c r="Z489" s="16">
        <v>30.0</v>
      </c>
      <c r="AA489" s="17">
        <v>46.0</v>
      </c>
      <c r="AB489" s="18">
        <v>151.0</v>
      </c>
      <c r="AC489" s="19">
        <v>29.0</v>
      </c>
      <c r="AD489" s="20">
        <v>41.0</v>
      </c>
      <c r="AE489" s="21">
        <v>43.0</v>
      </c>
      <c r="AF489" s="22">
        <v>28.0</v>
      </c>
      <c r="AG489" s="38"/>
      <c r="AH489" s="14">
        <v>26.0</v>
      </c>
      <c r="AI489" s="15">
        <v>24.0</v>
      </c>
      <c r="AJ489" s="16">
        <v>17.0</v>
      </c>
      <c r="AK489" s="20">
        <v>52.0</v>
      </c>
      <c r="AL489" s="21">
        <v>47.0</v>
      </c>
      <c r="AM489" s="22">
        <v>47.0</v>
      </c>
      <c r="AN489" s="39">
        <f t="shared" ref="AN489:AP489" si="487">AH489/(AH489+AK489)</f>
        <v>0.3333333333</v>
      </c>
      <c r="AO489" s="39">
        <f t="shared" si="487"/>
        <v>0.338028169</v>
      </c>
      <c r="AP489" s="39">
        <f t="shared" si="487"/>
        <v>0.265625</v>
      </c>
      <c r="AQ489" s="23"/>
      <c r="AR489" s="23"/>
      <c r="AS489" s="23"/>
    </row>
    <row r="490">
      <c r="A490" s="29">
        <v>6741.0</v>
      </c>
      <c r="B490" s="30">
        <v>2371.0</v>
      </c>
      <c r="C490" s="31" t="s">
        <v>0</v>
      </c>
      <c r="D490" s="5">
        <v>32.0</v>
      </c>
      <c r="E490" s="6">
        <v>65.0</v>
      </c>
      <c r="F490" s="7">
        <v>22.0</v>
      </c>
      <c r="G490" s="8">
        <v>155.0</v>
      </c>
      <c r="H490" s="9">
        <v>264.0</v>
      </c>
      <c r="I490" s="10">
        <v>89.0</v>
      </c>
      <c r="J490" s="11">
        <v>55.0</v>
      </c>
      <c r="K490" s="12">
        <v>18.0</v>
      </c>
      <c r="L490" s="13">
        <v>87.0</v>
      </c>
      <c r="M490" s="31"/>
      <c r="N490" s="14">
        <v>58.0</v>
      </c>
      <c r="O490" s="15">
        <v>60.0</v>
      </c>
      <c r="P490" s="16">
        <v>20.0</v>
      </c>
      <c r="Q490" s="17">
        <v>66.0</v>
      </c>
      <c r="R490" s="18">
        <v>175.0</v>
      </c>
      <c r="S490" s="19">
        <v>29.0</v>
      </c>
      <c r="T490" s="20">
        <v>94.0</v>
      </c>
      <c r="U490" s="21">
        <v>111.0</v>
      </c>
      <c r="V490" s="22">
        <v>70.0</v>
      </c>
      <c r="W490" s="31"/>
      <c r="X490" s="14">
        <v>29.0</v>
      </c>
      <c r="Y490" s="15">
        <v>25.0</v>
      </c>
      <c r="Z490" s="16">
        <v>29.0</v>
      </c>
      <c r="AA490" s="17">
        <v>61.0</v>
      </c>
      <c r="AB490" s="18">
        <v>172.0</v>
      </c>
      <c r="AC490" s="19">
        <v>32.0</v>
      </c>
      <c r="AD490" s="20">
        <v>91.0</v>
      </c>
      <c r="AE490" s="21">
        <v>102.0</v>
      </c>
      <c r="AF490" s="22">
        <v>48.0</v>
      </c>
      <c r="AG490" s="38"/>
      <c r="AH490" s="14">
        <v>58.0</v>
      </c>
      <c r="AI490" s="15">
        <v>60.0</v>
      </c>
      <c r="AJ490" s="16">
        <v>20.0</v>
      </c>
      <c r="AK490" s="20">
        <v>94.0</v>
      </c>
      <c r="AL490" s="21">
        <v>111.0</v>
      </c>
      <c r="AM490" s="22">
        <v>70.0</v>
      </c>
      <c r="AN490" s="39">
        <f t="shared" ref="AN490:AP490" si="488">AH490/(AH490+AK490)</f>
        <v>0.3815789474</v>
      </c>
      <c r="AO490" s="39">
        <f t="shared" si="488"/>
        <v>0.350877193</v>
      </c>
      <c r="AP490" s="39">
        <f t="shared" si="488"/>
        <v>0.2222222222</v>
      </c>
      <c r="AQ490" s="23"/>
      <c r="AR490" s="23"/>
      <c r="AS490" s="23"/>
    </row>
    <row r="491">
      <c r="A491" s="29">
        <v>6742.0</v>
      </c>
      <c r="B491" s="30">
        <v>1281.0</v>
      </c>
      <c r="C491" s="31" t="s">
        <v>0</v>
      </c>
      <c r="D491" s="5">
        <v>28.0</v>
      </c>
      <c r="E491" s="6">
        <v>41.0</v>
      </c>
      <c r="F491" s="7">
        <v>23.0</v>
      </c>
      <c r="G491" s="8">
        <v>134.0</v>
      </c>
      <c r="H491" s="9">
        <v>213.0</v>
      </c>
      <c r="I491" s="10">
        <v>68.0</v>
      </c>
      <c r="J491" s="11">
        <v>33.0</v>
      </c>
      <c r="K491" s="12">
        <v>25.0</v>
      </c>
      <c r="L491" s="13">
        <v>71.0</v>
      </c>
      <c r="M491" s="31"/>
      <c r="N491" s="14">
        <v>41.0</v>
      </c>
      <c r="O491" s="15">
        <v>67.0</v>
      </c>
      <c r="P491" s="16">
        <v>26.0</v>
      </c>
      <c r="Q491" s="17">
        <v>94.0</v>
      </c>
      <c r="R491" s="18">
        <v>131.0</v>
      </c>
      <c r="S491" s="19">
        <v>25.0</v>
      </c>
      <c r="T491" s="20">
        <v>51.0</v>
      </c>
      <c r="U491" s="21">
        <v>70.0</v>
      </c>
      <c r="V491" s="22">
        <v>46.0</v>
      </c>
      <c r="W491" s="31"/>
      <c r="X491" s="14">
        <v>26.0</v>
      </c>
      <c r="Y491" s="15">
        <v>19.0</v>
      </c>
      <c r="Z491" s="16">
        <v>17.0</v>
      </c>
      <c r="AA491" s="17">
        <v>94.0</v>
      </c>
      <c r="AB491" s="18">
        <v>128.0</v>
      </c>
      <c r="AC491" s="19">
        <v>27.0</v>
      </c>
      <c r="AD491" s="20">
        <v>42.0</v>
      </c>
      <c r="AE491" s="21">
        <v>81.0</v>
      </c>
      <c r="AF491" s="22">
        <v>39.0</v>
      </c>
      <c r="AG491" s="38"/>
      <c r="AH491" s="14">
        <v>41.0</v>
      </c>
      <c r="AI491" s="15">
        <v>67.0</v>
      </c>
      <c r="AJ491" s="16">
        <v>26.0</v>
      </c>
      <c r="AK491" s="20">
        <v>51.0</v>
      </c>
      <c r="AL491" s="21">
        <v>70.0</v>
      </c>
      <c r="AM491" s="22">
        <v>46.0</v>
      </c>
      <c r="AN491" s="39">
        <f t="shared" ref="AN491:AP491" si="489">AH491/(AH491+AK491)</f>
        <v>0.4456521739</v>
      </c>
      <c r="AO491" s="39">
        <f t="shared" si="489"/>
        <v>0.4890510949</v>
      </c>
      <c r="AP491" s="39">
        <f t="shared" si="489"/>
        <v>0.3611111111</v>
      </c>
      <c r="AQ491" s="23"/>
      <c r="AR491" s="23"/>
      <c r="AS491" s="23"/>
    </row>
    <row r="492">
      <c r="A492" s="29">
        <v>6750.0</v>
      </c>
      <c r="B492" s="30">
        <v>1492.0</v>
      </c>
      <c r="C492" s="31" t="s">
        <v>0</v>
      </c>
      <c r="D492" s="5">
        <v>8.0</v>
      </c>
      <c r="E492" s="6">
        <v>17.0</v>
      </c>
      <c r="F492" s="7">
        <v>8.0</v>
      </c>
      <c r="G492" s="8">
        <v>51.0</v>
      </c>
      <c r="H492" s="9">
        <v>72.0</v>
      </c>
      <c r="I492" s="10">
        <v>33.0</v>
      </c>
      <c r="J492" s="11">
        <v>15.0</v>
      </c>
      <c r="K492" s="12">
        <v>17.0</v>
      </c>
      <c r="L492" s="13">
        <v>56.0</v>
      </c>
      <c r="M492" s="31"/>
      <c r="N492" s="14">
        <v>13.0</v>
      </c>
      <c r="O492" s="15">
        <v>12.0</v>
      </c>
      <c r="P492" s="16">
        <v>4.0</v>
      </c>
      <c r="Q492" s="17">
        <v>22.0</v>
      </c>
      <c r="R492" s="18">
        <v>91.0</v>
      </c>
      <c r="S492" s="19">
        <v>19.0</v>
      </c>
      <c r="T492" s="20">
        <v>26.0</v>
      </c>
      <c r="U492" s="21">
        <v>21.0</v>
      </c>
      <c r="V492" s="22">
        <v>24.0</v>
      </c>
      <c r="W492" s="31"/>
      <c r="X492" s="14">
        <v>8.0</v>
      </c>
      <c r="Y492" s="15">
        <v>3.0</v>
      </c>
      <c r="Z492" s="16">
        <v>5.0</v>
      </c>
      <c r="AA492" s="17">
        <v>22.0</v>
      </c>
      <c r="AB492" s="18">
        <v>84.0</v>
      </c>
      <c r="AC492" s="19">
        <v>20.0</v>
      </c>
      <c r="AD492" s="20">
        <v>20.0</v>
      </c>
      <c r="AE492" s="21">
        <v>23.0</v>
      </c>
      <c r="AF492" s="22">
        <v>17.0</v>
      </c>
      <c r="AG492" s="38"/>
      <c r="AH492" s="14">
        <v>13.0</v>
      </c>
      <c r="AI492" s="15">
        <v>12.0</v>
      </c>
      <c r="AJ492" s="16">
        <v>4.0</v>
      </c>
      <c r="AK492" s="20">
        <v>26.0</v>
      </c>
      <c r="AL492" s="21">
        <v>21.0</v>
      </c>
      <c r="AM492" s="22">
        <v>24.0</v>
      </c>
      <c r="AN492" s="39">
        <f t="shared" ref="AN492:AP492" si="490">AH492/(AH492+AK492)</f>
        <v>0.3333333333</v>
      </c>
      <c r="AO492" s="39">
        <f t="shared" si="490"/>
        <v>0.3636363636</v>
      </c>
      <c r="AP492" s="39">
        <f t="shared" si="490"/>
        <v>0.1428571429</v>
      </c>
      <c r="AQ492" s="23"/>
      <c r="AR492" s="23"/>
      <c r="AS492" s="23"/>
    </row>
    <row r="493">
      <c r="A493" s="29">
        <v>6751.0</v>
      </c>
      <c r="B493" s="30">
        <v>2136.0</v>
      </c>
      <c r="C493" s="31" t="s">
        <v>0</v>
      </c>
      <c r="D493" s="5">
        <v>16.0</v>
      </c>
      <c r="E493" s="6">
        <v>22.0</v>
      </c>
      <c r="F493" s="7">
        <v>26.0</v>
      </c>
      <c r="G493" s="8">
        <v>46.0</v>
      </c>
      <c r="H493" s="9">
        <v>119.0</v>
      </c>
      <c r="I493" s="10">
        <v>55.0</v>
      </c>
      <c r="J493" s="11">
        <v>16.0</v>
      </c>
      <c r="K493" s="12">
        <v>11.0</v>
      </c>
      <c r="L493" s="13">
        <v>52.0</v>
      </c>
      <c r="M493" s="31"/>
      <c r="N493" s="14">
        <v>14.0</v>
      </c>
      <c r="O493" s="15">
        <v>19.0</v>
      </c>
      <c r="P493" s="16">
        <v>21.0</v>
      </c>
      <c r="Q493" s="17">
        <v>26.0</v>
      </c>
      <c r="R493" s="18">
        <v>113.0</v>
      </c>
      <c r="S493" s="19">
        <v>28.0</v>
      </c>
      <c r="T493" s="20">
        <v>31.0</v>
      </c>
      <c r="U493" s="21">
        <v>30.0</v>
      </c>
      <c r="V493" s="22">
        <v>28.0</v>
      </c>
      <c r="W493" s="31"/>
      <c r="X493" s="14">
        <v>16.0</v>
      </c>
      <c r="Y493" s="15">
        <v>8.0</v>
      </c>
      <c r="Z493" s="16">
        <v>31.0</v>
      </c>
      <c r="AA493" s="17">
        <v>26.0</v>
      </c>
      <c r="AB493" s="18">
        <v>118.0</v>
      </c>
      <c r="AC493" s="19">
        <v>25.0</v>
      </c>
      <c r="AD493" s="20">
        <v>18.0</v>
      </c>
      <c r="AE493" s="21">
        <v>32.0</v>
      </c>
      <c r="AF493" s="22">
        <v>18.0</v>
      </c>
      <c r="AG493" s="38"/>
      <c r="AH493" s="14">
        <v>14.0</v>
      </c>
      <c r="AI493" s="15">
        <v>19.0</v>
      </c>
      <c r="AJ493" s="16">
        <v>21.0</v>
      </c>
      <c r="AK493" s="20">
        <v>31.0</v>
      </c>
      <c r="AL493" s="21">
        <v>30.0</v>
      </c>
      <c r="AM493" s="22">
        <v>28.0</v>
      </c>
      <c r="AN493" s="39">
        <f t="shared" ref="AN493:AP493" si="491">AH493/(AH493+AK493)</f>
        <v>0.3111111111</v>
      </c>
      <c r="AO493" s="39">
        <f t="shared" si="491"/>
        <v>0.387755102</v>
      </c>
      <c r="AP493" s="39">
        <f t="shared" si="491"/>
        <v>0.4285714286</v>
      </c>
      <c r="AQ493" s="23"/>
      <c r="AR493" s="23"/>
      <c r="AS493" s="23"/>
    </row>
    <row r="494">
      <c r="A494" s="29">
        <v>6753.0</v>
      </c>
      <c r="B494" s="30">
        <v>3310.0</v>
      </c>
      <c r="C494" s="31" t="s">
        <v>0</v>
      </c>
      <c r="D494" s="5">
        <v>47.0</v>
      </c>
      <c r="E494" s="6">
        <v>41.0</v>
      </c>
      <c r="F494" s="7">
        <v>35.0</v>
      </c>
      <c r="G494" s="8">
        <v>112.0</v>
      </c>
      <c r="H494" s="9">
        <v>173.0</v>
      </c>
      <c r="I494" s="10">
        <v>83.0</v>
      </c>
      <c r="J494" s="11">
        <v>47.0</v>
      </c>
      <c r="K494" s="12">
        <v>19.0</v>
      </c>
      <c r="L494" s="13">
        <v>81.0</v>
      </c>
      <c r="M494" s="31"/>
      <c r="N494" s="14">
        <v>38.0</v>
      </c>
      <c r="O494" s="15">
        <v>37.0</v>
      </c>
      <c r="P494" s="16">
        <v>26.0</v>
      </c>
      <c r="Q494" s="17">
        <v>85.0</v>
      </c>
      <c r="R494" s="18">
        <v>141.0</v>
      </c>
      <c r="S494" s="19">
        <v>32.0</v>
      </c>
      <c r="T494" s="20">
        <v>55.0</v>
      </c>
      <c r="U494" s="21">
        <v>51.0</v>
      </c>
      <c r="V494" s="22">
        <v>62.0</v>
      </c>
      <c r="W494" s="31"/>
      <c r="X494" s="14">
        <v>32.0</v>
      </c>
      <c r="Y494" s="15">
        <v>20.0</v>
      </c>
      <c r="Z494" s="16">
        <v>38.0</v>
      </c>
      <c r="AA494" s="17">
        <v>90.0</v>
      </c>
      <c r="AB494" s="18">
        <v>140.0</v>
      </c>
      <c r="AC494" s="19">
        <v>34.0</v>
      </c>
      <c r="AD494" s="20">
        <v>50.0</v>
      </c>
      <c r="AE494" s="21">
        <v>48.0</v>
      </c>
      <c r="AF494" s="22">
        <v>40.0</v>
      </c>
      <c r="AG494" s="38"/>
      <c r="AH494" s="14">
        <v>38.0</v>
      </c>
      <c r="AI494" s="15">
        <v>37.0</v>
      </c>
      <c r="AJ494" s="16">
        <v>26.0</v>
      </c>
      <c r="AK494" s="20">
        <v>55.0</v>
      </c>
      <c r="AL494" s="21">
        <v>51.0</v>
      </c>
      <c r="AM494" s="22">
        <v>62.0</v>
      </c>
      <c r="AN494" s="39">
        <f t="shared" ref="AN494:AP494" si="492">AH494/(AH494+AK494)</f>
        <v>0.4086021505</v>
      </c>
      <c r="AO494" s="39">
        <f t="shared" si="492"/>
        <v>0.4204545455</v>
      </c>
      <c r="AP494" s="39">
        <f t="shared" si="492"/>
        <v>0.2954545455</v>
      </c>
      <c r="AQ494" s="23"/>
      <c r="AR494" s="23"/>
      <c r="AS494" s="23"/>
    </row>
    <row r="495">
      <c r="A495" s="29">
        <v>7001.0</v>
      </c>
      <c r="B495" s="30">
        <v>1904.0</v>
      </c>
      <c r="C495" s="31" t="s">
        <v>0</v>
      </c>
      <c r="D495" s="5">
        <v>15.0</v>
      </c>
      <c r="E495" s="6">
        <v>24.0</v>
      </c>
      <c r="F495" s="7">
        <v>31.0</v>
      </c>
      <c r="G495" s="8">
        <v>76.0</v>
      </c>
      <c r="H495" s="9">
        <v>158.0</v>
      </c>
      <c r="I495" s="10">
        <v>60.0</v>
      </c>
      <c r="J495" s="11">
        <v>33.0</v>
      </c>
      <c r="K495" s="12">
        <v>25.0</v>
      </c>
      <c r="L495" s="13">
        <v>72.0</v>
      </c>
      <c r="M495" s="31"/>
      <c r="N495" s="14">
        <v>14.0</v>
      </c>
      <c r="O495" s="15">
        <v>25.0</v>
      </c>
      <c r="P495" s="16">
        <v>16.0</v>
      </c>
      <c r="Q495" s="17">
        <v>63.0</v>
      </c>
      <c r="R495" s="18">
        <v>169.0</v>
      </c>
      <c r="S495" s="19">
        <v>41.0</v>
      </c>
      <c r="T495" s="20">
        <v>29.0</v>
      </c>
      <c r="U495" s="21">
        <v>36.0</v>
      </c>
      <c r="V495" s="22">
        <v>36.0</v>
      </c>
      <c r="W495" s="31"/>
      <c r="X495" s="14">
        <v>9.0</v>
      </c>
      <c r="Y495" s="15">
        <v>12.0</v>
      </c>
      <c r="Z495" s="16">
        <v>23.0</v>
      </c>
      <c r="AA495" s="17">
        <v>59.0</v>
      </c>
      <c r="AB495" s="18">
        <v>160.0</v>
      </c>
      <c r="AC495" s="19">
        <v>40.0</v>
      </c>
      <c r="AD495" s="20">
        <v>21.0</v>
      </c>
      <c r="AE495" s="21">
        <v>34.0</v>
      </c>
      <c r="AF495" s="22">
        <v>23.0</v>
      </c>
      <c r="AG495" s="38"/>
      <c r="AH495" s="14">
        <v>14.0</v>
      </c>
      <c r="AI495" s="15">
        <v>25.0</v>
      </c>
      <c r="AJ495" s="16">
        <v>16.0</v>
      </c>
      <c r="AK495" s="20">
        <v>29.0</v>
      </c>
      <c r="AL495" s="21">
        <v>36.0</v>
      </c>
      <c r="AM495" s="22">
        <v>36.0</v>
      </c>
      <c r="AN495" s="39">
        <f t="shared" ref="AN495:AP495" si="493">AH495/(AH495+AK495)</f>
        <v>0.3255813953</v>
      </c>
      <c r="AO495" s="39">
        <f t="shared" si="493"/>
        <v>0.4098360656</v>
      </c>
      <c r="AP495" s="39">
        <f t="shared" si="493"/>
        <v>0.3076923077</v>
      </c>
      <c r="AQ495" s="23"/>
      <c r="AR495" s="23"/>
      <c r="AS495" s="23"/>
    </row>
    <row r="496">
      <c r="A496" s="29">
        <v>7003.0</v>
      </c>
      <c r="B496" s="30">
        <v>1198.0</v>
      </c>
      <c r="C496" s="31" t="s">
        <v>0</v>
      </c>
      <c r="D496" s="5">
        <v>6.0</v>
      </c>
      <c r="E496" s="6">
        <v>16.0</v>
      </c>
      <c r="F496" s="7">
        <v>3.0</v>
      </c>
      <c r="G496" s="8">
        <v>23.0</v>
      </c>
      <c r="H496" s="9">
        <v>77.0</v>
      </c>
      <c r="I496" s="10">
        <v>18.0</v>
      </c>
      <c r="J496" s="11">
        <v>10.0</v>
      </c>
      <c r="K496" s="12">
        <v>7.0</v>
      </c>
      <c r="L496" s="13">
        <v>35.0</v>
      </c>
      <c r="M496" s="31"/>
      <c r="N496" s="14">
        <v>7.0</v>
      </c>
      <c r="O496" s="15">
        <v>8.0</v>
      </c>
      <c r="P496" s="16">
        <v>6.0</v>
      </c>
      <c r="Q496" s="17">
        <v>12.0</v>
      </c>
      <c r="R496" s="18">
        <v>88.0</v>
      </c>
      <c r="S496" s="19">
        <v>15.0</v>
      </c>
      <c r="T496" s="20">
        <v>15.0</v>
      </c>
      <c r="U496" s="21">
        <v>17.0</v>
      </c>
      <c r="V496" s="22">
        <v>8.0</v>
      </c>
      <c r="W496" s="31"/>
      <c r="X496" s="14">
        <v>0.0</v>
      </c>
      <c r="Y496" s="15">
        <v>2.0</v>
      </c>
      <c r="Z496" s="16">
        <v>1.0</v>
      </c>
      <c r="AA496" s="17">
        <v>9.0</v>
      </c>
      <c r="AB496" s="18">
        <v>82.0</v>
      </c>
      <c r="AC496" s="19">
        <v>15.0</v>
      </c>
      <c r="AD496" s="20">
        <v>16.0</v>
      </c>
      <c r="AE496" s="21">
        <v>19.0</v>
      </c>
      <c r="AF496" s="22">
        <v>6.0</v>
      </c>
      <c r="AG496" s="38"/>
      <c r="AH496" s="14">
        <v>7.0</v>
      </c>
      <c r="AI496" s="15">
        <v>8.0</v>
      </c>
      <c r="AJ496" s="16">
        <v>6.0</v>
      </c>
      <c r="AK496" s="20">
        <v>15.0</v>
      </c>
      <c r="AL496" s="21">
        <v>17.0</v>
      </c>
      <c r="AM496" s="22">
        <v>8.0</v>
      </c>
      <c r="AN496" s="39">
        <f t="shared" ref="AN496:AP496" si="494">AH496/(AH496+AK496)</f>
        <v>0.3181818182</v>
      </c>
      <c r="AO496" s="39">
        <f t="shared" si="494"/>
        <v>0.32</v>
      </c>
      <c r="AP496" s="39">
        <f t="shared" si="494"/>
        <v>0.4285714286</v>
      </c>
      <c r="AQ496" s="23"/>
      <c r="AR496" s="23"/>
      <c r="AS496" s="23"/>
    </row>
    <row r="497">
      <c r="A497" s="29">
        <v>7004.0</v>
      </c>
      <c r="B497" s="30">
        <v>1264.0</v>
      </c>
      <c r="C497" s="31" t="s">
        <v>0</v>
      </c>
      <c r="D497" s="5">
        <v>14.0</v>
      </c>
      <c r="E497" s="6">
        <v>40.0</v>
      </c>
      <c r="F497" s="7">
        <v>8.0</v>
      </c>
      <c r="G497" s="8">
        <v>35.0</v>
      </c>
      <c r="H497" s="9">
        <v>109.0</v>
      </c>
      <c r="I497" s="10">
        <v>31.0</v>
      </c>
      <c r="J497" s="11">
        <v>15.0</v>
      </c>
      <c r="K497" s="12">
        <v>8.0</v>
      </c>
      <c r="L497" s="13">
        <v>28.0</v>
      </c>
      <c r="M497" s="31"/>
      <c r="N497" s="14">
        <v>10.0</v>
      </c>
      <c r="O497" s="15">
        <v>27.0</v>
      </c>
      <c r="P497" s="16">
        <v>9.0</v>
      </c>
      <c r="Q497" s="17">
        <v>25.0</v>
      </c>
      <c r="R497" s="18">
        <v>74.0</v>
      </c>
      <c r="S497" s="19">
        <v>6.0</v>
      </c>
      <c r="T497" s="20">
        <v>14.0</v>
      </c>
      <c r="U497" s="21">
        <v>42.0</v>
      </c>
      <c r="V497" s="22">
        <v>26.0</v>
      </c>
      <c r="W497" s="31"/>
      <c r="X497" s="14">
        <v>5.0</v>
      </c>
      <c r="Y497" s="15">
        <v>11.0</v>
      </c>
      <c r="Z497" s="16">
        <v>5.0</v>
      </c>
      <c r="AA497" s="17">
        <v>24.0</v>
      </c>
      <c r="AB497" s="18">
        <v>70.0</v>
      </c>
      <c r="AC497" s="19">
        <v>6.0</v>
      </c>
      <c r="AD497" s="20">
        <v>13.0</v>
      </c>
      <c r="AE497" s="21">
        <v>45.0</v>
      </c>
      <c r="AF497" s="22">
        <v>15.0</v>
      </c>
      <c r="AG497" s="38"/>
      <c r="AH497" s="14">
        <v>10.0</v>
      </c>
      <c r="AI497" s="15">
        <v>27.0</v>
      </c>
      <c r="AJ497" s="16">
        <v>9.0</v>
      </c>
      <c r="AK497" s="20">
        <v>14.0</v>
      </c>
      <c r="AL497" s="21">
        <v>42.0</v>
      </c>
      <c r="AM497" s="22">
        <v>26.0</v>
      </c>
      <c r="AN497" s="39">
        <f t="shared" ref="AN497:AP497" si="495">AH497/(AH497+AK497)</f>
        <v>0.4166666667</v>
      </c>
      <c r="AO497" s="39">
        <f t="shared" si="495"/>
        <v>0.3913043478</v>
      </c>
      <c r="AP497" s="39">
        <f t="shared" si="495"/>
        <v>0.2571428571</v>
      </c>
      <c r="AQ497" s="23"/>
      <c r="AR497" s="23"/>
      <c r="AS497" s="23"/>
    </row>
    <row r="498">
      <c r="A498" s="29">
        <v>7006.0</v>
      </c>
      <c r="B498" s="30">
        <v>990.0</v>
      </c>
      <c r="C498" s="31" t="s">
        <v>0</v>
      </c>
      <c r="D498" s="5">
        <v>11.0</v>
      </c>
      <c r="E498" s="6">
        <v>26.0</v>
      </c>
      <c r="F498" s="7">
        <v>12.0</v>
      </c>
      <c r="G498" s="8">
        <v>32.0</v>
      </c>
      <c r="H498" s="9">
        <v>81.0</v>
      </c>
      <c r="I498" s="10">
        <v>14.0</v>
      </c>
      <c r="J498" s="11">
        <v>6.0</v>
      </c>
      <c r="K498" s="12">
        <v>10.0</v>
      </c>
      <c r="L498" s="13">
        <v>39.0</v>
      </c>
      <c r="M498" s="31"/>
      <c r="N498" s="14">
        <v>11.0</v>
      </c>
      <c r="O498" s="15">
        <v>11.0</v>
      </c>
      <c r="P498" s="16">
        <v>1.0</v>
      </c>
      <c r="Q498" s="17">
        <v>20.0</v>
      </c>
      <c r="R498" s="18">
        <v>80.0</v>
      </c>
      <c r="S498" s="19">
        <v>4.0</v>
      </c>
      <c r="T498" s="20">
        <v>19.0</v>
      </c>
      <c r="U498" s="21">
        <v>30.0</v>
      </c>
      <c r="V498" s="22">
        <v>19.0</v>
      </c>
      <c r="W498" s="31"/>
      <c r="X498" s="14">
        <v>1.0</v>
      </c>
      <c r="Y498" s="15">
        <v>6.0</v>
      </c>
      <c r="Z498" s="16">
        <v>3.0</v>
      </c>
      <c r="AA498" s="17">
        <v>19.0</v>
      </c>
      <c r="AB498" s="18">
        <v>81.0</v>
      </c>
      <c r="AC498" s="19">
        <v>3.0</v>
      </c>
      <c r="AD498" s="20">
        <v>19.0</v>
      </c>
      <c r="AE498" s="21">
        <v>26.0</v>
      </c>
      <c r="AF498" s="22">
        <v>14.0</v>
      </c>
      <c r="AG498" s="38"/>
      <c r="AH498" s="14">
        <v>11.0</v>
      </c>
      <c r="AI498" s="15">
        <v>11.0</v>
      </c>
      <c r="AJ498" s="16">
        <v>1.0</v>
      </c>
      <c r="AK498" s="20">
        <v>19.0</v>
      </c>
      <c r="AL498" s="21">
        <v>30.0</v>
      </c>
      <c r="AM498" s="22">
        <v>19.0</v>
      </c>
      <c r="AN498" s="39">
        <f t="shared" ref="AN498:AP498" si="496">AH498/(AH498+AK498)</f>
        <v>0.3666666667</v>
      </c>
      <c r="AO498" s="39">
        <f t="shared" si="496"/>
        <v>0.2682926829</v>
      </c>
      <c r="AP498" s="39">
        <f t="shared" si="496"/>
        <v>0.05</v>
      </c>
      <c r="AQ498" s="23"/>
      <c r="AR498" s="23"/>
      <c r="AS498" s="23"/>
    </row>
    <row r="499">
      <c r="A499" s="29">
        <v>7007.0</v>
      </c>
      <c r="B499" s="30">
        <v>1565.0</v>
      </c>
      <c r="C499" s="31" t="s">
        <v>0</v>
      </c>
      <c r="D499" s="5">
        <v>13.0</v>
      </c>
      <c r="E499" s="6">
        <v>43.0</v>
      </c>
      <c r="F499" s="7">
        <v>18.0</v>
      </c>
      <c r="G499" s="8">
        <v>71.0</v>
      </c>
      <c r="H499" s="9">
        <v>193.0</v>
      </c>
      <c r="I499" s="10">
        <v>42.0</v>
      </c>
      <c r="J499" s="11">
        <v>37.0</v>
      </c>
      <c r="K499" s="12">
        <v>13.0</v>
      </c>
      <c r="L499" s="13">
        <v>87.0</v>
      </c>
      <c r="M499" s="31"/>
      <c r="N499" s="14">
        <v>17.0</v>
      </c>
      <c r="O499" s="15">
        <v>35.0</v>
      </c>
      <c r="P499" s="16">
        <v>10.0</v>
      </c>
      <c r="Q499" s="17">
        <v>51.0</v>
      </c>
      <c r="R499" s="18">
        <v>155.0</v>
      </c>
      <c r="S499" s="19">
        <v>20.0</v>
      </c>
      <c r="T499" s="20">
        <v>34.0</v>
      </c>
      <c r="U499" s="21">
        <v>65.0</v>
      </c>
      <c r="V499" s="22">
        <v>33.0</v>
      </c>
      <c r="W499" s="31"/>
      <c r="X499" s="14">
        <v>14.0</v>
      </c>
      <c r="Y499" s="15">
        <v>13.0</v>
      </c>
      <c r="Z499" s="16">
        <v>7.0</v>
      </c>
      <c r="AA499" s="17">
        <v>52.0</v>
      </c>
      <c r="AB499" s="18">
        <v>159.0</v>
      </c>
      <c r="AC499" s="19">
        <v>21.0</v>
      </c>
      <c r="AD499" s="20">
        <v>26.0</v>
      </c>
      <c r="AE499" s="21">
        <v>62.0</v>
      </c>
      <c r="AF499" s="22">
        <v>25.0</v>
      </c>
      <c r="AG499" s="38"/>
      <c r="AH499" s="14">
        <v>17.0</v>
      </c>
      <c r="AI499" s="15">
        <v>35.0</v>
      </c>
      <c r="AJ499" s="16">
        <v>10.0</v>
      </c>
      <c r="AK499" s="20">
        <v>34.0</v>
      </c>
      <c r="AL499" s="21">
        <v>65.0</v>
      </c>
      <c r="AM499" s="22">
        <v>33.0</v>
      </c>
      <c r="AN499" s="39">
        <f t="shared" ref="AN499:AP499" si="497">AH499/(AH499+AK499)</f>
        <v>0.3333333333</v>
      </c>
      <c r="AO499" s="39">
        <f t="shared" si="497"/>
        <v>0.35</v>
      </c>
      <c r="AP499" s="39">
        <f t="shared" si="497"/>
        <v>0.2325581395</v>
      </c>
      <c r="AQ499" s="23"/>
      <c r="AR499" s="23"/>
      <c r="AS499" s="23"/>
    </row>
    <row r="500">
      <c r="A500" s="29">
        <v>7012.0</v>
      </c>
      <c r="B500" s="30">
        <v>2557.0</v>
      </c>
      <c r="C500" s="31" t="s">
        <v>0</v>
      </c>
      <c r="D500" s="5">
        <v>13.0</v>
      </c>
      <c r="E500" s="6">
        <v>46.0</v>
      </c>
      <c r="F500" s="7">
        <v>16.0</v>
      </c>
      <c r="G500" s="8">
        <v>46.0</v>
      </c>
      <c r="H500" s="9">
        <v>116.0</v>
      </c>
      <c r="I500" s="10">
        <v>40.0</v>
      </c>
      <c r="J500" s="11">
        <v>18.0</v>
      </c>
      <c r="K500" s="12">
        <v>19.0</v>
      </c>
      <c r="L500" s="13">
        <v>97.0</v>
      </c>
      <c r="M500" s="31"/>
      <c r="N500" s="14">
        <v>12.0</v>
      </c>
      <c r="O500" s="15">
        <v>14.0</v>
      </c>
      <c r="P500" s="16">
        <v>9.0</v>
      </c>
      <c r="Q500" s="17">
        <v>39.0</v>
      </c>
      <c r="R500" s="18">
        <v>168.0</v>
      </c>
      <c r="S500" s="19">
        <v>17.0</v>
      </c>
      <c r="T500" s="20">
        <v>19.0</v>
      </c>
      <c r="U500" s="21">
        <v>33.0</v>
      </c>
      <c r="V500" s="22">
        <v>34.0</v>
      </c>
      <c r="W500" s="31"/>
      <c r="X500" s="14">
        <v>6.0</v>
      </c>
      <c r="Y500" s="15">
        <v>9.0</v>
      </c>
      <c r="Z500" s="16">
        <v>14.0</v>
      </c>
      <c r="AA500" s="17">
        <v>39.0</v>
      </c>
      <c r="AB500" s="18">
        <v>168.0</v>
      </c>
      <c r="AC500" s="19">
        <v>19.0</v>
      </c>
      <c r="AD500" s="20">
        <v>11.0</v>
      </c>
      <c r="AE500" s="21">
        <v>28.0</v>
      </c>
      <c r="AF500" s="22">
        <v>21.0</v>
      </c>
      <c r="AG500" s="38"/>
      <c r="AH500" s="14">
        <v>12.0</v>
      </c>
      <c r="AI500" s="15">
        <v>14.0</v>
      </c>
      <c r="AJ500" s="16">
        <v>9.0</v>
      </c>
      <c r="AK500" s="20">
        <v>19.0</v>
      </c>
      <c r="AL500" s="21">
        <v>33.0</v>
      </c>
      <c r="AM500" s="22">
        <v>34.0</v>
      </c>
      <c r="AN500" s="39">
        <f t="shared" ref="AN500:AP500" si="498">AH500/(AH500+AK500)</f>
        <v>0.3870967742</v>
      </c>
      <c r="AO500" s="39">
        <f t="shared" si="498"/>
        <v>0.2978723404</v>
      </c>
      <c r="AP500" s="39">
        <f t="shared" si="498"/>
        <v>0.2093023256</v>
      </c>
      <c r="AQ500" s="23"/>
      <c r="AR500" s="23"/>
      <c r="AS500" s="23"/>
    </row>
    <row r="501">
      <c r="A501" s="29">
        <v>7019.0</v>
      </c>
      <c r="B501" s="30">
        <v>2220.0</v>
      </c>
      <c r="C501" s="31" t="s">
        <v>0</v>
      </c>
      <c r="D501" s="5">
        <v>26.0</v>
      </c>
      <c r="E501" s="6">
        <v>84.0</v>
      </c>
      <c r="F501" s="7">
        <v>29.0</v>
      </c>
      <c r="G501" s="8">
        <v>65.0</v>
      </c>
      <c r="H501" s="9">
        <v>195.0</v>
      </c>
      <c r="I501" s="10">
        <v>63.0</v>
      </c>
      <c r="J501" s="11">
        <v>23.0</v>
      </c>
      <c r="K501" s="12">
        <v>17.0</v>
      </c>
      <c r="L501" s="13">
        <v>63.0</v>
      </c>
      <c r="M501" s="31"/>
      <c r="N501" s="14">
        <v>26.0</v>
      </c>
      <c r="O501" s="15">
        <v>42.0</v>
      </c>
      <c r="P501" s="16">
        <v>24.0</v>
      </c>
      <c r="Q501" s="17">
        <v>37.0</v>
      </c>
      <c r="R501" s="18">
        <v>159.0</v>
      </c>
      <c r="S501" s="19">
        <v>13.0</v>
      </c>
      <c r="T501" s="20">
        <v>38.0</v>
      </c>
      <c r="U501" s="21">
        <v>76.0</v>
      </c>
      <c r="V501" s="22">
        <v>56.0</v>
      </c>
      <c r="W501" s="31"/>
      <c r="X501" s="14">
        <v>13.0</v>
      </c>
      <c r="Y501" s="15">
        <v>16.0</v>
      </c>
      <c r="Z501" s="16">
        <v>29.0</v>
      </c>
      <c r="AA501" s="17">
        <v>41.0</v>
      </c>
      <c r="AB501" s="18">
        <v>154.0</v>
      </c>
      <c r="AC501" s="19">
        <v>14.0</v>
      </c>
      <c r="AD501" s="20">
        <v>38.0</v>
      </c>
      <c r="AE501" s="21">
        <v>70.0</v>
      </c>
      <c r="AF501" s="22">
        <v>48.0</v>
      </c>
      <c r="AG501" s="38"/>
      <c r="AH501" s="14">
        <v>26.0</v>
      </c>
      <c r="AI501" s="15">
        <v>42.0</v>
      </c>
      <c r="AJ501" s="16">
        <v>24.0</v>
      </c>
      <c r="AK501" s="20">
        <v>38.0</v>
      </c>
      <c r="AL501" s="21">
        <v>76.0</v>
      </c>
      <c r="AM501" s="22">
        <v>56.0</v>
      </c>
      <c r="AN501" s="39">
        <f t="shared" ref="AN501:AP501" si="499">AH501/(AH501+AK501)</f>
        <v>0.40625</v>
      </c>
      <c r="AO501" s="39">
        <f t="shared" si="499"/>
        <v>0.3559322034</v>
      </c>
      <c r="AP501" s="39">
        <f t="shared" si="499"/>
        <v>0.3</v>
      </c>
      <c r="AQ501" s="23"/>
      <c r="AR501" s="23"/>
      <c r="AS501" s="23"/>
    </row>
    <row r="502">
      <c r="A502" s="29">
        <v>7021.0</v>
      </c>
      <c r="B502" s="30">
        <v>1481.0</v>
      </c>
      <c r="C502" s="31" t="s">
        <v>0</v>
      </c>
      <c r="D502" s="5">
        <v>6.0</v>
      </c>
      <c r="E502" s="6">
        <v>16.0</v>
      </c>
      <c r="F502" s="7">
        <v>14.0</v>
      </c>
      <c r="G502" s="8">
        <v>27.0</v>
      </c>
      <c r="H502" s="9">
        <v>113.0</v>
      </c>
      <c r="I502" s="10">
        <v>26.0</v>
      </c>
      <c r="J502" s="11">
        <v>13.0</v>
      </c>
      <c r="K502" s="12">
        <v>16.0</v>
      </c>
      <c r="L502" s="13">
        <v>55.0</v>
      </c>
      <c r="M502" s="31"/>
      <c r="N502" s="14">
        <v>2.0</v>
      </c>
      <c r="O502" s="15">
        <v>6.0</v>
      </c>
      <c r="P502" s="16">
        <v>2.0</v>
      </c>
      <c r="Q502" s="17">
        <v>32.0</v>
      </c>
      <c r="R502" s="18">
        <v>120.0</v>
      </c>
      <c r="S502" s="19">
        <v>24.0</v>
      </c>
      <c r="T502" s="20">
        <v>10.0</v>
      </c>
      <c r="U502" s="21">
        <v>24.0</v>
      </c>
      <c r="V502" s="22">
        <v>17.0</v>
      </c>
      <c r="W502" s="31"/>
      <c r="X502" s="14">
        <v>1.0</v>
      </c>
      <c r="Y502" s="15">
        <v>0.0</v>
      </c>
      <c r="Z502" s="16">
        <v>4.0</v>
      </c>
      <c r="AA502" s="17">
        <v>27.0</v>
      </c>
      <c r="AB502" s="18">
        <v>122.0</v>
      </c>
      <c r="AC502" s="19">
        <v>26.0</v>
      </c>
      <c r="AD502" s="20">
        <v>7.0</v>
      </c>
      <c r="AE502" s="21">
        <v>19.0</v>
      </c>
      <c r="AF502" s="22">
        <v>10.0</v>
      </c>
      <c r="AG502" s="38"/>
      <c r="AH502" s="14">
        <v>2.0</v>
      </c>
      <c r="AI502" s="15">
        <v>6.0</v>
      </c>
      <c r="AJ502" s="16">
        <v>2.0</v>
      </c>
      <c r="AK502" s="20">
        <v>10.0</v>
      </c>
      <c r="AL502" s="21">
        <v>24.0</v>
      </c>
      <c r="AM502" s="22">
        <v>17.0</v>
      </c>
      <c r="AN502" s="39">
        <f t="shared" ref="AN502:AP502" si="500">AH502/(AH502+AK502)</f>
        <v>0.1666666667</v>
      </c>
      <c r="AO502" s="39">
        <f t="shared" si="500"/>
        <v>0.2</v>
      </c>
      <c r="AP502" s="39">
        <f t="shared" si="500"/>
        <v>0.1052631579</v>
      </c>
      <c r="AQ502" s="23"/>
      <c r="AR502" s="23"/>
      <c r="AS502" s="23"/>
    </row>
    <row r="503">
      <c r="A503" s="29">
        <v>7022.0</v>
      </c>
      <c r="B503" s="30">
        <v>1472.0</v>
      </c>
      <c r="C503" s="31" t="s">
        <v>0</v>
      </c>
      <c r="D503" s="5">
        <v>6.0</v>
      </c>
      <c r="E503" s="6">
        <v>13.0</v>
      </c>
      <c r="F503" s="7">
        <v>3.0</v>
      </c>
      <c r="G503" s="8">
        <v>25.0</v>
      </c>
      <c r="H503" s="9">
        <v>55.0</v>
      </c>
      <c r="I503" s="10">
        <v>15.0</v>
      </c>
      <c r="J503" s="11">
        <v>9.0</v>
      </c>
      <c r="K503" s="12">
        <v>3.0</v>
      </c>
      <c r="L503" s="13">
        <v>12.0</v>
      </c>
      <c r="M503" s="31"/>
      <c r="N503" s="14">
        <v>9.0</v>
      </c>
      <c r="O503" s="15">
        <v>3.0</v>
      </c>
      <c r="P503" s="16">
        <v>1.0</v>
      </c>
      <c r="Q503" s="17">
        <v>17.0</v>
      </c>
      <c r="R503" s="18">
        <v>51.0</v>
      </c>
      <c r="S503" s="19">
        <v>6.0</v>
      </c>
      <c r="T503" s="20">
        <v>11.0</v>
      </c>
      <c r="U503" s="21">
        <v>10.0</v>
      </c>
      <c r="V503" s="22">
        <v>8.0</v>
      </c>
      <c r="W503" s="31"/>
      <c r="X503" s="14">
        <v>3.0</v>
      </c>
      <c r="Y503" s="15">
        <v>2.0</v>
      </c>
      <c r="Z503" s="16">
        <v>4.0</v>
      </c>
      <c r="AA503" s="17">
        <v>16.0</v>
      </c>
      <c r="AB503" s="18">
        <v>49.0</v>
      </c>
      <c r="AC503" s="19">
        <v>7.0</v>
      </c>
      <c r="AD503" s="20">
        <v>12.0</v>
      </c>
      <c r="AE503" s="21">
        <v>9.0</v>
      </c>
      <c r="AF503" s="22">
        <v>5.0</v>
      </c>
      <c r="AG503" s="38"/>
      <c r="AH503" s="14">
        <v>9.0</v>
      </c>
      <c r="AI503" s="15">
        <v>3.0</v>
      </c>
      <c r="AJ503" s="16">
        <v>1.0</v>
      </c>
      <c r="AK503" s="20">
        <v>11.0</v>
      </c>
      <c r="AL503" s="21">
        <v>10.0</v>
      </c>
      <c r="AM503" s="22">
        <v>8.0</v>
      </c>
      <c r="AN503" s="39">
        <f t="shared" ref="AN503:AP503" si="501">AH503/(AH503+AK503)</f>
        <v>0.45</v>
      </c>
      <c r="AO503" s="39">
        <f t="shared" si="501"/>
        <v>0.2307692308</v>
      </c>
      <c r="AP503" s="39">
        <f t="shared" si="501"/>
        <v>0.1111111111</v>
      </c>
      <c r="AQ503" s="23"/>
      <c r="AR503" s="23"/>
      <c r="AS503" s="23"/>
    </row>
    <row r="504">
      <c r="A504" s="29">
        <v>7023.0</v>
      </c>
      <c r="B504" s="30">
        <v>1807.0</v>
      </c>
      <c r="C504" s="31" t="s">
        <v>0</v>
      </c>
      <c r="D504" s="5">
        <v>7.0</v>
      </c>
      <c r="E504" s="6">
        <v>44.0</v>
      </c>
      <c r="F504" s="7">
        <v>17.0</v>
      </c>
      <c r="G504" s="8">
        <v>36.0</v>
      </c>
      <c r="H504" s="9">
        <v>147.0</v>
      </c>
      <c r="I504" s="10">
        <v>33.0</v>
      </c>
      <c r="J504" s="11">
        <v>8.0</v>
      </c>
      <c r="K504" s="12">
        <v>25.0</v>
      </c>
      <c r="L504" s="13">
        <v>53.0</v>
      </c>
      <c r="M504" s="31"/>
      <c r="N504" s="14">
        <v>8.0</v>
      </c>
      <c r="O504" s="15">
        <v>21.0</v>
      </c>
      <c r="P504" s="16">
        <v>9.0</v>
      </c>
      <c r="Q504" s="17">
        <v>20.0</v>
      </c>
      <c r="R504" s="18">
        <v>146.0</v>
      </c>
      <c r="S504" s="19">
        <v>25.0</v>
      </c>
      <c r="T504" s="20">
        <v>12.0</v>
      </c>
      <c r="U504" s="21">
        <v>47.0</v>
      </c>
      <c r="V504" s="22">
        <v>32.0</v>
      </c>
      <c r="W504" s="31"/>
      <c r="X504" s="14">
        <v>4.0</v>
      </c>
      <c r="Y504" s="15">
        <v>15.0</v>
      </c>
      <c r="Z504" s="16">
        <v>11.0</v>
      </c>
      <c r="AA504" s="17">
        <v>20.0</v>
      </c>
      <c r="AB504" s="18">
        <v>145.0</v>
      </c>
      <c r="AC504" s="19">
        <v>24.0</v>
      </c>
      <c r="AD504" s="20">
        <v>7.0</v>
      </c>
      <c r="AE504" s="21">
        <v>41.0</v>
      </c>
      <c r="AF504" s="22">
        <v>26.0</v>
      </c>
      <c r="AG504" s="38"/>
      <c r="AH504" s="14">
        <v>8.0</v>
      </c>
      <c r="AI504" s="15">
        <v>21.0</v>
      </c>
      <c r="AJ504" s="16">
        <v>9.0</v>
      </c>
      <c r="AK504" s="20">
        <v>12.0</v>
      </c>
      <c r="AL504" s="21">
        <v>47.0</v>
      </c>
      <c r="AM504" s="22">
        <v>32.0</v>
      </c>
      <c r="AN504" s="39">
        <f t="shared" ref="AN504:AP504" si="502">AH504/(AH504+AK504)</f>
        <v>0.4</v>
      </c>
      <c r="AO504" s="39">
        <f t="shared" si="502"/>
        <v>0.3088235294</v>
      </c>
      <c r="AP504" s="39">
        <f t="shared" si="502"/>
        <v>0.2195121951</v>
      </c>
      <c r="AQ504" s="23"/>
      <c r="AR504" s="23"/>
      <c r="AS504" s="23"/>
    </row>
    <row r="505">
      <c r="A505" s="29">
        <v>7024.0</v>
      </c>
      <c r="B505" s="30">
        <v>1974.0</v>
      </c>
      <c r="C505" s="31" t="s">
        <v>0</v>
      </c>
      <c r="D505" s="5">
        <v>30.0</v>
      </c>
      <c r="E505" s="6">
        <v>56.0</v>
      </c>
      <c r="F505" s="7">
        <v>27.0</v>
      </c>
      <c r="G505" s="8">
        <v>78.0</v>
      </c>
      <c r="H505" s="9">
        <v>232.0</v>
      </c>
      <c r="I505" s="10">
        <v>70.0</v>
      </c>
      <c r="J505" s="11">
        <v>19.0</v>
      </c>
      <c r="K505" s="12">
        <v>14.0</v>
      </c>
      <c r="L505" s="13">
        <v>103.0</v>
      </c>
      <c r="M505" s="31"/>
      <c r="N505" s="14">
        <v>30.0</v>
      </c>
      <c r="O505" s="15">
        <v>34.0</v>
      </c>
      <c r="P505" s="16">
        <v>20.0</v>
      </c>
      <c r="Q505" s="17">
        <v>26.0</v>
      </c>
      <c r="R505" s="18">
        <v>165.0</v>
      </c>
      <c r="S505" s="19">
        <v>24.0</v>
      </c>
      <c r="T505" s="20">
        <v>61.0</v>
      </c>
      <c r="U505" s="21">
        <v>106.0</v>
      </c>
      <c r="V505" s="22">
        <v>55.0</v>
      </c>
      <c r="W505" s="31"/>
      <c r="X505" s="14">
        <v>16.0</v>
      </c>
      <c r="Y505" s="15">
        <v>21.0</v>
      </c>
      <c r="Z505" s="16">
        <v>25.0</v>
      </c>
      <c r="AA505" s="17">
        <v>26.0</v>
      </c>
      <c r="AB505" s="18">
        <v>166.0</v>
      </c>
      <c r="AC505" s="19">
        <v>24.0</v>
      </c>
      <c r="AD505" s="20">
        <v>55.0</v>
      </c>
      <c r="AE505" s="21">
        <v>101.0</v>
      </c>
      <c r="AF505" s="22">
        <v>47.0</v>
      </c>
      <c r="AG505" s="38"/>
      <c r="AH505" s="14">
        <v>30.0</v>
      </c>
      <c r="AI505" s="15">
        <v>34.0</v>
      </c>
      <c r="AJ505" s="16">
        <v>20.0</v>
      </c>
      <c r="AK505" s="20">
        <v>61.0</v>
      </c>
      <c r="AL505" s="21">
        <v>106.0</v>
      </c>
      <c r="AM505" s="22">
        <v>55.0</v>
      </c>
      <c r="AN505" s="39">
        <f t="shared" ref="AN505:AP505" si="503">AH505/(AH505+AK505)</f>
        <v>0.3296703297</v>
      </c>
      <c r="AO505" s="39">
        <f t="shared" si="503"/>
        <v>0.2428571429</v>
      </c>
      <c r="AP505" s="39">
        <f t="shared" si="503"/>
        <v>0.2666666667</v>
      </c>
      <c r="AQ505" s="23"/>
      <c r="AR505" s="23"/>
      <c r="AS505" s="23"/>
    </row>
    <row r="506">
      <c r="A506" s="29">
        <v>7028.0</v>
      </c>
      <c r="B506" s="30">
        <v>2826.0</v>
      </c>
      <c r="C506" s="31" t="s">
        <v>0</v>
      </c>
      <c r="D506" s="5">
        <v>11.0</v>
      </c>
      <c r="E506" s="6">
        <v>34.0</v>
      </c>
      <c r="F506" s="7">
        <v>6.0</v>
      </c>
      <c r="G506" s="8">
        <v>24.0</v>
      </c>
      <c r="H506" s="9">
        <v>96.0</v>
      </c>
      <c r="I506" s="10">
        <v>30.0</v>
      </c>
      <c r="J506" s="11">
        <v>4.0</v>
      </c>
      <c r="K506" s="12">
        <v>15.0</v>
      </c>
      <c r="L506" s="13">
        <v>63.0</v>
      </c>
      <c r="M506" s="31"/>
      <c r="N506" s="14">
        <v>6.0</v>
      </c>
      <c r="O506" s="15">
        <v>13.0</v>
      </c>
      <c r="P506" s="16">
        <v>8.0</v>
      </c>
      <c r="Q506" s="17">
        <v>12.0</v>
      </c>
      <c r="R506" s="18">
        <v>104.0</v>
      </c>
      <c r="S506" s="19">
        <v>19.0</v>
      </c>
      <c r="T506" s="20">
        <v>12.0</v>
      </c>
      <c r="U506" s="21">
        <v>35.0</v>
      </c>
      <c r="V506" s="22">
        <v>21.0</v>
      </c>
      <c r="W506" s="31"/>
      <c r="X506" s="14">
        <v>4.0</v>
      </c>
      <c r="Y506" s="15">
        <v>10.0</v>
      </c>
      <c r="Z506" s="16">
        <v>4.0</v>
      </c>
      <c r="AA506" s="17">
        <v>11.0</v>
      </c>
      <c r="AB506" s="18">
        <v>105.0</v>
      </c>
      <c r="AC506" s="19">
        <v>19.0</v>
      </c>
      <c r="AD506" s="20">
        <v>12.0</v>
      </c>
      <c r="AE506" s="21">
        <v>28.0</v>
      </c>
      <c r="AF506" s="22">
        <v>7.0</v>
      </c>
      <c r="AG506" s="38"/>
      <c r="AH506" s="14">
        <v>6.0</v>
      </c>
      <c r="AI506" s="15">
        <v>13.0</v>
      </c>
      <c r="AJ506" s="16">
        <v>8.0</v>
      </c>
      <c r="AK506" s="20">
        <v>12.0</v>
      </c>
      <c r="AL506" s="21">
        <v>35.0</v>
      </c>
      <c r="AM506" s="22">
        <v>21.0</v>
      </c>
      <c r="AN506" s="39">
        <f t="shared" ref="AN506:AP506" si="504">AH506/(AH506+AK506)</f>
        <v>0.3333333333</v>
      </c>
      <c r="AO506" s="39">
        <f t="shared" si="504"/>
        <v>0.2708333333</v>
      </c>
      <c r="AP506" s="39">
        <f t="shared" si="504"/>
        <v>0.275862069</v>
      </c>
      <c r="AQ506" s="23"/>
      <c r="AR506" s="23"/>
      <c r="AS506" s="23"/>
    </row>
    <row r="507">
      <c r="A507" s="29">
        <v>7029.0</v>
      </c>
      <c r="B507" s="30">
        <v>2657.0</v>
      </c>
      <c r="C507" s="31" t="s">
        <v>0</v>
      </c>
      <c r="D507" s="5">
        <v>19.0</v>
      </c>
      <c r="E507" s="6">
        <v>39.0</v>
      </c>
      <c r="F507" s="7">
        <v>37.0</v>
      </c>
      <c r="G507" s="8">
        <v>75.0</v>
      </c>
      <c r="H507" s="9">
        <v>195.0</v>
      </c>
      <c r="I507" s="10">
        <v>83.0</v>
      </c>
      <c r="J507" s="11">
        <v>33.0</v>
      </c>
      <c r="K507" s="12">
        <v>46.0</v>
      </c>
      <c r="L507" s="13">
        <v>86.0</v>
      </c>
      <c r="M507" s="31"/>
      <c r="N507" s="14">
        <v>24.0</v>
      </c>
      <c r="O507" s="15">
        <v>19.0</v>
      </c>
      <c r="P507" s="16">
        <v>27.0</v>
      </c>
      <c r="Q507" s="17">
        <v>56.0</v>
      </c>
      <c r="R507" s="18">
        <v>182.0</v>
      </c>
      <c r="S507" s="19">
        <v>54.0</v>
      </c>
      <c r="T507" s="20">
        <v>31.0</v>
      </c>
      <c r="U507" s="21">
        <v>72.0</v>
      </c>
      <c r="V507" s="22">
        <v>65.0</v>
      </c>
      <c r="W507" s="31"/>
      <c r="X507" s="14">
        <v>17.0</v>
      </c>
      <c r="Y507" s="15">
        <v>7.0</v>
      </c>
      <c r="Z507" s="16">
        <v>36.0</v>
      </c>
      <c r="AA507" s="17">
        <v>56.0</v>
      </c>
      <c r="AB507" s="18">
        <v>176.0</v>
      </c>
      <c r="AC507" s="19">
        <v>51.0</v>
      </c>
      <c r="AD507" s="20">
        <v>22.0</v>
      </c>
      <c r="AE507" s="21">
        <v>61.0</v>
      </c>
      <c r="AF507" s="22">
        <v>33.0</v>
      </c>
      <c r="AG507" s="38"/>
      <c r="AH507" s="14">
        <v>24.0</v>
      </c>
      <c r="AI507" s="15">
        <v>19.0</v>
      </c>
      <c r="AJ507" s="16">
        <v>27.0</v>
      </c>
      <c r="AK507" s="20">
        <v>31.0</v>
      </c>
      <c r="AL507" s="21">
        <v>72.0</v>
      </c>
      <c r="AM507" s="22">
        <v>65.0</v>
      </c>
      <c r="AN507" s="39">
        <f t="shared" ref="AN507:AP507" si="505">AH507/(AH507+AK507)</f>
        <v>0.4363636364</v>
      </c>
      <c r="AO507" s="39">
        <f t="shared" si="505"/>
        <v>0.2087912088</v>
      </c>
      <c r="AP507" s="39">
        <f t="shared" si="505"/>
        <v>0.2934782609</v>
      </c>
      <c r="AQ507" s="23"/>
      <c r="AR507" s="23"/>
      <c r="AS507" s="23"/>
    </row>
    <row r="508">
      <c r="A508" s="29">
        <v>7032.0</v>
      </c>
      <c r="B508" s="30">
        <v>578.0</v>
      </c>
      <c r="C508" s="31" t="s">
        <v>0</v>
      </c>
      <c r="D508" s="5">
        <v>5.0</v>
      </c>
      <c r="E508" s="6">
        <v>13.0</v>
      </c>
      <c r="F508" s="7">
        <v>6.0</v>
      </c>
      <c r="G508" s="8">
        <v>49.0</v>
      </c>
      <c r="H508" s="9">
        <v>51.0</v>
      </c>
      <c r="I508" s="10">
        <v>32.0</v>
      </c>
      <c r="J508" s="11">
        <v>9.0</v>
      </c>
      <c r="K508" s="12">
        <v>9.0</v>
      </c>
      <c r="L508" s="13">
        <v>35.0</v>
      </c>
      <c r="M508" s="31"/>
      <c r="N508" s="14">
        <v>12.0</v>
      </c>
      <c r="O508" s="15">
        <v>9.0</v>
      </c>
      <c r="P508" s="16">
        <v>9.0</v>
      </c>
      <c r="Q508" s="17">
        <v>21.0</v>
      </c>
      <c r="R508" s="18">
        <v>39.0</v>
      </c>
      <c r="S508" s="19">
        <v>19.0</v>
      </c>
      <c r="T508" s="20">
        <v>26.0</v>
      </c>
      <c r="U508" s="21">
        <v>27.0</v>
      </c>
      <c r="V508" s="22">
        <v>13.0</v>
      </c>
      <c r="W508" s="31"/>
      <c r="X508" s="14">
        <v>14.0</v>
      </c>
      <c r="Y508" s="15">
        <v>4.0</v>
      </c>
      <c r="Z508" s="16">
        <v>2.0</v>
      </c>
      <c r="AA508" s="17">
        <v>20.0</v>
      </c>
      <c r="AB508" s="18">
        <v>38.0</v>
      </c>
      <c r="AC508" s="19">
        <v>19.0</v>
      </c>
      <c r="AD508" s="20">
        <v>19.0</v>
      </c>
      <c r="AE508" s="21">
        <v>27.0</v>
      </c>
      <c r="AF508" s="22">
        <v>15.0</v>
      </c>
      <c r="AG508" s="38"/>
      <c r="AH508" s="14">
        <v>12.0</v>
      </c>
      <c r="AI508" s="15">
        <v>9.0</v>
      </c>
      <c r="AJ508" s="16">
        <v>9.0</v>
      </c>
      <c r="AK508" s="20">
        <v>26.0</v>
      </c>
      <c r="AL508" s="21">
        <v>27.0</v>
      </c>
      <c r="AM508" s="22">
        <v>13.0</v>
      </c>
      <c r="AN508" s="39">
        <f t="shared" ref="AN508:AP508" si="506">AH508/(AH508+AK508)</f>
        <v>0.3157894737</v>
      </c>
      <c r="AO508" s="39">
        <f t="shared" si="506"/>
        <v>0.25</v>
      </c>
      <c r="AP508" s="39">
        <f t="shared" si="506"/>
        <v>0.4090909091</v>
      </c>
      <c r="AQ508" s="23"/>
      <c r="AR508" s="23"/>
      <c r="AS508" s="23"/>
    </row>
    <row r="509">
      <c r="A509" s="29">
        <v>7036.0</v>
      </c>
      <c r="B509" s="30">
        <v>2890.0</v>
      </c>
      <c r="C509" s="31" t="s">
        <v>0</v>
      </c>
      <c r="D509" s="5">
        <v>20.0</v>
      </c>
      <c r="E509" s="6">
        <v>40.0</v>
      </c>
      <c r="F509" s="7">
        <v>33.0</v>
      </c>
      <c r="G509" s="8">
        <v>43.0</v>
      </c>
      <c r="H509" s="9">
        <v>152.0</v>
      </c>
      <c r="I509" s="10">
        <v>46.0</v>
      </c>
      <c r="J509" s="11">
        <v>32.0</v>
      </c>
      <c r="K509" s="12">
        <v>26.0</v>
      </c>
      <c r="L509" s="13">
        <v>72.0</v>
      </c>
      <c r="M509" s="31"/>
      <c r="N509" s="14">
        <v>17.0</v>
      </c>
      <c r="O509" s="15">
        <v>28.0</v>
      </c>
      <c r="P509" s="16">
        <v>22.0</v>
      </c>
      <c r="Q509" s="17">
        <v>29.0</v>
      </c>
      <c r="R509" s="18">
        <v>129.0</v>
      </c>
      <c r="S509" s="19">
        <v>24.0</v>
      </c>
      <c r="T509" s="20">
        <v>35.0</v>
      </c>
      <c r="U509" s="21">
        <v>43.0</v>
      </c>
      <c r="V509" s="22">
        <v>43.0</v>
      </c>
      <c r="W509" s="31"/>
      <c r="X509" s="14">
        <v>12.0</v>
      </c>
      <c r="Y509" s="15">
        <v>20.0</v>
      </c>
      <c r="Z509" s="16">
        <v>31.0</v>
      </c>
      <c r="AA509" s="17">
        <v>29.0</v>
      </c>
      <c r="AB509" s="18">
        <v>121.0</v>
      </c>
      <c r="AC509" s="19">
        <v>22.0</v>
      </c>
      <c r="AD509" s="20">
        <v>21.0</v>
      </c>
      <c r="AE509" s="21">
        <v>36.0</v>
      </c>
      <c r="AF509" s="22">
        <v>26.0</v>
      </c>
      <c r="AG509" s="38"/>
      <c r="AH509" s="14">
        <v>17.0</v>
      </c>
      <c r="AI509" s="15">
        <v>28.0</v>
      </c>
      <c r="AJ509" s="16">
        <v>22.0</v>
      </c>
      <c r="AK509" s="20">
        <v>35.0</v>
      </c>
      <c r="AL509" s="21">
        <v>43.0</v>
      </c>
      <c r="AM509" s="22">
        <v>43.0</v>
      </c>
      <c r="AN509" s="39">
        <f t="shared" ref="AN509:AP509" si="507">AH509/(AH509+AK509)</f>
        <v>0.3269230769</v>
      </c>
      <c r="AO509" s="39">
        <f t="shared" si="507"/>
        <v>0.3943661972</v>
      </c>
      <c r="AP509" s="39">
        <f t="shared" si="507"/>
        <v>0.3384615385</v>
      </c>
      <c r="AQ509" s="23"/>
      <c r="AR509" s="23"/>
      <c r="AS509" s="23"/>
    </row>
    <row r="510">
      <c r="A510" s="29">
        <v>7037.0</v>
      </c>
      <c r="B510" s="30">
        <v>1571.0</v>
      </c>
      <c r="C510" s="31" t="s">
        <v>0</v>
      </c>
      <c r="D510" s="5">
        <v>12.0</v>
      </c>
      <c r="E510" s="6">
        <v>25.0</v>
      </c>
      <c r="F510" s="7">
        <v>13.0</v>
      </c>
      <c r="G510" s="8">
        <v>21.0</v>
      </c>
      <c r="H510" s="9">
        <v>51.0</v>
      </c>
      <c r="I510" s="10">
        <v>17.0</v>
      </c>
      <c r="J510" s="11">
        <v>21.0</v>
      </c>
      <c r="K510" s="12">
        <v>11.0</v>
      </c>
      <c r="L510" s="13">
        <v>41.0</v>
      </c>
      <c r="M510" s="31"/>
      <c r="N510" s="14">
        <v>6.0</v>
      </c>
      <c r="O510" s="15">
        <v>7.0</v>
      </c>
      <c r="P510" s="16">
        <v>2.0</v>
      </c>
      <c r="Q510" s="17">
        <v>29.0</v>
      </c>
      <c r="R510" s="18">
        <v>54.0</v>
      </c>
      <c r="S510" s="19">
        <v>13.0</v>
      </c>
      <c r="T510" s="20">
        <v>13.0</v>
      </c>
      <c r="U510" s="21">
        <v>15.0</v>
      </c>
      <c r="V510" s="22">
        <v>17.0</v>
      </c>
      <c r="W510" s="31"/>
      <c r="X510" s="14">
        <v>6.0</v>
      </c>
      <c r="Y510" s="15">
        <v>6.0</v>
      </c>
      <c r="Z510" s="16">
        <v>6.0</v>
      </c>
      <c r="AA510" s="17">
        <v>30.0</v>
      </c>
      <c r="AB510" s="18">
        <v>54.0</v>
      </c>
      <c r="AC510" s="19">
        <v>14.0</v>
      </c>
      <c r="AD510" s="20">
        <v>12.0</v>
      </c>
      <c r="AE510" s="21">
        <v>14.0</v>
      </c>
      <c r="AF510" s="22">
        <v>9.0</v>
      </c>
      <c r="AG510" s="38"/>
      <c r="AH510" s="14">
        <v>6.0</v>
      </c>
      <c r="AI510" s="15">
        <v>7.0</v>
      </c>
      <c r="AJ510" s="16">
        <v>2.0</v>
      </c>
      <c r="AK510" s="20">
        <v>13.0</v>
      </c>
      <c r="AL510" s="21">
        <v>15.0</v>
      </c>
      <c r="AM510" s="22">
        <v>17.0</v>
      </c>
      <c r="AN510" s="39">
        <f t="shared" ref="AN510:AP510" si="508">AH510/(AH510+AK510)</f>
        <v>0.3157894737</v>
      </c>
      <c r="AO510" s="39">
        <f t="shared" si="508"/>
        <v>0.3181818182</v>
      </c>
      <c r="AP510" s="39">
        <f t="shared" si="508"/>
        <v>0.1052631579</v>
      </c>
      <c r="AQ510" s="23"/>
      <c r="AR510" s="23"/>
      <c r="AS510" s="23"/>
    </row>
    <row r="511">
      <c r="A511" s="29">
        <v>7039.0</v>
      </c>
      <c r="B511" s="30">
        <v>2711.0</v>
      </c>
      <c r="C511" s="31" t="s">
        <v>0</v>
      </c>
      <c r="D511" s="5">
        <v>34.0</v>
      </c>
      <c r="E511" s="6">
        <v>32.0</v>
      </c>
      <c r="F511" s="7">
        <v>60.0</v>
      </c>
      <c r="G511" s="8">
        <v>89.0</v>
      </c>
      <c r="H511" s="9">
        <v>168.0</v>
      </c>
      <c r="I511" s="10">
        <v>86.0</v>
      </c>
      <c r="J511" s="11">
        <v>46.0</v>
      </c>
      <c r="K511" s="12">
        <v>22.0</v>
      </c>
      <c r="L511" s="13">
        <v>80.0</v>
      </c>
      <c r="M511" s="31"/>
      <c r="N511" s="14">
        <v>31.0</v>
      </c>
      <c r="O511" s="15">
        <v>42.0</v>
      </c>
      <c r="P511" s="16">
        <v>32.0</v>
      </c>
      <c r="Q511" s="17">
        <v>49.0</v>
      </c>
      <c r="R511" s="18">
        <v>112.0</v>
      </c>
      <c r="S511" s="19">
        <v>17.0</v>
      </c>
      <c r="T511" s="20">
        <v>51.0</v>
      </c>
      <c r="U511" s="21">
        <v>85.0</v>
      </c>
      <c r="V511" s="22">
        <v>91.0</v>
      </c>
      <c r="W511" s="31"/>
      <c r="X511" s="14">
        <v>34.0</v>
      </c>
      <c r="Y511" s="15">
        <v>22.0</v>
      </c>
      <c r="Z511" s="16">
        <v>66.0</v>
      </c>
      <c r="AA511" s="17">
        <v>47.0</v>
      </c>
      <c r="AB511" s="18">
        <v>110.0</v>
      </c>
      <c r="AC511" s="19">
        <v>20.0</v>
      </c>
      <c r="AD511" s="20">
        <v>43.0</v>
      </c>
      <c r="AE511" s="21">
        <v>64.0</v>
      </c>
      <c r="AF511" s="22">
        <v>50.0</v>
      </c>
      <c r="AG511" s="38"/>
      <c r="AH511" s="14">
        <v>31.0</v>
      </c>
      <c r="AI511" s="15">
        <v>42.0</v>
      </c>
      <c r="AJ511" s="16">
        <v>32.0</v>
      </c>
      <c r="AK511" s="20">
        <v>51.0</v>
      </c>
      <c r="AL511" s="21">
        <v>85.0</v>
      </c>
      <c r="AM511" s="22">
        <v>91.0</v>
      </c>
      <c r="AN511" s="39">
        <f t="shared" ref="AN511:AP511" si="509">AH511/(AH511+AK511)</f>
        <v>0.3780487805</v>
      </c>
      <c r="AO511" s="39">
        <f t="shared" si="509"/>
        <v>0.3307086614</v>
      </c>
      <c r="AP511" s="39">
        <f t="shared" si="509"/>
        <v>0.2601626016</v>
      </c>
      <c r="AQ511" s="23"/>
      <c r="AR511" s="23"/>
      <c r="AS511" s="23"/>
    </row>
    <row r="512">
      <c r="A512" s="29">
        <v>7040.0</v>
      </c>
      <c r="B512" s="30">
        <v>2136.0</v>
      </c>
      <c r="C512" s="31" t="s">
        <v>0</v>
      </c>
      <c r="D512" s="5">
        <v>29.0</v>
      </c>
      <c r="E512" s="6">
        <v>32.0</v>
      </c>
      <c r="F512" s="7">
        <v>25.0</v>
      </c>
      <c r="G512" s="8">
        <v>111.0</v>
      </c>
      <c r="H512" s="9">
        <v>149.0</v>
      </c>
      <c r="I512" s="10">
        <v>77.0</v>
      </c>
      <c r="J512" s="11">
        <v>19.0</v>
      </c>
      <c r="K512" s="12">
        <v>33.0</v>
      </c>
      <c r="L512" s="13">
        <v>63.0</v>
      </c>
      <c r="M512" s="31"/>
      <c r="N512" s="14">
        <v>45.0</v>
      </c>
      <c r="O512" s="15">
        <v>33.0</v>
      </c>
      <c r="P512" s="16">
        <v>29.0</v>
      </c>
      <c r="Q512" s="17">
        <v>30.0</v>
      </c>
      <c r="R512" s="18">
        <v>111.0</v>
      </c>
      <c r="S512" s="19">
        <v>20.0</v>
      </c>
      <c r="T512" s="20">
        <v>58.0</v>
      </c>
      <c r="U512" s="21">
        <v>45.0</v>
      </c>
      <c r="V512" s="22">
        <v>59.0</v>
      </c>
      <c r="W512" s="31"/>
      <c r="X512" s="14">
        <v>27.0</v>
      </c>
      <c r="Y512" s="15">
        <v>11.0</v>
      </c>
      <c r="Z512" s="16">
        <v>40.0</v>
      </c>
      <c r="AA512" s="17">
        <v>32.0</v>
      </c>
      <c r="AB512" s="18">
        <v>120.0</v>
      </c>
      <c r="AC512" s="19">
        <v>20.0</v>
      </c>
      <c r="AD512" s="20">
        <v>58.0</v>
      </c>
      <c r="AE512" s="21">
        <v>48.0</v>
      </c>
      <c r="AF512" s="22">
        <v>35.0</v>
      </c>
      <c r="AG512" s="38"/>
      <c r="AH512" s="14">
        <v>45.0</v>
      </c>
      <c r="AI512" s="15">
        <v>33.0</v>
      </c>
      <c r="AJ512" s="16">
        <v>29.0</v>
      </c>
      <c r="AK512" s="20">
        <v>58.0</v>
      </c>
      <c r="AL512" s="21">
        <v>45.0</v>
      </c>
      <c r="AM512" s="22">
        <v>59.0</v>
      </c>
      <c r="AN512" s="39">
        <f t="shared" ref="AN512:AP512" si="510">AH512/(AH512+AK512)</f>
        <v>0.4368932039</v>
      </c>
      <c r="AO512" s="39">
        <f t="shared" si="510"/>
        <v>0.4230769231</v>
      </c>
      <c r="AP512" s="39">
        <f t="shared" si="510"/>
        <v>0.3295454545</v>
      </c>
      <c r="AQ512" s="23"/>
      <c r="AR512" s="23"/>
      <c r="AS512" s="23"/>
    </row>
    <row r="513">
      <c r="A513" s="29">
        <v>7041.0</v>
      </c>
      <c r="B513" s="30">
        <v>1818.0</v>
      </c>
      <c r="C513" s="31" t="s">
        <v>0</v>
      </c>
      <c r="D513" s="5">
        <v>27.0</v>
      </c>
      <c r="E513" s="6">
        <v>33.0</v>
      </c>
      <c r="F513" s="7">
        <v>38.0</v>
      </c>
      <c r="G513" s="8">
        <v>112.0</v>
      </c>
      <c r="H513" s="9">
        <v>158.0</v>
      </c>
      <c r="I513" s="10">
        <v>97.0</v>
      </c>
      <c r="J513" s="11">
        <v>17.0</v>
      </c>
      <c r="K513" s="12">
        <v>33.0</v>
      </c>
      <c r="L513" s="13">
        <v>49.0</v>
      </c>
      <c r="M513" s="31"/>
      <c r="N513" s="14">
        <v>47.0</v>
      </c>
      <c r="O513" s="15">
        <v>34.0</v>
      </c>
      <c r="P513" s="16">
        <v>48.0</v>
      </c>
      <c r="Q513" s="17">
        <v>34.0</v>
      </c>
      <c r="R513" s="18">
        <v>101.0</v>
      </c>
      <c r="S513" s="19">
        <v>20.0</v>
      </c>
      <c r="T513" s="20">
        <v>59.0</v>
      </c>
      <c r="U513" s="21">
        <v>45.0</v>
      </c>
      <c r="V513" s="22">
        <v>68.0</v>
      </c>
      <c r="W513" s="31"/>
      <c r="X513" s="14">
        <v>25.0</v>
      </c>
      <c r="Y513" s="15">
        <v>15.0</v>
      </c>
      <c r="Z513" s="16">
        <v>45.0</v>
      </c>
      <c r="AA513" s="17">
        <v>31.0</v>
      </c>
      <c r="AB513" s="18">
        <v>102.0</v>
      </c>
      <c r="AC513" s="19">
        <v>20.0</v>
      </c>
      <c r="AD513" s="20">
        <v>47.0</v>
      </c>
      <c r="AE513" s="21">
        <v>45.0</v>
      </c>
      <c r="AF513" s="22">
        <v>40.0</v>
      </c>
      <c r="AG513" s="38"/>
      <c r="AH513" s="14">
        <v>47.0</v>
      </c>
      <c r="AI513" s="15">
        <v>34.0</v>
      </c>
      <c r="AJ513" s="16">
        <v>48.0</v>
      </c>
      <c r="AK513" s="20">
        <v>59.0</v>
      </c>
      <c r="AL513" s="21">
        <v>45.0</v>
      </c>
      <c r="AM513" s="22">
        <v>68.0</v>
      </c>
      <c r="AN513" s="39">
        <f t="shared" ref="AN513:AP513" si="511">AH513/(AH513+AK513)</f>
        <v>0.4433962264</v>
      </c>
      <c r="AO513" s="39">
        <f t="shared" si="511"/>
        <v>0.4303797468</v>
      </c>
      <c r="AP513" s="39">
        <f t="shared" si="511"/>
        <v>0.4137931034</v>
      </c>
      <c r="AQ513" s="23"/>
      <c r="AR513" s="23"/>
      <c r="AS513" s="23"/>
    </row>
    <row r="514">
      <c r="A514" s="29">
        <v>7042.0</v>
      </c>
      <c r="B514" s="30">
        <v>1767.0</v>
      </c>
      <c r="C514" s="31" t="s">
        <v>0</v>
      </c>
      <c r="D514" s="5">
        <v>22.0</v>
      </c>
      <c r="E514" s="6">
        <v>28.0</v>
      </c>
      <c r="F514" s="7">
        <v>20.0</v>
      </c>
      <c r="G514" s="8">
        <v>61.0</v>
      </c>
      <c r="H514" s="9">
        <v>115.0</v>
      </c>
      <c r="I514" s="10">
        <v>40.0</v>
      </c>
      <c r="J514" s="11">
        <v>22.0</v>
      </c>
      <c r="K514" s="12">
        <v>26.0</v>
      </c>
      <c r="L514" s="13">
        <v>65.0</v>
      </c>
      <c r="M514" s="31"/>
      <c r="N514" s="14">
        <v>14.0</v>
      </c>
      <c r="O514" s="15">
        <v>9.0</v>
      </c>
      <c r="P514" s="16">
        <v>15.0</v>
      </c>
      <c r="Q514" s="17">
        <v>40.0</v>
      </c>
      <c r="R514" s="18">
        <v>106.0</v>
      </c>
      <c r="S514" s="19">
        <v>15.0</v>
      </c>
      <c r="T514" s="20">
        <v>28.0</v>
      </c>
      <c r="U514" s="21">
        <v>25.0</v>
      </c>
      <c r="V514" s="22">
        <v>45.0</v>
      </c>
      <c r="W514" s="31"/>
      <c r="X514" s="14">
        <v>9.0</v>
      </c>
      <c r="Y514" s="15">
        <v>9.0</v>
      </c>
      <c r="Z514" s="16">
        <v>23.0</v>
      </c>
      <c r="AA514" s="17">
        <v>41.0</v>
      </c>
      <c r="AB514" s="18">
        <v>115.0</v>
      </c>
      <c r="AC514" s="19">
        <v>15.0</v>
      </c>
      <c r="AD514" s="20">
        <v>18.0</v>
      </c>
      <c r="AE514" s="21">
        <v>14.0</v>
      </c>
      <c r="AF514" s="22">
        <v>28.0</v>
      </c>
      <c r="AG514" s="38"/>
      <c r="AH514" s="14">
        <v>14.0</v>
      </c>
      <c r="AI514" s="15">
        <v>9.0</v>
      </c>
      <c r="AJ514" s="16">
        <v>15.0</v>
      </c>
      <c r="AK514" s="20">
        <v>28.0</v>
      </c>
      <c r="AL514" s="21">
        <v>25.0</v>
      </c>
      <c r="AM514" s="22">
        <v>45.0</v>
      </c>
      <c r="AN514" s="39">
        <f t="shared" ref="AN514:AP514" si="512">AH514/(AH514+AK514)</f>
        <v>0.3333333333</v>
      </c>
      <c r="AO514" s="39">
        <f t="shared" si="512"/>
        <v>0.2647058824</v>
      </c>
      <c r="AP514" s="39">
        <f t="shared" si="512"/>
        <v>0.25</v>
      </c>
      <c r="AQ514" s="23"/>
      <c r="AR514" s="23"/>
      <c r="AS514" s="23"/>
    </row>
    <row r="515">
      <c r="A515" s="29">
        <v>7047.0</v>
      </c>
      <c r="B515" s="30">
        <v>2495.0</v>
      </c>
      <c r="C515" s="31" t="s">
        <v>0</v>
      </c>
      <c r="D515" s="5">
        <v>25.0</v>
      </c>
      <c r="E515" s="6">
        <v>41.0</v>
      </c>
      <c r="F515" s="7">
        <v>37.0</v>
      </c>
      <c r="G515" s="8">
        <v>69.0</v>
      </c>
      <c r="H515" s="9">
        <v>178.0</v>
      </c>
      <c r="I515" s="10">
        <v>71.0</v>
      </c>
      <c r="J515" s="11">
        <v>22.0</v>
      </c>
      <c r="K515" s="12">
        <v>17.0</v>
      </c>
      <c r="L515" s="13">
        <v>92.0</v>
      </c>
      <c r="M515" s="31"/>
      <c r="N515" s="14">
        <v>20.0</v>
      </c>
      <c r="O515" s="15">
        <v>14.0</v>
      </c>
      <c r="P515" s="16">
        <v>21.0</v>
      </c>
      <c r="Q515" s="17">
        <v>46.0</v>
      </c>
      <c r="R515" s="18">
        <v>185.0</v>
      </c>
      <c r="S515" s="19">
        <v>36.0</v>
      </c>
      <c r="T515" s="20">
        <v>24.0</v>
      </c>
      <c r="U515" s="21">
        <v>64.0</v>
      </c>
      <c r="V515" s="22">
        <v>44.0</v>
      </c>
      <c r="W515" s="31"/>
      <c r="X515" s="14">
        <v>17.0</v>
      </c>
      <c r="Y515" s="15">
        <v>11.0</v>
      </c>
      <c r="Z515" s="16">
        <v>28.0</v>
      </c>
      <c r="AA515" s="17">
        <v>45.0</v>
      </c>
      <c r="AB515" s="18">
        <v>188.0</v>
      </c>
      <c r="AC515" s="19">
        <v>38.0</v>
      </c>
      <c r="AD515" s="20">
        <v>22.0</v>
      </c>
      <c r="AE515" s="21">
        <v>45.0</v>
      </c>
      <c r="AF515" s="22">
        <v>26.0</v>
      </c>
      <c r="AG515" s="38"/>
      <c r="AH515" s="14">
        <v>20.0</v>
      </c>
      <c r="AI515" s="15">
        <v>14.0</v>
      </c>
      <c r="AJ515" s="16">
        <v>21.0</v>
      </c>
      <c r="AK515" s="20">
        <v>24.0</v>
      </c>
      <c r="AL515" s="21">
        <v>64.0</v>
      </c>
      <c r="AM515" s="22">
        <v>44.0</v>
      </c>
      <c r="AN515" s="39">
        <f t="shared" ref="AN515:AP515" si="513">AH515/(AH515+AK515)</f>
        <v>0.4545454545</v>
      </c>
      <c r="AO515" s="39">
        <f t="shared" si="513"/>
        <v>0.1794871795</v>
      </c>
      <c r="AP515" s="39">
        <f t="shared" si="513"/>
        <v>0.3230769231</v>
      </c>
      <c r="AQ515" s="23"/>
      <c r="AR515" s="23"/>
      <c r="AS515" s="23"/>
    </row>
    <row r="516">
      <c r="A516" s="29">
        <v>7053.0</v>
      </c>
      <c r="B516" s="30">
        <v>629.0</v>
      </c>
      <c r="C516" s="31" t="s">
        <v>0</v>
      </c>
      <c r="D516" s="5">
        <v>11.0</v>
      </c>
      <c r="E516" s="6">
        <v>21.0</v>
      </c>
      <c r="F516" s="7">
        <v>3.0</v>
      </c>
      <c r="G516" s="8">
        <v>13.0</v>
      </c>
      <c r="H516" s="9">
        <v>77.0</v>
      </c>
      <c r="I516" s="10">
        <v>18.0</v>
      </c>
      <c r="J516" s="11">
        <v>5.0</v>
      </c>
      <c r="K516" s="12">
        <v>5.0</v>
      </c>
      <c r="L516" s="13">
        <v>26.0</v>
      </c>
      <c r="M516" s="31"/>
      <c r="N516" s="14">
        <v>4.0</v>
      </c>
      <c r="O516" s="15">
        <v>11.0</v>
      </c>
      <c r="P516" s="16">
        <v>2.0</v>
      </c>
      <c r="Q516" s="17">
        <v>10.0</v>
      </c>
      <c r="R516" s="18">
        <v>66.0</v>
      </c>
      <c r="S516" s="19">
        <v>7.0</v>
      </c>
      <c r="T516" s="20">
        <v>14.0</v>
      </c>
      <c r="U516" s="21">
        <v>17.0</v>
      </c>
      <c r="V516" s="22">
        <v>11.0</v>
      </c>
      <c r="W516" s="31"/>
      <c r="X516" s="14">
        <v>2.0</v>
      </c>
      <c r="Y516" s="15">
        <v>4.0</v>
      </c>
      <c r="Z516" s="16">
        <v>6.0</v>
      </c>
      <c r="AA516" s="17">
        <v>10.0</v>
      </c>
      <c r="AB516" s="18">
        <v>61.0</v>
      </c>
      <c r="AC516" s="19">
        <v>6.0</v>
      </c>
      <c r="AD516" s="20">
        <v>9.0</v>
      </c>
      <c r="AE516" s="21">
        <v>16.0</v>
      </c>
      <c r="AF516" s="22">
        <v>7.0</v>
      </c>
      <c r="AG516" s="38"/>
      <c r="AH516" s="14">
        <v>4.0</v>
      </c>
      <c r="AI516" s="15">
        <v>11.0</v>
      </c>
      <c r="AJ516" s="16">
        <v>2.0</v>
      </c>
      <c r="AK516" s="20">
        <v>14.0</v>
      </c>
      <c r="AL516" s="21">
        <v>17.0</v>
      </c>
      <c r="AM516" s="22">
        <v>11.0</v>
      </c>
      <c r="AN516" s="39">
        <f t="shared" ref="AN516:AP516" si="514">AH516/(AH516+AK516)</f>
        <v>0.2222222222</v>
      </c>
      <c r="AO516" s="39">
        <f t="shared" si="514"/>
        <v>0.3928571429</v>
      </c>
      <c r="AP516" s="39">
        <f t="shared" si="514"/>
        <v>0.1538461538</v>
      </c>
      <c r="AQ516" s="23"/>
      <c r="AR516" s="23"/>
      <c r="AS516" s="23"/>
    </row>
    <row r="517">
      <c r="A517" s="29">
        <v>7055.0</v>
      </c>
      <c r="B517" s="30">
        <v>3274.0</v>
      </c>
      <c r="C517" s="31" t="s">
        <v>0</v>
      </c>
      <c r="D517" s="5">
        <v>30.0</v>
      </c>
      <c r="E517" s="6">
        <v>50.0</v>
      </c>
      <c r="F517" s="7">
        <v>33.0</v>
      </c>
      <c r="G517" s="8">
        <v>49.0</v>
      </c>
      <c r="H517" s="9">
        <v>106.0</v>
      </c>
      <c r="I517" s="10">
        <v>44.0</v>
      </c>
      <c r="J517" s="11">
        <v>30.0</v>
      </c>
      <c r="K517" s="12">
        <v>13.0</v>
      </c>
      <c r="L517" s="13">
        <v>68.0</v>
      </c>
      <c r="M517" s="31"/>
      <c r="N517" s="14">
        <v>15.0</v>
      </c>
      <c r="O517" s="15">
        <v>23.0</v>
      </c>
      <c r="P517" s="16">
        <v>13.0</v>
      </c>
      <c r="Q517" s="17">
        <v>41.0</v>
      </c>
      <c r="R517" s="18">
        <v>127.0</v>
      </c>
      <c r="S517" s="19">
        <v>33.0</v>
      </c>
      <c r="T517" s="20">
        <v>27.0</v>
      </c>
      <c r="U517" s="21">
        <v>27.0</v>
      </c>
      <c r="V517" s="22">
        <v>31.0</v>
      </c>
      <c r="W517" s="31"/>
      <c r="X517" s="14">
        <v>19.0</v>
      </c>
      <c r="Y517" s="15">
        <v>12.0</v>
      </c>
      <c r="Z517" s="16">
        <v>23.0</v>
      </c>
      <c r="AA517" s="17">
        <v>43.0</v>
      </c>
      <c r="AB517" s="18">
        <v>132.0</v>
      </c>
      <c r="AC517" s="19">
        <v>37.0</v>
      </c>
      <c r="AD517" s="20">
        <v>23.0</v>
      </c>
      <c r="AE517" s="21">
        <v>24.0</v>
      </c>
      <c r="AF517" s="22">
        <v>24.0</v>
      </c>
      <c r="AG517" s="38"/>
      <c r="AH517" s="14">
        <v>15.0</v>
      </c>
      <c r="AI517" s="15">
        <v>23.0</v>
      </c>
      <c r="AJ517" s="16">
        <v>13.0</v>
      </c>
      <c r="AK517" s="20">
        <v>27.0</v>
      </c>
      <c r="AL517" s="21">
        <v>27.0</v>
      </c>
      <c r="AM517" s="22">
        <v>31.0</v>
      </c>
      <c r="AN517" s="39">
        <f t="shared" ref="AN517:AP517" si="515">AH517/(AH517+AK517)</f>
        <v>0.3571428571</v>
      </c>
      <c r="AO517" s="39">
        <f t="shared" si="515"/>
        <v>0.46</v>
      </c>
      <c r="AP517" s="39">
        <f t="shared" si="515"/>
        <v>0.2954545455</v>
      </c>
      <c r="AQ517" s="23"/>
      <c r="AR517" s="23"/>
      <c r="AS517" s="23"/>
    </row>
    <row r="518">
      <c r="A518" s="29">
        <v>7056.0</v>
      </c>
      <c r="B518" s="30">
        <v>2345.0</v>
      </c>
      <c r="C518" s="31" t="s">
        <v>0</v>
      </c>
      <c r="D518" s="5">
        <v>29.0</v>
      </c>
      <c r="E518" s="6">
        <v>43.0</v>
      </c>
      <c r="F518" s="7">
        <v>28.0</v>
      </c>
      <c r="G518" s="8">
        <v>68.0</v>
      </c>
      <c r="H518" s="9">
        <v>166.0</v>
      </c>
      <c r="I518" s="10">
        <v>38.0</v>
      </c>
      <c r="J518" s="11">
        <v>26.0</v>
      </c>
      <c r="K518" s="12">
        <v>21.0</v>
      </c>
      <c r="L518" s="13">
        <v>93.0</v>
      </c>
      <c r="M518" s="31"/>
      <c r="N518" s="14">
        <v>27.0</v>
      </c>
      <c r="O518" s="15">
        <v>26.0</v>
      </c>
      <c r="P518" s="16">
        <v>11.0</v>
      </c>
      <c r="Q518" s="17">
        <v>41.0</v>
      </c>
      <c r="R518" s="18">
        <v>159.0</v>
      </c>
      <c r="S518" s="19">
        <v>24.0</v>
      </c>
      <c r="T518" s="20">
        <v>35.0</v>
      </c>
      <c r="U518" s="21">
        <v>66.0</v>
      </c>
      <c r="V518" s="22">
        <v>40.0</v>
      </c>
      <c r="W518" s="31"/>
      <c r="X518" s="14">
        <v>20.0</v>
      </c>
      <c r="Y518" s="15">
        <v>27.0</v>
      </c>
      <c r="Z518" s="16">
        <v>22.0</v>
      </c>
      <c r="AA518" s="17">
        <v>39.0</v>
      </c>
      <c r="AB518" s="18">
        <v>153.0</v>
      </c>
      <c r="AC518" s="19">
        <v>24.0</v>
      </c>
      <c r="AD518" s="20">
        <v>28.0</v>
      </c>
      <c r="AE518" s="21">
        <v>47.0</v>
      </c>
      <c r="AF518" s="22">
        <v>20.0</v>
      </c>
      <c r="AG518" s="38"/>
      <c r="AH518" s="14">
        <v>27.0</v>
      </c>
      <c r="AI518" s="15">
        <v>26.0</v>
      </c>
      <c r="AJ518" s="16">
        <v>11.0</v>
      </c>
      <c r="AK518" s="20">
        <v>35.0</v>
      </c>
      <c r="AL518" s="21">
        <v>66.0</v>
      </c>
      <c r="AM518" s="22">
        <v>40.0</v>
      </c>
      <c r="AN518" s="39">
        <f t="shared" ref="AN518:AP518" si="516">AH518/(AH518+AK518)</f>
        <v>0.435483871</v>
      </c>
      <c r="AO518" s="39">
        <f t="shared" si="516"/>
        <v>0.2826086957</v>
      </c>
      <c r="AP518" s="39">
        <f t="shared" si="516"/>
        <v>0.2156862745</v>
      </c>
      <c r="AQ518" s="23"/>
      <c r="AR518" s="23"/>
      <c r="AS518" s="23"/>
    </row>
    <row r="519">
      <c r="A519" s="29">
        <v>7057.0</v>
      </c>
      <c r="B519" s="30">
        <v>1104.0</v>
      </c>
      <c r="C519" s="31" t="s">
        <v>0</v>
      </c>
      <c r="D519" s="5">
        <v>13.0</v>
      </c>
      <c r="E519" s="6">
        <v>24.0</v>
      </c>
      <c r="F519" s="7">
        <v>10.0</v>
      </c>
      <c r="G519" s="8">
        <v>38.0</v>
      </c>
      <c r="H519" s="9">
        <v>79.0</v>
      </c>
      <c r="I519" s="10">
        <v>28.0</v>
      </c>
      <c r="J519" s="11">
        <v>12.0</v>
      </c>
      <c r="K519" s="12">
        <v>11.0</v>
      </c>
      <c r="L519" s="13">
        <v>43.0</v>
      </c>
      <c r="M519" s="31"/>
      <c r="N519" s="14">
        <v>13.0</v>
      </c>
      <c r="O519" s="15">
        <v>13.0</v>
      </c>
      <c r="P519" s="16">
        <v>11.0</v>
      </c>
      <c r="Q519" s="17">
        <v>19.0</v>
      </c>
      <c r="R519" s="18">
        <v>86.0</v>
      </c>
      <c r="S519" s="19">
        <v>12.0</v>
      </c>
      <c r="T519" s="20">
        <v>17.0</v>
      </c>
      <c r="U519" s="21">
        <v>22.0</v>
      </c>
      <c r="V519" s="22">
        <v>27.0</v>
      </c>
      <c r="W519" s="31"/>
      <c r="X519" s="14">
        <v>9.0</v>
      </c>
      <c r="Y519" s="15">
        <v>7.0</v>
      </c>
      <c r="Z519" s="16">
        <v>9.0</v>
      </c>
      <c r="AA519" s="17">
        <v>21.0</v>
      </c>
      <c r="AB519" s="18">
        <v>80.0</v>
      </c>
      <c r="AC519" s="19">
        <v>10.0</v>
      </c>
      <c r="AD519" s="20">
        <v>12.0</v>
      </c>
      <c r="AE519" s="21">
        <v>20.0</v>
      </c>
      <c r="AF519" s="22">
        <v>20.0</v>
      </c>
      <c r="AG519" s="38"/>
      <c r="AH519" s="14">
        <v>13.0</v>
      </c>
      <c r="AI519" s="15">
        <v>13.0</v>
      </c>
      <c r="AJ519" s="16">
        <v>11.0</v>
      </c>
      <c r="AK519" s="20">
        <v>17.0</v>
      </c>
      <c r="AL519" s="21">
        <v>22.0</v>
      </c>
      <c r="AM519" s="22">
        <v>27.0</v>
      </c>
      <c r="AN519" s="39">
        <f t="shared" ref="AN519:AP519" si="517">AH519/(AH519+AK519)</f>
        <v>0.4333333333</v>
      </c>
      <c r="AO519" s="39">
        <f t="shared" si="517"/>
        <v>0.3714285714</v>
      </c>
      <c r="AP519" s="39">
        <f t="shared" si="517"/>
        <v>0.2894736842</v>
      </c>
      <c r="AQ519" s="23"/>
      <c r="AR519" s="23"/>
      <c r="AS519" s="23"/>
    </row>
    <row r="520">
      <c r="A520" s="29">
        <v>7058.0</v>
      </c>
      <c r="B520" s="30">
        <v>922.0</v>
      </c>
      <c r="C520" s="31" t="s">
        <v>0</v>
      </c>
      <c r="D520" s="5">
        <v>14.0</v>
      </c>
      <c r="E520" s="6">
        <v>14.0</v>
      </c>
      <c r="F520" s="7">
        <v>10.0</v>
      </c>
      <c r="G520" s="8">
        <v>25.0</v>
      </c>
      <c r="H520" s="9">
        <v>71.0</v>
      </c>
      <c r="I520" s="10">
        <v>13.0</v>
      </c>
      <c r="J520" s="11">
        <v>11.0</v>
      </c>
      <c r="K520" s="12">
        <v>12.0</v>
      </c>
      <c r="L520" s="13">
        <v>51.0</v>
      </c>
      <c r="M520" s="31"/>
      <c r="N520" s="14">
        <v>15.0</v>
      </c>
      <c r="O520" s="15">
        <v>15.0</v>
      </c>
      <c r="P520" s="16">
        <v>3.0</v>
      </c>
      <c r="Q520" s="17">
        <v>16.0</v>
      </c>
      <c r="R520" s="18">
        <v>80.0</v>
      </c>
      <c r="S520" s="19">
        <v>12.0</v>
      </c>
      <c r="T520" s="20">
        <v>12.0</v>
      </c>
      <c r="U520" s="21">
        <v>23.0</v>
      </c>
      <c r="V520" s="22">
        <v>13.0</v>
      </c>
      <c r="W520" s="31"/>
      <c r="X520" s="14">
        <v>9.0</v>
      </c>
      <c r="Y520" s="15">
        <v>18.0</v>
      </c>
      <c r="Z520" s="16">
        <v>7.0</v>
      </c>
      <c r="AA520" s="17">
        <v>18.0</v>
      </c>
      <c r="AB520" s="18">
        <v>83.0</v>
      </c>
      <c r="AC520" s="19">
        <v>11.0</v>
      </c>
      <c r="AD520" s="20">
        <v>14.0</v>
      </c>
      <c r="AE520" s="21">
        <v>12.0</v>
      </c>
      <c r="AF520" s="22">
        <v>7.0</v>
      </c>
      <c r="AG520" s="38"/>
      <c r="AH520" s="14">
        <v>15.0</v>
      </c>
      <c r="AI520" s="15">
        <v>15.0</v>
      </c>
      <c r="AJ520" s="16">
        <v>3.0</v>
      </c>
      <c r="AK520" s="20">
        <v>12.0</v>
      </c>
      <c r="AL520" s="21">
        <v>23.0</v>
      </c>
      <c r="AM520" s="22">
        <v>13.0</v>
      </c>
      <c r="AN520" s="39">
        <f t="shared" ref="AN520:AP520" si="518">AH520/(AH520+AK520)</f>
        <v>0.5555555556</v>
      </c>
      <c r="AO520" s="39">
        <f t="shared" si="518"/>
        <v>0.3947368421</v>
      </c>
      <c r="AP520" s="39">
        <f t="shared" si="518"/>
        <v>0.1875</v>
      </c>
      <c r="AQ520" s="23"/>
      <c r="AR520" s="23"/>
      <c r="AS520" s="23"/>
    </row>
    <row r="521">
      <c r="A521" s="29">
        <v>7059.0</v>
      </c>
      <c r="B521" s="30">
        <v>2506.0</v>
      </c>
      <c r="C521" s="31" t="s">
        <v>0</v>
      </c>
      <c r="D521" s="5">
        <v>34.0</v>
      </c>
      <c r="E521" s="6">
        <v>70.0</v>
      </c>
      <c r="F521" s="7">
        <v>26.0</v>
      </c>
      <c r="G521" s="8">
        <v>106.0</v>
      </c>
      <c r="H521" s="9">
        <v>253.0</v>
      </c>
      <c r="I521" s="10">
        <v>86.0</v>
      </c>
      <c r="J521" s="11">
        <v>43.0</v>
      </c>
      <c r="K521" s="12">
        <v>38.0</v>
      </c>
      <c r="L521" s="13">
        <v>124.0</v>
      </c>
      <c r="M521" s="31"/>
      <c r="N521" s="14">
        <v>39.0</v>
      </c>
      <c r="O521" s="15">
        <v>42.0</v>
      </c>
      <c r="P521" s="16">
        <v>29.0</v>
      </c>
      <c r="Q521" s="17">
        <v>78.0</v>
      </c>
      <c r="R521" s="18">
        <v>227.0</v>
      </c>
      <c r="S521" s="19">
        <v>38.0</v>
      </c>
      <c r="T521" s="20">
        <v>59.0</v>
      </c>
      <c r="U521" s="21">
        <v>115.0</v>
      </c>
      <c r="V521" s="22">
        <v>74.0</v>
      </c>
      <c r="W521" s="31"/>
      <c r="X521" s="14">
        <v>21.0</v>
      </c>
      <c r="Y521" s="15">
        <v>20.0</v>
      </c>
      <c r="Z521" s="16">
        <v>23.0</v>
      </c>
      <c r="AA521" s="17">
        <v>73.0</v>
      </c>
      <c r="AB521" s="18">
        <v>228.0</v>
      </c>
      <c r="AC521" s="19">
        <v>40.0</v>
      </c>
      <c r="AD521" s="20">
        <v>53.0</v>
      </c>
      <c r="AE521" s="21">
        <v>96.0</v>
      </c>
      <c r="AF521" s="22">
        <v>67.0</v>
      </c>
      <c r="AG521" s="38"/>
      <c r="AH521" s="14">
        <v>39.0</v>
      </c>
      <c r="AI521" s="15">
        <v>42.0</v>
      </c>
      <c r="AJ521" s="16">
        <v>29.0</v>
      </c>
      <c r="AK521" s="20">
        <v>59.0</v>
      </c>
      <c r="AL521" s="21">
        <v>115.0</v>
      </c>
      <c r="AM521" s="22">
        <v>74.0</v>
      </c>
      <c r="AN521" s="39">
        <f t="shared" ref="AN521:AP521" si="519">AH521/(AH521+AK521)</f>
        <v>0.3979591837</v>
      </c>
      <c r="AO521" s="39">
        <f t="shared" si="519"/>
        <v>0.2675159236</v>
      </c>
      <c r="AP521" s="39">
        <f t="shared" si="519"/>
        <v>0.2815533981</v>
      </c>
      <c r="AQ521" s="23"/>
      <c r="AR521" s="23"/>
      <c r="AS521" s="23"/>
    </row>
    <row r="522">
      <c r="A522" s="29">
        <v>7060.0</v>
      </c>
      <c r="B522" s="30">
        <v>2246.0</v>
      </c>
      <c r="C522" s="31" t="s">
        <v>0</v>
      </c>
      <c r="D522" s="5">
        <v>21.0</v>
      </c>
      <c r="E522" s="6">
        <v>41.0</v>
      </c>
      <c r="F522" s="7">
        <v>23.0</v>
      </c>
      <c r="G522" s="8">
        <v>50.0</v>
      </c>
      <c r="H522" s="9">
        <v>155.0</v>
      </c>
      <c r="I522" s="10">
        <v>60.0</v>
      </c>
      <c r="J522" s="11">
        <v>27.0</v>
      </c>
      <c r="K522" s="12">
        <v>28.0</v>
      </c>
      <c r="L522" s="13">
        <v>71.0</v>
      </c>
      <c r="M522" s="31"/>
      <c r="N522" s="14">
        <v>25.0</v>
      </c>
      <c r="O522" s="15">
        <v>14.0</v>
      </c>
      <c r="P522" s="16">
        <v>22.0</v>
      </c>
      <c r="Q522" s="17">
        <v>32.0</v>
      </c>
      <c r="R522" s="18">
        <v>146.0</v>
      </c>
      <c r="S522" s="19">
        <v>38.0</v>
      </c>
      <c r="T522" s="20">
        <v>23.0</v>
      </c>
      <c r="U522" s="21">
        <v>33.0</v>
      </c>
      <c r="V522" s="22">
        <v>31.0</v>
      </c>
      <c r="W522" s="31"/>
      <c r="X522" s="14">
        <v>17.0</v>
      </c>
      <c r="Y522" s="15">
        <v>12.0</v>
      </c>
      <c r="Z522" s="16">
        <v>17.0</v>
      </c>
      <c r="AA522" s="17">
        <v>32.0</v>
      </c>
      <c r="AB522" s="18">
        <v>145.0</v>
      </c>
      <c r="AC522" s="19">
        <v>35.0</v>
      </c>
      <c r="AD522" s="20">
        <v>21.0</v>
      </c>
      <c r="AE522" s="21">
        <v>32.0</v>
      </c>
      <c r="AF522" s="22">
        <v>26.0</v>
      </c>
      <c r="AG522" s="38"/>
      <c r="AH522" s="14">
        <v>25.0</v>
      </c>
      <c r="AI522" s="15">
        <v>14.0</v>
      </c>
      <c r="AJ522" s="16">
        <v>22.0</v>
      </c>
      <c r="AK522" s="20">
        <v>23.0</v>
      </c>
      <c r="AL522" s="21">
        <v>33.0</v>
      </c>
      <c r="AM522" s="22">
        <v>31.0</v>
      </c>
      <c r="AN522" s="39">
        <f t="shared" ref="AN522:AP522" si="520">AH522/(AH522+AK522)</f>
        <v>0.5208333333</v>
      </c>
      <c r="AO522" s="39">
        <f t="shared" si="520"/>
        <v>0.2978723404</v>
      </c>
      <c r="AP522" s="39">
        <f t="shared" si="520"/>
        <v>0.4150943396</v>
      </c>
      <c r="AQ522" s="23"/>
      <c r="AR522" s="23"/>
      <c r="AS522" s="23"/>
    </row>
    <row r="523">
      <c r="A523" s="29">
        <v>7079.0</v>
      </c>
      <c r="B523" s="30">
        <v>2180.0</v>
      </c>
      <c r="C523" s="31" t="s">
        <v>0</v>
      </c>
      <c r="D523" s="5">
        <v>7.0</v>
      </c>
      <c r="E523" s="6">
        <v>27.0</v>
      </c>
      <c r="F523" s="7">
        <v>6.0</v>
      </c>
      <c r="G523" s="8">
        <v>24.0</v>
      </c>
      <c r="H523" s="9">
        <v>62.0</v>
      </c>
      <c r="I523" s="10">
        <v>17.0</v>
      </c>
      <c r="J523" s="11">
        <v>17.0</v>
      </c>
      <c r="K523" s="12">
        <v>15.0</v>
      </c>
      <c r="L523" s="13">
        <v>39.0</v>
      </c>
      <c r="M523" s="31"/>
      <c r="N523" s="14">
        <v>4.0</v>
      </c>
      <c r="O523" s="15">
        <v>4.0</v>
      </c>
      <c r="P523" s="16">
        <v>3.0</v>
      </c>
      <c r="Q523" s="17">
        <v>21.0</v>
      </c>
      <c r="R523" s="18">
        <v>66.0</v>
      </c>
      <c r="S523" s="19">
        <v>20.0</v>
      </c>
      <c r="T523" s="20">
        <v>15.0</v>
      </c>
      <c r="U523" s="21">
        <v>26.0</v>
      </c>
      <c r="V523" s="22">
        <v>9.0</v>
      </c>
      <c r="W523" s="31"/>
      <c r="X523" s="14">
        <v>0.0</v>
      </c>
      <c r="Y523" s="15">
        <v>5.0</v>
      </c>
      <c r="Z523" s="16">
        <v>3.0</v>
      </c>
      <c r="AA523" s="17">
        <v>22.0</v>
      </c>
      <c r="AB523" s="18">
        <v>63.0</v>
      </c>
      <c r="AC523" s="19">
        <v>20.0</v>
      </c>
      <c r="AD523" s="20">
        <v>16.0</v>
      </c>
      <c r="AE523" s="21">
        <v>23.0</v>
      </c>
      <c r="AF523" s="22">
        <v>9.0</v>
      </c>
      <c r="AG523" s="38"/>
      <c r="AH523" s="14">
        <v>4.0</v>
      </c>
      <c r="AI523" s="15">
        <v>4.0</v>
      </c>
      <c r="AJ523" s="16">
        <v>3.0</v>
      </c>
      <c r="AK523" s="20">
        <v>15.0</v>
      </c>
      <c r="AL523" s="21">
        <v>26.0</v>
      </c>
      <c r="AM523" s="22">
        <v>9.0</v>
      </c>
      <c r="AN523" s="39">
        <f t="shared" ref="AN523:AP523" si="521">AH523/(AH523+AK523)</f>
        <v>0.2105263158</v>
      </c>
      <c r="AO523" s="39">
        <f t="shared" si="521"/>
        <v>0.1333333333</v>
      </c>
      <c r="AP523" s="39">
        <f t="shared" si="521"/>
        <v>0.25</v>
      </c>
      <c r="AQ523" s="23"/>
      <c r="AR523" s="23"/>
      <c r="AS523" s="23"/>
    </row>
    <row r="524">
      <c r="A524" s="29">
        <v>7097.0</v>
      </c>
      <c r="B524" s="30">
        <v>1210.0</v>
      </c>
      <c r="C524" s="31" t="s">
        <v>0</v>
      </c>
      <c r="D524" s="5">
        <v>12.0</v>
      </c>
      <c r="E524" s="6">
        <v>12.0</v>
      </c>
      <c r="F524" s="7">
        <v>7.0</v>
      </c>
      <c r="G524" s="8">
        <v>19.0</v>
      </c>
      <c r="H524" s="9">
        <v>62.0</v>
      </c>
      <c r="I524" s="10">
        <v>21.0</v>
      </c>
      <c r="J524" s="11">
        <v>11.0</v>
      </c>
      <c r="K524" s="12">
        <v>11.0</v>
      </c>
      <c r="L524" s="13">
        <v>29.0</v>
      </c>
      <c r="M524" s="31"/>
      <c r="N524" s="14">
        <v>5.0</v>
      </c>
      <c r="O524" s="15">
        <v>3.0</v>
      </c>
      <c r="P524" s="16">
        <v>6.0</v>
      </c>
      <c r="Q524" s="17">
        <v>17.0</v>
      </c>
      <c r="R524" s="18">
        <v>57.0</v>
      </c>
      <c r="S524" s="19">
        <v>14.0</v>
      </c>
      <c r="T524" s="20">
        <v>14.0</v>
      </c>
      <c r="U524" s="21">
        <v>11.0</v>
      </c>
      <c r="V524" s="22">
        <v>11.0</v>
      </c>
      <c r="W524" s="31"/>
      <c r="X524" s="14">
        <v>5.0</v>
      </c>
      <c r="Y524" s="15">
        <v>2.0</v>
      </c>
      <c r="Z524" s="16">
        <v>7.0</v>
      </c>
      <c r="AA524" s="17">
        <v>18.0</v>
      </c>
      <c r="AB524" s="18">
        <v>54.0</v>
      </c>
      <c r="AC524" s="19">
        <v>14.0</v>
      </c>
      <c r="AD524" s="20">
        <v>13.0</v>
      </c>
      <c r="AE524" s="21">
        <v>8.0</v>
      </c>
      <c r="AF524" s="22">
        <v>7.0</v>
      </c>
      <c r="AG524" s="38"/>
      <c r="AH524" s="14">
        <v>5.0</v>
      </c>
      <c r="AI524" s="15">
        <v>3.0</v>
      </c>
      <c r="AJ524" s="16">
        <v>6.0</v>
      </c>
      <c r="AK524" s="20">
        <v>14.0</v>
      </c>
      <c r="AL524" s="21">
        <v>11.0</v>
      </c>
      <c r="AM524" s="22">
        <v>11.0</v>
      </c>
      <c r="AN524" s="39">
        <f t="shared" ref="AN524:AP524" si="522">AH524/(AH524+AK524)</f>
        <v>0.2631578947</v>
      </c>
      <c r="AO524" s="39">
        <f t="shared" si="522"/>
        <v>0.2142857143</v>
      </c>
      <c r="AP524" s="39">
        <f t="shared" si="522"/>
        <v>0.3529411765</v>
      </c>
      <c r="AQ524" s="23"/>
      <c r="AR524" s="23"/>
      <c r="AS524" s="23"/>
    </row>
    <row r="525">
      <c r="A525" s="29">
        <v>7311.0</v>
      </c>
      <c r="B525" s="30">
        <v>796.0</v>
      </c>
      <c r="C525" s="31" t="s">
        <v>0</v>
      </c>
      <c r="D525" s="5">
        <v>9.0</v>
      </c>
      <c r="E525" s="6">
        <v>10.0</v>
      </c>
      <c r="F525" s="7">
        <v>11.0</v>
      </c>
      <c r="G525" s="8">
        <v>20.0</v>
      </c>
      <c r="H525" s="9">
        <v>42.0</v>
      </c>
      <c r="I525" s="10">
        <v>4.0</v>
      </c>
      <c r="J525" s="11">
        <v>8.0</v>
      </c>
      <c r="K525" s="12">
        <v>1.0</v>
      </c>
      <c r="L525" s="13">
        <v>21.0</v>
      </c>
      <c r="M525" s="31"/>
      <c r="N525" s="14">
        <v>3.0</v>
      </c>
      <c r="O525" s="15">
        <v>5.0</v>
      </c>
      <c r="P525" s="16">
        <v>2.0</v>
      </c>
      <c r="Q525" s="17">
        <v>22.0</v>
      </c>
      <c r="R525" s="18">
        <v>41.0</v>
      </c>
      <c r="S525" s="19">
        <v>5.0</v>
      </c>
      <c r="T525" s="20">
        <v>6.0</v>
      </c>
      <c r="U525" s="21">
        <v>12.0</v>
      </c>
      <c r="V525" s="22">
        <v>3.0</v>
      </c>
      <c r="W525" s="31"/>
      <c r="X525" s="14">
        <v>4.0</v>
      </c>
      <c r="Y525" s="15">
        <v>2.0</v>
      </c>
      <c r="Z525" s="16">
        <v>6.0</v>
      </c>
      <c r="AA525" s="17">
        <v>20.0</v>
      </c>
      <c r="AB525" s="18">
        <v>40.0</v>
      </c>
      <c r="AC525" s="19">
        <v>5.0</v>
      </c>
      <c r="AD525" s="20">
        <v>5.0</v>
      </c>
      <c r="AE525" s="21">
        <v>10.0</v>
      </c>
      <c r="AF525" s="22">
        <v>1.0</v>
      </c>
      <c r="AG525" s="38"/>
      <c r="AH525" s="14">
        <v>3.0</v>
      </c>
      <c r="AI525" s="15">
        <v>5.0</v>
      </c>
      <c r="AJ525" s="16">
        <v>2.0</v>
      </c>
      <c r="AK525" s="20">
        <v>6.0</v>
      </c>
      <c r="AL525" s="21">
        <v>12.0</v>
      </c>
      <c r="AM525" s="22">
        <v>3.0</v>
      </c>
      <c r="AN525" s="39">
        <f t="shared" ref="AN525:AP525" si="523">AH525/(AH525+AK525)</f>
        <v>0.3333333333</v>
      </c>
      <c r="AO525" s="39">
        <f t="shared" si="523"/>
        <v>0.2941176471</v>
      </c>
      <c r="AP525" s="39">
        <f t="shared" si="523"/>
        <v>0.4</v>
      </c>
      <c r="AQ525" s="23"/>
      <c r="AR525" s="23"/>
      <c r="AS525" s="23"/>
    </row>
    <row r="526">
      <c r="A526" s="29">
        <v>7312.0</v>
      </c>
      <c r="B526" s="30">
        <v>2438.0</v>
      </c>
      <c r="C526" s="31" t="s">
        <v>0</v>
      </c>
      <c r="D526" s="5">
        <v>7.0</v>
      </c>
      <c r="E526" s="6">
        <v>20.0</v>
      </c>
      <c r="F526" s="7">
        <v>6.0</v>
      </c>
      <c r="G526" s="8">
        <v>28.0</v>
      </c>
      <c r="H526" s="9">
        <v>75.0</v>
      </c>
      <c r="I526" s="10">
        <v>31.0</v>
      </c>
      <c r="J526" s="11">
        <v>12.0</v>
      </c>
      <c r="K526" s="12">
        <v>23.0</v>
      </c>
      <c r="L526" s="13">
        <v>42.0</v>
      </c>
      <c r="M526" s="31"/>
      <c r="N526" s="14">
        <v>1.0</v>
      </c>
      <c r="O526" s="15">
        <v>4.0</v>
      </c>
      <c r="P526" s="16">
        <v>5.0</v>
      </c>
      <c r="Q526" s="17">
        <v>26.0</v>
      </c>
      <c r="R526" s="18">
        <v>87.0</v>
      </c>
      <c r="S526" s="19">
        <v>30.0</v>
      </c>
      <c r="T526" s="20">
        <v>7.0</v>
      </c>
      <c r="U526" s="21">
        <v>7.0</v>
      </c>
      <c r="V526" s="22">
        <v>19.0</v>
      </c>
      <c r="W526" s="31"/>
      <c r="X526" s="14">
        <v>2.0</v>
      </c>
      <c r="Y526" s="15">
        <v>0.0</v>
      </c>
      <c r="Z526" s="16">
        <v>6.0</v>
      </c>
      <c r="AA526" s="17">
        <v>25.0</v>
      </c>
      <c r="AB526" s="18">
        <v>97.0</v>
      </c>
      <c r="AC526" s="19">
        <v>31.0</v>
      </c>
      <c r="AD526" s="20">
        <v>3.0</v>
      </c>
      <c r="AE526" s="21">
        <v>6.0</v>
      </c>
      <c r="AF526" s="22">
        <v>9.0</v>
      </c>
      <c r="AG526" s="38"/>
      <c r="AH526" s="14">
        <v>1.0</v>
      </c>
      <c r="AI526" s="15">
        <v>4.0</v>
      </c>
      <c r="AJ526" s="16">
        <v>5.0</v>
      </c>
      <c r="AK526" s="20">
        <v>7.0</v>
      </c>
      <c r="AL526" s="21">
        <v>7.0</v>
      </c>
      <c r="AM526" s="22">
        <v>19.0</v>
      </c>
      <c r="AN526" s="39">
        <f t="shared" ref="AN526:AP526" si="524">AH526/(AH526+AK526)</f>
        <v>0.125</v>
      </c>
      <c r="AO526" s="39">
        <f t="shared" si="524"/>
        <v>0.3636363636</v>
      </c>
      <c r="AP526" s="39">
        <f t="shared" si="524"/>
        <v>0.2083333333</v>
      </c>
      <c r="AQ526" s="23"/>
      <c r="AR526" s="23"/>
      <c r="AS526" s="23"/>
    </row>
    <row r="527">
      <c r="A527" s="29">
        <v>7332.0</v>
      </c>
      <c r="B527" s="30">
        <v>2570.0</v>
      </c>
      <c r="C527" s="31" t="s">
        <v>0</v>
      </c>
      <c r="D527" s="5">
        <v>22.0</v>
      </c>
      <c r="E527" s="6">
        <v>28.0</v>
      </c>
      <c r="F527" s="7">
        <v>20.0</v>
      </c>
      <c r="G527" s="8">
        <v>39.0</v>
      </c>
      <c r="H527" s="9">
        <v>117.0</v>
      </c>
      <c r="I527" s="10">
        <v>32.0</v>
      </c>
      <c r="J527" s="11">
        <v>13.0</v>
      </c>
      <c r="K527" s="12">
        <v>14.0</v>
      </c>
      <c r="L527" s="13">
        <v>54.0</v>
      </c>
      <c r="M527" s="31"/>
      <c r="N527" s="14">
        <v>9.0</v>
      </c>
      <c r="O527" s="15">
        <v>2.0</v>
      </c>
      <c r="P527" s="16">
        <v>14.0</v>
      </c>
      <c r="Q527" s="17">
        <v>32.0</v>
      </c>
      <c r="R527" s="18">
        <v>130.0</v>
      </c>
      <c r="S527" s="19">
        <v>19.0</v>
      </c>
      <c r="T527" s="20">
        <v>22.0</v>
      </c>
      <c r="U527" s="21">
        <v>24.0</v>
      </c>
      <c r="V527" s="22">
        <v>23.0</v>
      </c>
      <c r="W527" s="31"/>
      <c r="X527" s="14">
        <v>10.0</v>
      </c>
      <c r="Y527" s="15">
        <v>0.0</v>
      </c>
      <c r="Z527" s="16">
        <v>10.0</v>
      </c>
      <c r="AA527" s="17">
        <v>30.0</v>
      </c>
      <c r="AB527" s="18">
        <v>137.0</v>
      </c>
      <c r="AC527" s="19">
        <v>18.0</v>
      </c>
      <c r="AD527" s="20">
        <v>13.0</v>
      </c>
      <c r="AE527" s="21">
        <v>14.0</v>
      </c>
      <c r="AF527" s="22">
        <v>18.0</v>
      </c>
      <c r="AG527" s="38"/>
      <c r="AH527" s="14">
        <v>9.0</v>
      </c>
      <c r="AI527" s="15">
        <v>2.0</v>
      </c>
      <c r="AJ527" s="16">
        <v>14.0</v>
      </c>
      <c r="AK527" s="20">
        <v>22.0</v>
      </c>
      <c r="AL527" s="21">
        <v>24.0</v>
      </c>
      <c r="AM527" s="22">
        <v>23.0</v>
      </c>
      <c r="AN527" s="39">
        <f t="shared" ref="AN527:AP527" si="525">AH527/(AH527+AK527)</f>
        <v>0.2903225806</v>
      </c>
      <c r="AO527" s="39">
        <f t="shared" si="525"/>
        <v>0.07692307692</v>
      </c>
      <c r="AP527" s="39">
        <f t="shared" si="525"/>
        <v>0.3783783784</v>
      </c>
      <c r="AQ527" s="23"/>
      <c r="AR527" s="23"/>
      <c r="AS527" s="23"/>
    </row>
    <row r="528">
      <c r="A528" s="29">
        <v>7334.0</v>
      </c>
      <c r="B528" s="30">
        <v>1131.0</v>
      </c>
      <c r="C528" s="31" t="s">
        <v>0</v>
      </c>
      <c r="D528" s="5">
        <v>11.0</v>
      </c>
      <c r="E528" s="6">
        <v>23.0</v>
      </c>
      <c r="F528" s="7">
        <v>7.0</v>
      </c>
      <c r="G528" s="8">
        <v>26.0</v>
      </c>
      <c r="H528" s="9">
        <v>77.0</v>
      </c>
      <c r="I528" s="10">
        <v>29.0</v>
      </c>
      <c r="J528" s="11">
        <v>5.0</v>
      </c>
      <c r="K528" s="12">
        <v>17.0</v>
      </c>
      <c r="L528" s="13">
        <v>28.0</v>
      </c>
      <c r="M528" s="31"/>
      <c r="N528" s="14">
        <v>2.0</v>
      </c>
      <c r="O528" s="15">
        <v>11.0</v>
      </c>
      <c r="P528" s="16">
        <v>12.0</v>
      </c>
      <c r="Q528" s="17">
        <v>19.0</v>
      </c>
      <c r="R528" s="18">
        <v>62.0</v>
      </c>
      <c r="S528" s="19">
        <v>9.0</v>
      </c>
      <c r="T528" s="20">
        <v>16.0</v>
      </c>
      <c r="U528" s="21">
        <v>21.0</v>
      </c>
      <c r="V528" s="22">
        <v>26.0</v>
      </c>
      <c r="W528" s="31"/>
      <c r="X528" s="14">
        <v>0.0</v>
      </c>
      <c r="Y528" s="15">
        <v>8.0</v>
      </c>
      <c r="Z528" s="16">
        <v>11.0</v>
      </c>
      <c r="AA528" s="17">
        <v>19.0</v>
      </c>
      <c r="AB528" s="18">
        <v>66.0</v>
      </c>
      <c r="AC528" s="19">
        <v>9.0</v>
      </c>
      <c r="AD528" s="20">
        <v>13.0</v>
      </c>
      <c r="AE528" s="21">
        <v>20.0</v>
      </c>
      <c r="AF528" s="22">
        <v>19.0</v>
      </c>
      <c r="AG528" s="38"/>
      <c r="AH528" s="14">
        <v>2.0</v>
      </c>
      <c r="AI528" s="15">
        <v>11.0</v>
      </c>
      <c r="AJ528" s="16">
        <v>12.0</v>
      </c>
      <c r="AK528" s="20">
        <v>16.0</v>
      </c>
      <c r="AL528" s="21">
        <v>21.0</v>
      </c>
      <c r="AM528" s="22">
        <v>26.0</v>
      </c>
      <c r="AN528" s="39">
        <f t="shared" ref="AN528:AP528" si="526">AH528/(AH528+AK528)</f>
        <v>0.1111111111</v>
      </c>
      <c r="AO528" s="39">
        <f t="shared" si="526"/>
        <v>0.34375</v>
      </c>
      <c r="AP528" s="39">
        <f t="shared" si="526"/>
        <v>0.3157894737</v>
      </c>
      <c r="AQ528" s="23"/>
      <c r="AR528" s="23"/>
      <c r="AS528" s="23"/>
    </row>
    <row r="529">
      <c r="A529" s="29">
        <v>7341.0</v>
      </c>
      <c r="B529" s="30">
        <v>2719.0</v>
      </c>
      <c r="C529" s="31" t="s">
        <v>0</v>
      </c>
      <c r="D529" s="5">
        <v>21.0</v>
      </c>
      <c r="E529" s="6">
        <v>44.0</v>
      </c>
      <c r="F529" s="7">
        <v>26.0</v>
      </c>
      <c r="G529" s="8">
        <v>68.0</v>
      </c>
      <c r="H529" s="9">
        <v>140.0</v>
      </c>
      <c r="I529" s="10">
        <v>38.0</v>
      </c>
      <c r="J529" s="11">
        <v>22.0</v>
      </c>
      <c r="K529" s="12">
        <v>18.0</v>
      </c>
      <c r="L529" s="13">
        <v>81.0</v>
      </c>
      <c r="M529" s="31"/>
      <c r="N529" s="14">
        <v>11.0</v>
      </c>
      <c r="O529" s="15">
        <v>26.0</v>
      </c>
      <c r="P529" s="16">
        <v>8.0</v>
      </c>
      <c r="Q529" s="17">
        <v>51.0</v>
      </c>
      <c r="R529" s="18">
        <v>152.0</v>
      </c>
      <c r="S529" s="19">
        <v>30.0</v>
      </c>
      <c r="T529" s="20">
        <v>35.0</v>
      </c>
      <c r="U529" s="21">
        <v>45.0</v>
      </c>
      <c r="V529" s="22">
        <v>27.0</v>
      </c>
      <c r="W529" s="31"/>
      <c r="X529" s="14">
        <v>16.0</v>
      </c>
      <c r="Y529" s="15">
        <v>14.0</v>
      </c>
      <c r="Z529" s="16">
        <v>11.0</v>
      </c>
      <c r="AA529" s="17">
        <v>53.0</v>
      </c>
      <c r="AB529" s="18">
        <v>146.0</v>
      </c>
      <c r="AC529" s="19">
        <v>33.0</v>
      </c>
      <c r="AD529" s="20">
        <v>22.0</v>
      </c>
      <c r="AE529" s="21">
        <v>38.0</v>
      </c>
      <c r="AF529" s="22">
        <v>18.0</v>
      </c>
      <c r="AG529" s="38"/>
      <c r="AH529" s="14">
        <v>11.0</v>
      </c>
      <c r="AI529" s="15">
        <v>26.0</v>
      </c>
      <c r="AJ529" s="16">
        <v>8.0</v>
      </c>
      <c r="AK529" s="20">
        <v>35.0</v>
      </c>
      <c r="AL529" s="21">
        <v>45.0</v>
      </c>
      <c r="AM529" s="22">
        <v>27.0</v>
      </c>
      <c r="AN529" s="39">
        <f t="shared" ref="AN529:AP529" si="527">AH529/(AH529+AK529)</f>
        <v>0.2391304348</v>
      </c>
      <c r="AO529" s="39">
        <f t="shared" si="527"/>
        <v>0.3661971831</v>
      </c>
      <c r="AP529" s="39">
        <f t="shared" si="527"/>
        <v>0.2285714286</v>
      </c>
      <c r="AQ529" s="23"/>
      <c r="AR529" s="23"/>
      <c r="AS529" s="23"/>
    </row>
    <row r="530">
      <c r="A530" s="29">
        <v>7352.0</v>
      </c>
      <c r="B530" s="30">
        <v>2920.0</v>
      </c>
      <c r="C530" s="31" t="s">
        <v>0</v>
      </c>
      <c r="D530" s="5">
        <v>40.0</v>
      </c>
      <c r="E530" s="6">
        <v>42.0</v>
      </c>
      <c r="F530" s="7">
        <v>51.0</v>
      </c>
      <c r="G530" s="8">
        <v>145.0</v>
      </c>
      <c r="H530" s="9">
        <v>274.0</v>
      </c>
      <c r="I530" s="10">
        <v>132.0</v>
      </c>
      <c r="J530" s="11">
        <v>46.0</v>
      </c>
      <c r="K530" s="12">
        <v>41.0</v>
      </c>
      <c r="L530" s="13">
        <v>96.0</v>
      </c>
      <c r="M530" s="31"/>
      <c r="N530" s="14">
        <v>44.0</v>
      </c>
      <c r="O530" s="15">
        <v>52.0</v>
      </c>
      <c r="P530" s="16">
        <v>42.0</v>
      </c>
      <c r="Q530" s="17">
        <v>63.0</v>
      </c>
      <c r="R530" s="18">
        <v>183.0</v>
      </c>
      <c r="S530" s="19">
        <v>38.0</v>
      </c>
      <c r="T530" s="20">
        <v>90.0</v>
      </c>
      <c r="U530" s="21">
        <v>87.0</v>
      </c>
      <c r="V530" s="22">
        <v>101.0</v>
      </c>
      <c r="W530" s="31"/>
      <c r="X530" s="14">
        <v>34.0</v>
      </c>
      <c r="Y530" s="15">
        <v>22.0</v>
      </c>
      <c r="Z530" s="16">
        <v>42.0</v>
      </c>
      <c r="AA530" s="17">
        <v>56.0</v>
      </c>
      <c r="AB530" s="18">
        <v>175.0</v>
      </c>
      <c r="AC530" s="19">
        <v>36.0</v>
      </c>
      <c r="AD530" s="20">
        <v>69.0</v>
      </c>
      <c r="AE530" s="21">
        <v>69.0</v>
      </c>
      <c r="AF530" s="22">
        <v>77.0</v>
      </c>
      <c r="AG530" s="38"/>
      <c r="AH530" s="14">
        <v>44.0</v>
      </c>
      <c r="AI530" s="15">
        <v>52.0</v>
      </c>
      <c r="AJ530" s="16">
        <v>42.0</v>
      </c>
      <c r="AK530" s="20">
        <v>90.0</v>
      </c>
      <c r="AL530" s="21">
        <v>87.0</v>
      </c>
      <c r="AM530" s="22">
        <v>101.0</v>
      </c>
      <c r="AN530" s="39">
        <f t="shared" ref="AN530:AP530" si="528">AH530/(AH530+AK530)</f>
        <v>0.328358209</v>
      </c>
      <c r="AO530" s="39">
        <f t="shared" si="528"/>
        <v>0.3741007194</v>
      </c>
      <c r="AP530" s="39">
        <f t="shared" si="528"/>
        <v>0.2937062937</v>
      </c>
      <c r="AQ530" s="23"/>
      <c r="AR530" s="23"/>
      <c r="AS530" s="23"/>
    </row>
    <row r="531">
      <c r="A531" s="29">
        <v>7355.0</v>
      </c>
      <c r="B531" s="30">
        <v>1480.0</v>
      </c>
      <c r="C531" s="31" t="s">
        <v>0</v>
      </c>
      <c r="D531" s="5">
        <v>15.0</v>
      </c>
      <c r="E531" s="6">
        <v>35.0</v>
      </c>
      <c r="F531" s="7">
        <v>26.0</v>
      </c>
      <c r="G531" s="8">
        <v>59.0</v>
      </c>
      <c r="H531" s="9">
        <v>103.0</v>
      </c>
      <c r="I531" s="10">
        <v>63.0</v>
      </c>
      <c r="J531" s="11">
        <v>20.0</v>
      </c>
      <c r="K531" s="12">
        <v>7.0</v>
      </c>
      <c r="L531" s="13">
        <v>52.0</v>
      </c>
      <c r="M531" s="31"/>
      <c r="N531" s="14">
        <v>24.0</v>
      </c>
      <c r="O531" s="15">
        <v>16.0</v>
      </c>
      <c r="P531" s="16">
        <v>23.0</v>
      </c>
      <c r="Q531" s="17">
        <v>33.0</v>
      </c>
      <c r="R531" s="18">
        <v>95.0</v>
      </c>
      <c r="S531" s="19">
        <v>13.0</v>
      </c>
      <c r="T531" s="20">
        <v>18.0</v>
      </c>
      <c r="U531" s="21">
        <v>33.0</v>
      </c>
      <c r="V531" s="22">
        <v>47.0</v>
      </c>
      <c r="W531" s="31"/>
      <c r="X531" s="14">
        <v>13.0</v>
      </c>
      <c r="Y531" s="15">
        <v>8.0</v>
      </c>
      <c r="Z531" s="16">
        <v>35.0</v>
      </c>
      <c r="AA531" s="17">
        <v>37.0</v>
      </c>
      <c r="AB531" s="18">
        <v>91.0</v>
      </c>
      <c r="AC531" s="19">
        <v>12.0</v>
      </c>
      <c r="AD531" s="20">
        <v>25.0</v>
      </c>
      <c r="AE531" s="21">
        <v>32.0</v>
      </c>
      <c r="AF531" s="22">
        <v>27.0</v>
      </c>
      <c r="AG531" s="38"/>
      <c r="AH531" s="14">
        <v>24.0</v>
      </c>
      <c r="AI531" s="15">
        <v>16.0</v>
      </c>
      <c r="AJ531" s="16">
        <v>23.0</v>
      </c>
      <c r="AK531" s="20">
        <v>18.0</v>
      </c>
      <c r="AL531" s="21">
        <v>33.0</v>
      </c>
      <c r="AM531" s="22">
        <v>47.0</v>
      </c>
      <c r="AN531" s="39">
        <f t="shared" ref="AN531:AP531" si="529">AH531/(AH531+AK531)</f>
        <v>0.5714285714</v>
      </c>
      <c r="AO531" s="39">
        <f t="shared" si="529"/>
        <v>0.3265306122</v>
      </c>
      <c r="AP531" s="39">
        <f t="shared" si="529"/>
        <v>0.3285714286</v>
      </c>
      <c r="AQ531" s="23"/>
      <c r="AR531" s="23"/>
      <c r="AS531" s="23"/>
    </row>
    <row r="532">
      <c r="A532" s="29">
        <v>7361.0</v>
      </c>
      <c r="B532" s="30">
        <v>1530.0</v>
      </c>
      <c r="C532" s="31" t="s">
        <v>0</v>
      </c>
      <c r="D532" s="5">
        <v>26.0</v>
      </c>
      <c r="E532" s="6">
        <v>26.0</v>
      </c>
      <c r="F532" s="7">
        <v>19.0</v>
      </c>
      <c r="G532" s="8">
        <v>73.0</v>
      </c>
      <c r="H532" s="9">
        <v>107.0</v>
      </c>
      <c r="I532" s="10">
        <v>48.0</v>
      </c>
      <c r="J532" s="11">
        <v>27.0</v>
      </c>
      <c r="K532" s="12">
        <v>30.0</v>
      </c>
      <c r="L532" s="13">
        <v>36.0</v>
      </c>
      <c r="M532" s="31"/>
      <c r="N532" s="14">
        <v>36.0</v>
      </c>
      <c r="O532" s="15">
        <v>27.0</v>
      </c>
      <c r="P532" s="16">
        <v>34.0</v>
      </c>
      <c r="Q532" s="17">
        <v>31.0</v>
      </c>
      <c r="R532" s="18">
        <v>80.0</v>
      </c>
      <c r="S532" s="19">
        <v>14.0</v>
      </c>
      <c r="T532" s="20">
        <v>35.0</v>
      </c>
      <c r="U532" s="21">
        <v>31.0</v>
      </c>
      <c r="V532" s="22">
        <v>40.0</v>
      </c>
      <c r="W532" s="31"/>
      <c r="X532" s="14">
        <v>26.0</v>
      </c>
      <c r="Y532" s="15">
        <v>12.0</v>
      </c>
      <c r="Z532" s="16">
        <v>33.0</v>
      </c>
      <c r="AA532" s="17">
        <v>33.0</v>
      </c>
      <c r="AB532" s="18">
        <v>71.0</v>
      </c>
      <c r="AC532" s="19">
        <v>13.0</v>
      </c>
      <c r="AD532" s="20">
        <v>38.0</v>
      </c>
      <c r="AE532" s="21">
        <v>30.0</v>
      </c>
      <c r="AF532" s="22">
        <v>27.0</v>
      </c>
      <c r="AG532" s="38"/>
      <c r="AH532" s="14">
        <v>36.0</v>
      </c>
      <c r="AI532" s="15">
        <v>27.0</v>
      </c>
      <c r="AJ532" s="16">
        <v>34.0</v>
      </c>
      <c r="AK532" s="20">
        <v>35.0</v>
      </c>
      <c r="AL532" s="21">
        <v>31.0</v>
      </c>
      <c r="AM532" s="22">
        <v>40.0</v>
      </c>
      <c r="AN532" s="39">
        <f t="shared" ref="AN532:AP532" si="530">AH532/(AH532+AK532)</f>
        <v>0.5070422535</v>
      </c>
      <c r="AO532" s="39">
        <f t="shared" si="530"/>
        <v>0.4655172414</v>
      </c>
      <c r="AP532" s="39">
        <f t="shared" si="530"/>
        <v>0.4594594595</v>
      </c>
      <c r="AQ532" s="23"/>
      <c r="AR532" s="23"/>
      <c r="AS532" s="23"/>
    </row>
    <row r="533">
      <c r="A533" s="29">
        <v>7366.0</v>
      </c>
      <c r="B533" s="30">
        <v>3061.0</v>
      </c>
      <c r="C533" s="31" t="s">
        <v>0</v>
      </c>
      <c r="D533" s="5">
        <v>19.0</v>
      </c>
      <c r="E533" s="6">
        <v>77.0</v>
      </c>
      <c r="F533" s="7">
        <v>35.0</v>
      </c>
      <c r="G533" s="8">
        <v>54.0</v>
      </c>
      <c r="H533" s="9">
        <v>222.0</v>
      </c>
      <c r="I533" s="10">
        <v>64.0</v>
      </c>
      <c r="J533" s="11">
        <v>27.0</v>
      </c>
      <c r="K533" s="12">
        <v>28.0</v>
      </c>
      <c r="L533" s="13">
        <v>134.0</v>
      </c>
      <c r="M533" s="31"/>
      <c r="N533" s="14">
        <v>18.0</v>
      </c>
      <c r="O533" s="15">
        <v>38.0</v>
      </c>
      <c r="P533" s="16">
        <v>21.0</v>
      </c>
      <c r="Q533" s="17">
        <v>34.0</v>
      </c>
      <c r="R533" s="18">
        <v>217.0</v>
      </c>
      <c r="S533" s="19">
        <v>32.0</v>
      </c>
      <c r="T533" s="20">
        <v>33.0</v>
      </c>
      <c r="U533" s="21">
        <v>78.0</v>
      </c>
      <c r="V533" s="22">
        <v>56.0</v>
      </c>
      <c r="W533" s="31"/>
      <c r="X533" s="14">
        <v>14.0</v>
      </c>
      <c r="Y533" s="15">
        <v>24.0</v>
      </c>
      <c r="Z533" s="16">
        <v>31.0</v>
      </c>
      <c r="AA533" s="17">
        <v>35.0</v>
      </c>
      <c r="AB533" s="18">
        <v>217.0</v>
      </c>
      <c r="AC533" s="19">
        <v>33.0</v>
      </c>
      <c r="AD533" s="20">
        <v>26.0</v>
      </c>
      <c r="AE533" s="21">
        <v>62.0</v>
      </c>
      <c r="AF533" s="22">
        <v>35.0</v>
      </c>
      <c r="AG533" s="38"/>
      <c r="AH533" s="14">
        <v>18.0</v>
      </c>
      <c r="AI533" s="15">
        <v>38.0</v>
      </c>
      <c r="AJ533" s="16">
        <v>21.0</v>
      </c>
      <c r="AK533" s="20">
        <v>33.0</v>
      </c>
      <c r="AL533" s="21">
        <v>78.0</v>
      </c>
      <c r="AM533" s="22">
        <v>56.0</v>
      </c>
      <c r="AN533" s="39">
        <f t="shared" ref="AN533:AP533" si="531">AH533/(AH533+AK533)</f>
        <v>0.3529411765</v>
      </c>
      <c r="AO533" s="39">
        <f t="shared" si="531"/>
        <v>0.3275862069</v>
      </c>
      <c r="AP533" s="39">
        <f t="shared" si="531"/>
        <v>0.2727272727</v>
      </c>
      <c r="AQ533" s="23"/>
      <c r="AR533" s="23"/>
      <c r="AS533" s="23"/>
    </row>
    <row r="534">
      <c r="A534" s="29">
        <v>7378.0</v>
      </c>
      <c r="B534" s="30">
        <v>2675.0</v>
      </c>
      <c r="C534" s="31" t="s">
        <v>0</v>
      </c>
      <c r="D534" s="5">
        <v>38.0</v>
      </c>
      <c r="E534" s="6">
        <v>113.0</v>
      </c>
      <c r="F534" s="7">
        <v>29.0</v>
      </c>
      <c r="G534" s="8">
        <v>98.0</v>
      </c>
      <c r="H534" s="9">
        <v>485.0</v>
      </c>
      <c r="I534" s="10">
        <v>79.0</v>
      </c>
      <c r="J534" s="11">
        <v>40.0</v>
      </c>
      <c r="K534" s="12">
        <v>27.0</v>
      </c>
      <c r="L534" s="13">
        <v>160.0</v>
      </c>
      <c r="M534" s="31"/>
      <c r="N534" s="14">
        <v>43.0</v>
      </c>
      <c r="O534" s="15">
        <v>95.0</v>
      </c>
      <c r="P534" s="16">
        <v>27.0</v>
      </c>
      <c r="Q534" s="17">
        <v>41.0</v>
      </c>
      <c r="R534" s="18">
        <v>296.0</v>
      </c>
      <c r="S534" s="19">
        <v>12.0</v>
      </c>
      <c r="T534" s="20">
        <v>70.0</v>
      </c>
      <c r="U534" s="21">
        <v>191.0</v>
      </c>
      <c r="V534" s="22">
        <v>73.0</v>
      </c>
      <c r="W534" s="31"/>
      <c r="X534" s="14">
        <v>31.0</v>
      </c>
      <c r="Y534" s="15">
        <v>51.0</v>
      </c>
      <c r="Z534" s="16">
        <v>36.0</v>
      </c>
      <c r="AA534" s="17">
        <v>42.0</v>
      </c>
      <c r="AB534" s="18">
        <v>296.0</v>
      </c>
      <c r="AC534" s="19">
        <v>15.0</v>
      </c>
      <c r="AD534" s="20">
        <v>58.0</v>
      </c>
      <c r="AE534" s="21">
        <v>173.0</v>
      </c>
      <c r="AF534" s="22">
        <v>53.0</v>
      </c>
      <c r="AG534" s="38"/>
      <c r="AH534" s="14">
        <v>43.0</v>
      </c>
      <c r="AI534" s="15">
        <v>95.0</v>
      </c>
      <c r="AJ534" s="16">
        <v>27.0</v>
      </c>
      <c r="AK534" s="20">
        <v>70.0</v>
      </c>
      <c r="AL534" s="21">
        <v>191.0</v>
      </c>
      <c r="AM534" s="22">
        <v>73.0</v>
      </c>
      <c r="AN534" s="39">
        <f t="shared" ref="AN534:AP534" si="532">AH534/(AH534+AK534)</f>
        <v>0.3805309735</v>
      </c>
      <c r="AO534" s="39">
        <f t="shared" si="532"/>
        <v>0.3321678322</v>
      </c>
      <c r="AP534" s="39">
        <f t="shared" si="532"/>
        <v>0.27</v>
      </c>
      <c r="AQ534" s="23"/>
      <c r="AR534" s="23"/>
      <c r="AS534" s="23"/>
    </row>
    <row r="535">
      <c r="A535" s="29">
        <v>7402.0</v>
      </c>
      <c r="B535" s="30">
        <v>3002.0</v>
      </c>
      <c r="C535" s="31" t="s">
        <v>0</v>
      </c>
      <c r="D535" s="5">
        <v>37.0</v>
      </c>
      <c r="E535" s="6">
        <v>59.0</v>
      </c>
      <c r="F535" s="7">
        <v>32.0</v>
      </c>
      <c r="G535" s="8">
        <v>90.0</v>
      </c>
      <c r="H535" s="9">
        <v>225.0</v>
      </c>
      <c r="I535" s="10">
        <v>97.0</v>
      </c>
      <c r="J535" s="11">
        <v>37.0</v>
      </c>
      <c r="K535" s="12">
        <v>42.0</v>
      </c>
      <c r="L535" s="13">
        <v>85.0</v>
      </c>
      <c r="M535" s="31"/>
      <c r="N535" s="14">
        <v>35.0</v>
      </c>
      <c r="O535" s="15">
        <v>43.0</v>
      </c>
      <c r="P535" s="16">
        <v>26.0</v>
      </c>
      <c r="Q535" s="17">
        <v>52.0</v>
      </c>
      <c r="R535" s="18">
        <v>172.0</v>
      </c>
      <c r="S535" s="19">
        <v>50.0</v>
      </c>
      <c r="T535" s="20">
        <v>58.0</v>
      </c>
      <c r="U535" s="21">
        <v>80.0</v>
      </c>
      <c r="V535" s="22">
        <v>67.0</v>
      </c>
      <c r="W535" s="31"/>
      <c r="X535" s="14">
        <v>26.0</v>
      </c>
      <c r="Y535" s="15">
        <v>28.0</v>
      </c>
      <c r="Z535" s="16">
        <v>24.0</v>
      </c>
      <c r="AA535" s="17">
        <v>49.0</v>
      </c>
      <c r="AB535" s="18">
        <v>176.0</v>
      </c>
      <c r="AC535" s="19">
        <v>47.0</v>
      </c>
      <c r="AD535" s="20">
        <v>63.0</v>
      </c>
      <c r="AE535" s="21">
        <v>70.0</v>
      </c>
      <c r="AF535" s="22">
        <v>50.0</v>
      </c>
      <c r="AG535" s="38"/>
      <c r="AH535" s="14">
        <v>35.0</v>
      </c>
      <c r="AI535" s="15">
        <v>43.0</v>
      </c>
      <c r="AJ535" s="16">
        <v>26.0</v>
      </c>
      <c r="AK535" s="20">
        <v>58.0</v>
      </c>
      <c r="AL535" s="21">
        <v>80.0</v>
      </c>
      <c r="AM535" s="22">
        <v>67.0</v>
      </c>
      <c r="AN535" s="39">
        <f t="shared" ref="AN535:AP535" si="533">AH535/(AH535+AK535)</f>
        <v>0.376344086</v>
      </c>
      <c r="AO535" s="39">
        <f t="shared" si="533"/>
        <v>0.3495934959</v>
      </c>
      <c r="AP535" s="39">
        <f t="shared" si="533"/>
        <v>0.2795698925</v>
      </c>
      <c r="AQ535" s="23"/>
      <c r="AR535" s="23"/>
      <c r="AS535" s="23"/>
    </row>
    <row r="536">
      <c r="A536" s="29">
        <v>7403.0</v>
      </c>
      <c r="B536" s="30">
        <v>3625.0</v>
      </c>
      <c r="C536" s="31" t="s">
        <v>0</v>
      </c>
      <c r="D536" s="5">
        <v>48.0</v>
      </c>
      <c r="E536" s="6">
        <v>66.0</v>
      </c>
      <c r="F536" s="7">
        <v>55.0</v>
      </c>
      <c r="G536" s="8">
        <v>123.0</v>
      </c>
      <c r="H536" s="9">
        <v>256.0</v>
      </c>
      <c r="I536" s="10">
        <v>105.0</v>
      </c>
      <c r="J536" s="11">
        <v>43.0</v>
      </c>
      <c r="K536" s="12">
        <v>49.0</v>
      </c>
      <c r="L536" s="13">
        <v>134.0</v>
      </c>
      <c r="M536" s="31"/>
      <c r="N536" s="14">
        <v>45.0</v>
      </c>
      <c r="O536" s="15">
        <v>57.0</v>
      </c>
      <c r="P536" s="16">
        <v>27.0</v>
      </c>
      <c r="Q536" s="17">
        <v>78.0</v>
      </c>
      <c r="R536" s="18">
        <v>272.0</v>
      </c>
      <c r="S536" s="19">
        <v>70.0</v>
      </c>
      <c r="T536" s="20">
        <v>66.0</v>
      </c>
      <c r="U536" s="21">
        <v>75.0</v>
      </c>
      <c r="V536" s="22">
        <v>73.0</v>
      </c>
      <c r="W536" s="31"/>
      <c r="X536" s="14">
        <v>35.0</v>
      </c>
      <c r="Y536" s="15">
        <v>26.0</v>
      </c>
      <c r="Z536" s="16">
        <v>42.0</v>
      </c>
      <c r="AA536" s="17">
        <v>74.0</v>
      </c>
      <c r="AB536" s="18">
        <v>266.0</v>
      </c>
      <c r="AC536" s="19">
        <v>69.0</v>
      </c>
      <c r="AD536" s="20">
        <v>57.0</v>
      </c>
      <c r="AE536" s="21">
        <v>75.0</v>
      </c>
      <c r="AF536" s="22">
        <v>46.0</v>
      </c>
      <c r="AG536" s="38"/>
      <c r="AH536" s="14">
        <v>45.0</v>
      </c>
      <c r="AI536" s="15">
        <v>57.0</v>
      </c>
      <c r="AJ536" s="16">
        <v>27.0</v>
      </c>
      <c r="AK536" s="20">
        <v>66.0</v>
      </c>
      <c r="AL536" s="21">
        <v>75.0</v>
      </c>
      <c r="AM536" s="22">
        <v>73.0</v>
      </c>
      <c r="AN536" s="39">
        <f t="shared" ref="AN536:AP536" si="534">AH536/(AH536+AK536)</f>
        <v>0.4054054054</v>
      </c>
      <c r="AO536" s="39">
        <f t="shared" si="534"/>
        <v>0.4318181818</v>
      </c>
      <c r="AP536" s="39">
        <f t="shared" si="534"/>
        <v>0.27</v>
      </c>
      <c r="AQ536" s="23"/>
      <c r="AR536" s="23"/>
      <c r="AS536" s="23"/>
    </row>
    <row r="537">
      <c r="A537" s="29">
        <v>7405.0</v>
      </c>
      <c r="B537" s="30">
        <v>1548.0</v>
      </c>
      <c r="C537" s="31" t="s">
        <v>0</v>
      </c>
      <c r="D537" s="5">
        <v>12.0</v>
      </c>
      <c r="E537" s="6">
        <v>21.0</v>
      </c>
      <c r="F537" s="7">
        <v>21.0</v>
      </c>
      <c r="G537" s="8">
        <v>48.0</v>
      </c>
      <c r="H537" s="9">
        <v>124.0</v>
      </c>
      <c r="I537" s="10">
        <v>45.0</v>
      </c>
      <c r="J537" s="11">
        <v>18.0</v>
      </c>
      <c r="K537" s="12">
        <v>23.0</v>
      </c>
      <c r="L537" s="13">
        <v>58.0</v>
      </c>
      <c r="M537" s="31"/>
      <c r="N537" s="14">
        <v>11.0</v>
      </c>
      <c r="O537" s="15">
        <v>22.0</v>
      </c>
      <c r="P537" s="16">
        <v>19.0</v>
      </c>
      <c r="Q537" s="17">
        <v>28.0</v>
      </c>
      <c r="R537" s="18">
        <v>113.0</v>
      </c>
      <c r="S537" s="19">
        <v>19.0</v>
      </c>
      <c r="T537" s="20">
        <v>25.0</v>
      </c>
      <c r="U537" s="21">
        <v>33.0</v>
      </c>
      <c r="V537" s="22">
        <v>30.0</v>
      </c>
      <c r="W537" s="31"/>
      <c r="X537" s="14">
        <v>7.0</v>
      </c>
      <c r="Y537" s="15">
        <v>11.0</v>
      </c>
      <c r="Z537" s="16">
        <v>21.0</v>
      </c>
      <c r="AA537" s="17">
        <v>25.0</v>
      </c>
      <c r="AB537" s="18">
        <v>105.0</v>
      </c>
      <c r="AC537" s="19">
        <v>18.0</v>
      </c>
      <c r="AD537" s="20">
        <v>22.0</v>
      </c>
      <c r="AE537" s="21">
        <v>35.0</v>
      </c>
      <c r="AF537" s="22">
        <v>25.0</v>
      </c>
      <c r="AG537" s="38"/>
      <c r="AH537" s="14">
        <v>11.0</v>
      </c>
      <c r="AI537" s="15">
        <v>22.0</v>
      </c>
      <c r="AJ537" s="16">
        <v>19.0</v>
      </c>
      <c r="AK537" s="20">
        <v>25.0</v>
      </c>
      <c r="AL537" s="21">
        <v>33.0</v>
      </c>
      <c r="AM537" s="22">
        <v>30.0</v>
      </c>
      <c r="AN537" s="39">
        <f t="shared" ref="AN537:AP537" si="535">AH537/(AH537+AK537)</f>
        <v>0.3055555556</v>
      </c>
      <c r="AO537" s="39">
        <f t="shared" si="535"/>
        <v>0.4</v>
      </c>
      <c r="AP537" s="39">
        <f t="shared" si="535"/>
        <v>0.387755102</v>
      </c>
      <c r="AQ537" s="23"/>
      <c r="AR537" s="23"/>
      <c r="AS537" s="23"/>
    </row>
    <row r="538">
      <c r="A538" s="29">
        <v>7410.0</v>
      </c>
      <c r="B538" s="30">
        <v>1310.0</v>
      </c>
      <c r="C538" s="31" t="s">
        <v>0</v>
      </c>
      <c r="D538" s="5">
        <v>9.0</v>
      </c>
      <c r="E538" s="6">
        <v>29.0</v>
      </c>
      <c r="F538" s="7">
        <v>23.0</v>
      </c>
      <c r="G538" s="8">
        <v>54.0</v>
      </c>
      <c r="H538" s="9">
        <v>100.0</v>
      </c>
      <c r="I538" s="10">
        <v>35.0</v>
      </c>
      <c r="J538" s="11">
        <v>21.0</v>
      </c>
      <c r="K538" s="12">
        <v>11.0</v>
      </c>
      <c r="L538" s="13">
        <v>54.0</v>
      </c>
      <c r="M538" s="31"/>
      <c r="N538" s="14">
        <v>15.0</v>
      </c>
      <c r="O538" s="15">
        <v>18.0</v>
      </c>
      <c r="P538" s="16">
        <v>16.0</v>
      </c>
      <c r="Q538" s="17">
        <v>28.0</v>
      </c>
      <c r="R538" s="18">
        <v>94.0</v>
      </c>
      <c r="S538" s="19">
        <v>14.0</v>
      </c>
      <c r="T538" s="20">
        <v>31.0</v>
      </c>
      <c r="U538" s="21">
        <v>42.0</v>
      </c>
      <c r="V538" s="22">
        <v>30.0</v>
      </c>
      <c r="W538" s="31"/>
      <c r="X538" s="14">
        <v>11.0</v>
      </c>
      <c r="Y538" s="15">
        <v>12.0</v>
      </c>
      <c r="Z538" s="16">
        <v>15.0</v>
      </c>
      <c r="AA538" s="17">
        <v>26.0</v>
      </c>
      <c r="AB538" s="18">
        <v>92.0</v>
      </c>
      <c r="AC538" s="19">
        <v>13.0</v>
      </c>
      <c r="AD538" s="20">
        <v>16.0</v>
      </c>
      <c r="AE538" s="21">
        <v>35.0</v>
      </c>
      <c r="AF538" s="22">
        <v>25.0</v>
      </c>
      <c r="AG538" s="38"/>
      <c r="AH538" s="14">
        <v>15.0</v>
      </c>
      <c r="AI538" s="15">
        <v>18.0</v>
      </c>
      <c r="AJ538" s="16">
        <v>16.0</v>
      </c>
      <c r="AK538" s="20">
        <v>31.0</v>
      </c>
      <c r="AL538" s="21">
        <v>42.0</v>
      </c>
      <c r="AM538" s="22">
        <v>30.0</v>
      </c>
      <c r="AN538" s="39">
        <f t="shared" ref="AN538:AP538" si="536">AH538/(AH538+AK538)</f>
        <v>0.3260869565</v>
      </c>
      <c r="AO538" s="39">
        <f t="shared" si="536"/>
        <v>0.3</v>
      </c>
      <c r="AP538" s="39">
        <f t="shared" si="536"/>
        <v>0.347826087</v>
      </c>
      <c r="AQ538" s="23"/>
      <c r="AR538" s="23"/>
      <c r="AS538" s="23"/>
    </row>
    <row r="539">
      <c r="A539" s="29">
        <v>7411.0</v>
      </c>
      <c r="B539" s="30">
        <v>2390.0</v>
      </c>
      <c r="C539" s="31" t="s">
        <v>0</v>
      </c>
      <c r="D539" s="5">
        <v>16.0</v>
      </c>
      <c r="E539" s="6">
        <v>43.0</v>
      </c>
      <c r="F539" s="7">
        <v>16.0</v>
      </c>
      <c r="G539" s="8">
        <v>60.0</v>
      </c>
      <c r="H539" s="9">
        <v>165.0</v>
      </c>
      <c r="I539" s="10">
        <v>56.0</v>
      </c>
      <c r="J539" s="11">
        <v>40.0</v>
      </c>
      <c r="K539" s="12">
        <v>23.0</v>
      </c>
      <c r="L539" s="13">
        <v>88.0</v>
      </c>
      <c r="M539" s="31"/>
      <c r="N539" s="14">
        <v>12.0</v>
      </c>
      <c r="O539" s="15">
        <v>26.0</v>
      </c>
      <c r="P539" s="16">
        <v>10.0</v>
      </c>
      <c r="Q539" s="17">
        <v>56.0</v>
      </c>
      <c r="R539" s="18">
        <v>164.0</v>
      </c>
      <c r="S539" s="19">
        <v>38.0</v>
      </c>
      <c r="T539" s="20">
        <v>31.0</v>
      </c>
      <c r="U539" s="21">
        <v>45.0</v>
      </c>
      <c r="V539" s="22">
        <v>38.0</v>
      </c>
      <c r="W539" s="31"/>
      <c r="X539" s="14">
        <v>13.0</v>
      </c>
      <c r="Y539" s="15">
        <v>14.0</v>
      </c>
      <c r="Z539" s="16">
        <v>10.0</v>
      </c>
      <c r="AA539" s="17">
        <v>57.0</v>
      </c>
      <c r="AB539" s="18">
        <v>165.0</v>
      </c>
      <c r="AC539" s="19">
        <v>37.0</v>
      </c>
      <c r="AD539" s="20">
        <v>21.0</v>
      </c>
      <c r="AE539" s="21">
        <v>40.0</v>
      </c>
      <c r="AF539" s="22">
        <v>20.0</v>
      </c>
      <c r="AG539" s="38"/>
      <c r="AH539" s="14">
        <v>12.0</v>
      </c>
      <c r="AI539" s="15">
        <v>26.0</v>
      </c>
      <c r="AJ539" s="16">
        <v>10.0</v>
      </c>
      <c r="AK539" s="20">
        <v>31.0</v>
      </c>
      <c r="AL539" s="21">
        <v>45.0</v>
      </c>
      <c r="AM539" s="22">
        <v>38.0</v>
      </c>
      <c r="AN539" s="39">
        <f t="shared" ref="AN539:AP539" si="537">AH539/(AH539+AK539)</f>
        <v>0.2790697674</v>
      </c>
      <c r="AO539" s="39">
        <f t="shared" si="537"/>
        <v>0.3661971831</v>
      </c>
      <c r="AP539" s="39">
        <f t="shared" si="537"/>
        <v>0.2083333333</v>
      </c>
      <c r="AQ539" s="23"/>
      <c r="AR539" s="23"/>
      <c r="AS539" s="23"/>
    </row>
    <row r="540">
      <c r="A540" s="29">
        <v>7414.0</v>
      </c>
      <c r="B540" s="30">
        <v>2248.0</v>
      </c>
      <c r="C540" s="31" t="s">
        <v>0</v>
      </c>
      <c r="D540" s="5">
        <v>13.0</v>
      </c>
      <c r="E540" s="6">
        <v>40.0</v>
      </c>
      <c r="F540" s="7">
        <v>23.0</v>
      </c>
      <c r="G540" s="8">
        <v>60.0</v>
      </c>
      <c r="H540" s="9">
        <v>197.0</v>
      </c>
      <c r="I540" s="10">
        <v>40.0</v>
      </c>
      <c r="J540" s="11">
        <v>21.0</v>
      </c>
      <c r="K540" s="12">
        <v>24.0</v>
      </c>
      <c r="L540" s="13">
        <v>106.0</v>
      </c>
      <c r="M540" s="31"/>
      <c r="N540" s="14">
        <v>23.0</v>
      </c>
      <c r="O540" s="15">
        <v>30.0</v>
      </c>
      <c r="P540" s="16">
        <v>13.0</v>
      </c>
      <c r="Q540" s="17">
        <v>33.0</v>
      </c>
      <c r="R540" s="18">
        <v>195.0</v>
      </c>
      <c r="S540" s="19">
        <v>26.0</v>
      </c>
      <c r="T540" s="20">
        <v>26.0</v>
      </c>
      <c r="U540" s="21">
        <v>50.0</v>
      </c>
      <c r="V540" s="22">
        <v>33.0</v>
      </c>
      <c r="W540" s="31"/>
      <c r="X540" s="14">
        <v>11.0</v>
      </c>
      <c r="Y540" s="15">
        <v>11.0</v>
      </c>
      <c r="Z540" s="16">
        <v>22.0</v>
      </c>
      <c r="AA540" s="17">
        <v>31.0</v>
      </c>
      <c r="AB540" s="18">
        <v>194.0</v>
      </c>
      <c r="AC540" s="19">
        <v>22.0</v>
      </c>
      <c r="AD540" s="20">
        <v>26.0</v>
      </c>
      <c r="AE540" s="21">
        <v>47.0</v>
      </c>
      <c r="AF540" s="22">
        <v>23.0</v>
      </c>
      <c r="AG540" s="38"/>
      <c r="AH540" s="14">
        <v>23.0</v>
      </c>
      <c r="AI540" s="15">
        <v>30.0</v>
      </c>
      <c r="AJ540" s="16">
        <v>13.0</v>
      </c>
      <c r="AK540" s="20">
        <v>26.0</v>
      </c>
      <c r="AL540" s="21">
        <v>50.0</v>
      </c>
      <c r="AM540" s="22">
        <v>33.0</v>
      </c>
      <c r="AN540" s="39">
        <f t="shared" ref="AN540:AP540" si="538">AH540/(AH540+AK540)</f>
        <v>0.4693877551</v>
      </c>
      <c r="AO540" s="39">
        <f t="shared" si="538"/>
        <v>0.375</v>
      </c>
      <c r="AP540" s="39">
        <f t="shared" si="538"/>
        <v>0.2826086957</v>
      </c>
      <c r="AQ540" s="23"/>
      <c r="AR540" s="23"/>
      <c r="AS540" s="23"/>
    </row>
    <row r="541">
      <c r="A541" s="29">
        <v>7415.0</v>
      </c>
      <c r="B541" s="30">
        <v>3127.0</v>
      </c>
      <c r="C541" s="31" t="s">
        <v>0</v>
      </c>
      <c r="D541" s="5">
        <v>44.0</v>
      </c>
      <c r="E541" s="6">
        <v>61.0</v>
      </c>
      <c r="F541" s="7">
        <v>59.0</v>
      </c>
      <c r="G541" s="8">
        <v>122.0</v>
      </c>
      <c r="H541" s="9">
        <v>229.0</v>
      </c>
      <c r="I541" s="10">
        <v>98.0</v>
      </c>
      <c r="J541" s="11">
        <v>44.0</v>
      </c>
      <c r="K541" s="12">
        <v>30.0</v>
      </c>
      <c r="L541" s="13">
        <v>109.0</v>
      </c>
      <c r="M541" s="31"/>
      <c r="N541" s="14">
        <v>24.0</v>
      </c>
      <c r="O541" s="15">
        <v>39.0</v>
      </c>
      <c r="P541" s="16">
        <v>34.0</v>
      </c>
      <c r="Q541" s="17">
        <v>85.0</v>
      </c>
      <c r="R541" s="18">
        <v>222.0</v>
      </c>
      <c r="S541" s="19">
        <v>38.0</v>
      </c>
      <c r="T541" s="20">
        <v>71.0</v>
      </c>
      <c r="U541" s="21">
        <v>69.0</v>
      </c>
      <c r="V541" s="22">
        <v>79.0</v>
      </c>
      <c r="W541" s="31"/>
      <c r="X541" s="14">
        <v>25.0</v>
      </c>
      <c r="Y541" s="15">
        <v>31.0</v>
      </c>
      <c r="Z541" s="16">
        <v>47.0</v>
      </c>
      <c r="AA541" s="17">
        <v>80.0</v>
      </c>
      <c r="AB541" s="18">
        <v>220.0</v>
      </c>
      <c r="AC541" s="19">
        <v>44.0</v>
      </c>
      <c r="AD541" s="20">
        <v>51.0</v>
      </c>
      <c r="AE541" s="21">
        <v>63.0</v>
      </c>
      <c r="AF541" s="22">
        <v>54.0</v>
      </c>
      <c r="AG541" s="38"/>
      <c r="AH541" s="14">
        <v>24.0</v>
      </c>
      <c r="AI541" s="15">
        <v>39.0</v>
      </c>
      <c r="AJ541" s="16">
        <v>34.0</v>
      </c>
      <c r="AK541" s="20">
        <v>71.0</v>
      </c>
      <c r="AL541" s="21">
        <v>69.0</v>
      </c>
      <c r="AM541" s="22">
        <v>79.0</v>
      </c>
      <c r="AN541" s="39">
        <f t="shared" ref="AN541:AP541" si="539">AH541/(AH541+AK541)</f>
        <v>0.2526315789</v>
      </c>
      <c r="AO541" s="39">
        <f t="shared" si="539"/>
        <v>0.3611111111</v>
      </c>
      <c r="AP541" s="39">
        <f t="shared" si="539"/>
        <v>0.3008849558</v>
      </c>
      <c r="AQ541" s="23"/>
      <c r="AR541" s="23"/>
      <c r="AS541" s="23"/>
    </row>
    <row r="542">
      <c r="A542" s="29">
        <v>7417.0</v>
      </c>
      <c r="B542" s="30">
        <v>2919.0</v>
      </c>
      <c r="C542" s="31" t="s">
        <v>0</v>
      </c>
      <c r="D542" s="5">
        <v>35.0</v>
      </c>
      <c r="E542" s="6">
        <v>40.0</v>
      </c>
      <c r="F542" s="7">
        <v>27.0</v>
      </c>
      <c r="G542" s="8">
        <v>86.0</v>
      </c>
      <c r="H542" s="9">
        <v>186.0</v>
      </c>
      <c r="I542" s="10">
        <v>52.0</v>
      </c>
      <c r="J542" s="11">
        <v>26.0</v>
      </c>
      <c r="K542" s="12">
        <v>25.0</v>
      </c>
      <c r="L542" s="13">
        <v>77.0</v>
      </c>
      <c r="M542" s="31"/>
      <c r="N542" s="14">
        <v>31.0</v>
      </c>
      <c r="O542" s="15">
        <v>27.0</v>
      </c>
      <c r="P542" s="16">
        <v>19.0</v>
      </c>
      <c r="Q542" s="17">
        <v>50.0</v>
      </c>
      <c r="R542" s="18">
        <v>172.0</v>
      </c>
      <c r="S542" s="19">
        <v>27.0</v>
      </c>
      <c r="T542" s="20">
        <v>54.0</v>
      </c>
      <c r="U542" s="21">
        <v>60.0</v>
      </c>
      <c r="V542" s="22">
        <v>35.0</v>
      </c>
      <c r="W542" s="31"/>
      <c r="X542" s="14">
        <v>23.0</v>
      </c>
      <c r="Y542" s="15">
        <v>9.0</v>
      </c>
      <c r="Z542" s="16">
        <v>22.0</v>
      </c>
      <c r="AA542" s="17">
        <v>46.0</v>
      </c>
      <c r="AB542" s="18">
        <v>167.0</v>
      </c>
      <c r="AC542" s="19">
        <v>27.0</v>
      </c>
      <c r="AD542" s="20">
        <v>41.0</v>
      </c>
      <c r="AE542" s="21">
        <v>57.0</v>
      </c>
      <c r="AF542" s="22">
        <v>34.0</v>
      </c>
      <c r="AG542" s="38"/>
      <c r="AH542" s="14">
        <v>31.0</v>
      </c>
      <c r="AI542" s="15">
        <v>27.0</v>
      </c>
      <c r="AJ542" s="16">
        <v>19.0</v>
      </c>
      <c r="AK542" s="20">
        <v>54.0</v>
      </c>
      <c r="AL542" s="21">
        <v>60.0</v>
      </c>
      <c r="AM542" s="22">
        <v>35.0</v>
      </c>
      <c r="AN542" s="39">
        <f t="shared" ref="AN542:AP542" si="540">AH542/(AH542+AK542)</f>
        <v>0.3647058824</v>
      </c>
      <c r="AO542" s="39">
        <f t="shared" si="540"/>
        <v>0.3103448276</v>
      </c>
      <c r="AP542" s="39">
        <f t="shared" si="540"/>
        <v>0.3518518519</v>
      </c>
      <c r="AQ542" s="23"/>
      <c r="AR542" s="23"/>
      <c r="AS542" s="23"/>
    </row>
    <row r="543">
      <c r="A543" s="29">
        <v>7430.0</v>
      </c>
      <c r="B543" s="30">
        <v>2038.0</v>
      </c>
      <c r="C543" s="31" t="s">
        <v>0</v>
      </c>
      <c r="D543" s="5">
        <v>11.0</v>
      </c>
      <c r="E543" s="6">
        <v>35.0</v>
      </c>
      <c r="F543" s="7">
        <v>25.0</v>
      </c>
      <c r="G543" s="8">
        <v>26.0</v>
      </c>
      <c r="H543" s="9">
        <v>104.0</v>
      </c>
      <c r="I543" s="10">
        <v>43.0</v>
      </c>
      <c r="J543" s="11">
        <v>13.0</v>
      </c>
      <c r="K543" s="12">
        <v>17.0</v>
      </c>
      <c r="L543" s="13">
        <v>60.0</v>
      </c>
      <c r="M543" s="31"/>
      <c r="N543" s="14">
        <v>12.0</v>
      </c>
      <c r="O543" s="15">
        <v>27.0</v>
      </c>
      <c r="P543" s="16">
        <v>24.0</v>
      </c>
      <c r="Q543" s="17">
        <v>15.0</v>
      </c>
      <c r="R543" s="18">
        <v>92.0</v>
      </c>
      <c r="S543" s="19">
        <v>15.0</v>
      </c>
      <c r="T543" s="20">
        <v>13.0</v>
      </c>
      <c r="U543" s="21">
        <v>39.0</v>
      </c>
      <c r="V543" s="22">
        <v>35.0</v>
      </c>
      <c r="W543" s="31"/>
      <c r="X543" s="14">
        <v>8.0</v>
      </c>
      <c r="Y543" s="15">
        <v>9.0</v>
      </c>
      <c r="Z543" s="16">
        <v>22.0</v>
      </c>
      <c r="AA543" s="17">
        <v>10.0</v>
      </c>
      <c r="AB543" s="18">
        <v>90.0</v>
      </c>
      <c r="AC543" s="19">
        <v>17.0</v>
      </c>
      <c r="AD543" s="20">
        <v>10.0</v>
      </c>
      <c r="AE543" s="21">
        <v>32.0</v>
      </c>
      <c r="AF543" s="22">
        <v>27.0</v>
      </c>
      <c r="AG543" s="38"/>
      <c r="AH543" s="14">
        <v>12.0</v>
      </c>
      <c r="AI543" s="15">
        <v>27.0</v>
      </c>
      <c r="AJ543" s="16">
        <v>24.0</v>
      </c>
      <c r="AK543" s="20">
        <v>13.0</v>
      </c>
      <c r="AL543" s="21">
        <v>39.0</v>
      </c>
      <c r="AM543" s="22">
        <v>35.0</v>
      </c>
      <c r="AN543" s="39">
        <f t="shared" ref="AN543:AP543" si="541">AH543/(AH543+AK543)</f>
        <v>0.48</v>
      </c>
      <c r="AO543" s="39">
        <f t="shared" si="541"/>
        <v>0.4090909091</v>
      </c>
      <c r="AP543" s="39">
        <f t="shared" si="541"/>
        <v>0.406779661</v>
      </c>
      <c r="AQ543" s="23"/>
      <c r="AR543" s="23"/>
      <c r="AS543" s="23"/>
    </row>
    <row r="544">
      <c r="A544" s="29">
        <v>7500.0</v>
      </c>
      <c r="B544" s="30">
        <v>2006.0</v>
      </c>
      <c r="C544" s="31" t="s">
        <v>0</v>
      </c>
      <c r="D544" s="5">
        <v>22.0</v>
      </c>
      <c r="E544" s="6">
        <v>46.0</v>
      </c>
      <c r="F544" s="7">
        <v>15.0</v>
      </c>
      <c r="G544" s="8">
        <v>67.0</v>
      </c>
      <c r="H544" s="9">
        <v>106.0</v>
      </c>
      <c r="I544" s="10">
        <v>33.0</v>
      </c>
      <c r="J544" s="11">
        <v>20.0</v>
      </c>
      <c r="K544" s="12">
        <v>13.0</v>
      </c>
      <c r="L544" s="13">
        <v>63.0</v>
      </c>
      <c r="M544" s="31"/>
      <c r="N544" s="14">
        <v>21.0</v>
      </c>
      <c r="O544" s="15">
        <v>22.0</v>
      </c>
      <c r="P544" s="16">
        <v>8.0</v>
      </c>
      <c r="Q544" s="17">
        <v>39.0</v>
      </c>
      <c r="R544" s="18">
        <v>125.0</v>
      </c>
      <c r="S544" s="19">
        <v>20.0</v>
      </c>
      <c r="T544" s="20">
        <v>35.0</v>
      </c>
      <c r="U544" s="21">
        <v>25.0</v>
      </c>
      <c r="V544" s="22">
        <v>30.0</v>
      </c>
      <c r="W544" s="31"/>
      <c r="X544" s="14">
        <v>12.0</v>
      </c>
      <c r="Y544" s="15">
        <v>10.0</v>
      </c>
      <c r="Z544" s="16">
        <v>10.0</v>
      </c>
      <c r="AA544" s="17">
        <v>37.0</v>
      </c>
      <c r="AB544" s="18">
        <v>131.0</v>
      </c>
      <c r="AC544" s="19">
        <v>20.0</v>
      </c>
      <c r="AD544" s="20">
        <v>30.0</v>
      </c>
      <c r="AE544" s="21">
        <v>18.0</v>
      </c>
      <c r="AF544" s="22">
        <v>17.0</v>
      </c>
      <c r="AG544" s="38"/>
      <c r="AH544" s="14">
        <v>21.0</v>
      </c>
      <c r="AI544" s="15">
        <v>22.0</v>
      </c>
      <c r="AJ544" s="16">
        <v>8.0</v>
      </c>
      <c r="AK544" s="20">
        <v>35.0</v>
      </c>
      <c r="AL544" s="21">
        <v>25.0</v>
      </c>
      <c r="AM544" s="22">
        <v>30.0</v>
      </c>
      <c r="AN544" s="39">
        <f t="shared" ref="AN544:AP544" si="542">AH544/(AH544+AK544)</f>
        <v>0.375</v>
      </c>
      <c r="AO544" s="39">
        <f t="shared" si="542"/>
        <v>0.4680851064</v>
      </c>
      <c r="AP544" s="39">
        <f t="shared" si="542"/>
        <v>0.2105263158</v>
      </c>
      <c r="AQ544" s="23"/>
      <c r="AR544" s="23"/>
      <c r="AS544" s="23"/>
    </row>
    <row r="545">
      <c r="A545" s="29">
        <v>7502.0</v>
      </c>
      <c r="B545" s="30">
        <v>1524.0</v>
      </c>
      <c r="C545" s="31" t="s">
        <v>0</v>
      </c>
      <c r="D545" s="5">
        <v>6.0</v>
      </c>
      <c r="E545" s="6">
        <v>20.0</v>
      </c>
      <c r="F545" s="7">
        <v>6.0</v>
      </c>
      <c r="G545" s="8">
        <v>12.0</v>
      </c>
      <c r="H545" s="9">
        <v>67.0</v>
      </c>
      <c r="I545" s="10">
        <v>21.0</v>
      </c>
      <c r="J545" s="11">
        <v>9.0</v>
      </c>
      <c r="K545" s="12">
        <v>5.0</v>
      </c>
      <c r="L545" s="13">
        <v>32.0</v>
      </c>
      <c r="M545" s="31"/>
      <c r="N545" s="14">
        <v>0.0</v>
      </c>
      <c r="O545" s="15">
        <v>13.0</v>
      </c>
      <c r="P545" s="16">
        <v>6.0</v>
      </c>
      <c r="Q545" s="17">
        <v>13.0</v>
      </c>
      <c r="R545" s="18">
        <v>50.0</v>
      </c>
      <c r="S545" s="19">
        <v>11.0</v>
      </c>
      <c r="T545" s="20">
        <v>11.0</v>
      </c>
      <c r="U545" s="21">
        <v>32.0</v>
      </c>
      <c r="V545" s="22">
        <v>12.0</v>
      </c>
      <c r="W545" s="31"/>
      <c r="X545" s="14">
        <v>1.0</v>
      </c>
      <c r="Y545" s="15">
        <v>7.0</v>
      </c>
      <c r="Z545" s="16">
        <v>6.0</v>
      </c>
      <c r="AA545" s="17">
        <v>12.0</v>
      </c>
      <c r="AB545" s="18">
        <v>49.0</v>
      </c>
      <c r="AC545" s="19">
        <v>10.0</v>
      </c>
      <c r="AD545" s="20">
        <v>9.0</v>
      </c>
      <c r="AE545" s="21">
        <v>31.0</v>
      </c>
      <c r="AF545" s="22">
        <v>11.0</v>
      </c>
      <c r="AG545" s="38"/>
      <c r="AH545" s="14">
        <v>0.0</v>
      </c>
      <c r="AI545" s="15">
        <v>13.0</v>
      </c>
      <c r="AJ545" s="16">
        <v>6.0</v>
      </c>
      <c r="AK545" s="20">
        <v>11.0</v>
      </c>
      <c r="AL545" s="21">
        <v>32.0</v>
      </c>
      <c r="AM545" s="22">
        <v>12.0</v>
      </c>
      <c r="AN545" s="39">
        <f t="shared" ref="AN545:AP545" si="543">AH545/(AH545+AK545)</f>
        <v>0</v>
      </c>
      <c r="AO545" s="39">
        <f t="shared" si="543"/>
        <v>0.2888888889</v>
      </c>
      <c r="AP545" s="39">
        <f t="shared" si="543"/>
        <v>0.3333333333</v>
      </c>
      <c r="AQ545" s="23"/>
      <c r="AR545" s="23"/>
      <c r="AS545" s="23"/>
    </row>
    <row r="546">
      <c r="A546" s="29">
        <v>7507.0</v>
      </c>
      <c r="B546" s="30">
        <v>1909.0</v>
      </c>
      <c r="C546" s="31" t="s">
        <v>0</v>
      </c>
      <c r="D546" s="5">
        <v>7.0</v>
      </c>
      <c r="E546" s="6">
        <v>38.0</v>
      </c>
      <c r="F546" s="7">
        <v>20.0</v>
      </c>
      <c r="G546" s="8">
        <v>42.0</v>
      </c>
      <c r="H546" s="9">
        <v>122.0</v>
      </c>
      <c r="I546" s="10">
        <v>39.0</v>
      </c>
      <c r="J546" s="11">
        <v>11.0</v>
      </c>
      <c r="K546" s="12">
        <v>14.0</v>
      </c>
      <c r="L546" s="13">
        <v>48.0</v>
      </c>
      <c r="M546" s="31"/>
      <c r="N546" s="14">
        <v>11.0</v>
      </c>
      <c r="O546" s="15">
        <v>17.0</v>
      </c>
      <c r="P546" s="16">
        <v>7.0</v>
      </c>
      <c r="Q546" s="17">
        <v>28.0</v>
      </c>
      <c r="R546" s="18">
        <v>115.0</v>
      </c>
      <c r="S546" s="19">
        <v>25.0</v>
      </c>
      <c r="T546" s="20">
        <v>16.0</v>
      </c>
      <c r="U546" s="21">
        <v>28.0</v>
      </c>
      <c r="V546" s="22">
        <v>29.0</v>
      </c>
      <c r="W546" s="31"/>
      <c r="X546" s="14">
        <v>5.0</v>
      </c>
      <c r="Y546" s="15">
        <v>11.0</v>
      </c>
      <c r="Z546" s="16">
        <v>14.0</v>
      </c>
      <c r="AA546" s="17">
        <v>29.0</v>
      </c>
      <c r="AB546" s="18">
        <v>125.0</v>
      </c>
      <c r="AC546" s="19">
        <v>22.0</v>
      </c>
      <c r="AD546" s="20">
        <v>11.0</v>
      </c>
      <c r="AE546" s="21">
        <v>23.0</v>
      </c>
      <c r="AF546" s="22">
        <v>23.0</v>
      </c>
      <c r="AG546" s="38"/>
      <c r="AH546" s="14">
        <v>11.0</v>
      </c>
      <c r="AI546" s="15">
        <v>17.0</v>
      </c>
      <c r="AJ546" s="16">
        <v>7.0</v>
      </c>
      <c r="AK546" s="20">
        <v>16.0</v>
      </c>
      <c r="AL546" s="21">
        <v>28.0</v>
      </c>
      <c r="AM546" s="22">
        <v>29.0</v>
      </c>
      <c r="AN546" s="39">
        <f t="shared" ref="AN546:AP546" si="544">AH546/(AH546+AK546)</f>
        <v>0.4074074074</v>
      </c>
      <c r="AO546" s="39">
        <f t="shared" si="544"/>
        <v>0.3777777778</v>
      </c>
      <c r="AP546" s="39">
        <f t="shared" si="544"/>
        <v>0.1944444444</v>
      </c>
      <c r="AQ546" s="23"/>
      <c r="AR546" s="23"/>
      <c r="AS546" s="23"/>
    </row>
    <row r="547">
      <c r="A547" s="29">
        <v>7509.0</v>
      </c>
      <c r="B547" s="30">
        <v>1176.0</v>
      </c>
      <c r="C547" s="31" t="s">
        <v>0</v>
      </c>
      <c r="D547" s="5">
        <v>3.0</v>
      </c>
      <c r="E547" s="6">
        <v>14.0</v>
      </c>
      <c r="F547" s="7">
        <v>9.0</v>
      </c>
      <c r="G547" s="8">
        <v>17.0</v>
      </c>
      <c r="H547" s="9">
        <v>59.0</v>
      </c>
      <c r="I547" s="10">
        <v>17.0</v>
      </c>
      <c r="J547" s="11">
        <v>16.0</v>
      </c>
      <c r="K547" s="12">
        <v>6.0</v>
      </c>
      <c r="L547" s="13">
        <v>36.0</v>
      </c>
      <c r="M547" s="31"/>
      <c r="N547" s="14">
        <v>4.0</v>
      </c>
      <c r="O547" s="15">
        <v>9.0</v>
      </c>
      <c r="P547" s="16">
        <v>2.0</v>
      </c>
      <c r="Q547" s="17">
        <v>24.0</v>
      </c>
      <c r="R547" s="18">
        <v>74.0</v>
      </c>
      <c r="S547" s="19">
        <v>14.0</v>
      </c>
      <c r="T547" s="20">
        <v>7.0</v>
      </c>
      <c r="U547" s="21">
        <v>13.0</v>
      </c>
      <c r="V547" s="22">
        <v>7.0</v>
      </c>
      <c r="W547" s="31"/>
      <c r="X547" s="14">
        <v>2.0</v>
      </c>
      <c r="Y547" s="15">
        <v>3.0</v>
      </c>
      <c r="Z547" s="16">
        <v>3.0</v>
      </c>
      <c r="AA547" s="17">
        <v>25.0</v>
      </c>
      <c r="AB547" s="18">
        <v>75.0</v>
      </c>
      <c r="AC547" s="19">
        <v>15.0</v>
      </c>
      <c r="AD547" s="20">
        <v>5.0</v>
      </c>
      <c r="AE547" s="21">
        <v>10.0</v>
      </c>
      <c r="AF547" s="22">
        <v>4.0</v>
      </c>
      <c r="AG547" s="38"/>
      <c r="AH547" s="14">
        <v>4.0</v>
      </c>
      <c r="AI547" s="15">
        <v>9.0</v>
      </c>
      <c r="AJ547" s="16">
        <v>2.0</v>
      </c>
      <c r="AK547" s="20">
        <v>7.0</v>
      </c>
      <c r="AL547" s="21">
        <v>13.0</v>
      </c>
      <c r="AM547" s="22">
        <v>7.0</v>
      </c>
      <c r="AN547" s="39">
        <f t="shared" ref="AN547:AP547" si="545">AH547/(AH547+AK547)</f>
        <v>0.3636363636</v>
      </c>
      <c r="AO547" s="39">
        <f t="shared" si="545"/>
        <v>0.4090909091</v>
      </c>
      <c r="AP547" s="39">
        <f t="shared" si="545"/>
        <v>0.2222222222</v>
      </c>
      <c r="AQ547" s="23"/>
      <c r="AR547" s="23"/>
      <c r="AS547" s="23"/>
    </row>
    <row r="548">
      <c r="A548" s="29">
        <v>7512.0</v>
      </c>
      <c r="B548" s="30">
        <v>719.0</v>
      </c>
      <c r="C548" s="31" t="s">
        <v>0</v>
      </c>
      <c r="D548" s="5">
        <v>4.0</v>
      </c>
      <c r="E548" s="6">
        <v>10.0</v>
      </c>
      <c r="F548" s="7">
        <v>14.0</v>
      </c>
      <c r="G548" s="8">
        <v>24.0</v>
      </c>
      <c r="H548" s="9">
        <v>53.0</v>
      </c>
      <c r="I548" s="10">
        <v>18.0</v>
      </c>
      <c r="J548" s="11">
        <v>4.0</v>
      </c>
      <c r="K548" s="12">
        <v>4.0</v>
      </c>
      <c r="L548" s="13">
        <v>26.0</v>
      </c>
      <c r="M548" s="31"/>
      <c r="N548" s="14">
        <v>10.0</v>
      </c>
      <c r="O548" s="15">
        <v>10.0</v>
      </c>
      <c r="P548" s="16">
        <v>3.0</v>
      </c>
      <c r="Q548" s="17">
        <v>16.0</v>
      </c>
      <c r="R548" s="18">
        <v>54.0</v>
      </c>
      <c r="S548" s="19">
        <v>12.0</v>
      </c>
      <c r="T548" s="20">
        <v>8.0</v>
      </c>
      <c r="U548" s="21">
        <v>18.0</v>
      </c>
      <c r="V548" s="22">
        <v>16.0</v>
      </c>
      <c r="W548" s="31"/>
      <c r="X548" s="14">
        <v>7.0</v>
      </c>
      <c r="Y548" s="15">
        <v>1.0</v>
      </c>
      <c r="Z548" s="16">
        <v>8.0</v>
      </c>
      <c r="AA548" s="17">
        <v>15.0</v>
      </c>
      <c r="AB548" s="18">
        <v>55.0</v>
      </c>
      <c r="AC548" s="19">
        <v>12.0</v>
      </c>
      <c r="AD548" s="20">
        <v>9.0</v>
      </c>
      <c r="AE548" s="21">
        <v>17.0</v>
      </c>
      <c r="AF548" s="22">
        <v>11.0</v>
      </c>
      <c r="AG548" s="38"/>
      <c r="AH548" s="14">
        <v>10.0</v>
      </c>
      <c r="AI548" s="15">
        <v>10.0</v>
      </c>
      <c r="AJ548" s="16">
        <v>3.0</v>
      </c>
      <c r="AK548" s="20">
        <v>8.0</v>
      </c>
      <c r="AL548" s="21">
        <v>18.0</v>
      </c>
      <c r="AM548" s="22">
        <v>16.0</v>
      </c>
      <c r="AN548" s="39">
        <f t="shared" ref="AN548:AP548" si="546">AH548/(AH548+AK548)</f>
        <v>0.5555555556</v>
      </c>
      <c r="AO548" s="39">
        <f t="shared" si="546"/>
        <v>0.3571428571</v>
      </c>
      <c r="AP548" s="39">
        <f t="shared" si="546"/>
        <v>0.1578947368</v>
      </c>
      <c r="AQ548" s="23"/>
      <c r="AR548" s="23"/>
      <c r="AS548" s="23"/>
    </row>
    <row r="549">
      <c r="A549" s="29">
        <v>7513.0</v>
      </c>
      <c r="B549" s="30">
        <v>2116.0</v>
      </c>
      <c r="C549" s="31" t="s">
        <v>0</v>
      </c>
      <c r="D549" s="5">
        <v>9.0</v>
      </c>
      <c r="E549" s="6">
        <v>30.0</v>
      </c>
      <c r="F549" s="7">
        <v>19.0</v>
      </c>
      <c r="G549" s="8">
        <v>19.0</v>
      </c>
      <c r="H549" s="9">
        <v>79.0</v>
      </c>
      <c r="I549" s="10">
        <v>30.0</v>
      </c>
      <c r="J549" s="11">
        <v>15.0</v>
      </c>
      <c r="K549" s="12">
        <v>15.0</v>
      </c>
      <c r="L549" s="13">
        <v>46.0</v>
      </c>
      <c r="M549" s="31"/>
      <c r="N549" s="14">
        <v>1.0</v>
      </c>
      <c r="O549" s="15">
        <v>6.0</v>
      </c>
      <c r="P549" s="16">
        <v>3.0</v>
      </c>
      <c r="Q549" s="17">
        <v>20.0</v>
      </c>
      <c r="R549" s="18">
        <v>103.0</v>
      </c>
      <c r="S549" s="19">
        <v>34.0</v>
      </c>
      <c r="T549" s="20">
        <v>13.0</v>
      </c>
      <c r="U549" s="21">
        <v>14.0</v>
      </c>
      <c r="V549" s="22">
        <v>19.0</v>
      </c>
      <c r="W549" s="31"/>
      <c r="X549" s="14">
        <v>6.0</v>
      </c>
      <c r="Y549" s="15">
        <v>3.0</v>
      </c>
      <c r="Z549" s="16">
        <v>8.0</v>
      </c>
      <c r="AA549" s="17">
        <v>20.0</v>
      </c>
      <c r="AB549" s="18">
        <v>109.0</v>
      </c>
      <c r="AC549" s="19">
        <v>31.0</v>
      </c>
      <c r="AD549" s="20">
        <v>8.0</v>
      </c>
      <c r="AE549" s="21">
        <v>13.0</v>
      </c>
      <c r="AF549" s="22">
        <v>11.0</v>
      </c>
      <c r="AG549" s="38"/>
      <c r="AH549" s="14">
        <v>1.0</v>
      </c>
      <c r="AI549" s="15">
        <v>6.0</v>
      </c>
      <c r="AJ549" s="16">
        <v>3.0</v>
      </c>
      <c r="AK549" s="20">
        <v>13.0</v>
      </c>
      <c r="AL549" s="21">
        <v>14.0</v>
      </c>
      <c r="AM549" s="22">
        <v>19.0</v>
      </c>
      <c r="AN549" s="39">
        <f t="shared" ref="AN549:AP549" si="547">AH549/(AH549+AK549)</f>
        <v>0.07142857143</v>
      </c>
      <c r="AO549" s="39">
        <f t="shared" si="547"/>
        <v>0.3</v>
      </c>
      <c r="AP549" s="39">
        <f t="shared" si="547"/>
        <v>0.1363636364</v>
      </c>
      <c r="AQ549" s="23"/>
      <c r="AR549" s="23"/>
      <c r="AS549" s="23"/>
    </row>
    <row r="550">
      <c r="A550" s="29">
        <v>7515.0</v>
      </c>
      <c r="B550" s="30">
        <v>2524.0</v>
      </c>
      <c r="C550" s="31" t="s">
        <v>0</v>
      </c>
      <c r="D550" s="5">
        <v>29.0</v>
      </c>
      <c r="E550" s="6">
        <v>55.0</v>
      </c>
      <c r="F550" s="7">
        <v>34.0</v>
      </c>
      <c r="G550" s="8">
        <v>78.0</v>
      </c>
      <c r="H550" s="9">
        <v>218.0</v>
      </c>
      <c r="I550" s="10">
        <v>56.0</v>
      </c>
      <c r="J550" s="11">
        <v>20.0</v>
      </c>
      <c r="K550" s="12">
        <v>29.0</v>
      </c>
      <c r="L550" s="13">
        <v>97.0</v>
      </c>
      <c r="M550" s="31"/>
      <c r="N550" s="14">
        <v>30.0</v>
      </c>
      <c r="O550" s="15">
        <v>32.0</v>
      </c>
      <c r="P550" s="16">
        <v>24.0</v>
      </c>
      <c r="Q550" s="17">
        <v>58.0</v>
      </c>
      <c r="R550" s="18">
        <v>193.0</v>
      </c>
      <c r="S550" s="19">
        <v>39.0</v>
      </c>
      <c r="T550" s="20">
        <v>34.0</v>
      </c>
      <c r="U550" s="21">
        <v>64.0</v>
      </c>
      <c r="V550" s="22">
        <v>47.0</v>
      </c>
      <c r="W550" s="31"/>
      <c r="X550" s="14">
        <v>12.0</v>
      </c>
      <c r="Y550" s="15">
        <v>15.0</v>
      </c>
      <c r="Z550" s="16">
        <v>15.0</v>
      </c>
      <c r="AA550" s="17">
        <v>60.0</v>
      </c>
      <c r="AB550" s="18">
        <v>187.0</v>
      </c>
      <c r="AC550" s="19">
        <v>42.0</v>
      </c>
      <c r="AD550" s="20">
        <v>35.0</v>
      </c>
      <c r="AE550" s="21">
        <v>59.0</v>
      </c>
      <c r="AF550" s="22">
        <v>45.0</v>
      </c>
      <c r="AG550" s="38"/>
      <c r="AH550" s="14">
        <v>30.0</v>
      </c>
      <c r="AI550" s="15">
        <v>32.0</v>
      </c>
      <c r="AJ550" s="16">
        <v>24.0</v>
      </c>
      <c r="AK550" s="20">
        <v>34.0</v>
      </c>
      <c r="AL550" s="21">
        <v>64.0</v>
      </c>
      <c r="AM550" s="22">
        <v>47.0</v>
      </c>
      <c r="AN550" s="39">
        <f t="shared" ref="AN550:AP550" si="548">AH550/(AH550+AK550)</f>
        <v>0.46875</v>
      </c>
      <c r="AO550" s="39">
        <f t="shared" si="548"/>
        <v>0.3333333333</v>
      </c>
      <c r="AP550" s="39">
        <f t="shared" si="548"/>
        <v>0.338028169</v>
      </c>
      <c r="AQ550" s="23"/>
      <c r="AR550" s="23"/>
      <c r="AS550" s="23"/>
    </row>
    <row r="551">
      <c r="A551" s="29">
        <v>7522.0</v>
      </c>
      <c r="B551" s="30">
        <v>3233.0</v>
      </c>
      <c r="C551" s="31" t="s">
        <v>0</v>
      </c>
      <c r="D551" s="5">
        <v>19.0</v>
      </c>
      <c r="E551" s="6">
        <v>55.0</v>
      </c>
      <c r="F551" s="7">
        <v>29.0</v>
      </c>
      <c r="G551" s="8">
        <v>40.0</v>
      </c>
      <c r="H551" s="9">
        <v>90.0</v>
      </c>
      <c r="I551" s="10">
        <v>31.0</v>
      </c>
      <c r="J551" s="11">
        <v>23.0</v>
      </c>
      <c r="K551" s="12">
        <v>20.0</v>
      </c>
      <c r="L551" s="13">
        <v>74.0</v>
      </c>
      <c r="M551" s="31"/>
      <c r="N551" s="14">
        <v>10.0</v>
      </c>
      <c r="O551" s="15">
        <v>3.0</v>
      </c>
      <c r="P551" s="16">
        <v>3.0</v>
      </c>
      <c r="Q551" s="17">
        <v>39.0</v>
      </c>
      <c r="R551" s="18">
        <v>139.0</v>
      </c>
      <c r="S551" s="19">
        <v>34.0</v>
      </c>
      <c r="T551" s="20">
        <v>19.0</v>
      </c>
      <c r="U551" s="21">
        <v>30.0</v>
      </c>
      <c r="V551" s="22">
        <v>32.0</v>
      </c>
      <c r="W551" s="31"/>
      <c r="X551" s="14">
        <v>5.0</v>
      </c>
      <c r="Y551" s="15">
        <v>4.0</v>
      </c>
      <c r="Z551" s="16">
        <v>8.0</v>
      </c>
      <c r="AA551" s="17">
        <v>40.0</v>
      </c>
      <c r="AB551" s="18">
        <v>137.0</v>
      </c>
      <c r="AC551" s="19">
        <v>33.0</v>
      </c>
      <c r="AD551" s="20">
        <v>19.0</v>
      </c>
      <c r="AE551" s="21">
        <v>25.0</v>
      </c>
      <c r="AF551" s="22">
        <v>22.0</v>
      </c>
      <c r="AG551" s="38"/>
      <c r="AH551" s="14">
        <v>10.0</v>
      </c>
      <c r="AI551" s="15">
        <v>3.0</v>
      </c>
      <c r="AJ551" s="16">
        <v>3.0</v>
      </c>
      <c r="AK551" s="20">
        <v>19.0</v>
      </c>
      <c r="AL551" s="21">
        <v>30.0</v>
      </c>
      <c r="AM551" s="22">
        <v>32.0</v>
      </c>
      <c r="AN551" s="39">
        <f t="shared" ref="AN551:AP551" si="549">AH551/(AH551+AK551)</f>
        <v>0.3448275862</v>
      </c>
      <c r="AO551" s="39">
        <f t="shared" si="549"/>
        <v>0.09090909091</v>
      </c>
      <c r="AP551" s="39">
        <f t="shared" si="549"/>
        <v>0.08571428571</v>
      </c>
      <c r="AQ551" s="23"/>
      <c r="AR551" s="23"/>
      <c r="AS551" s="23"/>
    </row>
    <row r="552">
      <c r="A552" s="29">
        <v>7528.0</v>
      </c>
      <c r="B552" s="30">
        <v>1858.0</v>
      </c>
      <c r="C552" s="31" t="s">
        <v>0</v>
      </c>
      <c r="D552" s="5">
        <v>9.0</v>
      </c>
      <c r="E552" s="6">
        <v>27.0</v>
      </c>
      <c r="F552" s="7">
        <v>9.0</v>
      </c>
      <c r="G552" s="8">
        <v>25.0</v>
      </c>
      <c r="H552" s="9">
        <v>52.0</v>
      </c>
      <c r="I552" s="10">
        <v>15.0</v>
      </c>
      <c r="J552" s="11">
        <v>15.0</v>
      </c>
      <c r="K552" s="12">
        <v>10.0</v>
      </c>
      <c r="L552" s="13">
        <v>34.0</v>
      </c>
      <c r="M552" s="31"/>
      <c r="N552" s="14">
        <v>5.0</v>
      </c>
      <c r="O552" s="15">
        <v>13.0</v>
      </c>
      <c r="P552" s="16">
        <v>1.0</v>
      </c>
      <c r="Q552" s="17">
        <v>15.0</v>
      </c>
      <c r="R552" s="18">
        <v>63.0</v>
      </c>
      <c r="S552" s="19">
        <v>15.0</v>
      </c>
      <c r="T552" s="20">
        <v>13.0</v>
      </c>
      <c r="U552" s="21">
        <v>9.0</v>
      </c>
      <c r="V552" s="22">
        <v>14.0</v>
      </c>
      <c r="W552" s="31"/>
      <c r="X552" s="14">
        <v>10.0</v>
      </c>
      <c r="Y552" s="15">
        <v>6.0</v>
      </c>
      <c r="Z552" s="16">
        <v>6.0</v>
      </c>
      <c r="AA552" s="17">
        <v>17.0</v>
      </c>
      <c r="AB552" s="18">
        <v>61.0</v>
      </c>
      <c r="AC552" s="19">
        <v>14.0</v>
      </c>
      <c r="AD552" s="20">
        <v>6.0</v>
      </c>
      <c r="AE552" s="21">
        <v>11.0</v>
      </c>
      <c r="AF552" s="22">
        <v>6.0</v>
      </c>
      <c r="AG552" s="38"/>
      <c r="AH552" s="14">
        <v>5.0</v>
      </c>
      <c r="AI552" s="15">
        <v>13.0</v>
      </c>
      <c r="AJ552" s="16">
        <v>1.0</v>
      </c>
      <c r="AK552" s="20">
        <v>13.0</v>
      </c>
      <c r="AL552" s="21">
        <v>9.0</v>
      </c>
      <c r="AM552" s="22">
        <v>14.0</v>
      </c>
      <c r="AN552" s="39">
        <f t="shared" ref="AN552:AP552" si="550">AH552/(AH552+AK552)</f>
        <v>0.2777777778</v>
      </c>
      <c r="AO552" s="39">
        <f t="shared" si="550"/>
        <v>0.5909090909</v>
      </c>
      <c r="AP552" s="39">
        <f t="shared" si="550"/>
        <v>0.06666666667</v>
      </c>
      <c r="AQ552" s="23"/>
      <c r="AR552" s="23"/>
      <c r="AS552" s="23"/>
    </row>
    <row r="553">
      <c r="A553" s="29">
        <v>7531.0</v>
      </c>
      <c r="B553" s="30">
        <v>1292.0</v>
      </c>
      <c r="C553" s="31" t="s">
        <v>0</v>
      </c>
      <c r="D553" s="5">
        <v>4.0</v>
      </c>
      <c r="E553" s="6">
        <v>17.0</v>
      </c>
      <c r="F553" s="7">
        <v>7.0</v>
      </c>
      <c r="G553" s="8">
        <v>17.0</v>
      </c>
      <c r="H553" s="9">
        <v>41.0</v>
      </c>
      <c r="I553" s="10">
        <v>11.0</v>
      </c>
      <c r="J553" s="11">
        <v>12.0</v>
      </c>
      <c r="K553" s="12">
        <v>7.0</v>
      </c>
      <c r="L553" s="13">
        <v>41.0</v>
      </c>
      <c r="M553" s="31"/>
      <c r="N553" s="14">
        <v>2.0</v>
      </c>
      <c r="O553" s="15">
        <v>6.0</v>
      </c>
      <c r="P553" s="16">
        <v>2.0</v>
      </c>
      <c r="Q553" s="17">
        <v>11.0</v>
      </c>
      <c r="R553" s="18">
        <v>51.0</v>
      </c>
      <c r="S553" s="19">
        <v>6.0</v>
      </c>
      <c r="T553" s="20">
        <v>11.0</v>
      </c>
      <c r="U553" s="21">
        <v>7.0</v>
      </c>
      <c r="V553" s="22">
        <v>11.0</v>
      </c>
      <c r="W553" s="31"/>
      <c r="X553" s="14">
        <v>7.0</v>
      </c>
      <c r="Y553" s="15">
        <v>0.0</v>
      </c>
      <c r="Z553" s="16">
        <v>1.0</v>
      </c>
      <c r="AA553" s="17">
        <v>9.0</v>
      </c>
      <c r="AB553" s="18">
        <v>63.0</v>
      </c>
      <c r="AC553" s="19">
        <v>3.0</v>
      </c>
      <c r="AD553" s="20">
        <v>8.0</v>
      </c>
      <c r="AE553" s="21">
        <v>9.0</v>
      </c>
      <c r="AF553" s="22">
        <v>9.0</v>
      </c>
      <c r="AG553" s="38"/>
      <c r="AH553" s="14">
        <v>2.0</v>
      </c>
      <c r="AI553" s="15">
        <v>6.0</v>
      </c>
      <c r="AJ553" s="16">
        <v>2.0</v>
      </c>
      <c r="AK553" s="20">
        <v>11.0</v>
      </c>
      <c r="AL553" s="21">
        <v>7.0</v>
      </c>
      <c r="AM553" s="22">
        <v>11.0</v>
      </c>
      <c r="AN553" s="39">
        <f t="shared" ref="AN553:AP553" si="551">AH553/(AH553+AK553)</f>
        <v>0.1538461538</v>
      </c>
      <c r="AO553" s="39">
        <f t="shared" si="551"/>
        <v>0.4615384615</v>
      </c>
      <c r="AP553" s="39">
        <f t="shared" si="551"/>
        <v>0.1538461538</v>
      </c>
      <c r="AQ553" s="23"/>
      <c r="AR553" s="23"/>
      <c r="AS553" s="23"/>
    </row>
    <row r="554">
      <c r="A554" s="29">
        <v>7545.0</v>
      </c>
      <c r="B554" s="30">
        <v>2403.0</v>
      </c>
      <c r="C554" s="31" t="s">
        <v>0</v>
      </c>
      <c r="D554" s="5">
        <v>43.0</v>
      </c>
      <c r="E554" s="6">
        <v>97.0</v>
      </c>
      <c r="F554" s="7">
        <v>62.0</v>
      </c>
      <c r="G554" s="8">
        <v>172.0</v>
      </c>
      <c r="H554" s="9">
        <v>321.0</v>
      </c>
      <c r="I554" s="10">
        <v>128.0</v>
      </c>
      <c r="J554" s="11">
        <v>38.0</v>
      </c>
      <c r="K554" s="12">
        <v>47.0</v>
      </c>
      <c r="L554" s="13">
        <v>123.0</v>
      </c>
      <c r="M554" s="31"/>
      <c r="N554" s="14">
        <v>74.0</v>
      </c>
      <c r="O554" s="15">
        <v>112.0</v>
      </c>
      <c r="P554" s="16">
        <v>61.0</v>
      </c>
      <c r="Q554" s="17">
        <v>36.0</v>
      </c>
      <c r="R554" s="18">
        <v>153.0</v>
      </c>
      <c r="S554" s="19">
        <v>35.0</v>
      </c>
      <c r="T554" s="20">
        <v>103.0</v>
      </c>
      <c r="U554" s="21">
        <v>161.0</v>
      </c>
      <c r="V554" s="22">
        <v>109.0</v>
      </c>
      <c r="W554" s="31"/>
      <c r="X554" s="14">
        <v>59.0</v>
      </c>
      <c r="Y554" s="15">
        <v>57.0</v>
      </c>
      <c r="Z554" s="16">
        <v>75.0</v>
      </c>
      <c r="AA554" s="17">
        <v>34.0</v>
      </c>
      <c r="AB554" s="18">
        <v>148.0</v>
      </c>
      <c r="AC554" s="19">
        <v>32.0</v>
      </c>
      <c r="AD554" s="20">
        <v>73.0</v>
      </c>
      <c r="AE554" s="21">
        <v>143.0</v>
      </c>
      <c r="AF554" s="22">
        <v>68.0</v>
      </c>
      <c r="AG554" s="38"/>
      <c r="AH554" s="14">
        <v>74.0</v>
      </c>
      <c r="AI554" s="15">
        <v>112.0</v>
      </c>
      <c r="AJ554" s="16">
        <v>61.0</v>
      </c>
      <c r="AK554" s="20">
        <v>103.0</v>
      </c>
      <c r="AL554" s="21">
        <v>161.0</v>
      </c>
      <c r="AM554" s="22">
        <v>109.0</v>
      </c>
      <c r="AN554" s="39">
        <f t="shared" ref="AN554:AP554" si="552">AH554/(AH554+AK554)</f>
        <v>0.418079096</v>
      </c>
      <c r="AO554" s="39">
        <f t="shared" si="552"/>
        <v>0.4102564103</v>
      </c>
      <c r="AP554" s="39">
        <f t="shared" si="552"/>
        <v>0.3588235294</v>
      </c>
      <c r="AQ554" s="23"/>
      <c r="AR554" s="23"/>
      <c r="AS554" s="23"/>
    </row>
    <row r="555">
      <c r="A555" s="29">
        <v>7552.0</v>
      </c>
      <c r="B555" s="30">
        <v>2340.0</v>
      </c>
      <c r="C555" s="31" t="s">
        <v>0</v>
      </c>
      <c r="D555" s="5">
        <v>38.0</v>
      </c>
      <c r="E555" s="6">
        <v>74.0</v>
      </c>
      <c r="F555" s="7">
        <v>71.0</v>
      </c>
      <c r="G555" s="8">
        <v>146.0</v>
      </c>
      <c r="H555" s="9">
        <v>298.0</v>
      </c>
      <c r="I555" s="10">
        <v>180.0</v>
      </c>
      <c r="J555" s="11">
        <v>44.0</v>
      </c>
      <c r="K555" s="12">
        <v>51.0</v>
      </c>
      <c r="L555" s="13">
        <v>115.0</v>
      </c>
      <c r="M555" s="31"/>
      <c r="N555" s="14">
        <v>63.0</v>
      </c>
      <c r="O555" s="15">
        <v>88.0</v>
      </c>
      <c r="P555" s="16">
        <v>54.0</v>
      </c>
      <c r="Q555" s="17">
        <v>36.0</v>
      </c>
      <c r="R555" s="18">
        <v>150.0</v>
      </c>
      <c r="S555" s="19">
        <v>40.0</v>
      </c>
      <c r="T555" s="20">
        <v>102.0</v>
      </c>
      <c r="U555" s="21">
        <v>121.0</v>
      </c>
      <c r="V555" s="22">
        <v>136.0</v>
      </c>
      <c r="W555" s="31"/>
      <c r="X555" s="14">
        <v>53.0</v>
      </c>
      <c r="Y555" s="15">
        <v>46.0</v>
      </c>
      <c r="Z555" s="16">
        <v>75.0</v>
      </c>
      <c r="AA555" s="17">
        <v>37.0</v>
      </c>
      <c r="AB555" s="18">
        <v>148.0</v>
      </c>
      <c r="AC555" s="19">
        <v>34.0</v>
      </c>
      <c r="AD555" s="20">
        <v>70.0</v>
      </c>
      <c r="AE555" s="21">
        <v>111.0</v>
      </c>
      <c r="AF555" s="22">
        <v>97.0</v>
      </c>
      <c r="AG555" s="38"/>
      <c r="AH555" s="14">
        <v>63.0</v>
      </c>
      <c r="AI555" s="15">
        <v>88.0</v>
      </c>
      <c r="AJ555" s="16">
        <v>54.0</v>
      </c>
      <c r="AK555" s="20">
        <v>102.0</v>
      </c>
      <c r="AL555" s="21">
        <v>121.0</v>
      </c>
      <c r="AM555" s="22">
        <v>136.0</v>
      </c>
      <c r="AN555" s="39">
        <f t="shared" ref="AN555:AP555" si="553">AH555/(AH555+AK555)</f>
        <v>0.3818181818</v>
      </c>
      <c r="AO555" s="39">
        <f t="shared" si="553"/>
        <v>0.4210526316</v>
      </c>
      <c r="AP555" s="39">
        <f t="shared" si="553"/>
        <v>0.2842105263</v>
      </c>
      <c r="AQ555" s="23"/>
      <c r="AR555" s="23"/>
      <c r="AS555" s="23"/>
    </row>
    <row r="556">
      <c r="A556" s="29">
        <v>7553.0</v>
      </c>
      <c r="B556" s="30">
        <v>3441.0</v>
      </c>
      <c r="C556" s="31" t="s">
        <v>0</v>
      </c>
      <c r="D556" s="5">
        <v>48.0</v>
      </c>
      <c r="E556" s="6">
        <v>56.0</v>
      </c>
      <c r="F556" s="7">
        <v>91.0</v>
      </c>
      <c r="G556" s="8">
        <v>196.0</v>
      </c>
      <c r="H556" s="9">
        <v>358.0</v>
      </c>
      <c r="I556" s="10">
        <v>239.0</v>
      </c>
      <c r="J556" s="11">
        <v>65.0</v>
      </c>
      <c r="K556" s="12">
        <v>95.0</v>
      </c>
      <c r="L556" s="13">
        <v>131.0</v>
      </c>
      <c r="M556" s="31"/>
      <c r="N556" s="14">
        <v>58.0</v>
      </c>
      <c r="O556" s="15">
        <v>87.0</v>
      </c>
      <c r="P556" s="16">
        <v>88.0</v>
      </c>
      <c r="Q556" s="17">
        <v>80.0</v>
      </c>
      <c r="R556" s="18">
        <v>236.0</v>
      </c>
      <c r="S556" s="19">
        <v>73.0</v>
      </c>
      <c r="T556" s="20">
        <v>108.0</v>
      </c>
      <c r="U556" s="21">
        <v>89.0</v>
      </c>
      <c r="V556" s="22">
        <v>172.0</v>
      </c>
      <c r="W556" s="31"/>
      <c r="X556" s="14">
        <v>47.0</v>
      </c>
      <c r="Y556" s="15">
        <v>53.0</v>
      </c>
      <c r="Z556" s="16">
        <v>95.0</v>
      </c>
      <c r="AA556" s="17">
        <v>76.0</v>
      </c>
      <c r="AB556" s="18">
        <v>230.0</v>
      </c>
      <c r="AC556" s="19">
        <v>66.0</v>
      </c>
      <c r="AD556" s="20">
        <v>75.0</v>
      </c>
      <c r="AE556" s="21">
        <v>79.0</v>
      </c>
      <c r="AF556" s="22">
        <v>104.0</v>
      </c>
      <c r="AG556" s="38"/>
      <c r="AH556" s="14">
        <v>58.0</v>
      </c>
      <c r="AI556" s="15">
        <v>87.0</v>
      </c>
      <c r="AJ556" s="16">
        <v>88.0</v>
      </c>
      <c r="AK556" s="20">
        <v>108.0</v>
      </c>
      <c r="AL556" s="21">
        <v>89.0</v>
      </c>
      <c r="AM556" s="22">
        <v>172.0</v>
      </c>
      <c r="AN556" s="39">
        <f t="shared" ref="AN556:AP556" si="554">AH556/(AH556+AK556)</f>
        <v>0.3493975904</v>
      </c>
      <c r="AO556" s="39">
        <f t="shared" si="554"/>
        <v>0.4943181818</v>
      </c>
      <c r="AP556" s="39">
        <f t="shared" si="554"/>
        <v>0.3384615385</v>
      </c>
      <c r="AQ556" s="23"/>
      <c r="AR556" s="23"/>
      <c r="AS556" s="23"/>
    </row>
    <row r="557">
      <c r="A557" s="29">
        <v>7562.0</v>
      </c>
      <c r="B557" s="30">
        <v>3086.0</v>
      </c>
      <c r="C557" s="31" t="s">
        <v>0</v>
      </c>
      <c r="D557" s="5">
        <v>51.0</v>
      </c>
      <c r="E557" s="6">
        <v>66.0</v>
      </c>
      <c r="F557" s="7">
        <v>104.0</v>
      </c>
      <c r="G557" s="8">
        <v>229.0</v>
      </c>
      <c r="H557" s="9">
        <v>359.0</v>
      </c>
      <c r="I557" s="10">
        <v>216.0</v>
      </c>
      <c r="J557" s="11">
        <v>53.0</v>
      </c>
      <c r="K557" s="12">
        <v>91.0</v>
      </c>
      <c r="L557" s="13">
        <v>138.0</v>
      </c>
      <c r="M557" s="31"/>
      <c r="N557" s="14">
        <v>91.0</v>
      </c>
      <c r="O557" s="15">
        <v>100.0</v>
      </c>
      <c r="P557" s="16">
        <v>90.0</v>
      </c>
      <c r="Q557" s="17">
        <v>50.0</v>
      </c>
      <c r="R557" s="18">
        <v>179.0</v>
      </c>
      <c r="S557" s="19">
        <v>50.0</v>
      </c>
      <c r="T557" s="20">
        <v>135.0</v>
      </c>
      <c r="U557" s="21">
        <v>132.0</v>
      </c>
      <c r="V557" s="22">
        <v>185.0</v>
      </c>
      <c r="W557" s="31"/>
      <c r="X557" s="14">
        <v>60.0</v>
      </c>
      <c r="Y557" s="15">
        <v>39.0</v>
      </c>
      <c r="Z557" s="16">
        <v>102.0</v>
      </c>
      <c r="AA557" s="17">
        <v>44.0</v>
      </c>
      <c r="AB557" s="18">
        <v>162.0</v>
      </c>
      <c r="AC557" s="19">
        <v>47.0</v>
      </c>
      <c r="AD557" s="20">
        <v>90.0</v>
      </c>
      <c r="AE557" s="21">
        <v>121.0</v>
      </c>
      <c r="AF557" s="22">
        <v>131.0</v>
      </c>
      <c r="AG557" s="38"/>
      <c r="AH557" s="14">
        <v>91.0</v>
      </c>
      <c r="AI557" s="15">
        <v>100.0</v>
      </c>
      <c r="AJ557" s="16">
        <v>90.0</v>
      </c>
      <c r="AK557" s="20">
        <v>135.0</v>
      </c>
      <c r="AL557" s="21">
        <v>132.0</v>
      </c>
      <c r="AM557" s="22">
        <v>185.0</v>
      </c>
      <c r="AN557" s="39">
        <f t="shared" ref="AN557:AP557" si="555">AH557/(AH557+AK557)</f>
        <v>0.4026548673</v>
      </c>
      <c r="AO557" s="39">
        <f t="shared" si="555"/>
        <v>0.4310344828</v>
      </c>
      <c r="AP557" s="39">
        <f t="shared" si="555"/>
        <v>0.3272727273</v>
      </c>
      <c r="AQ557" s="23"/>
      <c r="AR557" s="23"/>
      <c r="AS557" s="23"/>
    </row>
    <row r="558">
      <c r="A558" s="29">
        <v>7569.0</v>
      </c>
      <c r="B558" s="30">
        <v>2745.0</v>
      </c>
      <c r="C558" s="31" t="s">
        <v>0</v>
      </c>
      <c r="D558" s="5">
        <v>25.0</v>
      </c>
      <c r="E558" s="6">
        <v>55.0</v>
      </c>
      <c r="F558" s="7">
        <v>32.0</v>
      </c>
      <c r="G558" s="8">
        <v>66.0</v>
      </c>
      <c r="H558" s="9">
        <v>228.0</v>
      </c>
      <c r="I558" s="10">
        <v>80.0</v>
      </c>
      <c r="J558" s="11">
        <v>29.0</v>
      </c>
      <c r="K558" s="12">
        <v>23.0</v>
      </c>
      <c r="L558" s="13">
        <v>103.0</v>
      </c>
      <c r="M558" s="31"/>
      <c r="N558" s="14">
        <v>20.0</v>
      </c>
      <c r="O558" s="15">
        <v>38.0</v>
      </c>
      <c r="P558" s="16">
        <v>25.0</v>
      </c>
      <c r="Q558" s="17">
        <v>42.0</v>
      </c>
      <c r="R558" s="18">
        <v>212.0</v>
      </c>
      <c r="S558" s="19">
        <v>37.0</v>
      </c>
      <c r="T558" s="20">
        <v>41.0</v>
      </c>
      <c r="U558" s="21">
        <v>55.0</v>
      </c>
      <c r="V558" s="22">
        <v>61.0</v>
      </c>
      <c r="W558" s="31"/>
      <c r="X558" s="14">
        <v>23.0</v>
      </c>
      <c r="Y558" s="15">
        <v>20.0</v>
      </c>
      <c r="Z558" s="16">
        <v>35.0</v>
      </c>
      <c r="AA558" s="17">
        <v>38.0</v>
      </c>
      <c r="AB558" s="18">
        <v>219.0</v>
      </c>
      <c r="AC558" s="19">
        <v>36.0</v>
      </c>
      <c r="AD558" s="20">
        <v>27.0</v>
      </c>
      <c r="AE558" s="21">
        <v>48.0</v>
      </c>
      <c r="AF558" s="22">
        <v>32.0</v>
      </c>
      <c r="AG558" s="38"/>
      <c r="AH558" s="14">
        <v>20.0</v>
      </c>
      <c r="AI558" s="15">
        <v>38.0</v>
      </c>
      <c r="AJ558" s="16">
        <v>25.0</v>
      </c>
      <c r="AK558" s="20">
        <v>41.0</v>
      </c>
      <c r="AL558" s="21">
        <v>55.0</v>
      </c>
      <c r="AM558" s="22">
        <v>61.0</v>
      </c>
      <c r="AN558" s="39">
        <f t="shared" ref="AN558:AP558" si="556">AH558/(AH558+AK558)</f>
        <v>0.3278688525</v>
      </c>
      <c r="AO558" s="39">
        <f t="shared" si="556"/>
        <v>0.4086021505</v>
      </c>
      <c r="AP558" s="39">
        <f t="shared" si="556"/>
        <v>0.2906976744</v>
      </c>
      <c r="AQ558" s="23"/>
      <c r="AR558" s="23"/>
      <c r="AS558" s="23"/>
    </row>
    <row r="559">
      <c r="A559" s="29">
        <v>7570.0</v>
      </c>
      <c r="B559" s="30">
        <v>2437.0</v>
      </c>
      <c r="C559" s="31" t="s">
        <v>0</v>
      </c>
      <c r="D559" s="5">
        <v>11.0</v>
      </c>
      <c r="E559" s="6">
        <v>46.0</v>
      </c>
      <c r="F559" s="7">
        <v>35.0</v>
      </c>
      <c r="G559" s="8">
        <v>71.0</v>
      </c>
      <c r="H559" s="9">
        <v>132.0</v>
      </c>
      <c r="I559" s="10">
        <v>72.0</v>
      </c>
      <c r="J559" s="11">
        <v>24.0</v>
      </c>
      <c r="K559" s="12">
        <v>35.0</v>
      </c>
      <c r="L559" s="13">
        <v>62.0</v>
      </c>
      <c r="M559" s="31"/>
      <c r="N559" s="14">
        <v>26.0</v>
      </c>
      <c r="O559" s="15">
        <v>23.0</v>
      </c>
      <c r="P559" s="16">
        <v>28.0</v>
      </c>
      <c r="Q559" s="17">
        <v>27.0</v>
      </c>
      <c r="R559" s="18">
        <v>112.0</v>
      </c>
      <c r="S559" s="19">
        <v>28.0</v>
      </c>
      <c r="T559" s="20">
        <v>38.0</v>
      </c>
      <c r="U559" s="21">
        <v>29.0</v>
      </c>
      <c r="V559" s="22">
        <v>66.0</v>
      </c>
      <c r="W559" s="31"/>
      <c r="X559" s="14">
        <v>18.0</v>
      </c>
      <c r="Y559" s="15">
        <v>9.0</v>
      </c>
      <c r="Z559" s="16">
        <v>36.0</v>
      </c>
      <c r="AA559" s="17">
        <v>30.0</v>
      </c>
      <c r="AB559" s="18">
        <v>111.0</v>
      </c>
      <c r="AC559" s="19">
        <v>24.0</v>
      </c>
      <c r="AD559" s="20">
        <v>26.0</v>
      </c>
      <c r="AE559" s="21">
        <v>32.0</v>
      </c>
      <c r="AF559" s="22">
        <v>48.0</v>
      </c>
      <c r="AG559" s="38"/>
      <c r="AH559" s="14">
        <v>26.0</v>
      </c>
      <c r="AI559" s="15">
        <v>23.0</v>
      </c>
      <c r="AJ559" s="16">
        <v>28.0</v>
      </c>
      <c r="AK559" s="20">
        <v>38.0</v>
      </c>
      <c r="AL559" s="21">
        <v>29.0</v>
      </c>
      <c r="AM559" s="22">
        <v>66.0</v>
      </c>
      <c r="AN559" s="39">
        <f t="shared" ref="AN559:AP559" si="557">AH559/(AH559+AK559)</f>
        <v>0.40625</v>
      </c>
      <c r="AO559" s="39">
        <f t="shared" si="557"/>
        <v>0.4423076923</v>
      </c>
      <c r="AP559" s="39">
        <f t="shared" si="557"/>
        <v>0.2978723404</v>
      </c>
      <c r="AQ559" s="23"/>
      <c r="AR559" s="23"/>
      <c r="AS559" s="23"/>
    </row>
    <row r="560">
      <c r="A560" s="29">
        <v>7582.0</v>
      </c>
      <c r="B560" s="30">
        <v>848.0</v>
      </c>
      <c r="C560" s="31" t="s">
        <v>0</v>
      </c>
      <c r="D560" s="5">
        <v>10.0</v>
      </c>
      <c r="E560" s="6">
        <v>7.0</v>
      </c>
      <c r="F560" s="7">
        <v>13.0</v>
      </c>
      <c r="G560" s="8">
        <v>42.0</v>
      </c>
      <c r="H560" s="9">
        <v>56.0</v>
      </c>
      <c r="I560" s="10">
        <v>20.0</v>
      </c>
      <c r="J560" s="11">
        <v>13.0</v>
      </c>
      <c r="K560" s="12">
        <v>10.0</v>
      </c>
      <c r="L560" s="13">
        <v>30.0</v>
      </c>
      <c r="M560" s="31"/>
      <c r="N560" s="14">
        <v>16.0</v>
      </c>
      <c r="O560" s="15">
        <v>10.0</v>
      </c>
      <c r="P560" s="16">
        <v>9.0</v>
      </c>
      <c r="Q560" s="17">
        <v>18.0</v>
      </c>
      <c r="R560" s="18">
        <v>49.0</v>
      </c>
      <c r="S560" s="19">
        <v>5.0</v>
      </c>
      <c r="T560" s="20">
        <v>20.0</v>
      </c>
      <c r="U560" s="21">
        <v>17.0</v>
      </c>
      <c r="V560" s="22">
        <v>27.0</v>
      </c>
      <c r="W560" s="31"/>
      <c r="X560" s="14">
        <v>4.0</v>
      </c>
      <c r="Y560" s="15">
        <v>6.0</v>
      </c>
      <c r="Z560" s="16">
        <v>9.0</v>
      </c>
      <c r="AA560" s="17">
        <v>17.0</v>
      </c>
      <c r="AB560" s="18">
        <v>45.0</v>
      </c>
      <c r="AC560" s="19">
        <v>5.0</v>
      </c>
      <c r="AD560" s="20">
        <v>20.0</v>
      </c>
      <c r="AE560" s="21">
        <v>15.0</v>
      </c>
      <c r="AF560" s="22">
        <v>21.0</v>
      </c>
      <c r="AG560" s="38"/>
      <c r="AH560" s="14">
        <v>16.0</v>
      </c>
      <c r="AI560" s="15">
        <v>10.0</v>
      </c>
      <c r="AJ560" s="16">
        <v>9.0</v>
      </c>
      <c r="AK560" s="20">
        <v>20.0</v>
      </c>
      <c r="AL560" s="21">
        <v>17.0</v>
      </c>
      <c r="AM560" s="22">
        <v>27.0</v>
      </c>
      <c r="AN560" s="39">
        <f t="shared" ref="AN560:AP560" si="558">AH560/(AH560+AK560)</f>
        <v>0.4444444444</v>
      </c>
      <c r="AO560" s="39">
        <f t="shared" si="558"/>
        <v>0.3703703704</v>
      </c>
      <c r="AP560" s="39">
        <f t="shared" si="558"/>
        <v>0.25</v>
      </c>
      <c r="AQ560" s="23"/>
      <c r="AR560" s="23"/>
      <c r="AS560" s="23"/>
    </row>
    <row r="561">
      <c r="A561" s="29">
        <v>7592.0</v>
      </c>
      <c r="B561" s="30">
        <v>3258.0</v>
      </c>
      <c r="C561" s="31" t="s">
        <v>0</v>
      </c>
      <c r="D561" s="5">
        <v>44.0</v>
      </c>
      <c r="E561" s="6">
        <v>57.0</v>
      </c>
      <c r="F561" s="7">
        <v>46.0</v>
      </c>
      <c r="G561" s="8">
        <v>134.0</v>
      </c>
      <c r="H561" s="9">
        <v>208.0</v>
      </c>
      <c r="I561" s="10">
        <v>108.0</v>
      </c>
      <c r="J561" s="11">
        <v>54.0</v>
      </c>
      <c r="K561" s="12">
        <v>62.0</v>
      </c>
      <c r="L561" s="13">
        <v>127.0</v>
      </c>
      <c r="M561" s="31"/>
      <c r="N561" s="14">
        <v>57.0</v>
      </c>
      <c r="O561" s="15">
        <v>59.0</v>
      </c>
      <c r="P561" s="16">
        <v>48.0</v>
      </c>
      <c r="Q561" s="17">
        <v>64.0</v>
      </c>
      <c r="R561" s="18">
        <v>172.0</v>
      </c>
      <c r="S561" s="19">
        <v>41.0</v>
      </c>
      <c r="T561" s="20">
        <v>79.0</v>
      </c>
      <c r="U561" s="21">
        <v>68.0</v>
      </c>
      <c r="V561" s="22">
        <v>102.0</v>
      </c>
      <c r="W561" s="31"/>
      <c r="X561" s="14">
        <v>41.0</v>
      </c>
      <c r="Y561" s="15">
        <v>33.0</v>
      </c>
      <c r="Z561" s="16">
        <v>60.0</v>
      </c>
      <c r="AA561" s="17">
        <v>66.0</v>
      </c>
      <c r="AB561" s="18">
        <v>168.0</v>
      </c>
      <c r="AC561" s="19">
        <v>38.0</v>
      </c>
      <c r="AD561" s="20">
        <v>72.0</v>
      </c>
      <c r="AE561" s="21">
        <v>61.0</v>
      </c>
      <c r="AF561" s="22">
        <v>59.0</v>
      </c>
      <c r="AG561" s="38"/>
      <c r="AH561" s="14">
        <v>57.0</v>
      </c>
      <c r="AI561" s="15">
        <v>59.0</v>
      </c>
      <c r="AJ561" s="16">
        <v>48.0</v>
      </c>
      <c r="AK561" s="20">
        <v>79.0</v>
      </c>
      <c r="AL561" s="21">
        <v>68.0</v>
      </c>
      <c r="AM561" s="22">
        <v>102.0</v>
      </c>
      <c r="AN561" s="39">
        <f t="shared" ref="AN561:AP561" si="559">AH561/(AH561+AK561)</f>
        <v>0.4191176471</v>
      </c>
      <c r="AO561" s="39">
        <f t="shared" si="559"/>
        <v>0.4645669291</v>
      </c>
      <c r="AP561" s="39">
        <f t="shared" si="559"/>
        <v>0.32</v>
      </c>
      <c r="AQ561" s="23"/>
      <c r="AR561" s="23"/>
      <c r="AS561" s="23"/>
    </row>
    <row r="562">
      <c r="A562" s="29">
        <v>7595.0</v>
      </c>
      <c r="B562" s="30">
        <v>1017.0</v>
      </c>
      <c r="C562" s="31" t="s">
        <v>0</v>
      </c>
      <c r="D562" s="5">
        <v>15.0</v>
      </c>
      <c r="E562" s="6">
        <v>35.0</v>
      </c>
      <c r="F562" s="7">
        <v>18.0</v>
      </c>
      <c r="G562" s="8">
        <v>42.0</v>
      </c>
      <c r="H562" s="9">
        <v>83.0</v>
      </c>
      <c r="I562" s="10">
        <v>51.0</v>
      </c>
      <c r="J562" s="11">
        <v>29.0</v>
      </c>
      <c r="K562" s="12">
        <v>23.0</v>
      </c>
      <c r="L562" s="13">
        <v>43.0</v>
      </c>
      <c r="M562" s="31"/>
      <c r="N562" s="14">
        <v>19.0</v>
      </c>
      <c r="O562" s="15">
        <v>41.0</v>
      </c>
      <c r="P562" s="16">
        <v>22.0</v>
      </c>
      <c r="Q562" s="17">
        <v>7.0</v>
      </c>
      <c r="R562" s="18">
        <v>37.0</v>
      </c>
      <c r="S562" s="19">
        <v>11.0</v>
      </c>
      <c r="T562" s="20">
        <v>49.0</v>
      </c>
      <c r="U562" s="21">
        <v>55.0</v>
      </c>
      <c r="V562" s="22">
        <v>54.0</v>
      </c>
      <c r="W562" s="31"/>
      <c r="X562" s="14">
        <v>18.0</v>
      </c>
      <c r="Y562" s="15">
        <v>26.0</v>
      </c>
      <c r="Z562" s="16">
        <v>18.0</v>
      </c>
      <c r="AA562" s="17">
        <v>8.0</v>
      </c>
      <c r="AB562" s="18">
        <v>37.0</v>
      </c>
      <c r="AC562" s="19">
        <v>9.0</v>
      </c>
      <c r="AD562" s="20">
        <v>34.0</v>
      </c>
      <c r="AE562" s="21">
        <v>51.0</v>
      </c>
      <c r="AF562" s="22">
        <v>39.0</v>
      </c>
      <c r="AG562" s="38"/>
      <c r="AH562" s="14">
        <v>19.0</v>
      </c>
      <c r="AI562" s="15">
        <v>41.0</v>
      </c>
      <c r="AJ562" s="16">
        <v>22.0</v>
      </c>
      <c r="AK562" s="20">
        <v>49.0</v>
      </c>
      <c r="AL562" s="21">
        <v>55.0</v>
      </c>
      <c r="AM562" s="22">
        <v>54.0</v>
      </c>
      <c r="AN562" s="39">
        <f t="shared" ref="AN562:AP562" si="560">AH562/(AH562+AK562)</f>
        <v>0.2794117647</v>
      </c>
      <c r="AO562" s="39">
        <f t="shared" si="560"/>
        <v>0.4270833333</v>
      </c>
      <c r="AP562" s="39">
        <f t="shared" si="560"/>
        <v>0.2894736842</v>
      </c>
      <c r="AQ562" s="23"/>
      <c r="AR562" s="23"/>
      <c r="AS562" s="23"/>
    </row>
    <row r="563">
      <c r="A563" s="29">
        <v>7601.0</v>
      </c>
      <c r="B563" s="30">
        <v>3279.0</v>
      </c>
      <c r="C563" s="31" t="s">
        <v>0</v>
      </c>
      <c r="D563" s="5">
        <v>43.0</v>
      </c>
      <c r="E563" s="6">
        <v>55.0</v>
      </c>
      <c r="F563" s="7">
        <v>83.0</v>
      </c>
      <c r="G563" s="8">
        <v>175.0</v>
      </c>
      <c r="H563" s="9">
        <v>237.0</v>
      </c>
      <c r="I563" s="10">
        <v>167.0</v>
      </c>
      <c r="J563" s="11">
        <v>50.0</v>
      </c>
      <c r="K563" s="12">
        <v>59.0</v>
      </c>
      <c r="L563" s="13">
        <v>115.0</v>
      </c>
      <c r="M563" s="31"/>
      <c r="N563" s="14">
        <v>58.0</v>
      </c>
      <c r="O563" s="15">
        <v>64.0</v>
      </c>
      <c r="P563" s="16">
        <v>82.0</v>
      </c>
      <c r="Q563" s="17">
        <v>54.0</v>
      </c>
      <c r="R563" s="18">
        <v>178.0</v>
      </c>
      <c r="S563" s="19">
        <v>50.0</v>
      </c>
      <c r="T563" s="20">
        <v>126.0</v>
      </c>
      <c r="U563" s="21">
        <v>90.0</v>
      </c>
      <c r="V563" s="22">
        <v>135.0</v>
      </c>
      <c r="W563" s="31"/>
      <c r="X563" s="14">
        <v>46.0</v>
      </c>
      <c r="Y563" s="15">
        <v>39.0</v>
      </c>
      <c r="Z563" s="16">
        <v>98.0</v>
      </c>
      <c r="AA563" s="17">
        <v>55.0</v>
      </c>
      <c r="AB563" s="18">
        <v>176.0</v>
      </c>
      <c r="AC563" s="19">
        <v>47.0</v>
      </c>
      <c r="AD563" s="20">
        <v>88.0</v>
      </c>
      <c r="AE563" s="21">
        <v>77.0</v>
      </c>
      <c r="AF563" s="22">
        <v>98.0</v>
      </c>
      <c r="AG563" s="38"/>
      <c r="AH563" s="14">
        <v>58.0</v>
      </c>
      <c r="AI563" s="15">
        <v>64.0</v>
      </c>
      <c r="AJ563" s="16">
        <v>82.0</v>
      </c>
      <c r="AK563" s="20">
        <v>126.0</v>
      </c>
      <c r="AL563" s="21">
        <v>90.0</v>
      </c>
      <c r="AM563" s="22">
        <v>135.0</v>
      </c>
      <c r="AN563" s="39">
        <f t="shared" ref="AN563:AP563" si="561">AH563/(AH563+AK563)</f>
        <v>0.3152173913</v>
      </c>
      <c r="AO563" s="39">
        <f t="shared" si="561"/>
        <v>0.4155844156</v>
      </c>
      <c r="AP563" s="39">
        <f t="shared" si="561"/>
        <v>0.3778801843</v>
      </c>
      <c r="AQ563" s="23"/>
      <c r="AR563" s="23"/>
      <c r="AS563" s="23"/>
    </row>
    <row r="564">
      <c r="A564" s="29">
        <v>7603.0</v>
      </c>
      <c r="B564" s="30">
        <v>2155.0</v>
      </c>
      <c r="C564" s="31" t="s">
        <v>0</v>
      </c>
      <c r="D564" s="5">
        <v>20.0</v>
      </c>
      <c r="E564" s="6">
        <v>27.0</v>
      </c>
      <c r="F564" s="7">
        <v>46.0</v>
      </c>
      <c r="G564" s="8">
        <v>114.0</v>
      </c>
      <c r="H564" s="9">
        <v>142.0</v>
      </c>
      <c r="I564" s="10">
        <v>126.0</v>
      </c>
      <c r="J564" s="11">
        <v>28.0</v>
      </c>
      <c r="K564" s="12">
        <v>49.0</v>
      </c>
      <c r="L564" s="13">
        <v>75.0</v>
      </c>
      <c r="M564" s="31"/>
      <c r="N564" s="14">
        <v>21.0</v>
      </c>
      <c r="O564" s="15">
        <v>34.0</v>
      </c>
      <c r="P564" s="16">
        <v>46.0</v>
      </c>
      <c r="Q564" s="17">
        <v>36.0</v>
      </c>
      <c r="R564" s="18">
        <v>95.0</v>
      </c>
      <c r="S564" s="19">
        <v>31.0</v>
      </c>
      <c r="T564" s="20">
        <v>83.0</v>
      </c>
      <c r="U564" s="21">
        <v>72.0</v>
      </c>
      <c r="V564" s="22">
        <v>112.0</v>
      </c>
      <c r="W564" s="31"/>
      <c r="X564" s="14">
        <v>30.0</v>
      </c>
      <c r="Y564" s="15">
        <v>10.0</v>
      </c>
      <c r="Z564" s="16">
        <v>57.0</v>
      </c>
      <c r="AA564" s="17">
        <v>37.0</v>
      </c>
      <c r="AB564" s="18">
        <v>96.0</v>
      </c>
      <c r="AC564" s="19">
        <v>28.0</v>
      </c>
      <c r="AD564" s="20">
        <v>59.0</v>
      </c>
      <c r="AE564" s="21">
        <v>67.0</v>
      </c>
      <c r="AF564" s="22">
        <v>69.0</v>
      </c>
      <c r="AG564" s="38"/>
      <c r="AH564" s="14">
        <v>21.0</v>
      </c>
      <c r="AI564" s="15">
        <v>34.0</v>
      </c>
      <c r="AJ564" s="16">
        <v>46.0</v>
      </c>
      <c r="AK564" s="20">
        <v>83.0</v>
      </c>
      <c r="AL564" s="21">
        <v>72.0</v>
      </c>
      <c r="AM564" s="22">
        <v>112.0</v>
      </c>
      <c r="AN564" s="39">
        <f t="shared" ref="AN564:AP564" si="562">AH564/(AH564+AK564)</f>
        <v>0.2019230769</v>
      </c>
      <c r="AO564" s="39">
        <f t="shared" si="562"/>
        <v>0.320754717</v>
      </c>
      <c r="AP564" s="39">
        <f t="shared" si="562"/>
        <v>0.2911392405</v>
      </c>
      <c r="AQ564" s="23"/>
      <c r="AR564" s="23"/>
      <c r="AS564" s="23"/>
    </row>
    <row r="565">
      <c r="A565" s="29">
        <v>7604.0</v>
      </c>
      <c r="B565" s="30">
        <v>2899.0</v>
      </c>
      <c r="C565" s="31" t="s">
        <v>0</v>
      </c>
      <c r="D565" s="5">
        <v>28.0</v>
      </c>
      <c r="E565" s="6">
        <v>55.0</v>
      </c>
      <c r="F565" s="7">
        <v>47.0</v>
      </c>
      <c r="G565" s="8">
        <v>127.0</v>
      </c>
      <c r="H565" s="9">
        <v>222.0</v>
      </c>
      <c r="I565" s="10">
        <v>128.0</v>
      </c>
      <c r="J565" s="11">
        <v>53.0</v>
      </c>
      <c r="K565" s="12">
        <v>42.0</v>
      </c>
      <c r="L565" s="13">
        <v>82.0</v>
      </c>
      <c r="M565" s="31"/>
      <c r="N565" s="14">
        <v>53.0</v>
      </c>
      <c r="O565" s="15">
        <v>35.0</v>
      </c>
      <c r="P565" s="16">
        <v>50.0</v>
      </c>
      <c r="Q565" s="17">
        <v>51.0</v>
      </c>
      <c r="R565" s="18">
        <v>157.0</v>
      </c>
      <c r="S565" s="19">
        <v>35.0</v>
      </c>
      <c r="T565" s="20">
        <v>71.0</v>
      </c>
      <c r="U565" s="21">
        <v>81.0</v>
      </c>
      <c r="V565" s="22">
        <v>98.0</v>
      </c>
      <c r="W565" s="31"/>
      <c r="X565" s="14">
        <v>33.0</v>
      </c>
      <c r="Y565" s="15">
        <v>18.0</v>
      </c>
      <c r="Z565" s="16">
        <v>70.0</v>
      </c>
      <c r="AA565" s="17">
        <v>51.0</v>
      </c>
      <c r="AB565" s="18">
        <v>153.0</v>
      </c>
      <c r="AC565" s="19">
        <v>35.0</v>
      </c>
      <c r="AD565" s="20">
        <v>64.0</v>
      </c>
      <c r="AE565" s="21">
        <v>73.0</v>
      </c>
      <c r="AF565" s="22">
        <v>70.0</v>
      </c>
      <c r="AG565" s="38"/>
      <c r="AH565" s="14">
        <v>53.0</v>
      </c>
      <c r="AI565" s="15">
        <v>35.0</v>
      </c>
      <c r="AJ565" s="16">
        <v>50.0</v>
      </c>
      <c r="AK565" s="20">
        <v>71.0</v>
      </c>
      <c r="AL565" s="21">
        <v>81.0</v>
      </c>
      <c r="AM565" s="22">
        <v>98.0</v>
      </c>
      <c r="AN565" s="39">
        <f t="shared" ref="AN565:AP565" si="563">AH565/(AH565+AK565)</f>
        <v>0.4274193548</v>
      </c>
      <c r="AO565" s="39">
        <f t="shared" si="563"/>
        <v>0.3017241379</v>
      </c>
      <c r="AP565" s="39">
        <f t="shared" si="563"/>
        <v>0.3378378378</v>
      </c>
      <c r="AQ565" s="23"/>
      <c r="AR565" s="23"/>
      <c r="AS565" s="23"/>
    </row>
    <row r="566">
      <c r="A566" s="29">
        <v>7611.0</v>
      </c>
      <c r="B566" s="30">
        <v>3454.0</v>
      </c>
      <c r="C566" s="31" t="s">
        <v>0</v>
      </c>
      <c r="D566" s="5">
        <v>46.0</v>
      </c>
      <c r="E566" s="6">
        <v>66.0</v>
      </c>
      <c r="F566" s="7">
        <v>50.0</v>
      </c>
      <c r="G566" s="8">
        <v>138.0</v>
      </c>
      <c r="H566" s="9">
        <v>287.0</v>
      </c>
      <c r="I566" s="10">
        <v>95.0</v>
      </c>
      <c r="J566" s="11">
        <v>74.0</v>
      </c>
      <c r="K566" s="12">
        <v>42.0</v>
      </c>
      <c r="L566" s="13">
        <v>149.0</v>
      </c>
      <c r="M566" s="31"/>
      <c r="N566" s="14">
        <v>57.0</v>
      </c>
      <c r="O566" s="15">
        <v>55.0</v>
      </c>
      <c r="P566" s="16">
        <v>42.0</v>
      </c>
      <c r="Q566" s="17">
        <v>73.0</v>
      </c>
      <c r="R566" s="18">
        <v>207.0</v>
      </c>
      <c r="S566" s="19">
        <v>27.0</v>
      </c>
      <c r="T566" s="20">
        <v>97.0</v>
      </c>
      <c r="U566" s="21">
        <v>142.0</v>
      </c>
      <c r="V566" s="22">
        <v>97.0</v>
      </c>
      <c r="W566" s="31"/>
      <c r="X566" s="14">
        <v>37.0</v>
      </c>
      <c r="Y566" s="15">
        <v>39.0</v>
      </c>
      <c r="Z566" s="16">
        <v>58.0</v>
      </c>
      <c r="AA566" s="17">
        <v>75.0</v>
      </c>
      <c r="AB566" s="18">
        <v>208.0</v>
      </c>
      <c r="AC566" s="19">
        <v>26.0</v>
      </c>
      <c r="AD566" s="20">
        <v>70.0</v>
      </c>
      <c r="AE566" s="21">
        <v>99.0</v>
      </c>
      <c r="AF566" s="22">
        <v>56.0</v>
      </c>
      <c r="AG566" s="38"/>
      <c r="AH566" s="14">
        <v>57.0</v>
      </c>
      <c r="AI566" s="15">
        <v>55.0</v>
      </c>
      <c r="AJ566" s="16">
        <v>42.0</v>
      </c>
      <c r="AK566" s="20">
        <v>97.0</v>
      </c>
      <c r="AL566" s="21">
        <v>142.0</v>
      </c>
      <c r="AM566" s="22">
        <v>97.0</v>
      </c>
      <c r="AN566" s="39">
        <f t="shared" ref="AN566:AP566" si="564">AH566/(AH566+AK566)</f>
        <v>0.3701298701</v>
      </c>
      <c r="AO566" s="39">
        <f t="shared" si="564"/>
        <v>0.2791878173</v>
      </c>
      <c r="AP566" s="39">
        <f t="shared" si="564"/>
        <v>0.3021582734</v>
      </c>
      <c r="AQ566" s="23"/>
      <c r="AR566" s="23"/>
      <c r="AS566" s="23"/>
    </row>
    <row r="567">
      <c r="A567" s="29">
        <v>7614.0</v>
      </c>
      <c r="B567" s="30">
        <v>3095.0</v>
      </c>
      <c r="C567" s="31" t="s">
        <v>0</v>
      </c>
      <c r="D567" s="5">
        <v>33.0</v>
      </c>
      <c r="E567" s="6">
        <v>85.0</v>
      </c>
      <c r="F567" s="7">
        <v>51.0</v>
      </c>
      <c r="G567" s="8">
        <v>125.0</v>
      </c>
      <c r="H567" s="9">
        <v>202.0</v>
      </c>
      <c r="I567" s="10">
        <v>70.0</v>
      </c>
      <c r="J567" s="11">
        <v>49.0</v>
      </c>
      <c r="K567" s="12">
        <v>15.0</v>
      </c>
      <c r="L567" s="13">
        <v>119.0</v>
      </c>
      <c r="M567" s="31"/>
      <c r="N567" s="14">
        <v>36.0</v>
      </c>
      <c r="O567" s="15">
        <v>43.0</v>
      </c>
      <c r="P567" s="16">
        <v>38.0</v>
      </c>
      <c r="Q567" s="17">
        <v>55.0</v>
      </c>
      <c r="R567" s="18">
        <v>194.0</v>
      </c>
      <c r="S567" s="19">
        <v>22.0</v>
      </c>
      <c r="T567" s="20">
        <v>86.0</v>
      </c>
      <c r="U567" s="21">
        <v>76.0</v>
      </c>
      <c r="V567" s="22">
        <v>54.0</v>
      </c>
      <c r="W567" s="31"/>
      <c r="X567" s="14">
        <v>21.0</v>
      </c>
      <c r="Y567" s="15">
        <v>31.0</v>
      </c>
      <c r="Z567" s="16">
        <v>50.0</v>
      </c>
      <c r="AA567" s="17">
        <v>52.0</v>
      </c>
      <c r="AB567" s="18">
        <v>198.0</v>
      </c>
      <c r="AC567" s="19">
        <v>22.0</v>
      </c>
      <c r="AD567" s="20">
        <v>74.0</v>
      </c>
      <c r="AE567" s="21">
        <v>63.0</v>
      </c>
      <c r="AF567" s="22">
        <v>35.0</v>
      </c>
      <c r="AG567" s="38"/>
      <c r="AH567" s="14">
        <v>36.0</v>
      </c>
      <c r="AI567" s="15">
        <v>43.0</v>
      </c>
      <c r="AJ567" s="16">
        <v>38.0</v>
      </c>
      <c r="AK567" s="20">
        <v>86.0</v>
      </c>
      <c r="AL567" s="21">
        <v>76.0</v>
      </c>
      <c r="AM567" s="22">
        <v>54.0</v>
      </c>
      <c r="AN567" s="39">
        <f t="shared" ref="AN567:AP567" si="565">AH567/(AH567+AK567)</f>
        <v>0.2950819672</v>
      </c>
      <c r="AO567" s="39">
        <f t="shared" si="565"/>
        <v>0.3613445378</v>
      </c>
      <c r="AP567" s="39">
        <f t="shared" si="565"/>
        <v>0.4130434783</v>
      </c>
      <c r="AQ567" s="23"/>
      <c r="AR567" s="23"/>
      <c r="AS567" s="23"/>
    </row>
    <row r="568">
      <c r="A568" s="29">
        <v>7622.0</v>
      </c>
      <c r="B568" s="30">
        <v>672.0</v>
      </c>
      <c r="C568" s="31" t="s">
        <v>0</v>
      </c>
      <c r="D568" s="5">
        <v>8.0</v>
      </c>
      <c r="E568" s="6">
        <v>13.0</v>
      </c>
      <c r="F568" s="7">
        <v>3.0</v>
      </c>
      <c r="G568" s="8">
        <v>22.0</v>
      </c>
      <c r="H568" s="9">
        <v>34.0</v>
      </c>
      <c r="I568" s="10">
        <v>12.0</v>
      </c>
      <c r="J568" s="11">
        <v>6.0</v>
      </c>
      <c r="K568" s="12">
        <v>7.0</v>
      </c>
      <c r="L568" s="13">
        <v>12.0</v>
      </c>
      <c r="M568" s="31"/>
      <c r="N568" s="14">
        <v>9.0</v>
      </c>
      <c r="O568" s="15">
        <v>2.0</v>
      </c>
      <c r="P568" s="16">
        <v>7.0</v>
      </c>
      <c r="Q568" s="17">
        <v>13.0</v>
      </c>
      <c r="R568" s="18">
        <v>32.0</v>
      </c>
      <c r="S568" s="19">
        <v>2.0</v>
      </c>
      <c r="T568" s="20">
        <v>16.0</v>
      </c>
      <c r="U568" s="21">
        <v>13.0</v>
      </c>
      <c r="V568" s="22">
        <v>3.0</v>
      </c>
      <c r="W568" s="31"/>
      <c r="X568" s="14">
        <v>8.0</v>
      </c>
      <c r="Y568" s="15">
        <v>1.0</v>
      </c>
      <c r="Z568" s="16">
        <v>6.0</v>
      </c>
      <c r="AA568" s="17">
        <v>11.0</v>
      </c>
      <c r="AB568" s="18">
        <v>33.0</v>
      </c>
      <c r="AC568" s="19">
        <v>2.0</v>
      </c>
      <c r="AD568" s="20">
        <v>14.0</v>
      </c>
      <c r="AE568" s="21">
        <v>12.0</v>
      </c>
      <c r="AF568" s="22">
        <v>3.0</v>
      </c>
      <c r="AG568" s="38"/>
      <c r="AH568" s="14">
        <v>9.0</v>
      </c>
      <c r="AI568" s="15">
        <v>2.0</v>
      </c>
      <c r="AJ568" s="16">
        <v>7.0</v>
      </c>
      <c r="AK568" s="20">
        <v>16.0</v>
      </c>
      <c r="AL568" s="21">
        <v>13.0</v>
      </c>
      <c r="AM568" s="22">
        <v>3.0</v>
      </c>
      <c r="AN568" s="39">
        <f t="shared" ref="AN568:AP568" si="566">AH568/(AH568+AK568)</f>
        <v>0.36</v>
      </c>
      <c r="AO568" s="39">
        <f t="shared" si="566"/>
        <v>0.1333333333</v>
      </c>
      <c r="AP568" s="39">
        <f t="shared" si="566"/>
        <v>0.7</v>
      </c>
      <c r="AQ568" s="23"/>
      <c r="AR568" s="23"/>
      <c r="AS568" s="23"/>
    </row>
    <row r="569">
      <c r="A569" s="29">
        <v>7624.0</v>
      </c>
      <c r="B569" s="30">
        <v>1577.0</v>
      </c>
      <c r="C569" s="31" t="s">
        <v>0</v>
      </c>
      <c r="D569" s="5">
        <v>11.0</v>
      </c>
      <c r="E569" s="6">
        <v>16.0</v>
      </c>
      <c r="F569" s="7">
        <v>17.0</v>
      </c>
      <c r="G569" s="8">
        <v>26.0</v>
      </c>
      <c r="H569" s="9">
        <v>132.0</v>
      </c>
      <c r="I569" s="10">
        <v>41.0</v>
      </c>
      <c r="J569" s="11">
        <v>15.0</v>
      </c>
      <c r="K569" s="12">
        <v>21.0</v>
      </c>
      <c r="L569" s="13">
        <v>54.0</v>
      </c>
      <c r="M569" s="31"/>
      <c r="N569" s="14">
        <v>8.0</v>
      </c>
      <c r="O569" s="15">
        <v>18.0</v>
      </c>
      <c r="P569" s="16">
        <v>21.0</v>
      </c>
      <c r="Q569" s="17">
        <v>16.0</v>
      </c>
      <c r="R569" s="18">
        <v>114.0</v>
      </c>
      <c r="S569" s="19">
        <v>23.0</v>
      </c>
      <c r="T569" s="20">
        <v>19.0</v>
      </c>
      <c r="U569" s="21">
        <v>25.0</v>
      </c>
      <c r="V569" s="22">
        <v>25.0</v>
      </c>
      <c r="W569" s="31"/>
      <c r="X569" s="14">
        <v>8.0</v>
      </c>
      <c r="Y569" s="15">
        <v>3.0</v>
      </c>
      <c r="Z569" s="16">
        <v>19.0</v>
      </c>
      <c r="AA569" s="17">
        <v>16.0</v>
      </c>
      <c r="AB569" s="18">
        <v>120.0</v>
      </c>
      <c r="AC569" s="19">
        <v>26.0</v>
      </c>
      <c r="AD569" s="20">
        <v>19.0</v>
      </c>
      <c r="AE569" s="21">
        <v>24.0</v>
      </c>
      <c r="AF569" s="22">
        <v>20.0</v>
      </c>
      <c r="AG569" s="38"/>
      <c r="AH569" s="14">
        <v>8.0</v>
      </c>
      <c r="AI569" s="15">
        <v>18.0</v>
      </c>
      <c r="AJ569" s="16">
        <v>21.0</v>
      </c>
      <c r="AK569" s="20">
        <v>19.0</v>
      </c>
      <c r="AL569" s="21">
        <v>25.0</v>
      </c>
      <c r="AM569" s="22">
        <v>25.0</v>
      </c>
      <c r="AN569" s="39">
        <f t="shared" ref="AN569:AP569" si="567">AH569/(AH569+AK569)</f>
        <v>0.2962962963</v>
      </c>
      <c r="AO569" s="39">
        <f t="shared" si="567"/>
        <v>0.4186046512</v>
      </c>
      <c r="AP569" s="39">
        <f t="shared" si="567"/>
        <v>0.4565217391</v>
      </c>
      <c r="AQ569" s="23"/>
      <c r="AR569" s="23"/>
      <c r="AS569" s="23"/>
    </row>
    <row r="570">
      <c r="A570" s="29">
        <v>7625.0</v>
      </c>
      <c r="B570" s="30">
        <v>2831.0</v>
      </c>
      <c r="C570" s="31" t="s">
        <v>0</v>
      </c>
      <c r="D570" s="5">
        <v>22.0</v>
      </c>
      <c r="E570" s="6">
        <v>43.0</v>
      </c>
      <c r="F570" s="7">
        <v>45.0</v>
      </c>
      <c r="G570" s="8">
        <v>116.0</v>
      </c>
      <c r="H570" s="9">
        <v>231.0</v>
      </c>
      <c r="I570" s="10">
        <v>78.0</v>
      </c>
      <c r="J570" s="11">
        <v>44.0</v>
      </c>
      <c r="K570" s="12">
        <v>30.0</v>
      </c>
      <c r="L570" s="13">
        <v>110.0</v>
      </c>
      <c r="M570" s="31"/>
      <c r="N570" s="14">
        <v>38.0</v>
      </c>
      <c r="O570" s="15">
        <v>66.0</v>
      </c>
      <c r="P570" s="16">
        <v>37.0</v>
      </c>
      <c r="Q570" s="17">
        <v>47.0</v>
      </c>
      <c r="R570" s="18">
        <v>177.0</v>
      </c>
      <c r="S570" s="19">
        <v>29.0</v>
      </c>
      <c r="T570" s="20">
        <v>77.0</v>
      </c>
      <c r="U570" s="21">
        <v>68.0</v>
      </c>
      <c r="V570" s="22">
        <v>70.0</v>
      </c>
      <c r="W570" s="31"/>
      <c r="X570" s="14">
        <v>27.0</v>
      </c>
      <c r="Y570" s="15">
        <v>27.0</v>
      </c>
      <c r="Z570" s="16">
        <v>37.0</v>
      </c>
      <c r="AA570" s="17">
        <v>49.0</v>
      </c>
      <c r="AB570" s="18">
        <v>183.0</v>
      </c>
      <c r="AC570" s="19">
        <v>26.0</v>
      </c>
      <c r="AD570" s="20">
        <v>66.0</v>
      </c>
      <c r="AE570" s="21">
        <v>74.0</v>
      </c>
      <c r="AF570" s="22">
        <v>58.0</v>
      </c>
      <c r="AG570" s="38"/>
      <c r="AH570" s="14">
        <v>38.0</v>
      </c>
      <c r="AI570" s="15">
        <v>66.0</v>
      </c>
      <c r="AJ570" s="16">
        <v>37.0</v>
      </c>
      <c r="AK570" s="20">
        <v>77.0</v>
      </c>
      <c r="AL570" s="21">
        <v>68.0</v>
      </c>
      <c r="AM570" s="22">
        <v>70.0</v>
      </c>
      <c r="AN570" s="39">
        <f t="shared" ref="AN570:AP570" si="568">AH570/(AH570+AK570)</f>
        <v>0.3304347826</v>
      </c>
      <c r="AO570" s="39">
        <f t="shared" si="568"/>
        <v>0.4925373134</v>
      </c>
      <c r="AP570" s="39">
        <f t="shared" si="568"/>
        <v>0.3457943925</v>
      </c>
      <c r="AQ570" s="23"/>
      <c r="AR570" s="23"/>
      <c r="AS570" s="23"/>
    </row>
    <row r="571">
      <c r="A571" s="29">
        <v>7634.0</v>
      </c>
      <c r="B571" s="30">
        <v>1679.0</v>
      </c>
      <c r="C571" s="31" t="s">
        <v>0</v>
      </c>
      <c r="D571" s="5">
        <v>15.0</v>
      </c>
      <c r="E571" s="6">
        <v>31.0</v>
      </c>
      <c r="F571" s="7">
        <v>17.0</v>
      </c>
      <c r="G571" s="8">
        <v>82.0</v>
      </c>
      <c r="H571" s="9">
        <v>165.0</v>
      </c>
      <c r="I571" s="10">
        <v>58.0</v>
      </c>
      <c r="J571" s="11">
        <v>24.0</v>
      </c>
      <c r="K571" s="12">
        <v>20.0</v>
      </c>
      <c r="L571" s="13">
        <v>71.0</v>
      </c>
      <c r="M571" s="31"/>
      <c r="N571" s="14">
        <v>26.0</v>
      </c>
      <c r="O571" s="15">
        <v>24.0</v>
      </c>
      <c r="P571" s="16">
        <v>18.0</v>
      </c>
      <c r="Q571" s="17">
        <v>31.0</v>
      </c>
      <c r="R571" s="18">
        <v>135.0</v>
      </c>
      <c r="S571" s="19">
        <v>24.0</v>
      </c>
      <c r="T571" s="20">
        <v>54.0</v>
      </c>
      <c r="U571" s="21">
        <v>59.0</v>
      </c>
      <c r="V571" s="22">
        <v>41.0</v>
      </c>
      <c r="W571" s="31"/>
      <c r="X571" s="14">
        <v>21.0</v>
      </c>
      <c r="Y571" s="15">
        <v>11.0</v>
      </c>
      <c r="Z571" s="16">
        <v>14.0</v>
      </c>
      <c r="AA571" s="17">
        <v>32.0</v>
      </c>
      <c r="AB571" s="18">
        <v>132.0</v>
      </c>
      <c r="AC571" s="19">
        <v>25.0</v>
      </c>
      <c r="AD571" s="20">
        <v>45.0</v>
      </c>
      <c r="AE571" s="21">
        <v>46.0</v>
      </c>
      <c r="AF571" s="22">
        <v>31.0</v>
      </c>
      <c r="AG571" s="38"/>
      <c r="AH571" s="14">
        <v>26.0</v>
      </c>
      <c r="AI571" s="15">
        <v>24.0</v>
      </c>
      <c r="AJ571" s="16">
        <v>18.0</v>
      </c>
      <c r="AK571" s="20">
        <v>54.0</v>
      </c>
      <c r="AL571" s="21">
        <v>59.0</v>
      </c>
      <c r="AM571" s="22">
        <v>41.0</v>
      </c>
      <c r="AN571" s="39">
        <f t="shared" ref="AN571:AP571" si="569">AH571/(AH571+AK571)</f>
        <v>0.325</v>
      </c>
      <c r="AO571" s="39">
        <f t="shared" si="569"/>
        <v>0.2891566265</v>
      </c>
      <c r="AP571" s="39">
        <f t="shared" si="569"/>
        <v>0.3050847458</v>
      </c>
      <c r="AQ571" s="23"/>
      <c r="AR571" s="23"/>
      <c r="AS571" s="23"/>
    </row>
    <row r="572">
      <c r="A572" s="29">
        <v>7641.0</v>
      </c>
      <c r="B572" s="30">
        <v>1702.0</v>
      </c>
      <c r="C572" s="31" t="s">
        <v>0</v>
      </c>
      <c r="D572" s="5">
        <v>29.0</v>
      </c>
      <c r="E572" s="6">
        <v>36.0</v>
      </c>
      <c r="F572" s="7">
        <v>28.0</v>
      </c>
      <c r="G572" s="8">
        <v>168.0</v>
      </c>
      <c r="H572" s="9">
        <v>353.0</v>
      </c>
      <c r="I572" s="10">
        <v>79.0</v>
      </c>
      <c r="J572" s="11">
        <v>20.0</v>
      </c>
      <c r="K572" s="12">
        <v>22.0</v>
      </c>
      <c r="L572" s="13">
        <v>104.0</v>
      </c>
      <c r="M572" s="31"/>
      <c r="N572" s="14">
        <v>56.0</v>
      </c>
      <c r="O572" s="15">
        <v>71.0</v>
      </c>
      <c r="P572" s="16">
        <v>20.0</v>
      </c>
      <c r="Q572" s="17">
        <v>70.0</v>
      </c>
      <c r="R572" s="18">
        <v>227.0</v>
      </c>
      <c r="S572" s="19">
        <v>17.0</v>
      </c>
      <c r="T572" s="20">
        <v>83.0</v>
      </c>
      <c r="U572" s="21">
        <v>111.0</v>
      </c>
      <c r="V572" s="22">
        <v>78.0</v>
      </c>
      <c r="W572" s="31"/>
      <c r="X572" s="14">
        <v>38.0</v>
      </c>
      <c r="Y572" s="15">
        <v>27.0</v>
      </c>
      <c r="Z572" s="16">
        <v>23.0</v>
      </c>
      <c r="AA572" s="17">
        <v>68.0</v>
      </c>
      <c r="AB572" s="18">
        <v>229.0</v>
      </c>
      <c r="AC572" s="19">
        <v>16.0</v>
      </c>
      <c r="AD572" s="20">
        <v>54.0</v>
      </c>
      <c r="AE572" s="21">
        <v>100.0</v>
      </c>
      <c r="AF572" s="22">
        <v>54.0</v>
      </c>
      <c r="AG572" s="38"/>
      <c r="AH572" s="14">
        <v>56.0</v>
      </c>
      <c r="AI572" s="15">
        <v>71.0</v>
      </c>
      <c r="AJ572" s="16">
        <v>20.0</v>
      </c>
      <c r="AK572" s="20">
        <v>83.0</v>
      </c>
      <c r="AL572" s="21">
        <v>111.0</v>
      </c>
      <c r="AM572" s="22">
        <v>78.0</v>
      </c>
      <c r="AN572" s="39">
        <f t="shared" ref="AN572:AP572" si="570">AH572/(AH572+AK572)</f>
        <v>0.4028776978</v>
      </c>
      <c r="AO572" s="39">
        <f t="shared" si="570"/>
        <v>0.3901098901</v>
      </c>
      <c r="AP572" s="39">
        <f t="shared" si="570"/>
        <v>0.2040816327</v>
      </c>
      <c r="AQ572" s="23"/>
      <c r="AR572" s="23"/>
      <c r="AS572" s="23"/>
    </row>
    <row r="573">
      <c r="A573" s="29">
        <v>7643.0</v>
      </c>
      <c r="B573" s="30">
        <v>1934.0</v>
      </c>
      <c r="C573" s="31" t="s">
        <v>0</v>
      </c>
      <c r="D573" s="5">
        <v>25.0</v>
      </c>
      <c r="E573" s="6">
        <v>26.0</v>
      </c>
      <c r="F573" s="7">
        <v>34.0</v>
      </c>
      <c r="G573" s="8">
        <v>74.0</v>
      </c>
      <c r="H573" s="9">
        <v>205.0</v>
      </c>
      <c r="I573" s="10">
        <v>89.0</v>
      </c>
      <c r="J573" s="11">
        <v>27.0</v>
      </c>
      <c r="K573" s="12">
        <v>21.0</v>
      </c>
      <c r="L573" s="13">
        <v>92.0</v>
      </c>
      <c r="M573" s="31"/>
      <c r="N573" s="14">
        <v>26.0</v>
      </c>
      <c r="O573" s="15">
        <v>32.0</v>
      </c>
      <c r="P573" s="16">
        <v>35.0</v>
      </c>
      <c r="Q573" s="17">
        <v>35.0</v>
      </c>
      <c r="R573" s="18">
        <v>161.0</v>
      </c>
      <c r="S573" s="19">
        <v>39.0</v>
      </c>
      <c r="T573" s="20">
        <v>52.0</v>
      </c>
      <c r="U573" s="21">
        <v>73.0</v>
      </c>
      <c r="V573" s="22">
        <v>46.0</v>
      </c>
      <c r="W573" s="31"/>
      <c r="X573" s="14">
        <v>19.0</v>
      </c>
      <c r="Y573" s="15">
        <v>23.0</v>
      </c>
      <c r="Z573" s="16">
        <v>22.0</v>
      </c>
      <c r="AA573" s="17">
        <v>34.0</v>
      </c>
      <c r="AB573" s="18">
        <v>161.0</v>
      </c>
      <c r="AC573" s="19">
        <v>39.0</v>
      </c>
      <c r="AD573" s="20">
        <v>42.0</v>
      </c>
      <c r="AE573" s="21">
        <v>62.0</v>
      </c>
      <c r="AF573" s="22">
        <v>36.0</v>
      </c>
      <c r="AG573" s="38"/>
      <c r="AH573" s="14">
        <v>26.0</v>
      </c>
      <c r="AI573" s="15">
        <v>32.0</v>
      </c>
      <c r="AJ573" s="16">
        <v>35.0</v>
      </c>
      <c r="AK573" s="20">
        <v>52.0</v>
      </c>
      <c r="AL573" s="21">
        <v>73.0</v>
      </c>
      <c r="AM573" s="22">
        <v>46.0</v>
      </c>
      <c r="AN573" s="39">
        <f t="shared" ref="AN573:AP573" si="571">AH573/(AH573+AK573)</f>
        <v>0.3333333333</v>
      </c>
      <c r="AO573" s="39">
        <f t="shared" si="571"/>
        <v>0.3047619048</v>
      </c>
      <c r="AP573" s="39">
        <f t="shared" si="571"/>
        <v>0.4320987654</v>
      </c>
      <c r="AQ573" s="23"/>
      <c r="AR573" s="23"/>
      <c r="AS573" s="23"/>
    </row>
    <row r="574">
      <c r="A574" s="29">
        <v>7651.0</v>
      </c>
      <c r="B574" s="30">
        <v>2119.0</v>
      </c>
      <c r="C574" s="31" t="s">
        <v>0</v>
      </c>
      <c r="D574" s="5">
        <v>31.0</v>
      </c>
      <c r="E574" s="6">
        <v>52.0</v>
      </c>
      <c r="F574" s="7">
        <v>42.0</v>
      </c>
      <c r="G574" s="8">
        <v>92.0</v>
      </c>
      <c r="H574" s="9">
        <v>210.0</v>
      </c>
      <c r="I574" s="10">
        <v>69.0</v>
      </c>
      <c r="J574" s="11">
        <v>39.0</v>
      </c>
      <c r="K574" s="12">
        <v>19.0</v>
      </c>
      <c r="L574" s="13">
        <v>109.0</v>
      </c>
      <c r="M574" s="31"/>
      <c r="N574" s="14">
        <v>47.0</v>
      </c>
      <c r="O574" s="15">
        <v>49.0</v>
      </c>
      <c r="P574" s="16">
        <v>30.0</v>
      </c>
      <c r="Q574" s="17">
        <v>65.0</v>
      </c>
      <c r="R574" s="18">
        <v>194.0</v>
      </c>
      <c r="S574" s="19">
        <v>25.0</v>
      </c>
      <c r="T574" s="20">
        <v>43.0</v>
      </c>
      <c r="U574" s="21">
        <v>80.0</v>
      </c>
      <c r="V574" s="22">
        <v>53.0</v>
      </c>
      <c r="W574" s="31"/>
      <c r="X574" s="14">
        <v>24.0</v>
      </c>
      <c r="Y574" s="15">
        <v>19.0</v>
      </c>
      <c r="Z574" s="16">
        <v>31.0</v>
      </c>
      <c r="AA574" s="17">
        <v>66.0</v>
      </c>
      <c r="AB574" s="18">
        <v>191.0</v>
      </c>
      <c r="AC574" s="19">
        <v>25.0</v>
      </c>
      <c r="AD574" s="20">
        <v>38.0</v>
      </c>
      <c r="AE574" s="21">
        <v>77.0</v>
      </c>
      <c r="AF574" s="22">
        <v>42.0</v>
      </c>
      <c r="AG574" s="38"/>
      <c r="AH574" s="14">
        <v>47.0</v>
      </c>
      <c r="AI574" s="15">
        <v>49.0</v>
      </c>
      <c r="AJ574" s="16">
        <v>30.0</v>
      </c>
      <c r="AK574" s="20">
        <v>43.0</v>
      </c>
      <c r="AL574" s="21">
        <v>80.0</v>
      </c>
      <c r="AM574" s="22">
        <v>53.0</v>
      </c>
      <c r="AN574" s="39">
        <f t="shared" ref="AN574:AP574" si="572">AH574/(AH574+AK574)</f>
        <v>0.5222222222</v>
      </c>
      <c r="AO574" s="39">
        <f t="shared" si="572"/>
        <v>0.3798449612</v>
      </c>
      <c r="AP574" s="39">
        <f t="shared" si="572"/>
        <v>0.3614457831</v>
      </c>
      <c r="AQ574" s="23"/>
      <c r="AR574" s="23"/>
      <c r="AS574" s="23"/>
    </row>
    <row r="575">
      <c r="A575" s="29">
        <v>7652.0</v>
      </c>
      <c r="B575" s="30">
        <v>1498.0</v>
      </c>
      <c r="C575" s="31" t="s">
        <v>0</v>
      </c>
      <c r="D575" s="5">
        <v>23.0</v>
      </c>
      <c r="E575" s="6">
        <v>33.0</v>
      </c>
      <c r="F575" s="7">
        <v>27.0</v>
      </c>
      <c r="G575" s="8">
        <v>80.0</v>
      </c>
      <c r="H575" s="9">
        <v>126.0</v>
      </c>
      <c r="I575" s="10">
        <v>39.0</v>
      </c>
      <c r="J575" s="11">
        <v>23.0</v>
      </c>
      <c r="K575" s="12">
        <v>19.0</v>
      </c>
      <c r="L575" s="13">
        <v>44.0</v>
      </c>
      <c r="M575" s="31"/>
      <c r="N575" s="14">
        <v>39.0</v>
      </c>
      <c r="O575" s="15">
        <v>24.0</v>
      </c>
      <c r="P575" s="16">
        <v>19.0</v>
      </c>
      <c r="Q575" s="17">
        <v>34.0</v>
      </c>
      <c r="R575" s="18">
        <v>91.0</v>
      </c>
      <c r="S575" s="19">
        <v>14.0</v>
      </c>
      <c r="T575" s="20">
        <v>42.0</v>
      </c>
      <c r="U575" s="21">
        <v>53.0</v>
      </c>
      <c r="V575" s="22">
        <v>40.0</v>
      </c>
      <c r="W575" s="31"/>
      <c r="X575" s="14">
        <v>16.0</v>
      </c>
      <c r="Y575" s="15">
        <v>12.0</v>
      </c>
      <c r="Z575" s="16">
        <v>18.0</v>
      </c>
      <c r="AA575" s="17">
        <v>33.0</v>
      </c>
      <c r="AB575" s="18">
        <v>87.0</v>
      </c>
      <c r="AC575" s="19">
        <v>12.0</v>
      </c>
      <c r="AD575" s="20">
        <v>44.0</v>
      </c>
      <c r="AE575" s="21">
        <v>45.0</v>
      </c>
      <c r="AF575" s="22">
        <v>34.0</v>
      </c>
      <c r="AG575" s="38"/>
      <c r="AH575" s="14">
        <v>39.0</v>
      </c>
      <c r="AI575" s="15">
        <v>24.0</v>
      </c>
      <c r="AJ575" s="16">
        <v>19.0</v>
      </c>
      <c r="AK575" s="20">
        <v>42.0</v>
      </c>
      <c r="AL575" s="21">
        <v>53.0</v>
      </c>
      <c r="AM575" s="22">
        <v>40.0</v>
      </c>
      <c r="AN575" s="39">
        <f t="shared" ref="AN575:AP575" si="573">AH575/(AH575+AK575)</f>
        <v>0.4814814815</v>
      </c>
      <c r="AO575" s="39">
        <f t="shared" si="573"/>
        <v>0.3116883117</v>
      </c>
      <c r="AP575" s="39">
        <f t="shared" si="573"/>
        <v>0.3220338983</v>
      </c>
      <c r="AQ575" s="23"/>
      <c r="AR575" s="23"/>
      <c r="AS575" s="23"/>
    </row>
    <row r="576">
      <c r="A576" s="29">
        <v>7663.0</v>
      </c>
      <c r="B576" s="30">
        <v>959.0</v>
      </c>
      <c r="C576" s="31" t="s">
        <v>0</v>
      </c>
      <c r="D576" s="5">
        <v>9.0</v>
      </c>
      <c r="E576" s="6">
        <v>22.0</v>
      </c>
      <c r="F576" s="7">
        <v>10.0</v>
      </c>
      <c r="G576" s="8">
        <v>30.0</v>
      </c>
      <c r="H576" s="9">
        <v>84.0</v>
      </c>
      <c r="I576" s="10">
        <v>26.0</v>
      </c>
      <c r="J576" s="11">
        <v>7.0</v>
      </c>
      <c r="K576" s="12">
        <v>7.0</v>
      </c>
      <c r="L576" s="13">
        <v>26.0</v>
      </c>
      <c r="M576" s="31"/>
      <c r="N576" s="14">
        <v>10.0</v>
      </c>
      <c r="O576" s="15">
        <v>19.0</v>
      </c>
      <c r="P576" s="16">
        <v>10.0</v>
      </c>
      <c r="Q576" s="17">
        <v>19.0</v>
      </c>
      <c r="R576" s="18">
        <v>67.0</v>
      </c>
      <c r="S576" s="19">
        <v>9.0</v>
      </c>
      <c r="T576" s="20">
        <v>17.0</v>
      </c>
      <c r="U576" s="21">
        <v>26.0</v>
      </c>
      <c r="V576" s="22">
        <v>15.0</v>
      </c>
      <c r="W576" s="31"/>
      <c r="X576" s="14">
        <v>8.0</v>
      </c>
      <c r="Y576" s="15">
        <v>8.0</v>
      </c>
      <c r="Z576" s="16">
        <v>6.0</v>
      </c>
      <c r="AA576" s="17">
        <v>19.0</v>
      </c>
      <c r="AB576" s="18">
        <v>68.0</v>
      </c>
      <c r="AC576" s="19">
        <v>10.0</v>
      </c>
      <c r="AD576" s="20">
        <v>15.0</v>
      </c>
      <c r="AE576" s="21">
        <v>29.0</v>
      </c>
      <c r="AF576" s="22">
        <v>17.0</v>
      </c>
      <c r="AG576" s="38"/>
      <c r="AH576" s="14">
        <v>10.0</v>
      </c>
      <c r="AI576" s="15">
        <v>19.0</v>
      </c>
      <c r="AJ576" s="16">
        <v>10.0</v>
      </c>
      <c r="AK576" s="20">
        <v>17.0</v>
      </c>
      <c r="AL576" s="21">
        <v>26.0</v>
      </c>
      <c r="AM576" s="22">
        <v>15.0</v>
      </c>
      <c r="AN576" s="39">
        <f t="shared" ref="AN576:AP576" si="574">AH576/(AH576+AK576)</f>
        <v>0.3703703704</v>
      </c>
      <c r="AO576" s="39">
        <f t="shared" si="574"/>
        <v>0.4222222222</v>
      </c>
      <c r="AP576" s="39">
        <f t="shared" si="574"/>
        <v>0.4</v>
      </c>
      <c r="AQ576" s="23"/>
      <c r="AR576" s="23"/>
      <c r="AS576" s="23"/>
    </row>
    <row r="577">
      <c r="A577" s="29">
        <v>7665.0</v>
      </c>
      <c r="B577" s="30">
        <v>3108.0</v>
      </c>
      <c r="C577" s="31" t="s">
        <v>0</v>
      </c>
      <c r="D577" s="5">
        <v>39.0</v>
      </c>
      <c r="E577" s="6">
        <v>54.0</v>
      </c>
      <c r="F577" s="7">
        <v>55.0</v>
      </c>
      <c r="G577" s="8">
        <v>119.0</v>
      </c>
      <c r="H577" s="9">
        <v>327.0</v>
      </c>
      <c r="I577" s="10">
        <v>88.0</v>
      </c>
      <c r="J577" s="11">
        <v>66.0</v>
      </c>
      <c r="K577" s="12">
        <v>34.0</v>
      </c>
      <c r="L577" s="13">
        <v>183.0</v>
      </c>
      <c r="M577" s="31"/>
      <c r="N577" s="14">
        <v>39.0</v>
      </c>
      <c r="O577" s="15">
        <v>61.0</v>
      </c>
      <c r="P577" s="16">
        <v>39.0</v>
      </c>
      <c r="Q577" s="17">
        <v>97.0</v>
      </c>
      <c r="R577" s="18">
        <v>320.0</v>
      </c>
      <c r="S577" s="19">
        <v>44.0</v>
      </c>
      <c r="T577" s="20">
        <v>66.0</v>
      </c>
      <c r="U577" s="21">
        <v>87.0</v>
      </c>
      <c r="V577" s="22">
        <v>77.0</v>
      </c>
      <c r="W577" s="31"/>
      <c r="X577" s="14">
        <v>30.0</v>
      </c>
      <c r="Y577" s="15">
        <v>39.0</v>
      </c>
      <c r="Z577" s="16">
        <v>39.0</v>
      </c>
      <c r="AA577" s="17">
        <v>95.0</v>
      </c>
      <c r="AB577" s="18">
        <v>310.0</v>
      </c>
      <c r="AC577" s="19">
        <v>42.0</v>
      </c>
      <c r="AD577" s="20">
        <v>54.0</v>
      </c>
      <c r="AE577" s="21">
        <v>78.0</v>
      </c>
      <c r="AF577" s="22">
        <v>58.0</v>
      </c>
      <c r="AG577" s="38"/>
      <c r="AH577" s="14">
        <v>39.0</v>
      </c>
      <c r="AI577" s="15">
        <v>61.0</v>
      </c>
      <c r="AJ577" s="16">
        <v>39.0</v>
      </c>
      <c r="AK577" s="20">
        <v>66.0</v>
      </c>
      <c r="AL577" s="21">
        <v>87.0</v>
      </c>
      <c r="AM577" s="22">
        <v>77.0</v>
      </c>
      <c r="AN577" s="39">
        <f t="shared" ref="AN577:AP577" si="575">AH577/(AH577+AK577)</f>
        <v>0.3714285714</v>
      </c>
      <c r="AO577" s="39">
        <f t="shared" si="575"/>
        <v>0.4121621622</v>
      </c>
      <c r="AP577" s="39">
        <f t="shared" si="575"/>
        <v>0.3362068966</v>
      </c>
      <c r="AQ577" s="23"/>
      <c r="AR577" s="23"/>
      <c r="AS577" s="23"/>
    </row>
    <row r="578">
      <c r="A578" s="29">
        <v>7674.0</v>
      </c>
      <c r="B578" s="30">
        <v>1500.0</v>
      </c>
      <c r="C578" s="31" t="s">
        <v>0</v>
      </c>
      <c r="D578" s="5">
        <v>20.0</v>
      </c>
      <c r="E578" s="6">
        <v>42.0</v>
      </c>
      <c r="F578" s="7">
        <v>13.0</v>
      </c>
      <c r="G578" s="8">
        <v>53.0</v>
      </c>
      <c r="H578" s="9">
        <v>118.0</v>
      </c>
      <c r="I578" s="10">
        <v>58.0</v>
      </c>
      <c r="J578" s="11">
        <v>22.0</v>
      </c>
      <c r="K578" s="12">
        <v>24.0</v>
      </c>
      <c r="L578" s="13">
        <v>57.0</v>
      </c>
      <c r="M578" s="31"/>
      <c r="N578" s="14">
        <v>21.0</v>
      </c>
      <c r="O578" s="15">
        <v>28.0</v>
      </c>
      <c r="P578" s="16">
        <v>14.0</v>
      </c>
      <c r="Q578" s="17">
        <v>33.0</v>
      </c>
      <c r="R578" s="18">
        <v>106.0</v>
      </c>
      <c r="S578" s="19">
        <v>26.0</v>
      </c>
      <c r="T578" s="20">
        <v>29.0</v>
      </c>
      <c r="U578" s="21">
        <v>48.0</v>
      </c>
      <c r="V578" s="22">
        <v>45.0</v>
      </c>
      <c r="W578" s="31"/>
      <c r="X578" s="14">
        <v>24.0</v>
      </c>
      <c r="Y578" s="15">
        <v>9.0</v>
      </c>
      <c r="Z578" s="16">
        <v>18.0</v>
      </c>
      <c r="AA578" s="17">
        <v>32.0</v>
      </c>
      <c r="AB578" s="18">
        <v>102.0</v>
      </c>
      <c r="AC578" s="19">
        <v>25.0</v>
      </c>
      <c r="AD578" s="20">
        <v>21.0</v>
      </c>
      <c r="AE578" s="21">
        <v>48.0</v>
      </c>
      <c r="AF578" s="22">
        <v>36.0</v>
      </c>
      <c r="AG578" s="38"/>
      <c r="AH578" s="14">
        <v>21.0</v>
      </c>
      <c r="AI578" s="15">
        <v>28.0</v>
      </c>
      <c r="AJ578" s="16">
        <v>14.0</v>
      </c>
      <c r="AK578" s="20">
        <v>29.0</v>
      </c>
      <c r="AL578" s="21">
        <v>48.0</v>
      </c>
      <c r="AM578" s="22">
        <v>45.0</v>
      </c>
      <c r="AN578" s="39">
        <f t="shared" ref="AN578:AP578" si="576">AH578/(AH578+AK578)</f>
        <v>0.42</v>
      </c>
      <c r="AO578" s="39">
        <f t="shared" si="576"/>
        <v>0.3684210526</v>
      </c>
      <c r="AP578" s="39">
        <f t="shared" si="576"/>
        <v>0.2372881356</v>
      </c>
      <c r="AQ578" s="23"/>
      <c r="AR578" s="23"/>
      <c r="AS578" s="23"/>
    </row>
    <row r="579">
      <c r="A579" s="29">
        <v>7675.0</v>
      </c>
      <c r="B579" s="30">
        <v>920.0</v>
      </c>
      <c r="C579" s="31" t="s">
        <v>0</v>
      </c>
      <c r="D579" s="5">
        <v>10.0</v>
      </c>
      <c r="E579" s="6">
        <v>17.0</v>
      </c>
      <c r="F579" s="7">
        <v>15.0</v>
      </c>
      <c r="G579" s="8">
        <v>42.0</v>
      </c>
      <c r="H579" s="9">
        <v>89.0</v>
      </c>
      <c r="I579" s="10">
        <v>28.0</v>
      </c>
      <c r="J579" s="11">
        <v>19.0</v>
      </c>
      <c r="K579" s="12">
        <v>19.0</v>
      </c>
      <c r="L579" s="13">
        <v>33.0</v>
      </c>
      <c r="M579" s="31"/>
      <c r="N579" s="14">
        <v>13.0</v>
      </c>
      <c r="O579" s="15">
        <v>16.0</v>
      </c>
      <c r="P579" s="16">
        <v>12.0</v>
      </c>
      <c r="Q579" s="17">
        <v>25.0</v>
      </c>
      <c r="R579" s="18">
        <v>62.0</v>
      </c>
      <c r="S579" s="19">
        <v>15.0</v>
      </c>
      <c r="T579" s="20">
        <v>22.0</v>
      </c>
      <c r="U579" s="21">
        <v>31.0</v>
      </c>
      <c r="V579" s="22">
        <v>32.0</v>
      </c>
      <c r="W579" s="31"/>
      <c r="X579" s="14">
        <v>12.0</v>
      </c>
      <c r="Y579" s="15">
        <v>5.0</v>
      </c>
      <c r="Z579" s="16">
        <v>19.0</v>
      </c>
      <c r="AA579" s="17">
        <v>25.0</v>
      </c>
      <c r="AB579" s="18">
        <v>60.0</v>
      </c>
      <c r="AC579" s="19">
        <v>14.0</v>
      </c>
      <c r="AD579" s="20">
        <v>10.0</v>
      </c>
      <c r="AE579" s="21">
        <v>27.0</v>
      </c>
      <c r="AF579" s="22">
        <v>14.0</v>
      </c>
      <c r="AG579" s="38"/>
      <c r="AH579" s="14">
        <v>13.0</v>
      </c>
      <c r="AI579" s="15">
        <v>16.0</v>
      </c>
      <c r="AJ579" s="16">
        <v>12.0</v>
      </c>
      <c r="AK579" s="20">
        <v>22.0</v>
      </c>
      <c r="AL579" s="21">
        <v>31.0</v>
      </c>
      <c r="AM579" s="22">
        <v>32.0</v>
      </c>
      <c r="AN579" s="39">
        <f t="shared" ref="AN579:AP579" si="577">AH579/(AH579+AK579)</f>
        <v>0.3714285714</v>
      </c>
      <c r="AO579" s="39">
        <f t="shared" si="577"/>
        <v>0.3404255319</v>
      </c>
      <c r="AP579" s="39">
        <f t="shared" si="577"/>
        <v>0.2727272727</v>
      </c>
      <c r="AQ579" s="23"/>
      <c r="AR579" s="23"/>
      <c r="AS579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topLeftCell="I1" activePane="topRight" state="frozen"/>
      <selection activeCell="J2" sqref="J2" pane="topRight"/>
    </sheetView>
  </sheetViews>
  <sheetFormatPr customHeight="1" defaultColWidth="12.63" defaultRowHeight="15.75"/>
  <sheetData>
    <row r="1">
      <c r="A1" s="40" t="s">
        <v>41</v>
      </c>
      <c r="B1" s="40" t="s">
        <v>41</v>
      </c>
      <c r="C1" s="40" t="s">
        <v>41</v>
      </c>
      <c r="D1" s="40" t="s">
        <v>41</v>
      </c>
      <c r="E1" s="40" t="s">
        <v>41</v>
      </c>
      <c r="F1" s="40" t="s">
        <v>41</v>
      </c>
      <c r="G1" s="40" t="s">
        <v>41</v>
      </c>
      <c r="H1" s="40" t="s">
        <v>41</v>
      </c>
      <c r="I1" s="40" t="s">
        <v>41</v>
      </c>
      <c r="J1" s="40" t="s">
        <v>41</v>
      </c>
      <c r="K1" s="40" t="s">
        <v>41</v>
      </c>
      <c r="L1" s="40" t="s">
        <v>41</v>
      </c>
      <c r="M1" s="40" t="s">
        <v>41</v>
      </c>
      <c r="N1" s="40" t="s">
        <v>41</v>
      </c>
      <c r="O1" s="40" t="s">
        <v>41</v>
      </c>
      <c r="P1" s="40" t="s">
        <v>41</v>
      </c>
      <c r="Q1" s="41" t="s">
        <v>42</v>
      </c>
      <c r="R1" s="41" t="s">
        <v>43</v>
      </c>
      <c r="S1" s="40" t="s">
        <v>41</v>
      </c>
      <c r="T1" s="40" t="s">
        <v>41</v>
      </c>
      <c r="U1" s="42" t="s">
        <v>44</v>
      </c>
      <c r="V1" s="43">
        <v>0.06651190607</v>
      </c>
      <c r="W1" s="44">
        <v>0.9682383708</v>
      </c>
      <c r="X1" s="44">
        <v>-1.329810827</v>
      </c>
      <c r="Y1" s="44">
        <v>-0.2934501699</v>
      </c>
      <c r="Z1" s="44">
        <v>3.856469812</v>
      </c>
      <c r="AA1" s="44">
        <v>-2.198539769</v>
      </c>
      <c r="AB1" s="45"/>
    </row>
    <row r="2">
      <c r="A2" s="46" t="s">
        <v>4</v>
      </c>
      <c r="B2" s="47" t="s">
        <v>5</v>
      </c>
      <c r="C2" s="48" t="s">
        <v>7</v>
      </c>
      <c r="D2" s="49" t="s">
        <v>8</v>
      </c>
      <c r="E2" s="50" t="s">
        <v>9</v>
      </c>
      <c r="F2" s="51" t="s">
        <v>10</v>
      </c>
      <c r="G2" s="52" t="s">
        <v>11</v>
      </c>
      <c r="H2" s="53" t="s">
        <v>12</v>
      </c>
      <c r="I2" s="54" t="s">
        <v>13</v>
      </c>
      <c r="J2" s="55" t="s">
        <v>14</v>
      </c>
      <c r="K2" s="56" t="s">
        <v>15</v>
      </c>
      <c r="L2" s="57" t="s">
        <v>45</v>
      </c>
      <c r="M2" s="58" t="s">
        <v>46</v>
      </c>
      <c r="N2" s="58" t="s">
        <v>47</v>
      </c>
      <c r="O2" s="58" t="s">
        <v>48</v>
      </c>
      <c r="P2" s="58" t="s">
        <v>49</v>
      </c>
      <c r="Q2" s="41" t="s">
        <v>42</v>
      </c>
      <c r="R2" s="41" t="s">
        <v>43</v>
      </c>
      <c r="S2" s="59" t="s">
        <v>50</v>
      </c>
      <c r="T2" s="59" t="s">
        <v>51</v>
      </c>
      <c r="U2" s="60" t="s">
        <v>52</v>
      </c>
      <c r="V2" s="45" t="s">
        <v>53</v>
      </c>
      <c r="W2" s="45" t="s">
        <v>51</v>
      </c>
      <c r="X2" s="45" t="s">
        <v>50</v>
      </c>
      <c r="Y2" s="45" t="s">
        <v>54</v>
      </c>
      <c r="Z2" s="45" t="s">
        <v>55</v>
      </c>
      <c r="AA2" s="45" t="s">
        <v>56</v>
      </c>
      <c r="AB2" s="45"/>
    </row>
    <row r="3">
      <c r="A3" s="29">
        <v>1000.0</v>
      </c>
      <c r="B3" s="30">
        <v>640.0</v>
      </c>
      <c r="C3" s="5">
        <v>15.0</v>
      </c>
      <c r="D3" s="6">
        <v>14.0</v>
      </c>
      <c r="E3" s="7">
        <v>2.0</v>
      </c>
      <c r="F3" s="8">
        <v>42.0</v>
      </c>
      <c r="G3" s="9">
        <v>66.0</v>
      </c>
      <c r="H3" s="10">
        <v>15.0</v>
      </c>
      <c r="I3" s="11">
        <v>14.0</v>
      </c>
      <c r="J3" s="12">
        <v>6.0</v>
      </c>
      <c r="K3" s="61">
        <v>27.0</v>
      </c>
      <c r="L3" s="62">
        <f t="shared" ref="L3:L579" si="1">IF(V3*(M3+P3)&lt;M3,CEILING(V3*(M3+P3),1),FLOOR(V3*(M3+P3),1))</f>
        <v>42</v>
      </c>
      <c r="M3" s="63">
        <f t="shared" ref="M3:M579" si="2">F3</f>
        <v>42</v>
      </c>
      <c r="N3" s="63">
        <f t="shared" ref="N3:N579" si="3">I3</f>
        <v>14</v>
      </c>
      <c r="O3" s="63">
        <f t="shared" ref="O3:O579" si="4">H3</f>
        <v>15</v>
      </c>
      <c r="P3" s="63">
        <f t="shared" ref="P3:P579" si="5">C3+E3+J3</f>
        <v>23</v>
      </c>
      <c r="Q3" s="64">
        <f t="shared" ref="Q3:Q579" si="6">M3/(M3+N3)</f>
        <v>0.75</v>
      </c>
      <c r="R3" s="64">
        <f t="shared" ref="R3:R579" si="7">O3/(O3+P3)</f>
        <v>0.3947368421</v>
      </c>
      <c r="S3" s="65">
        <f t="shared" ref="S3:S579" si="8">(M3+O3)/(M3+N3+O3+P3)</f>
        <v>0.6063829787</v>
      </c>
      <c r="T3" s="65">
        <f t="shared" ref="T3:T579" si="9">(M3+N3)/(M3+N3+O3+P3)</f>
        <v>0.5957446809</v>
      </c>
      <c r="U3" s="66">
        <f t="shared" ref="U3:U579" si="10">M3/(M3+P3)</f>
        <v>0.6461538462</v>
      </c>
      <c r="V3" s="27">
        <f t="shared" ref="V3:V579" si="11">W3+X3+Y3+Z3+AA3+V$1</f>
        <v>0.6587742931</v>
      </c>
      <c r="W3" s="27">
        <f t="shared" ref="W3:W579" si="12">T3*W$1</f>
        <v>0.5768228592</v>
      </c>
      <c r="X3" s="27">
        <f t="shared" ref="X3:X579" si="13">S3*X$1</f>
        <v>-0.8063746504</v>
      </c>
      <c r="Y3" s="27">
        <f t="shared" ref="Y3:Y579" si="14">S3*T3*Y$1</f>
        <v>-0.1060087078</v>
      </c>
      <c r="Z3" s="27">
        <f t="shared" ref="Z3:Z579" si="15">S3*S3*Z$1</f>
        <v>1.418025172</v>
      </c>
      <c r="AA3" s="27">
        <f t="shared" ref="AA3:AA579" si="16">S3*S3*S3*AA$1</f>
        <v>-0.4902022859</v>
      </c>
      <c r="AB3" s="27"/>
    </row>
    <row r="4">
      <c r="A4" s="29">
        <v>1001.0</v>
      </c>
      <c r="B4" s="30">
        <v>1053.0</v>
      </c>
      <c r="C4" s="5">
        <v>15.0</v>
      </c>
      <c r="D4" s="6">
        <v>22.0</v>
      </c>
      <c r="E4" s="7">
        <v>14.0</v>
      </c>
      <c r="F4" s="8">
        <v>37.0</v>
      </c>
      <c r="G4" s="9">
        <v>76.0</v>
      </c>
      <c r="H4" s="10">
        <v>22.0</v>
      </c>
      <c r="I4" s="11">
        <v>14.0</v>
      </c>
      <c r="J4" s="12">
        <v>11.0</v>
      </c>
      <c r="K4" s="61">
        <v>23.0</v>
      </c>
      <c r="L4" s="62">
        <f t="shared" si="1"/>
        <v>37</v>
      </c>
      <c r="M4" s="63">
        <f t="shared" si="2"/>
        <v>37</v>
      </c>
      <c r="N4" s="63">
        <f t="shared" si="3"/>
        <v>14</v>
      </c>
      <c r="O4" s="63">
        <f t="shared" si="4"/>
        <v>22</v>
      </c>
      <c r="P4" s="63">
        <f t="shared" si="5"/>
        <v>40</v>
      </c>
      <c r="Q4" s="64">
        <f t="shared" si="6"/>
        <v>0.7254901961</v>
      </c>
      <c r="R4" s="64">
        <f t="shared" si="7"/>
        <v>0.3548387097</v>
      </c>
      <c r="S4" s="65">
        <f t="shared" si="8"/>
        <v>0.5221238938</v>
      </c>
      <c r="T4" s="65">
        <f t="shared" si="9"/>
        <v>0.4513274336</v>
      </c>
      <c r="U4" s="66">
        <f t="shared" si="10"/>
        <v>0.4805194805</v>
      </c>
      <c r="V4" s="27">
        <f t="shared" si="11"/>
        <v>0.4784167997</v>
      </c>
      <c r="W4" s="27">
        <f t="shared" si="12"/>
        <v>0.436992539</v>
      </c>
      <c r="X4" s="27">
        <f t="shared" si="13"/>
        <v>-0.694326007</v>
      </c>
      <c r="Y4" s="27">
        <f t="shared" si="14"/>
        <v>-0.06915119126</v>
      </c>
      <c r="Z4" s="27">
        <f t="shared" si="15"/>
        <v>1.051325195</v>
      </c>
      <c r="AA4" s="27">
        <f t="shared" si="16"/>
        <v>-0.3129356421</v>
      </c>
      <c r="AB4" s="27"/>
    </row>
    <row r="5">
      <c r="A5" s="29">
        <v>1004.0</v>
      </c>
      <c r="B5" s="30">
        <v>1917.0</v>
      </c>
      <c r="C5" s="5">
        <v>7.0</v>
      </c>
      <c r="D5" s="6">
        <v>17.0</v>
      </c>
      <c r="E5" s="7">
        <v>9.0</v>
      </c>
      <c r="F5" s="8">
        <v>21.0</v>
      </c>
      <c r="G5" s="9">
        <v>72.0</v>
      </c>
      <c r="H5" s="10">
        <v>24.0</v>
      </c>
      <c r="I5" s="11">
        <v>6.0</v>
      </c>
      <c r="J5" s="12">
        <v>11.0</v>
      </c>
      <c r="K5" s="61">
        <v>63.0</v>
      </c>
      <c r="L5" s="62">
        <f t="shared" si="1"/>
        <v>21</v>
      </c>
      <c r="M5" s="63">
        <f t="shared" si="2"/>
        <v>21</v>
      </c>
      <c r="N5" s="63">
        <f t="shared" si="3"/>
        <v>6</v>
      </c>
      <c r="O5" s="63">
        <f t="shared" si="4"/>
        <v>24</v>
      </c>
      <c r="P5" s="63">
        <f t="shared" si="5"/>
        <v>27</v>
      </c>
      <c r="Q5" s="64">
        <f t="shared" si="6"/>
        <v>0.7777777778</v>
      </c>
      <c r="R5" s="64">
        <f t="shared" si="7"/>
        <v>0.4705882353</v>
      </c>
      <c r="S5" s="65">
        <f t="shared" si="8"/>
        <v>0.5769230769</v>
      </c>
      <c r="T5" s="65">
        <f t="shared" si="9"/>
        <v>0.3461538462</v>
      </c>
      <c r="U5" s="66">
        <f t="shared" si="10"/>
        <v>0.4375</v>
      </c>
      <c r="V5" s="27">
        <f t="shared" si="11"/>
        <v>0.4372872273</v>
      </c>
      <c r="W5" s="27">
        <f t="shared" si="12"/>
        <v>0.335159436</v>
      </c>
      <c r="X5" s="27">
        <f t="shared" si="13"/>
        <v>-0.767198554</v>
      </c>
      <c r="Y5" s="27">
        <f t="shared" si="14"/>
        <v>-0.0586032144</v>
      </c>
      <c r="Z5" s="27">
        <f t="shared" si="15"/>
        <v>1.283588325</v>
      </c>
      <c r="AA5" s="27">
        <f t="shared" si="16"/>
        <v>-0.4221706714</v>
      </c>
      <c r="AB5" s="27"/>
    </row>
    <row r="6">
      <c r="A6" s="29">
        <v>1005.0</v>
      </c>
      <c r="B6" s="30">
        <v>1599.0</v>
      </c>
      <c r="C6" s="5">
        <v>14.0</v>
      </c>
      <c r="D6" s="6">
        <v>26.0</v>
      </c>
      <c r="E6" s="7">
        <v>11.0</v>
      </c>
      <c r="F6" s="8">
        <v>65.0</v>
      </c>
      <c r="G6" s="9">
        <v>130.0</v>
      </c>
      <c r="H6" s="10">
        <v>29.0</v>
      </c>
      <c r="I6" s="11">
        <v>27.0</v>
      </c>
      <c r="J6" s="12">
        <v>10.0</v>
      </c>
      <c r="K6" s="61">
        <v>62.0</v>
      </c>
      <c r="L6" s="62">
        <f t="shared" si="1"/>
        <v>65</v>
      </c>
      <c r="M6" s="63">
        <f t="shared" si="2"/>
        <v>65</v>
      </c>
      <c r="N6" s="63">
        <f t="shared" si="3"/>
        <v>27</v>
      </c>
      <c r="O6" s="63">
        <f t="shared" si="4"/>
        <v>29</v>
      </c>
      <c r="P6" s="63">
        <f t="shared" si="5"/>
        <v>35</v>
      </c>
      <c r="Q6" s="64">
        <f t="shared" si="6"/>
        <v>0.7065217391</v>
      </c>
      <c r="R6" s="64">
        <f t="shared" si="7"/>
        <v>0.453125</v>
      </c>
      <c r="S6" s="65">
        <f t="shared" si="8"/>
        <v>0.6025641026</v>
      </c>
      <c r="T6" s="65">
        <f t="shared" si="9"/>
        <v>0.5897435897</v>
      </c>
      <c r="U6" s="66">
        <f t="shared" si="10"/>
        <v>0.65</v>
      </c>
      <c r="V6" s="27">
        <f t="shared" si="11"/>
        <v>0.6511696913</v>
      </c>
      <c r="W6" s="27">
        <f t="shared" si="12"/>
        <v>0.5710123725</v>
      </c>
      <c r="X6" s="27">
        <f t="shared" si="13"/>
        <v>-0.8012962676</v>
      </c>
      <c r="Y6" s="27">
        <f t="shared" si="14"/>
        <v>-0.1042799585</v>
      </c>
      <c r="Z6" s="27">
        <f t="shared" si="15"/>
        <v>1.400220548</v>
      </c>
      <c r="AA6" s="27">
        <f t="shared" si="16"/>
        <v>-0.4809989094</v>
      </c>
      <c r="AB6" s="27"/>
    </row>
    <row r="7">
      <c r="A7" s="29">
        <v>1006.0</v>
      </c>
      <c r="B7" s="30">
        <v>1548.0</v>
      </c>
      <c r="C7" s="5">
        <v>5.0</v>
      </c>
      <c r="D7" s="6">
        <v>27.0</v>
      </c>
      <c r="E7" s="7">
        <v>6.0</v>
      </c>
      <c r="F7" s="8">
        <v>33.0</v>
      </c>
      <c r="G7" s="9">
        <v>68.0</v>
      </c>
      <c r="H7" s="10">
        <v>27.0</v>
      </c>
      <c r="I7" s="11">
        <v>16.0</v>
      </c>
      <c r="J7" s="12">
        <v>6.0</v>
      </c>
      <c r="K7" s="61">
        <v>39.0</v>
      </c>
      <c r="L7" s="62">
        <f t="shared" si="1"/>
        <v>32</v>
      </c>
      <c r="M7" s="63">
        <f t="shared" si="2"/>
        <v>33</v>
      </c>
      <c r="N7" s="63">
        <f t="shared" si="3"/>
        <v>16</v>
      </c>
      <c r="O7" s="63">
        <f t="shared" si="4"/>
        <v>27</v>
      </c>
      <c r="P7" s="63">
        <f t="shared" si="5"/>
        <v>17</v>
      </c>
      <c r="Q7" s="64">
        <f t="shared" si="6"/>
        <v>0.6734693878</v>
      </c>
      <c r="R7" s="64">
        <f t="shared" si="7"/>
        <v>0.6136363636</v>
      </c>
      <c r="S7" s="65">
        <f t="shared" si="8"/>
        <v>0.6451612903</v>
      </c>
      <c r="T7" s="65">
        <f t="shared" si="9"/>
        <v>0.5268817204</v>
      </c>
      <c r="U7" s="66">
        <f t="shared" si="10"/>
        <v>0.66</v>
      </c>
      <c r="V7" s="27">
        <f t="shared" si="11"/>
        <v>0.6337658949</v>
      </c>
      <c r="W7" s="27">
        <f t="shared" si="12"/>
        <v>0.5101470986</v>
      </c>
      <c r="X7" s="27">
        <f t="shared" si="13"/>
        <v>-0.857942469</v>
      </c>
      <c r="Y7" s="27">
        <f t="shared" si="14"/>
        <v>-0.09975066476</v>
      </c>
      <c r="Z7" s="27">
        <f t="shared" si="15"/>
        <v>1.605190348</v>
      </c>
      <c r="AA7" s="27">
        <f t="shared" si="16"/>
        <v>-0.5903903243</v>
      </c>
      <c r="AB7" s="27"/>
    </row>
    <row r="8">
      <c r="A8" s="29">
        <v>1007.0</v>
      </c>
      <c r="B8" s="30">
        <v>2681.0</v>
      </c>
      <c r="C8" s="5">
        <v>14.0</v>
      </c>
      <c r="D8" s="6">
        <v>24.0</v>
      </c>
      <c r="E8" s="7">
        <v>9.0</v>
      </c>
      <c r="F8" s="8">
        <v>36.0</v>
      </c>
      <c r="G8" s="9">
        <v>102.0</v>
      </c>
      <c r="H8" s="10">
        <v>33.0</v>
      </c>
      <c r="I8" s="11">
        <v>17.0</v>
      </c>
      <c r="J8" s="12">
        <v>15.0</v>
      </c>
      <c r="K8" s="61">
        <v>47.0</v>
      </c>
      <c r="L8" s="62">
        <f t="shared" si="1"/>
        <v>36</v>
      </c>
      <c r="M8" s="63">
        <f t="shared" si="2"/>
        <v>36</v>
      </c>
      <c r="N8" s="63">
        <f t="shared" si="3"/>
        <v>17</v>
      </c>
      <c r="O8" s="63">
        <f t="shared" si="4"/>
        <v>33</v>
      </c>
      <c r="P8" s="63">
        <f t="shared" si="5"/>
        <v>38</v>
      </c>
      <c r="Q8" s="64">
        <f t="shared" si="6"/>
        <v>0.679245283</v>
      </c>
      <c r="R8" s="64">
        <f t="shared" si="7"/>
        <v>0.4647887324</v>
      </c>
      <c r="S8" s="65">
        <f t="shared" si="8"/>
        <v>0.5564516129</v>
      </c>
      <c r="T8" s="65">
        <f t="shared" si="9"/>
        <v>0.4274193548</v>
      </c>
      <c r="U8" s="66">
        <f t="shared" si="10"/>
        <v>0.4864864865</v>
      </c>
      <c r="V8" s="27">
        <f t="shared" si="11"/>
        <v>0.4858920893</v>
      </c>
      <c r="W8" s="27">
        <f t="shared" si="12"/>
        <v>0.4138438198</v>
      </c>
      <c r="X8" s="27">
        <f t="shared" si="13"/>
        <v>-0.7399753795</v>
      </c>
      <c r="Y8" s="27">
        <f t="shared" si="14"/>
        <v>-0.06979365708</v>
      </c>
      <c r="Z8" s="27">
        <f t="shared" si="15"/>
        <v>1.194111133</v>
      </c>
      <c r="AA8" s="27">
        <f t="shared" si="16"/>
        <v>-0.3788057325</v>
      </c>
      <c r="AB8" s="27"/>
    </row>
    <row r="9">
      <c r="A9" s="29">
        <v>1008.0</v>
      </c>
      <c r="B9" s="30">
        <v>3439.0</v>
      </c>
      <c r="C9" s="5">
        <v>15.0</v>
      </c>
      <c r="D9" s="6">
        <v>38.0</v>
      </c>
      <c r="E9" s="7">
        <v>25.0</v>
      </c>
      <c r="F9" s="8">
        <v>65.0</v>
      </c>
      <c r="G9" s="9">
        <v>139.0</v>
      </c>
      <c r="H9" s="10">
        <v>35.0</v>
      </c>
      <c r="I9" s="11">
        <v>27.0</v>
      </c>
      <c r="J9" s="12">
        <v>16.0</v>
      </c>
      <c r="K9" s="61">
        <v>64.0</v>
      </c>
      <c r="L9" s="62">
        <f t="shared" si="1"/>
        <v>65</v>
      </c>
      <c r="M9" s="63">
        <f t="shared" si="2"/>
        <v>65</v>
      </c>
      <c r="N9" s="63">
        <f t="shared" si="3"/>
        <v>27</v>
      </c>
      <c r="O9" s="63">
        <f t="shared" si="4"/>
        <v>35</v>
      </c>
      <c r="P9" s="63">
        <f t="shared" si="5"/>
        <v>56</v>
      </c>
      <c r="Q9" s="64">
        <f t="shared" si="6"/>
        <v>0.7065217391</v>
      </c>
      <c r="R9" s="64">
        <f t="shared" si="7"/>
        <v>0.3846153846</v>
      </c>
      <c r="S9" s="65">
        <f t="shared" si="8"/>
        <v>0.5464480874</v>
      </c>
      <c r="T9" s="65">
        <f t="shared" si="9"/>
        <v>0.5027322404</v>
      </c>
      <c r="U9" s="66">
        <f t="shared" si="10"/>
        <v>0.5371900826</v>
      </c>
      <c r="V9" s="27">
        <f t="shared" si="11"/>
        <v>0.538810306</v>
      </c>
      <c r="W9" s="27">
        <f t="shared" si="12"/>
        <v>0.4867646454</v>
      </c>
      <c r="X9" s="27">
        <f t="shared" si="13"/>
        <v>-0.7266725831</v>
      </c>
      <c r="Y9" s="27">
        <f t="shared" si="14"/>
        <v>-0.08061577124</v>
      </c>
      <c r="Z9" s="27">
        <f t="shared" si="15"/>
        <v>1.151563144</v>
      </c>
      <c r="AA9" s="27">
        <f t="shared" si="16"/>
        <v>-0.3587410349</v>
      </c>
      <c r="AB9" s="27"/>
    </row>
    <row r="10">
      <c r="A10" s="29">
        <v>1009.0</v>
      </c>
      <c r="B10" s="30">
        <v>1380.0</v>
      </c>
      <c r="C10" s="5">
        <v>23.0</v>
      </c>
      <c r="D10" s="6">
        <v>25.0</v>
      </c>
      <c r="E10" s="7">
        <v>29.0</v>
      </c>
      <c r="F10" s="8">
        <v>67.0</v>
      </c>
      <c r="G10" s="9">
        <v>118.0</v>
      </c>
      <c r="H10" s="10">
        <v>46.0</v>
      </c>
      <c r="I10" s="11">
        <v>24.0</v>
      </c>
      <c r="J10" s="12">
        <v>21.0</v>
      </c>
      <c r="K10" s="61">
        <v>51.0</v>
      </c>
      <c r="L10" s="62">
        <f t="shared" si="1"/>
        <v>67</v>
      </c>
      <c r="M10" s="63">
        <f t="shared" si="2"/>
        <v>67</v>
      </c>
      <c r="N10" s="63">
        <f t="shared" si="3"/>
        <v>24</v>
      </c>
      <c r="O10" s="63">
        <f t="shared" si="4"/>
        <v>46</v>
      </c>
      <c r="P10" s="63">
        <f t="shared" si="5"/>
        <v>73</v>
      </c>
      <c r="Q10" s="64">
        <f t="shared" si="6"/>
        <v>0.7362637363</v>
      </c>
      <c r="R10" s="64">
        <f t="shared" si="7"/>
        <v>0.3865546218</v>
      </c>
      <c r="S10" s="65">
        <f t="shared" si="8"/>
        <v>0.5380952381</v>
      </c>
      <c r="T10" s="65">
        <f t="shared" si="9"/>
        <v>0.4333333333</v>
      </c>
      <c r="U10" s="66">
        <f t="shared" si="10"/>
        <v>0.4785714286</v>
      </c>
      <c r="V10" s="27">
        <f t="shared" si="11"/>
        <v>0.4761787682</v>
      </c>
      <c r="W10" s="27">
        <f t="shared" si="12"/>
        <v>0.4195699607</v>
      </c>
      <c r="X10" s="27">
        <f t="shared" si="13"/>
        <v>-0.7155648736</v>
      </c>
      <c r="Y10" s="27">
        <f t="shared" si="14"/>
        <v>-0.06842512692</v>
      </c>
      <c r="Z10" s="27">
        <f t="shared" si="15"/>
        <v>1.11662728</v>
      </c>
      <c r="AA10" s="27">
        <f t="shared" si="16"/>
        <v>-0.3425403776</v>
      </c>
      <c r="AB10" s="27"/>
    </row>
    <row r="11">
      <c r="A11" s="29">
        <v>1012.0</v>
      </c>
      <c r="B11" s="30">
        <v>1883.0</v>
      </c>
      <c r="C11" s="5">
        <v>23.0</v>
      </c>
      <c r="D11" s="6">
        <v>57.0</v>
      </c>
      <c r="E11" s="7">
        <v>28.0</v>
      </c>
      <c r="F11" s="8">
        <v>82.0</v>
      </c>
      <c r="G11" s="9">
        <v>244.0</v>
      </c>
      <c r="H11" s="10">
        <v>69.0</v>
      </c>
      <c r="I11" s="11">
        <v>35.0</v>
      </c>
      <c r="J11" s="12">
        <v>22.0</v>
      </c>
      <c r="K11" s="61">
        <v>121.0</v>
      </c>
      <c r="L11" s="62">
        <f t="shared" si="1"/>
        <v>82</v>
      </c>
      <c r="M11" s="63">
        <f t="shared" si="2"/>
        <v>82</v>
      </c>
      <c r="N11" s="63">
        <f t="shared" si="3"/>
        <v>35</v>
      </c>
      <c r="O11" s="63">
        <f t="shared" si="4"/>
        <v>69</v>
      </c>
      <c r="P11" s="63">
        <f t="shared" si="5"/>
        <v>73</v>
      </c>
      <c r="Q11" s="64">
        <f t="shared" si="6"/>
        <v>0.7008547009</v>
      </c>
      <c r="R11" s="64">
        <f t="shared" si="7"/>
        <v>0.485915493</v>
      </c>
      <c r="S11" s="65">
        <f t="shared" si="8"/>
        <v>0.583011583</v>
      </c>
      <c r="T11" s="65">
        <f t="shared" si="9"/>
        <v>0.4517374517</v>
      </c>
      <c r="U11" s="66">
        <f t="shared" si="10"/>
        <v>0.5290322581</v>
      </c>
      <c r="V11" s="27">
        <f t="shared" si="11"/>
        <v>0.5264663989</v>
      </c>
      <c r="W11" s="27">
        <f t="shared" si="12"/>
        <v>0.4373895343</v>
      </c>
      <c r="X11" s="27">
        <f t="shared" si="13"/>
        <v>-0.7752951154</v>
      </c>
      <c r="Y11" s="27">
        <f t="shared" si="14"/>
        <v>-0.07728543331</v>
      </c>
      <c r="Z11" s="27">
        <f t="shared" si="15"/>
        <v>1.310823753</v>
      </c>
      <c r="AA11" s="27">
        <f t="shared" si="16"/>
        <v>-0.435678246</v>
      </c>
      <c r="AB11" s="27"/>
    </row>
    <row r="12">
      <c r="A12" s="29">
        <v>1015.0</v>
      </c>
      <c r="B12" s="30">
        <v>2510.0</v>
      </c>
      <c r="C12" s="5">
        <v>34.0</v>
      </c>
      <c r="D12" s="6">
        <v>48.0</v>
      </c>
      <c r="E12" s="7">
        <v>19.0</v>
      </c>
      <c r="F12" s="8">
        <v>69.0</v>
      </c>
      <c r="G12" s="9">
        <v>155.0</v>
      </c>
      <c r="H12" s="10">
        <v>42.0</v>
      </c>
      <c r="I12" s="11">
        <v>14.0</v>
      </c>
      <c r="J12" s="12">
        <v>20.0</v>
      </c>
      <c r="K12" s="61">
        <v>78.0</v>
      </c>
      <c r="L12" s="62">
        <f t="shared" si="1"/>
        <v>69</v>
      </c>
      <c r="M12" s="63">
        <f t="shared" si="2"/>
        <v>69</v>
      </c>
      <c r="N12" s="63">
        <f t="shared" si="3"/>
        <v>14</v>
      </c>
      <c r="O12" s="63">
        <f t="shared" si="4"/>
        <v>42</v>
      </c>
      <c r="P12" s="63">
        <f t="shared" si="5"/>
        <v>73</v>
      </c>
      <c r="Q12" s="64">
        <f t="shared" si="6"/>
        <v>0.8313253012</v>
      </c>
      <c r="R12" s="64">
        <f t="shared" si="7"/>
        <v>0.3652173913</v>
      </c>
      <c r="S12" s="65">
        <f t="shared" si="8"/>
        <v>0.5606060606</v>
      </c>
      <c r="T12" s="65">
        <f t="shared" si="9"/>
        <v>0.4191919192</v>
      </c>
      <c r="U12" s="66">
        <f t="shared" si="10"/>
        <v>0.485915493</v>
      </c>
      <c r="V12" s="27">
        <f t="shared" si="11"/>
        <v>0.4825827487</v>
      </c>
      <c r="W12" s="27">
        <f t="shared" si="12"/>
        <v>0.4058777009</v>
      </c>
      <c r="X12" s="27">
        <f t="shared" si="13"/>
        <v>-0.7455000091</v>
      </c>
      <c r="Y12" s="27">
        <f t="shared" si="14"/>
        <v>-0.06896123904</v>
      </c>
      <c r="Z12" s="27">
        <f t="shared" si="15"/>
        <v>1.212008075</v>
      </c>
      <c r="AA12" s="27">
        <f t="shared" si="16"/>
        <v>-0.3873536846</v>
      </c>
      <c r="AB12" s="27"/>
    </row>
    <row r="13">
      <c r="A13" s="29">
        <v>1016.0</v>
      </c>
      <c r="B13" s="30">
        <v>485.0</v>
      </c>
      <c r="C13" s="5">
        <v>4.0</v>
      </c>
      <c r="D13" s="6">
        <v>15.0</v>
      </c>
      <c r="E13" s="7">
        <v>12.0</v>
      </c>
      <c r="F13" s="8">
        <v>21.0</v>
      </c>
      <c r="G13" s="9">
        <v>47.0</v>
      </c>
      <c r="H13" s="10">
        <v>17.0</v>
      </c>
      <c r="I13" s="11">
        <v>7.0</v>
      </c>
      <c r="J13" s="12">
        <v>2.0</v>
      </c>
      <c r="K13" s="61">
        <v>28.0</v>
      </c>
      <c r="L13" s="62">
        <f t="shared" si="1"/>
        <v>21</v>
      </c>
      <c r="M13" s="63">
        <f t="shared" si="2"/>
        <v>21</v>
      </c>
      <c r="N13" s="63">
        <f t="shared" si="3"/>
        <v>7</v>
      </c>
      <c r="O13" s="63">
        <f t="shared" si="4"/>
        <v>17</v>
      </c>
      <c r="P13" s="63">
        <f t="shared" si="5"/>
        <v>18</v>
      </c>
      <c r="Q13" s="64">
        <f t="shared" si="6"/>
        <v>0.75</v>
      </c>
      <c r="R13" s="64">
        <f t="shared" si="7"/>
        <v>0.4857142857</v>
      </c>
      <c r="S13" s="65">
        <f t="shared" si="8"/>
        <v>0.6031746032</v>
      </c>
      <c r="T13" s="65">
        <f t="shared" si="9"/>
        <v>0.4444444444</v>
      </c>
      <c r="U13" s="66">
        <f t="shared" si="10"/>
        <v>0.5384615385</v>
      </c>
      <c r="V13" s="27">
        <f t="shared" si="11"/>
        <v>0.5366614532</v>
      </c>
      <c r="W13" s="27">
        <f t="shared" si="12"/>
        <v>0.4303281648</v>
      </c>
      <c r="X13" s="27">
        <f t="shared" si="13"/>
        <v>-0.8021081179</v>
      </c>
      <c r="Y13" s="27">
        <f t="shared" si="14"/>
        <v>-0.07866741768</v>
      </c>
      <c r="Z13" s="27">
        <f t="shared" si="15"/>
        <v>1.403059312</v>
      </c>
      <c r="AA13" s="27">
        <f t="shared" si="16"/>
        <v>-0.4824623939</v>
      </c>
      <c r="AB13" s="27"/>
    </row>
    <row r="14">
      <c r="A14" s="29">
        <v>1038.0</v>
      </c>
      <c r="B14" s="30">
        <v>2098.0</v>
      </c>
      <c r="C14" s="5">
        <v>14.0</v>
      </c>
      <c r="D14" s="6">
        <v>38.0</v>
      </c>
      <c r="E14" s="7">
        <v>10.0</v>
      </c>
      <c r="F14" s="8">
        <v>59.0</v>
      </c>
      <c r="G14" s="9">
        <v>120.0</v>
      </c>
      <c r="H14" s="10">
        <v>27.0</v>
      </c>
      <c r="I14" s="11">
        <v>13.0</v>
      </c>
      <c r="J14" s="12">
        <v>9.0</v>
      </c>
      <c r="K14" s="61">
        <v>49.0</v>
      </c>
      <c r="L14" s="62">
        <f t="shared" si="1"/>
        <v>60</v>
      </c>
      <c r="M14" s="63">
        <f t="shared" si="2"/>
        <v>59</v>
      </c>
      <c r="N14" s="63">
        <f t="shared" si="3"/>
        <v>13</v>
      </c>
      <c r="O14" s="63">
        <f t="shared" si="4"/>
        <v>27</v>
      </c>
      <c r="P14" s="63">
        <f t="shared" si="5"/>
        <v>33</v>
      </c>
      <c r="Q14" s="64">
        <f t="shared" si="6"/>
        <v>0.8194444444</v>
      </c>
      <c r="R14" s="64">
        <f t="shared" si="7"/>
        <v>0.45</v>
      </c>
      <c r="S14" s="65">
        <f t="shared" si="8"/>
        <v>0.6515151515</v>
      </c>
      <c r="T14" s="65">
        <f t="shared" si="9"/>
        <v>0.5454545455</v>
      </c>
      <c r="U14" s="66">
        <f t="shared" si="10"/>
        <v>0.6413043478</v>
      </c>
      <c r="V14" s="27">
        <f t="shared" si="11"/>
        <v>0.6529234758</v>
      </c>
      <c r="W14" s="27">
        <f t="shared" si="12"/>
        <v>0.5281300204</v>
      </c>
      <c r="X14" s="27">
        <f t="shared" si="13"/>
        <v>-0.8663919024</v>
      </c>
      <c r="Y14" s="27">
        <f t="shared" si="14"/>
        <v>-0.1042839447</v>
      </c>
      <c r="Z14" s="27">
        <f t="shared" si="15"/>
        <v>1.636963426</v>
      </c>
      <c r="AA14" s="27">
        <f t="shared" si="16"/>
        <v>-0.6080060293</v>
      </c>
      <c r="AB14" s="27"/>
    </row>
    <row r="15">
      <c r="A15" s="29">
        <v>1039.0</v>
      </c>
      <c r="B15" s="30">
        <v>3242.0</v>
      </c>
      <c r="C15" s="5">
        <v>27.0</v>
      </c>
      <c r="D15" s="6">
        <v>74.0</v>
      </c>
      <c r="E15" s="7">
        <v>33.0</v>
      </c>
      <c r="F15" s="8">
        <v>143.0</v>
      </c>
      <c r="G15" s="9">
        <v>271.0</v>
      </c>
      <c r="H15" s="10">
        <v>73.0</v>
      </c>
      <c r="I15" s="11">
        <v>38.0</v>
      </c>
      <c r="J15" s="12">
        <v>22.0</v>
      </c>
      <c r="K15" s="61">
        <v>116.0</v>
      </c>
      <c r="L15" s="62">
        <f t="shared" si="1"/>
        <v>144</v>
      </c>
      <c r="M15" s="63">
        <f t="shared" si="2"/>
        <v>143</v>
      </c>
      <c r="N15" s="63">
        <f t="shared" si="3"/>
        <v>38</v>
      </c>
      <c r="O15" s="63">
        <f t="shared" si="4"/>
        <v>73</v>
      </c>
      <c r="P15" s="63">
        <f t="shared" si="5"/>
        <v>82</v>
      </c>
      <c r="Q15" s="64">
        <f t="shared" si="6"/>
        <v>0.7900552486</v>
      </c>
      <c r="R15" s="64">
        <f t="shared" si="7"/>
        <v>0.4709677419</v>
      </c>
      <c r="S15" s="65">
        <f t="shared" si="8"/>
        <v>0.6428571429</v>
      </c>
      <c r="T15" s="65">
        <f t="shared" si="9"/>
        <v>0.5386904762</v>
      </c>
      <c r="U15" s="66">
        <f t="shared" si="10"/>
        <v>0.6355555556</v>
      </c>
      <c r="V15" s="27">
        <f t="shared" si="11"/>
        <v>0.6412501122</v>
      </c>
      <c r="W15" s="27">
        <f t="shared" si="12"/>
        <v>0.521580789</v>
      </c>
      <c r="X15" s="27">
        <f t="shared" si="13"/>
        <v>-0.8548783888</v>
      </c>
      <c r="Y15" s="27">
        <f t="shared" si="14"/>
        <v>-0.1016220933</v>
      </c>
      <c r="Z15" s="27">
        <f t="shared" si="15"/>
        <v>1.593745177</v>
      </c>
      <c r="AA15" s="27">
        <f t="shared" si="16"/>
        <v>-0.5840872783</v>
      </c>
      <c r="AB15" s="27"/>
    </row>
    <row r="16">
      <c r="A16" s="29">
        <v>1063.0</v>
      </c>
      <c r="B16" s="30">
        <v>1412.0</v>
      </c>
      <c r="C16" s="5">
        <v>12.0</v>
      </c>
      <c r="D16" s="6">
        <v>27.0</v>
      </c>
      <c r="E16" s="7">
        <v>24.0</v>
      </c>
      <c r="F16" s="8">
        <v>49.0</v>
      </c>
      <c r="G16" s="9">
        <v>115.0</v>
      </c>
      <c r="H16" s="10">
        <v>48.0</v>
      </c>
      <c r="I16" s="11">
        <v>21.0</v>
      </c>
      <c r="J16" s="12">
        <v>7.0</v>
      </c>
      <c r="K16" s="61">
        <v>46.0</v>
      </c>
      <c r="L16" s="62">
        <f t="shared" si="1"/>
        <v>49</v>
      </c>
      <c r="M16" s="63">
        <f t="shared" si="2"/>
        <v>49</v>
      </c>
      <c r="N16" s="63">
        <f t="shared" si="3"/>
        <v>21</v>
      </c>
      <c r="O16" s="63">
        <f t="shared" si="4"/>
        <v>48</v>
      </c>
      <c r="P16" s="63">
        <f t="shared" si="5"/>
        <v>43</v>
      </c>
      <c r="Q16" s="64">
        <f t="shared" si="6"/>
        <v>0.7</v>
      </c>
      <c r="R16" s="64">
        <f t="shared" si="7"/>
        <v>0.5274725275</v>
      </c>
      <c r="S16" s="65">
        <f t="shared" si="8"/>
        <v>0.602484472</v>
      </c>
      <c r="T16" s="65">
        <f t="shared" si="9"/>
        <v>0.4347826087</v>
      </c>
      <c r="U16" s="66">
        <f t="shared" si="10"/>
        <v>0.5326086957</v>
      </c>
      <c r="V16" s="27">
        <f t="shared" si="11"/>
        <v>0.5284677801</v>
      </c>
      <c r="W16" s="27">
        <f t="shared" si="12"/>
        <v>0.4209732047</v>
      </c>
      <c r="X16" s="27">
        <f t="shared" si="13"/>
        <v>-0.801190374</v>
      </c>
      <c r="Y16" s="27">
        <f t="shared" si="14"/>
        <v>-0.07686920465</v>
      </c>
      <c r="Z16" s="27">
        <f t="shared" si="15"/>
        <v>1.399850487</v>
      </c>
      <c r="AA16" s="27">
        <f t="shared" si="16"/>
        <v>-0.4808082386</v>
      </c>
      <c r="AB16" s="27"/>
    </row>
    <row r="17">
      <c r="A17" s="29">
        <v>1074.0</v>
      </c>
      <c r="B17" s="30">
        <v>2203.0</v>
      </c>
      <c r="C17" s="5">
        <v>6.0</v>
      </c>
      <c r="D17" s="6">
        <v>47.0</v>
      </c>
      <c r="E17" s="7">
        <v>20.0</v>
      </c>
      <c r="F17" s="8">
        <v>37.0</v>
      </c>
      <c r="G17" s="9">
        <v>230.0</v>
      </c>
      <c r="H17" s="10">
        <v>77.0</v>
      </c>
      <c r="I17" s="11">
        <v>11.0</v>
      </c>
      <c r="J17" s="12">
        <v>19.0</v>
      </c>
      <c r="K17" s="61">
        <v>84.0</v>
      </c>
      <c r="L17" s="62">
        <f t="shared" si="1"/>
        <v>38</v>
      </c>
      <c r="M17" s="63">
        <f t="shared" si="2"/>
        <v>37</v>
      </c>
      <c r="N17" s="63">
        <f t="shared" si="3"/>
        <v>11</v>
      </c>
      <c r="O17" s="63">
        <f t="shared" si="4"/>
        <v>77</v>
      </c>
      <c r="P17" s="63">
        <f t="shared" si="5"/>
        <v>45</v>
      </c>
      <c r="Q17" s="64">
        <f t="shared" si="6"/>
        <v>0.7708333333</v>
      </c>
      <c r="R17" s="64">
        <f t="shared" si="7"/>
        <v>0.631147541</v>
      </c>
      <c r="S17" s="65">
        <f t="shared" si="8"/>
        <v>0.6705882353</v>
      </c>
      <c r="T17" s="65">
        <f t="shared" si="9"/>
        <v>0.2823529412</v>
      </c>
      <c r="U17" s="66">
        <f t="shared" si="10"/>
        <v>0.4512195122</v>
      </c>
      <c r="V17" s="27">
        <f t="shared" si="11"/>
        <v>0.4638066166</v>
      </c>
      <c r="W17" s="27">
        <f t="shared" si="12"/>
        <v>0.2733849518</v>
      </c>
      <c r="X17" s="27">
        <f t="shared" si="13"/>
        <v>-0.8917554958</v>
      </c>
      <c r="Y17" s="27">
        <f t="shared" si="14"/>
        <v>-0.05556260656</v>
      </c>
      <c r="Z17" s="27">
        <f t="shared" si="15"/>
        <v>1.734210439</v>
      </c>
      <c r="AA17" s="27">
        <f t="shared" si="16"/>
        <v>-0.6629825776</v>
      </c>
      <c r="AB17" s="27"/>
    </row>
    <row r="18">
      <c r="A18" s="29">
        <v>1302.0</v>
      </c>
      <c r="B18" s="30">
        <v>3655.0</v>
      </c>
      <c r="C18" s="5">
        <v>32.0</v>
      </c>
      <c r="D18" s="6">
        <v>42.0</v>
      </c>
      <c r="E18" s="7">
        <v>14.0</v>
      </c>
      <c r="F18" s="8">
        <v>85.0</v>
      </c>
      <c r="G18" s="9">
        <v>232.0</v>
      </c>
      <c r="H18" s="10">
        <v>60.0</v>
      </c>
      <c r="I18" s="11">
        <v>31.0</v>
      </c>
      <c r="J18" s="12">
        <v>38.0</v>
      </c>
      <c r="K18" s="61">
        <v>81.0</v>
      </c>
      <c r="L18" s="62">
        <f t="shared" si="1"/>
        <v>85</v>
      </c>
      <c r="M18" s="63">
        <f t="shared" si="2"/>
        <v>85</v>
      </c>
      <c r="N18" s="63">
        <f t="shared" si="3"/>
        <v>31</v>
      </c>
      <c r="O18" s="63">
        <f t="shared" si="4"/>
        <v>60</v>
      </c>
      <c r="P18" s="63">
        <f t="shared" si="5"/>
        <v>84</v>
      </c>
      <c r="Q18" s="64">
        <f t="shared" si="6"/>
        <v>0.7327586207</v>
      </c>
      <c r="R18" s="64">
        <f t="shared" si="7"/>
        <v>0.4166666667</v>
      </c>
      <c r="S18" s="65">
        <f t="shared" si="8"/>
        <v>0.5576923077</v>
      </c>
      <c r="T18" s="65">
        <f t="shared" si="9"/>
        <v>0.4461538462</v>
      </c>
      <c r="U18" s="66">
        <f t="shared" si="10"/>
        <v>0.5029585799</v>
      </c>
      <c r="V18" s="27">
        <f t="shared" si="11"/>
        <v>0.5019514215</v>
      </c>
      <c r="W18" s="27">
        <f t="shared" si="12"/>
        <v>0.4319832731</v>
      </c>
      <c r="X18" s="27">
        <f t="shared" si="13"/>
        <v>-0.7416252689</v>
      </c>
      <c r="Y18" s="27">
        <f t="shared" si="14"/>
        <v>-0.07301526417</v>
      </c>
      <c r="Z18" s="27">
        <f t="shared" si="15"/>
        <v>1.199441979</v>
      </c>
      <c r="AA18" s="27">
        <f t="shared" si="16"/>
        <v>-0.3813452039</v>
      </c>
      <c r="AB18" s="27"/>
    </row>
    <row r="19">
      <c r="A19" s="29">
        <v>1304.0</v>
      </c>
      <c r="B19" s="30">
        <v>2660.0</v>
      </c>
      <c r="C19" s="5">
        <v>19.0</v>
      </c>
      <c r="D19" s="6">
        <v>40.0</v>
      </c>
      <c r="E19" s="7">
        <v>30.0</v>
      </c>
      <c r="F19" s="8">
        <v>53.0</v>
      </c>
      <c r="G19" s="9">
        <v>145.0</v>
      </c>
      <c r="H19" s="10">
        <v>35.0</v>
      </c>
      <c r="I19" s="11">
        <v>28.0</v>
      </c>
      <c r="J19" s="12">
        <v>13.0</v>
      </c>
      <c r="K19" s="61">
        <v>64.0</v>
      </c>
      <c r="L19" s="62">
        <f t="shared" si="1"/>
        <v>53</v>
      </c>
      <c r="M19" s="63">
        <f t="shared" si="2"/>
        <v>53</v>
      </c>
      <c r="N19" s="63">
        <f t="shared" si="3"/>
        <v>28</v>
      </c>
      <c r="O19" s="63">
        <f t="shared" si="4"/>
        <v>35</v>
      </c>
      <c r="P19" s="63">
        <f t="shared" si="5"/>
        <v>62</v>
      </c>
      <c r="Q19" s="64">
        <f t="shared" si="6"/>
        <v>0.6543209877</v>
      </c>
      <c r="R19" s="64">
        <f t="shared" si="7"/>
        <v>0.3608247423</v>
      </c>
      <c r="S19" s="65">
        <f t="shared" si="8"/>
        <v>0.4943820225</v>
      </c>
      <c r="T19" s="65">
        <f t="shared" si="9"/>
        <v>0.4550561798</v>
      </c>
      <c r="U19" s="66">
        <f t="shared" si="10"/>
        <v>0.4608695652</v>
      </c>
      <c r="V19" s="27">
        <f t="shared" si="11"/>
        <v>0.4605781949</v>
      </c>
      <c r="W19" s="27">
        <f t="shared" si="12"/>
        <v>0.4406028541</v>
      </c>
      <c r="X19" s="27">
        <f t="shared" si="13"/>
        <v>-0.6574345662</v>
      </c>
      <c r="Y19" s="27">
        <f t="shared" si="14"/>
        <v>-0.06601795263</v>
      </c>
      <c r="Z19" s="27">
        <f t="shared" si="15"/>
        <v>0.9425736089</v>
      </c>
      <c r="AA19" s="27">
        <f t="shared" si="16"/>
        <v>-0.2656576554</v>
      </c>
      <c r="AB19" s="27"/>
    </row>
    <row r="20">
      <c r="A20" s="29">
        <v>1307.0</v>
      </c>
      <c r="B20" s="30">
        <v>2027.0</v>
      </c>
      <c r="C20" s="5">
        <v>29.0</v>
      </c>
      <c r="D20" s="6">
        <v>30.0</v>
      </c>
      <c r="E20" s="7">
        <v>27.0</v>
      </c>
      <c r="F20" s="8">
        <v>66.0</v>
      </c>
      <c r="G20" s="9">
        <v>142.0</v>
      </c>
      <c r="H20" s="10">
        <v>44.0</v>
      </c>
      <c r="I20" s="11">
        <v>18.0</v>
      </c>
      <c r="J20" s="12">
        <v>18.0</v>
      </c>
      <c r="K20" s="61">
        <v>63.0</v>
      </c>
      <c r="L20" s="62">
        <f t="shared" si="1"/>
        <v>66</v>
      </c>
      <c r="M20" s="63">
        <f t="shared" si="2"/>
        <v>66</v>
      </c>
      <c r="N20" s="63">
        <f t="shared" si="3"/>
        <v>18</v>
      </c>
      <c r="O20" s="63">
        <f t="shared" si="4"/>
        <v>44</v>
      </c>
      <c r="P20" s="63">
        <f t="shared" si="5"/>
        <v>74</v>
      </c>
      <c r="Q20" s="64">
        <f t="shared" si="6"/>
        <v>0.7857142857</v>
      </c>
      <c r="R20" s="64">
        <f t="shared" si="7"/>
        <v>0.3728813559</v>
      </c>
      <c r="S20" s="65">
        <f t="shared" si="8"/>
        <v>0.5445544554</v>
      </c>
      <c r="T20" s="65">
        <f t="shared" si="9"/>
        <v>0.4158415842</v>
      </c>
      <c r="U20" s="66">
        <f t="shared" si="10"/>
        <v>0.4714285714</v>
      </c>
      <c r="V20" s="27">
        <f t="shared" si="11"/>
        <v>0.4671113393</v>
      </c>
      <c r="W20" s="27">
        <f t="shared" si="12"/>
        <v>0.402633778</v>
      </c>
      <c r="X20" s="27">
        <f t="shared" si="13"/>
        <v>-0.7241544107</v>
      </c>
      <c r="Y20" s="27">
        <f t="shared" si="14"/>
        <v>-0.06645131776</v>
      </c>
      <c r="Z20" s="27">
        <f t="shared" si="15"/>
        <v>1.143595842</v>
      </c>
      <c r="AA20" s="27">
        <f t="shared" si="16"/>
        <v>-0.355024458</v>
      </c>
      <c r="AB20" s="27"/>
    </row>
    <row r="21">
      <c r="A21" s="29">
        <v>1318.0</v>
      </c>
      <c r="B21" s="30">
        <v>1739.0</v>
      </c>
      <c r="C21" s="5">
        <v>14.0</v>
      </c>
      <c r="D21" s="6">
        <v>20.0</v>
      </c>
      <c r="E21" s="7">
        <v>12.0</v>
      </c>
      <c r="F21" s="8">
        <v>29.0</v>
      </c>
      <c r="G21" s="9">
        <v>71.0</v>
      </c>
      <c r="H21" s="10">
        <v>29.0</v>
      </c>
      <c r="I21" s="11">
        <v>5.0</v>
      </c>
      <c r="J21" s="12">
        <v>6.0</v>
      </c>
      <c r="K21" s="61">
        <v>28.0</v>
      </c>
      <c r="L21" s="62">
        <f t="shared" si="1"/>
        <v>29</v>
      </c>
      <c r="M21" s="63">
        <f t="shared" si="2"/>
        <v>29</v>
      </c>
      <c r="N21" s="63">
        <f t="shared" si="3"/>
        <v>5</v>
      </c>
      <c r="O21" s="63">
        <f t="shared" si="4"/>
        <v>29</v>
      </c>
      <c r="P21" s="63">
        <f t="shared" si="5"/>
        <v>32</v>
      </c>
      <c r="Q21" s="64">
        <f t="shared" si="6"/>
        <v>0.8529411765</v>
      </c>
      <c r="R21" s="64">
        <f t="shared" si="7"/>
        <v>0.4754098361</v>
      </c>
      <c r="S21" s="65">
        <f t="shared" si="8"/>
        <v>0.6105263158</v>
      </c>
      <c r="T21" s="65">
        <f t="shared" si="9"/>
        <v>0.3578947368</v>
      </c>
      <c r="U21" s="66">
        <f t="shared" si="10"/>
        <v>0.4754098361</v>
      </c>
      <c r="V21" s="27">
        <f t="shared" si="11"/>
        <v>0.4741849114</v>
      </c>
      <c r="W21" s="27">
        <f t="shared" si="12"/>
        <v>0.3465274169</v>
      </c>
      <c r="X21" s="27">
        <f t="shared" si="13"/>
        <v>-0.8118845049</v>
      </c>
      <c r="Y21" s="27">
        <f t="shared" si="14"/>
        <v>-0.06412008145</v>
      </c>
      <c r="Z21" s="27">
        <f t="shared" si="15"/>
        <v>1.437469745</v>
      </c>
      <c r="AA21" s="27">
        <f t="shared" si="16"/>
        <v>-0.5003195701</v>
      </c>
      <c r="AB21" s="27"/>
    </row>
    <row r="22">
      <c r="A22" s="29">
        <v>1327.0</v>
      </c>
      <c r="B22" s="30">
        <v>2196.0</v>
      </c>
      <c r="C22" s="5">
        <v>19.0</v>
      </c>
      <c r="D22" s="6">
        <v>22.0</v>
      </c>
      <c r="E22" s="7">
        <v>15.0</v>
      </c>
      <c r="F22" s="8">
        <v>33.0</v>
      </c>
      <c r="G22" s="9">
        <v>85.0</v>
      </c>
      <c r="H22" s="10">
        <v>23.0</v>
      </c>
      <c r="I22" s="11">
        <v>18.0</v>
      </c>
      <c r="J22" s="12">
        <v>13.0</v>
      </c>
      <c r="K22" s="61">
        <v>36.0</v>
      </c>
      <c r="L22" s="62">
        <f t="shared" si="1"/>
        <v>33</v>
      </c>
      <c r="M22" s="63">
        <f t="shared" si="2"/>
        <v>33</v>
      </c>
      <c r="N22" s="63">
        <f t="shared" si="3"/>
        <v>18</v>
      </c>
      <c r="O22" s="63">
        <f t="shared" si="4"/>
        <v>23</v>
      </c>
      <c r="P22" s="63">
        <f t="shared" si="5"/>
        <v>47</v>
      </c>
      <c r="Q22" s="64">
        <f t="shared" si="6"/>
        <v>0.6470588235</v>
      </c>
      <c r="R22" s="64">
        <f t="shared" si="7"/>
        <v>0.3285714286</v>
      </c>
      <c r="S22" s="65">
        <f t="shared" si="8"/>
        <v>0.4628099174</v>
      </c>
      <c r="T22" s="65">
        <f t="shared" si="9"/>
        <v>0.4214876033</v>
      </c>
      <c r="U22" s="66">
        <f t="shared" si="10"/>
        <v>0.4125</v>
      </c>
      <c r="V22" s="27">
        <f t="shared" si="11"/>
        <v>0.4100060406</v>
      </c>
      <c r="W22" s="27">
        <f t="shared" si="12"/>
        <v>0.4081004703</v>
      </c>
      <c r="X22" s="27">
        <f t="shared" si="13"/>
        <v>-0.6154496389</v>
      </c>
      <c r="Y22" s="27">
        <f t="shared" si="14"/>
        <v>-0.05724292639</v>
      </c>
      <c r="Z22" s="27">
        <f t="shared" si="15"/>
        <v>0.826028914</v>
      </c>
      <c r="AA22" s="27">
        <f t="shared" si="16"/>
        <v>-0.2179426845</v>
      </c>
      <c r="AB22" s="27"/>
    </row>
    <row r="23">
      <c r="A23" s="29">
        <v>1328.0</v>
      </c>
      <c r="B23" s="30">
        <v>1757.0</v>
      </c>
      <c r="C23" s="5">
        <v>11.0</v>
      </c>
      <c r="D23" s="6">
        <v>22.0</v>
      </c>
      <c r="E23" s="7">
        <v>13.0</v>
      </c>
      <c r="F23" s="8">
        <v>38.0</v>
      </c>
      <c r="G23" s="9">
        <v>105.0</v>
      </c>
      <c r="H23" s="10">
        <v>25.0</v>
      </c>
      <c r="I23" s="11">
        <v>20.0</v>
      </c>
      <c r="J23" s="12">
        <v>8.0</v>
      </c>
      <c r="K23" s="61">
        <v>45.0</v>
      </c>
      <c r="L23" s="62">
        <f t="shared" si="1"/>
        <v>38</v>
      </c>
      <c r="M23" s="63">
        <f t="shared" si="2"/>
        <v>38</v>
      </c>
      <c r="N23" s="63">
        <f t="shared" si="3"/>
        <v>20</v>
      </c>
      <c r="O23" s="63">
        <f t="shared" si="4"/>
        <v>25</v>
      </c>
      <c r="P23" s="63">
        <f t="shared" si="5"/>
        <v>32</v>
      </c>
      <c r="Q23" s="64">
        <f t="shared" si="6"/>
        <v>0.6551724138</v>
      </c>
      <c r="R23" s="64">
        <f t="shared" si="7"/>
        <v>0.4385964912</v>
      </c>
      <c r="S23" s="65">
        <f t="shared" si="8"/>
        <v>0.547826087</v>
      </c>
      <c r="T23" s="65">
        <f t="shared" si="9"/>
        <v>0.5043478261</v>
      </c>
      <c r="U23" s="66">
        <f t="shared" si="10"/>
        <v>0.5428571429</v>
      </c>
      <c r="V23" s="27">
        <f t="shared" si="11"/>
        <v>0.5411734895</v>
      </c>
      <c r="W23" s="27">
        <f t="shared" si="12"/>
        <v>0.4883289174</v>
      </c>
      <c r="X23" s="27">
        <f t="shared" si="13"/>
        <v>-0.7285050617</v>
      </c>
      <c r="Y23" s="27">
        <f t="shared" si="14"/>
        <v>-0.08107878418</v>
      </c>
      <c r="Z23" s="27">
        <f t="shared" si="15"/>
        <v>1.15737835</v>
      </c>
      <c r="AA23" s="27">
        <f t="shared" si="16"/>
        <v>-0.3614618385</v>
      </c>
      <c r="AB23" s="27"/>
    </row>
    <row r="24">
      <c r="A24" s="29">
        <v>1330.0</v>
      </c>
      <c r="B24" s="30">
        <v>1937.0</v>
      </c>
      <c r="C24" s="5">
        <v>27.0</v>
      </c>
      <c r="D24" s="6">
        <v>41.0</v>
      </c>
      <c r="E24" s="7">
        <v>29.0</v>
      </c>
      <c r="F24" s="8">
        <v>69.0</v>
      </c>
      <c r="G24" s="9">
        <v>130.0</v>
      </c>
      <c r="H24" s="10">
        <v>66.0</v>
      </c>
      <c r="I24" s="11">
        <v>21.0</v>
      </c>
      <c r="J24" s="12">
        <v>12.0</v>
      </c>
      <c r="K24" s="61">
        <v>43.0</v>
      </c>
      <c r="L24" s="62">
        <f t="shared" si="1"/>
        <v>69</v>
      </c>
      <c r="M24" s="63">
        <f t="shared" si="2"/>
        <v>69</v>
      </c>
      <c r="N24" s="63">
        <f t="shared" si="3"/>
        <v>21</v>
      </c>
      <c r="O24" s="63">
        <f t="shared" si="4"/>
        <v>66</v>
      </c>
      <c r="P24" s="63">
        <f t="shared" si="5"/>
        <v>68</v>
      </c>
      <c r="Q24" s="64">
        <f t="shared" si="6"/>
        <v>0.7666666667</v>
      </c>
      <c r="R24" s="64">
        <f t="shared" si="7"/>
        <v>0.4925373134</v>
      </c>
      <c r="S24" s="65">
        <f t="shared" si="8"/>
        <v>0.6026785714</v>
      </c>
      <c r="T24" s="65">
        <f t="shared" si="9"/>
        <v>0.4017857143</v>
      </c>
      <c r="U24" s="66">
        <f t="shared" si="10"/>
        <v>0.503649635</v>
      </c>
      <c r="V24" s="27">
        <f t="shared" si="11"/>
        <v>0.5025090062</v>
      </c>
      <c r="W24" s="27">
        <f t="shared" si="12"/>
        <v>0.3890243454</v>
      </c>
      <c r="X24" s="27">
        <f t="shared" si="13"/>
        <v>-0.8014484895</v>
      </c>
      <c r="Y24" s="27">
        <f t="shared" si="14"/>
        <v>-0.07105826619</v>
      </c>
      <c r="Z24" s="27">
        <f t="shared" si="15"/>
        <v>1.400752597</v>
      </c>
      <c r="AA24" s="27">
        <f t="shared" si="16"/>
        <v>-0.481273087</v>
      </c>
      <c r="AB24" s="27"/>
    </row>
    <row r="25">
      <c r="A25" s="29">
        <v>1331.0</v>
      </c>
      <c r="B25" s="30">
        <v>1777.0</v>
      </c>
      <c r="C25" s="5">
        <v>11.0</v>
      </c>
      <c r="D25" s="6">
        <v>30.0</v>
      </c>
      <c r="E25" s="7">
        <v>24.0</v>
      </c>
      <c r="F25" s="8">
        <v>27.0</v>
      </c>
      <c r="G25" s="9">
        <v>86.0</v>
      </c>
      <c r="H25" s="10">
        <v>31.0</v>
      </c>
      <c r="I25" s="11">
        <v>11.0</v>
      </c>
      <c r="J25" s="12">
        <v>6.0</v>
      </c>
      <c r="K25" s="61">
        <v>44.0</v>
      </c>
      <c r="L25" s="62">
        <f t="shared" si="1"/>
        <v>27</v>
      </c>
      <c r="M25" s="63">
        <f t="shared" si="2"/>
        <v>27</v>
      </c>
      <c r="N25" s="63">
        <f t="shared" si="3"/>
        <v>11</v>
      </c>
      <c r="O25" s="63">
        <f t="shared" si="4"/>
        <v>31</v>
      </c>
      <c r="P25" s="63">
        <f t="shared" si="5"/>
        <v>41</v>
      </c>
      <c r="Q25" s="64">
        <f t="shared" si="6"/>
        <v>0.7105263158</v>
      </c>
      <c r="R25" s="64">
        <f t="shared" si="7"/>
        <v>0.4305555556</v>
      </c>
      <c r="S25" s="65">
        <f t="shared" si="8"/>
        <v>0.5272727273</v>
      </c>
      <c r="T25" s="65">
        <f t="shared" si="9"/>
        <v>0.3454545455</v>
      </c>
      <c r="U25" s="66">
        <f t="shared" si="10"/>
        <v>0.3970588235</v>
      </c>
      <c r="V25" s="27">
        <f t="shared" si="11"/>
        <v>0.3962469197</v>
      </c>
      <c r="W25" s="27">
        <f t="shared" si="12"/>
        <v>0.3344823463</v>
      </c>
      <c r="X25" s="27">
        <f t="shared" si="13"/>
        <v>-0.7011729815</v>
      </c>
      <c r="Y25" s="27">
        <f t="shared" si="14"/>
        <v>-0.05345158467</v>
      </c>
      <c r="Z25" s="27">
        <f t="shared" si="15"/>
        <v>1.072162351</v>
      </c>
      <c r="AA25" s="27">
        <f t="shared" si="16"/>
        <v>-0.3222851175</v>
      </c>
      <c r="AB25" s="27"/>
    </row>
    <row r="26">
      <c r="A26" s="29">
        <v>1333.0</v>
      </c>
      <c r="B26" s="30">
        <v>1478.0</v>
      </c>
      <c r="C26" s="5">
        <v>19.0</v>
      </c>
      <c r="D26" s="6">
        <v>36.0</v>
      </c>
      <c r="E26" s="7">
        <v>17.0</v>
      </c>
      <c r="F26" s="8">
        <v>50.0</v>
      </c>
      <c r="G26" s="9">
        <v>82.0</v>
      </c>
      <c r="H26" s="10">
        <v>37.0</v>
      </c>
      <c r="I26" s="11">
        <v>11.0</v>
      </c>
      <c r="J26" s="12">
        <v>19.0</v>
      </c>
      <c r="K26" s="61">
        <v>39.0</v>
      </c>
      <c r="L26" s="62">
        <f t="shared" si="1"/>
        <v>50</v>
      </c>
      <c r="M26" s="63">
        <f t="shared" si="2"/>
        <v>50</v>
      </c>
      <c r="N26" s="63">
        <f t="shared" si="3"/>
        <v>11</v>
      </c>
      <c r="O26" s="63">
        <f t="shared" si="4"/>
        <v>37</v>
      </c>
      <c r="P26" s="63">
        <f t="shared" si="5"/>
        <v>55</v>
      </c>
      <c r="Q26" s="64">
        <f t="shared" si="6"/>
        <v>0.8196721311</v>
      </c>
      <c r="R26" s="64">
        <f t="shared" si="7"/>
        <v>0.402173913</v>
      </c>
      <c r="S26" s="65">
        <f t="shared" si="8"/>
        <v>0.568627451</v>
      </c>
      <c r="T26" s="65">
        <f t="shared" si="9"/>
        <v>0.3986928105</v>
      </c>
      <c r="U26" s="66">
        <f t="shared" si="10"/>
        <v>0.4761904762</v>
      </c>
      <c r="V26" s="27">
        <f t="shared" si="11"/>
        <v>0.4725673083</v>
      </c>
      <c r="W26" s="27">
        <f t="shared" si="12"/>
        <v>0.3860296772</v>
      </c>
      <c r="X26" s="27">
        <f t="shared" si="13"/>
        <v>-0.7561669408</v>
      </c>
      <c r="Y26" s="27">
        <f t="shared" si="14"/>
        <v>-0.0665274062</v>
      </c>
      <c r="Z26" s="27">
        <f t="shared" si="15"/>
        <v>1.246940066</v>
      </c>
      <c r="AA26" s="27">
        <f t="shared" si="16"/>
        <v>-0.404219994</v>
      </c>
      <c r="AB26" s="27"/>
    </row>
    <row r="27">
      <c r="A27" s="29">
        <v>1334.0</v>
      </c>
      <c r="B27" s="30">
        <v>1815.0</v>
      </c>
      <c r="C27" s="5">
        <v>17.0</v>
      </c>
      <c r="D27" s="6">
        <v>31.0</v>
      </c>
      <c r="E27" s="7">
        <v>18.0</v>
      </c>
      <c r="F27" s="8">
        <v>52.0</v>
      </c>
      <c r="G27" s="9">
        <v>117.0</v>
      </c>
      <c r="H27" s="10">
        <v>29.0</v>
      </c>
      <c r="I27" s="11">
        <v>14.0</v>
      </c>
      <c r="J27" s="12">
        <v>11.0</v>
      </c>
      <c r="K27" s="61">
        <v>39.0</v>
      </c>
      <c r="L27" s="62">
        <f t="shared" si="1"/>
        <v>52</v>
      </c>
      <c r="M27" s="63">
        <f t="shared" si="2"/>
        <v>52</v>
      </c>
      <c r="N27" s="63">
        <f t="shared" si="3"/>
        <v>14</v>
      </c>
      <c r="O27" s="63">
        <f t="shared" si="4"/>
        <v>29</v>
      </c>
      <c r="P27" s="63">
        <f t="shared" si="5"/>
        <v>46</v>
      </c>
      <c r="Q27" s="64">
        <f t="shared" si="6"/>
        <v>0.7878787879</v>
      </c>
      <c r="R27" s="64">
        <f t="shared" si="7"/>
        <v>0.3866666667</v>
      </c>
      <c r="S27" s="65">
        <f t="shared" si="8"/>
        <v>0.5744680851</v>
      </c>
      <c r="T27" s="65">
        <f t="shared" si="9"/>
        <v>0.4680851064</v>
      </c>
      <c r="U27" s="66">
        <f t="shared" si="10"/>
        <v>0.5306122449</v>
      </c>
      <c r="V27" s="27">
        <f t="shared" si="11"/>
        <v>0.5327705023</v>
      </c>
      <c r="W27" s="27">
        <f t="shared" si="12"/>
        <v>0.4532179608</v>
      </c>
      <c r="X27" s="27">
        <f t="shared" si="13"/>
        <v>-0.7639338793</v>
      </c>
      <c r="Y27" s="27">
        <f t="shared" si="14"/>
        <v>-0.0789087374</v>
      </c>
      <c r="Z27" s="27">
        <f t="shared" si="15"/>
        <v>1.272687412</v>
      </c>
      <c r="AA27" s="27">
        <f t="shared" si="16"/>
        <v>-0.4168041597</v>
      </c>
      <c r="AB27" s="27"/>
    </row>
    <row r="28">
      <c r="A28" s="29">
        <v>1335.0</v>
      </c>
      <c r="B28" s="30">
        <v>1591.0</v>
      </c>
      <c r="C28" s="5">
        <v>11.0</v>
      </c>
      <c r="D28" s="6">
        <v>30.0</v>
      </c>
      <c r="E28" s="7">
        <v>27.0</v>
      </c>
      <c r="F28" s="8">
        <v>57.0</v>
      </c>
      <c r="G28" s="9">
        <v>121.0</v>
      </c>
      <c r="H28" s="10">
        <v>34.0</v>
      </c>
      <c r="I28" s="11">
        <v>12.0</v>
      </c>
      <c r="J28" s="12">
        <v>16.0</v>
      </c>
      <c r="K28" s="61">
        <v>59.0</v>
      </c>
      <c r="L28" s="62">
        <f t="shared" si="1"/>
        <v>57</v>
      </c>
      <c r="M28" s="63">
        <f t="shared" si="2"/>
        <v>57</v>
      </c>
      <c r="N28" s="63">
        <f t="shared" si="3"/>
        <v>12</v>
      </c>
      <c r="O28" s="63">
        <f t="shared" si="4"/>
        <v>34</v>
      </c>
      <c r="P28" s="63">
        <f t="shared" si="5"/>
        <v>54</v>
      </c>
      <c r="Q28" s="64">
        <f t="shared" si="6"/>
        <v>0.8260869565</v>
      </c>
      <c r="R28" s="64">
        <f t="shared" si="7"/>
        <v>0.3863636364</v>
      </c>
      <c r="S28" s="65">
        <f t="shared" si="8"/>
        <v>0.5796178344</v>
      </c>
      <c r="T28" s="65">
        <f t="shared" si="9"/>
        <v>0.4394904459</v>
      </c>
      <c r="U28" s="66">
        <f t="shared" si="10"/>
        <v>0.5135135135</v>
      </c>
      <c r="V28" s="27">
        <f t="shared" si="11"/>
        <v>0.5140021527</v>
      </c>
      <c r="W28" s="27">
        <f t="shared" si="12"/>
        <v>0.4255315133</v>
      </c>
      <c r="X28" s="27">
        <f t="shared" si="13"/>
        <v>-0.7707820717</v>
      </c>
      <c r="Y28" s="27">
        <f t="shared" si="14"/>
        <v>-0.07475246934</v>
      </c>
      <c r="Z28" s="27">
        <f t="shared" si="15"/>
        <v>1.295607388</v>
      </c>
      <c r="AA28" s="27">
        <f t="shared" si="16"/>
        <v>-0.4281141138</v>
      </c>
      <c r="AB28" s="27"/>
    </row>
    <row r="29">
      <c r="A29" s="29">
        <v>1336.0</v>
      </c>
      <c r="B29" s="30">
        <v>1443.0</v>
      </c>
      <c r="C29" s="5">
        <v>17.0</v>
      </c>
      <c r="D29" s="6">
        <v>34.0</v>
      </c>
      <c r="E29" s="7">
        <v>7.0</v>
      </c>
      <c r="F29" s="8">
        <v>26.0</v>
      </c>
      <c r="G29" s="9">
        <v>80.0</v>
      </c>
      <c r="H29" s="10">
        <v>10.0</v>
      </c>
      <c r="I29" s="11">
        <v>7.0</v>
      </c>
      <c r="J29" s="12">
        <v>10.0</v>
      </c>
      <c r="K29" s="61">
        <v>44.0</v>
      </c>
      <c r="L29" s="62">
        <f t="shared" si="1"/>
        <v>26</v>
      </c>
      <c r="M29" s="63">
        <f t="shared" si="2"/>
        <v>26</v>
      </c>
      <c r="N29" s="63">
        <f t="shared" si="3"/>
        <v>7</v>
      </c>
      <c r="O29" s="63">
        <f t="shared" si="4"/>
        <v>10</v>
      </c>
      <c r="P29" s="63">
        <f t="shared" si="5"/>
        <v>34</v>
      </c>
      <c r="Q29" s="64">
        <f t="shared" si="6"/>
        <v>0.7878787879</v>
      </c>
      <c r="R29" s="64">
        <f t="shared" si="7"/>
        <v>0.2272727273</v>
      </c>
      <c r="S29" s="65">
        <f t="shared" si="8"/>
        <v>0.4675324675</v>
      </c>
      <c r="T29" s="65">
        <f t="shared" si="9"/>
        <v>0.4285714286</v>
      </c>
      <c r="U29" s="66">
        <f t="shared" si="10"/>
        <v>0.4333333333</v>
      </c>
      <c r="V29" s="27">
        <f t="shared" si="11"/>
        <v>0.4192324959</v>
      </c>
      <c r="W29" s="27">
        <f t="shared" si="12"/>
        <v>0.4149593018</v>
      </c>
      <c r="X29" s="27">
        <f t="shared" si="13"/>
        <v>-0.6217297373</v>
      </c>
      <c r="Y29" s="27">
        <f t="shared" si="14"/>
        <v>-0.05879892087</v>
      </c>
      <c r="Z29" s="27">
        <f t="shared" si="15"/>
        <v>0.8429726558</v>
      </c>
      <c r="AA29" s="27">
        <f t="shared" si="16"/>
        <v>-0.2246827096</v>
      </c>
      <c r="AB29" s="27"/>
    </row>
    <row r="30">
      <c r="A30" s="29">
        <v>1341.0</v>
      </c>
      <c r="B30" s="30">
        <v>2852.0</v>
      </c>
      <c r="C30" s="5">
        <v>24.0</v>
      </c>
      <c r="D30" s="6">
        <v>37.0</v>
      </c>
      <c r="E30" s="7">
        <v>28.0</v>
      </c>
      <c r="F30" s="8">
        <v>66.0</v>
      </c>
      <c r="G30" s="9">
        <v>177.0</v>
      </c>
      <c r="H30" s="10">
        <v>60.0</v>
      </c>
      <c r="I30" s="11">
        <v>17.0</v>
      </c>
      <c r="J30" s="12">
        <v>12.0</v>
      </c>
      <c r="K30" s="61">
        <v>70.0</v>
      </c>
      <c r="L30" s="62">
        <f t="shared" si="1"/>
        <v>66</v>
      </c>
      <c r="M30" s="63">
        <f t="shared" si="2"/>
        <v>66</v>
      </c>
      <c r="N30" s="63">
        <f t="shared" si="3"/>
        <v>17</v>
      </c>
      <c r="O30" s="63">
        <f t="shared" si="4"/>
        <v>60</v>
      </c>
      <c r="P30" s="63">
        <f t="shared" si="5"/>
        <v>64</v>
      </c>
      <c r="Q30" s="64">
        <f t="shared" si="6"/>
        <v>0.7951807229</v>
      </c>
      <c r="R30" s="64">
        <f t="shared" si="7"/>
        <v>0.4838709677</v>
      </c>
      <c r="S30" s="65">
        <f t="shared" si="8"/>
        <v>0.6086956522</v>
      </c>
      <c r="T30" s="65">
        <f t="shared" si="9"/>
        <v>0.4009661836</v>
      </c>
      <c r="U30" s="66">
        <f t="shared" si="10"/>
        <v>0.5076923077</v>
      </c>
      <c r="V30" s="27">
        <f t="shared" si="11"/>
        <v>0.5067010983</v>
      </c>
      <c r="W30" s="27">
        <f t="shared" si="12"/>
        <v>0.3882308443</v>
      </c>
      <c r="X30" s="27">
        <f t="shared" si="13"/>
        <v>-0.8094500686</v>
      </c>
      <c r="Y30" s="27">
        <f t="shared" si="14"/>
        <v>-0.07162131851</v>
      </c>
      <c r="Z30" s="27">
        <f t="shared" si="15"/>
        <v>1.428862161</v>
      </c>
      <c r="AA30" s="27">
        <f t="shared" si="16"/>
        <v>-0.4958324259</v>
      </c>
      <c r="AB30" s="27"/>
    </row>
    <row r="31">
      <c r="A31" s="29">
        <v>1343.0</v>
      </c>
      <c r="B31" s="30">
        <v>1018.0</v>
      </c>
      <c r="C31" s="5">
        <v>11.0</v>
      </c>
      <c r="D31" s="6">
        <v>19.0</v>
      </c>
      <c r="E31" s="7">
        <v>8.0</v>
      </c>
      <c r="F31" s="8">
        <v>30.0</v>
      </c>
      <c r="G31" s="9">
        <v>50.0</v>
      </c>
      <c r="H31" s="10">
        <v>21.0</v>
      </c>
      <c r="I31" s="11">
        <v>14.0</v>
      </c>
      <c r="J31" s="12">
        <v>9.0</v>
      </c>
      <c r="K31" s="61">
        <v>38.0</v>
      </c>
      <c r="L31" s="62">
        <f t="shared" si="1"/>
        <v>30</v>
      </c>
      <c r="M31" s="63">
        <f t="shared" si="2"/>
        <v>30</v>
      </c>
      <c r="N31" s="63">
        <f t="shared" si="3"/>
        <v>14</v>
      </c>
      <c r="O31" s="63">
        <f t="shared" si="4"/>
        <v>21</v>
      </c>
      <c r="P31" s="63">
        <f t="shared" si="5"/>
        <v>28</v>
      </c>
      <c r="Q31" s="64">
        <f t="shared" si="6"/>
        <v>0.6818181818</v>
      </c>
      <c r="R31" s="64">
        <f t="shared" si="7"/>
        <v>0.4285714286</v>
      </c>
      <c r="S31" s="65">
        <f t="shared" si="8"/>
        <v>0.5483870968</v>
      </c>
      <c r="T31" s="65">
        <f t="shared" si="9"/>
        <v>0.4731182796</v>
      </c>
      <c r="U31" s="66">
        <f t="shared" si="10"/>
        <v>0.5172413793</v>
      </c>
      <c r="V31" s="27">
        <f t="shared" si="11"/>
        <v>0.5163924267</v>
      </c>
      <c r="W31" s="27">
        <f t="shared" si="12"/>
        <v>0.4580912722</v>
      </c>
      <c r="X31" s="27">
        <f t="shared" si="13"/>
        <v>-0.7292510987</v>
      </c>
      <c r="Y31" s="27">
        <f t="shared" si="14"/>
        <v>-0.07613622167</v>
      </c>
      <c r="Z31" s="27">
        <f t="shared" si="15"/>
        <v>1.159750027</v>
      </c>
      <c r="AA31" s="27">
        <f t="shared" si="16"/>
        <v>-0.3625734579</v>
      </c>
      <c r="AB31" s="27"/>
    </row>
    <row r="32">
      <c r="A32" s="29">
        <v>1344.0</v>
      </c>
      <c r="B32" s="30">
        <v>1496.0</v>
      </c>
      <c r="C32" s="5">
        <v>22.0</v>
      </c>
      <c r="D32" s="6">
        <v>29.0</v>
      </c>
      <c r="E32" s="7">
        <v>13.0</v>
      </c>
      <c r="F32" s="8">
        <v>49.0</v>
      </c>
      <c r="G32" s="9">
        <v>74.0</v>
      </c>
      <c r="H32" s="10">
        <v>30.0</v>
      </c>
      <c r="I32" s="11">
        <v>8.0</v>
      </c>
      <c r="J32" s="12">
        <v>6.0</v>
      </c>
      <c r="K32" s="61">
        <v>38.0</v>
      </c>
      <c r="L32" s="62">
        <f t="shared" si="1"/>
        <v>49</v>
      </c>
      <c r="M32" s="63">
        <f t="shared" si="2"/>
        <v>49</v>
      </c>
      <c r="N32" s="63">
        <f t="shared" si="3"/>
        <v>8</v>
      </c>
      <c r="O32" s="63">
        <f t="shared" si="4"/>
        <v>30</v>
      </c>
      <c r="P32" s="63">
        <f t="shared" si="5"/>
        <v>41</v>
      </c>
      <c r="Q32" s="64">
        <f t="shared" si="6"/>
        <v>0.8596491228</v>
      </c>
      <c r="R32" s="64">
        <f t="shared" si="7"/>
        <v>0.4225352113</v>
      </c>
      <c r="S32" s="65">
        <f t="shared" si="8"/>
        <v>0.6171875</v>
      </c>
      <c r="T32" s="65">
        <f t="shared" si="9"/>
        <v>0.4453125</v>
      </c>
      <c r="U32" s="66">
        <f t="shared" si="10"/>
        <v>0.5444444444</v>
      </c>
      <c r="V32" s="27">
        <f t="shared" si="11"/>
        <v>0.5484185745</v>
      </c>
      <c r="W32" s="27">
        <f t="shared" si="12"/>
        <v>0.4311686495</v>
      </c>
      <c r="X32" s="27">
        <f t="shared" si="13"/>
        <v>-0.8207426198</v>
      </c>
      <c r="Y32" s="27">
        <f t="shared" si="14"/>
        <v>-0.0806522287</v>
      </c>
      <c r="Z32" s="27">
        <f t="shared" si="15"/>
        <v>1.469008063</v>
      </c>
      <c r="AA32" s="27">
        <f t="shared" si="16"/>
        <v>-0.5168751951</v>
      </c>
      <c r="AB32" s="27"/>
    </row>
    <row r="33">
      <c r="A33" s="29">
        <v>1346.0</v>
      </c>
      <c r="B33" s="30">
        <v>2581.0</v>
      </c>
      <c r="C33" s="5">
        <v>34.0</v>
      </c>
      <c r="D33" s="6">
        <v>44.0</v>
      </c>
      <c r="E33" s="7">
        <v>52.0</v>
      </c>
      <c r="F33" s="8">
        <v>147.0</v>
      </c>
      <c r="G33" s="9">
        <v>231.0</v>
      </c>
      <c r="H33" s="10">
        <v>65.0</v>
      </c>
      <c r="I33" s="11">
        <v>29.0</v>
      </c>
      <c r="J33" s="12">
        <v>31.0</v>
      </c>
      <c r="K33" s="61">
        <v>96.0</v>
      </c>
      <c r="L33" s="62">
        <f t="shared" si="1"/>
        <v>149</v>
      </c>
      <c r="M33" s="63">
        <f t="shared" si="2"/>
        <v>147</v>
      </c>
      <c r="N33" s="63">
        <f t="shared" si="3"/>
        <v>29</v>
      </c>
      <c r="O33" s="63">
        <f t="shared" si="4"/>
        <v>65</v>
      </c>
      <c r="P33" s="63">
        <f t="shared" si="5"/>
        <v>117</v>
      </c>
      <c r="Q33" s="64">
        <f t="shared" si="6"/>
        <v>0.8352272727</v>
      </c>
      <c r="R33" s="64">
        <f t="shared" si="7"/>
        <v>0.3571428571</v>
      </c>
      <c r="S33" s="65">
        <f t="shared" si="8"/>
        <v>0.5921787709</v>
      </c>
      <c r="T33" s="65">
        <f t="shared" si="9"/>
        <v>0.4916201117</v>
      </c>
      <c r="U33" s="66">
        <f t="shared" si="10"/>
        <v>0.5568181818</v>
      </c>
      <c r="V33" s="27">
        <f t="shared" si="11"/>
        <v>0.5654158823</v>
      </c>
      <c r="W33" s="27">
        <f t="shared" si="12"/>
        <v>0.476005456</v>
      </c>
      <c r="X33" s="27">
        <f t="shared" si="13"/>
        <v>-0.7874857411</v>
      </c>
      <c r="Y33" s="27">
        <f t="shared" si="14"/>
        <v>-0.08543126572</v>
      </c>
      <c r="Z33" s="27">
        <f t="shared" si="15"/>
        <v>1.352370238</v>
      </c>
      <c r="AA33" s="27">
        <f t="shared" si="16"/>
        <v>-0.4565547113</v>
      </c>
      <c r="AB33" s="27"/>
    </row>
    <row r="34">
      <c r="A34" s="29">
        <v>1348.0</v>
      </c>
      <c r="B34" s="30">
        <v>1808.0</v>
      </c>
      <c r="C34" s="5">
        <v>11.0</v>
      </c>
      <c r="D34" s="6">
        <v>28.0</v>
      </c>
      <c r="E34" s="7">
        <v>20.0</v>
      </c>
      <c r="F34" s="8">
        <v>34.0</v>
      </c>
      <c r="G34" s="9">
        <v>76.0</v>
      </c>
      <c r="H34" s="10">
        <v>24.0</v>
      </c>
      <c r="I34" s="11">
        <v>8.0</v>
      </c>
      <c r="J34" s="12">
        <v>16.0</v>
      </c>
      <c r="K34" s="61">
        <v>41.0</v>
      </c>
      <c r="L34" s="62">
        <f t="shared" si="1"/>
        <v>33</v>
      </c>
      <c r="M34" s="63">
        <f t="shared" si="2"/>
        <v>34</v>
      </c>
      <c r="N34" s="63">
        <f t="shared" si="3"/>
        <v>8</v>
      </c>
      <c r="O34" s="63">
        <f t="shared" si="4"/>
        <v>24</v>
      </c>
      <c r="P34" s="63">
        <f t="shared" si="5"/>
        <v>47</v>
      </c>
      <c r="Q34" s="64">
        <f t="shared" si="6"/>
        <v>0.8095238095</v>
      </c>
      <c r="R34" s="64">
        <f t="shared" si="7"/>
        <v>0.338028169</v>
      </c>
      <c r="S34" s="65">
        <f t="shared" si="8"/>
        <v>0.5132743363</v>
      </c>
      <c r="T34" s="65">
        <f t="shared" si="9"/>
        <v>0.3716814159</v>
      </c>
      <c r="U34" s="66">
        <f t="shared" si="10"/>
        <v>0.4197530864</v>
      </c>
      <c r="V34" s="27">
        <f t="shared" si="11"/>
        <v>0.406544766</v>
      </c>
      <c r="W34" s="27">
        <f t="shared" si="12"/>
        <v>0.3598762086</v>
      </c>
      <c r="X34" s="27">
        <f t="shared" si="13"/>
        <v>-0.6825577696</v>
      </c>
      <c r="Y34" s="27">
        <f t="shared" si="14"/>
        <v>-0.05598281885</v>
      </c>
      <c r="Z34" s="27">
        <f t="shared" si="15"/>
        <v>1.015989071</v>
      </c>
      <c r="AA34" s="27">
        <f t="shared" si="16"/>
        <v>-0.2972918312</v>
      </c>
      <c r="AB34" s="27"/>
    </row>
    <row r="35">
      <c r="A35" s="29">
        <v>1349.0</v>
      </c>
      <c r="B35" s="30">
        <v>1790.0</v>
      </c>
      <c r="C35" s="5">
        <v>11.0</v>
      </c>
      <c r="D35" s="6">
        <v>17.0</v>
      </c>
      <c r="E35" s="7">
        <v>13.0</v>
      </c>
      <c r="F35" s="8">
        <v>21.0</v>
      </c>
      <c r="G35" s="9">
        <v>68.0</v>
      </c>
      <c r="H35" s="10">
        <v>29.0</v>
      </c>
      <c r="I35" s="11">
        <v>15.0</v>
      </c>
      <c r="J35" s="12">
        <v>10.0</v>
      </c>
      <c r="K35" s="61">
        <v>38.0</v>
      </c>
      <c r="L35" s="62">
        <f t="shared" si="1"/>
        <v>21</v>
      </c>
      <c r="M35" s="63">
        <f t="shared" si="2"/>
        <v>21</v>
      </c>
      <c r="N35" s="63">
        <f t="shared" si="3"/>
        <v>15</v>
      </c>
      <c r="O35" s="63">
        <f t="shared" si="4"/>
        <v>29</v>
      </c>
      <c r="P35" s="63">
        <f t="shared" si="5"/>
        <v>34</v>
      </c>
      <c r="Q35" s="64">
        <f t="shared" si="6"/>
        <v>0.5833333333</v>
      </c>
      <c r="R35" s="64">
        <f t="shared" si="7"/>
        <v>0.4603174603</v>
      </c>
      <c r="S35" s="65">
        <f t="shared" si="8"/>
        <v>0.5050505051</v>
      </c>
      <c r="T35" s="65">
        <f t="shared" si="9"/>
        <v>0.3636363636</v>
      </c>
      <c r="U35" s="66">
        <f t="shared" si="10"/>
        <v>0.3818181818</v>
      </c>
      <c r="V35" s="27">
        <f t="shared" si="11"/>
        <v>0.3935467119</v>
      </c>
      <c r="W35" s="27">
        <f t="shared" si="12"/>
        <v>0.3520866803</v>
      </c>
      <c r="X35" s="27">
        <f t="shared" si="13"/>
        <v>-0.6716216298</v>
      </c>
      <c r="Y35" s="27">
        <f t="shared" si="14"/>
        <v>-0.05389351146</v>
      </c>
      <c r="Z35" s="27">
        <f t="shared" si="15"/>
        <v>0.9836929426</v>
      </c>
      <c r="AA35" s="27">
        <f t="shared" si="16"/>
        <v>-0.2832296757</v>
      </c>
      <c r="AB35" s="27"/>
    </row>
    <row r="36">
      <c r="A36" s="29">
        <v>1351.0</v>
      </c>
      <c r="B36" s="30">
        <v>3110.0</v>
      </c>
      <c r="C36" s="5">
        <v>17.0</v>
      </c>
      <c r="D36" s="6">
        <v>54.0</v>
      </c>
      <c r="E36" s="7">
        <v>20.0</v>
      </c>
      <c r="F36" s="8">
        <v>57.0</v>
      </c>
      <c r="G36" s="9">
        <v>138.0</v>
      </c>
      <c r="H36" s="10">
        <v>51.0</v>
      </c>
      <c r="I36" s="11">
        <v>25.0</v>
      </c>
      <c r="J36" s="12">
        <v>13.0</v>
      </c>
      <c r="K36" s="61">
        <v>62.0</v>
      </c>
      <c r="L36" s="62">
        <f t="shared" si="1"/>
        <v>57</v>
      </c>
      <c r="M36" s="63">
        <f t="shared" si="2"/>
        <v>57</v>
      </c>
      <c r="N36" s="63">
        <f t="shared" si="3"/>
        <v>25</v>
      </c>
      <c r="O36" s="63">
        <f t="shared" si="4"/>
        <v>51</v>
      </c>
      <c r="P36" s="63">
        <f t="shared" si="5"/>
        <v>50</v>
      </c>
      <c r="Q36" s="64">
        <f t="shared" si="6"/>
        <v>0.6951219512</v>
      </c>
      <c r="R36" s="64">
        <f t="shared" si="7"/>
        <v>0.504950495</v>
      </c>
      <c r="S36" s="65">
        <f t="shared" si="8"/>
        <v>0.5901639344</v>
      </c>
      <c r="T36" s="65">
        <f t="shared" si="9"/>
        <v>0.4480874317</v>
      </c>
      <c r="U36" s="66">
        <f t="shared" si="10"/>
        <v>0.5327102804</v>
      </c>
      <c r="V36" s="27">
        <f t="shared" si="11"/>
        <v>0.529232383</v>
      </c>
      <c r="W36" s="27">
        <f t="shared" si="12"/>
        <v>0.4338554448</v>
      </c>
      <c r="X36" s="27">
        <f t="shared" si="13"/>
        <v>-0.7848063897</v>
      </c>
      <c r="Y36" s="27">
        <f t="shared" si="14"/>
        <v>-0.0776014424</v>
      </c>
      <c r="Z36" s="27">
        <f t="shared" si="15"/>
        <v>1.343183251</v>
      </c>
      <c r="AA36" s="27">
        <f t="shared" si="16"/>
        <v>-0.4519103866</v>
      </c>
      <c r="AB36" s="27"/>
    </row>
    <row r="37">
      <c r="A37" s="29">
        <v>1352.0</v>
      </c>
      <c r="B37" s="30">
        <v>1460.0</v>
      </c>
      <c r="C37" s="5">
        <v>9.0</v>
      </c>
      <c r="D37" s="6">
        <v>19.0</v>
      </c>
      <c r="E37" s="7">
        <v>14.0</v>
      </c>
      <c r="F37" s="8">
        <v>26.0</v>
      </c>
      <c r="G37" s="9">
        <v>65.0</v>
      </c>
      <c r="H37" s="10">
        <v>28.0</v>
      </c>
      <c r="I37" s="11">
        <v>8.0</v>
      </c>
      <c r="J37" s="12">
        <v>8.0</v>
      </c>
      <c r="K37" s="61">
        <v>46.0</v>
      </c>
      <c r="L37" s="62">
        <f t="shared" si="1"/>
        <v>26</v>
      </c>
      <c r="M37" s="63">
        <f t="shared" si="2"/>
        <v>26</v>
      </c>
      <c r="N37" s="63">
        <f t="shared" si="3"/>
        <v>8</v>
      </c>
      <c r="O37" s="63">
        <f t="shared" si="4"/>
        <v>28</v>
      </c>
      <c r="P37" s="63">
        <f t="shared" si="5"/>
        <v>31</v>
      </c>
      <c r="Q37" s="64">
        <f t="shared" si="6"/>
        <v>0.7647058824</v>
      </c>
      <c r="R37" s="64">
        <f t="shared" si="7"/>
        <v>0.4745762712</v>
      </c>
      <c r="S37" s="65">
        <f t="shared" si="8"/>
        <v>0.5806451613</v>
      </c>
      <c r="T37" s="65">
        <f t="shared" si="9"/>
        <v>0.3655913978</v>
      </c>
      <c r="U37" s="66">
        <f t="shared" si="10"/>
        <v>0.4561403509</v>
      </c>
      <c r="V37" s="27">
        <f t="shared" si="11"/>
        <v>0.4558596669</v>
      </c>
      <c r="W37" s="27">
        <f t="shared" si="12"/>
        <v>0.3539796194</v>
      </c>
      <c r="X37" s="27">
        <f t="shared" si="13"/>
        <v>-0.7721482221</v>
      </c>
      <c r="Y37" s="27">
        <f t="shared" si="14"/>
        <v>-0.06229327228</v>
      </c>
      <c r="Z37" s="27">
        <f t="shared" si="15"/>
        <v>1.300204182</v>
      </c>
      <c r="AA37" s="27">
        <f t="shared" si="16"/>
        <v>-0.4303945464</v>
      </c>
      <c r="AB37" s="27"/>
    </row>
    <row r="38">
      <c r="A38" s="29">
        <v>1353.0</v>
      </c>
      <c r="B38" s="30">
        <v>2590.0</v>
      </c>
      <c r="C38" s="5">
        <v>14.0</v>
      </c>
      <c r="D38" s="6">
        <v>26.0</v>
      </c>
      <c r="E38" s="7">
        <v>14.0</v>
      </c>
      <c r="F38" s="8">
        <v>28.0</v>
      </c>
      <c r="G38" s="9">
        <v>92.0</v>
      </c>
      <c r="H38" s="10">
        <v>31.0</v>
      </c>
      <c r="I38" s="11">
        <v>19.0</v>
      </c>
      <c r="J38" s="12">
        <v>17.0</v>
      </c>
      <c r="K38" s="61">
        <v>47.0</v>
      </c>
      <c r="L38" s="62">
        <f t="shared" si="1"/>
        <v>28</v>
      </c>
      <c r="M38" s="63">
        <f t="shared" si="2"/>
        <v>28</v>
      </c>
      <c r="N38" s="63">
        <f t="shared" si="3"/>
        <v>19</v>
      </c>
      <c r="O38" s="63">
        <f t="shared" si="4"/>
        <v>31</v>
      </c>
      <c r="P38" s="63">
        <f t="shared" si="5"/>
        <v>45</v>
      </c>
      <c r="Q38" s="64">
        <f t="shared" si="6"/>
        <v>0.5957446809</v>
      </c>
      <c r="R38" s="64">
        <f t="shared" si="7"/>
        <v>0.4078947368</v>
      </c>
      <c r="S38" s="65">
        <f t="shared" si="8"/>
        <v>0.4796747967</v>
      </c>
      <c r="T38" s="65">
        <f t="shared" si="9"/>
        <v>0.3821138211</v>
      </c>
      <c r="U38" s="66">
        <f t="shared" si="10"/>
        <v>0.3835616438</v>
      </c>
      <c r="V38" s="27">
        <f t="shared" si="11"/>
        <v>0.3895058669</v>
      </c>
      <c r="W38" s="27">
        <f t="shared" si="12"/>
        <v>0.3699772636</v>
      </c>
      <c r="X38" s="27">
        <f t="shared" si="13"/>
        <v>-0.6378767382</v>
      </c>
      <c r="Y38" s="27">
        <f t="shared" si="14"/>
        <v>-0.05378659007</v>
      </c>
      <c r="Z38" s="27">
        <f t="shared" si="15"/>
        <v>0.8873270815</v>
      </c>
      <c r="AA38" s="27">
        <f t="shared" si="16"/>
        <v>-0.242647056</v>
      </c>
      <c r="AB38" s="27"/>
    </row>
    <row r="39">
      <c r="A39" s="29">
        <v>1354.0</v>
      </c>
      <c r="B39" s="30">
        <v>3282.0</v>
      </c>
      <c r="C39" s="5">
        <v>18.0</v>
      </c>
      <c r="D39" s="6">
        <v>41.0</v>
      </c>
      <c r="E39" s="7">
        <v>28.0</v>
      </c>
      <c r="F39" s="8">
        <v>42.0</v>
      </c>
      <c r="G39" s="9">
        <v>136.0</v>
      </c>
      <c r="H39" s="10">
        <v>47.0</v>
      </c>
      <c r="I39" s="11">
        <v>26.0</v>
      </c>
      <c r="J39" s="12">
        <v>14.0</v>
      </c>
      <c r="K39" s="61">
        <v>89.0</v>
      </c>
      <c r="L39" s="62">
        <f t="shared" si="1"/>
        <v>42</v>
      </c>
      <c r="M39" s="63">
        <f t="shared" si="2"/>
        <v>42</v>
      </c>
      <c r="N39" s="63">
        <f t="shared" si="3"/>
        <v>26</v>
      </c>
      <c r="O39" s="63">
        <f t="shared" si="4"/>
        <v>47</v>
      </c>
      <c r="P39" s="63">
        <f t="shared" si="5"/>
        <v>60</v>
      </c>
      <c r="Q39" s="64">
        <f t="shared" si="6"/>
        <v>0.6176470588</v>
      </c>
      <c r="R39" s="64">
        <f t="shared" si="7"/>
        <v>0.4392523364</v>
      </c>
      <c r="S39" s="65">
        <f t="shared" si="8"/>
        <v>0.5085714286</v>
      </c>
      <c r="T39" s="65">
        <f t="shared" si="9"/>
        <v>0.3885714286</v>
      </c>
      <c r="U39" s="66">
        <f t="shared" si="10"/>
        <v>0.4117647059</v>
      </c>
      <c r="V39" s="27">
        <f t="shared" si="11"/>
        <v>0.4167089638</v>
      </c>
      <c r="W39" s="27">
        <f t="shared" si="12"/>
        <v>0.3762297669</v>
      </c>
      <c r="X39" s="27">
        <f t="shared" si="13"/>
        <v>-0.676303792</v>
      </c>
      <c r="Y39" s="27">
        <f t="shared" si="14"/>
        <v>-0.0579905446</v>
      </c>
      <c r="Z39" s="27">
        <f t="shared" si="15"/>
        <v>0.997456241</v>
      </c>
      <c r="AA39" s="27">
        <f t="shared" si="16"/>
        <v>-0.2891946136</v>
      </c>
      <c r="AB39" s="27"/>
    </row>
    <row r="40">
      <c r="A40" s="29">
        <v>1356.0</v>
      </c>
      <c r="B40" s="30">
        <v>2114.0</v>
      </c>
      <c r="C40" s="5">
        <v>12.0</v>
      </c>
      <c r="D40" s="6">
        <v>32.0</v>
      </c>
      <c r="E40" s="7">
        <v>13.0</v>
      </c>
      <c r="F40" s="8">
        <v>35.0</v>
      </c>
      <c r="G40" s="9">
        <v>103.0</v>
      </c>
      <c r="H40" s="10">
        <v>28.0</v>
      </c>
      <c r="I40" s="11">
        <v>13.0</v>
      </c>
      <c r="J40" s="12">
        <v>19.0</v>
      </c>
      <c r="K40" s="61">
        <v>42.0</v>
      </c>
      <c r="L40" s="62">
        <f t="shared" si="1"/>
        <v>35</v>
      </c>
      <c r="M40" s="63">
        <f t="shared" si="2"/>
        <v>35</v>
      </c>
      <c r="N40" s="63">
        <f t="shared" si="3"/>
        <v>13</v>
      </c>
      <c r="O40" s="63">
        <f t="shared" si="4"/>
        <v>28</v>
      </c>
      <c r="P40" s="63">
        <f t="shared" si="5"/>
        <v>44</v>
      </c>
      <c r="Q40" s="64">
        <f t="shared" si="6"/>
        <v>0.7291666667</v>
      </c>
      <c r="R40" s="64">
        <f t="shared" si="7"/>
        <v>0.3888888889</v>
      </c>
      <c r="S40" s="65">
        <f t="shared" si="8"/>
        <v>0.525</v>
      </c>
      <c r="T40" s="65">
        <f t="shared" si="9"/>
        <v>0.4</v>
      </c>
      <c r="U40" s="66">
        <f t="shared" si="10"/>
        <v>0.4430379747</v>
      </c>
      <c r="V40" s="27">
        <f t="shared" si="11"/>
        <v>0.4388359515</v>
      </c>
      <c r="W40" s="27">
        <f t="shared" si="12"/>
        <v>0.3872953483</v>
      </c>
      <c r="X40" s="27">
        <f t="shared" si="13"/>
        <v>-0.6981506842</v>
      </c>
      <c r="Y40" s="27">
        <f t="shared" si="14"/>
        <v>-0.06162453568</v>
      </c>
      <c r="Z40" s="27">
        <f t="shared" si="15"/>
        <v>1.062939492</v>
      </c>
      <c r="AA40" s="27">
        <f t="shared" si="16"/>
        <v>-0.318135575</v>
      </c>
      <c r="AB40" s="27"/>
    </row>
    <row r="41">
      <c r="A41" s="29">
        <v>1368.0</v>
      </c>
      <c r="B41" s="30">
        <v>2057.0</v>
      </c>
      <c r="C41" s="5">
        <v>15.0</v>
      </c>
      <c r="D41" s="6">
        <v>24.0</v>
      </c>
      <c r="E41" s="7">
        <v>20.0</v>
      </c>
      <c r="F41" s="8">
        <v>28.0</v>
      </c>
      <c r="G41" s="9">
        <v>75.0</v>
      </c>
      <c r="H41" s="10">
        <v>18.0</v>
      </c>
      <c r="I41" s="11">
        <v>13.0</v>
      </c>
      <c r="J41" s="12">
        <v>13.0</v>
      </c>
      <c r="K41" s="61">
        <v>52.0</v>
      </c>
      <c r="L41" s="62">
        <f t="shared" si="1"/>
        <v>28</v>
      </c>
      <c r="M41" s="63">
        <f t="shared" si="2"/>
        <v>28</v>
      </c>
      <c r="N41" s="63">
        <f t="shared" si="3"/>
        <v>13</v>
      </c>
      <c r="O41" s="63">
        <f t="shared" si="4"/>
        <v>18</v>
      </c>
      <c r="P41" s="63">
        <f t="shared" si="5"/>
        <v>48</v>
      </c>
      <c r="Q41" s="64">
        <f t="shared" si="6"/>
        <v>0.6829268293</v>
      </c>
      <c r="R41" s="64">
        <f t="shared" si="7"/>
        <v>0.2727272727</v>
      </c>
      <c r="S41" s="65">
        <f t="shared" si="8"/>
        <v>0.4299065421</v>
      </c>
      <c r="T41" s="65">
        <f t="shared" si="9"/>
        <v>0.3831775701</v>
      </c>
      <c r="U41" s="66">
        <f t="shared" si="10"/>
        <v>0.3684210526</v>
      </c>
      <c r="V41" s="27">
        <f t="shared" si="11"/>
        <v>0.3555505431</v>
      </c>
      <c r="W41" s="27">
        <f t="shared" si="12"/>
        <v>0.3710072262</v>
      </c>
      <c r="X41" s="27">
        <f t="shared" si="13"/>
        <v>-0.5716943742</v>
      </c>
      <c r="Y41" s="27">
        <f t="shared" si="14"/>
        <v>-0.04834020617</v>
      </c>
      <c r="Z41" s="27">
        <f t="shared" si="15"/>
        <v>0.7127513427</v>
      </c>
      <c r="AA41" s="27">
        <f t="shared" si="16"/>
        <v>-0.1746853514</v>
      </c>
      <c r="AB41" s="27"/>
    </row>
    <row r="42">
      <c r="A42" s="29">
        <v>1389.0</v>
      </c>
      <c r="B42" s="30">
        <v>1233.0</v>
      </c>
      <c r="C42" s="5">
        <v>5.0</v>
      </c>
      <c r="D42" s="6">
        <v>15.0</v>
      </c>
      <c r="E42" s="7">
        <v>11.0</v>
      </c>
      <c r="F42" s="8">
        <v>40.0</v>
      </c>
      <c r="G42" s="9">
        <v>88.0</v>
      </c>
      <c r="H42" s="10">
        <v>31.0</v>
      </c>
      <c r="I42" s="11">
        <v>16.0</v>
      </c>
      <c r="J42" s="12">
        <v>12.0</v>
      </c>
      <c r="K42" s="61">
        <v>38.0</v>
      </c>
      <c r="L42" s="62">
        <f t="shared" si="1"/>
        <v>40</v>
      </c>
      <c r="M42" s="63">
        <f t="shared" si="2"/>
        <v>40</v>
      </c>
      <c r="N42" s="63">
        <f t="shared" si="3"/>
        <v>16</v>
      </c>
      <c r="O42" s="63">
        <f t="shared" si="4"/>
        <v>31</v>
      </c>
      <c r="P42" s="63">
        <f t="shared" si="5"/>
        <v>28</v>
      </c>
      <c r="Q42" s="64">
        <f t="shared" si="6"/>
        <v>0.7142857143</v>
      </c>
      <c r="R42" s="64">
        <f t="shared" si="7"/>
        <v>0.5254237288</v>
      </c>
      <c r="S42" s="65">
        <f t="shared" si="8"/>
        <v>0.6173913043</v>
      </c>
      <c r="T42" s="65">
        <f t="shared" si="9"/>
        <v>0.4869565217</v>
      </c>
      <c r="U42" s="66">
        <f t="shared" si="10"/>
        <v>0.5882352941</v>
      </c>
      <c r="V42" s="27">
        <f t="shared" si="11"/>
        <v>0.5813555916</v>
      </c>
      <c r="W42" s="27">
        <f t="shared" si="12"/>
        <v>0.4714899893</v>
      </c>
      <c r="X42" s="27">
        <f t="shared" si="13"/>
        <v>-0.821013641</v>
      </c>
      <c r="Y42" s="27">
        <f t="shared" si="14"/>
        <v>-0.08822365788</v>
      </c>
      <c r="Z42" s="27">
        <f t="shared" si="15"/>
        <v>1.469978399</v>
      </c>
      <c r="AA42" s="27">
        <f t="shared" si="16"/>
        <v>-0.5173874035</v>
      </c>
      <c r="AB42" s="27"/>
    </row>
    <row r="43">
      <c r="A43" s="29">
        <v>1390.0</v>
      </c>
      <c r="B43" s="30">
        <v>3408.0</v>
      </c>
      <c r="C43" s="5">
        <v>31.0</v>
      </c>
      <c r="D43" s="6">
        <v>46.0</v>
      </c>
      <c r="E43" s="7">
        <v>35.0</v>
      </c>
      <c r="F43" s="8">
        <v>73.0</v>
      </c>
      <c r="G43" s="9">
        <v>244.0</v>
      </c>
      <c r="H43" s="10">
        <v>60.0</v>
      </c>
      <c r="I43" s="11">
        <v>27.0</v>
      </c>
      <c r="J43" s="12">
        <v>29.0</v>
      </c>
      <c r="K43" s="61">
        <v>121.0</v>
      </c>
      <c r="L43" s="62">
        <f t="shared" si="1"/>
        <v>73</v>
      </c>
      <c r="M43" s="63">
        <f t="shared" si="2"/>
        <v>73</v>
      </c>
      <c r="N43" s="63">
        <f t="shared" si="3"/>
        <v>27</v>
      </c>
      <c r="O43" s="63">
        <f t="shared" si="4"/>
        <v>60</v>
      </c>
      <c r="P43" s="63">
        <f t="shared" si="5"/>
        <v>95</v>
      </c>
      <c r="Q43" s="64">
        <f t="shared" si="6"/>
        <v>0.73</v>
      </c>
      <c r="R43" s="64">
        <f t="shared" si="7"/>
        <v>0.3870967742</v>
      </c>
      <c r="S43" s="65">
        <f t="shared" si="8"/>
        <v>0.5215686275</v>
      </c>
      <c r="T43" s="65">
        <f t="shared" si="9"/>
        <v>0.3921568627</v>
      </c>
      <c r="U43" s="66">
        <f t="shared" si="10"/>
        <v>0.4345238095</v>
      </c>
      <c r="V43" s="27">
        <f t="shared" si="11"/>
        <v>0.4297562466</v>
      </c>
      <c r="W43" s="27">
        <f t="shared" si="12"/>
        <v>0.3797013219</v>
      </c>
      <c r="X43" s="27">
        <f t="shared" si="13"/>
        <v>-0.6935876078</v>
      </c>
      <c r="Y43" s="27">
        <f t="shared" si="14"/>
        <v>-0.06002133425</v>
      </c>
      <c r="Z43" s="27">
        <f t="shared" si="15"/>
        <v>1.049090265</v>
      </c>
      <c r="AA43" s="27">
        <f t="shared" si="16"/>
        <v>-0.3119383047</v>
      </c>
      <c r="AB43" s="27"/>
    </row>
    <row r="44">
      <c r="A44" s="29">
        <v>1394.0</v>
      </c>
      <c r="B44" s="30">
        <v>2882.0</v>
      </c>
      <c r="C44" s="5">
        <v>44.0</v>
      </c>
      <c r="D44" s="6">
        <v>74.0</v>
      </c>
      <c r="E44" s="7">
        <v>55.0</v>
      </c>
      <c r="F44" s="8">
        <v>105.0</v>
      </c>
      <c r="G44" s="9">
        <v>352.0</v>
      </c>
      <c r="H44" s="10">
        <v>92.0</v>
      </c>
      <c r="I44" s="11">
        <v>28.0</v>
      </c>
      <c r="J44" s="12">
        <v>30.0</v>
      </c>
      <c r="K44" s="61">
        <v>112.0</v>
      </c>
      <c r="L44" s="62">
        <f t="shared" si="1"/>
        <v>104</v>
      </c>
      <c r="M44" s="63">
        <f t="shared" si="2"/>
        <v>105</v>
      </c>
      <c r="N44" s="63">
        <f t="shared" si="3"/>
        <v>28</v>
      </c>
      <c r="O44" s="63">
        <f t="shared" si="4"/>
        <v>92</v>
      </c>
      <c r="P44" s="63">
        <f t="shared" si="5"/>
        <v>129</v>
      </c>
      <c r="Q44" s="64">
        <f t="shared" si="6"/>
        <v>0.7894736842</v>
      </c>
      <c r="R44" s="64">
        <f t="shared" si="7"/>
        <v>0.4162895928</v>
      </c>
      <c r="S44" s="65">
        <f t="shared" si="8"/>
        <v>0.5564971751</v>
      </c>
      <c r="T44" s="65">
        <f t="shared" si="9"/>
        <v>0.3757062147</v>
      </c>
      <c r="U44" s="66">
        <f t="shared" si="10"/>
        <v>0.4487179487</v>
      </c>
      <c r="V44" s="27">
        <f t="shared" si="11"/>
        <v>0.4443026095</v>
      </c>
      <c r="W44" s="27">
        <f t="shared" si="12"/>
        <v>0.3637731732</v>
      </c>
      <c r="X44" s="27">
        <f t="shared" si="13"/>
        <v>-0.7400359687</v>
      </c>
      <c r="Y44" s="27">
        <f t="shared" si="14"/>
        <v>-0.06135439929</v>
      </c>
      <c r="Z44" s="27">
        <f t="shared" si="15"/>
        <v>1.194306688</v>
      </c>
      <c r="AA44" s="27">
        <f t="shared" si="16"/>
        <v>-0.3788987899</v>
      </c>
      <c r="AB44" s="27"/>
    </row>
    <row r="45">
      <c r="A45" s="29">
        <v>1396.0</v>
      </c>
      <c r="B45" s="30">
        <v>3159.0</v>
      </c>
      <c r="C45" s="5">
        <v>18.0</v>
      </c>
      <c r="D45" s="6">
        <v>55.0</v>
      </c>
      <c r="E45" s="7">
        <v>22.0</v>
      </c>
      <c r="F45" s="8">
        <v>71.0</v>
      </c>
      <c r="G45" s="9">
        <v>226.0</v>
      </c>
      <c r="H45" s="10">
        <v>67.0</v>
      </c>
      <c r="I45" s="11">
        <v>20.0</v>
      </c>
      <c r="J45" s="12">
        <v>39.0</v>
      </c>
      <c r="K45" s="61">
        <v>104.0</v>
      </c>
      <c r="L45" s="62">
        <f t="shared" si="1"/>
        <v>71</v>
      </c>
      <c r="M45" s="63">
        <f t="shared" si="2"/>
        <v>71</v>
      </c>
      <c r="N45" s="63">
        <f t="shared" si="3"/>
        <v>20</v>
      </c>
      <c r="O45" s="63">
        <f t="shared" si="4"/>
        <v>67</v>
      </c>
      <c r="P45" s="63">
        <f t="shared" si="5"/>
        <v>79</v>
      </c>
      <c r="Q45" s="64">
        <f t="shared" si="6"/>
        <v>0.7802197802</v>
      </c>
      <c r="R45" s="64">
        <f t="shared" si="7"/>
        <v>0.4589041096</v>
      </c>
      <c r="S45" s="65">
        <f t="shared" si="8"/>
        <v>0.582278481</v>
      </c>
      <c r="T45" s="65">
        <f t="shared" si="9"/>
        <v>0.3839662447</v>
      </c>
      <c r="U45" s="66">
        <f t="shared" si="10"/>
        <v>0.4733333333</v>
      </c>
      <c r="V45" s="27">
        <f t="shared" si="11"/>
        <v>0.471846792</v>
      </c>
      <c r="W45" s="27">
        <f t="shared" si="12"/>
        <v>0.3717708512</v>
      </c>
      <c r="X45" s="27">
        <f t="shared" si="13"/>
        <v>-0.7743202284</v>
      </c>
      <c r="Y45" s="27">
        <f t="shared" si="14"/>
        <v>-0.06560820441</v>
      </c>
      <c r="Z45" s="27">
        <f t="shared" si="15"/>
        <v>1.307529262</v>
      </c>
      <c r="AA45" s="27">
        <f t="shared" si="16"/>
        <v>-0.4340367942</v>
      </c>
      <c r="AB45" s="27"/>
    </row>
    <row r="46">
      <c r="A46" s="29">
        <v>1411.0</v>
      </c>
      <c r="B46" s="30">
        <v>2771.0</v>
      </c>
      <c r="C46" s="5">
        <v>14.0</v>
      </c>
      <c r="D46" s="6">
        <v>69.0</v>
      </c>
      <c r="E46" s="7">
        <v>31.0</v>
      </c>
      <c r="F46" s="8">
        <v>68.0</v>
      </c>
      <c r="G46" s="9">
        <v>274.0</v>
      </c>
      <c r="H46" s="10">
        <v>98.0</v>
      </c>
      <c r="I46" s="11">
        <v>40.0</v>
      </c>
      <c r="J46" s="12">
        <v>26.0</v>
      </c>
      <c r="K46" s="61">
        <v>92.0</v>
      </c>
      <c r="L46" s="62">
        <f t="shared" si="1"/>
        <v>68</v>
      </c>
      <c r="M46" s="63">
        <f t="shared" si="2"/>
        <v>68</v>
      </c>
      <c r="N46" s="63">
        <f t="shared" si="3"/>
        <v>40</v>
      </c>
      <c r="O46" s="63">
        <f t="shared" si="4"/>
        <v>98</v>
      </c>
      <c r="P46" s="63">
        <f t="shared" si="5"/>
        <v>71</v>
      </c>
      <c r="Q46" s="64">
        <f t="shared" si="6"/>
        <v>0.6296296296</v>
      </c>
      <c r="R46" s="64">
        <f t="shared" si="7"/>
        <v>0.5798816568</v>
      </c>
      <c r="S46" s="65">
        <f t="shared" si="8"/>
        <v>0.5992779783</v>
      </c>
      <c r="T46" s="65">
        <f t="shared" si="9"/>
        <v>0.3898916968</v>
      </c>
      <c r="U46" s="66">
        <f t="shared" si="10"/>
        <v>0.4892086331</v>
      </c>
      <c r="V46" s="27">
        <f t="shared" si="11"/>
        <v>0.4903455313</v>
      </c>
      <c r="W46" s="27">
        <f t="shared" si="12"/>
        <v>0.3775081013</v>
      </c>
      <c r="X46" s="27">
        <f t="shared" si="13"/>
        <v>-0.796926344</v>
      </c>
      <c r="Y46" s="27">
        <f t="shared" si="14"/>
        <v>-0.06856566156</v>
      </c>
      <c r="Z46" s="27">
        <f t="shared" si="15"/>
        <v>1.384989797</v>
      </c>
      <c r="AA46" s="27">
        <f t="shared" si="16"/>
        <v>-0.4731722675</v>
      </c>
      <c r="AB46" s="27"/>
    </row>
    <row r="47">
      <c r="A47" s="29">
        <v>1510.0</v>
      </c>
      <c r="B47" s="30">
        <v>800.0</v>
      </c>
      <c r="C47" s="5">
        <v>13.0</v>
      </c>
      <c r="D47" s="6">
        <v>29.0</v>
      </c>
      <c r="E47" s="7">
        <v>13.0</v>
      </c>
      <c r="F47" s="8">
        <v>31.0</v>
      </c>
      <c r="G47" s="9">
        <v>96.0</v>
      </c>
      <c r="H47" s="10">
        <v>21.0</v>
      </c>
      <c r="I47" s="11">
        <v>6.0</v>
      </c>
      <c r="J47" s="12">
        <v>7.0</v>
      </c>
      <c r="K47" s="61">
        <v>47.0</v>
      </c>
      <c r="L47" s="62">
        <f t="shared" si="1"/>
        <v>31</v>
      </c>
      <c r="M47" s="63">
        <f t="shared" si="2"/>
        <v>31</v>
      </c>
      <c r="N47" s="63">
        <f t="shared" si="3"/>
        <v>6</v>
      </c>
      <c r="O47" s="63">
        <f t="shared" si="4"/>
        <v>21</v>
      </c>
      <c r="P47" s="63">
        <f t="shared" si="5"/>
        <v>33</v>
      </c>
      <c r="Q47" s="64">
        <f t="shared" si="6"/>
        <v>0.8378378378</v>
      </c>
      <c r="R47" s="64">
        <f t="shared" si="7"/>
        <v>0.3888888889</v>
      </c>
      <c r="S47" s="65">
        <f t="shared" si="8"/>
        <v>0.5714285714</v>
      </c>
      <c r="T47" s="65">
        <f t="shared" si="9"/>
        <v>0.4065934066</v>
      </c>
      <c r="U47" s="66">
        <f t="shared" si="10"/>
        <v>0.484375</v>
      </c>
      <c r="V47" s="27">
        <f t="shared" si="11"/>
        <v>0.4811516821</v>
      </c>
      <c r="W47" s="27">
        <f t="shared" si="12"/>
        <v>0.3936793376</v>
      </c>
      <c r="X47" s="27">
        <f t="shared" si="13"/>
        <v>-0.7598919011</v>
      </c>
      <c r="Y47" s="27">
        <f t="shared" si="14"/>
        <v>-0.06817994528</v>
      </c>
      <c r="Z47" s="27">
        <f t="shared" si="15"/>
        <v>1.259255449</v>
      </c>
      <c r="AA47" s="27">
        <f t="shared" si="16"/>
        <v>-0.4102231639</v>
      </c>
      <c r="AB47" s="27"/>
    </row>
    <row r="48">
      <c r="A48" s="29">
        <v>1514.0</v>
      </c>
      <c r="B48" s="30">
        <v>1905.0</v>
      </c>
      <c r="C48" s="5">
        <v>8.0</v>
      </c>
      <c r="D48" s="6">
        <v>33.0</v>
      </c>
      <c r="E48" s="7">
        <v>18.0</v>
      </c>
      <c r="F48" s="8">
        <v>82.0</v>
      </c>
      <c r="G48" s="9">
        <v>172.0</v>
      </c>
      <c r="H48" s="10">
        <v>54.0</v>
      </c>
      <c r="I48" s="11">
        <v>29.0</v>
      </c>
      <c r="J48" s="12">
        <v>24.0</v>
      </c>
      <c r="K48" s="61">
        <v>77.0</v>
      </c>
      <c r="L48" s="62">
        <f t="shared" si="1"/>
        <v>82</v>
      </c>
      <c r="M48" s="63">
        <f t="shared" si="2"/>
        <v>82</v>
      </c>
      <c r="N48" s="63">
        <f t="shared" si="3"/>
        <v>29</v>
      </c>
      <c r="O48" s="63">
        <f t="shared" si="4"/>
        <v>54</v>
      </c>
      <c r="P48" s="63">
        <f t="shared" si="5"/>
        <v>50</v>
      </c>
      <c r="Q48" s="64">
        <f t="shared" si="6"/>
        <v>0.7387387387</v>
      </c>
      <c r="R48" s="64">
        <f t="shared" si="7"/>
        <v>0.5192307692</v>
      </c>
      <c r="S48" s="65">
        <f t="shared" si="8"/>
        <v>0.6325581395</v>
      </c>
      <c r="T48" s="65">
        <f t="shared" si="9"/>
        <v>0.5162790698</v>
      </c>
      <c r="U48" s="66">
        <f t="shared" si="10"/>
        <v>0.6212121212</v>
      </c>
      <c r="V48" s="27">
        <f t="shared" si="11"/>
        <v>0.6160028017</v>
      </c>
      <c r="W48" s="27">
        <f t="shared" si="12"/>
        <v>0.4998812054</v>
      </c>
      <c r="X48" s="27">
        <f t="shared" si="13"/>
        <v>-0.8411826627</v>
      </c>
      <c r="Y48" s="27">
        <f t="shared" si="14"/>
        <v>-0.09583393758</v>
      </c>
      <c r="Z48" s="27">
        <f t="shared" si="15"/>
        <v>1.543088494</v>
      </c>
      <c r="AA48" s="27">
        <f t="shared" si="16"/>
        <v>-0.5564622036</v>
      </c>
      <c r="AB48" s="27"/>
    </row>
    <row r="49">
      <c r="A49" s="29">
        <v>1517.0</v>
      </c>
      <c r="B49" s="30">
        <v>2627.0</v>
      </c>
      <c r="C49" s="5">
        <v>51.0</v>
      </c>
      <c r="D49" s="6">
        <v>67.0</v>
      </c>
      <c r="E49" s="7">
        <v>36.0</v>
      </c>
      <c r="F49" s="8">
        <v>159.0</v>
      </c>
      <c r="G49" s="9">
        <v>353.0</v>
      </c>
      <c r="H49" s="10">
        <v>103.0</v>
      </c>
      <c r="I49" s="11">
        <v>30.0</v>
      </c>
      <c r="J49" s="12">
        <v>28.0</v>
      </c>
      <c r="K49" s="61">
        <v>113.0</v>
      </c>
      <c r="L49" s="62">
        <f t="shared" si="1"/>
        <v>160</v>
      </c>
      <c r="M49" s="63">
        <f t="shared" si="2"/>
        <v>159</v>
      </c>
      <c r="N49" s="63">
        <f t="shared" si="3"/>
        <v>30</v>
      </c>
      <c r="O49" s="63">
        <f t="shared" si="4"/>
        <v>103</v>
      </c>
      <c r="P49" s="63">
        <f t="shared" si="5"/>
        <v>115</v>
      </c>
      <c r="Q49" s="64">
        <f t="shared" si="6"/>
        <v>0.8412698413</v>
      </c>
      <c r="R49" s="64">
        <f t="shared" si="7"/>
        <v>0.4724770642</v>
      </c>
      <c r="S49" s="65">
        <f t="shared" si="8"/>
        <v>0.6437346437</v>
      </c>
      <c r="T49" s="65">
        <f t="shared" si="9"/>
        <v>0.4643734644</v>
      </c>
      <c r="U49" s="66">
        <f t="shared" si="10"/>
        <v>0.5802919708</v>
      </c>
      <c r="V49" s="27">
        <f t="shared" si="11"/>
        <v>0.5839854811</v>
      </c>
      <c r="W49" s="27">
        <f t="shared" si="12"/>
        <v>0.4496242066</v>
      </c>
      <c r="X49" s="27">
        <f t="shared" si="13"/>
        <v>-0.856045299</v>
      </c>
      <c r="Y49" s="27">
        <f t="shared" si="14"/>
        <v>-0.08772202376</v>
      </c>
      <c r="Z49" s="27">
        <f t="shared" si="15"/>
        <v>1.598099076</v>
      </c>
      <c r="AA49" s="27">
        <f t="shared" si="16"/>
        <v>-0.5864823844</v>
      </c>
      <c r="AB49" s="27"/>
    </row>
    <row r="50">
      <c r="A50" s="29">
        <v>1518.0</v>
      </c>
      <c r="B50" s="30">
        <v>2532.0</v>
      </c>
      <c r="C50" s="5">
        <v>44.0</v>
      </c>
      <c r="D50" s="6">
        <v>67.0</v>
      </c>
      <c r="E50" s="7">
        <v>25.0</v>
      </c>
      <c r="F50" s="8">
        <v>131.0</v>
      </c>
      <c r="G50" s="9">
        <v>313.0</v>
      </c>
      <c r="H50" s="10">
        <v>100.0</v>
      </c>
      <c r="I50" s="11">
        <v>47.0</v>
      </c>
      <c r="J50" s="12">
        <v>38.0</v>
      </c>
      <c r="K50" s="61">
        <v>122.0</v>
      </c>
      <c r="L50" s="62">
        <f t="shared" si="1"/>
        <v>131</v>
      </c>
      <c r="M50" s="63">
        <f t="shared" si="2"/>
        <v>131</v>
      </c>
      <c r="N50" s="63">
        <f t="shared" si="3"/>
        <v>47</v>
      </c>
      <c r="O50" s="63">
        <f t="shared" si="4"/>
        <v>100</v>
      </c>
      <c r="P50" s="63">
        <f t="shared" si="5"/>
        <v>107</v>
      </c>
      <c r="Q50" s="64">
        <f t="shared" si="6"/>
        <v>0.7359550562</v>
      </c>
      <c r="R50" s="64">
        <f t="shared" si="7"/>
        <v>0.4830917874</v>
      </c>
      <c r="S50" s="65">
        <f t="shared" si="8"/>
        <v>0.6</v>
      </c>
      <c r="T50" s="65">
        <f t="shared" si="9"/>
        <v>0.4623376623</v>
      </c>
      <c r="U50" s="66">
        <f t="shared" si="10"/>
        <v>0.5504201681</v>
      </c>
      <c r="V50" s="27">
        <f t="shared" si="11"/>
        <v>0.5483191777</v>
      </c>
      <c r="W50" s="27">
        <f t="shared" si="12"/>
        <v>0.4476530649</v>
      </c>
      <c r="X50" s="27">
        <f t="shared" si="13"/>
        <v>-0.7978864962</v>
      </c>
      <c r="Y50" s="27">
        <f t="shared" si="14"/>
        <v>-0.08140383934</v>
      </c>
      <c r="Z50" s="27">
        <f t="shared" si="15"/>
        <v>1.388329132</v>
      </c>
      <c r="AA50" s="27">
        <f t="shared" si="16"/>
        <v>-0.4748845901</v>
      </c>
      <c r="AB50" s="27"/>
    </row>
    <row r="51">
      <c r="A51" s="29">
        <v>1525.0</v>
      </c>
      <c r="B51" s="30">
        <v>1983.0</v>
      </c>
      <c r="C51" s="5">
        <v>17.0</v>
      </c>
      <c r="D51" s="6">
        <v>46.0</v>
      </c>
      <c r="E51" s="7">
        <v>11.0</v>
      </c>
      <c r="F51" s="8">
        <v>67.0</v>
      </c>
      <c r="G51" s="9">
        <v>229.0</v>
      </c>
      <c r="H51" s="10">
        <v>63.0</v>
      </c>
      <c r="I51" s="11">
        <v>21.0</v>
      </c>
      <c r="J51" s="12">
        <v>21.0</v>
      </c>
      <c r="K51" s="61">
        <v>84.0</v>
      </c>
      <c r="L51" s="62">
        <f t="shared" si="1"/>
        <v>67</v>
      </c>
      <c r="M51" s="63">
        <f t="shared" si="2"/>
        <v>67</v>
      </c>
      <c r="N51" s="63">
        <f t="shared" si="3"/>
        <v>21</v>
      </c>
      <c r="O51" s="63">
        <f t="shared" si="4"/>
        <v>63</v>
      </c>
      <c r="P51" s="63">
        <f t="shared" si="5"/>
        <v>49</v>
      </c>
      <c r="Q51" s="64">
        <f t="shared" si="6"/>
        <v>0.7613636364</v>
      </c>
      <c r="R51" s="64">
        <f t="shared" si="7"/>
        <v>0.5625</v>
      </c>
      <c r="S51" s="65">
        <f t="shared" si="8"/>
        <v>0.65</v>
      </c>
      <c r="T51" s="65">
        <f t="shared" si="9"/>
        <v>0.44</v>
      </c>
      <c r="U51" s="66">
        <f t="shared" si="10"/>
        <v>0.5775862069</v>
      </c>
      <c r="V51" s="27">
        <f t="shared" si="11"/>
        <v>0.5698175146</v>
      </c>
      <c r="W51" s="27">
        <f t="shared" si="12"/>
        <v>0.4260248832</v>
      </c>
      <c r="X51" s="27">
        <f t="shared" si="13"/>
        <v>-0.8643770376</v>
      </c>
      <c r="Y51" s="27">
        <f t="shared" si="14"/>
        <v>-0.08392674859</v>
      </c>
      <c r="Z51" s="27">
        <f t="shared" si="15"/>
        <v>1.629358496</v>
      </c>
      <c r="AA51" s="27">
        <f t="shared" si="16"/>
        <v>-0.6037739841</v>
      </c>
      <c r="AB51" s="27"/>
    </row>
    <row r="52">
      <c r="A52" s="29">
        <v>1550.0</v>
      </c>
      <c r="B52" s="30">
        <v>961.0</v>
      </c>
      <c r="C52" s="5">
        <v>13.0</v>
      </c>
      <c r="D52" s="6">
        <v>10.0</v>
      </c>
      <c r="E52" s="67" t="s">
        <v>57</v>
      </c>
      <c r="F52" s="8">
        <v>36.0</v>
      </c>
      <c r="G52" s="9">
        <v>114.0</v>
      </c>
      <c r="H52" s="10">
        <v>54.0</v>
      </c>
      <c r="I52" s="11">
        <v>22.0</v>
      </c>
      <c r="J52" s="12">
        <v>11.0</v>
      </c>
      <c r="K52" s="61">
        <v>39.0</v>
      </c>
      <c r="L52" s="62" t="str">
        <f t="shared" si="1"/>
        <v>#VALUE!</v>
      </c>
      <c r="M52" s="63">
        <f t="shared" si="2"/>
        <v>36</v>
      </c>
      <c r="N52" s="63">
        <f t="shared" si="3"/>
        <v>22</v>
      </c>
      <c r="O52" s="63">
        <f t="shared" si="4"/>
        <v>54</v>
      </c>
      <c r="P52" s="63" t="str">
        <f t="shared" si="5"/>
        <v>#VALUE!</v>
      </c>
      <c r="Q52" s="64">
        <f t="shared" si="6"/>
        <v>0.6206896552</v>
      </c>
      <c r="R52" s="64" t="str">
        <f t="shared" si="7"/>
        <v>#VALUE!</v>
      </c>
      <c r="S52" s="65" t="str">
        <f t="shared" si="8"/>
        <v>#VALUE!</v>
      </c>
      <c r="T52" s="65" t="str">
        <f t="shared" si="9"/>
        <v>#VALUE!</v>
      </c>
      <c r="U52" s="66" t="str">
        <f t="shared" si="10"/>
        <v>#VALUE!</v>
      </c>
      <c r="V52" s="27" t="str">
        <f t="shared" si="11"/>
        <v>#VALUE!</v>
      </c>
      <c r="W52" s="27" t="str">
        <f t="shared" si="12"/>
        <v>#VALUE!</v>
      </c>
      <c r="X52" s="27" t="str">
        <f t="shared" si="13"/>
        <v>#VALUE!</v>
      </c>
      <c r="Y52" s="27" t="str">
        <f t="shared" si="14"/>
        <v>#VALUE!</v>
      </c>
      <c r="Z52" s="27" t="str">
        <f t="shared" si="15"/>
        <v>#VALUE!</v>
      </c>
      <c r="AA52" s="27" t="str">
        <f t="shared" si="16"/>
        <v>#VALUE!</v>
      </c>
      <c r="AB52" s="27"/>
    </row>
    <row r="53">
      <c r="A53" s="29">
        <v>1602.0</v>
      </c>
      <c r="B53" s="30">
        <v>2360.0</v>
      </c>
      <c r="C53" s="5">
        <v>28.0</v>
      </c>
      <c r="D53" s="6">
        <v>37.0</v>
      </c>
      <c r="E53" s="7">
        <v>23.0</v>
      </c>
      <c r="F53" s="8">
        <v>61.0</v>
      </c>
      <c r="G53" s="9">
        <v>127.0</v>
      </c>
      <c r="H53" s="10">
        <v>43.0</v>
      </c>
      <c r="I53" s="11">
        <v>28.0</v>
      </c>
      <c r="J53" s="12">
        <v>11.0</v>
      </c>
      <c r="K53" s="61">
        <v>59.0</v>
      </c>
      <c r="L53" s="62">
        <f t="shared" si="1"/>
        <v>61</v>
      </c>
      <c r="M53" s="63">
        <f t="shared" si="2"/>
        <v>61</v>
      </c>
      <c r="N53" s="63">
        <f t="shared" si="3"/>
        <v>28</v>
      </c>
      <c r="O53" s="63">
        <f t="shared" si="4"/>
        <v>43</v>
      </c>
      <c r="P53" s="63">
        <f t="shared" si="5"/>
        <v>62</v>
      </c>
      <c r="Q53" s="64">
        <f t="shared" si="6"/>
        <v>0.6853932584</v>
      </c>
      <c r="R53" s="64">
        <f t="shared" si="7"/>
        <v>0.4095238095</v>
      </c>
      <c r="S53" s="65">
        <f t="shared" si="8"/>
        <v>0.5360824742</v>
      </c>
      <c r="T53" s="65">
        <f t="shared" si="9"/>
        <v>0.4587628866</v>
      </c>
      <c r="U53" s="66">
        <f t="shared" si="10"/>
        <v>0.4959349593</v>
      </c>
      <c r="V53" s="27">
        <f t="shared" si="11"/>
        <v>0.495224317</v>
      </c>
      <c r="W53" s="27">
        <f t="shared" si="12"/>
        <v>0.4441918299</v>
      </c>
      <c r="X53" s="27">
        <f t="shared" si="13"/>
        <v>-0.7128882784</v>
      </c>
      <c r="Y53" s="27">
        <f t="shared" si="14"/>
        <v>-0.07216959221</v>
      </c>
      <c r="Z53" s="27">
        <f t="shared" si="15"/>
        <v>1.108289337</v>
      </c>
      <c r="AA53" s="27">
        <f t="shared" si="16"/>
        <v>-0.3387108853</v>
      </c>
      <c r="AB53" s="27"/>
    </row>
    <row r="54">
      <c r="A54" s="29">
        <v>1605.0</v>
      </c>
      <c r="B54" s="30">
        <v>3022.0</v>
      </c>
      <c r="C54" s="5">
        <v>23.0</v>
      </c>
      <c r="D54" s="6">
        <v>44.0</v>
      </c>
      <c r="E54" s="7">
        <v>21.0</v>
      </c>
      <c r="F54" s="8">
        <v>47.0</v>
      </c>
      <c r="G54" s="9">
        <v>138.0</v>
      </c>
      <c r="H54" s="10">
        <v>37.0</v>
      </c>
      <c r="I54" s="11">
        <v>23.0</v>
      </c>
      <c r="J54" s="12">
        <v>13.0</v>
      </c>
      <c r="K54" s="61">
        <v>77.0</v>
      </c>
      <c r="L54" s="62">
        <f t="shared" si="1"/>
        <v>47</v>
      </c>
      <c r="M54" s="63">
        <f t="shared" si="2"/>
        <v>47</v>
      </c>
      <c r="N54" s="63">
        <f t="shared" si="3"/>
        <v>23</v>
      </c>
      <c r="O54" s="63">
        <f t="shared" si="4"/>
        <v>37</v>
      </c>
      <c r="P54" s="63">
        <f t="shared" si="5"/>
        <v>57</v>
      </c>
      <c r="Q54" s="64">
        <f t="shared" si="6"/>
        <v>0.6714285714</v>
      </c>
      <c r="R54" s="64">
        <f t="shared" si="7"/>
        <v>0.3936170213</v>
      </c>
      <c r="S54" s="65">
        <f t="shared" si="8"/>
        <v>0.512195122</v>
      </c>
      <c r="T54" s="65">
        <f t="shared" si="9"/>
        <v>0.4268292683</v>
      </c>
      <c r="U54" s="66">
        <f t="shared" si="10"/>
        <v>0.4519230769</v>
      </c>
      <c r="V54" s="27">
        <f t="shared" si="11"/>
        <v>0.4508083281</v>
      </c>
      <c r="W54" s="27">
        <f t="shared" si="12"/>
        <v>0.4132724753</v>
      </c>
      <c r="X54" s="27">
        <f t="shared" si="13"/>
        <v>-0.6811226187</v>
      </c>
      <c r="Y54" s="27">
        <f t="shared" si="14"/>
        <v>-0.06415403774</v>
      </c>
      <c r="Z54" s="27">
        <f t="shared" si="15"/>
        <v>1.011721111</v>
      </c>
      <c r="AA54" s="27">
        <f t="shared" si="16"/>
        <v>-0.2954205075</v>
      </c>
      <c r="AB54" s="27"/>
    </row>
    <row r="55">
      <c r="A55" s="29">
        <v>1606.0</v>
      </c>
      <c r="B55" s="30">
        <v>2356.0</v>
      </c>
      <c r="C55" s="5">
        <v>25.0</v>
      </c>
      <c r="D55" s="6">
        <v>63.0</v>
      </c>
      <c r="E55" s="7">
        <v>46.0</v>
      </c>
      <c r="F55" s="8">
        <v>107.0</v>
      </c>
      <c r="G55" s="9">
        <v>218.0</v>
      </c>
      <c r="H55" s="10">
        <v>88.0</v>
      </c>
      <c r="I55" s="11">
        <v>20.0</v>
      </c>
      <c r="J55" s="12">
        <v>21.0</v>
      </c>
      <c r="K55" s="61">
        <v>74.0</v>
      </c>
      <c r="L55" s="62">
        <f t="shared" si="1"/>
        <v>107</v>
      </c>
      <c r="M55" s="63">
        <f t="shared" si="2"/>
        <v>107</v>
      </c>
      <c r="N55" s="63">
        <f t="shared" si="3"/>
        <v>20</v>
      </c>
      <c r="O55" s="63">
        <f t="shared" si="4"/>
        <v>88</v>
      </c>
      <c r="P55" s="63">
        <f t="shared" si="5"/>
        <v>92</v>
      </c>
      <c r="Q55" s="64">
        <f t="shared" si="6"/>
        <v>0.842519685</v>
      </c>
      <c r="R55" s="64">
        <f t="shared" si="7"/>
        <v>0.4888888889</v>
      </c>
      <c r="S55" s="65">
        <f t="shared" si="8"/>
        <v>0.6351791531</v>
      </c>
      <c r="T55" s="65">
        <f t="shared" si="9"/>
        <v>0.4136807818</v>
      </c>
      <c r="U55" s="66">
        <f t="shared" si="10"/>
        <v>0.5376884422</v>
      </c>
      <c r="V55" s="27">
        <f t="shared" si="11"/>
        <v>0.5377725908</v>
      </c>
      <c r="W55" s="27">
        <f t="shared" si="12"/>
        <v>0.4005416062</v>
      </c>
      <c r="X55" s="27">
        <f t="shared" si="13"/>
        <v>-0.8446681149</v>
      </c>
      <c r="Y55" s="27">
        <f t="shared" si="14"/>
        <v>-0.07710738</v>
      </c>
      <c r="Z55" s="27">
        <f t="shared" si="15"/>
        <v>1.555902605</v>
      </c>
      <c r="AA55" s="27">
        <f t="shared" si="16"/>
        <v>-0.5634080314</v>
      </c>
      <c r="AB55" s="27"/>
    </row>
    <row r="56">
      <c r="A56" s="29">
        <v>1609.0</v>
      </c>
      <c r="B56" s="30">
        <v>2098.0</v>
      </c>
      <c r="C56" s="5">
        <v>14.0</v>
      </c>
      <c r="D56" s="6">
        <v>31.0</v>
      </c>
      <c r="E56" s="7">
        <v>26.0</v>
      </c>
      <c r="F56" s="8">
        <v>62.0</v>
      </c>
      <c r="G56" s="9">
        <v>79.0</v>
      </c>
      <c r="H56" s="10">
        <v>35.0</v>
      </c>
      <c r="I56" s="11">
        <v>15.0</v>
      </c>
      <c r="J56" s="12">
        <v>18.0</v>
      </c>
      <c r="K56" s="61">
        <v>47.0</v>
      </c>
      <c r="L56" s="62">
        <f t="shared" si="1"/>
        <v>62</v>
      </c>
      <c r="M56" s="63">
        <f t="shared" si="2"/>
        <v>62</v>
      </c>
      <c r="N56" s="63">
        <f t="shared" si="3"/>
        <v>15</v>
      </c>
      <c r="O56" s="63">
        <f t="shared" si="4"/>
        <v>35</v>
      </c>
      <c r="P56" s="63">
        <f t="shared" si="5"/>
        <v>58</v>
      </c>
      <c r="Q56" s="64">
        <f t="shared" si="6"/>
        <v>0.8051948052</v>
      </c>
      <c r="R56" s="64">
        <f t="shared" si="7"/>
        <v>0.376344086</v>
      </c>
      <c r="S56" s="65">
        <f t="shared" si="8"/>
        <v>0.5705882353</v>
      </c>
      <c r="T56" s="65">
        <f t="shared" si="9"/>
        <v>0.4529411765</v>
      </c>
      <c r="U56" s="66">
        <f t="shared" si="10"/>
        <v>0.5166666667</v>
      </c>
      <c r="V56" s="27">
        <f t="shared" si="11"/>
        <v>0.5175908686</v>
      </c>
      <c r="W56" s="27">
        <f t="shared" si="12"/>
        <v>0.4385550268</v>
      </c>
      <c r="X56" s="27">
        <f t="shared" si="13"/>
        <v>-0.7587744131</v>
      </c>
      <c r="Y56" s="27">
        <f t="shared" si="14"/>
        <v>-0.07584011484</v>
      </c>
      <c r="Z56" s="27">
        <f t="shared" si="15"/>
        <v>1.25555448</v>
      </c>
      <c r="AA56" s="27">
        <f t="shared" si="16"/>
        <v>-0.408416016</v>
      </c>
      <c r="AB56" s="27"/>
    </row>
    <row r="57">
      <c r="A57" s="29">
        <v>1613.0</v>
      </c>
      <c r="B57" s="30">
        <v>2332.0</v>
      </c>
      <c r="C57" s="5">
        <v>14.0</v>
      </c>
      <c r="D57" s="6">
        <v>31.0</v>
      </c>
      <c r="E57" s="7">
        <v>14.0</v>
      </c>
      <c r="F57" s="8">
        <v>48.0</v>
      </c>
      <c r="G57" s="9">
        <v>113.0</v>
      </c>
      <c r="H57" s="10">
        <v>38.0</v>
      </c>
      <c r="I57" s="11">
        <v>23.0</v>
      </c>
      <c r="J57" s="12">
        <v>18.0</v>
      </c>
      <c r="K57" s="61">
        <v>57.0</v>
      </c>
      <c r="L57" s="62">
        <f t="shared" si="1"/>
        <v>48</v>
      </c>
      <c r="M57" s="63">
        <f t="shared" si="2"/>
        <v>48</v>
      </c>
      <c r="N57" s="63">
        <f t="shared" si="3"/>
        <v>23</v>
      </c>
      <c r="O57" s="63">
        <f t="shared" si="4"/>
        <v>38</v>
      </c>
      <c r="P57" s="63">
        <f t="shared" si="5"/>
        <v>46</v>
      </c>
      <c r="Q57" s="64">
        <f t="shared" si="6"/>
        <v>0.676056338</v>
      </c>
      <c r="R57" s="64">
        <f t="shared" si="7"/>
        <v>0.4523809524</v>
      </c>
      <c r="S57" s="65">
        <f t="shared" si="8"/>
        <v>0.5548387097</v>
      </c>
      <c r="T57" s="65">
        <f t="shared" si="9"/>
        <v>0.4580645161</v>
      </c>
      <c r="U57" s="66">
        <f t="shared" si="10"/>
        <v>0.5106382979</v>
      </c>
      <c r="V57" s="27">
        <f t="shared" si="11"/>
        <v>0.5092935715</v>
      </c>
      <c r="W57" s="27">
        <f t="shared" si="12"/>
        <v>0.4435156408</v>
      </c>
      <c r="X57" s="27">
        <f t="shared" si="13"/>
        <v>-0.7378305234</v>
      </c>
      <c r="Y57" s="27">
        <f t="shared" si="14"/>
        <v>-0.07458092559</v>
      </c>
      <c r="Z57" s="27">
        <f t="shared" si="15"/>
        <v>1.187198782</v>
      </c>
      <c r="AA57" s="27">
        <f t="shared" si="16"/>
        <v>-0.3755213081</v>
      </c>
      <c r="AB57" s="27"/>
    </row>
    <row r="58">
      <c r="A58" s="29">
        <v>1614.0</v>
      </c>
      <c r="B58" s="30">
        <v>1812.0</v>
      </c>
      <c r="C58" s="5">
        <v>17.0</v>
      </c>
      <c r="D58" s="6">
        <v>27.0</v>
      </c>
      <c r="E58" s="7">
        <v>20.0</v>
      </c>
      <c r="F58" s="8">
        <v>44.0</v>
      </c>
      <c r="G58" s="9">
        <v>93.0</v>
      </c>
      <c r="H58" s="10">
        <v>33.0</v>
      </c>
      <c r="I58" s="11">
        <v>14.0</v>
      </c>
      <c r="J58" s="12">
        <v>17.0</v>
      </c>
      <c r="K58" s="61">
        <v>38.0</v>
      </c>
      <c r="L58" s="62">
        <f t="shared" si="1"/>
        <v>44</v>
      </c>
      <c r="M58" s="63">
        <f t="shared" si="2"/>
        <v>44</v>
      </c>
      <c r="N58" s="63">
        <f t="shared" si="3"/>
        <v>14</v>
      </c>
      <c r="O58" s="63">
        <f t="shared" si="4"/>
        <v>33</v>
      </c>
      <c r="P58" s="63">
        <f t="shared" si="5"/>
        <v>54</v>
      </c>
      <c r="Q58" s="64">
        <f t="shared" si="6"/>
        <v>0.7586206897</v>
      </c>
      <c r="R58" s="64">
        <f t="shared" si="7"/>
        <v>0.3793103448</v>
      </c>
      <c r="S58" s="65">
        <f t="shared" si="8"/>
        <v>0.5310344828</v>
      </c>
      <c r="T58" s="65">
        <f t="shared" si="9"/>
        <v>0.4</v>
      </c>
      <c r="U58" s="66">
        <f t="shared" si="10"/>
        <v>0.4489795918</v>
      </c>
      <c r="V58" s="27">
        <f t="shared" si="11"/>
        <v>0.4435819573</v>
      </c>
      <c r="W58" s="27">
        <f t="shared" si="12"/>
        <v>0.3872953483</v>
      </c>
      <c r="X58" s="27">
        <f t="shared" si="13"/>
        <v>-0.7061754047</v>
      </c>
      <c r="Y58" s="27">
        <f t="shared" si="14"/>
        <v>-0.06233286368</v>
      </c>
      <c r="Z58" s="27">
        <f t="shared" si="15"/>
        <v>1.087515316</v>
      </c>
      <c r="AA58" s="27">
        <f t="shared" si="16"/>
        <v>-0.3292323445</v>
      </c>
      <c r="AB58" s="27"/>
    </row>
    <row r="59">
      <c r="A59" s="29">
        <v>1619.0</v>
      </c>
      <c r="B59" s="30">
        <v>2206.0</v>
      </c>
      <c r="C59" s="5">
        <v>9.0</v>
      </c>
      <c r="D59" s="6">
        <v>22.0</v>
      </c>
      <c r="E59" s="7">
        <v>21.0</v>
      </c>
      <c r="F59" s="8">
        <v>47.0</v>
      </c>
      <c r="G59" s="9">
        <v>92.0</v>
      </c>
      <c r="H59" s="10">
        <v>58.0</v>
      </c>
      <c r="I59" s="11">
        <v>12.0</v>
      </c>
      <c r="J59" s="12">
        <v>13.0</v>
      </c>
      <c r="K59" s="61">
        <v>48.0</v>
      </c>
      <c r="L59" s="62">
        <f t="shared" si="1"/>
        <v>47</v>
      </c>
      <c r="M59" s="63">
        <f t="shared" si="2"/>
        <v>47</v>
      </c>
      <c r="N59" s="63">
        <f t="shared" si="3"/>
        <v>12</v>
      </c>
      <c r="O59" s="63">
        <f t="shared" si="4"/>
        <v>58</v>
      </c>
      <c r="P59" s="63">
        <f t="shared" si="5"/>
        <v>43</v>
      </c>
      <c r="Q59" s="64">
        <f t="shared" si="6"/>
        <v>0.7966101695</v>
      </c>
      <c r="R59" s="64">
        <f t="shared" si="7"/>
        <v>0.5742574257</v>
      </c>
      <c r="S59" s="65">
        <f t="shared" si="8"/>
        <v>0.65625</v>
      </c>
      <c r="T59" s="65">
        <f t="shared" si="9"/>
        <v>0.36875</v>
      </c>
      <c r="U59" s="66">
        <f t="shared" si="10"/>
        <v>0.5222222222</v>
      </c>
      <c r="V59" s="27">
        <f t="shared" si="11"/>
        <v>0.5193332127</v>
      </c>
      <c r="W59" s="27">
        <f t="shared" si="12"/>
        <v>0.3570378992</v>
      </c>
      <c r="X59" s="27">
        <f t="shared" si="13"/>
        <v>-0.8726883552</v>
      </c>
      <c r="Y59" s="27">
        <f t="shared" si="14"/>
        <v>-0.07101264854</v>
      </c>
      <c r="Z59" s="27">
        <f t="shared" si="15"/>
        <v>1.660842956</v>
      </c>
      <c r="AA59" s="27">
        <f t="shared" si="16"/>
        <v>-0.6213585449</v>
      </c>
      <c r="AB59" s="27"/>
    </row>
    <row r="60">
      <c r="A60" s="29">
        <v>1621.0</v>
      </c>
      <c r="B60" s="30">
        <v>1230.0</v>
      </c>
      <c r="C60" s="5">
        <v>10.0</v>
      </c>
      <c r="D60" s="6">
        <v>32.0</v>
      </c>
      <c r="E60" s="7">
        <v>5.0</v>
      </c>
      <c r="F60" s="8">
        <v>28.0</v>
      </c>
      <c r="G60" s="9">
        <v>43.0</v>
      </c>
      <c r="H60" s="10">
        <v>22.0</v>
      </c>
      <c r="I60" s="11">
        <v>5.0</v>
      </c>
      <c r="J60" s="12">
        <v>8.0</v>
      </c>
      <c r="K60" s="61">
        <v>21.0</v>
      </c>
      <c r="L60" s="62">
        <f t="shared" si="1"/>
        <v>28</v>
      </c>
      <c r="M60" s="63">
        <f t="shared" si="2"/>
        <v>28</v>
      </c>
      <c r="N60" s="63">
        <f t="shared" si="3"/>
        <v>5</v>
      </c>
      <c r="O60" s="63">
        <f t="shared" si="4"/>
        <v>22</v>
      </c>
      <c r="P60" s="63">
        <f t="shared" si="5"/>
        <v>23</v>
      </c>
      <c r="Q60" s="64">
        <f t="shared" si="6"/>
        <v>0.8484848485</v>
      </c>
      <c r="R60" s="64">
        <f t="shared" si="7"/>
        <v>0.4888888889</v>
      </c>
      <c r="S60" s="65">
        <f t="shared" si="8"/>
        <v>0.641025641</v>
      </c>
      <c r="T60" s="65">
        <f t="shared" si="9"/>
        <v>0.4230769231</v>
      </c>
      <c r="U60" s="66">
        <f t="shared" si="10"/>
        <v>0.5490196078</v>
      </c>
      <c r="V60" s="27">
        <f t="shared" si="11"/>
        <v>0.5496914227</v>
      </c>
      <c r="W60" s="27">
        <f t="shared" si="12"/>
        <v>0.4096393107</v>
      </c>
      <c r="X60" s="27">
        <f t="shared" si="13"/>
        <v>-0.8524428378</v>
      </c>
      <c r="Y60" s="27">
        <f t="shared" si="14"/>
        <v>-0.07958461215</v>
      </c>
      <c r="Z60" s="27">
        <f t="shared" si="15"/>
        <v>1.584676944</v>
      </c>
      <c r="AA60" s="27">
        <f t="shared" si="16"/>
        <v>-0.5791092886</v>
      </c>
      <c r="AB60" s="27"/>
    </row>
    <row r="61">
      <c r="A61" s="29">
        <v>1625.0</v>
      </c>
      <c r="B61" s="30">
        <v>2643.0</v>
      </c>
      <c r="C61" s="5">
        <v>21.0</v>
      </c>
      <c r="D61" s="6">
        <v>36.0</v>
      </c>
      <c r="E61" s="7">
        <v>22.0</v>
      </c>
      <c r="F61" s="8">
        <v>42.0</v>
      </c>
      <c r="G61" s="9">
        <v>145.0</v>
      </c>
      <c r="H61" s="10">
        <v>40.0</v>
      </c>
      <c r="I61" s="11">
        <v>23.0</v>
      </c>
      <c r="J61" s="12">
        <v>22.0</v>
      </c>
      <c r="K61" s="61">
        <v>75.0</v>
      </c>
      <c r="L61" s="62">
        <f t="shared" si="1"/>
        <v>42</v>
      </c>
      <c r="M61" s="63">
        <f t="shared" si="2"/>
        <v>42</v>
      </c>
      <c r="N61" s="63">
        <f t="shared" si="3"/>
        <v>23</v>
      </c>
      <c r="O61" s="63">
        <f t="shared" si="4"/>
        <v>40</v>
      </c>
      <c r="P61" s="63">
        <f t="shared" si="5"/>
        <v>65</v>
      </c>
      <c r="Q61" s="64">
        <f t="shared" si="6"/>
        <v>0.6461538462</v>
      </c>
      <c r="R61" s="64">
        <f t="shared" si="7"/>
        <v>0.380952381</v>
      </c>
      <c r="S61" s="65">
        <f t="shared" si="8"/>
        <v>0.4823529412</v>
      </c>
      <c r="T61" s="65">
        <f t="shared" si="9"/>
        <v>0.3823529412</v>
      </c>
      <c r="U61" s="66">
        <f t="shared" si="10"/>
        <v>0.3925233645</v>
      </c>
      <c r="V61" s="27">
        <f t="shared" si="11"/>
        <v>0.3916908029</v>
      </c>
      <c r="W61" s="27">
        <f t="shared" si="12"/>
        <v>0.3702087888</v>
      </c>
      <c r="X61" s="27">
        <f t="shared" si="13"/>
        <v>-0.6414381636</v>
      </c>
      <c r="Y61" s="27">
        <f t="shared" si="14"/>
        <v>-0.05412074068</v>
      </c>
      <c r="Z61" s="27">
        <f t="shared" si="15"/>
        <v>0.8972630801</v>
      </c>
      <c r="AA61" s="27">
        <f t="shared" si="16"/>
        <v>-0.2467340679</v>
      </c>
      <c r="AB61" s="27"/>
    </row>
    <row r="62">
      <c r="A62" s="29">
        <v>1631.0</v>
      </c>
      <c r="B62" s="30">
        <v>2267.0</v>
      </c>
      <c r="C62" s="5">
        <v>18.0</v>
      </c>
      <c r="D62" s="6">
        <v>31.0</v>
      </c>
      <c r="E62" s="7">
        <v>34.0</v>
      </c>
      <c r="F62" s="8">
        <v>46.0</v>
      </c>
      <c r="G62" s="9">
        <v>138.0</v>
      </c>
      <c r="H62" s="10">
        <v>50.0</v>
      </c>
      <c r="I62" s="11">
        <v>23.0</v>
      </c>
      <c r="J62" s="12">
        <v>25.0</v>
      </c>
      <c r="K62" s="61">
        <v>65.0</v>
      </c>
      <c r="L62" s="62">
        <f t="shared" si="1"/>
        <v>46</v>
      </c>
      <c r="M62" s="63">
        <f t="shared" si="2"/>
        <v>46</v>
      </c>
      <c r="N62" s="63">
        <f t="shared" si="3"/>
        <v>23</v>
      </c>
      <c r="O62" s="63">
        <f t="shared" si="4"/>
        <v>50</v>
      </c>
      <c r="P62" s="63">
        <f t="shared" si="5"/>
        <v>77</v>
      </c>
      <c r="Q62" s="64">
        <f t="shared" si="6"/>
        <v>0.6666666667</v>
      </c>
      <c r="R62" s="64">
        <f t="shared" si="7"/>
        <v>0.3937007874</v>
      </c>
      <c r="S62" s="65">
        <f t="shared" si="8"/>
        <v>0.4897959184</v>
      </c>
      <c r="T62" s="65">
        <f t="shared" si="9"/>
        <v>0.3520408163</v>
      </c>
      <c r="U62" s="66">
        <f t="shared" si="10"/>
        <v>0.3739837398</v>
      </c>
      <c r="V62" s="27">
        <f t="shared" si="11"/>
        <v>0.3722706599</v>
      </c>
      <c r="W62" s="27">
        <f t="shared" si="12"/>
        <v>0.3408594265</v>
      </c>
      <c r="X62" s="27">
        <f t="shared" si="13"/>
        <v>-0.6513359153</v>
      </c>
      <c r="Y62" s="27">
        <f t="shared" si="14"/>
        <v>-0.05059907136</v>
      </c>
      <c r="Z62" s="27">
        <f t="shared" si="15"/>
        <v>0.9251672685</v>
      </c>
      <c r="AA62" s="27">
        <f t="shared" si="16"/>
        <v>-0.2583329545</v>
      </c>
      <c r="AB62" s="27"/>
    </row>
    <row r="63">
      <c r="A63" s="29">
        <v>1632.0</v>
      </c>
      <c r="B63" s="30">
        <v>2438.0</v>
      </c>
      <c r="C63" s="5">
        <v>20.0</v>
      </c>
      <c r="D63" s="6">
        <v>27.0</v>
      </c>
      <c r="E63" s="7">
        <v>20.0</v>
      </c>
      <c r="F63" s="8">
        <v>42.0</v>
      </c>
      <c r="G63" s="9">
        <v>109.0</v>
      </c>
      <c r="H63" s="10">
        <v>54.0</v>
      </c>
      <c r="I63" s="11">
        <v>24.0</v>
      </c>
      <c r="J63" s="12">
        <v>19.0</v>
      </c>
      <c r="K63" s="61">
        <v>60.0</v>
      </c>
      <c r="L63" s="62">
        <f t="shared" si="1"/>
        <v>42</v>
      </c>
      <c r="M63" s="63">
        <f t="shared" si="2"/>
        <v>42</v>
      </c>
      <c r="N63" s="63">
        <f t="shared" si="3"/>
        <v>24</v>
      </c>
      <c r="O63" s="63">
        <f t="shared" si="4"/>
        <v>54</v>
      </c>
      <c r="P63" s="63">
        <f t="shared" si="5"/>
        <v>59</v>
      </c>
      <c r="Q63" s="64">
        <f t="shared" si="6"/>
        <v>0.6363636364</v>
      </c>
      <c r="R63" s="64">
        <f t="shared" si="7"/>
        <v>0.4778761062</v>
      </c>
      <c r="S63" s="65">
        <f t="shared" si="8"/>
        <v>0.5363128492</v>
      </c>
      <c r="T63" s="65">
        <f t="shared" si="9"/>
        <v>0.3687150838</v>
      </c>
      <c r="U63" s="66">
        <f t="shared" si="10"/>
        <v>0.4158415842</v>
      </c>
      <c r="V63" s="27">
        <f t="shared" si="11"/>
        <v>0.4223869261</v>
      </c>
      <c r="W63" s="27">
        <f t="shared" si="12"/>
        <v>0.357004092</v>
      </c>
      <c r="X63" s="27">
        <f t="shared" si="13"/>
        <v>-0.7131946335</v>
      </c>
      <c r="Y63" s="27">
        <f t="shared" si="14"/>
        <v>-0.05802878426</v>
      </c>
      <c r="Z63" s="27">
        <f t="shared" si="15"/>
        <v>1.109242089</v>
      </c>
      <c r="AA63" s="27">
        <f t="shared" si="16"/>
        <v>-0.3391477437</v>
      </c>
      <c r="AB63" s="27"/>
    </row>
    <row r="64">
      <c r="A64" s="29">
        <v>1633.0</v>
      </c>
      <c r="B64" s="30">
        <v>1635.0</v>
      </c>
      <c r="C64" s="5">
        <v>11.0</v>
      </c>
      <c r="D64" s="6">
        <v>16.0</v>
      </c>
      <c r="E64" s="7">
        <v>10.0</v>
      </c>
      <c r="F64" s="8">
        <v>29.0</v>
      </c>
      <c r="G64" s="9">
        <v>70.0</v>
      </c>
      <c r="H64" s="10">
        <v>14.0</v>
      </c>
      <c r="I64" s="11">
        <v>6.0</v>
      </c>
      <c r="J64" s="12">
        <v>4.0</v>
      </c>
      <c r="K64" s="61">
        <v>25.0</v>
      </c>
      <c r="L64" s="62">
        <f t="shared" si="1"/>
        <v>29</v>
      </c>
      <c r="M64" s="63">
        <f t="shared" si="2"/>
        <v>29</v>
      </c>
      <c r="N64" s="63">
        <f t="shared" si="3"/>
        <v>6</v>
      </c>
      <c r="O64" s="63">
        <f t="shared" si="4"/>
        <v>14</v>
      </c>
      <c r="P64" s="63">
        <f t="shared" si="5"/>
        <v>25</v>
      </c>
      <c r="Q64" s="64">
        <f t="shared" si="6"/>
        <v>0.8285714286</v>
      </c>
      <c r="R64" s="64">
        <f t="shared" si="7"/>
        <v>0.358974359</v>
      </c>
      <c r="S64" s="65">
        <f t="shared" si="8"/>
        <v>0.5810810811</v>
      </c>
      <c r="T64" s="65">
        <f t="shared" si="9"/>
        <v>0.472972973</v>
      </c>
      <c r="U64" s="66">
        <f t="shared" si="10"/>
        <v>0.537037037</v>
      </c>
      <c r="V64" s="27">
        <f t="shared" si="11"/>
        <v>0.5418765488</v>
      </c>
      <c r="W64" s="27">
        <f t="shared" si="12"/>
        <v>0.4579505808</v>
      </c>
      <c r="X64" s="27">
        <f t="shared" si="13"/>
        <v>-0.772727913</v>
      </c>
      <c r="Y64" s="27">
        <f t="shared" si="14"/>
        <v>-0.08065056715</v>
      </c>
      <c r="Z64" s="27">
        <f t="shared" si="15"/>
        <v>1.302157174</v>
      </c>
      <c r="AA64" s="27">
        <f t="shared" si="16"/>
        <v>-0.4313646314</v>
      </c>
      <c r="AB64" s="27"/>
    </row>
    <row r="65">
      <c r="A65" s="29">
        <v>1645.0</v>
      </c>
      <c r="B65" s="30">
        <v>3215.0</v>
      </c>
      <c r="C65" s="5">
        <v>8.0</v>
      </c>
      <c r="D65" s="6">
        <v>55.0</v>
      </c>
      <c r="E65" s="7">
        <v>12.0</v>
      </c>
      <c r="F65" s="8">
        <v>28.0</v>
      </c>
      <c r="G65" s="9">
        <v>108.0</v>
      </c>
      <c r="H65" s="10">
        <v>27.0</v>
      </c>
      <c r="I65" s="11">
        <v>15.0</v>
      </c>
      <c r="J65" s="12">
        <v>5.0</v>
      </c>
      <c r="K65" s="61">
        <v>61.0</v>
      </c>
      <c r="L65" s="62">
        <f t="shared" si="1"/>
        <v>28</v>
      </c>
      <c r="M65" s="63">
        <f t="shared" si="2"/>
        <v>28</v>
      </c>
      <c r="N65" s="63">
        <f t="shared" si="3"/>
        <v>15</v>
      </c>
      <c r="O65" s="63">
        <f t="shared" si="4"/>
        <v>27</v>
      </c>
      <c r="P65" s="63">
        <f t="shared" si="5"/>
        <v>25</v>
      </c>
      <c r="Q65" s="64">
        <f t="shared" si="6"/>
        <v>0.6511627907</v>
      </c>
      <c r="R65" s="64">
        <f t="shared" si="7"/>
        <v>0.5192307692</v>
      </c>
      <c r="S65" s="65">
        <f t="shared" si="8"/>
        <v>0.5789473684</v>
      </c>
      <c r="T65" s="65">
        <f t="shared" si="9"/>
        <v>0.4526315789</v>
      </c>
      <c r="U65" s="66">
        <f t="shared" si="10"/>
        <v>0.5283018868</v>
      </c>
      <c r="V65" s="27">
        <f t="shared" si="11"/>
        <v>0.5239596946</v>
      </c>
      <c r="W65" s="27">
        <f t="shared" si="12"/>
        <v>0.4382552626</v>
      </c>
      <c r="X65" s="27">
        <f t="shared" si="13"/>
        <v>-0.7698904788</v>
      </c>
      <c r="Y65" s="27">
        <f t="shared" si="14"/>
        <v>-0.07689857638</v>
      </c>
      <c r="Z65" s="27">
        <f t="shared" si="15"/>
        <v>1.292611765</v>
      </c>
      <c r="AA65" s="27">
        <f t="shared" si="16"/>
        <v>-0.4266301841</v>
      </c>
      <c r="AB65" s="27"/>
    </row>
    <row r="66">
      <c r="A66" s="29">
        <v>1651.0</v>
      </c>
      <c r="B66" s="30">
        <v>3026.0</v>
      </c>
      <c r="C66" s="5">
        <v>38.0</v>
      </c>
      <c r="D66" s="6">
        <v>37.0</v>
      </c>
      <c r="E66" s="7">
        <v>21.0</v>
      </c>
      <c r="F66" s="8">
        <v>82.0</v>
      </c>
      <c r="G66" s="9">
        <v>153.0</v>
      </c>
      <c r="H66" s="10">
        <v>57.0</v>
      </c>
      <c r="I66" s="11">
        <v>29.0</v>
      </c>
      <c r="J66" s="12">
        <v>21.0</v>
      </c>
      <c r="K66" s="61">
        <v>80.0</v>
      </c>
      <c r="L66" s="62">
        <f t="shared" si="1"/>
        <v>82</v>
      </c>
      <c r="M66" s="63">
        <f t="shared" si="2"/>
        <v>82</v>
      </c>
      <c r="N66" s="63">
        <f t="shared" si="3"/>
        <v>29</v>
      </c>
      <c r="O66" s="63">
        <f t="shared" si="4"/>
        <v>57</v>
      </c>
      <c r="P66" s="63">
        <f t="shared" si="5"/>
        <v>80</v>
      </c>
      <c r="Q66" s="64">
        <f t="shared" si="6"/>
        <v>0.7387387387</v>
      </c>
      <c r="R66" s="64">
        <f t="shared" si="7"/>
        <v>0.4160583942</v>
      </c>
      <c r="S66" s="65">
        <f t="shared" si="8"/>
        <v>0.560483871</v>
      </c>
      <c r="T66" s="65">
        <f t="shared" si="9"/>
        <v>0.4475806452</v>
      </c>
      <c r="U66" s="66">
        <f t="shared" si="10"/>
        <v>0.5061728395</v>
      </c>
      <c r="V66" s="27">
        <f t="shared" si="11"/>
        <v>0.5053030594</v>
      </c>
      <c r="W66" s="27">
        <f t="shared" si="12"/>
        <v>0.4333647547</v>
      </c>
      <c r="X66" s="27">
        <f t="shared" si="13"/>
        <v>-0.74533752</v>
      </c>
      <c r="Y66" s="27">
        <f t="shared" si="14"/>
        <v>-0.07361541804</v>
      </c>
      <c r="Z66" s="27">
        <f t="shared" si="15"/>
        <v>1.211479794</v>
      </c>
      <c r="AA66" s="27">
        <f t="shared" si="16"/>
        <v>-0.3871004571</v>
      </c>
      <c r="AB66" s="27"/>
    </row>
    <row r="67">
      <c r="A67" s="29">
        <v>1653.0</v>
      </c>
      <c r="B67" s="30">
        <v>1776.0</v>
      </c>
      <c r="C67" s="5">
        <v>14.0</v>
      </c>
      <c r="D67" s="6">
        <v>35.0</v>
      </c>
      <c r="E67" s="7">
        <v>13.0</v>
      </c>
      <c r="F67" s="8">
        <v>28.0</v>
      </c>
      <c r="G67" s="9">
        <v>54.0</v>
      </c>
      <c r="H67" s="10">
        <v>24.0</v>
      </c>
      <c r="I67" s="11">
        <v>16.0</v>
      </c>
      <c r="J67" s="12">
        <v>8.0</v>
      </c>
      <c r="K67" s="61">
        <v>29.0</v>
      </c>
      <c r="L67" s="62">
        <f t="shared" si="1"/>
        <v>28</v>
      </c>
      <c r="M67" s="63">
        <f t="shared" si="2"/>
        <v>28</v>
      </c>
      <c r="N67" s="63">
        <f t="shared" si="3"/>
        <v>16</v>
      </c>
      <c r="O67" s="63">
        <f t="shared" si="4"/>
        <v>24</v>
      </c>
      <c r="P67" s="63">
        <f t="shared" si="5"/>
        <v>35</v>
      </c>
      <c r="Q67" s="64">
        <f t="shared" si="6"/>
        <v>0.6363636364</v>
      </c>
      <c r="R67" s="64">
        <f t="shared" si="7"/>
        <v>0.406779661</v>
      </c>
      <c r="S67" s="65">
        <f t="shared" si="8"/>
        <v>0.5048543689</v>
      </c>
      <c r="T67" s="65">
        <f t="shared" si="9"/>
        <v>0.427184466</v>
      </c>
      <c r="U67" s="66">
        <f t="shared" si="10"/>
        <v>0.4444444444</v>
      </c>
      <c r="V67" s="27">
        <f t="shared" si="11"/>
        <v>0.4455095137</v>
      </c>
      <c r="W67" s="27">
        <f t="shared" si="12"/>
        <v>0.4136163914</v>
      </c>
      <c r="X67" s="27">
        <f t="shared" si="13"/>
        <v>-0.6713608059</v>
      </c>
      <c r="Y67" s="27">
        <f t="shared" si="14"/>
        <v>-0.06328720791</v>
      </c>
      <c r="Z67" s="27">
        <f t="shared" si="15"/>
        <v>0.9829290576</v>
      </c>
      <c r="AA67" s="27">
        <f t="shared" si="16"/>
        <v>-0.2828998275</v>
      </c>
      <c r="AB67" s="27"/>
    </row>
    <row r="68">
      <c r="A68" s="29">
        <v>1660.0</v>
      </c>
      <c r="B68" s="30">
        <v>1953.0</v>
      </c>
      <c r="C68" s="5">
        <v>24.0</v>
      </c>
      <c r="D68" s="6">
        <v>36.0</v>
      </c>
      <c r="E68" s="7">
        <v>21.0</v>
      </c>
      <c r="F68" s="8">
        <v>74.0</v>
      </c>
      <c r="G68" s="9">
        <v>161.0</v>
      </c>
      <c r="H68" s="10">
        <v>31.0</v>
      </c>
      <c r="I68" s="11">
        <v>18.0</v>
      </c>
      <c r="J68" s="12">
        <v>22.0</v>
      </c>
      <c r="K68" s="61">
        <v>68.0</v>
      </c>
      <c r="L68" s="62">
        <f t="shared" si="1"/>
        <v>74</v>
      </c>
      <c r="M68" s="63">
        <f t="shared" si="2"/>
        <v>74</v>
      </c>
      <c r="N68" s="63">
        <f t="shared" si="3"/>
        <v>18</v>
      </c>
      <c r="O68" s="63">
        <f t="shared" si="4"/>
        <v>31</v>
      </c>
      <c r="P68" s="63">
        <f t="shared" si="5"/>
        <v>67</v>
      </c>
      <c r="Q68" s="64">
        <f t="shared" si="6"/>
        <v>0.8043478261</v>
      </c>
      <c r="R68" s="64">
        <f t="shared" si="7"/>
        <v>0.3163265306</v>
      </c>
      <c r="S68" s="65">
        <f t="shared" si="8"/>
        <v>0.5526315789</v>
      </c>
      <c r="T68" s="65">
        <f t="shared" si="9"/>
        <v>0.4842105263</v>
      </c>
      <c r="U68" s="66">
        <f t="shared" si="10"/>
        <v>0.524822695</v>
      </c>
      <c r="V68" s="27">
        <f t="shared" si="11"/>
        <v>0.5286379352</v>
      </c>
      <c r="W68" s="27">
        <f t="shared" si="12"/>
        <v>0.4688312111</v>
      </c>
      <c r="X68" s="27">
        <f t="shared" si="13"/>
        <v>-0.734895457</v>
      </c>
      <c r="Y68" s="27">
        <f t="shared" si="14"/>
        <v>-0.07852433909</v>
      </c>
      <c r="Z68" s="27">
        <f t="shared" si="15"/>
        <v>1.17777229</v>
      </c>
      <c r="AA68" s="27">
        <f t="shared" si="16"/>
        <v>-0.3710576761</v>
      </c>
      <c r="AB68" s="27"/>
    </row>
    <row r="69">
      <c r="A69" s="29">
        <v>1664.0</v>
      </c>
      <c r="B69" s="30">
        <v>1091.0</v>
      </c>
      <c r="C69" s="5">
        <v>11.0</v>
      </c>
      <c r="D69" s="6">
        <v>17.0</v>
      </c>
      <c r="E69" s="7">
        <v>15.0</v>
      </c>
      <c r="F69" s="8">
        <v>37.0</v>
      </c>
      <c r="G69" s="9">
        <v>91.0</v>
      </c>
      <c r="H69" s="10">
        <v>30.0</v>
      </c>
      <c r="I69" s="11">
        <v>11.0</v>
      </c>
      <c r="J69" s="12">
        <v>7.0</v>
      </c>
      <c r="K69" s="61">
        <v>36.0</v>
      </c>
      <c r="L69" s="62">
        <f t="shared" si="1"/>
        <v>37</v>
      </c>
      <c r="M69" s="63">
        <f t="shared" si="2"/>
        <v>37</v>
      </c>
      <c r="N69" s="63">
        <f t="shared" si="3"/>
        <v>11</v>
      </c>
      <c r="O69" s="63">
        <f t="shared" si="4"/>
        <v>30</v>
      </c>
      <c r="P69" s="63">
        <f t="shared" si="5"/>
        <v>33</v>
      </c>
      <c r="Q69" s="64">
        <f t="shared" si="6"/>
        <v>0.7708333333</v>
      </c>
      <c r="R69" s="64">
        <f t="shared" si="7"/>
        <v>0.4761904762</v>
      </c>
      <c r="S69" s="65">
        <f t="shared" si="8"/>
        <v>0.6036036036</v>
      </c>
      <c r="T69" s="65">
        <f t="shared" si="9"/>
        <v>0.4324324324</v>
      </c>
      <c r="U69" s="66">
        <f t="shared" si="10"/>
        <v>0.5285714286</v>
      </c>
      <c r="V69" s="27">
        <f t="shared" si="11"/>
        <v>0.5274985385</v>
      </c>
      <c r="W69" s="27">
        <f t="shared" si="12"/>
        <v>0.4186976739</v>
      </c>
      <c r="X69" s="27">
        <f t="shared" si="13"/>
        <v>-0.8026786073</v>
      </c>
      <c r="Y69" s="27">
        <f t="shared" si="14"/>
        <v>-0.07659571028</v>
      </c>
      <c r="Z69" s="27">
        <f t="shared" si="15"/>
        <v>1.405055838</v>
      </c>
      <c r="AA69" s="27">
        <f t="shared" si="16"/>
        <v>-0.4834925624</v>
      </c>
      <c r="AB69" s="27"/>
    </row>
    <row r="70">
      <c r="A70" s="29">
        <v>1668.0</v>
      </c>
      <c r="B70" s="30">
        <v>3632.0</v>
      </c>
      <c r="C70" s="5">
        <v>26.0</v>
      </c>
      <c r="D70" s="6">
        <v>64.0</v>
      </c>
      <c r="E70" s="7">
        <v>39.0</v>
      </c>
      <c r="F70" s="8">
        <v>126.0</v>
      </c>
      <c r="G70" s="9">
        <v>300.0</v>
      </c>
      <c r="H70" s="10">
        <v>106.0</v>
      </c>
      <c r="I70" s="11">
        <v>36.0</v>
      </c>
      <c r="J70" s="12">
        <v>27.0</v>
      </c>
      <c r="K70" s="61">
        <v>104.0</v>
      </c>
      <c r="L70" s="62">
        <f t="shared" si="1"/>
        <v>125</v>
      </c>
      <c r="M70" s="63">
        <f t="shared" si="2"/>
        <v>126</v>
      </c>
      <c r="N70" s="63">
        <f t="shared" si="3"/>
        <v>36</v>
      </c>
      <c r="O70" s="63">
        <f t="shared" si="4"/>
        <v>106</v>
      </c>
      <c r="P70" s="63">
        <f t="shared" si="5"/>
        <v>92</v>
      </c>
      <c r="Q70" s="64">
        <f t="shared" si="6"/>
        <v>0.7777777778</v>
      </c>
      <c r="R70" s="64">
        <f t="shared" si="7"/>
        <v>0.5353535354</v>
      </c>
      <c r="S70" s="65">
        <f t="shared" si="8"/>
        <v>0.6444444444</v>
      </c>
      <c r="T70" s="65">
        <f t="shared" si="9"/>
        <v>0.45</v>
      </c>
      <c r="U70" s="66">
        <f t="shared" si="10"/>
        <v>0.5779816514</v>
      </c>
      <c r="V70" s="27">
        <f t="shared" si="11"/>
        <v>0.5733301221</v>
      </c>
      <c r="W70" s="27">
        <f t="shared" si="12"/>
        <v>0.4357072669</v>
      </c>
      <c r="X70" s="27">
        <f t="shared" si="13"/>
        <v>-0.8569891996</v>
      </c>
      <c r="Y70" s="27">
        <f t="shared" si="14"/>
        <v>-0.08510054927</v>
      </c>
      <c r="Z70" s="27">
        <f t="shared" si="15"/>
        <v>1.60162524</v>
      </c>
      <c r="AA70" s="27">
        <f t="shared" si="16"/>
        <v>-0.5884245424</v>
      </c>
      <c r="AB70" s="27"/>
    </row>
    <row r="71">
      <c r="A71" s="29">
        <v>1669.0</v>
      </c>
      <c r="B71" s="30">
        <v>3241.0</v>
      </c>
      <c r="C71" s="5">
        <v>17.0</v>
      </c>
      <c r="D71" s="6">
        <v>46.0</v>
      </c>
      <c r="E71" s="7">
        <v>28.0</v>
      </c>
      <c r="F71" s="8">
        <v>67.0</v>
      </c>
      <c r="G71" s="9">
        <v>137.0</v>
      </c>
      <c r="H71" s="10">
        <v>51.0</v>
      </c>
      <c r="I71" s="11">
        <v>20.0</v>
      </c>
      <c r="J71" s="12">
        <v>12.0</v>
      </c>
      <c r="K71" s="61">
        <v>94.0</v>
      </c>
      <c r="L71" s="62">
        <f t="shared" si="1"/>
        <v>67</v>
      </c>
      <c r="M71" s="63">
        <f t="shared" si="2"/>
        <v>67</v>
      </c>
      <c r="N71" s="63">
        <f t="shared" si="3"/>
        <v>20</v>
      </c>
      <c r="O71" s="63">
        <f t="shared" si="4"/>
        <v>51</v>
      </c>
      <c r="P71" s="63">
        <f t="shared" si="5"/>
        <v>57</v>
      </c>
      <c r="Q71" s="64">
        <f t="shared" si="6"/>
        <v>0.7701149425</v>
      </c>
      <c r="R71" s="64">
        <f t="shared" si="7"/>
        <v>0.4722222222</v>
      </c>
      <c r="S71" s="65">
        <f t="shared" si="8"/>
        <v>0.6051282051</v>
      </c>
      <c r="T71" s="65">
        <f t="shared" si="9"/>
        <v>0.4461538462</v>
      </c>
      <c r="U71" s="66">
        <f t="shared" si="10"/>
        <v>0.5403225806</v>
      </c>
      <c r="V71" s="27">
        <f t="shared" si="11"/>
        <v>0.5395605685</v>
      </c>
      <c r="W71" s="27">
        <f t="shared" si="12"/>
        <v>0.4319832731</v>
      </c>
      <c r="X71" s="27">
        <f t="shared" si="13"/>
        <v>-0.8047060389</v>
      </c>
      <c r="Y71" s="27">
        <f t="shared" si="14"/>
        <v>-0.0792257579</v>
      </c>
      <c r="Z71" s="27">
        <f t="shared" si="15"/>
        <v>1.412162674</v>
      </c>
      <c r="AA71" s="27">
        <f t="shared" si="16"/>
        <v>-0.4871654874</v>
      </c>
      <c r="AB71" s="27"/>
    </row>
    <row r="72">
      <c r="A72" s="29">
        <v>1672.0</v>
      </c>
      <c r="B72" s="30">
        <v>3345.0</v>
      </c>
      <c r="C72" s="5">
        <v>35.0</v>
      </c>
      <c r="D72" s="6">
        <v>77.0</v>
      </c>
      <c r="E72" s="7">
        <v>36.0</v>
      </c>
      <c r="F72" s="8">
        <v>97.0</v>
      </c>
      <c r="G72" s="9">
        <v>247.0</v>
      </c>
      <c r="H72" s="10">
        <v>74.0</v>
      </c>
      <c r="I72" s="11">
        <v>23.0</v>
      </c>
      <c r="J72" s="12">
        <v>28.0</v>
      </c>
      <c r="K72" s="61">
        <v>110.0</v>
      </c>
      <c r="L72" s="62">
        <f t="shared" si="1"/>
        <v>97</v>
      </c>
      <c r="M72" s="63">
        <f t="shared" si="2"/>
        <v>97</v>
      </c>
      <c r="N72" s="63">
        <f t="shared" si="3"/>
        <v>23</v>
      </c>
      <c r="O72" s="63">
        <f t="shared" si="4"/>
        <v>74</v>
      </c>
      <c r="P72" s="63">
        <f t="shared" si="5"/>
        <v>99</v>
      </c>
      <c r="Q72" s="64">
        <f t="shared" si="6"/>
        <v>0.8083333333</v>
      </c>
      <c r="R72" s="64">
        <f t="shared" si="7"/>
        <v>0.4277456647</v>
      </c>
      <c r="S72" s="65">
        <f t="shared" si="8"/>
        <v>0.5836177474</v>
      </c>
      <c r="T72" s="65">
        <f t="shared" si="9"/>
        <v>0.409556314</v>
      </c>
      <c r="U72" s="66">
        <f t="shared" si="10"/>
        <v>0.4948979592</v>
      </c>
      <c r="V72" s="27">
        <f t="shared" si="11"/>
        <v>0.4933294437</v>
      </c>
      <c r="W72" s="27">
        <f t="shared" si="12"/>
        <v>0.3965481382</v>
      </c>
      <c r="X72" s="27">
        <f t="shared" si="13"/>
        <v>-0.7761011994</v>
      </c>
      <c r="Y72" s="27">
        <f t="shared" si="14"/>
        <v>-0.07014173125</v>
      </c>
      <c r="Z72" s="27">
        <f t="shared" si="15"/>
        <v>1.31355093</v>
      </c>
      <c r="AA72" s="27">
        <f t="shared" si="16"/>
        <v>-0.4370385997</v>
      </c>
      <c r="AB72" s="27"/>
    </row>
    <row r="73">
      <c r="A73" s="29">
        <v>1674.0</v>
      </c>
      <c r="B73" s="30">
        <v>1645.0</v>
      </c>
      <c r="C73" s="5">
        <v>21.0</v>
      </c>
      <c r="D73" s="6">
        <v>42.0</v>
      </c>
      <c r="E73" s="7">
        <v>23.0</v>
      </c>
      <c r="F73" s="8">
        <v>103.0</v>
      </c>
      <c r="G73" s="9">
        <v>251.0</v>
      </c>
      <c r="H73" s="10">
        <v>68.0</v>
      </c>
      <c r="I73" s="11">
        <v>24.0</v>
      </c>
      <c r="J73" s="12">
        <v>20.0</v>
      </c>
      <c r="K73" s="61">
        <v>88.0</v>
      </c>
      <c r="L73" s="62">
        <f t="shared" si="1"/>
        <v>103</v>
      </c>
      <c r="M73" s="63">
        <f t="shared" si="2"/>
        <v>103</v>
      </c>
      <c r="N73" s="63">
        <f t="shared" si="3"/>
        <v>24</v>
      </c>
      <c r="O73" s="63">
        <f t="shared" si="4"/>
        <v>68</v>
      </c>
      <c r="P73" s="63">
        <f t="shared" si="5"/>
        <v>64</v>
      </c>
      <c r="Q73" s="64">
        <f t="shared" si="6"/>
        <v>0.811023622</v>
      </c>
      <c r="R73" s="64">
        <f t="shared" si="7"/>
        <v>0.5151515152</v>
      </c>
      <c r="S73" s="65">
        <f t="shared" si="8"/>
        <v>0.6602316602</v>
      </c>
      <c r="T73" s="65">
        <f t="shared" si="9"/>
        <v>0.4903474903</v>
      </c>
      <c r="U73" s="66">
        <f t="shared" si="10"/>
        <v>0.6167664671</v>
      </c>
      <c r="V73" s="27">
        <f t="shared" si="11"/>
        <v>0.616620069</v>
      </c>
      <c r="W73" s="27">
        <f t="shared" si="12"/>
        <v>0.4747732552</v>
      </c>
      <c r="X73" s="27">
        <f t="shared" si="13"/>
        <v>-0.8779832101</v>
      </c>
      <c r="Y73" s="27">
        <f t="shared" si="14"/>
        <v>-0.09500242006</v>
      </c>
      <c r="Z73" s="27">
        <f t="shared" si="15"/>
        <v>1.681057733</v>
      </c>
      <c r="AA73" s="27">
        <f t="shared" si="16"/>
        <v>-0.6327371949</v>
      </c>
      <c r="AB73" s="27"/>
    </row>
    <row r="74">
      <c r="A74" s="29">
        <v>1677.0</v>
      </c>
      <c r="B74" s="30">
        <v>2639.0</v>
      </c>
      <c r="C74" s="5">
        <v>24.0</v>
      </c>
      <c r="D74" s="6">
        <v>53.0</v>
      </c>
      <c r="E74" s="7">
        <v>31.0</v>
      </c>
      <c r="F74" s="8">
        <v>76.0</v>
      </c>
      <c r="G74" s="9">
        <v>178.0</v>
      </c>
      <c r="H74" s="10">
        <v>55.0</v>
      </c>
      <c r="I74" s="11">
        <v>34.0</v>
      </c>
      <c r="J74" s="12">
        <v>26.0</v>
      </c>
      <c r="K74" s="61">
        <v>75.0</v>
      </c>
      <c r="L74" s="62">
        <f t="shared" si="1"/>
        <v>76</v>
      </c>
      <c r="M74" s="63">
        <f t="shared" si="2"/>
        <v>76</v>
      </c>
      <c r="N74" s="63">
        <f t="shared" si="3"/>
        <v>34</v>
      </c>
      <c r="O74" s="63">
        <f t="shared" si="4"/>
        <v>55</v>
      </c>
      <c r="P74" s="63">
        <f t="shared" si="5"/>
        <v>81</v>
      </c>
      <c r="Q74" s="64">
        <f t="shared" si="6"/>
        <v>0.6909090909</v>
      </c>
      <c r="R74" s="64">
        <f t="shared" si="7"/>
        <v>0.4044117647</v>
      </c>
      <c r="S74" s="65">
        <f t="shared" si="8"/>
        <v>0.5325203252</v>
      </c>
      <c r="T74" s="65">
        <f t="shared" si="9"/>
        <v>0.4471544715</v>
      </c>
      <c r="U74" s="66">
        <f t="shared" si="10"/>
        <v>0.4840764331</v>
      </c>
      <c r="V74" s="27">
        <f t="shared" si="11"/>
        <v>0.4830426364</v>
      </c>
      <c r="W74" s="27">
        <f t="shared" si="12"/>
        <v>0.432952117</v>
      </c>
      <c r="X74" s="27">
        <f t="shared" si="13"/>
        <v>-0.7081512941</v>
      </c>
      <c r="Y74" s="27">
        <f t="shared" si="14"/>
        <v>-0.06987601541</v>
      </c>
      <c r="Z74" s="27">
        <f t="shared" si="15"/>
        <v>1.093609598</v>
      </c>
      <c r="AA74" s="27">
        <f t="shared" si="16"/>
        <v>-0.3320036754</v>
      </c>
      <c r="AB74" s="27"/>
    </row>
    <row r="75">
      <c r="A75" s="29">
        <v>1679.0</v>
      </c>
      <c r="B75" s="30">
        <v>998.0</v>
      </c>
      <c r="C75" s="5">
        <v>12.0</v>
      </c>
      <c r="D75" s="6">
        <v>29.0</v>
      </c>
      <c r="E75" s="7">
        <v>26.0</v>
      </c>
      <c r="F75" s="8">
        <v>35.0</v>
      </c>
      <c r="G75" s="9">
        <v>75.0</v>
      </c>
      <c r="H75" s="10">
        <v>44.0</v>
      </c>
      <c r="I75" s="11">
        <v>12.0</v>
      </c>
      <c r="J75" s="12">
        <v>17.0</v>
      </c>
      <c r="K75" s="61">
        <v>34.0</v>
      </c>
      <c r="L75" s="62">
        <f t="shared" si="1"/>
        <v>35</v>
      </c>
      <c r="M75" s="63">
        <f t="shared" si="2"/>
        <v>35</v>
      </c>
      <c r="N75" s="63">
        <f t="shared" si="3"/>
        <v>12</v>
      </c>
      <c r="O75" s="63">
        <f t="shared" si="4"/>
        <v>44</v>
      </c>
      <c r="P75" s="63">
        <f t="shared" si="5"/>
        <v>55</v>
      </c>
      <c r="Q75" s="64">
        <f t="shared" si="6"/>
        <v>0.7446808511</v>
      </c>
      <c r="R75" s="64">
        <f t="shared" si="7"/>
        <v>0.4444444444</v>
      </c>
      <c r="S75" s="65">
        <f t="shared" si="8"/>
        <v>0.5410958904</v>
      </c>
      <c r="T75" s="65">
        <f t="shared" si="9"/>
        <v>0.3219178082</v>
      </c>
      <c r="U75" s="66">
        <f t="shared" si="10"/>
        <v>0.3888888889</v>
      </c>
      <c r="V75" s="27">
        <f t="shared" si="11"/>
        <v>0.3883470352</v>
      </c>
      <c r="W75" s="27">
        <f t="shared" si="12"/>
        <v>0.3116931742</v>
      </c>
      <c r="X75" s="27">
        <f t="shared" si="13"/>
        <v>-0.7195551735</v>
      </c>
      <c r="Y75" s="27">
        <f t="shared" si="14"/>
        <v>-0.05111561648</v>
      </c>
      <c r="Z75" s="27">
        <f t="shared" si="15"/>
        <v>1.129115598</v>
      </c>
      <c r="AA75" s="27">
        <f t="shared" si="16"/>
        <v>-0.3483028535</v>
      </c>
      <c r="AB75" s="27"/>
    </row>
    <row r="76">
      <c r="A76" s="29">
        <v>1680.0</v>
      </c>
      <c r="B76" s="30">
        <v>1874.0</v>
      </c>
      <c r="C76" s="5">
        <v>40.0</v>
      </c>
      <c r="D76" s="6">
        <v>27.0</v>
      </c>
      <c r="E76" s="7">
        <v>22.0</v>
      </c>
      <c r="F76" s="8">
        <v>73.0</v>
      </c>
      <c r="G76" s="9">
        <v>142.0</v>
      </c>
      <c r="H76" s="10">
        <v>52.0</v>
      </c>
      <c r="I76" s="11">
        <v>23.0</v>
      </c>
      <c r="J76" s="12">
        <v>21.0</v>
      </c>
      <c r="K76" s="61">
        <v>44.0</v>
      </c>
      <c r="L76" s="62">
        <f t="shared" si="1"/>
        <v>73</v>
      </c>
      <c r="M76" s="63">
        <f t="shared" si="2"/>
        <v>73</v>
      </c>
      <c r="N76" s="63">
        <f t="shared" si="3"/>
        <v>23</v>
      </c>
      <c r="O76" s="63">
        <f t="shared" si="4"/>
        <v>52</v>
      </c>
      <c r="P76" s="63">
        <f t="shared" si="5"/>
        <v>83</v>
      </c>
      <c r="Q76" s="64">
        <f t="shared" si="6"/>
        <v>0.7604166667</v>
      </c>
      <c r="R76" s="64">
        <f t="shared" si="7"/>
        <v>0.3851851852</v>
      </c>
      <c r="S76" s="65">
        <f t="shared" si="8"/>
        <v>0.5411255411</v>
      </c>
      <c r="T76" s="65">
        <f t="shared" si="9"/>
        <v>0.4155844156</v>
      </c>
      <c r="U76" s="66">
        <f t="shared" si="10"/>
        <v>0.4679487179</v>
      </c>
      <c r="V76" s="27">
        <f t="shared" si="11"/>
        <v>0.4641892577</v>
      </c>
      <c r="W76" s="27">
        <f t="shared" si="12"/>
        <v>0.4023847775</v>
      </c>
      <c r="X76" s="27">
        <f t="shared" si="13"/>
        <v>-0.7195946034</v>
      </c>
      <c r="Y76" s="27">
        <f t="shared" si="14"/>
        <v>-0.06599205485</v>
      </c>
      <c r="Z76" s="27">
        <f t="shared" si="15"/>
        <v>1.129239347</v>
      </c>
      <c r="AA76" s="27">
        <f t="shared" si="16"/>
        <v>-0.348360115</v>
      </c>
      <c r="AB76" s="27"/>
    </row>
    <row r="77">
      <c r="A77" s="29">
        <v>1682.0</v>
      </c>
      <c r="B77" s="30">
        <v>3241.0</v>
      </c>
      <c r="C77" s="5">
        <v>34.0</v>
      </c>
      <c r="D77" s="6">
        <v>45.0</v>
      </c>
      <c r="E77" s="7">
        <v>24.0</v>
      </c>
      <c r="F77" s="8">
        <v>92.0</v>
      </c>
      <c r="G77" s="9">
        <v>147.0</v>
      </c>
      <c r="H77" s="10">
        <v>59.0</v>
      </c>
      <c r="I77" s="11">
        <v>31.0</v>
      </c>
      <c r="J77" s="12">
        <v>18.0</v>
      </c>
      <c r="K77" s="61">
        <v>76.0</v>
      </c>
      <c r="L77" s="62">
        <f t="shared" si="1"/>
        <v>92</v>
      </c>
      <c r="M77" s="63">
        <f t="shared" si="2"/>
        <v>92</v>
      </c>
      <c r="N77" s="63">
        <f t="shared" si="3"/>
        <v>31</v>
      </c>
      <c r="O77" s="63">
        <f t="shared" si="4"/>
        <v>59</v>
      </c>
      <c r="P77" s="63">
        <f t="shared" si="5"/>
        <v>76</v>
      </c>
      <c r="Q77" s="64">
        <f t="shared" si="6"/>
        <v>0.7479674797</v>
      </c>
      <c r="R77" s="64">
        <f t="shared" si="7"/>
        <v>0.437037037</v>
      </c>
      <c r="S77" s="65">
        <f t="shared" si="8"/>
        <v>0.5852713178</v>
      </c>
      <c r="T77" s="65">
        <f t="shared" si="9"/>
        <v>0.476744186</v>
      </c>
      <c r="U77" s="66">
        <f t="shared" si="10"/>
        <v>0.5476190476</v>
      </c>
      <c r="V77" s="27">
        <f t="shared" si="11"/>
        <v>0.5481748769</v>
      </c>
      <c r="W77" s="27">
        <f t="shared" si="12"/>
        <v>0.461602014</v>
      </c>
      <c r="X77" s="27">
        <f t="shared" si="13"/>
        <v>-0.7783001352</v>
      </c>
      <c r="Y77" s="27">
        <f t="shared" si="14"/>
        <v>-0.08187984504</v>
      </c>
      <c r="Z77" s="27">
        <f t="shared" si="15"/>
        <v>1.32100487</v>
      </c>
      <c r="AA77" s="27">
        <f t="shared" si="16"/>
        <v>-0.4407639332</v>
      </c>
      <c r="AB77" s="27"/>
    </row>
    <row r="78">
      <c r="A78" s="29">
        <v>1685.0</v>
      </c>
      <c r="B78" s="30">
        <v>1084.0</v>
      </c>
      <c r="C78" s="5">
        <v>9.0</v>
      </c>
      <c r="D78" s="6">
        <v>23.0</v>
      </c>
      <c r="E78" s="7">
        <v>24.0</v>
      </c>
      <c r="F78" s="8">
        <v>52.0</v>
      </c>
      <c r="G78" s="9">
        <v>72.0</v>
      </c>
      <c r="H78" s="10">
        <v>36.0</v>
      </c>
      <c r="I78" s="11">
        <v>12.0</v>
      </c>
      <c r="J78" s="12">
        <v>7.0</v>
      </c>
      <c r="K78" s="61">
        <v>34.0</v>
      </c>
      <c r="L78" s="62">
        <f t="shared" si="1"/>
        <v>52</v>
      </c>
      <c r="M78" s="63">
        <f t="shared" si="2"/>
        <v>52</v>
      </c>
      <c r="N78" s="63">
        <f t="shared" si="3"/>
        <v>12</v>
      </c>
      <c r="O78" s="63">
        <f t="shared" si="4"/>
        <v>36</v>
      </c>
      <c r="P78" s="63">
        <f t="shared" si="5"/>
        <v>40</v>
      </c>
      <c r="Q78" s="64">
        <f t="shared" si="6"/>
        <v>0.8125</v>
      </c>
      <c r="R78" s="64">
        <f t="shared" si="7"/>
        <v>0.4736842105</v>
      </c>
      <c r="S78" s="65">
        <f t="shared" si="8"/>
        <v>0.6285714286</v>
      </c>
      <c r="T78" s="65">
        <f t="shared" si="9"/>
        <v>0.4571428571</v>
      </c>
      <c r="U78" s="66">
        <f t="shared" si="10"/>
        <v>0.5652173913</v>
      </c>
      <c r="V78" s="27">
        <f t="shared" si="11"/>
        <v>0.566624124</v>
      </c>
      <c r="W78" s="27">
        <f t="shared" si="12"/>
        <v>0.4426232552</v>
      </c>
      <c r="X78" s="27">
        <f t="shared" si="13"/>
        <v>-0.8358810913</v>
      </c>
      <c r="Y78" s="27">
        <f t="shared" si="14"/>
        <v>-0.084322008</v>
      </c>
      <c r="Z78" s="27">
        <f t="shared" si="15"/>
        <v>1.523699093</v>
      </c>
      <c r="AA78" s="27">
        <f t="shared" si="16"/>
        <v>-0.5460070311</v>
      </c>
      <c r="AB78" s="27"/>
    </row>
    <row r="79">
      <c r="A79" s="29">
        <v>1688.0</v>
      </c>
      <c r="B79" s="30">
        <v>1178.0</v>
      </c>
      <c r="C79" s="5">
        <v>11.0</v>
      </c>
      <c r="D79" s="6">
        <v>17.0</v>
      </c>
      <c r="E79" s="7">
        <v>12.0</v>
      </c>
      <c r="F79" s="8">
        <v>41.0</v>
      </c>
      <c r="G79" s="9">
        <v>94.0</v>
      </c>
      <c r="H79" s="10">
        <v>32.0</v>
      </c>
      <c r="I79" s="11">
        <v>18.0</v>
      </c>
      <c r="J79" s="12">
        <v>12.0</v>
      </c>
      <c r="K79" s="61">
        <v>42.0</v>
      </c>
      <c r="L79" s="62">
        <f t="shared" si="1"/>
        <v>41</v>
      </c>
      <c r="M79" s="63">
        <f t="shared" si="2"/>
        <v>41</v>
      </c>
      <c r="N79" s="63">
        <f t="shared" si="3"/>
        <v>18</v>
      </c>
      <c r="O79" s="63">
        <f t="shared" si="4"/>
        <v>32</v>
      </c>
      <c r="P79" s="63">
        <f t="shared" si="5"/>
        <v>35</v>
      </c>
      <c r="Q79" s="64">
        <f t="shared" si="6"/>
        <v>0.6949152542</v>
      </c>
      <c r="R79" s="64">
        <f t="shared" si="7"/>
        <v>0.4776119403</v>
      </c>
      <c r="S79" s="65">
        <f t="shared" si="8"/>
        <v>0.5793650794</v>
      </c>
      <c r="T79" s="65">
        <f t="shared" si="9"/>
        <v>0.4682539683</v>
      </c>
      <c r="U79" s="66">
        <f t="shared" si="10"/>
        <v>0.5394736842</v>
      </c>
      <c r="V79" s="27">
        <f t="shared" si="11"/>
        <v>0.5367607006</v>
      </c>
      <c r="W79" s="27">
        <f t="shared" si="12"/>
        <v>0.4533814593</v>
      </c>
      <c r="X79" s="27">
        <f t="shared" si="13"/>
        <v>-0.7704459553</v>
      </c>
      <c r="Y79" s="27">
        <f t="shared" si="14"/>
        <v>-0.07961009585</v>
      </c>
      <c r="Z79" s="27">
        <f t="shared" si="15"/>
        <v>1.294477679</v>
      </c>
      <c r="AA79" s="27">
        <f t="shared" si="16"/>
        <v>-0.4275542925</v>
      </c>
      <c r="AB79" s="27"/>
    </row>
    <row r="80">
      <c r="A80" s="29">
        <v>1689.0</v>
      </c>
      <c r="B80" s="30">
        <v>2021.0</v>
      </c>
      <c r="C80" s="5">
        <v>17.0</v>
      </c>
      <c r="D80" s="6">
        <v>50.0</v>
      </c>
      <c r="E80" s="7">
        <v>21.0</v>
      </c>
      <c r="F80" s="8">
        <v>34.0</v>
      </c>
      <c r="G80" s="9">
        <v>168.0</v>
      </c>
      <c r="H80" s="10">
        <v>36.0</v>
      </c>
      <c r="I80" s="11">
        <v>17.0</v>
      </c>
      <c r="J80" s="12">
        <v>14.0</v>
      </c>
      <c r="K80" s="61">
        <v>79.0</v>
      </c>
      <c r="L80" s="62">
        <f t="shared" si="1"/>
        <v>34</v>
      </c>
      <c r="M80" s="63">
        <f t="shared" si="2"/>
        <v>34</v>
      </c>
      <c r="N80" s="63">
        <f t="shared" si="3"/>
        <v>17</v>
      </c>
      <c r="O80" s="63">
        <f t="shared" si="4"/>
        <v>36</v>
      </c>
      <c r="P80" s="63">
        <f t="shared" si="5"/>
        <v>52</v>
      </c>
      <c r="Q80" s="64">
        <f t="shared" si="6"/>
        <v>0.6666666667</v>
      </c>
      <c r="R80" s="64">
        <f t="shared" si="7"/>
        <v>0.4090909091</v>
      </c>
      <c r="S80" s="65">
        <f t="shared" si="8"/>
        <v>0.5035971223</v>
      </c>
      <c r="T80" s="65">
        <f t="shared" si="9"/>
        <v>0.3669064748</v>
      </c>
      <c r="U80" s="66">
        <f t="shared" si="10"/>
        <v>0.3953488372</v>
      </c>
      <c r="V80" s="27">
        <f t="shared" si="11"/>
        <v>0.3951022358</v>
      </c>
      <c r="W80" s="27">
        <f t="shared" si="12"/>
        <v>0.3552529274</v>
      </c>
      <c r="X80" s="27">
        <f t="shared" si="13"/>
        <v>-0.6696889057</v>
      </c>
      <c r="Y80" s="27">
        <f t="shared" si="14"/>
        <v>-0.05422168141</v>
      </c>
      <c r="Z80" s="27">
        <f t="shared" si="15"/>
        <v>0.9780395465</v>
      </c>
      <c r="AA80" s="27">
        <f t="shared" si="16"/>
        <v>-0.2807915571</v>
      </c>
      <c r="AB80" s="27"/>
    </row>
    <row r="81">
      <c r="A81" s="29">
        <v>1695.0</v>
      </c>
      <c r="B81" s="30">
        <v>898.0</v>
      </c>
      <c r="C81" s="5">
        <v>20.0</v>
      </c>
      <c r="D81" s="6">
        <v>24.0</v>
      </c>
      <c r="E81" s="7">
        <v>17.0</v>
      </c>
      <c r="F81" s="8">
        <v>52.0</v>
      </c>
      <c r="G81" s="9">
        <v>89.0</v>
      </c>
      <c r="H81" s="10">
        <v>35.0</v>
      </c>
      <c r="I81" s="11">
        <v>17.0</v>
      </c>
      <c r="J81" s="12">
        <v>10.0</v>
      </c>
      <c r="K81" s="61">
        <v>14.0</v>
      </c>
      <c r="L81" s="62">
        <f t="shared" si="1"/>
        <v>52</v>
      </c>
      <c r="M81" s="63">
        <f t="shared" si="2"/>
        <v>52</v>
      </c>
      <c r="N81" s="63">
        <f t="shared" si="3"/>
        <v>17</v>
      </c>
      <c r="O81" s="63">
        <f t="shared" si="4"/>
        <v>35</v>
      </c>
      <c r="P81" s="63">
        <f t="shared" si="5"/>
        <v>47</v>
      </c>
      <c r="Q81" s="64">
        <f t="shared" si="6"/>
        <v>0.7536231884</v>
      </c>
      <c r="R81" s="64">
        <f t="shared" si="7"/>
        <v>0.4268292683</v>
      </c>
      <c r="S81" s="65">
        <f t="shared" si="8"/>
        <v>0.5761589404</v>
      </c>
      <c r="T81" s="65">
        <f t="shared" si="9"/>
        <v>0.4569536424</v>
      </c>
      <c r="U81" s="66">
        <f t="shared" si="10"/>
        <v>0.5252525253</v>
      </c>
      <c r="V81" s="27">
        <f t="shared" si="11"/>
        <v>0.525205557</v>
      </c>
      <c r="W81" s="27">
        <f t="shared" si="12"/>
        <v>0.4424400502</v>
      </c>
      <c r="X81" s="27">
        <f t="shared" si="13"/>
        <v>-0.766182397</v>
      </c>
      <c r="Y81" s="27">
        <f t="shared" si="14"/>
        <v>-0.07725895223</v>
      </c>
      <c r="Z81" s="27">
        <f t="shared" si="15"/>
        <v>1.280190343</v>
      </c>
      <c r="AA81" s="27">
        <f t="shared" si="16"/>
        <v>-0.4204953929</v>
      </c>
      <c r="AB81" s="27"/>
    </row>
    <row r="82">
      <c r="A82" s="29">
        <v>1696.0</v>
      </c>
      <c r="B82" s="30">
        <v>2667.0</v>
      </c>
      <c r="C82" s="5">
        <v>52.0</v>
      </c>
      <c r="D82" s="6">
        <v>60.0</v>
      </c>
      <c r="E82" s="7">
        <v>43.0</v>
      </c>
      <c r="F82" s="8">
        <v>126.0</v>
      </c>
      <c r="G82" s="9">
        <v>190.0</v>
      </c>
      <c r="H82" s="10">
        <v>79.0</v>
      </c>
      <c r="I82" s="11">
        <v>45.0</v>
      </c>
      <c r="J82" s="12">
        <v>24.0</v>
      </c>
      <c r="K82" s="61">
        <v>103.0</v>
      </c>
      <c r="L82" s="62">
        <f t="shared" si="1"/>
        <v>126</v>
      </c>
      <c r="M82" s="63">
        <f t="shared" si="2"/>
        <v>126</v>
      </c>
      <c r="N82" s="63">
        <f t="shared" si="3"/>
        <v>45</v>
      </c>
      <c r="O82" s="63">
        <f t="shared" si="4"/>
        <v>79</v>
      </c>
      <c r="P82" s="63">
        <f t="shared" si="5"/>
        <v>119</v>
      </c>
      <c r="Q82" s="64">
        <f t="shared" si="6"/>
        <v>0.7368421053</v>
      </c>
      <c r="R82" s="64">
        <f t="shared" si="7"/>
        <v>0.398989899</v>
      </c>
      <c r="S82" s="65">
        <f t="shared" si="8"/>
        <v>0.5555555556</v>
      </c>
      <c r="T82" s="65">
        <f t="shared" si="9"/>
        <v>0.4634146341</v>
      </c>
      <c r="U82" s="66">
        <f t="shared" si="10"/>
        <v>0.5142857143</v>
      </c>
      <c r="V82" s="27">
        <f t="shared" si="11"/>
        <v>0.514164204</v>
      </c>
      <c r="W82" s="27">
        <f t="shared" si="12"/>
        <v>0.4486958304</v>
      </c>
      <c r="X82" s="27">
        <f t="shared" si="13"/>
        <v>-0.7387837928</v>
      </c>
      <c r="Y82" s="27">
        <f t="shared" si="14"/>
        <v>-0.07554950174</v>
      </c>
      <c r="Z82" s="27">
        <f t="shared" si="15"/>
        <v>1.19026846</v>
      </c>
      <c r="AA82" s="27">
        <f t="shared" si="16"/>
        <v>-0.3769786984</v>
      </c>
      <c r="AB82" s="27"/>
    </row>
    <row r="83">
      <c r="A83" s="29">
        <v>1700.0</v>
      </c>
      <c r="B83" s="30">
        <v>3216.0</v>
      </c>
      <c r="C83" s="5">
        <v>26.0</v>
      </c>
      <c r="D83" s="6">
        <v>58.0</v>
      </c>
      <c r="E83" s="7">
        <v>44.0</v>
      </c>
      <c r="F83" s="8">
        <v>102.0</v>
      </c>
      <c r="G83" s="9">
        <v>265.0</v>
      </c>
      <c r="H83" s="10">
        <v>111.0</v>
      </c>
      <c r="I83" s="11">
        <v>37.0</v>
      </c>
      <c r="J83" s="12">
        <v>38.0</v>
      </c>
      <c r="K83" s="61">
        <v>91.0</v>
      </c>
      <c r="L83" s="62">
        <f t="shared" si="1"/>
        <v>102</v>
      </c>
      <c r="M83" s="63">
        <f t="shared" si="2"/>
        <v>102</v>
      </c>
      <c r="N83" s="63">
        <f t="shared" si="3"/>
        <v>37</v>
      </c>
      <c r="O83" s="63">
        <f t="shared" si="4"/>
        <v>111</v>
      </c>
      <c r="P83" s="63">
        <f t="shared" si="5"/>
        <v>108</v>
      </c>
      <c r="Q83" s="64">
        <f t="shared" si="6"/>
        <v>0.7338129496</v>
      </c>
      <c r="R83" s="64">
        <f t="shared" si="7"/>
        <v>0.5068493151</v>
      </c>
      <c r="S83" s="65">
        <f t="shared" si="8"/>
        <v>0.594972067</v>
      </c>
      <c r="T83" s="65">
        <f t="shared" si="9"/>
        <v>0.3882681564</v>
      </c>
      <c r="U83" s="66">
        <f t="shared" si="10"/>
        <v>0.4857142857</v>
      </c>
      <c r="V83" s="27">
        <f t="shared" si="11"/>
        <v>0.4855708165</v>
      </c>
      <c r="W83" s="27">
        <f t="shared" si="12"/>
        <v>0.3759361272</v>
      </c>
      <c r="X83" s="27">
        <f t="shared" si="13"/>
        <v>-0.7912002965</v>
      </c>
      <c r="Y83" s="27">
        <f t="shared" si="14"/>
        <v>-0.06778954449</v>
      </c>
      <c r="Z83" s="27">
        <f t="shared" si="15"/>
        <v>1.365158538</v>
      </c>
      <c r="AA83" s="27">
        <f t="shared" si="16"/>
        <v>-0.463045914</v>
      </c>
      <c r="AB83" s="27"/>
    </row>
    <row r="84">
      <c r="A84" s="29">
        <v>1702.0</v>
      </c>
      <c r="B84" s="30">
        <v>2145.0</v>
      </c>
      <c r="C84" s="5">
        <v>33.0</v>
      </c>
      <c r="D84" s="6">
        <v>24.0</v>
      </c>
      <c r="E84" s="7">
        <v>13.0</v>
      </c>
      <c r="F84" s="8">
        <v>70.0</v>
      </c>
      <c r="G84" s="9">
        <v>97.0</v>
      </c>
      <c r="H84" s="10">
        <v>48.0</v>
      </c>
      <c r="I84" s="11">
        <v>30.0</v>
      </c>
      <c r="J84" s="12">
        <v>23.0</v>
      </c>
      <c r="K84" s="61">
        <v>55.0</v>
      </c>
      <c r="L84" s="62">
        <f t="shared" si="1"/>
        <v>70</v>
      </c>
      <c r="M84" s="63">
        <f t="shared" si="2"/>
        <v>70</v>
      </c>
      <c r="N84" s="63">
        <f t="shared" si="3"/>
        <v>30</v>
      </c>
      <c r="O84" s="63">
        <f t="shared" si="4"/>
        <v>48</v>
      </c>
      <c r="P84" s="63">
        <f t="shared" si="5"/>
        <v>69</v>
      </c>
      <c r="Q84" s="64">
        <f t="shared" si="6"/>
        <v>0.7</v>
      </c>
      <c r="R84" s="64">
        <f t="shared" si="7"/>
        <v>0.4102564103</v>
      </c>
      <c r="S84" s="65">
        <f t="shared" si="8"/>
        <v>0.5437788018</v>
      </c>
      <c r="T84" s="65">
        <f t="shared" si="9"/>
        <v>0.4608294931</v>
      </c>
      <c r="U84" s="66">
        <f t="shared" si="10"/>
        <v>0.5035971223</v>
      </c>
      <c r="V84" s="27">
        <f t="shared" si="11"/>
        <v>0.5028770707</v>
      </c>
      <c r="W84" s="27">
        <f t="shared" si="12"/>
        <v>0.4461927976</v>
      </c>
      <c r="X84" s="27">
        <f t="shared" si="13"/>
        <v>-0.7231229382</v>
      </c>
      <c r="Y84" s="27">
        <f t="shared" si="14"/>
        <v>-0.07353547548</v>
      </c>
      <c r="Z84" s="27">
        <f t="shared" si="15"/>
        <v>1.140340327</v>
      </c>
      <c r="AA84" s="27">
        <f t="shared" si="16"/>
        <v>-0.3535095464</v>
      </c>
      <c r="AB84" s="27"/>
    </row>
    <row r="85">
      <c r="A85" s="29">
        <v>1712.0</v>
      </c>
      <c r="B85" s="30">
        <v>2557.0</v>
      </c>
      <c r="C85" s="5">
        <v>21.0</v>
      </c>
      <c r="D85" s="6">
        <v>69.0</v>
      </c>
      <c r="E85" s="7">
        <v>25.0</v>
      </c>
      <c r="F85" s="8">
        <v>110.0</v>
      </c>
      <c r="G85" s="9">
        <v>289.0</v>
      </c>
      <c r="H85" s="10">
        <v>73.0</v>
      </c>
      <c r="I85" s="11">
        <v>31.0</v>
      </c>
      <c r="J85" s="12">
        <v>12.0</v>
      </c>
      <c r="K85" s="61">
        <v>128.0</v>
      </c>
      <c r="L85" s="62">
        <f t="shared" si="1"/>
        <v>109</v>
      </c>
      <c r="M85" s="63">
        <f t="shared" si="2"/>
        <v>110</v>
      </c>
      <c r="N85" s="63">
        <f t="shared" si="3"/>
        <v>31</v>
      </c>
      <c r="O85" s="63">
        <f t="shared" si="4"/>
        <v>73</v>
      </c>
      <c r="P85" s="63">
        <f t="shared" si="5"/>
        <v>58</v>
      </c>
      <c r="Q85" s="64">
        <f t="shared" si="6"/>
        <v>0.780141844</v>
      </c>
      <c r="R85" s="64">
        <f t="shared" si="7"/>
        <v>0.5572519084</v>
      </c>
      <c r="S85" s="65">
        <f t="shared" si="8"/>
        <v>0.6727941176</v>
      </c>
      <c r="T85" s="65">
        <f t="shared" si="9"/>
        <v>0.5183823529</v>
      </c>
      <c r="U85" s="66">
        <f t="shared" si="10"/>
        <v>0.6547619048</v>
      </c>
      <c r="V85" s="27">
        <f t="shared" si="11"/>
        <v>0.6474874275</v>
      </c>
      <c r="W85" s="27">
        <f t="shared" si="12"/>
        <v>0.5019176849</v>
      </c>
      <c r="X85" s="27">
        <f t="shared" si="13"/>
        <v>-0.894688902</v>
      </c>
      <c r="Y85" s="27">
        <f t="shared" si="14"/>
        <v>-0.1023450305</v>
      </c>
      <c r="Z85" s="27">
        <f t="shared" si="15"/>
        <v>1.745638483</v>
      </c>
      <c r="AA85" s="27">
        <f t="shared" si="16"/>
        <v>-0.6695467141</v>
      </c>
      <c r="AB85" s="27"/>
    </row>
    <row r="86">
      <c r="A86" s="29">
        <v>1715.0</v>
      </c>
      <c r="B86" s="30">
        <v>2589.0</v>
      </c>
      <c r="C86" s="5">
        <v>65.0</v>
      </c>
      <c r="D86" s="6">
        <v>110.0</v>
      </c>
      <c r="E86" s="7">
        <v>43.0</v>
      </c>
      <c r="F86" s="8">
        <v>235.0</v>
      </c>
      <c r="G86" s="9">
        <v>500.0</v>
      </c>
      <c r="H86" s="10">
        <v>106.0</v>
      </c>
      <c r="I86" s="11">
        <v>55.0</v>
      </c>
      <c r="J86" s="12">
        <v>23.0</v>
      </c>
      <c r="K86" s="61">
        <v>159.0</v>
      </c>
      <c r="L86" s="62">
        <f t="shared" si="1"/>
        <v>239</v>
      </c>
      <c r="M86" s="63">
        <f t="shared" si="2"/>
        <v>235</v>
      </c>
      <c r="N86" s="63">
        <f t="shared" si="3"/>
        <v>55</v>
      </c>
      <c r="O86" s="63">
        <f t="shared" si="4"/>
        <v>106</v>
      </c>
      <c r="P86" s="63">
        <f t="shared" si="5"/>
        <v>131</v>
      </c>
      <c r="Q86" s="64">
        <f t="shared" si="6"/>
        <v>0.8103448276</v>
      </c>
      <c r="R86" s="64">
        <f t="shared" si="7"/>
        <v>0.447257384</v>
      </c>
      <c r="S86" s="65">
        <f t="shared" si="8"/>
        <v>0.6470588235</v>
      </c>
      <c r="T86" s="65">
        <f t="shared" si="9"/>
        <v>0.55028463</v>
      </c>
      <c r="U86" s="66">
        <f t="shared" si="10"/>
        <v>0.6420765027</v>
      </c>
      <c r="V86" s="27">
        <f t="shared" si="11"/>
        <v>0.6533965311</v>
      </c>
      <c r="W86" s="27">
        <f t="shared" si="12"/>
        <v>0.5328066936</v>
      </c>
      <c r="X86" s="27">
        <f t="shared" si="13"/>
        <v>-0.8604658292</v>
      </c>
      <c r="Y86" s="27">
        <f t="shared" si="14"/>
        <v>-0.1044877823</v>
      </c>
      <c r="Z86" s="27">
        <f t="shared" si="15"/>
        <v>1.61464653</v>
      </c>
      <c r="AA86" s="27">
        <f t="shared" si="16"/>
        <v>-0.5956149873</v>
      </c>
      <c r="AB86" s="27"/>
    </row>
    <row r="87">
      <c r="A87" s="29">
        <v>1717.0</v>
      </c>
      <c r="B87" s="30">
        <v>2715.0</v>
      </c>
      <c r="C87" s="5">
        <v>44.0</v>
      </c>
      <c r="D87" s="6">
        <v>94.0</v>
      </c>
      <c r="E87" s="7">
        <v>29.0</v>
      </c>
      <c r="F87" s="8">
        <v>259.0</v>
      </c>
      <c r="G87" s="9">
        <v>578.0</v>
      </c>
      <c r="H87" s="10">
        <v>98.0</v>
      </c>
      <c r="I87" s="11">
        <v>66.0</v>
      </c>
      <c r="J87" s="12">
        <v>33.0</v>
      </c>
      <c r="K87" s="61">
        <v>172.0</v>
      </c>
      <c r="L87" s="62">
        <f t="shared" si="1"/>
        <v>263</v>
      </c>
      <c r="M87" s="63">
        <f t="shared" si="2"/>
        <v>259</v>
      </c>
      <c r="N87" s="63">
        <f t="shared" si="3"/>
        <v>66</v>
      </c>
      <c r="O87" s="63">
        <f t="shared" si="4"/>
        <v>98</v>
      </c>
      <c r="P87" s="63">
        <f t="shared" si="5"/>
        <v>106</v>
      </c>
      <c r="Q87" s="64">
        <f t="shared" si="6"/>
        <v>0.7969230769</v>
      </c>
      <c r="R87" s="64">
        <f t="shared" si="7"/>
        <v>0.4803921569</v>
      </c>
      <c r="S87" s="65">
        <f t="shared" si="8"/>
        <v>0.6748582231</v>
      </c>
      <c r="T87" s="65">
        <f t="shared" si="9"/>
        <v>0.6143667297</v>
      </c>
      <c r="U87" s="66">
        <f t="shared" si="10"/>
        <v>0.7095890411</v>
      </c>
      <c r="V87" s="27">
        <f t="shared" si="11"/>
        <v>0.7229020165</v>
      </c>
      <c r="W87" s="27">
        <f t="shared" si="12"/>
        <v>0.5948534414</v>
      </c>
      <c r="X87" s="27">
        <f t="shared" si="13"/>
        <v>-0.8974337717</v>
      </c>
      <c r="Y87" s="27">
        <f t="shared" si="14"/>
        <v>-0.1216675039</v>
      </c>
      <c r="Z87" s="27">
        <f t="shared" si="15"/>
        <v>1.756366012</v>
      </c>
      <c r="AA87" s="27">
        <f t="shared" si="16"/>
        <v>-0.675728067</v>
      </c>
      <c r="AB87" s="27"/>
    </row>
    <row r="88">
      <c r="A88" s="29">
        <v>1719.0</v>
      </c>
      <c r="B88" s="30">
        <v>777.0</v>
      </c>
      <c r="C88" s="5">
        <v>10.0</v>
      </c>
      <c r="D88" s="6">
        <v>21.0</v>
      </c>
      <c r="E88" s="7">
        <v>8.0</v>
      </c>
      <c r="F88" s="8">
        <v>62.0</v>
      </c>
      <c r="G88" s="9">
        <v>157.0</v>
      </c>
      <c r="H88" s="10">
        <v>32.0</v>
      </c>
      <c r="I88" s="11">
        <v>15.0</v>
      </c>
      <c r="J88" s="12">
        <v>7.0</v>
      </c>
      <c r="K88" s="61">
        <v>53.0</v>
      </c>
      <c r="L88" s="62">
        <f t="shared" si="1"/>
        <v>62</v>
      </c>
      <c r="M88" s="63">
        <f t="shared" si="2"/>
        <v>62</v>
      </c>
      <c r="N88" s="63">
        <f t="shared" si="3"/>
        <v>15</v>
      </c>
      <c r="O88" s="63">
        <f t="shared" si="4"/>
        <v>32</v>
      </c>
      <c r="P88" s="63">
        <f t="shared" si="5"/>
        <v>25</v>
      </c>
      <c r="Q88" s="64">
        <f t="shared" si="6"/>
        <v>0.8051948052</v>
      </c>
      <c r="R88" s="64">
        <f t="shared" si="7"/>
        <v>0.5614035088</v>
      </c>
      <c r="S88" s="65">
        <f t="shared" si="8"/>
        <v>0.7014925373</v>
      </c>
      <c r="T88" s="65">
        <f t="shared" si="9"/>
        <v>0.5746268657</v>
      </c>
      <c r="U88" s="66">
        <f t="shared" si="10"/>
        <v>0.7126436782</v>
      </c>
      <c r="V88" s="27">
        <f t="shared" si="11"/>
        <v>0.71055059</v>
      </c>
      <c r="W88" s="27">
        <f t="shared" si="12"/>
        <v>0.5563757802</v>
      </c>
      <c r="X88" s="27">
        <f t="shared" si="13"/>
        <v>-0.9328523712</v>
      </c>
      <c r="Y88" s="27">
        <f t="shared" si="14"/>
        <v>-0.1182887241</v>
      </c>
      <c r="Z88" s="27">
        <f t="shared" si="15"/>
        <v>1.897737094</v>
      </c>
      <c r="AA88" s="27">
        <f t="shared" si="16"/>
        <v>-0.758933095</v>
      </c>
      <c r="AB88" s="27"/>
    </row>
    <row r="89">
      <c r="A89" s="29">
        <v>1750.0</v>
      </c>
      <c r="B89" s="30">
        <v>1554.0</v>
      </c>
      <c r="C89" s="5">
        <v>9.0</v>
      </c>
      <c r="D89" s="6">
        <v>30.0</v>
      </c>
      <c r="E89" s="7">
        <v>21.0</v>
      </c>
      <c r="F89" s="8">
        <v>29.0</v>
      </c>
      <c r="G89" s="9">
        <v>198.0</v>
      </c>
      <c r="H89" s="10">
        <v>73.0</v>
      </c>
      <c r="I89" s="11">
        <v>5.0</v>
      </c>
      <c r="J89" s="12">
        <v>17.0</v>
      </c>
      <c r="K89" s="61">
        <v>73.0</v>
      </c>
      <c r="L89" s="62">
        <f t="shared" si="1"/>
        <v>31</v>
      </c>
      <c r="M89" s="63">
        <f t="shared" si="2"/>
        <v>29</v>
      </c>
      <c r="N89" s="63">
        <f t="shared" si="3"/>
        <v>5</v>
      </c>
      <c r="O89" s="63">
        <f t="shared" si="4"/>
        <v>73</v>
      </c>
      <c r="P89" s="63">
        <f t="shared" si="5"/>
        <v>47</v>
      </c>
      <c r="Q89" s="64">
        <f t="shared" si="6"/>
        <v>0.8529411765</v>
      </c>
      <c r="R89" s="64">
        <f t="shared" si="7"/>
        <v>0.6083333333</v>
      </c>
      <c r="S89" s="65">
        <f t="shared" si="8"/>
        <v>0.6623376623</v>
      </c>
      <c r="T89" s="65">
        <f t="shared" si="9"/>
        <v>0.2207792208</v>
      </c>
      <c r="U89" s="66">
        <f t="shared" si="10"/>
        <v>0.3815789474</v>
      </c>
      <c r="V89" s="27">
        <f t="shared" si="11"/>
        <v>0.4095715486</v>
      </c>
      <c r="W89" s="27">
        <f t="shared" si="12"/>
        <v>0.213766913</v>
      </c>
      <c r="X89" s="27">
        <f t="shared" si="13"/>
        <v>-0.8807837945</v>
      </c>
      <c r="Y89" s="27">
        <f t="shared" si="14"/>
        <v>-0.04291133367</v>
      </c>
      <c r="Z89" s="27">
        <f t="shared" si="15"/>
        <v>1.691799288</v>
      </c>
      <c r="AA89" s="27">
        <f t="shared" si="16"/>
        <v>-0.6388114307</v>
      </c>
      <c r="AB89" s="27"/>
    </row>
    <row r="90">
      <c r="A90" s="29">
        <v>1751.0</v>
      </c>
      <c r="B90" s="30">
        <v>1396.0</v>
      </c>
      <c r="C90" s="5">
        <v>13.0</v>
      </c>
      <c r="D90" s="6">
        <v>40.0</v>
      </c>
      <c r="E90" s="7">
        <v>25.0</v>
      </c>
      <c r="F90" s="8">
        <v>40.0</v>
      </c>
      <c r="G90" s="9">
        <v>216.0</v>
      </c>
      <c r="H90" s="10">
        <v>67.0</v>
      </c>
      <c r="I90" s="11">
        <v>10.0</v>
      </c>
      <c r="J90" s="12">
        <v>27.0</v>
      </c>
      <c r="K90" s="61">
        <v>79.0</v>
      </c>
      <c r="L90" s="62">
        <f t="shared" si="1"/>
        <v>40</v>
      </c>
      <c r="M90" s="63">
        <f t="shared" si="2"/>
        <v>40</v>
      </c>
      <c r="N90" s="63">
        <f t="shared" si="3"/>
        <v>10</v>
      </c>
      <c r="O90" s="63">
        <f t="shared" si="4"/>
        <v>67</v>
      </c>
      <c r="P90" s="63">
        <f t="shared" si="5"/>
        <v>65</v>
      </c>
      <c r="Q90" s="64">
        <f t="shared" si="6"/>
        <v>0.8</v>
      </c>
      <c r="R90" s="64">
        <f t="shared" si="7"/>
        <v>0.5075757576</v>
      </c>
      <c r="S90" s="65">
        <f t="shared" si="8"/>
        <v>0.5879120879</v>
      </c>
      <c r="T90" s="65">
        <f t="shared" si="9"/>
        <v>0.2747252747</v>
      </c>
      <c r="U90" s="66">
        <f t="shared" si="10"/>
        <v>0.380952381</v>
      </c>
      <c r="V90" s="27">
        <f t="shared" si="11"/>
        <v>0.3894986931</v>
      </c>
      <c r="W90" s="27">
        <f t="shared" si="12"/>
        <v>0.2659995524</v>
      </c>
      <c r="X90" s="27">
        <f t="shared" si="13"/>
        <v>-0.7818118598</v>
      </c>
      <c r="Y90" s="27">
        <f t="shared" si="14"/>
        <v>-0.04739640167</v>
      </c>
      <c r="Z90" s="27">
        <f t="shared" si="15"/>
        <v>1.332952629</v>
      </c>
      <c r="AA90" s="27">
        <f t="shared" si="16"/>
        <v>-0.4467571327</v>
      </c>
      <c r="AB90" s="27"/>
    </row>
    <row r="91">
      <c r="A91" s="29">
        <v>2003.0</v>
      </c>
      <c r="B91" s="30">
        <v>937.0</v>
      </c>
      <c r="C91" s="5">
        <v>12.0</v>
      </c>
      <c r="D91" s="6">
        <v>20.0</v>
      </c>
      <c r="E91" s="7">
        <v>20.0</v>
      </c>
      <c r="F91" s="8">
        <v>25.0</v>
      </c>
      <c r="G91" s="9">
        <v>42.0</v>
      </c>
      <c r="H91" s="10">
        <v>16.0</v>
      </c>
      <c r="I91" s="11">
        <v>6.0</v>
      </c>
      <c r="J91" s="12">
        <v>9.0</v>
      </c>
      <c r="K91" s="61">
        <v>26.0</v>
      </c>
      <c r="L91" s="62">
        <f t="shared" si="1"/>
        <v>24</v>
      </c>
      <c r="M91" s="63">
        <f t="shared" si="2"/>
        <v>25</v>
      </c>
      <c r="N91" s="63">
        <f t="shared" si="3"/>
        <v>6</v>
      </c>
      <c r="O91" s="63">
        <f t="shared" si="4"/>
        <v>16</v>
      </c>
      <c r="P91" s="63">
        <f t="shared" si="5"/>
        <v>41</v>
      </c>
      <c r="Q91" s="64">
        <f t="shared" si="6"/>
        <v>0.8064516129</v>
      </c>
      <c r="R91" s="64">
        <f t="shared" si="7"/>
        <v>0.2807017544</v>
      </c>
      <c r="S91" s="65">
        <f t="shared" si="8"/>
        <v>0.4659090909</v>
      </c>
      <c r="T91" s="65">
        <f t="shared" si="9"/>
        <v>0.3522727273</v>
      </c>
      <c r="U91" s="66">
        <f t="shared" si="10"/>
        <v>0.3787878788</v>
      </c>
      <c r="V91" s="27">
        <f t="shared" si="11"/>
        <v>0.354640269</v>
      </c>
      <c r="W91" s="27">
        <f t="shared" si="12"/>
        <v>0.3410839715</v>
      </c>
      <c r="X91" s="27">
        <f t="shared" si="13"/>
        <v>-0.6195709535</v>
      </c>
      <c r="Y91" s="27">
        <f t="shared" si="14"/>
        <v>-0.04816311544</v>
      </c>
      <c r="Z91" s="27">
        <f t="shared" si="15"/>
        <v>0.8371288422</v>
      </c>
      <c r="AA91" s="27">
        <f t="shared" si="16"/>
        <v>-0.2223503818</v>
      </c>
      <c r="AB91" s="27"/>
    </row>
    <row r="92">
      <c r="A92" s="29">
        <v>2004.0</v>
      </c>
      <c r="B92" s="30">
        <v>1302.0</v>
      </c>
      <c r="C92" s="5">
        <v>18.0</v>
      </c>
      <c r="D92" s="6">
        <v>34.0</v>
      </c>
      <c r="E92" s="7">
        <v>11.0</v>
      </c>
      <c r="F92" s="8">
        <v>47.0</v>
      </c>
      <c r="G92" s="9">
        <v>72.0</v>
      </c>
      <c r="H92" s="10">
        <v>25.0</v>
      </c>
      <c r="I92" s="11">
        <v>14.0</v>
      </c>
      <c r="J92" s="12">
        <v>7.0</v>
      </c>
      <c r="K92" s="61">
        <v>47.0</v>
      </c>
      <c r="L92" s="62">
        <f t="shared" si="1"/>
        <v>47</v>
      </c>
      <c r="M92" s="63">
        <f t="shared" si="2"/>
        <v>47</v>
      </c>
      <c r="N92" s="63">
        <f t="shared" si="3"/>
        <v>14</v>
      </c>
      <c r="O92" s="63">
        <f t="shared" si="4"/>
        <v>25</v>
      </c>
      <c r="P92" s="63">
        <f t="shared" si="5"/>
        <v>36</v>
      </c>
      <c r="Q92" s="64">
        <f t="shared" si="6"/>
        <v>0.7704918033</v>
      </c>
      <c r="R92" s="64">
        <f t="shared" si="7"/>
        <v>0.4098360656</v>
      </c>
      <c r="S92" s="65">
        <f t="shared" si="8"/>
        <v>0.5901639344</v>
      </c>
      <c r="T92" s="65">
        <f t="shared" si="9"/>
        <v>0.5</v>
      </c>
      <c r="U92" s="66">
        <f t="shared" si="10"/>
        <v>0.5662650602</v>
      </c>
      <c r="V92" s="27">
        <f t="shared" si="11"/>
        <v>0.5705057126</v>
      </c>
      <c r="W92" s="27">
        <f t="shared" si="12"/>
        <v>0.4841191854</v>
      </c>
      <c r="X92" s="27">
        <f t="shared" si="13"/>
        <v>-0.7848063897</v>
      </c>
      <c r="Y92" s="27">
        <f t="shared" si="14"/>
        <v>-0.08659185341</v>
      </c>
      <c r="Z92" s="27">
        <f t="shared" si="15"/>
        <v>1.343183251</v>
      </c>
      <c r="AA92" s="27">
        <f t="shared" si="16"/>
        <v>-0.4519103866</v>
      </c>
      <c r="AB92" s="27"/>
    </row>
    <row r="93">
      <c r="A93" s="29">
        <v>2005.0</v>
      </c>
      <c r="B93" s="30">
        <v>2026.0</v>
      </c>
      <c r="C93" s="5">
        <v>21.0</v>
      </c>
      <c r="D93" s="6">
        <v>56.0</v>
      </c>
      <c r="E93" s="7">
        <v>47.0</v>
      </c>
      <c r="F93" s="8">
        <v>78.0</v>
      </c>
      <c r="G93" s="9">
        <v>114.0</v>
      </c>
      <c r="H93" s="10">
        <v>69.0</v>
      </c>
      <c r="I93" s="11">
        <v>29.0</v>
      </c>
      <c r="J93" s="12">
        <v>21.0</v>
      </c>
      <c r="K93" s="61">
        <v>72.0</v>
      </c>
      <c r="L93" s="62">
        <f t="shared" si="1"/>
        <v>78</v>
      </c>
      <c r="M93" s="63">
        <f t="shared" si="2"/>
        <v>78</v>
      </c>
      <c r="N93" s="63">
        <f t="shared" si="3"/>
        <v>29</v>
      </c>
      <c r="O93" s="63">
        <f t="shared" si="4"/>
        <v>69</v>
      </c>
      <c r="P93" s="63">
        <f t="shared" si="5"/>
        <v>89</v>
      </c>
      <c r="Q93" s="64">
        <f t="shared" si="6"/>
        <v>0.7289719626</v>
      </c>
      <c r="R93" s="64">
        <f t="shared" si="7"/>
        <v>0.4367088608</v>
      </c>
      <c r="S93" s="65">
        <f t="shared" si="8"/>
        <v>0.5547169811</v>
      </c>
      <c r="T93" s="65">
        <f t="shared" si="9"/>
        <v>0.4037735849</v>
      </c>
      <c r="U93" s="66">
        <f t="shared" si="10"/>
        <v>0.4670658683</v>
      </c>
      <c r="V93" s="27">
        <f t="shared" si="11"/>
        <v>0.4654690575</v>
      </c>
      <c r="W93" s="27">
        <f t="shared" si="12"/>
        <v>0.390949078</v>
      </c>
      <c r="X93" s="27">
        <f t="shared" si="13"/>
        <v>-0.7376686474</v>
      </c>
      <c r="Y93" s="27">
        <f t="shared" si="14"/>
        <v>-0.06572698786</v>
      </c>
      <c r="Z93" s="27">
        <f t="shared" si="15"/>
        <v>1.186677909</v>
      </c>
      <c r="AA93" s="27">
        <f t="shared" si="16"/>
        <v>-0.3752742005</v>
      </c>
      <c r="AB93" s="27"/>
    </row>
    <row r="94">
      <c r="A94" s="29">
        <v>2007.0</v>
      </c>
      <c r="B94" s="30">
        <v>592.0</v>
      </c>
      <c r="C94" s="5">
        <v>10.0</v>
      </c>
      <c r="D94" s="6">
        <v>9.0</v>
      </c>
      <c r="E94" s="7">
        <v>17.0</v>
      </c>
      <c r="F94" s="8">
        <v>31.0</v>
      </c>
      <c r="G94" s="9">
        <v>39.0</v>
      </c>
      <c r="H94" s="10">
        <v>31.0</v>
      </c>
      <c r="I94" s="11">
        <v>8.0</v>
      </c>
      <c r="J94" s="12">
        <v>2.0</v>
      </c>
      <c r="K94" s="61">
        <v>13.0</v>
      </c>
      <c r="L94" s="62">
        <f t="shared" si="1"/>
        <v>31</v>
      </c>
      <c r="M94" s="63">
        <f t="shared" si="2"/>
        <v>31</v>
      </c>
      <c r="N94" s="63">
        <f t="shared" si="3"/>
        <v>8</v>
      </c>
      <c r="O94" s="63">
        <f t="shared" si="4"/>
        <v>31</v>
      </c>
      <c r="P94" s="63">
        <f t="shared" si="5"/>
        <v>29</v>
      </c>
      <c r="Q94" s="64">
        <f t="shared" si="6"/>
        <v>0.7948717949</v>
      </c>
      <c r="R94" s="64">
        <f t="shared" si="7"/>
        <v>0.5166666667</v>
      </c>
      <c r="S94" s="65">
        <f t="shared" si="8"/>
        <v>0.6262626263</v>
      </c>
      <c r="T94" s="65">
        <f t="shared" si="9"/>
        <v>0.3939393939</v>
      </c>
      <c r="U94" s="66">
        <f t="shared" si="10"/>
        <v>0.5166666667</v>
      </c>
      <c r="V94" s="27">
        <f t="shared" si="11"/>
        <v>0.5152451429</v>
      </c>
      <c r="W94" s="27">
        <f t="shared" si="12"/>
        <v>0.381427237</v>
      </c>
      <c r="X94" s="27">
        <f t="shared" si="13"/>
        <v>-0.8328108209</v>
      </c>
      <c r="Y94" s="27">
        <f t="shared" si="14"/>
        <v>-0.07239695039</v>
      </c>
      <c r="Z94" s="27">
        <f t="shared" si="15"/>
        <v>1.512526268</v>
      </c>
      <c r="AA94" s="27">
        <f t="shared" si="16"/>
        <v>-0.5400124972</v>
      </c>
      <c r="AB94" s="27"/>
    </row>
    <row r="95">
      <c r="A95" s="29">
        <v>2008.0</v>
      </c>
      <c r="B95" s="30">
        <v>3166.0</v>
      </c>
      <c r="C95" s="5">
        <v>43.0</v>
      </c>
      <c r="D95" s="6">
        <v>43.0</v>
      </c>
      <c r="E95" s="7">
        <v>39.0</v>
      </c>
      <c r="F95" s="8">
        <v>106.0</v>
      </c>
      <c r="G95" s="9">
        <v>213.0</v>
      </c>
      <c r="H95" s="10">
        <v>70.0</v>
      </c>
      <c r="I95" s="11">
        <v>48.0</v>
      </c>
      <c r="J95" s="12">
        <v>34.0</v>
      </c>
      <c r="K95" s="61">
        <v>68.0</v>
      </c>
      <c r="L95" s="62">
        <f t="shared" si="1"/>
        <v>106</v>
      </c>
      <c r="M95" s="63">
        <f t="shared" si="2"/>
        <v>106</v>
      </c>
      <c r="N95" s="63">
        <f t="shared" si="3"/>
        <v>48</v>
      </c>
      <c r="O95" s="63">
        <f t="shared" si="4"/>
        <v>70</v>
      </c>
      <c r="P95" s="63">
        <f t="shared" si="5"/>
        <v>116</v>
      </c>
      <c r="Q95" s="64">
        <f t="shared" si="6"/>
        <v>0.6883116883</v>
      </c>
      <c r="R95" s="64">
        <f t="shared" si="7"/>
        <v>0.376344086</v>
      </c>
      <c r="S95" s="65">
        <f t="shared" si="8"/>
        <v>0.5176470588</v>
      </c>
      <c r="T95" s="65">
        <f t="shared" si="9"/>
        <v>0.4529411765</v>
      </c>
      <c r="U95" s="66">
        <f t="shared" si="10"/>
        <v>0.4774774775</v>
      </c>
      <c r="V95" s="27">
        <f t="shared" si="11"/>
        <v>0.4763097722</v>
      </c>
      <c r="W95" s="27">
        <f t="shared" si="12"/>
        <v>0.4385550268</v>
      </c>
      <c r="X95" s="27">
        <f t="shared" si="13"/>
        <v>-0.6883726634</v>
      </c>
      <c r="Y95" s="27">
        <f t="shared" si="14"/>
        <v>-0.06880340316</v>
      </c>
      <c r="Z95" s="27">
        <f t="shared" si="15"/>
        <v>1.033373779</v>
      </c>
      <c r="AA95" s="27">
        <f t="shared" si="16"/>
        <v>-0.3049548735</v>
      </c>
      <c r="AB95" s="27"/>
    </row>
    <row r="96">
      <c r="A96" s="29">
        <v>2009.0</v>
      </c>
      <c r="B96" s="30">
        <v>1664.0</v>
      </c>
      <c r="C96" s="5">
        <v>15.0</v>
      </c>
      <c r="D96" s="6">
        <v>23.0</v>
      </c>
      <c r="E96" s="7">
        <v>15.0</v>
      </c>
      <c r="F96" s="8">
        <v>20.0</v>
      </c>
      <c r="G96" s="9">
        <v>71.0</v>
      </c>
      <c r="H96" s="10">
        <v>29.0</v>
      </c>
      <c r="I96" s="11">
        <v>9.0</v>
      </c>
      <c r="J96" s="12">
        <v>4.0</v>
      </c>
      <c r="K96" s="61">
        <v>38.0</v>
      </c>
      <c r="L96" s="62">
        <f t="shared" si="1"/>
        <v>20</v>
      </c>
      <c r="M96" s="63">
        <f t="shared" si="2"/>
        <v>20</v>
      </c>
      <c r="N96" s="63">
        <f t="shared" si="3"/>
        <v>9</v>
      </c>
      <c r="O96" s="63">
        <f t="shared" si="4"/>
        <v>29</v>
      </c>
      <c r="P96" s="63">
        <f t="shared" si="5"/>
        <v>34</v>
      </c>
      <c r="Q96" s="64">
        <f t="shared" si="6"/>
        <v>0.6896551724</v>
      </c>
      <c r="R96" s="64">
        <f t="shared" si="7"/>
        <v>0.4603174603</v>
      </c>
      <c r="S96" s="65">
        <f t="shared" si="8"/>
        <v>0.5326086957</v>
      </c>
      <c r="T96" s="65">
        <f t="shared" si="9"/>
        <v>0.3152173913</v>
      </c>
      <c r="U96" s="66">
        <f t="shared" si="10"/>
        <v>0.3703703704</v>
      </c>
      <c r="V96" s="27">
        <f t="shared" si="11"/>
        <v>0.3759856506</v>
      </c>
      <c r="W96" s="27">
        <f t="shared" si="12"/>
        <v>0.3052055734</v>
      </c>
      <c r="X96" s="27">
        <f t="shared" si="13"/>
        <v>-0.70826881</v>
      </c>
      <c r="Y96" s="27">
        <f t="shared" si="14"/>
        <v>-0.04926662233</v>
      </c>
      <c r="Z96" s="27">
        <f t="shared" si="15"/>
        <v>1.093972592</v>
      </c>
      <c r="AA96" s="27">
        <f t="shared" si="16"/>
        <v>-0.3321689885</v>
      </c>
      <c r="AB96" s="27"/>
    </row>
    <row r="97">
      <c r="A97" s="29">
        <v>2011.0</v>
      </c>
      <c r="B97" s="30">
        <v>1367.0</v>
      </c>
      <c r="C97" s="5">
        <v>7.0</v>
      </c>
      <c r="D97" s="6">
        <v>21.0</v>
      </c>
      <c r="E97" s="7">
        <v>22.0</v>
      </c>
      <c r="F97" s="8">
        <v>25.0</v>
      </c>
      <c r="G97" s="9">
        <v>102.0</v>
      </c>
      <c r="H97" s="10">
        <v>27.0</v>
      </c>
      <c r="I97" s="11">
        <v>17.0</v>
      </c>
      <c r="J97" s="12">
        <v>11.0</v>
      </c>
      <c r="K97" s="61">
        <v>45.0</v>
      </c>
      <c r="L97" s="62">
        <f t="shared" si="1"/>
        <v>25</v>
      </c>
      <c r="M97" s="63">
        <f t="shared" si="2"/>
        <v>25</v>
      </c>
      <c r="N97" s="63">
        <f t="shared" si="3"/>
        <v>17</v>
      </c>
      <c r="O97" s="63">
        <f t="shared" si="4"/>
        <v>27</v>
      </c>
      <c r="P97" s="63">
        <f t="shared" si="5"/>
        <v>40</v>
      </c>
      <c r="Q97" s="64">
        <f t="shared" si="6"/>
        <v>0.5952380952</v>
      </c>
      <c r="R97" s="64">
        <f t="shared" si="7"/>
        <v>0.4029850746</v>
      </c>
      <c r="S97" s="65">
        <f t="shared" si="8"/>
        <v>0.4770642202</v>
      </c>
      <c r="T97" s="65">
        <f t="shared" si="9"/>
        <v>0.3853211009</v>
      </c>
      <c r="U97" s="66">
        <f t="shared" si="10"/>
        <v>0.3846153846</v>
      </c>
      <c r="V97" s="27">
        <f t="shared" si="11"/>
        <v>0.3902347184</v>
      </c>
      <c r="W97" s="27">
        <f t="shared" si="12"/>
        <v>0.373082675</v>
      </c>
      <c r="X97" s="27">
        <f t="shared" si="13"/>
        <v>-0.6344051652</v>
      </c>
      <c r="Y97" s="27">
        <f t="shared" si="14"/>
        <v>-0.05394286433</v>
      </c>
      <c r="Z97" s="27">
        <f t="shared" si="15"/>
        <v>0.8776950065</v>
      </c>
      <c r="AA97" s="27">
        <f t="shared" si="16"/>
        <v>-0.2387068396</v>
      </c>
      <c r="AB97" s="27"/>
    </row>
    <row r="98">
      <c r="A98" s="29">
        <v>2013.0</v>
      </c>
      <c r="B98" s="30">
        <v>1064.0</v>
      </c>
      <c r="C98" s="5">
        <v>5.0</v>
      </c>
      <c r="D98" s="6">
        <v>17.0</v>
      </c>
      <c r="E98" s="7">
        <v>4.0</v>
      </c>
      <c r="F98" s="8">
        <v>15.0</v>
      </c>
      <c r="G98" s="9">
        <v>35.0</v>
      </c>
      <c r="H98" s="10">
        <v>6.0</v>
      </c>
      <c r="I98" s="11">
        <v>7.0</v>
      </c>
      <c r="J98" s="12">
        <v>4.0</v>
      </c>
      <c r="K98" s="61">
        <v>28.0</v>
      </c>
      <c r="L98" s="62">
        <f t="shared" si="1"/>
        <v>15</v>
      </c>
      <c r="M98" s="63">
        <f t="shared" si="2"/>
        <v>15</v>
      </c>
      <c r="N98" s="63">
        <f t="shared" si="3"/>
        <v>7</v>
      </c>
      <c r="O98" s="63">
        <f t="shared" si="4"/>
        <v>6</v>
      </c>
      <c r="P98" s="63">
        <f t="shared" si="5"/>
        <v>13</v>
      </c>
      <c r="Q98" s="64">
        <f t="shared" si="6"/>
        <v>0.6818181818</v>
      </c>
      <c r="R98" s="64">
        <f t="shared" si="7"/>
        <v>0.3157894737</v>
      </c>
      <c r="S98" s="65">
        <f t="shared" si="8"/>
        <v>0.512195122</v>
      </c>
      <c r="T98" s="65">
        <f t="shared" si="9"/>
        <v>0.5365853659</v>
      </c>
      <c r="U98" s="66">
        <f t="shared" si="10"/>
        <v>0.5357142857</v>
      </c>
      <c r="V98" s="27">
        <f t="shared" si="11"/>
        <v>0.5405816406</v>
      </c>
      <c r="W98" s="27">
        <f t="shared" si="12"/>
        <v>0.5195425404</v>
      </c>
      <c r="X98" s="27">
        <f t="shared" si="13"/>
        <v>-0.6811226187</v>
      </c>
      <c r="Y98" s="27">
        <f t="shared" si="14"/>
        <v>-0.0806507903</v>
      </c>
      <c r="Z98" s="27">
        <f t="shared" si="15"/>
        <v>1.011721111</v>
      </c>
      <c r="AA98" s="27">
        <f t="shared" si="16"/>
        <v>-0.2954205075</v>
      </c>
      <c r="AB98" s="27"/>
    </row>
    <row r="99">
      <c r="A99" s="29">
        <v>2014.0</v>
      </c>
      <c r="B99" s="30">
        <v>2933.0</v>
      </c>
      <c r="C99" s="5">
        <v>19.0</v>
      </c>
      <c r="D99" s="6">
        <v>32.0</v>
      </c>
      <c r="E99" s="7">
        <v>20.0</v>
      </c>
      <c r="F99" s="8">
        <v>48.0</v>
      </c>
      <c r="G99" s="9">
        <v>133.0</v>
      </c>
      <c r="H99" s="10">
        <v>37.0</v>
      </c>
      <c r="I99" s="11">
        <v>21.0</v>
      </c>
      <c r="J99" s="12">
        <v>21.0</v>
      </c>
      <c r="K99" s="61">
        <v>91.0</v>
      </c>
      <c r="L99" s="62">
        <f t="shared" si="1"/>
        <v>48</v>
      </c>
      <c r="M99" s="63">
        <f t="shared" si="2"/>
        <v>48</v>
      </c>
      <c r="N99" s="63">
        <f t="shared" si="3"/>
        <v>21</v>
      </c>
      <c r="O99" s="63">
        <f t="shared" si="4"/>
        <v>37</v>
      </c>
      <c r="P99" s="63">
        <f t="shared" si="5"/>
        <v>60</v>
      </c>
      <c r="Q99" s="64">
        <f t="shared" si="6"/>
        <v>0.6956521739</v>
      </c>
      <c r="R99" s="64">
        <f t="shared" si="7"/>
        <v>0.381443299</v>
      </c>
      <c r="S99" s="65">
        <f t="shared" si="8"/>
        <v>0.5120481928</v>
      </c>
      <c r="T99" s="65">
        <f t="shared" si="9"/>
        <v>0.4156626506</v>
      </c>
      <c r="U99" s="66">
        <f t="shared" si="10"/>
        <v>0.4444444444</v>
      </c>
      <c r="V99" s="27">
        <f t="shared" si="11"/>
        <v>0.4415618715</v>
      </c>
      <c r="W99" s="27">
        <f t="shared" si="12"/>
        <v>0.4024605276</v>
      </c>
      <c r="X99" s="27">
        <f t="shared" si="13"/>
        <v>-0.6809272307</v>
      </c>
      <c r="Y99" s="27">
        <f t="shared" si="14"/>
        <v>-0.0624577314</v>
      </c>
      <c r="Z99" s="27">
        <f t="shared" si="15"/>
        <v>1.011140746</v>
      </c>
      <c r="AA99" s="27">
        <f t="shared" si="16"/>
        <v>-0.295166346</v>
      </c>
      <c r="AB99" s="27"/>
    </row>
    <row r="100">
      <c r="A100" s="29">
        <v>2015.0</v>
      </c>
      <c r="B100" s="30">
        <v>2515.0</v>
      </c>
      <c r="C100" s="5">
        <v>8.0</v>
      </c>
      <c r="D100" s="6">
        <v>36.0</v>
      </c>
      <c r="E100" s="7">
        <v>19.0</v>
      </c>
      <c r="F100" s="8">
        <v>37.0</v>
      </c>
      <c r="G100" s="9">
        <v>106.0</v>
      </c>
      <c r="H100" s="10">
        <v>43.0</v>
      </c>
      <c r="I100" s="11">
        <v>21.0</v>
      </c>
      <c r="J100" s="12">
        <v>23.0</v>
      </c>
      <c r="K100" s="61">
        <v>47.0</v>
      </c>
      <c r="L100" s="62">
        <f t="shared" si="1"/>
        <v>37</v>
      </c>
      <c r="M100" s="63">
        <f t="shared" si="2"/>
        <v>37</v>
      </c>
      <c r="N100" s="63">
        <f t="shared" si="3"/>
        <v>21</v>
      </c>
      <c r="O100" s="63">
        <f t="shared" si="4"/>
        <v>43</v>
      </c>
      <c r="P100" s="63">
        <f t="shared" si="5"/>
        <v>50</v>
      </c>
      <c r="Q100" s="64">
        <f t="shared" si="6"/>
        <v>0.6379310345</v>
      </c>
      <c r="R100" s="64">
        <f t="shared" si="7"/>
        <v>0.4623655914</v>
      </c>
      <c r="S100" s="65">
        <f t="shared" si="8"/>
        <v>0.5298013245</v>
      </c>
      <c r="T100" s="65">
        <f t="shared" si="9"/>
        <v>0.3841059603</v>
      </c>
      <c r="U100" s="66">
        <f t="shared" si="10"/>
        <v>0.4252873563</v>
      </c>
      <c r="V100" s="27">
        <f t="shared" si="11"/>
        <v>0.4296917433</v>
      </c>
      <c r="W100" s="27">
        <f t="shared" si="12"/>
        <v>0.3719061292</v>
      </c>
      <c r="X100" s="27">
        <f t="shared" si="13"/>
        <v>-0.7045355375</v>
      </c>
      <c r="Y100" s="27">
        <f t="shared" si="14"/>
        <v>-0.05971706453</v>
      </c>
      <c r="Z100" s="27">
        <f t="shared" si="15"/>
        <v>1.082470365</v>
      </c>
      <c r="AA100" s="27">
        <f t="shared" si="16"/>
        <v>-0.3269440552</v>
      </c>
      <c r="AB100" s="27"/>
    </row>
    <row r="101">
      <c r="A101" s="29">
        <v>2021.0</v>
      </c>
      <c r="B101" s="30">
        <v>3158.0</v>
      </c>
      <c r="C101" s="5">
        <v>24.0</v>
      </c>
      <c r="D101" s="6">
        <v>41.0</v>
      </c>
      <c r="E101" s="7">
        <v>18.0</v>
      </c>
      <c r="F101" s="8">
        <v>47.0</v>
      </c>
      <c r="G101" s="9">
        <v>128.0</v>
      </c>
      <c r="H101" s="10">
        <v>42.0</v>
      </c>
      <c r="I101" s="11">
        <v>23.0</v>
      </c>
      <c r="J101" s="12">
        <v>17.0</v>
      </c>
      <c r="K101" s="61">
        <v>67.0</v>
      </c>
      <c r="L101" s="62">
        <f t="shared" si="1"/>
        <v>47</v>
      </c>
      <c r="M101" s="63">
        <f t="shared" si="2"/>
        <v>47</v>
      </c>
      <c r="N101" s="63">
        <f t="shared" si="3"/>
        <v>23</v>
      </c>
      <c r="O101" s="63">
        <f t="shared" si="4"/>
        <v>42</v>
      </c>
      <c r="P101" s="63">
        <f t="shared" si="5"/>
        <v>59</v>
      </c>
      <c r="Q101" s="64">
        <f t="shared" si="6"/>
        <v>0.6714285714</v>
      </c>
      <c r="R101" s="64">
        <f t="shared" si="7"/>
        <v>0.4158415842</v>
      </c>
      <c r="S101" s="65">
        <f t="shared" si="8"/>
        <v>0.5204678363</v>
      </c>
      <c r="T101" s="65">
        <f t="shared" si="9"/>
        <v>0.4093567251</v>
      </c>
      <c r="U101" s="66">
        <f t="shared" si="10"/>
        <v>0.4433962264</v>
      </c>
      <c r="V101" s="27">
        <f t="shared" si="11"/>
        <v>0.4429206651</v>
      </c>
      <c r="W101" s="27">
        <f t="shared" si="12"/>
        <v>0.3963548886</v>
      </c>
      <c r="X101" s="27">
        <f t="shared" si="13"/>
        <v>-0.6921237638</v>
      </c>
      <c r="Y101" s="27">
        <f t="shared" si="14"/>
        <v>-0.06252161549</v>
      </c>
      <c r="Z101" s="27">
        <f t="shared" si="15"/>
        <v>1.044666645</v>
      </c>
      <c r="AA101" s="27">
        <f t="shared" si="16"/>
        <v>-0.3099673959</v>
      </c>
      <c r="AB101" s="27"/>
    </row>
    <row r="102">
      <c r="A102" s="29">
        <v>2023.0</v>
      </c>
      <c r="B102" s="30">
        <v>1285.0</v>
      </c>
      <c r="C102" s="5">
        <v>16.0</v>
      </c>
      <c r="D102" s="6">
        <v>16.0</v>
      </c>
      <c r="E102" s="7">
        <v>6.0</v>
      </c>
      <c r="F102" s="8">
        <v>25.0</v>
      </c>
      <c r="G102" s="9">
        <v>63.0</v>
      </c>
      <c r="H102" s="10">
        <v>14.0</v>
      </c>
      <c r="I102" s="11">
        <v>17.0</v>
      </c>
      <c r="J102" s="12">
        <v>7.0</v>
      </c>
      <c r="K102" s="61">
        <v>22.0</v>
      </c>
      <c r="L102" s="62">
        <f t="shared" si="1"/>
        <v>25</v>
      </c>
      <c r="M102" s="63">
        <f t="shared" si="2"/>
        <v>25</v>
      </c>
      <c r="N102" s="63">
        <f t="shared" si="3"/>
        <v>17</v>
      </c>
      <c r="O102" s="63">
        <f t="shared" si="4"/>
        <v>14</v>
      </c>
      <c r="P102" s="63">
        <f t="shared" si="5"/>
        <v>29</v>
      </c>
      <c r="Q102" s="64">
        <f t="shared" si="6"/>
        <v>0.5952380952</v>
      </c>
      <c r="R102" s="64">
        <f t="shared" si="7"/>
        <v>0.3255813953</v>
      </c>
      <c r="S102" s="65">
        <f t="shared" si="8"/>
        <v>0.4588235294</v>
      </c>
      <c r="T102" s="65">
        <f t="shared" si="9"/>
        <v>0.4941176471</v>
      </c>
      <c r="U102" s="66">
        <f t="shared" si="10"/>
        <v>0.462962963</v>
      </c>
      <c r="V102" s="27">
        <f t="shared" si="11"/>
        <v>0.4677591111</v>
      </c>
      <c r="W102" s="27">
        <f t="shared" si="12"/>
        <v>0.4784236656</v>
      </c>
      <c r="X102" s="27">
        <f t="shared" si="13"/>
        <v>-0.6101484971</v>
      </c>
      <c r="Y102" s="27">
        <f t="shared" si="14"/>
        <v>-0.06652891049</v>
      </c>
      <c r="Z102" s="27">
        <f t="shared" si="15"/>
        <v>0.8118602885</v>
      </c>
      <c r="AA102" s="27">
        <f t="shared" si="16"/>
        <v>-0.2123593414</v>
      </c>
      <c r="AB102" s="27"/>
    </row>
    <row r="103">
      <c r="A103" s="29">
        <v>2025.0</v>
      </c>
      <c r="B103" s="30">
        <v>1855.0</v>
      </c>
      <c r="C103" s="5">
        <v>13.0</v>
      </c>
      <c r="D103" s="6">
        <v>24.0</v>
      </c>
      <c r="E103" s="7">
        <v>14.0</v>
      </c>
      <c r="F103" s="8">
        <v>38.0</v>
      </c>
      <c r="G103" s="9">
        <v>81.0</v>
      </c>
      <c r="H103" s="10">
        <v>16.0</v>
      </c>
      <c r="I103" s="11">
        <v>13.0</v>
      </c>
      <c r="J103" s="12">
        <v>12.0</v>
      </c>
      <c r="K103" s="61">
        <v>45.0</v>
      </c>
      <c r="L103" s="62">
        <f t="shared" si="1"/>
        <v>38</v>
      </c>
      <c r="M103" s="63">
        <f t="shared" si="2"/>
        <v>38</v>
      </c>
      <c r="N103" s="63">
        <f t="shared" si="3"/>
        <v>13</v>
      </c>
      <c r="O103" s="63">
        <f t="shared" si="4"/>
        <v>16</v>
      </c>
      <c r="P103" s="63">
        <f t="shared" si="5"/>
        <v>39</v>
      </c>
      <c r="Q103" s="64">
        <f t="shared" si="6"/>
        <v>0.7450980392</v>
      </c>
      <c r="R103" s="64">
        <f t="shared" si="7"/>
        <v>0.2909090909</v>
      </c>
      <c r="S103" s="65">
        <f t="shared" si="8"/>
        <v>0.5094339623</v>
      </c>
      <c r="T103" s="65">
        <f t="shared" si="9"/>
        <v>0.4811320755</v>
      </c>
      <c r="U103" s="66">
        <f t="shared" si="10"/>
        <v>0.4935064935</v>
      </c>
      <c r="V103" s="27">
        <f t="shared" si="11"/>
        <v>0.4931594759</v>
      </c>
      <c r="W103" s="27">
        <f t="shared" si="12"/>
        <v>0.4658505369</v>
      </c>
      <c r="X103" s="27">
        <f t="shared" si="13"/>
        <v>-0.6774507987</v>
      </c>
      <c r="Y103" s="27">
        <f t="shared" si="14"/>
        <v>-0.07192610964</v>
      </c>
      <c r="Z103" s="27">
        <f t="shared" si="15"/>
        <v>1.000842468</v>
      </c>
      <c r="AA103" s="27">
        <f t="shared" si="16"/>
        <v>-0.2906685269</v>
      </c>
      <c r="AB103" s="27"/>
    </row>
    <row r="104">
      <c r="A104" s="29">
        <v>2028.0</v>
      </c>
      <c r="B104" s="30">
        <v>2598.0</v>
      </c>
      <c r="C104" s="5">
        <v>32.0</v>
      </c>
      <c r="D104" s="6">
        <v>35.0</v>
      </c>
      <c r="E104" s="7">
        <v>22.0</v>
      </c>
      <c r="F104" s="8">
        <v>62.0</v>
      </c>
      <c r="G104" s="9">
        <v>112.0</v>
      </c>
      <c r="H104" s="10">
        <v>40.0</v>
      </c>
      <c r="I104" s="11">
        <v>15.0</v>
      </c>
      <c r="J104" s="12">
        <v>14.0</v>
      </c>
      <c r="K104" s="61">
        <v>39.0</v>
      </c>
      <c r="L104" s="62">
        <f t="shared" si="1"/>
        <v>62</v>
      </c>
      <c r="M104" s="63">
        <f t="shared" si="2"/>
        <v>62</v>
      </c>
      <c r="N104" s="63">
        <f t="shared" si="3"/>
        <v>15</v>
      </c>
      <c r="O104" s="63">
        <f t="shared" si="4"/>
        <v>40</v>
      </c>
      <c r="P104" s="63">
        <f t="shared" si="5"/>
        <v>68</v>
      </c>
      <c r="Q104" s="64">
        <f t="shared" si="6"/>
        <v>0.8051948052</v>
      </c>
      <c r="R104" s="64">
        <f t="shared" si="7"/>
        <v>0.3703703704</v>
      </c>
      <c r="S104" s="65">
        <f t="shared" si="8"/>
        <v>0.5513513514</v>
      </c>
      <c r="T104" s="65">
        <f t="shared" si="9"/>
        <v>0.4162162162</v>
      </c>
      <c r="U104" s="66">
        <f t="shared" si="10"/>
        <v>0.4769230769</v>
      </c>
      <c r="V104" s="27">
        <f t="shared" si="11"/>
        <v>0.4728109573</v>
      </c>
      <c r="W104" s="27">
        <f t="shared" si="12"/>
        <v>0.4029965111</v>
      </c>
      <c r="X104" s="27">
        <f t="shared" si="13"/>
        <v>-0.7331929965</v>
      </c>
      <c r="Y104" s="27">
        <f t="shared" si="14"/>
        <v>-0.06734134797</v>
      </c>
      <c r="Z104" s="27">
        <f t="shared" si="15"/>
        <v>1.172321751</v>
      </c>
      <c r="AA104" s="27">
        <f t="shared" si="16"/>
        <v>-0.3684848662</v>
      </c>
      <c r="AB104" s="27"/>
    </row>
    <row r="105">
      <c r="A105" s="29">
        <v>2030.0</v>
      </c>
      <c r="B105" s="30">
        <v>1415.0</v>
      </c>
      <c r="C105" s="5">
        <v>22.0</v>
      </c>
      <c r="D105" s="6">
        <v>17.0</v>
      </c>
      <c r="E105" s="7">
        <v>12.0</v>
      </c>
      <c r="F105" s="8">
        <v>24.0</v>
      </c>
      <c r="G105" s="9">
        <v>51.0</v>
      </c>
      <c r="H105" s="10">
        <v>15.0</v>
      </c>
      <c r="I105" s="11">
        <v>11.0</v>
      </c>
      <c r="J105" s="12">
        <v>12.0</v>
      </c>
      <c r="K105" s="61">
        <v>29.0</v>
      </c>
      <c r="L105" s="62">
        <f t="shared" si="1"/>
        <v>23</v>
      </c>
      <c r="M105" s="63">
        <f t="shared" si="2"/>
        <v>24</v>
      </c>
      <c r="N105" s="63">
        <f t="shared" si="3"/>
        <v>11</v>
      </c>
      <c r="O105" s="63">
        <f t="shared" si="4"/>
        <v>15</v>
      </c>
      <c r="P105" s="63">
        <f t="shared" si="5"/>
        <v>46</v>
      </c>
      <c r="Q105" s="64">
        <f t="shared" si="6"/>
        <v>0.6857142857</v>
      </c>
      <c r="R105" s="64">
        <f t="shared" si="7"/>
        <v>0.2459016393</v>
      </c>
      <c r="S105" s="65">
        <f t="shared" si="8"/>
        <v>0.40625</v>
      </c>
      <c r="T105" s="65">
        <f t="shared" si="9"/>
        <v>0.3645833333</v>
      </c>
      <c r="U105" s="66">
        <f t="shared" si="10"/>
        <v>0.3428571429</v>
      </c>
      <c r="V105" s="27">
        <f t="shared" si="11"/>
        <v>0.3248787493</v>
      </c>
      <c r="W105" s="27">
        <f t="shared" si="12"/>
        <v>0.3530035727</v>
      </c>
      <c r="X105" s="27">
        <f t="shared" si="13"/>
        <v>-0.5402356485</v>
      </c>
      <c r="Y105" s="27">
        <f t="shared" si="14"/>
        <v>-0.04346348545</v>
      </c>
      <c r="Z105" s="27">
        <f t="shared" si="15"/>
        <v>0.6364681623</v>
      </c>
      <c r="AA105" s="27">
        <f t="shared" si="16"/>
        <v>-0.1474057578</v>
      </c>
      <c r="AB105" s="27"/>
    </row>
    <row r="106">
      <c r="A106" s="29">
        <v>2032.0</v>
      </c>
      <c r="B106" s="30">
        <v>1221.0</v>
      </c>
      <c r="C106" s="5">
        <v>10.0</v>
      </c>
      <c r="D106" s="6">
        <v>13.0</v>
      </c>
      <c r="E106" s="7">
        <v>9.0</v>
      </c>
      <c r="F106" s="8">
        <v>25.0</v>
      </c>
      <c r="G106" s="9">
        <v>44.0</v>
      </c>
      <c r="H106" s="10">
        <v>21.0</v>
      </c>
      <c r="I106" s="11">
        <v>6.0</v>
      </c>
      <c r="J106" s="12">
        <v>8.0</v>
      </c>
      <c r="K106" s="61">
        <v>37.0</v>
      </c>
      <c r="L106" s="62">
        <f t="shared" si="1"/>
        <v>25</v>
      </c>
      <c r="M106" s="63">
        <f t="shared" si="2"/>
        <v>25</v>
      </c>
      <c r="N106" s="63">
        <f t="shared" si="3"/>
        <v>6</v>
      </c>
      <c r="O106" s="63">
        <f t="shared" si="4"/>
        <v>21</v>
      </c>
      <c r="P106" s="63">
        <f t="shared" si="5"/>
        <v>27</v>
      </c>
      <c r="Q106" s="64">
        <f t="shared" si="6"/>
        <v>0.8064516129</v>
      </c>
      <c r="R106" s="64">
        <f t="shared" si="7"/>
        <v>0.4375</v>
      </c>
      <c r="S106" s="65">
        <f t="shared" si="8"/>
        <v>0.582278481</v>
      </c>
      <c r="T106" s="65">
        <f t="shared" si="9"/>
        <v>0.3924050633</v>
      </c>
      <c r="U106" s="66">
        <f t="shared" si="10"/>
        <v>0.4807692308</v>
      </c>
      <c r="V106" s="27">
        <f t="shared" si="11"/>
        <v>0.4785756414</v>
      </c>
      <c r="W106" s="27">
        <f t="shared" si="12"/>
        <v>0.3799416392</v>
      </c>
      <c r="X106" s="27">
        <f t="shared" si="13"/>
        <v>-0.7743202284</v>
      </c>
      <c r="Y106" s="27">
        <f t="shared" si="14"/>
        <v>-0.06705014297</v>
      </c>
      <c r="Z106" s="27">
        <f t="shared" si="15"/>
        <v>1.307529262</v>
      </c>
      <c r="AA106" s="27">
        <f t="shared" si="16"/>
        <v>-0.4340367942</v>
      </c>
      <c r="AB106" s="27"/>
    </row>
    <row r="107">
      <c r="A107" s="29">
        <v>2033.0</v>
      </c>
      <c r="B107" s="30">
        <v>2326.0</v>
      </c>
      <c r="C107" s="5">
        <v>25.0</v>
      </c>
      <c r="D107" s="6">
        <v>28.0</v>
      </c>
      <c r="E107" s="7">
        <v>30.0</v>
      </c>
      <c r="F107" s="8">
        <v>63.0</v>
      </c>
      <c r="G107" s="9">
        <v>127.0</v>
      </c>
      <c r="H107" s="10">
        <v>55.0</v>
      </c>
      <c r="I107" s="11">
        <v>22.0</v>
      </c>
      <c r="J107" s="12">
        <v>22.0</v>
      </c>
      <c r="K107" s="61">
        <v>84.0</v>
      </c>
      <c r="L107" s="62">
        <f t="shared" si="1"/>
        <v>63</v>
      </c>
      <c r="M107" s="63">
        <f t="shared" si="2"/>
        <v>63</v>
      </c>
      <c r="N107" s="63">
        <f t="shared" si="3"/>
        <v>22</v>
      </c>
      <c r="O107" s="63">
        <f t="shared" si="4"/>
        <v>55</v>
      </c>
      <c r="P107" s="63">
        <f t="shared" si="5"/>
        <v>77</v>
      </c>
      <c r="Q107" s="64">
        <f t="shared" si="6"/>
        <v>0.7411764706</v>
      </c>
      <c r="R107" s="64">
        <f t="shared" si="7"/>
        <v>0.4166666667</v>
      </c>
      <c r="S107" s="65">
        <f t="shared" si="8"/>
        <v>0.5437788018</v>
      </c>
      <c r="T107" s="65">
        <f t="shared" si="9"/>
        <v>0.3917050691</v>
      </c>
      <c r="U107" s="66">
        <f t="shared" si="10"/>
        <v>0.45</v>
      </c>
      <c r="V107" s="27">
        <f t="shared" si="11"/>
        <v>0.4469784724</v>
      </c>
      <c r="W107" s="27">
        <f t="shared" si="12"/>
        <v>0.379263878</v>
      </c>
      <c r="X107" s="27">
        <f t="shared" si="13"/>
        <v>-0.7231229382</v>
      </c>
      <c r="Y107" s="27">
        <f t="shared" si="14"/>
        <v>-0.06250515416</v>
      </c>
      <c r="Z107" s="27">
        <f t="shared" si="15"/>
        <v>1.140340327</v>
      </c>
      <c r="AA107" s="27">
        <f t="shared" si="16"/>
        <v>-0.3535095464</v>
      </c>
      <c r="AB107" s="27"/>
    </row>
    <row r="108">
      <c r="A108" s="29">
        <v>2036.0</v>
      </c>
      <c r="B108" s="30">
        <v>2399.0</v>
      </c>
      <c r="C108" s="5">
        <v>17.0</v>
      </c>
      <c r="D108" s="6">
        <v>48.0</v>
      </c>
      <c r="E108" s="7">
        <v>19.0</v>
      </c>
      <c r="F108" s="8">
        <v>81.0</v>
      </c>
      <c r="G108" s="9">
        <v>175.0</v>
      </c>
      <c r="H108" s="10">
        <v>26.0</v>
      </c>
      <c r="I108" s="11">
        <v>27.0</v>
      </c>
      <c r="J108" s="12">
        <v>27.0</v>
      </c>
      <c r="K108" s="61">
        <v>70.0</v>
      </c>
      <c r="L108" s="62">
        <f t="shared" si="1"/>
        <v>82</v>
      </c>
      <c r="M108" s="63">
        <f t="shared" si="2"/>
        <v>81</v>
      </c>
      <c r="N108" s="63">
        <f t="shared" si="3"/>
        <v>27</v>
      </c>
      <c r="O108" s="63">
        <f t="shared" si="4"/>
        <v>26</v>
      </c>
      <c r="P108" s="63">
        <f t="shared" si="5"/>
        <v>63</v>
      </c>
      <c r="Q108" s="64">
        <f t="shared" si="6"/>
        <v>0.75</v>
      </c>
      <c r="R108" s="64">
        <f t="shared" si="7"/>
        <v>0.2921348315</v>
      </c>
      <c r="S108" s="65">
        <f t="shared" si="8"/>
        <v>0.5431472081</v>
      </c>
      <c r="T108" s="65">
        <f t="shared" si="9"/>
        <v>0.5482233503</v>
      </c>
      <c r="U108" s="66">
        <f t="shared" si="10"/>
        <v>0.5625</v>
      </c>
      <c r="V108" s="27">
        <f t="shared" si="11"/>
        <v>0.5730739679</v>
      </c>
      <c r="W108" s="27">
        <f t="shared" si="12"/>
        <v>0.5308108835</v>
      </c>
      <c r="X108" s="27">
        <f t="shared" si="13"/>
        <v>-0.722283038</v>
      </c>
      <c r="Y108" s="27">
        <f t="shared" si="14"/>
        <v>-0.08737947804</v>
      </c>
      <c r="Z108" s="27">
        <f t="shared" si="15"/>
        <v>1.137692877</v>
      </c>
      <c r="AA108" s="27">
        <f t="shared" si="16"/>
        <v>-0.352279183</v>
      </c>
      <c r="AB108" s="27"/>
    </row>
    <row r="109">
      <c r="A109" s="29">
        <v>2037.0</v>
      </c>
      <c r="B109" s="30">
        <v>3357.0</v>
      </c>
      <c r="C109" s="5">
        <v>84.0</v>
      </c>
      <c r="D109" s="6">
        <v>69.0</v>
      </c>
      <c r="E109" s="7">
        <v>68.0</v>
      </c>
      <c r="F109" s="8">
        <v>151.0</v>
      </c>
      <c r="G109" s="9">
        <v>250.0</v>
      </c>
      <c r="H109" s="10">
        <v>60.0</v>
      </c>
      <c r="I109" s="11">
        <v>48.0</v>
      </c>
      <c r="J109" s="12">
        <v>41.0</v>
      </c>
      <c r="K109" s="61">
        <v>103.0</v>
      </c>
      <c r="L109" s="62">
        <f t="shared" si="1"/>
        <v>148</v>
      </c>
      <c r="M109" s="63">
        <f t="shared" si="2"/>
        <v>151</v>
      </c>
      <c r="N109" s="63">
        <f t="shared" si="3"/>
        <v>48</v>
      </c>
      <c r="O109" s="63">
        <f t="shared" si="4"/>
        <v>60</v>
      </c>
      <c r="P109" s="63">
        <f t="shared" si="5"/>
        <v>193</v>
      </c>
      <c r="Q109" s="64">
        <f t="shared" si="6"/>
        <v>0.7587939698</v>
      </c>
      <c r="R109" s="64">
        <f t="shared" si="7"/>
        <v>0.2371541502</v>
      </c>
      <c r="S109" s="65">
        <f t="shared" si="8"/>
        <v>0.4668141593</v>
      </c>
      <c r="T109" s="65">
        <f t="shared" si="9"/>
        <v>0.4402654867</v>
      </c>
      <c r="U109" s="66">
        <f t="shared" si="10"/>
        <v>0.4389534884</v>
      </c>
      <c r="V109" s="27">
        <f t="shared" si="11"/>
        <v>0.4284444924</v>
      </c>
      <c r="W109" s="27">
        <f t="shared" si="12"/>
        <v>0.4262819376</v>
      </c>
      <c r="X109" s="27">
        <f t="shared" si="13"/>
        <v>-0.6207745232</v>
      </c>
      <c r="Y109" s="27">
        <f t="shared" si="14"/>
        <v>-0.06031051367</v>
      </c>
      <c r="Z109" s="27">
        <f t="shared" si="15"/>
        <v>0.8403843904</v>
      </c>
      <c r="AA109" s="27">
        <f t="shared" si="16"/>
        <v>-0.2236487048</v>
      </c>
      <c r="AB109" s="27"/>
    </row>
    <row r="110">
      <c r="A110" s="29">
        <v>2045.0</v>
      </c>
      <c r="B110" s="30">
        <v>454.0</v>
      </c>
      <c r="C110" s="5">
        <v>10.0</v>
      </c>
      <c r="D110" s="6">
        <v>5.0</v>
      </c>
      <c r="E110" s="7">
        <v>2.0</v>
      </c>
      <c r="F110" s="8">
        <v>18.0</v>
      </c>
      <c r="G110" s="9">
        <v>40.0</v>
      </c>
      <c r="H110" s="10">
        <v>16.0</v>
      </c>
      <c r="I110" s="11">
        <v>8.0</v>
      </c>
      <c r="J110" s="12">
        <v>0.0</v>
      </c>
      <c r="K110" s="61">
        <v>20.0</v>
      </c>
      <c r="L110" s="62">
        <f t="shared" si="1"/>
        <v>18</v>
      </c>
      <c r="M110" s="63">
        <f t="shared" si="2"/>
        <v>18</v>
      </c>
      <c r="N110" s="63">
        <f t="shared" si="3"/>
        <v>8</v>
      </c>
      <c r="O110" s="63">
        <f t="shared" si="4"/>
        <v>16</v>
      </c>
      <c r="P110" s="63">
        <f t="shared" si="5"/>
        <v>12</v>
      </c>
      <c r="Q110" s="64">
        <f t="shared" si="6"/>
        <v>0.6923076923</v>
      </c>
      <c r="R110" s="64">
        <f t="shared" si="7"/>
        <v>0.5714285714</v>
      </c>
      <c r="S110" s="65">
        <f t="shared" si="8"/>
        <v>0.6296296296</v>
      </c>
      <c r="T110" s="65">
        <f t="shared" si="9"/>
        <v>0.4814814815</v>
      </c>
      <c r="U110" s="66">
        <f t="shared" si="10"/>
        <v>0.6</v>
      </c>
      <c r="V110" s="27">
        <f t="shared" si="11"/>
        <v>0.5865159885</v>
      </c>
      <c r="W110" s="27">
        <f t="shared" si="12"/>
        <v>0.4661888452</v>
      </c>
      <c r="X110" s="27">
        <f t="shared" si="13"/>
        <v>-0.8372882985</v>
      </c>
      <c r="Y110" s="27">
        <f t="shared" si="14"/>
        <v>-0.08896088827</v>
      </c>
      <c r="Z110" s="27">
        <f t="shared" si="15"/>
        <v>1.528833711</v>
      </c>
      <c r="AA110" s="27">
        <f t="shared" si="16"/>
        <v>-0.5487692875</v>
      </c>
      <c r="AB110" s="27"/>
    </row>
    <row r="111">
      <c r="A111" s="29">
        <v>2046.0</v>
      </c>
      <c r="B111" s="30">
        <v>2696.0</v>
      </c>
      <c r="C111" s="5">
        <v>16.0</v>
      </c>
      <c r="D111" s="6">
        <v>39.0</v>
      </c>
      <c r="E111" s="7">
        <v>16.0</v>
      </c>
      <c r="F111" s="8">
        <v>59.0</v>
      </c>
      <c r="G111" s="9">
        <v>157.0</v>
      </c>
      <c r="H111" s="10">
        <v>54.0</v>
      </c>
      <c r="I111" s="11">
        <v>17.0</v>
      </c>
      <c r="J111" s="12">
        <v>17.0</v>
      </c>
      <c r="K111" s="61">
        <v>77.0</v>
      </c>
      <c r="L111" s="62">
        <f t="shared" si="1"/>
        <v>59</v>
      </c>
      <c r="M111" s="63">
        <f t="shared" si="2"/>
        <v>59</v>
      </c>
      <c r="N111" s="63">
        <f t="shared" si="3"/>
        <v>17</v>
      </c>
      <c r="O111" s="63">
        <f t="shared" si="4"/>
        <v>54</v>
      </c>
      <c r="P111" s="63">
        <f t="shared" si="5"/>
        <v>49</v>
      </c>
      <c r="Q111" s="64">
        <f t="shared" si="6"/>
        <v>0.7763157895</v>
      </c>
      <c r="R111" s="64">
        <f t="shared" si="7"/>
        <v>0.5242718447</v>
      </c>
      <c r="S111" s="65">
        <f t="shared" si="8"/>
        <v>0.6312849162</v>
      </c>
      <c r="T111" s="65">
        <f t="shared" si="9"/>
        <v>0.4245810056</v>
      </c>
      <c r="U111" s="66">
        <f t="shared" si="10"/>
        <v>0.5462962963</v>
      </c>
      <c r="V111" s="27">
        <f t="shared" si="11"/>
        <v>0.5432381413</v>
      </c>
      <c r="W111" s="27">
        <f t="shared" si="12"/>
        <v>0.4110956211</v>
      </c>
      <c r="X111" s="27">
        <f t="shared" si="13"/>
        <v>-0.8394895165</v>
      </c>
      <c r="Y111" s="27">
        <f t="shared" si="14"/>
        <v>-0.07865391402</v>
      </c>
      <c r="Z111" s="27">
        <f t="shared" si="15"/>
        <v>1.536882839</v>
      </c>
      <c r="AA111" s="27">
        <f t="shared" si="16"/>
        <v>-0.5531087939</v>
      </c>
      <c r="AB111" s="27"/>
    </row>
    <row r="112">
      <c r="A112" s="29">
        <v>2047.0</v>
      </c>
      <c r="B112" s="30">
        <v>1060.0</v>
      </c>
      <c r="C112" s="5">
        <v>8.0</v>
      </c>
      <c r="D112" s="6">
        <v>13.0</v>
      </c>
      <c r="E112" s="7">
        <v>4.0</v>
      </c>
      <c r="F112" s="8">
        <v>15.0</v>
      </c>
      <c r="G112" s="9">
        <v>37.0</v>
      </c>
      <c r="H112" s="10">
        <v>27.0</v>
      </c>
      <c r="I112" s="11">
        <v>9.0</v>
      </c>
      <c r="J112" s="12">
        <v>14.0</v>
      </c>
      <c r="K112" s="61">
        <v>27.0</v>
      </c>
      <c r="L112" s="62">
        <f t="shared" si="1"/>
        <v>15</v>
      </c>
      <c r="M112" s="63">
        <f t="shared" si="2"/>
        <v>15</v>
      </c>
      <c r="N112" s="63">
        <f t="shared" si="3"/>
        <v>9</v>
      </c>
      <c r="O112" s="63">
        <f t="shared" si="4"/>
        <v>27</v>
      </c>
      <c r="P112" s="63">
        <f t="shared" si="5"/>
        <v>26</v>
      </c>
      <c r="Q112" s="64">
        <f t="shared" si="6"/>
        <v>0.625</v>
      </c>
      <c r="R112" s="64">
        <f t="shared" si="7"/>
        <v>0.5094339623</v>
      </c>
      <c r="S112" s="65">
        <f t="shared" si="8"/>
        <v>0.5454545455</v>
      </c>
      <c r="T112" s="65">
        <f t="shared" si="9"/>
        <v>0.3116883117</v>
      </c>
      <c r="U112" s="66">
        <f t="shared" si="10"/>
        <v>0.3658536585</v>
      </c>
      <c r="V112" s="27">
        <f t="shared" si="11"/>
        <v>0.3836507625</v>
      </c>
      <c r="W112" s="27">
        <f t="shared" si="12"/>
        <v>0.3017885831</v>
      </c>
      <c r="X112" s="27">
        <f t="shared" si="13"/>
        <v>-0.7253513602</v>
      </c>
      <c r="Y112" s="27">
        <f t="shared" si="14"/>
        <v>-0.04988999347</v>
      </c>
      <c r="Z112" s="27">
        <f t="shared" si="15"/>
        <v>1.147379448</v>
      </c>
      <c r="AA112" s="27">
        <f t="shared" si="16"/>
        <v>-0.3567878213</v>
      </c>
      <c r="AB112" s="27"/>
    </row>
    <row r="113">
      <c r="A113" s="29">
        <v>2048.0</v>
      </c>
      <c r="B113" s="30">
        <v>3013.0</v>
      </c>
      <c r="C113" s="5">
        <v>31.0</v>
      </c>
      <c r="D113" s="6">
        <v>55.0</v>
      </c>
      <c r="E113" s="7">
        <v>41.0</v>
      </c>
      <c r="F113" s="8">
        <v>103.0</v>
      </c>
      <c r="G113" s="9">
        <v>232.0</v>
      </c>
      <c r="H113" s="10">
        <v>71.0</v>
      </c>
      <c r="I113" s="11">
        <v>62.0</v>
      </c>
      <c r="J113" s="12">
        <v>36.0</v>
      </c>
      <c r="K113" s="61">
        <v>149.0</v>
      </c>
      <c r="L113" s="62">
        <f t="shared" si="1"/>
        <v>103</v>
      </c>
      <c r="M113" s="63">
        <f t="shared" si="2"/>
        <v>103</v>
      </c>
      <c r="N113" s="63">
        <f t="shared" si="3"/>
        <v>62</v>
      </c>
      <c r="O113" s="63">
        <f t="shared" si="4"/>
        <v>71</v>
      </c>
      <c r="P113" s="63">
        <f t="shared" si="5"/>
        <v>108</v>
      </c>
      <c r="Q113" s="64">
        <f t="shared" si="6"/>
        <v>0.6242424242</v>
      </c>
      <c r="R113" s="64">
        <f t="shared" si="7"/>
        <v>0.3966480447</v>
      </c>
      <c r="S113" s="65">
        <f t="shared" si="8"/>
        <v>0.5058139535</v>
      </c>
      <c r="T113" s="65">
        <f t="shared" si="9"/>
        <v>0.4796511628</v>
      </c>
      <c r="U113" s="66">
        <f t="shared" si="10"/>
        <v>0.4881516588</v>
      </c>
      <c r="V113" s="27">
        <f t="shared" si="11"/>
        <v>0.4892496153</v>
      </c>
      <c r="W113" s="27">
        <f t="shared" si="12"/>
        <v>0.4644166604</v>
      </c>
      <c r="X113" s="27">
        <f t="shared" si="13"/>
        <v>-0.6726368718</v>
      </c>
      <c r="Y113" s="27">
        <f t="shared" si="14"/>
        <v>-0.07119519316</v>
      </c>
      <c r="Z113" s="27">
        <f t="shared" si="15"/>
        <v>0.9866691457</v>
      </c>
      <c r="AA113" s="27">
        <f t="shared" si="16"/>
        <v>-0.2845160319</v>
      </c>
      <c r="AB113" s="27"/>
    </row>
    <row r="114">
      <c r="A114" s="29">
        <v>2049.0</v>
      </c>
      <c r="B114" s="30">
        <v>2043.0</v>
      </c>
      <c r="C114" s="5">
        <v>31.0</v>
      </c>
      <c r="D114" s="6">
        <v>54.0</v>
      </c>
      <c r="E114" s="7">
        <v>18.0</v>
      </c>
      <c r="F114" s="8">
        <v>84.0</v>
      </c>
      <c r="G114" s="9">
        <v>137.0</v>
      </c>
      <c r="H114" s="10">
        <v>54.0</v>
      </c>
      <c r="I114" s="11">
        <v>45.0</v>
      </c>
      <c r="J114" s="12">
        <v>17.0</v>
      </c>
      <c r="K114" s="61">
        <v>66.0</v>
      </c>
      <c r="L114" s="62">
        <f t="shared" si="1"/>
        <v>84</v>
      </c>
      <c r="M114" s="63">
        <f t="shared" si="2"/>
        <v>84</v>
      </c>
      <c r="N114" s="63">
        <f t="shared" si="3"/>
        <v>45</v>
      </c>
      <c r="O114" s="63">
        <f t="shared" si="4"/>
        <v>54</v>
      </c>
      <c r="P114" s="63">
        <f t="shared" si="5"/>
        <v>66</v>
      </c>
      <c r="Q114" s="64">
        <f t="shared" si="6"/>
        <v>0.6511627907</v>
      </c>
      <c r="R114" s="64">
        <f t="shared" si="7"/>
        <v>0.45</v>
      </c>
      <c r="S114" s="65">
        <f t="shared" si="8"/>
        <v>0.5542168675</v>
      </c>
      <c r="T114" s="65">
        <f t="shared" si="9"/>
        <v>0.5180722892</v>
      </c>
      <c r="U114" s="66">
        <f t="shared" si="10"/>
        <v>0.56</v>
      </c>
      <c r="V114" s="27">
        <f t="shared" si="11"/>
        <v>0.5571481056</v>
      </c>
      <c r="W114" s="27">
        <f t="shared" si="12"/>
        <v>0.5016174692</v>
      </c>
      <c r="X114" s="27">
        <f t="shared" si="13"/>
        <v>-0.7370035909</v>
      </c>
      <c r="Y114" s="27">
        <f t="shared" si="14"/>
        <v>-0.08425670432</v>
      </c>
      <c r="Z114" s="27">
        <f t="shared" si="15"/>
        <v>1.184539138</v>
      </c>
      <c r="AA114" s="27">
        <f t="shared" si="16"/>
        <v>-0.3742601125</v>
      </c>
      <c r="AB114" s="27"/>
    </row>
    <row r="115">
      <c r="A115" s="29">
        <v>2051.0</v>
      </c>
      <c r="B115" s="30">
        <v>1490.0</v>
      </c>
      <c r="C115" s="5">
        <v>10.0</v>
      </c>
      <c r="D115" s="6">
        <v>29.0</v>
      </c>
      <c r="E115" s="7">
        <v>21.0</v>
      </c>
      <c r="F115" s="8">
        <v>58.0</v>
      </c>
      <c r="G115" s="9">
        <v>88.0</v>
      </c>
      <c r="H115" s="10">
        <v>59.0</v>
      </c>
      <c r="I115" s="11">
        <v>21.0</v>
      </c>
      <c r="J115" s="12">
        <v>24.0</v>
      </c>
      <c r="K115" s="61">
        <v>44.0</v>
      </c>
      <c r="L115" s="62">
        <f t="shared" si="1"/>
        <v>58</v>
      </c>
      <c r="M115" s="63">
        <f t="shared" si="2"/>
        <v>58</v>
      </c>
      <c r="N115" s="63">
        <f t="shared" si="3"/>
        <v>21</v>
      </c>
      <c r="O115" s="63">
        <f t="shared" si="4"/>
        <v>59</v>
      </c>
      <c r="P115" s="63">
        <f t="shared" si="5"/>
        <v>55</v>
      </c>
      <c r="Q115" s="64">
        <f t="shared" si="6"/>
        <v>0.7341772152</v>
      </c>
      <c r="R115" s="64">
        <f t="shared" si="7"/>
        <v>0.5175438596</v>
      </c>
      <c r="S115" s="65">
        <f t="shared" si="8"/>
        <v>0.6062176166</v>
      </c>
      <c r="T115" s="65">
        <f t="shared" si="9"/>
        <v>0.4093264249</v>
      </c>
      <c r="U115" s="66">
        <f t="shared" si="10"/>
        <v>0.5132743363</v>
      </c>
      <c r="V115" s="27">
        <f t="shared" si="11"/>
        <v>0.5113162428</v>
      </c>
      <c r="W115" s="27">
        <f t="shared" si="12"/>
        <v>0.3963255507</v>
      </c>
      <c r="X115" s="27">
        <f t="shared" si="13"/>
        <v>-0.80615475</v>
      </c>
      <c r="Y115" s="27">
        <f t="shared" si="14"/>
        <v>-0.07281698624</v>
      </c>
      <c r="Z115" s="27">
        <f t="shared" si="15"/>
        <v>1.417251879</v>
      </c>
      <c r="AA115" s="27">
        <f t="shared" si="16"/>
        <v>-0.4898013571</v>
      </c>
      <c r="AB115" s="27"/>
    </row>
    <row r="116">
      <c r="A116" s="29">
        <v>2053.0</v>
      </c>
      <c r="B116" s="30">
        <v>1123.0</v>
      </c>
      <c r="C116" s="5">
        <v>20.0</v>
      </c>
      <c r="D116" s="6">
        <v>14.0</v>
      </c>
      <c r="E116" s="7">
        <v>25.0</v>
      </c>
      <c r="F116" s="8">
        <v>52.0</v>
      </c>
      <c r="G116" s="9">
        <v>90.0</v>
      </c>
      <c r="H116" s="10">
        <v>62.0</v>
      </c>
      <c r="I116" s="11">
        <v>30.0</v>
      </c>
      <c r="J116" s="12">
        <v>41.0</v>
      </c>
      <c r="K116" s="61">
        <v>35.0</v>
      </c>
      <c r="L116" s="62">
        <f t="shared" si="1"/>
        <v>52</v>
      </c>
      <c r="M116" s="63">
        <f t="shared" si="2"/>
        <v>52</v>
      </c>
      <c r="N116" s="63">
        <f t="shared" si="3"/>
        <v>30</v>
      </c>
      <c r="O116" s="63">
        <f t="shared" si="4"/>
        <v>62</v>
      </c>
      <c r="P116" s="63">
        <f t="shared" si="5"/>
        <v>86</v>
      </c>
      <c r="Q116" s="64">
        <f t="shared" si="6"/>
        <v>0.6341463415</v>
      </c>
      <c r="R116" s="64">
        <f t="shared" si="7"/>
        <v>0.4189189189</v>
      </c>
      <c r="S116" s="65">
        <f t="shared" si="8"/>
        <v>0.4956521739</v>
      </c>
      <c r="T116" s="65">
        <f t="shared" si="9"/>
        <v>0.3565217391</v>
      </c>
      <c r="U116" s="66">
        <f t="shared" si="10"/>
        <v>0.3768115942</v>
      </c>
      <c r="V116" s="27">
        <f t="shared" si="11"/>
        <v>0.3804431143</v>
      </c>
      <c r="W116" s="27">
        <f t="shared" si="12"/>
        <v>0.3451980279</v>
      </c>
      <c r="X116" s="27">
        <f t="shared" si="13"/>
        <v>-0.6591236273</v>
      </c>
      <c r="Y116" s="27">
        <f t="shared" si="14"/>
        <v>-0.05185580696</v>
      </c>
      <c r="Z116" s="27">
        <f t="shared" si="15"/>
        <v>0.9474230941</v>
      </c>
      <c r="AA116" s="27">
        <f t="shared" si="16"/>
        <v>-0.2677104795</v>
      </c>
      <c r="AB116" s="27"/>
    </row>
    <row r="117">
      <c r="A117" s="29">
        <v>2054.0</v>
      </c>
      <c r="B117" s="30">
        <v>2040.0</v>
      </c>
      <c r="C117" s="5">
        <v>19.0</v>
      </c>
      <c r="D117" s="6">
        <v>29.0</v>
      </c>
      <c r="E117" s="7">
        <v>31.0</v>
      </c>
      <c r="F117" s="8">
        <v>50.0</v>
      </c>
      <c r="G117" s="9">
        <v>122.0</v>
      </c>
      <c r="H117" s="10">
        <v>81.0</v>
      </c>
      <c r="I117" s="11">
        <v>41.0</v>
      </c>
      <c r="J117" s="12">
        <v>38.0</v>
      </c>
      <c r="K117" s="61">
        <v>67.0</v>
      </c>
      <c r="L117" s="62">
        <f t="shared" si="1"/>
        <v>52</v>
      </c>
      <c r="M117" s="63">
        <f t="shared" si="2"/>
        <v>50</v>
      </c>
      <c r="N117" s="63">
        <f t="shared" si="3"/>
        <v>41</v>
      </c>
      <c r="O117" s="63">
        <f t="shared" si="4"/>
        <v>81</v>
      </c>
      <c r="P117" s="63">
        <f t="shared" si="5"/>
        <v>88</v>
      </c>
      <c r="Q117" s="64">
        <f t="shared" si="6"/>
        <v>0.5494505495</v>
      </c>
      <c r="R117" s="64">
        <f t="shared" si="7"/>
        <v>0.4792899408</v>
      </c>
      <c r="S117" s="65">
        <f t="shared" si="8"/>
        <v>0.5038461538</v>
      </c>
      <c r="T117" s="65">
        <f t="shared" si="9"/>
        <v>0.35</v>
      </c>
      <c r="U117" s="66">
        <f t="shared" si="10"/>
        <v>0.3623188406</v>
      </c>
      <c r="V117" s="27">
        <f t="shared" si="11"/>
        <v>0.3814252121</v>
      </c>
      <c r="W117" s="27">
        <f t="shared" si="12"/>
        <v>0.3388834298</v>
      </c>
      <c r="X117" s="27">
        <f t="shared" si="13"/>
        <v>-0.6700200705</v>
      </c>
      <c r="Y117" s="27">
        <f t="shared" si="14"/>
        <v>-0.05174880881</v>
      </c>
      <c r="Z117" s="27">
        <f t="shared" si="15"/>
        <v>0.9790070776</v>
      </c>
      <c r="AA117" s="27">
        <f t="shared" si="16"/>
        <v>-0.281208322</v>
      </c>
      <c r="AB117" s="27"/>
    </row>
    <row r="118">
      <c r="A118" s="29">
        <v>2055.0</v>
      </c>
      <c r="B118" s="30">
        <v>2873.0</v>
      </c>
      <c r="C118" s="5">
        <v>29.0</v>
      </c>
      <c r="D118" s="6">
        <v>37.0</v>
      </c>
      <c r="E118" s="7">
        <v>36.0</v>
      </c>
      <c r="F118" s="8">
        <v>123.0</v>
      </c>
      <c r="G118" s="9">
        <v>177.0</v>
      </c>
      <c r="H118" s="10">
        <v>122.0</v>
      </c>
      <c r="I118" s="11">
        <v>40.0</v>
      </c>
      <c r="J118" s="12">
        <v>54.0</v>
      </c>
      <c r="K118" s="61">
        <v>78.0</v>
      </c>
      <c r="L118" s="62">
        <f t="shared" si="1"/>
        <v>123</v>
      </c>
      <c r="M118" s="63">
        <f t="shared" si="2"/>
        <v>123</v>
      </c>
      <c r="N118" s="63">
        <f t="shared" si="3"/>
        <v>40</v>
      </c>
      <c r="O118" s="63">
        <f t="shared" si="4"/>
        <v>122</v>
      </c>
      <c r="P118" s="63">
        <f t="shared" si="5"/>
        <v>119</v>
      </c>
      <c r="Q118" s="64">
        <f t="shared" si="6"/>
        <v>0.754601227</v>
      </c>
      <c r="R118" s="64">
        <f t="shared" si="7"/>
        <v>0.5062240664</v>
      </c>
      <c r="S118" s="65">
        <f t="shared" si="8"/>
        <v>0.6064356436</v>
      </c>
      <c r="T118" s="65">
        <f t="shared" si="9"/>
        <v>0.4034653465</v>
      </c>
      <c r="U118" s="66">
        <f t="shared" si="10"/>
        <v>0.5082644628</v>
      </c>
      <c r="V118" s="27">
        <f t="shared" si="11"/>
        <v>0.5068591812</v>
      </c>
      <c r="W118" s="27">
        <f t="shared" si="12"/>
        <v>0.3906506298</v>
      </c>
      <c r="X118" s="27">
        <f t="shared" si="13"/>
        <v>-0.8064446847</v>
      </c>
      <c r="Y118" s="27">
        <f t="shared" si="14"/>
        <v>-0.07180014542</v>
      </c>
      <c r="Z118" s="27">
        <f t="shared" si="15"/>
        <v>1.418271496</v>
      </c>
      <c r="AA118" s="27">
        <f t="shared" si="16"/>
        <v>-0.4903300204</v>
      </c>
      <c r="AB118" s="27"/>
    </row>
    <row r="119">
      <c r="A119" s="29">
        <v>2063.0</v>
      </c>
      <c r="B119" s="30">
        <v>1006.0</v>
      </c>
      <c r="C119" s="5">
        <v>6.0</v>
      </c>
      <c r="D119" s="6">
        <v>12.0</v>
      </c>
      <c r="E119" s="7">
        <v>5.0</v>
      </c>
      <c r="F119" s="8">
        <v>13.0</v>
      </c>
      <c r="G119" s="9">
        <v>37.0</v>
      </c>
      <c r="H119" s="10">
        <v>10.0</v>
      </c>
      <c r="I119" s="11">
        <v>4.0</v>
      </c>
      <c r="J119" s="12">
        <v>4.0</v>
      </c>
      <c r="K119" s="61">
        <v>27.0</v>
      </c>
      <c r="L119" s="62">
        <f t="shared" si="1"/>
        <v>13</v>
      </c>
      <c r="M119" s="63">
        <f t="shared" si="2"/>
        <v>13</v>
      </c>
      <c r="N119" s="63">
        <f t="shared" si="3"/>
        <v>4</v>
      </c>
      <c r="O119" s="63">
        <f t="shared" si="4"/>
        <v>10</v>
      </c>
      <c r="P119" s="63">
        <f t="shared" si="5"/>
        <v>15</v>
      </c>
      <c r="Q119" s="64">
        <f t="shared" si="6"/>
        <v>0.7647058824</v>
      </c>
      <c r="R119" s="64">
        <f t="shared" si="7"/>
        <v>0.4</v>
      </c>
      <c r="S119" s="65">
        <f t="shared" si="8"/>
        <v>0.5476190476</v>
      </c>
      <c r="T119" s="65">
        <f t="shared" si="9"/>
        <v>0.4047619048</v>
      </c>
      <c r="U119" s="66">
        <f t="shared" si="10"/>
        <v>0.4642857143</v>
      </c>
      <c r="V119" s="27">
        <f t="shared" si="11"/>
        <v>0.4605949103</v>
      </c>
      <c r="W119" s="27">
        <f t="shared" si="12"/>
        <v>0.3919060072</v>
      </c>
      <c r="X119" s="27">
        <f t="shared" si="13"/>
        <v>-0.7282297386</v>
      </c>
      <c r="Y119" s="27">
        <f t="shared" si="14"/>
        <v>-0.0650447939</v>
      </c>
      <c r="Z119" s="27">
        <f t="shared" si="15"/>
        <v>1.156503702</v>
      </c>
      <c r="AA119" s="27">
        <f t="shared" si="16"/>
        <v>-0.3610521727</v>
      </c>
      <c r="AB119" s="27"/>
    </row>
    <row r="120">
      <c r="A120" s="29">
        <v>2065.0</v>
      </c>
      <c r="B120" s="30">
        <v>1596.0</v>
      </c>
      <c r="C120" s="5">
        <v>21.0</v>
      </c>
      <c r="D120" s="6">
        <v>33.0</v>
      </c>
      <c r="E120" s="7">
        <v>20.0</v>
      </c>
      <c r="F120" s="8">
        <v>79.0</v>
      </c>
      <c r="G120" s="9">
        <v>100.0</v>
      </c>
      <c r="H120" s="10">
        <v>46.0</v>
      </c>
      <c r="I120" s="11">
        <v>25.0</v>
      </c>
      <c r="J120" s="12">
        <v>18.0</v>
      </c>
      <c r="K120" s="61">
        <v>39.0</v>
      </c>
      <c r="L120" s="62">
        <f t="shared" si="1"/>
        <v>79</v>
      </c>
      <c r="M120" s="63">
        <f t="shared" si="2"/>
        <v>79</v>
      </c>
      <c r="N120" s="63">
        <f t="shared" si="3"/>
        <v>25</v>
      </c>
      <c r="O120" s="63">
        <f t="shared" si="4"/>
        <v>46</v>
      </c>
      <c r="P120" s="63">
        <f t="shared" si="5"/>
        <v>59</v>
      </c>
      <c r="Q120" s="64">
        <f t="shared" si="6"/>
        <v>0.7596153846</v>
      </c>
      <c r="R120" s="64">
        <f t="shared" si="7"/>
        <v>0.4380952381</v>
      </c>
      <c r="S120" s="65">
        <f t="shared" si="8"/>
        <v>0.5980861244</v>
      </c>
      <c r="T120" s="65">
        <f t="shared" si="9"/>
        <v>0.4976076555</v>
      </c>
      <c r="U120" s="66">
        <f t="shared" si="10"/>
        <v>0.5724637681</v>
      </c>
      <c r="V120" s="27">
        <f t="shared" si="11"/>
        <v>0.5747705414</v>
      </c>
      <c r="W120" s="27">
        <f t="shared" si="12"/>
        <v>0.4818028257</v>
      </c>
      <c r="X120" s="27">
        <f t="shared" si="13"/>
        <v>-0.7953414037</v>
      </c>
      <c r="Y120" s="27">
        <f t="shared" si="14"/>
        <v>-0.08733436068</v>
      </c>
      <c r="Z120" s="27">
        <f t="shared" si="15"/>
        <v>1.379486294</v>
      </c>
      <c r="AA120" s="27">
        <f t="shared" si="16"/>
        <v>-0.4703547201</v>
      </c>
      <c r="AB120" s="27"/>
    </row>
    <row r="121">
      <c r="A121" s="29">
        <v>2067.0</v>
      </c>
      <c r="B121" s="30">
        <v>1563.0</v>
      </c>
      <c r="C121" s="5">
        <v>15.0</v>
      </c>
      <c r="D121" s="6">
        <v>20.0</v>
      </c>
      <c r="E121" s="7">
        <v>17.0</v>
      </c>
      <c r="F121" s="8">
        <v>51.0</v>
      </c>
      <c r="G121" s="9">
        <v>100.0</v>
      </c>
      <c r="H121" s="10">
        <v>40.0</v>
      </c>
      <c r="I121" s="11">
        <v>26.0</v>
      </c>
      <c r="J121" s="12">
        <v>20.0</v>
      </c>
      <c r="K121" s="61">
        <v>49.0</v>
      </c>
      <c r="L121" s="62">
        <f t="shared" si="1"/>
        <v>51</v>
      </c>
      <c r="M121" s="63">
        <f t="shared" si="2"/>
        <v>51</v>
      </c>
      <c r="N121" s="63">
        <f t="shared" si="3"/>
        <v>26</v>
      </c>
      <c r="O121" s="63">
        <f t="shared" si="4"/>
        <v>40</v>
      </c>
      <c r="P121" s="63">
        <f t="shared" si="5"/>
        <v>52</v>
      </c>
      <c r="Q121" s="64">
        <f t="shared" si="6"/>
        <v>0.6623376623</v>
      </c>
      <c r="R121" s="64">
        <f t="shared" si="7"/>
        <v>0.4347826087</v>
      </c>
      <c r="S121" s="65">
        <f t="shared" si="8"/>
        <v>0.5384615385</v>
      </c>
      <c r="T121" s="65">
        <f t="shared" si="9"/>
        <v>0.4556213018</v>
      </c>
      <c r="U121" s="66">
        <f t="shared" si="10"/>
        <v>0.4951456311</v>
      </c>
      <c r="V121" s="27">
        <f t="shared" si="11"/>
        <v>0.4945241449</v>
      </c>
      <c r="W121" s="27">
        <f t="shared" si="12"/>
        <v>0.4411500269</v>
      </c>
      <c r="X121" s="27">
        <f t="shared" si="13"/>
        <v>-0.7160519838</v>
      </c>
      <c r="Y121" s="27">
        <f t="shared" si="14"/>
        <v>-0.07199346453</v>
      </c>
      <c r="Z121" s="27">
        <f t="shared" si="15"/>
        <v>1.118148052</v>
      </c>
      <c r="AA121" s="27">
        <f t="shared" si="16"/>
        <v>-0.3432403918</v>
      </c>
      <c r="AB121" s="27"/>
    </row>
    <row r="122">
      <c r="A122" s="29">
        <v>2073.0</v>
      </c>
      <c r="B122" s="30">
        <v>1952.0</v>
      </c>
      <c r="C122" s="5">
        <v>11.0</v>
      </c>
      <c r="D122" s="6">
        <v>22.0</v>
      </c>
      <c r="E122" s="7">
        <v>21.0</v>
      </c>
      <c r="F122" s="8">
        <v>59.0</v>
      </c>
      <c r="G122" s="9">
        <v>82.0</v>
      </c>
      <c r="H122" s="10">
        <v>31.0</v>
      </c>
      <c r="I122" s="11">
        <v>20.0</v>
      </c>
      <c r="J122" s="12">
        <v>19.0</v>
      </c>
      <c r="K122" s="61">
        <v>45.0</v>
      </c>
      <c r="L122" s="62">
        <f t="shared" si="1"/>
        <v>59</v>
      </c>
      <c r="M122" s="63">
        <f t="shared" si="2"/>
        <v>59</v>
      </c>
      <c r="N122" s="63">
        <f t="shared" si="3"/>
        <v>20</v>
      </c>
      <c r="O122" s="63">
        <f t="shared" si="4"/>
        <v>31</v>
      </c>
      <c r="P122" s="63">
        <f t="shared" si="5"/>
        <v>51</v>
      </c>
      <c r="Q122" s="64">
        <f t="shared" si="6"/>
        <v>0.746835443</v>
      </c>
      <c r="R122" s="64">
        <f t="shared" si="7"/>
        <v>0.3780487805</v>
      </c>
      <c r="S122" s="65">
        <f t="shared" si="8"/>
        <v>0.5590062112</v>
      </c>
      <c r="T122" s="65">
        <f t="shared" si="9"/>
        <v>0.4906832298</v>
      </c>
      <c r="U122" s="66">
        <f t="shared" si="10"/>
        <v>0.5363636364</v>
      </c>
      <c r="V122" s="27">
        <f t="shared" si="11"/>
        <v>0.5387992752</v>
      </c>
      <c r="W122" s="27">
        <f t="shared" si="12"/>
        <v>0.475098331</v>
      </c>
      <c r="X122" s="27">
        <f t="shared" si="13"/>
        <v>-0.743372512</v>
      </c>
      <c r="Y122" s="27">
        <f t="shared" si="14"/>
        <v>-0.08049190648</v>
      </c>
      <c r="Z122" s="27">
        <f t="shared" si="15"/>
        <v>1.205100323</v>
      </c>
      <c r="AA122" s="27">
        <f t="shared" si="16"/>
        <v>-0.3840468666</v>
      </c>
      <c r="AB122" s="27"/>
    </row>
    <row r="123">
      <c r="A123" s="29">
        <v>2074.0</v>
      </c>
      <c r="B123" s="30">
        <v>1756.0</v>
      </c>
      <c r="C123" s="5">
        <v>26.0</v>
      </c>
      <c r="D123" s="6">
        <v>47.0</v>
      </c>
      <c r="E123" s="7">
        <v>14.0</v>
      </c>
      <c r="F123" s="8">
        <v>69.0</v>
      </c>
      <c r="G123" s="9">
        <v>135.0</v>
      </c>
      <c r="H123" s="10">
        <v>25.0</v>
      </c>
      <c r="I123" s="11">
        <v>32.0</v>
      </c>
      <c r="J123" s="12">
        <v>20.0</v>
      </c>
      <c r="K123" s="61">
        <v>79.0</v>
      </c>
      <c r="L123" s="62">
        <f t="shared" si="1"/>
        <v>69</v>
      </c>
      <c r="M123" s="63">
        <f t="shared" si="2"/>
        <v>69</v>
      </c>
      <c r="N123" s="63">
        <f t="shared" si="3"/>
        <v>32</v>
      </c>
      <c r="O123" s="63">
        <f t="shared" si="4"/>
        <v>25</v>
      </c>
      <c r="P123" s="63">
        <f t="shared" si="5"/>
        <v>60</v>
      </c>
      <c r="Q123" s="64">
        <f t="shared" si="6"/>
        <v>0.6831683168</v>
      </c>
      <c r="R123" s="64">
        <f t="shared" si="7"/>
        <v>0.2941176471</v>
      </c>
      <c r="S123" s="65">
        <f t="shared" si="8"/>
        <v>0.5053763441</v>
      </c>
      <c r="T123" s="65">
        <f t="shared" si="9"/>
        <v>0.5430107527</v>
      </c>
      <c r="U123" s="66">
        <f t="shared" si="10"/>
        <v>0.5348837209</v>
      </c>
      <c r="V123" s="27">
        <f t="shared" si="11"/>
        <v>0.5408752348</v>
      </c>
      <c r="W123" s="27">
        <f t="shared" si="12"/>
        <v>0.5257638465</v>
      </c>
      <c r="X123" s="27">
        <f t="shared" si="13"/>
        <v>-0.6720549341</v>
      </c>
      <c r="Y123" s="27">
        <f t="shared" si="14"/>
        <v>-0.08053000095</v>
      </c>
      <c r="Z123" s="27">
        <f t="shared" si="15"/>
        <v>0.9849626332</v>
      </c>
      <c r="AA123" s="27">
        <f t="shared" si="16"/>
        <v>-0.2837782159</v>
      </c>
      <c r="AB123" s="27"/>
    </row>
    <row r="124">
      <c r="A124" s="29">
        <v>2082.0</v>
      </c>
      <c r="B124" s="30">
        <v>1903.0</v>
      </c>
      <c r="C124" s="5">
        <v>35.0</v>
      </c>
      <c r="D124" s="6">
        <v>47.0</v>
      </c>
      <c r="E124" s="7">
        <v>34.0</v>
      </c>
      <c r="F124" s="8">
        <v>93.0</v>
      </c>
      <c r="G124" s="9">
        <v>108.0</v>
      </c>
      <c r="H124" s="10">
        <v>46.0</v>
      </c>
      <c r="I124" s="11">
        <v>35.0</v>
      </c>
      <c r="J124" s="12">
        <v>34.0</v>
      </c>
      <c r="K124" s="61">
        <v>87.0</v>
      </c>
      <c r="L124" s="62">
        <f t="shared" si="1"/>
        <v>93</v>
      </c>
      <c r="M124" s="63">
        <f t="shared" si="2"/>
        <v>93</v>
      </c>
      <c r="N124" s="63">
        <f t="shared" si="3"/>
        <v>35</v>
      </c>
      <c r="O124" s="63">
        <f t="shared" si="4"/>
        <v>46</v>
      </c>
      <c r="P124" s="63">
        <f t="shared" si="5"/>
        <v>103</v>
      </c>
      <c r="Q124" s="64">
        <f t="shared" si="6"/>
        <v>0.7265625</v>
      </c>
      <c r="R124" s="64">
        <f t="shared" si="7"/>
        <v>0.3087248322</v>
      </c>
      <c r="S124" s="65">
        <f t="shared" si="8"/>
        <v>0.5018050542</v>
      </c>
      <c r="T124" s="65">
        <f t="shared" si="9"/>
        <v>0.4620938628</v>
      </c>
      <c r="U124" s="66">
        <f t="shared" si="10"/>
        <v>0.4744897959</v>
      </c>
      <c r="V124" s="27">
        <f t="shared" si="11"/>
        <v>0.4718641551</v>
      </c>
      <c r="W124" s="27">
        <f t="shared" si="12"/>
        <v>0.4474170089</v>
      </c>
      <c r="X124" s="27">
        <f t="shared" si="13"/>
        <v>-0.6673057941</v>
      </c>
      <c r="Y124" s="27">
        <f t="shared" si="14"/>
        <v>-0.06804552937</v>
      </c>
      <c r="Z124" s="27">
        <f t="shared" si="15"/>
        <v>0.9710911551</v>
      </c>
      <c r="AA124" s="27">
        <f t="shared" si="16"/>
        <v>-0.2778045915</v>
      </c>
      <c r="AB124" s="27"/>
    </row>
    <row r="125">
      <c r="A125" s="29">
        <v>2086.0</v>
      </c>
      <c r="B125" s="30">
        <v>2283.0</v>
      </c>
      <c r="C125" s="5">
        <v>15.0</v>
      </c>
      <c r="D125" s="6">
        <v>18.0</v>
      </c>
      <c r="E125" s="7">
        <v>12.0</v>
      </c>
      <c r="F125" s="8">
        <v>21.0</v>
      </c>
      <c r="G125" s="9">
        <v>72.0</v>
      </c>
      <c r="H125" s="10">
        <v>22.0</v>
      </c>
      <c r="I125" s="11">
        <v>14.0</v>
      </c>
      <c r="J125" s="12">
        <v>11.0</v>
      </c>
      <c r="K125" s="61">
        <v>40.0</v>
      </c>
      <c r="L125" s="62">
        <f t="shared" si="1"/>
        <v>21</v>
      </c>
      <c r="M125" s="63">
        <f t="shared" si="2"/>
        <v>21</v>
      </c>
      <c r="N125" s="63">
        <f t="shared" si="3"/>
        <v>14</v>
      </c>
      <c r="O125" s="63">
        <f t="shared" si="4"/>
        <v>22</v>
      </c>
      <c r="P125" s="63">
        <f t="shared" si="5"/>
        <v>38</v>
      </c>
      <c r="Q125" s="64">
        <f t="shared" si="6"/>
        <v>0.6</v>
      </c>
      <c r="R125" s="64">
        <f t="shared" si="7"/>
        <v>0.3666666667</v>
      </c>
      <c r="S125" s="65">
        <f t="shared" si="8"/>
        <v>0.4526315789</v>
      </c>
      <c r="T125" s="65">
        <f t="shared" si="9"/>
        <v>0.3684210526</v>
      </c>
      <c r="U125" s="66">
        <f t="shared" si="10"/>
        <v>0.3559322034</v>
      </c>
      <c r="V125" s="27">
        <f t="shared" si="11"/>
        <v>0.3585997603</v>
      </c>
      <c r="W125" s="27">
        <f t="shared" si="12"/>
        <v>0.3567193998</v>
      </c>
      <c r="X125" s="27">
        <f t="shared" si="13"/>
        <v>-0.6019143743</v>
      </c>
      <c r="Y125" s="27">
        <f t="shared" si="14"/>
        <v>-0.0489354577</v>
      </c>
      <c r="Z125" s="27">
        <f t="shared" si="15"/>
        <v>0.7900955881</v>
      </c>
      <c r="AA125" s="27">
        <f t="shared" si="16"/>
        <v>-0.2038773015</v>
      </c>
      <c r="AB125" s="27"/>
    </row>
    <row r="126">
      <c r="A126" s="29">
        <v>2087.0</v>
      </c>
      <c r="B126" s="30">
        <v>2996.0</v>
      </c>
      <c r="C126" s="5">
        <v>28.0</v>
      </c>
      <c r="D126" s="6">
        <v>34.0</v>
      </c>
      <c r="E126" s="7">
        <v>19.0</v>
      </c>
      <c r="F126" s="8">
        <v>66.0</v>
      </c>
      <c r="G126" s="9">
        <v>102.0</v>
      </c>
      <c r="H126" s="10">
        <v>25.0</v>
      </c>
      <c r="I126" s="11">
        <v>34.0</v>
      </c>
      <c r="J126" s="12">
        <v>27.0</v>
      </c>
      <c r="K126" s="61">
        <v>72.0</v>
      </c>
      <c r="L126" s="62">
        <f t="shared" si="1"/>
        <v>66</v>
      </c>
      <c r="M126" s="63">
        <f t="shared" si="2"/>
        <v>66</v>
      </c>
      <c r="N126" s="63">
        <f t="shared" si="3"/>
        <v>34</v>
      </c>
      <c r="O126" s="63">
        <f t="shared" si="4"/>
        <v>25</v>
      </c>
      <c r="P126" s="63">
        <f t="shared" si="5"/>
        <v>74</v>
      </c>
      <c r="Q126" s="64">
        <f t="shared" si="6"/>
        <v>0.66</v>
      </c>
      <c r="R126" s="64">
        <f t="shared" si="7"/>
        <v>0.2525252525</v>
      </c>
      <c r="S126" s="65">
        <f t="shared" si="8"/>
        <v>0.4572864322</v>
      </c>
      <c r="T126" s="65">
        <f t="shared" si="9"/>
        <v>0.5025125628</v>
      </c>
      <c r="U126" s="66">
        <f t="shared" si="10"/>
        <v>0.4714285714</v>
      </c>
      <c r="V126" s="27">
        <f t="shared" si="11"/>
        <v>0.4737244307</v>
      </c>
      <c r="W126" s="27">
        <f t="shared" si="12"/>
        <v>0.4865519451</v>
      </c>
      <c r="X126" s="27">
        <f t="shared" si="13"/>
        <v>-0.6081044485</v>
      </c>
      <c r="Y126" s="27">
        <f t="shared" si="14"/>
        <v>-0.06743255337</v>
      </c>
      <c r="Z126" s="27">
        <f t="shared" si="15"/>
        <v>0.8064298001</v>
      </c>
      <c r="AA126" s="27">
        <f t="shared" si="16"/>
        <v>-0.2102322187</v>
      </c>
      <c r="AB126" s="27"/>
    </row>
    <row r="127">
      <c r="A127" s="29">
        <v>2126.0</v>
      </c>
      <c r="B127" s="30">
        <v>2337.0</v>
      </c>
      <c r="C127" s="5">
        <v>19.0</v>
      </c>
      <c r="D127" s="6">
        <v>16.0</v>
      </c>
      <c r="E127" s="7">
        <v>22.0</v>
      </c>
      <c r="F127" s="8">
        <v>66.0</v>
      </c>
      <c r="G127" s="9">
        <v>114.0</v>
      </c>
      <c r="H127" s="10">
        <v>47.0</v>
      </c>
      <c r="I127" s="11">
        <v>26.0</v>
      </c>
      <c r="J127" s="12">
        <v>23.0</v>
      </c>
      <c r="K127" s="61">
        <v>56.0</v>
      </c>
      <c r="L127" s="62">
        <f t="shared" si="1"/>
        <v>66</v>
      </c>
      <c r="M127" s="63">
        <f t="shared" si="2"/>
        <v>66</v>
      </c>
      <c r="N127" s="63">
        <f t="shared" si="3"/>
        <v>26</v>
      </c>
      <c r="O127" s="63">
        <f t="shared" si="4"/>
        <v>47</v>
      </c>
      <c r="P127" s="63">
        <f t="shared" si="5"/>
        <v>64</v>
      </c>
      <c r="Q127" s="64">
        <f t="shared" si="6"/>
        <v>0.7173913043</v>
      </c>
      <c r="R127" s="64">
        <f t="shared" si="7"/>
        <v>0.4234234234</v>
      </c>
      <c r="S127" s="65">
        <f t="shared" si="8"/>
        <v>0.5566502463</v>
      </c>
      <c r="T127" s="65">
        <f t="shared" si="9"/>
        <v>0.4532019704</v>
      </c>
      <c r="U127" s="66">
        <f t="shared" si="10"/>
        <v>0.5076923077</v>
      </c>
      <c r="V127" s="27">
        <f t="shared" si="11"/>
        <v>0.5068020382</v>
      </c>
      <c r="W127" s="27">
        <f t="shared" si="12"/>
        <v>0.4388075375</v>
      </c>
      <c r="X127" s="27">
        <f t="shared" si="13"/>
        <v>-0.7402395244</v>
      </c>
      <c r="Y127" s="27">
        <f t="shared" si="14"/>
        <v>-0.07403013823</v>
      </c>
      <c r="Z127" s="27">
        <f t="shared" si="15"/>
        <v>1.194963795</v>
      </c>
      <c r="AA127" s="27">
        <f t="shared" si="16"/>
        <v>-0.3792115378</v>
      </c>
      <c r="AB127" s="27"/>
    </row>
    <row r="128">
      <c r="A128" s="29">
        <v>2352.0</v>
      </c>
      <c r="B128" s="30">
        <v>3099.0</v>
      </c>
      <c r="C128" s="5">
        <v>50.0</v>
      </c>
      <c r="D128" s="6">
        <v>73.0</v>
      </c>
      <c r="E128" s="7">
        <v>47.0</v>
      </c>
      <c r="F128" s="8">
        <v>187.0</v>
      </c>
      <c r="G128" s="9">
        <v>385.0</v>
      </c>
      <c r="H128" s="10">
        <v>83.0</v>
      </c>
      <c r="I128" s="11">
        <v>64.0</v>
      </c>
      <c r="J128" s="12">
        <v>24.0</v>
      </c>
      <c r="K128" s="61">
        <v>131.0</v>
      </c>
      <c r="L128" s="62">
        <f t="shared" si="1"/>
        <v>189</v>
      </c>
      <c r="M128" s="63">
        <f t="shared" si="2"/>
        <v>187</v>
      </c>
      <c r="N128" s="63">
        <f t="shared" si="3"/>
        <v>64</v>
      </c>
      <c r="O128" s="63">
        <f t="shared" si="4"/>
        <v>83</v>
      </c>
      <c r="P128" s="63">
        <f t="shared" si="5"/>
        <v>121</v>
      </c>
      <c r="Q128" s="64">
        <f t="shared" si="6"/>
        <v>0.7450199203</v>
      </c>
      <c r="R128" s="64">
        <f t="shared" si="7"/>
        <v>0.4068627451</v>
      </c>
      <c r="S128" s="65">
        <f t="shared" si="8"/>
        <v>0.5934065934</v>
      </c>
      <c r="T128" s="65">
        <f t="shared" si="9"/>
        <v>0.5516483516</v>
      </c>
      <c r="U128" s="66">
        <f t="shared" si="10"/>
        <v>0.6071428571</v>
      </c>
      <c r="V128" s="27">
        <f t="shared" si="11"/>
        <v>0.614042656</v>
      </c>
      <c r="W128" s="27">
        <f t="shared" si="12"/>
        <v>0.5341271013</v>
      </c>
      <c r="X128" s="27">
        <f t="shared" si="13"/>
        <v>-0.7891185127</v>
      </c>
      <c r="Y128" s="27">
        <f t="shared" si="14"/>
        <v>-0.09606143226</v>
      </c>
      <c r="Z128" s="27">
        <f t="shared" si="15"/>
        <v>1.357984056</v>
      </c>
      <c r="AA128" s="27">
        <f t="shared" si="16"/>
        <v>-0.4594004628</v>
      </c>
      <c r="AB128" s="27"/>
    </row>
    <row r="129">
      <c r="A129" s="29">
        <v>2360.0</v>
      </c>
      <c r="B129" s="30">
        <v>2222.0</v>
      </c>
      <c r="C129" s="5">
        <v>20.0</v>
      </c>
      <c r="D129" s="6">
        <v>39.0</v>
      </c>
      <c r="E129" s="7">
        <v>22.0</v>
      </c>
      <c r="F129" s="8">
        <v>50.0</v>
      </c>
      <c r="G129" s="9">
        <v>145.0</v>
      </c>
      <c r="H129" s="10">
        <v>26.0</v>
      </c>
      <c r="I129" s="11">
        <v>29.0</v>
      </c>
      <c r="J129" s="12">
        <v>7.0</v>
      </c>
      <c r="K129" s="61">
        <v>49.0</v>
      </c>
      <c r="L129" s="62">
        <f t="shared" si="1"/>
        <v>50</v>
      </c>
      <c r="M129" s="63">
        <f t="shared" si="2"/>
        <v>50</v>
      </c>
      <c r="N129" s="63">
        <f t="shared" si="3"/>
        <v>29</v>
      </c>
      <c r="O129" s="63">
        <f t="shared" si="4"/>
        <v>26</v>
      </c>
      <c r="P129" s="63">
        <f t="shared" si="5"/>
        <v>49</v>
      </c>
      <c r="Q129" s="64">
        <f t="shared" si="6"/>
        <v>0.6329113924</v>
      </c>
      <c r="R129" s="64">
        <f t="shared" si="7"/>
        <v>0.3466666667</v>
      </c>
      <c r="S129" s="65">
        <f t="shared" si="8"/>
        <v>0.4935064935</v>
      </c>
      <c r="T129" s="65">
        <f t="shared" si="9"/>
        <v>0.512987013</v>
      </c>
      <c r="U129" s="66">
        <f t="shared" si="10"/>
        <v>0.5050505051</v>
      </c>
      <c r="V129" s="27">
        <f t="shared" si="11"/>
        <v>0.5076340843</v>
      </c>
      <c r="W129" s="27">
        <f t="shared" si="12"/>
        <v>0.4966937097</v>
      </c>
      <c r="X129" s="27">
        <f t="shared" si="13"/>
        <v>-0.6562702783</v>
      </c>
      <c r="Y129" s="27">
        <f t="shared" si="14"/>
        <v>-0.07429055575</v>
      </c>
      <c r="Z129" s="27">
        <f t="shared" si="15"/>
        <v>0.9392380517</v>
      </c>
      <c r="AA129" s="27">
        <f t="shared" si="16"/>
        <v>-0.2642487492</v>
      </c>
      <c r="AB129" s="27"/>
    </row>
    <row r="130">
      <c r="A130" s="29">
        <v>2371.0</v>
      </c>
      <c r="B130" s="30">
        <v>1353.0</v>
      </c>
      <c r="C130" s="5">
        <v>24.0</v>
      </c>
      <c r="D130" s="6">
        <v>31.0</v>
      </c>
      <c r="E130" s="7">
        <v>27.0</v>
      </c>
      <c r="F130" s="8">
        <v>53.0</v>
      </c>
      <c r="G130" s="9">
        <v>72.0</v>
      </c>
      <c r="H130" s="10">
        <v>31.0</v>
      </c>
      <c r="I130" s="11">
        <v>27.0</v>
      </c>
      <c r="J130" s="12">
        <v>10.0</v>
      </c>
      <c r="K130" s="61">
        <v>35.0</v>
      </c>
      <c r="L130" s="62">
        <f t="shared" si="1"/>
        <v>53</v>
      </c>
      <c r="M130" s="63">
        <f t="shared" si="2"/>
        <v>53</v>
      </c>
      <c r="N130" s="63">
        <f t="shared" si="3"/>
        <v>27</v>
      </c>
      <c r="O130" s="63">
        <f t="shared" si="4"/>
        <v>31</v>
      </c>
      <c r="P130" s="63">
        <f t="shared" si="5"/>
        <v>61</v>
      </c>
      <c r="Q130" s="64">
        <f t="shared" si="6"/>
        <v>0.6625</v>
      </c>
      <c r="R130" s="64">
        <f t="shared" si="7"/>
        <v>0.3369565217</v>
      </c>
      <c r="S130" s="65">
        <f t="shared" si="8"/>
        <v>0.488372093</v>
      </c>
      <c r="T130" s="65">
        <f t="shared" si="9"/>
        <v>0.4651162791</v>
      </c>
      <c r="U130" s="66">
        <f t="shared" si="10"/>
        <v>0.4649122807</v>
      </c>
      <c r="V130" s="27">
        <f t="shared" si="11"/>
        <v>0.4644653004</v>
      </c>
      <c r="W130" s="27">
        <f t="shared" si="12"/>
        <v>0.4503434283</v>
      </c>
      <c r="X130" s="27">
        <f t="shared" si="13"/>
        <v>-0.6494424969</v>
      </c>
      <c r="Y130" s="27">
        <f t="shared" si="14"/>
        <v>-0.06665715055</v>
      </c>
      <c r="Z130" s="27">
        <f t="shared" si="15"/>
        <v>0.9197962072</v>
      </c>
      <c r="AA130" s="27">
        <f t="shared" si="16"/>
        <v>-0.2560865936</v>
      </c>
      <c r="AB130" s="27"/>
    </row>
    <row r="131">
      <c r="A131" s="29">
        <v>2372.0</v>
      </c>
      <c r="B131" s="30">
        <v>2474.0</v>
      </c>
      <c r="C131" s="5">
        <v>32.0</v>
      </c>
      <c r="D131" s="6">
        <v>49.0</v>
      </c>
      <c r="E131" s="7">
        <v>27.0</v>
      </c>
      <c r="F131" s="8">
        <v>71.0</v>
      </c>
      <c r="G131" s="9">
        <v>134.0</v>
      </c>
      <c r="H131" s="10">
        <v>65.0</v>
      </c>
      <c r="I131" s="11">
        <v>25.0</v>
      </c>
      <c r="J131" s="12">
        <v>22.0</v>
      </c>
      <c r="K131" s="61">
        <v>66.0</v>
      </c>
      <c r="L131" s="62">
        <f t="shared" si="1"/>
        <v>71</v>
      </c>
      <c r="M131" s="63">
        <f t="shared" si="2"/>
        <v>71</v>
      </c>
      <c r="N131" s="63">
        <f t="shared" si="3"/>
        <v>25</v>
      </c>
      <c r="O131" s="63">
        <f t="shared" si="4"/>
        <v>65</v>
      </c>
      <c r="P131" s="63">
        <f t="shared" si="5"/>
        <v>81</v>
      </c>
      <c r="Q131" s="64">
        <f t="shared" si="6"/>
        <v>0.7395833333</v>
      </c>
      <c r="R131" s="64">
        <f t="shared" si="7"/>
        <v>0.4452054795</v>
      </c>
      <c r="S131" s="65">
        <f t="shared" si="8"/>
        <v>0.5619834711</v>
      </c>
      <c r="T131" s="65">
        <f t="shared" si="9"/>
        <v>0.3966942149</v>
      </c>
      <c r="U131" s="66">
        <f t="shared" si="10"/>
        <v>0.4671052632</v>
      </c>
      <c r="V131" s="27">
        <f t="shared" si="11"/>
        <v>0.4656095871</v>
      </c>
      <c r="W131" s="27">
        <f t="shared" si="12"/>
        <v>0.3840945603</v>
      </c>
      <c r="X131" s="27">
        <f t="shared" si="13"/>
        <v>-0.7473317044</v>
      </c>
      <c r="Y131" s="27">
        <f t="shared" si="14"/>
        <v>-0.0654204873</v>
      </c>
      <c r="Z131" s="27">
        <f t="shared" si="15"/>
        <v>1.217971205</v>
      </c>
      <c r="AA131" s="27">
        <f t="shared" si="16"/>
        <v>-0.3902158925</v>
      </c>
      <c r="AB131" s="27"/>
    </row>
    <row r="132">
      <c r="A132" s="29">
        <v>2387.0</v>
      </c>
      <c r="B132" s="30">
        <v>2474.0</v>
      </c>
      <c r="C132" s="5">
        <v>20.0</v>
      </c>
      <c r="D132" s="6">
        <v>46.0</v>
      </c>
      <c r="E132" s="7">
        <v>14.0</v>
      </c>
      <c r="F132" s="8">
        <v>78.0</v>
      </c>
      <c r="G132" s="9">
        <v>121.0</v>
      </c>
      <c r="H132" s="10">
        <v>45.0</v>
      </c>
      <c r="I132" s="11">
        <v>30.0</v>
      </c>
      <c r="J132" s="12">
        <v>27.0</v>
      </c>
      <c r="K132" s="61">
        <v>62.0</v>
      </c>
      <c r="L132" s="62">
        <f t="shared" si="1"/>
        <v>78</v>
      </c>
      <c r="M132" s="63">
        <f t="shared" si="2"/>
        <v>78</v>
      </c>
      <c r="N132" s="63">
        <f t="shared" si="3"/>
        <v>30</v>
      </c>
      <c r="O132" s="63">
        <f t="shared" si="4"/>
        <v>45</v>
      </c>
      <c r="P132" s="63">
        <f t="shared" si="5"/>
        <v>61</v>
      </c>
      <c r="Q132" s="64">
        <f t="shared" si="6"/>
        <v>0.7222222222</v>
      </c>
      <c r="R132" s="64">
        <f t="shared" si="7"/>
        <v>0.4245283019</v>
      </c>
      <c r="S132" s="65">
        <f t="shared" si="8"/>
        <v>0.5747663551</v>
      </c>
      <c r="T132" s="65">
        <f t="shared" si="9"/>
        <v>0.5046728972</v>
      </c>
      <c r="U132" s="66">
        <f t="shared" si="10"/>
        <v>0.5611510791</v>
      </c>
      <c r="V132" s="27">
        <f t="shared" si="11"/>
        <v>0.5622598666</v>
      </c>
      <c r="W132" s="27">
        <f t="shared" si="12"/>
        <v>0.4886436638</v>
      </c>
      <c r="X132" s="27">
        <f t="shared" si="13"/>
        <v>-0.7643305221</v>
      </c>
      <c r="Y132" s="27">
        <f t="shared" si="14"/>
        <v>-0.08512079782</v>
      </c>
      <c r="Z132" s="27">
        <f t="shared" si="15"/>
        <v>1.274009341</v>
      </c>
      <c r="AA132" s="27">
        <f t="shared" si="16"/>
        <v>-0.4174537245</v>
      </c>
      <c r="AB132" s="27"/>
    </row>
    <row r="133">
      <c r="A133" s="29">
        <v>2399.0</v>
      </c>
      <c r="B133" s="30">
        <v>1496.0</v>
      </c>
      <c r="C133" s="5">
        <v>5.0</v>
      </c>
      <c r="D133" s="6">
        <v>38.0</v>
      </c>
      <c r="E133" s="7">
        <v>13.0</v>
      </c>
      <c r="F133" s="8">
        <v>44.0</v>
      </c>
      <c r="G133" s="9">
        <v>110.0</v>
      </c>
      <c r="H133" s="10">
        <v>26.0</v>
      </c>
      <c r="I133" s="11">
        <v>15.0</v>
      </c>
      <c r="J133" s="12">
        <v>14.0</v>
      </c>
      <c r="K133" s="61">
        <v>57.0</v>
      </c>
      <c r="L133" s="62">
        <f t="shared" si="1"/>
        <v>44</v>
      </c>
      <c r="M133" s="63">
        <f t="shared" si="2"/>
        <v>44</v>
      </c>
      <c r="N133" s="63">
        <f t="shared" si="3"/>
        <v>15</v>
      </c>
      <c r="O133" s="63">
        <f t="shared" si="4"/>
        <v>26</v>
      </c>
      <c r="P133" s="63">
        <f t="shared" si="5"/>
        <v>32</v>
      </c>
      <c r="Q133" s="64">
        <f t="shared" si="6"/>
        <v>0.7457627119</v>
      </c>
      <c r="R133" s="64">
        <f t="shared" si="7"/>
        <v>0.4482758621</v>
      </c>
      <c r="S133" s="65">
        <f t="shared" si="8"/>
        <v>0.5982905983</v>
      </c>
      <c r="T133" s="65">
        <f t="shared" si="9"/>
        <v>0.5042735043</v>
      </c>
      <c r="U133" s="66">
        <f t="shared" si="10"/>
        <v>0.5789473684</v>
      </c>
      <c r="V133" s="27">
        <f t="shared" si="11"/>
        <v>0.5802134092</v>
      </c>
      <c r="W133" s="27">
        <f t="shared" si="12"/>
        <v>0.4882569562</v>
      </c>
      <c r="X133" s="27">
        <f t="shared" si="13"/>
        <v>-0.7956133153</v>
      </c>
      <c r="Y133" s="27">
        <f t="shared" si="14"/>
        <v>-0.0885345315</v>
      </c>
      <c r="Z133" s="27">
        <f t="shared" si="15"/>
        <v>1.380429694</v>
      </c>
      <c r="AA133" s="27">
        <f t="shared" si="16"/>
        <v>-0.4708373001</v>
      </c>
      <c r="AB133" s="27"/>
    </row>
    <row r="134">
      <c r="A134" s="29">
        <v>2430.0</v>
      </c>
      <c r="B134" s="30">
        <v>1227.0</v>
      </c>
      <c r="C134" s="5">
        <v>8.0</v>
      </c>
      <c r="D134" s="6">
        <v>22.0</v>
      </c>
      <c r="E134" s="7">
        <v>9.0</v>
      </c>
      <c r="F134" s="8">
        <v>28.0</v>
      </c>
      <c r="G134" s="9">
        <v>50.0</v>
      </c>
      <c r="H134" s="10">
        <v>28.0</v>
      </c>
      <c r="I134" s="11">
        <v>8.0</v>
      </c>
      <c r="J134" s="12">
        <v>7.0</v>
      </c>
      <c r="K134" s="61">
        <v>19.0</v>
      </c>
      <c r="L134" s="62">
        <f t="shared" si="1"/>
        <v>28</v>
      </c>
      <c r="M134" s="63">
        <f t="shared" si="2"/>
        <v>28</v>
      </c>
      <c r="N134" s="63">
        <f t="shared" si="3"/>
        <v>8</v>
      </c>
      <c r="O134" s="63">
        <f t="shared" si="4"/>
        <v>28</v>
      </c>
      <c r="P134" s="63">
        <f t="shared" si="5"/>
        <v>24</v>
      </c>
      <c r="Q134" s="64">
        <f t="shared" si="6"/>
        <v>0.7777777778</v>
      </c>
      <c r="R134" s="64">
        <f t="shared" si="7"/>
        <v>0.5384615385</v>
      </c>
      <c r="S134" s="65">
        <f t="shared" si="8"/>
        <v>0.6363636364</v>
      </c>
      <c r="T134" s="65">
        <f t="shared" si="9"/>
        <v>0.4090909091</v>
      </c>
      <c r="U134" s="66">
        <f t="shared" si="10"/>
        <v>0.5384615385</v>
      </c>
      <c r="V134" s="27">
        <f t="shared" si="11"/>
        <v>0.5351171852</v>
      </c>
      <c r="W134" s="27">
        <f t="shared" si="12"/>
        <v>0.3960975153</v>
      </c>
      <c r="X134" s="27">
        <f t="shared" si="13"/>
        <v>-0.8462432535</v>
      </c>
      <c r="Y134" s="27">
        <f t="shared" si="14"/>
        <v>-0.07639405249</v>
      </c>
      <c r="Z134" s="27">
        <f t="shared" si="15"/>
        <v>1.561710916</v>
      </c>
      <c r="AA134" s="27">
        <f t="shared" si="16"/>
        <v>-0.5665658458</v>
      </c>
      <c r="AB134" s="27"/>
    </row>
    <row r="135">
      <c r="A135" s="29">
        <v>2440.0</v>
      </c>
      <c r="B135" s="30">
        <v>1603.0</v>
      </c>
      <c r="C135" s="5">
        <v>60.0</v>
      </c>
      <c r="D135" s="6">
        <v>47.0</v>
      </c>
      <c r="E135" s="7">
        <v>13.0</v>
      </c>
      <c r="F135" s="8">
        <v>186.0</v>
      </c>
      <c r="G135" s="9">
        <v>286.0</v>
      </c>
      <c r="H135" s="10">
        <v>34.0</v>
      </c>
      <c r="I135" s="11">
        <v>51.0</v>
      </c>
      <c r="J135" s="12">
        <v>11.0</v>
      </c>
      <c r="K135" s="61">
        <v>107.0</v>
      </c>
      <c r="L135" s="62">
        <f t="shared" si="1"/>
        <v>195</v>
      </c>
      <c r="M135" s="63">
        <f t="shared" si="2"/>
        <v>186</v>
      </c>
      <c r="N135" s="63">
        <f t="shared" si="3"/>
        <v>51</v>
      </c>
      <c r="O135" s="63">
        <f t="shared" si="4"/>
        <v>34</v>
      </c>
      <c r="P135" s="63">
        <f t="shared" si="5"/>
        <v>84</v>
      </c>
      <c r="Q135" s="64">
        <f t="shared" si="6"/>
        <v>0.7848101266</v>
      </c>
      <c r="R135" s="64">
        <f t="shared" si="7"/>
        <v>0.2881355932</v>
      </c>
      <c r="S135" s="65">
        <f t="shared" si="8"/>
        <v>0.6197183099</v>
      </c>
      <c r="T135" s="65">
        <f t="shared" si="9"/>
        <v>0.6676056338</v>
      </c>
      <c r="U135" s="66">
        <f t="shared" si="10"/>
        <v>0.6888888889</v>
      </c>
      <c r="V135" s="27">
        <f t="shared" si="11"/>
        <v>0.7252173205</v>
      </c>
      <c r="W135" s="27">
        <f t="shared" si="12"/>
        <v>0.6464013912</v>
      </c>
      <c r="X135" s="27">
        <f t="shared" si="13"/>
        <v>-0.8241081181</v>
      </c>
      <c r="Y135" s="27">
        <f t="shared" si="14"/>
        <v>-0.1214083861</v>
      </c>
      <c r="Z135" s="27">
        <f t="shared" si="15"/>
        <v>1.481080253</v>
      </c>
      <c r="AA135" s="27">
        <f t="shared" si="16"/>
        <v>-0.5232597257</v>
      </c>
      <c r="AB135" s="27"/>
    </row>
    <row r="136">
      <c r="A136" s="29">
        <v>2449.0</v>
      </c>
      <c r="B136" s="30">
        <v>2289.0</v>
      </c>
      <c r="C136" s="5">
        <v>53.0</v>
      </c>
      <c r="D136" s="6">
        <v>64.0</v>
      </c>
      <c r="E136" s="7">
        <v>38.0</v>
      </c>
      <c r="F136" s="8">
        <v>198.0</v>
      </c>
      <c r="G136" s="9">
        <v>320.0</v>
      </c>
      <c r="H136" s="10">
        <v>71.0</v>
      </c>
      <c r="I136" s="11">
        <v>59.0</v>
      </c>
      <c r="J136" s="12">
        <v>19.0</v>
      </c>
      <c r="K136" s="61">
        <v>133.0</v>
      </c>
      <c r="L136" s="62">
        <f t="shared" si="1"/>
        <v>202</v>
      </c>
      <c r="M136" s="63">
        <f t="shared" si="2"/>
        <v>198</v>
      </c>
      <c r="N136" s="63">
        <f t="shared" si="3"/>
        <v>59</v>
      </c>
      <c r="O136" s="63">
        <f t="shared" si="4"/>
        <v>71</v>
      </c>
      <c r="P136" s="63">
        <f t="shared" si="5"/>
        <v>110</v>
      </c>
      <c r="Q136" s="64">
        <f t="shared" si="6"/>
        <v>0.7704280156</v>
      </c>
      <c r="R136" s="64">
        <f t="shared" si="7"/>
        <v>0.3922651934</v>
      </c>
      <c r="S136" s="65">
        <f t="shared" si="8"/>
        <v>0.6141552511</v>
      </c>
      <c r="T136" s="65">
        <f t="shared" si="9"/>
        <v>0.5867579909</v>
      </c>
      <c r="U136" s="66">
        <f t="shared" si="10"/>
        <v>0.6428571429</v>
      </c>
      <c r="V136" s="27">
        <f t="shared" si="11"/>
        <v>0.6574900484</v>
      </c>
      <c r="W136" s="27">
        <f t="shared" si="12"/>
        <v>0.5681216011</v>
      </c>
      <c r="X136" s="27">
        <f t="shared" si="13"/>
        <v>-0.8167103024</v>
      </c>
      <c r="Y136" s="27">
        <f t="shared" si="14"/>
        <v>-0.1057478503</v>
      </c>
      <c r="Z136" s="27">
        <f t="shared" si="15"/>
        <v>1.454609016</v>
      </c>
      <c r="AA136" s="27">
        <f t="shared" si="16"/>
        <v>-0.509294322</v>
      </c>
      <c r="AB136" s="27"/>
    </row>
    <row r="137">
      <c r="A137" s="29">
        <v>2457.0</v>
      </c>
      <c r="B137" s="30">
        <v>2601.0</v>
      </c>
      <c r="C137" s="5">
        <v>28.0</v>
      </c>
      <c r="D137" s="6">
        <v>55.0</v>
      </c>
      <c r="E137" s="7">
        <v>40.0</v>
      </c>
      <c r="F137" s="8">
        <v>88.0</v>
      </c>
      <c r="G137" s="9">
        <v>167.0</v>
      </c>
      <c r="H137" s="10">
        <v>69.0</v>
      </c>
      <c r="I137" s="11">
        <v>37.0</v>
      </c>
      <c r="J137" s="12">
        <v>39.0</v>
      </c>
      <c r="K137" s="61">
        <v>85.0</v>
      </c>
      <c r="L137" s="62">
        <f t="shared" si="1"/>
        <v>88</v>
      </c>
      <c r="M137" s="63">
        <f t="shared" si="2"/>
        <v>88</v>
      </c>
      <c r="N137" s="63">
        <f t="shared" si="3"/>
        <v>37</v>
      </c>
      <c r="O137" s="63">
        <f t="shared" si="4"/>
        <v>69</v>
      </c>
      <c r="P137" s="63">
        <f t="shared" si="5"/>
        <v>107</v>
      </c>
      <c r="Q137" s="64">
        <f t="shared" si="6"/>
        <v>0.704</v>
      </c>
      <c r="R137" s="64">
        <f t="shared" si="7"/>
        <v>0.3920454545</v>
      </c>
      <c r="S137" s="65">
        <f t="shared" si="8"/>
        <v>0.5215946844</v>
      </c>
      <c r="T137" s="65">
        <f t="shared" si="9"/>
        <v>0.415282392</v>
      </c>
      <c r="U137" s="66">
        <f t="shared" si="10"/>
        <v>0.4512820513</v>
      </c>
      <c r="V137" s="27">
        <f t="shared" si="11"/>
        <v>0.4486280518</v>
      </c>
      <c r="W137" s="27">
        <f t="shared" si="12"/>
        <v>0.4020923467</v>
      </c>
      <c r="X137" s="27">
        <f t="shared" si="13"/>
        <v>-0.6936222586</v>
      </c>
      <c r="Y137" s="27">
        <f t="shared" si="14"/>
        <v>-0.06356397373</v>
      </c>
      <c r="Z137" s="27">
        <f t="shared" si="15"/>
        <v>1.049195091</v>
      </c>
      <c r="AA137" s="27">
        <f t="shared" si="16"/>
        <v>-0.3119850592</v>
      </c>
      <c r="AB137" s="27"/>
    </row>
    <row r="138">
      <c r="A138" s="29">
        <v>2464.0</v>
      </c>
      <c r="B138" s="30">
        <v>2592.0</v>
      </c>
      <c r="C138" s="5">
        <v>47.0</v>
      </c>
      <c r="D138" s="6">
        <v>88.0</v>
      </c>
      <c r="E138" s="7">
        <v>19.0</v>
      </c>
      <c r="F138" s="8">
        <v>152.0</v>
      </c>
      <c r="G138" s="9">
        <v>355.0</v>
      </c>
      <c r="H138" s="10">
        <v>48.0</v>
      </c>
      <c r="I138" s="11">
        <v>64.0</v>
      </c>
      <c r="J138" s="12">
        <v>21.0</v>
      </c>
      <c r="K138" s="61">
        <v>158.0</v>
      </c>
      <c r="L138" s="62">
        <f t="shared" si="1"/>
        <v>154</v>
      </c>
      <c r="M138" s="63">
        <f t="shared" si="2"/>
        <v>152</v>
      </c>
      <c r="N138" s="63">
        <f t="shared" si="3"/>
        <v>64</v>
      </c>
      <c r="O138" s="63">
        <f t="shared" si="4"/>
        <v>48</v>
      </c>
      <c r="P138" s="63">
        <f t="shared" si="5"/>
        <v>87</v>
      </c>
      <c r="Q138" s="64">
        <f t="shared" si="6"/>
        <v>0.7037037037</v>
      </c>
      <c r="R138" s="64">
        <f t="shared" si="7"/>
        <v>0.3555555556</v>
      </c>
      <c r="S138" s="65">
        <f t="shared" si="8"/>
        <v>0.5698005698</v>
      </c>
      <c r="T138" s="65">
        <f t="shared" si="9"/>
        <v>0.6153846154</v>
      </c>
      <c r="U138" s="66">
        <f t="shared" si="10"/>
        <v>0.6359832636</v>
      </c>
      <c r="V138" s="27">
        <f t="shared" si="11"/>
        <v>0.6470901228</v>
      </c>
      <c r="W138" s="27">
        <f t="shared" si="12"/>
        <v>0.5958389974</v>
      </c>
      <c r="X138" s="27">
        <f t="shared" si="13"/>
        <v>-0.757726967</v>
      </c>
      <c r="Y138" s="27">
        <f t="shared" si="14"/>
        <v>-0.1028972763</v>
      </c>
      <c r="Z138" s="27">
        <f t="shared" si="15"/>
        <v>1.252090425</v>
      </c>
      <c r="AA138" s="27">
        <f t="shared" si="16"/>
        <v>-0.4067269626</v>
      </c>
      <c r="AB138" s="27"/>
    </row>
    <row r="139">
      <c r="A139" s="29">
        <v>2465.0</v>
      </c>
      <c r="B139" s="30">
        <v>3192.0</v>
      </c>
      <c r="C139" s="5">
        <v>17.0</v>
      </c>
      <c r="D139" s="6">
        <v>82.0</v>
      </c>
      <c r="E139" s="7">
        <v>44.0</v>
      </c>
      <c r="F139" s="8">
        <v>56.0</v>
      </c>
      <c r="G139" s="9">
        <v>336.0</v>
      </c>
      <c r="H139" s="10">
        <v>117.0</v>
      </c>
      <c r="I139" s="11">
        <v>11.0</v>
      </c>
      <c r="J139" s="12">
        <v>36.0</v>
      </c>
      <c r="K139" s="61">
        <v>129.0</v>
      </c>
      <c r="L139" s="62">
        <f t="shared" si="1"/>
        <v>58</v>
      </c>
      <c r="M139" s="63">
        <f t="shared" si="2"/>
        <v>56</v>
      </c>
      <c r="N139" s="63">
        <f t="shared" si="3"/>
        <v>11</v>
      </c>
      <c r="O139" s="63">
        <f t="shared" si="4"/>
        <v>117</v>
      </c>
      <c r="P139" s="63">
        <f t="shared" si="5"/>
        <v>97</v>
      </c>
      <c r="Q139" s="64">
        <f t="shared" si="6"/>
        <v>0.8358208955</v>
      </c>
      <c r="R139" s="64">
        <f t="shared" si="7"/>
        <v>0.546728972</v>
      </c>
      <c r="S139" s="65">
        <f t="shared" si="8"/>
        <v>0.615658363</v>
      </c>
      <c r="T139" s="65">
        <f t="shared" si="9"/>
        <v>0.2384341637</v>
      </c>
      <c r="U139" s="66">
        <f t="shared" si="10"/>
        <v>0.3660130719</v>
      </c>
      <c r="V139" s="27">
        <f t="shared" si="11"/>
        <v>0.3842821257</v>
      </c>
      <c r="W139" s="27">
        <f t="shared" si="12"/>
        <v>0.2308611062</v>
      </c>
      <c r="X139" s="27">
        <f t="shared" si="13"/>
        <v>-0.8187091568</v>
      </c>
      <c r="Y139" s="27">
        <f t="shared" si="14"/>
        <v>-0.0430767204</v>
      </c>
      <c r="Z139" s="27">
        <f t="shared" si="15"/>
        <v>1.461737883</v>
      </c>
      <c r="AA139" s="27">
        <f t="shared" si="16"/>
        <v>-0.5130428927</v>
      </c>
      <c r="AB139" s="27"/>
    </row>
    <row r="140">
      <c r="A140" s="29">
        <v>2466.0</v>
      </c>
      <c r="B140" s="30">
        <v>1701.0</v>
      </c>
      <c r="C140" s="5">
        <v>19.0</v>
      </c>
      <c r="D140" s="6">
        <v>62.0</v>
      </c>
      <c r="E140" s="7">
        <v>41.0</v>
      </c>
      <c r="F140" s="8">
        <v>40.0</v>
      </c>
      <c r="G140" s="9">
        <v>279.0</v>
      </c>
      <c r="H140" s="10">
        <v>72.0</v>
      </c>
      <c r="I140" s="11">
        <v>13.0</v>
      </c>
      <c r="J140" s="12">
        <v>18.0</v>
      </c>
      <c r="K140" s="61">
        <v>90.0</v>
      </c>
      <c r="L140" s="62">
        <f t="shared" si="1"/>
        <v>41</v>
      </c>
      <c r="M140" s="63">
        <f t="shared" si="2"/>
        <v>40</v>
      </c>
      <c r="N140" s="63">
        <f t="shared" si="3"/>
        <v>13</v>
      </c>
      <c r="O140" s="63">
        <f t="shared" si="4"/>
        <v>72</v>
      </c>
      <c r="P140" s="63">
        <f t="shared" si="5"/>
        <v>78</v>
      </c>
      <c r="Q140" s="64">
        <f t="shared" si="6"/>
        <v>0.7547169811</v>
      </c>
      <c r="R140" s="64">
        <f t="shared" si="7"/>
        <v>0.48</v>
      </c>
      <c r="S140" s="65">
        <f t="shared" si="8"/>
        <v>0.5517241379</v>
      </c>
      <c r="T140" s="65">
        <f t="shared" si="9"/>
        <v>0.2610837438</v>
      </c>
      <c r="U140" s="66">
        <f t="shared" si="10"/>
        <v>0.3389830508</v>
      </c>
      <c r="V140" s="27">
        <f t="shared" si="11"/>
        <v>0.3480188608</v>
      </c>
      <c r="W140" s="27">
        <f t="shared" si="12"/>
        <v>0.2527912988</v>
      </c>
      <c r="X140" s="27">
        <f t="shared" si="13"/>
        <v>-0.7336887321</v>
      </c>
      <c r="Y140" s="27">
        <f t="shared" si="14"/>
        <v>-0.04227038289</v>
      </c>
      <c r="Z140" s="27">
        <f t="shared" si="15"/>
        <v>1.173907577</v>
      </c>
      <c r="AA140" s="27">
        <f t="shared" si="16"/>
        <v>-0.3692328055</v>
      </c>
      <c r="AB140" s="27"/>
    </row>
    <row r="141">
      <c r="A141" s="29">
        <v>2477.0</v>
      </c>
      <c r="B141" s="30">
        <v>1096.0</v>
      </c>
      <c r="C141" s="5">
        <v>22.0</v>
      </c>
      <c r="D141" s="6">
        <v>85.0</v>
      </c>
      <c r="E141" s="7">
        <v>38.0</v>
      </c>
      <c r="F141" s="8">
        <v>28.0</v>
      </c>
      <c r="G141" s="9">
        <v>227.0</v>
      </c>
      <c r="H141" s="10">
        <v>65.0</v>
      </c>
      <c r="I141" s="11">
        <v>6.0</v>
      </c>
      <c r="J141" s="12">
        <v>5.0</v>
      </c>
      <c r="K141" s="61">
        <v>68.0</v>
      </c>
      <c r="L141" s="62">
        <f t="shared" si="1"/>
        <v>29</v>
      </c>
      <c r="M141" s="63">
        <f t="shared" si="2"/>
        <v>28</v>
      </c>
      <c r="N141" s="63">
        <f t="shared" si="3"/>
        <v>6</v>
      </c>
      <c r="O141" s="63">
        <f t="shared" si="4"/>
        <v>65</v>
      </c>
      <c r="P141" s="63">
        <f t="shared" si="5"/>
        <v>65</v>
      </c>
      <c r="Q141" s="64">
        <f t="shared" si="6"/>
        <v>0.8235294118</v>
      </c>
      <c r="R141" s="64">
        <f t="shared" si="7"/>
        <v>0.5</v>
      </c>
      <c r="S141" s="65">
        <f t="shared" si="8"/>
        <v>0.5670731707</v>
      </c>
      <c r="T141" s="65">
        <f t="shared" si="9"/>
        <v>0.2073170732</v>
      </c>
      <c r="U141" s="66">
        <f t="shared" si="10"/>
        <v>0.3010752688</v>
      </c>
      <c r="V141" s="27">
        <f t="shared" si="11"/>
        <v>0.3178633109</v>
      </c>
      <c r="W141" s="27">
        <f t="shared" si="12"/>
        <v>0.2007323452</v>
      </c>
      <c r="X141" s="27">
        <f t="shared" si="13"/>
        <v>-0.7541000421</v>
      </c>
      <c r="Y141" s="27">
        <f t="shared" si="14"/>
        <v>-0.03449916111</v>
      </c>
      <c r="Z141" s="27">
        <f t="shared" si="15"/>
        <v>1.240132637</v>
      </c>
      <c r="AA141" s="27">
        <f t="shared" si="16"/>
        <v>-0.4009143741</v>
      </c>
      <c r="AB141" s="27"/>
    </row>
    <row r="142">
      <c r="A142" s="29">
        <v>2479.0</v>
      </c>
      <c r="B142" s="30">
        <v>2373.0</v>
      </c>
      <c r="C142" s="5">
        <v>23.0</v>
      </c>
      <c r="D142" s="6">
        <v>54.0</v>
      </c>
      <c r="E142" s="7">
        <v>17.0</v>
      </c>
      <c r="F142" s="8">
        <v>34.0</v>
      </c>
      <c r="G142" s="9">
        <v>116.0</v>
      </c>
      <c r="H142" s="10">
        <v>35.0</v>
      </c>
      <c r="I142" s="11">
        <v>38.0</v>
      </c>
      <c r="J142" s="12">
        <v>19.0</v>
      </c>
      <c r="K142" s="61">
        <v>59.0</v>
      </c>
      <c r="L142" s="62">
        <f t="shared" si="1"/>
        <v>36</v>
      </c>
      <c r="M142" s="63">
        <f t="shared" si="2"/>
        <v>34</v>
      </c>
      <c r="N142" s="63">
        <f t="shared" si="3"/>
        <v>38</v>
      </c>
      <c r="O142" s="63">
        <f t="shared" si="4"/>
        <v>35</v>
      </c>
      <c r="P142" s="63">
        <f t="shared" si="5"/>
        <v>59</v>
      </c>
      <c r="Q142" s="64">
        <f t="shared" si="6"/>
        <v>0.4722222222</v>
      </c>
      <c r="R142" s="64">
        <f t="shared" si="7"/>
        <v>0.3723404255</v>
      </c>
      <c r="S142" s="65">
        <f t="shared" si="8"/>
        <v>0.4156626506</v>
      </c>
      <c r="T142" s="65">
        <f t="shared" si="9"/>
        <v>0.4337349398</v>
      </c>
      <c r="U142" s="66">
        <f t="shared" si="10"/>
        <v>0.3655913978</v>
      </c>
      <c r="V142" s="27">
        <f t="shared" si="11"/>
        <v>0.3892249321</v>
      </c>
      <c r="W142" s="27">
        <f t="shared" si="12"/>
        <v>0.4199588114</v>
      </c>
      <c r="X142" s="27">
        <f t="shared" si="13"/>
        <v>-0.5527526932</v>
      </c>
      <c r="Y142" s="27">
        <f t="shared" si="14"/>
        <v>-0.05290537248</v>
      </c>
      <c r="Z142" s="27">
        <f t="shared" si="15"/>
        <v>0.6663032652</v>
      </c>
      <c r="AA142" s="27">
        <f t="shared" si="16"/>
        <v>-0.157890985</v>
      </c>
      <c r="AB142" s="27"/>
    </row>
    <row r="143">
      <c r="A143" s="29">
        <v>2480.0</v>
      </c>
      <c r="B143" s="30">
        <v>977.0</v>
      </c>
      <c r="C143" s="5">
        <v>7.0</v>
      </c>
      <c r="D143" s="6">
        <v>18.0</v>
      </c>
      <c r="E143" s="7">
        <v>16.0</v>
      </c>
      <c r="F143" s="8">
        <v>33.0</v>
      </c>
      <c r="G143" s="9">
        <v>85.0</v>
      </c>
      <c r="H143" s="10">
        <v>23.0</v>
      </c>
      <c r="I143" s="11">
        <v>16.0</v>
      </c>
      <c r="J143" s="12">
        <v>9.0</v>
      </c>
      <c r="K143" s="61">
        <v>30.0</v>
      </c>
      <c r="L143" s="62">
        <f t="shared" si="1"/>
        <v>33</v>
      </c>
      <c r="M143" s="63">
        <f t="shared" si="2"/>
        <v>33</v>
      </c>
      <c r="N143" s="63">
        <f t="shared" si="3"/>
        <v>16</v>
      </c>
      <c r="O143" s="63">
        <f t="shared" si="4"/>
        <v>23</v>
      </c>
      <c r="P143" s="63">
        <f t="shared" si="5"/>
        <v>32</v>
      </c>
      <c r="Q143" s="64">
        <f t="shared" si="6"/>
        <v>0.6734693878</v>
      </c>
      <c r="R143" s="64">
        <f t="shared" si="7"/>
        <v>0.4181818182</v>
      </c>
      <c r="S143" s="65">
        <f t="shared" si="8"/>
        <v>0.5384615385</v>
      </c>
      <c r="T143" s="65">
        <f t="shared" si="9"/>
        <v>0.4711538462</v>
      </c>
      <c r="U143" s="66">
        <f t="shared" si="10"/>
        <v>0.5076923077</v>
      </c>
      <c r="V143" s="27">
        <f t="shared" si="11"/>
        <v>0.5071090277</v>
      </c>
      <c r="W143" s="27">
        <f t="shared" si="12"/>
        <v>0.4561892324</v>
      </c>
      <c r="X143" s="27">
        <f t="shared" si="13"/>
        <v>-0.7160519838</v>
      </c>
      <c r="Y143" s="27">
        <f t="shared" si="14"/>
        <v>-0.07444778719</v>
      </c>
      <c r="Z143" s="27">
        <f t="shared" si="15"/>
        <v>1.118148052</v>
      </c>
      <c r="AA143" s="27">
        <f t="shared" si="16"/>
        <v>-0.3432403918</v>
      </c>
      <c r="AB143" s="27"/>
    </row>
    <row r="144">
      <c r="A144" s="29">
        <v>2600.0</v>
      </c>
      <c r="B144" s="30">
        <v>2809.0</v>
      </c>
      <c r="C144" s="5">
        <v>25.0</v>
      </c>
      <c r="D144" s="6">
        <v>39.0</v>
      </c>
      <c r="E144" s="7">
        <v>22.0</v>
      </c>
      <c r="F144" s="8">
        <v>105.0</v>
      </c>
      <c r="G144" s="9">
        <v>152.0</v>
      </c>
      <c r="H144" s="10">
        <v>77.0</v>
      </c>
      <c r="I144" s="11">
        <v>54.0</v>
      </c>
      <c r="J144" s="12">
        <v>39.0</v>
      </c>
      <c r="K144" s="61">
        <v>86.0</v>
      </c>
      <c r="L144" s="62">
        <f t="shared" si="1"/>
        <v>105</v>
      </c>
      <c r="M144" s="63">
        <f t="shared" si="2"/>
        <v>105</v>
      </c>
      <c r="N144" s="63">
        <f t="shared" si="3"/>
        <v>54</v>
      </c>
      <c r="O144" s="63">
        <f t="shared" si="4"/>
        <v>77</v>
      </c>
      <c r="P144" s="63">
        <f t="shared" si="5"/>
        <v>86</v>
      </c>
      <c r="Q144" s="64">
        <f t="shared" si="6"/>
        <v>0.6603773585</v>
      </c>
      <c r="R144" s="64">
        <f t="shared" si="7"/>
        <v>0.472392638</v>
      </c>
      <c r="S144" s="65">
        <f t="shared" si="8"/>
        <v>0.5652173913</v>
      </c>
      <c r="T144" s="65">
        <f t="shared" si="9"/>
        <v>0.4937888199</v>
      </c>
      <c r="U144" s="66">
        <f t="shared" si="10"/>
        <v>0.5497382199</v>
      </c>
      <c r="V144" s="27">
        <f t="shared" si="11"/>
        <v>0.546121531</v>
      </c>
      <c r="W144" s="27">
        <f t="shared" si="12"/>
        <v>0.4781052825</v>
      </c>
      <c r="X144" s="27">
        <f t="shared" si="13"/>
        <v>-0.7516322066</v>
      </c>
      <c r="Y144" s="27">
        <f t="shared" si="14"/>
        <v>-0.08190136392</v>
      </c>
      <c r="Z144" s="27">
        <f t="shared" si="15"/>
        <v>1.232029108</v>
      </c>
      <c r="AA144" s="27">
        <f t="shared" si="16"/>
        <v>-0.3969911952</v>
      </c>
      <c r="AB144" s="27"/>
    </row>
    <row r="145">
      <c r="A145" s="29">
        <v>2605.0</v>
      </c>
      <c r="B145" s="30">
        <v>1250.0</v>
      </c>
      <c r="C145" s="5">
        <v>33.0</v>
      </c>
      <c r="D145" s="6">
        <v>19.0</v>
      </c>
      <c r="E145" s="7">
        <v>25.0</v>
      </c>
      <c r="F145" s="8">
        <v>63.0</v>
      </c>
      <c r="G145" s="9">
        <v>79.0</v>
      </c>
      <c r="H145" s="10">
        <v>40.0</v>
      </c>
      <c r="I145" s="11">
        <v>32.0</v>
      </c>
      <c r="J145" s="12">
        <v>17.0</v>
      </c>
      <c r="K145" s="61">
        <v>46.0</v>
      </c>
      <c r="L145" s="62">
        <f t="shared" si="1"/>
        <v>63</v>
      </c>
      <c r="M145" s="63">
        <f t="shared" si="2"/>
        <v>63</v>
      </c>
      <c r="N145" s="63">
        <f t="shared" si="3"/>
        <v>32</v>
      </c>
      <c r="O145" s="63">
        <f t="shared" si="4"/>
        <v>40</v>
      </c>
      <c r="P145" s="63">
        <f t="shared" si="5"/>
        <v>75</v>
      </c>
      <c r="Q145" s="64">
        <f t="shared" si="6"/>
        <v>0.6631578947</v>
      </c>
      <c r="R145" s="64">
        <f t="shared" si="7"/>
        <v>0.347826087</v>
      </c>
      <c r="S145" s="65">
        <f t="shared" si="8"/>
        <v>0.4904761905</v>
      </c>
      <c r="T145" s="65">
        <f t="shared" si="9"/>
        <v>0.4523809524</v>
      </c>
      <c r="U145" s="66">
        <f t="shared" si="10"/>
        <v>0.4565217391</v>
      </c>
      <c r="V145" s="27">
        <f t="shared" si="11"/>
        <v>0.4555007428</v>
      </c>
      <c r="W145" s="27">
        <f t="shared" si="12"/>
        <v>0.4380125963</v>
      </c>
      <c r="X145" s="27">
        <f t="shared" si="13"/>
        <v>-0.6522405485</v>
      </c>
      <c r="Y145" s="27">
        <f t="shared" si="14"/>
        <v>-0.06511133588</v>
      </c>
      <c r="Z145" s="27">
        <f t="shared" si="15"/>
        <v>0.9277389623</v>
      </c>
      <c r="AA145" s="27">
        <f t="shared" si="16"/>
        <v>-0.2594108375</v>
      </c>
      <c r="AB145" s="27"/>
    </row>
    <row r="146">
      <c r="A146" s="29">
        <v>2606.0</v>
      </c>
      <c r="B146" s="30">
        <v>2924.0</v>
      </c>
      <c r="C146" s="5">
        <v>35.0</v>
      </c>
      <c r="D146" s="6">
        <v>66.0</v>
      </c>
      <c r="E146" s="7">
        <v>33.0</v>
      </c>
      <c r="F146" s="8">
        <v>116.0</v>
      </c>
      <c r="G146" s="9">
        <v>228.0</v>
      </c>
      <c r="H146" s="10">
        <v>59.0</v>
      </c>
      <c r="I146" s="11">
        <v>44.0</v>
      </c>
      <c r="J146" s="12">
        <v>20.0</v>
      </c>
      <c r="K146" s="61">
        <v>100.0</v>
      </c>
      <c r="L146" s="62">
        <f t="shared" si="1"/>
        <v>116</v>
      </c>
      <c r="M146" s="63">
        <f t="shared" si="2"/>
        <v>116</v>
      </c>
      <c r="N146" s="63">
        <f t="shared" si="3"/>
        <v>44</v>
      </c>
      <c r="O146" s="63">
        <f t="shared" si="4"/>
        <v>59</v>
      </c>
      <c r="P146" s="63">
        <f t="shared" si="5"/>
        <v>88</v>
      </c>
      <c r="Q146" s="64">
        <f t="shared" si="6"/>
        <v>0.725</v>
      </c>
      <c r="R146" s="64">
        <f t="shared" si="7"/>
        <v>0.4013605442</v>
      </c>
      <c r="S146" s="65">
        <f t="shared" si="8"/>
        <v>0.5700325733</v>
      </c>
      <c r="T146" s="65">
        <f t="shared" si="9"/>
        <v>0.5211726384</v>
      </c>
      <c r="U146" s="66">
        <f t="shared" si="10"/>
        <v>0.568627451</v>
      </c>
      <c r="V146" s="27">
        <f t="shared" si="11"/>
        <v>0.5718022786</v>
      </c>
      <c r="W146" s="27">
        <f t="shared" si="12"/>
        <v>0.5046193463</v>
      </c>
      <c r="X146" s="27">
        <f t="shared" si="13"/>
        <v>-0.7580354877</v>
      </c>
      <c r="Y146" s="27">
        <f t="shared" si="14"/>
        <v>-0.0871797553</v>
      </c>
      <c r="Z146" s="27">
        <f t="shared" si="15"/>
        <v>1.25311025</v>
      </c>
      <c r="AA146" s="27">
        <f t="shared" si="16"/>
        <v>-0.4072239813</v>
      </c>
      <c r="AB146" s="27"/>
    </row>
    <row r="147">
      <c r="A147" s="29">
        <v>2611.0</v>
      </c>
      <c r="B147" s="30">
        <v>1957.0</v>
      </c>
      <c r="C147" s="5">
        <v>21.0</v>
      </c>
      <c r="D147" s="6">
        <v>29.0</v>
      </c>
      <c r="E147" s="7">
        <v>26.0</v>
      </c>
      <c r="F147" s="8">
        <v>45.0</v>
      </c>
      <c r="G147" s="9">
        <v>102.0</v>
      </c>
      <c r="H147" s="10">
        <v>37.0</v>
      </c>
      <c r="I147" s="11">
        <v>28.0</v>
      </c>
      <c r="J147" s="12">
        <v>15.0</v>
      </c>
      <c r="K147" s="61">
        <v>44.0</v>
      </c>
      <c r="L147" s="62">
        <f t="shared" si="1"/>
        <v>45</v>
      </c>
      <c r="M147" s="63">
        <f t="shared" si="2"/>
        <v>45</v>
      </c>
      <c r="N147" s="63">
        <f t="shared" si="3"/>
        <v>28</v>
      </c>
      <c r="O147" s="63">
        <f t="shared" si="4"/>
        <v>37</v>
      </c>
      <c r="P147" s="63">
        <f t="shared" si="5"/>
        <v>62</v>
      </c>
      <c r="Q147" s="64">
        <f t="shared" si="6"/>
        <v>0.6164383562</v>
      </c>
      <c r="R147" s="64">
        <f t="shared" si="7"/>
        <v>0.3737373737</v>
      </c>
      <c r="S147" s="65">
        <f t="shared" si="8"/>
        <v>0.476744186</v>
      </c>
      <c r="T147" s="65">
        <f t="shared" si="9"/>
        <v>0.4244186047</v>
      </c>
      <c r="U147" s="66">
        <f t="shared" si="10"/>
        <v>0.4205607477</v>
      </c>
      <c r="V147" s="27">
        <f t="shared" si="11"/>
        <v>0.4223853154</v>
      </c>
      <c r="W147" s="27">
        <f t="shared" si="12"/>
        <v>0.4109383783</v>
      </c>
      <c r="X147" s="27">
        <f t="shared" si="13"/>
        <v>-0.6339795803</v>
      </c>
      <c r="Y147" s="27">
        <f t="shared" si="14"/>
        <v>-0.05937644392</v>
      </c>
      <c r="Z147" s="27">
        <f t="shared" si="15"/>
        <v>0.8765178142</v>
      </c>
      <c r="AA147" s="27">
        <f t="shared" si="16"/>
        <v>-0.238226759</v>
      </c>
      <c r="AB147" s="27"/>
    </row>
    <row r="148">
      <c r="A148" s="29">
        <v>2614.0</v>
      </c>
      <c r="B148" s="30">
        <v>2967.0</v>
      </c>
      <c r="C148" s="5">
        <v>43.0</v>
      </c>
      <c r="D148" s="6">
        <v>36.0</v>
      </c>
      <c r="E148" s="7">
        <v>36.0</v>
      </c>
      <c r="F148" s="8">
        <v>106.0</v>
      </c>
      <c r="G148" s="9">
        <v>140.0</v>
      </c>
      <c r="H148" s="10">
        <v>88.0</v>
      </c>
      <c r="I148" s="11">
        <v>67.0</v>
      </c>
      <c r="J148" s="12">
        <v>52.0</v>
      </c>
      <c r="K148" s="61">
        <v>80.0</v>
      </c>
      <c r="L148" s="62">
        <f t="shared" si="1"/>
        <v>106</v>
      </c>
      <c r="M148" s="63">
        <f t="shared" si="2"/>
        <v>106</v>
      </c>
      <c r="N148" s="63">
        <f t="shared" si="3"/>
        <v>67</v>
      </c>
      <c r="O148" s="63">
        <f t="shared" si="4"/>
        <v>88</v>
      </c>
      <c r="P148" s="63">
        <f t="shared" si="5"/>
        <v>131</v>
      </c>
      <c r="Q148" s="64">
        <f t="shared" si="6"/>
        <v>0.612716763</v>
      </c>
      <c r="R148" s="64">
        <f t="shared" si="7"/>
        <v>0.401826484</v>
      </c>
      <c r="S148" s="65">
        <f t="shared" si="8"/>
        <v>0.4948979592</v>
      </c>
      <c r="T148" s="65">
        <f t="shared" si="9"/>
        <v>0.4413265306</v>
      </c>
      <c r="U148" s="66">
        <f t="shared" si="10"/>
        <v>0.447257384</v>
      </c>
      <c r="V148" s="27">
        <f t="shared" si="11"/>
        <v>0.4496593313</v>
      </c>
      <c r="W148" s="27">
        <f t="shared" si="12"/>
        <v>0.427309281</v>
      </c>
      <c r="X148" s="27">
        <f t="shared" si="13"/>
        <v>-0.6581206644</v>
      </c>
      <c r="Y148" s="27">
        <f t="shared" si="14"/>
        <v>-0.06409292093</v>
      </c>
      <c r="Z148" s="27">
        <f t="shared" si="15"/>
        <v>0.9445419737</v>
      </c>
      <c r="AA148" s="27">
        <f t="shared" si="16"/>
        <v>-0.2664902441</v>
      </c>
      <c r="AB148" s="27"/>
    </row>
    <row r="149">
      <c r="A149" s="29">
        <v>2622.0</v>
      </c>
      <c r="B149" s="30">
        <v>1666.0</v>
      </c>
      <c r="C149" s="5">
        <v>24.0</v>
      </c>
      <c r="D149" s="6">
        <v>24.0</v>
      </c>
      <c r="E149" s="7">
        <v>37.0</v>
      </c>
      <c r="F149" s="8">
        <v>119.0</v>
      </c>
      <c r="G149" s="9">
        <v>125.0</v>
      </c>
      <c r="H149" s="10">
        <v>59.0</v>
      </c>
      <c r="I149" s="11">
        <v>43.0</v>
      </c>
      <c r="J149" s="12">
        <v>37.0</v>
      </c>
      <c r="K149" s="61">
        <v>76.0</v>
      </c>
      <c r="L149" s="62">
        <f t="shared" si="1"/>
        <v>119</v>
      </c>
      <c r="M149" s="63">
        <f t="shared" si="2"/>
        <v>119</v>
      </c>
      <c r="N149" s="63">
        <f t="shared" si="3"/>
        <v>43</v>
      </c>
      <c r="O149" s="63">
        <f t="shared" si="4"/>
        <v>59</v>
      </c>
      <c r="P149" s="63">
        <f t="shared" si="5"/>
        <v>98</v>
      </c>
      <c r="Q149" s="64">
        <f t="shared" si="6"/>
        <v>0.7345679012</v>
      </c>
      <c r="R149" s="64">
        <f t="shared" si="7"/>
        <v>0.3757961783</v>
      </c>
      <c r="S149" s="65">
        <f t="shared" si="8"/>
        <v>0.5579937304</v>
      </c>
      <c r="T149" s="65">
        <f t="shared" si="9"/>
        <v>0.5078369906</v>
      </c>
      <c r="U149" s="66">
        <f t="shared" si="10"/>
        <v>0.5483870968</v>
      </c>
      <c r="V149" s="27">
        <f t="shared" si="11"/>
        <v>0.5518131443</v>
      </c>
      <c r="W149" s="27">
        <f t="shared" si="12"/>
        <v>0.4917072604</v>
      </c>
      <c r="X149" s="27">
        <f t="shared" si="13"/>
        <v>-0.7420261041</v>
      </c>
      <c r="Y149" s="27">
        <f t="shared" si="14"/>
        <v>-0.08315493263</v>
      </c>
      <c r="Z149" s="27">
        <f t="shared" si="15"/>
        <v>1.200738883</v>
      </c>
      <c r="AA149" s="27">
        <f t="shared" si="16"/>
        <v>-0.3819638689</v>
      </c>
      <c r="AB149" s="27"/>
    </row>
    <row r="150">
      <c r="A150" s="29">
        <v>2633.0</v>
      </c>
      <c r="B150" s="30">
        <v>2528.0</v>
      </c>
      <c r="C150" s="5">
        <v>36.0</v>
      </c>
      <c r="D150" s="6">
        <v>65.0</v>
      </c>
      <c r="E150" s="7">
        <v>26.0</v>
      </c>
      <c r="F150" s="8">
        <v>120.0</v>
      </c>
      <c r="G150" s="9">
        <v>263.0</v>
      </c>
      <c r="H150" s="10">
        <v>74.0</v>
      </c>
      <c r="I150" s="11">
        <v>66.0</v>
      </c>
      <c r="J150" s="12">
        <v>21.0</v>
      </c>
      <c r="K150" s="61">
        <v>151.0</v>
      </c>
      <c r="L150" s="62">
        <f t="shared" si="1"/>
        <v>119</v>
      </c>
      <c r="M150" s="63">
        <f t="shared" si="2"/>
        <v>120</v>
      </c>
      <c r="N150" s="63">
        <f t="shared" si="3"/>
        <v>66</v>
      </c>
      <c r="O150" s="63">
        <f t="shared" si="4"/>
        <v>74</v>
      </c>
      <c r="P150" s="63">
        <f t="shared" si="5"/>
        <v>83</v>
      </c>
      <c r="Q150" s="64">
        <f t="shared" si="6"/>
        <v>0.6451612903</v>
      </c>
      <c r="R150" s="64">
        <f t="shared" si="7"/>
        <v>0.4713375796</v>
      </c>
      <c r="S150" s="65">
        <f t="shared" si="8"/>
        <v>0.5655976676</v>
      </c>
      <c r="T150" s="65">
        <f t="shared" si="9"/>
        <v>0.5422740525</v>
      </c>
      <c r="U150" s="66">
        <f t="shared" si="10"/>
        <v>0.5911330049</v>
      </c>
      <c r="V150" s="27">
        <f t="shared" si="11"/>
        <v>0.5853152171</v>
      </c>
      <c r="W150" s="27">
        <f t="shared" si="12"/>
        <v>0.5250505451</v>
      </c>
      <c r="X150" s="27">
        <f t="shared" si="13"/>
        <v>-0.7521379022</v>
      </c>
      <c r="Y150" s="27">
        <f t="shared" si="14"/>
        <v>-0.09000379035</v>
      </c>
      <c r="Z150" s="27">
        <f t="shared" si="15"/>
        <v>1.233687476</v>
      </c>
      <c r="AA150" s="27">
        <f t="shared" si="16"/>
        <v>-0.3977930174</v>
      </c>
      <c r="AB150" s="27"/>
    </row>
    <row r="151">
      <c r="A151" s="29">
        <v>2643.0</v>
      </c>
      <c r="B151" s="30">
        <v>1922.0</v>
      </c>
      <c r="C151" s="5">
        <v>38.0</v>
      </c>
      <c r="D151" s="6">
        <v>44.0</v>
      </c>
      <c r="E151" s="7">
        <v>28.0</v>
      </c>
      <c r="F151" s="8">
        <v>161.0</v>
      </c>
      <c r="G151" s="9">
        <v>178.0</v>
      </c>
      <c r="H151" s="10">
        <v>78.0</v>
      </c>
      <c r="I151" s="11">
        <v>51.0</v>
      </c>
      <c r="J151" s="12">
        <v>34.0</v>
      </c>
      <c r="K151" s="61">
        <v>120.0</v>
      </c>
      <c r="L151" s="62">
        <f t="shared" si="1"/>
        <v>162</v>
      </c>
      <c r="M151" s="63">
        <f t="shared" si="2"/>
        <v>161</v>
      </c>
      <c r="N151" s="63">
        <f t="shared" si="3"/>
        <v>51</v>
      </c>
      <c r="O151" s="63">
        <f t="shared" si="4"/>
        <v>78</v>
      </c>
      <c r="P151" s="63">
        <f t="shared" si="5"/>
        <v>100</v>
      </c>
      <c r="Q151" s="64">
        <f t="shared" si="6"/>
        <v>0.7594339623</v>
      </c>
      <c r="R151" s="64">
        <f t="shared" si="7"/>
        <v>0.4382022472</v>
      </c>
      <c r="S151" s="65">
        <f t="shared" si="8"/>
        <v>0.6128205128</v>
      </c>
      <c r="T151" s="65">
        <f t="shared" si="9"/>
        <v>0.5435897436</v>
      </c>
      <c r="U151" s="66">
        <f t="shared" si="10"/>
        <v>0.6168582375</v>
      </c>
      <c r="V151" s="27">
        <f t="shared" si="11"/>
        <v>0.6224583254</v>
      </c>
      <c r="W151" s="27">
        <f t="shared" si="12"/>
        <v>0.5263244477</v>
      </c>
      <c r="X151" s="27">
        <f t="shared" si="13"/>
        <v>-0.814935353</v>
      </c>
      <c r="Y151" s="27">
        <f t="shared" si="14"/>
        <v>-0.09775498493</v>
      </c>
      <c r="Z151" s="27">
        <f t="shared" si="15"/>
        <v>1.448293308</v>
      </c>
      <c r="AA151" s="27">
        <f t="shared" si="16"/>
        <v>-0.5059809984</v>
      </c>
      <c r="AB151" s="27"/>
    </row>
    <row r="152">
      <c r="A152" s="29">
        <v>2644.0</v>
      </c>
      <c r="B152" s="30">
        <v>2616.0</v>
      </c>
      <c r="C152" s="5">
        <v>78.0</v>
      </c>
      <c r="D152" s="6">
        <v>40.0</v>
      </c>
      <c r="E152" s="7">
        <v>60.0</v>
      </c>
      <c r="F152" s="8">
        <v>200.0</v>
      </c>
      <c r="G152" s="9">
        <v>224.0</v>
      </c>
      <c r="H152" s="10">
        <v>96.0</v>
      </c>
      <c r="I152" s="11">
        <v>82.0</v>
      </c>
      <c r="J152" s="12">
        <v>51.0</v>
      </c>
      <c r="K152" s="61">
        <v>99.0</v>
      </c>
      <c r="L152" s="62">
        <f t="shared" si="1"/>
        <v>200</v>
      </c>
      <c r="M152" s="63">
        <f t="shared" si="2"/>
        <v>200</v>
      </c>
      <c r="N152" s="63">
        <f t="shared" si="3"/>
        <v>82</v>
      </c>
      <c r="O152" s="63">
        <f t="shared" si="4"/>
        <v>96</v>
      </c>
      <c r="P152" s="63">
        <f t="shared" si="5"/>
        <v>189</v>
      </c>
      <c r="Q152" s="64">
        <f t="shared" si="6"/>
        <v>0.7092198582</v>
      </c>
      <c r="R152" s="64">
        <f t="shared" si="7"/>
        <v>0.3368421053</v>
      </c>
      <c r="S152" s="65">
        <f t="shared" si="8"/>
        <v>0.5220458554</v>
      </c>
      <c r="T152" s="65">
        <f t="shared" si="9"/>
        <v>0.4973544974</v>
      </c>
      <c r="U152" s="66">
        <f t="shared" si="10"/>
        <v>0.5141388175</v>
      </c>
      <c r="V152" s="27">
        <f t="shared" si="11"/>
        <v>0.5158710409</v>
      </c>
      <c r="W152" s="27">
        <f t="shared" si="12"/>
        <v>0.4815577082</v>
      </c>
      <c r="X152" s="27">
        <f t="shared" si="13"/>
        <v>-0.6942222307</v>
      </c>
      <c r="Y152" s="27">
        <f t="shared" si="14"/>
        <v>-0.07619194617</v>
      </c>
      <c r="Z152" s="27">
        <f t="shared" si="15"/>
        <v>1.051010949</v>
      </c>
      <c r="AA152" s="27">
        <f t="shared" si="16"/>
        <v>-0.3127953458</v>
      </c>
      <c r="AB152" s="27"/>
    </row>
    <row r="153">
      <c r="A153" s="29">
        <v>2651.0</v>
      </c>
      <c r="B153" s="30">
        <v>2828.0</v>
      </c>
      <c r="C153" s="5">
        <v>39.0</v>
      </c>
      <c r="D153" s="6">
        <v>71.0</v>
      </c>
      <c r="E153" s="7">
        <v>34.0</v>
      </c>
      <c r="F153" s="8">
        <v>117.0</v>
      </c>
      <c r="G153" s="9">
        <v>224.0</v>
      </c>
      <c r="H153" s="10">
        <v>70.0</v>
      </c>
      <c r="I153" s="11">
        <v>52.0</v>
      </c>
      <c r="J153" s="12">
        <v>38.0</v>
      </c>
      <c r="K153" s="61">
        <v>72.0</v>
      </c>
      <c r="L153" s="62">
        <f t="shared" si="1"/>
        <v>117</v>
      </c>
      <c r="M153" s="63">
        <f t="shared" si="2"/>
        <v>117</v>
      </c>
      <c r="N153" s="63">
        <f t="shared" si="3"/>
        <v>52</v>
      </c>
      <c r="O153" s="63">
        <f t="shared" si="4"/>
        <v>70</v>
      </c>
      <c r="P153" s="63">
        <f t="shared" si="5"/>
        <v>111</v>
      </c>
      <c r="Q153" s="64">
        <f t="shared" si="6"/>
        <v>0.6923076923</v>
      </c>
      <c r="R153" s="64">
        <f t="shared" si="7"/>
        <v>0.3867403315</v>
      </c>
      <c r="S153" s="65">
        <f t="shared" si="8"/>
        <v>0.5342857143</v>
      </c>
      <c r="T153" s="65">
        <f t="shared" si="9"/>
        <v>0.4828571429</v>
      </c>
      <c r="U153" s="66">
        <f t="shared" si="10"/>
        <v>0.5131578947</v>
      </c>
      <c r="V153" s="27">
        <f t="shared" si="11"/>
        <v>0.5133844658</v>
      </c>
      <c r="W153" s="27">
        <f t="shared" si="12"/>
        <v>0.4675208133</v>
      </c>
      <c r="X153" s="27">
        <f t="shared" si="13"/>
        <v>-0.7104989276</v>
      </c>
      <c r="Y153" s="27">
        <f t="shared" si="14"/>
        <v>-0.07570535281</v>
      </c>
      <c r="Z153" s="27">
        <f t="shared" si="15"/>
        <v>1.100872595</v>
      </c>
      <c r="AA153" s="27">
        <f t="shared" si="16"/>
        <v>-0.335316568</v>
      </c>
      <c r="AB153" s="27"/>
    </row>
    <row r="154">
      <c r="A154" s="29">
        <v>2654.0</v>
      </c>
      <c r="B154" s="30">
        <v>2303.0</v>
      </c>
      <c r="C154" s="5">
        <v>41.0</v>
      </c>
      <c r="D154" s="6">
        <v>60.0</v>
      </c>
      <c r="E154" s="7">
        <v>27.0</v>
      </c>
      <c r="F154" s="8">
        <v>168.0</v>
      </c>
      <c r="G154" s="9">
        <v>223.0</v>
      </c>
      <c r="H154" s="10">
        <v>95.0</v>
      </c>
      <c r="I154" s="11">
        <v>70.0</v>
      </c>
      <c r="J154" s="12">
        <v>24.0</v>
      </c>
      <c r="K154" s="61">
        <v>103.0</v>
      </c>
      <c r="L154" s="62">
        <f t="shared" si="1"/>
        <v>167</v>
      </c>
      <c r="M154" s="63">
        <f t="shared" si="2"/>
        <v>168</v>
      </c>
      <c r="N154" s="63">
        <f t="shared" si="3"/>
        <v>70</v>
      </c>
      <c r="O154" s="63">
        <f t="shared" si="4"/>
        <v>95</v>
      </c>
      <c r="P154" s="63">
        <f t="shared" si="5"/>
        <v>92</v>
      </c>
      <c r="Q154" s="64">
        <f t="shared" si="6"/>
        <v>0.7058823529</v>
      </c>
      <c r="R154" s="64">
        <f t="shared" si="7"/>
        <v>0.5080213904</v>
      </c>
      <c r="S154" s="65">
        <f t="shared" si="8"/>
        <v>0.6188235294</v>
      </c>
      <c r="T154" s="65">
        <f t="shared" si="9"/>
        <v>0.56</v>
      </c>
      <c r="U154" s="66">
        <f t="shared" si="10"/>
        <v>0.6461538462</v>
      </c>
      <c r="V154" s="27">
        <f t="shared" si="11"/>
        <v>0.6399245511</v>
      </c>
      <c r="W154" s="27">
        <f t="shared" si="12"/>
        <v>0.5422134876</v>
      </c>
      <c r="X154" s="27">
        <f t="shared" si="13"/>
        <v>-0.8229182294</v>
      </c>
      <c r="Y154" s="27">
        <f t="shared" si="14"/>
        <v>-0.1016925671</v>
      </c>
      <c r="Z154" s="27">
        <f t="shared" si="15"/>
        <v>1.476806425</v>
      </c>
      <c r="AA154" s="27">
        <f t="shared" si="16"/>
        <v>-0.5209964706</v>
      </c>
      <c r="AB154" s="27"/>
    </row>
    <row r="155">
      <c r="A155" s="29">
        <v>2662.0</v>
      </c>
      <c r="B155" s="30">
        <v>2347.0</v>
      </c>
      <c r="C155" s="5">
        <v>26.0</v>
      </c>
      <c r="D155" s="6">
        <v>39.0</v>
      </c>
      <c r="E155" s="7">
        <v>32.0</v>
      </c>
      <c r="F155" s="8">
        <v>83.0</v>
      </c>
      <c r="G155" s="9">
        <v>157.0</v>
      </c>
      <c r="H155" s="10">
        <v>72.0</v>
      </c>
      <c r="I155" s="11">
        <v>33.0</v>
      </c>
      <c r="J155" s="12">
        <v>18.0</v>
      </c>
      <c r="K155" s="61">
        <v>56.0</v>
      </c>
      <c r="L155" s="62">
        <f t="shared" si="1"/>
        <v>83</v>
      </c>
      <c r="M155" s="63">
        <f t="shared" si="2"/>
        <v>83</v>
      </c>
      <c r="N155" s="63">
        <f t="shared" si="3"/>
        <v>33</v>
      </c>
      <c r="O155" s="63">
        <f t="shared" si="4"/>
        <v>72</v>
      </c>
      <c r="P155" s="63">
        <f t="shared" si="5"/>
        <v>76</v>
      </c>
      <c r="Q155" s="64">
        <f t="shared" si="6"/>
        <v>0.7155172414</v>
      </c>
      <c r="R155" s="64">
        <f t="shared" si="7"/>
        <v>0.4864864865</v>
      </c>
      <c r="S155" s="65">
        <f t="shared" si="8"/>
        <v>0.5871212121</v>
      </c>
      <c r="T155" s="65">
        <f t="shared" si="9"/>
        <v>0.4393939394</v>
      </c>
      <c r="U155" s="66">
        <f t="shared" si="10"/>
        <v>0.5220125786</v>
      </c>
      <c r="V155" s="27">
        <f t="shared" si="11"/>
        <v>0.5198984957</v>
      </c>
      <c r="W155" s="27">
        <f t="shared" si="12"/>
        <v>0.425438072</v>
      </c>
      <c r="X155" s="27">
        <f t="shared" si="13"/>
        <v>-0.7807601446</v>
      </c>
      <c r="Y155" s="27">
        <f t="shared" si="14"/>
        <v>-0.07570354188</v>
      </c>
      <c r="Z155" s="27">
        <f t="shared" si="15"/>
        <v>1.329368791</v>
      </c>
      <c r="AA155" s="27">
        <f t="shared" si="16"/>
        <v>-0.4449565865</v>
      </c>
      <c r="AB155" s="27"/>
    </row>
    <row r="156">
      <c r="A156" s="29">
        <v>2663.0</v>
      </c>
      <c r="B156" s="30">
        <v>2253.0</v>
      </c>
      <c r="C156" s="5">
        <v>36.0</v>
      </c>
      <c r="D156" s="6">
        <v>44.0</v>
      </c>
      <c r="E156" s="7">
        <v>43.0</v>
      </c>
      <c r="F156" s="8">
        <v>150.0</v>
      </c>
      <c r="G156" s="9">
        <v>169.0</v>
      </c>
      <c r="H156" s="10">
        <v>105.0</v>
      </c>
      <c r="I156" s="11">
        <v>80.0</v>
      </c>
      <c r="J156" s="12">
        <v>41.0</v>
      </c>
      <c r="K156" s="61">
        <v>107.0</v>
      </c>
      <c r="L156" s="62">
        <f t="shared" si="1"/>
        <v>149</v>
      </c>
      <c r="M156" s="63">
        <f t="shared" si="2"/>
        <v>150</v>
      </c>
      <c r="N156" s="63">
        <f t="shared" si="3"/>
        <v>80</v>
      </c>
      <c r="O156" s="63">
        <f t="shared" si="4"/>
        <v>105</v>
      </c>
      <c r="P156" s="63">
        <f t="shared" si="5"/>
        <v>120</v>
      </c>
      <c r="Q156" s="64">
        <f t="shared" si="6"/>
        <v>0.652173913</v>
      </c>
      <c r="R156" s="64">
        <f t="shared" si="7"/>
        <v>0.4666666667</v>
      </c>
      <c r="S156" s="65">
        <f t="shared" si="8"/>
        <v>0.5604395604</v>
      </c>
      <c r="T156" s="65">
        <f t="shared" si="9"/>
        <v>0.5054945055</v>
      </c>
      <c r="U156" s="66">
        <f t="shared" si="10"/>
        <v>0.5555555556</v>
      </c>
      <c r="V156" s="27">
        <f t="shared" si="11"/>
        <v>0.551817906</v>
      </c>
      <c r="W156" s="27">
        <f t="shared" si="12"/>
        <v>0.4894391764</v>
      </c>
      <c r="X156" s="27">
        <f t="shared" si="13"/>
        <v>-0.7452785954</v>
      </c>
      <c r="Y156" s="27">
        <f t="shared" si="14"/>
        <v>-0.08313417445</v>
      </c>
      <c r="Z156" s="27">
        <f t="shared" si="15"/>
        <v>1.211288248</v>
      </c>
      <c r="AA156" s="27">
        <f t="shared" si="16"/>
        <v>-0.3870086547</v>
      </c>
      <c r="AB156" s="27"/>
    </row>
    <row r="157">
      <c r="A157" s="29">
        <v>2666.0</v>
      </c>
      <c r="B157" s="30">
        <v>2169.0</v>
      </c>
      <c r="C157" s="5">
        <v>22.0</v>
      </c>
      <c r="D157" s="6">
        <v>47.0</v>
      </c>
      <c r="E157" s="7">
        <v>30.0</v>
      </c>
      <c r="F157" s="8">
        <v>64.0</v>
      </c>
      <c r="G157" s="9">
        <v>116.0</v>
      </c>
      <c r="H157" s="10">
        <v>47.0</v>
      </c>
      <c r="I157" s="11">
        <v>20.0</v>
      </c>
      <c r="J157" s="12">
        <v>24.0</v>
      </c>
      <c r="K157" s="61">
        <v>74.0</v>
      </c>
      <c r="L157" s="62">
        <f t="shared" si="1"/>
        <v>64</v>
      </c>
      <c r="M157" s="63">
        <f t="shared" si="2"/>
        <v>64</v>
      </c>
      <c r="N157" s="63">
        <f t="shared" si="3"/>
        <v>20</v>
      </c>
      <c r="O157" s="63">
        <f t="shared" si="4"/>
        <v>47</v>
      </c>
      <c r="P157" s="63">
        <f t="shared" si="5"/>
        <v>76</v>
      </c>
      <c r="Q157" s="64">
        <f t="shared" si="6"/>
        <v>0.7619047619</v>
      </c>
      <c r="R157" s="64">
        <f t="shared" si="7"/>
        <v>0.3821138211</v>
      </c>
      <c r="S157" s="65">
        <f t="shared" si="8"/>
        <v>0.5362318841</v>
      </c>
      <c r="T157" s="65">
        <f t="shared" si="9"/>
        <v>0.4057971014</v>
      </c>
      <c r="U157" s="66">
        <f t="shared" si="10"/>
        <v>0.4571428571</v>
      </c>
      <c r="V157" s="27">
        <f t="shared" si="11"/>
        <v>0.4523911451</v>
      </c>
      <c r="W157" s="27">
        <f t="shared" si="12"/>
        <v>0.3929083244</v>
      </c>
      <c r="X157" s="27">
        <f t="shared" si="13"/>
        <v>-0.7130869652</v>
      </c>
      <c r="Y157" s="27">
        <f t="shared" si="14"/>
        <v>-0.06385515144</v>
      </c>
      <c r="Z157" s="27">
        <f t="shared" si="15"/>
        <v>1.108907199</v>
      </c>
      <c r="AA157" s="27">
        <f t="shared" si="16"/>
        <v>-0.3389941673</v>
      </c>
      <c r="AB157" s="27"/>
    </row>
    <row r="158">
      <c r="A158" s="29">
        <v>2682.0</v>
      </c>
      <c r="B158" s="30">
        <v>2336.0</v>
      </c>
      <c r="C158" s="5">
        <v>42.0</v>
      </c>
      <c r="D158" s="6">
        <v>43.0</v>
      </c>
      <c r="E158" s="7">
        <v>27.0</v>
      </c>
      <c r="F158" s="8">
        <v>142.0</v>
      </c>
      <c r="G158" s="9">
        <v>135.0</v>
      </c>
      <c r="H158" s="10">
        <v>67.0</v>
      </c>
      <c r="I158" s="11">
        <v>94.0</v>
      </c>
      <c r="J158" s="12">
        <v>26.0</v>
      </c>
      <c r="K158" s="61">
        <v>68.0</v>
      </c>
      <c r="L158" s="62">
        <f t="shared" si="1"/>
        <v>142</v>
      </c>
      <c r="M158" s="63">
        <f t="shared" si="2"/>
        <v>142</v>
      </c>
      <c r="N158" s="63">
        <f t="shared" si="3"/>
        <v>94</v>
      </c>
      <c r="O158" s="63">
        <f t="shared" si="4"/>
        <v>67</v>
      </c>
      <c r="P158" s="63">
        <f t="shared" si="5"/>
        <v>95</v>
      </c>
      <c r="Q158" s="64">
        <f t="shared" si="6"/>
        <v>0.6016949153</v>
      </c>
      <c r="R158" s="64">
        <f t="shared" si="7"/>
        <v>0.4135802469</v>
      </c>
      <c r="S158" s="65">
        <f t="shared" si="8"/>
        <v>0.5251256281</v>
      </c>
      <c r="T158" s="65">
        <f t="shared" si="9"/>
        <v>0.5929648241</v>
      </c>
      <c r="U158" s="66">
        <f t="shared" si="10"/>
        <v>0.5991561181</v>
      </c>
      <c r="V158" s="27">
        <f t="shared" si="11"/>
        <v>0.5960348873</v>
      </c>
      <c r="W158" s="27">
        <f t="shared" si="12"/>
        <v>0.5741312952</v>
      </c>
      <c r="X158" s="27">
        <f t="shared" si="13"/>
        <v>-0.6983177458</v>
      </c>
      <c r="Y158" s="27">
        <f t="shared" si="14"/>
        <v>-0.0913748149</v>
      </c>
      <c r="Z158" s="27">
        <f t="shared" si="15"/>
        <v>1.063448258</v>
      </c>
      <c r="AA158" s="27">
        <f t="shared" si="16"/>
        <v>-0.3183640113</v>
      </c>
      <c r="AB158" s="27"/>
    </row>
    <row r="159">
      <c r="A159" s="29">
        <v>2695.0</v>
      </c>
      <c r="B159" s="30">
        <v>2438.0</v>
      </c>
      <c r="C159" s="5">
        <v>44.0</v>
      </c>
      <c r="D159" s="6">
        <v>46.0</v>
      </c>
      <c r="E159" s="7">
        <v>41.0</v>
      </c>
      <c r="F159" s="8">
        <v>108.0</v>
      </c>
      <c r="G159" s="9">
        <v>171.0</v>
      </c>
      <c r="H159" s="10">
        <v>79.0</v>
      </c>
      <c r="I159" s="11">
        <v>47.0</v>
      </c>
      <c r="J159" s="12">
        <v>19.0</v>
      </c>
      <c r="K159" s="61">
        <v>87.0</v>
      </c>
      <c r="L159" s="62">
        <f t="shared" si="1"/>
        <v>108</v>
      </c>
      <c r="M159" s="63">
        <f t="shared" si="2"/>
        <v>108</v>
      </c>
      <c r="N159" s="63">
        <f t="shared" si="3"/>
        <v>47</v>
      </c>
      <c r="O159" s="63">
        <f t="shared" si="4"/>
        <v>79</v>
      </c>
      <c r="P159" s="63">
        <f t="shared" si="5"/>
        <v>104</v>
      </c>
      <c r="Q159" s="64">
        <f t="shared" si="6"/>
        <v>0.6967741935</v>
      </c>
      <c r="R159" s="64">
        <f t="shared" si="7"/>
        <v>0.4316939891</v>
      </c>
      <c r="S159" s="65">
        <f t="shared" si="8"/>
        <v>0.5532544379</v>
      </c>
      <c r="T159" s="65">
        <f t="shared" si="9"/>
        <v>0.4585798817</v>
      </c>
      <c r="U159" s="66">
        <f t="shared" si="10"/>
        <v>0.5094339623</v>
      </c>
      <c r="V159" s="27">
        <f t="shared" si="11"/>
        <v>0.5084661073</v>
      </c>
      <c r="W159" s="27">
        <f t="shared" si="12"/>
        <v>0.4440146375</v>
      </c>
      <c r="X159" s="27">
        <f t="shared" si="13"/>
        <v>-0.7357237416</v>
      </c>
      <c r="Y159" s="27">
        <f t="shared" si="14"/>
        <v>-0.07445164013</v>
      </c>
      <c r="Z159" s="27">
        <f t="shared" si="15"/>
        <v>1.180428669</v>
      </c>
      <c r="AA159" s="27">
        <f t="shared" si="16"/>
        <v>-0.3723137235</v>
      </c>
      <c r="AB159" s="27"/>
    </row>
    <row r="160">
      <c r="A160" s="29">
        <v>2700.0</v>
      </c>
      <c r="B160" s="30">
        <v>2023.0</v>
      </c>
      <c r="C160" s="5">
        <v>36.0</v>
      </c>
      <c r="D160" s="6">
        <v>38.0</v>
      </c>
      <c r="E160" s="7">
        <v>22.0</v>
      </c>
      <c r="F160" s="8">
        <v>80.0</v>
      </c>
      <c r="G160" s="9">
        <v>178.0</v>
      </c>
      <c r="H160" s="10">
        <v>62.0</v>
      </c>
      <c r="I160" s="11">
        <v>37.0</v>
      </c>
      <c r="J160" s="12">
        <v>21.0</v>
      </c>
      <c r="K160" s="61">
        <v>55.0</v>
      </c>
      <c r="L160" s="62">
        <f t="shared" si="1"/>
        <v>80</v>
      </c>
      <c r="M160" s="63">
        <f t="shared" si="2"/>
        <v>80</v>
      </c>
      <c r="N160" s="63">
        <f t="shared" si="3"/>
        <v>37</v>
      </c>
      <c r="O160" s="63">
        <f t="shared" si="4"/>
        <v>62</v>
      </c>
      <c r="P160" s="63">
        <f t="shared" si="5"/>
        <v>79</v>
      </c>
      <c r="Q160" s="64">
        <f t="shared" si="6"/>
        <v>0.6837606838</v>
      </c>
      <c r="R160" s="64">
        <f t="shared" si="7"/>
        <v>0.4397163121</v>
      </c>
      <c r="S160" s="65">
        <f t="shared" si="8"/>
        <v>0.5503875969</v>
      </c>
      <c r="T160" s="65">
        <f t="shared" si="9"/>
        <v>0.4534883721</v>
      </c>
      <c r="U160" s="66">
        <f t="shared" si="10"/>
        <v>0.5031446541</v>
      </c>
      <c r="V160" s="27">
        <f t="shared" si="11"/>
        <v>0.5021128574</v>
      </c>
      <c r="W160" s="27">
        <f t="shared" si="12"/>
        <v>0.4390848426</v>
      </c>
      <c r="X160" s="27">
        <f t="shared" si="13"/>
        <v>-0.7319113854</v>
      </c>
      <c r="Y160" s="27">
        <f t="shared" si="14"/>
        <v>-0.07324351185</v>
      </c>
      <c r="Z160" s="27">
        <f t="shared" si="15"/>
        <v>1.168226929</v>
      </c>
      <c r="AA160" s="27">
        <f t="shared" si="16"/>
        <v>-0.3665559228</v>
      </c>
      <c r="AB160" s="27"/>
    </row>
    <row r="161">
      <c r="A161" s="29">
        <v>2709.0</v>
      </c>
      <c r="B161" s="30">
        <v>848.0</v>
      </c>
      <c r="C161" s="5">
        <v>10.0</v>
      </c>
      <c r="D161" s="6">
        <v>13.0</v>
      </c>
      <c r="E161" s="7">
        <v>13.0</v>
      </c>
      <c r="F161" s="8">
        <v>41.0</v>
      </c>
      <c r="G161" s="9">
        <v>69.0</v>
      </c>
      <c r="H161" s="10">
        <v>23.0</v>
      </c>
      <c r="I161" s="11">
        <v>9.0</v>
      </c>
      <c r="J161" s="12">
        <v>12.0</v>
      </c>
      <c r="K161" s="61">
        <v>39.0</v>
      </c>
      <c r="L161" s="62">
        <f t="shared" si="1"/>
        <v>41</v>
      </c>
      <c r="M161" s="63">
        <f t="shared" si="2"/>
        <v>41</v>
      </c>
      <c r="N161" s="63">
        <f t="shared" si="3"/>
        <v>9</v>
      </c>
      <c r="O161" s="63">
        <f t="shared" si="4"/>
        <v>23</v>
      </c>
      <c r="P161" s="63">
        <f t="shared" si="5"/>
        <v>35</v>
      </c>
      <c r="Q161" s="64">
        <f t="shared" si="6"/>
        <v>0.82</v>
      </c>
      <c r="R161" s="64">
        <f t="shared" si="7"/>
        <v>0.3965517241</v>
      </c>
      <c r="S161" s="65">
        <f t="shared" si="8"/>
        <v>0.5925925926</v>
      </c>
      <c r="T161" s="65">
        <f t="shared" si="9"/>
        <v>0.462962963</v>
      </c>
      <c r="U161" s="66">
        <f t="shared" si="10"/>
        <v>0.5394736842</v>
      </c>
      <c r="V161" s="27">
        <f t="shared" si="11"/>
        <v>0.5429752601</v>
      </c>
      <c r="W161" s="27">
        <f t="shared" si="12"/>
        <v>0.448258505</v>
      </c>
      <c r="X161" s="27">
        <f t="shared" si="13"/>
        <v>-0.7880360456</v>
      </c>
      <c r="Y161" s="27">
        <f t="shared" si="14"/>
        <v>-0.08050759119</v>
      </c>
      <c r="Z161" s="27">
        <f t="shared" si="15"/>
        <v>1.354261004</v>
      </c>
      <c r="AA161" s="27">
        <f t="shared" si="16"/>
        <v>-0.4575125181</v>
      </c>
      <c r="AB161" s="27"/>
    </row>
    <row r="162">
      <c r="A162" s="29">
        <v>2710.0</v>
      </c>
      <c r="B162" s="30">
        <v>3071.0</v>
      </c>
      <c r="C162" s="5">
        <v>37.0</v>
      </c>
      <c r="D162" s="6">
        <v>74.0</v>
      </c>
      <c r="E162" s="7">
        <v>21.0</v>
      </c>
      <c r="F162" s="8">
        <v>97.0</v>
      </c>
      <c r="G162" s="9">
        <v>231.0</v>
      </c>
      <c r="H162" s="10">
        <v>72.0</v>
      </c>
      <c r="I162" s="11">
        <v>36.0</v>
      </c>
      <c r="J162" s="12">
        <v>26.0</v>
      </c>
      <c r="K162" s="61">
        <v>90.0</v>
      </c>
      <c r="L162" s="62">
        <f t="shared" si="1"/>
        <v>97</v>
      </c>
      <c r="M162" s="63">
        <f t="shared" si="2"/>
        <v>97</v>
      </c>
      <c r="N162" s="63">
        <f t="shared" si="3"/>
        <v>36</v>
      </c>
      <c r="O162" s="63">
        <f t="shared" si="4"/>
        <v>72</v>
      </c>
      <c r="P162" s="63">
        <f t="shared" si="5"/>
        <v>84</v>
      </c>
      <c r="Q162" s="64">
        <f t="shared" si="6"/>
        <v>0.7293233083</v>
      </c>
      <c r="R162" s="64">
        <f t="shared" si="7"/>
        <v>0.4615384615</v>
      </c>
      <c r="S162" s="65">
        <f t="shared" si="8"/>
        <v>0.5847750865</v>
      </c>
      <c r="T162" s="65">
        <f t="shared" si="9"/>
        <v>0.4602076125</v>
      </c>
      <c r="U162" s="66">
        <f t="shared" si="10"/>
        <v>0.5359116022</v>
      </c>
      <c r="V162" s="27">
        <f t="shared" si="11"/>
        <v>0.5346116196</v>
      </c>
      <c r="W162" s="27">
        <f t="shared" si="12"/>
        <v>0.4455906689</v>
      </c>
      <c r="X162" s="27">
        <f t="shared" si="13"/>
        <v>-0.7776402414</v>
      </c>
      <c r="Y162" s="27">
        <f t="shared" si="14"/>
        <v>-0.07897270709</v>
      </c>
      <c r="Z162" s="27">
        <f t="shared" si="15"/>
        <v>1.318765751</v>
      </c>
      <c r="AA162" s="27">
        <f t="shared" si="16"/>
        <v>-0.439643758</v>
      </c>
      <c r="AB162" s="27"/>
    </row>
    <row r="163">
      <c r="A163" s="29">
        <v>2711.0</v>
      </c>
      <c r="B163" s="30">
        <v>1531.0</v>
      </c>
      <c r="C163" s="5">
        <v>24.0</v>
      </c>
      <c r="D163" s="6">
        <v>34.0</v>
      </c>
      <c r="E163" s="7">
        <v>18.0</v>
      </c>
      <c r="F163" s="8">
        <v>80.0</v>
      </c>
      <c r="G163" s="9">
        <v>143.0</v>
      </c>
      <c r="H163" s="10">
        <v>53.0</v>
      </c>
      <c r="I163" s="11">
        <v>27.0</v>
      </c>
      <c r="J163" s="12">
        <v>19.0</v>
      </c>
      <c r="K163" s="61">
        <v>53.0</v>
      </c>
      <c r="L163" s="62">
        <f t="shared" si="1"/>
        <v>80</v>
      </c>
      <c r="M163" s="63">
        <f t="shared" si="2"/>
        <v>80</v>
      </c>
      <c r="N163" s="63">
        <f t="shared" si="3"/>
        <v>27</v>
      </c>
      <c r="O163" s="63">
        <f t="shared" si="4"/>
        <v>53</v>
      </c>
      <c r="P163" s="63">
        <f t="shared" si="5"/>
        <v>61</v>
      </c>
      <c r="Q163" s="64">
        <f t="shared" si="6"/>
        <v>0.7476635514</v>
      </c>
      <c r="R163" s="64">
        <f t="shared" si="7"/>
        <v>0.4649122807</v>
      </c>
      <c r="S163" s="65">
        <f t="shared" si="8"/>
        <v>0.6018099548</v>
      </c>
      <c r="T163" s="65">
        <f t="shared" si="9"/>
        <v>0.4841628959</v>
      </c>
      <c r="U163" s="66">
        <f t="shared" si="10"/>
        <v>0.5673758865</v>
      </c>
      <c r="V163" s="27">
        <f t="shared" si="11"/>
        <v>0.5670224849</v>
      </c>
      <c r="W163" s="27">
        <f t="shared" si="12"/>
        <v>0.4687850936</v>
      </c>
      <c r="X163" s="27">
        <f t="shared" si="13"/>
        <v>-0.8002933936</v>
      </c>
      <c r="Y163" s="27">
        <f t="shared" si="14"/>
        <v>-0.08550376462</v>
      </c>
      <c r="Z163" s="27">
        <f t="shared" si="15"/>
        <v>1.396717809</v>
      </c>
      <c r="AA163" s="27">
        <f t="shared" si="16"/>
        <v>-0.4791951653</v>
      </c>
      <c r="AB163" s="27"/>
    </row>
    <row r="164">
      <c r="A164" s="29">
        <v>2715.0</v>
      </c>
      <c r="B164" s="30">
        <v>2341.0</v>
      </c>
      <c r="C164" s="5">
        <v>28.0</v>
      </c>
      <c r="D164" s="6">
        <v>28.0</v>
      </c>
      <c r="E164" s="7">
        <v>27.0</v>
      </c>
      <c r="F164" s="8">
        <v>62.0</v>
      </c>
      <c r="G164" s="9">
        <v>96.0</v>
      </c>
      <c r="H164" s="10">
        <v>59.0</v>
      </c>
      <c r="I164" s="11">
        <v>28.0</v>
      </c>
      <c r="J164" s="12">
        <v>21.0</v>
      </c>
      <c r="K164" s="61">
        <v>53.0</v>
      </c>
      <c r="L164" s="62">
        <f t="shared" si="1"/>
        <v>62</v>
      </c>
      <c r="M164" s="63">
        <f t="shared" si="2"/>
        <v>62</v>
      </c>
      <c r="N164" s="63">
        <f t="shared" si="3"/>
        <v>28</v>
      </c>
      <c r="O164" s="63">
        <f t="shared" si="4"/>
        <v>59</v>
      </c>
      <c r="P164" s="63">
        <f t="shared" si="5"/>
        <v>76</v>
      </c>
      <c r="Q164" s="64">
        <f t="shared" si="6"/>
        <v>0.6888888889</v>
      </c>
      <c r="R164" s="64">
        <f t="shared" si="7"/>
        <v>0.437037037</v>
      </c>
      <c r="S164" s="65">
        <f t="shared" si="8"/>
        <v>0.5377777778</v>
      </c>
      <c r="T164" s="65">
        <f t="shared" si="9"/>
        <v>0.4</v>
      </c>
      <c r="U164" s="66">
        <f t="shared" si="10"/>
        <v>0.4492753623</v>
      </c>
      <c r="V164" s="27">
        <f t="shared" si="11"/>
        <v>0.4489157957</v>
      </c>
      <c r="W164" s="27">
        <f t="shared" si="12"/>
        <v>0.3872953483</v>
      </c>
      <c r="X164" s="27">
        <f t="shared" si="13"/>
        <v>-0.7151427114</v>
      </c>
      <c r="Y164" s="27">
        <f t="shared" si="14"/>
        <v>-0.0631243921</v>
      </c>
      <c r="Z164" s="27">
        <f t="shared" si="15"/>
        <v>1.115310114</v>
      </c>
      <c r="AA164" s="27">
        <f t="shared" si="16"/>
        <v>-0.3419344691</v>
      </c>
      <c r="AB164" s="27"/>
    </row>
    <row r="165">
      <c r="A165" s="29">
        <v>2717.0</v>
      </c>
      <c r="B165" s="30">
        <v>1524.0</v>
      </c>
      <c r="C165" s="5">
        <v>16.0</v>
      </c>
      <c r="D165" s="6">
        <v>19.0</v>
      </c>
      <c r="E165" s="7">
        <v>5.0</v>
      </c>
      <c r="F165" s="8">
        <v>25.0</v>
      </c>
      <c r="G165" s="9">
        <v>46.0</v>
      </c>
      <c r="H165" s="10">
        <v>16.0</v>
      </c>
      <c r="I165" s="11">
        <v>11.0</v>
      </c>
      <c r="J165" s="12">
        <v>8.0</v>
      </c>
      <c r="K165" s="61">
        <v>35.0</v>
      </c>
      <c r="L165" s="62">
        <f t="shared" si="1"/>
        <v>25</v>
      </c>
      <c r="M165" s="63">
        <f t="shared" si="2"/>
        <v>25</v>
      </c>
      <c r="N165" s="63">
        <f t="shared" si="3"/>
        <v>11</v>
      </c>
      <c r="O165" s="63">
        <f t="shared" si="4"/>
        <v>16</v>
      </c>
      <c r="P165" s="63">
        <f t="shared" si="5"/>
        <v>29</v>
      </c>
      <c r="Q165" s="64">
        <f t="shared" si="6"/>
        <v>0.6944444444</v>
      </c>
      <c r="R165" s="64">
        <f t="shared" si="7"/>
        <v>0.3555555556</v>
      </c>
      <c r="S165" s="65">
        <f t="shared" si="8"/>
        <v>0.5061728395</v>
      </c>
      <c r="T165" s="65">
        <f t="shared" si="9"/>
        <v>0.4444444444</v>
      </c>
      <c r="U165" s="66">
        <f t="shared" si="10"/>
        <v>0.462962963</v>
      </c>
      <c r="V165" s="27">
        <f t="shared" si="11"/>
        <v>0.4606574201</v>
      </c>
      <c r="W165" s="27">
        <f t="shared" si="12"/>
        <v>0.4303281648</v>
      </c>
      <c r="X165" s="27">
        <f t="shared" si="13"/>
        <v>-0.6731141223</v>
      </c>
      <c r="Y165" s="27">
        <f t="shared" si="14"/>
        <v>-0.06601622478</v>
      </c>
      <c r="Z165" s="27">
        <f t="shared" si="15"/>
        <v>0.9880697689</v>
      </c>
      <c r="AA165" s="27">
        <f t="shared" si="16"/>
        <v>-0.2851220727</v>
      </c>
      <c r="AB165" s="27"/>
    </row>
    <row r="166">
      <c r="A166" s="29">
        <v>2726.0</v>
      </c>
      <c r="B166" s="30">
        <v>2106.0</v>
      </c>
      <c r="C166" s="5">
        <v>30.0</v>
      </c>
      <c r="D166" s="6">
        <v>45.0</v>
      </c>
      <c r="E166" s="7">
        <v>72.0</v>
      </c>
      <c r="F166" s="8">
        <v>112.0</v>
      </c>
      <c r="G166" s="9">
        <v>143.0</v>
      </c>
      <c r="H166" s="10">
        <v>223.0</v>
      </c>
      <c r="I166" s="11">
        <v>33.0</v>
      </c>
      <c r="J166" s="12">
        <v>60.0</v>
      </c>
      <c r="K166" s="61">
        <v>57.0</v>
      </c>
      <c r="L166" s="62">
        <f t="shared" si="1"/>
        <v>116</v>
      </c>
      <c r="M166" s="63">
        <f t="shared" si="2"/>
        <v>112</v>
      </c>
      <c r="N166" s="63">
        <f t="shared" si="3"/>
        <v>33</v>
      </c>
      <c r="O166" s="63">
        <f t="shared" si="4"/>
        <v>223</v>
      </c>
      <c r="P166" s="63">
        <f t="shared" si="5"/>
        <v>162</v>
      </c>
      <c r="Q166" s="64">
        <f t="shared" si="6"/>
        <v>0.7724137931</v>
      </c>
      <c r="R166" s="64">
        <f t="shared" si="7"/>
        <v>0.5792207792</v>
      </c>
      <c r="S166" s="65">
        <f t="shared" si="8"/>
        <v>0.6320754717</v>
      </c>
      <c r="T166" s="65">
        <f t="shared" si="9"/>
        <v>0.2735849057</v>
      </c>
      <c r="U166" s="66">
        <f t="shared" si="10"/>
        <v>0.4087591241</v>
      </c>
      <c r="V166" s="27">
        <f t="shared" si="11"/>
        <v>0.4256663971</v>
      </c>
      <c r="W166" s="27">
        <f t="shared" si="12"/>
        <v>0.2648954033</v>
      </c>
      <c r="X166" s="27">
        <f t="shared" si="13"/>
        <v>-0.8405408057</v>
      </c>
      <c r="Y166" s="27">
        <f t="shared" si="14"/>
        <v>-0.05074525455</v>
      </c>
      <c r="Z166" s="27">
        <f t="shared" si="15"/>
        <v>1.540734513</v>
      </c>
      <c r="AA166" s="27">
        <f t="shared" si="16"/>
        <v>-0.5551893648</v>
      </c>
      <c r="AB166" s="27"/>
    </row>
    <row r="167">
      <c r="A167" s="29">
        <v>2730.0</v>
      </c>
      <c r="B167" s="30">
        <v>2458.0</v>
      </c>
      <c r="C167" s="5">
        <v>19.0</v>
      </c>
      <c r="D167" s="6">
        <v>39.0</v>
      </c>
      <c r="E167" s="7">
        <v>26.0</v>
      </c>
      <c r="F167" s="8">
        <v>40.0</v>
      </c>
      <c r="G167" s="9">
        <v>103.0</v>
      </c>
      <c r="H167" s="10">
        <v>34.0</v>
      </c>
      <c r="I167" s="11">
        <v>27.0</v>
      </c>
      <c r="J167" s="12">
        <v>12.0</v>
      </c>
      <c r="K167" s="61">
        <v>54.0</v>
      </c>
      <c r="L167" s="62">
        <f t="shared" si="1"/>
        <v>40</v>
      </c>
      <c r="M167" s="63">
        <f t="shared" si="2"/>
        <v>40</v>
      </c>
      <c r="N167" s="63">
        <f t="shared" si="3"/>
        <v>27</v>
      </c>
      <c r="O167" s="63">
        <f t="shared" si="4"/>
        <v>34</v>
      </c>
      <c r="P167" s="63">
        <f t="shared" si="5"/>
        <v>57</v>
      </c>
      <c r="Q167" s="64">
        <f t="shared" si="6"/>
        <v>0.5970149254</v>
      </c>
      <c r="R167" s="64">
        <f t="shared" si="7"/>
        <v>0.3736263736</v>
      </c>
      <c r="S167" s="65">
        <f t="shared" si="8"/>
        <v>0.4683544304</v>
      </c>
      <c r="T167" s="65">
        <f t="shared" si="9"/>
        <v>0.4240506329</v>
      </c>
      <c r="U167" s="66">
        <f t="shared" si="10"/>
        <v>0.412371134</v>
      </c>
      <c r="V167" s="27">
        <f t="shared" si="11"/>
        <v>0.416059716</v>
      </c>
      <c r="W167" s="27">
        <f t="shared" si="12"/>
        <v>0.4105820939</v>
      </c>
      <c r="X167" s="27">
        <f t="shared" si="13"/>
        <v>-0.6228227924</v>
      </c>
      <c r="Y167" s="27">
        <f t="shared" si="14"/>
        <v>-0.05828096228</v>
      </c>
      <c r="Z167" s="27">
        <f t="shared" si="15"/>
        <v>0.8459393002</v>
      </c>
      <c r="AA167" s="27">
        <f t="shared" si="16"/>
        <v>-0.2258698296</v>
      </c>
      <c r="AB167" s="27"/>
    </row>
    <row r="168">
      <c r="A168" s="29">
        <v>2731.0</v>
      </c>
      <c r="B168" s="30">
        <v>2336.0</v>
      </c>
      <c r="C168" s="5">
        <v>16.0</v>
      </c>
      <c r="D168" s="6">
        <v>94.0</v>
      </c>
      <c r="E168" s="7">
        <v>46.0</v>
      </c>
      <c r="F168" s="8">
        <v>39.0</v>
      </c>
      <c r="G168" s="9">
        <v>330.0</v>
      </c>
      <c r="H168" s="10">
        <v>84.0</v>
      </c>
      <c r="I168" s="11">
        <v>18.0</v>
      </c>
      <c r="J168" s="12">
        <v>27.0</v>
      </c>
      <c r="K168" s="61">
        <v>103.0</v>
      </c>
      <c r="L168" s="62">
        <f t="shared" si="1"/>
        <v>41</v>
      </c>
      <c r="M168" s="63">
        <f t="shared" si="2"/>
        <v>39</v>
      </c>
      <c r="N168" s="63">
        <f t="shared" si="3"/>
        <v>18</v>
      </c>
      <c r="O168" s="63">
        <f t="shared" si="4"/>
        <v>84</v>
      </c>
      <c r="P168" s="63">
        <f t="shared" si="5"/>
        <v>89</v>
      </c>
      <c r="Q168" s="64">
        <f t="shared" si="6"/>
        <v>0.6842105263</v>
      </c>
      <c r="R168" s="64">
        <f t="shared" si="7"/>
        <v>0.4855491329</v>
      </c>
      <c r="S168" s="65">
        <f t="shared" si="8"/>
        <v>0.5347826087</v>
      </c>
      <c r="T168" s="65">
        <f t="shared" si="9"/>
        <v>0.247826087</v>
      </c>
      <c r="U168" s="66">
        <f t="shared" si="10"/>
        <v>0.3046875</v>
      </c>
      <c r="V168" s="27">
        <f t="shared" si="11"/>
        <v>0.3230832922</v>
      </c>
      <c r="W168" s="27">
        <f t="shared" si="12"/>
        <v>0.2399547267</v>
      </c>
      <c r="X168" s="27">
        <f t="shared" si="13"/>
        <v>-0.7111597031</v>
      </c>
      <c r="Y168" s="27">
        <f t="shared" si="14"/>
        <v>-0.03889185522</v>
      </c>
      <c r="Z168" s="27">
        <f t="shared" si="15"/>
        <v>1.102921206</v>
      </c>
      <c r="AA168" s="27">
        <f t="shared" si="16"/>
        <v>-0.3362529879</v>
      </c>
      <c r="AB168" s="27"/>
    </row>
    <row r="169">
      <c r="A169" s="29">
        <v>2733.0</v>
      </c>
      <c r="B169" s="30">
        <v>2756.0</v>
      </c>
      <c r="C169" s="5">
        <v>20.0</v>
      </c>
      <c r="D169" s="6">
        <v>25.0</v>
      </c>
      <c r="E169" s="7">
        <v>19.0</v>
      </c>
      <c r="F169" s="8">
        <v>54.0</v>
      </c>
      <c r="G169" s="9">
        <v>101.0</v>
      </c>
      <c r="H169" s="10">
        <v>49.0</v>
      </c>
      <c r="I169" s="11">
        <v>20.0</v>
      </c>
      <c r="J169" s="12">
        <v>22.0</v>
      </c>
      <c r="K169" s="61">
        <v>39.0</v>
      </c>
      <c r="L169" s="62">
        <f t="shared" si="1"/>
        <v>54</v>
      </c>
      <c r="M169" s="63">
        <f t="shared" si="2"/>
        <v>54</v>
      </c>
      <c r="N169" s="63">
        <f t="shared" si="3"/>
        <v>20</v>
      </c>
      <c r="O169" s="63">
        <f t="shared" si="4"/>
        <v>49</v>
      </c>
      <c r="P169" s="63">
        <f t="shared" si="5"/>
        <v>61</v>
      </c>
      <c r="Q169" s="64">
        <f t="shared" si="6"/>
        <v>0.7297297297</v>
      </c>
      <c r="R169" s="64">
        <f t="shared" si="7"/>
        <v>0.4454545455</v>
      </c>
      <c r="S169" s="65">
        <f t="shared" si="8"/>
        <v>0.5597826087</v>
      </c>
      <c r="T169" s="65">
        <f t="shared" si="9"/>
        <v>0.402173913</v>
      </c>
      <c r="U169" s="66">
        <f t="shared" si="10"/>
        <v>0.4695652174</v>
      </c>
      <c r="V169" s="27">
        <f t="shared" si="11"/>
        <v>0.4682435843</v>
      </c>
      <c r="W169" s="27">
        <f t="shared" si="12"/>
        <v>0.3894002143</v>
      </c>
      <c r="X169" s="27">
        <f t="shared" si="13"/>
        <v>-0.7444049738</v>
      </c>
      <c r="Y169" s="27">
        <f t="shared" si="14"/>
        <v>-0.06606442566</v>
      </c>
      <c r="Z169" s="27">
        <f t="shared" si="15"/>
        <v>1.208450149</v>
      </c>
      <c r="AA169" s="27">
        <f t="shared" si="16"/>
        <v>-0.3856492854</v>
      </c>
      <c r="AB169" s="27"/>
    </row>
    <row r="170">
      <c r="A170" s="29">
        <v>2737.0</v>
      </c>
      <c r="B170" s="30">
        <v>1198.0</v>
      </c>
      <c r="C170" s="5">
        <v>5.0</v>
      </c>
      <c r="D170" s="6">
        <v>7.0</v>
      </c>
      <c r="E170" s="7">
        <v>6.0</v>
      </c>
      <c r="F170" s="8">
        <v>19.0</v>
      </c>
      <c r="G170" s="9">
        <v>49.0</v>
      </c>
      <c r="H170" s="10">
        <v>13.0</v>
      </c>
      <c r="I170" s="11">
        <v>22.0</v>
      </c>
      <c r="J170" s="12">
        <v>5.0</v>
      </c>
      <c r="K170" s="61">
        <v>15.0</v>
      </c>
      <c r="L170" s="62">
        <f t="shared" si="1"/>
        <v>19</v>
      </c>
      <c r="M170" s="63">
        <f t="shared" si="2"/>
        <v>19</v>
      </c>
      <c r="N170" s="63">
        <f t="shared" si="3"/>
        <v>22</v>
      </c>
      <c r="O170" s="63">
        <f t="shared" si="4"/>
        <v>13</v>
      </c>
      <c r="P170" s="63">
        <f t="shared" si="5"/>
        <v>16</v>
      </c>
      <c r="Q170" s="64">
        <f t="shared" si="6"/>
        <v>0.4634146341</v>
      </c>
      <c r="R170" s="64">
        <f t="shared" si="7"/>
        <v>0.4482758621</v>
      </c>
      <c r="S170" s="65">
        <f t="shared" si="8"/>
        <v>0.4571428571</v>
      </c>
      <c r="T170" s="65">
        <f t="shared" si="9"/>
        <v>0.5857142857</v>
      </c>
      <c r="U170" s="66">
        <f t="shared" si="10"/>
        <v>0.5428571429</v>
      </c>
      <c r="V170" s="27">
        <f t="shared" si="11"/>
        <v>0.5430258781</v>
      </c>
      <c r="W170" s="27">
        <f t="shared" si="12"/>
        <v>0.5671110458</v>
      </c>
      <c r="X170" s="27">
        <f t="shared" si="13"/>
        <v>-0.6079135209</v>
      </c>
      <c r="Y170" s="27">
        <f t="shared" si="14"/>
        <v>-0.07857278019</v>
      </c>
      <c r="Z170" s="27">
        <f t="shared" si="15"/>
        <v>0.8059234872</v>
      </c>
      <c r="AA170" s="27">
        <f t="shared" si="16"/>
        <v>-0.2100342599</v>
      </c>
      <c r="AB170" s="27"/>
    </row>
    <row r="171">
      <c r="A171" s="29">
        <v>2740.0</v>
      </c>
      <c r="B171" s="30">
        <v>2389.0</v>
      </c>
      <c r="C171" s="5">
        <v>5.0</v>
      </c>
      <c r="D171" s="6">
        <v>19.0</v>
      </c>
      <c r="E171" s="7">
        <v>4.0</v>
      </c>
      <c r="F171" s="8">
        <v>17.0</v>
      </c>
      <c r="G171" s="9">
        <v>48.0</v>
      </c>
      <c r="H171" s="10">
        <v>16.0</v>
      </c>
      <c r="I171" s="11">
        <v>10.0</v>
      </c>
      <c r="J171" s="12">
        <v>7.0</v>
      </c>
      <c r="K171" s="61">
        <v>29.0</v>
      </c>
      <c r="L171" s="62">
        <f t="shared" si="1"/>
        <v>17</v>
      </c>
      <c r="M171" s="63">
        <f t="shared" si="2"/>
        <v>17</v>
      </c>
      <c r="N171" s="63">
        <f t="shared" si="3"/>
        <v>10</v>
      </c>
      <c r="O171" s="63">
        <f t="shared" si="4"/>
        <v>16</v>
      </c>
      <c r="P171" s="63">
        <f t="shared" si="5"/>
        <v>16</v>
      </c>
      <c r="Q171" s="64">
        <f t="shared" si="6"/>
        <v>0.6296296296</v>
      </c>
      <c r="R171" s="64">
        <f t="shared" si="7"/>
        <v>0.5</v>
      </c>
      <c r="S171" s="65">
        <f t="shared" si="8"/>
        <v>0.5593220339</v>
      </c>
      <c r="T171" s="65">
        <f t="shared" si="9"/>
        <v>0.4576271186</v>
      </c>
      <c r="U171" s="66">
        <f t="shared" si="10"/>
        <v>0.5151515152</v>
      </c>
      <c r="V171" s="27">
        <f t="shared" si="11"/>
        <v>0.5124640086</v>
      </c>
      <c r="W171" s="27">
        <f t="shared" si="12"/>
        <v>0.4430921358</v>
      </c>
      <c r="X171" s="27">
        <f t="shared" si="13"/>
        <v>-0.7437924965</v>
      </c>
      <c r="Y171" s="27">
        <f t="shared" si="14"/>
        <v>-0.07511177862</v>
      </c>
      <c r="Z171" s="27">
        <f t="shared" si="15"/>
        <v>1.206462403</v>
      </c>
      <c r="AA171" s="27">
        <f t="shared" si="16"/>
        <v>-0.3846981613</v>
      </c>
      <c r="AB171" s="27"/>
    </row>
    <row r="172">
      <c r="A172" s="29">
        <v>2743.0</v>
      </c>
      <c r="B172" s="30">
        <v>3042.0</v>
      </c>
      <c r="C172" s="5">
        <v>20.0</v>
      </c>
      <c r="D172" s="6">
        <v>30.0</v>
      </c>
      <c r="E172" s="7">
        <v>29.0</v>
      </c>
      <c r="F172" s="8">
        <v>89.0</v>
      </c>
      <c r="G172" s="9">
        <v>134.0</v>
      </c>
      <c r="H172" s="10">
        <v>73.0</v>
      </c>
      <c r="I172" s="11">
        <v>35.0</v>
      </c>
      <c r="J172" s="12">
        <v>24.0</v>
      </c>
      <c r="K172" s="61">
        <v>60.0</v>
      </c>
      <c r="L172" s="62">
        <f t="shared" si="1"/>
        <v>89</v>
      </c>
      <c r="M172" s="63">
        <f t="shared" si="2"/>
        <v>89</v>
      </c>
      <c r="N172" s="63">
        <f t="shared" si="3"/>
        <v>35</v>
      </c>
      <c r="O172" s="63">
        <f t="shared" si="4"/>
        <v>73</v>
      </c>
      <c r="P172" s="63">
        <f t="shared" si="5"/>
        <v>73</v>
      </c>
      <c r="Q172" s="64">
        <f t="shared" si="6"/>
        <v>0.7177419355</v>
      </c>
      <c r="R172" s="64">
        <f t="shared" si="7"/>
        <v>0.5</v>
      </c>
      <c r="S172" s="65">
        <f t="shared" si="8"/>
        <v>0.6</v>
      </c>
      <c r="T172" s="65">
        <f t="shared" si="9"/>
        <v>0.4592592593</v>
      </c>
      <c r="U172" s="66">
        <f t="shared" si="10"/>
        <v>0.549382716</v>
      </c>
      <c r="V172" s="27">
        <f t="shared" si="11"/>
        <v>0.5458805645</v>
      </c>
      <c r="W172" s="27">
        <f t="shared" si="12"/>
        <v>0.444672437</v>
      </c>
      <c r="X172" s="27">
        <f t="shared" si="13"/>
        <v>-0.7978864962</v>
      </c>
      <c r="Y172" s="27">
        <f t="shared" si="14"/>
        <v>-0.08086182459</v>
      </c>
      <c r="Z172" s="27">
        <f t="shared" si="15"/>
        <v>1.388329132</v>
      </c>
      <c r="AA172" s="27">
        <f t="shared" si="16"/>
        <v>-0.4748845901</v>
      </c>
      <c r="AB172" s="27"/>
    </row>
    <row r="173">
      <c r="A173" s="29">
        <v>2746.0</v>
      </c>
      <c r="B173" s="30">
        <v>1220.0</v>
      </c>
      <c r="C173" s="5">
        <v>10.0</v>
      </c>
      <c r="D173" s="6">
        <v>11.0</v>
      </c>
      <c r="E173" s="7">
        <v>10.0</v>
      </c>
      <c r="F173" s="8">
        <v>23.0</v>
      </c>
      <c r="G173" s="9">
        <v>44.0</v>
      </c>
      <c r="H173" s="10">
        <v>16.0</v>
      </c>
      <c r="I173" s="11">
        <v>11.0</v>
      </c>
      <c r="J173" s="12">
        <v>8.0</v>
      </c>
      <c r="K173" s="61">
        <v>17.0</v>
      </c>
      <c r="L173" s="62">
        <f t="shared" si="1"/>
        <v>23</v>
      </c>
      <c r="M173" s="63">
        <f t="shared" si="2"/>
        <v>23</v>
      </c>
      <c r="N173" s="63">
        <f t="shared" si="3"/>
        <v>11</v>
      </c>
      <c r="O173" s="63">
        <f t="shared" si="4"/>
        <v>16</v>
      </c>
      <c r="P173" s="63">
        <f t="shared" si="5"/>
        <v>28</v>
      </c>
      <c r="Q173" s="64">
        <f t="shared" si="6"/>
        <v>0.6764705882</v>
      </c>
      <c r="R173" s="64">
        <f t="shared" si="7"/>
        <v>0.3636363636</v>
      </c>
      <c r="S173" s="65">
        <f t="shared" si="8"/>
        <v>0.5</v>
      </c>
      <c r="T173" s="65">
        <f t="shared" si="9"/>
        <v>0.4358974359</v>
      </c>
      <c r="U173" s="66">
        <f t="shared" si="10"/>
        <v>0.4509803922</v>
      </c>
      <c r="V173" s="27">
        <f t="shared" si="11"/>
        <v>0.4490020093</v>
      </c>
      <c r="W173" s="27">
        <f t="shared" si="12"/>
        <v>0.4220526232</v>
      </c>
      <c r="X173" s="27">
        <f t="shared" si="13"/>
        <v>-0.6649054135</v>
      </c>
      <c r="Y173" s="27">
        <f t="shared" si="14"/>
        <v>-0.06395708831</v>
      </c>
      <c r="Z173" s="27">
        <f t="shared" si="15"/>
        <v>0.964117453</v>
      </c>
      <c r="AA173" s="27">
        <f t="shared" si="16"/>
        <v>-0.2748174711</v>
      </c>
      <c r="AB173" s="27"/>
    </row>
    <row r="174">
      <c r="A174" s="29">
        <v>2752.0</v>
      </c>
      <c r="B174" s="30">
        <v>2509.0</v>
      </c>
      <c r="C174" s="5">
        <v>8.0</v>
      </c>
      <c r="D174" s="6">
        <v>15.0</v>
      </c>
      <c r="E174" s="7">
        <v>9.0</v>
      </c>
      <c r="F174" s="8">
        <v>29.0</v>
      </c>
      <c r="G174" s="9">
        <v>66.0</v>
      </c>
      <c r="H174" s="10">
        <v>22.0</v>
      </c>
      <c r="I174" s="11">
        <v>6.0</v>
      </c>
      <c r="J174" s="12">
        <v>10.0</v>
      </c>
      <c r="K174" s="61">
        <v>34.0</v>
      </c>
      <c r="L174" s="62">
        <f t="shared" si="1"/>
        <v>29</v>
      </c>
      <c r="M174" s="63">
        <f t="shared" si="2"/>
        <v>29</v>
      </c>
      <c r="N174" s="63">
        <f t="shared" si="3"/>
        <v>6</v>
      </c>
      <c r="O174" s="63">
        <f t="shared" si="4"/>
        <v>22</v>
      </c>
      <c r="P174" s="63">
        <f t="shared" si="5"/>
        <v>27</v>
      </c>
      <c r="Q174" s="64">
        <f t="shared" si="6"/>
        <v>0.8285714286</v>
      </c>
      <c r="R174" s="64">
        <f t="shared" si="7"/>
        <v>0.4489795918</v>
      </c>
      <c r="S174" s="65">
        <f t="shared" si="8"/>
        <v>0.6071428571</v>
      </c>
      <c r="T174" s="65">
        <f t="shared" si="9"/>
        <v>0.4166666667</v>
      </c>
      <c r="U174" s="66">
        <f t="shared" si="10"/>
        <v>0.5178571429</v>
      </c>
      <c r="V174" s="27">
        <f t="shared" si="11"/>
        <v>0.5178573941</v>
      </c>
      <c r="W174" s="27">
        <f t="shared" si="12"/>
        <v>0.4034326545</v>
      </c>
      <c r="X174" s="27">
        <f t="shared" si="13"/>
        <v>-0.807385145</v>
      </c>
      <c r="Y174" s="27">
        <f t="shared" si="14"/>
        <v>-0.07423590608</v>
      </c>
      <c r="Z174" s="27">
        <f t="shared" si="15"/>
        <v>1.421581347</v>
      </c>
      <c r="AA174" s="27">
        <f t="shared" si="16"/>
        <v>-0.492047462</v>
      </c>
      <c r="AB174" s="27"/>
    </row>
    <row r="175">
      <c r="A175" s="29">
        <v>2775.0</v>
      </c>
      <c r="B175" s="30">
        <v>3006.0</v>
      </c>
      <c r="C175" s="5">
        <v>88.0</v>
      </c>
      <c r="D175" s="6">
        <v>210.0</v>
      </c>
      <c r="E175" s="7">
        <v>125.0</v>
      </c>
      <c r="F175" s="8">
        <v>122.0</v>
      </c>
      <c r="G175" s="9">
        <v>666.0</v>
      </c>
      <c r="H175" s="10">
        <v>145.0</v>
      </c>
      <c r="I175" s="11">
        <v>37.0</v>
      </c>
      <c r="J175" s="12">
        <v>23.0</v>
      </c>
      <c r="K175" s="61">
        <v>169.0</v>
      </c>
      <c r="L175" s="62">
        <f t="shared" si="1"/>
        <v>118</v>
      </c>
      <c r="M175" s="63">
        <f t="shared" si="2"/>
        <v>122</v>
      </c>
      <c r="N175" s="63">
        <f t="shared" si="3"/>
        <v>37</v>
      </c>
      <c r="O175" s="63">
        <f t="shared" si="4"/>
        <v>145</v>
      </c>
      <c r="P175" s="63">
        <f t="shared" si="5"/>
        <v>236</v>
      </c>
      <c r="Q175" s="64">
        <f t="shared" si="6"/>
        <v>0.7672955975</v>
      </c>
      <c r="R175" s="64">
        <f t="shared" si="7"/>
        <v>0.3805774278</v>
      </c>
      <c r="S175" s="65">
        <f t="shared" si="8"/>
        <v>0.4944444444</v>
      </c>
      <c r="T175" s="65">
        <f t="shared" si="9"/>
        <v>0.2944444444</v>
      </c>
      <c r="U175" s="66">
        <f t="shared" si="10"/>
        <v>0.3407821229</v>
      </c>
      <c r="V175" s="27">
        <f t="shared" si="11"/>
        <v>0.3284177316</v>
      </c>
      <c r="W175" s="27">
        <f t="shared" si="12"/>
        <v>0.2850924092</v>
      </c>
      <c r="X175" s="27">
        <f t="shared" si="13"/>
        <v>-0.6575175756</v>
      </c>
      <c r="Y175" s="27">
        <f t="shared" si="14"/>
        <v>-0.04272235961</v>
      </c>
      <c r="Z175" s="27">
        <f t="shared" si="15"/>
        <v>0.9428116476</v>
      </c>
      <c r="AA175" s="27">
        <f t="shared" si="16"/>
        <v>-0.265758296</v>
      </c>
      <c r="AB175" s="27"/>
    </row>
    <row r="176">
      <c r="A176" s="29">
        <v>2776.0</v>
      </c>
      <c r="B176" s="30">
        <v>2761.0</v>
      </c>
      <c r="C176" s="5">
        <v>12.0</v>
      </c>
      <c r="D176" s="6">
        <v>179.0</v>
      </c>
      <c r="E176" s="7">
        <v>101.0</v>
      </c>
      <c r="F176" s="8">
        <v>72.0</v>
      </c>
      <c r="G176" s="9">
        <v>477.0</v>
      </c>
      <c r="H176" s="10">
        <v>109.0</v>
      </c>
      <c r="I176" s="11">
        <v>16.0</v>
      </c>
      <c r="J176" s="12">
        <v>31.0</v>
      </c>
      <c r="K176" s="61">
        <v>174.0</v>
      </c>
      <c r="L176" s="62">
        <f t="shared" si="1"/>
        <v>71</v>
      </c>
      <c r="M176" s="63">
        <f t="shared" si="2"/>
        <v>72</v>
      </c>
      <c r="N176" s="63">
        <f t="shared" si="3"/>
        <v>16</v>
      </c>
      <c r="O176" s="63">
        <f t="shared" si="4"/>
        <v>109</v>
      </c>
      <c r="P176" s="63">
        <f t="shared" si="5"/>
        <v>144</v>
      </c>
      <c r="Q176" s="64">
        <f t="shared" si="6"/>
        <v>0.8181818182</v>
      </c>
      <c r="R176" s="64">
        <f t="shared" si="7"/>
        <v>0.4308300395</v>
      </c>
      <c r="S176" s="65">
        <f t="shared" si="8"/>
        <v>0.5307917889</v>
      </c>
      <c r="T176" s="65">
        <f t="shared" si="9"/>
        <v>0.2580645161</v>
      </c>
      <c r="U176" s="66">
        <f t="shared" si="10"/>
        <v>0.3333333333</v>
      </c>
      <c r="V176" s="27">
        <f t="shared" si="11"/>
        <v>0.3280711891</v>
      </c>
      <c r="W176" s="27">
        <f t="shared" si="12"/>
        <v>0.2498679667</v>
      </c>
      <c r="X176" s="27">
        <f t="shared" si="13"/>
        <v>-0.7058526677</v>
      </c>
      <c r="Y176" s="27">
        <f t="shared" si="14"/>
        <v>-0.04019637177</v>
      </c>
      <c r="Z176" s="27">
        <f t="shared" si="15"/>
        <v>1.086521508</v>
      </c>
      <c r="AA176" s="27">
        <f t="shared" si="16"/>
        <v>-0.3287811525</v>
      </c>
      <c r="AB176" s="27"/>
    </row>
    <row r="177">
      <c r="A177" s="29">
        <v>3000.0</v>
      </c>
      <c r="B177" s="30">
        <v>2043.0</v>
      </c>
      <c r="C177" s="5">
        <v>11.0</v>
      </c>
      <c r="D177" s="6">
        <v>24.0</v>
      </c>
      <c r="E177" s="7">
        <v>18.0</v>
      </c>
      <c r="F177" s="8">
        <v>34.0</v>
      </c>
      <c r="G177" s="9">
        <v>85.0</v>
      </c>
      <c r="H177" s="10">
        <v>36.0</v>
      </c>
      <c r="I177" s="11">
        <v>22.0</v>
      </c>
      <c r="J177" s="12">
        <v>18.0</v>
      </c>
      <c r="K177" s="61">
        <v>45.0</v>
      </c>
      <c r="L177" s="62">
        <f t="shared" si="1"/>
        <v>34</v>
      </c>
      <c r="M177" s="63">
        <f t="shared" si="2"/>
        <v>34</v>
      </c>
      <c r="N177" s="63">
        <f t="shared" si="3"/>
        <v>22</v>
      </c>
      <c r="O177" s="63">
        <f t="shared" si="4"/>
        <v>36</v>
      </c>
      <c r="P177" s="63">
        <f t="shared" si="5"/>
        <v>47</v>
      </c>
      <c r="Q177" s="64">
        <f t="shared" si="6"/>
        <v>0.6071428571</v>
      </c>
      <c r="R177" s="64">
        <f t="shared" si="7"/>
        <v>0.4337349398</v>
      </c>
      <c r="S177" s="65">
        <f t="shared" si="8"/>
        <v>0.5035971223</v>
      </c>
      <c r="T177" s="65">
        <f t="shared" si="9"/>
        <v>0.4028776978</v>
      </c>
      <c r="U177" s="66">
        <f t="shared" si="10"/>
        <v>0.4197530864</v>
      </c>
      <c r="V177" s="27">
        <f t="shared" si="11"/>
        <v>0.4246151031</v>
      </c>
      <c r="W177" s="27">
        <f t="shared" si="12"/>
        <v>0.3900816458</v>
      </c>
      <c r="X177" s="27">
        <f t="shared" si="13"/>
        <v>-0.6696889057</v>
      </c>
      <c r="Y177" s="27">
        <f t="shared" si="14"/>
        <v>-0.05953753253</v>
      </c>
      <c r="Z177" s="27">
        <f t="shared" si="15"/>
        <v>0.9780395465</v>
      </c>
      <c r="AA177" s="27">
        <f t="shared" si="16"/>
        <v>-0.2807915571</v>
      </c>
      <c r="AB177" s="27"/>
    </row>
    <row r="178">
      <c r="A178" s="29">
        <v>3003.0</v>
      </c>
      <c r="B178" s="30">
        <v>1572.0</v>
      </c>
      <c r="C178" s="5">
        <v>6.0</v>
      </c>
      <c r="D178" s="6">
        <v>19.0</v>
      </c>
      <c r="E178" s="7">
        <v>15.0</v>
      </c>
      <c r="F178" s="8">
        <v>24.0</v>
      </c>
      <c r="G178" s="9">
        <v>77.0</v>
      </c>
      <c r="H178" s="10">
        <v>29.0</v>
      </c>
      <c r="I178" s="11">
        <v>13.0</v>
      </c>
      <c r="J178" s="12">
        <v>11.0</v>
      </c>
      <c r="K178" s="61">
        <v>48.0</v>
      </c>
      <c r="L178" s="62">
        <f t="shared" si="1"/>
        <v>24</v>
      </c>
      <c r="M178" s="63">
        <f t="shared" si="2"/>
        <v>24</v>
      </c>
      <c r="N178" s="63">
        <f t="shared" si="3"/>
        <v>13</v>
      </c>
      <c r="O178" s="63">
        <f t="shared" si="4"/>
        <v>29</v>
      </c>
      <c r="P178" s="63">
        <f t="shared" si="5"/>
        <v>32</v>
      </c>
      <c r="Q178" s="64">
        <f t="shared" si="6"/>
        <v>0.6486486486</v>
      </c>
      <c r="R178" s="64">
        <f t="shared" si="7"/>
        <v>0.4754098361</v>
      </c>
      <c r="S178" s="65">
        <f t="shared" si="8"/>
        <v>0.5408163265</v>
      </c>
      <c r="T178" s="65">
        <f t="shared" si="9"/>
        <v>0.3775510204</v>
      </c>
      <c r="U178" s="66">
        <f t="shared" si="10"/>
        <v>0.4285714286</v>
      </c>
      <c r="V178" s="27">
        <f t="shared" si="11"/>
        <v>0.4331554291</v>
      </c>
      <c r="W178" s="27">
        <f t="shared" si="12"/>
        <v>0.3655593849</v>
      </c>
      <c r="X178" s="27">
        <f t="shared" si="13"/>
        <v>-0.7191834064</v>
      </c>
      <c r="Y178" s="27">
        <f t="shared" si="14"/>
        <v>-0.05991834477</v>
      </c>
      <c r="Z178" s="27">
        <f t="shared" si="15"/>
        <v>1.127949157</v>
      </c>
      <c r="AA178" s="27">
        <f t="shared" si="16"/>
        <v>-0.3477632674</v>
      </c>
      <c r="AB178" s="27"/>
    </row>
    <row r="179">
      <c r="A179" s="29">
        <v>3006.0</v>
      </c>
      <c r="B179" s="30">
        <v>505.0</v>
      </c>
      <c r="C179" s="5">
        <v>6.0</v>
      </c>
      <c r="D179" s="6">
        <v>2.0</v>
      </c>
      <c r="E179" s="7">
        <v>12.0</v>
      </c>
      <c r="F179" s="8">
        <v>23.0</v>
      </c>
      <c r="G179" s="9">
        <v>41.0</v>
      </c>
      <c r="H179" s="10">
        <v>21.0</v>
      </c>
      <c r="I179" s="11">
        <v>14.0</v>
      </c>
      <c r="J179" s="12">
        <v>3.0</v>
      </c>
      <c r="K179" s="61">
        <v>14.0</v>
      </c>
      <c r="L179" s="62">
        <f t="shared" si="1"/>
        <v>23</v>
      </c>
      <c r="M179" s="63">
        <f t="shared" si="2"/>
        <v>23</v>
      </c>
      <c r="N179" s="63">
        <f t="shared" si="3"/>
        <v>14</v>
      </c>
      <c r="O179" s="63">
        <f t="shared" si="4"/>
        <v>21</v>
      </c>
      <c r="P179" s="63">
        <f t="shared" si="5"/>
        <v>21</v>
      </c>
      <c r="Q179" s="64">
        <f t="shared" si="6"/>
        <v>0.6216216216</v>
      </c>
      <c r="R179" s="64">
        <f t="shared" si="7"/>
        <v>0.5</v>
      </c>
      <c r="S179" s="65">
        <f t="shared" si="8"/>
        <v>0.5569620253</v>
      </c>
      <c r="T179" s="65">
        <f t="shared" si="9"/>
        <v>0.4683544304</v>
      </c>
      <c r="U179" s="66">
        <f t="shared" si="10"/>
        <v>0.5227272727</v>
      </c>
      <c r="V179" s="27">
        <f t="shared" si="11"/>
        <v>0.5192420583</v>
      </c>
      <c r="W179" s="27">
        <f t="shared" si="12"/>
        <v>0.4534787306</v>
      </c>
      <c r="X179" s="27">
        <f t="shared" si="13"/>
        <v>-0.7406541315</v>
      </c>
      <c r="Y179" s="27">
        <f t="shared" si="14"/>
        <v>-0.07654812956</v>
      </c>
      <c r="Z179" s="27">
        <f t="shared" si="15"/>
        <v>1.196302765</v>
      </c>
      <c r="AA179" s="27">
        <f t="shared" si="16"/>
        <v>-0.3798490823</v>
      </c>
      <c r="AB179" s="27"/>
    </row>
    <row r="180">
      <c r="A180" s="29">
        <v>3007.0</v>
      </c>
      <c r="B180" s="30">
        <v>2877.0</v>
      </c>
      <c r="C180" s="5">
        <v>16.0</v>
      </c>
      <c r="D180" s="6">
        <v>30.0</v>
      </c>
      <c r="E180" s="7">
        <v>22.0</v>
      </c>
      <c r="F180" s="8">
        <v>47.0</v>
      </c>
      <c r="G180" s="9">
        <v>108.0</v>
      </c>
      <c r="H180" s="10">
        <v>32.0</v>
      </c>
      <c r="I180" s="11">
        <v>18.0</v>
      </c>
      <c r="J180" s="12">
        <v>21.0</v>
      </c>
      <c r="K180" s="61">
        <v>45.0</v>
      </c>
      <c r="L180" s="62">
        <f t="shared" si="1"/>
        <v>47</v>
      </c>
      <c r="M180" s="63">
        <f t="shared" si="2"/>
        <v>47</v>
      </c>
      <c r="N180" s="63">
        <f t="shared" si="3"/>
        <v>18</v>
      </c>
      <c r="O180" s="63">
        <f t="shared" si="4"/>
        <v>32</v>
      </c>
      <c r="P180" s="63">
        <f t="shared" si="5"/>
        <v>59</v>
      </c>
      <c r="Q180" s="64">
        <f t="shared" si="6"/>
        <v>0.7230769231</v>
      </c>
      <c r="R180" s="64">
        <f t="shared" si="7"/>
        <v>0.3516483516</v>
      </c>
      <c r="S180" s="65">
        <f t="shared" si="8"/>
        <v>0.5064102564</v>
      </c>
      <c r="T180" s="65">
        <f t="shared" si="9"/>
        <v>0.4166666667</v>
      </c>
      <c r="U180" s="66">
        <f t="shared" si="10"/>
        <v>0.4433962264</v>
      </c>
      <c r="V180" s="27">
        <f t="shared" si="11"/>
        <v>0.4380688953</v>
      </c>
      <c r="W180" s="27">
        <f t="shared" si="12"/>
        <v>0.4034326545</v>
      </c>
      <c r="X180" s="27">
        <f t="shared" si="13"/>
        <v>-0.6734298419</v>
      </c>
      <c r="Y180" s="27">
        <f t="shared" si="14"/>
        <v>-0.06191923991</v>
      </c>
      <c r="Z180" s="27">
        <f t="shared" si="15"/>
        <v>0.988996881</v>
      </c>
      <c r="AA180" s="27">
        <f t="shared" si="16"/>
        <v>-0.2855234645</v>
      </c>
      <c r="AB180" s="27"/>
    </row>
    <row r="181">
      <c r="A181" s="29">
        <v>3009.0</v>
      </c>
      <c r="B181" s="30">
        <v>2664.0</v>
      </c>
      <c r="C181" s="5">
        <v>27.0</v>
      </c>
      <c r="D181" s="6">
        <v>52.0</v>
      </c>
      <c r="E181" s="7">
        <v>30.0</v>
      </c>
      <c r="F181" s="8">
        <v>65.0</v>
      </c>
      <c r="G181" s="9">
        <v>131.0</v>
      </c>
      <c r="H181" s="10">
        <v>38.0</v>
      </c>
      <c r="I181" s="11">
        <v>22.0</v>
      </c>
      <c r="J181" s="12">
        <v>19.0</v>
      </c>
      <c r="K181" s="61">
        <v>71.0</v>
      </c>
      <c r="L181" s="62">
        <f t="shared" si="1"/>
        <v>65</v>
      </c>
      <c r="M181" s="63">
        <f t="shared" si="2"/>
        <v>65</v>
      </c>
      <c r="N181" s="63">
        <f t="shared" si="3"/>
        <v>22</v>
      </c>
      <c r="O181" s="63">
        <f t="shared" si="4"/>
        <v>38</v>
      </c>
      <c r="P181" s="63">
        <f t="shared" si="5"/>
        <v>76</v>
      </c>
      <c r="Q181" s="64">
        <f t="shared" si="6"/>
        <v>0.7471264368</v>
      </c>
      <c r="R181" s="64">
        <f t="shared" si="7"/>
        <v>0.3333333333</v>
      </c>
      <c r="S181" s="65">
        <f t="shared" si="8"/>
        <v>0.5124378109</v>
      </c>
      <c r="T181" s="65">
        <f t="shared" si="9"/>
        <v>0.4328358209</v>
      </c>
      <c r="U181" s="66">
        <f t="shared" si="10"/>
        <v>0.4609929078</v>
      </c>
      <c r="V181" s="27">
        <f t="shared" si="11"/>
        <v>0.4559065883</v>
      </c>
      <c r="W181" s="27">
        <f t="shared" si="12"/>
        <v>0.41908825</v>
      </c>
      <c r="X181" s="27">
        <f t="shared" si="13"/>
        <v>-0.6814453492</v>
      </c>
      <c r="Y181" s="27">
        <f t="shared" si="14"/>
        <v>-0.06508767042</v>
      </c>
      <c r="Z181" s="27">
        <f t="shared" si="15"/>
        <v>1.012680088</v>
      </c>
      <c r="AA181" s="27">
        <f t="shared" si="16"/>
        <v>-0.2958406362</v>
      </c>
      <c r="AB181" s="27"/>
    </row>
    <row r="182">
      <c r="A182" s="29">
        <v>3011.0</v>
      </c>
      <c r="B182" s="30">
        <v>2469.0</v>
      </c>
      <c r="C182" s="5">
        <v>25.0</v>
      </c>
      <c r="D182" s="6">
        <v>31.0</v>
      </c>
      <c r="E182" s="7">
        <v>33.0</v>
      </c>
      <c r="F182" s="8">
        <v>49.0</v>
      </c>
      <c r="G182" s="9">
        <v>130.0</v>
      </c>
      <c r="H182" s="10">
        <v>48.0</v>
      </c>
      <c r="I182" s="11">
        <v>9.0</v>
      </c>
      <c r="J182" s="12">
        <v>16.0</v>
      </c>
      <c r="K182" s="61">
        <v>58.0</v>
      </c>
      <c r="L182" s="62">
        <f t="shared" si="1"/>
        <v>48</v>
      </c>
      <c r="M182" s="63">
        <f t="shared" si="2"/>
        <v>49</v>
      </c>
      <c r="N182" s="63">
        <f t="shared" si="3"/>
        <v>9</v>
      </c>
      <c r="O182" s="63">
        <f t="shared" si="4"/>
        <v>48</v>
      </c>
      <c r="P182" s="63">
        <f t="shared" si="5"/>
        <v>74</v>
      </c>
      <c r="Q182" s="64">
        <f t="shared" si="6"/>
        <v>0.8448275862</v>
      </c>
      <c r="R182" s="64">
        <f t="shared" si="7"/>
        <v>0.393442623</v>
      </c>
      <c r="S182" s="65">
        <f t="shared" si="8"/>
        <v>0.5388888889</v>
      </c>
      <c r="T182" s="65">
        <f t="shared" si="9"/>
        <v>0.3222222222</v>
      </c>
      <c r="U182" s="66">
        <f t="shared" si="10"/>
        <v>0.3983739837</v>
      </c>
      <c r="V182" s="27">
        <f t="shared" si="11"/>
        <v>0.3867895943</v>
      </c>
      <c r="W182" s="27">
        <f t="shared" si="12"/>
        <v>0.3119879195</v>
      </c>
      <c r="X182" s="27">
        <f t="shared" si="13"/>
        <v>-0.716620279</v>
      </c>
      <c r="Y182" s="27">
        <f t="shared" si="14"/>
        <v>-0.05095526716</v>
      </c>
      <c r="Z182" s="27">
        <f t="shared" si="15"/>
        <v>1.119923594</v>
      </c>
      <c r="AA182" s="27">
        <f t="shared" si="16"/>
        <v>-0.3440582796</v>
      </c>
      <c r="AB182" s="27"/>
    </row>
    <row r="183">
      <c r="A183" s="29">
        <v>3013.0</v>
      </c>
      <c r="B183" s="30">
        <v>1624.0</v>
      </c>
      <c r="C183" s="5">
        <v>14.0</v>
      </c>
      <c r="D183" s="6">
        <v>21.0</v>
      </c>
      <c r="E183" s="7">
        <v>17.0</v>
      </c>
      <c r="F183" s="8">
        <v>28.0</v>
      </c>
      <c r="G183" s="9">
        <v>76.0</v>
      </c>
      <c r="H183" s="10">
        <v>33.0</v>
      </c>
      <c r="I183" s="11">
        <v>13.0</v>
      </c>
      <c r="J183" s="12">
        <v>13.0</v>
      </c>
      <c r="K183" s="61">
        <v>46.0</v>
      </c>
      <c r="L183" s="62">
        <f t="shared" si="1"/>
        <v>28</v>
      </c>
      <c r="M183" s="63">
        <f t="shared" si="2"/>
        <v>28</v>
      </c>
      <c r="N183" s="63">
        <f t="shared" si="3"/>
        <v>13</v>
      </c>
      <c r="O183" s="63">
        <f t="shared" si="4"/>
        <v>33</v>
      </c>
      <c r="P183" s="63">
        <f t="shared" si="5"/>
        <v>44</v>
      </c>
      <c r="Q183" s="64">
        <f t="shared" si="6"/>
        <v>0.6829268293</v>
      </c>
      <c r="R183" s="64">
        <f t="shared" si="7"/>
        <v>0.4285714286</v>
      </c>
      <c r="S183" s="65">
        <f t="shared" si="8"/>
        <v>0.5169491525</v>
      </c>
      <c r="T183" s="65">
        <f t="shared" si="9"/>
        <v>0.3474576271</v>
      </c>
      <c r="U183" s="66">
        <f t="shared" si="10"/>
        <v>0.3888888889</v>
      </c>
      <c r="V183" s="27">
        <f t="shared" si="11"/>
        <v>0.3896463431</v>
      </c>
      <c r="W183" s="27">
        <f t="shared" si="12"/>
        <v>0.3364218068</v>
      </c>
      <c r="X183" s="27">
        <f t="shared" si="13"/>
        <v>-0.6874445801</v>
      </c>
      <c r="Y183" s="27">
        <f t="shared" si="14"/>
        <v>-0.05270891087</v>
      </c>
      <c r="Z183" s="27">
        <f t="shared" si="15"/>
        <v>1.030589211</v>
      </c>
      <c r="AA183" s="27">
        <f t="shared" si="16"/>
        <v>-0.3037230896</v>
      </c>
      <c r="AB183" s="27"/>
    </row>
    <row r="184">
      <c r="A184" s="29">
        <v>3014.0</v>
      </c>
      <c r="B184" s="30">
        <v>2048.0</v>
      </c>
      <c r="C184" s="5">
        <v>34.0</v>
      </c>
      <c r="D184" s="6">
        <v>33.0</v>
      </c>
      <c r="E184" s="7">
        <v>26.0</v>
      </c>
      <c r="F184" s="8">
        <v>90.0</v>
      </c>
      <c r="G184" s="9">
        <v>166.0</v>
      </c>
      <c r="H184" s="10">
        <v>55.0</v>
      </c>
      <c r="I184" s="11">
        <v>30.0</v>
      </c>
      <c r="J184" s="12">
        <v>27.0</v>
      </c>
      <c r="K184" s="61">
        <v>93.0</v>
      </c>
      <c r="L184" s="62">
        <f t="shared" si="1"/>
        <v>90</v>
      </c>
      <c r="M184" s="63">
        <f t="shared" si="2"/>
        <v>90</v>
      </c>
      <c r="N184" s="63">
        <f t="shared" si="3"/>
        <v>30</v>
      </c>
      <c r="O184" s="63">
        <f t="shared" si="4"/>
        <v>55</v>
      </c>
      <c r="P184" s="63">
        <f t="shared" si="5"/>
        <v>87</v>
      </c>
      <c r="Q184" s="64">
        <f t="shared" si="6"/>
        <v>0.75</v>
      </c>
      <c r="R184" s="64">
        <f t="shared" si="7"/>
        <v>0.3873239437</v>
      </c>
      <c r="S184" s="65">
        <f t="shared" si="8"/>
        <v>0.5534351145</v>
      </c>
      <c r="T184" s="65">
        <f t="shared" si="9"/>
        <v>0.4580152672</v>
      </c>
      <c r="U184" s="66">
        <f t="shared" si="10"/>
        <v>0.5084745763</v>
      </c>
      <c r="V184" s="27">
        <f t="shared" si="11"/>
        <v>0.5081527762</v>
      </c>
      <c r="W184" s="27">
        <f t="shared" si="12"/>
        <v>0.4434679561</v>
      </c>
      <c r="X184" s="27">
        <f t="shared" si="13"/>
        <v>-0.7359640073</v>
      </c>
      <c r="Y184" s="27">
        <f t="shared" si="14"/>
        <v>-0.07438425727</v>
      </c>
      <c r="Z184" s="27">
        <f t="shared" si="15"/>
        <v>1.181199781</v>
      </c>
      <c r="AA184" s="27">
        <f t="shared" si="16"/>
        <v>-0.3726786028</v>
      </c>
      <c r="AB184" s="27"/>
    </row>
    <row r="185">
      <c r="A185" s="29">
        <v>3016.0</v>
      </c>
      <c r="B185" s="30">
        <v>2176.0</v>
      </c>
      <c r="C185" s="5">
        <v>32.0</v>
      </c>
      <c r="D185" s="6">
        <v>50.0</v>
      </c>
      <c r="E185" s="7">
        <v>17.0</v>
      </c>
      <c r="F185" s="8">
        <v>67.0</v>
      </c>
      <c r="G185" s="9">
        <v>162.0</v>
      </c>
      <c r="H185" s="10">
        <v>51.0</v>
      </c>
      <c r="I185" s="11">
        <v>20.0</v>
      </c>
      <c r="J185" s="12">
        <v>23.0</v>
      </c>
      <c r="K185" s="61">
        <v>54.0</v>
      </c>
      <c r="L185" s="62">
        <f t="shared" si="1"/>
        <v>67</v>
      </c>
      <c r="M185" s="63">
        <f t="shared" si="2"/>
        <v>67</v>
      </c>
      <c r="N185" s="63">
        <f t="shared" si="3"/>
        <v>20</v>
      </c>
      <c r="O185" s="63">
        <f t="shared" si="4"/>
        <v>51</v>
      </c>
      <c r="P185" s="63">
        <f t="shared" si="5"/>
        <v>72</v>
      </c>
      <c r="Q185" s="64">
        <f t="shared" si="6"/>
        <v>0.7701149425</v>
      </c>
      <c r="R185" s="64">
        <f t="shared" si="7"/>
        <v>0.4146341463</v>
      </c>
      <c r="S185" s="65">
        <f t="shared" si="8"/>
        <v>0.5619047619</v>
      </c>
      <c r="T185" s="65">
        <f t="shared" si="9"/>
        <v>0.4142857143</v>
      </c>
      <c r="U185" s="66">
        <f t="shared" si="10"/>
        <v>0.4820143885</v>
      </c>
      <c r="V185" s="27">
        <f t="shared" si="11"/>
        <v>0.4796782907</v>
      </c>
      <c r="W185" s="27">
        <f t="shared" si="12"/>
        <v>0.401127325</v>
      </c>
      <c r="X185" s="27">
        <f t="shared" si="13"/>
        <v>-0.7472270361</v>
      </c>
      <c r="Y185" s="27">
        <f t="shared" si="14"/>
        <v>-0.06831200554</v>
      </c>
      <c r="Z185" s="27">
        <f t="shared" si="15"/>
        <v>1.21763006</v>
      </c>
      <c r="AA185" s="27">
        <f t="shared" si="16"/>
        <v>-0.3900519592</v>
      </c>
      <c r="AB185" s="27"/>
    </row>
    <row r="186">
      <c r="A186" s="29">
        <v>3017.0</v>
      </c>
      <c r="B186" s="30">
        <v>2681.0</v>
      </c>
      <c r="C186" s="5">
        <v>31.0</v>
      </c>
      <c r="D186" s="6">
        <v>49.0</v>
      </c>
      <c r="E186" s="7">
        <v>30.0</v>
      </c>
      <c r="F186" s="8">
        <v>85.0</v>
      </c>
      <c r="G186" s="9">
        <v>185.0</v>
      </c>
      <c r="H186" s="10">
        <v>82.0</v>
      </c>
      <c r="I186" s="11">
        <v>34.0</v>
      </c>
      <c r="J186" s="12">
        <v>19.0</v>
      </c>
      <c r="K186" s="61">
        <v>87.0</v>
      </c>
      <c r="L186" s="62">
        <f t="shared" si="1"/>
        <v>85</v>
      </c>
      <c r="M186" s="63">
        <f t="shared" si="2"/>
        <v>85</v>
      </c>
      <c r="N186" s="63">
        <f t="shared" si="3"/>
        <v>34</v>
      </c>
      <c r="O186" s="63">
        <f t="shared" si="4"/>
        <v>82</v>
      </c>
      <c r="P186" s="63">
        <f t="shared" si="5"/>
        <v>80</v>
      </c>
      <c r="Q186" s="64">
        <f t="shared" si="6"/>
        <v>0.7142857143</v>
      </c>
      <c r="R186" s="64">
        <f t="shared" si="7"/>
        <v>0.5061728395</v>
      </c>
      <c r="S186" s="65">
        <f t="shared" si="8"/>
        <v>0.5943060498</v>
      </c>
      <c r="T186" s="65">
        <f t="shared" si="9"/>
        <v>0.4234875445</v>
      </c>
      <c r="U186" s="66">
        <f t="shared" si="10"/>
        <v>0.5151515152</v>
      </c>
      <c r="V186" s="27">
        <f t="shared" si="11"/>
        <v>0.5129895492</v>
      </c>
      <c r="W186" s="27">
        <f t="shared" si="12"/>
        <v>0.4100368901</v>
      </c>
      <c r="X186" s="27">
        <f t="shared" si="13"/>
        <v>-0.7903146196</v>
      </c>
      <c r="Y186" s="27">
        <f t="shared" si="14"/>
        <v>-0.07385589375</v>
      </c>
      <c r="Z186" s="27">
        <f t="shared" si="15"/>
        <v>1.362103907</v>
      </c>
      <c r="AA186" s="27">
        <f t="shared" si="16"/>
        <v>-0.4614926405</v>
      </c>
      <c r="AB186" s="27"/>
    </row>
    <row r="187">
      <c r="A187" s="29">
        <v>3018.0</v>
      </c>
      <c r="B187" s="30">
        <v>2862.0</v>
      </c>
      <c r="C187" s="5">
        <v>37.0</v>
      </c>
      <c r="D187" s="6">
        <v>52.0</v>
      </c>
      <c r="E187" s="7">
        <v>33.0</v>
      </c>
      <c r="F187" s="8">
        <v>94.0</v>
      </c>
      <c r="G187" s="9">
        <v>192.0</v>
      </c>
      <c r="H187" s="10">
        <v>86.0</v>
      </c>
      <c r="I187" s="11">
        <v>37.0</v>
      </c>
      <c r="J187" s="12">
        <v>37.0</v>
      </c>
      <c r="K187" s="61">
        <v>97.0</v>
      </c>
      <c r="L187" s="62">
        <f t="shared" si="1"/>
        <v>94</v>
      </c>
      <c r="M187" s="63">
        <f t="shared" si="2"/>
        <v>94</v>
      </c>
      <c r="N187" s="63">
        <f t="shared" si="3"/>
        <v>37</v>
      </c>
      <c r="O187" s="63">
        <f t="shared" si="4"/>
        <v>86</v>
      </c>
      <c r="P187" s="63">
        <f t="shared" si="5"/>
        <v>107</v>
      </c>
      <c r="Q187" s="64">
        <f t="shared" si="6"/>
        <v>0.7175572519</v>
      </c>
      <c r="R187" s="64">
        <f t="shared" si="7"/>
        <v>0.4455958549</v>
      </c>
      <c r="S187" s="65">
        <f t="shared" si="8"/>
        <v>0.5555555556</v>
      </c>
      <c r="T187" s="65">
        <f t="shared" si="9"/>
        <v>0.4043209877</v>
      </c>
      <c r="U187" s="66">
        <f t="shared" si="10"/>
        <v>0.4676616915</v>
      </c>
      <c r="V187" s="27">
        <f t="shared" si="11"/>
        <v>0.4665813795</v>
      </c>
      <c r="W187" s="27">
        <f t="shared" si="12"/>
        <v>0.3914790944</v>
      </c>
      <c r="X187" s="27">
        <f t="shared" si="13"/>
        <v>-0.7387837928</v>
      </c>
      <c r="Y187" s="27">
        <f t="shared" si="14"/>
        <v>-0.06591559029</v>
      </c>
      <c r="Z187" s="27">
        <f t="shared" si="15"/>
        <v>1.19026846</v>
      </c>
      <c r="AA187" s="27">
        <f t="shared" si="16"/>
        <v>-0.3769786984</v>
      </c>
      <c r="AB187" s="27"/>
    </row>
    <row r="188">
      <c r="A188" s="29">
        <v>3021.0</v>
      </c>
      <c r="B188" s="30">
        <v>2741.0</v>
      </c>
      <c r="C188" s="5">
        <v>35.0</v>
      </c>
      <c r="D188" s="6">
        <v>44.0</v>
      </c>
      <c r="E188" s="7">
        <v>48.0</v>
      </c>
      <c r="F188" s="8">
        <v>76.0</v>
      </c>
      <c r="G188" s="9">
        <v>194.0</v>
      </c>
      <c r="H188" s="10">
        <v>71.0</v>
      </c>
      <c r="I188" s="11">
        <v>38.0</v>
      </c>
      <c r="J188" s="12">
        <v>34.0</v>
      </c>
      <c r="K188" s="61">
        <v>88.0</v>
      </c>
      <c r="L188" s="62">
        <f t="shared" si="1"/>
        <v>76</v>
      </c>
      <c r="M188" s="63">
        <f t="shared" si="2"/>
        <v>76</v>
      </c>
      <c r="N188" s="63">
        <f t="shared" si="3"/>
        <v>38</v>
      </c>
      <c r="O188" s="63">
        <f t="shared" si="4"/>
        <v>71</v>
      </c>
      <c r="P188" s="63">
        <f t="shared" si="5"/>
        <v>117</v>
      </c>
      <c r="Q188" s="64">
        <f t="shared" si="6"/>
        <v>0.6666666667</v>
      </c>
      <c r="R188" s="64">
        <f t="shared" si="7"/>
        <v>0.3776595745</v>
      </c>
      <c r="S188" s="65">
        <f t="shared" si="8"/>
        <v>0.4867549669</v>
      </c>
      <c r="T188" s="65">
        <f t="shared" si="9"/>
        <v>0.3774834437</v>
      </c>
      <c r="U188" s="66">
        <f t="shared" si="10"/>
        <v>0.3937823834</v>
      </c>
      <c r="V188" s="27">
        <f t="shared" si="11"/>
        <v>0.390958557</v>
      </c>
      <c r="W188" s="27">
        <f t="shared" si="12"/>
        <v>0.3654939545</v>
      </c>
      <c r="X188" s="27">
        <f t="shared" si="13"/>
        <v>-0.6472920251</v>
      </c>
      <c r="Y188" s="27">
        <f t="shared" si="14"/>
        <v>-0.05391910385</v>
      </c>
      <c r="Z188" s="27">
        <f t="shared" si="15"/>
        <v>0.9137149266</v>
      </c>
      <c r="AA188" s="27">
        <f t="shared" si="16"/>
        <v>-0.2535511013</v>
      </c>
      <c r="AB188" s="27"/>
    </row>
    <row r="189">
      <c r="A189" s="29">
        <v>3022.0</v>
      </c>
      <c r="B189" s="30">
        <v>3116.0</v>
      </c>
      <c r="C189" s="5">
        <v>29.0</v>
      </c>
      <c r="D189" s="6">
        <v>67.0</v>
      </c>
      <c r="E189" s="7">
        <v>68.0</v>
      </c>
      <c r="F189" s="8">
        <v>103.0</v>
      </c>
      <c r="G189" s="9">
        <v>217.0</v>
      </c>
      <c r="H189" s="10">
        <v>88.0</v>
      </c>
      <c r="I189" s="11">
        <v>25.0</v>
      </c>
      <c r="J189" s="12">
        <v>26.0</v>
      </c>
      <c r="K189" s="61">
        <v>80.0</v>
      </c>
      <c r="L189" s="62">
        <f t="shared" si="1"/>
        <v>103</v>
      </c>
      <c r="M189" s="63">
        <f t="shared" si="2"/>
        <v>103</v>
      </c>
      <c r="N189" s="63">
        <f t="shared" si="3"/>
        <v>25</v>
      </c>
      <c r="O189" s="63">
        <f t="shared" si="4"/>
        <v>88</v>
      </c>
      <c r="P189" s="63">
        <f t="shared" si="5"/>
        <v>123</v>
      </c>
      <c r="Q189" s="64">
        <f t="shared" si="6"/>
        <v>0.8046875</v>
      </c>
      <c r="R189" s="64">
        <f t="shared" si="7"/>
        <v>0.4170616114</v>
      </c>
      <c r="S189" s="65">
        <f t="shared" si="8"/>
        <v>0.5634218289</v>
      </c>
      <c r="T189" s="65">
        <f t="shared" si="9"/>
        <v>0.3775811209</v>
      </c>
      <c r="U189" s="66">
        <f t="shared" si="10"/>
        <v>0.4557522124</v>
      </c>
      <c r="V189" s="27">
        <f t="shared" si="11"/>
        <v>0.4514221979</v>
      </c>
      <c r="W189" s="27">
        <f t="shared" si="12"/>
        <v>0.3655885294</v>
      </c>
      <c r="X189" s="27">
        <f t="shared" si="13"/>
        <v>-0.7492444483</v>
      </c>
      <c r="Y189" s="27">
        <f t="shared" si="14"/>
        <v>-0.06242783959</v>
      </c>
      <c r="Z189" s="27">
        <f t="shared" si="15"/>
        <v>1.22421381</v>
      </c>
      <c r="AA189" s="27">
        <f t="shared" si="16"/>
        <v>-0.3932197593</v>
      </c>
      <c r="AB189" s="27"/>
    </row>
    <row r="190">
      <c r="A190" s="29">
        <v>3027.0</v>
      </c>
      <c r="B190" s="30">
        <v>3032.0</v>
      </c>
      <c r="C190" s="5">
        <v>33.0</v>
      </c>
      <c r="D190" s="6">
        <v>41.0</v>
      </c>
      <c r="E190" s="7">
        <v>26.0</v>
      </c>
      <c r="F190" s="8">
        <v>95.0</v>
      </c>
      <c r="G190" s="9">
        <v>173.0</v>
      </c>
      <c r="H190" s="10">
        <v>60.0</v>
      </c>
      <c r="I190" s="11">
        <v>23.0</v>
      </c>
      <c r="J190" s="12">
        <v>33.0</v>
      </c>
      <c r="K190" s="61">
        <v>95.0</v>
      </c>
      <c r="L190" s="62">
        <f t="shared" si="1"/>
        <v>95</v>
      </c>
      <c r="M190" s="63">
        <f t="shared" si="2"/>
        <v>95</v>
      </c>
      <c r="N190" s="63">
        <f t="shared" si="3"/>
        <v>23</v>
      </c>
      <c r="O190" s="63">
        <f t="shared" si="4"/>
        <v>60</v>
      </c>
      <c r="P190" s="63">
        <f t="shared" si="5"/>
        <v>92</v>
      </c>
      <c r="Q190" s="64">
        <f t="shared" si="6"/>
        <v>0.8050847458</v>
      </c>
      <c r="R190" s="64">
        <f t="shared" si="7"/>
        <v>0.3947368421</v>
      </c>
      <c r="S190" s="65">
        <f t="shared" si="8"/>
        <v>0.5740740741</v>
      </c>
      <c r="T190" s="65">
        <f t="shared" si="9"/>
        <v>0.437037037</v>
      </c>
      <c r="U190" s="66">
        <f t="shared" si="10"/>
        <v>0.5080213904</v>
      </c>
      <c r="V190" s="27">
        <f t="shared" si="11"/>
        <v>0.5076289091</v>
      </c>
      <c r="W190" s="27">
        <f t="shared" si="12"/>
        <v>0.4231560287</v>
      </c>
      <c r="X190" s="27">
        <f t="shared" si="13"/>
        <v>-0.7634099192</v>
      </c>
      <c r="Y190" s="27">
        <f t="shared" si="14"/>
        <v>-0.07362419215</v>
      </c>
      <c r="Z190" s="27">
        <f t="shared" si="15"/>
        <v>1.270942212</v>
      </c>
      <c r="AA190" s="27">
        <f t="shared" si="16"/>
        <v>-0.4159471261</v>
      </c>
      <c r="AB190" s="27"/>
    </row>
    <row r="191">
      <c r="A191" s="29">
        <v>3030.0</v>
      </c>
      <c r="B191" s="30">
        <v>2762.0</v>
      </c>
      <c r="C191" s="5">
        <v>18.0</v>
      </c>
      <c r="D191" s="6">
        <v>38.0</v>
      </c>
      <c r="E191" s="7">
        <v>29.0</v>
      </c>
      <c r="F191" s="8">
        <v>55.0</v>
      </c>
      <c r="G191" s="9">
        <v>131.0</v>
      </c>
      <c r="H191" s="10">
        <v>31.0</v>
      </c>
      <c r="I191" s="11">
        <v>10.0</v>
      </c>
      <c r="J191" s="12">
        <v>18.0</v>
      </c>
      <c r="K191" s="61">
        <v>80.0</v>
      </c>
      <c r="L191" s="62">
        <f t="shared" si="1"/>
        <v>54</v>
      </c>
      <c r="M191" s="63">
        <f t="shared" si="2"/>
        <v>55</v>
      </c>
      <c r="N191" s="63">
        <f t="shared" si="3"/>
        <v>10</v>
      </c>
      <c r="O191" s="63">
        <f t="shared" si="4"/>
        <v>31</v>
      </c>
      <c r="P191" s="63">
        <f t="shared" si="5"/>
        <v>65</v>
      </c>
      <c r="Q191" s="64">
        <f t="shared" si="6"/>
        <v>0.8461538462</v>
      </c>
      <c r="R191" s="64">
        <f t="shared" si="7"/>
        <v>0.3229166667</v>
      </c>
      <c r="S191" s="65">
        <f t="shared" si="8"/>
        <v>0.5341614907</v>
      </c>
      <c r="T191" s="65">
        <f t="shared" si="9"/>
        <v>0.4037267081</v>
      </c>
      <c r="U191" s="66">
        <f t="shared" si="10"/>
        <v>0.4583333333</v>
      </c>
      <c r="V191" s="27">
        <f t="shared" si="11"/>
        <v>0.4490757943</v>
      </c>
      <c r="W191" s="27">
        <f t="shared" si="12"/>
        <v>0.3909036901</v>
      </c>
      <c r="X191" s="27">
        <f t="shared" si="13"/>
        <v>-0.7103337337</v>
      </c>
      <c r="Y191" s="27">
        <f t="shared" si="14"/>
        <v>-0.06328407275</v>
      </c>
      <c r="Z191" s="27">
        <f t="shared" si="15"/>
        <v>1.10036074</v>
      </c>
      <c r="AA191" s="27">
        <f t="shared" si="16"/>
        <v>-0.335082735</v>
      </c>
      <c r="AB191" s="27"/>
    </row>
    <row r="192">
      <c r="A192" s="29">
        <v>3036.0</v>
      </c>
      <c r="B192" s="30">
        <v>1239.0</v>
      </c>
      <c r="C192" s="5">
        <v>30.0</v>
      </c>
      <c r="D192" s="6">
        <v>37.0</v>
      </c>
      <c r="E192" s="7">
        <v>17.0</v>
      </c>
      <c r="F192" s="8">
        <v>63.0</v>
      </c>
      <c r="G192" s="9">
        <v>175.0</v>
      </c>
      <c r="H192" s="10">
        <v>60.0</v>
      </c>
      <c r="I192" s="11">
        <v>18.0</v>
      </c>
      <c r="J192" s="12">
        <v>12.0</v>
      </c>
      <c r="K192" s="61">
        <v>69.0</v>
      </c>
      <c r="L192" s="62">
        <f t="shared" si="1"/>
        <v>63</v>
      </c>
      <c r="M192" s="63">
        <f t="shared" si="2"/>
        <v>63</v>
      </c>
      <c r="N192" s="63">
        <f t="shared" si="3"/>
        <v>18</v>
      </c>
      <c r="O192" s="63">
        <f t="shared" si="4"/>
        <v>60</v>
      </c>
      <c r="P192" s="63">
        <f t="shared" si="5"/>
        <v>59</v>
      </c>
      <c r="Q192" s="64">
        <f t="shared" si="6"/>
        <v>0.7777777778</v>
      </c>
      <c r="R192" s="64">
        <f t="shared" si="7"/>
        <v>0.5042016807</v>
      </c>
      <c r="S192" s="65">
        <f t="shared" si="8"/>
        <v>0.615</v>
      </c>
      <c r="T192" s="65">
        <f t="shared" si="9"/>
        <v>0.405</v>
      </c>
      <c r="U192" s="66">
        <f t="shared" si="10"/>
        <v>0.5163934426</v>
      </c>
      <c r="V192" s="27">
        <f t="shared" si="11"/>
        <v>0.5149382182</v>
      </c>
      <c r="W192" s="27">
        <f t="shared" si="12"/>
        <v>0.3921365402</v>
      </c>
      <c r="X192" s="27">
        <f t="shared" si="13"/>
        <v>-0.8178336586</v>
      </c>
      <c r="Y192" s="27">
        <f t="shared" si="14"/>
        <v>-0.07309110107</v>
      </c>
      <c r="Z192" s="27">
        <f t="shared" si="15"/>
        <v>1.458613295</v>
      </c>
      <c r="AA192" s="27">
        <f t="shared" si="16"/>
        <v>-0.511398763</v>
      </c>
      <c r="AB192" s="27"/>
    </row>
    <row r="193">
      <c r="A193" s="29">
        <v>3037.0</v>
      </c>
      <c r="B193" s="30">
        <v>2756.0</v>
      </c>
      <c r="C193" s="5">
        <v>41.0</v>
      </c>
      <c r="D193" s="6">
        <v>80.0</v>
      </c>
      <c r="E193" s="7">
        <v>33.0</v>
      </c>
      <c r="F193" s="8">
        <v>215.0</v>
      </c>
      <c r="G193" s="9">
        <v>560.0</v>
      </c>
      <c r="H193" s="10">
        <v>166.0</v>
      </c>
      <c r="I193" s="11">
        <v>53.0</v>
      </c>
      <c r="J193" s="12">
        <v>34.0</v>
      </c>
      <c r="K193" s="61">
        <v>164.0</v>
      </c>
      <c r="L193" s="62">
        <f t="shared" si="1"/>
        <v>211</v>
      </c>
      <c r="M193" s="63">
        <f t="shared" si="2"/>
        <v>215</v>
      </c>
      <c r="N193" s="63">
        <f t="shared" si="3"/>
        <v>53</v>
      </c>
      <c r="O193" s="63">
        <f t="shared" si="4"/>
        <v>166</v>
      </c>
      <c r="P193" s="63">
        <f t="shared" si="5"/>
        <v>108</v>
      </c>
      <c r="Q193" s="64">
        <f t="shared" si="6"/>
        <v>0.802238806</v>
      </c>
      <c r="R193" s="64">
        <f t="shared" si="7"/>
        <v>0.6058394161</v>
      </c>
      <c r="S193" s="65">
        <f t="shared" si="8"/>
        <v>0.7029520295</v>
      </c>
      <c r="T193" s="65">
        <f t="shared" si="9"/>
        <v>0.4944649446</v>
      </c>
      <c r="U193" s="66">
        <f t="shared" si="10"/>
        <v>0.6656346749</v>
      </c>
      <c r="V193" s="27">
        <f t="shared" si="11"/>
        <v>0.650441736</v>
      </c>
      <c r="W193" s="27">
        <f t="shared" si="12"/>
        <v>0.4787599324</v>
      </c>
      <c r="X193" s="27">
        <f t="shared" si="13"/>
        <v>-0.9347932197</v>
      </c>
      <c r="Y193" s="27">
        <f t="shared" si="14"/>
        <v>-0.1019989173</v>
      </c>
      <c r="Z193" s="27">
        <f t="shared" si="15"/>
        <v>1.905641993</v>
      </c>
      <c r="AA193" s="27">
        <f t="shared" si="16"/>
        <v>-0.7636799583</v>
      </c>
      <c r="AB193" s="27"/>
    </row>
    <row r="194">
      <c r="A194" s="29">
        <v>3039.0</v>
      </c>
      <c r="B194" s="30">
        <v>1508.0</v>
      </c>
      <c r="C194" s="5">
        <v>9.0</v>
      </c>
      <c r="D194" s="6">
        <v>22.0</v>
      </c>
      <c r="E194" s="7">
        <v>8.0</v>
      </c>
      <c r="F194" s="8">
        <v>34.0</v>
      </c>
      <c r="G194" s="9">
        <v>69.0</v>
      </c>
      <c r="H194" s="10">
        <v>24.0</v>
      </c>
      <c r="I194" s="11">
        <v>7.0</v>
      </c>
      <c r="J194" s="12">
        <v>8.0</v>
      </c>
      <c r="K194" s="61">
        <v>41.0</v>
      </c>
      <c r="L194" s="62">
        <f t="shared" si="1"/>
        <v>34</v>
      </c>
      <c r="M194" s="63">
        <f t="shared" si="2"/>
        <v>34</v>
      </c>
      <c r="N194" s="63">
        <f t="shared" si="3"/>
        <v>7</v>
      </c>
      <c r="O194" s="63">
        <f t="shared" si="4"/>
        <v>24</v>
      </c>
      <c r="P194" s="63">
        <f t="shared" si="5"/>
        <v>25</v>
      </c>
      <c r="Q194" s="64">
        <f t="shared" si="6"/>
        <v>0.8292682927</v>
      </c>
      <c r="R194" s="64">
        <f t="shared" si="7"/>
        <v>0.4897959184</v>
      </c>
      <c r="S194" s="65">
        <f t="shared" si="8"/>
        <v>0.6444444444</v>
      </c>
      <c r="T194" s="65">
        <f t="shared" si="9"/>
        <v>0.4555555556</v>
      </c>
      <c r="U194" s="66">
        <f t="shared" si="10"/>
        <v>0.5762711864</v>
      </c>
      <c r="V194" s="27">
        <f t="shared" si="11"/>
        <v>0.5776586001</v>
      </c>
      <c r="W194" s="27">
        <f t="shared" si="12"/>
        <v>0.4410863689</v>
      </c>
      <c r="X194" s="27">
        <f t="shared" si="13"/>
        <v>-0.8569891996</v>
      </c>
      <c r="Y194" s="27">
        <f t="shared" si="14"/>
        <v>-0.08615117334</v>
      </c>
      <c r="Z194" s="27">
        <f t="shared" si="15"/>
        <v>1.60162524</v>
      </c>
      <c r="AA194" s="27">
        <f t="shared" si="16"/>
        <v>-0.5884245424</v>
      </c>
      <c r="AB194" s="27"/>
    </row>
    <row r="195">
      <c r="A195" s="29">
        <v>3040.0</v>
      </c>
      <c r="B195" s="30">
        <v>2253.0</v>
      </c>
      <c r="C195" s="5">
        <v>39.0</v>
      </c>
      <c r="D195" s="6">
        <v>51.0</v>
      </c>
      <c r="E195" s="7">
        <v>28.0</v>
      </c>
      <c r="F195" s="8">
        <v>182.0</v>
      </c>
      <c r="G195" s="9">
        <v>487.0</v>
      </c>
      <c r="H195" s="10">
        <v>110.0</v>
      </c>
      <c r="I195" s="11">
        <v>40.0</v>
      </c>
      <c r="J195" s="12">
        <v>36.0</v>
      </c>
      <c r="K195" s="61">
        <v>117.0</v>
      </c>
      <c r="L195" s="62">
        <f t="shared" si="1"/>
        <v>182</v>
      </c>
      <c r="M195" s="63">
        <f t="shared" si="2"/>
        <v>182</v>
      </c>
      <c r="N195" s="63">
        <f t="shared" si="3"/>
        <v>40</v>
      </c>
      <c r="O195" s="63">
        <f t="shared" si="4"/>
        <v>110</v>
      </c>
      <c r="P195" s="63">
        <f t="shared" si="5"/>
        <v>103</v>
      </c>
      <c r="Q195" s="64">
        <f t="shared" si="6"/>
        <v>0.8198198198</v>
      </c>
      <c r="R195" s="64">
        <f t="shared" si="7"/>
        <v>0.5164319249</v>
      </c>
      <c r="S195" s="65">
        <f t="shared" si="8"/>
        <v>0.6712643678</v>
      </c>
      <c r="T195" s="65">
        <f t="shared" si="9"/>
        <v>0.5103448276</v>
      </c>
      <c r="U195" s="66">
        <f t="shared" si="10"/>
        <v>0.6385964912</v>
      </c>
      <c r="V195" s="27">
        <f t="shared" si="11"/>
        <v>0.6401829601</v>
      </c>
      <c r="W195" s="27">
        <f t="shared" si="12"/>
        <v>0.4941354444</v>
      </c>
      <c r="X195" s="27">
        <f t="shared" si="13"/>
        <v>-0.8926546241</v>
      </c>
      <c r="Y195" s="27">
        <f t="shared" si="14"/>
        <v>-0.1005290729</v>
      </c>
      <c r="Z195" s="27">
        <f t="shared" si="15"/>
        <v>1.737709299</v>
      </c>
      <c r="AA195" s="27">
        <f t="shared" si="16"/>
        <v>-0.6649899922</v>
      </c>
      <c r="AB195" s="27"/>
    </row>
    <row r="196">
      <c r="A196" s="29">
        <v>3043.0</v>
      </c>
      <c r="B196" s="30">
        <v>1553.0</v>
      </c>
      <c r="C196" s="5">
        <v>15.0</v>
      </c>
      <c r="D196" s="6">
        <v>26.0</v>
      </c>
      <c r="E196" s="7">
        <v>9.0</v>
      </c>
      <c r="F196" s="8">
        <v>37.0</v>
      </c>
      <c r="G196" s="9">
        <v>135.0</v>
      </c>
      <c r="H196" s="10">
        <v>28.0</v>
      </c>
      <c r="I196" s="11">
        <v>10.0</v>
      </c>
      <c r="J196" s="12">
        <v>18.0</v>
      </c>
      <c r="K196" s="61">
        <v>50.0</v>
      </c>
      <c r="L196" s="62">
        <f t="shared" si="1"/>
        <v>37</v>
      </c>
      <c r="M196" s="63">
        <f t="shared" si="2"/>
        <v>37</v>
      </c>
      <c r="N196" s="63">
        <f t="shared" si="3"/>
        <v>10</v>
      </c>
      <c r="O196" s="63">
        <f t="shared" si="4"/>
        <v>28</v>
      </c>
      <c r="P196" s="63">
        <f t="shared" si="5"/>
        <v>42</v>
      </c>
      <c r="Q196" s="64">
        <f t="shared" si="6"/>
        <v>0.7872340426</v>
      </c>
      <c r="R196" s="64">
        <f t="shared" si="7"/>
        <v>0.4</v>
      </c>
      <c r="S196" s="65">
        <f t="shared" si="8"/>
        <v>0.5555555556</v>
      </c>
      <c r="T196" s="65">
        <f t="shared" si="9"/>
        <v>0.4017094017</v>
      </c>
      <c r="U196" s="66">
        <f t="shared" si="10"/>
        <v>0.4683544304</v>
      </c>
      <c r="V196" s="27">
        <f t="shared" si="11"/>
        <v>0.4644785031</v>
      </c>
      <c r="W196" s="27">
        <f t="shared" si="12"/>
        <v>0.3889504566</v>
      </c>
      <c r="X196" s="27">
        <f t="shared" si="13"/>
        <v>-0.7387837928</v>
      </c>
      <c r="Y196" s="27">
        <f t="shared" si="14"/>
        <v>-0.06548982899</v>
      </c>
      <c r="Z196" s="27">
        <f t="shared" si="15"/>
        <v>1.19026846</v>
      </c>
      <c r="AA196" s="27">
        <f t="shared" si="16"/>
        <v>-0.3769786984</v>
      </c>
      <c r="AB196" s="27"/>
    </row>
    <row r="197">
      <c r="A197" s="29">
        <v>3045.0</v>
      </c>
      <c r="B197" s="30">
        <v>1297.0</v>
      </c>
      <c r="C197" s="5">
        <v>11.0</v>
      </c>
      <c r="D197" s="6">
        <v>16.0</v>
      </c>
      <c r="E197" s="7">
        <v>17.0</v>
      </c>
      <c r="F197" s="8">
        <v>27.0</v>
      </c>
      <c r="G197" s="9">
        <v>34.0</v>
      </c>
      <c r="H197" s="10">
        <v>20.0</v>
      </c>
      <c r="I197" s="11">
        <v>22.0</v>
      </c>
      <c r="J197" s="12">
        <v>7.0</v>
      </c>
      <c r="K197" s="61">
        <v>27.0</v>
      </c>
      <c r="L197" s="62">
        <f t="shared" si="1"/>
        <v>27</v>
      </c>
      <c r="M197" s="63">
        <f t="shared" si="2"/>
        <v>27</v>
      </c>
      <c r="N197" s="63">
        <f t="shared" si="3"/>
        <v>22</v>
      </c>
      <c r="O197" s="63">
        <f t="shared" si="4"/>
        <v>20</v>
      </c>
      <c r="P197" s="63">
        <f t="shared" si="5"/>
        <v>35</v>
      </c>
      <c r="Q197" s="64">
        <f t="shared" si="6"/>
        <v>0.5510204082</v>
      </c>
      <c r="R197" s="64">
        <f t="shared" si="7"/>
        <v>0.3636363636</v>
      </c>
      <c r="S197" s="65">
        <f t="shared" si="8"/>
        <v>0.4519230769</v>
      </c>
      <c r="T197" s="65">
        <f t="shared" si="9"/>
        <v>0.4711538462</v>
      </c>
      <c r="U197" s="66">
        <f t="shared" si="10"/>
        <v>0.435483871</v>
      </c>
      <c r="V197" s="27">
        <f t="shared" si="11"/>
        <v>0.443948617</v>
      </c>
      <c r="W197" s="27">
        <f t="shared" si="12"/>
        <v>0.4561892324</v>
      </c>
      <c r="X197" s="27">
        <f t="shared" si="13"/>
        <v>-0.6009722007</v>
      </c>
      <c r="Y197" s="27">
        <f t="shared" si="14"/>
        <v>-0.06248296425</v>
      </c>
      <c r="Z197" s="27">
        <f t="shared" si="15"/>
        <v>0.7876240583</v>
      </c>
      <c r="AA197" s="27">
        <f t="shared" si="16"/>
        <v>-0.2029214149</v>
      </c>
      <c r="AB197" s="27"/>
    </row>
    <row r="198">
      <c r="A198" s="29">
        <v>3050.0</v>
      </c>
      <c r="B198" s="30">
        <v>1413.0</v>
      </c>
      <c r="C198" s="5">
        <v>22.0</v>
      </c>
      <c r="D198" s="6">
        <v>31.0</v>
      </c>
      <c r="E198" s="7">
        <v>26.0</v>
      </c>
      <c r="F198" s="8">
        <v>117.0</v>
      </c>
      <c r="G198" s="9">
        <v>111.0</v>
      </c>
      <c r="H198" s="10">
        <v>53.0</v>
      </c>
      <c r="I198" s="11">
        <v>32.0</v>
      </c>
      <c r="J198" s="12">
        <v>16.0</v>
      </c>
      <c r="K198" s="61">
        <v>53.0</v>
      </c>
      <c r="L198" s="62">
        <f t="shared" si="1"/>
        <v>118</v>
      </c>
      <c r="M198" s="63">
        <f t="shared" si="2"/>
        <v>117</v>
      </c>
      <c r="N198" s="63">
        <f t="shared" si="3"/>
        <v>32</v>
      </c>
      <c r="O198" s="63">
        <f t="shared" si="4"/>
        <v>53</v>
      </c>
      <c r="P198" s="63">
        <f t="shared" si="5"/>
        <v>64</v>
      </c>
      <c r="Q198" s="64">
        <f t="shared" si="6"/>
        <v>0.7852348993</v>
      </c>
      <c r="R198" s="64">
        <f t="shared" si="7"/>
        <v>0.452991453</v>
      </c>
      <c r="S198" s="65">
        <f t="shared" si="8"/>
        <v>0.6390977444</v>
      </c>
      <c r="T198" s="65">
        <f t="shared" si="9"/>
        <v>0.5601503759</v>
      </c>
      <c r="U198" s="66">
        <f t="shared" si="10"/>
        <v>0.6464088398</v>
      </c>
      <c r="V198" s="27">
        <f t="shared" si="11"/>
        <v>0.6551988658</v>
      </c>
      <c r="W198" s="27">
        <f t="shared" si="12"/>
        <v>0.5423590874</v>
      </c>
      <c r="X198" s="27">
        <f t="shared" si="13"/>
        <v>-0.8498791</v>
      </c>
      <c r="Y198" s="27">
        <f t="shared" si="14"/>
        <v>-0.1050524733</v>
      </c>
      <c r="Z198" s="27">
        <f t="shared" si="15"/>
        <v>1.575159387</v>
      </c>
      <c r="AA198" s="27">
        <f t="shared" si="16"/>
        <v>-0.5738999411</v>
      </c>
      <c r="AB198" s="27"/>
    </row>
    <row r="199">
      <c r="A199" s="29">
        <v>3055.0</v>
      </c>
      <c r="B199" s="30">
        <v>2378.0</v>
      </c>
      <c r="C199" s="5">
        <v>23.0</v>
      </c>
      <c r="D199" s="6">
        <v>40.0</v>
      </c>
      <c r="E199" s="7">
        <v>20.0</v>
      </c>
      <c r="F199" s="8">
        <v>59.0</v>
      </c>
      <c r="G199" s="9">
        <v>158.0</v>
      </c>
      <c r="H199" s="10">
        <v>48.0</v>
      </c>
      <c r="I199" s="11">
        <v>17.0</v>
      </c>
      <c r="J199" s="12">
        <v>11.0</v>
      </c>
      <c r="K199" s="61">
        <v>67.0</v>
      </c>
      <c r="L199" s="62">
        <f t="shared" si="1"/>
        <v>59</v>
      </c>
      <c r="M199" s="63">
        <f t="shared" si="2"/>
        <v>59</v>
      </c>
      <c r="N199" s="63">
        <f t="shared" si="3"/>
        <v>17</v>
      </c>
      <c r="O199" s="63">
        <f t="shared" si="4"/>
        <v>48</v>
      </c>
      <c r="P199" s="63">
        <f t="shared" si="5"/>
        <v>54</v>
      </c>
      <c r="Q199" s="64">
        <f t="shared" si="6"/>
        <v>0.7763157895</v>
      </c>
      <c r="R199" s="64">
        <f t="shared" si="7"/>
        <v>0.4705882353</v>
      </c>
      <c r="S199" s="65">
        <f t="shared" si="8"/>
        <v>0.6011235955</v>
      </c>
      <c r="T199" s="65">
        <f t="shared" si="9"/>
        <v>0.4269662921</v>
      </c>
      <c r="U199" s="66">
        <f t="shared" si="10"/>
        <v>0.5221238938</v>
      </c>
      <c r="V199" s="27">
        <f t="shared" si="11"/>
        <v>0.5211958652</v>
      </c>
      <c r="W199" s="27">
        <f t="shared" si="12"/>
        <v>0.4134051471</v>
      </c>
      <c r="X199" s="27">
        <f t="shared" si="13"/>
        <v>-0.7993806657</v>
      </c>
      <c r="Y199" s="27">
        <f t="shared" si="14"/>
        <v>-0.0753167776</v>
      </c>
      <c r="Z199" s="27">
        <f t="shared" si="15"/>
        <v>1.393533736</v>
      </c>
      <c r="AA199" s="27">
        <f t="shared" si="16"/>
        <v>-0.4775574802</v>
      </c>
      <c r="AB199" s="27"/>
    </row>
    <row r="200">
      <c r="A200" s="29">
        <v>3057.0</v>
      </c>
      <c r="B200" s="30">
        <v>713.0</v>
      </c>
      <c r="C200" s="5">
        <v>18.0</v>
      </c>
      <c r="D200" s="6">
        <v>17.0</v>
      </c>
      <c r="E200" s="7">
        <v>12.0</v>
      </c>
      <c r="F200" s="8">
        <v>65.0</v>
      </c>
      <c r="G200" s="9">
        <v>109.0</v>
      </c>
      <c r="H200" s="10">
        <v>38.0</v>
      </c>
      <c r="I200" s="11">
        <v>12.0</v>
      </c>
      <c r="J200" s="12">
        <v>7.0</v>
      </c>
      <c r="K200" s="61">
        <v>25.0</v>
      </c>
      <c r="L200" s="62">
        <f t="shared" si="1"/>
        <v>65</v>
      </c>
      <c r="M200" s="63">
        <f t="shared" si="2"/>
        <v>65</v>
      </c>
      <c r="N200" s="63">
        <f t="shared" si="3"/>
        <v>12</v>
      </c>
      <c r="O200" s="63">
        <f t="shared" si="4"/>
        <v>38</v>
      </c>
      <c r="P200" s="63">
        <f t="shared" si="5"/>
        <v>37</v>
      </c>
      <c r="Q200" s="64">
        <f t="shared" si="6"/>
        <v>0.8441558442</v>
      </c>
      <c r="R200" s="64">
        <f t="shared" si="7"/>
        <v>0.5066666667</v>
      </c>
      <c r="S200" s="65">
        <f t="shared" si="8"/>
        <v>0.6776315789</v>
      </c>
      <c r="T200" s="65">
        <f t="shared" si="9"/>
        <v>0.5065789474</v>
      </c>
      <c r="U200" s="66">
        <f t="shared" si="10"/>
        <v>0.637254902</v>
      </c>
      <c r="V200" s="27">
        <f t="shared" si="11"/>
        <v>0.6418837286</v>
      </c>
      <c r="W200" s="27">
        <f t="shared" si="12"/>
        <v>0.4904891747</v>
      </c>
      <c r="X200" s="27">
        <f t="shared" si="13"/>
        <v>-0.9011218104</v>
      </c>
      <c r="Y200" s="27">
        <f t="shared" si="14"/>
        <v>-0.1007337819</v>
      </c>
      <c r="Z200" s="27">
        <f t="shared" si="15"/>
        <v>1.770831381</v>
      </c>
      <c r="AA200" s="27">
        <f t="shared" si="16"/>
        <v>-0.6840931412</v>
      </c>
      <c r="AB200" s="27"/>
    </row>
    <row r="201">
      <c r="A201" s="29">
        <v>3058.0</v>
      </c>
      <c r="B201" s="30">
        <v>1919.0</v>
      </c>
      <c r="C201" s="5">
        <v>23.0</v>
      </c>
      <c r="D201" s="6">
        <v>33.0</v>
      </c>
      <c r="E201" s="7">
        <v>38.0</v>
      </c>
      <c r="F201" s="8">
        <v>51.0</v>
      </c>
      <c r="G201" s="9">
        <v>135.0</v>
      </c>
      <c r="H201" s="10">
        <v>72.0</v>
      </c>
      <c r="I201" s="11">
        <v>22.0</v>
      </c>
      <c r="J201" s="12">
        <v>23.0</v>
      </c>
      <c r="K201" s="61">
        <v>67.0</v>
      </c>
      <c r="L201" s="62">
        <f t="shared" si="1"/>
        <v>51</v>
      </c>
      <c r="M201" s="63">
        <f t="shared" si="2"/>
        <v>51</v>
      </c>
      <c r="N201" s="63">
        <f t="shared" si="3"/>
        <v>22</v>
      </c>
      <c r="O201" s="63">
        <f t="shared" si="4"/>
        <v>72</v>
      </c>
      <c r="P201" s="63">
        <f t="shared" si="5"/>
        <v>84</v>
      </c>
      <c r="Q201" s="64">
        <f t="shared" si="6"/>
        <v>0.698630137</v>
      </c>
      <c r="R201" s="64">
        <f t="shared" si="7"/>
        <v>0.4615384615</v>
      </c>
      <c r="S201" s="65">
        <f t="shared" si="8"/>
        <v>0.5371179039</v>
      </c>
      <c r="T201" s="65">
        <f t="shared" si="9"/>
        <v>0.3187772926</v>
      </c>
      <c r="U201" s="66">
        <f t="shared" si="10"/>
        <v>0.3777777778</v>
      </c>
      <c r="V201" s="27">
        <f t="shared" si="11"/>
        <v>0.3825517036</v>
      </c>
      <c r="W201" s="27">
        <f t="shared" si="12"/>
        <v>0.3086524064</v>
      </c>
      <c r="X201" s="27">
        <f t="shared" si="13"/>
        <v>-0.714265204</v>
      </c>
      <c r="Y201" s="27">
        <f t="shared" si="14"/>
        <v>-0.05024482896</v>
      </c>
      <c r="Z201" s="27">
        <f t="shared" si="15"/>
        <v>1.112574737</v>
      </c>
      <c r="AA201" s="27">
        <f t="shared" si="16"/>
        <v>-0.340677313</v>
      </c>
      <c r="AB201" s="27"/>
    </row>
    <row r="202">
      <c r="A202" s="29">
        <v>3059.0</v>
      </c>
      <c r="B202" s="30">
        <v>2787.0</v>
      </c>
      <c r="C202" s="5">
        <v>34.0</v>
      </c>
      <c r="D202" s="6">
        <v>54.0</v>
      </c>
      <c r="E202" s="7">
        <v>32.0</v>
      </c>
      <c r="F202" s="8">
        <v>67.0</v>
      </c>
      <c r="G202" s="9">
        <v>188.0</v>
      </c>
      <c r="H202" s="10">
        <v>76.0</v>
      </c>
      <c r="I202" s="11">
        <v>30.0</v>
      </c>
      <c r="J202" s="12">
        <v>44.0</v>
      </c>
      <c r="K202" s="61">
        <v>103.0</v>
      </c>
      <c r="L202" s="62">
        <f t="shared" si="1"/>
        <v>67</v>
      </c>
      <c r="M202" s="63">
        <f t="shared" si="2"/>
        <v>67</v>
      </c>
      <c r="N202" s="63">
        <f t="shared" si="3"/>
        <v>30</v>
      </c>
      <c r="O202" s="63">
        <f t="shared" si="4"/>
        <v>76</v>
      </c>
      <c r="P202" s="63">
        <f t="shared" si="5"/>
        <v>110</v>
      </c>
      <c r="Q202" s="64">
        <f t="shared" si="6"/>
        <v>0.6907216495</v>
      </c>
      <c r="R202" s="64">
        <f t="shared" si="7"/>
        <v>0.4086021505</v>
      </c>
      <c r="S202" s="65">
        <f t="shared" si="8"/>
        <v>0.5053003534</v>
      </c>
      <c r="T202" s="65">
        <f t="shared" si="9"/>
        <v>0.3427561837</v>
      </c>
      <c r="U202" s="66">
        <f t="shared" si="10"/>
        <v>0.3785310734</v>
      </c>
      <c r="V202" s="27">
        <f t="shared" si="11"/>
        <v>0.3766198885</v>
      </c>
      <c r="W202" s="27">
        <f t="shared" si="12"/>
        <v>0.3318696889</v>
      </c>
      <c r="X202" s="27">
        <f t="shared" si="13"/>
        <v>-0.6719538808</v>
      </c>
      <c r="Y202" s="27">
        <f t="shared" si="14"/>
        <v>-0.05082404958</v>
      </c>
      <c r="Z202" s="27">
        <f t="shared" si="15"/>
        <v>0.9846664484</v>
      </c>
      <c r="AA202" s="27">
        <f t="shared" si="16"/>
        <v>-0.2836502246</v>
      </c>
      <c r="AB202" s="27"/>
    </row>
    <row r="203">
      <c r="A203" s="29">
        <v>3062.0</v>
      </c>
      <c r="B203" s="30">
        <v>2749.0</v>
      </c>
      <c r="C203" s="5">
        <v>27.0</v>
      </c>
      <c r="D203" s="6">
        <v>61.0</v>
      </c>
      <c r="E203" s="7">
        <v>51.0</v>
      </c>
      <c r="F203" s="8">
        <v>93.0</v>
      </c>
      <c r="G203" s="9">
        <v>167.0</v>
      </c>
      <c r="H203" s="10">
        <v>55.0</v>
      </c>
      <c r="I203" s="11">
        <v>36.0</v>
      </c>
      <c r="J203" s="12">
        <v>24.0</v>
      </c>
      <c r="K203" s="61">
        <v>85.0</v>
      </c>
      <c r="L203" s="62">
        <f t="shared" si="1"/>
        <v>93</v>
      </c>
      <c r="M203" s="63">
        <f t="shared" si="2"/>
        <v>93</v>
      </c>
      <c r="N203" s="63">
        <f t="shared" si="3"/>
        <v>36</v>
      </c>
      <c r="O203" s="63">
        <f t="shared" si="4"/>
        <v>55</v>
      </c>
      <c r="P203" s="63">
        <f t="shared" si="5"/>
        <v>102</v>
      </c>
      <c r="Q203" s="64">
        <f t="shared" si="6"/>
        <v>0.7209302326</v>
      </c>
      <c r="R203" s="64">
        <f t="shared" si="7"/>
        <v>0.3503184713</v>
      </c>
      <c r="S203" s="65">
        <f t="shared" si="8"/>
        <v>0.5174825175</v>
      </c>
      <c r="T203" s="65">
        <f t="shared" si="9"/>
        <v>0.451048951</v>
      </c>
      <c r="U203" s="66">
        <f t="shared" si="10"/>
        <v>0.4769230769</v>
      </c>
      <c r="V203" s="27">
        <f t="shared" si="11"/>
        <v>0.4746395403</v>
      </c>
      <c r="W203" s="27">
        <f t="shared" si="12"/>
        <v>0.4367229015</v>
      </c>
      <c r="X203" s="27">
        <f t="shared" si="13"/>
        <v>-0.6881538545</v>
      </c>
      <c r="Y203" s="27">
        <f t="shared" si="14"/>
        <v>-0.06849418851</v>
      </c>
      <c r="Z203" s="27">
        <f t="shared" si="15"/>
        <v>1.032716939</v>
      </c>
      <c r="AA203" s="27">
        <f t="shared" si="16"/>
        <v>-0.3046641634</v>
      </c>
      <c r="AB203" s="27"/>
    </row>
    <row r="204">
      <c r="A204" s="29">
        <v>3068.0</v>
      </c>
      <c r="B204" s="30">
        <v>1017.0</v>
      </c>
      <c r="C204" s="5">
        <v>11.0</v>
      </c>
      <c r="D204" s="6">
        <v>17.0</v>
      </c>
      <c r="E204" s="7">
        <v>18.0</v>
      </c>
      <c r="F204" s="8">
        <v>33.0</v>
      </c>
      <c r="G204" s="9">
        <v>75.0</v>
      </c>
      <c r="H204" s="10">
        <v>21.0</v>
      </c>
      <c r="I204" s="11">
        <v>13.0</v>
      </c>
      <c r="J204" s="12">
        <v>8.0</v>
      </c>
      <c r="K204" s="61">
        <v>25.0</v>
      </c>
      <c r="L204" s="62">
        <f t="shared" si="1"/>
        <v>33</v>
      </c>
      <c r="M204" s="63">
        <f t="shared" si="2"/>
        <v>33</v>
      </c>
      <c r="N204" s="63">
        <f t="shared" si="3"/>
        <v>13</v>
      </c>
      <c r="O204" s="63">
        <f t="shared" si="4"/>
        <v>21</v>
      </c>
      <c r="P204" s="63">
        <f t="shared" si="5"/>
        <v>37</v>
      </c>
      <c r="Q204" s="64">
        <f t="shared" si="6"/>
        <v>0.7173913043</v>
      </c>
      <c r="R204" s="64">
        <f t="shared" si="7"/>
        <v>0.3620689655</v>
      </c>
      <c r="S204" s="65">
        <f t="shared" si="8"/>
        <v>0.5192307692</v>
      </c>
      <c r="T204" s="65">
        <f t="shared" si="9"/>
        <v>0.4423076923</v>
      </c>
      <c r="U204" s="66">
        <f t="shared" si="10"/>
        <v>0.4714285714</v>
      </c>
      <c r="V204" s="27">
        <f t="shared" si="11"/>
        <v>0.4688429141</v>
      </c>
      <c r="W204" s="27">
        <f t="shared" si="12"/>
        <v>0.4282592794</v>
      </c>
      <c r="X204" s="27">
        <f t="shared" si="13"/>
        <v>-0.6904786986</v>
      </c>
      <c r="Y204" s="27">
        <f t="shared" si="14"/>
        <v>-0.06739369656</v>
      </c>
      <c r="Z204" s="27">
        <f t="shared" si="15"/>
        <v>1.039706543</v>
      </c>
      <c r="AA204" s="27">
        <f t="shared" si="16"/>
        <v>-0.3077624194</v>
      </c>
      <c r="AB204" s="27"/>
    </row>
    <row r="205">
      <c r="A205" s="29">
        <v>3071.0</v>
      </c>
      <c r="B205" s="30">
        <v>590.0</v>
      </c>
      <c r="C205" s="5">
        <v>15.0</v>
      </c>
      <c r="D205" s="6">
        <v>12.0</v>
      </c>
      <c r="E205" s="7">
        <v>10.0</v>
      </c>
      <c r="F205" s="8">
        <v>28.0</v>
      </c>
      <c r="G205" s="9">
        <v>50.0</v>
      </c>
      <c r="H205" s="10">
        <v>22.0</v>
      </c>
      <c r="I205" s="11">
        <v>17.0</v>
      </c>
      <c r="J205" s="12">
        <v>12.0</v>
      </c>
      <c r="K205" s="61">
        <v>29.0</v>
      </c>
      <c r="L205" s="62">
        <f t="shared" si="1"/>
        <v>28</v>
      </c>
      <c r="M205" s="63">
        <f t="shared" si="2"/>
        <v>28</v>
      </c>
      <c r="N205" s="63">
        <f t="shared" si="3"/>
        <v>17</v>
      </c>
      <c r="O205" s="63">
        <f t="shared" si="4"/>
        <v>22</v>
      </c>
      <c r="P205" s="63">
        <f t="shared" si="5"/>
        <v>37</v>
      </c>
      <c r="Q205" s="64">
        <f t="shared" si="6"/>
        <v>0.6222222222</v>
      </c>
      <c r="R205" s="64">
        <f t="shared" si="7"/>
        <v>0.3728813559</v>
      </c>
      <c r="S205" s="65">
        <f t="shared" si="8"/>
        <v>0.4807692308</v>
      </c>
      <c r="T205" s="65">
        <f t="shared" si="9"/>
        <v>0.4326923077</v>
      </c>
      <c r="U205" s="66">
        <f t="shared" si="10"/>
        <v>0.4307692308</v>
      </c>
      <c r="V205" s="27">
        <f t="shared" si="11"/>
        <v>0.4321531079</v>
      </c>
      <c r="W205" s="27">
        <f t="shared" si="12"/>
        <v>0.4189492951</v>
      </c>
      <c r="X205" s="27">
        <f t="shared" si="13"/>
        <v>-0.6393321284</v>
      </c>
      <c r="Y205" s="27">
        <f t="shared" si="14"/>
        <v>-0.061045015</v>
      </c>
      <c r="Z205" s="27">
        <f t="shared" si="15"/>
        <v>0.8913807813</v>
      </c>
      <c r="AA205" s="27">
        <f t="shared" si="16"/>
        <v>-0.2443117311</v>
      </c>
      <c r="AB205" s="27"/>
    </row>
    <row r="206">
      <c r="A206" s="29">
        <v>3074.0</v>
      </c>
      <c r="B206" s="30">
        <v>896.0</v>
      </c>
      <c r="C206" s="5">
        <v>11.0</v>
      </c>
      <c r="D206" s="6">
        <v>14.0</v>
      </c>
      <c r="E206" s="7">
        <v>11.0</v>
      </c>
      <c r="F206" s="8">
        <v>27.0</v>
      </c>
      <c r="G206" s="9">
        <v>68.0</v>
      </c>
      <c r="H206" s="10">
        <v>29.0</v>
      </c>
      <c r="I206" s="11">
        <v>10.0</v>
      </c>
      <c r="J206" s="12">
        <v>6.0</v>
      </c>
      <c r="K206" s="61">
        <v>35.0</v>
      </c>
      <c r="L206" s="62">
        <f t="shared" si="1"/>
        <v>27</v>
      </c>
      <c r="M206" s="63">
        <f t="shared" si="2"/>
        <v>27</v>
      </c>
      <c r="N206" s="63">
        <f t="shared" si="3"/>
        <v>10</v>
      </c>
      <c r="O206" s="63">
        <f t="shared" si="4"/>
        <v>29</v>
      </c>
      <c r="P206" s="63">
        <f t="shared" si="5"/>
        <v>28</v>
      </c>
      <c r="Q206" s="64">
        <f t="shared" si="6"/>
        <v>0.7297297297</v>
      </c>
      <c r="R206" s="64">
        <f t="shared" si="7"/>
        <v>0.5087719298</v>
      </c>
      <c r="S206" s="65">
        <f t="shared" si="8"/>
        <v>0.5957446809</v>
      </c>
      <c r="T206" s="65">
        <f t="shared" si="9"/>
        <v>0.3936170213</v>
      </c>
      <c r="U206" s="66">
        <f t="shared" si="10"/>
        <v>0.4909090909</v>
      </c>
      <c r="V206" s="27">
        <f t="shared" si="11"/>
        <v>0.4904408129</v>
      </c>
      <c r="W206" s="27">
        <f t="shared" si="12"/>
        <v>0.3811151034</v>
      </c>
      <c r="X206" s="27">
        <f t="shared" si="13"/>
        <v>-0.7922277267</v>
      </c>
      <c r="Y206" s="27">
        <f t="shared" si="14"/>
        <v>-0.06881266999</v>
      </c>
      <c r="Z206" s="27">
        <f t="shared" si="15"/>
        <v>1.368706352</v>
      </c>
      <c r="AA206" s="27">
        <f t="shared" si="16"/>
        <v>-0.4648521523</v>
      </c>
      <c r="AB206" s="27"/>
    </row>
    <row r="207">
      <c r="A207" s="29">
        <v>3217.0</v>
      </c>
      <c r="B207" s="30">
        <v>1825.0</v>
      </c>
      <c r="C207" s="5">
        <v>20.0</v>
      </c>
      <c r="D207" s="6">
        <v>26.0</v>
      </c>
      <c r="E207" s="7">
        <v>22.0</v>
      </c>
      <c r="F207" s="8">
        <v>72.0</v>
      </c>
      <c r="G207" s="9">
        <v>115.0</v>
      </c>
      <c r="H207" s="10">
        <v>44.0</v>
      </c>
      <c r="I207" s="11">
        <v>30.0</v>
      </c>
      <c r="J207" s="12">
        <v>23.0</v>
      </c>
      <c r="K207" s="61">
        <v>37.0</v>
      </c>
      <c r="L207" s="62">
        <f t="shared" si="1"/>
        <v>72</v>
      </c>
      <c r="M207" s="63">
        <f t="shared" si="2"/>
        <v>72</v>
      </c>
      <c r="N207" s="63">
        <f t="shared" si="3"/>
        <v>30</v>
      </c>
      <c r="O207" s="63">
        <f t="shared" si="4"/>
        <v>44</v>
      </c>
      <c r="P207" s="63">
        <f t="shared" si="5"/>
        <v>65</v>
      </c>
      <c r="Q207" s="64">
        <f t="shared" si="6"/>
        <v>0.7058823529</v>
      </c>
      <c r="R207" s="64">
        <f t="shared" si="7"/>
        <v>0.4036697248</v>
      </c>
      <c r="S207" s="65">
        <f t="shared" si="8"/>
        <v>0.5497630332</v>
      </c>
      <c r="T207" s="65">
        <f t="shared" si="9"/>
        <v>0.4834123223</v>
      </c>
      <c r="U207" s="66">
        <f t="shared" si="10"/>
        <v>0.5255474453</v>
      </c>
      <c r="V207" s="27">
        <f t="shared" si="11"/>
        <v>0.5257690879</v>
      </c>
      <c r="W207" s="27">
        <f t="shared" si="12"/>
        <v>0.4680583593</v>
      </c>
      <c r="X207" s="27">
        <f t="shared" si="13"/>
        <v>-0.7310808338</v>
      </c>
      <c r="Y207" s="27">
        <f t="shared" si="14"/>
        <v>-0.07798796995</v>
      </c>
      <c r="Z207" s="27">
        <f t="shared" si="15"/>
        <v>1.165577094</v>
      </c>
      <c r="AA207" s="27">
        <f t="shared" si="16"/>
        <v>-0.3653094675</v>
      </c>
      <c r="AB207" s="27"/>
    </row>
    <row r="208">
      <c r="A208" s="29">
        <v>3361.0</v>
      </c>
      <c r="B208" s="30">
        <v>1573.0</v>
      </c>
      <c r="C208" s="5">
        <v>15.0</v>
      </c>
      <c r="D208" s="6">
        <v>33.0</v>
      </c>
      <c r="E208" s="7">
        <v>19.0</v>
      </c>
      <c r="F208" s="8">
        <v>75.0</v>
      </c>
      <c r="G208" s="9">
        <v>112.0</v>
      </c>
      <c r="H208" s="10">
        <v>29.0</v>
      </c>
      <c r="I208" s="11">
        <v>27.0</v>
      </c>
      <c r="J208" s="12">
        <v>11.0</v>
      </c>
      <c r="K208" s="61">
        <v>57.0</v>
      </c>
      <c r="L208" s="62">
        <f t="shared" si="1"/>
        <v>76</v>
      </c>
      <c r="M208" s="63">
        <f t="shared" si="2"/>
        <v>75</v>
      </c>
      <c r="N208" s="63">
        <f t="shared" si="3"/>
        <v>27</v>
      </c>
      <c r="O208" s="63">
        <f t="shared" si="4"/>
        <v>29</v>
      </c>
      <c r="P208" s="63">
        <f t="shared" si="5"/>
        <v>45</v>
      </c>
      <c r="Q208" s="64">
        <f t="shared" si="6"/>
        <v>0.7352941176</v>
      </c>
      <c r="R208" s="64">
        <f t="shared" si="7"/>
        <v>0.3918918919</v>
      </c>
      <c r="S208" s="65">
        <f t="shared" si="8"/>
        <v>0.5909090909</v>
      </c>
      <c r="T208" s="65">
        <f t="shared" si="9"/>
        <v>0.5795454545</v>
      </c>
      <c r="U208" s="66">
        <f t="shared" si="10"/>
        <v>0.625</v>
      </c>
      <c r="V208" s="27">
        <f t="shared" si="11"/>
        <v>0.6343111272</v>
      </c>
      <c r="W208" s="27">
        <f t="shared" si="12"/>
        <v>0.5611381467</v>
      </c>
      <c r="X208" s="27">
        <f t="shared" si="13"/>
        <v>-0.7857973069</v>
      </c>
      <c r="Y208" s="27">
        <f t="shared" si="14"/>
        <v>-0.1004945572</v>
      </c>
      <c r="Z208" s="27">
        <f t="shared" si="15"/>
        <v>1.346577269</v>
      </c>
      <c r="AA208" s="27">
        <f t="shared" si="16"/>
        <v>-0.4536243306</v>
      </c>
      <c r="AB208" s="27"/>
    </row>
    <row r="209">
      <c r="A209" s="29">
        <v>3363.0</v>
      </c>
      <c r="B209" s="30">
        <v>2588.0</v>
      </c>
      <c r="C209" s="5">
        <v>29.0</v>
      </c>
      <c r="D209" s="6">
        <v>53.0</v>
      </c>
      <c r="E209" s="7">
        <v>22.0</v>
      </c>
      <c r="F209" s="8">
        <v>133.0</v>
      </c>
      <c r="G209" s="9">
        <v>272.0</v>
      </c>
      <c r="H209" s="10">
        <v>62.0</v>
      </c>
      <c r="I209" s="11">
        <v>39.0</v>
      </c>
      <c r="J209" s="12">
        <v>21.0</v>
      </c>
      <c r="K209" s="61">
        <v>94.0</v>
      </c>
      <c r="L209" s="62">
        <f t="shared" si="1"/>
        <v>134</v>
      </c>
      <c r="M209" s="63">
        <f t="shared" si="2"/>
        <v>133</v>
      </c>
      <c r="N209" s="63">
        <f t="shared" si="3"/>
        <v>39</v>
      </c>
      <c r="O209" s="63">
        <f t="shared" si="4"/>
        <v>62</v>
      </c>
      <c r="P209" s="63">
        <f t="shared" si="5"/>
        <v>72</v>
      </c>
      <c r="Q209" s="64">
        <f t="shared" si="6"/>
        <v>0.773255814</v>
      </c>
      <c r="R209" s="64">
        <f t="shared" si="7"/>
        <v>0.4626865672</v>
      </c>
      <c r="S209" s="65">
        <f t="shared" si="8"/>
        <v>0.637254902</v>
      </c>
      <c r="T209" s="65">
        <f t="shared" si="9"/>
        <v>0.5620915033</v>
      </c>
      <c r="U209" s="66">
        <f t="shared" si="10"/>
        <v>0.6487804878</v>
      </c>
      <c r="V209" s="27">
        <f t="shared" si="11"/>
        <v>0.6553482588</v>
      </c>
      <c r="W209" s="27">
        <f t="shared" si="12"/>
        <v>0.5442385614</v>
      </c>
      <c r="X209" s="27">
        <f t="shared" si="13"/>
        <v>-0.8474284682</v>
      </c>
      <c r="Y209" s="27">
        <f t="shared" si="14"/>
        <v>-0.1051125496</v>
      </c>
      <c r="Z209" s="27">
        <f t="shared" si="15"/>
        <v>1.566088519</v>
      </c>
      <c r="AA209" s="27">
        <f t="shared" si="16"/>
        <v>-0.5689497102</v>
      </c>
      <c r="AB209" s="27"/>
    </row>
    <row r="210">
      <c r="A210" s="29">
        <v>3364.0</v>
      </c>
      <c r="B210" s="30">
        <v>1766.0</v>
      </c>
      <c r="C210" s="5">
        <v>23.0</v>
      </c>
      <c r="D210" s="6">
        <v>24.0</v>
      </c>
      <c r="E210" s="7">
        <v>20.0</v>
      </c>
      <c r="F210" s="8">
        <v>92.0</v>
      </c>
      <c r="G210" s="9">
        <v>177.0</v>
      </c>
      <c r="H210" s="10">
        <v>50.0</v>
      </c>
      <c r="I210" s="11">
        <v>21.0</v>
      </c>
      <c r="J210" s="12">
        <v>21.0</v>
      </c>
      <c r="K210" s="61">
        <v>70.0</v>
      </c>
      <c r="L210" s="62">
        <f t="shared" si="1"/>
        <v>93</v>
      </c>
      <c r="M210" s="63">
        <f t="shared" si="2"/>
        <v>92</v>
      </c>
      <c r="N210" s="63">
        <f t="shared" si="3"/>
        <v>21</v>
      </c>
      <c r="O210" s="63">
        <f t="shared" si="4"/>
        <v>50</v>
      </c>
      <c r="P210" s="63">
        <f t="shared" si="5"/>
        <v>64</v>
      </c>
      <c r="Q210" s="64">
        <f t="shared" si="6"/>
        <v>0.814159292</v>
      </c>
      <c r="R210" s="64">
        <f t="shared" si="7"/>
        <v>0.4385964912</v>
      </c>
      <c r="S210" s="65">
        <f t="shared" si="8"/>
        <v>0.6255506608</v>
      </c>
      <c r="T210" s="65">
        <f t="shared" si="9"/>
        <v>0.4977973568</v>
      </c>
      <c r="U210" s="66">
        <f t="shared" si="10"/>
        <v>0.5897435897</v>
      </c>
      <c r="V210" s="27">
        <f t="shared" si="11"/>
        <v>0.5961710715</v>
      </c>
      <c r="W210" s="27">
        <f t="shared" si="12"/>
        <v>0.4819865018</v>
      </c>
      <c r="X210" s="27">
        <f t="shared" si="13"/>
        <v>-0.8318640416</v>
      </c>
      <c r="Y210" s="27">
        <f t="shared" si="14"/>
        <v>-0.09137963916</v>
      </c>
      <c r="Z210" s="27">
        <f t="shared" si="15"/>
        <v>1.509089198</v>
      </c>
      <c r="AA210" s="27">
        <f t="shared" si="16"/>
        <v>-0.5381728537</v>
      </c>
      <c r="AB210" s="27"/>
    </row>
    <row r="211">
      <c r="A211" s="29">
        <v>3366.0</v>
      </c>
      <c r="B211" s="30">
        <v>2937.0</v>
      </c>
      <c r="C211" s="5">
        <v>39.0</v>
      </c>
      <c r="D211" s="6">
        <v>54.0</v>
      </c>
      <c r="E211" s="7">
        <v>48.0</v>
      </c>
      <c r="F211" s="8">
        <v>139.0</v>
      </c>
      <c r="G211" s="9">
        <v>281.0</v>
      </c>
      <c r="H211" s="10">
        <v>90.0</v>
      </c>
      <c r="I211" s="11">
        <v>46.0</v>
      </c>
      <c r="J211" s="12">
        <v>40.0</v>
      </c>
      <c r="K211" s="61">
        <v>96.0</v>
      </c>
      <c r="L211" s="62">
        <f t="shared" si="1"/>
        <v>139</v>
      </c>
      <c r="M211" s="63">
        <f t="shared" si="2"/>
        <v>139</v>
      </c>
      <c r="N211" s="63">
        <f t="shared" si="3"/>
        <v>46</v>
      </c>
      <c r="O211" s="63">
        <f t="shared" si="4"/>
        <v>90</v>
      </c>
      <c r="P211" s="63">
        <f t="shared" si="5"/>
        <v>127</v>
      </c>
      <c r="Q211" s="64">
        <f t="shared" si="6"/>
        <v>0.7513513514</v>
      </c>
      <c r="R211" s="64">
        <f t="shared" si="7"/>
        <v>0.4147465438</v>
      </c>
      <c r="S211" s="65">
        <f t="shared" si="8"/>
        <v>0.5696517413</v>
      </c>
      <c r="T211" s="65">
        <f t="shared" si="9"/>
        <v>0.460199005</v>
      </c>
      <c r="U211" s="66">
        <f t="shared" si="10"/>
        <v>0.522556391</v>
      </c>
      <c r="V211" s="27">
        <f t="shared" si="11"/>
        <v>0.5226643887</v>
      </c>
      <c r="W211" s="27">
        <f t="shared" si="12"/>
        <v>0.4455823348</v>
      </c>
      <c r="X211" s="27">
        <f t="shared" si="13"/>
        <v>-0.7575290532</v>
      </c>
      <c r="Y211" s="27">
        <f t="shared" si="14"/>
        <v>-0.07692889067</v>
      </c>
      <c r="Z211" s="27">
        <f t="shared" si="15"/>
        <v>1.251436434</v>
      </c>
      <c r="AA211" s="27">
        <f t="shared" si="16"/>
        <v>-0.4064083419</v>
      </c>
      <c r="AB211" s="27"/>
    </row>
    <row r="212">
      <c r="A212" s="29">
        <v>3370.0</v>
      </c>
      <c r="B212" s="30">
        <v>3024.0</v>
      </c>
      <c r="C212" s="5">
        <v>23.0</v>
      </c>
      <c r="D212" s="6">
        <v>67.0</v>
      </c>
      <c r="E212" s="7">
        <v>26.0</v>
      </c>
      <c r="F212" s="8">
        <v>110.0</v>
      </c>
      <c r="G212" s="9">
        <v>231.0</v>
      </c>
      <c r="H212" s="10">
        <v>96.0</v>
      </c>
      <c r="I212" s="11">
        <v>46.0</v>
      </c>
      <c r="J212" s="12">
        <v>30.0</v>
      </c>
      <c r="K212" s="61">
        <v>100.0</v>
      </c>
      <c r="L212" s="62">
        <f t="shared" si="1"/>
        <v>109</v>
      </c>
      <c r="M212" s="63">
        <f t="shared" si="2"/>
        <v>110</v>
      </c>
      <c r="N212" s="63">
        <f t="shared" si="3"/>
        <v>46</v>
      </c>
      <c r="O212" s="63">
        <f t="shared" si="4"/>
        <v>96</v>
      </c>
      <c r="P212" s="63">
        <f t="shared" si="5"/>
        <v>79</v>
      </c>
      <c r="Q212" s="64">
        <f t="shared" si="6"/>
        <v>0.7051282051</v>
      </c>
      <c r="R212" s="64">
        <f t="shared" si="7"/>
        <v>0.5485714286</v>
      </c>
      <c r="S212" s="65">
        <f t="shared" si="8"/>
        <v>0.6223564955</v>
      </c>
      <c r="T212" s="65">
        <f t="shared" si="9"/>
        <v>0.4712990937</v>
      </c>
      <c r="U212" s="66">
        <f t="shared" si="10"/>
        <v>0.582010582</v>
      </c>
      <c r="V212" s="27">
        <f t="shared" si="11"/>
        <v>0.5728980689</v>
      </c>
      <c r="W212" s="27">
        <f t="shared" si="12"/>
        <v>0.4563298666</v>
      </c>
      <c r="X212" s="27">
        <f t="shared" si="13"/>
        <v>-0.8276164059</v>
      </c>
      <c r="Y212" s="27">
        <f t="shared" si="14"/>
        <v>-0.08607364537</v>
      </c>
      <c r="Z212" s="27">
        <f t="shared" si="15"/>
        <v>1.493717225</v>
      </c>
      <c r="AA212" s="27">
        <f t="shared" si="16"/>
        <v>-0.529970878</v>
      </c>
      <c r="AB212" s="27"/>
    </row>
    <row r="213">
      <c r="A213" s="29">
        <v>3373.0</v>
      </c>
      <c r="B213" s="30">
        <v>3887.0</v>
      </c>
      <c r="C213" s="5">
        <v>37.0</v>
      </c>
      <c r="D213" s="6">
        <v>70.0</v>
      </c>
      <c r="E213" s="7">
        <v>56.0</v>
      </c>
      <c r="F213" s="8">
        <v>168.0</v>
      </c>
      <c r="G213" s="9">
        <v>306.0</v>
      </c>
      <c r="H213" s="10">
        <v>131.0</v>
      </c>
      <c r="I213" s="11">
        <v>52.0</v>
      </c>
      <c r="J213" s="12">
        <v>56.0</v>
      </c>
      <c r="K213" s="61">
        <v>110.0</v>
      </c>
      <c r="L213" s="62">
        <f t="shared" si="1"/>
        <v>168</v>
      </c>
      <c r="M213" s="63">
        <f t="shared" si="2"/>
        <v>168</v>
      </c>
      <c r="N213" s="63">
        <f t="shared" si="3"/>
        <v>52</v>
      </c>
      <c r="O213" s="63">
        <f t="shared" si="4"/>
        <v>131</v>
      </c>
      <c r="P213" s="63">
        <f t="shared" si="5"/>
        <v>149</v>
      </c>
      <c r="Q213" s="64">
        <f t="shared" si="6"/>
        <v>0.7636363636</v>
      </c>
      <c r="R213" s="64">
        <f t="shared" si="7"/>
        <v>0.4678571429</v>
      </c>
      <c r="S213" s="65">
        <f t="shared" si="8"/>
        <v>0.598</v>
      </c>
      <c r="T213" s="65">
        <f t="shared" si="9"/>
        <v>0.44</v>
      </c>
      <c r="U213" s="66">
        <f t="shared" si="10"/>
        <v>0.5299684543</v>
      </c>
      <c r="V213" s="27">
        <f t="shared" si="11"/>
        <v>0.5290347805</v>
      </c>
      <c r="W213" s="27">
        <f t="shared" si="12"/>
        <v>0.4260248832</v>
      </c>
      <c r="X213" s="27">
        <f t="shared" si="13"/>
        <v>-0.7952268745</v>
      </c>
      <c r="Y213" s="27">
        <f t="shared" si="14"/>
        <v>-0.0772126087</v>
      </c>
      <c r="Z213" s="27">
        <f t="shared" si="15"/>
        <v>1.379089031</v>
      </c>
      <c r="AA213" s="27">
        <f t="shared" si="16"/>
        <v>-0.4701515561</v>
      </c>
      <c r="AB213" s="27"/>
    </row>
    <row r="214">
      <c r="A214" s="29">
        <v>3374.0</v>
      </c>
      <c r="B214" s="30">
        <v>2587.0</v>
      </c>
      <c r="C214" s="5">
        <v>30.0</v>
      </c>
      <c r="D214" s="6">
        <v>71.0</v>
      </c>
      <c r="E214" s="7">
        <v>30.0</v>
      </c>
      <c r="F214" s="8">
        <v>104.0</v>
      </c>
      <c r="G214" s="9">
        <v>204.0</v>
      </c>
      <c r="H214" s="10">
        <v>85.0</v>
      </c>
      <c r="I214" s="11">
        <v>42.0</v>
      </c>
      <c r="J214" s="12">
        <v>23.0</v>
      </c>
      <c r="K214" s="61">
        <v>100.0</v>
      </c>
      <c r="L214" s="62">
        <f t="shared" si="1"/>
        <v>104</v>
      </c>
      <c r="M214" s="63">
        <f t="shared" si="2"/>
        <v>104</v>
      </c>
      <c r="N214" s="63">
        <f t="shared" si="3"/>
        <v>42</v>
      </c>
      <c r="O214" s="63">
        <f t="shared" si="4"/>
        <v>85</v>
      </c>
      <c r="P214" s="63">
        <f t="shared" si="5"/>
        <v>83</v>
      </c>
      <c r="Q214" s="64">
        <f t="shared" si="6"/>
        <v>0.7123287671</v>
      </c>
      <c r="R214" s="64">
        <f t="shared" si="7"/>
        <v>0.505952381</v>
      </c>
      <c r="S214" s="65">
        <f t="shared" si="8"/>
        <v>0.601910828</v>
      </c>
      <c r="T214" s="65">
        <f t="shared" si="9"/>
        <v>0.4649681529</v>
      </c>
      <c r="U214" s="66">
        <f t="shared" si="10"/>
        <v>0.5561497326</v>
      </c>
      <c r="V214" s="27">
        <f t="shared" si="11"/>
        <v>0.5519065692</v>
      </c>
      <c r="W214" s="27">
        <f t="shared" si="12"/>
        <v>0.4502000068</v>
      </c>
      <c r="X214" s="27">
        <f t="shared" si="13"/>
        <v>-0.800427536</v>
      </c>
      <c r="Y214" s="27">
        <f t="shared" si="14"/>
        <v>-0.08212771297</v>
      </c>
      <c r="Z214" s="27">
        <f t="shared" si="15"/>
        <v>1.397186074</v>
      </c>
      <c r="AA214" s="27">
        <f t="shared" si="16"/>
        <v>-0.4794361688</v>
      </c>
      <c r="AB214" s="27"/>
    </row>
    <row r="215">
      <c r="A215" s="29">
        <v>3382.0</v>
      </c>
      <c r="B215" s="30">
        <v>2189.0</v>
      </c>
      <c r="C215" s="5">
        <v>25.0</v>
      </c>
      <c r="D215" s="6">
        <v>27.0</v>
      </c>
      <c r="E215" s="7">
        <v>31.0</v>
      </c>
      <c r="F215" s="8">
        <v>93.0</v>
      </c>
      <c r="G215" s="9">
        <v>210.0</v>
      </c>
      <c r="H215" s="10">
        <v>73.0</v>
      </c>
      <c r="I215" s="11">
        <v>24.0</v>
      </c>
      <c r="J215" s="12">
        <v>29.0</v>
      </c>
      <c r="K215" s="61">
        <v>83.0</v>
      </c>
      <c r="L215" s="62">
        <f t="shared" si="1"/>
        <v>93</v>
      </c>
      <c r="M215" s="63">
        <f t="shared" si="2"/>
        <v>93</v>
      </c>
      <c r="N215" s="63">
        <f t="shared" si="3"/>
        <v>24</v>
      </c>
      <c r="O215" s="63">
        <f t="shared" si="4"/>
        <v>73</v>
      </c>
      <c r="P215" s="63">
        <f t="shared" si="5"/>
        <v>85</v>
      </c>
      <c r="Q215" s="64">
        <f t="shared" si="6"/>
        <v>0.7948717949</v>
      </c>
      <c r="R215" s="64">
        <f t="shared" si="7"/>
        <v>0.4620253165</v>
      </c>
      <c r="S215" s="65">
        <f t="shared" si="8"/>
        <v>0.6036363636</v>
      </c>
      <c r="T215" s="65">
        <f t="shared" si="9"/>
        <v>0.4254545455</v>
      </c>
      <c r="U215" s="66">
        <f t="shared" si="10"/>
        <v>0.5224719101</v>
      </c>
      <c r="V215" s="27">
        <f t="shared" si="11"/>
        <v>0.5220043948</v>
      </c>
      <c r="W215" s="27">
        <f t="shared" si="12"/>
        <v>0.4119414159</v>
      </c>
      <c r="X215" s="27">
        <f t="shared" si="13"/>
        <v>-0.8027221719</v>
      </c>
      <c r="Y215" s="27">
        <f t="shared" si="14"/>
        <v>-0.07536382413</v>
      </c>
      <c r="Z215" s="27">
        <f t="shared" si="15"/>
        <v>1.405208359</v>
      </c>
      <c r="AA215" s="27">
        <f t="shared" si="16"/>
        <v>-0.48357129</v>
      </c>
      <c r="AB215" s="27"/>
    </row>
    <row r="216">
      <c r="A216" s="29">
        <v>3383.0</v>
      </c>
      <c r="B216" s="30">
        <v>2452.0</v>
      </c>
      <c r="C216" s="5">
        <v>38.0</v>
      </c>
      <c r="D216" s="6">
        <v>88.0</v>
      </c>
      <c r="E216" s="7">
        <v>34.0</v>
      </c>
      <c r="F216" s="8">
        <v>236.0</v>
      </c>
      <c r="G216" s="9">
        <v>506.0</v>
      </c>
      <c r="H216" s="10">
        <v>136.0</v>
      </c>
      <c r="I216" s="11">
        <v>31.0</v>
      </c>
      <c r="J216" s="12">
        <v>22.0</v>
      </c>
      <c r="K216" s="61">
        <v>130.0</v>
      </c>
      <c r="L216" s="62">
        <f t="shared" si="1"/>
        <v>235</v>
      </c>
      <c r="M216" s="63">
        <f t="shared" si="2"/>
        <v>236</v>
      </c>
      <c r="N216" s="63">
        <f t="shared" si="3"/>
        <v>31</v>
      </c>
      <c r="O216" s="63">
        <f t="shared" si="4"/>
        <v>136</v>
      </c>
      <c r="P216" s="63">
        <f t="shared" si="5"/>
        <v>94</v>
      </c>
      <c r="Q216" s="64">
        <f t="shared" si="6"/>
        <v>0.8838951311</v>
      </c>
      <c r="R216" s="64">
        <f t="shared" si="7"/>
        <v>0.5913043478</v>
      </c>
      <c r="S216" s="65">
        <f t="shared" si="8"/>
        <v>0.7484909457</v>
      </c>
      <c r="T216" s="65">
        <f t="shared" si="9"/>
        <v>0.53722334</v>
      </c>
      <c r="U216" s="66">
        <f t="shared" si="10"/>
        <v>0.7151515152</v>
      </c>
      <c r="V216" s="27">
        <f t="shared" si="11"/>
        <v>0.7119445246</v>
      </c>
      <c r="W216" s="27">
        <f t="shared" si="12"/>
        <v>0.5201602515</v>
      </c>
      <c r="X216" s="27">
        <f t="shared" si="13"/>
        <v>-0.9953513635</v>
      </c>
      <c r="Y216" s="27">
        <f t="shared" si="14"/>
        <v>-0.1179983105</v>
      </c>
      <c r="Z216" s="27">
        <f t="shared" si="15"/>
        <v>2.160543618</v>
      </c>
      <c r="AA216" s="27">
        <f t="shared" si="16"/>
        <v>-0.9219215767</v>
      </c>
      <c r="AB216" s="27"/>
    </row>
    <row r="217">
      <c r="A217" s="29">
        <v>3385.0</v>
      </c>
      <c r="B217" s="30">
        <v>1775.0</v>
      </c>
      <c r="C217" s="5">
        <v>22.0</v>
      </c>
      <c r="D217" s="6">
        <v>26.0</v>
      </c>
      <c r="E217" s="7">
        <v>24.0</v>
      </c>
      <c r="F217" s="8">
        <v>97.0</v>
      </c>
      <c r="G217" s="9">
        <v>157.0</v>
      </c>
      <c r="H217" s="10">
        <v>71.0</v>
      </c>
      <c r="I217" s="11">
        <v>31.0</v>
      </c>
      <c r="J217" s="12">
        <v>18.0</v>
      </c>
      <c r="K217" s="61">
        <v>68.0</v>
      </c>
      <c r="L217" s="62">
        <f t="shared" si="1"/>
        <v>97</v>
      </c>
      <c r="M217" s="63">
        <f t="shared" si="2"/>
        <v>97</v>
      </c>
      <c r="N217" s="63">
        <f t="shared" si="3"/>
        <v>31</v>
      </c>
      <c r="O217" s="63">
        <f t="shared" si="4"/>
        <v>71</v>
      </c>
      <c r="P217" s="63">
        <f t="shared" si="5"/>
        <v>64</v>
      </c>
      <c r="Q217" s="64">
        <f t="shared" si="6"/>
        <v>0.7578125</v>
      </c>
      <c r="R217" s="64">
        <f t="shared" si="7"/>
        <v>0.5259259259</v>
      </c>
      <c r="S217" s="65">
        <f t="shared" si="8"/>
        <v>0.63878327</v>
      </c>
      <c r="T217" s="65">
        <f t="shared" si="9"/>
        <v>0.4866920152</v>
      </c>
      <c r="U217" s="66">
        <f t="shared" si="10"/>
        <v>0.602484472</v>
      </c>
      <c r="V217" s="27">
        <f t="shared" si="11"/>
        <v>0.5976103918</v>
      </c>
      <c r="W217" s="27">
        <f t="shared" si="12"/>
        <v>0.4712338839</v>
      </c>
      <c r="X217" s="27">
        <f t="shared" si="13"/>
        <v>-0.8494609085</v>
      </c>
      <c r="Y217" s="27">
        <f t="shared" si="14"/>
        <v>-0.09123093371</v>
      </c>
      <c r="Z217" s="27">
        <f t="shared" si="15"/>
        <v>1.573609622</v>
      </c>
      <c r="AA217" s="27">
        <f t="shared" si="16"/>
        <v>-0.5730531783</v>
      </c>
      <c r="AB217" s="27"/>
    </row>
    <row r="218">
      <c r="A218" s="29">
        <v>3391.0</v>
      </c>
      <c r="B218" s="30">
        <v>2188.0</v>
      </c>
      <c r="C218" s="5">
        <v>33.0</v>
      </c>
      <c r="D218" s="6">
        <v>48.0</v>
      </c>
      <c r="E218" s="7">
        <v>34.0</v>
      </c>
      <c r="F218" s="8">
        <v>100.0</v>
      </c>
      <c r="G218" s="9">
        <v>239.0</v>
      </c>
      <c r="H218" s="10">
        <v>91.0</v>
      </c>
      <c r="I218" s="11">
        <v>22.0</v>
      </c>
      <c r="J218" s="12">
        <v>39.0</v>
      </c>
      <c r="K218" s="61">
        <v>95.0</v>
      </c>
      <c r="L218" s="62">
        <f t="shared" si="1"/>
        <v>100</v>
      </c>
      <c r="M218" s="63">
        <f t="shared" si="2"/>
        <v>100</v>
      </c>
      <c r="N218" s="63">
        <f t="shared" si="3"/>
        <v>22</v>
      </c>
      <c r="O218" s="63">
        <f t="shared" si="4"/>
        <v>91</v>
      </c>
      <c r="P218" s="63">
        <f t="shared" si="5"/>
        <v>106</v>
      </c>
      <c r="Q218" s="64">
        <f t="shared" si="6"/>
        <v>0.8196721311</v>
      </c>
      <c r="R218" s="64">
        <f t="shared" si="7"/>
        <v>0.461928934</v>
      </c>
      <c r="S218" s="65">
        <f t="shared" si="8"/>
        <v>0.5987460815</v>
      </c>
      <c r="T218" s="65">
        <f t="shared" si="9"/>
        <v>0.3824451411</v>
      </c>
      <c r="U218" s="66">
        <f t="shared" si="10"/>
        <v>0.4854368932</v>
      </c>
      <c r="V218" s="27">
        <f t="shared" si="11"/>
        <v>0.4840133973</v>
      </c>
      <c r="W218" s="27">
        <f t="shared" si="12"/>
        <v>0.3702980603</v>
      </c>
      <c r="X218" s="27">
        <f t="shared" si="13"/>
        <v>-0.7962190218</v>
      </c>
      <c r="Y218" s="27">
        <f t="shared" si="14"/>
        <v>-0.06719642947</v>
      </c>
      <c r="Z218" s="27">
        <f t="shared" si="15"/>
        <v>1.382532357</v>
      </c>
      <c r="AA218" s="27">
        <f t="shared" si="16"/>
        <v>-0.4719134751</v>
      </c>
      <c r="AB218" s="27"/>
    </row>
    <row r="219">
      <c r="A219" s="29">
        <v>3392.0</v>
      </c>
      <c r="B219" s="30">
        <v>1601.0</v>
      </c>
      <c r="C219" s="5">
        <v>28.0</v>
      </c>
      <c r="D219" s="6">
        <v>35.0</v>
      </c>
      <c r="E219" s="7">
        <v>15.0</v>
      </c>
      <c r="F219" s="8">
        <v>73.0</v>
      </c>
      <c r="G219" s="9">
        <v>133.0</v>
      </c>
      <c r="H219" s="10">
        <v>47.0</v>
      </c>
      <c r="I219" s="11">
        <v>30.0</v>
      </c>
      <c r="J219" s="12">
        <v>20.0</v>
      </c>
      <c r="K219" s="61">
        <v>66.0</v>
      </c>
      <c r="L219" s="62">
        <f t="shared" si="1"/>
        <v>73</v>
      </c>
      <c r="M219" s="63">
        <f t="shared" si="2"/>
        <v>73</v>
      </c>
      <c r="N219" s="63">
        <f t="shared" si="3"/>
        <v>30</v>
      </c>
      <c r="O219" s="63">
        <f t="shared" si="4"/>
        <v>47</v>
      </c>
      <c r="P219" s="63">
        <f t="shared" si="5"/>
        <v>63</v>
      </c>
      <c r="Q219" s="64">
        <f t="shared" si="6"/>
        <v>0.7087378641</v>
      </c>
      <c r="R219" s="64">
        <f t="shared" si="7"/>
        <v>0.4272727273</v>
      </c>
      <c r="S219" s="65">
        <f t="shared" si="8"/>
        <v>0.5633802817</v>
      </c>
      <c r="T219" s="65">
        <f t="shared" si="9"/>
        <v>0.4835680751</v>
      </c>
      <c r="U219" s="66">
        <f t="shared" si="10"/>
        <v>0.5367647059</v>
      </c>
      <c r="V219" s="27">
        <f t="shared" si="11"/>
        <v>0.5364869359</v>
      </c>
      <c r="W219" s="27">
        <f t="shared" si="12"/>
        <v>0.4682091652</v>
      </c>
      <c r="X219" s="27">
        <f t="shared" si="13"/>
        <v>-0.7491891983</v>
      </c>
      <c r="Y219" s="27">
        <f t="shared" si="14"/>
        <v>-0.07994542749</v>
      </c>
      <c r="Z219" s="27">
        <f t="shared" si="15"/>
        <v>1.224033267</v>
      </c>
      <c r="AA219" s="27">
        <f t="shared" si="16"/>
        <v>-0.3931327766</v>
      </c>
      <c r="AB219" s="27"/>
    </row>
    <row r="220">
      <c r="A220" s="29">
        <v>3414.0</v>
      </c>
      <c r="B220" s="30">
        <v>1087.0</v>
      </c>
      <c r="C220" s="5">
        <v>12.0</v>
      </c>
      <c r="D220" s="6">
        <v>26.0</v>
      </c>
      <c r="E220" s="7">
        <v>13.0</v>
      </c>
      <c r="F220" s="8">
        <v>34.0</v>
      </c>
      <c r="G220" s="9">
        <v>101.0</v>
      </c>
      <c r="H220" s="10">
        <v>34.0</v>
      </c>
      <c r="I220" s="11">
        <v>13.0</v>
      </c>
      <c r="J220" s="12">
        <v>10.0</v>
      </c>
      <c r="K220" s="61">
        <v>66.0</v>
      </c>
      <c r="L220" s="62">
        <f t="shared" si="1"/>
        <v>34</v>
      </c>
      <c r="M220" s="63">
        <f t="shared" si="2"/>
        <v>34</v>
      </c>
      <c r="N220" s="63">
        <f t="shared" si="3"/>
        <v>13</v>
      </c>
      <c r="O220" s="63">
        <f t="shared" si="4"/>
        <v>34</v>
      </c>
      <c r="P220" s="63">
        <f t="shared" si="5"/>
        <v>35</v>
      </c>
      <c r="Q220" s="64">
        <f t="shared" si="6"/>
        <v>0.7234042553</v>
      </c>
      <c r="R220" s="64">
        <f t="shared" si="7"/>
        <v>0.4927536232</v>
      </c>
      <c r="S220" s="65">
        <f t="shared" si="8"/>
        <v>0.5862068966</v>
      </c>
      <c r="T220" s="65">
        <f t="shared" si="9"/>
        <v>0.4051724138</v>
      </c>
      <c r="U220" s="66">
        <f t="shared" si="10"/>
        <v>0.4927536232</v>
      </c>
      <c r="V220" s="27">
        <f t="shared" si="11"/>
        <v>0.4919228809</v>
      </c>
      <c r="W220" s="27">
        <f t="shared" si="12"/>
        <v>0.3923034778</v>
      </c>
      <c r="X220" s="27">
        <f t="shared" si="13"/>
        <v>-0.7795442779</v>
      </c>
      <c r="Y220" s="27">
        <f t="shared" si="14"/>
        <v>-0.06969877698</v>
      </c>
      <c r="Z220" s="27">
        <f t="shared" si="15"/>
        <v>1.3252316</v>
      </c>
      <c r="AA220" s="27">
        <f t="shared" si="16"/>
        <v>-0.4428810482</v>
      </c>
      <c r="AB220" s="27"/>
    </row>
    <row r="221">
      <c r="A221" s="29">
        <v>3417.0</v>
      </c>
      <c r="B221" s="30">
        <v>2146.0</v>
      </c>
      <c r="C221" s="5">
        <v>17.0</v>
      </c>
      <c r="D221" s="6">
        <v>30.0</v>
      </c>
      <c r="E221" s="7">
        <v>25.0</v>
      </c>
      <c r="F221" s="8">
        <v>59.0</v>
      </c>
      <c r="G221" s="9">
        <v>117.0</v>
      </c>
      <c r="H221" s="10">
        <v>41.0</v>
      </c>
      <c r="I221" s="11">
        <v>19.0</v>
      </c>
      <c r="J221" s="12">
        <v>15.0</v>
      </c>
      <c r="K221" s="61">
        <v>49.0</v>
      </c>
      <c r="L221" s="62">
        <f t="shared" si="1"/>
        <v>59</v>
      </c>
      <c r="M221" s="63">
        <f t="shared" si="2"/>
        <v>59</v>
      </c>
      <c r="N221" s="63">
        <f t="shared" si="3"/>
        <v>19</v>
      </c>
      <c r="O221" s="63">
        <f t="shared" si="4"/>
        <v>41</v>
      </c>
      <c r="P221" s="63">
        <f t="shared" si="5"/>
        <v>57</v>
      </c>
      <c r="Q221" s="64">
        <f t="shared" si="6"/>
        <v>0.7564102564</v>
      </c>
      <c r="R221" s="64">
        <f t="shared" si="7"/>
        <v>0.4183673469</v>
      </c>
      <c r="S221" s="65">
        <f t="shared" si="8"/>
        <v>0.5681818182</v>
      </c>
      <c r="T221" s="65">
        <f t="shared" si="9"/>
        <v>0.4431818182</v>
      </c>
      <c r="U221" s="66">
        <f t="shared" si="10"/>
        <v>0.5086206897</v>
      </c>
      <c r="V221" s="27">
        <f t="shared" si="11"/>
        <v>0.5078661597</v>
      </c>
      <c r="W221" s="27">
        <f t="shared" si="12"/>
        <v>0.4291056416</v>
      </c>
      <c r="X221" s="27">
        <f t="shared" si="13"/>
        <v>-0.7555743335</v>
      </c>
      <c r="Y221" s="27">
        <f t="shared" si="14"/>
        <v>-0.07389305673</v>
      </c>
      <c r="Z221" s="27">
        <f t="shared" si="15"/>
        <v>1.24498638</v>
      </c>
      <c r="AA221" s="27">
        <f t="shared" si="16"/>
        <v>-0.4032703781</v>
      </c>
      <c r="AB221" s="27"/>
    </row>
    <row r="222">
      <c r="A222" s="29">
        <v>3418.0</v>
      </c>
      <c r="B222" s="30">
        <v>769.0</v>
      </c>
      <c r="C222" s="5">
        <v>6.0</v>
      </c>
      <c r="D222" s="6">
        <v>10.0</v>
      </c>
      <c r="E222" s="7">
        <v>7.0</v>
      </c>
      <c r="F222" s="8">
        <v>25.0</v>
      </c>
      <c r="G222" s="9">
        <v>60.0</v>
      </c>
      <c r="H222" s="10">
        <v>29.0</v>
      </c>
      <c r="I222" s="11">
        <v>9.0</v>
      </c>
      <c r="J222" s="12">
        <v>8.0</v>
      </c>
      <c r="K222" s="61">
        <v>27.0</v>
      </c>
      <c r="L222" s="62">
        <f t="shared" si="1"/>
        <v>25</v>
      </c>
      <c r="M222" s="63">
        <f t="shared" si="2"/>
        <v>25</v>
      </c>
      <c r="N222" s="63">
        <f t="shared" si="3"/>
        <v>9</v>
      </c>
      <c r="O222" s="63">
        <f t="shared" si="4"/>
        <v>29</v>
      </c>
      <c r="P222" s="63">
        <f t="shared" si="5"/>
        <v>21</v>
      </c>
      <c r="Q222" s="64">
        <f t="shared" si="6"/>
        <v>0.7352941176</v>
      </c>
      <c r="R222" s="64">
        <f t="shared" si="7"/>
        <v>0.58</v>
      </c>
      <c r="S222" s="65">
        <f t="shared" si="8"/>
        <v>0.6428571429</v>
      </c>
      <c r="T222" s="65">
        <f t="shared" si="9"/>
        <v>0.4047619048</v>
      </c>
      <c r="U222" s="66">
        <f t="shared" si="10"/>
        <v>0.5434782609</v>
      </c>
      <c r="V222" s="27">
        <f t="shared" si="11"/>
        <v>0.5368404917</v>
      </c>
      <c r="W222" s="27">
        <f t="shared" si="12"/>
        <v>0.3919060072</v>
      </c>
      <c r="X222" s="27">
        <f t="shared" si="13"/>
        <v>-0.8548783888</v>
      </c>
      <c r="Y222" s="27">
        <f t="shared" si="14"/>
        <v>-0.07635693196</v>
      </c>
      <c r="Z222" s="27">
        <f t="shared" si="15"/>
        <v>1.593745177</v>
      </c>
      <c r="AA222" s="27">
        <f t="shared" si="16"/>
        <v>-0.5840872783</v>
      </c>
      <c r="AB222" s="27"/>
    </row>
    <row r="223">
      <c r="A223" s="29">
        <v>3435.0</v>
      </c>
      <c r="B223" s="30">
        <v>2794.0</v>
      </c>
      <c r="C223" s="5">
        <v>17.0</v>
      </c>
      <c r="D223" s="6">
        <v>40.0</v>
      </c>
      <c r="E223" s="7">
        <v>33.0</v>
      </c>
      <c r="F223" s="8">
        <v>81.0</v>
      </c>
      <c r="G223" s="9">
        <v>176.0</v>
      </c>
      <c r="H223" s="10">
        <v>90.0</v>
      </c>
      <c r="I223" s="11">
        <v>34.0</v>
      </c>
      <c r="J223" s="12">
        <v>24.0</v>
      </c>
      <c r="K223" s="61">
        <v>104.0</v>
      </c>
      <c r="L223" s="62">
        <f t="shared" si="1"/>
        <v>81</v>
      </c>
      <c r="M223" s="63">
        <f t="shared" si="2"/>
        <v>81</v>
      </c>
      <c r="N223" s="63">
        <f t="shared" si="3"/>
        <v>34</v>
      </c>
      <c r="O223" s="63">
        <f t="shared" si="4"/>
        <v>90</v>
      </c>
      <c r="P223" s="63">
        <f t="shared" si="5"/>
        <v>74</v>
      </c>
      <c r="Q223" s="64">
        <f t="shared" si="6"/>
        <v>0.7043478261</v>
      </c>
      <c r="R223" s="64">
        <f t="shared" si="7"/>
        <v>0.5487804878</v>
      </c>
      <c r="S223" s="65">
        <f t="shared" si="8"/>
        <v>0.6129032258</v>
      </c>
      <c r="T223" s="65">
        <f t="shared" si="9"/>
        <v>0.4121863799</v>
      </c>
      <c r="U223" s="66">
        <f t="shared" si="10"/>
        <v>0.5225806452</v>
      </c>
      <c r="V223" s="27">
        <f t="shared" si="11"/>
        <v>0.5189251919</v>
      </c>
      <c r="W223" s="27">
        <f t="shared" si="12"/>
        <v>0.399094669</v>
      </c>
      <c r="X223" s="27">
        <f t="shared" si="13"/>
        <v>-0.8150453456</v>
      </c>
      <c r="Y223" s="27">
        <f t="shared" si="14"/>
        <v>-0.07413442262</v>
      </c>
      <c r="Z223" s="27">
        <f t="shared" si="15"/>
        <v>1.448684289</v>
      </c>
      <c r="AA223" s="27">
        <f t="shared" si="16"/>
        <v>-0.5061859043</v>
      </c>
      <c r="AB223" s="27"/>
    </row>
    <row r="224">
      <c r="A224" s="29">
        <v>3464.0</v>
      </c>
      <c r="B224" s="30">
        <v>2203.0</v>
      </c>
      <c r="C224" s="5">
        <v>53.0</v>
      </c>
      <c r="D224" s="6">
        <v>30.0</v>
      </c>
      <c r="E224" s="7">
        <v>25.0</v>
      </c>
      <c r="F224" s="8">
        <v>161.0</v>
      </c>
      <c r="G224" s="9">
        <v>243.0</v>
      </c>
      <c r="H224" s="10">
        <v>54.0</v>
      </c>
      <c r="I224" s="11">
        <v>58.0</v>
      </c>
      <c r="J224" s="12">
        <v>17.0</v>
      </c>
      <c r="K224" s="61">
        <v>90.0</v>
      </c>
      <c r="L224" s="62">
        <f t="shared" si="1"/>
        <v>164</v>
      </c>
      <c r="M224" s="63">
        <f t="shared" si="2"/>
        <v>161</v>
      </c>
      <c r="N224" s="63">
        <f t="shared" si="3"/>
        <v>58</v>
      </c>
      <c r="O224" s="63">
        <f t="shared" si="4"/>
        <v>54</v>
      </c>
      <c r="P224" s="63">
        <f t="shared" si="5"/>
        <v>95</v>
      </c>
      <c r="Q224" s="64">
        <f t="shared" si="6"/>
        <v>0.7351598174</v>
      </c>
      <c r="R224" s="64">
        <f t="shared" si="7"/>
        <v>0.3624161074</v>
      </c>
      <c r="S224" s="65">
        <f t="shared" si="8"/>
        <v>0.5842391304</v>
      </c>
      <c r="T224" s="65">
        <f t="shared" si="9"/>
        <v>0.5951086957</v>
      </c>
      <c r="U224" s="66">
        <f t="shared" si="10"/>
        <v>0.62890625</v>
      </c>
      <c r="V224" s="27">
        <f t="shared" si="11"/>
        <v>0.6416764799</v>
      </c>
      <c r="W224" s="27">
        <f t="shared" si="12"/>
        <v>0.5762070739</v>
      </c>
      <c r="X224" s="27">
        <f t="shared" si="13"/>
        <v>-0.7769275212</v>
      </c>
      <c r="Y224" s="27">
        <f t="shared" si="14"/>
        <v>-0.1020284532</v>
      </c>
      <c r="Z224" s="27">
        <f t="shared" si="15"/>
        <v>1.316349518</v>
      </c>
      <c r="AA224" s="27">
        <f t="shared" si="16"/>
        <v>-0.4384360432</v>
      </c>
      <c r="AB224" s="27"/>
    </row>
    <row r="225">
      <c r="A225" s="29">
        <v>3540.0</v>
      </c>
      <c r="B225" s="30">
        <v>539.0</v>
      </c>
      <c r="C225" s="5">
        <v>11.0</v>
      </c>
      <c r="D225" s="6">
        <v>14.0</v>
      </c>
      <c r="E225" s="7">
        <v>8.0</v>
      </c>
      <c r="F225" s="8">
        <v>23.0</v>
      </c>
      <c r="G225" s="9">
        <v>77.0</v>
      </c>
      <c r="H225" s="10">
        <v>24.0</v>
      </c>
      <c r="I225" s="11">
        <v>3.0</v>
      </c>
      <c r="J225" s="12">
        <v>6.0</v>
      </c>
      <c r="K225" s="61">
        <v>17.0</v>
      </c>
      <c r="L225" s="62">
        <f t="shared" si="1"/>
        <v>23</v>
      </c>
      <c r="M225" s="63">
        <f t="shared" si="2"/>
        <v>23</v>
      </c>
      <c r="N225" s="63">
        <f t="shared" si="3"/>
        <v>3</v>
      </c>
      <c r="O225" s="63">
        <f t="shared" si="4"/>
        <v>24</v>
      </c>
      <c r="P225" s="63">
        <f t="shared" si="5"/>
        <v>25</v>
      </c>
      <c r="Q225" s="64">
        <f t="shared" si="6"/>
        <v>0.8846153846</v>
      </c>
      <c r="R225" s="64">
        <f t="shared" si="7"/>
        <v>0.4897959184</v>
      </c>
      <c r="S225" s="65">
        <f t="shared" si="8"/>
        <v>0.6266666667</v>
      </c>
      <c r="T225" s="65">
        <f t="shared" si="9"/>
        <v>0.3466666667</v>
      </c>
      <c r="U225" s="66">
        <f t="shared" si="10"/>
        <v>0.4791666667</v>
      </c>
      <c r="V225" s="27">
        <f t="shared" si="11"/>
        <v>0.4784895249</v>
      </c>
      <c r="W225" s="27">
        <f t="shared" si="12"/>
        <v>0.3356559685</v>
      </c>
      <c r="X225" s="27">
        <f t="shared" si="13"/>
        <v>-0.8333481183</v>
      </c>
      <c r="Y225" s="27">
        <f t="shared" si="14"/>
        <v>-0.06375041913</v>
      </c>
      <c r="Z225" s="27">
        <f t="shared" si="15"/>
        <v>1.514478545</v>
      </c>
      <c r="AA225" s="27">
        <f t="shared" si="16"/>
        <v>-0.5410583572</v>
      </c>
      <c r="AB225" s="27"/>
    </row>
    <row r="226">
      <c r="A226" s="29">
        <v>3544.0</v>
      </c>
      <c r="B226" s="30">
        <v>1352.0</v>
      </c>
      <c r="C226" s="5">
        <v>12.0</v>
      </c>
      <c r="D226" s="6">
        <v>35.0</v>
      </c>
      <c r="E226" s="7">
        <v>24.0</v>
      </c>
      <c r="F226" s="8">
        <v>41.0</v>
      </c>
      <c r="G226" s="9">
        <v>123.0</v>
      </c>
      <c r="H226" s="10">
        <v>48.0</v>
      </c>
      <c r="I226" s="11">
        <v>10.0</v>
      </c>
      <c r="J226" s="12">
        <v>12.0</v>
      </c>
      <c r="K226" s="61">
        <v>30.0</v>
      </c>
      <c r="L226" s="62">
        <f t="shared" si="1"/>
        <v>41</v>
      </c>
      <c r="M226" s="63">
        <f t="shared" si="2"/>
        <v>41</v>
      </c>
      <c r="N226" s="63">
        <f t="shared" si="3"/>
        <v>10</v>
      </c>
      <c r="O226" s="63">
        <f t="shared" si="4"/>
        <v>48</v>
      </c>
      <c r="P226" s="63">
        <f t="shared" si="5"/>
        <v>48</v>
      </c>
      <c r="Q226" s="64">
        <f t="shared" si="6"/>
        <v>0.8039215686</v>
      </c>
      <c r="R226" s="64">
        <f t="shared" si="7"/>
        <v>0.5</v>
      </c>
      <c r="S226" s="65">
        <f t="shared" si="8"/>
        <v>0.6054421769</v>
      </c>
      <c r="T226" s="65">
        <f t="shared" si="9"/>
        <v>0.3469387755</v>
      </c>
      <c r="U226" s="66">
        <f t="shared" si="10"/>
        <v>0.4606741573</v>
      </c>
      <c r="V226" s="27">
        <f t="shared" si="11"/>
        <v>0.4613724482</v>
      </c>
      <c r="W226" s="27">
        <f t="shared" si="12"/>
        <v>0.3359194348</v>
      </c>
      <c r="X226" s="27">
        <f t="shared" si="13"/>
        <v>-0.8051235619</v>
      </c>
      <c r="Y226" s="27">
        <f t="shared" si="14"/>
        <v>-0.06163960948</v>
      </c>
      <c r="Z226" s="27">
        <f t="shared" si="15"/>
        <v>1.413628459</v>
      </c>
      <c r="AA226" s="27">
        <f t="shared" si="16"/>
        <v>-0.4879241808</v>
      </c>
      <c r="AB226" s="27"/>
    </row>
    <row r="227">
      <c r="A227" s="29">
        <v>3546.0</v>
      </c>
      <c r="B227" s="30">
        <v>3305.0</v>
      </c>
      <c r="C227" s="5">
        <v>26.0</v>
      </c>
      <c r="D227" s="6">
        <v>47.0</v>
      </c>
      <c r="E227" s="7">
        <v>39.0</v>
      </c>
      <c r="F227" s="8">
        <v>112.0</v>
      </c>
      <c r="G227" s="9">
        <v>198.0</v>
      </c>
      <c r="H227" s="10">
        <v>69.0</v>
      </c>
      <c r="I227" s="11">
        <v>44.0</v>
      </c>
      <c r="J227" s="12">
        <v>25.0</v>
      </c>
      <c r="K227" s="61">
        <v>80.0</v>
      </c>
      <c r="L227" s="62">
        <f t="shared" si="1"/>
        <v>112</v>
      </c>
      <c r="M227" s="63">
        <f t="shared" si="2"/>
        <v>112</v>
      </c>
      <c r="N227" s="63">
        <f t="shared" si="3"/>
        <v>44</v>
      </c>
      <c r="O227" s="63">
        <f t="shared" si="4"/>
        <v>69</v>
      </c>
      <c r="P227" s="63">
        <f t="shared" si="5"/>
        <v>90</v>
      </c>
      <c r="Q227" s="64">
        <f t="shared" si="6"/>
        <v>0.7179487179</v>
      </c>
      <c r="R227" s="64">
        <f t="shared" si="7"/>
        <v>0.4339622642</v>
      </c>
      <c r="S227" s="65">
        <f t="shared" si="8"/>
        <v>0.5746031746</v>
      </c>
      <c r="T227" s="65">
        <f t="shared" si="9"/>
        <v>0.4952380952</v>
      </c>
      <c r="U227" s="66">
        <f t="shared" si="10"/>
        <v>0.5544554455</v>
      </c>
      <c r="V227" s="27">
        <f t="shared" si="11"/>
        <v>0.5545889215</v>
      </c>
      <c r="W227" s="27">
        <f t="shared" si="12"/>
        <v>0.4795085265</v>
      </c>
      <c r="X227" s="27">
        <f t="shared" si="13"/>
        <v>-0.7641135228</v>
      </c>
      <c r="Y227" s="27">
        <f t="shared" si="14"/>
        <v>-0.08350575961</v>
      </c>
      <c r="Z227" s="27">
        <f t="shared" si="15"/>
        <v>1.273286042</v>
      </c>
      <c r="AA227" s="27">
        <f t="shared" si="16"/>
        <v>-0.4170982706</v>
      </c>
      <c r="AB227" s="27"/>
    </row>
    <row r="228">
      <c r="A228" s="29">
        <v>3547.0</v>
      </c>
      <c r="B228" s="30">
        <v>2029.0</v>
      </c>
      <c r="C228" s="5">
        <v>26.0</v>
      </c>
      <c r="D228" s="6">
        <v>42.0</v>
      </c>
      <c r="E228" s="7">
        <v>21.0</v>
      </c>
      <c r="F228" s="8">
        <v>104.0</v>
      </c>
      <c r="G228" s="9">
        <v>173.0</v>
      </c>
      <c r="H228" s="10">
        <v>63.0</v>
      </c>
      <c r="I228" s="11">
        <v>40.0</v>
      </c>
      <c r="J228" s="12">
        <v>28.0</v>
      </c>
      <c r="K228" s="61">
        <v>66.0</v>
      </c>
      <c r="L228" s="62">
        <f t="shared" si="1"/>
        <v>104</v>
      </c>
      <c r="M228" s="63">
        <f t="shared" si="2"/>
        <v>104</v>
      </c>
      <c r="N228" s="63">
        <f t="shared" si="3"/>
        <v>40</v>
      </c>
      <c r="O228" s="63">
        <f t="shared" si="4"/>
        <v>63</v>
      </c>
      <c r="P228" s="63">
        <f t="shared" si="5"/>
        <v>75</v>
      </c>
      <c r="Q228" s="64">
        <f t="shared" si="6"/>
        <v>0.7222222222</v>
      </c>
      <c r="R228" s="64">
        <f t="shared" si="7"/>
        <v>0.4565217391</v>
      </c>
      <c r="S228" s="65">
        <f t="shared" si="8"/>
        <v>0.5921985816</v>
      </c>
      <c r="T228" s="65">
        <f t="shared" si="9"/>
        <v>0.5106382979</v>
      </c>
      <c r="U228" s="66">
        <f t="shared" si="10"/>
        <v>0.5810055866</v>
      </c>
      <c r="V228" s="27">
        <f t="shared" si="11"/>
        <v>0.5805404857</v>
      </c>
      <c r="W228" s="27">
        <f t="shared" si="12"/>
        <v>0.4944195936</v>
      </c>
      <c r="X228" s="27">
        <f t="shared" si="13"/>
        <v>-0.7875120855</v>
      </c>
      <c r="Y228" s="27">
        <f t="shared" si="14"/>
        <v>-0.08873911883</v>
      </c>
      <c r="Z228" s="27">
        <f t="shared" si="15"/>
        <v>1.352460724</v>
      </c>
      <c r="AA228" s="27">
        <f t="shared" si="16"/>
        <v>-0.4566005333</v>
      </c>
      <c r="AB228" s="27"/>
    </row>
    <row r="229">
      <c r="A229" s="29">
        <v>3557.0</v>
      </c>
      <c r="B229" s="30">
        <v>2063.0</v>
      </c>
      <c r="C229" s="5">
        <v>15.0</v>
      </c>
      <c r="D229" s="6">
        <v>41.0</v>
      </c>
      <c r="E229" s="7">
        <v>23.0</v>
      </c>
      <c r="F229" s="8">
        <v>52.0</v>
      </c>
      <c r="G229" s="9">
        <v>170.0</v>
      </c>
      <c r="H229" s="10">
        <v>57.0</v>
      </c>
      <c r="I229" s="11">
        <v>26.0</v>
      </c>
      <c r="J229" s="12">
        <v>16.0</v>
      </c>
      <c r="K229" s="61">
        <v>65.0</v>
      </c>
      <c r="L229" s="62">
        <f t="shared" si="1"/>
        <v>52</v>
      </c>
      <c r="M229" s="63">
        <f t="shared" si="2"/>
        <v>52</v>
      </c>
      <c r="N229" s="63">
        <f t="shared" si="3"/>
        <v>26</v>
      </c>
      <c r="O229" s="63">
        <f t="shared" si="4"/>
        <v>57</v>
      </c>
      <c r="P229" s="63">
        <f t="shared" si="5"/>
        <v>54</v>
      </c>
      <c r="Q229" s="64">
        <f t="shared" si="6"/>
        <v>0.6666666667</v>
      </c>
      <c r="R229" s="64">
        <f t="shared" si="7"/>
        <v>0.5135135135</v>
      </c>
      <c r="S229" s="65">
        <f t="shared" si="8"/>
        <v>0.5767195767</v>
      </c>
      <c r="T229" s="65">
        <f t="shared" si="9"/>
        <v>0.4126984127</v>
      </c>
      <c r="U229" s="66">
        <f t="shared" si="10"/>
        <v>0.4905660377</v>
      </c>
      <c r="V229" s="27">
        <f t="shared" si="11"/>
        <v>0.4902888322</v>
      </c>
      <c r="W229" s="27">
        <f t="shared" si="12"/>
        <v>0.3995904387</v>
      </c>
      <c r="X229" s="27">
        <f t="shared" si="13"/>
        <v>-0.7669279373</v>
      </c>
      <c r="Y229" s="27">
        <f t="shared" si="14"/>
        <v>-0.06984444289</v>
      </c>
      <c r="Z229" s="27">
        <f t="shared" si="15"/>
        <v>1.282682955</v>
      </c>
      <c r="AA229" s="27">
        <f t="shared" si="16"/>
        <v>-0.4217240875</v>
      </c>
      <c r="AB229" s="27"/>
    </row>
    <row r="230">
      <c r="A230" s="29">
        <v>3565.0</v>
      </c>
      <c r="B230" s="30">
        <v>2787.0</v>
      </c>
      <c r="C230" s="5">
        <v>36.0</v>
      </c>
      <c r="D230" s="6">
        <v>36.0</v>
      </c>
      <c r="E230" s="7">
        <v>36.0</v>
      </c>
      <c r="F230" s="8">
        <v>58.0</v>
      </c>
      <c r="G230" s="9">
        <v>184.0</v>
      </c>
      <c r="H230" s="10">
        <v>91.0</v>
      </c>
      <c r="I230" s="11">
        <v>24.0</v>
      </c>
      <c r="J230" s="12">
        <v>32.0</v>
      </c>
      <c r="K230" s="61">
        <v>76.0</v>
      </c>
      <c r="L230" s="62">
        <f t="shared" si="1"/>
        <v>59</v>
      </c>
      <c r="M230" s="63">
        <f t="shared" si="2"/>
        <v>58</v>
      </c>
      <c r="N230" s="63">
        <f t="shared" si="3"/>
        <v>24</v>
      </c>
      <c r="O230" s="63">
        <f t="shared" si="4"/>
        <v>91</v>
      </c>
      <c r="P230" s="63">
        <f t="shared" si="5"/>
        <v>104</v>
      </c>
      <c r="Q230" s="64">
        <f t="shared" si="6"/>
        <v>0.7073170732</v>
      </c>
      <c r="R230" s="64">
        <f t="shared" si="7"/>
        <v>0.4666666667</v>
      </c>
      <c r="S230" s="65">
        <f t="shared" si="8"/>
        <v>0.5379061372</v>
      </c>
      <c r="T230" s="65">
        <f t="shared" si="9"/>
        <v>0.2960288809</v>
      </c>
      <c r="U230" s="66">
        <f t="shared" si="10"/>
        <v>0.3580246914</v>
      </c>
      <c r="V230" s="27">
        <f t="shared" si="11"/>
        <v>0.3647604853</v>
      </c>
      <c r="W230" s="27">
        <f t="shared" si="12"/>
        <v>0.2866265213</v>
      </c>
      <c r="X230" s="27">
        <f t="shared" si="13"/>
        <v>-0.7153134051</v>
      </c>
      <c r="Y230" s="27">
        <f t="shared" si="14"/>
        <v>-0.04672775842</v>
      </c>
      <c r="Z230" s="27">
        <f t="shared" si="15"/>
        <v>1.115842593</v>
      </c>
      <c r="AA230" s="27">
        <f t="shared" si="16"/>
        <v>-0.3421793712</v>
      </c>
      <c r="AB230" s="27"/>
    </row>
    <row r="231">
      <c r="A231" s="29">
        <v>3576.0</v>
      </c>
      <c r="B231" s="30">
        <v>2447.0</v>
      </c>
      <c r="C231" s="5">
        <v>20.0</v>
      </c>
      <c r="D231" s="6">
        <v>58.0</v>
      </c>
      <c r="E231" s="7">
        <v>42.0</v>
      </c>
      <c r="F231" s="8">
        <v>101.0</v>
      </c>
      <c r="G231" s="9">
        <v>201.0</v>
      </c>
      <c r="H231" s="10">
        <v>92.0</v>
      </c>
      <c r="I231" s="11">
        <v>23.0</v>
      </c>
      <c r="J231" s="12">
        <v>34.0</v>
      </c>
      <c r="K231" s="61">
        <v>91.0</v>
      </c>
      <c r="L231" s="62">
        <f t="shared" si="1"/>
        <v>101</v>
      </c>
      <c r="M231" s="63">
        <f t="shared" si="2"/>
        <v>101</v>
      </c>
      <c r="N231" s="63">
        <f t="shared" si="3"/>
        <v>23</v>
      </c>
      <c r="O231" s="63">
        <f t="shared" si="4"/>
        <v>92</v>
      </c>
      <c r="P231" s="63">
        <f t="shared" si="5"/>
        <v>96</v>
      </c>
      <c r="Q231" s="64">
        <f t="shared" si="6"/>
        <v>0.814516129</v>
      </c>
      <c r="R231" s="64">
        <f t="shared" si="7"/>
        <v>0.4893617021</v>
      </c>
      <c r="S231" s="65">
        <f t="shared" si="8"/>
        <v>0.6185897436</v>
      </c>
      <c r="T231" s="65">
        <f t="shared" si="9"/>
        <v>0.3974358974</v>
      </c>
      <c r="U231" s="66">
        <f t="shared" si="10"/>
        <v>0.5126903553</v>
      </c>
      <c r="V231" s="27">
        <f t="shared" si="11"/>
        <v>0.5118571736</v>
      </c>
      <c r="W231" s="27">
        <f t="shared" si="12"/>
        <v>0.3848126858</v>
      </c>
      <c r="X231" s="27">
        <f t="shared" si="13"/>
        <v>-0.8226073385</v>
      </c>
      <c r="Y231" s="27">
        <f t="shared" si="14"/>
        <v>-0.07214465674</v>
      </c>
      <c r="Z231" s="27">
        <f t="shared" si="15"/>
        <v>1.475690788</v>
      </c>
      <c r="AA231" s="27">
        <f t="shared" si="16"/>
        <v>-0.5204062106</v>
      </c>
      <c r="AB231" s="27"/>
    </row>
    <row r="232">
      <c r="A232" s="29">
        <v>3587.0</v>
      </c>
      <c r="B232" s="30">
        <v>2391.0</v>
      </c>
      <c r="C232" s="5">
        <v>22.0</v>
      </c>
      <c r="D232" s="6">
        <v>53.0</v>
      </c>
      <c r="E232" s="7">
        <v>27.0</v>
      </c>
      <c r="F232" s="8">
        <v>125.0</v>
      </c>
      <c r="G232" s="9">
        <v>205.0</v>
      </c>
      <c r="H232" s="10">
        <v>55.0</v>
      </c>
      <c r="I232" s="11">
        <v>47.0</v>
      </c>
      <c r="J232" s="12">
        <v>24.0</v>
      </c>
      <c r="K232" s="61">
        <v>83.0</v>
      </c>
      <c r="L232" s="62">
        <f t="shared" si="1"/>
        <v>125</v>
      </c>
      <c r="M232" s="63">
        <f t="shared" si="2"/>
        <v>125</v>
      </c>
      <c r="N232" s="63">
        <f t="shared" si="3"/>
        <v>47</v>
      </c>
      <c r="O232" s="63">
        <f t="shared" si="4"/>
        <v>55</v>
      </c>
      <c r="P232" s="63">
        <f t="shared" si="5"/>
        <v>73</v>
      </c>
      <c r="Q232" s="64">
        <f t="shared" si="6"/>
        <v>0.726744186</v>
      </c>
      <c r="R232" s="64">
        <f t="shared" si="7"/>
        <v>0.4296875</v>
      </c>
      <c r="S232" s="65">
        <f t="shared" si="8"/>
        <v>0.6</v>
      </c>
      <c r="T232" s="65">
        <f t="shared" si="9"/>
        <v>0.5733333333</v>
      </c>
      <c r="U232" s="66">
        <f t="shared" si="10"/>
        <v>0.6313131313</v>
      </c>
      <c r="V232" s="27">
        <f t="shared" si="11"/>
        <v>0.6362464262</v>
      </c>
      <c r="W232" s="27">
        <f t="shared" si="12"/>
        <v>0.5551233326</v>
      </c>
      <c r="X232" s="27">
        <f t="shared" si="13"/>
        <v>-0.7978864962</v>
      </c>
      <c r="Y232" s="27">
        <f t="shared" si="14"/>
        <v>-0.1009468584</v>
      </c>
      <c r="Z232" s="27">
        <f t="shared" si="15"/>
        <v>1.388329132</v>
      </c>
      <c r="AA232" s="27">
        <f t="shared" si="16"/>
        <v>-0.4748845901</v>
      </c>
      <c r="AB232" s="27"/>
    </row>
    <row r="233">
      <c r="A233" s="29">
        <v>3588.0</v>
      </c>
      <c r="B233" s="30">
        <v>2956.0</v>
      </c>
      <c r="C233" s="5">
        <v>24.0</v>
      </c>
      <c r="D233" s="6">
        <v>38.0</v>
      </c>
      <c r="E233" s="7">
        <v>45.0</v>
      </c>
      <c r="F233" s="8">
        <v>88.0</v>
      </c>
      <c r="G233" s="9">
        <v>208.0</v>
      </c>
      <c r="H233" s="10">
        <v>90.0</v>
      </c>
      <c r="I233" s="11">
        <v>48.0</v>
      </c>
      <c r="J233" s="12">
        <v>31.0</v>
      </c>
      <c r="K233" s="61">
        <v>94.0</v>
      </c>
      <c r="L233" s="62">
        <f t="shared" si="1"/>
        <v>88</v>
      </c>
      <c r="M233" s="63">
        <f t="shared" si="2"/>
        <v>88</v>
      </c>
      <c r="N233" s="63">
        <f t="shared" si="3"/>
        <v>48</v>
      </c>
      <c r="O233" s="63">
        <f t="shared" si="4"/>
        <v>90</v>
      </c>
      <c r="P233" s="63">
        <f t="shared" si="5"/>
        <v>100</v>
      </c>
      <c r="Q233" s="64">
        <f t="shared" si="6"/>
        <v>0.6470588235</v>
      </c>
      <c r="R233" s="64">
        <f t="shared" si="7"/>
        <v>0.4736842105</v>
      </c>
      <c r="S233" s="65">
        <f t="shared" si="8"/>
        <v>0.5460122699</v>
      </c>
      <c r="T233" s="65">
        <f t="shared" si="9"/>
        <v>0.4171779141</v>
      </c>
      <c r="U233" s="66">
        <f t="shared" si="10"/>
        <v>0.4680851064</v>
      </c>
      <c r="V233" s="27">
        <f t="shared" si="11"/>
        <v>0.4693468571</v>
      </c>
      <c r="W233" s="27">
        <f t="shared" si="12"/>
        <v>0.4039276639</v>
      </c>
      <c r="X233" s="27">
        <f t="shared" si="13"/>
        <v>-0.7260930282</v>
      </c>
      <c r="Y233" s="27">
        <f t="shared" si="14"/>
        <v>-0.06684332975</v>
      </c>
      <c r="Z233" s="27">
        <f t="shared" si="15"/>
        <v>1.149727027</v>
      </c>
      <c r="AA233" s="27">
        <f t="shared" si="16"/>
        <v>-0.3578833819</v>
      </c>
      <c r="AB233" s="27"/>
    </row>
    <row r="234">
      <c r="A234" s="29">
        <v>3602.0</v>
      </c>
      <c r="B234" s="30">
        <v>2268.0</v>
      </c>
      <c r="C234" s="5">
        <v>38.0</v>
      </c>
      <c r="D234" s="6">
        <v>52.0</v>
      </c>
      <c r="E234" s="7">
        <v>30.0</v>
      </c>
      <c r="F234" s="8">
        <v>101.0</v>
      </c>
      <c r="G234" s="9">
        <v>143.0</v>
      </c>
      <c r="H234" s="10">
        <v>61.0</v>
      </c>
      <c r="I234" s="11">
        <v>37.0</v>
      </c>
      <c r="J234" s="12">
        <v>24.0</v>
      </c>
      <c r="K234" s="61">
        <v>58.0</v>
      </c>
      <c r="L234" s="62">
        <f t="shared" si="1"/>
        <v>101</v>
      </c>
      <c r="M234" s="63">
        <f t="shared" si="2"/>
        <v>101</v>
      </c>
      <c r="N234" s="63">
        <f t="shared" si="3"/>
        <v>37</v>
      </c>
      <c r="O234" s="63">
        <f t="shared" si="4"/>
        <v>61</v>
      </c>
      <c r="P234" s="63">
        <f t="shared" si="5"/>
        <v>92</v>
      </c>
      <c r="Q234" s="64">
        <f t="shared" si="6"/>
        <v>0.731884058</v>
      </c>
      <c r="R234" s="64">
        <f t="shared" si="7"/>
        <v>0.3986928105</v>
      </c>
      <c r="S234" s="65">
        <f t="shared" si="8"/>
        <v>0.5567010309</v>
      </c>
      <c r="T234" s="65">
        <f t="shared" si="9"/>
        <v>0.4742268041</v>
      </c>
      <c r="U234" s="66">
        <f t="shared" si="10"/>
        <v>0.5233160622</v>
      </c>
      <c r="V234" s="27">
        <f t="shared" si="11"/>
        <v>0.5237643502</v>
      </c>
      <c r="W234" s="27">
        <f t="shared" si="12"/>
        <v>0.4591645882</v>
      </c>
      <c r="X234" s="27">
        <f t="shared" si="13"/>
        <v>-0.7403070583</v>
      </c>
      <c r="Y234" s="27">
        <f t="shared" si="14"/>
        <v>-0.07747159337</v>
      </c>
      <c r="Z234" s="27">
        <f t="shared" si="15"/>
        <v>1.195181844</v>
      </c>
      <c r="AA234" s="27">
        <f t="shared" si="16"/>
        <v>-0.3793153366</v>
      </c>
      <c r="AB234" s="27"/>
    </row>
    <row r="235">
      <c r="A235" s="29">
        <v>3604.0</v>
      </c>
      <c r="B235" s="30">
        <v>2505.0</v>
      </c>
      <c r="C235" s="5">
        <v>21.0</v>
      </c>
      <c r="D235" s="6">
        <v>48.0</v>
      </c>
      <c r="E235" s="7">
        <v>24.0</v>
      </c>
      <c r="F235" s="8">
        <v>53.0</v>
      </c>
      <c r="G235" s="9">
        <v>85.0</v>
      </c>
      <c r="H235" s="10">
        <v>32.0</v>
      </c>
      <c r="I235" s="11">
        <v>26.0</v>
      </c>
      <c r="J235" s="12">
        <v>18.0</v>
      </c>
      <c r="K235" s="61">
        <v>45.0</v>
      </c>
      <c r="L235" s="62">
        <f t="shared" si="1"/>
        <v>53</v>
      </c>
      <c r="M235" s="63">
        <f t="shared" si="2"/>
        <v>53</v>
      </c>
      <c r="N235" s="63">
        <f t="shared" si="3"/>
        <v>26</v>
      </c>
      <c r="O235" s="63">
        <f t="shared" si="4"/>
        <v>32</v>
      </c>
      <c r="P235" s="63">
        <f t="shared" si="5"/>
        <v>63</v>
      </c>
      <c r="Q235" s="64">
        <f t="shared" si="6"/>
        <v>0.6708860759</v>
      </c>
      <c r="R235" s="64">
        <f t="shared" si="7"/>
        <v>0.3368421053</v>
      </c>
      <c r="S235" s="65">
        <f t="shared" si="8"/>
        <v>0.4885057471</v>
      </c>
      <c r="T235" s="65">
        <f t="shared" si="9"/>
        <v>0.4540229885</v>
      </c>
      <c r="U235" s="66">
        <f t="shared" si="10"/>
        <v>0.4568965517</v>
      </c>
      <c r="V235" s="27">
        <f t="shared" si="11"/>
        <v>0.4554118262</v>
      </c>
      <c r="W235" s="27">
        <f t="shared" si="12"/>
        <v>0.4396024787</v>
      </c>
      <c r="X235" s="27">
        <f t="shared" si="13"/>
        <v>-0.6496202316</v>
      </c>
      <c r="Y235" s="27">
        <f t="shared" si="14"/>
        <v>-0.06508514635</v>
      </c>
      <c r="Z235" s="27">
        <f t="shared" si="15"/>
        <v>0.9202997223</v>
      </c>
      <c r="AA235" s="27">
        <f t="shared" si="16"/>
        <v>-0.2562969029</v>
      </c>
      <c r="AB235" s="27"/>
    </row>
    <row r="236">
      <c r="A236" s="29">
        <v>3606.0</v>
      </c>
      <c r="B236" s="30">
        <v>2948.0</v>
      </c>
      <c r="C236" s="5">
        <v>42.0</v>
      </c>
      <c r="D236" s="6">
        <v>77.0</v>
      </c>
      <c r="E236" s="7">
        <v>34.0</v>
      </c>
      <c r="F236" s="8">
        <v>135.0</v>
      </c>
      <c r="G236" s="9">
        <v>224.0</v>
      </c>
      <c r="H236" s="10">
        <v>72.0</v>
      </c>
      <c r="I236" s="11">
        <v>56.0</v>
      </c>
      <c r="J236" s="12">
        <v>28.0</v>
      </c>
      <c r="K236" s="61">
        <v>83.0</v>
      </c>
      <c r="L236" s="62">
        <f t="shared" si="1"/>
        <v>135</v>
      </c>
      <c r="M236" s="63">
        <f t="shared" si="2"/>
        <v>135</v>
      </c>
      <c r="N236" s="63">
        <f t="shared" si="3"/>
        <v>56</v>
      </c>
      <c r="O236" s="63">
        <f t="shared" si="4"/>
        <v>72</v>
      </c>
      <c r="P236" s="63">
        <f t="shared" si="5"/>
        <v>104</v>
      </c>
      <c r="Q236" s="64">
        <f t="shared" si="6"/>
        <v>0.7068062827</v>
      </c>
      <c r="R236" s="64">
        <f t="shared" si="7"/>
        <v>0.4090909091</v>
      </c>
      <c r="S236" s="65">
        <f t="shared" si="8"/>
        <v>0.5640326975</v>
      </c>
      <c r="T236" s="65">
        <f t="shared" si="9"/>
        <v>0.5204359673</v>
      </c>
      <c r="U236" s="66">
        <f t="shared" si="10"/>
        <v>0.5648535565</v>
      </c>
      <c r="V236" s="27">
        <f t="shared" si="11"/>
        <v>0.5665906924</v>
      </c>
      <c r="W236" s="27">
        <f t="shared" si="12"/>
        <v>0.5039060731</v>
      </c>
      <c r="X236" s="27">
        <f t="shared" si="13"/>
        <v>-0.750056788</v>
      </c>
      <c r="Y236" s="27">
        <f t="shared" si="14"/>
        <v>-0.08614021462</v>
      </c>
      <c r="Z236" s="27">
        <f t="shared" si="15"/>
        <v>1.226869863</v>
      </c>
      <c r="AA236" s="27">
        <f t="shared" si="16"/>
        <v>-0.3945001471</v>
      </c>
      <c r="AB236" s="27"/>
    </row>
    <row r="237">
      <c r="A237" s="29">
        <v>3607.0</v>
      </c>
      <c r="B237" s="30">
        <v>1734.0</v>
      </c>
      <c r="C237" s="5">
        <v>3.0</v>
      </c>
      <c r="D237" s="6">
        <v>28.0</v>
      </c>
      <c r="E237" s="7">
        <v>14.0</v>
      </c>
      <c r="F237" s="8">
        <v>30.0</v>
      </c>
      <c r="G237" s="9">
        <v>57.0</v>
      </c>
      <c r="H237" s="10">
        <v>20.0</v>
      </c>
      <c r="I237" s="11">
        <v>13.0</v>
      </c>
      <c r="J237" s="12">
        <v>13.0</v>
      </c>
      <c r="K237" s="61">
        <v>49.0</v>
      </c>
      <c r="L237" s="62">
        <f t="shared" si="1"/>
        <v>30</v>
      </c>
      <c r="M237" s="63">
        <f t="shared" si="2"/>
        <v>30</v>
      </c>
      <c r="N237" s="63">
        <f t="shared" si="3"/>
        <v>13</v>
      </c>
      <c r="O237" s="63">
        <f t="shared" si="4"/>
        <v>20</v>
      </c>
      <c r="P237" s="63">
        <f t="shared" si="5"/>
        <v>30</v>
      </c>
      <c r="Q237" s="64">
        <f t="shared" si="6"/>
        <v>0.6976744186</v>
      </c>
      <c r="R237" s="64">
        <f t="shared" si="7"/>
        <v>0.4</v>
      </c>
      <c r="S237" s="65">
        <f t="shared" si="8"/>
        <v>0.5376344086</v>
      </c>
      <c r="T237" s="65">
        <f t="shared" si="9"/>
        <v>0.4623655914</v>
      </c>
      <c r="U237" s="66">
        <f t="shared" si="10"/>
        <v>0.5</v>
      </c>
      <c r="V237" s="27">
        <f t="shared" si="11"/>
        <v>0.4993474932</v>
      </c>
      <c r="W237" s="27">
        <f t="shared" si="12"/>
        <v>0.4476801069</v>
      </c>
      <c r="X237" s="27">
        <f t="shared" si="13"/>
        <v>-0.7149520575</v>
      </c>
      <c r="Y237" s="27">
        <f t="shared" si="14"/>
        <v>-0.07294691471</v>
      </c>
      <c r="Z237" s="27">
        <f t="shared" si="15"/>
        <v>1.11471552</v>
      </c>
      <c r="AA237" s="27">
        <f t="shared" si="16"/>
        <v>-0.3416610673</v>
      </c>
      <c r="AB237" s="27"/>
    </row>
    <row r="238">
      <c r="A238" s="29">
        <v>3609.0</v>
      </c>
      <c r="B238" s="30">
        <v>1497.0</v>
      </c>
      <c r="C238" s="5">
        <v>37.0</v>
      </c>
      <c r="D238" s="6">
        <v>23.0</v>
      </c>
      <c r="E238" s="7">
        <v>31.0</v>
      </c>
      <c r="F238" s="8">
        <v>126.0</v>
      </c>
      <c r="G238" s="9">
        <v>131.0</v>
      </c>
      <c r="H238" s="10">
        <v>82.0</v>
      </c>
      <c r="I238" s="11">
        <v>21.0</v>
      </c>
      <c r="J238" s="12">
        <v>19.0</v>
      </c>
      <c r="K238" s="61">
        <v>32.0</v>
      </c>
      <c r="L238" s="62">
        <f t="shared" si="1"/>
        <v>126</v>
      </c>
      <c r="M238" s="63">
        <f t="shared" si="2"/>
        <v>126</v>
      </c>
      <c r="N238" s="63">
        <f t="shared" si="3"/>
        <v>21</v>
      </c>
      <c r="O238" s="63">
        <f t="shared" si="4"/>
        <v>82</v>
      </c>
      <c r="P238" s="63">
        <f t="shared" si="5"/>
        <v>87</v>
      </c>
      <c r="Q238" s="64">
        <f t="shared" si="6"/>
        <v>0.8571428571</v>
      </c>
      <c r="R238" s="64">
        <f t="shared" si="7"/>
        <v>0.4852071006</v>
      </c>
      <c r="S238" s="65">
        <f t="shared" si="8"/>
        <v>0.6582278481</v>
      </c>
      <c r="T238" s="65">
        <f t="shared" si="9"/>
        <v>0.4651898734</v>
      </c>
      <c r="U238" s="66">
        <f t="shared" si="10"/>
        <v>0.5915492958</v>
      </c>
      <c r="V238" s="27">
        <f t="shared" si="11"/>
        <v>0.5956289444</v>
      </c>
      <c r="W238" s="27">
        <f t="shared" si="12"/>
        <v>0.4504146852</v>
      </c>
      <c r="X238" s="27">
        <f t="shared" si="13"/>
        <v>-0.875318519</v>
      </c>
      <c r="Y238" s="27">
        <f t="shared" si="14"/>
        <v>-0.08985471474</v>
      </c>
      <c r="Z238" s="27">
        <f t="shared" si="15"/>
        <v>1.670869151</v>
      </c>
      <c r="AA238" s="27">
        <f t="shared" si="16"/>
        <v>-0.6269935641</v>
      </c>
      <c r="AB238" s="27"/>
    </row>
    <row r="239">
      <c r="A239" s="29">
        <v>3613.0</v>
      </c>
      <c r="B239" s="30">
        <v>1295.0</v>
      </c>
      <c r="C239" s="5">
        <v>17.0</v>
      </c>
      <c r="D239" s="6">
        <v>22.0</v>
      </c>
      <c r="E239" s="7">
        <v>8.0</v>
      </c>
      <c r="F239" s="8">
        <v>15.0</v>
      </c>
      <c r="G239" s="9">
        <v>66.0</v>
      </c>
      <c r="H239" s="10">
        <v>21.0</v>
      </c>
      <c r="I239" s="11">
        <v>10.0</v>
      </c>
      <c r="J239" s="12">
        <v>14.0</v>
      </c>
      <c r="K239" s="61">
        <v>37.0</v>
      </c>
      <c r="L239" s="62">
        <f t="shared" si="1"/>
        <v>15</v>
      </c>
      <c r="M239" s="63">
        <f t="shared" si="2"/>
        <v>15</v>
      </c>
      <c r="N239" s="63">
        <f t="shared" si="3"/>
        <v>10</v>
      </c>
      <c r="O239" s="63">
        <f t="shared" si="4"/>
        <v>21</v>
      </c>
      <c r="P239" s="63">
        <f t="shared" si="5"/>
        <v>39</v>
      </c>
      <c r="Q239" s="64">
        <f t="shared" si="6"/>
        <v>0.6</v>
      </c>
      <c r="R239" s="64">
        <f t="shared" si="7"/>
        <v>0.35</v>
      </c>
      <c r="S239" s="65">
        <f t="shared" si="8"/>
        <v>0.4235294118</v>
      </c>
      <c r="T239" s="65">
        <f t="shared" si="9"/>
        <v>0.2941176471</v>
      </c>
      <c r="U239" s="66">
        <f t="shared" si="10"/>
        <v>0.2777777778</v>
      </c>
      <c r="V239" s="27">
        <f t="shared" si="11"/>
        <v>0.2762557932</v>
      </c>
      <c r="W239" s="27">
        <f t="shared" si="12"/>
        <v>0.2847759914</v>
      </c>
      <c r="X239" s="27">
        <f t="shared" si="13"/>
        <v>-0.5632139973</v>
      </c>
      <c r="Y239" s="27">
        <f t="shared" si="14"/>
        <v>-0.03655434642</v>
      </c>
      <c r="Z239" s="27">
        <f t="shared" si="15"/>
        <v>0.6917626126</v>
      </c>
      <c r="AA239" s="27">
        <f t="shared" si="16"/>
        <v>-0.1670263732</v>
      </c>
      <c r="AB239" s="27"/>
    </row>
    <row r="240">
      <c r="A240" s="29">
        <v>3705.0</v>
      </c>
      <c r="B240" s="30">
        <v>1153.0</v>
      </c>
      <c r="C240" s="5">
        <v>11.0</v>
      </c>
      <c r="D240" s="6">
        <v>21.0</v>
      </c>
      <c r="E240" s="7">
        <v>28.0</v>
      </c>
      <c r="F240" s="8">
        <v>45.0</v>
      </c>
      <c r="G240" s="9">
        <v>70.0</v>
      </c>
      <c r="H240" s="10">
        <v>33.0</v>
      </c>
      <c r="I240" s="11">
        <v>18.0</v>
      </c>
      <c r="J240" s="12">
        <v>15.0</v>
      </c>
      <c r="K240" s="61">
        <v>40.0</v>
      </c>
      <c r="L240" s="62">
        <f t="shared" si="1"/>
        <v>45</v>
      </c>
      <c r="M240" s="63">
        <f t="shared" si="2"/>
        <v>45</v>
      </c>
      <c r="N240" s="63">
        <f t="shared" si="3"/>
        <v>18</v>
      </c>
      <c r="O240" s="63">
        <f t="shared" si="4"/>
        <v>33</v>
      </c>
      <c r="P240" s="63">
        <f t="shared" si="5"/>
        <v>54</v>
      </c>
      <c r="Q240" s="64">
        <f t="shared" si="6"/>
        <v>0.7142857143</v>
      </c>
      <c r="R240" s="64">
        <f t="shared" si="7"/>
        <v>0.3793103448</v>
      </c>
      <c r="S240" s="65">
        <f t="shared" si="8"/>
        <v>0.52</v>
      </c>
      <c r="T240" s="65">
        <f t="shared" si="9"/>
        <v>0.42</v>
      </c>
      <c r="U240" s="66">
        <f t="shared" si="10"/>
        <v>0.4545454545</v>
      </c>
      <c r="V240" s="27">
        <f t="shared" si="11"/>
        <v>0.451238032</v>
      </c>
      <c r="W240" s="27">
        <f t="shared" si="12"/>
        <v>0.4066601157</v>
      </c>
      <c r="X240" s="27">
        <f t="shared" si="13"/>
        <v>-0.69150163</v>
      </c>
      <c r="Y240" s="27">
        <f t="shared" si="14"/>
        <v>-0.06408951711</v>
      </c>
      <c r="Z240" s="27">
        <f t="shared" si="15"/>
        <v>1.042789437</v>
      </c>
      <c r="AA240" s="27">
        <f t="shared" si="16"/>
        <v>-0.3091322798</v>
      </c>
      <c r="AB240" s="27"/>
    </row>
    <row r="241">
      <c r="A241" s="29">
        <v>3706.0</v>
      </c>
      <c r="B241" s="30">
        <v>1851.0</v>
      </c>
      <c r="C241" s="5">
        <v>27.0</v>
      </c>
      <c r="D241" s="6">
        <v>41.0</v>
      </c>
      <c r="E241" s="7">
        <v>22.0</v>
      </c>
      <c r="F241" s="8">
        <v>57.0</v>
      </c>
      <c r="G241" s="9">
        <v>130.0</v>
      </c>
      <c r="H241" s="10">
        <v>41.0</v>
      </c>
      <c r="I241" s="11">
        <v>31.0</v>
      </c>
      <c r="J241" s="12">
        <v>25.0</v>
      </c>
      <c r="K241" s="61">
        <v>69.0</v>
      </c>
      <c r="L241" s="62">
        <f t="shared" si="1"/>
        <v>57</v>
      </c>
      <c r="M241" s="63">
        <f t="shared" si="2"/>
        <v>57</v>
      </c>
      <c r="N241" s="63">
        <f t="shared" si="3"/>
        <v>31</v>
      </c>
      <c r="O241" s="63">
        <f t="shared" si="4"/>
        <v>41</v>
      </c>
      <c r="P241" s="63">
        <f t="shared" si="5"/>
        <v>74</v>
      </c>
      <c r="Q241" s="64">
        <f t="shared" si="6"/>
        <v>0.6477272727</v>
      </c>
      <c r="R241" s="64">
        <f t="shared" si="7"/>
        <v>0.3565217391</v>
      </c>
      <c r="S241" s="65">
        <f t="shared" si="8"/>
        <v>0.4827586207</v>
      </c>
      <c r="T241" s="65">
        <f t="shared" si="9"/>
        <v>0.4334975369</v>
      </c>
      <c r="U241" s="66">
        <f t="shared" si="10"/>
        <v>0.4351145038</v>
      </c>
      <c r="V241" s="27">
        <f t="shared" si="11"/>
        <v>0.4342673809</v>
      </c>
      <c r="W241" s="27">
        <f t="shared" si="12"/>
        <v>0.4197289489</v>
      </c>
      <c r="X241" s="27">
        <f t="shared" si="13"/>
        <v>-0.6419776406</v>
      </c>
      <c r="Y241" s="27">
        <f t="shared" si="14"/>
        <v>-0.06141168835</v>
      </c>
      <c r="Z241" s="27">
        <f t="shared" si="15"/>
        <v>0.8987729883</v>
      </c>
      <c r="AA241" s="27">
        <f t="shared" si="16"/>
        <v>-0.2473571334</v>
      </c>
      <c r="AB241" s="27"/>
    </row>
    <row r="242">
      <c r="A242" s="29">
        <v>3710.0</v>
      </c>
      <c r="B242" s="30">
        <v>571.0</v>
      </c>
      <c r="C242" s="5">
        <v>22.0</v>
      </c>
      <c r="D242" s="6">
        <v>15.0</v>
      </c>
      <c r="E242" s="7">
        <v>12.0</v>
      </c>
      <c r="F242" s="8">
        <v>34.0</v>
      </c>
      <c r="G242" s="9">
        <v>39.0</v>
      </c>
      <c r="H242" s="10">
        <v>25.0</v>
      </c>
      <c r="I242" s="11">
        <v>6.0</v>
      </c>
      <c r="J242" s="12">
        <v>7.0</v>
      </c>
      <c r="K242" s="61">
        <v>21.0</v>
      </c>
      <c r="L242" s="62">
        <f t="shared" si="1"/>
        <v>34</v>
      </c>
      <c r="M242" s="63">
        <f t="shared" si="2"/>
        <v>34</v>
      </c>
      <c r="N242" s="63">
        <f t="shared" si="3"/>
        <v>6</v>
      </c>
      <c r="O242" s="63">
        <f t="shared" si="4"/>
        <v>25</v>
      </c>
      <c r="P242" s="63">
        <f t="shared" si="5"/>
        <v>41</v>
      </c>
      <c r="Q242" s="64">
        <f t="shared" si="6"/>
        <v>0.85</v>
      </c>
      <c r="R242" s="64">
        <f t="shared" si="7"/>
        <v>0.3787878788</v>
      </c>
      <c r="S242" s="65">
        <f t="shared" si="8"/>
        <v>0.5566037736</v>
      </c>
      <c r="T242" s="65">
        <f t="shared" si="9"/>
        <v>0.3773584906</v>
      </c>
      <c r="U242" s="66">
        <f t="shared" si="10"/>
        <v>0.4533333333</v>
      </c>
      <c r="V242" s="27">
        <f t="shared" si="11"/>
        <v>0.4457188328</v>
      </c>
      <c r="W242" s="27">
        <f t="shared" si="12"/>
        <v>0.3653729701</v>
      </c>
      <c r="X242" s="27">
        <f t="shared" si="13"/>
        <v>-0.7401777245</v>
      </c>
      <c r="Y242" s="27">
        <f t="shared" si="14"/>
        <v>-0.06163602714</v>
      </c>
      <c r="Z242" s="27">
        <f t="shared" si="15"/>
        <v>1.194764277</v>
      </c>
      <c r="AA242" s="27">
        <f t="shared" si="16"/>
        <v>-0.3791165687</v>
      </c>
      <c r="AB242" s="27"/>
    </row>
    <row r="243">
      <c r="A243" s="29">
        <v>3715.0</v>
      </c>
      <c r="B243" s="30">
        <v>1889.0</v>
      </c>
      <c r="C243" s="5">
        <v>60.0</v>
      </c>
      <c r="D243" s="6">
        <v>41.0</v>
      </c>
      <c r="E243" s="7">
        <v>44.0</v>
      </c>
      <c r="F243" s="8">
        <v>121.0</v>
      </c>
      <c r="G243" s="9">
        <v>159.0</v>
      </c>
      <c r="H243" s="10">
        <v>77.0</v>
      </c>
      <c r="I243" s="11">
        <v>42.0</v>
      </c>
      <c r="J243" s="12">
        <v>26.0</v>
      </c>
      <c r="K243" s="61">
        <v>75.0</v>
      </c>
      <c r="L243" s="62">
        <f t="shared" si="1"/>
        <v>121</v>
      </c>
      <c r="M243" s="63">
        <f t="shared" si="2"/>
        <v>121</v>
      </c>
      <c r="N243" s="63">
        <f t="shared" si="3"/>
        <v>42</v>
      </c>
      <c r="O243" s="63">
        <f t="shared" si="4"/>
        <v>77</v>
      </c>
      <c r="P243" s="63">
        <f t="shared" si="5"/>
        <v>130</v>
      </c>
      <c r="Q243" s="64">
        <f t="shared" si="6"/>
        <v>0.7423312883</v>
      </c>
      <c r="R243" s="64">
        <f t="shared" si="7"/>
        <v>0.3719806763</v>
      </c>
      <c r="S243" s="65">
        <f t="shared" si="8"/>
        <v>0.5351351351</v>
      </c>
      <c r="T243" s="65">
        <f t="shared" si="9"/>
        <v>0.4405405405</v>
      </c>
      <c r="U243" s="66">
        <f t="shared" si="10"/>
        <v>0.4820717131</v>
      </c>
      <c r="V243" s="27">
        <f t="shared" si="11"/>
        <v>0.4797085333</v>
      </c>
      <c r="W243" s="27">
        <f t="shared" si="12"/>
        <v>0.4265482552</v>
      </c>
      <c r="X243" s="27">
        <f t="shared" si="13"/>
        <v>-0.7116284966</v>
      </c>
      <c r="Y243" s="27">
        <f t="shared" si="14"/>
        <v>-0.06918050244</v>
      </c>
      <c r="Z243" s="27">
        <f t="shared" si="15"/>
        <v>1.104375767</v>
      </c>
      <c r="AA243" s="27">
        <f t="shared" si="16"/>
        <v>-0.336918396</v>
      </c>
      <c r="AB243" s="27"/>
    </row>
    <row r="244">
      <c r="A244" s="29">
        <v>3717.0</v>
      </c>
      <c r="B244" s="30">
        <v>1062.0</v>
      </c>
      <c r="C244" s="5">
        <v>41.0</v>
      </c>
      <c r="D244" s="6">
        <v>26.0</v>
      </c>
      <c r="E244" s="7">
        <v>22.0</v>
      </c>
      <c r="F244" s="8">
        <v>64.0</v>
      </c>
      <c r="G244" s="9">
        <v>94.0</v>
      </c>
      <c r="H244" s="10">
        <v>44.0</v>
      </c>
      <c r="I244" s="11">
        <v>22.0</v>
      </c>
      <c r="J244" s="12">
        <v>18.0</v>
      </c>
      <c r="K244" s="61">
        <v>30.0</v>
      </c>
      <c r="L244" s="62">
        <f t="shared" si="1"/>
        <v>64</v>
      </c>
      <c r="M244" s="63">
        <f t="shared" si="2"/>
        <v>64</v>
      </c>
      <c r="N244" s="63">
        <f t="shared" si="3"/>
        <v>22</v>
      </c>
      <c r="O244" s="63">
        <f t="shared" si="4"/>
        <v>44</v>
      </c>
      <c r="P244" s="63">
        <f t="shared" si="5"/>
        <v>81</v>
      </c>
      <c r="Q244" s="64">
        <f t="shared" si="6"/>
        <v>0.7441860465</v>
      </c>
      <c r="R244" s="64">
        <f t="shared" si="7"/>
        <v>0.352</v>
      </c>
      <c r="S244" s="65">
        <f t="shared" si="8"/>
        <v>0.5118483412</v>
      </c>
      <c r="T244" s="65">
        <f t="shared" si="9"/>
        <v>0.4075829384</v>
      </c>
      <c r="U244" s="66">
        <f t="shared" si="10"/>
        <v>0.4413793103</v>
      </c>
      <c r="V244" s="27">
        <f t="shared" si="11"/>
        <v>0.4347988496</v>
      </c>
      <c r="W244" s="27">
        <f t="shared" si="12"/>
        <v>0.3946374402</v>
      </c>
      <c r="X244" s="27">
        <f t="shared" si="13"/>
        <v>-0.680661466</v>
      </c>
      <c r="Y244" s="27">
        <f t="shared" si="14"/>
        <v>-0.06121976546</v>
      </c>
      <c r="Z244" s="27">
        <f t="shared" si="15"/>
        <v>1.010351607</v>
      </c>
      <c r="AA244" s="27">
        <f t="shared" si="16"/>
        <v>-0.2948208721</v>
      </c>
      <c r="AB244" s="27"/>
    </row>
    <row r="245">
      <c r="A245" s="29">
        <v>3719.0</v>
      </c>
      <c r="B245" s="30">
        <v>3325.0</v>
      </c>
      <c r="C245" s="5">
        <v>24.0</v>
      </c>
      <c r="D245" s="6">
        <v>48.0</v>
      </c>
      <c r="E245" s="7">
        <v>44.0</v>
      </c>
      <c r="F245" s="8">
        <v>105.0</v>
      </c>
      <c r="G245" s="9">
        <v>239.0</v>
      </c>
      <c r="H245" s="10">
        <v>94.0</v>
      </c>
      <c r="I245" s="11">
        <v>45.0</v>
      </c>
      <c r="J245" s="12">
        <v>32.0</v>
      </c>
      <c r="K245" s="61">
        <v>105.0</v>
      </c>
      <c r="L245" s="62">
        <f t="shared" si="1"/>
        <v>105</v>
      </c>
      <c r="M245" s="63">
        <f t="shared" si="2"/>
        <v>105</v>
      </c>
      <c r="N245" s="63">
        <f t="shared" si="3"/>
        <v>45</v>
      </c>
      <c r="O245" s="63">
        <f t="shared" si="4"/>
        <v>94</v>
      </c>
      <c r="P245" s="63">
        <f t="shared" si="5"/>
        <v>100</v>
      </c>
      <c r="Q245" s="64">
        <f t="shared" si="6"/>
        <v>0.7</v>
      </c>
      <c r="R245" s="64">
        <f t="shared" si="7"/>
        <v>0.4845360825</v>
      </c>
      <c r="S245" s="65">
        <f t="shared" si="8"/>
        <v>0.5784883721</v>
      </c>
      <c r="T245" s="65">
        <f t="shared" si="9"/>
        <v>0.4360465116</v>
      </c>
      <c r="U245" s="66">
        <f t="shared" si="10"/>
        <v>0.512195122</v>
      </c>
      <c r="V245" s="27">
        <f t="shared" si="11"/>
        <v>0.510353305</v>
      </c>
      <c r="W245" s="27">
        <f t="shared" si="12"/>
        <v>0.422196964</v>
      </c>
      <c r="X245" s="27">
        <f t="shared" si="13"/>
        <v>-0.7692801005</v>
      </c>
      <c r="Y245" s="27">
        <f t="shared" si="14"/>
        <v>-0.07402217053</v>
      </c>
      <c r="Z245" s="27">
        <f t="shared" si="15"/>
        <v>1.290562982</v>
      </c>
      <c r="AA245" s="27">
        <f t="shared" si="16"/>
        <v>-0.425616276</v>
      </c>
      <c r="AB245" s="27"/>
    </row>
    <row r="246">
      <c r="A246" s="29">
        <v>3724.0</v>
      </c>
      <c r="B246" s="30">
        <v>3182.0</v>
      </c>
      <c r="C246" s="5">
        <v>34.0</v>
      </c>
      <c r="D246" s="6">
        <v>52.0</v>
      </c>
      <c r="E246" s="7">
        <v>34.0</v>
      </c>
      <c r="F246" s="8">
        <v>108.0</v>
      </c>
      <c r="G246" s="9">
        <v>190.0</v>
      </c>
      <c r="H246" s="10">
        <v>75.0</v>
      </c>
      <c r="I246" s="11">
        <v>40.0</v>
      </c>
      <c r="J246" s="12">
        <v>24.0</v>
      </c>
      <c r="K246" s="61">
        <v>79.0</v>
      </c>
      <c r="L246" s="62">
        <f t="shared" si="1"/>
        <v>108</v>
      </c>
      <c r="M246" s="63">
        <f t="shared" si="2"/>
        <v>108</v>
      </c>
      <c r="N246" s="63">
        <f t="shared" si="3"/>
        <v>40</v>
      </c>
      <c r="O246" s="63">
        <f t="shared" si="4"/>
        <v>75</v>
      </c>
      <c r="P246" s="63">
        <f t="shared" si="5"/>
        <v>92</v>
      </c>
      <c r="Q246" s="64">
        <f t="shared" si="6"/>
        <v>0.7297297297</v>
      </c>
      <c r="R246" s="64">
        <f t="shared" si="7"/>
        <v>0.4491017964</v>
      </c>
      <c r="S246" s="65">
        <f t="shared" si="8"/>
        <v>0.580952381</v>
      </c>
      <c r="T246" s="65">
        <f t="shared" si="9"/>
        <v>0.4698412698</v>
      </c>
      <c r="U246" s="66">
        <f t="shared" si="10"/>
        <v>0.54</v>
      </c>
      <c r="V246" s="27">
        <f t="shared" si="11"/>
        <v>0.5392770255</v>
      </c>
      <c r="W246" s="27">
        <f t="shared" si="12"/>
        <v>0.4549183456</v>
      </c>
      <c r="X246" s="27">
        <f t="shared" si="13"/>
        <v>-0.7725567662</v>
      </c>
      <c r="Y246" s="27">
        <f t="shared" si="14"/>
        <v>-0.08009880979</v>
      </c>
      <c r="Z246" s="27">
        <f t="shared" si="15"/>
        <v>1.301580424</v>
      </c>
      <c r="AA246" s="27">
        <f t="shared" si="16"/>
        <v>-0.4310780739</v>
      </c>
      <c r="AB246" s="27"/>
    </row>
    <row r="247">
      <c r="A247" s="29">
        <v>3727.0</v>
      </c>
      <c r="B247" s="30">
        <v>2249.0</v>
      </c>
      <c r="C247" s="5">
        <v>26.0</v>
      </c>
      <c r="D247" s="6">
        <v>78.0</v>
      </c>
      <c r="E247" s="7">
        <v>42.0</v>
      </c>
      <c r="F247" s="8">
        <v>155.0</v>
      </c>
      <c r="G247" s="9">
        <v>488.0</v>
      </c>
      <c r="H247" s="10">
        <v>160.0</v>
      </c>
      <c r="I247" s="11">
        <v>35.0</v>
      </c>
      <c r="J247" s="12">
        <v>31.0</v>
      </c>
      <c r="K247" s="61">
        <v>104.0</v>
      </c>
      <c r="L247" s="62">
        <f t="shared" si="1"/>
        <v>152</v>
      </c>
      <c r="M247" s="63">
        <f t="shared" si="2"/>
        <v>155</v>
      </c>
      <c r="N247" s="63">
        <f t="shared" si="3"/>
        <v>35</v>
      </c>
      <c r="O247" s="63">
        <f t="shared" si="4"/>
        <v>160</v>
      </c>
      <c r="P247" s="63">
        <f t="shared" si="5"/>
        <v>99</v>
      </c>
      <c r="Q247" s="64">
        <f t="shared" si="6"/>
        <v>0.8157894737</v>
      </c>
      <c r="R247" s="64">
        <f t="shared" si="7"/>
        <v>0.6177606178</v>
      </c>
      <c r="S247" s="65">
        <f t="shared" si="8"/>
        <v>0.70155902</v>
      </c>
      <c r="T247" s="65">
        <f t="shared" si="9"/>
        <v>0.4231625835</v>
      </c>
      <c r="U247" s="66">
        <f t="shared" si="10"/>
        <v>0.6102362205</v>
      </c>
      <c r="V247" s="27">
        <f t="shared" si="11"/>
        <v>0.5951237142</v>
      </c>
      <c r="W247" s="27">
        <f t="shared" si="12"/>
        <v>0.4097222504</v>
      </c>
      <c r="X247" s="27">
        <f t="shared" si="13"/>
        <v>-0.9329407806</v>
      </c>
      <c r="Y247" s="27">
        <f t="shared" si="14"/>
        <v>-0.08711758706</v>
      </c>
      <c r="Z247" s="27">
        <f t="shared" si="15"/>
        <v>1.89809682</v>
      </c>
      <c r="AA247" s="27">
        <f t="shared" si="16"/>
        <v>-0.7591488951</v>
      </c>
      <c r="AB247" s="27"/>
    </row>
    <row r="248">
      <c r="A248" s="29">
        <v>3729.0</v>
      </c>
      <c r="B248" s="30">
        <v>1147.0</v>
      </c>
      <c r="C248" s="5">
        <v>11.0</v>
      </c>
      <c r="D248" s="6">
        <v>18.0</v>
      </c>
      <c r="E248" s="7">
        <v>18.0</v>
      </c>
      <c r="F248" s="8">
        <v>40.0</v>
      </c>
      <c r="G248" s="9">
        <v>80.0</v>
      </c>
      <c r="H248" s="10">
        <v>27.0</v>
      </c>
      <c r="I248" s="11">
        <v>10.0</v>
      </c>
      <c r="J248" s="12">
        <v>24.0</v>
      </c>
      <c r="K248" s="61">
        <v>32.0</v>
      </c>
      <c r="L248" s="62">
        <f t="shared" si="1"/>
        <v>39</v>
      </c>
      <c r="M248" s="63">
        <f t="shared" si="2"/>
        <v>40</v>
      </c>
      <c r="N248" s="63">
        <f t="shared" si="3"/>
        <v>10</v>
      </c>
      <c r="O248" s="63">
        <f t="shared" si="4"/>
        <v>27</v>
      </c>
      <c r="P248" s="63">
        <f t="shared" si="5"/>
        <v>53</v>
      </c>
      <c r="Q248" s="64">
        <f t="shared" si="6"/>
        <v>0.8</v>
      </c>
      <c r="R248" s="64">
        <f t="shared" si="7"/>
        <v>0.3375</v>
      </c>
      <c r="S248" s="65">
        <f t="shared" si="8"/>
        <v>0.5153846154</v>
      </c>
      <c r="T248" s="65">
        <f t="shared" si="9"/>
        <v>0.3846153846</v>
      </c>
      <c r="U248" s="66">
        <f t="shared" si="10"/>
        <v>0.4301075269</v>
      </c>
      <c r="V248" s="27">
        <f t="shared" si="11"/>
        <v>0.4187648631</v>
      </c>
      <c r="W248" s="27">
        <f t="shared" si="12"/>
        <v>0.3723993734</v>
      </c>
      <c r="X248" s="27">
        <f t="shared" si="13"/>
        <v>-0.6853640416</v>
      </c>
      <c r="Y248" s="27">
        <f t="shared" si="14"/>
        <v>-0.05816911652</v>
      </c>
      <c r="Z248" s="27">
        <f t="shared" si="15"/>
        <v>1.024360532</v>
      </c>
      <c r="AA248" s="27">
        <f t="shared" si="16"/>
        <v>-0.30097379</v>
      </c>
      <c r="AB248" s="27"/>
    </row>
    <row r="249">
      <c r="A249" s="29">
        <v>3730.0</v>
      </c>
      <c r="B249" s="30">
        <v>1857.0</v>
      </c>
      <c r="C249" s="5">
        <v>17.0</v>
      </c>
      <c r="D249" s="6">
        <v>36.0</v>
      </c>
      <c r="E249" s="7">
        <v>20.0</v>
      </c>
      <c r="F249" s="8">
        <v>52.0</v>
      </c>
      <c r="G249" s="9">
        <v>108.0</v>
      </c>
      <c r="H249" s="10">
        <v>45.0</v>
      </c>
      <c r="I249" s="11">
        <v>23.0</v>
      </c>
      <c r="J249" s="12">
        <v>22.0</v>
      </c>
      <c r="K249" s="61">
        <v>46.0</v>
      </c>
      <c r="L249" s="62">
        <f t="shared" si="1"/>
        <v>52</v>
      </c>
      <c r="M249" s="63">
        <f t="shared" si="2"/>
        <v>52</v>
      </c>
      <c r="N249" s="63">
        <f t="shared" si="3"/>
        <v>23</v>
      </c>
      <c r="O249" s="63">
        <f t="shared" si="4"/>
        <v>45</v>
      </c>
      <c r="P249" s="63">
        <f t="shared" si="5"/>
        <v>59</v>
      </c>
      <c r="Q249" s="64">
        <f t="shared" si="6"/>
        <v>0.6933333333</v>
      </c>
      <c r="R249" s="64">
        <f t="shared" si="7"/>
        <v>0.4326923077</v>
      </c>
      <c r="S249" s="65">
        <f t="shared" si="8"/>
        <v>0.5418994413</v>
      </c>
      <c r="T249" s="65">
        <f t="shared" si="9"/>
        <v>0.4189944134</v>
      </c>
      <c r="U249" s="66">
        <f t="shared" si="10"/>
        <v>0.4684684685</v>
      </c>
      <c r="V249" s="27">
        <f t="shared" si="11"/>
        <v>0.4675607024</v>
      </c>
      <c r="W249" s="27">
        <f t="shared" si="12"/>
        <v>0.4056864682</v>
      </c>
      <c r="X249" s="27">
        <f t="shared" si="13"/>
        <v>-0.7206237442</v>
      </c>
      <c r="Y249" s="27">
        <f t="shared" si="14"/>
        <v>-0.06662869405</v>
      </c>
      <c r="Z249" s="27">
        <f t="shared" si="15"/>
        <v>1.13247166</v>
      </c>
      <c r="AA249" s="27">
        <f t="shared" si="16"/>
        <v>-0.3498568937</v>
      </c>
      <c r="AB249" s="27"/>
    </row>
    <row r="250">
      <c r="A250" s="29">
        <v>3732.0</v>
      </c>
      <c r="B250" s="30">
        <v>2726.0</v>
      </c>
      <c r="C250" s="5">
        <v>43.0</v>
      </c>
      <c r="D250" s="6">
        <v>44.0</v>
      </c>
      <c r="E250" s="7">
        <v>30.0</v>
      </c>
      <c r="F250" s="8">
        <v>116.0</v>
      </c>
      <c r="G250" s="9">
        <v>192.0</v>
      </c>
      <c r="H250" s="10">
        <v>79.0</v>
      </c>
      <c r="I250" s="11">
        <v>44.0</v>
      </c>
      <c r="J250" s="12">
        <v>28.0</v>
      </c>
      <c r="K250" s="61">
        <v>118.0</v>
      </c>
      <c r="L250" s="62">
        <f t="shared" si="1"/>
        <v>116</v>
      </c>
      <c r="M250" s="63">
        <f t="shared" si="2"/>
        <v>116</v>
      </c>
      <c r="N250" s="63">
        <f t="shared" si="3"/>
        <v>44</v>
      </c>
      <c r="O250" s="63">
        <f t="shared" si="4"/>
        <v>79</v>
      </c>
      <c r="P250" s="63">
        <f t="shared" si="5"/>
        <v>101</v>
      </c>
      <c r="Q250" s="64">
        <f t="shared" si="6"/>
        <v>0.725</v>
      </c>
      <c r="R250" s="64">
        <f t="shared" si="7"/>
        <v>0.4388888889</v>
      </c>
      <c r="S250" s="65">
        <f t="shared" si="8"/>
        <v>0.5735294118</v>
      </c>
      <c r="T250" s="65">
        <f t="shared" si="9"/>
        <v>0.4705882353</v>
      </c>
      <c r="U250" s="66">
        <f t="shared" si="10"/>
        <v>0.534562212</v>
      </c>
      <c r="V250" s="27">
        <f t="shared" si="11"/>
        <v>0.534034149</v>
      </c>
      <c r="W250" s="27">
        <f t="shared" si="12"/>
        <v>0.4556415863</v>
      </c>
      <c r="X250" s="27">
        <f t="shared" si="13"/>
        <v>-0.7626856214</v>
      </c>
      <c r="Y250" s="27">
        <f t="shared" si="14"/>
        <v>-0.07920108392</v>
      </c>
      <c r="Z250" s="27">
        <f t="shared" si="15"/>
        <v>1.268531701</v>
      </c>
      <c r="AA250" s="27">
        <f t="shared" si="16"/>
        <v>-0.4147643387</v>
      </c>
      <c r="AB250" s="27"/>
    </row>
    <row r="251">
      <c r="A251" s="29">
        <v>3740.0</v>
      </c>
      <c r="B251" s="30">
        <v>3156.0</v>
      </c>
      <c r="C251" s="5">
        <v>23.0</v>
      </c>
      <c r="D251" s="6">
        <v>59.0</v>
      </c>
      <c r="E251" s="7">
        <v>38.0</v>
      </c>
      <c r="F251" s="8">
        <v>85.0</v>
      </c>
      <c r="G251" s="9">
        <v>270.0</v>
      </c>
      <c r="H251" s="10">
        <v>102.0</v>
      </c>
      <c r="I251" s="11">
        <v>28.0</v>
      </c>
      <c r="J251" s="12">
        <v>55.0</v>
      </c>
      <c r="K251" s="61">
        <v>139.0</v>
      </c>
      <c r="L251" s="62">
        <f t="shared" si="1"/>
        <v>85</v>
      </c>
      <c r="M251" s="63">
        <f t="shared" si="2"/>
        <v>85</v>
      </c>
      <c r="N251" s="63">
        <f t="shared" si="3"/>
        <v>28</v>
      </c>
      <c r="O251" s="63">
        <f t="shared" si="4"/>
        <v>102</v>
      </c>
      <c r="P251" s="63">
        <f t="shared" si="5"/>
        <v>116</v>
      </c>
      <c r="Q251" s="64">
        <f t="shared" si="6"/>
        <v>0.7522123894</v>
      </c>
      <c r="R251" s="64">
        <f t="shared" si="7"/>
        <v>0.4678899083</v>
      </c>
      <c r="S251" s="65">
        <f t="shared" si="8"/>
        <v>0.5649546828</v>
      </c>
      <c r="T251" s="65">
        <f t="shared" si="9"/>
        <v>0.3413897281</v>
      </c>
      <c r="U251" s="66">
        <f t="shared" si="10"/>
        <v>0.4228855721</v>
      </c>
      <c r="V251" s="27">
        <f t="shared" si="11"/>
        <v>0.4236242348</v>
      </c>
      <c r="W251" s="27">
        <f t="shared" si="12"/>
        <v>0.3305466341</v>
      </c>
      <c r="X251" s="27">
        <f t="shared" si="13"/>
        <v>-0.7512828539</v>
      </c>
      <c r="Y251" s="27">
        <f t="shared" si="14"/>
        <v>-0.05659765373</v>
      </c>
      <c r="Z251" s="27">
        <f t="shared" si="15"/>
        <v>1.2308841</v>
      </c>
      <c r="AA251" s="27">
        <f t="shared" si="16"/>
        <v>-0.3964378975</v>
      </c>
      <c r="AB251" s="27"/>
    </row>
    <row r="252">
      <c r="A252" s="29">
        <v>3747.0</v>
      </c>
      <c r="B252" s="30">
        <v>2205.0</v>
      </c>
      <c r="C252" s="5">
        <v>24.0</v>
      </c>
      <c r="D252" s="6">
        <v>55.0</v>
      </c>
      <c r="E252" s="7">
        <v>23.0</v>
      </c>
      <c r="F252" s="8">
        <v>84.0</v>
      </c>
      <c r="G252" s="9">
        <v>146.0</v>
      </c>
      <c r="H252" s="10">
        <v>68.0</v>
      </c>
      <c r="I252" s="11">
        <v>27.0</v>
      </c>
      <c r="J252" s="12">
        <v>28.0</v>
      </c>
      <c r="K252" s="61">
        <v>80.0</v>
      </c>
      <c r="L252" s="62">
        <f t="shared" si="1"/>
        <v>84</v>
      </c>
      <c r="M252" s="63">
        <f t="shared" si="2"/>
        <v>84</v>
      </c>
      <c r="N252" s="63">
        <f t="shared" si="3"/>
        <v>27</v>
      </c>
      <c r="O252" s="63">
        <f t="shared" si="4"/>
        <v>68</v>
      </c>
      <c r="P252" s="63">
        <f t="shared" si="5"/>
        <v>75</v>
      </c>
      <c r="Q252" s="64">
        <f t="shared" si="6"/>
        <v>0.7567567568</v>
      </c>
      <c r="R252" s="64">
        <f t="shared" si="7"/>
        <v>0.4755244755</v>
      </c>
      <c r="S252" s="65">
        <f t="shared" si="8"/>
        <v>0.5984251969</v>
      </c>
      <c r="T252" s="65">
        <f t="shared" si="9"/>
        <v>0.437007874</v>
      </c>
      <c r="U252" s="66">
        <f t="shared" si="10"/>
        <v>0.5283018868</v>
      </c>
      <c r="V252" s="27">
        <f t="shared" si="11"/>
        <v>0.5270010563</v>
      </c>
      <c r="W252" s="27">
        <f t="shared" si="12"/>
        <v>0.423127792</v>
      </c>
      <c r="X252" s="27">
        <f t="shared" si="13"/>
        <v>-0.7957923059</v>
      </c>
      <c r="Y252" s="27">
        <f t="shared" si="14"/>
        <v>-0.07674206812</v>
      </c>
      <c r="Z252" s="27">
        <f t="shared" si="15"/>
        <v>1.381050879</v>
      </c>
      <c r="AA252" s="27">
        <f t="shared" si="16"/>
        <v>-0.4711551471</v>
      </c>
      <c r="AB252" s="27"/>
    </row>
    <row r="253">
      <c r="A253" s="29">
        <v>3748.0</v>
      </c>
      <c r="B253" s="30">
        <v>2305.0</v>
      </c>
      <c r="C253" s="5">
        <v>47.0</v>
      </c>
      <c r="D253" s="6">
        <v>49.0</v>
      </c>
      <c r="E253" s="7">
        <v>33.0</v>
      </c>
      <c r="F253" s="8">
        <v>113.0</v>
      </c>
      <c r="G253" s="9">
        <v>225.0</v>
      </c>
      <c r="H253" s="10">
        <v>78.0</v>
      </c>
      <c r="I253" s="11">
        <v>45.0</v>
      </c>
      <c r="J253" s="12">
        <v>33.0</v>
      </c>
      <c r="K253" s="61">
        <v>91.0</v>
      </c>
      <c r="L253" s="62">
        <f t="shared" si="1"/>
        <v>113</v>
      </c>
      <c r="M253" s="63">
        <f t="shared" si="2"/>
        <v>113</v>
      </c>
      <c r="N253" s="63">
        <f t="shared" si="3"/>
        <v>45</v>
      </c>
      <c r="O253" s="63">
        <f t="shared" si="4"/>
        <v>78</v>
      </c>
      <c r="P253" s="63">
        <f t="shared" si="5"/>
        <v>113</v>
      </c>
      <c r="Q253" s="64">
        <f t="shared" si="6"/>
        <v>0.7151898734</v>
      </c>
      <c r="R253" s="64">
        <f t="shared" si="7"/>
        <v>0.4083769634</v>
      </c>
      <c r="S253" s="65">
        <f t="shared" si="8"/>
        <v>0.547277937</v>
      </c>
      <c r="T253" s="65">
        <f t="shared" si="9"/>
        <v>0.452722063</v>
      </c>
      <c r="U253" s="66">
        <f t="shared" si="10"/>
        <v>0.5</v>
      </c>
      <c r="V253" s="27">
        <f t="shared" si="11"/>
        <v>0.4990575179</v>
      </c>
      <c r="W253" s="27">
        <f t="shared" si="12"/>
        <v>0.4383428727</v>
      </c>
      <c r="X253" s="27">
        <f t="shared" si="13"/>
        <v>-0.727776126</v>
      </c>
      <c r="Y253" s="27">
        <f t="shared" si="14"/>
        <v>-0.07270662168</v>
      </c>
      <c r="Z253" s="27">
        <f t="shared" si="15"/>
        <v>1.155063384</v>
      </c>
      <c r="AA253" s="27">
        <f t="shared" si="16"/>
        <v>-0.3603778971</v>
      </c>
      <c r="AB253" s="27"/>
    </row>
    <row r="254">
      <c r="A254" s="29">
        <v>3754.0</v>
      </c>
      <c r="B254" s="30">
        <v>2368.0</v>
      </c>
      <c r="C254" s="5">
        <v>17.0</v>
      </c>
      <c r="D254" s="6">
        <v>26.0</v>
      </c>
      <c r="E254" s="7">
        <v>21.0</v>
      </c>
      <c r="F254" s="8">
        <v>38.0</v>
      </c>
      <c r="G254" s="9">
        <v>93.0</v>
      </c>
      <c r="H254" s="10">
        <v>35.0</v>
      </c>
      <c r="I254" s="11">
        <v>25.0</v>
      </c>
      <c r="J254" s="12">
        <v>15.0</v>
      </c>
      <c r="K254" s="61">
        <v>36.0</v>
      </c>
      <c r="L254" s="62">
        <f t="shared" si="1"/>
        <v>38</v>
      </c>
      <c r="M254" s="63">
        <f t="shared" si="2"/>
        <v>38</v>
      </c>
      <c r="N254" s="63">
        <f t="shared" si="3"/>
        <v>25</v>
      </c>
      <c r="O254" s="63">
        <f t="shared" si="4"/>
        <v>35</v>
      </c>
      <c r="P254" s="63">
        <f t="shared" si="5"/>
        <v>53</v>
      </c>
      <c r="Q254" s="64">
        <f t="shared" si="6"/>
        <v>0.6031746032</v>
      </c>
      <c r="R254" s="64">
        <f t="shared" si="7"/>
        <v>0.3977272727</v>
      </c>
      <c r="S254" s="65">
        <f t="shared" si="8"/>
        <v>0.4834437086</v>
      </c>
      <c r="T254" s="65">
        <f t="shared" si="9"/>
        <v>0.417218543</v>
      </c>
      <c r="U254" s="66">
        <f t="shared" si="10"/>
        <v>0.4175824176</v>
      </c>
      <c r="V254" s="27">
        <f t="shared" si="11"/>
        <v>0.4213148433</v>
      </c>
      <c r="W254" s="27">
        <f t="shared" si="12"/>
        <v>0.4039670024</v>
      </c>
      <c r="X254" s="27">
        <f t="shared" si="13"/>
        <v>-0.642888678</v>
      </c>
      <c r="Y254" s="27">
        <f t="shared" si="14"/>
        <v>-0.05918939219</v>
      </c>
      <c r="Z254" s="27">
        <f t="shared" si="15"/>
        <v>0.901325715</v>
      </c>
      <c r="AA254" s="27">
        <f t="shared" si="16"/>
        <v>-0.24841171</v>
      </c>
      <c r="AB254" s="27"/>
    </row>
    <row r="255">
      <c r="A255" s="29">
        <v>3755.0</v>
      </c>
      <c r="B255" s="30">
        <v>2071.0</v>
      </c>
      <c r="C255" s="5">
        <v>17.0</v>
      </c>
      <c r="D255" s="6">
        <v>47.0</v>
      </c>
      <c r="E255" s="7">
        <v>33.0</v>
      </c>
      <c r="F255" s="8">
        <v>67.0</v>
      </c>
      <c r="G255" s="9">
        <v>162.0</v>
      </c>
      <c r="H255" s="10">
        <v>46.0</v>
      </c>
      <c r="I255" s="11">
        <v>27.0</v>
      </c>
      <c r="J255" s="12">
        <v>14.0</v>
      </c>
      <c r="K255" s="61">
        <v>66.0</v>
      </c>
      <c r="L255" s="62">
        <f t="shared" si="1"/>
        <v>67</v>
      </c>
      <c r="M255" s="63">
        <f t="shared" si="2"/>
        <v>67</v>
      </c>
      <c r="N255" s="63">
        <f t="shared" si="3"/>
        <v>27</v>
      </c>
      <c r="O255" s="63">
        <f t="shared" si="4"/>
        <v>46</v>
      </c>
      <c r="P255" s="63">
        <f t="shared" si="5"/>
        <v>64</v>
      </c>
      <c r="Q255" s="64">
        <f t="shared" si="6"/>
        <v>0.7127659574</v>
      </c>
      <c r="R255" s="64">
        <f t="shared" si="7"/>
        <v>0.4181818182</v>
      </c>
      <c r="S255" s="65">
        <f t="shared" si="8"/>
        <v>0.5539215686</v>
      </c>
      <c r="T255" s="65">
        <f t="shared" si="9"/>
        <v>0.4607843137</v>
      </c>
      <c r="U255" s="66">
        <f t="shared" si="10"/>
        <v>0.5114503817</v>
      </c>
      <c r="V255" s="27">
        <f t="shared" si="11"/>
        <v>0.5107653054</v>
      </c>
      <c r="W255" s="27">
        <f t="shared" si="12"/>
        <v>0.4461490532</v>
      </c>
      <c r="X255" s="27">
        <f t="shared" si="13"/>
        <v>-0.7366108993</v>
      </c>
      <c r="Y255" s="27">
        <f t="shared" si="14"/>
        <v>-0.074899743</v>
      </c>
      <c r="Z255" s="27">
        <f t="shared" si="15"/>
        <v>1.183277178</v>
      </c>
      <c r="AA255" s="27">
        <f t="shared" si="16"/>
        <v>-0.3736621893</v>
      </c>
      <c r="AB255" s="27"/>
    </row>
    <row r="256">
      <c r="A256" s="29">
        <v>3757.0</v>
      </c>
      <c r="B256" s="30">
        <v>1047.0</v>
      </c>
      <c r="C256" s="5">
        <v>33.0</v>
      </c>
      <c r="D256" s="6">
        <v>22.0</v>
      </c>
      <c r="E256" s="7">
        <v>27.0</v>
      </c>
      <c r="F256" s="8">
        <v>67.0</v>
      </c>
      <c r="G256" s="9">
        <v>89.0</v>
      </c>
      <c r="H256" s="10">
        <v>49.0</v>
      </c>
      <c r="I256" s="11">
        <v>30.0</v>
      </c>
      <c r="J256" s="12">
        <v>10.0</v>
      </c>
      <c r="K256" s="61">
        <v>36.0</v>
      </c>
      <c r="L256" s="62">
        <f t="shared" si="1"/>
        <v>67</v>
      </c>
      <c r="M256" s="63">
        <f t="shared" si="2"/>
        <v>67</v>
      </c>
      <c r="N256" s="63">
        <f t="shared" si="3"/>
        <v>30</v>
      </c>
      <c r="O256" s="63">
        <f t="shared" si="4"/>
        <v>49</v>
      </c>
      <c r="P256" s="63">
        <f t="shared" si="5"/>
        <v>70</v>
      </c>
      <c r="Q256" s="64">
        <f t="shared" si="6"/>
        <v>0.6907216495</v>
      </c>
      <c r="R256" s="64">
        <f t="shared" si="7"/>
        <v>0.4117647059</v>
      </c>
      <c r="S256" s="65">
        <f t="shared" si="8"/>
        <v>0.537037037</v>
      </c>
      <c r="T256" s="65">
        <f t="shared" si="9"/>
        <v>0.4490740741</v>
      </c>
      <c r="U256" s="66">
        <f t="shared" si="10"/>
        <v>0.4890510949</v>
      </c>
      <c r="V256" s="27">
        <f t="shared" si="11"/>
        <v>0.4881100735</v>
      </c>
      <c r="W256" s="27">
        <f t="shared" si="12"/>
        <v>0.4348107499</v>
      </c>
      <c r="X256" s="27">
        <f t="shared" si="13"/>
        <v>-0.7141576664</v>
      </c>
      <c r="Y256" s="27">
        <f t="shared" si="14"/>
        <v>-0.07077120438</v>
      </c>
      <c r="Z256" s="27">
        <f t="shared" si="15"/>
        <v>1.11223975</v>
      </c>
      <c r="AA256" s="27">
        <f t="shared" si="16"/>
        <v>-0.340523462</v>
      </c>
      <c r="AB256" s="27"/>
    </row>
    <row r="257">
      <c r="A257" s="29">
        <v>3758.0</v>
      </c>
      <c r="B257" s="30">
        <v>342.0</v>
      </c>
      <c r="C257" s="5">
        <v>2.0</v>
      </c>
      <c r="D257" s="6">
        <v>9.0</v>
      </c>
      <c r="E257" s="7">
        <v>14.0</v>
      </c>
      <c r="F257" s="8">
        <v>28.0</v>
      </c>
      <c r="G257" s="9">
        <v>25.0</v>
      </c>
      <c r="H257" s="10">
        <v>22.0</v>
      </c>
      <c r="I257" s="11">
        <v>7.0</v>
      </c>
      <c r="J257" s="12">
        <v>8.0</v>
      </c>
      <c r="K257" s="61">
        <v>6.0</v>
      </c>
      <c r="L257" s="62">
        <f t="shared" si="1"/>
        <v>28</v>
      </c>
      <c r="M257" s="63">
        <f t="shared" si="2"/>
        <v>28</v>
      </c>
      <c r="N257" s="63">
        <f t="shared" si="3"/>
        <v>7</v>
      </c>
      <c r="O257" s="63">
        <f t="shared" si="4"/>
        <v>22</v>
      </c>
      <c r="P257" s="63">
        <f t="shared" si="5"/>
        <v>24</v>
      </c>
      <c r="Q257" s="64">
        <f t="shared" si="6"/>
        <v>0.8</v>
      </c>
      <c r="R257" s="64">
        <f t="shared" si="7"/>
        <v>0.4782608696</v>
      </c>
      <c r="S257" s="65">
        <f t="shared" si="8"/>
        <v>0.6172839506</v>
      </c>
      <c r="T257" s="65">
        <f t="shared" si="9"/>
        <v>0.4320987654</v>
      </c>
      <c r="U257" s="66">
        <f t="shared" si="10"/>
        <v>0.5384615385</v>
      </c>
      <c r="V257" s="27">
        <f t="shared" si="11"/>
        <v>0.5380940397</v>
      </c>
      <c r="W257" s="27">
        <f t="shared" si="12"/>
        <v>0.4183746047</v>
      </c>
      <c r="X257" s="27">
        <f t="shared" si="13"/>
        <v>-0.8208708809</v>
      </c>
      <c r="Y257" s="27">
        <f t="shared" si="14"/>
        <v>-0.07827126922</v>
      </c>
      <c r="Z257" s="27">
        <f t="shared" si="15"/>
        <v>1.469467235</v>
      </c>
      <c r="AA257" s="27">
        <f t="shared" si="16"/>
        <v>-0.5171175561</v>
      </c>
      <c r="AB257" s="27"/>
    </row>
    <row r="258">
      <c r="A258" s="29">
        <v>3762.0</v>
      </c>
      <c r="B258" s="30">
        <v>2724.0</v>
      </c>
      <c r="C258" s="5">
        <v>17.0</v>
      </c>
      <c r="D258" s="6">
        <v>54.0</v>
      </c>
      <c r="E258" s="7">
        <v>26.0</v>
      </c>
      <c r="F258" s="8">
        <v>78.0</v>
      </c>
      <c r="G258" s="9">
        <v>144.0</v>
      </c>
      <c r="H258" s="10">
        <v>40.0</v>
      </c>
      <c r="I258" s="11">
        <v>29.0</v>
      </c>
      <c r="J258" s="12">
        <v>18.0</v>
      </c>
      <c r="K258" s="61">
        <v>63.0</v>
      </c>
      <c r="L258" s="62">
        <f t="shared" si="1"/>
        <v>78</v>
      </c>
      <c r="M258" s="63">
        <f t="shared" si="2"/>
        <v>78</v>
      </c>
      <c r="N258" s="63">
        <f t="shared" si="3"/>
        <v>29</v>
      </c>
      <c r="O258" s="63">
        <f t="shared" si="4"/>
        <v>40</v>
      </c>
      <c r="P258" s="63">
        <f t="shared" si="5"/>
        <v>61</v>
      </c>
      <c r="Q258" s="64">
        <f t="shared" si="6"/>
        <v>0.7289719626</v>
      </c>
      <c r="R258" s="64">
        <f t="shared" si="7"/>
        <v>0.396039604</v>
      </c>
      <c r="S258" s="65">
        <f t="shared" si="8"/>
        <v>0.5673076923</v>
      </c>
      <c r="T258" s="65">
        <f t="shared" si="9"/>
        <v>0.5144230769</v>
      </c>
      <c r="U258" s="66">
        <f t="shared" si="10"/>
        <v>0.5611510791</v>
      </c>
      <c r="V258" s="27">
        <f t="shared" si="11"/>
        <v>0.5642913908</v>
      </c>
      <c r="W258" s="27">
        <f t="shared" si="12"/>
        <v>0.4980841619</v>
      </c>
      <c r="X258" s="27">
        <f t="shared" si="13"/>
        <v>-0.7544119115</v>
      </c>
      <c r="Y258" s="27">
        <f t="shared" si="14"/>
        <v>-0.08563937327</v>
      </c>
      <c r="Z258" s="27">
        <f t="shared" si="15"/>
        <v>1.2411586</v>
      </c>
      <c r="AA258" s="27">
        <f t="shared" si="16"/>
        <v>-0.4014119922</v>
      </c>
      <c r="AB258" s="27"/>
    </row>
    <row r="259">
      <c r="A259" s="29">
        <v>3763.0</v>
      </c>
      <c r="B259" s="30">
        <v>385.0</v>
      </c>
      <c r="C259" s="5">
        <v>9.0</v>
      </c>
      <c r="D259" s="6">
        <v>9.0</v>
      </c>
      <c r="E259" s="7">
        <v>7.0</v>
      </c>
      <c r="F259" s="8">
        <v>12.0</v>
      </c>
      <c r="G259" s="9">
        <v>48.0</v>
      </c>
      <c r="H259" s="10">
        <v>10.0</v>
      </c>
      <c r="I259" s="11">
        <v>6.0</v>
      </c>
      <c r="J259" s="12">
        <v>5.0</v>
      </c>
      <c r="K259" s="61">
        <v>19.0</v>
      </c>
      <c r="L259" s="62">
        <f t="shared" si="1"/>
        <v>12</v>
      </c>
      <c r="M259" s="63">
        <f t="shared" si="2"/>
        <v>12</v>
      </c>
      <c r="N259" s="63">
        <f t="shared" si="3"/>
        <v>6</v>
      </c>
      <c r="O259" s="63">
        <f t="shared" si="4"/>
        <v>10</v>
      </c>
      <c r="P259" s="63">
        <f t="shared" si="5"/>
        <v>21</v>
      </c>
      <c r="Q259" s="64">
        <f t="shared" si="6"/>
        <v>0.6666666667</v>
      </c>
      <c r="R259" s="64">
        <f t="shared" si="7"/>
        <v>0.3225806452</v>
      </c>
      <c r="S259" s="65">
        <f t="shared" si="8"/>
        <v>0.4489795918</v>
      </c>
      <c r="T259" s="65">
        <f t="shared" si="9"/>
        <v>0.3673469388</v>
      </c>
      <c r="U259" s="66">
        <f t="shared" si="10"/>
        <v>0.3636363636</v>
      </c>
      <c r="V259" s="27">
        <f t="shared" si="11"/>
        <v>0.3551496158</v>
      </c>
      <c r="W259" s="27">
        <f t="shared" si="12"/>
        <v>0.3556794015</v>
      </c>
      <c r="X259" s="27">
        <f t="shared" si="13"/>
        <v>-0.5970579223</v>
      </c>
      <c r="Y259" s="27">
        <f t="shared" si="14"/>
        <v>-0.04839911174</v>
      </c>
      <c r="Z259" s="27">
        <f t="shared" si="15"/>
        <v>0.7773974965</v>
      </c>
      <c r="AA259" s="27">
        <f t="shared" si="16"/>
        <v>-0.1989821542</v>
      </c>
      <c r="AB259" s="27"/>
    </row>
    <row r="260">
      <c r="A260" s="29">
        <v>3764.0</v>
      </c>
      <c r="B260" s="30">
        <v>3206.0</v>
      </c>
      <c r="C260" s="5">
        <v>30.0</v>
      </c>
      <c r="D260" s="6">
        <v>31.0</v>
      </c>
      <c r="E260" s="7">
        <v>30.0</v>
      </c>
      <c r="F260" s="8">
        <v>98.0</v>
      </c>
      <c r="G260" s="9">
        <v>144.0</v>
      </c>
      <c r="H260" s="10">
        <v>60.0</v>
      </c>
      <c r="I260" s="11">
        <v>20.0</v>
      </c>
      <c r="J260" s="12">
        <v>19.0</v>
      </c>
      <c r="K260" s="61">
        <v>82.0</v>
      </c>
      <c r="L260" s="62">
        <f t="shared" si="1"/>
        <v>98</v>
      </c>
      <c r="M260" s="63">
        <f t="shared" si="2"/>
        <v>98</v>
      </c>
      <c r="N260" s="63">
        <f t="shared" si="3"/>
        <v>20</v>
      </c>
      <c r="O260" s="63">
        <f t="shared" si="4"/>
        <v>60</v>
      </c>
      <c r="P260" s="63">
        <f t="shared" si="5"/>
        <v>79</v>
      </c>
      <c r="Q260" s="64">
        <f t="shared" si="6"/>
        <v>0.8305084746</v>
      </c>
      <c r="R260" s="64">
        <f t="shared" si="7"/>
        <v>0.4316546763</v>
      </c>
      <c r="S260" s="65">
        <f t="shared" si="8"/>
        <v>0.6147859922</v>
      </c>
      <c r="T260" s="65">
        <f t="shared" si="9"/>
        <v>0.4591439689</v>
      </c>
      <c r="U260" s="66">
        <f t="shared" si="10"/>
        <v>0.5536723164</v>
      </c>
      <c r="V260" s="27">
        <f t="shared" si="11"/>
        <v>0.5574231721</v>
      </c>
      <c r="W260" s="27">
        <f t="shared" si="12"/>
        <v>0.4445608084</v>
      </c>
      <c r="X260" s="27">
        <f t="shared" si="13"/>
        <v>-0.8175490687</v>
      </c>
      <c r="Y260" s="27">
        <f t="shared" si="14"/>
        <v>-0.08283372901</v>
      </c>
      <c r="Z260" s="27">
        <f t="shared" si="15"/>
        <v>1.457598334</v>
      </c>
      <c r="AA260" s="27">
        <f t="shared" si="16"/>
        <v>-0.510865079</v>
      </c>
      <c r="AB260" s="27"/>
    </row>
    <row r="261">
      <c r="A261" s="29">
        <v>3765.0</v>
      </c>
      <c r="B261" s="30">
        <v>1841.0</v>
      </c>
      <c r="C261" s="5">
        <v>16.0</v>
      </c>
      <c r="D261" s="6">
        <v>21.0</v>
      </c>
      <c r="E261" s="7">
        <v>8.0</v>
      </c>
      <c r="F261" s="8">
        <v>50.0</v>
      </c>
      <c r="G261" s="9">
        <v>79.0</v>
      </c>
      <c r="H261" s="10">
        <v>26.0</v>
      </c>
      <c r="I261" s="11">
        <v>33.0</v>
      </c>
      <c r="J261" s="12">
        <v>13.0</v>
      </c>
      <c r="K261" s="61">
        <v>34.0</v>
      </c>
      <c r="L261" s="62">
        <f t="shared" si="1"/>
        <v>50</v>
      </c>
      <c r="M261" s="63">
        <f t="shared" si="2"/>
        <v>50</v>
      </c>
      <c r="N261" s="63">
        <f t="shared" si="3"/>
        <v>33</v>
      </c>
      <c r="O261" s="63">
        <f t="shared" si="4"/>
        <v>26</v>
      </c>
      <c r="P261" s="63">
        <f t="shared" si="5"/>
        <v>37</v>
      </c>
      <c r="Q261" s="64">
        <f t="shared" si="6"/>
        <v>0.6024096386</v>
      </c>
      <c r="R261" s="64">
        <f t="shared" si="7"/>
        <v>0.4126984127</v>
      </c>
      <c r="S261" s="65">
        <f t="shared" si="8"/>
        <v>0.5205479452</v>
      </c>
      <c r="T261" s="65">
        <f t="shared" si="9"/>
        <v>0.5684931507</v>
      </c>
      <c r="U261" s="66">
        <f t="shared" si="10"/>
        <v>0.5747126437</v>
      </c>
      <c r="V261" s="27">
        <f t="shared" si="11"/>
        <v>0.5727560986</v>
      </c>
      <c r="W261" s="27">
        <f t="shared" si="12"/>
        <v>0.550436882</v>
      </c>
      <c r="X261" s="27">
        <f t="shared" si="13"/>
        <v>-0.6922302935</v>
      </c>
      <c r="Y261" s="27">
        <f t="shared" si="14"/>
        <v>-0.0868401047</v>
      </c>
      <c r="Z261" s="27">
        <f t="shared" si="15"/>
        <v>1.044988255</v>
      </c>
      <c r="AA261" s="27">
        <f t="shared" si="16"/>
        <v>-0.3101105458</v>
      </c>
      <c r="AB261" s="27"/>
    </row>
    <row r="262">
      <c r="A262" s="29">
        <v>3766.0</v>
      </c>
      <c r="B262" s="30">
        <v>2207.0</v>
      </c>
      <c r="C262" s="5">
        <v>30.0</v>
      </c>
      <c r="D262" s="6">
        <v>27.0</v>
      </c>
      <c r="E262" s="7">
        <v>31.0</v>
      </c>
      <c r="F262" s="8">
        <v>146.0</v>
      </c>
      <c r="G262" s="9">
        <v>205.0</v>
      </c>
      <c r="H262" s="10">
        <v>104.0</v>
      </c>
      <c r="I262" s="11">
        <v>39.0</v>
      </c>
      <c r="J262" s="12">
        <v>22.0</v>
      </c>
      <c r="K262" s="61">
        <v>95.0</v>
      </c>
      <c r="L262" s="62">
        <f t="shared" si="1"/>
        <v>145</v>
      </c>
      <c r="M262" s="63">
        <f t="shared" si="2"/>
        <v>146</v>
      </c>
      <c r="N262" s="63">
        <f t="shared" si="3"/>
        <v>39</v>
      </c>
      <c r="O262" s="63">
        <f t="shared" si="4"/>
        <v>104</v>
      </c>
      <c r="P262" s="63">
        <f t="shared" si="5"/>
        <v>83</v>
      </c>
      <c r="Q262" s="64">
        <f t="shared" si="6"/>
        <v>0.7891891892</v>
      </c>
      <c r="R262" s="64">
        <f t="shared" si="7"/>
        <v>0.5561497326</v>
      </c>
      <c r="S262" s="65">
        <f t="shared" si="8"/>
        <v>0.6720430108</v>
      </c>
      <c r="T262" s="65">
        <f t="shared" si="9"/>
        <v>0.497311828</v>
      </c>
      <c r="U262" s="66">
        <f t="shared" si="10"/>
        <v>0.6375545852</v>
      </c>
      <c r="V262" s="27">
        <f t="shared" si="11"/>
        <v>0.6306990253</v>
      </c>
      <c r="W262" s="27">
        <f t="shared" si="12"/>
        <v>0.4815163941</v>
      </c>
      <c r="X262" s="27">
        <f t="shared" si="13"/>
        <v>-0.8936900719</v>
      </c>
      <c r="Y262" s="27">
        <f t="shared" si="14"/>
        <v>-0.09807543038</v>
      </c>
      <c r="Z262" s="27">
        <f t="shared" si="15"/>
        <v>1.741743</v>
      </c>
      <c r="AA262" s="27">
        <f t="shared" si="16"/>
        <v>-0.6673067721</v>
      </c>
      <c r="AB262" s="27"/>
    </row>
    <row r="263">
      <c r="A263" s="29">
        <v>3769.0</v>
      </c>
      <c r="B263" s="30">
        <v>1088.0</v>
      </c>
      <c r="C263" s="5">
        <v>7.0</v>
      </c>
      <c r="D263" s="6">
        <v>20.0</v>
      </c>
      <c r="E263" s="7">
        <v>18.0</v>
      </c>
      <c r="F263" s="8">
        <v>53.0</v>
      </c>
      <c r="G263" s="9">
        <v>79.0</v>
      </c>
      <c r="H263" s="10">
        <v>41.0</v>
      </c>
      <c r="I263" s="11">
        <v>13.0</v>
      </c>
      <c r="J263" s="12">
        <v>13.0</v>
      </c>
      <c r="K263" s="61">
        <v>39.0</v>
      </c>
      <c r="L263" s="62">
        <f t="shared" si="1"/>
        <v>53</v>
      </c>
      <c r="M263" s="63">
        <f t="shared" si="2"/>
        <v>53</v>
      </c>
      <c r="N263" s="63">
        <f t="shared" si="3"/>
        <v>13</v>
      </c>
      <c r="O263" s="63">
        <f t="shared" si="4"/>
        <v>41</v>
      </c>
      <c r="P263" s="63">
        <f t="shared" si="5"/>
        <v>38</v>
      </c>
      <c r="Q263" s="64">
        <f t="shared" si="6"/>
        <v>0.803030303</v>
      </c>
      <c r="R263" s="64">
        <f t="shared" si="7"/>
        <v>0.5189873418</v>
      </c>
      <c r="S263" s="65">
        <f t="shared" si="8"/>
        <v>0.6482758621</v>
      </c>
      <c r="T263" s="65">
        <f t="shared" si="9"/>
        <v>0.4551724138</v>
      </c>
      <c r="U263" s="66">
        <f t="shared" si="10"/>
        <v>0.5824175824</v>
      </c>
      <c r="V263" s="27">
        <f t="shared" si="11"/>
        <v>0.58029656</v>
      </c>
      <c r="W263" s="27">
        <f t="shared" si="12"/>
        <v>0.4407153964</v>
      </c>
      <c r="X263" s="27">
        <f t="shared" si="13"/>
        <v>-0.8620842603</v>
      </c>
      <c r="Y263" s="27">
        <f t="shared" si="14"/>
        <v>-0.08659048057</v>
      </c>
      <c r="Z263" s="27">
        <f t="shared" si="15"/>
        <v>1.620726148</v>
      </c>
      <c r="AA263" s="27">
        <f t="shared" si="16"/>
        <v>-0.5989821495</v>
      </c>
      <c r="AB263" s="27"/>
    </row>
    <row r="264">
      <c r="A264" s="29">
        <v>3771.0</v>
      </c>
      <c r="B264" s="30">
        <v>932.0</v>
      </c>
      <c r="C264" s="5">
        <v>16.0</v>
      </c>
      <c r="D264" s="6">
        <v>12.0</v>
      </c>
      <c r="E264" s="7">
        <v>14.0</v>
      </c>
      <c r="F264" s="8">
        <v>36.0</v>
      </c>
      <c r="G264" s="9">
        <v>42.0</v>
      </c>
      <c r="H264" s="10">
        <v>14.0</v>
      </c>
      <c r="I264" s="11">
        <v>16.0</v>
      </c>
      <c r="J264" s="12">
        <v>13.0</v>
      </c>
      <c r="K264" s="61">
        <v>26.0</v>
      </c>
      <c r="L264" s="62">
        <f t="shared" si="1"/>
        <v>36</v>
      </c>
      <c r="M264" s="63">
        <f t="shared" si="2"/>
        <v>36</v>
      </c>
      <c r="N264" s="63">
        <f t="shared" si="3"/>
        <v>16</v>
      </c>
      <c r="O264" s="63">
        <f t="shared" si="4"/>
        <v>14</v>
      </c>
      <c r="P264" s="63">
        <f t="shared" si="5"/>
        <v>43</v>
      </c>
      <c r="Q264" s="64">
        <f t="shared" si="6"/>
        <v>0.6923076923</v>
      </c>
      <c r="R264" s="64">
        <f t="shared" si="7"/>
        <v>0.2456140351</v>
      </c>
      <c r="S264" s="65">
        <f t="shared" si="8"/>
        <v>0.4587155963</v>
      </c>
      <c r="T264" s="65">
        <f t="shared" si="9"/>
        <v>0.4770642202</v>
      </c>
      <c r="U264" s="66">
        <f t="shared" si="10"/>
        <v>0.4556962025</v>
      </c>
      <c r="V264" s="27">
        <f t="shared" si="11"/>
        <v>0.4534699874</v>
      </c>
      <c r="W264" s="27">
        <f t="shared" si="12"/>
        <v>0.4619118833</v>
      </c>
      <c r="X264" s="27">
        <f t="shared" si="13"/>
        <v>-0.6100049665</v>
      </c>
      <c r="Y264" s="27">
        <f t="shared" si="14"/>
        <v>-0.06421769563</v>
      </c>
      <c r="Z264" s="27">
        <f t="shared" si="15"/>
        <v>0.8114783713</v>
      </c>
      <c r="AA264" s="27">
        <f t="shared" si="16"/>
        <v>-0.2122095112</v>
      </c>
      <c r="AB264" s="27"/>
    </row>
    <row r="265">
      <c r="A265" s="29">
        <v>3773.0</v>
      </c>
      <c r="B265" s="30">
        <v>1223.0</v>
      </c>
      <c r="C265" s="5">
        <v>8.0</v>
      </c>
      <c r="D265" s="6">
        <v>25.0</v>
      </c>
      <c r="E265" s="7">
        <v>11.0</v>
      </c>
      <c r="F265" s="8">
        <v>41.0</v>
      </c>
      <c r="G265" s="9">
        <v>81.0</v>
      </c>
      <c r="H265" s="10">
        <v>24.0</v>
      </c>
      <c r="I265" s="11">
        <v>9.0</v>
      </c>
      <c r="J265" s="12">
        <v>9.0</v>
      </c>
      <c r="K265" s="61">
        <v>35.0</v>
      </c>
      <c r="L265" s="62">
        <f t="shared" si="1"/>
        <v>41</v>
      </c>
      <c r="M265" s="63">
        <f t="shared" si="2"/>
        <v>41</v>
      </c>
      <c r="N265" s="63">
        <f t="shared" si="3"/>
        <v>9</v>
      </c>
      <c r="O265" s="63">
        <f t="shared" si="4"/>
        <v>24</v>
      </c>
      <c r="P265" s="63">
        <f t="shared" si="5"/>
        <v>28</v>
      </c>
      <c r="Q265" s="64">
        <f t="shared" si="6"/>
        <v>0.82</v>
      </c>
      <c r="R265" s="64">
        <f t="shared" si="7"/>
        <v>0.4615384615</v>
      </c>
      <c r="S265" s="65">
        <f t="shared" si="8"/>
        <v>0.637254902</v>
      </c>
      <c r="T265" s="65">
        <f t="shared" si="9"/>
        <v>0.4901960784</v>
      </c>
      <c r="U265" s="66">
        <f t="shared" si="10"/>
        <v>0.5942028986</v>
      </c>
      <c r="V265" s="27">
        <f t="shared" si="11"/>
        <v>0.5991809782</v>
      </c>
      <c r="W265" s="27">
        <f t="shared" si="12"/>
        <v>0.4746266524</v>
      </c>
      <c r="X265" s="27">
        <f t="shared" si="13"/>
        <v>-0.8474284682</v>
      </c>
      <c r="Y265" s="27">
        <f t="shared" si="14"/>
        <v>-0.0916679212</v>
      </c>
      <c r="Z265" s="27">
        <f t="shared" si="15"/>
        <v>1.566088519</v>
      </c>
      <c r="AA265" s="27">
        <f t="shared" si="16"/>
        <v>-0.5689497102</v>
      </c>
      <c r="AB265" s="27"/>
    </row>
    <row r="266">
      <c r="A266" s="29">
        <v>3780.0</v>
      </c>
      <c r="B266" s="30">
        <v>1589.0</v>
      </c>
      <c r="C266" s="5">
        <v>9.0</v>
      </c>
      <c r="D266" s="6">
        <v>29.0</v>
      </c>
      <c r="E266" s="7">
        <v>29.0</v>
      </c>
      <c r="F266" s="8">
        <v>90.0</v>
      </c>
      <c r="G266" s="9">
        <v>101.0</v>
      </c>
      <c r="H266" s="10">
        <v>64.0</v>
      </c>
      <c r="I266" s="11">
        <v>33.0</v>
      </c>
      <c r="J266" s="12">
        <v>17.0</v>
      </c>
      <c r="K266" s="61">
        <v>44.0</v>
      </c>
      <c r="L266" s="62">
        <f t="shared" si="1"/>
        <v>89</v>
      </c>
      <c r="M266" s="63">
        <f t="shared" si="2"/>
        <v>90</v>
      </c>
      <c r="N266" s="63">
        <f t="shared" si="3"/>
        <v>33</v>
      </c>
      <c r="O266" s="63">
        <f t="shared" si="4"/>
        <v>64</v>
      </c>
      <c r="P266" s="63">
        <f t="shared" si="5"/>
        <v>55</v>
      </c>
      <c r="Q266" s="64">
        <f t="shared" si="6"/>
        <v>0.7317073171</v>
      </c>
      <c r="R266" s="64">
        <f t="shared" si="7"/>
        <v>0.5378151261</v>
      </c>
      <c r="S266" s="65">
        <f t="shared" si="8"/>
        <v>0.6363636364</v>
      </c>
      <c r="T266" s="65">
        <f t="shared" si="9"/>
        <v>0.5082644628</v>
      </c>
      <c r="U266" s="66">
        <f t="shared" si="10"/>
        <v>0.6206896552</v>
      </c>
      <c r="V266" s="27">
        <f t="shared" si="11"/>
        <v>0.6126210549</v>
      </c>
      <c r="W266" s="27">
        <f t="shared" si="12"/>
        <v>0.4921211554</v>
      </c>
      <c r="X266" s="27">
        <f t="shared" si="13"/>
        <v>-0.8462432535</v>
      </c>
      <c r="Y266" s="27">
        <f t="shared" si="14"/>
        <v>-0.0949138228</v>
      </c>
      <c r="Z266" s="27">
        <f t="shared" si="15"/>
        <v>1.561710916</v>
      </c>
      <c r="AA266" s="27">
        <f t="shared" si="16"/>
        <v>-0.5665658458</v>
      </c>
      <c r="AB266" s="27"/>
    </row>
    <row r="267">
      <c r="A267" s="29">
        <v>3781.0</v>
      </c>
      <c r="B267" s="30">
        <v>2416.0</v>
      </c>
      <c r="C267" s="5">
        <v>24.0</v>
      </c>
      <c r="D267" s="6">
        <v>51.0</v>
      </c>
      <c r="E267" s="7">
        <v>19.0</v>
      </c>
      <c r="F267" s="8">
        <v>45.0</v>
      </c>
      <c r="G267" s="9">
        <v>113.0</v>
      </c>
      <c r="H267" s="10">
        <v>53.0</v>
      </c>
      <c r="I267" s="11">
        <v>22.0</v>
      </c>
      <c r="J267" s="12">
        <v>22.0</v>
      </c>
      <c r="K267" s="61">
        <v>78.0</v>
      </c>
      <c r="L267" s="62">
        <f t="shared" si="1"/>
        <v>45</v>
      </c>
      <c r="M267" s="63">
        <f t="shared" si="2"/>
        <v>45</v>
      </c>
      <c r="N267" s="63">
        <f t="shared" si="3"/>
        <v>22</v>
      </c>
      <c r="O267" s="63">
        <f t="shared" si="4"/>
        <v>53</v>
      </c>
      <c r="P267" s="63">
        <f t="shared" si="5"/>
        <v>65</v>
      </c>
      <c r="Q267" s="64">
        <f t="shared" si="6"/>
        <v>0.671641791</v>
      </c>
      <c r="R267" s="64">
        <f t="shared" si="7"/>
        <v>0.4491525424</v>
      </c>
      <c r="S267" s="65">
        <f t="shared" si="8"/>
        <v>0.5297297297</v>
      </c>
      <c r="T267" s="65">
        <f t="shared" si="9"/>
        <v>0.3621621622</v>
      </c>
      <c r="U267" s="66">
        <f t="shared" si="10"/>
        <v>0.4090909091</v>
      </c>
      <c r="V267" s="27">
        <f t="shared" si="11"/>
        <v>0.4117993281</v>
      </c>
      <c r="W267" s="27">
        <f t="shared" si="12"/>
        <v>0.3506593019</v>
      </c>
      <c r="X267" s="27">
        <f t="shared" si="13"/>
        <v>-0.70444033</v>
      </c>
      <c r="Y267" s="27">
        <f t="shared" si="14"/>
        <v>-0.05629784706</v>
      </c>
      <c r="Z267" s="27">
        <f t="shared" si="15"/>
        <v>1.082177825</v>
      </c>
      <c r="AA267" s="27">
        <f t="shared" si="16"/>
        <v>-0.3268115282</v>
      </c>
      <c r="AB267" s="27"/>
    </row>
    <row r="268">
      <c r="A268" s="29">
        <v>3787.0</v>
      </c>
      <c r="B268" s="30">
        <v>1493.0</v>
      </c>
      <c r="C268" s="5">
        <v>21.0</v>
      </c>
      <c r="D268" s="6">
        <v>28.0</v>
      </c>
      <c r="E268" s="7">
        <v>15.0</v>
      </c>
      <c r="F268" s="8">
        <v>68.0</v>
      </c>
      <c r="G268" s="9">
        <v>118.0</v>
      </c>
      <c r="H268" s="10">
        <v>52.0</v>
      </c>
      <c r="I268" s="11">
        <v>17.0</v>
      </c>
      <c r="J268" s="12">
        <v>13.0</v>
      </c>
      <c r="K268" s="61">
        <v>50.0</v>
      </c>
      <c r="L268" s="62">
        <f t="shared" si="1"/>
        <v>68</v>
      </c>
      <c r="M268" s="63">
        <f t="shared" si="2"/>
        <v>68</v>
      </c>
      <c r="N268" s="63">
        <f t="shared" si="3"/>
        <v>17</v>
      </c>
      <c r="O268" s="63">
        <f t="shared" si="4"/>
        <v>52</v>
      </c>
      <c r="P268" s="63">
        <f t="shared" si="5"/>
        <v>49</v>
      </c>
      <c r="Q268" s="64">
        <f t="shared" si="6"/>
        <v>0.8</v>
      </c>
      <c r="R268" s="64">
        <f t="shared" si="7"/>
        <v>0.5148514851</v>
      </c>
      <c r="S268" s="65">
        <f t="shared" si="8"/>
        <v>0.6451612903</v>
      </c>
      <c r="T268" s="65">
        <f t="shared" si="9"/>
        <v>0.4569892473</v>
      </c>
      <c r="U268" s="66">
        <f t="shared" si="10"/>
        <v>0.5811965812</v>
      </c>
      <c r="V268" s="27">
        <f t="shared" si="11"/>
        <v>0.5793255517</v>
      </c>
      <c r="W268" s="27">
        <f t="shared" si="12"/>
        <v>0.4424745243</v>
      </c>
      <c r="X268" s="27">
        <f t="shared" si="13"/>
        <v>-0.857942469</v>
      </c>
      <c r="Y268" s="27">
        <f t="shared" si="14"/>
        <v>-0.08651843372</v>
      </c>
      <c r="Z268" s="27">
        <f t="shared" si="15"/>
        <v>1.605190348</v>
      </c>
      <c r="AA268" s="27">
        <f t="shared" si="16"/>
        <v>-0.5903903243</v>
      </c>
      <c r="AB268" s="27"/>
    </row>
    <row r="269">
      <c r="A269" s="29">
        <v>3793.0</v>
      </c>
      <c r="B269" s="30">
        <v>2128.0</v>
      </c>
      <c r="C269" s="5">
        <v>15.0</v>
      </c>
      <c r="D269" s="6">
        <v>44.0</v>
      </c>
      <c r="E269" s="7">
        <v>20.0</v>
      </c>
      <c r="F269" s="8">
        <v>30.0</v>
      </c>
      <c r="G269" s="9">
        <v>185.0</v>
      </c>
      <c r="H269" s="10">
        <v>78.0</v>
      </c>
      <c r="I269" s="11">
        <v>19.0</v>
      </c>
      <c r="J269" s="12">
        <v>25.0</v>
      </c>
      <c r="K269" s="61">
        <v>91.0</v>
      </c>
      <c r="L269" s="62">
        <f t="shared" si="1"/>
        <v>33</v>
      </c>
      <c r="M269" s="63">
        <f t="shared" si="2"/>
        <v>30</v>
      </c>
      <c r="N269" s="63">
        <f t="shared" si="3"/>
        <v>19</v>
      </c>
      <c r="O269" s="63">
        <f t="shared" si="4"/>
        <v>78</v>
      </c>
      <c r="P269" s="63">
        <f t="shared" si="5"/>
        <v>60</v>
      </c>
      <c r="Q269" s="64">
        <f t="shared" si="6"/>
        <v>0.612244898</v>
      </c>
      <c r="R269" s="64">
        <f t="shared" si="7"/>
        <v>0.5652173913</v>
      </c>
      <c r="S269" s="65">
        <f t="shared" si="8"/>
        <v>0.577540107</v>
      </c>
      <c r="T269" s="65">
        <f t="shared" si="9"/>
        <v>0.2620320856</v>
      </c>
      <c r="U269" s="66">
        <f t="shared" si="10"/>
        <v>0.3333333333</v>
      </c>
      <c r="V269" s="27">
        <f t="shared" si="11"/>
        <v>0.3706020969</v>
      </c>
      <c r="W269" s="27">
        <f t="shared" si="12"/>
        <v>0.2537095196</v>
      </c>
      <c r="X269" s="27">
        <f t="shared" si="13"/>
        <v>-0.7680190873</v>
      </c>
      <c r="Y269" s="27">
        <f t="shared" si="14"/>
        <v>-0.04440899937</v>
      </c>
      <c r="Z269" s="27">
        <f t="shared" si="15"/>
        <v>1.286335437</v>
      </c>
      <c r="AA269" s="27">
        <f t="shared" si="16"/>
        <v>-0.4235266789</v>
      </c>
      <c r="AB269" s="27"/>
    </row>
    <row r="270">
      <c r="A270" s="29">
        <v>3800.0</v>
      </c>
      <c r="B270" s="30">
        <v>2895.0</v>
      </c>
      <c r="C270" s="5">
        <v>52.0</v>
      </c>
      <c r="D270" s="6">
        <v>47.0</v>
      </c>
      <c r="E270" s="7">
        <v>50.0</v>
      </c>
      <c r="F270" s="8">
        <v>129.0</v>
      </c>
      <c r="G270" s="9">
        <v>219.0</v>
      </c>
      <c r="H270" s="10">
        <v>87.0</v>
      </c>
      <c r="I270" s="11">
        <v>55.0</v>
      </c>
      <c r="J270" s="12">
        <v>36.0</v>
      </c>
      <c r="K270" s="61">
        <v>96.0</v>
      </c>
      <c r="L270" s="62">
        <f t="shared" si="1"/>
        <v>129</v>
      </c>
      <c r="M270" s="63">
        <f t="shared" si="2"/>
        <v>129</v>
      </c>
      <c r="N270" s="63">
        <f t="shared" si="3"/>
        <v>55</v>
      </c>
      <c r="O270" s="63">
        <f t="shared" si="4"/>
        <v>87</v>
      </c>
      <c r="P270" s="63">
        <f t="shared" si="5"/>
        <v>138</v>
      </c>
      <c r="Q270" s="64">
        <f t="shared" si="6"/>
        <v>0.7010869565</v>
      </c>
      <c r="R270" s="64">
        <f t="shared" si="7"/>
        <v>0.3866666667</v>
      </c>
      <c r="S270" s="65">
        <f t="shared" si="8"/>
        <v>0.5281173594</v>
      </c>
      <c r="T270" s="65">
        <f t="shared" si="9"/>
        <v>0.4498777506</v>
      </c>
      <c r="U270" s="66">
        <f t="shared" si="10"/>
        <v>0.4831460674</v>
      </c>
      <c r="V270" s="27">
        <f t="shared" si="11"/>
        <v>0.4818479887</v>
      </c>
      <c r="W270" s="27">
        <f t="shared" si="12"/>
        <v>0.4355889003</v>
      </c>
      <c r="X270" s="27">
        <f t="shared" si="13"/>
        <v>-0.7022961825</v>
      </c>
      <c r="Y270" s="27">
        <f t="shared" si="14"/>
        <v>-0.06972031224</v>
      </c>
      <c r="Z270" s="27">
        <f t="shared" si="15"/>
        <v>1.075600071</v>
      </c>
      <c r="AA270" s="27">
        <f t="shared" si="16"/>
        <v>-0.3238363943</v>
      </c>
      <c r="AB270" s="27"/>
    </row>
    <row r="271">
      <c r="A271" s="29">
        <v>3863.0</v>
      </c>
      <c r="B271" s="30">
        <v>2726.0</v>
      </c>
      <c r="C271" s="5">
        <v>24.0</v>
      </c>
      <c r="D271" s="6">
        <v>58.0</v>
      </c>
      <c r="E271" s="7">
        <v>42.0</v>
      </c>
      <c r="F271" s="8">
        <v>73.0</v>
      </c>
      <c r="G271" s="9">
        <v>122.0</v>
      </c>
      <c r="H271" s="10">
        <v>87.0</v>
      </c>
      <c r="I271" s="11">
        <v>31.0</v>
      </c>
      <c r="J271" s="12">
        <v>25.0</v>
      </c>
      <c r="K271" s="61">
        <v>59.0</v>
      </c>
      <c r="L271" s="62">
        <f t="shared" si="1"/>
        <v>73</v>
      </c>
      <c r="M271" s="63">
        <f t="shared" si="2"/>
        <v>73</v>
      </c>
      <c r="N271" s="63">
        <f t="shared" si="3"/>
        <v>31</v>
      </c>
      <c r="O271" s="63">
        <f t="shared" si="4"/>
        <v>87</v>
      </c>
      <c r="P271" s="63">
        <f t="shared" si="5"/>
        <v>91</v>
      </c>
      <c r="Q271" s="64">
        <f t="shared" si="6"/>
        <v>0.7019230769</v>
      </c>
      <c r="R271" s="64">
        <f t="shared" si="7"/>
        <v>0.4887640449</v>
      </c>
      <c r="S271" s="65">
        <f t="shared" si="8"/>
        <v>0.5673758865</v>
      </c>
      <c r="T271" s="65">
        <f t="shared" si="9"/>
        <v>0.3687943262</v>
      </c>
      <c r="U271" s="66">
        <f t="shared" si="10"/>
        <v>0.4451219512</v>
      </c>
      <c r="V271" s="27">
        <f t="shared" si="11"/>
        <v>0.4475873858</v>
      </c>
      <c r="W271" s="27">
        <f t="shared" si="12"/>
        <v>0.3570808176</v>
      </c>
      <c r="X271" s="27">
        <f t="shared" si="13"/>
        <v>-0.7545025969</v>
      </c>
      <c r="Y271" s="27">
        <f t="shared" si="14"/>
        <v>-0.06140298309</v>
      </c>
      <c r="Z271" s="27">
        <f t="shared" si="15"/>
        <v>1.241457009</v>
      </c>
      <c r="AA271" s="27">
        <f t="shared" si="16"/>
        <v>-0.4015567669</v>
      </c>
      <c r="AB271" s="27"/>
    </row>
    <row r="272">
      <c r="A272" s="29">
        <v>4000.0</v>
      </c>
      <c r="B272" s="30">
        <v>1091.0</v>
      </c>
      <c r="C272" s="5">
        <v>6.0</v>
      </c>
      <c r="D272" s="6">
        <v>4.0</v>
      </c>
      <c r="E272" s="7">
        <v>12.0</v>
      </c>
      <c r="F272" s="8">
        <v>20.0</v>
      </c>
      <c r="G272" s="9">
        <v>41.0</v>
      </c>
      <c r="H272" s="10">
        <v>12.0</v>
      </c>
      <c r="I272" s="11">
        <v>9.0</v>
      </c>
      <c r="J272" s="12">
        <v>7.0</v>
      </c>
      <c r="K272" s="61">
        <v>14.0</v>
      </c>
      <c r="L272" s="62">
        <f t="shared" si="1"/>
        <v>20</v>
      </c>
      <c r="M272" s="63">
        <f t="shared" si="2"/>
        <v>20</v>
      </c>
      <c r="N272" s="63">
        <f t="shared" si="3"/>
        <v>9</v>
      </c>
      <c r="O272" s="63">
        <f t="shared" si="4"/>
        <v>12</v>
      </c>
      <c r="P272" s="63">
        <f t="shared" si="5"/>
        <v>25</v>
      </c>
      <c r="Q272" s="64">
        <f t="shared" si="6"/>
        <v>0.6896551724</v>
      </c>
      <c r="R272" s="64">
        <f t="shared" si="7"/>
        <v>0.3243243243</v>
      </c>
      <c r="S272" s="65">
        <f t="shared" si="8"/>
        <v>0.4848484848</v>
      </c>
      <c r="T272" s="65">
        <f t="shared" si="9"/>
        <v>0.4393939394</v>
      </c>
      <c r="U272" s="66">
        <f t="shared" si="10"/>
        <v>0.4444444444</v>
      </c>
      <c r="V272" s="27">
        <f t="shared" si="11"/>
        <v>0.4406646657</v>
      </c>
      <c r="W272" s="27">
        <f t="shared" si="12"/>
        <v>0.425438072</v>
      </c>
      <c r="X272" s="27">
        <f t="shared" si="13"/>
        <v>-0.6447567646</v>
      </c>
      <c r="Y272" s="27">
        <f t="shared" si="14"/>
        <v>-0.06251647329</v>
      </c>
      <c r="Z272" s="27">
        <f t="shared" si="15"/>
        <v>0.9065714159</v>
      </c>
      <c r="AA272" s="27">
        <f t="shared" si="16"/>
        <v>-0.2505834904</v>
      </c>
      <c r="AB272" s="27"/>
    </row>
    <row r="273">
      <c r="A273" s="29">
        <v>4007.0</v>
      </c>
      <c r="B273" s="30">
        <v>1235.0</v>
      </c>
      <c r="C273" s="5">
        <v>4.0</v>
      </c>
      <c r="D273" s="6">
        <v>26.0</v>
      </c>
      <c r="E273" s="7">
        <v>9.0</v>
      </c>
      <c r="F273" s="8">
        <v>29.0</v>
      </c>
      <c r="G273" s="9">
        <v>48.0</v>
      </c>
      <c r="H273" s="10">
        <v>21.0</v>
      </c>
      <c r="I273" s="11">
        <v>10.0</v>
      </c>
      <c r="J273" s="12">
        <v>6.0</v>
      </c>
      <c r="K273" s="61">
        <v>20.0</v>
      </c>
      <c r="L273" s="62">
        <f t="shared" si="1"/>
        <v>29</v>
      </c>
      <c r="M273" s="63">
        <f t="shared" si="2"/>
        <v>29</v>
      </c>
      <c r="N273" s="63">
        <f t="shared" si="3"/>
        <v>10</v>
      </c>
      <c r="O273" s="63">
        <f t="shared" si="4"/>
        <v>21</v>
      </c>
      <c r="P273" s="63">
        <f t="shared" si="5"/>
        <v>19</v>
      </c>
      <c r="Q273" s="64">
        <f t="shared" si="6"/>
        <v>0.7435897436</v>
      </c>
      <c r="R273" s="64">
        <f t="shared" si="7"/>
        <v>0.525</v>
      </c>
      <c r="S273" s="65">
        <f t="shared" si="8"/>
        <v>0.6329113924</v>
      </c>
      <c r="T273" s="65">
        <f t="shared" si="9"/>
        <v>0.4936708861</v>
      </c>
      <c r="U273" s="66">
        <f t="shared" si="10"/>
        <v>0.6041666667</v>
      </c>
      <c r="V273" s="27">
        <f t="shared" si="11"/>
        <v>0.5985795533</v>
      </c>
      <c r="W273" s="27">
        <f t="shared" si="12"/>
        <v>0.4779910944</v>
      </c>
      <c r="X273" s="27">
        <f t="shared" si="13"/>
        <v>-0.8416524222</v>
      </c>
      <c r="Y273" s="27">
        <f t="shared" si="14"/>
        <v>-0.09168848443</v>
      </c>
      <c r="Z273" s="27">
        <f t="shared" si="15"/>
        <v>1.544812455</v>
      </c>
      <c r="AA273" s="27">
        <f t="shared" si="16"/>
        <v>-0.5573949954</v>
      </c>
      <c r="AB273" s="27"/>
    </row>
    <row r="274">
      <c r="A274" s="29">
        <v>4009.0</v>
      </c>
      <c r="B274" s="30">
        <v>1116.0</v>
      </c>
      <c r="C274" s="5">
        <v>2.0</v>
      </c>
      <c r="D274" s="6">
        <v>12.0</v>
      </c>
      <c r="E274" s="7">
        <v>11.0</v>
      </c>
      <c r="F274" s="8">
        <v>25.0</v>
      </c>
      <c r="G274" s="9">
        <v>26.0</v>
      </c>
      <c r="H274" s="10">
        <v>17.0</v>
      </c>
      <c r="I274" s="11">
        <v>9.0</v>
      </c>
      <c r="J274" s="12">
        <v>5.0</v>
      </c>
      <c r="K274" s="61">
        <v>20.0</v>
      </c>
      <c r="L274" s="62">
        <f t="shared" si="1"/>
        <v>25</v>
      </c>
      <c r="M274" s="63">
        <f t="shared" si="2"/>
        <v>25</v>
      </c>
      <c r="N274" s="63">
        <f t="shared" si="3"/>
        <v>9</v>
      </c>
      <c r="O274" s="63">
        <f t="shared" si="4"/>
        <v>17</v>
      </c>
      <c r="P274" s="63">
        <f t="shared" si="5"/>
        <v>18</v>
      </c>
      <c r="Q274" s="64">
        <f t="shared" si="6"/>
        <v>0.7352941176</v>
      </c>
      <c r="R274" s="64">
        <f t="shared" si="7"/>
        <v>0.4857142857</v>
      </c>
      <c r="S274" s="65">
        <f t="shared" si="8"/>
        <v>0.6086956522</v>
      </c>
      <c r="T274" s="65">
        <f t="shared" si="9"/>
        <v>0.4927536232</v>
      </c>
      <c r="U274" s="66">
        <f t="shared" si="10"/>
        <v>0.5813953488</v>
      </c>
      <c r="V274" s="27">
        <f t="shared" si="11"/>
        <v>0.5791779777</v>
      </c>
      <c r="W274" s="27">
        <f t="shared" si="12"/>
        <v>0.4771029653</v>
      </c>
      <c r="X274" s="27">
        <f t="shared" si="13"/>
        <v>-0.8094500686</v>
      </c>
      <c r="Y274" s="27">
        <f t="shared" si="14"/>
        <v>-0.0880165601</v>
      </c>
      <c r="Z274" s="27">
        <f t="shared" si="15"/>
        <v>1.428862161</v>
      </c>
      <c r="AA274" s="27">
        <f t="shared" si="16"/>
        <v>-0.4958324259</v>
      </c>
      <c r="AB274" s="27"/>
    </row>
    <row r="275">
      <c r="A275" s="29">
        <v>4010.0</v>
      </c>
      <c r="B275" s="30">
        <v>2785.0</v>
      </c>
      <c r="C275" s="5">
        <v>38.0</v>
      </c>
      <c r="D275" s="6">
        <v>60.0</v>
      </c>
      <c r="E275" s="7">
        <v>43.0</v>
      </c>
      <c r="F275" s="8">
        <v>124.0</v>
      </c>
      <c r="G275" s="9">
        <v>195.0</v>
      </c>
      <c r="H275" s="10">
        <v>84.0</v>
      </c>
      <c r="I275" s="11">
        <v>47.0</v>
      </c>
      <c r="J275" s="12">
        <v>50.0</v>
      </c>
      <c r="K275" s="61">
        <v>97.0</v>
      </c>
      <c r="L275" s="62">
        <f t="shared" si="1"/>
        <v>124</v>
      </c>
      <c r="M275" s="63">
        <f t="shared" si="2"/>
        <v>124</v>
      </c>
      <c r="N275" s="63">
        <f t="shared" si="3"/>
        <v>47</v>
      </c>
      <c r="O275" s="63">
        <f t="shared" si="4"/>
        <v>84</v>
      </c>
      <c r="P275" s="63">
        <f t="shared" si="5"/>
        <v>131</v>
      </c>
      <c r="Q275" s="64">
        <f t="shared" si="6"/>
        <v>0.7251461988</v>
      </c>
      <c r="R275" s="64">
        <f t="shared" si="7"/>
        <v>0.3906976744</v>
      </c>
      <c r="S275" s="65">
        <f t="shared" si="8"/>
        <v>0.5388601036</v>
      </c>
      <c r="T275" s="65">
        <f t="shared" si="9"/>
        <v>0.4430051813</v>
      </c>
      <c r="U275" s="66">
        <f t="shared" si="10"/>
        <v>0.4862745098</v>
      </c>
      <c r="V275" s="27">
        <f t="shared" si="11"/>
        <v>0.484613543</v>
      </c>
      <c r="W275" s="27">
        <f t="shared" si="12"/>
        <v>0.428934615</v>
      </c>
      <c r="X275" s="27">
        <f t="shared" si="13"/>
        <v>-0.716582</v>
      </c>
      <c r="Y275" s="27">
        <f t="shared" si="14"/>
        <v>-0.07005178423</v>
      </c>
      <c r="Z275" s="27">
        <f t="shared" si="15"/>
        <v>1.119803954</v>
      </c>
      <c r="AA275" s="27">
        <f t="shared" si="16"/>
        <v>-0.3440031479</v>
      </c>
      <c r="AB275" s="27"/>
    </row>
    <row r="276">
      <c r="A276" s="29">
        <v>4011.0</v>
      </c>
      <c r="B276" s="30">
        <v>1015.0</v>
      </c>
      <c r="C276" s="5">
        <v>7.0</v>
      </c>
      <c r="D276" s="6">
        <v>17.0</v>
      </c>
      <c r="E276" s="7">
        <v>7.0</v>
      </c>
      <c r="F276" s="8">
        <v>18.0</v>
      </c>
      <c r="G276" s="9">
        <v>62.0</v>
      </c>
      <c r="H276" s="10">
        <v>22.0</v>
      </c>
      <c r="I276" s="11">
        <v>19.0</v>
      </c>
      <c r="J276" s="12">
        <v>11.0</v>
      </c>
      <c r="K276" s="61">
        <v>28.0</v>
      </c>
      <c r="L276" s="62">
        <f t="shared" si="1"/>
        <v>18</v>
      </c>
      <c r="M276" s="63">
        <f t="shared" si="2"/>
        <v>18</v>
      </c>
      <c r="N276" s="63">
        <f t="shared" si="3"/>
        <v>19</v>
      </c>
      <c r="O276" s="63">
        <f t="shared" si="4"/>
        <v>22</v>
      </c>
      <c r="P276" s="63">
        <f t="shared" si="5"/>
        <v>25</v>
      </c>
      <c r="Q276" s="64">
        <f t="shared" si="6"/>
        <v>0.4864864865</v>
      </c>
      <c r="R276" s="64">
        <f t="shared" si="7"/>
        <v>0.4680851064</v>
      </c>
      <c r="S276" s="65">
        <f t="shared" si="8"/>
        <v>0.4761904762</v>
      </c>
      <c r="T276" s="65">
        <f t="shared" si="9"/>
        <v>0.4404761905</v>
      </c>
      <c r="U276" s="66">
        <f t="shared" si="10"/>
        <v>0.4186046512</v>
      </c>
      <c r="V276" s="27">
        <f t="shared" si="11"/>
        <v>0.4352885509</v>
      </c>
      <c r="W276" s="27">
        <f t="shared" si="12"/>
        <v>0.426485949</v>
      </c>
      <c r="X276" s="27">
        <f t="shared" si="13"/>
        <v>-0.633243251</v>
      </c>
      <c r="Y276" s="27">
        <f t="shared" si="14"/>
        <v>-0.06155133949</v>
      </c>
      <c r="Z276" s="27">
        <f t="shared" si="15"/>
        <v>0.8744829506</v>
      </c>
      <c r="AA276" s="27">
        <f t="shared" si="16"/>
        <v>-0.2373976643</v>
      </c>
      <c r="AB276" s="27"/>
    </row>
    <row r="277">
      <c r="A277" s="29">
        <v>4012.0</v>
      </c>
      <c r="B277" s="30">
        <v>2201.0</v>
      </c>
      <c r="C277" s="5">
        <v>38.0</v>
      </c>
      <c r="D277" s="6">
        <v>39.0</v>
      </c>
      <c r="E277" s="7">
        <v>22.0</v>
      </c>
      <c r="F277" s="8">
        <v>97.0</v>
      </c>
      <c r="G277" s="9">
        <v>156.0</v>
      </c>
      <c r="H277" s="10">
        <v>54.0</v>
      </c>
      <c r="I277" s="11">
        <v>37.0</v>
      </c>
      <c r="J277" s="12">
        <v>24.0</v>
      </c>
      <c r="K277" s="61">
        <v>97.0</v>
      </c>
      <c r="L277" s="62">
        <f t="shared" si="1"/>
        <v>97</v>
      </c>
      <c r="M277" s="63">
        <f t="shared" si="2"/>
        <v>97</v>
      </c>
      <c r="N277" s="63">
        <f t="shared" si="3"/>
        <v>37</v>
      </c>
      <c r="O277" s="63">
        <f t="shared" si="4"/>
        <v>54</v>
      </c>
      <c r="P277" s="63">
        <f t="shared" si="5"/>
        <v>84</v>
      </c>
      <c r="Q277" s="64">
        <f t="shared" si="6"/>
        <v>0.723880597</v>
      </c>
      <c r="R277" s="64">
        <f t="shared" si="7"/>
        <v>0.3913043478</v>
      </c>
      <c r="S277" s="65">
        <f t="shared" si="8"/>
        <v>0.5551470588</v>
      </c>
      <c r="T277" s="65">
        <f t="shared" si="9"/>
        <v>0.4926470588</v>
      </c>
      <c r="U277" s="66">
        <f t="shared" si="10"/>
        <v>0.5359116022</v>
      </c>
      <c r="V277" s="27">
        <f t="shared" si="11"/>
        <v>0.537385946</v>
      </c>
      <c r="W277" s="27">
        <f t="shared" si="12"/>
        <v>0.4769997856</v>
      </c>
      <c r="X277" s="27">
        <f t="shared" si="13"/>
        <v>-0.7382405694</v>
      </c>
      <c r="Y277" s="27">
        <f t="shared" si="14"/>
        <v>-0.08025614643</v>
      </c>
      <c r="Z277" s="27">
        <f t="shared" si="15"/>
        <v>1.188518709</v>
      </c>
      <c r="AA277" s="27">
        <f t="shared" si="16"/>
        <v>-0.376147739</v>
      </c>
      <c r="AB277" s="27"/>
    </row>
    <row r="278">
      <c r="A278" s="29">
        <v>4013.0</v>
      </c>
      <c r="B278" s="30">
        <v>3213.0</v>
      </c>
      <c r="C278" s="5">
        <v>30.0</v>
      </c>
      <c r="D278" s="6">
        <v>40.0</v>
      </c>
      <c r="E278" s="7">
        <v>27.0</v>
      </c>
      <c r="F278" s="8">
        <v>98.0</v>
      </c>
      <c r="G278" s="9">
        <v>113.0</v>
      </c>
      <c r="H278" s="10">
        <v>50.0</v>
      </c>
      <c r="I278" s="11">
        <v>48.0</v>
      </c>
      <c r="J278" s="12">
        <v>20.0</v>
      </c>
      <c r="K278" s="61">
        <v>85.0</v>
      </c>
      <c r="L278" s="62">
        <f t="shared" si="1"/>
        <v>98</v>
      </c>
      <c r="M278" s="63">
        <f t="shared" si="2"/>
        <v>98</v>
      </c>
      <c r="N278" s="63">
        <f t="shared" si="3"/>
        <v>48</v>
      </c>
      <c r="O278" s="63">
        <f t="shared" si="4"/>
        <v>50</v>
      </c>
      <c r="P278" s="63">
        <f t="shared" si="5"/>
        <v>77</v>
      </c>
      <c r="Q278" s="64">
        <f t="shared" si="6"/>
        <v>0.6712328767</v>
      </c>
      <c r="R278" s="64">
        <f t="shared" si="7"/>
        <v>0.3937007874</v>
      </c>
      <c r="S278" s="65">
        <f t="shared" si="8"/>
        <v>0.5421245421</v>
      </c>
      <c r="T278" s="65">
        <f t="shared" si="9"/>
        <v>0.5347985348</v>
      </c>
      <c r="U278" s="66">
        <f t="shared" si="10"/>
        <v>0.56</v>
      </c>
      <c r="V278" s="27">
        <f t="shared" si="11"/>
        <v>0.5614416714</v>
      </c>
      <c r="W278" s="27">
        <f t="shared" si="12"/>
        <v>0.517812462</v>
      </c>
      <c r="X278" s="27">
        <f t="shared" si="13"/>
        <v>-0.7209230857</v>
      </c>
      <c r="Y278" s="27">
        <f t="shared" si="14"/>
        <v>-0.08507924796</v>
      </c>
      <c r="Z278" s="27">
        <f t="shared" si="15"/>
        <v>1.133412695</v>
      </c>
      <c r="AA278" s="27">
        <f t="shared" si="16"/>
        <v>-0.3502930582</v>
      </c>
      <c r="AB278" s="27"/>
    </row>
    <row r="279">
      <c r="A279" s="29">
        <v>4017.0</v>
      </c>
      <c r="B279" s="30">
        <v>2502.0</v>
      </c>
      <c r="C279" s="5">
        <v>15.0</v>
      </c>
      <c r="D279" s="6">
        <v>28.0</v>
      </c>
      <c r="E279" s="7">
        <v>13.0</v>
      </c>
      <c r="F279" s="8">
        <v>67.0</v>
      </c>
      <c r="G279" s="9">
        <v>164.0</v>
      </c>
      <c r="H279" s="10">
        <v>41.0</v>
      </c>
      <c r="I279" s="11">
        <v>28.0</v>
      </c>
      <c r="J279" s="12">
        <v>24.0</v>
      </c>
      <c r="K279" s="61">
        <v>62.0</v>
      </c>
      <c r="L279" s="62">
        <f t="shared" si="1"/>
        <v>67</v>
      </c>
      <c r="M279" s="63">
        <f t="shared" si="2"/>
        <v>67</v>
      </c>
      <c r="N279" s="63">
        <f t="shared" si="3"/>
        <v>28</v>
      </c>
      <c r="O279" s="63">
        <f t="shared" si="4"/>
        <v>41</v>
      </c>
      <c r="P279" s="63">
        <f t="shared" si="5"/>
        <v>52</v>
      </c>
      <c r="Q279" s="64">
        <f t="shared" si="6"/>
        <v>0.7052631579</v>
      </c>
      <c r="R279" s="64">
        <f t="shared" si="7"/>
        <v>0.4408602151</v>
      </c>
      <c r="S279" s="65">
        <f t="shared" si="8"/>
        <v>0.5744680851</v>
      </c>
      <c r="T279" s="65">
        <f t="shared" si="9"/>
        <v>0.5053191489</v>
      </c>
      <c r="U279" s="66">
        <f t="shared" si="10"/>
        <v>0.5630252101</v>
      </c>
      <c r="V279" s="27">
        <f t="shared" si="11"/>
        <v>0.5625450997</v>
      </c>
      <c r="W279" s="27">
        <f t="shared" si="12"/>
        <v>0.4892693895</v>
      </c>
      <c r="X279" s="27">
        <f t="shared" si="13"/>
        <v>-0.7639338793</v>
      </c>
      <c r="Y279" s="27">
        <f t="shared" si="14"/>
        <v>-0.08518556879</v>
      </c>
      <c r="Z279" s="27">
        <f t="shared" si="15"/>
        <v>1.272687412</v>
      </c>
      <c r="AA279" s="27">
        <f t="shared" si="16"/>
        <v>-0.4168041597</v>
      </c>
      <c r="AB279" s="27"/>
    </row>
    <row r="280">
      <c r="A280" s="29">
        <v>4018.0</v>
      </c>
      <c r="B280" s="30">
        <v>615.0</v>
      </c>
      <c r="C280" s="5">
        <v>7.0</v>
      </c>
      <c r="D280" s="6">
        <v>22.0</v>
      </c>
      <c r="E280" s="7">
        <v>18.0</v>
      </c>
      <c r="F280" s="8">
        <v>17.0</v>
      </c>
      <c r="G280" s="9">
        <v>27.0</v>
      </c>
      <c r="H280" s="10">
        <v>23.0</v>
      </c>
      <c r="I280" s="11">
        <v>2.0</v>
      </c>
      <c r="J280" s="12">
        <v>5.0</v>
      </c>
      <c r="K280" s="61">
        <v>20.0</v>
      </c>
      <c r="L280" s="62">
        <f t="shared" si="1"/>
        <v>17</v>
      </c>
      <c r="M280" s="63">
        <f t="shared" si="2"/>
        <v>17</v>
      </c>
      <c r="N280" s="63">
        <f t="shared" si="3"/>
        <v>2</v>
      </c>
      <c r="O280" s="63">
        <f t="shared" si="4"/>
        <v>23</v>
      </c>
      <c r="P280" s="63">
        <f t="shared" si="5"/>
        <v>30</v>
      </c>
      <c r="Q280" s="64">
        <f t="shared" si="6"/>
        <v>0.8947368421</v>
      </c>
      <c r="R280" s="64">
        <f t="shared" si="7"/>
        <v>0.4339622642</v>
      </c>
      <c r="S280" s="65">
        <f t="shared" si="8"/>
        <v>0.5555555556</v>
      </c>
      <c r="T280" s="65">
        <f t="shared" si="9"/>
        <v>0.2638888889</v>
      </c>
      <c r="U280" s="66">
        <f t="shared" si="10"/>
        <v>0.3617021277</v>
      </c>
      <c r="V280" s="27">
        <f t="shared" si="11"/>
        <v>0.3535039792</v>
      </c>
      <c r="W280" s="27">
        <f t="shared" si="12"/>
        <v>0.2555073479</v>
      </c>
      <c r="X280" s="27">
        <f t="shared" si="13"/>
        <v>-0.7387837928</v>
      </c>
      <c r="Y280" s="27">
        <f t="shared" si="14"/>
        <v>-0.04302124404</v>
      </c>
      <c r="Z280" s="27">
        <f t="shared" si="15"/>
        <v>1.19026846</v>
      </c>
      <c r="AA280" s="27">
        <f t="shared" si="16"/>
        <v>-0.3769786984</v>
      </c>
      <c r="AB280" s="27"/>
    </row>
    <row r="281">
      <c r="A281" s="29">
        <v>4019.0</v>
      </c>
      <c r="B281" s="30">
        <v>2418.0</v>
      </c>
      <c r="C281" s="5">
        <v>5.0</v>
      </c>
      <c r="D281" s="6">
        <v>23.0</v>
      </c>
      <c r="E281" s="7">
        <v>9.0</v>
      </c>
      <c r="F281" s="8">
        <v>21.0</v>
      </c>
      <c r="G281" s="9">
        <v>78.0</v>
      </c>
      <c r="H281" s="10">
        <v>14.0</v>
      </c>
      <c r="I281" s="11">
        <v>16.0</v>
      </c>
      <c r="J281" s="12">
        <v>13.0</v>
      </c>
      <c r="K281" s="61">
        <v>49.0</v>
      </c>
      <c r="L281" s="62">
        <f t="shared" si="1"/>
        <v>21</v>
      </c>
      <c r="M281" s="63">
        <f t="shared" si="2"/>
        <v>21</v>
      </c>
      <c r="N281" s="63">
        <f t="shared" si="3"/>
        <v>16</v>
      </c>
      <c r="O281" s="63">
        <f t="shared" si="4"/>
        <v>14</v>
      </c>
      <c r="P281" s="63">
        <f t="shared" si="5"/>
        <v>27</v>
      </c>
      <c r="Q281" s="64">
        <f t="shared" si="6"/>
        <v>0.5675675676</v>
      </c>
      <c r="R281" s="64">
        <f t="shared" si="7"/>
        <v>0.3414634146</v>
      </c>
      <c r="S281" s="65">
        <f t="shared" si="8"/>
        <v>0.4487179487</v>
      </c>
      <c r="T281" s="65">
        <f t="shared" si="9"/>
        <v>0.4743589744</v>
      </c>
      <c r="U281" s="66">
        <f t="shared" si="10"/>
        <v>0.4375</v>
      </c>
      <c r="V281" s="27">
        <f t="shared" si="11"/>
        <v>0.4444898346</v>
      </c>
      <c r="W281" s="27">
        <f t="shared" si="12"/>
        <v>0.4592925605</v>
      </c>
      <c r="X281" s="27">
        <f t="shared" si="13"/>
        <v>-0.5967099865</v>
      </c>
      <c r="Y281" s="27">
        <f t="shared" si="14"/>
        <v>-0.06246186227</v>
      </c>
      <c r="Z281" s="27">
        <f t="shared" si="15"/>
        <v>0.7764917028</v>
      </c>
      <c r="AA281" s="27">
        <f t="shared" si="16"/>
        <v>-0.198634486</v>
      </c>
      <c r="AB281" s="27"/>
    </row>
    <row r="282">
      <c r="A282" s="29">
        <v>4020.0</v>
      </c>
      <c r="B282" s="30">
        <v>1472.0</v>
      </c>
      <c r="C282" s="5">
        <v>4.0</v>
      </c>
      <c r="D282" s="6">
        <v>22.0</v>
      </c>
      <c r="E282" s="7">
        <v>10.0</v>
      </c>
      <c r="F282" s="8">
        <v>9.0</v>
      </c>
      <c r="G282" s="9">
        <v>74.0</v>
      </c>
      <c r="H282" s="10">
        <v>19.0</v>
      </c>
      <c r="I282" s="11">
        <v>4.0</v>
      </c>
      <c r="J282" s="12">
        <v>19.0</v>
      </c>
      <c r="K282" s="61">
        <v>47.0</v>
      </c>
      <c r="L282" s="62">
        <f t="shared" si="1"/>
        <v>9</v>
      </c>
      <c r="M282" s="63">
        <f t="shared" si="2"/>
        <v>9</v>
      </c>
      <c r="N282" s="63">
        <f t="shared" si="3"/>
        <v>4</v>
      </c>
      <c r="O282" s="63">
        <f t="shared" si="4"/>
        <v>19</v>
      </c>
      <c r="P282" s="63">
        <f t="shared" si="5"/>
        <v>33</v>
      </c>
      <c r="Q282" s="64">
        <f t="shared" si="6"/>
        <v>0.6923076923</v>
      </c>
      <c r="R282" s="64">
        <f t="shared" si="7"/>
        <v>0.3653846154</v>
      </c>
      <c r="S282" s="65">
        <f t="shared" si="8"/>
        <v>0.4307692308</v>
      </c>
      <c r="T282" s="65">
        <f t="shared" si="9"/>
        <v>0.2</v>
      </c>
      <c r="U282" s="66">
        <f t="shared" si="10"/>
        <v>0.2142857143</v>
      </c>
      <c r="V282" s="27">
        <f t="shared" si="11"/>
        <v>0.2019118051</v>
      </c>
      <c r="W282" s="27">
        <f t="shared" si="12"/>
        <v>0.1936476742</v>
      </c>
      <c r="X282" s="27">
        <f t="shared" si="13"/>
        <v>-0.572841587</v>
      </c>
      <c r="Y282" s="27">
        <f t="shared" si="14"/>
        <v>-0.02528186079</v>
      </c>
      <c r="Z282" s="27">
        <f t="shared" si="15"/>
        <v>0.7156147533</v>
      </c>
      <c r="AA282" s="27">
        <f t="shared" si="16"/>
        <v>-0.1757390806</v>
      </c>
      <c r="AB282" s="27"/>
    </row>
    <row r="283">
      <c r="A283" s="29">
        <v>4021.0</v>
      </c>
      <c r="B283" s="30">
        <v>1018.0</v>
      </c>
      <c r="C283" s="5">
        <v>14.0</v>
      </c>
      <c r="D283" s="6">
        <v>25.0</v>
      </c>
      <c r="E283" s="7">
        <v>12.0</v>
      </c>
      <c r="F283" s="8">
        <v>42.0</v>
      </c>
      <c r="G283" s="9">
        <v>66.0</v>
      </c>
      <c r="H283" s="10">
        <v>14.0</v>
      </c>
      <c r="I283" s="11">
        <v>19.0</v>
      </c>
      <c r="J283" s="12">
        <v>8.0</v>
      </c>
      <c r="K283" s="61">
        <v>41.0</v>
      </c>
      <c r="L283" s="62">
        <f t="shared" si="1"/>
        <v>42</v>
      </c>
      <c r="M283" s="63">
        <f t="shared" si="2"/>
        <v>42</v>
      </c>
      <c r="N283" s="63">
        <f t="shared" si="3"/>
        <v>19</v>
      </c>
      <c r="O283" s="63">
        <f t="shared" si="4"/>
        <v>14</v>
      </c>
      <c r="P283" s="63">
        <f t="shared" si="5"/>
        <v>34</v>
      </c>
      <c r="Q283" s="64">
        <f t="shared" si="6"/>
        <v>0.6885245902</v>
      </c>
      <c r="R283" s="64">
        <f t="shared" si="7"/>
        <v>0.2916666667</v>
      </c>
      <c r="S283" s="65">
        <f t="shared" si="8"/>
        <v>0.5137614679</v>
      </c>
      <c r="T283" s="65">
        <f t="shared" si="9"/>
        <v>0.5596330275</v>
      </c>
      <c r="U283" s="66">
        <f t="shared" si="10"/>
        <v>0.5526315789</v>
      </c>
      <c r="V283" s="27">
        <f t="shared" si="11"/>
        <v>0.5605717268</v>
      </c>
      <c r="W283" s="27">
        <f t="shared" si="12"/>
        <v>0.5418581708</v>
      </c>
      <c r="X283" s="27">
        <f t="shared" si="13"/>
        <v>-0.6832055625</v>
      </c>
      <c r="Y283" s="27">
        <f t="shared" si="14"/>
        <v>-0.08437217241</v>
      </c>
      <c r="Z283" s="27">
        <f t="shared" si="15"/>
        <v>1.017918469</v>
      </c>
      <c r="AA283" s="27">
        <f t="shared" si="16"/>
        <v>-0.2981390842</v>
      </c>
      <c r="AB283" s="27"/>
    </row>
    <row r="284">
      <c r="A284" s="29">
        <v>4022.0</v>
      </c>
      <c r="B284" s="30">
        <v>1715.0</v>
      </c>
      <c r="C284" s="5">
        <v>17.0</v>
      </c>
      <c r="D284" s="6">
        <v>27.0</v>
      </c>
      <c r="E284" s="7">
        <v>13.0</v>
      </c>
      <c r="F284" s="8">
        <v>51.0</v>
      </c>
      <c r="G284" s="9">
        <v>105.0</v>
      </c>
      <c r="H284" s="10">
        <v>32.0</v>
      </c>
      <c r="I284" s="11">
        <v>9.0</v>
      </c>
      <c r="J284" s="12">
        <v>16.0</v>
      </c>
      <c r="K284" s="61">
        <v>55.0</v>
      </c>
      <c r="L284" s="62">
        <f t="shared" si="1"/>
        <v>51</v>
      </c>
      <c r="M284" s="63">
        <f t="shared" si="2"/>
        <v>51</v>
      </c>
      <c r="N284" s="63">
        <f t="shared" si="3"/>
        <v>9</v>
      </c>
      <c r="O284" s="63">
        <f t="shared" si="4"/>
        <v>32</v>
      </c>
      <c r="P284" s="63">
        <f t="shared" si="5"/>
        <v>46</v>
      </c>
      <c r="Q284" s="64">
        <f t="shared" si="6"/>
        <v>0.85</v>
      </c>
      <c r="R284" s="64">
        <f t="shared" si="7"/>
        <v>0.4102564103</v>
      </c>
      <c r="S284" s="65">
        <f t="shared" si="8"/>
        <v>0.6014492754</v>
      </c>
      <c r="T284" s="65">
        <f t="shared" si="9"/>
        <v>0.4347826087</v>
      </c>
      <c r="U284" s="66">
        <f t="shared" si="10"/>
        <v>0.5257731959</v>
      </c>
      <c r="V284" s="27">
        <f t="shared" si="11"/>
        <v>0.5276442605</v>
      </c>
      <c r="W284" s="27">
        <f t="shared" si="12"/>
        <v>0.4209732047</v>
      </c>
      <c r="X284" s="27">
        <f t="shared" si="13"/>
        <v>-0.7998137583</v>
      </c>
      <c r="Y284" s="27">
        <f t="shared" si="14"/>
        <v>-0.07673712697</v>
      </c>
      <c r="Z284" s="27">
        <f t="shared" si="15"/>
        <v>1.395044136</v>
      </c>
      <c r="AA284" s="27">
        <f t="shared" si="16"/>
        <v>-0.4783341015</v>
      </c>
      <c r="AB284" s="27"/>
    </row>
    <row r="285">
      <c r="A285" s="29">
        <v>4024.0</v>
      </c>
      <c r="B285" s="30">
        <v>1993.0</v>
      </c>
      <c r="C285" s="5">
        <v>13.0</v>
      </c>
      <c r="D285" s="6">
        <v>24.0</v>
      </c>
      <c r="E285" s="7">
        <v>8.0</v>
      </c>
      <c r="F285" s="8">
        <v>29.0</v>
      </c>
      <c r="G285" s="9">
        <v>56.0</v>
      </c>
      <c r="H285" s="10">
        <v>30.0</v>
      </c>
      <c r="I285" s="11">
        <v>25.0</v>
      </c>
      <c r="J285" s="12">
        <v>15.0</v>
      </c>
      <c r="K285" s="61">
        <v>52.0</v>
      </c>
      <c r="L285" s="62">
        <f t="shared" si="1"/>
        <v>29</v>
      </c>
      <c r="M285" s="63">
        <f t="shared" si="2"/>
        <v>29</v>
      </c>
      <c r="N285" s="63">
        <f t="shared" si="3"/>
        <v>25</v>
      </c>
      <c r="O285" s="63">
        <f t="shared" si="4"/>
        <v>30</v>
      </c>
      <c r="P285" s="63">
        <f t="shared" si="5"/>
        <v>36</v>
      </c>
      <c r="Q285" s="64">
        <f t="shared" si="6"/>
        <v>0.537037037</v>
      </c>
      <c r="R285" s="64">
        <f t="shared" si="7"/>
        <v>0.4545454545</v>
      </c>
      <c r="S285" s="65">
        <f t="shared" si="8"/>
        <v>0.4916666667</v>
      </c>
      <c r="T285" s="65">
        <f t="shared" si="9"/>
        <v>0.45</v>
      </c>
      <c r="U285" s="66">
        <f t="shared" si="10"/>
        <v>0.4461538462</v>
      </c>
      <c r="V285" s="27">
        <f t="shared" si="11"/>
        <v>0.4544133414</v>
      </c>
      <c r="W285" s="27">
        <f t="shared" si="12"/>
        <v>0.4357072669</v>
      </c>
      <c r="X285" s="27">
        <f t="shared" si="13"/>
        <v>-0.6538236566</v>
      </c>
      <c r="Y285" s="27">
        <f t="shared" si="14"/>
        <v>-0.06492585009</v>
      </c>
      <c r="Z285" s="27">
        <f t="shared" si="15"/>
        <v>0.932248015</v>
      </c>
      <c r="AA285" s="27">
        <f t="shared" si="16"/>
        <v>-0.2613043398</v>
      </c>
      <c r="AB285" s="27"/>
    </row>
    <row r="286">
      <c r="A286" s="29">
        <v>4027.0</v>
      </c>
      <c r="B286" s="30">
        <v>1722.0</v>
      </c>
      <c r="C286" s="5">
        <v>7.0</v>
      </c>
      <c r="D286" s="6">
        <v>27.0</v>
      </c>
      <c r="E286" s="7">
        <v>7.0</v>
      </c>
      <c r="F286" s="8">
        <v>25.0</v>
      </c>
      <c r="G286" s="9">
        <v>73.0</v>
      </c>
      <c r="H286" s="10">
        <v>26.0</v>
      </c>
      <c r="I286" s="11">
        <v>15.0</v>
      </c>
      <c r="J286" s="12">
        <v>7.0</v>
      </c>
      <c r="K286" s="61">
        <v>43.0</v>
      </c>
      <c r="L286" s="62">
        <f t="shared" si="1"/>
        <v>25</v>
      </c>
      <c r="M286" s="63">
        <f t="shared" si="2"/>
        <v>25</v>
      </c>
      <c r="N286" s="63">
        <f t="shared" si="3"/>
        <v>15</v>
      </c>
      <c r="O286" s="63">
        <f t="shared" si="4"/>
        <v>26</v>
      </c>
      <c r="P286" s="63">
        <f t="shared" si="5"/>
        <v>21</v>
      </c>
      <c r="Q286" s="64">
        <f t="shared" si="6"/>
        <v>0.625</v>
      </c>
      <c r="R286" s="64">
        <f t="shared" si="7"/>
        <v>0.5531914894</v>
      </c>
      <c r="S286" s="65">
        <f t="shared" si="8"/>
        <v>0.5862068966</v>
      </c>
      <c r="T286" s="65">
        <f t="shared" si="9"/>
        <v>0.4597701149</v>
      </c>
      <c r="U286" s="66">
        <f t="shared" si="10"/>
        <v>0.5434782609</v>
      </c>
      <c r="V286" s="27">
        <f t="shared" si="11"/>
        <v>0.5353944363</v>
      </c>
      <c r="W286" s="27">
        <f t="shared" si="12"/>
        <v>0.445167067</v>
      </c>
      <c r="X286" s="27">
        <f t="shared" si="13"/>
        <v>-0.7795442779</v>
      </c>
      <c r="Y286" s="27">
        <f t="shared" si="14"/>
        <v>-0.07909081075</v>
      </c>
      <c r="Z286" s="27">
        <f t="shared" si="15"/>
        <v>1.3252316</v>
      </c>
      <c r="AA286" s="27">
        <f t="shared" si="16"/>
        <v>-0.4428810482</v>
      </c>
      <c r="AB286" s="27"/>
    </row>
    <row r="287">
      <c r="A287" s="29">
        <v>4028.0</v>
      </c>
      <c r="B287" s="30">
        <v>2031.0</v>
      </c>
      <c r="C287" s="5">
        <v>5.0</v>
      </c>
      <c r="D287" s="6">
        <v>12.0</v>
      </c>
      <c r="E287" s="7">
        <v>8.0</v>
      </c>
      <c r="F287" s="8">
        <v>31.0</v>
      </c>
      <c r="G287" s="9">
        <v>105.0</v>
      </c>
      <c r="H287" s="10">
        <v>32.0</v>
      </c>
      <c r="I287" s="11">
        <v>14.0</v>
      </c>
      <c r="J287" s="12">
        <v>13.0</v>
      </c>
      <c r="K287" s="61">
        <v>25.0</v>
      </c>
      <c r="L287" s="62">
        <f t="shared" si="1"/>
        <v>31</v>
      </c>
      <c r="M287" s="63">
        <f t="shared" si="2"/>
        <v>31</v>
      </c>
      <c r="N287" s="63">
        <f t="shared" si="3"/>
        <v>14</v>
      </c>
      <c r="O287" s="63">
        <f t="shared" si="4"/>
        <v>32</v>
      </c>
      <c r="P287" s="63">
        <f t="shared" si="5"/>
        <v>26</v>
      </c>
      <c r="Q287" s="64">
        <f t="shared" si="6"/>
        <v>0.6888888889</v>
      </c>
      <c r="R287" s="64">
        <f t="shared" si="7"/>
        <v>0.5517241379</v>
      </c>
      <c r="S287" s="65">
        <f t="shared" si="8"/>
        <v>0.6116504854</v>
      </c>
      <c r="T287" s="65">
        <f t="shared" si="9"/>
        <v>0.4368932039</v>
      </c>
      <c r="U287" s="66">
        <f t="shared" si="10"/>
        <v>0.5438596491</v>
      </c>
      <c r="V287" s="27">
        <f t="shared" si="11"/>
        <v>0.5374116188</v>
      </c>
      <c r="W287" s="27">
        <f t="shared" si="12"/>
        <v>0.4230167639</v>
      </c>
      <c r="X287" s="27">
        <f t="shared" si="13"/>
        <v>-0.8133794379</v>
      </c>
      <c r="Y287" s="27">
        <f t="shared" si="14"/>
        <v>-0.07841749756</v>
      </c>
      <c r="Z287" s="27">
        <f t="shared" si="15"/>
        <v>1.44276828</v>
      </c>
      <c r="AA287" s="27">
        <f t="shared" si="16"/>
        <v>-0.5030883959</v>
      </c>
      <c r="AB287" s="27"/>
    </row>
    <row r="288">
      <c r="A288" s="29">
        <v>4030.0</v>
      </c>
      <c r="B288" s="30">
        <v>1978.0</v>
      </c>
      <c r="C288" s="5">
        <v>4.0</v>
      </c>
      <c r="D288" s="6">
        <v>17.0</v>
      </c>
      <c r="E288" s="7">
        <v>7.0</v>
      </c>
      <c r="F288" s="8">
        <v>32.0</v>
      </c>
      <c r="G288" s="9">
        <v>78.0</v>
      </c>
      <c r="H288" s="10">
        <v>21.0</v>
      </c>
      <c r="I288" s="11">
        <v>7.0</v>
      </c>
      <c r="J288" s="12">
        <v>12.0</v>
      </c>
      <c r="K288" s="61">
        <v>45.0</v>
      </c>
      <c r="L288" s="62">
        <f t="shared" si="1"/>
        <v>32</v>
      </c>
      <c r="M288" s="63">
        <f t="shared" si="2"/>
        <v>32</v>
      </c>
      <c r="N288" s="63">
        <f t="shared" si="3"/>
        <v>7</v>
      </c>
      <c r="O288" s="63">
        <f t="shared" si="4"/>
        <v>21</v>
      </c>
      <c r="P288" s="63">
        <f t="shared" si="5"/>
        <v>23</v>
      </c>
      <c r="Q288" s="64">
        <f t="shared" si="6"/>
        <v>0.8205128205</v>
      </c>
      <c r="R288" s="64">
        <f t="shared" si="7"/>
        <v>0.4772727273</v>
      </c>
      <c r="S288" s="65">
        <f t="shared" si="8"/>
        <v>0.6385542169</v>
      </c>
      <c r="T288" s="65">
        <f t="shared" si="9"/>
        <v>0.4698795181</v>
      </c>
      <c r="U288" s="66">
        <f t="shared" si="10"/>
        <v>0.5818181818</v>
      </c>
      <c r="V288" s="27">
        <f t="shared" si="11"/>
        <v>0.5843074997</v>
      </c>
      <c r="W288" s="27">
        <f t="shared" si="12"/>
        <v>0.4549553791</v>
      </c>
      <c r="X288" s="27">
        <f t="shared" si="13"/>
        <v>-0.8491563112</v>
      </c>
      <c r="Y288" s="27">
        <f t="shared" si="14"/>
        <v>-0.08804783005</v>
      </c>
      <c r="Z288" s="27">
        <f t="shared" si="15"/>
        <v>1.572481304</v>
      </c>
      <c r="AA288" s="27">
        <f t="shared" si="16"/>
        <v>-0.572436948</v>
      </c>
      <c r="AB288" s="27"/>
    </row>
    <row r="289">
      <c r="A289" s="29">
        <v>4032.0</v>
      </c>
      <c r="B289" s="30">
        <v>1293.0</v>
      </c>
      <c r="C289" s="5">
        <v>18.0</v>
      </c>
      <c r="D289" s="6">
        <v>22.0</v>
      </c>
      <c r="E289" s="7">
        <v>13.0</v>
      </c>
      <c r="F289" s="8">
        <v>23.0</v>
      </c>
      <c r="G289" s="9">
        <v>54.0</v>
      </c>
      <c r="H289" s="10">
        <v>13.0</v>
      </c>
      <c r="I289" s="11">
        <v>12.0</v>
      </c>
      <c r="J289" s="12">
        <v>11.0</v>
      </c>
      <c r="K289" s="61">
        <v>33.0</v>
      </c>
      <c r="L289" s="62">
        <f t="shared" si="1"/>
        <v>23</v>
      </c>
      <c r="M289" s="63">
        <f t="shared" si="2"/>
        <v>23</v>
      </c>
      <c r="N289" s="63">
        <f t="shared" si="3"/>
        <v>12</v>
      </c>
      <c r="O289" s="63">
        <f t="shared" si="4"/>
        <v>13</v>
      </c>
      <c r="P289" s="63">
        <f t="shared" si="5"/>
        <v>42</v>
      </c>
      <c r="Q289" s="64">
        <f t="shared" si="6"/>
        <v>0.6571428571</v>
      </c>
      <c r="R289" s="64">
        <f t="shared" si="7"/>
        <v>0.2363636364</v>
      </c>
      <c r="S289" s="65">
        <f t="shared" si="8"/>
        <v>0.4</v>
      </c>
      <c r="T289" s="65">
        <f t="shared" si="9"/>
        <v>0.3888888889</v>
      </c>
      <c r="U289" s="66">
        <f t="shared" si="10"/>
        <v>0.3538461538</v>
      </c>
      <c r="V289" s="27">
        <f t="shared" si="11"/>
        <v>0.34180554</v>
      </c>
      <c r="W289" s="27">
        <f t="shared" si="12"/>
        <v>0.3765371442</v>
      </c>
      <c r="X289" s="27">
        <f t="shared" si="13"/>
        <v>-0.5319243308</v>
      </c>
      <c r="Y289" s="27">
        <f t="shared" si="14"/>
        <v>-0.04564780421</v>
      </c>
      <c r="Z289" s="27">
        <f t="shared" si="15"/>
        <v>0.6170351699</v>
      </c>
      <c r="AA289" s="27">
        <f t="shared" si="16"/>
        <v>-0.1407065452</v>
      </c>
      <c r="AB289" s="27"/>
    </row>
    <row r="290">
      <c r="A290" s="29">
        <v>4036.0</v>
      </c>
      <c r="B290" s="30">
        <v>2152.0</v>
      </c>
      <c r="C290" s="5">
        <v>1.0</v>
      </c>
      <c r="D290" s="6">
        <v>26.0</v>
      </c>
      <c r="E290" s="7">
        <v>9.0</v>
      </c>
      <c r="F290" s="8">
        <v>41.0</v>
      </c>
      <c r="G290" s="9">
        <v>76.0</v>
      </c>
      <c r="H290" s="10">
        <v>22.0</v>
      </c>
      <c r="I290" s="11">
        <v>11.0</v>
      </c>
      <c r="J290" s="12">
        <v>16.0</v>
      </c>
      <c r="K290" s="61">
        <v>31.0</v>
      </c>
      <c r="L290" s="62">
        <f t="shared" si="1"/>
        <v>41</v>
      </c>
      <c r="M290" s="63">
        <f t="shared" si="2"/>
        <v>41</v>
      </c>
      <c r="N290" s="63">
        <f t="shared" si="3"/>
        <v>11</v>
      </c>
      <c r="O290" s="63">
        <f t="shared" si="4"/>
        <v>22</v>
      </c>
      <c r="P290" s="63">
        <f t="shared" si="5"/>
        <v>26</v>
      </c>
      <c r="Q290" s="64">
        <f t="shared" si="6"/>
        <v>0.7884615385</v>
      </c>
      <c r="R290" s="64">
        <f t="shared" si="7"/>
        <v>0.4583333333</v>
      </c>
      <c r="S290" s="65">
        <f t="shared" si="8"/>
        <v>0.63</v>
      </c>
      <c r="T290" s="65">
        <f t="shared" si="9"/>
        <v>0.52</v>
      </c>
      <c r="U290" s="66">
        <f t="shared" si="10"/>
        <v>0.6119402985</v>
      </c>
      <c r="V290" s="27">
        <f t="shared" si="11"/>
        <v>0.616975357</v>
      </c>
      <c r="W290" s="27">
        <f t="shared" si="12"/>
        <v>0.5034839528</v>
      </c>
      <c r="X290" s="27">
        <f t="shared" si="13"/>
        <v>-0.837780821</v>
      </c>
      <c r="Y290" s="27">
        <f t="shared" si="14"/>
        <v>-0.09613427566</v>
      </c>
      <c r="Z290" s="27">
        <f t="shared" si="15"/>
        <v>1.530632868</v>
      </c>
      <c r="AA290" s="27">
        <f t="shared" si="16"/>
        <v>-0.5497382736</v>
      </c>
      <c r="AB290" s="27"/>
    </row>
    <row r="291">
      <c r="A291" s="29">
        <v>4044.0</v>
      </c>
      <c r="B291" s="30">
        <v>2605.0</v>
      </c>
      <c r="C291" s="5">
        <v>20.0</v>
      </c>
      <c r="D291" s="6">
        <v>27.0</v>
      </c>
      <c r="E291" s="7">
        <v>33.0</v>
      </c>
      <c r="F291" s="8">
        <v>51.0</v>
      </c>
      <c r="G291" s="9">
        <v>95.0</v>
      </c>
      <c r="H291" s="10">
        <v>45.0</v>
      </c>
      <c r="I291" s="11">
        <v>25.0</v>
      </c>
      <c r="J291" s="12">
        <v>18.0</v>
      </c>
      <c r="K291" s="61">
        <v>54.0</v>
      </c>
      <c r="L291" s="62">
        <f t="shared" si="1"/>
        <v>51</v>
      </c>
      <c r="M291" s="63">
        <f t="shared" si="2"/>
        <v>51</v>
      </c>
      <c r="N291" s="63">
        <f t="shared" si="3"/>
        <v>25</v>
      </c>
      <c r="O291" s="63">
        <f t="shared" si="4"/>
        <v>45</v>
      </c>
      <c r="P291" s="63">
        <f t="shared" si="5"/>
        <v>71</v>
      </c>
      <c r="Q291" s="64">
        <f t="shared" si="6"/>
        <v>0.6710526316</v>
      </c>
      <c r="R291" s="64">
        <f t="shared" si="7"/>
        <v>0.3879310345</v>
      </c>
      <c r="S291" s="65">
        <f t="shared" si="8"/>
        <v>0.5</v>
      </c>
      <c r="T291" s="65">
        <f t="shared" si="9"/>
        <v>0.3958333333</v>
      </c>
      <c r="U291" s="66">
        <f t="shared" si="10"/>
        <v>0.4180327869</v>
      </c>
      <c r="V291" s="27">
        <f t="shared" si="11"/>
        <v>0.4160888168</v>
      </c>
      <c r="W291" s="27">
        <f t="shared" si="12"/>
        <v>0.3832610218</v>
      </c>
      <c r="X291" s="27">
        <f t="shared" si="13"/>
        <v>-0.6649054135</v>
      </c>
      <c r="Y291" s="27">
        <f t="shared" si="14"/>
        <v>-0.05807867946</v>
      </c>
      <c r="Z291" s="27">
        <f t="shared" si="15"/>
        <v>0.964117453</v>
      </c>
      <c r="AA291" s="27">
        <f t="shared" si="16"/>
        <v>-0.2748174711</v>
      </c>
      <c r="AB291" s="27"/>
    </row>
    <row r="292">
      <c r="A292" s="29">
        <v>4046.0</v>
      </c>
      <c r="B292" s="30">
        <v>797.0</v>
      </c>
      <c r="C292" s="5">
        <v>10.0</v>
      </c>
      <c r="D292" s="6">
        <v>24.0</v>
      </c>
      <c r="E292" s="7">
        <v>6.0</v>
      </c>
      <c r="F292" s="8">
        <v>53.0</v>
      </c>
      <c r="G292" s="9">
        <v>78.0</v>
      </c>
      <c r="H292" s="10">
        <v>29.0</v>
      </c>
      <c r="I292" s="11">
        <v>22.0</v>
      </c>
      <c r="J292" s="12">
        <v>11.0</v>
      </c>
      <c r="K292" s="61">
        <v>26.0</v>
      </c>
      <c r="L292" s="62">
        <f t="shared" si="1"/>
        <v>53</v>
      </c>
      <c r="M292" s="63">
        <f t="shared" si="2"/>
        <v>53</v>
      </c>
      <c r="N292" s="63">
        <f t="shared" si="3"/>
        <v>22</v>
      </c>
      <c r="O292" s="63">
        <f t="shared" si="4"/>
        <v>29</v>
      </c>
      <c r="P292" s="63">
        <f t="shared" si="5"/>
        <v>27</v>
      </c>
      <c r="Q292" s="64">
        <f t="shared" si="6"/>
        <v>0.7066666667</v>
      </c>
      <c r="R292" s="64">
        <f t="shared" si="7"/>
        <v>0.5178571429</v>
      </c>
      <c r="S292" s="65">
        <f t="shared" si="8"/>
        <v>0.6259541985</v>
      </c>
      <c r="T292" s="65">
        <f t="shared" si="9"/>
        <v>0.572519084</v>
      </c>
      <c r="U292" s="66">
        <f t="shared" si="10"/>
        <v>0.6625</v>
      </c>
      <c r="V292" s="27">
        <f t="shared" si="11"/>
        <v>0.6551040209</v>
      </c>
      <c r="W292" s="27">
        <f t="shared" si="12"/>
        <v>0.5543349451</v>
      </c>
      <c r="X292" s="27">
        <f t="shared" si="13"/>
        <v>-0.8324006703</v>
      </c>
      <c r="Y292" s="27">
        <f t="shared" si="14"/>
        <v>-0.1051639499</v>
      </c>
      <c r="Z292" s="27">
        <f t="shared" si="15"/>
        <v>1.511036829</v>
      </c>
      <c r="AA292" s="27">
        <f t="shared" si="16"/>
        <v>-0.5392150386</v>
      </c>
      <c r="AB292" s="27"/>
    </row>
    <row r="293">
      <c r="A293" s="29">
        <v>4304.0</v>
      </c>
      <c r="B293" s="30">
        <v>3152.0</v>
      </c>
      <c r="C293" s="5">
        <v>21.0</v>
      </c>
      <c r="D293" s="6">
        <v>48.0</v>
      </c>
      <c r="E293" s="7">
        <v>19.0</v>
      </c>
      <c r="F293" s="8">
        <v>78.0</v>
      </c>
      <c r="G293" s="9">
        <v>154.0</v>
      </c>
      <c r="H293" s="10">
        <v>46.0</v>
      </c>
      <c r="I293" s="11">
        <v>25.0</v>
      </c>
      <c r="J293" s="12">
        <v>28.0</v>
      </c>
      <c r="K293" s="61">
        <v>78.0</v>
      </c>
      <c r="L293" s="62">
        <f t="shared" si="1"/>
        <v>78</v>
      </c>
      <c r="M293" s="63">
        <f t="shared" si="2"/>
        <v>78</v>
      </c>
      <c r="N293" s="63">
        <f t="shared" si="3"/>
        <v>25</v>
      </c>
      <c r="O293" s="63">
        <f t="shared" si="4"/>
        <v>46</v>
      </c>
      <c r="P293" s="63">
        <f t="shared" si="5"/>
        <v>68</v>
      </c>
      <c r="Q293" s="64">
        <f t="shared" si="6"/>
        <v>0.7572815534</v>
      </c>
      <c r="R293" s="64">
        <f t="shared" si="7"/>
        <v>0.4035087719</v>
      </c>
      <c r="S293" s="65">
        <f t="shared" si="8"/>
        <v>0.5714285714</v>
      </c>
      <c r="T293" s="65">
        <f t="shared" si="9"/>
        <v>0.4746543779</v>
      </c>
      <c r="U293" s="66">
        <f t="shared" si="10"/>
        <v>0.5342465753</v>
      </c>
      <c r="V293" s="27">
        <f t="shared" si="11"/>
        <v>0.5356380669</v>
      </c>
      <c r="W293" s="27">
        <f t="shared" si="12"/>
        <v>0.4595785815</v>
      </c>
      <c r="X293" s="27">
        <f t="shared" si="13"/>
        <v>-0.7598919011</v>
      </c>
      <c r="Y293" s="27">
        <f t="shared" si="14"/>
        <v>-0.07959280448</v>
      </c>
      <c r="Z293" s="27">
        <f t="shared" si="15"/>
        <v>1.259255449</v>
      </c>
      <c r="AA293" s="27">
        <f t="shared" si="16"/>
        <v>-0.4102231639</v>
      </c>
      <c r="AB293" s="27"/>
    </row>
    <row r="294">
      <c r="A294" s="29">
        <v>4306.0</v>
      </c>
      <c r="B294" s="30">
        <v>1830.0</v>
      </c>
      <c r="C294" s="5">
        <v>7.0</v>
      </c>
      <c r="D294" s="6">
        <v>23.0</v>
      </c>
      <c r="E294" s="7">
        <v>11.0</v>
      </c>
      <c r="F294" s="8">
        <v>38.0</v>
      </c>
      <c r="G294" s="9">
        <v>103.0</v>
      </c>
      <c r="H294" s="10">
        <v>33.0</v>
      </c>
      <c r="I294" s="11">
        <v>17.0</v>
      </c>
      <c r="J294" s="12">
        <v>10.0</v>
      </c>
      <c r="K294" s="61">
        <v>41.0</v>
      </c>
      <c r="L294" s="62">
        <f t="shared" si="1"/>
        <v>38</v>
      </c>
      <c r="M294" s="63">
        <f t="shared" si="2"/>
        <v>38</v>
      </c>
      <c r="N294" s="63">
        <f t="shared" si="3"/>
        <v>17</v>
      </c>
      <c r="O294" s="63">
        <f t="shared" si="4"/>
        <v>33</v>
      </c>
      <c r="P294" s="63">
        <f t="shared" si="5"/>
        <v>28</v>
      </c>
      <c r="Q294" s="64">
        <f t="shared" si="6"/>
        <v>0.6909090909</v>
      </c>
      <c r="R294" s="64">
        <f t="shared" si="7"/>
        <v>0.5409836066</v>
      </c>
      <c r="S294" s="65">
        <f t="shared" si="8"/>
        <v>0.6120689655</v>
      </c>
      <c r="T294" s="65">
        <f t="shared" si="9"/>
        <v>0.474137931</v>
      </c>
      <c r="U294" s="66">
        <f t="shared" si="10"/>
        <v>0.5757575758</v>
      </c>
      <c r="V294" s="27">
        <f t="shared" si="11"/>
        <v>0.5671152396</v>
      </c>
      <c r="W294" s="27">
        <f t="shared" si="12"/>
        <v>0.4590785379</v>
      </c>
      <c r="X294" s="27">
        <f t="shared" si="13"/>
        <v>-0.8139359372</v>
      </c>
      <c r="Y294" s="27">
        <f t="shared" si="14"/>
        <v>-0.0851607397</v>
      </c>
      <c r="Z294" s="27">
        <f t="shared" si="15"/>
        <v>1.444743187</v>
      </c>
      <c r="AA294" s="27">
        <f t="shared" si="16"/>
        <v>-0.5041217142</v>
      </c>
      <c r="AB294" s="27"/>
    </row>
    <row r="295">
      <c r="A295" s="29">
        <v>4387.0</v>
      </c>
      <c r="B295" s="30">
        <v>2206.0</v>
      </c>
      <c r="C295" s="5">
        <v>3.0</v>
      </c>
      <c r="D295" s="6">
        <v>14.0</v>
      </c>
      <c r="E295" s="7">
        <v>6.0</v>
      </c>
      <c r="F295" s="8">
        <v>14.0</v>
      </c>
      <c r="G295" s="9">
        <v>42.0</v>
      </c>
      <c r="H295" s="10">
        <v>10.0</v>
      </c>
      <c r="I295" s="11">
        <v>9.0</v>
      </c>
      <c r="J295" s="12">
        <v>6.0</v>
      </c>
      <c r="K295" s="61">
        <v>30.0</v>
      </c>
      <c r="L295" s="62">
        <f t="shared" si="1"/>
        <v>14</v>
      </c>
      <c r="M295" s="63">
        <f t="shared" si="2"/>
        <v>14</v>
      </c>
      <c r="N295" s="63">
        <f t="shared" si="3"/>
        <v>9</v>
      </c>
      <c r="O295" s="63">
        <f t="shared" si="4"/>
        <v>10</v>
      </c>
      <c r="P295" s="63">
        <f t="shared" si="5"/>
        <v>15</v>
      </c>
      <c r="Q295" s="64">
        <f t="shared" si="6"/>
        <v>0.6086956522</v>
      </c>
      <c r="R295" s="64">
        <f t="shared" si="7"/>
        <v>0.4</v>
      </c>
      <c r="S295" s="65">
        <f t="shared" si="8"/>
        <v>0.5</v>
      </c>
      <c r="T295" s="65">
        <f t="shared" si="9"/>
        <v>0.4791666667</v>
      </c>
      <c r="U295" s="66">
        <f t="shared" si="10"/>
        <v>0.4827586207</v>
      </c>
      <c r="V295" s="27">
        <f t="shared" si="11"/>
        <v>0.4845482572</v>
      </c>
      <c r="W295" s="27">
        <f t="shared" si="12"/>
        <v>0.4639475527</v>
      </c>
      <c r="X295" s="27">
        <f t="shared" si="13"/>
        <v>-0.6649054135</v>
      </c>
      <c r="Y295" s="27">
        <f t="shared" si="14"/>
        <v>-0.07030576987</v>
      </c>
      <c r="Z295" s="27">
        <f t="shared" si="15"/>
        <v>0.964117453</v>
      </c>
      <c r="AA295" s="27">
        <f t="shared" si="16"/>
        <v>-0.2748174711</v>
      </c>
      <c r="AB295" s="27"/>
    </row>
    <row r="296">
      <c r="A296" s="29">
        <v>4400.0</v>
      </c>
      <c r="B296" s="30">
        <v>3024.0</v>
      </c>
      <c r="C296" s="5">
        <v>28.0</v>
      </c>
      <c r="D296" s="6">
        <v>44.0</v>
      </c>
      <c r="E296" s="7">
        <v>22.0</v>
      </c>
      <c r="F296" s="8">
        <v>69.0</v>
      </c>
      <c r="G296" s="9">
        <v>139.0</v>
      </c>
      <c r="H296" s="10">
        <v>46.0</v>
      </c>
      <c r="I296" s="11">
        <v>23.0</v>
      </c>
      <c r="J296" s="12">
        <v>25.0</v>
      </c>
      <c r="K296" s="61">
        <v>79.0</v>
      </c>
      <c r="L296" s="62">
        <f t="shared" si="1"/>
        <v>69</v>
      </c>
      <c r="M296" s="63">
        <f t="shared" si="2"/>
        <v>69</v>
      </c>
      <c r="N296" s="63">
        <f t="shared" si="3"/>
        <v>23</v>
      </c>
      <c r="O296" s="63">
        <f t="shared" si="4"/>
        <v>46</v>
      </c>
      <c r="P296" s="63">
        <f t="shared" si="5"/>
        <v>75</v>
      </c>
      <c r="Q296" s="64">
        <f t="shared" si="6"/>
        <v>0.75</v>
      </c>
      <c r="R296" s="64">
        <f t="shared" si="7"/>
        <v>0.3801652893</v>
      </c>
      <c r="S296" s="65">
        <f t="shared" si="8"/>
        <v>0.5399061033</v>
      </c>
      <c r="T296" s="65">
        <f t="shared" si="9"/>
        <v>0.4319248826</v>
      </c>
      <c r="U296" s="66">
        <f t="shared" si="10"/>
        <v>0.4791666667</v>
      </c>
      <c r="V296" s="27">
        <f t="shared" si="11"/>
        <v>0.4764581629</v>
      </c>
      <c r="W296" s="27">
        <f t="shared" si="12"/>
        <v>0.4182062447</v>
      </c>
      <c r="X296" s="27">
        <f t="shared" si="13"/>
        <v>-0.7179729817</v>
      </c>
      <c r="Y296" s="27">
        <f t="shared" si="14"/>
        <v>-0.06843225104</v>
      </c>
      <c r="Z296" s="27">
        <f t="shared" si="15"/>
        <v>1.124155553</v>
      </c>
      <c r="AA296" s="27">
        <f t="shared" si="16"/>
        <v>-0.3460103077</v>
      </c>
      <c r="AB296" s="27"/>
    </row>
    <row r="297">
      <c r="A297" s="29">
        <v>4402.0</v>
      </c>
      <c r="B297" s="30">
        <v>745.0</v>
      </c>
      <c r="C297" s="5">
        <v>8.0</v>
      </c>
      <c r="D297" s="6">
        <v>12.0</v>
      </c>
      <c r="E297" s="7">
        <v>9.0</v>
      </c>
      <c r="F297" s="8">
        <v>30.0</v>
      </c>
      <c r="G297" s="9">
        <v>40.0</v>
      </c>
      <c r="H297" s="10">
        <v>7.0</v>
      </c>
      <c r="I297" s="11">
        <v>19.0</v>
      </c>
      <c r="J297" s="12">
        <v>6.0</v>
      </c>
      <c r="K297" s="61">
        <v>20.0</v>
      </c>
      <c r="L297" s="62">
        <f t="shared" si="1"/>
        <v>30</v>
      </c>
      <c r="M297" s="63">
        <f t="shared" si="2"/>
        <v>30</v>
      </c>
      <c r="N297" s="63">
        <f t="shared" si="3"/>
        <v>19</v>
      </c>
      <c r="O297" s="63">
        <f t="shared" si="4"/>
        <v>7</v>
      </c>
      <c r="P297" s="63">
        <f t="shared" si="5"/>
        <v>23</v>
      </c>
      <c r="Q297" s="64">
        <f t="shared" si="6"/>
        <v>0.612244898</v>
      </c>
      <c r="R297" s="64">
        <f t="shared" si="7"/>
        <v>0.2333333333</v>
      </c>
      <c r="S297" s="65">
        <f t="shared" si="8"/>
        <v>0.4683544304</v>
      </c>
      <c r="T297" s="65">
        <f t="shared" si="9"/>
        <v>0.6202531646</v>
      </c>
      <c r="U297" s="66">
        <f t="shared" si="10"/>
        <v>0.5660377358</v>
      </c>
      <c r="V297" s="27">
        <f t="shared" si="11"/>
        <v>0.5790647172</v>
      </c>
      <c r="W297" s="27">
        <f t="shared" si="12"/>
        <v>0.6005529135</v>
      </c>
      <c r="X297" s="27">
        <f t="shared" si="13"/>
        <v>-0.6228227924</v>
      </c>
      <c r="Y297" s="27">
        <f t="shared" si="14"/>
        <v>-0.08524678065</v>
      </c>
      <c r="Z297" s="27">
        <f t="shared" si="15"/>
        <v>0.8459393002</v>
      </c>
      <c r="AA297" s="27">
        <f t="shared" si="16"/>
        <v>-0.2258698296</v>
      </c>
      <c r="AB297" s="27"/>
    </row>
    <row r="298">
      <c r="A298" s="29">
        <v>4404.0</v>
      </c>
      <c r="B298" s="30">
        <v>2685.0</v>
      </c>
      <c r="C298" s="5">
        <v>15.0</v>
      </c>
      <c r="D298" s="6">
        <v>54.0</v>
      </c>
      <c r="E298" s="7">
        <v>11.0</v>
      </c>
      <c r="F298" s="8">
        <v>70.0</v>
      </c>
      <c r="G298" s="9">
        <v>138.0</v>
      </c>
      <c r="H298" s="10">
        <v>45.0</v>
      </c>
      <c r="I298" s="11">
        <v>29.0</v>
      </c>
      <c r="J298" s="12">
        <v>20.0</v>
      </c>
      <c r="K298" s="61">
        <v>79.0</v>
      </c>
      <c r="L298" s="62">
        <f t="shared" si="1"/>
        <v>70</v>
      </c>
      <c r="M298" s="63">
        <f t="shared" si="2"/>
        <v>70</v>
      </c>
      <c r="N298" s="63">
        <f t="shared" si="3"/>
        <v>29</v>
      </c>
      <c r="O298" s="63">
        <f t="shared" si="4"/>
        <v>45</v>
      </c>
      <c r="P298" s="63">
        <f t="shared" si="5"/>
        <v>46</v>
      </c>
      <c r="Q298" s="64">
        <f t="shared" si="6"/>
        <v>0.7070707071</v>
      </c>
      <c r="R298" s="64">
        <f t="shared" si="7"/>
        <v>0.4945054945</v>
      </c>
      <c r="S298" s="65">
        <f t="shared" si="8"/>
        <v>0.6052631579</v>
      </c>
      <c r="T298" s="65">
        <f t="shared" si="9"/>
        <v>0.5210526316</v>
      </c>
      <c r="U298" s="66">
        <f t="shared" si="10"/>
        <v>0.6034482759</v>
      </c>
      <c r="V298" s="27">
        <f t="shared" si="11"/>
        <v>0.5988841293</v>
      </c>
      <c r="W298" s="27">
        <f t="shared" si="12"/>
        <v>0.5045031511</v>
      </c>
      <c r="X298" s="27">
        <f t="shared" si="13"/>
        <v>-0.8048855006</v>
      </c>
      <c r="Y298" s="27">
        <f t="shared" si="14"/>
        <v>-0.0925465425</v>
      </c>
      <c r="Z298" s="27">
        <f t="shared" si="15"/>
        <v>1.412792611</v>
      </c>
      <c r="AA298" s="27">
        <f t="shared" si="16"/>
        <v>-0.487491496</v>
      </c>
      <c r="AB298" s="27"/>
    </row>
    <row r="299">
      <c r="A299" s="29">
        <v>4411.0</v>
      </c>
      <c r="B299" s="30">
        <v>1706.0</v>
      </c>
      <c r="C299" s="5">
        <v>20.0</v>
      </c>
      <c r="D299" s="6">
        <v>16.0</v>
      </c>
      <c r="E299" s="7">
        <v>7.0</v>
      </c>
      <c r="F299" s="8">
        <v>45.0</v>
      </c>
      <c r="G299" s="9">
        <v>94.0</v>
      </c>
      <c r="H299" s="10">
        <v>35.0</v>
      </c>
      <c r="I299" s="11">
        <v>22.0</v>
      </c>
      <c r="J299" s="12">
        <v>21.0</v>
      </c>
      <c r="K299" s="61">
        <v>49.0</v>
      </c>
      <c r="L299" s="62">
        <f t="shared" si="1"/>
        <v>45</v>
      </c>
      <c r="M299" s="63">
        <f t="shared" si="2"/>
        <v>45</v>
      </c>
      <c r="N299" s="63">
        <f t="shared" si="3"/>
        <v>22</v>
      </c>
      <c r="O299" s="63">
        <f t="shared" si="4"/>
        <v>35</v>
      </c>
      <c r="P299" s="63">
        <f t="shared" si="5"/>
        <v>48</v>
      </c>
      <c r="Q299" s="64">
        <f t="shared" si="6"/>
        <v>0.671641791</v>
      </c>
      <c r="R299" s="64">
        <f t="shared" si="7"/>
        <v>0.421686747</v>
      </c>
      <c r="S299" s="65">
        <f t="shared" si="8"/>
        <v>0.5333333333</v>
      </c>
      <c r="T299" s="65">
        <f t="shared" si="9"/>
        <v>0.4466666667</v>
      </c>
      <c r="U299" s="66">
        <f t="shared" si="10"/>
        <v>0.4838709677</v>
      </c>
      <c r="V299" s="27">
        <f t="shared" si="11"/>
        <v>0.4832777065</v>
      </c>
      <c r="W299" s="27">
        <f t="shared" si="12"/>
        <v>0.4324798056</v>
      </c>
      <c r="X299" s="27">
        <f t="shared" si="13"/>
        <v>-0.7092324411</v>
      </c>
      <c r="Y299" s="27">
        <f t="shared" si="14"/>
        <v>-0.06990635159</v>
      </c>
      <c r="Z299" s="27">
        <f t="shared" si="15"/>
        <v>1.096951413</v>
      </c>
      <c r="AA299" s="27">
        <f t="shared" si="16"/>
        <v>-0.3335266257</v>
      </c>
      <c r="AB299" s="27"/>
    </row>
    <row r="300">
      <c r="A300" s="29">
        <v>4413.0</v>
      </c>
      <c r="B300" s="30">
        <v>892.0</v>
      </c>
      <c r="C300" s="5">
        <v>20.0</v>
      </c>
      <c r="D300" s="6">
        <v>19.0</v>
      </c>
      <c r="E300" s="7">
        <v>13.0</v>
      </c>
      <c r="F300" s="8">
        <v>43.0</v>
      </c>
      <c r="G300" s="9">
        <v>74.0</v>
      </c>
      <c r="H300" s="10">
        <v>19.0</v>
      </c>
      <c r="I300" s="11">
        <v>19.0</v>
      </c>
      <c r="J300" s="12">
        <v>7.0</v>
      </c>
      <c r="K300" s="61">
        <v>20.0</v>
      </c>
      <c r="L300" s="62">
        <f t="shared" si="1"/>
        <v>43</v>
      </c>
      <c r="M300" s="63">
        <f t="shared" si="2"/>
        <v>43</v>
      </c>
      <c r="N300" s="63">
        <f t="shared" si="3"/>
        <v>19</v>
      </c>
      <c r="O300" s="63">
        <f t="shared" si="4"/>
        <v>19</v>
      </c>
      <c r="P300" s="63">
        <f t="shared" si="5"/>
        <v>40</v>
      </c>
      <c r="Q300" s="64">
        <f t="shared" si="6"/>
        <v>0.6935483871</v>
      </c>
      <c r="R300" s="64">
        <f t="shared" si="7"/>
        <v>0.3220338983</v>
      </c>
      <c r="S300" s="65">
        <f t="shared" si="8"/>
        <v>0.5123966942</v>
      </c>
      <c r="T300" s="65">
        <f t="shared" si="9"/>
        <v>0.5123966942</v>
      </c>
      <c r="U300" s="66">
        <f t="shared" si="10"/>
        <v>0.5180722892</v>
      </c>
      <c r="V300" s="27">
        <f t="shared" si="11"/>
        <v>0.5209460788</v>
      </c>
      <c r="W300" s="27">
        <f t="shared" si="12"/>
        <v>0.4961221404</v>
      </c>
      <c r="X300" s="27">
        <f t="shared" si="13"/>
        <v>-0.6813906717</v>
      </c>
      <c r="Y300" s="27">
        <f t="shared" si="14"/>
        <v>-0.07704545134</v>
      </c>
      <c r="Z300" s="27">
        <f t="shared" si="15"/>
        <v>1.012517585</v>
      </c>
      <c r="AA300" s="27">
        <f t="shared" si="16"/>
        <v>-0.2957694294</v>
      </c>
      <c r="AB300" s="27"/>
    </row>
    <row r="301">
      <c r="A301" s="29">
        <v>4414.0</v>
      </c>
      <c r="B301" s="30">
        <v>2817.0</v>
      </c>
      <c r="C301" s="5">
        <v>40.0</v>
      </c>
      <c r="D301" s="6">
        <v>41.0</v>
      </c>
      <c r="E301" s="7">
        <v>35.0</v>
      </c>
      <c r="F301" s="8">
        <v>75.0</v>
      </c>
      <c r="G301" s="9">
        <v>181.0</v>
      </c>
      <c r="H301" s="10">
        <v>73.0</v>
      </c>
      <c r="I301" s="11">
        <v>36.0</v>
      </c>
      <c r="J301" s="12">
        <v>29.0</v>
      </c>
      <c r="K301" s="61">
        <v>86.0</v>
      </c>
      <c r="L301" s="62">
        <f t="shared" si="1"/>
        <v>75</v>
      </c>
      <c r="M301" s="63">
        <f t="shared" si="2"/>
        <v>75</v>
      </c>
      <c r="N301" s="63">
        <f t="shared" si="3"/>
        <v>36</v>
      </c>
      <c r="O301" s="63">
        <f t="shared" si="4"/>
        <v>73</v>
      </c>
      <c r="P301" s="63">
        <f t="shared" si="5"/>
        <v>104</v>
      </c>
      <c r="Q301" s="64">
        <f t="shared" si="6"/>
        <v>0.6756756757</v>
      </c>
      <c r="R301" s="64">
        <f t="shared" si="7"/>
        <v>0.4124293785</v>
      </c>
      <c r="S301" s="65">
        <f t="shared" si="8"/>
        <v>0.5138888889</v>
      </c>
      <c r="T301" s="65">
        <f t="shared" si="9"/>
        <v>0.3854166667</v>
      </c>
      <c r="U301" s="66">
        <f t="shared" si="10"/>
        <v>0.4189944134</v>
      </c>
      <c r="V301" s="27">
        <f t="shared" si="11"/>
        <v>0.4182534511</v>
      </c>
      <c r="W301" s="27">
        <f t="shared" si="12"/>
        <v>0.3731752054</v>
      </c>
      <c r="X301" s="27">
        <f t="shared" si="13"/>
        <v>-0.6833750083</v>
      </c>
      <c r="Y301" s="27">
        <f t="shared" si="14"/>
        <v>-0.05812113463</v>
      </c>
      <c r="Z301" s="27">
        <f t="shared" si="15"/>
        <v>1.018423452</v>
      </c>
      <c r="AA301" s="27">
        <f t="shared" si="16"/>
        <v>-0.2983609689</v>
      </c>
      <c r="AB301" s="27"/>
    </row>
    <row r="302">
      <c r="A302" s="29">
        <v>4415.0</v>
      </c>
      <c r="B302" s="30">
        <v>2014.0</v>
      </c>
      <c r="C302" s="5">
        <v>7.0</v>
      </c>
      <c r="D302" s="6">
        <v>17.0</v>
      </c>
      <c r="E302" s="7">
        <v>5.0</v>
      </c>
      <c r="F302" s="8">
        <v>23.0</v>
      </c>
      <c r="G302" s="9">
        <v>76.0</v>
      </c>
      <c r="H302" s="10">
        <v>11.0</v>
      </c>
      <c r="I302" s="11">
        <v>8.0</v>
      </c>
      <c r="J302" s="12">
        <v>2.0</v>
      </c>
      <c r="K302" s="61">
        <v>24.0</v>
      </c>
      <c r="L302" s="62">
        <f t="shared" si="1"/>
        <v>23</v>
      </c>
      <c r="M302" s="63">
        <f t="shared" si="2"/>
        <v>23</v>
      </c>
      <c r="N302" s="63">
        <f t="shared" si="3"/>
        <v>8</v>
      </c>
      <c r="O302" s="63">
        <f t="shared" si="4"/>
        <v>11</v>
      </c>
      <c r="P302" s="63">
        <f t="shared" si="5"/>
        <v>14</v>
      </c>
      <c r="Q302" s="64">
        <f t="shared" si="6"/>
        <v>0.7419354839</v>
      </c>
      <c r="R302" s="64">
        <f t="shared" si="7"/>
        <v>0.44</v>
      </c>
      <c r="S302" s="65">
        <f t="shared" si="8"/>
        <v>0.6071428571</v>
      </c>
      <c r="T302" s="65">
        <f t="shared" si="9"/>
        <v>0.5535714286</v>
      </c>
      <c r="U302" s="66">
        <f t="shared" si="10"/>
        <v>0.6216216216</v>
      </c>
      <c r="V302" s="27">
        <f t="shared" si="11"/>
        <v>0.62602204</v>
      </c>
      <c r="W302" s="27">
        <f t="shared" si="12"/>
        <v>0.5359890981</v>
      </c>
      <c r="X302" s="27">
        <f t="shared" si="13"/>
        <v>-0.807385145</v>
      </c>
      <c r="Y302" s="27">
        <f t="shared" si="14"/>
        <v>-0.09862770379</v>
      </c>
      <c r="Z302" s="27">
        <f t="shared" si="15"/>
        <v>1.421581347</v>
      </c>
      <c r="AA302" s="27">
        <f t="shared" si="16"/>
        <v>-0.492047462</v>
      </c>
      <c r="AB302" s="27"/>
    </row>
    <row r="303">
      <c r="A303" s="29">
        <v>4417.0</v>
      </c>
      <c r="B303" s="30">
        <v>2780.0</v>
      </c>
      <c r="C303" s="5">
        <v>30.0</v>
      </c>
      <c r="D303" s="6">
        <v>39.0</v>
      </c>
      <c r="E303" s="7">
        <v>29.0</v>
      </c>
      <c r="F303" s="8">
        <v>98.0</v>
      </c>
      <c r="G303" s="9">
        <v>178.0</v>
      </c>
      <c r="H303" s="10">
        <v>57.0</v>
      </c>
      <c r="I303" s="11">
        <v>34.0</v>
      </c>
      <c r="J303" s="12">
        <v>32.0</v>
      </c>
      <c r="K303" s="61">
        <v>62.0</v>
      </c>
      <c r="L303" s="62">
        <f t="shared" si="1"/>
        <v>98</v>
      </c>
      <c r="M303" s="63">
        <f t="shared" si="2"/>
        <v>98</v>
      </c>
      <c r="N303" s="63">
        <f t="shared" si="3"/>
        <v>34</v>
      </c>
      <c r="O303" s="63">
        <f t="shared" si="4"/>
        <v>57</v>
      </c>
      <c r="P303" s="63">
        <f t="shared" si="5"/>
        <v>91</v>
      </c>
      <c r="Q303" s="64">
        <f t="shared" si="6"/>
        <v>0.7424242424</v>
      </c>
      <c r="R303" s="64">
        <f t="shared" si="7"/>
        <v>0.3851351351</v>
      </c>
      <c r="S303" s="65">
        <f t="shared" si="8"/>
        <v>0.5535714286</v>
      </c>
      <c r="T303" s="65">
        <f t="shared" si="9"/>
        <v>0.4714285714</v>
      </c>
      <c r="U303" s="66">
        <f t="shared" si="10"/>
        <v>0.5185185185</v>
      </c>
      <c r="V303" s="27">
        <f t="shared" si="11"/>
        <v>0.5190680236</v>
      </c>
      <c r="W303" s="27">
        <f t="shared" si="12"/>
        <v>0.4564552319</v>
      </c>
      <c r="X303" s="27">
        <f t="shared" si="13"/>
        <v>-0.7361452792</v>
      </c>
      <c r="Y303" s="27">
        <f t="shared" si="14"/>
        <v>-0.07658151118</v>
      </c>
      <c r="Z303" s="27">
        <f t="shared" si="15"/>
        <v>1.181781725</v>
      </c>
      <c r="AA303" s="27">
        <f t="shared" si="16"/>
        <v>-0.3729540489</v>
      </c>
      <c r="AB303" s="27"/>
    </row>
    <row r="304">
      <c r="A304" s="29">
        <v>4421.0</v>
      </c>
      <c r="B304" s="30">
        <v>2298.0</v>
      </c>
      <c r="C304" s="5">
        <v>41.0</v>
      </c>
      <c r="D304" s="6">
        <v>38.0</v>
      </c>
      <c r="E304" s="7">
        <v>28.0</v>
      </c>
      <c r="F304" s="8">
        <v>61.0</v>
      </c>
      <c r="G304" s="9">
        <v>139.0</v>
      </c>
      <c r="H304" s="10">
        <v>40.0</v>
      </c>
      <c r="I304" s="11">
        <v>23.0</v>
      </c>
      <c r="J304" s="12">
        <v>20.0</v>
      </c>
      <c r="K304" s="61">
        <v>78.0</v>
      </c>
      <c r="L304" s="62">
        <f t="shared" si="1"/>
        <v>60</v>
      </c>
      <c r="M304" s="63">
        <f t="shared" si="2"/>
        <v>61</v>
      </c>
      <c r="N304" s="63">
        <f t="shared" si="3"/>
        <v>23</v>
      </c>
      <c r="O304" s="63">
        <f t="shared" si="4"/>
        <v>40</v>
      </c>
      <c r="P304" s="63">
        <f t="shared" si="5"/>
        <v>89</v>
      </c>
      <c r="Q304" s="64">
        <f t="shared" si="6"/>
        <v>0.7261904762</v>
      </c>
      <c r="R304" s="64">
        <f t="shared" si="7"/>
        <v>0.3100775194</v>
      </c>
      <c r="S304" s="65">
        <f t="shared" si="8"/>
        <v>0.4741784038</v>
      </c>
      <c r="T304" s="65">
        <f t="shared" si="9"/>
        <v>0.3943661972</v>
      </c>
      <c r="U304" s="66">
        <f t="shared" si="10"/>
        <v>0.4066666667</v>
      </c>
      <c r="V304" s="27">
        <f t="shared" si="11"/>
        <v>0.3956171238</v>
      </c>
      <c r="W304" s="27">
        <f t="shared" si="12"/>
        <v>0.3818404843</v>
      </c>
      <c r="X304" s="27">
        <f t="shared" si="13"/>
        <v>-0.6305675752</v>
      </c>
      <c r="Y304" s="27">
        <f t="shared" si="14"/>
        <v>-0.05487516237</v>
      </c>
      <c r="Z304" s="27">
        <f t="shared" si="15"/>
        <v>0.8671085665</v>
      </c>
      <c r="AA304" s="27">
        <f t="shared" si="16"/>
        <v>-0.2344010954</v>
      </c>
      <c r="AB304" s="27"/>
    </row>
    <row r="305">
      <c r="A305" s="29">
        <v>4422.0</v>
      </c>
      <c r="B305" s="30">
        <v>2440.0</v>
      </c>
      <c r="C305" s="5">
        <v>18.0</v>
      </c>
      <c r="D305" s="6">
        <v>33.0</v>
      </c>
      <c r="E305" s="7">
        <v>28.0</v>
      </c>
      <c r="F305" s="8">
        <v>52.0</v>
      </c>
      <c r="G305" s="9">
        <v>125.0</v>
      </c>
      <c r="H305" s="10">
        <v>40.0</v>
      </c>
      <c r="I305" s="11">
        <v>30.0</v>
      </c>
      <c r="J305" s="12">
        <v>14.0</v>
      </c>
      <c r="K305" s="61">
        <v>78.0</v>
      </c>
      <c r="L305" s="62">
        <f t="shared" si="1"/>
        <v>52</v>
      </c>
      <c r="M305" s="63">
        <f t="shared" si="2"/>
        <v>52</v>
      </c>
      <c r="N305" s="63">
        <f t="shared" si="3"/>
        <v>30</v>
      </c>
      <c r="O305" s="63">
        <f t="shared" si="4"/>
        <v>40</v>
      </c>
      <c r="P305" s="63">
        <f t="shared" si="5"/>
        <v>60</v>
      </c>
      <c r="Q305" s="64">
        <f t="shared" si="6"/>
        <v>0.6341463415</v>
      </c>
      <c r="R305" s="64">
        <f t="shared" si="7"/>
        <v>0.4</v>
      </c>
      <c r="S305" s="65">
        <f t="shared" si="8"/>
        <v>0.5054945055</v>
      </c>
      <c r="T305" s="65">
        <f t="shared" si="9"/>
        <v>0.4505494505</v>
      </c>
      <c r="U305" s="66">
        <f t="shared" si="10"/>
        <v>0.4642857143</v>
      </c>
      <c r="V305" s="27">
        <f t="shared" si="11"/>
        <v>0.4651517106</v>
      </c>
      <c r="W305" s="27">
        <f t="shared" si="12"/>
        <v>0.436239266</v>
      </c>
      <c r="X305" s="27">
        <f t="shared" si="13"/>
        <v>-0.6722120664</v>
      </c>
      <c r="Y305" s="27">
        <f t="shared" si="14"/>
        <v>-0.06683335593</v>
      </c>
      <c r="Z305" s="27">
        <f t="shared" si="15"/>
        <v>0.9854232728</v>
      </c>
      <c r="AA305" s="27">
        <f t="shared" si="16"/>
        <v>-0.283977312</v>
      </c>
      <c r="AB305" s="27"/>
    </row>
    <row r="306">
      <c r="A306" s="29">
        <v>4423.0</v>
      </c>
      <c r="B306" s="30">
        <v>3301.0</v>
      </c>
      <c r="C306" s="5">
        <v>34.0</v>
      </c>
      <c r="D306" s="6">
        <v>40.0</v>
      </c>
      <c r="E306" s="7">
        <v>20.0</v>
      </c>
      <c r="F306" s="8">
        <v>100.0</v>
      </c>
      <c r="G306" s="9">
        <v>163.0</v>
      </c>
      <c r="H306" s="10">
        <v>51.0</v>
      </c>
      <c r="I306" s="11">
        <v>46.0</v>
      </c>
      <c r="J306" s="12">
        <v>36.0</v>
      </c>
      <c r="K306" s="61">
        <v>95.0</v>
      </c>
      <c r="L306" s="62">
        <f t="shared" si="1"/>
        <v>100</v>
      </c>
      <c r="M306" s="63">
        <f t="shared" si="2"/>
        <v>100</v>
      </c>
      <c r="N306" s="63">
        <f t="shared" si="3"/>
        <v>46</v>
      </c>
      <c r="O306" s="63">
        <f t="shared" si="4"/>
        <v>51</v>
      </c>
      <c r="P306" s="63">
        <f t="shared" si="5"/>
        <v>90</v>
      </c>
      <c r="Q306" s="64">
        <f t="shared" si="6"/>
        <v>0.6849315068</v>
      </c>
      <c r="R306" s="64">
        <f t="shared" si="7"/>
        <v>0.3617021277</v>
      </c>
      <c r="S306" s="65">
        <f t="shared" si="8"/>
        <v>0.5261324042</v>
      </c>
      <c r="T306" s="65">
        <f t="shared" si="9"/>
        <v>0.5087108014</v>
      </c>
      <c r="U306" s="66">
        <f t="shared" si="10"/>
        <v>0.5263157895</v>
      </c>
      <c r="V306" s="27">
        <f t="shared" si="11"/>
        <v>0.5281981799</v>
      </c>
      <c r="W306" s="27">
        <f t="shared" si="12"/>
        <v>0.4925533175</v>
      </c>
      <c r="X306" s="27">
        <f t="shared" si="13"/>
        <v>-0.6996565675</v>
      </c>
      <c r="Y306" s="27">
        <f t="shared" si="14"/>
        <v>-0.07854171406</v>
      </c>
      <c r="Z306" s="27">
        <f t="shared" si="15"/>
        <v>1.067529874</v>
      </c>
      <c r="AA306" s="27">
        <f t="shared" si="16"/>
        <v>-0.320198636</v>
      </c>
      <c r="AB306" s="27"/>
    </row>
    <row r="307">
      <c r="A307" s="29">
        <v>4501.0</v>
      </c>
      <c r="B307" s="30">
        <v>2884.0</v>
      </c>
      <c r="C307" s="5">
        <v>24.0</v>
      </c>
      <c r="D307" s="6">
        <v>51.0</v>
      </c>
      <c r="E307" s="7">
        <v>17.0</v>
      </c>
      <c r="F307" s="8">
        <v>75.0</v>
      </c>
      <c r="G307" s="9">
        <v>177.0</v>
      </c>
      <c r="H307" s="10">
        <v>44.0</v>
      </c>
      <c r="I307" s="11">
        <v>35.0</v>
      </c>
      <c r="J307" s="12">
        <v>15.0</v>
      </c>
      <c r="K307" s="61">
        <v>73.0</v>
      </c>
      <c r="L307" s="62">
        <f t="shared" si="1"/>
        <v>75</v>
      </c>
      <c r="M307" s="63">
        <f t="shared" si="2"/>
        <v>75</v>
      </c>
      <c r="N307" s="63">
        <f t="shared" si="3"/>
        <v>35</v>
      </c>
      <c r="O307" s="63">
        <f t="shared" si="4"/>
        <v>44</v>
      </c>
      <c r="P307" s="63">
        <f t="shared" si="5"/>
        <v>56</v>
      </c>
      <c r="Q307" s="64">
        <f t="shared" si="6"/>
        <v>0.6818181818</v>
      </c>
      <c r="R307" s="64">
        <f t="shared" si="7"/>
        <v>0.44</v>
      </c>
      <c r="S307" s="65">
        <f t="shared" si="8"/>
        <v>0.5666666667</v>
      </c>
      <c r="T307" s="65">
        <f t="shared" si="9"/>
        <v>0.5238095238</v>
      </c>
      <c r="U307" s="66">
        <f t="shared" si="10"/>
        <v>0.572519084</v>
      </c>
      <c r="V307" s="27">
        <f t="shared" si="11"/>
        <v>0.57132395</v>
      </c>
      <c r="W307" s="27">
        <f t="shared" si="12"/>
        <v>0.5071724799</v>
      </c>
      <c r="X307" s="27">
        <f t="shared" si="13"/>
        <v>-0.7535594686</v>
      </c>
      <c r="Y307" s="27">
        <f t="shared" si="14"/>
        <v>-0.08710346313</v>
      </c>
      <c r="Z307" s="27">
        <f t="shared" si="15"/>
        <v>1.238355306</v>
      </c>
      <c r="AA307" s="27">
        <f t="shared" si="16"/>
        <v>-0.4000528106</v>
      </c>
      <c r="AB307" s="27"/>
    </row>
    <row r="308">
      <c r="A308" s="29">
        <v>4502.0</v>
      </c>
      <c r="B308" s="30">
        <v>1124.0</v>
      </c>
      <c r="C308" s="5">
        <v>7.0</v>
      </c>
      <c r="D308" s="6">
        <v>15.0</v>
      </c>
      <c r="E308" s="7">
        <v>7.0</v>
      </c>
      <c r="F308" s="8">
        <v>35.0</v>
      </c>
      <c r="G308" s="9">
        <v>62.0</v>
      </c>
      <c r="H308" s="10">
        <v>33.0</v>
      </c>
      <c r="I308" s="11">
        <v>9.0</v>
      </c>
      <c r="J308" s="12">
        <v>12.0</v>
      </c>
      <c r="K308" s="61">
        <v>26.0</v>
      </c>
      <c r="L308" s="62">
        <f t="shared" si="1"/>
        <v>35</v>
      </c>
      <c r="M308" s="63">
        <f t="shared" si="2"/>
        <v>35</v>
      </c>
      <c r="N308" s="63">
        <f t="shared" si="3"/>
        <v>9</v>
      </c>
      <c r="O308" s="63">
        <f t="shared" si="4"/>
        <v>33</v>
      </c>
      <c r="P308" s="63">
        <f t="shared" si="5"/>
        <v>26</v>
      </c>
      <c r="Q308" s="64">
        <f t="shared" si="6"/>
        <v>0.7954545455</v>
      </c>
      <c r="R308" s="64">
        <f t="shared" si="7"/>
        <v>0.5593220339</v>
      </c>
      <c r="S308" s="65">
        <f t="shared" si="8"/>
        <v>0.6601941748</v>
      </c>
      <c r="T308" s="65">
        <f t="shared" si="9"/>
        <v>0.427184466</v>
      </c>
      <c r="U308" s="66">
        <f t="shared" si="10"/>
        <v>0.5737704918</v>
      </c>
      <c r="V308" s="27">
        <f t="shared" si="11"/>
        <v>0.5676721632</v>
      </c>
      <c r="W308" s="27">
        <f t="shared" si="12"/>
        <v>0.4136163914</v>
      </c>
      <c r="X308" s="27">
        <f t="shared" si="13"/>
        <v>-0.8779333615</v>
      </c>
      <c r="Y308" s="27">
        <f t="shared" si="14"/>
        <v>-0.08276019496</v>
      </c>
      <c r="Z308" s="27">
        <f t="shared" si="15"/>
        <v>1.68086685</v>
      </c>
      <c r="AA308" s="27">
        <f t="shared" si="16"/>
        <v>-0.6326294277</v>
      </c>
      <c r="AB308" s="27"/>
    </row>
    <row r="309">
      <c r="A309" s="29">
        <v>4504.0</v>
      </c>
      <c r="B309" s="30">
        <v>2024.0</v>
      </c>
      <c r="C309" s="5">
        <v>9.0</v>
      </c>
      <c r="D309" s="6">
        <v>33.0</v>
      </c>
      <c r="E309" s="7">
        <v>17.0</v>
      </c>
      <c r="F309" s="8">
        <v>48.0</v>
      </c>
      <c r="G309" s="9">
        <v>107.0</v>
      </c>
      <c r="H309" s="10">
        <v>32.0</v>
      </c>
      <c r="I309" s="11">
        <v>18.0</v>
      </c>
      <c r="J309" s="12">
        <v>21.0</v>
      </c>
      <c r="K309" s="61">
        <v>47.0</v>
      </c>
      <c r="L309" s="62">
        <f t="shared" si="1"/>
        <v>48</v>
      </c>
      <c r="M309" s="63">
        <f t="shared" si="2"/>
        <v>48</v>
      </c>
      <c r="N309" s="63">
        <f t="shared" si="3"/>
        <v>18</v>
      </c>
      <c r="O309" s="63">
        <f t="shared" si="4"/>
        <v>32</v>
      </c>
      <c r="P309" s="63">
        <f t="shared" si="5"/>
        <v>47</v>
      </c>
      <c r="Q309" s="64">
        <f t="shared" si="6"/>
        <v>0.7272727273</v>
      </c>
      <c r="R309" s="64">
        <f t="shared" si="7"/>
        <v>0.4050632911</v>
      </c>
      <c r="S309" s="65">
        <f t="shared" si="8"/>
        <v>0.5517241379</v>
      </c>
      <c r="T309" s="65">
        <f t="shared" si="9"/>
        <v>0.4551724138</v>
      </c>
      <c r="U309" s="66">
        <f t="shared" si="10"/>
        <v>0.5052631579</v>
      </c>
      <c r="V309" s="27">
        <f t="shared" si="11"/>
        <v>0.5045193153</v>
      </c>
      <c r="W309" s="27">
        <f t="shared" si="12"/>
        <v>0.4407153964</v>
      </c>
      <c r="X309" s="27">
        <f t="shared" si="13"/>
        <v>-0.7336887321</v>
      </c>
      <c r="Y309" s="27">
        <f t="shared" si="14"/>
        <v>-0.07369402602</v>
      </c>
      <c r="Z309" s="27">
        <f t="shared" si="15"/>
        <v>1.173907577</v>
      </c>
      <c r="AA309" s="27">
        <f t="shared" si="16"/>
        <v>-0.3692328055</v>
      </c>
      <c r="AB309" s="27"/>
    </row>
    <row r="310">
      <c r="A310" s="29">
        <v>4505.0</v>
      </c>
      <c r="B310" s="30">
        <v>1501.0</v>
      </c>
      <c r="C310" s="5">
        <v>11.0</v>
      </c>
      <c r="D310" s="6">
        <v>18.0</v>
      </c>
      <c r="E310" s="7">
        <v>9.0</v>
      </c>
      <c r="F310" s="8">
        <v>32.0</v>
      </c>
      <c r="G310" s="9">
        <v>84.0</v>
      </c>
      <c r="H310" s="10">
        <v>19.0</v>
      </c>
      <c r="I310" s="11">
        <v>22.0</v>
      </c>
      <c r="J310" s="12">
        <v>5.0</v>
      </c>
      <c r="K310" s="61">
        <v>26.0</v>
      </c>
      <c r="L310" s="62">
        <f t="shared" si="1"/>
        <v>32</v>
      </c>
      <c r="M310" s="63">
        <f t="shared" si="2"/>
        <v>32</v>
      </c>
      <c r="N310" s="63">
        <f t="shared" si="3"/>
        <v>22</v>
      </c>
      <c r="O310" s="63">
        <f t="shared" si="4"/>
        <v>19</v>
      </c>
      <c r="P310" s="63">
        <f t="shared" si="5"/>
        <v>25</v>
      </c>
      <c r="Q310" s="64">
        <f t="shared" si="6"/>
        <v>0.5925925926</v>
      </c>
      <c r="R310" s="64">
        <f t="shared" si="7"/>
        <v>0.4318181818</v>
      </c>
      <c r="S310" s="65">
        <f t="shared" si="8"/>
        <v>0.5204081633</v>
      </c>
      <c r="T310" s="65">
        <f t="shared" si="9"/>
        <v>0.5510204082</v>
      </c>
      <c r="U310" s="66">
        <f t="shared" si="10"/>
        <v>0.5614035088</v>
      </c>
      <c r="V310" s="27">
        <f t="shared" si="11"/>
        <v>0.5584044621</v>
      </c>
      <c r="W310" s="27">
        <f t="shared" si="12"/>
        <v>0.5335191023</v>
      </c>
      <c r="X310" s="27">
        <f t="shared" si="13"/>
        <v>-0.69204441</v>
      </c>
      <c r="Y310" s="27">
        <f t="shared" si="14"/>
        <v>-0.08414845563</v>
      </c>
      <c r="Z310" s="27">
        <f t="shared" si="15"/>
        <v>1.044427112</v>
      </c>
      <c r="AA310" s="27">
        <f t="shared" si="16"/>
        <v>-0.3098607924</v>
      </c>
      <c r="AB310" s="27"/>
    </row>
    <row r="311">
      <c r="A311" s="29">
        <v>4506.0</v>
      </c>
      <c r="B311" s="30">
        <v>1406.0</v>
      </c>
      <c r="C311" s="5">
        <v>13.0</v>
      </c>
      <c r="D311" s="6">
        <v>23.0</v>
      </c>
      <c r="E311" s="7">
        <v>21.0</v>
      </c>
      <c r="F311" s="8">
        <v>25.0</v>
      </c>
      <c r="G311" s="9">
        <v>70.0</v>
      </c>
      <c r="H311" s="10">
        <v>29.0</v>
      </c>
      <c r="I311" s="11">
        <v>17.0</v>
      </c>
      <c r="J311" s="12">
        <v>18.0</v>
      </c>
      <c r="K311" s="61">
        <v>38.0</v>
      </c>
      <c r="L311" s="62">
        <f t="shared" si="1"/>
        <v>25</v>
      </c>
      <c r="M311" s="63">
        <f t="shared" si="2"/>
        <v>25</v>
      </c>
      <c r="N311" s="63">
        <f t="shared" si="3"/>
        <v>17</v>
      </c>
      <c r="O311" s="63">
        <f t="shared" si="4"/>
        <v>29</v>
      </c>
      <c r="P311" s="63">
        <f t="shared" si="5"/>
        <v>52</v>
      </c>
      <c r="Q311" s="64">
        <f t="shared" si="6"/>
        <v>0.5952380952</v>
      </c>
      <c r="R311" s="64">
        <f t="shared" si="7"/>
        <v>0.3580246914</v>
      </c>
      <c r="S311" s="65">
        <f t="shared" si="8"/>
        <v>0.4390243902</v>
      </c>
      <c r="T311" s="65">
        <f t="shared" si="9"/>
        <v>0.3414634146</v>
      </c>
      <c r="U311" s="66">
        <f t="shared" si="10"/>
        <v>0.3246753247</v>
      </c>
      <c r="V311" s="27">
        <f t="shared" si="11"/>
        <v>0.3265870604</v>
      </c>
      <c r="W311" s="27">
        <f t="shared" si="12"/>
        <v>0.3306179803</v>
      </c>
      <c r="X311" s="27">
        <f t="shared" si="13"/>
        <v>-0.5838193875</v>
      </c>
      <c r="Y311" s="27">
        <f t="shared" si="14"/>
        <v>-0.04399134016</v>
      </c>
      <c r="Z311" s="27">
        <f t="shared" si="15"/>
        <v>0.7433053058</v>
      </c>
      <c r="AA311" s="27">
        <f t="shared" si="16"/>
        <v>-0.1860374042</v>
      </c>
      <c r="AB311" s="27"/>
    </row>
    <row r="312">
      <c r="A312" s="29">
        <v>4508.0</v>
      </c>
      <c r="B312" s="30">
        <v>2926.0</v>
      </c>
      <c r="C312" s="5">
        <v>12.0</v>
      </c>
      <c r="D312" s="6">
        <v>34.0</v>
      </c>
      <c r="E312" s="7">
        <v>7.0</v>
      </c>
      <c r="F312" s="8">
        <v>65.0</v>
      </c>
      <c r="G312" s="9">
        <v>143.0</v>
      </c>
      <c r="H312" s="10">
        <v>48.0</v>
      </c>
      <c r="I312" s="11">
        <v>15.0</v>
      </c>
      <c r="J312" s="12">
        <v>19.0</v>
      </c>
      <c r="K312" s="61">
        <v>65.0</v>
      </c>
      <c r="L312" s="62">
        <f t="shared" si="1"/>
        <v>65</v>
      </c>
      <c r="M312" s="63">
        <f t="shared" si="2"/>
        <v>65</v>
      </c>
      <c r="N312" s="63">
        <f t="shared" si="3"/>
        <v>15</v>
      </c>
      <c r="O312" s="63">
        <f t="shared" si="4"/>
        <v>48</v>
      </c>
      <c r="P312" s="63">
        <f t="shared" si="5"/>
        <v>38</v>
      </c>
      <c r="Q312" s="64">
        <f t="shared" si="6"/>
        <v>0.8125</v>
      </c>
      <c r="R312" s="64">
        <f t="shared" si="7"/>
        <v>0.5581395349</v>
      </c>
      <c r="S312" s="65">
        <f t="shared" si="8"/>
        <v>0.6807228916</v>
      </c>
      <c r="T312" s="65">
        <f t="shared" si="9"/>
        <v>0.4819277108</v>
      </c>
      <c r="U312" s="66">
        <f t="shared" si="10"/>
        <v>0.6310679612</v>
      </c>
      <c r="V312" s="27">
        <f t="shared" si="11"/>
        <v>0.625157892</v>
      </c>
      <c r="W312" s="27">
        <f t="shared" si="12"/>
        <v>0.4666209016</v>
      </c>
      <c r="X312" s="27">
        <f t="shared" si="13"/>
        <v>-0.9052326714</v>
      </c>
      <c r="Y312" s="27">
        <f t="shared" si="14"/>
        <v>-0.09626903527</v>
      </c>
      <c r="Z312" s="27">
        <f t="shared" si="15"/>
        <v>1.787025077</v>
      </c>
      <c r="AA312" s="27">
        <f t="shared" si="16"/>
        <v>-0.6934982863</v>
      </c>
      <c r="AB312" s="27"/>
    </row>
    <row r="313">
      <c r="A313" s="29">
        <v>4512.0</v>
      </c>
      <c r="B313" s="30">
        <v>2848.0</v>
      </c>
      <c r="C313" s="5">
        <v>36.0</v>
      </c>
      <c r="D313" s="6">
        <v>47.0</v>
      </c>
      <c r="E313" s="7">
        <v>27.0</v>
      </c>
      <c r="F313" s="8">
        <v>78.0</v>
      </c>
      <c r="G313" s="9">
        <v>145.0</v>
      </c>
      <c r="H313" s="10">
        <v>57.0</v>
      </c>
      <c r="I313" s="11">
        <v>19.0</v>
      </c>
      <c r="J313" s="12">
        <v>30.0</v>
      </c>
      <c r="K313" s="61">
        <v>70.0</v>
      </c>
      <c r="L313" s="62">
        <f t="shared" si="1"/>
        <v>77</v>
      </c>
      <c r="M313" s="63">
        <f t="shared" si="2"/>
        <v>78</v>
      </c>
      <c r="N313" s="63">
        <f t="shared" si="3"/>
        <v>19</v>
      </c>
      <c r="O313" s="63">
        <f t="shared" si="4"/>
        <v>57</v>
      </c>
      <c r="P313" s="63">
        <f t="shared" si="5"/>
        <v>93</v>
      </c>
      <c r="Q313" s="64">
        <f t="shared" si="6"/>
        <v>0.8041237113</v>
      </c>
      <c r="R313" s="64">
        <f t="shared" si="7"/>
        <v>0.38</v>
      </c>
      <c r="S313" s="65">
        <f t="shared" si="8"/>
        <v>0.5465587045</v>
      </c>
      <c r="T313" s="65">
        <f t="shared" si="9"/>
        <v>0.3927125506</v>
      </c>
      <c r="U313" s="66">
        <f t="shared" si="10"/>
        <v>0.4561403509</v>
      </c>
      <c r="V313" s="27">
        <f t="shared" si="11"/>
        <v>0.450015776</v>
      </c>
      <c r="W313" s="27">
        <f t="shared" si="12"/>
        <v>0.3802393602</v>
      </c>
      <c r="X313" s="27">
        <f t="shared" si="13"/>
        <v>-0.7268196828</v>
      </c>
      <c r="Y313" s="27">
        <f t="shared" si="14"/>
        <v>-0.0629862803</v>
      </c>
      <c r="Z313" s="27">
        <f t="shared" si="15"/>
        <v>1.152029411</v>
      </c>
      <c r="AA313" s="27">
        <f t="shared" si="16"/>
        <v>-0.358958938</v>
      </c>
      <c r="AB313" s="27"/>
    </row>
    <row r="314">
      <c r="A314" s="29">
        <v>4528.0</v>
      </c>
      <c r="B314" s="30">
        <v>1841.0</v>
      </c>
      <c r="C314" s="5">
        <v>10.0</v>
      </c>
      <c r="D314" s="6">
        <v>17.0</v>
      </c>
      <c r="E314" s="7">
        <v>6.0</v>
      </c>
      <c r="F314" s="8">
        <v>42.0</v>
      </c>
      <c r="G314" s="9">
        <v>90.0</v>
      </c>
      <c r="H314" s="10">
        <v>21.0</v>
      </c>
      <c r="I314" s="11">
        <v>15.0</v>
      </c>
      <c r="J314" s="12">
        <v>6.0</v>
      </c>
      <c r="K314" s="61">
        <v>33.0</v>
      </c>
      <c r="L314" s="62">
        <f t="shared" si="1"/>
        <v>42</v>
      </c>
      <c r="M314" s="63">
        <f t="shared" si="2"/>
        <v>42</v>
      </c>
      <c r="N314" s="63">
        <f t="shared" si="3"/>
        <v>15</v>
      </c>
      <c r="O314" s="63">
        <f t="shared" si="4"/>
        <v>21</v>
      </c>
      <c r="P314" s="63">
        <f t="shared" si="5"/>
        <v>22</v>
      </c>
      <c r="Q314" s="64">
        <f t="shared" si="6"/>
        <v>0.7368421053</v>
      </c>
      <c r="R314" s="64">
        <f t="shared" si="7"/>
        <v>0.488372093</v>
      </c>
      <c r="S314" s="65">
        <f t="shared" si="8"/>
        <v>0.63</v>
      </c>
      <c r="T314" s="65">
        <f t="shared" si="9"/>
        <v>0.57</v>
      </c>
      <c r="U314" s="66">
        <f t="shared" si="10"/>
        <v>0.65625</v>
      </c>
      <c r="V314" s="27">
        <f t="shared" si="11"/>
        <v>0.6561435952</v>
      </c>
      <c r="W314" s="27">
        <f t="shared" si="12"/>
        <v>0.5518958714</v>
      </c>
      <c r="X314" s="27">
        <f t="shared" si="13"/>
        <v>-0.837780821</v>
      </c>
      <c r="Y314" s="27">
        <f t="shared" si="14"/>
        <v>-0.105377956</v>
      </c>
      <c r="Z314" s="27">
        <f t="shared" si="15"/>
        <v>1.530632868</v>
      </c>
      <c r="AA314" s="27">
        <f t="shared" si="16"/>
        <v>-0.5497382736</v>
      </c>
      <c r="AB314" s="27"/>
    </row>
    <row r="315">
      <c r="A315" s="29">
        <v>4529.0</v>
      </c>
      <c r="B315" s="30">
        <v>2399.0</v>
      </c>
      <c r="C315" s="5">
        <v>13.0</v>
      </c>
      <c r="D315" s="6">
        <v>25.0</v>
      </c>
      <c r="E315" s="7">
        <v>6.0</v>
      </c>
      <c r="F315" s="8">
        <v>20.0</v>
      </c>
      <c r="G315" s="9">
        <v>67.0</v>
      </c>
      <c r="H315" s="10">
        <v>22.0</v>
      </c>
      <c r="I315" s="11">
        <v>11.0</v>
      </c>
      <c r="J315" s="12">
        <v>12.0</v>
      </c>
      <c r="K315" s="61">
        <v>40.0</v>
      </c>
      <c r="L315" s="62">
        <f t="shared" si="1"/>
        <v>20</v>
      </c>
      <c r="M315" s="63">
        <f t="shared" si="2"/>
        <v>20</v>
      </c>
      <c r="N315" s="63">
        <f t="shared" si="3"/>
        <v>11</v>
      </c>
      <c r="O315" s="63">
        <f t="shared" si="4"/>
        <v>22</v>
      </c>
      <c r="P315" s="63">
        <f t="shared" si="5"/>
        <v>31</v>
      </c>
      <c r="Q315" s="64">
        <f t="shared" si="6"/>
        <v>0.6451612903</v>
      </c>
      <c r="R315" s="64">
        <f t="shared" si="7"/>
        <v>0.4150943396</v>
      </c>
      <c r="S315" s="65">
        <f t="shared" si="8"/>
        <v>0.5</v>
      </c>
      <c r="T315" s="65">
        <f t="shared" si="9"/>
        <v>0.369047619</v>
      </c>
      <c r="U315" s="66">
        <f t="shared" si="10"/>
        <v>0.3921568627</v>
      </c>
      <c r="V315" s="27">
        <f t="shared" si="11"/>
        <v>0.3940839966</v>
      </c>
      <c r="W315" s="27">
        <f t="shared" si="12"/>
        <v>0.3573260654</v>
      </c>
      <c r="X315" s="27">
        <f t="shared" si="13"/>
        <v>-0.6649054135</v>
      </c>
      <c r="Y315" s="27">
        <f t="shared" si="14"/>
        <v>-0.05414854326</v>
      </c>
      <c r="Z315" s="27">
        <f t="shared" si="15"/>
        <v>0.964117453</v>
      </c>
      <c r="AA315" s="27">
        <f t="shared" si="16"/>
        <v>-0.2748174711</v>
      </c>
      <c r="AB315" s="27"/>
    </row>
    <row r="316">
      <c r="A316" s="29">
        <v>4541.0</v>
      </c>
      <c r="B316" s="30">
        <v>3526.0</v>
      </c>
      <c r="C316" s="5">
        <v>10.0</v>
      </c>
      <c r="D316" s="6">
        <v>25.0</v>
      </c>
      <c r="E316" s="7">
        <v>18.0</v>
      </c>
      <c r="F316" s="8">
        <v>53.0</v>
      </c>
      <c r="G316" s="9">
        <v>119.0</v>
      </c>
      <c r="H316" s="10">
        <v>35.0</v>
      </c>
      <c r="I316" s="11">
        <v>23.0</v>
      </c>
      <c r="J316" s="12">
        <v>15.0</v>
      </c>
      <c r="K316" s="61">
        <v>66.0</v>
      </c>
      <c r="L316" s="62">
        <f t="shared" si="1"/>
        <v>53</v>
      </c>
      <c r="M316" s="63">
        <f t="shared" si="2"/>
        <v>53</v>
      </c>
      <c r="N316" s="63">
        <f t="shared" si="3"/>
        <v>23</v>
      </c>
      <c r="O316" s="63">
        <f t="shared" si="4"/>
        <v>35</v>
      </c>
      <c r="P316" s="63">
        <f t="shared" si="5"/>
        <v>43</v>
      </c>
      <c r="Q316" s="64">
        <f t="shared" si="6"/>
        <v>0.6973684211</v>
      </c>
      <c r="R316" s="64">
        <f t="shared" si="7"/>
        <v>0.4487179487</v>
      </c>
      <c r="S316" s="65">
        <f t="shared" si="8"/>
        <v>0.5714285714</v>
      </c>
      <c r="T316" s="65">
        <f t="shared" si="9"/>
        <v>0.4935064935</v>
      </c>
      <c r="U316" s="66">
        <f t="shared" si="10"/>
        <v>0.5520833333</v>
      </c>
      <c r="V316" s="27">
        <f t="shared" si="11"/>
        <v>0.5507301763</v>
      </c>
      <c r="W316" s="27">
        <f t="shared" si="12"/>
        <v>0.4778319233</v>
      </c>
      <c r="X316" s="27">
        <f t="shared" si="13"/>
        <v>-0.7598919011</v>
      </c>
      <c r="Y316" s="27">
        <f t="shared" si="14"/>
        <v>-0.08275403678</v>
      </c>
      <c r="Z316" s="27">
        <f t="shared" si="15"/>
        <v>1.259255449</v>
      </c>
      <c r="AA316" s="27">
        <f t="shared" si="16"/>
        <v>-0.4102231639</v>
      </c>
      <c r="AB316" s="27"/>
    </row>
    <row r="317">
      <c r="A317" s="29">
        <v>4543.0</v>
      </c>
      <c r="B317" s="30">
        <v>2234.0</v>
      </c>
      <c r="C317" s="5">
        <v>4.0</v>
      </c>
      <c r="D317" s="6">
        <v>27.0</v>
      </c>
      <c r="E317" s="7">
        <v>3.0</v>
      </c>
      <c r="F317" s="8">
        <v>15.0</v>
      </c>
      <c r="G317" s="9">
        <v>62.0</v>
      </c>
      <c r="H317" s="10">
        <v>8.0</v>
      </c>
      <c r="I317" s="11">
        <v>12.0</v>
      </c>
      <c r="J317" s="12">
        <v>6.0</v>
      </c>
      <c r="K317" s="61">
        <v>31.0</v>
      </c>
      <c r="L317" s="62">
        <f t="shared" si="1"/>
        <v>15</v>
      </c>
      <c r="M317" s="63">
        <f t="shared" si="2"/>
        <v>15</v>
      </c>
      <c r="N317" s="63">
        <f t="shared" si="3"/>
        <v>12</v>
      </c>
      <c r="O317" s="63">
        <f t="shared" si="4"/>
        <v>8</v>
      </c>
      <c r="P317" s="63">
        <f t="shared" si="5"/>
        <v>13</v>
      </c>
      <c r="Q317" s="64">
        <f t="shared" si="6"/>
        <v>0.5555555556</v>
      </c>
      <c r="R317" s="64">
        <f t="shared" si="7"/>
        <v>0.380952381</v>
      </c>
      <c r="S317" s="65">
        <f t="shared" si="8"/>
        <v>0.4791666667</v>
      </c>
      <c r="T317" s="65">
        <f t="shared" si="9"/>
        <v>0.5625</v>
      </c>
      <c r="U317" s="66">
        <f t="shared" si="10"/>
        <v>0.5357142857</v>
      </c>
      <c r="V317" s="27">
        <f t="shared" si="11"/>
        <v>0.5384223757</v>
      </c>
      <c r="W317" s="27">
        <f t="shared" si="12"/>
        <v>0.5446340836</v>
      </c>
      <c r="X317" s="27">
        <f t="shared" si="13"/>
        <v>-0.6372010213</v>
      </c>
      <c r="Y317" s="27">
        <f t="shared" si="14"/>
        <v>-0.07909399111</v>
      </c>
      <c r="Z317" s="27">
        <f t="shared" si="15"/>
        <v>0.8854481469</v>
      </c>
      <c r="AA317" s="27">
        <f t="shared" si="16"/>
        <v>-0.2418767485</v>
      </c>
      <c r="AB317" s="27"/>
    </row>
    <row r="318">
      <c r="A318" s="29">
        <v>4547.0</v>
      </c>
      <c r="B318" s="30">
        <v>2569.0</v>
      </c>
      <c r="C318" s="5">
        <v>8.0</v>
      </c>
      <c r="D318" s="6">
        <v>28.0</v>
      </c>
      <c r="E318" s="7">
        <v>17.0</v>
      </c>
      <c r="F318" s="8">
        <v>20.0</v>
      </c>
      <c r="G318" s="9">
        <v>120.0</v>
      </c>
      <c r="H318" s="10">
        <v>24.0</v>
      </c>
      <c r="I318" s="11">
        <v>12.0</v>
      </c>
      <c r="J318" s="12">
        <v>11.0</v>
      </c>
      <c r="K318" s="61">
        <v>54.0</v>
      </c>
      <c r="L318" s="62">
        <f t="shared" si="1"/>
        <v>20</v>
      </c>
      <c r="M318" s="63">
        <f t="shared" si="2"/>
        <v>20</v>
      </c>
      <c r="N318" s="63">
        <f t="shared" si="3"/>
        <v>12</v>
      </c>
      <c r="O318" s="63">
        <f t="shared" si="4"/>
        <v>24</v>
      </c>
      <c r="P318" s="63">
        <f t="shared" si="5"/>
        <v>36</v>
      </c>
      <c r="Q318" s="64">
        <f t="shared" si="6"/>
        <v>0.625</v>
      </c>
      <c r="R318" s="64">
        <f t="shared" si="7"/>
        <v>0.4</v>
      </c>
      <c r="S318" s="65">
        <f t="shared" si="8"/>
        <v>0.4782608696</v>
      </c>
      <c r="T318" s="65">
        <f t="shared" si="9"/>
        <v>0.347826087</v>
      </c>
      <c r="U318" s="66">
        <f t="shared" si="10"/>
        <v>0.3571428571</v>
      </c>
      <c r="V318" s="27">
        <f t="shared" si="11"/>
        <v>0.360074123</v>
      </c>
      <c r="W318" s="27">
        <f t="shared" si="12"/>
        <v>0.3367785638</v>
      </c>
      <c r="X318" s="27">
        <f t="shared" si="13"/>
        <v>-0.6359964825</v>
      </c>
      <c r="Y318" s="27">
        <f t="shared" si="14"/>
        <v>-0.04881590728</v>
      </c>
      <c r="Z318" s="27">
        <f t="shared" si="15"/>
        <v>0.882103681</v>
      </c>
      <c r="AA318" s="27">
        <f t="shared" si="16"/>
        <v>-0.2405076381</v>
      </c>
      <c r="AB318" s="27"/>
    </row>
    <row r="319">
      <c r="A319" s="29">
        <v>4548.0</v>
      </c>
      <c r="B319" s="30">
        <v>1991.0</v>
      </c>
      <c r="C319" s="5">
        <v>3.0</v>
      </c>
      <c r="D319" s="6">
        <v>13.0</v>
      </c>
      <c r="E319" s="7">
        <v>5.0</v>
      </c>
      <c r="F319" s="8">
        <v>36.0</v>
      </c>
      <c r="G319" s="9">
        <v>75.0</v>
      </c>
      <c r="H319" s="10">
        <v>10.0</v>
      </c>
      <c r="I319" s="11">
        <v>8.0</v>
      </c>
      <c r="J319" s="12">
        <v>7.0</v>
      </c>
      <c r="K319" s="61">
        <v>39.0</v>
      </c>
      <c r="L319" s="62">
        <f t="shared" si="1"/>
        <v>37</v>
      </c>
      <c r="M319" s="63">
        <f t="shared" si="2"/>
        <v>36</v>
      </c>
      <c r="N319" s="63">
        <f t="shared" si="3"/>
        <v>8</v>
      </c>
      <c r="O319" s="63">
        <f t="shared" si="4"/>
        <v>10</v>
      </c>
      <c r="P319" s="63">
        <f t="shared" si="5"/>
        <v>15</v>
      </c>
      <c r="Q319" s="64">
        <f t="shared" si="6"/>
        <v>0.8181818182</v>
      </c>
      <c r="R319" s="64">
        <f t="shared" si="7"/>
        <v>0.4</v>
      </c>
      <c r="S319" s="65">
        <f t="shared" si="8"/>
        <v>0.6666666667</v>
      </c>
      <c r="T319" s="65">
        <f t="shared" si="9"/>
        <v>0.6376811594</v>
      </c>
      <c r="U319" s="66">
        <f t="shared" si="10"/>
        <v>0.7058823529</v>
      </c>
      <c r="V319" s="27">
        <f t="shared" si="11"/>
        <v>0.7352143509</v>
      </c>
      <c r="W319" s="27">
        <f t="shared" si="12"/>
        <v>0.6174273669</v>
      </c>
      <c r="X319" s="27">
        <f t="shared" si="13"/>
        <v>-0.8865405513</v>
      </c>
      <c r="Y319" s="27">
        <f t="shared" si="14"/>
        <v>-0.124751763</v>
      </c>
      <c r="Z319" s="27">
        <f t="shared" si="15"/>
        <v>1.713986583</v>
      </c>
      <c r="AA319" s="27">
        <f t="shared" si="16"/>
        <v>-0.6514191908</v>
      </c>
      <c r="AB319" s="27"/>
    </row>
    <row r="320">
      <c r="A320" s="29">
        <v>4553.0</v>
      </c>
      <c r="B320" s="30">
        <v>1921.0</v>
      </c>
      <c r="C320" s="5">
        <v>3.0</v>
      </c>
      <c r="D320" s="6">
        <v>16.0</v>
      </c>
      <c r="E320" s="7">
        <v>4.0</v>
      </c>
      <c r="F320" s="8">
        <v>15.0</v>
      </c>
      <c r="G320" s="9">
        <v>43.0</v>
      </c>
      <c r="H320" s="10">
        <v>16.0</v>
      </c>
      <c r="I320" s="11">
        <v>5.0</v>
      </c>
      <c r="J320" s="12">
        <v>11.0</v>
      </c>
      <c r="K320" s="61">
        <v>20.0</v>
      </c>
      <c r="L320" s="62">
        <f t="shared" si="1"/>
        <v>15</v>
      </c>
      <c r="M320" s="63">
        <f t="shared" si="2"/>
        <v>15</v>
      </c>
      <c r="N320" s="63">
        <f t="shared" si="3"/>
        <v>5</v>
      </c>
      <c r="O320" s="63">
        <f t="shared" si="4"/>
        <v>16</v>
      </c>
      <c r="P320" s="63">
        <f t="shared" si="5"/>
        <v>18</v>
      </c>
      <c r="Q320" s="64">
        <f t="shared" si="6"/>
        <v>0.75</v>
      </c>
      <c r="R320" s="64">
        <f t="shared" si="7"/>
        <v>0.4705882353</v>
      </c>
      <c r="S320" s="65">
        <f t="shared" si="8"/>
        <v>0.5740740741</v>
      </c>
      <c r="T320" s="65">
        <f t="shared" si="9"/>
        <v>0.3703703704</v>
      </c>
      <c r="U320" s="66">
        <f t="shared" si="10"/>
        <v>0.4545454545</v>
      </c>
      <c r="V320" s="27">
        <f t="shared" si="11"/>
        <v>0.4543104933</v>
      </c>
      <c r="W320" s="27">
        <f t="shared" si="12"/>
        <v>0.358606804</v>
      </c>
      <c r="X320" s="27">
        <f t="shared" si="13"/>
        <v>-0.7634099192</v>
      </c>
      <c r="Y320" s="27">
        <f t="shared" si="14"/>
        <v>-0.06239338317</v>
      </c>
      <c r="Z320" s="27">
        <f t="shared" si="15"/>
        <v>1.270942212</v>
      </c>
      <c r="AA320" s="27">
        <f t="shared" si="16"/>
        <v>-0.4159471261</v>
      </c>
      <c r="AB320" s="27"/>
    </row>
    <row r="321">
      <c r="A321" s="29">
        <v>4555.0</v>
      </c>
      <c r="B321" s="30">
        <v>3603.0</v>
      </c>
      <c r="C321" s="5">
        <v>16.0</v>
      </c>
      <c r="D321" s="6">
        <v>30.0</v>
      </c>
      <c r="E321" s="7">
        <v>20.0</v>
      </c>
      <c r="F321" s="8">
        <v>34.0</v>
      </c>
      <c r="G321" s="9">
        <v>97.0</v>
      </c>
      <c r="H321" s="10">
        <v>34.0</v>
      </c>
      <c r="I321" s="11">
        <v>23.0</v>
      </c>
      <c r="J321" s="12">
        <v>16.0</v>
      </c>
      <c r="K321" s="61">
        <v>55.0</v>
      </c>
      <c r="L321" s="62">
        <f t="shared" si="1"/>
        <v>34</v>
      </c>
      <c r="M321" s="63">
        <f t="shared" si="2"/>
        <v>34</v>
      </c>
      <c r="N321" s="63">
        <f t="shared" si="3"/>
        <v>23</v>
      </c>
      <c r="O321" s="63">
        <f t="shared" si="4"/>
        <v>34</v>
      </c>
      <c r="P321" s="63">
        <f t="shared" si="5"/>
        <v>52</v>
      </c>
      <c r="Q321" s="64">
        <f t="shared" si="6"/>
        <v>0.5964912281</v>
      </c>
      <c r="R321" s="64">
        <f t="shared" si="7"/>
        <v>0.3953488372</v>
      </c>
      <c r="S321" s="65">
        <f t="shared" si="8"/>
        <v>0.4755244755</v>
      </c>
      <c r="T321" s="65">
        <f t="shared" si="9"/>
        <v>0.3986013986</v>
      </c>
      <c r="U321" s="66">
        <f t="shared" si="10"/>
        <v>0.3953488372</v>
      </c>
      <c r="V321" s="27">
        <f t="shared" si="11"/>
        <v>0.4001091205</v>
      </c>
      <c r="W321" s="27">
        <f t="shared" si="12"/>
        <v>0.3859411688</v>
      </c>
      <c r="X321" s="27">
        <f t="shared" si="13"/>
        <v>-0.6323575961</v>
      </c>
      <c r="Y321" s="27">
        <f t="shared" si="14"/>
        <v>-0.05562193058</v>
      </c>
      <c r="Z321" s="27">
        <f t="shared" si="15"/>
        <v>0.872038555</v>
      </c>
      <c r="AA321" s="27">
        <f t="shared" si="16"/>
        <v>-0.2364029826</v>
      </c>
      <c r="AB321" s="27"/>
    </row>
    <row r="322">
      <c r="A322" s="29">
        <v>4559.0</v>
      </c>
      <c r="B322" s="30">
        <v>2078.0</v>
      </c>
      <c r="C322" s="5">
        <v>12.0</v>
      </c>
      <c r="D322" s="6">
        <v>21.0</v>
      </c>
      <c r="E322" s="7">
        <v>5.0</v>
      </c>
      <c r="F322" s="8">
        <v>30.0</v>
      </c>
      <c r="G322" s="9">
        <v>58.0</v>
      </c>
      <c r="H322" s="10">
        <v>28.0</v>
      </c>
      <c r="I322" s="11">
        <v>2.0</v>
      </c>
      <c r="J322" s="12">
        <v>15.0</v>
      </c>
      <c r="K322" s="61">
        <v>34.0</v>
      </c>
      <c r="L322" s="62">
        <f t="shared" si="1"/>
        <v>30</v>
      </c>
      <c r="M322" s="63">
        <f t="shared" si="2"/>
        <v>30</v>
      </c>
      <c r="N322" s="63">
        <f t="shared" si="3"/>
        <v>2</v>
      </c>
      <c r="O322" s="63">
        <f t="shared" si="4"/>
        <v>28</v>
      </c>
      <c r="P322" s="63">
        <f t="shared" si="5"/>
        <v>32</v>
      </c>
      <c r="Q322" s="64">
        <f t="shared" si="6"/>
        <v>0.9375</v>
      </c>
      <c r="R322" s="64">
        <f t="shared" si="7"/>
        <v>0.4666666667</v>
      </c>
      <c r="S322" s="65">
        <f t="shared" si="8"/>
        <v>0.6304347826</v>
      </c>
      <c r="T322" s="65">
        <f t="shared" si="9"/>
        <v>0.347826087</v>
      </c>
      <c r="U322" s="66">
        <f t="shared" si="10"/>
        <v>0.4838709677</v>
      </c>
      <c r="V322" s="27">
        <f t="shared" si="11"/>
        <v>0.4824522672</v>
      </c>
      <c r="W322" s="27">
        <f t="shared" si="12"/>
        <v>0.3367785638</v>
      </c>
      <c r="X322" s="27">
        <f t="shared" si="13"/>
        <v>-0.8383589996</v>
      </c>
      <c r="Y322" s="27">
        <f t="shared" si="14"/>
        <v>-0.06434824141</v>
      </c>
      <c r="Z322" s="27">
        <f t="shared" si="15"/>
        <v>1.532746272</v>
      </c>
      <c r="AA322" s="27">
        <f t="shared" si="16"/>
        <v>-0.5508772338</v>
      </c>
      <c r="AB322" s="27"/>
    </row>
    <row r="323">
      <c r="A323" s="29">
        <v>4562.0</v>
      </c>
      <c r="B323" s="30">
        <v>1374.0</v>
      </c>
      <c r="C323" s="5">
        <v>4.0</v>
      </c>
      <c r="D323" s="6">
        <v>7.0</v>
      </c>
      <c r="E323" s="7">
        <v>7.0</v>
      </c>
      <c r="F323" s="8">
        <v>17.0</v>
      </c>
      <c r="G323" s="9">
        <v>36.0</v>
      </c>
      <c r="H323" s="10">
        <v>16.0</v>
      </c>
      <c r="I323" s="11">
        <v>16.0</v>
      </c>
      <c r="J323" s="12">
        <v>5.0</v>
      </c>
      <c r="K323" s="61">
        <v>24.0</v>
      </c>
      <c r="L323" s="62">
        <f t="shared" si="1"/>
        <v>17</v>
      </c>
      <c r="M323" s="63">
        <f t="shared" si="2"/>
        <v>17</v>
      </c>
      <c r="N323" s="63">
        <f t="shared" si="3"/>
        <v>16</v>
      </c>
      <c r="O323" s="63">
        <f t="shared" si="4"/>
        <v>16</v>
      </c>
      <c r="P323" s="63">
        <f t="shared" si="5"/>
        <v>16</v>
      </c>
      <c r="Q323" s="64">
        <f t="shared" si="6"/>
        <v>0.5151515152</v>
      </c>
      <c r="R323" s="64">
        <f t="shared" si="7"/>
        <v>0.5</v>
      </c>
      <c r="S323" s="65">
        <f t="shared" si="8"/>
        <v>0.5076923077</v>
      </c>
      <c r="T323" s="65">
        <f t="shared" si="9"/>
        <v>0.5076923077</v>
      </c>
      <c r="U323" s="66">
        <f t="shared" si="10"/>
        <v>0.5151515152</v>
      </c>
      <c r="V323" s="27">
        <f t="shared" si="11"/>
        <v>0.5136204431</v>
      </c>
      <c r="W323" s="27">
        <f t="shared" si="12"/>
        <v>0.4915671729</v>
      </c>
      <c r="X323" s="27">
        <f t="shared" si="13"/>
        <v>-0.6751347276</v>
      </c>
      <c r="Y323" s="27">
        <f t="shared" si="14"/>
        <v>-0.07563721539</v>
      </c>
      <c r="Z323" s="27">
        <f t="shared" si="15"/>
        <v>0.9940107989</v>
      </c>
      <c r="AA323" s="27">
        <f t="shared" si="16"/>
        <v>-0.2876974918</v>
      </c>
      <c r="AB323" s="27"/>
    </row>
    <row r="324">
      <c r="A324" s="29">
        <v>4564.0</v>
      </c>
      <c r="B324" s="30">
        <v>2237.0</v>
      </c>
      <c r="C324" s="5">
        <v>6.0</v>
      </c>
      <c r="D324" s="6">
        <v>18.0</v>
      </c>
      <c r="E324" s="7">
        <v>9.0</v>
      </c>
      <c r="F324" s="8">
        <v>35.0</v>
      </c>
      <c r="G324" s="9">
        <v>89.0</v>
      </c>
      <c r="H324" s="10">
        <v>25.0</v>
      </c>
      <c r="I324" s="11">
        <v>20.0</v>
      </c>
      <c r="J324" s="12">
        <v>5.0</v>
      </c>
      <c r="K324" s="61">
        <v>42.0</v>
      </c>
      <c r="L324" s="62">
        <f t="shared" si="1"/>
        <v>34</v>
      </c>
      <c r="M324" s="63">
        <f t="shared" si="2"/>
        <v>35</v>
      </c>
      <c r="N324" s="63">
        <f t="shared" si="3"/>
        <v>20</v>
      </c>
      <c r="O324" s="63">
        <f t="shared" si="4"/>
        <v>25</v>
      </c>
      <c r="P324" s="63">
        <f t="shared" si="5"/>
        <v>20</v>
      </c>
      <c r="Q324" s="64">
        <f t="shared" si="6"/>
        <v>0.6363636364</v>
      </c>
      <c r="R324" s="64">
        <f t="shared" si="7"/>
        <v>0.5555555556</v>
      </c>
      <c r="S324" s="65">
        <f t="shared" si="8"/>
        <v>0.6</v>
      </c>
      <c r="T324" s="65">
        <f t="shared" si="9"/>
        <v>0.55</v>
      </c>
      <c r="U324" s="66">
        <f t="shared" si="10"/>
        <v>0.6363636364</v>
      </c>
      <c r="V324" s="27">
        <f t="shared" si="11"/>
        <v>0.6177625</v>
      </c>
      <c r="W324" s="27">
        <f t="shared" si="12"/>
        <v>0.5325311039</v>
      </c>
      <c r="X324" s="27">
        <f t="shared" si="13"/>
        <v>-0.7978864962</v>
      </c>
      <c r="Y324" s="27">
        <f t="shared" si="14"/>
        <v>-0.09683855607</v>
      </c>
      <c r="Z324" s="27">
        <f t="shared" si="15"/>
        <v>1.388329132</v>
      </c>
      <c r="AA324" s="27">
        <f t="shared" si="16"/>
        <v>-0.4748845901</v>
      </c>
      <c r="AB324" s="27"/>
    </row>
    <row r="325">
      <c r="A325" s="29">
        <v>4581.0</v>
      </c>
      <c r="B325" s="30">
        <v>3299.0</v>
      </c>
      <c r="C325" s="5">
        <v>15.0</v>
      </c>
      <c r="D325" s="6">
        <v>54.0</v>
      </c>
      <c r="E325" s="7">
        <v>22.0</v>
      </c>
      <c r="F325" s="8">
        <v>64.0</v>
      </c>
      <c r="G325" s="9">
        <v>158.0</v>
      </c>
      <c r="H325" s="10">
        <v>42.0</v>
      </c>
      <c r="I325" s="11">
        <v>29.0</v>
      </c>
      <c r="J325" s="12">
        <v>34.0</v>
      </c>
      <c r="K325" s="61">
        <v>76.0</v>
      </c>
      <c r="L325" s="62">
        <f t="shared" si="1"/>
        <v>64</v>
      </c>
      <c r="M325" s="63">
        <f t="shared" si="2"/>
        <v>64</v>
      </c>
      <c r="N325" s="63">
        <f t="shared" si="3"/>
        <v>29</v>
      </c>
      <c r="O325" s="63">
        <f t="shared" si="4"/>
        <v>42</v>
      </c>
      <c r="P325" s="63">
        <f t="shared" si="5"/>
        <v>71</v>
      </c>
      <c r="Q325" s="64">
        <f t="shared" si="6"/>
        <v>0.688172043</v>
      </c>
      <c r="R325" s="64">
        <f t="shared" si="7"/>
        <v>0.3716814159</v>
      </c>
      <c r="S325" s="65">
        <f t="shared" si="8"/>
        <v>0.5145631068</v>
      </c>
      <c r="T325" s="65">
        <f t="shared" si="9"/>
        <v>0.4514563107</v>
      </c>
      <c r="U325" s="66">
        <f t="shared" si="10"/>
        <v>0.4740740741</v>
      </c>
      <c r="V325" s="27">
        <f t="shared" si="11"/>
        <v>0.4727490323</v>
      </c>
      <c r="W325" s="27">
        <f t="shared" si="12"/>
        <v>0.4371173227</v>
      </c>
      <c r="X325" s="27">
        <f t="shared" si="13"/>
        <v>-0.6842715906</v>
      </c>
      <c r="Y325" s="27">
        <f t="shared" si="14"/>
        <v>-0.06816928492</v>
      </c>
      <c r="Z325" s="27">
        <f t="shared" si="15"/>
        <v>1.021097531</v>
      </c>
      <c r="AA325" s="27">
        <f t="shared" si="16"/>
        <v>-0.2995368516</v>
      </c>
      <c r="AB325" s="27"/>
    </row>
    <row r="326">
      <c r="A326" s="29">
        <v>4583.0</v>
      </c>
      <c r="B326" s="30">
        <v>2932.0</v>
      </c>
      <c r="C326" s="5">
        <v>21.0</v>
      </c>
      <c r="D326" s="6">
        <v>45.0</v>
      </c>
      <c r="E326" s="7">
        <v>19.0</v>
      </c>
      <c r="F326" s="8">
        <v>71.0</v>
      </c>
      <c r="G326" s="9">
        <v>165.0</v>
      </c>
      <c r="H326" s="10">
        <v>38.0</v>
      </c>
      <c r="I326" s="11">
        <v>22.0</v>
      </c>
      <c r="J326" s="12">
        <v>25.0</v>
      </c>
      <c r="K326" s="61">
        <v>85.0</v>
      </c>
      <c r="L326" s="62">
        <f t="shared" si="1"/>
        <v>71</v>
      </c>
      <c r="M326" s="63">
        <f t="shared" si="2"/>
        <v>71</v>
      </c>
      <c r="N326" s="63">
        <f t="shared" si="3"/>
        <v>22</v>
      </c>
      <c r="O326" s="63">
        <f t="shared" si="4"/>
        <v>38</v>
      </c>
      <c r="P326" s="63">
        <f t="shared" si="5"/>
        <v>65</v>
      </c>
      <c r="Q326" s="64">
        <f t="shared" si="6"/>
        <v>0.7634408602</v>
      </c>
      <c r="R326" s="64">
        <f t="shared" si="7"/>
        <v>0.3689320388</v>
      </c>
      <c r="S326" s="65">
        <f t="shared" si="8"/>
        <v>0.556122449</v>
      </c>
      <c r="T326" s="65">
        <f t="shared" si="9"/>
        <v>0.4744897959</v>
      </c>
      <c r="U326" s="66">
        <f t="shared" si="10"/>
        <v>0.5220588235</v>
      </c>
      <c r="V326" s="27">
        <f t="shared" si="11"/>
        <v>0.5235244101</v>
      </c>
      <c r="W326" s="27">
        <f t="shared" si="12"/>
        <v>0.459419227</v>
      </c>
      <c r="X326" s="27">
        <f t="shared" si="13"/>
        <v>-0.7395376538</v>
      </c>
      <c r="Y326" s="27">
        <f t="shared" si="14"/>
        <v>-0.07743399553</v>
      </c>
      <c r="Z326" s="27">
        <f t="shared" si="15"/>
        <v>1.192698819</v>
      </c>
      <c r="AA326" s="27">
        <f t="shared" si="16"/>
        <v>-0.3781338928</v>
      </c>
      <c r="AB326" s="27"/>
    </row>
    <row r="327">
      <c r="A327" s="29">
        <v>4585.0</v>
      </c>
      <c r="B327" s="30">
        <v>1222.0</v>
      </c>
      <c r="C327" s="5">
        <v>6.0</v>
      </c>
      <c r="D327" s="6">
        <v>14.0</v>
      </c>
      <c r="E327" s="7">
        <v>12.0</v>
      </c>
      <c r="F327" s="8">
        <v>15.0</v>
      </c>
      <c r="G327" s="9">
        <v>30.0</v>
      </c>
      <c r="H327" s="10">
        <v>18.0</v>
      </c>
      <c r="I327" s="11">
        <v>8.0</v>
      </c>
      <c r="J327" s="12">
        <v>13.0</v>
      </c>
      <c r="K327" s="61">
        <v>20.0</v>
      </c>
      <c r="L327" s="62">
        <f t="shared" si="1"/>
        <v>15</v>
      </c>
      <c r="M327" s="63">
        <f t="shared" si="2"/>
        <v>15</v>
      </c>
      <c r="N327" s="63">
        <f t="shared" si="3"/>
        <v>8</v>
      </c>
      <c r="O327" s="63">
        <f t="shared" si="4"/>
        <v>18</v>
      </c>
      <c r="P327" s="63">
        <f t="shared" si="5"/>
        <v>31</v>
      </c>
      <c r="Q327" s="64">
        <f t="shared" si="6"/>
        <v>0.652173913</v>
      </c>
      <c r="R327" s="64">
        <f t="shared" si="7"/>
        <v>0.3673469388</v>
      </c>
      <c r="S327" s="65">
        <f t="shared" si="8"/>
        <v>0.4583333333</v>
      </c>
      <c r="T327" s="65">
        <f t="shared" si="9"/>
        <v>0.3194444444</v>
      </c>
      <c r="U327" s="66">
        <f t="shared" si="10"/>
        <v>0.3260869565</v>
      </c>
      <c r="V327" s="27">
        <f t="shared" si="11"/>
        <v>0.3217960498</v>
      </c>
      <c r="W327" s="27">
        <f t="shared" si="12"/>
        <v>0.3092983685</v>
      </c>
      <c r="X327" s="27">
        <f t="shared" si="13"/>
        <v>-0.609496629</v>
      </c>
      <c r="Y327" s="27">
        <f t="shared" si="14"/>
        <v>-0.04296463714</v>
      </c>
      <c r="Z327" s="27">
        <f t="shared" si="15"/>
        <v>0.8101264709</v>
      </c>
      <c r="AA327" s="27">
        <f t="shared" si="16"/>
        <v>-0.2116794294</v>
      </c>
      <c r="AB327" s="27"/>
    </row>
    <row r="328">
      <c r="A328" s="29">
        <v>4586.0</v>
      </c>
      <c r="B328" s="30">
        <v>3208.0</v>
      </c>
      <c r="C328" s="5">
        <v>16.0</v>
      </c>
      <c r="D328" s="6">
        <v>53.0</v>
      </c>
      <c r="E328" s="7">
        <v>24.0</v>
      </c>
      <c r="F328" s="8">
        <v>92.0</v>
      </c>
      <c r="G328" s="9">
        <v>160.0</v>
      </c>
      <c r="H328" s="10">
        <v>54.0</v>
      </c>
      <c r="I328" s="11">
        <v>20.0</v>
      </c>
      <c r="J328" s="12">
        <v>12.0</v>
      </c>
      <c r="K328" s="61">
        <v>74.0</v>
      </c>
      <c r="L328" s="62">
        <f t="shared" si="1"/>
        <v>92</v>
      </c>
      <c r="M328" s="63">
        <f t="shared" si="2"/>
        <v>92</v>
      </c>
      <c r="N328" s="63">
        <f t="shared" si="3"/>
        <v>20</v>
      </c>
      <c r="O328" s="63">
        <f t="shared" si="4"/>
        <v>54</v>
      </c>
      <c r="P328" s="63">
        <f t="shared" si="5"/>
        <v>52</v>
      </c>
      <c r="Q328" s="64">
        <f t="shared" si="6"/>
        <v>0.8214285714</v>
      </c>
      <c r="R328" s="64">
        <f t="shared" si="7"/>
        <v>0.5094339623</v>
      </c>
      <c r="S328" s="65">
        <f t="shared" si="8"/>
        <v>0.6697247706</v>
      </c>
      <c r="T328" s="65">
        <f t="shared" si="9"/>
        <v>0.5137614679</v>
      </c>
      <c r="U328" s="66">
        <f t="shared" si="10"/>
        <v>0.6388888889</v>
      </c>
      <c r="V328" s="27">
        <f t="shared" si="11"/>
        <v>0.6417006817</v>
      </c>
      <c r="W328" s="27">
        <f t="shared" si="12"/>
        <v>0.4974435666</v>
      </c>
      <c r="X328" s="27">
        <f t="shared" si="13"/>
        <v>-0.8906072511</v>
      </c>
      <c r="Y328" s="27">
        <f t="shared" si="14"/>
        <v>-0.1009699768</v>
      </c>
      <c r="Z328" s="27">
        <f t="shared" si="15"/>
        <v>1.729747296</v>
      </c>
      <c r="AA328" s="27">
        <f t="shared" si="16"/>
        <v>-0.6604248595</v>
      </c>
      <c r="AB328" s="27"/>
    </row>
    <row r="329">
      <c r="A329" s="29">
        <v>4597.0</v>
      </c>
      <c r="B329" s="30">
        <v>3296.0</v>
      </c>
      <c r="C329" s="5">
        <v>8.0</v>
      </c>
      <c r="D329" s="6">
        <v>20.0</v>
      </c>
      <c r="E329" s="7">
        <v>12.0</v>
      </c>
      <c r="F329" s="8">
        <v>38.0</v>
      </c>
      <c r="G329" s="9">
        <v>61.0</v>
      </c>
      <c r="H329" s="10">
        <v>32.0</v>
      </c>
      <c r="I329" s="11">
        <v>12.0</v>
      </c>
      <c r="J329" s="12">
        <v>11.0</v>
      </c>
      <c r="K329" s="61">
        <v>44.0</v>
      </c>
      <c r="L329" s="62">
        <f t="shared" si="1"/>
        <v>38</v>
      </c>
      <c r="M329" s="63">
        <f t="shared" si="2"/>
        <v>38</v>
      </c>
      <c r="N329" s="63">
        <f t="shared" si="3"/>
        <v>12</v>
      </c>
      <c r="O329" s="63">
        <f t="shared" si="4"/>
        <v>32</v>
      </c>
      <c r="P329" s="63">
        <f t="shared" si="5"/>
        <v>31</v>
      </c>
      <c r="Q329" s="64">
        <f t="shared" si="6"/>
        <v>0.76</v>
      </c>
      <c r="R329" s="64">
        <f t="shared" si="7"/>
        <v>0.5079365079</v>
      </c>
      <c r="S329" s="65">
        <f t="shared" si="8"/>
        <v>0.6194690265</v>
      </c>
      <c r="T329" s="65">
        <f t="shared" si="9"/>
        <v>0.4424778761</v>
      </c>
      <c r="U329" s="66">
        <f t="shared" si="10"/>
        <v>0.5507246377</v>
      </c>
      <c r="V329" s="27">
        <f t="shared" si="11"/>
        <v>0.547984685</v>
      </c>
      <c r="W329" s="27">
        <f t="shared" si="12"/>
        <v>0.4284240579</v>
      </c>
      <c r="X329" s="27">
        <f t="shared" si="13"/>
        <v>-0.8237766185</v>
      </c>
      <c r="Y329" s="27">
        <f t="shared" si="14"/>
        <v>-0.08043508455</v>
      </c>
      <c r="Z329" s="27">
        <f t="shared" si="15"/>
        <v>1.479888956</v>
      </c>
      <c r="AA329" s="27">
        <f t="shared" si="16"/>
        <v>-0.5226285319</v>
      </c>
      <c r="AB329" s="27"/>
    </row>
    <row r="330">
      <c r="A330" s="29">
        <v>4605.0</v>
      </c>
      <c r="B330" s="30">
        <v>945.0</v>
      </c>
      <c r="C330" s="5">
        <v>3.0</v>
      </c>
      <c r="D330" s="6">
        <v>11.0</v>
      </c>
      <c r="E330" s="7">
        <v>5.0</v>
      </c>
      <c r="F330" s="8">
        <v>11.0</v>
      </c>
      <c r="G330" s="9">
        <v>46.0</v>
      </c>
      <c r="H330" s="10">
        <v>11.0</v>
      </c>
      <c r="I330" s="11">
        <v>6.0</v>
      </c>
      <c r="J330" s="12">
        <v>9.0</v>
      </c>
      <c r="K330" s="61">
        <v>29.0</v>
      </c>
      <c r="L330" s="62">
        <f t="shared" si="1"/>
        <v>11</v>
      </c>
      <c r="M330" s="63">
        <f t="shared" si="2"/>
        <v>11</v>
      </c>
      <c r="N330" s="63">
        <f t="shared" si="3"/>
        <v>6</v>
      </c>
      <c r="O330" s="63">
        <f t="shared" si="4"/>
        <v>11</v>
      </c>
      <c r="P330" s="63">
        <f t="shared" si="5"/>
        <v>17</v>
      </c>
      <c r="Q330" s="64">
        <f t="shared" si="6"/>
        <v>0.6470588235</v>
      </c>
      <c r="R330" s="64">
        <f t="shared" si="7"/>
        <v>0.3928571429</v>
      </c>
      <c r="S330" s="65">
        <f t="shared" si="8"/>
        <v>0.4888888889</v>
      </c>
      <c r="T330" s="65">
        <f t="shared" si="9"/>
        <v>0.3777777778</v>
      </c>
      <c r="U330" s="66">
        <f t="shared" si="10"/>
        <v>0.3928571429</v>
      </c>
      <c r="V330" s="27">
        <f t="shared" si="11"/>
        <v>0.3928068664</v>
      </c>
      <c r="W330" s="27">
        <f t="shared" si="12"/>
        <v>0.3657789401</v>
      </c>
      <c r="X330" s="27">
        <f t="shared" si="13"/>
        <v>-0.6501297376</v>
      </c>
      <c r="Y330" s="27">
        <f t="shared" si="14"/>
        <v>-0.05419771039</v>
      </c>
      <c r="Z330" s="27">
        <f t="shared" si="15"/>
        <v>0.9217438958</v>
      </c>
      <c r="AA330" s="27">
        <f t="shared" si="16"/>
        <v>-0.2569004275</v>
      </c>
      <c r="AB330" s="27"/>
    </row>
    <row r="331">
      <c r="A331" s="29">
        <v>4623.0</v>
      </c>
      <c r="B331" s="30">
        <v>1589.0</v>
      </c>
      <c r="C331" s="5">
        <v>9.0</v>
      </c>
      <c r="D331" s="6">
        <v>17.0</v>
      </c>
      <c r="E331" s="7">
        <v>20.0</v>
      </c>
      <c r="F331" s="8">
        <v>78.0</v>
      </c>
      <c r="G331" s="9">
        <v>136.0</v>
      </c>
      <c r="H331" s="10">
        <v>56.0</v>
      </c>
      <c r="I331" s="11">
        <v>14.0</v>
      </c>
      <c r="J331" s="12">
        <v>24.0</v>
      </c>
      <c r="K331" s="61">
        <v>36.0</v>
      </c>
      <c r="L331" s="62">
        <f t="shared" si="1"/>
        <v>78</v>
      </c>
      <c r="M331" s="63">
        <f t="shared" si="2"/>
        <v>78</v>
      </c>
      <c r="N331" s="63">
        <f t="shared" si="3"/>
        <v>14</v>
      </c>
      <c r="O331" s="63">
        <f t="shared" si="4"/>
        <v>56</v>
      </c>
      <c r="P331" s="63">
        <f t="shared" si="5"/>
        <v>53</v>
      </c>
      <c r="Q331" s="64">
        <f t="shared" si="6"/>
        <v>0.847826087</v>
      </c>
      <c r="R331" s="64">
        <f t="shared" si="7"/>
        <v>0.5137614679</v>
      </c>
      <c r="S331" s="65">
        <f t="shared" si="8"/>
        <v>0.6666666667</v>
      </c>
      <c r="T331" s="65">
        <f t="shared" si="9"/>
        <v>0.4577114428</v>
      </c>
      <c r="U331" s="66">
        <f t="shared" si="10"/>
        <v>0.5954198473</v>
      </c>
      <c r="V331" s="27">
        <f t="shared" si="11"/>
        <v>0.5961688616</v>
      </c>
      <c r="W331" s="27">
        <f t="shared" si="12"/>
        <v>0.4431737817</v>
      </c>
      <c r="X331" s="27">
        <f t="shared" si="13"/>
        <v>-0.8865405513</v>
      </c>
      <c r="Y331" s="27">
        <f t="shared" si="14"/>
        <v>-0.0895436671</v>
      </c>
      <c r="Z331" s="27">
        <f t="shared" si="15"/>
        <v>1.713986583</v>
      </c>
      <c r="AA331" s="27">
        <f t="shared" si="16"/>
        <v>-0.6514191908</v>
      </c>
      <c r="AB331" s="27"/>
    </row>
    <row r="332">
      <c r="A332" s="29">
        <v>4633.0</v>
      </c>
      <c r="B332" s="30">
        <v>1838.0</v>
      </c>
      <c r="C332" s="5">
        <v>13.0</v>
      </c>
      <c r="D332" s="6">
        <v>42.0</v>
      </c>
      <c r="E332" s="7">
        <v>11.0</v>
      </c>
      <c r="F332" s="8">
        <v>37.0</v>
      </c>
      <c r="G332" s="9">
        <v>113.0</v>
      </c>
      <c r="H332" s="10">
        <v>20.0</v>
      </c>
      <c r="I332" s="11">
        <v>16.0</v>
      </c>
      <c r="J332" s="12">
        <v>21.0</v>
      </c>
      <c r="K332" s="61">
        <v>43.0</v>
      </c>
      <c r="L332" s="62">
        <f t="shared" si="1"/>
        <v>37</v>
      </c>
      <c r="M332" s="63">
        <f t="shared" si="2"/>
        <v>37</v>
      </c>
      <c r="N332" s="63">
        <f t="shared" si="3"/>
        <v>16</v>
      </c>
      <c r="O332" s="63">
        <f t="shared" si="4"/>
        <v>20</v>
      </c>
      <c r="P332" s="63">
        <f t="shared" si="5"/>
        <v>45</v>
      </c>
      <c r="Q332" s="64">
        <f t="shared" si="6"/>
        <v>0.6981132075</v>
      </c>
      <c r="R332" s="64">
        <f t="shared" si="7"/>
        <v>0.3076923077</v>
      </c>
      <c r="S332" s="65">
        <f t="shared" si="8"/>
        <v>0.4830508475</v>
      </c>
      <c r="T332" s="65">
        <f t="shared" si="9"/>
        <v>0.4491525424</v>
      </c>
      <c r="U332" s="66">
        <f t="shared" si="10"/>
        <v>0.4512195122</v>
      </c>
      <c r="V332" s="27">
        <f t="shared" si="11"/>
        <v>0.4474192237</v>
      </c>
      <c r="W332" s="27">
        <f t="shared" si="12"/>
        <v>0.4348867259</v>
      </c>
      <c r="X332" s="27">
        <f t="shared" si="13"/>
        <v>-0.6423662469</v>
      </c>
      <c r="Y332" s="27">
        <f t="shared" si="14"/>
        <v>-0.0636679807</v>
      </c>
      <c r="Z332" s="27">
        <f t="shared" si="15"/>
        <v>0.8998614205</v>
      </c>
      <c r="AA332" s="27">
        <f t="shared" si="16"/>
        <v>-0.2478066011</v>
      </c>
      <c r="AB332" s="27"/>
    </row>
    <row r="333">
      <c r="A333" s="29">
        <v>4650.0</v>
      </c>
      <c r="B333" s="30">
        <v>2048.0</v>
      </c>
      <c r="C333" s="5">
        <v>5.0</v>
      </c>
      <c r="D333" s="6">
        <v>14.0</v>
      </c>
      <c r="E333" s="7">
        <v>11.0</v>
      </c>
      <c r="F333" s="8">
        <v>23.0</v>
      </c>
      <c r="G333" s="9">
        <v>59.0</v>
      </c>
      <c r="H333" s="10">
        <v>19.0</v>
      </c>
      <c r="I333" s="11">
        <v>13.0</v>
      </c>
      <c r="J333" s="12">
        <v>6.0</v>
      </c>
      <c r="K333" s="61">
        <v>32.0</v>
      </c>
      <c r="L333" s="62">
        <f t="shared" si="1"/>
        <v>23</v>
      </c>
      <c r="M333" s="63">
        <f t="shared" si="2"/>
        <v>23</v>
      </c>
      <c r="N333" s="63">
        <f t="shared" si="3"/>
        <v>13</v>
      </c>
      <c r="O333" s="63">
        <f t="shared" si="4"/>
        <v>19</v>
      </c>
      <c r="P333" s="63">
        <f t="shared" si="5"/>
        <v>22</v>
      </c>
      <c r="Q333" s="64">
        <f t="shared" si="6"/>
        <v>0.6388888889</v>
      </c>
      <c r="R333" s="64">
        <f t="shared" si="7"/>
        <v>0.4634146341</v>
      </c>
      <c r="S333" s="65">
        <f t="shared" si="8"/>
        <v>0.5454545455</v>
      </c>
      <c r="T333" s="65">
        <f t="shared" si="9"/>
        <v>0.4675324675</v>
      </c>
      <c r="U333" s="66">
        <f t="shared" si="10"/>
        <v>0.5111111111</v>
      </c>
      <c r="V333" s="27">
        <f t="shared" si="11"/>
        <v>0.5096000573</v>
      </c>
      <c r="W333" s="27">
        <f t="shared" si="12"/>
        <v>0.4526828747</v>
      </c>
      <c r="X333" s="27">
        <f t="shared" si="13"/>
        <v>-0.7253513602</v>
      </c>
      <c r="Y333" s="27">
        <f t="shared" si="14"/>
        <v>-0.0748349902</v>
      </c>
      <c r="Z333" s="27">
        <f t="shared" si="15"/>
        <v>1.147379448</v>
      </c>
      <c r="AA333" s="27">
        <f t="shared" si="16"/>
        <v>-0.3567878213</v>
      </c>
      <c r="AB333" s="27"/>
    </row>
    <row r="334">
      <c r="A334" s="29">
        <v>4716.0</v>
      </c>
      <c r="B334" s="30">
        <v>2051.0</v>
      </c>
      <c r="C334" s="5">
        <v>16.0</v>
      </c>
      <c r="D334" s="6">
        <v>28.0</v>
      </c>
      <c r="E334" s="7">
        <v>9.0</v>
      </c>
      <c r="F334" s="8">
        <v>45.0</v>
      </c>
      <c r="G334" s="9">
        <v>81.0</v>
      </c>
      <c r="H334" s="10">
        <v>29.0</v>
      </c>
      <c r="I334" s="11">
        <v>28.0</v>
      </c>
      <c r="J334" s="12">
        <v>21.0</v>
      </c>
      <c r="K334" s="61">
        <v>39.0</v>
      </c>
      <c r="L334" s="62">
        <f t="shared" si="1"/>
        <v>45</v>
      </c>
      <c r="M334" s="63">
        <f t="shared" si="2"/>
        <v>45</v>
      </c>
      <c r="N334" s="63">
        <f t="shared" si="3"/>
        <v>28</v>
      </c>
      <c r="O334" s="63">
        <f t="shared" si="4"/>
        <v>29</v>
      </c>
      <c r="P334" s="63">
        <f t="shared" si="5"/>
        <v>46</v>
      </c>
      <c r="Q334" s="64">
        <f t="shared" si="6"/>
        <v>0.6164383562</v>
      </c>
      <c r="R334" s="64">
        <f t="shared" si="7"/>
        <v>0.3866666667</v>
      </c>
      <c r="S334" s="65">
        <f t="shared" si="8"/>
        <v>0.5</v>
      </c>
      <c r="T334" s="65">
        <f t="shared" si="9"/>
        <v>0.4932432432</v>
      </c>
      <c r="U334" s="66">
        <f t="shared" si="10"/>
        <v>0.4945054945</v>
      </c>
      <c r="V334" s="27">
        <f t="shared" si="11"/>
        <v>0.4961123519</v>
      </c>
      <c r="W334" s="27">
        <f t="shared" si="12"/>
        <v>0.4775770342</v>
      </c>
      <c r="X334" s="27">
        <f t="shared" si="13"/>
        <v>-0.6649054135</v>
      </c>
      <c r="Y334" s="27">
        <f t="shared" si="14"/>
        <v>-0.07237115677</v>
      </c>
      <c r="Z334" s="27">
        <f t="shared" si="15"/>
        <v>0.964117453</v>
      </c>
      <c r="AA334" s="27">
        <f t="shared" si="16"/>
        <v>-0.2748174711</v>
      </c>
      <c r="AB334" s="27"/>
    </row>
    <row r="335">
      <c r="A335" s="29">
        <v>5002.0</v>
      </c>
      <c r="B335" s="30">
        <v>2381.0</v>
      </c>
      <c r="C335" s="5">
        <v>13.0</v>
      </c>
      <c r="D335" s="6">
        <v>23.0</v>
      </c>
      <c r="E335" s="7">
        <v>9.0</v>
      </c>
      <c r="F335" s="8">
        <v>37.0</v>
      </c>
      <c r="G335" s="9">
        <v>65.0</v>
      </c>
      <c r="H335" s="10">
        <v>23.0</v>
      </c>
      <c r="I335" s="11">
        <v>15.0</v>
      </c>
      <c r="J335" s="12">
        <v>9.0</v>
      </c>
      <c r="K335" s="61">
        <v>43.0</v>
      </c>
      <c r="L335" s="62">
        <f t="shared" si="1"/>
        <v>37</v>
      </c>
      <c r="M335" s="63">
        <f t="shared" si="2"/>
        <v>37</v>
      </c>
      <c r="N335" s="63">
        <f t="shared" si="3"/>
        <v>15</v>
      </c>
      <c r="O335" s="63">
        <f t="shared" si="4"/>
        <v>23</v>
      </c>
      <c r="P335" s="63">
        <f t="shared" si="5"/>
        <v>31</v>
      </c>
      <c r="Q335" s="64">
        <f t="shared" si="6"/>
        <v>0.7115384615</v>
      </c>
      <c r="R335" s="64">
        <f t="shared" si="7"/>
        <v>0.4259259259</v>
      </c>
      <c r="S335" s="65">
        <f t="shared" si="8"/>
        <v>0.5660377358</v>
      </c>
      <c r="T335" s="65">
        <f t="shared" si="9"/>
        <v>0.4905660377</v>
      </c>
      <c r="U335" s="66">
        <f t="shared" si="10"/>
        <v>0.5441176471</v>
      </c>
      <c r="V335" s="27">
        <f t="shared" si="11"/>
        <v>0.5441744666</v>
      </c>
      <c r="W335" s="27">
        <f t="shared" si="12"/>
        <v>0.4749848611</v>
      </c>
      <c r="X335" s="27">
        <f t="shared" si="13"/>
        <v>-0.7527231096</v>
      </c>
      <c r="Y335" s="27">
        <f t="shared" si="14"/>
        <v>-0.08148491724</v>
      </c>
      <c r="Z335" s="27">
        <f t="shared" si="15"/>
        <v>1.235607985</v>
      </c>
      <c r="AA335" s="27">
        <f t="shared" si="16"/>
        <v>-0.3987222591</v>
      </c>
      <c r="AB335" s="27"/>
    </row>
    <row r="336">
      <c r="A336" s="29">
        <v>5005.0</v>
      </c>
      <c r="B336" s="30">
        <v>2052.0</v>
      </c>
      <c r="C336" s="5">
        <v>14.0</v>
      </c>
      <c r="D336" s="6">
        <v>23.0</v>
      </c>
      <c r="E336" s="7">
        <v>15.0</v>
      </c>
      <c r="F336" s="8">
        <v>22.0</v>
      </c>
      <c r="G336" s="9">
        <v>58.0</v>
      </c>
      <c r="H336" s="10">
        <v>11.0</v>
      </c>
      <c r="I336" s="11">
        <v>13.0</v>
      </c>
      <c r="J336" s="12">
        <v>11.0</v>
      </c>
      <c r="K336" s="61">
        <v>52.0</v>
      </c>
      <c r="L336" s="62">
        <f t="shared" si="1"/>
        <v>22</v>
      </c>
      <c r="M336" s="63">
        <f t="shared" si="2"/>
        <v>22</v>
      </c>
      <c r="N336" s="63">
        <f t="shared" si="3"/>
        <v>13</v>
      </c>
      <c r="O336" s="63">
        <f t="shared" si="4"/>
        <v>11</v>
      </c>
      <c r="P336" s="63">
        <f t="shared" si="5"/>
        <v>40</v>
      </c>
      <c r="Q336" s="64">
        <f t="shared" si="6"/>
        <v>0.6285714286</v>
      </c>
      <c r="R336" s="64">
        <f t="shared" si="7"/>
        <v>0.2156862745</v>
      </c>
      <c r="S336" s="65">
        <f t="shared" si="8"/>
        <v>0.3837209302</v>
      </c>
      <c r="T336" s="65">
        <f t="shared" si="9"/>
        <v>0.4069767442</v>
      </c>
      <c r="U336" s="66">
        <f t="shared" si="10"/>
        <v>0.3548387097</v>
      </c>
      <c r="V336" s="27">
        <f t="shared" si="11"/>
        <v>0.34807581</v>
      </c>
      <c r="W336" s="27">
        <f t="shared" si="12"/>
        <v>0.3940504997</v>
      </c>
      <c r="X336" s="27">
        <f t="shared" si="13"/>
        <v>-0.5102762476</v>
      </c>
      <c r="Y336" s="27">
        <f t="shared" si="14"/>
        <v>-0.045826791</v>
      </c>
      <c r="Z336" s="27">
        <f t="shared" si="15"/>
        <v>0.5678333728</v>
      </c>
      <c r="AA336" s="27">
        <f t="shared" si="16"/>
        <v>-0.1242169301</v>
      </c>
      <c r="AB336" s="27"/>
    </row>
    <row r="337">
      <c r="A337" s="29">
        <v>5007.0</v>
      </c>
      <c r="B337" s="30">
        <v>2110.0</v>
      </c>
      <c r="C337" s="5">
        <v>5.0</v>
      </c>
      <c r="D337" s="6">
        <v>16.0</v>
      </c>
      <c r="E337" s="7">
        <v>5.0</v>
      </c>
      <c r="F337" s="8">
        <v>27.0</v>
      </c>
      <c r="G337" s="9">
        <v>52.0</v>
      </c>
      <c r="H337" s="10">
        <v>22.0</v>
      </c>
      <c r="I337" s="11">
        <v>12.0</v>
      </c>
      <c r="J337" s="12">
        <v>19.0</v>
      </c>
      <c r="K337" s="61">
        <v>25.0</v>
      </c>
      <c r="L337" s="62">
        <f t="shared" si="1"/>
        <v>27</v>
      </c>
      <c r="M337" s="63">
        <f t="shared" si="2"/>
        <v>27</v>
      </c>
      <c r="N337" s="63">
        <f t="shared" si="3"/>
        <v>12</v>
      </c>
      <c r="O337" s="63">
        <f t="shared" si="4"/>
        <v>22</v>
      </c>
      <c r="P337" s="63">
        <f t="shared" si="5"/>
        <v>29</v>
      </c>
      <c r="Q337" s="64">
        <f t="shared" si="6"/>
        <v>0.6923076923</v>
      </c>
      <c r="R337" s="64">
        <f t="shared" si="7"/>
        <v>0.431372549</v>
      </c>
      <c r="S337" s="65">
        <f t="shared" si="8"/>
        <v>0.5444444444</v>
      </c>
      <c r="T337" s="65">
        <f t="shared" si="9"/>
        <v>0.4333333333</v>
      </c>
      <c r="U337" s="66">
        <f t="shared" si="10"/>
        <v>0.4821428571</v>
      </c>
      <c r="V337" s="27">
        <f t="shared" si="11"/>
        <v>0.4811657411</v>
      </c>
      <c r="W337" s="27">
        <f t="shared" si="12"/>
        <v>0.4195699607</v>
      </c>
      <c r="X337" s="27">
        <f t="shared" si="13"/>
        <v>-0.7240081169</v>
      </c>
      <c r="Y337" s="27">
        <f t="shared" si="14"/>
        <v>-0.06923250305</v>
      </c>
      <c r="Z337" s="27">
        <f t="shared" si="15"/>
        <v>1.143133829</v>
      </c>
      <c r="AA337" s="27">
        <f t="shared" si="16"/>
        <v>-0.3548093351</v>
      </c>
      <c r="AB337" s="27"/>
    </row>
    <row r="338">
      <c r="A338" s="29">
        <v>5008.0</v>
      </c>
      <c r="B338" s="30">
        <v>2352.0</v>
      </c>
      <c r="C338" s="5">
        <v>6.0</v>
      </c>
      <c r="D338" s="6">
        <v>15.0</v>
      </c>
      <c r="E338" s="7">
        <v>18.0</v>
      </c>
      <c r="F338" s="8">
        <v>37.0</v>
      </c>
      <c r="G338" s="9">
        <v>76.0</v>
      </c>
      <c r="H338" s="10">
        <v>26.0</v>
      </c>
      <c r="I338" s="11">
        <v>11.0</v>
      </c>
      <c r="J338" s="12">
        <v>19.0</v>
      </c>
      <c r="K338" s="61">
        <v>35.0</v>
      </c>
      <c r="L338" s="62">
        <f t="shared" si="1"/>
        <v>37</v>
      </c>
      <c r="M338" s="63">
        <f t="shared" si="2"/>
        <v>37</v>
      </c>
      <c r="N338" s="63">
        <f t="shared" si="3"/>
        <v>11</v>
      </c>
      <c r="O338" s="63">
        <f t="shared" si="4"/>
        <v>26</v>
      </c>
      <c r="P338" s="63">
        <f t="shared" si="5"/>
        <v>43</v>
      </c>
      <c r="Q338" s="64">
        <f t="shared" si="6"/>
        <v>0.7708333333</v>
      </c>
      <c r="R338" s="64">
        <f t="shared" si="7"/>
        <v>0.3768115942</v>
      </c>
      <c r="S338" s="65">
        <f t="shared" si="8"/>
        <v>0.5384615385</v>
      </c>
      <c r="T338" s="65">
        <f t="shared" si="9"/>
        <v>0.4102564103</v>
      </c>
      <c r="U338" s="66">
        <f t="shared" si="10"/>
        <v>0.4625</v>
      </c>
      <c r="V338" s="27">
        <f t="shared" si="11"/>
        <v>0.4577682967</v>
      </c>
      <c r="W338" s="27">
        <f t="shared" si="12"/>
        <v>0.3972259983</v>
      </c>
      <c r="X338" s="27">
        <f t="shared" si="13"/>
        <v>-0.7160519838</v>
      </c>
      <c r="Y338" s="27">
        <f t="shared" si="14"/>
        <v>-0.06482528408</v>
      </c>
      <c r="Z338" s="27">
        <f t="shared" si="15"/>
        <v>1.118148052</v>
      </c>
      <c r="AA338" s="27">
        <f t="shared" si="16"/>
        <v>-0.3432403918</v>
      </c>
      <c r="AB338" s="27"/>
    </row>
    <row r="339">
      <c r="A339" s="29">
        <v>5011.0</v>
      </c>
      <c r="B339" s="30">
        <v>1449.0</v>
      </c>
      <c r="C339" s="5">
        <v>9.0</v>
      </c>
      <c r="D339" s="6">
        <v>20.0</v>
      </c>
      <c r="E339" s="7">
        <v>13.0</v>
      </c>
      <c r="F339" s="8">
        <v>34.0</v>
      </c>
      <c r="G339" s="9">
        <v>62.0</v>
      </c>
      <c r="H339" s="10">
        <v>28.0</v>
      </c>
      <c r="I339" s="11">
        <v>15.0</v>
      </c>
      <c r="J339" s="12">
        <v>16.0</v>
      </c>
      <c r="K339" s="61">
        <v>36.0</v>
      </c>
      <c r="L339" s="62">
        <f t="shared" si="1"/>
        <v>34</v>
      </c>
      <c r="M339" s="63">
        <f t="shared" si="2"/>
        <v>34</v>
      </c>
      <c r="N339" s="63">
        <f t="shared" si="3"/>
        <v>15</v>
      </c>
      <c r="O339" s="63">
        <f t="shared" si="4"/>
        <v>28</v>
      </c>
      <c r="P339" s="63">
        <f t="shared" si="5"/>
        <v>38</v>
      </c>
      <c r="Q339" s="64">
        <f t="shared" si="6"/>
        <v>0.693877551</v>
      </c>
      <c r="R339" s="64">
        <f t="shared" si="7"/>
        <v>0.4242424242</v>
      </c>
      <c r="S339" s="65">
        <f t="shared" si="8"/>
        <v>0.5391304348</v>
      </c>
      <c r="T339" s="65">
        <f t="shared" si="9"/>
        <v>0.4260869565</v>
      </c>
      <c r="U339" s="66">
        <f t="shared" si="10"/>
        <v>0.4722222222</v>
      </c>
      <c r="V339" s="27">
        <f t="shared" si="11"/>
        <v>0.471120474</v>
      </c>
      <c r="W339" s="27">
        <f t="shared" si="12"/>
        <v>0.4125537406</v>
      </c>
      <c r="X339" s="27">
        <f t="shared" si="13"/>
        <v>-0.7169414893</v>
      </c>
      <c r="Y339" s="27">
        <f t="shared" si="14"/>
        <v>-0.06741033014</v>
      </c>
      <c r="Z339" s="27">
        <f t="shared" si="15"/>
        <v>1.120927785</v>
      </c>
      <c r="AA339" s="27">
        <f t="shared" si="16"/>
        <v>-0.3445211382</v>
      </c>
      <c r="AB339" s="27"/>
    </row>
    <row r="340">
      <c r="A340" s="29">
        <v>5012.0</v>
      </c>
      <c r="B340" s="30">
        <v>1644.0</v>
      </c>
      <c r="C340" s="5">
        <v>6.0</v>
      </c>
      <c r="D340" s="6">
        <v>20.0</v>
      </c>
      <c r="E340" s="7">
        <v>11.0</v>
      </c>
      <c r="F340" s="8">
        <v>28.0</v>
      </c>
      <c r="G340" s="9">
        <v>71.0</v>
      </c>
      <c r="H340" s="10">
        <v>20.0</v>
      </c>
      <c r="I340" s="11">
        <v>13.0</v>
      </c>
      <c r="J340" s="12">
        <v>6.0</v>
      </c>
      <c r="K340" s="61">
        <v>44.0</v>
      </c>
      <c r="L340" s="62">
        <f t="shared" si="1"/>
        <v>28</v>
      </c>
      <c r="M340" s="63">
        <f t="shared" si="2"/>
        <v>28</v>
      </c>
      <c r="N340" s="63">
        <f t="shared" si="3"/>
        <v>13</v>
      </c>
      <c r="O340" s="63">
        <f t="shared" si="4"/>
        <v>20</v>
      </c>
      <c r="P340" s="63">
        <f t="shared" si="5"/>
        <v>23</v>
      </c>
      <c r="Q340" s="64">
        <f t="shared" si="6"/>
        <v>0.6829268293</v>
      </c>
      <c r="R340" s="64">
        <f t="shared" si="7"/>
        <v>0.4651162791</v>
      </c>
      <c r="S340" s="65">
        <f t="shared" si="8"/>
        <v>0.5714285714</v>
      </c>
      <c r="T340" s="65">
        <f t="shared" si="9"/>
        <v>0.4880952381</v>
      </c>
      <c r="U340" s="66">
        <f t="shared" si="10"/>
        <v>0.5490196078</v>
      </c>
      <c r="V340" s="27">
        <f t="shared" si="11"/>
        <v>0.546398182</v>
      </c>
      <c r="W340" s="27">
        <f t="shared" si="12"/>
        <v>0.4725925381</v>
      </c>
      <c r="X340" s="27">
        <f t="shared" si="13"/>
        <v>-0.7598919011</v>
      </c>
      <c r="Y340" s="27">
        <f t="shared" si="14"/>
        <v>-0.08184664603</v>
      </c>
      <c r="Z340" s="27">
        <f t="shared" si="15"/>
        <v>1.259255449</v>
      </c>
      <c r="AA340" s="27">
        <f t="shared" si="16"/>
        <v>-0.4102231639</v>
      </c>
      <c r="AB340" s="27"/>
    </row>
    <row r="341">
      <c r="A341" s="29">
        <v>5013.0</v>
      </c>
      <c r="B341" s="30">
        <v>2027.0</v>
      </c>
      <c r="C341" s="5">
        <v>4.0</v>
      </c>
      <c r="D341" s="6">
        <v>26.0</v>
      </c>
      <c r="E341" s="7">
        <v>13.0</v>
      </c>
      <c r="F341" s="8">
        <v>24.0</v>
      </c>
      <c r="G341" s="9">
        <v>66.0</v>
      </c>
      <c r="H341" s="10">
        <v>17.0</v>
      </c>
      <c r="I341" s="11">
        <v>15.0</v>
      </c>
      <c r="J341" s="12">
        <v>13.0</v>
      </c>
      <c r="K341" s="61">
        <v>31.0</v>
      </c>
      <c r="L341" s="62">
        <f t="shared" si="1"/>
        <v>24</v>
      </c>
      <c r="M341" s="63">
        <f t="shared" si="2"/>
        <v>24</v>
      </c>
      <c r="N341" s="63">
        <f t="shared" si="3"/>
        <v>15</v>
      </c>
      <c r="O341" s="63">
        <f t="shared" si="4"/>
        <v>17</v>
      </c>
      <c r="P341" s="63">
        <f t="shared" si="5"/>
        <v>30</v>
      </c>
      <c r="Q341" s="64">
        <f t="shared" si="6"/>
        <v>0.6153846154</v>
      </c>
      <c r="R341" s="64">
        <f t="shared" si="7"/>
        <v>0.3617021277</v>
      </c>
      <c r="S341" s="65">
        <f t="shared" si="8"/>
        <v>0.476744186</v>
      </c>
      <c r="T341" s="65">
        <f t="shared" si="9"/>
        <v>0.4534883721</v>
      </c>
      <c r="U341" s="66">
        <f t="shared" si="10"/>
        <v>0.4444444444</v>
      </c>
      <c r="V341" s="27">
        <f t="shared" si="11"/>
        <v>0.4464648999</v>
      </c>
      <c r="W341" s="27">
        <f t="shared" si="12"/>
        <v>0.4390848426</v>
      </c>
      <c r="X341" s="27">
        <f t="shared" si="13"/>
        <v>-0.6339795803</v>
      </c>
      <c r="Y341" s="27">
        <f t="shared" si="14"/>
        <v>-0.06344332364</v>
      </c>
      <c r="Z341" s="27">
        <f t="shared" si="15"/>
        <v>0.8765178142</v>
      </c>
      <c r="AA341" s="27">
        <f t="shared" si="16"/>
        <v>-0.238226759</v>
      </c>
      <c r="AB341" s="27"/>
    </row>
    <row r="342">
      <c r="A342" s="29">
        <v>5017.0</v>
      </c>
      <c r="B342" s="30">
        <v>2059.0</v>
      </c>
      <c r="C342" s="5">
        <v>15.0</v>
      </c>
      <c r="D342" s="6">
        <v>24.0</v>
      </c>
      <c r="E342" s="7">
        <v>25.0</v>
      </c>
      <c r="F342" s="8">
        <v>43.0</v>
      </c>
      <c r="G342" s="9">
        <v>104.0</v>
      </c>
      <c r="H342" s="10">
        <v>55.0</v>
      </c>
      <c r="I342" s="11">
        <v>26.0</v>
      </c>
      <c r="J342" s="12">
        <v>19.0</v>
      </c>
      <c r="K342" s="61">
        <v>36.0</v>
      </c>
      <c r="L342" s="62">
        <f t="shared" si="1"/>
        <v>43</v>
      </c>
      <c r="M342" s="63">
        <f t="shared" si="2"/>
        <v>43</v>
      </c>
      <c r="N342" s="63">
        <f t="shared" si="3"/>
        <v>26</v>
      </c>
      <c r="O342" s="63">
        <f t="shared" si="4"/>
        <v>55</v>
      </c>
      <c r="P342" s="63">
        <f t="shared" si="5"/>
        <v>59</v>
      </c>
      <c r="Q342" s="64">
        <f t="shared" si="6"/>
        <v>0.6231884058</v>
      </c>
      <c r="R342" s="64">
        <f t="shared" si="7"/>
        <v>0.4824561404</v>
      </c>
      <c r="S342" s="65">
        <f t="shared" si="8"/>
        <v>0.5355191257</v>
      </c>
      <c r="T342" s="65">
        <f t="shared" si="9"/>
        <v>0.3770491803</v>
      </c>
      <c r="U342" s="66">
        <f t="shared" si="10"/>
        <v>0.4215686275</v>
      </c>
      <c r="V342" s="27">
        <f t="shared" si="11"/>
        <v>0.428510718</v>
      </c>
      <c r="W342" s="27">
        <f t="shared" si="12"/>
        <v>0.3650734841</v>
      </c>
      <c r="X342" s="27">
        <f t="shared" si="13"/>
        <v>-0.7121391314</v>
      </c>
      <c r="Y342" s="27">
        <f t="shared" si="14"/>
        <v>-0.05925259186</v>
      </c>
      <c r="Z342" s="27">
        <f t="shared" si="15"/>
        <v>1.105961243</v>
      </c>
      <c r="AA342" s="27">
        <f t="shared" si="16"/>
        <v>-0.3376441922</v>
      </c>
      <c r="AB342" s="27"/>
    </row>
    <row r="343">
      <c r="A343" s="29">
        <v>5018.0</v>
      </c>
      <c r="B343" s="30">
        <v>1342.0</v>
      </c>
      <c r="C343" s="5">
        <v>7.0</v>
      </c>
      <c r="D343" s="6">
        <v>12.0</v>
      </c>
      <c r="E343" s="7">
        <v>7.0</v>
      </c>
      <c r="F343" s="8">
        <v>26.0</v>
      </c>
      <c r="G343" s="9">
        <v>79.0</v>
      </c>
      <c r="H343" s="10">
        <v>17.0</v>
      </c>
      <c r="I343" s="11">
        <v>16.0</v>
      </c>
      <c r="J343" s="12">
        <v>11.0</v>
      </c>
      <c r="K343" s="61">
        <v>45.0</v>
      </c>
      <c r="L343" s="62">
        <f t="shared" si="1"/>
        <v>26</v>
      </c>
      <c r="M343" s="63">
        <f t="shared" si="2"/>
        <v>26</v>
      </c>
      <c r="N343" s="63">
        <f t="shared" si="3"/>
        <v>16</v>
      </c>
      <c r="O343" s="63">
        <f t="shared" si="4"/>
        <v>17</v>
      </c>
      <c r="P343" s="63">
        <f t="shared" si="5"/>
        <v>25</v>
      </c>
      <c r="Q343" s="64">
        <f t="shared" si="6"/>
        <v>0.619047619</v>
      </c>
      <c r="R343" s="64">
        <f t="shared" si="7"/>
        <v>0.4047619048</v>
      </c>
      <c r="S343" s="65">
        <f t="shared" si="8"/>
        <v>0.5119047619</v>
      </c>
      <c r="T343" s="65">
        <f t="shared" si="9"/>
        <v>0.5</v>
      </c>
      <c r="U343" s="66">
        <f t="shared" si="10"/>
        <v>0.5098039216</v>
      </c>
      <c r="V343" s="27">
        <f t="shared" si="11"/>
        <v>0.5104413103</v>
      </c>
      <c r="W343" s="27">
        <f t="shared" si="12"/>
        <v>0.4841191854</v>
      </c>
      <c r="X343" s="27">
        <f t="shared" si="13"/>
        <v>-0.6807364948</v>
      </c>
      <c r="Y343" s="27">
        <f t="shared" si="14"/>
        <v>-0.07510926968</v>
      </c>
      <c r="Z343" s="27">
        <f t="shared" si="15"/>
        <v>1.01057436</v>
      </c>
      <c r="AA343" s="27">
        <f t="shared" si="16"/>
        <v>-0.2949183765</v>
      </c>
      <c r="AB343" s="27"/>
    </row>
    <row r="344">
      <c r="A344" s="29">
        <v>5022.0</v>
      </c>
      <c r="B344" s="30">
        <v>1827.0</v>
      </c>
      <c r="C344" s="5">
        <v>6.0</v>
      </c>
      <c r="D344" s="6">
        <v>12.0</v>
      </c>
      <c r="E344" s="7">
        <v>4.0</v>
      </c>
      <c r="F344" s="8">
        <v>18.0</v>
      </c>
      <c r="G344" s="9">
        <v>61.0</v>
      </c>
      <c r="H344" s="10">
        <v>19.0</v>
      </c>
      <c r="I344" s="11">
        <v>11.0</v>
      </c>
      <c r="J344" s="12">
        <v>5.0</v>
      </c>
      <c r="K344" s="61">
        <v>28.0</v>
      </c>
      <c r="L344" s="62">
        <f t="shared" si="1"/>
        <v>18</v>
      </c>
      <c r="M344" s="63">
        <f t="shared" si="2"/>
        <v>18</v>
      </c>
      <c r="N344" s="63">
        <f t="shared" si="3"/>
        <v>11</v>
      </c>
      <c r="O344" s="63">
        <f t="shared" si="4"/>
        <v>19</v>
      </c>
      <c r="P344" s="63">
        <f t="shared" si="5"/>
        <v>15</v>
      </c>
      <c r="Q344" s="64">
        <f t="shared" si="6"/>
        <v>0.6206896552</v>
      </c>
      <c r="R344" s="64">
        <f t="shared" si="7"/>
        <v>0.5588235294</v>
      </c>
      <c r="S344" s="65">
        <f t="shared" si="8"/>
        <v>0.5873015873</v>
      </c>
      <c r="T344" s="65">
        <f t="shared" si="9"/>
        <v>0.4603174603</v>
      </c>
      <c r="U344" s="66">
        <f t="shared" si="10"/>
        <v>0.5454545455</v>
      </c>
      <c r="V344" s="27">
        <f t="shared" si="11"/>
        <v>0.5366950087</v>
      </c>
      <c r="W344" s="27">
        <f t="shared" si="12"/>
        <v>0.4456970278</v>
      </c>
      <c r="X344" s="27">
        <f t="shared" si="13"/>
        <v>-0.7810000095</v>
      </c>
      <c r="Y344" s="27">
        <f t="shared" si="14"/>
        <v>-0.07933283757</v>
      </c>
      <c r="Z344" s="27">
        <f t="shared" si="15"/>
        <v>1.330185733</v>
      </c>
      <c r="AA344" s="27">
        <f t="shared" si="16"/>
        <v>-0.4453668107</v>
      </c>
      <c r="AB344" s="27"/>
    </row>
    <row r="345">
      <c r="A345" s="29">
        <v>5023.0</v>
      </c>
      <c r="B345" s="30">
        <v>2227.0</v>
      </c>
      <c r="C345" s="5">
        <v>24.0</v>
      </c>
      <c r="D345" s="6">
        <v>32.0</v>
      </c>
      <c r="E345" s="7">
        <v>56.0</v>
      </c>
      <c r="F345" s="8">
        <v>85.0</v>
      </c>
      <c r="G345" s="9">
        <v>148.0</v>
      </c>
      <c r="H345" s="10">
        <v>106.0</v>
      </c>
      <c r="I345" s="11">
        <v>31.0</v>
      </c>
      <c r="J345" s="12">
        <v>40.0</v>
      </c>
      <c r="K345" s="61">
        <v>84.0</v>
      </c>
      <c r="L345" s="62">
        <f t="shared" si="1"/>
        <v>85</v>
      </c>
      <c r="M345" s="63">
        <f t="shared" si="2"/>
        <v>85</v>
      </c>
      <c r="N345" s="63">
        <f t="shared" si="3"/>
        <v>31</v>
      </c>
      <c r="O345" s="63">
        <f t="shared" si="4"/>
        <v>106</v>
      </c>
      <c r="P345" s="63">
        <f t="shared" si="5"/>
        <v>120</v>
      </c>
      <c r="Q345" s="64">
        <f t="shared" si="6"/>
        <v>0.7327586207</v>
      </c>
      <c r="R345" s="64">
        <f t="shared" si="7"/>
        <v>0.4690265487</v>
      </c>
      <c r="S345" s="65">
        <f t="shared" si="8"/>
        <v>0.5584795322</v>
      </c>
      <c r="T345" s="65">
        <f t="shared" si="9"/>
        <v>0.3391812865</v>
      </c>
      <c r="U345" s="66">
        <f t="shared" si="10"/>
        <v>0.4146341463</v>
      </c>
      <c r="V345" s="27">
        <f t="shared" si="11"/>
        <v>0.416529276</v>
      </c>
      <c r="W345" s="27">
        <f t="shared" si="12"/>
        <v>0.3284083363</v>
      </c>
      <c r="X345" s="27">
        <f t="shared" si="13"/>
        <v>-0.7426721285</v>
      </c>
      <c r="Y345" s="27">
        <f t="shared" si="14"/>
        <v>-0.05558703502</v>
      </c>
      <c r="Z345" s="27">
        <f t="shared" si="15"/>
        <v>1.202830574</v>
      </c>
      <c r="AA345" s="27">
        <f t="shared" si="16"/>
        <v>-0.3829623765</v>
      </c>
      <c r="AB345" s="27"/>
    </row>
    <row r="346">
      <c r="A346" s="29">
        <v>5024.0</v>
      </c>
      <c r="B346" s="30">
        <v>2199.0</v>
      </c>
      <c r="C346" s="5">
        <v>21.0</v>
      </c>
      <c r="D346" s="6">
        <v>34.0</v>
      </c>
      <c r="E346" s="7">
        <v>39.0</v>
      </c>
      <c r="F346" s="8">
        <v>121.0</v>
      </c>
      <c r="G346" s="9">
        <v>192.0</v>
      </c>
      <c r="H346" s="10">
        <v>104.0</v>
      </c>
      <c r="I346" s="11">
        <v>38.0</v>
      </c>
      <c r="J346" s="12">
        <v>28.0</v>
      </c>
      <c r="K346" s="61">
        <v>89.0</v>
      </c>
      <c r="L346" s="62">
        <f t="shared" si="1"/>
        <v>120</v>
      </c>
      <c r="M346" s="63">
        <f t="shared" si="2"/>
        <v>121</v>
      </c>
      <c r="N346" s="63">
        <f t="shared" si="3"/>
        <v>38</v>
      </c>
      <c r="O346" s="63">
        <f t="shared" si="4"/>
        <v>104</v>
      </c>
      <c r="P346" s="63">
        <f t="shared" si="5"/>
        <v>88</v>
      </c>
      <c r="Q346" s="64">
        <f t="shared" si="6"/>
        <v>0.7610062893</v>
      </c>
      <c r="R346" s="64">
        <f t="shared" si="7"/>
        <v>0.5416666667</v>
      </c>
      <c r="S346" s="65">
        <f t="shared" si="8"/>
        <v>0.641025641</v>
      </c>
      <c r="T346" s="65">
        <f t="shared" si="9"/>
        <v>0.452991453</v>
      </c>
      <c r="U346" s="66">
        <f t="shared" si="10"/>
        <v>0.5789473684</v>
      </c>
      <c r="V346" s="27">
        <f t="shared" si="11"/>
        <v>0.5730286236</v>
      </c>
      <c r="W346" s="27">
        <f t="shared" si="12"/>
        <v>0.4386037064</v>
      </c>
      <c r="X346" s="27">
        <f t="shared" si="13"/>
        <v>-0.8524428378</v>
      </c>
      <c r="Y346" s="27">
        <f t="shared" si="14"/>
        <v>-0.08521180695</v>
      </c>
      <c r="Z346" s="27">
        <f t="shared" si="15"/>
        <v>1.584676944</v>
      </c>
      <c r="AA346" s="27">
        <f t="shared" si="16"/>
        <v>-0.5791092886</v>
      </c>
      <c r="AB346" s="27"/>
    </row>
    <row r="347">
      <c r="A347" s="29">
        <v>5025.0</v>
      </c>
      <c r="B347" s="30">
        <v>2539.0</v>
      </c>
      <c r="C347" s="5">
        <v>25.0</v>
      </c>
      <c r="D347" s="6">
        <v>48.0</v>
      </c>
      <c r="E347" s="7">
        <v>28.0</v>
      </c>
      <c r="F347" s="8">
        <v>102.0</v>
      </c>
      <c r="G347" s="9">
        <v>164.0</v>
      </c>
      <c r="H347" s="10">
        <v>102.0</v>
      </c>
      <c r="I347" s="11">
        <v>39.0</v>
      </c>
      <c r="J347" s="12">
        <v>32.0</v>
      </c>
      <c r="K347" s="61">
        <v>93.0</v>
      </c>
      <c r="L347" s="62">
        <f t="shared" si="1"/>
        <v>101</v>
      </c>
      <c r="M347" s="63">
        <f t="shared" si="2"/>
        <v>102</v>
      </c>
      <c r="N347" s="63">
        <f t="shared" si="3"/>
        <v>39</v>
      </c>
      <c r="O347" s="63">
        <f t="shared" si="4"/>
        <v>102</v>
      </c>
      <c r="P347" s="63">
        <f t="shared" si="5"/>
        <v>85</v>
      </c>
      <c r="Q347" s="64">
        <f t="shared" si="6"/>
        <v>0.7234042553</v>
      </c>
      <c r="R347" s="64">
        <f t="shared" si="7"/>
        <v>0.5454545455</v>
      </c>
      <c r="S347" s="65">
        <f t="shared" si="8"/>
        <v>0.6219512195</v>
      </c>
      <c r="T347" s="65">
        <f t="shared" si="9"/>
        <v>0.4298780488</v>
      </c>
      <c r="U347" s="66">
        <f t="shared" si="10"/>
        <v>0.5454545455</v>
      </c>
      <c r="V347" s="27">
        <f t="shared" si="11"/>
        <v>0.5400373389</v>
      </c>
      <c r="W347" s="27">
        <f t="shared" si="12"/>
        <v>0.4162244216</v>
      </c>
      <c r="X347" s="27">
        <f t="shared" si="13"/>
        <v>-0.8270774656</v>
      </c>
      <c r="Y347" s="27">
        <f t="shared" si="14"/>
        <v>-0.07845776962</v>
      </c>
      <c r="Z347" s="27">
        <f t="shared" si="15"/>
        <v>1.491772454</v>
      </c>
      <c r="AA347" s="27">
        <f t="shared" si="16"/>
        <v>-0.5289362076</v>
      </c>
      <c r="AB347" s="27"/>
    </row>
    <row r="348">
      <c r="A348" s="29">
        <v>5029.0</v>
      </c>
      <c r="B348" s="30">
        <v>1646.0</v>
      </c>
      <c r="C348" s="5">
        <v>4.0</v>
      </c>
      <c r="D348" s="6">
        <v>32.0</v>
      </c>
      <c r="E348" s="7">
        <v>14.0</v>
      </c>
      <c r="F348" s="8">
        <v>24.0</v>
      </c>
      <c r="G348" s="9">
        <v>96.0</v>
      </c>
      <c r="H348" s="10">
        <v>26.0</v>
      </c>
      <c r="I348" s="11">
        <v>17.0</v>
      </c>
      <c r="J348" s="12">
        <v>7.0</v>
      </c>
      <c r="K348" s="61">
        <v>44.0</v>
      </c>
      <c r="L348" s="62">
        <f t="shared" si="1"/>
        <v>24</v>
      </c>
      <c r="M348" s="63">
        <f t="shared" si="2"/>
        <v>24</v>
      </c>
      <c r="N348" s="63">
        <f t="shared" si="3"/>
        <v>17</v>
      </c>
      <c r="O348" s="63">
        <f t="shared" si="4"/>
        <v>26</v>
      </c>
      <c r="P348" s="63">
        <f t="shared" si="5"/>
        <v>25</v>
      </c>
      <c r="Q348" s="64">
        <f t="shared" si="6"/>
        <v>0.5853658537</v>
      </c>
      <c r="R348" s="64">
        <f t="shared" si="7"/>
        <v>0.5098039216</v>
      </c>
      <c r="S348" s="65">
        <f t="shared" si="8"/>
        <v>0.5434782609</v>
      </c>
      <c r="T348" s="65">
        <f t="shared" si="9"/>
        <v>0.4456521739</v>
      </c>
      <c r="U348" s="66">
        <f t="shared" si="10"/>
        <v>0.4897959184</v>
      </c>
      <c r="V348" s="27">
        <f t="shared" si="11"/>
        <v>0.4903683081</v>
      </c>
      <c r="W348" s="27">
        <f t="shared" si="12"/>
        <v>0.4314975348</v>
      </c>
      <c r="X348" s="27">
        <f t="shared" si="13"/>
        <v>-0.7227232755</v>
      </c>
      <c r="Y348" s="27">
        <f t="shared" si="14"/>
        <v>-0.07107429682</v>
      </c>
      <c r="Z348" s="27">
        <f t="shared" si="15"/>
        <v>1.139080167</v>
      </c>
      <c r="AA348" s="27">
        <f t="shared" si="16"/>
        <v>-0.352923727</v>
      </c>
      <c r="AB348" s="27"/>
    </row>
    <row r="349">
      <c r="A349" s="29">
        <v>5030.0</v>
      </c>
      <c r="B349" s="30">
        <v>2183.0</v>
      </c>
      <c r="C349" s="5">
        <v>5.0</v>
      </c>
      <c r="D349" s="6">
        <v>31.0</v>
      </c>
      <c r="E349" s="7">
        <v>6.0</v>
      </c>
      <c r="F349" s="8">
        <v>55.0</v>
      </c>
      <c r="G349" s="9">
        <v>175.0</v>
      </c>
      <c r="H349" s="10">
        <v>29.0</v>
      </c>
      <c r="I349" s="11">
        <v>20.0</v>
      </c>
      <c r="J349" s="12">
        <v>13.0</v>
      </c>
      <c r="K349" s="61">
        <v>57.0</v>
      </c>
      <c r="L349" s="62">
        <f t="shared" si="1"/>
        <v>55</v>
      </c>
      <c r="M349" s="63">
        <f t="shared" si="2"/>
        <v>55</v>
      </c>
      <c r="N349" s="63">
        <f t="shared" si="3"/>
        <v>20</v>
      </c>
      <c r="O349" s="63">
        <f t="shared" si="4"/>
        <v>29</v>
      </c>
      <c r="P349" s="63">
        <f t="shared" si="5"/>
        <v>24</v>
      </c>
      <c r="Q349" s="64">
        <f t="shared" si="6"/>
        <v>0.7333333333</v>
      </c>
      <c r="R349" s="64">
        <f t="shared" si="7"/>
        <v>0.5471698113</v>
      </c>
      <c r="S349" s="65">
        <f t="shared" si="8"/>
        <v>0.65625</v>
      </c>
      <c r="T349" s="65">
        <f t="shared" si="9"/>
        <v>0.5859375</v>
      </c>
      <c r="U349" s="66">
        <f t="shared" si="10"/>
        <v>0.6962025316</v>
      </c>
      <c r="V349" s="27">
        <f t="shared" si="11"/>
        <v>0.6877972375</v>
      </c>
      <c r="W349" s="27">
        <f t="shared" si="12"/>
        <v>0.5673271704</v>
      </c>
      <c r="X349" s="27">
        <f t="shared" si="13"/>
        <v>-0.8726883552</v>
      </c>
      <c r="Y349" s="27">
        <f t="shared" si="14"/>
        <v>-0.1128378949</v>
      </c>
      <c r="Z349" s="27">
        <f t="shared" si="15"/>
        <v>1.660842956</v>
      </c>
      <c r="AA349" s="27">
        <f t="shared" si="16"/>
        <v>-0.6213585449</v>
      </c>
      <c r="AB349" s="27"/>
    </row>
    <row r="350">
      <c r="A350" s="29">
        <v>5031.0</v>
      </c>
      <c r="B350" s="30">
        <v>2250.0</v>
      </c>
      <c r="C350" s="5">
        <v>8.0</v>
      </c>
      <c r="D350" s="6">
        <v>22.0</v>
      </c>
      <c r="E350" s="7">
        <v>9.0</v>
      </c>
      <c r="F350" s="8">
        <v>35.0</v>
      </c>
      <c r="G350" s="9">
        <v>95.0</v>
      </c>
      <c r="H350" s="10">
        <v>37.0</v>
      </c>
      <c r="I350" s="11">
        <v>16.0</v>
      </c>
      <c r="J350" s="12">
        <v>12.0</v>
      </c>
      <c r="K350" s="61">
        <v>36.0</v>
      </c>
      <c r="L350" s="62">
        <f t="shared" si="1"/>
        <v>35</v>
      </c>
      <c r="M350" s="63">
        <f t="shared" si="2"/>
        <v>35</v>
      </c>
      <c r="N350" s="63">
        <f t="shared" si="3"/>
        <v>16</v>
      </c>
      <c r="O350" s="63">
        <f t="shared" si="4"/>
        <v>37</v>
      </c>
      <c r="P350" s="63">
        <f t="shared" si="5"/>
        <v>29</v>
      </c>
      <c r="Q350" s="64">
        <f t="shared" si="6"/>
        <v>0.6862745098</v>
      </c>
      <c r="R350" s="64">
        <f t="shared" si="7"/>
        <v>0.5606060606</v>
      </c>
      <c r="S350" s="65">
        <f t="shared" si="8"/>
        <v>0.6153846154</v>
      </c>
      <c r="T350" s="65">
        <f t="shared" si="9"/>
        <v>0.4358974359</v>
      </c>
      <c r="U350" s="66">
        <f t="shared" si="10"/>
        <v>0.546875</v>
      </c>
      <c r="V350" s="27">
        <f t="shared" si="11"/>
        <v>0.539582425</v>
      </c>
      <c r="W350" s="27">
        <f t="shared" si="12"/>
        <v>0.4220526232</v>
      </c>
      <c r="X350" s="27">
        <f t="shared" si="13"/>
        <v>-0.8183451243</v>
      </c>
      <c r="Y350" s="27">
        <f t="shared" si="14"/>
        <v>-0.07871641638</v>
      </c>
      <c r="Z350" s="27">
        <f t="shared" si="15"/>
        <v>1.460438272</v>
      </c>
      <c r="AA350" s="27">
        <f t="shared" si="16"/>
        <v>-0.5123588356</v>
      </c>
      <c r="AB350" s="27"/>
    </row>
    <row r="351">
      <c r="A351" s="29">
        <v>5037.0</v>
      </c>
      <c r="B351" s="30">
        <v>2518.0</v>
      </c>
      <c r="C351" s="5">
        <v>46.0</v>
      </c>
      <c r="D351" s="6">
        <v>59.0</v>
      </c>
      <c r="E351" s="7">
        <v>53.0</v>
      </c>
      <c r="F351" s="8">
        <v>145.0</v>
      </c>
      <c r="G351" s="9">
        <v>222.0</v>
      </c>
      <c r="H351" s="10">
        <v>144.0</v>
      </c>
      <c r="I351" s="11">
        <v>39.0</v>
      </c>
      <c r="J351" s="12">
        <v>47.0</v>
      </c>
      <c r="K351" s="61">
        <v>74.0</v>
      </c>
      <c r="L351" s="62">
        <f t="shared" si="1"/>
        <v>145</v>
      </c>
      <c r="M351" s="63">
        <f t="shared" si="2"/>
        <v>145</v>
      </c>
      <c r="N351" s="63">
        <f t="shared" si="3"/>
        <v>39</v>
      </c>
      <c r="O351" s="63">
        <f t="shared" si="4"/>
        <v>144</v>
      </c>
      <c r="P351" s="63">
        <f t="shared" si="5"/>
        <v>146</v>
      </c>
      <c r="Q351" s="64">
        <f t="shared" si="6"/>
        <v>0.7880434783</v>
      </c>
      <c r="R351" s="64">
        <f t="shared" si="7"/>
        <v>0.4965517241</v>
      </c>
      <c r="S351" s="65">
        <f t="shared" si="8"/>
        <v>0.6097046414</v>
      </c>
      <c r="T351" s="65">
        <f t="shared" si="9"/>
        <v>0.388185654</v>
      </c>
      <c r="U351" s="66">
        <f t="shared" si="10"/>
        <v>0.4982817869</v>
      </c>
      <c r="V351" s="27">
        <f t="shared" si="11"/>
        <v>0.4974238384</v>
      </c>
      <c r="W351" s="27">
        <f t="shared" si="12"/>
        <v>0.3758562452</v>
      </c>
      <c r="X351" s="27">
        <f t="shared" si="13"/>
        <v>-0.8107918333</v>
      </c>
      <c r="Y351" s="27">
        <f t="shared" si="14"/>
        <v>-0.0694533739</v>
      </c>
      <c r="Z351" s="27">
        <f t="shared" si="15"/>
        <v>1.433603123</v>
      </c>
      <c r="AA351" s="27">
        <f t="shared" si="16"/>
        <v>-0.4983022282</v>
      </c>
      <c r="AB351" s="27"/>
    </row>
    <row r="352">
      <c r="A352" s="29">
        <v>5038.0</v>
      </c>
      <c r="B352" s="30">
        <v>1881.0</v>
      </c>
      <c r="C352" s="5">
        <v>6.0</v>
      </c>
      <c r="D352" s="6">
        <v>19.0</v>
      </c>
      <c r="E352" s="7">
        <v>16.0</v>
      </c>
      <c r="F352" s="8">
        <v>23.0</v>
      </c>
      <c r="G352" s="9">
        <v>42.0</v>
      </c>
      <c r="H352" s="10">
        <v>21.0</v>
      </c>
      <c r="I352" s="11">
        <v>10.0</v>
      </c>
      <c r="J352" s="12">
        <v>14.0</v>
      </c>
      <c r="K352" s="61">
        <v>23.0</v>
      </c>
      <c r="L352" s="62">
        <f t="shared" si="1"/>
        <v>23</v>
      </c>
      <c r="M352" s="63">
        <f t="shared" si="2"/>
        <v>23</v>
      </c>
      <c r="N352" s="63">
        <f t="shared" si="3"/>
        <v>10</v>
      </c>
      <c r="O352" s="63">
        <f t="shared" si="4"/>
        <v>21</v>
      </c>
      <c r="P352" s="63">
        <f t="shared" si="5"/>
        <v>36</v>
      </c>
      <c r="Q352" s="64">
        <f t="shared" si="6"/>
        <v>0.696969697</v>
      </c>
      <c r="R352" s="64">
        <f t="shared" si="7"/>
        <v>0.3684210526</v>
      </c>
      <c r="S352" s="65">
        <f t="shared" si="8"/>
        <v>0.4888888889</v>
      </c>
      <c r="T352" s="65">
        <f t="shared" si="9"/>
        <v>0.3666666667</v>
      </c>
      <c r="U352" s="66">
        <f t="shared" si="10"/>
        <v>0.3898305085</v>
      </c>
      <c r="V352" s="27">
        <f t="shared" si="11"/>
        <v>0.3836427126</v>
      </c>
      <c r="W352" s="27">
        <f t="shared" si="12"/>
        <v>0.355020736</v>
      </c>
      <c r="X352" s="27">
        <f t="shared" si="13"/>
        <v>-0.6501297376</v>
      </c>
      <c r="Y352" s="27">
        <f t="shared" si="14"/>
        <v>-0.05260366009</v>
      </c>
      <c r="Z352" s="27">
        <f t="shared" si="15"/>
        <v>0.9217438958</v>
      </c>
      <c r="AA352" s="27">
        <f t="shared" si="16"/>
        <v>-0.2569004275</v>
      </c>
      <c r="AB352" s="27"/>
    </row>
    <row r="353">
      <c r="A353" s="29">
        <v>5040.0</v>
      </c>
      <c r="B353" s="30">
        <v>2216.0</v>
      </c>
      <c r="C353" s="5">
        <v>7.0</v>
      </c>
      <c r="D353" s="6">
        <v>29.0</v>
      </c>
      <c r="E353" s="7">
        <v>11.0</v>
      </c>
      <c r="F353" s="8">
        <v>44.0</v>
      </c>
      <c r="G353" s="9">
        <v>101.0</v>
      </c>
      <c r="H353" s="10">
        <v>40.0</v>
      </c>
      <c r="I353" s="11">
        <v>16.0</v>
      </c>
      <c r="J353" s="12">
        <v>18.0</v>
      </c>
      <c r="K353" s="61">
        <v>38.0</v>
      </c>
      <c r="L353" s="62">
        <f t="shared" si="1"/>
        <v>44</v>
      </c>
      <c r="M353" s="63">
        <f t="shared" si="2"/>
        <v>44</v>
      </c>
      <c r="N353" s="63">
        <f t="shared" si="3"/>
        <v>16</v>
      </c>
      <c r="O353" s="63">
        <f t="shared" si="4"/>
        <v>40</v>
      </c>
      <c r="P353" s="63">
        <f t="shared" si="5"/>
        <v>36</v>
      </c>
      <c r="Q353" s="64">
        <f t="shared" si="6"/>
        <v>0.7333333333</v>
      </c>
      <c r="R353" s="64">
        <f t="shared" si="7"/>
        <v>0.5263157895</v>
      </c>
      <c r="S353" s="65">
        <f t="shared" si="8"/>
        <v>0.6176470588</v>
      </c>
      <c r="T353" s="65">
        <f t="shared" si="9"/>
        <v>0.4411764706</v>
      </c>
      <c r="U353" s="66">
        <f t="shared" si="10"/>
        <v>0.55</v>
      </c>
      <c r="V353" s="27">
        <f t="shared" si="11"/>
        <v>0.5455253895</v>
      </c>
      <c r="W353" s="27">
        <f t="shared" si="12"/>
        <v>0.4271639871</v>
      </c>
      <c r="X353" s="27">
        <f t="shared" si="13"/>
        <v>-0.8213537461</v>
      </c>
      <c r="Y353" s="27">
        <f t="shared" si="14"/>
        <v>-0.0799626328</v>
      </c>
      <c r="Z353" s="27">
        <f t="shared" si="15"/>
        <v>1.471196529</v>
      </c>
      <c r="AA353" s="27">
        <f t="shared" si="16"/>
        <v>-0.5180306534</v>
      </c>
      <c r="AB353" s="27"/>
    </row>
    <row r="354">
      <c r="A354" s="29">
        <v>5044.0</v>
      </c>
      <c r="B354" s="30">
        <v>1255.0</v>
      </c>
      <c r="C354" s="5">
        <v>4.0</v>
      </c>
      <c r="D354" s="6">
        <v>13.0</v>
      </c>
      <c r="E354" s="7">
        <v>8.0</v>
      </c>
      <c r="F354" s="8">
        <v>14.0</v>
      </c>
      <c r="G354" s="9">
        <v>34.0</v>
      </c>
      <c r="H354" s="10">
        <v>24.0</v>
      </c>
      <c r="I354" s="11">
        <v>4.0</v>
      </c>
      <c r="J354" s="12">
        <v>8.0</v>
      </c>
      <c r="K354" s="61">
        <v>37.0</v>
      </c>
      <c r="L354" s="62">
        <f t="shared" si="1"/>
        <v>14</v>
      </c>
      <c r="M354" s="63">
        <f t="shared" si="2"/>
        <v>14</v>
      </c>
      <c r="N354" s="63">
        <f t="shared" si="3"/>
        <v>4</v>
      </c>
      <c r="O354" s="63">
        <f t="shared" si="4"/>
        <v>24</v>
      </c>
      <c r="P354" s="63">
        <f t="shared" si="5"/>
        <v>20</v>
      </c>
      <c r="Q354" s="64">
        <f t="shared" si="6"/>
        <v>0.7777777778</v>
      </c>
      <c r="R354" s="64">
        <f t="shared" si="7"/>
        <v>0.5454545455</v>
      </c>
      <c r="S354" s="65">
        <f t="shared" si="8"/>
        <v>0.6129032258</v>
      </c>
      <c r="T354" s="65">
        <f t="shared" si="9"/>
        <v>0.2903225806</v>
      </c>
      <c r="U354" s="66">
        <f t="shared" si="10"/>
        <v>0.4117647059</v>
      </c>
      <c r="V354" s="27">
        <f t="shared" si="11"/>
        <v>0.4228499887</v>
      </c>
      <c r="W354" s="27">
        <f t="shared" si="12"/>
        <v>0.2811014625</v>
      </c>
      <c r="X354" s="27">
        <f t="shared" si="13"/>
        <v>-0.8150453456</v>
      </c>
      <c r="Y354" s="27">
        <f t="shared" si="14"/>
        <v>-0.05221641941</v>
      </c>
      <c r="Z354" s="27">
        <f t="shared" si="15"/>
        <v>1.448684289</v>
      </c>
      <c r="AA354" s="27">
        <f t="shared" si="16"/>
        <v>-0.5061859043</v>
      </c>
      <c r="AB354" s="27"/>
    </row>
    <row r="355">
      <c r="A355" s="29">
        <v>5045.0</v>
      </c>
      <c r="B355" s="30">
        <v>1675.0</v>
      </c>
      <c r="C355" s="5">
        <v>6.0</v>
      </c>
      <c r="D355" s="6">
        <v>8.0</v>
      </c>
      <c r="E355" s="7">
        <v>18.0</v>
      </c>
      <c r="F355" s="8">
        <v>25.0</v>
      </c>
      <c r="G355" s="9">
        <v>65.0</v>
      </c>
      <c r="H355" s="10">
        <v>30.0</v>
      </c>
      <c r="I355" s="11">
        <v>9.0</v>
      </c>
      <c r="J355" s="12">
        <v>10.0</v>
      </c>
      <c r="K355" s="61">
        <v>30.0</v>
      </c>
      <c r="L355" s="62">
        <f t="shared" si="1"/>
        <v>25</v>
      </c>
      <c r="M355" s="63">
        <f t="shared" si="2"/>
        <v>25</v>
      </c>
      <c r="N355" s="63">
        <f t="shared" si="3"/>
        <v>9</v>
      </c>
      <c r="O355" s="63">
        <f t="shared" si="4"/>
        <v>30</v>
      </c>
      <c r="P355" s="63">
        <f t="shared" si="5"/>
        <v>34</v>
      </c>
      <c r="Q355" s="64">
        <f t="shared" si="6"/>
        <v>0.7352941176</v>
      </c>
      <c r="R355" s="64">
        <f t="shared" si="7"/>
        <v>0.46875</v>
      </c>
      <c r="S355" s="65">
        <f t="shared" si="8"/>
        <v>0.5612244898</v>
      </c>
      <c r="T355" s="65">
        <f t="shared" si="9"/>
        <v>0.3469387755</v>
      </c>
      <c r="U355" s="66">
        <f t="shared" si="10"/>
        <v>0.4237288136</v>
      </c>
      <c r="V355" s="27">
        <f t="shared" si="11"/>
        <v>0.425017666</v>
      </c>
      <c r="W355" s="27">
        <f t="shared" si="12"/>
        <v>0.3359194348</v>
      </c>
      <c r="X355" s="27">
        <f t="shared" si="13"/>
        <v>-0.7463224029</v>
      </c>
      <c r="Y355" s="27">
        <f t="shared" si="14"/>
        <v>-0.05713784025</v>
      </c>
      <c r="Z355" s="27">
        <f t="shared" si="15"/>
        <v>1.214683588</v>
      </c>
      <c r="AA355" s="27">
        <f t="shared" si="16"/>
        <v>-0.3886370199</v>
      </c>
      <c r="AB355" s="27"/>
    </row>
    <row r="356">
      <c r="A356" s="29">
        <v>5046.0</v>
      </c>
      <c r="B356" s="30">
        <v>2067.0</v>
      </c>
      <c r="C356" s="5">
        <v>8.0</v>
      </c>
      <c r="D356" s="6">
        <v>16.0</v>
      </c>
      <c r="E356" s="7">
        <v>14.0</v>
      </c>
      <c r="F356" s="8">
        <v>39.0</v>
      </c>
      <c r="G356" s="9">
        <v>80.0</v>
      </c>
      <c r="H356" s="10">
        <v>38.0</v>
      </c>
      <c r="I356" s="11">
        <v>8.0</v>
      </c>
      <c r="J356" s="12">
        <v>15.0</v>
      </c>
      <c r="K356" s="61">
        <v>38.0</v>
      </c>
      <c r="L356" s="62">
        <f t="shared" si="1"/>
        <v>39</v>
      </c>
      <c r="M356" s="63">
        <f t="shared" si="2"/>
        <v>39</v>
      </c>
      <c r="N356" s="63">
        <f t="shared" si="3"/>
        <v>8</v>
      </c>
      <c r="O356" s="63">
        <f t="shared" si="4"/>
        <v>38</v>
      </c>
      <c r="P356" s="63">
        <f t="shared" si="5"/>
        <v>37</v>
      </c>
      <c r="Q356" s="64">
        <f t="shared" si="6"/>
        <v>0.829787234</v>
      </c>
      <c r="R356" s="64">
        <f t="shared" si="7"/>
        <v>0.5066666667</v>
      </c>
      <c r="S356" s="65">
        <f t="shared" si="8"/>
        <v>0.631147541</v>
      </c>
      <c r="T356" s="65">
        <f t="shared" si="9"/>
        <v>0.3852459016</v>
      </c>
      <c r="U356" s="66">
        <f t="shared" si="10"/>
        <v>0.5131578947</v>
      </c>
      <c r="V356" s="27">
        <f t="shared" si="11"/>
        <v>0.5123296471</v>
      </c>
      <c r="W356" s="27">
        <f t="shared" si="12"/>
        <v>0.3730098642</v>
      </c>
      <c r="X356" s="27">
        <f t="shared" si="13"/>
        <v>-0.8393068334</v>
      </c>
      <c r="Y356" s="27">
        <f t="shared" si="14"/>
        <v>-0.07135152949</v>
      </c>
      <c r="Z356" s="27">
        <f t="shared" si="15"/>
        <v>1.536214023</v>
      </c>
      <c r="AA356" s="27">
        <f t="shared" si="16"/>
        <v>-0.5527477831</v>
      </c>
      <c r="AB356" s="27"/>
    </row>
    <row r="357">
      <c r="A357" s="29">
        <v>5047.0</v>
      </c>
      <c r="B357" s="30">
        <v>2131.0</v>
      </c>
      <c r="C357" s="5">
        <v>7.0</v>
      </c>
      <c r="D357" s="6">
        <v>32.0</v>
      </c>
      <c r="E357" s="7">
        <v>12.0</v>
      </c>
      <c r="F357" s="8">
        <v>30.0</v>
      </c>
      <c r="G357" s="9">
        <v>138.0</v>
      </c>
      <c r="H357" s="10">
        <v>27.0</v>
      </c>
      <c r="I357" s="11">
        <v>14.0</v>
      </c>
      <c r="J357" s="12">
        <v>6.0</v>
      </c>
      <c r="K357" s="61">
        <v>60.0</v>
      </c>
      <c r="L357" s="62">
        <f t="shared" si="1"/>
        <v>30</v>
      </c>
      <c r="M357" s="63">
        <f t="shared" si="2"/>
        <v>30</v>
      </c>
      <c r="N357" s="63">
        <f t="shared" si="3"/>
        <v>14</v>
      </c>
      <c r="O357" s="63">
        <f t="shared" si="4"/>
        <v>27</v>
      </c>
      <c r="P357" s="63">
        <f t="shared" si="5"/>
        <v>25</v>
      </c>
      <c r="Q357" s="64">
        <f t="shared" si="6"/>
        <v>0.6818181818</v>
      </c>
      <c r="R357" s="64">
        <f t="shared" si="7"/>
        <v>0.5192307692</v>
      </c>
      <c r="S357" s="65">
        <f t="shared" si="8"/>
        <v>0.59375</v>
      </c>
      <c r="T357" s="65">
        <f t="shared" si="9"/>
        <v>0.4583333333</v>
      </c>
      <c r="U357" s="66">
        <f t="shared" si="10"/>
        <v>0.5454545455</v>
      </c>
      <c r="V357" s="27">
        <f t="shared" si="11"/>
        <v>0.5402122206</v>
      </c>
      <c r="W357" s="27">
        <f t="shared" si="12"/>
        <v>0.44377592</v>
      </c>
      <c r="X357" s="27">
        <f t="shared" si="13"/>
        <v>-0.7895751785</v>
      </c>
      <c r="Y357" s="27">
        <f t="shared" si="14"/>
        <v>-0.07985818426</v>
      </c>
      <c r="Z357" s="27">
        <f t="shared" si="15"/>
        <v>1.359556252</v>
      </c>
      <c r="AA357" s="27">
        <f t="shared" si="16"/>
        <v>-0.4601984947</v>
      </c>
      <c r="AB357" s="27"/>
    </row>
    <row r="358">
      <c r="A358" s="29">
        <v>5049.0</v>
      </c>
      <c r="B358" s="30">
        <v>670.0</v>
      </c>
      <c r="C358" s="5">
        <v>4.0</v>
      </c>
      <c r="D358" s="6">
        <v>6.0</v>
      </c>
      <c r="E358" s="7">
        <v>9.0</v>
      </c>
      <c r="F358" s="8">
        <v>26.0</v>
      </c>
      <c r="G358" s="9">
        <v>54.0</v>
      </c>
      <c r="H358" s="10">
        <v>13.0</v>
      </c>
      <c r="I358" s="11">
        <v>17.0</v>
      </c>
      <c r="J358" s="12">
        <v>10.0</v>
      </c>
      <c r="K358" s="61">
        <v>26.0</v>
      </c>
      <c r="L358" s="62">
        <f t="shared" si="1"/>
        <v>26</v>
      </c>
      <c r="M358" s="63">
        <f t="shared" si="2"/>
        <v>26</v>
      </c>
      <c r="N358" s="63">
        <f t="shared" si="3"/>
        <v>17</v>
      </c>
      <c r="O358" s="63">
        <f t="shared" si="4"/>
        <v>13</v>
      </c>
      <c r="P358" s="63">
        <f t="shared" si="5"/>
        <v>23</v>
      </c>
      <c r="Q358" s="64">
        <f t="shared" si="6"/>
        <v>0.6046511628</v>
      </c>
      <c r="R358" s="64">
        <f t="shared" si="7"/>
        <v>0.3611111111</v>
      </c>
      <c r="S358" s="65">
        <f t="shared" si="8"/>
        <v>0.4936708861</v>
      </c>
      <c r="T358" s="65">
        <f t="shared" si="9"/>
        <v>0.5443037975</v>
      </c>
      <c r="U358" s="66">
        <f t="shared" si="10"/>
        <v>0.5306122449</v>
      </c>
      <c r="V358" s="27">
        <f t="shared" si="11"/>
        <v>0.5335377299</v>
      </c>
      <c r="W358" s="27">
        <f t="shared" si="12"/>
        <v>0.5270158221</v>
      </c>
      <c r="X358" s="27">
        <f t="shared" si="13"/>
        <v>-0.6564888893</v>
      </c>
      <c r="Y358" s="27">
        <f t="shared" si="14"/>
        <v>-0.07885209661</v>
      </c>
      <c r="Z358" s="27">
        <f t="shared" si="15"/>
        <v>0.9398638975</v>
      </c>
      <c r="AA358" s="27">
        <f t="shared" si="16"/>
        <v>-0.2645129098</v>
      </c>
      <c r="AB358" s="27"/>
    </row>
    <row r="359">
      <c r="A359" s="29">
        <v>5323.0</v>
      </c>
      <c r="B359" s="30">
        <v>2721.0</v>
      </c>
      <c r="C359" s="5">
        <v>12.0</v>
      </c>
      <c r="D359" s="6">
        <v>37.0</v>
      </c>
      <c r="E359" s="7">
        <v>16.0</v>
      </c>
      <c r="F359" s="8">
        <v>50.0</v>
      </c>
      <c r="G359" s="9">
        <v>96.0</v>
      </c>
      <c r="H359" s="10">
        <v>39.0</v>
      </c>
      <c r="I359" s="11">
        <v>26.0</v>
      </c>
      <c r="J359" s="12">
        <v>17.0</v>
      </c>
      <c r="K359" s="61">
        <v>61.0</v>
      </c>
      <c r="L359" s="62">
        <f t="shared" si="1"/>
        <v>50</v>
      </c>
      <c r="M359" s="63">
        <f t="shared" si="2"/>
        <v>50</v>
      </c>
      <c r="N359" s="63">
        <f t="shared" si="3"/>
        <v>26</v>
      </c>
      <c r="O359" s="63">
        <f t="shared" si="4"/>
        <v>39</v>
      </c>
      <c r="P359" s="63">
        <f t="shared" si="5"/>
        <v>45</v>
      </c>
      <c r="Q359" s="64">
        <f t="shared" si="6"/>
        <v>0.6578947368</v>
      </c>
      <c r="R359" s="64">
        <f t="shared" si="7"/>
        <v>0.4642857143</v>
      </c>
      <c r="S359" s="65">
        <f t="shared" si="8"/>
        <v>0.55625</v>
      </c>
      <c r="T359" s="65">
        <f t="shared" si="9"/>
        <v>0.475</v>
      </c>
      <c r="U359" s="66">
        <f t="shared" si="10"/>
        <v>0.5263157895</v>
      </c>
      <c r="V359" s="27">
        <f t="shared" si="11"/>
        <v>0.5240346777</v>
      </c>
      <c r="W359" s="27">
        <f t="shared" si="12"/>
        <v>0.4599132261</v>
      </c>
      <c r="X359" s="27">
        <f t="shared" si="13"/>
        <v>-0.7397072725</v>
      </c>
      <c r="Y359" s="27">
        <f t="shared" si="14"/>
        <v>-0.07753503708</v>
      </c>
      <c r="Z359" s="27">
        <f t="shared" si="15"/>
        <v>1.193245991</v>
      </c>
      <c r="AA359" s="27">
        <f t="shared" si="16"/>
        <v>-0.3783941363</v>
      </c>
      <c r="AB359" s="27"/>
    </row>
    <row r="360">
      <c r="A360" s="29">
        <v>5324.0</v>
      </c>
      <c r="B360" s="30">
        <v>2270.0</v>
      </c>
      <c r="C360" s="5">
        <v>13.0</v>
      </c>
      <c r="D360" s="6">
        <v>30.0</v>
      </c>
      <c r="E360" s="7">
        <v>44.0</v>
      </c>
      <c r="F360" s="8">
        <v>85.0</v>
      </c>
      <c r="G360" s="9">
        <v>149.0</v>
      </c>
      <c r="H360" s="10">
        <v>76.0</v>
      </c>
      <c r="I360" s="11">
        <v>21.0</v>
      </c>
      <c r="J360" s="12">
        <v>24.0</v>
      </c>
      <c r="K360" s="61">
        <v>60.0</v>
      </c>
      <c r="L360" s="62">
        <f t="shared" si="1"/>
        <v>85</v>
      </c>
      <c r="M360" s="63">
        <f t="shared" si="2"/>
        <v>85</v>
      </c>
      <c r="N360" s="63">
        <f t="shared" si="3"/>
        <v>21</v>
      </c>
      <c r="O360" s="63">
        <f t="shared" si="4"/>
        <v>76</v>
      </c>
      <c r="P360" s="63">
        <f t="shared" si="5"/>
        <v>81</v>
      </c>
      <c r="Q360" s="64">
        <f t="shared" si="6"/>
        <v>0.8018867925</v>
      </c>
      <c r="R360" s="64">
        <f t="shared" si="7"/>
        <v>0.4840764331</v>
      </c>
      <c r="S360" s="65">
        <f t="shared" si="8"/>
        <v>0.6121673004</v>
      </c>
      <c r="T360" s="65">
        <f t="shared" si="9"/>
        <v>0.4030418251</v>
      </c>
      <c r="U360" s="66">
        <f t="shared" si="10"/>
        <v>0.5120481928</v>
      </c>
      <c r="V360" s="27">
        <f t="shared" si="11"/>
        <v>0.5111258064</v>
      </c>
      <c r="W360" s="27">
        <f t="shared" si="12"/>
        <v>0.3902405601</v>
      </c>
      <c r="X360" s="27">
        <f t="shared" si="13"/>
        <v>-0.814066704</v>
      </c>
      <c r="Y360" s="27">
        <f t="shared" si="14"/>
        <v>-0.0724026746</v>
      </c>
      <c r="Z360" s="27">
        <f t="shared" si="15"/>
        <v>1.445207448</v>
      </c>
      <c r="AA360" s="27">
        <f t="shared" si="16"/>
        <v>-0.5043647295</v>
      </c>
      <c r="AB360" s="27"/>
    </row>
    <row r="361">
      <c r="A361" s="29">
        <v>5330.0</v>
      </c>
      <c r="B361" s="30">
        <v>2448.0</v>
      </c>
      <c r="C361" s="5">
        <v>19.0</v>
      </c>
      <c r="D361" s="6">
        <v>14.0</v>
      </c>
      <c r="E361" s="7">
        <v>20.0</v>
      </c>
      <c r="F361" s="8">
        <v>40.0</v>
      </c>
      <c r="G361" s="9">
        <v>96.0</v>
      </c>
      <c r="H361" s="10">
        <v>50.0</v>
      </c>
      <c r="I361" s="11">
        <v>16.0</v>
      </c>
      <c r="J361" s="12">
        <v>20.0</v>
      </c>
      <c r="K361" s="61">
        <v>48.0</v>
      </c>
      <c r="L361" s="62">
        <f t="shared" si="1"/>
        <v>40</v>
      </c>
      <c r="M361" s="63">
        <f t="shared" si="2"/>
        <v>40</v>
      </c>
      <c r="N361" s="63">
        <f t="shared" si="3"/>
        <v>16</v>
      </c>
      <c r="O361" s="63">
        <f t="shared" si="4"/>
        <v>50</v>
      </c>
      <c r="P361" s="63">
        <f t="shared" si="5"/>
        <v>59</v>
      </c>
      <c r="Q361" s="64">
        <f t="shared" si="6"/>
        <v>0.7142857143</v>
      </c>
      <c r="R361" s="64">
        <f t="shared" si="7"/>
        <v>0.4587155963</v>
      </c>
      <c r="S361" s="65">
        <f t="shared" si="8"/>
        <v>0.5454545455</v>
      </c>
      <c r="T361" s="65">
        <f t="shared" si="9"/>
        <v>0.3393939394</v>
      </c>
      <c r="U361" s="66">
        <f t="shared" si="10"/>
        <v>0.404040404</v>
      </c>
      <c r="V361" s="27">
        <f t="shared" si="11"/>
        <v>0.4060417482</v>
      </c>
      <c r="W361" s="27">
        <f t="shared" si="12"/>
        <v>0.3286142349</v>
      </c>
      <c r="X361" s="27">
        <f t="shared" si="13"/>
        <v>-0.7253513602</v>
      </c>
      <c r="Y361" s="27">
        <f t="shared" si="14"/>
        <v>-0.05432465955</v>
      </c>
      <c r="Z361" s="27">
        <f t="shared" si="15"/>
        <v>1.147379448</v>
      </c>
      <c r="AA361" s="27">
        <f t="shared" si="16"/>
        <v>-0.3567878213</v>
      </c>
      <c r="AB361" s="27"/>
    </row>
    <row r="362">
      <c r="A362" s="29">
        <v>5350.0</v>
      </c>
      <c r="B362" s="30">
        <v>3063.0</v>
      </c>
      <c r="C362" s="5">
        <v>19.0</v>
      </c>
      <c r="D362" s="6">
        <v>36.0</v>
      </c>
      <c r="E362" s="7">
        <v>25.0</v>
      </c>
      <c r="F362" s="8">
        <v>52.0</v>
      </c>
      <c r="G362" s="9">
        <v>148.0</v>
      </c>
      <c r="H362" s="10">
        <v>54.0</v>
      </c>
      <c r="I362" s="11">
        <v>47.0</v>
      </c>
      <c r="J362" s="12">
        <v>64.0</v>
      </c>
      <c r="K362" s="61">
        <v>111.0</v>
      </c>
      <c r="L362" s="62">
        <f t="shared" si="1"/>
        <v>53</v>
      </c>
      <c r="M362" s="63">
        <f t="shared" si="2"/>
        <v>52</v>
      </c>
      <c r="N362" s="63">
        <f t="shared" si="3"/>
        <v>47</v>
      </c>
      <c r="O362" s="63">
        <f t="shared" si="4"/>
        <v>54</v>
      </c>
      <c r="P362" s="63">
        <f t="shared" si="5"/>
        <v>108</v>
      </c>
      <c r="Q362" s="64">
        <f t="shared" si="6"/>
        <v>0.5252525253</v>
      </c>
      <c r="R362" s="64">
        <f t="shared" si="7"/>
        <v>0.3333333333</v>
      </c>
      <c r="S362" s="65">
        <f t="shared" si="8"/>
        <v>0.4061302682</v>
      </c>
      <c r="T362" s="65">
        <f t="shared" si="9"/>
        <v>0.3793103448</v>
      </c>
      <c r="U362" s="66">
        <f t="shared" si="10"/>
        <v>0.325</v>
      </c>
      <c r="V362" s="27">
        <f t="shared" si="11"/>
        <v>0.3373100706</v>
      </c>
      <c r="W362" s="27">
        <f t="shared" si="12"/>
        <v>0.3672628303</v>
      </c>
      <c r="X362" s="27">
        <f t="shared" si="13"/>
        <v>-0.5400764278</v>
      </c>
      <c r="Y362" s="27">
        <f t="shared" si="14"/>
        <v>-0.04520582615</v>
      </c>
      <c r="Z362" s="27">
        <f t="shared" si="15"/>
        <v>0.6360930522</v>
      </c>
      <c r="AA362" s="27">
        <f t="shared" si="16"/>
        <v>-0.147275464</v>
      </c>
      <c r="AB362" s="27"/>
    </row>
    <row r="363">
      <c r="A363" s="29">
        <v>5372.0</v>
      </c>
      <c r="B363" s="30">
        <v>1870.0</v>
      </c>
      <c r="C363" s="5">
        <v>16.0</v>
      </c>
      <c r="D363" s="6">
        <v>21.0</v>
      </c>
      <c r="E363" s="7">
        <v>12.0</v>
      </c>
      <c r="F363" s="8">
        <v>37.0</v>
      </c>
      <c r="G363" s="9">
        <v>84.0</v>
      </c>
      <c r="H363" s="10">
        <v>30.0</v>
      </c>
      <c r="I363" s="11">
        <v>21.0</v>
      </c>
      <c r="J363" s="12">
        <v>9.0</v>
      </c>
      <c r="K363" s="61">
        <v>43.0</v>
      </c>
      <c r="L363" s="62">
        <f t="shared" si="1"/>
        <v>37</v>
      </c>
      <c r="M363" s="63">
        <f t="shared" si="2"/>
        <v>37</v>
      </c>
      <c r="N363" s="63">
        <f t="shared" si="3"/>
        <v>21</v>
      </c>
      <c r="O363" s="63">
        <f t="shared" si="4"/>
        <v>30</v>
      </c>
      <c r="P363" s="63">
        <f t="shared" si="5"/>
        <v>37</v>
      </c>
      <c r="Q363" s="64">
        <f t="shared" si="6"/>
        <v>0.6379310345</v>
      </c>
      <c r="R363" s="64">
        <f t="shared" si="7"/>
        <v>0.447761194</v>
      </c>
      <c r="S363" s="65">
        <f t="shared" si="8"/>
        <v>0.536</v>
      </c>
      <c r="T363" s="65">
        <f t="shared" si="9"/>
        <v>0.464</v>
      </c>
      <c r="U363" s="66">
        <f t="shared" si="10"/>
        <v>0.5</v>
      </c>
      <c r="V363" s="27">
        <f t="shared" si="11"/>
        <v>0.4994074456</v>
      </c>
      <c r="W363" s="27">
        <f t="shared" si="12"/>
        <v>0.4492626041</v>
      </c>
      <c r="X363" s="27">
        <f t="shared" si="13"/>
        <v>-0.7127786033</v>
      </c>
      <c r="Y363" s="27">
        <f t="shared" si="14"/>
        <v>-0.07298223105</v>
      </c>
      <c r="Z363" s="27">
        <f t="shared" si="15"/>
        <v>1.107948351</v>
      </c>
      <c r="AA363" s="27">
        <f t="shared" si="16"/>
        <v>-0.3385545813</v>
      </c>
      <c r="AB363" s="27"/>
    </row>
    <row r="364">
      <c r="A364" s="29">
        <v>5384.0</v>
      </c>
      <c r="B364" s="30">
        <v>1859.0</v>
      </c>
      <c r="C364" s="5">
        <v>6.0</v>
      </c>
      <c r="D364" s="6">
        <v>28.0</v>
      </c>
      <c r="E364" s="7">
        <v>17.0</v>
      </c>
      <c r="F364" s="8">
        <v>36.0</v>
      </c>
      <c r="G364" s="9">
        <v>105.0</v>
      </c>
      <c r="H364" s="10">
        <v>25.0</v>
      </c>
      <c r="I364" s="11">
        <v>24.0</v>
      </c>
      <c r="J364" s="12">
        <v>19.0</v>
      </c>
      <c r="K364" s="61">
        <v>82.0</v>
      </c>
      <c r="L364" s="62">
        <f t="shared" si="1"/>
        <v>36</v>
      </c>
      <c r="M364" s="63">
        <f t="shared" si="2"/>
        <v>36</v>
      </c>
      <c r="N364" s="63">
        <f t="shared" si="3"/>
        <v>24</v>
      </c>
      <c r="O364" s="63">
        <f t="shared" si="4"/>
        <v>25</v>
      </c>
      <c r="P364" s="63">
        <f t="shared" si="5"/>
        <v>42</v>
      </c>
      <c r="Q364" s="64">
        <f t="shared" si="6"/>
        <v>0.6</v>
      </c>
      <c r="R364" s="64">
        <f t="shared" si="7"/>
        <v>0.3731343284</v>
      </c>
      <c r="S364" s="65">
        <f t="shared" si="8"/>
        <v>0.4803149606</v>
      </c>
      <c r="T364" s="65">
        <f t="shared" si="9"/>
        <v>0.4724409449</v>
      </c>
      <c r="U364" s="66">
        <f t="shared" si="10"/>
        <v>0.4615384615</v>
      </c>
      <c r="V364" s="27">
        <f t="shared" si="11"/>
        <v>0.464706706</v>
      </c>
      <c r="W364" s="27">
        <f t="shared" si="12"/>
        <v>0.4574354508</v>
      </c>
      <c r="X364" s="27">
        <f t="shared" si="13"/>
        <v>-0.638728035</v>
      </c>
      <c r="Y364" s="27">
        <f t="shared" si="14"/>
        <v>-0.06658984573</v>
      </c>
      <c r="Z364" s="27">
        <f t="shared" si="15"/>
        <v>0.889697078</v>
      </c>
      <c r="AA364" s="27">
        <f t="shared" si="16"/>
        <v>-0.2436198481</v>
      </c>
      <c r="AB364" s="27"/>
    </row>
    <row r="365">
      <c r="A365" s="29">
        <v>5395.0</v>
      </c>
      <c r="B365" s="30">
        <v>608.0</v>
      </c>
      <c r="C365" s="5">
        <v>13.0</v>
      </c>
      <c r="D365" s="6">
        <v>20.0</v>
      </c>
      <c r="E365" s="7">
        <v>11.0</v>
      </c>
      <c r="F365" s="8">
        <v>22.0</v>
      </c>
      <c r="G365" s="9">
        <v>91.0</v>
      </c>
      <c r="H365" s="10">
        <v>22.0</v>
      </c>
      <c r="I365" s="11">
        <v>9.0</v>
      </c>
      <c r="J365" s="12">
        <v>5.0</v>
      </c>
      <c r="K365" s="61">
        <v>30.0</v>
      </c>
      <c r="L365" s="62">
        <f t="shared" si="1"/>
        <v>22</v>
      </c>
      <c r="M365" s="63">
        <f t="shared" si="2"/>
        <v>22</v>
      </c>
      <c r="N365" s="63">
        <f t="shared" si="3"/>
        <v>9</v>
      </c>
      <c r="O365" s="63">
        <f t="shared" si="4"/>
        <v>22</v>
      </c>
      <c r="P365" s="63">
        <f t="shared" si="5"/>
        <v>29</v>
      </c>
      <c r="Q365" s="64">
        <f t="shared" si="6"/>
        <v>0.7096774194</v>
      </c>
      <c r="R365" s="64">
        <f t="shared" si="7"/>
        <v>0.431372549</v>
      </c>
      <c r="S365" s="65">
        <f t="shared" si="8"/>
        <v>0.5365853659</v>
      </c>
      <c r="T365" s="65">
        <f t="shared" si="9"/>
        <v>0.3780487805</v>
      </c>
      <c r="U365" s="66">
        <f t="shared" si="10"/>
        <v>0.431372549</v>
      </c>
      <c r="V365" s="27">
        <f t="shared" si="11"/>
        <v>0.4301729024</v>
      </c>
      <c r="W365" s="27">
        <f t="shared" si="12"/>
        <v>0.3660413353</v>
      </c>
      <c r="X365" s="27">
        <f t="shared" si="13"/>
        <v>-0.7135570291</v>
      </c>
      <c r="Y365" s="27">
        <f t="shared" si="14"/>
        <v>-0.05952796427</v>
      </c>
      <c r="Z365" s="27">
        <f t="shared" si="15"/>
        <v>1.110369654</v>
      </c>
      <c r="AA365" s="27">
        <f t="shared" si="16"/>
        <v>-0.3396649999</v>
      </c>
      <c r="AB365" s="27"/>
    </row>
    <row r="366">
      <c r="A366" s="29">
        <v>5405.0</v>
      </c>
      <c r="B366" s="30">
        <v>2659.0</v>
      </c>
      <c r="C366" s="5">
        <v>13.0</v>
      </c>
      <c r="D366" s="6">
        <v>17.0</v>
      </c>
      <c r="E366" s="7">
        <v>16.0</v>
      </c>
      <c r="F366" s="8">
        <v>58.0</v>
      </c>
      <c r="G366" s="9">
        <v>107.0</v>
      </c>
      <c r="H366" s="10">
        <v>36.0</v>
      </c>
      <c r="I366" s="11">
        <v>17.0</v>
      </c>
      <c r="J366" s="12">
        <v>25.0</v>
      </c>
      <c r="K366" s="61">
        <v>61.0</v>
      </c>
      <c r="L366" s="62">
        <f t="shared" si="1"/>
        <v>58</v>
      </c>
      <c r="M366" s="63">
        <f t="shared" si="2"/>
        <v>58</v>
      </c>
      <c r="N366" s="63">
        <f t="shared" si="3"/>
        <v>17</v>
      </c>
      <c r="O366" s="63">
        <f t="shared" si="4"/>
        <v>36</v>
      </c>
      <c r="P366" s="63">
        <f t="shared" si="5"/>
        <v>54</v>
      </c>
      <c r="Q366" s="64">
        <f t="shared" si="6"/>
        <v>0.7733333333</v>
      </c>
      <c r="R366" s="64">
        <f t="shared" si="7"/>
        <v>0.4</v>
      </c>
      <c r="S366" s="65">
        <f t="shared" si="8"/>
        <v>0.5696969697</v>
      </c>
      <c r="T366" s="65">
        <f t="shared" si="9"/>
        <v>0.4545454545</v>
      </c>
      <c r="U366" s="66">
        <f t="shared" si="10"/>
        <v>0.5178571429</v>
      </c>
      <c r="V366" s="27">
        <f t="shared" si="11"/>
        <v>0.518171216</v>
      </c>
      <c r="W366" s="27">
        <f t="shared" si="12"/>
        <v>0.4401083504</v>
      </c>
      <c r="X366" s="27">
        <f t="shared" si="13"/>
        <v>-0.7575891984</v>
      </c>
      <c r="Y366" s="27">
        <f t="shared" si="14"/>
        <v>-0.07598985116</v>
      </c>
      <c r="Z366" s="27">
        <f t="shared" si="15"/>
        <v>1.251635161</v>
      </c>
      <c r="AA366" s="27">
        <f t="shared" si="16"/>
        <v>-0.4065051519</v>
      </c>
      <c r="AB366" s="27"/>
    </row>
    <row r="367">
      <c r="A367" s="29">
        <v>5412.0</v>
      </c>
      <c r="B367" s="30">
        <v>3126.0</v>
      </c>
      <c r="C367" s="5">
        <v>13.0</v>
      </c>
      <c r="D367" s="6">
        <v>35.0</v>
      </c>
      <c r="E367" s="7">
        <v>12.0</v>
      </c>
      <c r="F367" s="8">
        <v>70.0</v>
      </c>
      <c r="G367" s="9">
        <v>109.0</v>
      </c>
      <c r="H367" s="10">
        <v>31.0</v>
      </c>
      <c r="I367" s="11">
        <v>22.0</v>
      </c>
      <c r="J367" s="12">
        <v>42.0</v>
      </c>
      <c r="K367" s="61">
        <v>76.0</v>
      </c>
      <c r="L367" s="62">
        <f t="shared" si="1"/>
        <v>70</v>
      </c>
      <c r="M367" s="63">
        <f t="shared" si="2"/>
        <v>70</v>
      </c>
      <c r="N367" s="63">
        <f t="shared" si="3"/>
        <v>22</v>
      </c>
      <c r="O367" s="63">
        <f t="shared" si="4"/>
        <v>31</v>
      </c>
      <c r="P367" s="63">
        <f t="shared" si="5"/>
        <v>67</v>
      </c>
      <c r="Q367" s="64">
        <f t="shared" si="6"/>
        <v>0.7608695652</v>
      </c>
      <c r="R367" s="64">
        <f t="shared" si="7"/>
        <v>0.3163265306</v>
      </c>
      <c r="S367" s="65">
        <f t="shared" si="8"/>
        <v>0.5315789474</v>
      </c>
      <c r="T367" s="65">
        <f t="shared" si="9"/>
        <v>0.4842105263</v>
      </c>
      <c r="U367" s="66">
        <f t="shared" si="10"/>
        <v>0.5109489051</v>
      </c>
      <c r="V367" s="27">
        <f t="shared" si="11"/>
        <v>0.5124111796</v>
      </c>
      <c r="W367" s="27">
        <f t="shared" si="12"/>
        <v>0.4688312111</v>
      </c>
      <c r="X367" s="27">
        <f t="shared" si="13"/>
        <v>-0.7068994396</v>
      </c>
      <c r="Y367" s="27">
        <f t="shared" si="14"/>
        <v>-0.0755329357</v>
      </c>
      <c r="Z367" s="27">
        <f t="shared" si="15"/>
        <v>1.089746497</v>
      </c>
      <c r="AA367" s="27">
        <f t="shared" si="16"/>
        <v>-0.3302460596</v>
      </c>
      <c r="AB367" s="27"/>
    </row>
    <row r="368">
      <c r="A368" s="29">
        <v>5417.0</v>
      </c>
      <c r="B368" s="30">
        <v>2272.0</v>
      </c>
      <c r="C368" s="5">
        <v>17.0</v>
      </c>
      <c r="D368" s="6">
        <v>21.0</v>
      </c>
      <c r="E368" s="7">
        <v>13.0</v>
      </c>
      <c r="F368" s="8">
        <v>47.0</v>
      </c>
      <c r="G368" s="9">
        <v>128.0</v>
      </c>
      <c r="H368" s="10">
        <v>72.0</v>
      </c>
      <c r="I368" s="11">
        <v>19.0</v>
      </c>
      <c r="J368" s="12">
        <v>29.0</v>
      </c>
      <c r="K368" s="61">
        <v>42.0</v>
      </c>
      <c r="L368" s="62">
        <f t="shared" si="1"/>
        <v>47</v>
      </c>
      <c r="M368" s="63">
        <f t="shared" si="2"/>
        <v>47</v>
      </c>
      <c r="N368" s="63">
        <f t="shared" si="3"/>
        <v>19</v>
      </c>
      <c r="O368" s="63">
        <f t="shared" si="4"/>
        <v>72</v>
      </c>
      <c r="P368" s="63">
        <f t="shared" si="5"/>
        <v>59</v>
      </c>
      <c r="Q368" s="64">
        <f t="shared" si="6"/>
        <v>0.7121212121</v>
      </c>
      <c r="R368" s="64">
        <f t="shared" si="7"/>
        <v>0.5496183206</v>
      </c>
      <c r="S368" s="65">
        <f t="shared" si="8"/>
        <v>0.6040609137</v>
      </c>
      <c r="T368" s="65">
        <f t="shared" si="9"/>
        <v>0.3350253807</v>
      </c>
      <c r="U368" s="66">
        <f t="shared" si="10"/>
        <v>0.4433962264</v>
      </c>
      <c r="V368" s="27">
        <f t="shared" si="11"/>
        <v>0.4508157507</v>
      </c>
      <c r="W368" s="27">
        <f t="shared" si="12"/>
        <v>0.3243844288</v>
      </c>
      <c r="X368" s="27">
        <f t="shared" si="13"/>
        <v>-0.8032867432</v>
      </c>
      <c r="Y368" s="27">
        <f t="shared" si="14"/>
        <v>-0.05938719458</v>
      </c>
      <c r="Z368" s="27">
        <f t="shared" si="15"/>
        <v>1.407185679</v>
      </c>
      <c r="AA368" s="27">
        <f t="shared" si="16"/>
        <v>-0.4845923251</v>
      </c>
      <c r="AB368" s="27"/>
    </row>
    <row r="369">
      <c r="A369" s="29">
        <v>5425.0</v>
      </c>
      <c r="B369" s="30">
        <v>2550.0</v>
      </c>
      <c r="C369" s="5">
        <v>27.0</v>
      </c>
      <c r="D369" s="6">
        <v>29.0</v>
      </c>
      <c r="E369" s="7">
        <v>10.0</v>
      </c>
      <c r="F369" s="8">
        <v>61.0</v>
      </c>
      <c r="G369" s="9">
        <v>137.0</v>
      </c>
      <c r="H369" s="10">
        <v>54.0</v>
      </c>
      <c r="I369" s="11">
        <v>39.0</v>
      </c>
      <c r="J369" s="12">
        <v>20.0</v>
      </c>
      <c r="K369" s="61">
        <v>68.0</v>
      </c>
      <c r="L369" s="62">
        <f t="shared" si="1"/>
        <v>61</v>
      </c>
      <c r="M369" s="63">
        <f t="shared" si="2"/>
        <v>61</v>
      </c>
      <c r="N369" s="63">
        <f t="shared" si="3"/>
        <v>39</v>
      </c>
      <c r="O369" s="63">
        <f t="shared" si="4"/>
        <v>54</v>
      </c>
      <c r="P369" s="63">
        <f t="shared" si="5"/>
        <v>57</v>
      </c>
      <c r="Q369" s="64">
        <f t="shared" si="6"/>
        <v>0.61</v>
      </c>
      <c r="R369" s="64">
        <f t="shared" si="7"/>
        <v>0.4864864865</v>
      </c>
      <c r="S369" s="65">
        <f t="shared" si="8"/>
        <v>0.5450236967</v>
      </c>
      <c r="T369" s="65">
        <f t="shared" si="9"/>
        <v>0.4739336493</v>
      </c>
      <c r="U369" s="66">
        <f t="shared" si="10"/>
        <v>0.5169491525</v>
      </c>
      <c r="V369" s="27">
        <f t="shared" si="11"/>
        <v>0.5144391093</v>
      </c>
      <c r="W369" s="27">
        <f t="shared" si="12"/>
        <v>0.4588807445</v>
      </c>
      <c r="X369" s="27">
        <f t="shared" si="13"/>
        <v>-0.7247784128</v>
      </c>
      <c r="Y369" s="27">
        <f t="shared" si="14"/>
        <v>-0.07579966654</v>
      </c>
      <c r="Z369" s="27">
        <f t="shared" si="15"/>
        <v>1.145567558</v>
      </c>
      <c r="AA369" s="27">
        <f t="shared" si="16"/>
        <v>-0.3559430201</v>
      </c>
      <c r="AB369" s="27"/>
    </row>
    <row r="370">
      <c r="A370" s="29">
        <v>5501.0</v>
      </c>
      <c r="B370" s="30">
        <v>916.0</v>
      </c>
      <c r="C370" s="5">
        <v>19.0</v>
      </c>
      <c r="D370" s="6">
        <v>12.0</v>
      </c>
      <c r="E370" s="7">
        <v>11.0</v>
      </c>
      <c r="F370" s="8">
        <v>35.0</v>
      </c>
      <c r="G370" s="9">
        <v>71.0</v>
      </c>
      <c r="H370" s="10">
        <v>58.0</v>
      </c>
      <c r="I370" s="11">
        <v>13.0</v>
      </c>
      <c r="J370" s="12">
        <v>16.0</v>
      </c>
      <c r="K370" s="61">
        <v>34.0</v>
      </c>
      <c r="L370" s="62">
        <f t="shared" si="1"/>
        <v>35</v>
      </c>
      <c r="M370" s="63">
        <f t="shared" si="2"/>
        <v>35</v>
      </c>
      <c r="N370" s="63">
        <f t="shared" si="3"/>
        <v>13</v>
      </c>
      <c r="O370" s="63">
        <f t="shared" si="4"/>
        <v>58</v>
      </c>
      <c r="P370" s="63">
        <f t="shared" si="5"/>
        <v>46</v>
      </c>
      <c r="Q370" s="64">
        <f t="shared" si="6"/>
        <v>0.7291666667</v>
      </c>
      <c r="R370" s="64">
        <f t="shared" si="7"/>
        <v>0.5576923077</v>
      </c>
      <c r="S370" s="65">
        <f t="shared" si="8"/>
        <v>0.6118421053</v>
      </c>
      <c r="T370" s="65">
        <f t="shared" si="9"/>
        <v>0.3157894737</v>
      </c>
      <c r="U370" s="66">
        <f t="shared" si="10"/>
        <v>0.4320987654</v>
      </c>
      <c r="V370" s="27">
        <f t="shared" si="11"/>
        <v>0.4420497013</v>
      </c>
      <c r="W370" s="27">
        <f t="shared" si="12"/>
        <v>0.3057594855</v>
      </c>
      <c r="X370" s="27">
        <f t="shared" si="13"/>
        <v>-0.813634256</v>
      </c>
      <c r="Y370" s="27">
        <f t="shared" si="14"/>
        <v>-0.05669847466</v>
      </c>
      <c r="Z370" s="27">
        <f t="shared" si="15"/>
        <v>1.443672412</v>
      </c>
      <c r="AA370" s="27">
        <f t="shared" si="16"/>
        <v>-0.5035613715</v>
      </c>
      <c r="AB370" s="27"/>
    </row>
    <row r="371">
      <c r="A371" s="29">
        <v>5504.0</v>
      </c>
      <c r="B371" s="30">
        <v>2412.0</v>
      </c>
      <c r="C371" s="5">
        <v>32.0</v>
      </c>
      <c r="D371" s="6">
        <v>23.0</v>
      </c>
      <c r="E371" s="7">
        <v>40.0</v>
      </c>
      <c r="F371" s="8">
        <v>96.0</v>
      </c>
      <c r="G371" s="9">
        <v>161.0</v>
      </c>
      <c r="H371" s="10">
        <v>83.0</v>
      </c>
      <c r="I371" s="11">
        <v>13.0</v>
      </c>
      <c r="J371" s="12">
        <v>31.0</v>
      </c>
      <c r="K371" s="61">
        <v>65.0</v>
      </c>
      <c r="L371" s="62">
        <f t="shared" si="1"/>
        <v>96</v>
      </c>
      <c r="M371" s="63">
        <f t="shared" si="2"/>
        <v>96</v>
      </c>
      <c r="N371" s="63">
        <f t="shared" si="3"/>
        <v>13</v>
      </c>
      <c r="O371" s="63">
        <f t="shared" si="4"/>
        <v>83</v>
      </c>
      <c r="P371" s="63">
        <f t="shared" si="5"/>
        <v>103</v>
      </c>
      <c r="Q371" s="64">
        <f t="shared" si="6"/>
        <v>0.880733945</v>
      </c>
      <c r="R371" s="64">
        <f t="shared" si="7"/>
        <v>0.4462365591</v>
      </c>
      <c r="S371" s="65">
        <f t="shared" si="8"/>
        <v>0.606779661</v>
      </c>
      <c r="T371" s="65">
        <f t="shared" si="9"/>
        <v>0.3694915254</v>
      </c>
      <c r="U371" s="66">
        <f t="shared" si="10"/>
        <v>0.4824120603</v>
      </c>
      <c r="V371" s="27">
        <f t="shared" si="11"/>
        <v>0.4802902108</v>
      </c>
      <c r="W371" s="27">
        <f t="shared" si="12"/>
        <v>0.3577558726</v>
      </c>
      <c r="X371" s="27">
        <f t="shared" si="13"/>
        <v>-0.8069021628</v>
      </c>
      <c r="Y371" s="27">
        <f t="shared" si="14"/>
        <v>-0.06579151123</v>
      </c>
      <c r="Z371" s="27">
        <f t="shared" si="15"/>
        <v>1.41988106</v>
      </c>
      <c r="AA371" s="27">
        <f t="shared" si="16"/>
        <v>-0.4911649538</v>
      </c>
      <c r="AB371" s="27"/>
    </row>
    <row r="372">
      <c r="A372" s="29">
        <v>5513.0</v>
      </c>
      <c r="B372" s="30">
        <v>2591.0</v>
      </c>
      <c r="C372" s="5">
        <v>26.0</v>
      </c>
      <c r="D372" s="6">
        <v>24.0</v>
      </c>
      <c r="E372" s="7">
        <v>21.0</v>
      </c>
      <c r="F372" s="8">
        <v>79.0</v>
      </c>
      <c r="G372" s="9">
        <v>125.0</v>
      </c>
      <c r="H372" s="10">
        <v>68.0</v>
      </c>
      <c r="I372" s="11">
        <v>30.0</v>
      </c>
      <c r="J372" s="12">
        <v>22.0</v>
      </c>
      <c r="K372" s="61">
        <v>56.0</v>
      </c>
      <c r="L372" s="62">
        <f t="shared" si="1"/>
        <v>79</v>
      </c>
      <c r="M372" s="63">
        <f t="shared" si="2"/>
        <v>79</v>
      </c>
      <c r="N372" s="63">
        <f t="shared" si="3"/>
        <v>30</v>
      </c>
      <c r="O372" s="63">
        <f t="shared" si="4"/>
        <v>68</v>
      </c>
      <c r="P372" s="63">
        <f t="shared" si="5"/>
        <v>69</v>
      </c>
      <c r="Q372" s="64">
        <f t="shared" si="6"/>
        <v>0.7247706422</v>
      </c>
      <c r="R372" s="64">
        <f t="shared" si="7"/>
        <v>0.496350365</v>
      </c>
      <c r="S372" s="65">
        <f t="shared" si="8"/>
        <v>0.5975609756</v>
      </c>
      <c r="T372" s="65">
        <f t="shared" si="9"/>
        <v>0.4430894309</v>
      </c>
      <c r="U372" s="66">
        <f t="shared" si="10"/>
        <v>0.5337837838</v>
      </c>
      <c r="V372" s="27">
        <f t="shared" si="11"/>
        <v>0.5311353923</v>
      </c>
      <c r="W372" s="27">
        <f t="shared" si="12"/>
        <v>0.4290161887</v>
      </c>
      <c r="X372" s="27">
        <f t="shared" si="13"/>
        <v>-0.7946430552</v>
      </c>
      <c r="Y372" s="27">
        <f t="shared" si="14"/>
        <v>-0.07769766793</v>
      </c>
      <c r="Z372" s="27">
        <f t="shared" si="15"/>
        <v>1.377064845</v>
      </c>
      <c r="AA372" s="27">
        <f t="shared" si="16"/>
        <v>-0.4691168245</v>
      </c>
      <c r="AB372" s="27"/>
    </row>
    <row r="373">
      <c r="A373" s="29">
        <v>5530.0</v>
      </c>
      <c r="B373" s="30">
        <v>3327.0</v>
      </c>
      <c r="C373" s="5">
        <v>58.0</v>
      </c>
      <c r="D373" s="6">
        <v>149.0</v>
      </c>
      <c r="E373" s="7">
        <v>59.0</v>
      </c>
      <c r="F373" s="8">
        <v>133.0</v>
      </c>
      <c r="G373" s="9">
        <v>516.0</v>
      </c>
      <c r="H373" s="10">
        <v>81.0</v>
      </c>
      <c r="I373" s="11">
        <v>39.0</v>
      </c>
      <c r="J373" s="12">
        <v>42.0</v>
      </c>
      <c r="K373" s="61">
        <v>214.0</v>
      </c>
      <c r="L373" s="62">
        <f t="shared" si="1"/>
        <v>132</v>
      </c>
      <c r="M373" s="63">
        <f t="shared" si="2"/>
        <v>133</v>
      </c>
      <c r="N373" s="63">
        <f t="shared" si="3"/>
        <v>39</v>
      </c>
      <c r="O373" s="63">
        <f t="shared" si="4"/>
        <v>81</v>
      </c>
      <c r="P373" s="63">
        <f t="shared" si="5"/>
        <v>159</v>
      </c>
      <c r="Q373" s="64">
        <f t="shared" si="6"/>
        <v>0.773255814</v>
      </c>
      <c r="R373" s="64">
        <f t="shared" si="7"/>
        <v>0.3375</v>
      </c>
      <c r="S373" s="65">
        <f t="shared" si="8"/>
        <v>0.5194174757</v>
      </c>
      <c r="T373" s="65">
        <f t="shared" si="9"/>
        <v>0.4174757282</v>
      </c>
      <c r="U373" s="66">
        <f t="shared" si="10"/>
        <v>0.4554794521</v>
      </c>
      <c r="V373" s="27">
        <f t="shared" si="11"/>
        <v>0.4487278398</v>
      </c>
      <c r="W373" s="27">
        <f t="shared" si="12"/>
        <v>0.4042160189</v>
      </c>
      <c r="X373" s="27">
        <f t="shared" si="13"/>
        <v>-0.690726983</v>
      </c>
      <c r="Y373" s="27">
        <f t="shared" si="14"/>
        <v>-0.06363296407</v>
      </c>
      <c r="Z373" s="27">
        <f t="shared" si="15"/>
        <v>1.040454399</v>
      </c>
      <c r="AA373" s="27">
        <f t="shared" si="16"/>
        <v>-0.3080945371</v>
      </c>
      <c r="AB373" s="27"/>
    </row>
    <row r="374">
      <c r="A374" s="29">
        <v>5531.0</v>
      </c>
      <c r="B374" s="30">
        <v>572.0</v>
      </c>
      <c r="C374" s="5">
        <v>5.0</v>
      </c>
      <c r="D374" s="6">
        <v>11.0</v>
      </c>
      <c r="E374" s="7">
        <v>14.0</v>
      </c>
      <c r="F374" s="8">
        <v>12.0</v>
      </c>
      <c r="G374" s="9">
        <v>60.0</v>
      </c>
      <c r="H374" s="10">
        <v>28.0</v>
      </c>
      <c r="I374" s="11">
        <v>1.0</v>
      </c>
      <c r="J374" s="12">
        <v>12.0</v>
      </c>
      <c r="K374" s="61">
        <v>26.0</v>
      </c>
      <c r="L374" s="62">
        <f t="shared" si="1"/>
        <v>12</v>
      </c>
      <c r="M374" s="63">
        <f t="shared" si="2"/>
        <v>12</v>
      </c>
      <c r="N374" s="63">
        <f t="shared" si="3"/>
        <v>1</v>
      </c>
      <c r="O374" s="63">
        <f t="shared" si="4"/>
        <v>28</v>
      </c>
      <c r="P374" s="63">
        <f t="shared" si="5"/>
        <v>31</v>
      </c>
      <c r="Q374" s="64">
        <f t="shared" si="6"/>
        <v>0.9230769231</v>
      </c>
      <c r="R374" s="64">
        <f t="shared" si="7"/>
        <v>0.4745762712</v>
      </c>
      <c r="S374" s="65">
        <f t="shared" si="8"/>
        <v>0.5555555556</v>
      </c>
      <c r="T374" s="65">
        <f t="shared" si="9"/>
        <v>0.1805555556</v>
      </c>
      <c r="U374" s="66">
        <f t="shared" si="10"/>
        <v>0.2790697674</v>
      </c>
      <c r="V374" s="27">
        <f t="shared" si="11"/>
        <v>0.2864031043</v>
      </c>
      <c r="W374" s="27">
        <f t="shared" si="12"/>
        <v>0.174820817</v>
      </c>
      <c r="X374" s="27">
        <f t="shared" si="13"/>
        <v>-0.7387837928</v>
      </c>
      <c r="Y374" s="27">
        <f t="shared" si="14"/>
        <v>-0.02943558803</v>
      </c>
      <c r="Z374" s="27">
        <f t="shared" si="15"/>
        <v>1.19026846</v>
      </c>
      <c r="AA374" s="27">
        <f t="shared" si="16"/>
        <v>-0.3769786984</v>
      </c>
      <c r="AB374" s="27"/>
    </row>
    <row r="375">
      <c r="A375" s="29">
        <v>5533.0</v>
      </c>
      <c r="B375" s="30">
        <v>2049.0</v>
      </c>
      <c r="C375" s="5">
        <v>14.0</v>
      </c>
      <c r="D375" s="6">
        <v>33.0</v>
      </c>
      <c r="E375" s="7">
        <v>33.0</v>
      </c>
      <c r="F375" s="8">
        <v>85.0</v>
      </c>
      <c r="G375" s="9">
        <v>207.0</v>
      </c>
      <c r="H375" s="10">
        <v>89.0</v>
      </c>
      <c r="I375" s="11">
        <v>33.0</v>
      </c>
      <c r="J375" s="12">
        <v>31.0</v>
      </c>
      <c r="K375" s="61">
        <v>95.0</v>
      </c>
      <c r="L375" s="62">
        <f t="shared" si="1"/>
        <v>85</v>
      </c>
      <c r="M375" s="63">
        <f t="shared" si="2"/>
        <v>85</v>
      </c>
      <c r="N375" s="63">
        <f t="shared" si="3"/>
        <v>33</v>
      </c>
      <c r="O375" s="63">
        <f t="shared" si="4"/>
        <v>89</v>
      </c>
      <c r="P375" s="63">
        <f t="shared" si="5"/>
        <v>78</v>
      </c>
      <c r="Q375" s="64">
        <f t="shared" si="6"/>
        <v>0.7203389831</v>
      </c>
      <c r="R375" s="64">
        <f t="shared" si="7"/>
        <v>0.5329341317</v>
      </c>
      <c r="S375" s="65">
        <f t="shared" si="8"/>
        <v>0.6105263158</v>
      </c>
      <c r="T375" s="65">
        <f t="shared" si="9"/>
        <v>0.4140350877</v>
      </c>
      <c r="U375" s="66">
        <f t="shared" si="10"/>
        <v>0.5214723926</v>
      </c>
      <c r="V375" s="27">
        <f t="shared" si="11"/>
        <v>0.5184841013</v>
      </c>
      <c r="W375" s="27">
        <f t="shared" si="12"/>
        <v>0.4008846588</v>
      </c>
      <c r="X375" s="27">
        <f t="shared" si="13"/>
        <v>-0.8118845049</v>
      </c>
      <c r="Y375" s="27">
        <f t="shared" si="14"/>
        <v>-0.07417813344</v>
      </c>
      <c r="Z375" s="27">
        <f t="shared" si="15"/>
        <v>1.437469745</v>
      </c>
      <c r="AA375" s="27">
        <f t="shared" si="16"/>
        <v>-0.5003195701</v>
      </c>
      <c r="AB375" s="27"/>
    </row>
    <row r="376">
      <c r="A376" s="29">
        <v>5545.0</v>
      </c>
      <c r="B376" s="30">
        <v>1158.0</v>
      </c>
      <c r="C376" s="5">
        <v>3.0</v>
      </c>
      <c r="D376" s="6">
        <v>16.0</v>
      </c>
      <c r="E376" s="7">
        <v>2.0</v>
      </c>
      <c r="F376" s="8">
        <v>16.0</v>
      </c>
      <c r="G376" s="9">
        <v>42.0</v>
      </c>
      <c r="H376" s="10">
        <v>8.0</v>
      </c>
      <c r="I376" s="11">
        <v>9.0</v>
      </c>
      <c r="J376" s="12">
        <v>5.0</v>
      </c>
      <c r="K376" s="61">
        <v>23.0</v>
      </c>
      <c r="L376" s="62">
        <f t="shared" si="1"/>
        <v>16</v>
      </c>
      <c r="M376" s="63">
        <f t="shared" si="2"/>
        <v>16</v>
      </c>
      <c r="N376" s="63">
        <f t="shared" si="3"/>
        <v>9</v>
      </c>
      <c r="O376" s="63">
        <f t="shared" si="4"/>
        <v>8</v>
      </c>
      <c r="P376" s="63">
        <f t="shared" si="5"/>
        <v>10</v>
      </c>
      <c r="Q376" s="64">
        <f t="shared" si="6"/>
        <v>0.64</v>
      </c>
      <c r="R376" s="64">
        <f t="shared" si="7"/>
        <v>0.4444444444</v>
      </c>
      <c r="S376" s="65">
        <f t="shared" si="8"/>
        <v>0.5581395349</v>
      </c>
      <c r="T376" s="65">
        <f t="shared" si="9"/>
        <v>0.5813953488</v>
      </c>
      <c r="U376" s="66">
        <f t="shared" si="10"/>
        <v>0.6153846154</v>
      </c>
      <c r="V376" s="27">
        <f t="shared" si="11"/>
        <v>0.6110997988</v>
      </c>
      <c r="W376" s="27">
        <f t="shared" si="12"/>
        <v>0.5629292853</v>
      </c>
      <c r="X376" s="27">
        <f t="shared" si="13"/>
        <v>-0.7422199965</v>
      </c>
      <c r="Y376" s="27">
        <f t="shared" si="14"/>
        <v>-0.09522450078</v>
      </c>
      <c r="Z376" s="27">
        <f t="shared" si="15"/>
        <v>1.201366475</v>
      </c>
      <c r="AA376" s="27">
        <f t="shared" si="16"/>
        <v>-0.3822633701</v>
      </c>
      <c r="AB376" s="27"/>
    </row>
    <row r="377">
      <c r="A377" s="29">
        <v>5550.0</v>
      </c>
      <c r="B377" s="30">
        <v>760.0</v>
      </c>
      <c r="C377" s="5">
        <v>8.0</v>
      </c>
      <c r="D377" s="6">
        <v>18.0</v>
      </c>
      <c r="E377" s="7">
        <v>14.0</v>
      </c>
      <c r="F377" s="8">
        <v>25.0</v>
      </c>
      <c r="G377" s="9">
        <v>90.0</v>
      </c>
      <c r="H377" s="10">
        <v>43.0</v>
      </c>
      <c r="I377" s="11">
        <v>14.0</v>
      </c>
      <c r="J377" s="12">
        <v>16.0</v>
      </c>
      <c r="K377" s="61">
        <v>26.0</v>
      </c>
      <c r="L377" s="62">
        <f t="shared" si="1"/>
        <v>25</v>
      </c>
      <c r="M377" s="63">
        <f t="shared" si="2"/>
        <v>25</v>
      </c>
      <c r="N377" s="63">
        <f t="shared" si="3"/>
        <v>14</v>
      </c>
      <c r="O377" s="63">
        <f t="shared" si="4"/>
        <v>43</v>
      </c>
      <c r="P377" s="63">
        <f t="shared" si="5"/>
        <v>38</v>
      </c>
      <c r="Q377" s="64">
        <f t="shared" si="6"/>
        <v>0.641025641</v>
      </c>
      <c r="R377" s="64">
        <f t="shared" si="7"/>
        <v>0.5308641975</v>
      </c>
      <c r="S377" s="65">
        <f t="shared" si="8"/>
        <v>0.5666666667</v>
      </c>
      <c r="T377" s="65">
        <f t="shared" si="9"/>
        <v>0.325</v>
      </c>
      <c r="U377" s="66">
        <f t="shared" si="10"/>
        <v>0.3968253968</v>
      </c>
      <c r="V377" s="27">
        <f t="shared" si="11"/>
        <v>0.4118886641</v>
      </c>
      <c r="W377" s="27">
        <f t="shared" si="12"/>
        <v>0.3146774705</v>
      </c>
      <c r="X377" s="27">
        <f t="shared" si="13"/>
        <v>-0.7535594686</v>
      </c>
      <c r="Y377" s="27">
        <f t="shared" si="14"/>
        <v>-0.05404373962</v>
      </c>
      <c r="Z377" s="27">
        <f t="shared" si="15"/>
        <v>1.238355306</v>
      </c>
      <c r="AA377" s="27">
        <f t="shared" si="16"/>
        <v>-0.4000528106</v>
      </c>
      <c r="AB377" s="27"/>
    </row>
    <row r="378">
      <c r="A378" s="29">
        <v>5554.0</v>
      </c>
      <c r="B378" s="30">
        <v>1799.0</v>
      </c>
      <c r="C378" s="5">
        <v>24.0</v>
      </c>
      <c r="D378" s="6">
        <v>26.0</v>
      </c>
      <c r="E378" s="7">
        <v>20.0</v>
      </c>
      <c r="F378" s="8">
        <v>54.0</v>
      </c>
      <c r="G378" s="9">
        <v>166.0</v>
      </c>
      <c r="H378" s="10">
        <v>61.0</v>
      </c>
      <c r="I378" s="11">
        <v>19.0</v>
      </c>
      <c r="J378" s="12">
        <v>19.0</v>
      </c>
      <c r="K378" s="61">
        <v>56.0</v>
      </c>
      <c r="L378" s="62">
        <f t="shared" si="1"/>
        <v>54</v>
      </c>
      <c r="M378" s="63">
        <f t="shared" si="2"/>
        <v>54</v>
      </c>
      <c r="N378" s="63">
        <f t="shared" si="3"/>
        <v>19</v>
      </c>
      <c r="O378" s="63">
        <f t="shared" si="4"/>
        <v>61</v>
      </c>
      <c r="P378" s="63">
        <f t="shared" si="5"/>
        <v>63</v>
      </c>
      <c r="Q378" s="64">
        <f t="shared" si="6"/>
        <v>0.7397260274</v>
      </c>
      <c r="R378" s="64">
        <f t="shared" si="7"/>
        <v>0.4919354839</v>
      </c>
      <c r="S378" s="65">
        <f t="shared" si="8"/>
        <v>0.5837563452</v>
      </c>
      <c r="T378" s="65">
        <f t="shared" si="9"/>
        <v>0.3705583756</v>
      </c>
      <c r="U378" s="66">
        <f t="shared" si="10"/>
        <v>0.4615384615</v>
      </c>
      <c r="V378" s="27">
        <f t="shared" si="11"/>
        <v>0.4623621777</v>
      </c>
      <c r="W378" s="27">
        <f t="shared" si="12"/>
        <v>0.3587888379</v>
      </c>
      <c r="X378" s="27">
        <f t="shared" si="13"/>
        <v>-0.7762855081</v>
      </c>
      <c r="Y378" s="27">
        <f t="shared" si="14"/>
        <v>-0.06347790915</v>
      </c>
      <c r="Z378" s="27">
        <f t="shared" si="15"/>
        <v>1.314174889</v>
      </c>
      <c r="AA378" s="27">
        <f t="shared" si="16"/>
        <v>-0.4373500379</v>
      </c>
      <c r="AB378" s="27"/>
    </row>
    <row r="379">
      <c r="A379" s="29">
        <v>5556.0</v>
      </c>
      <c r="B379" s="30">
        <v>2533.0</v>
      </c>
      <c r="C379" s="5">
        <v>50.0</v>
      </c>
      <c r="D379" s="6">
        <v>49.0</v>
      </c>
      <c r="E379" s="7">
        <v>52.0</v>
      </c>
      <c r="F379" s="8">
        <v>131.0</v>
      </c>
      <c r="G379" s="9">
        <v>197.0</v>
      </c>
      <c r="H379" s="10">
        <v>140.0</v>
      </c>
      <c r="I379" s="11">
        <v>46.0</v>
      </c>
      <c r="J379" s="12">
        <v>33.0</v>
      </c>
      <c r="K379" s="61">
        <v>80.0</v>
      </c>
      <c r="L379" s="62">
        <f t="shared" si="1"/>
        <v>131</v>
      </c>
      <c r="M379" s="63">
        <f t="shared" si="2"/>
        <v>131</v>
      </c>
      <c r="N379" s="63">
        <f t="shared" si="3"/>
        <v>46</v>
      </c>
      <c r="O379" s="63">
        <f t="shared" si="4"/>
        <v>140</v>
      </c>
      <c r="P379" s="63">
        <f t="shared" si="5"/>
        <v>135</v>
      </c>
      <c r="Q379" s="64">
        <f t="shared" si="6"/>
        <v>0.7401129944</v>
      </c>
      <c r="R379" s="64">
        <f t="shared" si="7"/>
        <v>0.5090909091</v>
      </c>
      <c r="S379" s="65">
        <f t="shared" si="8"/>
        <v>0.5995575221</v>
      </c>
      <c r="T379" s="65">
        <f t="shared" si="9"/>
        <v>0.3915929204</v>
      </c>
      <c r="U379" s="66">
        <f t="shared" si="10"/>
        <v>0.492481203</v>
      </c>
      <c r="V379" s="27">
        <f t="shared" si="11"/>
        <v>0.4919196232</v>
      </c>
      <c r="W379" s="27">
        <f t="shared" si="12"/>
        <v>0.3791552912</v>
      </c>
      <c r="X379" s="27">
        <f t="shared" si="13"/>
        <v>-0.7972980843</v>
      </c>
      <c r="Y379" s="27">
        <f t="shared" si="14"/>
        <v>-0.06889695894</v>
      </c>
      <c r="Z379" s="27">
        <f t="shared" si="15"/>
        <v>1.386282204</v>
      </c>
      <c r="AA379" s="27">
        <f t="shared" si="16"/>
        <v>-0.4738347351</v>
      </c>
      <c r="AB379" s="27"/>
    </row>
    <row r="380">
      <c r="A380" s="29">
        <v>5560.0</v>
      </c>
      <c r="B380" s="30">
        <v>2000.0</v>
      </c>
      <c r="C380" s="5">
        <v>21.0</v>
      </c>
      <c r="D380" s="6">
        <v>45.0</v>
      </c>
      <c r="E380" s="7">
        <v>13.0</v>
      </c>
      <c r="F380" s="8">
        <v>82.0</v>
      </c>
      <c r="G380" s="9">
        <v>183.0</v>
      </c>
      <c r="H380" s="10">
        <v>50.0</v>
      </c>
      <c r="I380" s="11">
        <v>51.0</v>
      </c>
      <c r="J380" s="12">
        <v>17.0</v>
      </c>
      <c r="K380" s="61">
        <v>69.0</v>
      </c>
      <c r="L380" s="62">
        <f t="shared" si="1"/>
        <v>81</v>
      </c>
      <c r="M380" s="63">
        <f t="shared" si="2"/>
        <v>82</v>
      </c>
      <c r="N380" s="63">
        <f t="shared" si="3"/>
        <v>51</v>
      </c>
      <c r="O380" s="63">
        <f t="shared" si="4"/>
        <v>50</v>
      </c>
      <c r="P380" s="63">
        <f t="shared" si="5"/>
        <v>51</v>
      </c>
      <c r="Q380" s="64">
        <f t="shared" si="6"/>
        <v>0.6165413534</v>
      </c>
      <c r="R380" s="64">
        <f t="shared" si="7"/>
        <v>0.495049505</v>
      </c>
      <c r="S380" s="65">
        <f t="shared" si="8"/>
        <v>0.5641025641</v>
      </c>
      <c r="T380" s="65">
        <f t="shared" si="9"/>
        <v>0.5683760684</v>
      </c>
      <c r="U380" s="66">
        <f t="shared" si="10"/>
        <v>0.6165413534</v>
      </c>
      <c r="V380" s="27">
        <f t="shared" si="11"/>
        <v>0.6051260909</v>
      </c>
      <c r="W380" s="27">
        <f t="shared" si="12"/>
        <v>0.5503235184</v>
      </c>
      <c r="X380" s="27">
        <f t="shared" si="13"/>
        <v>-0.7501496973</v>
      </c>
      <c r="Y380" s="27">
        <f t="shared" si="14"/>
        <v>-0.09408669703</v>
      </c>
      <c r="Z380" s="27">
        <f t="shared" si="15"/>
        <v>1.227173826</v>
      </c>
      <c r="AA380" s="27">
        <f t="shared" si="16"/>
        <v>-0.3946467651</v>
      </c>
      <c r="AB380" s="27"/>
    </row>
    <row r="381">
      <c r="A381" s="29">
        <v>5563.0</v>
      </c>
      <c r="B381" s="30">
        <v>1682.0</v>
      </c>
      <c r="C381" s="5">
        <v>2.0</v>
      </c>
      <c r="D381" s="6">
        <v>8.0</v>
      </c>
      <c r="E381" s="7">
        <v>9.0</v>
      </c>
      <c r="F381" s="8">
        <v>13.0</v>
      </c>
      <c r="G381" s="9">
        <v>41.0</v>
      </c>
      <c r="H381" s="10">
        <v>10.0</v>
      </c>
      <c r="I381" s="11">
        <v>11.0</v>
      </c>
      <c r="J381" s="12">
        <v>3.0</v>
      </c>
      <c r="K381" s="61">
        <v>31.0</v>
      </c>
      <c r="L381" s="62">
        <f t="shared" si="1"/>
        <v>13</v>
      </c>
      <c r="M381" s="63">
        <f t="shared" si="2"/>
        <v>13</v>
      </c>
      <c r="N381" s="63">
        <f t="shared" si="3"/>
        <v>11</v>
      </c>
      <c r="O381" s="63">
        <f t="shared" si="4"/>
        <v>10</v>
      </c>
      <c r="P381" s="63">
        <f t="shared" si="5"/>
        <v>14</v>
      </c>
      <c r="Q381" s="64">
        <f t="shared" si="6"/>
        <v>0.5416666667</v>
      </c>
      <c r="R381" s="64">
        <f t="shared" si="7"/>
        <v>0.4166666667</v>
      </c>
      <c r="S381" s="65">
        <f t="shared" si="8"/>
        <v>0.4791666667</v>
      </c>
      <c r="T381" s="65">
        <f t="shared" si="9"/>
        <v>0.5</v>
      </c>
      <c r="U381" s="66">
        <f t="shared" si="10"/>
        <v>0.4814814815</v>
      </c>
      <c r="V381" s="27">
        <f t="shared" si="11"/>
        <v>0.4866956988</v>
      </c>
      <c r="W381" s="27">
        <f t="shared" si="12"/>
        <v>0.4841191854</v>
      </c>
      <c r="X381" s="27">
        <f t="shared" si="13"/>
        <v>-0.6372010213</v>
      </c>
      <c r="Y381" s="27">
        <f t="shared" si="14"/>
        <v>-0.07030576987</v>
      </c>
      <c r="Z381" s="27">
        <f t="shared" si="15"/>
        <v>0.8854481469</v>
      </c>
      <c r="AA381" s="27">
        <f t="shared" si="16"/>
        <v>-0.2418767485</v>
      </c>
      <c r="AB381" s="27"/>
    </row>
    <row r="382">
      <c r="A382" s="29">
        <v>5565.0</v>
      </c>
      <c r="B382" s="30">
        <v>1927.0</v>
      </c>
      <c r="C382" s="5">
        <v>6.0</v>
      </c>
      <c r="D382" s="6">
        <v>16.0</v>
      </c>
      <c r="E382" s="7">
        <v>21.0</v>
      </c>
      <c r="F382" s="8">
        <v>30.0</v>
      </c>
      <c r="G382" s="9">
        <v>101.0</v>
      </c>
      <c r="H382" s="10">
        <v>37.0</v>
      </c>
      <c r="I382" s="11">
        <v>13.0</v>
      </c>
      <c r="J382" s="12">
        <v>25.0</v>
      </c>
      <c r="K382" s="61">
        <v>56.0</v>
      </c>
      <c r="L382" s="62">
        <f t="shared" si="1"/>
        <v>30</v>
      </c>
      <c r="M382" s="63">
        <f t="shared" si="2"/>
        <v>30</v>
      </c>
      <c r="N382" s="63">
        <f t="shared" si="3"/>
        <v>13</v>
      </c>
      <c r="O382" s="63">
        <f t="shared" si="4"/>
        <v>37</v>
      </c>
      <c r="P382" s="63">
        <f t="shared" si="5"/>
        <v>52</v>
      </c>
      <c r="Q382" s="64">
        <f t="shared" si="6"/>
        <v>0.6976744186</v>
      </c>
      <c r="R382" s="64">
        <f t="shared" si="7"/>
        <v>0.4157303371</v>
      </c>
      <c r="S382" s="65">
        <f t="shared" si="8"/>
        <v>0.5075757576</v>
      </c>
      <c r="T382" s="65">
        <f t="shared" si="9"/>
        <v>0.3257575758</v>
      </c>
      <c r="U382" s="66">
        <f t="shared" si="10"/>
        <v>0.3658536585</v>
      </c>
      <c r="V382" s="27">
        <f t="shared" si="11"/>
        <v>0.3644772163</v>
      </c>
      <c r="W382" s="27">
        <f t="shared" si="12"/>
        <v>0.3154109844</v>
      </c>
      <c r="X382" s="27">
        <f t="shared" si="13"/>
        <v>-0.6749797379</v>
      </c>
      <c r="Y382" s="27">
        <f t="shared" si="14"/>
        <v>-0.04852100204</v>
      </c>
      <c r="Z382" s="27">
        <f t="shared" si="15"/>
        <v>0.9935544643</v>
      </c>
      <c r="AA382" s="27">
        <f t="shared" si="16"/>
        <v>-0.2874993985</v>
      </c>
      <c r="AB382" s="27"/>
    </row>
    <row r="383">
      <c r="A383" s="29">
        <v>5566.0</v>
      </c>
      <c r="B383" s="30">
        <v>3340.0</v>
      </c>
      <c r="C383" s="5">
        <v>27.0</v>
      </c>
      <c r="D383" s="6">
        <v>59.0</v>
      </c>
      <c r="E383" s="7">
        <v>35.0</v>
      </c>
      <c r="F383" s="8">
        <v>133.0</v>
      </c>
      <c r="G383" s="9">
        <v>275.0</v>
      </c>
      <c r="H383" s="10">
        <v>96.0</v>
      </c>
      <c r="I383" s="11">
        <v>40.0</v>
      </c>
      <c r="J383" s="12">
        <v>22.0</v>
      </c>
      <c r="K383" s="61">
        <v>109.0</v>
      </c>
      <c r="L383" s="62">
        <f t="shared" si="1"/>
        <v>132</v>
      </c>
      <c r="M383" s="63">
        <f t="shared" si="2"/>
        <v>133</v>
      </c>
      <c r="N383" s="63">
        <f t="shared" si="3"/>
        <v>40</v>
      </c>
      <c r="O383" s="63">
        <f t="shared" si="4"/>
        <v>96</v>
      </c>
      <c r="P383" s="63">
        <f t="shared" si="5"/>
        <v>84</v>
      </c>
      <c r="Q383" s="64">
        <f t="shared" si="6"/>
        <v>0.7687861272</v>
      </c>
      <c r="R383" s="64">
        <f t="shared" si="7"/>
        <v>0.5333333333</v>
      </c>
      <c r="S383" s="65">
        <f t="shared" si="8"/>
        <v>0.6487252125</v>
      </c>
      <c r="T383" s="65">
        <f t="shared" si="9"/>
        <v>0.4900849858</v>
      </c>
      <c r="U383" s="66">
        <f t="shared" si="10"/>
        <v>0.6129032258</v>
      </c>
      <c r="V383" s="27">
        <f t="shared" si="11"/>
        <v>0.607797596</v>
      </c>
      <c r="W383" s="27">
        <f t="shared" si="12"/>
        <v>0.4745190882</v>
      </c>
      <c r="X383" s="27">
        <f t="shared" si="13"/>
        <v>-0.8626818113</v>
      </c>
      <c r="Y383" s="27">
        <f t="shared" si="14"/>
        <v>-0.0932967553</v>
      </c>
      <c r="Z383" s="27">
        <f t="shared" si="15"/>
        <v>1.622973729</v>
      </c>
      <c r="AA383" s="27">
        <f t="shared" si="16"/>
        <v>-0.6002285609</v>
      </c>
      <c r="AB383" s="27"/>
    </row>
    <row r="384">
      <c r="A384" s="29">
        <v>5569.0</v>
      </c>
      <c r="B384" s="30">
        <v>2635.0</v>
      </c>
      <c r="C384" s="5">
        <v>22.0</v>
      </c>
      <c r="D384" s="6">
        <v>43.0</v>
      </c>
      <c r="E384" s="7">
        <v>44.0</v>
      </c>
      <c r="F384" s="8">
        <v>71.0</v>
      </c>
      <c r="G384" s="9">
        <v>199.0</v>
      </c>
      <c r="H384" s="10">
        <v>55.0</v>
      </c>
      <c r="I384" s="11">
        <v>37.0</v>
      </c>
      <c r="J384" s="12">
        <v>39.0</v>
      </c>
      <c r="K384" s="61">
        <v>80.0</v>
      </c>
      <c r="L384" s="62">
        <f t="shared" si="1"/>
        <v>71</v>
      </c>
      <c r="M384" s="63">
        <f t="shared" si="2"/>
        <v>71</v>
      </c>
      <c r="N384" s="63">
        <f t="shared" si="3"/>
        <v>37</v>
      </c>
      <c r="O384" s="63">
        <f t="shared" si="4"/>
        <v>55</v>
      </c>
      <c r="P384" s="63">
        <f t="shared" si="5"/>
        <v>105</v>
      </c>
      <c r="Q384" s="64">
        <f t="shared" si="6"/>
        <v>0.6574074074</v>
      </c>
      <c r="R384" s="64">
        <f t="shared" si="7"/>
        <v>0.34375</v>
      </c>
      <c r="S384" s="65">
        <f t="shared" si="8"/>
        <v>0.4701492537</v>
      </c>
      <c r="T384" s="65">
        <f t="shared" si="9"/>
        <v>0.4029850746</v>
      </c>
      <c r="U384" s="66">
        <f t="shared" si="10"/>
        <v>0.4034090909</v>
      </c>
      <c r="V384" s="27">
        <f t="shared" si="11"/>
        <v>0.3998487642</v>
      </c>
      <c r="W384" s="27">
        <f t="shared" si="12"/>
        <v>0.3901856121</v>
      </c>
      <c r="X384" s="27">
        <f t="shared" si="13"/>
        <v>-0.6252095679</v>
      </c>
      <c r="Y384" s="27">
        <f t="shared" si="14"/>
        <v>-0.0555979883</v>
      </c>
      <c r="Z384" s="27">
        <f t="shared" si="15"/>
        <v>0.8524353243</v>
      </c>
      <c r="AA384" s="27">
        <f t="shared" si="16"/>
        <v>-0.2284765221</v>
      </c>
      <c r="AB384" s="27"/>
    </row>
    <row r="385">
      <c r="A385" s="29">
        <v>5570.0</v>
      </c>
      <c r="B385" s="30">
        <v>3157.0</v>
      </c>
      <c r="C385" s="5">
        <v>14.0</v>
      </c>
      <c r="D385" s="6">
        <v>42.0</v>
      </c>
      <c r="E385" s="7">
        <v>20.0</v>
      </c>
      <c r="F385" s="8">
        <v>46.0</v>
      </c>
      <c r="G385" s="9">
        <v>214.0</v>
      </c>
      <c r="H385" s="10">
        <v>61.0</v>
      </c>
      <c r="I385" s="11">
        <v>20.0</v>
      </c>
      <c r="J385" s="12">
        <v>24.0</v>
      </c>
      <c r="K385" s="61">
        <v>95.0</v>
      </c>
      <c r="L385" s="62">
        <f t="shared" si="1"/>
        <v>46</v>
      </c>
      <c r="M385" s="63">
        <f t="shared" si="2"/>
        <v>46</v>
      </c>
      <c r="N385" s="63">
        <f t="shared" si="3"/>
        <v>20</v>
      </c>
      <c r="O385" s="63">
        <f t="shared" si="4"/>
        <v>61</v>
      </c>
      <c r="P385" s="63">
        <f t="shared" si="5"/>
        <v>58</v>
      </c>
      <c r="Q385" s="64">
        <f t="shared" si="6"/>
        <v>0.696969697</v>
      </c>
      <c r="R385" s="64">
        <f t="shared" si="7"/>
        <v>0.512605042</v>
      </c>
      <c r="S385" s="65">
        <f t="shared" si="8"/>
        <v>0.5783783784</v>
      </c>
      <c r="T385" s="65">
        <f t="shared" si="9"/>
        <v>0.3567567568</v>
      </c>
      <c r="U385" s="66">
        <f t="shared" si="10"/>
        <v>0.4423076923</v>
      </c>
      <c r="V385" s="27">
        <f t="shared" si="11"/>
        <v>0.4469517449</v>
      </c>
      <c r="W385" s="27">
        <f t="shared" si="12"/>
        <v>0.3454255809</v>
      </c>
      <c r="X385" s="27">
        <f t="shared" si="13"/>
        <v>-0.7691338297</v>
      </c>
      <c r="Y385" s="27">
        <f t="shared" si="14"/>
        <v>-0.06055062381</v>
      </c>
      <c r="Z385" s="27">
        <f t="shared" si="15"/>
        <v>1.290072254</v>
      </c>
      <c r="AA385" s="27">
        <f t="shared" si="16"/>
        <v>-0.4253735422</v>
      </c>
      <c r="AB385" s="27"/>
    </row>
    <row r="386">
      <c r="A386" s="29">
        <v>5571.0</v>
      </c>
      <c r="B386" s="30">
        <v>1712.0</v>
      </c>
      <c r="C386" s="5">
        <v>8.0</v>
      </c>
      <c r="D386" s="6">
        <v>13.0</v>
      </c>
      <c r="E386" s="7">
        <v>9.0</v>
      </c>
      <c r="F386" s="8">
        <v>15.0</v>
      </c>
      <c r="G386" s="9">
        <v>71.0</v>
      </c>
      <c r="H386" s="10">
        <v>20.0</v>
      </c>
      <c r="I386" s="11">
        <v>10.0</v>
      </c>
      <c r="J386" s="12">
        <v>5.0</v>
      </c>
      <c r="K386" s="61">
        <v>39.0</v>
      </c>
      <c r="L386" s="62">
        <f t="shared" si="1"/>
        <v>15</v>
      </c>
      <c r="M386" s="63">
        <f t="shared" si="2"/>
        <v>15</v>
      </c>
      <c r="N386" s="63">
        <f t="shared" si="3"/>
        <v>10</v>
      </c>
      <c r="O386" s="63">
        <f t="shared" si="4"/>
        <v>20</v>
      </c>
      <c r="P386" s="63">
        <f t="shared" si="5"/>
        <v>22</v>
      </c>
      <c r="Q386" s="64">
        <f t="shared" si="6"/>
        <v>0.6</v>
      </c>
      <c r="R386" s="64">
        <f t="shared" si="7"/>
        <v>0.4761904762</v>
      </c>
      <c r="S386" s="65">
        <f t="shared" si="8"/>
        <v>0.5223880597</v>
      </c>
      <c r="T386" s="65">
        <f t="shared" si="9"/>
        <v>0.3731343284</v>
      </c>
      <c r="U386" s="66">
        <f t="shared" si="10"/>
        <v>0.4054054054</v>
      </c>
      <c r="V386" s="27">
        <f t="shared" si="11"/>
        <v>0.4148964284</v>
      </c>
      <c r="W386" s="27">
        <f t="shared" si="12"/>
        <v>0.3612829742</v>
      </c>
      <c r="X386" s="27">
        <f t="shared" si="13"/>
        <v>-0.6946772977</v>
      </c>
      <c r="Y386" s="27">
        <f t="shared" si="14"/>
        <v>-0.05719957645</v>
      </c>
      <c r="Z386" s="27">
        <f t="shared" si="15"/>
        <v>1.052389289</v>
      </c>
      <c r="AA386" s="27">
        <f t="shared" si="16"/>
        <v>-0.313410867</v>
      </c>
      <c r="AB386" s="27"/>
    </row>
    <row r="387">
      <c r="A387" s="29">
        <v>5572.0</v>
      </c>
      <c r="B387" s="30">
        <v>2097.0</v>
      </c>
      <c r="C387" s="5">
        <v>7.0</v>
      </c>
      <c r="D387" s="6">
        <v>21.0</v>
      </c>
      <c r="E387" s="7">
        <v>13.0</v>
      </c>
      <c r="F387" s="8">
        <v>54.0</v>
      </c>
      <c r="G387" s="9">
        <v>87.0</v>
      </c>
      <c r="H387" s="10">
        <v>40.0</v>
      </c>
      <c r="I387" s="11">
        <v>35.0</v>
      </c>
      <c r="J387" s="12">
        <v>21.0</v>
      </c>
      <c r="K387" s="61">
        <v>54.0</v>
      </c>
      <c r="L387" s="62">
        <f t="shared" si="1"/>
        <v>54</v>
      </c>
      <c r="M387" s="63">
        <f t="shared" si="2"/>
        <v>54</v>
      </c>
      <c r="N387" s="63">
        <f t="shared" si="3"/>
        <v>35</v>
      </c>
      <c r="O387" s="63">
        <f t="shared" si="4"/>
        <v>40</v>
      </c>
      <c r="P387" s="63">
        <f t="shared" si="5"/>
        <v>41</v>
      </c>
      <c r="Q387" s="64">
        <f t="shared" si="6"/>
        <v>0.606741573</v>
      </c>
      <c r="R387" s="64">
        <f t="shared" si="7"/>
        <v>0.4938271605</v>
      </c>
      <c r="S387" s="65">
        <f t="shared" si="8"/>
        <v>0.5529411765</v>
      </c>
      <c r="T387" s="65">
        <f t="shared" si="9"/>
        <v>0.5235294118</v>
      </c>
      <c r="U387" s="66">
        <f t="shared" si="10"/>
        <v>0.5684210526</v>
      </c>
      <c r="V387" s="27">
        <f t="shared" si="11"/>
        <v>0.560568409</v>
      </c>
      <c r="W387" s="27">
        <f t="shared" si="12"/>
        <v>0.5069012647</v>
      </c>
      <c r="X387" s="27">
        <f t="shared" si="13"/>
        <v>-0.7353071632</v>
      </c>
      <c r="Y387" s="27">
        <f t="shared" si="14"/>
        <v>-0.08494823949</v>
      </c>
      <c r="Z387" s="27">
        <f t="shared" si="15"/>
        <v>1.179092293</v>
      </c>
      <c r="AA387" s="27">
        <f t="shared" si="16"/>
        <v>-0.3716816518</v>
      </c>
      <c r="AB387" s="27"/>
    </row>
    <row r="388">
      <c r="A388" s="29">
        <v>5577.0</v>
      </c>
      <c r="B388" s="30">
        <v>941.0</v>
      </c>
      <c r="C388" s="5">
        <v>3.0</v>
      </c>
      <c r="D388" s="6">
        <v>15.0</v>
      </c>
      <c r="E388" s="7">
        <v>5.0</v>
      </c>
      <c r="F388" s="8">
        <v>19.0</v>
      </c>
      <c r="G388" s="9">
        <v>32.0</v>
      </c>
      <c r="H388" s="10">
        <v>21.0</v>
      </c>
      <c r="I388" s="11">
        <v>8.0</v>
      </c>
      <c r="J388" s="12">
        <v>7.0</v>
      </c>
      <c r="K388" s="61">
        <v>28.0</v>
      </c>
      <c r="L388" s="62">
        <f t="shared" si="1"/>
        <v>19</v>
      </c>
      <c r="M388" s="63">
        <f t="shared" si="2"/>
        <v>19</v>
      </c>
      <c r="N388" s="63">
        <f t="shared" si="3"/>
        <v>8</v>
      </c>
      <c r="O388" s="63">
        <f t="shared" si="4"/>
        <v>21</v>
      </c>
      <c r="P388" s="63">
        <f t="shared" si="5"/>
        <v>15</v>
      </c>
      <c r="Q388" s="64">
        <f t="shared" si="6"/>
        <v>0.7037037037</v>
      </c>
      <c r="R388" s="64">
        <f t="shared" si="7"/>
        <v>0.5833333333</v>
      </c>
      <c r="S388" s="65">
        <f t="shared" si="8"/>
        <v>0.6349206349</v>
      </c>
      <c r="T388" s="65">
        <f t="shared" si="9"/>
        <v>0.4285714286</v>
      </c>
      <c r="U388" s="66">
        <f t="shared" si="10"/>
        <v>0.5588235294</v>
      </c>
      <c r="V388" s="27">
        <f t="shared" si="11"/>
        <v>0.549212454</v>
      </c>
      <c r="W388" s="27">
        <f t="shared" si="12"/>
        <v>0.4149593018</v>
      </c>
      <c r="X388" s="27">
        <f t="shared" si="13"/>
        <v>-0.8443243346</v>
      </c>
      <c r="Y388" s="27">
        <f t="shared" si="14"/>
        <v>-0.07985038637</v>
      </c>
      <c r="Z388" s="27">
        <f t="shared" si="15"/>
        <v>1.554636357</v>
      </c>
      <c r="AA388" s="27">
        <f t="shared" si="16"/>
        <v>-0.5627203894</v>
      </c>
      <c r="AB388" s="27"/>
    </row>
    <row r="389">
      <c r="A389" s="29">
        <v>5578.0</v>
      </c>
      <c r="B389" s="30">
        <v>1554.0</v>
      </c>
      <c r="C389" s="5">
        <v>6.0</v>
      </c>
      <c r="D389" s="6">
        <v>7.0</v>
      </c>
      <c r="E389" s="7">
        <v>11.0</v>
      </c>
      <c r="F389" s="8">
        <v>28.0</v>
      </c>
      <c r="G389" s="9">
        <v>59.0</v>
      </c>
      <c r="H389" s="10">
        <v>18.0</v>
      </c>
      <c r="I389" s="11">
        <v>9.0</v>
      </c>
      <c r="J389" s="12">
        <v>14.0</v>
      </c>
      <c r="K389" s="61">
        <v>17.0</v>
      </c>
      <c r="L389" s="62">
        <f t="shared" si="1"/>
        <v>28</v>
      </c>
      <c r="M389" s="63">
        <f t="shared" si="2"/>
        <v>28</v>
      </c>
      <c r="N389" s="63">
        <f t="shared" si="3"/>
        <v>9</v>
      </c>
      <c r="O389" s="63">
        <f t="shared" si="4"/>
        <v>18</v>
      </c>
      <c r="P389" s="63">
        <f t="shared" si="5"/>
        <v>31</v>
      </c>
      <c r="Q389" s="64">
        <f t="shared" si="6"/>
        <v>0.7567567568</v>
      </c>
      <c r="R389" s="64">
        <f t="shared" si="7"/>
        <v>0.3673469388</v>
      </c>
      <c r="S389" s="65">
        <f t="shared" si="8"/>
        <v>0.5348837209</v>
      </c>
      <c r="T389" s="65">
        <f t="shared" si="9"/>
        <v>0.4302325581</v>
      </c>
      <c r="U389" s="66">
        <f t="shared" si="10"/>
        <v>0.4745762712</v>
      </c>
      <c r="V389" s="27">
        <f t="shared" si="11"/>
        <v>0.4711499279</v>
      </c>
      <c r="W389" s="27">
        <f t="shared" si="12"/>
        <v>0.4165676712</v>
      </c>
      <c r="X389" s="27">
        <f t="shared" si="13"/>
        <v>-0.7112941633</v>
      </c>
      <c r="Y389" s="27">
        <f t="shared" si="14"/>
        <v>-0.0675300418</v>
      </c>
      <c r="Z389" s="27">
        <f t="shared" si="15"/>
        <v>1.103338307</v>
      </c>
      <c r="AA389" s="27">
        <f t="shared" si="16"/>
        <v>-0.3364437517</v>
      </c>
      <c r="AB389" s="27"/>
    </row>
    <row r="390">
      <c r="A390" s="29">
        <v>5582.0</v>
      </c>
      <c r="B390" s="30">
        <v>1702.0</v>
      </c>
      <c r="C390" s="5">
        <v>8.0</v>
      </c>
      <c r="D390" s="6">
        <v>23.0</v>
      </c>
      <c r="E390" s="7">
        <v>9.0</v>
      </c>
      <c r="F390" s="8">
        <v>23.0</v>
      </c>
      <c r="G390" s="9">
        <v>72.0</v>
      </c>
      <c r="H390" s="10">
        <v>14.0</v>
      </c>
      <c r="I390" s="11">
        <v>7.0</v>
      </c>
      <c r="J390" s="12">
        <v>9.0</v>
      </c>
      <c r="K390" s="61">
        <v>30.0</v>
      </c>
      <c r="L390" s="62">
        <f t="shared" si="1"/>
        <v>23</v>
      </c>
      <c r="M390" s="63">
        <f t="shared" si="2"/>
        <v>23</v>
      </c>
      <c r="N390" s="63">
        <f t="shared" si="3"/>
        <v>7</v>
      </c>
      <c r="O390" s="63">
        <f t="shared" si="4"/>
        <v>14</v>
      </c>
      <c r="P390" s="63">
        <f t="shared" si="5"/>
        <v>26</v>
      </c>
      <c r="Q390" s="64">
        <f t="shared" si="6"/>
        <v>0.7666666667</v>
      </c>
      <c r="R390" s="64">
        <f t="shared" si="7"/>
        <v>0.35</v>
      </c>
      <c r="S390" s="65">
        <f t="shared" si="8"/>
        <v>0.5285714286</v>
      </c>
      <c r="T390" s="65">
        <f t="shared" si="9"/>
        <v>0.4285714286</v>
      </c>
      <c r="U390" s="66">
        <f t="shared" si="10"/>
        <v>0.4693877551</v>
      </c>
      <c r="V390" s="27">
        <f t="shared" si="11"/>
        <v>0.464873791</v>
      </c>
      <c r="W390" s="27">
        <f t="shared" si="12"/>
        <v>0.4149593018</v>
      </c>
      <c r="X390" s="27">
        <f t="shared" si="13"/>
        <v>-0.7029000086</v>
      </c>
      <c r="Y390" s="27">
        <f t="shared" si="14"/>
        <v>-0.06647544665</v>
      </c>
      <c r="Z390" s="27">
        <f t="shared" si="15"/>
        <v>1.077450443</v>
      </c>
      <c r="AA390" s="27">
        <f t="shared" si="16"/>
        <v>-0.324672405</v>
      </c>
      <c r="AB390" s="27"/>
    </row>
    <row r="391">
      <c r="A391" s="29">
        <v>5585.0</v>
      </c>
      <c r="B391" s="30">
        <v>1460.0</v>
      </c>
      <c r="C391" s="5">
        <v>11.0</v>
      </c>
      <c r="D391" s="6">
        <v>19.0</v>
      </c>
      <c r="E391" s="7">
        <v>12.0</v>
      </c>
      <c r="F391" s="8">
        <v>14.0</v>
      </c>
      <c r="G391" s="9">
        <v>47.0</v>
      </c>
      <c r="H391" s="10">
        <v>21.0</v>
      </c>
      <c r="I391" s="11">
        <v>11.0</v>
      </c>
      <c r="J391" s="12">
        <v>7.0</v>
      </c>
      <c r="K391" s="61">
        <v>31.0</v>
      </c>
      <c r="L391" s="62">
        <f t="shared" si="1"/>
        <v>14</v>
      </c>
      <c r="M391" s="63">
        <f t="shared" si="2"/>
        <v>14</v>
      </c>
      <c r="N391" s="63">
        <f t="shared" si="3"/>
        <v>11</v>
      </c>
      <c r="O391" s="63">
        <f t="shared" si="4"/>
        <v>21</v>
      </c>
      <c r="P391" s="63">
        <f t="shared" si="5"/>
        <v>30</v>
      </c>
      <c r="Q391" s="64">
        <f t="shared" si="6"/>
        <v>0.56</v>
      </c>
      <c r="R391" s="64">
        <f t="shared" si="7"/>
        <v>0.4117647059</v>
      </c>
      <c r="S391" s="65">
        <f t="shared" si="8"/>
        <v>0.4605263158</v>
      </c>
      <c r="T391" s="65">
        <f t="shared" si="9"/>
        <v>0.3289473684</v>
      </c>
      <c r="U391" s="66">
        <f t="shared" si="10"/>
        <v>0.3181818182</v>
      </c>
      <c r="V391" s="27">
        <f t="shared" si="11"/>
        <v>0.3313090124</v>
      </c>
      <c r="W391" s="27">
        <f t="shared" si="12"/>
        <v>0.3184994641</v>
      </c>
      <c r="X391" s="27">
        <f t="shared" si="13"/>
        <v>-0.6124128809</v>
      </c>
      <c r="Y391" s="27">
        <f t="shared" si="14"/>
        <v>-0.04445444921</v>
      </c>
      <c r="Z391" s="27">
        <f t="shared" si="15"/>
        <v>0.8178974238</v>
      </c>
      <c r="AA391" s="27">
        <f t="shared" si="16"/>
        <v>-0.2147324514</v>
      </c>
      <c r="AB391" s="27"/>
    </row>
    <row r="392">
      <c r="A392" s="29">
        <v>5586.0</v>
      </c>
      <c r="B392" s="30">
        <v>1444.0</v>
      </c>
      <c r="C392" s="5">
        <v>11.0</v>
      </c>
      <c r="D392" s="6">
        <v>14.0</v>
      </c>
      <c r="E392" s="7">
        <v>9.0</v>
      </c>
      <c r="F392" s="8">
        <v>19.0</v>
      </c>
      <c r="G392" s="9">
        <v>47.0</v>
      </c>
      <c r="H392" s="10">
        <v>12.0</v>
      </c>
      <c r="I392" s="11">
        <v>7.0</v>
      </c>
      <c r="J392" s="12">
        <v>5.0</v>
      </c>
      <c r="K392" s="61">
        <v>27.0</v>
      </c>
      <c r="L392" s="62">
        <f t="shared" si="1"/>
        <v>19</v>
      </c>
      <c r="M392" s="63">
        <f t="shared" si="2"/>
        <v>19</v>
      </c>
      <c r="N392" s="63">
        <f t="shared" si="3"/>
        <v>7</v>
      </c>
      <c r="O392" s="63">
        <f t="shared" si="4"/>
        <v>12</v>
      </c>
      <c r="P392" s="63">
        <f t="shared" si="5"/>
        <v>25</v>
      </c>
      <c r="Q392" s="64">
        <f t="shared" si="6"/>
        <v>0.7307692308</v>
      </c>
      <c r="R392" s="64">
        <f t="shared" si="7"/>
        <v>0.3243243243</v>
      </c>
      <c r="S392" s="65">
        <f t="shared" si="8"/>
        <v>0.4920634921</v>
      </c>
      <c r="T392" s="65">
        <f t="shared" si="9"/>
        <v>0.4126984127</v>
      </c>
      <c r="U392" s="66">
        <f t="shared" si="10"/>
        <v>0.4318181818</v>
      </c>
      <c r="V392" s="27">
        <f t="shared" si="11"/>
        <v>0.4239748508</v>
      </c>
      <c r="W392" s="27">
        <f t="shared" si="12"/>
        <v>0.3995904387</v>
      </c>
      <c r="X392" s="27">
        <f t="shared" si="13"/>
        <v>-0.6543513593</v>
      </c>
      <c r="Y392" s="27">
        <f t="shared" si="14"/>
        <v>-0.0595920476</v>
      </c>
      <c r="Z392" s="27">
        <f t="shared" si="15"/>
        <v>0.9337534617</v>
      </c>
      <c r="AA392" s="27">
        <f t="shared" si="16"/>
        <v>-0.2619375488</v>
      </c>
      <c r="AB392" s="27"/>
    </row>
    <row r="393">
      <c r="A393" s="29">
        <v>5587.0</v>
      </c>
      <c r="B393" s="30">
        <v>2966.0</v>
      </c>
      <c r="C393" s="5">
        <v>10.0</v>
      </c>
      <c r="D393" s="6">
        <v>37.0</v>
      </c>
      <c r="E393" s="7">
        <v>29.0</v>
      </c>
      <c r="F393" s="8">
        <v>65.0</v>
      </c>
      <c r="G393" s="9">
        <v>174.0</v>
      </c>
      <c r="H393" s="10">
        <v>46.0</v>
      </c>
      <c r="I393" s="11">
        <v>32.0</v>
      </c>
      <c r="J393" s="12">
        <v>23.0</v>
      </c>
      <c r="K393" s="61">
        <v>101.0</v>
      </c>
      <c r="L393" s="62">
        <f t="shared" si="1"/>
        <v>65</v>
      </c>
      <c r="M393" s="63">
        <f t="shared" si="2"/>
        <v>65</v>
      </c>
      <c r="N393" s="63">
        <f t="shared" si="3"/>
        <v>32</v>
      </c>
      <c r="O393" s="63">
        <f t="shared" si="4"/>
        <v>46</v>
      </c>
      <c r="P393" s="63">
        <f t="shared" si="5"/>
        <v>62</v>
      </c>
      <c r="Q393" s="64">
        <f t="shared" si="6"/>
        <v>0.6701030928</v>
      </c>
      <c r="R393" s="64">
        <f t="shared" si="7"/>
        <v>0.4259259259</v>
      </c>
      <c r="S393" s="65">
        <f t="shared" si="8"/>
        <v>0.5414634146</v>
      </c>
      <c r="T393" s="65">
        <f t="shared" si="9"/>
        <v>0.4731707317</v>
      </c>
      <c r="U393" s="66">
        <f t="shared" si="10"/>
        <v>0.5118110236</v>
      </c>
      <c r="V393" s="27">
        <f t="shared" si="11"/>
        <v>0.5110636572</v>
      </c>
      <c r="W393" s="27">
        <f t="shared" si="12"/>
        <v>0.4581420584</v>
      </c>
      <c r="X393" s="27">
        <f t="shared" si="13"/>
        <v>-0.7200439112</v>
      </c>
      <c r="Y393" s="27">
        <f t="shared" si="14"/>
        <v>-0.07518329517</v>
      </c>
      <c r="Z393" s="27">
        <f t="shared" si="15"/>
        <v>1.13064996</v>
      </c>
      <c r="AA393" s="27">
        <f t="shared" si="16"/>
        <v>-0.3490130605</v>
      </c>
      <c r="AB393" s="27"/>
    </row>
    <row r="394">
      <c r="A394" s="29">
        <v>5593.0</v>
      </c>
      <c r="B394" s="30">
        <v>1952.0</v>
      </c>
      <c r="C394" s="5">
        <v>16.0</v>
      </c>
      <c r="D394" s="6">
        <v>38.0</v>
      </c>
      <c r="E394" s="7">
        <v>23.0</v>
      </c>
      <c r="F394" s="8">
        <v>84.0</v>
      </c>
      <c r="G394" s="9">
        <v>138.0</v>
      </c>
      <c r="H394" s="10">
        <v>38.0</v>
      </c>
      <c r="I394" s="11">
        <v>33.0</v>
      </c>
      <c r="J394" s="12">
        <v>14.0</v>
      </c>
      <c r="K394" s="61">
        <v>74.0</v>
      </c>
      <c r="L394" s="62">
        <f t="shared" si="1"/>
        <v>84</v>
      </c>
      <c r="M394" s="63">
        <f t="shared" si="2"/>
        <v>84</v>
      </c>
      <c r="N394" s="63">
        <f t="shared" si="3"/>
        <v>33</v>
      </c>
      <c r="O394" s="63">
        <f t="shared" si="4"/>
        <v>38</v>
      </c>
      <c r="P394" s="63">
        <f t="shared" si="5"/>
        <v>53</v>
      </c>
      <c r="Q394" s="64">
        <f t="shared" si="6"/>
        <v>0.7179487179</v>
      </c>
      <c r="R394" s="64">
        <f t="shared" si="7"/>
        <v>0.4175824176</v>
      </c>
      <c r="S394" s="65">
        <f t="shared" si="8"/>
        <v>0.5865384615</v>
      </c>
      <c r="T394" s="65">
        <f t="shared" si="9"/>
        <v>0.5625</v>
      </c>
      <c r="U394" s="66">
        <f t="shared" si="10"/>
        <v>0.6131386861</v>
      </c>
      <c r="V394" s="27">
        <f t="shared" si="11"/>
        <v>0.6174415857</v>
      </c>
      <c r="W394" s="27">
        <f t="shared" si="12"/>
        <v>0.5446340836</v>
      </c>
      <c r="X394" s="27">
        <f t="shared" si="13"/>
        <v>-0.7799851966</v>
      </c>
      <c r="Y394" s="27">
        <f t="shared" si="14"/>
        <v>-0.0968173938</v>
      </c>
      <c r="Z394" s="27">
        <f t="shared" si="15"/>
        <v>1.326731155</v>
      </c>
      <c r="AA394" s="27">
        <f t="shared" si="16"/>
        <v>-0.4436329683</v>
      </c>
      <c r="AB394" s="27"/>
    </row>
    <row r="395">
      <c r="A395" s="29">
        <v>5597.0</v>
      </c>
      <c r="B395" s="30">
        <v>2462.0</v>
      </c>
      <c r="C395" s="5">
        <v>12.0</v>
      </c>
      <c r="D395" s="6">
        <v>16.0</v>
      </c>
      <c r="E395" s="7">
        <v>12.0</v>
      </c>
      <c r="F395" s="8">
        <v>22.0</v>
      </c>
      <c r="G395" s="9">
        <v>75.0</v>
      </c>
      <c r="H395" s="10">
        <v>24.0</v>
      </c>
      <c r="I395" s="11">
        <v>14.0</v>
      </c>
      <c r="J395" s="12">
        <v>20.0</v>
      </c>
      <c r="K395" s="61">
        <v>29.0</v>
      </c>
      <c r="L395" s="62">
        <f t="shared" si="1"/>
        <v>22</v>
      </c>
      <c r="M395" s="63">
        <f t="shared" si="2"/>
        <v>22</v>
      </c>
      <c r="N395" s="63">
        <f t="shared" si="3"/>
        <v>14</v>
      </c>
      <c r="O395" s="63">
        <f t="shared" si="4"/>
        <v>24</v>
      </c>
      <c r="P395" s="63">
        <f t="shared" si="5"/>
        <v>44</v>
      </c>
      <c r="Q395" s="64">
        <f t="shared" si="6"/>
        <v>0.6111111111</v>
      </c>
      <c r="R395" s="64">
        <f t="shared" si="7"/>
        <v>0.3529411765</v>
      </c>
      <c r="S395" s="65">
        <f t="shared" si="8"/>
        <v>0.4423076923</v>
      </c>
      <c r="T395" s="65">
        <f t="shared" si="9"/>
        <v>0.3461538462</v>
      </c>
      <c r="U395" s="66">
        <f t="shared" si="10"/>
        <v>0.3333333333</v>
      </c>
      <c r="V395" s="27">
        <f t="shared" si="11"/>
        <v>0.3327787329</v>
      </c>
      <c r="W395" s="27">
        <f t="shared" si="12"/>
        <v>0.335159436</v>
      </c>
      <c r="X395" s="27">
        <f t="shared" si="13"/>
        <v>-0.5881855581</v>
      </c>
      <c r="Y395" s="27">
        <f t="shared" si="14"/>
        <v>-0.04492913104</v>
      </c>
      <c r="Z395" s="27">
        <f t="shared" si="15"/>
        <v>0.7544646933</v>
      </c>
      <c r="AA395" s="27">
        <f t="shared" si="16"/>
        <v>-0.1902426133</v>
      </c>
      <c r="AB395" s="27"/>
    </row>
    <row r="396">
      <c r="A396" s="29">
        <v>5603.0</v>
      </c>
      <c r="B396" s="30">
        <v>1061.0</v>
      </c>
      <c r="C396" s="5">
        <v>6.0</v>
      </c>
      <c r="D396" s="6">
        <v>17.0</v>
      </c>
      <c r="E396" s="7">
        <v>15.0</v>
      </c>
      <c r="F396" s="8">
        <v>21.0</v>
      </c>
      <c r="G396" s="9">
        <v>58.0</v>
      </c>
      <c r="H396" s="10">
        <v>37.0</v>
      </c>
      <c r="I396" s="11">
        <v>10.0</v>
      </c>
      <c r="J396" s="12">
        <v>19.0</v>
      </c>
      <c r="K396" s="61">
        <v>27.0</v>
      </c>
      <c r="L396" s="62">
        <f t="shared" si="1"/>
        <v>21</v>
      </c>
      <c r="M396" s="63">
        <f t="shared" si="2"/>
        <v>21</v>
      </c>
      <c r="N396" s="63">
        <f t="shared" si="3"/>
        <v>10</v>
      </c>
      <c r="O396" s="63">
        <f t="shared" si="4"/>
        <v>37</v>
      </c>
      <c r="P396" s="63">
        <f t="shared" si="5"/>
        <v>40</v>
      </c>
      <c r="Q396" s="64">
        <f t="shared" si="6"/>
        <v>0.6774193548</v>
      </c>
      <c r="R396" s="64">
        <f t="shared" si="7"/>
        <v>0.4805194805</v>
      </c>
      <c r="S396" s="65">
        <f t="shared" si="8"/>
        <v>0.537037037</v>
      </c>
      <c r="T396" s="65">
        <f t="shared" si="9"/>
        <v>0.287037037</v>
      </c>
      <c r="U396" s="66">
        <f t="shared" si="10"/>
        <v>0.3442622951</v>
      </c>
      <c r="V396" s="27">
        <f t="shared" si="11"/>
        <v>0.3567555983</v>
      </c>
      <c r="W396" s="27">
        <f t="shared" si="12"/>
        <v>0.2779202731</v>
      </c>
      <c r="X396" s="27">
        <f t="shared" si="13"/>
        <v>-0.7141576664</v>
      </c>
      <c r="Y396" s="27">
        <f t="shared" si="14"/>
        <v>-0.0452352028</v>
      </c>
      <c r="Z396" s="27">
        <f t="shared" si="15"/>
        <v>1.11223975</v>
      </c>
      <c r="AA396" s="27">
        <f t="shared" si="16"/>
        <v>-0.340523462</v>
      </c>
      <c r="AB396" s="27"/>
    </row>
    <row r="397">
      <c r="A397" s="29">
        <v>5612.0</v>
      </c>
      <c r="B397" s="30">
        <v>2855.0</v>
      </c>
      <c r="C397" s="5">
        <v>7.0</v>
      </c>
      <c r="D397" s="6">
        <v>41.0</v>
      </c>
      <c r="E397" s="7">
        <v>15.0</v>
      </c>
      <c r="F397" s="8">
        <v>30.0</v>
      </c>
      <c r="G397" s="9">
        <v>97.0</v>
      </c>
      <c r="H397" s="10">
        <v>38.0</v>
      </c>
      <c r="I397" s="11">
        <v>22.0</v>
      </c>
      <c r="J397" s="12">
        <v>27.0</v>
      </c>
      <c r="K397" s="61">
        <v>56.0</v>
      </c>
      <c r="L397" s="62">
        <f t="shared" si="1"/>
        <v>30</v>
      </c>
      <c r="M397" s="63">
        <f t="shared" si="2"/>
        <v>30</v>
      </c>
      <c r="N397" s="63">
        <f t="shared" si="3"/>
        <v>22</v>
      </c>
      <c r="O397" s="63">
        <f t="shared" si="4"/>
        <v>38</v>
      </c>
      <c r="P397" s="63">
        <f t="shared" si="5"/>
        <v>49</v>
      </c>
      <c r="Q397" s="64">
        <f t="shared" si="6"/>
        <v>0.5769230769</v>
      </c>
      <c r="R397" s="64">
        <f t="shared" si="7"/>
        <v>0.4367816092</v>
      </c>
      <c r="S397" s="65">
        <f t="shared" si="8"/>
        <v>0.4892086331</v>
      </c>
      <c r="T397" s="65">
        <f t="shared" si="9"/>
        <v>0.3741007194</v>
      </c>
      <c r="U397" s="66">
        <f t="shared" si="10"/>
        <v>0.3797468354</v>
      </c>
      <c r="V397" s="27">
        <f t="shared" si="11"/>
        <v>0.3900155148</v>
      </c>
      <c r="W397" s="27">
        <f t="shared" si="12"/>
        <v>0.3622186711</v>
      </c>
      <c r="X397" s="27">
        <f t="shared" si="13"/>
        <v>-0.6505549369</v>
      </c>
      <c r="Y397" s="27">
        <f t="shared" si="14"/>
        <v>-0.05370528445</v>
      </c>
      <c r="Z397" s="27">
        <f t="shared" si="15"/>
        <v>0.9229499721</v>
      </c>
      <c r="AA397" s="27">
        <f t="shared" si="16"/>
        <v>-0.2574048131</v>
      </c>
      <c r="AB397" s="27"/>
    </row>
    <row r="398">
      <c r="A398" s="29">
        <v>5620.0</v>
      </c>
      <c r="B398" s="30">
        <v>2808.0</v>
      </c>
      <c r="C398" s="5">
        <v>18.0</v>
      </c>
      <c r="D398" s="6">
        <v>44.0</v>
      </c>
      <c r="E398" s="7">
        <v>20.0</v>
      </c>
      <c r="F398" s="8">
        <v>38.0</v>
      </c>
      <c r="G398" s="9">
        <v>126.0</v>
      </c>
      <c r="H398" s="10">
        <v>34.0</v>
      </c>
      <c r="I398" s="11">
        <v>15.0</v>
      </c>
      <c r="J398" s="12">
        <v>21.0</v>
      </c>
      <c r="K398" s="61">
        <v>56.0</v>
      </c>
      <c r="L398" s="62">
        <f t="shared" si="1"/>
        <v>38</v>
      </c>
      <c r="M398" s="63">
        <f t="shared" si="2"/>
        <v>38</v>
      </c>
      <c r="N398" s="63">
        <f t="shared" si="3"/>
        <v>15</v>
      </c>
      <c r="O398" s="63">
        <f t="shared" si="4"/>
        <v>34</v>
      </c>
      <c r="P398" s="63">
        <f t="shared" si="5"/>
        <v>59</v>
      </c>
      <c r="Q398" s="64">
        <f t="shared" si="6"/>
        <v>0.7169811321</v>
      </c>
      <c r="R398" s="64">
        <f t="shared" si="7"/>
        <v>0.3655913978</v>
      </c>
      <c r="S398" s="65">
        <f t="shared" si="8"/>
        <v>0.4931506849</v>
      </c>
      <c r="T398" s="65">
        <f t="shared" si="9"/>
        <v>0.3630136986</v>
      </c>
      <c r="U398" s="66">
        <f t="shared" si="10"/>
        <v>0.3917525773</v>
      </c>
      <c r="V398" s="27">
        <f t="shared" si="11"/>
        <v>0.3838715841</v>
      </c>
      <c r="W398" s="27">
        <f t="shared" si="12"/>
        <v>0.3514837921</v>
      </c>
      <c r="X398" s="27">
        <f t="shared" si="13"/>
        <v>-0.6557971202</v>
      </c>
      <c r="Y398" s="27">
        <f t="shared" si="14"/>
        <v>-0.05253358268</v>
      </c>
      <c r="Z398" s="27">
        <f t="shared" si="15"/>
        <v>0.9378841952</v>
      </c>
      <c r="AA398" s="27">
        <f t="shared" si="16"/>
        <v>-0.2636776065</v>
      </c>
      <c r="AB398" s="27"/>
    </row>
    <row r="399">
      <c r="A399" s="29">
        <v>5622.0</v>
      </c>
      <c r="B399" s="30">
        <v>2384.0</v>
      </c>
      <c r="C399" s="5">
        <v>9.0</v>
      </c>
      <c r="D399" s="6">
        <v>25.0</v>
      </c>
      <c r="E399" s="7">
        <v>6.0</v>
      </c>
      <c r="F399" s="8">
        <v>41.0</v>
      </c>
      <c r="G399" s="9">
        <v>108.0</v>
      </c>
      <c r="H399" s="10">
        <v>26.0</v>
      </c>
      <c r="I399" s="11">
        <v>12.0</v>
      </c>
      <c r="J399" s="12">
        <v>10.0</v>
      </c>
      <c r="K399" s="61">
        <v>53.0</v>
      </c>
      <c r="L399" s="62">
        <f t="shared" si="1"/>
        <v>41</v>
      </c>
      <c r="M399" s="63">
        <f t="shared" si="2"/>
        <v>41</v>
      </c>
      <c r="N399" s="63">
        <f t="shared" si="3"/>
        <v>12</v>
      </c>
      <c r="O399" s="63">
        <f t="shared" si="4"/>
        <v>26</v>
      </c>
      <c r="P399" s="63">
        <f t="shared" si="5"/>
        <v>25</v>
      </c>
      <c r="Q399" s="64">
        <f t="shared" si="6"/>
        <v>0.7735849057</v>
      </c>
      <c r="R399" s="64">
        <f t="shared" si="7"/>
        <v>0.5098039216</v>
      </c>
      <c r="S399" s="65">
        <f t="shared" si="8"/>
        <v>0.6442307692</v>
      </c>
      <c r="T399" s="65">
        <f t="shared" si="9"/>
        <v>0.5096153846</v>
      </c>
      <c r="U399" s="66">
        <f t="shared" si="10"/>
        <v>0.6212121212</v>
      </c>
      <c r="V399" s="27">
        <f t="shared" si="11"/>
        <v>0.6196173219</v>
      </c>
      <c r="W399" s="27">
        <f t="shared" si="12"/>
        <v>0.4934291697</v>
      </c>
      <c r="X399" s="27">
        <f t="shared" si="13"/>
        <v>-0.856705052</v>
      </c>
      <c r="Y399" s="27">
        <f t="shared" si="14"/>
        <v>-0.09634259923</v>
      </c>
      <c r="Z399" s="27">
        <f t="shared" si="15"/>
        <v>1.600563331</v>
      </c>
      <c r="AA399" s="27">
        <f t="shared" si="16"/>
        <v>-0.5878394335</v>
      </c>
      <c r="AB399" s="27"/>
    </row>
    <row r="400">
      <c r="A400" s="29">
        <v>5624.0</v>
      </c>
      <c r="B400" s="30">
        <v>1053.0</v>
      </c>
      <c r="C400" s="5">
        <v>8.0</v>
      </c>
      <c r="D400" s="6">
        <v>24.0</v>
      </c>
      <c r="E400" s="7">
        <v>7.0</v>
      </c>
      <c r="F400" s="8">
        <v>24.0</v>
      </c>
      <c r="G400" s="9">
        <v>58.0</v>
      </c>
      <c r="H400" s="10">
        <v>19.0</v>
      </c>
      <c r="I400" s="11">
        <v>10.0</v>
      </c>
      <c r="J400" s="12">
        <v>7.0</v>
      </c>
      <c r="K400" s="61">
        <v>18.0</v>
      </c>
      <c r="L400" s="62">
        <f t="shared" si="1"/>
        <v>24</v>
      </c>
      <c r="M400" s="63">
        <f t="shared" si="2"/>
        <v>24</v>
      </c>
      <c r="N400" s="63">
        <f t="shared" si="3"/>
        <v>10</v>
      </c>
      <c r="O400" s="63">
        <f t="shared" si="4"/>
        <v>19</v>
      </c>
      <c r="P400" s="63">
        <f t="shared" si="5"/>
        <v>22</v>
      </c>
      <c r="Q400" s="64">
        <f t="shared" si="6"/>
        <v>0.7058823529</v>
      </c>
      <c r="R400" s="64">
        <f t="shared" si="7"/>
        <v>0.4634146341</v>
      </c>
      <c r="S400" s="65">
        <f t="shared" si="8"/>
        <v>0.5733333333</v>
      </c>
      <c r="T400" s="65">
        <f t="shared" si="9"/>
        <v>0.4533333333</v>
      </c>
      <c r="U400" s="66">
        <f t="shared" si="10"/>
        <v>0.5217391304</v>
      </c>
      <c r="V400" s="27">
        <f t="shared" si="11"/>
        <v>0.5200761923</v>
      </c>
      <c r="W400" s="27">
        <f t="shared" si="12"/>
        <v>0.4389347281</v>
      </c>
      <c r="X400" s="27">
        <f t="shared" si="13"/>
        <v>-0.7624248741</v>
      </c>
      <c r="Y400" s="27">
        <f t="shared" si="14"/>
        <v>-0.07627095971</v>
      </c>
      <c r="Z400" s="27">
        <f t="shared" si="15"/>
        <v>1.267664477</v>
      </c>
      <c r="AA400" s="27">
        <f t="shared" si="16"/>
        <v>-0.4143390848</v>
      </c>
      <c r="AB400" s="27"/>
    </row>
    <row r="401">
      <c r="A401" s="29">
        <v>5625.0</v>
      </c>
      <c r="B401" s="30">
        <v>3153.0</v>
      </c>
      <c r="C401" s="5">
        <v>20.0</v>
      </c>
      <c r="D401" s="6">
        <v>43.0</v>
      </c>
      <c r="E401" s="7">
        <v>29.0</v>
      </c>
      <c r="F401" s="8">
        <v>50.0</v>
      </c>
      <c r="G401" s="9">
        <v>136.0</v>
      </c>
      <c r="H401" s="10">
        <v>62.0</v>
      </c>
      <c r="I401" s="11">
        <v>16.0</v>
      </c>
      <c r="J401" s="12">
        <v>22.0</v>
      </c>
      <c r="K401" s="61">
        <v>71.0</v>
      </c>
      <c r="L401" s="62">
        <f t="shared" si="1"/>
        <v>50</v>
      </c>
      <c r="M401" s="63">
        <f t="shared" si="2"/>
        <v>50</v>
      </c>
      <c r="N401" s="63">
        <f t="shared" si="3"/>
        <v>16</v>
      </c>
      <c r="O401" s="63">
        <f t="shared" si="4"/>
        <v>62</v>
      </c>
      <c r="P401" s="63">
        <f t="shared" si="5"/>
        <v>71</v>
      </c>
      <c r="Q401" s="64">
        <f t="shared" si="6"/>
        <v>0.7575757576</v>
      </c>
      <c r="R401" s="64">
        <f t="shared" si="7"/>
        <v>0.4661654135</v>
      </c>
      <c r="S401" s="65">
        <f t="shared" si="8"/>
        <v>0.5628140704</v>
      </c>
      <c r="T401" s="65">
        <f t="shared" si="9"/>
        <v>0.3316582915</v>
      </c>
      <c r="U401" s="66">
        <f t="shared" si="10"/>
        <v>0.4132231405</v>
      </c>
      <c r="V401" s="27">
        <f t="shared" si="11"/>
        <v>0.4140494562</v>
      </c>
      <c r="W401" s="27">
        <f t="shared" si="12"/>
        <v>0.3211242838</v>
      </c>
      <c r="X401" s="27">
        <f t="shared" si="13"/>
        <v>-0.7484362443</v>
      </c>
      <c r="Y401" s="27">
        <f t="shared" si="14"/>
        <v>-0.05477598182</v>
      </c>
      <c r="Z401" s="27">
        <f t="shared" si="15"/>
        <v>1.221574135</v>
      </c>
      <c r="AA401" s="27">
        <f t="shared" si="16"/>
        <v>-0.3919486426</v>
      </c>
      <c r="AB401" s="27"/>
    </row>
    <row r="402">
      <c r="A402" s="29">
        <v>5635.0</v>
      </c>
      <c r="B402" s="30">
        <v>1712.0</v>
      </c>
      <c r="C402" s="5">
        <v>11.0</v>
      </c>
      <c r="D402" s="6">
        <v>11.0</v>
      </c>
      <c r="E402" s="7">
        <v>5.0</v>
      </c>
      <c r="F402" s="8">
        <v>22.0</v>
      </c>
      <c r="G402" s="9">
        <v>59.0</v>
      </c>
      <c r="H402" s="10">
        <v>23.0</v>
      </c>
      <c r="I402" s="11">
        <v>14.0</v>
      </c>
      <c r="J402" s="12">
        <v>12.0</v>
      </c>
      <c r="K402" s="61">
        <v>33.0</v>
      </c>
      <c r="L402" s="62">
        <f t="shared" si="1"/>
        <v>22</v>
      </c>
      <c r="M402" s="63">
        <f t="shared" si="2"/>
        <v>22</v>
      </c>
      <c r="N402" s="63">
        <f t="shared" si="3"/>
        <v>14</v>
      </c>
      <c r="O402" s="63">
        <f t="shared" si="4"/>
        <v>23</v>
      </c>
      <c r="P402" s="63">
        <f t="shared" si="5"/>
        <v>28</v>
      </c>
      <c r="Q402" s="64">
        <f t="shared" si="6"/>
        <v>0.6111111111</v>
      </c>
      <c r="R402" s="64">
        <f t="shared" si="7"/>
        <v>0.4509803922</v>
      </c>
      <c r="S402" s="65">
        <f t="shared" si="8"/>
        <v>0.5172413793</v>
      </c>
      <c r="T402" s="65">
        <f t="shared" si="9"/>
        <v>0.4137931034</v>
      </c>
      <c r="U402" s="66">
        <f t="shared" si="10"/>
        <v>0.44</v>
      </c>
      <c r="V402" s="27">
        <f t="shared" si="11"/>
        <v>0.4440379207</v>
      </c>
      <c r="W402" s="27">
        <f t="shared" si="12"/>
        <v>0.4006503603</v>
      </c>
      <c r="X402" s="27">
        <f t="shared" si="13"/>
        <v>-0.6878331864</v>
      </c>
      <c r="Y402" s="27">
        <f t="shared" si="14"/>
        <v>-0.06280740854</v>
      </c>
      <c r="Z402" s="27">
        <f t="shared" si="15"/>
        <v>1.031754706</v>
      </c>
      <c r="AA402" s="27">
        <f t="shared" si="16"/>
        <v>-0.3042384567</v>
      </c>
      <c r="AB402" s="27"/>
    </row>
    <row r="403">
      <c r="A403" s="29">
        <v>5652.0</v>
      </c>
      <c r="B403" s="30">
        <v>1211.0</v>
      </c>
      <c r="C403" s="5">
        <v>18.0</v>
      </c>
      <c r="D403" s="6">
        <v>39.0</v>
      </c>
      <c r="E403" s="7">
        <v>26.0</v>
      </c>
      <c r="F403" s="8">
        <v>63.0</v>
      </c>
      <c r="G403" s="9">
        <v>148.0</v>
      </c>
      <c r="H403" s="10">
        <v>58.0</v>
      </c>
      <c r="I403" s="11">
        <v>31.0</v>
      </c>
      <c r="J403" s="12">
        <v>26.0</v>
      </c>
      <c r="K403" s="61">
        <v>70.0</v>
      </c>
      <c r="L403" s="62">
        <f t="shared" si="1"/>
        <v>63</v>
      </c>
      <c r="M403" s="63">
        <f t="shared" si="2"/>
        <v>63</v>
      </c>
      <c r="N403" s="63">
        <f t="shared" si="3"/>
        <v>31</v>
      </c>
      <c r="O403" s="63">
        <f t="shared" si="4"/>
        <v>58</v>
      </c>
      <c r="P403" s="63">
        <f t="shared" si="5"/>
        <v>70</v>
      </c>
      <c r="Q403" s="64">
        <f t="shared" si="6"/>
        <v>0.670212766</v>
      </c>
      <c r="R403" s="64">
        <f t="shared" si="7"/>
        <v>0.453125</v>
      </c>
      <c r="S403" s="65">
        <f t="shared" si="8"/>
        <v>0.545045045</v>
      </c>
      <c r="T403" s="65">
        <f t="shared" si="9"/>
        <v>0.4234234234</v>
      </c>
      <c r="U403" s="66">
        <f t="shared" si="10"/>
        <v>0.4736842105</v>
      </c>
      <c r="V403" s="27">
        <f t="shared" si="11"/>
        <v>0.4736285141</v>
      </c>
      <c r="W403" s="27">
        <f t="shared" si="12"/>
        <v>0.4099748057</v>
      </c>
      <c r="X403" s="27">
        <f t="shared" si="13"/>
        <v>-0.7248068021</v>
      </c>
      <c r="Y403" s="27">
        <f t="shared" si="14"/>
        <v>-0.06772385018</v>
      </c>
      <c r="Z403" s="27">
        <f t="shared" si="15"/>
        <v>1.145657303</v>
      </c>
      <c r="AA403" s="27">
        <f t="shared" si="16"/>
        <v>-0.3559848482</v>
      </c>
      <c r="AB403" s="27"/>
    </row>
    <row r="404">
      <c r="A404" s="29">
        <v>6001.0</v>
      </c>
      <c r="B404" s="30">
        <v>2316.0</v>
      </c>
      <c r="C404" s="5">
        <v>21.0</v>
      </c>
      <c r="D404" s="6">
        <v>71.0</v>
      </c>
      <c r="E404" s="7">
        <v>22.0</v>
      </c>
      <c r="F404" s="8">
        <v>45.0</v>
      </c>
      <c r="G404" s="9">
        <v>182.0</v>
      </c>
      <c r="H404" s="10">
        <v>57.0</v>
      </c>
      <c r="I404" s="11">
        <v>15.0</v>
      </c>
      <c r="J404" s="12">
        <v>11.0</v>
      </c>
      <c r="K404" s="61">
        <v>89.0</v>
      </c>
      <c r="L404" s="62">
        <f t="shared" si="1"/>
        <v>45</v>
      </c>
      <c r="M404" s="63">
        <f t="shared" si="2"/>
        <v>45</v>
      </c>
      <c r="N404" s="63">
        <f t="shared" si="3"/>
        <v>15</v>
      </c>
      <c r="O404" s="63">
        <f t="shared" si="4"/>
        <v>57</v>
      </c>
      <c r="P404" s="63">
        <f t="shared" si="5"/>
        <v>54</v>
      </c>
      <c r="Q404" s="64">
        <f t="shared" si="6"/>
        <v>0.75</v>
      </c>
      <c r="R404" s="64">
        <f t="shared" si="7"/>
        <v>0.5135135135</v>
      </c>
      <c r="S404" s="65">
        <f t="shared" si="8"/>
        <v>0.5964912281</v>
      </c>
      <c r="T404" s="65">
        <f t="shared" si="9"/>
        <v>0.350877193</v>
      </c>
      <c r="U404" s="66">
        <f t="shared" si="10"/>
        <v>0.4545454545</v>
      </c>
      <c r="V404" s="27">
        <f t="shared" si="11"/>
        <v>0.4571434078</v>
      </c>
      <c r="W404" s="27">
        <f t="shared" si="12"/>
        <v>0.3397327617</v>
      </c>
      <c r="X404" s="27">
        <f t="shared" si="13"/>
        <v>-0.7932204933</v>
      </c>
      <c r="Y404" s="27">
        <f t="shared" si="14"/>
        <v>-0.06141770253</v>
      </c>
      <c r="Z404" s="27">
        <f t="shared" si="15"/>
        <v>1.372138844</v>
      </c>
      <c r="AA404" s="27">
        <f t="shared" si="16"/>
        <v>-0.4666019076</v>
      </c>
      <c r="AB404" s="27"/>
    </row>
    <row r="405">
      <c r="A405" s="29">
        <v>6003.0</v>
      </c>
      <c r="B405" s="30">
        <v>1099.0</v>
      </c>
      <c r="C405" s="5">
        <v>18.0</v>
      </c>
      <c r="D405" s="6">
        <v>41.0</v>
      </c>
      <c r="E405" s="7">
        <v>9.0</v>
      </c>
      <c r="F405" s="8">
        <v>94.0</v>
      </c>
      <c r="G405" s="9">
        <v>205.0</v>
      </c>
      <c r="H405" s="10">
        <v>55.0</v>
      </c>
      <c r="I405" s="11">
        <v>31.0</v>
      </c>
      <c r="J405" s="12">
        <v>10.0</v>
      </c>
      <c r="K405" s="61">
        <v>64.0</v>
      </c>
      <c r="L405" s="62">
        <f t="shared" si="1"/>
        <v>92</v>
      </c>
      <c r="M405" s="63">
        <f t="shared" si="2"/>
        <v>94</v>
      </c>
      <c r="N405" s="63">
        <f t="shared" si="3"/>
        <v>31</v>
      </c>
      <c r="O405" s="63">
        <f t="shared" si="4"/>
        <v>55</v>
      </c>
      <c r="P405" s="63">
        <f t="shared" si="5"/>
        <v>37</v>
      </c>
      <c r="Q405" s="64">
        <f t="shared" si="6"/>
        <v>0.752</v>
      </c>
      <c r="R405" s="64">
        <f t="shared" si="7"/>
        <v>0.597826087</v>
      </c>
      <c r="S405" s="65">
        <f t="shared" si="8"/>
        <v>0.6866359447</v>
      </c>
      <c r="T405" s="65">
        <f t="shared" si="9"/>
        <v>0.5760368664</v>
      </c>
      <c r="U405" s="66">
        <f t="shared" si="10"/>
        <v>0.7175572519</v>
      </c>
      <c r="V405" s="27">
        <f t="shared" si="11"/>
        <v>0.7015672024</v>
      </c>
      <c r="W405" s="27">
        <f t="shared" si="12"/>
        <v>0.557740997</v>
      </c>
      <c r="X405" s="27">
        <f t="shared" si="13"/>
        <v>-0.9130959135</v>
      </c>
      <c r="Y405" s="27">
        <f t="shared" si="14"/>
        <v>-0.1160676467</v>
      </c>
      <c r="Z405" s="27">
        <f t="shared" si="15"/>
        <v>1.818205659</v>
      </c>
      <c r="AA405" s="27">
        <f t="shared" si="16"/>
        <v>-0.7117277999</v>
      </c>
      <c r="AB405" s="27"/>
    </row>
    <row r="406">
      <c r="A406" s="29">
        <v>6004.0</v>
      </c>
      <c r="B406" s="30">
        <v>1458.0</v>
      </c>
      <c r="C406" s="5">
        <v>22.0</v>
      </c>
      <c r="D406" s="6">
        <v>49.0</v>
      </c>
      <c r="E406" s="7">
        <v>8.0</v>
      </c>
      <c r="F406" s="8">
        <v>148.0</v>
      </c>
      <c r="G406" s="9">
        <v>294.0</v>
      </c>
      <c r="H406" s="10">
        <v>64.0</v>
      </c>
      <c r="I406" s="11">
        <v>32.0</v>
      </c>
      <c r="J406" s="12">
        <v>7.0</v>
      </c>
      <c r="K406" s="61">
        <v>105.0</v>
      </c>
      <c r="L406" s="62">
        <f t="shared" si="1"/>
        <v>147</v>
      </c>
      <c r="M406" s="63">
        <f t="shared" si="2"/>
        <v>148</v>
      </c>
      <c r="N406" s="63">
        <f t="shared" si="3"/>
        <v>32</v>
      </c>
      <c r="O406" s="63">
        <f t="shared" si="4"/>
        <v>64</v>
      </c>
      <c r="P406" s="63">
        <f t="shared" si="5"/>
        <v>37</v>
      </c>
      <c r="Q406" s="64">
        <f t="shared" si="6"/>
        <v>0.8222222222</v>
      </c>
      <c r="R406" s="64">
        <f t="shared" si="7"/>
        <v>0.6336633663</v>
      </c>
      <c r="S406" s="65">
        <f t="shared" si="8"/>
        <v>0.7544483986</v>
      </c>
      <c r="T406" s="65">
        <f t="shared" si="9"/>
        <v>0.640569395</v>
      </c>
      <c r="U406" s="66">
        <f t="shared" si="10"/>
        <v>0.8</v>
      </c>
      <c r="V406" s="27">
        <f t="shared" si="11"/>
        <v>0.7926070283</v>
      </c>
      <c r="W406" s="27">
        <f t="shared" si="12"/>
        <v>0.6202238674</v>
      </c>
      <c r="X406" s="27">
        <f t="shared" si="13"/>
        <v>-1.003273649</v>
      </c>
      <c r="Y406" s="27">
        <f t="shared" si="14"/>
        <v>-0.141817587</v>
      </c>
      <c r="Z406" s="27">
        <f t="shared" si="15"/>
        <v>2.195073254</v>
      </c>
      <c r="AA406" s="27">
        <f t="shared" si="16"/>
        <v>-0.9441107636</v>
      </c>
      <c r="AB406" s="27"/>
    </row>
    <row r="407">
      <c r="A407" s="29">
        <v>6007.0</v>
      </c>
      <c r="B407" s="30">
        <v>2030.0</v>
      </c>
      <c r="C407" s="5">
        <v>20.0</v>
      </c>
      <c r="D407" s="6">
        <v>43.0</v>
      </c>
      <c r="E407" s="7">
        <v>36.0</v>
      </c>
      <c r="F407" s="8">
        <v>63.0</v>
      </c>
      <c r="G407" s="9">
        <v>110.0</v>
      </c>
      <c r="H407" s="10">
        <v>46.0</v>
      </c>
      <c r="I407" s="11">
        <v>21.0</v>
      </c>
      <c r="J407" s="12">
        <v>30.0</v>
      </c>
      <c r="K407" s="61">
        <v>54.0</v>
      </c>
      <c r="L407" s="62">
        <f t="shared" si="1"/>
        <v>62</v>
      </c>
      <c r="M407" s="63">
        <f t="shared" si="2"/>
        <v>63</v>
      </c>
      <c r="N407" s="63">
        <f t="shared" si="3"/>
        <v>21</v>
      </c>
      <c r="O407" s="63">
        <f t="shared" si="4"/>
        <v>46</v>
      </c>
      <c r="P407" s="63">
        <f t="shared" si="5"/>
        <v>86</v>
      </c>
      <c r="Q407" s="64">
        <f t="shared" si="6"/>
        <v>0.75</v>
      </c>
      <c r="R407" s="64">
        <f t="shared" si="7"/>
        <v>0.3484848485</v>
      </c>
      <c r="S407" s="65">
        <f t="shared" si="8"/>
        <v>0.5046296296</v>
      </c>
      <c r="T407" s="65">
        <f t="shared" si="9"/>
        <v>0.3888888889</v>
      </c>
      <c r="U407" s="66">
        <f t="shared" si="10"/>
        <v>0.4228187919</v>
      </c>
      <c r="V407" s="27">
        <f t="shared" si="11"/>
        <v>0.4139309648</v>
      </c>
      <c r="W407" s="27">
        <f t="shared" si="12"/>
        <v>0.3765371442</v>
      </c>
      <c r="X407" s="27">
        <f t="shared" si="13"/>
        <v>-0.6710619451</v>
      </c>
      <c r="Y407" s="27">
        <f t="shared" si="14"/>
        <v>-0.05758808633</v>
      </c>
      <c r="Z407" s="27">
        <f t="shared" si="15"/>
        <v>0.9820541374</v>
      </c>
      <c r="AA407" s="27">
        <f t="shared" si="16"/>
        <v>-0.2825221914</v>
      </c>
      <c r="AB407" s="27"/>
    </row>
    <row r="408">
      <c r="A408" s="29">
        <v>6009.0</v>
      </c>
      <c r="B408" s="30">
        <v>1588.0</v>
      </c>
      <c r="C408" s="5">
        <v>16.0</v>
      </c>
      <c r="D408" s="6">
        <v>51.0</v>
      </c>
      <c r="E408" s="7">
        <v>22.0</v>
      </c>
      <c r="F408" s="8">
        <v>42.0</v>
      </c>
      <c r="G408" s="9">
        <v>111.0</v>
      </c>
      <c r="H408" s="10">
        <v>37.0</v>
      </c>
      <c r="I408" s="11">
        <v>11.0</v>
      </c>
      <c r="J408" s="12">
        <v>14.0</v>
      </c>
      <c r="K408" s="61">
        <v>49.0</v>
      </c>
      <c r="L408" s="62">
        <f t="shared" si="1"/>
        <v>42</v>
      </c>
      <c r="M408" s="63">
        <f t="shared" si="2"/>
        <v>42</v>
      </c>
      <c r="N408" s="63">
        <f t="shared" si="3"/>
        <v>11</v>
      </c>
      <c r="O408" s="63">
        <f t="shared" si="4"/>
        <v>37</v>
      </c>
      <c r="P408" s="63">
        <f t="shared" si="5"/>
        <v>52</v>
      </c>
      <c r="Q408" s="64">
        <f t="shared" si="6"/>
        <v>0.7924528302</v>
      </c>
      <c r="R408" s="64">
        <f t="shared" si="7"/>
        <v>0.4157303371</v>
      </c>
      <c r="S408" s="65">
        <f t="shared" si="8"/>
        <v>0.5563380282</v>
      </c>
      <c r="T408" s="65">
        <f t="shared" si="9"/>
        <v>0.3732394366</v>
      </c>
      <c r="U408" s="66">
        <f t="shared" si="10"/>
        <v>0.4468085106</v>
      </c>
      <c r="V408" s="27">
        <f t="shared" si="11"/>
        <v>0.4421880635</v>
      </c>
      <c r="W408" s="27">
        <f t="shared" si="12"/>
        <v>0.361384744</v>
      </c>
      <c r="X408" s="27">
        <f t="shared" si="13"/>
        <v>-0.7398243333</v>
      </c>
      <c r="Y408" s="27">
        <f t="shared" si="14"/>
        <v>-0.06093413318</v>
      </c>
      <c r="Z408" s="27">
        <f t="shared" si="15"/>
        <v>1.193623691</v>
      </c>
      <c r="AA408" s="27">
        <f t="shared" si="16"/>
        <v>-0.3785738107</v>
      </c>
      <c r="AB408" s="27"/>
    </row>
    <row r="409">
      <c r="A409" s="29">
        <v>6011.0</v>
      </c>
      <c r="B409" s="30">
        <v>1013.0</v>
      </c>
      <c r="C409" s="5">
        <v>8.0</v>
      </c>
      <c r="D409" s="6">
        <v>17.0</v>
      </c>
      <c r="E409" s="7">
        <v>17.0</v>
      </c>
      <c r="F409" s="8">
        <v>23.0</v>
      </c>
      <c r="G409" s="9">
        <v>76.0</v>
      </c>
      <c r="H409" s="10">
        <v>22.0</v>
      </c>
      <c r="I409" s="11">
        <v>15.0</v>
      </c>
      <c r="J409" s="12">
        <v>9.0</v>
      </c>
      <c r="K409" s="61">
        <v>43.0</v>
      </c>
      <c r="L409" s="62">
        <f t="shared" si="1"/>
        <v>23</v>
      </c>
      <c r="M409" s="63">
        <f t="shared" si="2"/>
        <v>23</v>
      </c>
      <c r="N409" s="63">
        <f t="shared" si="3"/>
        <v>15</v>
      </c>
      <c r="O409" s="63">
        <f t="shared" si="4"/>
        <v>22</v>
      </c>
      <c r="P409" s="63">
        <f t="shared" si="5"/>
        <v>34</v>
      </c>
      <c r="Q409" s="64">
        <f t="shared" si="6"/>
        <v>0.6052631579</v>
      </c>
      <c r="R409" s="64">
        <f t="shared" si="7"/>
        <v>0.3928571429</v>
      </c>
      <c r="S409" s="65">
        <f t="shared" si="8"/>
        <v>0.4787234043</v>
      </c>
      <c r="T409" s="65">
        <f t="shared" si="9"/>
        <v>0.4042553191</v>
      </c>
      <c r="U409" s="66">
        <f t="shared" si="10"/>
        <v>0.4035087719</v>
      </c>
      <c r="V409" s="27">
        <f t="shared" si="11"/>
        <v>0.4071300641</v>
      </c>
      <c r="W409" s="27">
        <f t="shared" si="12"/>
        <v>0.3914155116</v>
      </c>
      <c r="X409" s="27">
        <f t="shared" si="13"/>
        <v>-0.6366115661</v>
      </c>
      <c r="Y409" s="27">
        <f t="shared" si="14"/>
        <v>-0.05679037919</v>
      </c>
      <c r="Z409" s="27">
        <f t="shared" si="15"/>
        <v>0.8838107027</v>
      </c>
      <c r="AA409" s="27">
        <f t="shared" si="16"/>
        <v>-0.2412061109</v>
      </c>
      <c r="AB409" s="27"/>
    </row>
    <row r="410">
      <c r="A410" s="29">
        <v>6012.0</v>
      </c>
      <c r="B410" s="30">
        <v>1030.0</v>
      </c>
      <c r="C410" s="5">
        <v>3.0</v>
      </c>
      <c r="D410" s="6">
        <v>21.0</v>
      </c>
      <c r="E410" s="7">
        <v>20.0</v>
      </c>
      <c r="F410" s="8">
        <v>27.0</v>
      </c>
      <c r="G410" s="9">
        <v>60.0</v>
      </c>
      <c r="H410" s="10">
        <v>36.0</v>
      </c>
      <c r="I410" s="11">
        <v>9.0</v>
      </c>
      <c r="J410" s="12">
        <v>8.0</v>
      </c>
      <c r="K410" s="61">
        <v>25.0</v>
      </c>
      <c r="L410" s="62">
        <f t="shared" si="1"/>
        <v>27</v>
      </c>
      <c r="M410" s="63">
        <f t="shared" si="2"/>
        <v>27</v>
      </c>
      <c r="N410" s="63">
        <f t="shared" si="3"/>
        <v>9</v>
      </c>
      <c r="O410" s="63">
        <f t="shared" si="4"/>
        <v>36</v>
      </c>
      <c r="P410" s="63">
        <f t="shared" si="5"/>
        <v>31</v>
      </c>
      <c r="Q410" s="64">
        <f t="shared" si="6"/>
        <v>0.75</v>
      </c>
      <c r="R410" s="64">
        <f t="shared" si="7"/>
        <v>0.5373134328</v>
      </c>
      <c r="S410" s="65">
        <f t="shared" si="8"/>
        <v>0.6116504854</v>
      </c>
      <c r="T410" s="65">
        <f t="shared" si="9"/>
        <v>0.3495145631</v>
      </c>
      <c r="U410" s="66">
        <f t="shared" si="10"/>
        <v>0.4655172414</v>
      </c>
      <c r="V410" s="27">
        <f t="shared" si="11"/>
        <v>0.4684917655</v>
      </c>
      <c r="W410" s="27">
        <f t="shared" si="12"/>
        <v>0.3384134112</v>
      </c>
      <c r="X410" s="27">
        <f t="shared" si="13"/>
        <v>-0.8133794379</v>
      </c>
      <c r="Y410" s="27">
        <f t="shared" si="14"/>
        <v>-0.06273399805</v>
      </c>
      <c r="Z410" s="27">
        <f t="shared" si="15"/>
        <v>1.44276828</v>
      </c>
      <c r="AA410" s="27">
        <f t="shared" si="16"/>
        <v>-0.5030883959</v>
      </c>
      <c r="AB410" s="27"/>
    </row>
    <row r="411">
      <c r="A411" s="29">
        <v>6014.0</v>
      </c>
      <c r="B411" s="30">
        <v>1399.0</v>
      </c>
      <c r="C411" s="5">
        <v>25.0</v>
      </c>
      <c r="D411" s="6">
        <v>21.0</v>
      </c>
      <c r="E411" s="7">
        <v>7.0</v>
      </c>
      <c r="F411" s="8">
        <v>38.0</v>
      </c>
      <c r="G411" s="9">
        <v>114.0</v>
      </c>
      <c r="H411" s="10">
        <v>25.0</v>
      </c>
      <c r="I411" s="11">
        <v>20.0</v>
      </c>
      <c r="J411" s="12">
        <v>6.0</v>
      </c>
      <c r="K411" s="61">
        <v>62.0</v>
      </c>
      <c r="L411" s="62">
        <f t="shared" si="1"/>
        <v>38</v>
      </c>
      <c r="M411" s="63">
        <f t="shared" si="2"/>
        <v>38</v>
      </c>
      <c r="N411" s="63">
        <f t="shared" si="3"/>
        <v>20</v>
      </c>
      <c r="O411" s="63">
        <f t="shared" si="4"/>
        <v>25</v>
      </c>
      <c r="P411" s="63">
        <f t="shared" si="5"/>
        <v>38</v>
      </c>
      <c r="Q411" s="64">
        <f t="shared" si="6"/>
        <v>0.6551724138</v>
      </c>
      <c r="R411" s="64">
        <f t="shared" si="7"/>
        <v>0.3968253968</v>
      </c>
      <c r="S411" s="65">
        <f t="shared" si="8"/>
        <v>0.520661157</v>
      </c>
      <c r="T411" s="65">
        <f t="shared" si="9"/>
        <v>0.479338843</v>
      </c>
      <c r="U411" s="66">
        <f t="shared" si="10"/>
        <v>0.5</v>
      </c>
      <c r="V411" s="27">
        <f t="shared" si="11"/>
        <v>0.5001379697</v>
      </c>
      <c r="W411" s="27">
        <f t="shared" si="12"/>
        <v>0.4641142604</v>
      </c>
      <c r="X411" s="27">
        <f t="shared" si="13"/>
        <v>-0.6923808438</v>
      </c>
      <c r="Y411" s="27">
        <f t="shared" si="14"/>
        <v>-0.07323727347</v>
      </c>
      <c r="Z411" s="27">
        <f t="shared" si="15"/>
        <v>1.045442844</v>
      </c>
      <c r="AA411" s="27">
        <f t="shared" si="16"/>
        <v>-0.3103129238</v>
      </c>
      <c r="AB411" s="27"/>
    </row>
    <row r="412">
      <c r="A412" s="29">
        <v>6015.0</v>
      </c>
      <c r="B412" s="30">
        <v>1359.0</v>
      </c>
      <c r="C412" s="5">
        <v>8.0</v>
      </c>
      <c r="D412" s="6">
        <v>24.0</v>
      </c>
      <c r="E412" s="7">
        <v>11.0</v>
      </c>
      <c r="F412" s="8">
        <v>26.0</v>
      </c>
      <c r="G412" s="9">
        <v>68.0</v>
      </c>
      <c r="H412" s="10">
        <v>13.0</v>
      </c>
      <c r="I412" s="11">
        <v>13.0</v>
      </c>
      <c r="J412" s="12">
        <v>14.0</v>
      </c>
      <c r="K412" s="61">
        <v>25.0</v>
      </c>
      <c r="L412" s="62">
        <f t="shared" si="1"/>
        <v>26</v>
      </c>
      <c r="M412" s="63">
        <f t="shared" si="2"/>
        <v>26</v>
      </c>
      <c r="N412" s="63">
        <f t="shared" si="3"/>
        <v>13</v>
      </c>
      <c r="O412" s="63">
        <f t="shared" si="4"/>
        <v>13</v>
      </c>
      <c r="P412" s="63">
        <f t="shared" si="5"/>
        <v>33</v>
      </c>
      <c r="Q412" s="64">
        <f t="shared" si="6"/>
        <v>0.6666666667</v>
      </c>
      <c r="R412" s="64">
        <f t="shared" si="7"/>
        <v>0.2826086957</v>
      </c>
      <c r="S412" s="65">
        <f t="shared" si="8"/>
        <v>0.4588235294</v>
      </c>
      <c r="T412" s="65">
        <f t="shared" si="9"/>
        <v>0.4588235294</v>
      </c>
      <c r="U412" s="66">
        <f t="shared" si="10"/>
        <v>0.4406779661</v>
      </c>
      <c r="V412" s="27">
        <f t="shared" si="11"/>
        <v>0.4383380571</v>
      </c>
      <c r="W412" s="27">
        <f t="shared" si="12"/>
        <v>0.4442505466</v>
      </c>
      <c r="X412" s="27">
        <f t="shared" si="13"/>
        <v>-0.6101484971</v>
      </c>
      <c r="Y412" s="27">
        <f t="shared" si="14"/>
        <v>-0.06177684546</v>
      </c>
      <c r="Z412" s="27">
        <f t="shared" si="15"/>
        <v>0.8118602885</v>
      </c>
      <c r="AA412" s="27">
        <f t="shared" si="16"/>
        <v>-0.2123593414</v>
      </c>
      <c r="AB412" s="27"/>
    </row>
    <row r="413">
      <c r="A413" s="29">
        <v>6016.0</v>
      </c>
      <c r="B413" s="30">
        <v>2203.0</v>
      </c>
      <c r="C413" s="5">
        <v>23.0</v>
      </c>
      <c r="D413" s="6">
        <v>30.0</v>
      </c>
      <c r="E413" s="7">
        <v>14.0</v>
      </c>
      <c r="F413" s="8">
        <v>69.0</v>
      </c>
      <c r="G413" s="9">
        <v>129.0</v>
      </c>
      <c r="H413" s="10">
        <v>25.0</v>
      </c>
      <c r="I413" s="11">
        <v>27.0</v>
      </c>
      <c r="J413" s="12">
        <v>12.0</v>
      </c>
      <c r="K413" s="61">
        <v>67.0</v>
      </c>
      <c r="L413" s="62">
        <f t="shared" si="1"/>
        <v>70</v>
      </c>
      <c r="M413" s="63">
        <f t="shared" si="2"/>
        <v>69</v>
      </c>
      <c r="N413" s="63">
        <f t="shared" si="3"/>
        <v>27</v>
      </c>
      <c r="O413" s="63">
        <f t="shared" si="4"/>
        <v>25</v>
      </c>
      <c r="P413" s="63">
        <f t="shared" si="5"/>
        <v>49</v>
      </c>
      <c r="Q413" s="64">
        <f t="shared" si="6"/>
        <v>0.71875</v>
      </c>
      <c r="R413" s="64">
        <f t="shared" si="7"/>
        <v>0.3378378378</v>
      </c>
      <c r="S413" s="65">
        <f t="shared" si="8"/>
        <v>0.5529411765</v>
      </c>
      <c r="T413" s="65">
        <f t="shared" si="9"/>
        <v>0.5647058824</v>
      </c>
      <c r="U413" s="66">
        <f t="shared" si="10"/>
        <v>0.5847457627</v>
      </c>
      <c r="V413" s="27">
        <f t="shared" si="11"/>
        <v>0.5937557256</v>
      </c>
      <c r="W413" s="27">
        <f t="shared" si="12"/>
        <v>0.5467699035</v>
      </c>
      <c r="X413" s="27">
        <f t="shared" si="13"/>
        <v>-0.7353071632</v>
      </c>
      <c r="Y413" s="27">
        <f t="shared" si="14"/>
        <v>-0.0916295617</v>
      </c>
      <c r="Z413" s="27">
        <f t="shared" si="15"/>
        <v>1.179092293</v>
      </c>
      <c r="AA413" s="27">
        <f t="shared" si="16"/>
        <v>-0.3716816518</v>
      </c>
      <c r="AB413" s="27"/>
    </row>
    <row r="414">
      <c r="A414" s="29">
        <v>6017.0</v>
      </c>
      <c r="B414" s="30">
        <v>2829.0</v>
      </c>
      <c r="C414" s="5">
        <v>33.0</v>
      </c>
      <c r="D414" s="6">
        <v>40.0</v>
      </c>
      <c r="E414" s="7">
        <v>35.0</v>
      </c>
      <c r="F414" s="8">
        <v>77.0</v>
      </c>
      <c r="G414" s="9">
        <v>159.0</v>
      </c>
      <c r="H414" s="10">
        <v>74.0</v>
      </c>
      <c r="I414" s="11">
        <v>34.0</v>
      </c>
      <c r="J414" s="12">
        <v>27.0</v>
      </c>
      <c r="K414" s="61">
        <v>97.0</v>
      </c>
      <c r="L414" s="62">
        <f t="shared" si="1"/>
        <v>77</v>
      </c>
      <c r="M414" s="63">
        <f t="shared" si="2"/>
        <v>77</v>
      </c>
      <c r="N414" s="63">
        <f t="shared" si="3"/>
        <v>34</v>
      </c>
      <c r="O414" s="63">
        <f t="shared" si="4"/>
        <v>74</v>
      </c>
      <c r="P414" s="63">
        <f t="shared" si="5"/>
        <v>95</v>
      </c>
      <c r="Q414" s="64">
        <f t="shared" si="6"/>
        <v>0.6936936937</v>
      </c>
      <c r="R414" s="64">
        <f t="shared" si="7"/>
        <v>0.4378698225</v>
      </c>
      <c r="S414" s="65">
        <f t="shared" si="8"/>
        <v>0.5392857143</v>
      </c>
      <c r="T414" s="65">
        <f t="shared" si="9"/>
        <v>0.3964285714</v>
      </c>
      <c r="U414" s="66">
        <f t="shared" si="10"/>
        <v>0.4476744186</v>
      </c>
      <c r="V414" s="27">
        <f t="shared" si="11"/>
        <v>0.4472197402</v>
      </c>
      <c r="W414" s="27">
        <f t="shared" si="12"/>
        <v>0.3838373541</v>
      </c>
      <c r="X414" s="27">
        <f t="shared" si="13"/>
        <v>-0.7171479817</v>
      </c>
      <c r="Y414" s="27">
        <f t="shared" si="14"/>
        <v>-0.06273620278</v>
      </c>
      <c r="Z414" s="27">
        <f t="shared" si="15"/>
        <v>1.121573574</v>
      </c>
      <c r="AA414" s="27">
        <f t="shared" si="16"/>
        <v>-0.3448189093</v>
      </c>
      <c r="AB414" s="27"/>
    </row>
    <row r="415">
      <c r="A415" s="29">
        <v>6018.0</v>
      </c>
      <c r="B415" s="30">
        <v>909.0</v>
      </c>
      <c r="C415" s="5">
        <v>6.0</v>
      </c>
      <c r="D415" s="6">
        <v>26.0</v>
      </c>
      <c r="E415" s="7">
        <v>16.0</v>
      </c>
      <c r="F415" s="8">
        <v>38.0</v>
      </c>
      <c r="G415" s="9">
        <v>128.0</v>
      </c>
      <c r="H415" s="10">
        <v>26.0</v>
      </c>
      <c r="I415" s="11">
        <v>17.0</v>
      </c>
      <c r="J415" s="12">
        <v>2.0</v>
      </c>
      <c r="K415" s="61">
        <v>25.0</v>
      </c>
      <c r="L415" s="62">
        <f t="shared" si="1"/>
        <v>38</v>
      </c>
      <c r="M415" s="63">
        <f t="shared" si="2"/>
        <v>38</v>
      </c>
      <c r="N415" s="63">
        <f t="shared" si="3"/>
        <v>17</v>
      </c>
      <c r="O415" s="63">
        <f t="shared" si="4"/>
        <v>26</v>
      </c>
      <c r="P415" s="63">
        <f t="shared" si="5"/>
        <v>24</v>
      </c>
      <c r="Q415" s="64">
        <f t="shared" si="6"/>
        <v>0.6909090909</v>
      </c>
      <c r="R415" s="64">
        <f t="shared" si="7"/>
        <v>0.52</v>
      </c>
      <c r="S415" s="65">
        <f t="shared" si="8"/>
        <v>0.6095238095</v>
      </c>
      <c r="T415" s="65">
        <f t="shared" si="9"/>
        <v>0.5238095238</v>
      </c>
      <c r="U415" s="66">
        <f t="shared" si="10"/>
        <v>0.6129032258</v>
      </c>
      <c r="V415" s="27">
        <f t="shared" si="11"/>
        <v>0.6043357845</v>
      </c>
      <c r="W415" s="27">
        <f t="shared" si="12"/>
        <v>0.5071724799</v>
      </c>
      <c r="X415" s="27">
        <f t="shared" si="13"/>
        <v>-0.8105513612</v>
      </c>
      <c r="Y415" s="27">
        <f t="shared" si="14"/>
        <v>-0.09369112</v>
      </c>
      <c r="Z415" s="27">
        <f t="shared" si="15"/>
        <v>1.432752866</v>
      </c>
      <c r="AA415" s="27">
        <f t="shared" si="16"/>
        <v>-0.4978589865</v>
      </c>
      <c r="AB415" s="27"/>
    </row>
    <row r="416">
      <c r="A416" s="29">
        <v>6030.0</v>
      </c>
      <c r="B416" s="30">
        <v>1171.0</v>
      </c>
      <c r="C416" s="5">
        <v>10.0</v>
      </c>
      <c r="D416" s="6">
        <v>15.0</v>
      </c>
      <c r="E416" s="7">
        <v>13.0</v>
      </c>
      <c r="F416" s="8">
        <v>19.0</v>
      </c>
      <c r="G416" s="9">
        <v>81.0</v>
      </c>
      <c r="H416" s="10">
        <v>30.0</v>
      </c>
      <c r="I416" s="11">
        <v>5.0</v>
      </c>
      <c r="J416" s="12">
        <v>5.0</v>
      </c>
      <c r="K416" s="61">
        <v>36.0</v>
      </c>
      <c r="L416" s="62">
        <f t="shared" si="1"/>
        <v>19</v>
      </c>
      <c r="M416" s="63">
        <f t="shared" si="2"/>
        <v>19</v>
      </c>
      <c r="N416" s="63">
        <f t="shared" si="3"/>
        <v>5</v>
      </c>
      <c r="O416" s="63">
        <f t="shared" si="4"/>
        <v>30</v>
      </c>
      <c r="P416" s="63">
        <f t="shared" si="5"/>
        <v>28</v>
      </c>
      <c r="Q416" s="64">
        <f t="shared" si="6"/>
        <v>0.7916666667</v>
      </c>
      <c r="R416" s="64">
        <f t="shared" si="7"/>
        <v>0.5172413793</v>
      </c>
      <c r="S416" s="65">
        <f t="shared" si="8"/>
        <v>0.5975609756</v>
      </c>
      <c r="T416" s="65">
        <f t="shared" si="9"/>
        <v>0.2926829268</v>
      </c>
      <c r="U416" s="66">
        <f t="shared" si="10"/>
        <v>0.4042553191</v>
      </c>
      <c r="V416" s="27">
        <f t="shared" si="11"/>
        <v>0.4118804816</v>
      </c>
      <c r="W416" s="27">
        <f t="shared" si="12"/>
        <v>0.2833868402</v>
      </c>
      <c r="X416" s="27">
        <f t="shared" si="13"/>
        <v>-0.7946430552</v>
      </c>
      <c r="Y416" s="27">
        <f t="shared" si="14"/>
        <v>-0.05132323019</v>
      </c>
      <c r="Z416" s="27">
        <f t="shared" si="15"/>
        <v>1.377064845</v>
      </c>
      <c r="AA416" s="27">
        <f t="shared" si="16"/>
        <v>-0.4691168245</v>
      </c>
      <c r="AB416" s="27"/>
    </row>
    <row r="417">
      <c r="A417" s="29">
        <v>6031.0</v>
      </c>
      <c r="B417" s="30">
        <v>1096.0</v>
      </c>
      <c r="C417" s="5">
        <v>11.0</v>
      </c>
      <c r="D417" s="6">
        <v>21.0</v>
      </c>
      <c r="E417" s="7">
        <v>10.0</v>
      </c>
      <c r="F417" s="8">
        <v>23.0</v>
      </c>
      <c r="G417" s="9">
        <v>53.0</v>
      </c>
      <c r="H417" s="10">
        <v>18.0</v>
      </c>
      <c r="I417" s="11">
        <v>4.0</v>
      </c>
      <c r="J417" s="12">
        <v>11.0</v>
      </c>
      <c r="K417" s="61">
        <v>20.0</v>
      </c>
      <c r="L417" s="62">
        <f t="shared" si="1"/>
        <v>23</v>
      </c>
      <c r="M417" s="63">
        <f t="shared" si="2"/>
        <v>23</v>
      </c>
      <c r="N417" s="63">
        <f t="shared" si="3"/>
        <v>4</v>
      </c>
      <c r="O417" s="63">
        <f t="shared" si="4"/>
        <v>18</v>
      </c>
      <c r="P417" s="63">
        <f t="shared" si="5"/>
        <v>32</v>
      </c>
      <c r="Q417" s="64">
        <f t="shared" si="6"/>
        <v>0.8518518519</v>
      </c>
      <c r="R417" s="64">
        <f t="shared" si="7"/>
        <v>0.36</v>
      </c>
      <c r="S417" s="65">
        <f t="shared" si="8"/>
        <v>0.5324675325</v>
      </c>
      <c r="T417" s="65">
        <f t="shared" si="9"/>
        <v>0.3506493506</v>
      </c>
      <c r="U417" s="66">
        <f t="shared" si="10"/>
        <v>0.4181818182</v>
      </c>
      <c r="V417" s="27">
        <f t="shared" si="11"/>
        <v>0.4046408991</v>
      </c>
      <c r="W417" s="27">
        <f t="shared" si="12"/>
        <v>0.339512156</v>
      </c>
      <c r="X417" s="27">
        <f t="shared" si="13"/>
        <v>-0.7080810897</v>
      </c>
      <c r="Y417" s="27">
        <f t="shared" si="14"/>
        <v>-0.05478990354</v>
      </c>
      <c r="Z417" s="27">
        <f t="shared" si="15"/>
        <v>1.093392773</v>
      </c>
      <c r="AA417" s="27">
        <f t="shared" si="16"/>
        <v>-0.3319049432</v>
      </c>
      <c r="AB417" s="27"/>
    </row>
    <row r="418">
      <c r="A418" s="29">
        <v>6033.0</v>
      </c>
      <c r="B418" s="30">
        <v>1635.0</v>
      </c>
      <c r="C418" s="5">
        <v>15.0</v>
      </c>
      <c r="D418" s="6">
        <v>17.0</v>
      </c>
      <c r="E418" s="7">
        <v>3.0</v>
      </c>
      <c r="F418" s="8">
        <v>35.0</v>
      </c>
      <c r="G418" s="9">
        <v>86.0</v>
      </c>
      <c r="H418" s="10">
        <v>16.0</v>
      </c>
      <c r="I418" s="11">
        <v>15.0</v>
      </c>
      <c r="J418" s="12">
        <v>7.0</v>
      </c>
      <c r="K418" s="61">
        <v>40.0</v>
      </c>
      <c r="L418" s="62">
        <f t="shared" si="1"/>
        <v>35</v>
      </c>
      <c r="M418" s="63">
        <f t="shared" si="2"/>
        <v>35</v>
      </c>
      <c r="N418" s="63">
        <f t="shared" si="3"/>
        <v>15</v>
      </c>
      <c r="O418" s="63">
        <f t="shared" si="4"/>
        <v>16</v>
      </c>
      <c r="P418" s="63">
        <f t="shared" si="5"/>
        <v>25</v>
      </c>
      <c r="Q418" s="64">
        <f t="shared" si="6"/>
        <v>0.7</v>
      </c>
      <c r="R418" s="64">
        <f t="shared" si="7"/>
        <v>0.3902439024</v>
      </c>
      <c r="S418" s="65">
        <f t="shared" si="8"/>
        <v>0.5604395604</v>
      </c>
      <c r="T418" s="65">
        <f t="shared" si="9"/>
        <v>0.5494505495</v>
      </c>
      <c r="U418" s="66">
        <f t="shared" si="10"/>
        <v>0.5833333333</v>
      </c>
      <c r="V418" s="27">
        <f t="shared" si="11"/>
        <v>0.5871487757</v>
      </c>
      <c r="W418" s="27">
        <f t="shared" si="12"/>
        <v>0.5319991048</v>
      </c>
      <c r="X418" s="27">
        <f t="shared" si="13"/>
        <v>-0.7452785954</v>
      </c>
      <c r="Y418" s="27">
        <f t="shared" si="14"/>
        <v>-0.09036323309</v>
      </c>
      <c r="Z418" s="27">
        <f t="shared" si="15"/>
        <v>1.211288248</v>
      </c>
      <c r="AA418" s="27">
        <f t="shared" si="16"/>
        <v>-0.3870086547</v>
      </c>
      <c r="AB418" s="27"/>
    </row>
    <row r="419">
      <c r="A419" s="29">
        <v>6036.0</v>
      </c>
      <c r="B419" s="30">
        <v>1465.0</v>
      </c>
      <c r="C419" s="5">
        <v>10.0</v>
      </c>
      <c r="D419" s="6">
        <v>18.0</v>
      </c>
      <c r="E419" s="7">
        <v>9.0</v>
      </c>
      <c r="F419" s="8">
        <v>67.0</v>
      </c>
      <c r="G419" s="9">
        <v>127.0</v>
      </c>
      <c r="H419" s="10">
        <v>43.0</v>
      </c>
      <c r="I419" s="11">
        <v>9.0</v>
      </c>
      <c r="J419" s="12">
        <v>6.0</v>
      </c>
      <c r="K419" s="61">
        <v>54.0</v>
      </c>
      <c r="L419" s="62">
        <f t="shared" si="1"/>
        <v>66</v>
      </c>
      <c r="M419" s="63">
        <f t="shared" si="2"/>
        <v>67</v>
      </c>
      <c r="N419" s="63">
        <f t="shared" si="3"/>
        <v>9</v>
      </c>
      <c r="O419" s="63">
        <f t="shared" si="4"/>
        <v>43</v>
      </c>
      <c r="P419" s="63">
        <f t="shared" si="5"/>
        <v>25</v>
      </c>
      <c r="Q419" s="64">
        <f t="shared" si="6"/>
        <v>0.8815789474</v>
      </c>
      <c r="R419" s="64">
        <f t="shared" si="7"/>
        <v>0.6323529412</v>
      </c>
      <c r="S419" s="65">
        <f t="shared" si="8"/>
        <v>0.7638888889</v>
      </c>
      <c r="T419" s="65">
        <f t="shared" si="9"/>
        <v>0.5277777778</v>
      </c>
      <c r="U419" s="66">
        <f t="shared" si="10"/>
        <v>0.7282608696</v>
      </c>
      <c r="V419" s="27">
        <f t="shared" si="11"/>
        <v>0.7137444152</v>
      </c>
      <c r="W419" s="27">
        <f t="shared" si="12"/>
        <v>0.5110146957</v>
      </c>
      <c r="X419" s="27">
        <f t="shared" si="13"/>
        <v>-1.015827715</v>
      </c>
      <c r="Y419" s="27">
        <f t="shared" si="14"/>
        <v>-0.1183084211</v>
      </c>
      <c r="Z419" s="27">
        <f t="shared" si="15"/>
        <v>2.250351308</v>
      </c>
      <c r="AA419" s="27">
        <f t="shared" si="16"/>
        <v>-0.9799973585</v>
      </c>
      <c r="AB419" s="27"/>
    </row>
    <row r="420">
      <c r="A420" s="29">
        <v>6037.0</v>
      </c>
      <c r="B420" s="30">
        <v>1876.0</v>
      </c>
      <c r="C420" s="5">
        <v>7.0</v>
      </c>
      <c r="D420" s="6">
        <v>29.0</v>
      </c>
      <c r="E420" s="7">
        <v>25.0</v>
      </c>
      <c r="F420" s="8">
        <v>26.0</v>
      </c>
      <c r="G420" s="9">
        <v>94.0</v>
      </c>
      <c r="H420" s="10">
        <v>57.0</v>
      </c>
      <c r="I420" s="11">
        <v>18.0</v>
      </c>
      <c r="J420" s="12">
        <v>17.0</v>
      </c>
      <c r="K420" s="61">
        <v>65.0</v>
      </c>
      <c r="L420" s="62">
        <f t="shared" si="1"/>
        <v>28</v>
      </c>
      <c r="M420" s="63">
        <f t="shared" si="2"/>
        <v>26</v>
      </c>
      <c r="N420" s="63">
        <f t="shared" si="3"/>
        <v>18</v>
      </c>
      <c r="O420" s="63">
        <f t="shared" si="4"/>
        <v>57</v>
      </c>
      <c r="P420" s="63">
        <f t="shared" si="5"/>
        <v>49</v>
      </c>
      <c r="Q420" s="64">
        <f t="shared" si="6"/>
        <v>0.5909090909</v>
      </c>
      <c r="R420" s="64">
        <f t="shared" si="7"/>
        <v>0.5377358491</v>
      </c>
      <c r="S420" s="65">
        <f t="shared" si="8"/>
        <v>0.5533333333</v>
      </c>
      <c r="T420" s="65">
        <f t="shared" si="9"/>
        <v>0.2933333333</v>
      </c>
      <c r="U420" s="66">
        <f t="shared" si="10"/>
        <v>0.3466666667</v>
      </c>
      <c r="V420" s="27">
        <f t="shared" si="11"/>
        <v>0.3753619463</v>
      </c>
      <c r="W420" s="27">
        <f t="shared" si="12"/>
        <v>0.2840165888</v>
      </c>
      <c r="X420" s="27">
        <f t="shared" si="13"/>
        <v>-0.7358286576</v>
      </c>
      <c r="Y420" s="27">
        <f t="shared" si="14"/>
        <v>-0.04763022313</v>
      </c>
      <c r="Z420" s="27">
        <f t="shared" si="15"/>
        <v>1.180765357</v>
      </c>
      <c r="AA420" s="27">
        <f t="shared" si="16"/>
        <v>-0.3724730249</v>
      </c>
      <c r="AB420" s="27"/>
    </row>
    <row r="421">
      <c r="A421" s="29">
        <v>6038.0</v>
      </c>
      <c r="B421" s="30">
        <v>1419.0</v>
      </c>
      <c r="C421" s="5">
        <v>12.0</v>
      </c>
      <c r="D421" s="6">
        <v>6.0</v>
      </c>
      <c r="E421" s="7">
        <v>13.0</v>
      </c>
      <c r="F421" s="8">
        <v>28.0</v>
      </c>
      <c r="G421" s="9">
        <v>62.0</v>
      </c>
      <c r="H421" s="10">
        <v>22.0</v>
      </c>
      <c r="I421" s="11">
        <v>9.0</v>
      </c>
      <c r="J421" s="12">
        <v>5.0</v>
      </c>
      <c r="K421" s="61">
        <v>26.0</v>
      </c>
      <c r="L421" s="62">
        <f t="shared" si="1"/>
        <v>28</v>
      </c>
      <c r="M421" s="63">
        <f t="shared" si="2"/>
        <v>28</v>
      </c>
      <c r="N421" s="63">
        <f t="shared" si="3"/>
        <v>9</v>
      </c>
      <c r="O421" s="63">
        <f t="shared" si="4"/>
        <v>22</v>
      </c>
      <c r="P421" s="63">
        <f t="shared" si="5"/>
        <v>30</v>
      </c>
      <c r="Q421" s="64">
        <f t="shared" si="6"/>
        <v>0.7567567568</v>
      </c>
      <c r="R421" s="64">
        <f t="shared" si="7"/>
        <v>0.4230769231</v>
      </c>
      <c r="S421" s="65">
        <f t="shared" si="8"/>
        <v>0.5617977528</v>
      </c>
      <c r="T421" s="65">
        <f t="shared" si="9"/>
        <v>0.4157303371</v>
      </c>
      <c r="U421" s="66">
        <f t="shared" si="10"/>
        <v>0.4827586207</v>
      </c>
      <c r="V421" s="27">
        <f t="shared" si="11"/>
        <v>0.4807532565</v>
      </c>
      <c r="W421" s="27">
        <f t="shared" si="12"/>
        <v>0.4025260643</v>
      </c>
      <c r="X421" s="27">
        <f t="shared" si="13"/>
        <v>-0.7470847343</v>
      </c>
      <c r="Y421" s="27">
        <f t="shared" si="14"/>
        <v>-0.06853715621</v>
      </c>
      <c r="Z421" s="27">
        <f t="shared" si="15"/>
        <v>1.217166334</v>
      </c>
      <c r="AA421" s="27">
        <f t="shared" si="16"/>
        <v>-0.3898291572</v>
      </c>
      <c r="AB421" s="27"/>
    </row>
    <row r="422">
      <c r="A422" s="29">
        <v>6042.0</v>
      </c>
      <c r="B422" s="30">
        <v>2262.0</v>
      </c>
      <c r="C422" s="5">
        <v>24.0</v>
      </c>
      <c r="D422" s="6">
        <v>42.0</v>
      </c>
      <c r="E422" s="7">
        <v>26.0</v>
      </c>
      <c r="F422" s="8">
        <v>65.0</v>
      </c>
      <c r="G422" s="9">
        <v>164.0</v>
      </c>
      <c r="H422" s="10">
        <v>47.0</v>
      </c>
      <c r="I422" s="11">
        <v>20.0</v>
      </c>
      <c r="J422" s="12">
        <v>24.0</v>
      </c>
      <c r="K422" s="61">
        <v>62.0</v>
      </c>
      <c r="L422" s="62">
        <f t="shared" si="1"/>
        <v>65</v>
      </c>
      <c r="M422" s="63">
        <f t="shared" si="2"/>
        <v>65</v>
      </c>
      <c r="N422" s="63">
        <f t="shared" si="3"/>
        <v>20</v>
      </c>
      <c r="O422" s="63">
        <f t="shared" si="4"/>
        <v>47</v>
      </c>
      <c r="P422" s="63">
        <f t="shared" si="5"/>
        <v>74</v>
      </c>
      <c r="Q422" s="64">
        <f t="shared" si="6"/>
        <v>0.7647058824</v>
      </c>
      <c r="R422" s="64">
        <f t="shared" si="7"/>
        <v>0.3884297521</v>
      </c>
      <c r="S422" s="65">
        <f t="shared" si="8"/>
        <v>0.5436893204</v>
      </c>
      <c r="T422" s="65">
        <f t="shared" si="9"/>
        <v>0.4126213592</v>
      </c>
      <c r="U422" s="66">
        <f t="shared" si="10"/>
        <v>0.4676258993</v>
      </c>
      <c r="V422" s="27">
        <f t="shared" si="11"/>
        <v>0.4638218215</v>
      </c>
      <c r="W422" s="27">
        <f t="shared" si="12"/>
        <v>0.3995158326</v>
      </c>
      <c r="X422" s="27">
        <f t="shared" si="13"/>
        <v>-0.7230039448</v>
      </c>
      <c r="Y422" s="27">
        <f t="shared" si="14"/>
        <v>-0.06583197326</v>
      </c>
      <c r="Z422" s="27">
        <f t="shared" si="15"/>
        <v>1.139965061</v>
      </c>
      <c r="AA422" s="27">
        <f t="shared" si="16"/>
        <v>-0.35333506</v>
      </c>
      <c r="AB422" s="27"/>
    </row>
    <row r="423">
      <c r="A423" s="29">
        <v>6044.0</v>
      </c>
      <c r="B423" s="30">
        <v>2239.0</v>
      </c>
      <c r="C423" s="5">
        <v>11.0</v>
      </c>
      <c r="D423" s="6">
        <v>31.0</v>
      </c>
      <c r="E423" s="7">
        <v>13.0</v>
      </c>
      <c r="F423" s="8">
        <v>46.0</v>
      </c>
      <c r="G423" s="9">
        <v>110.0</v>
      </c>
      <c r="H423" s="10">
        <v>27.0</v>
      </c>
      <c r="I423" s="11">
        <v>13.0</v>
      </c>
      <c r="J423" s="12">
        <v>8.0</v>
      </c>
      <c r="K423" s="61">
        <v>46.0</v>
      </c>
      <c r="L423" s="62">
        <f t="shared" si="1"/>
        <v>46</v>
      </c>
      <c r="M423" s="63">
        <f t="shared" si="2"/>
        <v>46</v>
      </c>
      <c r="N423" s="63">
        <f t="shared" si="3"/>
        <v>13</v>
      </c>
      <c r="O423" s="63">
        <f t="shared" si="4"/>
        <v>27</v>
      </c>
      <c r="P423" s="63">
        <f t="shared" si="5"/>
        <v>32</v>
      </c>
      <c r="Q423" s="64">
        <f t="shared" si="6"/>
        <v>0.7796610169</v>
      </c>
      <c r="R423" s="64">
        <f t="shared" si="7"/>
        <v>0.4576271186</v>
      </c>
      <c r="S423" s="65">
        <f t="shared" si="8"/>
        <v>0.6186440678</v>
      </c>
      <c r="T423" s="65">
        <f t="shared" si="9"/>
        <v>0.5</v>
      </c>
      <c r="U423" s="66">
        <f t="shared" si="10"/>
        <v>0.5897435897</v>
      </c>
      <c r="V423" s="27">
        <f t="shared" si="11"/>
        <v>0.5925875683</v>
      </c>
      <c r="W423" s="27">
        <f t="shared" si="12"/>
        <v>0.4841191854</v>
      </c>
      <c r="X423" s="27">
        <f t="shared" si="13"/>
        <v>-0.8226795794</v>
      </c>
      <c r="Y423" s="27">
        <f t="shared" si="14"/>
        <v>-0.0907706034</v>
      </c>
      <c r="Z423" s="27">
        <f t="shared" si="15"/>
        <v>1.475949988</v>
      </c>
      <c r="AA423" s="27">
        <f t="shared" si="16"/>
        <v>-0.520543328</v>
      </c>
      <c r="AB423" s="27"/>
    </row>
    <row r="424">
      <c r="A424" s="29">
        <v>6045.0</v>
      </c>
      <c r="B424" s="30">
        <v>2485.0</v>
      </c>
      <c r="C424" s="5">
        <v>18.0</v>
      </c>
      <c r="D424" s="6">
        <v>34.0</v>
      </c>
      <c r="E424" s="7">
        <v>27.0</v>
      </c>
      <c r="F424" s="8">
        <v>49.0</v>
      </c>
      <c r="G424" s="9">
        <v>122.0</v>
      </c>
      <c r="H424" s="10">
        <v>42.0</v>
      </c>
      <c r="I424" s="11">
        <v>25.0</v>
      </c>
      <c r="J424" s="12">
        <v>15.0</v>
      </c>
      <c r="K424" s="61">
        <v>64.0</v>
      </c>
      <c r="L424" s="62">
        <f t="shared" si="1"/>
        <v>49</v>
      </c>
      <c r="M424" s="63">
        <f t="shared" si="2"/>
        <v>49</v>
      </c>
      <c r="N424" s="63">
        <f t="shared" si="3"/>
        <v>25</v>
      </c>
      <c r="O424" s="63">
        <f t="shared" si="4"/>
        <v>42</v>
      </c>
      <c r="P424" s="63">
        <f t="shared" si="5"/>
        <v>60</v>
      </c>
      <c r="Q424" s="64">
        <f t="shared" si="6"/>
        <v>0.6621621622</v>
      </c>
      <c r="R424" s="64">
        <f t="shared" si="7"/>
        <v>0.4117647059</v>
      </c>
      <c r="S424" s="65">
        <f t="shared" si="8"/>
        <v>0.5170454545</v>
      </c>
      <c r="T424" s="65">
        <f t="shared" si="9"/>
        <v>0.4204545455</v>
      </c>
      <c r="U424" s="66">
        <f t="shared" si="10"/>
        <v>0.4495412844</v>
      </c>
      <c r="V424" s="27">
        <f t="shared" si="11"/>
        <v>0.4493255072</v>
      </c>
      <c r="W424" s="27">
        <f t="shared" si="12"/>
        <v>0.4071002241</v>
      </c>
      <c r="X424" s="27">
        <f t="shared" si="13"/>
        <v>-0.6875726435</v>
      </c>
      <c r="Y424" s="27">
        <f t="shared" si="14"/>
        <v>-0.06379433898</v>
      </c>
      <c r="Z424" s="27">
        <f t="shared" si="15"/>
        <v>1.030973222</v>
      </c>
      <c r="AA424" s="27">
        <f t="shared" si="16"/>
        <v>-0.3038928621</v>
      </c>
      <c r="AB424" s="27"/>
    </row>
    <row r="425">
      <c r="A425" s="29">
        <v>6046.0</v>
      </c>
      <c r="B425" s="30">
        <v>839.0</v>
      </c>
      <c r="C425" s="5">
        <v>1.0</v>
      </c>
      <c r="D425" s="6">
        <v>13.0</v>
      </c>
      <c r="E425" s="7">
        <v>5.0</v>
      </c>
      <c r="F425" s="8">
        <v>17.0</v>
      </c>
      <c r="G425" s="9">
        <v>51.0</v>
      </c>
      <c r="H425" s="10">
        <v>10.0</v>
      </c>
      <c r="I425" s="11">
        <v>15.0</v>
      </c>
      <c r="J425" s="12">
        <v>11.0</v>
      </c>
      <c r="K425" s="61">
        <v>22.0</v>
      </c>
      <c r="L425" s="62">
        <f t="shared" si="1"/>
        <v>17</v>
      </c>
      <c r="M425" s="63">
        <f t="shared" si="2"/>
        <v>17</v>
      </c>
      <c r="N425" s="63">
        <f t="shared" si="3"/>
        <v>15</v>
      </c>
      <c r="O425" s="63">
        <f t="shared" si="4"/>
        <v>10</v>
      </c>
      <c r="P425" s="63">
        <f t="shared" si="5"/>
        <v>17</v>
      </c>
      <c r="Q425" s="64">
        <f t="shared" si="6"/>
        <v>0.53125</v>
      </c>
      <c r="R425" s="64">
        <f t="shared" si="7"/>
        <v>0.3703703704</v>
      </c>
      <c r="S425" s="65">
        <f t="shared" si="8"/>
        <v>0.4576271186</v>
      </c>
      <c r="T425" s="65">
        <f t="shared" si="9"/>
        <v>0.5423728814</v>
      </c>
      <c r="U425" s="66">
        <f t="shared" si="10"/>
        <v>0.5</v>
      </c>
      <c r="V425" s="27">
        <f t="shared" si="11"/>
        <v>0.5071943875</v>
      </c>
      <c r="W425" s="27">
        <f t="shared" si="12"/>
        <v>0.525146235</v>
      </c>
      <c r="X425" s="27">
        <f t="shared" si="13"/>
        <v>-0.6085574971</v>
      </c>
      <c r="Y425" s="27">
        <f t="shared" si="14"/>
        <v>-0.07283566412</v>
      </c>
      <c r="Z425" s="27">
        <f t="shared" si="15"/>
        <v>0.8076318566</v>
      </c>
      <c r="AA425" s="27">
        <f t="shared" si="16"/>
        <v>-0.210702449</v>
      </c>
      <c r="AB425" s="27"/>
    </row>
    <row r="426">
      <c r="A426" s="29">
        <v>6057.0</v>
      </c>
      <c r="B426" s="30">
        <v>1872.0</v>
      </c>
      <c r="C426" s="5">
        <v>8.0</v>
      </c>
      <c r="D426" s="6">
        <v>28.0</v>
      </c>
      <c r="E426" s="7">
        <v>18.0</v>
      </c>
      <c r="F426" s="8">
        <v>27.0</v>
      </c>
      <c r="G426" s="9">
        <v>78.0</v>
      </c>
      <c r="H426" s="10">
        <v>18.0</v>
      </c>
      <c r="I426" s="11">
        <v>11.0</v>
      </c>
      <c r="J426" s="12">
        <v>8.0</v>
      </c>
      <c r="K426" s="61">
        <v>39.0</v>
      </c>
      <c r="L426" s="62">
        <f t="shared" si="1"/>
        <v>27</v>
      </c>
      <c r="M426" s="63">
        <f t="shared" si="2"/>
        <v>27</v>
      </c>
      <c r="N426" s="63">
        <f t="shared" si="3"/>
        <v>11</v>
      </c>
      <c r="O426" s="63">
        <f t="shared" si="4"/>
        <v>18</v>
      </c>
      <c r="P426" s="63">
        <f t="shared" si="5"/>
        <v>34</v>
      </c>
      <c r="Q426" s="64">
        <f t="shared" si="6"/>
        <v>0.7105263158</v>
      </c>
      <c r="R426" s="64">
        <f t="shared" si="7"/>
        <v>0.3461538462</v>
      </c>
      <c r="S426" s="65">
        <f t="shared" si="8"/>
        <v>0.5</v>
      </c>
      <c r="T426" s="65">
        <f t="shared" si="9"/>
        <v>0.4222222222</v>
      </c>
      <c r="U426" s="66">
        <f t="shared" si="10"/>
        <v>0.4426229508</v>
      </c>
      <c r="V426" s="27">
        <f t="shared" si="11"/>
        <v>0.4377676396</v>
      </c>
      <c r="W426" s="27">
        <f t="shared" si="12"/>
        <v>0.4088117566</v>
      </c>
      <c r="X426" s="27">
        <f t="shared" si="13"/>
        <v>-0.6649054135</v>
      </c>
      <c r="Y426" s="27">
        <f t="shared" si="14"/>
        <v>-0.06195059142</v>
      </c>
      <c r="Z426" s="27">
        <f t="shared" si="15"/>
        <v>0.964117453</v>
      </c>
      <c r="AA426" s="27">
        <f t="shared" si="16"/>
        <v>-0.2748174711</v>
      </c>
      <c r="AB426" s="27"/>
    </row>
    <row r="427">
      <c r="A427" s="29">
        <v>6062.0</v>
      </c>
      <c r="B427" s="30">
        <v>2028.0</v>
      </c>
      <c r="C427" s="5">
        <v>39.0</v>
      </c>
      <c r="D427" s="6">
        <v>36.0</v>
      </c>
      <c r="E427" s="7">
        <v>30.0</v>
      </c>
      <c r="F427" s="8">
        <v>55.0</v>
      </c>
      <c r="G427" s="9">
        <v>105.0</v>
      </c>
      <c r="H427" s="10">
        <v>47.0</v>
      </c>
      <c r="I427" s="11">
        <v>28.0</v>
      </c>
      <c r="J427" s="12">
        <v>23.0</v>
      </c>
      <c r="K427" s="61">
        <v>56.0</v>
      </c>
      <c r="L427" s="62">
        <f t="shared" si="1"/>
        <v>55</v>
      </c>
      <c r="M427" s="63">
        <f t="shared" si="2"/>
        <v>55</v>
      </c>
      <c r="N427" s="63">
        <f t="shared" si="3"/>
        <v>28</v>
      </c>
      <c r="O427" s="63">
        <f t="shared" si="4"/>
        <v>47</v>
      </c>
      <c r="P427" s="63">
        <f t="shared" si="5"/>
        <v>92</v>
      </c>
      <c r="Q427" s="64">
        <f t="shared" si="6"/>
        <v>0.6626506024</v>
      </c>
      <c r="R427" s="64">
        <f t="shared" si="7"/>
        <v>0.3381294964</v>
      </c>
      <c r="S427" s="65">
        <f t="shared" si="8"/>
        <v>0.4594594595</v>
      </c>
      <c r="T427" s="65">
        <f t="shared" si="9"/>
        <v>0.3738738739</v>
      </c>
      <c r="U427" s="66">
        <f t="shared" si="10"/>
        <v>0.3741496599</v>
      </c>
      <c r="V427" s="27">
        <f t="shared" si="11"/>
        <v>0.3679767057</v>
      </c>
      <c r="W427" s="27">
        <f t="shared" si="12"/>
        <v>0.3619990305</v>
      </c>
      <c r="X427" s="27">
        <f t="shared" si="13"/>
        <v>-0.6109941638</v>
      </c>
      <c r="Y427" s="27">
        <f t="shared" si="14"/>
        <v>-0.05040883732</v>
      </c>
      <c r="Z427" s="27">
        <f t="shared" si="15"/>
        <v>0.814112327</v>
      </c>
      <c r="AA427" s="27">
        <f t="shared" si="16"/>
        <v>-0.2132435568</v>
      </c>
      <c r="AB427" s="27"/>
    </row>
    <row r="428">
      <c r="A428" s="29">
        <v>6066.0</v>
      </c>
      <c r="B428" s="30">
        <v>2936.0</v>
      </c>
      <c r="C428" s="5">
        <v>22.0</v>
      </c>
      <c r="D428" s="6">
        <v>50.0</v>
      </c>
      <c r="E428" s="7">
        <v>27.0</v>
      </c>
      <c r="F428" s="8">
        <v>49.0</v>
      </c>
      <c r="G428" s="9">
        <v>134.0</v>
      </c>
      <c r="H428" s="10">
        <v>64.0</v>
      </c>
      <c r="I428" s="11">
        <v>12.0</v>
      </c>
      <c r="J428" s="12">
        <v>25.0</v>
      </c>
      <c r="K428" s="61">
        <v>91.0</v>
      </c>
      <c r="L428" s="62">
        <f t="shared" si="1"/>
        <v>49</v>
      </c>
      <c r="M428" s="63">
        <f t="shared" si="2"/>
        <v>49</v>
      </c>
      <c r="N428" s="63">
        <f t="shared" si="3"/>
        <v>12</v>
      </c>
      <c r="O428" s="63">
        <f t="shared" si="4"/>
        <v>64</v>
      </c>
      <c r="P428" s="63">
        <f t="shared" si="5"/>
        <v>74</v>
      </c>
      <c r="Q428" s="64">
        <f t="shared" si="6"/>
        <v>0.8032786885</v>
      </c>
      <c r="R428" s="64">
        <f t="shared" si="7"/>
        <v>0.4637681159</v>
      </c>
      <c r="S428" s="65">
        <f t="shared" si="8"/>
        <v>0.567839196</v>
      </c>
      <c r="T428" s="65">
        <f t="shared" si="9"/>
        <v>0.3065326633</v>
      </c>
      <c r="U428" s="66">
        <f t="shared" si="10"/>
        <v>0.3983739837</v>
      </c>
      <c r="V428" s="27">
        <f t="shared" si="11"/>
        <v>0.3980556336</v>
      </c>
      <c r="W428" s="27">
        <f t="shared" si="12"/>
        <v>0.2967966865</v>
      </c>
      <c r="X428" s="27">
        <f t="shared" si="13"/>
        <v>-0.7551187108</v>
      </c>
      <c r="Y428" s="27">
        <f t="shared" si="14"/>
        <v>-0.05107830664</v>
      </c>
      <c r="Z428" s="27">
        <f t="shared" si="15"/>
        <v>1.243485342</v>
      </c>
      <c r="AA428" s="27">
        <f t="shared" si="16"/>
        <v>-0.4025412836</v>
      </c>
      <c r="AB428" s="27"/>
    </row>
    <row r="429">
      <c r="A429" s="29">
        <v>6154.0</v>
      </c>
      <c r="B429" s="30">
        <v>2698.0</v>
      </c>
      <c r="C429" s="5">
        <v>22.0</v>
      </c>
      <c r="D429" s="6">
        <v>58.0</v>
      </c>
      <c r="E429" s="7">
        <v>30.0</v>
      </c>
      <c r="F429" s="8">
        <v>77.0</v>
      </c>
      <c r="G429" s="9">
        <v>243.0</v>
      </c>
      <c r="H429" s="10">
        <v>75.0</v>
      </c>
      <c r="I429" s="11">
        <v>19.0</v>
      </c>
      <c r="J429" s="12">
        <v>24.0</v>
      </c>
      <c r="K429" s="61">
        <v>104.0</v>
      </c>
      <c r="L429" s="62">
        <f t="shared" si="1"/>
        <v>77</v>
      </c>
      <c r="M429" s="63">
        <f t="shared" si="2"/>
        <v>77</v>
      </c>
      <c r="N429" s="63">
        <f t="shared" si="3"/>
        <v>19</v>
      </c>
      <c r="O429" s="63">
        <f t="shared" si="4"/>
        <v>75</v>
      </c>
      <c r="P429" s="63">
        <f t="shared" si="5"/>
        <v>76</v>
      </c>
      <c r="Q429" s="64">
        <f t="shared" si="6"/>
        <v>0.8020833333</v>
      </c>
      <c r="R429" s="64">
        <f t="shared" si="7"/>
        <v>0.4966887417</v>
      </c>
      <c r="S429" s="65">
        <f t="shared" si="8"/>
        <v>0.6153846154</v>
      </c>
      <c r="T429" s="65">
        <f t="shared" si="9"/>
        <v>0.3886639676</v>
      </c>
      <c r="U429" s="66">
        <f t="shared" si="10"/>
        <v>0.5032679739</v>
      </c>
      <c r="V429" s="27">
        <f t="shared" si="11"/>
        <v>0.5023788112</v>
      </c>
      <c r="W429" s="27">
        <f t="shared" si="12"/>
        <v>0.3763193668</v>
      </c>
      <c r="X429" s="27">
        <f t="shared" si="13"/>
        <v>-0.8183451243</v>
      </c>
      <c r="Y429" s="27">
        <f t="shared" si="14"/>
        <v>-0.07018677374</v>
      </c>
      <c r="Z429" s="27">
        <f t="shared" si="15"/>
        <v>1.460438272</v>
      </c>
      <c r="AA429" s="27">
        <f t="shared" si="16"/>
        <v>-0.5123588356</v>
      </c>
      <c r="AB429" s="27"/>
    </row>
    <row r="430">
      <c r="A430" s="29">
        <v>6431.0</v>
      </c>
      <c r="B430" s="30">
        <v>1155.0</v>
      </c>
      <c r="C430" s="5">
        <v>6.0</v>
      </c>
      <c r="D430" s="6">
        <v>17.0</v>
      </c>
      <c r="E430" s="7">
        <v>2.0</v>
      </c>
      <c r="F430" s="8">
        <v>45.0</v>
      </c>
      <c r="G430" s="9">
        <v>108.0</v>
      </c>
      <c r="H430" s="10">
        <v>23.0</v>
      </c>
      <c r="I430" s="11">
        <v>11.0</v>
      </c>
      <c r="J430" s="12">
        <v>10.0</v>
      </c>
      <c r="K430" s="61">
        <v>35.0</v>
      </c>
      <c r="L430" s="62">
        <f t="shared" si="1"/>
        <v>45</v>
      </c>
      <c r="M430" s="63">
        <f t="shared" si="2"/>
        <v>45</v>
      </c>
      <c r="N430" s="63">
        <f t="shared" si="3"/>
        <v>11</v>
      </c>
      <c r="O430" s="63">
        <f t="shared" si="4"/>
        <v>23</v>
      </c>
      <c r="P430" s="63">
        <f t="shared" si="5"/>
        <v>18</v>
      </c>
      <c r="Q430" s="64">
        <f t="shared" si="6"/>
        <v>0.8035714286</v>
      </c>
      <c r="R430" s="64">
        <f t="shared" si="7"/>
        <v>0.5609756098</v>
      </c>
      <c r="S430" s="65">
        <f t="shared" si="8"/>
        <v>0.7010309278</v>
      </c>
      <c r="T430" s="65">
        <f t="shared" si="9"/>
        <v>0.5773195876</v>
      </c>
      <c r="U430" s="66">
        <f t="shared" si="10"/>
        <v>0.7142857143</v>
      </c>
      <c r="V430" s="27">
        <f t="shared" si="11"/>
        <v>0.7122960269</v>
      </c>
      <c r="W430" s="27">
        <f t="shared" si="12"/>
        <v>0.558982977</v>
      </c>
      <c r="X430" s="27">
        <f t="shared" si="13"/>
        <v>-0.9322385179</v>
      </c>
      <c r="Y430" s="27">
        <f t="shared" si="14"/>
        <v>-0.1187648259</v>
      </c>
      <c r="Z430" s="27">
        <f t="shared" si="15"/>
        <v>1.895240345</v>
      </c>
      <c r="AA430" s="27">
        <f t="shared" si="16"/>
        <v>-0.7574358578</v>
      </c>
      <c r="AB430" s="27"/>
    </row>
    <row r="431">
      <c r="A431" s="29">
        <v>6467.0</v>
      </c>
      <c r="B431" s="30">
        <v>2528.0</v>
      </c>
      <c r="C431" s="5">
        <v>17.0</v>
      </c>
      <c r="D431" s="6">
        <v>40.0</v>
      </c>
      <c r="E431" s="7">
        <v>21.0</v>
      </c>
      <c r="F431" s="8">
        <v>125.0</v>
      </c>
      <c r="G431" s="9">
        <v>140.0</v>
      </c>
      <c r="H431" s="10">
        <v>69.0</v>
      </c>
      <c r="I431" s="11">
        <v>28.0</v>
      </c>
      <c r="J431" s="12">
        <v>25.0</v>
      </c>
      <c r="K431" s="61">
        <v>69.0</v>
      </c>
      <c r="L431" s="62">
        <f t="shared" si="1"/>
        <v>125</v>
      </c>
      <c r="M431" s="63">
        <f t="shared" si="2"/>
        <v>125</v>
      </c>
      <c r="N431" s="63">
        <f t="shared" si="3"/>
        <v>28</v>
      </c>
      <c r="O431" s="63">
        <f t="shared" si="4"/>
        <v>69</v>
      </c>
      <c r="P431" s="63">
        <f t="shared" si="5"/>
        <v>63</v>
      </c>
      <c r="Q431" s="64">
        <f t="shared" si="6"/>
        <v>0.8169934641</v>
      </c>
      <c r="R431" s="64">
        <f t="shared" si="7"/>
        <v>0.5227272727</v>
      </c>
      <c r="S431" s="65">
        <f t="shared" si="8"/>
        <v>0.6807017544</v>
      </c>
      <c r="T431" s="65">
        <f t="shared" si="9"/>
        <v>0.5368421053</v>
      </c>
      <c r="U431" s="66">
        <f t="shared" si="10"/>
        <v>0.664893617</v>
      </c>
      <c r="V431" s="27">
        <f t="shared" si="11"/>
        <v>0.6673435741</v>
      </c>
      <c r="W431" s="27">
        <f t="shared" si="12"/>
        <v>0.5197911254</v>
      </c>
      <c r="X431" s="27">
        <f t="shared" si="13"/>
        <v>-0.9052045629</v>
      </c>
      <c r="Y431" s="27">
        <f t="shared" si="14"/>
        <v>-0.1072353086</v>
      </c>
      <c r="Z431" s="27">
        <f t="shared" si="15"/>
        <v>1.786914101</v>
      </c>
      <c r="AA431" s="27">
        <f t="shared" si="16"/>
        <v>-0.6934336867</v>
      </c>
      <c r="AB431" s="27"/>
    </row>
    <row r="432">
      <c r="A432" s="29">
        <v>6468.0</v>
      </c>
      <c r="B432" s="30">
        <v>2117.0</v>
      </c>
      <c r="C432" s="5">
        <v>18.0</v>
      </c>
      <c r="D432" s="6">
        <v>32.0</v>
      </c>
      <c r="E432" s="7">
        <v>7.0</v>
      </c>
      <c r="F432" s="8">
        <v>43.0</v>
      </c>
      <c r="G432" s="9">
        <v>123.0</v>
      </c>
      <c r="H432" s="10">
        <v>45.0</v>
      </c>
      <c r="I432" s="11">
        <v>29.0</v>
      </c>
      <c r="J432" s="12">
        <v>13.0</v>
      </c>
      <c r="K432" s="61">
        <v>60.0</v>
      </c>
      <c r="L432" s="62">
        <f t="shared" si="1"/>
        <v>43</v>
      </c>
      <c r="M432" s="63">
        <f t="shared" si="2"/>
        <v>43</v>
      </c>
      <c r="N432" s="63">
        <f t="shared" si="3"/>
        <v>29</v>
      </c>
      <c r="O432" s="63">
        <f t="shared" si="4"/>
        <v>45</v>
      </c>
      <c r="P432" s="63">
        <f t="shared" si="5"/>
        <v>38</v>
      </c>
      <c r="Q432" s="64">
        <f t="shared" si="6"/>
        <v>0.5972222222</v>
      </c>
      <c r="R432" s="64">
        <f t="shared" si="7"/>
        <v>0.5421686747</v>
      </c>
      <c r="S432" s="65">
        <f t="shared" si="8"/>
        <v>0.5677419355</v>
      </c>
      <c r="T432" s="65">
        <f t="shared" si="9"/>
        <v>0.464516129</v>
      </c>
      <c r="U432" s="66">
        <f t="shared" si="10"/>
        <v>0.5308641975</v>
      </c>
      <c r="V432" s="27">
        <f t="shared" si="11"/>
        <v>0.524619574</v>
      </c>
      <c r="W432" s="27">
        <f t="shared" si="12"/>
        <v>0.44976234</v>
      </c>
      <c r="X432" s="27">
        <f t="shared" si="13"/>
        <v>-0.7549893727</v>
      </c>
      <c r="Y432" s="27">
        <f t="shared" si="14"/>
        <v>-0.07739023003</v>
      </c>
      <c r="Z432" s="27">
        <f t="shared" si="15"/>
        <v>1.243059406</v>
      </c>
      <c r="AA432" s="27">
        <f t="shared" si="16"/>
        <v>-0.4023344751</v>
      </c>
      <c r="AB432" s="27"/>
    </row>
    <row r="433">
      <c r="A433" s="29">
        <v>6469.0</v>
      </c>
      <c r="B433" s="30">
        <v>3436.0</v>
      </c>
      <c r="C433" s="5">
        <v>27.0</v>
      </c>
      <c r="D433" s="6">
        <v>56.0</v>
      </c>
      <c r="E433" s="7">
        <v>25.0</v>
      </c>
      <c r="F433" s="8">
        <v>77.0</v>
      </c>
      <c r="G433" s="9">
        <v>168.0</v>
      </c>
      <c r="H433" s="10">
        <v>75.0</v>
      </c>
      <c r="I433" s="11">
        <v>29.0</v>
      </c>
      <c r="J433" s="12">
        <v>23.0</v>
      </c>
      <c r="K433" s="61">
        <v>80.0</v>
      </c>
      <c r="L433" s="62">
        <f t="shared" si="1"/>
        <v>77</v>
      </c>
      <c r="M433" s="63">
        <f t="shared" si="2"/>
        <v>77</v>
      </c>
      <c r="N433" s="63">
        <f t="shared" si="3"/>
        <v>29</v>
      </c>
      <c r="O433" s="63">
        <f t="shared" si="4"/>
        <v>75</v>
      </c>
      <c r="P433" s="63">
        <f t="shared" si="5"/>
        <v>75</v>
      </c>
      <c r="Q433" s="64">
        <f t="shared" si="6"/>
        <v>0.7264150943</v>
      </c>
      <c r="R433" s="64">
        <f t="shared" si="7"/>
        <v>0.5</v>
      </c>
      <c r="S433" s="65">
        <f t="shared" si="8"/>
        <v>0.59375</v>
      </c>
      <c r="T433" s="65">
        <f t="shared" si="9"/>
        <v>0.4140625</v>
      </c>
      <c r="U433" s="66">
        <f t="shared" si="10"/>
        <v>0.5065789474</v>
      </c>
      <c r="V433" s="27">
        <f t="shared" si="11"/>
        <v>0.5050610757</v>
      </c>
      <c r="W433" s="27">
        <f t="shared" si="12"/>
        <v>0.4009112004</v>
      </c>
      <c r="X433" s="27">
        <f t="shared" si="13"/>
        <v>-0.7895751785</v>
      </c>
      <c r="Y433" s="27">
        <f t="shared" si="14"/>
        <v>-0.07214460964</v>
      </c>
      <c r="Z433" s="27">
        <f t="shared" si="15"/>
        <v>1.359556252</v>
      </c>
      <c r="AA433" s="27">
        <f t="shared" si="16"/>
        <v>-0.4601984947</v>
      </c>
      <c r="AB433" s="27"/>
    </row>
    <row r="434">
      <c r="A434" s="29">
        <v>6471.0</v>
      </c>
      <c r="B434" s="30">
        <v>1467.0</v>
      </c>
      <c r="C434" s="5">
        <v>18.0</v>
      </c>
      <c r="D434" s="6">
        <v>19.0</v>
      </c>
      <c r="E434" s="7">
        <v>17.0</v>
      </c>
      <c r="F434" s="8">
        <v>29.0</v>
      </c>
      <c r="G434" s="9">
        <v>77.0</v>
      </c>
      <c r="H434" s="10">
        <v>16.0</v>
      </c>
      <c r="I434" s="11">
        <v>16.0</v>
      </c>
      <c r="J434" s="12">
        <v>7.0</v>
      </c>
      <c r="K434" s="61">
        <v>40.0</v>
      </c>
      <c r="L434" s="62">
        <f t="shared" si="1"/>
        <v>29</v>
      </c>
      <c r="M434" s="63">
        <f t="shared" si="2"/>
        <v>29</v>
      </c>
      <c r="N434" s="63">
        <f t="shared" si="3"/>
        <v>16</v>
      </c>
      <c r="O434" s="63">
        <f t="shared" si="4"/>
        <v>16</v>
      </c>
      <c r="P434" s="63">
        <f t="shared" si="5"/>
        <v>42</v>
      </c>
      <c r="Q434" s="64">
        <f t="shared" si="6"/>
        <v>0.6444444444</v>
      </c>
      <c r="R434" s="64">
        <f t="shared" si="7"/>
        <v>0.275862069</v>
      </c>
      <c r="S434" s="65">
        <f t="shared" si="8"/>
        <v>0.4368932039</v>
      </c>
      <c r="T434" s="65">
        <f t="shared" si="9"/>
        <v>0.4368932039</v>
      </c>
      <c r="U434" s="66">
        <f t="shared" si="10"/>
        <v>0.4084507042</v>
      </c>
      <c r="V434" s="27">
        <f t="shared" si="11"/>
        <v>0.4052958722</v>
      </c>
      <c r="W434" s="27">
        <f t="shared" si="12"/>
        <v>0.4230167639</v>
      </c>
      <c r="X434" s="27">
        <f t="shared" si="13"/>
        <v>-0.5809853128</v>
      </c>
      <c r="Y434" s="27">
        <f t="shared" si="14"/>
        <v>-0.05601249826</v>
      </c>
      <c r="Z434" s="27">
        <f t="shared" si="15"/>
        <v>0.7361062654</v>
      </c>
      <c r="AA434" s="27">
        <f t="shared" si="16"/>
        <v>-0.1833412522</v>
      </c>
      <c r="AB434" s="27"/>
    </row>
    <row r="435">
      <c r="A435" s="29">
        <v>6490.0</v>
      </c>
      <c r="B435" s="30">
        <v>3005.0</v>
      </c>
      <c r="C435" s="5">
        <v>28.0</v>
      </c>
      <c r="D435" s="6">
        <v>30.0</v>
      </c>
      <c r="E435" s="7">
        <v>30.0</v>
      </c>
      <c r="F435" s="8">
        <v>117.0</v>
      </c>
      <c r="G435" s="9">
        <v>199.0</v>
      </c>
      <c r="H435" s="10">
        <v>78.0</v>
      </c>
      <c r="I435" s="11">
        <v>46.0</v>
      </c>
      <c r="J435" s="12">
        <v>23.0</v>
      </c>
      <c r="K435" s="61">
        <v>71.0</v>
      </c>
      <c r="L435" s="62">
        <f t="shared" si="1"/>
        <v>117</v>
      </c>
      <c r="M435" s="63">
        <f t="shared" si="2"/>
        <v>117</v>
      </c>
      <c r="N435" s="63">
        <f t="shared" si="3"/>
        <v>46</v>
      </c>
      <c r="O435" s="63">
        <f t="shared" si="4"/>
        <v>78</v>
      </c>
      <c r="P435" s="63">
        <f t="shared" si="5"/>
        <v>81</v>
      </c>
      <c r="Q435" s="64">
        <f t="shared" si="6"/>
        <v>0.717791411</v>
      </c>
      <c r="R435" s="64">
        <f t="shared" si="7"/>
        <v>0.4905660377</v>
      </c>
      <c r="S435" s="65">
        <f t="shared" si="8"/>
        <v>0.6055900621</v>
      </c>
      <c r="T435" s="65">
        <f t="shared" si="9"/>
        <v>0.5062111801</v>
      </c>
      <c r="U435" s="66">
        <f t="shared" si="10"/>
        <v>0.5909090909</v>
      </c>
      <c r="V435" s="27">
        <f t="shared" si="11"/>
        <v>0.5874030481</v>
      </c>
      <c r="W435" s="27">
        <f t="shared" si="12"/>
        <v>0.4901330883</v>
      </c>
      <c r="X435" s="27">
        <f t="shared" si="13"/>
        <v>-0.8053202213</v>
      </c>
      <c r="Y435" s="27">
        <f t="shared" si="14"/>
        <v>-0.08995904527</v>
      </c>
      <c r="Z435" s="27">
        <f t="shared" si="15"/>
        <v>1.414319129</v>
      </c>
      <c r="AA435" s="27">
        <f t="shared" si="16"/>
        <v>-0.488281809</v>
      </c>
      <c r="AB435" s="27"/>
    </row>
    <row r="436">
      <c r="A436" s="29">
        <v>6492.0</v>
      </c>
      <c r="B436" s="30">
        <v>3663.0</v>
      </c>
      <c r="C436" s="5">
        <v>15.0</v>
      </c>
      <c r="D436" s="6">
        <v>54.0</v>
      </c>
      <c r="E436" s="7">
        <v>33.0</v>
      </c>
      <c r="F436" s="8">
        <v>61.0</v>
      </c>
      <c r="G436" s="9">
        <v>216.0</v>
      </c>
      <c r="H436" s="10">
        <v>56.0</v>
      </c>
      <c r="I436" s="11">
        <v>24.0</v>
      </c>
      <c r="J436" s="12">
        <v>17.0</v>
      </c>
      <c r="K436" s="61">
        <v>94.0</v>
      </c>
      <c r="L436" s="62">
        <f t="shared" si="1"/>
        <v>61</v>
      </c>
      <c r="M436" s="63">
        <f t="shared" si="2"/>
        <v>61</v>
      </c>
      <c r="N436" s="63">
        <f t="shared" si="3"/>
        <v>24</v>
      </c>
      <c r="O436" s="63">
        <f t="shared" si="4"/>
        <v>56</v>
      </c>
      <c r="P436" s="63">
        <f t="shared" si="5"/>
        <v>65</v>
      </c>
      <c r="Q436" s="64">
        <f t="shared" si="6"/>
        <v>0.7176470588</v>
      </c>
      <c r="R436" s="64">
        <f t="shared" si="7"/>
        <v>0.4628099174</v>
      </c>
      <c r="S436" s="65">
        <f t="shared" si="8"/>
        <v>0.567961165</v>
      </c>
      <c r="T436" s="65">
        <f t="shared" si="9"/>
        <v>0.4126213592</v>
      </c>
      <c r="U436" s="66">
        <f t="shared" si="10"/>
        <v>0.4841269841</v>
      </c>
      <c r="V436" s="27">
        <f t="shared" si="11"/>
        <v>0.4831947889</v>
      </c>
      <c r="W436" s="27">
        <f t="shared" si="12"/>
        <v>0.3995158326</v>
      </c>
      <c r="X436" s="27">
        <f t="shared" si="13"/>
        <v>-0.7552809066</v>
      </c>
      <c r="Y436" s="27">
        <f t="shared" si="14"/>
        <v>-0.06877090064</v>
      </c>
      <c r="Z436" s="27">
        <f t="shared" si="15"/>
        <v>1.244019588</v>
      </c>
      <c r="AA436" s="27">
        <f t="shared" si="16"/>
        <v>-0.402800731</v>
      </c>
      <c r="AB436" s="27"/>
    </row>
    <row r="437">
      <c r="A437" s="29">
        <v>6493.0</v>
      </c>
      <c r="B437" s="30">
        <v>2602.0</v>
      </c>
      <c r="C437" s="5">
        <v>23.0</v>
      </c>
      <c r="D437" s="6">
        <v>48.0</v>
      </c>
      <c r="E437" s="7">
        <v>31.0</v>
      </c>
      <c r="F437" s="8">
        <v>86.0</v>
      </c>
      <c r="G437" s="9">
        <v>187.0</v>
      </c>
      <c r="H437" s="10">
        <v>67.0</v>
      </c>
      <c r="I437" s="11">
        <v>25.0</v>
      </c>
      <c r="J437" s="12">
        <v>23.0</v>
      </c>
      <c r="K437" s="61">
        <v>64.0</v>
      </c>
      <c r="L437" s="62">
        <f t="shared" si="1"/>
        <v>86</v>
      </c>
      <c r="M437" s="63">
        <f t="shared" si="2"/>
        <v>86</v>
      </c>
      <c r="N437" s="63">
        <f t="shared" si="3"/>
        <v>25</v>
      </c>
      <c r="O437" s="63">
        <f t="shared" si="4"/>
        <v>67</v>
      </c>
      <c r="P437" s="63">
        <f t="shared" si="5"/>
        <v>77</v>
      </c>
      <c r="Q437" s="64">
        <f t="shared" si="6"/>
        <v>0.7747747748</v>
      </c>
      <c r="R437" s="64">
        <f t="shared" si="7"/>
        <v>0.4652777778</v>
      </c>
      <c r="S437" s="65">
        <f t="shared" si="8"/>
        <v>0.6</v>
      </c>
      <c r="T437" s="65">
        <f t="shared" si="9"/>
        <v>0.4352941176</v>
      </c>
      <c r="U437" s="66">
        <f t="shared" si="10"/>
        <v>0.527607362</v>
      </c>
      <c r="V437" s="27">
        <f t="shared" si="11"/>
        <v>0.5268961397</v>
      </c>
      <c r="W437" s="27">
        <f t="shared" si="12"/>
        <v>0.4214684673</v>
      </c>
      <c r="X437" s="27">
        <f t="shared" si="13"/>
        <v>-0.7978864962</v>
      </c>
      <c r="Y437" s="27">
        <f t="shared" si="14"/>
        <v>-0.07664227967</v>
      </c>
      <c r="Z437" s="27">
        <f t="shared" si="15"/>
        <v>1.388329132</v>
      </c>
      <c r="AA437" s="27">
        <f t="shared" si="16"/>
        <v>-0.4748845901</v>
      </c>
      <c r="AB437" s="27"/>
    </row>
    <row r="438">
      <c r="A438" s="29">
        <v>6497.0</v>
      </c>
      <c r="B438" s="30">
        <v>2091.0</v>
      </c>
      <c r="C438" s="5">
        <v>13.0</v>
      </c>
      <c r="D438" s="6">
        <v>29.0</v>
      </c>
      <c r="E438" s="7">
        <v>26.0</v>
      </c>
      <c r="F438" s="8">
        <v>53.0</v>
      </c>
      <c r="G438" s="9">
        <v>138.0</v>
      </c>
      <c r="H438" s="10">
        <v>60.0</v>
      </c>
      <c r="I438" s="11">
        <v>18.0</v>
      </c>
      <c r="J438" s="12">
        <v>26.0</v>
      </c>
      <c r="K438" s="61">
        <v>40.0</v>
      </c>
      <c r="L438" s="62">
        <f t="shared" si="1"/>
        <v>53</v>
      </c>
      <c r="M438" s="63">
        <f t="shared" si="2"/>
        <v>53</v>
      </c>
      <c r="N438" s="63">
        <f t="shared" si="3"/>
        <v>18</v>
      </c>
      <c r="O438" s="63">
        <f t="shared" si="4"/>
        <v>60</v>
      </c>
      <c r="P438" s="63">
        <f t="shared" si="5"/>
        <v>65</v>
      </c>
      <c r="Q438" s="64">
        <f t="shared" si="6"/>
        <v>0.7464788732</v>
      </c>
      <c r="R438" s="64">
        <f t="shared" si="7"/>
        <v>0.48</v>
      </c>
      <c r="S438" s="65">
        <f t="shared" si="8"/>
        <v>0.5765306122</v>
      </c>
      <c r="T438" s="65">
        <f t="shared" si="9"/>
        <v>0.362244898</v>
      </c>
      <c r="U438" s="66">
        <f t="shared" si="10"/>
        <v>0.4491525424</v>
      </c>
      <c r="V438" s="27">
        <f t="shared" si="11"/>
        <v>0.4498218406</v>
      </c>
      <c r="W438" s="27">
        <f t="shared" si="12"/>
        <v>0.3507394098</v>
      </c>
      <c r="X438" s="27">
        <f t="shared" si="13"/>
        <v>-0.7666766503</v>
      </c>
      <c r="Y438" s="27">
        <f t="shared" si="14"/>
        <v>-0.06128568079</v>
      </c>
      <c r="Z438" s="27">
        <f t="shared" si="15"/>
        <v>1.28184254</v>
      </c>
      <c r="AA438" s="27">
        <f t="shared" si="16"/>
        <v>-0.4213096846</v>
      </c>
      <c r="AB438" s="27"/>
    </row>
    <row r="439">
      <c r="A439" s="29">
        <v>6499.0</v>
      </c>
      <c r="B439" s="30">
        <v>2178.0</v>
      </c>
      <c r="C439" s="5">
        <v>9.0</v>
      </c>
      <c r="D439" s="6">
        <v>27.0</v>
      </c>
      <c r="E439" s="7">
        <v>35.0</v>
      </c>
      <c r="F439" s="8">
        <v>39.0</v>
      </c>
      <c r="G439" s="9">
        <v>89.0</v>
      </c>
      <c r="H439" s="10">
        <v>46.0</v>
      </c>
      <c r="I439" s="11">
        <v>19.0</v>
      </c>
      <c r="J439" s="12">
        <v>14.0</v>
      </c>
      <c r="K439" s="61">
        <v>53.0</v>
      </c>
      <c r="L439" s="62">
        <f t="shared" si="1"/>
        <v>39</v>
      </c>
      <c r="M439" s="63">
        <f t="shared" si="2"/>
        <v>39</v>
      </c>
      <c r="N439" s="63">
        <f t="shared" si="3"/>
        <v>19</v>
      </c>
      <c r="O439" s="63">
        <f t="shared" si="4"/>
        <v>46</v>
      </c>
      <c r="P439" s="63">
        <f t="shared" si="5"/>
        <v>58</v>
      </c>
      <c r="Q439" s="64">
        <f t="shared" si="6"/>
        <v>0.6724137931</v>
      </c>
      <c r="R439" s="64">
        <f t="shared" si="7"/>
        <v>0.4423076923</v>
      </c>
      <c r="S439" s="65">
        <f t="shared" si="8"/>
        <v>0.524691358</v>
      </c>
      <c r="T439" s="65">
        <f t="shared" si="9"/>
        <v>0.3580246914</v>
      </c>
      <c r="U439" s="66">
        <f t="shared" si="10"/>
        <v>0.4020618557</v>
      </c>
      <c r="V439" s="27">
        <f t="shared" si="11"/>
        <v>0.4044148227</v>
      </c>
      <c r="W439" s="27">
        <f t="shared" si="12"/>
        <v>0.3466532439</v>
      </c>
      <c r="X439" s="27">
        <f t="shared" si="13"/>
        <v>-0.6977402487</v>
      </c>
      <c r="Y439" s="27">
        <f t="shared" si="14"/>
        <v>-0.05512533675</v>
      </c>
      <c r="Z439" s="27">
        <f t="shared" si="15"/>
        <v>1.061690077</v>
      </c>
      <c r="AA439" s="27">
        <f t="shared" si="16"/>
        <v>-0.3175748191</v>
      </c>
      <c r="AB439" s="27"/>
    </row>
    <row r="440">
      <c r="A440" s="29">
        <v>6509.0</v>
      </c>
      <c r="B440" s="30">
        <v>1455.0</v>
      </c>
      <c r="C440" s="5">
        <v>11.0</v>
      </c>
      <c r="D440" s="6">
        <v>37.0</v>
      </c>
      <c r="E440" s="7">
        <v>17.0</v>
      </c>
      <c r="F440" s="8">
        <v>96.0</v>
      </c>
      <c r="G440" s="9">
        <v>212.0</v>
      </c>
      <c r="H440" s="10">
        <v>48.0</v>
      </c>
      <c r="I440" s="11">
        <v>14.0</v>
      </c>
      <c r="J440" s="12">
        <v>17.0</v>
      </c>
      <c r="K440" s="61">
        <v>59.0</v>
      </c>
      <c r="L440" s="62">
        <f t="shared" si="1"/>
        <v>97</v>
      </c>
      <c r="M440" s="63">
        <f t="shared" si="2"/>
        <v>96</v>
      </c>
      <c r="N440" s="63">
        <f t="shared" si="3"/>
        <v>14</v>
      </c>
      <c r="O440" s="63">
        <f t="shared" si="4"/>
        <v>48</v>
      </c>
      <c r="P440" s="63">
        <f t="shared" si="5"/>
        <v>45</v>
      </c>
      <c r="Q440" s="64">
        <f t="shared" si="6"/>
        <v>0.8727272727</v>
      </c>
      <c r="R440" s="64">
        <f t="shared" si="7"/>
        <v>0.5161290323</v>
      </c>
      <c r="S440" s="65">
        <f t="shared" si="8"/>
        <v>0.7093596059</v>
      </c>
      <c r="T440" s="65">
        <f t="shared" si="9"/>
        <v>0.5418719212</v>
      </c>
      <c r="U440" s="66">
        <f t="shared" si="10"/>
        <v>0.6808510638</v>
      </c>
      <c r="V440" s="27">
        <f t="shared" si="11"/>
        <v>0.6908488536</v>
      </c>
      <c r="W440" s="27">
        <f t="shared" si="12"/>
        <v>0.5246611861</v>
      </c>
      <c r="X440" s="27">
        <f t="shared" si="13"/>
        <v>-0.9433140842</v>
      </c>
      <c r="Y440" s="27">
        <f t="shared" si="14"/>
        <v>-0.1127969786</v>
      </c>
      <c r="Z440" s="27">
        <f t="shared" si="15"/>
        <v>1.940541096</v>
      </c>
      <c r="AA440" s="27">
        <f t="shared" si="16"/>
        <v>-0.7847542718</v>
      </c>
      <c r="AB440" s="27"/>
    </row>
    <row r="441">
      <c r="A441" s="29">
        <v>6512.0</v>
      </c>
      <c r="B441" s="30">
        <v>1939.0</v>
      </c>
      <c r="C441" s="5">
        <v>19.0</v>
      </c>
      <c r="D441" s="6">
        <v>37.0</v>
      </c>
      <c r="E441" s="7">
        <v>34.0</v>
      </c>
      <c r="F441" s="8">
        <v>91.0</v>
      </c>
      <c r="G441" s="9">
        <v>219.0</v>
      </c>
      <c r="H441" s="10">
        <v>107.0</v>
      </c>
      <c r="I441" s="11">
        <v>32.0</v>
      </c>
      <c r="J441" s="12">
        <v>20.0</v>
      </c>
      <c r="K441" s="61">
        <v>60.0</v>
      </c>
      <c r="L441" s="62">
        <f t="shared" si="1"/>
        <v>90</v>
      </c>
      <c r="M441" s="63">
        <f t="shared" si="2"/>
        <v>91</v>
      </c>
      <c r="N441" s="63">
        <f t="shared" si="3"/>
        <v>32</v>
      </c>
      <c r="O441" s="63">
        <f t="shared" si="4"/>
        <v>107</v>
      </c>
      <c r="P441" s="63">
        <f t="shared" si="5"/>
        <v>73</v>
      </c>
      <c r="Q441" s="64">
        <f t="shared" si="6"/>
        <v>0.7398373984</v>
      </c>
      <c r="R441" s="64">
        <f t="shared" si="7"/>
        <v>0.5944444444</v>
      </c>
      <c r="S441" s="65">
        <f t="shared" si="8"/>
        <v>0.6534653465</v>
      </c>
      <c r="T441" s="65">
        <f t="shared" si="9"/>
        <v>0.4059405941</v>
      </c>
      <c r="U441" s="66">
        <f t="shared" si="10"/>
        <v>0.5548780488</v>
      </c>
      <c r="V441" s="27">
        <f t="shared" si="11"/>
        <v>0.5460266491</v>
      </c>
      <c r="W441" s="27">
        <f t="shared" si="12"/>
        <v>0.3930472594</v>
      </c>
      <c r="X441" s="27">
        <f t="shared" si="13"/>
        <v>-0.8689852929</v>
      </c>
      <c r="Y441" s="27">
        <f t="shared" si="14"/>
        <v>-0.07784297223</v>
      </c>
      <c r="Z441" s="27">
        <f t="shared" si="15"/>
        <v>1.646778012</v>
      </c>
      <c r="AA441" s="27">
        <f t="shared" si="16"/>
        <v>-0.6134822634</v>
      </c>
      <c r="AB441" s="27"/>
    </row>
    <row r="442">
      <c r="A442" s="29">
        <v>6514.0</v>
      </c>
      <c r="B442" s="30">
        <v>2368.0</v>
      </c>
      <c r="C442" s="5">
        <v>17.0</v>
      </c>
      <c r="D442" s="6">
        <v>43.0</v>
      </c>
      <c r="E442" s="7">
        <v>28.0</v>
      </c>
      <c r="F442" s="8">
        <v>87.0</v>
      </c>
      <c r="G442" s="9">
        <v>222.0</v>
      </c>
      <c r="H442" s="10">
        <v>93.0</v>
      </c>
      <c r="I442" s="11">
        <v>41.0</v>
      </c>
      <c r="J442" s="12">
        <v>26.0</v>
      </c>
      <c r="K442" s="61">
        <v>106.0</v>
      </c>
      <c r="L442" s="62">
        <f t="shared" si="1"/>
        <v>86</v>
      </c>
      <c r="M442" s="63">
        <f t="shared" si="2"/>
        <v>87</v>
      </c>
      <c r="N442" s="63">
        <f t="shared" si="3"/>
        <v>41</v>
      </c>
      <c r="O442" s="63">
        <f t="shared" si="4"/>
        <v>93</v>
      </c>
      <c r="P442" s="63">
        <f t="shared" si="5"/>
        <v>71</v>
      </c>
      <c r="Q442" s="64">
        <f t="shared" si="6"/>
        <v>0.6796875</v>
      </c>
      <c r="R442" s="64">
        <f t="shared" si="7"/>
        <v>0.5670731707</v>
      </c>
      <c r="S442" s="65">
        <f t="shared" si="8"/>
        <v>0.6164383562</v>
      </c>
      <c r="T442" s="65">
        <f t="shared" si="9"/>
        <v>0.4383561644</v>
      </c>
      <c r="U442" s="66">
        <f t="shared" si="10"/>
        <v>0.5506329114</v>
      </c>
      <c r="V442" s="27">
        <f t="shared" si="11"/>
        <v>0.5423515202</v>
      </c>
      <c r="W442" s="27">
        <f t="shared" si="12"/>
        <v>0.4244332584</v>
      </c>
      <c r="X442" s="27">
        <f t="shared" si="13"/>
        <v>-0.8197464002</v>
      </c>
      <c r="Y442" s="27">
        <f t="shared" si="14"/>
        <v>-0.07929597385</v>
      </c>
      <c r="Z442" s="27">
        <f t="shared" si="15"/>
        <v>1.465444055</v>
      </c>
      <c r="AA442" s="27">
        <f t="shared" si="16"/>
        <v>-0.5149953253</v>
      </c>
      <c r="AB442" s="27"/>
    </row>
    <row r="443">
      <c r="A443" s="29">
        <v>6517.0</v>
      </c>
      <c r="B443" s="30">
        <v>2267.0</v>
      </c>
      <c r="C443" s="5">
        <v>26.0</v>
      </c>
      <c r="D443" s="6">
        <v>34.0</v>
      </c>
      <c r="E443" s="7">
        <v>23.0</v>
      </c>
      <c r="F443" s="8">
        <v>40.0</v>
      </c>
      <c r="G443" s="9">
        <v>183.0</v>
      </c>
      <c r="H443" s="10">
        <v>56.0</v>
      </c>
      <c r="I443" s="11">
        <v>26.0</v>
      </c>
      <c r="J443" s="12">
        <v>28.0</v>
      </c>
      <c r="K443" s="61">
        <v>80.0</v>
      </c>
      <c r="L443" s="62">
        <f t="shared" si="1"/>
        <v>40</v>
      </c>
      <c r="M443" s="63">
        <f t="shared" si="2"/>
        <v>40</v>
      </c>
      <c r="N443" s="63">
        <f t="shared" si="3"/>
        <v>26</v>
      </c>
      <c r="O443" s="63">
        <f t="shared" si="4"/>
        <v>56</v>
      </c>
      <c r="P443" s="63">
        <f t="shared" si="5"/>
        <v>77</v>
      </c>
      <c r="Q443" s="64">
        <f t="shared" si="6"/>
        <v>0.6060606061</v>
      </c>
      <c r="R443" s="64">
        <f t="shared" si="7"/>
        <v>0.4210526316</v>
      </c>
      <c r="S443" s="65">
        <f t="shared" si="8"/>
        <v>0.4824120603</v>
      </c>
      <c r="T443" s="65">
        <f t="shared" si="9"/>
        <v>0.3316582915</v>
      </c>
      <c r="U443" s="66">
        <f t="shared" si="10"/>
        <v>0.3418803419</v>
      </c>
      <c r="V443" s="27">
        <f t="shared" si="11"/>
        <v>0.3498268043</v>
      </c>
      <c r="W443" s="27">
        <f t="shared" si="12"/>
        <v>0.3211242838</v>
      </c>
      <c r="X443" s="27">
        <f t="shared" si="13"/>
        <v>-0.6415167809</v>
      </c>
      <c r="Y443" s="27">
        <f t="shared" si="14"/>
        <v>-0.04695084156</v>
      </c>
      <c r="Z443" s="27">
        <f t="shared" si="15"/>
        <v>0.897483038</v>
      </c>
      <c r="AA443" s="27">
        <f t="shared" si="16"/>
        <v>-0.2468248011</v>
      </c>
      <c r="AB443" s="27"/>
    </row>
    <row r="444">
      <c r="A444" s="29">
        <v>6520.0</v>
      </c>
      <c r="B444" s="30">
        <v>2800.0</v>
      </c>
      <c r="C444" s="5">
        <v>36.0</v>
      </c>
      <c r="D444" s="6">
        <v>55.0</v>
      </c>
      <c r="E444" s="7">
        <v>47.0</v>
      </c>
      <c r="F444" s="8">
        <v>134.0</v>
      </c>
      <c r="G444" s="9">
        <v>242.0</v>
      </c>
      <c r="H444" s="10">
        <v>101.0</v>
      </c>
      <c r="I444" s="11">
        <v>61.0</v>
      </c>
      <c r="J444" s="12">
        <v>39.0</v>
      </c>
      <c r="K444" s="61">
        <v>98.0</v>
      </c>
      <c r="L444" s="62">
        <f t="shared" si="1"/>
        <v>134</v>
      </c>
      <c r="M444" s="63">
        <f t="shared" si="2"/>
        <v>134</v>
      </c>
      <c r="N444" s="63">
        <f t="shared" si="3"/>
        <v>61</v>
      </c>
      <c r="O444" s="63">
        <f t="shared" si="4"/>
        <v>101</v>
      </c>
      <c r="P444" s="63">
        <f t="shared" si="5"/>
        <v>122</v>
      </c>
      <c r="Q444" s="64">
        <f t="shared" si="6"/>
        <v>0.6871794872</v>
      </c>
      <c r="R444" s="64">
        <f t="shared" si="7"/>
        <v>0.4529147982</v>
      </c>
      <c r="S444" s="65">
        <f t="shared" si="8"/>
        <v>0.5622009569</v>
      </c>
      <c r="T444" s="65">
        <f t="shared" si="9"/>
        <v>0.466507177</v>
      </c>
      <c r="U444" s="66">
        <f t="shared" si="10"/>
        <v>0.5234375</v>
      </c>
      <c r="V444" s="27">
        <f t="shared" si="11"/>
        <v>0.5218627149</v>
      </c>
      <c r="W444" s="27">
        <f t="shared" si="12"/>
        <v>0.4516901491</v>
      </c>
      <c r="X444" s="27">
        <f t="shared" si="13"/>
        <v>-0.7476209195</v>
      </c>
      <c r="Y444" s="27">
        <f t="shared" si="14"/>
        <v>-0.07696340535</v>
      </c>
      <c r="Z444" s="27">
        <f t="shared" si="15"/>
        <v>1.218914089</v>
      </c>
      <c r="AA444" s="27">
        <f t="shared" si="16"/>
        <v>-0.3906691048</v>
      </c>
      <c r="AB444" s="27"/>
    </row>
    <row r="445">
      <c r="A445" s="29">
        <v>6522.0</v>
      </c>
      <c r="B445" s="30">
        <v>1570.0</v>
      </c>
      <c r="C445" s="5">
        <v>12.0</v>
      </c>
      <c r="D445" s="6">
        <v>30.0</v>
      </c>
      <c r="E445" s="7">
        <v>25.0</v>
      </c>
      <c r="F445" s="8">
        <v>68.0</v>
      </c>
      <c r="G445" s="9">
        <v>145.0</v>
      </c>
      <c r="H445" s="10">
        <v>45.0</v>
      </c>
      <c r="I445" s="11">
        <v>23.0</v>
      </c>
      <c r="J445" s="12">
        <v>14.0</v>
      </c>
      <c r="K445" s="61">
        <v>61.0</v>
      </c>
      <c r="L445" s="62">
        <f t="shared" si="1"/>
        <v>68</v>
      </c>
      <c r="M445" s="63">
        <f t="shared" si="2"/>
        <v>68</v>
      </c>
      <c r="N445" s="63">
        <f t="shared" si="3"/>
        <v>23</v>
      </c>
      <c r="O445" s="63">
        <f t="shared" si="4"/>
        <v>45</v>
      </c>
      <c r="P445" s="63">
        <f t="shared" si="5"/>
        <v>51</v>
      </c>
      <c r="Q445" s="64">
        <f t="shared" si="6"/>
        <v>0.7472527473</v>
      </c>
      <c r="R445" s="64">
        <f t="shared" si="7"/>
        <v>0.46875</v>
      </c>
      <c r="S445" s="65">
        <f t="shared" si="8"/>
        <v>0.6042780749</v>
      </c>
      <c r="T445" s="65">
        <f t="shared" si="9"/>
        <v>0.486631016</v>
      </c>
      <c r="U445" s="66">
        <f t="shared" si="10"/>
        <v>0.5714285714</v>
      </c>
      <c r="V445" s="27">
        <f t="shared" si="11"/>
        <v>0.5709015958</v>
      </c>
      <c r="W445" s="27">
        <f t="shared" si="12"/>
        <v>0.4711748222</v>
      </c>
      <c r="X445" s="27">
        <f t="shared" si="13"/>
        <v>-0.8035755265</v>
      </c>
      <c r="Y445" s="27">
        <f t="shared" si="14"/>
        <v>-0.08629209005</v>
      </c>
      <c r="Z445" s="27">
        <f t="shared" si="15"/>
        <v>1.408197633</v>
      </c>
      <c r="AA445" s="27">
        <f t="shared" si="16"/>
        <v>-0.4851151489</v>
      </c>
      <c r="AB445" s="27"/>
    </row>
    <row r="446">
      <c r="A446" s="29">
        <v>6526.0</v>
      </c>
      <c r="B446" s="30">
        <v>1880.0</v>
      </c>
      <c r="C446" s="5">
        <v>24.0</v>
      </c>
      <c r="D446" s="6">
        <v>56.0</v>
      </c>
      <c r="E446" s="7">
        <v>17.0</v>
      </c>
      <c r="F446" s="8">
        <v>196.0</v>
      </c>
      <c r="G446" s="9">
        <v>353.0</v>
      </c>
      <c r="H446" s="10">
        <v>50.0</v>
      </c>
      <c r="I446" s="11">
        <v>45.0</v>
      </c>
      <c r="J446" s="12">
        <v>13.0</v>
      </c>
      <c r="K446" s="61">
        <v>148.0</v>
      </c>
      <c r="L446" s="62">
        <f t="shared" si="1"/>
        <v>203</v>
      </c>
      <c r="M446" s="63">
        <f t="shared" si="2"/>
        <v>196</v>
      </c>
      <c r="N446" s="63">
        <f t="shared" si="3"/>
        <v>45</v>
      </c>
      <c r="O446" s="63">
        <f t="shared" si="4"/>
        <v>50</v>
      </c>
      <c r="P446" s="63">
        <f t="shared" si="5"/>
        <v>54</v>
      </c>
      <c r="Q446" s="64">
        <f t="shared" si="6"/>
        <v>0.8132780083</v>
      </c>
      <c r="R446" s="64">
        <f t="shared" si="7"/>
        <v>0.4807692308</v>
      </c>
      <c r="S446" s="65">
        <f t="shared" si="8"/>
        <v>0.7130434783</v>
      </c>
      <c r="T446" s="65">
        <f t="shared" si="9"/>
        <v>0.6985507246</v>
      </c>
      <c r="U446" s="66">
        <f t="shared" si="10"/>
        <v>0.784</v>
      </c>
      <c r="V446" s="27">
        <f t="shared" si="11"/>
        <v>0.8122006142</v>
      </c>
      <c r="W446" s="27">
        <f t="shared" si="12"/>
        <v>0.6763636155</v>
      </c>
      <c r="X446" s="27">
        <f t="shared" si="13"/>
        <v>-0.9482129375</v>
      </c>
      <c r="Y446" s="27">
        <f t="shared" si="14"/>
        <v>-0.1461666606</v>
      </c>
      <c r="Z446" s="27">
        <f t="shared" si="15"/>
        <v>1.96074881</v>
      </c>
      <c r="AA446" s="27">
        <f t="shared" si="16"/>
        <v>-0.7970441196</v>
      </c>
      <c r="AB446" s="27"/>
    </row>
    <row r="447">
      <c r="A447" s="29">
        <v>6527.0</v>
      </c>
      <c r="B447" s="30">
        <v>2826.0</v>
      </c>
      <c r="C447" s="5">
        <v>47.0</v>
      </c>
      <c r="D447" s="6">
        <v>57.0</v>
      </c>
      <c r="E447" s="7">
        <v>31.0</v>
      </c>
      <c r="F447" s="8">
        <v>112.0</v>
      </c>
      <c r="G447" s="9">
        <v>183.0</v>
      </c>
      <c r="H447" s="10">
        <v>58.0</v>
      </c>
      <c r="I447" s="11">
        <v>31.0</v>
      </c>
      <c r="J447" s="12">
        <v>38.0</v>
      </c>
      <c r="K447" s="61">
        <v>92.0</v>
      </c>
      <c r="L447" s="62">
        <f t="shared" si="1"/>
        <v>112</v>
      </c>
      <c r="M447" s="63">
        <f t="shared" si="2"/>
        <v>112</v>
      </c>
      <c r="N447" s="63">
        <f t="shared" si="3"/>
        <v>31</v>
      </c>
      <c r="O447" s="63">
        <f t="shared" si="4"/>
        <v>58</v>
      </c>
      <c r="P447" s="63">
        <f t="shared" si="5"/>
        <v>116</v>
      </c>
      <c r="Q447" s="64">
        <f t="shared" si="6"/>
        <v>0.7832167832</v>
      </c>
      <c r="R447" s="64">
        <f t="shared" si="7"/>
        <v>0.3333333333</v>
      </c>
      <c r="S447" s="65">
        <f t="shared" si="8"/>
        <v>0.5362776025</v>
      </c>
      <c r="T447" s="65">
        <f t="shared" si="9"/>
        <v>0.4511041009</v>
      </c>
      <c r="U447" s="66">
        <f t="shared" si="10"/>
        <v>0.4912280702</v>
      </c>
      <c r="V447" s="27">
        <f t="shared" si="11"/>
        <v>0.4891652648</v>
      </c>
      <c r="W447" s="27">
        <f t="shared" si="12"/>
        <v>0.4367762998</v>
      </c>
      <c r="X447" s="27">
        <f t="shared" si="13"/>
        <v>-0.7131477621</v>
      </c>
      <c r="Y447" s="27">
        <f t="shared" si="14"/>
        <v>-0.07099059231</v>
      </c>
      <c r="Z447" s="27">
        <f t="shared" si="15"/>
        <v>1.109096295</v>
      </c>
      <c r="AA447" s="27">
        <f t="shared" si="16"/>
        <v>-0.3390808814</v>
      </c>
      <c r="AB447" s="27"/>
    </row>
    <row r="448">
      <c r="A448" s="29">
        <v>6528.0</v>
      </c>
      <c r="B448" s="30">
        <v>2145.0</v>
      </c>
      <c r="C448" s="5">
        <v>22.0</v>
      </c>
      <c r="D448" s="6">
        <v>55.0</v>
      </c>
      <c r="E448" s="7">
        <v>22.0</v>
      </c>
      <c r="F448" s="8">
        <v>62.0</v>
      </c>
      <c r="G448" s="9">
        <v>253.0</v>
      </c>
      <c r="H448" s="10">
        <v>56.0</v>
      </c>
      <c r="I448" s="11">
        <v>19.0</v>
      </c>
      <c r="J448" s="12">
        <v>14.0</v>
      </c>
      <c r="K448" s="61">
        <v>91.0</v>
      </c>
      <c r="L448" s="62">
        <f t="shared" si="1"/>
        <v>62</v>
      </c>
      <c r="M448" s="63">
        <f t="shared" si="2"/>
        <v>62</v>
      </c>
      <c r="N448" s="63">
        <f t="shared" si="3"/>
        <v>19</v>
      </c>
      <c r="O448" s="63">
        <f t="shared" si="4"/>
        <v>56</v>
      </c>
      <c r="P448" s="63">
        <f t="shared" si="5"/>
        <v>58</v>
      </c>
      <c r="Q448" s="64">
        <f t="shared" si="6"/>
        <v>0.7654320988</v>
      </c>
      <c r="R448" s="64">
        <f t="shared" si="7"/>
        <v>0.4912280702</v>
      </c>
      <c r="S448" s="65">
        <f t="shared" si="8"/>
        <v>0.6051282051</v>
      </c>
      <c r="T448" s="65">
        <f t="shared" si="9"/>
        <v>0.4153846154</v>
      </c>
      <c r="U448" s="66">
        <f t="shared" si="10"/>
        <v>0.5166666667</v>
      </c>
      <c r="V448" s="27">
        <f t="shared" si="11"/>
        <v>0.515232464</v>
      </c>
      <c r="W448" s="27">
        <f t="shared" si="12"/>
        <v>0.4021913233</v>
      </c>
      <c r="X448" s="27">
        <f t="shared" si="13"/>
        <v>-0.8047060389</v>
      </c>
      <c r="Y448" s="27">
        <f t="shared" si="14"/>
        <v>-0.07376191253</v>
      </c>
      <c r="Z448" s="27">
        <f t="shared" si="15"/>
        <v>1.412162674</v>
      </c>
      <c r="AA448" s="27">
        <f t="shared" si="16"/>
        <v>-0.4871654874</v>
      </c>
      <c r="AB448" s="27"/>
    </row>
    <row r="449">
      <c r="A449" s="29">
        <v>6530.0</v>
      </c>
      <c r="B449" s="30">
        <v>2916.0</v>
      </c>
      <c r="C449" s="5">
        <v>27.0</v>
      </c>
      <c r="D449" s="6">
        <v>37.0</v>
      </c>
      <c r="E449" s="7">
        <v>39.0</v>
      </c>
      <c r="F449" s="8">
        <v>89.0</v>
      </c>
      <c r="G449" s="9">
        <v>158.0</v>
      </c>
      <c r="H449" s="10">
        <v>82.0</v>
      </c>
      <c r="I449" s="11">
        <v>42.0</v>
      </c>
      <c r="J449" s="12">
        <v>14.0</v>
      </c>
      <c r="K449" s="61">
        <v>80.0</v>
      </c>
      <c r="L449" s="62">
        <f t="shared" si="1"/>
        <v>89</v>
      </c>
      <c r="M449" s="63">
        <f t="shared" si="2"/>
        <v>89</v>
      </c>
      <c r="N449" s="63">
        <f t="shared" si="3"/>
        <v>42</v>
      </c>
      <c r="O449" s="63">
        <f t="shared" si="4"/>
        <v>82</v>
      </c>
      <c r="P449" s="63">
        <f t="shared" si="5"/>
        <v>80</v>
      </c>
      <c r="Q449" s="64">
        <f t="shared" si="6"/>
        <v>0.679389313</v>
      </c>
      <c r="R449" s="64">
        <f t="shared" si="7"/>
        <v>0.5061728395</v>
      </c>
      <c r="S449" s="65">
        <f t="shared" si="8"/>
        <v>0.5836177474</v>
      </c>
      <c r="T449" s="65">
        <f t="shared" si="9"/>
        <v>0.4470989761</v>
      </c>
      <c r="U449" s="66">
        <f t="shared" si="10"/>
        <v>0.5266272189</v>
      </c>
      <c r="V449" s="27">
        <f t="shared" si="11"/>
        <v>0.523250031</v>
      </c>
      <c r="W449" s="27">
        <f t="shared" si="12"/>
        <v>0.4328983842</v>
      </c>
      <c r="X449" s="27">
        <f t="shared" si="13"/>
        <v>-0.7761011994</v>
      </c>
      <c r="Y449" s="27">
        <f t="shared" si="14"/>
        <v>-0.07657138995</v>
      </c>
      <c r="Z449" s="27">
        <f t="shared" si="15"/>
        <v>1.31355093</v>
      </c>
      <c r="AA449" s="27">
        <f t="shared" si="16"/>
        <v>-0.4370385997</v>
      </c>
      <c r="AB449" s="27"/>
    </row>
    <row r="450">
      <c r="A450" s="29">
        <v>6533.0</v>
      </c>
      <c r="B450" s="30">
        <v>1331.0</v>
      </c>
      <c r="C450" s="5">
        <v>9.0</v>
      </c>
      <c r="D450" s="6">
        <v>20.0</v>
      </c>
      <c r="E450" s="7">
        <v>6.0</v>
      </c>
      <c r="F450" s="8">
        <v>28.0</v>
      </c>
      <c r="G450" s="9">
        <v>70.0</v>
      </c>
      <c r="H450" s="10">
        <v>19.0</v>
      </c>
      <c r="I450" s="11">
        <v>12.0</v>
      </c>
      <c r="J450" s="12">
        <v>5.0</v>
      </c>
      <c r="K450" s="61">
        <v>34.0</v>
      </c>
      <c r="L450" s="62">
        <f t="shared" si="1"/>
        <v>28</v>
      </c>
      <c r="M450" s="63">
        <f t="shared" si="2"/>
        <v>28</v>
      </c>
      <c r="N450" s="63">
        <f t="shared" si="3"/>
        <v>12</v>
      </c>
      <c r="O450" s="63">
        <f t="shared" si="4"/>
        <v>19</v>
      </c>
      <c r="P450" s="63">
        <f t="shared" si="5"/>
        <v>20</v>
      </c>
      <c r="Q450" s="64">
        <f t="shared" si="6"/>
        <v>0.7</v>
      </c>
      <c r="R450" s="64">
        <f t="shared" si="7"/>
        <v>0.4871794872</v>
      </c>
      <c r="S450" s="65">
        <f t="shared" si="8"/>
        <v>0.5949367089</v>
      </c>
      <c r="T450" s="65">
        <f t="shared" si="9"/>
        <v>0.5063291139</v>
      </c>
      <c r="U450" s="66">
        <f t="shared" si="10"/>
        <v>0.5833333333</v>
      </c>
      <c r="V450" s="27">
        <f t="shared" si="11"/>
        <v>0.5792417228</v>
      </c>
      <c r="W450" s="27">
        <f t="shared" si="12"/>
        <v>0.4902472764</v>
      </c>
      <c r="X450" s="27">
        <f t="shared" si="13"/>
        <v>-0.7911532768</v>
      </c>
      <c r="Y450" s="27">
        <f t="shared" si="14"/>
        <v>-0.08839710293</v>
      </c>
      <c r="Z450" s="27">
        <f t="shared" si="15"/>
        <v>1.364996285</v>
      </c>
      <c r="AA450" s="27">
        <f t="shared" si="16"/>
        <v>-0.4629633648</v>
      </c>
      <c r="AB450" s="27"/>
    </row>
    <row r="451">
      <c r="A451" s="29">
        <v>6538.0</v>
      </c>
      <c r="B451" s="30">
        <v>2501.0</v>
      </c>
      <c r="C451" s="5">
        <v>17.0</v>
      </c>
      <c r="D451" s="6">
        <v>26.0</v>
      </c>
      <c r="E451" s="7">
        <v>18.0</v>
      </c>
      <c r="F451" s="8">
        <v>50.0</v>
      </c>
      <c r="G451" s="9">
        <v>148.0</v>
      </c>
      <c r="H451" s="10">
        <v>44.0</v>
      </c>
      <c r="I451" s="11">
        <v>39.0</v>
      </c>
      <c r="J451" s="12">
        <v>23.0</v>
      </c>
      <c r="K451" s="61">
        <v>75.0</v>
      </c>
      <c r="L451" s="62">
        <f t="shared" si="1"/>
        <v>50</v>
      </c>
      <c r="M451" s="63">
        <f t="shared" si="2"/>
        <v>50</v>
      </c>
      <c r="N451" s="63">
        <f t="shared" si="3"/>
        <v>39</v>
      </c>
      <c r="O451" s="63">
        <f t="shared" si="4"/>
        <v>44</v>
      </c>
      <c r="P451" s="63">
        <f t="shared" si="5"/>
        <v>58</v>
      </c>
      <c r="Q451" s="64">
        <f t="shared" si="6"/>
        <v>0.5617977528</v>
      </c>
      <c r="R451" s="64">
        <f t="shared" si="7"/>
        <v>0.431372549</v>
      </c>
      <c r="S451" s="65">
        <f t="shared" si="8"/>
        <v>0.4921465969</v>
      </c>
      <c r="T451" s="65">
        <f t="shared" si="9"/>
        <v>0.4659685864</v>
      </c>
      <c r="U451" s="66">
        <f t="shared" si="10"/>
        <v>0.462962963</v>
      </c>
      <c r="V451" s="27">
        <f t="shared" si="11"/>
        <v>0.4679218855</v>
      </c>
      <c r="W451" s="27">
        <f t="shared" si="12"/>
        <v>0.4511686649</v>
      </c>
      <c r="X451" s="27">
        <f t="shared" si="13"/>
        <v>-0.654461873</v>
      </c>
      <c r="Y451" s="27">
        <f t="shared" si="14"/>
        <v>-0.06729541738</v>
      </c>
      <c r="Z451" s="27">
        <f t="shared" si="15"/>
        <v>0.9340688923</v>
      </c>
      <c r="AA451" s="27">
        <f t="shared" si="16"/>
        <v>-0.2620702874</v>
      </c>
      <c r="AB451" s="27"/>
    </row>
    <row r="452">
      <c r="A452" s="29">
        <v>6539.0</v>
      </c>
      <c r="B452" s="30">
        <v>1687.0</v>
      </c>
      <c r="C452" s="5">
        <v>17.0</v>
      </c>
      <c r="D452" s="6">
        <v>19.0</v>
      </c>
      <c r="E452" s="7">
        <v>12.0</v>
      </c>
      <c r="F452" s="8">
        <v>56.0</v>
      </c>
      <c r="G452" s="9">
        <v>100.0</v>
      </c>
      <c r="H452" s="10">
        <v>30.0</v>
      </c>
      <c r="I452" s="11">
        <v>15.0</v>
      </c>
      <c r="J452" s="12">
        <v>17.0</v>
      </c>
      <c r="K452" s="61">
        <v>58.0</v>
      </c>
      <c r="L452" s="62">
        <f t="shared" si="1"/>
        <v>56</v>
      </c>
      <c r="M452" s="63">
        <f t="shared" si="2"/>
        <v>56</v>
      </c>
      <c r="N452" s="63">
        <f t="shared" si="3"/>
        <v>15</v>
      </c>
      <c r="O452" s="63">
        <f t="shared" si="4"/>
        <v>30</v>
      </c>
      <c r="P452" s="63">
        <f t="shared" si="5"/>
        <v>46</v>
      </c>
      <c r="Q452" s="64">
        <f t="shared" si="6"/>
        <v>0.7887323944</v>
      </c>
      <c r="R452" s="64">
        <f t="shared" si="7"/>
        <v>0.3947368421</v>
      </c>
      <c r="S452" s="65">
        <f t="shared" si="8"/>
        <v>0.5850340136</v>
      </c>
      <c r="T452" s="65">
        <f t="shared" si="9"/>
        <v>0.4829931973</v>
      </c>
      <c r="U452" s="66">
        <f t="shared" si="10"/>
        <v>0.5490196078</v>
      </c>
      <c r="V452" s="27">
        <f t="shared" si="11"/>
        <v>0.552966265</v>
      </c>
      <c r="W452" s="27">
        <f t="shared" si="12"/>
        <v>0.4676525464</v>
      </c>
      <c r="X452" s="27">
        <f t="shared" si="13"/>
        <v>-0.7779845655</v>
      </c>
      <c r="Y452" s="27">
        <f t="shared" si="14"/>
        <v>-0.08291946584</v>
      </c>
      <c r="Z452" s="27">
        <f t="shared" si="15"/>
        <v>1.319933858</v>
      </c>
      <c r="AA452" s="27">
        <f t="shared" si="16"/>
        <v>-0.4402280139</v>
      </c>
      <c r="AB452" s="27"/>
    </row>
    <row r="453">
      <c r="A453" s="29">
        <v>6540.0</v>
      </c>
      <c r="B453" s="30">
        <v>2203.0</v>
      </c>
      <c r="C453" s="5">
        <v>17.0</v>
      </c>
      <c r="D453" s="6">
        <v>22.0</v>
      </c>
      <c r="E453" s="7">
        <v>19.0</v>
      </c>
      <c r="F453" s="8">
        <v>93.0</v>
      </c>
      <c r="G453" s="9">
        <v>87.0</v>
      </c>
      <c r="H453" s="10">
        <v>37.0</v>
      </c>
      <c r="I453" s="11">
        <v>31.0</v>
      </c>
      <c r="J453" s="12">
        <v>17.0</v>
      </c>
      <c r="K453" s="61">
        <v>49.0</v>
      </c>
      <c r="L453" s="62">
        <f t="shared" si="1"/>
        <v>94</v>
      </c>
      <c r="M453" s="63">
        <f t="shared" si="2"/>
        <v>93</v>
      </c>
      <c r="N453" s="63">
        <f t="shared" si="3"/>
        <v>31</v>
      </c>
      <c r="O453" s="63">
        <f t="shared" si="4"/>
        <v>37</v>
      </c>
      <c r="P453" s="63">
        <f t="shared" si="5"/>
        <v>53</v>
      </c>
      <c r="Q453" s="64">
        <f t="shared" si="6"/>
        <v>0.75</v>
      </c>
      <c r="R453" s="64">
        <f t="shared" si="7"/>
        <v>0.4111111111</v>
      </c>
      <c r="S453" s="65">
        <f t="shared" si="8"/>
        <v>0.6074766355</v>
      </c>
      <c r="T453" s="65">
        <f t="shared" si="9"/>
        <v>0.5794392523</v>
      </c>
      <c r="U453" s="66">
        <f t="shared" si="10"/>
        <v>0.6369863014</v>
      </c>
      <c r="V453" s="27">
        <f t="shared" si="11"/>
        <v>0.6467103781</v>
      </c>
      <c r="W453" s="27">
        <f t="shared" si="12"/>
        <v>0.5610353177</v>
      </c>
      <c r="X453" s="27">
        <f t="shared" si="13"/>
        <v>-0.8078290071</v>
      </c>
      <c r="Y453" s="27">
        <f t="shared" si="14"/>
        <v>-0.1032932295</v>
      </c>
      <c r="Z453" s="27">
        <f t="shared" si="15"/>
        <v>1.423144812</v>
      </c>
      <c r="AA453" s="27">
        <f t="shared" si="16"/>
        <v>-0.4928594213</v>
      </c>
      <c r="AB453" s="27"/>
    </row>
    <row r="454">
      <c r="A454" s="29">
        <v>6545.0</v>
      </c>
      <c r="B454" s="30">
        <v>1652.0</v>
      </c>
      <c r="C454" s="5">
        <v>22.0</v>
      </c>
      <c r="D454" s="6">
        <v>35.0</v>
      </c>
      <c r="E454" s="7">
        <v>10.0</v>
      </c>
      <c r="F454" s="8">
        <v>35.0</v>
      </c>
      <c r="G454" s="9">
        <v>97.0</v>
      </c>
      <c r="H454" s="10">
        <v>31.0</v>
      </c>
      <c r="I454" s="11">
        <v>8.0</v>
      </c>
      <c r="J454" s="12">
        <v>6.0</v>
      </c>
      <c r="K454" s="61">
        <v>46.0</v>
      </c>
      <c r="L454" s="62">
        <f t="shared" si="1"/>
        <v>35</v>
      </c>
      <c r="M454" s="63">
        <f t="shared" si="2"/>
        <v>35</v>
      </c>
      <c r="N454" s="63">
        <f t="shared" si="3"/>
        <v>8</v>
      </c>
      <c r="O454" s="63">
        <f t="shared" si="4"/>
        <v>31</v>
      </c>
      <c r="P454" s="63">
        <f t="shared" si="5"/>
        <v>38</v>
      </c>
      <c r="Q454" s="64">
        <f t="shared" si="6"/>
        <v>0.8139534884</v>
      </c>
      <c r="R454" s="64">
        <f t="shared" si="7"/>
        <v>0.4492753623</v>
      </c>
      <c r="S454" s="65">
        <f t="shared" si="8"/>
        <v>0.5892857143</v>
      </c>
      <c r="T454" s="65">
        <f t="shared" si="9"/>
        <v>0.3839285714</v>
      </c>
      <c r="U454" s="66">
        <f t="shared" si="10"/>
        <v>0.4794520548</v>
      </c>
      <c r="V454" s="27">
        <f t="shared" si="11"/>
        <v>0.4775092539</v>
      </c>
      <c r="W454" s="27">
        <f t="shared" si="12"/>
        <v>0.3717343745</v>
      </c>
      <c r="X454" s="27">
        <f t="shared" si="13"/>
        <v>-0.7836385231</v>
      </c>
      <c r="Y454" s="27">
        <f t="shared" si="14"/>
        <v>-0.06639122945</v>
      </c>
      <c r="Z454" s="27">
        <f t="shared" si="15"/>
        <v>1.339188656</v>
      </c>
      <c r="AA454" s="27">
        <f t="shared" si="16"/>
        <v>-0.4498959302</v>
      </c>
      <c r="AB454" s="27"/>
    </row>
    <row r="455">
      <c r="A455" s="29">
        <v>6547.0</v>
      </c>
      <c r="B455" s="30">
        <v>2090.0</v>
      </c>
      <c r="C455" s="5">
        <v>12.0</v>
      </c>
      <c r="D455" s="6">
        <v>25.0</v>
      </c>
      <c r="E455" s="7">
        <v>26.0</v>
      </c>
      <c r="F455" s="8">
        <v>33.0</v>
      </c>
      <c r="G455" s="9">
        <v>115.0</v>
      </c>
      <c r="H455" s="10">
        <v>19.0</v>
      </c>
      <c r="I455" s="11">
        <v>19.0</v>
      </c>
      <c r="J455" s="12">
        <v>15.0</v>
      </c>
      <c r="K455" s="61">
        <v>43.0</v>
      </c>
      <c r="L455" s="62">
        <f t="shared" si="1"/>
        <v>33</v>
      </c>
      <c r="M455" s="63">
        <f t="shared" si="2"/>
        <v>33</v>
      </c>
      <c r="N455" s="63">
        <f t="shared" si="3"/>
        <v>19</v>
      </c>
      <c r="O455" s="63">
        <f t="shared" si="4"/>
        <v>19</v>
      </c>
      <c r="P455" s="63">
        <f t="shared" si="5"/>
        <v>53</v>
      </c>
      <c r="Q455" s="64">
        <f t="shared" si="6"/>
        <v>0.6346153846</v>
      </c>
      <c r="R455" s="64">
        <f t="shared" si="7"/>
        <v>0.2638888889</v>
      </c>
      <c r="S455" s="65">
        <f t="shared" si="8"/>
        <v>0.4193548387</v>
      </c>
      <c r="T455" s="65">
        <f t="shared" si="9"/>
        <v>0.4193548387</v>
      </c>
      <c r="U455" s="66">
        <f t="shared" si="10"/>
        <v>0.3837209302</v>
      </c>
      <c r="V455" s="27">
        <f t="shared" si="11"/>
        <v>0.3793360253</v>
      </c>
      <c r="W455" s="27">
        <f t="shared" si="12"/>
        <v>0.4060354458</v>
      </c>
      <c r="X455" s="27">
        <f t="shared" si="13"/>
        <v>-0.5576626049</v>
      </c>
      <c r="Y455" s="27">
        <f t="shared" si="14"/>
        <v>-0.05160570105</v>
      </c>
      <c r="Z455" s="27">
        <f t="shared" si="15"/>
        <v>0.6781929222</v>
      </c>
      <c r="AA455" s="27">
        <f t="shared" si="16"/>
        <v>-0.1621359428</v>
      </c>
      <c r="AB455" s="27"/>
    </row>
    <row r="456">
      <c r="A456" s="29">
        <v>6552.0</v>
      </c>
      <c r="B456" s="30">
        <v>918.0</v>
      </c>
      <c r="C456" s="5">
        <v>7.0</v>
      </c>
      <c r="D456" s="6">
        <v>26.0</v>
      </c>
      <c r="E456" s="7">
        <v>10.0</v>
      </c>
      <c r="F456" s="8">
        <v>30.0</v>
      </c>
      <c r="G456" s="9">
        <v>91.0</v>
      </c>
      <c r="H456" s="10">
        <v>32.0</v>
      </c>
      <c r="I456" s="11">
        <v>8.0</v>
      </c>
      <c r="J456" s="12">
        <v>5.0</v>
      </c>
      <c r="K456" s="61">
        <v>25.0</v>
      </c>
      <c r="L456" s="62">
        <f t="shared" si="1"/>
        <v>30</v>
      </c>
      <c r="M456" s="63">
        <f t="shared" si="2"/>
        <v>30</v>
      </c>
      <c r="N456" s="63">
        <f t="shared" si="3"/>
        <v>8</v>
      </c>
      <c r="O456" s="63">
        <f t="shared" si="4"/>
        <v>32</v>
      </c>
      <c r="P456" s="63">
        <f t="shared" si="5"/>
        <v>22</v>
      </c>
      <c r="Q456" s="64">
        <f t="shared" si="6"/>
        <v>0.7894736842</v>
      </c>
      <c r="R456" s="64">
        <f t="shared" si="7"/>
        <v>0.5925925926</v>
      </c>
      <c r="S456" s="65">
        <f t="shared" si="8"/>
        <v>0.6739130435</v>
      </c>
      <c r="T456" s="65">
        <f t="shared" si="9"/>
        <v>0.4130434783</v>
      </c>
      <c r="U456" s="66">
        <f t="shared" si="10"/>
        <v>0.5769230769</v>
      </c>
      <c r="V456" s="27">
        <f t="shared" si="11"/>
        <v>0.5671329692</v>
      </c>
      <c r="W456" s="27">
        <f t="shared" si="12"/>
        <v>0.3999245445</v>
      </c>
      <c r="X456" s="27">
        <f t="shared" si="13"/>
        <v>-0.8961768617</v>
      </c>
      <c r="Y456" s="27">
        <f t="shared" si="14"/>
        <v>-0.08168343576</v>
      </c>
      <c r="Z456" s="27">
        <f t="shared" si="15"/>
        <v>1.751449664</v>
      </c>
      <c r="AA456" s="27">
        <f t="shared" si="16"/>
        <v>-0.6728928481</v>
      </c>
      <c r="AB456" s="27"/>
    </row>
    <row r="457">
      <c r="A457" s="29">
        <v>6600.0</v>
      </c>
      <c r="B457" s="30">
        <v>1776.0</v>
      </c>
      <c r="C457" s="5">
        <v>11.0</v>
      </c>
      <c r="D457" s="6">
        <v>18.0</v>
      </c>
      <c r="E457" s="7">
        <v>22.0</v>
      </c>
      <c r="F457" s="8">
        <v>39.0</v>
      </c>
      <c r="G457" s="9">
        <v>184.0</v>
      </c>
      <c r="H457" s="10">
        <v>45.0</v>
      </c>
      <c r="I457" s="11">
        <v>11.0</v>
      </c>
      <c r="J457" s="12">
        <v>9.0</v>
      </c>
      <c r="K457" s="61">
        <v>54.0</v>
      </c>
      <c r="L457" s="62">
        <f t="shared" si="1"/>
        <v>39</v>
      </c>
      <c r="M457" s="63">
        <f t="shared" si="2"/>
        <v>39</v>
      </c>
      <c r="N457" s="63">
        <f t="shared" si="3"/>
        <v>11</v>
      </c>
      <c r="O457" s="63">
        <f t="shared" si="4"/>
        <v>45</v>
      </c>
      <c r="P457" s="63">
        <f t="shared" si="5"/>
        <v>42</v>
      </c>
      <c r="Q457" s="64">
        <f t="shared" si="6"/>
        <v>0.78</v>
      </c>
      <c r="R457" s="64">
        <f t="shared" si="7"/>
        <v>0.5172413793</v>
      </c>
      <c r="S457" s="65">
        <f t="shared" si="8"/>
        <v>0.6131386861</v>
      </c>
      <c r="T457" s="65">
        <f t="shared" si="9"/>
        <v>0.3649635036</v>
      </c>
      <c r="U457" s="66">
        <f t="shared" si="10"/>
        <v>0.4814814815</v>
      </c>
      <c r="V457" s="27">
        <f t="shared" si="11"/>
        <v>0.4818868902</v>
      </c>
      <c r="W457" s="27">
        <f t="shared" si="12"/>
        <v>0.3533716682</v>
      </c>
      <c r="X457" s="27">
        <f t="shared" si="13"/>
        <v>-0.8153584633</v>
      </c>
      <c r="Y457" s="27">
        <f t="shared" si="14"/>
        <v>-0.06566629621</v>
      </c>
      <c r="Z457" s="27">
        <f t="shared" si="15"/>
        <v>1.449797591</v>
      </c>
      <c r="AA457" s="27">
        <f t="shared" si="16"/>
        <v>-0.506769516</v>
      </c>
      <c r="AB457" s="27"/>
    </row>
    <row r="458">
      <c r="A458" s="29">
        <v>6609.0</v>
      </c>
      <c r="B458" s="30">
        <v>3046.0</v>
      </c>
      <c r="C458" s="5">
        <v>20.0</v>
      </c>
      <c r="D458" s="6">
        <v>22.0</v>
      </c>
      <c r="E458" s="7">
        <v>19.0</v>
      </c>
      <c r="F458" s="8">
        <v>55.0</v>
      </c>
      <c r="G458" s="9">
        <v>134.0</v>
      </c>
      <c r="H458" s="10">
        <v>38.0</v>
      </c>
      <c r="I458" s="11">
        <v>16.0</v>
      </c>
      <c r="J458" s="12">
        <v>18.0</v>
      </c>
      <c r="K458" s="61">
        <v>69.0</v>
      </c>
      <c r="L458" s="62">
        <f t="shared" si="1"/>
        <v>55</v>
      </c>
      <c r="M458" s="63">
        <f t="shared" si="2"/>
        <v>55</v>
      </c>
      <c r="N458" s="63">
        <f t="shared" si="3"/>
        <v>16</v>
      </c>
      <c r="O458" s="63">
        <f t="shared" si="4"/>
        <v>38</v>
      </c>
      <c r="P458" s="63">
        <f t="shared" si="5"/>
        <v>57</v>
      </c>
      <c r="Q458" s="64">
        <f t="shared" si="6"/>
        <v>0.7746478873</v>
      </c>
      <c r="R458" s="64">
        <f t="shared" si="7"/>
        <v>0.4</v>
      </c>
      <c r="S458" s="65">
        <f t="shared" si="8"/>
        <v>0.5602409639</v>
      </c>
      <c r="T458" s="65">
        <f t="shared" si="9"/>
        <v>0.4277108434</v>
      </c>
      <c r="U458" s="66">
        <f t="shared" si="10"/>
        <v>0.4910714286</v>
      </c>
      <c r="V458" s="27">
        <f t="shared" si="11"/>
        <v>0.4891391522</v>
      </c>
      <c r="W458" s="27">
        <f t="shared" si="12"/>
        <v>0.4141260502</v>
      </c>
      <c r="X458" s="27">
        <f t="shared" si="13"/>
        <v>-0.7450144995</v>
      </c>
      <c r="Y458" s="27">
        <f t="shared" si="14"/>
        <v>-0.07031686282</v>
      </c>
      <c r="Z458" s="27">
        <f t="shared" si="15"/>
        <v>1.210429939</v>
      </c>
      <c r="AA458" s="27">
        <f t="shared" si="16"/>
        <v>-0.3865973809</v>
      </c>
      <c r="AB458" s="27"/>
    </row>
    <row r="459">
      <c r="A459" s="29">
        <v>6610.0</v>
      </c>
      <c r="B459" s="30">
        <v>2673.0</v>
      </c>
      <c r="C459" s="5">
        <v>14.0</v>
      </c>
      <c r="D459" s="6">
        <v>55.0</v>
      </c>
      <c r="E459" s="7">
        <v>16.0</v>
      </c>
      <c r="F459" s="8">
        <v>60.0</v>
      </c>
      <c r="G459" s="9">
        <v>214.0</v>
      </c>
      <c r="H459" s="10">
        <v>62.0</v>
      </c>
      <c r="I459" s="11">
        <v>33.0</v>
      </c>
      <c r="J459" s="12">
        <v>27.0</v>
      </c>
      <c r="K459" s="61">
        <v>96.0</v>
      </c>
      <c r="L459" s="62">
        <f t="shared" si="1"/>
        <v>60</v>
      </c>
      <c r="M459" s="63">
        <f t="shared" si="2"/>
        <v>60</v>
      </c>
      <c r="N459" s="63">
        <f t="shared" si="3"/>
        <v>33</v>
      </c>
      <c r="O459" s="63">
        <f t="shared" si="4"/>
        <v>62</v>
      </c>
      <c r="P459" s="63">
        <f t="shared" si="5"/>
        <v>57</v>
      </c>
      <c r="Q459" s="64">
        <f t="shared" si="6"/>
        <v>0.6451612903</v>
      </c>
      <c r="R459" s="64">
        <f t="shared" si="7"/>
        <v>0.5210084034</v>
      </c>
      <c r="S459" s="65">
        <f t="shared" si="8"/>
        <v>0.5754716981</v>
      </c>
      <c r="T459" s="65">
        <f t="shared" si="9"/>
        <v>0.4386792453</v>
      </c>
      <c r="U459" s="66">
        <f t="shared" si="10"/>
        <v>0.5128205128</v>
      </c>
      <c r="V459" s="27">
        <f t="shared" si="11"/>
        <v>0.5100543863</v>
      </c>
      <c r="W459" s="27">
        <f t="shared" si="12"/>
        <v>0.4247460778</v>
      </c>
      <c r="X459" s="27">
        <f t="shared" si="13"/>
        <v>-0.7652684948</v>
      </c>
      <c r="Y459" s="27">
        <f t="shared" si="14"/>
        <v>-0.07408075889</v>
      </c>
      <c r="Z459" s="27">
        <f t="shared" si="15"/>
        <v>1.277138143</v>
      </c>
      <c r="AA459" s="27">
        <f t="shared" si="16"/>
        <v>-0.4189924865</v>
      </c>
      <c r="AB459" s="27"/>
    </row>
    <row r="460">
      <c r="A460" s="29">
        <v>6625.0</v>
      </c>
      <c r="B460" s="30">
        <v>1843.0</v>
      </c>
      <c r="C460" s="5">
        <v>28.0</v>
      </c>
      <c r="D460" s="6">
        <v>19.0</v>
      </c>
      <c r="E460" s="7">
        <v>12.0</v>
      </c>
      <c r="F460" s="8">
        <v>87.0</v>
      </c>
      <c r="G460" s="9">
        <v>136.0</v>
      </c>
      <c r="H460" s="10">
        <v>60.0</v>
      </c>
      <c r="I460" s="11">
        <v>24.0</v>
      </c>
      <c r="J460" s="12">
        <v>19.0</v>
      </c>
      <c r="K460" s="61">
        <v>54.0</v>
      </c>
      <c r="L460" s="62">
        <f t="shared" si="1"/>
        <v>87</v>
      </c>
      <c r="M460" s="63">
        <f t="shared" si="2"/>
        <v>87</v>
      </c>
      <c r="N460" s="63">
        <f t="shared" si="3"/>
        <v>24</v>
      </c>
      <c r="O460" s="63">
        <f t="shared" si="4"/>
        <v>60</v>
      </c>
      <c r="P460" s="63">
        <f t="shared" si="5"/>
        <v>59</v>
      </c>
      <c r="Q460" s="64">
        <f t="shared" si="6"/>
        <v>0.7837837838</v>
      </c>
      <c r="R460" s="64">
        <f t="shared" si="7"/>
        <v>0.5042016807</v>
      </c>
      <c r="S460" s="65">
        <f t="shared" si="8"/>
        <v>0.6391304348</v>
      </c>
      <c r="T460" s="65">
        <f t="shared" si="9"/>
        <v>0.4826086957</v>
      </c>
      <c r="U460" s="66">
        <f t="shared" si="10"/>
        <v>0.595890411</v>
      </c>
      <c r="V460" s="27">
        <f t="shared" si="11"/>
        <v>0.5946874345</v>
      </c>
      <c r="W460" s="27">
        <f t="shared" si="12"/>
        <v>0.4672802572</v>
      </c>
      <c r="X460" s="27">
        <f t="shared" si="13"/>
        <v>-0.849922572</v>
      </c>
      <c r="Y460" s="27">
        <f t="shared" si="14"/>
        <v>-0.09051467717</v>
      </c>
      <c r="Z460" s="27">
        <f t="shared" si="15"/>
        <v>1.575320532</v>
      </c>
      <c r="AA460" s="27">
        <f t="shared" si="16"/>
        <v>-0.5739880121</v>
      </c>
      <c r="AB460" s="27"/>
    </row>
    <row r="461">
      <c r="A461" s="29">
        <v>6632.0</v>
      </c>
      <c r="B461" s="30">
        <v>1203.0</v>
      </c>
      <c r="C461" s="5">
        <v>12.0</v>
      </c>
      <c r="D461" s="6">
        <v>28.0</v>
      </c>
      <c r="E461" s="7">
        <v>17.0</v>
      </c>
      <c r="F461" s="8">
        <v>43.0</v>
      </c>
      <c r="G461" s="9">
        <v>97.0</v>
      </c>
      <c r="H461" s="10">
        <v>39.0</v>
      </c>
      <c r="I461" s="11">
        <v>18.0</v>
      </c>
      <c r="J461" s="12">
        <v>8.0</v>
      </c>
      <c r="K461" s="61">
        <v>40.0</v>
      </c>
      <c r="L461" s="62">
        <f t="shared" si="1"/>
        <v>43</v>
      </c>
      <c r="M461" s="63">
        <f t="shared" si="2"/>
        <v>43</v>
      </c>
      <c r="N461" s="63">
        <f t="shared" si="3"/>
        <v>18</v>
      </c>
      <c r="O461" s="63">
        <f t="shared" si="4"/>
        <v>39</v>
      </c>
      <c r="P461" s="63">
        <f t="shared" si="5"/>
        <v>37</v>
      </c>
      <c r="Q461" s="64">
        <f t="shared" si="6"/>
        <v>0.7049180328</v>
      </c>
      <c r="R461" s="64">
        <f t="shared" si="7"/>
        <v>0.5131578947</v>
      </c>
      <c r="S461" s="65">
        <f t="shared" si="8"/>
        <v>0.598540146</v>
      </c>
      <c r="T461" s="65">
        <f t="shared" si="9"/>
        <v>0.4452554745</v>
      </c>
      <c r="U461" s="66">
        <f t="shared" si="10"/>
        <v>0.5375</v>
      </c>
      <c r="V461" s="27">
        <f t="shared" si="11"/>
        <v>0.5336295283</v>
      </c>
      <c r="W461" s="27">
        <f t="shared" si="12"/>
        <v>0.4311134352</v>
      </c>
      <c r="X461" s="27">
        <f t="shared" si="13"/>
        <v>-0.7959451665</v>
      </c>
      <c r="Y461" s="27">
        <f t="shared" si="14"/>
        <v>-0.07820543182</v>
      </c>
      <c r="Z461" s="27">
        <f t="shared" si="15"/>
        <v>1.381581492</v>
      </c>
      <c r="AA461" s="27">
        <f t="shared" si="16"/>
        <v>-0.4714267062</v>
      </c>
      <c r="AB461" s="27"/>
    </row>
    <row r="462">
      <c r="A462" s="29">
        <v>6648.0</v>
      </c>
      <c r="B462" s="30">
        <v>3398.0</v>
      </c>
      <c r="C462" s="5">
        <v>35.0</v>
      </c>
      <c r="D462" s="6">
        <v>39.0</v>
      </c>
      <c r="E462" s="7">
        <v>32.0</v>
      </c>
      <c r="F462" s="8">
        <v>39.0</v>
      </c>
      <c r="G462" s="9">
        <v>161.0</v>
      </c>
      <c r="H462" s="10">
        <v>62.0</v>
      </c>
      <c r="I462" s="11">
        <v>31.0</v>
      </c>
      <c r="J462" s="12">
        <v>21.0</v>
      </c>
      <c r="K462" s="61">
        <v>70.0</v>
      </c>
      <c r="L462" s="62">
        <f t="shared" si="1"/>
        <v>40</v>
      </c>
      <c r="M462" s="63">
        <f t="shared" si="2"/>
        <v>39</v>
      </c>
      <c r="N462" s="63">
        <f t="shared" si="3"/>
        <v>31</v>
      </c>
      <c r="O462" s="63">
        <f t="shared" si="4"/>
        <v>62</v>
      </c>
      <c r="P462" s="63">
        <f t="shared" si="5"/>
        <v>88</v>
      </c>
      <c r="Q462" s="64">
        <f t="shared" si="6"/>
        <v>0.5571428571</v>
      </c>
      <c r="R462" s="64">
        <f t="shared" si="7"/>
        <v>0.4133333333</v>
      </c>
      <c r="S462" s="65">
        <f t="shared" si="8"/>
        <v>0.4590909091</v>
      </c>
      <c r="T462" s="65">
        <f t="shared" si="9"/>
        <v>0.3181818182</v>
      </c>
      <c r="U462" s="66">
        <f t="shared" si="10"/>
        <v>0.3070866142</v>
      </c>
      <c r="V462" s="27">
        <f t="shared" si="11"/>
        <v>0.321294111</v>
      </c>
      <c r="W462" s="27">
        <f t="shared" si="12"/>
        <v>0.3080758453</v>
      </c>
      <c r="X462" s="27">
        <f t="shared" si="13"/>
        <v>-0.6105040615</v>
      </c>
      <c r="Y462" s="27">
        <f t="shared" si="14"/>
        <v>-0.04286555168</v>
      </c>
      <c r="Z462" s="27">
        <f t="shared" si="15"/>
        <v>0.8128067883</v>
      </c>
      <c r="AA462" s="27">
        <f t="shared" si="16"/>
        <v>-0.2127308154</v>
      </c>
      <c r="AB462" s="27"/>
    </row>
    <row r="463">
      <c r="A463" s="29">
        <v>6652.0</v>
      </c>
      <c r="B463" s="30">
        <v>2057.0</v>
      </c>
      <c r="C463" s="5">
        <v>16.0</v>
      </c>
      <c r="D463" s="6">
        <v>31.0</v>
      </c>
      <c r="E463" s="7">
        <v>18.0</v>
      </c>
      <c r="F463" s="8">
        <v>64.0</v>
      </c>
      <c r="G463" s="9">
        <v>194.0</v>
      </c>
      <c r="H463" s="10">
        <v>39.0</v>
      </c>
      <c r="I463" s="11">
        <v>14.0</v>
      </c>
      <c r="J463" s="12">
        <v>19.0</v>
      </c>
      <c r="K463" s="61">
        <v>89.0</v>
      </c>
      <c r="L463" s="62">
        <f t="shared" si="1"/>
        <v>64</v>
      </c>
      <c r="M463" s="63">
        <f t="shared" si="2"/>
        <v>64</v>
      </c>
      <c r="N463" s="63">
        <f t="shared" si="3"/>
        <v>14</v>
      </c>
      <c r="O463" s="63">
        <f t="shared" si="4"/>
        <v>39</v>
      </c>
      <c r="P463" s="63">
        <f t="shared" si="5"/>
        <v>53</v>
      </c>
      <c r="Q463" s="64">
        <f t="shared" si="6"/>
        <v>0.8205128205</v>
      </c>
      <c r="R463" s="64">
        <f t="shared" si="7"/>
        <v>0.4239130435</v>
      </c>
      <c r="S463" s="65">
        <f t="shared" si="8"/>
        <v>0.6058823529</v>
      </c>
      <c r="T463" s="65">
        <f t="shared" si="9"/>
        <v>0.4588235294</v>
      </c>
      <c r="U463" s="66">
        <f t="shared" si="10"/>
        <v>0.547008547</v>
      </c>
      <c r="V463" s="27">
        <f t="shared" si="11"/>
        <v>0.5501719727</v>
      </c>
      <c r="W463" s="27">
        <f t="shared" si="12"/>
        <v>0.4442505466</v>
      </c>
      <c r="X463" s="27">
        <f t="shared" si="13"/>
        <v>-0.8057089128</v>
      </c>
      <c r="Y463" s="27">
        <f t="shared" si="14"/>
        <v>-0.08157711644</v>
      </c>
      <c r="Z463" s="27">
        <f t="shared" si="15"/>
        <v>1.415684714</v>
      </c>
      <c r="AA463" s="27">
        <f t="shared" si="16"/>
        <v>-0.4889891647</v>
      </c>
      <c r="AB463" s="27"/>
    </row>
    <row r="464">
      <c r="A464" s="29">
        <v>6656.0</v>
      </c>
      <c r="B464" s="30">
        <v>1361.0</v>
      </c>
      <c r="C464" s="5">
        <v>15.0</v>
      </c>
      <c r="D464" s="6">
        <v>18.0</v>
      </c>
      <c r="E464" s="7">
        <v>16.0</v>
      </c>
      <c r="F464" s="8">
        <v>27.0</v>
      </c>
      <c r="G464" s="9">
        <v>103.0</v>
      </c>
      <c r="H464" s="10">
        <v>18.0</v>
      </c>
      <c r="I464" s="11">
        <v>7.0</v>
      </c>
      <c r="J464" s="12">
        <v>15.0</v>
      </c>
      <c r="K464" s="61">
        <v>49.0</v>
      </c>
      <c r="L464" s="62">
        <f t="shared" si="1"/>
        <v>26</v>
      </c>
      <c r="M464" s="63">
        <f t="shared" si="2"/>
        <v>27</v>
      </c>
      <c r="N464" s="63">
        <f t="shared" si="3"/>
        <v>7</v>
      </c>
      <c r="O464" s="63">
        <f t="shared" si="4"/>
        <v>18</v>
      </c>
      <c r="P464" s="63">
        <f t="shared" si="5"/>
        <v>46</v>
      </c>
      <c r="Q464" s="64">
        <f t="shared" si="6"/>
        <v>0.7941176471</v>
      </c>
      <c r="R464" s="64">
        <f t="shared" si="7"/>
        <v>0.28125</v>
      </c>
      <c r="S464" s="65">
        <f t="shared" si="8"/>
        <v>0.4591836735</v>
      </c>
      <c r="T464" s="65">
        <f t="shared" si="9"/>
        <v>0.3469387755</v>
      </c>
      <c r="U464" s="66">
        <f t="shared" si="10"/>
        <v>0.3698630137</v>
      </c>
      <c r="V464" s="27">
        <f t="shared" si="11"/>
        <v>0.3453302776</v>
      </c>
      <c r="W464" s="27">
        <f t="shared" si="12"/>
        <v>0.3359194348</v>
      </c>
      <c r="X464" s="27">
        <f t="shared" si="13"/>
        <v>-0.6106274206</v>
      </c>
      <c r="Y464" s="27">
        <f t="shared" si="14"/>
        <v>-0.04674914202</v>
      </c>
      <c r="Z464" s="27">
        <f t="shared" si="15"/>
        <v>0.8131352946</v>
      </c>
      <c r="AA464" s="27">
        <f t="shared" si="16"/>
        <v>-0.2128597953</v>
      </c>
      <c r="AB464" s="27"/>
    </row>
    <row r="465">
      <c r="A465" s="29">
        <v>6657.0</v>
      </c>
      <c r="B465" s="30">
        <v>1675.0</v>
      </c>
      <c r="C465" s="5">
        <v>15.0</v>
      </c>
      <c r="D465" s="6">
        <v>22.0</v>
      </c>
      <c r="E465" s="7">
        <v>19.0</v>
      </c>
      <c r="F465" s="8">
        <v>30.0</v>
      </c>
      <c r="G465" s="9">
        <v>82.0</v>
      </c>
      <c r="H465" s="10">
        <v>14.0</v>
      </c>
      <c r="I465" s="11">
        <v>19.0</v>
      </c>
      <c r="J465" s="12">
        <v>8.0</v>
      </c>
      <c r="K465" s="61">
        <v>33.0</v>
      </c>
      <c r="L465" s="62">
        <f t="shared" si="1"/>
        <v>30</v>
      </c>
      <c r="M465" s="63">
        <f t="shared" si="2"/>
        <v>30</v>
      </c>
      <c r="N465" s="63">
        <f t="shared" si="3"/>
        <v>19</v>
      </c>
      <c r="O465" s="63">
        <f t="shared" si="4"/>
        <v>14</v>
      </c>
      <c r="P465" s="63">
        <f t="shared" si="5"/>
        <v>42</v>
      </c>
      <c r="Q465" s="64">
        <f t="shared" si="6"/>
        <v>0.612244898</v>
      </c>
      <c r="R465" s="64">
        <f t="shared" si="7"/>
        <v>0.25</v>
      </c>
      <c r="S465" s="65">
        <f t="shared" si="8"/>
        <v>0.419047619</v>
      </c>
      <c r="T465" s="65">
        <f t="shared" si="9"/>
        <v>0.4666666667</v>
      </c>
      <c r="U465" s="66">
        <f t="shared" si="10"/>
        <v>0.4166666667</v>
      </c>
      <c r="V465" s="27">
        <f t="shared" si="11"/>
        <v>0.4191363431</v>
      </c>
      <c r="W465" s="27">
        <f t="shared" si="12"/>
        <v>0.451844573</v>
      </c>
      <c r="X465" s="27">
        <f t="shared" si="13"/>
        <v>-0.5572540608</v>
      </c>
      <c r="Y465" s="27">
        <f t="shared" si="14"/>
        <v>-0.057385811</v>
      </c>
      <c r="Z465" s="27">
        <f t="shared" si="15"/>
        <v>0.6771995969</v>
      </c>
      <c r="AA465" s="27">
        <f t="shared" si="16"/>
        <v>-0.1617798611</v>
      </c>
      <c r="AB465" s="27"/>
    </row>
    <row r="466">
      <c r="A466" s="29">
        <v>6658.0</v>
      </c>
      <c r="B466" s="30">
        <v>2677.0</v>
      </c>
      <c r="C466" s="5">
        <v>20.0</v>
      </c>
      <c r="D466" s="6">
        <v>41.0</v>
      </c>
      <c r="E466" s="7">
        <v>23.0</v>
      </c>
      <c r="F466" s="8">
        <v>64.0</v>
      </c>
      <c r="G466" s="9">
        <v>189.0</v>
      </c>
      <c r="H466" s="10">
        <v>38.0</v>
      </c>
      <c r="I466" s="11">
        <v>14.0</v>
      </c>
      <c r="J466" s="12">
        <v>11.0</v>
      </c>
      <c r="K466" s="61">
        <v>79.0</v>
      </c>
      <c r="L466" s="62">
        <f t="shared" si="1"/>
        <v>64</v>
      </c>
      <c r="M466" s="63">
        <f t="shared" si="2"/>
        <v>64</v>
      </c>
      <c r="N466" s="63">
        <f t="shared" si="3"/>
        <v>14</v>
      </c>
      <c r="O466" s="63">
        <f t="shared" si="4"/>
        <v>38</v>
      </c>
      <c r="P466" s="63">
        <f t="shared" si="5"/>
        <v>54</v>
      </c>
      <c r="Q466" s="64">
        <f t="shared" si="6"/>
        <v>0.8205128205</v>
      </c>
      <c r="R466" s="64">
        <f t="shared" si="7"/>
        <v>0.4130434783</v>
      </c>
      <c r="S466" s="65">
        <f t="shared" si="8"/>
        <v>0.6</v>
      </c>
      <c r="T466" s="65">
        <f t="shared" si="9"/>
        <v>0.4588235294</v>
      </c>
      <c r="U466" s="66">
        <f t="shared" si="10"/>
        <v>0.5423728814</v>
      </c>
      <c r="V466" s="27">
        <f t="shared" si="11"/>
        <v>0.5455353931</v>
      </c>
      <c r="W466" s="27">
        <f t="shared" si="12"/>
        <v>0.4442505466</v>
      </c>
      <c r="X466" s="27">
        <f t="shared" si="13"/>
        <v>-0.7978864962</v>
      </c>
      <c r="Y466" s="27">
        <f t="shared" si="14"/>
        <v>-0.0807851056</v>
      </c>
      <c r="Z466" s="27">
        <f t="shared" si="15"/>
        <v>1.388329132</v>
      </c>
      <c r="AA466" s="27">
        <f t="shared" si="16"/>
        <v>-0.4748845901</v>
      </c>
      <c r="AB466" s="27"/>
    </row>
    <row r="467">
      <c r="A467" s="29">
        <v>6666.0</v>
      </c>
      <c r="B467" s="30">
        <v>3147.0</v>
      </c>
      <c r="C467" s="5">
        <v>63.0</v>
      </c>
      <c r="D467" s="6">
        <v>30.0</v>
      </c>
      <c r="E467" s="7">
        <v>38.0</v>
      </c>
      <c r="F467" s="8">
        <v>123.0</v>
      </c>
      <c r="G467" s="9">
        <v>139.0</v>
      </c>
      <c r="H467" s="10">
        <v>62.0</v>
      </c>
      <c r="I467" s="11">
        <v>39.0</v>
      </c>
      <c r="J467" s="12">
        <v>26.0</v>
      </c>
      <c r="K467" s="61">
        <v>61.0</v>
      </c>
      <c r="L467" s="62">
        <f t="shared" si="1"/>
        <v>123</v>
      </c>
      <c r="M467" s="63">
        <f t="shared" si="2"/>
        <v>123</v>
      </c>
      <c r="N467" s="63">
        <f t="shared" si="3"/>
        <v>39</v>
      </c>
      <c r="O467" s="63">
        <f t="shared" si="4"/>
        <v>62</v>
      </c>
      <c r="P467" s="63">
        <f t="shared" si="5"/>
        <v>127</v>
      </c>
      <c r="Q467" s="64">
        <f t="shared" si="6"/>
        <v>0.7592592593</v>
      </c>
      <c r="R467" s="64">
        <f t="shared" si="7"/>
        <v>0.328042328</v>
      </c>
      <c r="S467" s="65">
        <f t="shared" si="8"/>
        <v>0.5270655271</v>
      </c>
      <c r="T467" s="65">
        <f t="shared" si="9"/>
        <v>0.4615384615</v>
      </c>
      <c r="U467" s="66">
        <f t="shared" si="10"/>
        <v>0.492</v>
      </c>
      <c r="V467" s="27">
        <f t="shared" si="11"/>
        <v>0.4905232687</v>
      </c>
      <c r="W467" s="27">
        <f t="shared" si="12"/>
        <v>0.4468792481</v>
      </c>
      <c r="X467" s="27">
        <f t="shared" si="13"/>
        <v>-0.7008974444</v>
      </c>
      <c r="Y467" s="27">
        <f t="shared" si="14"/>
        <v>-0.07138498545</v>
      </c>
      <c r="Z467" s="27">
        <f t="shared" si="15"/>
        <v>1.07131987</v>
      </c>
      <c r="AA467" s="27">
        <f t="shared" si="16"/>
        <v>-0.3219053256</v>
      </c>
      <c r="AB467" s="27"/>
    </row>
    <row r="468">
      <c r="A468" s="29">
        <v>6675.0</v>
      </c>
      <c r="B468" s="30">
        <v>1609.0</v>
      </c>
      <c r="C468" s="5">
        <v>13.0</v>
      </c>
      <c r="D468" s="6">
        <v>23.0</v>
      </c>
      <c r="E468" s="7">
        <v>17.0</v>
      </c>
      <c r="F468" s="8">
        <v>69.0</v>
      </c>
      <c r="G468" s="9">
        <v>105.0</v>
      </c>
      <c r="H468" s="10">
        <v>48.0</v>
      </c>
      <c r="I468" s="11">
        <v>34.0</v>
      </c>
      <c r="J468" s="12">
        <v>16.0</v>
      </c>
      <c r="K468" s="61">
        <v>53.0</v>
      </c>
      <c r="L468" s="62">
        <f t="shared" si="1"/>
        <v>69</v>
      </c>
      <c r="M468" s="63">
        <f t="shared" si="2"/>
        <v>69</v>
      </c>
      <c r="N468" s="63">
        <f t="shared" si="3"/>
        <v>34</v>
      </c>
      <c r="O468" s="63">
        <f t="shared" si="4"/>
        <v>48</v>
      </c>
      <c r="P468" s="63">
        <f t="shared" si="5"/>
        <v>46</v>
      </c>
      <c r="Q468" s="64">
        <f t="shared" si="6"/>
        <v>0.6699029126</v>
      </c>
      <c r="R468" s="64">
        <f t="shared" si="7"/>
        <v>0.5106382979</v>
      </c>
      <c r="S468" s="65">
        <f t="shared" si="8"/>
        <v>0.5939086294</v>
      </c>
      <c r="T468" s="65">
        <f t="shared" si="9"/>
        <v>0.5228426396</v>
      </c>
      <c r="U468" s="66">
        <f t="shared" si="10"/>
        <v>0.6</v>
      </c>
      <c r="V468" s="27">
        <f t="shared" si="11"/>
        <v>0.5915550787</v>
      </c>
      <c r="W468" s="27">
        <f t="shared" si="12"/>
        <v>0.5062363055</v>
      </c>
      <c r="X468" s="27">
        <f t="shared" si="13"/>
        <v>-0.7897861257</v>
      </c>
      <c r="Y468" s="27">
        <f t="shared" si="14"/>
        <v>-0.09112236846</v>
      </c>
      <c r="Z468" s="27">
        <f t="shared" si="15"/>
        <v>1.360282802</v>
      </c>
      <c r="AA468" s="27">
        <f t="shared" si="16"/>
        <v>-0.4605674406</v>
      </c>
      <c r="AB468" s="27"/>
    </row>
    <row r="469">
      <c r="A469" s="29">
        <v>6681.0</v>
      </c>
      <c r="B469" s="30">
        <v>954.0</v>
      </c>
      <c r="C469" s="5">
        <v>8.0</v>
      </c>
      <c r="D469" s="6">
        <v>20.0</v>
      </c>
      <c r="E469" s="7">
        <v>20.0</v>
      </c>
      <c r="F469" s="8">
        <v>52.0</v>
      </c>
      <c r="G469" s="9">
        <v>90.0</v>
      </c>
      <c r="H469" s="10">
        <v>44.0</v>
      </c>
      <c r="I469" s="11">
        <v>19.0</v>
      </c>
      <c r="J469" s="12">
        <v>13.0</v>
      </c>
      <c r="K469" s="61">
        <v>37.0</v>
      </c>
      <c r="L469" s="62">
        <f t="shared" si="1"/>
        <v>52</v>
      </c>
      <c r="M469" s="63">
        <f t="shared" si="2"/>
        <v>52</v>
      </c>
      <c r="N469" s="63">
        <f t="shared" si="3"/>
        <v>19</v>
      </c>
      <c r="O469" s="63">
        <f t="shared" si="4"/>
        <v>44</v>
      </c>
      <c r="P469" s="63">
        <f t="shared" si="5"/>
        <v>41</v>
      </c>
      <c r="Q469" s="64">
        <f t="shared" si="6"/>
        <v>0.7323943662</v>
      </c>
      <c r="R469" s="64">
        <f t="shared" si="7"/>
        <v>0.5176470588</v>
      </c>
      <c r="S469" s="65">
        <f t="shared" si="8"/>
        <v>0.6153846154</v>
      </c>
      <c r="T469" s="65">
        <f t="shared" si="9"/>
        <v>0.4551282051</v>
      </c>
      <c r="U469" s="66">
        <f t="shared" si="10"/>
        <v>0.5591397849</v>
      </c>
      <c r="V469" s="27">
        <f t="shared" si="11"/>
        <v>0.5547296106</v>
      </c>
      <c r="W469" s="27">
        <f t="shared" si="12"/>
        <v>0.4406725918</v>
      </c>
      <c r="X469" s="27">
        <f t="shared" si="13"/>
        <v>-0.8183451243</v>
      </c>
      <c r="Y469" s="27">
        <f t="shared" si="14"/>
        <v>-0.08218919946</v>
      </c>
      <c r="Z469" s="27">
        <f t="shared" si="15"/>
        <v>1.460438272</v>
      </c>
      <c r="AA469" s="27">
        <f t="shared" si="16"/>
        <v>-0.5123588356</v>
      </c>
      <c r="AB469" s="27"/>
    </row>
    <row r="470">
      <c r="A470" s="29">
        <v>6693.0</v>
      </c>
      <c r="B470" s="30">
        <v>2717.0</v>
      </c>
      <c r="C470" s="5">
        <v>21.0</v>
      </c>
      <c r="D470" s="6">
        <v>50.0</v>
      </c>
      <c r="E470" s="7">
        <v>29.0</v>
      </c>
      <c r="F470" s="8">
        <v>67.0</v>
      </c>
      <c r="G470" s="9">
        <v>145.0</v>
      </c>
      <c r="H470" s="10">
        <v>46.0</v>
      </c>
      <c r="I470" s="11">
        <v>32.0</v>
      </c>
      <c r="J470" s="12">
        <v>23.0</v>
      </c>
      <c r="K470" s="61">
        <v>85.0</v>
      </c>
      <c r="L470" s="62">
        <f t="shared" si="1"/>
        <v>67</v>
      </c>
      <c r="M470" s="63">
        <f t="shared" si="2"/>
        <v>67</v>
      </c>
      <c r="N470" s="63">
        <f t="shared" si="3"/>
        <v>32</v>
      </c>
      <c r="O470" s="63">
        <f t="shared" si="4"/>
        <v>46</v>
      </c>
      <c r="P470" s="63">
        <f t="shared" si="5"/>
        <v>73</v>
      </c>
      <c r="Q470" s="64">
        <f t="shared" si="6"/>
        <v>0.6767676768</v>
      </c>
      <c r="R470" s="64">
        <f t="shared" si="7"/>
        <v>0.3865546218</v>
      </c>
      <c r="S470" s="65">
        <f t="shared" si="8"/>
        <v>0.5183486239</v>
      </c>
      <c r="T470" s="65">
        <f t="shared" si="9"/>
        <v>0.4541284404</v>
      </c>
      <c r="U470" s="66">
        <f t="shared" si="10"/>
        <v>0.4785714286</v>
      </c>
      <c r="V470" s="27">
        <f t="shared" si="11"/>
        <v>0.4778138941</v>
      </c>
      <c r="W470" s="27">
        <f t="shared" si="12"/>
        <v>0.4397045812</v>
      </c>
      <c r="X470" s="27">
        <f t="shared" si="13"/>
        <v>-0.6893056122</v>
      </c>
      <c r="Y470" s="27">
        <f t="shared" si="14"/>
        <v>-0.06907724625</v>
      </c>
      <c r="Z470" s="27">
        <f t="shared" si="15"/>
        <v>1.036176732</v>
      </c>
      <c r="AA470" s="27">
        <f t="shared" si="16"/>
        <v>-0.3061964671</v>
      </c>
      <c r="AB470" s="27"/>
    </row>
    <row r="471">
      <c r="A471" s="29">
        <v>6695.0</v>
      </c>
      <c r="B471" s="30">
        <v>3240.0</v>
      </c>
      <c r="C471" s="5">
        <v>28.0</v>
      </c>
      <c r="D471" s="6">
        <v>66.0</v>
      </c>
      <c r="E471" s="7">
        <v>43.0</v>
      </c>
      <c r="F471" s="8">
        <v>79.0</v>
      </c>
      <c r="G471" s="9">
        <v>176.0</v>
      </c>
      <c r="H471" s="10">
        <v>68.0</v>
      </c>
      <c r="I471" s="11">
        <v>38.0</v>
      </c>
      <c r="J471" s="12">
        <v>28.0</v>
      </c>
      <c r="K471" s="61">
        <v>101.0</v>
      </c>
      <c r="L471" s="62">
        <f t="shared" si="1"/>
        <v>79</v>
      </c>
      <c r="M471" s="63">
        <f t="shared" si="2"/>
        <v>79</v>
      </c>
      <c r="N471" s="63">
        <f t="shared" si="3"/>
        <v>38</v>
      </c>
      <c r="O471" s="63">
        <f t="shared" si="4"/>
        <v>68</v>
      </c>
      <c r="P471" s="63">
        <f t="shared" si="5"/>
        <v>99</v>
      </c>
      <c r="Q471" s="64">
        <f t="shared" si="6"/>
        <v>0.6752136752</v>
      </c>
      <c r="R471" s="64">
        <f t="shared" si="7"/>
        <v>0.4071856287</v>
      </c>
      <c r="S471" s="65">
        <f t="shared" si="8"/>
        <v>0.5176056338</v>
      </c>
      <c r="T471" s="65">
        <f t="shared" si="9"/>
        <v>0.411971831</v>
      </c>
      <c r="U471" s="66">
        <f t="shared" si="10"/>
        <v>0.4438202247</v>
      </c>
      <c r="V471" s="27">
        <f t="shared" si="11"/>
        <v>0.4428329877</v>
      </c>
      <c r="W471" s="27">
        <f t="shared" si="12"/>
        <v>0.3988869344</v>
      </c>
      <c r="X471" s="27">
        <f t="shared" si="13"/>
        <v>-0.6883175759</v>
      </c>
      <c r="Y471" s="27">
        <f t="shared" si="14"/>
        <v>-0.06257500337</v>
      </c>
      <c r="Z471" s="27">
        <f t="shared" si="15"/>
        <v>1.033208393</v>
      </c>
      <c r="AA471" s="27">
        <f t="shared" si="16"/>
        <v>-0.3048816668</v>
      </c>
      <c r="AB471" s="27"/>
    </row>
    <row r="472">
      <c r="A472" s="29">
        <v>6704.0</v>
      </c>
      <c r="B472" s="30">
        <v>1247.0</v>
      </c>
      <c r="C472" s="5">
        <v>15.0</v>
      </c>
      <c r="D472" s="6">
        <v>14.0</v>
      </c>
      <c r="E472" s="7">
        <v>8.0</v>
      </c>
      <c r="F472" s="8">
        <v>29.0</v>
      </c>
      <c r="G472" s="9">
        <v>76.0</v>
      </c>
      <c r="H472" s="10">
        <v>27.0</v>
      </c>
      <c r="I472" s="11">
        <v>12.0</v>
      </c>
      <c r="J472" s="12">
        <v>6.0</v>
      </c>
      <c r="K472" s="61">
        <v>34.0</v>
      </c>
      <c r="L472" s="62">
        <f t="shared" si="1"/>
        <v>29</v>
      </c>
      <c r="M472" s="63">
        <f t="shared" si="2"/>
        <v>29</v>
      </c>
      <c r="N472" s="63">
        <f t="shared" si="3"/>
        <v>12</v>
      </c>
      <c r="O472" s="63">
        <f t="shared" si="4"/>
        <v>27</v>
      </c>
      <c r="P472" s="63">
        <f t="shared" si="5"/>
        <v>29</v>
      </c>
      <c r="Q472" s="64">
        <f t="shared" si="6"/>
        <v>0.7073170732</v>
      </c>
      <c r="R472" s="64">
        <f t="shared" si="7"/>
        <v>0.4821428571</v>
      </c>
      <c r="S472" s="65">
        <f t="shared" si="8"/>
        <v>0.5773195876</v>
      </c>
      <c r="T472" s="65">
        <f t="shared" si="9"/>
        <v>0.4226804124</v>
      </c>
      <c r="U472" s="66">
        <f t="shared" si="10"/>
        <v>0.5</v>
      </c>
      <c r="V472" s="27">
        <f t="shared" si="11"/>
        <v>0.4987448469</v>
      </c>
      <c r="W472" s="27">
        <f t="shared" si="12"/>
        <v>0.4092553938</v>
      </c>
      <c r="X472" s="27">
        <f t="shared" si="13"/>
        <v>-0.7677258383</v>
      </c>
      <c r="Y472" s="27">
        <f t="shared" si="14"/>
        <v>-0.07160820386</v>
      </c>
      <c r="Z472" s="27">
        <f t="shared" si="15"/>
        <v>1.285353314</v>
      </c>
      <c r="AA472" s="27">
        <f t="shared" si="16"/>
        <v>-0.4230417248</v>
      </c>
      <c r="AB472" s="27"/>
    </row>
    <row r="473">
      <c r="A473" s="29">
        <v>6706.0</v>
      </c>
      <c r="B473" s="30">
        <v>2091.0</v>
      </c>
      <c r="C473" s="5">
        <v>6.0</v>
      </c>
      <c r="D473" s="6">
        <v>31.0</v>
      </c>
      <c r="E473" s="7">
        <v>10.0</v>
      </c>
      <c r="F473" s="8">
        <v>32.0</v>
      </c>
      <c r="G473" s="9">
        <v>127.0</v>
      </c>
      <c r="H473" s="10">
        <v>31.0</v>
      </c>
      <c r="I473" s="11">
        <v>11.0</v>
      </c>
      <c r="J473" s="12">
        <v>14.0</v>
      </c>
      <c r="K473" s="61">
        <v>54.0</v>
      </c>
      <c r="L473" s="62">
        <f t="shared" si="1"/>
        <v>32</v>
      </c>
      <c r="M473" s="63">
        <f t="shared" si="2"/>
        <v>32</v>
      </c>
      <c r="N473" s="63">
        <f t="shared" si="3"/>
        <v>11</v>
      </c>
      <c r="O473" s="63">
        <f t="shared" si="4"/>
        <v>31</v>
      </c>
      <c r="P473" s="63">
        <f t="shared" si="5"/>
        <v>30</v>
      </c>
      <c r="Q473" s="64">
        <f t="shared" si="6"/>
        <v>0.7441860465</v>
      </c>
      <c r="R473" s="64">
        <f t="shared" si="7"/>
        <v>0.5081967213</v>
      </c>
      <c r="S473" s="65">
        <f t="shared" si="8"/>
        <v>0.6057692308</v>
      </c>
      <c r="T473" s="65">
        <f t="shared" si="9"/>
        <v>0.4134615385</v>
      </c>
      <c r="U473" s="66">
        <f t="shared" si="10"/>
        <v>0.5161290323</v>
      </c>
      <c r="V473" s="27">
        <f t="shared" si="11"/>
        <v>0.5142253575</v>
      </c>
      <c r="W473" s="27">
        <f t="shared" si="12"/>
        <v>0.4003293264</v>
      </c>
      <c r="X473" s="27">
        <f t="shared" si="13"/>
        <v>-0.8055584817</v>
      </c>
      <c r="Y473" s="27">
        <f t="shared" si="14"/>
        <v>-0.07349819806</v>
      </c>
      <c r="Z473" s="27">
        <f t="shared" si="15"/>
        <v>1.415156128</v>
      </c>
      <c r="AA473" s="27">
        <f t="shared" si="16"/>
        <v>-0.4887153235</v>
      </c>
      <c r="AB473" s="27"/>
    </row>
    <row r="474">
      <c r="A474" s="29">
        <v>6707.0</v>
      </c>
      <c r="B474" s="30">
        <v>1803.0</v>
      </c>
      <c r="C474" s="5">
        <v>19.0</v>
      </c>
      <c r="D474" s="6">
        <v>30.0</v>
      </c>
      <c r="E474" s="7">
        <v>12.0</v>
      </c>
      <c r="F474" s="8">
        <v>66.0</v>
      </c>
      <c r="G474" s="9">
        <v>106.0</v>
      </c>
      <c r="H474" s="10">
        <v>29.0</v>
      </c>
      <c r="I474" s="11">
        <v>17.0</v>
      </c>
      <c r="J474" s="12">
        <v>23.0</v>
      </c>
      <c r="K474" s="61">
        <v>49.0</v>
      </c>
      <c r="L474" s="62">
        <f t="shared" si="1"/>
        <v>66</v>
      </c>
      <c r="M474" s="63">
        <f t="shared" si="2"/>
        <v>66</v>
      </c>
      <c r="N474" s="63">
        <f t="shared" si="3"/>
        <v>17</v>
      </c>
      <c r="O474" s="63">
        <f t="shared" si="4"/>
        <v>29</v>
      </c>
      <c r="P474" s="63">
        <f t="shared" si="5"/>
        <v>54</v>
      </c>
      <c r="Q474" s="64">
        <f t="shared" si="6"/>
        <v>0.7951807229</v>
      </c>
      <c r="R474" s="64">
        <f t="shared" si="7"/>
        <v>0.3493975904</v>
      </c>
      <c r="S474" s="65">
        <f t="shared" si="8"/>
        <v>0.5722891566</v>
      </c>
      <c r="T474" s="65">
        <f t="shared" si="9"/>
        <v>0.5</v>
      </c>
      <c r="U474" s="66">
        <f t="shared" si="10"/>
        <v>0.55</v>
      </c>
      <c r="V474" s="27">
        <f t="shared" si="11"/>
        <v>0.5565974682</v>
      </c>
      <c r="W474" s="27">
        <f t="shared" si="12"/>
        <v>0.4841191854</v>
      </c>
      <c r="X474" s="27">
        <f t="shared" si="13"/>
        <v>-0.7610363167</v>
      </c>
      <c r="Y474" s="27">
        <f t="shared" si="14"/>
        <v>-0.08396917512</v>
      </c>
      <c r="Z474" s="27">
        <f t="shared" si="15"/>
        <v>1.263051243</v>
      </c>
      <c r="AA474" s="27">
        <f t="shared" si="16"/>
        <v>-0.4120793745</v>
      </c>
      <c r="AB474" s="27"/>
    </row>
    <row r="475">
      <c r="A475" s="29">
        <v>6708.0</v>
      </c>
      <c r="B475" s="30">
        <v>2286.0</v>
      </c>
      <c r="C475" s="5">
        <v>19.0</v>
      </c>
      <c r="D475" s="6">
        <v>41.0</v>
      </c>
      <c r="E475" s="7">
        <v>25.0</v>
      </c>
      <c r="F475" s="8">
        <v>71.0</v>
      </c>
      <c r="G475" s="9">
        <v>135.0</v>
      </c>
      <c r="H475" s="10">
        <v>38.0</v>
      </c>
      <c r="I475" s="11">
        <v>21.0</v>
      </c>
      <c r="J475" s="12">
        <v>21.0</v>
      </c>
      <c r="K475" s="61">
        <v>59.0</v>
      </c>
      <c r="L475" s="62">
        <f t="shared" si="1"/>
        <v>71</v>
      </c>
      <c r="M475" s="63">
        <f t="shared" si="2"/>
        <v>71</v>
      </c>
      <c r="N475" s="63">
        <f t="shared" si="3"/>
        <v>21</v>
      </c>
      <c r="O475" s="63">
        <f t="shared" si="4"/>
        <v>38</v>
      </c>
      <c r="P475" s="63">
        <f t="shared" si="5"/>
        <v>65</v>
      </c>
      <c r="Q475" s="64">
        <f t="shared" si="6"/>
        <v>0.7717391304</v>
      </c>
      <c r="R475" s="64">
        <f t="shared" si="7"/>
        <v>0.3689320388</v>
      </c>
      <c r="S475" s="65">
        <f t="shared" si="8"/>
        <v>0.558974359</v>
      </c>
      <c r="T475" s="65">
        <f t="shared" si="9"/>
        <v>0.4717948718</v>
      </c>
      <c r="U475" s="66">
        <f t="shared" si="10"/>
        <v>0.5220588235</v>
      </c>
      <c r="V475" s="27">
        <f t="shared" si="11"/>
        <v>0.5235843804</v>
      </c>
      <c r="W475" s="27">
        <f t="shared" si="12"/>
        <v>0.456809898</v>
      </c>
      <c r="X475" s="27">
        <f t="shared" si="13"/>
        <v>-0.7433301546</v>
      </c>
      <c r="Y475" s="27">
        <f t="shared" si="14"/>
        <v>-0.07738904152</v>
      </c>
      <c r="Z475" s="27">
        <f t="shared" si="15"/>
        <v>1.204962994</v>
      </c>
      <c r="AA475" s="27">
        <f t="shared" si="16"/>
        <v>-0.3839812213</v>
      </c>
      <c r="AB475" s="27"/>
    </row>
    <row r="476">
      <c r="A476" s="29">
        <v>6710.0</v>
      </c>
      <c r="B476" s="30">
        <v>2561.0</v>
      </c>
      <c r="C476" s="5">
        <v>10.0</v>
      </c>
      <c r="D476" s="6">
        <v>15.0</v>
      </c>
      <c r="E476" s="7">
        <v>16.0</v>
      </c>
      <c r="F476" s="8">
        <v>29.0</v>
      </c>
      <c r="G476" s="9">
        <v>90.0</v>
      </c>
      <c r="H476" s="10">
        <v>16.0</v>
      </c>
      <c r="I476" s="11">
        <v>11.0</v>
      </c>
      <c r="J476" s="12">
        <v>11.0</v>
      </c>
      <c r="K476" s="61">
        <v>43.0</v>
      </c>
      <c r="L476" s="62">
        <f t="shared" si="1"/>
        <v>29</v>
      </c>
      <c r="M476" s="63">
        <f t="shared" si="2"/>
        <v>29</v>
      </c>
      <c r="N476" s="63">
        <f t="shared" si="3"/>
        <v>11</v>
      </c>
      <c r="O476" s="63">
        <f t="shared" si="4"/>
        <v>16</v>
      </c>
      <c r="P476" s="63">
        <f t="shared" si="5"/>
        <v>37</v>
      </c>
      <c r="Q476" s="64">
        <f t="shared" si="6"/>
        <v>0.725</v>
      </c>
      <c r="R476" s="64">
        <f t="shared" si="7"/>
        <v>0.3018867925</v>
      </c>
      <c r="S476" s="65">
        <f t="shared" si="8"/>
        <v>0.4838709677</v>
      </c>
      <c r="T476" s="65">
        <f t="shared" si="9"/>
        <v>0.4301075269</v>
      </c>
      <c r="U476" s="66">
        <f t="shared" si="10"/>
        <v>0.4393939394</v>
      </c>
      <c r="V476" s="27">
        <f t="shared" si="11"/>
        <v>0.4322784827</v>
      </c>
      <c r="W476" s="27">
        <f t="shared" si="12"/>
        <v>0.4164466111</v>
      </c>
      <c r="X476" s="27">
        <f t="shared" si="13"/>
        <v>-0.6434568518</v>
      </c>
      <c r="Y476" s="27">
        <f t="shared" si="14"/>
        <v>-0.06107183557</v>
      </c>
      <c r="Z476" s="27">
        <f t="shared" si="15"/>
        <v>0.902919571</v>
      </c>
      <c r="AA476" s="27">
        <f t="shared" si="16"/>
        <v>-0.2490709181</v>
      </c>
      <c r="AB476" s="27"/>
    </row>
    <row r="477">
      <c r="A477" s="29">
        <v>6713.0</v>
      </c>
      <c r="B477" s="30">
        <v>3045.0</v>
      </c>
      <c r="C477" s="5">
        <v>25.0</v>
      </c>
      <c r="D477" s="6">
        <v>39.0</v>
      </c>
      <c r="E477" s="7">
        <v>29.0</v>
      </c>
      <c r="F477" s="8">
        <v>63.0</v>
      </c>
      <c r="G477" s="9">
        <v>114.0</v>
      </c>
      <c r="H477" s="10">
        <v>47.0</v>
      </c>
      <c r="I477" s="11">
        <v>30.0</v>
      </c>
      <c r="J477" s="12">
        <v>28.0</v>
      </c>
      <c r="K477" s="61">
        <v>60.0</v>
      </c>
      <c r="L477" s="62">
        <f t="shared" si="1"/>
        <v>63</v>
      </c>
      <c r="M477" s="63">
        <f t="shared" si="2"/>
        <v>63</v>
      </c>
      <c r="N477" s="63">
        <f t="shared" si="3"/>
        <v>30</v>
      </c>
      <c r="O477" s="63">
        <f t="shared" si="4"/>
        <v>47</v>
      </c>
      <c r="P477" s="63">
        <f t="shared" si="5"/>
        <v>82</v>
      </c>
      <c r="Q477" s="64">
        <f t="shared" si="6"/>
        <v>0.6774193548</v>
      </c>
      <c r="R477" s="64">
        <f t="shared" si="7"/>
        <v>0.3643410853</v>
      </c>
      <c r="S477" s="65">
        <f t="shared" si="8"/>
        <v>0.4954954955</v>
      </c>
      <c r="T477" s="65">
        <f t="shared" si="9"/>
        <v>0.4189189189</v>
      </c>
      <c r="U477" s="66">
        <f t="shared" si="10"/>
        <v>0.4344827586</v>
      </c>
      <c r="V477" s="27">
        <f t="shared" si="11"/>
        <v>0.4316653679</v>
      </c>
      <c r="W477" s="27">
        <f t="shared" si="12"/>
        <v>0.4056133716</v>
      </c>
      <c r="X477" s="27">
        <f t="shared" si="13"/>
        <v>-0.6589152746</v>
      </c>
      <c r="Y477" s="27">
        <f t="shared" si="14"/>
        <v>-0.06091216699</v>
      </c>
      <c r="Z477" s="27">
        <f t="shared" si="15"/>
        <v>0.9468242173</v>
      </c>
      <c r="AA477" s="27">
        <f t="shared" si="16"/>
        <v>-0.2674566854</v>
      </c>
      <c r="AB477" s="27"/>
    </row>
    <row r="478">
      <c r="A478" s="29">
        <v>6715.0</v>
      </c>
      <c r="B478" s="30">
        <v>1301.0</v>
      </c>
      <c r="C478" s="5">
        <v>11.0</v>
      </c>
      <c r="D478" s="6">
        <v>13.0</v>
      </c>
      <c r="E478" s="7">
        <v>7.0</v>
      </c>
      <c r="F478" s="8">
        <v>20.0</v>
      </c>
      <c r="G478" s="9">
        <v>21.0</v>
      </c>
      <c r="H478" s="10">
        <v>19.0</v>
      </c>
      <c r="I478" s="11">
        <v>6.0</v>
      </c>
      <c r="J478" s="12">
        <v>7.0</v>
      </c>
      <c r="K478" s="61">
        <v>29.0</v>
      </c>
      <c r="L478" s="62">
        <f t="shared" si="1"/>
        <v>20</v>
      </c>
      <c r="M478" s="63">
        <f t="shared" si="2"/>
        <v>20</v>
      </c>
      <c r="N478" s="63">
        <f t="shared" si="3"/>
        <v>6</v>
      </c>
      <c r="O478" s="63">
        <f t="shared" si="4"/>
        <v>19</v>
      </c>
      <c r="P478" s="63">
        <f t="shared" si="5"/>
        <v>25</v>
      </c>
      <c r="Q478" s="64">
        <f t="shared" si="6"/>
        <v>0.7692307692</v>
      </c>
      <c r="R478" s="64">
        <f t="shared" si="7"/>
        <v>0.4318181818</v>
      </c>
      <c r="S478" s="65">
        <f t="shared" si="8"/>
        <v>0.5571428571</v>
      </c>
      <c r="T478" s="65">
        <f t="shared" si="9"/>
        <v>0.3714285714</v>
      </c>
      <c r="U478" s="66">
        <f t="shared" si="10"/>
        <v>0.4444444444</v>
      </c>
      <c r="V478" s="27">
        <f t="shared" si="11"/>
        <v>0.4413830042</v>
      </c>
      <c r="W478" s="27">
        <f t="shared" si="12"/>
        <v>0.3596313949</v>
      </c>
      <c r="X478" s="27">
        <f t="shared" si="13"/>
        <v>-0.7408946036</v>
      </c>
      <c r="Y478" s="27">
        <f t="shared" si="14"/>
        <v>-0.06072621883</v>
      </c>
      <c r="Z478" s="27">
        <f t="shared" si="15"/>
        <v>1.197079711</v>
      </c>
      <c r="AA478" s="27">
        <f t="shared" si="16"/>
        <v>-0.3802191853</v>
      </c>
      <c r="AB478" s="27"/>
    </row>
    <row r="479">
      <c r="A479" s="29">
        <v>6717.0</v>
      </c>
      <c r="B479" s="30">
        <v>1986.0</v>
      </c>
      <c r="C479" s="5">
        <v>24.0</v>
      </c>
      <c r="D479" s="6">
        <v>18.0</v>
      </c>
      <c r="E479" s="7">
        <v>34.0</v>
      </c>
      <c r="F479" s="8">
        <v>64.0</v>
      </c>
      <c r="G479" s="9">
        <v>144.0</v>
      </c>
      <c r="H479" s="10">
        <v>41.0</v>
      </c>
      <c r="I479" s="11">
        <v>21.0</v>
      </c>
      <c r="J479" s="12">
        <v>21.0</v>
      </c>
      <c r="K479" s="61">
        <v>61.0</v>
      </c>
      <c r="L479" s="62">
        <f t="shared" si="1"/>
        <v>64</v>
      </c>
      <c r="M479" s="63">
        <f t="shared" si="2"/>
        <v>64</v>
      </c>
      <c r="N479" s="63">
        <f t="shared" si="3"/>
        <v>21</v>
      </c>
      <c r="O479" s="63">
        <f t="shared" si="4"/>
        <v>41</v>
      </c>
      <c r="P479" s="63">
        <f t="shared" si="5"/>
        <v>79</v>
      </c>
      <c r="Q479" s="64">
        <f t="shared" si="6"/>
        <v>0.7529411765</v>
      </c>
      <c r="R479" s="64">
        <f t="shared" si="7"/>
        <v>0.3416666667</v>
      </c>
      <c r="S479" s="65">
        <f t="shared" si="8"/>
        <v>0.512195122</v>
      </c>
      <c r="T479" s="65">
        <f t="shared" si="9"/>
        <v>0.4146341463</v>
      </c>
      <c r="U479" s="66">
        <f t="shared" si="10"/>
        <v>0.4475524476</v>
      </c>
      <c r="V479" s="27">
        <f t="shared" si="11"/>
        <v>0.4408335156</v>
      </c>
      <c r="W479" s="27">
        <f t="shared" si="12"/>
        <v>0.4014646903</v>
      </c>
      <c r="X479" s="27">
        <f t="shared" si="13"/>
        <v>-0.6811226187</v>
      </c>
      <c r="Y479" s="27">
        <f t="shared" si="14"/>
        <v>-0.06232106523</v>
      </c>
      <c r="Z479" s="27">
        <f t="shared" si="15"/>
        <v>1.011721111</v>
      </c>
      <c r="AA479" s="27">
        <f t="shared" si="16"/>
        <v>-0.2954205075</v>
      </c>
      <c r="AB479" s="27"/>
    </row>
    <row r="480">
      <c r="A480" s="29">
        <v>6718.0</v>
      </c>
      <c r="B480" s="30">
        <v>3357.0</v>
      </c>
      <c r="C480" s="5">
        <v>13.0</v>
      </c>
      <c r="D480" s="6">
        <v>35.0</v>
      </c>
      <c r="E480" s="7">
        <v>15.0</v>
      </c>
      <c r="F480" s="8">
        <v>52.0</v>
      </c>
      <c r="G480" s="9">
        <v>122.0</v>
      </c>
      <c r="H480" s="10">
        <v>66.0</v>
      </c>
      <c r="I480" s="11">
        <v>22.0</v>
      </c>
      <c r="J480" s="12">
        <v>16.0</v>
      </c>
      <c r="K480" s="61">
        <v>81.0</v>
      </c>
      <c r="L480" s="62">
        <f t="shared" si="1"/>
        <v>52</v>
      </c>
      <c r="M480" s="63">
        <f t="shared" si="2"/>
        <v>52</v>
      </c>
      <c r="N480" s="63">
        <f t="shared" si="3"/>
        <v>22</v>
      </c>
      <c r="O480" s="63">
        <f t="shared" si="4"/>
        <v>66</v>
      </c>
      <c r="P480" s="63">
        <f t="shared" si="5"/>
        <v>44</v>
      </c>
      <c r="Q480" s="64">
        <f t="shared" si="6"/>
        <v>0.7027027027</v>
      </c>
      <c r="R480" s="64">
        <f t="shared" si="7"/>
        <v>0.6</v>
      </c>
      <c r="S480" s="65">
        <f t="shared" si="8"/>
        <v>0.6413043478</v>
      </c>
      <c r="T480" s="65">
        <f t="shared" si="9"/>
        <v>0.402173913</v>
      </c>
      <c r="U480" s="66">
        <f t="shared" si="10"/>
        <v>0.5416666667</v>
      </c>
      <c r="V480" s="27">
        <f t="shared" si="11"/>
        <v>0.5336034437</v>
      </c>
      <c r="W480" s="27">
        <f t="shared" si="12"/>
        <v>0.3894002143</v>
      </c>
      <c r="X480" s="27">
        <f t="shared" si="13"/>
        <v>-0.8528134651</v>
      </c>
      <c r="Y480" s="27">
        <f t="shared" si="14"/>
        <v>-0.07568545852</v>
      </c>
      <c r="Z480" s="27">
        <f t="shared" si="15"/>
        <v>1.586055224</v>
      </c>
      <c r="AA480" s="27">
        <f t="shared" si="16"/>
        <v>-0.579864977</v>
      </c>
      <c r="AB480" s="27"/>
    </row>
    <row r="481">
      <c r="A481" s="29">
        <v>6719.0</v>
      </c>
      <c r="B481" s="30">
        <v>2026.0</v>
      </c>
      <c r="C481" s="5">
        <v>16.0</v>
      </c>
      <c r="D481" s="6">
        <v>39.0</v>
      </c>
      <c r="E481" s="7">
        <v>17.0</v>
      </c>
      <c r="F481" s="8">
        <v>68.0</v>
      </c>
      <c r="G481" s="9">
        <v>113.0</v>
      </c>
      <c r="H481" s="10">
        <v>30.0</v>
      </c>
      <c r="I481" s="11">
        <v>27.0</v>
      </c>
      <c r="J481" s="12">
        <v>12.0</v>
      </c>
      <c r="K481" s="61">
        <v>62.0</v>
      </c>
      <c r="L481" s="62">
        <f t="shared" si="1"/>
        <v>68</v>
      </c>
      <c r="M481" s="63">
        <f t="shared" si="2"/>
        <v>68</v>
      </c>
      <c r="N481" s="63">
        <f t="shared" si="3"/>
        <v>27</v>
      </c>
      <c r="O481" s="63">
        <f t="shared" si="4"/>
        <v>30</v>
      </c>
      <c r="P481" s="63">
        <f t="shared" si="5"/>
        <v>45</v>
      </c>
      <c r="Q481" s="64">
        <f t="shared" si="6"/>
        <v>0.7157894737</v>
      </c>
      <c r="R481" s="64">
        <f t="shared" si="7"/>
        <v>0.4</v>
      </c>
      <c r="S481" s="65">
        <f t="shared" si="8"/>
        <v>0.5764705882</v>
      </c>
      <c r="T481" s="65">
        <f t="shared" si="9"/>
        <v>0.5588235294</v>
      </c>
      <c r="U481" s="66">
        <f t="shared" si="10"/>
        <v>0.6017699115</v>
      </c>
      <c r="V481" s="27">
        <f t="shared" si="11"/>
        <v>0.6068533938</v>
      </c>
      <c r="W481" s="27">
        <f t="shared" si="12"/>
        <v>0.5410743837</v>
      </c>
      <c r="X481" s="27">
        <f t="shared" si="13"/>
        <v>-0.7665968297</v>
      </c>
      <c r="Y481" s="27">
        <f t="shared" si="14"/>
        <v>-0.09453360145</v>
      </c>
      <c r="Z481" s="27">
        <f t="shared" si="15"/>
        <v>1.281575643</v>
      </c>
      <c r="AA481" s="27">
        <f t="shared" si="16"/>
        <v>-0.4211781075</v>
      </c>
      <c r="AB481" s="27"/>
    </row>
    <row r="482">
      <c r="A482" s="29">
        <v>6725.0</v>
      </c>
      <c r="B482" s="30">
        <v>2372.0</v>
      </c>
      <c r="C482" s="5">
        <v>11.0</v>
      </c>
      <c r="D482" s="6">
        <v>29.0</v>
      </c>
      <c r="E482" s="7">
        <v>26.0</v>
      </c>
      <c r="F482" s="8">
        <v>67.0</v>
      </c>
      <c r="G482" s="9">
        <v>139.0</v>
      </c>
      <c r="H482" s="10">
        <v>45.0</v>
      </c>
      <c r="I482" s="11">
        <v>22.0</v>
      </c>
      <c r="J482" s="12">
        <v>14.0</v>
      </c>
      <c r="K482" s="61">
        <v>53.0</v>
      </c>
      <c r="L482" s="62">
        <f t="shared" si="1"/>
        <v>67</v>
      </c>
      <c r="M482" s="63">
        <f t="shared" si="2"/>
        <v>67</v>
      </c>
      <c r="N482" s="63">
        <f t="shared" si="3"/>
        <v>22</v>
      </c>
      <c r="O482" s="63">
        <f t="shared" si="4"/>
        <v>45</v>
      </c>
      <c r="P482" s="63">
        <f t="shared" si="5"/>
        <v>51</v>
      </c>
      <c r="Q482" s="64">
        <f t="shared" si="6"/>
        <v>0.7528089888</v>
      </c>
      <c r="R482" s="64">
        <f t="shared" si="7"/>
        <v>0.46875</v>
      </c>
      <c r="S482" s="65">
        <f t="shared" si="8"/>
        <v>0.6054054054</v>
      </c>
      <c r="T482" s="65">
        <f t="shared" si="9"/>
        <v>0.4810810811</v>
      </c>
      <c r="U482" s="66">
        <f t="shared" si="10"/>
        <v>0.5677966102</v>
      </c>
      <c r="V482" s="27">
        <f t="shared" si="11"/>
        <v>0.5673927788</v>
      </c>
      <c r="W482" s="27">
        <f t="shared" si="12"/>
        <v>0.4658011622</v>
      </c>
      <c r="X482" s="27">
        <f t="shared" si="13"/>
        <v>-0.8050746628</v>
      </c>
      <c r="Y482" s="27">
        <f t="shared" si="14"/>
        <v>-0.08546709404</v>
      </c>
      <c r="Z482" s="27">
        <f t="shared" si="15"/>
        <v>1.413456752</v>
      </c>
      <c r="AA482" s="27">
        <f t="shared" si="16"/>
        <v>-0.4878352841</v>
      </c>
      <c r="AB482" s="27"/>
    </row>
    <row r="483">
      <c r="A483" s="29">
        <v>6727.0</v>
      </c>
      <c r="B483" s="30">
        <v>1057.0</v>
      </c>
      <c r="C483" s="5">
        <v>13.0</v>
      </c>
      <c r="D483" s="6">
        <v>22.0</v>
      </c>
      <c r="E483" s="7">
        <v>11.0</v>
      </c>
      <c r="F483" s="8">
        <v>81.0</v>
      </c>
      <c r="G483" s="9">
        <v>214.0</v>
      </c>
      <c r="H483" s="10">
        <v>25.0</v>
      </c>
      <c r="I483" s="11">
        <v>9.0</v>
      </c>
      <c r="J483" s="12">
        <v>5.0</v>
      </c>
      <c r="K483" s="61">
        <v>58.0</v>
      </c>
      <c r="L483" s="62">
        <f t="shared" si="1"/>
        <v>84</v>
      </c>
      <c r="M483" s="63">
        <f t="shared" si="2"/>
        <v>81</v>
      </c>
      <c r="N483" s="63">
        <f t="shared" si="3"/>
        <v>9</v>
      </c>
      <c r="O483" s="63">
        <f t="shared" si="4"/>
        <v>25</v>
      </c>
      <c r="P483" s="63">
        <f t="shared" si="5"/>
        <v>29</v>
      </c>
      <c r="Q483" s="64">
        <f t="shared" si="6"/>
        <v>0.9</v>
      </c>
      <c r="R483" s="64">
        <f t="shared" si="7"/>
        <v>0.462962963</v>
      </c>
      <c r="S483" s="65">
        <f t="shared" si="8"/>
        <v>0.7361111111</v>
      </c>
      <c r="T483" s="65">
        <f t="shared" si="9"/>
        <v>0.625</v>
      </c>
      <c r="U483" s="66">
        <f t="shared" si="10"/>
        <v>0.7363636364</v>
      </c>
      <c r="V483" s="27">
        <f t="shared" si="11"/>
        <v>0.7705009455</v>
      </c>
      <c r="W483" s="27">
        <f t="shared" si="12"/>
        <v>0.6051489818</v>
      </c>
      <c r="X483" s="27">
        <f t="shared" si="13"/>
        <v>-0.9788885254</v>
      </c>
      <c r="Y483" s="27">
        <f t="shared" si="14"/>
        <v>-0.1350074566</v>
      </c>
      <c r="Z483" s="27">
        <f t="shared" si="15"/>
        <v>2.089665066</v>
      </c>
      <c r="AA483" s="27">
        <f t="shared" si="16"/>
        <v>-0.8769290262</v>
      </c>
      <c r="AB483" s="27"/>
    </row>
    <row r="484">
      <c r="A484" s="29">
        <v>6728.0</v>
      </c>
      <c r="B484" s="30">
        <v>2521.0</v>
      </c>
      <c r="C484" s="5">
        <v>44.0</v>
      </c>
      <c r="D484" s="6">
        <v>48.0</v>
      </c>
      <c r="E484" s="7">
        <v>22.0</v>
      </c>
      <c r="F484" s="8">
        <v>128.0</v>
      </c>
      <c r="G484" s="9">
        <v>310.0</v>
      </c>
      <c r="H484" s="10">
        <v>94.0</v>
      </c>
      <c r="I484" s="11">
        <v>36.0</v>
      </c>
      <c r="J484" s="12">
        <v>34.0</v>
      </c>
      <c r="K484" s="61">
        <v>102.0</v>
      </c>
      <c r="L484" s="62">
        <f t="shared" si="1"/>
        <v>128</v>
      </c>
      <c r="M484" s="63">
        <f t="shared" si="2"/>
        <v>128</v>
      </c>
      <c r="N484" s="63">
        <f t="shared" si="3"/>
        <v>36</v>
      </c>
      <c r="O484" s="63">
        <f t="shared" si="4"/>
        <v>94</v>
      </c>
      <c r="P484" s="63">
        <f t="shared" si="5"/>
        <v>100</v>
      </c>
      <c r="Q484" s="64">
        <f t="shared" si="6"/>
        <v>0.7804878049</v>
      </c>
      <c r="R484" s="64">
        <f t="shared" si="7"/>
        <v>0.4845360825</v>
      </c>
      <c r="S484" s="65">
        <f t="shared" si="8"/>
        <v>0.6201117318</v>
      </c>
      <c r="T484" s="65">
        <f t="shared" si="9"/>
        <v>0.4581005587</v>
      </c>
      <c r="U484" s="66">
        <f t="shared" si="10"/>
        <v>0.5614035088</v>
      </c>
      <c r="V484" s="27">
        <f t="shared" si="11"/>
        <v>0.5607741548</v>
      </c>
      <c r="W484" s="27">
        <f t="shared" si="12"/>
        <v>0.4435505386</v>
      </c>
      <c r="X484" s="27">
        <f t="shared" si="13"/>
        <v>-0.824631295</v>
      </c>
      <c r="Y484" s="27">
        <f t="shared" si="14"/>
        <v>-0.08336142587</v>
      </c>
      <c r="Z484" s="27">
        <f t="shared" si="15"/>
        <v>1.482961348</v>
      </c>
      <c r="AA484" s="27">
        <f t="shared" si="16"/>
        <v>-0.5242569171</v>
      </c>
      <c r="AB484" s="27"/>
    </row>
    <row r="485">
      <c r="A485" s="29">
        <v>6731.0</v>
      </c>
      <c r="B485" s="30">
        <v>2964.0</v>
      </c>
      <c r="C485" s="5">
        <v>42.0</v>
      </c>
      <c r="D485" s="6">
        <v>24.0</v>
      </c>
      <c r="E485" s="7">
        <v>37.0</v>
      </c>
      <c r="F485" s="8">
        <v>90.0</v>
      </c>
      <c r="G485" s="9">
        <v>124.0</v>
      </c>
      <c r="H485" s="10">
        <v>75.0</v>
      </c>
      <c r="I485" s="11">
        <v>38.0</v>
      </c>
      <c r="J485" s="12">
        <v>23.0</v>
      </c>
      <c r="K485" s="61">
        <v>63.0</v>
      </c>
      <c r="L485" s="62">
        <f t="shared" si="1"/>
        <v>90</v>
      </c>
      <c r="M485" s="63">
        <f t="shared" si="2"/>
        <v>90</v>
      </c>
      <c r="N485" s="63">
        <f t="shared" si="3"/>
        <v>38</v>
      </c>
      <c r="O485" s="63">
        <f t="shared" si="4"/>
        <v>75</v>
      </c>
      <c r="P485" s="63">
        <f t="shared" si="5"/>
        <v>102</v>
      </c>
      <c r="Q485" s="64">
        <f t="shared" si="6"/>
        <v>0.703125</v>
      </c>
      <c r="R485" s="64">
        <f t="shared" si="7"/>
        <v>0.4237288136</v>
      </c>
      <c r="S485" s="65">
        <f t="shared" si="8"/>
        <v>0.5409836066</v>
      </c>
      <c r="T485" s="65">
        <f t="shared" si="9"/>
        <v>0.4196721311</v>
      </c>
      <c r="U485" s="66">
        <f t="shared" si="10"/>
        <v>0.46875</v>
      </c>
      <c r="V485" s="27">
        <f t="shared" si="11"/>
        <v>0.4673860017</v>
      </c>
      <c r="W485" s="27">
        <f t="shared" si="12"/>
        <v>0.4063426605</v>
      </c>
      <c r="X485" s="27">
        <f t="shared" si="13"/>
        <v>-0.7194058572</v>
      </c>
      <c r="Y485" s="27">
        <f t="shared" si="14"/>
        <v>-0.06662367738</v>
      </c>
      <c r="Z485" s="27">
        <f t="shared" si="15"/>
        <v>1.128647037</v>
      </c>
      <c r="AA485" s="27">
        <f t="shared" si="16"/>
        <v>-0.3480860675</v>
      </c>
      <c r="AB485" s="27"/>
    </row>
    <row r="486">
      <c r="A486" s="29">
        <v>6734.0</v>
      </c>
      <c r="B486" s="30">
        <v>818.0</v>
      </c>
      <c r="C486" s="5">
        <v>4.0</v>
      </c>
      <c r="D486" s="6">
        <v>7.0</v>
      </c>
      <c r="E486" s="7">
        <v>12.0</v>
      </c>
      <c r="F486" s="8">
        <v>28.0</v>
      </c>
      <c r="G486" s="9">
        <v>70.0</v>
      </c>
      <c r="H486" s="10">
        <v>18.0</v>
      </c>
      <c r="I486" s="11">
        <v>1.0</v>
      </c>
      <c r="J486" s="12">
        <v>9.0</v>
      </c>
      <c r="K486" s="61">
        <v>38.0</v>
      </c>
      <c r="L486" s="62">
        <f t="shared" si="1"/>
        <v>28</v>
      </c>
      <c r="M486" s="63">
        <f t="shared" si="2"/>
        <v>28</v>
      </c>
      <c r="N486" s="63">
        <f t="shared" si="3"/>
        <v>1</v>
      </c>
      <c r="O486" s="63">
        <f t="shared" si="4"/>
        <v>18</v>
      </c>
      <c r="P486" s="63">
        <f t="shared" si="5"/>
        <v>25</v>
      </c>
      <c r="Q486" s="64">
        <f t="shared" si="6"/>
        <v>0.9655172414</v>
      </c>
      <c r="R486" s="64">
        <f t="shared" si="7"/>
        <v>0.4186046512</v>
      </c>
      <c r="S486" s="65">
        <f t="shared" si="8"/>
        <v>0.6388888889</v>
      </c>
      <c r="T486" s="65">
        <f t="shared" si="9"/>
        <v>0.4027777778</v>
      </c>
      <c r="U486" s="66">
        <f t="shared" si="10"/>
        <v>0.5283018868</v>
      </c>
      <c r="V486" s="27">
        <f t="shared" si="11"/>
        <v>0.5321744001</v>
      </c>
      <c r="W486" s="27">
        <f t="shared" si="12"/>
        <v>0.3899848994</v>
      </c>
      <c r="X486" s="27">
        <f t="shared" si="13"/>
        <v>-0.8496013617</v>
      </c>
      <c r="Y486" s="27">
        <f t="shared" si="14"/>
        <v>-0.07551360468</v>
      </c>
      <c r="Z486" s="27">
        <f t="shared" si="15"/>
        <v>1.574130039</v>
      </c>
      <c r="AA486" s="27">
        <f t="shared" si="16"/>
        <v>-0.5733374779</v>
      </c>
      <c r="AB486" s="27"/>
    </row>
    <row r="487">
      <c r="A487" s="29">
        <v>6735.0</v>
      </c>
      <c r="B487" s="30">
        <v>2985.0</v>
      </c>
      <c r="C487" s="5">
        <v>17.0</v>
      </c>
      <c r="D487" s="6">
        <v>34.0</v>
      </c>
      <c r="E487" s="7">
        <v>32.0</v>
      </c>
      <c r="F487" s="8">
        <v>59.0</v>
      </c>
      <c r="G487" s="9">
        <v>181.0</v>
      </c>
      <c r="H487" s="10">
        <v>52.0</v>
      </c>
      <c r="I487" s="11">
        <v>38.0</v>
      </c>
      <c r="J487" s="12">
        <v>21.0</v>
      </c>
      <c r="K487" s="61">
        <v>112.0</v>
      </c>
      <c r="L487" s="62">
        <f t="shared" si="1"/>
        <v>59</v>
      </c>
      <c r="M487" s="63">
        <f t="shared" si="2"/>
        <v>59</v>
      </c>
      <c r="N487" s="63">
        <f t="shared" si="3"/>
        <v>38</v>
      </c>
      <c r="O487" s="63">
        <f t="shared" si="4"/>
        <v>52</v>
      </c>
      <c r="P487" s="63">
        <f t="shared" si="5"/>
        <v>70</v>
      </c>
      <c r="Q487" s="64">
        <f t="shared" si="6"/>
        <v>0.6082474227</v>
      </c>
      <c r="R487" s="64">
        <f t="shared" si="7"/>
        <v>0.4262295082</v>
      </c>
      <c r="S487" s="65">
        <f t="shared" si="8"/>
        <v>0.5068493151</v>
      </c>
      <c r="T487" s="65">
        <f t="shared" si="9"/>
        <v>0.4429223744</v>
      </c>
      <c r="U487" s="66">
        <f t="shared" si="10"/>
        <v>0.4573643411</v>
      </c>
      <c r="V487" s="27">
        <f t="shared" si="11"/>
        <v>0.4599203623</v>
      </c>
      <c r="W487" s="27">
        <f t="shared" si="12"/>
        <v>0.4288544382</v>
      </c>
      <c r="X487" s="27">
        <f t="shared" si="13"/>
        <v>-0.6740137068</v>
      </c>
      <c r="Y487" s="27">
        <f t="shared" si="14"/>
        <v>-0.06587806717</v>
      </c>
      <c r="Z487" s="27">
        <f t="shared" si="15"/>
        <v>0.9907125488</v>
      </c>
      <c r="AA487" s="27">
        <f t="shared" si="16"/>
        <v>-0.2862667568</v>
      </c>
      <c r="AB487" s="27"/>
    </row>
    <row r="488">
      <c r="A488" s="29">
        <v>6736.0</v>
      </c>
      <c r="B488" s="30">
        <v>969.0</v>
      </c>
      <c r="C488" s="5">
        <v>10.0</v>
      </c>
      <c r="D488" s="6">
        <v>13.0</v>
      </c>
      <c r="E488" s="7">
        <v>8.0</v>
      </c>
      <c r="F488" s="8">
        <v>23.0</v>
      </c>
      <c r="G488" s="9">
        <v>61.0</v>
      </c>
      <c r="H488" s="10">
        <v>23.0</v>
      </c>
      <c r="I488" s="11">
        <v>6.0</v>
      </c>
      <c r="J488" s="12">
        <v>8.0</v>
      </c>
      <c r="K488" s="61">
        <v>20.0</v>
      </c>
      <c r="L488" s="62">
        <f t="shared" si="1"/>
        <v>23</v>
      </c>
      <c r="M488" s="63">
        <f t="shared" si="2"/>
        <v>23</v>
      </c>
      <c r="N488" s="63">
        <f t="shared" si="3"/>
        <v>6</v>
      </c>
      <c r="O488" s="63">
        <f t="shared" si="4"/>
        <v>23</v>
      </c>
      <c r="P488" s="63">
        <f t="shared" si="5"/>
        <v>26</v>
      </c>
      <c r="Q488" s="64">
        <f t="shared" si="6"/>
        <v>0.7931034483</v>
      </c>
      <c r="R488" s="64">
        <f t="shared" si="7"/>
        <v>0.4693877551</v>
      </c>
      <c r="S488" s="65">
        <f t="shared" si="8"/>
        <v>0.5897435897</v>
      </c>
      <c r="T488" s="65">
        <f t="shared" si="9"/>
        <v>0.3717948718</v>
      </c>
      <c r="U488" s="66">
        <f t="shared" si="10"/>
        <v>0.4693877551</v>
      </c>
      <c r="V488" s="27">
        <f t="shared" si="11"/>
        <v>0.4682327152</v>
      </c>
      <c r="W488" s="27">
        <f t="shared" si="12"/>
        <v>0.3599860609</v>
      </c>
      <c r="X488" s="27">
        <f t="shared" si="13"/>
        <v>-0.7842474108</v>
      </c>
      <c r="Y488" s="27">
        <f t="shared" si="14"/>
        <v>-0.0643429531</v>
      </c>
      <c r="Z488" s="27">
        <f t="shared" si="15"/>
        <v>1.341270566</v>
      </c>
      <c r="AA488" s="27">
        <f t="shared" si="16"/>
        <v>-0.4509454537</v>
      </c>
      <c r="AB488" s="27"/>
    </row>
    <row r="489">
      <c r="A489" s="29">
        <v>6738.0</v>
      </c>
      <c r="B489" s="30">
        <v>2930.0</v>
      </c>
      <c r="C489" s="5">
        <v>26.0</v>
      </c>
      <c r="D489" s="6">
        <v>48.0</v>
      </c>
      <c r="E489" s="7">
        <v>39.0</v>
      </c>
      <c r="F489" s="8">
        <v>81.0</v>
      </c>
      <c r="G489" s="9">
        <v>154.0</v>
      </c>
      <c r="H489" s="10">
        <v>51.0</v>
      </c>
      <c r="I489" s="11">
        <v>27.0</v>
      </c>
      <c r="J489" s="12">
        <v>25.0</v>
      </c>
      <c r="K489" s="61">
        <v>64.0</v>
      </c>
      <c r="L489" s="62">
        <f t="shared" si="1"/>
        <v>81</v>
      </c>
      <c r="M489" s="63">
        <f t="shared" si="2"/>
        <v>81</v>
      </c>
      <c r="N489" s="63">
        <f t="shared" si="3"/>
        <v>27</v>
      </c>
      <c r="O489" s="63">
        <f t="shared" si="4"/>
        <v>51</v>
      </c>
      <c r="P489" s="63">
        <f t="shared" si="5"/>
        <v>90</v>
      </c>
      <c r="Q489" s="64">
        <f t="shared" si="6"/>
        <v>0.75</v>
      </c>
      <c r="R489" s="64">
        <f t="shared" si="7"/>
        <v>0.3617021277</v>
      </c>
      <c r="S489" s="65">
        <f t="shared" si="8"/>
        <v>0.5301204819</v>
      </c>
      <c r="T489" s="65">
        <f t="shared" si="9"/>
        <v>0.4337349398</v>
      </c>
      <c r="U489" s="66">
        <f t="shared" si="10"/>
        <v>0.4736842105</v>
      </c>
      <c r="V489" s="27">
        <f t="shared" si="11"/>
        <v>0.4702769077</v>
      </c>
      <c r="W489" s="27">
        <f t="shared" si="12"/>
        <v>0.4199588114</v>
      </c>
      <c r="X489" s="27">
        <f t="shared" si="13"/>
        <v>-0.7049599565</v>
      </c>
      <c r="Y489" s="27">
        <f t="shared" si="14"/>
        <v>-0.06747351853</v>
      </c>
      <c r="Z489" s="27">
        <f t="shared" si="15"/>
        <v>1.083774939</v>
      </c>
      <c r="AA489" s="27">
        <f t="shared" si="16"/>
        <v>-0.3275352739</v>
      </c>
      <c r="AB489" s="27"/>
    </row>
    <row r="490">
      <c r="A490" s="29">
        <v>6741.0</v>
      </c>
      <c r="B490" s="30">
        <v>2371.0</v>
      </c>
      <c r="C490" s="5">
        <v>32.0</v>
      </c>
      <c r="D490" s="6">
        <v>65.0</v>
      </c>
      <c r="E490" s="7">
        <v>22.0</v>
      </c>
      <c r="F490" s="8">
        <v>155.0</v>
      </c>
      <c r="G490" s="9">
        <v>264.0</v>
      </c>
      <c r="H490" s="10">
        <v>89.0</v>
      </c>
      <c r="I490" s="11">
        <v>55.0</v>
      </c>
      <c r="J490" s="12">
        <v>18.0</v>
      </c>
      <c r="K490" s="61">
        <v>87.0</v>
      </c>
      <c r="L490" s="62">
        <f t="shared" si="1"/>
        <v>153</v>
      </c>
      <c r="M490" s="63">
        <f t="shared" si="2"/>
        <v>155</v>
      </c>
      <c r="N490" s="63">
        <f t="shared" si="3"/>
        <v>55</v>
      </c>
      <c r="O490" s="63">
        <f t="shared" si="4"/>
        <v>89</v>
      </c>
      <c r="P490" s="63">
        <f t="shared" si="5"/>
        <v>72</v>
      </c>
      <c r="Q490" s="64">
        <f t="shared" si="6"/>
        <v>0.7380952381</v>
      </c>
      <c r="R490" s="64">
        <f t="shared" si="7"/>
        <v>0.5527950311</v>
      </c>
      <c r="S490" s="65">
        <f t="shared" si="8"/>
        <v>0.6576819407</v>
      </c>
      <c r="T490" s="65">
        <f t="shared" si="9"/>
        <v>0.5660377358</v>
      </c>
      <c r="U490" s="66">
        <f t="shared" si="10"/>
        <v>0.6828193833</v>
      </c>
      <c r="V490" s="27">
        <f t="shared" si="11"/>
        <v>0.6733992302</v>
      </c>
      <c r="W490" s="27">
        <f t="shared" si="12"/>
        <v>0.5480594552</v>
      </c>
      <c r="X490" s="27">
        <f t="shared" si="13"/>
        <v>-0.8745925655</v>
      </c>
      <c r="Y490" s="27">
        <f t="shared" si="14"/>
        <v>-0.1092435154</v>
      </c>
      <c r="Z490" s="27">
        <f t="shared" si="15"/>
        <v>1.668098799</v>
      </c>
      <c r="AA490" s="27">
        <f t="shared" si="16"/>
        <v>-0.6254348487</v>
      </c>
      <c r="AB490" s="27"/>
    </row>
    <row r="491">
      <c r="A491" s="29">
        <v>6742.0</v>
      </c>
      <c r="B491" s="30">
        <v>1281.0</v>
      </c>
      <c r="C491" s="5">
        <v>28.0</v>
      </c>
      <c r="D491" s="6">
        <v>41.0</v>
      </c>
      <c r="E491" s="7">
        <v>23.0</v>
      </c>
      <c r="F491" s="8">
        <v>134.0</v>
      </c>
      <c r="G491" s="9">
        <v>213.0</v>
      </c>
      <c r="H491" s="10">
        <v>68.0</v>
      </c>
      <c r="I491" s="11">
        <v>33.0</v>
      </c>
      <c r="J491" s="12">
        <v>25.0</v>
      </c>
      <c r="K491" s="61">
        <v>71.0</v>
      </c>
      <c r="L491" s="62">
        <f t="shared" si="1"/>
        <v>135</v>
      </c>
      <c r="M491" s="63">
        <f t="shared" si="2"/>
        <v>134</v>
      </c>
      <c r="N491" s="63">
        <f t="shared" si="3"/>
        <v>33</v>
      </c>
      <c r="O491" s="63">
        <f t="shared" si="4"/>
        <v>68</v>
      </c>
      <c r="P491" s="63">
        <f t="shared" si="5"/>
        <v>76</v>
      </c>
      <c r="Q491" s="64">
        <f t="shared" si="6"/>
        <v>0.8023952096</v>
      </c>
      <c r="R491" s="64">
        <f t="shared" si="7"/>
        <v>0.4722222222</v>
      </c>
      <c r="S491" s="65">
        <f t="shared" si="8"/>
        <v>0.6495176849</v>
      </c>
      <c r="T491" s="65">
        <f t="shared" si="9"/>
        <v>0.536977492</v>
      </c>
      <c r="U491" s="66">
        <f t="shared" si="10"/>
        <v>0.6380952381</v>
      </c>
      <c r="V491" s="27">
        <f t="shared" si="11"/>
        <v>0.6448603919</v>
      </c>
      <c r="W491" s="27">
        <f t="shared" si="12"/>
        <v>0.519922212</v>
      </c>
      <c r="X491" s="27">
        <f t="shared" si="13"/>
        <v>-0.8637356497</v>
      </c>
      <c r="Y491" s="27">
        <f t="shared" si="14"/>
        <v>-0.1023484872</v>
      </c>
      <c r="Z491" s="27">
        <f t="shared" si="15"/>
        <v>1.626941349</v>
      </c>
      <c r="AA491" s="27">
        <f t="shared" si="16"/>
        <v>-0.6024309381</v>
      </c>
      <c r="AB491" s="27"/>
    </row>
    <row r="492">
      <c r="A492" s="29">
        <v>6750.0</v>
      </c>
      <c r="B492" s="30">
        <v>1492.0</v>
      </c>
      <c r="C492" s="5">
        <v>8.0</v>
      </c>
      <c r="D492" s="6">
        <v>17.0</v>
      </c>
      <c r="E492" s="7">
        <v>8.0</v>
      </c>
      <c r="F492" s="8">
        <v>51.0</v>
      </c>
      <c r="G492" s="9">
        <v>72.0</v>
      </c>
      <c r="H492" s="10">
        <v>33.0</v>
      </c>
      <c r="I492" s="11">
        <v>15.0</v>
      </c>
      <c r="J492" s="12">
        <v>17.0</v>
      </c>
      <c r="K492" s="61">
        <v>56.0</v>
      </c>
      <c r="L492" s="62">
        <f t="shared" si="1"/>
        <v>51</v>
      </c>
      <c r="M492" s="63">
        <f t="shared" si="2"/>
        <v>51</v>
      </c>
      <c r="N492" s="63">
        <f t="shared" si="3"/>
        <v>15</v>
      </c>
      <c r="O492" s="63">
        <f t="shared" si="4"/>
        <v>33</v>
      </c>
      <c r="P492" s="63">
        <f t="shared" si="5"/>
        <v>33</v>
      </c>
      <c r="Q492" s="64">
        <f t="shared" si="6"/>
        <v>0.7727272727</v>
      </c>
      <c r="R492" s="64">
        <f t="shared" si="7"/>
        <v>0.5</v>
      </c>
      <c r="S492" s="65">
        <f t="shared" si="8"/>
        <v>0.6363636364</v>
      </c>
      <c r="T492" s="65">
        <f t="shared" si="9"/>
        <v>0.5</v>
      </c>
      <c r="U492" s="66">
        <f t="shared" si="10"/>
        <v>0.6071428571</v>
      </c>
      <c r="V492" s="27">
        <f t="shared" si="11"/>
        <v>0.6061623991</v>
      </c>
      <c r="W492" s="27">
        <f t="shared" si="12"/>
        <v>0.4841191854</v>
      </c>
      <c r="X492" s="27">
        <f t="shared" si="13"/>
        <v>-0.8462432535</v>
      </c>
      <c r="Y492" s="27">
        <f t="shared" si="14"/>
        <v>-0.0933705086</v>
      </c>
      <c r="Z492" s="27">
        <f t="shared" si="15"/>
        <v>1.561710916</v>
      </c>
      <c r="AA492" s="27">
        <f t="shared" si="16"/>
        <v>-0.5665658458</v>
      </c>
      <c r="AB492" s="27"/>
    </row>
    <row r="493">
      <c r="A493" s="29">
        <v>6751.0</v>
      </c>
      <c r="B493" s="30">
        <v>2136.0</v>
      </c>
      <c r="C493" s="5">
        <v>16.0</v>
      </c>
      <c r="D493" s="6">
        <v>22.0</v>
      </c>
      <c r="E493" s="7">
        <v>26.0</v>
      </c>
      <c r="F493" s="8">
        <v>46.0</v>
      </c>
      <c r="G493" s="9">
        <v>119.0</v>
      </c>
      <c r="H493" s="10">
        <v>55.0</v>
      </c>
      <c r="I493" s="11">
        <v>16.0</v>
      </c>
      <c r="J493" s="12">
        <v>11.0</v>
      </c>
      <c r="K493" s="61">
        <v>52.0</v>
      </c>
      <c r="L493" s="62">
        <f t="shared" si="1"/>
        <v>46</v>
      </c>
      <c r="M493" s="63">
        <f t="shared" si="2"/>
        <v>46</v>
      </c>
      <c r="N493" s="63">
        <f t="shared" si="3"/>
        <v>16</v>
      </c>
      <c r="O493" s="63">
        <f t="shared" si="4"/>
        <v>55</v>
      </c>
      <c r="P493" s="63">
        <f t="shared" si="5"/>
        <v>53</v>
      </c>
      <c r="Q493" s="64">
        <f t="shared" si="6"/>
        <v>0.7419354839</v>
      </c>
      <c r="R493" s="64">
        <f t="shared" si="7"/>
        <v>0.5092592593</v>
      </c>
      <c r="S493" s="65">
        <f t="shared" si="8"/>
        <v>0.5941176471</v>
      </c>
      <c r="T493" s="65">
        <f t="shared" si="9"/>
        <v>0.3647058824</v>
      </c>
      <c r="U493" s="66">
        <f t="shared" si="10"/>
        <v>0.4646464646</v>
      </c>
      <c r="V493" s="27">
        <f t="shared" si="11"/>
        <v>0.4661723533</v>
      </c>
      <c r="W493" s="27">
        <f t="shared" si="12"/>
        <v>0.3531222294</v>
      </c>
      <c r="X493" s="27">
        <f t="shared" si="13"/>
        <v>-0.7900640796</v>
      </c>
      <c r="Y493" s="27">
        <f t="shared" si="14"/>
        <v>-0.06358425481</v>
      </c>
      <c r="Z493" s="27">
        <f t="shared" si="15"/>
        <v>1.361240434</v>
      </c>
      <c r="AA493" s="27">
        <f t="shared" si="16"/>
        <v>-0.4610538821</v>
      </c>
      <c r="AB493" s="27"/>
    </row>
    <row r="494">
      <c r="A494" s="29">
        <v>6753.0</v>
      </c>
      <c r="B494" s="30">
        <v>3310.0</v>
      </c>
      <c r="C494" s="5">
        <v>47.0</v>
      </c>
      <c r="D494" s="6">
        <v>41.0</v>
      </c>
      <c r="E494" s="7">
        <v>35.0</v>
      </c>
      <c r="F494" s="8">
        <v>112.0</v>
      </c>
      <c r="G494" s="9">
        <v>173.0</v>
      </c>
      <c r="H494" s="10">
        <v>83.0</v>
      </c>
      <c r="I494" s="11">
        <v>47.0</v>
      </c>
      <c r="J494" s="12">
        <v>19.0</v>
      </c>
      <c r="K494" s="61">
        <v>81.0</v>
      </c>
      <c r="L494" s="62">
        <f t="shared" si="1"/>
        <v>112</v>
      </c>
      <c r="M494" s="63">
        <f t="shared" si="2"/>
        <v>112</v>
      </c>
      <c r="N494" s="63">
        <f t="shared" si="3"/>
        <v>47</v>
      </c>
      <c r="O494" s="63">
        <f t="shared" si="4"/>
        <v>83</v>
      </c>
      <c r="P494" s="63">
        <f t="shared" si="5"/>
        <v>101</v>
      </c>
      <c r="Q494" s="64">
        <f t="shared" si="6"/>
        <v>0.7044025157</v>
      </c>
      <c r="R494" s="64">
        <f t="shared" si="7"/>
        <v>0.4510869565</v>
      </c>
      <c r="S494" s="65">
        <f t="shared" si="8"/>
        <v>0.5685131195</v>
      </c>
      <c r="T494" s="65">
        <f t="shared" si="9"/>
        <v>0.4635568513</v>
      </c>
      <c r="U494" s="66">
        <f t="shared" si="10"/>
        <v>0.5258215962</v>
      </c>
      <c r="V494" s="27">
        <f t="shared" si="11"/>
        <v>0.5244576836</v>
      </c>
      <c r="W494" s="27">
        <f t="shared" si="12"/>
        <v>0.4488335305</v>
      </c>
      <c r="X494" s="27">
        <f t="shared" si="13"/>
        <v>-0.7560149016</v>
      </c>
      <c r="Y494" s="27">
        <f t="shared" si="14"/>
        <v>-0.07733531537</v>
      </c>
      <c r="Z494" s="27">
        <f t="shared" si="15"/>
        <v>1.246438683</v>
      </c>
      <c r="AA494" s="27">
        <f t="shared" si="16"/>
        <v>-0.4039762188</v>
      </c>
      <c r="AB494" s="27"/>
    </row>
    <row r="495">
      <c r="A495" s="29">
        <v>7001.0</v>
      </c>
      <c r="B495" s="30">
        <v>1904.0</v>
      </c>
      <c r="C495" s="5">
        <v>15.0</v>
      </c>
      <c r="D495" s="6">
        <v>24.0</v>
      </c>
      <c r="E495" s="7">
        <v>31.0</v>
      </c>
      <c r="F495" s="8">
        <v>76.0</v>
      </c>
      <c r="G495" s="9">
        <v>158.0</v>
      </c>
      <c r="H495" s="10">
        <v>60.0</v>
      </c>
      <c r="I495" s="11">
        <v>33.0</v>
      </c>
      <c r="J495" s="12">
        <v>25.0</v>
      </c>
      <c r="K495" s="61">
        <v>72.0</v>
      </c>
      <c r="L495" s="62">
        <f t="shared" si="1"/>
        <v>76</v>
      </c>
      <c r="M495" s="63">
        <f t="shared" si="2"/>
        <v>76</v>
      </c>
      <c r="N495" s="63">
        <f t="shared" si="3"/>
        <v>33</v>
      </c>
      <c r="O495" s="63">
        <f t="shared" si="4"/>
        <v>60</v>
      </c>
      <c r="P495" s="63">
        <f t="shared" si="5"/>
        <v>71</v>
      </c>
      <c r="Q495" s="64">
        <f t="shared" si="6"/>
        <v>0.6972477064</v>
      </c>
      <c r="R495" s="64">
        <f t="shared" si="7"/>
        <v>0.4580152672</v>
      </c>
      <c r="S495" s="65">
        <f t="shared" si="8"/>
        <v>0.5666666667</v>
      </c>
      <c r="T495" s="65">
        <f t="shared" si="9"/>
        <v>0.4541666667</v>
      </c>
      <c r="U495" s="66">
        <f t="shared" si="10"/>
        <v>0.5170068027</v>
      </c>
      <c r="V495" s="27">
        <f t="shared" si="11"/>
        <v>0.5154738648</v>
      </c>
      <c r="W495" s="27">
        <f t="shared" si="12"/>
        <v>0.4397415934</v>
      </c>
      <c r="X495" s="27">
        <f t="shared" si="13"/>
        <v>-0.7535594686</v>
      </c>
      <c r="Y495" s="27">
        <f t="shared" si="14"/>
        <v>-0.07552266178</v>
      </c>
      <c r="Z495" s="27">
        <f t="shared" si="15"/>
        <v>1.238355306</v>
      </c>
      <c r="AA495" s="27">
        <f t="shared" si="16"/>
        <v>-0.4000528106</v>
      </c>
      <c r="AB495" s="27"/>
    </row>
    <row r="496">
      <c r="A496" s="29">
        <v>7003.0</v>
      </c>
      <c r="B496" s="30">
        <v>1198.0</v>
      </c>
      <c r="C496" s="5">
        <v>6.0</v>
      </c>
      <c r="D496" s="6">
        <v>16.0</v>
      </c>
      <c r="E496" s="7">
        <v>3.0</v>
      </c>
      <c r="F496" s="8">
        <v>23.0</v>
      </c>
      <c r="G496" s="9">
        <v>77.0</v>
      </c>
      <c r="H496" s="10">
        <v>18.0</v>
      </c>
      <c r="I496" s="11">
        <v>10.0</v>
      </c>
      <c r="J496" s="12">
        <v>7.0</v>
      </c>
      <c r="K496" s="61">
        <v>35.0</v>
      </c>
      <c r="L496" s="62">
        <f t="shared" si="1"/>
        <v>23</v>
      </c>
      <c r="M496" s="63">
        <f t="shared" si="2"/>
        <v>23</v>
      </c>
      <c r="N496" s="63">
        <f t="shared" si="3"/>
        <v>10</v>
      </c>
      <c r="O496" s="63">
        <f t="shared" si="4"/>
        <v>18</v>
      </c>
      <c r="P496" s="63">
        <f t="shared" si="5"/>
        <v>16</v>
      </c>
      <c r="Q496" s="64">
        <f t="shared" si="6"/>
        <v>0.696969697</v>
      </c>
      <c r="R496" s="64">
        <f t="shared" si="7"/>
        <v>0.5294117647</v>
      </c>
      <c r="S496" s="65">
        <f t="shared" si="8"/>
        <v>0.6119402985</v>
      </c>
      <c r="T496" s="65">
        <f t="shared" si="9"/>
        <v>0.4925373134</v>
      </c>
      <c r="U496" s="66">
        <f t="shared" si="10"/>
        <v>0.5897435897</v>
      </c>
      <c r="V496" s="27">
        <f t="shared" si="11"/>
        <v>0.5815256856</v>
      </c>
      <c r="W496" s="27">
        <f t="shared" si="12"/>
        <v>0.4768935259</v>
      </c>
      <c r="X496" s="27">
        <f t="shared" si="13"/>
        <v>-0.8137648344</v>
      </c>
      <c r="Y496" s="27">
        <f t="shared" si="14"/>
        <v>-0.08844688792</v>
      </c>
      <c r="Z496" s="27">
        <f t="shared" si="15"/>
        <v>1.444135833</v>
      </c>
      <c r="AA496" s="27">
        <f t="shared" si="16"/>
        <v>-0.5038038569</v>
      </c>
      <c r="AB496" s="27"/>
    </row>
    <row r="497">
      <c r="A497" s="29">
        <v>7004.0</v>
      </c>
      <c r="B497" s="30">
        <v>1264.0</v>
      </c>
      <c r="C497" s="5">
        <v>14.0</v>
      </c>
      <c r="D497" s="6">
        <v>40.0</v>
      </c>
      <c r="E497" s="7">
        <v>8.0</v>
      </c>
      <c r="F497" s="8">
        <v>35.0</v>
      </c>
      <c r="G497" s="9">
        <v>109.0</v>
      </c>
      <c r="H497" s="10">
        <v>31.0</v>
      </c>
      <c r="I497" s="11">
        <v>15.0</v>
      </c>
      <c r="J497" s="12">
        <v>8.0</v>
      </c>
      <c r="K497" s="61">
        <v>28.0</v>
      </c>
      <c r="L497" s="62">
        <f t="shared" si="1"/>
        <v>35</v>
      </c>
      <c r="M497" s="63">
        <f t="shared" si="2"/>
        <v>35</v>
      </c>
      <c r="N497" s="63">
        <f t="shared" si="3"/>
        <v>15</v>
      </c>
      <c r="O497" s="63">
        <f t="shared" si="4"/>
        <v>31</v>
      </c>
      <c r="P497" s="63">
        <f t="shared" si="5"/>
        <v>30</v>
      </c>
      <c r="Q497" s="64">
        <f t="shared" si="6"/>
        <v>0.7</v>
      </c>
      <c r="R497" s="64">
        <f t="shared" si="7"/>
        <v>0.5081967213</v>
      </c>
      <c r="S497" s="65">
        <f t="shared" si="8"/>
        <v>0.5945945946</v>
      </c>
      <c r="T497" s="65">
        <f t="shared" si="9"/>
        <v>0.4504504505</v>
      </c>
      <c r="U497" s="66">
        <f t="shared" si="10"/>
        <v>0.5384615385</v>
      </c>
      <c r="V497" s="27">
        <f t="shared" si="11"/>
        <v>0.5346223629</v>
      </c>
      <c r="W497" s="27">
        <f t="shared" si="12"/>
        <v>0.4361434103</v>
      </c>
      <c r="X497" s="27">
        <f t="shared" si="13"/>
        <v>-0.7906983296</v>
      </c>
      <c r="Y497" s="27">
        <f t="shared" si="14"/>
        <v>-0.07859634451</v>
      </c>
      <c r="Z497" s="27">
        <f t="shared" si="15"/>
        <v>1.363426873</v>
      </c>
      <c r="AA497" s="27">
        <f t="shared" si="16"/>
        <v>-0.4621651523</v>
      </c>
      <c r="AB497" s="27"/>
    </row>
    <row r="498">
      <c r="A498" s="29">
        <v>7006.0</v>
      </c>
      <c r="B498" s="30">
        <v>990.0</v>
      </c>
      <c r="C498" s="5">
        <v>11.0</v>
      </c>
      <c r="D498" s="6">
        <v>26.0</v>
      </c>
      <c r="E498" s="7">
        <v>12.0</v>
      </c>
      <c r="F498" s="8">
        <v>32.0</v>
      </c>
      <c r="G498" s="9">
        <v>81.0</v>
      </c>
      <c r="H498" s="10">
        <v>14.0</v>
      </c>
      <c r="I498" s="11">
        <v>6.0</v>
      </c>
      <c r="J498" s="12">
        <v>10.0</v>
      </c>
      <c r="K498" s="61">
        <v>39.0</v>
      </c>
      <c r="L498" s="62">
        <f t="shared" si="1"/>
        <v>32</v>
      </c>
      <c r="M498" s="63">
        <f t="shared" si="2"/>
        <v>32</v>
      </c>
      <c r="N498" s="63">
        <f t="shared" si="3"/>
        <v>6</v>
      </c>
      <c r="O498" s="63">
        <f t="shared" si="4"/>
        <v>14</v>
      </c>
      <c r="P498" s="63">
        <f t="shared" si="5"/>
        <v>33</v>
      </c>
      <c r="Q498" s="64">
        <f t="shared" si="6"/>
        <v>0.8421052632</v>
      </c>
      <c r="R498" s="64">
        <f t="shared" si="7"/>
        <v>0.2978723404</v>
      </c>
      <c r="S498" s="65">
        <f t="shared" si="8"/>
        <v>0.5411764706</v>
      </c>
      <c r="T498" s="65">
        <f t="shared" si="9"/>
        <v>0.4470588235</v>
      </c>
      <c r="U498" s="66">
        <f t="shared" si="10"/>
        <v>0.4923076923</v>
      </c>
      <c r="V498" s="27">
        <f t="shared" si="11"/>
        <v>0.4897058544</v>
      </c>
      <c r="W498" s="27">
        <f t="shared" si="12"/>
        <v>0.4328595069</v>
      </c>
      <c r="X498" s="27">
        <f t="shared" si="13"/>
        <v>-0.7196623299</v>
      </c>
      <c r="Y498" s="27">
        <f t="shared" si="14"/>
        <v>-0.07099666394</v>
      </c>
      <c r="Z498" s="27">
        <f t="shared" si="15"/>
        <v>1.12945192</v>
      </c>
      <c r="AA498" s="27">
        <f t="shared" si="16"/>
        <v>-0.3484584848</v>
      </c>
      <c r="AB498" s="27"/>
    </row>
    <row r="499">
      <c r="A499" s="29">
        <v>7007.0</v>
      </c>
      <c r="B499" s="30">
        <v>1565.0</v>
      </c>
      <c r="C499" s="5">
        <v>13.0</v>
      </c>
      <c r="D499" s="6">
        <v>43.0</v>
      </c>
      <c r="E499" s="7">
        <v>18.0</v>
      </c>
      <c r="F499" s="8">
        <v>71.0</v>
      </c>
      <c r="G499" s="9">
        <v>193.0</v>
      </c>
      <c r="H499" s="10">
        <v>42.0</v>
      </c>
      <c r="I499" s="11">
        <v>37.0</v>
      </c>
      <c r="J499" s="12">
        <v>13.0</v>
      </c>
      <c r="K499" s="61">
        <v>87.0</v>
      </c>
      <c r="L499" s="62">
        <f t="shared" si="1"/>
        <v>71</v>
      </c>
      <c r="M499" s="63">
        <f t="shared" si="2"/>
        <v>71</v>
      </c>
      <c r="N499" s="63">
        <f t="shared" si="3"/>
        <v>37</v>
      </c>
      <c r="O499" s="63">
        <f t="shared" si="4"/>
        <v>42</v>
      </c>
      <c r="P499" s="63">
        <f t="shared" si="5"/>
        <v>44</v>
      </c>
      <c r="Q499" s="64">
        <f t="shared" si="6"/>
        <v>0.6574074074</v>
      </c>
      <c r="R499" s="64">
        <f t="shared" si="7"/>
        <v>0.488372093</v>
      </c>
      <c r="S499" s="65">
        <f t="shared" si="8"/>
        <v>0.5824742268</v>
      </c>
      <c r="T499" s="65">
        <f t="shared" si="9"/>
        <v>0.5567010309</v>
      </c>
      <c r="U499" s="66">
        <f t="shared" si="10"/>
        <v>0.6173913043</v>
      </c>
      <c r="V499" s="27">
        <f t="shared" si="11"/>
        <v>0.6097291901</v>
      </c>
      <c r="W499" s="27">
        <f t="shared" si="12"/>
        <v>0.5390192992</v>
      </c>
      <c r="X499" s="27">
        <f t="shared" si="13"/>
        <v>-0.7745805333</v>
      </c>
      <c r="Y499" s="27">
        <f t="shared" si="14"/>
        <v>-0.09515532664</v>
      </c>
      <c r="Z499" s="27">
        <f t="shared" si="15"/>
        <v>1.308408519</v>
      </c>
      <c r="AA499" s="27">
        <f t="shared" si="16"/>
        <v>-0.4344746745</v>
      </c>
      <c r="AB499" s="27"/>
    </row>
    <row r="500">
      <c r="A500" s="29">
        <v>7012.0</v>
      </c>
      <c r="B500" s="30">
        <v>2557.0</v>
      </c>
      <c r="C500" s="5">
        <v>13.0</v>
      </c>
      <c r="D500" s="6">
        <v>46.0</v>
      </c>
      <c r="E500" s="7">
        <v>16.0</v>
      </c>
      <c r="F500" s="8">
        <v>46.0</v>
      </c>
      <c r="G500" s="9">
        <v>116.0</v>
      </c>
      <c r="H500" s="10">
        <v>40.0</v>
      </c>
      <c r="I500" s="11">
        <v>18.0</v>
      </c>
      <c r="J500" s="12">
        <v>19.0</v>
      </c>
      <c r="K500" s="61">
        <v>97.0</v>
      </c>
      <c r="L500" s="62">
        <f t="shared" si="1"/>
        <v>46</v>
      </c>
      <c r="M500" s="63">
        <f t="shared" si="2"/>
        <v>46</v>
      </c>
      <c r="N500" s="63">
        <f t="shared" si="3"/>
        <v>18</v>
      </c>
      <c r="O500" s="63">
        <f t="shared" si="4"/>
        <v>40</v>
      </c>
      <c r="P500" s="63">
        <f t="shared" si="5"/>
        <v>48</v>
      </c>
      <c r="Q500" s="64">
        <f t="shared" si="6"/>
        <v>0.71875</v>
      </c>
      <c r="R500" s="64">
        <f t="shared" si="7"/>
        <v>0.4545454545</v>
      </c>
      <c r="S500" s="65">
        <f t="shared" si="8"/>
        <v>0.5657894737</v>
      </c>
      <c r="T500" s="65">
        <f t="shared" si="9"/>
        <v>0.4210526316</v>
      </c>
      <c r="U500" s="66">
        <f t="shared" si="10"/>
        <v>0.4893617021</v>
      </c>
      <c r="V500" s="27">
        <f t="shared" si="11"/>
        <v>0.4882169573</v>
      </c>
      <c r="W500" s="27">
        <f t="shared" si="12"/>
        <v>0.407679314</v>
      </c>
      <c r="X500" s="27">
        <f t="shared" si="13"/>
        <v>-0.7523929679</v>
      </c>
      <c r="Y500" s="27">
        <f t="shared" si="14"/>
        <v>-0.06990779671</v>
      </c>
      <c r="Z500" s="27">
        <f t="shared" si="15"/>
        <v>1.234524356</v>
      </c>
      <c r="AA500" s="27">
        <f t="shared" si="16"/>
        <v>-0.3981978546</v>
      </c>
      <c r="AB500" s="27"/>
    </row>
    <row r="501">
      <c r="A501" s="29">
        <v>7019.0</v>
      </c>
      <c r="B501" s="30">
        <v>2220.0</v>
      </c>
      <c r="C501" s="5">
        <v>26.0</v>
      </c>
      <c r="D501" s="6">
        <v>84.0</v>
      </c>
      <c r="E501" s="7">
        <v>29.0</v>
      </c>
      <c r="F501" s="8">
        <v>65.0</v>
      </c>
      <c r="G501" s="9">
        <v>195.0</v>
      </c>
      <c r="H501" s="10">
        <v>63.0</v>
      </c>
      <c r="I501" s="11">
        <v>23.0</v>
      </c>
      <c r="J501" s="12">
        <v>17.0</v>
      </c>
      <c r="K501" s="61">
        <v>63.0</v>
      </c>
      <c r="L501" s="62">
        <f t="shared" si="1"/>
        <v>65</v>
      </c>
      <c r="M501" s="63">
        <f t="shared" si="2"/>
        <v>65</v>
      </c>
      <c r="N501" s="63">
        <f t="shared" si="3"/>
        <v>23</v>
      </c>
      <c r="O501" s="63">
        <f t="shared" si="4"/>
        <v>63</v>
      </c>
      <c r="P501" s="63">
        <f t="shared" si="5"/>
        <v>72</v>
      </c>
      <c r="Q501" s="64">
        <f t="shared" si="6"/>
        <v>0.7386363636</v>
      </c>
      <c r="R501" s="64">
        <f t="shared" si="7"/>
        <v>0.4666666667</v>
      </c>
      <c r="S501" s="65">
        <f t="shared" si="8"/>
        <v>0.5739910314</v>
      </c>
      <c r="T501" s="65">
        <f t="shared" si="9"/>
        <v>0.3946188341</v>
      </c>
      <c r="U501" s="66">
        <f t="shared" si="10"/>
        <v>0.4744525547</v>
      </c>
      <c r="V501" s="27">
        <f t="shared" si="11"/>
        <v>0.4736366965</v>
      </c>
      <c r="W501" s="27">
        <f t="shared" si="12"/>
        <v>0.382085097</v>
      </c>
      <c r="X501" s="27">
        <f t="shared" si="13"/>
        <v>-0.7632994881</v>
      </c>
      <c r="Y501" s="27">
        <f t="shared" si="14"/>
        <v>-0.06646871471</v>
      </c>
      <c r="Z501" s="27">
        <f t="shared" si="15"/>
        <v>1.270574542</v>
      </c>
      <c r="AA501" s="27">
        <f t="shared" si="16"/>
        <v>-0.4157666457</v>
      </c>
      <c r="AB501" s="27"/>
    </row>
    <row r="502">
      <c r="A502" s="29">
        <v>7021.0</v>
      </c>
      <c r="B502" s="30">
        <v>1481.0</v>
      </c>
      <c r="C502" s="5">
        <v>6.0</v>
      </c>
      <c r="D502" s="6">
        <v>16.0</v>
      </c>
      <c r="E502" s="7">
        <v>14.0</v>
      </c>
      <c r="F502" s="8">
        <v>27.0</v>
      </c>
      <c r="G502" s="9">
        <v>113.0</v>
      </c>
      <c r="H502" s="10">
        <v>26.0</v>
      </c>
      <c r="I502" s="11">
        <v>13.0</v>
      </c>
      <c r="J502" s="12">
        <v>16.0</v>
      </c>
      <c r="K502" s="61">
        <v>55.0</v>
      </c>
      <c r="L502" s="62">
        <f t="shared" si="1"/>
        <v>27</v>
      </c>
      <c r="M502" s="63">
        <f t="shared" si="2"/>
        <v>27</v>
      </c>
      <c r="N502" s="63">
        <f t="shared" si="3"/>
        <v>13</v>
      </c>
      <c r="O502" s="63">
        <f t="shared" si="4"/>
        <v>26</v>
      </c>
      <c r="P502" s="63">
        <f t="shared" si="5"/>
        <v>36</v>
      </c>
      <c r="Q502" s="64">
        <f t="shared" si="6"/>
        <v>0.675</v>
      </c>
      <c r="R502" s="64">
        <f t="shared" si="7"/>
        <v>0.4193548387</v>
      </c>
      <c r="S502" s="65">
        <f t="shared" si="8"/>
        <v>0.5196078431</v>
      </c>
      <c r="T502" s="65">
        <f t="shared" si="9"/>
        <v>0.3921568627</v>
      </c>
      <c r="U502" s="66">
        <f t="shared" si="10"/>
        <v>0.4285714286</v>
      </c>
      <c r="V502" s="27">
        <f t="shared" si="11"/>
        <v>0.4282211849</v>
      </c>
      <c r="W502" s="27">
        <f t="shared" si="12"/>
        <v>0.3797013219</v>
      </c>
      <c r="X502" s="27">
        <f t="shared" si="13"/>
        <v>-0.6909801356</v>
      </c>
      <c r="Y502" s="27">
        <f t="shared" si="14"/>
        <v>-0.05979569014</v>
      </c>
      <c r="Z502" s="27">
        <f t="shared" si="15"/>
        <v>1.041217195</v>
      </c>
      <c r="AA502" s="27">
        <f t="shared" si="16"/>
        <v>-0.3084334129</v>
      </c>
      <c r="AB502" s="27"/>
    </row>
    <row r="503">
      <c r="A503" s="29">
        <v>7022.0</v>
      </c>
      <c r="B503" s="30">
        <v>1472.0</v>
      </c>
      <c r="C503" s="5">
        <v>6.0</v>
      </c>
      <c r="D503" s="6">
        <v>13.0</v>
      </c>
      <c r="E503" s="7">
        <v>3.0</v>
      </c>
      <c r="F503" s="8">
        <v>25.0</v>
      </c>
      <c r="G503" s="9">
        <v>55.0</v>
      </c>
      <c r="H503" s="10">
        <v>15.0</v>
      </c>
      <c r="I503" s="11">
        <v>9.0</v>
      </c>
      <c r="J503" s="12">
        <v>3.0</v>
      </c>
      <c r="K503" s="61">
        <v>12.0</v>
      </c>
      <c r="L503" s="62">
        <f t="shared" si="1"/>
        <v>25</v>
      </c>
      <c r="M503" s="63">
        <f t="shared" si="2"/>
        <v>25</v>
      </c>
      <c r="N503" s="63">
        <f t="shared" si="3"/>
        <v>9</v>
      </c>
      <c r="O503" s="63">
        <f t="shared" si="4"/>
        <v>15</v>
      </c>
      <c r="P503" s="63">
        <f t="shared" si="5"/>
        <v>12</v>
      </c>
      <c r="Q503" s="64">
        <f t="shared" si="6"/>
        <v>0.7352941176</v>
      </c>
      <c r="R503" s="64">
        <f t="shared" si="7"/>
        <v>0.5555555556</v>
      </c>
      <c r="S503" s="65">
        <f t="shared" si="8"/>
        <v>0.6557377049</v>
      </c>
      <c r="T503" s="65">
        <f t="shared" si="9"/>
        <v>0.5573770492</v>
      </c>
      <c r="U503" s="66">
        <f t="shared" si="10"/>
        <v>0.6756756757</v>
      </c>
      <c r="V503" s="27">
        <f t="shared" si="11"/>
        <v>0.6652710449</v>
      </c>
      <c r="W503" s="27">
        <f t="shared" si="12"/>
        <v>0.539673846</v>
      </c>
      <c r="X503" s="27">
        <f t="shared" si="13"/>
        <v>-0.8720070997</v>
      </c>
      <c r="Y503" s="27">
        <f t="shared" si="14"/>
        <v>-0.1072540261</v>
      </c>
      <c r="Z503" s="27">
        <f t="shared" si="15"/>
        <v>1.658250927</v>
      </c>
      <c r="AA503" s="27">
        <f t="shared" si="16"/>
        <v>-0.6199045084</v>
      </c>
      <c r="AB503" s="27"/>
    </row>
    <row r="504">
      <c r="A504" s="29">
        <v>7023.0</v>
      </c>
      <c r="B504" s="30">
        <v>1807.0</v>
      </c>
      <c r="C504" s="5">
        <v>7.0</v>
      </c>
      <c r="D504" s="6">
        <v>44.0</v>
      </c>
      <c r="E504" s="7">
        <v>17.0</v>
      </c>
      <c r="F504" s="8">
        <v>36.0</v>
      </c>
      <c r="G504" s="9">
        <v>147.0</v>
      </c>
      <c r="H504" s="10">
        <v>33.0</v>
      </c>
      <c r="I504" s="11">
        <v>8.0</v>
      </c>
      <c r="J504" s="12">
        <v>25.0</v>
      </c>
      <c r="K504" s="61">
        <v>53.0</v>
      </c>
      <c r="L504" s="62">
        <f t="shared" si="1"/>
        <v>36</v>
      </c>
      <c r="M504" s="63">
        <f t="shared" si="2"/>
        <v>36</v>
      </c>
      <c r="N504" s="63">
        <f t="shared" si="3"/>
        <v>8</v>
      </c>
      <c r="O504" s="63">
        <f t="shared" si="4"/>
        <v>33</v>
      </c>
      <c r="P504" s="63">
        <f t="shared" si="5"/>
        <v>49</v>
      </c>
      <c r="Q504" s="64">
        <f t="shared" si="6"/>
        <v>0.8181818182</v>
      </c>
      <c r="R504" s="64">
        <f t="shared" si="7"/>
        <v>0.4024390244</v>
      </c>
      <c r="S504" s="65">
        <f t="shared" si="8"/>
        <v>0.5476190476</v>
      </c>
      <c r="T504" s="65">
        <f t="shared" si="9"/>
        <v>0.3492063492</v>
      </c>
      <c r="U504" s="66">
        <f t="shared" si="10"/>
        <v>0.4235294118</v>
      </c>
      <c r="V504" s="27">
        <f t="shared" si="11"/>
        <v>0.4157316065</v>
      </c>
      <c r="W504" s="27">
        <f t="shared" si="12"/>
        <v>0.3381149866</v>
      </c>
      <c r="X504" s="27">
        <f t="shared" si="13"/>
        <v>-0.7282297386</v>
      </c>
      <c r="Y504" s="27">
        <f t="shared" si="14"/>
        <v>-0.05611707709</v>
      </c>
      <c r="Z504" s="27">
        <f t="shared" si="15"/>
        <v>1.156503702</v>
      </c>
      <c r="AA504" s="27">
        <f t="shared" si="16"/>
        <v>-0.3610521727</v>
      </c>
      <c r="AB504" s="27"/>
    </row>
    <row r="505">
      <c r="A505" s="29">
        <v>7024.0</v>
      </c>
      <c r="B505" s="30">
        <v>1974.0</v>
      </c>
      <c r="C505" s="5">
        <v>30.0</v>
      </c>
      <c r="D505" s="6">
        <v>56.0</v>
      </c>
      <c r="E505" s="7">
        <v>27.0</v>
      </c>
      <c r="F505" s="8">
        <v>78.0</v>
      </c>
      <c r="G505" s="9">
        <v>232.0</v>
      </c>
      <c r="H505" s="10">
        <v>70.0</v>
      </c>
      <c r="I505" s="11">
        <v>19.0</v>
      </c>
      <c r="J505" s="12">
        <v>14.0</v>
      </c>
      <c r="K505" s="61">
        <v>103.0</v>
      </c>
      <c r="L505" s="62">
        <f t="shared" si="1"/>
        <v>78</v>
      </c>
      <c r="M505" s="63">
        <f t="shared" si="2"/>
        <v>78</v>
      </c>
      <c r="N505" s="63">
        <f t="shared" si="3"/>
        <v>19</v>
      </c>
      <c r="O505" s="63">
        <f t="shared" si="4"/>
        <v>70</v>
      </c>
      <c r="P505" s="63">
        <f t="shared" si="5"/>
        <v>71</v>
      </c>
      <c r="Q505" s="64">
        <f t="shared" si="6"/>
        <v>0.8041237113</v>
      </c>
      <c r="R505" s="64">
        <f t="shared" si="7"/>
        <v>0.4964539007</v>
      </c>
      <c r="S505" s="65">
        <f t="shared" si="8"/>
        <v>0.6218487395</v>
      </c>
      <c r="T505" s="65">
        <f t="shared" si="9"/>
        <v>0.4075630252</v>
      </c>
      <c r="U505" s="66">
        <f t="shared" si="10"/>
        <v>0.5234899329</v>
      </c>
      <c r="V505" s="27">
        <f t="shared" si="11"/>
        <v>0.5224222198</v>
      </c>
      <c r="W505" s="27">
        <f t="shared" si="12"/>
        <v>0.3946181595</v>
      </c>
      <c r="X505" s="27">
        <f t="shared" si="13"/>
        <v>-0.8269411865</v>
      </c>
      <c r="Y505" s="27">
        <f t="shared" si="14"/>
        <v>-0.07437276038</v>
      </c>
      <c r="Z505" s="27">
        <f t="shared" si="15"/>
        <v>1.491280891</v>
      </c>
      <c r="AA505" s="27">
        <f t="shared" si="16"/>
        <v>-0.5286747894</v>
      </c>
      <c r="AB505" s="27"/>
    </row>
    <row r="506">
      <c r="A506" s="29">
        <v>7028.0</v>
      </c>
      <c r="B506" s="30">
        <v>2826.0</v>
      </c>
      <c r="C506" s="5">
        <v>11.0</v>
      </c>
      <c r="D506" s="6">
        <v>34.0</v>
      </c>
      <c r="E506" s="7">
        <v>6.0</v>
      </c>
      <c r="F506" s="8">
        <v>24.0</v>
      </c>
      <c r="G506" s="9">
        <v>96.0</v>
      </c>
      <c r="H506" s="10">
        <v>30.0</v>
      </c>
      <c r="I506" s="11">
        <v>4.0</v>
      </c>
      <c r="J506" s="12">
        <v>15.0</v>
      </c>
      <c r="K506" s="61">
        <v>63.0</v>
      </c>
      <c r="L506" s="62">
        <f t="shared" si="1"/>
        <v>24</v>
      </c>
      <c r="M506" s="63">
        <f t="shared" si="2"/>
        <v>24</v>
      </c>
      <c r="N506" s="63">
        <f t="shared" si="3"/>
        <v>4</v>
      </c>
      <c r="O506" s="63">
        <f t="shared" si="4"/>
        <v>30</v>
      </c>
      <c r="P506" s="63">
        <f t="shared" si="5"/>
        <v>32</v>
      </c>
      <c r="Q506" s="64">
        <f t="shared" si="6"/>
        <v>0.8571428571</v>
      </c>
      <c r="R506" s="64">
        <f t="shared" si="7"/>
        <v>0.4838709677</v>
      </c>
      <c r="S506" s="65">
        <f t="shared" si="8"/>
        <v>0.6</v>
      </c>
      <c r="T506" s="65">
        <f t="shared" si="9"/>
        <v>0.3111111111</v>
      </c>
      <c r="U506" s="66">
        <f t="shared" si="10"/>
        <v>0.4285714286</v>
      </c>
      <c r="V506" s="27">
        <f t="shared" si="11"/>
        <v>0.4285223024</v>
      </c>
      <c r="W506" s="27">
        <f t="shared" si="12"/>
        <v>0.3012297154</v>
      </c>
      <c r="X506" s="27">
        <f t="shared" si="13"/>
        <v>-0.7978864962</v>
      </c>
      <c r="Y506" s="27">
        <f t="shared" si="14"/>
        <v>-0.05477736505</v>
      </c>
      <c r="Z506" s="27">
        <f t="shared" si="15"/>
        <v>1.388329132</v>
      </c>
      <c r="AA506" s="27">
        <f t="shared" si="16"/>
        <v>-0.4748845901</v>
      </c>
      <c r="AB506" s="27"/>
    </row>
    <row r="507">
      <c r="A507" s="29">
        <v>7029.0</v>
      </c>
      <c r="B507" s="30">
        <v>2657.0</v>
      </c>
      <c r="C507" s="5">
        <v>19.0</v>
      </c>
      <c r="D507" s="6">
        <v>39.0</v>
      </c>
      <c r="E507" s="7">
        <v>37.0</v>
      </c>
      <c r="F507" s="8">
        <v>75.0</v>
      </c>
      <c r="G507" s="9">
        <v>195.0</v>
      </c>
      <c r="H507" s="10">
        <v>83.0</v>
      </c>
      <c r="I507" s="11">
        <v>33.0</v>
      </c>
      <c r="J507" s="12">
        <v>46.0</v>
      </c>
      <c r="K507" s="61">
        <v>86.0</v>
      </c>
      <c r="L507" s="62">
        <f t="shared" si="1"/>
        <v>75</v>
      </c>
      <c r="M507" s="63">
        <f t="shared" si="2"/>
        <v>75</v>
      </c>
      <c r="N507" s="63">
        <f t="shared" si="3"/>
        <v>33</v>
      </c>
      <c r="O507" s="63">
        <f t="shared" si="4"/>
        <v>83</v>
      </c>
      <c r="P507" s="63">
        <f t="shared" si="5"/>
        <v>102</v>
      </c>
      <c r="Q507" s="64">
        <f t="shared" si="6"/>
        <v>0.6944444444</v>
      </c>
      <c r="R507" s="64">
        <f t="shared" si="7"/>
        <v>0.4486486486</v>
      </c>
      <c r="S507" s="65">
        <f t="shared" si="8"/>
        <v>0.5392491468</v>
      </c>
      <c r="T507" s="65">
        <f t="shared" si="9"/>
        <v>0.3686006826</v>
      </c>
      <c r="U507" s="66">
        <f t="shared" si="10"/>
        <v>0.4237288136</v>
      </c>
      <c r="V507" s="27">
        <f t="shared" si="11"/>
        <v>0.4246501964</v>
      </c>
      <c r="W507" s="27">
        <f t="shared" si="12"/>
        <v>0.3568933244</v>
      </c>
      <c r="X507" s="27">
        <f t="shared" si="13"/>
        <v>-0.7170993538</v>
      </c>
      <c r="Y507" s="27">
        <f t="shared" si="14"/>
        <v>-0.05832838704</v>
      </c>
      <c r="Z507" s="27">
        <f t="shared" si="15"/>
        <v>1.121421477</v>
      </c>
      <c r="AA507" s="27">
        <f t="shared" si="16"/>
        <v>-0.3447487703</v>
      </c>
      <c r="AB507" s="27"/>
    </row>
    <row r="508">
      <c r="A508" s="29">
        <v>7032.0</v>
      </c>
      <c r="B508" s="30">
        <v>578.0</v>
      </c>
      <c r="C508" s="5">
        <v>5.0</v>
      </c>
      <c r="D508" s="6">
        <v>13.0</v>
      </c>
      <c r="E508" s="7">
        <v>6.0</v>
      </c>
      <c r="F508" s="8">
        <v>49.0</v>
      </c>
      <c r="G508" s="9">
        <v>51.0</v>
      </c>
      <c r="H508" s="10">
        <v>32.0</v>
      </c>
      <c r="I508" s="11">
        <v>9.0</v>
      </c>
      <c r="J508" s="12">
        <v>9.0</v>
      </c>
      <c r="K508" s="61">
        <v>35.0</v>
      </c>
      <c r="L508" s="62">
        <f t="shared" si="1"/>
        <v>49</v>
      </c>
      <c r="M508" s="63">
        <f t="shared" si="2"/>
        <v>49</v>
      </c>
      <c r="N508" s="63">
        <f t="shared" si="3"/>
        <v>9</v>
      </c>
      <c r="O508" s="63">
        <f t="shared" si="4"/>
        <v>32</v>
      </c>
      <c r="P508" s="63">
        <f t="shared" si="5"/>
        <v>20</v>
      </c>
      <c r="Q508" s="64">
        <f t="shared" si="6"/>
        <v>0.8448275862</v>
      </c>
      <c r="R508" s="64">
        <f t="shared" si="7"/>
        <v>0.6153846154</v>
      </c>
      <c r="S508" s="65">
        <f t="shared" si="8"/>
        <v>0.7363636364</v>
      </c>
      <c r="T508" s="65">
        <f t="shared" si="9"/>
        <v>0.5272727273</v>
      </c>
      <c r="U508" s="66">
        <f t="shared" si="10"/>
        <v>0.7101449275</v>
      </c>
      <c r="V508" s="27">
        <f t="shared" si="11"/>
        <v>0.6971441923</v>
      </c>
      <c r="W508" s="27">
        <f t="shared" si="12"/>
        <v>0.5105256864</v>
      </c>
      <c r="X508" s="27">
        <f t="shared" si="13"/>
        <v>-0.9792243362</v>
      </c>
      <c r="Y508" s="27">
        <f t="shared" si="14"/>
        <v>-0.1139362726</v>
      </c>
      <c r="Z508" s="27">
        <f t="shared" si="15"/>
        <v>2.091099044</v>
      </c>
      <c r="AA508" s="27">
        <f t="shared" si="16"/>
        <v>-0.8778318357</v>
      </c>
      <c r="AB508" s="27"/>
    </row>
    <row r="509">
      <c r="A509" s="29">
        <v>7036.0</v>
      </c>
      <c r="B509" s="30">
        <v>2890.0</v>
      </c>
      <c r="C509" s="5">
        <v>20.0</v>
      </c>
      <c r="D509" s="6">
        <v>40.0</v>
      </c>
      <c r="E509" s="7">
        <v>33.0</v>
      </c>
      <c r="F509" s="8">
        <v>43.0</v>
      </c>
      <c r="G509" s="9">
        <v>152.0</v>
      </c>
      <c r="H509" s="10">
        <v>46.0</v>
      </c>
      <c r="I509" s="11">
        <v>32.0</v>
      </c>
      <c r="J509" s="12">
        <v>26.0</v>
      </c>
      <c r="K509" s="61">
        <v>72.0</v>
      </c>
      <c r="L509" s="62">
        <f t="shared" si="1"/>
        <v>43</v>
      </c>
      <c r="M509" s="63">
        <f t="shared" si="2"/>
        <v>43</v>
      </c>
      <c r="N509" s="63">
        <f t="shared" si="3"/>
        <v>32</v>
      </c>
      <c r="O509" s="63">
        <f t="shared" si="4"/>
        <v>46</v>
      </c>
      <c r="P509" s="63">
        <f t="shared" si="5"/>
        <v>79</v>
      </c>
      <c r="Q509" s="64">
        <f t="shared" si="6"/>
        <v>0.5733333333</v>
      </c>
      <c r="R509" s="64">
        <f t="shared" si="7"/>
        <v>0.368</v>
      </c>
      <c r="S509" s="65">
        <f t="shared" si="8"/>
        <v>0.445</v>
      </c>
      <c r="T509" s="65">
        <f t="shared" si="9"/>
        <v>0.375</v>
      </c>
      <c r="U509" s="66">
        <f t="shared" si="10"/>
        <v>0.3524590164</v>
      </c>
      <c r="V509" s="27">
        <f t="shared" si="11"/>
        <v>0.3588056167</v>
      </c>
      <c r="W509" s="27">
        <f t="shared" si="12"/>
        <v>0.3630893891</v>
      </c>
      <c r="X509" s="27">
        <f t="shared" si="13"/>
        <v>-0.591765818</v>
      </c>
      <c r="Y509" s="27">
        <f t="shared" si="14"/>
        <v>-0.0489694971</v>
      </c>
      <c r="Z509" s="27">
        <f t="shared" si="15"/>
        <v>0.7636774345</v>
      </c>
      <c r="AA509" s="27">
        <f t="shared" si="16"/>
        <v>-0.1937377978</v>
      </c>
      <c r="AB509" s="27"/>
    </row>
    <row r="510">
      <c r="A510" s="29">
        <v>7037.0</v>
      </c>
      <c r="B510" s="30">
        <v>1571.0</v>
      </c>
      <c r="C510" s="5">
        <v>12.0</v>
      </c>
      <c r="D510" s="6">
        <v>25.0</v>
      </c>
      <c r="E510" s="7">
        <v>13.0</v>
      </c>
      <c r="F510" s="8">
        <v>21.0</v>
      </c>
      <c r="G510" s="9">
        <v>51.0</v>
      </c>
      <c r="H510" s="10">
        <v>17.0</v>
      </c>
      <c r="I510" s="11">
        <v>21.0</v>
      </c>
      <c r="J510" s="12">
        <v>11.0</v>
      </c>
      <c r="K510" s="61">
        <v>41.0</v>
      </c>
      <c r="L510" s="62">
        <f t="shared" si="1"/>
        <v>22</v>
      </c>
      <c r="M510" s="63">
        <f t="shared" si="2"/>
        <v>21</v>
      </c>
      <c r="N510" s="63">
        <f t="shared" si="3"/>
        <v>21</v>
      </c>
      <c r="O510" s="63">
        <f t="shared" si="4"/>
        <v>17</v>
      </c>
      <c r="P510" s="63">
        <f t="shared" si="5"/>
        <v>36</v>
      </c>
      <c r="Q510" s="64">
        <f t="shared" si="6"/>
        <v>0.5</v>
      </c>
      <c r="R510" s="64">
        <f t="shared" si="7"/>
        <v>0.320754717</v>
      </c>
      <c r="S510" s="65">
        <f t="shared" si="8"/>
        <v>0.4</v>
      </c>
      <c r="T510" s="65">
        <f t="shared" si="9"/>
        <v>0.4421052632</v>
      </c>
      <c r="U510" s="66">
        <f t="shared" si="10"/>
        <v>0.3684210526</v>
      </c>
      <c r="V510" s="27">
        <f t="shared" si="11"/>
        <v>0.3870851339</v>
      </c>
      <c r="W510" s="27">
        <f t="shared" si="12"/>
        <v>0.4280632797</v>
      </c>
      <c r="X510" s="27">
        <f t="shared" si="13"/>
        <v>-0.5319243308</v>
      </c>
      <c r="Y510" s="27">
        <f t="shared" si="14"/>
        <v>-0.05189434583</v>
      </c>
      <c r="Z510" s="27">
        <f t="shared" si="15"/>
        <v>0.6170351699</v>
      </c>
      <c r="AA510" s="27">
        <f t="shared" si="16"/>
        <v>-0.1407065452</v>
      </c>
      <c r="AB510" s="27"/>
    </row>
    <row r="511">
      <c r="A511" s="29">
        <v>7039.0</v>
      </c>
      <c r="B511" s="30">
        <v>2711.0</v>
      </c>
      <c r="C511" s="5">
        <v>34.0</v>
      </c>
      <c r="D511" s="6">
        <v>32.0</v>
      </c>
      <c r="E511" s="7">
        <v>60.0</v>
      </c>
      <c r="F511" s="8">
        <v>89.0</v>
      </c>
      <c r="G511" s="9">
        <v>168.0</v>
      </c>
      <c r="H511" s="10">
        <v>86.0</v>
      </c>
      <c r="I511" s="11">
        <v>46.0</v>
      </c>
      <c r="J511" s="12">
        <v>22.0</v>
      </c>
      <c r="K511" s="61">
        <v>80.0</v>
      </c>
      <c r="L511" s="62">
        <f t="shared" si="1"/>
        <v>89</v>
      </c>
      <c r="M511" s="63">
        <f t="shared" si="2"/>
        <v>89</v>
      </c>
      <c r="N511" s="63">
        <f t="shared" si="3"/>
        <v>46</v>
      </c>
      <c r="O511" s="63">
        <f t="shared" si="4"/>
        <v>86</v>
      </c>
      <c r="P511" s="63">
        <f t="shared" si="5"/>
        <v>116</v>
      </c>
      <c r="Q511" s="64">
        <f t="shared" si="6"/>
        <v>0.6592592593</v>
      </c>
      <c r="R511" s="64">
        <f t="shared" si="7"/>
        <v>0.4257425743</v>
      </c>
      <c r="S511" s="65">
        <f t="shared" si="8"/>
        <v>0.5192878338</v>
      </c>
      <c r="T511" s="65">
        <f t="shared" si="9"/>
        <v>0.4005934718</v>
      </c>
      <c r="U511" s="66">
        <f t="shared" si="10"/>
        <v>0.4341463415</v>
      </c>
      <c r="V511" s="27">
        <f t="shared" si="11"/>
        <v>0.4348540013</v>
      </c>
      <c r="W511" s="27">
        <f t="shared" si="12"/>
        <v>0.3878699705</v>
      </c>
      <c r="X511" s="27">
        <f t="shared" si="13"/>
        <v>-0.6905545838</v>
      </c>
      <c r="Y511" s="27">
        <f t="shared" si="14"/>
        <v>-0.06104447749</v>
      </c>
      <c r="Z511" s="27">
        <f t="shared" si="15"/>
        <v>1.039935088</v>
      </c>
      <c r="AA511" s="27">
        <f t="shared" si="16"/>
        <v>-0.3078639019</v>
      </c>
      <c r="AB511" s="27"/>
    </row>
    <row r="512">
      <c r="A512" s="29">
        <v>7040.0</v>
      </c>
      <c r="B512" s="30">
        <v>2136.0</v>
      </c>
      <c r="C512" s="5">
        <v>29.0</v>
      </c>
      <c r="D512" s="6">
        <v>32.0</v>
      </c>
      <c r="E512" s="7">
        <v>25.0</v>
      </c>
      <c r="F512" s="8">
        <v>111.0</v>
      </c>
      <c r="G512" s="9">
        <v>149.0</v>
      </c>
      <c r="H512" s="10">
        <v>77.0</v>
      </c>
      <c r="I512" s="11">
        <v>19.0</v>
      </c>
      <c r="J512" s="12">
        <v>33.0</v>
      </c>
      <c r="K512" s="61">
        <v>63.0</v>
      </c>
      <c r="L512" s="62">
        <f t="shared" si="1"/>
        <v>111</v>
      </c>
      <c r="M512" s="63">
        <f t="shared" si="2"/>
        <v>111</v>
      </c>
      <c r="N512" s="63">
        <f t="shared" si="3"/>
        <v>19</v>
      </c>
      <c r="O512" s="63">
        <f t="shared" si="4"/>
        <v>77</v>
      </c>
      <c r="P512" s="63">
        <f t="shared" si="5"/>
        <v>87</v>
      </c>
      <c r="Q512" s="64">
        <f t="shared" si="6"/>
        <v>0.8538461538</v>
      </c>
      <c r="R512" s="64">
        <f t="shared" si="7"/>
        <v>0.4695121951</v>
      </c>
      <c r="S512" s="65">
        <f t="shared" si="8"/>
        <v>0.6394557823</v>
      </c>
      <c r="T512" s="65">
        <f t="shared" si="9"/>
        <v>0.4421768707</v>
      </c>
      <c r="U512" s="66">
        <f t="shared" si="10"/>
        <v>0.5606060606</v>
      </c>
      <c r="V512" s="27">
        <f t="shared" si="11"/>
        <v>0.5633752568</v>
      </c>
      <c r="W512" s="27">
        <f t="shared" si="12"/>
        <v>0.4281326129</v>
      </c>
      <c r="X512" s="27">
        <f t="shared" si="13"/>
        <v>-0.8503552227</v>
      </c>
      <c r="Y512" s="27">
        <f t="shared" si="14"/>
        <v>-0.08297378583</v>
      </c>
      <c r="Z512" s="27">
        <f t="shared" si="15"/>
        <v>1.576924766</v>
      </c>
      <c r="AA512" s="27">
        <f t="shared" si="16"/>
        <v>-0.5748650192</v>
      </c>
      <c r="AB512" s="27"/>
    </row>
    <row r="513">
      <c r="A513" s="29">
        <v>7041.0</v>
      </c>
      <c r="B513" s="30">
        <v>1818.0</v>
      </c>
      <c r="C513" s="5">
        <v>27.0</v>
      </c>
      <c r="D513" s="6">
        <v>33.0</v>
      </c>
      <c r="E513" s="7">
        <v>38.0</v>
      </c>
      <c r="F513" s="8">
        <v>112.0</v>
      </c>
      <c r="G513" s="9">
        <v>158.0</v>
      </c>
      <c r="H513" s="10">
        <v>97.0</v>
      </c>
      <c r="I513" s="11">
        <v>17.0</v>
      </c>
      <c r="J513" s="12">
        <v>33.0</v>
      </c>
      <c r="K513" s="61">
        <v>49.0</v>
      </c>
      <c r="L513" s="62">
        <f t="shared" si="1"/>
        <v>112</v>
      </c>
      <c r="M513" s="63">
        <f t="shared" si="2"/>
        <v>112</v>
      </c>
      <c r="N513" s="63">
        <f t="shared" si="3"/>
        <v>17</v>
      </c>
      <c r="O513" s="63">
        <f t="shared" si="4"/>
        <v>97</v>
      </c>
      <c r="P513" s="63">
        <f t="shared" si="5"/>
        <v>98</v>
      </c>
      <c r="Q513" s="64">
        <f t="shared" si="6"/>
        <v>0.8682170543</v>
      </c>
      <c r="R513" s="64">
        <f t="shared" si="7"/>
        <v>0.4974358974</v>
      </c>
      <c r="S513" s="65">
        <f t="shared" si="8"/>
        <v>0.6450617284</v>
      </c>
      <c r="T513" s="65">
        <f t="shared" si="9"/>
        <v>0.3981481481</v>
      </c>
      <c r="U513" s="66">
        <f t="shared" si="10"/>
        <v>0.5333333333</v>
      </c>
      <c r="V513" s="27">
        <f t="shared" si="11"/>
        <v>0.5334152237</v>
      </c>
      <c r="W513" s="27">
        <f t="shared" si="12"/>
        <v>0.3855023143</v>
      </c>
      <c r="X513" s="27">
        <f t="shared" si="13"/>
        <v>-0.8578100705</v>
      </c>
      <c r="Y513" s="27">
        <f t="shared" si="14"/>
        <v>-0.07536684605</v>
      </c>
      <c r="Z513" s="27">
        <f t="shared" si="15"/>
        <v>1.604694957</v>
      </c>
      <c r="AA513" s="27">
        <f t="shared" si="16"/>
        <v>-0.5901170377</v>
      </c>
      <c r="AB513" s="27"/>
    </row>
    <row r="514">
      <c r="A514" s="29">
        <v>7042.0</v>
      </c>
      <c r="B514" s="30">
        <v>1767.0</v>
      </c>
      <c r="C514" s="5">
        <v>22.0</v>
      </c>
      <c r="D514" s="6">
        <v>28.0</v>
      </c>
      <c r="E514" s="7">
        <v>20.0</v>
      </c>
      <c r="F514" s="8">
        <v>61.0</v>
      </c>
      <c r="G514" s="9">
        <v>115.0</v>
      </c>
      <c r="H514" s="10">
        <v>40.0</v>
      </c>
      <c r="I514" s="11">
        <v>22.0</v>
      </c>
      <c r="J514" s="12">
        <v>26.0</v>
      </c>
      <c r="K514" s="61">
        <v>65.0</v>
      </c>
      <c r="L514" s="62">
        <f t="shared" si="1"/>
        <v>61</v>
      </c>
      <c r="M514" s="63">
        <f t="shared" si="2"/>
        <v>61</v>
      </c>
      <c r="N514" s="63">
        <f t="shared" si="3"/>
        <v>22</v>
      </c>
      <c r="O514" s="63">
        <f t="shared" si="4"/>
        <v>40</v>
      </c>
      <c r="P514" s="63">
        <f t="shared" si="5"/>
        <v>68</v>
      </c>
      <c r="Q514" s="64">
        <f t="shared" si="6"/>
        <v>0.734939759</v>
      </c>
      <c r="R514" s="64">
        <f t="shared" si="7"/>
        <v>0.3703703704</v>
      </c>
      <c r="S514" s="65">
        <f t="shared" si="8"/>
        <v>0.5287958115</v>
      </c>
      <c r="T514" s="65">
        <f t="shared" si="9"/>
        <v>0.4345549738</v>
      </c>
      <c r="U514" s="66">
        <f t="shared" si="10"/>
        <v>0.4728682171</v>
      </c>
      <c r="V514" s="27">
        <f t="shared" si="11"/>
        <v>0.4699134984</v>
      </c>
      <c r="W514" s="27">
        <f t="shared" si="12"/>
        <v>0.4207527999</v>
      </c>
      <c r="X514" s="27">
        <f t="shared" si="13"/>
        <v>-0.7031983954</v>
      </c>
      <c r="Y514" s="27">
        <f t="shared" si="14"/>
        <v>-0.06743216398</v>
      </c>
      <c r="Z514" s="27">
        <f t="shared" si="15"/>
        <v>1.078365411</v>
      </c>
      <c r="AA514" s="27">
        <f t="shared" si="16"/>
        <v>-0.3250860589</v>
      </c>
      <c r="AB514" s="27"/>
    </row>
    <row r="515">
      <c r="A515" s="29">
        <v>7047.0</v>
      </c>
      <c r="B515" s="30">
        <v>2495.0</v>
      </c>
      <c r="C515" s="5">
        <v>25.0</v>
      </c>
      <c r="D515" s="6">
        <v>41.0</v>
      </c>
      <c r="E515" s="7">
        <v>37.0</v>
      </c>
      <c r="F515" s="8">
        <v>69.0</v>
      </c>
      <c r="G515" s="9">
        <v>178.0</v>
      </c>
      <c r="H515" s="10">
        <v>71.0</v>
      </c>
      <c r="I515" s="11">
        <v>22.0</v>
      </c>
      <c r="J515" s="12">
        <v>17.0</v>
      </c>
      <c r="K515" s="61">
        <v>92.0</v>
      </c>
      <c r="L515" s="62">
        <f t="shared" si="1"/>
        <v>69</v>
      </c>
      <c r="M515" s="63">
        <f t="shared" si="2"/>
        <v>69</v>
      </c>
      <c r="N515" s="63">
        <f t="shared" si="3"/>
        <v>22</v>
      </c>
      <c r="O515" s="63">
        <f t="shared" si="4"/>
        <v>71</v>
      </c>
      <c r="P515" s="63">
        <f t="shared" si="5"/>
        <v>79</v>
      </c>
      <c r="Q515" s="64">
        <f t="shared" si="6"/>
        <v>0.7582417582</v>
      </c>
      <c r="R515" s="64">
        <f t="shared" si="7"/>
        <v>0.4733333333</v>
      </c>
      <c r="S515" s="65">
        <f t="shared" si="8"/>
        <v>0.5809128631</v>
      </c>
      <c r="T515" s="65">
        <f t="shared" si="9"/>
        <v>0.377593361</v>
      </c>
      <c r="U515" s="66">
        <f t="shared" si="10"/>
        <v>0.4662162162</v>
      </c>
      <c r="V515" s="27">
        <f t="shared" si="11"/>
        <v>0.4656533626</v>
      </c>
      <c r="W515" s="27">
        <f t="shared" si="12"/>
        <v>0.3656003807</v>
      </c>
      <c r="X515" s="27">
        <f t="shared" si="13"/>
        <v>-0.7725042149</v>
      </c>
      <c r="Y515" s="27">
        <f t="shared" si="14"/>
        <v>-0.06436795449</v>
      </c>
      <c r="Z515" s="27">
        <f t="shared" si="15"/>
        <v>1.301403356</v>
      </c>
      <c r="AA515" s="27">
        <f t="shared" si="16"/>
        <v>-0.4309901108</v>
      </c>
      <c r="AB515" s="27"/>
    </row>
    <row r="516">
      <c r="A516" s="29">
        <v>7053.0</v>
      </c>
      <c r="B516" s="30">
        <v>629.0</v>
      </c>
      <c r="C516" s="5">
        <v>11.0</v>
      </c>
      <c r="D516" s="6">
        <v>21.0</v>
      </c>
      <c r="E516" s="7">
        <v>3.0</v>
      </c>
      <c r="F516" s="8">
        <v>13.0</v>
      </c>
      <c r="G516" s="9">
        <v>77.0</v>
      </c>
      <c r="H516" s="10">
        <v>18.0</v>
      </c>
      <c r="I516" s="11">
        <v>5.0</v>
      </c>
      <c r="J516" s="12">
        <v>5.0</v>
      </c>
      <c r="K516" s="61">
        <v>26.0</v>
      </c>
      <c r="L516" s="62">
        <f t="shared" si="1"/>
        <v>13</v>
      </c>
      <c r="M516" s="63">
        <f t="shared" si="2"/>
        <v>13</v>
      </c>
      <c r="N516" s="63">
        <f t="shared" si="3"/>
        <v>5</v>
      </c>
      <c r="O516" s="63">
        <f t="shared" si="4"/>
        <v>18</v>
      </c>
      <c r="P516" s="63">
        <f t="shared" si="5"/>
        <v>19</v>
      </c>
      <c r="Q516" s="64">
        <f t="shared" si="6"/>
        <v>0.7222222222</v>
      </c>
      <c r="R516" s="64">
        <f t="shared" si="7"/>
        <v>0.4864864865</v>
      </c>
      <c r="S516" s="65">
        <f t="shared" si="8"/>
        <v>0.5636363636</v>
      </c>
      <c r="T516" s="65">
        <f t="shared" si="9"/>
        <v>0.3272727273</v>
      </c>
      <c r="U516" s="66">
        <f t="shared" si="10"/>
        <v>0.40625</v>
      </c>
      <c r="V516" s="27">
        <f t="shared" si="11"/>
        <v>0.4112067035</v>
      </c>
      <c r="W516" s="27">
        <f t="shared" si="12"/>
        <v>0.3168780123</v>
      </c>
      <c r="X516" s="27">
        <f t="shared" si="13"/>
        <v>-0.7495297389</v>
      </c>
      <c r="Y516" s="27">
        <f t="shared" si="14"/>
        <v>-0.05413064291</v>
      </c>
      <c r="Z516" s="27">
        <f t="shared" si="15"/>
        <v>1.225146277</v>
      </c>
      <c r="AA516" s="27">
        <f t="shared" si="16"/>
        <v>-0.3936691105</v>
      </c>
      <c r="AB516" s="27"/>
    </row>
    <row r="517">
      <c r="A517" s="29">
        <v>7055.0</v>
      </c>
      <c r="B517" s="30">
        <v>3274.0</v>
      </c>
      <c r="C517" s="5">
        <v>30.0</v>
      </c>
      <c r="D517" s="6">
        <v>50.0</v>
      </c>
      <c r="E517" s="7">
        <v>33.0</v>
      </c>
      <c r="F517" s="8">
        <v>49.0</v>
      </c>
      <c r="G517" s="9">
        <v>106.0</v>
      </c>
      <c r="H517" s="10">
        <v>44.0</v>
      </c>
      <c r="I517" s="11">
        <v>30.0</v>
      </c>
      <c r="J517" s="12">
        <v>13.0</v>
      </c>
      <c r="K517" s="61">
        <v>68.0</v>
      </c>
      <c r="L517" s="62">
        <f t="shared" si="1"/>
        <v>49</v>
      </c>
      <c r="M517" s="63">
        <f t="shared" si="2"/>
        <v>49</v>
      </c>
      <c r="N517" s="63">
        <f t="shared" si="3"/>
        <v>30</v>
      </c>
      <c r="O517" s="63">
        <f t="shared" si="4"/>
        <v>44</v>
      </c>
      <c r="P517" s="63">
        <f t="shared" si="5"/>
        <v>76</v>
      </c>
      <c r="Q517" s="64">
        <f t="shared" si="6"/>
        <v>0.6202531646</v>
      </c>
      <c r="R517" s="64">
        <f t="shared" si="7"/>
        <v>0.3666666667</v>
      </c>
      <c r="S517" s="65">
        <f t="shared" si="8"/>
        <v>0.4673366834</v>
      </c>
      <c r="T517" s="65">
        <f t="shared" si="9"/>
        <v>0.3969849246</v>
      </c>
      <c r="U517" s="66">
        <f t="shared" si="10"/>
        <v>0.392</v>
      </c>
      <c r="V517" s="27">
        <f t="shared" si="11"/>
        <v>0.3928422704</v>
      </c>
      <c r="W517" s="27">
        <f t="shared" si="12"/>
        <v>0.3843760366</v>
      </c>
      <c r="X517" s="27">
        <f t="shared" si="13"/>
        <v>-0.6214693815</v>
      </c>
      <c r="Y517" s="27">
        <f t="shared" si="14"/>
        <v>-0.05444252413</v>
      </c>
      <c r="Z517" s="27">
        <f t="shared" si="15"/>
        <v>0.8422667964</v>
      </c>
      <c r="AA517" s="27">
        <f t="shared" si="16"/>
        <v>-0.2244005631</v>
      </c>
      <c r="AB517" s="27"/>
    </row>
    <row r="518">
      <c r="A518" s="29">
        <v>7056.0</v>
      </c>
      <c r="B518" s="30">
        <v>2345.0</v>
      </c>
      <c r="C518" s="5">
        <v>29.0</v>
      </c>
      <c r="D518" s="6">
        <v>43.0</v>
      </c>
      <c r="E518" s="7">
        <v>28.0</v>
      </c>
      <c r="F518" s="8">
        <v>68.0</v>
      </c>
      <c r="G518" s="9">
        <v>166.0</v>
      </c>
      <c r="H518" s="10">
        <v>38.0</v>
      </c>
      <c r="I518" s="11">
        <v>26.0</v>
      </c>
      <c r="J518" s="12">
        <v>21.0</v>
      </c>
      <c r="K518" s="61">
        <v>93.0</v>
      </c>
      <c r="L518" s="62">
        <f t="shared" si="1"/>
        <v>68</v>
      </c>
      <c r="M518" s="63">
        <f t="shared" si="2"/>
        <v>68</v>
      </c>
      <c r="N518" s="63">
        <f t="shared" si="3"/>
        <v>26</v>
      </c>
      <c r="O518" s="63">
        <f t="shared" si="4"/>
        <v>38</v>
      </c>
      <c r="P518" s="63">
        <f t="shared" si="5"/>
        <v>78</v>
      </c>
      <c r="Q518" s="64">
        <f t="shared" si="6"/>
        <v>0.7234042553</v>
      </c>
      <c r="R518" s="64">
        <f t="shared" si="7"/>
        <v>0.3275862069</v>
      </c>
      <c r="S518" s="65">
        <f t="shared" si="8"/>
        <v>0.5047619048</v>
      </c>
      <c r="T518" s="65">
        <f t="shared" si="9"/>
        <v>0.4476190476</v>
      </c>
      <c r="U518" s="66">
        <f t="shared" si="10"/>
        <v>0.4657534247</v>
      </c>
      <c r="V518" s="27">
        <f t="shared" si="11"/>
        <v>0.4621981867</v>
      </c>
      <c r="W518" s="27">
        <f t="shared" si="12"/>
        <v>0.4334019374</v>
      </c>
      <c r="X518" s="27">
        <f t="shared" si="13"/>
        <v>-0.671237846</v>
      </c>
      <c r="Y518" s="27">
        <f t="shared" si="14"/>
        <v>-0.06630243748</v>
      </c>
      <c r="Z518" s="27">
        <f t="shared" si="15"/>
        <v>0.9825690433</v>
      </c>
      <c r="AA518" s="27">
        <f t="shared" si="16"/>
        <v>-0.2827444165</v>
      </c>
      <c r="AB518" s="27"/>
    </row>
    <row r="519">
      <c r="A519" s="29">
        <v>7057.0</v>
      </c>
      <c r="B519" s="30">
        <v>1104.0</v>
      </c>
      <c r="C519" s="5">
        <v>13.0</v>
      </c>
      <c r="D519" s="6">
        <v>24.0</v>
      </c>
      <c r="E519" s="7">
        <v>10.0</v>
      </c>
      <c r="F519" s="8">
        <v>38.0</v>
      </c>
      <c r="G519" s="9">
        <v>79.0</v>
      </c>
      <c r="H519" s="10">
        <v>28.0</v>
      </c>
      <c r="I519" s="11">
        <v>12.0</v>
      </c>
      <c r="J519" s="12">
        <v>11.0</v>
      </c>
      <c r="K519" s="61">
        <v>43.0</v>
      </c>
      <c r="L519" s="62">
        <f t="shared" si="1"/>
        <v>38</v>
      </c>
      <c r="M519" s="63">
        <f t="shared" si="2"/>
        <v>38</v>
      </c>
      <c r="N519" s="63">
        <f t="shared" si="3"/>
        <v>12</v>
      </c>
      <c r="O519" s="63">
        <f t="shared" si="4"/>
        <v>28</v>
      </c>
      <c r="P519" s="63">
        <f t="shared" si="5"/>
        <v>34</v>
      </c>
      <c r="Q519" s="64">
        <f t="shared" si="6"/>
        <v>0.76</v>
      </c>
      <c r="R519" s="64">
        <f t="shared" si="7"/>
        <v>0.4516129032</v>
      </c>
      <c r="S519" s="65">
        <f t="shared" si="8"/>
        <v>0.5892857143</v>
      </c>
      <c r="T519" s="65">
        <f t="shared" si="9"/>
        <v>0.4464285714</v>
      </c>
      <c r="U519" s="66">
        <f t="shared" si="10"/>
        <v>0.5277777778</v>
      </c>
      <c r="V519" s="27">
        <f t="shared" si="11"/>
        <v>0.5272162775</v>
      </c>
      <c r="W519" s="27">
        <f t="shared" si="12"/>
        <v>0.4322492727</v>
      </c>
      <c r="X519" s="27">
        <f t="shared" si="13"/>
        <v>-0.7836385231</v>
      </c>
      <c r="Y519" s="27">
        <f t="shared" si="14"/>
        <v>-0.07719910401</v>
      </c>
      <c r="Z519" s="27">
        <f t="shared" si="15"/>
        <v>1.339188656</v>
      </c>
      <c r="AA519" s="27">
        <f t="shared" si="16"/>
        <v>-0.4498959302</v>
      </c>
      <c r="AB519" s="27"/>
    </row>
    <row r="520">
      <c r="A520" s="29">
        <v>7058.0</v>
      </c>
      <c r="B520" s="30">
        <v>922.0</v>
      </c>
      <c r="C520" s="5">
        <v>14.0</v>
      </c>
      <c r="D520" s="6">
        <v>14.0</v>
      </c>
      <c r="E520" s="7">
        <v>10.0</v>
      </c>
      <c r="F520" s="8">
        <v>25.0</v>
      </c>
      <c r="G520" s="9">
        <v>71.0</v>
      </c>
      <c r="H520" s="10">
        <v>13.0</v>
      </c>
      <c r="I520" s="11">
        <v>11.0</v>
      </c>
      <c r="J520" s="12">
        <v>12.0</v>
      </c>
      <c r="K520" s="61">
        <v>51.0</v>
      </c>
      <c r="L520" s="62">
        <f t="shared" si="1"/>
        <v>25</v>
      </c>
      <c r="M520" s="63">
        <f t="shared" si="2"/>
        <v>25</v>
      </c>
      <c r="N520" s="63">
        <f t="shared" si="3"/>
        <v>11</v>
      </c>
      <c r="O520" s="63">
        <f t="shared" si="4"/>
        <v>13</v>
      </c>
      <c r="P520" s="63">
        <f t="shared" si="5"/>
        <v>36</v>
      </c>
      <c r="Q520" s="64">
        <f t="shared" si="6"/>
        <v>0.6944444444</v>
      </c>
      <c r="R520" s="64">
        <f t="shared" si="7"/>
        <v>0.2653061224</v>
      </c>
      <c r="S520" s="65">
        <f t="shared" si="8"/>
        <v>0.4470588235</v>
      </c>
      <c r="T520" s="65">
        <f t="shared" si="9"/>
        <v>0.4235294118</v>
      </c>
      <c r="U520" s="66">
        <f t="shared" si="10"/>
        <v>0.4098360656</v>
      </c>
      <c r="V520" s="27">
        <f t="shared" si="11"/>
        <v>0.400843976</v>
      </c>
      <c r="W520" s="27">
        <f t="shared" si="12"/>
        <v>0.4100774276</v>
      </c>
      <c r="X520" s="27">
        <f t="shared" si="13"/>
        <v>-0.5945036638</v>
      </c>
      <c r="Y520" s="27">
        <f t="shared" si="14"/>
        <v>-0.05556260656</v>
      </c>
      <c r="Z520" s="27">
        <f t="shared" si="15"/>
        <v>0.770760195</v>
      </c>
      <c r="AA520" s="27">
        <f t="shared" si="16"/>
        <v>-0.1964392822</v>
      </c>
      <c r="AB520" s="27"/>
    </row>
    <row r="521">
      <c r="A521" s="29">
        <v>7059.0</v>
      </c>
      <c r="B521" s="30">
        <v>2506.0</v>
      </c>
      <c r="C521" s="5">
        <v>34.0</v>
      </c>
      <c r="D521" s="6">
        <v>70.0</v>
      </c>
      <c r="E521" s="7">
        <v>26.0</v>
      </c>
      <c r="F521" s="8">
        <v>106.0</v>
      </c>
      <c r="G521" s="9">
        <v>253.0</v>
      </c>
      <c r="H521" s="10">
        <v>86.0</v>
      </c>
      <c r="I521" s="11">
        <v>43.0</v>
      </c>
      <c r="J521" s="12">
        <v>38.0</v>
      </c>
      <c r="K521" s="61">
        <v>124.0</v>
      </c>
      <c r="L521" s="62">
        <f t="shared" si="1"/>
        <v>106</v>
      </c>
      <c r="M521" s="63">
        <f t="shared" si="2"/>
        <v>106</v>
      </c>
      <c r="N521" s="63">
        <f t="shared" si="3"/>
        <v>43</v>
      </c>
      <c r="O521" s="63">
        <f t="shared" si="4"/>
        <v>86</v>
      </c>
      <c r="P521" s="63">
        <f t="shared" si="5"/>
        <v>98</v>
      </c>
      <c r="Q521" s="64">
        <f t="shared" si="6"/>
        <v>0.711409396</v>
      </c>
      <c r="R521" s="64">
        <f t="shared" si="7"/>
        <v>0.4673913043</v>
      </c>
      <c r="S521" s="65">
        <f t="shared" si="8"/>
        <v>0.5765765766</v>
      </c>
      <c r="T521" s="65">
        <f t="shared" si="9"/>
        <v>0.4474474474</v>
      </c>
      <c r="U521" s="66">
        <f t="shared" si="10"/>
        <v>0.5196078431</v>
      </c>
      <c r="V521" s="27">
        <f t="shared" si="11"/>
        <v>0.5179398599</v>
      </c>
      <c r="W521" s="27">
        <f t="shared" si="12"/>
        <v>0.4332357875</v>
      </c>
      <c r="X521" s="27">
        <f t="shared" si="13"/>
        <v>-0.7667377741</v>
      </c>
      <c r="Y521" s="27">
        <f t="shared" si="14"/>
        <v>-0.07570653952</v>
      </c>
      <c r="Z521" s="27">
        <f t="shared" si="15"/>
        <v>1.28204694</v>
      </c>
      <c r="AA521" s="27">
        <f t="shared" si="16"/>
        <v>-0.4214104603</v>
      </c>
      <c r="AB521" s="27"/>
    </row>
    <row r="522">
      <c r="A522" s="29">
        <v>7060.0</v>
      </c>
      <c r="B522" s="30">
        <v>2246.0</v>
      </c>
      <c r="C522" s="5">
        <v>21.0</v>
      </c>
      <c r="D522" s="6">
        <v>41.0</v>
      </c>
      <c r="E522" s="7">
        <v>23.0</v>
      </c>
      <c r="F522" s="8">
        <v>50.0</v>
      </c>
      <c r="G522" s="9">
        <v>155.0</v>
      </c>
      <c r="H522" s="10">
        <v>60.0</v>
      </c>
      <c r="I522" s="11">
        <v>27.0</v>
      </c>
      <c r="J522" s="12">
        <v>28.0</v>
      </c>
      <c r="K522" s="61">
        <v>71.0</v>
      </c>
      <c r="L522" s="62">
        <f t="shared" si="1"/>
        <v>50</v>
      </c>
      <c r="M522" s="63">
        <f t="shared" si="2"/>
        <v>50</v>
      </c>
      <c r="N522" s="63">
        <f t="shared" si="3"/>
        <v>27</v>
      </c>
      <c r="O522" s="63">
        <f t="shared" si="4"/>
        <v>60</v>
      </c>
      <c r="P522" s="63">
        <f t="shared" si="5"/>
        <v>72</v>
      </c>
      <c r="Q522" s="64">
        <f t="shared" si="6"/>
        <v>0.6493506494</v>
      </c>
      <c r="R522" s="64">
        <f t="shared" si="7"/>
        <v>0.4545454545</v>
      </c>
      <c r="S522" s="65">
        <f t="shared" si="8"/>
        <v>0.5263157895</v>
      </c>
      <c r="T522" s="65">
        <f t="shared" si="9"/>
        <v>0.3684210526</v>
      </c>
      <c r="U522" s="66">
        <f t="shared" si="10"/>
        <v>0.4098360656</v>
      </c>
      <c r="V522" s="27">
        <f t="shared" si="11"/>
        <v>0.4141697899</v>
      </c>
      <c r="W522" s="27">
        <f t="shared" si="12"/>
        <v>0.3567193998</v>
      </c>
      <c r="X522" s="27">
        <f t="shared" si="13"/>
        <v>-0.6999004353</v>
      </c>
      <c r="Y522" s="27">
        <f t="shared" si="14"/>
        <v>-0.05690169499</v>
      </c>
      <c r="Z522" s="27">
        <f t="shared" si="15"/>
        <v>1.068274186</v>
      </c>
      <c r="AA522" s="27">
        <f t="shared" si="16"/>
        <v>-0.3205335718</v>
      </c>
      <c r="AB522" s="27"/>
    </row>
    <row r="523">
      <c r="A523" s="29">
        <v>7079.0</v>
      </c>
      <c r="B523" s="30">
        <v>2180.0</v>
      </c>
      <c r="C523" s="5">
        <v>7.0</v>
      </c>
      <c r="D523" s="6">
        <v>27.0</v>
      </c>
      <c r="E523" s="7">
        <v>6.0</v>
      </c>
      <c r="F523" s="8">
        <v>24.0</v>
      </c>
      <c r="G523" s="9">
        <v>62.0</v>
      </c>
      <c r="H523" s="10">
        <v>17.0</v>
      </c>
      <c r="I523" s="11">
        <v>17.0</v>
      </c>
      <c r="J523" s="12">
        <v>15.0</v>
      </c>
      <c r="K523" s="61">
        <v>39.0</v>
      </c>
      <c r="L523" s="62">
        <f t="shared" si="1"/>
        <v>24</v>
      </c>
      <c r="M523" s="63">
        <f t="shared" si="2"/>
        <v>24</v>
      </c>
      <c r="N523" s="63">
        <f t="shared" si="3"/>
        <v>17</v>
      </c>
      <c r="O523" s="63">
        <f t="shared" si="4"/>
        <v>17</v>
      </c>
      <c r="P523" s="63">
        <f t="shared" si="5"/>
        <v>28</v>
      </c>
      <c r="Q523" s="64">
        <f t="shared" si="6"/>
        <v>0.5853658537</v>
      </c>
      <c r="R523" s="64">
        <f t="shared" si="7"/>
        <v>0.3777777778</v>
      </c>
      <c r="S523" s="65">
        <f t="shared" si="8"/>
        <v>0.476744186</v>
      </c>
      <c r="T523" s="65">
        <f t="shared" si="9"/>
        <v>0.476744186</v>
      </c>
      <c r="U523" s="66">
        <f t="shared" si="10"/>
        <v>0.4615384615</v>
      </c>
      <c r="V523" s="27">
        <f t="shared" si="11"/>
        <v>0.4657285675</v>
      </c>
      <c r="W523" s="27">
        <f t="shared" si="12"/>
        <v>0.461602014</v>
      </c>
      <c r="X523" s="27">
        <f t="shared" si="13"/>
        <v>-0.6339795803</v>
      </c>
      <c r="Y523" s="27">
        <f t="shared" si="14"/>
        <v>-0.06669682742</v>
      </c>
      <c r="Z523" s="27">
        <f t="shared" si="15"/>
        <v>0.8765178142</v>
      </c>
      <c r="AA523" s="27">
        <f t="shared" si="16"/>
        <v>-0.238226759</v>
      </c>
      <c r="AB523" s="27"/>
    </row>
    <row r="524">
      <c r="A524" s="29">
        <v>7097.0</v>
      </c>
      <c r="B524" s="30">
        <v>1210.0</v>
      </c>
      <c r="C524" s="5">
        <v>12.0</v>
      </c>
      <c r="D524" s="6">
        <v>12.0</v>
      </c>
      <c r="E524" s="7">
        <v>7.0</v>
      </c>
      <c r="F524" s="8">
        <v>19.0</v>
      </c>
      <c r="G524" s="9">
        <v>62.0</v>
      </c>
      <c r="H524" s="10">
        <v>21.0</v>
      </c>
      <c r="I524" s="11">
        <v>11.0</v>
      </c>
      <c r="J524" s="12">
        <v>11.0</v>
      </c>
      <c r="K524" s="61">
        <v>29.0</v>
      </c>
      <c r="L524" s="62">
        <f t="shared" si="1"/>
        <v>19</v>
      </c>
      <c r="M524" s="63">
        <f t="shared" si="2"/>
        <v>19</v>
      </c>
      <c r="N524" s="63">
        <f t="shared" si="3"/>
        <v>11</v>
      </c>
      <c r="O524" s="63">
        <f t="shared" si="4"/>
        <v>21</v>
      </c>
      <c r="P524" s="63">
        <f t="shared" si="5"/>
        <v>30</v>
      </c>
      <c r="Q524" s="64">
        <f t="shared" si="6"/>
        <v>0.6333333333</v>
      </c>
      <c r="R524" s="64">
        <f t="shared" si="7"/>
        <v>0.4117647059</v>
      </c>
      <c r="S524" s="65">
        <f t="shared" si="8"/>
        <v>0.4938271605</v>
      </c>
      <c r="T524" s="65">
        <f t="shared" si="9"/>
        <v>0.3703703704</v>
      </c>
      <c r="U524" s="66">
        <f t="shared" si="10"/>
        <v>0.387755102</v>
      </c>
      <c r="V524" s="27">
        <f t="shared" si="11"/>
        <v>0.3904451197</v>
      </c>
      <c r="W524" s="27">
        <f t="shared" si="12"/>
        <v>0.358606804</v>
      </c>
      <c r="X524" s="27">
        <f t="shared" si="13"/>
        <v>-0.6566967047</v>
      </c>
      <c r="Y524" s="27">
        <f t="shared" si="14"/>
        <v>-0.05367172746</v>
      </c>
      <c r="Z524" s="27">
        <f t="shared" si="15"/>
        <v>0.9404590305</v>
      </c>
      <c r="AA524" s="27">
        <f t="shared" si="16"/>
        <v>-0.2647641887</v>
      </c>
      <c r="AB524" s="27"/>
    </row>
    <row r="525">
      <c r="A525" s="29">
        <v>7311.0</v>
      </c>
      <c r="B525" s="30">
        <v>796.0</v>
      </c>
      <c r="C525" s="5">
        <v>9.0</v>
      </c>
      <c r="D525" s="6">
        <v>10.0</v>
      </c>
      <c r="E525" s="7">
        <v>11.0</v>
      </c>
      <c r="F525" s="8">
        <v>20.0</v>
      </c>
      <c r="G525" s="9">
        <v>42.0</v>
      </c>
      <c r="H525" s="10">
        <v>4.0</v>
      </c>
      <c r="I525" s="11">
        <v>8.0</v>
      </c>
      <c r="J525" s="12">
        <v>1.0</v>
      </c>
      <c r="K525" s="61">
        <v>21.0</v>
      </c>
      <c r="L525" s="62">
        <f t="shared" si="1"/>
        <v>20</v>
      </c>
      <c r="M525" s="63">
        <f t="shared" si="2"/>
        <v>20</v>
      </c>
      <c r="N525" s="63">
        <f t="shared" si="3"/>
        <v>8</v>
      </c>
      <c r="O525" s="63">
        <f t="shared" si="4"/>
        <v>4</v>
      </c>
      <c r="P525" s="63">
        <f t="shared" si="5"/>
        <v>21</v>
      </c>
      <c r="Q525" s="64">
        <f t="shared" si="6"/>
        <v>0.7142857143</v>
      </c>
      <c r="R525" s="64">
        <f t="shared" si="7"/>
        <v>0.16</v>
      </c>
      <c r="S525" s="65">
        <f t="shared" si="8"/>
        <v>0.4528301887</v>
      </c>
      <c r="T525" s="65">
        <f t="shared" si="9"/>
        <v>0.5283018868</v>
      </c>
      <c r="U525" s="66">
        <f t="shared" si="10"/>
        <v>0.487804878</v>
      </c>
      <c r="V525" s="27">
        <f t="shared" si="11"/>
        <v>0.4922965003</v>
      </c>
      <c r="W525" s="27">
        <f t="shared" si="12"/>
        <v>0.5115221582</v>
      </c>
      <c r="X525" s="27">
        <f t="shared" si="13"/>
        <v>-0.6021784877</v>
      </c>
      <c r="Y525" s="27">
        <f t="shared" si="14"/>
        <v>-0.07020239024</v>
      </c>
      <c r="Z525" s="27">
        <f t="shared" si="15"/>
        <v>0.7907891106</v>
      </c>
      <c r="AA525" s="27">
        <f t="shared" si="16"/>
        <v>-0.2041457966</v>
      </c>
      <c r="AB525" s="27"/>
    </row>
    <row r="526">
      <c r="A526" s="29">
        <v>7312.0</v>
      </c>
      <c r="B526" s="30">
        <v>2438.0</v>
      </c>
      <c r="C526" s="5">
        <v>7.0</v>
      </c>
      <c r="D526" s="6">
        <v>20.0</v>
      </c>
      <c r="E526" s="7">
        <v>6.0</v>
      </c>
      <c r="F526" s="8">
        <v>28.0</v>
      </c>
      <c r="G526" s="9">
        <v>75.0</v>
      </c>
      <c r="H526" s="10">
        <v>31.0</v>
      </c>
      <c r="I526" s="11">
        <v>12.0</v>
      </c>
      <c r="J526" s="12">
        <v>23.0</v>
      </c>
      <c r="K526" s="61">
        <v>42.0</v>
      </c>
      <c r="L526" s="62">
        <f t="shared" si="1"/>
        <v>28</v>
      </c>
      <c r="M526" s="63">
        <f t="shared" si="2"/>
        <v>28</v>
      </c>
      <c r="N526" s="63">
        <f t="shared" si="3"/>
        <v>12</v>
      </c>
      <c r="O526" s="63">
        <f t="shared" si="4"/>
        <v>31</v>
      </c>
      <c r="P526" s="63">
        <f t="shared" si="5"/>
        <v>36</v>
      </c>
      <c r="Q526" s="64">
        <f t="shared" si="6"/>
        <v>0.7</v>
      </c>
      <c r="R526" s="64">
        <f t="shared" si="7"/>
        <v>0.4626865672</v>
      </c>
      <c r="S526" s="65">
        <f t="shared" si="8"/>
        <v>0.5514018692</v>
      </c>
      <c r="T526" s="65">
        <f t="shared" si="9"/>
        <v>0.3738317757</v>
      </c>
      <c r="U526" s="66">
        <f t="shared" si="10"/>
        <v>0.4375</v>
      </c>
      <c r="V526" s="27">
        <f t="shared" si="11"/>
        <v>0.4386710909</v>
      </c>
      <c r="W526" s="27">
        <f t="shared" si="12"/>
        <v>0.3619582695</v>
      </c>
      <c r="X526" s="27">
        <f t="shared" si="13"/>
        <v>-0.7332601756</v>
      </c>
      <c r="Y526" s="27">
        <f t="shared" si="14"/>
        <v>-0.0604893354</v>
      </c>
      <c r="Z526" s="27">
        <f t="shared" si="15"/>
        <v>1.17253659</v>
      </c>
      <c r="AA526" s="27">
        <f t="shared" si="16"/>
        <v>-0.3685861633</v>
      </c>
      <c r="AB526" s="27"/>
    </row>
    <row r="527">
      <c r="A527" s="29">
        <v>7332.0</v>
      </c>
      <c r="B527" s="30">
        <v>2570.0</v>
      </c>
      <c r="C527" s="5">
        <v>22.0</v>
      </c>
      <c r="D527" s="6">
        <v>28.0</v>
      </c>
      <c r="E527" s="7">
        <v>20.0</v>
      </c>
      <c r="F527" s="8">
        <v>39.0</v>
      </c>
      <c r="G527" s="9">
        <v>117.0</v>
      </c>
      <c r="H527" s="10">
        <v>32.0</v>
      </c>
      <c r="I527" s="11">
        <v>13.0</v>
      </c>
      <c r="J527" s="12">
        <v>14.0</v>
      </c>
      <c r="K527" s="61">
        <v>54.0</v>
      </c>
      <c r="L527" s="62">
        <f t="shared" si="1"/>
        <v>39</v>
      </c>
      <c r="M527" s="63">
        <f t="shared" si="2"/>
        <v>39</v>
      </c>
      <c r="N527" s="63">
        <f t="shared" si="3"/>
        <v>13</v>
      </c>
      <c r="O527" s="63">
        <f t="shared" si="4"/>
        <v>32</v>
      </c>
      <c r="P527" s="63">
        <f t="shared" si="5"/>
        <v>56</v>
      </c>
      <c r="Q527" s="64">
        <f t="shared" si="6"/>
        <v>0.75</v>
      </c>
      <c r="R527" s="64">
        <f t="shared" si="7"/>
        <v>0.3636363636</v>
      </c>
      <c r="S527" s="65">
        <f t="shared" si="8"/>
        <v>0.5071428571</v>
      </c>
      <c r="T527" s="65">
        <f t="shared" si="9"/>
        <v>0.3714285714</v>
      </c>
      <c r="U527" s="66">
        <f t="shared" si="10"/>
        <v>0.4105263158</v>
      </c>
      <c r="V527" s="27">
        <f t="shared" si="11"/>
        <v>0.4015588138</v>
      </c>
      <c r="W527" s="27">
        <f t="shared" si="12"/>
        <v>0.3596313949</v>
      </c>
      <c r="X527" s="27">
        <f t="shared" si="13"/>
        <v>-0.6744040623</v>
      </c>
      <c r="Y527" s="27">
        <f t="shared" si="14"/>
        <v>-0.05527642996</v>
      </c>
      <c r="Z527" s="27">
        <f t="shared" si="15"/>
        <v>0.9918604246</v>
      </c>
      <c r="AA527" s="27">
        <f t="shared" si="16"/>
        <v>-0.2867644196</v>
      </c>
      <c r="AB527" s="27"/>
    </row>
    <row r="528">
      <c r="A528" s="29">
        <v>7334.0</v>
      </c>
      <c r="B528" s="30">
        <v>1131.0</v>
      </c>
      <c r="C528" s="5">
        <v>11.0</v>
      </c>
      <c r="D528" s="6">
        <v>23.0</v>
      </c>
      <c r="E528" s="7">
        <v>7.0</v>
      </c>
      <c r="F528" s="8">
        <v>26.0</v>
      </c>
      <c r="G528" s="9">
        <v>77.0</v>
      </c>
      <c r="H528" s="10">
        <v>29.0</v>
      </c>
      <c r="I528" s="11">
        <v>5.0</v>
      </c>
      <c r="J528" s="12">
        <v>17.0</v>
      </c>
      <c r="K528" s="61">
        <v>28.0</v>
      </c>
      <c r="L528" s="62">
        <f t="shared" si="1"/>
        <v>26</v>
      </c>
      <c r="M528" s="63">
        <f t="shared" si="2"/>
        <v>26</v>
      </c>
      <c r="N528" s="63">
        <f t="shared" si="3"/>
        <v>5</v>
      </c>
      <c r="O528" s="63">
        <f t="shared" si="4"/>
        <v>29</v>
      </c>
      <c r="P528" s="63">
        <f t="shared" si="5"/>
        <v>35</v>
      </c>
      <c r="Q528" s="64">
        <f t="shared" si="6"/>
        <v>0.8387096774</v>
      </c>
      <c r="R528" s="64">
        <f t="shared" si="7"/>
        <v>0.453125</v>
      </c>
      <c r="S528" s="65">
        <f t="shared" si="8"/>
        <v>0.5789473684</v>
      </c>
      <c r="T528" s="65">
        <f t="shared" si="9"/>
        <v>0.3263157895</v>
      </c>
      <c r="U528" s="66">
        <f t="shared" si="10"/>
        <v>0.4262295082</v>
      </c>
      <c r="V528" s="27">
        <f t="shared" si="11"/>
        <v>0.4231159683</v>
      </c>
      <c r="W528" s="27">
        <f t="shared" si="12"/>
        <v>0.3159514684</v>
      </c>
      <c r="X528" s="27">
        <f t="shared" si="13"/>
        <v>-0.7698904788</v>
      </c>
      <c r="Y528" s="27">
        <f t="shared" si="14"/>
        <v>-0.05543850855</v>
      </c>
      <c r="Z528" s="27">
        <f t="shared" si="15"/>
        <v>1.292611765</v>
      </c>
      <c r="AA528" s="27">
        <f t="shared" si="16"/>
        <v>-0.4266301841</v>
      </c>
      <c r="AB528" s="27"/>
    </row>
    <row r="529">
      <c r="A529" s="29">
        <v>7341.0</v>
      </c>
      <c r="B529" s="30">
        <v>2719.0</v>
      </c>
      <c r="C529" s="5">
        <v>21.0</v>
      </c>
      <c r="D529" s="6">
        <v>44.0</v>
      </c>
      <c r="E529" s="7">
        <v>26.0</v>
      </c>
      <c r="F529" s="8">
        <v>68.0</v>
      </c>
      <c r="G529" s="9">
        <v>140.0</v>
      </c>
      <c r="H529" s="10">
        <v>38.0</v>
      </c>
      <c r="I529" s="11">
        <v>22.0</v>
      </c>
      <c r="J529" s="12">
        <v>18.0</v>
      </c>
      <c r="K529" s="61">
        <v>81.0</v>
      </c>
      <c r="L529" s="62">
        <f t="shared" si="1"/>
        <v>68</v>
      </c>
      <c r="M529" s="63">
        <f t="shared" si="2"/>
        <v>68</v>
      </c>
      <c r="N529" s="63">
        <f t="shared" si="3"/>
        <v>22</v>
      </c>
      <c r="O529" s="63">
        <f t="shared" si="4"/>
        <v>38</v>
      </c>
      <c r="P529" s="63">
        <f t="shared" si="5"/>
        <v>65</v>
      </c>
      <c r="Q529" s="64">
        <f t="shared" si="6"/>
        <v>0.7555555556</v>
      </c>
      <c r="R529" s="64">
        <f t="shared" si="7"/>
        <v>0.3689320388</v>
      </c>
      <c r="S529" s="65">
        <f t="shared" si="8"/>
        <v>0.5492227979</v>
      </c>
      <c r="T529" s="65">
        <f t="shared" si="9"/>
        <v>0.4663212435</v>
      </c>
      <c r="U529" s="66">
        <f t="shared" si="10"/>
        <v>0.5112781955</v>
      </c>
      <c r="V529" s="27">
        <f t="shared" si="11"/>
        <v>0.5115567069</v>
      </c>
      <c r="W529" s="27">
        <f t="shared" si="12"/>
        <v>0.4515101211</v>
      </c>
      <c r="X529" s="27">
        <f t="shared" si="13"/>
        <v>-0.7303624231</v>
      </c>
      <c r="Y529" s="27">
        <f t="shared" si="14"/>
        <v>-0.07515677255</v>
      </c>
      <c r="Z529" s="27">
        <f t="shared" si="15"/>
        <v>1.163287466</v>
      </c>
      <c r="AA529" s="27">
        <f t="shared" si="16"/>
        <v>-0.3642335902</v>
      </c>
      <c r="AB529" s="27"/>
    </row>
    <row r="530">
      <c r="A530" s="29">
        <v>7352.0</v>
      </c>
      <c r="B530" s="30">
        <v>2920.0</v>
      </c>
      <c r="C530" s="5">
        <v>40.0</v>
      </c>
      <c r="D530" s="6">
        <v>42.0</v>
      </c>
      <c r="E530" s="7">
        <v>51.0</v>
      </c>
      <c r="F530" s="8">
        <v>145.0</v>
      </c>
      <c r="G530" s="9">
        <v>274.0</v>
      </c>
      <c r="H530" s="10">
        <v>132.0</v>
      </c>
      <c r="I530" s="11">
        <v>46.0</v>
      </c>
      <c r="J530" s="12">
        <v>41.0</v>
      </c>
      <c r="K530" s="61">
        <v>96.0</v>
      </c>
      <c r="L530" s="62">
        <f t="shared" si="1"/>
        <v>145</v>
      </c>
      <c r="M530" s="63">
        <f t="shared" si="2"/>
        <v>145</v>
      </c>
      <c r="N530" s="63">
        <f t="shared" si="3"/>
        <v>46</v>
      </c>
      <c r="O530" s="63">
        <f t="shared" si="4"/>
        <v>132</v>
      </c>
      <c r="P530" s="63">
        <f t="shared" si="5"/>
        <v>132</v>
      </c>
      <c r="Q530" s="64">
        <f t="shared" si="6"/>
        <v>0.7591623037</v>
      </c>
      <c r="R530" s="64">
        <f t="shared" si="7"/>
        <v>0.5</v>
      </c>
      <c r="S530" s="65">
        <f t="shared" si="8"/>
        <v>0.6087912088</v>
      </c>
      <c r="T530" s="65">
        <f t="shared" si="9"/>
        <v>0.4197802198</v>
      </c>
      <c r="U530" s="66">
        <f t="shared" si="10"/>
        <v>0.523465704</v>
      </c>
      <c r="V530" s="27">
        <f t="shared" si="11"/>
        <v>0.5216332338</v>
      </c>
      <c r="W530" s="27">
        <f t="shared" si="12"/>
        <v>0.4064473161</v>
      </c>
      <c r="X530" s="27">
        <f t="shared" si="13"/>
        <v>-0.8095771408</v>
      </c>
      <c r="Y530" s="27">
        <f t="shared" si="14"/>
        <v>-0.07499368742</v>
      </c>
      <c r="Z530" s="27">
        <f t="shared" si="15"/>
        <v>1.429310819</v>
      </c>
      <c r="AA530" s="27">
        <f t="shared" si="16"/>
        <v>-0.4960659786</v>
      </c>
      <c r="AB530" s="27"/>
    </row>
    <row r="531">
      <c r="A531" s="29">
        <v>7355.0</v>
      </c>
      <c r="B531" s="30">
        <v>1480.0</v>
      </c>
      <c r="C531" s="5">
        <v>15.0</v>
      </c>
      <c r="D531" s="6">
        <v>35.0</v>
      </c>
      <c r="E531" s="7">
        <v>26.0</v>
      </c>
      <c r="F531" s="8">
        <v>59.0</v>
      </c>
      <c r="G531" s="9">
        <v>103.0</v>
      </c>
      <c r="H531" s="10">
        <v>63.0</v>
      </c>
      <c r="I531" s="11">
        <v>20.0</v>
      </c>
      <c r="J531" s="12">
        <v>7.0</v>
      </c>
      <c r="K531" s="61">
        <v>52.0</v>
      </c>
      <c r="L531" s="62">
        <f t="shared" si="1"/>
        <v>59</v>
      </c>
      <c r="M531" s="63">
        <f t="shared" si="2"/>
        <v>59</v>
      </c>
      <c r="N531" s="63">
        <f t="shared" si="3"/>
        <v>20</v>
      </c>
      <c r="O531" s="63">
        <f t="shared" si="4"/>
        <v>63</v>
      </c>
      <c r="P531" s="63">
        <f t="shared" si="5"/>
        <v>48</v>
      </c>
      <c r="Q531" s="64">
        <f t="shared" si="6"/>
        <v>0.746835443</v>
      </c>
      <c r="R531" s="64">
        <f t="shared" si="7"/>
        <v>0.5675675676</v>
      </c>
      <c r="S531" s="65">
        <f t="shared" si="8"/>
        <v>0.6421052632</v>
      </c>
      <c r="T531" s="65">
        <f t="shared" si="9"/>
        <v>0.4157894737</v>
      </c>
      <c r="U531" s="66">
        <f t="shared" si="10"/>
        <v>0.5514018692</v>
      </c>
      <c r="V531" s="27">
        <f t="shared" si="11"/>
        <v>0.5448502458</v>
      </c>
      <c r="W531" s="27">
        <f t="shared" si="12"/>
        <v>0.4025833226</v>
      </c>
      <c r="X531" s="27">
        <f t="shared" si="13"/>
        <v>-0.853878531</v>
      </c>
      <c r="Y531" s="27">
        <f t="shared" si="14"/>
        <v>-0.07834550519</v>
      </c>
      <c r="Z531" s="27">
        <f t="shared" si="15"/>
        <v>1.590019299</v>
      </c>
      <c r="AA531" s="27">
        <f t="shared" si="16"/>
        <v>-0.5820402453</v>
      </c>
      <c r="AB531" s="27"/>
    </row>
    <row r="532">
      <c r="A532" s="29">
        <v>7361.0</v>
      </c>
      <c r="B532" s="30">
        <v>1530.0</v>
      </c>
      <c r="C532" s="5">
        <v>26.0</v>
      </c>
      <c r="D532" s="6">
        <v>26.0</v>
      </c>
      <c r="E532" s="7">
        <v>19.0</v>
      </c>
      <c r="F532" s="8">
        <v>73.0</v>
      </c>
      <c r="G532" s="9">
        <v>107.0</v>
      </c>
      <c r="H532" s="10">
        <v>48.0</v>
      </c>
      <c r="I532" s="11">
        <v>27.0</v>
      </c>
      <c r="J532" s="12">
        <v>30.0</v>
      </c>
      <c r="K532" s="61">
        <v>36.0</v>
      </c>
      <c r="L532" s="62">
        <f t="shared" si="1"/>
        <v>73</v>
      </c>
      <c r="M532" s="63">
        <f t="shared" si="2"/>
        <v>73</v>
      </c>
      <c r="N532" s="63">
        <f t="shared" si="3"/>
        <v>27</v>
      </c>
      <c r="O532" s="63">
        <f t="shared" si="4"/>
        <v>48</v>
      </c>
      <c r="P532" s="63">
        <f t="shared" si="5"/>
        <v>75</v>
      </c>
      <c r="Q532" s="64">
        <f t="shared" si="6"/>
        <v>0.73</v>
      </c>
      <c r="R532" s="64">
        <f t="shared" si="7"/>
        <v>0.3902439024</v>
      </c>
      <c r="S532" s="65">
        <f t="shared" si="8"/>
        <v>0.5426008969</v>
      </c>
      <c r="T532" s="65">
        <f t="shared" si="9"/>
        <v>0.4484304933</v>
      </c>
      <c r="U532" s="66">
        <f t="shared" si="10"/>
        <v>0.4932432432</v>
      </c>
      <c r="V532" s="27">
        <f t="shared" si="11"/>
        <v>0.4919291591</v>
      </c>
      <c r="W532" s="27">
        <f t="shared" si="12"/>
        <v>0.4341876102</v>
      </c>
      <c r="X532" s="27">
        <f t="shared" si="13"/>
        <v>-0.7215565474</v>
      </c>
      <c r="Y532" s="27">
        <f t="shared" si="14"/>
        <v>-0.07140193963</v>
      </c>
      <c r="Z532" s="27">
        <f t="shared" si="15"/>
        <v>1.135405388</v>
      </c>
      <c r="AA532" s="27">
        <f t="shared" si="16"/>
        <v>-0.3512172578</v>
      </c>
      <c r="AB532" s="27"/>
    </row>
    <row r="533">
      <c r="A533" s="29">
        <v>7366.0</v>
      </c>
      <c r="B533" s="30">
        <v>3061.0</v>
      </c>
      <c r="C533" s="5">
        <v>19.0</v>
      </c>
      <c r="D533" s="6">
        <v>77.0</v>
      </c>
      <c r="E533" s="7">
        <v>35.0</v>
      </c>
      <c r="F533" s="8">
        <v>54.0</v>
      </c>
      <c r="G533" s="9">
        <v>222.0</v>
      </c>
      <c r="H533" s="10">
        <v>64.0</v>
      </c>
      <c r="I533" s="11">
        <v>27.0</v>
      </c>
      <c r="J533" s="12">
        <v>28.0</v>
      </c>
      <c r="K533" s="61">
        <v>134.0</v>
      </c>
      <c r="L533" s="62">
        <f t="shared" si="1"/>
        <v>54</v>
      </c>
      <c r="M533" s="63">
        <f t="shared" si="2"/>
        <v>54</v>
      </c>
      <c r="N533" s="63">
        <f t="shared" si="3"/>
        <v>27</v>
      </c>
      <c r="O533" s="63">
        <f t="shared" si="4"/>
        <v>64</v>
      </c>
      <c r="P533" s="63">
        <f t="shared" si="5"/>
        <v>82</v>
      </c>
      <c r="Q533" s="64">
        <f t="shared" si="6"/>
        <v>0.6666666667</v>
      </c>
      <c r="R533" s="64">
        <f t="shared" si="7"/>
        <v>0.4383561644</v>
      </c>
      <c r="S533" s="65">
        <f t="shared" si="8"/>
        <v>0.5198237885</v>
      </c>
      <c r="T533" s="65">
        <f t="shared" si="9"/>
        <v>0.3568281938</v>
      </c>
      <c r="U533" s="66">
        <f t="shared" si="10"/>
        <v>0.3970588235</v>
      </c>
      <c r="V533" s="27">
        <f t="shared" si="11"/>
        <v>0.3995726309</v>
      </c>
      <c r="W533" s="27">
        <f t="shared" si="12"/>
        <v>0.3454947491</v>
      </c>
      <c r="X533" s="27">
        <f t="shared" si="13"/>
        <v>-0.6912673021</v>
      </c>
      <c r="Y533" s="27">
        <f t="shared" si="14"/>
        <v>-0.05443142161</v>
      </c>
      <c r="Z533" s="27">
        <f t="shared" si="15"/>
        <v>1.042082821</v>
      </c>
      <c r="AA533" s="27">
        <f t="shared" si="16"/>
        <v>-0.308818121</v>
      </c>
      <c r="AB533" s="27"/>
    </row>
    <row r="534">
      <c r="A534" s="29">
        <v>7378.0</v>
      </c>
      <c r="B534" s="30">
        <v>2675.0</v>
      </c>
      <c r="C534" s="5">
        <v>38.0</v>
      </c>
      <c r="D534" s="6">
        <v>113.0</v>
      </c>
      <c r="E534" s="7">
        <v>29.0</v>
      </c>
      <c r="F534" s="8">
        <v>98.0</v>
      </c>
      <c r="G534" s="9">
        <v>485.0</v>
      </c>
      <c r="H534" s="10">
        <v>79.0</v>
      </c>
      <c r="I534" s="11">
        <v>40.0</v>
      </c>
      <c r="J534" s="12">
        <v>27.0</v>
      </c>
      <c r="K534" s="61">
        <v>160.0</v>
      </c>
      <c r="L534" s="62">
        <f t="shared" si="1"/>
        <v>98</v>
      </c>
      <c r="M534" s="63">
        <f t="shared" si="2"/>
        <v>98</v>
      </c>
      <c r="N534" s="63">
        <f t="shared" si="3"/>
        <v>40</v>
      </c>
      <c r="O534" s="63">
        <f t="shared" si="4"/>
        <v>79</v>
      </c>
      <c r="P534" s="63">
        <f t="shared" si="5"/>
        <v>94</v>
      </c>
      <c r="Q534" s="64">
        <f t="shared" si="6"/>
        <v>0.7101449275</v>
      </c>
      <c r="R534" s="64">
        <f t="shared" si="7"/>
        <v>0.4566473988</v>
      </c>
      <c r="S534" s="65">
        <f t="shared" si="8"/>
        <v>0.5691318328</v>
      </c>
      <c r="T534" s="65">
        <f t="shared" si="9"/>
        <v>0.4437299035</v>
      </c>
      <c r="U534" s="66">
        <f t="shared" si="10"/>
        <v>0.5104166667</v>
      </c>
      <c r="V534" s="27">
        <f t="shared" si="11"/>
        <v>0.5090589691</v>
      </c>
      <c r="W534" s="27">
        <f t="shared" si="12"/>
        <v>0.4296363189</v>
      </c>
      <c r="X534" s="27">
        <f t="shared" si="13"/>
        <v>-0.7568376732</v>
      </c>
      <c r="Y534" s="27">
        <f t="shared" si="14"/>
        <v>-0.07410814456</v>
      </c>
      <c r="Z534" s="27">
        <f t="shared" si="15"/>
        <v>1.24915316</v>
      </c>
      <c r="AA534" s="27">
        <f t="shared" si="16"/>
        <v>-0.4052965976</v>
      </c>
      <c r="AB534" s="27"/>
    </row>
    <row r="535">
      <c r="A535" s="29">
        <v>7402.0</v>
      </c>
      <c r="B535" s="30">
        <v>3002.0</v>
      </c>
      <c r="C535" s="5">
        <v>37.0</v>
      </c>
      <c r="D535" s="6">
        <v>59.0</v>
      </c>
      <c r="E535" s="7">
        <v>32.0</v>
      </c>
      <c r="F535" s="8">
        <v>90.0</v>
      </c>
      <c r="G535" s="9">
        <v>225.0</v>
      </c>
      <c r="H535" s="10">
        <v>97.0</v>
      </c>
      <c r="I535" s="11">
        <v>37.0</v>
      </c>
      <c r="J535" s="12">
        <v>42.0</v>
      </c>
      <c r="K535" s="61">
        <v>85.0</v>
      </c>
      <c r="L535" s="62">
        <f t="shared" si="1"/>
        <v>90</v>
      </c>
      <c r="M535" s="63">
        <f t="shared" si="2"/>
        <v>90</v>
      </c>
      <c r="N535" s="63">
        <f t="shared" si="3"/>
        <v>37</v>
      </c>
      <c r="O535" s="63">
        <f t="shared" si="4"/>
        <v>97</v>
      </c>
      <c r="P535" s="63">
        <f t="shared" si="5"/>
        <v>111</v>
      </c>
      <c r="Q535" s="64">
        <f t="shared" si="6"/>
        <v>0.7086614173</v>
      </c>
      <c r="R535" s="64">
        <f t="shared" si="7"/>
        <v>0.4663461538</v>
      </c>
      <c r="S535" s="65">
        <f t="shared" si="8"/>
        <v>0.5582089552</v>
      </c>
      <c r="T535" s="65">
        <f t="shared" si="9"/>
        <v>0.3791044776</v>
      </c>
      <c r="U535" s="66">
        <f t="shared" si="10"/>
        <v>0.447761194</v>
      </c>
      <c r="V535" s="27">
        <f t="shared" si="11"/>
        <v>0.4484226302</v>
      </c>
      <c r="W535" s="27">
        <f t="shared" si="12"/>
        <v>0.3670635018</v>
      </c>
      <c r="X535" s="27">
        <f t="shared" si="13"/>
        <v>-0.7423123124</v>
      </c>
      <c r="Y535" s="27">
        <f t="shared" si="14"/>
        <v>-0.06209978245</v>
      </c>
      <c r="Z535" s="27">
        <f t="shared" si="15"/>
        <v>1.201665341</v>
      </c>
      <c r="AA535" s="27">
        <f t="shared" si="16"/>
        <v>-0.3824060234</v>
      </c>
      <c r="AB535" s="27"/>
    </row>
    <row r="536">
      <c r="A536" s="29">
        <v>7403.0</v>
      </c>
      <c r="B536" s="30">
        <v>3625.0</v>
      </c>
      <c r="C536" s="5">
        <v>48.0</v>
      </c>
      <c r="D536" s="6">
        <v>66.0</v>
      </c>
      <c r="E536" s="7">
        <v>55.0</v>
      </c>
      <c r="F536" s="8">
        <v>123.0</v>
      </c>
      <c r="G536" s="9">
        <v>256.0</v>
      </c>
      <c r="H536" s="10">
        <v>105.0</v>
      </c>
      <c r="I536" s="11">
        <v>43.0</v>
      </c>
      <c r="J536" s="12">
        <v>49.0</v>
      </c>
      <c r="K536" s="61">
        <v>134.0</v>
      </c>
      <c r="L536" s="62">
        <f t="shared" si="1"/>
        <v>123</v>
      </c>
      <c r="M536" s="63">
        <f t="shared" si="2"/>
        <v>123</v>
      </c>
      <c r="N536" s="63">
        <f t="shared" si="3"/>
        <v>43</v>
      </c>
      <c r="O536" s="63">
        <f t="shared" si="4"/>
        <v>105</v>
      </c>
      <c r="P536" s="63">
        <f t="shared" si="5"/>
        <v>152</v>
      </c>
      <c r="Q536" s="64">
        <f t="shared" si="6"/>
        <v>0.7409638554</v>
      </c>
      <c r="R536" s="64">
        <f t="shared" si="7"/>
        <v>0.4085603113</v>
      </c>
      <c r="S536" s="65">
        <f t="shared" si="8"/>
        <v>0.5390070922</v>
      </c>
      <c r="T536" s="65">
        <f t="shared" si="9"/>
        <v>0.3924349882</v>
      </c>
      <c r="U536" s="66">
        <f t="shared" si="10"/>
        <v>0.4472727273</v>
      </c>
      <c r="V536" s="27">
        <f t="shared" si="11"/>
        <v>0.4437631521</v>
      </c>
      <c r="W536" s="27">
        <f t="shared" si="12"/>
        <v>0.3799706136</v>
      </c>
      <c r="X536" s="27">
        <f t="shared" si="13"/>
        <v>-0.716777467</v>
      </c>
      <c r="Y536" s="27">
        <f t="shared" si="14"/>
        <v>-0.06207211816</v>
      </c>
      <c r="Z536" s="27">
        <f t="shared" si="15"/>
        <v>1.120414951</v>
      </c>
      <c r="AA536" s="27">
        <f t="shared" si="16"/>
        <v>-0.344284733</v>
      </c>
      <c r="AB536" s="27"/>
    </row>
    <row r="537">
      <c r="A537" s="29">
        <v>7405.0</v>
      </c>
      <c r="B537" s="30">
        <v>1548.0</v>
      </c>
      <c r="C537" s="5">
        <v>12.0</v>
      </c>
      <c r="D537" s="6">
        <v>21.0</v>
      </c>
      <c r="E537" s="7">
        <v>21.0</v>
      </c>
      <c r="F537" s="8">
        <v>48.0</v>
      </c>
      <c r="G537" s="9">
        <v>124.0</v>
      </c>
      <c r="H537" s="10">
        <v>45.0</v>
      </c>
      <c r="I537" s="11">
        <v>18.0</v>
      </c>
      <c r="J537" s="12">
        <v>23.0</v>
      </c>
      <c r="K537" s="61">
        <v>58.0</v>
      </c>
      <c r="L537" s="62">
        <f t="shared" si="1"/>
        <v>48</v>
      </c>
      <c r="M537" s="63">
        <f t="shared" si="2"/>
        <v>48</v>
      </c>
      <c r="N537" s="63">
        <f t="shared" si="3"/>
        <v>18</v>
      </c>
      <c r="O537" s="63">
        <f t="shared" si="4"/>
        <v>45</v>
      </c>
      <c r="P537" s="63">
        <f t="shared" si="5"/>
        <v>56</v>
      </c>
      <c r="Q537" s="64">
        <f t="shared" si="6"/>
        <v>0.7272727273</v>
      </c>
      <c r="R537" s="64">
        <f t="shared" si="7"/>
        <v>0.4455445545</v>
      </c>
      <c r="S537" s="65">
        <f t="shared" si="8"/>
        <v>0.5568862275</v>
      </c>
      <c r="T537" s="65">
        <f t="shared" si="9"/>
        <v>0.3952095808</v>
      </c>
      <c r="U537" s="66">
        <f t="shared" si="10"/>
        <v>0.4615384615</v>
      </c>
      <c r="V537" s="27">
        <f t="shared" si="11"/>
        <v>0.4603143043</v>
      </c>
      <c r="W537" s="27">
        <f t="shared" si="12"/>
        <v>0.3826570807</v>
      </c>
      <c r="X537" s="27">
        <f t="shared" si="13"/>
        <v>-0.7405533348</v>
      </c>
      <c r="Y537" s="27">
        <f t="shared" si="14"/>
        <v>-0.0645845008</v>
      </c>
      <c r="Z537" s="27">
        <f t="shared" si="15"/>
        <v>1.195977174</v>
      </c>
      <c r="AA537" s="27">
        <f t="shared" si="16"/>
        <v>-0.3796940208</v>
      </c>
      <c r="AB537" s="27"/>
    </row>
    <row r="538">
      <c r="A538" s="29">
        <v>7410.0</v>
      </c>
      <c r="B538" s="30">
        <v>1310.0</v>
      </c>
      <c r="C538" s="5">
        <v>9.0</v>
      </c>
      <c r="D538" s="6">
        <v>29.0</v>
      </c>
      <c r="E538" s="7">
        <v>23.0</v>
      </c>
      <c r="F538" s="8">
        <v>54.0</v>
      </c>
      <c r="G538" s="9">
        <v>100.0</v>
      </c>
      <c r="H538" s="10">
        <v>35.0</v>
      </c>
      <c r="I538" s="11">
        <v>21.0</v>
      </c>
      <c r="J538" s="12">
        <v>11.0</v>
      </c>
      <c r="K538" s="61">
        <v>54.0</v>
      </c>
      <c r="L538" s="62">
        <f t="shared" si="1"/>
        <v>54</v>
      </c>
      <c r="M538" s="63">
        <f t="shared" si="2"/>
        <v>54</v>
      </c>
      <c r="N538" s="63">
        <f t="shared" si="3"/>
        <v>21</v>
      </c>
      <c r="O538" s="63">
        <f t="shared" si="4"/>
        <v>35</v>
      </c>
      <c r="P538" s="63">
        <f t="shared" si="5"/>
        <v>43</v>
      </c>
      <c r="Q538" s="64">
        <f t="shared" si="6"/>
        <v>0.72</v>
      </c>
      <c r="R538" s="64">
        <f t="shared" si="7"/>
        <v>0.4487179487</v>
      </c>
      <c r="S538" s="65">
        <f t="shared" si="8"/>
        <v>0.5816993464</v>
      </c>
      <c r="T538" s="65">
        <f t="shared" si="9"/>
        <v>0.4901960784</v>
      </c>
      <c r="U538" s="66">
        <f t="shared" si="10"/>
        <v>0.5567010309</v>
      </c>
      <c r="V538" s="27">
        <f t="shared" si="11"/>
        <v>0.5560987248</v>
      </c>
      <c r="W538" s="27">
        <f t="shared" si="12"/>
        <v>0.4746266524</v>
      </c>
      <c r="X538" s="27">
        <f t="shared" si="13"/>
        <v>-0.7735500889</v>
      </c>
      <c r="Y538" s="27">
        <f t="shared" si="14"/>
        <v>-0.08367635884</v>
      </c>
      <c r="Z538" s="27">
        <f t="shared" si="15"/>
        <v>1.304929616</v>
      </c>
      <c r="AA538" s="27">
        <f t="shared" si="16"/>
        <v>-0.4327430019</v>
      </c>
      <c r="AB538" s="27"/>
    </row>
    <row r="539">
      <c r="A539" s="29">
        <v>7411.0</v>
      </c>
      <c r="B539" s="30">
        <v>2390.0</v>
      </c>
      <c r="C539" s="5">
        <v>16.0</v>
      </c>
      <c r="D539" s="6">
        <v>43.0</v>
      </c>
      <c r="E539" s="7">
        <v>16.0</v>
      </c>
      <c r="F539" s="8">
        <v>60.0</v>
      </c>
      <c r="G539" s="9">
        <v>165.0</v>
      </c>
      <c r="H539" s="10">
        <v>56.0</v>
      </c>
      <c r="I539" s="11">
        <v>40.0</v>
      </c>
      <c r="J539" s="12">
        <v>23.0</v>
      </c>
      <c r="K539" s="61">
        <v>88.0</v>
      </c>
      <c r="L539" s="62">
        <f t="shared" si="1"/>
        <v>60</v>
      </c>
      <c r="M539" s="63">
        <f t="shared" si="2"/>
        <v>60</v>
      </c>
      <c r="N539" s="63">
        <f t="shared" si="3"/>
        <v>40</v>
      </c>
      <c r="O539" s="63">
        <f t="shared" si="4"/>
        <v>56</v>
      </c>
      <c r="P539" s="63">
        <f t="shared" si="5"/>
        <v>55</v>
      </c>
      <c r="Q539" s="64">
        <f t="shared" si="6"/>
        <v>0.6</v>
      </c>
      <c r="R539" s="64">
        <f t="shared" si="7"/>
        <v>0.5045045045</v>
      </c>
      <c r="S539" s="65">
        <f t="shared" si="8"/>
        <v>0.5497630332</v>
      </c>
      <c r="T539" s="65">
        <f t="shared" si="9"/>
        <v>0.4739336493</v>
      </c>
      <c r="U539" s="66">
        <f t="shared" si="10"/>
        <v>0.5217391304</v>
      </c>
      <c r="V539" s="27">
        <f t="shared" si="11"/>
        <v>0.5181206489</v>
      </c>
      <c r="W539" s="27">
        <f t="shared" si="12"/>
        <v>0.4588807445</v>
      </c>
      <c r="X539" s="27">
        <f t="shared" si="13"/>
        <v>-0.7310808338</v>
      </c>
      <c r="Y539" s="27">
        <f t="shared" si="14"/>
        <v>-0.07645879407</v>
      </c>
      <c r="Z539" s="27">
        <f t="shared" si="15"/>
        <v>1.165577094</v>
      </c>
      <c r="AA539" s="27">
        <f t="shared" si="16"/>
        <v>-0.3653094675</v>
      </c>
      <c r="AB539" s="27"/>
    </row>
    <row r="540">
      <c r="A540" s="29">
        <v>7414.0</v>
      </c>
      <c r="B540" s="30">
        <v>2248.0</v>
      </c>
      <c r="C540" s="5">
        <v>13.0</v>
      </c>
      <c r="D540" s="6">
        <v>40.0</v>
      </c>
      <c r="E540" s="7">
        <v>23.0</v>
      </c>
      <c r="F540" s="8">
        <v>60.0</v>
      </c>
      <c r="G540" s="9">
        <v>197.0</v>
      </c>
      <c r="H540" s="10">
        <v>40.0</v>
      </c>
      <c r="I540" s="11">
        <v>21.0</v>
      </c>
      <c r="J540" s="12">
        <v>24.0</v>
      </c>
      <c r="K540" s="61">
        <v>106.0</v>
      </c>
      <c r="L540" s="62">
        <f t="shared" si="1"/>
        <v>60</v>
      </c>
      <c r="M540" s="63">
        <f t="shared" si="2"/>
        <v>60</v>
      </c>
      <c r="N540" s="63">
        <f t="shared" si="3"/>
        <v>21</v>
      </c>
      <c r="O540" s="63">
        <f t="shared" si="4"/>
        <v>40</v>
      </c>
      <c r="P540" s="63">
        <f t="shared" si="5"/>
        <v>60</v>
      </c>
      <c r="Q540" s="64">
        <f t="shared" si="6"/>
        <v>0.7407407407</v>
      </c>
      <c r="R540" s="64">
        <f t="shared" si="7"/>
        <v>0.4</v>
      </c>
      <c r="S540" s="65">
        <f t="shared" si="8"/>
        <v>0.5524861878</v>
      </c>
      <c r="T540" s="65">
        <f t="shared" si="9"/>
        <v>0.4475138122</v>
      </c>
      <c r="U540" s="66">
        <f t="shared" si="10"/>
        <v>0.5</v>
      </c>
      <c r="V540" s="27">
        <f t="shared" si="11"/>
        <v>0.4989434549</v>
      </c>
      <c r="W540" s="27">
        <f t="shared" si="12"/>
        <v>0.4333000444</v>
      </c>
      <c r="X540" s="27">
        <f t="shared" si="13"/>
        <v>-0.7347021144</v>
      </c>
      <c r="Y540" s="27">
        <f t="shared" si="14"/>
        <v>-0.07255414597</v>
      </c>
      <c r="Z540" s="27">
        <f t="shared" si="15"/>
        <v>1.177152655</v>
      </c>
      <c r="AA540" s="27">
        <f t="shared" si="16"/>
        <v>-0.3707648899</v>
      </c>
      <c r="AB540" s="27"/>
    </row>
    <row r="541">
      <c r="A541" s="29">
        <v>7415.0</v>
      </c>
      <c r="B541" s="30">
        <v>3127.0</v>
      </c>
      <c r="C541" s="5">
        <v>44.0</v>
      </c>
      <c r="D541" s="6">
        <v>61.0</v>
      </c>
      <c r="E541" s="7">
        <v>59.0</v>
      </c>
      <c r="F541" s="8">
        <v>122.0</v>
      </c>
      <c r="G541" s="9">
        <v>229.0</v>
      </c>
      <c r="H541" s="10">
        <v>98.0</v>
      </c>
      <c r="I541" s="11">
        <v>44.0</v>
      </c>
      <c r="J541" s="12">
        <v>30.0</v>
      </c>
      <c r="K541" s="61">
        <v>109.0</v>
      </c>
      <c r="L541" s="62">
        <f t="shared" si="1"/>
        <v>122</v>
      </c>
      <c r="M541" s="63">
        <f t="shared" si="2"/>
        <v>122</v>
      </c>
      <c r="N541" s="63">
        <f t="shared" si="3"/>
        <v>44</v>
      </c>
      <c r="O541" s="63">
        <f t="shared" si="4"/>
        <v>98</v>
      </c>
      <c r="P541" s="63">
        <f t="shared" si="5"/>
        <v>133</v>
      </c>
      <c r="Q541" s="64">
        <f t="shared" si="6"/>
        <v>0.734939759</v>
      </c>
      <c r="R541" s="64">
        <f t="shared" si="7"/>
        <v>0.4242424242</v>
      </c>
      <c r="S541" s="65">
        <f t="shared" si="8"/>
        <v>0.5541561713</v>
      </c>
      <c r="T541" s="65">
        <f t="shared" si="9"/>
        <v>0.4181360202</v>
      </c>
      <c r="U541" s="66">
        <f t="shared" si="10"/>
        <v>0.4784313725</v>
      </c>
      <c r="V541" s="27">
        <f t="shared" si="11"/>
        <v>0.4765907857</v>
      </c>
      <c r="W541" s="27">
        <f t="shared" si="12"/>
        <v>0.4048553389</v>
      </c>
      <c r="X541" s="27">
        <f t="shared" si="13"/>
        <v>-0.7369228764</v>
      </c>
      <c r="Y541" s="27">
        <f t="shared" si="14"/>
        <v>-0.06799611827</v>
      </c>
      <c r="Z541" s="27">
        <f t="shared" si="15"/>
        <v>1.184279698</v>
      </c>
      <c r="AA541" s="27">
        <f t="shared" si="16"/>
        <v>-0.3741371624</v>
      </c>
      <c r="AB541" s="27"/>
    </row>
    <row r="542">
      <c r="A542" s="29">
        <v>7417.0</v>
      </c>
      <c r="B542" s="30">
        <v>2919.0</v>
      </c>
      <c r="C542" s="5">
        <v>35.0</v>
      </c>
      <c r="D542" s="6">
        <v>40.0</v>
      </c>
      <c r="E542" s="7">
        <v>27.0</v>
      </c>
      <c r="F542" s="8">
        <v>86.0</v>
      </c>
      <c r="G542" s="9">
        <v>186.0</v>
      </c>
      <c r="H542" s="10">
        <v>52.0</v>
      </c>
      <c r="I542" s="11">
        <v>26.0</v>
      </c>
      <c r="J542" s="12">
        <v>25.0</v>
      </c>
      <c r="K542" s="61">
        <v>77.0</v>
      </c>
      <c r="L542" s="62">
        <f t="shared" si="1"/>
        <v>86</v>
      </c>
      <c r="M542" s="63">
        <f t="shared" si="2"/>
        <v>86</v>
      </c>
      <c r="N542" s="63">
        <f t="shared" si="3"/>
        <v>26</v>
      </c>
      <c r="O542" s="63">
        <f t="shared" si="4"/>
        <v>52</v>
      </c>
      <c r="P542" s="63">
        <f t="shared" si="5"/>
        <v>87</v>
      </c>
      <c r="Q542" s="64">
        <f t="shared" si="6"/>
        <v>0.7678571429</v>
      </c>
      <c r="R542" s="64">
        <f t="shared" si="7"/>
        <v>0.3741007194</v>
      </c>
      <c r="S542" s="65">
        <f t="shared" si="8"/>
        <v>0.5498007968</v>
      </c>
      <c r="T542" s="65">
        <f t="shared" si="9"/>
        <v>0.4462151394</v>
      </c>
      <c r="U542" s="66">
        <f t="shared" si="10"/>
        <v>0.4971098266</v>
      </c>
      <c r="V542" s="27">
        <f t="shared" si="11"/>
        <v>0.495783983</v>
      </c>
      <c r="W542" s="27">
        <f t="shared" si="12"/>
        <v>0.4320426196</v>
      </c>
      <c r="X542" s="27">
        <f t="shared" si="13"/>
        <v>-0.7311310523</v>
      </c>
      <c r="Y542" s="27">
        <f t="shared" si="14"/>
        <v>-0.07199196562</v>
      </c>
      <c r="Z542" s="27">
        <f t="shared" si="15"/>
        <v>1.165737228</v>
      </c>
      <c r="AA542" s="27">
        <f t="shared" si="16"/>
        <v>-0.3653847528</v>
      </c>
      <c r="AB542" s="27"/>
    </row>
    <row r="543">
      <c r="A543" s="29">
        <v>7430.0</v>
      </c>
      <c r="B543" s="30">
        <v>2038.0</v>
      </c>
      <c r="C543" s="5">
        <v>11.0</v>
      </c>
      <c r="D543" s="6">
        <v>35.0</v>
      </c>
      <c r="E543" s="7">
        <v>25.0</v>
      </c>
      <c r="F543" s="8">
        <v>26.0</v>
      </c>
      <c r="G543" s="9">
        <v>104.0</v>
      </c>
      <c r="H543" s="10">
        <v>43.0</v>
      </c>
      <c r="I543" s="11">
        <v>13.0</v>
      </c>
      <c r="J543" s="12">
        <v>17.0</v>
      </c>
      <c r="K543" s="61">
        <v>60.0</v>
      </c>
      <c r="L543" s="62">
        <f t="shared" si="1"/>
        <v>26</v>
      </c>
      <c r="M543" s="63">
        <f t="shared" si="2"/>
        <v>26</v>
      </c>
      <c r="N543" s="63">
        <f t="shared" si="3"/>
        <v>13</v>
      </c>
      <c r="O543" s="63">
        <f t="shared" si="4"/>
        <v>43</v>
      </c>
      <c r="P543" s="63">
        <f t="shared" si="5"/>
        <v>53</v>
      </c>
      <c r="Q543" s="64">
        <f t="shared" si="6"/>
        <v>0.6666666667</v>
      </c>
      <c r="R543" s="64">
        <f t="shared" si="7"/>
        <v>0.4479166667</v>
      </c>
      <c r="S543" s="65">
        <f t="shared" si="8"/>
        <v>0.5111111111</v>
      </c>
      <c r="T543" s="65">
        <f t="shared" si="9"/>
        <v>0.2888888889</v>
      </c>
      <c r="U543" s="66">
        <f t="shared" si="10"/>
        <v>0.3291139241</v>
      </c>
      <c r="V543" s="27">
        <f t="shared" si="11"/>
        <v>0.3371093745</v>
      </c>
      <c r="W543" s="27">
        <f t="shared" si="12"/>
        <v>0.2797133071</v>
      </c>
      <c r="X543" s="27">
        <f t="shared" si="13"/>
        <v>-0.6796810894</v>
      </c>
      <c r="Y543" s="27">
        <f t="shared" si="14"/>
        <v>-0.04332918558</v>
      </c>
      <c r="Z543" s="27">
        <f t="shared" si="15"/>
        <v>1.007443225</v>
      </c>
      <c r="AA543" s="27">
        <f t="shared" si="16"/>
        <v>-0.2935487887</v>
      </c>
      <c r="AB543" s="27"/>
    </row>
    <row r="544">
      <c r="A544" s="29">
        <v>7500.0</v>
      </c>
      <c r="B544" s="30">
        <v>2006.0</v>
      </c>
      <c r="C544" s="5">
        <v>22.0</v>
      </c>
      <c r="D544" s="6">
        <v>46.0</v>
      </c>
      <c r="E544" s="7">
        <v>15.0</v>
      </c>
      <c r="F544" s="8">
        <v>67.0</v>
      </c>
      <c r="G544" s="9">
        <v>106.0</v>
      </c>
      <c r="H544" s="10">
        <v>33.0</v>
      </c>
      <c r="I544" s="11">
        <v>20.0</v>
      </c>
      <c r="J544" s="12">
        <v>13.0</v>
      </c>
      <c r="K544" s="61">
        <v>63.0</v>
      </c>
      <c r="L544" s="62">
        <f t="shared" si="1"/>
        <v>67</v>
      </c>
      <c r="M544" s="63">
        <f t="shared" si="2"/>
        <v>67</v>
      </c>
      <c r="N544" s="63">
        <f t="shared" si="3"/>
        <v>20</v>
      </c>
      <c r="O544" s="63">
        <f t="shared" si="4"/>
        <v>33</v>
      </c>
      <c r="P544" s="63">
        <f t="shared" si="5"/>
        <v>50</v>
      </c>
      <c r="Q544" s="64">
        <f t="shared" si="6"/>
        <v>0.7701149425</v>
      </c>
      <c r="R544" s="64">
        <f t="shared" si="7"/>
        <v>0.3975903614</v>
      </c>
      <c r="S544" s="65">
        <f t="shared" si="8"/>
        <v>0.5882352941</v>
      </c>
      <c r="T544" s="65">
        <f t="shared" si="9"/>
        <v>0.5117647059</v>
      </c>
      <c r="U544" s="66">
        <f t="shared" si="10"/>
        <v>0.5726495726</v>
      </c>
      <c r="V544" s="27">
        <f t="shared" si="11"/>
        <v>0.5783650621</v>
      </c>
      <c r="W544" s="27">
        <f t="shared" si="12"/>
        <v>0.4955102251</v>
      </c>
      <c r="X544" s="27">
        <f t="shared" si="13"/>
        <v>-0.7822416629</v>
      </c>
      <c r="Y544" s="27">
        <f t="shared" si="14"/>
        <v>-0.08833967052</v>
      </c>
      <c r="Z544" s="27">
        <f t="shared" si="15"/>
        <v>1.33441862</v>
      </c>
      <c r="AA544" s="27">
        <f t="shared" si="16"/>
        <v>-0.4474943556</v>
      </c>
      <c r="AB544" s="27"/>
    </row>
    <row r="545">
      <c r="A545" s="29">
        <v>7502.0</v>
      </c>
      <c r="B545" s="30">
        <v>1524.0</v>
      </c>
      <c r="C545" s="5">
        <v>6.0</v>
      </c>
      <c r="D545" s="6">
        <v>20.0</v>
      </c>
      <c r="E545" s="7">
        <v>6.0</v>
      </c>
      <c r="F545" s="8">
        <v>12.0</v>
      </c>
      <c r="G545" s="9">
        <v>67.0</v>
      </c>
      <c r="H545" s="10">
        <v>21.0</v>
      </c>
      <c r="I545" s="11">
        <v>9.0</v>
      </c>
      <c r="J545" s="12">
        <v>5.0</v>
      </c>
      <c r="K545" s="61">
        <v>32.0</v>
      </c>
      <c r="L545" s="62">
        <f t="shared" si="1"/>
        <v>12</v>
      </c>
      <c r="M545" s="63">
        <f t="shared" si="2"/>
        <v>12</v>
      </c>
      <c r="N545" s="63">
        <f t="shared" si="3"/>
        <v>9</v>
      </c>
      <c r="O545" s="63">
        <f t="shared" si="4"/>
        <v>21</v>
      </c>
      <c r="P545" s="63">
        <f t="shared" si="5"/>
        <v>17</v>
      </c>
      <c r="Q545" s="64">
        <f t="shared" si="6"/>
        <v>0.5714285714</v>
      </c>
      <c r="R545" s="64">
        <f t="shared" si="7"/>
        <v>0.5526315789</v>
      </c>
      <c r="S545" s="65">
        <f t="shared" si="8"/>
        <v>0.5593220339</v>
      </c>
      <c r="T545" s="65">
        <f t="shared" si="9"/>
        <v>0.3559322034</v>
      </c>
      <c r="U545" s="66">
        <f t="shared" si="10"/>
        <v>0.4137931034</v>
      </c>
      <c r="V545" s="27">
        <f t="shared" si="11"/>
        <v>0.4306905959</v>
      </c>
      <c r="W545" s="27">
        <f t="shared" si="12"/>
        <v>0.3446272167</v>
      </c>
      <c r="X545" s="27">
        <f t="shared" si="13"/>
        <v>-0.7437924965</v>
      </c>
      <c r="Y545" s="27">
        <f t="shared" si="14"/>
        <v>-0.05842027226</v>
      </c>
      <c r="Z545" s="27">
        <f t="shared" si="15"/>
        <v>1.206462403</v>
      </c>
      <c r="AA545" s="27">
        <f t="shared" si="16"/>
        <v>-0.3846981613</v>
      </c>
      <c r="AB545" s="27"/>
    </row>
    <row r="546">
      <c r="A546" s="29">
        <v>7507.0</v>
      </c>
      <c r="B546" s="30">
        <v>1909.0</v>
      </c>
      <c r="C546" s="5">
        <v>7.0</v>
      </c>
      <c r="D546" s="6">
        <v>38.0</v>
      </c>
      <c r="E546" s="7">
        <v>20.0</v>
      </c>
      <c r="F546" s="8">
        <v>42.0</v>
      </c>
      <c r="G546" s="9">
        <v>122.0</v>
      </c>
      <c r="H546" s="10">
        <v>39.0</v>
      </c>
      <c r="I546" s="11">
        <v>11.0</v>
      </c>
      <c r="J546" s="12">
        <v>14.0</v>
      </c>
      <c r="K546" s="61">
        <v>48.0</v>
      </c>
      <c r="L546" s="62">
        <f t="shared" si="1"/>
        <v>42</v>
      </c>
      <c r="M546" s="63">
        <f t="shared" si="2"/>
        <v>42</v>
      </c>
      <c r="N546" s="63">
        <f t="shared" si="3"/>
        <v>11</v>
      </c>
      <c r="O546" s="63">
        <f t="shared" si="4"/>
        <v>39</v>
      </c>
      <c r="P546" s="63">
        <f t="shared" si="5"/>
        <v>41</v>
      </c>
      <c r="Q546" s="64">
        <f t="shared" si="6"/>
        <v>0.7924528302</v>
      </c>
      <c r="R546" s="64">
        <f t="shared" si="7"/>
        <v>0.4875</v>
      </c>
      <c r="S546" s="65">
        <f t="shared" si="8"/>
        <v>0.6090225564</v>
      </c>
      <c r="T546" s="65">
        <f t="shared" si="9"/>
        <v>0.3984962406</v>
      </c>
      <c r="U546" s="66">
        <f t="shared" si="10"/>
        <v>0.5060240964</v>
      </c>
      <c r="V546" s="27">
        <f t="shared" si="11"/>
        <v>0.5050137149</v>
      </c>
      <c r="W546" s="27">
        <f t="shared" si="12"/>
        <v>0.3858393508</v>
      </c>
      <c r="X546" s="27">
        <f t="shared" si="13"/>
        <v>-0.8098847894</v>
      </c>
      <c r="Y546" s="27">
        <f t="shared" si="14"/>
        <v>-0.07121836053</v>
      </c>
      <c r="Z546" s="27">
        <f t="shared" si="15"/>
        <v>1.430397334</v>
      </c>
      <c r="AA546" s="27">
        <f t="shared" si="16"/>
        <v>-0.4966317258</v>
      </c>
      <c r="AB546" s="27"/>
    </row>
    <row r="547">
      <c r="A547" s="29">
        <v>7509.0</v>
      </c>
      <c r="B547" s="30">
        <v>1176.0</v>
      </c>
      <c r="C547" s="5">
        <v>3.0</v>
      </c>
      <c r="D547" s="6">
        <v>14.0</v>
      </c>
      <c r="E547" s="7">
        <v>9.0</v>
      </c>
      <c r="F547" s="8">
        <v>17.0</v>
      </c>
      <c r="G547" s="9">
        <v>59.0</v>
      </c>
      <c r="H547" s="10">
        <v>17.0</v>
      </c>
      <c r="I547" s="11">
        <v>16.0</v>
      </c>
      <c r="J547" s="12">
        <v>6.0</v>
      </c>
      <c r="K547" s="61">
        <v>36.0</v>
      </c>
      <c r="L547" s="62">
        <f t="shared" si="1"/>
        <v>17</v>
      </c>
      <c r="M547" s="63">
        <f t="shared" si="2"/>
        <v>17</v>
      </c>
      <c r="N547" s="63">
        <f t="shared" si="3"/>
        <v>16</v>
      </c>
      <c r="O547" s="63">
        <f t="shared" si="4"/>
        <v>17</v>
      </c>
      <c r="P547" s="63">
        <f t="shared" si="5"/>
        <v>18</v>
      </c>
      <c r="Q547" s="64">
        <f t="shared" si="6"/>
        <v>0.5151515152</v>
      </c>
      <c r="R547" s="64">
        <f t="shared" si="7"/>
        <v>0.4857142857</v>
      </c>
      <c r="S547" s="65">
        <f t="shared" si="8"/>
        <v>0.5</v>
      </c>
      <c r="T547" s="65">
        <f t="shared" si="9"/>
        <v>0.4852941176</v>
      </c>
      <c r="U547" s="66">
        <f t="shared" si="10"/>
        <v>0.4857142857</v>
      </c>
      <c r="V547" s="27">
        <f t="shared" si="11"/>
        <v>0.4895820396</v>
      </c>
      <c r="W547" s="27">
        <f t="shared" si="12"/>
        <v>0.4698803858</v>
      </c>
      <c r="X547" s="27">
        <f t="shared" si="13"/>
        <v>-0.6649054135</v>
      </c>
      <c r="Y547" s="27">
        <f t="shared" si="14"/>
        <v>-0.07120482064</v>
      </c>
      <c r="Z547" s="27">
        <f t="shared" si="15"/>
        <v>0.964117453</v>
      </c>
      <c r="AA547" s="27">
        <f t="shared" si="16"/>
        <v>-0.2748174711</v>
      </c>
      <c r="AB547" s="27"/>
    </row>
    <row r="548">
      <c r="A548" s="29">
        <v>7512.0</v>
      </c>
      <c r="B548" s="30">
        <v>719.0</v>
      </c>
      <c r="C548" s="5">
        <v>4.0</v>
      </c>
      <c r="D548" s="6">
        <v>10.0</v>
      </c>
      <c r="E548" s="7">
        <v>14.0</v>
      </c>
      <c r="F548" s="8">
        <v>24.0</v>
      </c>
      <c r="G548" s="9">
        <v>53.0</v>
      </c>
      <c r="H548" s="10">
        <v>18.0</v>
      </c>
      <c r="I548" s="11">
        <v>4.0</v>
      </c>
      <c r="J548" s="12">
        <v>4.0</v>
      </c>
      <c r="K548" s="61">
        <v>26.0</v>
      </c>
      <c r="L548" s="62">
        <f t="shared" si="1"/>
        <v>24</v>
      </c>
      <c r="M548" s="63">
        <f t="shared" si="2"/>
        <v>24</v>
      </c>
      <c r="N548" s="63">
        <f t="shared" si="3"/>
        <v>4</v>
      </c>
      <c r="O548" s="63">
        <f t="shared" si="4"/>
        <v>18</v>
      </c>
      <c r="P548" s="63">
        <f t="shared" si="5"/>
        <v>22</v>
      </c>
      <c r="Q548" s="64">
        <f t="shared" si="6"/>
        <v>0.8571428571</v>
      </c>
      <c r="R548" s="64">
        <f t="shared" si="7"/>
        <v>0.45</v>
      </c>
      <c r="S548" s="65">
        <f t="shared" si="8"/>
        <v>0.6176470588</v>
      </c>
      <c r="T548" s="65">
        <f t="shared" si="9"/>
        <v>0.4117647059</v>
      </c>
      <c r="U548" s="66">
        <f t="shared" si="10"/>
        <v>0.5217391304</v>
      </c>
      <c r="V548" s="27">
        <f t="shared" si="11"/>
        <v>0.5223786326</v>
      </c>
      <c r="W548" s="27">
        <f t="shared" si="12"/>
        <v>0.398686388</v>
      </c>
      <c r="X548" s="27">
        <f t="shared" si="13"/>
        <v>-0.8213537461</v>
      </c>
      <c r="Y548" s="27">
        <f t="shared" si="14"/>
        <v>-0.07463179061</v>
      </c>
      <c r="Z548" s="27">
        <f t="shared" si="15"/>
        <v>1.471196529</v>
      </c>
      <c r="AA548" s="27">
        <f t="shared" si="16"/>
        <v>-0.5180306534</v>
      </c>
      <c r="AB548" s="27"/>
    </row>
    <row r="549">
      <c r="A549" s="29">
        <v>7513.0</v>
      </c>
      <c r="B549" s="30">
        <v>2116.0</v>
      </c>
      <c r="C549" s="5">
        <v>9.0</v>
      </c>
      <c r="D549" s="6">
        <v>30.0</v>
      </c>
      <c r="E549" s="7">
        <v>19.0</v>
      </c>
      <c r="F549" s="8">
        <v>19.0</v>
      </c>
      <c r="G549" s="9">
        <v>79.0</v>
      </c>
      <c r="H549" s="10">
        <v>30.0</v>
      </c>
      <c r="I549" s="11">
        <v>15.0</v>
      </c>
      <c r="J549" s="12">
        <v>15.0</v>
      </c>
      <c r="K549" s="61">
        <v>46.0</v>
      </c>
      <c r="L549" s="62">
        <f t="shared" si="1"/>
        <v>19</v>
      </c>
      <c r="M549" s="63">
        <f t="shared" si="2"/>
        <v>19</v>
      </c>
      <c r="N549" s="63">
        <f t="shared" si="3"/>
        <v>15</v>
      </c>
      <c r="O549" s="63">
        <f t="shared" si="4"/>
        <v>30</v>
      </c>
      <c r="P549" s="63">
        <f t="shared" si="5"/>
        <v>43</v>
      </c>
      <c r="Q549" s="64">
        <f t="shared" si="6"/>
        <v>0.5588235294</v>
      </c>
      <c r="R549" s="64">
        <f t="shared" si="7"/>
        <v>0.4109589041</v>
      </c>
      <c r="S549" s="65">
        <f t="shared" si="8"/>
        <v>0.4579439252</v>
      </c>
      <c r="T549" s="65">
        <f t="shared" si="9"/>
        <v>0.3177570093</v>
      </c>
      <c r="U549" s="66">
        <f t="shared" si="10"/>
        <v>0.3064516129</v>
      </c>
      <c r="V549" s="27">
        <f t="shared" si="11"/>
        <v>0.3201063876</v>
      </c>
      <c r="W549" s="27">
        <f t="shared" si="12"/>
        <v>0.307664529</v>
      </c>
      <c r="X549" s="27">
        <f t="shared" si="13"/>
        <v>-0.6089787899</v>
      </c>
      <c r="Y549" s="27">
        <f t="shared" si="14"/>
        <v>-0.04270136982</v>
      </c>
      <c r="Z549" s="27">
        <f t="shared" si="15"/>
        <v>0.8087504602</v>
      </c>
      <c r="AA549" s="27">
        <f t="shared" si="16"/>
        <v>-0.211140348</v>
      </c>
      <c r="AB549" s="27"/>
    </row>
    <row r="550">
      <c r="A550" s="29">
        <v>7515.0</v>
      </c>
      <c r="B550" s="30">
        <v>2524.0</v>
      </c>
      <c r="C550" s="5">
        <v>29.0</v>
      </c>
      <c r="D550" s="6">
        <v>55.0</v>
      </c>
      <c r="E550" s="7">
        <v>34.0</v>
      </c>
      <c r="F550" s="8">
        <v>78.0</v>
      </c>
      <c r="G550" s="9">
        <v>218.0</v>
      </c>
      <c r="H550" s="10">
        <v>56.0</v>
      </c>
      <c r="I550" s="11">
        <v>20.0</v>
      </c>
      <c r="J550" s="12">
        <v>29.0</v>
      </c>
      <c r="K550" s="61">
        <v>97.0</v>
      </c>
      <c r="L550" s="62">
        <f t="shared" si="1"/>
        <v>78</v>
      </c>
      <c r="M550" s="63">
        <f t="shared" si="2"/>
        <v>78</v>
      </c>
      <c r="N550" s="63">
        <f t="shared" si="3"/>
        <v>20</v>
      </c>
      <c r="O550" s="63">
        <f t="shared" si="4"/>
        <v>56</v>
      </c>
      <c r="P550" s="63">
        <f t="shared" si="5"/>
        <v>92</v>
      </c>
      <c r="Q550" s="64">
        <f t="shared" si="6"/>
        <v>0.7959183673</v>
      </c>
      <c r="R550" s="64">
        <f t="shared" si="7"/>
        <v>0.3783783784</v>
      </c>
      <c r="S550" s="65">
        <f t="shared" si="8"/>
        <v>0.5447154472</v>
      </c>
      <c r="T550" s="65">
        <f t="shared" si="9"/>
        <v>0.3983739837</v>
      </c>
      <c r="U550" s="66">
        <f t="shared" si="10"/>
        <v>0.4588235294</v>
      </c>
      <c r="V550" s="27">
        <f t="shared" si="11"/>
        <v>0.453118258</v>
      </c>
      <c r="W550" s="27">
        <f t="shared" si="12"/>
        <v>0.385720977</v>
      </c>
      <c r="X550" s="27">
        <f t="shared" si="13"/>
        <v>-0.7243684993</v>
      </c>
      <c r="Y550" s="27">
        <f t="shared" si="14"/>
        <v>-0.06367882264</v>
      </c>
      <c r="Z550" s="27">
        <f t="shared" si="15"/>
        <v>1.144272125</v>
      </c>
      <c r="AA550" s="27">
        <f t="shared" si="16"/>
        <v>-0.3553394286</v>
      </c>
      <c r="AB550" s="27"/>
    </row>
    <row r="551">
      <c r="A551" s="29">
        <v>7522.0</v>
      </c>
      <c r="B551" s="30">
        <v>3233.0</v>
      </c>
      <c r="C551" s="5">
        <v>19.0</v>
      </c>
      <c r="D551" s="6">
        <v>55.0</v>
      </c>
      <c r="E551" s="7">
        <v>29.0</v>
      </c>
      <c r="F551" s="8">
        <v>40.0</v>
      </c>
      <c r="G551" s="9">
        <v>90.0</v>
      </c>
      <c r="H551" s="10">
        <v>31.0</v>
      </c>
      <c r="I551" s="11">
        <v>23.0</v>
      </c>
      <c r="J551" s="12">
        <v>20.0</v>
      </c>
      <c r="K551" s="61">
        <v>74.0</v>
      </c>
      <c r="L551" s="62">
        <f t="shared" si="1"/>
        <v>40</v>
      </c>
      <c r="M551" s="63">
        <f t="shared" si="2"/>
        <v>40</v>
      </c>
      <c r="N551" s="63">
        <f t="shared" si="3"/>
        <v>23</v>
      </c>
      <c r="O551" s="63">
        <f t="shared" si="4"/>
        <v>31</v>
      </c>
      <c r="P551" s="63">
        <f t="shared" si="5"/>
        <v>68</v>
      </c>
      <c r="Q551" s="64">
        <f t="shared" si="6"/>
        <v>0.6349206349</v>
      </c>
      <c r="R551" s="64">
        <f t="shared" si="7"/>
        <v>0.3131313131</v>
      </c>
      <c r="S551" s="65">
        <f t="shared" si="8"/>
        <v>0.4382716049</v>
      </c>
      <c r="T551" s="65">
        <f t="shared" si="9"/>
        <v>0.3888888889</v>
      </c>
      <c r="U551" s="66">
        <f t="shared" si="10"/>
        <v>0.3703703704</v>
      </c>
      <c r="V551" s="27">
        <f t="shared" si="11"/>
        <v>0.3658917555</v>
      </c>
      <c r="W551" s="27">
        <f t="shared" si="12"/>
        <v>0.3765371442</v>
      </c>
      <c r="X551" s="27">
        <f t="shared" si="13"/>
        <v>-0.5828183254</v>
      </c>
      <c r="Y551" s="27">
        <f t="shared" si="14"/>
        <v>-0.05001534103</v>
      </c>
      <c r="Z551" s="27">
        <f t="shared" si="15"/>
        <v>0.7407584333</v>
      </c>
      <c r="AA551" s="27">
        <f t="shared" si="16"/>
        <v>-0.1850820616</v>
      </c>
      <c r="AB551" s="27"/>
    </row>
    <row r="552">
      <c r="A552" s="29">
        <v>7528.0</v>
      </c>
      <c r="B552" s="30">
        <v>1858.0</v>
      </c>
      <c r="C552" s="5">
        <v>9.0</v>
      </c>
      <c r="D552" s="6">
        <v>27.0</v>
      </c>
      <c r="E552" s="7">
        <v>9.0</v>
      </c>
      <c r="F552" s="8">
        <v>25.0</v>
      </c>
      <c r="G552" s="9">
        <v>52.0</v>
      </c>
      <c r="H552" s="10">
        <v>15.0</v>
      </c>
      <c r="I552" s="11">
        <v>15.0</v>
      </c>
      <c r="J552" s="12">
        <v>10.0</v>
      </c>
      <c r="K552" s="61">
        <v>34.0</v>
      </c>
      <c r="L552" s="62">
        <f t="shared" si="1"/>
        <v>25</v>
      </c>
      <c r="M552" s="63">
        <f t="shared" si="2"/>
        <v>25</v>
      </c>
      <c r="N552" s="63">
        <f t="shared" si="3"/>
        <v>15</v>
      </c>
      <c r="O552" s="63">
        <f t="shared" si="4"/>
        <v>15</v>
      </c>
      <c r="P552" s="63">
        <f t="shared" si="5"/>
        <v>28</v>
      </c>
      <c r="Q552" s="64">
        <f t="shared" si="6"/>
        <v>0.625</v>
      </c>
      <c r="R552" s="64">
        <f t="shared" si="7"/>
        <v>0.3488372093</v>
      </c>
      <c r="S552" s="65">
        <f t="shared" si="8"/>
        <v>0.4819277108</v>
      </c>
      <c r="T552" s="65">
        <f t="shared" si="9"/>
        <v>0.4819277108</v>
      </c>
      <c r="U552" s="66">
        <f t="shared" si="10"/>
        <v>0.4716981132</v>
      </c>
      <c r="V552" s="27">
        <f t="shared" si="11"/>
        <v>0.4737047195</v>
      </c>
      <c r="W552" s="27">
        <f t="shared" si="12"/>
        <v>0.4666209016</v>
      </c>
      <c r="X552" s="27">
        <f t="shared" si="13"/>
        <v>-0.6408726877</v>
      </c>
      <c r="Y552" s="27">
        <f t="shared" si="14"/>
        <v>-0.06815506922</v>
      </c>
      <c r="Z552" s="27">
        <f t="shared" si="15"/>
        <v>0.8956817679</v>
      </c>
      <c r="AA552" s="27">
        <f t="shared" si="16"/>
        <v>-0.2460820991</v>
      </c>
      <c r="AB552" s="27"/>
    </row>
    <row r="553">
      <c r="A553" s="29">
        <v>7531.0</v>
      </c>
      <c r="B553" s="30">
        <v>1292.0</v>
      </c>
      <c r="C553" s="5">
        <v>4.0</v>
      </c>
      <c r="D553" s="6">
        <v>17.0</v>
      </c>
      <c r="E553" s="7">
        <v>7.0</v>
      </c>
      <c r="F553" s="8">
        <v>17.0</v>
      </c>
      <c r="G553" s="9">
        <v>41.0</v>
      </c>
      <c r="H553" s="10">
        <v>11.0</v>
      </c>
      <c r="I553" s="11">
        <v>12.0</v>
      </c>
      <c r="J553" s="12">
        <v>7.0</v>
      </c>
      <c r="K553" s="61">
        <v>41.0</v>
      </c>
      <c r="L553" s="62">
        <f t="shared" si="1"/>
        <v>17</v>
      </c>
      <c r="M553" s="63">
        <f t="shared" si="2"/>
        <v>17</v>
      </c>
      <c r="N553" s="63">
        <f t="shared" si="3"/>
        <v>12</v>
      </c>
      <c r="O553" s="63">
        <f t="shared" si="4"/>
        <v>11</v>
      </c>
      <c r="P553" s="63">
        <f t="shared" si="5"/>
        <v>18</v>
      </c>
      <c r="Q553" s="64">
        <f t="shared" si="6"/>
        <v>0.5862068966</v>
      </c>
      <c r="R553" s="64">
        <f t="shared" si="7"/>
        <v>0.3793103448</v>
      </c>
      <c r="S553" s="65">
        <f t="shared" si="8"/>
        <v>0.4827586207</v>
      </c>
      <c r="T553" s="65">
        <f t="shared" si="9"/>
        <v>0.5</v>
      </c>
      <c r="U553" s="66">
        <f t="shared" si="10"/>
        <v>0.4857142857</v>
      </c>
      <c r="V553" s="27">
        <f t="shared" si="11"/>
        <v>0.4892365061</v>
      </c>
      <c r="W553" s="27">
        <f t="shared" si="12"/>
        <v>0.4841191854</v>
      </c>
      <c r="X553" s="27">
        <f t="shared" si="13"/>
        <v>-0.6419776406</v>
      </c>
      <c r="Y553" s="27">
        <f t="shared" si="14"/>
        <v>-0.07083279963</v>
      </c>
      <c r="Z553" s="27">
        <f t="shared" si="15"/>
        <v>0.8987729883</v>
      </c>
      <c r="AA553" s="27">
        <f t="shared" si="16"/>
        <v>-0.2473571334</v>
      </c>
      <c r="AB553" s="27"/>
    </row>
    <row r="554">
      <c r="A554" s="29">
        <v>7545.0</v>
      </c>
      <c r="B554" s="30">
        <v>2403.0</v>
      </c>
      <c r="C554" s="5">
        <v>43.0</v>
      </c>
      <c r="D554" s="6">
        <v>97.0</v>
      </c>
      <c r="E554" s="7">
        <v>62.0</v>
      </c>
      <c r="F554" s="8">
        <v>172.0</v>
      </c>
      <c r="G554" s="9">
        <v>321.0</v>
      </c>
      <c r="H554" s="10">
        <v>128.0</v>
      </c>
      <c r="I554" s="11">
        <v>38.0</v>
      </c>
      <c r="J554" s="12">
        <v>47.0</v>
      </c>
      <c r="K554" s="61">
        <v>123.0</v>
      </c>
      <c r="L554" s="62">
        <f t="shared" si="1"/>
        <v>172</v>
      </c>
      <c r="M554" s="63">
        <f t="shared" si="2"/>
        <v>172</v>
      </c>
      <c r="N554" s="63">
        <f t="shared" si="3"/>
        <v>38</v>
      </c>
      <c r="O554" s="63">
        <f t="shared" si="4"/>
        <v>128</v>
      </c>
      <c r="P554" s="63">
        <f t="shared" si="5"/>
        <v>152</v>
      </c>
      <c r="Q554" s="64">
        <f t="shared" si="6"/>
        <v>0.819047619</v>
      </c>
      <c r="R554" s="64">
        <f t="shared" si="7"/>
        <v>0.4571428571</v>
      </c>
      <c r="S554" s="65">
        <f t="shared" si="8"/>
        <v>0.612244898</v>
      </c>
      <c r="T554" s="65">
        <f t="shared" si="9"/>
        <v>0.4285714286</v>
      </c>
      <c r="U554" s="66">
        <f t="shared" si="10"/>
        <v>0.5308641975</v>
      </c>
      <c r="V554" s="27">
        <f t="shared" si="11"/>
        <v>0.5313200322</v>
      </c>
      <c r="W554" s="27">
        <f t="shared" si="12"/>
        <v>0.4149593018</v>
      </c>
      <c r="X554" s="27">
        <f t="shared" si="13"/>
        <v>-0.8141698941</v>
      </c>
      <c r="Y554" s="27">
        <f t="shared" si="14"/>
        <v>-0.07699858685</v>
      </c>
      <c r="Z554" s="27">
        <f t="shared" si="15"/>
        <v>1.445573857</v>
      </c>
      <c r="AA554" s="27">
        <f t="shared" si="16"/>
        <v>-0.5045565518</v>
      </c>
      <c r="AB554" s="27"/>
    </row>
    <row r="555">
      <c r="A555" s="29">
        <v>7552.0</v>
      </c>
      <c r="B555" s="30">
        <v>2340.0</v>
      </c>
      <c r="C555" s="5">
        <v>38.0</v>
      </c>
      <c r="D555" s="6">
        <v>74.0</v>
      </c>
      <c r="E555" s="7">
        <v>71.0</v>
      </c>
      <c r="F555" s="8">
        <v>146.0</v>
      </c>
      <c r="G555" s="9">
        <v>298.0</v>
      </c>
      <c r="H555" s="10">
        <v>180.0</v>
      </c>
      <c r="I555" s="11">
        <v>44.0</v>
      </c>
      <c r="J555" s="12">
        <v>51.0</v>
      </c>
      <c r="K555" s="61">
        <v>115.0</v>
      </c>
      <c r="L555" s="62">
        <f t="shared" si="1"/>
        <v>146</v>
      </c>
      <c r="M555" s="63">
        <f t="shared" si="2"/>
        <v>146</v>
      </c>
      <c r="N555" s="63">
        <f t="shared" si="3"/>
        <v>44</v>
      </c>
      <c r="O555" s="63">
        <f t="shared" si="4"/>
        <v>180</v>
      </c>
      <c r="P555" s="63">
        <f t="shared" si="5"/>
        <v>160</v>
      </c>
      <c r="Q555" s="64">
        <f t="shared" si="6"/>
        <v>0.7684210526</v>
      </c>
      <c r="R555" s="64">
        <f t="shared" si="7"/>
        <v>0.5294117647</v>
      </c>
      <c r="S555" s="65">
        <f t="shared" si="8"/>
        <v>0.6150943396</v>
      </c>
      <c r="T555" s="65">
        <f t="shared" si="9"/>
        <v>0.358490566</v>
      </c>
      <c r="U555" s="66">
        <f t="shared" si="10"/>
        <v>0.477124183</v>
      </c>
      <c r="V555" s="27">
        <f t="shared" si="11"/>
        <v>0.4783764171</v>
      </c>
      <c r="W555" s="27">
        <f t="shared" si="12"/>
        <v>0.3471043216</v>
      </c>
      <c r="X555" s="27">
        <f t="shared" si="13"/>
        <v>-0.8179591125</v>
      </c>
      <c r="Y555" s="27">
        <f t="shared" si="14"/>
        <v>-0.06470738171</v>
      </c>
      <c r="Z555" s="27">
        <f t="shared" si="15"/>
        <v>1.459060825</v>
      </c>
      <c r="AA555" s="27">
        <f t="shared" si="16"/>
        <v>-0.5116341414</v>
      </c>
      <c r="AB555" s="27"/>
    </row>
    <row r="556">
      <c r="A556" s="29">
        <v>7553.0</v>
      </c>
      <c r="B556" s="30">
        <v>3441.0</v>
      </c>
      <c r="C556" s="5">
        <v>48.0</v>
      </c>
      <c r="D556" s="6">
        <v>56.0</v>
      </c>
      <c r="E556" s="7">
        <v>91.0</v>
      </c>
      <c r="F556" s="8">
        <v>196.0</v>
      </c>
      <c r="G556" s="9">
        <v>358.0</v>
      </c>
      <c r="H556" s="10">
        <v>239.0</v>
      </c>
      <c r="I556" s="11">
        <v>65.0</v>
      </c>
      <c r="J556" s="12">
        <v>95.0</v>
      </c>
      <c r="K556" s="61">
        <v>131.0</v>
      </c>
      <c r="L556" s="62">
        <f t="shared" si="1"/>
        <v>196</v>
      </c>
      <c r="M556" s="63">
        <f t="shared" si="2"/>
        <v>196</v>
      </c>
      <c r="N556" s="63">
        <f t="shared" si="3"/>
        <v>65</v>
      </c>
      <c r="O556" s="63">
        <f t="shared" si="4"/>
        <v>239</v>
      </c>
      <c r="P556" s="63">
        <f t="shared" si="5"/>
        <v>234</v>
      </c>
      <c r="Q556" s="64">
        <f t="shared" si="6"/>
        <v>0.7509578544</v>
      </c>
      <c r="R556" s="64">
        <f t="shared" si="7"/>
        <v>0.5052854123</v>
      </c>
      <c r="S556" s="65">
        <f t="shared" si="8"/>
        <v>0.5926430518</v>
      </c>
      <c r="T556" s="65">
        <f t="shared" si="9"/>
        <v>0.3555858311</v>
      </c>
      <c r="U556" s="66">
        <f t="shared" si="10"/>
        <v>0.4558139535</v>
      </c>
      <c r="V556" s="27">
        <f t="shared" si="11"/>
        <v>0.4577224895</v>
      </c>
      <c r="W556" s="27">
        <f t="shared" si="12"/>
        <v>0.3442918457</v>
      </c>
      <c r="X556" s="27">
        <f t="shared" si="13"/>
        <v>-0.7881031468</v>
      </c>
      <c r="Y556" s="27">
        <f t="shared" si="14"/>
        <v>-0.06184036009</v>
      </c>
      <c r="Z556" s="27">
        <f t="shared" si="15"/>
        <v>1.354491644</v>
      </c>
      <c r="AA556" s="27">
        <f t="shared" si="16"/>
        <v>-0.4576293994</v>
      </c>
      <c r="AB556" s="27"/>
    </row>
    <row r="557">
      <c r="A557" s="29">
        <v>7562.0</v>
      </c>
      <c r="B557" s="30">
        <v>3086.0</v>
      </c>
      <c r="C557" s="5">
        <v>51.0</v>
      </c>
      <c r="D557" s="6">
        <v>66.0</v>
      </c>
      <c r="E557" s="7">
        <v>104.0</v>
      </c>
      <c r="F557" s="8">
        <v>229.0</v>
      </c>
      <c r="G557" s="9">
        <v>359.0</v>
      </c>
      <c r="H557" s="10">
        <v>216.0</v>
      </c>
      <c r="I557" s="11">
        <v>53.0</v>
      </c>
      <c r="J557" s="12">
        <v>91.0</v>
      </c>
      <c r="K557" s="61">
        <v>138.0</v>
      </c>
      <c r="L557" s="62">
        <f t="shared" si="1"/>
        <v>229</v>
      </c>
      <c r="M557" s="63">
        <f t="shared" si="2"/>
        <v>229</v>
      </c>
      <c r="N557" s="63">
        <f t="shared" si="3"/>
        <v>53</v>
      </c>
      <c r="O557" s="63">
        <f t="shared" si="4"/>
        <v>216</v>
      </c>
      <c r="P557" s="63">
        <f t="shared" si="5"/>
        <v>246</v>
      </c>
      <c r="Q557" s="64">
        <f t="shared" si="6"/>
        <v>0.8120567376</v>
      </c>
      <c r="R557" s="64">
        <f t="shared" si="7"/>
        <v>0.4675324675</v>
      </c>
      <c r="S557" s="65">
        <f t="shared" si="8"/>
        <v>0.5981182796</v>
      </c>
      <c r="T557" s="65">
        <f t="shared" si="9"/>
        <v>0.3790322581</v>
      </c>
      <c r="U557" s="66">
        <f t="shared" si="10"/>
        <v>0.4821052632</v>
      </c>
      <c r="V557" s="27">
        <f t="shared" si="11"/>
        <v>0.4807984102</v>
      </c>
      <c r="W557" s="27">
        <f t="shared" si="12"/>
        <v>0.366993576</v>
      </c>
      <c r="X557" s="27">
        <f t="shared" si="13"/>
        <v>-0.795384164</v>
      </c>
      <c r="Y557" s="27">
        <f t="shared" si="14"/>
        <v>-0.06652695005</v>
      </c>
      <c r="Z557" s="27">
        <f t="shared" si="15"/>
        <v>1.37963463</v>
      </c>
      <c r="AA557" s="27">
        <f t="shared" si="16"/>
        <v>-0.4704305878</v>
      </c>
      <c r="AB557" s="27"/>
    </row>
    <row r="558">
      <c r="A558" s="29">
        <v>7569.0</v>
      </c>
      <c r="B558" s="30">
        <v>2745.0</v>
      </c>
      <c r="C558" s="5">
        <v>25.0</v>
      </c>
      <c r="D558" s="6">
        <v>55.0</v>
      </c>
      <c r="E558" s="7">
        <v>32.0</v>
      </c>
      <c r="F558" s="8">
        <v>66.0</v>
      </c>
      <c r="G558" s="9">
        <v>228.0</v>
      </c>
      <c r="H558" s="10">
        <v>80.0</v>
      </c>
      <c r="I558" s="11">
        <v>29.0</v>
      </c>
      <c r="J558" s="12">
        <v>23.0</v>
      </c>
      <c r="K558" s="61">
        <v>103.0</v>
      </c>
      <c r="L558" s="62">
        <f t="shared" si="1"/>
        <v>66</v>
      </c>
      <c r="M558" s="63">
        <f t="shared" si="2"/>
        <v>66</v>
      </c>
      <c r="N558" s="63">
        <f t="shared" si="3"/>
        <v>29</v>
      </c>
      <c r="O558" s="63">
        <f t="shared" si="4"/>
        <v>80</v>
      </c>
      <c r="P558" s="63">
        <f t="shared" si="5"/>
        <v>80</v>
      </c>
      <c r="Q558" s="64">
        <f t="shared" si="6"/>
        <v>0.6947368421</v>
      </c>
      <c r="R558" s="64">
        <f t="shared" si="7"/>
        <v>0.5</v>
      </c>
      <c r="S558" s="65">
        <f t="shared" si="8"/>
        <v>0.5725490196</v>
      </c>
      <c r="T558" s="65">
        <f t="shared" si="9"/>
        <v>0.3725490196</v>
      </c>
      <c r="U558" s="66">
        <f t="shared" si="10"/>
        <v>0.4520547945</v>
      </c>
      <c r="V558" s="27">
        <f t="shared" si="11"/>
        <v>0.4548101704</v>
      </c>
      <c r="W558" s="27">
        <f t="shared" si="12"/>
        <v>0.3607162558</v>
      </c>
      <c r="X558" s="27">
        <f t="shared" si="13"/>
        <v>-0.7613818853</v>
      </c>
      <c r="Y558" s="27">
        <f t="shared" si="14"/>
        <v>-0.06259367715</v>
      </c>
      <c r="Z558" s="27">
        <f t="shared" si="15"/>
        <v>1.264198547</v>
      </c>
      <c r="AA558" s="27">
        <f t="shared" si="16"/>
        <v>-0.4126409759</v>
      </c>
      <c r="AB558" s="27"/>
    </row>
    <row r="559">
      <c r="A559" s="29">
        <v>7570.0</v>
      </c>
      <c r="B559" s="30">
        <v>2437.0</v>
      </c>
      <c r="C559" s="5">
        <v>11.0</v>
      </c>
      <c r="D559" s="6">
        <v>46.0</v>
      </c>
      <c r="E559" s="7">
        <v>35.0</v>
      </c>
      <c r="F559" s="8">
        <v>71.0</v>
      </c>
      <c r="G559" s="9">
        <v>132.0</v>
      </c>
      <c r="H559" s="10">
        <v>72.0</v>
      </c>
      <c r="I559" s="11">
        <v>24.0</v>
      </c>
      <c r="J559" s="12">
        <v>35.0</v>
      </c>
      <c r="K559" s="61">
        <v>62.0</v>
      </c>
      <c r="L559" s="62">
        <f t="shared" si="1"/>
        <v>71</v>
      </c>
      <c r="M559" s="63">
        <f t="shared" si="2"/>
        <v>71</v>
      </c>
      <c r="N559" s="63">
        <f t="shared" si="3"/>
        <v>24</v>
      </c>
      <c r="O559" s="63">
        <f t="shared" si="4"/>
        <v>72</v>
      </c>
      <c r="P559" s="63">
        <f t="shared" si="5"/>
        <v>81</v>
      </c>
      <c r="Q559" s="64">
        <f t="shared" si="6"/>
        <v>0.7473684211</v>
      </c>
      <c r="R559" s="64">
        <f t="shared" si="7"/>
        <v>0.4705882353</v>
      </c>
      <c r="S559" s="65">
        <f t="shared" si="8"/>
        <v>0.5766129032</v>
      </c>
      <c r="T559" s="65">
        <f t="shared" si="9"/>
        <v>0.3830645161</v>
      </c>
      <c r="U559" s="66">
        <f t="shared" si="10"/>
        <v>0.4671052632</v>
      </c>
      <c r="V559" s="27">
        <f t="shared" si="11"/>
        <v>0.4665247072</v>
      </c>
      <c r="W559" s="27">
        <f t="shared" si="12"/>
        <v>0.370897763</v>
      </c>
      <c r="X559" s="27">
        <f t="shared" si="13"/>
        <v>-0.7667860817</v>
      </c>
      <c r="Y559" s="27">
        <f t="shared" si="14"/>
        <v>-0.06481725673</v>
      </c>
      <c r="Z559" s="27">
        <f t="shared" si="15"/>
        <v>1.282208494</v>
      </c>
      <c r="AA559" s="27">
        <f t="shared" si="16"/>
        <v>-0.421490117</v>
      </c>
      <c r="AB559" s="27"/>
    </row>
    <row r="560">
      <c r="A560" s="29">
        <v>7582.0</v>
      </c>
      <c r="B560" s="30">
        <v>848.0</v>
      </c>
      <c r="C560" s="5">
        <v>10.0</v>
      </c>
      <c r="D560" s="6">
        <v>7.0</v>
      </c>
      <c r="E560" s="7">
        <v>13.0</v>
      </c>
      <c r="F560" s="8">
        <v>42.0</v>
      </c>
      <c r="G560" s="9">
        <v>56.0</v>
      </c>
      <c r="H560" s="10">
        <v>20.0</v>
      </c>
      <c r="I560" s="11">
        <v>13.0</v>
      </c>
      <c r="J560" s="12">
        <v>10.0</v>
      </c>
      <c r="K560" s="61">
        <v>30.0</v>
      </c>
      <c r="L560" s="62">
        <f t="shared" si="1"/>
        <v>42</v>
      </c>
      <c r="M560" s="63">
        <f t="shared" si="2"/>
        <v>42</v>
      </c>
      <c r="N560" s="63">
        <f t="shared" si="3"/>
        <v>13</v>
      </c>
      <c r="O560" s="63">
        <f t="shared" si="4"/>
        <v>20</v>
      </c>
      <c r="P560" s="63">
        <f t="shared" si="5"/>
        <v>33</v>
      </c>
      <c r="Q560" s="64">
        <f t="shared" si="6"/>
        <v>0.7636363636</v>
      </c>
      <c r="R560" s="64">
        <f t="shared" si="7"/>
        <v>0.3773584906</v>
      </c>
      <c r="S560" s="65">
        <f t="shared" si="8"/>
        <v>0.5740740741</v>
      </c>
      <c r="T560" s="65">
        <f t="shared" si="9"/>
        <v>0.5092592593</v>
      </c>
      <c r="U560" s="66">
        <f t="shared" si="10"/>
        <v>0.56</v>
      </c>
      <c r="V560" s="27">
        <f t="shared" si="11"/>
        <v>0.5653905261</v>
      </c>
      <c r="W560" s="27">
        <f t="shared" si="12"/>
        <v>0.4930843555</v>
      </c>
      <c r="X560" s="27">
        <f t="shared" si="13"/>
        <v>-0.7634099192</v>
      </c>
      <c r="Y560" s="27">
        <f t="shared" si="14"/>
        <v>-0.08579090187</v>
      </c>
      <c r="Z560" s="27">
        <f t="shared" si="15"/>
        <v>1.270942212</v>
      </c>
      <c r="AA560" s="27">
        <f t="shared" si="16"/>
        <v>-0.4159471261</v>
      </c>
      <c r="AB560" s="27"/>
    </row>
    <row r="561">
      <c r="A561" s="29">
        <v>7592.0</v>
      </c>
      <c r="B561" s="30">
        <v>3258.0</v>
      </c>
      <c r="C561" s="5">
        <v>44.0</v>
      </c>
      <c r="D561" s="6">
        <v>57.0</v>
      </c>
      <c r="E561" s="7">
        <v>46.0</v>
      </c>
      <c r="F561" s="8">
        <v>134.0</v>
      </c>
      <c r="G561" s="9">
        <v>208.0</v>
      </c>
      <c r="H561" s="10">
        <v>108.0</v>
      </c>
      <c r="I561" s="11">
        <v>54.0</v>
      </c>
      <c r="J561" s="12">
        <v>62.0</v>
      </c>
      <c r="K561" s="61">
        <v>127.0</v>
      </c>
      <c r="L561" s="62">
        <f t="shared" si="1"/>
        <v>134</v>
      </c>
      <c r="M561" s="63">
        <f t="shared" si="2"/>
        <v>134</v>
      </c>
      <c r="N561" s="63">
        <f t="shared" si="3"/>
        <v>54</v>
      </c>
      <c r="O561" s="63">
        <f t="shared" si="4"/>
        <v>108</v>
      </c>
      <c r="P561" s="63">
        <f t="shared" si="5"/>
        <v>152</v>
      </c>
      <c r="Q561" s="64">
        <f t="shared" si="6"/>
        <v>0.7127659574</v>
      </c>
      <c r="R561" s="64">
        <f t="shared" si="7"/>
        <v>0.4153846154</v>
      </c>
      <c r="S561" s="65">
        <f t="shared" si="8"/>
        <v>0.5401785714</v>
      </c>
      <c r="T561" s="65">
        <f t="shared" si="9"/>
        <v>0.4196428571</v>
      </c>
      <c r="U561" s="66">
        <f t="shared" si="10"/>
        <v>0.4685314685</v>
      </c>
      <c r="V561" s="27">
        <f t="shared" si="11"/>
        <v>0.4667270598</v>
      </c>
      <c r="W561" s="27">
        <f t="shared" si="12"/>
        <v>0.4063143163</v>
      </c>
      <c r="X561" s="27">
        <f t="shared" si="13"/>
        <v>-0.7183353128</v>
      </c>
      <c r="Y561" s="27">
        <f t="shared" si="14"/>
        <v>-0.06651989462</v>
      </c>
      <c r="Z561" s="27">
        <f t="shared" si="15"/>
        <v>1.125290468</v>
      </c>
      <c r="AA561" s="27">
        <f t="shared" si="16"/>
        <v>-0.3465344231</v>
      </c>
      <c r="AB561" s="27"/>
    </row>
    <row r="562">
      <c r="A562" s="29">
        <v>7595.0</v>
      </c>
      <c r="B562" s="30">
        <v>1017.0</v>
      </c>
      <c r="C562" s="5">
        <v>15.0</v>
      </c>
      <c r="D562" s="6">
        <v>35.0</v>
      </c>
      <c r="E562" s="7">
        <v>18.0</v>
      </c>
      <c r="F562" s="8">
        <v>42.0</v>
      </c>
      <c r="G562" s="9">
        <v>83.0</v>
      </c>
      <c r="H562" s="10">
        <v>51.0</v>
      </c>
      <c r="I562" s="11">
        <v>29.0</v>
      </c>
      <c r="J562" s="12">
        <v>23.0</v>
      </c>
      <c r="K562" s="61">
        <v>43.0</v>
      </c>
      <c r="L562" s="62">
        <f t="shared" si="1"/>
        <v>42</v>
      </c>
      <c r="M562" s="63">
        <f t="shared" si="2"/>
        <v>42</v>
      </c>
      <c r="N562" s="63">
        <f t="shared" si="3"/>
        <v>29</v>
      </c>
      <c r="O562" s="63">
        <f t="shared" si="4"/>
        <v>51</v>
      </c>
      <c r="P562" s="63">
        <f t="shared" si="5"/>
        <v>56</v>
      </c>
      <c r="Q562" s="64">
        <f t="shared" si="6"/>
        <v>0.5915492958</v>
      </c>
      <c r="R562" s="64">
        <f t="shared" si="7"/>
        <v>0.476635514</v>
      </c>
      <c r="S562" s="65">
        <f t="shared" si="8"/>
        <v>0.5224719101</v>
      </c>
      <c r="T562" s="65">
        <f t="shared" si="9"/>
        <v>0.3988764045</v>
      </c>
      <c r="U562" s="66">
        <f t="shared" si="10"/>
        <v>0.4285714286</v>
      </c>
      <c r="V562" s="27">
        <f t="shared" si="11"/>
        <v>0.4359403747</v>
      </c>
      <c r="W562" s="27">
        <f t="shared" si="12"/>
        <v>0.38620744</v>
      </c>
      <c r="X562" s="27">
        <f t="shared" si="13"/>
        <v>-0.6947888029</v>
      </c>
      <c r="Y562" s="27">
        <f t="shared" si="14"/>
        <v>-0.06115551925</v>
      </c>
      <c r="Z562" s="27">
        <f t="shared" si="15"/>
        <v>1.052727162</v>
      </c>
      <c r="AA562" s="27">
        <f t="shared" si="16"/>
        <v>-0.3135618114</v>
      </c>
      <c r="AB562" s="27"/>
    </row>
    <row r="563">
      <c r="A563" s="29">
        <v>7601.0</v>
      </c>
      <c r="B563" s="30">
        <v>3279.0</v>
      </c>
      <c r="C563" s="5">
        <v>43.0</v>
      </c>
      <c r="D563" s="6">
        <v>55.0</v>
      </c>
      <c r="E563" s="7">
        <v>83.0</v>
      </c>
      <c r="F563" s="8">
        <v>175.0</v>
      </c>
      <c r="G563" s="9">
        <v>237.0</v>
      </c>
      <c r="H563" s="10">
        <v>167.0</v>
      </c>
      <c r="I563" s="11">
        <v>50.0</v>
      </c>
      <c r="J563" s="12">
        <v>59.0</v>
      </c>
      <c r="K563" s="61">
        <v>115.0</v>
      </c>
      <c r="L563" s="62">
        <f t="shared" si="1"/>
        <v>175</v>
      </c>
      <c r="M563" s="63">
        <f t="shared" si="2"/>
        <v>175</v>
      </c>
      <c r="N563" s="63">
        <f t="shared" si="3"/>
        <v>50</v>
      </c>
      <c r="O563" s="63">
        <f t="shared" si="4"/>
        <v>167</v>
      </c>
      <c r="P563" s="63">
        <f t="shared" si="5"/>
        <v>185</v>
      </c>
      <c r="Q563" s="64">
        <f t="shared" si="6"/>
        <v>0.7777777778</v>
      </c>
      <c r="R563" s="64">
        <f t="shared" si="7"/>
        <v>0.4744318182</v>
      </c>
      <c r="S563" s="65">
        <f t="shared" si="8"/>
        <v>0.5927209705</v>
      </c>
      <c r="T563" s="65">
        <f t="shared" si="9"/>
        <v>0.3899480069</v>
      </c>
      <c r="U563" s="66">
        <f t="shared" si="10"/>
        <v>0.4861111111</v>
      </c>
      <c r="V563" s="27">
        <f t="shared" si="11"/>
        <v>0.4850804309</v>
      </c>
      <c r="W563" s="27">
        <f t="shared" si="12"/>
        <v>0.3775626229</v>
      </c>
      <c r="X563" s="27">
        <f t="shared" si="13"/>
        <v>-0.788206764</v>
      </c>
      <c r="Y563" s="27">
        <f t="shared" si="14"/>
        <v>-0.06782524374</v>
      </c>
      <c r="Z563" s="27">
        <f t="shared" si="15"/>
        <v>1.354847836</v>
      </c>
      <c r="AA563" s="27">
        <f t="shared" si="16"/>
        <v>-0.457809926</v>
      </c>
      <c r="AB563" s="27"/>
    </row>
    <row r="564">
      <c r="A564" s="29">
        <v>7603.0</v>
      </c>
      <c r="B564" s="30">
        <v>2155.0</v>
      </c>
      <c r="C564" s="5">
        <v>20.0</v>
      </c>
      <c r="D564" s="6">
        <v>27.0</v>
      </c>
      <c r="E564" s="7">
        <v>46.0</v>
      </c>
      <c r="F564" s="8">
        <v>114.0</v>
      </c>
      <c r="G564" s="9">
        <v>142.0</v>
      </c>
      <c r="H564" s="10">
        <v>126.0</v>
      </c>
      <c r="I564" s="11">
        <v>28.0</v>
      </c>
      <c r="J564" s="12">
        <v>49.0</v>
      </c>
      <c r="K564" s="61">
        <v>75.0</v>
      </c>
      <c r="L564" s="62">
        <f t="shared" si="1"/>
        <v>114</v>
      </c>
      <c r="M564" s="63">
        <f t="shared" si="2"/>
        <v>114</v>
      </c>
      <c r="N564" s="63">
        <f t="shared" si="3"/>
        <v>28</v>
      </c>
      <c r="O564" s="63">
        <f t="shared" si="4"/>
        <v>126</v>
      </c>
      <c r="P564" s="63">
        <f t="shared" si="5"/>
        <v>115</v>
      </c>
      <c r="Q564" s="64">
        <f t="shared" si="6"/>
        <v>0.8028169014</v>
      </c>
      <c r="R564" s="64">
        <f t="shared" si="7"/>
        <v>0.5228215768</v>
      </c>
      <c r="S564" s="65">
        <f t="shared" si="8"/>
        <v>0.6266318538</v>
      </c>
      <c r="T564" s="65">
        <f t="shared" si="9"/>
        <v>0.3707571802</v>
      </c>
      <c r="U564" s="66">
        <f t="shared" si="10"/>
        <v>0.4978165939</v>
      </c>
      <c r="V564" s="27">
        <f t="shared" si="11"/>
        <v>0.497356736</v>
      </c>
      <c r="W564" s="27">
        <f t="shared" si="12"/>
        <v>0.3589813281</v>
      </c>
      <c r="X564" s="27">
        <f t="shared" si="13"/>
        <v>-0.8333018237</v>
      </c>
      <c r="Y564" s="27">
        <f t="shared" si="14"/>
        <v>-0.06817676711</v>
      </c>
      <c r="Z564" s="27">
        <f t="shared" si="15"/>
        <v>1.514310283</v>
      </c>
      <c r="AA564" s="27">
        <f t="shared" si="16"/>
        <v>-0.5409681908</v>
      </c>
      <c r="AB564" s="27"/>
    </row>
    <row r="565">
      <c r="A565" s="29">
        <v>7604.0</v>
      </c>
      <c r="B565" s="30">
        <v>2899.0</v>
      </c>
      <c r="C565" s="5">
        <v>28.0</v>
      </c>
      <c r="D565" s="6">
        <v>55.0</v>
      </c>
      <c r="E565" s="7">
        <v>47.0</v>
      </c>
      <c r="F565" s="8">
        <v>127.0</v>
      </c>
      <c r="G565" s="9">
        <v>222.0</v>
      </c>
      <c r="H565" s="10">
        <v>128.0</v>
      </c>
      <c r="I565" s="11">
        <v>53.0</v>
      </c>
      <c r="J565" s="12">
        <v>42.0</v>
      </c>
      <c r="K565" s="61">
        <v>82.0</v>
      </c>
      <c r="L565" s="62">
        <f t="shared" si="1"/>
        <v>127</v>
      </c>
      <c r="M565" s="63">
        <f t="shared" si="2"/>
        <v>127</v>
      </c>
      <c r="N565" s="63">
        <f t="shared" si="3"/>
        <v>53</v>
      </c>
      <c r="O565" s="63">
        <f t="shared" si="4"/>
        <v>128</v>
      </c>
      <c r="P565" s="63">
        <f t="shared" si="5"/>
        <v>117</v>
      </c>
      <c r="Q565" s="64">
        <f t="shared" si="6"/>
        <v>0.7055555556</v>
      </c>
      <c r="R565" s="64">
        <f t="shared" si="7"/>
        <v>0.5224489796</v>
      </c>
      <c r="S565" s="65">
        <f t="shared" si="8"/>
        <v>0.6</v>
      </c>
      <c r="T565" s="65">
        <f t="shared" si="9"/>
        <v>0.4235294118</v>
      </c>
      <c r="U565" s="66">
        <f t="shared" si="10"/>
        <v>0.5204918033</v>
      </c>
      <c r="V565" s="27">
        <f t="shared" si="11"/>
        <v>0.517576513</v>
      </c>
      <c r="W565" s="27">
        <f t="shared" si="12"/>
        <v>0.4100774276</v>
      </c>
      <c r="X565" s="27">
        <f t="shared" si="13"/>
        <v>-0.7978864962</v>
      </c>
      <c r="Y565" s="27">
        <f t="shared" si="14"/>
        <v>-0.0745708667</v>
      </c>
      <c r="Z565" s="27">
        <f t="shared" si="15"/>
        <v>1.388329132</v>
      </c>
      <c r="AA565" s="27">
        <f t="shared" si="16"/>
        <v>-0.4748845901</v>
      </c>
      <c r="AB565" s="27"/>
    </row>
    <row r="566">
      <c r="A566" s="29">
        <v>7611.0</v>
      </c>
      <c r="B566" s="30">
        <v>3454.0</v>
      </c>
      <c r="C566" s="5">
        <v>46.0</v>
      </c>
      <c r="D566" s="6">
        <v>66.0</v>
      </c>
      <c r="E566" s="7">
        <v>50.0</v>
      </c>
      <c r="F566" s="8">
        <v>138.0</v>
      </c>
      <c r="G566" s="9">
        <v>287.0</v>
      </c>
      <c r="H566" s="10">
        <v>95.0</v>
      </c>
      <c r="I566" s="11">
        <v>74.0</v>
      </c>
      <c r="J566" s="12">
        <v>42.0</v>
      </c>
      <c r="K566" s="61">
        <v>149.0</v>
      </c>
      <c r="L566" s="62">
        <f t="shared" si="1"/>
        <v>138</v>
      </c>
      <c r="M566" s="63">
        <f t="shared" si="2"/>
        <v>138</v>
      </c>
      <c r="N566" s="63">
        <f t="shared" si="3"/>
        <v>74</v>
      </c>
      <c r="O566" s="63">
        <f t="shared" si="4"/>
        <v>95</v>
      </c>
      <c r="P566" s="63">
        <f t="shared" si="5"/>
        <v>138</v>
      </c>
      <c r="Q566" s="64">
        <f t="shared" si="6"/>
        <v>0.6509433962</v>
      </c>
      <c r="R566" s="64">
        <f t="shared" si="7"/>
        <v>0.4077253219</v>
      </c>
      <c r="S566" s="65">
        <f t="shared" si="8"/>
        <v>0.5235955056</v>
      </c>
      <c r="T566" s="65">
        <f t="shared" si="9"/>
        <v>0.4764044944</v>
      </c>
      <c r="U566" s="66">
        <f t="shared" si="10"/>
        <v>0.5</v>
      </c>
      <c r="V566" s="27">
        <f t="shared" si="11"/>
        <v>0.4999736256</v>
      </c>
      <c r="W566" s="27">
        <f t="shared" si="12"/>
        <v>0.4612731115</v>
      </c>
      <c r="X566" s="27">
        <f t="shared" si="13"/>
        <v>-0.6962829723</v>
      </c>
      <c r="Y566" s="27">
        <f t="shared" si="14"/>
        <v>-0.07319916471</v>
      </c>
      <c r="Z566" s="27">
        <f t="shared" si="15"/>
        <v>1.05725989</v>
      </c>
      <c r="AA566" s="27">
        <f t="shared" si="16"/>
        <v>-0.3155891444</v>
      </c>
      <c r="AB566" s="27"/>
    </row>
    <row r="567">
      <c r="A567" s="29">
        <v>7614.0</v>
      </c>
      <c r="B567" s="30">
        <v>3095.0</v>
      </c>
      <c r="C567" s="5">
        <v>33.0</v>
      </c>
      <c r="D567" s="6">
        <v>85.0</v>
      </c>
      <c r="E567" s="7">
        <v>51.0</v>
      </c>
      <c r="F567" s="8">
        <v>125.0</v>
      </c>
      <c r="G567" s="9">
        <v>202.0</v>
      </c>
      <c r="H567" s="10">
        <v>70.0</v>
      </c>
      <c r="I567" s="11">
        <v>49.0</v>
      </c>
      <c r="J567" s="12">
        <v>15.0</v>
      </c>
      <c r="K567" s="61">
        <v>119.0</v>
      </c>
      <c r="L567" s="62">
        <f t="shared" si="1"/>
        <v>125</v>
      </c>
      <c r="M567" s="63">
        <f t="shared" si="2"/>
        <v>125</v>
      </c>
      <c r="N567" s="63">
        <f t="shared" si="3"/>
        <v>49</v>
      </c>
      <c r="O567" s="63">
        <f t="shared" si="4"/>
        <v>70</v>
      </c>
      <c r="P567" s="63">
        <f t="shared" si="5"/>
        <v>99</v>
      </c>
      <c r="Q567" s="64">
        <f t="shared" si="6"/>
        <v>0.7183908046</v>
      </c>
      <c r="R567" s="64">
        <f t="shared" si="7"/>
        <v>0.4142011834</v>
      </c>
      <c r="S567" s="65">
        <f t="shared" si="8"/>
        <v>0.5685131195</v>
      </c>
      <c r="T567" s="65">
        <f t="shared" si="9"/>
        <v>0.5072886297</v>
      </c>
      <c r="U567" s="66">
        <f t="shared" si="10"/>
        <v>0.5580357143</v>
      </c>
      <c r="V567" s="27">
        <f t="shared" si="11"/>
        <v>0.5595046851</v>
      </c>
      <c r="W567" s="27">
        <f t="shared" si="12"/>
        <v>0.4911763164</v>
      </c>
      <c r="X567" s="27">
        <f t="shared" si="13"/>
        <v>-0.7560149016</v>
      </c>
      <c r="Y567" s="27">
        <f t="shared" si="14"/>
        <v>-0.08463109984</v>
      </c>
      <c r="Z567" s="27">
        <f t="shared" si="15"/>
        <v>1.246438683</v>
      </c>
      <c r="AA567" s="27">
        <f t="shared" si="16"/>
        <v>-0.4039762188</v>
      </c>
      <c r="AB567" s="27"/>
    </row>
    <row r="568">
      <c r="A568" s="29">
        <v>7622.0</v>
      </c>
      <c r="B568" s="30">
        <v>672.0</v>
      </c>
      <c r="C568" s="5">
        <v>8.0</v>
      </c>
      <c r="D568" s="6">
        <v>13.0</v>
      </c>
      <c r="E568" s="7">
        <v>3.0</v>
      </c>
      <c r="F568" s="8">
        <v>22.0</v>
      </c>
      <c r="G568" s="9">
        <v>34.0</v>
      </c>
      <c r="H568" s="10">
        <v>12.0</v>
      </c>
      <c r="I568" s="11">
        <v>6.0</v>
      </c>
      <c r="J568" s="12">
        <v>7.0</v>
      </c>
      <c r="K568" s="61">
        <v>12.0</v>
      </c>
      <c r="L568" s="62">
        <f t="shared" si="1"/>
        <v>22</v>
      </c>
      <c r="M568" s="63">
        <f t="shared" si="2"/>
        <v>22</v>
      </c>
      <c r="N568" s="63">
        <f t="shared" si="3"/>
        <v>6</v>
      </c>
      <c r="O568" s="63">
        <f t="shared" si="4"/>
        <v>12</v>
      </c>
      <c r="P568" s="63">
        <f t="shared" si="5"/>
        <v>18</v>
      </c>
      <c r="Q568" s="64">
        <f t="shared" si="6"/>
        <v>0.7857142857</v>
      </c>
      <c r="R568" s="64">
        <f t="shared" si="7"/>
        <v>0.4</v>
      </c>
      <c r="S568" s="65">
        <f t="shared" si="8"/>
        <v>0.5862068966</v>
      </c>
      <c r="T568" s="65">
        <f t="shared" si="9"/>
        <v>0.4827586207</v>
      </c>
      <c r="U568" s="66">
        <f t="shared" si="10"/>
        <v>0.55</v>
      </c>
      <c r="V568" s="27">
        <f t="shared" si="11"/>
        <v>0.5536982491</v>
      </c>
      <c r="W568" s="27">
        <f t="shared" si="12"/>
        <v>0.4674254204</v>
      </c>
      <c r="X568" s="27">
        <f t="shared" si="13"/>
        <v>-0.7795442779</v>
      </c>
      <c r="Y568" s="27">
        <f t="shared" si="14"/>
        <v>-0.08304535129</v>
      </c>
      <c r="Z568" s="27">
        <f t="shared" si="15"/>
        <v>1.3252316</v>
      </c>
      <c r="AA568" s="27">
        <f t="shared" si="16"/>
        <v>-0.4428810482</v>
      </c>
      <c r="AB568" s="27"/>
    </row>
    <row r="569">
      <c r="A569" s="29">
        <v>7624.0</v>
      </c>
      <c r="B569" s="30">
        <v>1577.0</v>
      </c>
      <c r="C569" s="5">
        <v>11.0</v>
      </c>
      <c r="D569" s="6">
        <v>16.0</v>
      </c>
      <c r="E569" s="7">
        <v>17.0</v>
      </c>
      <c r="F569" s="8">
        <v>26.0</v>
      </c>
      <c r="G569" s="9">
        <v>132.0</v>
      </c>
      <c r="H569" s="10">
        <v>41.0</v>
      </c>
      <c r="I569" s="11">
        <v>15.0</v>
      </c>
      <c r="J569" s="12">
        <v>21.0</v>
      </c>
      <c r="K569" s="61">
        <v>54.0</v>
      </c>
      <c r="L569" s="62">
        <f t="shared" si="1"/>
        <v>26</v>
      </c>
      <c r="M569" s="63">
        <f t="shared" si="2"/>
        <v>26</v>
      </c>
      <c r="N569" s="63">
        <f t="shared" si="3"/>
        <v>15</v>
      </c>
      <c r="O569" s="63">
        <f t="shared" si="4"/>
        <v>41</v>
      </c>
      <c r="P569" s="63">
        <f t="shared" si="5"/>
        <v>49</v>
      </c>
      <c r="Q569" s="64">
        <f t="shared" si="6"/>
        <v>0.6341463415</v>
      </c>
      <c r="R569" s="64">
        <f t="shared" si="7"/>
        <v>0.4555555556</v>
      </c>
      <c r="S569" s="65">
        <f t="shared" si="8"/>
        <v>0.5114503817</v>
      </c>
      <c r="T569" s="65">
        <f t="shared" si="9"/>
        <v>0.3129770992</v>
      </c>
      <c r="U569" s="66">
        <f t="shared" si="10"/>
        <v>0.3466666667</v>
      </c>
      <c r="V569" s="27">
        <f t="shared" si="11"/>
        <v>0.3570902463</v>
      </c>
      <c r="W569" s="27">
        <f t="shared" si="12"/>
        <v>0.3030364367</v>
      </c>
      <c r="X569" s="27">
        <f t="shared" si="13"/>
        <v>-0.680132255</v>
      </c>
      <c r="Y569" s="27">
        <f t="shared" si="14"/>
        <v>-0.04697323097</v>
      </c>
      <c r="Z569" s="27">
        <f t="shared" si="15"/>
        <v>1.008781131</v>
      </c>
      <c r="AA569" s="27">
        <f t="shared" si="16"/>
        <v>-0.2941337413</v>
      </c>
      <c r="AB569" s="27"/>
    </row>
    <row r="570">
      <c r="A570" s="29">
        <v>7625.0</v>
      </c>
      <c r="B570" s="30">
        <v>2831.0</v>
      </c>
      <c r="C570" s="5">
        <v>22.0</v>
      </c>
      <c r="D570" s="6">
        <v>43.0</v>
      </c>
      <c r="E570" s="7">
        <v>45.0</v>
      </c>
      <c r="F570" s="8">
        <v>116.0</v>
      </c>
      <c r="G570" s="9">
        <v>231.0</v>
      </c>
      <c r="H570" s="10">
        <v>78.0</v>
      </c>
      <c r="I570" s="11">
        <v>44.0</v>
      </c>
      <c r="J570" s="12">
        <v>30.0</v>
      </c>
      <c r="K570" s="61">
        <v>110.0</v>
      </c>
      <c r="L570" s="62">
        <f t="shared" si="1"/>
        <v>116</v>
      </c>
      <c r="M570" s="63">
        <f t="shared" si="2"/>
        <v>116</v>
      </c>
      <c r="N570" s="63">
        <f t="shared" si="3"/>
        <v>44</v>
      </c>
      <c r="O570" s="63">
        <f t="shared" si="4"/>
        <v>78</v>
      </c>
      <c r="P570" s="63">
        <f t="shared" si="5"/>
        <v>97</v>
      </c>
      <c r="Q570" s="64">
        <f t="shared" si="6"/>
        <v>0.725</v>
      </c>
      <c r="R570" s="64">
        <f t="shared" si="7"/>
        <v>0.4457142857</v>
      </c>
      <c r="S570" s="65">
        <f t="shared" si="8"/>
        <v>0.5791044776</v>
      </c>
      <c r="T570" s="65">
        <f t="shared" si="9"/>
        <v>0.4776119403</v>
      </c>
      <c r="U570" s="66">
        <f t="shared" si="10"/>
        <v>0.544600939</v>
      </c>
      <c r="V570" s="27">
        <f t="shared" si="11"/>
        <v>0.5440259549</v>
      </c>
      <c r="W570" s="27">
        <f t="shared" si="12"/>
        <v>0.4624422069</v>
      </c>
      <c r="X570" s="27">
        <f t="shared" si="13"/>
        <v>-0.7700994043</v>
      </c>
      <c r="Y570" s="27">
        <f t="shared" si="14"/>
        <v>-0.0811645647</v>
      </c>
      <c r="Z570" s="27">
        <f t="shared" si="15"/>
        <v>1.293313414</v>
      </c>
      <c r="AA570" s="27">
        <f t="shared" si="16"/>
        <v>-0.4269776028</v>
      </c>
      <c r="AB570" s="27"/>
    </row>
    <row r="571">
      <c r="A571" s="29">
        <v>7634.0</v>
      </c>
      <c r="B571" s="30">
        <v>1679.0</v>
      </c>
      <c r="C571" s="5">
        <v>15.0</v>
      </c>
      <c r="D571" s="6">
        <v>31.0</v>
      </c>
      <c r="E571" s="7">
        <v>17.0</v>
      </c>
      <c r="F571" s="8">
        <v>82.0</v>
      </c>
      <c r="G571" s="9">
        <v>165.0</v>
      </c>
      <c r="H571" s="10">
        <v>58.0</v>
      </c>
      <c r="I571" s="11">
        <v>24.0</v>
      </c>
      <c r="J571" s="12">
        <v>20.0</v>
      </c>
      <c r="K571" s="61">
        <v>71.0</v>
      </c>
      <c r="L571" s="62">
        <f t="shared" si="1"/>
        <v>82</v>
      </c>
      <c r="M571" s="63">
        <f t="shared" si="2"/>
        <v>82</v>
      </c>
      <c r="N571" s="63">
        <f t="shared" si="3"/>
        <v>24</v>
      </c>
      <c r="O571" s="63">
        <f t="shared" si="4"/>
        <v>58</v>
      </c>
      <c r="P571" s="63">
        <f t="shared" si="5"/>
        <v>52</v>
      </c>
      <c r="Q571" s="64">
        <f t="shared" si="6"/>
        <v>0.7735849057</v>
      </c>
      <c r="R571" s="64">
        <f t="shared" si="7"/>
        <v>0.5272727273</v>
      </c>
      <c r="S571" s="65">
        <f t="shared" si="8"/>
        <v>0.6481481481</v>
      </c>
      <c r="T571" s="65">
        <f t="shared" si="9"/>
        <v>0.4907407407</v>
      </c>
      <c r="U571" s="66">
        <f t="shared" si="10"/>
        <v>0.6119402985</v>
      </c>
      <c r="V571" s="27">
        <f t="shared" si="11"/>
        <v>0.6078724238</v>
      </c>
      <c r="W571" s="27">
        <f t="shared" si="12"/>
        <v>0.4751540153</v>
      </c>
      <c r="X571" s="27">
        <f t="shared" si="13"/>
        <v>-0.8619144249</v>
      </c>
      <c r="Y571" s="27">
        <f t="shared" si="14"/>
        <v>-0.09333848854</v>
      </c>
      <c r="Z571" s="27">
        <f t="shared" si="15"/>
        <v>1.620087627</v>
      </c>
      <c r="AA571" s="27">
        <f t="shared" si="16"/>
        <v>-0.5986282109</v>
      </c>
      <c r="AB571" s="27"/>
    </row>
    <row r="572">
      <c r="A572" s="29">
        <v>7641.0</v>
      </c>
      <c r="B572" s="30">
        <v>1702.0</v>
      </c>
      <c r="C572" s="5">
        <v>29.0</v>
      </c>
      <c r="D572" s="6">
        <v>36.0</v>
      </c>
      <c r="E572" s="7">
        <v>28.0</v>
      </c>
      <c r="F572" s="8">
        <v>168.0</v>
      </c>
      <c r="G572" s="9">
        <v>353.0</v>
      </c>
      <c r="H572" s="10">
        <v>79.0</v>
      </c>
      <c r="I572" s="11">
        <v>20.0</v>
      </c>
      <c r="J572" s="12">
        <v>22.0</v>
      </c>
      <c r="K572" s="61">
        <v>104.0</v>
      </c>
      <c r="L572" s="62">
        <f t="shared" si="1"/>
        <v>171</v>
      </c>
      <c r="M572" s="63">
        <f t="shared" si="2"/>
        <v>168</v>
      </c>
      <c r="N572" s="63">
        <f t="shared" si="3"/>
        <v>20</v>
      </c>
      <c r="O572" s="63">
        <f t="shared" si="4"/>
        <v>79</v>
      </c>
      <c r="P572" s="63">
        <f t="shared" si="5"/>
        <v>79</v>
      </c>
      <c r="Q572" s="64">
        <f t="shared" si="6"/>
        <v>0.8936170213</v>
      </c>
      <c r="R572" s="64">
        <f t="shared" si="7"/>
        <v>0.5</v>
      </c>
      <c r="S572" s="65">
        <f t="shared" si="8"/>
        <v>0.7138728324</v>
      </c>
      <c r="T572" s="65">
        <f t="shared" si="9"/>
        <v>0.5433526012</v>
      </c>
      <c r="U572" s="66">
        <f t="shared" si="10"/>
        <v>0.6801619433</v>
      </c>
      <c r="V572" s="27">
        <f t="shared" si="11"/>
        <v>0.6949502058</v>
      </c>
      <c r="W572" s="27">
        <f t="shared" si="12"/>
        <v>0.5260948373</v>
      </c>
      <c r="X572" s="27">
        <f t="shared" si="13"/>
        <v>-0.9493158216</v>
      </c>
      <c r="Y572" s="27">
        <f t="shared" si="14"/>
        <v>-0.1138248195</v>
      </c>
      <c r="Z572" s="27">
        <f t="shared" si="15"/>
        <v>1.96531263</v>
      </c>
      <c r="AA572" s="27">
        <f t="shared" si="16"/>
        <v>-0.7998285261</v>
      </c>
      <c r="AB572" s="27"/>
    </row>
    <row r="573">
      <c r="A573" s="29">
        <v>7643.0</v>
      </c>
      <c r="B573" s="30">
        <v>1934.0</v>
      </c>
      <c r="C573" s="5">
        <v>25.0</v>
      </c>
      <c r="D573" s="6">
        <v>26.0</v>
      </c>
      <c r="E573" s="7">
        <v>34.0</v>
      </c>
      <c r="F573" s="8">
        <v>74.0</v>
      </c>
      <c r="G573" s="9">
        <v>205.0</v>
      </c>
      <c r="H573" s="10">
        <v>89.0</v>
      </c>
      <c r="I573" s="11">
        <v>27.0</v>
      </c>
      <c r="J573" s="12">
        <v>21.0</v>
      </c>
      <c r="K573" s="61">
        <v>92.0</v>
      </c>
      <c r="L573" s="62">
        <f t="shared" si="1"/>
        <v>74</v>
      </c>
      <c r="M573" s="63">
        <f t="shared" si="2"/>
        <v>74</v>
      </c>
      <c r="N573" s="63">
        <f t="shared" si="3"/>
        <v>27</v>
      </c>
      <c r="O573" s="63">
        <f t="shared" si="4"/>
        <v>89</v>
      </c>
      <c r="P573" s="63">
        <f t="shared" si="5"/>
        <v>80</v>
      </c>
      <c r="Q573" s="64">
        <f t="shared" si="6"/>
        <v>0.7326732673</v>
      </c>
      <c r="R573" s="64">
        <f t="shared" si="7"/>
        <v>0.5266272189</v>
      </c>
      <c r="S573" s="65">
        <f t="shared" si="8"/>
        <v>0.6037037037</v>
      </c>
      <c r="T573" s="65">
        <f t="shared" si="9"/>
        <v>0.3740740741</v>
      </c>
      <c r="U573" s="66">
        <f t="shared" si="10"/>
        <v>0.4805194805</v>
      </c>
      <c r="V573" s="27">
        <f t="shared" si="11"/>
        <v>0.4814119861</v>
      </c>
      <c r="W573" s="27">
        <f t="shared" si="12"/>
        <v>0.362192872</v>
      </c>
      <c r="X573" s="27">
        <f t="shared" si="13"/>
        <v>-0.8028117215</v>
      </c>
      <c r="Y573" s="27">
        <f t="shared" si="14"/>
        <v>-0.06626982369</v>
      </c>
      <c r="Z573" s="27">
        <f t="shared" si="15"/>
        <v>1.405521899</v>
      </c>
      <c r="AA573" s="27">
        <f t="shared" si="16"/>
        <v>-0.4837331458</v>
      </c>
      <c r="AB573" s="27"/>
    </row>
    <row r="574">
      <c r="A574" s="29">
        <v>7651.0</v>
      </c>
      <c r="B574" s="30">
        <v>2119.0</v>
      </c>
      <c r="C574" s="5">
        <v>31.0</v>
      </c>
      <c r="D574" s="6">
        <v>52.0</v>
      </c>
      <c r="E574" s="7">
        <v>42.0</v>
      </c>
      <c r="F574" s="8">
        <v>92.0</v>
      </c>
      <c r="G574" s="9">
        <v>210.0</v>
      </c>
      <c r="H574" s="10">
        <v>69.0</v>
      </c>
      <c r="I574" s="11">
        <v>39.0</v>
      </c>
      <c r="J574" s="12">
        <v>19.0</v>
      </c>
      <c r="K574" s="61">
        <v>109.0</v>
      </c>
      <c r="L574" s="62">
        <f t="shared" si="1"/>
        <v>92</v>
      </c>
      <c r="M574" s="63">
        <f t="shared" si="2"/>
        <v>92</v>
      </c>
      <c r="N574" s="63">
        <f t="shared" si="3"/>
        <v>39</v>
      </c>
      <c r="O574" s="63">
        <f t="shared" si="4"/>
        <v>69</v>
      </c>
      <c r="P574" s="63">
        <f t="shared" si="5"/>
        <v>92</v>
      </c>
      <c r="Q574" s="64">
        <f t="shared" si="6"/>
        <v>0.7022900763</v>
      </c>
      <c r="R574" s="64">
        <f t="shared" si="7"/>
        <v>0.4285714286</v>
      </c>
      <c r="S574" s="65">
        <f t="shared" si="8"/>
        <v>0.551369863</v>
      </c>
      <c r="T574" s="65">
        <f t="shared" si="9"/>
        <v>0.448630137</v>
      </c>
      <c r="U574" s="66">
        <f t="shared" si="10"/>
        <v>0.5</v>
      </c>
      <c r="V574" s="27">
        <f t="shared" si="11"/>
        <v>0.4989655283</v>
      </c>
      <c r="W574" s="27">
        <f t="shared" si="12"/>
        <v>0.4343809129</v>
      </c>
      <c r="X574" s="27">
        <f t="shared" si="13"/>
        <v>-0.7332176135</v>
      </c>
      <c r="Y574" s="27">
        <f t="shared" si="14"/>
        <v>-0.07258816773</v>
      </c>
      <c r="Z574" s="27">
        <f t="shared" si="15"/>
        <v>1.172400474</v>
      </c>
      <c r="AA574" s="27">
        <f t="shared" si="16"/>
        <v>-0.3685219832</v>
      </c>
      <c r="AB574" s="27"/>
    </row>
    <row r="575">
      <c r="A575" s="29">
        <v>7652.0</v>
      </c>
      <c r="B575" s="30">
        <v>1498.0</v>
      </c>
      <c r="C575" s="5">
        <v>23.0</v>
      </c>
      <c r="D575" s="6">
        <v>33.0</v>
      </c>
      <c r="E575" s="7">
        <v>27.0</v>
      </c>
      <c r="F575" s="8">
        <v>80.0</v>
      </c>
      <c r="G575" s="9">
        <v>126.0</v>
      </c>
      <c r="H575" s="10">
        <v>39.0</v>
      </c>
      <c r="I575" s="11">
        <v>23.0</v>
      </c>
      <c r="J575" s="12">
        <v>19.0</v>
      </c>
      <c r="K575" s="61">
        <v>44.0</v>
      </c>
      <c r="L575" s="62">
        <f t="shared" si="1"/>
        <v>80</v>
      </c>
      <c r="M575" s="63">
        <f t="shared" si="2"/>
        <v>80</v>
      </c>
      <c r="N575" s="63">
        <f t="shared" si="3"/>
        <v>23</v>
      </c>
      <c r="O575" s="63">
        <f t="shared" si="4"/>
        <v>39</v>
      </c>
      <c r="P575" s="63">
        <f t="shared" si="5"/>
        <v>69</v>
      </c>
      <c r="Q575" s="64">
        <f t="shared" si="6"/>
        <v>0.7766990291</v>
      </c>
      <c r="R575" s="64">
        <f t="shared" si="7"/>
        <v>0.3611111111</v>
      </c>
      <c r="S575" s="65">
        <f t="shared" si="8"/>
        <v>0.5639810427</v>
      </c>
      <c r="T575" s="65">
        <f t="shared" si="9"/>
        <v>0.4881516588</v>
      </c>
      <c r="U575" s="66">
        <f t="shared" si="10"/>
        <v>0.5369127517</v>
      </c>
      <c r="V575" s="27">
        <f t="shared" si="11"/>
        <v>0.5406351001</v>
      </c>
      <c r="W575" s="27">
        <f t="shared" si="12"/>
        <v>0.4726471668</v>
      </c>
      <c r="X575" s="27">
        <f t="shared" si="13"/>
        <v>-0.7499880967</v>
      </c>
      <c r="Y575" s="27">
        <f t="shared" si="14"/>
        <v>-0.08078926198</v>
      </c>
      <c r="Z575" s="27">
        <f t="shared" si="15"/>
        <v>1.226645156</v>
      </c>
      <c r="AA575" s="27">
        <f t="shared" si="16"/>
        <v>-0.3943917705</v>
      </c>
      <c r="AB575" s="27"/>
    </row>
    <row r="576">
      <c r="A576" s="29">
        <v>7663.0</v>
      </c>
      <c r="B576" s="30">
        <v>959.0</v>
      </c>
      <c r="C576" s="5">
        <v>9.0</v>
      </c>
      <c r="D576" s="6">
        <v>22.0</v>
      </c>
      <c r="E576" s="7">
        <v>10.0</v>
      </c>
      <c r="F576" s="8">
        <v>30.0</v>
      </c>
      <c r="G576" s="9">
        <v>84.0</v>
      </c>
      <c r="H576" s="10">
        <v>26.0</v>
      </c>
      <c r="I576" s="11">
        <v>7.0</v>
      </c>
      <c r="J576" s="12">
        <v>7.0</v>
      </c>
      <c r="K576" s="61">
        <v>26.0</v>
      </c>
      <c r="L576" s="62">
        <f t="shared" si="1"/>
        <v>30</v>
      </c>
      <c r="M576" s="63">
        <f t="shared" si="2"/>
        <v>30</v>
      </c>
      <c r="N576" s="63">
        <f t="shared" si="3"/>
        <v>7</v>
      </c>
      <c r="O576" s="63">
        <f t="shared" si="4"/>
        <v>26</v>
      </c>
      <c r="P576" s="63">
        <f t="shared" si="5"/>
        <v>26</v>
      </c>
      <c r="Q576" s="64">
        <f t="shared" si="6"/>
        <v>0.8108108108</v>
      </c>
      <c r="R576" s="64">
        <f t="shared" si="7"/>
        <v>0.5</v>
      </c>
      <c r="S576" s="65">
        <f t="shared" si="8"/>
        <v>0.6292134831</v>
      </c>
      <c r="T576" s="65">
        <f t="shared" si="9"/>
        <v>0.4157303371</v>
      </c>
      <c r="U576" s="66">
        <f t="shared" si="10"/>
        <v>0.5357142857</v>
      </c>
      <c r="V576" s="27">
        <f t="shared" si="11"/>
        <v>0.5346730039</v>
      </c>
      <c r="W576" s="27">
        <f t="shared" si="12"/>
        <v>0.4025260643</v>
      </c>
      <c r="X576" s="27">
        <f t="shared" si="13"/>
        <v>-0.8367349024</v>
      </c>
      <c r="Y576" s="27">
        <f t="shared" si="14"/>
        <v>-0.07676161495</v>
      </c>
      <c r="Z576" s="27">
        <f t="shared" si="15"/>
        <v>1.526813449</v>
      </c>
      <c r="AA576" s="27">
        <f t="shared" si="16"/>
        <v>-0.5476818982</v>
      </c>
      <c r="AB576" s="27"/>
    </row>
    <row r="577">
      <c r="A577" s="29">
        <v>7665.0</v>
      </c>
      <c r="B577" s="30">
        <v>3108.0</v>
      </c>
      <c r="C577" s="5">
        <v>39.0</v>
      </c>
      <c r="D577" s="6">
        <v>54.0</v>
      </c>
      <c r="E577" s="7">
        <v>55.0</v>
      </c>
      <c r="F577" s="8">
        <v>119.0</v>
      </c>
      <c r="G577" s="9">
        <v>327.0</v>
      </c>
      <c r="H577" s="10">
        <v>88.0</v>
      </c>
      <c r="I577" s="11">
        <v>66.0</v>
      </c>
      <c r="J577" s="12">
        <v>34.0</v>
      </c>
      <c r="K577" s="61">
        <v>183.0</v>
      </c>
      <c r="L577" s="62">
        <f t="shared" si="1"/>
        <v>119</v>
      </c>
      <c r="M577" s="63">
        <f t="shared" si="2"/>
        <v>119</v>
      </c>
      <c r="N577" s="63">
        <f t="shared" si="3"/>
        <v>66</v>
      </c>
      <c r="O577" s="63">
        <f t="shared" si="4"/>
        <v>88</v>
      </c>
      <c r="P577" s="63">
        <f t="shared" si="5"/>
        <v>128</v>
      </c>
      <c r="Q577" s="64">
        <f t="shared" si="6"/>
        <v>0.6432432432</v>
      </c>
      <c r="R577" s="64">
        <f t="shared" si="7"/>
        <v>0.4074074074</v>
      </c>
      <c r="S577" s="65">
        <f t="shared" si="8"/>
        <v>0.5162094763</v>
      </c>
      <c r="T577" s="65">
        <f t="shared" si="9"/>
        <v>0.4613466334</v>
      </c>
      <c r="U577" s="66">
        <f t="shared" si="10"/>
        <v>0.4817813765</v>
      </c>
      <c r="V577" s="27">
        <f t="shared" si="11"/>
        <v>0.4820797459</v>
      </c>
      <c r="W577" s="27">
        <f t="shared" si="12"/>
        <v>0.4466935127</v>
      </c>
      <c r="X577" s="27">
        <f t="shared" si="13"/>
        <v>-0.6864609506</v>
      </c>
      <c r="Y577" s="27">
        <f t="shared" si="14"/>
        <v>-0.06988559932</v>
      </c>
      <c r="Z577" s="27">
        <f t="shared" si="15"/>
        <v>1.027642085</v>
      </c>
      <c r="AA577" s="27">
        <f t="shared" si="16"/>
        <v>-0.3024212084</v>
      </c>
      <c r="AB577" s="27"/>
    </row>
    <row r="578">
      <c r="A578" s="29">
        <v>7674.0</v>
      </c>
      <c r="B578" s="30">
        <v>1500.0</v>
      </c>
      <c r="C578" s="5">
        <v>20.0</v>
      </c>
      <c r="D578" s="6">
        <v>42.0</v>
      </c>
      <c r="E578" s="7">
        <v>13.0</v>
      </c>
      <c r="F578" s="8">
        <v>53.0</v>
      </c>
      <c r="G578" s="9">
        <v>118.0</v>
      </c>
      <c r="H578" s="10">
        <v>58.0</v>
      </c>
      <c r="I578" s="11">
        <v>22.0</v>
      </c>
      <c r="J578" s="12">
        <v>24.0</v>
      </c>
      <c r="K578" s="61">
        <v>57.0</v>
      </c>
      <c r="L578" s="62">
        <f t="shared" si="1"/>
        <v>53</v>
      </c>
      <c r="M578" s="63">
        <f t="shared" si="2"/>
        <v>53</v>
      </c>
      <c r="N578" s="63">
        <f t="shared" si="3"/>
        <v>22</v>
      </c>
      <c r="O578" s="63">
        <f t="shared" si="4"/>
        <v>58</v>
      </c>
      <c r="P578" s="63">
        <f t="shared" si="5"/>
        <v>57</v>
      </c>
      <c r="Q578" s="64">
        <f t="shared" si="6"/>
        <v>0.7066666667</v>
      </c>
      <c r="R578" s="64">
        <f t="shared" si="7"/>
        <v>0.5043478261</v>
      </c>
      <c r="S578" s="65">
        <f t="shared" si="8"/>
        <v>0.5842105263</v>
      </c>
      <c r="T578" s="65">
        <f t="shared" si="9"/>
        <v>0.3947368421</v>
      </c>
      <c r="U578" s="66">
        <f t="shared" si="10"/>
        <v>0.4818181818</v>
      </c>
      <c r="V578" s="27">
        <f t="shared" si="11"/>
        <v>0.4819983823</v>
      </c>
      <c r="W578" s="27">
        <f t="shared" si="12"/>
        <v>0.3821993569</v>
      </c>
      <c r="X578" s="27">
        <f t="shared" si="13"/>
        <v>-0.7768894831</v>
      </c>
      <c r="Y578" s="27">
        <f t="shared" si="14"/>
        <v>-0.06767237298</v>
      </c>
      <c r="Z578" s="27">
        <f t="shared" si="15"/>
        <v>1.316220625</v>
      </c>
      <c r="AA578" s="27">
        <f t="shared" si="16"/>
        <v>-0.4383716493</v>
      </c>
      <c r="AB578" s="27"/>
    </row>
    <row r="579">
      <c r="A579" s="29">
        <v>7675.0</v>
      </c>
      <c r="B579" s="30">
        <v>920.0</v>
      </c>
      <c r="C579" s="5">
        <v>10.0</v>
      </c>
      <c r="D579" s="6">
        <v>17.0</v>
      </c>
      <c r="E579" s="7">
        <v>15.0</v>
      </c>
      <c r="F579" s="8">
        <v>42.0</v>
      </c>
      <c r="G579" s="9">
        <v>89.0</v>
      </c>
      <c r="H579" s="10">
        <v>28.0</v>
      </c>
      <c r="I579" s="11">
        <v>19.0</v>
      </c>
      <c r="J579" s="12">
        <v>19.0</v>
      </c>
      <c r="K579" s="61">
        <v>33.0</v>
      </c>
      <c r="L579" s="62">
        <f t="shared" si="1"/>
        <v>42</v>
      </c>
      <c r="M579" s="63">
        <f t="shared" si="2"/>
        <v>42</v>
      </c>
      <c r="N579" s="63">
        <f t="shared" si="3"/>
        <v>19</v>
      </c>
      <c r="O579" s="63">
        <f t="shared" si="4"/>
        <v>28</v>
      </c>
      <c r="P579" s="63">
        <f t="shared" si="5"/>
        <v>44</v>
      </c>
      <c r="Q579" s="64">
        <f t="shared" si="6"/>
        <v>0.6885245902</v>
      </c>
      <c r="R579" s="64">
        <f t="shared" si="7"/>
        <v>0.3888888889</v>
      </c>
      <c r="S579" s="65">
        <f t="shared" si="8"/>
        <v>0.5263157895</v>
      </c>
      <c r="T579" s="65">
        <f t="shared" si="9"/>
        <v>0.4586466165</v>
      </c>
      <c r="U579" s="66">
        <f t="shared" si="10"/>
        <v>0.488372093</v>
      </c>
      <c r="V579" s="27">
        <f t="shared" si="11"/>
        <v>0.487594534</v>
      </c>
      <c r="W579" s="27">
        <f t="shared" si="12"/>
        <v>0.4440792528</v>
      </c>
      <c r="X579" s="27">
        <f t="shared" si="13"/>
        <v>-0.6999004353</v>
      </c>
      <c r="Y579" s="27">
        <f t="shared" si="14"/>
        <v>-0.07083680397</v>
      </c>
      <c r="Z579" s="27">
        <f t="shared" si="15"/>
        <v>1.068274186</v>
      </c>
      <c r="AA579" s="27">
        <f t="shared" si="16"/>
        <v>-0.3205335718</v>
      </c>
      <c r="AB579" s="2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0" t="s">
        <v>41</v>
      </c>
      <c r="B1" s="40" t="s">
        <v>41</v>
      </c>
      <c r="C1" s="40" t="s">
        <v>41</v>
      </c>
      <c r="D1" s="40" t="s">
        <v>41</v>
      </c>
      <c r="E1" s="40" t="s">
        <v>41</v>
      </c>
      <c r="F1" s="40" t="s">
        <v>41</v>
      </c>
      <c r="G1" s="40" t="s">
        <v>41</v>
      </c>
      <c r="H1" s="40" t="s">
        <v>41</v>
      </c>
      <c r="I1" s="40" t="s">
        <v>41</v>
      </c>
      <c r="J1" s="40" t="s">
        <v>41</v>
      </c>
      <c r="K1" s="40" t="s">
        <v>41</v>
      </c>
      <c r="L1" s="40" t="s">
        <v>41</v>
      </c>
      <c r="M1" s="40" t="s">
        <v>41</v>
      </c>
      <c r="N1" s="40" t="s">
        <v>41</v>
      </c>
      <c r="O1" s="40" t="s">
        <v>41</v>
      </c>
      <c r="P1" s="40" t="s">
        <v>41</v>
      </c>
      <c r="Q1" s="41" t="s">
        <v>42</v>
      </c>
      <c r="R1" s="41" t="s">
        <v>43</v>
      </c>
      <c r="S1" s="40" t="s">
        <v>41</v>
      </c>
      <c r="T1" s="40" t="s">
        <v>41</v>
      </c>
      <c r="U1" s="42" t="s">
        <v>44</v>
      </c>
      <c r="V1" s="43">
        <f>0.03384844658</f>
        <v>0.03384844658</v>
      </c>
      <c r="W1" s="44">
        <f>+1.162423939</f>
        <v>1.162423939</v>
      </c>
      <c r="X1" s="44">
        <v>-1.292166199</v>
      </c>
      <c r="Y1" s="44">
        <v>-0.418952775</v>
      </c>
      <c r="Z1" s="44">
        <f>3.545617525</f>
        <v>3.545617525</v>
      </c>
      <c r="AA1" s="44">
        <v>-2.003217744</v>
      </c>
      <c r="AB1" s="45"/>
    </row>
    <row r="2">
      <c r="A2" s="46" t="s">
        <v>4</v>
      </c>
      <c r="B2" s="47" t="s">
        <v>5</v>
      </c>
      <c r="C2" s="48" t="s">
        <v>7</v>
      </c>
      <c r="D2" s="49" t="s">
        <v>8</v>
      </c>
      <c r="E2" s="50" t="s">
        <v>9</v>
      </c>
      <c r="F2" s="51" t="s">
        <v>10</v>
      </c>
      <c r="G2" s="52" t="s">
        <v>11</v>
      </c>
      <c r="H2" s="53" t="s">
        <v>12</v>
      </c>
      <c r="I2" s="54" t="s">
        <v>13</v>
      </c>
      <c r="J2" s="55" t="s">
        <v>14</v>
      </c>
      <c r="K2" s="56" t="s">
        <v>15</v>
      </c>
      <c r="L2" s="57" t="s">
        <v>45</v>
      </c>
      <c r="M2" s="58" t="s">
        <v>58</v>
      </c>
      <c r="N2" s="58" t="s">
        <v>59</v>
      </c>
      <c r="O2" s="58" t="s">
        <v>60</v>
      </c>
      <c r="P2" s="58" t="s">
        <v>61</v>
      </c>
      <c r="Q2" s="41" t="s">
        <v>42</v>
      </c>
      <c r="R2" s="41" t="s">
        <v>43</v>
      </c>
      <c r="S2" s="59" t="s">
        <v>50</v>
      </c>
      <c r="T2" s="59" t="s">
        <v>51</v>
      </c>
      <c r="U2" s="60" t="s">
        <v>52</v>
      </c>
      <c r="V2" s="45" t="s">
        <v>53</v>
      </c>
      <c r="W2" s="45" t="s">
        <v>51</v>
      </c>
      <c r="X2" s="45" t="s">
        <v>50</v>
      </c>
      <c r="Y2" s="45" t="s">
        <v>62</v>
      </c>
      <c r="Z2" s="45" t="s">
        <v>55</v>
      </c>
      <c r="AA2" s="45" t="s">
        <v>56</v>
      </c>
      <c r="AB2" s="45"/>
    </row>
    <row r="3">
      <c r="A3" s="29">
        <v>1000.0</v>
      </c>
      <c r="B3" s="30">
        <v>640.0</v>
      </c>
      <c r="C3" s="5">
        <v>15.0</v>
      </c>
      <c r="D3" s="6">
        <v>14.0</v>
      </c>
      <c r="E3" s="7">
        <v>2.0</v>
      </c>
      <c r="F3" s="8">
        <v>42.0</v>
      </c>
      <c r="G3" s="9">
        <v>66.0</v>
      </c>
      <c r="H3" s="10">
        <v>15.0</v>
      </c>
      <c r="I3" s="11">
        <v>14.0</v>
      </c>
      <c r="J3" s="12">
        <v>6.0</v>
      </c>
      <c r="K3" s="61">
        <v>27.0</v>
      </c>
      <c r="L3" s="62">
        <f t="shared" ref="L3:L579" si="1">IF(V3*(M3+P3)&lt;M3,CEILING(V3*(M3+P3),1),FLOOR(V3*(M3+P3),1))</f>
        <v>66</v>
      </c>
      <c r="M3" s="63">
        <f t="shared" ref="M3:M579" si="2">G3</f>
        <v>66</v>
      </c>
      <c r="N3" s="63">
        <f t="shared" ref="N3:N579" si="3">D3</f>
        <v>14</v>
      </c>
      <c r="O3" s="63">
        <f t="shared" ref="O3:O579" si="4">F3+H3</f>
        <v>57</v>
      </c>
      <c r="P3" s="63">
        <f t="shared" ref="P3:P579" si="5">C3+E3+I3+K3</f>
        <v>58</v>
      </c>
      <c r="Q3" s="64">
        <f t="shared" ref="Q3:Q579" si="6">M3/(M3+N3)</f>
        <v>0.825</v>
      </c>
      <c r="R3" s="64">
        <f t="shared" ref="R3:R579" si="7">O3/(O3+P3)</f>
        <v>0.4956521739</v>
      </c>
      <c r="S3" s="65">
        <f t="shared" ref="S3:S579" si="8">(M3+O3)/(M3+N3+O3+P3)</f>
        <v>0.6307692308</v>
      </c>
      <c r="T3" s="65">
        <f t="shared" ref="T3:T579" si="9">(M3+N3)/(M3+N3+O3+P3)</f>
        <v>0.4102564103</v>
      </c>
      <c r="U3" s="66">
        <f t="shared" ref="U3:U579" si="10">M3/(M3+P3)</f>
        <v>0.5322580645</v>
      </c>
      <c r="V3" s="27">
        <f t="shared" ref="V3:V579" si="11">W3+X3+Y3+Z3+AA3+V$1</f>
        <v>0.5331261566</v>
      </c>
      <c r="W3" s="27">
        <f t="shared" ref="W3:W579" si="12">T3*W$1</f>
        <v>0.4768918724</v>
      </c>
      <c r="X3" s="27">
        <f t="shared" ref="X3:X579" si="13">S3*X$1</f>
        <v>-0.8150586794</v>
      </c>
      <c r="Y3" s="27">
        <f t="shared" ref="Y3:Y579" si="14">T3*T3*Y$1</f>
        <v>-0.07051407653</v>
      </c>
      <c r="Z3" s="27">
        <f t="shared" ref="Z3:Z579" si="15">S3*S3*Z$1</f>
        <v>1.410694215</v>
      </c>
      <c r="AA3" s="27">
        <f t="shared" ref="AA3:AA579" si="16">S3*S3*S3*AA$1</f>
        <v>-0.5027356218</v>
      </c>
      <c r="AB3" s="27"/>
    </row>
    <row r="4">
      <c r="A4" s="29">
        <v>1001.0</v>
      </c>
      <c r="B4" s="30">
        <v>1053.0</v>
      </c>
      <c r="C4" s="5">
        <v>15.0</v>
      </c>
      <c r="D4" s="6">
        <v>22.0</v>
      </c>
      <c r="E4" s="7">
        <v>14.0</v>
      </c>
      <c r="F4" s="8">
        <v>37.0</v>
      </c>
      <c r="G4" s="9">
        <v>76.0</v>
      </c>
      <c r="H4" s="10">
        <v>22.0</v>
      </c>
      <c r="I4" s="11">
        <v>14.0</v>
      </c>
      <c r="J4" s="12">
        <v>11.0</v>
      </c>
      <c r="K4" s="61">
        <v>23.0</v>
      </c>
      <c r="L4" s="62">
        <f t="shared" si="1"/>
        <v>76</v>
      </c>
      <c r="M4" s="63">
        <f t="shared" si="2"/>
        <v>76</v>
      </c>
      <c r="N4" s="63">
        <f t="shared" si="3"/>
        <v>22</v>
      </c>
      <c r="O4" s="63">
        <f t="shared" si="4"/>
        <v>59</v>
      </c>
      <c r="P4" s="63">
        <f t="shared" si="5"/>
        <v>66</v>
      </c>
      <c r="Q4" s="64">
        <f t="shared" si="6"/>
        <v>0.7755102041</v>
      </c>
      <c r="R4" s="64">
        <f t="shared" si="7"/>
        <v>0.472</v>
      </c>
      <c r="S4" s="65">
        <f t="shared" si="8"/>
        <v>0.6053811659</v>
      </c>
      <c r="T4" s="65">
        <f t="shared" si="9"/>
        <v>0.4394618834</v>
      </c>
      <c r="U4" s="66">
        <f t="shared" si="10"/>
        <v>0.5352112676</v>
      </c>
      <c r="V4" s="27">
        <f t="shared" si="11"/>
        <v>0.5365040637</v>
      </c>
      <c r="W4" s="27">
        <f t="shared" si="12"/>
        <v>0.5108410136</v>
      </c>
      <c r="X4" s="27">
        <f t="shared" si="13"/>
        <v>-0.7822530801</v>
      </c>
      <c r="Y4" s="27">
        <f t="shared" si="14"/>
        <v>-0.08091098657</v>
      </c>
      <c r="Z4" s="27">
        <f t="shared" si="15"/>
        <v>1.299420447</v>
      </c>
      <c r="AA4" s="27">
        <f t="shared" si="16"/>
        <v>-0.4444417764</v>
      </c>
      <c r="AB4" s="27"/>
    </row>
    <row r="5">
      <c r="A5" s="29">
        <v>1004.0</v>
      </c>
      <c r="B5" s="30">
        <v>1917.0</v>
      </c>
      <c r="C5" s="5">
        <v>7.0</v>
      </c>
      <c r="D5" s="6">
        <v>17.0</v>
      </c>
      <c r="E5" s="7">
        <v>9.0</v>
      </c>
      <c r="F5" s="8">
        <v>21.0</v>
      </c>
      <c r="G5" s="9">
        <v>72.0</v>
      </c>
      <c r="H5" s="10">
        <v>24.0</v>
      </c>
      <c r="I5" s="11">
        <v>6.0</v>
      </c>
      <c r="J5" s="12">
        <v>11.0</v>
      </c>
      <c r="K5" s="61">
        <v>63.0</v>
      </c>
      <c r="L5" s="62">
        <f t="shared" si="1"/>
        <v>72</v>
      </c>
      <c r="M5" s="63">
        <f t="shared" si="2"/>
        <v>72</v>
      </c>
      <c r="N5" s="63">
        <f t="shared" si="3"/>
        <v>17</v>
      </c>
      <c r="O5" s="63">
        <f t="shared" si="4"/>
        <v>45</v>
      </c>
      <c r="P5" s="63">
        <f t="shared" si="5"/>
        <v>85</v>
      </c>
      <c r="Q5" s="64">
        <f t="shared" si="6"/>
        <v>0.808988764</v>
      </c>
      <c r="R5" s="64">
        <f t="shared" si="7"/>
        <v>0.3461538462</v>
      </c>
      <c r="S5" s="65">
        <f t="shared" si="8"/>
        <v>0.5342465753</v>
      </c>
      <c r="T5" s="65">
        <f t="shared" si="9"/>
        <v>0.4063926941</v>
      </c>
      <c r="U5" s="66">
        <f t="shared" si="10"/>
        <v>0.4585987261</v>
      </c>
      <c r="V5" s="27">
        <f t="shared" si="11"/>
        <v>0.4532502267</v>
      </c>
      <c r="W5" s="27">
        <f t="shared" si="12"/>
        <v>0.4724005962</v>
      </c>
      <c r="X5" s="27">
        <f t="shared" si="13"/>
        <v>-0.6903353666</v>
      </c>
      <c r="Y5" s="27">
        <f t="shared" si="14"/>
        <v>-0.06919215468</v>
      </c>
      <c r="Z5" s="27">
        <f t="shared" si="15"/>
        <v>1.011988038</v>
      </c>
      <c r="AA5" s="27">
        <f t="shared" si="16"/>
        <v>-0.305459333</v>
      </c>
      <c r="AB5" s="27"/>
    </row>
    <row r="6">
      <c r="A6" s="29">
        <v>1005.0</v>
      </c>
      <c r="B6" s="30">
        <v>1599.0</v>
      </c>
      <c r="C6" s="5">
        <v>14.0</v>
      </c>
      <c r="D6" s="6">
        <v>26.0</v>
      </c>
      <c r="E6" s="7">
        <v>11.0</v>
      </c>
      <c r="F6" s="8">
        <v>65.0</v>
      </c>
      <c r="G6" s="9">
        <v>130.0</v>
      </c>
      <c r="H6" s="10">
        <v>29.0</v>
      </c>
      <c r="I6" s="11">
        <v>27.0</v>
      </c>
      <c r="J6" s="12">
        <v>10.0</v>
      </c>
      <c r="K6" s="61">
        <v>62.0</v>
      </c>
      <c r="L6" s="62">
        <f t="shared" si="1"/>
        <v>130</v>
      </c>
      <c r="M6" s="63">
        <f t="shared" si="2"/>
        <v>130</v>
      </c>
      <c r="N6" s="63">
        <f t="shared" si="3"/>
        <v>26</v>
      </c>
      <c r="O6" s="63">
        <f t="shared" si="4"/>
        <v>94</v>
      </c>
      <c r="P6" s="63">
        <f t="shared" si="5"/>
        <v>114</v>
      </c>
      <c r="Q6" s="64">
        <f t="shared" si="6"/>
        <v>0.8333333333</v>
      </c>
      <c r="R6" s="64">
        <f t="shared" si="7"/>
        <v>0.4519230769</v>
      </c>
      <c r="S6" s="65">
        <f t="shared" si="8"/>
        <v>0.6153846154</v>
      </c>
      <c r="T6" s="65">
        <f t="shared" si="9"/>
        <v>0.4285714286</v>
      </c>
      <c r="U6" s="66">
        <f t="shared" si="10"/>
        <v>0.5327868852</v>
      </c>
      <c r="V6" s="27">
        <f t="shared" si="11"/>
        <v>0.5357794861</v>
      </c>
      <c r="W6" s="27">
        <f t="shared" si="12"/>
        <v>0.4981816881</v>
      </c>
      <c r="X6" s="27">
        <f t="shared" si="13"/>
        <v>-0.7951791994</v>
      </c>
      <c r="Y6" s="27">
        <f t="shared" si="14"/>
        <v>-0.07695050969</v>
      </c>
      <c r="Z6" s="27">
        <f t="shared" si="15"/>
        <v>1.342719063</v>
      </c>
      <c r="AA6" s="27">
        <f t="shared" si="16"/>
        <v>-0.4668400022</v>
      </c>
      <c r="AB6" s="27"/>
    </row>
    <row r="7">
      <c r="A7" s="29">
        <v>1006.0</v>
      </c>
      <c r="B7" s="30">
        <v>1548.0</v>
      </c>
      <c r="C7" s="5">
        <v>5.0</v>
      </c>
      <c r="D7" s="6">
        <v>27.0</v>
      </c>
      <c r="E7" s="7">
        <v>6.0</v>
      </c>
      <c r="F7" s="8">
        <v>33.0</v>
      </c>
      <c r="G7" s="9">
        <v>68.0</v>
      </c>
      <c r="H7" s="10">
        <v>27.0</v>
      </c>
      <c r="I7" s="11">
        <v>16.0</v>
      </c>
      <c r="J7" s="12">
        <v>6.0</v>
      </c>
      <c r="K7" s="61">
        <v>39.0</v>
      </c>
      <c r="L7" s="62">
        <f t="shared" si="1"/>
        <v>68</v>
      </c>
      <c r="M7" s="63">
        <f t="shared" si="2"/>
        <v>68</v>
      </c>
      <c r="N7" s="63">
        <f t="shared" si="3"/>
        <v>27</v>
      </c>
      <c r="O7" s="63">
        <f t="shared" si="4"/>
        <v>60</v>
      </c>
      <c r="P7" s="63">
        <f t="shared" si="5"/>
        <v>66</v>
      </c>
      <c r="Q7" s="64">
        <f t="shared" si="6"/>
        <v>0.7157894737</v>
      </c>
      <c r="R7" s="64">
        <f t="shared" si="7"/>
        <v>0.4761904762</v>
      </c>
      <c r="S7" s="65">
        <f t="shared" si="8"/>
        <v>0.5791855204</v>
      </c>
      <c r="T7" s="65">
        <f t="shared" si="9"/>
        <v>0.4298642534</v>
      </c>
      <c r="U7" s="66">
        <f t="shared" si="10"/>
        <v>0.5074626866</v>
      </c>
      <c r="V7" s="27">
        <f t="shared" si="11"/>
        <v>0.5079041863</v>
      </c>
      <c r="W7" s="27">
        <f t="shared" si="12"/>
        <v>0.4996844987</v>
      </c>
      <c r="X7" s="27">
        <f t="shared" si="13"/>
        <v>-0.7484039524</v>
      </c>
      <c r="Y7" s="27">
        <f t="shared" si="14"/>
        <v>-0.0774154664</v>
      </c>
      <c r="Z7" s="27">
        <f t="shared" si="15"/>
        <v>1.189398201</v>
      </c>
      <c r="AA7" s="27">
        <f t="shared" si="16"/>
        <v>-0.3892075411</v>
      </c>
      <c r="AB7" s="27"/>
    </row>
    <row r="8">
      <c r="A8" s="29">
        <v>1007.0</v>
      </c>
      <c r="B8" s="30">
        <v>2681.0</v>
      </c>
      <c r="C8" s="5">
        <v>14.0</v>
      </c>
      <c r="D8" s="6">
        <v>24.0</v>
      </c>
      <c r="E8" s="7">
        <v>9.0</v>
      </c>
      <c r="F8" s="8">
        <v>36.0</v>
      </c>
      <c r="G8" s="9">
        <v>102.0</v>
      </c>
      <c r="H8" s="10">
        <v>33.0</v>
      </c>
      <c r="I8" s="11">
        <v>17.0</v>
      </c>
      <c r="J8" s="12">
        <v>15.0</v>
      </c>
      <c r="K8" s="61">
        <v>47.0</v>
      </c>
      <c r="L8" s="62">
        <f t="shared" si="1"/>
        <v>102</v>
      </c>
      <c r="M8" s="63">
        <f t="shared" si="2"/>
        <v>102</v>
      </c>
      <c r="N8" s="63">
        <f t="shared" si="3"/>
        <v>24</v>
      </c>
      <c r="O8" s="63">
        <f t="shared" si="4"/>
        <v>69</v>
      </c>
      <c r="P8" s="63">
        <f t="shared" si="5"/>
        <v>87</v>
      </c>
      <c r="Q8" s="64">
        <f t="shared" si="6"/>
        <v>0.8095238095</v>
      </c>
      <c r="R8" s="64">
        <f t="shared" si="7"/>
        <v>0.4423076923</v>
      </c>
      <c r="S8" s="65">
        <f t="shared" si="8"/>
        <v>0.6063829787</v>
      </c>
      <c r="T8" s="65">
        <f t="shared" si="9"/>
        <v>0.4468085106</v>
      </c>
      <c r="U8" s="66">
        <f t="shared" si="10"/>
        <v>0.5396825397</v>
      </c>
      <c r="V8" s="27">
        <f t="shared" si="11"/>
        <v>0.5431157467</v>
      </c>
      <c r="W8" s="27">
        <f t="shared" si="12"/>
        <v>0.5193809089</v>
      </c>
      <c r="X8" s="27">
        <f t="shared" si="13"/>
        <v>-0.7835475888</v>
      </c>
      <c r="Y8" s="27">
        <f t="shared" si="14"/>
        <v>-0.08363882923</v>
      </c>
      <c r="Z8" s="27">
        <f t="shared" si="15"/>
        <v>1.303724687</v>
      </c>
      <c r="AA8" s="27">
        <f t="shared" si="16"/>
        <v>-0.4466518783</v>
      </c>
      <c r="AB8" s="27"/>
    </row>
    <row r="9">
      <c r="A9" s="29">
        <v>1008.0</v>
      </c>
      <c r="B9" s="30">
        <v>3439.0</v>
      </c>
      <c r="C9" s="5">
        <v>15.0</v>
      </c>
      <c r="D9" s="6">
        <v>38.0</v>
      </c>
      <c r="E9" s="7">
        <v>25.0</v>
      </c>
      <c r="F9" s="8">
        <v>65.0</v>
      </c>
      <c r="G9" s="9">
        <v>139.0</v>
      </c>
      <c r="H9" s="10">
        <v>35.0</v>
      </c>
      <c r="I9" s="11">
        <v>27.0</v>
      </c>
      <c r="J9" s="12">
        <v>16.0</v>
      </c>
      <c r="K9" s="61">
        <v>64.0</v>
      </c>
      <c r="L9" s="62">
        <f t="shared" si="1"/>
        <v>139</v>
      </c>
      <c r="M9" s="63">
        <f t="shared" si="2"/>
        <v>139</v>
      </c>
      <c r="N9" s="63">
        <f t="shared" si="3"/>
        <v>38</v>
      </c>
      <c r="O9" s="63">
        <f t="shared" si="4"/>
        <v>100</v>
      </c>
      <c r="P9" s="63">
        <f t="shared" si="5"/>
        <v>131</v>
      </c>
      <c r="Q9" s="64">
        <f t="shared" si="6"/>
        <v>0.7853107345</v>
      </c>
      <c r="R9" s="64">
        <f t="shared" si="7"/>
        <v>0.4329004329</v>
      </c>
      <c r="S9" s="65">
        <f t="shared" si="8"/>
        <v>0.5857843137</v>
      </c>
      <c r="T9" s="65">
        <f t="shared" si="9"/>
        <v>0.4338235294</v>
      </c>
      <c r="U9" s="66">
        <f t="shared" si="10"/>
        <v>0.5148148148</v>
      </c>
      <c r="V9" s="27">
        <f t="shared" si="11"/>
        <v>0.5163485954</v>
      </c>
      <c r="W9" s="27">
        <f t="shared" si="12"/>
        <v>0.5042868559</v>
      </c>
      <c r="X9" s="27">
        <f t="shared" si="13"/>
        <v>-0.7569306901</v>
      </c>
      <c r="Y9" s="27">
        <f t="shared" si="14"/>
        <v>-0.07884810823</v>
      </c>
      <c r="Z9" s="27">
        <f t="shared" si="15"/>
        <v>1.216654764</v>
      </c>
      <c r="AA9" s="27">
        <f t="shared" si="16"/>
        <v>-0.4026626728</v>
      </c>
      <c r="AB9" s="27"/>
    </row>
    <row r="10">
      <c r="A10" s="29">
        <v>1009.0</v>
      </c>
      <c r="B10" s="30">
        <v>1380.0</v>
      </c>
      <c r="C10" s="5">
        <v>23.0</v>
      </c>
      <c r="D10" s="6">
        <v>25.0</v>
      </c>
      <c r="E10" s="7">
        <v>29.0</v>
      </c>
      <c r="F10" s="8">
        <v>67.0</v>
      </c>
      <c r="G10" s="9">
        <v>118.0</v>
      </c>
      <c r="H10" s="10">
        <v>46.0</v>
      </c>
      <c r="I10" s="11">
        <v>24.0</v>
      </c>
      <c r="J10" s="12">
        <v>21.0</v>
      </c>
      <c r="K10" s="61">
        <v>51.0</v>
      </c>
      <c r="L10" s="62">
        <f t="shared" si="1"/>
        <v>118</v>
      </c>
      <c r="M10" s="63">
        <f t="shared" si="2"/>
        <v>118</v>
      </c>
      <c r="N10" s="63">
        <f t="shared" si="3"/>
        <v>25</v>
      </c>
      <c r="O10" s="63">
        <f t="shared" si="4"/>
        <v>113</v>
      </c>
      <c r="P10" s="63">
        <f t="shared" si="5"/>
        <v>127</v>
      </c>
      <c r="Q10" s="64">
        <f t="shared" si="6"/>
        <v>0.8251748252</v>
      </c>
      <c r="R10" s="64">
        <f t="shared" si="7"/>
        <v>0.4708333333</v>
      </c>
      <c r="S10" s="65">
        <f t="shared" si="8"/>
        <v>0.6031331593</v>
      </c>
      <c r="T10" s="65">
        <f t="shared" si="9"/>
        <v>0.3733681462</v>
      </c>
      <c r="U10" s="66">
        <f t="shared" si="10"/>
        <v>0.4816326531</v>
      </c>
      <c r="V10" s="27">
        <f t="shared" si="11"/>
        <v>0.4803875315</v>
      </c>
      <c r="W10" s="27">
        <f t="shared" si="12"/>
        <v>0.4340120712</v>
      </c>
      <c r="X10" s="27">
        <f t="shared" si="13"/>
        <v>-0.7793482819</v>
      </c>
      <c r="Y10" s="27">
        <f t="shared" si="14"/>
        <v>-0.05840359738</v>
      </c>
      <c r="Z10" s="27">
        <f t="shared" si="15"/>
        <v>1.289787897</v>
      </c>
      <c r="AA10" s="27">
        <f t="shared" si="16"/>
        <v>-0.4395090035</v>
      </c>
      <c r="AB10" s="27"/>
    </row>
    <row r="11">
      <c r="A11" s="29">
        <v>1012.0</v>
      </c>
      <c r="B11" s="30">
        <v>1883.0</v>
      </c>
      <c r="C11" s="5">
        <v>23.0</v>
      </c>
      <c r="D11" s="6">
        <v>57.0</v>
      </c>
      <c r="E11" s="7">
        <v>28.0</v>
      </c>
      <c r="F11" s="8">
        <v>82.0</v>
      </c>
      <c r="G11" s="9">
        <v>244.0</v>
      </c>
      <c r="H11" s="10">
        <v>69.0</v>
      </c>
      <c r="I11" s="11">
        <v>35.0</v>
      </c>
      <c r="J11" s="12">
        <v>22.0</v>
      </c>
      <c r="K11" s="61">
        <v>121.0</v>
      </c>
      <c r="L11" s="62">
        <f t="shared" si="1"/>
        <v>245</v>
      </c>
      <c r="M11" s="63">
        <f t="shared" si="2"/>
        <v>244</v>
      </c>
      <c r="N11" s="63">
        <f t="shared" si="3"/>
        <v>57</v>
      </c>
      <c r="O11" s="63">
        <f t="shared" si="4"/>
        <v>151</v>
      </c>
      <c r="P11" s="63">
        <f t="shared" si="5"/>
        <v>207</v>
      </c>
      <c r="Q11" s="64">
        <f t="shared" si="6"/>
        <v>0.8106312292</v>
      </c>
      <c r="R11" s="64">
        <f t="shared" si="7"/>
        <v>0.4217877095</v>
      </c>
      <c r="S11" s="65">
        <f t="shared" si="8"/>
        <v>0.5993930197</v>
      </c>
      <c r="T11" s="65">
        <f t="shared" si="9"/>
        <v>0.4567526555</v>
      </c>
      <c r="U11" s="66">
        <f t="shared" si="10"/>
        <v>0.5410199557</v>
      </c>
      <c r="V11" s="27">
        <f t="shared" si="11"/>
        <v>0.5453279851</v>
      </c>
      <c r="W11" s="27">
        <f t="shared" si="12"/>
        <v>0.530940221</v>
      </c>
      <c r="X11" s="27">
        <f t="shared" si="13"/>
        <v>-0.7745154</v>
      </c>
      <c r="Y11" s="27">
        <f t="shared" si="14"/>
        <v>-0.08740317989</v>
      </c>
      <c r="Z11" s="27">
        <f t="shared" si="15"/>
        <v>1.273841071</v>
      </c>
      <c r="AA11" s="27">
        <f t="shared" si="16"/>
        <v>-0.431383174</v>
      </c>
      <c r="AB11" s="27"/>
    </row>
    <row r="12">
      <c r="A12" s="29">
        <v>1015.0</v>
      </c>
      <c r="B12" s="30">
        <v>2510.0</v>
      </c>
      <c r="C12" s="5">
        <v>34.0</v>
      </c>
      <c r="D12" s="6">
        <v>48.0</v>
      </c>
      <c r="E12" s="7">
        <v>19.0</v>
      </c>
      <c r="F12" s="8">
        <v>69.0</v>
      </c>
      <c r="G12" s="9">
        <v>155.0</v>
      </c>
      <c r="H12" s="10">
        <v>42.0</v>
      </c>
      <c r="I12" s="11">
        <v>14.0</v>
      </c>
      <c r="J12" s="12">
        <v>20.0</v>
      </c>
      <c r="K12" s="61">
        <v>78.0</v>
      </c>
      <c r="L12" s="62">
        <f t="shared" si="1"/>
        <v>155</v>
      </c>
      <c r="M12" s="63">
        <f t="shared" si="2"/>
        <v>155</v>
      </c>
      <c r="N12" s="63">
        <f t="shared" si="3"/>
        <v>48</v>
      </c>
      <c r="O12" s="63">
        <f t="shared" si="4"/>
        <v>111</v>
      </c>
      <c r="P12" s="63">
        <f t="shared" si="5"/>
        <v>145</v>
      </c>
      <c r="Q12" s="64">
        <f t="shared" si="6"/>
        <v>0.763546798</v>
      </c>
      <c r="R12" s="64">
        <f t="shared" si="7"/>
        <v>0.43359375</v>
      </c>
      <c r="S12" s="65">
        <f t="shared" si="8"/>
        <v>0.5795206972</v>
      </c>
      <c r="T12" s="65">
        <f t="shared" si="9"/>
        <v>0.4422657952</v>
      </c>
      <c r="U12" s="66">
        <f t="shared" si="10"/>
        <v>0.5166666667</v>
      </c>
      <c r="V12" s="27">
        <f t="shared" si="11"/>
        <v>0.5180565577</v>
      </c>
      <c r="W12" s="27">
        <f t="shared" si="12"/>
        <v>0.5141003477</v>
      </c>
      <c r="X12" s="27">
        <f t="shared" si="13"/>
        <v>-0.7488370565</v>
      </c>
      <c r="Y12" s="27">
        <f t="shared" si="14"/>
        <v>-0.08194675792</v>
      </c>
      <c r="Z12" s="27">
        <f t="shared" si="15"/>
        <v>1.190775218</v>
      </c>
      <c r="AA12" s="27">
        <f t="shared" si="16"/>
        <v>-0.3898836397</v>
      </c>
      <c r="AB12" s="27"/>
    </row>
    <row r="13">
      <c r="A13" s="29">
        <v>1016.0</v>
      </c>
      <c r="B13" s="30">
        <v>485.0</v>
      </c>
      <c r="C13" s="5">
        <v>4.0</v>
      </c>
      <c r="D13" s="6">
        <v>15.0</v>
      </c>
      <c r="E13" s="7">
        <v>12.0</v>
      </c>
      <c r="F13" s="8">
        <v>21.0</v>
      </c>
      <c r="G13" s="9">
        <v>47.0</v>
      </c>
      <c r="H13" s="10">
        <v>17.0</v>
      </c>
      <c r="I13" s="11">
        <v>7.0</v>
      </c>
      <c r="J13" s="12">
        <v>2.0</v>
      </c>
      <c r="K13" s="61">
        <v>28.0</v>
      </c>
      <c r="L13" s="62">
        <f t="shared" si="1"/>
        <v>47</v>
      </c>
      <c r="M13" s="63">
        <f t="shared" si="2"/>
        <v>47</v>
      </c>
      <c r="N13" s="63">
        <f t="shared" si="3"/>
        <v>15</v>
      </c>
      <c r="O13" s="63">
        <f t="shared" si="4"/>
        <v>38</v>
      </c>
      <c r="P13" s="63">
        <f t="shared" si="5"/>
        <v>51</v>
      </c>
      <c r="Q13" s="64">
        <f t="shared" si="6"/>
        <v>0.7580645161</v>
      </c>
      <c r="R13" s="64">
        <f t="shared" si="7"/>
        <v>0.4269662921</v>
      </c>
      <c r="S13" s="65">
        <f t="shared" si="8"/>
        <v>0.5629139073</v>
      </c>
      <c r="T13" s="65">
        <f t="shared" si="9"/>
        <v>0.4105960265</v>
      </c>
      <c r="U13" s="66">
        <f t="shared" si="10"/>
        <v>0.4795918367</v>
      </c>
      <c r="V13" s="27">
        <f t="shared" si="11"/>
        <v>0.4793157159</v>
      </c>
      <c r="W13" s="27">
        <f t="shared" si="12"/>
        <v>0.4772866505</v>
      </c>
      <c r="X13" s="27">
        <f t="shared" si="13"/>
        <v>-0.7273783239</v>
      </c>
      <c r="Y13" s="27">
        <f t="shared" si="14"/>
        <v>-0.07063087001</v>
      </c>
      <c r="Z13" s="27">
        <f t="shared" si="15"/>
        <v>1.123507154</v>
      </c>
      <c r="AA13" s="27">
        <f t="shared" si="16"/>
        <v>-0.3573173412</v>
      </c>
      <c r="AB13" s="27"/>
    </row>
    <row r="14">
      <c r="A14" s="29">
        <v>1038.0</v>
      </c>
      <c r="B14" s="30">
        <v>2098.0</v>
      </c>
      <c r="C14" s="5">
        <v>14.0</v>
      </c>
      <c r="D14" s="6">
        <v>38.0</v>
      </c>
      <c r="E14" s="7">
        <v>10.0</v>
      </c>
      <c r="F14" s="8">
        <v>59.0</v>
      </c>
      <c r="G14" s="9">
        <v>120.0</v>
      </c>
      <c r="H14" s="10">
        <v>27.0</v>
      </c>
      <c r="I14" s="11">
        <v>13.0</v>
      </c>
      <c r="J14" s="12">
        <v>9.0</v>
      </c>
      <c r="K14" s="61">
        <v>49.0</v>
      </c>
      <c r="L14" s="62">
        <f t="shared" si="1"/>
        <v>120</v>
      </c>
      <c r="M14" s="63">
        <f t="shared" si="2"/>
        <v>120</v>
      </c>
      <c r="N14" s="63">
        <f t="shared" si="3"/>
        <v>38</v>
      </c>
      <c r="O14" s="63">
        <f t="shared" si="4"/>
        <v>86</v>
      </c>
      <c r="P14" s="63">
        <f t="shared" si="5"/>
        <v>86</v>
      </c>
      <c r="Q14" s="64">
        <f t="shared" si="6"/>
        <v>0.7594936709</v>
      </c>
      <c r="R14" s="64">
        <f t="shared" si="7"/>
        <v>0.5</v>
      </c>
      <c r="S14" s="65">
        <f t="shared" si="8"/>
        <v>0.6242424242</v>
      </c>
      <c r="T14" s="65">
        <f t="shared" si="9"/>
        <v>0.4787878788</v>
      </c>
      <c r="U14" s="66">
        <f t="shared" si="10"/>
        <v>0.5825242718</v>
      </c>
      <c r="V14" s="27">
        <f t="shared" si="11"/>
        <v>0.5820988781</v>
      </c>
      <c r="W14" s="27">
        <f t="shared" si="12"/>
        <v>0.556554492</v>
      </c>
      <c r="X14" s="27">
        <f t="shared" si="13"/>
        <v>-0.8066249606</v>
      </c>
      <c r="Y14" s="27">
        <f t="shared" si="14"/>
        <v>-0.09603982622</v>
      </c>
      <c r="Z14" s="27">
        <f t="shared" si="15"/>
        <v>1.381651288</v>
      </c>
      <c r="AA14" s="27">
        <f t="shared" si="16"/>
        <v>-0.487290562</v>
      </c>
      <c r="AB14" s="27"/>
    </row>
    <row r="15">
      <c r="A15" s="29">
        <v>1039.0</v>
      </c>
      <c r="B15" s="30">
        <v>3242.0</v>
      </c>
      <c r="C15" s="5">
        <v>27.0</v>
      </c>
      <c r="D15" s="6">
        <v>74.0</v>
      </c>
      <c r="E15" s="7">
        <v>33.0</v>
      </c>
      <c r="F15" s="8">
        <v>143.0</v>
      </c>
      <c r="G15" s="9">
        <v>271.0</v>
      </c>
      <c r="H15" s="10">
        <v>73.0</v>
      </c>
      <c r="I15" s="11">
        <v>38.0</v>
      </c>
      <c r="J15" s="12">
        <v>22.0</v>
      </c>
      <c r="K15" s="61">
        <v>116.0</v>
      </c>
      <c r="L15" s="62">
        <f t="shared" si="1"/>
        <v>271</v>
      </c>
      <c r="M15" s="63">
        <f t="shared" si="2"/>
        <v>271</v>
      </c>
      <c r="N15" s="63">
        <f t="shared" si="3"/>
        <v>74</v>
      </c>
      <c r="O15" s="63">
        <f t="shared" si="4"/>
        <v>216</v>
      </c>
      <c r="P15" s="63">
        <f t="shared" si="5"/>
        <v>214</v>
      </c>
      <c r="Q15" s="64">
        <f t="shared" si="6"/>
        <v>0.7855072464</v>
      </c>
      <c r="R15" s="64">
        <f t="shared" si="7"/>
        <v>0.5023255814</v>
      </c>
      <c r="S15" s="65">
        <f t="shared" si="8"/>
        <v>0.6283870968</v>
      </c>
      <c r="T15" s="65">
        <f t="shared" si="9"/>
        <v>0.4451612903</v>
      </c>
      <c r="U15" s="66">
        <f t="shared" si="10"/>
        <v>0.5587628866</v>
      </c>
      <c r="V15" s="27">
        <f t="shared" si="11"/>
        <v>0.5593086755</v>
      </c>
      <c r="W15" s="27">
        <f t="shared" si="12"/>
        <v>0.5174661406</v>
      </c>
      <c r="X15" s="27">
        <f t="shared" si="13"/>
        <v>-0.8119805663</v>
      </c>
      <c r="Y15" s="27">
        <f t="shared" si="14"/>
        <v>-0.08302327416</v>
      </c>
      <c r="Z15" s="27">
        <f t="shared" si="15"/>
        <v>1.40005921</v>
      </c>
      <c r="AA15" s="27">
        <f t="shared" si="16"/>
        <v>-0.4970612808</v>
      </c>
      <c r="AB15" s="27"/>
    </row>
    <row r="16">
      <c r="A16" s="29">
        <v>1063.0</v>
      </c>
      <c r="B16" s="30">
        <v>1412.0</v>
      </c>
      <c r="C16" s="5">
        <v>12.0</v>
      </c>
      <c r="D16" s="6">
        <v>27.0</v>
      </c>
      <c r="E16" s="7">
        <v>24.0</v>
      </c>
      <c r="F16" s="8">
        <v>49.0</v>
      </c>
      <c r="G16" s="9">
        <v>115.0</v>
      </c>
      <c r="H16" s="10">
        <v>48.0</v>
      </c>
      <c r="I16" s="11">
        <v>21.0</v>
      </c>
      <c r="J16" s="12">
        <v>7.0</v>
      </c>
      <c r="K16" s="61">
        <v>46.0</v>
      </c>
      <c r="L16" s="62">
        <f t="shared" si="1"/>
        <v>115</v>
      </c>
      <c r="M16" s="63">
        <f t="shared" si="2"/>
        <v>115</v>
      </c>
      <c r="N16" s="63">
        <f t="shared" si="3"/>
        <v>27</v>
      </c>
      <c r="O16" s="63">
        <f t="shared" si="4"/>
        <v>97</v>
      </c>
      <c r="P16" s="63">
        <f t="shared" si="5"/>
        <v>103</v>
      </c>
      <c r="Q16" s="64">
        <f t="shared" si="6"/>
        <v>0.8098591549</v>
      </c>
      <c r="R16" s="64">
        <f t="shared" si="7"/>
        <v>0.485</v>
      </c>
      <c r="S16" s="65">
        <f t="shared" si="8"/>
        <v>0.6198830409</v>
      </c>
      <c r="T16" s="65">
        <f t="shared" si="9"/>
        <v>0.4152046784</v>
      </c>
      <c r="U16" s="66">
        <f t="shared" si="10"/>
        <v>0.5275229358</v>
      </c>
      <c r="V16" s="27">
        <f t="shared" si="11"/>
        <v>0.5285435251</v>
      </c>
      <c r="W16" s="27">
        <f t="shared" si="12"/>
        <v>0.4826438577</v>
      </c>
      <c r="X16" s="27">
        <f t="shared" si="13"/>
        <v>-0.8009919128</v>
      </c>
      <c r="Y16" s="27">
        <f t="shared" si="14"/>
        <v>-0.0722253322</v>
      </c>
      <c r="Z16" s="27">
        <f t="shared" si="15"/>
        <v>1.362421207</v>
      </c>
      <c r="AA16" s="27">
        <f t="shared" si="16"/>
        <v>-0.4771527411</v>
      </c>
      <c r="AB16" s="27"/>
    </row>
    <row r="17">
      <c r="A17" s="29">
        <v>1074.0</v>
      </c>
      <c r="B17" s="30">
        <v>2203.0</v>
      </c>
      <c r="C17" s="5">
        <v>6.0</v>
      </c>
      <c r="D17" s="6">
        <v>47.0</v>
      </c>
      <c r="E17" s="7">
        <v>20.0</v>
      </c>
      <c r="F17" s="8">
        <v>37.0</v>
      </c>
      <c r="G17" s="9">
        <v>230.0</v>
      </c>
      <c r="H17" s="10">
        <v>77.0</v>
      </c>
      <c r="I17" s="11">
        <v>11.0</v>
      </c>
      <c r="J17" s="12">
        <v>19.0</v>
      </c>
      <c r="K17" s="61">
        <v>84.0</v>
      </c>
      <c r="L17" s="62">
        <f t="shared" si="1"/>
        <v>233</v>
      </c>
      <c r="M17" s="63">
        <f t="shared" si="2"/>
        <v>230</v>
      </c>
      <c r="N17" s="63">
        <f t="shared" si="3"/>
        <v>47</v>
      </c>
      <c r="O17" s="63">
        <f t="shared" si="4"/>
        <v>114</v>
      </c>
      <c r="P17" s="63">
        <f t="shared" si="5"/>
        <v>121</v>
      </c>
      <c r="Q17" s="64">
        <f t="shared" si="6"/>
        <v>0.8303249097</v>
      </c>
      <c r="R17" s="64">
        <f t="shared" si="7"/>
        <v>0.485106383</v>
      </c>
      <c r="S17" s="65">
        <f t="shared" si="8"/>
        <v>0.671875</v>
      </c>
      <c r="T17" s="65">
        <f t="shared" si="9"/>
        <v>0.541015625</v>
      </c>
      <c r="U17" s="66">
        <f t="shared" si="10"/>
        <v>0.6552706553</v>
      </c>
      <c r="V17" s="27">
        <f t="shared" si="11"/>
        <v>0.6649195343</v>
      </c>
      <c r="W17" s="27">
        <f t="shared" si="12"/>
        <v>0.6288895139</v>
      </c>
      <c r="X17" s="27">
        <f t="shared" si="13"/>
        <v>-0.868174165</v>
      </c>
      <c r="Y17" s="27">
        <f t="shared" si="14"/>
        <v>-0.1226266002</v>
      </c>
      <c r="Z17" s="27">
        <f t="shared" si="15"/>
        <v>1.600548536</v>
      </c>
      <c r="AA17" s="27">
        <f t="shared" si="16"/>
        <v>-0.6075661971</v>
      </c>
      <c r="AB17" s="27"/>
    </row>
    <row r="18">
      <c r="A18" s="29">
        <v>1302.0</v>
      </c>
      <c r="B18" s="30">
        <v>3655.0</v>
      </c>
      <c r="C18" s="5">
        <v>32.0</v>
      </c>
      <c r="D18" s="6">
        <v>42.0</v>
      </c>
      <c r="E18" s="7">
        <v>14.0</v>
      </c>
      <c r="F18" s="8">
        <v>85.0</v>
      </c>
      <c r="G18" s="9">
        <v>232.0</v>
      </c>
      <c r="H18" s="10">
        <v>60.0</v>
      </c>
      <c r="I18" s="11">
        <v>31.0</v>
      </c>
      <c r="J18" s="12">
        <v>38.0</v>
      </c>
      <c r="K18" s="61">
        <v>81.0</v>
      </c>
      <c r="L18" s="62">
        <f t="shared" si="1"/>
        <v>234</v>
      </c>
      <c r="M18" s="63">
        <f t="shared" si="2"/>
        <v>232</v>
      </c>
      <c r="N18" s="63">
        <f t="shared" si="3"/>
        <v>42</v>
      </c>
      <c r="O18" s="63">
        <f t="shared" si="4"/>
        <v>145</v>
      </c>
      <c r="P18" s="63">
        <f t="shared" si="5"/>
        <v>158</v>
      </c>
      <c r="Q18" s="64">
        <f t="shared" si="6"/>
        <v>0.8467153285</v>
      </c>
      <c r="R18" s="64">
        <f t="shared" si="7"/>
        <v>0.4785478548</v>
      </c>
      <c r="S18" s="65">
        <f t="shared" si="8"/>
        <v>0.6533795494</v>
      </c>
      <c r="T18" s="65">
        <f t="shared" si="9"/>
        <v>0.4748700173</v>
      </c>
      <c r="U18" s="66">
        <f t="shared" si="10"/>
        <v>0.5948717949</v>
      </c>
      <c r="V18" s="27">
        <f t="shared" si="11"/>
        <v>0.6019812207</v>
      </c>
      <c r="W18" s="27">
        <f t="shared" si="12"/>
        <v>0.5520002761</v>
      </c>
      <c r="X18" s="27">
        <f t="shared" si="13"/>
        <v>-0.8442749688</v>
      </c>
      <c r="Y18" s="27">
        <f t="shared" si="14"/>
        <v>-0.09447449317</v>
      </c>
      <c r="Z18" s="27">
        <f t="shared" si="15"/>
        <v>1.513641266</v>
      </c>
      <c r="AA18" s="27">
        <f t="shared" si="16"/>
        <v>-0.5587593064</v>
      </c>
      <c r="AB18" s="27"/>
    </row>
    <row r="19">
      <c r="A19" s="29">
        <v>1304.0</v>
      </c>
      <c r="B19" s="30">
        <v>2660.0</v>
      </c>
      <c r="C19" s="5">
        <v>19.0</v>
      </c>
      <c r="D19" s="6">
        <v>40.0</v>
      </c>
      <c r="E19" s="7">
        <v>30.0</v>
      </c>
      <c r="F19" s="8">
        <v>53.0</v>
      </c>
      <c r="G19" s="9">
        <v>145.0</v>
      </c>
      <c r="H19" s="10">
        <v>35.0</v>
      </c>
      <c r="I19" s="11">
        <v>28.0</v>
      </c>
      <c r="J19" s="12">
        <v>13.0</v>
      </c>
      <c r="K19" s="61">
        <v>64.0</v>
      </c>
      <c r="L19" s="62">
        <f t="shared" si="1"/>
        <v>145</v>
      </c>
      <c r="M19" s="63">
        <f t="shared" si="2"/>
        <v>145</v>
      </c>
      <c r="N19" s="63">
        <f t="shared" si="3"/>
        <v>40</v>
      </c>
      <c r="O19" s="63">
        <f t="shared" si="4"/>
        <v>88</v>
      </c>
      <c r="P19" s="63">
        <f t="shared" si="5"/>
        <v>141</v>
      </c>
      <c r="Q19" s="64">
        <f t="shared" si="6"/>
        <v>0.7837837838</v>
      </c>
      <c r="R19" s="64">
        <f t="shared" si="7"/>
        <v>0.384279476</v>
      </c>
      <c r="S19" s="65">
        <f t="shared" si="8"/>
        <v>0.5628019324</v>
      </c>
      <c r="T19" s="65">
        <f t="shared" si="9"/>
        <v>0.4468599034</v>
      </c>
      <c r="U19" s="66">
        <f t="shared" si="10"/>
        <v>0.506993007</v>
      </c>
      <c r="V19" s="27">
        <f t="shared" si="11"/>
        <v>0.5083534623</v>
      </c>
      <c r="W19" s="27">
        <f t="shared" si="12"/>
        <v>0.5194406491</v>
      </c>
      <c r="X19" s="27">
        <f t="shared" si="13"/>
        <v>-0.7272336337</v>
      </c>
      <c r="Y19" s="27">
        <f t="shared" si="14"/>
        <v>-0.08365807093</v>
      </c>
      <c r="Z19" s="27">
        <f t="shared" si="15"/>
        <v>1.123060222</v>
      </c>
      <c r="AA19" s="27">
        <f t="shared" si="16"/>
        <v>-0.3571041507</v>
      </c>
      <c r="AB19" s="27"/>
    </row>
    <row r="20">
      <c r="A20" s="29">
        <v>1307.0</v>
      </c>
      <c r="B20" s="30">
        <v>2027.0</v>
      </c>
      <c r="C20" s="5">
        <v>29.0</v>
      </c>
      <c r="D20" s="6">
        <v>30.0</v>
      </c>
      <c r="E20" s="7">
        <v>27.0</v>
      </c>
      <c r="F20" s="8">
        <v>66.0</v>
      </c>
      <c r="G20" s="9">
        <v>142.0</v>
      </c>
      <c r="H20" s="10">
        <v>44.0</v>
      </c>
      <c r="I20" s="11">
        <v>18.0</v>
      </c>
      <c r="J20" s="12">
        <v>18.0</v>
      </c>
      <c r="K20" s="61">
        <v>63.0</v>
      </c>
      <c r="L20" s="62">
        <f t="shared" si="1"/>
        <v>142</v>
      </c>
      <c r="M20" s="63">
        <f t="shared" si="2"/>
        <v>142</v>
      </c>
      <c r="N20" s="63">
        <f t="shared" si="3"/>
        <v>30</v>
      </c>
      <c r="O20" s="63">
        <f t="shared" si="4"/>
        <v>110</v>
      </c>
      <c r="P20" s="63">
        <f t="shared" si="5"/>
        <v>137</v>
      </c>
      <c r="Q20" s="64">
        <f t="shared" si="6"/>
        <v>0.8255813953</v>
      </c>
      <c r="R20" s="64">
        <f t="shared" si="7"/>
        <v>0.4453441296</v>
      </c>
      <c r="S20" s="65">
        <f t="shared" si="8"/>
        <v>0.6014319809</v>
      </c>
      <c r="T20" s="65">
        <f t="shared" si="9"/>
        <v>0.4105011933</v>
      </c>
      <c r="U20" s="66">
        <f t="shared" si="10"/>
        <v>0.5089605735</v>
      </c>
      <c r="V20" s="27">
        <f t="shared" si="11"/>
        <v>0.5099983365</v>
      </c>
      <c r="W20" s="27">
        <f t="shared" si="12"/>
        <v>0.4771764141</v>
      </c>
      <c r="X20" s="27">
        <f t="shared" si="13"/>
        <v>-0.7771500767</v>
      </c>
      <c r="Y20" s="27">
        <f t="shared" si="14"/>
        <v>-0.07059824731</v>
      </c>
      <c r="Z20" s="27">
        <f t="shared" si="15"/>
        <v>1.282522287</v>
      </c>
      <c r="AA20" s="27">
        <f t="shared" si="16"/>
        <v>-0.4358004876</v>
      </c>
      <c r="AB20" s="27"/>
    </row>
    <row r="21">
      <c r="A21" s="29">
        <v>1318.0</v>
      </c>
      <c r="B21" s="30">
        <v>1739.0</v>
      </c>
      <c r="C21" s="5">
        <v>14.0</v>
      </c>
      <c r="D21" s="6">
        <v>20.0</v>
      </c>
      <c r="E21" s="7">
        <v>12.0</v>
      </c>
      <c r="F21" s="8">
        <v>29.0</v>
      </c>
      <c r="G21" s="9">
        <v>71.0</v>
      </c>
      <c r="H21" s="10">
        <v>29.0</v>
      </c>
      <c r="I21" s="11">
        <v>5.0</v>
      </c>
      <c r="J21" s="12">
        <v>6.0</v>
      </c>
      <c r="K21" s="61">
        <v>28.0</v>
      </c>
      <c r="L21" s="62">
        <f t="shared" si="1"/>
        <v>71</v>
      </c>
      <c r="M21" s="63">
        <f t="shared" si="2"/>
        <v>71</v>
      </c>
      <c r="N21" s="63">
        <f t="shared" si="3"/>
        <v>20</v>
      </c>
      <c r="O21" s="63">
        <f t="shared" si="4"/>
        <v>58</v>
      </c>
      <c r="P21" s="63">
        <f t="shared" si="5"/>
        <v>59</v>
      </c>
      <c r="Q21" s="64">
        <f t="shared" si="6"/>
        <v>0.7802197802</v>
      </c>
      <c r="R21" s="64">
        <f t="shared" si="7"/>
        <v>0.4957264957</v>
      </c>
      <c r="S21" s="65">
        <f t="shared" si="8"/>
        <v>0.6201923077</v>
      </c>
      <c r="T21" s="65">
        <f t="shared" si="9"/>
        <v>0.4375</v>
      </c>
      <c r="U21" s="66">
        <f t="shared" si="10"/>
        <v>0.5461538462</v>
      </c>
      <c r="V21" s="27">
        <f t="shared" si="11"/>
        <v>0.5467409362</v>
      </c>
      <c r="W21" s="27">
        <f t="shared" si="12"/>
        <v>0.5085604733</v>
      </c>
      <c r="X21" s="27">
        <f t="shared" si="13"/>
        <v>-0.8013915369</v>
      </c>
      <c r="Y21" s="27">
        <f t="shared" si="14"/>
        <v>-0.08019017959</v>
      </c>
      <c r="Z21" s="27">
        <f t="shared" si="15"/>
        <v>1.363781001</v>
      </c>
      <c r="AA21" s="27">
        <f t="shared" si="16"/>
        <v>-0.4778672684</v>
      </c>
      <c r="AB21" s="27"/>
    </row>
    <row r="22">
      <c r="A22" s="29">
        <v>1327.0</v>
      </c>
      <c r="B22" s="30">
        <v>2196.0</v>
      </c>
      <c r="C22" s="5">
        <v>19.0</v>
      </c>
      <c r="D22" s="6">
        <v>22.0</v>
      </c>
      <c r="E22" s="7">
        <v>15.0</v>
      </c>
      <c r="F22" s="8">
        <v>33.0</v>
      </c>
      <c r="G22" s="9">
        <v>85.0</v>
      </c>
      <c r="H22" s="10">
        <v>23.0</v>
      </c>
      <c r="I22" s="11">
        <v>18.0</v>
      </c>
      <c r="J22" s="12">
        <v>13.0</v>
      </c>
      <c r="K22" s="61">
        <v>36.0</v>
      </c>
      <c r="L22" s="62">
        <f t="shared" si="1"/>
        <v>85</v>
      </c>
      <c r="M22" s="63">
        <f t="shared" si="2"/>
        <v>85</v>
      </c>
      <c r="N22" s="63">
        <f t="shared" si="3"/>
        <v>22</v>
      </c>
      <c r="O22" s="63">
        <f t="shared" si="4"/>
        <v>56</v>
      </c>
      <c r="P22" s="63">
        <f t="shared" si="5"/>
        <v>88</v>
      </c>
      <c r="Q22" s="64">
        <f t="shared" si="6"/>
        <v>0.7943925234</v>
      </c>
      <c r="R22" s="64">
        <f t="shared" si="7"/>
        <v>0.3888888889</v>
      </c>
      <c r="S22" s="65">
        <f t="shared" si="8"/>
        <v>0.561752988</v>
      </c>
      <c r="T22" s="65">
        <f t="shared" si="9"/>
        <v>0.4262948207</v>
      </c>
      <c r="U22" s="66">
        <f t="shared" si="10"/>
        <v>0.4913294798</v>
      </c>
      <c r="V22" s="27">
        <f t="shared" si="11"/>
        <v>0.4911370407</v>
      </c>
      <c r="W22" s="27">
        <f t="shared" si="12"/>
        <v>0.4955353047</v>
      </c>
      <c r="X22" s="27">
        <f t="shared" si="13"/>
        <v>-0.7258782233</v>
      </c>
      <c r="Y22" s="27">
        <f t="shared" si="14"/>
        <v>-0.07613514581</v>
      </c>
      <c r="Z22" s="27">
        <f t="shared" si="15"/>
        <v>1.118877828</v>
      </c>
      <c r="AA22" s="27">
        <f t="shared" si="16"/>
        <v>-0.355111169</v>
      </c>
      <c r="AB22" s="27"/>
    </row>
    <row r="23">
      <c r="A23" s="29">
        <v>1328.0</v>
      </c>
      <c r="B23" s="30">
        <v>1757.0</v>
      </c>
      <c r="C23" s="5">
        <v>11.0</v>
      </c>
      <c r="D23" s="6">
        <v>22.0</v>
      </c>
      <c r="E23" s="7">
        <v>13.0</v>
      </c>
      <c r="F23" s="8">
        <v>38.0</v>
      </c>
      <c r="G23" s="9">
        <v>105.0</v>
      </c>
      <c r="H23" s="10">
        <v>25.0</v>
      </c>
      <c r="I23" s="11">
        <v>20.0</v>
      </c>
      <c r="J23" s="12">
        <v>8.0</v>
      </c>
      <c r="K23" s="61">
        <v>45.0</v>
      </c>
      <c r="L23" s="62">
        <f t="shared" si="1"/>
        <v>105</v>
      </c>
      <c r="M23" s="63">
        <f t="shared" si="2"/>
        <v>105</v>
      </c>
      <c r="N23" s="63">
        <f t="shared" si="3"/>
        <v>22</v>
      </c>
      <c r="O23" s="63">
        <f t="shared" si="4"/>
        <v>63</v>
      </c>
      <c r="P23" s="63">
        <f t="shared" si="5"/>
        <v>89</v>
      </c>
      <c r="Q23" s="64">
        <f t="shared" si="6"/>
        <v>0.8267716535</v>
      </c>
      <c r="R23" s="64">
        <f t="shared" si="7"/>
        <v>0.4144736842</v>
      </c>
      <c r="S23" s="65">
        <f t="shared" si="8"/>
        <v>0.6021505376</v>
      </c>
      <c r="T23" s="65">
        <f t="shared" si="9"/>
        <v>0.4551971326</v>
      </c>
      <c r="U23" s="66">
        <f t="shared" si="10"/>
        <v>0.5412371134</v>
      </c>
      <c r="V23" s="27">
        <f t="shared" si="11"/>
        <v>0.5463173723</v>
      </c>
      <c r="W23" s="27">
        <f t="shared" si="12"/>
        <v>0.5291320439</v>
      </c>
      <c r="X23" s="27">
        <f t="shared" si="13"/>
        <v>-0.7780785714</v>
      </c>
      <c r="Y23" s="27">
        <f t="shared" si="14"/>
        <v>-0.08680887075</v>
      </c>
      <c r="Z23" s="27">
        <f t="shared" si="15"/>
        <v>1.285588688</v>
      </c>
      <c r="AA23" s="27">
        <f t="shared" si="16"/>
        <v>-0.4373643635</v>
      </c>
      <c r="AB23" s="27"/>
    </row>
    <row r="24">
      <c r="A24" s="29">
        <v>1330.0</v>
      </c>
      <c r="B24" s="30">
        <v>1937.0</v>
      </c>
      <c r="C24" s="5">
        <v>27.0</v>
      </c>
      <c r="D24" s="6">
        <v>41.0</v>
      </c>
      <c r="E24" s="7">
        <v>29.0</v>
      </c>
      <c r="F24" s="8">
        <v>69.0</v>
      </c>
      <c r="G24" s="9">
        <v>130.0</v>
      </c>
      <c r="H24" s="10">
        <v>66.0</v>
      </c>
      <c r="I24" s="11">
        <v>21.0</v>
      </c>
      <c r="J24" s="12">
        <v>12.0</v>
      </c>
      <c r="K24" s="61">
        <v>43.0</v>
      </c>
      <c r="L24" s="62">
        <f t="shared" si="1"/>
        <v>130</v>
      </c>
      <c r="M24" s="63">
        <f t="shared" si="2"/>
        <v>130</v>
      </c>
      <c r="N24" s="63">
        <f t="shared" si="3"/>
        <v>41</v>
      </c>
      <c r="O24" s="63">
        <f t="shared" si="4"/>
        <v>135</v>
      </c>
      <c r="P24" s="63">
        <f t="shared" si="5"/>
        <v>120</v>
      </c>
      <c r="Q24" s="64">
        <f t="shared" si="6"/>
        <v>0.7602339181</v>
      </c>
      <c r="R24" s="64">
        <f t="shared" si="7"/>
        <v>0.5294117647</v>
      </c>
      <c r="S24" s="65">
        <f t="shared" si="8"/>
        <v>0.6220657277</v>
      </c>
      <c r="T24" s="65">
        <f t="shared" si="9"/>
        <v>0.4014084507</v>
      </c>
      <c r="U24" s="66">
        <f t="shared" si="10"/>
        <v>0.52</v>
      </c>
      <c r="V24" s="27">
        <f t="shared" si="11"/>
        <v>0.5189593563</v>
      </c>
      <c r="W24" s="27">
        <f t="shared" si="12"/>
        <v>0.4666067924</v>
      </c>
      <c r="X24" s="27">
        <f t="shared" si="13"/>
        <v>-0.8038123069</v>
      </c>
      <c r="Y24" s="27">
        <f t="shared" si="14"/>
        <v>-0.06750533456</v>
      </c>
      <c r="Z24" s="27">
        <f t="shared" si="15"/>
        <v>1.372032614</v>
      </c>
      <c r="AA24" s="27">
        <f t="shared" si="16"/>
        <v>-0.4822108555</v>
      </c>
      <c r="AB24" s="27"/>
    </row>
    <row r="25">
      <c r="A25" s="29">
        <v>1331.0</v>
      </c>
      <c r="B25" s="30">
        <v>1777.0</v>
      </c>
      <c r="C25" s="5">
        <v>11.0</v>
      </c>
      <c r="D25" s="6">
        <v>30.0</v>
      </c>
      <c r="E25" s="7">
        <v>24.0</v>
      </c>
      <c r="F25" s="8">
        <v>27.0</v>
      </c>
      <c r="G25" s="9">
        <v>86.0</v>
      </c>
      <c r="H25" s="10">
        <v>31.0</v>
      </c>
      <c r="I25" s="11">
        <v>11.0</v>
      </c>
      <c r="J25" s="12">
        <v>6.0</v>
      </c>
      <c r="K25" s="61">
        <v>44.0</v>
      </c>
      <c r="L25" s="62">
        <f t="shared" si="1"/>
        <v>86</v>
      </c>
      <c r="M25" s="63">
        <f t="shared" si="2"/>
        <v>86</v>
      </c>
      <c r="N25" s="63">
        <f t="shared" si="3"/>
        <v>30</v>
      </c>
      <c r="O25" s="63">
        <f t="shared" si="4"/>
        <v>58</v>
      </c>
      <c r="P25" s="63">
        <f t="shared" si="5"/>
        <v>90</v>
      </c>
      <c r="Q25" s="64">
        <f t="shared" si="6"/>
        <v>0.7413793103</v>
      </c>
      <c r="R25" s="64">
        <f t="shared" si="7"/>
        <v>0.3918918919</v>
      </c>
      <c r="S25" s="65">
        <f t="shared" si="8"/>
        <v>0.5454545455</v>
      </c>
      <c r="T25" s="65">
        <f t="shared" si="9"/>
        <v>0.4393939394</v>
      </c>
      <c r="U25" s="66">
        <f t="shared" si="10"/>
        <v>0.4886363636</v>
      </c>
      <c r="V25" s="27">
        <f t="shared" si="11"/>
        <v>0.4887108719</v>
      </c>
      <c r="W25" s="27">
        <f t="shared" si="12"/>
        <v>0.5107620338</v>
      </c>
      <c r="X25" s="27">
        <f t="shared" si="13"/>
        <v>-0.7048179267</v>
      </c>
      <c r="Y25" s="27">
        <f t="shared" si="14"/>
        <v>-0.08088596965</v>
      </c>
      <c r="Z25" s="27">
        <f t="shared" si="15"/>
        <v>1.05489447</v>
      </c>
      <c r="AA25" s="27">
        <f t="shared" si="16"/>
        <v>-0.3250901823</v>
      </c>
      <c r="AB25" s="27"/>
    </row>
    <row r="26">
      <c r="A26" s="29">
        <v>1333.0</v>
      </c>
      <c r="B26" s="30">
        <v>1478.0</v>
      </c>
      <c r="C26" s="5">
        <v>19.0</v>
      </c>
      <c r="D26" s="6">
        <v>36.0</v>
      </c>
      <c r="E26" s="7">
        <v>17.0</v>
      </c>
      <c r="F26" s="8">
        <v>50.0</v>
      </c>
      <c r="G26" s="9">
        <v>82.0</v>
      </c>
      <c r="H26" s="10">
        <v>37.0</v>
      </c>
      <c r="I26" s="11">
        <v>11.0</v>
      </c>
      <c r="J26" s="12">
        <v>19.0</v>
      </c>
      <c r="K26" s="61">
        <v>39.0</v>
      </c>
      <c r="L26" s="62">
        <f t="shared" si="1"/>
        <v>82</v>
      </c>
      <c r="M26" s="63">
        <f t="shared" si="2"/>
        <v>82</v>
      </c>
      <c r="N26" s="63">
        <f t="shared" si="3"/>
        <v>36</v>
      </c>
      <c r="O26" s="63">
        <f t="shared" si="4"/>
        <v>87</v>
      </c>
      <c r="P26" s="63">
        <f t="shared" si="5"/>
        <v>86</v>
      </c>
      <c r="Q26" s="64">
        <f t="shared" si="6"/>
        <v>0.6949152542</v>
      </c>
      <c r="R26" s="64">
        <f t="shared" si="7"/>
        <v>0.5028901734</v>
      </c>
      <c r="S26" s="65">
        <f t="shared" si="8"/>
        <v>0.5807560137</v>
      </c>
      <c r="T26" s="65">
        <f t="shared" si="9"/>
        <v>0.4054982818</v>
      </c>
      <c r="U26" s="66">
        <f t="shared" si="10"/>
        <v>0.4880952381</v>
      </c>
      <c r="V26" s="27">
        <f t="shared" si="11"/>
        <v>0.4893631165</v>
      </c>
      <c r="W26" s="27">
        <f t="shared" si="12"/>
        <v>0.47136091</v>
      </c>
      <c r="X26" s="27">
        <f t="shared" si="13"/>
        <v>-0.7504332908</v>
      </c>
      <c r="Y26" s="27">
        <f t="shared" si="14"/>
        <v>-0.06888792573</v>
      </c>
      <c r="Z26" s="27">
        <f t="shared" si="15"/>
        <v>1.195857183</v>
      </c>
      <c r="AA26" s="27">
        <f t="shared" si="16"/>
        <v>-0.3923822067</v>
      </c>
      <c r="AB26" s="27"/>
    </row>
    <row r="27">
      <c r="A27" s="29">
        <v>1334.0</v>
      </c>
      <c r="B27" s="30">
        <v>1815.0</v>
      </c>
      <c r="C27" s="5">
        <v>17.0</v>
      </c>
      <c r="D27" s="6">
        <v>31.0</v>
      </c>
      <c r="E27" s="7">
        <v>18.0</v>
      </c>
      <c r="F27" s="8">
        <v>52.0</v>
      </c>
      <c r="G27" s="9">
        <v>117.0</v>
      </c>
      <c r="H27" s="10">
        <v>29.0</v>
      </c>
      <c r="I27" s="11">
        <v>14.0</v>
      </c>
      <c r="J27" s="12">
        <v>11.0</v>
      </c>
      <c r="K27" s="61">
        <v>39.0</v>
      </c>
      <c r="L27" s="62">
        <f t="shared" si="1"/>
        <v>117</v>
      </c>
      <c r="M27" s="63">
        <f t="shared" si="2"/>
        <v>117</v>
      </c>
      <c r="N27" s="63">
        <f t="shared" si="3"/>
        <v>31</v>
      </c>
      <c r="O27" s="63">
        <f t="shared" si="4"/>
        <v>81</v>
      </c>
      <c r="P27" s="63">
        <f t="shared" si="5"/>
        <v>88</v>
      </c>
      <c r="Q27" s="64">
        <f t="shared" si="6"/>
        <v>0.7905405405</v>
      </c>
      <c r="R27" s="64">
        <f t="shared" si="7"/>
        <v>0.4792899408</v>
      </c>
      <c r="S27" s="65">
        <f t="shared" si="8"/>
        <v>0.6246056782</v>
      </c>
      <c r="T27" s="65">
        <f t="shared" si="9"/>
        <v>0.4668769716</v>
      </c>
      <c r="U27" s="66">
        <f t="shared" si="10"/>
        <v>0.5707317073</v>
      </c>
      <c r="V27" s="27">
        <f t="shared" si="11"/>
        <v>0.5732602299</v>
      </c>
      <c r="W27" s="27">
        <f t="shared" si="12"/>
        <v>0.5427089684</v>
      </c>
      <c r="X27" s="27">
        <f t="shared" si="13"/>
        <v>-0.8070943451</v>
      </c>
      <c r="Y27" s="27">
        <f t="shared" si="14"/>
        <v>-0.09132085685</v>
      </c>
      <c r="Z27" s="27">
        <f t="shared" si="15"/>
        <v>1.383259754</v>
      </c>
      <c r="AA27" s="27">
        <f t="shared" si="16"/>
        <v>-0.4881417374</v>
      </c>
      <c r="AB27" s="27"/>
    </row>
    <row r="28">
      <c r="A28" s="29">
        <v>1335.0</v>
      </c>
      <c r="B28" s="30">
        <v>1591.0</v>
      </c>
      <c r="C28" s="5">
        <v>11.0</v>
      </c>
      <c r="D28" s="6">
        <v>30.0</v>
      </c>
      <c r="E28" s="7">
        <v>27.0</v>
      </c>
      <c r="F28" s="8">
        <v>57.0</v>
      </c>
      <c r="G28" s="9">
        <v>121.0</v>
      </c>
      <c r="H28" s="10">
        <v>34.0</v>
      </c>
      <c r="I28" s="11">
        <v>12.0</v>
      </c>
      <c r="J28" s="12">
        <v>16.0</v>
      </c>
      <c r="K28" s="61">
        <v>59.0</v>
      </c>
      <c r="L28" s="62">
        <f t="shared" si="1"/>
        <v>121</v>
      </c>
      <c r="M28" s="63">
        <f t="shared" si="2"/>
        <v>121</v>
      </c>
      <c r="N28" s="63">
        <f t="shared" si="3"/>
        <v>30</v>
      </c>
      <c r="O28" s="63">
        <f t="shared" si="4"/>
        <v>91</v>
      </c>
      <c r="P28" s="63">
        <f t="shared" si="5"/>
        <v>109</v>
      </c>
      <c r="Q28" s="64">
        <f t="shared" si="6"/>
        <v>0.8013245033</v>
      </c>
      <c r="R28" s="64">
        <f t="shared" si="7"/>
        <v>0.455</v>
      </c>
      <c r="S28" s="65">
        <f t="shared" si="8"/>
        <v>0.603988604</v>
      </c>
      <c r="T28" s="65">
        <f t="shared" si="9"/>
        <v>0.4301994302</v>
      </c>
      <c r="U28" s="66">
        <f t="shared" si="10"/>
        <v>0.5260869565</v>
      </c>
      <c r="V28" s="27">
        <f t="shared" si="11"/>
        <v>0.528000088</v>
      </c>
      <c r="W28" s="27">
        <f t="shared" si="12"/>
        <v>0.5000741162</v>
      </c>
      <c r="X28" s="27">
        <f t="shared" si="13"/>
        <v>-0.7804536587</v>
      </c>
      <c r="Y28" s="27">
        <f t="shared" si="14"/>
        <v>-0.07753623934</v>
      </c>
      <c r="Z28" s="27">
        <f t="shared" si="15"/>
        <v>1.293449193</v>
      </c>
      <c r="AA28" s="27">
        <f t="shared" si="16"/>
        <v>-0.4413817699</v>
      </c>
      <c r="AB28" s="27"/>
    </row>
    <row r="29">
      <c r="A29" s="29">
        <v>1336.0</v>
      </c>
      <c r="B29" s="30">
        <v>1443.0</v>
      </c>
      <c r="C29" s="5">
        <v>17.0</v>
      </c>
      <c r="D29" s="6">
        <v>34.0</v>
      </c>
      <c r="E29" s="7">
        <v>7.0</v>
      </c>
      <c r="F29" s="8">
        <v>26.0</v>
      </c>
      <c r="G29" s="9">
        <v>80.0</v>
      </c>
      <c r="H29" s="10">
        <v>10.0</v>
      </c>
      <c r="I29" s="11">
        <v>7.0</v>
      </c>
      <c r="J29" s="12">
        <v>10.0</v>
      </c>
      <c r="K29" s="61">
        <v>44.0</v>
      </c>
      <c r="L29" s="62">
        <f t="shared" si="1"/>
        <v>80</v>
      </c>
      <c r="M29" s="63">
        <f t="shared" si="2"/>
        <v>80</v>
      </c>
      <c r="N29" s="63">
        <f t="shared" si="3"/>
        <v>34</v>
      </c>
      <c r="O29" s="63">
        <f t="shared" si="4"/>
        <v>36</v>
      </c>
      <c r="P29" s="63">
        <f t="shared" si="5"/>
        <v>75</v>
      </c>
      <c r="Q29" s="64">
        <f t="shared" si="6"/>
        <v>0.701754386</v>
      </c>
      <c r="R29" s="64">
        <f t="shared" si="7"/>
        <v>0.3243243243</v>
      </c>
      <c r="S29" s="65">
        <f t="shared" si="8"/>
        <v>0.5155555556</v>
      </c>
      <c r="T29" s="65">
        <f t="shared" si="9"/>
        <v>0.5066666667</v>
      </c>
      <c r="U29" s="66">
        <f t="shared" si="10"/>
        <v>0.5161290323</v>
      </c>
      <c r="V29" s="27">
        <f t="shared" si="11"/>
        <v>0.5169852718</v>
      </c>
      <c r="W29" s="27">
        <f t="shared" si="12"/>
        <v>0.5889614624</v>
      </c>
      <c r="X29" s="27">
        <f t="shared" si="13"/>
        <v>-0.6661834626</v>
      </c>
      <c r="Y29" s="27">
        <f t="shared" si="14"/>
        <v>-0.1075498324</v>
      </c>
      <c r="Z29" s="27">
        <f t="shared" si="15"/>
        <v>0.9424163835</v>
      </c>
      <c r="AA29" s="27">
        <f t="shared" si="16"/>
        <v>-0.2745077258</v>
      </c>
      <c r="AB29" s="27"/>
    </row>
    <row r="30">
      <c r="A30" s="29">
        <v>1341.0</v>
      </c>
      <c r="B30" s="30">
        <v>2852.0</v>
      </c>
      <c r="C30" s="5">
        <v>24.0</v>
      </c>
      <c r="D30" s="6">
        <v>37.0</v>
      </c>
      <c r="E30" s="7">
        <v>28.0</v>
      </c>
      <c r="F30" s="8">
        <v>66.0</v>
      </c>
      <c r="G30" s="9">
        <v>177.0</v>
      </c>
      <c r="H30" s="10">
        <v>60.0</v>
      </c>
      <c r="I30" s="11">
        <v>17.0</v>
      </c>
      <c r="J30" s="12">
        <v>12.0</v>
      </c>
      <c r="K30" s="61">
        <v>70.0</v>
      </c>
      <c r="L30" s="62">
        <f t="shared" si="1"/>
        <v>178</v>
      </c>
      <c r="M30" s="63">
        <f t="shared" si="2"/>
        <v>177</v>
      </c>
      <c r="N30" s="63">
        <f t="shared" si="3"/>
        <v>37</v>
      </c>
      <c r="O30" s="63">
        <f t="shared" si="4"/>
        <v>126</v>
      </c>
      <c r="P30" s="63">
        <f t="shared" si="5"/>
        <v>139</v>
      </c>
      <c r="Q30" s="64">
        <f t="shared" si="6"/>
        <v>0.8271028037</v>
      </c>
      <c r="R30" s="64">
        <f t="shared" si="7"/>
        <v>0.4754716981</v>
      </c>
      <c r="S30" s="65">
        <f t="shared" si="8"/>
        <v>0.6325678497</v>
      </c>
      <c r="T30" s="65">
        <f t="shared" si="9"/>
        <v>0.4467640919</v>
      </c>
      <c r="U30" s="66">
        <f t="shared" si="10"/>
        <v>0.5601265823</v>
      </c>
      <c r="V30" s="27">
        <f t="shared" si="11"/>
        <v>0.5638750132</v>
      </c>
      <c r="W30" s="27">
        <f t="shared" si="12"/>
        <v>0.5193292755</v>
      </c>
      <c r="X30" s="27">
        <f t="shared" si="13"/>
        <v>-0.8173827939</v>
      </c>
      <c r="Y30" s="27">
        <f t="shared" si="14"/>
        <v>-0.08362220041</v>
      </c>
      <c r="Z30" s="27">
        <f t="shared" si="15"/>
        <v>1.418750787</v>
      </c>
      <c r="AA30" s="27">
        <f t="shared" si="16"/>
        <v>-0.5070485016</v>
      </c>
      <c r="AB30" s="27"/>
    </row>
    <row r="31">
      <c r="A31" s="29">
        <v>1343.0</v>
      </c>
      <c r="B31" s="30">
        <v>1018.0</v>
      </c>
      <c r="C31" s="5">
        <v>11.0</v>
      </c>
      <c r="D31" s="6">
        <v>19.0</v>
      </c>
      <c r="E31" s="7">
        <v>8.0</v>
      </c>
      <c r="F31" s="8">
        <v>30.0</v>
      </c>
      <c r="G31" s="9">
        <v>50.0</v>
      </c>
      <c r="H31" s="10">
        <v>21.0</v>
      </c>
      <c r="I31" s="11">
        <v>14.0</v>
      </c>
      <c r="J31" s="12">
        <v>9.0</v>
      </c>
      <c r="K31" s="61">
        <v>38.0</v>
      </c>
      <c r="L31" s="62">
        <f t="shared" si="1"/>
        <v>50</v>
      </c>
      <c r="M31" s="63">
        <f t="shared" si="2"/>
        <v>50</v>
      </c>
      <c r="N31" s="63">
        <f t="shared" si="3"/>
        <v>19</v>
      </c>
      <c r="O31" s="63">
        <f t="shared" si="4"/>
        <v>51</v>
      </c>
      <c r="P31" s="63">
        <f t="shared" si="5"/>
        <v>71</v>
      </c>
      <c r="Q31" s="64">
        <f t="shared" si="6"/>
        <v>0.7246376812</v>
      </c>
      <c r="R31" s="64">
        <f t="shared" si="7"/>
        <v>0.4180327869</v>
      </c>
      <c r="S31" s="65">
        <f t="shared" si="8"/>
        <v>0.5287958115</v>
      </c>
      <c r="T31" s="65">
        <f t="shared" si="9"/>
        <v>0.3612565445</v>
      </c>
      <c r="U31" s="66">
        <f t="shared" si="10"/>
        <v>0.4132231405</v>
      </c>
      <c r="V31" s="27">
        <f t="shared" si="11"/>
        <v>0.4110521337</v>
      </c>
      <c r="W31" s="27">
        <f t="shared" si="12"/>
        <v>0.4199332555</v>
      </c>
      <c r="X31" s="27">
        <f t="shared" si="13"/>
        <v>-0.6832920738</v>
      </c>
      <c r="Y31" s="27">
        <f t="shared" si="14"/>
        <v>-0.05467597275</v>
      </c>
      <c r="Z31" s="27">
        <f t="shared" si="15"/>
        <v>0.9914433369</v>
      </c>
      <c r="AA31" s="27">
        <f t="shared" si="16"/>
        <v>-0.2962048587</v>
      </c>
      <c r="AB31" s="27"/>
    </row>
    <row r="32">
      <c r="A32" s="29">
        <v>1344.0</v>
      </c>
      <c r="B32" s="30">
        <v>1496.0</v>
      </c>
      <c r="C32" s="5">
        <v>22.0</v>
      </c>
      <c r="D32" s="6">
        <v>29.0</v>
      </c>
      <c r="E32" s="7">
        <v>13.0</v>
      </c>
      <c r="F32" s="8">
        <v>49.0</v>
      </c>
      <c r="G32" s="9">
        <v>74.0</v>
      </c>
      <c r="H32" s="10">
        <v>30.0</v>
      </c>
      <c r="I32" s="11">
        <v>8.0</v>
      </c>
      <c r="J32" s="12">
        <v>6.0</v>
      </c>
      <c r="K32" s="61">
        <v>38.0</v>
      </c>
      <c r="L32" s="62">
        <f t="shared" si="1"/>
        <v>74</v>
      </c>
      <c r="M32" s="63">
        <f t="shared" si="2"/>
        <v>74</v>
      </c>
      <c r="N32" s="63">
        <f t="shared" si="3"/>
        <v>29</v>
      </c>
      <c r="O32" s="63">
        <f t="shared" si="4"/>
        <v>79</v>
      </c>
      <c r="P32" s="63">
        <f t="shared" si="5"/>
        <v>81</v>
      </c>
      <c r="Q32" s="64">
        <f t="shared" si="6"/>
        <v>0.7184466019</v>
      </c>
      <c r="R32" s="64">
        <f t="shared" si="7"/>
        <v>0.49375</v>
      </c>
      <c r="S32" s="65">
        <f t="shared" si="8"/>
        <v>0.5817490494</v>
      </c>
      <c r="T32" s="65">
        <f t="shared" si="9"/>
        <v>0.391634981</v>
      </c>
      <c r="U32" s="66">
        <f t="shared" si="10"/>
        <v>0.4774193548</v>
      </c>
      <c r="V32" s="27">
        <f t="shared" si="11"/>
        <v>0.4786715652</v>
      </c>
      <c r="W32" s="27">
        <f t="shared" si="12"/>
        <v>0.4552458773</v>
      </c>
      <c r="X32" s="27">
        <f t="shared" si="13"/>
        <v>-0.751716458</v>
      </c>
      <c r="Y32" s="27">
        <f t="shared" si="14"/>
        <v>-0.06425812127</v>
      </c>
      <c r="Z32" s="27">
        <f t="shared" si="15"/>
        <v>1.199950276</v>
      </c>
      <c r="AA32" s="27">
        <f t="shared" si="16"/>
        <v>-0.3943984554</v>
      </c>
      <c r="AB32" s="27"/>
    </row>
    <row r="33">
      <c r="A33" s="29">
        <v>1346.0</v>
      </c>
      <c r="B33" s="30">
        <v>2581.0</v>
      </c>
      <c r="C33" s="5">
        <v>34.0</v>
      </c>
      <c r="D33" s="6">
        <v>44.0</v>
      </c>
      <c r="E33" s="7">
        <v>52.0</v>
      </c>
      <c r="F33" s="8">
        <v>147.0</v>
      </c>
      <c r="G33" s="9">
        <v>231.0</v>
      </c>
      <c r="H33" s="10">
        <v>65.0</v>
      </c>
      <c r="I33" s="11">
        <v>29.0</v>
      </c>
      <c r="J33" s="12">
        <v>31.0</v>
      </c>
      <c r="K33" s="61">
        <v>96.0</v>
      </c>
      <c r="L33" s="62">
        <f t="shared" si="1"/>
        <v>231</v>
      </c>
      <c r="M33" s="63">
        <f t="shared" si="2"/>
        <v>231</v>
      </c>
      <c r="N33" s="63">
        <f t="shared" si="3"/>
        <v>44</v>
      </c>
      <c r="O33" s="63">
        <f t="shared" si="4"/>
        <v>212</v>
      </c>
      <c r="P33" s="63">
        <f t="shared" si="5"/>
        <v>211</v>
      </c>
      <c r="Q33" s="64">
        <f t="shared" si="6"/>
        <v>0.84</v>
      </c>
      <c r="R33" s="64">
        <f t="shared" si="7"/>
        <v>0.5011820331</v>
      </c>
      <c r="S33" s="65">
        <f t="shared" si="8"/>
        <v>0.6346704871</v>
      </c>
      <c r="T33" s="65">
        <f t="shared" si="9"/>
        <v>0.393982808</v>
      </c>
      <c r="U33" s="66">
        <f t="shared" si="10"/>
        <v>0.5226244344</v>
      </c>
      <c r="V33" s="27">
        <f t="shared" si="11"/>
        <v>0.5227695312</v>
      </c>
      <c r="W33" s="27">
        <f t="shared" si="12"/>
        <v>0.4579750476</v>
      </c>
      <c r="X33" s="27">
        <f t="shared" si="13"/>
        <v>-0.8200997509</v>
      </c>
      <c r="Y33" s="27">
        <f t="shared" si="14"/>
        <v>-0.06503087743</v>
      </c>
      <c r="Z33" s="27">
        <f t="shared" si="15"/>
        <v>1.428198237</v>
      </c>
      <c r="AA33" s="27">
        <f t="shared" si="16"/>
        <v>-0.5121215712</v>
      </c>
      <c r="AB33" s="27"/>
    </row>
    <row r="34">
      <c r="A34" s="29">
        <v>1348.0</v>
      </c>
      <c r="B34" s="30">
        <v>1808.0</v>
      </c>
      <c r="C34" s="5">
        <v>11.0</v>
      </c>
      <c r="D34" s="6">
        <v>28.0</v>
      </c>
      <c r="E34" s="7">
        <v>20.0</v>
      </c>
      <c r="F34" s="8">
        <v>34.0</v>
      </c>
      <c r="G34" s="9">
        <v>76.0</v>
      </c>
      <c r="H34" s="10">
        <v>24.0</v>
      </c>
      <c r="I34" s="11">
        <v>8.0</v>
      </c>
      <c r="J34" s="12">
        <v>16.0</v>
      </c>
      <c r="K34" s="61">
        <v>41.0</v>
      </c>
      <c r="L34" s="62">
        <f t="shared" si="1"/>
        <v>76</v>
      </c>
      <c r="M34" s="63">
        <f t="shared" si="2"/>
        <v>76</v>
      </c>
      <c r="N34" s="63">
        <f t="shared" si="3"/>
        <v>28</v>
      </c>
      <c r="O34" s="63">
        <f t="shared" si="4"/>
        <v>58</v>
      </c>
      <c r="P34" s="63">
        <f t="shared" si="5"/>
        <v>80</v>
      </c>
      <c r="Q34" s="64">
        <f t="shared" si="6"/>
        <v>0.7307692308</v>
      </c>
      <c r="R34" s="64">
        <f t="shared" si="7"/>
        <v>0.4202898551</v>
      </c>
      <c r="S34" s="65">
        <f t="shared" si="8"/>
        <v>0.5537190083</v>
      </c>
      <c r="T34" s="65">
        <f t="shared" si="9"/>
        <v>0.4297520661</v>
      </c>
      <c r="U34" s="66">
        <f t="shared" si="10"/>
        <v>0.4871794872</v>
      </c>
      <c r="V34" s="27">
        <f t="shared" si="11"/>
        <v>0.4875415953</v>
      </c>
      <c r="W34" s="27">
        <f t="shared" si="12"/>
        <v>0.4995540895</v>
      </c>
      <c r="X34" s="27">
        <f t="shared" si="13"/>
        <v>-0.7154969862</v>
      </c>
      <c r="Y34" s="27">
        <f t="shared" si="14"/>
        <v>-0.07737506342</v>
      </c>
      <c r="Z34" s="27">
        <f t="shared" si="15"/>
        <v>1.08710314</v>
      </c>
      <c r="AA34" s="27">
        <f t="shared" si="16"/>
        <v>-0.3400920309</v>
      </c>
      <c r="AB34" s="27"/>
    </row>
    <row r="35">
      <c r="A35" s="29">
        <v>1349.0</v>
      </c>
      <c r="B35" s="30">
        <v>1790.0</v>
      </c>
      <c r="C35" s="5">
        <v>11.0</v>
      </c>
      <c r="D35" s="6">
        <v>17.0</v>
      </c>
      <c r="E35" s="7">
        <v>13.0</v>
      </c>
      <c r="F35" s="8">
        <v>21.0</v>
      </c>
      <c r="G35" s="9">
        <v>68.0</v>
      </c>
      <c r="H35" s="10">
        <v>29.0</v>
      </c>
      <c r="I35" s="11">
        <v>15.0</v>
      </c>
      <c r="J35" s="12">
        <v>10.0</v>
      </c>
      <c r="K35" s="61">
        <v>38.0</v>
      </c>
      <c r="L35" s="62">
        <f t="shared" si="1"/>
        <v>68</v>
      </c>
      <c r="M35" s="63">
        <f t="shared" si="2"/>
        <v>68</v>
      </c>
      <c r="N35" s="63">
        <f t="shared" si="3"/>
        <v>17</v>
      </c>
      <c r="O35" s="63">
        <f t="shared" si="4"/>
        <v>50</v>
      </c>
      <c r="P35" s="63">
        <f t="shared" si="5"/>
        <v>77</v>
      </c>
      <c r="Q35" s="64">
        <f t="shared" si="6"/>
        <v>0.8</v>
      </c>
      <c r="R35" s="64">
        <f t="shared" si="7"/>
        <v>0.3937007874</v>
      </c>
      <c r="S35" s="65">
        <f t="shared" si="8"/>
        <v>0.5566037736</v>
      </c>
      <c r="T35" s="65">
        <f t="shared" si="9"/>
        <v>0.4009433962</v>
      </c>
      <c r="U35" s="66">
        <f t="shared" si="10"/>
        <v>0.4689655172</v>
      </c>
      <c r="V35" s="27">
        <f t="shared" si="11"/>
        <v>0.4663656786</v>
      </c>
      <c r="W35" s="27">
        <f t="shared" si="12"/>
        <v>0.466066202</v>
      </c>
      <c r="X35" s="27">
        <f t="shared" si="13"/>
        <v>-0.7192245825</v>
      </c>
      <c r="Y35" s="27">
        <f t="shared" si="14"/>
        <v>-0.06734900764</v>
      </c>
      <c r="Z35" s="27">
        <f t="shared" si="15"/>
        <v>1.098459826</v>
      </c>
      <c r="AA35" s="27">
        <f t="shared" si="16"/>
        <v>-0.3454352058</v>
      </c>
      <c r="AB35" s="27"/>
    </row>
    <row r="36">
      <c r="A36" s="29">
        <v>1351.0</v>
      </c>
      <c r="B36" s="30">
        <v>3110.0</v>
      </c>
      <c r="C36" s="5">
        <v>17.0</v>
      </c>
      <c r="D36" s="6">
        <v>54.0</v>
      </c>
      <c r="E36" s="7">
        <v>20.0</v>
      </c>
      <c r="F36" s="8">
        <v>57.0</v>
      </c>
      <c r="G36" s="9">
        <v>138.0</v>
      </c>
      <c r="H36" s="10">
        <v>51.0</v>
      </c>
      <c r="I36" s="11">
        <v>25.0</v>
      </c>
      <c r="J36" s="12">
        <v>13.0</v>
      </c>
      <c r="K36" s="61">
        <v>62.0</v>
      </c>
      <c r="L36" s="62">
        <f t="shared" si="1"/>
        <v>138</v>
      </c>
      <c r="M36" s="63">
        <f t="shared" si="2"/>
        <v>138</v>
      </c>
      <c r="N36" s="63">
        <f t="shared" si="3"/>
        <v>54</v>
      </c>
      <c r="O36" s="63">
        <f t="shared" si="4"/>
        <v>108</v>
      </c>
      <c r="P36" s="63">
        <f t="shared" si="5"/>
        <v>124</v>
      </c>
      <c r="Q36" s="64">
        <f t="shared" si="6"/>
        <v>0.71875</v>
      </c>
      <c r="R36" s="64">
        <f t="shared" si="7"/>
        <v>0.4655172414</v>
      </c>
      <c r="S36" s="65">
        <f t="shared" si="8"/>
        <v>0.5801886792</v>
      </c>
      <c r="T36" s="65">
        <f t="shared" si="9"/>
        <v>0.4528301887</v>
      </c>
      <c r="U36" s="66">
        <f t="shared" si="10"/>
        <v>0.5267175573</v>
      </c>
      <c r="V36" s="27">
        <f t="shared" si="11"/>
        <v>0.5269089574</v>
      </c>
      <c r="W36" s="27">
        <f t="shared" si="12"/>
        <v>0.5263806516</v>
      </c>
      <c r="X36" s="27">
        <f t="shared" si="13"/>
        <v>-0.7497002004</v>
      </c>
      <c r="Y36" s="27">
        <f t="shared" si="14"/>
        <v>-0.0859084366</v>
      </c>
      <c r="Z36" s="27">
        <f t="shared" si="15"/>
        <v>1.193521884</v>
      </c>
      <c r="AA36" s="27">
        <f t="shared" si="16"/>
        <v>-0.3912333875</v>
      </c>
      <c r="AB36" s="27"/>
    </row>
    <row r="37">
      <c r="A37" s="29">
        <v>1352.0</v>
      </c>
      <c r="B37" s="30">
        <v>1460.0</v>
      </c>
      <c r="C37" s="5">
        <v>9.0</v>
      </c>
      <c r="D37" s="6">
        <v>19.0</v>
      </c>
      <c r="E37" s="7">
        <v>14.0</v>
      </c>
      <c r="F37" s="8">
        <v>26.0</v>
      </c>
      <c r="G37" s="9">
        <v>65.0</v>
      </c>
      <c r="H37" s="10">
        <v>28.0</v>
      </c>
      <c r="I37" s="11">
        <v>8.0</v>
      </c>
      <c r="J37" s="12">
        <v>8.0</v>
      </c>
      <c r="K37" s="61">
        <v>46.0</v>
      </c>
      <c r="L37" s="62">
        <f t="shared" si="1"/>
        <v>65</v>
      </c>
      <c r="M37" s="63">
        <f t="shared" si="2"/>
        <v>65</v>
      </c>
      <c r="N37" s="63">
        <f t="shared" si="3"/>
        <v>19</v>
      </c>
      <c r="O37" s="63">
        <f t="shared" si="4"/>
        <v>54</v>
      </c>
      <c r="P37" s="63">
        <f t="shared" si="5"/>
        <v>77</v>
      </c>
      <c r="Q37" s="64">
        <f t="shared" si="6"/>
        <v>0.7738095238</v>
      </c>
      <c r="R37" s="64">
        <f t="shared" si="7"/>
        <v>0.4122137405</v>
      </c>
      <c r="S37" s="65">
        <f t="shared" si="8"/>
        <v>0.5534883721</v>
      </c>
      <c r="T37" s="65">
        <f t="shared" si="9"/>
        <v>0.3906976744</v>
      </c>
      <c r="U37" s="66">
        <f t="shared" si="10"/>
        <v>0.4577464789</v>
      </c>
      <c r="V37" s="27">
        <f t="shared" si="11"/>
        <v>0.4553853842</v>
      </c>
      <c r="W37" s="27">
        <f t="shared" si="12"/>
        <v>0.4541563297</v>
      </c>
      <c r="X37" s="27">
        <f t="shared" si="13"/>
        <v>-0.715198966</v>
      </c>
      <c r="Y37" s="27">
        <f t="shared" si="14"/>
        <v>-0.06395090926</v>
      </c>
      <c r="Z37" s="27">
        <f t="shared" si="15"/>
        <v>1.086197724</v>
      </c>
      <c r="AA37" s="27">
        <f t="shared" si="16"/>
        <v>-0.3396672404</v>
      </c>
      <c r="AB37" s="27"/>
    </row>
    <row r="38">
      <c r="A38" s="29">
        <v>1353.0</v>
      </c>
      <c r="B38" s="30">
        <v>2590.0</v>
      </c>
      <c r="C38" s="5">
        <v>14.0</v>
      </c>
      <c r="D38" s="6">
        <v>26.0</v>
      </c>
      <c r="E38" s="7">
        <v>14.0</v>
      </c>
      <c r="F38" s="8">
        <v>28.0</v>
      </c>
      <c r="G38" s="9">
        <v>92.0</v>
      </c>
      <c r="H38" s="10">
        <v>31.0</v>
      </c>
      <c r="I38" s="11">
        <v>19.0</v>
      </c>
      <c r="J38" s="12">
        <v>17.0</v>
      </c>
      <c r="K38" s="61">
        <v>47.0</v>
      </c>
      <c r="L38" s="62">
        <f t="shared" si="1"/>
        <v>92</v>
      </c>
      <c r="M38" s="63">
        <f t="shared" si="2"/>
        <v>92</v>
      </c>
      <c r="N38" s="63">
        <f t="shared" si="3"/>
        <v>26</v>
      </c>
      <c r="O38" s="63">
        <f t="shared" si="4"/>
        <v>59</v>
      </c>
      <c r="P38" s="63">
        <f t="shared" si="5"/>
        <v>94</v>
      </c>
      <c r="Q38" s="64">
        <f t="shared" si="6"/>
        <v>0.7796610169</v>
      </c>
      <c r="R38" s="64">
        <f t="shared" si="7"/>
        <v>0.385620915</v>
      </c>
      <c r="S38" s="65">
        <f t="shared" si="8"/>
        <v>0.557195572</v>
      </c>
      <c r="T38" s="65">
        <f t="shared" si="9"/>
        <v>0.4354243542</v>
      </c>
      <c r="U38" s="66">
        <f t="shared" si="10"/>
        <v>0.4946236559</v>
      </c>
      <c r="V38" s="27">
        <f t="shared" si="11"/>
        <v>0.4948344594</v>
      </c>
      <c r="W38" s="27">
        <f t="shared" si="12"/>
        <v>0.506147693</v>
      </c>
      <c r="X38" s="27">
        <f t="shared" si="13"/>
        <v>-0.7199892843</v>
      </c>
      <c r="Y38" s="27">
        <f t="shared" si="14"/>
        <v>-0.07943108671</v>
      </c>
      <c r="Z38" s="27">
        <f t="shared" si="15"/>
        <v>1.100796901</v>
      </c>
      <c r="AA38" s="27">
        <f t="shared" si="16"/>
        <v>-0.3465382099</v>
      </c>
      <c r="AB38" s="27"/>
    </row>
    <row r="39">
      <c r="A39" s="29">
        <v>1354.0</v>
      </c>
      <c r="B39" s="30">
        <v>3282.0</v>
      </c>
      <c r="C39" s="5">
        <v>18.0</v>
      </c>
      <c r="D39" s="6">
        <v>41.0</v>
      </c>
      <c r="E39" s="7">
        <v>28.0</v>
      </c>
      <c r="F39" s="8">
        <v>42.0</v>
      </c>
      <c r="G39" s="9">
        <v>136.0</v>
      </c>
      <c r="H39" s="10">
        <v>47.0</v>
      </c>
      <c r="I39" s="11">
        <v>26.0</v>
      </c>
      <c r="J39" s="12">
        <v>14.0</v>
      </c>
      <c r="K39" s="61">
        <v>89.0</v>
      </c>
      <c r="L39" s="62">
        <f t="shared" si="1"/>
        <v>135</v>
      </c>
      <c r="M39" s="63">
        <f t="shared" si="2"/>
        <v>136</v>
      </c>
      <c r="N39" s="63">
        <f t="shared" si="3"/>
        <v>41</v>
      </c>
      <c r="O39" s="63">
        <f t="shared" si="4"/>
        <v>89</v>
      </c>
      <c r="P39" s="63">
        <f t="shared" si="5"/>
        <v>161</v>
      </c>
      <c r="Q39" s="64">
        <f t="shared" si="6"/>
        <v>0.7683615819</v>
      </c>
      <c r="R39" s="64">
        <f t="shared" si="7"/>
        <v>0.356</v>
      </c>
      <c r="S39" s="65">
        <f t="shared" si="8"/>
        <v>0.5269320843</v>
      </c>
      <c r="T39" s="65">
        <f t="shared" si="9"/>
        <v>0.4145199063</v>
      </c>
      <c r="U39" s="66">
        <f t="shared" si="10"/>
        <v>0.4579124579</v>
      </c>
      <c r="V39" s="27">
        <f t="shared" si="11"/>
        <v>0.4542082202</v>
      </c>
      <c r="W39" s="27">
        <f t="shared" si="12"/>
        <v>0.4818478623</v>
      </c>
      <c r="X39" s="27">
        <f t="shared" si="13"/>
        <v>-0.6808838285</v>
      </c>
      <c r="Y39" s="27">
        <f t="shared" si="14"/>
        <v>-0.07198729488</v>
      </c>
      <c r="Z39" s="27">
        <f t="shared" si="15"/>
        <v>0.9844670195</v>
      </c>
      <c r="AA39" s="27">
        <f t="shared" si="16"/>
        <v>-0.2930839848</v>
      </c>
      <c r="AB39" s="27"/>
    </row>
    <row r="40">
      <c r="A40" s="29">
        <v>1356.0</v>
      </c>
      <c r="B40" s="30">
        <v>2114.0</v>
      </c>
      <c r="C40" s="5">
        <v>12.0</v>
      </c>
      <c r="D40" s="6">
        <v>32.0</v>
      </c>
      <c r="E40" s="7">
        <v>13.0</v>
      </c>
      <c r="F40" s="8">
        <v>35.0</v>
      </c>
      <c r="G40" s="9">
        <v>103.0</v>
      </c>
      <c r="H40" s="10">
        <v>28.0</v>
      </c>
      <c r="I40" s="11">
        <v>13.0</v>
      </c>
      <c r="J40" s="12">
        <v>19.0</v>
      </c>
      <c r="K40" s="61">
        <v>42.0</v>
      </c>
      <c r="L40" s="62">
        <f t="shared" si="1"/>
        <v>103</v>
      </c>
      <c r="M40" s="63">
        <f t="shared" si="2"/>
        <v>103</v>
      </c>
      <c r="N40" s="63">
        <f t="shared" si="3"/>
        <v>32</v>
      </c>
      <c r="O40" s="63">
        <f t="shared" si="4"/>
        <v>63</v>
      </c>
      <c r="P40" s="63">
        <f t="shared" si="5"/>
        <v>80</v>
      </c>
      <c r="Q40" s="64">
        <f t="shared" si="6"/>
        <v>0.762962963</v>
      </c>
      <c r="R40" s="64">
        <f t="shared" si="7"/>
        <v>0.4405594406</v>
      </c>
      <c r="S40" s="65">
        <f t="shared" si="8"/>
        <v>0.5971223022</v>
      </c>
      <c r="T40" s="65">
        <f t="shared" si="9"/>
        <v>0.4856115108</v>
      </c>
      <c r="U40" s="66">
        <f t="shared" si="10"/>
        <v>0.5628415301</v>
      </c>
      <c r="V40" s="27">
        <f t="shared" si="11"/>
        <v>0.5656655992</v>
      </c>
      <c r="W40" s="27">
        <f t="shared" si="12"/>
        <v>0.5644864452</v>
      </c>
      <c r="X40" s="27">
        <f t="shared" si="13"/>
        <v>-0.7715812555</v>
      </c>
      <c r="Y40" s="27">
        <f t="shared" si="14"/>
        <v>-0.09879683148</v>
      </c>
      <c r="Z40" s="27">
        <f t="shared" si="15"/>
        <v>1.264207812</v>
      </c>
      <c r="AA40" s="27">
        <f t="shared" si="16"/>
        <v>-0.4264990172</v>
      </c>
      <c r="AB40" s="27"/>
    </row>
    <row r="41">
      <c r="A41" s="29">
        <v>1368.0</v>
      </c>
      <c r="B41" s="30">
        <v>2057.0</v>
      </c>
      <c r="C41" s="5">
        <v>15.0</v>
      </c>
      <c r="D41" s="6">
        <v>24.0</v>
      </c>
      <c r="E41" s="7">
        <v>20.0</v>
      </c>
      <c r="F41" s="8">
        <v>28.0</v>
      </c>
      <c r="G41" s="9">
        <v>75.0</v>
      </c>
      <c r="H41" s="10">
        <v>18.0</v>
      </c>
      <c r="I41" s="11">
        <v>13.0</v>
      </c>
      <c r="J41" s="12">
        <v>13.0</v>
      </c>
      <c r="K41" s="61">
        <v>52.0</v>
      </c>
      <c r="L41" s="62">
        <f t="shared" si="1"/>
        <v>74</v>
      </c>
      <c r="M41" s="63">
        <f t="shared" si="2"/>
        <v>75</v>
      </c>
      <c r="N41" s="63">
        <f t="shared" si="3"/>
        <v>24</v>
      </c>
      <c r="O41" s="63">
        <f t="shared" si="4"/>
        <v>46</v>
      </c>
      <c r="P41" s="63">
        <f t="shared" si="5"/>
        <v>100</v>
      </c>
      <c r="Q41" s="64">
        <f t="shared" si="6"/>
        <v>0.7575757576</v>
      </c>
      <c r="R41" s="64">
        <f t="shared" si="7"/>
        <v>0.3150684932</v>
      </c>
      <c r="S41" s="65">
        <f t="shared" si="8"/>
        <v>0.493877551</v>
      </c>
      <c r="T41" s="65">
        <f t="shared" si="9"/>
        <v>0.4040816327</v>
      </c>
      <c r="U41" s="66">
        <f t="shared" si="10"/>
        <v>0.4285714286</v>
      </c>
      <c r="V41" s="27">
        <f t="shared" si="11"/>
        <v>0.4204967797</v>
      </c>
      <c r="W41" s="27">
        <f t="shared" si="12"/>
        <v>0.4697141631</v>
      </c>
      <c r="X41" s="27">
        <f t="shared" si="13"/>
        <v>-0.6381718779</v>
      </c>
      <c r="Y41" s="27">
        <f t="shared" si="14"/>
        <v>-0.0684074327</v>
      </c>
      <c r="Z41" s="27">
        <f t="shared" si="15"/>
        <v>0.8648294241</v>
      </c>
      <c r="AA41" s="27">
        <f t="shared" si="16"/>
        <v>-0.2413159435</v>
      </c>
      <c r="AB41" s="27"/>
    </row>
    <row r="42">
      <c r="A42" s="29">
        <v>1389.0</v>
      </c>
      <c r="B42" s="30">
        <v>1233.0</v>
      </c>
      <c r="C42" s="5">
        <v>5.0</v>
      </c>
      <c r="D42" s="6">
        <v>15.0</v>
      </c>
      <c r="E42" s="7">
        <v>11.0</v>
      </c>
      <c r="F42" s="8">
        <v>40.0</v>
      </c>
      <c r="G42" s="9">
        <v>88.0</v>
      </c>
      <c r="H42" s="10">
        <v>31.0</v>
      </c>
      <c r="I42" s="11">
        <v>16.0</v>
      </c>
      <c r="J42" s="12">
        <v>12.0</v>
      </c>
      <c r="K42" s="61">
        <v>38.0</v>
      </c>
      <c r="L42" s="62">
        <f t="shared" si="1"/>
        <v>88</v>
      </c>
      <c r="M42" s="63">
        <f t="shared" si="2"/>
        <v>88</v>
      </c>
      <c r="N42" s="63">
        <f t="shared" si="3"/>
        <v>15</v>
      </c>
      <c r="O42" s="63">
        <f t="shared" si="4"/>
        <v>71</v>
      </c>
      <c r="P42" s="63">
        <f t="shared" si="5"/>
        <v>70</v>
      </c>
      <c r="Q42" s="64">
        <f t="shared" si="6"/>
        <v>0.854368932</v>
      </c>
      <c r="R42" s="64">
        <f t="shared" si="7"/>
        <v>0.5035460993</v>
      </c>
      <c r="S42" s="65">
        <f t="shared" si="8"/>
        <v>0.6516393443</v>
      </c>
      <c r="T42" s="65">
        <f t="shared" si="9"/>
        <v>0.4221311475</v>
      </c>
      <c r="U42" s="66">
        <f t="shared" si="10"/>
        <v>0.5569620253</v>
      </c>
      <c r="V42" s="27">
        <f t="shared" si="11"/>
        <v>0.5591448604</v>
      </c>
      <c r="W42" s="27">
        <f t="shared" si="12"/>
        <v>0.4906953513</v>
      </c>
      <c r="X42" s="27">
        <f t="shared" si="13"/>
        <v>-0.8420263346</v>
      </c>
      <c r="Y42" s="27">
        <f t="shared" si="14"/>
        <v>-0.07465516645</v>
      </c>
      <c r="Z42" s="27">
        <f t="shared" si="15"/>
        <v>1.505589167</v>
      </c>
      <c r="AA42" s="27">
        <f t="shared" si="16"/>
        <v>-0.5543066034</v>
      </c>
      <c r="AB42" s="27"/>
    </row>
    <row r="43">
      <c r="A43" s="29">
        <v>1390.0</v>
      </c>
      <c r="B43" s="30">
        <v>3408.0</v>
      </c>
      <c r="C43" s="5">
        <v>31.0</v>
      </c>
      <c r="D43" s="6">
        <v>46.0</v>
      </c>
      <c r="E43" s="7">
        <v>35.0</v>
      </c>
      <c r="F43" s="8">
        <v>73.0</v>
      </c>
      <c r="G43" s="9">
        <v>244.0</v>
      </c>
      <c r="H43" s="10">
        <v>60.0</v>
      </c>
      <c r="I43" s="11">
        <v>27.0</v>
      </c>
      <c r="J43" s="12">
        <v>29.0</v>
      </c>
      <c r="K43" s="61">
        <v>121.0</v>
      </c>
      <c r="L43" s="62">
        <f t="shared" si="1"/>
        <v>246</v>
      </c>
      <c r="M43" s="63">
        <f t="shared" si="2"/>
        <v>244</v>
      </c>
      <c r="N43" s="63">
        <f t="shared" si="3"/>
        <v>46</v>
      </c>
      <c r="O43" s="63">
        <f t="shared" si="4"/>
        <v>133</v>
      </c>
      <c r="P43" s="63">
        <f t="shared" si="5"/>
        <v>214</v>
      </c>
      <c r="Q43" s="64">
        <f t="shared" si="6"/>
        <v>0.8413793103</v>
      </c>
      <c r="R43" s="64">
        <f t="shared" si="7"/>
        <v>0.3832853026</v>
      </c>
      <c r="S43" s="65">
        <f t="shared" si="8"/>
        <v>0.5918367347</v>
      </c>
      <c r="T43" s="65">
        <f t="shared" si="9"/>
        <v>0.4552590267</v>
      </c>
      <c r="U43" s="66">
        <f t="shared" si="10"/>
        <v>0.5327510917</v>
      </c>
      <c r="V43" s="27">
        <f t="shared" si="11"/>
        <v>0.5381213322</v>
      </c>
      <c r="W43" s="27">
        <f t="shared" si="12"/>
        <v>0.5292039911</v>
      </c>
      <c r="X43" s="27">
        <f t="shared" si="13"/>
        <v>-0.7647514239</v>
      </c>
      <c r="Y43" s="27">
        <f t="shared" si="14"/>
        <v>-0.08683247951</v>
      </c>
      <c r="Z43" s="27">
        <f t="shared" si="15"/>
        <v>1.241926005</v>
      </c>
      <c r="AA43" s="27">
        <f t="shared" si="16"/>
        <v>-0.4152732072</v>
      </c>
      <c r="AB43" s="27"/>
    </row>
    <row r="44">
      <c r="A44" s="29">
        <v>1394.0</v>
      </c>
      <c r="B44" s="30">
        <v>2882.0</v>
      </c>
      <c r="C44" s="5">
        <v>44.0</v>
      </c>
      <c r="D44" s="6">
        <v>74.0</v>
      </c>
      <c r="E44" s="7">
        <v>55.0</v>
      </c>
      <c r="F44" s="8">
        <v>105.0</v>
      </c>
      <c r="G44" s="9">
        <v>352.0</v>
      </c>
      <c r="H44" s="10">
        <v>92.0</v>
      </c>
      <c r="I44" s="11">
        <v>28.0</v>
      </c>
      <c r="J44" s="12">
        <v>30.0</v>
      </c>
      <c r="K44" s="61">
        <v>112.0</v>
      </c>
      <c r="L44" s="62">
        <f t="shared" si="1"/>
        <v>356</v>
      </c>
      <c r="M44" s="63">
        <f t="shared" si="2"/>
        <v>352</v>
      </c>
      <c r="N44" s="63">
        <f t="shared" si="3"/>
        <v>74</v>
      </c>
      <c r="O44" s="63">
        <f t="shared" si="4"/>
        <v>197</v>
      </c>
      <c r="P44" s="63">
        <f t="shared" si="5"/>
        <v>239</v>
      </c>
      <c r="Q44" s="64">
        <f t="shared" si="6"/>
        <v>0.8262910798</v>
      </c>
      <c r="R44" s="64">
        <f t="shared" si="7"/>
        <v>0.4518348624</v>
      </c>
      <c r="S44" s="65">
        <f t="shared" si="8"/>
        <v>0.6368909513</v>
      </c>
      <c r="T44" s="65">
        <f t="shared" si="9"/>
        <v>0.494199536</v>
      </c>
      <c r="U44" s="66">
        <f t="shared" si="10"/>
        <v>0.5956006768</v>
      </c>
      <c r="V44" s="27">
        <f t="shared" si="11"/>
        <v>0.6037202842</v>
      </c>
      <c r="W44" s="27">
        <f t="shared" si="12"/>
        <v>0.5744693712</v>
      </c>
      <c r="X44" s="27">
        <f t="shared" si="13"/>
        <v>-0.8229689597</v>
      </c>
      <c r="Y44" s="27">
        <f t="shared" si="14"/>
        <v>-0.1023221691</v>
      </c>
      <c r="Z44" s="27">
        <f t="shared" si="15"/>
        <v>1.438209134</v>
      </c>
      <c r="AA44" s="27">
        <f t="shared" si="16"/>
        <v>-0.5175155387</v>
      </c>
      <c r="AB44" s="27"/>
    </row>
    <row r="45">
      <c r="A45" s="29">
        <v>1396.0</v>
      </c>
      <c r="B45" s="30">
        <v>3159.0</v>
      </c>
      <c r="C45" s="5">
        <v>18.0</v>
      </c>
      <c r="D45" s="6">
        <v>55.0</v>
      </c>
      <c r="E45" s="7">
        <v>22.0</v>
      </c>
      <c r="F45" s="8">
        <v>71.0</v>
      </c>
      <c r="G45" s="9">
        <v>226.0</v>
      </c>
      <c r="H45" s="10">
        <v>67.0</v>
      </c>
      <c r="I45" s="11">
        <v>20.0</v>
      </c>
      <c r="J45" s="12">
        <v>39.0</v>
      </c>
      <c r="K45" s="61">
        <v>104.0</v>
      </c>
      <c r="L45" s="62">
        <f t="shared" si="1"/>
        <v>228</v>
      </c>
      <c r="M45" s="63">
        <f t="shared" si="2"/>
        <v>226</v>
      </c>
      <c r="N45" s="63">
        <f t="shared" si="3"/>
        <v>55</v>
      </c>
      <c r="O45" s="63">
        <f t="shared" si="4"/>
        <v>138</v>
      </c>
      <c r="P45" s="63">
        <f t="shared" si="5"/>
        <v>164</v>
      </c>
      <c r="Q45" s="64">
        <f t="shared" si="6"/>
        <v>0.8042704626</v>
      </c>
      <c r="R45" s="64">
        <f t="shared" si="7"/>
        <v>0.4569536424</v>
      </c>
      <c r="S45" s="65">
        <f t="shared" si="8"/>
        <v>0.6243567753</v>
      </c>
      <c r="T45" s="65">
        <f t="shared" si="9"/>
        <v>0.4819897084</v>
      </c>
      <c r="U45" s="66">
        <f t="shared" si="10"/>
        <v>0.5794871795</v>
      </c>
      <c r="V45" s="27">
        <f t="shared" si="11"/>
        <v>0.5846225973</v>
      </c>
      <c r="W45" s="27">
        <f t="shared" si="12"/>
        <v>0.5602763754</v>
      </c>
      <c r="X45" s="27">
        <f t="shared" si="13"/>
        <v>-0.8067727212</v>
      </c>
      <c r="Y45" s="27">
        <f t="shared" si="14"/>
        <v>-0.09732862807</v>
      </c>
      <c r="Z45" s="27">
        <f t="shared" si="15"/>
        <v>1.382157527</v>
      </c>
      <c r="AA45" s="27">
        <f t="shared" si="16"/>
        <v>-0.4875584022</v>
      </c>
      <c r="AB45" s="27"/>
    </row>
    <row r="46">
      <c r="A46" s="29">
        <v>1411.0</v>
      </c>
      <c r="B46" s="30">
        <v>2771.0</v>
      </c>
      <c r="C46" s="5">
        <v>14.0</v>
      </c>
      <c r="D46" s="6">
        <v>69.0</v>
      </c>
      <c r="E46" s="7">
        <v>31.0</v>
      </c>
      <c r="F46" s="8">
        <v>68.0</v>
      </c>
      <c r="G46" s="9">
        <v>274.0</v>
      </c>
      <c r="H46" s="10">
        <v>98.0</v>
      </c>
      <c r="I46" s="11">
        <v>40.0</v>
      </c>
      <c r="J46" s="12">
        <v>26.0</v>
      </c>
      <c r="K46" s="61">
        <v>92.0</v>
      </c>
      <c r="L46" s="62">
        <f t="shared" si="1"/>
        <v>275</v>
      </c>
      <c r="M46" s="63">
        <f t="shared" si="2"/>
        <v>274</v>
      </c>
      <c r="N46" s="63">
        <f t="shared" si="3"/>
        <v>69</v>
      </c>
      <c r="O46" s="63">
        <f t="shared" si="4"/>
        <v>166</v>
      </c>
      <c r="P46" s="63">
        <f t="shared" si="5"/>
        <v>177</v>
      </c>
      <c r="Q46" s="64">
        <f t="shared" si="6"/>
        <v>0.7988338192</v>
      </c>
      <c r="R46" s="64">
        <f t="shared" si="7"/>
        <v>0.4839650146</v>
      </c>
      <c r="S46" s="65">
        <f t="shared" si="8"/>
        <v>0.6413994169</v>
      </c>
      <c r="T46" s="65">
        <f t="shared" si="9"/>
        <v>0.5</v>
      </c>
      <c r="U46" s="66">
        <f t="shared" si="10"/>
        <v>0.6075388027</v>
      </c>
      <c r="V46" s="27">
        <f t="shared" si="11"/>
        <v>0.6115867677</v>
      </c>
      <c r="W46" s="27">
        <f t="shared" si="12"/>
        <v>0.5812119695</v>
      </c>
      <c r="X46" s="27">
        <f t="shared" si="13"/>
        <v>-0.8287946466</v>
      </c>
      <c r="Y46" s="27">
        <f t="shared" si="14"/>
        <v>-0.1047381938</v>
      </c>
      <c r="Z46" s="27">
        <f t="shared" si="15"/>
        <v>1.458642982</v>
      </c>
      <c r="AA46" s="27">
        <f t="shared" si="16"/>
        <v>-0.5285837902</v>
      </c>
      <c r="AB46" s="27"/>
    </row>
    <row r="47">
      <c r="A47" s="29">
        <v>1510.0</v>
      </c>
      <c r="B47" s="30">
        <v>800.0</v>
      </c>
      <c r="C47" s="5">
        <v>13.0</v>
      </c>
      <c r="D47" s="6">
        <v>29.0</v>
      </c>
      <c r="E47" s="7">
        <v>13.0</v>
      </c>
      <c r="F47" s="8">
        <v>31.0</v>
      </c>
      <c r="G47" s="9">
        <v>96.0</v>
      </c>
      <c r="H47" s="10">
        <v>21.0</v>
      </c>
      <c r="I47" s="11">
        <v>6.0</v>
      </c>
      <c r="J47" s="12">
        <v>7.0</v>
      </c>
      <c r="K47" s="61">
        <v>47.0</v>
      </c>
      <c r="L47" s="62">
        <f t="shared" si="1"/>
        <v>96</v>
      </c>
      <c r="M47" s="63">
        <f t="shared" si="2"/>
        <v>96</v>
      </c>
      <c r="N47" s="63">
        <f t="shared" si="3"/>
        <v>29</v>
      </c>
      <c r="O47" s="63">
        <f t="shared" si="4"/>
        <v>52</v>
      </c>
      <c r="P47" s="63">
        <f t="shared" si="5"/>
        <v>79</v>
      </c>
      <c r="Q47" s="64">
        <f t="shared" si="6"/>
        <v>0.768</v>
      </c>
      <c r="R47" s="64">
        <f t="shared" si="7"/>
        <v>0.3969465649</v>
      </c>
      <c r="S47" s="65">
        <f t="shared" si="8"/>
        <v>0.578125</v>
      </c>
      <c r="T47" s="65">
        <f t="shared" si="9"/>
        <v>0.48828125</v>
      </c>
      <c r="U47" s="66">
        <f t="shared" si="10"/>
        <v>0.5485714286</v>
      </c>
      <c r="V47" s="27">
        <f t="shared" si="11"/>
        <v>0.5524915612</v>
      </c>
      <c r="W47" s="27">
        <f t="shared" si="12"/>
        <v>0.567589814</v>
      </c>
      <c r="X47" s="27">
        <f t="shared" si="13"/>
        <v>-0.7470335838</v>
      </c>
      <c r="Y47" s="27">
        <f t="shared" si="14"/>
        <v>-0.09988612533</v>
      </c>
      <c r="Z47" s="27">
        <f t="shared" si="15"/>
        <v>1.185046482</v>
      </c>
      <c r="AA47" s="27">
        <f t="shared" si="16"/>
        <v>-0.3870734725</v>
      </c>
      <c r="AB47" s="27"/>
    </row>
    <row r="48">
      <c r="A48" s="29">
        <v>1514.0</v>
      </c>
      <c r="B48" s="30">
        <v>1905.0</v>
      </c>
      <c r="C48" s="5">
        <v>8.0</v>
      </c>
      <c r="D48" s="6">
        <v>33.0</v>
      </c>
      <c r="E48" s="7">
        <v>18.0</v>
      </c>
      <c r="F48" s="8">
        <v>82.0</v>
      </c>
      <c r="G48" s="9">
        <v>172.0</v>
      </c>
      <c r="H48" s="10">
        <v>54.0</v>
      </c>
      <c r="I48" s="11">
        <v>29.0</v>
      </c>
      <c r="J48" s="12">
        <v>24.0</v>
      </c>
      <c r="K48" s="61">
        <v>77.0</v>
      </c>
      <c r="L48" s="62">
        <f t="shared" si="1"/>
        <v>172</v>
      </c>
      <c r="M48" s="63">
        <f t="shared" si="2"/>
        <v>172</v>
      </c>
      <c r="N48" s="63">
        <f t="shared" si="3"/>
        <v>33</v>
      </c>
      <c r="O48" s="63">
        <f t="shared" si="4"/>
        <v>136</v>
      </c>
      <c r="P48" s="63">
        <f t="shared" si="5"/>
        <v>132</v>
      </c>
      <c r="Q48" s="64">
        <f t="shared" si="6"/>
        <v>0.8390243902</v>
      </c>
      <c r="R48" s="64">
        <f t="shared" si="7"/>
        <v>0.5074626866</v>
      </c>
      <c r="S48" s="65">
        <f t="shared" si="8"/>
        <v>0.6511627907</v>
      </c>
      <c r="T48" s="65">
        <f t="shared" si="9"/>
        <v>0.4334038055</v>
      </c>
      <c r="U48" s="66">
        <f t="shared" si="10"/>
        <v>0.5657894737</v>
      </c>
      <c r="V48" s="27">
        <f t="shared" si="11"/>
        <v>0.5678377242</v>
      </c>
      <c r="W48" s="27">
        <f t="shared" si="12"/>
        <v>0.5037989588</v>
      </c>
      <c r="X48" s="27">
        <f t="shared" si="13"/>
        <v>-0.8414105482</v>
      </c>
      <c r="Y48" s="27">
        <f t="shared" si="14"/>
        <v>-0.07869561107</v>
      </c>
      <c r="Z48" s="27">
        <f t="shared" si="15"/>
        <v>1.503387853</v>
      </c>
      <c r="AA48" s="27">
        <f t="shared" si="16"/>
        <v>-0.5530913745</v>
      </c>
      <c r="AB48" s="27"/>
    </row>
    <row r="49">
      <c r="A49" s="29">
        <v>1517.0</v>
      </c>
      <c r="B49" s="30">
        <v>2627.0</v>
      </c>
      <c r="C49" s="5">
        <v>51.0</v>
      </c>
      <c r="D49" s="6">
        <v>67.0</v>
      </c>
      <c r="E49" s="7">
        <v>36.0</v>
      </c>
      <c r="F49" s="8">
        <v>159.0</v>
      </c>
      <c r="G49" s="9">
        <v>353.0</v>
      </c>
      <c r="H49" s="10">
        <v>103.0</v>
      </c>
      <c r="I49" s="11">
        <v>30.0</v>
      </c>
      <c r="J49" s="12">
        <v>28.0</v>
      </c>
      <c r="K49" s="61">
        <v>113.0</v>
      </c>
      <c r="L49" s="62">
        <f t="shared" si="1"/>
        <v>353</v>
      </c>
      <c r="M49" s="63">
        <f t="shared" si="2"/>
        <v>353</v>
      </c>
      <c r="N49" s="63">
        <f t="shared" si="3"/>
        <v>67</v>
      </c>
      <c r="O49" s="63">
        <f t="shared" si="4"/>
        <v>262</v>
      </c>
      <c r="P49" s="63">
        <f t="shared" si="5"/>
        <v>230</v>
      </c>
      <c r="Q49" s="64">
        <f t="shared" si="6"/>
        <v>0.8404761905</v>
      </c>
      <c r="R49" s="64">
        <f t="shared" si="7"/>
        <v>0.5325203252</v>
      </c>
      <c r="S49" s="65">
        <f t="shared" si="8"/>
        <v>0.6743421053</v>
      </c>
      <c r="T49" s="65">
        <f t="shared" si="9"/>
        <v>0.4605263158</v>
      </c>
      <c r="U49" s="66">
        <f t="shared" si="10"/>
        <v>0.6054888508</v>
      </c>
      <c r="V49" s="27">
        <f t="shared" si="11"/>
        <v>0.6070005533</v>
      </c>
      <c r="W49" s="27">
        <f t="shared" si="12"/>
        <v>0.535326814</v>
      </c>
      <c r="X49" s="27">
        <f t="shared" si="13"/>
        <v>-0.871362075</v>
      </c>
      <c r="Y49" s="27">
        <f t="shared" si="14"/>
        <v>-0.08885338459</v>
      </c>
      <c r="Z49" s="27">
        <f t="shared" si="15"/>
        <v>1.612324451</v>
      </c>
      <c r="AA49" s="27">
        <f t="shared" si="16"/>
        <v>-0.614283699</v>
      </c>
      <c r="AB49" s="27"/>
    </row>
    <row r="50">
      <c r="A50" s="29">
        <v>1518.0</v>
      </c>
      <c r="B50" s="30">
        <v>2532.0</v>
      </c>
      <c r="C50" s="5">
        <v>44.0</v>
      </c>
      <c r="D50" s="6">
        <v>67.0</v>
      </c>
      <c r="E50" s="7">
        <v>25.0</v>
      </c>
      <c r="F50" s="8">
        <v>131.0</v>
      </c>
      <c r="G50" s="9">
        <v>313.0</v>
      </c>
      <c r="H50" s="10">
        <v>100.0</v>
      </c>
      <c r="I50" s="11">
        <v>47.0</v>
      </c>
      <c r="J50" s="12">
        <v>38.0</v>
      </c>
      <c r="K50" s="61">
        <v>122.0</v>
      </c>
      <c r="L50" s="62">
        <f t="shared" si="1"/>
        <v>314</v>
      </c>
      <c r="M50" s="63">
        <f t="shared" si="2"/>
        <v>313</v>
      </c>
      <c r="N50" s="63">
        <f t="shared" si="3"/>
        <v>67</v>
      </c>
      <c r="O50" s="63">
        <f t="shared" si="4"/>
        <v>231</v>
      </c>
      <c r="P50" s="63">
        <f t="shared" si="5"/>
        <v>238</v>
      </c>
      <c r="Q50" s="64">
        <f t="shared" si="6"/>
        <v>0.8236842105</v>
      </c>
      <c r="R50" s="64">
        <f t="shared" si="7"/>
        <v>0.4925373134</v>
      </c>
      <c r="S50" s="65">
        <f t="shared" si="8"/>
        <v>0.640753828</v>
      </c>
      <c r="T50" s="65">
        <f t="shared" si="9"/>
        <v>0.4475853946</v>
      </c>
      <c r="U50" s="66">
        <f t="shared" si="10"/>
        <v>0.5680580762</v>
      </c>
      <c r="V50" s="27">
        <f t="shared" si="11"/>
        <v>0.5709608829</v>
      </c>
      <c r="W50" s="27">
        <f t="shared" si="12"/>
        <v>0.5202839774</v>
      </c>
      <c r="X50" s="27">
        <f t="shared" si="13"/>
        <v>-0.8279604385</v>
      </c>
      <c r="Y50" s="27">
        <f t="shared" si="14"/>
        <v>-0.08392993449</v>
      </c>
      <c r="Z50" s="27">
        <f t="shared" si="15"/>
        <v>1.455708119</v>
      </c>
      <c r="AA50" s="27">
        <f t="shared" si="16"/>
        <v>-0.5269892871</v>
      </c>
      <c r="AB50" s="27"/>
    </row>
    <row r="51">
      <c r="A51" s="29">
        <v>1525.0</v>
      </c>
      <c r="B51" s="30">
        <v>1983.0</v>
      </c>
      <c r="C51" s="5">
        <v>17.0</v>
      </c>
      <c r="D51" s="6">
        <v>46.0</v>
      </c>
      <c r="E51" s="7">
        <v>11.0</v>
      </c>
      <c r="F51" s="8">
        <v>67.0</v>
      </c>
      <c r="G51" s="9">
        <v>229.0</v>
      </c>
      <c r="H51" s="10">
        <v>63.0</v>
      </c>
      <c r="I51" s="11">
        <v>21.0</v>
      </c>
      <c r="J51" s="12">
        <v>21.0</v>
      </c>
      <c r="K51" s="61">
        <v>84.0</v>
      </c>
      <c r="L51" s="62">
        <f t="shared" si="1"/>
        <v>231</v>
      </c>
      <c r="M51" s="63">
        <f t="shared" si="2"/>
        <v>229</v>
      </c>
      <c r="N51" s="63">
        <f t="shared" si="3"/>
        <v>46</v>
      </c>
      <c r="O51" s="63">
        <f t="shared" si="4"/>
        <v>130</v>
      </c>
      <c r="P51" s="63">
        <f t="shared" si="5"/>
        <v>133</v>
      </c>
      <c r="Q51" s="64">
        <f t="shared" si="6"/>
        <v>0.8327272727</v>
      </c>
      <c r="R51" s="64">
        <f t="shared" si="7"/>
        <v>0.4942965779</v>
      </c>
      <c r="S51" s="65">
        <f t="shared" si="8"/>
        <v>0.6672862454</v>
      </c>
      <c r="T51" s="65">
        <f t="shared" si="9"/>
        <v>0.5111524164</v>
      </c>
      <c r="U51" s="66">
        <f t="shared" si="10"/>
        <v>0.6325966851</v>
      </c>
      <c r="V51" s="27">
        <f t="shared" si="11"/>
        <v>0.6398749027</v>
      </c>
      <c r="W51" s="27">
        <f t="shared" si="12"/>
        <v>0.5941758053</v>
      </c>
      <c r="X51" s="27">
        <f t="shared" si="13"/>
        <v>-0.8622447313</v>
      </c>
      <c r="Y51" s="27">
        <f t="shared" si="14"/>
        <v>-0.1094626374</v>
      </c>
      <c r="Z51" s="27">
        <f t="shared" si="15"/>
        <v>1.578760424</v>
      </c>
      <c r="AA51" s="27">
        <f t="shared" si="16"/>
        <v>-0.5952024047</v>
      </c>
      <c r="AB51" s="27"/>
    </row>
    <row r="52">
      <c r="A52" s="29">
        <v>1550.0</v>
      </c>
      <c r="B52" s="30">
        <v>961.0</v>
      </c>
      <c r="C52" s="5">
        <v>13.0</v>
      </c>
      <c r="D52" s="6">
        <v>10.0</v>
      </c>
      <c r="E52" s="7">
        <v>12.0</v>
      </c>
      <c r="F52" s="8">
        <v>36.0</v>
      </c>
      <c r="G52" s="9">
        <v>114.0</v>
      </c>
      <c r="H52" s="10">
        <v>54.0</v>
      </c>
      <c r="I52" s="11">
        <v>22.0</v>
      </c>
      <c r="J52" s="12">
        <v>11.0</v>
      </c>
      <c r="K52" s="61">
        <v>39.0</v>
      </c>
      <c r="L52" s="62">
        <f t="shared" si="1"/>
        <v>114</v>
      </c>
      <c r="M52" s="63">
        <f t="shared" si="2"/>
        <v>114</v>
      </c>
      <c r="N52" s="63">
        <f t="shared" si="3"/>
        <v>10</v>
      </c>
      <c r="O52" s="63">
        <f t="shared" si="4"/>
        <v>90</v>
      </c>
      <c r="P52" s="63">
        <f t="shared" si="5"/>
        <v>86</v>
      </c>
      <c r="Q52" s="64">
        <f t="shared" si="6"/>
        <v>0.9193548387</v>
      </c>
      <c r="R52" s="64">
        <f t="shared" si="7"/>
        <v>0.5113636364</v>
      </c>
      <c r="S52" s="65">
        <f t="shared" si="8"/>
        <v>0.68</v>
      </c>
      <c r="T52" s="65">
        <f t="shared" si="9"/>
        <v>0.4133333333</v>
      </c>
      <c r="U52" s="66">
        <f t="shared" si="10"/>
        <v>0.57</v>
      </c>
      <c r="V52" s="27">
        <f t="shared" si="11"/>
        <v>0.5736860205</v>
      </c>
      <c r="W52" s="27">
        <f t="shared" si="12"/>
        <v>0.4804685615</v>
      </c>
      <c r="X52" s="27">
        <f t="shared" si="13"/>
        <v>-0.8786730153</v>
      </c>
      <c r="Y52" s="27">
        <f t="shared" si="14"/>
        <v>-0.07157575409</v>
      </c>
      <c r="Z52" s="27">
        <f t="shared" si="15"/>
        <v>1.639493544</v>
      </c>
      <c r="AA52" s="27">
        <f t="shared" si="16"/>
        <v>-0.6298757617</v>
      </c>
      <c r="AB52" s="27"/>
    </row>
    <row r="53">
      <c r="A53" s="29">
        <v>1602.0</v>
      </c>
      <c r="B53" s="30">
        <v>2360.0</v>
      </c>
      <c r="C53" s="5">
        <v>28.0</v>
      </c>
      <c r="D53" s="6">
        <v>37.0</v>
      </c>
      <c r="E53" s="7">
        <v>23.0</v>
      </c>
      <c r="F53" s="8">
        <v>61.0</v>
      </c>
      <c r="G53" s="9">
        <v>127.0</v>
      </c>
      <c r="H53" s="10">
        <v>43.0</v>
      </c>
      <c r="I53" s="11">
        <v>28.0</v>
      </c>
      <c r="J53" s="12">
        <v>11.0</v>
      </c>
      <c r="K53" s="61">
        <v>59.0</v>
      </c>
      <c r="L53" s="62">
        <f t="shared" si="1"/>
        <v>127</v>
      </c>
      <c r="M53" s="63">
        <f t="shared" si="2"/>
        <v>127</v>
      </c>
      <c r="N53" s="63">
        <f t="shared" si="3"/>
        <v>37</v>
      </c>
      <c r="O53" s="63">
        <f t="shared" si="4"/>
        <v>104</v>
      </c>
      <c r="P53" s="63">
        <f t="shared" si="5"/>
        <v>138</v>
      </c>
      <c r="Q53" s="64">
        <f t="shared" si="6"/>
        <v>0.7743902439</v>
      </c>
      <c r="R53" s="64">
        <f t="shared" si="7"/>
        <v>0.4297520661</v>
      </c>
      <c r="S53" s="65">
        <f t="shared" si="8"/>
        <v>0.5689655172</v>
      </c>
      <c r="T53" s="65">
        <f t="shared" si="9"/>
        <v>0.4039408867</v>
      </c>
      <c r="U53" s="66">
        <f t="shared" si="10"/>
        <v>0.479245283</v>
      </c>
      <c r="V53" s="27">
        <f t="shared" si="11"/>
        <v>0.4786690492</v>
      </c>
      <c r="W53" s="27">
        <f t="shared" si="12"/>
        <v>0.4695505566</v>
      </c>
      <c r="X53" s="27">
        <f t="shared" si="13"/>
        <v>-0.7351980098</v>
      </c>
      <c r="Y53" s="27">
        <f t="shared" si="14"/>
        <v>-0.06835978692</v>
      </c>
      <c r="Z53" s="27">
        <f t="shared" si="15"/>
        <v>1.147793545</v>
      </c>
      <c r="AA53" s="27">
        <f t="shared" si="16"/>
        <v>-0.3689657021</v>
      </c>
      <c r="AB53" s="27"/>
    </row>
    <row r="54">
      <c r="A54" s="29">
        <v>1605.0</v>
      </c>
      <c r="B54" s="30">
        <v>3022.0</v>
      </c>
      <c r="C54" s="5">
        <v>23.0</v>
      </c>
      <c r="D54" s="6">
        <v>44.0</v>
      </c>
      <c r="E54" s="7">
        <v>21.0</v>
      </c>
      <c r="F54" s="8">
        <v>47.0</v>
      </c>
      <c r="G54" s="9">
        <v>138.0</v>
      </c>
      <c r="H54" s="10">
        <v>37.0</v>
      </c>
      <c r="I54" s="11">
        <v>23.0</v>
      </c>
      <c r="J54" s="12">
        <v>13.0</v>
      </c>
      <c r="K54" s="61">
        <v>77.0</v>
      </c>
      <c r="L54" s="62">
        <f t="shared" si="1"/>
        <v>138</v>
      </c>
      <c r="M54" s="63">
        <f t="shared" si="2"/>
        <v>138</v>
      </c>
      <c r="N54" s="63">
        <f t="shared" si="3"/>
        <v>44</v>
      </c>
      <c r="O54" s="63">
        <f t="shared" si="4"/>
        <v>84</v>
      </c>
      <c r="P54" s="63">
        <f t="shared" si="5"/>
        <v>144</v>
      </c>
      <c r="Q54" s="64">
        <f t="shared" si="6"/>
        <v>0.7582417582</v>
      </c>
      <c r="R54" s="64">
        <f t="shared" si="7"/>
        <v>0.3684210526</v>
      </c>
      <c r="S54" s="65">
        <f t="shared" si="8"/>
        <v>0.5414634146</v>
      </c>
      <c r="T54" s="65">
        <f t="shared" si="9"/>
        <v>0.443902439</v>
      </c>
      <c r="U54" s="66">
        <f t="shared" si="10"/>
        <v>0.4893617021</v>
      </c>
      <c r="V54" s="27">
        <f t="shared" si="11"/>
        <v>0.4891434875</v>
      </c>
      <c r="W54" s="27">
        <f t="shared" si="12"/>
        <v>0.5160028217</v>
      </c>
      <c r="X54" s="27">
        <f t="shared" si="13"/>
        <v>-0.6996607224</v>
      </c>
      <c r="Y54" s="27">
        <f t="shared" si="14"/>
        <v>-0.08255438262</v>
      </c>
      <c r="Z54" s="27">
        <f t="shared" si="15"/>
        <v>1.039513469</v>
      </c>
      <c r="AA54" s="27">
        <f t="shared" si="16"/>
        <v>-0.3180061446</v>
      </c>
      <c r="AB54" s="27"/>
    </row>
    <row r="55">
      <c r="A55" s="29">
        <v>1606.0</v>
      </c>
      <c r="B55" s="30">
        <v>2356.0</v>
      </c>
      <c r="C55" s="5">
        <v>25.0</v>
      </c>
      <c r="D55" s="6">
        <v>63.0</v>
      </c>
      <c r="E55" s="7">
        <v>46.0</v>
      </c>
      <c r="F55" s="8">
        <v>107.0</v>
      </c>
      <c r="G55" s="9">
        <v>218.0</v>
      </c>
      <c r="H55" s="10">
        <v>88.0</v>
      </c>
      <c r="I55" s="11">
        <v>20.0</v>
      </c>
      <c r="J55" s="12">
        <v>21.0</v>
      </c>
      <c r="K55" s="61">
        <v>74.0</v>
      </c>
      <c r="L55" s="62">
        <f t="shared" si="1"/>
        <v>217</v>
      </c>
      <c r="M55" s="63">
        <f t="shared" si="2"/>
        <v>218</v>
      </c>
      <c r="N55" s="63">
        <f t="shared" si="3"/>
        <v>63</v>
      </c>
      <c r="O55" s="63">
        <f t="shared" si="4"/>
        <v>195</v>
      </c>
      <c r="P55" s="63">
        <f t="shared" si="5"/>
        <v>165</v>
      </c>
      <c r="Q55" s="64">
        <f t="shared" si="6"/>
        <v>0.7758007117</v>
      </c>
      <c r="R55" s="64">
        <f t="shared" si="7"/>
        <v>0.5416666667</v>
      </c>
      <c r="S55" s="65">
        <f t="shared" si="8"/>
        <v>0.6443057722</v>
      </c>
      <c r="T55" s="65">
        <f t="shared" si="9"/>
        <v>0.4383775351</v>
      </c>
      <c r="U55" s="66">
        <f t="shared" si="10"/>
        <v>0.5691906005</v>
      </c>
      <c r="V55" s="27">
        <f t="shared" si="11"/>
        <v>0.5664567333</v>
      </c>
      <c r="W55" s="27">
        <f t="shared" si="12"/>
        <v>0.5095805411</v>
      </c>
      <c r="X55" s="27">
        <f t="shared" si="13"/>
        <v>-0.8325501407</v>
      </c>
      <c r="Y55" s="27">
        <f t="shared" si="14"/>
        <v>-0.08051219226</v>
      </c>
      <c r="Z55" s="27">
        <f t="shared" si="15"/>
        <v>1.471891948</v>
      </c>
      <c r="AA55" s="27">
        <f t="shared" si="16"/>
        <v>-0.5358018698</v>
      </c>
      <c r="AB55" s="27"/>
    </row>
    <row r="56">
      <c r="A56" s="29">
        <v>1609.0</v>
      </c>
      <c r="B56" s="30">
        <v>2098.0</v>
      </c>
      <c r="C56" s="5">
        <v>14.0</v>
      </c>
      <c r="D56" s="6">
        <v>31.0</v>
      </c>
      <c r="E56" s="7">
        <v>26.0</v>
      </c>
      <c r="F56" s="8">
        <v>62.0</v>
      </c>
      <c r="G56" s="9">
        <v>79.0</v>
      </c>
      <c r="H56" s="10">
        <v>35.0</v>
      </c>
      <c r="I56" s="11">
        <v>15.0</v>
      </c>
      <c r="J56" s="12">
        <v>18.0</v>
      </c>
      <c r="K56" s="61">
        <v>47.0</v>
      </c>
      <c r="L56" s="62">
        <f t="shared" si="1"/>
        <v>79</v>
      </c>
      <c r="M56" s="63">
        <f t="shared" si="2"/>
        <v>79</v>
      </c>
      <c r="N56" s="63">
        <f t="shared" si="3"/>
        <v>31</v>
      </c>
      <c r="O56" s="63">
        <f t="shared" si="4"/>
        <v>97</v>
      </c>
      <c r="P56" s="63">
        <f t="shared" si="5"/>
        <v>102</v>
      </c>
      <c r="Q56" s="64">
        <f t="shared" si="6"/>
        <v>0.7181818182</v>
      </c>
      <c r="R56" s="64">
        <f t="shared" si="7"/>
        <v>0.4874371859</v>
      </c>
      <c r="S56" s="65">
        <f t="shared" si="8"/>
        <v>0.569579288</v>
      </c>
      <c r="T56" s="65">
        <f t="shared" si="9"/>
        <v>0.355987055</v>
      </c>
      <c r="U56" s="66">
        <f t="shared" si="10"/>
        <v>0.4364640884</v>
      </c>
      <c r="V56" s="27">
        <f t="shared" si="11"/>
        <v>0.4386828677</v>
      </c>
      <c r="W56" s="27">
        <f t="shared" si="12"/>
        <v>0.4138078747</v>
      </c>
      <c r="X56" s="27">
        <f t="shared" si="13"/>
        <v>-0.7359911036</v>
      </c>
      <c r="Y56" s="27">
        <f t="shared" si="14"/>
        <v>-0.05309253755</v>
      </c>
      <c r="Z56" s="27">
        <f t="shared" si="15"/>
        <v>1.150271242</v>
      </c>
      <c r="AA56" s="27">
        <f t="shared" si="16"/>
        <v>-0.3701610544</v>
      </c>
      <c r="AB56" s="27"/>
    </row>
    <row r="57">
      <c r="A57" s="29">
        <v>1613.0</v>
      </c>
      <c r="B57" s="30">
        <v>2332.0</v>
      </c>
      <c r="C57" s="5">
        <v>14.0</v>
      </c>
      <c r="D57" s="6">
        <v>31.0</v>
      </c>
      <c r="E57" s="7">
        <v>14.0</v>
      </c>
      <c r="F57" s="8">
        <v>48.0</v>
      </c>
      <c r="G57" s="9">
        <v>113.0</v>
      </c>
      <c r="H57" s="10">
        <v>38.0</v>
      </c>
      <c r="I57" s="11">
        <v>23.0</v>
      </c>
      <c r="J57" s="12">
        <v>18.0</v>
      </c>
      <c r="K57" s="61">
        <v>57.0</v>
      </c>
      <c r="L57" s="62">
        <f t="shared" si="1"/>
        <v>113</v>
      </c>
      <c r="M57" s="63">
        <f t="shared" si="2"/>
        <v>113</v>
      </c>
      <c r="N57" s="63">
        <f t="shared" si="3"/>
        <v>31</v>
      </c>
      <c r="O57" s="63">
        <f t="shared" si="4"/>
        <v>86</v>
      </c>
      <c r="P57" s="63">
        <f t="shared" si="5"/>
        <v>108</v>
      </c>
      <c r="Q57" s="64">
        <f t="shared" si="6"/>
        <v>0.7847222222</v>
      </c>
      <c r="R57" s="64">
        <f t="shared" si="7"/>
        <v>0.4432989691</v>
      </c>
      <c r="S57" s="65">
        <f t="shared" si="8"/>
        <v>0.5887573964</v>
      </c>
      <c r="T57" s="65">
        <f t="shared" si="9"/>
        <v>0.426035503</v>
      </c>
      <c r="U57" s="66">
        <f t="shared" si="10"/>
        <v>0.5113122172</v>
      </c>
      <c r="V57" s="27">
        <f t="shared" si="11"/>
        <v>0.512478604</v>
      </c>
      <c r="W57" s="27">
        <f t="shared" si="12"/>
        <v>0.4952338675</v>
      </c>
      <c r="X57" s="27">
        <f t="shared" si="13"/>
        <v>-0.7607724071</v>
      </c>
      <c r="Y57" s="27">
        <f t="shared" si="14"/>
        <v>-0.07604254703</v>
      </c>
      <c r="Z57" s="27">
        <f t="shared" si="15"/>
        <v>1.229036095</v>
      </c>
      <c r="AA57" s="27">
        <f t="shared" si="16"/>
        <v>-0.4088248507</v>
      </c>
      <c r="AB57" s="27"/>
    </row>
    <row r="58">
      <c r="A58" s="29">
        <v>1614.0</v>
      </c>
      <c r="B58" s="30">
        <v>1812.0</v>
      </c>
      <c r="C58" s="5">
        <v>17.0</v>
      </c>
      <c r="D58" s="6">
        <v>27.0</v>
      </c>
      <c r="E58" s="7">
        <v>20.0</v>
      </c>
      <c r="F58" s="8">
        <v>44.0</v>
      </c>
      <c r="G58" s="9">
        <v>93.0</v>
      </c>
      <c r="H58" s="10">
        <v>33.0</v>
      </c>
      <c r="I58" s="11">
        <v>14.0</v>
      </c>
      <c r="J58" s="12">
        <v>17.0</v>
      </c>
      <c r="K58" s="61">
        <v>38.0</v>
      </c>
      <c r="L58" s="62">
        <f t="shared" si="1"/>
        <v>93</v>
      </c>
      <c r="M58" s="63">
        <f t="shared" si="2"/>
        <v>93</v>
      </c>
      <c r="N58" s="63">
        <f t="shared" si="3"/>
        <v>27</v>
      </c>
      <c r="O58" s="63">
        <f t="shared" si="4"/>
        <v>77</v>
      </c>
      <c r="P58" s="63">
        <f t="shared" si="5"/>
        <v>89</v>
      </c>
      <c r="Q58" s="64">
        <f t="shared" si="6"/>
        <v>0.775</v>
      </c>
      <c r="R58" s="64">
        <f t="shared" si="7"/>
        <v>0.4638554217</v>
      </c>
      <c r="S58" s="65">
        <f t="shared" si="8"/>
        <v>0.5944055944</v>
      </c>
      <c r="T58" s="65">
        <f t="shared" si="9"/>
        <v>0.4195804196</v>
      </c>
      <c r="U58" s="66">
        <f t="shared" si="10"/>
        <v>0.510989011</v>
      </c>
      <c r="V58" s="27">
        <f t="shared" si="11"/>
        <v>0.5117786229</v>
      </c>
      <c r="W58" s="27">
        <f t="shared" si="12"/>
        <v>0.4877303241</v>
      </c>
      <c r="X58" s="27">
        <f t="shared" si="13"/>
        <v>-0.7680708176</v>
      </c>
      <c r="Y58" s="27">
        <f t="shared" si="14"/>
        <v>-0.07375568439</v>
      </c>
      <c r="Z58" s="27">
        <f t="shared" si="15"/>
        <v>1.25273053</v>
      </c>
      <c r="AA58" s="27">
        <f t="shared" si="16"/>
        <v>-0.4207041762</v>
      </c>
      <c r="AB58" s="27"/>
    </row>
    <row r="59">
      <c r="A59" s="29">
        <v>1619.0</v>
      </c>
      <c r="B59" s="30">
        <v>2206.0</v>
      </c>
      <c r="C59" s="5">
        <v>9.0</v>
      </c>
      <c r="D59" s="6">
        <v>22.0</v>
      </c>
      <c r="E59" s="7">
        <v>21.0</v>
      </c>
      <c r="F59" s="8">
        <v>47.0</v>
      </c>
      <c r="G59" s="9">
        <v>92.0</v>
      </c>
      <c r="H59" s="10">
        <v>58.0</v>
      </c>
      <c r="I59" s="11">
        <v>12.0</v>
      </c>
      <c r="J59" s="12">
        <v>13.0</v>
      </c>
      <c r="K59" s="61">
        <v>48.0</v>
      </c>
      <c r="L59" s="62">
        <f t="shared" si="1"/>
        <v>92</v>
      </c>
      <c r="M59" s="63">
        <f t="shared" si="2"/>
        <v>92</v>
      </c>
      <c r="N59" s="63">
        <f t="shared" si="3"/>
        <v>22</v>
      </c>
      <c r="O59" s="63">
        <f t="shared" si="4"/>
        <v>105</v>
      </c>
      <c r="P59" s="63">
        <f t="shared" si="5"/>
        <v>90</v>
      </c>
      <c r="Q59" s="64">
        <f t="shared" si="6"/>
        <v>0.8070175439</v>
      </c>
      <c r="R59" s="64">
        <f t="shared" si="7"/>
        <v>0.5384615385</v>
      </c>
      <c r="S59" s="65">
        <f t="shared" si="8"/>
        <v>0.6375404531</v>
      </c>
      <c r="T59" s="65">
        <f t="shared" si="9"/>
        <v>0.3689320388</v>
      </c>
      <c r="U59" s="66">
        <f t="shared" si="10"/>
        <v>0.5054945055</v>
      </c>
      <c r="V59" s="27">
        <f t="shared" si="11"/>
        <v>0.5039151992</v>
      </c>
      <c r="W59" s="27">
        <f t="shared" si="12"/>
        <v>0.4288554338</v>
      </c>
      <c r="X59" s="27">
        <f t="shared" si="13"/>
        <v>-0.823808224</v>
      </c>
      <c r="Y59" s="27">
        <f t="shared" si="14"/>
        <v>-0.05702401801</v>
      </c>
      <c r="Z59" s="27">
        <f t="shared" si="15"/>
        <v>1.441144003</v>
      </c>
      <c r="AA59" s="27">
        <f t="shared" si="16"/>
        <v>-0.519100442</v>
      </c>
      <c r="AB59" s="27"/>
    </row>
    <row r="60">
      <c r="A60" s="29">
        <v>1621.0</v>
      </c>
      <c r="B60" s="30">
        <v>1230.0</v>
      </c>
      <c r="C60" s="5">
        <v>10.0</v>
      </c>
      <c r="D60" s="6">
        <v>32.0</v>
      </c>
      <c r="E60" s="7">
        <v>5.0</v>
      </c>
      <c r="F60" s="8">
        <v>28.0</v>
      </c>
      <c r="G60" s="9">
        <v>43.0</v>
      </c>
      <c r="H60" s="10">
        <v>22.0</v>
      </c>
      <c r="I60" s="11">
        <v>5.0</v>
      </c>
      <c r="J60" s="12">
        <v>8.0</v>
      </c>
      <c r="K60" s="61">
        <v>21.0</v>
      </c>
      <c r="L60" s="62">
        <f t="shared" si="1"/>
        <v>43</v>
      </c>
      <c r="M60" s="63">
        <f t="shared" si="2"/>
        <v>43</v>
      </c>
      <c r="N60" s="63">
        <f t="shared" si="3"/>
        <v>32</v>
      </c>
      <c r="O60" s="63">
        <f t="shared" si="4"/>
        <v>50</v>
      </c>
      <c r="P60" s="63">
        <f t="shared" si="5"/>
        <v>41</v>
      </c>
      <c r="Q60" s="64">
        <f t="shared" si="6"/>
        <v>0.5733333333</v>
      </c>
      <c r="R60" s="64">
        <f t="shared" si="7"/>
        <v>0.5494505495</v>
      </c>
      <c r="S60" s="65">
        <f t="shared" si="8"/>
        <v>0.5602409639</v>
      </c>
      <c r="T60" s="65">
        <f t="shared" si="9"/>
        <v>0.4518072289</v>
      </c>
      <c r="U60" s="66">
        <f t="shared" si="10"/>
        <v>0.5119047619</v>
      </c>
      <c r="V60" s="27">
        <f t="shared" si="11"/>
        <v>0.5102061555</v>
      </c>
      <c r="W60" s="27">
        <f t="shared" si="12"/>
        <v>0.5251915387</v>
      </c>
      <c r="X60" s="27">
        <f t="shared" si="13"/>
        <v>-0.7239244368</v>
      </c>
      <c r="Y60" s="27">
        <f t="shared" si="14"/>
        <v>-0.08552073448</v>
      </c>
      <c r="Z60" s="27">
        <f t="shared" si="15"/>
        <v>1.112862751</v>
      </c>
      <c r="AA60" s="27">
        <f t="shared" si="16"/>
        <v>-0.3522514098</v>
      </c>
      <c r="AB60" s="27"/>
    </row>
    <row r="61">
      <c r="A61" s="29">
        <v>1625.0</v>
      </c>
      <c r="B61" s="30">
        <v>2643.0</v>
      </c>
      <c r="C61" s="5">
        <v>21.0</v>
      </c>
      <c r="D61" s="6">
        <v>36.0</v>
      </c>
      <c r="E61" s="7">
        <v>22.0</v>
      </c>
      <c r="F61" s="8">
        <v>42.0</v>
      </c>
      <c r="G61" s="9">
        <v>145.0</v>
      </c>
      <c r="H61" s="10">
        <v>40.0</v>
      </c>
      <c r="I61" s="11">
        <v>23.0</v>
      </c>
      <c r="J61" s="12">
        <v>22.0</v>
      </c>
      <c r="K61" s="61">
        <v>75.0</v>
      </c>
      <c r="L61" s="62">
        <f t="shared" si="1"/>
        <v>145</v>
      </c>
      <c r="M61" s="63">
        <f t="shared" si="2"/>
        <v>145</v>
      </c>
      <c r="N61" s="63">
        <f t="shared" si="3"/>
        <v>36</v>
      </c>
      <c r="O61" s="63">
        <f t="shared" si="4"/>
        <v>82</v>
      </c>
      <c r="P61" s="63">
        <f t="shared" si="5"/>
        <v>141</v>
      </c>
      <c r="Q61" s="64">
        <f t="shared" si="6"/>
        <v>0.8011049724</v>
      </c>
      <c r="R61" s="64">
        <f t="shared" si="7"/>
        <v>0.3677130045</v>
      </c>
      <c r="S61" s="65">
        <f t="shared" si="8"/>
        <v>0.5618811881</v>
      </c>
      <c r="T61" s="65">
        <f t="shared" si="9"/>
        <v>0.448019802</v>
      </c>
      <c r="U61" s="66">
        <f t="shared" si="10"/>
        <v>0.506993007</v>
      </c>
      <c r="V61" s="27">
        <f t="shared" si="11"/>
        <v>0.5085348041</v>
      </c>
      <c r="W61" s="27">
        <f t="shared" si="12"/>
        <v>0.520788943</v>
      </c>
      <c r="X61" s="27">
        <f t="shared" si="13"/>
        <v>-0.7260438791</v>
      </c>
      <c r="Y61" s="27">
        <f t="shared" si="14"/>
        <v>-0.08409293122</v>
      </c>
      <c r="Z61" s="27">
        <f t="shared" si="15"/>
        <v>1.119388574</v>
      </c>
      <c r="AA61" s="27">
        <f t="shared" si="16"/>
        <v>-0.3553543488</v>
      </c>
      <c r="AB61" s="27"/>
    </row>
    <row r="62">
      <c r="A62" s="29">
        <v>1631.0</v>
      </c>
      <c r="B62" s="30">
        <v>2267.0</v>
      </c>
      <c r="C62" s="5">
        <v>18.0</v>
      </c>
      <c r="D62" s="6">
        <v>31.0</v>
      </c>
      <c r="E62" s="7">
        <v>34.0</v>
      </c>
      <c r="F62" s="8">
        <v>46.0</v>
      </c>
      <c r="G62" s="9">
        <v>138.0</v>
      </c>
      <c r="H62" s="10">
        <v>50.0</v>
      </c>
      <c r="I62" s="11">
        <v>23.0</v>
      </c>
      <c r="J62" s="12">
        <v>25.0</v>
      </c>
      <c r="K62" s="61">
        <v>65.0</v>
      </c>
      <c r="L62" s="62">
        <f t="shared" si="1"/>
        <v>138</v>
      </c>
      <c r="M62" s="63">
        <f t="shared" si="2"/>
        <v>138</v>
      </c>
      <c r="N62" s="63">
        <f t="shared" si="3"/>
        <v>31</v>
      </c>
      <c r="O62" s="63">
        <f t="shared" si="4"/>
        <v>96</v>
      </c>
      <c r="P62" s="63">
        <f t="shared" si="5"/>
        <v>140</v>
      </c>
      <c r="Q62" s="64">
        <f t="shared" si="6"/>
        <v>0.8165680473</v>
      </c>
      <c r="R62" s="64">
        <f t="shared" si="7"/>
        <v>0.406779661</v>
      </c>
      <c r="S62" s="65">
        <f t="shared" si="8"/>
        <v>0.5777777778</v>
      </c>
      <c r="T62" s="65">
        <f t="shared" si="9"/>
        <v>0.4172839506</v>
      </c>
      <c r="U62" s="66">
        <f t="shared" si="10"/>
        <v>0.4964028777</v>
      </c>
      <c r="V62" s="27">
        <f t="shared" si="11"/>
        <v>0.496620827</v>
      </c>
      <c r="W62" s="27">
        <f t="shared" si="12"/>
        <v>0.4850608536</v>
      </c>
      <c r="X62" s="27">
        <f t="shared" si="13"/>
        <v>-0.746584915</v>
      </c>
      <c r="Y62" s="27">
        <f t="shared" si="14"/>
        <v>-0.0729505271</v>
      </c>
      <c r="Z62" s="27">
        <f t="shared" si="15"/>
        <v>1.183623431</v>
      </c>
      <c r="AA62" s="27">
        <f t="shared" si="16"/>
        <v>-0.3863764617</v>
      </c>
      <c r="AB62" s="27"/>
    </row>
    <row r="63">
      <c r="A63" s="29">
        <v>1632.0</v>
      </c>
      <c r="B63" s="30">
        <v>2438.0</v>
      </c>
      <c r="C63" s="5">
        <v>20.0</v>
      </c>
      <c r="D63" s="6">
        <v>27.0</v>
      </c>
      <c r="E63" s="7">
        <v>20.0</v>
      </c>
      <c r="F63" s="8">
        <v>42.0</v>
      </c>
      <c r="G63" s="9">
        <v>109.0</v>
      </c>
      <c r="H63" s="10">
        <v>54.0</v>
      </c>
      <c r="I63" s="11">
        <v>24.0</v>
      </c>
      <c r="J63" s="12">
        <v>19.0</v>
      </c>
      <c r="K63" s="61">
        <v>60.0</v>
      </c>
      <c r="L63" s="62">
        <f t="shared" si="1"/>
        <v>109</v>
      </c>
      <c r="M63" s="63">
        <f t="shared" si="2"/>
        <v>109</v>
      </c>
      <c r="N63" s="63">
        <f t="shared" si="3"/>
        <v>27</v>
      </c>
      <c r="O63" s="63">
        <f t="shared" si="4"/>
        <v>96</v>
      </c>
      <c r="P63" s="63">
        <f t="shared" si="5"/>
        <v>124</v>
      </c>
      <c r="Q63" s="64">
        <f t="shared" si="6"/>
        <v>0.8014705882</v>
      </c>
      <c r="R63" s="64">
        <f t="shared" si="7"/>
        <v>0.4363636364</v>
      </c>
      <c r="S63" s="65">
        <f t="shared" si="8"/>
        <v>0.5758426966</v>
      </c>
      <c r="T63" s="65">
        <f t="shared" si="9"/>
        <v>0.3820224719</v>
      </c>
      <c r="U63" s="66">
        <f t="shared" si="10"/>
        <v>0.4678111588</v>
      </c>
      <c r="V63" s="27">
        <f t="shared" si="11"/>
        <v>0.4658946435</v>
      </c>
      <c r="W63" s="27">
        <f t="shared" si="12"/>
        <v>0.4440720666</v>
      </c>
      <c r="X63" s="27">
        <f t="shared" si="13"/>
        <v>-0.7440844685</v>
      </c>
      <c r="Y63" s="27">
        <f t="shared" si="14"/>
        <v>-0.06114245776</v>
      </c>
      <c r="Z63" s="27">
        <f t="shared" si="15"/>
        <v>1.175708374</v>
      </c>
      <c r="AA63" s="27">
        <f t="shared" si="16"/>
        <v>-0.3825073174</v>
      </c>
      <c r="AB63" s="27"/>
    </row>
    <row r="64">
      <c r="A64" s="29">
        <v>1633.0</v>
      </c>
      <c r="B64" s="30">
        <v>1635.0</v>
      </c>
      <c r="C64" s="5">
        <v>11.0</v>
      </c>
      <c r="D64" s="6">
        <v>16.0</v>
      </c>
      <c r="E64" s="7">
        <v>10.0</v>
      </c>
      <c r="F64" s="8">
        <v>29.0</v>
      </c>
      <c r="G64" s="9">
        <v>70.0</v>
      </c>
      <c r="H64" s="10">
        <v>14.0</v>
      </c>
      <c r="I64" s="11">
        <v>6.0</v>
      </c>
      <c r="J64" s="12">
        <v>4.0</v>
      </c>
      <c r="K64" s="61">
        <v>25.0</v>
      </c>
      <c r="L64" s="62">
        <f t="shared" si="1"/>
        <v>70</v>
      </c>
      <c r="M64" s="63">
        <f t="shared" si="2"/>
        <v>70</v>
      </c>
      <c r="N64" s="63">
        <f t="shared" si="3"/>
        <v>16</v>
      </c>
      <c r="O64" s="63">
        <f t="shared" si="4"/>
        <v>43</v>
      </c>
      <c r="P64" s="63">
        <f t="shared" si="5"/>
        <v>52</v>
      </c>
      <c r="Q64" s="64">
        <f t="shared" si="6"/>
        <v>0.8139534884</v>
      </c>
      <c r="R64" s="64">
        <f t="shared" si="7"/>
        <v>0.4526315789</v>
      </c>
      <c r="S64" s="65">
        <f t="shared" si="8"/>
        <v>0.6243093923</v>
      </c>
      <c r="T64" s="65">
        <f t="shared" si="9"/>
        <v>0.4751381215</v>
      </c>
      <c r="U64" s="66">
        <f t="shared" si="10"/>
        <v>0.5737704918</v>
      </c>
      <c r="V64" s="27">
        <f t="shared" si="11"/>
        <v>0.5793680194</v>
      </c>
      <c r="W64" s="27">
        <f t="shared" si="12"/>
        <v>0.5523119268</v>
      </c>
      <c r="X64" s="27">
        <f t="shared" si="13"/>
        <v>-0.8067114944</v>
      </c>
      <c r="Y64" s="27">
        <f t="shared" si="14"/>
        <v>-0.09458120094</v>
      </c>
      <c r="Z64" s="27">
        <f t="shared" si="15"/>
        <v>1.381947748</v>
      </c>
      <c r="AA64" s="27">
        <f t="shared" si="16"/>
        <v>-0.4874474068</v>
      </c>
      <c r="AB64" s="27"/>
    </row>
    <row r="65">
      <c r="A65" s="29">
        <v>1645.0</v>
      </c>
      <c r="B65" s="30">
        <v>3215.0</v>
      </c>
      <c r="C65" s="5">
        <v>8.0</v>
      </c>
      <c r="D65" s="6">
        <v>55.0</v>
      </c>
      <c r="E65" s="7">
        <v>12.0</v>
      </c>
      <c r="F65" s="8">
        <v>28.0</v>
      </c>
      <c r="G65" s="9">
        <v>108.0</v>
      </c>
      <c r="H65" s="10">
        <v>27.0</v>
      </c>
      <c r="I65" s="11">
        <v>15.0</v>
      </c>
      <c r="J65" s="12">
        <v>5.0</v>
      </c>
      <c r="K65" s="61">
        <v>61.0</v>
      </c>
      <c r="L65" s="62">
        <f t="shared" si="1"/>
        <v>108</v>
      </c>
      <c r="M65" s="63">
        <f t="shared" si="2"/>
        <v>108</v>
      </c>
      <c r="N65" s="63">
        <f t="shared" si="3"/>
        <v>55</v>
      </c>
      <c r="O65" s="63">
        <f t="shared" si="4"/>
        <v>55</v>
      </c>
      <c r="P65" s="63">
        <f t="shared" si="5"/>
        <v>96</v>
      </c>
      <c r="Q65" s="64">
        <f t="shared" si="6"/>
        <v>0.6625766871</v>
      </c>
      <c r="R65" s="64">
        <f t="shared" si="7"/>
        <v>0.3642384106</v>
      </c>
      <c r="S65" s="65">
        <f t="shared" si="8"/>
        <v>0.5191082803</v>
      </c>
      <c r="T65" s="65">
        <f t="shared" si="9"/>
        <v>0.5191082803</v>
      </c>
      <c r="U65" s="66">
        <f t="shared" si="10"/>
        <v>0.5294117647</v>
      </c>
      <c r="V65" s="27">
        <f t="shared" si="11"/>
        <v>0.5288292964</v>
      </c>
      <c r="W65" s="27">
        <f t="shared" si="12"/>
        <v>0.6034238919</v>
      </c>
      <c r="X65" s="27">
        <f t="shared" si="13"/>
        <v>-0.6707741734</v>
      </c>
      <c r="Y65" s="27">
        <f t="shared" si="14"/>
        <v>-0.1128966315</v>
      </c>
      <c r="Z65" s="27">
        <f t="shared" si="15"/>
        <v>0.9554496331</v>
      </c>
      <c r="AA65" s="27">
        <f t="shared" si="16"/>
        <v>-0.2802218703</v>
      </c>
      <c r="AB65" s="27"/>
    </row>
    <row r="66">
      <c r="A66" s="29">
        <v>1651.0</v>
      </c>
      <c r="B66" s="30">
        <v>3026.0</v>
      </c>
      <c r="C66" s="5">
        <v>38.0</v>
      </c>
      <c r="D66" s="6">
        <v>37.0</v>
      </c>
      <c r="E66" s="7">
        <v>21.0</v>
      </c>
      <c r="F66" s="8">
        <v>82.0</v>
      </c>
      <c r="G66" s="9">
        <v>153.0</v>
      </c>
      <c r="H66" s="10">
        <v>57.0</v>
      </c>
      <c r="I66" s="11">
        <v>29.0</v>
      </c>
      <c r="J66" s="12">
        <v>21.0</v>
      </c>
      <c r="K66" s="61">
        <v>80.0</v>
      </c>
      <c r="L66" s="62">
        <f t="shared" si="1"/>
        <v>153</v>
      </c>
      <c r="M66" s="63">
        <f t="shared" si="2"/>
        <v>153</v>
      </c>
      <c r="N66" s="63">
        <f t="shared" si="3"/>
        <v>37</v>
      </c>
      <c r="O66" s="63">
        <f t="shared" si="4"/>
        <v>139</v>
      </c>
      <c r="P66" s="63">
        <f t="shared" si="5"/>
        <v>168</v>
      </c>
      <c r="Q66" s="64">
        <f t="shared" si="6"/>
        <v>0.8052631579</v>
      </c>
      <c r="R66" s="64">
        <f t="shared" si="7"/>
        <v>0.4527687296</v>
      </c>
      <c r="S66" s="65">
        <f t="shared" si="8"/>
        <v>0.5875251509</v>
      </c>
      <c r="T66" s="65">
        <f t="shared" si="9"/>
        <v>0.3822937626</v>
      </c>
      <c r="U66" s="66">
        <f t="shared" si="10"/>
        <v>0.476635514</v>
      </c>
      <c r="V66" s="27">
        <f t="shared" si="11"/>
        <v>0.4754599732</v>
      </c>
      <c r="W66" s="27">
        <f t="shared" si="12"/>
        <v>0.4443874213</v>
      </c>
      <c r="X66" s="27">
        <f t="shared" si="13"/>
        <v>-0.7591801411</v>
      </c>
      <c r="Y66" s="27">
        <f t="shared" si="14"/>
        <v>-0.06122932839</v>
      </c>
      <c r="Z66" s="27">
        <f t="shared" si="15"/>
        <v>1.223896832</v>
      </c>
      <c r="AA66" s="27">
        <f t="shared" si="16"/>
        <v>-0.4062632576</v>
      </c>
      <c r="AB66" s="27"/>
    </row>
    <row r="67">
      <c r="A67" s="29">
        <v>1653.0</v>
      </c>
      <c r="B67" s="30">
        <v>1776.0</v>
      </c>
      <c r="C67" s="5">
        <v>14.0</v>
      </c>
      <c r="D67" s="6">
        <v>35.0</v>
      </c>
      <c r="E67" s="7">
        <v>13.0</v>
      </c>
      <c r="F67" s="8">
        <v>28.0</v>
      </c>
      <c r="G67" s="9">
        <v>54.0</v>
      </c>
      <c r="H67" s="10">
        <v>24.0</v>
      </c>
      <c r="I67" s="11">
        <v>16.0</v>
      </c>
      <c r="J67" s="12">
        <v>8.0</v>
      </c>
      <c r="K67" s="61">
        <v>29.0</v>
      </c>
      <c r="L67" s="62">
        <f t="shared" si="1"/>
        <v>54</v>
      </c>
      <c r="M67" s="63">
        <f t="shared" si="2"/>
        <v>54</v>
      </c>
      <c r="N67" s="63">
        <f t="shared" si="3"/>
        <v>35</v>
      </c>
      <c r="O67" s="63">
        <f t="shared" si="4"/>
        <v>52</v>
      </c>
      <c r="P67" s="63">
        <f t="shared" si="5"/>
        <v>72</v>
      </c>
      <c r="Q67" s="64">
        <f t="shared" si="6"/>
        <v>0.606741573</v>
      </c>
      <c r="R67" s="64">
        <f t="shared" si="7"/>
        <v>0.4193548387</v>
      </c>
      <c r="S67" s="65">
        <f t="shared" si="8"/>
        <v>0.4976525822</v>
      </c>
      <c r="T67" s="65">
        <f t="shared" si="9"/>
        <v>0.4178403756</v>
      </c>
      <c r="U67" s="66">
        <f t="shared" si="10"/>
        <v>0.4285714286</v>
      </c>
      <c r="V67" s="27">
        <f t="shared" si="11"/>
        <v>0.4345699637</v>
      </c>
      <c r="W67" s="27">
        <f t="shared" si="12"/>
        <v>0.4857076553</v>
      </c>
      <c r="X67" s="27">
        <f t="shared" si="13"/>
        <v>-0.6430498455</v>
      </c>
      <c r="Y67" s="27">
        <f t="shared" si="14"/>
        <v>-0.07314520776</v>
      </c>
      <c r="Z67" s="27">
        <f t="shared" si="15"/>
        <v>0.8781008731</v>
      </c>
      <c r="AA67" s="27">
        <f t="shared" si="16"/>
        <v>-0.246891958</v>
      </c>
      <c r="AB67" s="27"/>
    </row>
    <row r="68">
      <c r="A68" s="29">
        <v>1660.0</v>
      </c>
      <c r="B68" s="30">
        <v>1953.0</v>
      </c>
      <c r="C68" s="5">
        <v>24.0</v>
      </c>
      <c r="D68" s="6">
        <v>36.0</v>
      </c>
      <c r="E68" s="7">
        <v>21.0</v>
      </c>
      <c r="F68" s="8">
        <v>74.0</v>
      </c>
      <c r="G68" s="9">
        <v>161.0</v>
      </c>
      <c r="H68" s="10">
        <v>31.0</v>
      </c>
      <c r="I68" s="11">
        <v>18.0</v>
      </c>
      <c r="J68" s="12">
        <v>22.0</v>
      </c>
      <c r="K68" s="61">
        <v>68.0</v>
      </c>
      <c r="L68" s="62">
        <f t="shared" si="1"/>
        <v>162</v>
      </c>
      <c r="M68" s="63">
        <f t="shared" si="2"/>
        <v>161</v>
      </c>
      <c r="N68" s="63">
        <f t="shared" si="3"/>
        <v>36</v>
      </c>
      <c r="O68" s="63">
        <f t="shared" si="4"/>
        <v>105</v>
      </c>
      <c r="P68" s="63">
        <f t="shared" si="5"/>
        <v>131</v>
      </c>
      <c r="Q68" s="64">
        <f t="shared" si="6"/>
        <v>0.8172588832</v>
      </c>
      <c r="R68" s="64">
        <f t="shared" si="7"/>
        <v>0.4449152542</v>
      </c>
      <c r="S68" s="65">
        <f t="shared" si="8"/>
        <v>0.6143187067</v>
      </c>
      <c r="T68" s="65">
        <f t="shared" si="9"/>
        <v>0.454965358</v>
      </c>
      <c r="U68" s="66">
        <f t="shared" si="10"/>
        <v>0.551369863</v>
      </c>
      <c r="V68" s="27">
        <f t="shared" si="11"/>
        <v>0.5558419911</v>
      </c>
      <c r="W68" s="27">
        <f t="shared" si="12"/>
        <v>0.5288626235</v>
      </c>
      <c r="X68" s="27">
        <f t="shared" si="13"/>
        <v>-0.7938018682</v>
      </c>
      <c r="Y68" s="27">
        <f t="shared" si="14"/>
        <v>-0.08672049158</v>
      </c>
      <c r="Z68" s="27">
        <f t="shared" si="15"/>
        <v>1.338071639</v>
      </c>
      <c r="AA68" s="27">
        <f t="shared" si="16"/>
        <v>-0.4644183587</v>
      </c>
      <c r="AB68" s="27"/>
    </row>
    <row r="69">
      <c r="A69" s="29">
        <v>1664.0</v>
      </c>
      <c r="B69" s="30">
        <v>1091.0</v>
      </c>
      <c r="C69" s="5">
        <v>11.0</v>
      </c>
      <c r="D69" s="6">
        <v>17.0</v>
      </c>
      <c r="E69" s="7">
        <v>15.0</v>
      </c>
      <c r="F69" s="8">
        <v>37.0</v>
      </c>
      <c r="G69" s="9">
        <v>91.0</v>
      </c>
      <c r="H69" s="10">
        <v>30.0</v>
      </c>
      <c r="I69" s="11">
        <v>11.0</v>
      </c>
      <c r="J69" s="12">
        <v>7.0</v>
      </c>
      <c r="K69" s="61">
        <v>36.0</v>
      </c>
      <c r="L69" s="62">
        <f t="shared" si="1"/>
        <v>91</v>
      </c>
      <c r="M69" s="63">
        <f t="shared" si="2"/>
        <v>91</v>
      </c>
      <c r="N69" s="63">
        <f t="shared" si="3"/>
        <v>17</v>
      </c>
      <c r="O69" s="63">
        <f t="shared" si="4"/>
        <v>67</v>
      </c>
      <c r="P69" s="63">
        <f t="shared" si="5"/>
        <v>73</v>
      </c>
      <c r="Q69" s="64">
        <f t="shared" si="6"/>
        <v>0.8425925926</v>
      </c>
      <c r="R69" s="64">
        <f t="shared" si="7"/>
        <v>0.4785714286</v>
      </c>
      <c r="S69" s="65">
        <f t="shared" si="8"/>
        <v>0.6370967742</v>
      </c>
      <c r="T69" s="65">
        <f t="shared" si="9"/>
        <v>0.435483871</v>
      </c>
      <c r="U69" s="66">
        <f t="shared" si="10"/>
        <v>0.5548780488</v>
      </c>
      <c r="V69" s="27">
        <f t="shared" si="11"/>
        <v>0.55849902</v>
      </c>
      <c r="W69" s="27">
        <f t="shared" si="12"/>
        <v>0.5062168767</v>
      </c>
      <c r="X69" s="27">
        <f t="shared" si="13"/>
        <v>-0.8232349171</v>
      </c>
      <c r="Y69" s="27">
        <f t="shared" si="14"/>
        <v>-0.07945280254</v>
      </c>
      <c r="Z69" s="27">
        <f t="shared" si="15"/>
        <v>1.439138851</v>
      </c>
      <c r="AA69" s="27">
        <f t="shared" si="16"/>
        <v>-0.5180174346</v>
      </c>
      <c r="AB69" s="27"/>
    </row>
    <row r="70">
      <c r="A70" s="29">
        <v>1668.0</v>
      </c>
      <c r="B70" s="30">
        <v>3632.0</v>
      </c>
      <c r="C70" s="5">
        <v>26.0</v>
      </c>
      <c r="D70" s="6">
        <v>64.0</v>
      </c>
      <c r="E70" s="7">
        <v>39.0</v>
      </c>
      <c r="F70" s="8">
        <v>126.0</v>
      </c>
      <c r="G70" s="9">
        <v>300.0</v>
      </c>
      <c r="H70" s="10">
        <v>106.0</v>
      </c>
      <c r="I70" s="11">
        <v>36.0</v>
      </c>
      <c r="J70" s="12">
        <v>27.0</v>
      </c>
      <c r="K70" s="61">
        <v>104.0</v>
      </c>
      <c r="L70" s="62">
        <f t="shared" si="1"/>
        <v>300</v>
      </c>
      <c r="M70" s="63">
        <f t="shared" si="2"/>
        <v>300</v>
      </c>
      <c r="N70" s="63">
        <f t="shared" si="3"/>
        <v>64</v>
      </c>
      <c r="O70" s="63">
        <f t="shared" si="4"/>
        <v>232</v>
      </c>
      <c r="P70" s="63">
        <f t="shared" si="5"/>
        <v>205</v>
      </c>
      <c r="Q70" s="64">
        <f t="shared" si="6"/>
        <v>0.8241758242</v>
      </c>
      <c r="R70" s="64">
        <f t="shared" si="7"/>
        <v>0.5308924485</v>
      </c>
      <c r="S70" s="65">
        <f t="shared" si="8"/>
        <v>0.6641697878</v>
      </c>
      <c r="T70" s="65">
        <f t="shared" si="9"/>
        <v>0.45443196</v>
      </c>
      <c r="U70" s="66">
        <f t="shared" si="10"/>
        <v>0.5940594059</v>
      </c>
      <c r="V70" s="27">
        <f t="shared" si="11"/>
        <v>0.5945022727</v>
      </c>
      <c r="W70" s="27">
        <f t="shared" si="12"/>
        <v>0.528242589</v>
      </c>
      <c r="X70" s="27">
        <f t="shared" si="13"/>
        <v>-0.8582177501</v>
      </c>
      <c r="Y70" s="27">
        <f t="shared" si="14"/>
        <v>-0.08651726989</v>
      </c>
      <c r="Z70" s="27">
        <f t="shared" si="15"/>
        <v>1.564048146</v>
      </c>
      <c r="AA70" s="27">
        <f t="shared" si="16"/>
        <v>-0.5869018886</v>
      </c>
      <c r="AB70" s="27"/>
    </row>
    <row r="71">
      <c r="A71" s="29">
        <v>1669.0</v>
      </c>
      <c r="B71" s="30">
        <v>3241.0</v>
      </c>
      <c r="C71" s="5">
        <v>17.0</v>
      </c>
      <c r="D71" s="6">
        <v>46.0</v>
      </c>
      <c r="E71" s="7">
        <v>28.0</v>
      </c>
      <c r="F71" s="8">
        <v>67.0</v>
      </c>
      <c r="G71" s="9">
        <v>137.0</v>
      </c>
      <c r="H71" s="10">
        <v>51.0</v>
      </c>
      <c r="I71" s="11">
        <v>20.0</v>
      </c>
      <c r="J71" s="12">
        <v>12.0</v>
      </c>
      <c r="K71" s="61">
        <v>94.0</v>
      </c>
      <c r="L71" s="62">
        <f t="shared" si="1"/>
        <v>137</v>
      </c>
      <c r="M71" s="63">
        <f t="shared" si="2"/>
        <v>137</v>
      </c>
      <c r="N71" s="63">
        <f t="shared" si="3"/>
        <v>46</v>
      </c>
      <c r="O71" s="63">
        <f t="shared" si="4"/>
        <v>118</v>
      </c>
      <c r="P71" s="63">
        <f t="shared" si="5"/>
        <v>159</v>
      </c>
      <c r="Q71" s="64">
        <f t="shared" si="6"/>
        <v>0.7486338798</v>
      </c>
      <c r="R71" s="64">
        <f t="shared" si="7"/>
        <v>0.4259927798</v>
      </c>
      <c r="S71" s="65">
        <f t="shared" si="8"/>
        <v>0.5543478261</v>
      </c>
      <c r="T71" s="65">
        <f t="shared" si="9"/>
        <v>0.397826087</v>
      </c>
      <c r="U71" s="66">
        <f t="shared" si="10"/>
        <v>0.4628378378</v>
      </c>
      <c r="V71" s="27">
        <f t="shared" si="11"/>
        <v>0.4619973078</v>
      </c>
      <c r="W71" s="27">
        <f t="shared" si="12"/>
        <v>0.462442567</v>
      </c>
      <c r="X71" s="27">
        <f t="shared" si="13"/>
        <v>-0.7163095234</v>
      </c>
      <c r="Y71" s="27">
        <f t="shared" si="14"/>
        <v>-0.06630581041</v>
      </c>
      <c r="Z71" s="27">
        <f t="shared" si="15"/>
        <v>1.089573627</v>
      </c>
      <c r="AA71" s="27">
        <f t="shared" si="16"/>
        <v>-0.3412519995</v>
      </c>
      <c r="AB71" s="27"/>
    </row>
    <row r="72">
      <c r="A72" s="29">
        <v>1672.0</v>
      </c>
      <c r="B72" s="30">
        <v>3345.0</v>
      </c>
      <c r="C72" s="5">
        <v>35.0</v>
      </c>
      <c r="D72" s="6">
        <v>77.0</v>
      </c>
      <c r="E72" s="7">
        <v>36.0</v>
      </c>
      <c r="F72" s="8">
        <v>97.0</v>
      </c>
      <c r="G72" s="9">
        <v>247.0</v>
      </c>
      <c r="H72" s="10">
        <v>74.0</v>
      </c>
      <c r="I72" s="11">
        <v>23.0</v>
      </c>
      <c r="J72" s="12">
        <v>28.0</v>
      </c>
      <c r="K72" s="61">
        <v>110.0</v>
      </c>
      <c r="L72" s="62">
        <f t="shared" si="1"/>
        <v>247</v>
      </c>
      <c r="M72" s="63">
        <f t="shared" si="2"/>
        <v>247</v>
      </c>
      <c r="N72" s="63">
        <f t="shared" si="3"/>
        <v>77</v>
      </c>
      <c r="O72" s="63">
        <f t="shared" si="4"/>
        <v>171</v>
      </c>
      <c r="P72" s="63">
        <f t="shared" si="5"/>
        <v>204</v>
      </c>
      <c r="Q72" s="64">
        <f t="shared" si="6"/>
        <v>0.762345679</v>
      </c>
      <c r="R72" s="64">
        <f t="shared" si="7"/>
        <v>0.456</v>
      </c>
      <c r="S72" s="65">
        <f t="shared" si="8"/>
        <v>0.5979971388</v>
      </c>
      <c r="T72" s="65">
        <f t="shared" si="9"/>
        <v>0.4635193133</v>
      </c>
      <c r="U72" s="66">
        <f t="shared" si="10"/>
        <v>0.5476718404</v>
      </c>
      <c r="V72" s="27">
        <f t="shared" si="11"/>
        <v>0.5494691703</v>
      </c>
      <c r="W72" s="27">
        <f t="shared" si="12"/>
        <v>0.538805946</v>
      </c>
      <c r="X72" s="27">
        <f t="shared" si="13"/>
        <v>-0.7727116898</v>
      </c>
      <c r="Y72" s="27">
        <f t="shared" si="14"/>
        <v>-0.09001206815</v>
      </c>
      <c r="Z72" s="27">
        <f t="shared" si="15"/>
        <v>1.267914876</v>
      </c>
      <c r="AA72" s="27">
        <f t="shared" si="16"/>
        <v>-0.4283763405</v>
      </c>
      <c r="AB72" s="27"/>
    </row>
    <row r="73">
      <c r="A73" s="29">
        <v>1674.0</v>
      </c>
      <c r="B73" s="30">
        <v>1645.0</v>
      </c>
      <c r="C73" s="5">
        <v>21.0</v>
      </c>
      <c r="D73" s="6">
        <v>42.0</v>
      </c>
      <c r="E73" s="7">
        <v>23.0</v>
      </c>
      <c r="F73" s="8">
        <v>103.0</v>
      </c>
      <c r="G73" s="9">
        <v>251.0</v>
      </c>
      <c r="H73" s="10">
        <v>68.0</v>
      </c>
      <c r="I73" s="11">
        <v>24.0</v>
      </c>
      <c r="J73" s="12">
        <v>20.0</v>
      </c>
      <c r="K73" s="61">
        <v>88.0</v>
      </c>
      <c r="L73" s="62">
        <f t="shared" si="1"/>
        <v>252</v>
      </c>
      <c r="M73" s="63">
        <f t="shared" si="2"/>
        <v>251</v>
      </c>
      <c r="N73" s="63">
        <f t="shared" si="3"/>
        <v>42</v>
      </c>
      <c r="O73" s="63">
        <f t="shared" si="4"/>
        <v>171</v>
      </c>
      <c r="P73" s="63">
        <f t="shared" si="5"/>
        <v>156</v>
      </c>
      <c r="Q73" s="64">
        <f t="shared" si="6"/>
        <v>0.8566552901</v>
      </c>
      <c r="R73" s="64">
        <f t="shared" si="7"/>
        <v>0.5229357798</v>
      </c>
      <c r="S73" s="65">
        <f t="shared" si="8"/>
        <v>0.6806451613</v>
      </c>
      <c r="T73" s="65">
        <f t="shared" si="9"/>
        <v>0.4725806452</v>
      </c>
      <c r="U73" s="66">
        <f t="shared" si="10"/>
        <v>0.6167076167</v>
      </c>
      <c r="V73" s="27">
        <f t="shared" si="11"/>
        <v>0.6210508086</v>
      </c>
      <c r="W73" s="27">
        <f t="shared" si="12"/>
        <v>0.549339055</v>
      </c>
      <c r="X73" s="27">
        <f t="shared" si="13"/>
        <v>-0.8795066709</v>
      </c>
      <c r="Y73" s="27">
        <f t="shared" si="14"/>
        <v>-0.09356575645</v>
      </c>
      <c r="Z73" s="27">
        <f t="shared" si="15"/>
        <v>1.642606013</v>
      </c>
      <c r="AA73" s="27">
        <f t="shared" si="16"/>
        <v>-0.6316702784</v>
      </c>
      <c r="AB73" s="27"/>
    </row>
    <row r="74">
      <c r="A74" s="29">
        <v>1677.0</v>
      </c>
      <c r="B74" s="30">
        <v>2639.0</v>
      </c>
      <c r="C74" s="5">
        <v>24.0</v>
      </c>
      <c r="D74" s="6">
        <v>53.0</v>
      </c>
      <c r="E74" s="7">
        <v>31.0</v>
      </c>
      <c r="F74" s="8">
        <v>76.0</v>
      </c>
      <c r="G74" s="9">
        <v>178.0</v>
      </c>
      <c r="H74" s="10">
        <v>55.0</v>
      </c>
      <c r="I74" s="11">
        <v>34.0</v>
      </c>
      <c r="J74" s="12">
        <v>26.0</v>
      </c>
      <c r="K74" s="61">
        <v>75.0</v>
      </c>
      <c r="L74" s="62">
        <f t="shared" si="1"/>
        <v>178</v>
      </c>
      <c r="M74" s="63">
        <f t="shared" si="2"/>
        <v>178</v>
      </c>
      <c r="N74" s="63">
        <f t="shared" si="3"/>
        <v>53</v>
      </c>
      <c r="O74" s="63">
        <f t="shared" si="4"/>
        <v>131</v>
      </c>
      <c r="P74" s="63">
        <f t="shared" si="5"/>
        <v>164</v>
      </c>
      <c r="Q74" s="64">
        <f t="shared" si="6"/>
        <v>0.7705627706</v>
      </c>
      <c r="R74" s="64">
        <f t="shared" si="7"/>
        <v>0.4440677966</v>
      </c>
      <c r="S74" s="65">
        <f t="shared" si="8"/>
        <v>0.5874524715</v>
      </c>
      <c r="T74" s="65">
        <f t="shared" si="9"/>
        <v>0.4391634981</v>
      </c>
      <c r="U74" s="66">
        <f t="shared" si="10"/>
        <v>0.5204678363</v>
      </c>
      <c r="V74" s="27">
        <f t="shared" si="11"/>
        <v>0.5219367742</v>
      </c>
      <c r="W74" s="27">
        <f t="shared" si="12"/>
        <v>0.5104941633</v>
      </c>
      <c r="X74" s="27">
        <f t="shared" si="13"/>
        <v>-0.7590862272</v>
      </c>
      <c r="Y74" s="27">
        <f t="shared" si="14"/>
        <v>-0.08080115018</v>
      </c>
      <c r="Z74" s="27">
        <f t="shared" si="15"/>
        <v>1.223594048</v>
      </c>
      <c r="AA74" s="27">
        <f t="shared" si="16"/>
        <v>-0.4061125066</v>
      </c>
      <c r="AB74" s="27"/>
    </row>
    <row r="75">
      <c r="A75" s="29">
        <v>1679.0</v>
      </c>
      <c r="B75" s="30">
        <v>998.0</v>
      </c>
      <c r="C75" s="5">
        <v>12.0</v>
      </c>
      <c r="D75" s="6">
        <v>29.0</v>
      </c>
      <c r="E75" s="7">
        <v>26.0</v>
      </c>
      <c r="F75" s="8">
        <v>35.0</v>
      </c>
      <c r="G75" s="9">
        <v>75.0</v>
      </c>
      <c r="H75" s="10">
        <v>44.0</v>
      </c>
      <c r="I75" s="11">
        <v>12.0</v>
      </c>
      <c r="J75" s="12">
        <v>17.0</v>
      </c>
      <c r="K75" s="61">
        <v>34.0</v>
      </c>
      <c r="L75" s="62">
        <f t="shared" si="1"/>
        <v>75</v>
      </c>
      <c r="M75" s="63">
        <f t="shared" si="2"/>
        <v>75</v>
      </c>
      <c r="N75" s="63">
        <f t="shared" si="3"/>
        <v>29</v>
      </c>
      <c r="O75" s="63">
        <f t="shared" si="4"/>
        <v>79</v>
      </c>
      <c r="P75" s="63">
        <f t="shared" si="5"/>
        <v>84</v>
      </c>
      <c r="Q75" s="64">
        <f t="shared" si="6"/>
        <v>0.7211538462</v>
      </c>
      <c r="R75" s="64">
        <f t="shared" si="7"/>
        <v>0.4846625767</v>
      </c>
      <c r="S75" s="65">
        <f t="shared" si="8"/>
        <v>0.5767790262</v>
      </c>
      <c r="T75" s="65">
        <f t="shared" si="9"/>
        <v>0.3895131086</v>
      </c>
      <c r="U75" s="66">
        <f t="shared" si="10"/>
        <v>0.4716981132</v>
      </c>
      <c r="V75" s="27">
        <f t="shared" si="11"/>
        <v>0.4729284201</v>
      </c>
      <c r="W75" s="27">
        <f t="shared" si="12"/>
        <v>0.452779362</v>
      </c>
      <c r="X75" s="27">
        <f t="shared" si="13"/>
        <v>-0.745294362</v>
      </c>
      <c r="Y75" s="27">
        <f t="shared" si="14"/>
        <v>-0.06356370849</v>
      </c>
      <c r="Z75" s="27">
        <f t="shared" si="15"/>
        <v>1.179534924</v>
      </c>
      <c r="AA75" s="27">
        <f t="shared" si="16"/>
        <v>-0.3843762424</v>
      </c>
      <c r="AB75" s="27"/>
    </row>
    <row r="76">
      <c r="A76" s="29">
        <v>1680.0</v>
      </c>
      <c r="B76" s="30">
        <v>1874.0</v>
      </c>
      <c r="C76" s="5">
        <v>40.0</v>
      </c>
      <c r="D76" s="6">
        <v>27.0</v>
      </c>
      <c r="E76" s="7">
        <v>22.0</v>
      </c>
      <c r="F76" s="8">
        <v>73.0</v>
      </c>
      <c r="G76" s="9">
        <v>142.0</v>
      </c>
      <c r="H76" s="10">
        <v>52.0</v>
      </c>
      <c r="I76" s="11">
        <v>23.0</v>
      </c>
      <c r="J76" s="12">
        <v>21.0</v>
      </c>
      <c r="K76" s="61">
        <v>44.0</v>
      </c>
      <c r="L76" s="62">
        <f t="shared" si="1"/>
        <v>142</v>
      </c>
      <c r="M76" s="63">
        <f t="shared" si="2"/>
        <v>142</v>
      </c>
      <c r="N76" s="63">
        <f t="shared" si="3"/>
        <v>27</v>
      </c>
      <c r="O76" s="63">
        <f t="shared" si="4"/>
        <v>125</v>
      </c>
      <c r="P76" s="63">
        <f t="shared" si="5"/>
        <v>129</v>
      </c>
      <c r="Q76" s="64">
        <f t="shared" si="6"/>
        <v>0.8402366864</v>
      </c>
      <c r="R76" s="64">
        <f t="shared" si="7"/>
        <v>0.4921259843</v>
      </c>
      <c r="S76" s="65">
        <f t="shared" si="8"/>
        <v>0.6312056738</v>
      </c>
      <c r="T76" s="65">
        <f t="shared" si="9"/>
        <v>0.3995271868</v>
      </c>
      <c r="U76" s="66">
        <f t="shared" si="10"/>
        <v>0.5239852399</v>
      </c>
      <c r="V76" s="27">
        <f t="shared" si="11"/>
        <v>0.5246388736</v>
      </c>
      <c r="W76" s="27">
        <f t="shared" si="12"/>
        <v>0.4644199662</v>
      </c>
      <c r="X76" s="27">
        <f t="shared" si="13"/>
        <v>-0.8156226362</v>
      </c>
      <c r="Y76" s="27">
        <f t="shared" si="14"/>
        <v>-0.06687406852</v>
      </c>
      <c r="Z76" s="27">
        <f t="shared" si="15"/>
        <v>1.412647071</v>
      </c>
      <c r="AA76" s="27">
        <f t="shared" si="16"/>
        <v>-0.5037799052</v>
      </c>
      <c r="AB76" s="27"/>
    </row>
    <row r="77">
      <c r="A77" s="29">
        <v>1682.0</v>
      </c>
      <c r="B77" s="30">
        <v>3241.0</v>
      </c>
      <c r="C77" s="5">
        <v>34.0</v>
      </c>
      <c r="D77" s="6">
        <v>45.0</v>
      </c>
      <c r="E77" s="7">
        <v>24.0</v>
      </c>
      <c r="F77" s="8">
        <v>92.0</v>
      </c>
      <c r="G77" s="9">
        <v>147.0</v>
      </c>
      <c r="H77" s="10">
        <v>59.0</v>
      </c>
      <c r="I77" s="11">
        <v>31.0</v>
      </c>
      <c r="J77" s="12">
        <v>18.0</v>
      </c>
      <c r="K77" s="61">
        <v>76.0</v>
      </c>
      <c r="L77" s="62">
        <f t="shared" si="1"/>
        <v>147</v>
      </c>
      <c r="M77" s="63">
        <f t="shared" si="2"/>
        <v>147</v>
      </c>
      <c r="N77" s="63">
        <f t="shared" si="3"/>
        <v>45</v>
      </c>
      <c r="O77" s="63">
        <f t="shared" si="4"/>
        <v>151</v>
      </c>
      <c r="P77" s="63">
        <f t="shared" si="5"/>
        <v>165</v>
      </c>
      <c r="Q77" s="64">
        <f t="shared" si="6"/>
        <v>0.765625</v>
      </c>
      <c r="R77" s="64">
        <f t="shared" si="7"/>
        <v>0.4778481013</v>
      </c>
      <c r="S77" s="65">
        <f t="shared" si="8"/>
        <v>0.5866141732</v>
      </c>
      <c r="T77" s="65">
        <f t="shared" si="9"/>
        <v>0.3779527559</v>
      </c>
      <c r="U77" s="66">
        <f t="shared" si="10"/>
        <v>0.4711538462</v>
      </c>
      <c r="V77" s="27">
        <f t="shared" si="11"/>
        <v>0.4710680619</v>
      </c>
      <c r="W77" s="27">
        <f t="shared" si="12"/>
        <v>0.4393413313</v>
      </c>
      <c r="X77" s="27">
        <f t="shared" si="13"/>
        <v>-0.7580030065</v>
      </c>
      <c r="Y77" s="27">
        <f t="shared" si="14"/>
        <v>-0.0598466857</v>
      </c>
      <c r="Z77" s="27">
        <f t="shared" si="15"/>
        <v>1.220104388</v>
      </c>
      <c r="AA77" s="27">
        <f t="shared" si="16"/>
        <v>-0.4043764114</v>
      </c>
      <c r="AB77" s="27"/>
    </row>
    <row r="78">
      <c r="A78" s="29">
        <v>1685.0</v>
      </c>
      <c r="B78" s="30">
        <v>1084.0</v>
      </c>
      <c r="C78" s="5">
        <v>9.0</v>
      </c>
      <c r="D78" s="6">
        <v>23.0</v>
      </c>
      <c r="E78" s="7">
        <v>24.0</v>
      </c>
      <c r="F78" s="8">
        <v>52.0</v>
      </c>
      <c r="G78" s="9">
        <v>72.0</v>
      </c>
      <c r="H78" s="10">
        <v>36.0</v>
      </c>
      <c r="I78" s="11">
        <v>12.0</v>
      </c>
      <c r="J78" s="12">
        <v>7.0</v>
      </c>
      <c r="K78" s="61">
        <v>34.0</v>
      </c>
      <c r="L78" s="62">
        <f t="shared" si="1"/>
        <v>72</v>
      </c>
      <c r="M78" s="63">
        <f t="shared" si="2"/>
        <v>72</v>
      </c>
      <c r="N78" s="63">
        <f t="shared" si="3"/>
        <v>23</v>
      </c>
      <c r="O78" s="63">
        <f t="shared" si="4"/>
        <v>88</v>
      </c>
      <c r="P78" s="63">
        <f t="shared" si="5"/>
        <v>79</v>
      </c>
      <c r="Q78" s="64">
        <f t="shared" si="6"/>
        <v>0.7578947368</v>
      </c>
      <c r="R78" s="64">
        <f t="shared" si="7"/>
        <v>0.5269461078</v>
      </c>
      <c r="S78" s="65">
        <f t="shared" si="8"/>
        <v>0.6106870229</v>
      </c>
      <c r="T78" s="65">
        <f t="shared" si="9"/>
        <v>0.3625954198</v>
      </c>
      <c r="U78" s="66">
        <f t="shared" si="10"/>
        <v>0.4768211921</v>
      </c>
      <c r="V78" s="27">
        <f t="shared" si="11"/>
        <v>0.4772142785</v>
      </c>
      <c r="W78" s="27">
        <f t="shared" si="12"/>
        <v>0.4214895962</v>
      </c>
      <c r="X78" s="27">
        <f t="shared" si="13"/>
        <v>-0.7891091292</v>
      </c>
      <c r="Y78" s="27">
        <f t="shared" si="14"/>
        <v>-0.0550819998</v>
      </c>
      <c r="Z78" s="27">
        <f t="shared" si="15"/>
        <v>1.322297778</v>
      </c>
      <c r="AA78" s="27">
        <f t="shared" si="16"/>
        <v>-0.4562304128</v>
      </c>
      <c r="AB78" s="27"/>
    </row>
    <row r="79">
      <c r="A79" s="29">
        <v>1688.0</v>
      </c>
      <c r="B79" s="30">
        <v>1178.0</v>
      </c>
      <c r="C79" s="5">
        <v>11.0</v>
      </c>
      <c r="D79" s="6">
        <v>17.0</v>
      </c>
      <c r="E79" s="7">
        <v>12.0</v>
      </c>
      <c r="F79" s="8">
        <v>41.0</v>
      </c>
      <c r="G79" s="9">
        <v>94.0</v>
      </c>
      <c r="H79" s="10">
        <v>32.0</v>
      </c>
      <c r="I79" s="11">
        <v>18.0</v>
      </c>
      <c r="J79" s="12">
        <v>12.0</v>
      </c>
      <c r="K79" s="61">
        <v>42.0</v>
      </c>
      <c r="L79" s="62">
        <f t="shared" si="1"/>
        <v>94</v>
      </c>
      <c r="M79" s="63">
        <f t="shared" si="2"/>
        <v>94</v>
      </c>
      <c r="N79" s="63">
        <f t="shared" si="3"/>
        <v>17</v>
      </c>
      <c r="O79" s="63">
        <f t="shared" si="4"/>
        <v>73</v>
      </c>
      <c r="P79" s="63">
        <f t="shared" si="5"/>
        <v>83</v>
      </c>
      <c r="Q79" s="64">
        <f t="shared" si="6"/>
        <v>0.8468468468</v>
      </c>
      <c r="R79" s="64">
        <f t="shared" si="7"/>
        <v>0.4679487179</v>
      </c>
      <c r="S79" s="65">
        <f t="shared" si="8"/>
        <v>0.6254681648</v>
      </c>
      <c r="T79" s="65">
        <f t="shared" si="9"/>
        <v>0.4157303371</v>
      </c>
      <c r="U79" s="66">
        <f t="shared" si="10"/>
        <v>0.5310734463</v>
      </c>
      <c r="V79" s="27">
        <f t="shared" si="11"/>
        <v>0.533402053</v>
      </c>
      <c r="W79" s="27">
        <f t="shared" si="12"/>
        <v>0.483254896</v>
      </c>
      <c r="X79" s="27">
        <f t="shared" si="13"/>
        <v>-0.8082088211</v>
      </c>
      <c r="Y79" s="27">
        <f t="shared" si="14"/>
        <v>-0.07240832584</v>
      </c>
      <c r="Z79" s="27">
        <f t="shared" si="15"/>
        <v>1.387082539</v>
      </c>
      <c r="AA79" s="27">
        <f t="shared" si="16"/>
        <v>-0.4901666821</v>
      </c>
      <c r="AB79" s="27"/>
    </row>
    <row r="80">
      <c r="A80" s="29">
        <v>1689.0</v>
      </c>
      <c r="B80" s="30">
        <v>2021.0</v>
      </c>
      <c r="C80" s="5">
        <v>17.0</v>
      </c>
      <c r="D80" s="6">
        <v>50.0</v>
      </c>
      <c r="E80" s="7">
        <v>21.0</v>
      </c>
      <c r="F80" s="8">
        <v>34.0</v>
      </c>
      <c r="G80" s="9">
        <v>168.0</v>
      </c>
      <c r="H80" s="10">
        <v>36.0</v>
      </c>
      <c r="I80" s="11">
        <v>17.0</v>
      </c>
      <c r="J80" s="12">
        <v>14.0</v>
      </c>
      <c r="K80" s="61">
        <v>79.0</v>
      </c>
      <c r="L80" s="62">
        <f t="shared" si="1"/>
        <v>169</v>
      </c>
      <c r="M80" s="63">
        <f t="shared" si="2"/>
        <v>168</v>
      </c>
      <c r="N80" s="63">
        <f t="shared" si="3"/>
        <v>50</v>
      </c>
      <c r="O80" s="63">
        <f t="shared" si="4"/>
        <v>70</v>
      </c>
      <c r="P80" s="63">
        <f t="shared" si="5"/>
        <v>134</v>
      </c>
      <c r="Q80" s="64">
        <f t="shared" si="6"/>
        <v>0.7706422018</v>
      </c>
      <c r="R80" s="64">
        <f t="shared" si="7"/>
        <v>0.3431372549</v>
      </c>
      <c r="S80" s="65">
        <f t="shared" si="8"/>
        <v>0.5639810427</v>
      </c>
      <c r="T80" s="65">
        <f t="shared" si="9"/>
        <v>0.5165876777</v>
      </c>
      <c r="U80" s="66">
        <f t="shared" si="10"/>
        <v>0.5562913907</v>
      </c>
      <c r="V80" s="27">
        <f t="shared" si="11"/>
        <v>0.5621997688</v>
      </c>
      <c r="W80" s="27">
        <f t="shared" si="12"/>
        <v>0.6004938832</v>
      </c>
      <c r="X80" s="27">
        <f t="shared" si="13"/>
        <v>-0.7287572402</v>
      </c>
      <c r="Y80" s="27">
        <f t="shared" si="14"/>
        <v>-0.1118029227</v>
      </c>
      <c r="Z80" s="27">
        <f t="shared" si="15"/>
        <v>1.127770934</v>
      </c>
      <c r="AA80" s="27">
        <f t="shared" si="16"/>
        <v>-0.3593533325</v>
      </c>
      <c r="AB80" s="27"/>
    </row>
    <row r="81">
      <c r="A81" s="29">
        <v>1695.0</v>
      </c>
      <c r="B81" s="30">
        <v>898.0</v>
      </c>
      <c r="C81" s="5">
        <v>20.0</v>
      </c>
      <c r="D81" s="6">
        <v>24.0</v>
      </c>
      <c r="E81" s="7">
        <v>17.0</v>
      </c>
      <c r="F81" s="8">
        <v>52.0</v>
      </c>
      <c r="G81" s="9">
        <v>89.0</v>
      </c>
      <c r="H81" s="10">
        <v>35.0</v>
      </c>
      <c r="I81" s="11">
        <v>17.0</v>
      </c>
      <c r="J81" s="12">
        <v>10.0</v>
      </c>
      <c r="K81" s="61">
        <v>14.0</v>
      </c>
      <c r="L81" s="62">
        <f t="shared" si="1"/>
        <v>89</v>
      </c>
      <c r="M81" s="63">
        <f t="shared" si="2"/>
        <v>89</v>
      </c>
      <c r="N81" s="63">
        <f t="shared" si="3"/>
        <v>24</v>
      </c>
      <c r="O81" s="63">
        <f t="shared" si="4"/>
        <v>87</v>
      </c>
      <c r="P81" s="63">
        <f t="shared" si="5"/>
        <v>68</v>
      </c>
      <c r="Q81" s="64">
        <f t="shared" si="6"/>
        <v>0.7876106195</v>
      </c>
      <c r="R81" s="64">
        <f t="shared" si="7"/>
        <v>0.5612903226</v>
      </c>
      <c r="S81" s="65">
        <f t="shared" si="8"/>
        <v>0.6567164179</v>
      </c>
      <c r="T81" s="65">
        <f t="shared" si="9"/>
        <v>0.421641791</v>
      </c>
      <c r="U81" s="66">
        <f t="shared" si="10"/>
        <v>0.5668789809</v>
      </c>
      <c r="V81" s="27">
        <f t="shared" si="11"/>
        <v>0.5626833688</v>
      </c>
      <c r="W81" s="27">
        <f t="shared" si="12"/>
        <v>0.4901265116</v>
      </c>
      <c r="X81" s="27">
        <f t="shared" si="13"/>
        <v>-0.8485867576</v>
      </c>
      <c r="Y81" s="27">
        <f t="shared" si="14"/>
        <v>-0.07448217844</v>
      </c>
      <c r="Z81" s="27">
        <f t="shared" si="15"/>
        <v>1.529141352</v>
      </c>
      <c r="AA81" s="27">
        <f t="shared" si="16"/>
        <v>-0.5673640052</v>
      </c>
      <c r="AB81" s="27"/>
    </row>
    <row r="82">
      <c r="A82" s="29">
        <v>1696.0</v>
      </c>
      <c r="B82" s="30">
        <v>2667.0</v>
      </c>
      <c r="C82" s="5">
        <v>52.0</v>
      </c>
      <c r="D82" s="6">
        <v>60.0</v>
      </c>
      <c r="E82" s="7">
        <v>43.0</v>
      </c>
      <c r="F82" s="8">
        <v>126.0</v>
      </c>
      <c r="G82" s="9">
        <v>190.0</v>
      </c>
      <c r="H82" s="10">
        <v>79.0</v>
      </c>
      <c r="I82" s="11">
        <v>45.0</v>
      </c>
      <c r="J82" s="12">
        <v>24.0</v>
      </c>
      <c r="K82" s="61">
        <v>103.0</v>
      </c>
      <c r="L82" s="62">
        <f t="shared" si="1"/>
        <v>190</v>
      </c>
      <c r="M82" s="63">
        <f t="shared" si="2"/>
        <v>190</v>
      </c>
      <c r="N82" s="63">
        <f t="shared" si="3"/>
        <v>60</v>
      </c>
      <c r="O82" s="63">
        <f t="shared" si="4"/>
        <v>205</v>
      </c>
      <c r="P82" s="63">
        <f t="shared" si="5"/>
        <v>243</v>
      </c>
      <c r="Q82" s="64">
        <f t="shared" si="6"/>
        <v>0.76</v>
      </c>
      <c r="R82" s="64">
        <f t="shared" si="7"/>
        <v>0.4575892857</v>
      </c>
      <c r="S82" s="65">
        <f t="shared" si="8"/>
        <v>0.5659025788</v>
      </c>
      <c r="T82" s="65">
        <f t="shared" si="9"/>
        <v>0.3581661891</v>
      </c>
      <c r="U82" s="66">
        <f t="shared" si="10"/>
        <v>0.4387990762</v>
      </c>
      <c r="V82" s="27">
        <f t="shared" si="11"/>
        <v>0.4376346435</v>
      </c>
      <c r="W82" s="27">
        <f t="shared" si="12"/>
        <v>0.4163409524</v>
      </c>
      <c r="X82" s="27">
        <f t="shared" si="13"/>
        <v>-0.7312401842</v>
      </c>
      <c r="Y82" s="27">
        <f t="shared" si="14"/>
        <v>-0.0537445268</v>
      </c>
      <c r="Z82" s="27">
        <f t="shared" si="15"/>
        <v>1.135468868</v>
      </c>
      <c r="AA82" s="27">
        <f t="shared" si="16"/>
        <v>-0.3630389124</v>
      </c>
      <c r="AB82" s="27"/>
    </row>
    <row r="83">
      <c r="A83" s="29">
        <v>1700.0</v>
      </c>
      <c r="B83" s="30">
        <v>3216.0</v>
      </c>
      <c r="C83" s="5">
        <v>26.0</v>
      </c>
      <c r="D83" s="6">
        <v>58.0</v>
      </c>
      <c r="E83" s="7">
        <v>44.0</v>
      </c>
      <c r="F83" s="8">
        <v>102.0</v>
      </c>
      <c r="G83" s="9">
        <v>265.0</v>
      </c>
      <c r="H83" s="10">
        <v>111.0</v>
      </c>
      <c r="I83" s="11">
        <v>37.0</v>
      </c>
      <c r="J83" s="12">
        <v>38.0</v>
      </c>
      <c r="K83" s="61">
        <v>91.0</v>
      </c>
      <c r="L83" s="62">
        <f t="shared" si="1"/>
        <v>265</v>
      </c>
      <c r="M83" s="63">
        <f t="shared" si="2"/>
        <v>265</v>
      </c>
      <c r="N83" s="63">
        <f t="shared" si="3"/>
        <v>58</v>
      </c>
      <c r="O83" s="63">
        <f t="shared" si="4"/>
        <v>213</v>
      </c>
      <c r="P83" s="63">
        <f t="shared" si="5"/>
        <v>198</v>
      </c>
      <c r="Q83" s="64">
        <f t="shared" si="6"/>
        <v>0.8204334365</v>
      </c>
      <c r="R83" s="64">
        <f t="shared" si="7"/>
        <v>0.5182481752</v>
      </c>
      <c r="S83" s="65">
        <f t="shared" si="8"/>
        <v>0.651226158</v>
      </c>
      <c r="T83" s="65">
        <f t="shared" si="9"/>
        <v>0.4400544959</v>
      </c>
      <c r="U83" s="66">
        <f t="shared" si="10"/>
        <v>0.5723542117</v>
      </c>
      <c r="V83" s="27">
        <f t="shared" si="11"/>
        <v>0.5731841554</v>
      </c>
      <c r="W83" s="27">
        <f t="shared" si="12"/>
        <v>0.5115298805</v>
      </c>
      <c r="X83" s="27">
        <f t="shared" si="13"/>
        <v>-0.8414924293</v>
      </c>
      <c r="Y83" s="27">
        <f t="shared" si="14"/>
        <v>-0.08112934995</v>
      </c>
      <c r="Z83" s="27">
        <f t="shared" si="15"/>
        <v>1.503680469</v>
      </c>
      <c r="AA83" s="27">
        <f t="shared" si="16"/>
        <v>-0.5532528611</v>
      </c>
      <c r="AB83" s="27"/>
    </row>
    <row r="84">
      <c r="A84" s="29">
        <v>1702.0</v>
      </c>
      <c r="B84" s="30">
        <v>2145.0</v>
      </c>
      <c r="C84" s="5">
        <v>33.0</v>
      </c>
      <c r="D84" s="6">
        <v>24.0</v>
      </c>
      <c r="E84" s="7">
        <v>13.0</v>
      </c>
      <c r="F84" s="8">
        <v>70.0</v>
      </c>
      <c r="G84" s="9">
        <v>97.0</v>
      </c>
      <c r="H84" s="10">
        <v>48.0</v>
      </c>
      <c r="I84" s="11">
        <v>30.0</v>
      </c>
      <c r="J84" s="12">
        <v>23.0</v>
      </c>
      <c r="K84" s="61">
        <v>55.0</v>
      </c>
      <c r="L84" s="62">
        <f t="shared" si="1"/>
        <v>97</v>
      </c>
      <c r="M84" s="63">
        <f t="shared" si="2"/>
        <v>97</v>
      </c>
      <c r="N84" s="63">
        <f t="shared" si="3"/>
        <v>24</v>
      </c>
      <c r="O84" s="63">
        <f t="shared" si="4"/>
        <v>118</v>
      </c>
      <c r="P84" s="63">
        <f t="shared" si="5"/>
        <v>131</v>
      </c>
      <c r="Q84" s="64">
        <f t="shared" si="6"/>
        <v>0.8016528926</v>
      </c>
      <c r="R84" s="64">
        <f t="shared" si="7"/>
        <v>0.4738955823</v>
      </c>
      <c r="S84" s="65">
        <f t="shared" si="8"/>
        <v>0.5810810811</v>
      </c>
      <c r="T84" s="65">
        <f t="shared" si="9"/>
        <v>0.327027027</v>
      </c>
      <c r="U84" s="66">
        <f t="shared" si="10"/>
        <v>0.4254385965</v>
      </c>
      <c r="V84" s="27">
        <f t="shared" si="11"/>
        <v>0.4224883667</v>
      </c>
      <c r="W84" s="27">
        <f t="shared" si="12"/>
        <v>0.3801440449</v>
      </c>
      <c r="X84" s="27">
        <f t="shared" si="13"/>
        <v>-0.7508533319</v>
      </c>
      <c r="Y84" s="27">
        <f t="shared" si="14"/>
        <v>-0.04480560686</v>
      </c>
      <c r="Z84" s="27">
        <f t="shared" si="15"/>
        <v>1.197196275</v>
      </c>
      <c r="AA84" s="27">
        <f t="shared" si="16"/>
        <v>-0.3930414614</v>
      </c>
      <c r="AB84" s="27"/>
    </row>
    <row r="85">
      <c r="A85" s="29">
        <v>1712.0</v>
      </c>
      <c r="B85" s="30">
        <v>2557.0</v>
      </c>
      <c r="C85" s="5">
        <v>21.0</v>
      </c>
      <c r="D85" s="6">
        <v>69.0</v>
      </c>
      <c r="E85" s="7">
        <v>25.0</v>
      </c>
      <c r="F85" s="8">
        <v>110.0</v>
      </c>
      <c r="G85" s="9">
        <v>289.0</v>
      </c>
      <c r="H85" s="10">
        <v>73.0</v>
      </c>
      <c r="I85" s="11">
        <v>31.0</v>
      </c>
      <c r="J85" s="12">
        <v>12.0</v>
      </c>
      <c r="K85" s="61">
        <v>128.0</v>
      </c>
      <c r="L85" s="62">
        <f t="shared" si="1"/>
        <v>291</v>
      </c>
      <c r="M85" s="63">
        <f t="shared" si="2"/>
        <v>289</v>
      </c>
      <c r="N85" s="63">
        <f t="shared" si="3"/>
        <v>69</v>
      </c>
      <c r="O85" s="63">
        <f t="shared" si="4"/>
        <v>183</v>
      </c>
      <c r="P85" s="63">
        <f t="shared" si="5"/>
        <v>205</v>
      </c>
      <c r="Q85" s="64">
        <f t="shared" si="6"/>
        <v>0.8072625698</v>
      </c>
      <c r="R85" s="64">
        <f t="shared" si="7"/>
        <v>0.4716494845</v>
      </c>
      <c r="S85" s="65">
        <f t="shared" si="8"/>
        <v>0.6327077748</v>
      </c>
      <c r="T85" s="65">
        <f t="shared" si="9"/>
        <v>0.4798927614</v>
      </c>
      <c r="U85" s="66">
        <f t="shared" si="10"/>
        <v>0.5850202429</v>
      </c>
      <c r="V85" s="27">
        <f t="shared" si="11"/>
        <v>0.5896335475</v>
      </c>
      <c r="W85" s="27">
        <f t="shared" si="12"/>
        <v>0.557838834</v>
      </c>
      <c r="X85" s="27">
        <f t="shared" si="13"/>
        <v>-0.8175636004</v>
      </c>
      <c r="Y85" s="27">
        <f t="shared" si="14"/>
        <v>-0.09648359338</v>
      </c>
      <c r="Z85" s="27">
        <f t="shared" si="15"/>
        <v>1.419378517</v>
      </c>
      <c r="AA85" s="27">
        <f t="shared" si="16"/>
        <v>-0.5073850561</v>
      </c>
      <c r="AB85" s="27"/>
    </row>
    <row r="86">
      <c r="A86" s="29">
        <v>1715.0</v>
      </c>
      <c r="B86" s="30">
        <v>2589.0</v>
      </c>
      <c r="C86" s="5">
        <v>65.0</v>
      </c>
      <c r="D86" s="6">
        <v>110.0</v>
      </c>
      <c r="E86" s="7">
        <v>43.0</v>
      </c>
      <c r="F86" s="8">
        <v>235.0</v>
      </c>
      <c r="G86" s="9">
        <v>500.0</v>
      </c>
      <c r="H86" s="10">
        <v>106.0</v>
      </c>
      <c r="I86" s="11">
        <v>55.0</v>
      </c>
      <c r="J86" s="12">
        <v>23.0</v>
      </c>
      <c r="K86" s="61">
        <v>159.0</v>
      </c>
      <c r="L86" s="62">
        <f t="shared" si="1"/>
        <v>502</v>
      </c>
      <c r="M86" s="63">
        <f t="shared" si="2"/>
        <v>500</v>
      </c>
      <c r="N86" s="63">
        <f t="shared" si="3"/>
        <v>110</v>
      </c>
      <c r="O86" s="63">
        <f t="shared" si="4"/>
        <v>341</v>
      </c>
      <c r="P86" s="63">
        <f t="shared" si="5"/>
        <v>322</v>
      </c>
      <c r="Q86" s="64">
        <f t="shared" si="6"/>
        <v>0.8196721311</v>
      </c>
      <c r="R86" s="64">
        <f t="shared" si="7"/>
        <v>0.5143288084</v>
      </c>
      <c r="S86" s="65">
        <f t="shared" si="8"/>
        <v>0.6606441477</v>
      </c>
      <c r="T86" s="65">
        <f t="shared" si="9"/>
        <v>0.4791830322</v>
      </c>
      <c r="U86" s="66">
        <f t="shared" si="10"/>
        <v>0.6082725061</v>
      </c>
      <c r="V86" s="27">
        <f t="shared" si="11"/>
        <v>0.6108840453</v>
      </c>
      <c r="W86" s="27">
        <f t="shared" si="12"/>
        <v>0.5570138278</v>
      </c>
      <c r="X86" s="27">
        <f t="shared" si="13"/>
        <v>-0.8536620372</v>
      </c>
      <c r="Y86" s="27">
        <f t="shared" si="14"/>
        <v>-0.0961984189</v>
      </c>
      <c r="Z86" s="27">
        <f t="shared" si="15"/>
        <v>1.547487215</v>
      </c>
      <c r="AA86" s="27">
        <f t="shared" si="16"/>
        <v>-0.5776049878</v>
      </c>
      <c r="AB86" s="27"/>
    </row>
    <row r="87">
      <c r="A87" s="29">
        <v>1717.0</v>
      </c>
      <c r="B87" s="30">
        <v>2715.0</v>
      </c>
      <c r="C87" s="5">
        <v>44.0</v>
      </c>
      <c r="D87" s="6">
        <v>94.0</v>
      </c>
      <c r="E87" s="7">
        <v>29.0</v>
      </c>
      <c r="F87" s="8">
        <v>259.0</v>
      </c>
      <c r="G87" s="9">
        <v>578.0</v>
      </c>
      <c r="H87" s="10">
        <v>98.0</v>
      </c>
      <c r="I87" s="11">
        <v>66.0</v>
      </c>
      <c r="J87" s="12">
        <v>33.0</v>
      </c>
      <c r="K87" s="61">
        <v>172.0</v>
      </c>
      <c r="L87" s="62">
        <f t="shared" si="1"/>
        <v>582</v>
      </c>
      <c r="M87" s="63">
        <f t="shared" si="2"/>
        <v>578</v>
      </c>
      <c r="N87" s="63">
        <f t="shared" si="3"/>
        <v>94</v>
      </c>
      <c r="O87" s="63">
        <f t="shared" si="4"/>
        <v>357</v>
      </c>
      <c r="P87" s="63">
        <f t="shared" si="5"/>
        <v>311</v>
      </c>
      <c r="Q87" s="64">
        <f t="shared" si="6"/>
        <v>0.8601190476</v>
      </c>
      <c r="R87" s="64">
        <f t="shared" si="7"/>
        <v>0.5344311377</v>
      </c>
      <c r="S87" s="65">
        <f t="shared" si="8"/>
        <v>0.697761194</v>
      </c>
      <c r="T87" s="65">
        <f t="shared" si="9"/>
        <v>0.5014925373</v>
      </c>
      <c r="U87" s="66">
        <f t="shared" si="10"/>
        <v>0.6501687289</v>
      </c>
      <c r="V87" s="27">
        <f t="shared" si="11"/>
        <v>0.6555326771</v>
      </c>
      <c r="W87" s="27">
        <f t="shared" si="12"/>
        <v>0.5829469306</v>
      </c>
      <c r="X87" s="27">
        <f t="shared" si="13"/>
        <v>-0.9016234299</v>
      </c>
      <c r="Y87" s="27">
        <f t="shared" si="14"/>
        <v>-0.1053644297</v>
      </c>
      <c r="Z87" s="27">
        <f t="shared" si="15"/>
        <v>1.726257229</v>
      </c>
      <c r="AA87" s="27">
        <f t="shared" si="16"/>
        <v>-0.6805320697</v>
      </c>
      <c r="AB87" s="27"/>
    </row>
    <row r="88">
      <c r="A88" s="29">
        <v>1719.0</v>
      </c>
      <c r="B88" s="30">
        <v>777.0</v>
      </c>
      <c r="C88" s="5">
        <v>10.0</v>
      </c>
      <c r="D88" s="6">
        <v>21.0</v>
      </c>
      <c r="E88" s="7">
        <v>8.0</v>
      </c>
      <c r="F88" s="8">
        <v>62.0</v>
      </c>
      <c r="G88" s="9">
        <v>157.0</v>
      </c>
      <c r="H88" s="10">
        <v>32.0</v>
      </c>
      <c r="I88" s="11">
        <v>15.0</v>
      </c>
      <c r="J88" s="12">
        <v>7.0</v>
      </c>
      <c r="K88" s="61">
        <v>53.0</v>
      </c>
      <c r="L88" s="62">
        <f t="shared" si="1"/>
        <v>159</v>
      </c>
      <c r="M88" s="63">
        <f t="shared" si="2"/>
        <v>157</v>
      </c>
      <c r="N88" s="63">
        <f t="shared" si="3"/>
        <v>21</v>
      </c>
      <c r="O88" s="63">
        <f t="shared" si="4"/>
        <v>94</v>
      </c>
      <c r="P88" s="63">
        <f t="shared" si="5"/>
        <v>86</v>
      </c>
      <c r="Q88" s="64">
        <f t="shared" si="6"/>
        <v>0.8820224719</v>
      </c>
      <c r="R88" s="64">
        <f t="shared" si="7"/>
        <v>0.5222222222</v>
      </c>
      <c r="S88" s="65">
        <f t="shared" si="8"/>
        <v>0.7011173184</v>
      </c>
      <c r="T88" s="65">
        <f t="shared" si="9"/>
        <v>0.4972067039</v>
      </c>
      <c r="U88" s="66">
        <f t="shared" si="10"/>
        <v>0.646090535</v>
      </c>
      <c r="V88" s="27">
        <f t="shared" si="11"/>
        <v>0.654786207</v>
      </c>
      <c r="W88" s="27">
        <f t="shared" si="12"/>
        <v>0.5779649753</v>
      </c>
      <c r="X88" s="27">
        <f t="shared" si="13"/>
        <v>-0.9059601004</v>
      </c>
      <c r="Y88" s="27">
        <f t="shared" si="14"/>
        <v>-0.1035712035</v>
      </c>
      <c r="Z88" s="27">
        <f t="shared" si="15"/>
        <v>1.742903231</v>
      </c>
      <c r="AA88" s="27">
        <f t="shared" si="16"/>
        <v>-0.6903991419</v>
      </c>
      <c r="AB88" s="27"/>
    </row>
    <row r="89">
      <c r="A89" s="29">
        <v>1750.0</v>
      </c>
      <c r="B89" s="30">
        <v>1554.0</v>
      </c>
      <c r="C89" s="5">
        <v>9.0</v>
      </c>
      <c r="D89" s="6">
        <v>30.0</v>
      </c>
      <c r="E89" s="7">
        <v>21.0</v>
      </c>
      <c r="F89" s="8">
        <v>29.0</v>
      </c>
      <c r="G89" s="9">
        <v>198.0</v>
      </c>
      <c r="H89" s="10">
        <v>73.0</v>
      </c>
      <c r="I89" s="11">
        <v>5.0</v>
      </c>
      <c r="J89" s="12">
        <v>17.0</v>
      </c>
      <c r="K89" s="61">
        <v>73.0</v>
      </c>
      <c r="L89" s="62">
        <f t="shared" si="1"/>
        <v>201</v>
      </c>
      <c r="M89" s="63">
        <f t="shared" si="2"/>
        <v>198</v>
      </c>
      <c r="N89" s="63">
        <f t="shared" si="3"/>
        <v>30</v>
      </c>
      <c r="O89" s="63">
        <f t="shared" si="4"/>
        <v>102</v>
      </c>
      <c r="P89" s="63">
        <f t="shared" si="5"/>
        <v>108</v>
      </c>
      <c r="Q89" s="64">
        <f t="shared" si="6"/>
        <v>0.8684210526</v>
      </c>
      <c r="R89" s="64">
        <f t="shared" si="7"/>
        <v>0.4857142857</v>
      </c>
      <c r="S89" s="65">
        <f t="shared" si="8"/>
        <v>0.6849315068</v>
      </c>
      <c r="T89" s="65">
        <f t="shared" si="9"/>
        <v>0.5205479452</v>
      </c>
      <c r="U89" s="66">
        <f t="shared" si="10"/>
        <v>0.6470588235</v>
      </c>
      <c r="V89" s="27">
        <f t="shared" si="11"/>
        <v>0.6600571191</v>
      </c>
      <c r="W89" s="27">
        <f t="shared" si="12"/>
        <v>0.6050973929</v>
      </c>
      <c r="X89" s="27">
        <f t="shared" si="13"/>
        <v>-0.8850453418</v>
      </c>
      <c r="Y89" s="27">
        <f t="shared" si="14"/>
        <v>-0.1135237018</v>
      </c>
      <c r="Z89" s="27">
        <f t="shared" si="15"/>
        <v>1.663359695</v>
      </c>
      <c r="AA89" s="27">
        <f t="shared" si="16"/>
        <v>-0.6436793713</v>
      </c>
      <c r="AB89" s="27"/>
    </row>
    <row r="90">
      <c r="A90" s="29">
        <v>1751.0</v>
      </c>
      <c r="B90" s="30">
        <v>1396.0</v>
      </c>
      <c r="C90" s="5">
        <v>13.0</v>
      </c>
      <c r="D90" s="6">
        <v>40.0</v>
      </c>
      <c r="E90" s="7">
        <v>25.0</v>
      </c>
      <c r="F90" s="8">
        <v>40.0</v>
      </c>
      <c r="G90" s="9">
        <v>216.0</v>
      </c>
      <c r="H90" s="10">
        <v>67.0</v>
      </c>
      <c r="I90" s="11">
        <v>10.0</v>
      </c>
      <c r="J90" s="12">
        <v>27.0</v>
      </c>
      <c r="K90" s="61">
        <v>79.0</v>
      </c>
      <c r="L90" s="62">
        <f t="shared" si="1"/>
        <v>220</v>
      </c>
      <c r="M90" s="63">
        <f t="shared" si="2"/>
        <v>216</v>
      </c>
      <c r="N90" s="63">
        <f t="shared" si="3"/>
        <v>40</v>
      </c>
      <c r="O90" s="63">
        <f t="shared" si="4"/>
        <v>107</v>
      </c>
      <c r="P90" s="63">
        <f t="shared" si="5"/>
        <v>127</v>
      </c>
      <c r="Q90" s="64">
        <f t="shared" si="6"/>
        <v>0.84375</v>
      </c>
      <c r="R90" s="64">
        <f t="shared" si="7"/>
        <v>0.4572649573</v>
      </c>
      <c r="S90" s="65">
        <f t="shared" si="8"/>
        <v>0.6591836735</v>
      </c>
      <c r="T90" s="65">
        <f t="shared" si="9"/>
        <v>0.5224489796</v>
      </c>
      <c r="U90" s="66">
        <f t="shared" si="10"/>
        <v>0.6297376093</v>
      </c>
      <c r="V90" s="27">
        <f t="shared" si="11"/>
        <v>0.6418964214</v>
      </c>
      <c r="W90" s="27">
        <f t="shared" si="12"/>
        <v>0.6073072008</v>
      </c>
      <c r="X90" s="27">
        <f t="shared" si="13"/>
        <v>-0.8517748618</v>
      </c>
      <c r="Y90" s="27">
        <f t="shared" si="14"/>
        <v>-0.1143543901</v>
      </c>
      <c r="Z90" s="27">
        <f t="shared" si="15"/>
        <v>1.540652773</v>
      </c>
      <c r="AA90" s="27">
        <f t="shared" si="16"/>
        <v>-0.573782747</v>
      </c>
      <c r="AB90" s="27"/>
    </row>
    <row r="91">
      <c r="A91" s="29">
        <v>2003.0</v>
      </c>
      <c r="B91" s="30">
        <v>937.0</v>
      </c>
      <c r="C91" s="5">
        <v>12.0</v>
      </c>
      <c r="D91" s="6">
        <v>20.0</v>
      </c>
      <c r="E91" s="7">
        <v>20.0</v>
      </c>
      <c r="F91" s="8">
        <v>25.0</v>
      </c>
      <c r="G91" s="9">
        <v>42.0</v>
      </c>
      <c r="H91" s="10">
        <v>16.0</v>
      </c>
      <c r="I91" s="11">
        <v>6.0</v>
      </c>
      <c r="J91" s="12">
        <v>9.0</v>
      </c>
      <c r="K91" s="61">
        <v>26.0</v>
      </c>
      <c r="L91" s="62">
        <f t="shared" si="1"/>
        <v>42</v>
      </c>
      <c r="M91" s="63">
        <f t="shared" si="2"/>
        <v>42</v>
      </c>
      <c r="N91" s="63">
        <f t="shared" si="3"/>
        <v>20</v>
      </c>
      <c r="O91" s="63">
        <f t="shared" si="4"/>
        <v>41</v>
      </c>
      <c r="P91" s="63">
        <f t="shared" si="5"/>
        <v>64</v>
      </c>
      <c r="Q91" s="64">
        <f t="shared" si="6"/>
        <v>0.6774193548</v>
      </c>
      <c r="R91" s="64">
        <f t="shared" si="7"/>
        <v>0.3904761905</v>
      </c>
      <c r="S91" s="65">
        <f t="shared" si="8"/>
        <v>0.497005988</v>
      </c>
      <c r="T91" s="65">
        <f t="shared" si="9"/>
        <v>0.371257485</v>
      </c>
      <c r="U91" s="66">
        <f t="shared" si="10"/>
        <v>0.3962264151</v>
      </c>
      <c r="V91" s="27">
        <f t="shared" si="11"/>
        <v>0.3953372339</v>
      </c>
      <c r="W91" s="27">
        <f t="shared" si="12"/>
        <v>0.4315585881</v>
      </c>
      <c r="X91" s="27">
        <f t="shared" si="13"/>
        <v>-0.6422143384</v>
      </c>
      <c r="Y91" s="27">
        <f t="shared" si="14"/>
        <v>-0.05774514924</v>
      </c>
      <c r="Z91" s="27">
        <f t="shared" si="15"/>
        <v>0.8758205432</v>
      </c>
      <c r="AA91" s="27">
        <f t="shared" si="16"/>
        <v>-0.2459308564</v>
      </c>
      <c r="AB91" s="27"/>
    </row>
    <row r="92">
      <c r="A92" s="29">
        <v>2004.0</v>
      </c>
      <c r="B92" s="30">
        <v>1302.0</v>
      </c>
      <c r="C92" s="5">
        <v>18.0</v>
      </c>
      <c r="D92" s="6">
        <v>34.0</v>
      </c>
      <c r="E92" s="7">
        <v>11.0</v>
      </c>
      <c r="F92" s="8">
        <v>47.0</v>
      </c>
      <c r="G92" s="9">
        <v>72.0</v>
      </c>
      <c r="H92" s="10">
        <v>25.0</v>
      </c>
      <c r="I92" s="11">
        <v>14.0</v>
      </c>
      <c r="J92" s="12">
        <v>7.0</v>
      </c>
      <c r="K92" s="61">
        <v>47.0</v>
      </c>
      <c r="L92" s="62">
        <f t="shared" si="1"/>
        <v>72</v>
      </c>
      <c r="M92" s="63">
        <f t="shared" si="2"/>
        <v>72</v>
      </c>
      <c r="N92" s="63">
        <f t="shared" si="3"/>
        <v>34</v>
      </c>
      <c r="O92" s="63">
        <f t="shared" si="4"/>
        <v>72</v>
      </c>
      <c r="P92" s="63">
        <f t="shared" si="5"/>
        <v>90</v>
      </c>
      <c r="Q92" s="64">
        <f t="shared" si="6"/>
        <v>0.679245283</v>
      </c>
      <c r="R92" s="64">
        <f t="shared" si="7"/>
        <v>0.4444444444</v>
      </c>
      <c r="S92" s="65">
        <f t="shared" si="8"/>
        <v>0.5373134328</v>
      </c>
      <c r="T92" s="65">
        <f t="shared" si="9"/>
        <v>0.3955223881</v>
      </c>
      <c r="U92" s="66">
        <f t="shared" si="10"/>
        <v>0.4444444444</v>
      </c>
      <c r="V92" s="27">
        <f t="shared" si="11"/>
        <v>0.4466647615</v>
      </c>
      <c r="W92" s="27">
        <f t="shared" si="12"/>
        <v>0.4597646923</v>
      </c>
      <c r="X92" s="27">
        <f t="shared" si="13"/>
        <v>-0.6942982562</v>
      </c>
      <c r="Y92" s="27">
        <f t="shared" si="14"/>
        <v>-0.06554011723</v>
      </c>
      <c r="Z92" s="27">
        <f t="shared" si="15"/>
        <v>1.023640079</v>
      </c>
      <c r="AA92" s="27">
        <f t="shared" si="16"/>
        <v>-0.3107500825</v>
      </c>
      <c r="AB92" s="27"/>
    </row>
    <row r="93">
      <c r="A93" s="29">
        <v>2005.0</v>
      </c>
      <c r="B93" s="30">
        <v>2026.0</v>
      </c>
      <c r="C93" s="5">
        <v>21.0</v>
      </c>
      <c r="D93" s="6">
        <v>56.0</v>
      </c>
      <c r="E93" s="7">
        <v>47.0</v>
      </c>
      <c r="F93" s="8">
        <v>78.0</v>
      </c>
      <c r="G93" s="9">
        <v>114.0</v>
      </c>
      <c r="H93" s="10">
        <v>69.0</v>
      </c>
      <c r="I93" s="11">
        <v>29.0</v>
      </c>
      <c r="J93" s="12">
        <v>21.0</v>
      </c>
      <c r="K93" s="61">
        <v>72.0</v>
      </c>
      <c r="L93" s="62">
        <f t="shared" si="1"/>
        <v>115</v>
      </c>
      <c r="M93" s="63">
        <f t="shared" si="2"/>
        <v>114</v>
      </c>
      <c r="N93" s="63">
        <f t="shared" si="3"/>
        <v>56</v>
      </c>
      <c r="O93" s="63">
        <f t="shared" si="4"/>
        <v>147</v>
      </c>
      <c r="P93" s="63">
        <f t="shared" si="5"/>
        <v>169</v>
      </c>
      <c r="Q93" s="64">
        <f t="shared" si="6"/>
        <v>0.6705882353</v>
      </c>
      <c r="R93" s="64">
        <f t="shared" si="7"/>
        <v>0.4651898734</v>
      </c>
      <c r="S93" s="65">
        <f t="shared" si="8"/>
        <v>0.537037037</v>
      </c>
      <c r="T93" s="65">
        <f t="shared" si="9"/>
        <v>0.3497942387</v>
      </c>
      <c r="U93" s="66">
        <f t="shared" si="10"/>
        <v>0.4028268551</v>
      </c>
      <c r="V93" s="27">
        <f t="shared" si="11"/>
        <v>0.407571592</v>
      </c>
      <c r="W93" s="27">
        <f t="shared" si="12"/>
        <v>0.4066091968</v>
      </c>
      <c r="X93" s="27">
        <f t="shared" si="13"/>
        <v>-0.6939411069</v>
      </c>
      <c r="Y93" s="27">
        <f t="shared" si="14"/>
        <v>-0.05126138968</v>
      </c>
      <c r="Z93" s="27">
        <f t="shared" si="15"/>
        <v>1.022587222</v>
      </c>
      <c r="AA93" s="27">
        <f t="shared" si="16"/>
        <v>-0.3102707765</v>
      </c>
      <c r="AB93" s="27"/>
    </row>
    <row r="94">
      <c r="A94" s="29">
        <v>2007.0</v>
      </c>
      <c r="B94" s="30">
        <v>592.0</v>
      </c>
      <c r="C94" s="5">
        <v>10.0</v>
      </c>
      <c r="D94" s="6">
        <v>9.0</v>
      </c>
      <c r="E94" s="7">
        <v>17.0</v>
      </c>
      <c r="F94" s="8">
        <v>31.0</v>
      </c>
      <c r="G94" s="9">
        <v>39.0</v>
      </c>
      <c r="H94" s="10">
        <v>31.0</v>
      </c>
      <c r="I94" s="11">
        <v>8.0</v>
      </c>
      <c r="J94" s="12">
        <v>2.0</v>
      </c>
      <c r="K94" s="61">
        <v>13.0</v>
      </c>
      <c r="L94" s="62">
        <f t="shared" si="1"/>
        <v>39</v>
      </c>
      <c r="M94" s="63">
        <f t="shared" si="2"/>
        <v>39</v>
      </c>
      <c r="N94" s="63">
        <f t="shared" si="3"/>
        <v>9</v>
      </c>
      <c r="O94" s="63">
        <f t="shared" si="4"/>
        <v>62</v>
      </c>
      <c r="P94" s="63">
        <f t="shared" si="5"/>
        <v>48</v>
      </c>
      <c r="Q94" s="64">
        <f t="shared" si="6"/>
        <v>0.8125</v>
      </c>
      <c r="R94" s="64">
        <f t="shared" si="7"/>
        <v>0.5636363636</v>
      </c>
      <c r="S94" s="65">
        <f t="shared" si="8"/>
        <v>0.6392405063</v>
      </c>
      <c r="T94" s="65">
        <f t="shared" si="9"/>
        <v>0.3037974684</v>
      </c>
      <c r="U94" s="66">
        <f t="shared" si="10"/>
        <v>0.4482758621</v>
      </c>
      <c r="V94" s="27">
        <f t="shared" si="11"/>
        <v>0.4478944631</v>
      </c>
      <c r="W94" s="27">
        <f t="shared" si="12"/>
        <v>0.3531414498</v>
      </c>
      <c r="X94" s="27">
        <f t="shared" si="13"/>
        <v>-0.8260049753</v>
      </c>
      <c r="Y94" s="27">
        <f t="shared" si="14"/>
        <v>-0.03866636731</v>
      </c>
      <c r="Z94" s="27">
        <f t="shared" si="15"/>
        <v>1.448840105</v>
      </c>
      <c r="AA94" s="27">
        <f t="shared" si="16"/>
        <v>-0.5232641953</v>
      </c>
      <c r="AB94" s="27"/>
    </row>
    <row r="95">
      <c r="A95" s="29">
        <v>2008.0</v>
      </c>
      <c r="B95" s="30">
        <v>3166.0</v>
      </c>
      <c r="C95" s="5">
        <v>43.0</v>
      </c>
      <c r="D95" s="6">
        <v>43.0</v>
      </c>
      <c r="E95" s="7">
        <v>39.0</v>
      </c>
      <c r="F95" s="8">
        <v>106.0</v>
      </c>
      <c r="G95" s="9">
        <v>213.0</v>
      </c>
      <c r="H95" s="10">
        <v>70.0</v>
      </c>
      <c r="I95" s="11">
        <v>48.0</v>
      </c>
      <c r="J95" s="12">
        <v>34.0</v>
      </c>
      <c r="K95" s="61">
        <v>68.0</v>
      </c>
      <c r="L95" s="62">
        <f t="shared" si="1"/>
        <v>213</v>
      </c>
      <c r="M95" s="63">
        <f t="shared" si="2"/>
        <v>213</v>
      </c>
      <c r="N95" s="63">
        <f t="shared" si="3"/>
        <v>43</v>
      </c>
      <c r="O95" s="63">
        <f t="shared" si="4"/>
        <v>176</v>
      </c>
      <c r="P95" s="63">
        <f t="shared" si="5"/>
        <v>198</v>
      </c>
      <c r="Q95" s="64">
        <f t="shared" si="6"/>
        <v>0.83203125</v>
      </c>
      <c r="R95" s="64">
        <f t="shared" si="7"/>
        <v>0.4705882353</v>
      </c>
      <c r="S95" s="65">
        <f t="shared" si="8"/>
        <v>0.6174603175</v>
      </c>
      <c r="T95" s="65">
        <f t="shared" si="9"/>
        <v>0.4063492063</v>
      </c>
      <c r="U95" s="66">
        <f t="shared" si="10"/>
        <v>0.5182481752</v>
      </c>
      <c r="V95" s="27">
        <f t="shared" si="11"/>
        <v>0.5193722273</v>
      </c>
      <c r="W95" s="27">
        <f t="shared" si="12"/>
        <v>0.4723500451</v>
      </c>
      <c r="X95" s="27">
        <f t="shared" si="13"/>
        <v>-0.7978613514</v>
      </c>
      <c r="Y95" s="27">
        <f t="shared" si="14"/>
        <v>-0.0691773471</v>
      </c>
      <c r="Z95" s="27">
        <f t="shared" si="15"/>
        <v>1.351792365</v>
      </c>
      <c r="AA95" s="27">
        <f t="shared" si="16"/>
        <v>-0.4715799304</v>
      </c>
      <c r="AB95" s="27"/>
    </row>
    <row r="96">
      <c r="A96" s="29">
        <v>2009.0</v>
      </c>
      <c r="B96" s="30">
        <v>1664.0</v>
      </c>
      <c r="C96" s="5">
        <v>15.0</v>
      </c>
      <c r="D96" s="6">
        <v>23.0</v>
      </c>
      <c r="E96" s="7">
        <v>15.0</v>
      </c>
      <c r="F96" s="8">
        <v>20.0</v>
      </c>
      <c r="G96" s="9">
        <v>71.0</v>
      </c>
      <c r="H96" s="10">
        <v>29.0</v>
      </c>
      <c r="I96" s="11">
        <v>9.0</v>
      </c>
      <c r="J96" s="12">
        <v>4.0</v>
      </c>
      <c r="K96" s="61">
        <v>38.0</v>
      </c>
      <c r="L96" s="62">
        <f t="shared" si="1"/>
        <v>71</v>
      </c>
      <c r="M96" s="63">
        <f t="shared" si="2"/>
        <v>71</v>
      </c>
      <c r="N96" s="63">
        <f t="shared" si="3"/>
        <v>23</v>
      </c>
      <c r="O96" s="63">
        <f t="shared" si="4"/>
        <v>49</v>
      </c>
      <c r="P96" s="63">
        <f t="shared" si="5"/>
        <v>77</v>
      </c>
      <c r="Q96" s="64">
        <f t="shared" si="6"/>
        <v>0.7553191489</v>
      </c>
      <c r="R96" s="64">
        <f t="shared" si="7"/>
        <v>0.3888888889</v>
      </c>
      <c r="S96" s="65">
        <f t="shared" si="8"/>
        <v>0.5454545455</v>
      </c>
      <c r="T96" s="65">
        <f t="shared" si="9"/>
        <v>0.4272727273</v>
      </c>
      <c r="U96" s="66">
        <f t="shared" si="10"/>
        <v>0.4797297297</v>
      </c>
      <c r="V96" s="27">
        <f t="shared" si="11"/>
        <v>0.4790220048</v>
      </c>
      <c r="W96" s="27">
        <f t="shared" si="12"/>
        <v>0.4966720467</v>
      </c>
      <c r="X96" s="27">
        <f t="shared" si="13"/>
        <v>-0.7048179267</v>
      </c>
      <c r="Y96" s="27">
        <f t="shared" si="14"/>
        <v>-0.07648484958</v>
      </c>
      <c r="Z96" s="27">
        <f t="shared" si="15"/>
        <v>1.05489447</v>
      </c>
      <c r="AA96" s="27">
        <f t="shared" si="16"/>
        <v>-0.3250901823</v>
      </c>
      <c r="AB96" s="27"/>
    </row>
    <row r="97">
      <c r="A97" s="29">
        <v>2011.0</v>
      </c>
      <c r="B97" s="30">
        <v>1367.0</v>
      </c>
      <c r="C97" s="5">
        <v>7.0</v>
      </c>
      <c r="D97" s="6">
        <v>21.0</v>
      </c>
      <c r="E97" s="7">
        <v>22.0</v>
      </c>
      <c r="F97" s="8">
        <v>25.0</v>
      </c>
      <c r="G97" s="9">
        <v>102.0</v>
      </c>
      <c r="H97" s="10">
        <v>27.0</v>
      </c>
      <c r="I97" s="11">
        <v>17.0</v>
      </c>
      <c r="J97" s="12">
        <v>11.0</v>
      </c>
      <c r="K97" s="61">
        <v>45.0</v>
      </c>
      <c r="L97" s="62">
        <f t="shared" si="1"/>
        <v>102</v>
      </c>
      <c r="M97" s="63">
        <f t="shared" si="2"/>
        <v>102</v>
      </c>
      <c r="N97" s="63">
        <f t="shared" si="3"/>
        <v>21</v>
      </c>
      <c r="O97" s="63">
        <f t="shared" si="4"/>
        <v>52</v>
      </c>
      <c r="P97" s="63">
        <f t="shared" si="5"/>
        <v>91</v>
      </c>
      <c r="Q97" s="64">
        <f t="shared" si="6"/>
        <v>0.8292682927</v>
      </c>
      <c r="R97" s="64">
        <f t="shared" si="7"/>
        <v>0.3636363636</v>
      </c>
      <c r="S97" s="65">
        <f t="shared" si="8"/>
        <v>0.5789473684</v>
      </c>
      <c r="T97" s="65">
        <f t="shared" si="9"/>
        <v>0.462406015</v>
      </c>
      <c r="U97" s="66">
        <f t="shared" si="10"/>
        <v>0.5284974093</v>
      </c>
      <c r="V97" s="27">
        <f t="shared" si="11"/>
        <v>0.5333764969</v>
      </c>
      <c r="W97" s="27">
        <f t="shared" si="12"/>
        <v>0.5375118214</v>
      </c>
      <c r="X97" s="27">
        <f t="shared" si="13"/>
        <v>-0.7480962205</v>
      </c>
      <c r="Y97" s="27">
        <f t="shared" si="14"/>
        <v>-0.08958019861</v>
      </c>
      <c r="Z97" s="27">
        <f t="shared" si="15"/>
        <v>1.188420278</v>
      </c>
      <c r="AA97" s="27">
        <f t="shared" si="16"/>
        <v>-0.3887276305</v>
      </c>
      <c r="AB97" s="27"/>
    </row>
    <row r="98">
      <c r="A98" s="29">
        <v>2013.0</v>
      </c>
      <c r="B98" s="30">
        <v>1064.0</v>
      </c>
      <c r="C98" s="5">
        <v>5.0</v>
      </c>
      <c r="D98" s="6">
        <v>17.0</v>
      </c>
      <c r="E98" s="7">
        <v>4.0</v>
      </c>
      <c r="F98" s="8">
        <v>15.0</v>
      </c>
      <c r="G98" s="9">
        <v>35.0</v>
      </c>
      <c r="H98" s="10">
        <v>6.0</v>
      </c>
      <c r="I98" s="11">
        <v>7.0</v>
      </c>
      <c r="J98" s="12">
        <v>4.0</v>
      </c>
      <c r="K98" s="61">
        <v>28.0</v>
      </c>
      <c r="L98" s="62">
        <f t="shared" si="1"/>
        <v>35</v>
      </c>
      <c r="M98" s="63">
        <f t="shared" si="2"/>
        <v>35</v>
      </c>
      <c r="N98" s="63">
        <f t="shared" si="3"/>
        <v>17</v>
      </c>
      <c r="O98" s="63">
        <f t="shared" si="4"/>
        <v>21</v>
      </c>
      <c r="P98" s="63">
        <f t="shared" si="5"/>
        <v>44</v>
      </c>
      <c r="Q98" s="64">
        <f t="shared" si="6"/>
        <v>0.6730769231</v>
      </c>
      <c r="R98" s="64">
        <f t="shared" si="7"/>
        <v>0.3230769231</v>
      </c>
      <c r="S98" s="65">
        <f t="shared" si="8"/>
        <v>0.4786324786</v>
      </c>
      <c r="T98" s="65">
        <f t="shared" si="9"/>
        <v>0.4444444444</v>
      </c>
      <c r="U98" s="66">
        <f t="shared" si="10"/>
        <v>0.4430379747</v>
      </c>
      <c r="V98" s="27">
        <f t="shared" si="11"/>
        <v>0.4418628999</v>
      </c>
      <c r="W98" s="27">
        <f t="shared" si="12"/>
        <v>0.5166328618</v>
      </c>
      <c r="X98" s="27">
        <f t="shared" si="13"/>
        <v>-0.6184727106</v>
      </c>
      <c r="Y98" s="27">
        <f t="shared" si="14"/>
        <v>-0.0827561037</v>
      </c>
      <c r="Z98" s="27">
        <f t="shared" si="15"/>
        <v>0.8122621491</v>
      </c>
      <c r="AA98" s="27">
        <f t="shared" si="16"/>
        <v>-0.2196517432</v>
      </c>
      <c r="AB98" s="27"/>
    </row>
    <row r="99">
      <c r="A99" s="29">
        <v>2014.0</v>
      </c>
      <c r="B99" s="30">
        <v>2933.0</v>
      </c>
      <c r="C99" s="5">
        <v>19.0</v>
      </c>
      <c r="D99" s="6">
        <v>32.0</v>
      </c>
      <c r="E99" s="7">
        <v>20.0</v>
      </c>
      <c r="F99" s="8">
        <v>48.0</v>
      </c>
      <c r="G99" s="9">
        <v>133.0</v>
      </c>
      <c r="H99" s="10">
        <v>37.0</v>
      </c>
      <c r="I99" s="11">
        <v>21.0</v>
      </c>
      <c r="J99" s="12">
        <v>21.0</v>
      </c>
      <c r="K99" s="61">
        <v>91.0</v>
      </c>
      <c r="L99" s="62">
        <f t="shared" si="1"/>
        <v>132</v>
      </c>
      <c r="M99" s="63">
        <f t="shared" si="2"/>
        <v>133</v>
      </c>
      <c r="N99" s="63">
        <f t="shared" si="3"/>
        <v>32</v>
      </c>
      <c r="O99" s="63">
        <f t="shared" si="4"/>
        <v>85</v>
      </c>
      <c r="P99" s="63">
        <f t="shared" si="5"/>
        <v>151</v>
      </c>
      <c r="Q99" s="64">
        <f t="shared" si="6"/>
        <v>0.8060606061</v>
      </c>
      <c r="R99" s="64">
        <f t="shared" si="7"/>
        <v>0.3601694915</v>
      </c>
      <c r="S99" s="65">
        <f t="shared" si="8"/>
        <v>0.5436408978</v>
      </c>
      <c r="T99" s="65">
        <f t="shared" si="9"/>
        <v>0.4114713217</v>
      </c>
      <c r="U99" s="66">
        <f t="shared" si="10"/>
        <v>0.4683098592</v>
      </c>
      <c r="V99" s="27">
        <f t="shared" si="11"/>
        <v>0.4647787234</v>
      </c>
      <c r="W99" s="27">
        <f t="shared" si="12"/>
        <v>0.4783041146</v>
      </c>
      <c r="X99" s="27">
        <f t="shared" si="13"/>
        <v>-0.7024743925</v>
      </c>
      <c r="Y99" s="27">
        <f t="shared" si="14"/>
        <v>-0.07093232815</v>
      </c>
      <c r="Z99" s="27">
        <f t="shared" si="15"/>
        <v>1.047891041</v>
      </c>
      <c r="AA99" s="27">
        <f t="shared" si="16"/>
        <v>-0.3218581579</v>
      </c>
      <c r="AB99" s="27"/>
    </row>
    <row r="100">
      <c r="A100" s="29">
        <v>2015.0</v>
      </c>
      <c r="B100" s="30">
        <v>2515.0</v>
      </c>
      <c r="C100" s="5">
        <v>8.0</v>
      </c>
      <c r="D100" s="6">
        <v>36.0</v>
      </c>
      <c r="E100" s="7">
        <v>19.0</v>
      </c>
      <c r="F100" s="8">
        <v>37.0</v>
      </c>
      <c r="G100" s="9">
        <v>106.0</v>
      </c>
      <c r="H100" s="10">
        <v>43.0</v>
      </c>
      <c r="I100" s="11">
        <v>21.0</v>
      </c>
      <c r="J100" s="12">
        <v>23.0</v>
      </c>
      <c r="K100" s="61">
        <v>47.0</v>
      </c>
      <c r="L100" s="62">
        <f t="shared" si="1"/>
        <v>106</v>
      </c>
      <c r="M100" s="63">
        <f t="shared" si="2"/>
        <v>106</v>
      </c>
      <c r="N100" s="63">
        <f t="shared" si="3"/>
        <v>36</v>
      </c>
      <c r="O100" s="63">
        <f t="shared" si="4"/>
        <v>80</v>
      </c>
      <c r="P100" s="63">
        <f t="shared" si="5"/>
        <v>95</v>
      </c>
      <c r="Q100" s="64">
        <f t="shared" si="6"/>
        <v>0.7464788732</v>
      </c>
      <c r="R100" s="64">
        <f t="shared" si="7"/>
        <v>0.4571428571</v>
      </c>
      <c r="S100" s="65">
        <f t="shared" si="8"/>
        <v>0.5867507886</v>
      </c>
      <c r="T100" s="65">
        <f t="shared" si="9"/>
        <v>0.4479495268</v>
      </c>
      <c r="U100" s="66">
        <f t="shared" si="10"/>
        <v>0.5273631841</v>
      </c>
      <c r="V100" s="27">
        <f t="shared" si="11"/>
        <v>0.5283233604</v>
      </c>
      <c r="W100" s="27">
        <f t="shared" si="12"/>
        <v>0.5207072534</v>
      </c>
      <c r="X100" s="27">
        <f t="shared" si="13"/>
        <v>-0.7581795363</v>
      </c>
      <c r="Y100" s="27">
        <f t="shared" si="14"/>
        <v>-0.08406655211</v>
      </c>
      <c r="Z100" s="27">
        <f t="shared" si="15"/>
        <v>1.220672749</v>
      </c>
      <c r="AA100" s="27">
        <f t="shared" si="16"/>
        <v>-0.4046590004</v>
      </c>
      <c r="AB100" s="27"/>
    </row>
    <row r="101">
      <c r="A101" s="29">
        <v>2021.0</v>
      </c>
      <c r="B101" s="30">
        <v>3158.0</v>
      </c>
      <c r="C101" s="5">
        <v>24.0</v>
      </c>
      <c r="D101" s="6">
        <v>41.0</v>
      </c>
      <c r="E101" s="7">
        <v>18.0</v>
      </c>
      <c r="F101" s="8">
        <v>47.0</v>
      </c>
      <c r="G101" s="9">
        <v>128.0</v>
      </c>
      <c r="H101" s="10">
        <v>42.0</v>
      </c>
      <c r="I101" s="11">
        <v>23.0</v>
      </c>
      <c r="J101" s="12">
        <v>17.0</v>
      </c>
      <c r="K101" s="61">
        <v>67.0</v>
      </c>
      <c r="L101" s="62">
        <f t="shared" si="1"/>
        <v>128</v>
      </c>
      <c r="M101" s="63">
        <f t="shared" si="2"/>
        <v>128</v>
      </c>
      <c r="N101" s="63">
        <f t="shared" si="3"/>
        <v>41</v>
      </c>
      <c r="O101" s="63">
        <f t="shared" si="4"/>
        <v>89</v>
      </c>
      <c r="P101" s="63">
        <f t="shared" si="5"/>
        <v>132</v>
      </c>
      <c r="Q101" s="64">
        <f t="shared" si="6"/>
        <v>0.7573964497</v>
      </c>
      <c r="R101" s="64">
        <f t="shared" si="7"/>
        <v>0.4027149321</v>
      </c>
      <c r="S101" s="65">
        <f t="shared" si="8"/>
        <v>0.5564102564</v>
      </c>
      <c r="T101" s="65">
        <f t="shared" si="9"/>
        <v>0.4333333333</v>
      </c>
      <c r="U101" s="66">
        <f t="shared" si="10"/>
        <v>0.4923076923</v>
      </c>
      <c r="V101" s="27">
        <f t="shared" si="11"/>
        <v>0.4925420509</v>
      </c>
      <c r="W101" s="27">
        <f t="shared" si="12"/>
        <v>0.5037170402</v>
      </c>
      <c r="X101" s="27">
        <f t="shared" si="13"/>
        <v>-0.7189745261</v>
      </c>
      <c r="Y101" s="27">
        <f t="shared" si="14"/>
        <v>-0.07867002108</v>
      </c>
      <c r="Z101" s="27">
        <f t="shared" si="15"/>
        <v>1.097696145</v>
      </c>
      <c r="AA101" s="27">
        <f t="shared" si="16"/>
        <v>-0.3450750336</v>
      </c>
      <c r="AB101" s="27"/>
    </row>
    <row r="102">
      <c r="A102" s="29">
        <v>2023.0</v>
      </c>
      <c r="B102" s="30">
        <v>1285.0</v>
      </c>
      <c r="C102" s="5">
        <v>16.0</v>
      </c>
      <c r="D102" s="6">
        <v>16.0</v>
      </c>
      <c r="E102" s="7">
        <v>6.0</v>
      </c>
      <c r="F102" s="8">
        <v>25.0</v>
      </c>
      <c r="G102" s="9">
        <v>63.0</v>
      </c>
      <c r="H102" s="10">
        <v>14.0</v>
      </c>
      <c r="I102" s="11">
        <v>17.0</v>
      </c>
      <c r="J102" s="12">
        <v>7.0</v>
      </c>
      <c r="K102" s="61">
        <v>22.0</v>
      </c>
      <c r="L102" s="62">
        <f t="shared" si="1"/>
        <v>63</v>
      </c>
      <c r="M102" s="63">
        <f t="shared" si="2"/>
        <v>63</v>
      </c>
      <c r="N102" s="63">
        <f t="shared" si="3"/>
        <v>16</v>
      </c>
      <c r="O102" s="63">
        <f t="shared" si="4"/>
        <v>39</v>
      </c>
      <c r="P102" s="63">
        <f t="shared" si="5"/>
        <v>61</v>
      </c>
      <c r="Q102" s="64">
        <f t="shared" si="6"/>
        <v>0.7974683544</v>
      </c>
      <c r="R102" s="64">
        <f t="shared" si="7"/>
        <v>0.39</v>
      </c>
      <c r="S102" s="65">
        <f t="shared" si="8"/>
        <v>0.5698324022</v>
      </c>
      <c r="T102" s="65">
        <f t="shared" si="9"/>
        <v>0.4413407821</v>
      </c>
      <c r="U102" s="66">
        <f t="shared" si="10"/>
        <v>0.5080645161</v>
      </c>
      <c r="V102" s="27">
        <f t="shared" si="11"/>
        <v>0.5095900833</v>
      </c>
      <c r="W102" s="27">
        <f t="shared" si="12"/>
        <v>0.5130250904</v>
      </c>
      <c r="X102" s="27">
        <f t="shared" si="13"/>
        <v>-0.7363181693</v>
      </c>
      <c r="Y102" s="27">
        <f t="shared" si="14"/>
        <v>-0.08160432785</v>
      </c>
      <c r="Z102" s="27">
        <f t="shared" si="15"/>
        <v>1.151293803</v>
      </c>
      <c r="AA102" s="27">
        <f t="shared" si="16"/>
        <v>-0.3706547591</v>
      </c>
      <c r="AB102" s="27"/>
    </row>
    <row r="103">
      <c r="A103" s="29">
        <v>2025.0</v>
      </c>
      <c r="B103" s="30">
        <v>1855.0</v>
      </c>
      <c r="C103" s="5">
        <v>13.0</v>
      </c>
      <c r="D103" s="6">
        <v>24.0</v>
      </c>
      <c r="E103" s="7">
        <v>14.0</v>
      </c>
      <c r="F103" s="8">
        <v>38.0</v>
      </c>
      <c r="G103" s="9">
        <v>81.0</v>
      </c>
      <c r="H103" s="10">
        <v>16.0</v>
      </c>
      <c r="I103" s="11">
        <v>13.0</v>
      </c>
      <c r="J103" s="12">
        <v>12.0</v>
      </c>
      <c r="K103" s="61">
        <v>45.0</v>
      </c>
      <c r="L103" s="62">
        <f t="shared" si="1"/>
        <v>81</v>
      </c>
      <c r="M103" s="63">
        <f t="shared" si="2"/>
        <v>81</v>
      </c>
      <c r="N103" s="63">
        <f t="shared" si="3"/>
        <v>24</v>
      </c>
      <c r="O103" s="63">
        <f t="shared" si="4"/>
        <v>54</v>
      </c>
      <c r="P103" s="63">
        <f t="shared" si="5"/>
        <v>85</v>
      </c>
      <c r="Q103" s="64">
        <f t="shared" si="6"/>
        <v>0.7714285714</v>
      </c>
      <c r="R103" s="64">
        <f t="shared" si="7"/>
        <v>0.3884892086</v>
      </c>
      <c r="S103" s="65">
        <f t="shared" si="8"/>
        <v>0.5532786885</v>
      </c>
      <c r="T103" s="65">
        <f t="shared" si="9"/>
        <v>0.4303278689</v>
      </c>
      <c r="U103" s="66">
        <f t="shared" si="10"/>
        <v>0.4879518072</v>
      </c>
      <c r="V103" s="27">
        <f t="shared" si="11"/>
        <v>0.48765484</v>
      </c>
      <c r="W103" s="27">
        <f t="shared" si="12"/>
        <v>0.5002234164</v>
      </c>
      <c r="X103" s="27">
        <f t="shared" si="13"/>
        <v>-0.7149280199</v>
      </c>
      <c r="Y103" s="27">
        <f t="shared" si="14"/>
        <v>-0.07758254408</v>
      </c>
      <c r="Z103" s="27">
        <f t="shared" si="15"/>
        <v>1.085374889</v>
      </c>
      <c r="AA103" s="27">
        <f t="shared" si="16"/>
        <v>-0.3392813479</v>
      </c>
      <c r="AB103" s="27"/>
    </row>
    <row r="104">
      <c r="A104" s="29">
        <v>2028.0</v>
      </c>
      <c r="B104" s="30">
        <v>2598.0</v>
      </c>
      <c r="C104" s="5">
        <v>32.0</v>
      </c>
      <c r="D104" s="6">
        <v>35.0</v>
      </c>
      <c r="E104" s="7">
        <v>22.0</v>
      </c>
      <c r="F104" s="8">
        <v>62.0</v>
      </c>
      <c r="G104" s="9">
        <v>112.0</v>
      </c>
      <c r="H104" s="10">
        <v>40.0</v>
      </c>
      <c r="I104" s="11">
        <v>15.0</v>
      </c>
      <c r="J104" s="12">
        <v>14.0</v>
      </c>
      <c r="K104" s="61">
        <v>39.0</v>
      </c>
      <c r="L104" s="62">
        <f t="shared" si="1"/>
        <v>112</v>
      </c>
      <c r="M104" s="63">
        <f t="shared" si="2"/>
        <v>112</v>
      </c>
      <c r="N104" s="63">
        <f t="shared" si="3"/>
        <v>35</v>
      </c>
      <c r="O104" s="63">
        <f t="shared" si="4"/>
        <v>102</v>
      </c>
      <c r="P104" s="63">
        <f t="shared" si="5"/>
        <v>108</v>
      </c>
      <c r="Q104" s="64">
        <f t="shared" si="6"/>
        <v>0.7619047619</v>
      </c>
      <c r="R104" s="64">
        <f t="shared" si="7"/>
        <v>0.4857142857</v>
      </c>
      <c r="S104" s="65">
        <f t="shared" si="8"/>
        <v>0.5994397759</v>
      </c>
      <c r="T104" s="65">
        <f t="shared" si="9"/>
        <v>0.4117647059</v>
      </c>
      <c r="U104" s="66">
        <f t="shared" si="10"/>
        <v>0.5090909091</v>
      </c>
      <c r="V104" s="27">
        <f t="shared" si="11"/>
        <v>0.5094399459</v>
      </c>
      <c r="W104" s="27">
        <f t="shared" si="12"/>
        <v>0.4786451514</v>
      </c>
      <c r="X104" s="27">
        <f t="shared" si="13"/>
        <v>-0.7745758168</v>
      </c>
      <c r="Y104" s="27">
        <f t="shared" si="14"/>
        <v>-0.07103351548</v>
      </c>
      <c r="Z104" s="27">
        <f t="shared" si="15"/>
        <v>1.274039813</v>
      </c>
      <c r="AA104" s="27">
        <f t="shared" si="16"/>
        <v>-0.4314841331</v>
      </c>
      <c r="AB104" s="27"/>
    </row>
    <row r="105">
      <c r="A105" s="29">
        <v>2030.0</v>
      </c>
      <c r="B105" s="30">
        <v>1415.0</v>
      </c>
      <c r="C105" s="5">
        <v>22.0</v>
      </c>
      <c r="D105" s="6">
        <v>17.0</v>
      </c>
      <c r="E105" s="7">
        <v>12.0</v>
      </c>
      <c r="F105" s="8">
        <v>24.0</v>
      </c>
      <c r="G105" s="9">
        <v>51.0</v>
      </c>
      <c r="H105" s="10">
        <v>15.0</v>
      </c>
      <c r="I105" s="11">
        <v>11.0</v>
      </c>
      <c r="J105" s="12">
        <v>12.0</v>
      </c>
      <c r="K105" s="61">
        <v>29.0</v>
      </c>
      <c r="L105" s="62">
        <f t="shared" si="1"/>
        <v>50</v>
      </c>
      <c r="M105" s="63">
        <f t="shared" si="2"/>
        <v>51</v>
      </c>
      <c r="N105" s="63">
        <f t="shared" si="3"/>
        <v>17</v>
      </c>
      <c r="O105" s="63">
        <f t="shared" si="4"/>
        <v>39</v>
      </c>
      <c r="P105" s="63">
        <f t="shared" si="5"/>
        <v>74</v>
      </c>
      <c r="Q105" s="64">
        <f t="shared" si="6"/>
        <v>0.75</v>
      </c>
      <c r="R105" s="64">
        <f t="shared" si="7"/>
        <v>0.3451327434</v>
      </c>
      <c r="S105" s="65">
        <f t="shared" si="8"/>
        <v>0.4972375691</v>
      </c>
      <c r="T105" s="65">
        <f t="shared" si="9"/>
        <v>0.3756906077</v>
      </c>
      <c r="U105" s="66">
        <f t="shared" si="10"/>
        <v>0.408</v>
      </c>
      <c r="V105" s="27">
        <f t="shared" si="11"/>
        <v>0.399276312</v>
      </c>
      <c r="W105" s="27">
        <f t="shared" si="12"/>
        <v>0.4367117561</v>
      </c>
      <c r="X105" s="27">
        <f t="shared" si="13"/>
        <v>-0.6425135796</v>
      </c>
      <c r="Y105" s="27">
        <f t="shared" si="14"/>
        <v>-0.05913243282</v>
      </c>
      <c r="Z105" s="27">
        <f t="shared" si="15"/>
        <v>0.8766369144</v>
      </c>
      <c r="AA105" s="27">
        <f t="shared" si="16"/>
        <v>-0.2462747927</v>
      </c>
      <c r="AB105" s="27"/>
    </row>
    <row r="106">
      <c r="A106" s="29">
        <v>2032.0</v>
      </c>
      <c r="B106" s="30">
        <v>1221.0</v>
      </c>
      <c r="C106" s="5">
        <v>10.0</v>
      </c>
      <c r="D106" s="6">
        <v>13.0</v>
      </c>
      <c r="E106" s="7">
        <v>9.0</v>
      </c>
      <c r="F106" s="8">
        <v>25.0</v>
      </c>
      <c r="G106" s="9">
        <v>44.0</v>
      </c>
      <c r="H106" s="10">
        <v>21.0</v>
      </c>
      <c r="I106" s="11">
        <v>6.0</v>
      </c>
      <c r="J106" s="12">
        <v>8.0</v>
      </c>
      <c r="K106" s="61">
        <v>37.0</v>
      </c>
      <c r="L106" s="62">
        <f t="shared" si="1"/>
        <v>44</v>
      </c>
      <c r="M106" s="63">
        <f t="shared" si="2"/>
        <v>44</v>
      </c>
      <c r="N106" s="63">
        <f t="shared" si="3"/>
        <v>13</v>
      </c>
      <c r="O106" s="63">
        <f t="shared" si="4"/>
        <v>46</v>
      </c>
      <c r="P106" s="63">
        <f t="shared" si="5"/>
        <v>62</v>
      </c>
      <c r="Q106" s="64">
        <f t="shared" si="6"/>
        <v>0.7719298246</v>
      </c>
      <c r="R106" s="64">
        <f t="shared" si="7"/>
        <v>0.4259259259</v>
      </c>
      <c r="S106" s="65">
        <f t="shared" si="8"/>
        <v>0.5454545455</v>
      </c>
      <c r="T106" s="65">
        <f t="shared" si="9"/>
        <v>0.3454545455</v>
      </c>
      <c r="U106" s="66">
        <f t="shared" si="10"/>
        <v>0.4150943396</v>
      </c>
      <c r="V106" s="27">
        <f t="shared" si="11"/>
        <v>0.4104021018</v>
      </c>
      <c r="W106" s="27">
        <f t="shared" si="12"/>
        <v>0.4015646335</v>
      </c>
      <c r="X106" s="27">
        <f t="shared" si="13"/>
        <v>-0.7048179267</v>
      </c>
      <c r="Y106" s="27">
        <f t="shared" si="14"/>
        <v>-0.04999733943</v>
      </c>
      <c r="Z106" s="27">
        <f t="shared" si="15"/>
        <v>1.05489447</v>
      </c>
      <c r="AA106" s="27">
        <f t="shared" si="16"/>
        <v>-0.3250901823</v>
      </c>
      <c r="AB106" s="27"/>
    </row>
    <row r="107">
      <c r="A107" s="29">
        <v>2033.0</v>
      </c>
      <c r="B107" s="30">
        <v>2326.0</v>
      </c>
      <c r="C107" s="5">
        <v>25.0</v>
      </c>
      <c r="D107" s="6">
        <v>28.0</v>
      </c>
      <c r="E107" s="7">
        <v>30.0</v>
      </c>
      <c r="F107" s="8">
        <v>63.0</v>
      </c>
      <c r="G107" s="9">
        <v>127.0</v>
      </c>
      <c r="H107" s="10">
        <v>55.0</v>
      </c>
      <c r="I107" s="11">
        <v>22.0</v>
      </c>
      <c r="J107" s="12">
        <v>22.0</v>
      </c>
      <c r="K107" s="61">
        <v>84.0</v>
      </c>
      <c r="L107" s="62">
        <f t="shared" si="1"/>
        <v>126</v>
      </c>
      <c r="M107" s="63">
        <f t="shared" si="2"/>
        <v>127</v>
      </c>
      <c r="N107" s="63">
        <f t="shared" si="3"/>
        <v>28</v>
      </c>
      <c r="O107" s="63">
        <f t="shared" si="4"/>
        <v>118</v>
      </c>
      <c r="P107" s="63">
        <f t="shared" si="5"/>
        <v>161</v>
      </c>
      <c r="Q107" s="64">
        <f t="shared" si="6"/>
        <v>0.8193548387</v>
      </c>
      <c r="R107" s="64">
        <f t="shared" si="7"/>
        <v>0.4229390681</v>
      </c>
      <c r="S107" s="65">
        <f t="shared" si="8"/>
        <v>0.564516129</v>
      </c>
      <c r="T107" s="65">
        <f t="shared" si="9"/>
        <v>0.3571428571</v>
      </c>
      <c r="U107" s="66">
        <f t="shared" si="10"/>
        <v>0.4409722222</v>
      </c>
      <c r="V107" s="27">
        <f t="shared" si="11"/>
        <v>0.4356481405</v>
      </c>
      <c r="W107" s="27">
        <f t="shared" si="12"/>
        <v>0.4151514068</v>
      </c>
      <c r="X107" s="27">
        <f t="shared" si="13"/>
        <v>-0.7294486607</v>
      </c>
      <c r="Y107" s="27">
        <f t="shared" si="14"/>
        <v>-0.05343785395</v>
      </c>
      <c r="Z107" s="27">
        <f t="shared" si="15"/>
        <v>1.129911932</v>
      </c>
      <c r="AA107" s="27">
        <f t="shared" si="16"/>
        <v>-0.3603771306</v>
      </c>
      <c r="AB107" s="27"/>
    </row>
    <row r="108">
      <c r="A108" s="29">
        <v>2036.0</v>
      </c>
      <c r="B108" s="30">
        <v>2399.0</v>
      </c>
      <c r="C108" s="5">
        <v>17.0</v>
      </c>
      <c r="D108" s="6">
        <v>48.0</v>
      </c>
      <c r="E108" s="7">
        <v>19.0</v>
      </c>
      <c r="F108" s="8">
        <v>81.0</v>
      </c>
      <c r="G108" s="9">
        <v>175.0</v>
      </c>
      <c r="H108" s="10">
        <v>26.0</v>
      </c>
      <c r="I108" s="11">
        <v>27.0</v>
      </c>
      <c r="J108" s="12">
        <v>27.0</v>
      </c>
      <c r="K108" s="61">
        <v>70.0</v>
      </c>
      <c r="L108" s="62">
        <f t="shared" si="1"/>
        <v>176</v>
      </c>
      <c r="M108" s="63">
        <f t="shared" si="2"/>
        <v>175</v>
      </c>
      <c r="N108" s="63">
        <f t="shared" si="3"/>
        <v>48</v>
      </c>
      <c r="O108" s="63">
        <f t="shared" si="4"/>
        <v>107</v>
      </c>
      <c r="P108" s="63">
        <f t="shared" si="5"/>
        <v>133</v>
      </c>
      <c r="Q108" s="64">
        <f t="shared" si="6"/>
        <v>0.7847533632</v>
      </c>
      <c r="R108" s="64">
        <f t="shared" si="7"/>
        <v>0.4458333333</v>
      </c>
      <c r="S108" s="65">
        <f t="shared" si="8"/>
        <v>0.6090712743</v>
      </c>
      <c r="T108" s="65">
        <f t="shared" si="9"/>
        <v>0.4816414687</v>
      </c>
      <c r="U108" s="66">
        <f t="shared" si="10"/>
        <v>0.5681818182</v>
      </c>
      <c r="V108" s="27">
        <f t="shared" si="11"/>
        <v>0.5722019439</v>
      </c>
      <c r="W108" s="27">
        <f t="shared" si="12"/>
        <v>0.5598715732</v>
      </c>
      <c r="X108" s="27">
        <f t="shared" si="13"/>
        <v>-0.7870213134</v>
      </c>
      <c r="Y108" s="27">
        <f t="shared" si="14"/>
        <v>-0.09718803814</v>
      </c>
      <c r="Z108" s="27">
        <f t="shared" si="15"/>
        <v>1.315309994</v>
      </c>
      <c r="AA108" s="27">
        <f t="shared" si="16"/>
        <v>-0.4526187181</v>
      </c>
      <c r="AB108" s="27"/>
    </row>
    <row r="109">
      <c r="A109" s="29">
        <v>2037.0</v>
      </c>
      <c r="B109" s="30">
        <v>3357.0</v>
      </c>
      <c r="C109" s="5">
        <v>84.0</v>
      </c>
      <c r="D109" s="6">
        <v>69.0</v>
      </c>
      <c r="E109" s="7">
        <v>68.0</v>
      </c>
      <c r="F109" s="8">
        <v>151.0</v>
      </c>
      <c r="G109" s="9">
        <v>250.0</v>
      </c>
      <c r="H109" s="10">
        <v>60.0</v>
      </c>
      <c r="I109" s="11">
        <v>48.0</v>
      </c>
      <c r="J109" s="12">
        <v>41.0</v>
      </c>
      <c r="K109" s="61">
        <v>103.0</v>
      </c>
      <c r="L109" s="62">
        <f t="shared" si="1"/>
        <v>249</v>
      </c>
      <c r="M109" s="63">
        <f t="shared" si="2"/>
        <v>250</v>
      </c>
      <c r="N109" s="63">
        <f t="shared" si="3"/>
        <v>69</v>
      </c>
      <c r="O109" s="63">
        <f t="shared" si="4"/>
        <v>211</v>
      </c>
      <c r="P109" s="63">
        <f t="shared" si="5"/>
        <v>303</v>
      </c>
      <c r="Q109" s="64">
        <f t="shared" si="6"/>
        <v>0.7836990596</v>
      </c>
      <c r="R109" s="64">
        <f t="shared" si="7"/>
        <v>0.4105058366</v>
      </c>
      <c r="S109" s="65">
        <f t="shared" si="8"/>
        <v>0.5534213685</v>
      </c>
      <c r="T109" s="65">
        <f t="shared" si="9"/>
        <v>0.3829531813</v>
      </c>
      <c r="U109" s="66">
        <f t="shared" si="10"/>
        <v>0.452079566</v>
      </c>
      <c r="V109" s="27">
        <f t="shared" si="11"/>
        <v>0.4488401242</v>
      </c>
      <c r="W109" s="27">
        <f t="shared" si="12"/>
        <v>0.4451539454</v>
      </c>
      <c r="X109" s="27">
        <f t="shared" si="13"/>
        <v>-0.7151123862</v>
      </c>
      <c r="Y109" s="27">
        <f t="shared" si="14"/>
        <v>-0.06144073957</v>
      </c>
      <c r="Z109" s="27">
        <f t="shared" si="15"/>
        <v>1.085934756</v>
      </c>
      <c r="AA109" s="27">
        <f t="shared" si="16"/>
        <v>-0.3395438982</v>
      </c>
      <c r="AB109" s="27"/>
    </row>
    <row r="110">
      <c r="A110" s="29">
        <v>2045.0</v>
      </c>
      <c r="B110" s="30">
        <v>454.0</v>
      </c>
      <c r="C110" s="5">
        <v>10.0</v>
      </c>
      <c r="D110" s="6">
        <v>5.0</v>
      </c>
      <c r="E110" s="7">
        <v>2.0</v>
      </c>
      <c r="F110" s="8">
        <v>18.0</v>
      </c>
      <c r="G110" s="9">
        <v>40.0</v>
      </c>
      <c r="H110" s="10">
        <v>16.0</v>
      </c>
      <c r="I110" s="11">
        <v>8.0</v>
      </c>
      <c r="J110" s="12">
        <v>0.0</v>
      </c>
      <c r="K110" s="61">
        <v>20.0</v>
      </c>
      <c r="L110" s="62">
        <f t="shared" si="1"/>
        <v>40</v>
      </c>
      <c r="M110" s="63">
        <f t="shared" si="2"/>
        <v>40</v>
      </c>
      <c r="N110" s="63">
        <f t="shared" si="3"/>
        <v>5</v>
      </c>
      <c r="O110" s="63">
        <f t="shared" si="4"/>
        <v>34</v>
      </c>
      <c r="P110" s="63">
        <f t="shared" si="5"/>
        <v>40</v>
      </c>
      <c r="Q110" s="64">
        <f t="shared" si="6"/>
        <v>0.8888888889</v>
      </c>
      <c r="R110" s="64">
        <f t="shared" si="7"/>
        <v>0.4594594595</v>
      </c>
      <c r="S110" s="65">
        <f t="shared" si="8"/>
        <v>0.6218487395</v>
      </c>
      <c r="T110" s="65">
        <f t="shared" si="9"/>
        <v>0.3781512605</v>
      </c>
      <c r="U110" s="66">
        <f t="shared" si="10"/>
        <v>0.5</v>
      </c>
      <c r="V110" s="27">
        <f t="shared" si="11"/>
        <v>0.4993482167</v>
      </c>
      <c r="W110" s="27">
        <f t="shared" si="12"/>
        <v>0.4395720778</v>
      </c>
      <c r="X110" s="27">
        <f t="shared" si="13"/>
        <v>-0.8035319221</v>
      </c>
      <c r="Y110" s="27">
        <f t="shared" si="14"/>
        <v>-0.05990956637</v>
      </c>
      <c r="Z110" s="27">
        <f t="shared" si="15"/>
        <v>1.3710756</v>
      </c>
      <c r="AA110" s="27">
        <f t="shared" si="16"/>
        <v>-0.4817064189</v>
      </c>
      <c r="AB110" s="27"/>
    </row>
    <row r="111">
      <c r="A111" s="29">
        <v>2046.0</v>
      </c>
      <c r="B111" s="30">
        <v>2696.0</v>
      </c>
      <c r="C111" s="5">
        <v>16.0</v>
      </c>
      <c r="D111" s="6">
        <v>39.0</v>
      </c>
      <c r="E111" s="7">
        <v>16.0</v>
      </c>
      <c r="F111" s="8">
        <v>59.0</v>
      </c>
      <c r="G111" s="9">
        <v>157.0</v>
      </c>
      <c r="H111" s="10">
        <v>54.0</v>
      </c>
      <c r="I111" s="11">
        <v>17.0</v>
      </c>
      <c r="J111" s="12">
        <v>17.0</v>
      </c>
      <c r="K111" s="61">
        <v>77.0</v>
      </c>
      <c r="L111" s="62">
        <f t="shared" si="1"/>
        <v>157</v>
      </c>
      <c r="M111" s="63">
        <f t="shared" si="2"/>
        <v>157</v>
      </c>
      <c r="N111" s="63">
        <f t="shared" si="3"/>
        <v>39</v>
      </c>
      <c r="O111" s="63">
        <f t="shared" si="4"/>
        <v>113</v>
      </c>
      <c r="P111" s="63">
        <f t="shared" si="5"/>
        <v>126</v>
      </c>
      <c r="Q111" s="64">
        <f t="shared" si="6"/>
        <v>0.8010204082</v>
      </c>
      <c r="R111" s="64">
        <f t="shared" si="7"/>
        <v>0.4728033473</v>
      </c>
      <c r="S111" s="65">
        <f t="shared" si="8"/>
        <v>0.6206896552</v>
      </c>
      <c r="T111" s="65">
        <f t="shared" si="9"/>
        <v>0.4505747126</v>
      </c>
      <c r="U111" s="66">
        <f t="shared" si="10"/>
        <v>0.554770318</v>
      </c>
      <c r="V111" s="27">
        <f t="shared" si="11"/>
        <v>0.5574696575</v>
      </c>
      <c r="W111" s="27">
        <f t="shared" si="12"/>
        <v>0.5237588323</v>
      </c>
      <c r="X111" s="27">
        <f t="shared" si="13"/>
        <v>-0.8020341925</v>
      </c>
      <c r="Y111" s="27">
        <f t="shared" si="14"/>
        <v>-0.08505477503</v>
      </c>
      <c r="Z111" s="27">
        <f t="shared" si="15"/>
        <v>1.365969177</v>
      </c>
      <c r="AA111" s="27">
        <f t="shared" si="16"/>
        <v>-0.4790178311</v>
      </c>
      <c r="AB111" s="27"/>
    </row>
    <row r="112">
      <c r="A112" s="29">
        <v>2047.0</v>
      </c>
      <c r="B112" s="30">
        <v>1060.0</v>
      </c>
      <c r="C112" s="5">
        <v>8.0</v>
      </c>
      <c r="D112" s="6">
        <v>13.0</v>
      </c>
      <c r="E112" s="7">
        <v>4.0</v>
      </c>
      <c r="F112" s="8">
        <v>15.0</v>
      </c>
      <c r="G112" s="9">
        <v>37.0</v>
      </c>
      <c r="H112" s="10">
        <v>27.0</v>
      </c>
      <c r="I112" s="11">
        <v>9.0</v>
      </c>
      <c r="J112" s="12">
        <v>14.0</v>
      </c>
      <c r="K112" s="61">
        <v>27.0</v>
      </c>
      <c r="L112" s="62">
        <f t="shared" si="1"/>
        <v>37</v>
      </c>
      <c r="M112" s="63">
        <f t="shared" si="2"/>
        <v>37</v>
      </c>
      <c r="N112" s="63">
        <f t="shared" si="3"/>
        <v>13</v>
      </c>
      <c r="O112" s="63">
        <f t="shared" si="4"/>
        <v>42</v>
      </c>
      <c r="P112" s="63">
        <f t="shared" si="5"/>
        <v>48</v>
      </c>
      <c r="Q112" s="64">
        <f t="shared" si="6"/>
        <v>0.74</v>
      </c>
      <c r="R112" s="64">
        <f t="shared" si="7"/>
        <v>0.4666666667</v>
      </c>
      <c r="S112" s="65">
        <f t="shared" si="8"/>
        <v>0.5642857143</v>
      </c>
      <c r="T112" s="65">
        <f t="shared" si="9"/>
        <v>0.3571428571</v>
      </c>
      <c r="U112" s="66">
        <f t="shared" si="10"/>
        <v>0.4352941176</v>
      </c>
      <c r="V112" s="27">
        <f t="shared" si="11"/>
        <v>0.4354647838</v>
      </c>
      <c r="W112" s="27">
        <f t="shared" si="12"/>
        <v>0.4151514068</v>
      </c>
      <c r="X112" s="27">
        <f t="shared" si="13"/>
        <v>-0.7291509266</v>
      </c>
      <c r="Y112" s="27">
        <f t="shared" si="14"/>
        <v>-0.05343785395</v>
      </c>
      <c r="Z112" s="27">
        <f t="shared" si="15"/>
        <v>1.128989744</v>
      </c>
      <c r="AA112" s="27">
        <f t="shared" si="16"/>
        <v>-0.3599360325</v>
      </c>
      <c r="AB112" s="27"/>
    </row>
    <row r="113">
      <c r="A113" s="29">
        <v>2048.0</v>
      </c>
      <c r="B113" s="30">
        <v>3013.0</v>
      </c>
      <c r="C113" s="5">
        <v>31.0</v>
      </c>
      <c r="D113" s="6">
        <v>55.0</v>
      </c>
      <c r="E113" s="7">
        <v>41.0</v>
      </c>
      <c r="F113" s="8">
        <v>103.0</v>
      </c>
      <c r="G113" s="9">
        <v>232.0</v>
      </c>
      <c r="H113" s="10">
        <v>71.0</v>
      </c>
      <c r="I113" s="11">
        <v>62.0</v>
      </c>
      <c r="J113" s="12">
        <v>36.0</v>
      </c>
      <c r="K113" s="61">
        <v>149.0</v>
      </c>
      <c r="L113" s="62">
        <f t="shared" si="1"/>
        <v>230</v>
      </c>
      <c r="M113" s="63">
        <f t="shared" si="2"/>
        <v>232</v>
      </c>
      <c r="N113" s="63">
        <f t="shared" si="3"/>
        <v>55</v>
      </c>
      <c r="O113" s="63">
        <f t="shared" si="4"/>
        <v>174</v>
      </c>
      <c r="P113" s="63">
        <f t="shared" si="5"/>
        <v>283</v>
      </c>
      <c r="Q113" s="64">
        <f t="shared" si="6"/>
        <v>0.8083623693</v>
      </c>
      <c r="R113" s="64">
        <f t="shared" si="7"/>
        <v>0.3807439825</v>
      </c>
      <c r="S113" s="65">
        <f t="shared" si="8"/>
        <v>0.5456989247</v>
      </c>
      <c r="T113" s="65">
        <f t="shared" si="9"/>
        <v>0.3857526882</v>
      </c>
      <c r="U113" s="66">
        <f t="shared" si="10"/>
        <v>0.4504854369</v>
      </c>
      <c r="V113" s="27">
        <f t="shared" si="11"/>
        <v>0.4450931763</v>
      </c>
      <c r="W113" s="27">
        <f t="shared" si="12"/>
        <v>0.4484081593</v>
      </c>
      <c r="X113" s="27">
        <f t="shared" si="13"/>
        <v>-0.7051337054</v>
      </c>
      <c r="Y113" s="27">
        <f t="shared" si="14"/>
        <v>-0.06234232484</v>
      </c>
      <c r="Z113" s="27">
        <f t="shared" si="15"/>
        <v>1.055839928</v>
      </c>
      <c r="AA113" s="27">
        <f t="shared" si="16"/>
        <v>-0.3255273273</v>
      </c>
      <c r="AB113" s="27"/>
    </row>
    <row r="114">
      <c r="A114" s="29">
        <v>2049.0</v>
      </c>
      <c r="B114" s="30">
        <v>2043.0</v>
      </c>
      <c r="C114" s="5">
        <v>31.0</v>
      </c>
      <c r="D114" s="6">
        <v>54.0</v>
      </c>
      <c r="E114" s="7">
        <v>18.0</v>
      </c>
      <c r="F114" s="8">
        <v>84.0</v>
      </c>
      <c r="G114" s="9">
        <v>137.0</v>
      </c>
      <c r="H114" s="10">
        <v>54.0</v>
      </c>
      <c r="I114" s="11">
        <v>45.0</v>
      </c>
      <c r="J114" s="12">
        <v>17.0</v>
      </c>
      <c r="K114" s="61">
        <v>66.0</v>
      </c>
      <c r="L114" s="62">
        <f t="shared" si="1"/>
        <v>137</v>
      </c>
      <c r="M114" s="63">
        <f t="shared" si="2"/>
        <v>137</v>
      </c>
      <c r="N114" s="63">
        <f t="shared" si="3"/>
        <v>54</v>
      </c>
      <c r="O114" s="63">
        <f t="shared" si="4"/>
        <v>138</v>
      </c>
      <c r="P114" s="63">
        <f t="shared" si="5"/>
        <v>160</v>
      </c>
      <c r="Q114" s="64">
        <f t="shared" si="6"/>
        <v>0.7172774869</v>
      </c>
      <c r="R114" s="64">
        <f t="shared" si="7"/>
        <v>0.4630872483</v>
      </c>
      <c r="S114" s="65">
        <f t="shared" si="8"/>
        <v>0.5623721881</v>
      </c>
      <c r="T114" s="65">
        <f t="shared" si="9"/>
        <v>0.390593047</v>
      </c>
      <c r="U114" s="66">
        <f t="shared" si="10"/>
        <v>0.4612794613</v>
      </c>
      <c r="V114" s="27">
        <f t="shared" si="11"/>
        <v>0.4623472018</v>
      </c>
      <c r="W114" s="27">
        <f t="shared" si="12"/>
        <v>0.4540347083</v>
      </c>
      <c r="X114" s="27">
        <f t="shared" si="13"/>
        <v>-0.7266783328</v>
      </c>
      <c r="Y114" s="27">
        <f t="shared" si="14"/>
        <v>-0.06391666221</v>
      </c>
      <c r="Z114" s="27">
        <f t="shared" si="15"/>
        <v>1.121345784</v>
      </c>
      <c r="AA114" s="27">
        <f t="shared" si="16"/>
        <v>-0.3562867426</v>
      </c>
      <c r="AB114" s="27"/>
    </row>
    <row r="115">
      <c r="A115" s="29">
        <v>2051.0</v>
      </c>
      <c r="B115" s="30">
        <v>1490.0</v>
      </c>
      <c r="C115" s="5">
        <v>10.0</v>
      </c>
      <c r="D115" s="6">
        <v>29.0</v>
      </c>
      <c r="E115" s="7">
        <v>21.0</v>
      </c>
      <c r="F115" s="8">
        <v>58.0</v>
      </c>
      <c r="G115" s="9">
        <v>88.0</v>
      </c>
      <c r="H115" s="10">
        <v>59.0</v>
      </c>
      <c r="I115" s="11">
        <v>21.0</v>
      </c>
      <c r="J115" s="12">
        <v>24.0</v>
      </c>
      <c r="K115" s="61">
        <v>44.0</v>
      </c>
      <c r="L115" s="62">
        <f t="shared" si="1"/>
        <v>88</v>
      </c>
      <c r="M115" s="63">
        <f t="shared" si="2"/>
        <v>88</v>
      </c>
      <c r="N115" s="63">
        <f t="shared" si="3"/>
        <v>29</v>
      </c>
      <c r="O115" s="63">
        <f t="shared" si="4"/>
        <v>117</v>
      </c>
      <c r="P115" s="63">
        <f t="shared" si="5"/>
        <v>96</v>
      </c>
      <c r="Q115" s="64">
        <f t="shared" si="6"/>
        <v>0.7521367521</v>
      </c>
      <c r="R115" s="64">
        <f t="shared" si="7"/>
        <v>0.5492957746</v>
      </c>
      <c r="S115" s="65">
        <f t="shared" si="8"/>
        <v>0.6212121212</v>
      </c>
      <c r="T115" s="65">
        <f t="shared" si="9"/>
        <v>0.3545454545</v>
      </c>
      <c r="U115" s="66">
        <f t="shared" si="10"/>
        <v>0.4782608696</v>
      </c>
      <c r="V115" s="27">
        <f t="shared" si="11"/>
        <v>0.4786491284</v>
      </c>
      <c r="W115" s="27">
        <f t="shared" si="12"/>
        <v>0.4121321238</v>
      </c>
      <c r="X115" s="27">
        <f t="shared" si="13"/>
        <v>-0.8027093054</v>
      </c>
      <c r="Y115" s="27">
        <f t="shared" si="14"/>
        <v>-0.05266340254</v>
      </c>
      <c r="Z115" s="27">
        <f t="shared" si="15"/>
        <v>1.368269757</v>
      </c>
      <c r="AA115" s="27">
        <f t="shared" si="16"/>
        <v>-0.4802284906</v>
      </c>
      <c r="AB115" s="27"/>
    </row>
    <row r="116">
      <c r="A116" s="29">
        <v>2053.0</v>
      </c>
      <c r="B116" s="30">
        <v>1123.0</v>
      </c>
      <c r="C116" s="5">
        <v>20.0</v>
      </c>
      <c r="D116" s="6">
        <v>14.0</v>
      </c>
      <c r="E116" s="7">
        <v>25.0</v>
      </c>
      <c r="F116" s="8">
        <v>52.0</v>
      </c>
      <c r="G116" s="9">
        <v>90.0</v>
      </c>
      <c r="H116" s="10">
        <v>62.0</v>
      </c>
      <c r="I116" s="11">
        <v>30.0</v>
      </c>
      <c r="J116" s="12">
        <v>41.0</v>
      </c>
      <c r="K116" s="61">
        <v>35.0</v>
      </c>
      <c r="L116" s="62">
        <f t="shared" si="1"/>
        <v>90</v>
      </c>
      <c r="M116" s="63">
        <f t="shared" si="2"/>
        <v>90</v>
      </c>
      <c r="N116" s="63">
        <f t="shared" si="3"/>
        <v>14</v>
      </c>
      <c r="O116" s="63">
        <f t="shared" si="4"/>
        <v>114</v>
      </c>
      <c r="P116" s="63">
        <f t="shared" si="5"/>
        <v>110</v>
      </c>
      <c r="Q116" s="64">
        <f t="shared" si="6"/>
        <v>0.8653846154</v>
      </c>
      <c r="R116" s="64">
        <f t="shared" si="7"/>
        <v>0.5089285714</v>
      </c>
      <c r="S116" s="65">
        <f t="shared" si="8"/>
        <v>0.6219512195</v>
      </c>
      <c r="T116" s="65">
        <f t="shared" si="9"/>
        <v>0.3170731707</v>
      </c>
      <c r="U116" s="66">
        <f t="shared" si="10"/>
        <v>0.45</v>
      </c>
      <c r="V116" s="27">
        <f t="shared" si="11"/>
        <v>0.4462208927</v>
      </c>
      <c r="W116" s="27">
        <f t="shared" si="12"/>
        <v>0.3685734441</v>
      </c>
      <c r="X116" s="27">
        <f t="shared" si="13"/>
        <v>-0.8036643433</v>
      </c>
      <c r="Y116" s="27">
        <f t="shared" si="14"/>
        <v>-0.04211958297</v>
      </c>
      <c r="Z116" s="27">
        <f t="shared" si="15"/>
        <v>1.371527541</v>
      </c>
      <c r="AA116" s="27">
        <f t="shared" si="16"/>
        <v>-0.4819446122</v>
      </c>
      <c r="AB116" s="27"/>
    </row>
    <row r="117">
      <c r="A117" s="29">
        <v>2054.0</v>
      </c>
      <c r="B117" s="30">
        <v>2040.0</v>
      </c>
      <c r="C117" s="5">
        <v>19.0</v>
      </c>
      <c r="D117" s="6">
        <v>29.0</v>
      </c>
      <c r="E117" s="7">
        <v>31.0</v>
      </c>
      <c r="F117" s="8">
        <v>50.0</v>
      </c>
      <c r="G117" s="9">
        <v>122.0</v>
      </c>
      <c r="H117" s="10">
        <v>81.0</v>
      </c>
      <c r="I117" s="11">
        <v>41.0</v>
      </c>
      <c r="J117" s="12">
        <v>38.0</v>
      </c>
      <c r="K117" s="61">
        <v>67.0</v>
      </c>
      <c r="L117" s="62">
        <f t="shared" si="1"/>
        <v>121</v>
      </c>
      <c r="M117" s="63">
        <f t="shared" si="2"/>
        <v>122</v>
      </c>
      <c r="N117" s="63">
        <f t="shared" si="3"/>
        <v>29</v>
      </c>
      <c r="O117" s="63">
        <f t="shared" si="4"/>
        <v>131</v>
      </c>
      <c r="P117" s="63">
        <f t="shared" si="5"/>
        <v>158</v>
      </c>
      <c r="Q117" s="64">
        <f t="shared" si="6"/>
        <v>0.8079470199</v>
      </c>
      <c r="R117" s="64">
        <f t="shared" si="7"/>
        <v>0.4532871972</v>
      </c>
      <c r="S117" s="65">
        <f t="shared" si="8"/>
        <v>0.575</v>
      </c>
      <c r="T117" s="65">
        <f t="shared" si="9"/>
        <v>0.3431818182</v>
      </c>
      <c r="U117" s="66">
        <f t="shared" si="10"/>
        <v>0.4357142857</v>
      </c>
      <c r="V117" s="27">
        <f t="shared" si="11"/>
        <v>0.4318733202</v>
      </c>
      <c r="W117" s="27">
        <f t="shared" si="12"/>
        <v>0.3989227609</v>
      </c>
      <c r="X117" s="27">
        <f t="shared" si="13"/>
        <v>-0.7429955644</v>
      </c>
      <c r="Y117" s="27">
        <f t="shared" si="14"/>
        <v>-0.04934164371</v>
      </c>
      <c r="Z117" s="27">
        <f t="shared" si="15"/>
        <v>1.172269794</v>
      </c>
      <c r="AA117" s="27">
        <f t="shared" si="16"/>
        <v>-0.3808304733</v>
      </c>
      <c r="AB117" s="27"/>
    </row>
    <row r="118">
      <c r="A118" s="29">
        <v>2055.0</v>
      </c>
      <c r="B118" s="30">
        <v>2873.0</v>
      </c>
      <c r="C118" s="5">
        <v>29.0</v>
      </c>
      <c r="D118" s="6">
        <v>37.0</v>
      </c>
      <c r="E118" s="7">
        <v>36.0</v>
      </c>
      <c r="F118" s="8">
        <v>123.0</v>
      </c>
      <c r="G118" s="9">
        <v>177.0</v>
      </c>
      <c r="H118" s="10">
        <v>122.0</v>
      </c>
      <c r="I118" s="11">
        <v>40.0</v>
      </c>
      <c r="J118" s="12">
        <v>54.0</v>
      </c>
      <c r="K118" s="61">
        <v>78.0</v>
      </c>
      <c r="L118" s="62">
        <f t="shared" si="1"/>
        <v>176</v>
      </c>
      <c r="M118" s="63">
        <f t="shared" si="2"/>
        <v>177</v>
      </c>
      <c r="N118" s="63">
        <f t="shared" si="3"/>
        <v>37</v>
      </c>
      <c r="O118" s="63">
        <f t="shared" si="4"/>
        <v>245</v>
      </c>
      <c r="P118" s="63">
        <f t="shared" si="5"/>
        <v>183</v>
      </c>
      <c r="Q118" s="64">
        <f t="shared" si="6"/>
        <v>0.8271028037</v>
      </c>
      <c r="R118" s="64">
        <f t="shared" si="7"/>
        <v>0.5724299065</v>
      </c>
      <c r="S118" s="65">
        <f t="shared" si="8"/>
        <v>0.6573208723</v>
      </c>
      <c r="T118" s="65">
        <f t="shared" si="9"/>
        <v>0.3333333333</v>
      </c>
      <c r="U118" s="66">
        <f t="shared" si="10"/>
        <v>0.4916666667</v>
      </c>
      <c r="V118" s="27">
        <f t="shared" si="11"/>
        <v>0.4884304351</v>
      </c>
      <c r="W118" s="27">
        <f t="shared" si="12"/>
        <v>0.3874746463</v>
      </c>
      <c r="X118" s="27">
        <f t="shared" si="13"/>
        <v>-0.849367813</v>
      </c>
      <c r="Y118" s="27">
        <f t="shared" si="14"/>
        <v>-0.04655030833</v>
      </c>
      <c r="Z118" s="27">
        <f t="shared" si="15"/>
        <v>1.531957549</v>
      </c>
      <c r="AA118" s="27">
        <f t="shared" si="16"/>
        <v>-0.5689320857</v>
      </c>
      <c r="AB118" s="27"/>
    </row>
    <row r="119">
      <c r="A119" s="29">
        <v>2063.0</v>
      </c>
      <c r="B119" s="30">
        <v>1006.0</v>
      </c>
      <c r="C119" s="5">
        <v>6.0</v>
      </c>
      <c r="D119" s="6">
        <v>12.0</v>
      </c>
      <c r="E119" s="7">
        <v>5.0</v>
      </c>
      <c r="F119" s="8">
        <v>13.0</v>
      </c>
      <c r="G119" s="9">
        <v>37.0</v>
      </c>
      <c r="H119" s="10">
        <v>10.0</v>
      </c>
      <c r="I119" s="11">
        <v>4.0</v>
      </c>
      <c r="J119" s="12">
        <v>4.0</v>
      </c>
      <c r="K119" s="61">
        <v>27.0</v>
      </c>
      <c r="L119" s="62">
        <f t="shared" si="1"/>
        <v>37</v>
      </c>
      <c r="M119" s="63">
        <f t="shared" si="2"/>
        <v>37</v>
      </c>
      <c r="N119" s="63">
        <f t="shared" si="3"/>
        <v>12</v>
      </c>
      <c r="O119" s="63">
        <f t="shared" si="4"/>
        <v>23</v>
      </c>
      <c r="P119" s="63">
        <f t="shared" si="5"/>
        <v>42</v>
      </c>
      <c r="Q119" s="64">
        <f t="shared" si="6"/>
        <v>0.7551020408</v>
      </c>
      <c r="R119" s="64">
        <f t="shared" si="7"/>
        <v>0.3538461538</v>
      </c>
      <c r="S119" s="65">
        <f t="shared" si="8"/>
        <v>0.5263157895</v>
      </c>
      <c r="T119" s="65">
        <f t="shared" si="9"/>
        <v>0.4298245614</v>
      </c>
      <c r="U119" s="66">
        <f t="shared" si="10"/>
        <v>0.4683544304</v>
      </c>
      <c r="V119" s="27">
        <f t="shared" si="11"/>
        <v>0.4661068597</v>
      </c>
      <c r="W119" s="27">
        <f t="shared" si="12"/>
        <v>0.4996383597</v>
      </c>
      <c r="X119" s="27">
        <f t="shared" si="13"/>
        <v>-0.6800874732</v>
      </c>
      <c r="Y119" s="27">
        <f t="shared" si="14"/>
        <v>-0.07740117057</v>
      </c>
      <c r="Z119" s="27">
        <f t="shared" si="15"/>
        <v>0.9821655194</v>
      </c>
      <c r="AA119" s="27">
        <f t="shared" si="16"/>
        <v>-0.2920568223</v>
      </c>
      <c r="AB119" s="27"/>
    </row>
    <row r="120">
      <c r="A120" s="29">
        <v>2065.0</v>
      </c>
      <c r="B120" s="30">
        <v>1596.0</v>
      </c>
      <c r="C120" s="5">
        <v>21.0</v>
      </c>
      <c r="D120" s="6">
        <v>33.0</v>
      </c>
      <c r="E120" s="7">
        <v>20.0</v>
      </c>
      <c r="F120" s="8">
        <v>79.0</v>
      </c>
      <c r="G120" s="9">
        <v>100.0</v>
      </c>
      <c r="H120" s="10">
        <v>46.0</v>
      </c>
      <c r="I120" s="11">
        <v>25.0</v>
      </c>
      <c r="J120" s="12">
        <v>18.0</v>
      </c>
      <c r="K120" s="61">
        <v>39.0</v>
      </c>
      <c r="L120" s="62">
        <f t="shared" si="1"/>
        <v>100</v>
      </c>
      <c r="M120" s="63">
        <f t="shared" si="2"/>
        <v>100</v>
      </c>
      <c r="N120" s="63">
        <f t="shared" si="3"/>
        <v>33</v>
      </c>
      <c r="O120" s="63">
        <f t="shared" si="4"/>
        <v>125</v>
      </c>
      <c r="P120" s="63">
        <f t="shared" si="5"/>
        <v>105</v>
      </c>
      <c r="Q120" s="64">
        <f t="shared" si="6"/>
        <v>0.7518796992</v>
      </c>
      <c r="R120" s="64">
        <f t="shared" si="7"/>
        <v>0.5434782609</v>
      </c>
      <c r="S120" s="65">
        <f t="shared" si="8"/>
        <v>0.6198347107</v>
      </c>
      <c r="T120" s="65">
        <f t="shared" si="9"/>
        <v>0.3663911846</v>
      </c>
      <c r="U120" s="66">
        <f t="shared" si="10"/>
        <v>0.487804878</v>
      </c>
      <c r="V120" s="27">
        <f t="shared" si="11"/>
        <v>0.487747225</v>
      </c>
      <c r="W120" s="27">
        <f t="shared" si="12"/>
        <v>0.425901884</v>
      </c>
      <c r="X120" s="27">
        <f t="shared" si="13"/>
        <v>-0.8009294622</v>
      </c>
      <c r="Y120" s="27">
        <f t="shared" si="14"/>
        <v>-0.05624126795</v>
      </c>
      <c r="Z120" s="27">
        <f t="shared" si="15"/>
        <v>1.362208768</v>
      </c>
      <c r="AA120" s="27">
        <f t="shared" si="16"/>
        <v>-0.4770411438</v>
      </c>
      <c r="AB120" s="27"/>
    </row>
    <row r="121">
      <c r="A121" s="29">
        <v>2067.0</v>
      </c>
      <c r="B121" s="30">
        <v>1563.0</v>
      </c>
      <c r="C121" s="5">
        <v>15.0</v>
      </c>
      <c r="D121" s="6">
        <v>20.0</v>
      </c>
      <c r="E121" s="7">
        <v>17.0</v>
      </c>
      <c r="F121" s="8">
        <v>51.0</v>
      </c>
      <c r="G121" s="9">
        <v>100.0</v>
      </c>
      <c r="H121" s="10">
        <v>40.0</v>
      </c>
      <c r="I121" s="11">
        <v>26.0</v>
      </c>
      <c r="J121" s="12">
        <v>20.0</v>
      </c>
      <c r="K121" s="61">
        <v>49.0</v>
      </c>
      <c r="L121" s="62">
        <f t="shared" si="1"/>
        <v>100</v>
      </c>
      <c r="M121" s="63">
        <f t="shared" si="2"/>
        <v>100</v>
      </c>
      <c r="N121" s="63">
        <f t="shared" si="3"/>
        <v>20</v>
      </c>
      <c r="O121" s="63">
        <f t="shared" si="4"/>
        <v>91</v>
      </c>
      <c r="P121" s="63">
        <f t="shared" si="5"/>
        <v>107</v>
      </c>
      <c r="Q121" s="64">
        <f t="shared" si="6"/>
        <v>0.8333333333</v>
      </c>
      <c r="R121" s="64">
        <f t="shared" si="7"/>
        <v>0.4595959596</v>
      </c>
      <c r="S121" s="65">
        <f t="shared" si="8"/>
        <v>0.6006289308</v>
      </c>
      <c r="T121" s="65">
        <f t="shared" si="9"/>
        <v>0.3773584906</v>
      </c>
      <c r="U121" s="66">
        <f t="shared" si="10"/>
        <v>0.4830917874</v>
      </c>
      <c r="V121" s="27">
        <f t="shared" si="11"/>
        <v>0.4817704641</v>
      </c>
      <c r="W121" s="27">
        <f t="shared" si="12"/>
        <v>0.438650543</v>
      </c>
      <c r="X121" s="27">
        <f t="shared" si="13"/>
        <v>-0.7761124025</v>
      </c>
      <c r="Y121" s="27">
        <f t="shared" si="14"/>
        <v>-0.05965863653</v>
      </c>
      <c r="Z121" s="27">
        <f t="shared" si="15"/>
        <v>1.279099649</v>
      </c>
      <c r="AA121" s="27">
        <f t="shared" si="16"/>
        <v>-0.4340571357</v>
      </c>
      <c r="AB121" s="27"/>
    </row>
    <row r="122">
      <c r="A122" s="29">
        <v>2073.0</v>
      </c>
      <c r="B122" s="30">
        <v>1952.0</v>
      </c>
      <c r="C122" s="5">
        <v>11.0</v>
      </c>
      <c r="D122" s="6">
        <v>22.0</v>
      </c>
      <c r="E122" s="7">
        <v>21.0</v>
      </c>
      <c r="F122" s="8">
        <v>59.0</v>
      </c>
      <c r="G122" s="9">
        <v>82.0</v>
      </c>
      <c r="H122" s="10">
        <v>31.0</v>
      </c>
      <c r="I122" s="11">
        <v>20.0</v>
      </c>
      <c r="J122" s="12">
        <v>19.0</v>
      </c>
      <c r="K122" s="61">
        <v>45.0</v>
      </c>
      <c r="L122" s="62">
        <f t="shared" si="1"/>
        <v>82</v>
      </c>
      <c r="M122" s="63">
        <f t="shared" si="2"/>
        <v>82</v>
      </c>
      <c r="N122" s="63">
        <f t="shared" si="3"/>
        <v>22</v>
      </c>
      <c r="O122" s="63">
        <f t="shared" si="4"/>
        <v>90</v>
      </c>
      <c r="P122" s="63">
        <f t="shared" si="5"/>
        <v>97</v>
      </c>
      <c r="Q122" s="64">
        <f t="shared" si="6"/>
        <v>0.7884615385</v>
      </c>
      <c r="R122" s="64">
        <f t="shared" si="7"/>
        <v>0.4812834225</v>
      </c>
      <c r="S122" s="65">
        <f t="shared" si="8"/>
        <v>0.5910652921</v>
      </c>
      <c r="T122" s="65">
        <f t="shared" si="9"/>
        <v>0.3573883162</v>
      </c>
      <c r="U122" s="66">
        <f t="shared" si="10"/>
        <v>0.4581005587</v>
      </c>
      <c r="V122" s="27">
        <f t="shared" si="11"/>
        <v>0.4570583074</v>
      </c>
      <c r="W122" s="27">
        <f t="shared" si="12"/>
        <v>0.4154367342</v>
      </c>
      <c r="X122" s="27">
        <f t="shared" si="13"/>
        <v>-0.7637545918</v>
      </c>
      <c r="Y122" s="27">
        <f t="shared" si="14"/>
        <v>-0.05351133329</v>
      </c>
      <c r="Z122" s="27">
        <f t="shared" si="15"/>
        <v>1.238690484</v>
      </c>
      <c r="AA122" s="27">
        <f t="shared" si="16"/>
        <v>-0.4136514321</v>
      </c>
      <c r="AB122" s="27"/>
    </row>
    <row r="123">
      <c r="A123" s="29">
        <v>2074.0</v>
      </c>
      <c r="B123" s="30">
        <v>1756.0</v>
      </c>
      <c r="C123" s="5">
        <v>26.0</v>
      </c>
      <c r="D123" s="6">
        <v>47.0</v>
      </c>
      <c r="E123" s="7">
        <v>14.0</v>
      </c>
      <c r="F123" s="8">
        <v>69.0</v>
      </c>
      <c r="G123" s="9">
        <v>135.0</v>
      </c>
      <c r="H123" s="10">
        <v>25.0</v>
      </c>
      <c r="I123" s="11">
        <v>32.0</v>
      </c>
      <c r="J123" s="12">
        <v>20.0</v>
      </c>
      <c r="K123" s="61">
        <v>79.0</v>
      </c>
      <c r="L123" s="62">
        <f t="shared" si="1"/>
        <v>135</v>
      </c>
      <c r="M123" s="63">
        <f t="shared" si="2"/>
        <v>135</v>
      </c>
      <c r="N123" s="63">
        <f t="shared" si="3"/>
        <v>47</v>
      </c>
      <c r="O123" s="63">
        <f t="shared" si="4"/>
        <v>94</v>
      </c>
      <c r="P123" s="63">
        <f t="shared" si="5"/>
        <v>151</v>
      </c>
      <c r="Q123" s="64">
        <f t="shared" si="6"/>
        <v>0.7417582418</v>
      </c>
      <c r="R123" s="64">
        <f t="shared" si="7"/>
        <v>0.3836734694</v>
      </c>
      <c r="S123" s="65">
        <f t="shared" si="8"/>
        <v>0.5362997658</v>
      </c>
      <c r="T123" s="65">
        <f t="shared" si="9"/>
        <v>0.4262295082</v>
      </c>
      <c r="U123" s="66">
        <f t="shared" si="10"/>
        <v>0.472027972</v>
      </c>
      <c r="V123" s="27">
        <f t="shared" si="11"/>
        <v>0.4709943493</v>
      </c>
      <c r="W123" s="27">
        <f t="shared" si="12"/>
        <v>0.4954593838</v>
      </c>
      <c r="X123" s="27">
        <f t="shared" si="13"/>
        <v>-0.6929884299</v>
      </c>
      <c r="Y123" s="27">
        <f t="shared" si="14"/>
        <v>-0.0761118183</v>
      </c>
      <c r="Z123" s="27">
        <f t="shared" si="15"/>
        <v>1.019781432</v>
      </c>
      <c r="AA123" s="27">
        <f t="shared" si="16"/>
        <v>-0.3089946645</v>
      </c>
      <c r="AB123" s="27"/>
    </row>
    <row r="124">
      <c r="A124" s="29">
        <v>2082.0</v>
      </c>
      <c r="B124" s="30">
        <v>1903.0</v>
      </c>
      <c r="C124" s="5">
        <v>35.0</v>
      </c>
      <c r="D124" s="6">
        <v>47.0</v>
      </c>
      <c r="E124" s="7">
        <v>34.0</v>
      </c>
      <c r="F124" s="8">
        <v>93.0</v>
      </c>
      <c r="G124" s="9">
        <v>108.0</v>
      </c>
      <c r="H124" s="10">
        <v>46.0</v>
      </c>
      <c r="I124" s="11">
        <v>35.0</v>
      </c>
      <c r="J124" s="12">
        <v>34.0</v>
      </c>
      <c r="K124" s="61">
        <v>87.0</v>
      </c>
      <c r="L124" s="62">
        <f t="shared" si="1"/>
        <v>108</v>
      </c>
      <c r="M124" s="63">
        <f t="shared" si="2"/>
        <v>108</v>
      </c>
      <c r="N124" s="63">
        <f t="shared" si="3"/>
        <v>47</v>
      </c>
      <c r="O124" s="63">
        <f t="shared" si="4"/>
        <v>139</v>
      </c>
      <c r="P124" s="63">
        <f t="shared" si="5"/>
        <v>191</v>
      </c>
      <c r="Q124" s="64">
        <f t="shared" si="6"/>
        <v>0.6967741935</v>
      </c>
      <c r="R124" s="64">
        <f t="shared" si="7"/>
        <v>0.4212121212</v>
      </c>
      <c r="S124" s="65">
        <f t="shared" si="8"/>
        <v>0.5092783505</v>
      </c>
      <c r="T124" s="65">
        <f t="shared" si="9"/>
        <v>0.3195876289</v>
      </c>
      <c r="U124" s="66">
        <f t="shared" si="10"/>
        <v>0.3612040134</v>
      </c>
      <c r="V124" s="27">
        <f t="shared" si="11"/>
        <v>0.3594869037</v>
      </c>
      <c r="W124" s="27">
        <f t="shared" si="12"/>
        <v>0.3714963104</v>
      </c>
      <c r="X124" s="27">
        <f t="shared" si="13"/>
        <v>-0.6580722704</v>
      </c>
      <c r="Y124" s="27">
        <f t="shared" si="14"/>
        <v>-0.04279026642</v>
      </c>
      <c r="Z124" s="27">
        <f t="shared" si="15"/>
        <v>0.9196070978</v>
      </c>
      <c r="AA124" s="27">
        <f t="shared" si="16"/>
        <v>-0.2646024142</v>
      </c>
      <c r="AB124" s="27"/>
    </row>
    <row r="125">
      <c r="A125" s="29">
        <v>2086.0</v>
      </c>
      <c r="B125" s="30">
        <v>2283.0</v>
      </c>
      <c r="C125" s="5">
        <v>15.0</v>
      </c>
      <c r="D125" s="6">
        <v>18.0</v>
      </c>
      <c r="E125" s="7">
        <v>12.0</v>
      </c>
      <c r="F125" s="8">
        <v>21.0</v>
      </c>
      <c r="G125" s="9">
        <v>72.0</v>
      </c>
      <c r="H125" s="10">
        <v>22.0</v>
      </c>
      <c r="I125" s="11">
        <v>14.0</v>
      </c>
      <c r="J125" s="12">
        <v>11.0</v>
      </c>
      <c r="K125" s="61">
        <v>40.0</v>
      </c>
      <c r="L125" s="62">
        <f t="shared" si="1"/>
        <v>72</v>
      </c>
      <c r="M125" s="63">
        <f t="shared" si="2"/>
        <v>72</v>
      </c>
      <c r="N125" s="63">
        <f t="shared" si="3"/>
        <v>18</v>
      </c>
      <c r="O125" s="63">
        <f t="shared" si="4"/>
        <v>43</v>
      </c>
      <c r="P125" s="63">
        <f t="shared" si="5"/>
        <v>81</v>
      </c>
      <c r="Q125" s="64">
        <f t="shared" si="6"/>
        <v>0.8</v>
      </c>
      <c r="R125" s="64">
        <f t="shared" si="7"/>
        <v>0.3467741935</v>
      </c>
      <c r="S125" s="65">
        <f t="shared" si="8"/>
        <v>0.5373831776</v>
      </c>
      <c r="T125" s="65">
        <f t="shared" si="9"/>
        <v>0.4205607477</v>
      </c>
      <c r="U125" s="66">
        <f t="shared" si="10"/>
        <v>0.4705882353</v>
      </c>
      <c r="V125" s="27">
        <f t="shared" si="11"/>
        <v>0.4672639412</v>
      </c>
      <c r="W125" s="27">
        <f t="shared" si="12"/>
        <v>0.4888698809</v>
      </c>
      <c r="X125" s="27">
        <f t="shared" si="13"/>
        <v>-0.694388378</v>
      </c>
      <c r="Y125" s="27">
        <f t="shared" si="14"/>
        <v>-0.07410073975</v>
      </c>
      <c r="Z125" s="27">
        <f t="shared" si="15"/>
        <v>1.023905838</v>
      </c>
      <c r="AA125" s="27">
        <f t="shared" si="16"/>
        <v>-0.3108711068</v>
      </c>
      <c r="AB125" s="27"/>
    </row>
    <row r="126">
      <c r="A126" s="29">
        <v>2087.0</v>
      </c>
      <c r="B126" s="30">
        <v>2996.0</v>
      </c>
      <c r="C126" s="5">
        <v>28.0</v>
      </c>
      <c r="D126" s="6">
        <v>34.0</v>
      </c>
      <c r="E126" s="7">
        <v>19.0</v>
      </c>
      <c r="F126" s="8">
        <v>66.0</v>
      </c>
      <c r="G126" s="9">
        <v>102.0</v>
      </c>
      <c r="H126" s="10">
        <v>25.0</v>
      </c>
      <c r="I126" s="11">
        <v>34.0</v>
      </c>
      <c r="J126" s="12">
        <v>27.0</v>
      </c>
      <c r="K126" s="61">
        <v>72.0</v>
      </c>
      <c r="L126" s="62">
        <f t="shared" si="1"/>
        <v>100</v>
      </c>
      <c r="M126" s="63">
        <f t="shared" si="2"/>
        <v>102</v>
      </c>
      <c r="N126" s="63">
        <f t="shared" si="3"/>
        <v>34</v>
      </c>
      <c r="O126" s="63">
        <f t="shared" si="4"/>
        <v>91</v>
      </c>
      <c r="P126" s="63">
        <f t="shared" si="5"/>
        <v>153</v>
      </c>
      <c r="Q126" s="64">
        <f t="shared" si="6"/>
        <v>0.75</v>
      </c>
      <c r="R126" s="64">
        <f t="shared" si="7"/>
        <v>0.3729508197</v>
      </c>
      <c r="S126" s="65">
        <f t="shared" si="8"/>
        <v>0.5078947368</v>
      </c>
      <c r="T126" s="65">
        <f t="shared" si="9"/>
        <v>0.3578947368</v>
      </c>
      <c r="U126" s="66">
        <f t="shared" si="10"/>
        <v>0.4</v>
      </c>
      <c r="V126" s="27">
        <f t="shared" si="11"/>
        <v>0.3920917954</v>
      </c>
      <c r="W126" s="27">
        <f t="shared" si="12"/>
        <v>0.4160254097</v>
      </c>
      <c r="X126" s="27">
        <f t="shared" si="13"/>
        <v>-0.6562844116</v>
      </c>
      <c r="Y126" s="27">
        <f t="shared" si="14"/>
        <v>-0.05366309229</v>
      </c>
      <c r="Z126" s="27">
        <f t="shared" si="15"/>
        <v>0.9146170858</v>
      </c>
      <c r="AA126" s="27">
        <f t="shared" si="16"/>
        <v>-0.2624516428</v>
      </c>
      <c r="AB126" s="27"/>
    </row>
    <row r="127">
      <c r="A127" s="29">
        <v>2126.0</v>
      </c>
      <c r="B127" s="30">
        <v>2337.0</v>
      </c>
      <c r="C127" s="5">
        <v>19.0</v>
      </c>
      <c r="D127" s="6">
        <v>16.0</v>
      </c>
      <c r="E127" s="7">
        <v>22.0</v>
      </c>
      <c r="F127" s="8">
        <v>66.0</v>
      </c>
      <c r="G127" s="9">
        <v>114.0</v>
      </c>
      <c r="H127" s="10">
        <v>47.0</v>
      </c>
      <c r="I127" s="11">
        <v>26.0</v>
      </c>
      <c r="J127" s="12">
        <v>23.0</v>
      </c>
      <c r="K127" s="61">
        <v>56.0</v>
      </c>
      <c r="L127" s="62">
        <f t="shared" si="1"/>
        <v>114</v>
      </c>
      <c r="M127" s="63">
        <f t="shared" si="2"/>
        <v>114</v>
      </c>
      <c r="N127" s="63">
        <f t="shared" si="3"/>
        <v>16</v>
      </c>
      <c r="O127" s="63">
        <f t="shared" si="4"/>
        <v>113</v>
      </c>
      <c r="P127" s="63">
        <f t="shared" si="5"/>
        <v>123</v>
      </c>
      <c r="Q127" s="64">
        <f t="shared" si="6"/>
        <v>0.8769230769</v>
      </c>
      <c r="R127" s="64">
        <f t="shared" si="7"/>
        <v>0.4788135593</v>
      </c>
      <c r="S127" s="65">
        <f t="shared" si="8"/>
        <v>0.6202185792</v>
      </c>
      <c r="T127" s="65">
        <f t="shared" si="9"/>
        <v>0.3551912568</v>
      </c>
      <c r="U127" s="66">
        <f t="shared" si="10"/>
        <v>0.4810126582</v>
      </c>
      <c r="V127" s="27">
        <f t="shared" si="11"/>
        <v>0.4784188982</v>
      </c>
      <c r="W127" s="27">
        <f t="shared" si="12"/>
        <v>0.4128828199</v>
      </c>
      <c r="X127" s="27">
        <f t="shared" si="13"/>
        <v>-0.8014254841</v>
      </c>
      <c r="Y127" s="27">
        <f t="shared" si="14"/>
        <v>-0.05285542938</v>
      </c>
      <c r="Z127" s="27">
        <f t="shared" si="15"/>
        <v>1.363896544</v>
      </c>
      <c r="AA127" s="27">
        <f t="shared" si="16"/>
        <v>-0.4779279988</v>
      </c>
      <c r="AB127" s="27"/>
    </row>
    <row r="128">
      <c r="A128" s="29">
        <v>2352.0</v>
      </c>
      <c r="B128" s="30">
        <v>3099.0</v>
      </c>
      <c r="C128" s="5">
        <v>50.0</v>
      </c>
      <c r="D128" s="6">
        <v>73.0</v>
      </c>
      <c r="E128" s="7">
        <v>47.0</v>
      </c>
      <c r="F128" s="8">
        <v>187.0</v>
      </c>
      <c r="G128" s="9">
        <v>385.0</v>
      </c>
      <c r="H128" s="10">
        <v>83.0</v>
      </c>
      <c r="I128" s="11">
        <v>64.0</v>
      </c>
      <c r="J128" s="12">
        <v>24.0</v>
      </c>
      <c r="K128" s="61">
        <v>131.0</v>
      </c>
      <c r="L128" s="62">
        <f t="shared" si="1"/>
        <v>388</v>
      </c>
      <c r="M128" s="63">
        <f t="shared" si="2"/>
        <v>385</v>
      </c>
      <c r="N128" s="63">
        <f t="shared" si="3"/>
        <v>73</v>
      </c>
      <c r="O128" s="63">
        <f t="shared" si="4"/>
        <v>270</v>
      </c>
      <c r="P128" s="63">
        <f t="shared" si="5"/>
        <v>292</v>
      </c>
      <c r="Q128" s="64">
        <f t="shared" si="6"/>
        <v>0.8406113537</v>
      </c>
      <c r="R128" s="64">
        <f t="shared" si="7"/>
        <v>0.4804270463</v>
      </c>
      <c r="S128" s="65">
        <f t="shared" si="8"/>
        <v>0.6421568627</v>
      </c>
      <c r="T128" s="65">
        <f t="shared" si="9"/>
        <v>0.4490196078</v>
      </c>
      <c r="U128" s="66">
        <f t="shared" si="10"/>
        <v>0.5686853767</v>
      </c>
      <c r="V128" s="27">
        <f t="shared" si="11"/>
        <v>0.5731889788</v>
      </c>
      <c r="W128" s="27">
        <f t="shared" si="12"/>
        <v>0.5219511412</v>
      </c>
      <c r="X128" s="27">
        <f t="shared" si="13"/>
        <v>-0.8297733925</v>
      </c>
      <c r="Y128" s="27">
        <f t="shared" si="14"/>
        <v>-0.08446867541</v>
      </c>
      <c r="Z128" s="27">
        <f t="shared" si="15"/>
        <v>1.462090118</v>
      </c>
      <c r="AA128" s="27">
        <f t="shared" si="16"/>
        <v>-0.5304586591</v>
      </c>
      <c r="AB128" s="27"/>
    </row>
    <row r="129">
      <c r="A129" s="29">
        <v>2360.0</v>
      </c>
      <c r="B129" s="30">
        <v>2222.0</v>
      </c>
      <c r="C129" s="5">
        <v>20.0</v>
      </c>
      <c r="D129" s="6">
        <v>39.0</v>
      </c>
      <c r="E129" s="7">
        <v>22.0</v>
      </c>
      <c r="F129" s="8">
        <v>50.0</v>
      </c>
      <c r="G129" s="9">
        <v>145.0</v>
      </c>
      <c r="H129" s="10">
        <v>26.0</v>
      </c>
      <c r="I129" s="11">
        <v>29.0</v>
      </c>
      <c r="J129" s="12">
        <v>7.0</v>
      </c>
      <c r="K129" s="61">
        <v>49.0</v>
      </c>
      <c r="L129" s="62">
        <f t="shared" si="1"/>
        <v>146</v>
      </c>
      <c r="M129" s="63">
        <f t="shared" si="2"/>
        <v>145</v>
      </c>
      <c r="N129" s="63">
        <f t="shared" si="3"/>
        <v>39</v>
      </c>
      <c r="O129" s="63">
        <f t="shared" si="4"/>
        <v>76</v>
      </c>
      <c r="P129" s="63">
        <f t="shared" si="5"/>
        <v>120</v>
      </c>
      <c r="Q129" s="64">
        <f t="shared" si="6"/>
        <v>0.7880434783</v>
      </c>
      <c r="R129" s="64">
        <f t="shared" si="7"/>
        <v>0.387755102</v>
      </c>
      <c r="S129" s="65">
        <f t="shared" si="8"/>
        <v>0.5815789474</v>
      </c>
      <c r="T129" s="65">
        <f t="shared" si="9"/>
        <v>0.4842105263</v>
      </c>
      <c r="U129" s="66">
        <f t="shared" si="10"/>
        <v>0.5471698113</v>
      </c>
      <c r="V129" s="27">
        <f t="shared" si="11"/>
        <v>0.5521781584</v>
      </c>
      <c r="W129" s="27">
        <f t="shared" si="12"/>
        <v>0.5628579073</v>
      </c>
      <c r="X129" s="27">
        <f t="shared" si="13"/>
        <v>-0.7514966578</v>
      </c>
      <c r="Y129" s="27">
        <f t="shared" si="14"/>
        <v>-0.09822759799</v>
      </c>
      <c r="Z129" s="27">
        <f t="shared" si="15"/>
        <v>1.199248653</v>
      </c>
      <c r="AA129" s="27">
        <f t="shared" si="16"/>
        <v>-0.394052593</v>
      </c>
      <c r="AB129" s="27"/>
    </row>
    <row r="130">
      <c r="A130" s="29">
        <v>2371.0</v>
      </c>
      <c r="B130" s="30">
        <v>1353.0</v>
      </c>
      <c r="C130" s="5">
        <v>24.0</v>
      </c>
      <c r="D130" s="6">
        <v>31.0</v>
      </c>
      <c r="E130" s="7">
        <v>27.0</v>
      </c>
      <c r="F130" s="8">
        <v>53.0</v>
      </c>
      <c r="G130" s="9">
        <v>72.0</v>
      </c>
      <c r="H130" s="10">
        <v>31.0</v>
      </c>
      <c r="I130" s="11">
        <v>27.0</v>
      </c>
      <c r="J130" s="12">
        <v>10.0</v>
      </c>
      <c r="K130" s="61">
        <v>35.0</v>
      </c>
      <c r="L130" s="62">
        <f t="shared" si="1"/>
        <v>72</v>
      </c>
      <c r="M130" s="63">
        <f t="shared" si="2"/>
        <v>72</v>
      </c>
      <c r="N130" s="63">
        <f t="shared" si="3"/>
        <v>31</v>
      </c>
      <c r="O130" s="63">
        <f t="shared" si="4"/>
        <v>84</v>
      </c>
      <c r="P130" s="63">
        <f t="shared" si="5"/>
        <v>113</v>
      </c>
      <c r="Q130" s="64">
        <f t="shared" si="6"/>
        <v>0.6990291262</v>
      </c>
      <c r="R130" s="64">
        <f t="shared" si="7"/>
        <v>0.4263959391</v>
      </c>
      <c r="S130" s="65">
        <f t="shared" si="8"/>
        <v>0.52</v>
      </c>
      <c r="T130" s="65">
        <f t="shared" si="9"/>
        <v>0.3433333333</v>
      </c>
      <c r="U130" s="66">
        <f t="shared" si="10"/>
        <v>0.3891891892</v>
      </c>
      <c r="V130" s="27">
        <f t="shared" si="11"/>
        <v>0.3887022249</v>
      </c>
      <c r="W130" s="27">
        <f t="shared" si="12"/>
        <v>0.3990988857</v>
      </c>
      <c r="X130" s="27">
        <f t="shared" si="13"/>
        <v>-0.6719264235</v>
      </c>
      <c r="Y130" s="27">
        <f t="shared" si="14"/>
        <v>-0.04938522211</v>
      </c>
      <c r="Z130" s="27">
        <f t="shared" si="15"/>
        <v>0.9587349788</v>
      </c>
      <c r="AA130" s="27">
        <f t="shared" si="16"/>
        <v>-0.2816684405</v>
      </c>
      <c r="AB130" s="27"/>
    </row>
    <row r="131">
      <c r="A131" s="29">
        <v>2372.0</v>
      </c>
      <c r="B131" s="30">
        <v>2474.0</v>
      </c>
      <c r="C131" s="5">
        <v>32.0</v>
      </c>
      <c r="D131" s="6">
        <v>49.0</v>
      </c>
      <c r="E131" s="7">
        <v>27.0</v>
      </c>
      <c r="F131" s="8">
        <v>71.0</v>
      </c>
      <c r="G131" s="9">
        <v>134.0</v>
      </c>
      <c r="H131" s="10">
        <v>65.0</v>
      </c>
      <c r="I131" s="11">
        <v>25.0</v>
      </c>
      <c r="J131" s="12">
        <v>22.0</v>
      </c>
      <c r="K131" s="61">
        <v>66.0</v>
      </c>
      <c r="L131" s="62">
        <f t="shared" si="1"/>
        <v>134</v>
      </c>
      <c r="M131" s="63">
        <f t="shared" si="2"/>
        <v>134</v>
      </c>
      <c r="N131" s="63">
        <f t="shared" si="3"/>
        <v>49</v>
      </c>
      <c r="O131" s="63">
        <f t="shared" si="4"/>
        <v>136</v>
      </c>
      <c r="P131" s="63">
        <f t="shared" si="5"/>
        <v>150</v>
      </c>
      <c r="Q131" s="64">
        <f t="shared" si="6"/>
        <v>0.7322404372</v>
      </c>
      <c r="R131" s="64">
        <f t="shared" si="7"/>
        <v>0.4755244755</v>
      </c>
      <c r="S131" s="65">
        <f t="shared" si="8"/>
        <v>0.5756929638</v>
      </c>
      <c r="T131" s="65">
        <f t="shared" si="9"/>
        <v>0.3901918977</v>
      </c>
      <c r="U131" s="66">
        <f t="shared" si="10"/>
        <v>0.4718309859</v>
      </c>
      <c r="V131" s="27">
        <f t="shared" si="11"/>
        <v>0.4726284361</v>
      </c>
      <c r="W131" s="27">
        <f t="shared" si="12"/>
        <v>0.4535684026</v>
      </c>
      <c r="X131" s="27">
        <f t="shared" si="13"/>
        <v>-0.7438909888</v>
      </c>
      <c r="Y131" s="27">
        <f t="shared" si="14"/>
        <v>-0.06378544143</v>
      </c>
      <c r="Z131" s="27">
        <f t="shared" si="15"/>
        <v>1.175097029</v>
      </c>
      <c r="AA131" s="27">
        <f t="shared" si="16"/>
        <v>-0.3822090118</v>
      </c>
      <c r="AB131" s="27"/>
    </row>
    <row r="132">
      <c r="A132" s="29">
        <v>2387.0</v>
      </c>
      <c r="B132" s="30">
        <v>2474.0</v>
      </c>
      <c r="C132" s="5">
        <v>20.0</v>
      </c>
      <c r="D132" s="6">
        <v>46.0</v>
      </c>
      <c r="E132" s="7">
        <v>14.0</v>
      </c>
      <c r="F132" s="8">
        <v>78.0</v>
      </c>
      <c r="G132" s="9">
        <v>121.0</v>
      </c>
      <c r="H132" s="10">
        <v>45.0</v>
      </c>
      <c r="I132" s="11">
        <v>30.0</v>
      </c>
      <c r="J132" s="12">
        <v>27.0</v>
      </c>
      <c r="K132" s="61">
        <v>62.0</v>
      </c>
      <c r="L132" s="62">
        <f t="shared" si="1"/>
        <v>121</v>
      </c>
      <c r="M132" s="63">
        <f t="shared" si="2"/>
        <v>121</v>
      </c>
      <c r="N132" s="63">
        <f t="shared" si="3"/>
        <v>46</v>
      </c>
      <c r="O132" s="63">
        <f t="shared" si="4"/>
        <v>123</v>
      </c>
      <c r="P132" s="63">
        <f t="shared" si="5"/>
        <v>126</v>
      </c>
      <c r="Q132" s="64">
        <f t="shared" si="6"/>
        <v>0.7245508982</v>
      </c>
      <c r="R132" s="64">
        <f t="shared" si="7"/>
        <v>0.4939759036</v>
      </c>
      <c r="S132" s="65">
        <f t="shared" si="8"/>
        <v>0.5865384615</v>
      </c>
      <c r="T132" s="65">
        <f t="shared" si="9"/>
        <v>0.4014423077</v>
      </c>
      <c r="U132" s="66">
        <f t="shared" si="10"/>
        <v>0.4898785425</v>
      </c>
      <c r="V132" s="27">
        <f t="shared" si="11"/>
        <v>0.4906423009</v>
      </c>
      <c r="W132" s="27">
        <f t="shared" si="12"/>
        <v>0.4666461486</v>
      </c>
      <c r="X132" s="27">
        <f t="shared" si="13"/>
        <v>-0.7579051744</v>
      </c>
      <c r="Y132" s="27">
        <f t="shared" si="14"/>
        <v>-0.06751672258</v>
      </c>
      <c r="Z132" s="27">
        <f t="shared" si="15"/>
        <v>1.219789461</v>
      </c>
      <c r="AA132" s="27">
        <f t="shared" si="16"/>
        <v>-0.4042198584</v>
      </c>
      <c r="AB132" s="27"/>
    </row>
    <row r="133">
      <c r="A133" s="29">
        <v>2399.0</v>
      </c>
      <c r="B133" s="30">
        <v>1496.0</v>
      </c>
      <c r="C133" s="5">
        <v>5.0</v>
      </c>
      <c r="D133" s="6">
        <v>38.0</v>
      </c>
      <c r="E133" s="7">
        <v>13.0</v>
      </c>
      <c r="F133" s="8">
        <v>44.0</v>
      </c>
      <c r="G133" s="9">
        <v>110.0</v>
      </c>
      <c r="H133" s="10">
        <v>26.0</v>
      </c>
      <c r="I133" s="11">
        <v>15.0</v>
      </c>
      <c r="J133" s="12">
        <v>14.0</v>
      </c>
      <c r="K133" s="61">
        <v>57.0</v>
      </c>
      <c r="L133" s="62">
        <f t="shared" si="1"/>
        <v>110</v>
      </c>
      <c r="M133" s="63">
        <f t="shared" si="2"/>
        <v>110</v>
      </c>
      <c r="N133" s="63">
        <f t="shared" si="3"/>
        <v>38</v>
      </c>
      <c r="O133" s="63">
        <f t="shared" si="4"/>
        <v>70</v>
      </c>
      <c r="P133" s="63">
        <f t="shared" si="5"/>
        <v>90</v>
      </c>
      <c r="Q133" s="64">
        <f t="shared" si="6"/>
        <v>0.7432432432</v>
      </c>
      <c r="R133" s="64">
        <f t="shared" si="7"/>
        <v>0.4375</v>
      </c>
      <c r="S133" s="65">
        <f t="shared" si="8"/>
        <v>0.5844155844</v>
      </c>
      <c r="T133" s="65">
        <f t="shared" si="9"/>
        <v>0.4805194805</v>
      </c>
      <c r="U133" s="66">
        <f t="shared" si="10"/>
        <v>0.55</v>
      </c>
      <c r="V133" s="27">
        <f t="shared" si="11"/>
        <v>0.5516470522</v>
      </c>
      <c r="W133" s="27">
        <f t="shared" si="12"/>
        <v>0.5585673473</v>
      </c>
      <c r="X133" s="27">
        <f t="shared" si="13"/>
        <v>-0.7551620644</v>
      </c>
      <c r="Y133" s="27">
        <f t="shared" si="14"/>
        <v>-0.09673576471</v>
      </c>
      <c r="Z133" s="27">
        <f t="shared" si="15"/>
        <v>1.210975795</v>
      </c>
      <c r="AA133" s="27">
        <f t="shared" si="16"/>
        <v>-0.3998467075</v>
      </c>
      <c r="AB133" s="27"/>
    </row>
    <row r="134">
      <c r="A134" s="29">
        <v>2430.0</v>
      </c>
      <c r="B134" s="30">
        <v>1227.0</v>
      </c>
      <c r="C134" s="5">
        <v>8.0</v>
      </c>
      <c r="D134" s="6">
        <v>22.0</v>
      </c>
      <c r="E134" s="7">
        <v>9.0</v>
      </c>
      <c r="F134" s="8">
        <v>28.0</v>
      </c>
      <c r="G134" s="9">
        <v>50.0</v>
      </c>
      <c r="H134" s="10">
        <v>28.0</v>
      </c>
      <c r="I134" s="11">
        <v>8.0</v>
      </c>
      <c r="J134" s="12">
        <v>7.0</v>
      </c>
      <c r="K134" s="61">
        <v>19.0</v>
      </c>
      <c r="L134" s="62">
        <f t="shared" si="1"/>
        <v>50</v>
      </c>
      <c r="M134" s="63">
        <f t="shared" si="2"/>
        <v>50</v>
      </c>
      <c r="N134" s="63">
        <f t="shared" si="3"/>
        <v>22</v>
      </c>
      <c r="O134" s="63">
        <f t="shared" si="4"/>
        <v>56</v>
      </c>
      <c r="P134" s="63">
        <f t="shared" si="5"/>
        <v>44</v>
      </c>
      <c r="Q134" s="64">
        <f t="shared" si="6"/>
        <v>0.6944444444</v>
      </c>
      <c r="R134" s="64">
        <f t="shared" si="7"/>
        <v>0.56</v>
      </c>
      <c r="S134" s="65">
        <f t="shared" si="8"/>
        <v>0.6162790698</v>
      </c>
      <c r="T134" s="65">
        <f t="shared" si="9"/>
        <v>0.4186046512</v>
      </c>
      <c r="U134" s="66">
        <f t="shared" si="10"/>
        <v>0.5319148936</v>
      </c>
      <c r="V134" s="27">
        <f t="shared" si="11"/>
        <v>0.5284430479</v>
      </c>
      <c r="W134" s="27">
        <f t="shared" si="12"/>
        <v>0.4865960675</v>
      </c>
      <c r="X134" s="27">
        <f t="shared" si="13"/>
        <v>-0.7963349831</v>
      </c>
      <c r="Y134" s="27">
        <f t="shared" si="14"/>
        <v>-0.07341303359</v>
      </c>
      <c r="Z134" s="27">
        <f t="shared" si="15"/>
        <v>1.346625152</v>
      </c>
      <c r="AA134" s="27">
        <f t="shared" si="16"/>
        <v>-0.468878602</v>
      </c>
      <c r="AB134" s="27"/>
    </row>
    <row r="135">
      <c r="A135" s="29">
        <v>2440.0</v>
      </c>
      <c r="B135" s="30">
        <v>1603.0</v>
      </c>
      <c r="C135" s="5">
        <v>60.0</v>
      </c>
      <c r="D135" s="6">
        <v>47.0</v>
      </c>
      <c r="E135" s="7">
        <v>13.0</v>
      </c>
      <c r="F135" s="8">
        <v>186.0</v>
      </c>
      <c r="G135" s="9">
        <v>286.0</v>
      </c>
      <c r="H135" s="10">
        <v>34.0</v>
      </c>
      <c r="I135" s="11">
        <v>51.0</v>
      </c>
      <c r="J135" s="12">
        <v>11.0</v>
      </c>
      <c r="K135" s="61">
        <v>107.0</v>
      </c>
      <c r="L135" s="62">
        <f t="shared" si="1"/>
        <v>287</v>
      </c>
      <c r="M135" s="63">
        <f t="shared" si="2"/>
        <v>286</v>
      </c>
      <c r="N135" s="63">
        <f t="shared" si="3"/>
        <v>47</v>
      </c>
      <c r="O135" s="63">
        <f t="shared" si="4"/>
        <v>220</v>
      </c>
      <c r="P135" s="63">
        <f t="shared" si="5"/>
        <v>231</v>
      </c>
      <c r="Q135" s="64">
        <f t="shared" si="6"/>
        <v>0.8588588589</v>
      </c>
      <c r="R135" s="64">
        <f t="shared" si="7"/>
        <v>0.487804878</v>
      </c>
      <c r="S135" s="65">
        <f t="shared" si="8"/>
        <v>0.6454081633</v>
      </c>
      <c r="T135" s="65">
        <f t="shared" si="9"/>
        <v>0.424744898</v>
      </c>
      <c r="U135" s="66">
        <f t="shared" si="10"/>
        <v>0.5531914894</v>
      </c>
      <c r="V135" s="27">
        <f t="shared" si="11"/>
        <v>0.5564011318</v>
      </c>
      <c r="W135" s="27">
        <f t="shared" si="12"/>
        <v>0.4937336374</v>
      </c>
      <c r="X135" s="27">
        <f t="shared" si="13"/>
        <v>-0.8339746131</v>
      </c>
      <c r="Y135" s="27">
        <f t="shared" si="14"/>
        <v>-0.0755825279</v>
      </c>
      <c r="Z135" s="27">
        <f t="shared" si="15"/>
        <v>1.476932998</v>
      </c>
      <c r="AA135" s="27">
        <f t="shared" si="16"/>
        <v>-0.5385568088</v>
      </c>
      <c r="AB135" s="27"/>
    </row>
    <row r="136">
      <c r="A136" s="29">
        <v>2449.0</v>
      </c>
      <c r="B136" s="30">
        <v>2289.0</v>
      </c>
      <c r="C136" s="5">
        <v>53.0</v>
      </c>
      <c r="D136" s="6">
        <v>64.0</v>
      </c>
      <c r="E136" s="7">
        <v>38.0</v>
      </c>
      <c r="F136" s="8">
        <v>198.0</v>
      </c>
      <c r="G136" s="9">
        <v>320.0</v>
      </c>
      <c r="H136" s="10">
        <v>71.0</v>
      </c>
      <c r="I136" s="11">
        <v>59.0</v>
      </c>
      <c r="J136" s="12">
        <v>19.0</v>
      </c>
      <c r="K136" s="61">
        <v>133.0</v>
      </c>
      <c r="L136" s="62">
        <f t="shared" si="1"/>
        <v>320</v>
      </c>
      <c r="M136" s="63">
        <f t="shared" si="2"/>
        <v>320</v>
      </c>
      <c r="N136" s="63">
        <f t="shared" si="3"/>
        <v>64</v>
      </c>
      <c r="O136" s="63">
        <f t="shared" si="4"/>
        <v>269</v>
      </c>
      <c r="P136" s="63">
        <f t="shared" si="5"/>
        <v>283</v>
      </c>
      <c r="Q136" s="64">
        <f t="shared" si="6"/>
        <v>0.8333333333</v>
      </c>
      <c r="R136" s="64">
        <f t="shared" si="7"/>
        <v>0.4873188406</v>
      </c>
      <c r="S136" s="65">
        <f t="shared" si="8"/>
        <v>0.6292735043</v>
      </c>
      <c r="T136" s="65">
        <f t="shared" si="9"/>
        <v>0.4102564103</v>
      </c>
      <c r="U136" s="66">
        <f t="shared" si="10"/>
        <v>0.5306799337</v>
      </c>
      <c r="V136" s="27">
        <f t="shared" si="11"/>
        <v>0.5319444293</v>
      </c>
      <c r="W136" s="27">
        <f t="shared" si="12"/>
        <v>0.4768918724</v>
      </c>
      <c r="X136" s="27">
        <f t="shared" si="13"/>
        <v>-0.8131259521</v>
      </c>
      <c r="Y136" s="27">
        <f t="shared" si="14"/>
        <v>-0.07051407653</v>
      </c>
      <c r="Z136" s="27">
        <f t="shared" si="15"/>
        <v>1.404011863</v>
      </c>
      <c r="AA136" s="27">
        <f t="shared" si="16"/>
        <v>-0.4991677243</v>
      </c>
      <c r="AB136" s="27"/>
    </row>
    <row r="137">
      <c r="A137" s="29">
        <v>2457.0</v>
      </c>
      <c r="B137" s="30">
        <v>2601.0</v>
      </c>
      <c r="C137" s="5">
        <v>28.0</v>
      </c>
      <c r="D137" s="6">
        <v>55.0</v>
      </c>
      <c r="E137" s="7">
        <v>40.0</v>
      </c>
      <c r="F137" s="8">
        <v>88.0</v>
      </c>
      <c r="G137" s="9">
        <v>167.0</v>
      </c>
      <c r="H137" s="10">
        <v>69.0</v>
      </c>
      <c r="I137" s="11">
        <v>37.0</v>
      </c>
      <c r="J137" s="12">
        <v>39.0</v>
      </c>
      <c r="K137" s="61">
        <v>85.0</v>
      </c>
      <c r="L137" s="62">
        <f t="shared" si="1"/>
        <v>167</v>
      </c>
      <c r="M137" s="63">
        <f t="shared" si="2"/>
        <v>167</v>
      </c>
      <c r="N137" s="63">
        <f t="shared" si="3"/>
        <v>55</v>
      </c>
      <c r="O137" s="63">
        <f t="shared" si="4"/>
        <v>157</v>
      </c>
      <c r="P137" s="63">
        <f t="shared" si="5"/>
        <v>190</v>
      </c>
      <c r="Q137" s="64">
        <f t="shared" si="6"/>
        <v>0.7522522523</v>
      </c>
      <c r="R137" s="64">
        <f t="shared" si="7"/>
        <v>0.4524495677</v>
      </c>
      <c r="S137" s="65">
        <f t="shared" si="8"/>
        <v>0.5694200351</v>
      </c>
      <c r="T137" s="65">
        <f t="shared" si="9"/>
        <v>0.3901581722</v>
      </c>
      <c r="U137" s="66">
        <f t="shared" si="10"/>
        <v>0.4677871148</v>
      </c>
      <c r="V137" s="27">
        <f t="shared" si="11"/>
        <v>0.4675953612</v>
      </c>
      <c r="W137" s="27">
        <f t="shared" si="12"/>
        <v>0.4535291994</v>
      </c>
      <c r="X137" s="27">
        <f t="shared" si="13"/>
        <v>-0.7357853225</v>
      </c>
      <c r="Y137" s="27">
        <f t="shared" si="14"/>
        <v>-0.06377441558</v>
      </c>
      <c r="Z137" s="27">
        <f t="shared" si="15"/>
        <v>1.149628106</v>
      </c>
      <c r="AA137" s="27">
        <f t="shared" si="16"/>
        <v>-0.369850653</v>
      </c>
      <c r="AB137" s="27"/>
    </row>
    <row r="138">
      <c r="A138" s="29">
        <v>2464.0</v>
      </c>
      <c r="B138" s="30">
        <v>2592.0</v>
      </c>
      <c r="C138" s="5">
        <v>47.0</v>
      </c>
      <c r="D138" s="6">
        <v>88.0</v>
      </c>
      <c r="E138" s="7">
        <v>19.0</v>
      </c>
      <c r="F138" s="8">
        <v>152.0</v>
      </c>
      <c r="G138" s="9">
        <v>355.0</v>
      </c>
      <c r="H138" s="10">
        <v>48.0</v>
      </c>
      <c r="I138" s="11">
        <v>64.0</v>
      </c>
      <c r="J138" s="12">
        <v>21.0</v>
      </c>
      <c r="K138" s="61">
        <v>158.0</v>
      </c>
      <c r="L138" s="62">
        <f t="shared" si="1"/>
        <v>358</v>
      </c>
      <c r="M138" s="63">
        <f t="shared" si="2"/>
        <v>355</v>
      </c>
      <c r="N138" s="63">
        <f t="shared" si="3"/>
        <v>88</v>
      </c>
      <c r="O138" s="63">
        <f t="shared" si="4"/>
        <v>200</v>
      </c>
      <c r="P138" s="63">
        <f t="shared" si="5"/>
        <v>288</v>
      </c>
      <c r="Q138" s="64">
        <f t="shared" si="6"/>
        <v>0.8013544018</v>
      </c>
      <c r="R138" s="64">
        <f t="shared" si="7"/>
        <v>0.4098360656</v>
      </c>
      <c r="S138" s="65">
        <f t="shared" si="8"/>
        <v>0.5961331901</v>
      </c>
      <c r="T138" s="65">
        <f t="shared" si="9"/>
        <v>0.4758324382</v>
      </c>
      <c r="U138" s="66">
        <f t="shared" si="10"/>
        <v>0.5520995334</v>
      </c>
      <c r="V138" s="27">
        <f t="shared" si="11"/>
        <v>0.5574464454</v>
      </c>
      <c r="W138" s="27">
        <f t="shared" si="12"/>
        <v>0.5531190172</v>
      </c>
      <c r="X138" s="27">
        <f t="shared" si="13"/>
        <v>-0.7703031584</v>
      </c>
      <c r="Y138" s="27">
        <f t="shared" si="14"/>
        <v>-0.09485782487</v>
      </c>
      <c r="Z138" s="27">
        <f t="shared" si="15"/>
        <v>1.260023049</v>
      </c>
      <c r="AA138" s="27">
        <f t="shared" si="16"/>
        <v>-0.4243830843</v>
      </c>
      <c r="AB138" s="27"/>
    </row>
    <row r="139">
      <c r="A139" s="29">
        <v>2465.0</v>
      </c>
      <c r="B139" s="30">
        <v>3192.0</v>
      </c>
      <c r="C139" s="5">
        <v>17.0</v>
      </c>
      <c r="D139" s="6">
        <v>82.0</v>
      </c>
      <c r="E139" s="7">
        <v>44.0</v>
      </c>
      <c r="F139" s="8">
        <v>56.0</v>
      </c>
      <c r="G139" s="9">
        <v>336.0</v>
      </c>
      <c r="H139" s="10">
        <v>117.0</v>
      </c>
      <c r="I139" s="11">
        <v>11.0</v>
      </c>
      <c r="J139" s="12">
        <v>36.0</v>
      </c>
      <c r="K139" s="61">
        <v>129.0</v>
      </c>
      <c r="L139" s="62">
        <f t="shared" si="1"/>
        <v>339</v>
      </c>
      <c r="M139" s="63">
        <f t="shared" si="2"/>
        <v>336</v>
      </c>
      <c r="N139" s="63">
        <f t="shared" si="3"/>
        <v>82</v>
      </c>
      <c r="O139" s="63">
        <f t="shared" si="4"/>
        <v>173</v>
      </c>
      <c r="P139" s="63">
        <f t="shared" si="5"/>
        <v>201</v>
      </c>
      <c r="Q139" s="64">
        <f t="shared" si="6"/>
        <v>0.8038277512</v>
      </c>
      <c r="R139" s="64">
        <f t="shared" si="7"/>
        <v>0.4625668449</v>
      </c>
      <c r="S139" s="65">
        <f t="shared" si="8"/>
        <v>0.6426767677</v>
      </c>
      <c r="T139" s="65">
        <f t="shared" si="9"/>
        <v>0.5277777778</v>
      </c>
      <c r="U139" s="66">
        <f t="shared" si="10"/>
        <v>0.625698324</v>
      </c>
      <c r="V139" s="27">
        <f t="shared" si="11"/>
        <v>0.6329161797</v>
      </c>
      <c r="W139" s="27">
        <f t="shared" si="12"/>
        <v>0.6135015234</v>
      </c>
      <c r="X139" s="27">
        <f t="shared" si="13"/>
        <v>-0.8304451961</v>
      </c>
      <c r="Y139" s="27">
        <f t="shared" si="14"/>
        <v>-0.1166990369</v>
      </c>
      <c r="Z139" s="27">
        <f t="shared" si="15"/>
        <v>1.46445856</v>
      </c>
      <c r="AA139" s="27">
        <f t="shared" si="16"/>
        <v>-0.531748117</v>
      </c>
      <c r="AB139" s="27"/>
    </row>
    <row r="140">
      <c r="A140" s="29">
        <v>2466.0</v>
      </c>
      <c r="B140" s="30">
        <v>1701.0</v>
      </c>
      <c r="C140" s="5">
        <v>19.0</v>
      </c>
      <c r="D140" s="6">
        <v>62.0</v>
      </c>
      <c r="E140" s="7">
        <v>41.0</v>
      </c>
      <c r="F140" s="8">
        <v>40.0</v>
      </c>
      <c r="G140" s="9">
        <v>279.0</v>
      </c>
      <c r="H140" s="10">
        <v>72.0</v>
      </c>
      <c r="I140" s="11">
        <v>13.0</v>
      </c>
      <c r="J140" s="12">
        <v>18.0</v>
      </c>
      <c r="K140" s="61">
        <v>90.0</v>
      </c>
      <c r="L140" s="62">
        <f t="shared" si="1"/>
        <v>285</v>
      </c>
      <c r="M140" s="63">
        <f t="shared" si="2"/>
        <v>279</v>
      </c>
      <c r="N140" s="63">
        <f t="shared" si="3"/>
        <v>62</v>
      </c>
      <c r="O140" s="63">
        <f t="shared" si="4"/>
        <v>112</v>
      </c>
      <c r="P140" s="63">
        <f t="shared" si="5"/>
        <v>163</v>
      </c>
      <c r="Q140" s="64">
        <f t="shared" si="6"/>
        <v>0.8181818182</v>
      </c>
      <c r="R140" s="64">
        <f t="shared" si="7"/>
        <v>0.4072727273</v>
      </c>
      <c r="S140" s="65">
        <f t="shared" si="8"/>
        <v>0.6347402597</v>
      </c>
      <c r="T140" s="65">
        <f t="shared" si="9"/>
        <v>0.5535714286</v>
      </c>
      <c r="U140" s="66">
        <f t="shared" si="10"/>
        <v>0.6312217195</v>
      </c>
      <c r="V140" s="27">
        <f t="shared" si="11"/>
        <v>0.6449805563</v>
      </c>
      <c r="W140" s="27">
        <f t="shared" si="12"/>
        <v>0.6434846805</v>
      </c>
      <c r="X140" s="27">
        <f t="shared" si="13"/>
        <v>-0.8201899088</v>
      </c>
      <c r="Y140" s="27">
        <f t="shared" si="14"/>
        <v>-0.1283844441</v>
      </c>
      <c r="Z140" s="27">
        <f t="shared" si="15"/>
        <v>1.428512272</v>
      </c>
      <c r="AA140" s="27">
        <f t="shared" si="16"/>
        <v>-0.5122904903</v>
      </c>
      <c r="AB140" s="27"/>
    </row>
    <row r="141">
      <c r="A141" s="29">
        <v>2477.0</v>
      </c>
      <c r="B141" s="30">
        <v>1096.0</v>
      </c>
      <c r="C141" s="5">
        <v>22.0</v>
      </c>
      <c r="D141" s="6">
        <v>85.0</v>
      </c>
      <c r="E141" s="7">
        <v>38.0</v>
      </c>
      <c r="F141" s="8">
        <v>28.0</v>
      </c>
      <c r="G141" s="9">
        <v>227.0</v>
      </c>
      <c r="H141" s="10">
        <v>65.0</v>
      </c>
      <c r="I141" s="11">
        <v>6.0</v>
      </c>
      <c r="J141" s="12">
        <v>5.0</v>
      </c>
      <c r="K141" s="61">
        <v>68.0</v>
      </c>
      <c r="L141" s="62">
        <f t="shared" si="1"/>
        <v>227</v>
      </c>
      <c r="M141" s="63">
        <f t="shared" si="2"/>
        <v>227</v>
      </c>
      <c r="N141" s="63">
        <f t="shared" si="3"/>
        <v>85</v>
      </c>
      <c r="O141" s="63">
        <f t="shared" si="4"/>
        <v>93</v>
      </c>
      <c r="P141" s="63">
        <f t="shared" si="5"/>
        <v>134</v>
      </c>
      <c r="Q141" s="64">
        <f t="shared" si="6"/>
        <v>0.7275641026</v>
      </c>
      <c r="R141" s="64">
        <f t="shared" si="7"/>
        <v>0.40969163</v>
      </c>
      <c r="S141" s="65">
        <f t="shared" si="8"/>
        <v>0.5936920223</v>
      </c>
      <c r="T141" s="65">
        <f t="shared" si="9"/>
        <v>0.5788497217</v>
      </c>
      <c r="U141" s="66">
        <f t="shared" si="10"/>
        <v>0.6288088643</v>
      </c>
      <c r="V141" s="27">
        <f t="shared" si="11"/>
        <v>0.629724933</v>
      </c>
      <c r="W141" s="27">
        <f t="shared" si="12"/>
        <v>0.6728687736</v>
      </c>
      <c r="X141" s="27">
        <f t="shared" si="13"/>
        <v>-0.7671487638</v>
      </c>
      <c r="Y141" s="27">
        <f t="shared" si="14"/>
        <v>-0.1403772496</v>
      </c>
      <c r="Z141" s="27">
        <f t="shared" si="15"/>
        <v>1.249724579</v>
      </c>
      <c r="AA141" s="27">
        <f t="shared" si="16"/>
        <v>-0.4191908533</v>
      </c>
      <c r="AB141" s="27"/>
    </row>
    <row r="142">
      <c r="A142" s="29">
        <v>2479.0</v>
      </c>
      <c r="B142" s="30">
        <v>2373.0</v>
      </c>
      <c r="C142" s="5">
        <v>23.0</v>
      </c>
      <c r="D142" s="6">
        <v>54.0</v>
      </c>
      <c r="E142" s="7">
        <v>17.0</v>
      </c>
      <c r="F142" s="8">
        <v>34.0</v>
      </c>
      <c r="G142" s="9">
        <v>116.0</v>
      </c>
      <c r="H142" s="10">
        <v>35.0</v>
      </c>
      <c r="I142" s="11">
        <v>38.0</v>
      </c>
      <c r="J142" s="12">
        <v>19.0</v>
      </c>
      <c r="K142" s="61">
        <v>59.0</v>
      </c>
      <c r="L142" s="62">
        <f t="shared" si="1"/>
        <v>116</v>
      </c>
      <c r="M142" s="63">
        <f t="shared" si="2"/>
        <v>116</v>
      </c>
      <c r="N142" s="63">
        <f t="shared" si="3"/>
        <v>54</v>
      </c>
      <c r="O142" s="63">
        <f t="shared" si="4"/>
        <v>69</v>
      </c>
      <c r="P142" s="63">
        <f t="shared" si="5"/>
        <v>137</v>
      </c>
      <c r="Q142" s="64">
        <f t="shared" si="6"/>
        <v>0.6823529412</v>
      </c>
      <c r="R142" s="64">
        <f t="shared" si="7"/>
        <v>0.3349514563</v>
      </c>
      <c r="S142" s="65">
        <f t="shared" si="8"/>
        <v>0.4920212766</v>
      </c>
      <c r="T142" s="65">
        <f t="shared" si="9"/>
        <v>0.4521276596</v>
      </c>
      <c r="U142" s="66">
        <f t="shared" si="10"/>
        <v>0.4584980237</v>
      </c>
      <c r="V142" s="27">
        <f t="shared" si="11"/>
        <v>0.4577325614</v>
      </c>
      <c r="W142" s="27">
        <f t="shared" si="12"/>
        <v>0.525564015</v>
      </c>
      <c r="X142" s="27">
        <f t="shared" si="13"/>
        <v>-0.6357732628</v>
      </c>
      <c r="Y142" s="27">
        <f t="shared" si="14"/>
        <v>-0.0856420835</v>
      </c>
      <c r="Z142" s="27">
        <f t="shared" si="15"/>
        <v>0.8583405938</v>
      </c>
      <c r="AA142" s="27">
        <f t="shared" si="16"/>
        <v>-0.2386051476</v>
      </c>
      <c r="AB142" s="27"/>
    </row>
    <row r="143">
      <c r="A143" s="29">
        <v>2480.0</v>
      </c>
      <c r="B143" s="30">
        <v>977.0</v>
      </c>
      <c r="C143" s="5">
        <v>7.0</v>
      </c>
      <c r="D143" s="6">
        <v>18.0</v>
      </c>
      <c r="E143" s="7">
        <v>16.0</v>
      </c>
      <c r="F143" s="8">
        <v>33.0</v>
      </c>
      <c r="G143" s="9">
        <v>85.0</v>
      </c>
      <c r="H143" s="10">
        <v>23.0</v>
      </c>
      <c r="I143" s="11">
        <v>16.0</v>
      </c>
      <c r="J143" s="12">
        <v>9.0</v>
      </c>
      <c r="K143" s="61">
        <v>30.0</v>
      </c>
      <c r="L143" s="62">
        <f t="shared" si="1"/>
        <v>85</v>
      </c>
      <c r="M143" s="63">
        <f t="shared" si="2"/>
        <v>85</v>
      </c>
      <c r="N143" s="63">
        <f t="shared" si="3"/>
        <v>18</v>
      </c>
      <c r="O143" s="63">
        <f t="shared" si="4"/>
        <v>56</v>
      </c>
      <c r="P143" s="63">
        <f t="shared" si="5"/>
        <v>69</v>
      </c>
      <c r="Q143" s="64">
        <f t="shared" si="6"/>
        <v>0.8252427184</v>
      </c>
      <c r="R143" s="64">
        <f t="shared" si="7"/>
        <v>0.448</v>
      </c>
      <c r="S143" s="65">
        <f t="shared" si="8"/>
        <v>0.6184210526</v>
      </c>
      <c r="T143" s="65">
        <f t="shared" si="9"/>
        <v>0.451754386</v>
      </c>
      <c r="U143" s="66">
        <f t="shared" si="10"/>
        <v>0.5519480519</v>
      </c>
      <c r="V143" s="27">
        <f t="shared" si="11"/>
        <v>0.5565927013</v>
      </c>
      <c r="W143" s="27">
        <f t="shared" si="12"/>
        <v>0.5251301128</v>
      </c>
      <c r="X143" s="27">
        <f t="shared" si="13"/>
        <v>-0.799102781</v>
      </c>
      <c r="Y143" s="27">
        <f t="shared" si="14"/>
        <v>-0.0855007308</v>
      </c>
      <c r="Z143" s="27">
        <f t="shared" si="15"/>
        <v>1.35600227</v>
      </c>
      <c r="AA143" s="27">
        <f t="shared" si="16"/>
        <v>-0.4737846166</v>
      </c>
      <c r="AB143" s="27"/>
    </row>
    <row r="144">
      <c r="A144" s="29">
        <v>2600.0</v>
      </c>
      <c r="B144" s="30">
        <v>2809.0</v>
      </c>
      <c r="C144" s="5">
        <v>25.0</v>
      </c>
      <c r="D144" s="6">
        <v>39.0</v>
      </c>
      <c r="E144" s="7">
        <v>22.0</v>
      </c>
      <c r="F144" s="8">
        <v>105.0</v>
      </c>
      <c r="G144" s="9">
        <v>152.0</v>
      </c>
      <c r="H144" s="10">
        <v>77.0</v>
      </c>
      <c r="I144" s="11">
        <v>54.0</v>
      </c>
      <c r="J144" s="12">
        <v>39.0</v>
      </c>
      <c r="K144" s="61">
        <v>86.0</v>
      </c>
      <c r="L144" s="62">
        <f t="shared" si="1"/>
        <v>152</v>
      </c>
      <c r="M144" s="63">
        <f t="shared" si="2"/>
        <v>152</v>
      </c>
      <c r="N144" s="63">
        <f t="shared" si="3"/>
        <v>39</v>
      </c>
      <c r="O144" s="63">
        <f t="shared" si="4"/>
        <v>182</v>
      </c>
      <c r="P144" s="63">
        <f t="shared" si="5"/>
        <v>187</v>
      </c>
      <c r="Q144" s="64">
        <f t="shared" si="6"/>
        <v>0.7958115183</v>
      </c>
      <c r="R144" s="64">
        <f t="shared" si="7"/>
        <v>0.4932249322</v>
      </c>
      <c r="S144" s="65">
        <f t="shared" si="8"/>
        <v>0.5964285714</v>
      </c>
      <c r="T144" s="65">
        <f t="shared" si="9"/>
        <v>0.3410714286</v>
      </c>
      <c r="U144" s="66">
        <f t="shared" si="10"/>
        <v>0.4483775811</v>
      </c>
      <c r="V144" s="27">
        <f t="shared" si="11"/>
        <v>0.4471543345</v>
      </c>
      <c r="W144" s="27">
        <f t="shared" si="12"/>
        <v>0.3964695935</v>
      </c>
      <c r="X144" s="27">
        <f t="shared" si="13"/>
        <v>-0.7706848401</v>
      </c>
      <c r="Y144" s="27">
        <f t="shared" si="14"/>
        <v>-0.04873665875</v>
      </c>
      <c r="Z144" s="27">
        <f t="shared" si="15"/>
        <v>1.26127203</v>
      </c>
      <c r="AA144" s="27">
        <f t="shared" si="16"/>
        <v>-0.4250142367</v>
      </c>
      <c r="AB144" s="27"/>
    </row>
    <row r="145">
      <c r="A145" s="29">
        <v>2605.0</v>
      </c>
      <c r="B145" s="30">
        <v>1250.0</v>
      </c>
      <c r="C145" s="5">
        <v>33.0</v>
      </c>
      <c r="D145" s="6">
        <v>19.0</v>
      </c>
      <c r="E145" s="7">
        <v>25.0</v>
      </c>
      <c r="F145" s="8">
        <v>63.0</v>
      </c>
      <c r="G145" s="9">
        <v>79.0</v>
      </c>
      <c r="H145" s="10">
        <v>40.0</v>
      </c>
      <c r="I145" s="11">
        <v>32.0</v>
      </c>
      <c r="J145" s="12">
        <v>17.0</v>
      </c>
      <c r="K145" s="61">
        <v>46.0</v>
      </c>
      <c r="L145" s="62">
        <f t="shared" si="1"/>
        <v>77</v>
      </c>
      <c r="M145" s="63">
        <f t="shared" si="2"/>
        <v>79</v>
      </c>
      <c r="N145" s="63">
        <f t="shared" si="3"/>
        <v>19</v>
      </c>
      <c r="O145" s="63">
        <f t="shared" si="4"/>
        <v>103</v>
      </c>
      <c r="P145" s="63">
        <f t="shared" si="5"/>
        <v>136</v>
      </c>
      <c r="Q145" s="64">
        <f t="shared" si="6"/>
        <v>0.806122449</v>
      </c>
      <c r="R145" s="64">
        <f t="shared" si="7"/>
        <v>0.4309623431</v>
      </c>
      <c r="S145" s="65">
        <f t="shared" si="8"/>
        <v>0.5400593472</v>
      </c>
      <c r="T145" s="65">
        <f t="shared" si="9"/>
        <v>0.2908011869</v>
      </c>
      <c r="U145" s="66">
        <f t="shared" si="10"/>
        <v>0.3674418605</v>
      </c>
      <c r="V145" s="27">
        <f t="shared" si="11"/>
        <v>0.3571980419</v>
      </c>
      <c r="W145" s="27">
        <f t="shared" si="12"/>
        <v>0.3380342612</v>
      </c>
      <c r="X145" s="27">
        <f t="shared" si="13"/>
        <v>-0.6978464339</v>
      </c>
      <c r="Y145" s="27">
        <f t="shared" si="14"/>
        <v>-0.03542887981</v>
      </c>
      <c r="Z145" s="27">
        <f t="shared" si="15"/>
        <v>1.034129339</v>
      </c>
      <c r="AA145" s="27">
        <f t="shared" si="16"/>
        <v>-0.3155386912</v>
      </c>
      <c r="AB145" s="27"/>
    </row>
    <row r="146">
      <c r="A146" s="29">
        <v>2606.0</v>
      </c>
      <c r="B146" s="30">
        <v>2924.0</v>
      </c>
      <c r="C146" s="5">
        <v>35.0</v>
      </c>
      <c r="D146" s="6">
        <v>66.0</v>
      </c>
      <c r="E146" s="7">
        <v>33.0</v>
      </c>
      <c r="F146" s="8">
        <v>116.0</v>
      </c>
      <c r="G146" s="9">
        <v>228.0</v>
      </c>
      <c r="H146" s="10">
        <v>59.0</v>
      </c>
      <c r="I146" s="11">
        <v>44.0</v>
      </c>
      <c r="J146" s="12">
        <v>20.0</v>
      </c>
      <c r="K146" s="61">
        <v>100.0</v>
      </c>
      <c r="L146" s="62">
        <f t="shared" si="1"/>
        <v>228</v>
      </c>
      <c r="M146" s="63">
        <f t="shared" si="2"/>
        <v>228</v>
      </c>
      <c r="N146" s="63">
        <f t="shared" si="3"/>
        <v>66</v>
      </c>
      <c r="O146" s="63">
        <f t="shared" si="4"/>
        <v>175</v>
      </c>
      <c r="P146" s="63">
        <f t="shared" si="5"/>
        <v>212</v>
      </c>
      <c r="Q146" s="64">
        <f t="shared" si="6"/>
        <v>0.7755102041</v>
      </c>
      <c r="R146" s="64">
        <f t="shared" si="7"/>
        <v>0.4521963824</v>
      </c>
      <c r="S146" s="65">
        <f t="shared" si="8"/>
        <v>0.5917767988</v>
      </c>
      <c r="T146" s="65">
        <f t="shared" si="9"/>
        <v>0.4317180617</v>
      </c>
      <c r="U146" s="66">
        <f t="shared" si="10"/>
        <v>0.5181818182</v>
      </c>
      <c r="V146" s="27">
        <f t="shared" si="11"/>
        <v>0.5194566795</v>
      </c>
      <c r="W146" s="27">
        <f t="shared" si="12"/>
        <v>0.5018394098</v>
      </c>
      <c r="X146" s="27">
        <f t="shared" si="13"/>
        <v>-0.7646739768</v>
      </c>
      <c r="Y146" s="27">
        <f t="shared" si="14"/>
        <v>-0.0780846213</v>
      </c>
      <c r="Z146" s="27">
        <f t="shared" si="15"/>
        <v>1.241674476</v>
      </c>
      <c r="AA146" s="27">
        <f t="shared" si="16"/>
        <v>-0.4151470547</v>
      </c>
      <c r="AB146" s="27"/>
    </row>
    <row r="147">
      <c r="A147" s="29">
        <v>2611.0</v>
      </c>
      <c r="B147" s="30">
        <v>1957.0</v>
      </c>
      <c r="C147" s="5">
        <v>21.0</v>
      </c>
      <c r="D147" s="6">
        <v>29.0</v>
      </c>
      <c r="E147" s="7">
        <v>26.0</v>
      </c>
      <c r="F147" s="8">
        <v>45.0</v>
      </c>
      <c r="G147" s="9">
        <v>102.0</v>
      </c>
      <c r="H147" s="10">
        <v>37.0</v>
      </c>
      <c r="I147" s="11">
        <v>28.0</v>
      </c>
      <c r="J147" s="12">
        <v>15.0</v>
      </c>
      <c r="K147" s="61">
        <v>44.0</v>
      </c>
      <c r="L147" s="62">
        <f t="shared" si="1"/>
        <v>102</v>
      </c>
      <c r="M147" s="63">
        <f t="shared" si="2"/>
        <v>102</v>
      </c>
      <c r="N147" s="63">
        <f t="shared" si="3"/>
        <v>29</v>
      </c>
      <c r="O147" s="63">
        <f t="shared" si="4"/>
        <v>82</v>
      </c>
      <c r="P147" s="63">
        <f t="shared" si="5"/>
        <v>119</v>
      </c>
      <c r="Q147" s="64">
        <f t="shared" si="6"/>
        <v>0.7786259542</v>
      </c>
      <c r="R147" s="64">
        <f t="shared" si="7"/>
        <v>0.407960199</v>
      </c>
      <c r="S147" s="65">
        <f t="shared" si="8"/>
        <v>0.5542168675</v>
      </c>
      <c r="T147" s="65">
        <f t="shared" si="9"/>
        <v>0.3945783133</v>
      </c>
      <c r="U147" s="66">
        <f t="shared" si="10"/>
        <v>0.4615384615</v>
      </c>
      <c r="V147" s="27">
        <f t="shared" si="11"/>
        <v>0.4591964893</v>
      </c>
      <c r="W147" s="27">
        <f t="shared" si="12"/>
        <v>0.4586672771</v>
      </c>
      <c r="X147" s="27">
        <f t="shared" si="13"/>
        <v>-0.7161403031</v>
      </c>
      <c r="Y147" s="27">
        <f t="shared" si="14"/>
        <v>-0.06522761442</v>
      </c>
      <c r="Z147" s="27">
        <f t="shared" si="15"/>
        <v>1.089058889</v>
      </c>
      <c r="AA147" s="27">
        <f t="shared" si="16"/>
        <v>-0.3410102054</v>
      </c>
      <c r="AB147" s="27"/>
    </row>
    <row r="148">
      <c r="A148" s="29">
        <v>2614.0</v>
      </c>
      <c r="B148" s="30">
        <v>2967.0</v>
      </c>
      <c r="C148" s="5">
        <v>43.0</v>
      </c>
      <c r="D148" s="6">
        <v>36.0</v>
      </c>
      <c r="E148" s="7">
        <v>36.0</v>
      </c>
      <c r="F148" s="8">
        <v>106.0</v>
      </c>
      <c r="G148" s="9">
        <v>140.0</v>
      </c>
      <c r="H148" s="10">
        <v>88.0</v>
      </c>
      <c r="I148" s="11">
        <v>67.0</v>
      </c>
      <c r="J148" s="12">
        <v>52.0</v>
      </c>
      <c r="K148" s="61">
        <v>80.0</v>
      </c>
      <c r="L148" s="62">
        <f t="shared" si="1"/>
        <v>139</v>
      </c>
      <c r="M148" s="63">
        <f t="shared" si="2"/>
        <v>140</v>
      </c>
      <c r="N148" s="63">
        <f t="shared" si="3"/>
        <v>36</v>
      </c>
      <c r="O148" s="63">
        <f t="shared" si="4"/>
        <v>194</v>
      </c>
      <c r="P148" s="63">
        <f t="shared" si="5"/>
        <v>226</v>
      </c>
      <c r="Q148" s="64">
        <f t="shared" si="6"/>
        <v>0.7954545455</v>
      </c>
      <c r="R148" s="64">
        <f t="shared" si="7"/>
        <v>0.4619047619</v>
      </c>
      <c r="S148" s="65">
        <f t="shared" si="8"/>
        <v>0.5604026846</v>
      </c>
      <c r="T148" s="65">
        <f t="shared" si="9"/>
        <v>0.2953020134</v>
      </c>
      <c r="U148" s="66">
        <f t="shared" si="10"/>
        <v>0.3825136612</v>
      </c>
      <c r="V148" s="27">
        <f t="shared" si="11"/>
        <v>0.3773958982</v>
      </c>
      <c r="W148" s="27">
        <f t="shared" si="12"/>
        <v>0.3432661296</v>
      </c>
      <c r="X148" s="27">
        <f t="shared" si="13"/>
        <v>-0.7241334068</v>
      </c>
      <c r="Y148" s="27">
        <f t="shared" si="14"/>
        <v>-0.03653405578</v>
      </c>
      <c r="Z148" s="27">
        <f t="shared" si="15"/>
        <v>1.113505328</v>
      </c>
      <c r="AA148" s="27">
        <f t="shared" si="16"/>
        <v>-0.3525565435</v>
      </c>
      <c r="AB148" s="27"/>
    </row>
    <row r="149">
      <c r="A149" s="29">
        <v>2622.0</v>
      </c>
      <c r="B149" s="30">
        <v>1666.0</v>
      </c>
      <c r="C149" s="5">
        <v>24.0</v>
      </c>
      <c r="D149" s="6">
        <v>24.0</v>
      </c>
      <c r="E149" s="7">
        <v>37.0</v>
      </c>
      <c r="F149" s="8">
        <v>119.0</v>
      </c>
      <c r="G149" s="9">
        <v>125.0</v>
      </c>
      <c r="H149" s="10">
        <v>59.0</v>
      </c>
      <c r="I149" s="11">
        <v>43.0</v>
      </c>
      <c r="J149" s="12">
        <v>37.0</v>
      </c>
      <c r="K149" s="61">
        <v>76.0</v>
      </c>
      <c r="L149" s="62">
        <f t="shared" si="1"/>
        <v>124</v>
      </c>
      <c r="M149" s="63">
        <f t="shared" si="2"/>
        <v>125</v>
      </c>
      <c r="N149" s="63">
        <f t="shared" si="3"/>
        <v>24</v>
      </c>
      <c r="O149" s="63">
        <f t="shared" si="4"/>
        <v>178</v>
      </c>
      <c r="P149" s="63">
        <f t="shared" si="5"/>
        <v>180</v>
      </c>
      <c r="Q149" s="64">
        <f t="shared" si="6"/>
        <v>0.8389261745</v>
      </c>
      <c r="R149" s="64">
        <f t="shared" si="7"/>
        <v>0.4972067039</v>
      </c>
      <c r="S149" s="65">
        <f t="shared" si="8"/>
        <v>0.5976331361</v>
      </c>
      <c r="T149" s="65">
        <f t="shared" si="9"/>
        <v>0.2938856016</v>
      </c>
      <c r="U149" s="66">
        <f t="shared" si="10"/>
        <v>0.4098360656</v>
      </c>
      <c r="V149" s="27">
        <f t="shared" si="11"/>
        <v>0.4058195652</v>
      </c>
      <c r="W149" s="27">
        <f t="shared" si="12"/>
        <v>0.3416196586</v>
      </c>
      <c r="X149" s="27">
        <f t="shared" si="13"/>
        <v>-0.7722413379</v>
      </c>
      <c r="Y149" s="27">
        <f t="shared" si="14"/>
        <v>-0.03618442615</v>
      </c>
      <c r="Z149" s="27">
        <f t="shared" si="15"/>
        <v>1.266371779</v>
      </c>
      <c r="AA149" s="27">
        <f t="shared" si="16"/>
        <v>-0.4275945547</v>
      </c>
      <c r="AB149" s="27"/>
    </row>
    <row r="150">
      <c r="A150" s="29">
        <v>2633.0</v>
      </c>
      <c r="B150" s="30">
        <v>2528.0</v>
      </c>
      <c r="C150" s="5">
        <v>36.0</v>
      </c>
      <c r="D150" s="6">
        <v>65.0</v>
      </c>
      <c r="E150" s="7">
        <v>26.0</v>
      </c>
      <c r="F150" s="8">
        <v>120.0</v>
      </c>
      <c r="G150" s="9">
        <v>263.0</v>
      </c>
      <c r="H150" s="10">
        <v>74.0</v>
      </c>
      <c r="I150" s="11">
        <v>66.0</v>
      </c>
      <c r="J150" s="12">
        <v>21.0</v>
      </c>
      <c r="K150" s="61">
        <v>151.0</v>
      </c>
      <c r="L150" s="62">
        <f t="shared" si="1"/>
        <v>263</v>
      </c>
      <c r="M150" s="63">
        <f t="shared" si="2"/>
        <v>263</v>
      </c>
      <c r="N150" s="63">
        <f t="shared" si="3"/>
        <v>65</v>
      </c>
      <c r="O150" s="63">
        <f t="shared" si="4"/>
        <v>194</v>
      </c>
      <c r="P150" s="63">
        <f t="shared" si="5"/>
        <v>279</v>
      </c>
      <c r="Q150" s="64">
        <f t="shared" si="6"/>
        <v>0.8018292683</v>
      </c>
      <c r="R150" s="64">
        <f t="shared" si="7"/>
        <v>0.4101479915</v>
      </c>
      <c r="S150" s="65">
        <f t="shared" si="8"/>
        <v>0.570536829</v>
      </c>
      <c r="T150" s="65">
        <f t="shared" si="9"/>
        <v>0.4094881398</v>
      </c>
      <c r="U150" s="66">
        <f t="shared" si="10"/>
        <v>0.4852398524</v>
      </c>
      <c r="V150" s="27">
        <f t="shared" si="11"/>
        <v>0.4844795825</v>
      </c>
      <c r="W150" s="27">
        <f t="shared" si="12"/>
        <v>0.4759988165</v>
      </c>
      <c r="X150" s="27">
        <f t="shared" si="13"/>
        <v>-0.7372284057</v>
      </c>
      <c r="Y150" s="27">
        <f t="shared" si="14"/>
        <v>-0.07025022615</v>
      </c>
      <c r="Z150" s="27">
        <f t="shared" si="15"/>
        <v>1.15414202</v>
      </c>
      <c r="AA150" s="27">
        <f t="shared" si="16"/>
        <v>-0.3720310692</v>
      </c>
      <c r="AB150" s="27"/>
    </row>
    <row r="151">
      <c r="A151" s="29">
        <v>2643.0</v>
      </c>
      <c r="B151" s="30">
        <v>1922.0</v>
      </c>
      <c r="C151" s="5">
        <v>38.0</v>
      </c>
      <c r="D151" s="6">
        <v>44.0</v>
      </c>
      <c r="E151" s="7">
        <v>28.0</v>
      </c>
      <c r="F151" s="8">
        <v>161.0</v>
      </c>
      <c r="G151" s="9">
        <v>178.0</v>
      </c>
      <c r="H151" s="10">
        <v>78.0</v>
      </c>
      <c r="I151" s="11">
        <v>51.0</v>
      </c>
      <c r="J151" s="12">
        <v>34.0</v>
      </c>
      <c r="K151" s="61">
        <v>120.0</v>
      </c>
      <c r="L151" s="62">
        <f t="shared" si="1"/>
        <v>178</v>
      </c>
      <c r="M151" s="63">
        <f t="shared" si="2"/>
        <v>178</v>
      </c>
      <c r="N151" s="63">
        <f t="shared" si="3"/>
        <v>44</v>
      </c>
      <c r="O151" s="63">
        <f t="shared" si="4"/>
        <v>239</v>
      </c>
      <c r="P151" s="63">
        <f t="shared" si="5"/>
        <v>237</v>
      </c>
      <c r="Q151" s="64">
        <f t="shared" si="6"/>
        <v>0.8018018018</v>
      </c>
      <c r="R151" s="64">
        <f t="shared" si="7"/>
        <v>0.5021008403</v>
      </c>
      <c r="S151" s="65">
        <f t="shared" si="8"/>
        <v>0.5974212034</v>
      </c>
      <c r="T151" s="65">
        <f t="shared" si="9"/>
        <v>0.3180515759</v>
      </c>
      <c r="U151" s="66">
        <f t="shared" si="10"/>
        <v>0.4289156627</v>
      </c>
      <c r="V151" s="27">
        <f t="shared" si="11"/>
        <v>0.4275457637</v>
      </c>
      <c r="W151" s="27">
        <f t="shared" si="12"/>
        <v>0.3697107657</v>
      </c>
      <c r="X151" s="27">
        <f t="shared" si="13"/>
        <v>-0.7719674856</v>
      </c>
      <c r="Y151" s="27">
        <f t="shared" si="14"/>
        <v>-0.04237992414</v>
      </c>
      <c r="Z151" s="27">
        <f t="shared" si="15"/>
        <v>1.265473776</v>
      </c>
      <c r="AA151" s="27">
        <f t="shared" si="16"/>
        <v>-0.4271398152</v>
      </c>
      <c r="AB151" s="27"/>
    </row>
    <row r="152">
      <c r="A152" s="29">
        <v>2644.0</v>
      </c>
      <c r="B152" s="30">
        <v>2616.0</v>
      </c>
      <c r="C152" s="5">
        <v>78.0</v>
      </c>
      <c r="D152" s="6">
        <v>40.0</v>
      </c>
      <c r="E152" s="7">
        <v>60.0</v>
      </c>
      <c r="F152" s="8">
        <v>200.0</v>
      </c>
      <c r="G152" s="9">
        <v>224.0</v>
      </c>
      <c r="H152" s="10">
        <v>96.0</v>
      </c>
      <c r="I152" s="11">
        <v>82.0</v>
      </c>
      <c r="J152" s="12">
        <v>51.0</v>
      </c>
      <c r="K152" s="61">
        <v>99.0</v>
      </c>
      <c r="L152" s="62">
        <f t="shared" si="1"/>
        <v>221</v>
      </c>
      <c r="M152" s="63">
        <f t="shared" si="2"/>
        <v>224</v>
      </c>
      <c r="N152" s="63">
        <f t="shared" si="3"/>
        <v>40</v>
      </c>
      <c r="O152" s="63">
        <f t="shared" si="4"/>
        <v>296</v>
      </c>
      <c r="P152" s="63">
        <f t="shared" si="5"/>
        <v>319</v>
      </c>
      <c r="Q152" s="64">
        <f t="shared" si="6"/>
        <v>0.8484848485</v>
      </c>
      <c r="R152" s="64">
        <f t="shared" si="7"/>
        <v>0.481300813</v>
      </c>
      <c r="S152" s="65">
        <f t="shared" si="8"/>
        <v>0.5915813424</v>
      </c>
      <c r="T152" s="65">
        <f t="shared" si="9"/>
        <v>0.3003412969</v>
      </c>
      <c r="U152" s="66">
        <f t="shared" si="10"/>
        <v>0.4125230203</v>
      </c>
      <c r="V152" s="27">
        <f t="shared" si="11"/>
        <v>0.40687791</v>
      </c>
      <c r="W152" s="27">
        <f t="shared" si="12"/>
        <v>0.3491239134</v>
      </c>
      <c r="X152" s="27">
        <f t="shared" si="13"/>
        <v>-0.7644214147</v>
      </c>
      <c r="Y152" s="27">
        <f t="shared" si="14"/>
        <v>-0.03779159093</v>
      </c>
      <c r="Z152" s="27">
        <f t="shared" si="15"/>
        <v>1.240854393</v>
      </c>
      <c r="AA152" s="27">
        <f t="shared" si="16"/>
        <v>-0.4147358371</v>
      </c>
      <c r="AB152" s="27"/>
    </row>
    <row r="153">
      <c r="A153" s="29">
        <v>2651.0</v>
      </c>
      <c r="B153" s="30">
        <v>2828.0</v>
      </c>
      <c r="C153" s="5">
        <v>39.0</v>
      </c>
      <c r="D153" s="6">
        <v>71.0</v>
      </c>
      <c r="E153" s="7">
        <v>34.0</v>
      </c>
      <c r="F153" s="8">
        <v>117.0</v>
      </c>
      <c r="G153" s="9">
        <v>224.0</v>
      </c>
      <c r="H153" s="10">
        <v>70.0</v>
      </c>
      <c r="I153" s="11">
        <v>52.0</v>
      </c>
      <c r="J153" s="12">
        <v>38.0</v>
      </c>
      <c r="K153" s="61">
        <v>72.0</v>
      </c>
      <c r="L153" s="62">
        <f t="shared" si="1"/>
        <v>224</v>
      </c>
      <c r="M153" s="63">
        <f t="shared" si="2"/>
        <v>224</v>
      </c>
      <c r="N153" s="63">
        <f t="shared" si="3"/>
        <v>71</v>
      </c>
      <c r="O153" s="63">
        <f t="shared" si="4"/>
        <v>187</v>
      </c>
      <c r="P153" s="63">
        <f t="shared" si="5"/>
        <v>197</v>
      </c>
      <c r="Q153" s="64">
        <f t="shared" si="6"/>
        <v>0.7593220339</v>
      </c>
      <c r="R153" s="64">
        <f t="shared" si="7"/>
        <v>0.4869791667</v>
      </c>
      <c r="S153" s="65">
        <f t="shared" si="8"/>
        <v>0.6053019146</v>
      </c>
      <c r="T153" s="65">
        <f t="shared" si="9"/>
        <v>0.4344624448</v>
      </c>
      <c r="U153" s="66">
        <f t="shared" si="10"/>
        <v>0.5320665083</v>
      </c>
      <c r="V153" s="27">
        <f t="shared" si="11"/>
        <v>0.532459791</v>
      </c>
      <c r="W153" s="27">
        <f t="shared" si="12"/>
        <v>0.5050295464</v>
      </c>
      <c r="X153" s="27">
        <f t="shared" si="13"/>
        <v>-0.7821506742</v>
      </c>
      <c r="Y153" s="27">
        <f t="shared" si="14"/>
        <v>-0.07908052699</v>
      </c>
      <c r="Z153" s="27">
        <f t="shared" si="15"/>
        <v>1.299080251</v>
      </c>
      <c r="AA153" s="27">
        <f t="shared" si="16"/>
        <v>-0.4442672517</v>
      </c>
      <c r="AB153" s="27"/>
    </row>
    <row r="154">
      <c r="A154" s="29">
        <v>2654.0</v>
      </c>
      <c r="B154" s="30">
        <v>2303.0</v>
      </c>
      <c r="C154" s="5">
        <v>41.0</v>
      </c>
      <c r="D154" s="6">
        <v>60.0</v>
      </c>
      <c r="E154" s="7">
        <v>27.0</v>
      </c>
      <c r="F154" s="8">
        <v>168.0</v>
      </c>
      <c r="G154" s="9">
        <v>223.0</v>
      </c>
      <c r="H154" s="10">
        <v>95.0</v>
      </c>
      <c r="I154" s="11">
        <v>70.0</v>
      </c>
      <c r="J154" s="12">
        <v>24.0</v>
      </c>
      <c r="K154" s="61">
        <v>103.0</v>
      </c>
      <c r="L154" s="62">
        <f t="shared" si="1"/>
        <v>223</v>
      </c>
      <c r="M154" s="63">
        <f t="shared" si="2"/>
        <v>223</v>
      </c>
      <c r="N154" s="63">
        <f t="shared" si="3"/>
        <v>60</v>
      </c>
      <c r="O154" s="63">
        <f t="shared" si="4"/>
        <v>263</v>
      </c>
      <c r="P154" s="63">
        <f t="shared" si="5"/>
        <v>241</v>
      </c>
      <c r="Q154" s="64">
        <f t="shared" si="6"/>
        <v>0.7879858657</v>
      </c>
      <c r="R154" s="64">
        <f t="shared" si="7"/>
        <v>0.5218253968</v>
      </c>
      <c r="S154" s="65">
        <f t="shared" si="8"/>
        <v>0.6175349428</v>
      </c>
      <c r="T154" s="65">
        <f t="shared" si="9"/>
        <v>0.3595933926</v>
      </c>
      <c r="U154" s="66">
        <f t="shared" si="10"/>
        <v>0.4806034483</v>
      </c>
      <c r="V154" s="27">
        <f t="shared" si="11"/>
        <v>0.4800851384</v>
      </c>
      <c r="W154" s="27">
        <f t="shared" si="12"/>
        <v>0.4179999679</v>
      </c>
      <c r="X154" s="27">
        <f t="shared" si="13"/>
        <v>-0.7979577798</v>
      </c>
      <c r="Y154" s="27">
        <f t="shared" si="14"/>
        <v>-0.05417369742</v>
      </c>
      <c r="Z154" s="27">
        <f t="shared" si="15"/>
        <v>1.352119136</v>
      </c>
      <c r="AA154" s="27">
        <f t="shared" si="16"/>
        <v>-0.4717509345</v>
      </c>
      <c r="AB154" s="27"/>
    </row>
    <row r="155">
      <c r="A155" s="29">
        <v>2662.0</v>
      </c>
      <c r="B155" s="30">
        <v>2347.0</v>
      </c>
      <c r="C155" s="5">
        <v>26.0</v>
      </c>
      <c r="D155" s="6">
        <v>39.0</v>
      </c>
      <c r="E155" s="7">
        <v>32.0</v>
      </c>
      <c r="F155" s="8">
        <v>83.0</v>
      </c>
      <c r="G155" s="9">
        <v>157.0</v>
      </c>
      <c r="H155" s="10">
        <v>72.0</v>
      </c>
      <c r="I155" s="11">
        <v>33.0</v>
      </c>
      <c r="J155" s="12">
        <v>18.0</v>
      </c>
      <c r="K155" s="61">
        <v>56.0</v>
      </c>
      <c r="L155" s="62">
        <f t="shared" si="1"/>
        <v>157</v>
      </c>
      <c r="M155" s="63">
        <f t="shared" si="2"/>
        <v>157</v>
      </c>
      <c r="N155" s="63">
        <f t="shared" si="3"/>
        <v>39</v>
      </c>
      <c r="O155" s="63">
        <f t="shared" si="4"/>
        <v>155</v>
      </c>
      <c r="P155" s="63">
        <f t="shared" si="5"/>
        <v>147</v>
      </c>
      <c r="Q155" s="64">
        <f t="shared" si="6"/>
        <v>0.8010204082</v>
      </c>
      <c r="R155" s="64">
        <f t="shared" si="7"/>
        <v>0.5132450331</v>
      </c>
      <c r="S155" s="65">
        <f t="shared" si="8"/>
        <v>0.6265060241</v>
      </c>
      <c r="T155" s="65">
        <f t="shared" si="9"/>
        <v>0.3935742972</v>
      </c>
      <c r="U155" s="66">
        <f t="shared" si="10"/>
        <v>0.5164473684</v>
      </c>
      <c r="V155" s="27">
        <f t="shared" si="11"/>
        <v>0.5159814725</v>
      </c>
      <c r="W155" s="27">
        <f t="shared" si="12"/>
        <v>0.4575001848</v>
      </c>
      <c r="X155" s="27">
        <f t="shared" si="13"/>
        <v>-0.8095499078</v>
      </c>
      <c r="Y155" s="27">
        <f t="shared" si="14"/>
        <v>-0.0648960896</v>
      </c>
      <c r="Z155" s="27">
        <f t="shared" si="15"/>
        <v>1.391689619</v>
      </c>
      <c r="AA155" s="27">
        <f t="shared" si="16"/>
        <v>-0.4926107808</v>
      </c>
      <c r="AB155" s="27"/>
    </row>
    <row r="156">
      <c r="A156" s="29">
        <v>2663.0</v>
      </c>
      <c r="B156" s="30">
        <v>2253.0</v>
      </c>
      <c r="C156" s="5">
        <v>36.0</v>
      </c>
      <c r="D156" s="6">
        <v>44.0</v>
      </c>
      <c r="E156" s="7">
        <v>43.0</v>
      </c>
      <c r="F156" s="8">
        <v>150.0</v>
      </c>
      <c r="G156" s="9">
        <v>169.0</v>
      </c>
      <c r="H156" s="10">
        <v>105.0</v>
      </c>
      <c r="I156" s="11">
        <v>80.0</v>
      </c>
      <c r="J156" s="12">
        <v>41.0</v>
      </c>
      <c r="K156" s="61">
        <v>107.0</v>
      </c>
      <c r="L156" s="62">
        <f t="shared" si="1"/>
        <v>169</v>
      </c>
      <c r="M156" s="63">
        <f t="shared" si="2"/>
        <v>169</v>
      </c>
      <c r="N156" s="63">
        <f t="shared" si="3"/>
        <v>44</v>
      </c>
      <c r="O156" s="63">
        <f t="shared" si="4"/>
        <v>255</v>
      </c>
      <c r="P156" s="63">
        <f t="shared" si="5"/>
        <v>266</v>
      </c>
      <c r="Q156" s="64">
        <f t="shared" si="6"/>
        <v>0.79342723</v>
      </c>
      <c r="R156" s="64">
        <f t="shared" si="7"/>
        <v>0.4894433781</v>
      </c>
      <c r="S156" s="65">
        <f t="shared" si="8"/>
        <v>0.5776566757</v>
      </c>
      <c r="T156" s="65">
        <f t="shared" si="9"/>
        <v>0.2901907357</v>
      </c>
      <c r="U156" s="66">
        <f t="shared" si="10"/>
        <v>0.3885057471</v>
      </c>
      <c r="V156" s="27">
        <f t="shared" si="11"/>
        <v>0.3864581316</v>
      </c>
      <c r="W156" s="27">
        <f t="shared" si="12"/>
        <v>0.337324658</v>
      </c>
      <c r="X156" s="27">
        <f t="shared" si="13"/>
        <v>-0.746428431</v>
      </c>
      <c r="Y156" s="27">
        <f t="shared" si="14"/>
        <v>-0.03528029098</v>
      </c>
      <c r="Z156" s="27">
        <f t="shared" si="15"/>
        <v>1.183127308</v>
      </c>
      <c r="AA156" s="27">
        <f t="shared" si="16"/>
        <v>-0.3861335594</v>
      </c>
      <c r="AB156" s="27"/>
    </row>
    <row r="157">
      <c r="A157" s="29">
        <v>2666.0</v>
      </c>
      <c r="B157" s="30">
        <v>2169.0</v>
      </c>
      <c r="C157" s="5">
        <v>22.0</v>
      </c>
      <c r="D157" s="6">
        <v>47.0</v>
      </c>
      <c r="E157" s="7">
        <v>30.0</v>
      </c>
      <c r="F157" s="8">
        <v>64.0</v>
      </c>
      <c r="G157" s="9">
        <v>116.0</v>
      </c>
      <c r="H157" s="10">
        <v>47.0</v>
      </c>
      <c r="I157" s="11">
        <v>20.0</v>
      </c>
      <c r="J157" s="12">
        <v>24.0</v>
      </c>
      <c r="K157" s="61">
        <v>74.0</v>
      </c>
      <c r="L157" s="62">
        <f t="shared" si="1"/>
        <v>116</v>
      </c>
      <c r="M157" s="63">
        <f t="shared" si="2"/>
        <v>116</v>
      </c>
      <c r="N157" s="63">
        <f t="shared" si="3"/>
        <v>47</v>
      </c>
      <c r="O157" s="63">
        <f t="shared" si="4"/>
        <v>111</v>
      </c>
      <c r="P157" s="63">
        <f t="shared" si="5"/>
        <v>146</v>
      </c>
      <c r="Q157" s="64">
        <f t="shared" si="6"/>
        <v>0.7116564417</v>
      </c>
      <c r="R157" s="64">
        <f t="shared" si="7"/>
        <v>0.4319066148</v>
      </c>
      <c r="S157" s="65">
        <f t="shared" si="8"/>
        <v>0.5404761905</v>
      </c>
      <c r="T157" s="65">
        <f t="shared" si="9"/>
        <v>0.3880952381</v>
      </c>
      <c r="U157" s="66">
        <f t="shared" si="10"/>
        <v>0.4427480916</v>
      </c>
      <c r="V157" s="27">
        <f t="shared" si="11"/>
        <v>0.4429492208</v>
      </c>
      <c r="W157" s="27">
        <f t="shared" si="12"/>
        <v>0.4511311954</v>
      </c>
      <c r="X157" s="27">
        <f t="shared" si="13"/>
        <v>-0.6983850647</v>
      </c>
      <c r="Y157" s="27">
        <f t="shared" si="14"/>
        <v>-0.06310179296</v>
      </c>
      <c r="Z157" s="27">
        <f t="shared" si="15"/>
        <v>1.035726335</v>
      </c>
      <c r="AA157" s="27">
        <f t="shared" si="16"/>
        <v>-0.3162698982</v>
      </c>
      <c r="AB157" s="27"/>
    </row>
    <row r="158">
      <c r="A158" s="29">
        <v>2682.0</v>
      </c>
      <c r="B158" s="30">
        <v>2336.0</v>
      </c>
      <c r="C158" s="5">
        <v>42.0</v>
      </c>
      <c r="D158" s="6">
        <v>43.0</v>
      </c>
      <c r="E158" s="7">
        <v>27.0</v>
      </c>
      <c r="F158" s="8">
        <v>142.0</v>
      </c>
      <c r="G158" s="9">
        <v>135.0</v>
      </c>
      <c r="H158" s="10">
        <v>67.0</v>
      </c>
      <c r="I158" s="11">
        <v>94.0</v>
      </c>
      <c r="J158" s="12">
        <v>26.0</v>
      </c>
      <c r="K158" s="61">
        <v>68.0</v>
      </c>
      <c r="L158" s="62">
        <f t="shared" si="1"/>
        <v>135</v>
      </c>
      <c r="M158" s="63">
        <f t="shared" si="2"/>
        <v>135</v>
      </c>
      <c r="N158" s="63">
        <f t="shared" si="3"/>
        <v>43</v>
      </c>
      <c r="O158" s="63">
        <f t="shared" si="4"/>
        <v>209</v>
      </c>
      <c r="P158" s="63">
        <f t="shared" si="5"/>
        <v>231</v>
      </c>
      <c r="Q158" s="64">
        <f t="shared" si="6"/>
        <v>0.7584269663</v>
      </c>
      <c r="R158" s="64">
        <f t="shared" si="7"/>
        <v>0.475</v>
      </c>
      <c r="S158" s="65">
        <f t="shared" si="8"/>
        <v>0.5566343042</v>
      </c>
      <c r="T158" s="65">
        <f t="shared" si="9"/>
        <v>0.28802589</v>
      </c>
      <c r="U158" s="66">
        <f t="shared" si="10"/>
        <v>0.368852459</v>
      </c>
      <c r="V158" s="27">
        <f t="shared" si="11"/>
        <v>0.367725018</v>
      </c>
      <c r="W158" s="27">
        <f t="shared" si="12"/>
        <v>0.3348081896</v>
      </c>
      <c r="X158" s="27">
        <f t="shared" si="13"/>
        <v>-0.7192640331</v>
      </c>
      <c r="Y158" s="27">
        <f t="shared" si="14"/>
        <v>-0.03475586693</v>
      </c>
      <c r="Z158" s="27">
        <f t="shared" si="15"/>
        <v>1.098580334</v>
      </c>
      <c r="AA158" s="27">
        <f t="shared" si="16"/>
        <v>-0.3454920519</v>
      </c>
      <c r="AB158" s="27"/>
    </row>
    <row r="159">
      <c r="A159" s="29">
        <v>2695.0</v>
      </c>
      <c r="B159" s="30">
        <v>2438.0</v>
      </c>
      <c r="C159" s="5">
        <v>44.0</v>
      </c>
      <c r="D159" s="6">
        <v>46.0</v>
      </c>
      <c r="E159" s="7">
        <v>41.0</v>
      </c>
      <c r="F159" s="8">
        <v>108.0</v>
      </c>
      <c r="G159" s="9">
        <v>171.0</v>
      </c>
      <c r="H159" s="10">
        <v>79.0</v>
      </c>
      <c r="I159" s="11">
        <v>47.0</v>
      </c>
      <c r="J159" s="12">
        <v>19.0</v>
      </c>
      <c r="K159" s="61">
        <v>87.0</v>
      </c>
      <c r="L159" s="62">
        <f t="shared" si="1"/>
        <v>171</v>
      </c>
      <c r="M159" s="63">
        <f t="shared" si="2"/>
        <v>171</v>
      </c>
      <c r="N159" s="63">
        <f t="shared" si="3"/>
        <v>46</v>
      </c>
      <c r="O159" s="63">
        <f t="shared" si="4"/>
        <v>187</v>
      </c>
      <c r="P159" s="63">
        <f t="shared" si="5"/>
        <v>219</v>
      </c>
      <c r="Q159" s="64">
        <f t="shared" si="6"/>
        <v>0.7880184332</v>
      </c>
      <c r="R159" s="64">
        <f t="shared" si="7"/>
        <v>0.460591133</v>
      </c>
      <c r="S159" s="65">
        <f t="shared" si="8"/>
        <v>0.5746388443</v>
      </c>
      <c r="T159" s="65">
        <f t="shared" si="9"/>
        <v>0.3483146067</v>
      </c>
      <c r="U159" s="66">
        <f t="shared" si="10"/>
        <v>0.4384615385</v>
      </c>
      <c r="V159" s="27">
        <f t="shared" si="11"/>
        <v>0.4360644877</v>
      </c>
      <c r="W159" s="27">
        <f t="shared" si="12"/>
        <v>0.4048892372</v>
      </c>
      <c r="X159" s="27">
        <f t="shared" si="13"/>
        <v>-0.7425288912</v>
      </c>
      <c r="Y159" s="27">
        <f t="shared" si="14"/>
        <v>-0.05082863487</v>
      </c>
      <c r="Z159" s="27">
        <f t="shared" si="15"/>
        <v>1.170797659</v>
      </c>
      <c r="AA159" s="27">
        <f t="shared" si="16"/>
        <v>-0.3801133286</v>
      </c>
      <c r="AB159" s="27"/>
    </row>
    <row r="160">
      <c r="A160" s="29">
        <v>2700.0</v>
      </c>
      <c r="B160" s="30">
        <v>2023.0</v>
      </c>
      <c r="C160" s="5">
        <v>36.0</v>
      </c>
      <c r="D160" s="6">
        <v>38.0</v>
      </c>
      <c r="E160" s="7">
        <v>22.0</v>
      </c>
      <c r="F160" s="8">
        <v>80.0</v>
      </c>
      <c r="G160" s="9">
        <v>178.0</v>
      </c>
      <c r="H160" s="10">
        <v>62.0</v>
      </c>
      <c r="I160" s="11">
        <v>37.0</v>
      </c>
      <c r="J160" s="12">
        <v>21.0</v>
      </c>
      <c r="K160" s="61">
        <v>55.0</v>
      </c>
      <c r="L160" s="62">
        <f t="shared" si="1"/>
        <v>178</v>
      </c>
      <c r="M160" s="63">
        <f t="shared" si="2"/>
        <v>178</v>
      </c>
      <c r="N160" s="63">
        <f t="shared" si="3"/>
        <v>38</v>
      </c>
      <c r="O160" s="63">
        <f t="shared" si="4"/>
        <v>142</v>
      </c>
      <c r="P160" s="63">
        <f t="shared" si="5"/>
        <v>150</v>
      </c>
      <c r="Q160" s="64">
        <f t="shared" si="6"/>
        <v>0.8240740741</v>
      </c>
      <c r="R160" s="64">
        <f t="shared" si="7"/>
        <v>0.4863013699</v>
      </c>
      <c r="S160" s="65">
        <f t="shared" si="8"/>
        <v>0.6299212598</v>
      </c>
      <c r="T160" s="65">
        <f t="shared" si="9"/>
        <v>0.4251968504</v>
      </c>
      <c r="U160" s="66">
        <f t="shared" si="10"/>
        <v>0.5426829268</v>
      </c>
      <c r="V160" s="27">
        <f t="shared" si="11"/>
        <v>0.5445940732</v>
      </c>
      <c r="W160" s="27">
        <f t="shared" si="12"/>
        <v>0.4942589977</v>
      </c>
      <c r="X160" s="27">
        <f t="shared" si="13"/>
        <v>-0.81396296</v>
      </c>
      <c r="Y160" s="27">
        <f t="shared" si="14"/>
        <v>-0.07574346158</v>
      </c>
      <c r="Z160" s="27">
        <f t="shared" si="15"/>
        <v>1.406903848</v>
      </c>
      <c r="AA160" s="27">
        <f t="shared" si="16"/>
        <v>-0.5007107972</v>
      </c>
      <c r="AB160" s="27"/>
    </row>
    <row r="161">
      <c r="A161" s="29">
        <v>2709.0</v>
      </c>
      <c r="B161" s="30">
        <v>848.0</v>
      </c>
      <c r="C161" s="5">
        <v>10.0</v>
      </c>
      <c r="D161" s="6">
        <v>13.0</v>
      </c>
      <c r="E161" s="7">
        <v>13.0</v>
      </c>
      <c r="F161" s="8">
        <v>41.0</v>
      </c>
      <c r="G161" s="9">
        <v>69.0</v>
      </c>
      <c r="H161" s="10">
        <v>23.0</v>
      </c>
      <c r="I161" s="11">
        <v>9.0</v>
      </c>
      <c r="J161" s="12">
        <v>12.0</v>
      </c>
      <c r="K161" s="61">
        <v>39.0</v>
      </c>
      <c r="L161" s="62">
        <f t="shared" si="1"/>
        <v>69</v>
      </c>
      <c r="M161" s="63">
        <f t="shared" si="2"/>
        <v>69</v>
      </c>
      <c r="N161" s="63">
        <f t="shared" si="3"/>
        <v>13</v>
      </c>
      <c r="O161" s="63">
        <f t="shared" si="4"/>
        <v>64</v>
      </c>
      <c r="P161" s="63">
        <f t="shared" si="5"/>
        <v>71</v>
      </c>
      <c r="Q161" s="64">
        <f t="shared" si="6"/>
        <v>0.8414634146</v>
      </c>
      <c r="R161" s="64">
        <f t="shared" si="7"/>
        <v>0.4740740741</v>
      </c>
      <c r="S161" s="65">
        <f t="shared" si="8"/>
        <v>0.6129032258</v>
      </c>
      <c r="T161" s="65">
        <f t="shared" si="9"/>
        <v>0.3778801843</v>
      </c>
      <c r="U161" s="66">
        <f t="shared" si="10"/>
        <v>0.4928571429</v>
      </c>
      <c r="V161" s="27">
        <f t="shared" si="11"/>
        <v>0.4920059118</v>
      </c>
      <c r="W161" s="27">
        <f t="shared" si="12"/>
        <v>0.4392569723</v>
      </c>
      <c r="X161" s="27">
        <f t="shared" si="13"/>
        <v>-0.7919728316</v>
      </c>
      <c r="Y161" s="27">
        <f t="shared" si="14"/>
        <v>-0.0598237053</v>
      </c>
      <c r="Z161" s="27">
        <f t="shared" si="15"/>
        <v>1.331912515</v>
      </c>
      <c r="AA161" s="27">
        <f t="shared" si="16"/>
        <v>-0.4612154847</v>
      </c>
      <c r="AB161" s="27"/>
    </row>
    <row r="162">
      <c r="A162" s="29">
        <v>2710.0</v>
      </c>
      <c r="B162" s="30">
        <v>3071.0</v>
      </c>
      <c r="C162" s="5">
        <v>37.0</v>
      </c>
      <c r="D162" s="6">
        <v>74.0</v>
      </c>
      <c r="E162" s="7">
        <v>21.0</v>
      </c>
      <c r="F162" s="8">
        <v>97.0</v>
      </c>
      <c r="G162" s="9">
        <v>231.0</v>
      </c>
      <c r="H162" s="10">
        <v>72.0</v>
      </c>
      <c r="I162" s="11">
        <v>36.0</v>
      </c>
      <c r="J162" s="12">
        <v>26.0</v>
      </c>
      <c r="K162" s="61">
        <v>90.0</v>
      </c>
      <c r="L162" s="62">
        <f t="shared" si="1"/>
        <v>231</v>
      </c>
      <c r="M162" s="63">
        <f t="shared" si="2"/>
        <v>231</v>
      </c>
      <c r="N162" s="63">
        <f t="shared" si="3"/>
        <v>74</v>
      </c>
      <c r="O162" s="63">
        <f t="shared" si="4"/>
        <v>169</v>
      </c>
      <c r="P162" s="63">
        <f t="shared" si="5"/>
        <v>184</v>
      </c>
      <c r="Q162" s="64">
        <f t="shared" si="6"/>
        <v>0.7573770492</v>
      </c>
      <c r="R162" s="64">
        <f t="shared" si="7"/>
        <v>0.4787535411</v>
      </c>
      <c r="S162" s="65">
        <f t="shared" si="8"/>
        <v>0.6079027356</v>
      </c>
      <c r="T162" s="65">
        <f t="shared" si="9"/>
        <v>0.4635258359</v>
      </c>
      <c r="U162" s="66">
        <f t="shared" si="10"/>
        <v>0.556626506</v>
      </c>
      <c r="V162" s="27">
        <f t="shared" si="11"/>
        <v>0.5573852566</v>
      </c>
      <c r="W162" s="27">
        <f t="shared" si="12"/>
        <v>0.538813528</v>
      </c>
      <c r="X162" s="27">
        <f t="shared" si="13"/>
        <v>-0.7855113672</v>
      </c>
      <c r="Y162" s="27">
        <f t="shared" si="14"/>
        <v>-0.09001460143</v>
      </c>
      <c r="Z162" s="27">
        <f t="shared" si="15"/>
        <v>1.310267838</v>
      </c>
      <c r="AA162" s="27">
        <f t="shared" si="16"/>
        <v>-0.4500185869</v>
      </c>
      <c r="AB162" s="27"/>
    </row>
    <row r="163">
      <c r="A163" s="29">
        <v>2711.0</v>
      </c>
      <c r="B163" s="30">
        <v>1531.0</v>
      </c>
      <c r="C163" s="5">
        <v>24.0</v>
      </c>
      <c r="D163" s="6">
        <v>34.0</v>
      </c>
      <c r="E163" s="7">
        <v>18.0</v>
      </c>
      <c r="F163" s="8">
        <v>80.0</v>
      </c>
      <c r="G163" s="9">
        <v>143.0</v>
      </c>
      <c r="H163" s="10">
        <v>53.0</v>
      </c>
      <c r="I163" s="11">
        <v>27.0</v>
      </c>
      <c r="J163" s="12">
        <v>19.0</v>
      </c>
      <c r="K163" s="61">
        <v>53.0</v>
      </c>
      <c r="L163" s="62">
        <f t="shared" si="1"/>
        <v>143</v>
      </c>
      <c r="M163" s="63">
        <f t="shared" si="2"/>
        <v>143</v>
      </c>
      <c r="N163" s="63">
        <f t="shared" si="3"/>
        <v>34</v>
      </c>
      <c r="O163" s="63">
        <f t="shared" si="4"/>
        <v>133</v>
      </c>
      <c r="P163" s="63">
        <f t="shared" si="5"/>
        <v>122</v>
      </c>
      <c r="Q163" s="64">
        <f t="shared" si="6"/>
        <v>0.8079096045</v>
      </c>
      <c r="R163" s="64">
        <f t="shared" si="7"/>
        <v>0.5215686275</v>
      </c>
      <c r="S163" s="65">
        <f t="shared" si="8"/>
        <v>0.6388888889</v>
      </c>
      <c r="T163" s="65">
        <f t="shared" si="9"/>
        <v>0.4097222222</v>
      </c>
      <c r="U163" s="66">
        <f t="shared" si="10"/>
        <v>0.5396226415</v>
      </c>
      <c r="V163" s="27">
        <f t="shared" si="11"/>
        <v>0.5390836348</v>
      </c>
      <c r="W163" s="27">
        <f t="shared" si="12"/>
        <v>0.4762709195</v>
      </c>
      <c r="X163" s="27">
        <f t="shared" si="13"/>
        <v>-0.8255506271</v>
      </c>
      <c r="Y163" s="27">
        <f t="shared" si="14"/>
        <v>-0.07033056567</v>
      </c>
      <c r="Z163" s="27">
        <f t="shared" si="15"/>
        <v>1.44724666</v>
      </c>
      <c r="AA163" s="27">
        <f t="shared" si="16"/>
        <v>-0.5224011979</v>
      </c>
      <c r="AB163" s="27"/>
    </row>
    <row r="164">
      <c r="A164" s="29">
        <v>2715.0</v>
      </c>
      <c r="B164" s="30">
        <v>2341.0</v>
      </c>
      <c r="C164" s="5">
        <v>28.0</v>
      </c>
      <c r="D164" s="6">
        <v>28.0</v>
      </c>
      <c r="E164" s="7">
        <v>27.0</v>
      </c>
      <c r="F164" s="8">
        <v>62.0</v>
      </c>
      <c r="G164" s="9">
        <v>96.0</v>
      </c>
      <c r="H164" s="10">
        <v>59.0</v>
      </c>
      <c r="I164" s="11">
        <v>28.0</v>
      </c>
      <c r="J164" s="12">
        <v>21.0</v>
      </c>
      <c r="K164" s="61">
        <v>53.0</v>
      </c>
      <c r="L164" s="62">
        <f t="shared" si="1"/>
        <v>96</v>
      </c>
      <c r="M164" s="63">
        <f t="shared" si="2"/>
        <v>96</v>
      </c>
      <c r="N164" s="63">
        <f t="shared" si="3"/>
        <v>28</v>
      </c>
      <c r="O164" s="63">
        <f t="shared" si="4"/>
        <v>121</v>
      </c>
      <c r="P164" s="63">
        <f t="shared" si="5"/>
        <v>136</v>
      </c>
      <c r="Q164" s="64">
        <f t="shared" si="6"/>
        <v>0.7741935484</v>
      </c>
      <c r="R164" s="64">
        <f t="shared" si="7"/>
        <v>0.4708171206</v>
      </c>
      <c r="S164" s="65">
        <f t="shared" si="8"/>
        <v>0.5695538058</v>
      </c>
      <c r="T164" s="65">
        <f t="shared" si="9"/>
        <v>0.3254593176</v>
      </c>
      <c r="U164" s="66">
        <f t="shared" si="10"/>
        <v>0.4137931034</v>
      </c>
      <c r="V164" s="27">
        <f t="shared" si="11"/>
        <v>0.4118918618</v>
      </c>
      <c r="W164" s="27">
        <f t="shared" si="12"/>
        <v>0.3783217019</v>
      </c>
      <c r="X164" s="27">
        <f t="shared" si="13"/>
        <v>-0.7359581763</v>
      </c>
      <c r="Y164" s="27">
        <f t="shared" si="14"/>
        <v>-0.04437705629</v>
      </c>
      <c r="Z164" s="27">
        <f t="shared" si="15"/>
        <v>1.150168321</v>
      </c>
      <c r="AA164" s="27">
        <f t="shared" si="16"/>
        <v>-0.370111375</v>
      </c>
      <c r="AB164" s="27"/>
    </row>
    <row r="165">
      <c r="A165" s="29">
        <v>2717.0</v>
      </c>
      <c r="B165" s="30">
        <v>1524.0</v>
      </c>
      <c r="C165" s="5">
        <v>16.0</v>
      </c>
      <c r="D165" s="6">
        <v>19.0</v>
      </c>
      <c r="E165" s="7">
        <v>5.0</v>
      </c>
      <c r="F165" s="8">
        <v>25.0</v>
      </c>
      <c r="G165" s="9">
        <v>46.0</v>
      </c>
      <c r="H165" s="10">
        <v>16.0</v>
      </c>
      <c r="I165" s="11">
        <v>11.0</v>
      </c>
      <c r="J165" s="12">
        <v>8.0</v>
      </c>
      <c r="K165" s="61">
        <v>35.0</v>
      </c>
      <c r="L165" s="62">
        <f t="shared" si="1"/>
        <v>46</v>
      </c>
      <c r="M165" s="63">
        <f t="shared" si="2"/>
        <v>46</v>
      </c>
      <c r="N165" s="63">
        <f t="shared" si="3"/>
        <v>19</v>
      </c>
      <c r="O165" s="63">
        <f t="shared" si="4"/>
        <v>41</v>
      </c>
      <c r="P165" s="63">
        <f t="shared" si="5"/>
        <v>67</v>
      </c>
      <c r="Q165" s="64">
        <f t="shared" si="6"/>
        <v>0.7076923077</v>
      </c>
      <c r="R165" s="64">
        <f t="shared" si="7"/>
        <v>0.3796296296</v>
      </c>
      <c r="S165" s="65">
        <f t="shared" si="8"/>
        <v>0.5028901734</v>
      </c>
      <c r="T165" s="65">
        <f t="shared" si="9"/>
        <v>0.3757225434</v>
      </c>
      <c r="U165" s="66">
        <f t="shared" si="10"/>
        <v>0.407079646</v>
      </c>
      <c r="V165" s="27">
        <f t="shared" si="11"/>
        <v>0.4035490018</v>
      </c>
      <c r="W165" s="27">
        <f t="shared" si="12"/>
        <v>0.4367488788</v>
      </c>
      <c r="X165" s="27">
        <f t="shared" si="13"/>
        <v>-0.6498176839</v>
      </c>
      <c r="Y165" s="27">
        <f t="shared" si="14"/>
        <v>-0.05914248636</v>
      </c>
      <c r="Z165" s="27">
        <f t="shared" si="15"/>
        <v>0.8966814477</v>
      </c>
      <c r="AA165" s="27">
        <f t="shared" si="16"/>
        <v>-0.254769601</v>
      </c>
      <c r="AB165" s="27"/>
    </row>
    <row r="166">
      <c r="A166" s="29">
        <v>2726.0</v>
      </c>
      <c r="B166" s="30">
        <v>2106.0</v>
      </c>
      <c r="C166" s="5">
        <v>30.0</v>
      </c>
      <c r="D166" s="6">
        <v>45.0</v>
      </c>
      <c r="E166" s="7">
        <v>72.0</v>
      </c>
      <c r="F166" s="8">
        <v>112.0</v>
      </c>
      <c r="G166" s="9">
        <v>143.0</v>
      </c>
      <c r="H166" s="10">
        <v>223.0</v>
      </c>
      <c r="I166" s="11">
        <v>33.0</v>
      </c>
      <c r="J166" s="12">
        <v>60.0</v>
      </c>
      <c r="K166" s="61">
        <v>57.0</v>
      </c>
      <c r="L166" s="62">
        <f t="shared" si="1"/>
        <v>144</v>
      </c>
      <c r="M166" s="63">
        <f t="shared" si="2"/>
        <v>143</v>
      </c>
      <c r="N166" s="63">
        <f t="shared" si="3"/>
        <v>45</v>
      </c>
      <c r="O166" s="63">
        <f t="shared" si="4"/>
        <v>335</v>
      </c>
      <c r="P166" s="63">
        <f t="shared" si="5"/>
        <v>192</v>
      </c>
      <c r="Q166" s="64">
        <f t="shared" si="6"/>
        <v>0.7606382979</v>
      </c>
      <c r="R166" s="64">
        <f t="shared" si="7"/>
        <v>0.6356736243</v>
      </c>
      <c r="S166" s="65">
        <f t="shared" si="8"/>
        <v>0.6685314685</v>
      </c>
      <c r="T166" s="65">
        <f t="shared" si="9"/>
        <v>0.2629370629</v>
      </c>
      <c r="U166" s="66">
        <f t="shared" si="10"/>
        <v>0.4268656716</v>
      </c>
      <c r="V166" s="27">
        <f t="shared" si="11"/>
        <v>0.4327917637</v>
      </c>
      <c r="W166" s="27">
        <f t="shared" si="12"/>
        <v>0.3056443364</v>
      </c>
      <c r="X166" s="27">
        <f t="shared" si="13"/>
        <v>-0.8638537666</v>
      </c>
      <c r="Y166" s="27">
        <f t="shared" si="14"/>
        <v>-0.02896467677</v>
      </c>
      <c r="Z166" s="27">
        <f t="shared" si="15"/>
        <v>1.584658173</v>
      </c>
      <c r="AA166" s="27">
        <f t="shared" si="16"/>
        <v>-0.5985407491</v>
      </c>
      <c r="AB166" s="27"/>
    </row>
    <row r="167">
      <c r="A167" s="29">
        <v>2730.0</v>
      </c>
      <c r="B167" s="30">
        <v>2458.0</v>
      </c>
      <c r="C167" s="5">
        <v>19.0</v>
      </c>
      <c r="D167" s="6">
        <v>39.0</v>
      </c>
      <c r="E167" s="7">
        <v>26.0</v>
      </c>
      <c r="F167" s="8">
        <v>40.0</v>
      </c>
      <c r="G167" s="9">
        <v>103.0</v>
      </c>
      <c r="H167" s="10">
        <v>34.0</v>
      </c>
      <c r="I167" s="11">
        <v>27.0</v>
      </c>
      <c r="J167" s="12">
        <v>12.0</v>
      </c>
      <c r="K167" s="61">
        <v>54.0</v>
      </c>
      <c r="L167" s="62">
        <f t="shared" si="1"/>
        <v>103</v>
      </c>
      <c r="M167" s="63">
        <f t="shared" si="2"/>
        <v>103</v>
      </c>
      <c r="N167" s="63">
        <f t="shared" si="3"/>
        <v>39</v>
      </c>
      <c r="O167" s="63">
        <f t="shared" si="4"/>
        <v>74</v>
      </c>
      <c r="P167" s="63">
        <f t="shared" si="5"/>
        <v>126</v>
      </c>
      <c r="Q167" s="64">
        <f t="shared" si="6"/>
        <v>0.7253521127</v>
      </c>
      <c r="R167" s="64">
        <f t="shared" si="7"/>
        <v>0.37</v>
      </c>
      <c r="S167" s="65">
        <f t="shared" si="8"/>
        <v>0.5175438596</v>
      </c>
      <c r="T167" s="65">
        <f t="shared" si="9"/>
        <v>0.4152046784</v>
      </c>
      <c r="U167" s="66">
        <f t="shared" si="10"/>
        <v>0.4497816594</v>
      </c>
      <c r="V167" s="27">
        <f t="shared" si="11"/>
        <v>0.4475177729</v>
      </c>
      <c r="W167" s="27">
        <f t="shared" si="12"/>
        <v>0.4826438577</v>
      </c>
      <c r="X167" s="27">
        <f t="shared" si="13"/>
        <v>-0.6687526819</v>
      </c>
      <c r="Y167" s="27">
        <f t="shared" si="14"/>
        <v>-0.0722253322</v>
      </c>
      <c r="Z167" s="27">
        <f t="shared" si="15"/>
        <v>0.9496994925</v>
      </c>
      <c r="AA167" s="27">
        <f t="shared" si="16"/>
        <v>-0.2776960097</v>
      </c>
      <c r="AB167" s="27"/>
    </row>
    <row r="168">
      <c r="A168" s="29">
        <v>2731.0</v>
      </c>
      <c r="B168" s="30">
        <v>2336.0</v>
      </c>
      <c r="C168" s="5">
        <v>16.0</v>
      </c>
      <c r="D168" s="6">
        <v>94.0</v>
      </c>
      <c r="E168" s="7">
        <v>46.0</v>
      </c>
      <c r="F168" s="8">
        <v>39.0</v>
      </c>
      <c r="G168" s="9">
        <v>330.0</v>
      </c>
      <c r="H168" s="10">
        <v>84.0</v>
      </c>
      <c r="I168" s="11">
        <v>18.0</v>
      </c>
      <c r="J168" s="12">
        <v>27.0</v>
      </c>
      <c r="K168" s="61">
        <v>103.0</v>
      </c>
      <c r="L168" s="62">
        <f t="shared" si="1"/>
        <v>334</v>
      </c>
      <c r="M168" s="63">
        <f t="shared" si="2"/>
        <v>330</v>
      </c>
      <c r="N168" s="63">
        <f t="shared" si="3"/>
        <v>94</v>
      </c>
      <c r="O168" s="63">
        <f t="shared" si="4"/>
        <v>123</v>
      </c>
      <c r="P168" s="63">
        <f t="shared" si="5"/>
        <v>183</v>
      </c>
      <c r="Q168" s="64">
        <f t="shared" si="6"/>
        <v>0.7783018868</v>
      </c>
      <c r="R168" s="64">
        <f t="shared" si="7"/>
        <v>0.4019607843</v>
      </c>
      <c r="S168" s="65">
        <f t="shared" si="8"/>
        <v>0.6205479452</v>
      </c>
      <c r="T168" s="65">
        <f t="shared" si="9"/>
        <v>0.5808219178</v>
      </c>
      <c r="U168" s="66">
        <f t="shared" si="10"/>
        <v>0.6432748538</v>
      </c>
      <c r="V168" s="27">
        <f t="shared" si="11"/>
        <v>0.6524789387</v>
      </c>
      <c r="W168" s="27">
        <f t="shared" si="12"/>
        <v>0.6751613016</v>
      </c>
      <c r="X168" s="27">
        <f t="shared" si="13"/>
        <v>-0.8018510797</v>
      </c>
      <c r="Y168" s="27">
        <f t="shared" si="14"/>
        <v>-0.1413354364</v>
      </c>
      <c r="Z168" s="27">
        <f t="shared" si="15"/>
        <v>1.365345518</v>
      </c>
      <c r="AA168" s="27">
        <f t="shared" si="16"/>
        <v>-0.4786898116</v>
      </c>
      <c r="AB168" s="27"/>
    </row>
    <row r="169">
      <c r="A169" s="29">
        <v>2733.0</v>
      </c>
      <c r="B169" s="30">
        <v>2756.0</v>
      </c>
      <c r="C169" s="5">
        <v>20.0</v>
      </c>
      <c r="D169" s="6">
        <v>25.0</v>
      </c>
      <c r="E169" s="7">
        <v>19.0</v>
      </c>
      <c r="F169" s="8">
        <v>54.0</v>
      </c>
      <c r="G169" s="9">
        <v>101.0</v>
      </c>
      <c r="H169" s="10">
        <v>49.0</v>
      </c>
      <c r="I169" s="11">
        <v>20.0</v>
      </c>
      <c r="J169" s="12">
        <v>22.0</v>
      </c>
      <c r="K169" s="61">
        <v>39.0</v>
      </c>
      <c r="L169" s="62">
        <f t="shared" si="1"/>
        <v>101</v>
      </c>
      <c r="M169" s="63">
        <f t="shared" si="2"/>
        <v>101</v>
      </c>
      <c r="N169" s="63">
        <f t="shared" si="3"/>
        <v>25</v>
      </c>
      <c r="O169" s="63">
        <f t="shared" si="4"/>
        <v>103</v>
      </c>
      <c r="P169" s="63">
        <f t="shared" si="5"/>
        <v>98</v>
      </c>
      <c r="Q169" s="64">
        <f t="shared" si="6"/>
        <v>0.8015873016</v>
      </c>
      <c r="R169" s="64">
        <f t="shared" si="7"/>
        <v>0.5124378109</v>
      </c>
      <c r="S169" s="65">
        <f t="shared" si="8"/>
        <v>0.623853211</v>
      </c>
      <c r="T169" s="65">
        <f t="shared" si="9"/>
        <v>0.3853211009</v>
      </c>
      <c r="U169" s="66">
        <f t="shared" si="10"/>
        <v>0.5075376884</v>
      </c>
      <c r="V169" s="27">
        <f t="shared" si="11"/>
        <v>0.5069792397</v>
      </c>
      <c r="W169" s="27">
        <f t="shared" si="12"/>
        <v>0.4479064719</v>
      </c>
      <c r="X169" s="27">
        <f t="shared" si="13"/>
        <v>-0.8061220324</v>
      </c>
      <c r="Y169" s="27">
        <f t="shared" si="14"/>
        <v>-0.06220290338</v>
      </c>
      <c r="Z169" s="27">
        <f t="shared" si="15"/>
        <v>1.379928915</v>
      </c>
      <c r="AA169" s="27">
        <f t="shared" si="16"/>
        <v>-0.4863796577</v>
      </c>
      <c r="AB169" s="27"/>
    </row>
    <row r="170">
      <c r="A170" s="29">
        <v>2737.0</v>
      </c>
      <c r="B170" s="30">
        <v>1198.0</v>
      </c>
      <c r="C170" s="5">
        <v>5.0</v>
      </c>
      <c r="D170" s="6">
        <v>7.0</v>
      </c>
      <c r="E170" s="7">
        <v>6.0</v>
      </c>
      <c r="F170" s="8">
        <v>19.0</v>
      </c>
      <c r="G170" s="9">
        <v>49.0</v>
      </c>
      <c r="H170" s="10">
        <v>13.0</v>
      </c>
      <c r="I170" s="11">
        <v>22.0</v>
      </c>
      <c r="J170" s="12">
        <v>5.0</v>
      </c>
      <c r="K170" s="61">
        <v>15.0</v>
      </c>
      <c r="L170" s="62">
        <f t="shared" si="1"/>
        <v>49</v>
      </c>
      <c r="M170" s="63">
        <f t="shared" si="2"/>
        <v>49</v>
      </c>
      <c r="N170" s="63">
        <f t="shared" si="3"/>
        <v>7</v>
      </c>
      <c r="O170" s="63">
        <f t="shared" si="4"/>
        <v>32</v>
      </c>
      <c r="P170" s="63">
        <f t="shared" si="5"/>
        <v>48</v>
      </c>
      <c r="Q170" s="64">
        <f t="shared" si="6"/>
        <v>0.875</v>
      </c>
      <c r="R170" s="64">
        <f t="shared" si="7"/>
        <v>0.4</v>
      </c>
      <c r="S170" s="65">
        <f t="shared" si="8"/>
        <v>0.5955882353</v>
      </c>
      <c r="T170" s="65">
        <f t="shared" si="9"/>
        <v>0.4117647059</v>
      </c>
      <c r="U170" s="66">
        <f t="shared" si="10"/>
        <v>0.5051546392</v>
      </c>
      <c r="V170" s="27">
        <f t="shared" si="11"/>
        <v>0.5063612004</v>
      </c>
      <c r="W170" s="27">
        <f t="shared" si="12"/>
        <v>0.4786451514</v>
      </c>
      <c r="X170" s="27">
        <f t="shared" si="13"/>
        <v>-0.7695989862</v>
      </c>
      <c r="Y170" s="27">
        <f t="shared" si="14"/>
        <v>-0.07103351548</v>
      </c>
      <c r="Z170" s="27">
        <f t="shared" si="15"/>
        <v>1.257720403</v>
      </c>
      <c r="AA170" s="27">
        <f t="shared" si="16"/>
        <v>-0.4232202993</v>
      </c>
      <c r="AB170" s="27"/>
    </row>
    <row r="171">
      <c r="A171" s="29">
        <v>2740.0</v>
      </c>
      <c r="B171" s="30">
        <v>2389.0</v>
      </c>
      <c r="C171" s="5">
        <v>5.0</v>
      </c>
      <c r="D171" s="6">
        <v>19.0</v>
      </c>
      <c r="E171" s="7">
        <v>4.0</v>
      </c>
      <c r="F171" s="8">
        <v>17.0</v>
      </c>
      <c r="G171" s="9">
        <v>48.0</v>
      </c>
      <c r="H171" s="10">
        <v>16.0</v>
      </c>
      <c r="I171" s="11">
        <v>10.0</v>
      </c>
      <c r="J171" s="12">
        <v>7.0</v>
      </c>
      <c r="K171" s="61">
        <v>29.0</v>
      </c>
      <c r="L171" s="62">
        <f t="shared" si="1"/>
        <v>48</v>
      </c>
      <c r="M171" s="63">
        <f t="shared" si="2"/>
        <v>48</v>
      </c>
      <c r="N171" s="63">
        <f t="shared" si="3"/>
        <v>19</v>
      </c>
      <c r="O171" s="63">
        <f t="shared" si="4"/>
        <v>33</v>
      </c>
      <c r="P171" s="63">
        <f t="shared" si="5"/>
        <v>48</v>
      </c>
      <c r="Q171" s="64">
        <f t="shared" si="6"/>
        <v>0.7164179104</v>
      </c>
      <c r="R171" s="64">
        <f t="shared" si="7"/>
        <v>0.4074074074</v>
      </c>
      <c r="S171" s="65">
        <f t="shared" si="8"/>
        <v>0.5472972973</v>
      </c>
      <c r="T171" s="65">
        <f t="shared" si="9"/>
        <v>0.4527027027</v>
      </c>
      <c r="U171" s="66">
        <f t="shared" si="10"/>
        <v>0.5</v>
      </c>
      <c r="V171" s="27">
        <f t="shared" si="11"/>
        <v>0.5006597821</v>
      </c>
      <c r="W171" s="27">
        <f t="shared" si="12"/>
        <v>0.5262324589</v>
      </c>
      <c r="X171" s="27">
        <f t="shared" si="13"/>
        <v>-0.7071990684</v>
      </c>
      <c r="Y171" s="27">
        <f t="shared" si="14"/>
        <v>-0.08586007154</v>
      </c>
      <c r="Z171" s="27">
        <f t="shared" si="15"/>
        <v>1.062034176</v>
      </c>
      <c r="AA171" s="27">
        <f t="shared" si="16"/>
        <v>-0.328396159</v>
      </c>
      <c r="AB171" s="27"/>
    </row>
    <row r="172">
      <c r="A172" s="29">
        <v>2743.0</v>
      </c>
      <c r="B172" s="30">
        <v>3042.0</v>
      </c>
      <c r="C172" s="5">
        <v>20.0</v>
      </c>
      <c r="D172" s="6">
        <v>30.0</v>
      </c>
      <c r="E172" s="7">
        <v>29.0</v>
      </c>
      <c r="F172" s="8">
        <v>89.0</v>
      </c>
      <c r="G172" s="9">
        <v>134.0</v>
      </c>
      <c r="H172" s="10">
        <v>73.0</v>
      </c>
      <c r="I172" s="11">
        <v>35.0</v>
      </c>
      <c r="J172" s="12">
        <v>24.0</v>
      </c>
      <c r="K172" s="61">
        <v>60.0</v>
      </c>
      <c r="L172" s="62">
        <f t="shared" si="1"/>
        <v>134</v>
      </c>
      <c r="M172" s="63">
        <f t="shared" si="2"/>
        <v>134</v>
      </c>
      <c r="N172" s="63">
        <f t="shared" si="3"/>
        <v>30</v>
      </c>
      <c r="O172" s="63">
        <f t="shared" si="4"/>
        <v>162</v>
      </c>
      <c r="P172" s="63">
        <f t="shared" si="5"/>
        <v>144</v>
      </c>
      <c r="Q172" s="64">
        <f t="shared" si="6"/>
        <v>0.8170731707</v>
      </c>
      <c r="R172" s="64">
        <f t="shared" si="7"/>
        <v>0.5294117647</v>
      </c>
      <c r="S172" s="65">
        <f t="shared" si="8"/>
        <v>0.629787234</v>
      </c>
      <c r="T172" s="65">
        <f t="shared" si="9"/>
        <v>0.3489361702</v>
      </c>
      <c r="U172" s="66">
        <f t="shared" si="10"/>
        <v>0.4820143885</v>
      </c>
      <c r="V172" s="27">
        <f t="shared" si="11"/>
        <v>0.480574191</v>
      </c>
      <c r="W172" s="27">
        <f t="shared" si="12"/>
        <v>0.4056117574</v>
      </c>
      <c r="X172" s="27">
        <f t="shared" si="13"/>
        <v>-0.8137897764</v>
      </c>
      <c r="Y172" s="27">
        <f t="shared" si="14"/>
        <v>-0.05101020297</v>
      </c>
      <c r="Z172" s="27">
        <f t="shared" si="15"/>
        <v>1.406305229</v>
      </c>
      <c r="AA172" s="27">
        <f t="shared" si="16"/>
        <v>-0.5003912626</v>
      </c>
      <c r="AB172" s="27"/>
    </row>
    <row r="173">
      <c r="A173" s="29">
        <v>2746.0</v>
      </c>
      <c r="B173" s="30">
        <v>1220.0</v>
      </c>
      <c r="C173" s="5">
        <v>10.0</v>
      </c>
      <c r="D173" s="6">
        <v>11.0</v>
      </c>
      <c r="E173" s="7">
        <v>10.0</v>
      </c>
      <c r="F173" s="8">
        <v>23.0</v>
      </c>
      <c r="G173" s="9">
        <v>44.0</v>
      </c>
      <c r="H173" s="10">
        <v>16.0</v>
      </c>
      <c r="I173" s="11">
        <v>11.0</v>
      </c>
      <c r="J173" s="12">
        <v>8.0</v>
      </c>
      <c r="K173" s="61">
        <v>17.0</v>
      </c>
      <c r="L173" s="62">
        <f t="shared" si="1"/>
        <v>44</v>
      </c>
      <c r="M173" s="63">
        <f t="shared" si="2"/>
        <v>44</v>
      </c>
      <c r="N173" s="63">
        <f t="shared" si="3"/>
        <v>11</v>
      </c>
      <c r="O173" s="63">
        <f t="shared" si="4"/>
        <v>39</v>
      </c>
      <c r="P173" s="63">
        <f t="shared" si="5"/>
        <v>48</v>
      </c>
      <c r="Q173" s="64">
        <f t="shared" si="6"/>
        <v>0.8</v>
      </c>
      <c r="R173" s="64">
        <f t="shared" si="7"/>
        <v>0.4482758621</v>
      </c>
      <c r="S173" s="65">
        <f t="shared" si="8"/>
        <v>0.5845070423</v>
      </c>
      <c r="T173" s="65">
        <f t="shared" si="9"/>
        <v>0.3873239437</v>
      </c>
      <c r="U173" s="66">
        <f t="shared" si="10"/>
        <v>0.4782608696</v>
      </c>
      <c r="V173" s="27">
        <f t="shared" si="11"/>
        <v>0.477271989</v>
      </c>
      <c r="W173" s="27">
        <f t="shared" si="12"/>
        <v>0.4502346243</v>
      </c>
      <c r="X173" s="27">
        <f t="shared" si="13"/>
        <v>-0.7552802431</v>
      </c>
      <c r="Y173" s="27">
        <f t="shared" si="14"/>
        <v>-0.06285122716</v>
      </c>
      <c r="Z173" s="27">
        <f t="shared" si="15"/>
        <v>1.211354847</v>
      </c>
      <c r="AA173" s="27">
        <f t="shared" si="16"/>
        <v>-0.4000344584</v>
      </c>
      <c r="AB173" s="27"/>
    </row>
    <row r="174">
      <c r="A174" s="29">
        <v>2752.0</v>
      </c>
      <c r="B174" s="30">
        <v>2509.0</v>
      </c>
      <c r="C174" s="5">
        <v>8.0</v>
      </c>
      <c r="D174" s="6">
        <v>15.0</v>
      </c>
      <c r="E174" s="7">
        <v>9.0</v>
      </c>
      <c r="F174" s="8">
        <v>29.0</v>
      </c>
      <c r="G174" s="9">
        <v>66.0</v>
      </c>
      <c r="H174" s="10">
        <v>22.0</v>
      </c>
      <c r="I174" s="11">
        <v>6.0</v>
      </c>
      <c r="J174" s="12">
        <v>10.0</v>
      </c>
      <c r="K174" s="61">
        <v>34.0</v>
      </c>
      <c r="L174" s="62">
        <f t="shared" si="1"/>
        <v>66</v>
      </c>
      <c r="M174" s="63">
        <f t="shared" si="2"/>
        <v>66</v>
      </c>
      <c r="N174" s="63">
        <f t="shared" si="3"/>
        <v>15</v>
      </c>
      <c r="O174" s="63">
        <f t="shared" si="4"/>
        <v>51</v>
      </c>
      <c r="P174" s="63">
        <f t="shared" si="5"/>
        <v>57</v>
      </c>
      <c r="Q174" s="64">
        <f t="shared" si="6"/>
        <v>0.8148148148</v>
      </c>
      <c r="R174" s="64">
        <f t="shared" si="7"/>
        <v>0.4722222222</v>
      </c>
      <c r="S174" s="65">
        <f t="shared" si="8"/>
        <v>0.619047619</v>
      </c>
      <c r="T174" s="65">
        <f t="shared" si="9"/>
        <v>0.4285714286</v>
      </c>
      <c r="U174" s="66">
        <f t="shared" si="10"/>
        <v>0.5365853659</v>
      </c>
      <c r="V174" s="27">
        <f t="shared" si="11"/>
        <v>0.5386924523</v>
      </c>
      <c r="W174" s="27">
        <f t="shared" si="12"/>
        <v>0.4981816881</v>
      </c>
      <c r="X174" s="27">
        <f t="shared" si="13"/>
        <v>-0.7999124089</v>
      </c>
      <c r="Y174" s="27">
        <f t="shared" si="14"/>
        <v>-0.07695050969</v>
      </c>
      <c r="Z174" s="27">
        <f t="shared" si="15"/>
        <v>1.358751387</v>
      </c>
      <c r="AA174" s="27">
        <f t="shared" si="16"/>
        <v>-0.4752261509</v>
      </c>
      <c r="AB174" s="27"/>
    </row>
    <row r="175">
      <c r="A175" s="29">
        <v>2775.0</v>
      </c>
      <c r="B175" s="30">
        <v>3006.0</v>
      </c>
      <c r="C175" s="5">
        <v>88.0</v>
      </c>
      <c r="D175" s="6">
        <v>210.0</v>
      </c>
      <c r="E175" s="7">
        <v>125.0</v>
      </c>
      <c r="F175" s="8">
        <v>122.0</v>
      </c>
      <c r="G175" s="9">
        <v>666.0</v>
      </c>
      <c r="H175" s="10">
        <v>145.0</v>
      </c>
      <c r="I175" s="11">
        <v>37.0</v>
      </c>
      <c r="J175" s="12">
        <v>23.0</v>
      </c>
      <c r="K175" s="61">
        <v>169.0</v>
      </c>
      <c r="L175" s="62">
        <f t="shared" si="1"/>
        <v>672</v>
      </c>
      <c r="M175" s="63">
        <f t="shared" si="2"/>
        <v>666</v>
      </c>
      <c r="N175" s="63">
        <f t="shared" si="3"/>
        <v>210</v>
      </c>
      <c r="O175" s="63">
        <f t="shared" si="4"/>
        <v>267</v>
      </c>
      <c r="P175" s="63">
        <f t="shared" si="5"/>
        <v>419</v>
      </c>
      <c r="Q175" s="64">
        <f t="shared" si="6"/>
        <v>0.7602739726</v>
      </c>
      <c r="R175" s="64">
        <f t="shared" si="7"/>
        <v>0.389212828</v>
      </c>
      <c r="S175" s="65">
        <f t="shared" si="8"/>
        <v>0.5973111396</v>
      </c>
      <c r="T175" s="65">
        <f t="shared" si="9"/>
        <v>0.5608194622</v>
      </c>
      <c r="U175" s="66">
        <f t="shared" si="10"/>
        <v>0.6138248848</v>
      </c>
      <c r="V175" s="27">
        <f t="shared" si="11"/>
        <v>0.6202685228</v>
      </c>
      <c r="W175" s="27">
        <f t="shared" si="12"/>
        <v>0.6519099684</v>
      </c>
      <c r="X175" s="27">
        <f t="shared" si="13"/>
        <v>-0.7718252648</v>
      </c>
      <c r="Y175" s="27">
        <f t="shared" si="14"/>
        <v>-0.1317683855</v>
      </c>
      <c r="Z175" s="27">
        <f t="shared" si="15"/>
        <v>1.265007539</v>
      </c>
      <c r="AA175" s="27">
        <f t="shared" si="16"/>
        <v>-0.4269037808</v>
      </c>
      <c r="AB175" s="27"/>
    </row>
    <row r="176">
      <c r="A176" s="29">
        <v>2776.0</v>
      </c>
      <c r="B176" s="30">
        <v>2761.0</v>
      </c>
      <c r="C176" s="5">
        <v>12.0</v>
      </c>
      <c r="D176" s="6">
        <v>179.0</v>
      </c>
      <c r="E176" s="7">
        <v>101.0</v>
      </c>
      <c r="F176" s="8">
        <v>72.0</v>
      </c>
      <c r="G176" s="9">
        <v>477.0</v>
      </c>
      <c r="H176" s="10">
        <v>109.0</v>
      </c>
      <c r="I176" s="11">
        <v>16.0</v>
      </c>
      <c r="J176" s="12">
        <v>31.0</v>
      </c>
      <c r="K176" s="61">
        <v>174.0</v>
      </c>
      <c r="L176" s="62">
        <f t="shared" si="1"/>
        <v>479</v>
      </c>
      <c r="M176" s="63">
        <f t="shared" si="2"/>
        <v>477</v>
      </c>
      <c r="N176" s="63">
        <f t="shared" si="3"/>
        <v>179</v>
      </c>
      <c r="O176" s="63">
        <f t="shared" si="4"/>
        <v>181</v>
      </c>
      <c r="P176" s="63">
        <f t="shared" si="5"/>
        <v>303</v>
      </c>
      <c r="Q176" s="64">
        <f t="shared" si="6"/>
        <v>0.7271341463</v>
      </c>
      <c r="R176" s="64">
        <f t="shared" si="7"/>
        <v>0.3739669421</v>
      </c>
      <c r="S176" s="65">
        <f t="shared" si="8"/>
        <v>0.5771929825</v>
      </c>
      <c r="T176" s="65">
        <f t="shared" si="9"/>
        <v>0.5754385965</v>
      </c>
      <c r="U176" s="66">
        <f t="shared" si="10"/>
        <v>0.6115384615</v>
      </c>
      <c r="V176" s="27">
        <f t="shared" si="11"/>
        <v>0.614219332</v>
      </c>
      <c r="W176" s="27">
        <f t="shared" si="12"/>
        <v>0.6689036</v>
      </c>
      <c r="X176" s="27">
        <f t="shared" si="13"/>
        <v>-0.7458292622</v>
      </c>
      <c r="Y176" s="27">
        <f t="shared" si="14"/>
        <v>-0.1387276557</v>
      </c>
      <c r="Z176" s="27">
        <f t="shared" si="15"/>
        <v>1.181228644</v>
      </c>
      <c r="AA176" s="27">
        <f t="shared" si="16"/>
        <v>-0.3852044408</v>
      </c>
      <c r="AB176" s="27"/>
    </row>
    <row r="177">
      <c r="A177" s="29">
        <v>3000.0</v>
      </c>
      <c r="B177" s="30">
        <v>2043.0</v>
      </c>
      <c r="C177" s="5">
        <v>11.0</v>
      </c>
      <c r="D177" s="6">
        <v>24.0</v>
      </c>
      <c r="E177" s="7">
        <v>18.0</v>
      </c>
      <c r="F177" s="8">
        <v>34.0</v>
      </c>
      <c r="G177" s="9">
        <v>85.0</v>
      </c>
      <c r="H177" s="10">
        <v>36.0</v>
      </c>
      <c r="I177" s="11">
        <v>22.0</v>
      </c>
      <c r="J177" s="12">
        <v>18.0</v>
      </c>
      <c r="K177" s="61">
        <v>45.0</v>
      </c>
      <c r="L177" s="62">
        <f t="shared" si="1"/>
        <v>85</v>
      </c>
      <c r="M177" s="63">
        <f t="shared" si="2"/>
        <v>85</v>
      </c>
      <c r="N177" s="63">
        <f t="shared" si="3"/>
        <v>24</v>
      </c>
      <c r="O177" s="63">
        <f t="shared" si="4"/>
        <v>70</v>
      </c>
      <c r="P177" s="63">
        <f t="shared" si="5"/>
        <v>96</v>
      </c>
      <c r="Q177" s="64">
        <f t="shared" si="6"/>
        <v>0.7798165138</v>
      </c>
      <c r="R177" s="64">
        <f t="shared" si="7"/>
        <v>0.421686747</v>
      </c>
      <c r="S177" s="65">
        <f t="shared" si="8"/>
        <v>0.5636363636</v>
      </c>
      <c r="T177" s="65">
        <f t="shared" si="9"/>
        <v>0.3963636364</v>
      </c>
      <c r="U177" s="66">
        <f t="shared" si="10"/>
        <v>0.4696132597</v>
      </c>
      <c r="V177" s="27">
        <f t="shared" si="11"/>
        <v>0.4681579546</v>
      </c>
      <c r="W177" s="27">
        <f t="shared" si="12"/>
        <v>0.4607425795</v>
      </c>
      <c r="X177" s="27">
        <f t="shared" si="13"/>
        <v>-0.7283118576</v>
      </c>
      <c r="Y177" s="27">
        <f t="shared" si="14"/>
        <v>-0.06581921216</v>
      </c>
      <c r="Z177" s="27">
        <f t="shared" si="15"/>
        <v>1.126392873</v>
      </c>
      <c r="AA177" s="27">
        <f t="shared" si="16"/>
        <v>-0.3586948749</v>
      </c>
      <c r="AB177" s="27"/>
    </row>
    <row r="178">
      <c r="A178" s="29">
        <v>3003.0</v>
      </c>
      <c r="B178" s="30">
        <v>1572.0</v>
      </c>
      <c r="C178" s="5">
        <v>6.0</v>
      </c>
      <c r="D178" s="6">
        <v>19.0</v>
      </c>
      <c r="E178" s="7">
        <v>15.0</v>
      </c>
      <c r="F178" s="8">
        <v>24.0</v>
      </c>
      <c r="G178" s="9">
        <v>77.0</v>
      </c>
      <c r="H178" s="10">
        <v>29.0</v>
      </c>
      <c r="I178" s="11">
        <v>13.0</v>
      </c>
      <c r="J178" s="12">
        <v>11.0</v>
      </c>
      <c r="K178" s="61">
        <v>48.0</v>
      </c>
      <c r="L178" s="62">
        <f t="shared" si="1"/>
        <v>77</v>
      </c>
      <c r="M178" s="63">
        <f t="shared" si="2"/>
        <v>77</v>
      </c>
      <c r="N178" s="63">
        <f t="shared" si="3"/>
        <v>19</v>
      </c>
      <c r="O178" s="63">
        <f t="shared" si="4"/>
        <v>53</v>
      </c>
      <c r="P178" s="63">
        <f t="shared" si="5"/>
        <v>82</v>
      </c>
      <c r="Q178" s="64">
        <f t="shared" si="6"/>
        <v>0.8020833333</v>
      </c>
      <c r="R178" s="64">
        <f t="shared" si="7"/>
        <v>0.3925925926</v>
      </c>
      <c r="S178" s="65">
        <f t="shared" si="8"/>
        <v>0.5627705628</v>
      </c>
      <c r="T178" s="65">
        <f t="shared" si="9"/>
        <v>0.4155844156</v>
      </c>
      <c r="U178" s="66">
        <f t="shared" si="10"/>
        <v>0.4842767296</v>
      </c>
      <c r="V178" s="27">
        <f t="shared" si="11"/>
        <v>0.4832737066</v>
      </c>
      <c r="W178" s="27">
        <f t="shared" si="12"/>
        <v>0.4830852734</v>
      </c>
      <c r="X178" s="27">
        <f t="shared" si="13"/>
        <v>-0.727193099</v>
      </c>
      <c r="Y178" s="27">
        <f t="shared" si="14"/>
        <v>-0.07235750406</v>
      </c>
      <c r="Z178" s="27">
        <f t="shared" si="15"/>
        <v>1.122935031</v>
      </c>
      <c r="AA178" s="27">
        <f t="shared" si="16"/>
        <v>-0.357044441</v>
      </c>
      <c r="AB178" s="27"/>
    </row>
    <row r="179">
      <c r="A179" s="29">
        <v>3006.0</v>
      </c>
      <c r="B179" s="30">
        <v>505.0</v>
      </c>
      <c r="C179" s="5">
        <v>6.0</v>
      </c>
      <c r="D179" s="6">
        <v>2.0</v>
      </c>
      <c r="E179" s="7">
        <v>12.0</v>
      </c>
      <c r="F179" s="8">
        <v>23.0</v>
      </c>
      <c r="G179" s="9">
        <v>41.0</v>
      </c>
      <c r="H179" s="10">
        <v>21.0</v>
      </c>
      <c r="I179" s="11">
        <v>14.0</v>
      </c>
      <c r="J179" s="12">
        <v>3.0</v>
      </c>
      <c r="K179" s="61">
        <v>14.0</v>
      </c>
      <c r="L179" s="62">
        <f t="shared" si="1"/>
        <v>41</v>
      </c>
      <c r="M179" s="63">
        <f t="shared" si="2"/>
        <v>41</v>
      </c>
      <c r="N179" s="63">
        <f t="shared" si="3"/>
        <v>2</v>
      </c>
      <c r="O179" s="63">
        <f t="shared" si="4"/>
        <v>44</v>
      </c>
      <c r="P179" s="63">
        <f t="shared" si="5"/>
        <v>46</v>
      </c>
      <c r="Q179" s="64">
        <f t="shared" si="6"/>
        <v>0.9534883721</v>
      </c>
      <c r="R179" s="64">
        <f t="shared" si="7"/>
        <v>0.4888888889</v>
      </c>
      <c r="S179" s="65">
        <f t="shared" si="8"/>
        <v>0.6390977444</v>
      </c>
      <c r="T179" s="65">
        <f t="shared" si="9"/>
        <v>0.3233082707</v>
      </c>
      <c r="U179" s="66">
        <f t="shared" si="10"/>
        <v>0.4712643678</v>
      </c>
      <c r="V179" s="27">
        <f t="shared" si="11"/>
        <v>0.465336167</v>
      </c>
      <c r="W179" s="27">
        <f t="shared" si="12"/>
        <v>0.3758212735</v>
      </c>
      <c r="X179" s="27">
        <f t="shared" si="13"/>
        <v>-0.8258205031</v>
      </c>
      <c r="Y179" s="27">
        <f t="shared" si="14"/>
        <v>-0.04379239533</v>
      </c>
      <c r="Z179" s="27">
        <f t="shared" si="15"/>
        <v>1.448193036</v>
      </c>
      <c r="AA179" s="27">
        <f t="shared" si="16"/>
        <v>-0.5229136909</v>
      </c>
      <c r="AB179" s="27"/>
    </row>
    <row r="180">
      <c r="A180" s="29">
        <v>3007.0</v>
      </c>
      <c r="B180" s="30">
        <v>2877.0</v>
      </c>
      <c r="C180" s="5">
        <v>16.0</v>
      </c>
      <c r="D180" s="6">
        <v>30.0</v>
      </c>
      <c r="E180" s="7">
        <v>22.0</v>
      </c>
      <c r="F180" s="8">
        <v>47.0</v>
      </c>
      <c r="G180" s="9">
        <v>108.0</v>
      </c>
      <c r="H180" s="10">
        <v>32.0</v>
      </c>
      <c r="I180" s="11">
        <v>18.0</v>
      </c>
      <c r="J180" s="12">
        <v>21.0</v>
      </c>
      <c r="K180" s="61">
        <v>45.0</v>
      </c>
      <c r="L180" s="62">
        <f t="shared" si="1"/>
        <v>108</v>
      </c>
      <c r="M180" s="63">
        <f t="shared" si="2"/>
        <v>108</v>
      </c>
      <c r="N180" s="63">
        <f t="shared" si="3"/>
        <v>30</v>
      </c>
      <c r="O180" s="63">
        <f t="shared" si="4"/>
        <v>79</v>
      </c>
      <c r="P180" s="63">
        <f t="shared" si="5"/>
        <v>101</v>
      </c>
      <c r="Q180" s="64">
        <f t="shared" si="6"/>
        <v>0.7826086957</v>
      </c>
      <c r="R180" s="64">
        <f t="shared" si="7"/>
        <v>0.4388888889</v>
      </c>
      <c r="S180" s="65">
        <f t="shared" si="8"/>
        <v>0.5880503145</v>
      </c>
      <c r="T180" s="65">
        <f t="shared" si="9"/>
        <v>0.4339622642</v>
      </c>
      <c r="U180" s="66">
        <f t="shared" si="10"/>
        <v>0.5167464115</v>
      </c>
      <c r="V180" s="27">
        <f t="shared" si="11"/>
        <v>0.518271417</v>
      </c>
      <c r="W180" s="27">
        <f t="shared" si="12"/>
        <v>0.5044481245</v>
      </c>
      <c r="X180" s="27">
        <f t="shared" si="13"/>
        <v>-0.7598587397</v>
      </c>
      <c r="Y180" s="27">
        <f t="shared" si="14"/>
        <v>-0.0788985468</v>
      </c>
      <c r="Z180" s="27">
        <f t="shared" si="15"/>
        <v>1.226085788</v>
      </c>
      <c r="AA180" s="27">
        <f t="shared" si="16"/>
        <v>-0.4073536556</v>
      </c>
      <c r="AB180" s="27"/>
    </row>
    <row r="181">
      <c r="A181" s="29">
        <v>3009.0</v>
      </c>
      <c r="B181" s="30">
        <v>2664.0</v>
      </c>
      <c r="C181" s="5">
        <v>27.0</v>
      </c>
      <c r="D181" s="6">
        <v>52.0</v>
      </c>
      <c r="E181" s="7">
        <v>30.0</v>
      </c>
      <c r="F181" s="8">
        <v>65.0</v>
      </c>
      <c r="G181" s="9">
        <v>131.0</v>
      </c>
      <c r="H181" s="10">
        <v>38.0</v>
      </c>
      <c r="I181" s="11">
        <v>22.0</v>
      </c>
      <c r="J181" s="12">
        <v>19.0</v>
      </c>
      <c r="K181" s="61">
        <v>71.0</v>
      </c>
      <c r="L181" s="62">
        <f t="shared" si="1"/>
        <v>131</v>
      </c>
      <c r="M181" s="63">
        <f t="shared" si="2"/>
        <v>131</v>
      </c>
      <c r="N181" s="63">
        <f t="shared" si="3"/>
        <v>52</v>
      </c>
      <c r="O181" s="63">
        <f t="shared" si="4"/>
        <v>103</v>
      </c>
      <c r="P181" s="63">
        <f t="shared" si="5"/>
        <v>150</v>
      </c>
      <c r="Q181" s="64">
        <f t="shared" si="6"/>
        <v>0.7158469945</v>
      </c>
      <c r="R181" s="64">
        <f t="shared" si="7"/>
        <v>0.4071146245</v>
      </c>
      <c r="S181" s="65">
        <f t="shared" si="8"/>
        <v>0.5366972477</v>
      </c>
      <c r="T181" s="65">
        <f t="shared" si="9"/>
        <v>0.4197247706</v>
      </c>
      <c r="U181" s="66">
        <f t="shared" si="10"/>
        <v>0.4661921708</v>
      </c>
      <c r="V181" s="27">
        <f t="shared" si="11"/>
        <v>0.4660494954</v>
      </c>
      <c r="W181" s="27">
        <f t="shared" si="12"/>
        <v>0.4878981212</v>
      </c>
      <c r="X181" s="27">
        <f t="shared" si="13"/>
        <v>-0.6935020426</v>
      </c>
      <c r="Y181" s="27">
        <f t="shared" si="14"/>
        <v>-0.07380644244</v>
      </c>
      <c r="Z181" s="27">
        <f t="shared" si="15"/>
        <v>1.021293626</v>
      </c>
      <c r="AA181" s="27">
        <f t="shared" si="16"/>
        <v>-0.3096822137</v>
      </c>
      <c r="AB181" s="27"/>
    </row>
    <row r="182">
      <c r="A182" s="29">
        <v>3011.0</v>
      </c>
      <c r="B182" s="30">
        <v>2469.0</v>
      </c>
      <c r="C182" s="5">
        <v>25.0</v>
      </c>
      <c r="D182" s="6">
        <v>31.0</v>
      </c>
      <c r="E182" s="7">
        <v>33.0</v>
      </c>
      <c r="F182" s="8">
        <v>49.0</v>
      </c>
      <c r="G182" s="9">
        <v>130.0</v>
      </c>
      <c r="H182" s="10">
        <v>48.0</v>
      </c>
      <c r="I182" s="11">
        <v>9.0</v>
      </c>
      <c r="J182" s="12">
        <v>16.0</v>
      </c>
      <c r="K182" s="61">
        <v>58.0</v>
      </c>
      <c r="L182" s="62">
        <f t="shared" si="1"/>
        <v>130</v>
      </c>
      <c r="M182" s="63">
        <f t="shared" si="2"/>
        <v>130</v>
      </c>
      <c r="N182" s="63">
        <f t="shared" si="3"/>
        <v>31</v>
      </c>
      <c r="O182" s="63">
        <f t="shared" si="4"/>
        <v>97</v>
      </c>
      <c r="P182" s="63">
        <f t="shared" si="5"/>
        <v>125</v>
      </c>
      <c r="Q182" s="64">
        <f t="shared" si="6"/>
        <v>0.8074534161</v>
      </c>
      <c r="R182" s="64">
        <f t="shared" si="7"/>
        <v>0.4369369369</v>
      </c>
      <c r="S182" s="65">
        <f t="shared" si="8"/>
        <v>0.592689295</v>
      </c>
      <c r="T182" s="65">
        <f t="shared" si="9"/>
        <v>0.4203655352</v>
      </c>
      <c r="U182" s="66">
        <f t="shared" si="10"/>
        <v>0.5098039216</v>
      </c>
      <c r="V182" s="27">
        <f t="shared" si="11"/>
        <v>0.5110425847</v>
      </c>
      <c r="W182" s="27">
        <f t="shared" si="12"/>
        <v>0.4886429613</v>
      </c>
      <c r="X182" s="27">
        <f t="shared" si="13"/>
        <v>-0.7658530736</v>
      </c>
      <c r="Y182" s="27">
        <f t="shared" si="14"/>
        <v>-0.07403196477</v>
      </c>
      <c r="Z182" s="27">
        <f t="shared" si="15"/>
        <v>1.245506653</v>
      </c>
      <c r="AA182" s="27">
        <f t="shared" si="16"/>
        <v>-0.417070438</v>
      </c>
      <c r="AB182" s="27"/>
    </row>
    <row r="183">
      <c r="A183" s="29">
        <v>3013.0</v>
      </c>
      <c r="B183" s="30">
        <v>1624.0</v>
      </c>
      <c r="C183" s="5">
        <v>14.0</v>
      </c>
      <c r="D183" s="6">
        <v>21.0</v>
      </c>
      <c r="E183" s="7">
        <v>17.0</v>
      </c>
      <c r="F183" s="8">
        <v>28.0</v>
      </c>
      <c r="G183" s="9">
        <v>76.0</v>
      </c>
      <c r="H183" s="10">
        <v>33.0</v>
      </c>
      <c r="I183" s="11">
        <v>13.0</v>
      </c>
      <c r="J183" s="12">
        <v>13.0</v>
      </c>
      <c r="K183" s="61">
        <v>46.0</v>
      </c>
      <c r="L183" s="62">
        <f t="shared" si="1"/>
        <v>76</v>
      </c>
      <c r="M183" s="63">
        <f t="shared" si="2"/>
        <v>76</v>
      </c>
      <c r="N183" s="63">
        <f t="shared" si="3"/>
        <v>21</v>
      </c>
      <c r="O183" s="63">
        <f t="shared" si="4"/>
        <v>61</v>
      </c>
      <c r="P183" s="63">
        <f t="shared" si="5"/>
        <v>90</v>
      </c>
      <c r="Q183" s="64">
        <f t="shared" si="6"/>
        <v>0.7835051546</v>
      </c>
      <c r="R183" s="64">
        <f t="shared" si="7"/>
        <v>0.4039735099</v>
      </c>
      <c r="S183" s="65">
        <f t="shared" si="8"/>
        <v>0.5524193548</v>
      </c>
      <c r="T183" s="65">
        <f t="shared" si="9"/>
        <v>0.3911290323</v>
      </c>
      <c r="U183" s="66">
        <f t="shared" si="10"/>
        <v>0.4578313253</v>
      </c>
      <c r="V183" s="27">
        <f t="shared" si="11"/>
        <v>0.4548994302</v>
      </c>
      <c r="W183" s="27">
        <f t="shared" si="12"/>
        <v>0.4546577503</v>
      </c>
      <c r="X183" s="27">
        <f t="shared" si="13"/>
        <v>-0.713817618</v>
      </c>
      <c r="Y183" s="27">
        <f t="shared" si="14"/>
        <v>-0.06409219986</v>
      </c>
      <c r="Z183" s="27">
        <f t="shared" si="15"/>
        <v>1.082005972</v>
      </c>
      <c r="AA183" s="27">
        <f t="shared" si="16"/>
        <v>-0.3377029212</v>
      </c>
      <c r="AB183" s="27"/>
    </row>
    <row r="184">
      <c r="A184" s="29">
        <v>3014.0</v>
      </c>
      <c r="B184" s="30">
        <v>2048.0</v>
      </c>
      <c r="C184" s="5">
        <v>34.0</v>
      </c>
      <c r="D184" s="6">
        <v>33.0</v>
      </c>
      <c r="E184" s="7">
        <v>26.0</v>
      </c>
      <c r="F184" s="8">
        <v>90.0</v>
      </c>
      <c r="G184" s="9">
        <v>166.0</v>
      </c>
      <c r="H184" s="10">
        <v>55.0</v>
      </c>
      <c r="I184" s="11">
        <v>30.0</v>
      </c>
      <c r="J184" s="12">
        <v>27.0</v>
      </c>
      <c r="K184" s="61">
        <v>93.0</v>
      </c>
      <c r="L184" s="62">
        <f t="shared" si="1"/>
        <v>166</v>
      </c>
      <c r="M184" s="63">
        <f t="shared" si="2"/>
        <v>166</v>
      </c>
      <c r="N184" s="63">
        <f t="shared" si="3"/>
        <v>33</v>
      </c>
      <c r="O184" s="63">
        <f t="shared" si="4"/>
        <v>145</v>
      </c>
      <c r="P184" s="63">
        <f t="shared" si="5"/>
        <v>183</v>
      </c>
      <c r="Q184" s="64">
        <f t="shared" si="6"/>
        <v>0.8341708543</v>
      </c>
      <c r="R184" s="64">
        <f t="shared" si="7"/>
        <v>0.4420731707</v>
      </c>
      <c r="S184" s="65">
        <f t="shared" si="8"/>
        <v>0.5901328273</v>
      </c>
      <c r="T184" s="65">
        <f t="shared" si="9"/>
        <v>0.3776091082</v>
      </c>
      <c r="U184" s="66">
        <f t="shared" si="10"/>
        <v>0.4756446991</v>
      </c>
      <c r="V184" s="27">
        <f t="shared" si="11"/>
        <v>0.473591176</v>
      </c>
      <c r="W184" s="27">
        <f t="shared" si="12"/>
        <v>0.4389418669</v>
      </c>
      <c r="X184" s="27">
        <f t="shared" si="13"/>
        <v>-0.7625496924</v>
      </c>
      <c r="Y184" s="27">
        <f t="shared" si="14"/>
        <v>-0.05973790581</v>
      </c>
      <c r="Z184" s="27">
        <f t="shared" si="15"/>
        <v>1.23478525</v>
      </c>
      <c r="AA184" s="27">
        <f t="shared" si="16"/>
        <v>-0.4116967891</v>
      </c>
      <c r="AB184" s="27"/>
    </row>
    <row r="185">
      <c r="A185" s="29">
        <v>3016.0</v>
      </c>
      <c r="B185" s="30">
        <v>2176.0</v>
      </c>
      <c r="C185" s="5">
        <v>32.0</v>
      </c>
      <c r="D185" s="6">
        <v>50.0</v>
      </c>
      <c r="E185" s="7">
        <v>17.0</v>
      </c>
      <c r="F185" s="8">
        <v>67.0</v>
      </c>
      <c r="G185" s="9">
        <v>162.0</v>
      </c>
      <c r="H185" s="10">
        <v>51.0</v>
      </c>
      <c r="I185" s="11">
        <v>20.0</v>
      </c>
      <c r="J185" s="12">
        <v>23.0</v>
      </c>
      <c r="K185" s="61">
        <v>54.0</v>
      </c>
      <c r="L185" s="62">
        <f t="shared" si="1"/>
        <v>162</v>
      </c>
      <c r="M185" s="63">
        <f t="shared" si="2"/>
        <v>162</v>
      </c>
      <c r="N185" s="63">
        <f t="shared" si="3"/>
        <v>50</v>
      </c>
      <c r="O185" s="63">
        <f t="shared" si="4"/>
        <v>118</v>
      </c>
      <c r="P185" s="63">
        <f t="shared" si="5"/>
        <v>123</v>
      </c>
      <c r="Q185" s="64">
        <f t="shared" si="6"/>
        <v>0.7641509434</v>
      </c>
      <c r="R185" s="64">
        <f t="shared" si="7"/>
        <v>0.489626556</v>
      </c>
      <c r="S185" s="65">
        <f t="shared" si="8"/>
        <v>0.6181015453</v>
      </c>
      <c r="T185" s="65">
        <f t="shared" si="9"/>
        <v>0.46799117</v>
      </c>
      <c r="U185" s="66">
        <f t="shared" si="10"/>
        <v>0.5684210526</v>
      </c>
      <c r="V185" s="27">
        <f t="shared" si="11"/>
        <v>0.5689562328</v>
      </c>
      <c r="W185" s="27">
        <f t="shared" si="12"/>
        <v>0.5440041392</v>
      </c>
      <c r="X185" s="27">
        <f t="shared" si="13"/>
        <v>-0.7986899243</v>
      </c>
      <c r="Y185" s="27">
        <f t="shared" si="14"/>
        <v>-0.09175725002</v>
      </c>
      <c r="Z185" s="27">
        <f t="shared" si="15"/>
        <v>1.354601474</v>
      </c>
      <c r="AA185" s="27">
        <f t="shared" si="16"/>
        <v>-0.4730506531</v>
      </c>
      <c r="AB185" s="27"/>
    </row>
    <row r="186">
      <c r="A186" s="29">
        <v>3017.0</v>
      </c>
      <c r="B186" s="30">
        <v>2681.0</v>
      </c>
      <c r="C186" s="5">
        <v>31.0</v>
      </c>
      <c r="D186" s="6">
        <v>49.0</v>
      </c>
      <c r="E186" s="7">
        <v>30.0</v>
      </c>
      <c r="F186" s="8">
        <v>85.0</v>
      </c>
      <c r="G186" s="9">
        <v>185.0</v>
      </c>
      <c r="H186" s="10">
        <v>82.0</v>
      </c>
      <c r="I186" s="11">
        <v>34.0</v>
      </c>
      <c r="J186" s="12">
        <v>19.0</v>
      </c>
      <c r="K186" s="61">
        <v>87.0</v>
      </c>
      <c r="L186" s="62">
        <f t="shared" si="1"/>
        <v>185</v>
      </c>
      <c r="M186" s="63">
        <f t="shared" si="2"/>
        <v>185</v>
      </c>
      <c r="N186" s="63">
        <f t="shared" si="3"/>
        <v>49</v>
      </c>
      <c r="O186" s="63">
        <f t="shared" si="4"/>
        <v>167</v>
      </c>
      <c r="P186" s="63">
        <f t="shared" si="5"/>
        <v>182</v>
      </c>
      <c r="Q186" s="64">
        <f t="shared" si="6"/>
        <v>0.7905982906</v>
      </c>
      <c r="R186" s="64">
        <f t="shared" si="7"/>
        <v>0.4785100287</v>
      </c>
      <c r="S186" s="65">
        <f t="shared" si="8"/>
        <v>0.6037735849</v>
      </c>
      <c r="T186" s="65">
        <f t="shared" si="9"/>
        <v>0.4013722127</v>
      </c>
      <c r="U186" s="66">
        <f t="shared" si="10"/>
        <v>0.5040871935</v>
      </c>
      <c r="V186" s="27">
        <f t="shared" si="11"/>
        <v>0.5043620312</v>
      </c>
      <c r="W186" s="27">
        <f t="shared" si="12"/>
        <v>0.4665646685</v>
      </c>
      <c r="X186" s="27">
        <f t="shared" si="13"/>
        <v>-0.7801758183</v>
      </c>
      <c r="Y186" s="27">
        <f t="shared" si="14"/>
        <v>-0.06749314673</v>
      </c>
      <c r="Z186" s="27">
        <f t="shared" si="15"/>
        <v>1.292528425</v>
      </c>
      <c r="AA186" s="27">
        <f t="shared" si="16"/>
        <v>-0.4409105438</v>
      </c>
      <c r="AB186" s="27"/>
    </row>
    <row r="187">
      <c r="A187" s="29">
        <v>3018.0</v>
      </c>
      <c r="B187" s="30">
        <v>2862.0</v>
      </c>
      <c r="C187" s="5">
        <v>37.0</v>
      </c>
      <c r="D187" s="6">
        <v>52.0</v>
      </c>
      <c r="E187" s="7">
        <v>33.0</v>
      </c>
      <c r="F187" s="8">
        <v>94.0</v>
      </c>
      <c r="G187" s="9">
        <v>192.0</v>
      </c>
      <c r="H187" s="10">
        <v>86.0</v>
      </c>
      <c r="I187" s="11">
        <v>37.0</v>
      </c>
      <c r="J187" s="12">
        <v>37.0</v>
      </c>
      <c r="K187" s="61">
        <v>97.0</v>
      </c>
      <c r="L187" s="62">
        <f t="shared" si="1"/>
        <v>192</v>
      </c>
      <c r="M187" s="63">
        <f t="shared" si="2"/>
        <v>192</v>
      </c>
      <c r="N187" s="63">
        <f t="shared" si="3"/>
        <v>52</v>
      </c>
      <c r="O187" s="63">
        <f t="shared" si="4"/>
        <v>180</v>
      </c>
      <c r="P187" s="63">
        <f t="shared" si="5"/>
        <v>204</v>
      </c>
      <c r="Q187" s="64">
        <f t="shared" si="6"/>
        <v>0.7868852459</v>
      </c>
      <c r="R187" s="64">
        <f t="shared" si="7"/>
        <v>0.46875</v>
      </c>
      <c r="S187" s="65">
        <f t="shared" si="8"/>
        <v>0.5923566879</v>
      </c>
      <c r="T187" s="65">
        <f t="shared" si="9"/>
        <v>0.3885350318</v>
      </c>
      <c r="U187" s="66">
        <f t="shared" si="10"/>
        <v>0.4848484848</v>
      </c>
      <c r="V187" s="27">
        <f t="shared" si="11"/>
        <v>0.4845631473</v>
      </c>
      <c r="W187" s="27">
        <f t="shared" si="12"/>
        <v>0.4516424222</v>
      </c>
      <c r="X187" s="27">
        <f t="shared" si="13"/>
        <v>-0.7654232899</v>
      </c>
      <c r="Y187" s="27">
        <f t="shared" si="14"/>
        <v>-0.06324488928</v>
      </c>
      <c r="Z187" s="27">
        <f t="shared" si="15"/>
        <v>1.244109131</v>
      </c>
      <c r="AA187" s="27">
        <f t="shared" si="16"/>
        <v>-0.4163686735</v>
      </c>
      <c r="AB187" s="27"/>
    </row>
    <row r="188">
      <c r="A188" s="29">
        <v>3021.0</v>
      </c>
      <c r="B188" s="30">
        <v>2741.0</v>
      </c>
      <c r="C188" s="5">
        <v>35.0</v>
      </c>
      <c r="D188" s="6">
        <v>44.0</v>
      </c>
      <c r="E188" s="7">
        <v>48.0</v>
      </c>
      <c r="F188" s="8">
        <v>76.0</v>
      </c>
      <c r="G188" s="9">
        <v>194.0</v>
      </c>
      <c r="H188" s="10">
        <v>71.0</v>
      </c>
      <c r="I188" s="11">
        <v>38.0</v>
      </c>
      <c r="J188" s="12">
        <v>34.0</v>
      </c>
      <c r="K188" s="61">
        <v>88.0</v>
      </c>
      <c r="L188" s="62">
        <f t="shared" si="1"/>
        <v>194</v>
      </c>
      <c r="M188" s="63">
        <f t="shared" si="2"/>
        <v>194</v>
      </c>
      <c r="N188" s="63">
        <f t="shared" si="3"/>
        <v>44</v>
      </c>
      <c r="O188" s="63">
        <f t="shared" si="4"/>
        <v>147</v>
      </c>
      <c r="P188" s="63">
        <f t="shared" si="5"/>
        <v>209</v>
      </c>
      <c r="Q188" s="64">
        <f t="shared" si="6"/>
        <v>0.8151260504</v>
      </c>
      <c r="R188" s="64">
        <f t="shared" si="7"/>
        <v>0.4129213483</v>
      </c>
      <c r="S188" s="65">
        <f t="shared" si="8"/>
        <v>0.5740740741</v>
      </c>
      <c r="T188" s="65">
        <f t="shared" si="9"/>
        <v>0.4006734007</v>
      </c>
      <c r="U188" s="66">
        <f t="shared" si="10"/>
        <v>0.4813895782</v>
      </c>
      <c r="V188" s="27">
        <f t="shared" si="11"/>
        <v>0.4800470869</v>
      </c>
      <c r="W188" s="27">
        <f t="shared" si="12"/>
        <v>0.4657523527</v>
      </c>
      <c r="X188" s="27">
        <f t="shared" si="13"/>
        <v>-0.7417991142</v>
      </c>
      <c r="Y188" s="27">
        <f t="shared" si="14"/>
        <v>-0.06725833245</v>
      </c>
      <c r="Z188" s="27">
        <f t="shared" si="15"/>
        <v>1.168497408</v>
      </c>
      <c r="AA188" s="27">
        <f t="shared" si="16"/>
        <v>-0.3789936735</v>
      </c>
      <c r="AB188" s="27"/>
    </row>
    <row r="189">
      <c r="A189" s="29">
        <v>3022.0</v>
      </c>
      <c r="B189" s="30">
        <v>3116.0</v>
      </c>
      <c r="C189" s="5">
        <v>29.0</v>
      </c>
      <c r="D189" s="6">
        <v>67.0</v>
      </c>
      <c r="E189" s="7">
        <v>68.0</v>
      </c>
      <c r="F189" s="8">
        <v>103.0</v>
      </c>
      <c r="G189" s="9">
        <v>217.0</v>
      </c>
      <c r="H189" s="10">
        <v>88.0</v>
      </c>
      <c r="I189" s="11">
        <v>25.0</v>
      </c>
      <c r="J189" s="12">
        <v>26.0</v>
      </c>
      <c r="K189" s="61">
        <v>80.0</v>
      </c>
      <c r="L189" s="62">
        <f t="shared" si="1"/>
        <v>217</v>
      </c>
      <c r="M189" s="63">
        <f t="shared" si="2"/>
        <v>217</v>
      </c>
      <c r="N189" s="63">
        <f t="shared" si="3"/>
        <v>67</v>
      </c>
      <c r="O189" s="63">
        <f t="shared" si="4"/>
        <v>191</v>
      </c>
      <c r="P189" s="63">
        <f t="shared" si="5"/>
        <v>202</v>
      </c>
      <c r="Q189" s="64">
        <f t="shared" si="6"/>
        <v>0.764084507</v>
      </c>
      <c r="R189" s="64">
        <f t="shared" si="7"/>
        <v>0.4860050891</v>
      </c>
      <c r="S189" s="65">
        <f t="shared" si="8"/>
        <v>0.6026587888</v>
      </c>
      <c r="T189" s="65">
        <f t="shared" si="9"/>
        <v>0.4194977843</v>
      </c>
      <c r="U189" s="66">
        <f t="shared" si="10"/>
        <v>0.5178997613</v>
      </c>
      <c r="V189" s="27">
        <f t="shared" si="11"/>
        <v>0.5183078093</v>
      </c>
      <c r="W189" s="27">
        <f t="shared" si="12"/>
        <v>0.4876342669</v>
      </c>
      <c r="X189" s="27">
        <f t="shared" si="13"/>
        <v>-0.7787353164</v>
      </c>
      <c r="Y189" s="27">
        <f t="shared" si="14"/>
        <v>-0.07372663528</v>
      </c>
      <c r="Z189" s="27">
        <f t="shared" si="15"/>
        <v>1.287759831</v>
      </c>
      <c r="AA189" s="27">
        <f t="shared" si="16"/>
        <v>-0.4384727837</v>
      </c>
      <c r="AB189" s="27"/>
    </row>
    <row r="190">
      <c r="A190" s="29">
        <v>3027.0</v>
      </c>
      <c r="B190" s="30">
        <v>3032.0</v>
      </c>
      <c r="C190" s="5">
        <v>33.0</v>
      </c>
      <c r="D190" s="6">
        <v>41.0</v>
      </c>
      <c r="E190" s="7">
        <v>26.0</v>
      </c>
      <c r="F190" s="8">
        <v>95.0</v>
      </c>
      <c r="G190" s="9">
        <v>173.0</v>
      </c>
      <c r="H190" s="10">
        <v>60.0</v>
      </c>
      <c r="I190" s="11">
        <v>23.0</v>
      </c>
      <c r="J190" s="12">
        <v>33.0</v>
      </c>
      <c r="K190" s="61">
        <v>95.0</v>
      </c>
      <c r="L190" s="62">
        <f t="shared" si="1"/>
        <v>173</v>
      </c>
      <c r="M190" s="63">
        <f t="shared" si="2"/>
        <v>173</v>
      </c>
      <c r="N190" s="63">
        <f t="shared" si="3"/>
        <v>41</v>
      </c>
      <c r="O190" s="63">
        <f t="shared" si="4"/>
        <v>155</v>
      </c>
      <c r="P190" s="63">
        <f t="shared" si="5"/>
        <v>177</v>
      </c>
      <c r="Q190" s="64">
        <f t="shared" si="6"/>
        <v>0.808411215</v>
      </c>
      <c r="R190" s="64">
        <f t="shared" si="7"/>
        <v>0.4668674699</v>
      </c>
      <c r="S190" s="65">
        <f t="shared" si="8"/>
        <v>0.6007326007</v>
      </c>
      <c r="T190" s="65">
        <f t="shared" si="9"/>
        <v>0.3919413919</v>
      </c>
      <c r="U190" s="66">
        <f t="shared" si="10"/>
        <v>0.4942857143</v>
      </c>
      <c r="V190" s="27">
        <f t="shared" si="11"/>
        <v>0.4941047378</v>
      </c>
      <c r="W190" s="27">
        <f t="shared" si="12"/>
        <v>0.4556020567</v>
      </c>
      <c r="X190" s="27">
        <f t="shared" si="13"/>
        <v>-0.7762463613</v>
      </c>
      <c r="Y190" s="27">
        <f t="shared" si="14"/>
        <v>-0.06435871031</v>
      </c>
      <c r="Z190" s="27">
        <f t="shared" si="15"/>
        <v>1.279541238</v>
      </c>
      <c r="AA190" s="27">
        <f t="shared" si="16"/>
        <v>-0.4342819322</v>
      </c>
      <c r="AB190" s="27"/>
    </row>
    <row r="191">
      <c r="A191" s="29">
        <v>3030.0</v>
      </c>
      <c r="B191" s="30">
        <v>2762.0</v>
      </c>
      <c r="C191" s="5">
        <v>18.0</v>
      </c>
      <c r="D191" s="6">
        <v>38.0</v>
      </c>
      <c r="E191" s="7">
        <v>29.0</v>
      </c>
      <c r="F191" s="8">
        <v>55.0</v>
      </c>
      <c r="G191" s="9">
        <v>131.0</v>
      </c>
      <c r="H191" s="10">
        <v>31.0</v>
      </c>
      <c r="I191" s="11">
        <v>10.0</v>
      </c>
      <c r="J191" s="12">
        <v>18.0</v>
      </c>
      <c r="K191" s="61">
        <v>80.0</v>
      </c>
      <c r="L191" s="62">
        <f t="shared" si="1"/>
        <v>131</v>
      </c>
      <c r="M191" s="63">
        <f t="shared" si="2"/>
        <v>131</v>
      </c>
      <c r="N191" s="63">
        <f t="shared" si="3"/>
        <v>38</v>
      </c>
      <c r="O191" s="63">
        <f t="shared" si="4"/>
        <v>86</v>
      </c>
      <c r="P191" s="63">
        <f t="shared" si="5"/>
        <v>137</v>
      </c>
      <c r="Q191" s="64">
        <f t="shared" si="6"/>
        <v>0.775147929</v>
      </c>
      <c r="R191" s="64">
        <f t="shared" si="7"/>
        <v>0.3856502242</v>
      </c>
      <c r="S191" s="65">
        <f t="shared" si="8"/>
        <v>0.5535714286</v>
      </c>
      <c r="T191" s="65">
        <f t="shared" si="9"/>
        <v>0.431122449</v>
      </c>
      <c r="U191" s="66">
        <f t="shared" si="10"/>
        <v>0.4888059701</v>
      </c>
      <c r="V191" s="27">
        <f t="shared" si="11"/>
        <v>0.4885234625</v>
      </c>
      <c r="W191" s="27">
        <f t="shared" si="12"/>
        <v>0.5011470553</v>
      </c>
      <c r="X191" s="27">
        <f t="shared" si="13"/>
        <v>-0.7153062887</v>
      </c>
      <c r="Y191" s="27">
        <f t="shared" si="14"/>
        <v>-0.07786931361</v>
      </c>
      <c r="Z191" s="27">
        <f t="shared" si="15"/>
        <v>1.086523738</v>
      </c>
      <c r="AA191" s="27">
        <f t="shared" si="16"/>
        <v>-0.3398201748</v>
      </c>
      <c r="AB191" s="27"/>
    </row>
    <row r="192">
      <c r="A192" s="29">
        <v>3036.0</v>
      </c>
      <c r="B192" s="30">
        <v>1239.0</v>
      </c>
      <c r="C192" s="5">
        <v>30.0</v>
      </c>
      <c r="D192" s="6">
        <v>37.0</v>
      </c>
      <c r="E192" s="7">
        <v>17.0</v>
      </c>
      <c r="F192" s="8">
        <v>63.0</v>
      </c>
      <c r="G192" s="9">
        <v>175.0</v>
      </c>
      <c r="H192" s="10">
        <v>60.0</v>
      </c>
      <c r="I192" s="11">
        <v>18.0</v>
      </c>
      <c r="J192" s="12">
        <v>12.0</v>
      </c>
      <c r="K192" s="61">
        <v>69.0</v>
      </c>
      <c r="L192" s="62">
        <f t="shared" si="1"/>
        <v>176</v>
      </c>
      <c r="M192" s="63">
        <f t="shared" si="2"/>
        <v>175</v>
      </c>
      <c r="N192" s="63">
        <f t="shared" si="3"/>
        <v>37</v>
      </c>
      <c r="O192" s="63">
        <f t="shared" si="4"/>
        <v>123</v>
      </c>
      <c r="P192" s="63">
        <f t="shared" si="5"/>
        <v>134</v>
      </c>
      <c r="Q192" s="64">
        <f t="shared" si="6"/>
        <v>0.8254716981</v>
      </c>
      <c r="R192" s="64">
        <f t="shared" si="7"/>
        <v>0.4785992218</v>
      </c>
      <c r="S192" s="65">
        <f t="shared" si="8"/>
        <v>0.6353944563</v>
      </c>
      <c r="T192" s="65">
        <f t="shared" si="9"/>
        <v>0.4520255864</v>
      </c>
      <c r="U192" s="66">
        <f t="shared" si="10"/>
        <v>0.5663430421</v>
      </c>
      <c r="V192" s="27">
        <f t="shared" si="11"/>
        <v>0.5702374366</v>
      </c>
      <c r="W192" s="27">
        <f t="shared" si="12"/>
        <v>0.5254453626</v>
      </c>
      <c r="X192" s="27">
        <f t="shared" si="13"/>
        <v>-0.8210352394</v>
      </c>
      <c r="Y192" s="27">
        <f t="shared" si="14"/>
        <v>-0.08560341842</v>
      </c>
      <c r="Z192" s="27">
        <f t="shared" si="15"/>
        <v>1.431458389</v>
      </c>
      <c r="AA192" s="27">
        <f t="shared" si="16"/>
        <v>-0.5138761036</v>
      </c>
      <c r="AB192" s="27"/>
    </row>
    <row r="193">
      <c r="A193" s="29">
        <v>3037.0</v>
      </c>
      <c r="B193" s="30">
        <v>2756.0</v>
      </c>
      <c r="C193" s="5">
        <v>41.0</v>
      </c>
      <c r="D193" s="6">
        <v>80.0</v>
      </c>
      <c r="E193" s="7">
        <v>33.0</v>
      </c>
      <c r="F193" s="8">
        <v>215.0</v>
      </c>
      <c r="G193" s="9">
        <v>560.0</v>
      </c>
      <c r="H193" s="10">
        <v>166.0</v>
      </c>
      <c r="I193" s="11">
        <v>53.0</v>
      </c>
      <c r="J193" s="12">
        <v>34.0</v>
      </c>
      <c r="K193" s="61">
        <v>164.0</v>
      </c>
      <c r="L193" s="62">
        <f t="shared" si="1"/>
        <v>561</v>
      </c>
      <c r="M193" s="63">
        <f t="shared" si="2"/>
        <v>560</v>
      </c>
      <c r="N193" s="63">
        <f t="shared" si="3"/>
        <v>80</v>
      </c>
      <c r="O193" s="63">
        <f t="shared" si="4"/>
        <v>381</v>
      </c>
      <c r="P193" s="63">
        <f t="shared" si="5"/>
        <v>291</v>
      </c>
      <c r="Q193" s="64">
        <f t="shared" si="6"/>
        <v>0.875</v>
      </c>
      <c r="R193" s="64">
        <f t="shared" si="7"/>
        <v>0.5669642857</v>
      </c>
      <c r="S193" s="65">
        <f t="shared" si="8"/>
        <v>0.7172256098</v>
      </c>
      <c r="T193" s="65">
        <f t="shared" si="9"/>
        <v>0.487804878</v>
      </c>
      <c r="U193" s="66">
        <f t="shared" si="10"/>
        <v>0.6580493537</v>
      </c>
      <c r="V193" s="27">
        <f t="shared" si="11"/>
        <v>0.6592418136</v>
      </c>
      <c r="W193" s="27">
        <f t="shared" si="12"/>
        <v>0.5670360678</v>
      </c>
      <c r="X193" s="27">
        <f t="shared" si="13"/>
        <v>-0.92677469</v>
      </c>
      <c r="Y193" s="27">
        <f t="shared" si="14"/>
        <v>-0.09969132064</v>
      </c>
      <c r="Z193" s="27">
        <f t="shared" si="15"/>
        <v>1.823910242</v>
      </c>
      <c r="AA193" s="27">
        <f t="shared" si="16"/>
        <v>-0.7390869322</v>
      </c>
      <c r="AB193" s="27"/>
    </row>
    <row r="194">
      <c r="A194" s="29">
        <v>3039.0</v>
      </c>
      <c r="B194" s="30">
        <v>1508.0</v>
      </c>
      <c r="C194" s="5">
        <v>9.0</v>
      </c>
      <c r="D194" s="6">
        <v>22.0</v>
      </c>
      <c r="E194" s="7">
        <v>8.0</v>
      </c>
      <c r="F194" s="8">
        <v>34.0</v>
      </c>
      <c r="G194" s="9">
        <v>69.0</v>
      </c>
      <c r="H194" s="10">
        <v>24.0</v>
      </c>
      <c r="I194" s="11">
        <v>7.0</v>
      </c>
      <c r="J194" s="12">
        <v>8.0</v>
      </c>
      <c r="K194" s="61">
        <v>41.0</v>
      </c>
      <c r="L194" s="62">
        <f t="shared" si="1"/>
        <v>69</v>
      </c>
      <c r="M194" s="63">
        <f t="shared" si="2"/>
        <v>69</v>
      </c>
      <c r="N194" s="63">
        <f t="shared" si="3"/>
        <v>22</v>
      </c>
      <c r="O194" s="63">
        <f t="shared" si="4"/>
        <v>58</v>
      </c>
      <c r="P194" s="63">
        <f t="shared" si="5"/>
        <v>65</v>
      </c>
      <c r="Q194" s="64">
        <f t="shared" si="6"/>
        <v>0.7582417582</v>
      </c>
      <c r="R194" s="64">
        <f t="shared" si="7"/>
        <v>0.4715447154</v>
      </c>
      <c r="S194" s="65">
        <f t="shared" si="8"/>
        <v>0.5934579439</v>
      </c>
      <c r="T194" s="65">
        <f t="shared" si="9"/>
        <v>0.4252336449</v>
      </c>
      <c r="U194" s="66">
        <f t="shared" si="10"/>
        <v>0.5149253731</v>
      </c>
      <c r="V194" s="27">
        <f t="shared" si="11"/>
        <v>0.5155914315</v>
      </c>
      <c r="W194" s="27">
        <f t="shared" si="12"/>
        <v>0.4943017685</v>
      </c>
      <c r="X194" s="27">
        <f t="shared" si="13"/>
        <v>-0.7668462957</v>
      </c>
      <c r="Y194" s="27">
        <f t="shared" si="14"/>
        <v>-0.07575657109</v>
      </c>
      <c r="Z194" s="27">
        <f t="shared" si="15"/>
        <v>1.248739302</v>
      </c>
      <c r="AA194" s="27">
        <f t="shared" si="16"/>
        <v>-0.4186952185</v>
      </c>
      <c r="AB194" s="27"/>
    </row>
    <row r="195">
      <c r="A195" s="29">
        <v>3040.0</v>
      </c>
      <c r="B195" s="30">
        <v>2253.0</v>
      </c>
      <c r="C195" s="5">
        <v>39.0</v>
      </c>
      <c r="D195" s="6">
        <v>51.0</v>
      </c>
      <c r="E195" s="7">
        <v>28.0</v>
      </c>
      <c r="F195" s="8">
        <v>182.0</v>
      </c>
      <c r="G195" s="9">
        <v>487.0</v>
      </c>
      <c r="H195" s="10">
        <v>110.0</v>
      </c>
      <c r="I195" s="11">
        <v>40.0</v>
      </c>
      <c r="J195" s="12">
        <v>36.0</v>
      </c>
      <c r="K195" s="61">
        <v>117.0</v>
      </c>
      <c r="L195" s="62">
        <f t="shared" si="1"/>
        <v>491</v>
      </c>
      <c r="M195" s="63">
        <f t="shared" si="2"/>
        <v>487</v>
      </c>
      <c r="N195" s="63">
        <f t="shared" si="3"/>
        <v>51</v>
      </c>
      <c r="O195" s="63">
        <f t="shared" si="4"/>
        <v>292</v>
      </c>
      <c r="P195" s="63">
        <f t="shared" si="5"/>
        <v>224</v>
      </c>
      <c r="Q195" s="64">
        <f t="shared" si="6"/>
        <v>0.905204461</v>
      </c>
      <c r="R195" s="64">
        <f t="shared" si="7"/>
        <v>0.5658914729</v>
      </c>
      <c r="S195" s="65">
        <f t="shared" si="8"/>
        <v>0.7390891841</v>
      </c>
      <c r="T195" s="65">
        <f t="shared" si="9"/>
        <v>0.5104364326</v>
      </c>
      <c r="U195" s="66">
        <f t="shared" si="10"/>
        <v>0.6849507736</v>
      </c>
      <c r="V195" s="27">
        <f t="shared" si="11"/>
        <v>0.6910550908</v>
      </c>
      <c r="W195" s="27">
        <f t="shared" si="12"/>
        <v>0.5933435286</v>
      </c>
      <c r="X195" s="27">
        <f t="shared" si="13"/>
        <v>-0.9550260617</v>
      </c>
      <c r="Y195" s="27">
        <f t="shared" si="14"/>
        <v>-0.1091561981</v>
      </c>
      <c r="Z195" s="27">
        <f t="shared" si="15"/>
        <v>1.936803579</v>
      </c>
      <c r="AA195" s="27">
        <f t="shared" si="16"/>
        <v>-0.8087582033</v>
      </c>
      <c r="AB195" s="27"/>
    </row>
    <row r="196">
      <c r="A196" s="29">
        <v>3043.0</v>
      </c>
      <c r="B196" s="30">
        <v>1553.0</v>
      </c>
      <c r="C196" s="5">
        <v>15.0</v>
      </c>
      <c r="D196" s="6">
        <v>26.0</v>
      </c>
      <c r="E196" s="7">
        <v>9.0</v>
      </c>
      <c r="F196" s="8">
        <v>37.0</v>
      </c>
      <c r="G196" s="9">
        <v>135.0</v>
      </c>
      <c r="H196" s="10">
        <v>28.0</v>
      </c>
      <c r="I196" s="11">
        <v>10.0</v>
      </c>
      <c r="J196" s="12">
        <v>18.0</v>
      </c>
      <c r="K196" s="61">
        <v>50.0</v>
      </c>
      <c r="L196" s="62">
        <f t="shared" si="1"/>
        <v>137</v>
      </c>
      <c r="M196" s="63">
        <f t="shared" si="2"/>
        <v>135</v>
      </c>
      <c r="N196" s="63">
        <f t="shared" si="3"/>
        <v>26</v>
      </c>
      <c r="O196" s="63">
        <f t="shared" si="4"/>
        <v>65</v>
      </c>
      <c r="P196" s="63">
        <f t="shared" si="5"/>
        <v>84</v>
      </c>
      <c r="Q196" s="64">
        <f t="shared" si="6"/>
        <v>0.8385093168</v>
      </c>
      <c r="R196" s="64">
        <f t="shared" si="7"/>
        <v>0.4362416107</v>
      </c>
      <c r="S196" s="65">
        <f t="shared" si="8"/>
        <v>0.6451612903</v>
      </c>
      <c r="T196" s="65">
        <f t="shared" si="9"/>
        <v>0.5193548387</v>
      </c>
      <c r="U196" s="66">
        <f t="shared" si="10"/>
        <v>0.6164383562</v>
      </c>
      <c r="V196" s="27">
        <f t="shared" si="11"/>
        <v>0.6287637306</v>
      </c>
      <c r="W196" s="27">
        <f t="shared" si="12"/>
        <v>0.6037104974</v>
      </c>
      <c r="X196" s="27">
        <f t="shared" si="13"/>
        <v>-0.8336556123</v>
      </c>
      <c r="Y196" s="27">
        <f t="shared" si="14"/>
        <v>-0.1130039009</v>
      </c>
      <c r="Z196" s="27">
        <f t="shared" si="15"/>
        <v>1.47580334</v>
      </c>
      <c r="AA196" s="27">
        <f t="shared" si="16"/>
        <v>-0.5379390404</v>
      </c>
      <c r="AB196" s="27"/>
    </row>
    <row r="197">
      <c r="A197" s="29">
        <v>3045.0</v>
      </c>
      <c r="B197" s="30">
        <v>1297.0</v>
      </c>
      <c r="C197" s="5">
        <v>11.0</v>
      </c>
      <c r="D197" s="6">
        <v>16.0</v>
      </c>
      <c r="E197" s="7">
        <v>17.0</v>
      </c>
      <c r="F197" s="8">
        <v>27.0</v>
      </c>
      <c r="G197" s="9">
        <v>34.0</v>
      </c>
      <c r="H197" s="10">
        <v>20.0</v>
      </c>
      <c r="I197" s="11">
        <v>22.0</v>
      </c>
      <c r="J197" s="12">
        <v>7.0</v>
      </c>
      <c r="K197" s="61">
        <v>27.0</v>
      </c>
      <c r="L197" s="62">
        <f t="shared" si="1"/>
        <v>34</v>
      </c>
      <c r="M197" s="63">
        <f t="shared" si="2"/>
        <v>34</v>
      </c>
      <c r="N197" s="63">
        <f t="shared" si="3"/>
        <v>16</v>
      </c>
      <c r="O197" s="63">
        <f t="shared" si="4"/>
        <v>47</v>
      </c>
      <c r="P197" s="63">
        <f t="shared" si="5"/>
        <v>77</v>
      </c>
      <c r="Q197" s="64">
        <f t="shared" si="6"/>
        <v>0.68</v>
      </c>
      <c r="R197" s="64">
        <f t="shared" si="7"/>
        <v>0.3790322581</v>
      </c>
      <c r="S197" s="65">
        <f t="shared" si="8"/>
        <v>0.4655172414</v>
      </c>
      <c r="T197" s="65">
        <f t="shared" si="9"/>
        <v>0.2873563218</v>
      </c>
      <c r="U197" s="66">
        <f t="shared" si="10"/>
        <v>0.3063063063</v>
      </c>
      <c r="V197" s="27">
        <f t="shared" si="11"/>
        <v>0.2980302223</v>
      </c>
      <c r="W197" s="27">
        <f t="shared" si="12"/>
        <v>0.3340298675</v>
      </c>
      <c r="X197" s="27">
        <f t="shared" si="13"/>
        <v>-0.6015256444</v>
      </c>
      <c r="Y197" s="27">
        <f t="shared" si="14"/>
        <v>-0.0345944622</v>
      </c>
      <c r="Z197" s="27">
        <f t="shared" si="15"/>
        <v>0.7683576622</v>
      </c>
      <c r="AA197" s="27">
        <f t="shared" si="16"/>
        <v>-0.2020856475</v>
      </c>
      <c r="AB197" s="27"/>
    </row>
    <row r="198">
      <c r="A198" s="29">
        <v>3050.0</v>
      </c>
      <c r="B198" s="30">
        <v>1413.0</v>
      </c>
      <c r="C198" s="5">
        <v>22.0</v>
      </c>
      <c r="D198" s="6">
        <v>31.0</v>
      </c>
      <c r="E198" s="7">
        <v>26.0</v>
      </c>
      <c r="F198" s="8">
        <v>117.0</v>
      </c>
      <c r="G198" s="9">
        <v>111.0</v>
      </c>
      <c r="H198" s="10">
        <v>53.0</v>
      </c>
      <c r="I198" s="11">
        <v>32.0</v>
      </c>
      <c r="J198" s="12">
        <v>16.0</v>
      </c>
      <c r="K198" s="61">
        <v>53.0</v>
      </c>
      <c r="L198" s="62">
        <f t="shared" si="1"/>
        <v>111</v>
      </c>
      <c r="M198" s="63">
        <f t="shared" si="2"/>
        <v>111</v>
      </c>
      <c r="N198" s="63">
        <f t="shared" si="3"/>
        <v>31</v>
      </c>
      <c r="O198" s="63">
        <f t="shared" si="4"/>
        <v>170</v>
      </c>
      <c r="P198" s="63">
        <f t="shared" si="5"/>
        <v>133</v>
      </c>
      <c r="Q198" s="64">
        <f t="shared" si="6"/>
        <v>0.7816901408</v>
      </c>
      <c r="R198" s="64">
        <f t="shared" si="7"/>
        <v>0.5610561056</v>
      </c>
      <c r="S198" s="65">
        <f t="shared" si="8"/>
        <v>0.6314606742</v>
      </c>
      <c r="T198" s="65">
        <f t="shared" si="9"/>
        <v>0.3191011236</v>
      </c>
      <c r="U198" s="66">
        <f t="shared" si="10"/>
        <v>0.4549180328</v>
      </c>
      <c r="V198" s="27">
        <f t="shared" si="11"/>
        <v>0.4555649784</v>
      </c>
      <c r="W198" s="27">
        <f t="shared" si="12"/>
        <v>0.370930785</v>
      </c>
      <c r="X198" s="27">
        <f t="shared" si="13"/>
        <v>-0.8159521391</v>
      </c>
      <c r="Y198" s="27">
        <f t="shared" si="14"/>
        <v>-0.04266008714</v>
      </c>
      <c r="Z198" s="27">
        <f t="shared" si="15"/>
        <v>1.41378869</v>
      </c>
      <c r="AA198" s="27">
        <f t="shared" si="16"/>
        <v>-0.5043907172</v>
      </c>
      <c r="AB198" s="27"/>
    </row>
    <row r="199">
      <c r="A199" s="29">
        <v>3055.0</v>
      </c>
      <c r="B199" s="30">
        <v>2378.0</v>
      </c>
      <c r="C199" s="5">
        <v>23.0</v>
      </c>
      <c r="D199" s="6">
        <v>40.0</v>
      </c>
      <c r="E199" s="7">
        <v>20.0</v>
      </c>
      <c r="F199" s="8">
        <v>59.0</v>
      </c>
      <c r="G199" s="9">
        <v>158.0</v>
      </c>
      <c r="H199" s="10">
        <v>48.0</v>
      </c>
      <c r="I199" s="11">
        <v>17.0</v>
      </c>
      <c r="J199" s="12">
        <v>11.0</v>
      </c>
      <c r="K199" s="61">
        <v>67.0</v>
      </c>
      <c r="L199" s="62">
        <f t="shared" si="1"/>
        <v>158</v>
      </c>
      <c r="M199" s="63">
        <f t="shared" si="2"/>
        <v>158</v>
      </c>
      <c r="N199" s="63">
        <f t="shared" si="3"/>
        <v>40</v>
      </c>
      <c r="O199" s="63">
        <f t="shared" si="4"/>
        <v>107</v>
      </c>
      <c r="P199" s="63">
        <f t="shared" si="5"/>
        <v>127</v>
      </c>
      <c r="Q199" s="64">
        <f t="shared" si="6"/>
        <v>0.797979798</v>
      </c>
      <c r="R199" s="64">
        <f t="shared" si="7"/>
        <v>0.4572649573</v>
      </c>
      <c r="S199" s="65">
        <f t="shared" si="8"/>
        <v>0.6134259259</v>
      </c>
      <c r="T199" s="65">
        <f t="shared" si="9"/>
        <v>0.4583333333</v>
      </c>
      <c r="U199" s="66">
        <f t="shared" si="10"/>
        <v>0.5543859649</v>
      </c>
      <c r="V199" s="27">
        <f t="shared" si="11"/>
        <v>0.5577574237</v>
      </c>
      <c r="W199" s="27">
        <f t="shared" si="12"/>
        <v>0.5327776387</v>
      </c>
      <c r="X199" s="27">
        <f t="shared" si="13"/>
        <v>-0.7926482471</v>
      </c>
      <c r="Y199" s="27">
        <f t="shared" si="14"/>
        <v>-0.08800917669</v>
      </c>
      <c r="Z199" s="27">
        <f t="shared" si="15"/>
        <v>1.334185264</v>
      </c>
      <c r="AA199" s="27">
        <f t="shared" si="16"/>
        <v>-0.4623965018</v>
      </c>
      <c r="AB199" s="27"/>
    </row>
    <row r="200">
      <c r="A200" s="29">
        <v>3057.0</v>
      </c>
      <c r="B200" s="30">
        <v>713.0</v>
      </c>
      <c r="C200" s="5">
        <v>18.0</v>
      </c>
      <c r="D200" s="6">
        <v>17.0</v>
      </c>
      <c r="E200" s="7">
        <v>12.0</v>
      </c>
      <c r="F200" s="8">
        <v>65.0</v>
      </c>
      <c r="G200" s="9">
        <v>109.0</v>
      </c>
      <c r="H200" s="10">
        <v>38.0</v>
      </c>
      <c r="I200" s="11">
        <v>12.0</v>
      </c>
      <c r="J200" s="12">
        <v>7.0</v>
      </c>
      <c r="K200" s="61">
        <v>25.0</v>
      </c>
      <c r="L200" s="62">
        <f t="shared" si="1"/>
        <v>108</v>
      </c>
      <c r="M200" s="63">
        <f t="shared" si="2"/>
        <v>109</v>
      </c>
      <c r="N200" s="63">
        <f t="shared" si="3"/>
        <v>17</v>
      </c>
      <c r="O200" s="63">
        <f t="shared" si="4"/>
        <v>103</v>
      </c>
      <c r="P200" s="63">
        <f t="shared" si="5"/>
        <v>67</v>
      </c>
      <c r="Q200" s="64">
        <f t="shared" si="6"/>
        <v>0.8650793651</v>
      </c>
      <c r="R200" s="64">
        <f t="shared" si="7"/>
        <v>0.6058823529</v>
      </c>
      <c r="S200" s="65">
        <f t="shared" si="8"/>
        <v>0.7162162162</v>
      </c>
      <c r="T200" s="65">
        <f t="shared" si="9"/>
        <v>0.4256756757</v>
      </c>
      <c r="U200" s="66">
        <f t="shared" si="10"/>
        <v>0.6193181818</v>
      </c>
      <c r="V200" s="27">
        <f t="shared" si="11"/>
        <v>0.6100887279</v>
      </c>
      <c r="W200" s="27">
        <f t="shared" si="12"/>
        <v>0.4948155957</v>
      </c>
      <c r="X200" s="27">
        <f t="shared" si="13"/>
        <v>-0.9254703858</v>
      </c>
      <c r="Y200" s="27">
        <f t="shared" si="14"/>
        <v>-0.07591415102</v>
      </c>
      <c r="Z200" s="27">
        <f t="shared" si="15"/>
        <v>1.818780063</v>
      </c>
      <c r="AA200" s="27">
        <f t="shared" si="16"/>
        <v>-0.735970841</v>
      </c>
      <c r="AB200" s="27"/>
    </row>
    <row r="201">
      <c r="A201" s="29">
        <v>3058.0</v>
      </c>
      <c r="B201" s="30">
        <v>1919.0</v>
      </c>
      <c r="C201" s="5">
        <v>23.0</v>
      </c>
      <c r="D201" s="6">
        <v>33.0</v>
      </c>
      <c r="E201" s="7">
        <v>38.0</v>
      </c>
      <c r="F201" s="8">
        <v>51.0</v>
      </c>
      <c r="G201" s="9">
        <v>135.0</v>
      </c>
      <c r="H201" s="10">
        <v>72.0</v>
      </c>
      <c r="I201" s="11">
        <v>22.0</v>
      </c>
      <c r="J201" s="12">
        <v>23.0</v>
      </c>
      <c r="K201" s="61">
        <v>67.0</v>
      </c>
      <c r="L201" s="62">
        <f t="shared" si="1"/>
        <v>135</v>
      </c>
      <c r="M201" s="63">
        <f t="shared" si="2"/>
        <v>135</v>
      </c>
      <c r="N201" s="63">
        <f t="shared" si="3"/>
        <v>33</v>
      </c>
      <c r="O201" s="63">
        <f t="shared" si="4"/>
        <v>123</v>
      </c>
      <c r="P201" s="63">
        <f t="shared" si="5"/>
        <v>150</v>
      </c>
      <c r="Q201" s="64">
        <f t="shared" si="6"/>
        <v>0.8035714286</v>
      </c>
      <c r="R201" s="64">
        <f t="shared" si="7"/>
        <v>0.4505494505</v>
      </c>
      <c r="S201" s="65">
        <f t="shared" si="8"/>
        <v>0.5850340136</v>
      </c>
      <c r="T201" s="65">
        <f t="shared" si="9"/>
        <v>0.380952381</v>
      </c>
      <c r="U201" s="66">
        <f t="shared" si="10"/>
        <v>0.4736842105</v>
      </c>
      <c r="V201" s="27">
        <f t="shared" si="11"/>
        <v>0.4723376903</v>
      </c>
      <c r="W201" s="27">
        <f t="shared" si="12"/>
        <v>0.4428281672</v>
      </c>
      <c r="X201" s="27">
        <f t="shared" si="13"/>
        <v>-0.7559611776</v>
      </c>
      <c r="Y201" s="27">
        <f t="shared" si="14"/>
        <v>-0.06080040272</v>
      </c>
      <c r="Z201" s="27">
        <f t="shared" si="15"/>
        <v>1.213540063</v>
      </c>
      <c r="AA201" s="27">
        <f t="shared" si="16"/>
        <v>-0.4011174058</v>
      </c>
      <c r="AB201" s="27"/>
    </row>
    <row r="202">
      <c r="A202" s="29">
        <v>3059.0</v>
      </c>
      <c r="B202" s="30">
        <v>2787.0</v>
      </c>
      <c r="C202" s="5">
        <v>34.0</v>
      </c>
      <c r="D202" s="6">
        <v>54.0</v>
      </c>
      <c r="E202" s="7">
        <v>32.0</v>
      </c>
      <c r="F202" s="8">
        <v>67.0</v>
      </c>
      <c r="G202" s="9">
        <v>188.0</v>
      </c>
      <c r="H202" s="10">
        <v>76.0</v>
      </c>
      <c r="I202" s="11">
        <v>30.0</v>
      </c>
      <c r="J202" s="12">
        <v>44.0</v>
      </c>
      <c r="K202" s="61">
        <v>103.0</v>
      </c>
      <c r="L202" s="62">
        <f t="shared" si="1"/>
        <v>188</v>
      </c>
      <c r="M202" s="63">
        <f t="shared" si="2"/>
        <v>188</v>
      </c>
      <c r="N202" s="63">
        <f t="shared" si="3"/>
        <v>54</v>
      </c>
      <c r="O202" s="63">
        <f t="shared" si="4"/>
        <v>143</v>
      </c>
      <c r="P202" s="63">
        <f t="shared" si="5"/>
        <v>199</v>
      </c>
      <c r="Q202" s="64">
        <f t="shared" si="6"/>
        <v>0.7768595041</v>
      </c>
      <c r="R202" s="64">
        <f t="shared" si="7"/>
        <v>0.418128655</v>
      </c>
      <c r="S202" s="65">
        <f t="shared" si="8"/>
        <v>0.5667808219</v>
      </c>
      <c r="T202" s="65">
        <f t="shared" si="9"/>
        <v>0.4143835616</v>
      </c>
      <c r="U202" s="66">
        <f t="shared" si="10"/>
        <v>0.4857881137</v>
      </c>
      <c r="V202" s="27">
        <f t="shared" si="11"/>
        <v>0.4854870253</v>
      </c>
      <c r="W202" s="27">
        <f t="shared" si="12"/>
        <v>0.481689372</v>
      </c>
      <c r="X202" s="27">
        <f t="shared" si="13"/>
        <v>-0.7323750203</v>
      </c>
      <c r="Y202" s="27">
        <f t="shared" si="14"/>
        <v>-0.07193994627</v>
      </c>
      <c r="Z202" s="27">
        <f t="shared" si="15"/>
        <v>1.138995947</v>
      </c>
      <c r="AA202" s="27">
        <f t="shared" si="16"/>
        <v>-0.3647317735</v>
      </c>
      <c r="AB202" s="27"/>
    </row>
    <row r="203">
      <c r="A203" s="29">
        <v>3062.0</v>
      </c>
      <c r="B203" s="30">
        <v>2749.0</v>
      </c>
      <c r="C203" s="5">
        <v>27.0</v>
      </c>
      <c r="D203" s="6">
        <v>61.0</v>
      </c>
      <c r="E203" s="7">
        <v>51.0</v>
      </c>
      <c r="F203" s="8">
        <v>93.0</v>
      </c>
      <c r="G203" s="9">
        <v>167.0</v>
      </c>
      <c r="H203" s="10">
        <v>55.0</v>
      </c>
      <c r="I203" s="11">
        <v>36.0</v>
      </c>
      <c r="J203" s="12">
        <v>24.0</v>
      </c>
      <c r="K203" s="61">
        <v>85.0</v>
      </c>
      <c r="L203" s="62">
        <f t="shared" si="1"/>
        <v>167</v>
      </c>
      <c r="M203" s="63">
        <f t="shared" si="2"/>
        <v>167</v>
      </c>
      <c r="N203" s="63">
        <f t="shared" si="3"/>
        <v>61</v>
      </c>
      <c r="O203" s="63">
        <f t="shared" si="4"/>
        <v>148</v>
      </c>
      <c r="P203" s="63">
        <f t="shared" si="5"/>
        <v>199</v>
      </c>
      <c r="Q203" s="64">
        <f t="shared" si="6"/>
        <v>0.7324561404</v>
      </c>
      <c r="R203" s="64">
        <f t="shared" si="7"/>
        <v>0.4265129683</v>
      </c>
      <c r="S203" s="65">
        <f t="shared" si="8"/>
        <v>0.547826087</v>
      </c>
      <c r="T203" s="65">
        <f t="shared" si="9"/>
        <v>0.3965217391</v>
      </c>
      <c r="U203" s="66">
        <f t="shared" si="10"/>
        <v>0.456284153</v>
      </c>
      <c r="V203" s="27">
        <f t="shared" si="11"/>
        <v>0.45575918</v>
      </c>
      <c r="W203" s="27">
        <f t="shared" si="12"/>
        <v>0.4609263619</v>
      </c>
      <c r="X203" s="27">
        <f t="shared" si="13"/>
        <v>-0.7078823525</v>
      </c>
      <c r="Y203" s="27">
        <f t="shared" si="14"/>
        <v>-0.06587173098</v>
      </c>
      <c r="Z203" s="27">
        <f t="shared" si="15"/>
        <v>1.064087407</v>
      </c>
      <c r="AA203" s="27">
        <f t="shared" si="16"/>
        <v>-0.3293489519</v>
      </c>
      <c r="AB203" s="27"/>
    </row>
    <row r="204">
      <c r="A204" s="29">
        <v>3068.0</v>
      </c>
      <c r="B204" s="30">
        <v>1017.0</v>
      </c>
      <c r="C204" s="5">
        <v>11.0</v>
      </c>
      <c r="D204" s="6">
        <v>17.0</v>
      </c>
      <c r="E204" s="7">
        <v>18.0</v>
      </c>
      <c r="F204" s="8">
        <v>33.0</v>
      </c>
      <c r="G204" s="9">
        <v>75.0</v>
      </c>
      <c r="H204" s="10">
        <v>21.0</v>
      </c>
      <c r="I204" s="11">
        <v>13.0</v>
      </c>
      <c r="J204" s="12">
        <v>8.0</v>
      </c>
      <c r="K204" s="61">
        <v>25.0</v>
      </c>
      <c r="L204" s="62">
        <f t="shared" si="1"/>
        <v>75</v>
      </c>
      <c r="M204" s="63">
        <f t="shared" si="2"/>
        <v>75</v>
      </c>
      <c r="N204" s="63">
        <f t="shared" si="3"/>
        <v>17</v>
      </c>
      <c r="O204" s="63">
        <f t="shared" si="4"/>
        <v>54</v>
      </c>
      <c r="P204" s="63">
        <f t="shared" si="5"/>
        <v>67</v>
      </c>
      <c r="Q204" s="64">
        <f t="shared" si="6"/>
        <v>0.8152173913</v>
      </c>
      <c r="R204" s="64">
        <f t="shared" si="7"/>
        <v>0.4462809917</v>
      </c>
      <c r="S204" s="65">
        <f t="shared" si="8"/>
        <v>0.6056338028</v>
      </c>
      <c r="T204" s="65">
        <f t="shared" si="9"/>
        <v>0.4319248826</v>
      </c>
      <c r="U204" s="66">
        <f t="shared" si="10"/>
        <v>0.5281690141</v>
      </c>
      <c r="V204" s="27">
        <f t="shared" si="11"/>
        <v>0.5306960743</v>
      </c>
      <c r="W204" s="27">
        <f t="shared" si="12"/>
        <v>0.5020798234</v>
      </c>
      <c r="X204" s="27">
        <f t="shared" si="13"/>
        <v>-0.782579529</v>
      </c>
      <c r="Y204" s="27">
        <f t="shared" si="14"/>
        <v>-0.07815945442</v>
      </c>
      <c r="Z204" s="27">
        <f t="shared" si="15"/>
        <v>1.300505218</v>
      </c>
      <c r="AA204" s="27">
        <f t="shared" si="16"/>
        <v>-0.4449984303</v>
      </c>
      <c r="AB204" s="27"/>
    </row>
    <row r="205">
      <c r="A205" s="29">
        <v>3071.0</v>
      </c>
      <c r="B205" s="30">
        <v>590.0</v>
      </c>
      <c r="C205" s="5">
        <v>15.0</v>
      </c>
      <c r="D205" s="6">
        <v>12.0</v>
      </c>
      <c r="E205" s="7">
        <v>10.0</v>
      </c>
      <c r="F205" s="8">
        <v>28.0</v>
      </c>
      <c r="G205" s="9">
        <v>50.0</v>
      </c>
      <c r="H205" s="10">
        <v>22.0</v>
      </c>
      <c r="I205" s="11">
        <v>17.0</v>
      </c>
      <c r="J205" s="12">
        <v>12.0</v>
      </c>
      <c r="K205" s="61">
        <v>29.0</v>
      </c>
      <c r="L205" s="62">
        <f t="shared" si="1"/>
        <v>50</v>
      </c>
      <c r="M205" s="63">
        <f t="shared" si="2"/>
        <v>50</v>
      </c>
      <c r="N205" s="63">
        <f t="shared" si="3"/>
        <v>12</v>
      </c>
      <c r="O205" s="63">
        <f t="shared" si="4"/>
        <v>50</v>
      </c>
      <c r="P205" s="63">
        <f t="shared" si="5"/>
        <v>71</v>
      </c>
      <c r="Q205" s="64">
        <f t="shared" si="6"/>
        <v>0.8064516129</v>
      </c>
      <c r="R205" s="64">
        <f t="shared" si="7"/>
        <v>0.4132231405</v>
      </c>
      <c r="S205" s="65">
        <f t="shared" si="8"/>
        <v>0.5464480874</v>
      </c>
      <c r="T205" s="65">
        <f t="shared" si="9"/>
        <v>0.3387978142</v>
      </c>
      <c r="U205" s="66">
        <f t="shared" si="10"/>
        <v>0.4132231405</v>
      </c>
      <c r="V205" s="27">
        <f t="shared" si="11"/>
        <v>0.4053553982</v>
      </c>
      <c r="W205" s="27">
        <f t="shared" si="12"/>
        <v>0.3938266897</v>
      </c>
      <c r="X205" s="27">
        <f t="shared" si="13"/>
        <v>-0.7061017481</v>
      </c>
      <c r="Y205" s="27">
        <f t="shared" si="14"/>
        <v>-0.04808905811</v>
      </c>
      <c r="Z205" s="27">
        <f t="shared" si="15"/>
        <v>1.058740937</v>
      </c>
      <c r="AA205" s="27">
        <f t="shared" si="16"/>
        <v>-0.3268698692</v>
      </c>
      <c r="AB205" s="27"/>
    </row>
    <row r="206">
      <c r="A206" s="29">
        <v>3074.0</v>
      </c>
      <c r="B206" s="30">
        <v>896.0</v>
      </c>
      <c r="C206" s="5">
        <v>11.0</v>
      </c>
      <c r="D206" s="6">
        <v>14.0</v>
      </c>
      <c r="E206" s="7">
        <v>11.0</v>
      </c>
      <c r="F206" s="8">
        <v>27.0</v>
      </c>
      <c r="G206" s="9">
        <v>68.0</v>
      </c>
      <c r="H206" s="10">
        <v>29.0</v>
      </c>
      <c r="I206" s="11">
        <v>10.0</v>
      </c>
      <c r="J206" s="12">
        <v>6.0</v>
      </c>
      <c r="K206" s="61">
        <v>35.0</v>
      </c>
      <c r="L206" s="62">
        <f t="shared" si="1"/>
        <v>68</v>
      </c>
      <c r="M206" s="63">
        <f t="shared" si="2"/>
        <v>68</v>
      </c>
      <c r="N206" s="63">
        <f t="shared" si="3"/>
        <v>14</v>
      </c>
      <c r="O206" s="63">
        <f t="shared" si="4"/>
        <v>56</v>
      </c>
      <c r="P206" s="63">
        <f t="shared" si="5"/>
        <v>67</v>
      </c>
      <c r="Q206" s="64">
        <f t="shared" si="6"/>
        <v>0.8292682927</v>
      </c>
      <c r="R206" s="64">
        <f t="shared" si="7"/>
        <v>0.4552845528</v>
      </c>
      <c r="S206" s="65">
        <f t="shared" si="8"/>
        <v>0.6048780488</v>
      </c>
      <c r="T206" s="65">
        <f t="shared" si="9"/>
        <v>0.4</v>
      </c>
      <c r="U206" s="66">
        <f t="shared" si="10"/>
        <v>0.5037037037</v>
      </c>
      <c r="V206" s="27">
        <f t="shared" si="11"/>
        <v>0.5041095178</v>
      </c>
      <c r="W206" s="27">
        <f t="shared" si="12"/>
        <v>0.4649695756</v>
      </c>
      <c r="X206" s="27">
        <f t="shared" si="13"/>
        <v>-0.7816029692</v>
      </c>
      <c r="Y206" s="27">
        <f t="shared" si="14"/>
        <v>-0.067032444</v>
      </c>
      <c r="Z206" s="27">
        <f t="shared" si="15"/>
        <v>1.297261513</v>
      </c>
      <c r="AA206" s="27">
        <f t="shared" si="16"/>
        <v>-0.4433346037</v>
      </c>
      <c r="AB206" s="27"/>
    </row>
    <row r="207">
      <c r="A207" s="29">
        <v>3217.0</v>
      </c>
      <c r="B207" s="30">
        <v>1825.0</v>
      </c>
      <c r="C207" s="5">
        <v>20.0</v>
      </c>
      <c r="D207" s="6">
        <v>26.0</v>
      </c>
      <c r="E207" s="7">
        <v>22.0</v>
      </c>
      <c r="F207" s="8">
        <v>72.0</v>
      </c>
      <c r="G207" s="9">
        <v>115.0</v>
      </c>
      <c r="H207" s="10">
        <v>44.0</v>
      </c>
      <c r="I207" s="11">
        <v>30.0</v>
      </c>
      <c r="J207" s="12">
        <v>23.0</v>
      </c>
      <c r="K207" s="61">
        <v>37.0</v>
      </c>
      <c r="L207" s="62">
        <f t="shared" si="1"/>
        <v>115</v>
      </c>
      <c r="M207" s="63">
        <f t="shared" si="2"/>
        <v>115</v>
      </c>
      <c r="N207" s="63">
        <f t="shared" si="3"/>
        <v>26</v>
      </c>
      <c r="O207" s="63">
        <f t="shared" si="4"/>
        <v>116</v>
      </c>
      <c r="P207" s="63">
        <f t="shared" si="5"/>
        <v>109</v>
      </c>
      <c r="Q207" s="64">
        <f t="shared" si="6"/>
        <v>0.8156028369</v>
      </c>
      <c r="R207" s="64">
        <f t="shared" si="7"/>
        <v>0.5155555556</v>
      </c>
      <c r="S207" s="65">
        <f t="shared" si="8"/>
        <v>0.631147541</v>
      </c>
      <c r="T207" s="65">
        <f t="shared" si="9"/>
        <v>0.3852459016</v>
      </c>
      <c r="U207" s="66">
        <f t="shared" si="10"/>
        <v>0.5133928571</v>
      </c>
      <c r="V207" s="27">
        <f t="shared" si="11"/>
        <v>0.5126875115</v>
      </c>
      <c r="W207" s="27">
        <f t="shared" si="12"/>
        <v>0.4478190585</v>
      </c>
      <c r="X207" s="27">
        <f t="shared" si="13"/>
        <v>-0.815547519</v>
      </c>
      <c r="Y207" s="27">
        <f t="shared" si="14"/>
        <v>-0.06217862671</v>
      </c>
      <c r="Z207" s="27">
        <f t="shared" si="15"/>
        <v>1.412386879</v>
      </c>
      <c r="AA207" s="27">
        <f t="shared" si="16"/>
        <v>-0.5036407267</v>
      </c>
      <c r="AB207" s="27"/>
    </row>
    <row r="208">
      <c r="A208" s="29">
        <v>3361.0</v>
      </c>
      <c r="B208" s="30">
        <v>1573.0</v>
      </c>
      <c r="C208" s="5">
        <v>15.0</v>
      </c>
      <c r="D208" s="6">
        <v>33.0</v>
      </c>
      <c r="E208" s="7">
        <v>19.0</v>
      </c>
      <c r="F208" s="8">
        <v>75.0</v>
      </c>
      <c r="G208" s="9">
        <v>112.0</v>
      </c>
      <c r="H208" s="10">
        <v>29.0</v>
      </c>
      <c r="I208" s="11">
        <v>27.0</v>
      </c>
      <c r="J208" s="12">
        <v>11.0</v>
      </c>
      <c r="K208" s="61">
        <v>57.0</v>
      </c>
      <c r="L208" s="62">
        <f t="shared" si="1"/>
        <v>112</v>
      </c>
      <c r="M208" s="63">
        <f t="shared" si="2"/>
        <v>112</v>
      </c>
      <c r="N208" s="63">
        <f t="shared" si="3"/>
        <v>33</v>
      </c>
      <c r="O208" s="63">
        <f t="shared" si="4"/>
        <v>104</v>
      </c>
      <c r="P208" s="63">
        <f t="shared" si="5"/>
        <v>118</v>
      </c>
      <c r="Q208" s="64">
        <f t="shared" si="6"/>
        <v>0.7724137931</v>
      </c>
      <c r="R208" s="64">
        <f t="shared" si="7"/>
        <v>0.4684684685</v>
      </c>
      <c r="S208" s="65">
        <f t="shared" si="8"/>
        <v>0.5885558583</v>
      </c>
      <c r="T208" s="65">
        <f t="shared" si="9"/>
        <v>0.3950953678</v>
      </c>
      <c r="U208" s="66">
        <f t="shared" si="10"/>
        <v>0.4869565217</v>
      </c>
      <c r="V208" s="27">
        <f t="shared" si="11"/>
        <v>0.4869957543</v>
      </c>
      <c r="W208" s="27">
        <f t="shared" si="12"/>
        <v>0.4592683138</v>
      </c>
      <c r="X208" s="27">
        <f t="shared" si="13"/>
        <v>-0.7605119863</v>
      </c>
      <c r="Y208" s="27">
        <f t="shared" si="14"/>
        <v>-0.06539867468</v>
      </c>
      <c r="Z208" s="27">
        <f t="shared" si="15"/>
        <v>1.228194814</v>
      </c>
      <c r="AA208" s="27">
        <f t="shared" si="16"/>
        <v>-0.4084051587</v>
      </c>
      <c r="AB208" s="27"/>
    </row>
    <row r="209">
      <c r="A209" s="29">
        <v>3363.0</v>
      </c>
      <c r="B209" s="30">
        <v>2588.0</v>
      </c>
      <c r="C209" s="5">
        <v>29.0</v>
      </c>
      <c r="D209" s="6">
        <v>53.0</v>
      </c>
      <c r="E209" s="7">
        <v>22.0</v>
      </c>
      <c r="F209" s="8">
        <v>133.0</v>
      </c>
      <c r="G209" s="9">
        <v>272.0</v>
      </c>
      <c r="H209" s="10">
        <v>62.0</v>
      </c>
      <c r="I209" s="11">
        <v>39.0</v>
      </c>
      <c r="J209" s="12">
        <v>21.0</v>
      </c>
      <c r="K209" s="61">
        <v>94.0</v>
      </c>
      <c r="L209" s="62">
        <f t="shared" si="1"/>
        <v>273</v>
      </c>
      <c r="M209" s="63">
        <f t="shared" si="2"/>
        <v>272</v>
      </c>
      <c r="N209" s="63">
        <f t="shared" si="3"/>
        <v>53</v>
      </c>
      <c r="O209" s="63">
        <f t="shared" si="4"/>
        <v>195</v>
      </c>
      <c r="P209" s="63">
        <f t="shared" si="5"/>
        <v>184</v>
      </c>
      <c r="Q209" s="64">
        <f t="shared" si="6"/>
        <v>0.8369230769</v>
      </c>
      <c r="R209" s="64">
        <f t="shared" si="7"/>
        <v>0.5145118734</v>
      </c>
      <c r="S209" s="65">
        <f t="shared" si="8"/>
        <v>0.6633522727</v>
      </c>
      <c r="T209" s="65">
        <f t="shared" si="9"/>
        <v>0.4616477273</v>
      </c>
      <c r="U209" s="66">
        <f t="shared" si="10"/>
        <v>0.5964912281</v>
      </c>
      <c r="V209" s="27">
        <f t="shared" si="11"/>
        <v>0.5994936553</v>
      </c>
      <c r="W209" s="27">
        <f t="shared" si="12"/>
        <v>0.5366303696</v>
      </c>
      <c r="X209" s="27">
        <f t="shared" si="13"/>
        <v>-0.8571613848</v>
      </c>
      <c r="Y209" s="27">
        <f t="shared" si="14"/>
        <v>-0.08928663897</v>
      </c>
      <c r="Z209" s="27">
        <f t="shared" si="15"/>
        <v>1.560200196</v>
      </c>
      <c r="AA209" s="27">
        <f t="shared" si="16"/>
        <v>-0.5847373331</v>
      </c>
      <c r="AB209" s="27"/>
    </row>
    <row r="210">
      <c r="A210" s="29">
        <v>3364.0</v>
      </c>
      <c r="B210" s="30">
        <v>1766.0</v>
      </c>
      <c r="C210" s="5">
        <v>23.0</v>
      </c>
      <c r="D210" s="6">
        <v>24.0</v>
      </c>
      <c r="E210" s="7">
        <v>20.0</v>
      </c>
      <c r="F210" s="8">
        <v>92.0</v>
      </c>
      <c r="G210" s="9">
        <v>177.0</v>
      </c>
      <c r="H210" s="10">
        <v>50.0</v>
      </c>
      <c r="I210" s="11">
        <v>21.0</v>
      </c>
      <c r="J210" s="12">
        <v>21.0</v>
      </c>
      <c r="K210" s="61">
        <v>70.0</v>
      </c>
      <c r="L210" s="62">
        <f t="shared" si="1"/>
        <v>177</v>
      </c>
      <c r="M210" s="63">
        <f t="shared" si="2"/>
        <v>177</v>
      </c>
      <c r="N210" s="63">
        <f t="shared" si="3"/>
        <v>24</v>
      </c>
      <c r="O210" s="63">
        <f t="shared" si="4"/>
        <v>142</v>
      </c>
      <c r="P210" s="63">
        <f t="shared" si="5"/>
        <v>134</v>
      </c>
      <c r="Q210" s="64">
        <f t="shared" si="6"/>
        <v>0.8805970149</v>
      </c>
      <c r="R210" s="64">
        <f t="shared" si="7"/>
        <v>0.5144927536</v>
      </c>
      <c r="S210" s="65">
        <f t="shared" si="8"/>
        <v>0.6687631027</v>
      </c>
      <c r="T210" s="65">
        <f t="shared" si="9"/>
        <v>0.4213836478</v>
      </c>
      <c r="U210" s="66">
        <f t="shared" si="10"/>
        <v>0.5691318328</v>
      </c>
      <c r="V210" s="27">
        <f t="shared" si="11"/>
        <v>0.5717241636</v>
      </c>
      <c r="W210" s="27">
        <f t="shared" si="12"/>
        <v>0.4898264397</v>
      </c>
      <c r="X210" s="27">
        <f t="shared" si="13"/>
        <v>-0.8641530765</v>
      </c>
      <c r="Y210" s="27">
        <f t="shared" si="14"/>
        <v>-0.07439100538</v>
      </c>
      <c r="Z210" s="27">
        <f t="shared" si="15"/>
        <v>1.585756475</v>
      </c>
      <c r="AA210" s="27">
        <f t="shared" si="16"/>
        <v>-0.5991631157</v>
      </c>
      <c r="AB210" s="27"/>
    </row>
    <row r="211">
      <c r="A211" s="29">
        <v>3366.0</v>
      </c>
      <c r="B211" s="30">
        <v>2937.0</v>
      </c>
      <c r="C211" s="5">
        <v>39.0</v>
      </c>
      <c r="D211" s="6">
        <v>54.0</v>
      </c>
      <c r="E211" s="7">
        <v>48.0</v>
      </c>
      <c r="F211" s="8">
        <v>139.0</v>
      </c>
      <c r="G211" s="9">
        <v>281.0</v>
      </c>
      <c r="H211" s="10">
        <v>90.0</v>
      </c>
      <c r="I211" s="11">
        <v>46.0</v>
      </c>
      <c r="J211" s="12">
        <v>40.0</v>
      </c>
      <c r="K211" s="61">
        <v>96.0</v>
      </c>
      <c r="L211" s="62">
        <f t="shared" si="1"/>
        <v>281</v>
      </c>
      <c r="M211" s="63">
        <f t="shared" si="2"/>
        <v>281</v>
      </c>
      <c r="N211" s="63">
        <f t="shared" si="3"/>
        <v>54</v>
      </c>
      <c r="O211" s="63">
        <f t="shared" si="4"/>
        <v>229</v>
      </c>
      <c r="P211" s="63">
        <f t="shared" si="5"/>
        <v>229</v>
      </c>
      <c r="Q211" s="64">
        <f t="shared" si="6"/>
        <v>0.8388059701</v>
      </c>
      <c r="R211" s="64">
        <f t="shared" si="7"/>
        <v>0.5</v>
      </c>
      <c r="S211" s="65">
        <f t="shared" si="8"/>
        <v>0.6431273644</v>
      </c>
      <c r="T211" s="65">
        <f t="shared" si="9"/>
        <v>0.4224464061</v>
      </c>
      <c r="U211" s="66">
        <f t="shared" si="10"/>
        <v>0.5509803922</v>
      </c>
      <c r="V211" s="27">
        <f t="shared" si="11"/>
        <v>0.5527615526</v>
      </c>
      <c r="W211" s="27">
        <f t="shared" si="12"/>
        <v>0.4910618153</v>
      </c>
      <c r="X211" s="27">
        <f t="shared" si="13"/>
        <v>-0.831027442</v>
      </c>
      <c r="Y211" s="27">
        <f t="shared" si="14"/>
        <v>-0.07476671693</v>
      </c>
      <c r="Z211" s="27">
        <f t="shared" si="15"/>
        <v>1.466512817</v>
      </c>
      <c r="AA211" s="27">
        <f t="shared" si="16"/>
        <v>-0.5328673671</v>
      </c>
      <c r="AB211" s="27"/>
    </row>
    <row r="212">
      <c r="A212" s="29">
        <v>3370.0</v>
      </c>
      <c r="B212" s="30">
        <v>3024.0</v>
      </c>
      <c r="C212" s="5">
        <v>23.0</v>
      </c>
      <c r="D212" s="6">
        <v>67.0</v>
      </c>
      <c r="E212" s="7">
        <v>26.0</v>
      </c>
      <c r="F212" s="8">
        <v>110.0</v>
      </c>
      <c r="G212" s="9">
        <v>231.0</v>
      </c>
      <c r="H212" s="10">
        <v>96.0</v>
      </c>
      <c r="I212" s="11">
        <v>46.0</v>
      </c>
      <c r="J212" s="12">
        <v>30.0</v>
      </c>
      <c r="K212" s="61">
        <v>100.0</v>
      </c>
      <c r="L212" s="62">
        <f t="shared" si="1"/>
        <v>231</v>
      </c>
      <c r="M212" s="63">
        <f t="shared" si="2"/>
        <v>231</v>
      </c>
      <c r="N212" s="63">
        <f t="shared" si="3"/>
        <v>67</v>
      </c>
      <c r="O212" s="63">
        <f t="shared" si="4"/>
        <v>206</v>
      </c>
      <c r="P212" s="63">
        <f t="shared" si="5"/>
        <v>195</v>
      </c>
      <c r="Q212" s="64">
        <f t="shared" si="6"/>
        <v>0.7751677852</v>
      </c>
      <c r="R212" s="64">
        <f t="shared" si="7"/>
        <v>0.5137157107</v>
      </c>
      <c r="S212" s="65">
        <f t="shared" si="8"/>
        <v>0.6251788269</v>
      </c>
      <c r="T212" s="65">
        <f t="shared" si="9"/>
        <v>0.426323319</v>
      </c>
      <c r="U212" s="66">
        <f t="shared" si="10"/>
        <v>0.5422535211</v>
      </c>
      <c r="V212" s="27">
        <f t="shared" si="11"/>
        <v>0.5417493761</v>
      </c>
      <c r="W212" s="27">
        <f t="shared" si="12"/>
        <v>0.4955684318</v>
      </c>
      <c r="X212" s="27">
        <f t="shared" si="13"/>
        <v>-0.8078349484</v>
      </c>
      <c r="Y212" s="27">
        <f t="shared" si="14"/>
        <v>-0.0761453256</v>
      </c>
      <c r="Z212" s="27">
        <f t="shared" si="15"/>
        <v>1.385799524</v>
      </c>
      <c r="AA212" s="27">
        <f t="shared" si="16"/>
        <v>-0.489486752</v>
      </c>
      <c r="AB212" s="27"/>
    </row>
    <row r="213">
      <c r="A213" s="29">
        <v>3373.0</v>
      </c>
      <c r="B213" s="30">
        <v>3887.0</v>
      </c>
      <c r="C213" s="5">
        <v>37.0</v>
      </c>
      <c r="D213" s="6">
        <v>70.0</v>
      </c>
      <c r="E213" s="7">
        <v>56.0</v>
      </c>
      <c r="F213" s="8">
        <v>168.0</v>
      </c>
      <c r="G213" s="9">
        <v>306.0</v>
      </c>
      <c r="H213" s="10">
        <v>131.0</v>
      </c>
      <c r="I213" s="11">
        <v>52.0</v>
      </c>
      <c r="J213" s="12">
        <v>56.0</v>
      </c>
      <c r="K213" s="61">
        <v>110.0</v>
      </c>
      <c r="L213" s="62">
        <f t="shared" si="1"/>
        <v>306</v>
      </c>
      <c r="M213" s="63">
        <f t="shared" si="2"/>
        <v>306</v>
      </c>
      <c r="N213" s="63">
        <f t="shared" si="3"/>
        <v>70</v>
      </c>
      <c r="O213" s="63">
        <f t="shared" si="4"/>
        <v>299</v>
      </c>
      <c r="P213" s="63">
        <f t="shared" si="5"/>
        <v>255</v>
      </c>
      <c r="Q213" s="64">
        <f t="shared" si="6"/>
        <v>0.8138297872</v>
      </c>
      <c r="R213" s="64">
        <f t="shared" si="7"/>
        <v>0.5397111913</v>
      </c>
      <c r="S213" s="65">
        <f t="shared" si="8"/>
        <v>0.6505376344</v>
      </c>
      <c r="T213" s="65">
        <f t="shared" si="9"/>
        <v>0.4043010753</v>
      </c>
      <c r="U213" s="66">
        <f t="shared" si="10"/>
        <v>0.5454545455</v>
      </c>
      <c r="V213" s="27">
        <f t="shared" si="11"/>
        <v>0.543735851</v>
      </c>
      <c r="W213" s="27">
        <f t="shared" si="12"/>
        <v>0.4699692485</v>
      </c>
      <c r="X213" s="27">
        <f t="shared" si="13"/>
        <v>-0.8406027424</v>
      </c>
      <c r="Y213" s="27">
        <f t="shared" si="14"/>
        <v>-0.06848175225</v>
      </c>
      <c r="Z213" s="27">
        <f t="shared" si="15"/>
        <v>1.500502549</v>
      </c>
      <c r="AA213" s="27">
        <f t="shared" si="16"/>
        <v>-0.5514998983</v>
      </c>
      <c r="AB213" s="27"/>
    </row>
    <row r="214">
      <c r="A214" s="29">
        <v>3374.0</v>
      </c>
      <c r="B214" s="30">
        <v>2587.0</v>
      </c>
      <c r="C214" s="5">
        <v>30.0</v>
      </c>
      <c r="D214" s="6">
        <v>71.0</v>
      </c>
      <c r="E214" s="7">
        <v>30.0</v>
      </c>
      <c r="F214" s="8">
        <v>104.0</v>
      </c>
      <c r="G214" s="9">
        <v>204.0</v>
      </c>
      <c r="H214" s="10">
        <v>85.0</v>
      </c>
      <c r="I214" s="11">
        <v>42.0</v>
      </c>
      <c r="J214" s="12">
        <v>23.0</v>
      </c>
      <c r="K214" s="61">
        <v>100.0</v>
      </c>
      <c r="L214" s="62">
        <f t="shared" si="1"/>
        <v>204</v>
      </c>
      <c r="M214" s="63">
        <f t="shared" si="2"/>
        <v>204</v>
      </c>
      <c r="N214" s="63">
        <f t="shared" si="3"/>
        <v>71</v>
      </c>
      <c r="O214" s="63">
        <f t="shared" si="4"/>
        <v>189</v>
      </c>
      <c r="P214" s="63">
        <f t="shared" si="5"/>
        <v>202</v>
      </c>
      <c r="Q214" s="64">
        <f t="shared" si="6"/>
        <v>0.7418181818</v>
      </c>
      <c r="R214" s="64">
        <f t="shared" si="7"/>
        <v>0.4833759591</v>
      </c>
      <c r="S214" s="65">
        <f t="shared" si="8"/>
        <v>0.5900900901</v>
      </c>
      <c r="T214" s="65">
        <f t="shared" si="9"/>
        <v>0.4129129129</v>
      </c>
      <c r="U214" s="66">
        <f t="shared" si="10"/>
        <v>0.5024630542</v>
      </c>
      <c r="V214" s="27">
        <f t="shared" si="11"/>
        <v>0.5029026704</v>
      </c>
      <c r="W214" s="27">
        <f t="shared" si="12"/>
        <v>0.4799798547</v>
      </c>
      <c r="X214" s="27">
        <f t="shared" si="13"/>
        <v>-0.7624944688</v>
      </c>
      <c r="Y214" s="27">
        <f t="shared" si="14"/>
        <v>-0.07143022214</v>
      </c>
      <c r="Z214" s="27">
        <f t="shared" si="15"/>
        <v>1.234606411</v>
      </c>
      <c r="AA214" s="27">
        <f t="shared" si="16"/>
        <v>-0.4116073507</v>
      </c>
      <c r="AB214" s="27"/>
    </row>
    <row r="215">
      <c r="A215" s="29">
        <v>3382.0</v>
      </c>
      <c r="B215" s="30">
        <v>2189.0</v>
      </c>
      <c r="C215" s="5">
        <v>25.0</v>
      </c>
      <c r="D215" s="6">
        <v>27.0</v>
      </c>
      <c r="E215" s="7">
        <v>31.0</v>
      </c>
      <c r="F215" s="8">
        <v>93.0</v>
      </c>
      <c r="G215" s="9">
        <v>210.0</v>
      </c>
      <c r="H215" s="10">
        <v>73.0</v>
      </c>
      <c r="I215" s="11">
        <v>24.0</v>
      </c>
      <c r="J215" s="12">
        <v>29.0</v>
      </c>
      <c r="K215" s="61">
        <v>83.0</v>
      </c>
      <c r="L215" s="62">
        <f t="shared" si="1"/>
        <v>211</v>
      </c>
      <c r="M215" s="63">
        <f t="shared" si="2"/>
        <v>210</v>
      </c>
      <c r="N215" s="63">
        <f t="shared" si="3"/>
        <v>27</v>
      </c>
      <c r="O215" s="63">
        <f t="shared" si="4"/>
        <v>166</v>
      </c>
      <c r="P215" s="63">
        <f t="shared" si="5"/>
        <v>163</v>
      </c>
      <c r="Q215" s="64">
        <f t="shared" si="6"/>
        <v>0.8860759494</v>
      </c>
      <c r="R215" s="64">
        <f t="shared" si="7"/>
        <v>0.5045592705</v>
      </c>
      <c r="S215" s="65">
        <f t="shared" si="8"/>
        <v>0.6643109541</v>
      </c>
      <c r="T215" s="65">
        <f t="shared" si="9"/>
        <v>0.4187279152</v>
      </c>
      <c r="U215" s="66">
        <f t="shared" si="10"/>
        <v>0.563002681</v>
      </c>
      <c r="V215" s="27">
        <f t="shared" si="11"/>
        <v>0.5661682447</v>
      </c>
      <c r="W215" s="27">
        <f t="shared" si="12"/>
        <v>0.4867393525</v>
      </c>
      <c r="X215" s="27">
        <f t="shared" si="13"/>
        <v>-0.8584001605</v>
      </c>
      <c r="Y215" s="27">
        <f t="shared" si="14"/>
        <v>-0.07345627495</v>
      </c>
      <c r="Z215" s="27">
        <f t="shared" si="15"/>
        <v>1.564713079</v>
      </c>
      <c r="AA215" s="27">
        <f t="shared" si="16"/>
        <v>-0.5872761982</v>
      </c>
      <c r="AB215" s="27"/>
    </row>
    <row r="216">
      <c r="A216" s="29">
        <v>3383.0</v>
      </c>
      <c r="B216" s="30">
        <v>2452.0</v>
      </c>
      <c r="C216" s="5">
        <v>38.0</v>
      </c>
      <c r="D216" s="6">
        <v>88.0</v>
      </c>
      <c r="E216" s="7">
        <v>34.0</v>
      </c>
      <c r="F216" s="8">
        <v>236.0</v>
      </c>
      <c r="G216" s="9">
        <v>506.0</v>
      </c>
      <c r="H216" s="10">
        <v>136.0</v>
      </c>
      <c r="I216" s="11">
        <v>31.0</v>
      </c>
      <c r="J216" s="12">
        <v>22.0</v>
      </c>
      <c r="K216" s="61">
        <v>130.0</v>
      </c>
      <c r="L216" s="62">
        <f t="shared" si="1"/>
        <v>500</v>
      </c>
      <c r="M216" s="63">
        <f t="shared" si="2"/>
        <v>506</v>
      </c>
      <c r="N216" s="63">
        <f t="shared" si="3"/>
        <v>88</v>
      </c>
      <c r="O216" s="63">
        <f t="shared" si="4"/>
        <v>372</v>
      </c>
      <c r="P216" s="63">
        <f t="shared" si="5"/>
        <v>233</v>
      </c>
      <c r="Q216" s="64">
        <f t="shared" si="6"/>
        <v>0.8518518519</v>
      </c>
      <c r="R216" s="64">
        <f t="shared" si="7"/>
        <v>0.6148760331</v>
      </c>
      <c r="S216" s="65">
        <f t="shared" si="8"/>
        <v>0.7322768974</v>
      </c>
      <c r="T216" s="65">
        <f t="shared" si="9"/>
        <v>0.495412844</v>
      </c>
      <c r="U216" s="66">
        <f t="shared" si="10"/>
        <v>0.6847090663</v>
      </c>
      <c r="V216" s="27">
        <f t="shared" si="11"/>
        <v>0.6753436957</v>
      </c>
      <c r="W216" s="27">
        <f t="shared" si="12"/>
        <v>0.5758797496</v>
      </c>
      <c r="X216" s="27">
        <f t="shared" si="13"/>
        <v>-0.9462234551</v>
      </c>
      <c r="Y216" s="27">
        <f t="shared" si="14"/>
        <v>-0.1028252076</v>
      </c>
      <c r="Z216" s="27">
        <f t="shared" si="15"/>
        <v>1.901264551</v>
      </c>
      <c r="AA216" s="27">
        <f t="shared" si="16"/>
        <v>-0.786600389</v>
      </c>
      <c r="AB216" s="27"/>
    </row>
    <row r="217">
      <c r="A217" s="29">
        <v>3385.0</v>
      </c>
      <c r="B217" s="30">
        <v>1775.0</v>
      </c>
      <c r="C217" s="5">
        <v>22.0</v>
      </c>
      <c r="D217" s="6">
        <v>26.0</v>
      </c>
      <c r="E217" s="7">
        <v>24.0</v>
      </c>
      <c r="F217" s="8">
        <v>97.0</v>
      </c>
      <c r="G217" s="9">
        <v>157.0</v>
      </c>
      <c r="H217" s="10">
        <v>71.0</v>
      </c>
      <c r="I217" s="11">
        <v>31.0</v>
      </c>
      <c r="J217" s="12">
        <v>18.0</v>
      </c>
      <c r="K217" s="61">
        <v>68.0</v>
      </c>
      <c r="L217" s="62">
        <f t="shared" si="1"/>
        <v>157</v>
      </c>
      <c r="M217" s="63">
        <f t="shared" si="2"/>
        <v>157</v>
      </c>
      <c r="N217" s="63">
        <f t="shared" si="3"/>
        <v>26</v>
      </c>
      <c r="O217" s="63">
        <f t="shared" si="4"/>
        <v>168</v>
      </c>
      <c r="P217" s="63">
        <f t="shared" si="5"/>
        <v>145</v>
      </c>
      <c r="Q217" s="64">
        <f t="shared" si="6"/>
        <v>0.8579234973</v>
      </c>
      <c r="R217" s="64">
        <f t="shared" si="7"/>
        <v>0.5367412141</v>
      </c>
      <c r="S217" s="65">
        <f t="shared" si="8"/>
        <v>0.6552419355</v>
      </c>
      <c r="T217" s="65">
        <f t="shared" si="9"/>
        <v>0.3689516129</v>
      </c>
      <c r="U217" s="66">
        <f t="shared" si="10"/>
        <v>0.5198675497</v>
      </c>
      <c r="V217" s="27">
        <f t="shared" si="11"/>
        <v>0.5177465984</v>
      </c>
      <c r="W217" s="27">
        <f t="shared" si="12"/>
        <v>0.4288781872</v>
      </c>
      <c r="X217" s="27">
        <f t="shared" si="13"/>
        <v>-0.8466814812</v>
      </c>
      <c r="Y217" s="27">
        <f t="shared" si="14"/>
        <v>-0.05703006911</v>
      </c>
      <c r="Z217" s="27">
        <f t="shared" si="15"/>
        <v>1.522282498</v>
      </c>
      <c r="AA217" s="27">
        <f t="shared" si="16"/>
        <v>-0.5635509833</v>
      </c>
      <c r="AB217" s="27"/>
    </row>
    <row r="218">
      <c r="A218" s="29">
        <v>3391.0</v>
      </c>
      <c r="B218" s="30">
        <v>2188.0</v>
      </c>
      <c r="C218" s="5">
        <v>33.0</v>
      </c>
      <c r="D218" s="6">
        <v>48.0</v>
      </c>
      <c r="E218" s="7">
        <v>34.0</v>
      </c>
      <c r="F218" s="8">
        <v>100.0</v>
      </c>
      <c r="G218" s="9">
        <v>239.0</v>
      </c>
      <c r="H218" s="10">
        <v>91.0</v>
      </c>
      <c r="I218" s="11">
        <v>22.0</v>
      </c>
      <c r="J218" s="12">
        <v>39.0</v>
      </c>
      <c r="K218" s="61">
        <v>95.0</v>
      </c>
      <c r="L218" s="62">
        <f t="shared" si="1"/>
        <v>239</v>
      </c>
      <c r="M218" s="63">
        <f t="shared" si="2"/>
        <v>239</v>
      </c>
      <c r="N218" s="63">
        <f t="shared" si="3"/>
        <v>48</v>
      </c>
      <c r="O218" s="63">
        <f t="shared" si="4"/>
        <v>191</v>
      </c>
      <c r="P218" s="63">
        <f t="shared" si="5"/>
        <v>184</v>
      </c>
      <c r="Q218" s="64">
        <f t="shared" si="6"/>
        <v>0.8327526132</v>
      </c>
      <c r="R218" s="64">
        <f t="shared" si="7"/>
        <v>0.5093333333</v>
      </c>
      <c r="S218" s="65">
        <f t="shared" si="8"/>
        <v>0.6495468278</v>
      </c>
      <c r="T218" s="65">
        <f t="shared" si="9"/>
        <v>0.4335347432</v>
      </c>
      <c r="U218" s="66">
        <f t="shared" si="10"/>
        <v>0.5650118203</v>
      </c>
      <c r="V218" s="27">
        <f t="shared" si="11"/>
        <v>0.5666854758</v>
      </c>
      <c r="W218" s="27">
        <f t="shared" si="12"/>
        <v>0.5039511639</v>
      </c>
      <c r="X218" s="27">
        <f t="shared" si="13"/>
        <v>-0.8393224555</v>
      </c>
      <c r="Y218" s="27">
        <f t="shared" si="14"/>
        <v>-0.07874316847</v>
      </c>
      <c r="Z218" s="27">
        <f t="shared" si="15"/>
        <v>1.495935325</v>
      </c>
      <c r="AA218" s="27">
        <f t="shared" si="16"/>
        <v>-0.5489838352</v>
      </c>
      <c r="AB218" s="27"/>
    </row>
    <row r="219">
      <c r="A219" s="29">
        <v>3392.0</v>
      </c>
      <c r="B219" s="30">
        <v>1601.0</v>
      </c>
      <c r="C219" s="5">
        <v>28.0</v>
      </c>
      <c r="D219" s="6">
        <v>35.0</v>
      </c>
      <c r="E219" s="7">
        <v>15.0</v>
      </c>
      <c r="F219" s="8">
        <v>73.0</v>
      </c>
      <c r="G219" s="9">
        <v>133.0</v>
      </c>
      <c r="H219" s="10">
        <v>47.0</v>
      </c>
      <c r="I219" s="11">
        <v>30.0</v>
      </c>
      <c r="J219" s="12">
        <v>20.0</v>
      </c>
      <c r="K219" s="61">
        <v>66.0</v>
      </c>
      <c r="L219" s="62">
        <f t="shared" si="1"/>
        <v>133</v>
      </c>
      <c r="M219" s="63">
        <f t="shared" si="2"/>
        <v>133</v>
      </c>
      <c r="N219" s="63">
        <f t="shared" si="3"/>
        <v>35</v>
      </c>
      <c r="O219" s="63">
        <f t="shared" si="4"/>
        <v>120</v>
      </c>
      <c r="P219" s="63">
        <f t="shared" si="5"/>
        <v>139</v>
      </c>
      <c r="Q219" s="64">
        <f t="shared" si="6"/>
        <v>0.7916666667</v>
      </c>
      <c r="R219" s="64">
        <f t="shared" si="7"/>
        <v>0.4633204633</v>
      </c>
      <c r="S219" s="65">
        <f t="shared" si="8"/>
        <v>0.5925058548</v>
      </c>
      <c r="T219" s="65">
        <f t="shared" si="9"/>
        <v>0.393442623</v>
      </c>
      <c r="U219" s="66">
        <f t="shared" si="10"/>
        <v>0.4889705882</v>
      </c>
      <c r="V219" s="27">
        <f t="shared" si="11"/>
        <v>0.4887793481</v>
      </c>
      <c r="W219" s="27">
        <f t="shared" si="12"/>
        <v>0.4573471235</v>
      </c>
      <c r="X219" s="27">
        <f t="shared" si="13"/>
        <v>-0.7656160383</v>
      </c>
      <c r="Y219" s="27">
        <f t="shared" si="14"/>
        <v>-0.06485267358</v>
      </c>
      <c r="Z219" s="27">
        <f t="shared" si="15"/>
        <v>1.244735792</v>
      </c>
      <c r="AA219" s="27">
        <f t="shared" si="16"/>
        <v>-0.4166833018</v>
      </c>
      <c r="AB219" s="27"/>
    </row>
    <row r="220">
      <c r="A220" s="29">
        <v>3414.0</v>
      </c>
      <c r="B220" s="30">
        <v>1087.0</v>
      </c>
      <c r="C220" s="5">
        <v>12.0</v>
      </c>
      <c r="D220" s="6">
        <v>26.0</v>
      </c>
      <c r="E220" s="7">
        <v>13.0</v>
      </c>
      <c r="F220" s="8">
        <v>34.0</v>
      </c>
      <c r="G220" s="9">
        <v>101.0</v>
      </c>
      <c r="H220" s="10">
        <v>34.0</v>
      </c>
      <c r="I220" s="11">
        <v>13.0</v>
      </c>
      <c r="J220" s="12">
        <v>10.0</v>
      </c>
      <c r="K220" s="61">
        <v>66.0</v>
      </c>
      <c r="L220" s="62">
        <f t="shared" si="1"/>
        <v>101</v>
      </c>
      <c r="M220" s="63">
        <f t="shared" si="2"/>
        <v>101</v>
      </c>
      <c r="N220" s="63">
        <f t="shared" si="3"/>
        <v>26</v>
      </c>
      <c r="O220" s="63">
        <f t="shared" si="4"/>
        <v>68</v>
      </c>
      <c r="P220" s="63">
        <f t="shared" si="5"/>
        <v>104</v>
      </c>
      <c r="Q220" s="64">
        <f t="shared" si="6"/>
        <v>0.7952755906</v>
      </c>
      <c r="R220" s="64">
        <f t="shared" si="7"/>
        <v>0.3953488372</v>
      </c>
      <c r="S220" s="65">
        <f t="shared" si="8"/>
        <v>0.5652173913</v>
      </c>
      <c r="T220" s="65">
        <f t="shared" si="9"/>
        <v>0.4247491639</v>
      </c>
      <c r="U220" s="66">
        <f t="shared" si="10"/>
        <v>0.4926829268</v>
      </c>
      <c r="V220" s="27">
        <f t="shared" si="11"/>
        <v>0.4926472791</v>
      </c>
      <c r="W220" s="27">
        <f t="shared" si="12"/>
        <v>0.4937385962</v>
      </c>
      <c r="X220" s="27">
        <f t="shared" si="13"/>
        <v>-0.7303548081</v>
      </c>
      <c r="Y220" s="27">
        <f t="shared" si="14"/>
        <v>-0.07558404613</v>
      </c>
      <c r="Z220" s="27">
        <f t="shared" si="15"/>
        <v>1.132720911</v>
      </c>
      <c r="AA220" s="27">
        <f t="shared" si="16"/>
        <v>-0.36172182</v>
      </c>
      <c r="AB220" s="27"/>
    </row>
    <row r="221">
      <c r="A221" s="29">
        <v>3417.0</v>
      </c>
      <c r="B221" s="30">
        <v>2146.0</v>
      </c>
      <c r="C221" s="5">
        <v>17.0</v>
      </c>
      <c r="D221" s="6">
        <v>30.0</v>
      </c>
      <c r="E221" s="7">
        <v>25.0</v>
      </c>
      <c r="F221" s="8">
        <v>59.0</v>
      </c>
      <c r="G221" s="9">
        <v>117.0</v>
      </c>
      <c r="H221" s="10">
        <v>41.0</v>
      </c>
      <c r="I221" s="11">
        <v>19.0</v>
      </c>
      <c r="J221" s="12">
        <v>15.0</v>
      </c>
      <c r="K221" s="61">
        <v>49.0</v>
      </c>
      <c r="L221" s="62">
        <f t="shared" si="1"/>
        <v>117</v>
      </c>
      <c r="M221" s="63">
        <f t="shared" si="2"/>
        <v>117</v>
      </c>
      <c r="N221" s="63">
        <f t="shared" si="3"/>
        <v>30</v>
      </c>
      <c r="O221" s="63">
        <f t="shared" si="4"/>
        <v>100</v>
      </c>
      <c r="P221" s="63">
        <f t="shared" si="5"/>
        <v>110</v>
      </c>
      <c r="Q221" s="64">
        <f t="shared" si="6"/>
        <v>0.7959183673</v>
      </c>
      <c r="R221" s="64">
        <f t="shared" si="7"/>
        <v>0.4761904762</v>
      </c>
      <c r="S221" s="65">
        <f t="shared" si="8"/>
        <v>0.6078431373</v>
      </c>
      <c r="T221" s="65">
        <f t="shared" si="9"/>
        <v>0.4117647059</v>
      </c>
      <c r="U221" s="66">
        <f t="shared" si="10"/>
        <v>0.5154185022</v>
      </c>
      <c r="V221" s="27">
        <f t="shared" si="11"/>
        <v>0.5161504196</v>
      </c>
      <c r="W221" s="27">
        <f t="shared" si="12"/>
        <v>0.4786451514</v>
      </c>
      <c r="X221" s="27">
        <f t="shared" si="13"/>
        <v>-0.7854343563</v>
      </c>
      <c r="Y221" s="27">
        <f t="shared" si="14"/>
        <v>-0.07103351548</v>
      </c>
      <c r="Z221" s="27">
        <f t="shared" si="15"/>
        <v>1.310010935</v>
      </c>
      <c r="AA221" s="27">
        <f t="shared" si="16"/>
        <v>-0.4498862414</v>
      </c>
      <c r="AB221" s="27"/>
    </row>
    <row r="222">
      <c r="A222" s="29">
        <v>3418.0</v>
      </c>
      <c r="B222" s="30">
        <v>769.0</v>
      </c>
      <c r="C222" s="5">
        <v>6.0</v>
      </c>
      <c r="D222" s="6">
        <v>10.0</v>
      </c>
      <c r="E222" s="7">
        <v>7.0</v>
      </c>
      <c r="F222" s="8">
        <v>25.0</v>
      </c>
      <c r="G222" s="9">
        <v>60.0</v>
      </c>
      <c r="H222" s="10">
        <v>29.0</v>
      </c>
      <c r="I222" s="11">
        <v>9.0</v>
      </c>
      <c r="J222" s="12">
        <v>8.0</v>
      </c>
      <c r="K222" s="61">
        <v>27.0</v>
      </c>
      <c r="L222" s="62">
        <f t="shared" si="1"/>
        <v>60</v>
      </c>
      <c r="M222" s="63">
        <f t="shared" si="2"/>
        <v>60</v>
      </c>
      <c r="N222" s="63">
        <f t="shared" si="3"/>
        <v>10</v>
      </c>
      <c r="O222" s="63">
        <f t="shared" si="4"/>
        <v>54</v>
      </c>
      <c r="P222" s="63">
        <f t="shared" si="5"/>
        <v>49</v>
      </c>
      <c r="Q222" s="64">
        <f t="shared" si="6"/>
        <v>0.8571428571</v>
      </c>
      <c r="R222" s="64">
        <f t="shared" si="7"/>
        <v>0.5242718447</v>
      </c>
      <c r="S222" s="65">
        <f t="shared" si="8"/>
        <v>0.6589595376</v>
      </c>
      <c r="T222" s="65">
        <f t="shared" si="9"/>
        <v>0.4046242775</v>
      </c>
      <c r="U222" s="66">
        <f t="shared" si="10"/>
        <v>0.5504587156</v>
      </c>
      <c r="V222" s="27">
        <f t="shared" si="11"/>
        <v>0.5505244579</v>
      </c>
      <c r="W222" s="27">
        <f t="shared" si="12"/>
        <v>0.4703449464</v>
      </c>
      <c r="X222" s="27">
        <f t="shared" si="13"/>
        <v>-0.851485241</v>
      </c>
      <c r="Y222" s="27">
        <f t="shared" si="14"/>
        <v>-0.06859128596</v>
      </c>
      <c r="Z222" s="27">
        <f t="shared" si="15"/>
        <v>1.539605244</v>
      </c>
      <c r="AA222" s="27">
        <f t="shared" si="16"/>
        <v>-0.5731976524</v>
      </c>
      <c r="AB222" s="27"/>
    </row>
    <row r="223">
      <c r="A223" s="29">
        <v>3435.0</v>
      </c>
      <c r="B223" s="30">
        <v>2794.0</v>
      </c>
      <c r="C223" s="5">
        <v>17.0</v>
      </c>
      <c r="D223" s="6">
        <v>40.0</v>
      </c>
      <c r="E223" s="7">
        <v>33.0</v>
      </c>
      <c r="F223" s="8">
        <v>81.0</v>
      </c>
      <c r="G223" s="9">
        <v>176.0</v>
      </c>
      <c r="H223" s="10">
        <v>90.0</v>
      </c>
      <c r="I223" s="11">
        <v>34.0</v>
      </c>
      <c r="J223" s="12">
        <v>24.0</v>
      </c>
      <c r="K223" s="61">
        <v>104.0</v>
      </c>
      <c r="L223" s="62">
        <f t="shared" si="1"/>
        <v>176</v>
      </c>
      <c r="M223" s="63">
        <f t="shared" si="2"/>
        <v>176</v>
      </c>
      <c r="N223" s="63">
        <f t="shared" si="3"/>
        <v>40</v>
      </c>
      <c r="O223" s="63">
        <f t="shared" si="4"/>
        <v>171</v>
      </c>
      <c r="P223" s="63">
        <f t="shared" si="5"/>
        <v>188</v>
      </c>
      <c r="Q223" s="64">
        <f t="shared" si="6"/>
        <v>0.8148148148</v>
      </c>
      <c r="R223" s="64">
        <f t="shared" si="7"/>
        <v>0.4763231198</v>
      </c>
      <c r="S223" s="65">
        <f t="shared" si="8"/>
        <v>0.6034782609</v>
      </c>
      <c r="T223" s="65">
        <f t="shared" si="9"/>
        <v>0.3756521739</v>
      </c>
      <c r="U223" s="66">
        <f t="shared" si="10"/>
        <v>0.4835164835</v>
      </c>
      <c r="V223" s="27">
        <f t="shared" si="11"/>
        <v>0.4826014132</v>
      </c>
      <c r="W223" s="27">
        <f t="shared" si="12"/>
        <v>0.4366670797</v>
      </c>
      <c r="X223" s="27">
        <f t="shared" si="13"/>
        <v>-0.7797942105</v>
      </c>
      <c r="Y223" s="27">
        <f t="shared" si="14"/>
        <v>-0.05912033473</v>
      </c>
      <c r="Z223" s="27">
        <f t="shared" si="15"/>
        <v>1.291264304</v>
      </c>
      <c r="AA223" s="27">
        <f t="shared" si="16"/>
        <v>-0.440263872</v>
      </c>
      <c r="AB223" s="27"/>
    </row>
    <row r="224">
      <c r="A224" s="29">
        <v>3464.0</v>
      </c>
      <c r="B224" s="30">
        <v>2203.0</v>
      </c>
      <c r="C224" s="5">
        <v>53.0</v>
      </c>
      <c r="D224" s="6">
        <v>30.0</v>
      </c>
      <c r="E224" s="7">
        <v>25.0</v>
      </c>
      <c r="F224" s="8">
        <v>161.0</v>
      </c>
      <c r="G224" s="9">
        <v>243.0</v>
      </c>
      <c r="H224" s="10">
        <v>54.0</v>
      </c>
      <c r="I224" s="11">
        <v>58.0</v>
      </c>
      <c r="J224" s="12">
        <v>17.0</v>
      </c>
      <c r="K224" s="61">
        <v>90.0</v>
      </c>
      <c r="L224" s="62">
        <f t="shared" si="1"/>
        <v>243</v>
      </c>
      <c r="M224" s="63">
        <f t="shared" si="2"/>
        <v>243</v>
      </c>
      <c r="N224" s="63">
        <f t="shared" si="3"/>
        <v>30</v>
      </c>
      <c r="O224" s="63">
        <f t="shared" si="4"/>
        <v>215</v>
      </c>
      <c r="P224" s="63">
        <f t="shared" si="5"/>
        <v>226</v>
      </c>
      <c r="Q224" s="64">
        <f t="shared" si="6"/>
        <v>0.8901098901</v>
      </c>
      <c r="R224" s="64">
        <f t="shared" si="7"/>
        <v>0.4875283447</v>
      </c>
      <c r="S224" s="65">
        <f t="shared" si="8"/>
        <v>0.6414565826</v>
      </c>
      <c r="T224" s="65">
        <f t="shared" si="9"/>
        <v>0.3823529412</v>
      </c>
      <c r="U224" s="66">
        <f t="shared" si="10"/>
        <v>0.5181236674</v>
      </c>
      <c r="V224" s="27">
        <f t="shared" si="11"/>
        <v>0.5183657241</v>
      </c>
      <c r="W224" s="27">
        <f t="shared" si="12"/>
        <v>0.444456212</v>
      </c>
      <c r="X224" s="27">
        <f t="shared" si="13"/>
        <v>-0.8288685142</v>
      </c>
      <c r="Y224" s="27">
        <f t="shared" si="14"/>
        <v>-0.06124828631</v>
      </c>
      <c r="Z224" s="27">
        <f t="shared" si="15"/>
        <v>1.458903001</v>
      </c>
      <c r="AA224" s="27">
        <f t="shared" si="16"/>
        <v>-0.5287251354</v>
      </c>
      <c r="AB224" s="27"/>
    </row>
    <row r="225">
      <c r="A225" s="29">
        <v>3540.0</v>
      </c>
      <c r="B225" s="30">
        <v>539.0</v>
      </c>
      <c r="C225" s="5">
        <v>11.0</v>
      </c>
      <c r="D225" s="6">
        <v>14.0</v>
      </c>
      <c r="E225" s="7">
        <v>8.0</v>
      </c>
      <c r="F225" s="8">
        <v>23.0</v>
      </c>
      <c r="G225" s="9">
        <v>77.0</v>
      </c>
      <c r="H225" s="10">
        <v>24.0</v>
      </c>
      <c r="I225" s="11">
        <v>3.0</v>
      </c>
      <c r="J225" s="12">
        <v>6.0</v>
      </c>
      <c r="K225" s="61">
        <v>17.0</v>
      </c>
      <c r="L225" s="62">
        <f t="shared" si="1"/>
        <v>77</v>
      </c>
      <c r="M225" s="63">
        <f t="shared" si="2"/>
        <v>77</v>
      </c>
      <c r="N225" s="63">
        <f t="shared" si="3"/>
        <v>14</v>
      </c>
      <c r="O225" s="63">
        <f t="shared" si="4"/>
        <v>47</v>
      </c>
      <c r="P225" s="63">
        <f t="shared" si="5"/>
        <v>39</v>
      </c>
      <c r="Q225" s="64">
        <f t="shared" si="6"/>
        <v>0.8461538462</v>
      </c>
      <c r="R225" s="64">
        <f t="shared" si="7"/>
        <v>0.5465116279</v>
      </c>
      <c r="S225" s="65">
        <f t="shared" si="8"/>
        <v>0.7005649718</v>
      </c>
      <c r="T225" s="65">
        <f t="shared" si="9"/>
        <v>0.5141242938</v>
      </c>
      <c r="U225" s="66">
        <f t="shared" si="10"/>
        <v>0.6637931034</v>
      </c>
      <c r="V225" s="27">
        <f t="shared" si="11"/>
        <v>0.6668827151</v>
      </c>
      <c r="W225" s="27">
        <f t="shared" si="12"/>
        <v>0.5976303867</v>
      </c>
      <c r="X225" s="27">
        <f t="shared" si="13"/>
        <v>-0.9052463767</v>
      </c>
      <c r="Y225" s="27">
        <f t="shared" si="14"/>
        <v>-0.1107391851</v>
      </c>
      <c r="Z225" s="27">
        <f t="shared" si="15"/>
        <v>1.740158162</v>
      </c>
      <c r="AA225" s="27">
        <f t="shared" si="16"/>
        <v>-0.6887687186</v>
      </c>
      <c r="AB225" s="27"/>
    </row>
    <row r="226">
      <c r="A226" s="29">
        <v>3544.0</v>
      </c>
      <c r="B226" s="30">
        <v>1352.0</v>
      </c>
      <c r="C226" s="5">
        <v>12.0</v>
      </c>
      <c r="D226" s="6">
        <v>35.0</v>
      </c>
      <c r="E226" s="7">
        <v>24.0</v>
      </c>
      <c r="F226" s="8">
        <v>41.0</v>
      </c>
      <c r="G226" s="9">
        <v>123.0</v>
      </c>
      <c r="H226" s="10">
        <v>48.0</v>
      </c>
      <c r="I226" s="11">
        <v>10.0</v>
      </c>
      <c r="J226" s="12">
        <v>12.0</v>
      </c>
      <c r="K226" s="61">
        <v>30.0</v>
      </c>
      <c r="L226" s="62">
        <f t="shared" si="1"/>
        <v>123</v>
      </c>
      <c r="M226" s="63">
        <f t="shared" si="2"/>
        <v>123</v>
      </c>
      <c r="N226" s="63">
        <f t="shared" si="3"/>
        <v>35</v>
      </c>
      <c r="O226" s="63">
        <f t="shared" si="4"/>
        <v>89</v>
      </c>
      <c r="P226" s="63">
        <f t="shared" si="5"/>
        <v>76</v>
      </c>
      <c r="Q226" s="64">
        <f t="shared" si="6"/>
        <v>0.7784810127</v>
      </c>
      <c r="R226" s="64">
        <f t="shared" si="7"/>
        <v>0.5393939394</v>
      </c>
      <c r="S226" s="65">
        <f t="shared" si="8"/>
        <v>0.6563467492</v>
      </c>
      <c r="T226" s="65">
        <f t="shared" si="9"/>
        <v>0.4891640867</v>
      </c>
      <c r="U226" s="66">
        <f t="shared" si="10"/>
        <v>0.6180904523</v>
      </c>
      <c r="V226" s="27">
        <f t="shared" si="11"/>
        <v>0.6151216428</v>
      </c>
      <c r="W226" s="27">
        <f t="shared" si="12"/>
        <v>0.5686160445</v>
      </c>
      <c r="X226" s="27">
        <f t="shared" si="13"/>
        <v>-0.8481090842</v>
      </c>
      <c r="Y226" s="27">
        <f t="shared" si="14"/>
        <v>-0.10024765</v>
      </c>
      <c r="Z226" s="27">
        <f t="shared" si="15"/>
        <v>1.527420315</v>
      </c>
      <c r="AA226" s="27">
        <f t="shared" si="16"/>
        <v>-0.5664064291</v>
      </c>
      <c r="AB226" s="27"/>
    </row>
    <row r="227">
      <c r="A227" s="29">
        <v>3546.0</v>
      </c>
      <c r="B227" s="30">
        <v>3305.0</v>
      </c>
      <c r="C227" s="5">
        <v>26.0</v>
      </c>
      <c r="D227" s="6">
        <v>47.0</v>
      </c>
      <c r="E227" s="7">
        <v>39.0</v>
      </c>
      <c r="F227" s="8">
        <v>112.0</v>
      </c>
      <c r="G227" s="9">
        <v>198.0</v>
      </c>
      <c r="H227" s="10">
        <v>69.0</v>
      </c>
      <c r="I227" s="11">
        <v>44.0</v>
      </c>
      <c r="J227" s="12">
        <v>25.0</v>
      </c>
      <c r="K227" s="61">
        <v>80.0</v>
      </c>
      <c r="L227" s="62">
        <f t="shared" si="1"/>
        <v>198</v>
      </c>
      <c r="M227" s="63">
        <f t="shared" si="2"/>
        <v>198</v>
      </c>
      <c r="N227" s="63">
        <f t="shared" si="3"/>
        <v>47</v>
      </c>
      <c r="O227" s="63">
        <f t="shared" si="4"/>
        <v>181</v>
      </c>
      <c r="P227" s="63">
        <f t="shared" si="5"/>
        <v>189</v>
      </c>
      <c r="Q227" s="64">
        <f t="shared" si="6"/>
        <v>0.8081632653</v>
      </c>
      <c r="R227" s="64">
        <f t="shared" si="7"/>
        <v>0.4891891892</v>
      </c>
      <c r="S227" s="65">
        <f t="shared" si="8"/>
        <v>0.6162601626</v>
      </c>
      <c r="T227" s="65">
        <f t="shared" si="9"/>
        <v>0.3983739837</v>
      </c>
      <c r="U227" s="66">
        <f t="shared" si="10"/>
        <v>0.511627907</v>
      </c>
      <c r="V227" s="27">
        <f t="shared" si="11"/>
        <v>0.5118358553</v>
      </c>
      <c r="W227" s="27">
        <f t="shared" si="12"/>
        <v>0.4630794554</v>
      </c>
      <c r="X227" s="27">
        <f t="shared" si="13"/>
        <v>-0.7963105519</v>
      </c>
      <c r="Y227" s="27">
        <f t="shared" si="14"/>
        <v>-0.06648857246</v>
      </c>
      <c r="Z227" s="27">
        <f t="shared" si="15"/>
        <v>1.346542526</v>
      </c>
      <c r="AA227" s="27">
        <f t="shared" si="16"/>
        <v>-0.4688354484</v>
      </c>
      <c r="AB227" s="27"/>
    </row>
    <row r="228">
      <c r="A228" s="29">
        <v>3547.0</v>
      </c>
      <c r="B228" s="30">
        <v>2029.0</v>
      </c>
      <c r="C228" s="5">
        <v>26.0</v>
      </c>
      <c r="D228" s="6">
        <v>42.0</v>
      </c>
      <c r="E228" s="7">
        <v>21.0</v>
      </c>
      <c r="F228" s="8">
        <v>104.0</v>
      </c>
      <c r="G228" s="9">
        <v>173.0</v>
      </c>
      <c r="H228" s="10">
        <v>63.0</v>
      </c>
      <c r="I228" s="11">
        <v>40.0</v>
      </c>
      <c r="J228" s="12">
        <v>28.0</v>
      </c>
      <c r="K228" s="61">
        <v>66.0</v>
      </c>
      <c r="L228" s="62">
        <f t="shared" si="1"/>
        <v>173</v>
      </c>
      <c r="M228" s="63">
        <f t="shared" si="2"/>
        <v>173</v>
      </c>
      <c r="N228" s="63">
        <f t="shared" si="3"/>
        <v>42</v>
      </c>
      <c r="O228" s="63">
        <f t="shared" si="4"/>
        <v>167</v>
      </c>
      <c r="P228" s="63">
        <f t="shared" si="5"/>
        <v>153</v>
      </c>
      <c r="Q228" s="64">
        <f t="shared" si="6"/>
        <v>0.8046511628</v>
      </c>
      <c r="R228" s="64">
        <f t="shared" si="7"/>
        <v>0.521875</v>
      </c>
      <c r="S228" s="65">
        <f t="shared" si="8"/>
        <v>0.6355140187</v>
      </c>
      <c r="T228" s="65">
        <f t="shared" si="9"/>
        <v>0.4018691589</v>
      </c>
      <c r="U228" s="66">
        <f t="shared" si="10"/>
        <v>0.5306748466</v>
      </c>
      <c r="V228" s="27">
        <f t="shared" si="11"/>
        <v>0.5299715728</v>
      </c>
      <c r="W228" s="27">
        <f t="shared" si="12"/>
        <v>0.4671423306</v>
      </c>
      <c r="X228" s="27">
        <f t="shared" si="13"/>
        <v>-0.8211897339</v>
      </c>
      <c r="Y228" s="27">
        <f t="shared" si="14"/>
        <v>-0.06766037916</v>
      </c>
      <c r="Z228" s="27">
        <f t="shared" si="15"/>
        <v>1.431997156</v>
      </c>
      <c r="AA228" s="27">
        <f t="shared" si="16"/>
        <v>-0.514166247</v>
      </c>
      <c r="AB228" s="27"/>
    </row>
    <row r="229">
      <c r="A229" s="29">
        <v>3557.0</v>
      </c>
      <c r="B229" s="30">
        <v>2063.0</v>
      </c>
      <c r="C229" s="5">
        <v>15.0</v>
      </c>
      <c r="D229" s="6">
        <v>41.0</v>
      </c>
      <c r="E229" s="7">
        <v>23.0</v>
      </c>
      <c r="F229" s="8">
        <v>52.0</v>
      </c>
      <c r="G229" s="9">
        <v>170.0</v>
      </c>
      <c r="H229" s="10">
        <v>57.0</v>
      </c>
      <c r="I229" s="11">
        <v>26.0</v>
      </c>
      <c r="J229" s="12">
        <v>16.0</v>
      </c>
      <c r="K229" s="61">
        <v>65.0</v>
      </c>
      <c r="L229" s="62">
        <f t="shared" si="1"/>
        <v>171</v>
      </c>
      <c r="M229" s="63">
        <f t="shared" si="2"/>
        <v>170</v>
      </c>
      <c r="N229" s="63">
        <f t="shared" si="3"/>
        <v>41</v>
      </c>
      <c r="O229" s="63">
        <f t="shared" si="4"/>
        <v>109</v>
      </c>
      <c r="P229" s="63">
        <f t="shared" si="5"/>
        <v>129</v>
      </c>
      <c r="Q229" s="64">
        <f t="shared" si="6"/>
        <v>0.8056872038</v>
      </c>
      <c r="R229" s="64">
        <f t="shared" si="7"/>
        <v>0.4579831933</v>
      </c>
      <c r="S229" s="65">
        <f t="shared" si="8"/>
        <v>0.6213808463</v>
      </c>
      <c r="T229" s="65">
        <f t="shared" si="9"/>
        <v>0.4699331849</v>
      </c>
      <c r="U229" s="66">
        <f t="shared" si="10"/>
        <v>0.5685618729</v>
      </c>
      <c r="V229" s="27">
        <f t="shared" si="11"/>
        <v>0.5730555697</v>
      </c>
      <c r="W229" s="27">
        <f t="shared" si="12"/>
        <v>0.5462615838</v>
      </c>
      <c r="X229" s="27">
        <f t="shared" si="13"/>
        <v>-0.8029273263</v>
      </c>
      <c r="Y229" s="27">
        <f t="shared" si="14"/>
        <v>-0.09252035702</v>
      </c>
      <c r="Z229" s="27">
        <f t="shared" si="15"/>
        <v>1.369013119</v>
      </c>
      <c r="AA229" s="27">
        <f t="shared" si="16"/>
        <v>-0.4806198961</v>
      </c>
      <c r="AB229" s="27"/>
    </row>
    <row r="230">
      <c r="A230" s="29">
        <v>3565.0</v>
      </c>
      <c r="B230" s="30">
        <v>2787.0</v>
      </c>
      <c r="C230" s="5">
        <v>36.0</v>
      </c>
      <c r="D230" s="6">
        <v>36.0</v>
      </c>
      <c r="E230" s="7">
        <v>36.0</v>
      </c>
      <c r="F230" s="8">
        <v>58.0</v>
      </c>
      <c r="G230" s="9">
        <v>184.0</v>
      </c>
      <c r="H230" s="10">
        <v>91.0</v>
      </c>
      <c r="I230" s="11">
        <v>24.0</v>
      </c>
      <c r="J230" s="12">
        <v>32.0</v>
      </c>
      <c r="K230" s="61">
        <v>76.0</v>
      </c>
      <c r="L230" s="62">
        <f t="shared" si="1"/>
        <v>184</v>
      </c>
      <c r="M230" s="63">
        <f t="shared" si="2"/>
        <v>184</v>
      </c>
      <c r="N230" s="63">
        <f t="shared" si="3"/>
        <v>36</v>
      </c>
      <c r="O230" s="63">
        <f t="shared" si="4"/>
        <v>149</v>
      </c>
      <c r="P230" s="63">
        <f t="shared" si="5"/>
        <v>172</v>
      </c>
      <c r="Q230" s="64">
        <f t="shared" si="6"/>
        <v>0.8363636364</v>
      </c>
      <c r="R230" s="64">
        <f t="shared" si="7"/>
        <v>0.4641744548</v>
      </c>
      <c r="S230" s="65">
        <f t="shared" si="8"/>
        <v>0.6155268022</v>
      </c>
      <c r="T230" s="65">
        <f t="shared" si="9"/>
        <v>0.4066543438</v>
      </c>
      <c r="U230" s="66">
        <f t="shared" si="10"/>
        <v>0.5168539326</v>
      </c>
      <c r="V230" s="27">
        <f t="shared" si="11"/>
        <v>0.5180849247</v>
      </c>
      <c r="W230" s="27">
        <f t="shared" si="12"/>
        <v>0.4727047441</v>
      </c>
      <c r="X230" s="27">
        <f t="shared" si="13"/>
        <v>-0.7953629284</v>
      </c>
      <c r="Y230" s="27">
        <f t="shared" si="14"/>
        <v>-0.06928127999</v>
      </c>
      <c r="Z230" s="27">
        <f t="shared" si="15"/>
        <v>1.343339615</v>
      </c>
      <c r="AA230" s="27">
        <f t="shared" si="16"/>
        <v>-0.4671636722</v>
      </c>
      <c r="AB230" s="27"/>
    </row>
    <row r="231">
      <c r="A231" s="29">
        <v>3576.0</v>
      </c>
      <c r="B231" s="30">
        <v>2447.0</v>
      </c>
      <c r="C231" s="5">
        <v>20.0</v>
      </c>
      <c r="D231" s="6">
        <v>58.0</v>
      </c>
      <c r="E231" s="7">
        <v>42.0</v>
      </c>
      <c r="F231" s="8">
        <v>101.0</v>
      </c>
      <c r="G231" s="9">
        <v>201.0</v>
      </c>
      <c r="H231" s="10">
        <v>92.0</v>
      </c>
      <c r="I231" s="11">
        <v>23.0</v>
      </c>
      <c r="J231" s="12">
        <v>34.0</v>
      </c>
      <c r="K231" s="61">
        <v>91.0</v>
      </c>
      <c r="L231" s="62">
        <f t="shared" si="1"/>
        <v>201</v>
      </c>
      <c r="M231" s="63">
        <f t="shared" si="2"/>
        <v>201</v>
      </c>
      <c r="N231" s="63">
        <f t="shared" si="3"/>
        <v>58</v>
      </c>
      <c r="O231" s="63">
        <f t="shared" si="4"/>
        <v>193</v>
      </c>
      <c r="P231" s="63">
        <f t="shared" si="5"/>
        <v>176</v>
      </c>
      <c r="Q231" s="64">
        <f t="shared" si="6"/>
        <v>0.7760617761</v>
      </c>
      <c r="R231" s="64">
        <f t="shared" si="7"/>
        <v>0.5230352304</v>
      </c>
      <c r="S231" s="65">
        <f t="shared" si="8"/>
        <v>0.627388535</v>
      </c>
      <c r="T231" s="65">
        <f t="shared" si="9"/>
        <v>0.4124203822</v>
      </c>
      <c r="U231" s="66">
        <f t="shared" si="10"/>
        <v>0.5331564987</v>
      </c>
      <c r="V231" s="27">
        <f t="shared" si="11"/>
        <v>0.532223286</v>
      </c>
      <c r="W231" s="27">
        <f t="shared" si="12"/>
        <v>0.4794073252</v>
      </c>
      <c r="X231" s="27">
        <f t="shared" si="13"/>
        <v>-0.8106902586</v>
      </c>
      <c r="Y231" s="27">
        <f t="shared" si="14"/>
        <v>-0.07125991698</v>
      </c>
      <c r="Z231" s="27">
        <f t="shared" si="15"/>
        <v>1.395613113</v>
      </c>
      <c r="AA231" s="27">
        <f t="shared" si="16"/>
        <v>-0.4946954235</v>
      </c>
      <c r="AB231" s="27"/>
    </row>
    <row r="232">
      <c r="A232" s="29">
        <v>3587.0</v>
      </c>
      <c r="B232" s="30">
        <v>2391.0</v>
      </c>
      <c r="C232" s="5">
        <v>22.0</v>
      </c>
      <c r="D232" s="6">
        <v>53.0</v>
      </c>
      <c r="E232" s="7">
        <v>27.0</v>
      </c>
      <c r="F232" s="8">
        <v>125.0</v>
      </c>
      <c r="G232" s="9">
        <v>205.0</v>
      </c>
      <c r="H232" s="10">
        <v>55.0</v>
      </c>
      <c r="I232" s="11">
        <v>47.0</v>
      </c>
      <c r="J232" s="12">
        <v>24.0</v>
      </c>
      <c r="K232" s="61">
        <v>83.0</v>
      </c>
      <c r="L232" s="62">
        <f t="shared" si="1"/>
        <v>205</v>
      </c>
      <c r="M232" s="63">
        <f t="shared" si="2"/>
        <v>205</v>
      </c>
      <c r="N232" s="63">
        <f t="shared" si="3"/>
        <v>53</v>
      </c>
      <c r="O232" s="63">
        <f t="shared" si="4"/>
        <v>180</v>
      </c>
      <c r="P232" s="63">
        <f t="shared" si="5"/>
        <v>179</v>
      </c>
      <c r="Q232" s="64">
        <f t="shared" si="6"/>
        <v>0.7945736434</v>
      </c>
      <c r="R232" s="64">
        <f t="shared" si="7"/>
        <v>0.5013927577</v>
      </c>
      <c r="S232" s="65">
        <f t="shared" si="8"/>
        <v>0.623987034</v>
      </c>
      <c r="T232" s="65">
        <f t="shared" si="9"/>
        <v>0.4181523501</v>
      </c>
      <c r="U232" s="66">
        <f t="shared" si="10"/>
        <v>0.5338541667</v>
      </c>
      <c r="V232" s="27">
        <f t="shared" si="11"/>
        <v>0.5341975915</v>
      </c>
      <c r="W232" s="27">
        <f t="shared" si="12"/>
        <v>0.4860703019</v>
      </c>
      <c r="X232" s="27">
        <f t="shared" si="13"/>
        <v>-0.806294954</v>
      </c>
      <c r="Y232" s="27">
        <f t="shared" si="14"/>
        <v>-0.07325447416</v>
      </c>
      <c r="Z232" s="27">
        <f t="shared" si="15"/>
        <v>1.380520997</v>
      </c>
      <c r="AA232" s="27">
        <f t="shared" si="16"/>
        <v>-0.4866927254</v>
      </c>
      <c r="AB232" s="27"/>
    </row>
    <row r="233">
      <c r="A233" s="29">
        <v>3588.0</v>
      </c>
      <c r="B233" s="30">
        <v>2956.0</v>
      </c>
      <c r="C233" s="5">
        <v>24.0</v>
      </c>
      <c r="D233" s="6">
        <v>38.0</v>
      </c>
      <c r="E233" s="7">
        <v>45.0</v>
      </c>
      <c r="F233" s="8">
        <v>88.0</v>
      </c>
      <c r="G233" s="9">
        <v>208.0</v>
      </c>
      <c r="H233" s="10">
        <v>90.0</v>
      </c>
      <c r="I233" s="11">
        <v>48.0</v>
      </c>
      <c r="J233" s="12">
        <v>31.0</v>
      </c>
      <c r="K233" s="61">
        <v>94.0</v>
      </c>
      <c r="L233" s="62">
        <f t="shared" si="1"/>
        <v>208</v>
      </c>
      <c r="M233" s="63">
        <f t="shared" si="2"/>
        <v>208</v>
      </c>
      <c r="N233" s="63">
        <f t="shared" si="3"/>
        <v>38</v>
      </c>
      <c r="O233" s="63">
        <f t="shared" si="4"/>
        <v>178</v>
      </c>
      <c r="P233" s="63">
        <f t="shared" si="5"/>
        <v>211</v>
      </c>
      <c r="Q233" s="64">
        <f t="shared" si="6"/>
        <v>0.8455284553</v>
      </c>
      <c r="R233" s="64">
        <f t="shared" si="7"/>
        <v>0.4575835476</v>
      </c>
      <c r="S233" s="65">
        <f t="shared" si="8"/>
        <v>0.6078740157</v>
      </c>
      <c r="T233" s="65">
        <f t="shared" si="9"/>
        <v>0.3874015748</v>
      </c>
      <c r="U233" s="66">
        <f t="shared" si="10"/>
        <v>0.4964200477</v>
      </c>
      <c r="V233" s="27">
        <f t="shared" si="11"/>
        <v>0.4960118585</v>
      </c>
      <c r="W233" s="27">
        <f t="shared" si="12"/>
        <v>0.4503248646</v>
      </c>
      <c r="X233" s="27">
        <f t="shared" si="13"/>
        <v>-0.7854742564</v>
      </c>
      <c r="Y233" s="27">
        <f t="shared" si="14"/>
        <v>-0.06287642416</v>
      </c>
      <c r="Z233" s="27">
        <f t="shared" si="15"/>
        <v>1.310144036</v>
      </c>
      <c r="AA233" s="27">
        <f t="shared" si="16"/>
        <v>-0.4499548077</v>
      </c>
      <c r="AB233" s="27"/>
    </row>
    <row r="234">
      <c r="A234" s="29">
        <v>3602.0</v>
      </c>
      <c r="B234" s="30">
        <v>2268.0</v>
      </c>
      <c r="C234" s="5">
        <v>38.0</v>
      </c>
      <c r="D234" s="6">
        <v>52.0</v>
      </c>
      <c r="E234" s="7">
        <v>30.0</v>
      </c>
      <c r="F234" s="8">
        <v>101.0</v>
      </c>
      <c r="G234" s="9">
        <v>143.0</v>
      </c>
      <c r="H234" s="10">
        <v>61.0</v>
      </c>
      <c r="I234" s="11">
        <v>37.0</v>
      </c>
      <c r="J234" s="12">
        <v>24.0</v>
      </c>
      <c r="K234" s="61">
        <v>58.0</v>
      </c>
      <c r="L234" s="62">
        <f t="shared" si="1"/>
        <v>143</v>
      </c>
      <c r="M234" s="63">
        <f t="shared" si="2"/>
        <v>143</v>
      </c>
      <c r="N234" s="63">
        <f t="shared" si="3"/>
        <v>52</v>
      </c>
      <c r="O234" s="63">
        <f t="shared" si="4"/>
        <v>162</v>
      </c>
      <c r="P234" s="63">
        <f t="shared" si="5"/>
        <v>163</v>
      </c>
      <c r="Q234" s="64">
        <f t="shared" si="6"/>
        <v>0.7333333333</v>
      </c>
      <c r="R234" s="64">
        <f t="shared" si="7"/>
        <v>0.4984615385</v>
      </c>
      <c r="S234" s="65">
        <f t="shared" si="8"/>
        <v>0.5865384615</v>
      </c>
      <c r="T234" s="65">
        <f t="shared" si="9"/>
        <v>0.375</v>
      </c>
      <c r="U234" s="66">
        <f t="shared" si="10"/>
        <v>0.4673202614</v>
      </c>
      <c r="V234" s="27">
        <f t="shared" si="11"/>
        <v>0.468506618</v>
      </c>
      <c r="W234" s="27">
        <f t="shared" si="12"/>
        <v>0.4359089771</v>
      </c>
      <c r="X234" s="27">
        <f t="shared" si="13"/>
        <v>-0.7579051744</v>
      </c>
      <c r="Y234" s="27">
        <f t="shared" si="14"/>
        <v>-0.05891523398</v>
      </c>
      <c r="Z234" s="27">
        <f t="shared" si="15"/>
        <v>1.219789461</v>
      </c>
      <c r="AA234" s="27">
        <f t="shared" si="16"/>
        <v>-0.4042198584</v>
      </c>
      <c r="AB234" s="27"/>
    </row>
    <row r="235">
      <c r="A235" s="29">
        <v>3604.0</v>
      </c>
      <c r="B235" s="30">
        <v>2505.0</v>
      </c>
      <c r="C235" s="5">
        <v>21.0</v>
      </c>
      <c r="D235" s="6">
        <v>48.0</v>
      </c>
      <c r="E235" s="7">
        <v>24.0</v>
      </c>
      <c r="F235" s="8">
        <v>53.0</v>
      </c>
      <c r="G235" s="9">
        <v>85.0</v>
      </c>
      <c r="H235" s="10">
        <v>32.0</v>
      </c>
      <c r="I235" s="11">
        <v>26.0</v>
      </c>
      <c r="J235" s="12">
        <v>18.0</v>
      </c>
      <c r="K235" s="61">
        <v>45.0</v>
      </c>
      <c r="L235" s="62">
        <f t="shared" si="1"/>
        <v>85</v>
      </c>
      <c r="M235" s="63">
        <f t="shared" si="2"/>
        <v>85</v>
      </c>
      <c r="N235" s="63">
        <f t="shared" si="3"/>
        <v>48</v>
      </c>
      <c r="O235" s="63">
        <f t="shared" si="4"/>
        <v>85</v>
      </c>
      <c r="P235" s="63">
        <f t="shared" si="5"/>
        <v>116</v>
      </c>
      <c r="Q235" s="64">
        <f t="shared" si="6"/>
        <v>0.6390977444</v>
      </c>
      <c r="R235" s="64">
        <f t="shared" si="7"/>
        <v>0.4228855721</v>
      </c>
      <c r="S235" s="65">
        <f t="shared" si="8"/>
        <v>0.5089820359</v>
      </c>
      <c r="T235" s="65">
        <f t="shared" si="9"/>
        <v>0.3982035928</v>
      </c>
      <c r="U235" s="66">
        <f t="shared" si="10"/>
        <v>0.4228855721</v>
      </c>
      <c r="V235" s="27">
        <f t="shared" si="11"/>
        <v>0.4270052193</v>
      </c>
      <c r="W235" s="27">
        <f t="shared" si="12"/>
        <v>0.4628813889</v>
      </c>
      <c r="X235" s="27">
        <f t="shared" si="13"/>
        <v>-0.6576893827</v>
      </c>
      <c r="Y235" s="27">
        <f t="shared" si="14"/>
        <v>-0.06643170817</v>
      </c>
      <c r="Z235" s="27">
        <f t="shared" si="15"/>
        <v>0.9185372949</v>
      </c>
      <c r="AA235" s="27">
        <f t="shared" si="16"/>
        <v>-0.2641408202</v>
      </c>
      <c r="AB235" s="27"/>
    </row>
    <row r="236">
      <c r="A236" s="29">
        <v>3606.0</v>
      </c>
      <c r="B236" s="30">
        <v>2948.0</v>
      </c>
      <c r="C236" s="5">
        <v>42.0</v>
      </c>
      <c r="D236" s="6">
        <v>77.0</v>
      </c>
      <c r="E236" s="7">
        <v>34.0</v>
      </c>
      <c r="F236" s="8">
        <v>135.0</v>
      </c>
      <c r="G236" s="9">
        <v>224.0</v>
      </c>
      <c r="H236" s="10">
        <v>72.0</v>
      </c>
      <c r="I236" s="11">
        <v>56.0</v>
      </c>
      <c r="J236" s="12">
        <v>28.0</v>
      </c>
      <c r="K236" s="61">
        <v>83.0</v>
      </c>
      <c r="L236" s="62">
        <f t="shared" si="1"/>
        <v>224</v>
      </c>
      <c r="M236" s="63">
        <f t="shared" si="2"/>
        <v>224</v>
      </c>
      <c r="N236" s="63">
        <f t="shared" si="3"/>
        <v>77</v>
      </c>
      <c r="O236" s="63">
        <f t="shared" si="4"/>
        <v>207</v>
      </c>
      <c r="P236" s="63">
        <f t="shared" si="5"/>
        <v>215</v>
      </c>
      <c r="Q236" s="64">
        <f t="shared" si="6"/>
        <v>0.7441860465</v>
      </c>
      <c r="R236" s="64">
        <f t="shared" si="7"/>
        <v>0.490521327</v>
      </c>
      <c r="S236" s="65">
        <f t="shared" si="8"/>
        <v>0.5961272476</v>
      </c>
      <c r="T236" s="65">
        <f t="shared" si="9"/>
        <v>0.4163208852</v>
      </c>
      <c r="U236" s="66">
        <f t="shared" si="10"/>
        <v>0.5102505695</v>
      </c>
      <c r="V236" s="27">
        <f t="shared" si="11"/>
        <v>0.5105076803</v>
      </c>
      <c r="W236" s="27">
        <f t="shared" si="12"/>
        <v>0.4839413633</v>
      </c>
      <c r="X236" s="27">
        <f t="shared" si="13"/>
        <v>-0.7702954796</v>
      </c>
      <c r="Y236" s="27">
        <f t="shared" si="14"/>
        <v>-0.07261418511</v>
      </c>
      <c r="Z236" s="27">
        <f t="shared" si="15"/>
        <v>1.259997928</v>
      </c>
      <c r="AA236" s="27">
        <f t="shared" si="16"/>
        <v>-0.4243703931</v>
      </c>
      <c r="AB236" s="27"/>
    </row>
    <row r="237">
      <c r="A237" s="29">
        <v>3607.0</v>
      </c>
      <c r="B237" s="30">
        <v>1734.0</v>
      </c>
      <c r="C237" s="5">
        <v>3.0</v>
      </c>
      <c r="D237" s="6">
        <v>28.0</v>
      </c>
      <c r="E237" s="7">
        <v>14.0</v>
      </c>
      <c r="F237" s="8">
        <v>30.0</v>
      </c>
      <c r="G237" s="9">
        <v>57.0</v>
      </c>
      <c r="H237" s="10">
        <v>20.0</v>
      </c>
      <c r="I237" s="11">
        <v>13.0</v>
      </c>
      <c r="J237" s="12">
        <v>13.0</v>
      </c>
      <c r="K237" s="61">
        <v>49.0</v>
      </c>
      <c r="L237" s="62">
        <f t="shared" si="1"/>
        <v>57</v>
      </c>
      <c r="M237" s="63">
        <f t="shared" si="2"/>
        <v>57</v>
      </c>
      <c r="N237" s="63">
        <f t="shared" si="3"/>
        <v>28</v>
      </c>
      <c r="O237" s="63">
        <f t="shared" si="4"/>
        <v>50</v>
      </c>
      <c r="P237" s="63">
        <f t="shared" si="5"/>
        <v>79</v>
      </c>
      <c r="Q237" s="64">
        <f t="shared" si="6"/>
        <v>0.6705882353</v>
      </c>
      <c r="R237" s="64">
        <f t="shared" si="7"/>
        <v>0.3875968992</v>
      </c>
      <c r="S237" s="65">
        <f t="shared" si="8"/>
        <v>0.5</v>
      </c>
      <c r="T237" s="65">
        <f t="shared" si="9"/>
        <v>0.3971962617</v>
      </c>
      <c r="U237" s="66">
        <f t="shared" si="10"/>
        <v>0.4191176471</v>
      </c>
      <c r="V237" s="27">
        <f t="shared" si="11"/>
        <v>0.4193819232</v>
      </c>
      <c r="W237" s="27">
        <f t="shared" si="12"/>
        <v>0.4617104431</v>
      </c>
      <c r="X237" s="27">
        <f t="shared" si="13"/>
        <v>-0.6460830995</v>
      </c>
      <c r="Y237" s="27">
        <f t="shared" si="14"/>
        <v>-0.06609603021</v>
      </c>
      <c r="Z237" s="27">
        <f t="shared" si="15"/>
        <v>0.8864043813</v>
      </c>
      <c r="AA237" s="27">
        <f t="shared" si="16"/>
        <v>-0.250402218</v>
      </c>
      <c r="AB237" s="27"/>
    </row>
    <row r="238">
      <c r="A238" s="29">
        <v>3609.0</v>
      </c>
      <c r="B238" s="30">
        <v>1497.0</v>
      </c>
      <c r="C238" s="5">
        <v>37.0</v>
      </c>
      <c r="D238" s="6">
        <v>23.0</v>
      </c>
      <c r="E238" s="7">
        <v>31.0</v>
      </c>
      <c r="F238" s="8">
        <v>126.0</v>
      </c>
      <c r="G238" s="9">
        <v>131.0</v>
      </c>
      <c r="H238" s="10">
        <v>82.0</v>
      </c>
      <c r="I238" s="11">
        <v>21.0</v>
      </c>
      <c r="J238" s="12">
        <v>19.0</v>
      </c>
      <c r="K238" s="61">
        <v>32.0</v>
      </c>
      <c r="L238" s="62">
        <f t="shared" si="1"/>
        <v>129</v>
      </c>
      <c r="M238" s="63">
        <f t="shared" si="2"/>
        <v>131</v>
      </c>
      <c r="N238" s="63">
        <f t="shared" si="3"/>
        <v>23</v>
      </c>
      <c r="O238" s="63">
        <f t="shared" si="4"/>
        <v>208</v>
      </c>
      <c r="P238" s="63">
        <f t="shared" si="5"/>
        <v>121</v>
      </c>
      <c r="Q238" s="64">
        <f t="shared" si="6"/>
        <v>0.8506493506</v>
      </c>
      <c r="R238" s="64">
        <f t="shared" si="7"/>
        <v>0.632218845</v>
      </c>
      <c r="S238" s="65">
        <f t="shared" si="8"/>
        <v>0.701863354</v>
      </c>
      <c r="T238" s="65">
        <f t="shared" si="9"/>
        <v>0.3188405797</v>
      </c>
      <c r="U238" s="66">
        <f t="shared" si="10"/>
        <v>0.5198412698</v>
      </c>
      <c r="V238" s="27">
        <f t="shared" si="11"/>
        <v>0.5089707694</v>
      </c>
      <c r="W238" s="27">
        <f t="shared" si="12"/>
        <v>0.3706279226</v>
      </c>
      <c r="X238" s="27">
        <f t="shared" si="13"/>
        <v>-0.9069241024</v>
      </c>
      <c r="Y238" s="27">
        <f t="shared" si="14"/>
        <v>-0.04259045224</v>
      </c>
      <c r="Z238" s="27">
        <f t="shared" si="15"/>
        <v>1.746614335</v>
      </c>
      <c r="AA238" s="27">
        <f t="shared" si="16"/>
        <v>-0.6926053801</v>
      </c>
      <c r="AB238" s="27"/>
    </row>
    <row r="239">
      <c r="A239" s="29">
        <v>3613.0</v>
      </c>
      <c r="B239" s="30">
        <v>1295.0</v>
      </c>
      <c r="C239" s="5">
        <v>17.0</v>
      </c>
      <c r="D239" s="6">
        <v>22.0</v>
      </c>
      <c r="E239" s="7">
        <v>8.0</v>
      </c>
      <c r="F239" s="8">
        <v>15.0</v>
      </c>
      <c r="G239" s="9">
        <v>66.0</v>
      </c>
      <c r="H239" s="10">
        <v>21.0</v>
      </c>
      <c r="I239" s="11">
        <v>10.0</v>
      </c>
      <c r="J239" s="12">
        <v>14.0</v>
      </c>
      <c r="K239" s="61">
        <v>37.0</v>
      </c>
      <c r="L239" s="62">
        <f t="shared" si="1"/>
        <v>66</v>
      </c>
      <c r="M239" s="63">
        <f t="shared" si="2"/>
        <v>66</v>
      </c>
      <c r="N239" s="63">
        <f t="shared" si="3"/>
        <v>22</v>
      </c>
      <c r="O239" s="63">
        <f t="shared" si="4"/>
        <v>36</v>
      </c>
      <c r="P239" s="63">
        <f t="shared" si="5"/>
        <v>72</v>
      </c>
      <c r="Q239" s="64">
        <f t="shared" si="6"/>
        <v>0.75</v>
      </c>
      <c r="R239" s="64">
        <f t="shared" si="7"/>
        <v>0.3333333333</v>
      </c>
      <c r="S239" s="65">
        <f t="shared" si="8"/>
        <v>0.5204081633</v>
      </c>
      <c r="T239" s="65">
        <f t="shared" si="9"/>
        <v>0.4489795918</v>
      </c>
      <c r="U239" s="66">
        <f t="shared" si="10"/>
        <v>0.4782608696</v>
      </c>
      <c r="V239" s="27">
        <f t="shared" si="11"/>
        <v>0.4767540305</v>
      </c>
      <c r="W239" s="27">
        <f t="shared" si="12"/>
        <v>0.5219046257</v>
      </c>
      <c r="X239" s="27">
        <f t="shared" si="13"/>
        <v>-0.6724538383</v>
      </c>
      <c r="Y239" s="27">
        <f t="shared" si="14"/>
        <v>-0.08445362062</v>
      </c>
      <c r="Z239" s="27">
        <f t="shared" si="15"/>
        <v>0.9602406479</v>
      </c>
      <c r="AA239" s="27">
        <f t="shared" si="16"/>
        <v>-0.2823322308</v>
      </c>
      <c r="AB239" s="27"/>
    </row>
    <row r="240">
      <c r="A240" s="29">
        <v>3705.0</v>
      </c>
      <c r="B240" s="30">
        <v>1153.0</v>
      </c>
      <c r="C240" s="5">
        <v>11.0</v>
      </c>
      <c r="D240" s="6">
        <v>21.0</v>
      </c>
      <c r="E240" s="7">
        <v>28.0</v>
      </c>
      <c r="F240" s="8">
        <v>45.0</v>
      </c>
      <c r="G240" s="9">
        <v>70.0</v>
      </c>
      <c r="H240" s="10">
        <v>33.0</v>
      </c>
      <c r="I240" s="11">
        <v>18.0</v>
      </c>
      <c r="J240" s="12">
        <v>15.0</v>
      </c>
      <c r="K240" s="61">
        <v>40.0</v>
      </c>
      <c r="L240" s="62">
        <f t="shared" si="1"/>
        <v>70</v>
      </c>
      <c r="M240" s="63">
        <f t="shared" si="2"/>
        <v>70</v>
      </c>
      <c r="N240" s="63">
        <f t="shared" si="3"/>
        <v>21</v>
      </c>
      <c r="O240" s="63">
        <f t="shared" si="4"/>
        <v>78</v>
      </c>
      <c r="P240" s="63">
        <f t="shared" si="5"/>
        <v>97</v>
      </c>
      <c r="Q240" s="64">
        <f t="shared" si="6"/>
        <v>0.7692307692</v>
      </c>
      <c r="R240" s="64">
        <f t="shared" si="7"/>
        <v>0.4457142857</v>
      </c>
      <c r="S240" s="65">
        <f t="shared" si="8"/>
        <v>0.5563909774</v>
      </c>
      <c r="T240" s="65">
        <f t="shared" si="9"/>
        <v>0.3421052632</v>
      </c>
      <c r="U240" s="66">
        <f t="shared" si="10"/>
        <v>0.4191616766</v>
      </c>
      <c r="V240" s="27">
        <f t="shared" si="11"/>
        <v>0.416118531</v>
      </c>
      <c r="W240" s="27">
        <f t="shared" si="12"/>
        <v>0.3976713476</v>
      </c>
      <c r="X240" s="27">
        <f t="shared" si="13"/>
        <v>-0.7189496145</v>
      </c>
      <c r="Y240" s="27">
        <f t="shared" si="14"/>
        <v>-0.04903256162</v>
      </c>
      <c r="Z240" s="27">
        <f t="shared" si="15"/>
        <v>1.097620078</v>
      </c>
      <c r="AA240" s="27">
        <f t="shared" si="16"/>
        <v>-0.3450391655</v>
      </c>
      <c r="AB240" s="27"/>
    </row>
    <row r="241">
      <c r="A241" s="29">
        <v>3706.0</v>
      </c>
      <c r="B241" s="30">
        <v>1851.0</v>
      </c>
      <c r="C241" s="5">
        <v>27.0</v>
      </c>
      <c r="D241" s="6">
        <v>41.0</v>
      </c>
      <c r="E241" s="7">
        <v>22.0</v>
      </c>
      <c r="F241" s="8">
        <v>57.0</v>
      </c>
      <c r="G241" s="9">
        <v>130.0</v>
      </c>
      <c r="H241" s="10">
        <v>41.0</v>
      </c>
      <c r="I241" s="11">
        <v>31.0</v>
      </c>
      <c r="J241" s="12">
        <v>25.0</v>
      </c>
      <c r="K241" s="61">
        <v>69.0</v>
      </c>
      <c r="L241" s="62">
        <f t="shared" si="1"/>
        <v>130</v>
      </c>
      <c r="M241" s="63">
        <f t="shared" si="2"/>
        <v>130</v>
      </c>
      <c r="N241" s="63">
        <f t="shared" si="3"/>
        <v>41</v>
      </c>
      <c r="O241" s="63">
        <f t="shared" si="4"/>
        <v>98</v>
      </c>
      <c r="P241" s="63">
        <f t="shared" si="5"/>
        <v>149</v>
      </c>
      <c r="Q241" s="64">
        <f t="shared" si="6"/>
        <v>0.7602339181</v>
      </c>
      <c r="R241" s="64">
        <f t="shared" si="7"/>
        <v>0.3967611336</v>
      </c>
      <c r="S241" s="65">
        <f t="shared" si="8"/>
        <v>0.5454545455</v>
      </c>
      <c r="T241" s="65">
        <f t="shared" si="9"/>
        <v>0.4090909091</v>
      </c>
      <c r="U241" s="66">
        <f t="shared" si="10"/>
        <v>0.4659498208</v>
      </c>
      <c r="V241" s="27">
        <f t="shared" si="11"/>
        <v>0.4642578762</v>
      </c>
      <c r="W241" s="27">
        <f t="shared" si="12"/>
        <v>0.475537066</v>
      </c>
      <c r="X241" s="27">
        <f t="shared" si="13"/>
        <v>-0.7048179267</v>
      </c>
      <c r="Y241" s="27">
        <f t="shared" si="14"/>
        <v>-0.07011399747</v>
      </c>
      <c r="Z241" s="27">
        <f t="shared" si="15"/>
        <v>1.05489447</v>
      </c>
      <c r="AA241" s="27">
        <f t="shared" si="16"/>
        <v>-0.3250901823</v>
      </c>
      <c r="AB241" s="27"/>
    </row>
    <row r="242">
      <c r="A242" s="29">
        <v>3710.0</v>
      </c>
      <c r="B242" s="30">
        <v>571.0</v>
      </c>
      <c r="C242" s="5">
        <v>22.0</v>
      </c>
      <c r="D242" s="6">
        <v>15.0</v>
      </c>
      <c r="E242" s="7">
        <v>12.0</v>
      </c>
      <c r="F242" s="8">
        <v>34.0</v>
      </c>
      <c r="G242" s="9">
        <v>39.0</v>
      </c>
      <c r="H242" s="10">
        <v>25.0</v>
      </c>
      <c r="I242" s="11">
        <v>6.0</v>
      </c>
      <c r="J242" s="12">
        <v>7.0</v>
      </c>
      <c r="K242" s="61">
        <v>21.0</v>
      </c>
      <c r="L242" s="62">
        <f t="shared" si="1"/>
        <v>39</v>
      </c>
      <c r="M242" s="63">
        <f t="shared" si="2"/>
        <v>39</v>
      </c>
      <c r="N242" s="63">
        <f t="shared" si="3"/>
        <v>15</v>
      </c>
      <c r="O242" s="63">
        <f t="shared" si="4"/>
        <v>59</v>
      </c>
      <c r="P242" s="63">
        <f t="shared" si="5"/>
        <v>61</v>
      </c>
      <c r="Q242" s="64">
        <f t="shared" si="6"/>
        <v>0.7222222222</v>
      </c>
      <c r="R242" s="64">
        <f t="shared" si="7"/>
        <v>0.4916666667</v>
      </c>
      <c r="S242" s="65">
        <f t="shared" si="8"/>
        <v>0.5632183908</v>
      </c>
      <c r="T242" s="65">
        <f t="shared" si="9"/>
        <v>0.3103448276</v>
      </c>
      <c r="U242" s="66">
        <f t="shared" si="10"/>
        <v>0.39</v>
      </c>
      <c r="V242" s="27">
        <f t="shared" si="11"/>
        <v>0.3933033817</v>
      </c>
      <c r="W242" s="27">
        <f t="shared" si="12"/>
        <v>0.3607522569</v>
      </c>
      <c r="X242" s="27">
        <f t="shared" si="13"/>
        <v>-0.7277717673</v>
      </c>
      <c r="Y242" s="27">
        <f t="shared" si="14"/>
        <v>-0.04035098071</v>
      </c>
      <c r="Z242" s="27">
        <f t="shared" si="15"/>
        <v>1.124722906</v>
      </c>
      <c r="AA242" s="27">
        <f t="shared" si="16"/>
        <v>-0.3578974801</v>
      </c>
      <c r="AB242" s="27"/>
    </row>
    <row r="243">
      <c r="A243" s="29">
        <v>3715.0</v>
      </c>
      <c r="B243" s="30">
        <v>1889.0</v>
      </c>
      <c r="C243" s="5">
        <v>60.0</v>
      </c>
      <c r="D243" s="6">
        <v>41.0</v>
      </c>
      <c r="E243" s="7">
        <v>44.0</v>
      </c>
      <c r="F243" s="8">
        <v>121.0</v>
      </c>
      <c r="G243" s="9">
        <v>159.0</v>
      </c>
      <c r="H243" s="10">
        <v>77.0</v>
      </c>
      <c r="I243" s="11">
        <v>42.0</v>
      </c>
      <c r="J243" s="12">
        <v>26.0</v>
      </c>
      <c r="K243" s="61">
        <v>75.0</v>
      </c>
      <c r="L243" s="62">
        <f t="shared" si="1"/>
        <v>158</v>
      </c>
      <c r="M243" s="63">
        <f t="shared" si="2"/>
        <v>159</v>
      </c>
      <c r="N243" s="63">
        <f t="shared" si="3"/>
        <v>41</v>
      </c>
      <c r="O243" s="63">
        <f t="shared" si="4"/>
        <v>198</v>
      </c>
      <c r="P243" s="63">
        <f t="shared" si="5"/>
        <v>221</v>
      </c>
      <c r="Q243" s="64">
        <f t="shared" si="6"/>
        <v>0.795</v>
      </c>
      <c r="R243" s="64">
        <f t="shared" si="7"/>
        <v>0.4725536993</v>
      </c>
      <c r="S243" s="65">
        <f t="shared" si="8"/>
        <v>0.5767366721</v>
      </c>
      <c r="T243" s="65">
        <f t="shared" si="9"/>
        <v>0.3231017771</v>
      </c>
      <c r="U243" s="66">
        <f t="shared" si="10"/>
        <v>0.4184210526</v>
      </c>
      <c r="V243" s="27">
        <f t="shared" si="11"/>
        <v>0.4155237071</v>
      </c>
      <c r="W243" s="27">
        <f t="shared" si="12"/>
        <v>0.3755812404</v>
      </c>
      <c r="X243" s="27">
        <f t="shared" si="13"/>
        <v>-0.7452396333</v>
      </c>
      <c r="Y243" s="27">
        <f t="shared" si="14"/>
        <v>-0.0437364737</v>
      </c>
      <c r="Z243" s="27">
        <f t="shared" si="15"/>
        <v>1.179361699</v>
      </c>
      <c r="AA243" s="27">
        <f t="shared" si="16"/>
        <v>-0.3842915718</v>
      </c>
      <c r="AB243" s="27"/>
    </row>
    <row r="244">
      <c r="A244" s="29">
        <v>3717.0</v>
      </c>
      <c r="B244" s="30">
        <v>1062.0</v>
      </c>
      <c r="C244" s="5">
        <v>41.0</v>
      </c>
      <c r="D244" s="6">
        <v>26.0</v>
      </c>
      <c r="E244" s="7">
        <v>22.0</v>
      </c>
      <c r="F244" s="8">
        <v>64.0</v>
      </c>
      <c r="G244" s="9">
        <v>94.0</v>
      </c>
      <c r="H244" s="10">
        <v>44.0</v>
      </c>
      <c r="I244" s="11">
        <v>22.0</v>
      </c>
      <c r="J244" s="12">
        <v>18.0</v>
      </c>
      <c r="K244" s="61">
        <v>30.0</v>
      </c>
      <c r="L244" s="62">
        <f t="shared" si="1"/>
        <v>94</v>
      </c>
      <c r="M244" s="63">
        <f t="shared" si="2"/>
        <v>94</v>
      </c>
      <c r="N244" s="63">
        <f t="shared" si="3"/>
        <v>26</v>
      </c>
      <c r="O244" s="63">
        <f t="shared" si="4"/>
        <v>108</v>
      </c>
      <c r="P244" s="63">
        <f t="shared" si="5"/>
        <v>115</v>
      </c>
      <c r="Q244" s="64">
        <f t="shared" si="6"/>
        <v>0.7833333333</v>
      </c>
      <c r="R244" s="64">
        <f t="shared" si="7"/>
        <v>0.4843049327</v>
      </c>
      <c r="S244" s="65">
        <f t="shared" si="8"/>
        <v>0.5889212828</v>
      </c>
      <c r="T244" s="65">
        <f t="shared" si="9"/>
        <v>0.3498542274</v>
      </c>
      <c r="U244" s="66">
        <f t="shared" si="10"/>
        <v>0.4497607656</v>
      </c>
      <c r="V244" s="27">
        <f t="shared" si="11"/>
        <v>0.448818298</v>
      </c>
      <c r="W244" s="27">
        <f t="shared" si="12"/>
        <v>0.4066789291</v>
      </c>
      <c r="X244" s="27">
        <f t="shared" si="13"/>
        <v>-0.7609841755</v>
      </c>
      <c r="Y244" s="27">
        <f t="shared" si="14"/>
        <v>-0.05127897356</v>
      </c>
      <c r="Z244" s="27">
        <f t="shared" si="15"/>
        <v>1.229720418</v>
      </c>
      <c r="AA244" s="27">
        <f t="shared" si="16"/>
        <v>-0.4091663469</v>
      </c>
      <c r="AB244" s="27"/>
    </row>
    <row r="245">
      <c r="A245" s="29">
        <v>3719.0</v>
      </c>
      <c r="B245" s="30">
        <v>3325.0</v>
      </c>
      <c r="C245" s="5">
        <v>24.0</v>
      </c>
      <c r="D245" s="6">
        <v>48.0</v>
      </c>
      <c r="E245" s="7">
        <v>44.0</v>
      </c>
      <c r="F245" s="8">
        <v>105.0</v>
      </c>
      <c r="G245" s="9">
        <v>239.0</v>
      </c>
      <c r="H245" s="10">
        <v>94.0</v>
      </c>
      <c r="I245" s="11">
        <v>45.0</v>
      </c>
      <c r="J245" s="12">
        <v>32.0</v>
      </c>
      <c r="K245" s="61">
        <v>105.0</v>
      </c>
      <c r="L245" s="62">
        <f t="shared" si="1"/>
        <v>239</v>
      </c>
      <c r="M245" s="63">
        <f t="shared" si="2"/>
        <v>239</v>
      </c>
      <c r="N245" s="63">
        <f t="shared" si="3"/>
        <v>48</v>
      </c>
      <c r="O245" s="63">
        <f t="shared" si="4"/>
        <v>199</v>
      </c>
      <c r="P245" s="63">
        <f t="shared" si="5"/>
        <v>218</v>
      </c>
      <c r="Q245" s="64">
        <f t="shared" si="6"/>
        <v>0.8327526132</v>
      </c>
      <c r="R245" s="64">
        <f t="shared" si="7"/>
        <v>0.4772182254</v>
      </c>
      <c r="S245" s="65">
        <f t="shared" si="8"/>
        <v>0.6221590909</v>
      </c>
      <c r="T245" s="65">
        <f t="shared" si="9"/>
        <v>0.4076704545</v>
      </c>
      <c r="U245" s="66">
        <f t="shared" si="10"/>
        <v>0.52297593</v>
      </c>
      <c r="V245" s="27">
        <f t="shared" si="11"/>
        <v>0.5241899377</v>
      </c>
      <c r="W245" s="27">
        <f t="shared" si="12"/>
        <v>0.4738858956</v>
      </c>
      <c r="X245" s="27">
        <f t="shared" si="13"/>
        <v>-0.8039329477</v>
      </c>
      <c r="Y245" s="27">
        <f t="shared" si="14"/>
        <v>-0.06962794003</v>
      </c>
      <c r="Z245" s="27">
        <f t="shared" si="15"/>
        <v>1.37244449</v>
      </c>
      <c r="AA245" s="27">
        <f t="shared" si="16"/>
        <v>-0.482428007</v>
      </c>
      <c r="AB245" s="27"/>
    </row>
    <row r="246">
      <c r="A246" s="29">
        <v>3724.0</v>
      </c>
      <c r="B246" s="30">
        <v>3182.0</v>
      </c>
      <c r="C246" s="5">
        <v>34.0</v>
      </c>
      <c r="D246" s="6">
        <v>52.0</v>
      </c>
      <c r="E246" s="7">
        <v>34.0</v>
      </c>
      <c r="F246" s="8">
        <v>108.0</v>
      </c>
      <c r="G246" s="9">
        <v>190.0</v>
      </c>
      <c r="H246" s="10">
        <v>75.0</v>
      </c>
      <c r="I246" s="11">
        <v>40.0</v>
      </c>
      <c r="J246" s="12">
        <v>24.0</v>
      </c>
      <c r="K246" s="61">
        <v>79.0</v>
      </c>
      <c r="L246" s="62">
        <f t="shared" si="1"/>
        <v>190</v>
      </c>
      <c r="M246" s="63">
        <f t="shared" si="2"/>
        <v>190</v>
      </c>
      <c r="N246" s="63">
        <f t="shared" si="3"/>
        <v>52</v>
      </c>
      <c r="O246" s="63">
        <f t="shared" si="4"/>
        <v>183</v>
      </c>
      <c r="P246" s="63">
        <f t="shared" si="5"/>
        <v>187</v>
      </c>
      <c r="Q246" s="64">
        <f t="shared" si="6"/>
        <v>0.7851239669</v>
      </c>
      <c r="R246" s="64">
        <f t="shared" si="7"/>
        <v>0.4945945946</v>
      </c>
      <c r="S246" s="65">
        <f t="shared" si="8"/>
        <v>0.6094771242</v>
      </c>
      <c r="T246" s="65">
        <f t="shared" si="9"/>
        <v>0.3954248366</v>
      </c>
      <c r="U246" s="66">
        <f t="shared" si="10"/>
        <v>0.5039787798</v>
      </c>
      <c r="V246" s="27">
        <f t="shared" si="11"/>
        <v>0.503985565</v>
      </c>
      <c r="W246" s="27">
        <f t="shared" si="12"/>
        <v>0.4596512961</v>
      </c>
      <c r="X246" s="27">
        <f t="shared" si="13"/>
        <v>-0.7875457389</v>
      </c>
      <c r="Y246" s="27">
        <f t="shared" si="14"/>
        <v>-0.06550779165</v>
      </c>
      <c r="Z246" s="27">
        <f t="shared" si="15"/>
        <v>1.317063471</v>
      </c>
      <c r="AA246" s="27">
        <f t="shared" si="16"/>
        <v>-0.453524118</v>
      </c>
      <c r="AB246" s="27"/>
    </row>
    <row r="247">
      <c r="A247" s="29">
        <v>3727.0</v>
      </c>
      <c r="B247" s="30">
        <v>2249.0</v>
      </c>
      <c r="C247" s="5">
        <v>26.0</v>
      </c>
      <c r="D247" s="6">
        <v>78.0</v>
      </c>
      <c r="E247" s="7">
        <v>42.0</v>
      </c>
      <c r="F247" s="8">
        <v>155.0</v>
      </c>
      <c r="G247" s="9">
        <v>488.0</v>
      </c>
      <c r="H247" s="10">
        <v>160.0</v>
      </c>
      <c r="I247" s="11">
        <v>35.0</v>
      </c>
      <c r="J247" s="12">
        <v>31.0</v>
      </c>
      <c r="K247" s="61">
        <v>104.0</v>
      </c>
      <c r="L247" s="62">
        <f t="shared" si="1"/>
        <v>485</v>
      </c>
      <c r="M247" s="63">
        <f t="shared" si="2"/>
        <v>488</v>
      </c>
      <c r="N247" s="63">
        <f t="shared" si="3"/>
        <v>78</v>
      </c>
      <c r="O247" s="63">
        <f t="shared" si="4"/>
        <v>315</v>
      </c>
      <c r="P247" s="63">
        <f t="shared" si="5"/>
        <v>207</v>
      </c>
      <c r="Q247" s="64">
        <f t="shared" si="6"/>
        <v>0.8621908127</v>
      </c>
      <c r="R247" s="64">
        <f t="shared" si="7"/>
        <v>0.6034482759</v>
      </c>
      <c r="S247" s="65">
        <f t="shared" si="8"/>
        <v>0.7380514706</v>
      </c>
      <c r="T247" s="65">
        <f t="shared" si="9"/>
        <v>0.5202205882</v>
      </c>
      <c r="U247" s="66">
        <f t="shared" si="10"/>
        <v>0.7021582734</v>
      </c>
      <c r="V247" s="27">
        <f t="shared" si="11"/>
        <v>0.6975114797</v>
      </c>
      <c r="W247" s="27">
        <f t="shared" si="12"/>
        <v>0.6047168653</v>
      </c>
      <c r="X247" s="27">
        <f t="shared" si="13"/>
        <v>-0.9536851634</v>
      </c>
      <c r="Y247" s="27">
        <f t="shared" si="14"/>
        <v>-0.1133809634</v>
      </c>
      <c r="Z247" s="27">
        <f t="shared" si="15"/>
        <v>1.931368683</v>
      </c>
      <c r="AA247" s="27">
        <f t="shared" si="16"/>
        <v>-0.8053563887</v>
      </c>
      <c r="AB247" s="27"/>
    </row>
    <row r="248">
      <c r="A248" s="29">
        <v>3729.0</v>
      </c>
      <c r="B248" s="30">
        <v>1147.0</v>
      </c>
      <c r="C248" s="5">
        <v>11.0</v>
      </c>
      <c r="D248" s="6">
        <v>18.0</v>
      </c>
      <c r="E248" s="7">
        <v>18.0</v>
      </c>
      <c r="F248" s="8">
        <v>40.0</v>
      </c>
      <c r="G248" s="9">
        <v>80.0</v>
      </c>
      <c r="H248" s="10">
        <v>27.0</v>
      </c>
      <c r="I248" s="11">
        <v>10.0</v>
      </c>
      <c r="J248" s="12">
        <v>24.0</v>
      </c>
      <c r="K248" s="61">
        <v>32.0</v>
      </c>
      <c r="L248" s="62">
        <f t="shared" si="1"/>
        <v>80</v>
      </c>
      <c r="M248" s="63">
        <f t="shared" si="2"/>
        <v>80</v>
      </c>
      <c r="N248" s="63">
        <f t="shared" si="3"/>
        <v>18</v>
      </c>
      <c r="O248" s="63">
        <f t="shared" si="4"/>
        <v>67</v>
      </c>
      <c r="P248" s="63">
        <f t="shared" si="5"/>
        <v>71</v>
      </c>
      <c r="Q248" s="64">
        <f t="shared" si="6"/>
        <v>0.8163265306</v>
      </c>
      <c r="R248" s="64">
        <f t="shared" si="7"/>
        <v>0.4855072464</v>
      </c>
      <c r="S248" s="65">
        <f t="shared" si="8"/>
        <v>0.6228813559</v>
      </c>
      <c r="T248" s="65">
        <f t="shared" si="9"/>
        <v>0.4152542373</v>
      </c>
      <c r="U248" s="66">
        <f t="shared" si="10"/>
        <v>0.5298013245</v>
      </c>
      <c r="V248" s="27">
        <f t="shared" si="11"/>
        <v>0.5309638761</v>
      </c>
      <c r="W248" s="27">
        <f t="shared" si="12"/>
        <v>0.4827014662</v>
      </c>
      <c r="X248" s="27">
        <f t="shared" si="13"/>
        <v>-0.8048662341</v>
      </c>
      <c r="Y248" s="27">
        <f t="shared" si="14"/>
        <v>-0.07224257489</v>
      </c>
      <c r="Z248" s="27">
        <f t="shared" si="15"/>
        <v>1.375632884</v>
      </c>
      <c r="AA248" s="27">
        <f t="shared" si="16"/>
        <v>-0.4841101115</v>
      </c>
      <c r="AB248" s="27"/>
    </row>
    <row r="249">
      <c r="A249" s="29">
        <v>3730.0</v>
      </c>
      <c r="B249" s="30">
        <v>1857.0</v>
      </c>
      <c r="C249" s="5">
        <v>17.0</v>
      </c>
      <c r="D249" s="6">
        <v>36.0</v>
      </c>
      <c r="E249" s="7">
        <v>20.0</v>
      </c>
      <c r="F249" s="8">
        <v>52.0</v>
      </c>
      <c r="G249" s="9">
        <v>108.0</v>
      </c>
      <c r="H249" s="10">
        <v>45.0</v>
      </c>
      <c r="I249" s="11">
        <v>23.0</v>
      </c>
      <c r="J249" s="12">
        <v>22.0</v>
      </c>
      <c r="K249" s="61">
        <v>46.0</v>
      </c>
      <c r="L249" s="62">
        <f t="shared" si="1"/>
        <v>108</v>
      </c>
      <c r="M249" s="63">
        <f t="shared" si="2"/>
        <v>108</v>
      </c>
      <c r="N249" s="63">
        <f t="shared" si="3"/>
        <v>36</v>
      </c>
      <c r="O249" s="63">
        <f t="shared" si="4"/>
        <v>97</v>
      </c>
      <c r="P249" s="63">
        <f t="shared" si="5"/>
        <v>106</v>
      </c>
      <c r="Q249" s="64">
        <f t="shared" si="6"/>
        <v>0.75</v>
      </c>
      <c r="R249" s="64">
        <f t="shared" si="7"/>
        <v>0.4778325123</v>
      </c>
      <c r="S249" s="65">
        <f t="shared" si="8"/>
        <v>0.590778098</v>
      </c>
      <c r="T249" s="65">
        <f t="shared" si="9"/>
        <v>0.4149855908</v>
      </c>
      <c r="U249" s="66">
        <f t="shared" si="10"/>
        <v>0.5046728972</v>
      </c>
      <c r="V249" s="27">
        <f t="shared" si="11"/>
        <v>0.5051432921</v>
      </c>
      <c r="W249" s="27">
        <f t="shared" si="12"/>
        <v>0.4823891851</v>
      </c>
      <c r="X249" s="27">
        <f t="shared" si="13"/>
        <v>-0.7633834893</v>
      </c>
      <c r="Y249" s="27">
        <f t="shared" si="14"/>
        <v>-0.07214913123</v>
      </c>
      <c r="Z249" s="27">
        <f t="shared" si="15"/>
        <v>1.237487036</v>
      </c>
      <c r="AA249" s="27">
        <f t="shared" si="16"/>
        <v>-0.4130487548</v>
      </c>
      <c r="AB249" s="27"/>
    </row>
    <row r="250">
      <c r="A250" s="29">
        <v>3732.0</v>
      </c>
      <c r="B250" s="30">
        <v>2726.0</v>
      </c>
      <c r="C250" s="5">
        <v>43.0</v>
      </c>
      <c r="D250" s="6">
        <v>44.0</v>
      </c>
      <c r="E250" s="7">
        <v>30.0</v>
      </c>
      <c r="F250" s="8">
        <v>116.0</v>
      </c>
      <c r="G250" s="9">
        <v>192.0</v>
      </c>
      <c r="H250" s="10">
        <v>79.0</v>
      </c>
      <c r="I250" s="11">
        <v>44.0</v>
      </c>
      <c r="J250" s="12">
        <v>28.0</v>
      </c>
      <c r="K250" s="61">
        <v>118.0</v>
      </c>
      <c r="L250" s="62">
        <f t="shared" si="1"/>
        <v>191</v>
      </c>
      <c r="M250" s="63">
        <f t="shared" si="2"/>
        <v>192</v>
      </c>
      <c r="N250" s="63">
        <f t="shared" si="3"/>
        <v>44</v>
      </c>
      <c r="O250" s="63">
        <f t="shared" si="4"/>
        <v>195</v>
      </c>
      <c r="P250" s="63">
        <f t="shared" si="5"/>
        <v>235</v>
      </c>
      <c r="Q250" s="64">
        <f t="shared" si="6"/>
        <v>0.813559322</v>
      </c>
      <c r="R250" s="64">
        <f t="shared" si="7"/>
        <v>0.4534883721</v>
      </c>
      <c r="S250" s="65">
        <f t="shared" si="8"/>
        <v>0.5810810811</v>
      </c>
      <c r="T250" s="65">
        <f t="shared" si="9"/>
        <v>0.3543543544</v>
      </c>
      <c r="U250" s="66">
        <f t="shared" si="10"/>
        <v>0.4496487119</v>
      </c>
      <c r="V250" s="27">
        <f t="shared" si="11"/>
        <v>0.4464532664</v>
      </c>
      <c r="W250" s="27">
        <f t="shared" si="12"/>
        <v>0.4119099844</v>
      </c>
      <c r="X250" s="27">
        <f t="shared" si="13"/>
        <v>-0.7508533319</v>
      </c>
      <c r="Y250" s="27">
        <f t="shared" si="14"/>
        <v>-0.05260664664</v>
      </c>
      <c r="Z250" s="27">
        <f t="shared" si="15"/>
        <v>1.197196275</v>
      </c>
      <c r="AA250" s="27">
        <f t="shared" si="16"/>
        <v>-0.3930414614</v>
      </c>
      <c r="AB250" s="27"/>
    </row>
    <row r="251">
      <c r="A251" s="29">
        <v>3740.0</v>
      </c>
      <c r="B251" s="30">
        <v>3156.0</v>
      </c>
      <c r="C251" s="5">
        <v>23.0</v>
      </c>
      <c r="D251" s="6">
        <v>59.0</v>
      </c>
      <c r="E251" s="7">
        <v>38.0</v>
      </c>
      <c r="F251" s="8">
        <v>85.0</v>
      </c>
      <c r="G251" s="9">
        <v>270.0</v>
      </c>
      <c r="H251" s="10">
        <v>102.0</v>
      </c>
      <c r="I251" s="11">
        <v>28.0</v>
      </c>
      <c r="J251" s="12">
        <v>55.0</v>
      </c>
      <c r="K251" s="61">
        <v>139.0</v>
      </c>
      <c r="L251" s="62">
        <f t="shared" si="1"/>
        <v>271</v>
      </c>
      <c r="M251" s="63">
        <f t="shared" si="2"/>
        <v>270</v>
      </c>
      <c r="N251" s="63">
        <f t="shared" si="3"/>
        <v>59</v>
      </c>
      <c r="O251" s="63">
        <f t="shared" si="4"/>
        <v>187</v>
      </c>
      <c r="P251" s="63">
        <f t="shared" si="5"/>
        <v>228</v>
      </c>
      <c r="Q251" s="64">
        <f t="shared" si="6"/>
        <v>0.820668693</v>
      </c>
      <c r="R251" s="64">
        <f t="shared" si="7"/>
        <v>0.4506024096</v>
      </c>
      <c r="S251" s="65">
        <f t="shared" si="8"/>
        <v>0.6142473118</v>
      </c>
      <c r="T251" s="65">
        <f t="shared" si="9"/>
        <v>0.4422043011</v>
      </c>
      <c r="U251" s="66">
        <f t="shared" si="10"/>
        <v>0.5421686747</v>
      </c>
      <c r="V251" s="27">
        <f t="shared" si="11"/>
        <v>0.5457479121</v>
      </c>
      <c r="W251" s="27">
        <f t="shared" si="12"/>
        <v>0.5140288655</v>
      </c>
      <c r="X251" s="27">
        <f t="shared" si="13"/>
        <v>-0.7937096142</v>
      </c>
      <c r="Y251" s="27">
        <f t="shared" si="14"/>
        <v>-0.08192397119</v>
      </c>
      <c r="Z251" s="27">
        <f t="shared" si="15"/>
        <v>1.337760642</v>
      </c>
      <c r="AA251" s="27">
        <f t="shared" si="16"/>
        <v>-0.4642564562</v>
      </c>
      <c r="AB251" s="27"/>
    </row>
    <row r="252">
      <c r="A252" s="29">
        <v>3747.0</v>
      </c>
      <c r="B252" s="30">
        <v>2205.0</v>
      </c>
      <c r="C252" s="5">
        <v>24.0</v>
      </c>
      <c r="D252" s="6">
        <v>55.0</v>
      </c>
      <c r="E252" s="7">
        <v>23.0</v>
      </c>
      <c r="F252" s="8">
        <v>84.0</v>
      </c>
      <c r="G252" s="9">
        <v>146.0</v>
      </c>
      <c r="H252" s="10">
        <v>68.0</v>
      </c>
      <c r="I252" s="11">
        <v>27.0</v>
      </c>
      <c r="J252" s="12">
        <v>28.0</v>
      </c>
      <c r="K252" s="61">
        <v>80.0</v>
      </c>
      <c r="L252" s="62">
        <f t="shared" si="1"/>
        <v>146</v>
      </c>
      <c r="M252" s="63">
        <f t="shared" si="2"/>
        <v>146</v>
      </c>
      <c r="N252" s="63">
        <f t="shared" si="3"/>
        <v>55</v>
      </c>
      <c r="O252" s="63">
        <f t="shared" si="4"/>
        <v>152</v>
      </c>
      <c r="P252" s="63">
        <f t="shared" si="5"/>
        <v>154</v>
      </c>
      <c r="Q252" s="64">
        <f t="shared" si="6"/>
        <v>0.7263681592</v>
      </c>
      <c r="R252" s="64">
        <f t="shared" si="7"/>
        <v>0.4967320261</v>
      </c>
      <c r="S252" s="65">
        <f t="shared" si="8"/>
        <v>0.5877712032</v>
      </c>
      <c r="T252" s="65">
        <f t="shared" si="9"/>
        <v>0.3964497041</v>
      </c>
      <c r="U252" s="66">
        <f t="shared" si="10"/>
        <v>0.4866666667</v>
      </c>
      <c r="V252" s="27">
        <f t="shared" si="11"/>
        <v>0.4874934677</v>
      </c>
      <c r="W252" s="27">
        <f t="shared" si="12"/>
        <v>0.4608426267</v>
      </c>
      <c r="X252" s="27">
        <f t="shared" si="13"/>
        <v>-0.7594980815</v>
      </c>
      <c r="Y252" s="27">
        <f t="shared" si="14"/>
        <v>-0.06584779969</v>
      </c>
      <c r="Z252" s="27">
        <f t="shared" si="15"/>
        <v>1.224922169</v>
      </c>
      <c r="AA252" s="27">
        <f t="shared" si="16"/>
        <v>-0.4067738937</v>
      </c>
      <c r="AB252" s="27"/>
    </row>
    <row r="253">
      <c r="A253" s="29">
        <v>3748.0</v>
      </c>
      <c r="B253" s="30">
        <v>2305.0</v>
      </c>
      <c r="C253" s="5">
        <v>47.0</v>
      </c>
      <c r="D253" s="6">
        <v>49.0</v>
      </c>
      <c r="E253" s="7">
        <v>33.0</v>
      </c>
      <c r="F253" s="8">
        <v>113.0</v>
      </c>
      <c r="G253" s="9">
        <v>225.0</v>
      </c>
      <c r="H253" s="10">
        <v>78.0</v>
      </c>
      <c r="I253" s="11">
        <v>45.0</v>
      </c>
      <c r="J253" s="12">
        <v>33.0</v>
      </c>
      <c r="K253" s="61">
        <v>91.0</v>
      </c>
      <c r="L253" s="62">
        <f t="shared" si="1"/>
        <v>225</v>
      </c>
      <c r="M253" s="63">
        <f t="shared" si="2"/>
        <v>225</v>
      </c>
      <c r="N253" s="63">
        <f t="shared" si="3"/>
        <v>49</v>
      </c>
      <c r="O253" s="63">
        <f t="shared" si="4"/>
        <v>191</v>
      </c>
      <c r="P253" s="63">
        <f t="shared" si="5"/>
        <v>216</v>
      </c>
      <c r="Q253" s="64">
        <f t="shared" si="6"/>
        <v>0.8211678832</v>
      </c>
      <c r="R253" s="64">
        <f t="shared" si="7"/>
        <v>0.4692874693</v>
      </c>
      <c r="S253" s="65">
        <f t="shared" si="8"/>
        <v>0.610866373</v>
      </c>
      <c r="T253" s="65">
        <f t="shared" si="9"/>
        <v>0.402349486</v>
      </c>
      <c r="U253" s="66">
        <f t="shared" si="10"/>
        <v>0.5102040816</v>
      </c>
      <c r="V253" s="27">
        <f t="shared" si="11"/>
        <v>0.5108281018</v>
      </c>
      <c r="W253" s="27">
        <f t="shared" si="12"/>
        <v>0.4677006744</v>
      </c>
      <c r="X253" s="27">
        <f t="shared" si="13"/>
        <v>-0.7893408793</v>
      </c>
      <c r="Y253" s="27">
        <f t="shared" si="14"/>
        <v>-0.06782221562</v>
      </c>
      <c r="Z253" s="27">
        <f t="shared" si="15"/>
        <v>1.323074572</v>
      </c>
      <c r="AA253" s="27">
        <f t="shared" si="16"/>
        <v>-0.456632496</v>
      </c>
      <c r="AB253" s="27"/>
    </row>
    <row r="254">
      <c r="A254" s="29">
        <v>3754.0</v>
      </c>
      <c r="B254" s="30">
        <v>2368.0</v>
      </c>
      <c r="C254" s="5">
        <v>17.0</v>
      </c>
      <c r="D254" s="6">
        <v>26.0</v>
      </c>
      <c r="E254" s="7">
        <v>21.0</v>
      </c>
      <c r="F254" s="8">
        <v>38.0</v>
      </c>
      <c r="G254" s="9">
        <v>93.0</v>
      </c>
      <c r="H254" s="10">
        <v>35.0</v>
      </c>
      <c r="I254" s="11">
        <v>25.0</v>
      </c>
      <c r="J254" s="12">
        <v>15.0</v>
      </c>
      <c r="K254" s="61">
        <v>36.0</v>
      </c>
      <c r="L254" s="62">
        <f t="shared" si="1"/>
        <v>93</v>
      </c>
      <c r="M254" s="63">
        <f t="shared" si="2"/>
        <v>93</v>
      </c>
      <c r="N254" s="63">
        <f t="shared" si="3"/>
        <v>26</v>
      </c>
      <c r="O254" s="63">
        <f t="shared" si="4"/>
        <v>73</v>
      </c>
      <c r="P254" s="63">
        <f t="shared" si="5"/>
        <v>99</v>
      </c>
      <c r="Q254" s="64">
        <f t="shared" si="6"/>
        <v>0.781512605</v>
      </c>
      <c r="R254" s="64">
        <f t="shared" si="7"/>
        <v>0.4244186047</v>
      </c>
      <c r="S254" s="65">
        <f t="shared" si="8"/>
        <v>0.5704467354</v>
      </c>
      <c r="T254" s="65">
        <f t="shared" si="9"/>
        <v>0.4089347079</v>
      </c>
      <c r="U254" s="66">
        <f t="shared" si="10"/>
        <v>0.484375</v>
      </c>
      <c r="V254" s="27">
        <f t="shared" si="11"/>
        <v>0.4839541788</v>
      </c>
      <c r="W254" s="27">
        <f t="shared" si="12"/>
        <v>0.475355494</v>
      </c>
      <c r="X254" s="27">
        <f t="shared" si="13"/>
        <v>-0.7371119898</v>
      </c>
      <c r="Y254" s="27">
        <f t="shared" si="14"/>
        <v>-0.07006046512</v>
      </c>
      <c r="Z254" s="27">
        <f t="shared" si="15"/>
        <v>1.153777548</v>
      </c>
      <c r="AA254" s="27">
        <f t="shared" si="16"/>
        <v>-0.3718548546</v>
      </c>
      <c r="AB254" s="27"/>
    </row>
    <row r="255">
      <c r="A255" s="29">
        <v>3755.0</v>
      </c>
      <c r="B255" s="30">
        <v>2071.0</v>
      </c>
      <c r="C255" s="5">
        <v>17.0</v>
      </c>
      <c r="D255" s="6">
        <v>47.0</v>
      </c>
      <c r="E255" s="7">
        <v>33.0</v>
      </c>
      <c r="F255" s="8">
        <v>67.0</v>
      </c>
      <c r="G255" s="9">
        <v>162.0</v>
      </c>
      <c r="H255" s="10">
        <v>46.0</v>
      </c>
      <c r="I255" s="11">
        <v>27.0</v>
      </c>
      <c r="J255" s="12">
        <v>14.0</v>
      </c>
      <c r="K255" s="61">
        <v>66.0</v>
      </c>
      <c r="L255" s="62">
        <f t="shared" si="1"/>
        <v>162</v>
      </c>
      <c r="M255" s="63">
        <f t="shared" si="2"/>
        <v>162</v>
      </c>
      <c r="N255" s="63">
        <f t="shared" si="3"/>
        <v>47</v>
      </c>
      <c r="O255" s="63">
        <f t="shared" si="4"/>
        <v>113</v>
      </c>
      <c r="P255" s="63">
        <f t="shared" si="5"/>
        <v>143</v>
      </c>
      <c r="Q255" s="64">
        <f t="shared" si="6"/>
        <v>0.7751196172</v>
      </c>
      <c r="R255" s="64">
        <f t="shared" si="7"/>
        <v>0.44140625</v>
      </c>
      <c r="S255" s="65">
        <f t="shared" si="8"/>
        <v>0.5913978495</v>
      </c>
      <c r="T255" s="65">
        <f t="shared" si="9"/>
        <v>0.4494623656</v>
      </c>
      <c r="U255" s="66">
        <f t="shared" si="10"/>
        <v>0.531147541</v>
      </c>
      <c r="V255" s="27">
        <f t="shared" si="11"/>
        <v>0.5332293247</v>
      </c>
      <c r="W255" s="27">
        <f t="shared" si="12"/>
        <v>0.5224658134</v>
      </c>
      <c r="X255" s="27">
        <f t="shared" si="13"/>
        <v>-0.7641843112</v>
      </c>
      <c r="Y255" s="27">
        <f t="shared" si="14"/>
        <v>-0.08463533895</v>
      </c>
      <c r="Z255" s="27">
        <f t="shared" si="15"/>
        <v>1.240084751</v>
      </c>
      <c r="AA255" s="27">
        <f t="shared" si="16"/>
        <v>-0.4143500363</v>
      </c>
      <c r="AB255" s="27"/>
    </row>
    <row r="256">
      <c r="A256" s="29">
        <v>3757.0</v>
      </c>
      <c r="B256" s="30">
        <v>1047.0</v>
      </c>
      <c r="C256" s="5">
        <v>33.0</v>
      </c>
      <c r="D256" s="6">
        <v>22.0</v>
      </c>
      <c r="E256" s="7">
        <v>27.0</v>
      </c>
      <c r="F256" s="8">
        <v>67.0</v>
      </c>
      <c r="G256" s="9">
        <v>89.0</v>
      </c>
      <c r="H256" s="10">
        <v>49.0</v>
      </c>
      <c r="I256" s="11">
        <v>30.0</v>
      </c>
      <c r="J256" s="12">
        <v>10.0</v>
      </c>
      <c r="K256" s="61">
        <v>36.0</v>
      </c>
      <c r="L256" s="62">
        <f t="shared" si="1"/>
        <v>89</v>
      </c>
      <c r="M256" s="63">
        <f t="shared" si="2"/>
        <v>89</v>
      </c>
      <c r="N256" s="63">
        <f t="shared" si="3"/>
        <v>22</v>
      </c>
      <c r="O256" s="63">
        <f t="shared" si="4"/>
        <v>116</v>
      </c>
      <c r="P256" s="63">
        <f t="shared" si="5"/>
        <v>126</v>
      </c>
      <c r="Q256" s="64">
        <f t="shared" si="6"/>
        <v>0.8018018018</v>
      </c>
      <c r="R256" s="64">
        <f t="shared" si="7"/>
        <v>0.479338843</v>
      </c>
      <c r="S256" s="65">
        <f t="shared" si="8"/>
        <v>0.5807365439</v>
      </c>
      <c r="T256" s="65">
        <f t="shared" si="9"/>
        <v>0.3144475921</v>
      </c>
      <c r="U256" s="66">
        <f t="shared" si="10"/>
        <v>0.4139534884</v>
      </c>
      <c r="V256" s="27">
        <f t="shared" si="11"/>
        <v>0.4109710665</v>
      </c>
      <c r="W256" s="27">
        <f t="shared" si="12"/>
        <v>0.3655214086</v>
      </c>
      <c r="X256" s="27">
        <f t="shared" si="13"/>
        <v>-0.7504081326</v>
      </c>
      <c r="Y256" s="27">
        <f t="shared" si="14"/>
        <v>-0.04142491426</v>
      </c>
      <c r="Z256" s="27">
        <f t="shared" si="15"/>
        <v>1.195777002</v>
      </c>
      <c r="AA256" s="27">
        <f t="shared" si="16"/>
        <v>-0.3923427442</v>
      </c>
      <c r="AB256" s="27"/>
    </row>
    <row r="257">
      <c r="A257" s="29">
        <v>3758.0</v>
      </c>
      <c r="B257" s="30">
        <v>342.0</v>
      </c>
      <c r="C257" s="5">
        <v>2.0</v>
      </c>
      <c r="D257" s="6">
        <v>9.0</v>
      </c>
      <c r="E257" s="7">
        <v>14.0</v>
      </c>
      <c r="F257" s="8">
        <v>28.0</v>
      </c>
      <c r="G257" s="9">
        <v>25.0</v>
      </c>
      <c r="H257" s="10">
        <v>22.0</v>
      </c>
      <c r="I257" s="11">
        <v>7.0</v>
      </c>
      <c r="J257" s="12">
        <v>8.0</v>
      </c>
      <c r="K257" s="61">
        <v>6.0</v>
      </c>
      <c r="L257" s="62">
        <f t="shared" si="1"/>
        <v>25</v>
      </c>
      <c r="M257" s="63">
        <f t="shared" si="2"/>
        <v>25</v>
      </c>
      <c r="N257" s="63">
        <f t="shared" si="3"/>
        <v>9</v>
      </c>
      <c r="O257" s="63">
        <f t="shared" si="4"/>
        <v>50</v>
      </c>
      <c r="P257" s="63">
        <f t="shared" si="5"/>
        <v>29</v>
      </c>
      <c r="Q257" s="64">
        <f t="shared" si="6"/>
        <v>0.7352941176</v>
      </c>
      <c r="R257" s="64">
        <f t="shared" si="7"/>
        <v>0.6329113924</v>
      </c>
      <c r="S257" s="65">
        <f t="shared" si="8"/>
        <v>0.6637168142</v>
      </c>
      <c r="T257" s="65">
        <f t="shared" si="9"/>
        <v>0.3008849558</v>
      </c>
      <c r="U257" s="66">
        <f t="shared" si="10"/>
        <v>0.462962963</v>
      </c>
      <c r="V257" s="27">
        <f t="shared" si="11"/>
        <v>0.4642569437</v>
      </c>
      <c r="W257" s="27">
        <f t="shared" si="12"/>
        <v>0.3497558755</v>
      </c>
      <c r="X257" s="27">
        <f t="shared" si="13"/>
        <v>-0.857632433</v>
      </c>
      <c r="Y257" s="27">
        <f t="shared" si="14"/>
        <v>-0.03792853065</v>
      </c>
      <c r="Z257" s="27">
        <f t="shared" si="15"/>
        <v>1.561915465</v>
      </c>
      <c r="AA257" s="27">
        <f t="shared" si="16"/>
        <v>-0.5857018801</v>
      </c>
      <c r="AB257" s="27"/>
    </row>
    <row r="258">
      <c r="A258" s="29">
        <v>3762.0</v>
      </c>
      <c r="B258" s="30">
        <v>2724.0</v>
      </c>
      <c r="C258" s="5">
        <v>17.0</v>
      </c>
      <c r="D258" s="6">
        <v>54.0</v>
      </c>
      <c r="E258" s="7">
        <v>26.0</v>
      </c>
      <c r="F258" s="8">
        <v>78.0</v>
      </c>
      <c r="G258" s="9">
        <v>144.0</v>
      </c>
      <c r="H258" s="10">
        <v>40.0</v>
      </c>
      <c r="I258" s="11">
        <v>29.0</v>
      </c>
      <c r="J258" s="12">
        <v>18.0</v>
      </c>
      <c r="K258" s="61">
        <v>63.0</v>
      </c>
      <c r="L258" s="62">
        <f t="shared" si="1"/>
        <v>144</v>
      </c>
      <c r="M258" s="63">
        <f t="shared" si="2"/>
        <v>144</v>
      </c>
      <c r="N258" s="63">
        <f t="shared" si="3"/>
        <v>54</v>
      </c>
      <c r="O258" s="63">
        <f t="shared" si="4"/>
        <v>118</v>
      </c>
      <c r="P258" s="63">
        <f t="shared" si="5"/>
        <v>135</v>
      </c>
      <c r="Q258" s="64">
        <f t="shared" si="6"/>
        <v>0.7272727273</v>
      </c>
      <c r="R258" s="64">
        <f t="shared" si="7"/>
        <v>0.4664031621</v>
      </c>
      <c r="S258" s="65">
        <f t="shared" si="8"/>
        <v>0.5809312639</v>
      </c>
      <c r="T258" s="65">
        <f t="shared" si="9"/>
        <v>0.4390243902</v>
      </c>
      <c r="U258" s="66">
        <f t="shared" si="10"/>
        <v>0.5161290323</v>
      </c>
      <c r="V258" s="27">
        <f t="shared" si="11"/>
        <v>0.5166126834</v>
      </c>
      <c r="W258" s="27">
        <f t="shared" si="12"/>
        <v>0.510332461</v>
      </c>
      <c r="X258" s="27">
        <f t="shared" si="13"/>
        <v>-0.7506597431</v>
      </c>
      <c r="Y258" s="27">
        <f t="shared" si="14"/>
        <v>-0.08074996972</v>
      </c>
      <c r="Z258" s="27">
        <f t="shared" si="15"/>
        <v>1.196579021</v>
      </c>
      <c r="AA258" s="27">
        <f t="shared" si="16"/>
        <v>-0.3927375321</v>
      </c>
      <c r="AB258" s="27"/>
    </row>
    <row r="259">
      <c r="A259" s="29">
        <v>3763.0</v>
      </c>
      <c r="B259" s="30">
        <v>385.0</v>
      </c>
      <c r="C259" s="5">
        <v>9.0</v>
      </c>
      <c r="D259" s="6">
        <v>9.0</v>
      </c>
      <c r="E259" s="7">
        <v>7.0</v>
      </c>
      <c r="F259" s="8">
        <v>12.0</v>
      </c>
      <c r="G259" s="9">
        <v>48.0</v>
      </c>
      <c r="H259" s="10">
        <v>10.0</v>
      </c>
      <c r="I259" s="11">
        <v>6.0</v>
      </c>
      <c r="J259" s="12">
        <v>5.0</v>
      </c>
      <c r="K259" s="61">
        <v>19.0</v>
      </c>
      <c r="L259" s="62">
        <f t="shared" si="1"/>
        <v>48</v>
      </c>
      <c r="M259" s="63">
        <f t="shared" si="2"/>
        <v>48</v>
      </c>
      <c r="N259" s="63">
        <f t="shared" si="3"/>
        <v>9</v>
      </c>
      <c r="O259" s="63">
        <f t="shared" si="4"/>
        <v>22</v>
      </c>
      <c r="P259" s="63">
        <f t="shared" si="5"/>
        <v>41</v>
      </c>
      <c r="Q259" s="64">
        <f t="shared" si="6"/>
        <v>0.8421052632</v>
      </c>
      <c r="R259" s="64">
        <f t="shared" si="7"/>
        <v>0.3492063492</v>
      </c>
      <c r="S259" s="65">
        <f t="shared" si="8"/>
        <v>0.5833333333</v>
      </c>
      <c r="T259" s="65">
        <f t="shared" si="9"/>
        <v>0.475</v>
      </c>
      <c r="U259" s="66">
        <f t="shared" si="10"/>
        <v>0.5393258427</v>
      </c>
      <c r="V259" s="27">
        <f t="shared" si="11"/>
        <v>0.5465753859</v>
      </c>
      <c r="W259" s="27">
        <f t="shared" si="12"/>
        <v>0.552151371</v>
      </c>
      <c r="X259" s="27">
        <f t="shared" si="13"/>
        <v>-0.7537636161</v>
      </c>
      <c r="Y259" s="27">
        <f t="shared" si="14"/>
        <v>-0.09452621986</v>
      </c>
      <c r="Z259" s="27">
        <f t="shared" si="15"/>
        <v>1.206494852</v>
      </c>
      <c r="AA259" s="27">
        <f t="shared" si="16"/>
        <v>-0.397629448</v>
      </c>
      <c r="AB259" s="27"/>
    </row>
    <row r="260">
      <c r="A260" s="29">
        <v>3764.0</v>
      </c>
      <c r="B260" s="30">
        <v>3206.0</v>
      </c>
      <c r="C260" s="5">
        <v>30.0</v>
      </c>
      <c r="D260" s="6">
        <v>31.0</v>
      </c>
      <c r="E260" s="7">
        <v>30.0</v>
      </c>
      <c r="F260" s="8">
        <v>98.0</v>
      </c>
      <c r="G260" s="9">
        <v>144.0</v>
      </c>
      <c r="H260" s="10">
        <v>60.0</v>
      </c>
      <c r="I260" s="11">
        <v>20.0</v>
      </c>
      <c r="J260" s="12">
        <v>19.0</v>
      </c>
      <c r="K260" s="61">
        <v>82.0</v>
      </c>
      <c r="L260" s="62">
        <f t="shared" si="1"/>
        <v>144</v>
      </c>
      <c r="M260" s="63">
        <f t="shared" si="2"/>
        <v>144</v>
      </c>
      <c r="N260" s="63">
        <f t="shared" si="3"/>
        <v>31</v>
      </c>
      <c r="O260" s="63">
        <f t="shared" si="4"/>
        <v>158</v>
      </c>
      <c r="P260" s="63">
        <f t="shared" si="5"/>
        <v>162</v>
      </c>
      <c r="Q260" s="64">
        <f t="shared" si="6"/>
        <v>0.8228571429</v>
      </c>
      <c r="R260" s="64">
        <f t="shared" si="7"/>
        <v>0.49375</v>
      </c>
      <c r="S260" s="65">
        <f t="shared" si="8"/>
        <v>0.6101010101</v>
      </c>
      <c r="T260" s="65">
        <f t="shared" si="9"/>
        <v>0.3535353535</v>
      </c>
      <c r="U260" s="66">
        <f t="shared" si="10"/>
        <v>0.4705882353</v>
      </c>
      <c r="V260" s="27">
        <f t="shared" si="11"/>
        <v>0.4689337177</v>
      </c>
      <c r="W260" s="27">
        <f t="shared" si="12"/>
        <v>0.4109579582</v>
      </c>
      <c r="X260" s="27">
        <f t="shared" si="13"/>
        <v>-0.7883519032</v>
      </c>
      <c r="Y260" s="27">
        <f t="shared" si="14"/>
        <v>-0.05236375363</v>
      </c>
      <c r="Z260" s="27">
        <f t="shared" si="15"/>
        <v>1.319761252</v>
      </c>
      <c r="AA260" s="27">
        <f t="shared" si="16"/>
        <v>-0.4549182821</v>
      </c>
      <c r="AB260" s="27"/>
    </row>
    <row r="261">
      <c r="A261" s="29">
        <v>3765.0</v>
      </c>
      <c r="B261" s="30">
        <v>1841.0</v>
      </c>
      <c r="C261" s="5">
        <v>16.0</v>
      </c>
      <c r="D261" s="6">
        <v>21.0</v>
      </c>
      <c r="E261" s="7">
        <v>8.0</v>
      </c>
      <c r="F261" s="8">
        <v>50.0</v>
      </c>
      <c r="G261" s="9">
        <v>79.0</v>
      </c>
      <c r="H261" s="10">
        <v>26.0</v>
      </c>
      <c r="I261" s="11">
        <v>33.0</v>
      </c>
      <c r="J261" s="12">
        <v>13.0</v>
      </c>
      <c r="K261" s="61">
        <v>34.0</v>
      </c>
      <c r="L261" s="62">
        <f t="shared" si="1"/>
        <v>79</v>
      </c>
      <c r="M261" s="63">
        <f t="shared" si="2"/>
        <v>79</v>
      </c>
      <c r="N261" s="63">
        <f t="shared" si="3"/>
        <v>21</v>
      </c>
      <c r="O261" s="63">
        <f t="shared" si="4"/>
        <v>76</v>
      </c>
      <c r="P261" s="63">
        <f t="shared" si="5"/>
        <v>91</v>
      </c>
      <c r="Q261" s="64">
        <f t="shared" si="6"/>
        <v>0.79</v>
      </c>
      <c r="R261" s="64">
        <f t="shared" si="7"/>
        <v>0.4550898204</v>
      </c>
      <c r="S261" s="65">
        <f t="shared" si="8"/>
        <v>0.5805243446</v>
      </c>
      <c r="T261" s="65">
        <f t="shared" si="9"/>
        <v>0.3745318352</v>
      </c>
      <c r="U261" s="66">
        <f t="shared" si="10"/>
        <v>0.4647058824</v>
      </c>
      <c r="V261" s="27">
        <f t="shared" si="11"/>
        <v>0.4633015371</v>
      </c>
      <c r="W261" s="27">
        <f t="shared" si="12"/>
        <v>0.4353647712</v>
      </c>
      <c r="X261" s="27">
        <f t="shared" si="13"/>
        <v>-0.7501339357</v>
      </c>
      <c r="Y261" s="27">
        <f t="shared" si="14"/>
        <v>-0.05876822161</v>
      </c>
      <c r="Z261" s="27">
        <f t="shared" si="15"/>
        <v>1.194903296</v>
      </c>
      <c r="AA261" s="27">
        <f t="shared" si="16"/>
        <v>-0.3919128189</v>
      </c>
      <c r="AB261" s="27"/>
    </row>
    <row r="262">
      <c r="A262" s="29">
        <v>3766.0</v>
      </c>
      <c r="B262" s="30">
        <v>2207.0</v>
      </c>
      <c r="C262" s="5">
        <v>30.0</v>
      </c>
      <c r="D262" s="6">
        <v>27.0</v>
      </c>
      <c r="E262" s="7">
        <v>31.0</v>
      </c>
      <c r="F262" s="8">
        <v>146.0</v>
      </c>
      <c r="G262" s="9">
        <v>205.0</v>
      </c>
      <c r="H262" s="10">
        <v>104.0</v>
      </c>
      <c r="I262" s="11">
        <v>39.0</v>
      </c>
      <c r="J262" s="12">
        <v>22.0</v>
      </c>
      <c r="K262" s="61">
        <v>95.0</v>
      </c>
      <c r="L262" s="62">
        <f t="shared" si="1"/>
        <v>204</v>
      </c>
      <c r="M262" s="63">
        <f t="shared" si="2"/>
        <v>205</v>
      </c>
      <c r="N262" s="63">
        <f t="shared" si="3"/>
        <v>27</v>
      </c>
      <c r="O262" s="63">
        <f t="shared" si="4"/>
        <v>250</v>
      </c>
      <c r="P262" s="63">
        <f t="shared" si="5"/>
        <v>195</v>
      </c>
      <c r="Q262" s="64">
        <f t="shared" si="6"/>
        <v>0.8836206897</v>
      </c>
      <c r="R262" s="64">
        <f t="shared" si="7"/>
        <v>0.5617977528</v>
      </c>
      <c r="S262" s="65">
        <f t="shared" si="8"/>
        <v>0.6720827179</v>
      </c>
      <c r="T262" s="65">
        <f t="shared" si="9"/>
        <v>0.3426883309</v>
      </c>
      <c r="U262" s="66">
        <f t="shared" si="10"/>
        <v>0.5125</v>
      </c>
      <c r="V262" s="27">
        <f t="shared" si="11"/>
        <v>0.507963619</v>
      </c>
      <c r="W262" s="27">
        <f t="shared" si="12"/>
        <v>0.3983491194</v>
      </c>
      <c r="X262" s="27">
        <f t="shared" si="13"/>
        <v>-0.868442571</v>
      </c>
      <c r="Y262" s="27">
        <f t="shared" si="14"/>
        <v>-0.04919984151</v>
      </c>
      <c r="Z262" s="27">
        <f t="shared" si="15"/>
        <v>1.601538345</v>
      </c>
      <c r="AA262" s="27">
        <f t="shared" si="16"/>
        <v>-0.6081298795</v>
      </c>
      <c r="AB262" s="27"/>
    </row>
    <row r="263">
      <c r="A263" s="29">
        <v>3769.0</v>
      </c>
      <c r="B263" s="30">
        <v>1088.0</v>
      </c>
      <c r="C263" s="5">
        <v>7.0</v>
      </c>
      <c r="D263" s="6">
        <v>20.0</v>
      </c>
      <c r="E263" s="7">
        <v>18.0</v>
      </c>
      <c r="F263" s="8">
        <v>53.0</v>
      </c>
      <c r="G263" s="9">
        <v>79.0</v>
      </c>
      <c r="H263" s="10">
        <v>41.0</v>
      </c>
      <c r="I263" s="11">
        <v>13.0</v>
      </c>
      <c r="J263" s="12">
        <v>13.0</v>
      </c>
      <c r="K263" s="61">
        <v>39.0</v>
      </c>
      <c r="L263" s="62">
        <f t="shared" si="1"/>
        <v>79</v>
      </c>
      <c r="M263" s="63">
        <f t="shared" si="2"/>
        <v>79</v>
      </c>
      <c r="N263" s="63">
        <f t="shared" si="3"/>
        <v>20</v>
      </c>
      <c r="O263" s="63">
        <f t="shared" si="4"/>
        <v>94</v>
      </c>
      <c r="P263" s="63">
        <f t="shared" si="5"/>
        <v>77</v>
      </c>
      <c r="Q263" s="64">
        <f t="shared" si="6"/>
        <v>0.797979798</v>
      </c>
      <c r="R263" s="64">
        <f t="shared" si="7"/>
        <v>0.5497076023</v>
      </c>
      <c r="S263" s="65">
        <f t="shared" si="8"/>
        <v>0.6407407407</v>
      </c>
      <c r="T263" s="65">
        <f t="shared" si="9"/>
        <v>0.3666666667</v>
      </c>
      <c r="U263" s="66">
        <f t="shared" si="10"/>
        <v>0.5064102564</v>
      </c>
      <c r="V263" s="27">
        <f t="shared" si="11"/>
        <v>0.5044928146</v>
      </c>
      <c r="W263" s="27">
        <f t="shared" si="12"/>
        <v>0.426222111</v>
      </c>
      <c r="X263" s="27">
        <f t="shared" si="13"/>
        <v>-0.8279435275</v>
      </c>
      <c r="Y263" s="27">
        <f t="shared" si="14"/>
        <v>-0.05632587308</v>
      </c>
      <c r="Z263" s="27">
        <f t="shared" si="15"/>
        <v>1.455648654</v>
      </c>
      <c r="AA263" s="27">
        <f t="shared" si="16"/>
        <v>-0.5269569968</v>
      </c>
      <c r="AB263" s="27"/>
    </row>
    <row r="264">
      <c r="A264" s="29">
        <v>3771.0</v>
      </c>
      <c r="B264" s="30">
        <v>932.0</v>
      </c>
      <c r="C264" s="5">
        <v>16.0</v>
      </c>
      <c r="D264" s="6">
        <v>12.0</v>
      </c>
      <c r="E264" s="7">
        <v>14.0</v>
      </c>
      <c r="F264" s="8">
        <v>36.0</v>
      </c>
      <c r="G264" s="9">
        <v>42.0</v>
      </c>
      <c r="H264" s="10">
        <v>14.0</v>
      </c>
      <c r="I264" s="11">
        <v>16.0</v>
      </c>
      <c r="J264" s="12">
        <v>13.0</v>
      </c>
      <c r="K264" s="61">
        <v>26.0</v>
      </c>
      <c r="L264" s="62">
        <f t="shared" si="1"/>
        <v>41</v>
      </c>
      <c r="M264" s="63">
        <f t="shared" si="2"/>
        <v>42</v>
      </c>
      <c r="N264" s="63">
        <f t="shared" si="3"/>
        <v>12</v>
      </c>
      <c r="O264" s="63">
        <f t="shared" si="4"/>
        <v>50</v>
      </c>
      <c r="P264" s="63">
        <f t="shared" si="5"/>
        <v>72</v>
      </c>
      <c r="Q264" s="64">
        <f t="shared" si="6"/>
        <v>0.7777777778</v>
      </c>
      <c r="R264" s="64">
        <f t="shared" si="7"/>
        <v>0.4098360656</v>
      </c>
      <c r="S264" s="65">
        <f t="shared" si="8"/>
        <v>0.5227272727</v>
      </c>
      <c r="T264" s="65">
        <f t="shared" si="9"/>
        <v>0.3068181818</v>
      </c>
      <c r="U264" s="66">
        <f t="shared" si="10"/>
        <v>0.3684210526</v>
      </c>
      <c r="V264" s="27">
        <f t="shared" si="11"/>
        <v>0.3583060499</v>
      </c>
      <c r="W264" s="27">
        <f t="shared" si="12"/>
        <v>0.3566527995</v>
      </c>
      <c r="X264" s="27">
        <f t="shared" si="13"/>
        <v>-0.6754505131</v>
      </c>
      <c r="Y264" s="27">
        <f t="shared" si="14"/>
        <v>-0.03943912358</v>
      </c>
      <c r="Z264" s="27">
        <f t="shared" si="15"/>
        <v>0.9688180117</v>
      </c>
      <c r="AA264" s="27">
        <f t="shared" si="16"/>
        <v>-0.2861235712</v>
      </c>
      <c r="AB264" s="27"/>
    </row>
    <row r="265">
      <c r="A265" s="29">
        <v>3773.0</v>
      </c>
      <c r="B265" s="30">
        <v>1223.0</v>
      </c>
      <c r="C265" s="5">
        <v>8.0</v>
      </c>
      <c r="D265" s="6">
        <v>25.0</v>
      </c>
      <c r="E265" s="7">
        <v>11.0</v>
      </c>
      <c r="F265" s="8">
        <v>41.0</v>
      </c>
      <c r="G265" s="9">
        <v>81.0</v>
      </c>
      <c r="H265" s="10">
        <v>24.0</v>
      </c>
      <c r="I265" s="11">
        <v>9.0</v>
      </c>
      <c r="J265" s="12">
        <v>9.0</v>
      </c>
      <c r="K265" s="61">
        <v>35.0</v>
      </c>
      <c r="L265" s="62">
        <f t="shared" si="1"/>
        <v>81</v>
      </c>
      <c r="M265" s="63">
        <f t="shared" si="2"/>
        <v>81</v>
      </c>
      <c r="N265" s="63">
        <f t="shared" si="3"/>
        <v>25</v>
      </c>
      <c r="O265" s="63">
        <f t="shared" si="4"/>
        <v>65</v>
      </c>
      <c r="P265" s="63">
        <f t="shared" si="5"/>
        <v>63</v>
      </c>
      <c r="Q265" s="64">
        <f t="shared" si="6"/>
        <v>0.7641509434</v>
      </c>
      <c r="R265" s="64">
        <f t="shared" si="7"/>
        <v>0.5078125</v>
      </c>
      <c r="S265" s="65">
        <f t="shared" si="8"/>
        <v>0.6239316239</v>
      </c>
      <c r="T265" s="65">
        <f t="shared" si="9"/>
        <v>0.452991453</v>
      </c>
      <c r="U265" s="66">
        <f t="shared" si="10"/>
        <v>0.5625</v>
      </c>
      <c r="V265" s="27">
        <f t="shared" si="11"/>
        <v>0.5619363098</v>
      </c>
      <c r="W265" s="27">
        <f t="shared" si="12"/>
        <v>0.5265681091</v>
      </c>
      <c r="X265" s="27">
        <f t="shared" si="13"/>
        <v>-0.8062233549</v>
      </c>
      <c r="Y265" s="27">
        <f t="shared" si="14"/>
        <v>-0.08596963584</v>
      </c>
      <c r="Z265" s="27">
        <f t="shared" si="15"/>
        <v>1.380275827</v>
      </c>
      <c r="AA265" s="27">
        <f t="shared" si="16"/>
        <v>-0.4865630818</v>
      </c>
      <c r="AB265" s="27"/>
    </row>
    <row r="266">
      <c r="A266" s="29">
        <v>3780.0</v>
      </c>
      <c r="B266" s="30">
        <v>1589.0</v>
      </c>
      <c r="C266" s="5">
        <v>9.0</v>
      </c>
      <c r="D266" s="6">
        <v>29.0</v>
      </c>
      <c r="E266" s="7">
        <v>29.0</v>
      </c>
      <c r="F266" s="8">
        <v>90.0</v>
      </c>
      <c r="G266" s="9">
        <v>101.0</v>
      </c>
      <c r="H266" s="10">
        <v>64.0</v>
      </c>
      <c r="I266" s="11">
        <v>33.0</v>
      </c>
      <c r="J266" s="12">
        <v>17.0</v>
      </c>
      <c r="K266" s="61">
        <v>44.0</v>
      </c>
      <c r="L266" s="62">
        <f t="shared" si="1"/>
        <v>101</v>
      </c>
      <c r="M266" s="63">
        <f t="shared" si="2"/>
        <v>101</v>
      </c>
      <c r="N266" s="63">
        <f t="shared" si="3"/>
        <v>29</v>
      </c>
      <c r="O266" s="63">
        <f t="shared" si="4"/>
        <v>154</v>
      </c>
      <c r="P266" s="63">
        <f t="shared" si="5"/>
        <v>115</v>
      </c>
      <c r="Q266" s="64">
        <f t="shared" si="6"/>
        <v>0.7769230769</v>
      </c>
      <c r="R266" s="64">
        <f t="shared" si="7"/>
        <v>0.5724907063</v>
      </c>
      <c r="S266" s="65">
        <f t="shared" si="8"/>
        <v>0.6390977444</v>
      </c>
      <c r="T266" s="65">
        <f t="shared" si="9"/>
        <v>0.3258145363</v>
      </c>
      <c r="U266" s="66">
        <f t="shared" si="10"/>
        <v>0.4675925926</v>
      </c>
      <c r="V266" s="27">
        <f t="shared" si="11"/>
        <v>0.4675679267</v>
      </c>
      <c r="W266" s="27">
        <f t="shared" si="12"/>
        <v>0.3787346167</v>
      </c>
      <c r="X266" s="27">
        <f t="shared" si="13"/>
        <v>-0.8258205031</v>
      </c>
      <c r="Y266" s="27">
        <f t="shared" si="14"/>
        <v>-0.04447397879</v>
      </c>
      <c r="Z266" s="27">
        <f t="shared" si="15"/>
        <v>1.448193036</v>
      </c>
      <c r="AA266" s="27">
        <f t="shared" si="16"/>
        <v>-0.5229136909</v>
      </c>
      <c r="AB266" s="27"/>
    </row>
    <row r="267">
      <c r="A267" s="29">
        <v>3781.0</v>
      </c>
      <c r="B267" s="30">
        <v>2416.0</v>
      </c>
      <c r="C267" s="5">
        <v>24.0</v>
      </c>
      <c r="D267" s="6">
        <v>51.0</v>
      </c>
      <c r="E267" s="7">
        <v>19.0</v>
      </c>
      <c r="F267" s="8">
        <v>45.0</v>
      </c>
      <c r="G267" s="9">
        <v>113.0</v>
      </c>
      <c r="H267" s="10">
        <v>53.0</v>
      </c>
      <c r="I267" s="11">
        <v>22.0</v>
      </c>
      <c r="J267" s="12">
        <v>22.0</v>
      </c>
      <c r="K267" s="61">
        <v>78.0</v>
      </c>
      <c r="L267" s="62">
        <f t="shared" si="1"/>
        <v>113</v>
      </c>
      <c r="M267" s="63">
        <f t="shared" si="2"/>
        <v>113</v>
      </c>
      <c r="N267" s="63">
        <f t="shared" si="3"/>
        <v>51</v>
      </c>
      <c r="O267" s="63">
        <f t="shared" si="4"/>
        <v>98</v>
      </c>
      <c r="P267" s="63">
        <f t="shared" si="5"/>
        <v>143</v>
      </c>
      <c r="Q267" s="64">
        <f t="shared" si="6"/>
        <v>0.6890243902</v>
      </c>
      <c r="R267" s="64">
        <f t="shared" si="7"/>
        <v>0.4066390041</v>
      </c>
      <c r="S267" s="65">
        <f t="shared" si="8"/>
        <v>0.5209876543</v>
      </c>
      <c r="T267" s="65">
        <f t="shared" si="9"/>
        <v>0.4049382716</v>
      </c>
      <c r="U267" s="66">
        <f t="shared" si="10"/>
        <v>0.44140625</v>
      </c>
      <c r="V267" s="27">
        <f t="shared" si="11"/>
        <v>0.4417618839</v>
      </c>
      <c r="W267" s="27">
        <f t="shared" si="12"/>
        <v>0.4707099407</v>
      </c>
      <c r="X267" s="27">
        <f t="shared" si="13"/>
        <v>-0.673202637</v>
      </c>
      <c r="Y267" s="27">
        <f t="shared" si="14"/>
        <v>-0.06869778288</v>
      </c>
      <c r="Z267" s="27">
        <f t="shared" si="15"/>
        <v>0.9623803556</v>
      </c>
      <c r="AA267" s="27">
        <f t="shared" si="16"/>
        <v>-0.2832764392</v>
      </c>
      <c r="AB267" s="27"/>
    </row>
    <row r="268">
      <c r="A268" s="29">
        <v>3787.0</v>
      </c>
      <c r="B268" s="30">
        <v>1493.0</v>
      </c>
      <c r="C268" s="5">
        <v>21.0</v>
      </c>
      <c r="D268" s="6">
        <v>28.0</v>
      </c>
      <c r="E268" s="7">
        <v>15.0</v>
      </c>
      <c r="F268" s="8">
        <v>68.0</v>
      </c>
      <c r="G268" s="9">
        <v>118.0</v>
      </c>
      <c r="H268" s="10">
        <v>52.0</v>
      </c>
      <c r="I268" s="11">
        <v>17.0</v>
      </c>
      <c r="J268" s="12">
        <v>13.0</v>
      </c>
      <c r="K268" s="61">
        <v>50.0</v>
      </c>
      <c r="L268" s="62">
        <f t="shared" si="1"/>
        <v>118</v>
      </c>
      <c r="M268" s="63">
        <f t="shared" si="2"/>
        <v>118</v>
      </c>
      <c r="N268" s="63">
        <f t="shared" si="3"/>
        <v>28</v>
      </c>
      <c r="O268" s="63">
        <f t="shared" si="4"/>
        <v>120</v>
      </c>
      <c r="P268" s="63">
        <f t="shared" si="5"/>
        <v>103</v>
      </c>
      <c r="Q268" s="64">
        <f t="shared" si="6"/>
        <v>0.8082191781</v>
      </c>
      <c r="R268" s="64">
        <f t="shared" si="7"/>
        <v>0.5381165919</v>
      </c>
      <c r="S268" s="65">
        <f t="shared" si="8"/>
        <v>0.6449864499</v>
      </c>
      <c r="T268" s="65">
        <f t="shared" si="9"/>
        <v>0.3956639566</v>
      </c>
      <c r="U268" s="66">
        <f t="shared" si="10"/>
        <v>0.5339366516</v>
      </c>
      <c r="V268" s="27">
        <f t="shared" si="11"/>
        <v>0.5322627145</v>
      </c>
      <c r="W268" s="27">
        <f t="shared" si="12"/>
        <v>0.459929255</v>
      </c>
      <c r="X268" s="27">
        <f t="shared" si="13"/>
        <v>-0.8334296893</v>
      </c>
      <c r="Y268" s="27">
        <f t="shared" si="14"/>
        <v>-0.06558704293</v>
      </c>
      <c r="Z268" s="27">
        <f t="shared" si="15"/>
        <v>1.475003555</v>
      </c>
      <c r="AA268" s="27">
        <f t="shared" si="16"/>
        <v>-0.5375018101</v>
      </c>
      <c r="AB268" s="27"/>
    </row>
    <row r="269">
      <c r="A269" s="29">
        <v>3793.0</v>
      </c>
      <c r="B269" s="30">
        <v>2128.0</v>
      </c>
      <c r="C269" s="5">
        <v>15.0</v>
      </c>
      <c r="D269" s="6">
        <v>44.0</v>
      </c>
      <c r="E269" s="7">
        <v>20.0</v>
      </c>
      <c r="F269" s="8">
        <v>30.0</v>
      </c>
      <c r="G269" s="9">
        <v>185.0</v>
      </c>
      <c r="H269" s="10">
        <v>78.0</v>
      </c>
      <c r="I269" s="11">
        <v>19.0</v>
      </c>
      <c r="J269" s="12">
        <v>25.0</v>
      </c>
      <c r="K269" s="61">
        <v>91.0</v>
      </c>
      <c r="L269" s="62">
        <f t="shared" si="1"/>
        <v>186</v>
      </c>
      <c r="M269" s="63">
        <f t="shared" si="2"/>
        <v>185</v>
      </c>
      <c r="N269" s="63">
        <f t="shared" si="3"/>
        <v>44</v>
      </c>
      <c r="O269" s="63">
        <f t="shared" si="4"/>
        <v>108</v>
      </c>
      <c r="P269" s="63">
        <f t="shared" si="5"/>
        <v>145</v>
      </c>
      <c r="Q269" s="64">
        <f t="shared" si="6"/>
        <v>0.807860262</v>
      </c>
      <c r="R269" s="64">
        <f t="shared" si="7"/>
        <v>0.4268774704</v>
      </c>
      <c r="S269" s="65">
        <f t="shared" si="8"/>
        <v>0.6078838174</v>
      </c>
      <c r="T269" s="65">
        <f t="shared" si="9"/>
        <v>0.4751037344</v>
      </c>
      <c r="U269" s="66">
        <f t="shared" si="10"/>
        <v>0.5606060606</v>
      </c>
      <c r="V269" s="27">
        <f t="shared" si="11"/>
        <v>0.5662756809</v>
      </c>
      <c r="W269" s="27">
        <f t="shared" si="12"/>
        <v>0.5522719544</v>
      </c>
      <c r="X269" s="27">
        <f t="shared" si="13"/>
        <v>-0.7854869218</v>
      </c>
      <c r="Y269" s="27">
        <f t="shared" si="14"/>
        <v>-0.09456751121</v>
      </c>
      <c r="Z269" s="27">
        <f t="shared" si="15"/>
        <v>1.310186287</v>
      </c>
      <c r="AA269" s="27">
        <f t="shared" si="16"/>
        <v>-0.449976574</v>
      </c>
      <c r="AB269" s="27"/>
    </row>
    <row r="270">
      <c r="A270" s="29">
        <v>3800.0</v>
      </c>
      <c r="B270" s="30">
        <v>2895.0</v>
      </c>
      <c r="C270" s="5">
        <v>52.0</v>
      </c>
      <c r="D270" s="6">
        <v>47.0</v>
      </c>
      <c r="E270" s="7">
        <v>50.0</v>
      </c>
      <c r="F270" s="8">
        <v>129.0</v>
      </c>
      <c r="G270" s="9">
        <v>219.0</v>
      </c>
      <c r="H270" s="10">
        <v>87.0</v>
      </c>
      <c r="I270" s="11">
        <v>55.0</v>
      </c>
      <c r="J270" s="12">
        <v>36.0</v>
      </c>
      <c r="K270" s="61">
        <v>96.0</v>
      </c>
      <c r="L270" s="62">
        <f t="shared" si="1"/>
        <v>218</v>
      </c>
      <c r="M270" s="63">
        <f t="shared" si="2"/>
        <v>219</v>
      </c>
      <c r="N270" s="63">
        <f t="shared" si="3"/>
        <v>47</v>
      </c>
      <c r="O270" s="63">
        <f t="shared" si="4"/>
        <v>216</v>
      </c>
      <c r="P270" s="63">
        <f t="shared" si="5"/>
        <v>253</v>
      </c>
      <c r="Q270" s="64">
        <f t="shared" si="6"/>
        <v>0.8233082707</v>
      </c>
      <c r="R270" s="64">
        <f t="shared" si="7"/>
        <v>0.460554371</v>
      </c>
      <c r="S270" s="65">
        <f t="shared" si="8"/>
        <v>0.5918367347</v>
      </c>
      <c r="T270" s="65">
        <f t="shared" si="9"/>
        <v>0.3619047619</v>
      </c>
      <c r="U270" s="66">
        <f t="shared" si="10"/>
        <v>0.4639830508</v>
      </c>
      <c r="V270" s="27">
        <f t="shared" si="11"/>
        <v>0.4615642161</v>
      </c>
      <c r="W270" s="27">
        <f t="shared" si="12"/>
        <v>0.4206867589</v>
      </c>
      <c r="X270" s="27">
        <f t="shared" si="13"/>
        <v>-0.7647514239</v>
      </c>
      <c r="Y270" s="27">
        <f t="shared" si="14"/>
        <v>-0.05487236346</v>
      </c>
      <c r="Z270" s="27">
        <f t="shared" si="15"/>
        <v>1.241926005</v>
      </c>
      <c r="AA270" s="27">
        <f t="shared" si="16"/>
        <v>-0.4152732072</v>
      </c>
      <c r="AB270" s="27"/>
    </row>
    <row r="271">
      <c r="A271" s="29">
        <v>3863.0</v>
      </c>
      <c r="B271" s="30">
        <v>2726.0</v>
      </c>
      <c r="C271" s="5">
        <v>24.0</v>
      </c>
      <c r="D271" s="6">
        <v>58.0</v>
      </c>
      <c r="E271" s="7">
        <v>42.0</v>
      </c>
      <c r="F271" s="8">
        <v>73.0</v>
      </c>
      <c r="G271" s="9">
        <v>122.0</v>
      </c>
      <c r="H271" s="10">
        <v>87.0</v>
      </c>
      <c r="I271" s="11">
        <v>31.0</v>
      </c>
      <c r="J271" s="12">
        <v>25.0</v>
      </c>
      <c r="K271" s="61">
        <v>59.0</v>
      </c>
      <c r="L271" s="62">
        <f t="shared" si="1"/>
        <v>123</v>
      </c>
      <c r="M271" s="63">
        <f t="shared" si="2"/>
        <v>122</v>
      </c>
      <c r="N271" s="63">
        <f t="shared" si="3"/>
        <v>58</v>
      </c>
      <c r="O271" s="63">
        <f t="shared" si="4"/>
        <v>160</v>
      </c>
      <c r="P271" s="63">
        <f t="shared" si="5"/>
        <v>156</v>
      </c>
      <c r="Q271" s="64">
        <f t="shared" si="6"/>
        <v>0.6777777778</v>
      </c>
      <c r="R271" s="64">
        <f t="shared" si="7"/>
        <v>0.5063291139</v>
      </c>
      <c r="S271" s="65">
        <f t="shared" si="8"/>
        <v>0.5685483871</v>
      </c>
      <c r="T271" s="65">
        <f t="shared" si="9"/>
        <v>0.3629032258</v>
      </c>
      <c r="U271" s="66">
        <f t="shared" si="10"/>
        <v>0.4388489209</v>
      </c>
      <c r="V271" s="27">
        <f t="shared" si="11"/>
        <v>0.4438176694</v>
      </c>
      <c r="W271" s="27">
        <f t="shared" si="12"/>
        <v>0.4218473972</v>
      </c>
      <c r="X271" s="27">
        <f t="shared" si="13"/>
        <v>-0.7346590083</v>
      </c>
      <c r="Y271" s="27">
        <f t="shared" si="14"/>
        <v>-0.05517555732</v>
      </c>
      <c r="Z271" s="27">
        <f t="shared" si="15"/>
        <v>1.14611118</v>
      </c>
      <c r="AA271" s="27">
        <f t="shared" si="16"/>
        <v>-0.3681547887</v>
      </c>
      <c r="AB271" s="27"/>
    </row>
    <row r="272">
      <c r="A272" s="29">
        <v>4000.0</v>
      </c>
      <c r="B272" s="30">
        <v>1091.0</v>
      </c>
      <c r="C272" s="5">
        <v>6.0</v>
      </c>
      <c r="D272" s="6">
        <v>4.0</v>
      </c>
      <c r="E272" s="7">
        <v>12.0</v>
      </c>
      <c r="F272" s="8">
        <v>20.0</v>
      </c>
      <c r="G272" s="9">
        <v>41.0</v>
      </c>
      <c r="H272" s="10">
        <v>12.0</v>
      </c>
      <c r="I272" s="11">
        <v>9.0</v>
      </c>
      <c r="J272" s="12">
        <v>7.0</v>
      </c>
      <c r="K272" s="61">
        <v>14.0</v>
      </c>
      <c r="L272" s="62">
        <f t="shared" si="1"/>
        <v>41</v>
      </c>
      <c r="M272" s="63">
        <f t="shared" si="2"/>
        <v>41</v>
      </c>
      <c r="N272" s="63">
        <f t="shared" si="3"/>
        <v>4</v>
      </c>
      <c r="O272" s="63">
        <f t="shared" si="4"/>
        <v>32</v>
      </c>
      <c r="P272" s="63">
        <f t="shared" si="5"/>
        <v>41</v>
      </c>
      <c r="Q272" s="64">
        <f t="shared" si="6"/>
        <v>0.9111111111</v>
      </c>
      <c r="R272" s="64">
        <f t="shared" si="7"/>
        <v>0.4383561644</v>
      </c>
      <c r="S272" s="65">
        <f t="shared" si="8"/>
        <v>0.6186440678</v>
      </c>
      <c r="T272" s="65">
        <f t="shared" si="9"/>
        <v>0.3813559322</v>
      </c>
      <c r="U272" s="66">
        <f t="shared" si="10"/>
        <v>0.5</v>
      </c>
      <c r="V272" s="27">
        <f t="shared" si="11"/>
        <v>0.4995085524</v>
      </c>
      <c r="W272" s="27">
        <f t="shared" si="12"/>
        <v>0.4432972649</v>
      </c>
      <c r="X272" s="27">
        <f t="shared" si="13"/>
        <v>-0.7993909536</v>
      </c>
      <c r="Y272" s="27">
        <f t="shared" si="14"/>
        <v>-0.06092928536</v>
      </c>
      <c r="Z272" s="27">
        <f t="shared" si="15"/>
        <v>1.35698045</v>
      </c>
      <c r="AA272" s="27">
        <f t="shared" si="16"/>
        <v>-0.4742973704</v>
      </c>
      <c r="AB272" s="27"/>
    </row>
    <row r="273">
      <c r="A273" s="29">
        <v>4007.0</v>
      </c>
      <c r="B273" s="30">
        <v>1235.0</v>
      </c>
      <c r="C273" s="5">
        <v>4.0</v>
      </c>
      <c r="D273" s="6">
        <v>26.0</v>
      </c>
      <c r="E273" s="7">
        <v>9.0</v>
      </c>
      <c r="F273" s="8">
        <v>29.0</v>
      </c>
      <c r="G273" s="9">
        <v>48.0</v>
      </c>
      <c r="H273" s="10">
        <v>21.0</v>
      </c>
      <c r="I273" s="11">
        <v>10.0</v>
      </c>
      <c r="J273" s="12">
        <v>6.0</v>
      </c>
      <c r="K273" s="61">
        <v>20.0</v>
      </c>
      <c r="L273" s="62">
        <f t="shared" si="1"/>
        <v>48</v>
      </c>
      <c r="M273" s="63">
        <f t="shared" si="2"/>
        <v>48</v>
      </c>
      <c r="N273" s="63">
        <f t="shared" si="3"/>
        <v>26</v>
      </c>
      <c r="O273" s="63">
        <f t="shared" si="4"/>
        <v>50</v>
      </c>
      <c r="P273" s="63">
        <f t="shared" si="5"/>
        <v>43</v>
      </c>
      <c r="Q273" s="64">
        <f t="shared" si="6"/>
        <v>0.6486486486</v>
      </c>
      <c r="R273" s="64">
        <f t="shared" si="7"/>
        <v>0.5376344086</v>
      </c>
      <c r="S273" s="65">
        <f t="shared" si="8"/>
        <v>0.5868263473</v>
      </c>
      <c r="T273" s="65">
        <f t="shared" si="9"/>
        <v>0.4431137725</v>
      </c>
      <c r="U273" s="66">
        <f t="shared" si="10"/>
        <v>0.5274725275</v>
      </c>
      <c r="V273" s="27">
        <f t="shared" si="11"/>
        <v>0.5245678356</v>
      </c>
      <c r="W273" s="27">
        <f t="shared" si="12"/>
        <v>0.5150860568</v>
      </c>
      <c r="X273" s="27">
        <f t="shared" si="13"/>
        <v>-0.7582771707</v>
      </c>
      <c r="Y273" s="27">
        <f t="shared" si="14"/>
        <v>-0.08226130001</v>
      </c>
      <c r="Z273" s="27">
        <f t="shared" si="15"/>
        <v>1.220987153</v>
      </c>
      <c r="AA273" s="27">
        <f t="shared" si="16"/>
        <v>-0.4048153501</v>
      </c>
      <c r="AB273" s="27"/>
    </row>
    <row r="274">
      <c r="A274" s="29">
        <v>4009.0</v>
      </c>
      <c r="B274" s="30">
        <v>1116.0</v>
      </c>
      <c r="C274" s="5">
        <v>2.0</v>
      </c>
      <c r="D274" s="6">
        <v>12.0</v>
      </c>
      <c r="E274" s="7">
        <v>11.0</v>
      </c>
      <c r="F274" s="8">
        <v>25.0</v>
      </c>
      <c r="G274" s="9">
        <v>26.0</v>
      </c>
      <c r="H274" s="10">
        <v>17.0</v>
      </c>
      <c r="I274" s="11">
        <v>9.0</v>
      </c>
      <c r="J274" s="12">
        <v>5.0</v>
      </c>
      <c r="K274" s="61">
        <v>20.0</v>
      </c>
      <c r="L274" s="62">
        <f t="shared" si="1"/>
        <v>26</v>
      </c>
      <c r="M274" s="63">
        <f t="shared" si="2"/>
        <v>26</v>
      </c>
      <c r="N274" s="63">
        <f t="shared" si="3"/>
        <v>12</v>
      </c>
      <c r="O274" s="63">
        <f t="shared" si="4"/>
        <v>42</v>
      </c>
      <c r="P274" s="63">
        <f t="shared" si="5"/>
        <v>42</v>
      </c>
      <c r="Q274" s="64">
        <f t="shared" si="6"/>
        <v>0.6842105263</v>
      </c>
      <c r="R274" s="64">
        <f t="shared" si="7"/>
        <v>0.5</v>
      </c>
      <c r="S274" s="65">
        <f t="shared" si="8"/>
        <v>0.5573770492</v>
      </c>
      <c r="T274" s="65">
        <f t="shared" si="9"/>
        <v>0.3114754098</v>
      </c>
      <c r="U274" s="66">
        <f t="shared" si="10"/>
        <v>0.3823529412</v>
      </c>
      <c r="V274" s="27">
        <f t="shared" si="11"/>
        <v>0.3896827749</v>
      </c>
      <c r="W274" s="27">
        <f t="shared" si="12"/>
        <v>0.3620664728</v>
      </c>
      <c r="X274" s="27">
        <f t="shared" si="13"/>
        <v>-0.720223783</v>
      </c>
      <c r="Y274" s="27">
        <f t="shared" si="14"/>
        <v>-0.04064551244</v>
      </c>
      <c r="Z274" s="27">
        <f t="shared" si="15"/>
        <v>1.101514071</v>
      </c>
      <c r="AA274" s="27">
        <f t="shared" si="16"/>
        <v>-0.3468769201</v>
      </c>
      <c r="AB274" s="27"/>
    </row>
    <row r="275">
      <c r="A275" s="29">
        <v>4010.0</v>
      </c>
      <c r="B275" s="30">
        <v>2785.0</v>
      </c>
      <c r="C275" s="5">
        <v>38.0</v>
      </c>
      <c r="D275" s="6">
        <v>60.0</v>
      </c>
      <c r="E275" s="7">
        <v>43.0</v>
      </c>
      <c r="F275" s="8">
        <v>124.0</v>
      </c>
      <c r="G275" s="9">
        <v>195.0</v>
      </c>
      <c r="H275" s="10">
        <v>84.0</v>
      </c>
      <c r="I275" s="11">
        <v>47.0</v>
      </c>
      <c r="J275" s="12">
        <v>50.0</v>
      </c>
      <c r="K275" s="61">
        <v>97.0</v>
      </c>
      <c r="L275" s="62">
        <f t="shared" si="1"/>
        <v>195</v>
      </c>
      <c r="M275" s="63">
        <f t="shared" si="2"/>
        <v>195</v>
      </c>
      <c r="N275" s="63">
        <f t="shared" si="3"/>
        <v>60</v>
      </c>
      <c r="O275" s="63">
        <f t="shared" si="4"/>
        <v>208</v>
      </c>
      <c r="P275" s="63">
        <f t="shared" si="5"/>
        <v>225</v>
      </c>
      <c r="Q275" s="64">
        <f t="shared" si="6"/>
        <v>0.7647058824</v>
      </c>
      <c r="R275" s="64">
        <f t="shared" si="7"/>
        <v>0.480369515</v>
      </c>
      <c r="S275" s="65">
        <f t="shared" si="8"/>
        <v>0.585755814</v>
      </c>
      <c r="T275" s="65">
        <f t="shared" si="9"/>
        <v>0.3706395349</v>
      </c>
      <c r="U275" s="66">
        <f t="shared" si="10"/>
        <v>0.4642857143</v>
      </c>
      <c r="V275" s="27">
        <f t="shared" si="11"/>
        <v>0.4641742494</v>
      </c>
      <c r="W275" s="27">
        <f t="shared" si="12"/>
        <v>0.4308402681</v>
      </c>
      <c r="X275" s="27">
        <f t="shared" si="13"/>
        <v>-0.7568938637</v>
      </c>
      <c r="Y275" s="27">
        <f t="shared" si="14"/>
        <v>-0.05755307809</v>
      </c>
      <c r="Z275" s="27">
        <f t="shared" si="15"/>
        <v>1.216536381</v>
      </c>
      <c r="AA275" s="27">
        <f t="shared" si="16"/>
        <v>-0.4026039042</v>
      </c>
      <c r="AB275" s="27"/>
    </row>
    <row r="276">
      <c r="A276" s="29">
        <v>4011.0</v>
      </c>
      <c r="B276" s="30">
        <v>1015.0</v>
      </c>
      <c r="C276" s="5">
        <v>7.0</v>
      </c>
      <c r="D276" s="6">
        <v>17.0</v>
      </c>
      <c r="E276" s="7">
        <v>7.0</v>
      </c>
      <c r="F276" s="8">
        <v>18.0</v>
      </c>
      <c r="G276" s="9">
        <v>62.0</v>
      </c>
      <c r="H276" s="10">
        <v>22.0</v>
      </c>
      <c r="I276" s="11">
        <v>19.0</v>
      </c>
      <c r="J276" s="12">
        <v>11.0</v>
      </c>
      <c r="K276" s="61">
        <v>28.0</v>
      </c>
      <c r="L276" s="62">
        <f t="shared" si="1"/>
        <v>62</v>
      </c>
      <c r="M276" s="63">
        <f t="shared" si="2"/>
        <v>62</v>
      </c>
      <c r="N276" s="63">
        <f t="shared" si="3"/>
        <v>17</v>
      </c>
      <c r="O276" s="63">
        <f t="shared" si="4"/>
        <v>40</v>
      </c>
      <c r="P276" s="63">
        <f t="shared" si="5"/>
        <v>61</v>
      </c>
      <c r="Q276" s="64">
        <f t="shared" si="6"/>
        <v>0.7848101266</v>
      </c>
      <c r="R276" s="64">
        <f t="shared" si="7"/>
        <v>0.396039604</v>
      </c>
      <c r="S276" s="65">
        <f t="shared" si="8"/>
        <v>0.5666666667</v>
      </c>
      <c r="T276" s="65">
        <f t="shared" si="9"/>
        <v>0.4388888889</v>
      </c>
      <c r="U276" s="66">
        <f t="shared" si="10"/>
        <v>0.5040650407</v>
      </c>
      <c r="V276" s="27">
        <f t="shared" si="11"/>
        <v>0.5051214999</v>
      </c>
      <c r="W276" s="27">
        <f t="shared" si="12"/>
        <v>0.510174951</v>
      </c>
      <c r="X276" s="27">
        <f t="shared" si="13"/>
        <v>-0.7322275128</v>
      </c>
      <c r="Y276" s="27">
        <f t="shared" si="14"/>
        <v>-0.08070013175</v>
      </c>
      <c r="Z276" s="27">
        <f t="shared" si="15"/>
        <v>1.138537183</v>
      </c>
      <c r="AA276" s="27">
        <f t="shared" si="16"/>
        <v>-0.3645114362</v>
      </c>
      <c r="AB276" s="27"/>
    </row>
    <row r="277">
      <c r="A277" s="29">
        <v>4012.0</v>
      </c>
      <c r="B277" s="30">
        <v>2201.0</v>
      </c>
      <c r="C277" s="5">
        <v>38.0</v>
      </c>
      <c r="D277" s="6">
        <v>39.0</v>
      </c>
      <c r="E277" s="7">
        <v>22.0</v>
      </c>
      <c r="F277" s="8">
        <v>97.0</v>
      </c>
      <c r="G277" s="9">
        <v>156.0</v>
      </c>
      <c r="H277" s="10">
        <v>54.0</v>
      </c>
      <c r="I277" s="11">
        <v>37.0</v>
      </c>
      <c r="J277" s="12">
        <v>24.0</v>
      </c>
      <c r="K277" s="61">
        <v>97.0</v>
      </c>
      <c r="L277" s="62">
        <f t="shared" si="1"/>
        <v>155</v>
      </c>
      <c r="M277" s="63">
        <f t="shared" si="2"/>
        <v>156</v>
      </c>
      <c r="N277" s="63">
        <f t="shared" si="3"/>
        <v>39</v>
      </c>
      <c r="O277" s="63">
        <f t="shared" si="4"/>
        <v>151</v>
      </c>
      <c r="P277" s="63">
        <f t="shared" si="5"/>
        <v>194</v>
      </c>
      <c r="Q277" s="64">
        <f t="shared" si="6"/>
        <v>0.8</v>
      </c>
      <c r="R277" s="64">
        <f t="shared" si="7"/>
        <v>0.4376811594</v>
      </c>
      <c r="S277" s="65">
        <f t="shared" si="8"/>
        <v>0.5685185185</v>
      </c>
      <c r="T277" s="65">
        <f t="shared" si="9"/>
        <v>0.3611111111</v>
      </c>
      <c r="U277" s="66">
        <f t="shared" si="10"/>
        <v>0.4457142857</v>
      </c>
      <c r="V277" s="27">
        <f t="shared" si="11"/>
        <v>0.4422542673</v>
      </c>
      <c r="W277" s="27">
        <f t="shared" si="12"/>
        <v>0.4197642002</v>
      </c>
      <c r="X277" s="27">
        <f t="shared" si="13"/>
        <v>-0.7346204131</v>
      </c>
      <c r="Y277" s="27">
        <f t="shared" si="14"/>
        <v>-0.05463195909</v>
      </c>
      <c r="Z277" s="27">
        <f t="shared" si="15"/>
        <v>1.145990762</v>
      </c>
      <c r="AA277" s="27">
        <f t="shared" si="16"/>
        <v>-0.368096769</v>
      </c>
      <c r="AB277" s="27"/>
    </row>
    <row r="278">
      <c r="A278" s="29">
        <v>4013.0</v>
      </c>
      <c r="B278" s="30">
        <v>3213.0</v>
      </c>
      <c r="C278" s="5">
        <v>30.0</v>
      </c>
      <c r="D278" s="6">
        <v>40.0</v>
      </c>
      <c r="E278" s="7">
        <v>27.0</v>
      </c>
      <c r="F278" s="8">
        <v>98.0</v>
      </c>
      <c r="G278" s="9">
        <v>113.0</v>
      </c>
      <c r="H278" s="10">
        <v>50.0</v>
      </c>
      <c r="I278" s="11">
        <v>48.0</v>
      </c>
      <c r="J278" s="12">
        <v>20.0</v>
      </c>
      <c r="K278" s="61">
        <v>85.0</v>
      </c>
      <c r="L278" s="62">
        <f t="shared" si="1"/>
        <v>112</v>
      </c>
      <c r="M278" s="63">
        <f t="shared" si="2"/>
        <v>113</v>
      </c>
      <c r="N278" s="63">
        <f t="shared" si="3"/>
        <v>40</v>
      </c>
      <c r="O278" s="63">
        <f t="shared" si="4"/>
        <v>148</v>
      </c>
      <c r="P278" s="63">
        <f t="shared" si="5"/>
        <v>190</v>
      </c>
      <c r="Q278" s="64">
        <f t="shared" si="6"/>
        <v>0.7385620915</v>
      </c>
      <c r="R278" s="64">
        <f t="shared" si="7"/>
        <v>0.4378698225</v>
      </c>
      <c r="S278" s="65">
        <f t="shared" si="8"/>
        <v>0.5315682281</v>
      </c>
      <c r="T278" s="65">
        <f t="shared" si="9"/>
        <v>0.3116089613</v>
      </c>
      <c r="U278" s="66">
        <f t="shared" si="10"/>
        <v>0.3729372937</v>
      </c>
      <c r="V278" s="27">
        <f t="shared" si="11"/>
        <v>0.3694936977</v>
      </c>
      <c r="W278" s="27">
        <f t="shared" si="12"/>
        <v>0.3622217162</v>
      </c>
      <c r="X278" s="27">
        <f t="shared" si="13"/>
        <v>-0.6868744968</v>
      </c>
      <c r="Y278" s="27">
        <f t="shared" si="14"/>
        <v>-0.0406803751</v>
      </c>
      <c r="Z278" s="27">
        <f t="shared" si="15"/>
        <v>1.00186664</v>
      </c>
      <c r="AA278" s="27">
        <f t="shared" si="16"/>
        <v>-0.3008882331</v>
      </c>
      <c r="AB278" s="27"/>
    </row>
    <row r="279">
      <c r="A279" s="29">
        <v>4017.0</v>
      </c>
      <c r="B279" s="30">
        <v>2502.0</v>
      </c>
      <c r="C279" s="5">
        <v>15.0</v>
      </c>
      <c r="D279" s="6">
        <v>28.0</v>
      </c>
      <c r="E279" s="7">
        <v>13.0</v>
      </c>
      <c r="F279" s="8">
        <v>67.0</v>
      </c>
      <c r="G279" s="9">
        <v>164.0</v>
      </c>
      <c r="H279" s="10">
        <v>41.0</v>
      </c>
      <c r="I279" s="11">
        <v>28.0</v>
      </c>
      <c r="J279" s="12">
        <v>24.0</v>
      </c>
      <c r="K279" s="61">
        <v>62.0</v>
      </c>
      <c r="L279" s="62">
        <f t="shared" si="1"/>
        <v>165</v>
      </c>
      <c r="M279" s="63">
        <f t="shared" si="2"/>
        <v>164</v>
      </c>
      <c r="N279" s="63">
        <f t="shared" si="3"/>
        <v>28</v>
      </c>
      <c r="O279" s="63">
        <f t="shared" si="4"/>
        <v>108</v>
      </c>
      <c r="P279" s="63">
        <f t="shared" si="5"/>
        <v>118</v>
      </c>
      <c r="Q279" s="64">
        <f t="shared" si="6"/>
        <v>0.8541666667</v>
      </c>
      <c r="R279" s="64">
        <f t="shared" si="7"/>
        <v>0.4778761062</v>
      </c>
      <c r="S279" s="65">
        <f t="shared" si="8"/>
        <v>0.6507177033</v>
      </c>
      <c r="T279" s="65">
        <f t="shared" si="9"/>
        <v>0.4593301435</v>
      </c>
      <c r="U279" s="66">
        <f t="shared" si="10"/>
        <v>0.5815602837</v>
      </c>
      <c r="V279" s="27">
        <f t="shared" si="11"/>
        <v>0.5879323237</v>
      </c>
      <c r="W279" s="27">
        <f t="shared" si="12"/>
        <v>0.5339363548</v>
      </c>
      <c r="X279" s="27">
        <f t="shared" si="13"/>
        <v>-0.8408354214</v>
      </c>
      <c r="Y279" s="27">
        <f t="shared" si="14"/>
        <v>-0.08839240801</v>
      </c>
      <c r="Z279" s="27">
        <f t="shared" si="15"/>
        <v>1.501333343</v>
      </c>
      <c r="AA279" s="27">
        <f t="shared" si="16"/>
        <v>-0.5519579909</v>
      </c>
      <c r="AB279" s="27"/>
    </row>
    <row r="280">
      <c r="A280" s="29">
        <v>4018.0</v>
      </c>
      <c r="B280" s="30">
        <v>615.0</v>
      </c>
      <c r="C280" s="5">
        <v>7.0</v>
      </c>
      <c r="D280" s="6">
        <v>22.0</v>
      </c>
      <c r="E280" s="7">
        <v>18.0</v>
      </c>
      <c r="F280" s="8">
        <v>17.0</v>
      </c>
      <c r="G280" s="9">
        <v>27.0</v>
      </c>
      <c r="H280" s="10">
        <v>23.0</v>
      </c>
      <c r="I280" s="11">
        <v>2.0</v>
      </c>
      <c r="J280" s="12">
        <v>5.0</v>
      </c>
      <c r="K280" s="61">
        <v>20.0</v>
      </c>
      <c r="L280" s="62">
        <f t="shared" si="1"/>
        <v>28</v>
      </c>
      <c r="M280" s="63">
        <f t="shared" si="2"/>
        <v>27</v>
      </c>
      <c r="N280" s="63">
        <f t="shared" si="3"/>
        <v>22</v>
      </c>
      <c r="O280" s="63">
        <f t="shared" si="4"/>
        <v>40</v>
      </c>
      <c r="P280" s="63">
        <f t="shared" si="5"/>
        <v>47</v>
      </c>
      <c r="Q280" s="64">
        <f t="shared" si="6"/>
        <v>0.5510204082</v>
      </c>
      <c r="R280" s="64">
        <f t="shared" si="7"/>
        <v>0.4597701149</v>
      </c>
      <c r="S280" s="65">
        <f t="shared" si="8"/>
        <v>0.4926470588</v>
      </c>
      <c r="T280" s="65">
        <f t="shared" si="9"/>
        <v>0.3602941176</v>
      </c>
      <c r="U280" s="66">
        <f t="shared" si="10"/>
        <v>0.3648648649</v>
      </c>
      <c r="V280" s="27">
        <f t="shared" si="11"/>
        <v>0.3827046787</v>
      </c>
      <c r="W280" s="27">
        <f t="shared" si="12"/>
        <v>0.4188145074</v>
      </c>
      <c r="X280" s="27">
        <f t="shared" si="13"/>
        <v>-0.6365818774</v>
      </c>
      <c r="Y280" s="27">
        <f t="shared" si="14"/>
        <v>-0.05438503529</v>
      </c>
      <c r="Z280" s="27">
        <f t="shared" si="15"/>
        <v>0.8605253606</v>
      </c>
      <c r="AA280" s="27">
        <f t="shared" si="16"/>
        <v>-0.2395167231</v>
      </c>
      <c r="AB280" s="27"/>
    </row>
    <row r="281">
      <c r="A281" s="29">
        <v>4019.0</v>
      </c>
      <c r="B281" s="30">
        <v>2418.0</v>
      </c>
      <c r="C281" s="5">
        <v>5.0</v>
      </c>
      <c r="D281" s="6">
        <v>23.0</v>
      </c>
      <c r="E281" s="7">
        <v>9.0</v>
      </c>
      <c r="F281" s="8">
        <v>21.0</v>
      </c>
      <c r="G281" s="9">
        <v>78.0</v>
      </c>
      <c r="H281" s="10">
        <v>14.0</v>
      </c>
      <c r="I281" s="11">
        <v>16.0</v>
      </c>
      <c r="J281" s="12">
        <v>13.0</v>
      </c>
      <c r="K281" s="61">
        <v>49.0</v>
      </c>
      <c r="L281" s="62">
        <f t="shared" si="1"/>
        <v>78</v>
      </c>
      <c r="M281" s="63">
        <f t="shared" si="2"/>
        <v>78</v>
      </c>
      <c r="N281" s="63">
        <f t="shared" si="3"/>
        <v>23</v>
      </c>
      <c r="O281" s="63">
        <f t="shared" si="4"/>
        <v>35</v>
      </c>
      <c r="P281" s="63">
        <f t="shared" si="5"/>
        <v>79</v>
      </c>
      <c r="Q281" s="64">
        <f t="shared" si="6"/>
        <v>0.7722772277</v>
      </c>
      <c r="R281" s="64">
        <f t="shared" si="7"/>
        <v>0.3070175439</v>
      </c>
      <c r="S281" s="65">
        <f t="shared" si="8"/>
        <v>0.5255813953</v>
      </c>
      <c r="T281" s="65">
        <f t="shared" si="9"/>
        <v>0.4697674419</v>
      </c>
      <c r="U281" s="66">
        <f t="shared" si="10"/>
        <v>0.4968152866</v>
      </c>
      <c r="V281" s="27">
        <f t="shared" si="11"/>
        <v>0.4969142879</v>
      </c>
      <c r="W281" s="27">
        <f t="shared" si="12"/>
        <v>0.5460689202</v>
      </c>
      <c r="X281" s="27">
        <f t="shared" si="13"/>
        <v>-0.6791385139</v>
      </c>
      <c r="Y281" s="27">
        <f t="shared" si="14"/>
        <v>-0.09245510563</v>
      </c>
      <c r="Z281" s="27">
        <f t="shared" si="15"/>
        <v>0.9794265046</v>
      </c>
      <c r="AA281" s="27">
        <f t="shared" si="16"/>
        <v>-0.2908359639</v>
      </c>
      <c r="AB281" s="27"/>
    </row>
    <row r="282">
      <c r="A282" s="29">
        <v>4020.0</v>
      </c>
      <c r="B282" s="30">
        <v>1472.0</v>
      </c>
      <c r="C282" s="5">
        <v>4.0</v>
      </c>
      <c r="D282" s="6">
        <v>22.0</v>
      </c>
      <c r="E282" s="7">
        <v>10.0</v>
      </c>
      <c r="F282" s="8">
        <v>9.0</v>
      </c>
      <c r="G282" s="9">
        <v>74.0</v>
      </c>
      <c r="H282" s="10">
        <v>19.0</v>
      </c>
      <c r="I282" s="11">
        <v>4.0</v>
      </c>
      <c r="J282" s="12">
        <v>19.0</v>
      </c>
      <c r="K282" s="61">
        <v>47.0</v>
      </c>
      <c r="L282" s="62">
        <f t="shared" si="1"/>
        <v>74</v>
      </c>
      <c r="M282" s="63">
        <f t="shared" si="2"/>
        <v>74</v>
      </c>
      <c r="N282" s="63">
        <f t="shared" si="3"/>
        <v>22</v>
      </c>
      <c r="O282" s="63">
        <f t="shared" si="4"/>
        <v>28</v>
      </c>
      <c r="P282" s="63">
        <f t="shared" si="5"/>
        <v>65</v>
      </c>
      <c r="Q282" s="64">
        <f t="shared" si="6"/>
        <v>0.7708333333</v>
      </c>
      <c r="R282" s="64">
        <f t="shared" si="7"/>
        <v>0.3010752688</v>
      </c>
      <c r="S282" s="65">
        <f t="shared" si="8"/>
        <v>0.5396825397</v>
      </c>
      <c r="T282" s="65">
        <f t="shared" si="9"/>
        <v>0.5079365079</v>
      </c>
      <c r="U282" s="66">
        <f t="shared" si="10"/>
        <v>0.5323741007</v>
      </c>
      <c r="V282" s="27">
        <f t="shared" si="11"/>
        <v>0.5366449658</v>
      </c>
      <c r="W282" s="27">
        <f t="shared" si="12"/>
        <v>0.5904375563</v>
      </c>
      <c r="X282" s="27">
        <f t="shared" si="13"/>
        <v>-0.697359536</v>
      </c>
      <c r="Y282" s="27">
        <f t="shared" si="14"/>
        <v>-0.1080896048</v>
      </c>
      <c r="Z282" s="27">
        <f t="shared" si="15"/>
        <v>1.032686787</v>
      </c>
      <c r="AA282" s="27">
        <f t="shared" si="16"/>
        <v>-0.3148786836</v>
      </c>
      <c r="AB282" s="27"/>
    </row>
    <row r="283">
      <c r="A283" s="29">
        <v>4021.0</v>
      </c>
      <c r="B283" s="30">
        <v>1018.0</v>
      </c>
      <c r="C283" s="5">
        <v>14.0</v>
      </c>
      <c r="D283" s="6">
        <v>25.0</v>
      </c>
      <c r="E283" s="7">
        <v>12.0</v>
      </c>
      <c r="F283" s="8">
        <v>42.0</v>
      </c>
      <c r="G283" s="9">
        <v>66.0</v>
      </c>
      <c r="H283" s="10">
        <v>14.0</v>
      </c>
      <c r="I283" s="11">
        <v>19.0</v>
      </c>
      <c r="J283" s="12">
        <v>8.0</v>
      </c>
      <c r="K283" s="61">
        <v>41.0</v>
      </c>
      <c r="L283" s="62">
        <f t="shared" si="1"/>
        <v>66</v>
      </c>
      <c r="M283" s="63">
        <f t="shared" si="2"/>
        <v>66</v>
      </c>
      <c r="N283" s="63">
        <f t="shared" si="3"/>
        <v>25</v>
      </c>
      <c r="O283" s="63">
        <f t="shared" si="4"/>
        <v>56</v>
      </c>
      <c r="P283" s="63">
        <f t="shared" si="5"/>
        <v>86</v>
      </c>
      <c r="Q283" s="64">
        <f t="shared" si="6"/>
        <v>0.7252747253</v>
      </c>
      <c r="R283" s="64">
        <f t="shared" si="7"/>
        <v>0.3943661972</v>
      </c>
      <c r="S283" s="65">
        <f t="shared" si="8"/>
        <v>0.5236051502</v>
      </c>
      <c r="T283" s="65">
        <f t="shared" si="9"/>
        <v>0.3905579399</v>
      </c>
      <c r="U283" s="66">
        <f t="shared" si="10"/>
        <v>0.4342105263</v>
      </c>
      <c r="V283" s="27">
        <f t="shared" si="11"/>
        <v>0.4318595839</v>
      </c>
      <c r="W283" s="27">
        <f t="shared" si="12"/>
        <v>0.4539938989</v>
      </c>
      <c r="X283" s="27">
        <f t="shared" si="13"/>
        <v>-0.6765848767</v>
      </c>
      <c r="Y283" s="27">
        <f t="shared" si="14"/>
        <v>-0.06390517287</v>
      </c>
      <c r="Z283" s="27">
        <f t="shared" si="15"/>
        <v>0.9720748447</v>
      </c>
      <c r="AA283" s="27">
        <f t="shared" si="16"/>
        <v>-0.2875675566</v>
      </c>
      <c r="AB283" s="27"/>
    </row>
    <row r="284">
      <c r="A284" s="29">
        <v>4022.0</v>
      </c>
      <c r="B284" s="30">
        <v>1715.0</v>
      </c>
      <c r="C284" s="5">
        <v>17.0</v>
      </c>
      <c r="D284" s="6">
        <v>27.0</v>
      </c>
      <c r="E284" s="7">
        <v>13.0</v>
      </c>
      <c r="F284" s="8">
        <v>51.0</v>
      </c>
      <c r="G284" s="9">
        <v>105.0</v>
      </c>
      <c r="H284" s="10">
        <v>32.0</v>
      </c>
      <c r="I284" s="11">
        <v>9.0</v>
      </c>
      <c r="J284" s="12">
        <v>16.0</v>
      </c>
      <c r="K284" s="61">
        <v>55.0</v>
      </c>
      <c r="L284" s="62">
        <f t="shared" si="1"/>
        <v>105</v>
      </c>
      <c r="M284" s="63">
        <f t="shared" si="2"/>
        <v>105</v>
      </c>
      <c r="N284" s="63">
        <f t="shared" si="3"/>
        <v>27</v>
      </c>
      <c r="O284" s="63">
        <f t="shared" si="4"/>
        <v>83</v>
      </c>
      <c r="P284" s="63">
        <f t="shared" si="5"/>
        <v>94</v>
      </c>
      <c r="Q284" s="64">
        <f t="shared" si="6"/>
        <v>0.7954545455</v>
      </c>
      <c r="R284" s="64">
        <f t="shared" si="7"/>
        <v>0.4689265537</v>
      </c>
      <c r="S284" s="65">
        <f t="shared" si="8"/>
        <v>0.6084142395</v>
      </c>
      <c r="T284" s="65">
        <f t="shared" si="9"/>
        <v>0.427184466</v>
      </c>
      <c r="U284" s="66">
        <f t="shared" si="10"/>
        <v>0.527638191</v>
      </c>
      <c r="V284" s="27">
        <f t="shared" si="11"/>
        <v>0.5291105614</v>
      </c>
      <c r="W284" s="27">
        <f t="shared" si="12"/>
        <v>0.4965694497</v>
      </c>
      <c r="X284" s="27">
        <f t="shared" si="13"/>
        <v>-0.7861723152</v>
      </c>
      <c r="Y284" s="27">
        <f t="shared" si="14"/>
        <v>-0.07645325407</v>
      </c>
      <c r="Z284" s="27">
        <f t="shared" si="15"/>
        <v>1.312473747</v>
      </c>
      <c r="AA284" s="27">
        <f t="shared" si="16"/>
        <v>-0.4511555122</v>
      </c>
      <c r="AB284" s="27"/>
    </row>
    <row r="285">
      <c r="A285" s="29">
        <v>4024.0</v>
      </c>
      <c r="B285" s="30">
        <v>1993.0</v>
      </c>
      <c r="C285" s="5">
        <v>13.0</v>
      </c>
      <c r="D285" s="6">
        <v>24.0</v>
      </c>
      <c r="E285" s="7">
        <v>8.0</v>
      </c>
      <c r="F285" s="8">
        <v>29.0</v>
      </c>
      <c r="G285" s="9">
        <v>56.0</v>
      </c>
      <c r="H285" s="10">
        <v>30.0</v>
      </c>
      <c r="I285" s="11">
        <v>25.0</v>
      </c>
      <c r="J285" s="12">
        <v>15.0</v>
      </c>
      <c r="K285" s="61">
        <v>52.0</v>
      </c>
      <c r="L285" s="62">
        <f t="shared" si="1"/>
        <v>56</v>
      </c>
      <c r="M285" s="63">
        <f t="shared" si="2"/>
        <v>56</v>
      </c>
      <c r="N285" s="63">
        <f t="shared" si="3"/>
        <v>24</v>
      </c>
      <c r="O285" s="63">
        <f t="shared" si="4"/>
        <v>59</v>
      </c>
      <c r="P285" s="63">
        <f t="shared" si="5"/>
        <v>98</v>
      </c>
      <c r="Q285" s="64">
        <f t="shared" si="6"/>
        <v>0.7</v>
      </c>
      <c r="R285" s="64">
        <f t="shared" si="7"/>
        <v>0.3757961783</v>
      </c>
      <c r="S285" s="65">
        <f t="shared" si="8"/>
        <v>0.4852320675</v>
      </c>
      <c r="T285" s="65">
        <f t="shared" si="9"/>
        <v>0.3375527426</v>
      </c>
      <c r="U285" s="66">
        <f t="shared" si="10"/>
        <v>0.3636363636</v>
      </c>
      <c r="V285" s="27">
        <f t="shared" si="11"/>
        <v>0.3574437583</v>
      </c>
      <c r="W285" s="27">
        <f t="shared" si="12"/>
        <v>0.3923793887</v>
      </c>
      <c r="X285" s="27">
        <f t="shared" si="13"/>
        <v>-0.6270004763</v>
      </c>
      <c r="Y285" s="27">
        <f t="shared" si="14"/>
        <v>-0.04773625594</v>
      </c>
      <c r="Z285" s="27">
        <f t="shared" si="15"/>
        <v>0.8348162112</v>
      </c>
      <c r="AA285" s="27">
        <f t="shared" si="16"/>
        <v>-0.2288635559</v>
      </c>
      <c r="AB285" s="27"/>
    </row>
    <row r="286">
      <c r="A286" s="29">
        <v>4027.0</v>
      </c>
      <c r="B286" s="30">
        <v>1722.0</v>
      </c>
      <c r="C286" s="5">
        <v>7.0</v>
      </c>
      <c r="D286" s="6">
        <v>27.0</v>
      </c>
      <c r="E286" s="7">
        <v>7.0</v>
      </c>
      <c r="F286" s="8">
        <v>25.0</v>
      </c>
      <c r="G286" s="9">
        <v>73.0</v>
      </c>
      <c r="H286" s="10">
        <v>26.0</v>
      </c>
      <c r="I286" s="11">
        <v>15.0</v>
      </c>
      <c r="J286" s="12">
        <v>7.0</v>
      </c>
      <c r="K286" s="61">
        <v>43.0</v>
      </c>
      <c r="L286" s="62">
        <f t="shared" si="1"/>
        <v>73</v>
      </c>
      <c r="M286" s="63">
        <f t="shared" si="2"/>
        <v>73</v>
      </c>
      <c r="N286" s="63">
        <f t="shared" si="3"/>
        <v>27</v>
      </c>
      <c r="O286" s="63">
        <f t="shared" si="4"/>
        <v>51</v>
      </c>
      <c r="P286" s="63">
        <f t="shared" si="5"/>
        <v>72</v>
      </c>
      <c r="Q286" s="64">
        <f t="shared" si="6"/>
        <v>0.73</v>
      </c>
      <c r="R286" s="64">
        <f t="shared" si="7"/>
        <v>0.4146341463</v>
      </c>
      <c r="S286" s="65">
        <f t="shared" si="8"/>
        <v>0.5560538117</v>
      </c>
      <c r="T286" s="65">
        <f t="shared" si="9"/>
        <v>0.4484304933</v>
      </c>
      <c r="U286" s="66">
        <f t="shared" si="10"/>
        <v>0.5034482759</v>
      </c>
      <c r="V286" s="27">
        <f t="shared" si="11"/>
        <v>0.5042315886</v>
      </c>
      <c r="W286" s="27">
        <f t="shared" si="12"/>
        <v>0.5212663404</v>
      </c>
      <c r="X286" s="27">
        <f t="shared" si="13"/>
        <v>-0.7185139403</v>
      </c>
      <c r="Y286" s="27">
        <f t="shared" si="14"/>
        <v>-0.08424717469</v>
      </c>
      <c r="Z286" s="27">
        <f t="shared" si="15"/>
        <v>1.096290194</v>
      </c>
      <c r="AA286" s="27">
        <f t="shared" si="16"/>
        <v>-0.3444122776</v>
      </c>
      <c r="AB286" s="27"/>
    </row>
    <row r="287">
      <c r="A287" s="29">
        <v>4028.0</v>
      </c>
      <c r="B287" s="30">
        <v>2031.0</v>
      </c>
      <c r="C287" s="5">
        <v>5.0</v>
      </c>
      <c r="D287" s="6">
        <v>12.0</v>
      </c>
      <c r="E287" s="7">
        <v>8.0</v>
      </c>
      <c r="F287" s="8">
        <v>31.0</v>
      </c>
      <c r="G287" s="9">
        <v>105.0</v>
      </c>
      <c r="H287" s="10">
        <v>32.0</v>
      </c>
      <c r="I287" s="11">
        <v>14.0</v>
      </c>
      <c r="J287" s="12">
        <v>13.0</v>
      </c>
      <c r="K287" s="61">
        <v>25.0</v>
      </c>
      <c r="L287" s="62">
        <f t="shared" si="1"/>
        <v>106</v>
      </c>
      <c r="M287" s="63">
        <f t="shared" si="2"/>
        <v>105</v>
      </c>
      <c r="N287" s="63">
        <f t="shared" si="3"/>
        <v>12</v>
      </c>
      <c r="O287" s="63">
        <f t="shared" si="4"/>
        <v>63</v>
      </c>
      <c r="P287" s="63">
        <f t="shared" si="5"/>
        <v>52</v>
      </c>
      <c r="Q287" s="64">
        <f t="shared" si="6"/>
        <v>0.8974358974</v>
      </c>
      <c r="R287" s="64">
        <f t="shared" si="7"/>
        <v>0.547826087</v>
      </c>
      <c r="S287" s="65">
        <f t="shared" si="8"/>
        <v>0.724137931</v>
      </c>
      <c r="T287" s="65">
        <f t="shared" si="9"/>
        <v>0.5043103448</v>
      </c>
      <c r="U287" s="66">
        <f t="shared" si="10"/>
        <v>0.6687898089</v>
      </c>
      <c r="V287" s="27">
        <f t="shared" si="11"/>
        <v>0.676385748</v>
      </c>
      <c r="W287" s="27">
        <f t="shared" si="12"/>
        <v>0.5862224175</v>
      </c>
      <c r="X287" s="27">
        <f t="shared" si="13"/>
        <v>-0.9357065579</v>
      </c>
      <c r="Y287" s="27">
        <f t="shared" si="14"/>
        <v>-0.1065518084</v>
      </c>
      <c r="Z287" s="27">
        <f t="shared" si="15"/>
        <v>1.859235825</v>
      </c>
      <c r="AA287" s="27">
        <f t="shared" si="16"/>
        <v>-0.7606625744</v>
      </c>
      <c r="AB287" s="27"/>
    </row>
    <row r="288">
      <c r="A288" s="29">
        <v>4030.0</v>
      </c>
      <c r="B288" s="30">
        <v>1978.0</v>
      </c>
      <c r="C288" s="5">
        <v>4.0</v>
      </c>
      <c r="D288" s="6">
        <v>17.0</v>
      </c>
      <c r="E288" s="7">
        <v>7.0</v>
      </c>
      <c r="F288" s="8">
        <v>32.0</v>
      </c>
      <c r="G288" s="9">
        <v>78.0</v>
      </c>
      <c r="H288" s="10">
        <v>21.0</v>
      </c>
      <c r="I288" s="11">
        <v>7.0</v>
      </c>
      <c r="J288" s="12">
        <v>12.0</v>
      </c>
      <c r="K288" s="61">
        <v>45.0</v>
      </c>
      <c r="L288" s="62">
        <f t="shared" si="1"/>
        <v>78</v>
      </c>
      <c r="M288" s="63">
        <f t="shared" si="2"/>
        <v>78</v>
      </c>
      <c r="N288" s="63">
        <f t="shared" si="3"/>
        <v>17</v>
      </c>
      <c r="O288" s="63">
        <f t="shared" si="4"/>
        <v>53</v>
      </c>
      <c r="P288" s="63">
        <f t="shared" si="5"/>
        <v>63</v>
      </c>
      <c r="Q288" s="64">
        <f t="shared" si="6"/>
        <v>0.8210526316</v>
      </c>
      <c r="R288" s="64">
        <f t="shared" si="7"/>
        <v>0.4568965517</v>
      </c>
      <c r="S288" s="65">
        <f t="shared" si="8"/>
        <v>0.6208530806</v>
      </c>
      <c r="T288" s="65">
        <f t="shared" si="9"/>
        <v>0.4502369668</v>
      </c>
      <c r="U288" s="66">
        <f t="shared" si="10"/>
        <v>0.5531914894</v>
      </c>
      <c r="V288" s="27">
        <f t="shared" si="11"/>
        <v>0.5573342791</v>
      </c>
      <c r="W288" s="27">
        <f t="shared" si="12"/>
        <v>0.5233662285</v>
      </c>
      <c r="X288" s="27">
        <f t="shared" si="13"/>
        <v>-0.8022453653</v>
      </c>
      <c r="Y288" s="27">
        <f t="shared" si="14"/>
        <v>-0.08492731058</v>
      </c>
      <c r="Z288" s="27">
        <f t="shared" si="15"/>
        <v>1.366688582</v>
      </c>
      <c r="AA288" s="27">
        <f t="shared" si="16"/>
        <v>-0.4793963019</v>
      </c>
      <c r="AB288" s="27"/>
    </row>
    <row r="289">
      <c r="A289" s="29">
        <v>4032.0</v>
      </c>
      <c r="B289" s="30">
        <v>1293.0</v>
      </c>
      <c r="C289" s="5">
        <v>18.0</v>
      </c>
      <c r="D289" s="6">
        <v>22.0</v>
      </c>
      <c r="E289" s="7">
        <v>13.0</v>
      </c>
      <c r="F289" s="8">
        <v>23.0</v>
      </c>
      <c r="G289" s="9">
        <v>54.0</v>
      </c>
      <c r="H289" s="10">
        <v>13.0</v>
      </c>
      <c r="I289" s="11">
        <v>12.0</v>
      </c>
      <c r="J289" s="12">
        <v>11.0</v>
      </c>
      <c r="K289" s="61">
        <v>33.0</v>
      </c>
      <c r="L289" s="62">
        <f t="shared" si="1"/>
        <v>54</v>
      </c>
      <c r="M289" s="63">
        <f t="shared" si="2"/>
        <v>54</v>
      </c>
      <c r="N289" s="63">
        <f t="shared" si="3"/>
        <v>22</v>
      </c>
      <c r="O289" s="63">
        <f t="shared" si="4"/>
        <v>36</v>
      </c>
      <c r="P289" s="63">
        <f t="shared" si="5"/>
        <v>76</v>
      </c>
      <c r="Q289" s="64">
        <f t="shared" si="6"/>
        <v>0.7105263158</v>
      </c>
      <c r="R289" s="64">
        <f t="shared" si="7"/>
        <v>0.3214285714</v>
      </c>
      <c r="S289" s="65">
        <f t="shared" si="8"/>
        <v>0.4787234043</v>
      </c>
      <c r="T289" s="65">
        <f t="shared" si="9"/>
        <v>0.4042553191</v>
      </c>
      <c r="U289" s="66">
        <f t="shared" si="10"/>
        <v>0.4153846154</v>
      </c>
      <c r="V289" s="27">
        <f t="shared" si="11"/>
        <v>0.4095018931</v>
      </c>
      <c r="W289" s="27">
        <f t="shared" si="12"/>
        <v>0.4699160604</v>
      </c>
      <c r="X289" s="27">
        <f t="shared" si="13"/>
        <v>-0.6185902016</v>
      </c>
      <c r="Y289" s="27">
        <f t="shared" si="14"/>
        <v>-0.0684662525</v>
      </c>
      <c r="Z289" s="27">
        <f t="shared" si="15"/>
        <v>0.8125707886</v>
      </c>
      <c r="AA289" s="27">
        <f t="shared" si="16"/>
        <v>-0.2197769484</v>
      </c>
      <c r="AB289" s="27"/>
    </row>
    <row r="290">
      <c r="A290" s="29">
        <v>4036.0</v>
      </c>
      <c r="B290" s="30">
        <v>2152.0</v>
      </c>
      <c r="C290" s="5">
        <v>1.0</v>
      </c>
      <c r="D290" s="6">
        <v>26.0</v>
      </c>
      <c r="E290" s="7">
        <v>9.0</v>
      </c>
      <c r="F290" s="8">
        <v>41.0</v>
      </c>
      <c r="G290" s="9">
        <v>76.0</v>
      </c>
      <c r="H290" s="10">
        <v>22.0</v>
      </c>
      <c r="I290" s="11">
        <v>11.0</v>
      </c>
      <c r="J290" s="12">
        <v>16.0</v>
      </c>
      <c r="K290" s="61">
        <v>31.0</v>
      </c>
      <c r="L290" s="62">
        <f t="shared" si="1"/>
        <v>76</v>
      </c>
      <c r="M290" s="63">
        <f t="shared" si="2"/>
        <v>76</v>
      </c>
      <c r="N290" s="63">
        <f t="shared" si="3"/>
        <v>26</v>
      </c>
      <c r="O290" s="63">
        <f t="shared" si="4"/>
        <v>63</v>
      </c>
      <c r="P290" s="63">
        <f t="shared" si="5"/>
        <v>52</v>
      </c>
      <c r="Q290" s="64">
        <f t="shared" si="6"/>
        <v>0.7450980392</v>
      </c>
      <c r="R290" s="64">
        <f t="shared" si="7"/>
        <v>0.547826087</v>
      </c>
      <c r="S290" s="65">
        <f t="shared" si="8"/>
        <v>0.6405529954</v>
      </c>
      <c r="T290" s="65">
        <f t="shared" si="9"/>
        <v>0.4700460829</v>
      </c>
      <c r="U290" s="66">
        <f t="shared" si="10"/>
        <v>0.59375</v>
      </c>
      <c r="V290" s="27">
        <f t="shared" si="11"/>
        <v>0.5882773341</v>
      </c>
      <c r="W290" s="27">
        <f t="shared" si="12"/>
        <v>0.5463928193</v>
      </c>
      <c r="X290" s="27">
        <f t="shared" si="13"/>
        <v>-0.8277009293</v>
      </c>
      <c r="Y290" s="27">
        <f t="shared" si="14"/>
        <v>-0.09256481707</v>
      </c>
      <c r="Z290" s="27">
        <f t="shared" si="15"/>
        <v>1.454795731</v>
      </c>
      <c r="AA290" s="27">
        <f t="shared" si="16"/>
        <v>-0.5264939168</v>
      </c>
      <c r="AB290" s="27"/>
    </row>
    <row r="291">
      <c r="A291" s="29">
        <v>4044.0</v>
      </c>
      <c r="B291" s="30">
        <v>2605.0</v>
      </c>
      <c r="C291" s="5">
        <v>20.0</v>
      </c>
      <c r="D291" s="6">
        <v>27.0</v>
      </c>
      <c r="E291" s="7">
        <v>33.0</v>
      </c>
      <c r="F291" s="8">
        <v>51.0</v>
      </c>
      <c r="G291" s="9">
        <v>95.0</v>
      </c>
      <c r="H291" s="10">
        <v>45.0</v>
      </c>
      <c r="I291" s="11">
        <v>25.0</v>
      </c>
      <c r="J291" s="12">
        <v>18.0</v>
      </c>
      <c r="K291" s="61">
        <v>54.0</v>
      </c>
      <c r="L291" s="62">
        <f t="shared" si="1"/>
        <v>94</v>
      </c>
      <c r="M291" s="63">
        <f t="shared" si="2"/>
        <v>95</v>
      </c>
      <c r="N291" s="63">
        <f t="shared" si="3"/>
        <v>27</v>
      </c>
      <c r="O291" s="63">
        <f t="shared" si="4"/>
        <v>96</v>
      </c>
      <c r="P291" s="63">
        <f t="shared" si="5"/>
        <v>132</v>
      </c>
      <c r="Q291" s="64">
        <f t="shared" si="6"/>
        <v>0.7786885246</v>
      </c>
      <c r="R291" s="64">
        <f t="shared" si="7"/>
        <v>0.4210526316</v>
      </c>
      <c r="S291" s="65">
        <f t="shared" si="8"/>
        <v>0.5457142857</v>
      </c>
      <c r="T291" s="65">
        <f t="shared" si="9"/>
        <v>0.3485714286</v>
      </c>
      <c r="U291" s="66">
        <f t="shared" si="10"/>
        <v>0.4185022026</v>
      </c>
      <c r="V291" s="27">
        <f t="shared" si="11"/>
        <v>0.4133236009</v>
      </c>
      <c r="W291" s="27">
        <f t="shared" si="12"/>
        <v>0.405187773</v>
      </c>
      <c r="X291" s="27">
        <f t="shared" si="13"/>
        <v>-0.7051535543</v>
      </c>
      <c r="Y291" s="27">
        <f t="shared" si="14"/>
        <v>-0.05090361717</v>
      </c>
      <c r="Z291" s="27">
        <f t="shared" si="15"/>
        <v>1.055899371</v>
      </c>
      <c r="AA291" s="27">
        <f t="shared" si="16"/>
        <v>-0.3255548181</v>
      </c>
      <c r="AB291" s="27"/>
    </row>
    <row r="292">
      <c r="A292" s="29">
        <v>4046.0</v>
      </c>
      <c r="B292" s="30">
        <v>797.0</v>
      </c>
      <c r="C292" s="5">
        <v>10.0</v>
      </c>
      <c r="D292" s="6">
        <v>24.0</v>
      </c>
      <c r="E292" s="7">
        <v>6.0</v>
      </c>
      <c r="F292" s="8">
        <v>53.0</v>
      </c>
      <c r="G292" s="9">
        <v>78.0</v>
      </c>
      <c r="H292" s="10">
        <v>29.0</v>
      </c>
      <c r="I292" s="11">
        <v>22.0</v>
      </c>
      <c r="J292" s="12">
        <v>11.0</v>
      </c>
      <c r="K292" s="61">
        <v>26.0</v>
      </c>
      <c r="L292" s="62">
        <f t="shared" si="1"/>
        <v>78</v>
      </c>
      <c r="M292" s="63">
        <f t="shared" si="2"/>
        <v>78</v>
      </c>
      <c r="N292" s="63">
        <f t="shared" si="3"/>
        <v>24</v>
      </c>
      <c r="O292" s="63">
        <f t="shared" si="4"/>
        <v>82</v>
      </c>
      <c r="P292" s="63">
        <f t="shared" si="5"/>
        <v>64</v>
      </c>
      <c r="Q292" s="64">
        <f t="shared" si="6"/>
        <v>0.7647058824</v>
      </c>
      <c r="R292" s="64">
        <f t="shared" si="7"/>
        <v>0.5616438356</v>
      </c>
      <c r="S292" s="65">
        <f t="shared" si="8"/>
        <v>0.6451612903</v>
      </c>
      <c r="T292" s="65">
        <f t="shared" si="9"/>
        <v>0.4112903226</v>
      </c>
      <c r="U292" s="66">
        <f t="shared" si="10"/>
        <v>0.5492957746</v>
      </c>
      <c r="V292" s="27">
        <f t="shared" si="11"/>
        <v>0.545280913</v>
      </c>
      <c r="W292" s="27">
        <f t="shared" si="12"/>
        <v>0.4780937168</v>
      </c>
      <c r="X292" s="27">
        <f t="shared" si="13"/>
        <v>-0.8336556123</v>
      </c>
      <c r="Y292" s="27">
        <f t="shared" si="14"/>
        <v>-0.07086993807</v>
      </c>
      <c r="Z292" s="27">
        <f t="shared" si="15"/>
        <v>1.47580334</v>
      </c>
      <c r="AA292" s="27">
        <f t="shared" si="16"/>
        <v>-0.5379390404</v>
      </c>
      <c r="AB292" s="27"/>
    </row>
    <row r="293">
      <c r="A293" s="29">
        <v>4304.0</v>
      </c>
      <c r="B293" s="30">
        <v>3152.0</v>
      </c>
      <c r="C293" s="5">
        <v>21.0</v>
      </c>
      <c r="D293" s="6">
        <v>48.0</v>
      </c>
      <c r="E293" s="7">
        <v>19.0</v>
      </c>
      <c r="F293" s="8">
        <v>78.0</v>
      </c>
      <c r="G293" s="9">
        <v>154.0</v>
      </c>
      <c r="H293" s="10">
        <v>46.0</v>
      </c>
      <c r="I293" s="11">
        <v>25.0</v>
      </c>
      <c r="J293" s="12">
        <v>28.0</v>
      </c>
      <c r="K293" s="61">
        <v>78.0</v>
      </c>
      <c r="L293" s="62">
        <f t="shared" si="1"/>
        <v>154</v>
      </c>
      <c r="M293" s="63">
        <f t="shared" si="2"/>
        <v>154</v>
      </c>
      <c r="N293" s="63">
        <f t="shared" si="3"/>
        <v>48</v>
      </c>
      <c r="O293" s="63">
        <f t="shared" si="4"/>
        <v>124</v>
      </c>
      <c r="P293" s="63">
        <f t="shared" si="5"/>
        <v>143</v>
      </c>
      <c r="Q293" s="64">
        <f t="shared" si="6"/>
        <v>0.7623762376</v>
      </c>
      <c r="R293" s="64">
        <f t="shared" si="7"/>
        <v>0.4644194757</v>
      </c>
      <c r="S293" s="65">
        <f t="shared" si="8"/>
        <v>0.592750533</v>
      </c>
      <c r="T293" s="65">
        <f t="shared" si="9"/>
        <v>0.4307036247</v>
      </c>
      <c r="U293" s="66">
        <f t="shared" si="10"/>
        <v>0.5185185185</v>
      </c>
      <c r="V293" s="27">
        <f t="shared" si="11"/>
        <v>0.5194226705</v>
      </c>
      <c r="W293" s="27">
        <f t="shared" si="12"/>
        <v>0.500660204</v>
      </c>
      <c r="X293" s="27">
        <f t="shared" si="13"/>
        <v>-0.7659322032</v>
      </c>
      <c r="Y293" s="27">
        <f t="shared" si="14"/>
        <v>-0.07771809108</v>
      </c>
      <c r="Z293" s="27">
        <f t="shared" si="15"/>
        <v>1.245764044</v>
      </c>
      <c r="AA293" s="27">
        <f t="shared" si="16"/>
        <v>-0.4171997294</v>
      </c>
      <c r="AB293" s="27"/>
    </row>
    <row r="294">
      <c r="A294" s="29">
        <v>4306.0</v>
      </c>
      <c r="B294" s="30">
        <v>1830.0</v>
      </c>
      <c r="C294" s="5">
        <v>7.0</v>
      </c>
      <c r="D294" s="6">
        <v>23.0</v>
      </c>
      <c r="E294" s="7">
        <v>11.0</v>
      </c>
      <c r="F294" s="8">
        <v>38.0</v>
      </c>
      <c r="G294" s="9">
        <v>103.0</v>
      </c>
      <c r="H294" s="10">
        <v>33.0</v>
      </c>
      <c r="I294" s="11">
        <v>17.0</v>
      </c>
      <c r="J294" s="12">
        <v>10.0</v>
      </c>
      <c r="K294" s="61">
        <v>41.0</v>
      </c>
      <c r="L294" s="62">
        <f t="shared" si="1"/>
        <v>103</v>
      </c>
      <c r="M294" s="63">
        <f t="shared" si="2"/>
        <v>103</v>
      </c>
      <c r="N294" s="63">
        <f t="shared" si="3"/>
        <v>23</v>
      </c>
      <c r="O294" s="63">
        <f t="shared" si="4"/>
        <v>71</v>
      </c>
      <c r="P294" s="63">
        <f t="shared" si="5"/>
        <v>76</v>
      </c>
      <c r="Q294" s="64">
        <f t="shared" si="6"/>
        <v>0.8174603175</v>
      </c>
      <c r="R294" s="64">
        <f t="shared" si="7"/>
        <v>0.4829931973</v>
      </c>
      <c r="S294" s="65">
        <f t="shared" si="8"/>
        <v>0.6373626374</v>
      </c>
      <c r="T294" s="65">
        <f t="shared" si="9"/>
        <v>0.4615384615</v>
      </c>
      <c r="U294" s="66">
        <f t="shared" si="10"/>
        <v>0.5754189944</v>
      </c>
      <c r="V294" s="27">
        <f t="shared" si="11"/>
        <v>0.5792029696</v>
      </c>
      <c r="W294" s="27">
        <f t="shared" si="12"/>
        <v>0.5365033565</v>
      </c>
      <c r="X294" s="27">
        <f t="shared" si="13"/>
        <v>-0.8235784565</v>
      </c>
      <c r="Y294" s="27">
        <f t="shared" si="14"/>
        <v>-0.08924437811</v>
      </c>
      <c r="Z294" s="27">
        <f t="shared" si="15"/>
        <v>1.440340219</v>
      </c>
      <c r="AA294" s="27">
        <f t="shared" si="16"/>
        <v>-0.5186662179</v>
      </c>
      <c r="AB294" s="27"/>
    </row>
    <row r="295">
      <c r="A295" s="29">
        <v>4387.0</v>
      </c>
      <c r="B295" s="30">
        <v>2206.0</v>
      </c>
      <c r="C295" s="5">
        <v>3.0</v>
      </c>
      <c r="D295" s="6">
        <v>14.0</v>
      </c>
      <c r="E295" s="7">
        <v>6.0</v>
      </c>
      <c r="F295" s="8">
        <v>14.0</v>
      </c>
      <c r="G295" s="9">
        <v>42.0</v>
      </c>
      <c r="H295" s="10">
        <v>10.0</v>
      </c>
      <c r="I295" s="11">
        <v>9.0</v>
      </c>
      <c r="J295" s="12">
        <v>6.0</v>
      </c>
      <c r="K295" s="61">
        <v>30.0</v>
      </c>
      <c r="L295" s="62">
        <f t="shared" si="1"/>
        <v>42</v>
      </c>
      <c r="M295" s="63">
        <f t="shared" si="2"/>
        <v>42</v>
      </c>
      <c r="N295" s="63">
        <f t="shared" si="3"/>
        <v>14</v>
      </c>
      <c r="O295" s="63">
        <f t="shared" si="4"/>
        <v>24</v>
      </c>
      <c r="P295" s="63">
        <f t="shared" si="5"/>
        <v>48</v>
      </c>
      <c r="Q295" s="64">
        <f t="shared" si="6"/>
        <v>0.75</v>
      </c>
      <c r="R295" s="64">
        <f t="shared" si="7"/>
        <v>0.3333333333</v>
      </c>
      <c r="S295" s="65">
        <f t="shared" si="8"/>
        <v>0.515625</v>
      </c>
      <c r="T295" s="65">
        <f t="shared" si="9"/>
        <v>0.4375</v>
      </c>
      <c r="U295" s="66">
        <f t="shared" si="10"/>
        <v>0.4666666667</v>
      </c>
      <c r="V295" s="27">
        <f t="shared" si="11"/>
        <v>0.4639971604</v>
      </c>
      <c r="W295" s="27">
        <f t="shared" si="12"/>
        <v>0.5085604733</v>
      </c>
      <c r="X295" s="27">
        <f t="shared" si="13"/>
        <v>-0.6662731964</v>
      </c>
      <c r="Y295" s="27">
        <f t="shared" si="14"/>
        <v>-0.08019017959</v>
      </c>
      <c r="Z295" s="27">
        <f t="shared" si="15"/>
        <v>0.9426702844</v>
      </c>
      <c r="AA295" s="27">
        <f t="shared" si="16"/>
        <v>-0.2746186679</v>
      </c>
      <c r="AB295" s="27"/>
    </row>
    <row r="296">
      <c r="A296" s="29">
        <v>4400.0</v>
      </c>
      <c r="B296" s="30">
        <v>3024.0</v>
      </c>
      <c r="C296" s="5">
        <v>28.0</v>
      </c>
      <c r="D296" s="6">
        <v>44.0</v>
      </c>
      <c r="E296" s="7">
        <v>22.0</v>
      </c>
      <c r="F296" s="8">
        <v>69.0</v>
      </c>
      <c r="G296" s="9">
        <v>139.0</v>
      </c>
      <c r="H296" s="10">
        <v>46.0</v>
      </c>
      <c r="I296" s="11">
        <v>23.0</v>
      </c>
      <c r="J296" s="12">
        <v>25.0</v>
      </c>
      <c r="K296" s="61">
        <v>79.0</v>
      </c>
      <c r="L296" s="62">
        <f t="shared" si="1"/>
        <v>139</v>
      </c>
      <c r="M296" s="63">
        <f t="shared" si="2"/>
        <v>139</v>
      </c>
      <c r="N296" s="63">
        <f t="shared" si="3"/>
        <v>44</v>
      </c>
      <c r="O296" s="63">
        <f t="shared" si="4"/>
        <v>115</v>
      </c>
      <c r="P296" s="63">
        <f t="shared" si="5"/>
        <v>152</v>
      </c>
      <c r="Q296" s="64">
        <f t="shared" si="6"/>
        <v>0.7595628415</v>
      </c>
      <c r="R296" s="64">
        <f t="shared" si="7"/>
        <v>0.4307116105</v>
      </c>
      <c r="S296" s="65">
        <f t="shared" si="8"/>
        <v>0.5644444444</v>
      </c>
      <c r="T296" s="65">
        <f t="shared" si="9"/>
        <v>0.4066666667</v>
      </c>
      <c r="U296" s="66">
        <f t="shared" si="10"/>
        <v>0.4776632302</v>
      </c>
      <c r="V296" s="27">
        <f t="shared" si="11"/>
        <v>0.4773111312</v>
      </c>
      <c r="W296" s="27">
        <f t="shared" si="12"/>
        <v>0.4727190685</v>
      </c>
      <c r="X296" s="27">
        <f t="shared" si="13"/>
        <v>-0.7293560323</v>
      </c>
      <c r="Y296" s="27">
        <f t="shared" si="14"/>
        <v>-0.06928547892</v>
      </c>
      <c r="Z296" s="27">
        <f t="shared" si="15"/>
        <v>1.129624989</v>
      </c>
      <c r="AA296" s="27">
        <f t="shared" si="16"/>
        <v>-0.3602398615</v>
      </c>
      <c r="AB296" s="27"/>
    </row>
    <row r="297">
      <c r="A297" s="29">
        <v>4402.0</v>
      </c>
      <c r="B297" s="30">
        <v>745.0</v>
      </c>
      <c r="C297" s="5">
        <v>8.0</v>
      </c>
      <c r="D297" s="6">
        <v>12.0</v>
      </c>
      <c r="E297" s="7">
        <v>9.0</v>
      </c>
      <c r="F297" s="8">
        <v>30.0</v>
      </c>
      <c r="G297" s="9">
        <v>40.0</v>
      </c>
      <c r="H297" s="10">
        <v>7.0</v>
      </c>
      <c r="I297" s="11">
        <v>19.0</v>
      </c>
      <c r="J297" s="12">
        <v>6.0</v>
      </c>
      <c r="K297" s="61">
        <v>20.0</v>
      </c>
      <c r="L297" s="62">
        <f t="shared" si="1"/>
        <v>40</v>
      </c>
      <c r="M297" s="63">
        <f t="shared" si="2"/>
        <v>40</v>
      </c>
      <c r="N297" s="63">
        <f t="shared" si="3"/>
        <v>12</v>
      </c>
      <c r="O297" s="63">
        <f t="shared" si="4"/>
        <v>37</v>
      </c>
      <c r="P297" s="63">
        <f t="shared" si="5"/>
        <v>56</v>
      </c>
      <c r="Q297" s="64">
        <f t="shared" si="6"/>
        <v>0.7692307692</v>
      </c>
      <c r="R297" s="64">
        <f t="shared" si="7"/>
        <v>0.3978494624</v>
      </c>
      <c r="S297" s="65">
        <f t="shared" si="8"/>
        <v>0.5310344828</v>
      </c>
      <c r="T297" s="65">
        <f t="shared" si="9"/>
        <v>0.3586206897</v>
      </c>
      <c r="U297" s="66">
        <f t="shared" si="10"/>
        <v>0.4166666667</v>
      </c>
      <c r="V297" s="27">
        <f t="shared" si="11"/>
        <v>0.4105248278</v>
      </c>
      <c r="W297" s="27">
        <f t="shared" si="12"/>
        <v>0.4168692747</v>
      </c>
      <c r="X297" s="27">
        <f t="shared" si="13"/>
        <v>-0.6861848091</v>
      </c>
      <c r="Y297" s="27">
        <f t="shared" si="14"/>
        <v>-0.05388101325</v>
      </c>
      <c r="Z297" s="27">
        <f t="shared" si="15"/>
        <v>0.9998557101</v>
      </c>
      <c r="AA297" s="27">
        <f t="shared" si="16"/>
        <v>-0.2999827812</v>
      </c>
      <c r="AB297" s="27"/>
    </row>
    <row r="298">
      <c r="A298" s="29">
        <v>4404.0</v>
      </c>
      <c r="B298" s="30">
        <v>2685.0</v>
      </c>
      <c r="C298" s="5">
        <v>15.0</v>
      </c>
      <c r="D298" s="6">
        <v>54.0</v>
      </c>
      <c r="E298" s="7">
        <v>11.0</v>
      </c>
      <c r="F298" s="8">
        <v>70.0</v>
      </c>
      <c r="G298" s="9">
        <v>138.0</v>
      </c>
      <c r="H298" s="10">
        <v>45.0</v>
      </c>
      <c r="I298" s="11">
        <v>29.0</v>
      </c>
      <c r="J298" s="12">
        <v>20.0</v>
      </c>
      <c r="K298" s="61">
        <v>79.0</v>
      </c>
      <c r="L298" s="62">
        <f t="shared" si="1"/>
        <v>138</v>
      </c>
      <c r="M298" s="63">
        <f t="shared" si="2"/>
        <v>138</v>
      </c>
      <c r="N298" s="63">
        <f t="shared" si="3"/>
        <v>54</v>
      </c>
      <c r="O298" s="63">
        <f t="shared" si="4"/>
        <v>115</v>
      </c>
      <c r="P298" s="63">
        <f t="shared" si="5"/>
        <v>134</v>
      </c>
      <c r="Q298" s="64">
        <f t="shared" si="6"/>
        <v>0.71875</v>
      </c>
      <c r="R298" s="64">
        <f t="shared" si="7"/>
        <v>0.4618473896</v>
      </c>
      <c r="S298" s="65">
        <f t="shared" si="8"/>
        <v>0.5736961451</v>
      </c>
      <c r="T298" s="65">
        <f t="shared" si="9"/>
        <v>0.4353741497</v>
      </c>
      <c r="U298" s="66">
        <f t="shared" si="10"/>
        <v>0.5073529412</v>
      </c>
      <c r="V298" s="27">
        <f t="shared" si="11"/>
        <v>0.5079279881</v>
      </c>
      <c r="W298" s="27">
        <f t="shared" si="12"/>
        <v>0.506089334</v>
      </c>
      <c r="X298" s="27">
        <f t="shared" si="13"/>
        <v>-0.7413107672</v>
      </c>
      <c r="Y298" s="27">
        <f t="shared" si="14"/>
        <v>-0.0794127709</v>
      </c>
      <c r="Z298" s="27">
        <f t="shared" si="15"/>
        <v>1.166959406</v>
      </c>
      <c r="AA298" s="27">
        <f t="shared" si="16"/>
        <v>-0.3782456599</v>
      </c>
      <c r="AB298" s="27"/>
    </row>
    <row r="299">
      <c r="A299" s="29">
        <v>4411.0</v>
      </c>
      <c r="B299" s="30">
        <v>1706.0</v>
      </c>
      <c r="C299" s="5">
        <v>20.0</v>
      </c>
      <c r="D299" s="6">
        <v>16.0</v>
      </c>
      <c r="E299" s="7">
        <v>7.0</v>
      </c>
      <c r="F299" s="8">
        <v>45.0</v>
      </c>
      <c r="G299" s="9">
        <v>94.0</v>
      </c>
      <c r="H299" s="10">
        <v>35.0</v>
      </c>
      <c r="I299" s="11">
        <v>22.0</v>
      </c>
      <c r="J299" s="12">
        <v>21.0</v>
      </c>
      <c r="K299" s="61">
        <v>49.0</v>
      </c>
      <c r="L299" s="62">
        <f t="shared" si="1"/>
        <v>94</v>
      </c>
      <c r="M299" s="63">
        <f t="shared" si="2"/>
        <v>94</v>
      </c>
      <c r="N299" s="63">
        <f t="shared" si="3"/>
        <v>16</v>
      </c>
      <c r="O299" s="63">
        <f t="shared" si="4"/>
        <v>80</v>
      </c>
      <c r="P299" s="63">
        <f t="shared" si="5"/>
        <v>98</v>
      </c>
      <c r="Q299" s="64">
        <f t="shared" si="6"/>
        <v>0.8545454545</v>
      </c>
      <c r="R299" s="64">
        <f t="shared" si="7"/>
        <v>0.4494382022</v>
      </c>
      <c r="S299" s="65">
        <f t="shared" si="8"/>
        <v>0.6041666667</v>
      </c>
      <c r="T299" s="65">
        <f t="shared" si="9"/>
        <v>0.3819444444</v>
      </c>
      <c r="U299" s="66">
        <f t="shared" si="10"/>
        <v>0.4895833333</v>
      </c>
      <c r="V299" s="27">
        <f t="shared" si="11"/>
        <v>0.4884682776</v>
      </c>
      <c r="W299" s="27">
        <f t="shared" si="12"/>
        <v>0.4439813656</v>
      </c>
      <c r="X299" s="27">
        <f t="shared" si="13"/>
        <v>-0.7806837452</v>
      </c>
      <c r="Y299" s="27">
        <f t="shared" si="14"/>
        <v>-0.06111748381</v>
      </c>
      <c r="Z299" s="27">
        <f t="shared" si="15"/>
        <v>1.294211952</v>
      </c>
      <c r="AA299" s="27">
        <f t="shared" si="16"/>
        <v>-0.441772258</v>
      </c>
      <c r="AB299" s="27"/>
    </row>
    <row r="300">
      <c r="A300" s="29">
        <v>4413.0</v>
      </c>
      <c r="B300" s="30">
        <v>892.0</v>
      </c>
      <c r="C300" s="5">
        <v>20.0</v>
      </c>
      <c r="D300" s="6">
        <v>19.0</v>
      </c>
      <c r="E300" s="7">
        <v>13.0</v>
      </c>
      <c r="F300" s="8">
        <v>43.0</v>
      </c>
      <c r="G300" s="9">
        <v>74.0</v>
      </c>
      <c r="H300" s="10">
        <v>19.0</v>
      </c>
      <c r="I300" s="11">
        <v>19.0</v>
      </c>
      <c r="J300" s="12">
        <v>7.0</v>
      </c>
      <c r="K300" s="61">
        <v>20.0</v>
      </c>
      <c r="L300" s="62">
        <f t="shared" si="1"/>
        <v>74</v>
      </c>
      <c r="M300" s="63">
        <f t="shared" si="2"/>
        <v>74</v>
      </c>
      <c r="N300" s="63">
        <f t="shared" si="3"/>
        <v>19</v>
      </c>
      <c r="O300" s="63">
        <f t="shared" si="4"/>
        <v>62</v>
      </c>
      <c r="P300" s="63">
        <f t="shared" si="5"/>
        <v>72</v>
      </c>
      <c r="Q300" s="64">
        <f t="shared" si="6"/>
        <v>0.7956989247</v>
      </c>
      <c r="R300" s="64">
        <f t="shared" si="7"/>
        <v>0.4626865672</v>
      </c>
      <c r="S300" s="65">
        <f t="shared" si="8"/>
        <v>0.5991189427</v>
      </c>
      <c r="T300" s="65">
        <f t="shared" si="9"/>
        <v>0.40969163</v>
      </c>
      <c r="U300" s="66">
        <f t="shared" si="10"/>
        <v>0.5068493151</v>
      </c>
      <c r="V300" s="27">
        <f t="shared" si="11"/>
        <v>0.5074872004</v>
      </c>
      <c r="W300" s="27">
        <f t="shared" si="12"/>
        <v>0.4762353583</v>
      </c>
      <c r="X300" s="27">
        <f t="shared" si="13"/>
        <v>-0.774161247</v>
      </c>
      <c r="Y300" s="27">
        <f t="shared" si="14"/>
        <v>-0.07032006348</v>
      </c>
      <c r="Z300" s="27">
        <f t="shared" si="15"/>
        <v>1.272676391</v>
      </c>
      <c r="AA300" s="27">
        <f t="shared" si="16"/>
        <v>-0.4307916849</v>
      </c>
      <c r="AB300" s="27"/>
    </row>
    <row r="301">
      <c r="A301" s="29">
        <v>4414.0</v>
      </c>
      <c r="B301" s="30">
        <v>2817.0</v>
      </c>
      <c r="C301" s="5">
        <v>40.0</v>
      </c>
      <c r="D301" s="6">
        <v>41.0</v>
      </c>
      <c r="E301" s="7">
        <v>35.0</v>
      </c>
      <c r="F301" s="8">
        <v>75.0</v>
      </c>
      <c r="G301" s="9">
        <v>181.0</v>
      </c>
      <c r="H301" s="10">
        <v>73.0</v>
      </c>
      <c r="I301" s="11">
        <v>36.0</v>
      </c>
      <c r="J301" s="12">
        <v>29.0</v>
      </c>
      <c r="K301" s="61">
        <v>86.0</v>
      </c>
      <c r="L301" s="62">
        <f t="shared" si="1"/>
        <v>181</v>
      </c>
      <c r="M301" s="63">
        <f t="shared" si="2"/>
        <v>181</v>
      </c>
      <c r="N301" s="63">
        <f t="shared" si="3"/>
        <v>41</v>
      </c>
      <c r="O301" s="63">
        <f t="shared" si="4"/>
        <v>148</v>
      </c>
      <c r="P301" s="63">
        <f t="shared" si="5"/>
        <v>197</v>
      </c>
      <c r="Q301" s="64">
        <f t="shared" si="6"/>
        <v>0.8153153153</v>
      </c>
      <c r="R301" s="64">
        <f t="shared" si="7"/>
        <v>0.4289855072</v>
      </c>
      <c r="S301" s="65">
        <f t="shared" si="8"/>
        <v>0.5802469136</v>
      </c>
      <c r="T301" s="65">
        <f t="shared" si="9"/>
        <v>0.3915343915</v>
      </c>
      <c r="U301" s="66">
        <f t="shared" si="10"/>
        <v>0.4788359788</v>
      </c>
      <c r="V301" s="27">
        <f t="shared" si="11"/>
        <v>0.477387112</v>
      </c>
      <c r="W301" s="27">
        <f t="shared" si="12"/>
        <v>0.4551289497</v>
      </c>
      <c r="X301" s="27">
        <f t="shared" si="13"/>
        <v>-0.7497754488</v>
      </c>
      <c r="Y301" s="27">
        <f t="shared" si="14"/>
        <v>-0.06422511676</v>
      </c>
      <c r="Z301" s="27">
        <f t="shared" si="15"/>
        <v>1.193761486</v>
      </c>
      <c r="AA301" s="27">
        <f t="shared" si="16"/>
        <v>-0.3913512052</v>
      </c>
      <c r="AB301" s="27"/>
    </row>
    <row r="302">
      <c r="A302" s="29">
        <v>4415.0</v>
      </c>
      <c r="B302" s="30">
        <v>2014.0</v>
      </c>
      <c r="C302" s="5">
        <v>7.0</v>
      </c>
      <c r="D302" s="6">
        <v>17.0</v>
      </c>
      <c r="E302" s="7">
        <v>5.0</v>
      </c>
      <c r="F302" s="8">
        <v>23.0</v>
      </c>
      <c r="G302" s="9">
        <v>76.0</v>
      </c>
      <c r="H302" s="10">
        <v>11.0</v>
      </c>
      <c r="I302" s="11">
        <v>8.0</v>
      </c>
      <c r="J302" s="12">
        <v>2.0</v>
      </c>
      <c r="K302" s="61">
        <v>24.0</v>
      </c>
      <c r="L302" s="62">
        <f t="shared" si="1"/>
        <v>77</v>
      </c>
      <c r="M302" s="63">
        <f t="shared" si="2"/>
        <v>76</v>
      </c>
      <c r="N302" s="63">
        <f t="shared" si="3"/>
        <v>17</v>
      </c>
      <c r="O302" s="63">
        <f t="shared" si="4"/>
        <v>34</v>
      </c>
      <c r="P302" s="63">
        <f t="shared" si="5"/>
        <v>44</v>
      </c>
      <c r="Q302" s="64">
        <f t="shared" si="6"/>
        <v>0.8172043011</v>
      </c>
      <c r="R302" s="64">
        <f t="shared" si="7"/>
        <v>0.4358974359</v>
      </c>
      <c r="S302" s="65">
        <f t="shared" si="8"/>
        <v>0.6432748538</v>
      </c>
      <c r="T302" s="65">
        <f t="shared" si="9"/>
        <v>0.5438596491</v>
      </c>
      <c r="U302" s="66">
        <f t="shared" si="10"/>
        <v>0.6333333333</v>
      </c>
      <c r="V302" s="27">
        <f t="shared" si="11"/>
        <v>0.6448581256</v>
      </c>
      <c r="W302" s="27">
        <f t="shared" si="12"/>
        <v>0.6321954756</v>
      </c>
      <c r="X302" s="27">
        <f t="shared" si="13"/>
        <v>-0.8312180227</v>
      </c>
      <c r="Y302" s="27">
        <f t="shared" si="14"/>
        <v>-0.1239192419</v>
      </c>
      <c r="Z302" s="27">
        <f t="shared" si="15"/>
        <v>1.467185529</v>
      </c>
      <c r="AA302" s="27">
        <f t="shared" si="16"/>
        <v>-0.533234061</v>
      </c>
      <c r="AB302" s="27"/>
    </row>
    <row r="303">
      <c r="A303" s="29">
        <v>4417.0</v>
      </c>
      <c r="B303" s="30">
        <v>2780.0</v>
      </c>
      <c r="C303" s="5">
        <v>30.0</v>
      </c>
      <c r="D303" s="6">
        <v>39.0</v>
      </c>
      <c r="E303" s="7">
        <v>29.0</v>
      </c>
      <c r="F303" s="8">
        <v>98.0</v>
      </c>
      <c r="G303" s="9">
        <v>178.0</v>
      </c>
      <c r="H303" s="10">
        <v>57.0</v>
      </c>
      <c r="I303" s="11">
        <v>34.0</v>
      </c>
      <c r="J303" s="12">
        <v>32.0</v>
      </c>
      <c r="K303" s="61">
        <v>62.0</v>
      </c>
      <c r="L303" s="62">
        <f t="shared" si="1"/>
        <v>178</v>
      </c>
      <c r="M303" s="63">
        <f t="shared" si="2"/>
        <v>178</v>
      </c>
      <c r="N303" s="63">
        <f t="shared" si="3"/>
        <v>39</v>
      </c>
      <c r="O303" s="63">
        <f t="shared" si="4"/>
        <v>155</v>
      </c>
      <c r="P303" s="63">
        <f t="shared" si="5"/>
        <v>155</v>
      </c>
      <c r="Q303" s="64">
        <f t="shared" si="6"/>
        <v>0.8202764977</v>
      </c>
      <c r="R303" s="64">
        <f t="shared" si="7"/>
        <v>0.5</v>
      </c>
      <c r="S303" s="65">
        <f t="shared" si="8"/>
        <v>0.6318785579</v>
      </c>
      <c r="T303" s="65">
        <f t="shared" si="9"/>
        <v>0.4117647059</v>
      </c>
      <c r="U303" s="66">
        <f t="shared" si="10"/>
        <v>0.5345345345</v>
      </c>
      <c r="V303" s="27">
        <f t="shared" si="11"/>
        <v>0.5352357356</v>
      </c>
      <c r="W303" s="27">
        <f t="shared" si="12"/>
        <v>0.4786451514</v>
      </c>
      <c r="X303" s="27">
        <f t="shared" si="13"/>
        <v>-0.8164921144</v>
      </c>
      <c r="Y303" s="27">
        <f t="shared" si="14"/>
        <v>-0.07103351548</v>
      </c>
      <c r="Z303" s="27">
        <f t="shared" si="15"/>
        <v>1.415660524</v>
      </c>
      <c r="AA303" s="27">
        <f t="shared" si="16"/>
        <v>-0.5053927567</v>
      </c>
      <c r="AB303" s="27"/>
    </row>
    <row r="304">
      <c r="A304" s="29">
        <v>4421.0</v>
      </c>
      <c r="B304" s="30">
        <v>2298.0</v>
      </c>
      <c r="C304" s="5">
        <v>41.0</v>
      </c>
      <c r="D304" s="6">
        <v>38.0</v>
      </c>
      <c r="E304" s="7">
        <v>28.0</v>
      </c>
      <c r="F304" s="8">
        <v>61.0</v>
      </c>
      <c r="G304" s="9">
        <v>139.0</v>
      </c>
      <c r="H304" s="10">
        <v>40.0</v>
      </c>
      <c r="I304" s="11">
        <v>23.0</v>
      </c>
      <c r="J304" s="12">
        <v>20.0</v>
      </c>
      <c r="K304" s="61">
        <v>78.0</v>
      </c>
      <c r="L304" s="62">
        <f t="shared" si="1"/>
        <v>138</v>
      </c>
      <c r="M304" s="63">
        <f t="shared" si="2"/>
        <v>139</v>
      </c>
      <c r="N304" s="63">
        <f t="shared" si="3"/>
        <v>38</v>
      </c>
      <c r="O304" s="63">
        <f t="shared" si="4"/>
        <v>101</v>
      </c>
      <c r="P304" s="63">
        <f t="shared" si="5"/>
        <v>170</v>
      </c>
      <c r="Q304" s="64">
        <f t="shared" si="6"/>
        <v>0.7853107345</v>
      </c>
      <c r="R304" s="64">
        <f t="shared" si="7"/>
        <v>0.3726937269</v>
      </c>
      <c r="S304" s="65">
        <f t="shared" si="8"/>
        <v>0.5357142857</v>
      </c>
      <c r="T304" s="65">
        <f t="shared" si="9"/>
        <v>0.3950892857</v>
      </c>
      <c r="U304" s="66">
        <f t="shared" si="10"/>
        <v>0.4498381877</v>
      </c>
      <c r="V304" s="27">
        <f t="shared" si="11"/>
        <v>0.4450534091</v>
      </c>
      <c r="W304" s="27">
        <f t="shared" si="12"/>
        <v>0.4592612438</v>
      </c>
      <c r="X304" s="27">
        <f t="shared" si="13"/>
        <v>-0.6922318923</v>
      </c>
      <c r="Y304" s="27">
        <f t="shared" si="14"/>
        <v>-0.06539666119</v>
      </c>
      <c r="Z304" s="27">
        <f t="shared" si="15"/>
        <v>1.01755605</v>
      </c>
      <c r="AA304" s="27">
        <f t="shared" si="16"/>
        <v>-0.3079837776</v>
      </c>
      <c r="AB304" s="27"/>
    </row>
    <row r="305">
      <c r="A305" s="29">
        <v>4422.0</v>
      </c>
      <c r="B305" s="30">
        <v>2440.0</v>
      </c>
      <c r="C305" s="5">
        <v>18.0</v>
      </c>
      <c r="D305" s="6">
        <v>33.0</v>
      </c>
      <c r="E305" s="7">
        <v>28.0</v>
      </c>
      <c r="F305" s="8">
        <v>52.0</v>
      </c>
      <c r="G305" s="9">
        <v>125.0</v>
      </c>
      <c r="H305" s="10">
        <v>40.0</v>
      </c>
      <c r="I305" s="11">
        <v>30.0</v>
      </c>
      <c r="J305" s="12">
        <v>14.0</v>
      </c>
      <c r="K305" s="61">
        <v>78.0</v>
      </c>
      <c r="L305" s="62">
        <f t="shared" si="1"/>
        <v>124</v>
      </c>
      <c r="M305" s="63">
        <f t="shared" si="2"/>
        <v>125</v>
      </c>
      <c r="N305" s="63">
        <f t="shared" si="3"/>
        <v>33</v>
      </c>
      <c r="O305" s="63">
        <f t="shared" si="4"/>
        <v>92</v>
      </c>
      <c r="P305" s="63">
        <f t="shared" si="5"/>
        <v>154</v>
      </c>
      <c r="Q305" s="64">
        <f t="shared" si="6"/>
        <v>0.7911392405</v>
      </c>
      <c r="R305" s="64">
        <f t="shared" si="7"/>
        <v>0.3739837398</v>
      </c>
      <c r="S305" s="65">
        <f t="shared" si="8"/>
        <v>0.5371287129</v>
      </c>
      <c r="T305" s="65">
        <f t="shared" si="9"/>
        <v>0.3910891089</v>
      </c>
      <c r="U305" s="66">
        <f t="shared" si="10"/>
        <v>0.4480286738</v>
      </c>
      <c r="V305" s="27">
        <f t="shared" si="11"/>
        <v>0.4428277822</v>
      </c>
      <c r="W305" s="27">
        <f t="shared" si="12"/>
        <v>0.4546113425</v>
      </c>
      <c r="X305" s="27">
        <f t="shared" si="13"/>
        <v>-0.6940595673</v>
      </c>
      <c r="Y305" s="27">
        <f t="shared" si="14"/>
        <v>-0.06407911648</v>
      </c>
      <c r="Z305" s="27">
        <f t="shared" si="15"/>
        <v>1.022936377</v>
      </c>
      <c r="AA305" s="27">
        <f t="shared" si="16"/>
        <v>-0.3104296996</v>
      </c>
      <c r="AB305" s="27"/>
    </row>
    <row r="306">
      <c r="A306" s="29">
        <v>4423.0</v>
      </c>
      <c r="B306" s="30">
        <v>3301.0</v>
      </c>
      <c r="C306" s="5">
        <v>34.0</v>
      </c>
      <c r="D306" s="6">
        <v>40.0</v>
      </c>
      <c r="E306" s="7">
        <v>20.0</v>
      </c>
      <c r="F306" s="8">
        <v>100.0</v>
      </c>
      <c r="G306" s="9">
        <v>163.0</v>
      </c>
      <c r="H306" s="10">
        <v>51.0</v>
      </c>
      <c r="I306" s="11">
        <v>46.0</v>
      </c>
      <c r="J306" s="12">
        <v>36.0</v>
      </c>
      <c r="K306" s="61">
        <v>95.0</v>
      </c>
      <c r="L306" s="62">
        <f t="shared" si="1"/>
        <v>162</v>
      </c>
      <c r="M306" s="63">
        <f t="shared" si="2"/>
        <v>163</v>
      </c>
      <c r="N306" s="63">
        <f t="shared" si="3"/>
        <v>40</v>
      </c>
      <c r="O306" s="63">
        <f t="shared" si="4"/>
        <v>151</v>
      </c>
      <c r="P306" s="63">
        <f t="shared" si="5"/>
        <v>195</v>
      </c>
      <c r="Q306" s="64">
        <f t="shared" si="6"/>
        <v>0.802955665</v>
      </c>
      <c r="R306" s="64">
        <f t="shared" si="7"/>
        <v>0.436416185</v>
      </c>
      <c r="S306" s="65">
        <f t="shared" si="8"/>
        <v>0.5719489982</v>
      </c>
      <c r="T306" s="65">
        <f t="shared" si="9"/>
        <v>0.3697632058</v>
      </c>
      <c r="U306" s="66">
        <f t="shared" si="10"/>
        <v>0.4553072626</v>
      </c>
      <c r="V306" s="27">
        <f t="shared" si="11"/>
        <v>0.4523976798</v>
      </c>
      <c r="W306" s="27">
        <f t="shared" si="12"/>
        <v>0.4298216022</v>
      </c>
      <c r="X306" s="27">
        <f t="shared" si="13"/>
        <v>-0.739053163</v>
      </c>
      <c r="Y306" s="27">
        <f t="shared" si="14"/>
        <v>-0.05728124626</v>
      </c>
      <c r="Z306" s="27">
        <f t="shared" si="15"/>
        <v>1.159862461</v>
      </c>
      <c r="AA306" s="27">
        <f t="shared" si="16"/>
        <v>-0.3748004203</v>
      </c>
      <c r="AB306" s="27"/>
    </row>
    <row r="307">
      <c r="A307" s="29">
        <v>4501.0</v>
      </c>
      <c r="B307" s="30">
        <v>2884.0</v>
      </c>
      <c r="C307" s="5">
        <v>24.0</v>
      </c>
      <c r="D307" s="6">
        <v>51.0</v>
      </c>
      <c r="E307" s="7">
        <v>17.0</v>
      </c>
      <c r="F307" s="8">
        <v>75.0</v>
      </c>
      <c r="G307" s="9">
        <v>177.0</v>
      </c>
      <c r="H307" s="10">
        <v>44.0</v>
      </c>
      <c r="I307" s="11">
        <v>35.0</v>
      </c>
      <c r="J307" s="12">
        <v>15.0</v>
      </c>
      <c r="K307" s="61">
        <v>73.0</v>
      </c>
      <c r="L307" s="62">
        <f t="shared" si="1"/>
        <v>177</v>
      </c>
      <c r="M307" s="63">
        <f t="shared" si="2"/>
        <v>177</v>
      </c>
      <c r="N307" s="63">
        <f t="shared" si="3"/>
        <v>51</v>
      </c>
      <c r="O307" s="63">
        <f t="shared" si="4"/>
        <v>119</v>
      </c>
      <c r="P307" s="63">
        <f t="shared" si="5"/>
        <v>149</v>
      </c>
      <c r="Q307" s="64">
        <f t="shared" si="6"/>
        <v>0.7763157895</v>
      </c>
      <c r="R307" s="64">
        <f t="shared" si="7"/>
        <v>0.4440298507</v>
      </c>
      <c r="S307" s="65">
        <f t="shared" si="8"/>
        <v>0.5967741935</v>
      </c>
      <c r="T307" s="65">
        <f t="shared" si="9"/>
        <v>0.4596774194</v>
      </c>
      <c r="U307" s="66">
        <f t="shared" si="10"/>
        <v>0.5429447853</v>
      </c>
      <c r="V307" s="27">
        <f t="shared" si="11"/>
        <v>0.5455116238</v>
      </c>
      <c r="W307" s="27">
        <f t="shared" si="12"/>
        <v>0.5343400365</v>
      </c>
      <c r="X307" s="27">
        <f t="shared" si="13"/>
        <v>-0.7711314413</v>
      </c>
      <c r="Y307" s="27">
        <f t="shared" si="14"/>
        <v>-0.08852611641</v>
      </c>
      <c r="Z307" s="27">
        <f t="shared" si="15"/>
        <v>1.262734233</v>
      </c>
      <c r="AA307" s="27">
        <f t="shared" si="16"/>
        <v>-0.4257535346</v>
      </c>
      <c r="AB307" s="27"/>
    </row>
    <row r="308">
      <c r="A308" s="29">
        <v>4502.0</v>
      </c>
      <c r="B308" s="30">
        <v>1124.0</v>
      </c>
      <c r="C308" s="5">
        <v>7.0</v>
      </c>
      <c r="D308" s="6">
        <v>15.0</v>
      </c>
      <c r="E308" s="7">
        <v>7.0</v>
      </c>
      <c r="F308" s="8">
        <v>35.0</v>
      </c>
      <c r="G308" s="9">
        <v>62.0</v>
      </c>
      <c r="H308" s="10">
        <v>33.0</v>
      </c>
      <c r="I308" s="11">
        <v>9.0</v>
      </c>
      <c r="J308" s="12">
        <v>12.0</v>
      </c>
      <c r="K308" s="61">
        <v>26.0</v>
      </c>
      <c r="L308" s="62">
        <f t="shared" si="1"/>
        <v>62</v>
      </c>
      <c r="M308" s="63">
        <f t="shared" si="2"/>
        <v>62</v>
      </c>
      <c r="N308" s="63">
        <f t="shared" si="3"/>
        <v>15</v>
      </c>
      <c r="O308" s="63">
        <f t="shared" si="4"/>
        <v>68</v>
      </c>
      <c r="P308" s="63">
        <f t="shared" si="5"/>
        <v>49</v>
      </c>
      <c r="Q308" s="64">
        <f t="shared" si="6"/>
        <v>0.8051948052</v>
      </c>
      <c r="R308" s="64">
        <f t="shared" si="7"/>
        <v>0.5811965812</v>
      </c>
      <c r="S308" s="65">
        <f t="shared" si="8"/>
        <v>0.6701030928</v>
      </c>
      <c r="T308" s="65">
        <f t="shared" si="9"/>
        <v>0.3969072165</v>
      </c>
      <c r="U308" s="66">
        <f t="shared" si="10"/>
        <v>0.5585585586</v>
      </c>
      <c r="V308" s="27">
        <f t="shared" si="11"/>
        <v>0.5526840767</v>
      </c>
      <c r="W308" s="27">
        <f t="shared" si="12"/>
        <v>0.46137445</v>
      </c>
      <c r="X308" s="27">
        <f t="shared" si="13"/>
        <v>-0.8658845663</v>
      </c>
      <c r="Y308" s="27">
        <f t="shared" si="14"/>
        <v>-0.06599986723</v>
      </c>
      <c r="Z308" s="27">
        <f t="shared" si="15"/>
        <v>1.592117552</v>
      </c>
      <c r="AA308" s="27">
        <f t="shared" si="16"/>
        <v>-0.602771938</v>
      </c>
      <c r="AB308" s="27"/>
    </row>
    <row r="309">
      <c r="A309" s="29">
        <v>4504.0</v>
      </c>
      <c r="B309" s="30">
        <v>2024.0</v>
      </c>
      <c r="C309" s="5">
        <v>9.0</v>
      </c>
      <c r="D309" s="6">
        <v>33.0</v>
      </c>
      <c r="E309" s="7">
        <v>17.0</v>
      </c>
      <c r="F309" s="8">
        <v>48.0</v>
      </c>
      <c r="G309" s="9">
        <v>107.0</v>
      </c>
      <c r="H309" s="10">
        <v>32.0</v>
      </c>
      <c r="I309" s="11">
        <v>18.0</v>
      </c>
      <c r="J309" s="12">
        <v>21.0</v>
      </c>
      <c r="K309" s="61">
        <v>47.0</v>
      </c>
      <c r="L309" s="62">
        <f t="shared" si="1"/>
        <v>107</v>
      </c>
      <c r="M309" s="63">
        <f t="shared" si="2"/>
        <v>107</v>
      </c>
      <c r="N309" s="63">
        <f t="shared" si="3"/>
        <v>33</v>
      </c>
      <c r="O309" s="63">
        <f t="shared" si="4"/>
        <v>80</v>
      </c>
      <c r="P309" s="63">
        <f t="shared" si="5"/>
        <v>91</v>
      </c>
      <c r="Q309" s="64">
        <f t="shared" si="6"/>
        <v>0.7642857143</v>
      </c>
      <c r="R309" s="64">
        <f t="shared" si="7"/>
        <v>0.4678362573</v>
      </c>
      <c r="S309" s="65">
        <f t="shared" si="8"/>
        <v>0.6012861736</v>
      </c>
      <c r="T309" s="65">
        <f t="shared" si="9"/>
        <v>0.4501607717</v>
      </c>
      <c r="U309" s="66">
        <f t="shared" si="10"/>
        <v>0.5404040404</v>
      </c>
      <c r="V309" s="27">
        <f t="shared" si="11"/>
        <v>0.5416827701</v>
      </c>
      <c r="W309" s="27">
        <f t="shared" si="12"/>
        <v>0.5232776574</v>
      </c>
      <c r="X309" s="27">
        <f t="shared" si="13"/>
        <v>-0.7769616695</v>
      </c>
      <c r="Y309" s="27">
        <f t="shared" si="14"/>
        <v>-0.08489856794</v>
      </c>
      <c r="Z309" s="27">
        <f t="shared" si="15"/>
        <v>1.28190051</v>
      </c>
      <c r="AA309" s="27">
        <f t="shared" si="16"/>
        <v>-0.4354836065</v>
      </c>
      <c r="AB309" s="27"/>
    </row>
    <row r="310">
      <c r="A310" s="29">
        <v>4505.0</v>
      </c>
      <c r="B310" s="30">
        <v>1501.0</v>
      </c>
      <c r="C310" s="5">
        <v>11.0</v>
      </c>
      <c r="D310" s="6">
        <v>18.0</v>
      </c>
      <c r="E310" s="7">
        <v>9.0</v>
      </c>
      <c r="F310" s="8">
        <v>32.0</v>
      </c>
      <c r="G310" s="9">
        <v>84.0</v>
      </c>
      <c r="H310" s="10">
        <v>19.0</v>
      </c>
      <c r="I310" s="11">
        <v>22.0</v>
      </c>
      <c r="J310" s="12">
        <v>5.0</v>
      </c>
      <c r="K310" s="61">
        <v>26.0</v>
      </c>
      <c r="L310" s="62">
        <f t="shared" si="1"/>
        <v>84</v>
      </c>
      <c r="M310" s="63">
        <f t="shared" si="2"/>
        <v>84</v>
      </c>
      <c r="N310" s="63">
        <f t="shared" si="3"/>
        <v>18</v>
      </c>
      <c r="O310" s="63">
        <f t="shared" si="4"/>
        <v>51</v>
      </c>
      <c r="P310" s="63">
        <f t="shared" si="5"/>
        <v>68</v>
      </c>
      <c r="Q310" s="64">
        <f t="shared" si="6"/>
        <v>0.8235294118</v>
      </c>
      <c r="R310" s="64">
        <f t="shared" si="7"/>
        <v>0.4285714286</v>
      </c>
      <c r="S310" s="65">
        <f t="shared" si="8"/>
        <v>0.6108597285</v>
      </c>
      <c r="T310" s="65">
        <f t="shared" si="9"/>
        <v>0.4615384615</v>
      </c>
      <c r="U310" s="66">
        <f t="shared" si="10"/>
        <v>0.5526315789</v>
      </c>
      <c r="V310" s="27">
        <f t="shared" si="11"/>
        <v>0.5582033251</v>
      </c>
      <c r="W310" s="27">
        <f t="shared" si="12"/>
        <v>0.5365033565</v>
      </c>
      <c r="X310" s="27">
        <f t="shared" si="13"/>
        <v>-0.7893322935</v>
      </c>
      <c r="Y310" s="27">
        <f t="shared" si="14"/>
        <v>-0.08924437811</v>
      </c>
      <c r="Z310" s="27">
        <f t="shared" si="15"/>
        <v>1.323045789</v>
      </c>
      <c r="AA310" s="27">
        <f t="shared" si="16"/>
        <v>-0.4566175956</v>
      </c>
      <c r="AB310" s="27"/>
    </row>
    <row r="311">
      <c r="A311" s="29">
        <v>4506.0</v>
      </c>
      <c r="B311" s="30">
        <v>1406.0</v>
      </c>
      <c r="C311" s="5">
        <v>13.0</v>
      </c>
      <c r="D311" s="6">
        <v>23.0</v>
      </c>
      <c r="E311" s="7">
        <v>21.0</v>
      </c>
      <c r="F311" s="8">
        <v>25.0</v>
      </c>
      <c r="G311" s="9">
        <v>70.0</v>
      </c>
      <c r="H311" s="10">
        <v>29.0</v>
      </c>
      <c r="I311" s="11">
        <v>17.0</v>
      </c>
      <c r="J311" s="12">
        <v>18.0</v>
      </c>
      <c r="K311" s="61">
        <v>38.0</v>
      </c>
      <c r="L311" s="62">
        <f t="shared" si="1"/>
        <v>70</v>
      </c>
      <c r="M311" s="63">
        <f t="shared" si="2"/>
        <v>70</v>
      </c>
      <c r="N311" s="63">
        <f t="shared" si="3"/>
        <v>23</v>
      </c>
      <c r="O311" s="63">
        <f t="shared" si="4"/>
        <v>54</v>
      </c>
      <c r="P311" s="63">
        <f t="shared" si="5"/>
        <v>89</v>
      </c>
      <c r="Q311" s="64">
        <f t="shared" si="6"/>
        <v>0.752688172</v>
      </c>
      <c r="R311" s="64">
        <f t="shared" si="7"/>
        <v>0.3776223776</v>
      </c>
      <c r="S311" s="65">
        <f t="shared" si="8"/>
        <v>0.5254237288</v>
      </c>
      <c r="T311" s="65">
        <f t="shared" si="9"/>
        <v>0.3940677966</v>
      </c>
      <c r="U311" s="66">
        <f t="shared" si="10"/>
        <v>0.4402515723</v>
      </c>
      <c r="V311" s="27">
        <f t="shared" si="11"/>
        <v>0.4361932306</v>
      </c>
      <c r="W311" s="27">
        <f t="shared" si="12"/>
        <v>0.4580738404</v>
      </c>
      <c r="X311" s="27">
        <f t="shared" si="13"/>
        <v>-0.6789347825</v>
      </c>
      <c r="Y311" s="27">
        <f t="shared" si="14"/>
        <v>-0.06505893693</v>
      </c>
      <c r="Z311" s="27">
        <f t="shared" si="15"/>
        <v>0.9788389663</v>
      </c>
      <c r="AA311" s="27">
        <f t="shared" si="16"/>
        <v>-0.2905743032</v>
      </c>
      <c r="AB311" s="27"/>
    </row>
    <row r="312">
      <c r="A312" s="29">
        <v>4508.0</v>
      </c>
      <c r="B312" s="30">
        <v>2926.0</v>
      </c>
      <c r="C312" s="5">
        <v>12.0</v>
      </c>
      <c r="D312" s="6">
        <v>34.0</v>
      </c>
      <c r="E312" s="7">
        <v>7.0</v>
      </c>
      <c r="F312" s="8">
        <v>65.0</v>
      </c>
      <c r="G312" s="9">
        <v>143.0</v>
      </c>
      <c r="H312" s="10">
        <v>48.0</v>
      </c>
      <c r="I312" s="11">
        <v>15.0</v>
      </c>
      <c r="J312" s="12">
        <v>19.0</v>
      </c>
      <c r="K312" s="61">
        <v>65.0</v>
      </c>
      <c r="L312" s="62">
        <f t="shared" si="1"/>
        <v>143</v>
      </c>
      <c r="M312" s="63">
        <f t="shared" si="2"/>
        <v>143</v>
      </c>
      <c r="N312" s="63">
        <f t="shared" si="3"/>
        <v>34</v>
      </c>
      <c r="O312" s="63">
        <f t="shared" si="4"/>
        <v>113</v>
      </c>
      <c r="P312" s="63">
        <f t="shared" si="5"/>
        <v>99</v>
      </c>
      <c r="Q312" s="64">
        <f t="shared" si="6"/>
        <v>0.8079096045</v>
      </c>
      <c r="R312" s="64">
        <f t="shared" si="7"/>
        <v>0.5330188679</v>
      </c>
      <c r="S312" s="65">
        <f t="shared" si="8"/>
        <v>0.6580976864</v>
      </c>
      <c r="T312" s="65">
        <f t="shared" si="9"/>
        <v>0.4550128535</v>
      </c>
      <c r="U312" s="66">
        <f t="shared" si="10"/>
        <v>0.5909090909</v>
      </c>
      <c r="V312" s="27">
        <f t="shared" si="11"/>
        <v>0.5902851409</v>
      </c>
      <c r="W312" s="27">
        <f t="shared" si="12"/>
        <v>0.5289178334</v>
      </c>
      <c r="X312" s="27">
        <f t="shared" si="13"/>
        <v>-0.850371586</v>
      </c>
      <c r="Y312" s="27">
        <f t="shared" si="14"/>
        <v>-0.08673859866</v>
      </c>
      <c r="Z312" s="27">
        <f t="shared" si="15"/>
        <v>1.535580588</v>
      </c>
      <c r="AA312" s="27">
        <f t="shared" si="16"/>
        <v>-0.5709515422</v>
      </c>
      <c r="AB312" s="27"/>
    </row>
    <row r="313">
      <c r="A313" s="29">
        <v>4512.0</v>
      </c>
      <c r="B313" s="30">
        <v>2848.0</v>
      </c>
      <c r="C313" s="5">
        <v>36.0</v>
      </c>
      <c r="D313" s="6">
        <v>47.0</v>
      </c>
      <c r="E313" s="7">
        <v>27.0</v>
      </c>
      <c r="F313" s="8">
        <v>78.0</v>
      </c>
      <c r="G313" s="9">
        <v>145.0</v>
      </c>
      <c r="H313" s="10">
        <v>57.0</v>
      </c>
      <c r="I313" s="11">
        <v>19.0</v>
      </c>
      <c r="J313" s="12">
        <v>30.0</v>
      </c>
      <c r="K313" s="61">
        <v>70.0</v>
      </c>
      <c r="L313" s="62">
        <f t="shared" si="1"/>
        <v>145</v>
      </c>
      <c r="M313" s="63">
        <f t="shared" si="2"/>
        <v>145</v>
      </c>
      <c r="N313" s="63">
        <f t="shared" si="3"/>
        <v>47</v>
      </c>
      <c r="O313" s="63">
        <f t="shared" si="4"/>
        <v>135</v>
      </c>
      <c r="P313" s="63">
        <f t="shared" si="5"/>
        <v>152</v>
      </c>
      <c r="Q313" s="64">
        <f t="shared" si="6"/>
        <v>0.7552083333</v>
      </c>
      <c r="R313" s="64">
        <f t="shared" si="7"/>
        <v>0.4703832753</v>
      </c>
      <c r="S313" s="65">
        <f t="shared" si="8"/>
        <v>0.5845511482</v>
      </c>
      <c r="T313" s="65">
        <f t="shared" si="9"/>
        <v>0.4008350731</v>
      </c>
      <c r="U313" s="66">
        <f t="shared" si="10"/>
        <v>0.4882154882</v>
      </c>
      <c r="V313" s="27">
        <f t="shared" si="11"/>
        <v>0.4885515191</v>
      </c>
      <c r="W313" s="27">
        <f t="shared" si="12"/>
        <v>0.4659402845</v>
      </c>
      <c r="X313" s="27">
        <f t="shared" si="13"/>
        <v>-0.7553372353</v>
      </c>
      <c r="Y313" s="27">
        <f t="shared" si="14"/>
        <v>-0.0673126211</v>
      </c>
      <c r="Z313" s="27">
        <f t="shared" si="15"/>
        <v>1.211537667</v>
      </c>
      <c r="AA313" s="27">
        <f t="shared" si="16"/>
        <v>-0.4001250231</v>
      </c>
      <c r="AB313" s="27"/>
    </row>
    <row r="314">
      <c r="A314" s="29">
        <v>4528.0</v>
      </c>
      <c r="B314" s="30">
        <v>1841.0</v>
      </c>
      <c r="C314" s="5">
        <v>10.0</v>
      </c>
      <c r="D314" s="6">
        <v>17.0</v>
      </c>
      <c r="E314" s="7">
        <v>6.0</v>
      </c>
      <c r="F314" s="8">
        <v>42.0</v>
      </c>
      <c r="G314" s="9">
        <v>90.0</v>
      </c>
      <c r="H314" s="10">
        <v>21.0</v>
      </c>
      <c r="I314" s="11">
        <v>15.0</v>
      </c>
      <c r="J314" s="12">
        <v>6.0</v>
      </c>
      <c r="K314" s="61">
        <v>33.0</v>
      </c>
      <c r="L314" s="62">
        <f t="shared" si="1"/>
        <v>90</v>
      </c>
      <c r="M314" s="63">
        <f t="shared" si="2"/>
        <v>90</v>
      </c>
      <c r="N314" s="63">
        <f t="shared" si="3"/>
        <v>17</v>
      </c>
      <c r="O314" s="63">
        <f t="shared" si="4"/>
        <v>63</v>
      </c>
      <c r="P314" s="63">
        <f t="shared" si="5"/>
        <v>64</v>
      </c>
      <c r="Q314" s="64">
        <f t="shared" si="6"/>
        <v>0.8411214953</v>
      </c>
      <c r="R314" s="64">
        <f t="shared" si="7"/>
        <v>0.4960629921</v>
      </c>
      <c r="S314" s="65">
        <f t="shared" si="8"/>
        <v>0.6538461538</v>
      </c>
      <c r="T314" s="65">
        <f t="shared" si="9"/>
        <v>0.4572649573</v>
      </c>
      <c r="U314" s="66">
        <f t="shared" si="10"/>
        <v>0.5844155844</v>
      </c>
      <c r="V314" s="27">
        <f t="shared" si="11"/>
        <v>0.5887536077</v>
      </c>
      <c r="W314" s="27">
        <f t="shared" si="12"/>
        <v>0.5315357328</v>
      </c>
      <c r="X314" s="27">
        <f t="shared" si="13"/>
        <v>-0.8448778993</v>
      </c>
      <c r="Y314" s="27">
        <f t="shared" si="14"/>
        <v>-0.0875993557</v>
      </c>
      <c r="Z314" s="27">
        <f t="shared" si="15"/>
        <v>1.515803942</v>
      </c>
      <c r="AA314" s="27">
        <f t="shared" si="16"/>
        <v>-0.5599572585</v>
      </c>
      <c r="AB314" s="27"/>
    </row>
    <row r="315">
      <c r="A315" s="29">
        <v>4529.0</v>
      </c>
      <c r="B315" s="30">
        <v>2399.0</v>
      </c>
      <c r="C315" s="5">
        <v>13.0</v>
      </c>
      <c r="D315" s="6">
        <v>25.0</v>
      </c>
      <c r="E315" s="7">
        <v>6.0</v>
      </c>
      <c r="F315" s="8">
        <v>20.0</v>
      </c>
      <c r="G315" s="9">
        <v>67.0</v>
      </c>
      <c r="H315" s="10">
        <v>22.0</v>
      </c>
      <c r="I315" s="11">
        <v>11.0</v>
      </c>
      <c r="J315" s="12">
        <v>12.0</v>
      </c>
      <c r="K315" s="61">
        <v>40.0</v>
      </c>
      <c r="L315" s="62">
        <f t="shared" si="1"/>
        <v>67</v>
      </c>
      <c r="M315" s="63">
        <f t="shared" si="2"/>
        <v>67</v>
      </c>
      <c r="N315" s="63">
        <f t="shared" si="3"/>
        <v>25</v>
      </c>
      <c r="O315" s="63">
        <f t="shared" si="4"/>
        <v>42</v>
      </c>
      <c r="P315" s="63">
        <f t="shared" si="5"/>
        <v>70</v>
      </c>
      <c r="Q315" s="64">
        <f t="shared" si="6"/>
        <v>0.7282608696</v>
      </c>
      <c r="R315" s="64">
        <f t="shared" si="7"/>
        <v>0.375</v>
      </c>
      <c r="S315" s="65">
        <f t="shared" si="8"/>
        <v>0.5343137255</v>
      </c>
      <c r="T315" s="65">
        <f t="shared" si="9"/>
        <v>0.4509803922</v>
      </c>
      <c r="U315" s="66">
        <f t="shared" si="10"/>
        <v>0.4890510949</v>
      </c>
      <c r="V315" s="27">
        <f t="shared" si="11"/>
        <v>0.489116633</v>
      </c>
      <c r="W315" s="27">
        <f t="shared" si="12"/>
        <v>0.5242304039</v>
      </c>
      <c r="X315" s="27">
        <f t="shared" si="13"/>
        <v>-0.6904221357</v>
      </c>
      <c r="Y315" s="27">
        <f t="shared" si="14"/>
        <v>-0.08520800384</v>
      </c>
      <c r="Z315" s="27">
        <f t="shared" si="15"/>
        <v>1.01224245</v>
      </c>
      <c r="AA315" s="27">
        <f t="shared" si="16"/>
        <v>-0.3055745282</v>
      </c>
      <c r="AB315" s="27"/>
    </row>
    <row r="316">
      <c r="A316" s="29">
        <v>4541.0</v>
      </c>
      <c r="B316" s="30">
        <v>3526.0</v>
      </c>
      <c r="C316" s="5">
        <v>10.0</v>
      </c>
      <c r="D316" s="6">
        <v>25.0</v>
      </c>
      <c r="E316" s="7">
        <v>18.0</v>
      </c>
      <c r="F316" s="8">
        <v>53.0</v>
      </c>
      <c r="G316" s="9">
        <v>119.0</v>
      </c>
      <c r="H316" s="10">
        <v>35.0</v>
      </c>
      <c r="I316" s="11">
        <v>23.0</v>
      </c>
      <c r="J316" s="12">
        <v>15.0</v>
      </c>
      <c r="K316" s="61">
        <v>66.0</v>
      </c>
      <c r="L316" s="62">
        <f t="shared" si="1"/>
        <v>119</v>
      </c>
      <c r="M316" s="63">
        <f t="shared" si="2"/>
        <v>119</v>
      </c>
      <c r="N316" s="63">
        <f t="shared" si="3"/>
        <v>25</v>
      </c>
      <c r="O316" s="63">
        <f t="shared" si="4"/>
        <v>88</v>
      </c>
      <c r="P316" s="63">
        <f t="shared" si="5"/>
        <v>117</v>
      </c>
      <c r="Q316" s="64">
        <f t="shared" si="6"/>
        <v>0.8263888889</v>
      </c>
      <c r="R316" s="64">
        <f t="shared" si="7"/>
        <v>0.4292682927</v>
      </c>
      <c r="S316" s="65">
        <f t="shared" si="8"/>
        <v>0.5931232092</v>
      </c>
      <c r="T316" s="65">
        <f t="shared" si="9"/>
        <v>0.4126074499</v>
      </c>
      <c r="U316" s="66">
        <f t="shared" si="10"/>
        <v>0.5042372881</v>
      </c>
      <c r="V316" s="27">
        <f t="shared" si="11"/>
        <v>0.5050787686</v>
      </c>
      <c r="W316" s="27">
        <f t="shared" si="12"/>
        <v>0.4796247771</v>
      </c>
      <c r="X316" s="27">
        <f t="shared" si="13"/>
        <v>-0.7664137627</v>
      </c>
      <c r="Y316" s="27">
        <f t="shared" si="14"/>
        <v>-0.0713245765</v>
      </c>
      <c r="Z316" s="27">
        <f t="shared" si="15"/>
        <v>1.247331018</v>
      </c>
      <c r="AA316" s="27">
        <f t="shared" si="16"/>
        <v>-0.4179871339</v>
      </c>
      <c r="AB316" s="27"/>
    </row>
    <row r="317">
      <c r="A317" s="29">
        <v>4543.0</v>
      </c>
      <c r="B317" s="30">
        <v>2234.0</v>
      </c>
      <c r="C317" s="5">
        <v>4.0</v>
      </c>
      <c r="D317" s="6">
        <v>27.0</v>
      </c>
      <c r="E317" s="7">
        <v>3.0</v>
      </c>
      <c r="F317" s="8">
        <v>15.0</v>
      </c>
      <c r="G317" s="9">
        <v>62.0</v>
      </c>
      <c r="H317" s="10">
        <v>8.0</v>
      </c>
      <c r="I317" s="11">
        <v>12.0</v>
      </c>
      <c r="J317" s="12">
        <v>6.0</v>
      </c>
      <c r="K317" s="61">
        <v>31.0</v>
      </c>
      <c r="L317" s="62">
        <f t="shared" si="1"/>
        <v>62</v>
      </c>
      <c r="M317" s="63">
        <f t="shared" si="2"/>
        <v>62</v>
      </c>
      <c r="N317" s="63">
        <f t="shared" si="3"/>
        <v>27</v>
      </c>
      <c r="O317" s="63">
        <f t="shared" si="4"/>
        <v>23</v>
      </c>
      <c r="P317" s="63">
        <f t="shared" si="5"/>
        <v>50</v>
      </c>
      <c r="Q317" s="64">
        <f t="shared" si="6"/>
        <v>0.6966292135</v>
      </c>
      <c r="R317" s="64">
        <f t="shared" si="7"/>
        <v>0.3150684932</v>
      </c>
      <c r="S317" s="65">
        <f t="shared" si="8"/>
        <v>0.524691358</v>
      </c>
      <c r="T317" s="65">
        <f t="shared" si="9"/>
        <v>0.549382716</v>
      </c>
      <c r="U317" s="66">
        <f t="shared" si="10"/>
        <v>0.5535714286</v>
      </c>
      <c r="V317" s="27">
        <f t="shared" si="11"/>
        <v>0.5547779248</v>
      </c>
      <c r="W317" s="27">
        <f t="shared" si="12"/>
        <v>0.6386156208</v>
      </c>
      <c r="X317" s="27">
        <f t="shared" si="13"/>
        <v>-0.6779884377</v>
      </c>
      <c r="Y317" s="27">
        <f t="shared" si="14"/>
        <v>-0.1264489</v>
      </c>
      <c r="Z317" s="27">
        <f t="shared" si="15"/>
        <v>0.9761121254</v>
      </c>
      <c r="AA317" s="27">
        <f t="shared" si="16"/>
        <v>-0.2893609302</v>
      </c>
      <c r="AB317" s="27"/>
    </row>
    <row r="318">
      <c r="A318" s="29">
        <v>4547.0</v>
      </c>
      <c r="B318" s="30">
        <v>2569.0</v>
      </c>
      <c r="C318" s="5">
        <v>8.0</v>
      </c>
      <c r="D318" s="6">
        <v>28.0</v>
      </c>
      <c r="E318" s="7">
        <v>17.0</v>
      </c>
      <c r="F318" s="8">
        <v>20.0</v>
      </c>
      <c r="G318" s="9">
        <v>120.0</v>
      </c>
      <c r="H318" s="10">
        <v>24.0</v>
      </c>
      <c r="I318" s="11">
        <v>12.0</v>
      </c>
      <c r="J318" s="12">
        <v>11.0</v>
      </c>
      <c r="K318" s="61">
        <v>54.0</v>
      </c>
      <c r="L318" s="62">
        <f t="shared" si="1"/>
        <v>122</v>
      </c>
      <c r="M318" s="63">
        <f t="shared" si="2"/>
        <v>120</v>
      </c>
      <c r="N318" s="63">
        <f t="shared" si="3"/>
        <v>28</v>
      </c>
      <c r="O318" s="63">
        <f t="shared" si="4"/>
        <v>44</v>
      </c>
      <c r="P318" s="63">
        <f t="shared" si="5"/>
        <v>91</v>
      </c>
      <c r="Q318" s="64">
        <f t="shared" si="6"/>
        <v>0.8108108108</v>
      </c>
      <c r="R318" s="64">
        <f t="shared" si="7"/>
        <v>0.3259259259</v>
      </c>
      <c r="S318" s="65">
        <f t="shared" si="8"/>
        <v>0.5795053004</v>
      </c>
      <c r="T318" s="65">
        <f t="shared" si="9"/>
        <v>0.5229681979</v>
      </c>
      <c r="U318" s="66">
        <f t="shared" si="10"/>
        <v>0.5687203791</v>
      </c>
      <c r="V318" s="27">
        <f t="shared" si="11"/>
        <v>0.5792196202</v>
      </c>
      <c r="W318" s="27">
        <f t="shared" si="12"/>
        <v>0.6079107526</v>
      </c>
      <c r="X318" s="27">
        <f t="shared" si="13"/>
        <v>-0.7488171613</v>
      </c>
      <c r="Y318" s="27">
        <f t="shared" si="14"/>
        <v>-0.1145817975</v>
      </c>
      <c r="Z318" s="27">
        <f t="shared" si="15"/>
        <v>1.190711945</v>
      </c>
      <c r="AA318" s="27">
        <f t="shared" si="16"/>
        <v>-0.389852565</v>
      </c>
      <c r="AB318" s="27"/>
    </row>
    <row r="319">
      <c r="A319" s="29">
        <v>4548.0</v>
      </c>
      <c r="B319" s="30">
        <v>1991.0</v>
      </c>
      <c r="C319" s="5">
        <v>3.0</v>
      </c>
      <c r="D319" s="6">
        <v>13.0</v>
      </c>
      <c r="E319" s="7">
        <v>5.0</v>
      </c>
      <c r="F319" s="8">
        <v>36.0</v>
      </c>
      <c r="G319" s="9">
        <v>75.0</v>
      </c>
      <c r="H319" s="10">
        <v>10.0</v>
      </c>
      <c r="I319" s="11">
        <v>8.0</v>
      </c>
      <c r="J319" s="12">
        <v>7.0</v>
      </c>
      <c r="K319" s="61">
        <v>39.0</v>
      </c>
      <c r="L319" s="62">
        <f t="shared" si="1"/>
        <v>75</v>
      </c>
      <c r="M319" s="63">
        <f t="shared" si="2"/>
        <v>75</v>
      </c>
      <c r="N319" s="63">
        <f t="shared" si="3"/>
        <v>13</v>
      </c>
      <c r="O319" s="63">
        <f t="shared" si="4"/>
        <v>46</v>
      </c>
      <c r="P319" s="63">
        <f t="shared" si="5"/>
        <v>55</v>
      </c>
      <c r="Q319" s="64">
        <f t="shared" si="6"/>
        <v>0.8522727273</v>
      </c>
      <c r="R319" s="64">
        <f t="shared" si="7"/>
        <v>0.4554455446</v>
      </c>
      <c r="S319" s="65">
        <f t="shared" si="8"/>
        <v>0.6402116402</v>
      </c>
      <c r="T319" s="65">
        <f t="shared" si="9"/>
        <v>0.4656084656</v>
      </c>
      <c r="U319" s="66">
        <f t="shared" si="10"/>
        <v>0.5769230769</v>
      </c>
      <c r="V319" s="27">
        <f t="shared" si="11"/>
        <v>0.5845906931</v>
      </c>
      <c r="W319" s="27">
        <f t="shared" si="12"/>
        <v>0.5412344266</v>
      </c>
      <c r="X319" s="27">
        <f t="shared" si="13"/>
        <v>-0.8272598417</v>
      </c>
      <c r="Y319" s="27">
        <f t="shared" si="14"/>
        <v>-0.09082529295</v>
      </c>
      <c r="Z319" s="27">
        <f t="shared" si="15"/>
        <v>1.453245603</v>
      </c>
      <c r="AA319" s="27">
        <f t="shared" si="16"/>
        <v>-0.5256526484</v>
      </c>
      <c r="AB319" s="27"/>
    </row>
    <row r="320">
      <c r="A320" s="29">
        <v>4553.0</v>
      </c>
      <c r="B320" s="30">
        <v>1921.0</v>
      </c>
      <c r="C320" s="5">
        <v>3.0</v>
      </c>
      <c r="D320" s="6">
        <v>16.0</v>
      </c>
      <c r="E320" s="7">
        <v>4.0</v>
      </c>
      <c r="F320" s="8">
        <v>15.0</v>
      </c>
      <c r="G320" s="9">
        <v>43.0</v>
      </c>
      <c r="H320" s="10">
        <v>16.0</v>
      </c>
      <c r="I320" s="11">
        <v>5.0</v>
      </c>
      <c r="J320" s="12">
        <v>11.0</v>
      </c>
      <c r="K320" s="61">
        <v>20.0</v>
      </c>
      <c r="L320" s="62">
        <f t="shared" si="1"/>
        <v>43</v>
      </c>
      <c r="M320" s="63">
        <f t="shared" si="2"/>
        <v>43</v>
      </c>
      <c r="N320" s="63">
        <f t="shared" si="3"/>
        <v>16</v>
      </c>
      <c r="O320" s="63">
        <f t="shared" si="4"/>
        <v>31</v>
      </c>
      <c r="P320" s="63">
        <f t="shared" si="5"/>
        <v>32</v>
      </c>
      <c r="Q320" s="64">
        <f t="shared" si="6"/>
        <v>0.7288135593</v>
      </c>
      <c r="R320" s="64">
        <f t="shared" si="7"/>
        <v>0.4920634921</v>
      </c>
      <c r="S320" s="65">
        <f t="shared" si="8"/>
        <v>0.606557377</v>
      </c>
      <c r="T320" s="65">
        <f t="shared" si="9"/>
        <v>0.4836065574</v>
      </c>
      <c r="U320" s="66">
        <f t="shared" si="10"/>
        <v>0.5733333333</v>
      </c>
      <c r="V320" s="27">
        <f t="shared" si="11"/>
        <v>0.5716859814</v>
      </c>
      <c r="W320" s="27">
        <f t="shared" si="12"/>
        <v>0.5621558394</v>
      </c>
      <c r="X320" s="27">
        <f t="shared" si="13"/>
        <v>-0.7837729404</v>
      </c>
      <c r="Y320" s="27">
        <f t="shared" si="14"/>
        <v>-0.09798270692</v>
      </c>
      <c r="Z320" s="27">
        <f t="shared" si="15"/>
        <v>1.304474709</v>
      </c>
      <c r="AA320" s="27">
        <f t="shared" si="16"/>
        <v>-0.4470373661</v>
      </c>
      <c r="AB320" s="27"/>
    </row>
    <row r="321">
      <c r="A321" s="29">
        <v>4555.0</v>
      </c>
      <c r="B321" s="30">
        <v>3603.0</v>
      </c>
      <c r="C321" s="5">
        <v>16.0</v>
      </c>
      <c r="D321" s="6">
        <v>30.0</v>
      </c>
      <c r="E321" s="7">
        <v>20.0</v>
      </c>
      <c r="F321" s="8">
        <v>34.0</v>
      </c>
      <c r="G321" s="9">
        <v>97.0</v>
      </c>
      <c r="H321" s="10">
        <v>34.0</v>
      </c>
      <c r="I321" s="11">
        <v>23.0</v>
      </c>
      <c r="J321" s="12">
        <v>16.0</v>
      </c>
      <c r="K321" s="61">
        <v>55.0</v>
      </c>
      <c r="L321" s="62">
        <f t="shared" si="1"/>
        <v>97</v>
      </c>
      <c r="M321" s="63">
        <f t="shared" si="2"/>
        <v>97</v>
      </c>
      <c r="N321" s="63">
        <f t="shared" si="3"/>
        <v>30</v>
      </c>
      <c r="O321" s="63">
        <f t="shared" si="4"/>
        <v>68</v>
      </c>
      <c r="P321" s="63">
        <f t="shared" si="5"/>
        <v>114</v>
      </c>
      <c r="Q321" s="64">
        <f t="shared" si="6"/>
        <v>0.7637795276</v>
      </c>
      <c r="R321" s="64">
        <f t="shared" si="7"/>
        <v>0.3736263736</v>
      </c>
      <c r="S321" s="65">
        <f t="shared" si="8"/>
        <v>0.5339805825</v>
      </c>
      <c r="T321" s="65">
        <f t="shared" si="9"/>
        <v>0.4110032362</v>
      </c>
      <c r="U321" s="66">
        <f t="shared" si="10"/>
        <v>0.4597156398</v>
      </c>
      <c r="V321" s="27">
        <f t="shared" si="11"/>
        <v>0.4568230251</v>
      </c>
      <c r="W321" s="27">
        <f t="shared" si="12"/>
        <v>0.4777600008</v>
      </c>
      <c r="X321" s="27">
        <f t="shared" si="13"/>
        <v>-0.6899916597</v>
      </c>
      <c r="Y321" s="27">
        <f t="shared" si="14"/>
        <v>-0.07077103621</v>
      </c>
      <c r="Z321" s="27">
        <f t="shared" si="15"/>
        <v>1.010980584</v>
      </c>
      <c r="AA321" s="27">
        <f t="shared" si="16"/>
        <v>-0.3050033102</v>
      </c>
      <c r="AB321" s="27"/>
    </row>
    <row r="322">
      <c r="A322" s="29">
        <v>4559.0</v>
      </c>
      <c r="B322" s="30">
        <v>2078.0</v>
      </c>
      <c r="C322" s="5">
        <v>12.0</v>
      </c>
      <c r="D322" s="6">
        <v>21.0</v>
      </c>
      <c r="E322" s="7">
        <v>5.0</v>
      </c>
      <c r="F322" s="8">
        <v>30.0</v>
      </c>
      <c r="G322" s="9">
        <v>58.0</v>
      </c>
      <c r="H322" s="10">
        <v>28.0</v>
      </c>
      <c r="I322" s="11">
        <v>2.0</v>
      </c>
      <c r="J322" s="12">
        <v>15.0</v>
      </c>
      <c r="K322" s="61">
        <v>34.0</v>
      </c>
      <c r="L322" s="62">
        <f t="shared" si="1"/>
        <v>58</v>
      </c>
      <c r="M322" s="63">
        <f t="shared" si="2"/>
        <v>58</v>
      </c>
      <c r="N322" s="63">
        <f t="shared" si="3"/>
        <v>21</v>
      </c>
      <c r="O322" s="63">
        <f t="shared" si="4"/>
        <v>58</v>
      </c>
      <c r="P322" s="63">
        <f t="shared" si="5"/>
        <v>53</v>
      </c>
      <c r="Q322" s="64">
        <f t="shared" si="6"/>
        <v>0.7341772152</v>
      </c>
      <c r="R322" s="64">
        <f t="shared" si="7"/>
        <v>0.5225225225</v>
      </c>
      <c r="S322" s="65">
        <f t="shared" si="8"/>
        <v>0.6105263158</v>
      </c>
      <c r="T322" s="65">
        <f t="shared" si="9"/>
        <v>0.4157894737</v>
      </c>
      <c r="U322" s="66">
        <f t="shared" si="10"/>
        <v>0.5225225225</v>
      </c>
      <c r="V322" s="27">
        <f t="shared" si="11"/>
        <v>0.5215732856</v>
      </c>
      <c r="W322" s="27">
        <f t="shared" si="12"/>
        <v>0.4833236378</v>
      </c>
      <c r="X322" s="27">
        <f t="shared" si="13"/>
        <v>-0.7889014689</v>
      </c>
      <c r="Y322" s="27">
        <f t="shared" si="14"/>
        <v>-0.07242892711</v>
      </c>
      <c r="Z322" s="27">
        <f t="shared" si="15"/>
        <v>1.321601923</v>
      </c>
      <c r="AA322" s="27">
        <f t="shared" si="16"/>
        <v>-0.4558703257</v>
      </c>
      <c r="AB322" s="27"/>
    </row>
    <row r="323">
      <c r="A323" s="29">
        <v>4562.0</v>
      </c>
      <c r="B323" s="30">
        <v>1374.0</v>
      </c>
      <c r="C323" s="5">
        <v>4.0</v>
      </c>
      <c r="D323" s="6">
        <v>7.0</v>
      </c>
      <c r="E323" s="7">
        <v>7.0</v>
      </c>
      <c r="F323" s="8">
        <v>17.0</v>
      </c>
      <c r="G323" s="9">
        <v>36.0</v>
      </c>
      <c r="H323" s="10">
        <v>16.0</v>
      </c>
      <c r="I323" s="11">
        <v>16.0</v>
      </c>
      <c r="J323" s="12">
        <v>5.0</v>
      </c>
      <c r="K323" s="61">
        <v>24.0</v>
      </c>
      <c r="L323" s="62">
        <f t="shared" si="1"/>
        <v>36</v>
      </c>
      <c r="M323" s="63">
        <f t="shared" si="2"/>
        <v>36</v>
      </c>
      <c r="N323" s="63">
        <f t="shared" si="3"/>
        <v>7</v>
      </c>
      <c r="O323" s="63">
        <f t="shared" si="4"/>
        <v>33</v>
      </c>
      <c r="P323" s="63">
        <f t="shared" si="5"/>
        <v>51</v>
      </c>
      <c r="Q323" s="64">
        <f t="shared" si="6"/>
        <v>0.8372093023</v>
      </c>
      <c r="R323" s="64">
        <f t="shared" si="7"/>
        <v>0.3928571429</v>
      </c>
      <c r="S323" s="65">
        <f t="shared" si="8"/>
        <v>0.5433070866</v>
      </c>
      <c r="T323" s="65">
        <f t="shared" si="9"/>
        <v>0.3385826772</v>
      </c>
      <c r="U323" s="66">
        <f t="shared" si="10"/>
        <v>0.4137931034</v>
      </c>
      <c r="V323" s="27">
        <f t="shared" si="11"/>
        <v>0.4026929326</v>
      </c>
      <c r="W323" s="27">
        <f t="shared" si="12"/>
        <v>0.3935766093</v>
      </c>
      <c r="X323" s="27">
        <f t="shared" si="13"/>
        <v>-0.702043053</v>
      </c>
      <c r="Y323" s="27">
        <f t="shared" si="14"/>
        <v>-0.04802800428</v>
      </c>
      <c r="Z323" s="27">
        <f t="shared" si="15"/>
        <v>1.046604565</v>
      </c>
      <c r="AA323" s="27">
        <f t="shared" si="16"/>
        <v>-0.3212656314</v>
      </c>
      <c r="AB323" s="27"/>
    </row>
    <row r="324">
      <c r="A324" s="29">
        <v>4564.0</v>
      </c>
      <c r="B324" s="30">
        <v>2237.0</v>
      </c>
      <c r="C324" s="5">
        <v>6.0</v>
      </c>
      <c r="D324" s="6">
        <v>18.0</v>
      </c>
      <c r="E324" s="7">
        <v>9.0</v>
      </c>
      <c r="F324" s="8">
        <v>35.0</v>
      </c>
      <c r="G324" s="9">
        <v>89.0</v>
      </c>
      <c r="H324" s="10">
        <v>25.0</v>
      </c>
      <c r="I324" s="11">
        <v>20.0</v>
      </c>
      <c r="J324" s="12">
        <v>5.0</v>
      </c>
      <c r="K324" s="61">
        <v>42.0</v>
      </c>
      <c r="L324" s="62">
        <f t="shared" si="1"/>
        <v>89</v>
      </c>
      <c r="M324" s="63">
        <f t="shared" si="2"/>
        <v>89</v>
      </c>
      <c r="N324" s="63">
        <f t="shared" si="3"/>
        <v>18</v>
      </c>
      <c r="O324" s="63">
        <f t="shared" si="4"/>
        <v>60</v>
      </c>
      <c r="P324" s="63">
        <f t="shared" si="5"/>
        <v>77</v>
      </c>
      <c r="Q324" s="64">
        <f t="shared" si="6"/>
        <v>0.8317757009</v>
      </c>
      <c r="R324" s="64">
        <f t="shared" si="7"/>
        <v>0.4379562044</v>
      </c>
      <c r="S324" s="65">
        <f t="shared" si="8"/>
        <v>0.6106557377</v>
      </c>
      <c r="T324" s="65">
        <f t="shared" si="9"/>
        <v>0.4385245902</v>
      </c>
      <c r="U324" s="66">
        <f t="shared" si="10"/>
        <v>0.5361445783</v>
      </c>
      <c r="V324" s="27">
        <f t="shared" si="11"/>
        <v>0.5399670078</v>
      </c>
      <c r="W324" s="27">
        <f t="shared" si="12"/>
        <v>0.5097514814</v>
      </c>
      <c r="X324" s="27">
        <f t="shared" si="13"/>
        <v>-0.7890687035</v>
      </c>
      <c r="Y324" s="27">
        <f t="shared" si="14"/>
        <v>-0.08056621743</v>
      </c>
      <c r="Z324" s="27">
        <f t="shared" si="15"/>
        <v>1.3221623</v>
      </c>
      <c r="AA324" s="27">
        <f t="shared" si="16"/>
        <v>-0.456160299</v>
      </c>
      <c r="AB324" s="27"/>
    </row>
    <row r="325">
      <c r="A325" s="29">
        <v>4581.0</v>
      </c>
      <c r="B325" s="30">
        <v>3299.0</v>
      </c>
      <c r="C325" s="5">
        <v>15.0</v>
      </c>
      <c r="D325" s="6">
        <v>54.0</v>
      </c>
      <c r="E325" s="7">
        <v>22.0</v>
      </c>
      <c r="F325" s="8">
        <v>64.0</v>
      </c>
      <c r="G325" s="9">
        <v>158.0</v>
      </c>
      <c r="H325" s="10">
        <v>42.0</v>
      </c>
      <c r="I325" s="11">
        <v>29.0</v>
      </c>
      <c r="J325" s="12">
        <v>34.0</v>
      </c>
      <c r="K325" s="61">
        <v>76.0</v>
      </c>
      <c r="L325" s="62">
        <f t="shared" si="1"/>
        <v>158</v>
      </c>
      <c r="M325" s="63">
        <f t="shared" si="2"/>
        <v>158</v>
      </c>
      <c r="N325" s="63">
        <f t="shared" si="3"/>
        <v>54</v>
      </c>
      <c r="O325" s="63">
        <f t="shared" si="4"/>
        <v>106</v>
      </c>
      <c r="P325" s="63">
        <f t="shared" si="5"/>
        <v>142</v>
      </c>
      <c r="Q325" s="64">
        <f t="shared" si="6"/>
        <v>0.7452830189</v>
      </c>
      <c r="R325" s="64">
        <f t="shared" si="7"/>
        <v>0.4274193548</v>
      </c>
      <c r="S325" s="65">
        <f t="shared" si="8"/>
        <v>0.5739130435</v>
      </c>
      <c r="T325" s="65">
        <f t="shared" si="9"/>
        <v>0.4608695652</v>
      </c>
      <c r="U325" s="66">
        <f t="shared" si="10"/>
        <v>0.5266666667</v>
      </c>
      <c r="V325" s="27">
        <f t="shared" si="11"/>
        <v>0.5281644669</v>
      </c>
      <c r="W325" s="27">
        <f t="shared" si="12"/>
        <v>0.5357258154</v>
      </c>
      <c r="X325" s="27">
        <f t="shared" si="13"/>
        <v>-0.7415910359</v>
      </c>
      <c r="Y325" s="27">
        <f t="shared" si="14"/>
        <v>-0.0889858862</v>
      </c>
      <c r="Z325" s="27">
        <f t="shared" si="15"/>
        <v>1.167841961</v>
      </c>
      <c r="AA325" s="27">
        <f t="shared" si="16"/>
        <v>-0.3786748342</v>
      </c>
      <c r="AB325" s="27"/>
    </row>
    <row r="326">
      <c r="A326" s="29">
        <v>4583.0</v>
      </c>
      <c r="B326" s="30">
        <v>2932.0</v>
      </c>
      <c r="C326" s="5">
        <v>21.0</v>
      </c>
      <c r="D326" s="6">
        <v>45.0</v>
      </c>
      <c r="E326" s="7">
        <v>19.0</v>
      </c>
      <c r="F326" s="8">
        <v>71.0</v>
      </c>
      <c r="G326" s="9">
        <v>165.0</v>
      </c>
      <c r="H326" s="10">
        <v>38.0</v>
      </c>
      <c r="I326" s="11">
        <v>22.0</v>
      </c>
      <c r="J326" s="12">
        <v>25.0</v>
      </c>
      <c r="K326" s="61">
        <v>85.0</v>
      </c>
      <c r="L326" s="62">
        <f t="shared" si="1"/>
        <v>165</v>
      </c>
      <c r="M326" s="63">
        <f t="shared" si="2"/>
        <v>165</v>
      </c>
      <c r="N326" s="63">
        <f t="shared" si="3"/>
        <v>45</v>
      </c>
      <c r="O326" s="63">
        <f t="shared" si="4"/>
        <v>109</v>
      </c>
      <c r="P326" s="63">
        <f t="shared" si="5"/>
        <v>147</v>
      </c>
      <c r="Q326" s="64">
        <f t="shared" si="6"/>
        <v>0.7857142857</v>
      </c>
      <c r="R326" s="64">
        <f t="shared" si="7"/>
        <v>0.42578125</v>
      </c>
      <c r="S326" s="65">
        <f t="shared" si="8"/>
        <v>0.5879828326</v>
      </c>
      <c r="T326" s="65">
        <f t="shared" si="9"/>
        <v>0.4506437768</v>
      </c>
      <c r="U326" s="66">
        <f t="shared" si="10"/>
        <v>0.5288461538</v>
      </c>
      <c r="V326" s="27">
        <f t="shared" si="11"/>
        <v>0.5314261382</v>
      </c>
      <c r="W326" s="27">
        <f t="shared" si="12"/>
        <v>0.5238391141</v>
      </c>
      <c r="X326" s="27">
        <f t="shared" si="13"/>
        <v>-0.7597715419</v>
      </c>
      <c r="Y326" s="27">
        <f t="shared" si="14"/>
        <v>-0.08508085145</v>
      </c>
      <c r="Z326" s="27">
        <f t="shared" si="15"/>
        <v>1.225804405</v>
      </c>
      <c r="AA326" s="27">
        <f t="shared" si="16"/>
        <v>-0.4072134338</v>
      </c>
      <c r="AB326" s="27"/>
    </row>
    <row r="327">
      <c r="A327" s="29">
        <v>4585.0</v>
      </c>
      <c r="B327" s="30">
        <v>1222.0</v>
      </c>
      <c r="C327" s="5">
        <v>6.0</v>
      </c>
      <c r="D327" s="6">
        <v>14.0</v>
      </c>
      <c r="E327" s="7">
        <v>12.0</v>
      </c>
      <c r="F327" s="8">
        <v>15.0</v>
      </c>
      <c r="G327" s="9">
        <v>30.0</v>
      </c>
      <c r="H327" s="10">
        <v>18.0</v>
      </c>
      <c r="I327" s="11">
        <v>8.0</v>
      </c>
      <c r="J327" s="12">
        <v>13.0</v>
      </c>
      <c r="K327" s="61">
        <v>20.0</v>
      </c>
      <c r="L327" s="62">
        <f t="shared" si="1"/>
        <v>30</v>
      </c>
      <c r="M327" s="63">
        <f t="shared" si="2"/>
        <v>30</v>
      </c>
      <c r="N327" s="63">
        <f t="shared" si="3"/>
        <v>14</v>
      </c>
      <c r="O327" s="63">
        <f t="shared" si="4"/>
        <v>33</v>
      </c>
      <c r="P327" s="63">
        <f t="shared" si="5"/>
        <v>46</v>
      </c>
      <c r="Q327" s="64">
        <f t="shared" si="6"/>
        <v>0.6818181818</v>
      </c>
      <c r="R327" s="64">
        <f t="shared" si="7"/>
        <v>0.417721519</v>
      </c>
      <c r="S327" s="65">
        <f t="shared" si="8"/>
        <v>0.512195122</v>
      </c>
      <c r="T327" s="65">
        <f t="shared" si="9"/>
        <v>0.3577235772</v>
      </c>
      <c r="U327" s="66">
        <f t="shared" si="10"/>
        <v>0.3947368421</v>
      </c>
      <c r="V327" s="27">
        <f t="shared" si="11"/>
        <v>0.3952179772</v>
      </c>
      <c r="W327" s="27">
        <f t="shared" si="12"/>
        <v>0.4158264497</v>
      </c>
      <c r="X327" s="27">
        <f t="shared" si="13"/>
        <v>-0.6618412239</v>
      </c>
      <c r="Y327" s="27">
        <f t="shared" si="14"/>
        <v>-0.05361177688</v>
      </c>
      <c r="Z327" s="27">
        <f t="shared" si="15"/>
        <v>0.9301709271</v>
      </c>
      <c r="AA327" s="27">
        <f t="shared" si="16"/>
        <v>-0.2691748455</v>
      </c>
      <c r="AB327" s="27"/>
    </row>
    <row r="328">
      <c r="A328" s="29">
        <v>4586.0</v>
      </c>
      <c r="B328" s="30">
        <v>3208.0</v>
      </c>
      <c r="C328" s="5">
        <v>16.0</v>
      </c>
      <c r="D328" s="6">
        <v>53.0</v>
      </c>
      <c r="E328" s="7">
        <v>24.0</v>
      </c>
      <c r="F328" s="8">
        <v>92.0</v>
      </c>
      <c r="G328" s="9">
        <v>160.0</v>
      </c>
      <c r="H328" s="10">
        <v>54.0</v>
      </c>
      <c r="I328" s="11">
        <v>20.0</v>
      </c>
      <c r="J328" s="12">
        <v>12.0</v>
      </c>
      <c r="K328" s="61">
        <v>74.0</v>
      </c>
      <c r="L328" s="62">
        <f t="shared" si="1"/>
        <v>160</v>
      </c>
      <c r="M328" s="63">
        <f t="shared" si="2"/>
        <v>160</v>
      </c>
      <c r="N328" s="63">
        <f t="shared" si="3"/>
        <v>53</v>
      </c>
      <c r="O328" s="63">
        <f t="shared" si="4"/>
        <v>146</v>
      </c>
      <c r="P328" s="63">
        <f t="shared" si="5"/>
        <v>134</v>
      </c>
      <c r="Q328" s="64">
        <f t="shared" si="6"/>
        <v>0.7511737089</v>
      </c>
      <c r="R328" s="64">
        <f t="shared" si="7"/>
        <v>0.5214285714</v>
      </c>
      <c r="S328" s="65">
        <f t="shared" si="8"/>
        <v>0.6206896552</v>
      </c>
      <c r="T328" s="65">
        <f t="shared" si="9"/>
        <v>0.4320486815</v>
      </c>
      <c r="U328" s="66">
        <f t="shared" si="10"/>
        <v>0.5442176871</v>
      </c>
      <c r="V328" s="27">
        <f t="shared" si="11"/>
        <v>0.5427850653</v>
      </c>
      <c r="W328" s="27">
        <f t="shared" si="12"/>
        <v>0.5022237302</v>
      </c>
      <c r="X328" s="27">
        <f t="shared" si="13"/>
        <v>-0.8020341925</v>
      </c>
      <c r="Y328" s="27">
        <f t="shared" si="14"/>
        <v>-0.07820426519</v>
      </c>
      <c r="Z328" s="27">
        <f t="shared" si="15"/>
        <v>1.365969177</v>
      </c>
      <c r="AA328" s="27">
        <f t="shared" si="16"/>
        <v>-0.4790178311</v>
      </c>
      <c r="AB328" s="27"/>
    </row>
    <row r="329">
      <c r="A329" s="29">
        <v>4597.0</v>
      </c>
      <c r="B329" s="30">
        <v>3296.0</v>
      </c>
      <c r="C329" s="5">
        <v>8.0</v>
      </c>
      <c r="D329" s="6">
        <v>20.0</v>
      </c>
      <c r="E329" s="7">
        <v>12.0</v>
      </c>
      <c r="F329" s="8">
        <v>38.0</v>
      </c>
      <c r="G329" s="9">
        <v>61.0</v>
      </c>
      <c r="H329" s="10">
        <v>32.0</v>
      </c>
      <c r="I329" s="11">
        <v>12.0</v>
      </c>
      <c r="J329" s="12">
        <v>11.0</v>
      </c>
      <c r="K329" s="61">
        <v>44.0</v>
      </c>
      <c r="L329" s="62">
        <f t="shared" si="1"/>
        <v>61</v>
      </c>
      <c r="M329" s="63">
        <f t="shared" si="2"/>
        <v>61</v>
      </c>
      <c r="N329" s="63">
        <f t="shared" si="3"/>
        <v>20</v>
      </c>
      <c r="O329" s="63">
        <f t="shared" si="4"/>
        <v>70</v>
      </c>
      <c r="P329" s="63">
        <f t="shared" si="5"/>
        <v>76</v>
      </c>
      <c r="Q329" s="64">
        <f t="shared" si="6"/>
        <v>0.7530864198</v>
      </c>
      <c r="R329" s="64">
        <f t="shared" si="7"/>
        <v>0.4794520548</v>
      </c>
      <c r="S329" s="65">
        <f t="shared" si="8"/>
        <v>0.577092511</v>
      </c>
      <c r="T329" s="65">
        <f t="shared" si="9"/>
        <v>0.3568281938</v>
      </c>
      <c r="U329" s="66">
        <f t="shared" si="10"/>
        <v>0.4452554745</v>
      </c>
      <c r="V329" s="27">
        <f t="shared" si="11"/>
        <v>0.445405043</v>
      </c>
      <c r="W329" s="27">
        <f t="shared" si="12"/>
        <v>0.4147856346</v>
      </c>
      <c r="X329" s="27">
        <f t="shared" si="13"/>
        <v>-0.7456994364</v>
      </c>
      <c r="Y329" s="27">
        <f t="shared" si="14"/>
        <v>-0.05334373182</v>
      </c>
      <c r="Z329" s="27">
        <f t="shared" si="15"/>
        <v>1.180817449</v>
      </c>
      <c r="AA329" s="27">
        <f t="shared" si="16"/>
        <v>-0.3850033193</v>
      </c>
      <c r="AB329" s="27"/>
    </row>
    <row r="330">
      <c r="A330" s="29">
        <v>4605.0</v>
      </c>
      <c r="B330" s="30">
        <v>945.0</v>
      </c>
      <c r="C330" s="5">
        <v>3.0</v>
      </c>
      <c r="D330" s="6">
        <v>11.0</v>
      </c>
      <c r="E330" s="7">
        <v>5.0</v>
      </c>
      <c r="F330" s="8">
        <v>11.0</v>
      </c>
      <c r="G330" s="9">
        <v>46.0</v>
      </c>
      <c r="H330" s="10">
        <v>11.0</v>
      </c>
      <c r="I330" s="11">
        <v>6.0</v>
      </c>
      <c r="J330" s="12">
        <v>9.0</v>
      </c>
      <c r="K330" s="61">
        <v>29.0</v>
      </c>
      <c r="L330" s="62">
        <f t="shared" si="1"/>
        <v>46</v>
      </c>
      <c r="M330" s="63">
        <f t="shared" si="2"/>
        <v>46</v>
      </c>
      <c r="N330" s="63">
        <f t="shared" si="3"/>
        <v>11</v>
      </c>
      <c r="O330" s="63">
        <f t="shared" si="4"/>
        <v>22</v>
      </c>
      <c r="P330" s="63">
        <f t="shared" si="5"/>
        <v>43</v>
      </c>
      <c r="Q330" s="64">
        <f t="shared" si="6"/>
        <v>0.8070175439</v>
      </c>
      <c r="R330" s="64">
        <f t="shared" si="7"/>
        <v>0.3384615385</v>
      </c>
      <c r="S330" s="65">
        <f t="shared" si="8"/>
        <v>0.5573770492</v>
      </c>
      <c r="T330" s="65">
        <f t="shared" si="9"/>
        <v>0.4672131148</v>
      </c>
      <c r="U330" s="66">
        <f t="shared" si="10"/>
        <v>0.5168539326</v>
      </c>
      <c r="V330" s="27">
        <f t="shared" si="11"/>
        <v>0.5199091208</v>
      </c>
      <c r="W330" s="27">
        <f t="shared" si="12"/>
        <v>0.5430997092</v>
      </c>
      <c r="X330" s="27">
        <f t="shared" si="13"/>
        <v>-0.720223783</v>
      </c>
      <c r="Y330" s="27">
        <f t="shared" si="14"/>
        <v>-0.09145240298</v>
      </c>
      <c r="Z330" s="27">
        <f t="shared" si="15"/>
        <v>1.101514071</v>
      </c>
      <c r="AA330" s="27">
        <f t="shared" si="16"/>
        <v>-0.3468769201</v>
      </c>
      <c r="AB330" s="27"/>
    </row>
    <row r="331">
      <c r="A331" s="29">
        <v>4623.0</v>
      </c>
      <c r="B331" s="30">
        <v>1589.0</v>
      </c>
      <c r="C331" s="5">
        <v>9.0</v>
      </c>
      <c r="D331" s="6">
        <v>17.0</v>
      </c>
      <c r="E331" s="7">
        <v>20.0</v>
      </c>
      <c r="F331" s="8">
        <v>78.0</v>
      </c>
      <c r="G331" s="9">
        <v>136.0</v>
      </c>
      <c r="H331" s="10">
        <v>56.0</v>
      </c>
      <c r="I331" s="11">
        <v>14.0</v>
      </c>
      <c r="J331" s="12">
        <v>24.0</v>
      </c>
      <c r="K331" s="61">
        <v>36.0</v>
      </c>
      <c r="L331" s="62">
        <f t="shared" si="1"/>
        <v>134</v>
      </c>
      <c r="M331" s="63">
        <f t="shared" si="2"/>
        <v>136</v>
      </c>
      <c r="N331" s="63">
        <f t="shared" si="3"/>
        <v>17</v>
      </c>
      <c r="O331" s="63">
        <f t="shared" si="4"/>
        <v>134</v>
      </c>
      <c r="P331" s="63">
        <f t="shared" si="5"/>
        <v>79</v>
      </c>
      <c r="Q331" s="64">
        <f t="shared" si="6"/>
        <v>0.8888888889</v>
      </c>
      <c r="R331" s="64">
        <f t="shared" si="7"/>
        <v>0.6291079812</v>
      </c>
      <c r="S331" s="65">
        <f t="shared" si="8"/>
        <v>0.737704918</v>
      </c>
      <c r="T331" s="65">
        <f t="shared" si="9"/>
        <v>0.4180327869</v>
      </c>
      <c r="U331" s="66">
        <f t="shared" si="10"/>
        <v>0.6325581395</v>
      </c>
      <c r="V331" s="27">
        <f t="shared" si="11"/>
        <v>0.6186627208</v>
      </c>
      <c r="W331" s="27">
        <f t="shared" si="12"/>
        <v>0.4859313188</v>
      </c>
      <c r="X331" s="27">
        <f t="shared" si="13"/>
        <v>-0.9532373599</v>
      </c>
      <c r="Y331" s="27">
        <f t="shared" si="14"/>
        <v>-0.07321258854</v>
      </c>
      <c r="Z331" s="27">
        <f t="shared" si="15"/>
        <v>1.929555358</v>
      </c>
      <c r="AA331" s="27">
        <f t="shared" si="16"/>
        <v>-0.8042224544</v>
      </c>
      <c r="AB331" s="27"/>
    </row>
    <row r="332">
      <c r="A332" s="29">
        <v>4633.0</v>
      </c>
      <c r="B332" s="30">
        <v>1838.0</v>
      </c>
      <c r="C332" s="5">
        <v>13.0</v>
      </c>
      <c r="D332" s="6">
        <v>42.0</v>
      </c>
      <c r="E332" s="7">
        <v>11.0</v>
      </c>
      <c r="F332" s="8">
        <v>37.0</v>
      </c>
      <c r="G332" s="9">
        <v>113.0</v>
      </c>
      <c r="H332" s="10">
        <v>20.0</v>
      </c>
      <c r="I332" s="11">
        <v>16.0</v>
      </c>
      <c r="J332" s="12">
        <v>21.0</v>
      </c>
      <c r="K332" s="61">
        <v>43.0</v>
      </c>
      <c r="L332" s="62">
        <f t="shared" si="1"/>
        <v>113</v>
      </c>
      <c r="M332" s="63">
        <f t="shared" si="2"/>
        <v>113</v>
      </c>
      <c r="N332" s="63">
        <f t="shared" si="3"/>
        <v>42</v>
      </c>
      <c r="O332" s="63">
        <f t="shared" si="4"/>
        <v>57</v>
      </c>
      <c r="P332" s="63">
        <f t="shared" si="5"/>
        <v>83</v>
      </c>
      <c r="Q332" s="64">
        <f t="shared" si="6"/>
        <v>0.7290322581</v>
      </c>
      <c r="R332" s="64">
        <f t="shared" si="7"/>
        <v>0.4071428571</v>
      </c>
      <c r="S332" s="65">
        <f t="shared" si="8"/>
        <v>0.5762711864</v>
      </c>
      <c r="T332" s="65">
        <f t="shared" si="9"/>
        <v>0.5254237288</v>
      </c>
      <c r="U332" s="66">
        <f t="shared" si="10"/>
        <v>0.5765306122</v>
      </c>
      <c r="V332" s="27">
        <f t="shared" si="11"/>
        <v>0.5784119874</v>
      </c>
      <c r="W332" s="27">
        <f t="shared" si="12"/>
        <v>0.6107651205</v>
      </c>
      <c r="X332" s="27">
        <f t="shared" si="13"/>
        <v>-0.7446381486</v>
      </c>
      <c r="Y332" s="27">
        <f t="shared" si="14"/>
        <v>-0.1156603323</v>
      </c>
      <c r="Z332" s="27">
        <f t="shared" si="15"/>
        <v>1.177458736</v>
      </c>
      <c r="AA332" s="27">
        <f t="shared" si="16"/>
        <v>-0.3833618345</v>
      </c>
      <c r="AB332" s="27"/>
    </row>
    <row r="333">
      <c r="A333" s="29">
        <v>4650.0</v>
      </c>
      <c r="B333" s="30">
        <v>2048.0</v>
      </c>
      <c r="C333" s="5">
        <v>5.0</v>
      </c>
      <c r="D333" s="6">
        <v>14.0</v>
      </c>
      <c r="E333" s="7">
        <v>11.0</v>
      </c>
      <c r="F333" s="8">
        <v>23.0</v>
      </c>
      <c r="G333" s="9">
        <v>59.0</v>
      </c>
      <c r="H333" s="10">
        <v>19.0</v>
      </c>
      <c r="I333" s="11">
        <v>13.0</v>
      </c>
      <c r="J333" s="12">
        <v>6.0</v>
      </c>
      <c r="K333" s="61">
        <v>32.0</v>
      </c>
      <c r="L333" s="62">
        <f t="shared" si="1"/>
        <v>59</v>
      </c>
      <c r="M333" s="63">
        <f t="shared" si="2"/>
        <v>59</v>
      </c>
      <c r="N333" s="63">
        <f t="shared" si="3"/>
        <v>14</v>
      </c>
      <c r="O333" s="63">
        <f t="shared" si="4"/>
        <v>42</v>
      </c>
      <c r="P333" s="63">
        <f t="shared" si="5"/>
        <v>61</v>
      </c>
      <c r="Q333" s="64">
        <f t="shared" si="6"/>
        <v>0.8082191781</v>
      </c>
      <c r="R333" s="64">
        <f t="shared" si="7"/>
        <v>0.4077669903</v>
      </c>
      <c r="S333" s="65">
        <f t="shared" si="8"/>
        <v>0.5738636364</v>
      </c>
      <c r="T333" s="65">
        <f t="shared" si="9"/>
        <v>0.4147727273</v>
      </c>
      <c r="U333" s="66">
        <f t="shared" si="10"/>
        <v>0.4916666667</v>
      </c>
      <c r="V333" s="27">
        <f t="shared" si="11"/>
        <v>0.4914517176</v>
      </c>
      <c r="W333" s="27">
        <f t="shared" si="12"/>
        <v>0.4821417474</v>
      </c>
      <c r="X333" s="27">
        <f t="shared" si="13"/>
        <v>-0.7415271937</v>
      </c>
      <c r="Y333" s="27">
        <f t="shared" si="14"/>
        <v>-0.07207513359</v>
      </c>
      <c r="Z333" s="27">
        <f t="shared" si="15"/>
        <v>1.167640895</v>
      </c>
      <c r="AA333" s="27">
        <f t="shared" si="16"/>
        <v>-0.3785770444</v>
      </c>
      <c r="AB333" s="27"/>
    </row>
    <row r="334">
      <c r="A334" s="29">
        <v>4716.0</v>
      </c>
      <c r="B334" s="30">
        <v>2051.0</v>
      </c>
      <c r="C334" s="5">
        <v>16.0</v>
      </c>
      <c r="D334" s="6">
        <v>28.0</v>
      </c>
      <c r="E334" s="7">
        <v>9.0</v>
      </c>
      <c r="F334" s="8">
        <v>45.0</v>
      </c>
      <c r="G334" s="9">
        <v>81.0</v>
      </c>
      <c r="H334" s="10">
        <v>29.0</v>
      </c>
      <c r="I334" s="11">
        <v>28.0</v>
      </c>
      <c r="J334" s="12">
        <v>21.0</v>
      </c>
      <c r="K334" s="61">
        <v>39.0</v>
      </c>
      <c r="L334" s="62">
        <f t="shared" si="1"/>
        <v>81</v>
      </c>
      <c r="M334" s="63">
        <f t="shared" si="2"/>
        <v>81</v>
      </c>
      <c r="N334" s="63">
        <f t="shared" si="3"/>
        <v>28</v>
      </c>
      <c r="O334" s="63">
        <f t="shared" si="4"/>
        <v>74</v>
      </c>
      <c r="P334" s="63">
        <f t="shared" si="5"/>
        <v>92</v>
      </c>
      <c r="Q334" s="64">
        <f t="shared" si="6"/>
        <v>0.7431192661</v>
      </c>
      <c r="R334" s="64">
        <f t="shared" si="7"/>
        <v>0.4457831325</v>
      </c>
      <c r="S334" s="65">
        <f t="shared" si="8"/>
        <v>0.5636363636</v>
      </c>
      <c r="T334" s="65">
        <f t="shared" si="9"/>
        <v>0.3963636364</v>
      </c>
      <c r="U334" s="66">
        <f t="shared" si="10"/>
        <v>0.4682080925</v>
      </c>
      <c r="V334" s="27">
        <f t="shared" si="11"/>
        <v>0.4681579546</v>
      </c>
      <c r="W334" s="27">
        <f t="shared" si="12"/>
        <v>0.4607425795</v>
      </c>
      <c r="X334" s="27">
        <f t="shared" si="13"/>
        <v>-0.7283118576</v>
      </c>
      <c r="Y334" s="27">
        <f t="shared" si="14"/>
        <v>-0.06581921216</v>
      </c>
      <c r="Z334" s="27">
        <f t="shared" si="15"/>
        <v>1.126392873</v>
      </c>
      <c r="AA334" s="27">
        <f t="shared" si="16"/>
        <v>-0.3586948749</v>
      </c>
      <c r="AB334" s="27"/>
    </row>
    <row r="335">
      <c r="A335" s="29">
        <v>5002.0</v>
      </c>
      <c r="B335" s="30">
        <v>2381.0</v>
      </c>
      <c r="C335" s="5">
        <v>13.0</v>
      </c>
      <c r="D335" s="6">
        <v>23.0</v>
      </c>
      <c r="E335" s="7">
        <v>9.0</v>
      </c>
      <c r="F335" s="8">
        <v>37.0</v>
      </c>
      <c r="G335" s="9">
        <v>65.0</v>
      </c>
      <c r="H335" s="10">
        <v>23.0</v>
      </c>
      <c r="I335" s="11">
        <v>15.0</v>
      </c>
      <c r="J335" s="12">
        <v>9.0</v>
      </c>
      <c r="K335" s="61">
        <v>43.0</v>
      </c>
      <c r="L335" s="62">
        <f t="shared" si="1"/>
        <v>65</v>
      </c>
      <c r="M335" s="63">
        <f t="shared" si="2"/>
        <v>65</v>
      </c>
      <c r="N335" s="63">
        <f t="shared" si="3"/>
        <v>23</v>
      </c>
      <c r="O335" s="63">
        <f t="shared" si="4"/>
        <v>60</v>
      </c>
      <c r="P335" s="63">
        <f t="shared" si="5"/>
        <v>80</v>
      </c>
      <c r="Q335" s="64">
        <f t="shared" si="6"/>
        <v>0.7386363636</v>
      </c>
      <c r="R335" s="64">
        <f t="shared" si="7"/>
        <v>0.4285714286</v>
      </c>
      <c r="S335" s="65">
        <f t="shared" si="8"/>
        <v>0.548245614</v>
      </c>
      <c r="T335" s="65">
        <f t="shared" si="9"/>
        <v>0.3859649123</v>
      </c>
      <c r="U335" s="66">
        <f t="shared" si="10"/>
        <v>0.4482758621</v>
      </c>
      <c r="V335" s="27">
        <f t="shared" si="11"/>
        <v>0.4472795227</v>
      </c>
      <c r="W335" s="27">
        <f t="shared" si="12"/>
        <v>0.4486548536</v>
      </c>
      <c r="X335" s="27">
        <f t="shared" si="13"/>
        <v>-0.7084244512</v>
      </c>
      <c r="Y335" s="27">
        <f t="shared" si="14"/>
        <v>-0.0624109397</v>
      </c>
      <c r="Z335" s="27">
        <f t="shared" si="15"/>
        <v>1.065717794</v>
      </c>
      <c r="AA335" s="27">
        <f t="shared" si="16"/>
        <v>-0.3301061811</v>
      </c>
      <c r="AB335" s="27"/>
    </row>
    <row r="336">
      <c r="A336" s="29">
        <v>5005.0</v>
      </c>
      <c r="B336" s="30">
        <v>2052.0</v>
      </c>
      <c r="C336" s="5">
        <v>14.0</v>
      </c>
      <c r="D336" s="6">
        <v>23.0</v>
      </c>
      <c r="E336" s="7">
        <v>15.0</v>
      </c>
      <c r="F336" s="8">
        <v>22.0</v>
      </c>
      <c r="G336" s="9">
        <v>58.0</v>
      </c>
      <c r="H336" s="10">
        <v>11.0</v>
      </c>
      <c r="I336" s="11">
        <v>13.0</v>
      </c>
      <c r="J336" s="12">
        <v>11.0</v>
      </c>
      <c r="K336" s="61">
        <v>52.0</v>
      </c>
      <c r="L336" s="62">
        <f t="shared" si="1"/>
        <v>57</v>
      </c>
      <c r="M336" s="63">
        <f t="shared" si="2"/>
        <v>58</v>
      </c>
      <c r="N336" s="63">
        <f t="shared" si="3"/>
        <v>23</v>
      </c>
      <c r="O336" s="63">
        <f t="shared" si="4"/>
        <v>33</v>
      </c>
      <c r="P336" s="63">
        <f t="shared" si="5"/>
        <v>94</v>
      </c>
      <c r="Q336" s="64">
        <f t="shared" si="6"/>
        <v>0.7160493827</v>
      </c>
      <c r="R336" s="64">
        <f t="shared" si="7"/>
        <v>0.2598425197</v>
      </c>
      <c r="S336" s="65">
        <f t="shared" si="8"/>
        <v>0.4375</v>
      </c>
      <c r="T336" s="65">
        <f t="shared" si="9"/>
        <v>0.3894230769</v>
      </c>
      <c r="U336" s="66">
        <f t="shared" si="10"/>
        <v>0.3815789474</v>
      </c>
      <c r="V336" s="27">
        <f t="shared" si="11"/>
        <v>0.3685695448</v>
      </c>
      <c r="W336" s="27">
        <f t="shared" si="12"/>
        <v>0.452674707</v>
      </c>
      <c r="X336" s="27">
        <f t="shared" si="13"/>
        <v>-0.5653227121</v>
      </c>
      <c r="Y336" s="27">
        <f t="shared" si="14"/>
        <v>-0.06353432777</v>
      </c>
      <c r="Z336" s="27">
        <f t="shared" si="15"/>
        <v>0.6786533544</v>
      </c>
      <c r="AA336" s="27">
        <f t="shared" si="16"/>
        <v>-0.1677499234</v>
      </c>
      <c r="AB336" s="27"/>
    </row>
    <row r="337">
      <c r="A337" s="29">
        <v>5007.0</v>
      </c>
      <c r="B337" s="30">
        <v>2110.0</v>
      </c>
      <c r="C337" s="5">
        <v>5.0</v>
      </c>
      <c r="D337" s="6">
        <v>16.0</v>
      </c>
      <c r="E337" s="7">
        <v>5.0</v>
      </c>
      <c r="F337" s="8">
        <v>27.0</v>
      </c>
      <c r="G337" s="9">
        <v>52.0</v>
      </c>
      <c r="H337" s="10">
        <v>22.0</v>
      </c>
      <c r="I337" s="11">
        <v>12.0</v>
      </c>
      <c r="J337" s="12">
        <v>19.0</v>
      </c>
      <c r="K337" s="61">
        <v>25.0</v>
      </c>
      <c r="L337" s="62">
        <f t="shared" si="1"/>
        <v>52</v>
      </c>
      <c r="M337" s="63">
        <f t="shared" si="2"/>
        <v>52</v>
      </c>
      <c r="N337" s="63">
        <f t="shared" si="3"/>
        <v>16</v>
      </c>
      <c r="O337" s="63">
        <f t="shared" si="4"/>
        <v>49</v>
      </c>
      <c r="P337" s="63">
        <f t="shared" si="5"/>
        <v>47</v>
      </c>
      <c r="Q337" s="64">
        <f t="shared" si="6"/>
        <v>0.7647058824</v>
      </c>
      <c r="R337" s="64">
        <f t="shared" si="7"/>
        <v>0.5104166667</v>
      </c>
      <c r="S337" s="65">
        <f t="shared" si="8"/>
        <v>0.6158536585</v>
      </c>
      <c r="T337" s="65">
        <f t="shared" si="9"/>
        <v>0.4146341463</v>
      </c>
      <c r="U337" s="66">
        <f t="shared" si="10"/>
        <v>0.5252525253</v>
      </c>
      <c r="V337" s="27">
        <f t="shared" si="11"/>
        <v>0.524875229</v>
      </c>
      <c r="W337" s="27">
        <f t="shared" si="12"/>
        <v>0.4819806576</v>
      </c>
      <c r="X337" s="27">
        <f t="shared" si="13"/>
        <v>-0.7957852811</v>
      </c>
      <c r="Y337" s="27">
        <f t="shared" si="14"/>
        <v>-0.07202697916</v>
      </c>
      <c r="Z337" s="27">
        <f t="shared" si="15"/>
        <v>1.344766671</v>
      </c>
      <c r="AA337" s="27">
        <f t="shared" si="16"/>
        <v>-0.4679082856</v>
      </c>
      <c r="AB337" s="27"/>
    </row>
    <row r="338">
      <c r="A338" s="29">
        <v>5008.0</v>
      </c>
      <c r="B338" s="30">
        <v>2352.0</v>
      </c>
      <c r="C338" s="5">
        <v>6.0</v>
      </c>
      <c r="D338" s="6">
        <v>15.0</v>
      </c>
      <c r="E338" s="7">
        <v>18.0</v>
      </c>
      <c r="F338" s="8">
        <v>37.0</v>
      </c>
      <c r="G338" s="9">
        <v>76.0</v>
      </c>
      <c r="H338" s="10">
        <v>26.0</v>
      </c>
      <c r="I338" s="11">
        <v>11.0</v>
      </c>
      <c r="J338" s="12">
        <v>19.0</v>
      </c>
      <c r="K338" s="61">
        <v>35.0</v>
      </c>
      <c r="L338" s="62">
        <f t="shared" si="1"/>
        <v>76</v>
      </c>
      <c r="M338" s="63">
        <f t="shared" si="2"/>
        <v>76</v>
      </c>
      <c r="N338" s="63">
        <f t="shared" si="3"/>
        <v>15</v>
      </c>
      <c r="O338" s="63">
        <f t="shared" si="4"/>
        <v>63</v>
      </c>
      <c r="P338" s="63">
        <f t="shared" si="5"/>
        <v>70</v>
      </c>
      <c r="Q338" s="64">
        <f t="shared" si="6"/>
        <v>0.8351648352</v>
      </c>
      <c r="R338" s="64">
        <f t="shared" si="7"/>
        <v>0.4736842105</v>
      </c>
      <c r="S338" s="65">
        <f t="shared" si="8"/>
        <v>0.6205357143</v>
      </c>
      <c r="T338" s="65">
        <f t="shared" si="9"/>
        <v>0.40625</v>
      </c>
      <c r="U338" s="66">
        <f t="shared" si="10"/>
        <v>0.5205479452</v>
      </c>
      <c r="V338" s="27">
        <f t="shared" si="11"/>
        <v>0.5217345131</v>
      </c>
      <c r="W338" s="27">
        <f t="shared" si="12"/>
        <v>0.4722347252</v>
      </c>
      <c r="X338" s="27">
        <f t="shared" si="13"/>
        <v>-0.8018352753</v>
      </c>
      <c r="Y338" s="27">
        <f t="shared" si="14"/>
        <v>-0.06914357322</v>
      </c>
      <c r="Z338" s="27">
        <f t="shared" si="15"/>
        <v>1.365291697</v>
      </c>
      <c r="AA338" s="27">
        <f t="shared" si="16"/>
        <v>-0.4786615074</v>
      </c>
      <c r="AB338" s="27"/>
    </row>
    <row r="339">
      <c r="A339" s="29">
        <v>5011.0</v>
      </c>
      <c r="B339" s="30">
        <v>1449.0</v>
      </c>
      <c r="C339" s="5">
        <v>9.0</v>
      </c>
      <c r="D339" s="6">
        <v>20.0</v>
      </c>
      <c r="E339" s="7">
        <v>13.0</v>
      </c>
      <c r="F339" s="8">
        <v>34.0</v>
      </c>
      <c r="G339" s="9">
        <v>62.0</v>
      </c>
      <c r="H339" s="10">
        <v>28.0</v>
      </c>
      <c r="I339" s="11">
        <v>15.0</v>
      </c>
      <c r="J339" s="12">
        <v>16.0</v>
      </c>
      <c r="K339" s="61">
        <v>36.0</v>
      </c>
      <c r="L339" s="62">
        <f t="shared" si="1"/>
        <v>62</v>
      </c>
      <c r="M339" s="63">
        <f t="shared" si="2"/>
        <v>62</v>
      </c>
      <c r="N339" s="63">
        <f t="shared" si="3"/>
        <v>20</v>
      </c>
      <c r="O339" s="63">
        <f t="shared" si="4"/>
        <v>62</v>
      </c>
      <c r="P339" s="63">
        <f t="shared" si="5"/>
        <v>73</v>
      </c>
      <c r="Q339" s="64">
        <f t="shared" si="6"/>
        <v>0.756097561</v>
      </c>
      <c r="R339" s="64">
        <f t="shared" si="7"/>
        <v>0.4592592593</v>
      </c>
      <c r="S339" s="65">
        <f t="shared" si="8"/>
        <v>0.5714285714</v>
      </c>
      <c r="T339" s="65">
        <f t="shared" si="9"/>
        <v>0.3778801843</v>
      </c>
      <c r="U339" s="66">
        <f t="shared" si="10"/>
        <v>0.4592592593</v>
      </c>
      <c r="V339" s="27">
        <f t="shared" si="11"/>
        <v>0.4588754518</v>
      </c>
      <c r="W339" s="27">
        <f t="shared" si="12"/>
        <v>0.4392569723</v>
      </c>
      <c r="X339" s="27">
        <f t="shared" si="13"/>
        <v>-0.7383806851</v>
      </c>
      <c r="Y339" s="27">
        <f t="shared" si="14"/>
        <v>-0.0598237053</v>
      </c>
      <c r="Z339" s="27">
        <f t="shared" si="15"/>
        <v>1.157752661</v>
      </c>
      <c r="AA339" s="27">
        <f t="shared" si="16"/>
        <v>-0.3737782379</v>
      </c>
      <c r="AB339" s="27"/>
    </row>
    <row r="340">
      <c r="A340" s="29">
        <v>5012.0</v>
      </c>
      <c r="B340" s="30">
        <v>1644.0</v>
      </c>
      <c r="C340" s="5">
        <v>6.0</v>
      </c>
      <c r="D340" s="6">
        <v>20.0</v>
      </c>
      <c r="E340" s="7">
        <v>11.0</v>
      </c>
      <c r="F340" s="8">
        <v>28.0</v>
      </c>
      <c r="G340" s="9">
        <v>71.0</v>
      </c>
      <c r="H340" s="10">
        <v>20.0</v>
      </c>
      <c r="I340" s="11">
        <v>13.0</v>
      </c>
      <c r="J340" s="12">
        <v>6.0</v>
      </c>
      <c r="K340" s="61">
        <v>44.0</v>
      </c>
      <c r="L340" s="62">
        <f t="shared" si="1"/>
        <v>71</v>
      </c>
      <c r="M340" s="63">
        <f t="shared" si="2"/>
        <v>71</v>
      </c>
      <c r="N340" s="63">
        <f t="shared" si="3"/>
        <v>20</v>
      </c>
      <c r="O340" s="63">
        <f t="shared" si="4"/>
        <v>48</v>
      </c>
      <c r="P340" s="63">
        <f t="shared" si="5"/>
        <v>74</v>
      </c>
      <c r="Q340" s="64">
        <f t="shared" si="6"/>
        <v>0.7802197802</v>
      </c>
      <c r="R340" s="64">
        <f t="shared" si="7"/>
        <v>0.393442623</v>
      </c>
      <c r="S340" s="65">
        <f t="shared" si="8"/>
        <v>0.558685446</v>
      </c>
      <c r="T340" s="65">
        <f t="shared" si="9"/>
        <v>0.4272300469</v>
      </c>
      <c r="U340" s="66">
        <f t="shared" si="10"/>
        <v>0.4896551724</v>
      </c>
      <c r="V340" s="27">
        <f t="shared" si="11"/>
        <v>0.4894529756</v>
      </c>
      <c r="W340" s="27">
        <f t="shared" si="12"/>
        <v>0.496622434</v>
      </c>
      <c r="X340" s="27">
        <f t="shared" si="13"/>
        <v>-0.7219144492</v>
      </c>
      <c r="Y340" s="27">
        <f t="shared" si="14"/>
        <v>-0.07646957019</v>
      </c>
      <c r="Z340" s="27">
        <f t="shared" si="15"/>
        <v>1.106691569</v>
      </c>
      <c r="AA340" s="27">
        <f t="shared" si="16"/>
        <v>-0.3493254541</v>
      </c>
      <c r="AB340" s="27"/>
    </row>
    <row r="341">
      <c r="A341" s="29">
        <v>5013.0</v>
      </c>
      <c r="B341" s="30">
        <v>2027.0</v>
      </c>
      <c r="C341" s="5">
        <v>4.0</v>
      </c>
      <c r="D341" s="6">
        <v>26.0</v>
      </c>
      <c r="E341" s="7">
        <v>13.0</v>
      </c>
      <c r="F341" s="8">
        <v>24.0</v>
      </c>
      <c r="G341" s="9">
        <v>66.0</v>
      </c>
      <c r="H341" s="10">
        <v>17.0</v>
      </c>
      <c r="I341" s="11">
        <v>15.0</v>
      </c>
      <c r="J341" s="12">
        <v>13.0</v>
      </c>
      <c r="K341" s="61">
        <v>31.0</v>
      </c>
      <c r="L341" s="62">
        <f t="shared" si="1"/>
        <v>66</v>
      </c>
      <c r="M341" s="63">
        <f t="shared" si="2"/>
        <v>66</v>
      </c>
      <c r="N341" s="63">
        <f t="shared" si="3"/>
        <v>26</v>
      </c>
      <c r="O341" s="63">
        <f t="shared" si="4"/>
        <v>41</v>
      </c>
      <c r="P341" s="63">
        <f t="shared" si="5"/>
        <v>63</v>
      </c>
      <c r="Q341" s="64">
        <f t="shared" si="6"/>
        <v>0.7173913043</v>
      </c>
      <c r="R341" s="64">
        <f t="shared" si="7"/>
        <v>0.3942307692</v>
      </c>
      <c r="S341" s="65">
        <f t="shared" si="8"/>
        <v>0.5459183673</v>
      </c>
      <c r="T341" s="65">
        <f t="shared" si="9"/>
        <v>0.4693877551</v>
      </c>
      <c r="U341" s="66">
        <f t="shared" si="10"/>
        <v>0.511627907</v>
      </c>
      <c r="V341" s="27">
        <f t="shared" si="11"/>
        <v>0.5125221064</v>
      </c>
      <c r="W341" s="27">
        <f t="shared" si="12"/>
        <v>0.5456275632</v>
      </c>
      <c r="X341" s="27">
        <f t="shared" si="13"/>
        <v>-0.7054172617</v>
      </c>
      <c r="Y341" s="27">
        <f t="shared" si="14"/>
        <v>-0.09230571344</v>
      </c>
      <c r="Z341" s="27">
        <f t="shared" si="15"/>
        <v>1.056689271</v>
      </c>
      <c r="AA341" s="27">
        <f t="shared" si="16"/>
        <v>-0.3259201994</v>
      </c>
      <c r="AB341" s="27"/>
    </row>
    <row r="342">
      <c r="A342" s="29">
        <v>5017.0</v>
      </c>
      <c r="B342" s="30">
        <v>2059.0</v>
      </c>
      <c r="C342" s="5">
        <v>15.0</v>
      </c>
      <c r="D342" s="6">
        <v>24.0</v>
      </c>
      <c r="E342" s="7">
        <v>25.0</v>
      </c>
      <c r="F342" s="8">
        <v>43.0</v>
      </c>
      <c r="G342" s="9">
        <v>104.0</v>
      </c>
      <c r="H342" s="10">
        <v>55.0</v>
      </c>
      <c r="I342" s="11">
        <v>26.0</v>
      </c>
      <c r="J342" s="12">
        <v>19.0</v>
      </c>
      <c r="K342" s="61">
        <v>36.0</v>
      </c>
      <c r="L342" s="62">
        <f t="shared" si="1"/>
        <v>104</v>
      </c>
      <c r="M342" s="63">
        <f t="shared" si="2"/>
        <v>104</v>
      </c>
      <c r="N342" s="63">
        <f t="shared" si="3"/>
        <v>24</v>
      </c>
      <c r="O342" s="63">
        <f t="shared" si="4"/>
        <v>98</v>
      </c>
      <c r="P342" s="63">
        <f t="shared" si="5"/>
        <v>102</v>
      </c>
      <c r="Q342" s="64">
        <f t="shared" si="6"/>
        <v>0.8125</v>
      </c>
      <c r="R342" s="64">
        <f t="shared" si="7"/>
        <v>0.49</v>
      </c>
      <c r="S342" s="65">
        <f t="shared" si="8"/>
        <v>0.6158536585</v>
      </c>
      <c r="T342" s="65">
        <f t="shared" si="9"/>
        <v>0.3902439024</v>
      </c>
      <c r="U342" s="66">
        <f t="shared" si="10"/>
        <v>0.5048543689</v>
      </c>
      <c r="V342" s="27">
        <f t="shared" si="11"/>
        <v>0.5047479595</v>
      </c>
      <c r="W342" s="27">
        <f t="shared" si="12"/>
        <v>0.4536288542</v>
      </c>
      <c r="X342" s="27">
        <f t="shared" si="13"/>
        <v>-0.7957852811</v>
      </c>
      <c r="Y342" s="27">
        <f t="shared" si="14"/>
        <v>-0.06380244521</v>
      </c>
      <c r="Z342" s="27">
        <f t="shared" si="15"/>
        <v>1.344766671</v>
      </c>
      <c r="AA342" s="27">
        <f t="shared" si="16"/>
        <v>-0.4679082856</v>
      </c>
      <c r="AB342" s="27"/>
    </row>
    <row r="343">
      <c r="A343" s="29">
        <v>5018.0</v>
      </c>
      <c r="B343" s="30">
        <v>1342.0</v>
      </c>
      <c r="C343" s="5">
        <v>7.0</v>
      </c>
      <c r="D343" s="6">
        <v>12.0</v>
      </c>
      <c r="E343" s="7">
        <v>7.0</v>
      </c>
      <c r="F343" s="8">
        <v>26.0</v>
      </c>
      <c r="G343" s="9">
        <v>79.0</v>
      </c>
      <c r="H343" s="10">
        <v>17.0</v>
      </c>
      <c r="I343" s="11">
        <v>16.0</v>
      </c>
      <c r="J343" s="12">
        <v>11.0</v>
      </c>
      <c r="K343" s="61">
        <v>45.0</v>
      </c>
      <c r="L343" s="62">
        <f t="shared" si="1"/>
        <v>79</v>
      </c>
      <c r="M343" s="63">
        <f t="shared" si="2"/>
        <v>79</v>
      </c>
      <c r="N343" s="63">
        <f t="shared" si="3"/>
        <v>12</v>
      </c>
      <c r="O343" s="63">
        <f t="shared" si="4"/>
        <v>43</v>
      </c>
      <c r="P343" s="63">
        <f t="shared" si="5"/>
        <v>75</v>
      </c>
      <c r="Q343" s="64">
        <f t="shared" si="6"/>
        <v>0.8681318681</v>
      </c>
      <c r="R343" s="64">
        <f t="shared" si="7"/>
        <v>0.3644067797</v>
      </c>
      <c r="S343" s="65">
        <f t="shared" si="8"/>
        <v>0.5837320574</v>
      </c>
      <c r="T343" s="65">
        <f t="shared" si="9"/>
        <v>0.4354066986</v>
      </c>
      <c r="U343" s="66">
        <f t="shared" si="10"/>
        <v>0.512987013</v>
      </c>
      <c r="V343" s="27">
        <f t="shared" si="11"/>
        <v>0.5159715197</v>
      </c>
      <c r="W343" s="27">
        <f t="shared" si="12"/>
        <v>0.5061271696</v>
      </c>
      <c r="X343" s="27">
        <f t="shared" si="13"/>
        <v>-0.7542788339</v>
      </c>
      <c r="Y343" s="27">
        <f t="shared" si="14"/>
        <v>-0.07942464526</v>
      </c>
      <c r="Z343" s="27">
        <f t="shared" si="15"/>
        <v>1.20814476</v>
      </c>
      <c r="AA343" s="27">
        <f t="shared" si="16"/>
        <v>-0.3984453769</v>
      </c>
      <c r="AB343" s="27"/>
    </row>
    <row r="344">
      <c r="A344" s="29">
        <v>5022.0</v>
      </c>
      <c r="B344" s="30">
        <v>1827.0</v>
      </c>
      <c r="C344" s="5">
        <v>6.0</v>
      </c>
      <c r="D344" s="6">
        <v>12.0</v>
      </c>
      <c r="E344" s="7">
        <v>4.0</v>
      </c>
      <c r="F344" s="8">
        <v>18.0</v>
      </c>
      <c r="G344" s="9">
        <v>61.0</v>
      </c>
      <c r="H344" s="10">
        <v>19.0</v>
      </c>
      <c r="I344" s="11">
        <v>11.0</v>
      </c>
      <c r="J344" s="12">
        <v>5.0</v>
      </c>
      <c r="K344" s="61">
        <v>28.0</v>
      </c>
      <c r="L344" s="62">
        <f t="shared" si="1"/>
        <v>61</v>
      </c>
      <c r="M344" s="63">
        <f t="shared" si="2"/>
        <v>61</v>
      </c>
      <c r="N344" s="63">
        <f t="shared" si="3"/>
        <v>12</v>
      </c>
      <c r="O344" s="63">
        <f t="shared" si="4"/>
        <v>37</v>
      </c>
      <c r="P344" s="63">
        <f t="shared" si="5"/>
        <v>49</v>
      </c>
      <c r="Q344" s="64">
        <f t="shared" si="6"/>
        <v>0.8356164384</v>
      </c>
      <c r="R344" s="64">
        <f t="shared" si="7"/>
        <v>0.4302325581</v>
      </c>
      <c r="S344" s="65">
        <f t="shared" si="8"/>
        <v>0.6163522013</v>
      </c>
      <c r="T344" s="65">
        <f t="shared" si="9"/>
        <v>0.4591194969</v>
      </c>
      <c r="U344" s="66">
        <f t="shared" si="10"/>
        <v>0.5545454545</v>
      </c>
      <c r="V344" s="27">
        <f t="shared" si="11"/>
        <v>0.5606983328</v>
      </c>
      <c r="W344" s="27">
        <f t="shared" si="12"/>
        <v>0.533691494</v>
      </c>
      <c r="X344" s="27">
        <f t="shared" si="13"/>
        <v>-0.7964294811</v>
      </c>
      <c r="Y344" s="27">
        <f t="shared" si="14"/>
        <v>-0.0883113539</v>
      </c>
      <c r="Z344" s="27">
        <f t="shared" si="15"/>
        <v>1.346944769</v>
      </c>
      <c r="AA344" s="27">
        <f t="shared" si="16"/>
        <v>-0.4690455419</v>
      </c>
      <c r="AB344" s="27"/>
    </row>
    <row r="345">
      <c r="A345" s="29">
        <v>5023.0</v>
      </c>
      <c r="B345" s="30">
        <v>2227.0</v>
      </c>
      <c r="C345" s="5">
        <v>24.0</v>
      </c>
      <c r="D345" s="6">
        <v>32.0</v>
      </c>
      <c r="E345" s="7">
        <v>56.0</v>
      </c>
      <c r="F345" s="8">
        <v>85.0</v>
      </c>
      <c r="G345" s="9">
        <v>148.0</v>
      </c>
      <c r="H345" s="10">
        <v>106.0</v>
      </c>
      <c r="I345" s="11">
        <v>31.0</v>
      </c>
      <c r="J345" s="12">
        <v>40.0</v>
      </c>
      <c r="K345" s="61">
        <v>84.0</v>
      </c>
      <c r="L345" s="62">
        <f t="shared" si="1"/>
        <v>148</v>
      </c>
      <c r="M345" s="63">
        <f t="shared" si="2"/>
        <v>148</v>
      </c>
      <c r="N345" s="63">
        <f t="shared" si="3"/>
        <v>32</v>
      </c>
      <c r="O345" s="63">
        <f t="shared" si="4"/>
        <v>191</v>
      </c>
      <c r="P345" s="63">
        <f t="shared" si="5"/>
        <v>195</v>
      </c>
      <c r="Q345" s="64">
        <f t="shared" si="6"/>
        <v>0.8222222222</v>
      </c>
      <c r="R345" s="64">
        <f t="shared" si="7"/>
        <v>0.4948186528</v>
      </c>
      <c r="S345" s="65">
        <f t="shared" si="8"/>
        <v>0.5989399293</v>
      </c>
      <c r="T345" s="65">
        <f t="shared" si="9"/>
        <v>0.3180212014</v>
      </c>
      <c r="U345" s="66">
        <f t="shared" si="10"/>
        <v>0.4314868805</v>
      </c>
      <c r="V345" s="27">
        <f t="shared" si="11"/>
        <v>0.4287324639</v>
      </c>
      <c r="W345" s="27">
        <f t="shared" si="12"/>
        <v>0.3696754576</v>
      </c>
      <c r="X345" s="27">
        <f t="shared" si="13"/>
        <v>-0.7739299319</v>
      </c>
      <c r="Y345" s="27">
        <f t="shared" si="14"/>
        <v>-0.04237182981</v>
      </c>
      <c r="Z345" s="27">
        <f t="shared" si="15"/>
        <v>1.271915967</v>
      </c>
      <c r="AA345" s="27">
        <f t="shared" si="16"/>
        <v>-0.4304056458</v>
      </c>
      <c r="AB345" s="27"/>
    </row>
    <row r="346">
      <c r="A346" s="29">
        <v>5024.0</v>
      </c>
      <c r="B346" s="30">
        <v>2199.0</v>
      </c>
      <c r="C346" s="5">
        <v>21.0</v>
      </c>
      <c r="D346" s="6">
        <v>34.0</v>
      </c>
      <c r="E346" s="7">
        <v>39.0</v>
      </c>
      <c r="F346" s="8">
        <v>121.0</v>
      </c>
      <c r="G346" s="9">
        <v>192.0</v>
      </c>
      <c r="H346" s="10">
        <v>104.0</v>
      </c>
      <c r="I346" s="11">
        <v>38.0</v>
      </c>
      <c r="J346" s="12">
        <v>28.0</v>
      </c>
      <c r="K346" s="61">
        <v>89.0</v>
      </c>
      <c r="L346" s="62">
        <f t="shared" si="1"/>
        <v>191</v>
      </c>
      <c r="M346" s="63">
        <f t="shared" si="2"/>
        <v>192</v>
      </c>
      <c r="N346" s="63">
        <f t="shared" si="3"/>
        <v>34</v>
      </c>
      <c r="O346" s="63">
        <f t="shared" si="4"/>
        <v>225</v>
      </c>
      <c r="P346" s="63">
        <f t="shared" si="5"/>
        <v>187</v>
      </c>
      <c r="Q346" s="64">
        <f t="shared" si="6"/>
        <v>0.8495575221</v>
      </c>
      <c r="R346" s="64">
        <f t="shared" si="7"/>
        <v>0.5461165049</v>
      </c>
      <c r="S346" s="65">
        <f t="shared" si="8"/>
        <v>0.6536050157</v>
      </c>
      <c r="T346" s="65">
        <f t="shared" si="9"/>
        <v>0.3542319749</v>
      </c>
      <c r="U346" s="66">
        <f t="shared" si="10"/>
        <v>0.5065963061</v>
      </c>
      <c r="V346" s="27">
        <f t="shared" si="11"/>
        <v>0.5038276903</v>
      </c>
      <c r="W346" s="27">
        <f t="shared" si="12"/>
        <v>0.4117677276</v>
      </c>
      <c r="X346" s="27">
        <f t="shared" si="13"/>
        <v>-0.8445663088</v>
      </c>
      <c r="Y346" s="27">
        <f t="shared" si="14"/>
        <v>-0.05257031657</v>
      </c>
      <c r="Z346" s="27">
        <f t="shared" si="15"/>
        <v>1.514686092</v>
      </c>
      <c r="AA346" s="27">
        <f t="shared" si="16"/>
        <v>-0.559337951</v>
      </c>
      <c r="AB346" s="27"/>
    </row>
    <row r="347">
      <c r="A347" s="29">
        <v>5025.0</v>
      </c>
      <c r="B347" s="30">
        <v>2539.0</v>
      </c>
      <c r="C347" s="5">
        <v>25.0</v>
      </c>
      <c r="D347" s="6">
        <v>48.0</v>
      </c>
      <c r="E347" s="7">
        <v>28.0</v>
      </c>
      <c r="F347" s="8">
        <v>102.0</v>
      </c>
      <c r="G347" s="9">
        <v>164.0</v>
      </c>
      <c r="H347" s="10">
        <v>102.0</v>
      </c>
      <c r="I347" s="11">
        <v>39.0</v>
      </c>
      <c r="J347" s="12">
        <v>32.0</v>
      </c>
      <c r="K347" s="61">
        <v>93.0</v>
      </c>
      <c r="L347" s="62">
        <f t="shared" si="1"/>
        <v>164</v>
      </c>
      <c r="M347" s="63">
        <f t="shared" si="2"/>
        <v>164</v>
      </c>
      <c r="N347" s="63">
        <f t="shared" si="3"/>
        <v>48</v>
      </c>
      <c r="O347" s="63">
        <f t="shared" si="4"/>
        <v>204</v>
      </c>
      <c r="P347" s="63">
        <f t="shared" si="5"/>
        <v>185</v>
      </c>
      <c r="Q347" s="64">
        <f t="shared" si="6"/>
        <v>0.7735849057</v>
      </c>
      <c r="R347" s="64">
        <f t="shared" si="7"/>
        <v>0.5244215938</v>
      </c>
      <c r="S347" s="65">
        <f t="shared" si="8"/>
        <v>0.612312812</v>
      </c>
      <c r="T347" s="65">
        <f t="shared" si="9"/>
        <v>0.3527454243</v>
      </c>
      <c r="U347" s="66">
        <f t="shared" si="10"/>
        <v>0.4699140401</v>
      </c>
      <c r="V347" s="27">
        <f t="shared" si="11"/>
        <v>0.4700120159</v>
      </c>
      <c r="W347" s="27">
        <f t="shared" si="12"/>
        <v>0.4100397256</v>
      </c>
      <c r="X347" s="27">
        <f t="shared" si="13"/>
        <v>-0.7912099189</v>
      </c>
      <c r="Y347" s="27">
        <f t="shared" si="14"/>
        <v>-0.05213001492</v>
      </c>
      <c r="Z347" s="27">
        <f t="shared" si="15"/>
        <v>1.32934767</v>
      </c>
      <c r="AA347" s="27">
        <f t="shared" si="16"/>
        <v>-0.4598838923</v>
      </c>
      <c r="AB347" s="27"/>
    </row>
    <row r="348">
      <c r="A348" s="29">
        <v>5029.0</v>
      </c>
      <c r="B348" s="30">
        <v>1646.0</v>
      </c>
      <c r="C348" s="5">
        <v>4.0</v>
      </c>
      <c r="D348" s="6">
        <v>32.0</v>
      </c>
      <c r="E348" s="7">
        <v>14.0</v>
      </c>
      <c r="F348" s="8">
        <v>24.0</v>
      </c>
      <c r="G348" s="9">
        <v>96.0</v>
      </c>
      <c r="H348" s="10">
        <v>26.0</v>
      </c>
      <c r="I348" s="11">
        <v>17.0</v>
      </c>
      <c r="J348" s="12">
        <v>7.0</v>
      </c>
      <c r="K348" s="61">
        <v>44.0</v>
      </c>
      <c r="L348" s="62">
        <f t="shared" si="1"/>
        <v>96</v>
      </c>
      <c r="M348" s="63">
        <f t="shared" si="2"/>
        <v>96</v>
      </c>
      <c r="N348" s="63">
        <f t="shared" si="3"/>
        <v>32</v>
      </c>
      <c r="O348" s="63">
        <f t="shared" si="4"/>
        <v>50</v>
      </c>
      <c r="P348" s="63">
        <f t="shared" si="5"/>
        <v>79</v>
      </c>
      <c r="Q348" s="64">
        <f t="shared" si="6"/>
        <v>0.75</v>
      </c>
      <c r="R348" s="64">
        <f t="shared" si="7"/>
        <v>0.3875968992</v>
      </c>
      <c r="S348" s="65">
        <f t="shared" si="8"/>
        <v>0.5680933852</v>
      </c>
      <c r="T348" s="65">
        <f t="shared" si="9"/>
        <v>0.4980544747</v>
      </c>
      <c r="U348" s="66">
        <f t="shared" si="10"/>
        <v>0.5485714286</v>
      </c>
      <c r="V348" s="27">
        <f t="shared" si="11"/>
        <v>0.5518089952</v>
      </c>
      <c r="W348" s="27">
        <f t="shared" si="12"/>
        <v>0.5789504443</v>
      </c>
      <c r="X348" s="27">
        <f t="shared" si="13"/>
        <v>-0.7340710702</v>
      </c>
      <c r="Y348" s="27">
        <f t="shared" si="14"/>
        <v>-0.1039246963</v>
      </c>
      <c r="Z348" s="27">
        <f t="shared" si="15"/>
        <v>1.144277478</v>
      </c>
      <c r="AA348" s="27">
        <f t="shared" si="16"/>
        <v>-0.3672716075</v>
      </c>
      <c r="AB348" s="27"/>
    </row>
    <row r="349">
      <c r="A349" s="29">
        <v>5030.0</v>
      </c>
      <c r="B349" s="30">
        <v>2183.0</v>
      </c>
      <c r="C349" s="5">
        <v>5.0</v>
      </c>
      <c r="D349" s="6">
        <v>31.0</v>
      </c>
      <c r="E349" s="7">
        <v>6.0</v>
      </c>
      <c r="F349" s="8">
        <v>55.0</v>
      </c>
      <c r="G349" s="9">
        <v>175.0</v>
      </c>
      <c r="H349" s="10">
        <v>29.0</v>
      </c>
      <c r="I349" s="11">
        <v>20.0</v>
      </c>
      <c r="J349" s="12">
        <v>13.0</v>
      </c>
      <c r="K349" s="61">
        <v>57.0</v>
      </c>
      <c r="L349" s="62">
        <f t="shared" si="1"/>
        <v>178</v>
      </c>
      <c r="M349" s="63">
        <f t="shared" si="2"/>
        <v>175</v>
      </c>
      <c r="N349" s="63">
        <f t="shared" si="3"/>
        <v>31</v>
      </c>
      <c r="O349" s="63">
        <f t="shared" si="4"/>
        <v>84</v>
      </c>
      <c r="P349" s="63">
        <f t="shared" si="5"/>
        <v>88</v>
      </c>
      <c r="Q349" s="64">
        <f t="shared" si="6"/>
        <v>0.8495145631</v>
      </c>
      <c r="R349" s="64">
        <f t="shared" si="7"/>
        <v>0.488372093</v>
      </c>
      <c r="S349" s="65">
        <f t="shared" si="8"/>
        <v>0.6851851852</v>
      </c>
      <c r="T349" s="65">
        <f t="shared" si="9"/>
        <v>0.544973545</v>
      </c>
      <c r="U349" s="66">
        <f t="shared" si="10"/>
        <v>0.6653992395</v>
      </c>
      <c r="V349" s="27">
        <f t="shared" si="11"/>
        <v>0.6777354431</v>
      </c>
      <c r="W349" s="27">
        <f t="shared" si="12"/>
        <v>0.6334902948</v>
      </c>
      <c r="X349" s="27">
        <f t="shared" si="13"/>
        <v>-0.8853731364</v>
      </c>
      <c r="Y349" s="27">
        <f t="shared" si="14"/>
        <v>-0.1244273674</v>
      </c>
      <c r="Z349" s="27">
        <f t="shared" si="15"/>
        <v>1.664592041</v>
      </c>
      <c r="AA349" s="27">
        <f t="shared" si="16"/>
        <v>-0.6443948356</v>
      </c>
      <c r="AB349" s="27"/>
    </row>
    <row r="350">
      <c r="A350" s="29">
        <v>5031.0</v>
      </c>
      <c r="B350" s="30">
        <v>2250.0</v>
      </c>
      <c r="C350" s="5">
        <v>8.0</v>
      </c>
      <c r="D350" s="6">
        <v>22.0</v>
      </c>
      <c r="E350" s="7">
        <v>9.0</v>
      </c>
      <c r="F350" s="8">
        <v>35.0</v>
      </c>
      <c r="G350" s="9">
        <v>95.0</v>
      </c>
      <c r="H350" s="10">
        <v>37.0</v>
      </c>
      <c r="I350" s="11">
        <v>16.0</v>
      </c>
      <c r="J350" s="12">
        <v>12.0</v>
      </c>
      <c r="K350" s="61">
        <v>36.0</v>
      </c>
      <c r="L350" s="62">
        <f t="shared" si="1"/>
        <v>95</v>
      </c>
      <c r="M350" s="63">
        <f t="shared" si="2"/>
        <v>95</v>
      </c>
      <c r="N350" s="63">
        <f t="shared" si="3"/>
        <v>22</v>
      </c>
      <c r="O350" s="63">
        <f t="shared" si="4"/>
        <v>72</v>
      </c>
      <c r="P350" s="63">
        <f t="shared" si="5"/>
        <v>69</v>
      </c>
      <c r="Q350" s="64">
        <f t="shared" si="6"/>
        <v>0.811965812</v>
      </c>
      <c r="R350" s="64">
        <f t="shared" si="7"/>
        <v>0.5106382979</v>
      </c>
      <c r="S350" s="65">
        <f t="shared" si="8"/>
        <v>0.6472868217</v>
      </c>
      <c r="T350" s="65">
        <f t="shared" si="9"/>
        <v>0.4534883721</v>
      </c>
      <c r="U350" s="66">
        <f t="shared" si="10"/>
        <v>0.5792682927</v>
      </c>
      <c r="V350" s="27">
        <f t="shared" si="11"/>
        <v>0.5807039112</v>
      </c>
      <c r="W350" s="27">
        <f t="shared" si="12"/>
        <v>0.5271457398</v>
      </c>
      <c r="X350" s="27">
        <f t="shared" si="13"/>
        <v>-0.8364021521</v>
      </c>
      <c r="Y350" s="27">
        <f t="shared" si="14"/>
        <v>-0.08615835192</v>
      </c>
      <c r="Z350" s="27">
        <f t="shared" si="15"/>
        <v>1.485543645</v>
      </c>
      <c r="AA350" s="27">
        <f t="shared" si="16"/>
        <v>-0.5432734157</v>
      </c>
      <c r="AB350" s="27"/>
    </row>
    <row r="351">
      <c r="A351" s="29">
        <v>5037.0</v>
      </c>
      <c r="B351" s="30">
        <v>2518.0</v>
      </c>
      <c r="C351" s="5">
        <v>46.0</v>
      </c>
      <c r="D351" s="6">
        <v>59.0</v>
      </c>
      <c r="E351" s="7">
        <v>53.0</v>
      </c>
      <c r="F351" s="8">
        <v>145.0</v>
      </c>
      <c r="G351" s="9">
        <v>222.0</v>
      </c>
      <c r="H351" s="10">
        <v>144.0</v>
      </c>
      <c r="I351" s="11">
        <v>39.0</v>
      </c>
      <c r="J351" s="12">
        <v>47.0</v>
      </c>
      <c r="K351" s="61">
        <v>74.0</v>
      </c>
      <c r="L351" s="62">
        <f t="shared" si="1"/>
        <v>221</v>
      </c>
      <c r="M351" s="63">
        <f t="shared" si="2"/>
        <v>222</v>
      </c>
      <c r="N351" s="63">
        <f t="shared" si="3"/>
        <v>59</v>
      </c>
      <c r="O351" s="63">
        <f t="shared" si="4"/>
        <v>289</v>
      </c>
      <c r="P351" s="63">
        <f t="shared" si="5"/>
        <v>212</v>
      </c>
      <c r="Q351" s="64">
        <f t="shared" si="6"/>
        <v>0.7900355872</v>
      </c>
      <c r="R351" s="64">
        <f t="shared" si="7"/>
        <v>0.5768463074</v>
      </c>
      <c r="S351" s="65">
        <f t="shared" si="8"/>
        <v>0.6534526854</v>
      </c>
      <c r="T351" s="65">
        <f t="shared" si="9"/>
        <v>0.3593350384</v>
      </c>
      <c r="U351" s="66">
        <f t="shared" si="10"/>
        <v>0.5115207373</v>
      </c>
      <c r="V351" s="27">
        <f t="shared" si="11"/>
        <v>0.5081159254</v>
      </c>
      <c r="W351" s="27">
        <f t="shared" si="12"/>
        <v>0.4176996507</v>
      </c>
      <c r="X351" s="27">
        <f t="shared" si="13"/>
        <v>-0.8443694727</v>
      </c>
      <c r="Y351" s="27">
        <f t="shared" si="14"/>
        <v>-0.05409588187</v>
      </c>
      <c r="Z351" s="27">
        <f t="shared" si="15"/>
        <v>1.513980144</v>
      </c>
      <c r="AA351" s="27">
        <f t="shared" si="16"/>
        <v>-0.5589469615</v>
      </c>
      <c r="AB351" s="27"/>
    </row>
    <row r="352">
      <c r="A352" s="29">
        <v>5038.0</v>
      </c>
      <c r="B352" s="30">
        <v>1881.0</v>
      </c>
      <c r="C352" s="5">
        <v>6.0</v>
      </c>
      <c r="D352" s="6">
        <v>19.0</v>
      </c>
      <c r="E352" s="7">
        <v>16.0</v>
      </c>
      <c r="F352" s="8">
        <v>23.0</v>
      </c>
      <c r="G352" s="9">
        <v>42.0</v>
      </c>
      <c r="H352" s="10">
        <v>21.0</v>
      </c>
      <c r="I352" s="11">
        <v>10.0</v>
      </c>
      <c r="J352" s="12">
        <v>14.0</v>
      </c>
      <c r="K352" s="61">
        <v>23.0</v>
      </c>
      <c r="L352" s="62">
        <f t="shared" si="1"/>
        <v>42</v>
      </c>
      <c r="M352" s="63">
        <f t="shared" si="2"/>
        <v>42</v>
      </c>
      <c r="N352" s="63">
        <f t="shared" si="3"/>
        <v>19</v>
      </c>
      <c r="O352" s="63">
        <f t="shared" si="4"/>
        <v>44</v>
      </c>
      <c r="P352" s="63">
        <f t="shared" si="5"/>
        <v>55</v>
      </c>
      <c r="Q352" s="64">
        <f t="shared" si="6"/>
        <v>0.6885245902</v>
      </c>
      <c r="R352" s="64">
        <f t="shared" si="7"/>
        <v>0.4444444444</v>
      </c>
      <c r="S352" s="65">
        <f t="shared" si="8"/>
        <v>0.5375</v>
      </c>
      <c r="T352" s="65">
        <f t="shared" si="9"/>
        <v>0.38125</v>
      </c>
      <c r="U352" s="66">
        <f t="shared" si="10"/>
        <v>0.4329896907</v>
      </c>
      <c r="V352" s="27">
        <f t="shared" si="11"/>
        <v>0.4348649711</v>
      </c>
      <c r="W352" s="27">
        <f t="shared" si="12"/>
        <v>0.4431741267</v>
      </c>
      <c r="X352" s="27">
        <f t="shared" si="13"/>
        <v>-0.694539332</v>
      </c>
      <c r="Y352" s="27">
        <f t="shared" si="14"/>
        <v>-0.06089544046</v>
      </c>
      <c r="Z352" s="27">
        <f t="shared" si="15"/>
        <v>1.024351063</v>
      </c>
      <c r="AA352" s="27">
        <f t="shared" si="16"/>
        <v>-0.3110738929</v>
      </c>
      <c r="AB352" s="27"/>
    </row>
    <row r="353">
      <c r="A353" s="29">
        <v>5040.0</v>
      </c>
      <c r="B353" s="30">
        <v>2216.0</v>
      </c>
      <c r="C353" s="5">
        <v>7.0</v>
      </c>
      <c r="D353" s="6">
        <v>29.0</v>
      </c>
      <c r="E353" s="7">
        <v>11.0</v>
      </c>
      <c r="F353" s="8">
        <v>44.0</v>
      </c>
      <c r="G353" s="9">
        <v>101.0</v>
      </c>
      <c r="H353" s="10">
        <v>40.0</v>
      </c>
      <c r="I353" s="11">
        <v>16.0</v>
      </c>
      <c r="J353" s="12">
        <v>18.0</v>
      </c>
      <c r="K353" s="61">
        <v>38.0</v>
      </c>
      <c r="L353" s="62">
        <f t="shared" si="1"/>
        <v>101</v>
      </c>
      <c r="M353" s="63">
        <f t="shared" si="2"/>
        <v>101</v>
      </c>
      <c r="N353" s="63">
        <f t="shared" si="3"/>
        <v>29</v>
      </c>
      <c r="O353" s="63">
        <f t="shared" si="4"/>
        <v>84</v>
      </c>
      <c r="P353" s="63">
        <f t="shared" si="5"/>
        <v>72</v>
      </c>
      <c r="Q353" s="64">
        <f t="shared" si="6"/>
        <v>0.7769230769</v>
      </c>
      <c r="R353" s="64">
        <f t="shared" si="7"/>
        <v>0.5384615385</v>
      </c>
      <c r="S353" s="65">
        <f t="shared" si="8"/>
        <v>0.6468531469</v>
      </c>
      <c r="T353" s="65">
        <f t="shared" si="9"/>
        <v>0.4545454545</v>
      </c>
      <c r="U353" s="66">
        <f t="shared" si="10"/>
        <v>0.5838150289</v>
      </c>
      <c r="V353" s="27">
        <f t="shared" si="11"/>
        <v>0.581192232</v>
      </c>
      <c r="W353" s="27">
        <f t="shared" si="12"/>
        <v>0.5283745177</v>
      </c>
      <c r="X353" s="27">
        <f t="shared" si="13"/>
        <v>-0.8358417721</v>
      </c>
      <c r="Y353" s="27">
        <f t="shared" si="14"/>
        <v>-0.0865604907</v>
      </c>
      <c r="Z353" s="27">
        <f t="shared" si="15"/>
        <v>1.483553716</v>
      </c>
      <c r="AA353" s="27">
        <f t="shared" si="16"/>
        <v>-0.542182186</v>
      </c>
      <c r="AB353" s="27"/>
    </row>
    <row r="354">
      <c r="A354" s="29">
        <v>5044.0</v>
      </c>
      <c r="B354" s="30">
        <v>1255.0</v>
      </c>
      <c r="C354" s="5">
        <v>4.0</v>
      </c>
      <c r="D354" s="6">
        <v>13.0</v>
      </c>
      <c r="E354" s="7">
        <v>8.0</v>
      </c>
      <c r="F354" s="8">
        <v>14.0</v>
      </c>
      <c r="G354" s="9">
        <v>34.0</v>
      </c>
      <c r="H354" s="10">
        <v>24.0</v>
      </c>
      <c r="I354" s="11">
        <v>4.0</v>
      </c>
      <c r="J354" s="12">
        <v>8.0</v>
      </c>
      <c r="K354" s="61">
        <v>37.0</v>
      </c>
      <c r="L354" s="62">
        <f t="shared" si="1"/>
        <v>34</v>
      </c>
      <c r="M354" s="63">
        <f t="shared" si="2"/>
        <v>34</v>
      </c>
      <c r="N354" s="63">
        <f t="shared" si="3"/>
        <v>13</v>
      </c>
      <c r="O354" s="63">
        <f t="shared" si="4"/>
        <v>38</v>
      </c>
      <c r="P354" s="63">
        <f t="shared" si="5"/>
        <v>53</v>
      </c>
      <c r="Q354" s="64">
        <f t="shared" si="6"/>
        <v>0.7234042553</v>
      </c>
      <c r="R354" s="64">
        <f t="shared" si="7"/>
        <v>0.4175824176</v>
      </c>
      <c r="S354" s="65">
        <f t="shared" si="8"/>
        <v>0.5217391304</v>
      </c>
      <c r="T354" s="65">
        <f t="shared" si="9"/>
        <v>0.3405797101</v>
      </c>
      <c r="U354" s="66">
        <f t="shared" si="10"/>
        <v>0.3908045977</v>
      </c>
      <c r="V354" s="27">
        <f t="shared" si="11"/>
        <v>0.3876311898</v>
      </c>
      <c r="W354" s="27">
        <f t="shared" si="12"/>
        <v>0.3958980082</v>
      </c>
      <c r="X354" s="27">
        <f t="shared" si="13"/>
        <v>-0.674173669</v>
      </c>
      <c r="Y354" s="27">
        <f t="shared" si="14"/>
        <v>-0.04859623398</v>
      </c>
      <c r="Z354" s="27">
        <f t="shared" si="15"/>
        <v>0.9651586457</v>
      </c>
      <c r="AA354" s="27">
        <f t="shared" si="16"/>
        <v>-0.2845040077</v>
      </c>
      <c r="AB354" s="27"/>
    </row>
    <row r="355">
      <c r="A355" s="29">
        <v>5045.0</v>
      </c>
      <c r="B355" s="30">
        <v>1675.0</v>
      </c>
      <c r="C355" s="5">
        <v>6.0</v>
      </c>
      <c r="D355" s="6">
        <v>8.0</v>
      </c>
      <c r="E355" s="7">
        <v>18.0</v>
      </c>
      <c r="F355" s="8">
        <v>25.0</v>
      </c>
      <c r="G355" s="9">
        <v>65.0</v>
      </c>
      <c r="H355" s="10">
        <v>30.0</v>
      </c>
      <c r="I355" s="11">
        <v>9.0</v>
      </c>
      <c r="J355" s="12">
        <v>10.0</v>
      </c>
      <c r="K355" s="61">
        <v>30.0</v>
      </c>
      <c r="L355" s="62">
        <f t="shared" si="1"/>
        <v>65</v>
      </c>
      <c r="M355" s="63">
        <f t="shared" si="2"/>
        <v>65</v>
      </c>
      <c r="N355" s="63">
        <f t="shared" si="3"/>
        <v>8</v>
      </c>
      <c r="O355" s="63">
        <f t="shared" si="4"/>
        <v>55</v>
      </c>
      <c r="P355" s="63">
        <f t="shared" si="5"/>
        <v>63</v>
      </c>
      <c r="Q355" s="64">
        <f t="shared" si="6"/>
        <v>0.8904109589</v>
      </c>
      <c r="R355" s="64">
        <f t="shared" si="7"/>
        <v>0.4661016949</v>
      </c>
      <c r="S355" s="65">
        <f t="shared" si="8"/>
        <v>0.6282722513</v>
      </c>
      <c r="T355" s="65">
        <f t="shared" si="9"/>
        <v>0.3821989529</v>
      </c>
      <c r="U355" s="66">
        <f t="shared" si="10"/>
        <v>0.5078125</v>
      </c>
      <c r="V355" s="27">
        <f t="shared" si="11"/>
        <v>0.5078532317</v>
      </c>
      <c r="W355" s="27">
        <f t="shared" si="12"/>
        <v>0.4442772123</v>
      </c>
      <c r="X355" s="27">
        <f t="shared" si="13"/>
        <v>-0.8118321669</v>
      </c>
      <c r="Y355" s="27">
        <f t="shared" si="14"/>
        <v>-0.06119896214</v>
      </c>
      <c r="Z355" s="27">
        <f t="shared" si="15"/>
        <v>1.3995475</v>
      </c>
      <c r="AA355" s="27">
        <f t="shared" si="16"/>
        <v>-0.4967887984</v>
      </c>
      <c r="AB355" s="27"/>
    </row>
    <row r="356">
      <c r="A356" s="29">
        <v>5046.0</v>
      </c>
      <c r="B356" s="30">
        <v>2067.0</v>
      </c>
      <c r="C356" s="5">
        <v>8.0</v>
      </c>
      <c r="D356" s="6">
        <v>16.0</v>
      </c>
      <c r="E356" s="7">
        <v>14.0</v>
      </c>
      <c r="F356" s="8">
        <v>39.0</v>
      </c>
      <c r="G356" s="9">
        <v>80.0</v>
      </c>
      <c r="H356" s="10">
        <v>38.0</v>
      </c>
      <c r="I356" s="11">
        <v>8.0</v>
      </c>
      <c r="J356" s="12">
        <v>15.0</v>
      </c>
      <c r="K356" s="61">
        <v>38.0</v>
      </c>
      <c r="L356" s="62">
        <f t="shared" si="1"/>
        <v>80</v>
      </c>
      <c r="M356" s="63">
        <f t="shared" si="2"/>
        <v>80</v>
      </c>
      <c r="N356" s="63">
        <f t="shared" si="3"/>
        <v>16</v>
      </c>
      <c r="O356" s="63">
        <f t="shared" si="4"/>
        <v>77</v>
      </c>
      <c r="P356" s="63">
        <f t="shared" si="5"/>
        <v>68</v>
      </c>
      <c r="Q356" s="64">
        <f t="shared" si="6"/>
        <v>0.8333333333</v>
      </c>
      <c r="R356" s="64">
        <f t="shared" si="7"/>
        <v>0.5310344828</v>
      </c>
      <c r="S356" s="65">
        <f t="shared" si="8"/>
        <v>0.6514522822</v>
      </c>
      <c r="T356" s="65">
        <f t="shared" si="9"/>
        <v>0.398340249</v>
      </c>
      <c r="U356" s="66">
        <f t="shared" si="10"/>
        <v>0.5405405405</v>
      </c>
      <c r="V356" s="27">
        <f t="shared" si="11"/>
        <v>0.5395222707</v>
      </c>
      <c r="W356" s="27">
        <f t="shared" si="12"/>
        <v>0.4630402413</v>
      </c>
      <c r="X356" s="27">
        <f t="shared" si="13"/>
        <v>-0.8417846193</v>
      </c>
      <c r="Y356" s="27">
        <f t="shared" si="14"/>
        <v>-0.06647731228</v>
      </c>
      <c r="Z356" s="27">
        <f t="shared" si="15"/>
        <v>1.504724891</v>
      </c>
      <c r="AA356" s="27">
        <f t="shared" si="16"/>
        <v>-0.5538293763</v>
      </c>
      <c r="AB356" s="27"/>
    </row>
    <row r="357">
      <c r="A357" s="29">
        <v>5047.0</v>
      </c>
      <c r="B357" s="30">
        <v>2131.0</v>
      </c>
      <c r="C357" s="5">
        <v>7.0</v>
      </c>
      <c r="D357" s="6">
        <v>32.0</v>
      </c>
      <c r="E357" s="7">
        <v>12.0</v>
      </c>
      <c r="F357" s="8">
        <v>30.0</v>
      </c>
      <c r="G357" s="9">
        <v>138.0</v>
      </c>
      <c r="H357" s="10">
        <v>27.0</v>
      </c>
      <c r="I357" s="11">
        <v>14.0</v>
      </c>
      <c r="J357" s="12">
        <v>6.0</v>
      </c>
      <c r="K357" s="61">
        <v>60.0</v>
      </c>
      <c r="L357" s="62">
        <f t="shared" si="1"/>
        <v>140</v>
      </c>
      <c r="M357" s="63">
        <f t="shared" si="2"/>
        <v>138</v>
      </c>
      <c r="N357" s="63">
        <f t="shared" si="3"/>
        <v>32</v>
      </c>
      <c r="O357" s="63">
        <f t="shared" si="4"/>
        <v>57</v>
      </c>
      <c r="P357" s="63">
        <f t="shared" si="5"/>
        <v>93</v>
      </c>
      <c r="Q357" s="64">
        <f t="shared" si="6"/>
        <v>0.8117647059</v>
      </c>
      <c r="R357" s="64">
        <f t="shared" si="7"/>
        <v>0.38</v>
      </c>
      <c r="S357" s="65">
        <f t="shared" si="8"/>
        <v>0.609375</v>
      </c>
      <c r="T357" s="65">
        <f t="shared" si="9"/>
        <v>0.53125</v>
      </c>
      <c r="U357" s="66">
        <f t="shared" si="10"/>
        <v>0.5974025974</v>
      </c>
      <c r="V357" s="27">
        <f t="shared" si="11"/>
        <v>0.6090587395</v>
      </c>
      <c r="W357" s="27">
        <f t="shared" si="12"/>
        <v>0.6175377176</v>
      </c>
      <c r="X357" s="27">
        <f t="shared" si="13"/>
        <v>-0.7874137775</v>
      </c>
      <c r="Y357" s="27">
        <f t="shared" si="14"/>
        <v>-0.1182396015</v>
      </c>
      <c r="Z357" s="27">
        <f t="shared" si="15"/>
        <v>1.316622133</v>
      </c>
      <c r="AA357" s="27">
        <f t="shared" si="16"/>
        <v>-0.4532961783</v>
      </c>
      <c r="AB357" s="27"/>
    </row>
    <row r="358">
      <c r="A358" s="29">
        <v>5049.0</v>
      </c>
      <c r="B358" s="30">
        <v>670.0</v>
      </c>
      <c r="C358" s="5">
        <v>4.0</v>
      </c>
      <c r="D358" s="6">
        <v>6.0</v>
      </c>
      <c r="E358" s="7">
        <v>9.0</v>
      </c>
      <c r="F358" s="8">
        <v>26.0</v>
      </c>
      <c r="G358" s="9">
        <v>54.0</v>
      </c>
      <c r="H358" s="10">
        <v>13.0</v>
      </c>
      <c r="I358" s="11">
        <v>17.0</v>
      </c>
      <c r="J358" s="12">
        <v>10.0</v>
      </c>
      <c r="K358" s="61">
        <v>26.0</v>
      </c>
      <c r="L358" s="62">
        <f t="shared" si="1"/>
        <v>54</v>
      </c>
      <c r="M358" s="63">
        <f t="shared" si="2"/>
        <v>54</v>
      </c>
      <c r="N358" s="63">
        <f t="shared" si="3"/>
        <v>6</v>
      </c>
      <c r="O358" s="63">
        <f t="shared" si="4"/>
        <v>39</v>
      </c>
      <c r="P358" s="63">
        <f t="shared" si="5"/>
        <v>56</v>
      </c>
      <c r="Q358" s="64">
        <f t="shared" si="6"/>
        <v>0.9</v>
      </c>
      <c r="R358" s="64">
        <f t="shared" si="7"/>
        <v>0.4105263158</v>
      </c>
      <c r="S358" s="65">
        <f t="shared" si="8"/>
        <v>0.6</v>
      </c>
      <c r="T358" s="65">
        <f t="shared" si="9"/>
        <v>0.3870967742</v>
      </c>
      <c r="U358" s="66">
        <f t="shared" si="10"/>
        <v>0.4909090909</v>
      </c>
      <c r="V358" s="27">
        <f t="shared" si="11"/>
        <v>0.4894690375</v>
      </c>
      <c r="W358" s="27">
        <f t="shared" si="12"/>
        <v>0.449970557</v>
      </c>
      <c r="X358" s="27">
        <f t="shared" si="13"/>
        <v>-0.7752997194</v>
      </c>
      <c r="Y358" s="27">
        <f t="shared" si="14"/>
        <v>-0.062777523</v>
      </c>
      <c r="Z358" s="27">
        <f t="shared" si="15"/>
        <v>1.276422309</v>
      </c>
      <c r="AA358" s="27">
        <f t="shared" si="16"/>
        <v>-0.4326950327</v>
      </c>
      <c r="AB358" s="27"/>
    </row>
    <row r="359">
      <c r="A359" s="29">
        <v>5323.0</v>
      </c>
      <c r="B359" s="30">
        <v>2721.0</v>
      </c>
      <c r="C359" s="5">
        <v>12.0</v>
      </c>
      <c r="D359" s="6">
        <v>37.0</v>
      </c>
      <c r="E359" s="7">
        <v>16.0</v>
      </c>
      <c r="F359" s="8">
        <v>50.0</v>
      </c>
      <c r="G359" s="9">
        <v>96.0</v>
      </c>
      <c r="H359" s="10">
        <v>39.0</v>
      </c>
      <c r="I359" s="11">
        <v>26.0</v>
      </c>
      <c r="J359" s="12">
        <v>17.0</v>
      </c>
      <c r="K359" s="61">
        <v>61.0</v>
      </c>
      <c r="L359" s="62">
        <f t="shared" si="1"/>
        <v>96</v>
      </c>
      <c r="M359" s="63">
        <f t="shared" si="2"/>
        <v>96</v>
      </c>
      <c r="N359" s="63">
        <f t="shared" si="3"/>
        <v>37</v>
      </c>
      <c r="O359" s="63">
        <f t="shared" si="4"/>
        <v>89</v>
      </c>
      <c r="P359" s="63">
        <f t="shared" si="5"/>
        <v>115</v>
      </c>
      <c r="Q359" s="64">
        <f t="shared" si="6"/>
        <v>0.7218045113</v>
      </c>
      <c r="R359" s="64">
        <f t="shared" si="7"/>
        <v>0.4362745098</v>
      </c>
      <c r="S359" s="65">
        <f t="shared" si="8"/>
        <v>0.5489614243</v>
      </c>
      <c r="T359" s="65">
        <f t="shared" si="9"/>
        <v>0.3946587537</v>
      </c>
      <c r="U359" s="66">
        <f t="shared" si="10"/>
        <v>0.4549763033</v>
      </c>
      <c r="V359" s="27">
        <f t="shared" si="11"/>
        <v>0.4551072471</v>
      </c>
      <c r="W359" s="27">
        <f t="shared" si="12"/>
        <v>0.458760783</v>
      </c>
      <c r="X359" s="27">
        <f t="shared" si="13"/>
        <v>-0.7093493971</v>
      </c>
      <c r="Y359" s="27">
        <f t="shared" si="14"/>
        <v>-0.0652542123</v>
      </c>
      <c r="Z359" s="27">
        <f t="shared" si="15"/>
        <v>1.068502494</v>
      </c>
      <c r="AA359" s="27">
        <f t="shared" si="16"/>
        <v>-0.3314008676</v>
      </c>
      <c r="AB359" s="27"/>
    </row>
    <row r="360">
      <c r="A360" s="29">
        <v>5324.0</v>
      </c>
      <c r="B360" s="30">
        <v>2270.0</v>
      </c>
      <c r="C360" s="5">
        <v>13.0</v>
      </c>
      <c r="D360" s="6">
        <v>30.0</v>
      </c>
      <c r="E360" s="7">
        <v>44.0</v>
      </c>
      <c r="F360" s="8">
        <v>85.0</v>
      </c>
      <c r="G360" s="9">
        <v>149.0</v>
      </c>
      <c r="H360" s="10">
        <v>76.0</v>
      </c>
      <c r="I360" s="11">
        <v>21.0</v>
      </c>
      <c r="J360" s="12">
        <v>24.0</v>
      </c>
      <c r="K360" s="61">
        <v>60.0</v>
      </c>
      <c r="L360" s="62">
        <f t="shared" si="1"/>
        <v>149</v>
      </c>
      <c r="M360" s="63">
        <f t="shared" si="2"/>
        <v>149</v>
      </c>
      <c r="N360" s="63">
        <f t="shared" si="3"/>
        <v>30</v>
      </c>
      <c r="O360" s="63">
        <f t="shared" si="4"/>
        <v>161</v>
      </c>
      <c r="P360" s="63">
        <f t="shared" si="5"/>
        <v>138</v>
      </c>
      <c r="Q360" s="64">
        <f t="shared" si="6"/>
        <v>0.8324022346</v>
      </c>
      <c r="R360" s="64">
        <f t="shared" si="7"/>
        <v>0.5384615385</v>
      </c>
      <c r="S360" s="65">
        <f t="shared" si="8"/>
        <v>0.6485355649</v>
      </c>
      <c r="T360" s="65">
        <f t="shared" si="9"/>
        <v>0.3744769874</v>
      </c>
      <c r="U360" s="66">
        <f t="shared" si="10"/>
        <v>0.5191637631</v>
      </c>
      <c r="V360" s="27">
        <f t="shared" si="11"/>
        <v>0.5172399702</v>
      </c>
      <c r="W360" s="27">
        <f t="shared" si="12"/>
        <v>0.4353010148</v>
      </c>
      <c r="X360" s="27">
        <f t="shared" si="13"/>
        <v>-0.8380157358</v>
      </c>
      <c r="Y360" s="27">
        <f t="shared" si="14"/>
        <v>-0.05875101042</v>
      </c>
      <c r="Z360" s="27">
        <f t="shared" si="15"/>
        <v>1.491280983</v>
      </c>
      <c r="AA360" s="27">
        <f t="shared" si="16"/>
        <v>-0.5464237282</v>
      </c>
      <c r="AB360" s="27"/>
    </row>
    <row r="361">
      <c r="A361" s="29">
        <v>5330.0</v>
      </c>
      <c r="B361" s="30">
        <v>2448.0</v>
      </c>
      <c r="C361" s="5">
        <v>19.0</v>
      </c>
      <c r="D361" s="6">
        <v>14.0</v>
      </c>
      <c r="E361" s="7">
        <v>20.0</v>
      </c>
      <c r="F361" s="8">
        <v>40.0</v>
      </c>
      <c r="G361" s="9">
        <v>96.0</v>
      </c>
      <c r="H361" s="10">
        <v>50.0</v>
      </c>
      <c r="I361" s="11">
        <v>16.0</v>
      </c>
      <c r="J361" s="12">
        <v>20.0</v>
      </c>
      <c r="K361" s="61">
        <v>48.0</v>
      </c>
      <c r="L361" s="62">
        <f t="shared" si="1"/>
        <v>96</v>
      </c>
      <c r="M361" s="63">
        <f t="shared" si="2"/>
        <v>96</v>
      </c>
      <c r="N361" s="63">
        <f t="shared" si="3"/>
        <v>14</v>
      </c>
      <c r="O361" s="63">
        <f t="shared" si="4"/>
        <v>90</v>
      </c>
      <c r="P361" s="63">
        <f t="shared" si="5"/>
        <v>103</v>
      </c>
      <c r="Q361" s="64">
        <f t="shared" si="6"/>
        <v>0.8727272727</v>
      </c>
      <c r="R361" s="64">
        <f t="shared" si="7"/>
        <v>0.4663212435</v>
      </c>
      <c r="S361" s="65">
        <f t="shared" si="8"/>
        <v>0.6138613861</v>
      </c>
      <c r="T361" s="65">
        <f t="shared" si="9"/>
        <v>0.3630363036</v>
      </c>
      <c r="U361" s="66">
        <f t="shared" si="10"/>
        <v>0.4824120603</v>
      </c>
      <c r="V361" s="27">
        <f t="shared" si="11"/>
        <v>0.4801217948</v>
      </c>
      <c r="W361" s="27">
        <f t="shared" si="12"/>
        <v>0.4220020901</v>
      </c>
      <c r="X361" s="27">
        <f t="shared" si="13"/>
        <v>-0.793210934</v>
      </c>
      <c r="Y361" s="27">
        <f t="shared" si="14"/>
        <v>-0.05521603086</v>
      </c>
      <c r="Z361" s="27">
        <f t="shared" si="15"/>
        <v>1.336080165</v>
      </c>
      <c r="AA361" s="27">
        <f t="shared" si="16"/>
        <v>-0.4633819423</v>
      </c>
      <c r="AB361" s="27"/>
    </row>
    <row r="362">
      <c r="A362" s="29">
        <v>5350.0</v>
      </c>
      <c r="B362" s="30">
        <v>3063.0</v>
      </c>
      <c r="C362" s="5">
        <v>19.0</v>
      </c>
      <c r="D362" s="6">
        <v>36.0</v>
      </c>
      <c r="E362" s="7">
        <v>25.0</v>
      </c>
      <c r="F362" s="8">
        <v>52.0</v>
      </c>
      <c r="G362" s="9">
        <v>148.0</v>
      </c>
      <c r="H362" s="10">
        <v>54.0</v>
      </c>
      <c r="I362" s="11">
        <v>47.0</v>
      </c>
      <c r="J362" s="12">
        <v>64.0</v>
      </c>
      <c r="K362" s="61">
        <v>111.0</v>
      </c>
      <c r="L362" s="62">
        <f t="shared" si="1"/>
        <v>145</v>
      </c>
      <c r="M362" s="63">
        <f t="shared" si="2"/>
        <v>148</v>
      </c>
      <c r="N362" s="63">
        <f t="shared" si="3"/>
        <v>36</v>
      </c>
      <c r="O362" s="63">
        <f t="shared" si="4"/>
        <v>106</v>
      </c>
      <c r="P362" s="63">
        <f t="shared" si="5"/>
        <v>202</v>
      </c>
      <c r="Q362" s="64">
        <f t="shared" si="6"/>
        <v>0.8043478261</v>
      </c>
      <c r="R362" s="64">
        <f t="shared" si="7"/>
        <v>0.3441558442</v>
      </c>
      <c r="S362" s="65">
        <f t="shared" si="8"/>
        <v>0.5162601626</v>
      </c>
      <c r="T362" s="65">
        <f t="shared" si="9"/>
        <v>0.3739837398</v>
      </c>
      <c r="U362" s="66">
        <f t="shared" si="10"/>
        <v>0.4228571429</v>
      </c>
      <c r="V362" s="27">
        <f t="shared" si="11"/>
        <v>0.412245189</v>
      </c>
      <c r="W362" s="27">
        <f t="shared" si="12"/>
        <v>0.434727652</v>
      </c>
      <c r="X362" s="27">
        <f t="shared" si="13"/>
        <v>-0.667093932</v>
      </c>
      <c r="Y362" s="27">
        <f t="shared" si="14"/>
        <v>-0.05859634291</v>
      </c>
      <c r="Z362" s="27">
        <f t="shared" si="15"/>
        <v>0.9449941348</v>
      </c>
      <c r="AA362" s="27">
        <f t="shared" si="16"/>
        <v>-0.2756347694</v>
      </c>
      <c r="AB362" s="27"/>
    </row>
    <row r="363">
      <c r="A363" s="29">
        <v>5372.0</v>
      </c>
      <c r="B363" s="30">
        <v>1870.0</v>
      </c>
      <c r="C363" s="5">
        <v>16.0</v>
      </c>
      <c r="D363" s="6">
        <v>21.0</v>
      </c>
      <c r="E363" s="7">
        <v>12.0</v>
      </c>
      <c r="F363" s="8">
        <v>37.0</v>
      </c>
      <c r="G363" s="9">
        <v>84.0</v>
      </c>
      <c r="H363" s="10">
        <v>30.0</v>
      </c>
      <c r="I363" s="11">
        <v>21.0</v>
      </c>
      <c r="J363" s="12">
        <v>9.0</v>
      </c>
      <c r="K363" s="61">
        <v>43.0</v>
      </c>
      <c r="L363" s="62">
        <f t="shared" si="1"/>
        <v>84</v>
      </c>
      <c r="M363" s="63">
        <f t="shared" si="2"/>
        <v>84</v>
      </c>
      <c r="N363" s="63">
        <f t="shared" si="3"/>
        <v>21</v>
      </c>
      <c r="O363" s="63">
        <f t="shared" si="4"/>
        <v>67</v>
      </c>
      <c r="P363" s="63">
        <f t="shared" si="5"/>
        <v>92</v>
      </c>
      <c r="Q363" s="64">
        <f t="shared" si="6"/>
        <v>0.8</v>
      </c>
      <c r="R363" s="64">
        <f t="shared" si="7"/>
        <v>0.4213836478</v>
      </c>
      <c r="S363" s="65">
        <f t="shared" si="8"/>
        <v>0.571969697</v>
      </c>
      <c r="T363" s="65">
        <f t="shared" si="9"/>
        <v>0.3977272727</v>
      </c>
      <c r="U363" s="66">
        <f t="shared" si="10"/>
        <v>0.4772727273</v>
      </c>
      <c r="V363" s="27">
        <f t="shared" si="11"/>
        <v>0.4759286636</v>
      </c>
      <c r="W363" s="27">
        <f t="shared" si="12"/>
        <v>0.462327703</v>
      </c>
      <c r="X363" s="27">
        <f t="shared" si="13"/>
        <v>-0.7390799093</v>
      </c>
      <c r="Y363" s="27">
        <f t="shared" si="14"/>
        <v>-0.06627287569</v>
      </c>
      <c r="Z363" s="27">
        <f t="shared" si="15"/>
        <v>1.159946413</v>
      </c>
      <c r="AA363" s="27">
        <f t="shared" si="16"/>
        <v>-0.3748411138</v>
      </c>
      <c r="AB363" s="27"/>
    </row>
    <row r="364">
      <c r="A364" s="29">
        <v>5384.0</v>
      </c>
      <c r="B364" s="30">
        <v>1859.0</v>
      </c>
      <c r="C364" s="5">
        <v>6.0</v>
      </c>
      <c r="D364" s="6">
        <v>28.0</v>
      </c>
      <c r="E364" s="7">
        <v>17.0</v>
      </c>
      <c r="F364" s="8">
        <v>36.0</v>
      </c>
      <c r="G364" s="9">
        <v>105.0</v>
      </c>
      <c r="H364" s="10">
        <v>25.0</v>
      </c>
      <c r="I364" s="11">
        <v>24.0</v>
      </c>
      <c r="J364" s="12">
        <v>19.0</v>
      </c>
      <c r="K364" s="61">
        <v>82.0</v>
      </c>
      <c r="L364" s="62">
        <f t="shared" si="1"/>
        <v>104</v>
      </c>
      <c r="M364" s="63">
        <f t="shared" si="2"/>
        <v>105</v>
      </c>
      <c r="N364" s="63">
        <f t="shared" si="3"/>
        <v>28</v>
      </c>
      <c r="O364" s="63">
        <f t="shared" si="4"/>
        <v>61</v>
      </c>
      <c r="P364" s="63">
        <f t="shared" si="5"/>
        <v>129</v>
      </c>
      <c r="Q364" s="64">
        <f t="shared" si="6"/>
        <v>0.7894736842</v>
      </c>
      <c r="R364" s="64">
        <f t="shared" si="7"/>
        <v>0.3210526316</v>
      </c>
      <c r="S364" s="65">
        <f t="shared" si="8"/>
        <v>0.5139318885</v>
      </c>
      <c r="T364" s="65">
        <f t="shared" si="9"/>
        <v>0.4117647059</v>
      </c>
      <c r="U364" s="66">
        <f t="shared" si="10"/>
        <v>0.4487179487</v>
      </c>
      <c r="V364" s="27">
        <f t="shared" si="11"/>
        <v>0.4419420733</v>
      </c>
      <c r="W364" s="27">
        <f t="shared" si="12"/>
        <v>0.4786451514</v>
      </c>
      <c r="X364" s="27">
        <f t="shared" si="13"/>
        <v>-0.664085415</v>
      </c>
      <c r="Y364" s="27">
        <f t="shared" si="14"/>
        <v>-0.07103351548</v>
      </c>
      <c r="Z364" s="27">
        <f t="shared" si="15"/>
        <v>0.936489725</v>
      </c>
      <c r="AA364" s="27">
        <f t="shared" si="16"/>
        <v>-0.2719223191</v>
      </c>
      <c r="AB364" s="27"/>
    </row>
    <row r="365">
      <c r="A365" s="29">
        <v>5395.0</v>
      </c>
      <c r="B365" s="30">
        <v>608.0</v>
      </c>
      <c r="C365" s="5">
        <v>13.0</v>
      </c>
      <c r="D365" s="6">
        <v>20.0</v>
      </c>
      <c r="E365" s="7">
        <v>11.0</v>
      </c>
      <c r="F365" s="8">
        <v>22.0</v>
      </c>
      <c r="G365" s="9">
        <v>91.0</v>
      </c>
      <c r="H365" s="10">
        <v>22.0</v>
      </c>
      <c r="I365" s="11">
        <v>9.0</v>
      </c>
      <c r="J365" s="12">
        <v>5.0</v>
      </c>
      <c r="K365" s="61">
        <v>30.0</v>
      </c>
      <c r="L365" s="62">
        <f t="shared" si="1"/>
        <v>92</v>
      </c>
      <c r="M365" s="63">
        <f t="shared" si="2"/>
        <v>91</v>
      </c>
      <c r="N365" s="63">
        <f t="shared" si="3"/>
        <v>20</v>
      </c>
      <c r="O365" s="63">
        <f t="shared" si="4"/>
        <v>44</v>
      </c>
      <c r="P365" s="63">
        <f t="shared" si="5"/>
        <v>63</v>
      </c>
      <c r="Q365" s="64">
        <f t="shared" si="6"/>
        <v>0.8198198198</v>
      </c>
      <c r="R365" s="64">
        <f t="shared" si="7"/>
        <v>0.4112149533</v>
      </c>
      <c r="S365" s="65">
        <f t="shared" si="8"/>
        <v>0.619266055</v>
      </c>
      <c r="T365" s="65">
        <f t="shared" si="9"/>
        <v>0.5091743119</v>
      </c>
      <c r="U365" s="66">
        <f t="shared" si="10"/>
        <v>0.5909090909</v>
      </c>
      <c r="V365" s="27">
        <f t="shared" si="11"/>
        <v>0.6008941904</v>
      </c>
      <c r="W365" s="27">
        <f t="shared" si="12"/>
        <v>0.5918764093</v>
      </c>
      <c r="X365" s="27">
        <f t="shared" si="13"/>
        <v>-0.8001946645</v>
      </c>
      <c r="Y365" s="27">
        <f t="shared" si="14"/>
        <v>-0.1086170596</v>
      </c>
      <c r="Z365" s="27">
        <f t="shared" si="15"/>
        <v>1.359710449</v>
      </c>
      <c r="AA365" s="27">
        <f t="shared" si="16"/>
        <v>-0.4757293907</v>
      </c>
      <c r="AB365" s="27"/>
    </row>
    <row r="366">
      <c r="A366" s="29">
        <v>5405.0</v>
      </c>
      <c r="B366" s="30">
        <v>2659.0</v>
      </c>
      <c r="C366" s="5">
        <v>13.0</v>
      </c>
      <c r="D366" s="6">
        <v>17.0</v>
      </c>
      <c r="E366" s="7">
        <v>16.0</v>
      </c>
      <c r="F366" s="8">
        <v>58.0</v>
      </c>
      <c r="G366" s="9">
        <v>107.0</v>
      </c>
      <c r="H366" s="10">
        <v>36.0</v>
      </c>
      <c r="I366" s="11">
        <v>17.0</v>
      </c>
      <c r="J366" s="12">
        <v>25.0</v>
      </c>
      <c r="K366" s="61">
        <v>61.0</v>
      </c>
      <c r="L366" s="62">
        <f t="shared" si="1"/>
        <v>107</v>
      </c>
      <c r="M366" s="63">
        <f t="shared" si="2"/>
        <v>107</v>
      </c>
      <c r="N366" s="63">
        <f t="shared" si="3"/>
        <v>17</v>
      </c>
      <c r="O366" s="63">
        <f t="shared" si="4"/>
        <v>94</v>
      </c>
      <c r="P366" s="63">
        <f t="shared" si="5"/>
        <v>107</v>
      </c>
      <c r="Q366" s="64">
        <f t="shared" si="6"/>
        <v>0.8629032258</v>
      </c>
      <c r="R366" s="64">
        <f t="shared" si="7"/>
        <v>0.4676616915</v>
      </c>
      <c r="S366" s="65">
        <f t="shared" si="8"/>
        <v>0.6184615385</v>
      </c>
      <c r="T366" s="65">
        <f t="shared" si="9"/>
        <v>0.3815384615</v>
      </c>
      <c r="U366" s="66">
        <f t="shared" si="10"/>
        <v>0.5</v>
      </c>
      <c r="V366" s="27">
        <f t="shared" si="11"/>
        <v>0.4995173154</v>
      </c>
      <c r="W366" s="27">
        <f t="shared" si="12"/>
        <v>0.4435094413</v>
      </c>
      <c r="X366" s="27">
        <f t="shared" si="13"/>
        <v>-0.7991550954</v>
      </c>
      <c r="Y366" s="27">
        <f t="shared" si="14"/>
        <v>-0.06098762479</v>
      </c>
      <c r="Z366" s="27">
        <f t="shared" si="15"/>
        <v>1.356179821</v>
      </c>
      <c r="AA366" s="27">
        <f t="shared" si="16"/>
        <v>-0.4738776736</v>
      </c>
      <c r="AB366" s="27"/>
    </row>
    <row r="367">
      <c r="A367" s="29">
        <v>5412.0</v>
      </c>
      <c r="B367" s="30">
        <v>3126.0</v>
      </c>
      <c r="C367" s="5">
        <v>13.0</v>
      </c>
      <c r="D367" s="6">
        <v>35.0</v>
      </c>
      <c r="E367" s="7">
        <v>12.0</v>
      </c>
      <c r="F367" s="8">
        <v>70.0</v>
      </c>
      <c r="G367" s="9">
        <v>109.0</v>
      </c>
      <c r="H367" s="10">
        <v>31.0</v>
      </c>
      <c r="I367" s="11">
        <v>22.0</v>
      </c>
      <c r="J367" s="12">
        <v>42.0</v>
      </c>
      <c r="K367" s="61">
        <v>76.0</v>
      </c>
      <c r="L367" s="62">
        <f t="shared" si="1"/>
        <v>109</v>
      </c>
      <c r="M367" s="63">
        <f t="shared" si="2"/>
        <v>109</v>
      </c>
      <c r="N367" s="63">
        <f t="shared" si="3"/>
        <v>35</v>
      </c>
      <c r="O367" s="63">
        <f t="shared" si="4"/>
        <v>101</v>
      </c>
      <c r="P367" s="63">
        <f t="shared" si="5"/>
        <v>123</v>
      </c>
      <c r="Q367" s="64">
        <f t="shared" si="6"/>
        <v>0.7569444444</v>
      </c>
      <c r="R367" s="64">
        <f t="shared" si="7"/>
        <v>0.4508928571</v>
      </c>
      <c r="S367" s="65">
        <f t="shared" si="8"/>
        <v>0.5706521739</v>
      </c>
      <c r="T367" s="65">
        <f t="shared" si="9"/>
        <v>0.3913043478</v>
      </c>
      <c r="U367" s="66">
        <f t="shared" si="10"/>
        <v>0.4698275862</v>
      </c>
      <c r="V367" s="27">
        <f t="shared" si="11"/>
        <v>0.4695348457</v>
      </c>
      <c r="W367" s="27">
        <f t="shared" si="12"/>
        <v>0.4548615413</v>
      </c>
      <c r="X367" s="27">
        <f t="shared" si="13"/>
        <v>-0.7373774505</v>
      </c>
      <c r="Y367" s="27">
        <f t="shared" si="14"/>
        <v>-0.06414966876</v>
      </c>
      <c r="Z367" s="27">
        <f t="shared" si="15"/>
        <v>1.154608731</v>
      </c>
      <c r="AA367" s="27">
        <f t="shared" si="16"/>
        <v>-0.3722567545</v>
      </c>
      <c r="AB367" s="27"/>
    </row>
    <row r="368">
      <c r="A368" s="29">
        <v>5417.0</v>
      </c>
      <c r="B368" s="30">
        <v>2272.0</v>
      </c>
      <c r="C368" s="5">
        <v>17.0</v>
      </c>
      <c r="D368" s="6">
        <v>21.0</v>
      </c>
      <c r="E368" s="7">
        <v>13.0</v>
      </c>
      <c r="F368" s="8">
        <v>47.0</v>
      </c>
      <c r="G368" s="9">
        <v>128.0</v>
      </c>
      <c r="H368" s="10">
        <v>72.0</v>
      </c>
      <c r="I368" s="11">
        <v>19.0</v>
      </c>
      <c r="J368" s="12">
        <v>29.0</v>
      </c>
      <c r="K368" s="61">
        <v>42.0</v>
      </c>
      <c r="L368" s="62">
        <f t="shared" si="1"/>
        <v>128</v>
      </c>
      <c r="M368" s="63">
        <f t="shared" si="2"/>
        <v>128</v>
      </c>
      <c r="N368" s="63">
        <f t="shared" si="3"/>
        <v>21</v>
      </c>
      <c r="O368" s="63">
        <f t="shared" si="4"/>
        <v>119</v>
      </c>
      <c r="P368" s="63">
        <f t="shared" si="5"/>
        <v>91</v>
      </c>
      <c r="Q368" s="64">
        <f t="shared" si="6"/>
        <v>0.8590604027</v>
      </c>
      <c r="R368" s="64">
        <f t="shared" si="7"/>
        <v>0.5666666667</v>
      </c>
      <c r="S368" s="65">
        <f t="shared" si="8"/>
        <v>0.6880222841</v>
      </c>
      <c r="T368" s="65">
        <f t="shared" si="9"/>
        <v>0.4150417827</v>
      </c>
      <c r="U368" s="66">
        <f t="shared" si="10"/>
        <v>0.5844748858</v>
      </c>
      <c r="V368" s="27">
        <f t="shared" si="11"/>
        <v>0.581068013</v>
      </c>
      <c r="W368" s="27">
        <f t="shared" si="12"/>
        <v>0.4824545039</v>
      </c>
      <c r="X368" s="27">
        <f t="shared" si="13"/>
        <v>-0.8890391397</v>
      </c>
      <c r="Y368" s="27">
        <f t="shared" si="14"/>
        <v>-0.07216867155</v>
      </c>
      <c r="Z368" s="27">
        <f t="shared" si="15"/>
        <v>1.678405503</v>
      </c>
      <c r="AA368" s="27">
        <f t="shared" si="16"/>
        <v>-0.6524326289</v>
      </c>
      <c r="AB368" s="27"/>
    </row>
    <row r="369">
      <c r="A369" s="29">
        <v>5425.0</v>
      </c>
      <c r="B369" s="30">
        <v>2550.0</v>
      </c>
      <c r="C369" s="5">
        <v>27.0</v>
      </c>
      <c r="D369" s="6">
        <v>29.0</v>
      </c>
      <c r="E369" s="7">
        <v>10.0</v>
      </c>
      <c r="F369" s="8">
        <v>61.0</v>
      </c>
      <c r="G369" s="9">
        <v>137.0</v>
      </c>
      <c r="H369" s="10">
        <v>54.0</v>
      </c>
      <c r="I369" s="11">
        <v>39.0</v>
      </c>
      <c r="J369" s="12">
        <v>20.0</v>
      </c>
      <c r="K369" s="61">
        <v>68.0</v>
      </c>
      <c r="L369" s="62">
        <f t="shared" si="1"/>
        <v>137</v>
      </c>
      <c r="M369" s="63">
        <f t="shared" si="2"/>
        <v>137</v>
      </c>
      <c r="N369" s="63">
        <f t="shared" si="3"/>
        <v>29</v>
      </c>
      <c r="O369" s="63">
        <f t="shared" si="4"/>
        <v>115</v>
      </c>
      <c r="P369" s="63">
        <f t="shared" si="5"/>
        <v>144</v>
      </c>
      <c r="Q369" s="64">
        <f t="shared" si="6"/>
        <v>0.8253012048</v>
      </c>
      <c r="R369" s="64">
        <f t="shared" si="7"/>
        <v>0.444015444</v>
      </c>
      <c r="S369" s="65">
        <f t="shared" si="8"/>
        <v>0.5929411765</v>
      </c>
      <c r="T369" s="65">
        <f t="shared" si="9"/>
        <v>0.3905882353</v>
      </c>
      <c r="U369" s="66">
        <f t="shared" si="10"/>
        <v>0.487544484</v>
      </c>
      <c r="V369" s="27">
        <f t="shared" si="11"/>
        <v>0.4867470338</v>
      </c>
      <c r="W369" s="27">
        <f t="shared" si="12"/>
        <v>0.454029115</v>
      </c>
      <c r="X369" s="27">
        <f t="shared" si="13"/>
        <v>-0.7661785462</v>
      </c>
      <c r="Y369" s="27">
        <f t="shared" si="14"/>
        <v>-0.06391508743</v>
      </c>
      <c r="Z369" s="27">
        <f t="shared" si="15"/>
        <v>1.24656551</v>
      </c>
      <c r="AA369" s="27">
        <f t="shared" si="16"/>
        <v>-0.4176024045</v>
      </c>
      <c r="AB369" s="27"/>
    </row>
    <row r="370">
      <c r="A370" s="29">
        <v>5501.0</v>
      </c>
      <c r="B370" s="30">
        <v>916.0</v>
      </c>
      <c r="C370" s="5">
        <v>19.0</v>
      </c>
      <c r="D370" s="6">
        <v>12.0</v>
      </c>
      <c r="E370" s="7">
        <v>11.0</v>
      </c>
      <c r="F370" s="8">
        <v>35.0</v>
      </c>
      <c r="G370" s="9">
        <v>71.0</v>
      </c>
      <c r="H370" s="10">
        <v>58.0</v>
      </c>
      <c r="I370" s="11">
        <v>13.0</v>
      </c>
      <c r="J370" s="12">
        <v>16.0</v>
      </c>
      <c r="K370" s="61">
        <v>34.0</v>
      </c>
      <c r="L370" s="62">
        <f t="shared" si="1"/>
        <v>71</v>
      </c>
      <c r="M370" s="63">
        <f t="shared" si="2"/>
        <v>71</v>
      </c>
      <c r="N370" s="63">
        <f t="shared" si="3"/>
        <v>12</v>
      </c>
      <c r="O370" s="63">
        <f t="shared" si="4"/>
        <v>93</v>
      </c>
      <c r="P370" s="63">
        <f t="shared" si="5"/>
        <v>77</v>
      </c>
      <c r="Q370" s="64">
        <f t="shared" si="6"/>
        <v>0.8554216867</v>
      </c>
      <c r="R370" s="64">
        <f t="shared" si="7"/>
        <v>0.5470588235</v>
      </c>
      <c r="S370" s="65">
        <f t="shared" si="8"/>
        <v>0.6482213439</v>
      </c>
      <c r="T370" s="65">
        <f t="shared" si="9"/>
        <v>0.3280632411</v>
      </c>
      <c r="U370" s="66">
        <f t="shared" si="10"/>
        <v>0.4797297297</v>
      </c>
      <c r="V370" s="27">
        <f t="shared" si="11"/>
        <v>0.4767036883</v>
      </c>
      <c r="W370" s="27">
        <f t="shared" si="12"/>
        <v>0.381348565</v>
      </c>
      <c r="X370" s="27">
        <f t="shared" si="13"/>
        <v>-0.83760971</v>
      </c>
      <c r="Y370" s="27">
        <f t="shared" si="14"/>
        <v>-0.04508999777</v>
      </c>
      <c r="Z370" s="27">
        <f t="shared" si="15"/>
        <v>1.489836257</v>
      </c>
      <c r="AA370" s="27">
        <f t="shared" si="16"/>
        <v>-0.5456298721</v>
      </c>
      <c r="AB370" s="27"/>
    </row>
    <row r="371">
      <c r="A371" s="29">
        <v>5504.0</v>
      </c>
      <c r="B371" s="30">
        <v>2412.0</v>
      </c>
      <c r="C371" s="5">
        <v>32.0</v>
      </c>
      <c r="D371" s="6">
        <v>23.0</v>
      </c>
      <c r="E371" s="7">
        <v>40.0</v>
      </c>
      <c r="F371" s="8">
        <v>96.0</v>
      </c>
      <c r="G371" s="9">
        <v>161.0</v>
      </c>
      <c r="H371" s="10">
        <v>83.0</v>
      </c>
      <c r="I371" s="11">
        <v>13.0</v>
      </c>
      <c r="J371" s="12">
        <v>31.0</v>
      </c>
      <c r="K371" s="61">
        <v>65.0</v>
      </c>
      <c r="L371" s="62">
        <f t="shared" si="1"/>
        <v>161</v>
      </c>
      <c r="M371" s="63">
        <f t="shared" si="2"/>
        <v>161</v>
      </c>
      <c r="N371" s="63">
        <f t="shared" si="3"/>
        <v>23</v>
      </c>
      <c r="O371" s="63">
        <f t="shared" si="4"/>
        <v>179</v>
      </c>
      <c r="P371" s="63">
        <f t="shared" si="5"/>
        <v>150</v>
      </c>
      <c r="Q371" s="64">
        <f t="shared" si="6"/>
        <v>0.875</v>
      </c>
      <c r="R371" s="64">
        <f t="shared" si="7"/>
        <v>0.5440729483</v>
      </c>
      <c r="S371" s="65">
        <f t="shared" si="8"/>
        <v>0.6627680312</v>
      </c>
      <c r="T371" s="65">
        <f t="shared" si="9"/>
        <v>0.3586744639</v>
      </c>
      <c r="U371" s="66">
        <f t="shared" si="10"/>
        <v>0.5176848875</v>
      </c>
      <c r="V371" s="27">
        <f t="shared" si="11"/>
        <v>0.5147360638</v>
      </c>
      <c r="W371" s="27">
        <f t="shared" si="12"/>
        <v>0.4169317832</v>
      </c>
      <c r="X371" s="27">
        <f t="shared" si="13"/>
        <v>-0.8564064477</v>
      </c>
      <c r="Y371" s="27">
        <f t="shared" si="14"/>
        <v>-0.05389717311</v>
      </c>
      <c r="Z371" s="27">
        <f t="shared" si="15"/>
        <v>1.557453142</v>
      </c>
      <c r="AA371" s="27">
        <f t="shared" si="16"/>
        <v>-0.5831936871</v>
      </c>
      <c r="AB371" s="27"/>
    </row>
    <row r="372">
      <c r="A372" s="29">
        <v>5513.0</v>
      </c>
      <c r="B372" s="30">
        <v>2591.0</v>
      </c>
      <c r="C372" s="5">
        <v>26.0</v>
      </c>
      <c r="D372" s="6">
        <v>24.0</v>
      </c>
      <c r="E372" s="7">
        <v>21.0</v>
      </c>
      <c r="F372" s="8">
        <v>79.0</v>
      </c>
      <c r="G372" s="9">
        <v>125.0</v>
      </c>
      <c r="H372" s="10">
        <v>68.0</v>
      </c>
      <c r="I372" s="11">
        <v>30.0</v>
      </c>
      <c r="J372" s="12">
        <v>22.0</v>
      </c>
      <c r="K372" s="61">
        <v>56.0</v>
      </c>
      <c r="L372" s="62">
        <f t="shared" si="1"/>
        <v>125</v>
      </c>
      <c r="M372" s="63">
        <f t="shared" si="2"/>
        <v>125</v>
      </c>
      <c r="N372" s="63">
        <f t="shared" si="3"/>
        <v>24</v>
      </c>
      <c r="O372" s="63">
        <f t="shared" si="4"/>
        <v>147</v>
      </c>
      <c r="P372" s="63">
        <f t="shared" si="5"/>
        <v>133</v>
      </c>
      <c r="Q372" s="64">
        <f t="shared" si="6"/>
        <v>0.8389261745</v>
      </c>
      <c r="R372" s="64">
        <f t="shared" si="7"/>
        <v>0.525</v>
      </c>
      <c r="S372" s="65">
        <f t="shared" si="8"/>
        <v>0.634032634</v>
      </c>
      <c r="T372" s="65">
        <f t="shared" si="9"/>
        <v>0.3473193473</v>
      </c>
      <c r="U372" s="66">
        <f t="shared" si="10"/>
        <v>0.484496124</v>
      </c>
      <c r="V372" s="27">
        <f t="shared" si="11"/>
        <v>0.4825165585</v>
      </c>
      <c r="W372" s="27">
        <f t="shared" si="12"/>
        <v>0.4037323238</v>
      </c>
      <c r="X372" s="27">
        <f t="shared" si="13"/>
        <v>-0.8192755388</v>
      </c>
      <c r="Y372" s="27">
        <f t="shared" si="14"/>
        <v>-0.05053857867</v>
      </c>
      <c r="Z372" s="27">
        <f t="shared" si="15"/>
        <v>1.425328959</v>
      </c>
      <c r="AA372" s="27">
        <f t="shared" si="16"/>
        <v>-0.5105790536</v>
      </c>
      <c r="AB372" s="27"/>
    </row>
    <row r="373">
      <c r="A373" s="29">
        <v>5530.0</v>
      </c>
      <c r="B373" s="30">
        <v>3327.0</v>
      </c>
      <c r="C373" s="5">
        <v>58.0</v>
      </c>
      <c r="D373" s="6">
        <v>149.0</v>
      </c>
      <c r="E373" s="7">
        <v>59.0</v>
      </c>
      <c r="F373" s="8">
        <v>133.0</v>
      </c>
      <c r="G373" s="9">
        <v>516.0</v>
      </c>
      <c r="H373" s="10">
        <v>81.0</v>
      </c>
      <c r="I373" s="11">
        <v>39.0</v>
      </c>
      <c r="J373" s="12">
        <v>42.0</v>
      </c>
      <c r="K373" s="61">
        <v>214.0</v>
      </c>
      <c r="L373" s="62">
        <f t="shared" si="1"/>
        <v>522</v>
      </c>
      <c r="M373" s="63">
        <f t="shared" si="2"/>
        <v>516</v>
      </c>
      <c r="N373" s="63">
        <f t="shared" si="3"/>
        <v>149</v>
      </c>
      <c r="O373" s="63">
        <f t="shared" si="4"/>
        <v>214</v>
      </c>
      <c r="P373" s="63">
        <f t="shared" si="5"/>
        <v>370</v>
      </c>
      <c r="Q373" s="64">
        <f t="shared" si="6"/>
        <v>0.7759398496</v>
      </c>
      <c r="R373" s="64">
        <f t="shared" si="7"/>
        <v>0.3664383562</v>
      </c>
      <c r="S373" s="65">
        <f t="shared" si="8"/>
        <v>0.5844675741</v>
      </c>
      <c r="T373" s="65">
        <f t="shared" si="9"/>
        <v>0.5324259408</v>
      </c>
      <c r="U373" s="66">
        <f t="shared" si="10"/>
        <v>0.5823927765</v>
      </c>
      <c r="V373" s="27">
        <f t="shared" si="11"/>
        <v>0.5899980595</v>
      </c>
      <c r="W373" s="27">
        <f t="shared" si="12"/>
        <v>0.6189046593</v>
      </c>
      <c r="X373" s="27">
        <f t="shared" si="13"/>
        <v>-0.7552292436</v>
      </c>
      <c r="Y373" s="27">
        <f t="shared" si="14"/>
        <v>-0.118763636</v>
      </c>
      <c r="Z373" s="27">
        <f t="shared" si="15"/>
        <v>1.211191261</v>
      </c>
      <c r="AA373" s="27">
        <f t="shared" si="16"/>
        <v>-0.3999534282</v>
      </c>
      <c r="AB373" s="27"/>
    </row>
    <row r="374">
      <c r="A374" s="29">
        <v>5531.0</v>
      </c>
      <c r="B374" s="30">
        <v>572.0</v>
      </c>
      <c r="C374" s="5">
        <v>5.0</v>
      </c>
      <c r="D374" s="6">
        <v>11.0</v>
      </c>
      <c r="E374" s="7">
        <v>14.0</v>
      </c>
      <c r="F374" s="8">
        <v>12.0</v>
      </c>
      <c r="G374" s="9">
        <v>60.0</v>
      </c>
      <c r="H374" s="10">
        <v>28.0</v>
      </c>
      <c r="I374" s="11">
        <v>1.0</v>
      </c>
      <c r="J374" s="12">
        <v>12.0</v>
      </c>
      <c r="K374" s="61">
        <v>26.0</v>
      </c>
      <c r="L374" s="62">
        <f t="shared" si="1"/>
        <v>60</v>
      </c>
      <c r="M374" s="63">
        <f t="shared" si="2"/>
        <v>60</v>
      </c>
      <c r="N374" s="63">
        <f t="shared" si="3"/>
        <v>11</v>
      </c>
      <c r="O374" s="63">
        <f t="shared" si="4"/>
        <v>40</v>
      </c>
      <c r="P374" s="63">
        <f t="shared" si="5"/>
        <v>46</v>
      </c>
      <c r="Q374" s="64">
        <f t="shared" si="6"/>
        <v>0.8450704225</v>
      </c>
      <c r="R374" s="64">
        <f t="shared" si="7"/>
        <v>0.4651162791</v>
      </c>
      <c r="S374" s="65">
        <f t="shared" si="8"/>
        <v>0.6369426752</v>
      </c>
      <c r="T374" s="65">
        <f t="shared" si="9"/>
        <v>0.4522292994</v>
      </c>
      <c r="U374" s="66">
        <f t="shared" si="10"/>
        <v>0.5660377358</v>
      </c>
      <c r="V374" s="27">
        <f t="shared" si="11"/>
        <v>0.5716153315</v>
      </c>
      <c r="W374" s="27">
        <f t="shared" si="12"/>
        <v>0.5256821635</v>
      </c>
      <c r="X374" s="27">
        <f t="shared" si="13"/>
        <v>-0.8230357955</v>
      </c>
      <c r="Y374" s="27">
        <f t="shared" si="14"/>
        <v>-0.08568059308</v>
      </c>
      <c r="Z374" s="27">
        <f t="shared" si="15"/>
        <v>1.438442746</v>
      </c>
      <c r="AA374" s="27">
        <f t="shared" si="16"/>
        <v>-0.5176416361</v>
      </c>
      <c r="AB374" s="27"/>
    </row>
    <row r="375">
      <c r="A375" s="29">
        <v>5533.0</v>
      </c>
      <c r="B375" s="30">
        <v>2049.0</v>
      </c>
      <c r="C375" s="5">
        <v>14.0</v>
      </c>
      <c r="D375" s="6">
        <v>33.0</v>
      </c>
      <c r="E375" s="7">
        <v>33.0</v>
      </c>
      <c r="F375" s="8">
        <v>85.0</v>
      </c>
      <c r="G375" s="9">
        <v>207.0</v>
      </c>
      <c r="H375" s="10">
        <v>89.0</v>
      </c>
      <c r="I375" s="11">
        <v>33.0</v>
      </c>
      <c r="J375" s="12">
        <v>31.0</v>
      </c>
      <c r="K375" s="61">
        <v>95.0</v>
      </c>
      <c r="L375" s="62">
        <f t="shared" si="1"/>
        <v>207</v>
      </c>
      <c r="M375" s="63">
        <f t="shared" si="2"/>
        <v>207</v>
      </c>
      <c r="N375" s="63">
        <f t="shared" si="3"/>
        <v>33</v>
      </c>
      <c r="O375" s="63">
        <f t="shared" si="4"/>
        <v>174</v>
      </c>
      <c r="P375" s="63">
        <f t="shared" si="5"/>
        <v>175</v>
      </c>
      <c r="Q375" s="64">
        <f t="shared" si="6"/>
        <v>0.8625</v>
      </c>
      <c r="R375" s="64">
        <f t="shared" si="7"/>
        <v>0.4985673352</v>
      </c>
      <c r="S375" s="65">
        <f t="shared" si="8"/>
        <v>0.6468590832</v>
      </c>
      <c r="T375" s="65">
        <f t="shared" si="9"/>
        <v>0.4074702886</v>
      </c>
      <c r="U375" s="66">
        <f t="shared" si="10"/>
        <v>0.5418848168</v>
      </c>
      <c r="V375" s="27">
        <f t="shared" si="11"/>
        <v>0.5434764726</v>
      </c>
      <c r="W375" s="27">
        <f t="shared" si="12"/>
        <v>0.4736532179</v>
      </c>
      <c r="X375" s="27">
        <f t="shared" si="13"/>
        <v>-0.8358494428</v>
      </c>
      <c r="Y375" s="27">
        <f t="shared" si="14"/>
        <v>-0.06955958227</v>
      </c>
      <c r="Z375" s="27">
        <f t="shared" si="15"/>
        <v>1.483580947</v>
      </c>
      <c r="AA375" s="27">
        <f t="shared" si="16"/>
        <v>-0.5421971134</v>
      </c>
      <c r="AB375" s="27"/>
    </row>
    <row r="376">
      <c r="A376" s="29">
        <v>5545.0</v>
      </c>
      <c r="B376" s="30">
        <v>1158.0</v>
      </c>
      <c r="C376" s="5">
        <v>3.0</v>
      </c>
      <c r="D376" s="6">
        <v>16.0</v>
      </c>
      <c r="E376" s="7">
        <v>2.0</v>
      </c>
      <c r="F376" s="8">
        <v>16.0</v>
      </c>
      <c r="G376" s="9">
        <v>42.0</v>
      </c>
      <c r="H376" s="10">
        <v>8.0</v>
      </c>
      <c r="I376" s="11">
        <v>9.0</v>
      </c>
      <c r="J376" s="12">
        <v>5.0</v>
      </c>
      <c r="K376" s="61">
        <v>23.0</v>
      </c>
      <c r="L376" s="62">
        <f t="shared" si="1"/>
        <v>42</v>
      </c>
      <c r="M376" s="63">
        <f t="shared" si="2"/>
        <v>42</v>
      </c>
      <c r="N376" s="63">
        <f t="shared" si="3"/>
        <v>16</v>
      </c>
      <c r="O376" s="63">
        <f t="shared" si="4"/>
        <v>24</v>
      </c>
      <c r="P376" s="63">
        <f t="shared" si="5"/>
        <v>37</v>
      </c>
      <c r="Q376" s="64">
        <f t="shared" si="6"/>
        <v>0.724137931</v>
      </c>
      <c r="R376" s="64">
        <f t="shared" si="7"/>
        <v>0.393442623</v>
      </c>
      <c r="S376" s="65">
        <f t="shared" si="8"/>
        <v>0.5546218487</v>
      </c>
      <c r="T376" s="65">
        <f t="shared" si="9"/>
        <v>0.487394958</v>
      </c>
      <c r="U376" s="66">
        <f t="shared" si="10"/>
        <v>0.5316455696</v>
      </c>
      <c r="V376" s="27">
        <f t="shared" si="11"/>
        <v>0.5331133364</v>
      </c>
      <c r="W376" s="27">
        <f t="shared" si="12"/>
        <v>0.5665595669</v>
      </c>
      <c r="X376" s="27">
        <f t="shared" si="13"/>
        <v>-0.7166636062</v>
      </c>
      <c r="Y376" s="27">
        <f t="shared" si="14"/>
        <v>-0.0995238426</v>
      </c>
      <c r="Z376" s="27">
        <f t="shared" si="15"/>
        <v>1.09065108</v>
      </c>
      <c r="AA376" s="27">
        <f t="shared" si="16"/>
        <v>-0.341758308</v>
      </c>
      <c r="AB376" s="27"/>
    </row>
    <row r="377">
      <c r="A377" s="29">
        <v>5550.0</v>
      </c>
      <c r="B377" s="30">
        <v>760.0</v>
      </c>
      <c r="C377" s="5">
        <v>8.0</v>
      </c>
      <c r="D377" s="6">
        <v>18.0</v>
      </c>
      <c r="E377" s="7">
        <v>14.0</v>
      </c>
      <c r="F377" s="8">
        <v>25.0</v>
      </c>
      <c r="G377" s="9">
        <v>90.0</v>
      </c>
      <c r="H377" s="10">
        <v>43.0</v>
      </c>
      <c r="I377" s="11">
        <v>14.0</v>
      </c>
      <c r="J377" s="12">
        <v>16.0</v>
      </c>
      <c r="K377" s="61">
        <v>26.0</v>
      </c>
      <c r="L377" s="62">
        <f t="shared" si="1"/>
        <v>90</v>
      </c>
      <c r="M377" s="63">
        <f t="shared" si="2"/>
        <v>90</v>
      </c>
      <c r="N377" s="63">
        <f t="shared" si="3"/>
        <v>18</v>
      </c>
      <c r="O377" s="63">
        <f t="shared" si="4"/>
        <v>68</v>
      </c>
      <c r="P377" s="63">
        <f t="shared" si="5"/>
        <v>62</v>
      </c>
      <c r="Q377" s="64">
        <f t="shared" si="6"/>
        <v>0.8333333333</v>
      </c>
      <c r="R377" s="64">
        <f t="shared" si="7"/>
        <v>0.5230769231</v>
      </c>
      <c r="S377" s="65">
        <f t="shared" si="8"/>
        <v>0.6638655462</v>
      </c>
      <c r="T377" s="65">
        <f t="shared" si="9"/>
        <v>0.4537815126</v>
      </c>
      <c r="U377" s="66">
        <f t="shared" si="10"/>
        <v>0.5921052632</v>
      </c>
      <c r="V377" s="27">
        <f t="shared" si="11"/>
        <v>0.5937603893</v>
      </c>
      <c r="W377" s="27">
        <f t="shared" si="12"/>
        <v>0.5274864933</v>
      </c>
      <c r="X377" s="27">
        <f t="shared" si="13"/>
        <v>-0.8578246195</v>
      </c>
      <c r="Y377" s="27">
        <f t="shared" si="14"/>
        <v>-0.08626977557</v>
      </c>
      <c r="Z377" s="27">
        <f t="shared" si="15"/>
        <v>1.562615562</v>
      </c>
      <c r="AA377" s="27">
        <f t="shared" si="16"/>
        <v>-0.5860957175</v>
      </c>
      <c r="AB377" s="27"/>
    </row>
    <row r="378">
      <c r="A378" s="29">
        <v>5554.0</v>
      </c>
      <c r="B378" s="30">
        <v>1799.0</v>
      </c>
      <c r="C378" s="5">
        <v>24.0</v>
      </c>
      <c r="D378" s="6">
        <v>26.0</v>
      </c>
      <c r="E378" s="7">
        <v>20.0</v>
      </c>
      <c r="F378" s="8">
        <v>54.0</v>
      </c>
      <c r="G378" s="9">
        <v>166.0</v>
      </c>
      <c r="H378" s="10">
        <v>61.0</v>
      </c>
      <c r="I378" s="11">
        <v>19.0</v>
      </c>
      <c r="J378" s="12">
        <v>19.0</v>
      </c>
      <c r="K378" s="61">
        <v>56.0</v>
      </c>
      <c r="L378" s="62">
        <f t="shared" si="1"/>
        <v>167</v>
      </c>
      <c r="M378" s="63">
        <f t="shared" si="2"/>
        <v>166</v>
      </c>
      <c r="N378" s="63">
        <f t="shared" si="3"/>
        <v>26</v>
      </c>
      <c r="O378" s="63">
        <f t="shared" si="4"/>
        <v>115</v>
      </c>
      <c r="P378" s="63">
        <f t="shared" si="5"/>
        <v>119</v>
      </c>
      <c r="Q378" s="64">
        <f t="shared" si="6"/>
        <v>0.8645833333</v>
      </c>
      <c r="R378" s="64">
        <f t="shared" si="7"/>
        <v>0.4914529915</v>
      </c>
      <c r="S378" s="65">
        <f t="shared" si="8"/>
        <v>0.6596244131</v>
      </c>
      <c r="T378" s="65">
        <f t="shared" si="9"/>
        <v>0.4507042254</v>
      </c>
      <c r="U378" s="66">
        <f t="shared" si="10"/>
        <v>0.5824561404</v>
      </c>
      <c r="V378" s="27">
        <f t="shared" si="11"/>
        <v>0.5880890106</v>
      </c>
      <c r="W378" s="27">
        <f t="shared" si="12"/>
        <v>0.523909381</v>
      </c>
      <c r="X378" s="27">
        <f t="shared" si="13"/>
        <v>-0.8523443707</v>
      </c>
      <c r="Y378" s="27">
        <f t="shared" si="14"/>
        <v>-0.08510367816</v>
      </c>
      <c r="Z378" s="27">
        <f t="shared" si="15"/>
        <v>1.542713667</v>
      </c>
      <c r="AA378" s="27">
        <f t="shared" si="16"/>
        <v>-0.5749344348</v>
      </c>
      <c r="AB378" s="27"/>
    </row>
    <row r="379">
      <c r="A379" s="29">
        <v>5556.0</v>
      </c>
      <c r="B379" s="30">
        <v>2533.0</v>
      </c>
      <c r="C379" s="5">
        <v>50.0</v>
      </c>
      <c r="D379" s="6">
        <v>49.0</v>
      </c>
      <c r="E379" s="7">
        <v>52.0</v>
      </c>
      <c r="F379" s="8">
        <v>131.0</v>
      </c>
      <c r="G379" s="9">
        <v>197.0</v>
      </c>
      <c r="H379" s="10">
        <v>140.0</v>
      </c>
      <c r="I379" s="11">
        <v>46.0</v>
      </c>
      <c r="J379" s="12">
        <v>33.0</v>
      </c>
      <c r="K379" s="61">
        <v>80.0</v>
      </c>
      <c r="L379" s="62">
        <f t="shared" si="1"/>
        <v>197</v>
      </c>
      <c r="M379" s="63">
        <f t="shared" si="2"/>
        <v>197</v>
      </c>
      <c r="N379" s="63">
        <f t="shared" si="3"/>
        <v>49</v>
      </c>
      <c r="O379" s="63">
        <f t="shared" si="4"/>
        <v>271</v>
      </c>
      <c r="P379" s="63">
        <f t="shared" si="5"/>
        <v>228</v>
      </c>
      <c r="Q379" s="64">
        <f t="shared" si="6"/>
        <v>0.8008130081</v>
      </c>
      <c r="R379" s="64">
        <f t="shared" si="7"/>
        <v>0.5430861723</v>
      </c>
      <c r="S379" s="65">
        <f t="shared" si="8"/>
        <v>0.6281879195</v>
      </c>
      <c r="T379" s="65">
        <f t="shared" si="9"/>
        <v>0.3302013423</v>
      </c>
      <c r="U379" s="66">
        <f t="shared" si="10"/>
        <v>0.4635294118</v>
      </c>
      <c r="V379" s="27">
        <f t="shared" si="11"/>
        <v>0.4628625803</v>
      </c>
      <c r="W379" s="27">
        <f t="shared" si="12"/>
        <v>0.383833945</v>
      </c>
      <c r="X379" s="27">
        <f t="shared" si="13"/>
        <v>-0.8117231962</v>
      </c>
      <c r="Y379" s="27">
        <f t="shared" si="14"/>
        <v>-0.0456796471</v>
      </c>
      <c r="Z379" s="27">
        <f t="shared" si="15"/>
        <v>1.399171808</v>
      </c>
      <c r="AA379" s="27">
        <f t="shared" si="16"/>
        <v>-0.4965887761</v>
      </c>
      <c r="AB379" s="27"/>
    </row>
    <row r="380">
      <c r="A380" s="29">
        <v>5560.0</v>
      </c>
      <c r="B380" s="30">
        <v>2000.0</v>
      </c>
      <c r="C380" s="5">
        <v>21.0</v>
      </c>
      <c r="D380" s="6">
        <v>45.0</v>
      </c>
      <c r="E380" s="7">
        <v>13.0</v>
      </c>
      <c r="F380" s="8">
        <v>82.0</v>
      </c>
      <c r="G380" s="9">
        <v>183.0</v>
      </c>
      <c r="H380" s="10">
        <v>50.0</v>
      </c>
      <c r="I380" s="11">
        <v>51.0</v>
      </c>
      <c r="J380" s="12">
        <v>17.0</v>
      </c>
      <c r="K380" s="61">
        <v>69.0</v>
      </c>
      <c r="L380" s="62">
        <f t="shared" si="1"/>
        <v>183</v>
      </c>
      <c r="M380" s="63">
        <f t="shared" si="2"/>
        <v>183</v>
      </c>
      <c r="N380" s="63">
        <f t="shared" si="3"/>
        <v>45</v>
      </c>
      <c r="O380" s="63">
        <f t="shared" si="4"/>
        <v>132</v>
      </c>
      <c r="P380" s="63">
        <f t="shared" si="5"/>
        <v>154</v>
      </c>
      <c r="Q380" s="64">
        <f t="shared" si="6"/>
        <v>0.8026315789</v>
      </c>
      <c r="R380" s="64">
        <f t="shared" si="7"/>
        <v>0.4615384615</v>
      </c>
      <c r="S380" s="65">
        <f t="shared" si="8"/>
        <v>0.6128404669</v>
      </c>
      <c r="T380" s="65">
        <f t="shared" si="9"/>
        <v>0.4435797665</v>
      </c>
      <c r="U380" s="66">
        <f t="shared" si="10"/>
        <v>0.5430267062</v>
      </c>
      <c r="V380" s="27">
        <f t="shared" si="11"/>
        <v>0.5457159846</v>
      </c>
      <c r="W380" s="27">
        <f t="shared" si="12"/>
        <v>0.5156277395</v>
      </c>
      <c r="X380" s="27">
        <f t="shared" si="13"/>
        <v>-0.7918917367</v>
      </c>
      <c r="Y380" s="27">
        <f t="shared" si="14"/>
        <v>-0.08243440876</v>
      </c>
      <c r="Z380" s="27">
        <f t="shared" si="15"/>
        <v>1.331639763</v>
      </c>
      <c r="AA380" s="27">
        <f t="shared" si="16"/>
        <v>-0.4610738193</v>
      </c>
      <c r="AB380" s="27"/>
    </row>
    <row r="381">
      <c r="A381" s="29">
        <v>5563.0</v>
      </c>
      <c r="B381" s="30">
        <v>1682.0</v>
      </c>
      <c r="C381" s="5">
        <v>2.0</v>
      </c>
      <c r="D381" s="6">
        <v>8.0</v>
      </c>
      <c r="E381" s="7">
        <v>9.0</v>
      </c>
      <c r="F381" s="8">
        <v>13.0</v>
      </c>
      <c r="G381" s="9">
        <v>41.0</v>
      </c>
      <c r="H381" s="10">
        <v>10.0</v>
      </c>
      <c r="I381" s="11">
        <v>11.0</v>
      </c>
      <c r="J381" s="12">
        <v>3.0</v>
      </c>
      <c r="K381" s="61">
        <v>31.0</v>
      </c>
      <c r="L381" s="62">
        <f t="shared" si="1"/>
        <v>40</v>
      </c>
      <c r="M381" s="63">
        <f t="shared" si="2"/>
        <v>41</v>
      </c>
      <c r="N381" s="63">
        <f t="shared" si="3"/>
        <v>8</v>
      </c>
      <c r="O381" s="63">
        <f t="shared" si="4"/>
        <v>23</v>
      </c>
      <c r="P381" s="63">
        <f t="shared" si="5"/>
        <v>53</v>
      </c>
      <c r="Q381" s="64">
        <f t="shared" si="6"/>
        <v>0.8367346939</v>
      </c>
      <c r="R381" s="64">
        <f t="shared" si="7"/>
        <v>0.3026315789</v>
      </c>
      <c r="S381" s="65">
        <f t="shared" si="8"/>
        <v>0.512</v>
      </c>
      <c r="T381" s="65">
        <f t="shared" si="9"/>
        <v>0.392</v>
      </c>
      <c r="U381" s="66">
        <f t="shared" si="10"/>
        <v>0.4361702128</v>
      </c>
      <c r="V381" s="27">
        <f t="shared" si="11"/>
        <v>0.4241466037</v>
      </c>
      <c r="W381" s="27">
        <f t="shared" si="12"/>
        <v>0.4556701841</v>
      </c>
      <c r="X381" s="27">
        <f t="shared" si="13"/>
        <v>-0.6615890939</v>
      </c>
      <c r="Y381" s="27">
        <f t="shared" si="14"/>
        <v>-0.06437795922</v>
      </c>
      <c r="Z381" s="27">
        <f t="shared" si="15"/>
        <v>0.9294623605</v>
      </c>
      <c r="AA381" s="27">
        <f t="shared" si="16"/>
        <v>-0.2688673343</v>
      </c>
      <c r="AB381" s="27"/>
    </row>
    <row r="382">
      <c r="A382" s="29">
        <v>5565.0</v>
      </c>
      <c r="B382" s="30">
        <v>1927.0</v>
      </c>
      <c r="C382" s="5">
        <v>6.0</v>
      </c>
      <c r="D382" s="6">
        <v>16.0</v>
      </c>
      <c r="E382" s="7">
        <v>21.0</v>
      </c>
      <c r="F382" s="8">
        <v>30.0</v>
      </c>
      <c r="G382" s="9">
        <v>101.0</v>
      </c>
      <c r="H382" s="10">
        <v>37.0</v>
      </c>
      <c r="I382" s="11">
        <v>13.0</v>
      </c>
      <c r="J382" s="12">
        <v>25.0</v>
      </c>
      <c r="K382" s="61">
        <v>56.0</v>
      </c>
      <c r="L382" s="62">
        <f t="shared" si="1"/>
        <v>101</v>
      </c>
      <c r="M382" s="63">
        <f t="shared" si="2"/>
        <v>101</v>
      </c>
      <c r="N382" s="63">
        <f t="shared" si="3"/>
        <v>16</v>
      </c>
      <c r="O382" s="63">
        <f t="shared" si="4"/>
        <v>67</v>
      </c>
      <c r="P382" s="63">
        <f t="shared" si="5"/>
        <v>96</v>
      </c>
      <c r="Q382" s="64">
        <f t="shared" si="6"/>
        <v>0.8632478632</v>
      </c>
      <c r="R382" s="64">
        <f t="shared" si="7"/>
        <v>0.4110429448</v>
      </c>
      <c r="S382" s="65">
        <f t="shared" si="8"/>
        <v>0.6</v>
      </c>
      <c r="T382" s="65">
        <f t="shared" si="9"/>
        <v>0.4178571429</v>
      </c>
      <c r="U382" s="66">
        <f t="shared" si="10"/>
        <v>0.5126903553</v>
      </c>
      <c r="V382" s="27">
        <f t="shared" si="11"/>
        <v>0.5148520711</v>
      </c>
      <c r="W382" s="27">
        <f t="shared" si="12"/>
        <v>0.4857271459</v>
      </c>
      <c r="X382" s="27">
        <f t="shared" si="13"/>
        <v>-0.7752997194</v>
      </c>
      <c r="Y382" s="27">
        <f t="shared" si="14"/>
        <v>-0.07315107828</v>
      </c>
      <c r="Z382" s="27">
        <f t="shared" si="15"/>
        <v>1.276422309</v>
      </c>
      <c r="AA382" s="27">
        <f t="shared" si="16"/>
        <v>-0.4326950327</v>
      </c>
      <c r="AB382" s="27"/>
    </row>
    <row r="383">
      <c r="A383" s="29">
        <v>5566.0</v>
      </c>
      <c r="B383" s="30">
        <v>3340.0</v>
      </c>
      <c r="C383" s="5">
        <v>27.0</v>
      </c>
      <c r="D383" s="6">
        <v>59.0</v>
      </c>
      <c r="E383" s="7">
        <v>35.0</v>
      </c>
      <c r="F383" s="8">
        <v>133.0</v>
      </c>
      <c r="G383" s="9">
        <v>275.0</v>
      </c>
      <c r="H383" s="10">
        <v>96.0</v>
      </c>
      <c r="I383" s="11">
        <v>40.0</v>
      </c>
      <c r="J383" s="12">
        <v>22.0</v>
      </c>
      <c r="K383" s="61">
        <v>109.0</v>
      </c>
      <c r="L383" s="62">
        <f t="shared" si="1"/>
        <v>275</v>
      </c>
      <c r="M383" s="63">
        <f t="shared" si="2"/>
        <v>275</v>
      </c>
      <c r="N383" s="63">
        <f t="shared" si="3"/>
        <v>59</v>
      </c>
      <c r="O383" s="63">
        <f t="shared" si="4"/>
        <v>229</v>
      </c>
      <c r="P383" s="63">
        <f t="shared" si="5"/>
        <v>211</v>
      </c>
      <c r="Q383" s="64">
        <f t="shared" si="6"/>
        <v>0.8233532934</v>
      </c>
      <c r="R383" s="64">
        <f t="shared" si="7"/>
        <v>0.5204545455</v>
      </c>
      <c r="S383" s="65">
        <f t="shared" si="8"/>
        <v>0.6511627907</v>
      </c>
      <c r="T383" s="65">
        <f t="shared" si="9"/>
        <v>0.4315245478</v>
      </c>
      <c r="U383" s="66">
        <f t="shared" si="10"/>
        <v>0.5658436214</v>
      </c>
      <c r="V383" s="27">
        <f t="shared" si="11"/>
        <v>0.5663342057</v>
      </c>
      <c r="W383" s="27">
        <f t="shared" si="12"/>
        <v>0.5016144646</v>
      </c>
      <c r="X383" s="27">
        <f t="shared" si="13"/>
        <v>-0.8414105482</v>
      </c>
      <c r="Y383" s="27">
        <f t="shared" si="14"/>
        <v>-0.07801463549</v>
      </c>
      <c r="Z383" s="27">
        <f t="shared" si="15"/>
        <v>1.503387853</v>
      </c>
      <c r="AA383" s="27">
        <f t="shared" si="16"/>
        <v>-0.5530913745</v>
      </c>
      <c r="AB383" s="27"/>
    </row>
    <row r="384">
      <c r="A384" s="29">
        <v>5569.0</v>
      </c>
      <c r="B384" s="30">
        <v>2635.0</v>
      </c>
      <c r="C384" s="5">
        <v>22.0</v>
      </c>
      <c r="D384" s="6">
        <v>43.0</v>
      </c>
      <c r="E384" s="7">
        <v>44.0</v>
      </c>
      <c r="F384" s="8">
        <v>71.0</v>
      </c>
      <c r="G384" s="9">
        <v>199.0</v>
      </c>
      <c r="H384" s="10">
        <v>55.0</v>
      </c>
      <c r="I384" s="11">
        <v>37.0</v>
      </c>
      <c r="J384" s="12">
        <v>39.0</v>
      </c>
      <c r="K384" s="61">
        <v>80.0</v>
      </c>
      <c r="L384" s="62">
        <f t="shared" si="1"/>
        <v>200</v>
      </c>
      <c r="M384" s="63">
        <f t="shared" si="2"/>
        <v>199</v>
      </c>
      <c r="N384" s="63">
        <f t="shared" si="3"/>
        <v>43</v>
      </c>
      <c r="O384" s="63">
        <f t="shared" si="4"/>
        <v>126</v>
      </c>
      <c r="P384" s="63">
        <f t="shared" si="5"/>
        <v>183</v>
      </c>
      <c r="Q384" s="64">
        <f t="shared" si="6"/>
        <v>0.8223140496</v>
      </c>
      <c r="R384" s="64">
        <f t="shared" si="7"/>
        <v>0.4077669903</v>
      </c>
      <c r="S384" s="65">
        <f t="shared" si="8"/>
        <v>0.5898366606</v>
      </c>
      <c r="T384" s="65">
        <f t="shared" si="9"/>
        <v>0.4392014519</v>
      </c>
      <c r="U384" s="66">
        <f t="shared" si="10"/>
        <v>0.5209424084</v>
      </c>
      <c r="V384" s="27">
        <f t="shared" si="11"/>
        <v>0.5238735345</v>
      </c>
      <c r="W384" s="27">
        <f t="shared" si="12"/>
        <v>0.5105382817</v>
      </c>
      <c r="X384" s="27">
        <f t="shared" si="13"/>
        <v>-0.7621669958</v>
      </c>
      <c r="Y384" s="27">
        <f t="shared" si="14"/>
        <v>-0.08081511693</v>
      </c>
      <c r="Z384" s="27">
        <f t="shared" si="15"/>
        <v>1.233546171</v>
      </c>
      <c r="AA384" s="27">
        <f t="shared" si="16"/>
        <v>-0.4110772521</v>
      </c>
      <c r="AB384" s="27"/>
    </row>
    <row r="385">
      <c r="A385" s="29">
        <v>5570.0</v>
      </c>
      <c r="B385" s="30">
        <v>3157.0</v>
      </c>
      <c r="C385" s="5">
        <v>14.0</v>
      </c>
      <c r="D385" s="6">
        <v>42.0</v>
      </c>
      <c r="E385" s="7">
        <v>20.0</v>
      </c>
      <c r="F385" s="8">
        <v>46.0</v>
      </c>
      <c r="G385" s="9">
        <v>214.0</v>
      </c>
      <c r="H385" s="10">
        <v>61.0</v>
      </c>
      <c r="I385" s="11">
        <v>20.0</v>
      </c>
      <c r="J385" s="12">
        <v>24.0</v>
      </c>
      <c r="K385" s="61">
        <v>95.0</v>
      </c>
      <c r="L385" s="62">
        <f t="shared" si="1"/>
        <v>217</v>
      </c>
      <c r="M385" s="63">
        <f t="shared" si="2"/>
        <v>214</v>
      </c>
      <c r="N385" s="63">
        <f t="shared" si="3"/>
        <v>42</v>
      </c>
      <c r="O385" s="63">
        <f t="shared" si="4"/>
        <v>107</v>
      </c>
      <c r="P385" s="63">
        <f t="shared" si="5"/>
        <v>149</v>
      </c>
      <c r="Q385" s="64">
        <f t="shared" si="6"/>
        <v>0.8359375</v>
      </c>
      <c r="R385" s="64">
        <f t="shared" si="7"/>
        <v>0.41796875</v>
      </c>
      <c r="S385" s="65">
        <f t="shared" si="8"/>
        <v>0.626953125</v>
      </c>
      <c r="T385" s="65">
        <f t="shared" si="9"/>
        <v>0.5</v>
      </c>
      <c r="U385" s="66">
        <f t="shared" si="10"/>
        <v>0.5895316804</v>
      </c>
      <c r="V385" s="27">
        <f t="shared" si="11"/>
        <v>0.6002050732</v>
      </c>
      <c r="W385" s="27">
        <f t="shared" si="12"/>
        <v>0.5812119695</v>
      </c>
      <c r="X385" s="27">
        <f t="shared" si="13"/>
        <v>-0.8101276365</v>
      </c>
      <c r="Y385" s="27">
        <f t="shared" si="14"/>
        <v>-0.1047381938</v>
      </c>
      <c r="Z385" s="27">
        <f t="shared" si="15"/>
        <v>1.393676664</v>
      </c>
      <c r="AA385" s="27">
        <f t="shared" si="16"/>
        <v>-0.4936661766</v>
      </c>
      <c r="AB385" s="27"/>
    </row>
    <row r="386">
      <c r="A386" s="29">
        <v>5571.0</v>
      </c>
      <c r="B386" s="30">
        <v>1712.0</v>
      </c>
      <c r="C386" s="5">
        <v>8.0</v>
      </c>
      <c r="D386" s="6">
        <v>13.0</v>
      </c>
      <c r="E386" s="7">
        <v>9.0</v>
      </c>
      <c r="F386" s="8">
        <v>15.0</v>
      </c>
      <c r="G386" s="9">
        <v>71.0</v>
      </c>
      <c r="H386" s="10">
        <v>20.0</v>
      </c>
      <c r="I386" s="11">
        <v>10.0</v>
      </c>
      <c r="J386" s="12">
        <v>5.0</v>
      </c>
      <c r="K386" s="61">
        <v>39.0</v>
      </c>
      <c r="L386" s="62">
        <f t="shared" si="1"/>
        <v>71</v>
      </c>
      <c r="M386" s="63">
        <f t="shared" si="2"/>
        <v>71</v>
      </c>
      <c r="N386" s="63">
        <f t="shared" si="3"/>
        <v>13</v>
      </c>
      <c r="O386" s="63">
        <f t="shared" si="4"/>
        <v>35</v>
      </c>
      <c r="P386" s="63">
        <f t="shared" si="5"/>
        <v>66</v>
      </c>
      <c r="Q386" s="64">
        <f t="shared" si="6"/>
        <v>0.8452380952</v>
      </c>
      <c r="R386" s="64">
        <f t="shared" si="7"/>
        <v>0.3465346535</v>
      </c>
      <c r="S386" s="65">
        <f t="shared" si="8"/>
        <v>0.572972973</v>
      </c>
      <c r="T386" s="65">
        <f t="shared" si="9"/>
        <v>0.4540540541</v>
      </c>
      <c r="U386" s="66">
        <f t="shared" si="10"/>
        <v>0.5182481752</v>
      </c>
      <c r="V386" s="27">
        <f t="shared" si="11"/>
        <v>0.522104176</v>
      </c>
      <c r="W386" s="27">
        <f t="shared" si="12"/>
        <v>0.527803302</v>
      </c>
      <c r="X386" s="27">
        <f t="shared" si="13"/>
        <v>-0.7403763086</v>
      </c>
      <c r="Y386" s="27">
        <f t="shared" si="14"/>
        <v>-0.08637343405</v>
      </c>
      <c r="Z386" s="27">
        <f t="shared" si="15"/>
        <v>1.164019241</v>
      </c>
      <c r="AA386" s="27">
        <f t="shared" si="16"/>
        <v>-0.3768170706</v>
      </c>
      <c r="AB386" s="27"/>
    </row>
    <row r="387">
      <c r="A387" s="29">
        <v>5572.0</v>
      </c>
      <c r="B387" s="30">
        <v>2097.0</v>
      </c>
      <c r="C387" s="5">
        <v>7.0</v>
      </c>
      <c r="D387" s="6">
        <v>21.0</v>
      </c>
      <c r="E387" s="7">
        <v>13.0</v>
      </c>
      <c r="F387" s="8">
        <v>54.0</v>
      </c>
      <c r="G387" s="9">
        <v>87.0</v>
      </c>
      <c r="H387" s="10">
        <v>40.0</v>
      </c>
      <c r="I387" s="11">
        <v>35.0</v>
      </c>
      <c r="J387" s="12">
        <v>21.0</v>
      </c>
      <c r="K387" s="61">
        <v>54.0</v>
      </c>
      <c r="L387" s="62">
        <f t="shared" si="1"/>
        <v>87</v>
      </c>
      <c r="M387" s="63">
        <f t="shared" si="2"/>
        <v>87</v>
      </c>
      <c r="N387" s="63">
        <f t="shared" si="3"/>
        <v>21</v>
      </c>
      <c r="O387" s="63">
        <f t="shared" si="4"/>
        <v>94</v>
      </c>
      <c r="P387" s="63">
        <f t="shared" si="5"/>
        <v>109</v>
      </c>
      <c r="Q387" s="64">
        <f t="shared" si="6"/>
        <v>0.8055555556</v>
      </c>
      <c r="R387" s="64">
        <f t="shared" si="7"/>
        <v>0.4630541872</v>
      </c>
      <c r="S387" s="65">
        <f t="shared" si="8"/>
        <v>0.5819935691</v>
      </c>
      <c r="T387" s="65">
        <f t="shared" si="9"/>
        <v>0.347266881</v>
      </c>
      <c r="U387" s="66">
        <f t="shared" si="10"/>
        <v>0.443877551</v>
      </c>
      <c r="V387" s="27">
        <f t="shared" si="11"/>
        <v>0.4410272801</v>
      </c>
      <c r="W387" s="27">
        <f t="shared" si="12"/>
        <v>0.4036713357</v>
      </c>
      <c r="X387" s="27">
        <f t="shared" si="13"/>
        <v>-0.7520324181</v>
      </c>
      <c r="Y387" s="27">
        <f t="shared" si="14"/>
        <v>-0.05052331105</v>
      </c>
      <c r="Z387" s="27">
        <f t="shared" si="15"/>
        <v>1.20095921</v>
      </c>
      <c r="AA387" s="27">
        <f t="shared" si="16"/>
        <v>-0.394895983</v>
      </c>
      <c r="AB387" s="27"/>
    </row>
    <row r="388">
      <c r="A388" s="29">
        <v>5577.0</v>
      </c>
      <c r="B388" s="30">
        <v>941.0</v>
      </c>
      <c r="C388" s="5">
        <v>3.0</v>
      </c>
      <c r="D388" s="6">
        <v>15.0</v>
      </c>
      <c r="E388" s="7">
        <v>5.0</v>
      </c>
      <c r="F388" s="8">
        <v>19.0</v>
      </c>
      <c r="G388" s="9">
        <v>32.0</v>
      </c>
      <c r="H388" s="10">
        <v>21.0</v>
      </c>
      <c r="I388" s="11">
        <v>8.0</v>
      </c>
      <c r="J388" s="12">
        <v>7.0</v>
      </c>
      <c r="K388" s="61">
        <v>28.0</v>
      </c>
      <c r="L388" s="62">
        <f t="shared" si="1"/>
        <v>32</v>
      </c>
      <c r="M388" s="63">
        <f t="shared" si="2"/>
        <v>32</v>
      </c>
      <c r="N388" s="63">
        <f t="shared" si="3"/>
        <v>15</v>
      </c>
      <c r="O388" s="63">
        <f t="shared" si="4"/>
        <v>40</v>
      </c>
      <c r="P388" s="63">
        <f t="shared" si="5"/>
        <v>44</v>
      </c>
      <c r="Q388" s="64">
        <f t="shared" si="6"/>
        <v>0.6808510638</v>
      </c>
      <c r="R388" s="64">
        <f t="shared" si="7"/>
        <v>0.4761904762</v>
      </c>
      <c r="S388" s="65">
        <f t="shared" si="8"/>
        <v>0.5496183206</v>
      </c>
      <c r="T388" s="65">
        <f t="shared" si="9"/>
        <v>0.358778626</v>
      </c>
      <c r="U388" s="66">
        <f t="shared" si="10"/>
        <v>0.4210526316</v>
      </c>
      <c r="V388" s="27">
        <f t="shared" si="11"/>
        <v>0.4252438408</v>
      </c>
      <c r="W388" s="27">
        <f t="shared" si="12"/>
        <v>0.4170528636</v>
      </c>
      <c r="X388" s="27">
        <f t="shared" si="13"/>
        <v>-0.7101982162</v>
      </c>
      <c r="Y388" s="27">
        <f t="shared" si="14"/>
        <v>-0.05392848202</v>
      </c>
      <c r="Z388" s="27">
        <f t="shared" si="15"/>
        <v>1.0710612</v>
      </c>
      <c r="AA388" s="27">
        <f t="shared" si="16"/>
        <v>-0.3325919709</v>
      </c>
      <c r="AB388" s="27"/>
    </row>
    <row r="389">
      <c r="A389" s="29">
        <v>5578.0</v>
      </c>
      <c r="B389" s="30">
        <v>1554.0</v>
      </c>
      <c r="C389" s="5">
        <v>6.0</v>
      </c>
      <c r="D389" s="6">
        <v>7.0</v>
      </c>
      <c r="E389" s="7">
        <v>11.0</v>
      </c>
      <c r="F389" s="8">
        <v>28.0</v>
      </c>
      <c r="G389" s="9">
        <v>59.0</v>
      </c>
      <c r="H389" s="10">
        <v>18.0</v>
      </c>
      <c r="I389" s="11">
        <v>9.0</v>
      </c>
      <c r="J389" s="12">
        <v>14.0</v>
      </c>
      <c r="K389" s="61">
        <v>17.0</v>
      </c>
      <c r="L389" s="62">
        <f t="shared" si="1"/>
        <v>59</v>
      </c>
      <c r="M389" s="63">
        <f t="shared" si="2"/>
        <v>59</v>
      </c>
      <c r="N389" s="63">
        <f t="shared" si="3"/>
        <v>7</v>
      </c>
      <c r="O389" s="63">
        <f t="shared" si="4"/>
        <v>46</v>
      </c>
      <c r="P389" s="63">
        <f t="shared" si="5"/>
        <v>43</v>
      </c>
      <c r="Q389" s="64">
        <f t="shared" si="6"/>
        <v>0.8939393939</v>
      </c>
      <c r="R389" s="64">
        <f t="shared" si="7"/>
        <v>0.5168539326</v>
      </c>
      <c r="S389" s="65">
        <f t="shared" si="8"/>
        <v>0.6774193548</v>
      </c>
      <c r="T389" s="65">
        <f t="shared" si="9"/>
        <v>0.4258064516</v>
      </c>
      <c r="U389" s="66">
        <f t="shared" si="10"/>
        <v>0.5784313725</v>
      </c>
      <c r="V389" s="27">
        <f t="shared" si="11"/>
        <v>0.5818583646</v>
      </c>
      <c r="W389" s="27">
        <f t="shared" si="12"/>
        <v>0.4949676127</v>
      </c>
      <c r="X389" s="27">
        <f t="shared" si="13"/>
        <v>-0.8753383929</v>
      </c>
      <c r="Y389" s="27">
        <f t="shared" si="14"/>
        <v>-0.07596080283</v>
      </c>
      <c r="Z389" s="27">
        <f t="shared" si="15"/>
        <v>1.627073183</v>
      </c>
      <c r="AA389" s="27">
        <f t="shared" si="16"/>
        <v>-0.6227316816</v>
      </c>
      <c r="AB389" s="27"/>
    </row>
    <row r="390">
      <c r="A390" s="29">
        <v>5582.0</v>
      </c>
      <c r="B390" s="30">
        <v>1702.0</v>
      </c>
      <c r="C390" s="5">
        <v>8.0</v>
      </c>
      <c r="D390" s="6">
        <v>23.0</v>
      </c>
      <c r="E390" s="7">
        <v>9.0</v>
      </c>
      <c r="F390" s="8">
        <v>23.0</v>
      </c>
      <c r="G390" s="9">
        <v>72.0</v>
      </c>
      <c r="H390" s="10">
        <v>14.0</v>
      </c>
      <c r="I390" s="11">
        <v>7.0</v>
      </c>
      <c r="J390" s="12">
        <v>9.0</v>
      </c>
      <c r="K390" s="61">
        <v>30.0</v>
      </c>
      <c r="L390" s="62">
        <f t="shared" si="1"/>
        <v>72</v>
      </c>
      <c r="M390" s="63">
        <f t="shared" si="2"/>
        <v>72</v>
      </c>
      <c r="N390" s="63">
        <f t="shared" si="3"/>
        <v>23</v>
      </c>
      <c r="O390" s="63">
        <f t="shared" si="4"/>
        <v>37</v>
      </c>
      <c r="P390" s="63">
        <f t="shared" si="5"/>
        <v>54</v>
      </c>
      <c r="Q390" s="64">
        <f t="shared" si="6"/>
        <v>0.7578947368</v>
      </c>
      <c r="R390" s="64">
        <f t="shared" si="7"/>
        <v>0.4065934066</v>
      </c>
      <c r="S390" s="65">
        <f t="shared" si="8"/>
        <v>0.5860215054</v>
      </c>
      <c r="T390" s="65">
        <f t="shared" si="9"/>
        <v>0.5107526882</v>
      </c>
      <c r="U390" s="66">
        <f t="shared" si="10"/>
        <v>0.5714285714</v>
      </c>
      <c r="V390" s="27">
        <f t="shared" si="11"/>
        <v>0.5755191565</v>
      </c>
      <c r="W390" s="27">
        <f t="shared" si="12"/>
        <v>0.5937111516</v>
      </c>
      <c r="X390" s="27">
        <f t="shared" si="13"/>
        <v>-0.7572371811</v>
      </c>
      <c r="Y390" s="27">
        <f t="shared" si="14"/>
        <v>-0.1092915017</v>
      </c>
      <c r="Z390" s="27">
        <f t="shared" si="15"/>
        <v>1.217640242</v>
      </c>
      <c r="AA390" s="27">
        <f t="shared" si="16"/>
        <v>-0.4031520009</v>
      </c>
      <c r="AB390" s="27"/>
    </row>
    <row r="391">
      <c r="A391" s="29">
        <v>5585.0</v>
      </c>
      <c r="B391" s="30">
        <v>1460.0</v>
      </c>
      <c r="C391" s="5">
        <v>11.0</v>
      </c>
      <c r="D391" s="6">
        <v>19.0</v>
      </c>
      <c r="E391" s="7">
        <v>12.0</v>
      </c>
      <c r="F391" s="8">
        <v>14.0</v>
      </c>
      <c r="G391" s="9">
        <v>47.0</v>
      </c>
      <c r="H391" s="10">
        <v>21.0</v>
      </c>
      <c r="I391" s="11">
        <v>11.0</v>
      </c>
      <c r="J391" s="12">
        <v>7.0</v>
      </c>
      <c r="K391" s="61">
        <v>31.0</v>
      </c>
      <c r="L391" s="62">
        <f t="shared" si="1"/>
        <v>47</v>
      </c>
      <c r="M391" s="63">
        <f t="shared" si="2"/>
        <v>47</v>
      </c>
      <c r="N391" s="63">
        <f t="shared" si="3"/>
        <v>19</v>
      </c>
      <c r="O391" s="63">
        <f t="shared" si="4"/>
        <v>35</v>
      </c>
      <c r="P391" s="63">
        <f t="shared" si="5"/>
        <v>65</v>
      </c>
      <c r="Q391" s="64">
        <f t="shared" si="6"/>
        <v>0.7121212121</v>
      </c>
      <c r="R391" s="64">
        <f t="shared" si="7"/>
        <v>0.35</v>
      </c>
      <c r="S391" s="65">
        <f t="shared" si="8"/>
        <v>0.4939759036</v>
      </c>
      <c r="T391" s="65">
        <f t="shared" si="9"/>
        <v>0.3975903614</v>
      </c>
      <c r="U391" s="66">
        <f t="shared" si="10"/>
        <v>0.4196428571</v>
      </c>
      <c r="V391" s="27">
        <f t="shared" si="11"/>
        <v>0.4152045453</v>
      </c>
      <c r="W391" s="27">
        <f t="shared" si="12"/>
        <v>0.4621685541</v>
      </c>
      <c r="X391" s="27">
        <f t="shared" si="13"/>
        <v>-0.6382989658</v>
      </c>
      <c r="Y391" s="27">
        <f t="shared" si="14"/>
        <v>-0.06622725678</v>
      </c>
      <c r="Z391" s="27">
        <f t="shared" si="15"/>
        <v>0.8651739091</v>
      </c>
      <c r="AA391" s="27">
        <f t="shared" si="16"/>
        <v>-0.2414601419</v>
      </c>
      <c r="AB391" s="27"/>
    </row>
    <row r="392">
      <c r="A392" s="29">
        <v>5586.0</v>
      </c>
      <c r="B392" s="30">
        <v>1444.0</v>
      </c>
      <c r="C392" s="5">
        <v>11.0</v>
      </c>
      <c r="D392" s="6">
        <v>14.0</v>
      </c>
      <c r="E392" s="7">
        <v>9.0</v>
      </c>
      <c r="F392" s="8">
        <v>19.0</v>
      </c>
      <c r="G392" s="9">
        <v>47.0</v>
      </c>
      <c r="H392" s="10">
        <v>12.0</v>
      </c>
      <c r="I392" s="11">
        <v>7.0</v>
      </c>
      <c r="J392" s="12">
        <v>5.0</v>
      </c>
      <c r="K392" s="61">
        <v>27.0</v>
      </c>
      <c r="L392" s="62">
        <f t="shared" si="1"/>
        <v>47</v>
      </c>
      <c r="M392" s="63">
        <f t="shared" si="2"/>
        <v>47</v>
      </c>
      <c r="N392" s="63">
        <f t="shared" si="3"/>
        <v>14</v>
      </c>
      <c r="O392" s="63">
        <f t="shared" si="4"/>
        <v>31</v>
      </c>
      <c r="P392" s="63">
        <f t="shared" si="5"/>
        <v>54</v>
      </c>
      <c r="Q392" s="64">
        <f t="shared" si="6"/>
        <v>0.7704918033</v>
      </c>
      <c r="R392" s="64">
        <f t="shared" si="7"/>
        <v>0.3647058824</v>
      </c>
      <c r="S392" s="65">
        <f t="shared" si="8"/>
        <v>0.5342465753</v>
      </c>
      <c r="T392" s="65">
        <f t="shared" si="9"/>
        <v>0.4178082192</v>
      </c>
      <c r="U392" s="66">
        <f t="shared" si="10"/>
        <v>0.4653465347</v>
      </c>
      <c r="V392" s="27">
        <f t="shared" si="11"/>
        <v>0.4625781112</v>
      </c>
      <c r="W392" s="27">
        <f t="shared" si="12"/>
        <v>0.4856702759</v>
      </c>
      <c r="X392" s="27">
        <f t="shared" si="13"/>
        <v>-0.6903353666</v>
      </c>
      <c r="Y392" s="27">
        <f t="shared" si="14"/>
        <v>-0.07313394989</v>
      </c>
      <c r="Z392" s="27">
        <f t="shared" si="15"/>
        <v>1.011988038</v>
      </c>
      <c r="AA392" s="27">
        <f t="shared" si="16"/>
        <v>-0.305459333</v>
      </c>
      <c r="AB392" s="27"/>
    </row>
    <row r="393">
      <c r="A393" s="29">
        <v>5587.0</v>
      </c>
      <c r="B393" s="30">
        <v>2966.0</v>
      </c>
      <c r="C393" s="5">
        <v>10.0</v>
      </c>
      <c r="D393" s="6">
        <v>37.0</v>
      </c>
      <c r="E393" s="7">
        <v>29.0</v>
      </c>
      <c r="F393" s="8">
        <v>65.0</v>
      </c>
      <c r="G393" s="9">
        <v>174.0</v>
      </c>
      <c r="H393" s="10">
        <v>46.0</v>
      </c>
      <c r="I393" s="11">
        <v>32.0</v>
      </c>
      <c r="J393" s="12">
        <v>23.0</v>
      </c>
      <c r="K393" s="61">
        <v>101.0</v>
      </c>
      <c r="L393" s="62">
        <f t="shared" si="1"/>
        <v>174</v>
      </c>
      <c r="M393" s="63">
        <f t="shared" si="2"/>
        <v>174</v>
      </c>
      <c r="N393" s="63">
        <f t="shared" si="3"/>
        <v>37</v>
      </c>
      <c r="O393" s="63">
        <f t="shared" si="4"/>
        <v>111</v>
      </c>
      <c r="P393" s="63">
        <f t="shared" si="5"/>
        <v>172</v>
      </c>
      <c r="Q393" s="64">
        <f t="shared" si="6"/>
        <v>0.8246445498</v>
      </c>
      <c r="R393" s="64">
        <f t="shared" si="7"/>
        <v>0.3922261484</v>
      </c>
      <c r="S393" s="65">
        <f t="shared" si="8"/>
        <v>0.5769230769</v>
      </c>
      <c r="T393" s="65">
        <f t="shared" si="9"/>
        <v>0.4271255061</v>
      </c>
      <c r="U393" s="66">
        <f t="shared" si="10"/>
        <v>0.5028901734</v>
      </c>
      <c r="V393" s="27">
        <f t="shared" si="11"/>
        <v>0.5038965767</v>
      </c>
      <c r="W393" s="27">
        <f t="shared" si="12"/>
        <v>0.4965009132</v>
      </c>
      <c r="X393" s="27">
        <f t="shared" si="13"/>
        <v>-0.7454804994</v>
      </c>
      <c r="Y393" s="27">
        <f t="shared" si="14"/>
        <v>-0.07643215139</v>
      </c>
      <c r="Z393" s="27">
        <f t="shared" si="15"/>
        <v>1.180124176</v>
      </c>
      <c r="AA393" s="27">
        <f t="shared" si="16"/>
        <v>-0.3846643085</v>
      </c>
      <c r="AB393" s="27"/>
    </row>
    <row r="394">
      <c r="A394" s="29">
        <v>5593.0</v>
      </c>
      <c r="B394" s="30">
        <v>1952.0</v>
      </c>
      <c r="C394" s="5">
        <v>16.0</v>
      </c>
      <c r="D394" s="6">
        <v>38.0</v>
      </c>
      <c r="E394" s="7">
        <v>23.0</v>
      </c>
      <c r="F394" s="8">
        <v>84.0</v>
      </c>
      <c r="G394" s="9">
        <v>138.0</v>
      </c>
      <c r="H394" s="10">
        <v>38.0</v>
      </c>
      <c r="I394" s="11">
        <v>33.0</v>
      </c>
      <c r="J394" s="12">
        <v>14.0</v>
      </c>
      <c r="K394" s="61">
        <v>74.0</v>
      </c>
      <c r="L394" s="62">
        <f t="shared" si="1"/>
        <v>138</v>
      </c>
      <c r="M394" s="63">
        <f t="shared" si="2"/>
        <v>138</v>
      </c>
      <c r="N394" s="63">
        <f t="shared" si="3"/>
        <v>38</v>
      </c>
      <c r="O394" s="63">
        <f t="shared" si="4"/>
        <v>122</v>
      </c>
      <c r="P394" s="63">
        <f t="shared" si="5"/>
        <v>146</v>
      </c>
      <c r="Q394" s="64">
        <f t="shared" si="6"/>
        <v>0.7840909091</v>
      </c>
      <c r="R394" s="64">
        <f t="shared" si="7"/>
        <v>0.4552238806</v>
      </c>
      <c r="S394" s="65">
        <f t="shared" si="8"/>
        <v>0.5855855856</v>
      </c>
      <c r="T394" s="65">
        <f t="shared" si="9"/>
        <v>0.3963963964</v>
      </c>
      <c r="U394" s="66">
        <f t="shared" si="10"/>
        <v>0.485915493</v>
      </c>
      <c r="V394" s="27">
        <f t="shared" si="11"/>
        <v>0.4857015143</v>
      </c>
      <c r="W394" s="27">
        <f t="shared" si="12"/>
        <v>0.4607806605</v>
      </c>
      <c r="X394" s="27">
        <f t="shared" si="13"/>
        <v>-0.7566739003</v>
      </c>
      <c r="Y394" s="27">
        <f t="shared" si="14"/>
        <v>-0.06583009272</v>
      </c>
      <c r="Z394" s="27">
        <f t="shared" si="15"/>
        <v>1.2158294</v>
      </c>
      <c r="AA394" s="27">
        <f t="shared" si="16"/>
        <v>-0.4022530002</v>
      </c>
      <c r="AB394" s="27"/>
    </row>
    <row r="395">
      <c r="A395" s="29">
        <v>5597.0</v>
      </c>
      <c r="B395" s="30">
        <v>2462.0</v>
      </c>
      <c r="C395" s="5">
        <v>12.0</v>
      </c>
      <c r="D395" s="6">
        <v>16.0</v>
      </c>
      <c r="E395" s="7">
        <v>12.0</v>
      </c>
      <c r="F395" s="8">
        <v>22.0</v>
      </c>
      <c r="G395" s="9">
        <v>75.0</v>
      </c>
      <c r="H395" s="10">
        <v>24.0</v>
      </c>
      <c r="I395" s="11">
        <v>14.0</v>
      </c>
      <c r="J395" s="12">
        <v>20.0</v>
      </c>
      <c r="K395" s="61">
        <v>29.0</v>
      </c>
      <c r="L395" s="62">
        <f t="shared" si="1"/>
        <v>75</v>
      </c>
      <c r="M395" s="63">
        <f t="shared" si="2"/>
        <v>75</v>
      </c>
      <c r="N395" s="63">
        <f t="shared" si="3"/>
        <v>16</v>
      </c>
      <c r="O395" s="63">
        <f t="shared" si="4"/>
        <v>46</v>
      </c>
      <c r="P395" s="63">
        <f t="shared" si="5"/>
        <v>67</v>
      </c>
      <c r="Q395" s="64">
        <f t="shared" si="6"/>
        <v>0.8241758242</v>
      </c>
      <c r="R395" s="64">
        <f t="shared" si="7"/>
        <v>0.407079646</v>
      </c>
      <c r="S395" s="65">
        <f t="shared" si="8"/>
        <v>0.5931372549</v>
      </c>
      <c r="T395" s="65">
        <f t="shared" si="9"/>
        <v>0.4460784314</v>
      </c>
      <c r="U395" s="66">
        <f t="shared" si="10"/>
        <v>0.5281690141</v>
      </c>
      <c r="V395" s="27">
        <f t="shared" si="11"/>
        <v>0.5319563238</v>
      </c>
      <c r="W395" s="27">
        <f t="shared" si="12"/>
        <v>0.5185322473</v>
      </c>
      <c r="X395" s="27">
        <f t="shared" si="13"/>
        <v>-0.7664319122</v>
      </c>
      <c r="Y395" s="27">
        <f t="shared" si="14"/>
        <v>-0.08336572303</v>
      </c>
      <c r="Z395" s="27">
        <f t="shared" si="15"/>
        <v>1.247390095</v>
      </c>
      <c r="AA395" s="27">
        <f t="shared" si="16"/>
        <v>-0.4180168296</v>
      </c>
      <c r="AB395" s="27"/>
    </row>
    <row r="396">
      <c r="A396" s="29">
        <v>5603.0</v>
      </c>
      <c r="B396" s="30">
        <v>1061.0</v>
      </c>
      <c r="C396" s="5">
        <v>6.0</v>
      </c>
      <c r="D396" s="6">
        <v>17.0</v>
      </c>
      <c r="E396" s="7">
        <v>15.0</v>
      </c>
      <c r="F396" s="8">
        <v>21.0</v>
      </c>
      <c r="G396" s="9">
        <v>58.0</v>
      </c>
      <c r="H396" s="10">
        <v>37.0</v>
      </c>
      <c r="I396" s="11">
        <v>10.0</v>
      </c>
      <c r="J396" s="12">
        <v>19.0</v>
      </c>
      <c r="K396" s="61">
        <v>27.0</v>
      </c>
      <c r="L396" s="62">
        <f t="shared" si="1"/>
        <v>58</v>
      </c>
      <c r="M396" s="63">
        <f t="shared" si="2"/>
        <v>58</v>
      </c>
      <c r="N396" s="63">
        <f t="shared" si="3"/>
        <v>17</v>
      </c>
      <c r="O396" s="63">
        <f t="shared" si="4"/>
        <v>58</v>
      </c>
      <c r="P396" s="63">
        <f t="shared" si="5"/>
        <v>58</v>
      </c>
      <c r="Q396" s="64">
        <f t="shared" si="6"/>
        <v>0.7733333333</v>
      </c>
      <c r="R396" s="64">
        <f t="shared" si="7"/>
        <v>0.5</v>
      </c>
      <c r="S396" s="65">
        <f t="shared" si="8"/>
        <v>0.6073298429</v>
      </c>
      <c r="T396" s="65">
        <f t="shared" si="9"/>
        <v>0.3926701571</v>
      </c>
      <c r="U396" s="66">
        <f t="shared" si="10"/>
        <v>0.5</v>
      </c>
      <c r="V396" s="27">
        <f t="shared" si="11"/>
        <v>0.4999801809</v>
      </c>
      <c r="W396" s="27">
        <f t="shared" si="12"/>
        <v>0.4564491907</v>
      </c>
      <c r="X396" s="27">
        <f t="shared" si="13"/>
        <v>-0.7847710947</v>
      </c>
      <c r="Y396" s="27">
        <f t="shared" si="14"/>
        <v>-0.06459826648</v>
      </c>
      <c r="Z396" s="27">
        <f t="shared" si="15"/>
        <v>1.307799386</v>
      </c>
      <c r="AA396" s="27">
        <f t="shared" si="16"/>
        <v>-0.4487474817</v>
      </c>
      <c r="AB396" s="27"/>
    </row>
    <row r="397">
      <c r="A397" s="29">
        <v>5612.0</v>
      </c>
      <c r="B397" s="30">
        <v>2855.0</v>
      </c>
      <c r="C397" s="5">
        <v>7.0</v>
      </c>
      <c r="D397" s="6">
        <v>41.0</v>
      </c>
      <c r="E397" s="7">
        <v>15.0</v>
      </c>
      <c r="F397" s="8">
        <v>30.0</v>
      </c>
      <c r="G397" s="9">
        <v>97.0</v>
      </c>
      <c r="H397" s="10">
        <v>38.0</v>
      </c>
      <c r="I397" s="11">
        <v>22.0</v>
      </c>
      <c r="J397" s="12">
        <v>27.0</v>
      </c>
      <c r="K397" s="61">
        <v>56.0</v>
      </c>
      <c r="L397" s="62">
        <f t="shared" si="1"/>
        <v>97</v>
      </c>
      <c r="M397" s="63">
        <f t="shared" si="2"/>
        <v>97</v>
      </c>
      <c r="N397" s="63">
        <f t="shared" si="3"/>
        <v>41</v>
      </c>
      <c r="O397" s="63">
        <f t="shared" si="4"/>
        <v>68</v>
      </c>
      <c r="P397" s="63">
        <f t="shared" si="5"/>
        <v>100</v>
      </c>
      <c r="Q397" s="64">
        <f t="shared" si="6"/>
        <v>0.7028985507</v>
      </c>
      <c r="R397" s="64">
        <f t="shared" si="7"/>
        <v>0.4047619048</v>
      </c>
      <c r="S397" s="65">
        <f t="shared" si="8"/>
        <v>0.5392156863</v>
      </c>
      <c r="T397" s="65">
        <f t="shared" si="9"/>
        <v>0.4509803922</v>
      </c>
      <c r="U397" s="66">
        <f t="shared" si="10"/>
        <v>0.4923857868</v>
      </c>
      <c r="V397" s="27">
        <f t="shared" si="11"/>
        <v>0.4929532365</v>
      </c>
      <c r="W397" s="27">
        <f t="shared" si="12"/>
        <v>0.5242304039</v>
      </c>
      <c r="X397" s="27">
        <f t="shared" si="13"/>
        <v>-0.6967562838</v>
      </c>
      <c r="Y397" s="27">
        <f t="shared" si="14"/>
        <v>-0.08520800384</v>
      </c>
      <c r="Z397" s="27">
        <f t="shared" si="15"/>
        <v>1.030900905</v>
      </c>
      <c r="AA397" s="27">
        <f t="shared" si="16"/>
        <v>-0.3140622311</v>
      </c>
      <c r="AB397" s="27"/>
    </row>
    <row r="398">
      <c r="A398" s="29">
        <v>5620.0</v>
      </c>
      <c r="B398" s="30">
        <v>2808.0</v>
      </c>
      <c r="C398" s="5">
        <v>18.0</v>
      </c>
      <c r="D398" s="6">
        <v>44.0</v>
      </c>
      <c r="E398" s="7">
        <v>20.0</v>
      </c>
      <c r="F398" s="8">
        <v>38.0</v>
      </c>
      <c r="G398" s="9">
        <v>126.0</v>
      </c>
      <c r="H398" s="10">
        <v>34.0</v>
      </c>
      <c r="I398" s="11">
        <v>15.0</v>
      </c>
      <c r="J398" s="12">
        <v>21.0</v>
      </c>
      <c r="K398" s="61">
        <v>56.0</v>
      </c>
      <c r="L398" s="62">
        <f t="shared" si="1"/>
        <v>126</v>
      </c>
      <c r="M398" s="63">
        <f t="shared" si="2"/>
        <v>126</v>
      </c>
      <c r="N398" s="63">
        <f t="shared" si="3"/>
        <v>44</v>
      </c>
      <c r="O398" s="63">
        <f t="shared" si="4"/>
        <v>72</v>
      </c>
      <c r="P398" s="63">
        <f t="shared" si="5"/>
        <v>109</v>
      </c>
      <c r="Q398" s="64">
        <f t="shared" si="6"/>
        <v>0.7411764706</v>
      </c>
      <c r="R398" s="64">
        <f t="shared" si="7"/>
        <v>0.3977900552</v>
      </c>
      <c r="S398" s="65">
        <f t="shared" si="8"/>
        <v>0.5641025641</v>
      </c>
      <c r="T398" s="65">
        <f t="shared" si="9"/>
        <v>0.4843304843</v>
      </c>
      <c r="U398" s="66">
        <f t="shared" si="10"/>
        <v>0.5361702128</v>
      </c>
      <c r="V398" s="27">
        <f t="shared" si="11"/>
        <v>0.5383265733</v>
      </c>
      <c r="W398" s="27">
        <f t="shared" si="12"/>
        <v>0.5629973494</v>
      </c>
      <c r="X398" s="27">
        <f t="shared" si="13"/>
        <v>-0.7289142661</v>
      </c>
      <c r="Y398" s="27">
        <f t="shared" si="14"/>
        <v>-0.09827627371</v>
      </c>
      <c r="Z398" s="27">
        <f t="shared" si="15"/>
        <v>1.12825699</v>
      </c>
      <c r="AA398" s="27">
        <f t="shared" si="16"/>
        <v>-0.359585673</v>
      </c>
      <c r="AB398" s="27"/>
    </row>
    <row r="399">
      <c r="A399" s="29">
        <v>5622.0</v>
      </c>
      <c r="B399" s="30">
        <v>2384.0</v>
      </c>
      <c r="C399" s="5">
        <v>9.0</v>
      </c>
      <c r="D399" s="6">
        <v>25.0</v>
      </c>
      <c r="E399" s="7">
        <v>6.0</v>
      </c>
      <c r="F399" s="8">
        <v>41.0</v>
      </c>
      <c r="G399" s="9">
        <v>108.0</v>
      </c>
      <c r="H399" s="10">
        <v>26.0</v>
      </c>
      <c r="I399" s="11">
        <v>12.0</v>
      </c>
      <c r="J399" s="12">
        <v>10.0</v>
      </c>
      <c r="K399" s="61">
        <v>53.0</v>
      </c>
      <c r="L399" s="62">
        <f t="shared" si="1"/>
        <v>109</v>
      </c>
      <c r="M399" s="63">
        <f t="shared" si="2"/>
        <v>108</v>
      </c>
      <c r="N399" s="63">
        <f t="shared" si="3"/>
        <v>25</v>
      </c>
      <c r="O399" s="63">
        <f t="shared" si="4"/>
        <v>67</v>
      </c>
      <c r="P399" s="63">
        <f t="shared" si="5"/>
        <v>80</v>
      </c>
      <c r="Q399" s="64">
        <f t="shared" si="6"/>
        <v>0.8120300752</v>
      </c>
      <c r="R399" s="64">
        <f t="shared" si="7"/>
        <v>0.4557823129</v>
      </c>
      <c r="S399" s="65">
        <f t="shared" si="8"/>
        <v>0.625</v>
      </c>
      <c r="T399" s="65">
        <f t="shared" si="9"/>
        <v>0.475</v>
      </c>
      <c r="U399" s="66">
        <f t="shared" si="10"/>
        <v>0.5744680851</v>
      </c>
      <c r="V399" s="27">
        <f t="shared" si="11"/>
        <v>0.579809737</v>
      </c>
      <c r="W399" s="27">
        <f t="shared" si="12"/>
        <v>0.552151371</v>
      </c>
      <c r="X399" s="27">
        <f t="shared" si="13"/>
        <v>-0.8076038744</v>
      </c>
      <c r="Y399" s="27">
        <f t="shared" si="14"/>
        <v>-0.09452621986</v>
      </c>
      <c r="Z399" s="27">
        <f t="shared" si="15"/>
        <v>1.385006846</v>
      </c>
      <c r="AA399" s="27">
        <f t="shared" si="16"/>
        <v>-0.489066832</v>
      </c>
      <c r="AB399" s="27"/>
    </row>
    <row r="400">
      <c r="A400" s="29">
        <v>5624.0</v>
      </c>
      <c r="B400" s="30">
        <v>1053.0</v>
      </c>
      <c r="C400" s="5">
        <v>8.0</v>
      </c>
      <c r="D400" s="6">
        <v>24.0</v>
      </c>
      <c r="E400" s="7">
        <v>7.0</v>
      </c>
      <c r="F400" s="8">
        <v>24.0</v>
      </c>
      <c r="G400" s="9">
        <v>58.0</v>
      </c>
      <c r="H400" s="10">
        <v>19.0</v>
      </c>
      <c r="I400" s="11">
        <v>10.0</v>
      </c>
      <c r="J400" s="12">
        <v>7.0</v>
      </c>
      <c r="K400" s="61">
        <v>18.0</v>
      </c>
      <c r="L400" s="62">
        <f t="shared" si="1"/>
        <v>58</v>
      </c>
      <c r="M400" s="63">
        <f t="shared" si="2"/>
        <v>58</v>
      </c>
      <c r="N400" s="63">
        <f t="shared" si="3"/>
        <v>24</v>
      </c>
      <c r="O400" s="63">
        <f t="shared" si="4"/>
        <v>43</v>
      </c>
      <c r="P400" s="63">
        <f t="shared" si="5"/>
        <v>43</v>
      </c>
      <c r="Q400" s="64">
        <f t="shared" si="6"/>
        <v>0.7073170732</v>
      </c>
      <c r="R400" s="64">
        <f t="shared" si="7"/>
        <v>0.5</v>
      </c>
      <c r="S400" s="65">
        <f t="shared" si="8"/>
        <v>0.6011904762</v>
      </c>
      <c r="T400" s="65">
        <f t="shared" si="9"/>
        <v>0.4880952381</v>
      </c>
      <c r="U400" s="66">
        <f t="shared" si="10"/>
        <v>0.5742574257</v>
      </c>
      <c r="V400" s="27">
        <f t="shared" si="11"/>
        <v>0.5707907771</v>
      </c>
      <c r="W400" s="27">
        <f t="shared" si="12"/>
        <v>0.5673735893</v>
      </c>
      <c r="X400" s="27">
        <f t="shared" si="13"/>
        <v>-0.7768380125</v>
      </c>
      <c r="Y400" s="27">
        <f t="shared" si="14"/>
        <v>-0.09981003611</v>
      </c>
      <c r="Z400" s="27">
        <f t="shared" si="15"/>
        <v>1.281492502</v>
      </c>
      <c r="AA400" s="27">
        <f t="shared" si="16"/>
        <v>-0.435275712</v>
      </c>
      <c r="AB400" s="27"/>
    </row>
    <row r="401">
      <c r="A401" s="29">
        <v>5625.0</v>
      </c>
      <c r="B401" s="30">
        <v>3153.0</v>
      </c>
      <c r="C401" s="5">
        <v>20.0</v>
      </c>
      <c r="D401" s="6">
        <v>43.0</v>
      </c>
      <c r="E401" s="7">
        <v>29.0</v>
      </c>
      <c r="F401" s="8">
        <v>50.0</v>
      </c>
      <c r="G401" s="9">
        <v>136.0</v>
      </c>
      <c r="H401" s="10">
        <v>62.0</v>
      </c>
      <c r="I401" s="11">
        <v>16.0</v>
      </c>
      <c r="J401" s="12">
        <v>22.0</v>
      </c>
      <c r="K401" s="61">
        <v>71.0</v>
      </c>
      <c r="L401" s="62">
        <f t="shared" si="1"/>
        <v>136</v>
      </c>
      <c r="M401" s="63">
        <f t="shared" si="2"/>
        <v>136</v>
      </c>
      <c r="N401" s="63">
        <f t="shared" si="3"/>
        <v>43</v>
      </c>
      <c r="O401" s="63">
        <f t="shared" si="4"/>
        <v>112</v>
      </c>
      <c r="P401" s="63">
        <f t="shared" si="5"/>
        <v>136</v>
      </c>
      <c r="Q401" s="64">
        <f t="shared" si="6"/>
        <v>0.7597765363</v>
      </c>
      <c r="R401" s="64">
        <f t="shared" si="7"/>
        <v>0.4516129032</v>
      </c>
      <c r="S401" s="65">
        <f t="shared" si="8"/>
        <v>0.5807962529</v>
      </c>
      <c r="T401" s="65">
        <f t="shared" si="9"/>
        <v>0.4192037471</v>
      </c>
      <c r="U401" s="66">
        <f t="shared" si="10"/>
        <v>0.5</v>
      </c>
      <c r="V401" s="27">
        <f t="shared" si="11"/>
        <v>0.5005914444</v>
      </c>
      <c r="W401" s="27">
        <f t="shared" si="12"/>
        <v>0.4872924709</v>
      </c>
      <c r="X401" s="27">
        <f t="shared" si="13"/>
        <v>-0.7504852865</v>
      </c>
      <c r="Y401" s="27">
        <f t="shared" si="14"/>
        <v>-0.07362331754</v>
      </c>
      <c r="Z401" s="27">
        <f t="shared" si="15"/>
        <v>1.196022905</v>
      </c>
      <c r="AA401" s="27">
        <f t="shared" si="16"/>
        <v>-0.392463774</v>
      </c>
      <c r="AB401" s="27"/>
    </row>
    <row r="402">
      <c r="A402" s="29">
        <v>5635.0</v>
      </c>
      <c r="B402" s="30">
        <v>1712.0</v>
      </c>
      <c r="C402" s="5">
        <v>11.0</v>
      </c>
      <c r="D402" s="6">
        <v>11.0</v>
      </c>
      <c r="E402" s="7">
        <v>5.0</v>
      </c>
      <c r="F402" s="8">
        <v>22.0</v>
      </c>
      <c r="G402" s="9">
        <v>59.0</v>
      </c>
      <c r="H402" s="10">
        <v>23.0</v>
      </c>
      <c r="I402" s="11">
        <v>14.0</v>
      </c>
      <c r="J402" s="12">
        <v>12.0</v>
      </c>
      <c r="K402" s="61">
        <v>33.0</v>
      </c>
      <c r="L402" s="62">
        <f t="shared" si="1"/>
        <v>59</v>
      </c>
      <c r="M402" s="63">
        <f t="shared" si="2"/>
        <v>59</v>
      </c>
      <c r="N402" s="63">
        <f t="shared" si="3"/>
        <v>11</v>
      </c>
      <c r="O402" s="63">
        <f t="shared" si="4"/>
        <v>45</v>
      </c>
      <c r="P402" s="63">
        <f t="shared" si="5"/>
        <v>63</v>
      </c>
      <c r="Q402" s="64">
        <f t="shared" si="6"/>
        <v>0.8428571429</v>
      </c>
      <c r="R402" s="64">
        <f t="shared" si="7"/>
        <v>0.4166666667</v>
      </c>
      <c r="S402" s="65">
        <f t="shared" si="8"/>
        <v>0.5842696629</v>
      </c>
      <c r="T402" s="65">
        <f t="shared" si="9"/>
        <v>0.393258427</v>
      </c>
      <c r="U402" s="66">
        <f t="shared" si="10"/>
        <v>0.4836065574</v>
      </c>
      <c r="V402" s="27">
        <f t="shared" si="11"/>
        <v>0.4820398492</v>
      </c>
      <c r="W402" s="27">
        <f t="shared" si="12"/>
        <v>0.4571330097</v>
      </c>
      <c r="X402" s="27">
        <f t="shared" si="13"/>
        <v>-0.7549735095</v>
      </c>
      <c r="Y402" s="27">
        <f t="shared" si="14"/>
        <v>-0.06479196432</v>
      </c>
      <c r="Z402" s="27">
        <f t="shared" si="15"/>
        <v>1.210371138</v>
      </c>
      <c r="AA402" s="27">
        <f t="shared" si="16"/>
        <v>-0.3995472717</v>
      </c>
      <c r="AB402" s="27"/>
    </row>
    <row r="403">
      <c r="A403" s="29">
        <v>5652.0</v>
      </c>
      <c r="B403" s="30">
        <v>1211.0</v>
      </c>
      <c r="C403" s="5">
        <v>18.0</v>
      </c>
      <c r="D403" s="6">
        <v>39.0</v>
      </c>
      <c r="E403" s="7">
        <v>26.0</v>
      </c>
      <c r="F403" s="8">
        <v>63.0</v>
      </c>
      <c r="G403" s="9">
        <v>148.0</v>
      </c>
      <c r="H403" s="10">
        <v>58.0</v>
      </c>
      <c r="I403" s="11">
        <v>31.0</v>
      </c>
      <c r="J403" s="12">
        <v>26.0</v>
      </c>
      <c r="K403" s="61">
        <v>70.0</v>
      </c>
      <c r="L403" s="62">
        <f t="shared" si="1"/>
        <v>148</v>
      </c>
      <c r="M403" s="63">
        <f t="shared" si="2"/>
        <v>148</v>
      </c>
      <c r="N403" s="63">
        <f t="shared" si="3"/>
        <v>39</v>
      </c>
      <c r="O403" s="63">
        <f t="shared" si="4"/>
        <v>121</v>
      </c>
      <c r="P403" s="63">
        <f t="shared" si="5"/>
        <v>145</v>
      </c>
      <c r="Q403" s="64">
        <f t="shared" si="6"/>
        <v>0.7914438503</v>
      </c>
      <c r="R403" s="64">
        <f t="shared" si="7"/>
        <v>0.454887218</v>
      </c>
      <c r="S403" s="65">
        <f t="shared" si="8"/>
        <v>0.5938189845</v>
      </c>
      <c r="T403" s="65">
        <f t="shared" si="9"/>
        <v>0.412803532</v>
      </c>
      <c r="U403" s="66">
        <f t="shared" si="10"/>
        <v>0.5051194539</v>
      </c>
      <c r="V403" s="27">
        <f t="shared" si="11"/>
        <v>0.5057952546</v>
      </c>
      <c r="W403" s="27">
        <f t="shared" si="12"/>
        <v>0.4798527077</v>
      </c>
      <c r="X403" s="27">
        <f t="shared" si="13"/>
        <v>-0.7673128202</v>
      </c>
      <c r="Y403" s="27">
        <f t="shared" si="14"/>
        <v>-0.07139238332</v>
      </c>
      <c r="Z403" s="27">
        <f t="shared" si="15"/>
        <v>1.250259149</v>
      </c>
      <c r="AA403" s="27">
        <f t="shared" si="16"/>
        <v>-0.4194598453</v>
      </c>
      <c r="AB403" s="27"/>
    </row>
    <row r="404">
      <c r="A404" s="29">
        <v>6001.0</v>
      </c>
      <c r="B404" s="30">
        <v>2316.0</v>
      </c>
      <c r="C404" s="5">
        <v>21.0</v>
      </c>
      <c r="D404" s="6">
        <v>71.0</v>
      </c>
      <c r="E404" s="7">
        <v>22.0</v>
      </c>
      <c r="F404" s="8">
        <v>45.0</v>
      </c>
      <c r="G404" s="9">
        <v>182.0</v>
      </c>
      <c r="H404" s="10">
        <v>57.0</v>
      </c>
      <c r="I404" s="11">
        <v>15.0</v>
      </c>
      <c r="J404" s="12">
        <v>11.0</v>
      </c>
      <c r="K404" s="61">
        <v>89.0</v>
      </c>
      <c r="L404" s="62">
        <f t="shared" si="1"/>
        <v>182</v>
      </c>
      <c r="M404" s="63">
        <f t="shared" si="2"/>
        <v>182</v>
      </c>
      <c r="N404" s="63">
        <f t="shared" si="3"/>
        <v>71</v>
      </c>
      <c r="O404" s="63">
        <f t="shared" si="4"/>
        <v>102</v>
      </c>
      <c r="P404" s="63">
        <f t="shared" si="5"/>
        <v>147</v>
      </c>
      <c r="Q404" s="64">
        <f t="shared" si="6"/>
        <v>0.7193675889</v>
      </c>
      <c r="R404" s="64">
        <f t="shared" si="7"/>
        <v>0.4096385542</v>
      </c>
      <c r="S404" s="65">
        <f t="shared" si="8"/>
        <v>0.5657370518</v>
      </c>
      <c r="T404" s="65">
        <f t="shared" si="9"/>
        <v>0.5039840637</v>
      </c>
      <c r="U404" s="66">
        <f t="shared" si="10"/>
        <v>0.5531914894</v>
      </c>
      <c r="V404" s="27">
        <f t="shared" si="11"/>
        <v>0.5543355889</v>
      </c>
      <c r="W404" s="27">
        <f t="shared" si="12"/>
        <v>0.5858431406</v>
      </c>
      <c r="X404" s="27">
        <f t="shared" si="13"/>
        <v>-0.7310262958</v>
      </c>
      <c r="Y404" s="27">
        <f t="shared" si="14"/>
        <v>-0.1064139783</v>
      </c>
      <c r="Z404" s="27">
        <f t="shared" si="15"/>
        <v>1.134804714</v>
      </c>
      <c r="AA404" s="27">
        <f t="shared" si="16"/>
        <v>-0.3627204379</v>
      </c>
      <c r="AB404" s="27"/>
    </row>
    <row r="405">
      <c r="A405" s="29">
        <v>6003.0</v>
      </c>
      <c r="B405" s="30">
        <v>1099.0</v>
      </c>
      <c r="C405" s="5">
        <v>18.0</v>
      </c>
      <c r="D405" s="6">
        <v>41.0</v>
      </c>
      <c r="E405" s="7">
        <v>9.0</v>
      </c>
      <c r="F405" s="8">
        <v>94.0</v>
      </c>
      <c r="G405" s="9">
        <v>205.0</v>
      </c>
      <c r="H405" s="10">
        <v>55.0</v>
      </c>
      <c r="I405" s="11">
        <v>31.0</v>
      </c>
      <c r="J405" s="12">
        <v>10.0</v>
      </c>
      <c r="K405" s="61">
        <v>64.0</v>
      </c>
      <c r="L405" s="62">
        <f t="shared" si="1"/>
        <v>205</v>
      </c>
      <c r="M405" s="63">
        <f t="shared" si="2"/>
        <v>205</v>
      </c>
      <c r="N405" s="63">
        <f t="shared" si="3"/>
        <v>41</v>
      </c>
      <c r="O405" s="63">
        <f t="shared" si="4"/>
        <v>149</v>
      </c>
      <c r="P405" s="63">
        <f t="shared" si="5"/>
        <v>122</v>
      </c>
      <c r="Q405" s="64">
        <f t="shared" si="6"/>
        <v>0.8333333333</v>
      </c>
      <c r="R405" s="64">
        <f t="shared" si="7"/>
        <v>0.5498154982</v>
      </c>
      <c r="S405" s="65">
        <f t="shared" si="8"/>
        <v>0.6847195358</v>
      </c>
      <c r="T405" s="65">
        <f t="shared" si="9"/>
        <v>0.4758220503</v>
      </c>
      <c r="U405" s="66">
        <f t="shared" si="10"/>
        <v>0.626911315</v>
      </c>
      <c r="V405" s="27">
        <f t="shared" si="11"/>
        <v>0.6265786307</v>
      </c>
      <c r="W405" s="27">
        <f t="shared" si="12"/>
        <v>0.553106942</v>
      </c>
      <c r="X405" s="27">
        <f t="shared" si="13"/>
        <v>-0.8847714399</v>
      </c>
      <c r="Y405" s="27">
        <f t="shared" si="14"/>
        <v>-0.09485368321</v>
      </c>
      <c r="Z405" s="27">
        <f t="shared" si="15"/>
        <v>1.662330308</v>
      </c>
      <c r="AA405" s="27">
        <f t="shared" si="16"/>
        <v>-0.6430819429</v>
      </c>
      <c r="AB405" s="27"/>
    </row>
    <row r="406">
      <c r="A406" s="29">
        <v>6004.0</v>
      </c>
      <c r="B406" s="30">
        <v>1458.0</v>
      </c>
      <c r="C406" s="5">
        <v>22.0</v>
      </c>
      <c r="D406" s="6">
        <v>49.0</v>
      </c>
      <c r="E406" s="7">
        <v>8.0</v>
      </c>
      <c r="F406" s="8">
        <v>148.0</v>
      </c>
      <c r="G406" s="9">
        <v>294.0</v>
      </c>
      <c r="H406" s="10">
        <v>64.0</v>
      </c>
      <c r="I406" s="11">
        <v>32.0</v>
      </c>
      <c r="J406" s="12">
        <v>7.0</v>
      </c>
      <c r="K406" s="61">
        <v>105.0</v>
      </c>
      <c r="L406" s="62">
        <f t="shared" si="1"/>
        <v>294</v>
      </c>
      <c r="M406" s="63">
        <f t="shared" si="2"/>
        <v>294</v>
      </c>
      <c r="N406" s="63">
        <f t="shared" si="3"/>
        <v>49</v>
      </c>
      <c r="O406" s="63">
        <f t="shared" si="4"/>
        <v>212</v>
      </c>
      <c r="P406" s="63">
        <f t="shared" si="5"/>
        <v>167</v>
      </c>
      <c r="Q406" s="64">
        <f t="shared" si="6"/>
        <v>0.8571428571</v>
      </c>
      <c r="R406" s="64">
        <f t="shared" si="7"/>
        <v>0.5593667546</v>
      </c>
      <c r="S406" s="65">
        <f t="shared" si="8"/>
        <v>0.7008310249</v>
      </c>
      <c r="T406" s="65">
        <f t="shared" si="9"/>
        <v>0.4750692521</v>
      </c>
      <c r="U406" s="66">
        <f t="shared" si="10"/>
        <v>0.6377440347</v>
      </c>
      <c r="V406" s="27">
        <f t="shared" si="11"/>
        <v>0.6378627661</v>
      </c>
      <c r="W406" s="27">
        <f t="shared" si="12"/>
        <v>0.5522318713</v>
      </c>
      <c r="X406" s="27">
        <f t="shared" si="13"/>
        <v>-0.9055901616</v>
      </c>
      <c r="Y406" s="27">
        <f t="shared" si="14"/>
        <v>-0.09455378455</v>
      </c>
      <c r="Z406" s="27">
        <f t="shared" si="15"/>
        <v>1.741480131</v>
      </c>
      <c r="AA406" s="27">
        <f t="shared" si="16"/>
        <v>-0.6895537367</v>
      </c>
      <c r="AB406" s="27"/>
    </row>
    <row r="407">
      <c r="A407" s="29">
        <v>6007.0</v>
      </c>
      <c r="B407" s="30">
        <v>2030.0</v>
      </c>
      <c r="C407" s="5">
        <v>20.0</v>
      </c>
      <c r="D407" s="6">
        <v>43.0</v>
      </c>
      <c r="E407" s="7">
        <v>36.0</v>
      </c>
      <c r="F407" s="8">
        <v>63.0</v>
      </c>
      <c r="G407" s="9">
        <v>110.0</v>
      </c>
      <c r="H407" s="10">
        <v>46.0</v>
      </c>
      <c r="I407" s="11">
        <v>21.0</v>
      </c>
      <c r="J407" s="12">
        <v>30.0</v>
      </c>
      <c r="K407" s="61">
        <v>54.0</v>
      </c>
      <c r="L407" s="62">
        <f t="shared" si="1"/>
        <v>110</v>
      </c>
      <c r="M407" s="63">
        <f t="shared" si="2"/>
        <v>110</v>
      </c>
      <c r="N407" s="63">
        <f t="shared" si="3"/>
        <v>43</v>
      </c>
      <c r="O407" s="63">
        <f t="shared" si="4"/>
        <v>109</v>
      </c>
      <c r="P407" s="63">
        <f t="shared" si="5"/>
        <v>131</v>
      </c>
      <c r="Q407" s="64">
        <f t="shared" si="6"/>
        <v>0.7189542484</v>
      </c>
      <c r="R407" s="64">
        <f t="shared" si="7"/>
        <v>0.4541666667</v>
      </c>
      <c r="S407" s="65">
        <f t="shared" si="8"/>
        <v>0.5572519084</v>
      </c>
      <c r="T407" s="65">
        <f t="shared" si="9"/>
        <v>0.3893129771</v>
      </c>
      <c r="U407" s="66">
        <f t="shared" si="10"/>
        <v>0.4564315353</v>
      </c>
      <c r="V407" s="27">
        <f t="shared" si="11"/>
        <v>0.4572108591</v>
      </c>
      <c r="W407" s="27">
        <f t="shared" si="12"/>
        <v>0.4525467243</v>
      </c>
      <c r="X407" s="27">
        <f t="shared" si="13"/>
        <v>-0.7200620804</v>
      </c>
      <c r="Y407" s="27">
        <f t="shared" si="14"/>
        <v>-0.06349840731</v>
      </c>
      <c r="Z407" s="27">
        <f t="shared" si="15"/>
        <v>1.101019509</v>
      </c>
      <c r="AA407" s="27">
        <f t="shared" si="16"/>
        <v>-0.346643333</v>
      </c>
      <c r="AB407" s="27"/>
    </row>
    <row r="408">
      <c r="A408" s="29">
        <v>6009.0</v>
      </c>
      <c r="B408" s="30">
        <v>1588.0</v>
      </c>
      <c r="C408" s="5">
        <v>16.0</v>
      </c>
      <c r="D408" s="6">
        <v>51.0</v>
      </c>
      <c r="E408" s="7">
        <v>22.0</v>
      </c>
      <c r="F408" s="8">
        <v>42.0</v>
      </c>
      <c r="G408" s="9">
        <v>111.0</v>
      </c>
      <c r="H408" s="10">
        <v>37.0</v>
      </c>
      <c r="I408" s="11">
        <v>11.0</v>
      </c>
      <c r="J408" s="12">
        <v>14.0</v>
      </c>
      <c r="K408" s="61">
        <v>49.0</v>
      </c>
      <c r="L408" s="62">
        <f t="shared" si="1"/>
        <v>111</v>
      </c>
      <c r="M408" s="63">
        <f t="shared" si="2"/>
        <v>111</v>
      </c>
      <c r="N408" s="63">
        <f t="shared" si="3"/>
        <v>51</v>
      </c>
      <c r="O408" s="63">
        <f t="shared" si="4"/>
        <v>79</v>
      </c>
      <c r="P408" s="63">
        <f t="shared" si="5"/>
        <v>98</v>
      </c>
      <c r="Q408" s="64">
        <f t="shared" si="6"/>
        <v>0.6851851852</v>
      </c>
      <c r="R408" s="64">
        <f t="shared" si="7"/>
        <v>0.4463276836</v>
      </c>
      <c r="S408" s="65">
        <f t="shared" si="8"/>
        <v>0.5604719764</v>
      </c>
      <c r="T408" s="65">
        <f t="shared" si="9"/>
        <v>0.4778761062</v>
      </c>
      <c r="U408" s="66">
        <f t="shared" si="10"/>
        <v>0.5311004785</v>
      </c>
      <c r="V408" s="27">
        <f t="shared" si="11"/>
        <v>0.5305391088</v>
      </c>
      <c r="W408" s="27">
        <f t="shared" si="12"/>
        <v>0.5554946257</v>
      </c>
      <c r="X408" s="27">
        <f t="shared" si="13"/>
        <v>-0.7242229434</v>
      </c>
      <c r="Y408" s="27">
        <f t="shared" si="14"/>
        <v>-0.09567439047</v>
      </c>
      <c r="Z408" s="27">
        <f t="shared" si="15"/>
        <v>1.113780707</v>
      </c>
      <c r="AA408" s="27">
        <f t="shared" si="16"/>
        <v>-0.3526873368</v>
      </c>
      <c r="AB408" s="27"/>
    </row>
    <row r="409">
      <c r="A409" s="29">
        <v>6011.0</v>
      </c>
      <c r="B409" s="30">
        <v>1013.0</v>
      </c>
      <c r="C409" s="5">
        <v>8.0</v>
      </c>
      <c r="D409" s="6">
        <v>17.0</v>
      </c>
      <c r="E409" s="7">
        <v>17.0</v>
      </c>
      <c r="F409" s="8">
        <v>23.0</v>
      </c>
      <c r="G409" s="9">
        <v>76.0</v>
      </c>
      <c r="H409" s="10">
        <v>22.0</v>
      </c>
      <c r="I409" s="11">
        <v>15.0</v>
      </c>
      <c r="J409" s="12">
        <v>9.0</v>
      </c>
      <c r="K409" s="61">
        <v>43.0</v>
      </c>
      <c r="L409" s="62">
        <f t="shared" si="1"/>
        <v>76</v>
      </c>
      <c r="M409" s="63">
        <f t="shared" si="2"/>
        <v>76</v>
      </c>
      <c r="N409" s="63">
        <f t="shared" si="3"/>
        <v>17</v>
      </c>
      <c r="O409" s="63">
        <f t="shared" si="4"/>
        <v>45</v>
      </c>
      <c r="P409" s="63">
        <f t="shared" si="5"/>
        <v>83</v>
      </c>
      <c r="Q409" s="64">
        <f t="shared" si="6"/>
        <v>0.8172043011</v>
      </c>
      <c r="R409" s="64">
        <f t="shared" si="7"/>
        <v>0.3515625</v>
      </c>
      <c r="S409" s="65">
        <f t="shared" si="8"/>
        <v>0.5475113122</v>
      </c>
      <c r="T409" s="65">
        <f t="shared" si="9"/>
        <v>0.4208144796</v>
      </c>
      <c r="U409" s="66">
        <f t="shared" si="10"/>
        <v>0.4779874214</v>
      </c>
      <c r="V409" s="27">
        <f t="shared" si="11"/>
        <v>0.4754308564</v>
      </c>
      <c r="W409" s="27">
        <f t="shared" si="12"/>
        <v>0.489164825</v>
      </c>
      <c r="X409" s="27">
        <f t="shared" si="13"/>
        <v>-0.7074756112</v>
      </c>
      <c r="Y409" s="27">
        <f t="shared" si="14"/>
        <v>-0.07419017938</v>
      </c>
      <c r="Z409" s="27">
        <f t="shared" si="15"/>
        <v>1.062864933</v>
      </c>
      <c r="AA409" s="27">
        <f t="shared" si="16"/>
        <v>-0.3287815574</v>
      </c>
      <c r="AB409" s="27"/>
    </row>
    <row r="410">
      <c r="A410" s="29">
        <v>6012.0</v>
      </c>
      <c r="B410" s="30">
        <v>1030.0</v>
      </c>
      <c r="C410" s="5">
        <v>3.0</v>
      </c>
      <c r="D410" s="6">
        <v>21.0</v>
      </c>
      <c r="E410" s="7">
        <v>20.0</v>
      </c>
      <c r="F410" s="8">
        <v>27.0</v>
      </c>
      <c r="G410" s="9">
        <v>60.0</v>
      </c>
      <c r="H410" s="10">
        <v>36.0</v>
      </c>
      <c r="I410" s="11">
        <v>9.0</v>
      </c>
      <c r="J410" s="12">
        <v>8.0</v>
      </c>
      <c r="K410" s="61">
        <v>25.0</v>
      </c>
      <c r="L410" s="62">
        <f t="shared" si="1"/>
        <v>60</v>
      </c>
      <c r="M410" s="63">
        <f t="shared" si="2"/>
        <v>60</v>
      </c>
      <c r="N410" s="63">
        <f t="shared" si="3"/>
        <v>21</v>
      </c>
      <c r="O410" s="63">
        <f t="shared" si="4"/>
        <v>63</v>
      </c>
      <c r="P410" s="63">
        <f t="shared" si="5"/>
        <v>57</v>
      </c>
      <c r="Q410" s="64">
        <f t="shared" si="6"/>
        <v>0.7407407407</v>
      </c>
      <c r="R410" s="64">
        <f t="shared" si="7"/>
        <v>0.525</v>
      </c>
      <c r="S410" s="65">
        <f t="shared" si="8"/>
        <v>0.6119402985</v>
      </c>
      <c r="T410" s="65">
        <f t="shared" si="9"/>
        <v>0.4029850746</v>
      </c>
      <c r="U410" s="66">
        <f t="shared" si="10"/>
        <v>0.5128205128</v>
      </c>
      <c r="V410" s="27">
        <f t="shared" si="11"/>
        <v>0.5122083392</v>
      </c>
      <c r="W410" s="27">
        <f t="shared" si="12"/>
        <v>0.4684394978</v>
      </c>
      <c r="X410" s="27">
        <f t="shared" si="13"/>
        <v>-0.7907285695</v>
      </c>
      <c r="Y410" s="27">
        <f t="shared" si="14"/>
        <v>-0.06803666139</v>
      </c>
      <c r="Z410" s="27">
        <f t="shared" si="15"/>
        <v>1.327730688</v>
      </c>
      <c r="AA410" s="27">
        <f t="shared" si="16"/>
        <v>-0.4590450625</v>
      </c>
      <c r="AB410" s="27"/>
    </row>
    <row r="411">
      <c r="A411" s="29">
        <v>6014.0</v>
      </c>
      <c r="B411" s="30">
        <v>1399.0</v>
      </c>
      <c r="C411" s="5">
        <v>25.0</v>
      </c>
      <c r="D411" s="6">
        <v>21.0</v>
      </c>
      <c r="E411" s="7">
        <v>7.0</v>
      </c>
      <c r="F411" s="8">
        <v>38.0</v>
      </c>
      <c r="G411" s="9">
        <v>114.0</v>
      </c>
      <c r="H411" s="10">
        <v>25.0</v>
      </c>
      <c r="I411" s="11">
        <v>20.0</v>
      </c>
      <c r="J411" s="12">
        <v>6.0</v>
      </c>
      <c r="K411" s="61">
        <v>62.0</v>
      </c>
      <c r="L411" s="62">
        <f t="shared" si="1"/>
        <v>114</v>
      </c>
      <c r="M411" s="63">
        <f t="shared" si="2"/>
        <v>114</v>
      </c>
      <c r="N411" s="63">
        <f t="shared" si="3"/>
        <v>21</v>
      </c>
      <c r="O411" s="63">
        <f t="shared" si="4"/>
        <v>63</v>
      </c>
      <c r="P411" s="63">
        <f t="shared" si="5"/>
        <v>114</v>
      </c>
      <c r="Q411" s="64">
        <f t="shared" si="6"/>
        <v>0.8444444444</v>
      </c>
      <c r="R411" s="64">
        <f t="shared" si="7"/>
        <v>0.3559322034</v>
      </c>
      <c r="S411" s="65">
        <f t="shared" si="8"/>
        <v>0.5673076923</v>
      </c>
      <c r="T411" s="65">
        <f t="shared" si="9"/>
        <v>0.4326923077</v>
      </c>
      <c r="U411" s="66">
        <f t="shared" si="10"/>
        <v>0.5</v>
      </c>
      <c r="V411" s="27">
        <f t="shared" si="11"/>
        <v>0.5006917273</v>
      </c>
      <c r="W411" s="27">
        <f t="shared" si="12"/>
        <v>0.5029718967</v>
      </c>
      <c r="X411" s="27">
        <f t="shared" si="13"/>
        <v>-0.7330558244</v>
      </c>
      <c r="Y411" s="27">
        <f t="shared" si="14"/>
        <v>-0.0784374417</v>
      </c>
      <c r="Z411" s="27">
        <f t="shared" si="15"/>
        <v>1.141114516</v>
      </c>
      <c r="AA411" s="27">
        <f t="shared" si="16"/>
        <v>-0.3657498658</v>
      </c>
      <c r="AB411" s="27"/>
    </row>
    <row r="412">
      <c r="A412" s="29">
        <v>6015.0</v>
      </c>
      <c r="B412" s="30">
        <v>1359.0</v>
      </c>
      <c r="C412" s="5">
        <v>8.0</v>
      </c>
      <c r="D412" s="6">
        <v>24.0</v>
      </c>
      <c r="E412" s="7">
        <v>11.0</v>
      </c>
      <c r="F412" s="8">
        <v>26.0</v>
      </c>
      <c r="G412" s="9">
        <v>68.0</v>
      </c>
      <c r="H412" s="10">
        <v>13.0</v>
      </c>
      <c r="I412" s="11">
        <v>13.0</v>
      </c>
      <c r="J412" s="12">
        <v>14.0</v>
      </c>
      <c r="K412" s="61">
        <v>25.0</v>
      </c>
      <c r="L412" s="62">
        <f t="shared" si="1"/>
        <v>68</v>
      </c>
      <c r="M412" s="63">
        <f t="shared" si="2"/>
        <v>68</v>
      </c>
      <c r="N412" s="63">
        <f t="shared" si="3"/>
        <v>24</v>
      </c>
      <c r="O412" s="63">
        <f t="shared" si="4"/>
        <v>39</v>
      </c>
      <c r="P412" s="63">
        <f t="shared" si="5"/>
        <v>57</v>
      </c>
      <c r="Q412" s="64">
        <f t="shared" si="6"/>
        <v>0.7391304348</v>
      </c>
      <c r="R412" s="64">
        <f t="shared" si="7"/>
        <v>0.40625</v>
      </c>
      <c r="S412" s="65">
        <f t="shared" si="8"/>
        <v>0.5691489362</v>
      </c>
      <c r="T412" s="65">
        <f t="shared" si="9"/>
        <v>0.4893617021</v>
      </c>
      <c r="U412" s="66">
        <f t="shared" si="10"/>
        <v>0.544</v>
      </c>
      <c r="V412" s="27">
        <f t="shared" si="11"/>
        <v>0.5461415709</v>
      </c>
      <c r="W412" s="27">
        <f t="shared" si="12"/>
        <v>0.5688457574</v>
      </c>
      <c r="X412" s="27">
        <f t="shared" si="13"/>
        <v>-0.7354350175</v>
      </c>
      <c r="Y412" s="27">
        <f t="shared" si="14"/>
        <v>-0.1003286636</v>
      </c>
      <c r="Z412" s="27">
        <f t="shared" si="15"/>
        <v>1.148533699</v>
      </c>
      <c r="AA412" s="27">
        <f t="shared" si="16"/>
        <v>-0.3693226505</v>
      </c>
      <c r="AB412" s="27"/>
    </row>
    <row r="413">
      <c r="A413" s="29">
        <v>6016.0</v>
      </c>
      <c r="B413" s="30">
        <v>2203.0</v>
      </c>
      <c r="C413" s="5">
        <v>23.0</v>
      </c>
      <c r="D413" s="6">
        <v>30.0</v>
      </c>
      <c r="E413" s="7">
        <v>14.0</v>
      </c>
      <c r="F413" s="8">
        <v>69.0</v>
      </c>
      <c r="G413" s="9">
        <v>129.0</v>
      </c>
      <c r="H413" s="10">
        <v>25.0</v>
      </c>
      <c r="I413" s="11">
        <v>27.0</v>
      </c>
      <c r="J413" s="12">
        <v>12.0</v>
      </c>
      <c r="K413" s="61">
        <v>67.0</v>
      </c>
      <c r="L413" s="62">
        <f t="shared" si="1"/>
        <v>129</v>
      </c>
      <c r="M413" s="63">
        <f t="shared" si="2"/>
        <v>129</v>
      </c>
      <c r="N413" s="63">
        <f t="shared" si="3"/>
        <v>30</v>
      </c>
      <c r="O413" s="63">
        <f t="shared" si="4"/>
        <v>94</v>
      </c>
      <c r="P413" s="63">
        <f t="shared" si="5"/>
        <v>131</v>
      </c>
      <c r="Q413" s="64">
        <f t="shared" si="6"/>
        <v>0.8113207547</v>
      </c>
      <c r="R413" s="64">
        <f t="shared" si="7"/>
        <v>0.4177777778</v>
      </c>
      <c r="S413" s="65">
        <f t="shared" si="8"/>
        <v>0.5807291667</v>
      </c>
      <c r="T413" s="65">
        <f t="shared" si="9"/>
        <v>0.4140625</v>
      </c>
      <c r="U413" s="66">
        <f t="shared" si="10"/>
        <v>0.4961538462</v>
      </c>
      <c r="V413" s="27">
        <f t="shared" si="11"/>
        <v>0.4963563263</v>
      </c>
      <c r="W413" s="27">
        <f t="shared" si="12"/>
        <v>0.4813161622</v>
      </c>
      <c r="X413" s="27">
        <f t="shared" si="13"/>
        <v>-0.7503985999</v>
      </c>
      <c r="Y413" s="27">
        <f t="shared" si="14"/>
        <v>-0.07182851227</v>
      </c>
      <c r="Z413" s="27">
        <f t="shared" si="15"/>
        <v>1.195746622</v>
      </c>
      <c r="AA413" s="27">
        <f t="shared" si="16"/>
        <v>-0.3923277923</v>
      </c>
      <c r="AB413" s="27"/>
    </row>
    <row r="414">
      <c r="A414" s="29">
        <v>6017.0</v>
      </c>
      <c r="B414" s="30">
        <v>2829.0</v>
      </c>
      <c r="C414" s="5">
        <v>33.0</v>
      </c>
      <c r="D414" s="6">
        <v>40.0</v>
      </c>
      <c r="E414" s="7">
        <v>35.0</v>
      </c>
      <c r="F414" s="8">
        <v>77.0</v>
      </c>
      <c r="G414" s="9">
        <v>159.0</v>
      </c>
      <c r="H414" s="10">
        <v>74.0</v>
      </c>
      <c r="I414" s="11">
        <v>34.0</v>
      </c>
      <c r="J414" s="12">
        <v>27.0</v>
      </c>
      <c r="K414" s="61">
        <v>97.0</v>
      </c>
      <c r="L414" s="62">
        <f t="shared" si="1"/>
        <v>158</v>
      </c>
      <c r="M414" s="63">
        <f t="shared" si="2"/>
        <v>159</v>
      </c>
      <c r="N414" s="63">
        <f t="shared" si="3"/>
        <v>40</v>
      </c>
      <c r="O414" s="63">
        <f t="shared" si="4"/>
        <v>151</v>
      </c>
      <c r="P414" s="63">
        <f t="shared" si="5"/>
        <v>199</v>
      </c>
      <c r="Q414" s="64">
        <f t="shared" si="6"/>
        <v>0.7989949749</v>
      </c>
      <c r="R414" s="64">
        <f t="shared" si="7"/>
        <v>0.4314285714</v>
      </c>
      <c r="S414" s="65">
        <f t="shared" si="8"/>
        <v>0.5646630237</v>
      </c>
      <c r="T414" s="65">
        <f t="shared" si="9"/>
        <v>0.3624772313</v>
      </c>
      <c r="U414" s="66">
        <f t="shared" si="10"/>
        <v>0.4441340782</v>
      </c>
      <c r="V414" s="27">
        <f t="shared" si="11"/>
        <v>0.4403576037</v>
      </c>
      <c r="W414" s="27">
        <f t="shared" si="12"/>
        <v>0.421352211</v>
      </c>
      <c r="X414" s="27">
        <f t="shared" si="13"/>
        <v>-0.729638473</v>
      </c>
      <c r="Y414" s="27">
        <f t="shared" si="14"/>
        <v>-0.05504609753</v>
      </c>
      <c r="Z414" s="27">
        <f t="shared" si="15"/>
        <v>1.130500045</v>
      </c>
      <c r="AA414" s="27">
        <f t="shared" si="16"/>
        <v>-0.3606585286</v>
      </c>
      <c r="AB414" s="27"/>
    </row>
    <row r="415">
      <c r="A415" s="29">
        <v>6018.0</v>
      </c>
      <c r="B415" s="30">
        <v>909.0</v>
      </c>
      <c r="C415" s="5">
        <v>6.0</v>
      </c>
      <c r="D415" s="6">
        <v>26.0</v>
      </c>
      <c r="E415" s="7">
        <v>16.0</v>
      </c>
      <c r="F415" s="8">
        <v>38.0</v>
      </c>
      <c r="G415" s="9">
        <v>128.0</v>
      </c>
      <c r="H415" s="10">
        <v>26.0</v>
      </c>
      <c r="I415" s="11">
        <v>17.0</v>
      </c>
      <c r="J415" s="12">
        <v>2.0</v>
      </c>
      <c r="K415" s="61">
        <v>25.0</v>
      </c>
      <c r="L415" s="62">
        <f t="shared" si="1"/>
        <v>129</v>
      </c>
      <c r="M415" s="63">
        <f t="shared" si="2"/>
        <v>128</v>
      </c>
      <c r="N415" s="63">
        <f t="shared" si="3"/>
        <v>26</v>
      </c>
      <c r="O415" s="63">
        <f t="shared" si="4"/>
        <v>64</v>
      </c>
      <c r="P415" s="63">
        <f t="shared" si="5"/>
        <v>64</v>
      </c>
      <c r="Q415" s="64">
        <f t="shared" si="6"/>
        <v>0.8311688312</v>
      </c>
      <c r="R415" s="64">
        <f t="shared" si="7"/>
        <v>0.5</v>
      </c>
      <c r="S415" s="65">
        <f t="shared" si="8"/>
        <v>0.6808510638</v>
      </c>
      <c r="T415" s="65">
        <f t="shared" si="9"/>
        <v>0.5460992908</v>
      </c>
      <c r="U415" s="66">
        <f t="shared" si="10"/>
        <v>0.6666666667</v>
      </c>
      <c r="V415" s="27">
        <f t="shared" si="11"/>
        <v>0.6752889114</v>
      </c>
      <c r="W415" s="27">
        <f t="shared" si="12"/>
        <v>0.6347988887</v>
      </c>
      <c r="X415" s="27">
        <f t="shared" si="13"/>
        <v>-0.8797727312</v>
      </c>
      <c r="Y415" s="27">
        <f t="shared" si="14"/>
        <v>-0.1249419548</v>
      </c>
      <c r="Z415" s="27">
        <f t="shared" si="15"/>
        <v>1.643599975</v>
      </c>
      <c r="AA415" s="27">
        <f t="shared" si="16"/>
        <v>-0.6322437132</v>
      </c>
      <c r="AB415" s="27"/>
    </row>
    <row r="416">
      <c r="A416" s="29">
        <v>6030.0</v>
      </c>
      <c r="B416" s="30">
        <v>1171.0</v>
      </c>
      <c r="C416" s="5">
        <v>10.0</v>
      </c>
      <c r="D416" s="6">
        <v>15.0</v>
      </c>
      <c r="E416" s="7">
        <v>13.0</v>
      </c>
      <c r="F416" s="8">
        <v>19.0</v>
      </c>
      <c r="G416" s="9">
        <v>81.0</v>
      </c>
      <c r="H416" s="10">
        <v>30.0</v>
      </c>
      <c r="I416" s="11">
        <v>5.0</v>
      </c>
      <c r="J416" s="12">
        <v>5.0</v>
      </c>
      <c r="K416" s="61">
        <v>36.0</v>
      </c>
      <c r="L416" s="62">
        <f t="shared" si="1"/>
        <v>81</v>
      </c>
      <c r="M416" s="63">
        <f t="shared" si="2"/>
        <v>81</v>
      </c>
      <c r="N416" s="63">
        <f t="shared" si="3"/>
        <v>15</v>
      </c>
      <c r="O416" s="63">
        <f t="shared" si="4"/>
        <v>49</v>
      </c>
      <c r="P416" s="63">
        <f t="shared" si="5"/>
        <v>64</v>
      </c>
      <c r="Q416" s="64">
        <f t="shared" si="6"/>
        <v>0.84375</v>
      </c>
      <c r="R416" s="64">
        <f t="shared" si="7"/>
        <v>0.4336283186</v>
      </c>
      <c r="S416" s="65">
        <f t="shared" si="8"/>
        <v>0.6220095694</v>
      </c>
      <c r="T416" s="65">
        <f t="shared" si="9"/>
        <v>0.4593301435</v>
      </c>
      <c r="U416" s="66">
        <f t="shared" si="10"/>
        <v>0.5586206897</v>
      </c>
      <c r="V416" s="27">
        <f t="shared" si="11"/>
        <v>0.5653572819</v>
      </c>
      <c r="W416" s="27">
        <f t="shared" si="12"/>
        <v>0.5339363548</v>
      </c>
      <c r="X416" s="27">
        <f t="shared" si="13"/>
        <v>-0.803739741</v>
      </c>
      <c r="Y416" s="27">
        <f t="shared" si="14"/>
        <v>-0.08839240801</v>
      </c>
      <c r="Z416" s="27">
        <f t="shared" si="15"/>
        <v>1.371784899</v>
      </c>
      <c r="AA416" s="27">
        <f t="shared" si="16"/>
        <v>-0.4820802694</v>
      </c>
      <c r="AB416" s="27"/>
    </row>
    <row r="417">
      <c r="A417" s="29">
        <v>6031.0</v>
      </c>
      <c r="B417" s="30">
        <v>1096.0</v>
      </c>
      <c r="C417" s="5">
        <v>11.0</v>
      </c>
      <c r="D417" s="6">
        <v>21.0</v>
      </c>
      <c r="E417" s="7">
        <v>10.0</v>
      </c>
      <c r="F417" s="8">
        <v>23.0</v>
      </c>
      <c r="G417" s="9">
        <v>53.0</v>
      </c>
      <c r="H417" s="10">
        <v>18.0</v>
      </c>
      <c r="I417" s="11">
        <v>4.0</v>
      </c>
      <c r="J417" s="12">
        <v>11.0</v>
      </c>
      <c r="K417" s="61">
        <v>20.0</v>
      </c>
      <c r="L417" s="62">
        <f t="shared" si="1"/>
        <v>53</v>
      </c>
      <c r="M417" s="63">
        <f t="shared" si="2"/>
        <v>53</v>
      </c>
      <c r="N417" s="63">
        <f t="shared" si="3"/>
        <v>21</v>
      </c>
      <c r="O417" s="63">
        <f t="shared" si="4"/>
        <v>41</v>
      </c>
      <c r="P417" s="63">
        <f t="shared" si="5"/>
        <v>45</v>
      </c>
      <c r="Q417" s="64">
        <f t="shared" si="6"/>
        <v>0.7162162162</v>
      </c>
      <c r="R417" s="64">
        <f t="shared" si="7"/>
        <v>0.476744186</v>
      </c>
      <c r="S417" s="65">
        <f t="shared" si="8"/>
        <v>0.5875</v>
      </c>
      <c r="T417" s="65">
        <f t="shared" si="9"/>
        <v>0.4625</v>
      </c>
      <c r="U417" s="66">
        <f t="shared" si="10"/>
        <v>0.5408163265</v>
      </c>
      <c r="V417" s="27">
        <f t="shared" si="11"/>
        <v>0.5402862227</v>
      </c>
      <c r="W417" s="27">
        <f t="shared" si="12"/>
        <v>0.5376210718</v>
      </c>
      <c r="X417" s="27">
        <f t="shared" si="13"/>
        <v>-0.7591476419</v>
      </c>
      <c r="Y417" s="27">
        <f t="shared" si="14"/>
        <v>-0.08961661703</v>
      </c>
      <c r="Z417" s="27">
        <f t="shared" si="15"/>
        <v>1.223792049</v>
      </c>
      <c r="AA417" s="27">
        <f t="shared" si="16"/>
        <v>-0.4062110856</v>
      </c>
      <c r="AB417" s="27"/>
    </row>
    <row r="418">
      <c r="A418" s="29">
        <v>6033.0</v>
      </c>
      <c r="B418" s="30">
        <v>1635.0</v>
      </c>
      <c r="C418" s="5">
        <v>15.0</v>
      </c>
      <c r="D418" s="6">
        <v>17.0</v>
      </c>
      <c r="E418" s="7">
        <v>3.0</v>
      </c>
      <c r="F418" s="8">
        <v>35.0</v>
      </c>
      <c r="G418" s="9">
        <v>86.0</v>
      </c>
      <c r="H418" s="10">
        <v>16.0</v>
      </c>
      <c r="I418" s="11">
        <v>15.0</v>
      </c>
      <c r="J418" s="12">
        <v>7.0</v>
      </c>
      <c r="K418" s="61">
        <v>40.0</v>
      </c>
      <c r="L418" s="62">
        <f t="shared" si="1"/>
        <v>86</v>
      </c>
      <c r="M418" s="63">
        <f t="shared" si="2"/>
        <v>86</v>
      </c>
      <c r="N418" s="63">
        <f t="shared" si="3"/>
        <v>17</v>
      </c>
      <c r="O418" s="63">
        <f t="shared" si="4"/>
        <v>51</v>
      </c>
      <c r="P418" s="63">
        <f t="shared" si="5"/>
        <v>73</v>
      </c>
      <c r="Q418" s="64">
        <f t="shared" si="6"/>
        <v>0.8349514563</v>
      </c>
      <c r="R418" s="64">
        <f t="shared" si="7"/>
        <v>0.4112903226</v>
      </c>
      <c r="S418" s="65">
        <f t="shared" si="8"/>
        <v>0.6035242291</v>
      </c>
      <c r="T418" s="65">
        <f t="shared" si="9"/>
        <v>0.4537444934</v>
      </c>
      <c r="U418" s="66">
        <f t="shared" si="10"/>
        <v>0.5408805031</v>
      </c>
      <c r="V418" s="27">
        <f t="shared" si="11"/>
        <v>0.5462791395</v>
      </c>
      <c r="W418" s="27">
        <f t="shared" si="12"/>
        <v>0.5274434613</v>
      </c>
      <c r="X418" s="27">
        <f t="shared" si="13"/>
        <v>-0.7798536091</v>
      </c>
      <c r="Y418" s="27">
        <f t="shared" si="14"/>
        <v>-0.08625570048</v>
      </c>
      <c r="Z418" s="27">
        <f t="shared" si="15"/>
        <v>1.291461028</v>
      </c>
      <c r="AA418" s="27">
        <f t="shared" si="16"/>
        <v>-0.4403644871</v>
      </c>
      <c r="AB418" s="27"/>
    </row>
    <row r="419">
      <c r="A419" s="29">
        <v>6036.0</v>
      </c>
      <c r="B419" s="30">
        <v>1465.0</v>
      </c>
      <c r="C419" s="5">
        <v>10.0</v>
      </c>
      <c r="D419" s="6">
        <v>18.0</v>
      </c>
      <c r="E419" s="7">
        <v>9.0</v>
      </c>
      <c r="F419" s="8">
        <v>67.0</v>
      </c>
      <c r="G419" s="9">
        <v>127.0</v>
      </c>
      <c r="H419" s="10">
        <v>43.0</v>
      </c>
      <c r="I419" s="11">
        <v>9.0</v>
      </c>
      <c r="J419" s="12">
        <v>6.0</v>
      </c>
      <c r="K419" s="61">
        <v>54.0</v>
      </c>
      <c r="L419" s="62">
        <f t="shared" si="1"/>
        <v>127</v>
      </c>
      <c r="M419" s="63">
        <f t="shared" si="2"/>
        <v>127</v>
      </c>
      <c r="N419" s="63">
        <f t="shared" si="3"/>
        <v>18</v>
      </c>
      <c r="O419" s="63">
        <f t="shared" si="4"/>
        <v>110</v>
      </c>
      <c r="P419" s="63">
        <f t="shared" si="5"/>
        <v>82</v>
      </c>
      <c r="Q419" s="64">
        <f t="shared" si="6"/>
        <v>0.875862069</v>
      </c>
      <c r="R419" s="64">
        <f t="shared" si="7"/>
        <v>0.5729166667</v>
      </c>
      <c r="S419" s="65">
        <f t="shared" si="8"/>
        <v>0.703264095</v>
      </c>
      <c r="T419" s="65">
        <f t="shared" si="9"/>
        <v>0.4302670623</v>
      </c>
      <c r="U419" s="66">
        <f t="shared" si="10"/>
        <v>0.6076555024</v>
      </c>
      <c r="V419" s="27">
        <f t="shared" si="11"/>
        <v>0.6045389011</v>
      </c>
      <c r="W419" s="27">
        <f t="shared" si="12"/>
        <v>0.5001527334</v>
      </c>
      <c r="X419" s="27">
        <f t="shared" si="13"/>
        <v>-0.9087340925</v>
      </c>
      <c r="Y419" s="27">
        <f t="shared" si="14"/>
        <v>-0.07756062037</v>
      </c>
      <c r="Z419" s="27">
        <f t="shared" si="15"/>
        <v>1.753592889</v>
      </c>
      <c r="AA419" s="27">
        <f t="shared" si="16"/>
        <v>-0.6967604546</v>
      </c>
      <c r="AB419" s="27"/>
    </row>
    <row r="420">
      <c r="A420" s="29">
        <v>6037.0</v>
      </c>
      <c r="B420" s="30">
        <v>1876.0</v>
      </c>
      <c r="C420" s="5">
        <v>7.0</v>
      </c>
      <c r="D420" s="6">
        <v>29.0</v>
      </c>
      <c r="E420" s="7">
        <v>25.0</v>
      </c>
      <c r="F420" s="8">
        <v>26.0</v>
      </c>
      <c r="G420" s="9">
        <v>94.0</v>
      </c>
      <c r="H420" s="10">
        <v>57.0</v>
      </c>
      <c r="I420" s="11">
        <v>18.0</v>
      </c>
      <c r="J420" s="12">
        <v>17.0</v>
      </c>
      <c r="K420" s="61">
        <v>65.0</v>
      </c>
      <c r="L420" s="62">
        <f t="shared" si="1"/>
        <v>94</v>
      </c>
      <c r="M420" s="63">
        <f t="shared" si="2"/>
        <v>94</v>
      </c>
      <c r="N420" s="63">
        <f t="shared" si="3"/>
        <v>29</v>
      </c>
      <c r="O420" s="63">
        <f t="shared" si="4"/>
        <v>83</v>
      </c>
      <c r="P420" s="63">
        <f t="shared" si="5"/>
        <v>115</v>
      </c>
      <c r="Q420" s="64">
        <f t="shared" si="6"/>
        <v>0.7642276423</v>
      </c>
      <c r="R420" s="64">
        <f t="shared" si="7"/>
        <v>0.4191919192</v>
      </c>
      <c r="S420" s="65">
        <f t="shared" si="8"/>
        <v>0.5514018692</v>
      </c>
      <c r="T420" s="65">
        <f t="shared" si="9"/>
        <v>0.3831775701</v>
      </c>
      <c r="U420" s="66">
        <f t="shared" si="10"/>
        <v>0.4497607656</v>
      </c>
      <c r="V420" s="27">
        <f t="shared" si="11"/>
        <v>0.4474310781</v>
      </c>
      <c r="W420" s="27">
        <f t="shared" si="12"/>
        <v>0.4454147804</v>
      </c>
      <c r="X420" s="27">
        <f t="shared" si="13"/>
        <v>-0.7125028574</v>
      </c>
      <c r="Y420" s="27">
        <f t="shared" si="14"/>
        <v>-0.06151276223</v>
      </c>
      <c r="Z420" s="27">
        <f t="shared" si="15"/>
        <v>1.07802381</v>
      </c>
      <c r="AA420" s="27">
        <f t="shared" si="16"/>
        <v>-0.3358403395</v>
      </c>
      <c r="AB420" s="27"/>
    </row>
    <row r="421">
      <c r="A421" s="29">
        <v>6038.0</v>
      </c>
      <c r="B421" s="30">
        <v>1419.0</v>
      </c>
      <c r="C421" s="5">
        <v>12.0</v>
      </c>
      <c r="D421" s="6">
        <v>6.0</v>
      </c>
      <c r="E421" s="7">
        <v>13.0</v>
      </c>
      <c r="F421" s="8">
        <v>28.0</v>
      </c>
      <c r="G421" s="9">
        <v>62.0</v>
      </c>
      <c r="H421" s="10">
        <v>22.0</v>
      </c>
      <c r="I421" s="11">
        <v>9.0</v>
      </c>
      <c r="J421" s="12">
        <v>5.0</v>
      </c>
      <c r="K421" s="61">
        <v>26.0</v>
      </c>
      <c r="L421" s="62">
        <f t="shared" si="1"/>
        <v>62</v>
      </c>
      <c r="M421" s="63">
        <f t="shared" si="2"/>
        <v>62</v>
      </c>
      <c r="N421" s="63">
        <f t="shared" si="3"/>
        <v>6</v>
      </c>
      <c r="O421" s="63">
        <f t="shared" si="4"/>
        <v>50</v>
      </c>
      <c r="P421" s="63">
        <f t="shared" si="5"/>
        <v>60</v>
      </c>
      <c r="Q421" s="64">
        <f t="shared" si="6"/>
        <v>0.9117647059</v>
      </c>
      <c r="R421" s="64">
        <f t="shared" si="7"/>
        <v>0.4545454545</v>
      </c>
      <c r="S421" s="65">
        <f t="shared" si="8"/>
        <v>0.6292134831</v>
      </c>
      <c r="T421" s="65">
        <f t="shared" si="9"/>
        <v>0.3820224719</v>
      </c>
      <c r="U421" s="66">
        <f t="shared" si="10"/>
        <v>0.5081967213</v>
      </c>
      <c r="V421" s="27">
        <f t="shared" si="11"/>
        <v>0.5084487991</v>
      </c>
      <c r="W421" s="27">
        <f t="shared" si="12"/>
        <v>0.4440720666</v>
      </c>
      <c r="X421" s="27">
        <f t="shared" si="13"/>
        <v>-0.8130483949</v>
      </c>
      <c r="Y421" s="27">
        <f t="shared" si="14"/>
        <v>-0.06114245776</v>
      </c>
      <c r="Z421" s="27">
        <f t="shared" si="15"/>
        <v>1.403744042</v>
      </c>
      <c r="AA421" s="27">
        <f t="shared" si="16"/>
        <v>-0.4990249037</v>
      </c>
      <c r="AB421" s="27"/>
    </row>
    <row r="422">
      <c r="A422" s="29">
        <v>6042.0</v>
      </c>
      <c r="B422" s="30">
        <v>2262.0</v>
      </c>
      <c r="C422" s="5">
        <v>24.0</v>
      </c>
      <c r="D422" s="6">
        <v>42.0</v>
      </c>
      <c r="E422" s="7">
        <v>26.0</v>
      </c>
      <c r="F422" s="8">
        <v>65.0</v>
      </c>
      <c r="G422" s="9">
        <v>164.0</v>
      </c>
      <c r="H422" s="10">
        <v>47.0</v>
      </c>
      <c r="I422" s="11">
        <v>20.0</v>
      </c>
      <c r="J422" s="12">
        <v>24.0</v>
      </c>
      <c r="K422" s="61">
        <v>62.0</v>
      </c>
      <c r="L422" s="62">
        <f t="shared" si="1"/>
        <v>164</v>
      </c>
      <c r="M422" s="63">
        <f t="shared" si="2"/>
        <v>164</v>
      </c>
      <c r="N422" s="63">
        <f t="shared" si="3"/>
        <v>42</v>
      </c>
      <c r="O422" s="63">
        <f t="shared" si="4"/>
        <v>112</v>
      </c>
      <c r="P422" s="63">
        <f t="shared" si="5"/>
        <v>132</v>
      </c>
      <c r="Q422" s="64">
        <f t="shared" si="6"/>
        <v>0.7961165049</v>
      </c>
      <c r="R422" s="64">
        <f t="shared" si="7"/>
        <v>0.4590163934</v>
      </c>
      <c r="S422" s="65">
        <f t="shared" si="8"/>
        <v>0.6133333333</v>
      </c>
      <c r="T422" s="65">
        <f t="shared" si="9"/>
        <v>0.4577777778</v>
      </c>
      <c r="U422" s="66">
        <f t="shared" si="10"/>
        <v>0.5540540541</v>
      </c>
      <c r="V422" s="27">
        <f t="shared" si="11"/>
        <v>0.5572511169</v>
      </c>
      <c r="W422" s="27">
        <f t="shared" si="12"/>
        <v>0.5321318476</v>
      </c>
      <c r="X422" s="27">
        <f t="shared" si="13"/>
        <v>-0.7925286021</v>
      </c>
      <c r="Y422" s="27">
        <f t="shared" si="14"/>
        <v>-0.08779595042</v>
      </c>
      <c r="Z422" s="27">
        <f t="shared" si="15"/>
        <v>1.333782521</v>
      </c>
      <c r="AA422" s="27">
        <f t="shared" si="16"/>
        <v>-0.4621871463</v>
      </c>
      <c r="AB422" s="27"/>
    </row>
    <row r="423">
      <c r="A423" s="29">
        <v>6044.0</v>
      </c>
      <c r="B423" s="30">
        <v>2239.0</v>
      </c>
      <c r="C423" s="5">
        <v>11.0</v>
      </c>
      <c r="D423" s="6">
        <v>31.0</v>
      </c>
      <c r="E423" s="7">
        <v>13.0</v>
      </c>
      <c r="F423" s="8">
        <v>46.0</v>
      </c>
      <c r="G423" s="9">
        <v>110.0</v>
      </c>
      <c r="H423" s="10">
        <v>27.0</v>
      </c>
      <c r="I423" s="11">
        <v>13.0</v>
      </c>
      <c r="J423" s="12">
        <v>8.0</v>
      </c>
      <c r="K423" s="61">
        <v>46.0</v>
      </c>
      <c r="L423" s="62">
        <f t="shared" si="1"/>
        <v>110</v>
      </c>
      <c r="M423" s="63">
        <f t="shared" si="2"/>
        <v>110</v>
      </c>
      <c r="N423" s="63">
        <f t="shared" si="3"/>
        <v>31</v>
      </c>
      <c r="O423" s="63">
        <f t="shared" si="4"/>
        <v>73</v>
      </c>
      <c r="P423" s="63">
        <f t="shared" si="5"/>
        <v>83</v>
      </c>
      <c r="Q423" s="64">
        <f t="shared" si="6"/>
        <v>0.780141844</v>
      </c>
      <c r="R423" s="64">
        <f t="shared" si="7"/>
        <v>0.4679487179</v>
      </c>
      <c r="S423" s="65">
        <f t="shared" si="8"/>
        <v>0.6161616162</v>
      </c>
      <c r="T423" s="65">
        <f t="shared" si="9"/>
        <v>0.4747474747</v>
      </c>
      <c r="U423" s="66">
        <f t="shared" si="10"/>
        <v>0.5699481865</v>
      </c>
      <c r="V423" s="27">
        <f t="shared" si="11"/>
        <v>0.5725986612</v>
      </c>
      <c r="W423" s="27">
        <f t="shared" si="12"/>
        <v>0.5518578296</v>
      </c>
      <c r="X423" s="27">
        <f t="shared" si="13"/>
        <v>-0.7961832135</v>
      </c>
      <c r="Y423" s="27">
        <f t="shared" si="14"/>
        <v>-0.09442574023</v>
      </c>
      <c r="Z423" s="27">
        <f t="shared" si="15"/>
        <v>1.346111908</v>
      </c>
      <c r="AA423" s="27">
        <f t="shared" si="16"/>
        <v>-0.4686105693</v>
      </c>
      <c r="AB423" s="27"/>
    </row>
    <row r="424">
      <c r="A424" s="29">
        <v>6045.0</v>
      </c>
      <c r="B424" s="30">
        <v>2485.0</v>
      </c>
      <c r="C424" s="5">
        <v>18.0</v>
      </c>
      <c r="D424" s="6">
        <v>34.0</v>
      </c>
      <c r="E424" s="7">
        <v>27.0</v>
      </c>
      <c r="F424" s="8">
        <v>49.0</v>
      </c>
      <c r="G424" s="9">
        <v>122.0</v>
      </c>
      <c r="H424" s="10">
        <v>42.0</v>
      </c>
      <c r="I424" s="11">
        <v>25.0</v>
      </c>
      <c r="J424" s="12">
        <v>15.0</v>
      </c>
      <c r="K424" s="61">
        <v>64.0</v>
      </c>
      <c r="L424" s="62">
        <f t="shared" si="1"/>
        <v>122</v>
      </c>
      <c r="M424" s="63">
        <f t="shared" si="2"/>
        <v>122</v>
      </c>
      <c r="N424" s="63">
        <f t="shared" si="3"/>
        <v>34</v>
      </c>
      <c r="O424" s="63">
        <f t="shared" si="4"/>
        <v>91</v>
      </c>
      <c r="P424" s="63">
        <f t="shared" si="5"/>
        <v>134</v>
      </c>
      <c r="Q424" s="64">
        <f t="shared" si="6"/>
        <v>0.7820512821</v>
      </c>
      <c r="R424" s="64">
        <f t="shared" si="7"/>
        <v>0.4044444444</v>
      </c>
      <c r="S424" s="65">
        <f t="shared" si="8"/>
        <v>0.5590551181</v>
      </c>
      <c r="T424" s="65">
        <f t="shared" si="9"/>
        <v>0.4094488189</v>
      </c>
      <c r="U424" s="66">
        <f t="shared" si="10"/>
        <v>0.4765625</v>
      </c>
      <c r="V424" s="27">
        <f t="shared" si="11"/>
        <v>0.4753099619</v>
      </c>
      <c r="W424" s="27">
        <f t="shared" si="12"/>
        <v>0.4759531089</v>
      </c>
      <c r="X424" s="27">
        <f t="shared" si="13"/>
        <v>-0.722392127</v>
      </c>
      <c r="Y424" s="27">
        <f t="shared" si="14"/>
        <v>-0.0702367353</v>
      </c>
      <c r="Z424" s="27">
        <f t="shared" si="15"/>
        <v>1.108156609</v>
      </c>
      <c r="AA424" s="27">
        <f t="shared" si="16"/>
        <v>-0.3500193401</v>
      </c>
      <c r="AB424" s="27"/>
    </row>
    <row r="425">
      <c r="A425" s="29">
        <v>6046.0</v>
      </c>
      <c r="B425" s="30">
        <v>839.0</v>
      </c>
      <c r="C425" s="5">
        <v>1.0</v>
      </c>
      <c r="D425" s="6">
        <v>13.0</v>
      </c>
      <c r="E425" s="7">
        <v>5.0</v>
      </c>
      <c r="F425" s="8">
        <v>17.0</v>
      </c>
      <c r="G425" s="9">
        <v>51.0</v>
      </c>
      <c r="H425" s="10">
        <v>10.0</v>
      </c>
      <c r="I425" s="11">
        <v>15.0</v>
      </c>
      <c r="J425" s="12">
        <v>11.0</v>
      </c>
      <c r="K425" s="61">
        <v>22.0</v>
      </c>
      <c r="L425" s="62">
        <f t="shared" si="1"/>
        <v>51</v>
      </c>
      <c r="M425" s="63">
        <f t="shared" si="2"/>
        <v>51</v>
      </c>
      <c r="N425" s="63">
        <f t="shared" si="3"/>
        <v>13</v>
      </c>
      <c r="O425" s="63">
        <f t="shared" si="4"/>
        <v>27</v>
      </c>
      <c r="P425" s="63">
        <f t="shared" si="5"/>
        <v>43</v>
      </c>
      <c r="Q425" s="64">
        <f t="shared" si="6"/>
        <v>0.796875</v>
      </c>
      <c r="R425" s="64">
        <f t="shared" si="7"/>
        <v>0.3857142857</v>
      </c>
      <c r="S425" s="65">
        <f t="shared" si="8"/>
        <v>0.5820895522</v>
      </c>
      <c r="T425" s="65">
        <f t="shared" si="9"/>
        <v>0.4776119403</v>
      </c>
      <c r="U425" s="66">
        <f t="shared" si="10"/>
        <v>0.5425531915</v>
      </c>
      <c r="V425" s="27">
        <f t="shared" si="11"/>
        <v>0.5475748861</v>
      </c>
      <c r="W425" s="27">
        <f t="shared" si="12"/>
        <v>0.555187553</v>
      </c>
      <c r="X425" s="27">
        <f t="shared" si="13"/>
        <v>-0.7521564442</v>
      </c>
      <c r="Y425" s="27">
        <f t="shared" si="14"/>
        <v>-0.09556864371</v>
      </c>
      <c r="Z425" s="27">
        <f t="shared" si="15"/>
        <v>1.20135537</v>
      </c>
      <c r="AA425" s="27">
        <f t="shared" si="16"/>
        <v>-0.3950913954</v>
      </c>
      <c r="AB425" s="27"/>
    </row>
    <row r="426">
      <c r="A426" s="29">
        <v>6057.0</v>
      </c>
      <c r="B426" s="30">
        <v>1872.0</v>
      </c>
      <c r="C426" s="5">
        <v>8.0</v>
      </c>
      <c r="D426" s="6">
        <v>28.0</v>
      </c>
      <c r="E426" s="7">
        <v>18.0</v>
      </c>
      <c r="F426" s="8">
        <v>27.0</v>
      </c>
      <c r="G426" s="9">
        <v>78.0</v>
      </c>
      <c r="H426" s="10">
        <v>18.0</v>
      </c>
      <c r="I426" s="11">
        <v>11.0</v>
      </c>
      <c r="J426" s="12">
        <v>8.0</v>
      </c>
      <c r="K426" s="61">
        <v>39.0</v>
      </c>
      <c r="L426" s="62">
        <f t="shared" si="1"/>
        <v>78</v>
      </c>
      <c r="M426" s="63">
        <f t="shared" si="2"/>
        <v>78</v>
      </c>
      <c r="N426" s="63">
        <f t="shared" si="3"/>
        <v>28</v>
      </c>
      <c r="O426" s="63">
        <f t="shared" si="4"/>
        <v>45</v>
      </c>
      <c r="P426" s="63">
        <f t="shared" si="5"/>
        <v>76</v>
      </c>
      <c r="Q426" s="64">
        <f t="shared" si="6"/>
        <v>0.7358490566</v>
      </c>
      <c r="R426" s="64">
        <f t="shared" si="7"/>
        <v>0.3719008264</v>
      </c>
      <c r="S426" s="65">
        <f t="shared" si="8"/>
        <v>0.5418502203</v>
      </c>
      <c r="T426" s="65">
        <f t="shared" si="9"/>
        <v>0.4669603524</v>
      </c>
      <c r="U426" s="66">
        <f t="shared" si="10"/>
        <v>0.5064935065</v>
      </c>
      <c r="V426" s="27">
        <f t="shared" si="11"/>
        <v>0.5074513619</v>
      </c>
      <c r="W426" s="27">
        <f t="shared" si="12"/>
        <v>0.5428058922</v>
      </c>
      <c r="X426" s="27">
        <f t="shared" si="13"/>
        <v>-0.7001605395</v>
      </c>
      <c r="Y426" s="27">
        <f t="shared" si="14"/>
        <v>-0.09135347823</v>
      </c>
      <c r="Z426" s="27">
        <f t="shared" si="15"/>
        <v>1.040999195</v>
      </c>
      <c r="AA426" s="27">
        <f t="shared" si="16"/>
        <v>-0.3186881544</v>
      </c>
      <c r="AB426" s="27"/>
    </row>
    <row r="427">
      <c r="A427" s="29">
        <v>6062.0</v>
      </c>
      <c r="B427" s="30">
        <v>2028.0</v>
      </c>
      <c r="C427" s="5">
        <v>39.0</v>
      </c>
      <c r="D427" s="6">
        <v>36.0</v>
      </c>
      <c r="E427" s="7">
        <v>30.0</v>
      </c>
      <c r="F427" s="8">
        <v>55.0</v>
      </c>
      <c r="G427" s="9">
        <v>105.0</v>
      </c>
      <c r="H427" s="10">
        <v>47.0</v>
      </c>
      <c r="I427" s="11">
        <v>28.0</v>
      </c>
      <c r="J427" s="12">
        <v>23.0</v>
      </c>
      <c r="K427" s="61">
        <v>56.0</v>
      </c>
      <c r="L427" s="62">
        <f t="shared" si="1"/>
        <v>104</v>
      </c>
      <c r="M427" s="63">
        <f t="shared" si="2"/>
        <v>105</v>
      </c>
      <c r="N427" s="63">
        <f t="shared" si="3"/>
        <v>36</v>
      </c>
      <c r="O427" s="63">
        <f t="shared" si="4"/>
        <v>102</v>
      </c>
      <c r="P427" s="63">
        <f t="shared" si="5"/>
        <v>153</v>
      </c>
      <c r="Q427" s="64">
        <f t="shared" si="6"/>
        <v>0.7446808511</v>
      </c>
      <c r="R427" s="64">
        <f t="shared" si="7"/>
        <v>0.4</v>
      </c>
      <c r="S427" s="65">
        <f t="shared" si="8"/>
        <v>0.5227272727</v>
      </c>
      <c r="T427" s="65">
        <f t="shared" si="9"/>
        <v>0.3560606061</v>
      </c>
      <c r="U427" s="66">
        <f t="shared" si="10"/>
        <v>0.4069767442</v>
      </c>
      <c r="V427" s="27">
        <f t="shared" si="11"/>
        <v>0.4018712673</v>
      </c>
      <c r="W427" s="27">
        <f t="shared" si="12"/>
        <v>0.4138933722</v>
      </c>
      <c r="X427" s="27">
        <f t="shared" si="13"/>
        <v>-0.6754505131</v>
      </c>
      <c r="Y427" s="27">
        <f t="shared" si="14"/>
        <v>-0.05311447888</v>
      </c>
      <c r="Z427" s="27">
        <f t="shared" si="15"/>
        <v>0.9688180117</v>
      </c>
      <c r="AA427" s="27">
        <f t="shared" si="16"/>
        <v>-0.2861235712</v>
      </c>
      <c r="AB427" s="27"/>
    </row>
    <row r="428">
      <c r="A428" s="29">
        <v>6066.0</v>
      </c>
      <c r="B428" s="30">
        <v>2936.0</v>
      </c>
      <c r="C428" s="5">
        <v>22.0</v>
      </c>
      <c r="D428" s="6">
        <v>50.0</v>
      </c>
      <c r="E428" s="7">
        <v>27.0</v>
      </c>
      <c r="F428" s="8">
        <v>49.0</v>
      </c>
      <c r="G428" s="9">
        <v>134.0</v>
      </c>
      <c r="H428" s="10">
        <v>64.0</v>
      </c>
      <c r="I428" s="11">
        <v>12.0</v>
      </c>
      <c r="J428" s="12">
        <v>25.0</v>
      </c>
      <c r="K428" s="61">
        <v>91.0</v>
      </c>
      <c r="L428" s="62">
        <f t="shared" si="1"/>
        <v>134</v>
      </c>
      <c r="M428" s="63">
        <f t="shared" si="2"/>
        <v>134</v>
      </c>
      <c r="N428" s="63">
        <f t="shared" si="3"/>
        <v>50</v>
      </c>
      <c r="O428" s="63">
        <f t="shared" si="4"/>
        <v>113</v>
      </c>
      <c r="P428" s="63">
        <f t="shared" si="5"/>
        <v>152</v>
      </c>
      <c r="Q428" s="64">
        <f t="shared" si="6"/>
        <v>0.7282608696</v>
      </c>
      <c r="R428" s="64">
        <f t="shared" si="7"/>
        <v>0.4264150943</v>
      </c>
      <c r="S428" s="65">
        <f t="shared" si="8"/>
        <v>0.5501113586</v>
      </c>
      <c r="T428" s="65">
        <f t="shared" si="9"/>
        <v>0.4097995546</v>
      </c>
      <c r="U428" s="66">
        <f t="shared" si="10"/>
        <v>0.4685314685</v>
      </c>
      <c r="V428" s="27">
        <f t="shared" si="11"/>
        <v>0.4685126683</v>
      </c>
      <c r="W428" s="27">
        <f t="shared" si="12"/>
        <v>0.4763608124</v>
      </c>
      <c r="X428" s="27">
        <f t="shared" si="13"/>
        <v>-0.7108353032</v>
      </c>
      <c r="Y428" s="27">
        <f t="shared" si="14"/>
        <v>-0.07035711703</v>
      </c>
      <c r="Z428" s="27">
        <f t="shared" si="15"/>
        <v>1.072983664</v>
      </c>
      <c r="AA428" s="27">
        <f t="shared" si="16"/>
        <v>-0.3334878341</v>
      </c>
      <c r="AB428" s="27"/>
    </row>
    <row r="429">
      <c r="A429" s="29">
        <v>6154.0</v>
      </c>
      <c r="B429" s="30">
        <v>2698.0</v>
      </c>
      <c r="C429" s="5">
        <v>22.0</v>
      </c>
      <c r="D429" s="6">
        <v>58.0</v>
      </c>
      <c r="E429" s="7">
        <v>30.0</v>
      </c>
      <c r="F429" s="8">
        <v>77.0</v>
      </c>
      <c r="G429" s="9">
        <v>243.0</v>
      </c>
      <c r="H429" s="10">
        <v>75.0</v>
      </c>
      <c r="I429" s="11">
        <v>19.0</v>
      </c>
      <c r="J429" s="12">
        <v>24.0</v>
      </c>
      <c r="K429" s="61">
        <v>104.0</v>
      </c>
      <c r="L429" s="62">
        <f t="shared" si="1"/>
        <v>245</v>
      </c>
      <c r="M429" s="63">
        <f t="shared" si="2"/>
        <v>243</v>
      </c>
      <c r="N429" s="63">
        <f t="shared" si="3"/>
        <v>58</v>
      </c>
      <c r="O429" s="63">
        <f t="shared" si="4"/>
        <v>152</v>
      </c>
      <c r="P429" s="63">
        <f t="shared" si="5"/>
        <v>175</v>
      </c>
      <c r="Q429" s="64">
        <f t="shared" si="6"/>
        <v>0.8073089701</v>
      </c>
      <c r="R429" s="64">
        <f t="shared" si="7"/>
        <v>0.4648318043</v>
      </c>
      <c r="S429" s="65">
        <f t="shared" si="8"/>
        <v>0.6289808917</v>
      </c>
      <c r="T429" s="65">
        <f t="shared" si="9"/>
        <v>0.4792993631</v>
      </c>
      <c r="U429" s="66">
        <f t="shared" si="10"/>
        <v>0.5813397129</v>
      </c>
      <c r="V429" s="27">
        <f t="shared" si="11"/>
        <v>0.5862392454</v>
      </c>
      <c r="W429" s="27">
        <f t="shared" si="12"/>
        <v>0.5571490536</v>
      </c>
      <c r="X429" s="27">
        <f t="shared" si="13"/>
        <v>-0.8127478481</v>
      </c>
      <c r="Y429" s="27">
        <f t="shared" si="14"/>
        <v>-0.09624513258</v>
      </c>
      <c r="Z429" s="27">
        <f t="shared" si="15"/>
        <v>1.402706434</v>
      </c>
      <c r="AA429" s="27">
        <f t="shared" si="16"/>
        <v>-0.4984717082</v>
      </c>
      <c r="AB429" s="27"/>
    </row>
    <row r="430">
      <c r="A430" s="29">
        <v>6431.0</v>
      </c>
      <c r="B430" s="30">
        <v>1155.0</v>
      </c>
      <c r="C430" s="5">
        <v>6.0</v>
      </c>
      <c r="D430" s="6">
        <v>17.0</v>
      </c>
      <c r="E430" s="7">
        <v>2.0</v>
      </c>
      <c r="F430" s="8">
        <v>45.0</v>
      </c>
      <c r="G430" s="9">
        <v>108.0</v>
      </c>
      <c r="H430" s="10">
        <v>23.0</v>
      </c>
      <c r="I430" s="11">
        <v>11.0</v>
      </c>
      <c r="J430" s="12">
        <v>10.0</v>
      </c>
      <c r="K430" s="61">
        <v>35.0</v>
      </c>
      <c r="L430" s="62">
        <f t="shared" si="1"/>
        <v>108</v>
      </c>
      <c r="M430" s="63">
        <f t="shared" si="2"/>
        <v>108</v>
      </c>
      <c r="N430" s="63">
        <f t="shared" si="3"/>
        <v>17</v>
      </c>
      <c r="O430" s="63">
        <f t="shared" si="4"/>
        <v>68</v>
      </c>
      <c r="P430" s="63">
        <f t="shared" si="5"/>
        <v>54</v>
      </c>
      <c r="Q430" s="64">
        <f t="shared" si="6"/>
        <v>0.864</v>
      </c>
      <c r="R430" s="64">
        <f t="shared" si="7"/>
        <v>0.5573770492</v>
      </c>
      <c r="S430" s="65">
        <f t="shared" si="8"/>
        <v>0.7125506073</v>
      </c>
      <c r="T430" s="65">
        <f t="shared" si="9"/>
        <v>0.5060728745</v>
      </c>
      <c r="U430" s="66">
        <f t="shared" si="10"/>
        <v>0.6666666667</v>
      </c>
      <c r="V430" s="27">
        <f t="shared" si="11"/>
        <v>0.6695701318</v>
      </c>
      <c r="W430" s="27">
        <f t="shared" si="12"/>
        <v>0.5882712242</v>
      </c>
      <c r="X430" s="27">
        <f t="shared" si="13"/>
        <v>-0.9207338098</v>
      </c>
      <c r="Y430" s="27">
        <f t="shared" si="14"/>
        <v>-0.1072978923</v>
      </c>
      <c r="Z430" s="27">
        <f t="shared" si="15"/>
        <v>1.800210599</v>
      </c>
      <c r="AA430" s="27">
        <f t="shared" si="16"/>
        <v>-0.7247284362</v>
      </c>
      <c r="AB430" s="27"/>
    </row>
    <row r="431">
      <c r="A431" s="29">
        <v>6467.0</v>
      </c>
      <c r="B431" s="30">
        <v>2528.0</v>
      </c>
      <c r="C431" s="5">
        <v>17.0</v>
      </c>
      <c r="D431" s="6">
        <v>40.0</v>
      </c>
      <c r="E431" s="7">
        <v>21.0</v>
      </c>
      <c r="F431" s="8">
        <v>125.0</v>
      </c>
      <c r="G431" s="9">
        <v>140.0</v>
      </c>
      <c r="H431" s="10">
        <v>69.0</v>
      </c>
      <c r="I431" s="11">
        <v>28.0</v>
      </c>
      <c r="J431" s="12">
        <v>25.0</v>
      </c>
      <c r="K431" s="61">
        <v>69.0</v>
      </c>
      <c r="L431" s="62">
        <f t="shared" si="1"/>
        <v>139</v>
      </c>
      <c r="M431" s="63">
        <f t="shared" si="2"/>
        <v>140</v>
      </c>
      <c r="N431" s="63">
        <f t="shared" si="3"/>
        <v>40</v>
      </c>
      <c r="O431" s="63">
        <f t="shared" si="4"/>
        <v>194</v>
      </c>
      <c r="P431" s="63">
        <f t="shared" si="5"/>
        <v>135</v>
      </c>
      <c r="Q431" s="64">
        <f t="shared" si="6"/>
        <v>0.7777777778</v>
      </c>
      <c r="R431" s="64">
        <f t="shared" si="7"/>
        <v>0.5896656535</v>
      </c>
      <c r="S431" s="65">
        <f t="shared" si="8"/>
        <v>0.6561886051</v>
      </c>
      <c r="T431" s="65">
        <f t="shared" si="9"/>
        <v>0.3536345776</v>
      </c>
      <c r="U431" s="66">
        <f t="shared" si="10"/>
        <v>0.5090909091</v>
      </c>
      <c r="V431" s="27">
        <f t="shared" si="11"/>
        <v>0.5053111032</v>
      </c>
      <c r="W431" s="27">
        <f t="shared" si="12"/>
        <v>0.4110732987</v>
      </c>
      <c r="X431" s="27">
        <f t="shared" si="13"/>
        <v>-0.8479047357</v>
      </c>
      <c r="Y431" s="27">
        <f t="shared" si="14"/>
        <v>-0.05239315083</v>
      </c>
      <c r="Z431" s="27">
        <f t="shared" si="15"/>
        <v>1.526684352</v>
      </c>
      <c r="AA431" s="27">
        <f t="shared" si="16"/>
        <v>-0.5659971076</v>
      </c>
      <c r="AB431" s="27"/>
    </row>
    <row r="432">
      <c r="A432" s="29">
        <v>6468.0</v>
      </c>
      <c r="B432" s="30">
        <v>2117.0</v>
      </c>
      <c r="C432" s="5">
        <v>18.0</v>
      </c>
      <c r="D432" s="6">
        <v>32.0</v>
      </c>
      <c r="E432" s="7">
        <v>7.0</v>
      </c>
      <c r="F432" s="8">
        <v>43.0</v>
      </c>
      <c r="G432" s="9">
        <v>123.0</v>
      </c>
      <c r="H432" s="10">
        <v>45.0</v>
      </c>
      <c r="I432" s="11">
        <v>29.0</v>
      </c>
      <c r="J432" s="12">
        <v>13.0</v>
      </c>
      <c r="K432" s="61">
        <v>60.0</v>
      </c>
      <c r="L432" s="62">
        <f t="shared" si="1"/>
        <v>123</v>
      </c>
      <c r="M432" s="63">
        <f t="shared" si="2"/>
        <v>123</v>
      </c>
      <c r="N432" s="63">
        <f t="shared" si="3"/>
        <v>32</v>
      </c>
      <c r="O432" s="63">
        <f t="shared" si="4"/>
        <v>88</v>
      </c>
      <c r="P432" s="63">
        <f t="shared" si="5"/>
        <v>114</v>
      </c>
      <c r="Q432" s="64">
        <f t="shared" si="6"/>
        <v>0.7935483871</v>
      </c>
      <c r="R432" s="64">
        <f t="shared" si="7"/>
        <v>0.4356435644</v>
      </c>
      <c r="S432" s="65">
        <f t="shared" si="8"/>
        <v>0.5910364146</v>
      </c>
      <c r="T432" s="65">
        <f t="shared" si="9"/>
        <v>0.4341736695</v>
      </c>
      <c r="U432" s="66">
        <f t="shared" si="10"/>
        <v>0.5189873418</v>
      </c>
      <c r="V432" s="27">
        <f t="shared" si="11"/>
        <v>0.5208282437</v>
      </c>
      <c r="W432" s="27">
        <f t="shared" si="12"/>
        <v>0.5046938671</v>
      </c>
      <c r="X432" s="27">
        <f t="shared" si="13"/>
        <v>-0.7637172773</v>
      </c>
      <c r="Y432" s="27">
        <f t="shared" si="14"/>
        <v>-0.0789754366</v>
      </c>
      <c r="Z432" s="27">
        <f t="shared" si="15"/>
        <v>1.23856945</v>
      </c>
      <c r="AA432" s="27">
        <f t="shared" si="16"/>
        <v>-0.413590806</v>
      </c>
      <c r="AB432" s="27"/>
    </row>
    <row r="433">
      <c r="A433" s="29">
        <v>6469.0</v>
      </c>
      <c r="B433" s="30">
        <v>3436.0</v>
      </c>
      <c r="C433" s="5">
        <v>27.0</v>
      </c>
      <c r="D433" s="6">
        <v>56.0</v>
      </c>
      <c r="E433" s="7">
        <v>25.0</v>
      </c>
      <c r="F433" s="8">
        <v>77.0</v>
      </c>
      <c r="G433" s="9">
        <v>168.0</v>
      </c>
      <c r="H433" s="10">
        <v>75.0</v>
      </c>
      <c r="I433" s="11">
        <v>29.0</v>
      </c>
      <c r="J433" s="12">
        <v>23.0</v>
      </c>
      <c r="K433" s="61">
        <v>80.0</v>
      </c>
      <c r="L433" s="62">
        <f t="shared" si="1"/>
        <v>168</v>
      </c>
      <c r="M433" s="63">
        <f t="shared" si="2"/>
        <v>168</v>
      </c>
      <c r="N433" s="63">
        <f t="shared" si="3"/>
        <v>56</v>
      </c>
      <c r="O433" s="63">
        <f t="shared" si="4"/>
        <v>152</v>
      </c>
      <c r="P433" s="63">
        <f t="shared" si="5"/>
        <v>161</v>
      </c>
      <c r="Q433" s="64">
        <f t="shared" si="6"/>
        <v>0.75</v>
      </c>
      <c r="R433" s="64">
        <f t="shared" si="7"/>
        <v>0.4856230032</v>
      </c>
      <c r="S433" s="65">
        <f t="shared" si="8"/>
        <v>0.5959031657</v>
      </c>
      <c r="T433" s="65">
        <f t="shared" si="9"/>
        <v>0.417132216</v>
      </c>
      <c r="U433" s="66">
        <f t="shared" si="10"/>
        <v>0.5106382979</v>
      </c>
      <c r="V433" s="27">
        <f t="shared" si="11"/>
        <v>0.5109883424</v>
      </c>
      <c r="W433" s="27">
        <f t="shared" si="12"/>
        <v>0.4848844736</v>
      </c>
      <c r="X433" s="27">
        <f t="shared" si="13"/>
        <v>-0.7700059286</v>
      </c>
      <c r="Y433" s="27">
        <f t="shared" si="14"/>
        <v>-0.07289748357</v>
      </c>
      <c r="Z433" s="27">
        <f t="shared" si="15"/>
        <v>1.25905085</v>
      </c>
      <c r="AA433" s="27">
        <f t="shared" si="16"/>
        <v>-0.4238920156</v>
      </c>
      <c r="AB433" s="27"/>
    </row>
    <row r="434">
      <c r="A434" s="29">
        <v>6471.0</v>
      </c>
      <c r="B434" s="30">
        <v>1467.0</v>
      </c>
      <c r="C434" s="5">
        <v>18.0</v>
      </c>
      <c r="D434" s="6">
        <v>19.0</v>
      </c>
      <c r="E434" s="7">
        <v>17.0</v>
      </c>
      <c r="F434" s="8">
        <v>29.0</v>
      </c>
      <c r="G434" s="9">
        <v>77.0</v>
      </c>
      <c r="H434" s="10">
        <v>16.0</v>
      </c>
      <c r="I434" s="11">
        <v>16.0</v>
      </c>
      <c r="J434" s="12">
        <v>7.0</v>
      </c>
      <c r="K434" s="61">
        <v>40.0</v>
      </c>
      <c r="L434" s="62">
        <f t="shared" si="1"/>
        <v>77</v>
      </c>
      <c r="M434" s="63">
        <f t="shared" si="2"/>
        <v>77</v>
      </c>
      <c r="N434" s="63">
        <f t="shared" si="3"/>
        <v>19</v>
      </c>
      <c r="O434" s="63">
        <f t="shared" si="4"/>
        <v>45</v>
      </c>
      <c r="P434" s="63">
        <f t="shared" si="5"/>
        <v>91</v>
      </c>
      <c r="Q434" s="64">
        <f t="shared" si="6"/>
        <v>0.8020833333</v>
      </c>
      <c r="R434" s="64">
        <f t="shared" si="7"/>
        <v>0.3308823529</v>
      </c>
      <c r="S434" s="65">
        <f t="shared" si="8"/>
        <v>0.525862069</v>
      </c>
      <c r="T434" s="65">
        <f t="shared" si="9"/>
        <v>0.4137931034</v>
      </c>
      <c r="U434" s="66">
        <f t="shared" si="10"/>
        <v>0.4583333333</v>
      </c>
      <c r="V434" s="27">
        <f t="shared" si="11"/>
        <v>0.4527858948</v>
      </c>
      <c r="W434" s="27">
        <f t="shared" si="12"/>
        <v>0.4810030092</v>
      </c>
      <c r="X434" s="27">
        <f t="shared" si="13"/>
        <v>-0.6795011909</v>
      </c>
      <c r="Y434" s="27">
        <f t="shared" si="14"/>
        <v>-0.07173507681</v>
      </c>
      <c r="Z434" s="27">
        <f t="shared" si="15"/>
        <v>0.9804728605</v>
      </c>
      <c r="AA434" s="27">
        <f t="shared" si="16"/>
        <v>-0.2913021539</v>
      </c>
      <c r="AB434" s="27"/>
    </row>
    <row r="435">
      <c r="A435" s="29">
        <v>6490.0</v>
      </c>
      <c r="B435" s="30">
        <v>3005.0</v>
      </c>
      <c r="C435" s="5">
        <v>28.0</v>
      </c>
      <c r="D435" s="6">
        <v>30.0</v>
      </c>
      <c r="E435" s="7">
        <v>30.0</v>
      </c>
      <c r="F435" s="8">
        <v>117.0</v>
      </c>
      <c r="G435" s="9">
        <v>199.0</v>
      </c>
      <c r="H435" s="10">
        <v>78.0</v>
      </c>
      <c r="I435" s="11">
        <v>46.0</v>
      </c>
      <c r="J435" s="12">
        <v>23.0</v>
      </c>
      <c r="K435" s="61">
        <v>71.0</v>
      </c>
      <c r="L435" s="62">
        <f t="shared" si="1"/>
        <v>199</v>
      </c>
      <c r="M435" s="63">
        <f t="shared" si="2"/>
        <v>199</v>
      </c>
      <c r="N435" s="63">
        <f t="shared" si="3"/>
        <v>30</v>
      </c>
      <c r="O435" s="63">
        <f t="shared" si="4"/>
        <v>195</v>
      </c>
      <c r="P435" s="63">
        <f t="shared" si="5"/>
        <v>175</v>
      </c>
      <c r="Q435" s="64">
        <f t="shared" si="6"/>
        <v>0.8689956332</v>
      </c>
      <c r="R435" s="64">
        <f t="shared" si="7"/>
        <v>0.527027027</v>
      </c>
      <c r="S435" s="65">
        <f t="shared" si="8"/>
        <v>0.6577629382</v>
      </c>
      <c r="T435" s="65">
        <f t="shared" si="9"/>
        <v>0.3823038397</v>
      </c>
      <c r="U435" s="66">
        <f t="shared" si="10"/>
        <v>0.5320855615</v>
      </c>
      <c r="V435" s="27">
        <f t="shared" si="11"/>
        <v>0.5310140729</v>
      </c>
      <c r="W435" s="27">
        <f t="shared" si="12"/>
        <v>0.4443991353</v>
      </c>
      <c r="X435" s="27">
        <f t="shared" si="13"/>
        <v>-0.8499390357</v>
      </c>
      <c r="Y435" s="27">
        <f t="shared" si="14"/>
        <v>-0.06123255641</v>
      </c>
      <c r="Z435" s="27">
        <f t="shared" si="15"/>
        <v>1.534018807</v>
      </c>
      <c r="AA435" s="27">
        <f t="shared" si="16"/>
        <v>-0.5700807242</v>
      </c>
      <c r="AB435" s="27"/>
    </row>
    <row r="436">
      <c r="A436" s="29">
        <v>6492.0</v>
      </c>
      <c r="B436" s="30">
        <v>3663.0</v>
      </c>
      <c r="C436" s="5">
        <v>15.0</v>
      </c>
      <c r="D436" s="6">
        <v>54.0</v>
      </c>
      <c r="E436" s="7">
        <v>33.0</v>
      </c>
      <c r="F436" s="8">
        <v>61.0</v>
      </c>
      <c r="G436" s="9">
        <v>216.0</v>
      </c>
      <c r="H436" s="10">
        <v>56.0</v>
      </c>
      <c r="I436" s="11">
        <v>24.0</v>
      </c>
      <c r="J436" s="12">
        <v>17.0</v>
      </c>
      <c r="K436" s="61">
        <v>94.0</v>
      </c>
      <c r="L436" s="62">
        <f t="shared" si="1"/>
        <v>218</v>
      </c>
      <c r="M436" s="63">
        <f t="shared" si="2"/>
        <v>216</v>
      </c>
      <c r="N436" s="63">
        <f t="shared" si="3"/>
        <v>54</v>
      </c>
      <c r="O436" s="63">
        <f t="shared" si="4"/>
        <v>117</v>
      </c>
      <c r="P436" s="63">
        <f t="shared" si="5"/>
        <v>166</v>
      </c>
      <c r="Q436" s="64">
        <f t="shared" si="6"/>
        <v>0.8</v>
      </c>
      <c r="R436" s="64">
        <f t="shared" si="7"/>
        <v>0.4134275618</v>
      </c>
      <c r="S436" s="65">
        <f t="shared" si="8"/>
        <v>0.6021699819</v>
      </c>
      <c r="T436" s="65">
        <f t="shared" si="9"/>
        <v>0.4882459313</v>
      </c>
      <c r="U436" s="66">
        <f t="shared" si="10"/>
        <v>0.5654450262</v>
      </c>
      <c r="V436" s="27">
        <f t="shared" si="11"/>
        <v>0.5716868144</v>
      </c>
      <c r="W436" s="27">
        <f t="shared" si="12"/>
        <v>0.5675487586</v>
      </c>
      <c r="X436" s="27">
        <f t="shared" si="13"/>
        <v>-0.7781036967</v>
      </c>
      <c r="Y436" s="27">
        <f t="shared" si="14"/>
        <v>-0.09987167578</v>
      </c>
      <c r="Z436" s="27">
        <f t="shared" si="15"/>
        <v>1.285671716</v>
      </c>
      <c r="AA436" s="27">
        <f t="shared" si="16"/>
        <v>-0.4374067342</v>
      </c>
      <c r="AB436" s="27"/>
    </row>
    <row r="437">
      <c r="A437" s="29">
        <v>6493.0</v>
      </c>
      <c r="B437" s="30">
        <v>2602.0</v>
      </c>
      <c r="C437" s="5">
        <v>23.0</v>
      </c>
      <c r="D437" s="6">
        <v>48.0</v>
      </c>
      <c r="E437" s="7">
        <v>31.0</v>
      </c>
      <c r="F437" s="8">
        <v>86.0</v>
      </c>
      <c r="G437" s="9">
        <v>187.0</v>
      </c>
      <c r="H437" s="10">
        <v>67.0</v>
      </c>
      <c r="I437" s="11">
        <v>25.0</v>
      </c>
      <c r="J437" s="12">
        <v>23.0</v>
      </c>
      <c r="K437" s="61">
        <v>64.0</v>
      </c>
      <c r="L437" s="62">
        <f t="shared" si="1"/>
        <v>187</v>
      </c>
      <c r="M437" s="63">
        <f t="shared" si="2"/>
        <v>187</v>
      </c>
      <c r="N437" s="63">
        <f t="shared" si="3"/>
        <v>48</v>
      </c>
      <c r="O437" s="63">
        <f t="shared" si="4"/>
        <v>153</v>
      </c>
      <c r="P437" s="63">
        <f t="shared" si="5"/>
        <v>143</v>
      </c>
      <c r="Q437" s="64">
        <f t="shared" si="6"/>
        <v>0.7957446809</v>
      </c>
      <c r="R437" s="64">
        <f t="shared" si="7"/>
        <v>0.5168918919</v>
      </c>
      <c r="S437" s="65">
        <f t="shared" si="8"/>
        <v>0.6403013183</v>
      </c>
      <c r="T437" s="65">
        <f t="shared" si="9"/>
        <v>0.4425612053</v>
      </c>
      <c r="U437" s="66">
        <f t="shared" si="10"/>
        <v>0.5666666667</v>
      </c>
      <c r="V437" s="27">
        <f t="shared" si="11"/>
        <v>0.5666393862</v>
      </c>
      <c r="W437" s="27">
        <f t="shared" si="12"/>
        <v>0.5144437395</v>
      </c>
      <c r="X437" s="27">
        <f t="shared" si="13"/>
        <v>-0.8273757206</v>
      </c>
      <c r="Y437" s="27">
        <f t="shared" si="14"/>
        <v>-0.08205626664</v>
      </c>
      <c r="Z437" s="27">
        <f t="shared" si="15"/>
        <v>1.45365276</v>
      </c>
      <c r="AA437" s="27">
        <f t="shared" si="16"/>
        <v>-0.5258735727</v>
      </c>
      <c r="AB437" s="27"/>
    </row>
    <row r="438">
      <c r="A438" s="29">
        <v>6497.0</v>
      </c>
      <c r="B438" s="30">
        <v>2091.0</v>
      </c>
      <c r="C438" s="5">
        <v>13.0</v>
      </c>
      <c r="D438" s="6">
        <v>29.0</v>
      </c>
      <c r="E438" s="7">
        <v>26.0</v>
      </c>
      <c r="F438" s="8">
        <v>53.0</v>
      </c>
      <c r="G438" s="9">
        <v>138.0</v>
      </c>
      <c r="H438" s="10">
        <v>60.0</v>
      </c>
      <c r="I438" s="11">
        <v>18.0</v>
      </c>
      <c r="J438" s="12">
        <v>26.0</v>
      </c>
      <c r="K438" s="61">
        <v>40.0</v>
      </c>
      <c r="L438" s="62">
        <f t="shared" si="1"/>
        <v>138</v>
      </c>
      <c r="M438" s="63">
        <f t="shared" si="2"/>
        <v>138</v>
      </c>
      <c r="N438" s="63">
        <f t="shared" si="3"/>
        <v>29</v>
      </c>
      <c r="O438" s="63">
        <f t="shared" si="4"/>
        <v>113</v>
      </c>
      <c r="P438" s="63">
        <f t="shared" si="5"/>
        <v>97</v>
      </c>
      <c r="Q438" s="64">
        <f t="shared" si="6"/>
        <v>0.8263473054</v>
      </c>
      <c r="R438" s="64">
        <f t="shared" si="7"/>
        <v>0.5380952381</v>
      </c>
      <c r="S438" s="65">
        <f t="shared" si="8"/>
        <v>0.6657824934</v>
      </c>
      <c r="T438" s="65">
        <f t="shared" si="9"/>
        <v>0.4429708223</v>
      </c>
      <c r="U438" s="66">
        <f t="shared" si="10"/>
        <v>0.5872340426</v>
      </c>
      <c r="V438" s="27">
        <f t="shared" si="11"/>
        <v>0.5867237903</v>
      </c>
      <c r="W438" s="27">
        <f t="shared" si="12"/>
        <v>0.5149198881</v>
      </c>
      <c r="X438" s="27">
        <f t="shared" si="13"/>
        <v>-0.8603016338</v>
      </c>
      <c r="Y438" s="27">
        <f t="shared" si="14"/>
        <v>-0.08220823296</v>
      </c>
      <c r="Z438" s="27">
        <f t="shared" si="15"/>
        <v>1.571652862</v>
      </c>
      <c r="AA438" s="27">
        <f t="shared" si="16"/>
        <v>-0.5911875401</v>
      </c>
      <c r="AB438" s="27"/>
    </row>
    <row r="439">
      <c r="A439" s="29">
        <v>6499.0</v>
      </c>
      <c r="B439" s="30">
        <v>2178.0</v>
      </c>
      <c r="C439" s="5">
        <v>9.0</v>
      </c>
      <c r="D439" s="6">
        <v>27.0</v>
      </c>
      <c r="E439" s="7">
        <v>35.0</v>
      </c>
      <c r="F439" s="8">
        <v>39.0</v>
      </c>
      <c r="G439" s="9">
        <v>89.0</v>
      </c>
      <c r="H439" s="10">
        <v>46.0</v>
      </c>
      <c r="I439" s="11">
        <v>19.0</v>
      </c>
      <c r="J439" s="12">
        <v>14.0</v>
      </c>
      <c r="K439" s="61">
        <v>53.0</v>
      </c>
      <c r="L439" s="62">
        <f t="shared" si="1"/>
        <v>89</v>
      </c>
      <c r="M439" s="63">
        <f t="shared" si="2"/>
        <v>89</v>
      </c>
      <c r="N439" s="63">
        <f t="shared" si="3"/>
        <v>27</v>
      </c>
      <c r="O439" s="63">
        <f t="shared" si="4"/>
        <v>85</v>
      </c>
      <c r="P439" s="63">
        <f t="shared" si="5"/>
        <v>116</v>
      </c>
      <c r="Q439" s="64">
        <f t="shared" si="6"/>
        <v>0.7672413793</v>
      </c>
      <c r="R439" s="64">
        <f t="shared" si="7"/>
        <v>0.4228855721</v>
      </c>
      <c r="S439" s="65">
        <f t="shared" si="8"/>
        <v>0.5488958991</v>
      </c>
      <c r="T439" s="65">
        <f t="shared" si="9"/>
        <v>0.3659305994</v>
      </c>
      <c r="U439" s="66">
        <f t="shared" si="10"/>
        <v>0.4341463415</v>
      </c>
      <c r="V439" s="27">
        <f t="shared" si="11"/>
        <v>0.4308154716</v>
      </c>
      <c r="W439" s="27">
        <f t="shared" si="12"/>
        <v>0.4253664887</v>
      </c>
      <c r="X439" s="27">
        <f t="shared" si="13"/>
        <v>-0.7092647275</v>
      </c>
      <c r="Y439" s="27">
        <f t="shared" si="14"/>
        <v>-0.05609995662</v>
      </c>
      <c r="Z439" s="27">
        <f t="shared" si="15"/>
        <v>1.068247432</v>
      </c>
      <c r="AA439" s="27">
        <f t="shared" si="16"/>
        <v>-0.3312822115</v>
      </c>
      <c r="AB439" s="27"/>
    </row>
    <row r="440">
      <c r="A440" s="29">
        <v>6509.0</v>
      </c>
      <c r="B440" s="30">
        <v>1455.0</v>
      </c>
      <c r="C440" s="5">
        <v>11.0</v>
      </c>
      <c r="D440" s="6">
        <v>37.0</v>
      </c>
      <c r="E440" s="7">
        <v>17.0</v>
      </c>
      <c r="F440" s="8">
        <v>96.0</v>
      </c>
      <c r="G440" s="9">
        <v>212.0</v>
      </c>
      <c r="H440" s="10">
        <v>48.0</v>
      </c>
      <c r="I440" s="11">
        <v>14.0</v>
      </c>
      <c r="J440" s="12">
        <v>17.0</v>
      </c>
      <c r="K440" s="61">
        <v>59.0</v>
      </c>
      <c r="L440" s="62">
        <f t="shared" si="1"/>
        <v>211</v>
      </c>
      <c r="M440" s="63">
        <f t="shared" si="2"/>
        <v>212</v>
      </c>
      <c r="N440" s="63">
        <f t="shared" si="3"/>
        <v>37</v>
      </c>
      <c r="O440" s="63">
        <f t="shared" si="4"/>
        <v>144</v>
      </c>
      <c r="P440" s="63">
        <f t="shared" si="5"/>
        <v>101</v>
      </c>
      <c r="Q440" s="64">
        <f t="shared" si="6"/>
        <v>0.8514056225</v>
      </c>
      <c r="R440" s="64">
        <f t="shared" si="7"/>
        <v>0.587755102</v>
      </c>
      <c r="S440" s="65">
        <f t="shared" si="8"/>
        <v>0.7206477733</v>
      </c>
      <c r="T440" s="65">
        <f t="shared" si="9"/>
        <v>0.504048583</v>
      </c>
      <c r="U440" s="66">
        <f t="shared" si="10"/>
        <v>0.6773162939</v>
      </c>
      <c r="V440" s="27">
        <f t="shared" si="11"/>
        <v>0.6737686995</v>
      </c>
      <c r="W440" s="27">
        <f t="shared" si="12"/>
        <v>0.5859181393</v>
      </c>
      <c r="X440" s="27">
        <f t="shared" si="13"/>
        <v>-0.931196694</v>
      </c>
      <c r="Y440" s="27">
        <f t="shared" si="14"/>
        <v>-0.1064412259</v>
      </c>
      <c r="Z440" s="27">
        <f t="shared" si="15"/>
        <v>1.841356942</v>
      </c>
      <c r="AA440" s="27">
        <f t="shared" si="16"/>
        <v>-0.7497169083</v>
      </c>
      <c r="AB440" s="27"/>
    </row>
    <row r="441">
      <c r="A441" s="29">
        <v>6512.0</v>
      </c>
      <c r="B441" s="30">
        <v>1939.0</v>
      </c>
      <c r="C441" s="5">
        <v>19.0</v>
      </c>
      <c r="D441" s="6">
        <v>37.0</v>
      </c>
      <c r="E441" s="7">
        <v>34.0</v>
      </c>
      <c r="F441" s="8">
        <v>91.0</v>
      </c>
      <c r="G441" s="9">
        <v>219.0</v>
      </c>
      <c r="H441" s="10">
        <v>107.0</v>
      </c>
      <c r="I441" s="11">
        <v>32.0</v>
      </c>
      <c r="J441" s="12">
        <v>20.0</v>
      </c>
      <c r="K441" s="61">
        <v>60.0</v>
      </c>
      <c r="L441" s="62">
        <f t="shared" si="1"/>
        <v>218</v>
      </c>
      <c r="M441" s="63">
        <f t="shared" si="2"/>
        <v>219</v>
      </c>
      <c r="N441" s="63">
        <f t="shared" si="3"/>
        <v>37</v>
      </c>
      <c r="O441" s="63">
        <f t="shared" si="4"/>
        <v>198</v>
      </c>
      <c r="P441" s="63">
        <f t="shared" si="5"/>
        <v>145</v>
      </c>
      <c r="Q441" s="64">
        <f t="shared" si="6"/>
        <v>0.85546875</v>
      </c>
      <c r="R441" s="64">
        <f t="shared" si="7"/>
        <v>0.5772594752</v>
      </c>
      <c r="S441" s="65">
        <f t="shared" si="8"/>
        <v>0.6961602671</v>
      </c>
      <c r="T441" s="65">
        <f t="shared" si="9"/>
        <v>0.4273789649</v>
      </c>
      <c r="U441" s="66">
        <f t="shared" si="10"/>
        <v>0.6016483516</v>
      </c>
      <c r="V441" s="27">
        <f t="shared" si="11"/>
        <v>0.5970526613</v>
      </c>
      <c r="W441" s="27">
        <f t="shared" si="12"/>
        <v>0.4967955399</v>
      </c>
      <c r="X441" s="27">
        <f t="shared" si="13"/>
        <v>-0.8995547662</v>
      </c>
      <c r="Y441" s="27">
        <f t="shared" si="14"/>
        <v>-0.07652288891</v>
      </c>
      <c r="Z441" s="27">
        <f t="shared" si="15"/>
        <v>1.718344948</v>
      </c>
      <c r="AA441" s="27">
        <f t="shared" si="16"/>
        <v>-0.6758586184</v>
      </c>
      <c r="AB441" s="27"/>
    </row>
    <row r="442">
      <c r="A442" s="29">
        <v>6514.0</v>
      </c>
      <c r="B442" s="30">
        <v>2368.0</v>
      </c>
      <c r="C442" s="5">
        <v>17.0</v>
      </c>
      <c r="D442" s="6">
        <v>43.0</v>
      </c>
      <c r="E442" s="7">
        <v>28.0</v>
      </c>
      <c r="F442" s="8">
        <v>87.0</v>
      </c>
      <c r="G442" s="9">
        <v>222.0</v>
      </c>
      <c r="H442" s="10">
        <v>93.0</v>
      </c>
      <c r="I442" s="11">
        <v>41.0</v>
      </c>
      <c r="J442" s="12">
        <v>26.0</v>
      </c>
      <c r="K442" s="61">
        <v>106.0</v>
      </c>
      <c r="L442" s="62">
        <f t="shared" si="1"/>
        <v>222</v>
      </c>
      <c r="M442" s="63">
        <f t="shared" si="2"/>
        <v>222</v>
      </c>
      <c r="N442" s="63">
        <f t="shared" si="3"/>
        <v>43</v>
      </c>
      <c r="O442" s="63">
        <f t="shared" si="4"/>
        <v>180</v>
      </c>
      <c r="P442" s="63">
        <f t="shared" si="5"/>
        <v>192</v>
      </c>
      <c r="Q442" s="64">
        <f t="shared" si="6"/>
        <v>0.8377358491</v>
      </c>
      <c r="R442" s="64">
        <f t="shared" si="7"/>
        <v>0.4838709677</v>
      </c>
      <c r="S442" s="65">
        <f t="shared" si="8"/>
        <v>0.6310832025</v>
      </c>
      <c r="T442" s="65">
        <f t="shared" si="9"/>
        <v>0.4160125589</v>
      </c>
      <c r="U442" s="66">
        <f t="shared" si="10"/>
        <v>0.5362318841</v>
      </c>
      <c r="V442" s="27">
        <f t="shared" si="11"/>
        <v>0.5380725704</v>
      </c>
      <c r="W442" s="27">
        <f t="shared" si="12"/>
        <v>0.4835829574</v>
      </c>
      <c r="X442" s="27">
        <f t="shared" si="13"/>
        <v>-0.815464383</v>
      </c>
      <c r="Y442" s="27">
        <f t="shared" si="14"/>
        <v>-0.07250666913</v>
      </c>
      <c r="Z442" s="27">
        <f t="shared" si="15"/>
        <v>1.412098939</v>
      </c>
      <c r="AA442" s="27">
        <f t="shared" si="16"/>
        <v>-0.5034867207</v>
      </c>
      <c r="AB442" s="27"/>
    </row>
    <row r="443">
      <c r="A443" s="29">
        <v>6517.0</v>
      </c>
      <c r="B443" s="30">
        <v>2267.0</v>
      </c>
      <c r="C443" s="5">
        <v>26.0</v>
      </c>
      <c r="D443" s="6">
        <v>34.0</v>
      </c>
      <c r="E443" s="7">
        <v>23.0</v>
      </c>
      <c r="F443" s="8">
        <v>40.0</v>
      </c>
      <c r="G443" s="9">
        <v>183.0</v>
      </c>
      <c r="H443" s="10">
        <v>56.0</v>
      </c>
      <c r="I443" s="11">
        <v>26.0</v>
      </c>
      <c r="J443" s="12">
        <v>28.0</v>
      </c>
      <c r="K443" s="61">
        <v>80.0</v>
      </c>
      <c r="L443" s="62">
        <f t="shared" si="1"/>
        <v>185</v>
      </c>
      <c r="M443" s="63">
        <f t="shared" si="2"/>
        <v>183</v>
      </c>
      <c r="N443" s="63">
        <f t="shared" si="3"/>
        <v>34</v>
      </c>
      <c r="O443" s="63">
        <f t="shared" si="4"/>
        <v>96</v>
      </c>
      <c r="P443" s="63">
        <f t="shared" si="5"/>
        <v>155</v>
      </c>
      <c r="Q443" s="64">
        <f t="shared" si="6"/>
        <v>0.8433179724</v>
      </c>
      <c r="R443" s="64">
        <f t="shared" si="7"/>
        <v>0.3824701195</v>
      </c>
      <c r="S443" s="65">
        <f t="shared" si="8"/>
        <v>0.5961538462</v>
      </c>
      <c r="T443" s="65">
        <f t="shared" si="9"/>
        <v>0.4636752137</v>
      </c>
      <c r="U443" s="66">
        <f t="shared" si="10"/>
        <v>0.5414201183</v>
      </c>
      <c r="V443" s="27">
        <f t="shared" si="11"/>
        <v>0.5481163076</v>
      </c>
      <c r="W443" s="27">
        <f t="shared" si="12"/>
        <v>0.5389871683</v>
      </c>
      <c r="X443" s="27">
        <f t="shared" si="13"/>
        <v>-0.7703298494</v>
      </c>
      <c r="Y443" s="27">
        <f t="shared" si="14"/>
        <v>-0.09007262776</v>
      </c>
      <c r="Z443" s="27">
        <f t="shared" si="15"/>
        <v>1.26011037</v>
      </c>
      <c r="AA443" s="27">
        <f t="shared" si="16"/>
        <v>-0.4244272005</v>
      </c>
      <c r="AB443" s="27"/>
    </row>
    <row r="444">
      <c r="A444" s="29">
        <v>6520.0</v>
      </c>
      <c r="B444" s="30">
        <v>2800.0</v>
      </c>
      <c r="C444" s="5">
        <v>36.0</v>
      </c>
      <c r="D444" s="6">
        <v>55.0</v>
      </c>
      <c r="E444" s="7">
        <v>47.0</v>
      </c>
      <c r="F444" s="8">
        <v>134.0</v>
      </c>
      <c r="G444" s="9">
        <v>242.0</v>
      </c>
      <c r="H444" s="10">
        <v>101.0</v>
      </c>
      <c r="I444" s="11">
        <v>61.0</v>
      </c>
      <c r="J444" s="12">
        <v>39.0</v>
      </c>
      <c r="K444" s="61">
        <v>98.0</v>
      </c>
      <c r="L444" s="62">
        <f t="shared" si="1"/>
        <v>242</v>
      </c>
      <c r="M444" s="63">
        <f t="shared" si="2"/>
        <v>242</v>
      </c>
      <c r="N444" s="63">
        <f t="shared" si="3"/>
        <v>55</v>
      </c>
      <c r="O444" s="63">
        <f t="shared" si="4"/>
        <v>235</v>
      </c>
      <c r="P444" s="63">
        <f t="shared" si="5"/>
        <v>242</v>
      </c>
      <c r="Q444" s="64">
        <f t="shared" si="6"/>
        <v>0.8148148148</v>
      </c>
      <c r="R444" s="64">
        <f t="shared" si="7"/>
        <v>0.4926624738</v>
      </c>
      <c r="S444" s="65">
        <f t="shared" si="8"/>
        <v>0.6162790698</v>
      </c>
      <c r="T444" s="65">
        <f t="shared" si="9"/>
        <v>0.3837209302</v>
      </c>
      <c r="U444" s="66">
        <f t="shared" si="10"/>
        <v>0.5</v>
      </c>
      <c r="V444" s="27">
        <f t="shared" si="11"/>
        <v>0.4996190684</v>
      </c>
      <c r="W444" s="27">
        <f t="shared" si="12"/>
        <v>0.4460463952</v>
      </c>
      <c r="X444" s="27">
        <f t="shared" si="13"/>
        <v>-0.7963349831</v>
      </c>
      <c r="Y444" s="27">
        <f t="shared" si="14"/>
        <v>-0.06168734072</v>
      </c>
      <c r="Z444" s="27">
        <f t="shared" si="15"/>
        <v>1.346625152</v>
      </c>
      <c r="AA444" s="27">
        <f t="shared" si="16"/>
        <v>-0.468878602</v>
      </c>
      <c r="AB444" s="27"/>
    </row>
    <row r="445">
      <c r="A445" s="29">
        <v>6522.0</v>
      </c>
      <c r="B445" s="30">
        <v>1570.0</v>
      </c>
      <c r="C445" s="5">
        <v>12.0</v>
      </c>
      <c r="D445" s="6">
        <v>30.0</v>
      </c>
      <c r="E445" s="7">
        <v>25.0</v>
      </c>
      <c r="F445" s="8">
        <v>68.0</v>
      </c>
      <c r="G445" s="9">
        <v>145.0</v>
      </c>
      <c r="H445" s="10">
        <v>45.0</v>
      </c>
      <c r="I445" s="11">
        <v>23.0</v>
      </c>
      <c r="J445" s="12">
        <v>14.0</v>
      </c>
      <c r="K445" s="61">
        <v>61.0</v>
      </c>
      <c r="L445" s="62">
        <f t="shared" si="1"/>
        <v>145</v>
      </c>
      <c r="M445" s="63">
        <f t="shared" si="2"/>
        <v>145</v>
      </c>
      <c r="N445" s="63">
        <f t="shared" si="3"/>
        <v>30</v>
      </c>
      <c r="O445" s="63">
        <f t="shared" si="4"/>
        <v>113</v>
      </c>
      <c r="P445" s="63">
        <f t="shared" si="5"/>
        <v>121</v>
      </c>
      <c r="Q445" s="64">
        <f t="shared" si="6"/>
        <v>0.8285714286</v>
      </c>
      <c r="R445" s="64">
        <f t="shared" si="7"/>
        <v>0.4829059829</v>
      </c>
      <c r="S445" s="65">
        <f t="shared" si="8"/>
        <v>0.630806846</v>
      </c>
      <c r="T445" s="65">
        <f t="shared" si="9"/>
        <v>0.4278728606</v>
      </c>
      <c r="U445" s="66">
        <f t="shared" si="10"/>
        <v>0.545112782</v>
      </c>
      <c r="V445" s="27">
        <f t="shared" si="11"/>
        <v>0.5474478646</v>
      </c>
      <c r="W445" s="27">
        <f t="shared" si="12"/>
        <v>0.4973696561</v>
      </c>
      <c r="X445" s="27">
        <f t="shared" si="13"/>
        <v>-0.8151072845</v>
      </c>
      <c r="Y445" s="27">
        <f t="shared" si="14"/>
        <v>-0.07669985673</v>
      </c>
      <c r="Z445" s="27">
        <f t="shared" si="15"/>
        <v>1.410862471</v>
      </c>
      <c r="AA445" s="27">
        <f t="shared" si="16"/>
        <v>-0.5028255673</v>
      </c>
      <c r="AB445" s="27"/>
    </row>
    <row r="446">
      <c r="A446" s="29">
        <v>6526.0</v>
      </c>
      <c r="B446" s="30">
        <v>1880.0</v>
      </c>
      <c r="C446" s="5">
        <v>24.0</v>
      </c>
      <c r="D446" s="6">
        <v>56.0</v>
      </c>
      <c r="E446" s="7">
        <v>17.0</v>
      </c>
      <c r="F446" s="8">
        <v>196.0</v>
      </c>
      <c r="G446" s="9">
        <v>353.0</v>
      </c>
      <c r="H446" s="10">
        <v>50.0</v>
      </c>
      <c r="I446" s="11">
        <v>45.0</v>
      </c>
      <c r="J446" s="12">
        <v>13.0</v>
      </c>
      <c r="K446" s="61">
        <v>148.0</v>
      </c>
      <c r="L446" s="62">
        <f t="shared" si="1"/>
        <v>355</v>
      </c>
      <c r="M446" s="63">
        <f t="shared" si="2"/>
        <v>353</v>
      </c>
      <c r="N446" s="63">
        <f t="shared" si="3"/>
        <v>56</v>
      </c>
      <c r="O446" s="63">
        <f t="shared" si="4"/>
        <v>246</v>
      </c>
      <c r="P446" s="63">
        <f t="shared" si="5"/>
        <v>234</v>
      </c>
      <c r="Q446" s="64">
        <f t="shared" si="6"/>
        <v>0.8630806846</v>
      </c>
      <c r="R446" s="64">
        <f t="shared" si="7"/>
        <v>0.5125</v>
      </c>
      <c r="S446" s="65">
        <f t="shared" si="8"/>
        <v>0.6737907762</v>
      </c>
      <c r="T446" s="65">
        <f t="shared" si="9"/>
        <v>0.4600674916</v>
      </c>
      <c r="U446" s="66">
        <f t="shared" si="10"/>
        <v>0.601362862</v>
      </c>
      <c r="V446" s="27">
        <f t="shared" si="11"/>
        <v>0.6062266906</v>
      </c>
      <c r="W446" s="27">
        <f t="shared" si="12"/>
        <v>0.5347934657</v>
      </c>
      <c r="X446" s="27">
        <f t="shared" si="13"/>
        <v>-0.8706496661</v>
      </c>
      <c r="Y446" s="27">
        <f t="shared" si="14"/>
        <v>-0.08867642281</v>
      </c>
      <c r="Z446" s="27">
        <f t="shared" si="15"/>
        <v>1.609689118</v>
      </c>
      <c r="AA446" s="27">
        <f t="shared" si="16"/>
        <v>-0.6127782509</v>
      </c>
      <c r="AB446" s="27"/>
    </row>
    <row r="447">
      <c r="A447" s="29">
        <v>6527.0</v>
      </c>
      <c r="B447" s="30">
        <v>2826.0</v>
      </c>
      <c r="C447" s="5">
        <v>47.0</v>
      </c>
      <c r="D447" s="6">
        <v>57.0</v>
      </c>
      <c r="E447" s="7">
        <v>31.0</v>
      </c>
      <c r="F447" s="8">
        <v>112.0</v>
      </c>
      <c r="G447" s="9">
        <v>183.0</v>
      </c>
      <c r="H447" s="10">
        <v>58.0</v>
      </c>
      <c r="I447" s="11">
        <v>31.0</v>
      </c>
      <c r="J447" s="12">
        <v>38.0</v>
      </c>
      <c r="K447" s="61">
        <v>92.0</v>
      </c>
      <c r="L447" s="62">
        <f t="shared" si="1"/>
        <v>183</v>
      </c>
      <c r="M447" s="63">
        <f t="shared" si="2"/>
        <v>183</v>
      </c>
      <c r="N447" s="63">
        <f t="shared" si="3"/>
        <v>57</v>
      </c>
      <c r="O447" s="63">
        <f t="shared" si="4"/>
        <v>170</v>
      </c>
      <c r="P447" s="63">
        <f t="shared" si="5"/>
        <v>201</v>
      </c>
      <c r="Q447" s="64">
        <f t="shared" si="6"/>
        <v>0.7625</v>
      </c>
      <c r="R447" s="64">
        <f t="shared" si="7"/>
        <v>0.4582210243</v>
      </c>
      <c r="S447" s="65">
        <f t="shared" si="8"/>
        <v>0.5777414075</v>
      </c>
      <c r="T447" s="65">
        <f t="shared" si="9"/>
        <v>0.3927986907</v>
      </c>
      <c r="U447" s="66">
        <f t="shared" si="10"/>
        <v>0.4765625</v>
      </c>
      <c r="V447" s="27">
        <f t="shared" si="11"/>
        <v>0.4764394855</v>
      </c>
      <c r="W447" s="27">
        <f t="shared" si="12"/>
        <v>0.4565986012</v>
      </c>
      <c r="X447" s="27">
        <f t="shared" si="13"/>
        <v>-0.7465379186</v>
      </c>
      <c r="Y447" s="27">
        <f t="shared" si="14"/>
        <v>-0.06464056359</v>
      </c>
      <c r="Z447" s="27">
        <f t="shared" si="15"/>
        <v>1.183474421</v>
      </c>
      <c r="AA447" s="27">
        <f t="shared" si="16"/>
        <v>-0.3863035008</v>
      </c>
      <c r="AB447" s="27"/>
    </row>
    <row r="448">
      <c r="A448" s="29">
        <v>6528.0</v>
      </c>
      <c r="B448" s="30">
        <v>2145.0</v>
      </c>
      <c r="C448" s="5">
        <v>22.0</v>
      </c>
      <c r="D448" s="6">
        <v>55.0</v>
      </c>
      <c r="E448" s="7">
        <v>22.0</v>
      </c>
      <c r="F448" s="8">
        <v>62.0</v>
      </c>
      <c r="G448" s="9">
        <v>253.0</v>
      </c>
      <c r="H448" s="10">
        <v>56.0</v>
      </c>
      <c r="I448" s="11">
        <v>19.0</v>
      </c>
      <c r="J448" s="12">
        <v>14.0</v>
      </c>
      <c r="K448" s="61">
        <v>91.0</v>
      </c>
      <c r="L448" s="62">
        <f t="shared" si="1"/>
        <v>257</v>
      </c>
      <c r="M448" s="63">
        <f t="shared" si="2"/>
        <v>253</v>
      </c>
      <c r="N448" s="63">
        <f t="shared" si="3"/>
        <v>55</v>
      </c>
      <c r="O448" s="63">
        <f t="shared" si="4"/>
        <v>118</v>
      </c>
      <c r="P448" s="63">
        <f t="shared" si="5"/>
        <v>154</v>
      </c>
      <c r="Q448" s="64">
        <f t="shared" si="6"/>
        <v>0.8214285714</v>
      </c>
      <c r="R448" s="64">
        <f t="shared" si="7"/>
        <v>0.4338235294</v>
      </c>
      <c r="S448" s="65">
        <f t="shared" si="8"/>
        <v>0.6396551724</v>
      </c>
      <c r="T448" s="65">
        <f t="shared" si="9"/>
        <v>0.5310344828</v>
      </c>
      <c r="U448" s="66">
        <f t="shared" si="10"/>
        <v>0.6216216216</v>
      </c>
      <c r="V448" s="27">
        <f t="shared" si="11"/>
        <v>0.6328884025</v>
      </c>
      <c r="W448" s="27">
        <f t="shared" si="12"/>
        <v>0.6172871952</v>
      </c>
      <c r="X448" s="27">
        <f t="shared" si="13"/>
        <v>-0.8265407928</v>
      </c>
      <c r="Y448" s="27">
        <f t="shared" si="14"/>
        <v>-0.1181436862</v>
      </c>
      <c r="Z448" s="27">
        <f t="shared" si="15"/>
        <v>1.450720398</v>
      </c>
      <c r="AA448" s="27">
        <f t="shared" si="16"/>
        <v>-0.5242831578</v>
      </c>
      <c r="AB448" s="27"/>
    </row>
    <row r="449">
      <c r="A449" s="29">
        <v>6530.0</v>
      </c>
      <c r="B449" s="30">
        <v>2916.0</v>
      </c>
      <c r="C449" s="5">
        <v>27.0</v>
      </c>
      <c r="D449" s="6">
        <v>37.0</v>
      </c>
      <c r="E449" s="7">
        <v>39.0</v>
      </c>
      <c r="F449" s="8">
        <v>89.0</v>
      </c>
      <c r="G449" s="9">
        <v>158.0</v>
      </c>
      <c r="H449" s="10">
        <v>82.0</v>
      </c>
      <c r="I449" s="11">
        <v>42.0</v>
      </c>
      <c r="J449" s="12">
        <v>14.0</v>
      </c>
      <c r="K449" s="61">
        <v>80.0</v>
      </c>
      <c r="L449" s="62">
        <f t="shared" si="1"/>
        <v>158</v>
      </c>
      <c r="M449" s="63">
        <f t="shared" si="2"/>
        <v>158</v>
      </c>
      <c r="N449" s="63">
        <f t="shared" si="3"/>
        <v>37</v>
      </c>
      <c r="O449" s="63">
        <f t="shared" si="4"/>
        <v>171</v>
      </c>
      <c r="P449" s="63">
        <f t="shared" si="5"/>
        <v>188</v>
      </c>
      <c r="Q449" s="64">
        <f t="shared" si="6"/>
        <v>0.8102564103</v>
      </c>
      <c r="R449" s="64">
        <f t="shared" si="7"/>
        <v>0.4763231198</v>
      </c>
      <c r="S449" s="65">
        <f t="shared" si="8"/>
        <v>0.5938628159</v>
      </c>
      <c r="T449" s="65">
        <f t="shared" si="9"/>
        <v>0.3519855596</v>
      </c>
      <c r="U449" s="66">
        <f t="shared" si="10"/>
        <v>0.4566473988</v>
      </c>
      <c r="V449" s="27">
        <f t="shared" si="11"/>
        <v>0.4546207533</v>
      </c>
      <c r="W449" s="27">
        <f t="shared" si="12"/>
        <v>0.4091564406</v>
      </c>
      <c r="X449" s="27">
        <f t="shared" si="13"/>
        <v>-0.7673694575</v>
      </c>
      <c r="Y449" s="27">
        <f t="shared" si="14"/>
        <v>-0.05190566562</v>
      </c>
      <c r="Z449" s="27">
        <f t="shared" si="15"/>
        <v>1.250443726</v>
      </c>
      <c r="AA449" s="27">
        <f t="shared" si="16"/>
        <v>-0.4195527365</v>
      </c>
      <c r="AB449" s="27"/>
    </row>
    <row r="450">
      <c r="A450" s="29">
        <v>6533.0</v>
      </c>
      <c r="B450" s="30">
        <v>1331.0</v>
      </c>
      <c r="C450" s="5">
        <v>9.0</v>
      </c>
      <c r="D450" s="6">
        <v>20.0</v>
      </c>
      <c r="E450" s="7">
        <v>6.0</v>
      </c>
      <c r="F450" s="8">
        <v>28.0</v>
      </c>
      <c r="G450" s="9">
        <v>70.0</v>
      </c>
      <c r="H450" s="10">
        <v>19.0</v>
      </c>
      <c r="I450" s="11">
        <v>12.0</v>
      </c>
      <c r="J450" s="12">
        <v>5.0</v>
      </c>
      <c r="K450" s="61">
        <v>34.0</v>
      </c>
      <c r="L450" s="62">
        <f t="shared" si="1"/>
        <v>70</v>
      </c>
      <c r="M450" s="63">
        <f t="shared" si="2"/>
        <v>70</v>
      </c>
      <c r="N450" s="63">
        <f t="shared" si="3"/>
        <v>20</v>
      </c>
      <c r="O450" s="63">
        <f t="shared" si="4"/>
        <v>47</v>
      </c>
      <c r="P450" s="63">
        <f t="shared" si="5"/>
        <v>61</v>
      </c>
      <c r="Q450" s="64">
        <f t="shared" si="6"/>
        <v>0.7777777778</v>
      </c>
      <c r="R450" s="64">
        <f t="shared" si="7"/>
        <v>0.4351851852</v>
      </c>
      <c r="S450" s="65">
        <f t="shared" si="8"/>
        <v>0.5909090909</v>
      </c>
      <c r="T450" s="65">
        <f t="shared" si="9"/>
        <v>0.4545454545</v>
      </c>
      <c r="U450" s="66">
        <f t="shared" si="10"/>
        <v>0.534351145</v>
      </c>
      <c r="V450" s="27">
        <f t="shared" si="11"/>
        <v>0.53682202</v>
      </c>
      <c r="W450" s="27">
        <f t="shared" si="12"/>
        <v>0.5283745177</v>
      </c>
      <c r="X450" s="27">
        <f t="shared" si="13"/>
        <v>-0.763552754</v>
      </c>
      <c r="Y450" s="27">
        <f t="shared" si="14"/>
        <v>-0.0865604907</v>
      </c>
      <c r="Z450" s="27">
        <f t="shared" si="15"/>
        <v>1.238035871</v>
      </c>
      <c r="AA450" s="27">
        <f t="shared" si="16"/>
        <v>-0.413323571</v>
      </c>
      <c r="AB450" s="27"/>
    </row>
    <row r="451">
      <c r="A451" s="29">
        <v>6538.0</v>
      </c>
      <c r="B451" s="30">
        <v>2501.0</v>
      </c>
      <c r="C451" s="5">
        <v>17.0</v>
      </c>
      <c r="D451" s="6">
        <v>26.0</v>
      </c>
      <c r="E451" s="7">
        <v>18.0</v>
      </c>
      <c r="F451" s="8">
        <v>50.0</v>
      </c>
      <c r="G451" s="9">
        <v>148.0</v>
      </c>
      <c r="H451" s="10">
        <v>44.0</v>
      </c>
      <c r="I451" s="11">
        <v>39.0</v>
      </c>
      <c r="J451" s="12">
        <v>23.0</v>
      </c>
      <c r="K451" s="61">
        <v>75.0</v>
      </c>
      <c r="L451" s="62">
        <f t="shared" si="1"/>
        <v>148</v>
      </c>
      <c r="M451" s="63">
        <f t="shared" si="2"/>
        <v>148</v>
      </c>
      <c r="N451" s="63">
        <f t="shared" si="3"/>
        <v>26</v>
      </c>
      <c r="O451" s="63">
        <f t="shared" si="4"/>
        <v>94</v>
      </c>
      <c r="P451" s="63">
        <f t="shared" si="5"/>
        <v>149</v>
      </c>
      <c r="Q451" s="64">
        <f t="shared" si="6"/>
        <v>0.8505747126</v>
      </c>
      <c r="R451" s="64">
        <f t="shared" si="7"/>
        <v>0.3868312757</v>
      </c>
      <c r="S451" s="65">
        <f t="shared" si="8"/>
        <v>0.5803357314</v>
      </c>
      <c r="T451" s="65">
        <f t="shared" si="9"/>
        <v>0.4172661871</v>
      </c>
      <c r="U451" s="66">
        <f t="shared" si="10"/>
        <v>0.4983164983</v>
      </c>
      <c r="V451" s="27">
        <f t="shared" si="11"/>
        <v>0.4986501452</v>
      </c>
      <c r="W451" s="27">
        <f t="shared" si="12"/>
        <v>0.4850402048</v>
      </c>
      <c r="X451" s="27">
        <f t="shared" si="13"/>
        <v>-0.7498902162</v>
      </c>
      <c r="Y451" s="27">
        <f t="shared" si="14"/>
        <v>-0.07294431629</v>
      </c>
      <c r="Z451" s="27">
        <f t="shared" si="15"/>
        <v>1.19412697</v>
      </c>
      <c r="AA451" s="27">
        <f t="shared" si="16"/>
        <v>-0.3915309439</v>
      </c>
      <c r="AB451" s="27"/>
    </row>
    <row r="452">
      <c r="A452" s="29">
        <v>6539.0</v>
      </c>
      <c r="B452" s="30">
        <v>1687.0</v>
      </c>
      <c r="C452" s="5">
        <v>17.0</v>
      </c>
      <c r="D452" s="6">
        <v>19.0</v>
      </c>
      <c r="E452" s="7">
        <v>12.0</v>
      </c>
      <c r="F452" s="8">
        <v>56.0</v>
      </c>
      <c r="G452" s="9">
        <v>100.0</v>
      </c>
      <c r="H452" s="10">
        <v>30.0</v>
      </c>
      <c r="I452" s="11">
        <v>15.0</v>
      </c>
      <c r="J452" s="12">
        <v>17.0</v>
      </c>
      <c r="K452" s="61">
        <v>58.0</v>
      </c>
      <c r="L452" s="62">
        <f t="shared" si="1"/>
        <v>100</v>
      </c>
      <c r="M452" s="63">
        <f t="shared" si="2"/>
        <v>100</v>
      </c>
      <c r="N452" s="63">
        <f t="shared" si="3"/>
        <v>19</v>
      </c>
      <c r="O452" s="63">
        <f t="shared" si="4"/>
        <v>86</v>
      </c>
      <c r="P452" s="63">
        <f t="shared" si="5"/>
        <v>102</v>
      </c>
      <c r="Q452" s="64">
        <f t="shared" si="6"/>
        <v>0.8403361345</v>
      </c>
      <c r="R452" s="64">
        <f t="shared" si="7"/>
        <v>0.4574468085</v>
      </c>
      <c r="S452" s="65">
        <f t="shared" si="8"/>
        <v>0.6058631922</v>
      </c>
      <c r="T452" s="65">
        <f t="shared" si="9"/>
        <v>0.3876221498</v>
      </c>
      <c r="U452" s="66">
        <f t="shared" si="10"/>
        <v>0.495049505</v>
      </c>
      <c r="V452" s="27">
        <f t="shared" si="11"/>
        <v>0.4945920278</v>
      </c>
      <c r="W452" s="27">
        <f t="shared" si="12"/>
        <v>0.4505812663</v>
      </c>
      <c r="X452" s="27">
        <f t="shared" si="13"/>
        <v>-0.7828759382</v>
      </c>
      <c r="Y452" s="27">
        <f t="shared" si="14"/>
        <v>-0.06294804451</v>
      </c>
      <c r="Z452" s="27">
        <f t="shared" si="15"/>
        <v>1.301490561</v>
      </c>
      <c r="AA452" s="27">
        <f t="shared" si="16"/>
        <v>-0.4455042635</v>
      </c>
      <c r="AB452" s="27"/>
    </row>
    <row r="453">
      <c r="A453" s="29">
        <v>6540.0</v>
      </c>
      <c r="B453" s="30">
        <v>2203.0</v>
      </c>
      <c r="C453" s="5">
        <v>17.0</v>
      </c>
      <c r="D453" s="6">
        <v>22.0</v>
      </c>
      <c r="E453" s="7">
        <v>19.0</v>
      </c>
      <c r="F453" s="8">
        <v>93.0</v>
      </c>
      <c r="G453" s="9">
        <v>87.0</v>
      </c>
      <c r="H453" s="10">
        <v>37.0</v>
      </c>
      <c r="I453" s="11">
        <v>31.0</v>
      </c>
      <c r="J453" s="12">
        <v>17.0</v>
      </c>
      <c r="K453" s="61">
        <v>49.0</v>
      </c>
      <c r="L453" s="62">
        <f t="shared" si="1"/>
        <v>87</v>
      </c>
      <c r="M453" s="63">
        <f t="shared" si="2"/>
        <v>87</v>
      </c>
      <c r="N453" s="63">
        <f t="shared" si="3"/>
        <v>22</v>
      </c>
      <c r="O453" s="63">
        <f t="shared" si="4"/>
        <v>130</v>
      </c>
      <c r="P453" s="63">
        <f t="shared" si="5"/>
        <v>116</v>
      </c>
      <c r="Q453" s="64">
        <f t="shared" si="6"/>
        <v>0.7981651376</v>
      </c>
      <c r="R453" s="64">
        <f t="shared" si="7"/>
        <v>0.5284552846</v>
      </c>
      <c r="S453" s="65">
        <f t="shared" si="8"/>
        <v>0.6112676056</v>
      </c>
      <c r="T453" s="65">
        <f t="shared" si="9"/>
        <v>0.3070422535</v>
      </c>
      <c r="U453" s="66">
        <f t="shared" si="10"/>
        <v>0.4285714286</v>
      </c>
      <c r="V453" s="27">
        <f t="shared" si="11"/>
        <v>0.4286859538</v>
      </c>
      <c r="W453" s="27">
        <f t="shared" si="12"/>
        <v>0.3569132658</v>
      </c>
      <c r="X453" s="27">
        <f t="shared" si="13"/>
        <v>-0.7898593385</v>
      </c>
      <c r="Y453" s="27">
        <f t="shared" si="14"/>
        <v>-0.03949675001</v>
      </c>
      <c r="Z453" s="27">
        <f t="shared" si="15"/>
        <v>1.324813201</v>
      </c>
      <c r="AA453" s="27">
        <f t="shared" si="16"/>
        <v>-0.4575328708</v>
      </c>
      <c r="AB453" s="27"/>
    </row>
    <row r="454">
      <c r="A454" s="29">
        <v>6545.0</v>
      </c>
      <c r="B454" s="30">
        <v>1652.0</v>
      </c>
      <c r="C454" s="5">
        <v>22.0</v>
      </c>
      <c r="D454" s="6">
        <v>35.0</v>
      </c>
      <c r="E454" s="7">
        <v>10.0</v>
      </c>
      <c r="F454" s="8">
        <v>35.0</v>
      </c>
      <c r="G454" s="9">
        <v>97.0</v>
      </c>
      <c r="H454" s="10">
        <v>31.0</v>
      </c>
      <c r="I454" s="11">
        <v>8.0</v>
      </c>
      <c r="J454" s="12">
        <v>6.0</v>
      </c>
      <c r="K454" s="61">
        <v>46.0</v>
      </c>
      <c r="L454" s="62">
        <f t="shared" si="1"/>
        <v>97</v>
      </c>
      <c r="M454" s="63">
        <f t="shared" si="2"/>
        <v>97</v>
      </c>
      <c r="N454" s="63">
        <f t="shared" si="3"/>
        <v>35</v>
      </c>
      <c r="O454" s="63">
        <f t="shared" si="4"/>
        <v>66</v>
      </c>
      <c r="P454" s="63">
        <f t="shared" si="5"/>
        <v>86</v>
      </c>
      <c r="Q454" s="64">
        <f t="shared" si="6"/>
        <v>0.7348484848</v>
      </c>
      <c r="R454" s="64">
        <f t="shared" si="7"/>
        <v>0.4342105263</v>
      </c>
      <c r="S454" s="65">
        <f t="shared" si="8"/>
        <v>0.573943662</v>
      </c>
      <c r="T454" s="65">
        <f t="shared" si="9"/>
        <v>0.4647887324</v>
      </c>
      <c r="U454" s="66">
        <f t="shared" si="10"/>
        <v>0.5300546448</v>
      </c>
      <c r="V454" s="27">
        <f t="shared" si="11"/>
        <v>0.531224758</v>
      </c>
      <c r="W454" s="27">
        <f t="shared" si="12"/>
        <v>0.5402815491</v>
      </c>
      <c r="X454" s="27">
        <f t="shared" si="13"/>
        <v>-0.7416306001</v>
      </c>
      <c r="Y454" s="27">
        <f t="shared" si="14"/>
        <v>-0.0905057671</v>
      </c>
      <c r="Z454" s="27">
        <f t="shared" si="15"/>
        <v>1.167966574</v>
      </c>
      <c r="AA454" s="27">
        <f t="shared" si="16"/>
        <v>-0.3787354448</v>
      </c>
      <c r="AB454" s="27"/>
    </row>
    <row r="455">
      <c r="A455" s="29">
        <v>6547.0</v>
      </c>
      <c r="B455" s="30">
        <v>2090.0</v>
      </c>
      <c r="C455" s="5">
        <v>12.0</v>
      </c>
      <c r="D455" s="6">
        <v>25.0</v>
      </c>
      <c r="E455" s="7">
        <v>26.0</v>
      </c>
      <c r="F455" s="8">
        <v>33.0</v>
      </c>
      <c r="G455" s="9">
        <v>115.0</v>
      </c>
      <c r="H455" s="10">
        <v>19.0</v>
      </c>
      <c r="I455" s="11">
        <v>19.0</v>
      </c>
      <c r="J455" s="12">
        <v>15.0</v>
      </c>
      <c r="K455" s="61">
        <v>43.0</v>
      </c>
      <c r="L455" s="62">
        <f t="shared" si="1"/>
        <v>116</v>
      </c>
      <c r="M455" s="63">
        <f t="shared" si="2"/>
        <v>115</v>
      </c>
      <c r="N455" s="63">
        <f t="shared" si="3"/>
        <v>25</v>
      </c>
      <c r="O455" s="63">
        <f t="shared" si="4"/>
        <v>52</v>
      </c>
      <c r="P455" s="63">
        <f t="shared" si="5"/>
        <v>100</v>
      </c>
      <c r="Q455" s="64">
        <f t="shared" si="6"/>
        <v>0.8214285714</v>
      </c>
      <c r="R455" s="64">
        <f t="shared" si="7"/>
        <v>0.3421052632</v>
      </c>
      <c r="S455" s="65">
        <f t="shared" si="8"/>
        <v>0.5719178082</v>
      </c>
      <c r="T455" s="65">
        <f t="shared" si="9"/>
        <v>0.4794520548</v>
      </c>
      <c r="U455" s="66">
        <f t="shared" si="10"/>
        <v>0.5348837209</v>
      </c>
      <c r="V455" s="27">
        <f t="shared" si="11"/>
        <v>0.5408525239</v>
      </c>
      <c r="W455" s="27">
        <f t="shared" si="12"/>
        <v>0.5573265461</v>
      </c>
      <c r="X455" s="27">
        <f t="shared" si="13"/>
        <v>-0.7390128604</v>
      </c>
      <c r="Y455" s="27">
        <f t="shared" si="14"/>
        <v>-0.09630646451</v>
      </c>
      <c r="Z455" s="27">
        <f t="shared" si="15"/>
        <v>1.159735963</v>
      </c>
      <c r="AA455" s="27">
        <f t="shared" si="16"/>
        <v>-0.374739107</v>
      </c>
      <c r="AB455" s="27"/>
    </row>
    <row r="456">
      <c r="A456" s="29">
        <v>6552.0</v>
      </c>
      <c r="B456" s="30">
        <v>918.0</v>
      </c>
      <c r="C456" s="5">
        <v>7.0</v>
      </c>
      <c r="D456" s="6">
        <v>26.0</v>
      </c>
      <c r="E456" s="7">
        <v>10.0</v>
      </c>
      <c r="F456" s="8">
        <v>30.0</v>
      </c>
      <c r="G456" s="9">
        <v>91.0</v>
      </c>
      <c r="H456" s="10">
        <v>32.0</v>
      </c>
      <c r="I456" s="11">
        <v>8.0</v>
      </c>
      <c r="J456" s="12">
        <v>5.0</v>
      </c>
      <c r="K456" s="61">
        <v>25.0</v>
      </c>
      <c r="L456" s="62">
        <f t="shared" si="1"/>
        <v>91</v>
      </c>
      <c r="M456" s="63">
        <f t="shared" si="2"/>
        <v>91</v>
      </c>
      <c r="N456" s="63">
        <f t="shared" si="3"/>
        <v>26</v>
      </c>
      <c r="O456" s="63">
        <f t="shared" si="4"/>
        <v>62</v>
      </c>
      <c r="P456" s="63">
        <f t="shared" si="5"/>
        <v>50</v>
      </c>
      <c r="Q456" s="64">
        <f t="shared" si="6"/>
        <v>0.7777777778</v>
      </c>
      <c r="R456" s="64">
        <f t="shared" si="7"/>
        <v>0.5535714286</v>
      </c>
      <c r="S456" s="65">
        <f t="shared" si="8"/>
        <v>0.6681222707</v>
      </c>
      <c r="T456" s="65">
        <f t="shared" si="9"/>
        <v>0.5109170306</v>
      </c>
      <c r="U456" s="66">
        <f t="shared" si="10"/>
        <v>0.6453900709</v>
      </c>
      <c r="V456" s="27">
        <f t="shared" si="11"/>
        <v>0.6403403015</v>
      </c>
      <c r="W456" s="27">
        <f t="shared" si="12"/>
        <v>0.5939021872</v>
      </c>
      <c r="X456" s="27">
        <f t="shared" si="13"/>
        <v>-0.8633250151</v>
      </c>
      <c r="Y456" s="27">
        <f t="shared" si="14"/>
        <v>-0.1093618454</v>
      </c>
      <c r="Z456" s="27">
        <f t="shared" si="15"/>
        <v>1.582718877</v>
      </c>
      <c r="AA456" s="27">
        <f t="shared" si="16"/>
        <v>-0.5974423491</v>
      </c>
      <c r="AB456" s="27"/>
    </row>
    <row r="457">
      <c r="A457" s="29">
        <v>6600.0</v>
      </c>
      <c r="B457" s="30">
        <v>1776.0</v>
      </c>
      <c r="C457" s="5">
        <v>11.0</v>
      </c>
      <c r="D457" s="6">
        <v>18.0</v>
      </c>
      <c r="E457" s="7">
        <v>22.0</v>
      </c>
      <c r="F457" s="8">
        <v>39.0</v>
      </c>
      <c r="G457" s="9">
        <v>184.0</v>
      </c>
      <c r="H457" s="10">
        <v>45.0</v>
      </c>
      <c r="I457" s="11">
        <v>11.0</v>
      </c>
      <c r="J457" s="12">
        <v>9.0</v>
      </c>
      <c r="K457" s="61">
        <v>54.0</v>
      </c>
      <c r="L457" s="62">
        <f t="shared" si="1"/>
        <v>189</v>
      </c>
      <c r="M457" s="63">
        <f t="shared" si="2"/>
        <v>184</v>
      </c>
      <c r="N457" s="63">
        <f t="shared" si="3"/>
        <v>18</v>
      </c>
      <c r="O457" s="63">
        <f t="shared" si="4"/>
        <v>84</v>
      </c>
      <c r="P457" s="63">
        <f t="shared" si="5"/>
        <v>98</v>
      </c>
      <c r="Q457" s="64">
        <f t="shared" si="6"/>
        <v>0.9108910891</v>
      </c>
      <c r="R457" s="64">
        <f t="shared" si="7"/>
        <v>0.4615384615</v>
      </c>
      <c r="S457" s="65">
        <f t="shared" si="8"/>
        <v>0.6979166667</v>
      </c>
      <c r="T457" s="65">
        <f t="shared" si="9"/>
        <v>0.5260416667</v>
      </c>
      <c r="U457" s="66">
        <f t="shared" si="10"/>
        <v>0.6524822695</v>
      </c>
      <c r="V457" s="27">
        <f t="shared" si="11"/>
        <v>0.6736145232</v>
      </c>
      <c r="W457" s="27">
        <f t="shared" si="12"/>
        <v>0.6114834262</v>
      </c>
      <c r="X457" s="27">
        <f t="shared" si="13"/>
        <v>-0.9018243264</v>
      </c>
      <c r="Y457" s="27">
        <f t="shared" si="14"/>
        <v>-0.1159325428</v>
      </c>
      <c r="Z457" s="27">
        <f t="shared" si="15"/>
        <v>1.727026592</v>
      </c>
      <c r="AA457" s="27">
        <f t="shared" si="16"/>
        <v>-0.6809870722</v>
      </c>
      <c r="AB457" s="27"/>
    </row>
    <row r="458">
      <c r="A458" s="29">
        <v>6609.0</v>
      </c>
      <c r="B458" s="30">
        <v>3046.0</v>
      </c>
      <c r="C458" s="5">
        <v>20.0</v>
      </c>
      <c r="D458" s="6">
        <v>22.0</v>
      </c>
      <c r="E458" s="7">
        <v>19.0</v>
      </c>
      <c r="F458" s="8">
        <v>55.0</v>
      </c>
      <c r="G458" s="9">
        <v>134.0</v>
      </c>
      <c r="H458" s="10">
        <v>38.0</v>
      </c>
      <c r="I458" s="11">
        <v>16.0</v>
      </c>
      <c r="J458" s="12">
        <v>18.0</v>
      </c>
      <c r="K458" s="61">
        <v>69.0</v>
      </c>
      <c r="L458" s="62">
        <f t="shared" si="1"/>
        <v>134</v>
      </c>
      <c r="M458" s="63">
        <f t="shared" si="2"/>
        <v>134</v>
      </c>
      <c r="N458" s="63">
        <f t="shared" si="3"/>
        <v>22</v>
      </c>
      <c r="O458" s="63">
        <f t="shared" si="4"/>
        <v>93</v>
      </c>
      <c r="P458" s="63">
        <f t="shared" si="5"/>
        <v>124</v>
      </c>
      <c r="Q458" s="64">
        <f t="shared" si="6"/>
        <v>0.858974359</v>
      </c>
      <c r="R458" s="64">
        <f t="shared" si="7"/>
        <v>0.4285714286</v>
      </c>
      <c r="S458" s="65">
        <f t="shared" si="8"/>
        <v>0.6085790885</v>
      </c>
      <c r="T458" s="65">
        <f t="shared" si="9"/>
        <v>0.418230563</v>
      </c>
      <c r="U458" s="66">
        <f t="shared" si="10"/>
        <v>0.519379845</v>
      </c>
      <c r="V458" s="27">
        <f t="shared" si="11"/>
        <v>0.5220051945</v>
      </c>
      <c r="W458" s="27">
        <f t="shared" si="12"/>
        <v>0.4861612185</v>
      </c>
      <c r="X458" s="27">
        <f t="shared" si="13"/>
        <v>-0.7863853275</v>
      </c>
      <c r="Y458" s="27">
        <f t="shared" si="14"/>
        <v>-0.07328188036</v>
      </c>
      <c r="Z458" s="27">
        <f t="shared" si="15"/>
        <v>1.313185069</v>
      </c>
      <c r="AA458" s="27">
        <f t="shared" si="16"/>
        <v>-0.4515223314</v>
      </c>
      <c r="AB458" s="27"/>
    </row>
    <row r="459">
      <c r="A459" s="29">
        <v>6610.0</v>
      </c>
      <c r="B459" s="30">
        <v>2673.0</v>
      </c>
      <c r="C459" s="5">
        <v>14.0</v>
      </c>
      <c r="D459" s="6">
        <v>55.0</v>
      </c>
      <c r="E459" s="7">
        <v>16.0</v>
      </c>
      <c r="F459" s="8">
        <v>60.0</v>
      </c>
      <c r="G459" s="9">
        <v>214.0</v>
      </c>
      <c r="H459" s="10">
        <v>62.0</v>
      </c>
      <c r="I459" s="11">
        <v>33.0</v>
      </c>
      <c r="J459" s="12">
        <v>27.0</v>
      </c>
      <c r="K459" s="61">
        <v>96.0</v>
      </c>
      <c r="L459" s="62">
        <f t="shared" si="1"/>
        <v>216</v>
      </c>
      <c r="M459" s="63">
        <f t="shared" si="2"/>
        <v>214</v>
      </c>
      <c r="N459" s="63">
        <f t="shared" si="3"/>
        <v>55</v>
      </c>
      <c r="O459" s="63">
        <f t="shared" si="4"/>
        <v>122</v>
      </c>
      <c r="P459" s="63">
        <f t="shared" si="5"/>
        <v>159</v>
      </c>
      <c r="Q459" s="64">
        <f t="shared" si="6"/>
        <v>0.7955390335</v>
      </c>
      <c r="R459" s="64">
        <f t="shared" si="7"/>
        <v>0.4341637011</v>
      </c>
      <c r="S459" s="65">
        <f t="shared" si="8"/>
        <v>0.6109090909</v>
      </c>
      <c r="T459" s="65">
        <f t="shared" si="9"/>
        <v>0.4890909091</v>
      </c>
      <c r="U459" s="66">
        <f t="shared" si="10"/>
        <v>0.5737265416</v>
      </c>
      <c r="V459" s="27">
        <f t="shared" si="11"/>
        <v>0.5792970148</v>
      </c>
      <c r="W459" s="27">
        <f t="shared" si="12"/>
        <v>0.5685309811</v>
      </c>
      <c r="X459" s="27">
        <f t="shared" si="13"/>
        <v>-0.7893960779</v>
      </c>
      <c r="Y459" s="27">
        <f t="shared" si="14"/>
        <v>-0.1002176587</v>
      </c>
      <c r="Z459" s="27">
        <f t="shared" si="15"/>
        <v>1.323259623</v>
      </c>
      <c r="AA459" s="27">
        <f t="shared" si="16"/>
        <v>-0.4567282997</v>
      </c>
      <c r="AB459" s="27"/>
    </row>
    <row r="460">
      <c r="A460" s="29">
        <v>6625.0</v>
      </c>
      <c r="B460" s="30">
        <v>1843.0</v>
      </c>
      <c r="C460" s="5">
        <v>28.0</v>
      </c>
      <c r="D460" s="6">
        <v>19.0</v>
      </c>
      <c r="E460" s="7">
        <v>12.0</v>
      </c>
      <c r="F460" s="8">
        <v>87.0</v>
      </c>
      <c r="G460" s="9">
        <v>136.0</v>
      </c>
      <c r="H460" s="10">
        <v>60.0</v>
      </c>
      <c r="I460" s="11">
        <v>24.0</v>
      </c>
      <c r="J460" s="12">
        <v>19.0</v>
      </c>
      <c r="K460" s="61">
        <v>54.0</v>
      </c>
      <c r="L460" s="62">
        <f t="shared" si="1"/>
        <v>136</v>
      </c>
      <c r="M460" s="63">
        <f t="shared" si="2"/>
        <v>136</v>
      </c>
      <c r="N460" s="63">
        <f t="shared" si="3"/>
        <v>19</v>
      </c>
      <c r="O460" s="63">
        <f t="shared" si="4"/>
        <v>147</v>
      </c>
      <c r="P460" s="63">
        <f t="shared" si="5"/>
        <v>118</v>
      </c>
      <c r="Q460" s="64">
        <f t="shared" si="6"/>
        <v>0.8774193548</v>
      </c>
      <c r="R460" s="64">
        <f t="shared" si="7"/>
        <v>0.5547169811</v>
      </c>
      <c r="S460" s="65">
        <f t="shared" si="8"/>
        <v>0.6738095238</v>
      </c>
      <c r="T460" s="65">
        <f t="shared" si="9"/>
        <v>0.369047619</v>
      </c>
      <c r="U460" s="66">
        <f t="shared" si="10"/>
        <v>0.5354330709</v>
      </c>
      <c r="V460" s="27">
        <f t="shared" si="11"/>
        <v>0.5320538829</v>
      </c>
      <c r="W460" s="27">
        <f t="shared" si="12"/>
        <v>0.428989787</v>
      </c>
      <c r="X460" s="27">
        <f t="shared" si="13"/>
        <v>-0.8706738912</v>
      </c>
      <c r="Y460" s="27">
        <f t="shared" si="14"/>
        <v>-0.05705975294</v>
      </c>
      <c r="Z460" s="27">
        <f t="shared" si="15"/>
        <v>1.609778696</v>
      </c>
      <c r="AA460" s="27">
        <f t="shared" si="16"/>
        <v>-0.6128294025</v>
      </c>
      <c r="AB460" s="27"/>
    </row>
    <row r="461">
      <c r="A461" s="29">
        <v>6632.0</v>
      </c>
      <c r="B461" s="30">
        <v>1203.0</v>
      </c>
      <c r="C461" s="5">
        <v>12.0</v>
      </c>
      <c r="D461" s="6">
        <v>28.0</v>
      </c>
      <c r="E461" s="7">
        <v>17.0</v>
      </c>
      <c r="F461" s="8">
        <v>43.0</v>
      </c>
      <c r="G461" s="9">
        <v>97.0</v>
      </c>
      <c r="H461" s="10">
        <v>39.0</v>
      </c>
      <c r="I461" s="11">
        <v>18.0</v>
      </c>
      <c r="J461" s="12">
        <v>8.0</v>
      </c>
      <c r="K461" s="61">
        <v>40.0</v>
      </c>
      <c r="L461" s="62">
        <f t="shared" si="1"/>
        <v>97</v>
      </c>
      <c r="M461" s="63">
        <f t="shared" si="2"/>
        <v>97</v>
      </c>
      <c r="N461" s="63">
        <f t="shared" si="3"/>
        <v>28</v>
      </c>
      <c r="O461" s="63">
        <f t="shared" si="4"/>
        <v>82</v>
      </c>
      <c r="P461" s="63">
        <f t="shared" si="5"/>
        <v>87</v>
      </c>
      <c r="Q461" s="64">
        <f t="shared" si="6"/>
        <v>0.776</v>
      </c>
      <c r="R461" s="64">
        <f t="shared" si="7"/>
        <v>0.4852071006</v>
      </c>
      <c r="S461" s="65">
        <f t="shared" si="8"/>
        <v>0.6088435374</v>
      </c>
      <c r="T461" s="65">
        <f t="shared" si="9"/>
        <v>0.425170068</v>
      </c>
      <c r="U461" s="66">
        <f t="shared" si="10"/>
        <v>0.527173913</v>
      </c>
      <c r="V461" s="27">
        <f t="shared" si="11"/>
        <v>0.5278307249</v>
      </c>
      <c r="W461" s="27">
        <f t="shared" si="12"/>
        <v>0.4942278652</v>
      </c>
      <c r="X461" s="27">
        <f t="shared" si="13"/>
        <v>-0.7867270395</v>
      </c>
      <c r="Y461" s="27">
        <f t="shared" si="14"/>
        <v>-0.07573392</v>
      </c>
      <c r="Z461" s="27">
        <f t="shared" si="15"/>
        <v>1.314326567</v>
      </c>
      <c r="AA461" s="27">
        <f t="shared" si="16"/>
        <v>-0.4521111941</v>
      </c>
      <c r="AB461" s="27"/>
    </row>
    <row r="462">
      <c r="A462" s="29">
        <v>6648.0</v>
      </c>
      <c r="B462" s="30">
        <v>3398.0</v>
      </c>
      <c r="C462" s="5">
        <v>35.0</v>
      </c>
      <c r="D462" s="6">
        <v>39.0</v>
      </c>
      <c r="E462" s="7">
        <v>32.0</v>
      </c>
      <c r="F462" s="8">
        <v>39.0</v>
      </c>
      <c r="G462" s="9">
        <v>161.0</v>
      </c>
      <c r="H462" s="10">
        <v>62.0</v>
      </c>
      <c r="I462" s="11">
        <v>31.0</v>
      </c>
      <c r="J462" s="12">
        <v>21.0</v>
      </c>
      <c r="K462" s="61">
        <v>70.0</v>
      </c>
      <c r="L462" s="62">
        <f t="shared" si="1"/>
        <v>161</v>
      </c>
      <c r="M462" s="63">
        <f t="shared" si="2"/>
        <v>161</v>
      </c>
      <c r="N462" s="63">
        <f t="shared" si="3"/>
        <v>39</v>
      </c>
      <c r="O462" s="63">
        <f t="shared" si="4"/>
        <v>101</v>
      </c>
      <c r="P462" s="63">
        <f t="shared" si="5"/>
        <v>168</v>
      </c>
      <c r="Q462" s="64">
        <f t="shared" si="6"/>
        <v>0.805</v>
      </c>
      <c r="R462" s="64">
        <f t="shared" si="7"/>
        <v>0.375464684</v>
      </c>
      <c r="S462" s="65">
        <f t="shared" si="8"/>
        <v>0.5586353945</v>
      </c>
      <c r="T462" s="65">
        <f t="shared" si="9"/>
        <v>0.4264392324</v>
      </c>
      <c r="U462" s="66">
        <f t="shared" si="10"/>
        <v>0.4893617021</v>
      </c>
      <c r="V462" s="27">
        <f t="shared" si="11"/>
        <v>0.4887768153</v>
      </c>
      <c r="W462" s="27">
        <f t="shared" si="12"/>
        <v>0.4957031723</v>
      </c>
      <c r="X462" s="27">
        <f t="shared" si="13"/>
        <v>-0.7218497743</v>
      </c>
      <c r="Y462" s="27">
        <f t="shared" si="14"/>
        <v>-0.07618673765</v>
      </c>
      <c r="Z462" s="27">
        <f t="shared" si="15"/>
        <v>1.106493285</v>
      </c>
      <c r="AA462" s="27">
        <f t="shared" si="16"/>
        <v>-0.3492315763</v>
      </c>
      <c r="AB462" s="27"/>
    </row>
    <row r="463">
      <c r="A463" s="29">
        <v>6652.0</v>
      </c>
      <c r="B463" s="30">
        <v>2057.0</v>
      </c>
      <c r="C463" s="5">
        <v>16.0</v>
      </c>
      <c r="D463" s="6">
        <v>31.0</v>
      </c>
      <c r="E463" s="7">
        <v>18.0</v>
      </c>
      <c r="F463" s="8">
        <v>64.0</v>
      </c>
      <c r="G463" s="9">
        <v>194.0</v>
      </c>
      <c r="H463" s="10">
        <v>39.0</v>
      </c>
      <c r="I463" s="11">
        <v>14.0</v>
      </c>
      <c r="J463" s="12">
        <v>19.0</v>
      </c>
      <c r="K463" s="61">
        <v>89.0</v>
      </c>
      <c r="L463" s="62">
        <f t="shared" si="1"/>
        <v>197</v>
      </c>
      <c r="M463" s="63">
        <f t="shared" si="2"/>
        <v>194</v>
      </c>
      <c r="N463" s="63">
        <f t="shared" si="3"/>
        <v>31</v>
      </c>
      <c r="O463" s="63">
        <f t="shared" si="4"/>
        <v>103</v>
      </c>
      <c r="P463" s="63">
        <f t="shared" si="5"/>
        <v>137</v>
      </c>
      <c r="Q463" s="64">
        <f t="shared" si="6"/>
        <v>0.8622222222</v>
      </c>
      <c r="R463" s="64">
        <f t="shared" si="7"/>
        <v>0.4291666667</v>
      </c>
      <c r="S463" s="65">
        <f t="shared" si="8"/>
        <v>0.6387096774</v>
      </c>
      <c r="T463" s="65">
        <f t="shared" si="9"/>
        <v>0.4838709677</v>
      </c>
      <c r="U463" s="66">
        <f t="shared" si="10"/>
        <v>0.586102719</v>
      </c>
      <c r="V463" s="27">
        <f t="shared" si="11"/>
        <v>0.5973758479</v>
      </c>
      <c r="W463" s="27">
        <f t="shared" si="12"/>
        <v>0.5624631963</v>
      </c>
      <c r="X463" s="27">
        <f t="shared" si="13"/>
        <v>-0.8253190561</v>
      </c>
      <c r="Y463" s="27">
        <f t="shared" si="14"/>
        <v>-0.09808987968</v>
      </c>
      <c r="Z463" s="27">
        <f t="shared" si="15"/>
        <v>1.446434854</v>
      </c>
      <c r="AA463" s="27">
        <f t="shared" si="16"/>
        <v>-0.5219617129</v>
      </c>
      <c r="AB463" s="27"/>
    </row>
    <row r="464">
      <c r="A464" s="29">
        <v>6656.0</v>
      </c>
      <c r="B464" s="30">
        <v>1361.0</v>
      </c>
      <c r="C464" s="5">
        <v>15.0</v>
      </c>
      <c r="D464" s="6">
        <v>18.0</v>
      </c>
      <c r="E464" s="7">
        <v>16.0</v>
      </c>
      <c r="F464" s="8">
        <v>27.0</v>
      </c>
      <c r="G464" s="9">
        <v>103.0</v>
      </c>
      <c r="H464" s="10">
        <v>18.0</v>
      </c>
      <c r="I464" s="11">
        <v>7.0</v>
      </c>
      <c r="J464" s="12">
        <v>15.0</v>
      </c>
      <c r="K464" s="61">
        <v>49.0</v>
      </c>
      <c r="L464" s="62">
        <f t="shared" si="1"/>
        <v>104</v>
      </c>
      <c r="M464" s="63">
        <f t="shared" si="2"/>
        <v>103</v>
      </c>
      <c r="N464" s="63">
        <f t="shared" si="3"/>
        <v>18</v>
      </c>
      <c r="O464" s="63">
        <f t="shared" si="4"/>
        <v>45</v>
      </c>
      <c r="P464" s="63">
        <f t="shared" si="5"/>
        <v>87</v>
      </c>
      <c r="Q464" s="64">
        <f t="shared" si="6"/>
        <v>0.8512396694</v>
      </c>
      <c r="R464" s="64">
        <f t="shared" si="7"/>
        <v>0.3409090909</v>
      </c>
      <c r="S464" s="65">
        <f t="shared" si="8"/>
        <v>0.5849802372</v>
      </c>
      <c r="T464" s="65">
        <f t="shared" si="9"/>
        <v>0.4782608696</v>
      </c>
      <c r="U464" s="66">
        <f t="shared" si="10"/>
        <v>0.5421052632</v>
      </c>
      <c r="V464" s="27">
        <f t="shared" si="11"/>
        <v>0.550380295</v>
      </c>
      <c r="W464" s="27">
        <f t="shared" si="12"/>
        <v>0.5559418839</v>
      </c>
      <c r="X464" s="27">
        <f t="shared" si="13"/>
        <v>-0.7558916895</v>
      </c>
      <c r="Y464" s="27">
        <f t="shared" si="14"/>
        <v>-0.09582851753</v>
      </c>
      <c r="Z464" s="27">
        <f t="shared" si="15"/>
        <v>1.213316975</v>
      </c>
      <c r="AA464" s="27">
        <f t="shared" si="16"/>
        <v>-0.4010068036</v>
      </c>
      <c r="AB464" s="27"/>
    </row>
    <row r="465">
      <c r="A465" s="29">
        <v>6657.0</v>
      </c>
      <c r="B465" s="30">
        <v>1675.0</v>
      </c>
      <c r="C465" s="5">
        <v>15.0</v>
      </c>
      <c r="D465" s="6">
        <v>22.0</v>
      </c>
      <c r="E465" s="7">
        <v>19.0</v>
      </c>
      <c r="F465" s="8">
        <v>30.0</v>
      </c>
      <c r="G465" s="9">
        <v>82.0</v>
      </c>
      <c r="H465" s="10">
        <v>14.0</v>
      </c>
      <c r="I465" s="11">
        <v>19.0</v>
      </c>
      <c r="J465" s="12">
        <v>8.0</v>
      </c>
      <c r="K465" s="61">
        <v>33.0</v>
      </c>
      <c r="L465" s="62">
        <f t="shared" si="1"/>
        <v>82</v>
      </c>
      <c r="M465" s="63">
        <f t="shared" si="2"/>
        <v>82</v>
      </c>
      <c r="N465" s="63">
        <f t="shared" si="3"/>
        <v>22</v>
      </c>
      <c r="O465" s="63">
        <f t="shared" si="4"/>
        <v>44</v>
      </c>
      <c r="P465" s="63">
        <f t="shared" si="5"/>
        <v>86</v>
      </c>
      <c r="Q465" s="64">
        <f t="shared" si="6"/>
        <v>0.7884615385</v>
      </c>
      <c r="R465" s="64">
        <f t="shared" si="7"/>
        <v>0.3384615385</v>
      </c>
      <c r="S465" s="65">
        <f t="shared" si="8"/>
        <v>0.5384615385</v>
      </c>
      <c r="T465" s="65">
        <f t="shared" si="9"/>
        <v>0.4444444444</v>
      </c>
      <c r="U465" s="66">
        <f t="shared" si="10"/>
        <v>0.4880952381</v>
      </c>
      <c r="V465" s="27">
        <f t="shared" si="11"/>
        <v>0.487216358</v>
      </c>
      <c r="W465" s="27">
        <f t="shared" si="12"/>
        <v>0.5166328618</v>
      </c>
      <c r="X465" s="27">
        <f t="shared" si="13"/>
        <v>-0.6957817995</v>
      </c>
      <c r="Y465" s="27">
        <f t="shared" si="14"/>
        <v>-0.0827561037</v>
      </c>
      <c r="Z465" s="27">
        <f t="shared" si="15"/>
        <v>1.028019282</v>
      </c>
      <c r="AA465" s="27">
        <f t="shared" si="16"/>
        <v>-0.3127463296</v>
      </c>
      <c r="AB465" s="27"/>
    </row>
    <row r="466">
      <c r="A466" s="29">
        <v>6658.0</v>
      </c>
      <c r="B466" s="30">
        <v>2677.0</v>
      </c>
      <c r="C466" s="5">
        <v>20.0</v>
      </c>
      <c r="D466" s="6">
        <v>41.0</v>
      </c>
      <c r="E466" s="7">
        <v>23.0</v>
      </c>
      <c r="F466" s="8">
        <v>64.0</v>
      </c>
      <c r="G466" s="9">
        <v>189.0</v>
      </c>
      <c r="H466" s="10">
        <v>38.0</v>
      </c>
      <c r="I466" s="11">
        <v>14.0</v>
      </c>
      <c r="J466" s="12">
        <v>11.0</v>
      </c>
      <c r="K466" s="61">
        <v>79.0</v>
      </c>
      <c r="L466" s="62">
        <f t="shared" si="1"/>
        <v>191</v>
      </c>
      <c r="M466" s="63">
        <f t="shared" si="2"/>
        <v>189</v>
      </c>
      <c r="N466" s="63">
        <f t="shared" si="3"/>
        <v>41</v>
      </c>
      <c r="O466" s="63">
        <f t="shared" si="4"/>
        <v>102</v>
      </c>
      <c r="P466" s="63">
        <f t="shared" si="5"/>
        <v>136</v>
      </c>
      <c r="Q466" s="64">
        <f t="shared" si="6"/>
        <v>0.8217391304</v>
      </c>
      <c r="R466" s="64">
        <f t="shared" si="7"/>
        <v>0.4285714286</v>
      </c>
      <c r="S466" s="65">
        <f t="shared" si="8"/>
        <v>0.6217948718</v>
      </c>
      <c r="T466" s="65">
        <f t="shared" si="9"/>
        <v>0.4914529915</v>
      </c>
      <c r="U466" s="66">
        <f t="shared" si="10"/>
        <v>0.5815384615</v>
      </c>
      <c r="V466" s="27">
        <f t="shared" si="11"/>
        <v>0.5897316716</v>
      </c>
      <c r="W466" s="27">
        <f t="shared" si="12"/>
        <v>0.5712767222</v>
      </c>
      <c r="X466" s="27">
        <f t="shared" si="13"/>
        <v>-0.803462316</v>
      </c>
      <c r="Y466" s="27">
        <f t="shared" si="14"/>
        <v>-0.1011880059</v>
      </c>
      <c r="Z466" s="27">
        <f t="shared" si="15"/>
        <v>1.370838071</v>
      </c>
      <c r="AA466" s="27">
        <f t="shared" si="16"/>
        <v>-0.4815812461</v>
      </c>
      <c r="AB466" s="27"/>
    </row>
    <row r="467">
      <c r="A467" s="29">
        <v>6666.0</v>
      </c>
      <c r="B467" s="30">
        <v>3147.0</v>
      </c>
      <c r="C467" s="5">
        <v>63.0</v>
      </c>
      <c r="D467" s="6">
        <v>30.0</v>
      </c>
      <c r="E467" s="7">
        <v>38.0</v>
      </c>
      <c r="F467" s="8">
        <v>123.0</v>
      </c>
      <c r="G467" s="9">
        <v>139.0</v>
      </c>
      <c r="H467" s="10">
        <v>62.0</v>
      </c>
      <c r="I467" s="11">
        <v>39.0</v>
      </c>
      <c r="J467" s="12">
        <v>26.0</v>
      </c>
      <c r="K467" s="61">
        <v>61.0</v>
      </c>
      <c r="L467" s="62">
        <f t="shared" si="1"/>
        <v>138</v>
      </c>
      <c r="M467" s="63">
        <f t="shared" si="2"/>
        <v>139</v>
      </c>
      <c r="N467" s="63">
        <f t="shared" si="3"/>
        <v>30</v>
      </c>
      <c r="O467" s="63">
        <f t="shared" si="4"/>
        <v>185</v>
      </c>
      <c r="P467" s="63">
        <f t="shared" si="5"/>
        <v>201</v>
      </c>
      <c r="Q467" s="64">
        <f t="shared" si="6"/>
        <v>0.8224852071</v>
      </c>
      <c r="R467" s="64">
        <f t="shared" si="7"/>
        <v>0.4792746114</v>
      </c>
      <c r="S467" s="65">
        <f t="shared" si="8"/>
        <v>0.5837837838</v>
      </c>
      <c r="T467" s="65">
        <f t="shared" si="9"/>
        <v>0.3045045045</v>
      </c>
      <c r="U467" s="66">
        <f t="shared" si="10"/>
        <v>0.4088235294</v>
      </c>
      <c r="V467" s="27">
        <f t="shared" si="11"/>
        <v>0.4044271193</v>
      </c>
      <c r="W467" s="27">
        <f t="shared" si="12"/>
        <v>0.3539633256</v>
      </c>
      <c r="X467" s="27">
        <f t="shared" si="13"/>
        <v>-0.7543456729</v>
      </c>
      <c r="Y467" s="27">
        <f t="shared" si="14"/>
        <v>-0.03884655533</v>
      </c>
      <c r="Z467" s="27">
        <f t="shared" si="15"/>
        <v>1.208358884</v>
      </c>
      <c r="AA467" s="27">
        <f t="shared" si="16"/>
        <v>-0.3985513088</v>
      </c>
      <c r="AB467" s="27"/>
    </row>
    <row r="468">
      <c r="A468" s="29">
        <v>6675.0</v>
      </c>
      <c r="B468" s="30">
        <v>1609.0</v>
      </c>
      <c r="C468" s="5">
        <v>13.0</v>
      </c>
      <c r="D468" s="6">
        <v>23.0</v>
      </c>
      <c r="E468" s="7">
        <v>17.0</v>
      </c>
      <c r="F468" s="8">
        <v>69.0</v>
      </c>
      <c r="G468" s="9">
        <v>105.0</v>
      </c>
      <c r="H468" s="10">
        <v>48.0</v>
      </c>
      <c r="I468" s="11">
        <v>34.0</v>
      </c>
      <c r="J468" s="12">
        <v>16.0</v>
      </c>
      <c r="K468" s="61">
        <v>53.0</v>
      </c>
      <c r="L468" s="62">
        <f t="shared" si="1"/>
        <v>105</v>
      </c>
      <c r="M468" s="63">
        <f t="shared" si="2"/>
        <v>105</v>
      </c>
      <c r="N468" s="63">
        <f t="shared" si="3"/>
        <v>23</v>
      </c>
      <c r="O468" s="63">
        <f t="shared" si="4"/>
        <v>117</v>
      </c>
      <c r="P468" s="63">
        <f t="shared" si="5"/>
        <v>117</v>
      </c>
      <c r="Q468" s="64">
        <f t="shared" si="6"/>
        <v>0.8203125</v>
      </c>
      <c r="R468" s="64">
        <f t="shared" si="7"/>
        <v>0.5</v>
      </c>
      <c r="S468" s="65">
        <f t="shared" si="8"/>
        <v>0.6132596685</v>
      </c>
      <c r="T468" s="65">
        <f t="shared" si="9"/>
        <v>0.3535911602</v>
      </c>
      <c r="U468" s="66">
        <f t="shared" si="10"/>
        <v>0.472972973</v>
      </c>
      <c r="V468" s="27">
        <f t="shared" si="11"/>
        <v>0.471499093</v>
      </c>
      <c r="W468" s="27">
        <f t="shared" si="12"/>
        <v>0.4110228293</v>
      </c>
      <c r="X468" s="27">
        <f t="shared" si="13"/>
        <v>-0.7924334149</v>
      </c>
      <c r="Y468" s="27">
        <f t="shared" si="14"/>
        <v>-0.05238028651</v>
      </c>
      <c r="Z468" s="27">
        <f t="shared" si="15"/>
        <v>1.333462151</v>
      </c>
      <c r="AA468" s="27">
        <f t="shared" si="16"/>
        <v>-0.4620206323</v>
      </c>
      <c r="AB468" s="27"/>
    </row>
    <row r="469">
      <c r="A469" s="29">
        <v>6681.0</v>
      </c>
      <c r="B469" s="30">
        <v>954.0</v>
      </c>
      <c r="C469" s="5">
        <v>8.0</v>
      </c>
      <c r="D469" s="6">
        <v>20.0</v>
      </c>
      <c r="E469" s="7">
        <v>20.0</v>
      </c>
      <c r="F469" s="8">
        <v>52.0</v>
      </c>
      <c r="G469" s="9">
        <v>90.0</v>
      </c>
      <c r="H469" s="10">
        <v>44.0</v>
      </c>
      <c r="I469" s="11">
        <v>19.0</v>
      </c>
      <c r="J469" s="12">
        <v>13.0</v>
      </c>
      <c r="K469" s="61">
        <v>37.0</v>
      </c>
      <c r="L469" s="62">
        <f t="shared" si="1"/>
        <v>90</v>
      </c>
      <c r="M469" s="63">
        <f t="shared" si="2"/>
        <v>90</v>
      </c>
      <c r="N469" s="63">
        <f t="shared" si="3"/>
        <v>20</v>
      </c>
      <c r="O469" s="63">
        <f t="shared" si="4"/>
        <v>96</v>
      </c>
      <c r="P469" s="63">
        <f t="shared" si="5"/>
        <v>84</v>
      </c>
      <c r="Q469" s="64">
        <f t="shared" si="6"/>
        <v>0.8181818182</v>
      </c>
      <c r="R469" s="64">
        <f t="shared" si="7"/>
        <v>0.5333333333</v>
      </c>
      <c r="S469" s="65">
        <f t="shared" si="8"/>
        <v>0.6413793103</v>
      </c>
      <c r="T469" s="65">
        <f t="shared" si="9"/>
        <v>0.3793103448</v>
      </c>
      <c r="U469" s="66">
        <f t="shared" si="10"/>
        <v>0.5172413793</v>
      </c>
      <c r="V469" s="27">
        <f t="shared" si="11"/>
        <v>0.5157392661</v>
      </c>
      <c r="W469" s="27">
        <f t="shared" si="12"/>
        <v>0.4409194251</v>
      </c>
      <c r="X469" s="27">
        <f t="shared" si="13"/>
        <v>-0.8287686656</v>
      </c>
      <c r="Y469" s="27">
        <f t="shared" si="14"/>
        <v>-0.06027739093</v>
      </c>
      <c r="Z469" s="27">
        <f t="shared" si="15"/>
        <v>1.458551533</v>
      </c>
      <c r="AA469" s="27">
        <f t="shared" si="16"/>
        <v>-0.5285340817</v>
      </c>
      <c r="AB469" s="27"/>
    </row>
    <row r="470">
      <c r="A470" s="29">
        <v>6693.0</v>
      </c>
      <c r="B470" s="30">
        <v>2717.0</v>
      </c>
      <c r="C470" s="5">
        <v>21.0</v>
      </c>
      <c r="D470" s="6">
        <v>50.0</v>
      </c>
      <c r="E470" s="7">
        <v>29.0</v>
      </c>
      <c r="F470" s="8">
        <v>67.0</v>
      </c>
      <c r="G470" s="9">
        <v>145.0</v>
      </c>
      <c r="H470" s="10">
        <v>46.0</v>
      </c>
      <c r="I470" s="11">
        <v>32.0</v>
      </c>
      <c r="J470" s="12">
        <v>23.0</v>
      </c>
      <c r="K470" s="61">
        <v>85.0</v>
      </c>
      <c r="L470" s="62">
        <f t="shared" si="1"/>
        <v>145</v>
      </c>
      <c r="M470" s="63">
        <f t="shared" si="2"/>
        <v>145</v>
      </c>
      <c r="N470" s="63">
        <f t="shared" si="3"/>
        <v>50</v>
      </c>
      <c r="O470" s="63">
        <f t="shared" si="4"/>
        <v>113</v>
      </c>
      <c r="P470" s="63">
        <f t="shared" si="5"/>
        <v>167</v>
      </c>
      <c r="Q470" s="64">
        <f t="shared" si="6"/>
        <v>0.7435897436</v>
      </c>
      <c r="R470" s="64">
        <f t="shared" si="7"/>
        <v>0.4035714286</v>
      </c>
      <c r="S470" s="65">
        <f t="shared" si="8"/>
        <v>0.5431578947</v>
      </c>
      <c r="T470" s="65">
        <f t="shared" si="9"/>
        <v>0.4105263158</v>
      </c>
      <c r="U470" s="66">
        <f t="shared" si="10"/>
        <v>0.4647435897</v>
      </c>
      <c r="V470" s="27">
        <f t="shared" si="11"/>
        <v>0.4636257068</v>
      </c>
      <c r="W470" s="27">
        <f t="shared" si="12"/>
        <v>0.4772056171</v>
      </c>
      <c r="X470" s="27">
        <f t="shared" si="13"/>
        <v>-0.7018502723</v>
      </c>
      <c r="Y470" s="27">
        <f t="shared" si="14"/>
        <v>-0.07060688873</v>
      </c>
      <c r="Z470" s="27">
        <f t="shared" si="15"/>
        <v>1.04602985</v>
      </c>
      <c r="AA470" s="27">
        <f t="shared" si="16"/>
        <v>-0.3210010459</v>
      </c>
      <c r="AB470" s="27"/>
    </row>
    <row r="471">
      <c r="A471" s="29">
        <v>6695.0</v>
      </c>
      <c r="B471" s="30">
        <v>3240.0</v>
      </c>
      <c r="C471" s="5">
        <v>28.0</v>
      </c>
      <c r="D471" s="6">
        <v>66.0</v>
      </c>
      <c r="E471" s="7">
        <v>43.0</v>
      </c>
      <c r="F471" s="8">
        <v>79.0</v>
      </c>
      <c r="G471" s="9">
        <v>176.0</v>
      </c>
      <c r="H471" s="10">
        <v>68.0</v>
      </c>
      <c r="I471" s="11">
        <v>38.0</v>
      </c>
      <c r="J471" s="12">
        <v>28.0</v>
      </c>
      <c r="K471" s="61">
        <v>101.0</v>
      </c>
      <c r="L471" s="62">
        <f t="shared" si="1"/>
        <v>176</v>
      </c>
      <c r="M471" s="63">
        <f t="shared" si="2"/>
        <v>176</v>
      </c>
      <c r="N471" s="63">
        <f t="shared" si="3"/>
        <v>66</v>
      </c>
      <c r="O471" s="63">
        <f t="shared" si="4"/>
        <v>147</v>
      </c>
      <c r="P471" s="63">
        <f t="shared" si="5"/>
        <v>210</v>
      </c>
      <c r="Q471" s="64">
        <f t="shared" si="6"/>
        <v>0.7272727273</v>
      </c>
      <c r="R471" s="64">
        <f t="shared" si="7"/>
        <v>0.4117647059</v>
      </c>
      <c r="S471" s="65">
        <f t="shared" si="8"/>
        <v>0.5392320534</v>
      </c>
      <c r="T471" s="65">
        <f t="shared" si="9"/>
        <v>0.4040066778</v>
      </c>
      <c r="U471" s="66">
        <f t="shared" si="10"/>
        <v>0.4559585492</v>
      </c>
      <c r="V471" s="27">
        <f t="shared" si="11"/>
        <v>0.4551886489</v>
      </c>
      <c r="W471" s="27">
        <f t="shared" si="12"/>
        <v>0.4696270338</v>
      </c>
      <c r="X471" s="27">
        <f t="shared" si="13"/>
        <v>-0.6967774328</v>
      </c>
      <c r="Y471" s="27">
        <f t="shared" si="14"/>
        <v>-0.06838205667</v>
      </c>
      <c r="Z471" s="27">
        <f t="shared" si="15"/>
        <v>1.030963489</v>
      </c>
      <c r="AA471" s="27">
        <f t="shared" si="16"/>
        <v>-0.3140908308</v>
      </c>
      <c r="AB471" s="27"/>
    </row>
    <row r="472">
      <c r="A472" s="29">
        <v>6704.0</v>
      </c>
      <c r="B472" s="30">
        <v>1247.0</v>
      </c>
      <c r="C472" s="5">
        <v>15.0</v>
      </c>
      <c r="D472" s="6">
        <v>14.0</v>
      </c>
      <c r="E472" s="7">
        <v>8.0</v>
      </c>
      <c r="F472" s="8">
        <v>29.0</v>
      </c>
      <c r="G472" s="9">
        <v>76.0</v>
      </c>
      <c r="H472" s="10">
        <v>27.0</v>
      </c>
      <c r="I472" s="11">
        <v>12.0</v>
      </c>
      <c r="J472" s="12">
        <v>6.0</v>
      </c>
      <c r="K472" s="61">
        <v>34.0</v>
      </c>
      <c r="L472" s="62">
        <f t="shared" si="1"/>
        <v>76</v>
      </c>
      <c r="M472" s="63">
        <f t="shared" si="2"/>
        <v>76</v>
      </c>
      <c r="N472" s="63">
        <f t="shared" si="3"/>
        <v>14</v>
      </c>
      <c r="O472" s="63">
        <f t="shared" si="4"/>
        <v>56</v>
      </c>
      <c r="P472" s="63">
        <f t="shared" si="5"/>
        <v>69</v>
      </c>
      <c r="Q472" s="64">
        <f t="shared" si="6"/>
        <v>0.8444444444</v>
      </c>
      <c r="R472" s="64">
        <f t="shared" si="7"/>
        <v>0.448</v>
      </c>
      <c r="S472" s="65">
        <f t="shared" si="8"/>
        <v>0.6139534884</v>
      </c>
      <c r="T472" s="65">
        <f t="shared" si="9"/>
        <v>0.4186046512</v>
      </c>
      <c r="U472" s="66">
        <f t="shared" si="10"/>
        <v>0.524137931</v>
      </c>
      <c r="V472" s="27">
        <f t="shared" si="11"/>
        <v>0.5265921071</v>
      </c>
      <c r="W472" s="27">
        <f t="shared" si="12"/>
        <v>0.4865960675</v>
      </c>
      <c r="X472" s="27">
        <f t="shared" si="13"/>
        <v>-0.7933299454</v>
      </c>
      <c r="Y472" s="27">
        <f t="shared" si="14"/>
        <v>-0.07341303359</v>
      </c>
      <c r="Z472" s="27">
        <f t="shared" si="15"/>
        <v>1.33648112</v>
      </c>
      <c r="AA472" s="27">
        <f t="shared" si="16"/>
        <v>-0.4635905476</v>
      </c>
      <c r="AB472" s="27"/>
    </row>
    <row r="473">
      <c r="A473" s="29">
        <v>6706.0</v>
      </c>
      <c r="B473" s="30">
        <v>2091.0</v>
      </c>
      <c r="C473" s="5">
        <v>6.0</v>
      </c>
      <c r="D473" s="6">
        <v>31.0</v>
      </c>
      <c r="E473" s="7">
        <v>10.0</v>
      </c>
      <c r="F473" s="8">
        <v>32.0</v>
      </c>
      <c r="G473" s="9">
        <v>127.0</v>
      </c>
      <c r="H473" s="10">
        <v>31.0</v>
      </c>
      <c r="I473" s="11">
        <v>11.0</v>
      </c>
      <c r="J473" s="12">
        <v>14.0</v>
      </c>
      <c r="K473" s="61">
        <v>54.0</v>
      </c>
      <c r="L473" s="62">
        <f t="shared" si="1"/>
        <v>128</v>
      </c>
      <c r="M473" s="63">
        <f t="shared" si="2"/>
        <v>127</v>
      </c>
      <c r="N473" s="63">
        <f t="shared" si="3"/>
        <v>31</v>
      </c>
      <c r="O473" s="63">
        <f t="shared" si="4"/>
        <v>63</v>
      </c>
      <c r="P473" s="63">
        <f t="shared" si="5"/>
        <v>81</v>
      </c>
      <c r="Q473" s="64">
        <f t="shared" si="6"/>
        <v>0.8037974684</v>
      </c>
      <c r="R473" s="64">
        <f t="shared" si="7"/>
        <v>0.4375</v>
      </c>
      <c r="S473" s="65">
        <f t="shared" si="8"/>
        <v>0.6291390728</v>
      </c>
      <c r="T473" s="65">
        <f t="shared" si="9"/>
        <v>0.5231788079</v>
      </c>
      <c r="U473" s="66">
        <f t="shared" si="10"/>
        <v>0.6105769231</v>
      </c>
      <c r="V473" s="27">
        <f t="shared" si="11"/>
        <v>0.6189418366</v>
      </c>
      <c r="W473" s="27">
        <f t="shared" si="12"/>
        <v>0.6081555707</v>
      </c>
      <c r="X473" s="27">
        <f t="shared" si="13"/>
        <v>-0.8129522444</v>
      </c>
      <c r="Y473" s="27">
        <f t="shared" si="14"/>
        <v>-0.114674105</v>
      </c>
      <c r="Z473" s="27">
        <f t="shared" si="15"/>
        <v>1.40341205</v>
      </c>
      <c r="AA473" s="27">
        <f t="shared" si="16"/>
        <v>-0.4988478817</v>
      </c>
      <c r="AB473" s="27"/>
    </row>
    <row r="474">
      <c r="A474" s="29">
        <v>6707.0</v>
      </c>
      <c r="B474" s="30">
        <v>1803.0</v>
      </c>
      <c r="C474" s="5">
        <v>19.0</v>
      </c>
      <c r="D474" s="6">
        <v>30.0</v>
      </c>
      <c r="E474" s="7">
        <v>12.0</v>
      </c>
      <c r="F474" s="8">
        <v>66.0</v>
      </c>
      <c r="G474" s="9">
        <v>106.0</v>
      </c>
      <c r="H474" s="10">
        <v>29.0</v>
      </c>
      <c r="I474" s="11">
        <v>17.0</v>
      </c>
      <c r="J474" s="12">
        <v>23.0</v>
      </c>
      <c r="K474" s="61">
        <v>49.0</v>
      </c>
      <c r="L474" s="62">
        <f t="shared" si="1"/>
        <v>106</v>
      </c>
      <c r="M474" s="63">
        <f t="shared" si="2"/>
        <v>106</v>
      </c>
      <c r="N474" s="63">
        <f t="shared" si="3"/>
        <v>30</v>
      </c>
      <c r="O474" s="63">
        <f t="shared" si="4"/>
        <v>95</v>
      </c>
      <c r="P474" s="63">
        <f t="shared" si="5"/>
        <v>97</v>
      </c>
      <c r="Q474" s="64">
        <f t="shared" si="6"/>
        <v>0.7794117647</v>
      </c>
      <c r="R474" s="64">
        <f t="shared" si="7"/>
        <v>0.4947916667</v>
      </c>
      <c r="S474" s="65">
        <f t="shared" si="8"/>
        <v>0.612804878</v>
      </c>
      <c r="T474" s="65">
        <f t="shared" si="9"/>
        <v>0.4146341463</v>
      </c>
      <c r="U474" s="66">
        <f t="shared" si="10"/>
        <v>0.5221674877</v>
      </c>
      <c r="V474" s="27">
        <f t="shared" si="11"/>
        <v>0.5224479834</v>
      </c>
      <c r="W474" s="27">
        <f t="shared" si="12"/>
        <v>0.4819806576</v>
      </c>
      <c r="X474" s="27">
        <f t="shared" si="13"/>
        <v>-0.79184575</v>
      </c>
      <c r="Y474" s="27">
        <f t="shared" si="14"/>
        <v>-0.07202697916</v>
      </c>
      <c r="Z474" s="27">
        <f t="shared" si="15"/>
        <v>1.331485106</v>
      </c>
      <c r="AA474" s="27">
        <f t="shared" si="16"/>
        <v>-0.4609934975</v>
      </c>
      <c r="AB474" s="27"/>
    </row>
    <row r="475">
      <c r="A475" s="29">
        <v>6708.0</v>
      </c>
      <c r="B475" s="30">
        <v>2286.0</v>
      </c>
      <c r="C475" s="5">
        <v>19.0</v>
      </c>
      <c r="D475" s="6">
        <v>41.0</v>
      </c>
      <c r="E475" s="7">
        <v>25.0</v>
      </c>
      <c r="F475" s="8">
        <v>71.0</v>
      </c>
      <c r="G475" s="9">
        <v>135.0</v>
      </c>
      <c r="H475" s="10">
        <v>38.0</v>
      </c>
      <c r="I475" s="11">
        <v>21.0</v>
      </c>
      <c r="J475" s="12">
        <v>21.0</v>
      </c>
      <c r="K475" s="61">
        <v>59.0</v>
      </c>
      <c r="L475" s="62">
        <f t="shared" si="1"/>
        <v>135</v>
      </c>
      <c r="M475" s="63">
        <f t="shared" si="2"/>
        <v>135</v>
      </c>
      <c r="N475" s="63">
        <f t="shared" si="3"/>
        <v>41</v>
      </c>
      <c r="O475" s="63">
        <f t="shared" si="4"/>
        <v>109</v>
      </c>
      <c r="P475" s="63">
        <f t="shared" si="5"/>
        <v>124</v>
      </c>
      <c r="Q475" s="64">
        <f t="shared" si="6"/>
        <v>0.7670454545</v>
      </c>
      <c r="R475" s="64">
        <f t="shared" si="7"/>
        <v>0.4678111588</v>
      </c>
      <c r="S475" s="65">
        <f t="shared" si="8"/>
        <v>0.5965770171</v>
      </c>
      <c r="T475" s="65">
        <f t="shared" si="9"/>
        <v>0.4303178484</v>
      </c>
      <c r="U475" s="66">
        <f t="shared" si="10"/>
        <v>0.5212355212</v>
      </c>
      <c r="V475" s="27">
        <f t="shared" si="11"/>
        <v>0.5221729116</v>
      </c>
      <c r="W475" s="27">
        <f t="shared" si="12"/>
        <v>0.5002117684</v>
      </c>
      <c r="X475" s="27">
        <f t="shared" si="13"/>
        <v>-0.7708766566</v>
      </c>
      <c r="Y475" s="27">
        <f t="shared" si="14"/>
        <v>-0.07757893101</v>
      </c>
      <c r="Z475" s="27">
        <f t="shared" si="15"/>
        <v>1.261899947</v>
      </c>
      <c r="AA475" s="27">
        <f t="shared" si="16"/>
        <v>-0.4253316623</v>
      </c>
      <c r="AB475" s="27"/>
    </row>
    <row r="476">
      <c r="A476" s="29">
        <v>6710.0</v>
      </c>
      <c r="B476" s="30">
        <v>2561.0</v>
      </c>
      <c r="C476" s="5">
        <v>10.0</v>
      </c>
      <c r="D476" s="6">
        <v>15.0</v>
      </c>
      <c r="E476" s="7">
        <v>16.0</v>
      </c>
      <c r="F476" s="8">
        <v>29.0</v>
      </c>
      <c r="G476" s="9">
        <v>90.0</v>
      </c>
      <c r="H476" s="10">
        <v>16.0</v>
      </c>
      <c r="I476" s="11">
        <v>11.0</v>
      </c>
      <c r="J476" s="12">
        <v>11.0</v>
      </c>
      <c r="K476" s="61">
        <v>43.0</v>
      </c>
      <c r="L476" s="62">
        <f t="shared" si="1"/>
        <v>90</v>
      </c>
      <c r="M476" s="63">
        <f t="shared" si="2"/>
        <v>90</v>
      </c>
      <c r="N476" s="63">
        <f t="shared" si="3"/>
        <v>15</v>
      </c>
      <c r="O476" s="63">
        <f t="shared" si="4"/>
        <v>45</v>
      </c>
      <c r="P476" s="63">
        <f t="shared" si="5"/>
        <v>80</v>
      </c>
      <c r="Q476" s="64">
        <f t="shared" si="6"/>
        <v>0.8571428571</v>
      </c>
      <c r="R476" s="64">
        <f t="shared" si="7"/>
        <v>0.36</v>
      </c>
      <c r="S476" s="65">
        <f t="shared" si="8"/>
        <v>0.5869565217</v>
      </c>
      <c r="T476" s="65">
        <f t="shared" si="9"/>
        <v>0.4565217391</v>
      </c>
      <c r="U476" s="66">
        <f t="shared" si="10"/>
        <v>0.5294117647</v>
      </c>
      <c r="V476" s="27">
        <f t="shared" si="11"/>
        <v>0.5352041434</v>
      </c>
      <c r="W476" s="27">
        <f t="shared" si="12"/>
        <v>0.5306717982</v>
      </c>
      <c r="X476" s="27">
        <f t="shared" si="13"/>
        <v>-0.7584453777</v>
      </c>
      <c r="Y476" s="27">
        <f t="shared" si="14"/>
        <v>-0.08731482693</v>
      </c>
      <c r="Z476" s="27">
        <f t="shared" si="15"/>
        <v>1.221528911</v>
      </c>
      <c r="AA476" s="27">
        <f t="shared" si="16"/>
        <v>-0.4050848078</v>
      </c>
      <c r="AB476" s="27"/>
    </row>
    <row r="477">
      <c r="A477" s="29">
        <v>6713.0</v>
      </c>
      <c r="B477" s="30">
        <v>3045.0</v>
      </c>
      <c r="C477" s="5">
        <v>25.0</v>
      </c>
      <c r="D477" s="6">
        <v>39.0</v>
      </c>
      <c r="E477" s="7">
        <v>29.0</v>
      </c>
      <c r="F477" s="8">
        <v>63.0</v>
      </c>
      <c r="G477" s="9">
        <v>114.0</v>
      </c>
      <c r="H477" s="10">
        <v>47.0</v>
      </c>
      <c r="I477" s="11">
        <v>30.0</v>
      </c>
      <c r="J477" s="12">
        <v>28.0</v>
      </c>
      <c r="K477" s="61">
        <v>60.0</v>
      </c>
      <c r="L477" s="62">
        <f t="shared" si="1"/>
        <v>114</v>
      </c>
      <c r="M477" s="63">
        <f t="shared" si="2"/>
        <v>114</v>
      </c>
      <c r="N477" s="63">
        <f t="shared" si="3"/>
        <v>39</v>
      </c>
      <c r="O477" s="63">
        <f t="shared" si="4"/>
        <v>110</v>
      </c>
      <c r="P477" s="63">
        <f t="shared" si="5"/>
        <v>144</v>
      </c>
      <c r="Q477" s="64">
        <f t="shared" si="6"/>
        <v>0.7450980392</v>
      </c>
      <c r="R477" s="64">
        <f t="shared" si="7"/>
        <v>0.4330708661</v>
      </c>
      <c r="S477" s="65">
        <f t="shared" si="8"/>
        <v>0.5503685504</v>
      </c>
      <c r="T477" s="65">
        <f t="shared" si="9"/>
        <v>0.3759213759</v>
      </c>
      <c r="U477" s="66">
        <f t="shared" si="10"/>
        <v>0.4418604651</v>
      </c>
      <c r="V477" s="27">
        <f t="shared" si="11"/>
        <v>0.440487115</v>
      </c>
      <c r="W477" s="27">
        <f t="shared" si="12"/>
        <v>0.4369800066</v>
      </c>
      <c r="X477" s="27">
        <f t="shared" si="13"/>
        <v>-0.7111676378</v>
      </c>
      <c r="Y477" s="27">
        <f t="shared" si="14"/>
        <v>-0.0592050994</v>
      </c>
      <c r="Z477" s="27">
        <f t="shared" si="15"/>
        <v>1.073987195</v>
      </c>
      <c r="AA477" s="27">
        <f t="shared" si="16"/>
        <v>-0.3339557963</v>
      </c>
      <c r="AB477" s="27"/>
    </row>
    <row r="478">
      <c r="A478" s="29">
        <v>6715.0</v>
      </c>
      <c r="B478" s="30">
        <v>1301.0</v>
      </c>
      <c r="C478" s="5">
        <v>11.0</v>
      </c>
      <c r="D478" s="6">
        <v>13.0</v>
      </c>
      <c r="E478" s="7">
        <v>7.0</v>
      </c>
      <c r="F478" s="8">
        <v>20.0</v>
      </c>
      <c r="G478" s="9">
        <v>21.0</v>
      </c>
      <c r="H478" s="10">
        <v>19.0</v>
      </c>
      <c r="I478" s="11">
        <v>6.0</v>
      </c>
      <c r="J478" s="12">
        <v>7.0</v>
      </c>
      <c r="K478" s="61">
        <v>29.0</v>
      </c>
      <c r="L478" s="62">
        <f t="shared" si="1"/>
        <v>21</v>
      </c>
      <c r="M478" s="63">
        <f t="shared" si="2"/>
        <v>21</v>
      </c>
      <c r="N478" s="63">
        <f t="shared" si="3"/>
        <v>13</v>
      </c>
      <c r="O478" s="63">
        <f t="shared" si="4"/>
        <v>39</v>
      </c>
      <c r="P478" s="63">
        <f t="shared" si="5"/>
        <v>53</v>
      </c>
      <c r="Q478" s="64">
        <f t="shared" si="6"/>
        <v>0.6176470588</v>
      </c>
      <c r="R478" s="64">
        <f t="shared" si="7"/>
        <v>0.4239130435</v>
      </c>
      <c r="S478" s="65">
        <f t="shared" si="8"/>
        <v>0.4761904762</v>
      </c>
      <c r="T478" s="65">
        <f t="shared" si="9"/>
        <v>0.2698412698</v>
      </c>
      <c r="U478" s="66">
        <f t="shared" si="10"/>
        <v>0.2837837838</v>
      </c>
      <c r="V478" s="27">
        <f t="shared" si="11"/>
        <v>0.2893834561</v>
      </c>
      <c r="W478" s="27">
        <f t="shared" si="12"/>
        <v>0.3136699518</v>
      </c>
      <c r="X478" s="27">
        <f t="shared" si="13"/>
        <v>-0.6153172376</v>
      </c>
      <c r="Y478" s="27">
        <f t="shared" si="14"/>
        <v>-0.03050575762</v>
      </c>
      <c r="Z478" s="27">
        <f t="shared" si="15"/>
        <v>0.8039949036</v>
      </c>
      <c r="AA478" s="27">
        <f t="shared" si="16"/>
        <v>-0.2163068507</v>
      </c>
      <c r="AB478" s="27"/>
    </row>
    <row r="479">
      <c r="A479" s="29">
        <v>6717.0</v>
      </c>
      <c r="B479" s="30">
        <v>1986.0</v>
      </c>
      <c r="C479" s="5">
        <v>24.0</v>
      </c>
      <c r="D479" s="6">
        <v>18.0</v>
      </c>
      <c r="E479" s="7">
        <v>34.0</v>
      </c>
      <c r="F479" s="8">
        <v>64.0</v>
      </c>
      <c r="G479" s="9">
        <v>144.0</v>
      </c>
      <c r="H479" s="10">
        <v>41.0</v>
      </c>
      <c r="I479" s="11">
        <v>21.0</v>
      </c>
      <c r="J479" s="12">
        <v>21.0</v>
      </c>
      <c r="K479" s="61">
        <v>61.0</v>
      </c>
      <c r="L479" s="62">
        <f t="shared" si="1"/>
        <v>144</v>
      </c>
      <c r="M479" s="63">
        <f t="shared" si="2"/>
        <v>144</v>
      </c>
      <c r="N479" s="63">
        <f t="shared" si="3"/>
        <v>18</v>
      </c>
      <c r="O479" s="63">
        <f t="shared" si="4"/>
        <v>105</v>
      </c>
      <c r="P479" s="63">
        <f t="shared" si="5"/>
        <v>140</v>
      </c>
      <c r="Q479" s="64">
        <f t="shared" si="6"/>
        <v>0.8888888889</v>
      </c>
      <c r="R479" s="64">
        <f t="shared" si="7"/>
        <v>0.4285714286</v>
      </c>
      <c r="S479" s="65">
        <f t="shared" si="8"/>
        <v>0.6117936118</v>
      </c>
      <c r="T479" s="65">
        <f t="shared" si="9"/>
        <v>0.398034398</v>
      </c>
      <c r="U479" s="66">
        <f t="shared" si="10"/>
        <v>0.5070422535</v>
      </c>
      <c r="V479" s="27">
        <f t="shared" si="11"/>
        <v>0.5079980648</v>
      </c>
      <c r="W479" s="27">
        <f t="shared" si="12"/>
        <v>0.4626847128</v>
      </c>
      <c r="X479" s="27">
        <f t="shared" si="13"/>
        <v>-0.7905390259</v>
      </c>
      <c r="Y479" s="27">
        <f t="shared" si="14"/>
        <v>-0.06637526714</v>
      </c>
      <c r="Z479" s="27">
        <f t="shared" si="15"/>
        <v>1.32709423</v>
      </c>
      <c r="AA479" s="27">
        <f t="shared" si="16"/>
        <v>-0.4587150319</v>
      </c>
      <c r="AB479" s="27"/>
    </row>
    <row r="480">
      <c r="A480" s="29">
        <v>6718.0</v>
      </c>
      <c r="B480" s="30">
        <v>3357.0</v>
      </c>
      <c r="C480" s="5">
        <v>13.0</v>
      </c>
      <c r="D480" s="6">
        <v>35.0</v>
      </c>
      <c r="E480" s="7">
        <v>15.0</v>
      </c>
      <c r="F480" s="8">
        <v>52.0</v>
      </c>
      <c r="G480" s="9">
        <v>122.0</v>
      </c>
      <c r="H480" s="10">
        <v>66.0</v>
      </c>
      <c r="I480" s="11">
        <v>22.0</v>
      </c>
      <c r="J480" s="12">
        <v>16.0</v>
      </c>
      <c r="K480" s="61">
        <v>81.0</v>
      </c>
      <c r="L480" s="62">
        <f t="shared" si="1"/>
        <v>122</v>
      </c>
      <c r="M480" s="63">
        <f t="shared" si="2"/>
        <v>122</v>
      </c>
      <c r="N480" s="63">
        <f t="shared" si="3"/>
        <v>35</v>
      </c>
      <c r="O480" s="63">
        <f t="shared" si="4"/>
        <v>118</v>
      </c>
      <c r="P480" s="63">
        <f t="shared" si="5"/>
        <v>131</v>
      </c>
      <c r="Q480" s="64">
        <f t="shared" si="6"/>
        <v>0.7770700637</v>
      </c>
      <c r="R480" s="64">
        <f t="shared" si="7"/>
        <v>0.4738955823</v>
      </c>
      <c r="S480" s="65">
        <f t="shared" si="8"/>
        <v>0.5911330049</v>
      </c>
      <c r="T480" s="65">
        <f t="shared" si="9"/>
        <v>0.3866995074</v>
      </c>
      <c r="U480" s="66">
        <f t="shared" si="10"/>
        <v>0.4822134387</v>
      </c>
      <c r="V480" s="27">
        <f t="shared" si="11"/>
        <v>0.4820470853</v>
      </c>
      <c r="W480" s="27">
        <f t="shared" si="12"/>
        <v>0.4495087646</v>
      </c>
      <c r="X480" s="27">
        <f t="shared" si="13"/>
        <v>-0.7638420881</v>
      </c>
      <c r="Y480" s="27">
        <f t="shared" si="14"/>
        <v>-0.06264873542</v>
      </c>
      <c r="Z480" s="27">
        <f t="shared" si="15"/>
        <v>1.23897431</v>
      </c>
      <c r="AA480" s="27">
        <f t="shared" si="16"/>
        <v>-0.4137936129</v>
      </c>
      <c r="AB480" s="27"/>
    </row>
    <row r="481">
      <c r="A481" s="29">
        <v>6719.0</v>
      </c>
      <c r="B481" s="30">
        <v>2026.0</v>
      </c>
      <c r="C481" s="5">
        <v>16.0</v>
      </c>
      <c r="D481" s="6">
        <v>39.0</v>
      </c>
      <c r="E481" s="7">
        <v>17.0</v>
      </c>
      <c r="F481" s="8">
        <v>68.0</v>
      </c>
      <c r="G481" s="9">
        <v>113.0</v>
      </c>
      <c r="H481" s="10">
        <v>30.0</v>
      </c>
      <c r="I481" s="11">
        <v>27.0</v>
      </c>
      <c r="J481" s="12">
        <v>12.0</v>
      </c>
      <c r="K481" s="61">
        <v>62.0</v>
      </c>
      <c r="L481" s="62">
        <f t="shared" si="1"/>
        <v>113</v>
      </c>
      <c r="M481" s="63">
        <f t="shared" si="2"/>
        <v>113</v>
      </c>
      <c r="N481" s="63">
        <f t="shared" si="3"/>
        <v>39</v>
      </c>
      <c r="O481" s="63">
        <f t="shared" si="4"/>
        <v>98</v>
      </c>
      <c r="P481" s="63">
        <f t="shared" si="5"/>
        <v>122</v>
      </c>
      <c r="Q481" s="64">
        <f t="shared" si="6"/>
        <v>0.7434210526</v>
      </c>
      <c r="R481" s="64">
        <f t="shared" si="7"/>
        <v>0.4454545455</v>
      </c>
      <c r="S481" s="65">
        <f t="shared" si="8"/>
        <v>0.5672043011</v>
      </c>
      <c r="T481" s="65">
        <f t="shared" si="9"/>
        <v>0.4086021505</v>
      </c>
      <c r="U481" s="66">
        <f t="shared" si="10"/>
        <v>0.4808510638</v>
      </c>
      <c r="V481" s="27">
        <f t="shared" si="11"/>
        <v>0.4810972713</v>
      </c>
      <c r="W481" s="27">
        <f t="shared" si="12"/>
        <v>0.4749689213</v>
      </c>
      <c r="X481" s="27">
        <f t="shared" si="13"/>
        <v>-0.7329222258</v>
      </c>
      <c r="Y481" s="27">
        <f t="shared" si="14"/>
        <v>-0.06994656112</v>
      </c>
      <c r="Z481" s="27">
        <f t="shared" si="15"/>
        <v>1.14069862</v>
      </c>
      <c r="AA481" s="27">
        <f t="shared" si="16"/>
        <v>-0.3655499297</v>
      </c>
      <c r="AB481" s="27"/>
    </row>
    <row r="482">
      <c r="A482" s="29">
        <v>6725.0</v>
      </c>
      <c r="B482" s="30">
        <v>2372.0</v>
      </c>
      <c r="C482" s="5">
        <v>11.0</v>
      </c>
      <c r="D482" s="6">
        <v>29.0</v>
      </c>
      <c r="E482" s="7">
        <v>26.0</v>
      </c>
      <c r="F482" s="8">
        <v>67.0</v>
      </c>
      <c r="G482" s="9">
        <v>139.0</v>
      </c>
      <c r="H482" s="10">
        <v>45.0</v>
      </c>
      <c r="I482" s="11">
        <v>22.0</v>
      </c>
      <c r="J482" s="12">
        <v>14.0</v>
      </c>
      <c r="K482" s="61">
        <v>53.0</v>
      </c>
      <c r="L482" s="62">
        <f t="shared" si="1"/>
        <v>139</v>
      </c>
      <c r="M482" s="63">
        <f t="shared" si="2"/>
        <v>139</v>
      </c>
      <c r="N482" s="63">
        <f t="shared" si="3"/>
        <v>29</v>
      </c>
      <c r="O482" s="63">
        <f t="shared" si="4"/>
        <v>112</v>
      </c>
      <c r="P482" s="63">
        <f t="shared" si="5"/>
        <v>112</v>
      </c>
      <c r="Q482" s="64">
        <f t="shared" si="6"/>
        <v>0.8273809524</v>
      </c>
      <c r="R482" s="64">
        <f t="shared" si="7"/>
        <v>0.5</v>
      </c>
      <c r="S482" s="65">
        <f t="shared" si="8"/>
        <v>0.6403061224</v>
      </c>
      <c r="T482" s="65">
        <f t="shared" si="9"/>
        <v>0.4285714286</v>
      </c>
      <c r="U482" s="66">
        <f t="shared" si="10"/>
        <v>0.5537848606</v>
      </c>
      <c r="V482" s="27">
        <f t="shared" si="11"/>
        <v>0.5554868606</v>
      </c>
      <c r="W482" s="27">
        <f t="shared" si="12"/>
        <v>0.4981816881</v>
      </c>
      <c r="X482" s="27">
        <f t="shared" si="13"/>
        <v>-0.8273819284</v>
      </c>
      <c r="Y482" s="27">
        <f t="shared" si="14"/>
        <v>-0.07695050969</v>
      </c>
      <c r="Z482" s="27">
        <f t="shared" si="15"/>
        <v>1.453674574</v>
      </c>
      <c r="AA482" s="27">
        <f t="shared" si="16"/>
        <v>-0.5258854097</v>
      </c>
      <c r="AB482" s="27"/>
    </row>
    <row r="483">
      <c r="A483" s="29">
        <v>6727.0</v>
      </c>
      <c r="B483" s="30">
        <v>1057.0</v>
      </c>
      <c r="C483" s="5">
        <v>13.0</v>
      </c>
      <c r="D483" s="6">
        <v>22.0</v>
      </c>
      <c r="E483" s="7">
        <v>11.0</v>
      </c>
      <c r="F483" s="8">
        <v>81.0</v>
      </c>
      <c r="G483" s="9">
        <v>214.0</v>
      </c>
      <c r="H483" s="10">
        <v>25.0</v>
      </c>
      <c r="I483" s="11">
        <v>9.0</v>
      </c>
      <c r="J483" s="12">
        <v>5.0</v>
      </c>
      <c r="K483" s="61">
        <v>58.0</v>
      </c>
      <c r="L483" s="62">
        <f t="shared" si="1"/>
        <v>218</v>
      </c>
      <c r="M483" s="63">
        <f t="shared" si="2"/>
        <v>214</v>
      </c>
      <c r="N483" s="63">
        <f t="shared" si="3"/>
        <v>22</v>
      </c>
      <c r="O483" s="63">
        <f t="shared" si="4"/>
        <v>106</v>
      </c>
      <c r="P483" s="63">
        <f t="shared" si="5"/>
        <v>91</v>
      </c>
      <c r="Q483" s="64">
        <f t="shared" si="6"/>
        <v>0.906779661</v>
      </c>
      <c r="R483" s="64">
        <f t="shared" si="7"/>
        <v>0.538071066</v>
      </c>
      <c r="S483" s="65">
        <f t="shared" si="8"/>
        <v>0.7390300231</v>
      </c>
      <c r="T483" s="65">
        <f t="shared" si="9"/>
        <v>0.545034642</v>
      </c>
      <c r="U483" s="66">
        <f t="shared" si="10"/>
        <v>0.7016393443</v>
      </c>
      <c r="V483" s="27">
        <f t="shared" si="11"/>
        <v>0.7159343975</v>
      </c>
      <c r="W483" s="27">
        <f t="shared" si="12"/>
        <v>0.6335613155</v>
      </c>
      <c r="X483" s="27">
        <f t="shared" si="13"/>
        <v>-0.9549496159</v>
      </c>
      <c r="Y483" s="27">
        <f t="shared" si="14"/>
        <v>-0.1244552681</v>
      </c>
      <c r="Z483" s="27">
        <f t="shared" si="15"/>
        <v>1.936493525</v>
      </c>
      <c r="AA483" s="27">
        <f t="shared" si="16"/>
        <v>-0.8085640059</v>
      </c>
      <c r="AB483" s="27"/>
    </row>
    <row r="484">
      <c r="A484" s="29">
        <v>6728.0</v>
      </c>
      <c r="B484" s="30">
        <v>2521.0</v>
      </c>
      <c r="C484" s="5">
        <v>44.0</v>
      </c>
      <c r="D484" s="6">
        <v>48.0</v>
      </c>
      <c r="E484" s="7">
        <v>22.0</v>
      </c>
      <c r="F484" s="8">
        <v>128.0</v>
      </c>
      <c r="G484" s="9">
        <v>310.0</v>
      </c>
      <c r="H484" s="10">
        <v>94.0</v>
      </c>
      <c r="I484" s="11">
        <v>36.0</v>
      </c>
      <c r="J484" s="12">
        <v>34.0</v>
      </c>
      <c r="K484" s="61">
        <v>102.0</v>
      </c>
      <c r="L484" s="62">
        <f t="shared" si="1"/>
        <v>312</v>
      </c>
      <c r="M484" s="63">
        <f t="shared" si="2"/>
        <v>310</v>
      </c>
      <c r="N484" s="63">
        <f t="shared" si="3"/>
        <v>48</v>
      </c>
      <c r="O484" s="63">
        <f t="shared" si="4"/>
        <v>222</v>
      </c>
      <c r="P484" s="63">
        <f t="shared" si="5"/>
        <v>204</v>
      </c>
      <c r="Q484" s="64">
        <f t="shared" si="6"/>
        <v>0.8659217877</v>
      </c>
      <c r="R484" s="64">
        <f t="shared" si="7"/>
        <v>0.5211267606</v>
      </c>
      <c r="S484" s="65">
        <f t="shared" si="8"/>
        <v>0.6785714286</v>
      </c>
      <c r="T484" s="65">
        <f t="shared" si="9"/>
        <v>0.4566326531</v>
      </c>
      <c r="U484" s="66">
        <f t="shared" si="10"/>
        <v>0.6031128405</v>
      </c>
      <c r="V484" s="27">
        <f t="shared" si="11"/>
        <v>0.6071627117</v>
      </c>
      <c r="W484" s="27">
        <f t="shared" si="12"/>
        <v>0.5308007272</v>
      </c>
      <c r="X484" s="27">
        <f t="shared" si="13"/>
        <v>-0.8768270636</v>
      </c>
      <c r="Y484" s="27">
        <f t="shared" si="14"/>
        <v>-0.08735725911</v>
      </c>
      <c r="Z484" s="27">
        <f t="shared" si="15"/>
        <v>1.632612151</v>
      </c>
      <c r="AA484" s="27">
        <f t="shared" si="16"/>
        <v>-0.6259142905</v>
      </c>
      <c r="AB484" s="27"/>
    </row>
    <row r="485">
      <c r="A485" s="29">
        <v>6731.0</v>
      </c>
      <c r="B485" s="30">
        <v>2964.0</v>
      </c>
      <c r="C485" s="5">
        <v>42.0</v>
      </c>
      <c r="D485" s="6">
        <v>24.0</v>
      </c>
      <c r="E485" s="7">
        <v>37.0</v>
      </c>
      <c r="F485" s="8">
        <v>90.0</v>
      </c>
      <c r="G485" s="9">
        <v>124.0</v>
      </c>
      <c r="H485" s="10">
        <v>75.0</v>
      </c>
      <c r="I485" s="11">
        <v>38.0</v>
      </c>
      <c r="J485" s="12">
        <v>23.0</v>
      </c>
      <c r="K485" s="61">
        <v>63.0</v>
      </c>
      <c r="L485" s="62">
        <f t="shared" si="1"/>
        <v>123</v>
      </c>
      <c r="M485" s="63">
        <f t="shared" si="2"/>
        <v>124</v>
      </c>
      <c r="N485" s="63">
        <f t="shared" si="3"/>
        <v>24</v>
      </c>
      <c r="O485" s="63">
        <f t="shared" si="4"/>
        <v>165</v>
      </c>
      <c r="P485" s="63">
        <f t="shared" si="5"/>
        <v>180</v>
      </c>
      <c r="Q485" s="64">
        <f t="shared" si="6"/>
        <v>0.8378378378</v>
      </c>
      <c r="R485" s="64">
        <f t="shared" si="7"/>
        <v>0.4782608696</v>
      </c>
      <c r="S485" s="65">
        <f t="shared" si="8"/>
        <v>0.5862068966</v>
      </c>
      <c r="T485" s="65">
        <f t="shared" si="9"/>
        <v>0.3002028398</v>
      </c>
      <c r="U485" s="66">
        <f t="shared" si="10"/>
        <v>0.4078947368</v>
      </c>
      <c r="V485" s="27">
        <f t="shared" si="11"/>
        <v>0.40245396</v>
      </c>
      <c r="W485" s="27">
        <f t="shared" si="12"/>
        <v>0.3489629675</v>
      </c>
      <c r="X485" s="27">
        <f t="shared" si="13"/>
        <v>-0.7574767373</v>
      </c>
      <c r="Y485" s="27">
        <f t="shared" si="14"/>
        <v>-0.03775675515</v>
      </c>
      <c r="Z485" s="27">
        <f t="shared" si="15"/>
        <v>1.218410779</v>
      </c>
      <c r="AA485" s="27">
        <f t="shared" si="16"/>
        <v>-0.4035347401</v>
      </c>
      <c r="AB485" s="27"/>
    </row>
    <row r="486">
      <c r="A486" s="29">
        <v>6734.0</v>
      </c>
      <c r="B486" s="30">
        <v>818.0</v>
      </c>
      <c r="C486" s="5">
        <v>4.0</v>
      </c>
      <c r="D486" s="6">
        <v>7.0</v>
      </c>
      <c r="E486" s="7">
        <v>12.0</v>
      </c>
      <c r="F486" s="8">
        <v>28.0</v>
      </c>
      <c r="G486" s="9">
        <v>70.0</v>
      </c>
      <c r="H486" s="10">
        <v>18.0</v>
      </c>
      <c r="I486" s="11">
        <v>1.0</v>
      </c>
      <c r="J486" s="12">
        <v>9.0</v>
      </c>
      <c r="K486" s="61">
        <v>38.0</v>
      </c>
      <c r="L486" s="62">
        <f t="shared" si="1"/>
        <v>70</v>
      </c>
      <c r="M486" s="63">
        <f t="shared" si="2"/>
        <v>70</v>
      </c>
      <c r="N486" s="63">
        <f t="shared" si="3"/>
        <v>7</v>
      </c>
      <c r="O486" s="63">
        <f t="shared" si="4"/>
        <v>46</v>
      </c>
      <c r="P486" s="63">
        <f t="shared" si="5"/>
        <v>55</v>
      </c>
      <c r="Q486" s="64">
        <f t="shared" si="6"/>
        <v>0.9090909091</v>
      </c>
      <c r="R486" s="64">
        <f t="shared" si="7"/>
        <v>0.4554455446</v>
      </c>
      <c r="S486" s="65">
        <f t="shared" si="8"/>
        <v>0.6516853933</v>
      </c>
      <c r="T486" s="65">
        <f t="shared" si="9"/>
        <v>0.4325842697</v>
      </c>
      <c r="U486" s="66">
        <f t="shared" si="10"/>
        <v>0.56</v>
      </c>
      <c r="V486" s="27">
        <f t="shared" si="11"/>
        <v>0.5675884823</v>
      </c>
      <c r="W486" s="27">
        <f t="shared" si="12"/>
        <v>0.5028463107</v>
      </c>
      <c r="X486" s="27">
        <f t="shared" si="13"/>
        <v>-0.8420858376</v>
      </c>
      <c r="Y486" s="27">
        <f t="shared" si="14"/>
        <v>-0.07839827683</v>
      </c>
      <c r="Z486" s="27">
        <f t="shared" si="15"/>
        <v>1.505801964</v>
      </c>
      <c r="AA486" s="27">
        <f t="shared" si="16"/>
        <v>-0.5544241243</v>
      </c>
      <c r="AB486" s="27"/>
    </row>
    <row r="487">
      <c r="A487" s="29">
        <v>6735.0</v>
      </c>
      <c r="B487" s="30">
        <v>2985.0</v>
      </c>
      <c r="C487" s="5">
        <v>17.0</v>
      </c>
      <c r="D487" s="6">
        <v>34.0</v>
      </c>
      <c r="E487" s="7">
        <v>32.0</v>
      </c>
      <c r="F487" s="8">
        <v>59.0</v>
      </c>
      <c r="G487" s="9">
        <v>181.0</v>
      </c>
      <c r="H487" s="10">
        <v>52.0</v>
      </c>
      <c r="I487" s="11">
        <v>38.0</v>
      </c>
      <c r="J487" s="12">
        <v>21.0</v>
      </c>
      <c r="K487" s="61">
        <v>112.0</v>
      </c>
      <c r="L487" s="62">
        <f t="shared" si="1"/>
        <v>180</v>
      </c>
      <c r="M487" s="63">
        <f t="shared" si="2"/>
        <v>181</v>
      </c>
      <c r="N487" s="63">
        <f t="shared" si="3"/>
        <v>34</v>
      </c>
      <c r="O487" s="63">
        <f t="shared" si="4"/>
        <v>111</v>
      </c>
      <c r="P487" s="63">
        <f t="shared" si="5"/>
        <v>199</v>
      </c>
      <c r="Q487" s="64">
        <f t="shared" si="6"/>
        <v>0.8418604651</v>
      </c>
      <c r="R487" s="64">
        <f t="shared" si="7"/>
        <v>0.3580645161</v>
      </c>
      <c r="S487" s="65">
        <f t="shared" si="8"/>
        <v>0.5561904762</v>
      </c>
      <c r="T487" s="65">
        <f t="shared" si="9"/>
        <v>0.4095238095</v>
      </c>
      <c r="U487" s="66">
        <f t="shared" si="10"/>
        <v>0.4763157895</v>
      </c>
      <c r="V487" s="27">
        <f t="shared" si="11"/>
        <v>0.4730985863</v>
      </c>
      <c r="W487" s="27">
        <f t="shared" si="12"/>
        <v>0.4760402798</v>
      </c>
      <c r="X487" s="27">
        <f t="shared" si="13"/>
        <v>-0.7186905335</v>
      </c>
      <c r="Y487" s="27">
        <f t="shared" si="14"/>
        <v>-0.07026246539</v>
      </c>
      <c r="Z487" s="27">
        <f t="shared" si="15"/>
        <v>1.096829143</v>
      </c>
      <c r="AA487" s="27">
        <f t="shared" si="16"/>
        <v>-0.3446662845</v>
      </c>
      <c r="AB487" s="27"/>
    </row>
    <row r="488">
      <c r="A488" s="29">
        <v>6736.0</v>
      </c>
      <c r="B488" s="30">
        <v>969.0</v>
      </c>
      <c r="C488" s="5">
        <v>10.0</v>
      </c>
      <c r="D488" s="6">
        <v>13.0</v>
      </c>
      <c r="E488" s="7">
        <v>8.0</v>
      </c>
      <c r="F488" s="8">
        <v>23.0</v>
      </c>
      <c r="G488" s="9">
        <v>61.0</v>
      </c>
      <c r="H488" s="10">
        <v>23.0</v>
      </c>
      <c r="I488" s="11">
        <v>6.0</v>
      </c>
      <c r="J488" s="12">
        <v>8.0</v>
      </c>
      <c r="K488" s="61">
        <v>20.0</v>
      </c>
      <c r="L488" s="62">
        <f t="shared" si="1"/>
        <v>61</v>
      </c>
      <c r="M488" s="63">
        <f t="shared" si="2"/>
        <v>61</v>
      </c>
      <c r="N488" s="63">
        <f t="shared" si="3"/>
        <v>13</v>
      </c>
      <c r="O488" s="63">
        <f t="shared" si="4"/>
        <v>46</v>
      </c>
      <c r="P488" s="63">
        <f t="shared" si="5"/>
        <v>44</v>
      </c>
      <c r="Q488" s="64">
        <f t="shared" si="6"/>
        <v>0.8243243243</v>
      </c>
      <c r="R488" s="64">
        <f t="shared" si="7"/>
        <v>0.5111111111</v>
      </c>
      <c r="S488" s="65">
        <f t="shared" si="8"/>
        <v>0.6524390244</v>
      </c>
      <c r="T488" s="65">
        <f t="shared" si="9"/>
        <v>0.4512195122</v>
      </c>
      <c r="U488" s="66">
        <f t="shared" si="10"/>
        <v>0.580952381</v>
      </c>
      <c r="V488" s="27">
        <f t="shared" si="11"/>
        <v>0.5829356532</v>
      </c>
      <c r="W488" s="27">
        <f t="shared" si="12"/>
        <v>0.5245083627</v>
      </c>
      <c r="X488" s="27">
        <f t="shared" si="13"/>
        <v>-0.8430596542</v>
      </c>
      <c r="Y488" s="27">
        <f t="shared" si="14"/>
        <v>-0.08529838622</v>
      </c>
      <c r="Z488" s="27">
        <f t="shared" si="15"/>
        <v>1.509286699</v>
      </c>
      <c r="AA488" s="27">
        <f t="shared" si="16"/>
        <v>-0.5563498142</v>
      </c>
      <c r="AB488" s="27"/>
    </row>
    <row r="489">
      <c r="A489" s="29">
        <v>6738.0</v>
      </c>
      <c r="B489" s="30">
        <v>2930.0</v>
      </c>
      <c r="C489" s="5">
        <v>26.0</v>
      </c>
      <c r="D489" s="6">
        <v>48.0</v>
      </c>
      <c r="E489" s="7">
        <v>39.0</v>
      </c>
      <c r="F489" s="8">
        <v>81.0</v>
      </c>
      <c r="G489" s="9">
        <v>154.0</v>
      </c>
      <c r="H489" s="10">
        <v>51.0</v>
      </c>
      <c r="I489" s="11">
        <v>27.0</v>
      </c>
      <c r="J489" s="12">
        <v>25.0</v>
      </c>
      <c r="K489" s="61">
        <v>64.0</v>
      </c>
      <c r="L489" s="62">
        <f t="shared" si="1"/>
        <v>154</v>
      </c>
      <c r="M489" s="63">
        <f t="shared" si="2"/>
        <v>154</v>
      </c>
      <c r="N489" s="63">
        <f t="shared" si="3"/>
        <v>48</v>
      </c>
      <c r="O489" s="63">
        <f t="shared" si="4"/>
        <v>132</v>
      </c>
      <c r="P489" s="63">
        <f t="shared" si="5"/>
        <v>156</v>
      </c>
      <c r="Q489" s="64">
        <f t="shared" si="6"/>
        <v>0.7623762376</v>
      </c>
      <c r="R489" s="64">
        <f t="shared" si="7"/>
        <v>0.4583333333</v>
      </c>
      <c r="S489" s="65">
        <f t="shared" si="8"/>
        <v>0.5836734694</v>
      </c>
      <c r="T489" s="65">
        <f t="shared" si="9"/>
        <v>0.412244898</v>
      </c>
      <c r="U489" s="66">
        <f t="shared" si="10"/>
        <v>0.4967741935</v>
      </c>
      <c r="V489" s="27">
        <f t="shared" si="11"/>
        <v>0.4972262065</v>
      </c>
      <c r="W489" s="27">
        <f t="shared" si="12"/>
        <v>0.4792033381</v>
      </c>
      <c r="X489" s="27">
        <f t="shared" si="13"/>
        <v>-0.7542031284</v>
      </c>
      <c r="Y489" s="27">
        <f t="shared" si="14"/>
        <v>-0.07119928793</v>
      </c>
      <c r="Z489" s="27">
        <f t="shared" si="15"/>
        <v>1.207902254</v>
      </c>
      <c r="AA489" s="27">
        <f t="shared" si="16"/>
        <v>-0.3983254154</v>
      </c>
      <c r="AB489" s="27"/>
    </row>
    <row r="490">
      <c r="A490" s="29">
        <v>6741.0</v>
      </c>
      <c r="B490" s="30">
        <v>2371.0</v>
      </c>
      <c r="C490" s="5">
        <v>32.0</v>
      </c>
      <c r="D490" s="6">
        <v>65.0</v>
      </c>
      <c r="E490" s="7">
        <v>22.0</v>
      </c>
      <c r="F490" s="8">
        <v>155.0</v>
      </c>
      <c r="G490" s="9">
        <v>264.0</v>
      </c>
      <c r="H490" s="10">
        <v>89.0</v>
      </c>
      <c r="I490" s="11">
        <v>55.0</v>
      </c>
      <c r="J490" s="12">
        <v>18.0</v>
      </c>
      <c r="K490" s="61">
        <v>87.0</v>
      </c>
      <c r="L490" s="62">
        <f t="shared" si="1"/>
        <v>263</v>
      </c>
      <c r="M490" s="63">
        <f t="shared" si="2"/>
        <v>264</v>
      </c>
      <c r="N490" s="63">
        <f t="shared" si="3"/>
        <v>65</v>
      </c>
      <c r="O490" s="63">
        <f t="shared" si="4"/>
        <v>244</v>
      </c>
      <c r="P490" s="63">
        <f t="shared" si="5"/>
        <v>196</v>
      </c>
      <c r="Q490" s="64">
        <f t="shared" si="6"/>
        <v>0.8024316109</v>
      </c>
      <c r="R490" s="64">
        <f t="shared" si="7"/>
        <v>0.5545454545</v>
      </c>
      <c r="S490" s="65">
        <f t="shared" si="8"/>
        <v>0.6605981795</v>
      </c>
      <c r="T490" s="65">
        <f t="shared" si="9"/>
        <v>0.4278283485</v>
      </c>
      <c r="U490" s="66">
        <f t="shared" si="10"/>
        <v>0.5739130435</v>
      </c>
      <c r="V490" s="27">
        <f t="shared" si="11"/>
        <v>0.5706672686</v>
      </c>
      <c r="W490" s="27">
        <f t="shared" si="12"/>
        <v>0.4973179141</v>
      </c>
      <c r="X490" s="27">
        <f t="shared" si="13"/>
        <v>-0.8536026386</v>
      </c>
      <c r="Y490" s="27">
        <f t="shared" si="14"/>
        <v>-0.07668389921</v>
      </c>
      <c r="Z490" s="27">
        <f t="shared" si="15"/>
        <v>1.547271871</v>
      </c>
      <c r="AA490" s="27">
        <f t="shared" si="16"/>
        <v>-0.5774844253</v>
      </c>
      <c r="AB490" s="27"/>
    </row>
    <row r="491">
      <c r="A491" s="29">
        <v>6742.0</v>
      </c>
      <c r="B491" s="30">
        <v>1281.0</v>
      </c>
      <c r="C491" s="5">
        <v>28.0</v>
      </c>
      <c r="D491" s="6">
        <v>41.0</v>
      </c>
      <c r="E491" s="7">
        <v>23.0</v>
      </c>
      <c r="F491" s="8">
        <v>134.0</v>
      </c>
      <c r="G491" s="9">
        <v>213.0</v>
      </c>
      <c r="H491" s="10">
        <v>68.0</v>
      </c>
      <c r="I491" s="11">
        <v>33.0</v>
      </c>
      <c r="J491" s="12">
        <v>25.0</v>
      </c>
      <c r="K491" s="61">
        <v>71.0</v>
      </c>
      <c r="L491" s="62">
        <f t="shared" si="1"/>
        <v>212</v>
      </c>
      <c r="M491" s="63">
        <f t="shared" si="2"/>
        <v>213</v>
      </c>
      <c r="N491" s="63">
        <f t="shared" si="3"/>
        <v>41</v>
      </c>
      <c r="O491" s="63">
        <f t="shared" si="4"/>
        <v>202</v>
      </c>
      <c r="P491" s="63">
        <f t="shared" si="5"/>
        <v>155</v>
      </c>
      <c r="Q491" s="64">
        <f t="shared" si="6"/>
        <v>0.8385826772</v>
      </c>
      <c r="R491" s="64">
        <f t="shared" si="7"/>
        <v>0.5658263305</v>
      </c>
      <c r="S491" s="65">
        <f t="shared" si="8"/>
        <v>0.6792144026</v>
      </c>
      <c r="T491" s="65">
        <f t="shared" si="9"/>
        <v>0.4157119476</v>
      </c>
      <c r="U491" s="66">
        <f t="shared" si="10"/>
        <v>0.5788043478</v>
      </c>
      <c r="V491" s="27">
        <f t="shared" si="11"/>
        <v>0.5750344883</v>
      </c>
      <c r="W491" s="27">
        <f t="shared" si="12"/>
        <v>0.4832335196</v>
      </c>
      <c r="X491" s="27">
        <f t="shared" si="13"/>
        <v>-0.8776578929</v>
      </c>
      <c r="Y491" s="27">
        <f t="shared" si="14"/>
        <v>-0.07240192015</v>
      </c>
      <c r="Z491" s="27">
        <f t="shared" si="15"/>
        <v>1.63570755</v>
      </c>
      <c r="AA491" s="27">
        <f t="shared" si="16"/>
        <v>-0.6276952148</v>
      </c>
      <c r="AB491" s="27"/>
    </row>
    <row r="492">
      <c r="A492" s="29">
        <v>6750.0</v>
      </c>
      <c r="B492" s="30">
        <v>1492.0</v>
      </c>
      <c r="C492" s="5">
        <v>8.0</v>
      </c>
      <c r="D492" s="6">
        <v>17.0</v>
      </c>
      <c r="E492" s="7">
        <v>8.0</v>
      </c>
      <c r="F492" s="8">
        <v>51.0</v>
      </c>
      <c r="G492" s="9">
        <v>72.0</v>
      </c>
      <c r="H492" s="10">
        <v>33.0</v>
      </c>
      <c r="I492" s="11">
        <v>15.0</v>
      </c>
      <c r="J492" s="12">
        <v>17.0</v>
      </c>
      <c r="K492" s="61">
        <v>56.0</v>
      </c>
      <c r="L492" s="62">
        <f t="shared" si="1"/>
        <v>72</v>
      </c>
      <c r="M492" s="63">
        <f t="shared" si="2"/>
        <v>72</v>
      </c>
      <c r="N492" s="63">
        <f t="shared" si="3"/>
        <v>17</v>
      </c>
      <c r="O492" s="63">
        <f t="shared" si="4"/>
        <v>84</v>
      </c>
      <c r="P492" s="63">
        <f t="shared" si="5"/>
        <v>87</v>
      </c>
      <c r="Q492" s="64">
        <f t="shared" si="6"/>
        <v>0.808988764</v>
      </c>
      <c r="R492" s="64">
        <f t="shared" si="7"/>
        <v>0.4912280702</v>
      </c>
      <c r="S492" s="65">
        <f t="shared" si="8"/>
        <v>0.6</v>
      </c>
      <c r="T492" s="65">
        <f t="shared" si="9"/>
        <v>0.3423076923</v>
      </c>
      <c r="U492" s="66">
        <f t="shared" si="10"/>
        <v>0.4528301887</v>
      </c>
      <c r="V492" s="27">
        <f t="shared" si="11"/>
        <v>0.451092054</v>
      </c>
      <c r="W492" s="27">
        <f t="shared" si="12"/>
        <v>0.397906656</v>
      </c>
      <c r="X492" s="27">
        <f t="shared" si="13"/>
        <v>-0.7752997194</v>
      </c>
      <c r="Y492" s="27">
        <f t="shared" si="14"/>
        <v>-0.04909060548</v>
      </c>
      <c r="Z492" s="27">
        <f t="shared" si="15"/>
        <v>1.276422309</v>
      </c>
      <c r="AA492" s="27">
        <f t="shared" si="16"/>
        <v>-0.4326950327</v>
      </c>
      <c r="AB492" s="27"/>
    </row>
    <row r="493">
      <c r="A493" s="29">
        <v>6751.0</v>
      </c>
      <c r="B493" s="30">
        <v>2136.0</v>
      </c>
      <c r="C493" s="5">
        <v>16.0</v>
      </c>
      <c r="D493" s="6">
        <v>22.0</v>
      </c>
      <c r="E493" s="7">
        <v>26.0</v>
      </c>
      <c r="F493" s="8">
        <v>46.0</v>
      </c>
      <c r="G493" s="9">
        <v>119.0</v>
      </c>
      <c r="H493" s="10">
        <v>55.0</v>
      </c>
      <c r="I493" s="11">
        <v>16.0</v>
      </c>
      <c r="J493" s="12">
        <v>11.0</v>
      </c>
      <c r="K493" s="61">
        <v>52.0</v>
      </c>
      <c r="L493" s="62">
        <f t="shared" si="1"/>
        <v>119</v>
      </c>
      <c r="M493" s="63">
        <f t="shared" si="2"/>
        <v>119</v>
      </c>
      <c r="N493" s="63">
        <f t="shared" si="3"/>
        <v>22</v>
      </c>
      <c r="O493" s="63">
        <f t="shared" si="4"/>
        <v>101</v>
      </c>
      <c r="P493" s="63">
        <f t="shared" si="5"/>
        <v>110</v>
      </c>
      <c r="Q493" s="64">
        <f t="shared" si="6"/>
        <v>0.8439716312</v>
      </c>
      <c r="R493" s="64">
        <f t="shared" si="7"/>
        <v>0.4786729858</v>
      </c>
      <c r="S493" s="65">
        <f t="shared" si="8"/>
        <v>0.625</v>
      </c>
      <c r="T493" s="65">
        <f t="shared" si="9"/>
        <v>0.4005681818</v>
      </c>
      <c r="U493" s="66">
        <f t="shared" si="10"/>
        <v>0.519650655</v>
      </c>
      <c r="V493" s="27">
        <f t="shared" si="11"/>
        <v>0.5205916173</v>
      </c>
      <c r="W493" s="27">
        <f t="shared" si="12"/>
        <v>0.4656300437</v>
      </c>
      <c r="X493" s="27">
        <f t="shared" si="13"/>
        <v>-0.8076038744</v>
      </c>
      <c r="Y493" s="27">
        <f t="shared" si="14"/>
        <v>-0.06722301233</v>
      </c>
      <c r="Z493" s="27">
        <f t="shared" si="15"/>
        <v>1.385006846</v>
      </c>
      <c r="AA493" s="27">
        <f t="shared" si="16"/>
        <v>-0.489066832</v>
      </c>
      <c r="AB493" s="27"/>
    </row>
    <row r="494">
      <c r="A494" s="29">
        <v>6753.0</v>
      </c>
      <c r="B494" s="30">
        <v>3310.0</v>
      </c>
      <c r="C494" s="5">
        <v>47.0</v>
      </c>
      <c r="D494" s="6">
        <v>41.0</v>
      </c>
      <c r="E494" s="7">
        <v>35.0</v>
      </c>
      <c r="F494" s="8">
        <v>112.0</v>
      </c>
      <c r="G494" s="9">
        <v>173.0</v>
      </c>
      <c r="H494" s="10">
        <v>83.0</v>
      </c>
      <c r="I494" s="11">
        <v>47.0</v>
      </c>
      <c r="J494" s="12">
        <v>19.0</v>
      </c>
      <c r="K494" s="61">
        <v>81.0</v>
      </c>
      <c r="L494" s="62">
        <f t="shared" si="1"/>
        <v>173</v>
      </c>
      <c r="M494" s="63">
        <f t="shared" si="2"/>
        <v>173</v>
      </c>
      <c r="N494" s="63">
        <f t="shared" si="3"/>
        <v>41</v>
      </c>
      <c r="O494" s="63">
        <f t="shared" si="4"/>
        <v>195</v>
      </c>
      <c r="P494" s="63">
        <f t="shared" si="5"/>
        <v>210</v>
      </c>
      <c r="Q494" s="64">
        <f t="shared" si="6"/>
        <v>0.808411215</v>
      </c>
      <c r="R494" s="64">
        <f t="shared" si="7"/>
        <v>0.4814814815</v>
      </c>
      <c r="S494" s="65">
        <f t="shared" si="8"/>
        <v>0.5945072698</v>
      </c>
      <c r="T494" s="65">
        <f t="shared" si="9"/>
        <v>0.3457189015</v>
      </c>
      <c r="U494" s="66">
        <f t="shared" si="10"/>
        <v>0.4516971279</v>
      </c>
      <c r="V494" s="27">
        <f t="shared" si="11"/>
        <v>0.4496833196</v>
      </c>
      <c r="W494" s="27">
        <f t="shared" si="12"/>
        <v>0.4018719272</v>
      </c>
      <c r="X494" s="27">
        <f t="shared" si="13"/>
        <v>-0.7682021991</v>
      </c>
      <c r="Y494" s="27">
        <f t="shared" si="14"/>
        <v>-0.05007388874</v>
      </c>
      <c r="Z494" s="27">
        <f t="shared" si="15"/>
        <v>1.253159136</v>
      </c>
      <c r="AA494" s="27">
        <f t="shared" si="16"/>
        <v>-0.4209201024</v>
      </c>
      <c r="AB494" s="27"/>
    </row>
    <row r="495">
      <c r="A495" s="29">
        <v>7001.0</v>
      </c>
      <c r="B495" s="30">
        <v>1904.0</v>
      </c>
      <c r="C495" s="5">
        <v>15.0</v>
      </c>
      <c r="D495" s="6">
        <v>24.0</v>
      </c>
      <c r="E495" s="7">
        <v>31.0</v>
      </c>
      <c r="F495" s="8">
        <v>76.0</v>
      </c>
      <c r="G495" s="9">
        <v>158.0</v>
      </c>
      <c r="H495" s="10">
        <v>60.0</v>
      </c>
      <c r="I495" s="11">
        <v>33.0</v>
      </c>
      <c r="J495" s="12">
        <v>25.0</v>
      </c>
      <c r="K495" s="61">
        <v>72.0</v>
      </c>
      <c r="L495" s="62">
        <f t="shared" si="1"/>
        <v>158</v>
      </c>
      <c r="M495" s="63">
        <f t="shared" si="2"/>
        <v>158</v>
      </c>
      <c r="N495" s="63">
        <f t="shared" si="3"/>
        <v>24</v>
      </c>
      <c r="O495" s="63">
        <f t="shared" si="4"/>
        <v>136</v>
      </c>
      <c r="P495" s="63">
        <f t="shared" si="5"/>
        <v>151</v>
      </c>
      <c r="Q495" s="64">
        <f t="shared" si="6"/>
        <v>0.8681318681</v>
      </c>
      <c r="R495" s="64">
        <f t="shared" si="7"/>
        <v>0.4738675958</v>
      </c>
      <c r="S495" s="65">
        <f t="shared" si="8"/>
        <v>0.6268656716</v>
      </c>
      <c r="T495" s="65">
        <f t="shared" si="9"/>
        <v>0.3880597015</v>
      </c>
      <c r="U495" s="66">
        <f t="shared" si="10"/>
        <v>0.5113268608</v>
      </c>
      <c r="V495" s="27">
        <f t="shared" si="11"/>
        <v>0.5116617266</v>
      </c>
      <c r="W495" s="27">
        <f t="shared" si="12"/>
        <v>0.4510898868</v>
      </c>
      <c r="X495" s="27">
        <f t="shared" si="13"/>
        <v>-0.8100146322</v>
      </c>
      <c r="Y495" s="27">
        <f t="shared" si="14"/>
        <v>-0.06309023745</v>
      </c>
      <c r="Z495" s="27">
        <f t="shared" si="15"/>
        <v>1.393287885</v>
      </c>
      <c r="AA495" s="27">
        <f t="shared" si="16"/>
        <v>-0.4934596218</v>
      </c>
      <c r="AB495" s="27"/>
    </row>
    <row r="496">
      <c r="A496" s="29">
        <v>7003.0</v>
      </c>
      <c r="B496" s="30">
        <v>1198.0</v>
      </c>
      <c r="C496" s="5">
        <v>6.0</v>
      </c>
      <c r="D496" s="6">
        <v>16.0</v>
      </c>
      <c r="E496" s="7">
        <v>3.0</v>
      </c>
      <c r="F496" s="8">
        <v>23.0</v>
      </c>
      <c r="G496" s="9">
        <v>77.0</v>
      </c>
      <c r="H496" s="10">
        <v>18.0</v>
      </c>
      <c r="I496" s="11">
        <v>10.0</v>
      </c>
      <c r="J496" s="12">
        <v>7.0</v>
      </c>
      <c r="K496" s="61">
        <v>35.0</v>
      </c>
      <c r="L496" s="62">
        <f t="shared" si="1"/>
        <v>78</v>
      </c>
      <c r="M496" s="63">
        <f t="shared" si="2"/>
        <v>77</v>
      </c>
      <c r="N496" s="63">
        <f t="shared" si="3"/>
        <v>16</v>
      </c>
      <c r="O496" s="63">
        <f t="shared" si="4"/>
        <v>41</v>
      </c>
      <c r="P496" s="63">
        <f t="shared" si="5"/>
        <v>54</v>
      </c>
      <c r="Q496" s="64">
        <f t="shared" si="6"/>
        <v>0.8279569892</v>
      </c>
      <c r="R496" s="64">
        <f t="shared" si="7"/>
        <v>0.4315789474</v>
      </c>
      <c r="S496" s="65">
        <f t="shared" si="8"/>
        <v>0.6276595745</v>
      </c>
      <c r="T496" s="65">
        <f t="shared" si="9"/>
        <v>0.4946808511</v>
      </c>
      <c r="U496" s="66">
        <f t="shared" si="10"/>
        <v>0.5877862595</v>
      </c>
      <c r="V496" s="27">
        <f t="shared" si="11"/>
        <v>0.5967976219</v>
      </c>
      <c r="W496" s="27">
        <f t="shared" si="12"/>
        <v>0.5750288634</v>
      </c>
      <c r="X496" s="27">
        <f t="shared" si="13"/>
        <v>-0.8110404866</v>
      </c>
      <c r="Y496" s="27">
        <f t="shared" si="14"/>
        <v>-0.1025215751</v>
      </c>
      <c r="Z496" s="27">
        <f t="shared" si="15"/>
        <v>1.396819217</v>
      </c>
      <c r="AA496" s="27">
        <f t="shared" si="16"/>
        <v>-0.4953368438</v>
      </c>
      <c r="AB496" s="27"/>
    </row>
    <row r="497">
      <c r="A497" s="29">
        <v>7004.0</v>
      </c>
      <c r="B497" s="30">
        <v>1264.0</v>
      </c>
      <c r="C497" s="5">
        <v>14.0</v>
      </c>
      <c r="D497" s="6">
        <v>40.0</v>
      </c>
      <c r="E497" s="7">
        <v>8.0</v>
      </c>
      <c r="F497" s="8">
        <v>35.0</v>
      </c>
      <c r="G497" s="9">
        <v>109.0</v>
      </c>
      <c r="H497" s="10">
        <v>31.0</v>
      </c>
      <c r="I497" s="11">
        <v>15.0</v>
      </c>
      <c r="J497" s="12">
        <v>8.0</v>
      </c>
      <c r="K497" s="61">
        <v>28.0</v>
      </c>
      <c r="L497" s="62">
        <f t="shared" si="1"/>
        <v>109</v>
      </c>
      <c r="M497" s="63">
        <f t="shared" si="2"/>
        <v>109</v>
      </c>
      <c r="N497" s="63">
        <f t="shared" si="3"/>
        <v>40</v>
      </c>
      <c r="O497" s="63">
        <f t="shared" si="4"/>
        <v>66</v>
      </c>
      <c r="P497" s="63">
        <f t="shared" si="5"/>
        <v>65</v>
      </c>
      <c r="Q497" s="64">
        <f t="shared" si="6"/>
        <v>0.7315436242</v>
      </c>
      <c r="R497" s="64">
        <f t="shared" si="7"/>
        <v>0.5038167939</v>
      </c>
      <c r="S497" s="65">
        <f t="shared" si="8"/>
        <v>0.625</v>
      </c>
      <c r="T497" s="65">
        <f t="shared" si="9"/>
        <v>0.5321428571</v>
      </c>
      <c r="U497" s="66">
        <f t="shared" si="10"/>
        <v>0.6264367816</v>
      </c>
      <c r="V497" s="27">
        <f t="shared" si="11"/>
        <v>0.6221228024</v>
      </c>
      <c r="W497" s="27">
        <f t="shared" si="12"/>
        <v>0.6185755961</v>
      </c>
      <c r="X497" s="27">
        <f t="shared" si="13"/>
        <v>-0.8076038744</v>
      </c>
      <c r="Y497" s="27">
        <f t="shared" si="14"/>
        <v>-0.1186373796</v>
      </c>
      <c r="Z497" s="27">
        <f t="shared" si="15"/>
        <v>1.385006846</v>
      </c>
      <c r="AA497" s="27">
        <f t="shared" si="16"/>
        <v>-0.489066832</v>
      </c>
      <c r="AB497" s="27"/>
    </row>
    <row r="498">
      <c r="A498" s="29">
        <v>7006.0</v>
      </c>
      <c r="B498" s="30">
        <v>990.0</v>
      </c>
      <c r="C498" s="5">
        <v>11.0</v>
      </c>
      <c r="D498" s="6">
        <v>26.0</v>
      </c>
      <c r="E498" s="7">
        <v>12.0</v>
      </c>
      <c r="F498" s="8">
        <v>32.0</v>
      </c>
      <c r="G498" s="9">
        <v>81.0</v>
      </c>
      <c r="H498" s="10">
        <v>14.0</v>
      </c>
      <c r="I498" s="11">
        <v>6.0</v>
      </c>
      <c r="J498" s="12">
        <v>10.0</v>
      </c>
      <c r="K498" s="61">
        <v>39.0</v>
      </c>
      <c r="L498" s="62">
        <f t="shared" si="1"/>
        <v>81</v>
      </c>
      <c r="M498" s="63">
        <f t="shared" si="2"/>
        <v>81</v>
      </c>
      <c r="N498" s="63">
        <f t="shared" si="3"/>
        <v>26</v>
      </c>
      <c r="O498" s="63">
        <f t="shared" si="4"/>
        <v>46</v>
      </c>
      <c r="P498" s="63">
        <f t="shared" si="5"/>
        <v>68</v>
      </c>
      <c r="Q498" s="64">
        <f t="shared" si="6"/>
        <v>0.7570093458</v>
      </c>
      <c r="R498" s="64">
        <f t="shared" si="7"/>
        <v>0.4035087719</v>
      </c>
      <c r="S498" s="65">
        <f t="shared" si="8"/>
        <v>0.5746606335</v>
      </c>
      <c r="T498" s="65">
        <f t="shared" si="9"/>
        <v>0.4841628959</v>
      </c>
      <c r="U498" s="66">
        <f t="shared" si="10"/>
        <v>0.5436241611</v>
      </c>
      <c r="V498" s="27">
        <f t="shared" si="11"/>
        <v>0.5466155458</v>
      </c>
      <c r="W498" s="27">
        <f t="shared" si="12"/>
        <v>0.5628025406</v>
      </c>
      <c r="X498" s="27">
        <f t="shared" si="13"/>
        <v>-0.7425570465</v>
      </c>
      <c r="Y498" s="27">
        <f t="shared" si="14"/>
        <v>-0.09820827422</v>
      </c>
      <c r="Z498" s="27">
        <f t="shared" si="15"/>
        <v>1.170886449</v>
      </c>
      <c r="AA498" s="27">
        <f t="shared" si="16"/>
        <v>-0.3801565697</v>
      </c>
      <c r="AB498" s="27"/>
    </row>
    <row r="499">
      <c r="A499" s="29">
        <v>7007.0</v>
      </c>
      <c r="B499" s="30">
        <v>1565.0</v>
      </c>
      <c r="C499" s="5">
        <v>13.0</v>
      </c>
      <c r="D499" s="6">
        <v>43.0</v>
      </c>
      <c r="E499" s="7">
        <v>18.0</v>
      </c>
      <c r="F499" s="8">
        <v>71.0</v>
      </c>
      <c r="G499" s="9">
        <v>193.0</v>
      </c>
      <c r="H499" s="10">
        <v>42.0</v>
      </c>
      <c r="I499" s="11">
        <v>37.0</v>
      </c>
      <c r="J499" s="12">
        <v>13.0</v>
      </c>
      <c r="K499" s="61">
        <v>87.0</v>
      </c>
      <c r="L499" s="62">
        <f t="shared" si="1"/>
        <v>195</v>
      </c>
      <c r="M499" s="63">
        <f t="shared" si="2"/>
        <v>193</v>
      </c>
      <c r="N499" s="63">
        <f t="shared" si="3"/>
        <v>43</v>
      </c>
      <c r="O499" s="63">
        <f t="shared" si="4"/>
        <v>113</v>
      </c>
      <c r="P499" s="63">
        <f t="shared" si="5"/>
        <v>155</v>
      </c>
      <c r="Q499" s="64">
        <f t="shared" si="6"/>
        <v>0.8177966102</v>
      </c>
      <c r="R499" s="64">
        <f t="shared" si="7"/>
        <v>0.421641791</v>
      </c>
      <c r="S499" s="65">
        <f t="shared" si="8"/>
        <v>0.6071428571</v>
      </c>
      <c r="T499" s="65">
        <f t="shared" si="9"/>
        <v>0.4682539683</v>
      </c>
      <c r="U499" s="66">
        <f t="shared" si="10"/>
        <v>0.5545977011</v>
      </c>
      <c r="V499" s="27">
        <f t="shared" si="11"/>
        <v>0.5604293496</v>
      </c>
      <c r="W499" s="27">
        <f t="shared" si="12"/>
        <v>0.5443096222</v>
      </c>
      <c r="X499" s="27">
        <f t="shared" si="13"/>
        <v>-0.784529478</v>
      </c>
      <c r="Y499" s="27">
        <f t="shared" si="14"/>
        <v>-0.09186033067</v>
      </c>
      <c r="Z499" s="27">
        <f t="shared" si="15"/>
        <v>1.306994215</v>
      </c>
      <c r="AA499" s="27">
        <f t="shared" si="16"/>
        <v>-0.4483331257</v>
      </c>
      <c r="AB499" s="27"/>
    </row>
    <row r="500">
      <c r="A500" s="29">
        <v>7012.0</v>
      </c>
      <c r="B500" s="30">
        <v>2557.0</v>
      </c>
      <c r="C500" s="5">
        <v>13.0</v>
      </c>
      <c r="D500" s="6">
        <v>46.0</v>
      </c>
      <c r="E500" s="7">
        <v>16.0</v>
      </c>
      <c r="F500" s="8">
        <v>46.0</v>
      </c>
      <c r="G500" s="9">
        <v>116.0</v>
      </c>
      <c r="H500" s="10">
        <v>40.0</v>
      </c>
      <c r="I500" s="11">
        <v>18.0</v>
      </c>
      <c r="J500" s="12">
        <v>19.0</v>
      </c>
      <c r="K500" s="61">
        <v>97.0</v>
      </c>
      <c r="L500" s="62">
        <f t="shared" si="1"/>
        <v>116</v>
      </c>
      <c r="M500" s="63">
        <f t="shared" si="2"/>
        <v>116</v>
      </c>
      <c r="N500" s="63">
        <f t="shared" si="3"/>
        <v>46</v>
      </c>
      <c r="O500" s="63">
        <f t="shared" si="4"/>
        <v>86</v>
      </c>
      <c r="P500" s="63">
        <f t="shared" si="5"/>
        <v>144</v>
      </c>
      <c r="Q500" s="64">
        <f t="shared" si="6"/>
        <v>0.7160493827</v>
      </c>
      <c r="R500" s="64">
        <f t="shared" si="7"/>
        <v>0.3739130435</v>
      </c>
      <c r="S500" s="65">
        <f t="shared" si="8"/>
        <v>0.5153061224</v>
      </c>
      <c r="T500" s="65">
        <f t="shared" si="9"/>
        <v>0.4132653061</v>
      </c>
      <c r="U500" s="66">
        <f t="shared" si="10"/>
        <v>0.4461538462</v>
      </c>
      <c r="V500" s="27">
        <f t="shared" si="11"/>
        <v>0.4442197911</v>
      </c>
      <c r="W500" s="27">
        <f t="shared" si="12"/>
        <v>0.480389485</v>
      </c>
      <c r="X500" s="27">
        <f t="shared" si="13"/>
        <v>-0.6658611536</v>
      </c>
      <c r="Y500" s="27">
        <f t="shared" si="14"/>
        <v>-0.07155219588</v>
      </c>
      <c r="Z500" s="27">
        <f t="shared" si="15"/>
        <v>0.9415046952</v>
      </c>
      <c r="AA500" s="27">
        <f t="shared" si="16"/>
        <v>-0.2741094863</v>
      </c>
      <c r="AB500" s="27"/>
    </row>
    <row r="501">
      <c r="A501" s="29">
        <v>7019.0</v>
      </c>
      <c r="B501" s="30">
        <v>2220.0</v>
      </c>
      <c r="C501" s="5">
        <v>26.0</v>
      </c>
      <c r="D501" s="6">
        <v>84.0</v>
      </c>
      <c r="E501" s="7">
        <v>29.0</v>
      </c>
      <c r="F501" s="8">
        <v>65.0</v>
      </c>
      <c r="G501" s="9">
        <v>195.0</v>
      </c>
      <c r="H501" s="10">
        <v>63.0</v>
      </c>
      <c r="I501" s="11">
        <v>23.0</v>
      </c>
      <c r="J501" s="12">
        <v>17.0</v>
      </c>
      <c r="K501" s="61">
        <v>63.0</v>
      </c>
      <c r="L501" s="62">
        <f t="shared" si="1"/>
        <v>194</v>
      </c>
      <c r="M501" s="63">
        <f t="shared" si="2"/>
        <v>195</v>
      </c>
      <c r="N501" s="63">
        <f t="shared" si="3"/>
        <v>84</v>
      </c>
      <c r="O501" s="63">
        <f t="shared" si="4"/>
        <v>128</v>
      </c>
      <c r="P501" s="63">
        <f t="shared" si="5"/>
        <v>141</v>
      </c>
      <c r="Q501" s="64">
        <f t="shared" si="6"/>
        <v>0.6989247312</v>
      </c>
      <c r="R501" s="64">
        <f t="shared" si="7"/>
        <v>0.4758364312</v>
      </c>
      <c r="S501" s="65">
        <f t="shared" si="8"/>
        <v>0.5894160584</v>
      </c>
      <c r="T501" s="65">
        <f t="shared" si="9"/>
        <v>0.5091240876</v>
      </c>
      <c r="U501" s="66">
        <f t="shared" si="10"/>
        <v>0.5803571429</v>
      </c>
      <c r="V501" s="27">
        <f t="shared" si="11"/>
        <v>0.577036408</v>
      </c>
      <c r="W501" s="27">
        <f t="shared" si="12"/>
        <v>0.5918180273</v>
      </c>
      <c r="X501" s="27">
        <f t="shared" si="13"/>
        <v>-0.7616235078</v>
      </c>
      <c r="Y501" s="27">
        <f t="shared" si="14"/>
        <v>-0.108595633</v>
      </c>
      <c r="Z501" s="27">
        <f t="shared" si="15"/>
        <v>1.231787558</v>
      </c>
      <c r="AA501" s="27">
        <f t="shared" si="16"/>
        <v>-0.410198483</v>
      </c>
      <c r="AB501" s="27"/>
    </row>
    <row r="502">
      <c r="A502" s="29">
        <v>7021.0</v>
      </c>
      <c r="B502" s="30">
        <v>1481.0</v>
      </c>
      <c r="C502" s="5">
        <v>6.0</v>
      </c>
      <c r="D502" s="6">
        <v>16.0</v>
      </c>
      <c r="E502" s="7">
        <v>14.0</v>
      </c>
      <c r="F502" s="8">
        <v>27.0</v>
      </c>
      <c r="G502" s="9">
        <v>113.0</v>
      </c>
      <c r="H502" s="10">
        <v>26.0</v>
      </c>
      <c r="I502" s="11">
        <v>13.0</v>
      </c>
      <c r="J502" s="12">
        <v>16.0</v>
      </c>
      <c r="K502" s="61">
        <v>55.0</v>
      </c>
      <c r="L502" s="62">
        <f t="shared" si="1"/>
        <v>115</v>
      </c>
      <c r="M502" s="63">
        <f t="shared" si="2"/>
        <v>113</v>
      </c>
      <c r="N502" s="63">
        <f t="shared" si="3"/>
        <v>16</v>
      </c>
      <c r="O502" s="63">
        <f t="shared" si="4"/>
        <v>53</v>
      </c>
      <c r="P502" s="63">
        <f t="shared" si="5"/>
        <v>88</v>
      </c>
      <c r="Q502" s="64">
        <f t="shared" si="6"/>
        <v>0.8759689922</v>
      </c>
      <c r="R502" s="64">
        <f t="shared" si="7"/>
        <v>0.3758865248</v>
      </c>
      <c r="S502" s="65">
        <f t="shared" si="8"/>
        <v>0.6148148148</v>
      </c>
      <c r="T502" s="65">
        <f t="shared" si="9"/>
        <v>0.4777777778</v>
      </c>
      <c r="U502" s="66">
        <f t="shared" si="10"/>
        <v>0.5621890547</v>
      </c>
      <c r="V502" s="27">
        <f t="shared" si="11"/>
        <v>0.5738401006</v>
      </c>
      <c r="W502" s="27">
        <f t="shared" si="12"/>
        <v>0.5553803264</v>
      </c>
      <c r="X502" s="27">
        <f t="shared" si="13"/>
        <v>-0.7944429223</v>
      </c>
      <c r="Y502" s="27">
        <f t="shared" si="14"/>
        <v>-0.09563502234</v>
      </c>
      <c r="Z502" s="27">
        <f t="shared" si="15"/>
        <v>1.340233697</v>
      </c>
      <c r="AA502" s="27">
        <f t="shared" si="16"/>
        <v>-0.4655444248</v>
      </c>
      <c r="AB502" s="27"/>
    </row>
    <row r="503">
      <c r="A503" s="29">
        <v>7022.0</v>
      </c>
      <c r="B503" s="30">
        <v>1472.0</v>
      </c>
      <c r="C503" s="5">
        <v>6.0</v>
      </c>
      <c r="D503" s="6">
        <v>13.0</v>
      </c>
      <c r="E503" s="7">
        <v>3.0</v>
      </c>
      <c r="F503" s="8">
        <v>25.0</v>
      </c>
      <c r="G503" s="9">
        <v>55.0</v>
      </c>
      <c r="H503" s="10">
        <v>15.0</v>
      </c>
      <c r="I503" s="11">
        <v>9.0</v>
      </c>
      <c r="J503" s="12">
        <v>3.0</v>
      </c>
      <c r="K503" s="61">
        <v>12.0</v>
      </c>
      <c r="L503" s="62">
        <f t="shared" si="1"/>
        <v>55</v>
      </c>
      <c r="M503" s="63">
        <f t="shared" si="2"/>
        <v>55</v>
      </c>
      <c r="N503" s="63">
        <f t="shared" si="3"/>
        <v>13</v>
      </c>
      <c r="O503" s="63">
        <f t="shared" si="4"/>
        <v>40</v>
      </c>
      <c r="P503" s="63">
        <f t="shared" si="5"/>
        <v>30</v>
      </c>
      <c r="Q503" s="64">
        <f t="shared" si="6"/>
        <v>0.8088235294</v>
      </c>
      <c r="R503" s="64">
        <f t="shared" si="7"/>
        <v>0.5714285714</v>
      </c>
      <c r="S503" s="65">
        <f t="shared" si="8"/>
        <v>0.6884057971</v>
      </c>
      <c r="T503" s="65">
        <f t="shared" si="9"/>
        <v>0.4927536232</v>
      </c>
      <c r="U503" s="66">
        <f t="shared" si="10"/>
        <v>0.6470588235</v>
      </c>
      <c r="V503" s="27">
        <f t="shared" si="11"/>
        <v>0.6421309433</v>
      </c>
      <c r="W503" s="27">
        <f t="shared" si="12"/>
        <v>0.5727886076</v>
      </c>
      <c r="X503" s="27">
        <f t="shared" si="13"/>
        <v>-0.8895347022</v>
      </c>
      <c r="Y503" s="27">
        <f t="shared" si="14"/>
        <v>-0.1017243033</v>
      </c>
      <c r="Z503" s="27">
        <f t="shared" si="15"/>
        <v>1.680277156</v>
      </c>
      <c r="AA503" s="27">
        <f t="shared" si="16"/>
        <v>-0.6535242616</v>
      </c>
      <c r="AB503" s="27"/>
    </row>
    <row r="504">
      <c r="A504" s="29">
        <v>7023.0</v>
      </c>
      <c r="B504" s="30">
        <v>1807.0</v>
      </c>
      <c r="C504" s="5">
        <v>7.0</v>
      </c>
      <c r="D504" s="6">
        <v>44.0</v>
      </c>
      <c r="E504" s="7">
        <v>17.0</v>
      </c>
      <c r="F504" s="8">
        <v>36.0</v>
      </c>
      <c r="G504" s="9">
        <v>147.0</v>
      </c>
      <c r="H504" s="10">
        <v>33.0</v>
      </c>
      <c r="I504" s="11">
        <v>8.0</v>
      </c>
      <c r="J504" s="12">
        <v>25.0</v>
      </c>
      <c r="K504" s="61">
        <v>53.0</v>
      </c>
      <c r="L504" s="62">
        <f t="shared" si="1"/>
        <v>148</v>
      </c>
      <c r="M504" s="63">
        <f t="shared" si="2"/>
        <v>147</v>
      </c>
      <c r="N504" s="63">
        <f t="shared" si="3"/>
        <v>44</v>
      </c>
      <c r="O504" s="63">
        <f t="shared" si="4"/>
        <v>69</v>
      </c>
      <c r="P504" s="63">
        <f t="shared" si="5"/>
        <v>85</v>
      </c>
      <c r="Q504" s="64">
        <f t="shared" si="6"/>
        <v>0.7696335079</v>
      </c>
      <c r="R504" s="64">
        <f t="shared" si="7"/>
        <v>0.4480519481</v>
      </c>
      <c r="S504" s="65">
        <f t="shared" si="8"/>
        <v>0.6260869565</v>
      </c>
      <c r="T504" s="65">
        <f t="shared" si="9"/>
        <v>0.5536231884</v>
      </c>
      <c r="U504" s="66">
        <f t="shared" si="10"/>
        <v>0.6336206897</v>
      </c>
      <c r="V504" s="27">
        <f t="shared" si="11"/>
        <v>0.6381819621</v>
      </c>
      <c r="W504" s="27">
        <f t="shared" si="12"/>
        <v>0.6435448474</v>
      </c>
      <c r="X504" s="27">
        <f t="shared" si="13"/>
        <v>-0.8090084029</v>
      </c>
      <c r="Y504" s="27">
        <f t="shared" si="14"/>
        <v>-0.1284084536</v>
      </c>
      <c r="Z504" s="27">
        <f t="shared" si="15"/>
        <v>1.38982845</v>
      </c>
      <c r="AA504" s="27">
        <f t="shared" si="16"/>
        <v>-0.4916229253</v>
      </c>
      <c r="AB504" s="27"/>
    </row>
    <row r="505">
      <c r="A505" s="29">
        <v>7024.0</v>
      </c>
      <c r="B505" s="30">
        <v>1974.0</v>
      </c>
      <c r="C505" s="5">
        <v>30.0</v>
      </c>
      <c r="D505" s="6">
        <v>56.0</v>
      </c>
      <c r="E505" s="7">
        <v>27.0</v>
      </c>
      <c r="F505" s="8">
        <v>78.0</v>
      </c>
      <c r="G505" s="9">
        <v>232.0</v>
      </c>
      <c r="H505" s="10">
        <v>70.0</v>
      </c>
      <c r="I505" s="11">
        <v>19.0</v>
      </c>
      <c r="J505" s="12">
        <v>14.0</v>
      </c>
      <c r="K505" s="61">
        <v>103.0</v>
      </c>
      <c r="L505" s="62">
        <f t="shared" si="1"/>
        <v>233</v>
      </c>
      <c r="M505" s="63">
        <f t="shared" si="2"/>
        <v>232</v>
      </c>
      <c r="N505" s="63">
        <f t="shared" si="3"/>
        <v>56</v>
      </c>
      <c r="O505" s="63">
        <f t="shared" si="4"/>
        <v>148</v>
      </c>
      <c r="P505" s="63">
        <f t="shared" si="5"/>
        <v>179</v>
      </c>
      <c r="Q505" s="64">
        <f t="shared" si="6"/>
        <v>0.8055555556</v>
      </c>
      <c r="R505" s="64">
        <f t="shared" si="7"/>
        <v>0.4525993884</v>
      </c>
      <c r="S505" s="65">
        <f t="shared" si="8"/>
        <v>0.6178861789</v>
      </c>
      <c r="T505" s="65">
        <f t="shared" si="9"/>
        <v>0.4682926829</v>
      </c>
      <c r="U505" s="66">
        <f t="shared" si="10"/>
        <v>0.5644768856</v>
      </c>
      <c r="V505" s="27">
        <f t="shared" si="11"/>
        <v>0.5690172338</v>
      </c>
      <c r="W505" s="27">
        <f t="shared" si="12"/>
        <v>0.5443546251</v>
      </c>
      <c r="X505" s="27">
        <f t="shared" si="13"/>
        <v>-0.7984116352</v>
      </c>
      <c r="Y505" s="27">
        <f t="shared" si="14"/>
        <v>-0.0918755211</v>
      </c>
      <c r="Z505" s="27">
        <f t="shared" si="15"/>
        <v>1.353657666</v>
      </c>
      <c r="AA505" s="27">
        <f t="shared" si="16"/>
        <v>-0.4725563473</v>
      </c>
      <c r="AB505" s="27"/>
    </row>
    <row r="506">
      <c r="A506" s="29">
        <v>7028.0</v>
      </c>
      <c r="B506" s="30">
        <v>2826.0</v>
      </c>
      <c r="C506" s="5">
        <v>11.0</v>
      </c>
      <c r="D506" s="6">
        <v>34.0</v>
      </c>
      <c r="E506" s="7">
        <v>6.0</v>
      </c>
      <c r="F506" s="8">
        <v>24.0</v>
      </c>
      <c r="G506" s="9">
        <v>96.0</v>
      </c>
      <c r="H506" s="10">
        <v>30.0</v>
      </c>
      <c r="I506" s="11">
        <v>4.0</v>
      </c>
      <c r="J506" s="12">
        <v>15.0</v>
      </c>
      <c r="K506" s="61">
        <v>63.0</v>
      </c>
      <c r="L506" s="62">
        <f t="shared" si="1"/>
        <v>96</v>
      </c>
      <c r="M506" s="63">
        <f t="shared" si="2"/>
        <v>96</v>
      </c>
      <c r="N506" s="63">
        <f t="shared" si="3"/>
        <v>34</v>
      </c>
      <c r="O506" s="63">
        <f t="shared" si="4"/>
        <v>54</v>
      </c>
      <c r="P506" s="63">
        <f t="shared" si="5"/>
        <v>84</v>
      </c>
      <c r="Q506" s="64">
        <f t="shared" si="6"/>
        <v>0.7384615385</v>
      </c>
      <c r="R506" s="64">
        <f t="shared" si="7"/>
        <v>0.3913043478</v>
      </c>
      <c r="S506" s="65">
        <f t="shared" si="8"/>
        <v>0.5597014925</v>
      </c>
      <c r="T506" s="65">
        <f t="shared" si="9"/>
        <v>0.4850746269</v>
      </c>
      <c r="U506" s="66">
        <f t="shared" si="10"/>
        <v>0.5333333333</v>
      </c>
      <c r="V506" s="27">
        <f t="shared" si="11"/>
        <v>0.5353907183</v>
      </c>
      <c r="W506" s="27">
        <f t="shared" si="12"/>
        <v>0.5638623585</v>
      </c>
      <c r="X506" s="27">
        <f t="shared" si="13"/>
        <v>-0.7232273502</v>
      </c>
      <c r="Y506" s="27">
        <f t="shared" si="14"/>
        <v>-0.09857849601</v>
      </c>
      <c r="Z506" s="27">
        <f t="shared" si="15"/>
        <v>1.110720571</v>
      </c>
      <c r="AA506" s="27">
        <f t="shared" si="16"/>
        <v>-0.3512348119</v>
      </c>
      <c r="AB506" s="27"/>
    </row>
    <row r="507">
      <c r="A507" s="29">
        <v>7029.0</v>
      </c>
      <c r="B507" s="30">
        <v>2657.0</v>
      </c>
      <c r="C507" s="5">
        <v>19.0</v>
      </c>
      <c r="D507" s="6">
        <v>39.0</v>
      </c>
      <c r="E507" s="7">
        <v>37.0</v>
      </c>
      <c r="F507" s="8">
        <v>75.0</v>
      </c>
      <c r="G507" s="9">
        <v>195.0</v>
      </c>
      <c r="H507" s="10">
        <v>83.0</v>
      </c>
      <c r="I507" s="11">
        <v>33.0</v>
      </c>
      <c r="J507" s="12">
        <v>46.0</v>
      </c>
      <c r="K507" s="61">
        <v>86.0</v>
      </c>
      <c r="L507" s="62">
        <f t="shared" si="1"/>
        <v>195</v>
      </c>
      <c r="M507" s="63">
        <f t="shared" si="2"/>
        <v>195</v>
      </c>
      <c r="N507" s="63">
        <f t="shared" si="3"/>
        <v>39</v>
      </c>
      <c r="O507" s="63">
        <f t="shared" si="4"/>
        <v>158</v>
      </c>
      <c r="P507" s="63">
        <f t="shared" si="5"/>
        <v>175</v>
      </c>
      <c r="Q507" s="64">
        <f t="shared" si="6"/>
        <v>0.8333333333</v>
      </c>
      <c r="R507" s="64">
        <f t="shared" si="7"/>
        <v>0.4744744745</v>
      </c>
      <c r="S507" s="65">
        <f t="shared" si="8"/>
        <v>0.6225749559</v>
      </c>
      <c r="T507" s="65">
        <f t="shared" si="9"/>
        <v>0.4126984127</v>
      </c>
      <c r="U507" s="66">
        <f t="shared" si="10"/>
        <v>0.527027027</v>
      </c>
      <c r="V507" s="27">
        <f t="shared" si="11"/>
        <v>0.5286364162</v>
      </c>
      <c r="W507" s="27">
        <f t="shared" si="12"/>
        <v>0.4797305145</v>
      </c>
      <c r="X507" s="27">
        <f t="shared" si="13"/>
        <v>-0.8044703144</v>
      </c>
      <c r="Y507" s="27">
        <f t="shared" si="14"/>
        <v>-0.07135602819</v>
      </c>
      <c r="Z507" s="27">
        <f t="shared" si="15"/>
        <v>1.374279848</v>
      </c>
      <c r="AA507" s="27">
        <f t="shared" si="16"/>
        <v>-0.4833960507</v>
      </c>
      <c r="AB507" s="27"/>
    </row>
    <row r="508">
      <c r="A508" s="29">
        <v>7032.0</v>
      </c>
      <c r="B508" s="30">
        <v>578.0</v>
      </c>
      <c r="C508" s="5">
        <v>5.0</v>
      </c>
      <c r="D508" s="6">
        <v>13.0</v>
      </c>
      <c r="E508" s="7">
        <v>6.0</v>
      </c>
      <c r="F508" s="8">
        <v>49.0</v>
      </c>
      <c r="G508" s="9">
        <v>51.0</v>
      </c>
      <c r="H508" s="10">
        <v>32.0</v>
      </c>
      <c r="I508" s="11">
        <v>9.0</v>
      </c>
      <c r="J508" s="12">
        <v>9.0</v>
      </c>
      <c r="K508" s="61">
        <v>35.0</v>
      </c>
      <c r="L508" s="62">
        <f t="shared" si="1"/>
        <v>51</v>
      </c>
      <c r="M508" s="63">
        <f t="shared" si="2"/>
        <v>51</v>
      </c>
      <c r="N508" s="63">
        <f t="shared" si="3"/>
        <v>13</v>
      </c>
      <c r="O508" s="63">
        <f t="shared" si="4"/>
        <v>81</v>
      </c>
      <c r="P508" s="63">
        <f t="shared" si="5"/>
        <v>55</v>
      </c>
      <c r="Q508" s="64">
        <f t="shared" si="6"/>
        <v>0.796875</v>
      </c>
      <c r="R508" s="64">
        <f t="shared" si="7"/>
        <v>0.5955882353</v>
      </c>
      <c r="S508" s="65">
        <f t="shared" si="8"/>
        <v>0.66</v>
      </c>
      <c r="T508" s="65">
        <f t="shared" si="9"/>
        <v>0.32</v>
      </c>
      <c r="U508" s="66">
        <f t="shared" si="10"/>
        <v>0.4811320755</v>
      </c>
      <c r="V508" s="27">
        <f t="shared" si="11"/>
        <v>0.4786475569</v>
      </c>
      <c r="W508" s="27">
        <f t="shared" si="12"/>
        <v>0.3719756605</v>
      </c>
      <c r="X508" s="27">
        <f t="shared" si="13"/>
        <v>-0.8528296913</v>
      </c>
      <c r="Y508" s="27">
        <f t="shared" si="14"/>
        <v>-0.04290076416</v>
      </c>
      <c r="Z508" s="27">
        <f t="shared" si="15"/>
        <v>1.544470994</v>
      </c>
      <c r="AA508" s="27">
        <f t="shared" si="16"/>
        <v>-0.5759170885</v>
      </c>
      <c r="AB508" s="27"/>
    </row>
    <row r="509">
      <c r="A509" s="29">
        <v>7036.0</v>
      </c>
      <c r="B509" s="30">
        <v>2890.0</v>
      </c>
      <c r="C509" s="5">
        <v>20.0</v>
      </c>
      <c r="D509" s="6">
        <v>40.0</v>
      </c>
      <c r="E509" s="7">
        <v>33.0</v>
      </c>
      <c r="F509" s="8">
        <v>43.0</v>
      </c>
      <c r="G509" s="9">
        <v>152.0</v>
      </c>
      <c r="H509" s="10">
        <v>46.0</v>
      </c>
      <c r="I509" s="11">
        <v>32.0</v>
      </c>
      <c r="J509" s="12">
        <v>26.0</v>
      </c>
      <c r="K509" s="61">
        <v>72.0</v>
      </c>
      <c r="L509" s="62">
        <f t="shared" si="1"/>
        <v>152</v>
      </c>
      <c r="M509" s="63">
        <f t="shared" si="2"/>
        <v>152</v>
      </c>
      <c r="N509" s="63">
        <f t="shared" si="3"/>
        <v>40</v>
      </c>
      <c r="O509" s="63">
        <f t="shared" si="4"/>
        <v>89</v>
      </c>
      <c r="P509" s="63">
        <f t="shared" si="5"/>
        <v>157</v>
      </c>
      <c r="Q509" s="64">
        <f t="shared" si="6"/>
        <v>0.7916666667</v>
      </c>
      <c r="R509" s="64">
        <f t="shared" si="7"/>
        <v>0.3617886179</v>
      </c>
      <c r="S509" s="65">
        <f t="shared" si="8"/>
        <v>0.5502283105</v>
      </c>
      <c r="T509" s="65">
        <f t="shared" si="9"/>
        <v>0.4383561644</v>
      </c>
      <c r="U509" s="66">
        <f t="shared" si="10"/>
        <v>0.4919093851</v>
      </c>
      <c r="V509" s="27">
        <f t="shared" si="11"/>
        <v>0.491652742</v>
      </c>
      <c r="W509" s="27">
        <f t="shared" si="12"/>
        <v>0.5095556993</v>
      </c>
      <c r="X509" s="27">
        <f t="shared" si="13"/>
        <v>-0.7109864246</v>
      </c>
      <c r="Y509" s="27">
        <f t="shared" si="14"/>
        <v>-0.08050434258</v>
      </c>
      <c r="Z509" s="27">
        <f t="shared" si="15"/>
        <v>1.073439938</v>
      </c>
      <c r="AA509" s="27">
        <f t="shared" si="16"/>
        <v>-0.3337005747</v>
      </c>
      <c r="AB509" s="27"/>
    </row>
    <row r="510">
      <c r="A510" s="29">
        <v>7037.0</v>
      </c>
      <c r="B510" s="30">
        <v>1571.0</v>
      </c>
      <c r="C510" s="5">
        <v>12.0</v>
      </c>
      <c r="D510" s="6">
        <v>25.0</v>
      </c>
      <c r="E510" s="7">
        <v>13.0</v>
      </c>
      <c r="F510" s="8">
        <v>21.0</v>
      </c>
      <c r="G510" s="9">
        <v>51.0</v>
      </c>
      <c r="H510" s="10">
        <v>17.0</v>
      </c>
      <c r="I510" s="11">
        <v>21.0</v>
      </c>
      <c r="J510" s="12">
        <v>11.0</v>
      </c>
      <c r="K510" s="61">
        <v>41.0</v>
      </c>
      <c r="L510" s="62">
        <f t="shared" si="1"/>
        <v>51</v>
      </c>
      <c r="M510" s="63">
        <f t="shared" si="2"/>
        <v>51</v>
      </c>
      <c r="N510" s="63">
        <f t="shared" si="3"/>
        <v>25</v>
      </c>
      <c r="O510" s="63">
        <f t="shared" si="4"/>
        <v>38</v>
      </c>
      <c r="P510" s="63">
        <f t="shared" si="5"/>
        <v>87</v>
      </c>
      <c r="Q510" s="64">
        <f t="shared" si="6"/>
        <v>0.6710526316</v>
      </c>
      <c r="R510" s="64">
        <f t="shared" si="7"/>
        <v>0.304</v>
      </c>
      <c r="S510" s="65">
        <f t="shared" si="8"/>
        <v>0.4427860697</v>
      </c>
      <c r="T510" s="65">
        <f t="shared" si="9"/>
        <v>0.3781094527</v>
      </c>
      <c r="U510" s="66">
        <f t="shared" si="10"/>
        <v>0.3695652174</v>
      </c>
      <c r="V510" s="27">
        <f t="shared" si="11"/>
        <v>0.3625702507</v>
      </c>
      <c r="W510" s="27">
        <f t="shared" si="12"/>
        <v>0.4395234794</v>
      </c>
      <c r="X510" s="27">
        <f t="shared" si="13"/>
        <v>-0.5721531926</v>
      </c>
      <c r="Y510" s="27">
        <f t="shared" si="14"/>
        <v>-0.0598963201</v>
      </c>
      <c r="Z510" s="27">
        <f t="shared" si="15"/>
        <v>0.6951520115</v>
      </c>
      <c r="AA510" s="27">
        <f t="shared" si="16"/>
        <v>-0.1739041741</v>
      </c>
      <c r="AB510" s="27"/>
    </row>
    <row r="511">
      <c r="A511" s="29">
        <v>7039.0</v>
      </c>
      <c r="B511" s="30">
        <v>2711.0</v>
      </c>
      <c r="C511" s="5">
        <v>34.0</v>
      </c>
      <c r="D511" s="6">
        <v>32.0</v>
      </c>
      <c r="E511" s="7">
        <v>60.0</v>
      </c>
      <c r="F511" s="8">
        <v>89.0</v>
      </c>
      <c r="G511" s="9">
        <v>168.0</v>
      </c>
      <c r="H511" s="10">
        <v>86.0</v>
      </c>
      <c r="I511" s="11">
        <v>46.0</v>
      </c>
      <c r="J511" s="12">
        <v>22.0</v>
      </c>
      <c r="K511" s="61">
        <v>80.0</v>
      </c>
      <c r="L511" s="62">
        <f t="shared" si="1"/>
        <v>166</v>
      </c>
      <c r="M511" s="63">
        <f t="shared" si="2"/>
        <v>168</v>
      </c>
      <c r="N511" s="63">
        <f t="shared" si="3"/>
        <v>32</v>
      </c>
      <c r="O511" s="63">
        <f t="shared" si="4"/>
        <v>175</v>
      </c>
      <c r="P511" s="63">
        <f t="shared" si="5"/>
        <v>220</v>
      </c>
      <c r="Q511" s="64">
        <f t="shared" si="6"/>
        <v>0.84</v>
      </c>
      <c r="R511" s="64">
        <f t="shared" si="7"/>
        <v>0.4430379747</v>
      </c>
      <c r="S511" s="65">
        <f t="shared" si="8"/>
        <v>0.5764705882</v>
      </c>
      <c r="T511" s="65">
        <f t="shared" si="9"/>
        <v>0.3361344538</v>
      </c>
      <c r="U511" s="66">
        <f t="shared" si="10"/>
        <v>0.4329896907</v>
      </c>
      <c r="V511" s="27">
        <f t="shared" si="11"/>
        <v>0.4268612212</v>
      </c>
      <c r="W511" s="27">
        <f t="shared" si="12"/>
        <v>0.3907307358</v>
      </c>
      <c r="X511" s="27">
        <f t="shared" si="13"/>
        <v>-0.7448958088</v>
      </c>
      <c r="Y511" s="27">
        <f t="shared" si="14"/>
        <v>-0.04733595368</v>
      </c>
      <c r="Z511" s="27">
        <f t="shared" si="15"/>
        <v>1.178273727</v>
      </c>
      <c r="AA511" s="27">
        <f t="shared" si="16"/>
        <v>-0.3837599257</v>
      </c>
      <c r="AB511" s="27"/>
    </row>
    <row r="512">
      <c r="A512" s="29">
        <v>7040.0</v>
      </c>
      <c r="B512" s="30">
        <v>2136.0</v>
      </c>
      <c r="C512" s="5">
        <v>29.0</v>
      </c>
      <c r="D512" s="6">
        <v>32.0</v>
      </c>
      <c r="E512" s="7">
        <v>25.0</v>
      </c>
      <c r="F512" s="8">
        <v>111.0</v>
      </c>
      <c r="G512" s="9">
        <v>149.0</v>
      </c>
      <c r="H512" s="10">
        <v>77.0</v>
      </c>
      <c r="I512" s="11">
        <v>19.0</v>
      </c>
      <c r="J512" s="12">
        <v>33.0</v>
      </c>
      <c r="K512" s="61">
        <v>63.0</v>
      </c>
      <c r="L512" s="62">
        <f t="shared" si="1"/>
        <v>148</v>
      </c>
      <c r="M512" s="63">
        <f t="shared" si="2"/>
        <v>149</v>
      </c>
      <c r="N512" s="63">
        <f t="shared" si="3"/>
        <v>32</v>
      </c>
      <c r="O512" s="63">
        <f t="shared" si="4"/>
        <v>188</v>
      </c>
      <c r="P512" s="63">
        <f t="shared" si="5"/>
        <v>136</v>
      </c>
      <c r="Q512" s="64">
        <f t="shared" si="6"/>
        <v>0.8232044199</v>
      </c>
      <c r="R512" s="64">
        <f t="shared" si="7"/>
        <v>0.5802469136</v>
      </c>
      <c r="S512" s="65">
        <f t="shared" si="8"/>
        <v>0.6673267327</v>
      </c>
      <c r="T512" s="65">
        <f t="shared" si="9"/>
        <v>0.3584158416</v>
      </c>
      <c r="U512" s="66">
        <f t="shared" si="10"/>
        <v>0.5228070175</v>
      </c>
      <c r="V512" s="27">
        <f t="shared" si="11"/>
        <v>0.5180043364</v>
      </c>
      <c r="W512" s="27">
        <f t="shared" si="12"/>
        <v>0.4166311544</v>
      </c>
      <c r="X512" s="27">
        <f t="shared" si="13"/>
        <v>-0.8622970476</v>
      </c>
      <c r="Y512" s="27">
        <f t="shared" si="14"/>
        <v>-0.05381947598</v>
      </c>
      <c r="Z512" s="27">
        <f t="shared" si="15"/>
        <v>1.578952011</v>
      </c>
      <c r="AA512" s="27">
        <f t="shared" si="16"/>
        <v>-0.5953107523</v>
      </c>
      <c r="AB512" s="27"/>
    </row>
    <row r="513">
      <c r="A513" s="29">
        <v>7041.0</v>
      </c>
      <c r="B513" s="30">
        <v>1818.0</v>
      </c>
      <c r="C513" s="5">
        <v>27.0</v>
      </c>
      <c r="D513" s="6">
        <v>33.0</v>
      </c>
      <c r="E513" s="7">
        <v>38.0</v>
      </c>
      <c r="F513" s="8">
        <v>112.0</v>
      </c>
      <c r="G513" s="9">
        <v>158.0</v>
      </c>
      <c r="H513" s="10">
        <v>97.0</v>
      </c>
      <c r="I513" s="11">
        <v>17.0</v>
      </c>
      <c r="J513" s="12">
        <v>33.0</v>
      </c>
      <c r="K513" s="61">
        <v>49.0</v>
      </c>
      <c r="L513" s="62">
        <f t="shared" si="1"/>
        <v>156</v>
      </c>
      <c r="M513" s="63">
        <f t="shared" si="2"/>
        <v>158</v>
      </c>
      <c r="N513" s="63">
        <f t="shared" si="3"/>
        <v>33</v>
      </c>
      <c r="O513" s="63">
        <f t="shared" si="4"/>
        <v>209</v>
      </c>
      <c r="P513" s="63">
        <f t="shared" si="5"/>
        <v>131</v>
      </c>
      <c r="Q513" s="64">
        <f t="shared" si="6"/>
        <v>0.8272251309</v>
      </c>
      <c r="R513" s="64">
        <f t="shared" si="7"/>
        <v>0.6147058824</v>
      </c>
      <c r="S513" s="65">
        <f t="shared" si="8"/>
        <v>0.6911487759</v>
      </c>
      <c r="T513" s="65">
        <f t="shared" si="9"/>
        <v>0.3596986817</v>
      </c>
      <c r="U513" s="66">
        <f t="shared" si="10"/>
        <v>0.5467128028</v>
      </c>
      <c r="V513" s="27">
        <f t="shared" si="11"/>
        <v>0.5370129743</v>
      </c>
      <c r="W513" s="27">
        <f t="shared" si="12"/>
        <v>0.4181223585</v>
      </c>
      <c r="X513" s="27">
        <f t="shared" si="13"/>
        <v>-0.8930790867</v>
      </c>
      <c r="Y513" s="27">
        <f t="shared" si="14"/>
        <v>-0.05420542623</v>
      </c>
      <c r="Z513" s="27">
        <f t="shared" si="15"/>
        <v>1.693694088</v>
      </c>
      <c r="AA513" s="27">
        <f t="shared" si="16"/>
        <v>-0.6613674061</v>
      </c>
      <c r="AB513" s="27"/>
    </row>
    <row r="514">
      <c r="A514" s="29">
        <v>7042.0</v>
      </c>
      <c r="B514" s="30">
        <v>1767.0</v>
      </c>
      <c r="C514" s="5">
        <v>22.0</v>
      </c>
      <c r="D514" s="6">
        <v>28.0</v>
      </c>
      <c r="E514" s="7">
        <v>20.0</v>
      </c>
      <c r="F514" s="8">
        <v>61.0</v>
      </c>
      <c r="G514" s="9">
        <v>115.0</v>
      </c>
      <c r="H514" s="10">
        <v>40.0</v>
      </c>
      <c r="I514" s="11">
        <v>22.0</v>
      </c>
      <c r="J514" s="12">
        <v>26.0</v>
      </c>
      <c r="K514" s="61">
        <v>65.0</v>
      </c>
      <c r="L514" s="62">
        <f t="shared" si="1"/>
        <v>115</v>
      </c>
      <c r="M514" s="63">
        <f t="shared" si="2"/>
        <v>115</v>
      </c>
      <c r="N514" s="63">
        <f t="shared" si="3"/>
        <v>28</v>
      </c>
      <c r="O514" s="63">
        <f t="shared" si="4"/>
        <v>101</v>
      </c>
      <c r="P514" s="63">
        <f t="shared" si="5"/>
        <v>129</v>
      </c>
      <c r="Q514" s="64">
        <f t="shared" si="6"/>
        <v>0.8041958042</v>
      </c>
      <c r="R514" s="64">
        <f t="shared" si="7"/>
        <v>0.4391304348</v>
      </c>
      <c r="S514" s="65">
        <f t="shared" si="8"/>
        <v>0.5790884718</v>
      </c>
      <c r="T514" s="65">
        <f t="shared" si="9"/>
        <v>0.3833780161</v>
      </c>
      <c r="U514" s="66">
        <f t="shared" si="10"/>
        <v>0.4713114754</v>
      </c>
      <c r="V514" s="27">
        <f t="shared" si="11"/>
        <v>0.4696282608</v>
      </c>
      <c r="W514" s="27">
        <f t="shared" si="12"/>
        <v>0.4456477836</v>
      </c>
      <c r="X514" s="27">
        <f t="shared" si="13"/>
        <v>-0.7482785496</v>
      </c>
      <c r="Y514" s="27">
        <f t="shared" si="14"/>
        <v>-0.06157713558</v>
      </c>
      <c r="Z514" s="27">
        <f t="shared" si="15"/>
        <v>1.188999642</v>
      </c>
      <c r="AA514" s="27">
        <f t="shared" si="16"/>
        <v>-0.3890119266</v>
      </c>
      <c r="AB514" s="27"/>
    </row>
    <row r="515">
      <c r="A515" s="29">
        <v>7047.0</v>
      </c>
      <c r="B515" s="30">
        <v>2495.0</v>
      </c>
      <c r="C515" s="5">
        <v>25.0</v>
      </c>
      <c r="D515" s="6">
        <v>41.0</v>
      </c>
      <c r="E515" s="7">
        <v>37.0</v>
      </c>
      <c r="F515" s="8">
        <v>69.0</v>
      </c>
      <c r="G515" s="9">
        <v>178.0</v>
      </c>
      <c r="H515" s="10">
        <v>71.0</v>
      </c>
      <c r="I515" s="11">
        <v>22.0</v>
      </c>
      <c r="J515" s="12">
        <v>17.0</v>
      </c>
      <c r="K515" s="61">
        <v>92.0</v>
      </c>
      <c r="L515" s="62">
        <f t="shared" si="1"/>
        <v>178</v>
      </c>
      <c r="M515" s="63">
        <f t="shared" si="2"/>
        <v>178</v>
      </c>
      <c r="N515" s="63">
        <f t="shared" si="3"/>
        <v>41</v>
      </c>
      <c r="O515" s="63">
        <f t="shared" si="4"/>
        <v>140</v>
      </c>
      <c r="P515" s="63">
        <f t="shared" si="5"/>
        <v>176</v>
      </c>
      <c r="Q515" s="64">
        <f t="shared" si="6"/>
        <v>0.8127853881</v>
      </c>
      <c r="R515" s="64">
        <f t="shared" si="7"/>
        <v>0.4430379747</v>
      </c>
      <c r="S515" s="65">
        <f t="shared" si="8"/>
        <v>0.5943925234</v>
      </c>
      <c r="T515" s="65">
        <f t="shared" si="9"/>
        <v>0.4093457944</v>
      </c>
      <c r="U515" s="66">
        <f t="shared" si="10"/>
        <v>0.5028248588</v>
      </c>
      <c r="V515" s="27">
        <f t="shared" si="11"/>
        <v>0.5034254884</v>
      </c>
      <c r="W515" s="27">
        <f t="shared" si="12"/>
        <v>0.4758333507</v>
      </c>
      <c r="X515" s="27">
        <f t="shared" si="13"/>
        <v>-0.7680539276</v>
      </c>
      <c r="Y515" s="27">
        <f t="shared" si="14"/>
        <v>-0.07020139415</v>
      </c>
      <c r="Z515" s="27">
        <f t="shared" si="15"/>
        <v>1.252675436</v>
      </c>
      <c r="AA515" s="27">
        <f t="shared" si="16"/>
        <v>-0.4206764228</v>
      </c>
      <c r="AB515" s="27"/>
    </row>
    <row r="516">
      <c r="A516" s="29">
        <v>7053.0</v>
      </c>
      <c r="B516" s="30">
        <v>629.0</v>
      </c>
      <c r="C516" s="5">
        <v>11.0</v>
      </c>
      <c r="D516" s="6">
        <v>21.0</v>
      </c>
      <c r="E516" s="7">
        <v>3.0</v>
      </c>
      <c r="F516" s="8">
        <v>13.0</v>
      </c>
      <c r="G516" s="9">
        <v>77.0</v>
      </c>
      <c r="H516" s="10">
        <v>18.0</v>
      </c>
      <c r="I516" s="11">
        <v>5.0</v>
      </c>
      <c r="J516" s="12">
        <v>5.0</v>
      </c>
      <c r="K516" s="61">
        <v>26.0</v>
      </c>
      <c r="L516" s="62">
        <f t="shared" si="1"/>
        <v>78</v>
      </c>
      <c r="M516" s="63">
        <f t="shared" si="2"/>
        <v>77</v>
      </c>
      <c r="N516" s="63">
        <f t="shared" si="3"/>
        <v>21</v>
      </c>
      <c r="O516" s="63">
        <f t="shared" si="4"/>
        <v>31</v>
      </c>
      <c r="P516" s="63">
        <f t="shared" si="5"/>
        <v>45</v>
      </c>
      <c r="Q516" s="64">
        <f t="shared" si="6"/>
        <v>0.7857142857</v>
      </c>
      <c r="R516" s="64">
        <f t="shared" si="7"/>
        <v>0.4078947368</v>
      </c>
      <c r="S516" s="65">
        <f t="shared" si="8"/>
        <v>0.6206896552</v>
      </c>
      <c r="T516" s="65">
        <f t="shared" si="9"/>
        <v>0.5632183908</v>
      </c>
      <c r="U516" s="66">
        <f t="shared" si="10"/>
        <v>0.631147541</v>
      </c>
      <c r="V516" s="27">
        <f t="shared" si="11"/>
        <v>0.6405660547</v>
      </c>
      <c r="W516" s="27">
        <f t="shared" si="12"/>
        <v>0.6546985404</v>
      </c>
      <c r="X516" s="27">
        <f t="shared" si="13"/>
        <v>-0.8020341925</v>
      </c>
      <c r="Y516" s="27">
        <f t="shared" si="14"/>
        <v>-0.132898086</v>
      </c>
      <c r="Z516" s="27">
        <f t="shared" si="15"/>
        <v>1.365969177</v>
      </c>
      <c r="AA516" s="27">
        <f t="shared" si="16"/>
        <v>-0.4790178311</v>
      </c>
      <c r="AB516" s="27"/>
    </row>
    <row r="517">
      <c r="A517" s="29">
        <v>7055.0</v>
      </c>
      <c r="B517" s="30">
        <v>3274.0</v>
      </c>
      <c r="C517" s="5">
        <v>30.0</v>
      </c>
      <c r="D517" s="6">
        <v>50.0</v>
      </c>
      <c r="E517" s="7">
        <v>33.0</v>
      </c>
      <c r="F517" s="8">
        <v>49.0</v>
      </c>
      <c r="G517" s="9">
        <v>106.0</v>
      </c>
      <c r="H517" s="10">
        <v>44.0</v>
      </c>
      <c r="I517" s="11">
        <v>30.0</v>
      </c>
      <c r="J517" s="12">
        <v>13.0</v>
      </c>
      <c r="K517" s="61">
        <v>68.0</v>
      </c>
      <c r="L517" s="62">
        <f t="shared" si="1"/>
        <v>106</v>
      </c>
      <c r="M517" s="63">
        <f t="shared" si="2"/>
        <v>106</v>
      </c>
      <c r="N517" s="63">
        <f t="shared" si="3"/>
        <v>50</v>
      </c>
      <c r="O517" s="63">
        <f t="shared" si="4"/>
        <v>93</v>
      </c>
      <c r="P517" s="63">
        <f t="shared" si="5"/>
        <v>161</v>
      </c>
      <c r="Q517" s="64">
        <f t="shared" si="6"/>
        <v>0.6794871795</v>
      </c>
      <c r="R517" s="64">
        <f t="shared" si="7"/>
        <v>0.3661417323</v>
      </c>
      <c r="S517" s="65">
        <f t="shared" si="8"/>
        <v>0.4853658537</v>
      </c>
      <c r="T517" s="65">
        <f t="shared" si="9"/>
        <v>0.3804878049</v>
      </c>
      <c r="U517" s="66">
        <f t="shared" si="10"/>
        <v>0.3970037453</v>
      </c>
      <c r="V517" s="27">
        <f t="shared" si="11"/>
        <v>0.3945347364</v>
      </c>
      <c r="W517" s="27">
        <f t="shared" si="12"/>
        <v>0.4422881329</v>
      </c>
      <c r="X517" s="27">
        <f t="shared" si="13"/>
        <v>-0.6271733502</v>
      </c>
      <c r="Y517" s="27">
        <f t="shared" si="14"/>
        <v>-0.06065219948</v>
      </c>
      <c r="Z517" s="27">
        <f t="shared" si="15"/>
        <v>0.8352766187</v>
      </c>
      <c r="AA517" s="27">
        <f t="shared" si="16"/>
        <v>-0.229052912</v>
      </c>
      <c r="AB517" s="27"/>
    </row>
    <row r="518">
      <c r="A518" s="29">
        <v>7056.0</v>
      </c>
      <c r="B518" s="30">
        <v>2345.0</v>
      </c>
      <c r="C518" s="5">
        <v>29.0</v>
      </c>
      <c r="D518" s="6">
        <v>43.0</v>
      </c>
      <c r="E518" s="7">
        <v>28.0</v>
      </c>
      <c r="F518" s="8">
        <v>68.0</v>
      </c>
      <c r="G518" s="9">
        <v>166.0</v>
      </c>
      <c r="H518" s="10">
        <v>38.0</v>
      </c>
      <c r="I518" s="11">
        <v>26.0</v>
      </c>
      <c r="J518" s="12">
        <v>21.0</v>
      </c>
      <c r="K518" s="61">
        <v>93.0</v>
      </c>
      <c r="L518" s="62">
        <f t="shared" si="1"/>
        <v>166</v>
      </c>
      <c r="M518" s="63">
        <f t="shared" si="2"/>
        <v>166</v>
      </c>
      <c r="N518" s="63">
        <f t="shared" si="3"/>
        <v>43</v>
      </c>
      <c r="O518" s="63">
        <f t="shared" si="4"/>
        <v>106</v>
      </c>
      <c r="P518" s="63">
        <f t="shared" si="5"/>
        <v>176</v>
      </c>
      <c r="Q518" s="64">
        <f t="shared" si="6"/>
        <v>0.7942583732</v>
      </c>
      <c r="R518" s="64">
        <f t="shared" si="7"/>
        <v>0.3758865248</v>
      </c>
      <c r="S518" s="65">
        <f t="shared" si="8"/>
        <v>0.5539714868</v>
      </c>
      <c r="T518" s="65">
        <f t="shared" si="9"/>
        <v>0.4256619145</v>
      </c>
      <c r="U518" s="66">
        <f t="shared" si="10"/>
        <v>0.485380117</v>
      </c>
      <c r="V518" s="27">
        <f t="shared" si="11"/>
        <v>0.4844528514</v>
      </c>
      <c r="W518" s="27">
        <f t="shared" si="12"/>
        <v>0.4947995993</v>
      </c>
      <c r="X518" s="27">
        <f t="shared" si="13"/>
        <v>-0.7158232304</v>
      </c>
      <c r="Y518" s="27">
        <f t="shared" si="14"/>
        <v>-0.07590924281</v>
      </c>
      <c r="Z518" s="27">
        <f t="shared" si="15"/>
        <v>1.088094736</v>
      </c>
      <c r="AA518" s="27">
        <f t="shared" si="16"/>
        <v>-0.3405574569</v>
      </c>
      <c r="AB518" s="27"/>
    </row>
    <row r="519">
      <c r="A519" s="29">
        <v>7057.0</v>
      </c>
      <c r="B519" s="30">
        <v>1104.0</v>
      </c>
      <c r="C519" s="5">
        <v>13.0</v>
      </c>
      <c r="D519" s="6">
        <v>24.0</v>
      </c>
      <c r="E519" s="7">
        <v>10.0</v>
      </c>
      <c r="F519" s="8">
        <v>38.0</v>
      </c>
      <c r="G519" s="9">
        <v>79.0</v>
      </c>
      <c r="H519" s="10">
        <v>28.0</v>
      </c>
      <c r="I519" s="11">
        <v>12.0</v>
      </c>
      <c r="J519" s="12">
        <v>11.0</v>
      </c>
      <c r="K519" s="61">
        <v>43.0</v>
      </c>
      <c r="L519" s="62">
        <f t="shared" si="1"/>
        <v>79</v>
      </c>
      <c r="M519" s="63">
        <f t="shared" si="2"/>
        <v>79</v>
      </c>
      <c r="N519" s="63">
        <f t="shared" si="3"/>
        <v>24</v>
      </c>
      <c r="O519" s="63">
        <f t="shared" si="4"/>
        <v>66</v>
      </c>
      <c r="P519" s="63">
        <f t="shared" si="5"/>
        <v>78</v>
      </c>
      <c r="Q519" s="64">
        <f t="shared" si="6"/>
        <v>0.7669902913</v>
      </c>
      <c r="R519" s="64">
        <f t="shared" si="7"/>
        <v>0.4583333333</v>
      </c>
      <c r="S519" s="65">
        <f t="shared" si="8"/>
        <v>0.5870445344</v>
      </c>
      <c r="T519" s="65">
        <f t="shared" si="9"/>
        <v>0.4170040486</v>
      </c>
      <c r="U519" s="66">
        <f t="shared" si="10"/>
        <v>0.5031847134</v>
      </c>
      <c r="V519" s="27">
        <f t="shared" si="11"/>
        <v>0.5038003463</v>
      </c>
      <c r="W519" s="27">
        <f t="shared" si="12"/>
        <v>0.4847354887</v>
      </c>
      <c r="X519" s="27">
        <f t="shared" si="13"/>
        <v>-0.7585591047</v>
      </c>
      <c r="Y519" s="27">
        <f t="shared" si="14"/>
        <v>-0.0728526937</v>
      </c>
      <c r="Z519" s="27">
        <f t="shared" si="15"/>
        <v>1.221895269</v>
      </c>
      <c r="AA519" s="27">
        <f t="shared" si="16"/>
        <v>-0.4052670595</v>
      </c>
      <c r="AB519" s="27"/>
    </row>
    <row r="520">
      <c r="A520" s="29">
        <v>7058.0</v>
      </c>
      <c r="B520" s="30">
        <v>922.0</v>
      </c>
      <c r="C520" s="5">
        <v>14.0</v>
      </c>
      <c r="D520" s="6">
        <v>14.0</v>
      </c>
      <c r="E520" s="7">
        <v>10.0</v>
      </c>
      <c r="F520" s="8">
        <v>25.0</v>
      </c>
      <c r="G520" s="9">
        <v>71.0</v>
      </c>
      <c r="H520" s="10">
        <v>13.0</v>
      </c>
      <c r="I520" s="11">
        <v>11.0</v>
      </c>
      <c r="J520" s="12">
        <v>12.0</v>
      </c>
      <c r="K520" s="61">
        <v>51.0</v>
      </c>
      <c r="L520" s="62">
        <f t="shared" si="1"/>
        <v>70</v>
      </c>
      <c r="M520" s="63">
        <f t="shared" si="2"/>
        <v>71</v>
      </c>
      <c r="N520" s="63">
        <f t="shared" si="3"/>
        <v>14</v>
      </c>
      <c r="O520" s="63">
        <f t="shared" si="4"/>
        <v>38</v>
      </c>
      <c r="P520" s="63">
        <f t="shared" si="5"/>
        <v>86</v>
      </c>
      <c r="Q520" s="64">
        <f t="shared" si="6"/>
        <v>0.8352941176</v>
      </c>
      <c r="R520" s="64">
        <f t="shared" si="7"/>
        <v>0.3064516129</v>
      </c>
      <c r="S520" s="65">
        <f t="shared" si="8"/>
        <v>0.5215311005</v>
      </c>
      <c r="T520" s="65">
        <f t="shared" si="9"/>
        <v>0.4066985646</v>
      </c>
      <c r="U520" s="66">
        <f t="shared" si="10"/>
        <v>0.4522292994</v>
      </c>
      <c r="V520" s="27">
        <f t="shared" si="11"/>
        <v>0.4436286934</v>
      </c>
      <c r="W520" s="27">
        <f t="shared" si="12"/>
        <v>0.4727561474</v>
      </c>
      <c r="X520" s="27">
        <f t="shared" si="13"/>
        <v>-0.6739048598</v>
      </c>
      <c r="Y520" s="27">
        <f t="shared" si="14"/>
        <v>-0.06929634851</v>
      </c>
      <c r="Z520" s="27">
        <f t="shared" si="15"/>
        <v>0.9643891352</v>
      </c>
      <c r="AA520" s="27">
        <f t="shared" si="16"/>
        <v>-0.2841638276</v>
      </c>
      <c r="AB520" s="27"/>
    </row>
    <row r="521">
      <c r="A521" s="29">
        <v>7059.0</v>
      </c>
      <c r="B521" s="30">
        <v>2506.0</v>
      </c>
      <c r="C521" s="5">
        <v>34.0</v>
      </c>
      <c r="D521" s="6">
        <v>70.0</v>
      </c>
      <c r="E521" s="7">
        <v>26.0</v>
      </c>
      <c r="F521" s="8">
        <v>106.0</v>
      </c>
      <c r="G521" s="9">
        <v>253.0</v>
      </c>
      <c r="H521" s="10">
        <v>86.0</v>
      </c>
      <c r="I521" s="11">
        <v>43.0</v>
      </c>
      <c r="J521" s="12">
        <v>38.0</v>
      </c>
      <c r="K521" s="61">
        <v>124.0</v>
      </c>
      <c r="L521" s="62">
        <f t="shared" si="1"/>
        <v>253</v>
      </c>
      <c r="M521" s="63">
        <f t="shared" si="2"/>
        <v>253</v>
      </c>
      <c r="N521" s="63">
        <f t="shared" si="3"/>
        <v>70</v>
      </c>
      <c r="O521" s="63">
        <f t="shared" si="4"/>
        <v>192</v>
      </c>
      <c r="P521" s="63">
        <f t="shared" si="5"/>
        <v>227</v>
      </c>
      <c r="Q521" s="64">
        <f t="shared" si="6"/>
        <v>0.7832817337</v>
      </c>
      <c r="R521" s="64">
        <f t="shared" si="7"/>
        <v>0.4582338902</v>
      </c>
      <c r="S521" s="65">
        <f t="shared" si="8"/>
        <v>0.5997304582</v>
      </c>
      <c r="T521" s="65">
        <f t="shared" si="9"/>
        <v>0.435309973</v>
      </c>
      <c r="U521" s="66">
        <f t="shared" si="10"/>
        <v>0.5270833333</v>
      </c>
      <c r="V521" s="27">
        <f t="shared" si="11"/>
        <v>0.5286859811</v>
      </c>
      <c r="W521" s="27">
        <f t="shared" si="12"/>
        <v>0.5060147336</v>
      </c>
      <c r="X521" s="27">
        <f t="shared" si="13"/>
        <v>-0.7749514266</v>
      </c>
      <c r="Y521" s="27">
        <f t="shared" si="14"/>
        <v>-0.07938936084</v>
      </c>
      <c r="Z521" s="27">
        <f t="shared" si="15"/>
        <v>1.275275736</v>
      </c>
      <c r="AA521" s="27">
        <f t="shared" si="16"/>
        <v>-0.4321121477</v>
      </c>
      <c r="AB521" s="27"/>
    </row>
    <row r="522">
      <c r="A522" s="29">
        <v>7060.0</v>
      </c>
      <c r="B522" s="30">
        <v>2246.0</v>
      </c>
      <c r="C522" s="5">
        <v>21.0</v>
      </c>
      <c r="D522" s="6">
        <v>41.0</v>
      </c>
      <c r="E522" s="7">
        <v>23.0</v>
      </c>
      <c r="F522" s="8">
        <v>50.0</v>
      </c>
      <c r="G522" s="9">
        <v>155.0</v>
      </c>
      <c r="H522" s="10">
        <v>60.0</v>
      </c>
      <c r="I522" s="11">
        <v>27.0</v>
      </c>
      <c r="J522" s="12">
        <v>28.0</v>
      </c>
      <c r="K522" s="61">
        <v>71.0</v>
      </c>
      <c r="L522" s="62">
        <f t="shared" si="1"/>
        <v>155</v>
      </c>
      <c r="M522" s="63">
        <f t="shared" si="2"/>
        <v>155</v>
      </c>
      <c r="N522" s="63">
        <f t="shared" si="3"/>
        <v>41</v>
      </c>
      <c r="O522" s="63">
        <f t="shared" si="4"/>
        <v>110</v>
      </c>
      <c r="P522" s="63">
        <f t="shared" si="5"/>
        <v>142</v>
      </c>
      <c r="Q522" s="64">
        <f t="shared" si="6"/>
        <v>0.7908163265</v>
      </c>
      <c r="R522" s="64">
        <f t="shared" si="7"/>
        <v>0.4365079365</v>
      </c>
      <c r="S522" s="65">
        <f t="shared" si="8"/>
        <v>0.5915178571</v>
      </c>
      <c r="T522" s="65">
        <f t="shared" si="9"/>
        <v>0.4375</v>
      </c>
      <c r="U522" s="66">
        <f t="shared" si="10"/>
        <v>0.5218855219</v>
      </c>
      <c r="V522" s="27">
        <f t="shared" si="11"/>
        <v>0.5238651128</v>
      </c>
      <c r="W522" s="27">
        <f t="shared" si="12"/>
        <v>0.5085604733</v>
      </c>
      <c r="X522" s="27">
        <f t="shared" si="13"/>
        <v>-0.7643393811</v>
      </c>
      <c r="Y522" s="27">
        <f t="shared" si="14"/>
        <v>-0.08019017959</v>
      </c>
      <c r="Z522" s="27">
        <f t="shared" si="15"/>
        <v>1.240588083</v>
      </c>
      <c r="AA522" s="27">
        <f t="shared" si="16"/>
        <v>-0.4146023298</v>
      </c>
      <c r="AB522" s="27"/>
    </row>
    <row r="523">
      <c r="A523" s="29">
        <v>7079.0</v>
      </c>
      <c r="B523" s="30">
        <v>2180.0</v>
      </c>
      <c r="C523" s="5">
        <v>7.0</v>
      </c>
      <c r="D523" s="6">
        <v>27.0</v>
      </c>
      <c r="E523" s="7">
        <v>6.0</v>
      </c>
      <c r="F523" s="8">
        <v>24.0</v>
      </c>
      <c r="G523" s="9">
        <v>62.0</v>
      </c>
      <c r="H523" s="10">
        <v>17.0</v>
      </c>
      <c r="I523" s="11">
        <v>17.0</v>
      </c>
      <c r="J523" s="12">
        <v>15.0</v>
      </c>
      <c r="K523" s="61">
        <v>39.0</v>
      </c>
      <c r="L523" s="62">
        <f t="shared" si="1"/>
        <v>62</v>
      </c>
      <c r="M523" s="63">
        <f t="shared" si="2"/>
        <v>62</v>
      </c>
      <c r="N523" s="63">
        <f t="shared" si="3"/>
        <v>27</v>
      </c>
      <c r="O523" s="63">
        <f t="shared" si="4"/>
        <v>41</v>
      </c>
      <c r="P523" s="63">
        <f t="shared" si="5"/>
        <v>69</v>
      </c>
      <c r="Q523" s="64">
        <f t="shared" si="6"/>
        <v>0.6966292135</v>
      </c>
      <c r="R523" s="64">
        <f t="shared" si="7"/>
        <v>0.3727272727</v>
      </c>
      <c r="S523" s="65">
        <f t="shared" si="8"/>
        <v>0.5175879397</v>
      </c>
      <c r="T523" s="65">
        <f t="shared" si="9"/>
        <v>0.4472361809</v>
      </c>
      <c r="U523" s="66">
        <f t="shared" si="10"/>
        <v>0.4732824427</v>
      </c>
      <c r="V523" s="27">
        <f t="shared" si="11"/>
        <v>0.4732121335</v>
      </c>
      <c r="W523" s="27">
        <f t="shared" si="12"/>
        <v>0.5198780431</v>
      </c>
      <c r="X523" s="27">
        <f t="shared" si="13"/>
        <v>-0.6688096407</v>
      </c>
      <c r="Y523" s="27">
        <f t="shared" si="14"/>
        <v>-0.08379901848</v>
      </c>
      <c r="Z523" s="27">
        <f t="shared" si="15"/>
        <v>0.9498612743</v>
      </c>
      <c r="AA523" s="27">
        <f t="shared" si="16"/>
        <v>-0.2777669712</v>
      </c>
      <c r="AB523" s="27"/>
    </row>
    <row r="524">
      <c r="A524" s="29">
        <v>7097.0</v>
      </c>
      <c r="B524" s="30">
        <v>1210.0</v>
      </c>
      <c r="C524" s="5">
        <v>12.0</v>
      </c>
      <c r="D524" s="6">
        <v>12.0</v>
      </c>
      <c r="E524" s="7">
        <v>7.0</v>
      </c>
      <c r="F524" s="8">
        <v>19.0</v>
      </c>
      <c r="G524" s="9">
        <v>62.0</v>
      </c>
      <c r="H524" s="10">
        <v>21.0</v>
      </c>
      <c r="I524" s="11">
        <v>11.0</v>
      </c>
      <c r="J524" s="12">
        <v>11.0</v>
      </c>
      <c r="K524" s="61">
        <v>29.0</v>
      </c>
      <c r="L524" s="62">
        <f t="shared" si="1"/>
        <v>62</v>
      </c>
      <c r="M524" s="63">
        <f t="shared" si="2"/>
        <v>62</v>
      </c>
      <c r="N524" s="63">
        <f t="shared" si="3"/>
        <v>12</v>
      </c>
      <c r="O524" s="63">
        <f t="shared" si="4"/>
        <v>40</v>
      </c>
      <c r="P524" s="63">
        <f t="shared" si="5"/>
        <v>59</v>
      </c>
      <c r="Q524" s="64">
        <f t="shared" si="6"/>
        <v>0.8378378378</v>
      </c>
      <c r="R524" s="64">
        <f t="shared" si="7"/>
        <v>0.404040404</v>
      </c>
      <c r="S524" s="65">
        <f t="shared" si="8"/>
        <v>0.5895953757</v>
      </c>
      <c r="T524" s="65">
        <f t="shared" si="9"/>
        <v>0.4277456647</v>
      </c>
      <c r="U524" s="66">
        <f t="shared" si="10"/>
        <v>0.5123966942</v>
      </c>
      <c r="V524" s="27">
        <f t="shared" si="11"/>
        <v>0.5145249527</v>
      </c>
      <c r="W524" s="27">
        <f t="shared" si="12"/>
        <v>0.4972218005</v>
      </c>
      <c r="X524" s="27">
        <f t="shared" si="13"/>
        <v>-0.7618552156</v>
      </c>
      <c r="Y524" s="27">
        <f t="shared" si="14"/>
        <v>-0.07665426162</v>
      </c>
      <c r="Z524" s="27">
        <f t="shared" si="15"/>
        <v>1.232537162</v>
      </c>
      <c r="AA524" s="27">
        <f t="shared" si="16"/>
        <v>-0.4105729795</v>
      </c>
      <c r="AB524" s="27"/>
    </row>
    <row r="525">
      <c r="A525" s="29">
        <v>7311.0</v>
      </c>
      <c r="B525" s="30">
        <v>796.0</v>
      </c>
      <c r="C525" s="5">
        <v>9.0</v>
      </c>
      <c r="D525" s="6">
        <v>10.0</v>
      </c>
      <c r="E525" s="7">
        <v>11.0</v>
      </c>
      <c r="F525" s="8">
        <v>20.0</v>
      </c>
      <c r="G525" s="9">
        <v>42.0</v>
      </c>
      <c r="H525" s="10">
        <v>4.0</v>
      </c>
      <c r="I525" s="11">
        <v>8.0</v>
      </c>
      <c r="J525" s="12">
        <v>1.0</v>
      </c>
      <c r="K525" s="61">
        <v>21.0</v>
      </c>
      <c r="L525" s="62">
        <f t="shared" si="1"/>
        <v>42</v>
      </c>
      <c r="M525" s="63">
        <f t="shared" si="2"/>
        <v>42</v>
      </c>
      <c r="N525" s="63">
        <f t="shared" si="3"/>
        <v>10</v>
      </c>
      <c r="O525" s="63">
        <f t="shared" si="4"/>
        <v>24</v>
      </c>
      <c r="P525" s="63">
        <f t="shared" si="5"/>
        <v>49</v>
      </c>
      <c r="Q525" s="64">
        <f t="shared" si="6"/>
        <v>0.8076923077</v>
      </c>
      <c r="R525" s="64">
        <f t="shared" si="7"/>
        <v>0.3287671233</v>
      </c>
      <c r="S525" s="65">
        <f t="shared" si="8"/>
        <v>0.528</v>
      </c>
      <c r="T525" s="65">
        <f t="shared" si="9"/>
        <v>0.416</v>
      </c>
      <c r="U525" s="66">
        <f t="shared" si="10"/>
        <v>0.4615384615</v>
      </c>
      <c r="V525" s="27">
        <f t="shared" si="11"/>
        <v>0.4562426475</v>
      </c>
      <c r="W525" s="27">
        <f t="shared" si="12"/>
        <v>0.4835683586</v>
      </c>
      <c r="X525" s="27">
        <f t="shared" si="13"/>
        <v>-0.6822637531</v>
      </c>
      <c r="Y525" s="27">
        <f t="shared" si="14"/>
        <v>-0.07250229143</v>
      </c>
      <c r="Z525" s="27">
        <f t="shared" si="15"/>
        <v>0.9884614361</v>
      </c>
      <c r="AA525" s="27">
        <f t="shared" si="16"/>
        <v>-0.2948695493</v>
      </c>
      <c r="AB525" s="27"/>
    </row>
    <row r="526">
      <c r="A526" s="29">
        <v>7312.0</v>
      </c>
      <c r="B526" s="30">
        <v>2438.0</v>
      </c>
      <c r="C526" s="5">
        <v>7.0</v>
      </c>
      <c r="D526" s="6">
        <v>20.0</v>
      </c>
      <c r="E526" s="7">
        <v>6.0</v>
      </c>
      <c r="F526" s="8">
        <v>28.0</v>
      </c>
      <c r="G526" s="9">
        <v>75.0</v>
      </c>
      <c r="H526" s="10">
        <v>31.0</v>
      </c>
      <c r="I526" s="11">
        <v>12.0</v>
      </c>
      <c r="J526" s="12">
        <v>23.0</v>
      </c>
      <c r="K526" s="61">
        <v>42.0</v>
      </c>
      <c r="L526" s="62">
        <f t="shared" si="1"/>
        <v>75</v>
      </c>
      <c r="M526" s="63">
        <f t="shared" si="2"/>
        <v>75</v>
      </c>
      <c r="N526" s="63">
        <f t="shared" si="3"/>
        <v>20</v>
      </c>
      <c r="O526" s="63">
        <f t="shared" si="4"/>
        <v>59</v>
      </c>
      <c r="P526" s="63">
        <f t="shared" si="5"/>
        <v>67</v>
      </c>
      <c r="Q526" s="64">
        <f t="shared" si="6"/>
        <v>0.7894736842</v>
      </c>
      <c r="R526" s="64">
        <f t="shared" si="7"/>
        <v>0.4682539683</v>
      </c>
      <c r="S526" s="65">
        <f t="shared" si="8"/>
        <v>0.6063348416</v>
      </c>
      <c r="T526" s="65">
        <f t="shared" si="9"/>
        <v>0.4298642534</v>
      </c>
      <c r="U526" s="66">
        <f t="shared" si="10"/>
        <v>0.5281690141</v>
      </c>
      <c r="V526" s="27">
        <f t="shared" si="11"/>
        <v>0.5296042815</v>
      </c>
      <c r="W526" s="27">
        <f t="shared" si="12"/>
        <v>0.4996844987</v>
      </c>
      <c r="X526" s="27">
        <f t="shared" si="13"/>
        <v>-0.7834853876</v>
      </c>
      <c r="Y526" s="27">
        <f t="shared" si="14"/>
        <v>-0.0774154664</v>
      </c>
      <c r="Z526" s="27">
        <f t="shared" si="15"/>
        <v>1.303517706</v>
      </c>
      <c r="AA526" s="27">
        <f t="shared" si="16"/>
        <v>-0.4465455157</v>
      </c>
      <c r="AB526" s="27"/>
    </row>
    <row r="527">
      <c r="A527" s="29">
        <v>7332.0</v>
      </c>
      <c r="B527" s="30">
        <v>2570.0</v>
      </c>
      <c r="C527" s="5">
        <v>22.0</v>
      </c>
      <c r="D527" s="6">
        <v>28.0</v>
      </c>
      <c r="E527" s="7">
        <v>20.0</v>
      </c>
      <c r="F527" s="8">
        <v>39.0</v>
      </c>
      <c r="G527" s="9">
        <v>117.0</v>
      </c>
      <c r="H527" s="10">
        <v>32.0</v>
      </c>
      <c r="I527" s="11">
        <v>13.0</v>
      </c>
      <c r="J527" s="12">
        <v>14.0</v>
      </c>
      <c r="K527" s="61">
        <v>54.0</v>
      </c>
      <c r="L527" s="62">
        <f t="shared" si="1"/>
        <v>117</v>
      </c>
      <c r="M527" s="63">
        <f t="shared" si="2"/>
        <v>117</v>
      </c>
      <c r="N527" s="63">
        <f t="shared" si="3"/>
        <v>28</v>
      </c>
      <c r="O527" s="63">
        <f t="shared" si="4"/>
        <v>71</v>
      </c>
      <c r="P527" s="63">
        <f t="shared" si="5"/>
        <v>109</v>
      </c>
      <c r="Q527" s="64">
        <f t="shared" si="6"/>
        <v>0.8068965517</v>
      </c>
      <c r="R527" s="64">
        <f t="shared" si="7"/>
        <v>0.3944444444</v>
      </c>
      <c r="S527" s="65">
        <f t="shared" si="8"/>
        <v>0.5784615385</v>
      </c>
      <c r="T527" s="65">
        <f t="shared" si="9"/>
        <v>0.4461538462</v>
      </c>
      <c r="U527" s="66">
        <f t="shared" si="10"/>
        <v>0.517699115</v>
      </c>
      <c r="V527" s="27">
        <f t="shared" si="11"/>
        <v>0.5202827245</v>
      </c>
      <c r="W527" s="27">
        <f t="shared" si="12"/>
        <v>0.5186199112</v>
      </c>
      <c r="X527" s="27">
        <f t="shared" si="13"/>
        <v>-0.7474684474</v>
      </c>
      <c r="Y527" s="27">
        <f t="shared" si="14"/>
        <v>-0.08339391332</v>
      </c>
      <c r="Z527" s="27">
        <f t="shared" si="15"/>
        <v>1.186426564</v>
      </c>
      <c r="AA527" s="27">
        <f t="shared" si="16"/>
        <v>-0.3877498364</v>
      </c>
      <c r="AB527" s="27"/>
    </row>
    <row r="528">
      <c r="A528" s="29">
        <v>7334.0</v>
      </c>
      <c r="B528" s="30">
        <v>1131.0</v>
      </c>
      <c r="C528" s="5">
        <v>11.0</v>
      </c>
      <c r="D528" s="6">
        <v>23.0</v>
      </c>
      <c r="E528" s="7">
        <v>7.0</v>
      </c>
      <c r="F528" s="8">
        <v>26.0</v>
      </c>
      <c r="G528" s="9">
        <v>77.0</v>
      </c>
      <c r="H528" s="10">
        <v>29.0</v>
      </c>
      <c r="I528" s="11">
        <v>5.0</v>
      </c>
      <c r="J528" s="12">
        <v>17.0</v>
      </c>
      <c r="K528" s="61">
        <v>28.0</v>
      </c>
      <c r="L528" s="62">
        <f t="shared" si="1"/>
        <v>77</v>
      </c>
      <c r="M528" s="63">
        <f t="shared" si="2"/>
        <v>77</v>
      </c>
      <c r="N528" s="63">
        <f t="shared" si="3"/>
        <v>23</v>
      </c>
      <c r="O528" s="63">
        <f t="shared" si="4"/>
        <v>55</v>
      </c>
      <c r="P528" s="63">
        <f t="shared" si="5"/>
        <v>51</v>
      </c>
      <c r="Q528" s="64">
        <f t="shared" si="6"/>
        <v>0.77</v>
      </c>
      <c r="R528" s="64">
        <f t="shared" si="7"/>
        <v>0.5188679245</v>
      </c>
      <c r="S528" s="65">
        <f t="shared" si="8"/>
        <v>0.640776699</v>
      </c>
      <c r="T528" s="65">
        <f t="shared" si="9"/>
        <v>0.4854368932</v>
      </c>
      <c r="U528" s="66">
        <f t="shared" si="10"/>
        <v>0.6015625</v>
      </c>
      <c r="V528" s="27">
        <f t="shared" si="11"/>
        <v>0.6001824481</v>
      </c>
      <c r="W528" s="27">
        <f t="shared" si="12"/>
        <v>0.5642834655</v>
      </c>
      <c r="X528" s="27">
        <f t="shared" si="13"/>
        <v>-0.8279899916</v>
      </c>
      <c r="Y528" s="27">
        <f t="shared" si="14"/>
        <v>-0.09872579296</v>
      </c>
      <c r="Z528" s="27">
        <f t="shared" si="15"/>
        <v>1.455812041</v>
      </c>
      <c r="AA528" s="27">
        <f t="shared" si="16"/>
        <v>-0.52704572</v>
      </c>
      <c r="AB528" s="27"/>
    </row>
    <row r="529">
      <c r="A529" s="29">
        <v>7341.0</v>
      </c>
      <c r="B529" s="30">
        <v>2719.0</v>
      </c>
      <c r="C529" s="5">
        <v>21.0</v>
      </c>
      <c r="D529" s="6">
        <v>44.0</v>
      </c>
      <c r="E529" s="7">
        <v>26.0</v>
      </c>
      <c r="F529" s="8">
        <v>68.0</v>
      </c>
      <c r="G529" s="9">
        <v>140.0</v>
      </c>
      <c r="H529" s="10">
        <v>38.0</v>
      </c>
      <c r="I529" s="11">
        <v>22.0</v>
      </c>
      <c r="J529" s="12">
        <v>18.0</v>
      </c>
      <c r="K529" s="61">
        <v>81.0</v>
      </c>
      <c r="L529" s="62">
        <f t="shared" si="1"/>
        <v>140</v>
      </c>
      <c r="M529" s="63">
        <f t="shared" si="2"/>
        <v>140</v>
      </c>
      <c r="N529" s="63">
        <f t="shared" si="3"/>
        <v>44</v>
      </c>
      <c r="O529" s="63">
        <f t="shared" si="4"/>
        <v>106</v>
      </c>
      <c r="P529" s="63">
        <f t="shared" si="5"/>
        <v>150</v>
      </c>
      <c r="Q529" s="64">
        <f t="shared" si="6"/>
        <v>0.7608695652</v>
      </c>
      <c r="R529" s="64">
        <f t="shared" si="7"/>
        <v>0.4140625</v>
      </c>
      <c r="S529" s="65">
        <f t="shared" si="8"/>
        <v>0.5590909091</v>
      </c>
      <c r="T529" s="65">
        <f t="shared" si="9"/>
        <v>0.4181818182</v>
      </c>
      <c r="U529" s="66">
        <f t="shared" si="10"/>
        <v>0.4827586207</v>
      </c>
      <c r="V529" s="27">
        <f t="shared" si="11"/>
        <v>0.4824617618</v>
      </c>
      <c r="W529" s="27">
        <f t="shared" si="12"/>
        <v>0.4861045563</v>
      </c>
      <c r="X529" s="27">
        <f t="shared" si="13"/>
        <v>-0.7224383749</v>
      </c>
      <c r="Y529" s="27">
        <f t="shared" si="14"/>
        <v>-0.07326479933</v>
      </c>
      <c r="Z529" s="27">
        <f t="shared" si="15"/>
        <v>1.108298503</v>
      </c>
      <c r="AA529" s="27">
        <f t="shared" si="16"/>
        <v>-0.3500865696</v>
      </c>
      <c r="AB529" s="27"/>
    </row>
    <row r="530">
      <c r="A530" s="29">
        <v>7352.0</v>
      </c>
      <c r="B530" s="30">
        <v>2920.0</v>
      </c>
      <c r="C530" s="5">
        <v>40.0</v>
      </c>
      <c r="D530" s="6">
        <v>42.0</v>
      </c>
      <c r="E530" s="7">
        <v>51.0</v>
      </c>
      <c r="F530" s="8">
        <v>145.0</v>
      </c>
      <c r="G530" s="9">
        <v>274.0</v>
      </c>
      <c r="H530" s="10">
        <v>132.0</v>
      </c>
      <c r="I530" s="11">
        <v>46.0</v>
      </c>
      <c r="J530" s="12">
        <v>41.0</v>
      </c>
      <c r="K530" s="61">
        <v>96.0</v>
      </c>
      <c r="L530" s="62">
        <f t="shared" si="1"/>
        <v>273</v>
      </c>
      <c r="M530" s="63">
        <f t="shared" si="2"/>
        <v>274</v>
      </c>
      <c r="N530" s="63">
        <f t="shared" si="3"/>
        <v>42</v>
      </c>
      <c r="O530" s="63">
        <f t="shared" si="4"/>
        <v>277</v>
      </c>
      <c r="P530" s="63">
        <f t="shared" si="5"/>
        <v>233</v>
      </c>
      <c r="Q530" s="64">
        <f t="shared" si="6"/>
        <v>0.8670886076</v>
      </c>
      <c r="R530" s="64">
        <f t="shared" si="7"/>
        <v>0.5431372549</v>
      </c>
      <c r="S530" s="65">
        <f t="shared" si="8"/>
        <v>0.6670702179</v>
      </c>
      <c r="T530" s="65">
        <f t="shared" si="9"/>
        <v>0.382566586</v>
      </c>
      <c r="U530" s="66">
        <f t="shared" si="10"/>
        <v>0.540433925</v>
      </c>
      <c r="V530" s="27">
        <f t="shared" si="11"/>
        <v>0.5383845186</v>
      </c>
      <c r="W530" s="27">
        <f t="shared" si="12"/>
        <v>0.4447045578</v>
      </c>
      <c r="X530" s="27">
        <f t="shared" si="13"/>
        <v>-0.861965588</v>
      </c>
      <c r="Y530" s="27">
        <f t="shared" si="14"/>
        <v>-0.06131675202</v>
      </c>
      <c r="Z530" s="27">
        <f t="shared" si="15"/>
        <v>1.577738373</v>
      </c>
      <c r="AA530" s="27">
        <f t="shared" si="16"/>
        <v>-0.5946245189</v>
      </c>
      <c r="AB530" s="27"/>
    </row>
    <row r="531">
      <c r="A531" s="29">
        <v>7355.0</v>
      </c>
      <c r="B531" s="30">
        <v>1480.0</v>
      </c>
      <c r="C531" s="5">
        <v>15.0</v>
      </c>
      <c r="D531" s="6">
        <v>35.0</v>
      </c>
      <c r="E531" s="7">
        <v>26.0</v>
      </c>
      <c r="F531" s="8">
        <v>59.0</v>
      </c>
      <c r="G531" s="9">
        <v>103.0</v>
      </c>
      <c r="H531" s="10">
        <v>63.0</v>
      </c>
      <c r="I531" s="11">
        <v>20.0</v>
      </c>
      <c r="J531" s="12">
        <v>7.0</v>
      </c>
      <c r="K531" s="61">
        <v>52.0</v>
      </c>
      <c r="L531" s="62">
        <f t="shared" si="1"/>
        <v>103</v>
      </c>
      <c r="M531" s="63">
        <f t="shared" si="2"/>
        <v>103</v>
      </c>
      <c r="N531" s="63">
        <f t="shared" si="3"/>
        <v>35</v>
      </c>
      <c r="O531" s="63">
        <f t="shared" si="4"/>
        <v>122</v>
      </c>
      <c r="P531" s="63">
        <f t="shared" si="5"/>
        <v>113</v>
      </c>
      <c r="Q531" s="64">
        <f t="shared" si="6"/>
        <v>0.7463768116</v>
      </c>
      <c r="R531" s="64">
        <f t="shared" si="7"/>
        <v>0.5191489362</v>
      </c>
      <c r="S531" s="65">
        <f t="shared" si="8"/>
        <v>0.6032171582</v>
      </c>
      <c r="T531" s="65">
        <f t="shared" si="9"/>
        <v>0.3699731903</v>
      </c>
      <c r="U531" s="66">
        <f t="shared" si="10"/>
        <v>0.4768518519</v>
      </c>
      <c r="V531" s="27">
        <f t="shared" si="11"/>
        <v>0.4775655137</v>
      </c>
      <c r="W531" s="27">
        <f t="shared" si="12"/>
        <v>0.4300656932</v>
      </c>
      <c r="X531" s="27">
        <f t="shared" si="13"/>
        <v>-0.7794568225</v>
      </c>
      <c r="Y531" s="27">
        <f t="shared" si="14"/>
        <v>-0.05734632353</v>
      </c>
      <c r="Z531" s="27">
        <f t="shared" si="15"/>
        <v>1.290147181</v>
      </c>
      <c r="AA531" s="27">
        <f t="shared" si="16"/>
        <v>-0.4396926616</v>
      </c>
      <c r="AB531" s="27"/>
    </row>
    <row r="532">
      <c r="A532" s="29">
        <v>7361.0</v>
      </c>
      <c r="B532" s="30">
        <v>1530.0</v>
      </c>
      <c r="C532" s="5">
        <v>26.0</v>
      </c>
      <c r="D532" s="6">
        <v>26.0</v>
      </c>
      <c r="E532" s="7">
        <v>19.0</v>
      </c>
      <c r="F532" s="8">
        <v>73.0</v>
      </c>
      <c r="G532" s="9">
        <v>107.0</v>
      </c>
      <c r="H532" s="10">
        <v>48.0</v>
      </c>
      <c r="I532" s="11">
        <v>27.0</v>
      </c>
      <c r="J532" s="12">
        <v>30.0</v>
      </c>
      <c r="K532" s="61">
        <v>36.0</v>
      </c>
      <c r="L532" s="62">
        <f t="shared" si="1"/>
        <v>107</v>
      </c>
      <c r="M532" s="63">
        <f t="shared" si="2"/>
        <v>107</v>
      </c>
      <c r="N532" s="63">
        <f t="shared" si="3"/>
        <v>26</v>
      </c>
      <c r="O532" s="63">
        <f t="shared" si="4"/>
        <v>121</v>
      </c>
      <c r="P532" s="63">
        <f t="shared" si="5"/>
        <v>108</v>
      </c>
      <c r="Q532" s="64">
        <f t="shared" si="6"/>
        <v>0.8045112782</v>
      </c>
      <c r="R532" s="64">
        <f t="shared" si="7"/>
        <v>0.5283842795</v>
      </c>
      <c r="S532" s="65">
        <f t="shared" si="8"/>
        <v>0.6298342541</v>
      </c>
      <c r="T532" s="65">
        <f t="shared" si="9"/>
        <v>0.3674033149</v>
      </c>
      <c r="U532" s="66">
        <f t="shared" si="10"/>
        <v>0.4976744186</v>
      </c>
      <c r="V532" s="27">
        <f t="shared" si="11"/>
        <v>0.4965357766</v>
      </c>
      <c r="W532" s="27">
        <f t="shared" si="12"/>
        <v>0.4270784085</v>
      </c>
      <c r="X532" s="27">
        <f t="shared" si="13"/>
        <v>-0.8138505342</v>
      </c>
      <c r="Y532" s="27">
        <f t="shared" si="14"/>
        <v>-0.05655242237</v>
      </c>
      <c r="Z532" s="27">
        <f t="shared" si="15"/>
        <v>1.406515227</v>
      </c>
      <c r="AA532" s="27">
        <f t="shared" si="16"/>
        <v>-0.500503349</v>
      </c>
      <c r="AB532" s="27"/>
    </row>
    <row r="533">
      <c r="A533" s="29">
        <v>7366.0</v>
      </c>
      <c r="B533" s="30">
        <v>3061.0</v>
      </c>
      <c r="C533" s="5">
        <v>19.0</v>
      </c>
      <c r="D533" s="6">
        <v>77.0</v>
      </c>
      <c r="E533" s="7">
        <v>35.0</v>
      </c>
      <c r="F533" s="8">
        <v>54.0</v>
      </c>
      <c r="G533" s="9">
        <v>222.0</v>
      </c>
      <c r="H533" s="10">
        <v>64.0</v>
      </c>
      <c r="I533" s="11">
        <v>27.0</v>
      </c>
      <c r="J533" s="12">
        <v>28.0</v>
      </c>
      <c r="K533" s="61">
        <v>134.0</v>
      </c>
      <c r="L533" s="62">
        <f t="shared" si="1"/>
        <v>222</v>
      </c>
      <c r="M533" s="63">
        <f t="shared" si="2"/>
        <v>222</v>
      </c>
      <c r="N533" s="63">
        <f t="shared" si="3"/>
        <v>77</v>
      </c>
      <c r="O533" s="63">
        <f t="shared" si="4"/>
        <v>118</v>
      </c>
      <c r="P533" s="63">
        <f t="shared" si="5"/>
        <v>215</v>
      </c>
      <c r="Q533" s="64">
        <f t="shared" si="6"/>
        <v>0.7424749164</v>
      </c>
      <c r="R533" s="64">
        <f t="shared" si="7"/>
        <v>0.3543543544</v>
      </c>
      <c r="S533" s="65">
        <f t="shared" si="8"/>
        <v>0.5379746835</v>
      </c>
      <c r="T533" s="65">
        <f t="shared" si="9"/>
        <v>0.4731012658</v>
      </c>
      <c r="U533" s="66">
        <f t="shared" si="10"/>
        <v>0.5080091533</v>
      </c>
      <c r="V533" s="27">
        <f t="shared" si="11"/>
        <v>0.5091303149</v>
      </c>
      <c r="W533" s="27">
        <f t="shared" si="12"/>
        <v>0.549944237</v>
      </c>
      <c r="X533" s="27">
        <f t="shared" si="13"/>
        <v>-0.695152702</v>
      </c>
      <c r="Y533" s="27">
        <f t="shared" si="14"/>
        <v>-0.09377202431</v>
      </c>
      <c r="Z533" s="27">
        <f t="shared" si="15"/>
        <v>1.026161137</v>
      </c>
      <c r="AA533" s="27">
        <f t="shared" si="16"/>
        <v>-0.3118987791</v>
      </c>
      <c r="AB533" s="27"/>
    </row>
    <row r="534">
      <c r="A534" s="29">
        <v>7378.0</v>
      </c>
      <c r="B534" s="30">
        <v>2675.0</v>
      </c>
      <c r="C534" s="5">
        <v>38.0</v>
      </c>
      <c r="D534" s="6">
        <v>113.0</v>
      </c>
      <c r="E534" s="7">
        <v>29.0</v>
      </c>
      <c r="F534" s="8">
        <v>98.0</v>
      </c>
      <c r="G534" s="9">
        <v>485.0</v>
      </c>
      <c r="H534" s="10">
        <v>79.0</v>
      </c>
      <c r="I534" s="11">
        <v>40.0</v>
      </c>
      <c r="J534" s="12">
        <v>27.0</v>
      </c>
      <c r="K534" s="61">
        <v>160.0</v>
      </c>
      <c r="L534" s="62">
        <f t="shared" si="1"/>
        <v>495</v>
      </c>
      <c r="M534" s="63">
        <f t="shared" si="2"/>
        <v>485</v>
      </c>
      <c r="N534" s="63">
        <f t="shared" si="3"/>
        <v>113</v>
      </c>
      <c r="O534" s="63">
        <f t="shared" si="4"/>
        <v>177</v>
      </c>
      <c r="P534" s="63">
        <f t="shared" si="5"/>
        <v>267</v>
      </c>
      <c r="Q534" s="64">
        <f t="shared" si="6"/>
        <v>0.8110367893</v>
      </c>
      <c r="R534" s="64">
        <f t="shared" si="7"/>
        <v>0.3986486486</v>
      </c>
      <c r="S534" s="65">
        <f t="shared" si="8"/>
        <v>0.6353166987</v>
      </c>
      <c r="T534" s="65">
        <f t="shared" si="9"/>
        <v>0.5738963532</v>
      </c>
      <c r="U534" s="66">
        <f t="shared" si="10"/>
        <v>0.6449468085</v>
      </c>
      <c r="V534" s="27">
        <f t="shared" si="11"/>
        <v>0.6594600915</v>
      </c>
      <c r="W534" s="27">
        <f t="shared" si="12"/>
        <v>0.6671108594</v>
      </c>
      <c r="X534" s="27">
        <f t="shared" si="13"/>
        <v>-0.8209347637</v>
      </c>
      <c r="Y534" s="27">
        <f t="shared" si="14"/>
        <v>-0.1379850392</v>
      </c>
      <c r="Z534" s="27">
        <f t="shared" si="15"/>
        <v>1.431108055</v>
      </c>
      <c r="AA534" s="27">
        <f t="shared" si="16"/>
        <v>-0.5136874669</v>
      </c>
      <c r="AB534" s="27"/>
    </row>
    <row r="535">
      <c r="A535" s="29">
        <v>7402.0</v>
      </c>
      <c r="B535" s="30">
        <v>3002.0</v>
      </c>
      <c r="C535" s="5">
        <v>37.0</v>
      </c>
      <c r="D535" s="6">
        <v>59.0</v>
      </c>
      <c r="E535" s="7">
        <v>32.0</v>
      </c>
      <c r="F535" s="8">
        <v>90.0</v>
      </c>
      <c r="G535" s="9">
        <v>225.0</v>
      </c>
      <c r="H535" s="10">
        <v>97.0</v>
      </c>
      <c r="I535" s="11">
        <v>37.0</v>
      </c>
      <c r="J535" s="12">
        <v>42.0</v>
      </c>
      <c r="K535" s="61">
        <v>85.0</v>
      </c>
      <c r="L535" s="62">
        <f t="shared" si="1"/>
        <v>225</v>
      </c>
      <c r="M535" s="63">
        <f t="shared" si="2"/>
        <v>225</v>
      </c>
      <c r="N535" s="63">
        <f t="shared" si="3"/>
        <v>59</v>
      </c>
      <c r="O535" s="63">
        <f t="shared" si="4"/>
        <v>187</v>
      </c>
      <c r="P535" s="63">
        <f t="shared" si="5"/>
        <v>191</v>
      </c>
      <c r="Q535" s="64">
        <f t="shared" si="6"/>
        <v>0.7922535211</v>
      </c>
      <c r="R535" s="64">
        <f t="shared" si="7"/>
        <v>0.4947089947</v>
      </c>
      <c r="S535" s="65">
        <f t="shared" si="8"/>
        <v>0.6223564955</v>
      </c>
      <c r="T535" s="65">
        <f t="shared" si="9"/>
        <v>0.4290030211</v>
      </c>
      <c r="U535" s="66">
        <f t="shared" si="10"/>
        <v>0.5408653846</v>
      </c>
      <c r="V535" s="27">
        <f t="shared" si="11"/>
        <v>0.5416664196</v>
      </c>
      <c r="W535" s="27">
        <f t="shared" si="12"/>
        <v>0.4986833817</v>
      </c>
      <c r="X535" s="27">
        <f t="shared" si="13"/>
        <v>-0.8041880272</v>
      </c>
      <c r="Y535" s="27">
        <f t="shared" si="14"/>
        <v>-0.07710557365</v>
      </c>
      <c r="Z535" s="27">
        <f t="shared" si="15"/>
        <v>1.373315553</v>
      </c>
      <c r="AA535" s="27">
        <f t="shared" si="16"/>
        <v>-0.4828873608</v>
      </c>
      <c r="AB535" s="27"/>
    </row>
    <row r="536">
      <c r="A536" s="29">
        <v>7403.0</v>
      </c>
      <c r="B536" s="30">
        <v>3625.0</v>
      </c>
      <c r="C536" s="5">
        <v>48.0</v>
      </c>
      <c r="D536" s="6">
        <v>66.0</v>
      </c>
      <c r="E536" s="7">
        <v>55.0</v>
      </c>
      <c r="F536" s="8">
        <v>123.0</v>
      </c>
      <c r="G536" s="9">
        <v>256.0</v>
      </c>
      <c r="H536" s="10">
        <v>105.0</v>
      </c>
      <c r="I536" s="11">
        <v>43.0</v>
      </c>
      <c r="J536" s="12">
        <v>49.0</v>
      </c>
      <c r="K536" s="61">
        <v>134.0</v>
      </c>
      <c r="L536" s="62">
        <f t="shared" si="1"/>
        <v>256</v>
      </c>
      <c r="M536" s="63">
        <f t="shared" si="2"/>
        <v>256</v>
      </c>
      <c r="N536" s="63">
        <f t="shared" si="3"/>
        <v>66</v>
      </c>
      <c r="O536" s="63">
        <f t="shared" si="4"/>
        <v>228</v>
      </c>
      <c r="P536" s="63">
        <f t="shared" si="5"/>
        <v>280</v>
      </c>
      <c r="Q536" s="64">
        <f t="shared" si="6"/>
        <v>0.7950310559</v>
      </c>
      <c r="R536" s="64">
        <f t="shared" si="7"/>
        <v>0.4488188976</v>
      </c>
      <c r="S536" s="65">
        <f t="shared" si="8"/>
        <v>0.5831325301</v>
      </c>
      <c r="T536" s="65">
        <f t="shared" si="9"/>
        <v>0.3879518072</v>
      </c>
      <c r="U536" s="66">
        <f t="shared" si="10"/>
        <v>0.4776119403</v>
      </c>
      <c r="V536" s="27">
        <f t="shared" si="11"/>
        <v>0.4766990152</v>
      </c>
      <c r="W536" s="27">
        <f t="shared" si="12"/>
        <v>0.4509644679</v>
      </c>
      <c r="X536" s="27">
        <f t="shared" si="13"/>
        <v>-0.753504145</v>
      </c>
      <c r="Y536" s="27">
        <f t="shared" si="14"/>
        <v>-0.06305515971</v>
      </c>
      <c r="Z536" s="27">
        <f t="shared" si="15"/>
        <v>1.205664362</v>
      </c>
      <c r="AA536" s="27">
        <f t="shared" si="16"/>
        <v>-0.3972189565</v>
      </c>
      <c r="AB536" s="27"/>
    </row>
    <row r="537">
      <c r="A537" s="29">
        <v>7405.0</v>
      </c>
      <c r="B537" s="30">
        <v>1548.0</v>
      </c>
      <c r="C537" s="5">
        <v>12.0</v>
      </c>
      <c r="D537" s="6">
        <v>21.0</v>
      </c>
      <c r="E537" s="7">
        <v>21.0</v>
      </c>
      <c r="F537" s="8">
        <v>48.0</v>
      </c>
      <c r="G537" s="9">
        <v>124.0</v>
      </c>
      <c r="H537" s="10">
        <v>45.0</v>
      </c>
      <c r="I537" s="11">
        <v>18.0</v>
      </c>
      <c r="J537" s="12">
        <v>23.0</v>
      </c>
      <c r="K537" s="61">
        <v>58.0</v>
      </c>
      <c r="L537" s="62">
        <f t="shared" si="1"/>
        <v>124</v>
      </c>
      <c r="M537" s="63">
        <f t="shared" si="2"/>
        <v>124</v>
      </c>
      <c r="N537" s="63">
        <f t="shared" si="3"/>
        <v>21</v>
      </c>
      <c r="O537" s="63">
        <f t="shared" si="4"/>
        <v>93</v>
      </c>
      <c r="P537" s="63">
        <f t="shared" si="5"/>
        <v>109</v>
      </c>
      <c r="Q537" s="64">
        <f t="shared" si="6"/>
        <v>0.8551724138</v>
      </c>
      <c r="R537" s="64">
        <f t="shared" si="7"/>
        <v>0.4603960396</v>
      </c>
      <c r="S537" s="65">
        <f t="shared" si="8"/>
        <v>0.6253602305</v>
      </c>
      <c r="T537" s="65">
        <f t="shared" si="9"/>
        <v>0.4178674352</v>
      </c>
      <c r="U537" s="66">
        <f t="shared" si="10"/>
        <v>0.5321888412</v>
      </c>
      <c r="V537" s="27">
        <f t="shared" si="11"/>
        <v>0.5350544098</v>
      </c>
      <c r="W537" s="27">
        <f t="shared" si="12"/>
        <v>0.48573911</v>
      </c>
      <c r="X537" s="27">
        <f t="shared" si="13"/>
        <v>-0.8080693521</v>
      </c>
      <c r="Y537" s="27">
        <f t="shared" si="14"/>
        <v>-0.07315468191</v>
      </c>
      <c r="Z537" s="27">
        <f t="shared" si="15"/>
        <v>1.386603855</v>
      </c>
      <c r="AA537" s="27">
        <f t="shared" si="16"/>
        <v>-0.4899129682</v>
      </c>
      <c r="AB537" s="27"/>
    </row>
    <row r="538">
      <c r="A538" s="29">
        <v>7410.0</v>
      </c>
      <c r="B538" s="30">
        <v>1310.0</v>
      </c>
      <c r="C538" s="5">
        <v>9.0</v>
      </c>
      <c r="D538" s="6">
        <v>29.0</v>
      </c>
      <c r="E538" s="7">
        <v>23.0</v>
      </c>
      <c r="F538" s="8">
        <v>54.0</v>
      </c>
      <c r="G538" s="9">
        <v>100.0</v>
      </c>
      <c r="H538" s="10">
        <v>35.0</v>
      </c>
      <c r="I538" s="11">
        <v>21.0</v>
      </c>
      <c r="J538" s="12">
        <v>11.0</v>
      </c>
      <c r="K538" s="61">
        <v>54.0</v>
      </c>
      <c r="L538" s="62">
        <f t="shared" si="1"/>
        <v>100</v>
      </c>
      <c r="M538" s="63">
        <f t="shared" si="2"/>
        <v>100</v>
      </c>
      <c r="N538" s="63">
        <f t="shared" si="3"/>
        <v>29</v>
      </c>
      <c r="O538" s="63">
        <f t="shared" si="4"/>
        <v>89</v>
      </c>
      <c r="P538" s="63">
        <f t="shared" si="5"/>
        <v>107</v>
      </c>
      <c r="Q538" s="64">
        <f t="shared" si="6"/>
        <v>0.7751937984</v>
      </c>
      <c r="R538" s="64">
        <f t="shared" si="7"/>
        <v>0.4540816327</v>
      </c>
      <c r="S538" s="65">
        <f t="shared" si="8"/>
        <v>0.5815384615</v>
      </c>
      <c r="T538" s="65">
        <f t="shared" si="9"/>
        <v>0.3969230769</v>
      </c>
      <c r="U538" s="66">
        <f t="shared" si="10"/>
        <v>0.4830917874</v>
      </c>
      <c r="V538" s="27">
        <f t="shared" si="11"/>
        <v>0.4829032343</v>
      </c>
      <c r="W538" s="27">
        <f t="shared" si="12"/>
        <v>0.4613928866</v>
      </c>
      <c r="X538" s="27">
        <f t="shared" si="13"/>
        <v>-0.7514443434</v>
      </c>
      <c r="Y538" s="27">
        <f t="shared" si="14"/>
        <v>-0.06600514205</v>
      </c>
      <c r="Z538" s="27">
        <f t="shared" si="15"/>
        <v>1.199081691</v>
      </c>
      <c r="AA538" s="27">
        <f t="shared" si="16"/>
        <v>-0.3939703044</v>
      </c>
      <c r="AB538" s="27"/>
    </row>
    <row r="539">
      <c r="A539" s="29">
        <v>7411.0</v>
      </c>
      <c r="B539" s="30">
        <v>2390.0</v>
      </c>
      <c r="C539" s="5">
        <v>16.0</v>
      </c>
      <c r="D539" s="6">
        <v>43.0</v>
      </c>
      <c r="E539" s="7">
        <v>16.0</v>
      </c>
      <c r="F539" s="8">
        <v>60.0</v>
      </c>
      <c r="G539" s="9">
        <v>165.0</v>
      </c>
      <c r="H539" s="10">
        <v>56.0</v>
      </c>
      <c r="I539" s="11">
        <v>40.0</v>
      </c>
      <c r="J539" s="12">
        <v>23.0</v>
      </c>
      <c r="K539" s="61">
        <v>88.0</v>
      </c>
      <c r="L539" s="62">
        <f t="shared" si="1"/>
        <v>165</v>
      </c>
      <c r="M539" s="63">
        <f t="shared" si="2"/>
        <v>165</v>
      </c>
      <c r="N539" s="63">
        <f t="shared" si="3"/>
        <v>43</v>
      </c>
      <c r="O539" s="63">
        <f t="shared" si="4"/>
        <v>116</v>
      </c>
      <c r="P539" s="63">
        <f t="shared" si="5"/>
        <v>160</v>
      </c>
      <c r="Q539" s="64">
        <f t="shared" si="6"/>
        <v>0.7932692308</v>
      </c>
      <c r="R539" s="64">
        <f t="shared" si="7"/>
        <v>0.4202898551</v>
      </c>
      <c r="S539" s="65">
        <f t="shared" si="8"/>
        <v>0.5805785124</v>
      </c>
      <c r="T539" s="65">
        <f t="shared" si="9"/>
        <v>0.4297520661</v>
      </c>
      <c r="U539" s="66">
        <f t="shared" si="10"/>
        <v>0.5076923077</v>
      </c>
      <c r="V539" s="27">
        <f t="shared" si="11"/>
        <v>0.5089273027</v>
      </c>
      <c r="W539" s="27">
        <f t="shared" si="12"/>
        <v>0.4995540895</v>
      </c>
      <c r="X539" s="27">
        <f t="shared" si="13"/>
        <v>-0.7502039296</v>
      </c>
      <c r="Y539" s="27">
        <f t="shared" si="14"/>
        <v>-0.07737506342</v>
      </c>
      <c r="Z539" s="27">
        <f t="shared" si="15"/>
        <v>1.195126295</v>
      </c>
      <c r="AA539" s="27">
        <f t="shared" si="16"/>
        <v>-0.3920225355</v>
      </c>
      <c r="AB539" s="27"/>
    </row>
    <row r="540">
      <c r="A540" s="29">
        <v>7414.0</v>
      </c>
      <c r="B540" s="30">
        <v>2248.0</v>
      </c>
      <c r="C540" s="5">
        <v>13.0</v>
      </c>
      <c r="D540" s="6">
        <v>40.0</v>
      </c>
      <c r="E540" s="7">
        <v>23.0</v>
      </c>
      <c r="F540" s="8">
        <v>60.0</v>
      </c>
      <c r="G540" s="9">
        <v>197.0</v>
      </c>
      <c r="H540" s="10">
        <v>40.0</v>
      </c>
      <c r="I540" s="11">
        <v>21.0</v>
      </c>
      <c r="J540" s="12">
        <v>24.0</v>
      </c>
      <c r="K540" s="61">
        <v>106.0</v>
      </c>
      <c r="L540" s="62">
        <f t="shared" si="1"/>
        <v>199</v>
      </c>
      <c r="M540" s="63">
        <f t="shared" si="2"/>
        <v>197</v>
      </c>
      <c r="N540" s="63">
        <f t="shared" si="3"/>
        <v>40</v>
      </c>
      <c r="O540" s="63">
        <f t="shared" si="4"/>
        <v>100</v>
      </c>
      <c r="P540" s="63">
        <f t="shared" si="5"/>
        <v>163</v>
      </c>
      <c r="Q540" s="64">
        <f t="shared" si="6"/>
        <v>0.8312236287</v>
      </c>
      <c r="R540" s="64">
        <f t="shared" si="7"/>
        <v>0.3802281369</v>
      </c>
      <c r="S540" s="65">
        <f t="shared" si="8"/>
        <v>0.594</v>
      </c>
      <c r="T540" s="65">
        <f t="shared" si="9"/>
        <v>0.474</v>
      </c>
      <c r="U540" s="66">
        <f t="shared" si="10"/>
        <v>0.5472222222</v>
      </c>
      <c r="V540" s="27">
        <f t="shared" si="11"/>
        <v>0.5543399853</v>
      </c>
      <c r="W540" s="27">
        <f t="shared" si="12"/>
        <v>0.5509889471</v>
      </c>
      <c r="X540" s="27">
        <f t="shared" si="13"/>
        <v>-0.7675467222</v>
      </c>
      <c r="Y540" s="27">
        <f t="shared" si="14"/>
        <v>-0.09412863368</v>
      </c>
      <c r="Z540" s="27">
        <f t="shared" si="15"/>
        <v>1.251021505</v>
      </c>
      <c r="AA540" s="27">
        <f t="shared" si="16"/>
        <v>-0.4198435575</v>
      </c>
      <c r="AB540" s="27"/>
    </row>
    <row r="541">
      <c r="A541" s="29">
        <v>7415.0</v>
      </c>
      <c r="B541" s="30">
        <v>3127.0</v>
      </c>
      <c r="C541" s="5">
        <v>44.0</v>
      </c>
      <c r="D541" s="6">
        <v>61.0</v>
      </c>
      <c r="E541" s="7">
        <v>59.0</v>
      </c>
      <c r="F541" s="8">
        <v>122.0</v>
      </c>
      <c r="G541" s="9">
        <v>229.0</v>
      </c>
      <c r="H541" s="10">
        <v>98.0</v>
      </c>
      <c r="I541" s="11">
        <v>44.0</v>
      </c>
      <c r="J541" s="12">
        <v>30.0</v>
      </c>
      <c r="K541" s="61">
        <v>109.0</v>
      </c>
      <c r="L541" s="62">
        <f t="shared" si="1"/>
        <v>229</v>
      </c>
      <c r="M541" s="63">
        <f t="shared" si="2"/>
        <v>229</v>
      </c>
      <c r="N541" s="63">
        <f t="shared" si="3"/>
        <v>61</v>
      </c>
      <c r="O541" s="63">
        <f t="shared" si="4"/>
        <v>220</v>
      </c>
      <c r="P541" s="63">
        <f t="shared" si="5"/>
        <v>256</v>
      </c>
      <c r="Q541" s="64">
        <f t="shared" si="6"/>
        <v>0.7896551724</v>
      </c>
      <c r="R541" s="64">
        <f t="shared" si="7"/>
        <v>0.4621848739</v>
      </c>
      <c r="S541" s="65">
        <f t="shared" si="8"/>
        <v>0.5861618799</v>
      </c>
      <c r="T541" s="65">
        <f t="shared" si="9"/>
        <v>0.3785900783</v>
      </c>
      <c r="U541" s="66">
        <f t="shared" si="10"/>
        <v>0.4721649485</v>
      </c>
      <c r="V541" s="27">
        <f t="shared" si="11"/>
        <v>0.4712452331</v>
      </c>
      <c r="W541" s="27">
        <f t="shared" si="12"/>
        <v>0.4400821701</v>
      </c>
      <c r="X541" s="27">
        <f t="shared" si="13"/>
        <v>-0.7574185683</v>
      </c>
      <c r="Y541" s="27">
        <f t="shared" si="14"/>
        <v>-0.06004868868</v>
      </c>
      <c r="Z541" s="27">
        <f t="shared" si="15"/>
        <v>1.218223655</v>
      </c>
      <c r="AA541" s="27">
        <f t="shared" si="16"/>
        <v>-0.4034417812</v>
      </c>
      <c r="AB541" s="27"/>
    </row>
    <row r="542">
      <c r="A542" s="29">
        <v>7417.0</v>
      </c>
      <c r="B542" s="30">
        <v>2919.0</v>
      </c>
      <c r="C542" s="5">
        <v>35.0</v>
      </c>
      <c r="D542" s="6">
        <v>40.0</v>
      </c>
      <c r="E542" s="7">
        <v>27.0</v>
      </c>
      <c r="F542" s="8">
        <v>86.0</v>
      </c>
      <c r="G542" s="9">
        <v>186.0</v>
      </c>
      <c r="H542" s="10">
        <v>52.0</v>
      </c>
      <c r="I542" s="11">
        <v>26.0</v>
      </c>
      <c r="J542" s="12">
        <v>25.0</v>
      </c>
      <c r="K542" s="61">
        <v>77.0</v>
      </c>
      <c r="L542" s="62">
        <f t="shared" si="1"/>
        <v>186</v>
      </c>
      <c r="M542" s="63">
        <f t="shared" si="2"/>
        <v>186</v>
      </c>
      <c r="N542" s="63">
        <f t="shared" si="3"/>
        <v>40</v>
      </c>
      <c r="O542" s="63">
        <f t="shared" si="4"/>
        <v>138</v>
      </c>
      <c r="P542" s="63">
        <f t="shared" si="5"/>
        <v>165</v>
      </c>
      <c r="Q542" s="64">
        <f t="shared" si="6"/>
        <v>0.8230088496</v>
      </c>
      <c r="R542" s="64">
        <f t="shared" si="7"/>
        <v>0.4554455446</v>
      </c>
      <c r="S542" s="65">
        <f t="shared" si="8"/>
        <v>0.6124763705</v>
      </c>
      <c r="T542" s="65">
        <f t="shared" si="9"/>
        <v>0.427221172</v>
      </c>
      <c r="U542" s="66">
        <f t="shared" si="10"/>
        <v>0.5299145299</v>
      </c>
      <c r="V542" s="27">
        <f t="shared" si="11"/>
        <v>0.5323783343</v>
      </c>
      <c r="W542" s="27">
        <f t="shared" si="12"/>
        <v>0.4966121176</v>
      </c>
      <c r="X542" s="27">
        <f t="shared" si="13"/>
        <v>-0.7914212637</v>
      </c>
      <c r="Y542" s="27">
        <f t="shared" si="14"/>
        <v>-0.07646639319</v>
      </c>
      <c r="Z542" s="27">
        <f t="shared" si="15"/>
        <v>1.330057945</v>
      </c>
      <c r="AA542" s="27">
        <f t="shared" si="16"/>
        <v>-0.4602525178</v>
      </c>
      <c r="AB542" s="27"/>
    </row>
    <row r="543">
      <c r="A543" s="29">
        <v>7430.0</v>
      </c>
      <c r="B543" s="30">
        <v>2038.0</v>
      </c>
      <c r="C543" s="5">
        <v>11.0</v>
      </c>
      <c r="D543" s="6">
        <v>35.0</v>
      </c>
      <c r="E543" s="7">
        <v>25.0</v>
      </c>
      <c r="F543" s="8">
        <v>26.0</v>
      </c>
      <c r="G543" s="9">
        <v>104.0</v>
      </c>
      <c r="H543" s="10">
        <v>43.0</v>
      </c>
      <c r="I543" s="11">
        <v>13.0</v>
      </c>
      <c r="J543" s="12">
        <v>17.0</v>
      </c>
      <c r="K543" s="61">
        <v>60.0</v>
      </c>
      <c r="L543" s="62">
        <f t="shared" si="1"/>
        <v>104</v>
      </c>
      <c r="M543" s="63">
        <f t="shared" si="2"/>
        <v>104</v>
      </c>
      <c r="N543" s="63">
        <f t="shared" si="3"/>
        <v>35</v>
      </c>
      <c r="O543" s="63">
        <f t="shared" si="4"/>
        <v>69</v>
      </c>
      <c r="P543" s="63">
        <f t="shared" si="5"/>
        <v>109</v>
      </c>
      <c r="Q543" s="64">
        <f t="shared" si="6"/>
        <v>0.7482014388</v>
      </c>
      <c r="R543" s="64">
        <f t="shared" si="7"/>
        <v>0.3876404494</v>
      </c>
      <c r="S543" s="65">
        <f t="shared" si="8"/>
        <v>0.5457413249</v>
      </c>
      <c r="T543" s="65">
        <f t="shared" si="9"/>
        <v>0.4384858044</v>
      </c>
      <c r="U543" s="66">
        <f t="shared" si="10"/>
        <v>0.4882629108</v>
      </c>
      <c r="V543" s="27">
        <f t="shared" si="11"/>
        <v>0.4882151795</v>
      </c>
      <c r="W543" s="27">
        <f t="shared" si="12"/>
        <v>0.509706396</v>
      </c>
      <c r="X543" s="27">
        <f t="shared" si="13"/>
        <v>-0.7051884935</v>
      </c>
      <c r="Y543" s="27">
        <f t="shared" si="14"/>
        <v>-0.08055196654</v>
      </c>
      <c r="Z543" s="27">
        <f t="shared" si="15"/>
        <v>1.056004009</v>
      </c>
      <c r="AA543" s="27">
        <f t="shared" si="16"/>
        <v>-0.3256032125</v>
      </c>
      <c r="AB543" s="27"/>
    </row>
    <row r="544">
      <c r="A544" s="29">
        <v>7500.0</v>
      </c>
      <c r="B544" s="30">
        <v>2006.0</v>
      </c>
      <c r="C544" s="5">
        <v>22.0</v>
      </c>
      <c r="D544" s="6">
        <v>46.0</v>
      </c>
      <c r="E544" s="7">
        <v>15.0</v>
      </c>
      <c r="F544" s="8">
        <v>67.0</v>
      </c>
      <c r="G544" s="9">
        <v>106.0</v>
      </c>
      <c r="H544" s="10">
        <v>33.0</v>
      </c>
      <c r="I544" s="11">
        <v>20.0</v>
      </c>
      <c r="J544" s="12">
        <v>13.0</v>
      </c>
      <c r="K544" s="61">
        <v>63.0</v>
      </c>
      <c r="L544" s="62">
        <f t="shared" si="1"/>
        <v>106</v>
      </c>
      <c r="M544" s="63">
        <f t="shared" si="2"/>
        <v>106</v>
      </c>
      <c r="N544" s="63">
        <f t="shared" si="3"/>
        <v>46</v>
      </c>
      <c r="O544" s="63">
        <f t="shared" si="4"/>
        <v>100</v>
      </c>
      <c r="P544" s="63">
        <f t="shared" si="5"/>
        <v>120</v>
      </c>
      <c r="Q544" s="64">
        <f t="shared" si="6"/>
        <v>0.6973684211</v>
      </c>
      <c r="R544" s="64">
        <f t="shared" si="7"/>
        <v>0.4545454545</v>
      </c>
      <c r="S544" s="65">
        <f t="shared" si="8"/>
        <v>0.5537634409</v>
      </c>
      <c r="T544" s="65">
        <f t="shared" si="9"/>
        <v>0.4086021505</v>
      </c>
      <c r="U544" s="66">
        <f t="shared" si="10"/>
        <v>0.4690265487</v>
      </c>
      <c r="V544" s="27">
        <f t="shared" si="11"/>
        <v>0.4704201115</v>
      </c>
      <c r="W544" s="27">
        <f t="shared" si="12"/>
        <v>0.4749689213</v>
      </c>
      <c r="X544" s="27">
        <f t="shared" si="13"/>
        <v>-0.7155544005</v>
      </c>
      <c r="Y544" s="27">
        <f t="shared" si="14"/>
        <v>-0.06994656112</v>
      </c>
      <c r="Z544" s="27">
        <f t="shared" si="15"/>
        <v>1.087277614</v>
      </c>
      <c r="AA544" s="27">
        <f t="shared" si="16"/>
        <v>-0.3401739084</v>
      </c>
      <c r="AB544" s="27"/>
    </row>
    <row r="545">
      <c r="A545" s="29">
        <v>7502.0</v>
      </c>
      <c r="B545" s="30">
        <v>1524.0</v>
      </c>
      <c r="C545" s="5">
        <v>6.0</v>
      </c>
      <c r="D545" s="6">
        <v>20.0</v>
      </c>
      <c r="E545" s="7">
        <v>6.0</v>
      </c>
      <c r="F545" s="8">
        <v>12.0</v>
      </c>
      <c r="G545" s="9">
        <v>67.0</v>
      </c>
      <c r="H545" s="10">
        <v>21.0</v>
      </c>
      <c r="I545" s="11">
        <v>9.0</v>
      </c>
      <c r="J545" s="12">
        <v>5.0</v>
      </c>
      <c r="K545" s="61">
        <v>32.0</v>
      </c>
      <c r="L545" s="62">
        <f t="shared" si="1"/>
        <v>67</v>
      </c>
      <c r="M545" s="63">
        <f t="shared" si="2"/>
        <v>67</v>
      </c>
      <c r="N545" s="63">
        <f t="shared" si="3"/>
        <v>20</v>
      </c>
      <c r="O545" s="63">
        <f t="shared" si="4"/>
        <v>33</v>
      </c>
      <c r="P545" s="63">
        <f t="shared" si="5"/>
        <v>53</v>
      </c>
      <c r="Q545" s="64">
        <f t="shared" si="6"/>
        <v>0.7701149425</v>
      </c>
      <c r="R545" s="64">
        <f t="shared" si="7"/>
        <v>0.3837209302</v>
      </c>
      <c r="S545" s="65">
        <f t="shared" si="8"/>
        <v>0.5780346821</v>
      </c>
      <c r="T545" s="65">
        <f t="shared" si="9"/>
        <v>0.5028901734</v>
      </c>
      <c r="U545" s="66">
        <f t="shared" si="10"/>
        <v>0.5583333333</v>
      </c>
      <c r="V545" s="27">
        <f t="shared" si="11"/>
        <v>0.5633347589</v>
      </c>
      <c r="W545" s="27">
        <f t="shared" si="12"/>
        <v>0.5845715763</v>
      </c>
      <c r="X545" s="27">
        <f t="shared" si="13"/>
        <v>-0.746916878</v>
      </c>
      <c r="Y545" s="27">
        <f t="shared" si="14"/>
        <v>-0.1059525395</v>
      </c>
      <c r="Z545" s="27">
        <f t="shared" si="15"/>
        <v>1.184676242</v>
      </c>
      <c r="AA545" s="27">
        <f t="shared" si="16"/>
        <v>-0.3868920885</v>
      </c>
      <c r="AB545" s="27"/>
    </row>
    <row r="546">
      <c r="A546" s="29">
        <v>7507.0</v>
      </c>
      <c r="B546" s="30">
        <v>1909.0</v>
      </c>
      <c r="C546" s="5">
        <v>7.0</v>
      </c>
      <c r="D546" s="6">
        <v>38.0</v>
      </c>
      <c r="E546" s="7">
        <v>20.0</v>
      </c>
      <c r="F546" s="8">
        <v>42.0</v>
      </c>
      <c r="G546" s="9">
        <v>122.0</v>
      </c>
      <c r="H546" s="10">
        <v>39.0</v>
      </c>
      <c r="I546" s="11">
        <v>11.0</v>
      </c>
      <c r="J546" s="12">
        <v>14.0</v>
      </c>
      <c r="K546" s="61">
        <v>48.0</v>
      </c>
      <c r="L546" s="62">
        <f t="shared" si="1"/>
        <v>122</v>
      </c>
      <c r="M546" s="63">
        <f t="shared" si="2"/>
        <v>122</v>
      </c>
      <c r="N546" s="63">
        <f t="shared" si="3"/>
        <v>38</v>
      </c>
      <c r="O546" s="63">
        <f t="shared" si="4"/>
        <v>81</v>
      </c>
      <c r="P546" s="63">
        <f t="shared" si="5"/>
        <v>86</v>
      </c>
      <c r="Q546" s="64">
        <f t="shared" si="6"/>
        <v>0.7625</v>
      </c>
      <c r="R546" s="64">
        <f t="shared" si="7"/>
        <v>0.4850299401</v>
      </c>
      <c r="S546" s="65">
        <f t="shared" si="8"/>
        <v>0.620795107</v>
      </c>
      <c r="T546" s="65">
        <f t="shared" si="9"/>
        <v>0.4892966361</v>
      </c>
      <c r="U546" s="66">
        <f t="shared" si="10"/>
        <v>0.5865384615</v>
      </c>
      <c r="V546" s="27">
        <f t="shared" si="11"/>
        <v>0.5873174682</v>
      </c>
      <c r="W546" s="27">
        <f t="shared" si="12"/>
        <v>0.5687701231</v>
      </c>
      <c r="X546" s="27">
        <f t="shared" si="13"/>
        <v>-0.8021704538</v>
      </c>
      <c r="Y546" s="27">
        <f t="shared" si="14"/>
        <v>-0.1003019858</v>
      </c>
      <c r="Z546" s="27">
        <f t="shared" si="15"/>
        <v>1.366433358</v>
      </c>
      <c r="AA546" s="27">
        <f t="shared" si="16"/>
        <v>-0.4792620203</v>
      </c>
      <c r="AB546" s="27"/>
    </row>
    <row r="547">
      <c r="A547" s="29">
        <v>7509.0</v>
      </c>
      <c r="B547" s="30">
        <v>1176.0</v>
      </c>
      <c r="C547" s="5">
        <v>3.0</v>
      </c>
      <c r="D547" s="6">
        <v>14.0</v>
      </c>
      <c r="E547" s="7">
        <v>9.0</v>
      </c>
      <c r="F547" s="8">
        <v>17.0</v>
      </c>
      <c r="G547" s="9">
        <v>59.0</v>
      </c>
      <c r="H547" s="10">
        <v>17.0</v>
      </c>
      <c r="I547" s="11">
        <v>16.0</v>
      </c>
      <c r="J547" s="12">
        <v>6.0</v>
      </c>
      <c r="K547" s="61">
        <v>36.0</v>
      </c>
      <c r="L547" s="62">
        <f t="shared" si="1"/>
        <v>59</v>
      </c>
      <c r="M547" s="63">
        <f t="shared" si="2"/>
        <v>59</v>
      </c>
      <c r="N547" s="63">
        <f t="shared" si="3"/>
        <v>14</v>
      </c>
      <c r="O547" s="63">
        <f t="shared" si="4"/>
        <v>34</v>
      </c>
      <c r="P547" s="63">
        <f t="shared" si="5"/>
        <v>64</v>
      </c>
      <c r="Q547" s="64">
        <f t="shared" si="6"/>
        <v>0.8082191781</v>
      </c>
      <c r="R547" s="64">
        <f t="shared" si="7"/>
        <v>0.3469387755</v>
      </c>
      <c r="S547" s="65">
        <f t="shared" si="8"/>
        <v>0.5438596491</v>
      </c>
      <c r="T547" s="65">
        <f t="shared" si="9"/>
        <v>0.4269005848</v>
      </c>
      <c r="U547" s="66">
        <f t="shared" si="10"/>
        <v>0.4796747967</v>
      </c>
      <c r="V547" s="27">
        <f t="shared" si="11"/>
        <v>0.4774668465</v>
      </c>
      <c r="W547" s="27">
        <f t="shared" si="12"/>
        <v>0.4962394593</v>
      </c>
      <c r="X547" s="27">
        <f t="shared" si="13"/>
        <v>-0.7027570556</v>
      </c>
      <c r="Y547" s="27">
        <f t="shared" si="14"/>
        <v>-0.07635167532</v>
      </c>
      <c r="Z547" s="27">
        <f t="shared" si="15"/>
        <v>1.048734516</v>
      </c>
      <c r="AA547" s="27">
        <f t="shared" si="16"/>
        <v>-0.3222468442</v>
      </c>
      <c r="AB547" s="27"/>
    </row>
    <row r="548">
      <c r="A548" s="29">
        <v>7512.0</v>
      </c>
      <c r="B548" s="30">
        <v>719.0</v>
      </c>
      <c r="C548" s="5">
        <v>4.0</v>
      </c>
      <c r="D548" s="6">
        <v>10.0</v>
      </c>
      <c r="E548" s="7">
        <v>14.0</v>
      </c>
      <c r="F548" s="8">
        <v>24.0</v>
      </c>
      <c r="G548" s="9">
        <v>53.0</v>
      </c>
      <c r="H548" s="10">
        <v>18.0</v>
      </c>
      <c r="I548" s="11">
        <v>4.0</v>
      </c>
      <c r="J548" s="12">
        <v>4.0</v>
      </c>
      <c r="K548" s="61">
        <v>26.0</v>
      </c>
      <c r="L548" s="62">
        <f t="shared" si="1"/>
        <v>53</v>
      </c>
      <c r="M548" s="63">
        <f t="shared" si="2"/>
        <v>53</v>
      </c>
      <c r="N548" s="63">
        <f t="shared" si="3"/>
        <v>10</v>
      </c>
      <c r="O548" s="63">
        <f t="shared" si="4"/>
        <v>42</v>
      </c>
      <c r="P548" s="63">
        <f t="shared" si="5"/>
        <v>48</v>
      </c>
      <c r="Q548" s="64">
        <f t="shared" si="6"/>
        <v>0.8412698413</v>
      </c>
      <c r="R548" s="64">
        <f t="shared" si="7"/>
        <v>0.4666666667</v>
      </c>
      <c r="S548" s="65">
        <f t="shared" si="8"/>
        <v>0.6209150327</v>
      </c>
      <c r="T548" s="65">
        <f t="shared" si="9"/>
        <v>0.4117647059</v>
      </c>
      <c r="U548" s="66">
        <f t="shared" si="10"/>
        <v>0.5247524752</v>
      </c>
      <c r="V548" s="27">
        <f t="shared" si="11"/>
        <v>0.5265561849</v>
      </c>
      <c r="W548" s="27">
        <f t="shared" si="12"/>
        <v>0.4786451514</v>
      </c>
      <c r="X548" s="27">
        <f t="shared" si="13"/>
        <v>-0.8023254177</v>
      </c>
      <c r="Y548" s="27">
        <f t="shared" si="14"/>
        <v>-0.07103351548</v>
      </c>
      <c r="Z548" s="27">
        <f t="shared" si="15"/>
        <v>1.366961347</v>
      </c>
      <c r="AA548" s="27">
        <f t="shared" si="16"/>
        <v>-0.4795398265</v>
      </c>
      <c r="AB548" s="27"/>
    </row>
    <row r="549">
      <c r="A549" s="29">
        <v>7513.0</v>
      </c>
      <c r="B549" s="30">
        <v>2116.0</v>
      </c>
      <c r="C549" s="5">
        <v>9.0</v>
      </c>
      <c r="D549" s="6">
        <v>30.0</v>
      </c>
      <c r="E549" s="7">
        <v>19.0</v>
      </c>
      <c r="F549" s="8">
        <v>19.0</v>
      </c>
      <c r="G549" s="9">
        <v>79.0</v>
      </c>
      <c r="H549" s="10">
        <v>30.0</v>
      </c>
      <c r="I549" s="11">
        <v>15.0</v>
      </c>
      <c r="J549" s="12">
        <v>15.0</v>
      </c>
      <c r="K549" s="61">
        <v>46.0</v>
      </c>
      <c r="L549" s="62">
        <f t="shared" si="1"/>
        <v>79</v>
      </c>
      <c r="M549" s="63">
        <f t="shared" si="2"/>
        <v>79</v>
      </c>
      <c r="N549" s="63">
        <f t="shared" si="3"/>
        <v>30</v>
      </c>
      <c r="O549" s="63">
        <f t="shared" si="4"/>
        <v>49</v>
      </c>
      <c r="P549" s="63">
        <f t="shared" si="5"/>
        <v>89</v>
      </c>
      <c r="Q549" s="64">
        <f t="shared" si="6"/>
        <v>0.7247706422</v>
      </c>
      <c r="R549" s="64">
        <f t="shared" si="7"/>
        <v>0.3550724638</v>
      </c>
      <c r="S549" s="65">
        <f t="shared" si="8"/>
        <v>0.5182186235</v>
      </c>
      <c r="T549" s="65">
        <f t="shared" si="9"/>
        <v>0.4412955466</v>
      </c>
      <c r="U549" s="66">
        <f t="shared" si="10"/>
        <v>0.4702380952</v>
      </c>
      <c r="V549" s="27">
        <f t="shared" si="11"/>
        <v>0.4690026809</v>
      </c>
      <c r="W549" s="27">
        <f t="shared" si="12"/>
        <v>0.5129725075</v>
      </c>
      <c r="X549" s="27">
        <f t="shared" si="13"/>
        <v>-0.669624589</v>
      </c>
      <c r="Y549" s="27">
        <f t="shared" si="14"/>
        <v>-0.08158760051</v>
      </c>
      <c r="Z549" s="27">
        <f t="shared" si="15"/>
        <v>0.9521775071</v>
      </c>
      <c r="AA549" s="27">
        <f t="shared" si="16"/>
        <v>-0.2787835908</v>
      </c>
      <c r="AB549" s="27"/>
    </row>
    <row r="550">
      <c r="A550" s="29">
        <v>7515.0</v>
      </c>
      <c r="B550" s="30">
        <v>2524.0</v>
      </c>
      <c r="C550" s="5">
        <v>29.0</v>
      </c>
      <c r="D550" s="6">
        <v>55.0</v>
      </c>
      <c r="E550" s="7">
        <v>34.0</v>
      </c>
      <c r="F550" s="8">
        <v>78.0</v>
      </c>
      <c r="G550" s="9">
        <v>218.0</v>
      </c>
      <c r="H550" s="10">
        <v>56.0</v>
      </c>
      <c r="I550" s="11">
        <v>20.0</v>
      </c>
      <c r="J550" s="12">
        <v>29.0</v>
      </c>
      <c r="K550" s="61">
        <v>97.0</v>
      </c>
      <c r="L550" s="62">
        <f t="shared" si="1"/>
        <v>219</v>
      </c>
      <c r="M550" s="63">
        <f t="shared" si="2"/>
        <v>218</v>
      </c>
      <c r="N550" s="63">
        <f t="shared" si="3"/>
        <v>55</v>
      </c>
      <c r="O550" s="63">
        <f t="shared" si="4"/>
        <v>134</v>
      </c>
      <c r="P550" s="63">
        <f t="shared" si="5"/>
        <v>180</v>
      </c>
      <c r="Q550" s="64">
        <f t="shared" si="6"/>
        <v>0.7985347985</v>
      </c>
      <c r="R550" s="64">
        <f t="shared" si="7"/>
        <v>0.4267515924</v>
      </c>
      <c r="S550" s="65">
        <f t="shared" si="8"/>
        <v>0.5996592845</v>
      </c>
      <c r="T550" s="65">
        <f t="shared" si="9"/>
        <v>0.465076661</v>
      </c>
      <c r="U550" s="66">
        <f t="shared" si="10"/>
        <v>0.5477386935</v>
      </c>
      <c r="V550" s="27">
        <f t="shared" si="11"/>
        <v>0.5520020398</v>
      </c>
      <c r="W550" s="27">
        <f t="shared" si="12"/>
        <v>0.5406162442</v>
      </c>
      <c r="X550" s="27">
        <f t="shared" si="13"/>
        <v>-0.7748594583</v>
      </c>
      <c r="Y550" s="27">
        <f t="shared" si="14"/>
        <v>-0.09061793536</v>
      </c>
      <c r="Z550" s="27">
        <f t="shared" si="15"/>
        <v>1.274973064</v>
      </c>
      <c r="AA550" s="27">
        <f t="shared" si="16"/>
        <v>-0.4319583217</v>
      </c>
      <c r="AB550" s="27"/>
    </row>
    <row r="551">
      <c r="A551" s="29">
        <v>7522.0</v>
      </c>
      <c r="B551" s="30">
        <v>3233.0</v>
      </c>
      <c r="C551" s="5">
        <v>19.0</v>
      </c>
      <c r="D551" s="6">
        <v>55.0</v>
      </c>
      <c r="E551" s="7">
        <v>29.0</v>
      </c>
      <c r="F551" s="8">
        <v>40.0</v>
      </c>
      <c r="G551" s="9">
        <v>90.0</v>
      </c>
      <c r="H551" s="10">
        <v>31.0</v>
      </c>
      <c r="I551" s="11">
        <v>23.0</v>
      </c>
      <c r="J551" s="12">
        <v>20.0</v>
      </c>
      <c r="K551" s="61">
        <v>74.0</v>
      </c>
      <c r="L551" s="62">
        <f t="shared" si="1"/>
        <v>90</v>
      </c>
      <c r="M551" s="63">
        <f t="shared" si="2"/>
        <v>90</v>
      </c>
      <c r="N551" s="63">
        <f t="shared" si="3"/>
        <v>55</v>
      </c>
      <c r="O551" s="63">
        <f t="shared" si="4"/>
        <v>71</v>
      </c>
      <c r="P551" s="63">
        <f t="shared" si="5"/>
        <v>145</v>
      </c>
      <c r="Q551" s="64">
        <f t="shared" si="6"/>
        <v>0.6206896552</v>
      </c>
      <c r="R551" s="64">
        <f t="shared" si="7"/>
        <v>0.3287037037</v>
      </c>
      <c r="S551" s="65">
        <f t="shared" si="8"/>
        <v>0.4459833795</v>
      </c>
      <c r="T551" s="65">
        <f t="shared" si="9"/>
        <v>0.4016620499</v>
      </c>
      <c r="U551" s="66">
        <f t="shared" si="10"/>
        <v>0.3829787234</v>
      </c>
      <c r="V551" s="27">
        <f t="shared" si="11"/>
        <v>0.3844035424</v>
      </c>
      <c r="W551" s="27">
        <f t="shared" si="12"/>
        <v>0.4669015821</v>
      </c>
      <c r="X551" s="27">
        <f t="shared" si="13"/>
        <v>-0.5762846483</v>
      </c>
      <c r="Y551" s="27">
        <f t="shared" si="14"/>
        <v>-0.06759065764</v>
      </c>
      <c r="Z551" s="27">
        <f t="shared" si="15"/>
        <v>0.7052274911</v>
      </c>
      <c r="AA551" s="27">
        <f t="shared" si="16"/>
        <v>-0.1776986714</v>
      </c>
      <c r="AB551" s="27"/>
    </row>
    <row r="552">
      <c r="A552" s="29">
        <v>7528.0</v>
      </c>
      <c r="B552" s="30">
        <v>1858.0</v>
      </c>
      <c r="C552" s="5">
        <v>9.0</v>
      </c>
      <c r="D552" s="6">
        <v>27.0</v>
      </c>
      <c r="E552" s="7">
        <v>9.0</v>
      </c>
      <c r="F552" s="8">
        <v>25.0</v>
      </c>
      <c r="G552" s="9">
        <v>52.0</v>
      </c>
      <c r="H552" s="10">
        <v>15.0</v>
      </c>
      <c r="I552" s="11">
        <v>15.0</v>
      </c>
      <c r="J552" s="12">
        <v>10.0</v>
      </c>
      <c r="K552" s="61">
        <v>34.0</v>
      </c>
      <c r="L552" s="62">
        <f t="shared" si="1"/>
        <v>52</v>
      </c>
      <c r="M552" s="63">
        <f t="shared" si="2"/>
        <v>52</v>
      </c>
      <c r="N552" s="63">
        <f t="shared" si="3"/>
        <v>27</v>
      </c>
      <c r="O552" s="63">
        <f t="shared" si="4"/>
        <v>40</v>
      </c>
      <c r="P552" s="63">
        <f t="shared" si="5"/>
        <v>67</v>
      </c>
      <c r="Q552" s="64">
        <f t="shared" si="6"/>
        <v>0.6582278481</v>
      </c>
      <c r="R552" s="64">
        <f t="shared" si="7"/>
        <v>0.3738317757</v>
      </c>
      <c r="S552" s="65">
        <f t="shared" si="8"/>
        <v>0.4946236559</v>
      </c>
      <c r="T552" s="65">
        <f t="shared" si="9"/>
        <v>0.4247311828</v>
      </c>
      <c r="U552" s="66">
        <f t="shared" si="10"/>
        <v>0.4369747899</v>
      </c>
      <c r="V552" s="27">
        <f t="shared" si="11"/>
        <v>0.4378856622</v>
      </c>
      <c r="W552" s="27">
        <f t="shared" si="12"/>
        <v>0.4937176945</v>
      </c>
      <c r="X552" s="27">
        <f t="shared" si="13"/>
        <v>-0.6391359694</v>
      </c>
      <c r="Y552" s="27">
        <f t="shared" si="14"/>
        <v>-0.0755776468</v>
      </c>
      <c r="Z552" s="27">
        <f t="shared" si="15"/>
        <v>0.8674444078</v>
      </c>
      <c r="AA552" s="27">
        <f t="shared" si="16"/>
        <v>-0.2424112705</v>
      </c>
      <c r="AB552" s="27"/>
    </row>
    <row r="553">
      <c r="A553" s="29">
        <v>7531.0</v>
      </c>
      <c r="B553" s="30">
        <v>1292.0</v>
      </c>
      <c r="C553" s="5">
        <v>4.0</v>
      </c>
      <c r="D553" s="6">
        <v>17.0</v>
      </c>
      <c r="E553" s="7">
        <v>7.0</v>
      </c>
      <c r="F553" s="8">
        <v>17.0</v>
      </c>
      <c r="G553" s="9">
        <v>41.0</v>
      </c>
      <c r="H553" s="10">
        <v>11.0</v>
      </c>
      <c r="I553" s="11">
        <v>12.0</v>
      </c>
      <c r="J553" s="12">
        <v>7.0</v>
      </c>
      <c r="K553" s="61">
        <v>41.0</v>
      </c>
      <c r="L553" s="62">
        <f t="shared" si="1"/>
        <v>41</v>
      </c>
      <c r="M553" s="63">
        <f t="shared" si="2"/>
        <v>41</v>
      </c>
      <c r="N553" s="63">
        <f t="shared" si="3"/>
        <v>17</v>
      </c>
      <c r="O553" s="63">
        <f t="shared" si="4"/>
        <v>28</v>
      </c>
      <c r="P553" s="63">
        <f t="shared" si="5"/>
        <v>64</v>
      </c>
      <c r="Q553" s="64">
        <f t="shared" si="6"/>
        <v>0.7068965517</v>
      </c>
      <c r="R553" s="64">
        <f t="shared" si="7"/>
        <v>0.3043478261</v>
      </c>
      <c r="S553" s="65">
        <f t="shared" si="8"/>
        <v>0.46</v>
      </c>
      <c r="T553" s="65">
        <f t="shared" si="9"/>
        <v>0.3866666667</v>
      </c>
      <c r="U553" s="66">
        <f t="shared" si="10"/>
        <v>0.3904761905</v>
      </c>
      <c r="V553" s="27">
        <f t="shared" si="11"/>
        <v>0.3815519559</v>
      </c>
      <c r="W553" s="27">
        <f t="shared" si="12"/>
        <v>0.4494705897</v>
      </c>
      <c r="X553" s="27">
        <f t="shared" si="13"/>
        <v>-0.5943964515</v>
      </c>
      <c r="Y553" s="27">
        <f t="shared" si="14"/>
        <v>-0.06263809489</v>
      </c>
      <c r="Z553" s="27">
        <f t="shared" si="15"/>
        <v>0.7502526683</v>
      </c>
      <c r="AA553" s="27">
        <f t="shared" si="16"/>
        <v>-0.1949852023</v>
      </c>
      <c r="AB553" s="27"/>
    </row>
    <row r="554">
      <c r="A554" s="29">
        <v>7545.0</v>
      </c>
      <c r="B554" s="30">
        <v>2403.0</v>
      </c>
      <c r="C554" s="5">
        <v>43.0</v>
      </c>
      <c r="D554" s="6">
        <v>97.0</v>
      </c>
      <c r="E554" s="7">
        <v>62.0</v>
      </c>
      <c r="F554" s="8">
        <v>172.0</v>
      </c>
      <c r="G554" s="9">
        <v>321.0</v>
      </c>
      <c r="H554" s="10">
        <v>128.0</v>
      </c>
      <c r="I554" s="11">
        <v>38.0</v>
      </c>
      <c r="J554" s="12">
        <v>47.0</v>
      </c>
      <c r="K554" s="61">
        <v>123.0</v>
      </c>
      <c r="L554" s="62">
        <f t="shared" si="1"/>
        <v>321</v>
      </c>
      <c r="M554" s="63">
        <f t="shared" si="2"/>
        <v>321</v>
      </c>
      <c r="N554" s="63">
        <f t="shared" si="3"/>
        <v>97</v>
      </c>
      <c r="O554" s="63">
        <f t="shared" si="4"/>
        <v>300</v>
      </c>
      <c r="P554" s="63">
        <f t="shared" si="5"/>
        <v>266</v>
      </c>
      <c r="Q554" s="64">
        <f t="shared" si="6"/>
        <v>0.7679425837</v>
      </c>
      <c r="R554" s="64">
        <f t="shared" si="7"/>
        <v>0.5300353357</v>
      </c>
      <c r="S554" s="65">
        <f t="shared" si="8"/>
        <v>0.631097561</v>
      </c>
      <c r="T554" s="65">
        <f t="shared" si="9"/>
        <v>0.424796748</v>
      </c>
      <c r="U554" s="66">
        <f t="shared" si="10"/>
        <v>0.5468483816</v>
      </c>
      <c r="V554" s="27">
        <f t="shared" si="11"/>
        <v>0.5452005457</v>
      </c>
      <c r="W554" s="27">
        <f t="shared" si="12"/>
        <v>0.493793909</v>
      </c>
      <c r="X554" s="27">
        <f t="shared" si="13"/>
        <v>-0.8154829366</v>
      </c>
      <c r="Y554" s="27">
        <f t="shared" si="14"/>
        <v>-0.07560098224</v>
      </c>
      <c r="Z554" s="27">
        <f t="shared" si="15"/>
        <v>1.412163196</v>
      </c>
      <c r="AA554" s="27">
        <f t="shared" si="16"/>
        <v>-0.5035210876</v>
      </c>
      <c r="AB554" s="27"/>
    </row>
    <row r="555">
      <c r="A555" s="29">
        <v>7552.0</v>
      </c>
      <c r="B555" s="30">
        <v>2340.0</v>
      </c>
      <c r="C555" s="5">
        <v>38.0</v>
      </c>
      <c r="D555" s="6">
        <v>74.0</v>
      </c>
      <c r="E555" s="7">
        <v>71.0</v>
      </c>
      <c r="F555" s="8">
        <v>146.0</v>
      </c>
      <c r="G555" s="9">
        <v>298.0</v>
      </c>
      <c r="H555" s="10">
        <v>180.0</v>
      </c>
      <c r="I555" s="11">
        <v>44.0</v>
      </c>
      <c r="J555" s="12">
        <v>51.0</v>
      </c>
      <c r="K555" s="61">
        <v>115.0</v>
      </c>
      <c r="L555" s="62">
        <f t="shared" si="1"/>
        <v>297</v>
      </c>
      <c r="M555" s="63">
        <f t="shared" si="2"/>
        <v>298</v>
      </c>
      <c r="N555" s="63">
        <f t="shared" si="3"/>
        <v>74</v>
      </c>
      <c r="O555" s="63">
        <f t="shared" si="4"/>
        <v>326</v>
      </c>
      <c r="P555" s="63">
        <f t="shared" si="5"/>
        <v>268</v>
      </c>
      <c r="Q555" s="64">
        <f t="shared" si="6"/>
        <v>0.8010752688</v>
      </c>
      <c r="R555" s="64">
        <f t="shared" si="7"/>
        <v>0.5488215488</v>
      </c>
      <c r="S555" s="65">
        <f t="shared" si="8"/>
        <v>0.6459627329</v>
      </c>
      <c r="T555" s="65">
        <f t="shared" si="9"/>
        <v>0.3850931677</v>
      </c>
      <c r="U555" s="66">
        <f t="shared" si="10"/>
        <v>0.5265017668</v>
      </c>
      <c r="V555" s="27">
        <f t="shared" si="11"/>
        <v>0.5241953564</v>
      </c>
      <c r="W555" s="27">
        <f t="shared" si="12"/>
        <v>0.4476415169</v>
      </c>
      <c r="X555" s="27">
        <f t="shared" si="13"/>
        <v>-0.8346912093</v>
      </c>
      <c r="Y555" s="27">
        <f t="shared" si="14"/>
        <v>-0.06212933402</v>
      </c>
      <c r="Z555" s="27">
        <f t="shared" si="15"/>
        <v>1.47947221</v>
      </c>
      <c r="AA555" s="27">
        <f t="shared" si="16"/>
        <v>-0.5399462735</v>
      </c>
      <c r="AB555" s="27"/>
    </row>
    <row r="556">
      <c r="A556" s="29">
        <v>7553.0</v>
      </c>
      <c r="B556" s="30">
        <v>3441.0</v>
      </c>
      <c r="C556" s="5">
        <v>48.0</v>
      </c>
      <c r="D556" s="6">
        <v>56.0</v>
      </c>
      <c r="E556" s="7">
        <v>91.0</v>
      </c>
      <c r="F556" s="8">
        <v>196.0</v>
      </c>
      <c r="G556" s="9">
        <v>358.0</v>
      </c>
      <c r="H556" s="10">
        <v>239.0</v>
      </c>
      <c r="I556" s="11">
        <v>65.0</v>
      </c>
      <c r="J556" s="12">
        <v>95.0</v>
      </c>
      <c r="K556" s="61">
        <v>131.0</v>
      </c>
      <c r="L556" s="62">
        <f t="shared" si="1"/>
        <v>356</v>
      </c>
      <c r="M556" s="63">
        <f t="shared" si="2"/>
        <v>358</v>
      </c>
      <c r="N556" s="63">
        <f t="shared" si="3"/>
        <v>56</v>
      </c>
      <c r="O556" s="63">
        <f t="shared" si="4"/>
        <v>435</v>
      </c>
      <c r="P556" s="63">
        <f t="shared" si="5"/>
        <v>335</v>
      </c>
      <c r="Q556" s="64">
        <f t="shared" si="6"/>
        <v>0.8647342995</v>
      </c>
      <c r="R556" s="64">
        <f t="shared" si="7"/>
        <v>0.5649350649</v>
      </c>
      <c r="S556" s="65">
        <f t="shared" si="8"/>
        <v>0.6697635135</v>
      </c>
      <c r="T556" s="65">
        <f t="shared" si="9"/>
        <v>0.3496621622</v>
      </c>
      <c r="U556" s="66">
        <f t="shared" si="10"/>
        <v>0.5165945166</v>
      </c>
      <c r="V556" s="27">
        <f t="shared" si="11"/>
        <v>0.5122839567</v>
      </c>
      <c r="W556" s="27">
        <f t="shared" si="12"/>
        <v>0.4064556679</v>
      </c>
      <c r="X556" s="27">
        <f t="shared" si="13"/>
        <v>-0.8654457735</v>
      </c>
      <c r="Y556" s="27">
        <f t="shared" si="14"/>
        <v>-0.05122268608</v>
      </c>
      <c r="Z556" s="27">
        <f t="shared" si="15"/>
        <v>1.590504328</v>
      </c>
      <c r="AA556" s="27">
        <f t="shared" si="16"/>
        <v>-0.601856026</v>
      </c>
      <c r="AB556" s="27"/>
    </row>
    <row r="557">
      <c r="A557" s="29">
        <v>7562.0</v>
      </c>
      <c r="B557" s="30">
        <v>3086.0</v>
      </c>
      <c r="C557" s="5">
        <v>51.0</v>
      </c>
      <c r="D557" s="6">
        <v>66.0</v>
      </c>
      <c r="E557" s="7">
        <v>104.0</v>
      </c>
      <c r="F557" s="8">
        <v>229.0</v>
      </c>
      <c r="G557" s="9">
        <v>359.0</v>
      </c>
      <c r="H557" s="10">
        <v>216.0</v>
      </c>
      <c r="I557" s="11">
        <v>53.0</v>
      </c>
      <c r="J557" s="12">
        <v>91.0</v>
      </c>
      <c r="K557" s="61">
        <v>138.0</v>
      </c>
      <c r="L557" s="62">
        <f t="shared" si="1"/>
        <v>357</v>
      </c>
      <c r="M557" s="63">
        <f t="shared" si="2"/>
        <v>359</v>
      </c>
      <c r="N557" s="63">
        <f t="shared" si="3"/>
        <v>66</v>
      </c>
      <c r="O557" s="63">
        <f t="shared" si="4"/>
        <v>445</v>
      </c>
      <c r="P557" s="63">
        <f t="shared" si="5"/>
        <v>346</v>
      </c>
      <c r="Q557" s="64">
        <f t="shared" si="6"/>
        <v>0.8447058824</v>
      </c>
      <c r="R557" s="64">
        <f t="shared" si="7"/>
        <v>0.5625790139</v>
      </c>
      <c r="S557" s="65">
        <f t="shared" si="8"/>
        <v>0.6611842105</v>
      </c>
      <c r="T557" s="65">
        <f t="shared" si="9"/>
        <v>0.3495065789</v>
      </c>
      <c r="U557" s="66">
        <f t="shared" si="10"/>
        <v>0.5092198582</v>
      </c>
      <c r="V557" s="27">
        <f t="shared" si="11"/>
        <v>0.5055818996</v>
      </c>
      <c r="W557" s="27">
        <f t="shared" si="12"/>
        <v>0.4062748142</v>
      </c>
      <c r="X557" s="27">
        <f t="shared" si="13"/>
        <v>-0.8543598882</v>
      </c>
      <c r="Y557" s="27">
        <f t="shared" si="14"/>
        <v>-0.05117711285</v>
      </c>
      <c r="Z557" s="27">
        <f t="shared" si="15"/>
        <v>1.550018326</v>
      </c>
      <c r="AA557" s="27">
        <f t="shared" si="16"/>
        <v>-0.5790226863</v>
      </c>
      <c r="AB557" s="27"/>
    </row>
    <row r="558">
      <c r="A558" s="29">
        <v>7569.0</v>
      </c>
      <c r="B558" s="30">
        <v>2745.0</v>
      </c>
      <c r="C558" s="5">
        <v>25.0</v>
      </c>
      <c r="D558" s="6">
        <v>55.0</v>
      </c>
      <c r="E558" s="7">
        <v>32.0</v>
      </c>
      <c r="F558" s="8">
        <v>66.0</v>
      </c>
      <c r="G558" s="9">
        <v>228.0</v>
      </c>
      <c r="H558" s="10">
        <v>80.0</v>
      </c>
      <c r="I558" s="11">
        <v>29.0</v>
      </c>
      <c r="J558" s="12">
        <v>23.0</v>
      </c>
      <c r="K558" s="61">
        <v>103.0</v>
      </c>
      <c r="L558" s="62">
        <f t="shared" si="1"/>
        <v>229</v>
      </c>
      <c r="M558" s="63">
        <f t="shared" si="2"/>
        <v>228</v>
      </c>
      <c r="N558" s="63">
        <f t="shared" si="3"/>
        <v>55</v>
      </c>
      <c r="O558" s="63">
        <f t="shared" si="4"/>
        <v>146</v>
      </c>
      <c r="P558" s="63">
        <f t="shared" si="5"/>
        <v>189</v>
      </c>
      <c r="Q558" s="64">
        <f t="shared" si="6"/>
        <v>0.8056537102</v>
      </c>
      <c r="R558" s="64">
        <f t="shared" si="7"/>
        <v>0.4358208955</v>
      </c>
      <c r="S558" s="65">
        <f t="shared" si="8"/>
        <v>0.6051779935</v>
      </c>
      <c r="T558" s="65">
        <f t="shared" si="9"/>
        <v>0.4579288026</v>
      </c>
      <c r="U558" s="66">
        <f t="shared" si="10"/>
        <v>0.5467625899</v>
      </c>
      <c r="V558" s="27">
        <f t="shared" si="11"/>
        <v>0.5508653581</v>
      </c>
      <c r="W558" s="27">
        <f t="shared" si="12"/>
        <v>0.5323074025</v>
      </c>
      <c r="X558" s="27">
        <f t="shared" si="13"/>
        <v>-0.7819905476</v>
      </c>
      <c r="Y558" s="27">
        <f t="shared" si="14"/>
        <v>-0.08785388925</v>
      </c>
      <c r="Z558" s="27">
        <f t="shared" si="15"/>
        <v>1.298548394</v>
      </c>
      <c r="AA558" s="27">
        <f t="shared" si="16"/>
        <v>-0.4439944483</v>
      </c>
      <c r="AB558" s="27"/>
    </row>
    <row r="559">
      <c r="A559" s="29">
        <v>7570.0</v>
      </c>
      <c r="B559" s="30">
        <v>2437.0</v>
      </c>
      <c r="C559" s="5">
        <v>11.0</v>
      </c>
      <c r="D559" s="6">
        <v>46.0</v>
      </c>
      <c r="E559" s="7">
        <v>35.0</v>
      </c>
      <c r="F559" s="8">
        <v>71.0</v>
      </c>
      <c r="G559" s="9">
        <v>132.0</v>
      </c>
      <c r="H559" s="10">
        <v>72.0</v>
      </c>
      <c r="I559" s="11">
        <v>24.0</v>
      </c>
      <c r="J559" s="12">
        <v>35.0</v>
      </c>
      <c r="K559" s="61">
        <v>62.0</v>
      </c>
      <c r="L559" s="62">
        <f t="shared" si="1"/>
        <v>132</v>
      </c>
      <c r="M559" s="63">
        <f t="shared" si="2"/>
        <v>132</v>
      </c>
      <c r="N559" s="63">
        <f t="shared" si="3"/>
        <v>46</v>
      </c>
      <c r="O559" s="63">
        <f t="shared" si="4"/>
        <v>143</v>
      </c>
      <c r="P559" s="63">
        <f t="shared" si="5"/>
        <v>132</v>
      </c>
      <c r="Q559" s="64">
        <f t="shared" si="6"/>
        <v>0.7415730337</v>
      </c>
      <c r="R559" s="64">
        <f t="shared" si="7"/>
        <v>0.52</v>
      </c>
      <c r="S559" s="65">
        <f t="shared" si="8"/>
        <v>0.6070640177</v>
      </c>
      <c r="T559" s="65">
        <f t="shared" si="9"/>
        <v>0.3929359823</v>
      </c>
      <c r="U559" s="66">
        <f t="shared" si="10"/>
        <v>0.5</v>
      </c>
      <c r="V559" s="27">
        <f t="shared" si="11"/>
        <v>0.4999895831</v>
      </c>
      <c r="W559" s="27">
        <f t="shared" si="12"/>
        <v>0.4567581924</v>
      </c>
      <c r="X559" s="27">
        <f t="shared" si="13"/>
        <v>-0.7844276042</v>
      </c>
      <c r="Y559" s="27">
        <f t="shared" si="14"/>
        <v>-0.06468575805</v>
      </c>
      <c r="Z559" s="27">
        <f t="shared" si="15"/>
        <v>1.306654802</v>
      </c>
      <c r="AA559" s="27">
        <f t="shared" si="16"/>
        <v>-0.4481584959</v>
      </c>
      <c r="AB559" s="27"/>
    </row>
    <row r="560">
      <c r="A560" s="29">
        <v>7582.0</v>
      </c>
      <c r="B560" s="30">
        <v>848.0</v>
      </c>
      <c r="C560" s="5">
        <v>10.0</v>
      </c>
      <c r="D560" s="6">
        <v>7.0</v>
      </c>
      <c r="E560" s="7">
        <v>13.0</v>
      </c>
      <c r="F560" s="8">
        <v>42.0</v>
      </c>
      <c r="G560" s="9">
        <v>56.0</v>
      </c>
      <c r="H560" s="10">
        <v>20.0</v>
      </c>
      <c r="I560" s="11">
        <v>13.0</v>
      </c>
      <c r="J560" s="12">
        <v>10.0</v>
      </c>
      <c r="K560" s="61">
        <v>30.0</v>
      </c>
      <c r="L560" s="62">
        <f t="shared" si="1"/>
        <v>56</v>
      </c>
      <c r="M560" s="63">
        <f t="shared" si="2"/>
        <v>56</v>
      </c>
      <c r="N560" s="63">
        <f t="shared" si="3"/>
        <v>7</v>
      </c>
      <c r="O560" s="63">
        <f t="shared" si="4"/>
        <v>62</v>
      </c>
      <c r="P560" s="63">
        <f t="shared" si="5"/>
        <v>66</v>
      </c>
      <c r="Q560" s="64">
        <f t="shared" si="6"/>
        <v>0.8888888889</v>
      </c>
      <c r="R560" s="64">
        <f t="shared" si="7"/>
        <v>0.484375</v>
      </c>
      <c r="S560" s="65">
        <f t="shared" si="8"/>
        <v>0.6178010471</v>
      </c>
      <c r="T560" s="65">
        <f t="shared" si="9"/>
        <v>0.3298429319</v>
      </c>
      <c r="U560" s="66">
        <f t="shared" si="10"/>
        <v>0.4590163934</v>
      </c>
      <c r="V560" s="27">
        <f t="shared" si="11"/>
        <v>0.4543072301</v>
      </c>
      <c r="W560" s="27">
        <f t="shared" si="12"/>
        <v>0.3834173202</v>
      </c>
      <c r="X560" s="27">
        <f t="shared" si="13"/>
        <v>-0.7983016308</v>
      </c>
      <c r="Y560" s="27">
        <f t="shared" si="14"/>
        <v>-0.04558053683</v>
      </c>
      <c r="Z560" s="27">
        <f t="shared" si="15"/>
        <v>1.35328468</v>
      </c>
      <c r="AA560" s="27">
        <f t="shared" si="16"/>
        <v>-0.4723610492</v>
      </c>
      <c r="AB560" s="27"/>
    </row>
    <row r="561">
      <c r="A561" s="29">
        <v>7592.0</v>
      </c>
      <c r="B561" s="30">
        <v>3258.0</v>
      </c>
      <c r="C561" s="5">
        <v>44.0</v>
      </c>
      <c r="D561" s="6">
        <v>57.0</v>
      </c>
      <c r="E561" s="7">
        <v>46.0</v>
      </c>
      <c r="F561" s="8">
        <v>134.0</v>
      </c>
      <c r="G561" s="9">
        <v>208.0</v>
      </c>
      <c r="H561" s="10">
        <v>108.0</v>
      </c>
      <c r="I561" s="11">
        <v>54.0</v>
      </c>
      <c r="J561" s="12">
        <v>62.0</v>
      </c>
      <c r="K561" s="61">
        <v>127.0</v>
      </c>
      <c r="L561" s="62">
        <f t="shared" si="1"/>
        <v>208</v>
      </c>
      <c r="M561" s="63">
        <f t="shared" si="2"/>
        <v>208</v>
      </c>
      <c r="N561" s="63">
        <f t="shared" si="3"/>
        <v>57</v>
      </c>
      <c r="O561" s="63">
        <f t="shared" si="4"/>
        <v>242</v>
      </c>
      <c r="P561" s="63">
        <f t="shared" si="5"/>
        <v>271</v>
      </c>
      <c r="Q561" s="64">
        <f t="shared" si="6"/>
        <v>0.7849056604</v>
      </c>
      <c r="R561" s="64">
        <f t="shared" si="7"/>
        <v>0.4717348928</v>
      </c>
      <c r="S561" s="65">
        <f t="shared" si="8"/>
        <v>0.5784061697</v>
      </c>
      <c r="T561" s="65">
        <f t="shared" si="9"/>
        <v>0.3406169666</v>
      </c>
      <c r="U561" s="66">
        <f t="shared" si="10"/>
        <v>0.4342379958</v>
      </c>
      <c r="V561" s="27">
        <f t="shared" si="11"/>
        <v>0.4323469418</v>
      </c>
      <c r="W561" s="27">
        <f t="shared" si="12"/>
        <v>0.395941316</v>
      </c>
      <c r="X561" s="27">
        <f t="shared" si="13"/>
        <v>-0.7473969017</v>
      </c>
      <c r="Y561" s="27">
        <f t="shared" si="14"/>
        <v>-0.04860686657</v>
      </c>
      <c r="Z561" s="27">
        <f t="shared" si="15"/>
        <v>1.186199452</v>
      </c>
      <c r="AA561" s="27">
        <f t="shared" si="16"/>
        <v>-0.3876385039</v>
      </c>
      <c r="AB561" s="27"/>
    </row>
    <row r="562">
      <c r="A562" s="29">
        <v>7595.0</v>
      </c>
      <c r="B562" s="30">
        <v>1017.0</v>
      </c>
      <c r="C562" s="5">
        <v>15.0</v>
      </c>
      <c r="D562" s="6">
        <v>35.0</v>
      </c>
      <c r="E562" s="7">
        <v>18.0</v>
      </c>
      <c r="F562" s="8">
        <v>42.0</v>
      </c>
      <c r="G562" s="9">
        <v>83.0</v>
      </c>
      <c r="H562" s="10">
        <v>51.0</v>
      </c>
      <c r="I562" s="11">
        <v>29.0</v>
      </c>
      <c r="J562" s="12">
        <v>23.0</v>
      </c>
      <c r="K562" s="61">
        <v>43.0</v>
      </c>
      <c r="L562" s="62">
        <f t="shared" si="1"/>
        <v>83</v>
      </c>
      <c r="M562" s="63">
        <f t="shared" si="2"/>
        <v>83</v>
      </c>
      <c r="N562" s="63">
        <f t="shared" si="3"/>
        <v>35</v>
      </c>
      <c r="O562" s="63">
        <f t="shared" si="4"/>
        <v>93</v>
      </c>
      <c r="P562" s="63">
        <f t="shared" si="5"/>
        <v>105</v>
      </c>
      <c r="Q562" s="64">
        <f t="shared" si="6"/>
        <v>0.7033898305</v>
      </c>
      <c r="R562" s="64">
        <f t="shared" si="7"/>
        <v>0.4696969697</v>
      </c>
      <c r="S562" s="65">
        <f t="shared" si="8"/>
        <v>0.5569620253</v>
      </c>
      <c r="T562" s="65">
        <f t="shared" si="9"/>
        <v>0.3734177215</v>
      </c>
      <c r="U562" s="66">
        <f t="shared" si="10"/>
        <v>0.4414893617</v>
      </c>
      <c r="V562" s="27">
        <f t="shared" si="11"/>
        <v>0.4435831961</v>
      </c>
      <c r="W562" s="27">
        <f t="shared" si="12"/>
        <v>0.4340696987</v>
      </c>
      <c r="X562" s="27">
        <f t="shared" si="13"/>
        <v>-0.7196875032</v>
      </c>
      <c r="Y562" s="27">
        <f t="shared" si="14"/>
        <v>-0.05841910791</v>
      </c>
      <c r="Z562" s="27">
        <f t="shared" si="15"/>
        <v>1.099874304</v>
      </c>
      <c r="AA562" s="27">
        <f t="shared" si="16"/>
        <v>-0.3461026416</v>
      </c>
      <c r="AB562" s="27"/>
    </row>
    <row r="563">
      <c r="A563" s="29">
        <v>7601.0</v>
      </c>
      <c r="B563" s="30">
        <v>3279.0</v>
      </c>
      <c r="C563" s="5">
        <v>43.0</v>
      </c>
      <c r="D563" s="6">
        <v>55.0</v>
      </c>
      <c r="E563" s="7">
        <v>83.0</v>
      </c>
      <c r="F563" s="8">
        <v>175.0</v>
      </c>
      <c r="G563" s="9">
        <v>237.0</v>
      </c>
      <c r="H563" s="10">
        <v>167.0</v>
      </c>
      <c r="I563" s="11">
        <v>50.0</v>
      </c>
      <c r="J563" s="12">
        <v>59.0</v>
      </c>
      <c r="K563" s="61">
        <v>115.0</v>
      </c>
      <c r="L563" s="62">
        <f t="shared" si="1"/>
        <v>237</v>
      </c>
      <c r="M563" s="63">
        <f t="shared" si="2"/>
        <v>237</v>
      </c>
      <c r="N563" s="63">
        <f t="shared" si="3"/>
        <v>55</v>
      </c>
      <c r="O563" s="63">
        <f t="shared" si="4"/>
        <v>342</v>
      </c>
      <c r="P563" s="63">
        <f t="shared" si="5"/>
        <v>291</v>
      </c>
      <c r="Q563" s="64">
        <f t="shared" si="6"/>
        <v>0.8116438356</v>
      </c>
      <c r="R563" s="64">
        <f t="shared" si="7"/>
        <v>0.5402843602</v>
      </c>
      <c r="S563" s="65">
        <f t="shared" si="8"/>
        <v>0.6259459459</v>
      </c>
      <c r="T563" s="65">
        <f t="shared" si="9"/>
        <v>0.3156756757</v>
      </c>
      <c r="U563" s="66">
        <f t="shared" si="10"/>
        <v>0.4488636364</v>
      </c>
      <c r="V563" s="27">
        <f t="shared" si="11"/>
        <v>0.4481337459</v>
      </c>
      <c r="W563" s="27">
        <f t="shared" si="12"/>
        <v>0.3669489624</v>
      </c>
      <c r="X563" s="27">
        <f t="shared" si="13"/>
        <v>-0.8088261938</v>
      </c>
      <c r="Y563" s="27">
        <f t="shared" si="14"/>
        <v>-0.04174911837</v>
      </c>
      <c r="Z563" s="27">
        <f t="shared" si="15"/>
        <v>1.389202472</v>
      </c>
      <c r="AA563" s="27">
        <f t="shared" si="16"/>
        <v>-0.4912908225</v>
      </c>
      <c r="AB563" s="27"/>
    </row>
    <row r="564">
      <c r="A564" s="29">
        <v>7603.0</v>
      </c>
      <c r="B564" s="30">
        <v>2155.0</v>
      </c>
      <c r="C564" s="5">
        <v>20.0</v>
      </c>
      <c r="D564" s="6">
        <v>27.0</v>
      </c>
      <c r="E564" s="7">
        <v>46.0</v>
      </c>
      <c r="F564" s="8">
        <v>114.0</v>
      </c>
      <c r="G564" s="9">
        <v>142.0</v>
      </c>
      <c r="H564" s="10">
        <v>126.0</v>
      </c>
      <c r="I564" s="11">
        <v>28.0</v>
      </c>
      <c r="J564" s="12">
        <v>49.0</v>
      </c>
      <c r="K564" s="61">
        <v>75.0</v>
      </c>
      <c r="L564" s="62">
        <f t="shared" si="1"/>
        <v>142</v>
      </c>
      <c r="M564" s="63">
        <f t="shared" si="2"/>
        <v>142</v>
      </c>
      <c r="N564" s="63">
        <f t="shared" si="3"/>
        <v>27</v>
      </c>
      <c r="O564" s="63">
        <f t="shared" si="4"/>
        <v>240</v>
      </c>
      <c r="P564" s="63">
        <f t="shared" si="5"/>
        <v>169</v>
      </c>
      <c r="Q564" s="64">
        <f t="shared" si="6"/>
        <v>0.8402366864</v>
      </c>
      <c r="R564" s="64">
        <f t="shared" si="7"/>
        <v>0.586797066</v>
      </c>
      <c r="S564" s="65">
        <f t="shared" si="8"/>
        <v>0.660899654</v>
      </c>
      <c r="T564" s="65">
        <f t="shared" si="9"/>
        <v>0.2923875433</v>
      </c>
      <c r="U564" s="66">
        <f t="shared" si="10"/>
        <v>0.4565916399</v>
      </c>
      <c r="V564" s="27">
        <f t="shared" si="11"/>
        <v>0.4543270795</v>
      </c>
      <c r="W564" s="27">
        <f t="shared" si="12"/>
        <v>0.3398782797</v>
      </c>
      <c r="X564" s="27">
        <f t="shared" si="13"/>
        <v>-0.8539921938</v>
      </c>
      <c r="Y564" s="27">
        <f t="shared" si="14"/>
        <v>-0.03581647193</v>
      </c>
      <c r="Z564" s="27">
        <f t="shared" si="15"/>
        <v>1.548684438</v>
      </c>
      <c r="AA564" s="27">
        <f t="shared" si="16"/>
        <v>-0.5782754189</v>
      </c>
      <c r="AB564" s="27"/>
    </row>
    <row r="565">
      <c r="A565" s="29">
        <v>7604.0</v>
      </c>
      <c r="B565" s="30">
        <v>2899.0</v>
      </c>
      <c r="C565" s="5">
        <v>28.0</v>
      </c>
      <c r="D565" s="6">
        <v>55.0</v>
      </c>
      <c r="E565" s="7">
        <v>47.0</v>
      </c>
      <c r="F565" s="8">
        <v>127.0</v>
      </c>
      <c r="G565" s="9">
        <v>222.0</v>
      </c>
      <c r="H565" s="10">
        <v>128.0</v>
      </c>
      <c r="I565" s="11">
        <v>53.0</v>
      </c>
      <c r="J565" s="12">
        <v>42.0</v>
      </c>
      <c r="K565" s="61">
        <v>82.0</v>
      </c>
      <c r="L565" s="62">
        <f t="shared" si="1"/>
        <v>222</v>
      </c>
      <c r="M565" s="63">
        <f t="shared" si="2"/>
        <v>222</v>
      </c>
      <c r="N565" s="63">
        <f t="shared" si="3"/>
        <v>55</v>
      </c>
      <c r="O565" s="63">
        <f t="shared" si="4"/>
        <v>255</v>
      </c>
      <c r="P565" s="63">
        <f t="shared" si="5"/>
        <v>210</v>
      </c>
      <c r="Q565" s="64">
        <f t="shared" si="6"/>
        <v>0.8014440433</v>
      </c>
      <c r="R565" s="64">
        <f t="shared" si="7"/>
        <v>0.5483870968</v>
      </c>
      <c r="S565" s="65">
        <f t="shared" si="8"/>
        <v>0.6428571429</v>
      </c>
      <c r="T565" s="65">
        <f t="shared" si="9"/>
        <v>0.3733153639</v>
      </c>
      <c r="U565" s="66">
        <f t="shared" si="10"/>
        <v>0.5138888889</v>
      </c>
      <c r="V565" s="27">
        <f t="shared" si="11"/>
        <v>0.51181855</v>
      </c>
      <c r="W565" s="27">
        <f t="shared" si="12"/>
        <v>0.4339507158</v>
      </c>
      <c r="X565" s="27">
        <f t="shared" si="13"/>
        <v>-0.8306782708</v>
      </c>
      <c r="Y565" s="27">
        <f t="shared" si="14"/>
        <v>-0.05838708574</v>
      </c>
      <c r="Z565" s="27">
        <f t="shared" si="15"/>
        <v>1.465280712</v>
      </c>
      <c r="AA565" s="27">
        <f t="shared" si="16"/>
        <v>-0.5321959677</v>
      </c>
      <c r="AB565" s="27"/>
    </row>
    <row r="566">
      <c r="A566" s="29">
        <v>7611.0</v>
      </c>
      <c r="B566" s="30">
        <v>3454.0</v>
      </c>
      <c r="C566" s="5">
        <v>46.0</v>
      </c>
      <c r="D566" s="6">
        <v>66.0</v>
      </c>
      <c r="E566" s="7">
        <v>50.0</v>
      </c>
      <c r="F566" s="8">
        <v>138.0</v>
      </c>
      <c r="G566" s="9">
        <v>287.0</v>
      </c>
      <c r="H566" s="10">
        <v>95.0</v>
      </c>
      <c r="I566" s="11">
        <v>74.0</v>
      </c>
      <c r="J566" s="12">
        <v>42.0</v>
      </c>
      <c r="K566" s="61">
        <v>149.0</v>
      </c>
      <c r="L566" s="62">
        <f t="shared" si="1"/>
        <v>286</v>
      </c>
      <c r="M566" s="63">
        <f t="shared" si="2"/>
        <v>287</v>
      </c>
      <c r="N566" s="63">
        <f t="shared" si="3"/>
        <v>66</v>
      </c>
      <c r="O566" s="63">
        <f t="shared" si="4"/>
        <v>233</v>
      </c>
      <c r="P566" s="63">
        <f t="shared" si="5"/>
        <v>319</v>
      </c>
      <c r="Q566" s="64">
        <f t="shared" si="6"/>
        <v>0.8130311615</v>
      </c>
      <c r="R566" s="64">
        <f t="shared" si="7"/>
        <v>0.4221014493</v>
      </c>
      <c r="S566" s="65">
        <f t="shared" si="8"/>
        <v>0.5745856354</v>
      </c>
      <c r="T566" s="65">
        <f t="shared" si="9"/>
        <v>0.3900552486</v>
      </c>
      <c r="U566" s="66">
        <f t="shared" si="10"/>
        <v>0.4735973597</v>
      </c>
      <c r="V566" s="27">
        <f t="shared" si="11"/>
        <v>0.4716301955</v>
      </c>
      <c r="W566" s="27">
        <f t="shared" si="12"/>
        <v>0.4534095585</v>
      </c>
      <c r="X566" s="27">
        <f t="shared" si="13"/>
        <v>-0.7424601364</v>
      </c>
      <c r="Y566" s="27">
        <f t="shared" si="14"/>
        <v>-0.06374077267</v>
      </c>
      <c r="Z566" s="27">
        <f t="shared" si="15"/>
        <v>1.170580848</v>
      </c>
      <c r="AA566" s="27">
        <f t="shared" si="16"/>
        <v>-0.3800077481</v>
      </c>
      <c r="AB566" s="27"/>
    </row>
    <row r="567">
      <c r="A567" s="29">
        <v>7614.0</v>
      </c>
      <c r="B567" s="30">
        <v>3095.0</v>
      </c>
      <c r="C567" s="5">
        <v>33.0</v>
      </c>
      <c r="D567" s="6">
        <v>85.0</v>
      </c>
      <c r="E567" s="7">
        <v>51.0</v>
      </c>
      <c r="F567" s="8">
        <v>125.0</v>
      </c>
      <c r="G567" s="9">
        <v>202.0</v>
      </c>
      <c r="H567" s="10">
        <v>70.0</v>
      </c>
      <c r="I567" s="11">
        <v>49.0</v>
      </c>
      <c r="J567" s="12">
        <v>15.0</v>
      </c>
      <c r="K567" s="61">
        <v>119.0</v>
      </c>
      <c r="L567" s="62">
        <f t="shared" si="1"/>
        <v>202</v>
      </c>
      <c r="M567" s="63">
        <f t="shared" si="2"/>
        <v>202</v>
      </c>
      <c r="N567" s="63">
        <f t="shared" si="3"/>
        <v>85</v>
      </c>
      <c r="O567" s="63">
        <f t="shared" si="4"/>
        <v>195</v>
      </c>
      <c r="P567" s="63">
        <f t="shared" si="5"/>
        <v>252</v>
      </c>
      <c r="Q567" s="64">
        <f t="shared" si="6"/>
        <v>0.7038327526</v>
      </c>
      <c r="R567" s="64">
        <f t="shared" si="7"/>
        <v>0.4362416107</v>
      </c>
      <c r="S567" s="65">
        <f t="shared" si="8"/>
        <v>0.5408719346</v>
      </c>
      <c r="T567" s="65">
        <f t="shared" si="9"/>
        <v>0.3910081744</v>
      </c>
      <c r="U567" s="66">
        <f t="shared" si="10"/>
        <v>0.4449339207</v>
      </c>
      <c r="V567" s="27">
        <f t="shared" si="11"/>
        <v>0.4456951773</v>
      </c>
      <c r="W567" s="27">
        <f t="shared" si="12"/>
        <v>0.4545172623</v>
      </c>
      <c r="X567" s="27">
        <f t="shared" si="13"/>
        <v>-0.6988964319</v>
      </c>
      <c r="Y567" s="27">
        <f t="shared" si="14"/>
        <v>-0.06405259732</v>
      </c>
      <c r="Z567" s="27">
        <f t="shared" si="15"/>
        <v>1.037243636</v>
      </c>
      <c r="AA567" s="27">
        <f t="shared" si="16"/>
        <v>-0.3169651386</v>
      </c>
      <c r="AB567" s="27"/>
    </row>
    <row r="568">
      <c r="A568" s="29">
        <v>7622.0</v>
      </c>
      <c r="B568" s="30">
        <v>672.0</v>
      </c>
      <c r="C568" s="5">
        <v>8.0</v>
      </c>
      <c r="D568" s="6">
        <v>13.0</v>
      </c>
      <c r="E568" s="7">
        <v>3.0</v>
      </c>
      <c r="F568" s="8">
        <v>22.0</v>
      </c>
      <c r="G568" s="9">
        <v>34.0</v>
      </c>
      <c r="H568" s="10">
        <v>12.0</v>
      </c>
      <c r="I568" s="11">
        <v>6.0</v>
      </c>
      <c r="J568" s="12">
        <v>7.0</v>
      </c>
      <c r="K568" s="61">
        <v>12.0</v>
      </c>
      <c r="L568" s="62">
        <f t="shared" si="1"/>
        <v>34</v>
      </c>
      <c r="M568" s="63">
        <f t="shared" si="2"/>
        <v>34</v>
      </c>
      <c r="N568" s="63">
        <f t="shared" si="3"/>
        <v>13</v>
      </c>
      <c r="O568" s="63">
        <f t="shared" si="4"/>
        <v>34</v>
      </c>
      <c r="P568" s="63">
        <f t="shared" si="5"/>
        <v>29</v>
      </c>
      <c r="Q568" s="64">
        <f t="shared" si="6"/>
        <v>0.7234042553</v>
      </c>
      <c r="R568" s="64">
        <f t="shared" si="7"/>
        <v>0.5396825397</v>
      </c>
      <c r="S568" s="65">
        <f t="shared" si="8"/>
        <v>0.6181818182</v>
      </c>
      <c r="T568" s="65">
        <f t="shared" si="9"/>
        <v>0.4272727273</v>
      </c>
      <c r="U568" s="66">
        <f t="shared" si="10"/>
        <v>0.5396825397</v>
      </c>
      <c r="V568" s="27">
        <f t="shared" si="11"/>
        <v>0.5369603527</v>
      </c>
      <c r="W568" s="27">
        <f t="shared" si="12"/>
        <v>0.4966720467</v>
      </c>
      <c r="X568" s="27">
        <f t="shared" si="13"/>
        <v>-0.7987936503</v>
      </c>
      <c r="Y568" s="27">
        <f t="shared" si="14"/>
        <v>-0.07648484958</v>
      </c>
      <c r="Z568" s="27">
        <f t="shared" si="15"/>
        <v>1.354953342</v>
      </c>
      <c r="AA568" s="27">
        <f t="shared" si="16"/>
        <v>-0.4732349825</v>
      </c>
      <c r="AB568" s="27"/>
    </row>
    <row r="569">
      <c r="A569" s="29">
        <v>7624.0</v>
      </c>
      <c r="B569" s="30">
        <v>1577.0</v>
      </c>
      <c r="C569" s="5">
        <v>11.0</v>
      </c>
      <c r="D569" s="6">
        <v>16.0</v>
      </c>
      <c r="E569" s="7">
        <v>17.0</v>
      </c>
      <c r="F569" s="8">
        <v>26.0</v>
      </c>
      <c r="G569" s="9">
        <v>132.0</v>
      </c>
      <c r="H569" s="10">
        <v>41.0</v>
      </c>
      <c r="I569" s="11">
        <v>15.0</v>
      </c>
      <c r="J569" s="12">
        <v>21.0</v>
      </c>
      <c r="K569" s="61">
        <v>54.0</v>
      </c>
      <c r="L569" s="62">
        <f t="shared" si="1"/>
        <v>134</v>
      </c>
      <c r="M569" s="63">
        <f t="shared" si="2"/>
        <v>132</v>
      </c>
      <c r="N569" s="63">
        <f t="shared" si="3"/>
        <v>16</v>
      </c>
      <c r="O569" s="63">
        <f t="shared" si="4"/>
        <v>67</v>
      </c>
      <c r="P569" s="63">
        <f t="shared" si="5"/>
        <v>97</v>
      </c>
      <c r="Q569" s="64">
        <f t="shared" si="6"/>
        <v>0.8918918919</v>
      </c>
      <c r="R569" s="64">
        <f t="shared" si="7"/>
        <v>0.4085365854</v>
      </c>
      <c r="S569" s="65">
        <f t="shared" si="8"/>
        <v>0.6378205128</v>
      </c>
      <c r="T569" s="65">
        <f t="shared" si="9"/>
        <v>0.4743589744</v>
      </c>
      <c r="U569" s="66">
        <f t="shared" si="10"/>
        <v>0.576419214</v>
      </c>
      <c r="V569" s="27">
        <f t="shared" si="11"/>
        <v>0.5894388864</v>
      </c>
      <c r="W569" s="27">
        <f t="shared" si="12"/>
        <v>0.5514062275</v>
      </c>
      <c r="X569" s="27">
        <f t="shared" si="13"/>
        <v>-0.8241701077</v>
      </c>
      <c r="Y569" s="27">
        <f t="shared" si="14"/>
        <v>-0.09427126052</v>
      </c>
      <c r="Z569" s="27">
        <f t="shared" si="15"/>
        <v>1.442410417</v>
      </c>
      <c r="AA569" s="27">
        <f t="shared" si="16"/>
        <v>-0.5197848362</v>
      </c>
      <c r="AB569" s="27"/>
    </row>
    <row r="570">
      <c r="A570" s="29">
        <v>7625.0</v>
      </c>
      <c r="B570" s="30">
        <v>2831.0</v>
      </c>
      <c r="C570" s="5">
        <v>22.0</v>
      </c>
      <c r="D570" s="6">
        <v>43.0</v>
      </c>
      <c r="E570" s="7">
        <v>45.0</v>
      </c>
      <c r="F570" s="8">
        <v>116.0</v>
      </c>
      <c r="G570" s="9">
        <v>231.0</v>
      </c>
      <c r="H570" s="10">
        <v>78.0</v>
      </c>
      <c r="I570" s="11">
        <v>44.0</v>
      </c>
      <c r="J570" s="12">
        <v>30.0</v>
      </c>
      <c r="K570" s="61">
        <v>110.0</v>
      </c>
      <c r="L570" s="62">
        <f t="shared" si="1"/>
        <v>231</v>
      </c>
      <c r="M570" s="63">
        <f t="shared" si="2"/>
        <v>231</v>
      </c>
      <c r="N570" s="63">
        <f t="shared" si="3"/>
        <v>43</v>
      </c>
      <c r="O570" s="63">
        <f t="shared" si="4"/>
        <v>194</v>
      </c>
      <c r="P570" s="63">
        <f t="shared" si="5"/>
        <v>221</v>
      </c>
      <c r="Q570" s="64">
        <f t="shared" si="6"/>
        <v>0.8430656934</v>
      </c>
      <c r="R570" s="64">
        <f t="shared" si="7"/>
        <v>0.4674698795</v>
      </c>
      <c r="S570" s="65">
        <f t="shared" si="8"/>
        <v>0.6168359942</v>
      </c>
      <c r="T570" s="65">
        <f t="shared" si="9"/>
        <v>0.3976777939</v>
      </c>
      <c r="U570" s="66">
        <f t="shared" si="10"/>
        <v>0.5110619469</v>
      </c>
      <c r="V570" s="27">
        <f t="shared" si="11"/>
        <v>0.5117168248</v>
      </c>
      <c r="W570" s="27">
        <f t="shared" si="12"/>
        <v>0.4622701876</v>
      </c>
      <c r="X570" s="27">
        <f t="shared" si="13"/>
        <v>-0.797054622</v>
      </c>
      <c r="Y570" s="27">
        <f t="shared" si="14"/>
        <v>-0.06625638751</v>
      </c>
      <c r="Z570" s="27">
        <f t="shared" si="15"/>
        <v>1.349060112</v>
      </c>
      <c r="AA570" s="27">
        <f t="shared" si="16"/>
        <v>-0.470150912</v>
      </c>
      <c r="AB570" s="27"/>
    </row>
    <row r="571">
      <c r="A571" s="29">
        <v>7634.0</v>
      </c>
      <c r="B571" s="30">
        <v>1679.0</v>
      </c>
      <c r="C571" s="5">
        <v>15.0</v>
      </c>
      <c r="D571" s="6">
        <v>31.0</v>
      </c>
      <c r="E571" s="7">
        <v>17.0</v>
      </c>
      <c r="F571" s="8">
        <v>82.0</v>
      </c>
      <c r="G571" s="9">
        <v>165.0</v>
      </c>
      <c r="H571" s="10">
        <v>58.0</v>
      </c>
      <c r="I571" s="11">
        <v>24.0</v>
      </c>
      <c r="J571" s="12">
        <v>20.0</v>
      </c>
      <c r="K571" s="61">
        <v>71.0</v>
      </c>
      <c r="L571" s="62">
        <f t="shared" si="1"/>
        <v>165</v>
      </c>
      <c r="M571" s="63">
        <f t="shared" si="2"/>
        <v>165</v>
      </c>
      <c r="N571" s="63">
        <f t="shared" si="3"/>
        <v>31</v>
      </c>
      <c r="O571" s="63">
        <f t="shared" si="4"/>
        <v>140</v>
      </c>
      <c r="P571" s="63">
        <f t="shared" si="5"/>
        <v>127</v>
      </c>
      <c r="Q571" s="64">
        <f t="shared" si="6"/>
        <v>0.8418367347</v>
      </c>
      <c r="R571" s="64">
        <f t="shared" si="7"/>
        <v>0.5243445693</v>
      </c>
      <c r="S571" s="65">
        <f t="shared" si="8"/>
        <v>0.6587473002</v>
      </c>
      <c r="T571" s="65">
        <f t="shared" si="9"/>
        <v>0.4233261339</v>
      </c>
      <c r="U571" s="66">
        <f t="shared" si="10"/>
        <v>0.5650684932</v>
      </c>
      <c r="V571" s="27">
        <f t="shared" si="11"/>
        <v>0.5656131133</v>
      </c>
      <c r="W571" s="27">
        <f t="shared" si="12"/>
        <v>0.4920844321</v>
      </c>
      <c r="X571" s="27">
        <f t="shared" si="13"/>
        <v>-0.851210995</v>
      </c>
      <c r="Y571" s="27">
        <f t="shared" si="14"/>
        <v>-0.0750784386</v>
      </c>
      <c r="Z571" s="27">
        <f t="shared" si="15"/>
        <v>1.538613653</v>
      </c>
      <c r="AA571" s="27">
        <f t="shared" si="16"/>
        <v>-0.5726439852</v>
      </c>
      <c r="AB571" s="27"/>
    </row>
    <row r="572">
      <c r="A572" s="29">
        <v>7641.0</v>
      </c>
      <c r="B572" s="30">
        <v>1702.0</v>
      </c>
      <c r="C572" s="5">
        <v>29.0</v>
      </c>
      <c r="D572" s="6">
        <v>36.0</v>
      </c>
      <c r="E572" s="7">
        <v>28.0</v>
      </c>
      <c r="F572" s="8">
        <v>168.0</v>
      </c>
      <c r="G572" s="9">
        <v>353.0</v>
      </c>
      <c r="H572" s="10">
        <v>79.0</v>
      </c>
      <c r="I572" s="11">
        <v>20.0</v>
      </c>
      <c r="J572" s="12">
        <v>22.0</v>
      </c>
      <c r="K572" s="61">
        <v>104.0</v>
      </c>
      <c r="L572" s="62">
        <f t="shared" si="1"/>
        <v>353</v>
      </c>
      <c r="M572" s="63">
        <f t="shared" si="2"/>
        <v>353</v>
      </c>
      <c r="N572" s="63">
        <f t="shared" si="3"/>
        <v>36</v>
      </c>
      <c r="O572" s="63">
        <f t="shared" si="4"/>
        <v>247</v>
      </c>
      <c r="P572" s="63">
        <f t="shared" si="5"/>
        <v>181</v>
      </c>
      <c r="Q572" s="64">
        <f t="shared" si="6"/>
        <v>0.9074550129</v>
      </c>
      <c r="R572" s="64">
        <f t="shared" si="7"/>
        <v>0.5771028037</v>
      </c>
      <c r="S572" s="65">
        <f t="shared" si="8"/>
        <v>0.7343941248</v>
      </c>
      <c r="T572" s="65">
        <f t="shared" si="9"/>
        <v>0.4761321909</v>
      </c>
      <c r="U572" s="66">
        <f t="shared" si="10"/>
        <v>0.6610486891</v>
      </c>
      <c r="V572" s="27">
        <f t="shared" si="11"/>
        <v>0.6622109239</v>
      </c>
      <c r="W572" s="27">
        <f t="shared" si="12"/>
        <v>0.5534674569</v>
      </c>
      <c r="X572" s="27">
        <f t="shared" si="13"/>
        <v>-0.9489592649</v>
      </c>
      <c r="Y572" s="27">
        <f t="shared" si="14"/>
        <v>-0.09497737471</v>
      </c>
      <c r="Z572" s="27">
        <f t="shared" si="15"/>
        <v>1.912274673</v>
      </c>
      <c r="AA572" s="27">
        <f t="shared" si="16"/>
        <v>-0.7934430127</v>
      </c>
      <c r="AB572" s="27"/>
    </row>
    <row r="573">
      <c r="A573" s="29">
        <v>7643.0</v>
      </c>
      <c r="B573" s="30">
        <v>1934.0</v>
      </c>
      <c r="C573" s="5">
        <v>25.0</v>
      </c>
      <c r="D573" s="6">
        <v>26.0</v>
      </c>
      <c r="E573" s="7">
        <v>34.0</v>
      </c>
      <c r="F573" s="8">
        <v>74.0</v>
      </c>
      <c r="G573" s="9">
        <v>205.0</v>
      </c>
      <c r="H573" s="10">
        <v>89.0</v>
      </c>
      <c r="I573" s="11">
        <v>27.0</v>
      </c>
      <c r="J573" s="12">
        <v>21.0</v>
      </c>
      <c r="K573" s="61">
        <v>92.0</v>
      </c>
      <c r="L573" s="62">
        <f t="shared" si="1"/>
        <v>205</v>
      </c>
      <c r="M573" s="63">
        <f t="shared" si="2"/>
        <v>205</v>
      </c>
      <c r="N573" s="63">
        <f t="shared" si="3"/>
        <v>26</v>
      </c>
      <c r="O573" s="63">
        <f t="shared" si="4"/>
        <v>163</v>
      </c>
      <c r="P573" s="63">
        <f t="shared" si="5"/>
        <v>178</v>
      </c>
      <c r="Q573" s="64">
        <f t="shared" si="6"/>
        <v>0.8874458874</v>
      </c>
      <c r="R573" s="64">
        <f t="shared" si="7"/>
        <v>0.4780058651</v>
      </c>
      <c r="S573" s="65">
        <f t="shared" si="8"/>
        <v>0.6433566434</v>
      </c>
      <c r="T573" s="65">
        <f t="shared" si="9"/>
        <v>0.4038461538</v>
      </c>
      <c r="U573" s="66">
        <f t="shared" si="10"/>
        <v>0.5352480418</v>
      </c>
      <c r="V573" s="27">
        <f t="shared" si="11"/>
        <v>0.5377586111</v>
      </c>
      <c r="W573" s="27">
        <f t="shared" si="12"/>
        <v>0.4694404369</v>
      </c>
      <c r="X573" s="27">
        <f t="shared" si="13"/>
        <v>-0.8313237084</v>
      </c>
      <c r="Y573" s="27">
        <f t="shared" si="14"/>
        <v>-0.06832772699</v>
      </c>
      <c r="Z573" s="27">
        <f t="shared" si="15"/>
        <v>1.467558645</v>
      </c>
      <c r="AA573" s="27">
        <f t="shared" si="16"/>
        <v>-0.5334374819</v>
      </c>
      <c r="AB573" s="27"/>
    </row>
    <row r="574">
      <c r="A574" s="29">
        <v>7651.0</v>
      </c>
      <c r="B574" s="30">
        <v>2119.0</v>
      </c>
      <c r="C574" s="5">
        <v>31.0</v>
      </c>
      <c r="D574" s="6">
        <v>52.0</v>
      </c>
      <c r="E574" s="7">
        <v>42.0</v>
      </c>
      <c r="F574" s="8">
        <v>92.0</v>
      </c>
      <c r="G574" s="9">
        <v>210.0</v>
      </c>
      <c r="H574" s="10">
        <v>69.0</v>
      </c>
      <c r="I574" s="11">
        <v>39.0</v>
      </c>
      <c r="J574" s="12">
        <v>19.0</v>
      </c>
      <c r="K574" s="61">
        <v>109.0</v>
      </c>
      <c r="L574" s="62">
        <f t="shared" si="1"/>
        <v>210</v>
      </c>
      <c r="M574" s="63">
        <f t="shared" si="2"/>
        <v>210</v>
      </c>
      <c r="N574" s="63">
        <f t="shared" si="3"/>
        <v>52</v>
      </c>
      <c r="O574" s="63">
        <f t="shared" si="4"/>
        <v>161</v>
      </c>
      <c r="P574" s="63">
        <f t="shared" si="5"/>
        <v>221</v>
      </c>
      <c r="Q574" s="64">
        <f t="shared" si="6"/>
        <v>0.8015267176</v>
      </c>
      <c r="R574" s="64">
        <f t="shared" si="7"/>
        <v>0.4214659686</v>
      </c>
      <c r="S574" s="65">
        <f t="shared" si="8"/>
        <v>0.5760869565</v>
      </c>
      <c r="T574" s="65">
        <f t="shared" si="9"/>
        <v>0.4068322981</v>
      </c>
      <c r="U574" s="66">
        <f t="shared" si="10"/>
        <v>0.4872389791</v>
      </c>
      <c r="V574" s="27">
        <f t="shared" si="11"/>
        <v>0.4867297547</v>
      </c>
      <c r="W574" s="27">
        <f t="shared" si="12"/>
        <v>0.4729116025</v>
      </c>
      <c r="X574" s="27">
        <f t="shared" si="13"/>
        <v>-0.7444000929</v>
      </c>
      <c r="Y574" s="27">
        <f t="shared" si="14"/>
        <v>-0.06934192905</v>
      </c>
      <c r="Z574" s="27">
        <f t="shared" si="15"/>
        <v>1.176706005</v>
      </c>
      <c r="AA574" s="27">
        <f t="shared" si="16"/>
        <v>-0.3829942776</v>
      </c>
      <c r="AB574" s="27"/>
    </row>
    <row r="575">
      <c r="A575" s="29">
        <v>7652.0</v>
      </c>
      <c r="B575" s="30">
        <v>1498.0</v>
      </c>
      <c r="C575" s="5">
        <v>23.0</v>
      </c>
      <c r="D575" s="6">
        <v>33.0</v>
      </c>
      <c r="E575" s="7">
        <v>27.0</v>
      </c>
      <c r="F575" s="8">
        <v>80.0</v>
      </c>
      <c r="G575" s="9">
        <v>126.0</v>
      </c>
      <c r="H575" s="10">
        <v>39.0</v>
      </c>
      <c r="I575" s="11">
        <v>23.0</v>
      </c>
      <c r="J575" s="12">
        <v>19.0</v>
      </c>
      <c r="K575" s="61">
        <v>44.0</v>
      </c>
      <c r="L575" s="62">
        <f t="shared" si="1"/>
        <v>126</v>
      </c>
      <c r="M575" s="63">
        <f t="shared" si="2"/>
        <v>126</v>
      </c>
      <c r="N575" s="63">
        <f t="shared" si="3"/>
        <v>33</v>
      </c>
      <c r="O575" s="63">
        <f t="shared" si="4"/>
        <v>119</v>
      </c>
      <c r="P575" s="63">
        <f t="shared" si="5"/>
        <v>117</v>
      </c>
      <c r="Q575" s="64">
        <f t="shared" si="6"/>
        <v>0.7924528302</v>
      </c>
      <c r="R575" s="64">
        <f t="shared" si="7"/>
        <v>0.5042372881</v>
      </c>
      <c r="S575" s="65">
        <f t="shared" si="8"/>
        <v>0.6202531646</v>
      </c>
      <c r="T575" s="65">
        <f t="shared" si="9"/>
        <v>0.4025316456</v>
      </c>
      <c r="U575" s="66">
        <f t="shared" si="10"/>
        <v>0.5185185185</v>
      </c>
      <c r="V575" s="27">
        <f t="shared" si="11"/>
        <v>0.5184477554</v>
      </c>
      <c r="W575" s="27">
        <f t="shared" si="12"/>
        <v>0.467912421</v>
      </c>
      <c r="X575" s="27">
        <f t="shared" si="13"/>
        <v>-0.8014701741</v>
      </c>
      <c r="Y575" s="27">
        <f t="shared" si="14"/>
        <v>-0.06788364111</v>
      </c>
      <c r="Z575" s="27">
        <f t="shared" si="15"/>
        <v>1.364048658</v>
      </c>
      <c r="AA575" s="27">
        <f t="shared" si="16"/>
        <v>-0.4780079555</v>
      </c>
      <c r="AB575" s="27"/>
    </row>
    <row r="576">
      <c r="A576" s="29">
        <v>7663.0</v>
      </c>
      <c r="B576" s="30">
        <v>959.0</v>
      </c>
      <c r="C576" s="5">
        <v>9.0</v>
      </c>
      <c r="D576" s="6">
        <v>22.0</v>
      </c>
      <c r="E576" s="7">
        <v>10.0</v>
      </c>
      <c r="F576" s="8">
        <v>30.0</v>
      </c>
      <c r="G576" s="9">
        <v>84.0</v>
      </c>
      <c r="H576" s="10">
        <v>26.0</v>
      </c>
      <c r="I576" s="11">
        <v>7.0</v>
      </c>
      <c r="J576" s="12">
        <v>7.0</v>
      </c>
      <c r="K576" s="61">
        <v>26.0</v>
      </c>
      <c r="L576" s="62">
        <f t="shared" si="1"/>
        <v>84</v>
      </c>
      <c r="M576" s="63">
        <f t="shared" si="2"/>
        <v>84</v>
      </c>
      <c r="N576" s="63">
        <f t="shared" si="3"/>
        <v>22</v>
      </c>
      <c r="O576" s="63">
        <f t="shared" si="4"/>
        <v>56</v>
      </c>
      <c r="P576" s="63">
        <f t="shared" si="5"/>
        <v>52</v>
      </c>
      <c r="Q576" s="64">
        <f t="shared" si="6"/>
        <v>0.7924528302</v>
      </c>
      <c r="R576" s="64">
        <f t="shared" si="7"/>
        <v>0.5185185185</v>
      </c>
      <c r="S576" s="65">
        <f t="shared" si="8"/>
        <v>0.6542056075</v>
      </c>
      <c r="T576" s="65">
        <f t="shared" si="9"/>
        <v>0.4953271028</v>
      </c>
      <c r="U576" s="66">
        <f t="shared" si="10"/>
        <v>0.6176470588</v>
      </c>
      <c r="V576" s="27">
        <f t="shared" si="11"/>
        <v>0.6180862907</v>
      </c>
      <c r="W576" s="27">
        <f t="shared" si="12"/>
        <v>0.5757800819</v>
      </c>
      <c r="X576" s="27">
        <f t="shared" si="13"/>
        <v>-0.8453423732</v>
      </c>
      <c r="Y576" s="27">
        <f t="shared" si="14"/>
        <v>-0.1027896187</v>
      </c>
      <c r="Z576" s="27">
        <f t="shared" si="15"/>
        <v>1.517471034</v>
      </c>
      <c r="AA576" s="27">
        <f t="shared" si="16"/>
        <v>-0.5608812802</v>
      </c>
      <c r="AB576" s="27"/>
    </row>
    <row r="577">
      <c r="A577" s="29">
        <v>7665.0</v>
      </c>
      <c r="B577" s="30">
        <v>3108.0</v>
      </c>
      <c r="C577" s="5">
        <v>39.0</v>
      </c>
      <c r="D577" s="6">
        <v>54.0</v>
      </c>
      <c r="E577" s="7">
        <v>55.0</v>
      </c>
      <c r="F577" s="8">
        <v>119.0</v>
      </c>
      <c r="G577" s="9">
        <v>327.0</v>
      </c>
      <c r="H577" s="10">
        <v>88.0</v>
      </c>
      <c r="I577" s="11">
        <v>66.0</v>
      </c>
      <c r="J577" s="12">
        <v>34.0</v>
      </c>
      <c r="K577" s="61">
        <v>183.0</v>
      </c>
      <c r="L577" s="62">
        <f t="shared" si="1"/>
        <v>327</v>
      </c>
      <c r="M577" s="63">
        <f t="shared" si="2"/>
        <v>327</v>
      </c>
      <c r="N577" s="63">
        <f t="shared" si="3"/>
        <v>54</v>
      </c>
      <c r="O577" s="63">
        <f t="shared" si="4"/>
        <v>207</v>
      </c>
      <c r="P577" s="63">
        <f t="shared" si="5"/>
        <v>343</v>
      </c>
      <c r="Q577" s="64">
        <f t="shared" si="6"/>
        <v>0.8582677165</v>
      </c>
      <c r="R577" s="64">
        <f t="shared" si="7"/>
        <v>0.3763636364</v>
      </c>
      <c r="S577" s="65">
        <f t="shared" si="8"/>
        <v>0.5735767991</v>
      </c>
      <c r="T577" s="65">
        <f t="shared" si="9"/>
        <v>0.4092373792</v>
      </c>
      <c r="U577" s="66">
        <f t="shared" si="10"/>
        <v>0.4880597015</v>
      </c>
      <c r="V577" s="27">
        <f t="shared" si="11"/>
        <v>0.4866992884</v>
      </c>
      <c r="W577" s="27">
        <f t="shared" si="12"/>
        <v>0.4757073263</v>
      </c>
      <c r="X577" s="27">
        <f t="shared" si="13"/>
        <v>-0.7411565524</v>
      </c>
      <c r="Y577" s="27">
        <f t="shared" si="14"/>
        <v>-0.0701642134</v>
      </c>
      <c r="Z577" s="27">
        <f t="shared" si="15"/>
        <v>1.166473931</v>
      </c>
      <c r="AA577" s="27">
        <f t="shared" si="16"/>
        <v>-0.3780096498</v>
      </c>
      <c r="AB577" s="27"/>
    </row>
    <row r="578">
      <c r="A578" s="29">
        <v>7674.0</v>
      </c>
      <c r="B578" s="30">
        <v>1500.0</v>
      </c>
      <c r="C578" s="5">
        <v>20.0</v>
      </c>
      <c r="D578" s="6">
        <v>42.0</v>
      </c>
      <c r="E578" s="7">
        <v>13.0</v>
      </c>
      <c r="F578" s="8">
        <v>53.0</v>
      </c>
      <c r="G578" s="9">
        <v>118.0</v>
      </c>
      <c r="H578" s="10">
        <v>58.0</v>
      </c>
      <c r="I578" s="11">
        <v>22.0</v>
      </c>
      <c r="J578" s="12">
        <v>24.0</v>
      </c>
      <c r="K578" s="61">
        <v>57.0</v>
      </c>
      <c r="L578" s="62">
        <f t="shared" si="1"/>
        <v>118</v>
      </c>
      <c r="M578" s="63">
        <f t="shared" si="2"/>
        <v>118</v>
      </c>
      <c r="N578" s="63">
        <f t="shared" si="3"/>
        <v>42</v>
      </c>
      <c r="O578" s="63">
        <f t="shared" si="4"/>
        <v>111</v>
      </c>
      <c r="P578" s="63">
        <f t="shared" si="5"/>
        <v>112</v>
      </c>
      <c r="Q578" s="64">
        <f t="shared" si="6"/>
        <v>0.7375</v>
      </c>
      <c r="R578" s="64">
        <f t="shared" si="7"/>
        <v>0.4977578475</v>
      </c>
      <c r="S578" s="65">
        <f t="shared" si="8"/>
        <v>0.5979112272</v>
      </c>
      <c r="T578" s="65">
        <f t="shared" si="9"/>
        <v>0.4177545692</v>
      </c>
      <c r="U578" s="66">
        <f t="shared" si="10"/>
        <v>0.5130434783</v>
      </c>
      <c r="V578" s="27">
        <f t="shared" si="11"/>
        <v>0.5130993643</v>
      </c>
      <c r="W578" s="27">
        <f t="shared" si="12"/>
        <v>0.4856079119</v>
      </c>
      <c r="X578" s="27">
        <f t="shared" si="13"/>
        <v>-0.7726006777</v>
      </c>
      <c r="Y578" s="27">
        <f t="shared" si="14"/>
        <v>-0.0731151691</v>
      </c>
      <c r="Z578" s="27">
        <f t="shared" si="15"/>
        <v>1.267550591</v>
      </c>
      <c r="AA578" s="27">
        <f t="shared" si="16"/>
        <v>-0.4281917382</v>
      </c>
      <c r="AB578" s="27"/>
    </row>
    <row r="579">
      <c r="A579" s="29">
        <v>7675.0</v>
      </c>
      <c r="B579" s="30">
        <v>920.0</v>
      </c>
      <c r="C579" s="5">
        <v>10.0</v>
      </c>
      <c r="D579" s="6">
        <v>17.0</v>
      </c>
      <c r="E579" s="7">
        <v>15.0</v>
      </c>
      <c r="F579" s="8">
        <v>42.0</v>
      </c>
      <c r="G579" s="9">
        <v>89.0</v>
      </c>
      <c r="H579" s="10">
        <v>28.0</v>
      </c>
      <c r="I579" s="11">
        <v>19.0</v>
      </c>
      <c r="J579" s="12">
        <v>19.0</v>
      </c>
      <c r="K579" s="61">
        <v>33.0</v>
      </c>
      <c r="L579" s="62">
        <f t="shared" si="1"/>
        <v>89</v>
      </c>
      <c r="M579" s="63">
        <f t="shared" si="2"/>
        <v>89</v>
      </c>
      <c r="N579" s="63">
        <f t="shared" si="3"/>
        <v>17</v>
      </c>
      <c r="O579" s="63">
        <f t="shared" si="4"/>
        <v>70</v>
      </c>
      <c r="P579" s="63">
        <f t="shared" si="5"/>
        <v>77</v>
      </c>
      <c r="Q579" s="64">
        <f t="shared" si="6"/>
        <v>0.8396226415</v>
      </c>
      <c r="R579" s="64">
        <f t="shared" si="7"/>
        <v>0.4761904762</v>
      </c>
      <c r="S579" s="65">
        <f t="shared" si="8"/>
        <v>0.628458498</v>
      </c>
      <c r="T579" s="65">
        <f t="shared" si="9"/>
        <v>0.418972332</v>
      </c>
      <c r="U579" s="66">
        <f t="shared" si="10"/>
        <v>0.5361445783</v>
      </c>
      <c r="V579" s="27">
        <f t="shared" si="11"/>
        <v>0.5384036887</v>
      </c>
      <c r="W579" s="27">
        <f t="shared" si="12"/>
        <v>0.4870234685</v>
      </c>
      <c r="X579" s="27">
        <f t="shared" si="13"/>
        <v>-0.8120728286</v>
      </c>
      <c r="Y579" s="27">
        <f t="shared" si="14"/>
        <v>-0.07354205471</v>
      </c>
      <c r="Z579" s="27">
        <f t="shared" si="15"/>
        <v>1.400377395</v>
      </c>
      <c r="AA579" s="27">
        <f t="shared" si="16"/>
        <v>-0.4972307376</v>
      </c>
      <c r="AB579" s="2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8" max="38" width="16.13"/>
    <col customWidth="1" min="41" max="41" width="15.5"/>
  </cols>
  <sheetData>
    <row r="1">
      <c r="A1" s="40" t="s">
        <v>41</v>
      </c>
      <c r="B1" s="40" t="s">
        <v>41</v>
      </c>
      <c r="C1" s="40" t="s">
        <v>41</v>
      </c>
      <c r="D1" s="40" t="s">
        <v>41</v>
      </c>
      <c r="E1" s="40" t="s">
        <v>41</v>
      </c>
      <c r="F1" s="40" t="s">
        <v>41</v>
      </c>
      <c r="G1" s="40" t="s">
        <v>41</v>
      </c>
      <c r="H1" s="40" t="s">
        <v>41</v>
      </c>
      <c r="I1" s="40" t="s">
        <v>41</v>
      </c>
      <c r="J1" s="40" t="s">
        <v>41</v>
      </c>
      <c r="K1" s="40" t="s">
        <v>41</v>
      </c>
      <c r="L1" s="40" t="s">
        <v>41</v>
      </c>
      <c r="M1" s="40" t="s">
        <v>41</v>
      </c>
      <c r="N1" s="40" t="s">
        <v>41</v>
      </c>
      <c r="O1" s="40" t="s">
        <v>41</v>
      </c>
      <c r="P1" s="40" t="s">
        <v>41</v>
      </c>
      <c r="Q1" s="41" t="s">
        <v>42</v>
      </c>
      <c r="R1" s="41" t="s">
        <v>43</v>
      </c>
      <c r="S1" s="40" t="s">
        <v>41</v>
      </c>
      <c r="T1" s="40" t="s">
        <v>41</v>
      </c>
      <c r="U1" s="40" t="s">
        <v>41</v>
      </c>
      <c r="V1" s="42" t="s">
        <v>44</v>
      </c>
      <c r="W1" s="68">
        <v>-1.13741914767888</v>
      </c>
      <c r="X1" s="67">
        <v>-0.603407714515924</v>
      </c>
      <c r="Y1" s="67">
        <v>2.33501596981659</v>
      </c>
      <c r="Z1" s="67">
        <v>7.38865441852249</v>
      </c>
      <c r="AA1" s="69">
        <v>69.9462999161332</v>
      </c>
      <c r="AB1" s="69">
        <v>-14.6467141937464</v>
      </c>
      <c r="AC1" s="69">
        <v>-0.917356759338873</v>
      </c>
      <c r="AD1" s="69">
        <v>12.0015396345406</v>
      </c>
      <c r="AE1" s="69">
        <v>-9.16489580692723</v>
      </c>
      <c r="AF1" s="69">
        <v>-9.01806410681456</v>
      </c>
      <c r="AG1" s="70">
        <v>288.161113813985</v>
      </c>
      <c r="AH1" s="70">
        <v>-24.8740476649254</v>
      </c>
      <c r="AI1" s="70">
        <v>6.07211023080162</v>
      </c>
      <c r="AJ1" s="70">
        <v>-0.269537406940344</v>
      </c>
      <c r="AK1" s="67">
        <v>-148.440286412835</v>
      </c>
      <c r="AL1" s="67">
        <v>8.10273581556975</v>
      </c>
      <c r="AM1" s="67">
        <v>2.25169584417017</v>
      </c>
      <c r="AN1" s="67">
        <v>-5.55677292495965</v>
      </c>
      <c r="AO1" s="67">
        <v>6.7112582619301</v>
      </c>
      <c r="AP1" s="67">
        <v>3.71284521219786</v>
      </c>
      <c r="AQ1" s="44"/>
      <c r="AR1" s="44"/>
      <c r="AS1" s="44"/>
    </row>
    <row r="2">
      <c r="A2" s="46" t="s">
        <v>4</v>
      </c>
      <c r="B2" s="47" t="s">
        <v>5</v>
      </c>
      <c r="C2" s="14" t="s">
        <v>16</v>
      </c>
      <c r="D2" s="15" t="s">
        <v>17</v>
      </c>
      <c r="E2" s="16" t="s">
        <v>18</v>
      </c>
      <c r="F2" s="17" t="s">
        <v>19</v>
      </c>
      <c r="G2" s="18" t="s">
        <v>20</v>
      </c>
      <c r="H2" s="19" t="s">
        <v>21</v>
      </c>
      <c r="I2" s="20" t="s">
        <v>22</v>
      </c>
      <c r="J2" s="21" t="s">
        <v>23</v>
      </c>
      <c r="K2" s="22" t="s">
        <v>24</v>
      </c>
      <c r="L2" s="58" t="s">
        <v>46</v>
      </c>
      <c r="M2" s="58" t="s">
        <v>47</v>
      </c>
      <c r="N2" s="58" t="s">
        <v>48</v>
      </c>
      <c r="O2" s="58" t="s">
        <v>49</v>
      </c>
      <c r="P2" s="71" t="s">
        <v>63</v>
      </c>
      <c r="Q2" s="41" t="s">
        <v>42</v>
      </c>
      <c r="R2" s="41" t="s">
        <v>43</v>
      </c>
      <c r="S2" s="59" t="s">
        <v>64</v>
      </c>
      <c r="T2" s="59" t="s">
        <v>51</v>
      </c>
      <c r="U2" s="72" t="s">
        <v>65</v>
      </c>
      <c r="V2" s="60" t="s">
        <v>66</v>
      </c>
      <c r="W2" s="45" t="s">
        <v>67</v>
      </c>
      <c r="X2" s="45" t="s">
        <v>65</v>
      </c>
      <c r="Y2" s="45" t="s">
        <v>51</v>
      </c>
      <c r="Z2" s="45" t="s">
        <v>50</v>
      </c>
      <c r="AA2" s="45" t="s">
        <v>68</v>
      </c>
      <c r="AB2" s="45" t="s">
        <v>69</v>
      </c>
      <c r="AC2" s="45" t="s">
        <v>62</v>
      </c>
      <c r="AD2" s="45" t="s">
        <v>70</v>
      </c>
      <c r="AE2" s="45" t="s">
        <v>54</v>
      </c>
      <c r="AF2" s="45" t="s">
        <v>55</v>
      </c>
      <c r="AG2" s="45" t="s">
        <v>71</v>
      </c>
      <c r="AH2" s="45" t="s">
        <v>72</v>
      </c>
      <c r="AI2" s="45" t="s">
        <v>73</v>
      </c>
      <c r="AJ2" s="45" t="s">
        <v>74</v>
      </c>
      <c r="AK2" s="45" t="s">
        <v>75</v>
      </c>
      <c r="AL2" s="45" t="s">
        <v>76</v>
      </c>
      <c r="AM2" s="45" t="s">
        <v>77</v>
      </c>
      <c r="AN2" s="45" t="s">
        <v>78</v>
      </c>
      <c r="AO2" s="45" t="s">
        <v>79</v>
      </c>
      <c r="AP2" s="45" t="s">
        <v>56</v>
      </c>
      <c r="AQ2" s="45"/>
      <c r="AR2" s="45"/>
      <c r="AS2" s="45"/>
    </row>
    <row r="3">
      <c r="A3" s="29">
        <v>1000.0</v>
      </c>
      <c r="B3" s="30">
        <v>640.0</v>
      </c>
      <c r="C3" s="14">
        <v>30.0</v>
      </c>
      <c r="D3" s="15">
        <v>15.0</v>
      </c>
      <c r="E3" s="16">
        <v>5.0</v>
      </c>
      <c r="F3" s="17">
        <v>16.0</v>
      </c>
      <c r="G3" s="18">
        <v>46.0</v>
      </c>
      <c r="H3" s="19">
        <v>5.0</v>
      </c>
      <c r="I3" s="20">
        <v>17.0</v>
      </c>
      <c r="J3" s="21">
        <v>20.0</v>
      </c>
      <c r="K3" s="22">
        <v>14.0</v>
      </c>
      <c r="L3" s="63">
        <f t="shared" ref="L3:L579" si="1">C3</f>
        <v>30</v>
      </c>
      <c r="M3" s="63">
        <f t="shared" ref="M3:M579" si="2">F3+H3</f>
        <v>21</v>
      </c>
      <c r="N3" s="63">
        <f t="shared" ref="N3:N579" si="3">E3</f>
        <v>5</v>
      </c>
      <c r="O3" s="63">
        <f t="shared" ref="O3:O579" si="4">I3+K3</f>
        <v>31</v>
      </c>
      <c r="P3" s="64">
        <f t="shared" ref="P3:P579" si="5">IF(W3*(M3+O3)&lt;O3,CEILING(W3*(M3+O3),1),FLOOR(W3*(M3+O3),1))</f>
        <v>31</v>
      </c>
      <c r="Q3" s="64">
        <f t="shared" ref="Q3:Q579" si="6">L3/(L3+M3)</f>
        <v>0.5882352941</v>
      </c>
      <c r="R3" s="64">
        <f t="shared" ref="R3:R579" si="7">N3/(N3+O3)</f>
        <v>0.1388888889</v>
      </c>
      <c r="S3" s="65">
        <f t="shared" ref="S3:S579" si="8">(L3+O3)/(L3+M3+N3+O3)</f>
        <v>0.7011494253</v>
      </c>
      <c r="T3" s="65">
        <f t="shared" ref="T3:T579" si="9">(L3+M3)/(L3+M3+N3+O3)</f>
        <v>0.5862068966</v>
      </c>
      <c r="U3" s="73">
        <f t="shared" ref="U3:U579" si="10">(L3+N3)/B3</f>
        <v>0.0546875</v>
      </c>
      <c r="V3" s="66">
        <f t="shared" ref="V3:V579" si="11">O3/(O3+M3)</f>
        <v>0.5961538462</v>
      </c>
      <c r="W3" s="27">
        <f t="shared" ref="W3:W579" si="12">W$1+SUM(X3:AP3)</f>
        <v>0.6044160402</v>
      </c>
      <c r="X3" s="27">
        <f t="shared" ref="X3:X579" si="13">U3*X$1</f>
        <v>-0.03299885939</v>
      </c>
      <c r="Y3" s="27">
        <f t="shared" ref="Y3:Y579" si="14">T3*Y$1</f>
        <v>1.368802465</v>
      </c>
      <c r="Z3" s="27">
        <f t="shared" ref="Z3:Z579" si="15">S3*Z$1</f>
        <v>5.180550799</v>
      </c>
      <c r="AA3" s="27">
        <f t="shared" ref="AA3:AA579" si="16">U3*U3*AA$1</f>
        <v>0.2091899839</v>
      </c>
      <c r="AB3" s="27">
        <f t="shared" ref="AB3:AB579" si="17">T3*U3*AB$1</f>
        <v>-0.4695471414</v>
      </c>
      <c r="AC3" s="27">
        <f t="shared" ref="AC3:AC579" si="18">T3*T3*AC$1</f>
        <v>-0.3152391242</v>
      </c>
      <c r="AD3" s="27">
        <f t="shared" ref="AD3:AD579" si="19">S3*U3*AD$1</f>
        <v>0.4601883463</v>
      </c>
      <c r="AE3" s="27">
        <f t="shared" ref="AE3:AE579" si="20">S3*T3*AE$1</f>
        <v>-3.766942906</v>
      </c>
      <c r="AF3" s="27">
        <f t="shared" ref="AF3:AF579" si="21">S3*S3*AF$1</f>
        <v>-4.433375154</v>
      </c>
      <c r="AG3" s="27">
        <f t="shared" ref="AG3:AG579" si="22">U3*U3*U3*AG$1</f>
        <v>0.04713023283</v>
      </c>
      <c r="AH3" s="27">
        <f t="shared" ref="AH3:AH579" si="23">T3*U3*U3*AH$1</f>
        <v>-0.04360873877</v>
      </c>
      <c r="AI3" s="27">
        <f t="shared" ref="AI3:AI579" si="24">T3*T3*U3*AI$1</f>
        <v>0.1141115394</v>
      </c>
      <c r="AJ3" s="27">
        <f t="shared" ref="AJ3:AJ579" si="25">T3*T3*T3*AJ$1</f>
        <v>-0.05429649761</v>
      </c>
      <c r="AK3" s="27">
        <f t="shared" ref="AK3:AK579" si="26">S3*U3*U3*AK$1</f>
        <v>-0.3112708895</v>
      </c>
      <c r="AL3" s="27">
        <f t="shared" ref="AL3:AL579" si="27">S3*T3*U3*AL$1</f>
        <v>0.1821299027</v>
      </c>
      <c r="AM3" s="27">
        <f t="shared" ref="AM3:AM579" si="28">S3*T3*T3*AM$1</f>
        <v>0.5425279981</v>
      </c>
      <c r="AN3" s="27">
        <f t="shared" ref="AN3:AN579" si="29">S3*S3*U3*AN$1</f>
        <v>-0.1493935629</v>
      </c>
      <c r="AO3" s="27">
        <f t="shared" ref="AO3:AO579" si="30">S3*S3*T3*AO$1</f>
        <v>1.934087152</v>
      </c>
      <c r="AP3" s="27">
        <f t="shared" ref="AP3:AP579" si="31">S3*S3*S3*AP$1</f>
        <v>1.279789643</v>
      </c>
      <c r="AQ3" s="27"/>
      <c r="AR3" s="27"/>
      <c r="AS3" s="27"/>
    </row>
    <row r="4">
      <c r="A4" s="29">
        <v>1001.0</v>
      </c>
      <c r="B4" s="30">
        <v>1053.0</v>
      </c>
      <c r="C4" s="14">
        <v>12.0</v>
      </c>
      <c r="D4" s="15">
        <v>13.0</v>
      </c>
      <c r="E4" s="16">
        <v>6.0</v>
      </c>
      <c r="F4" s="17">
        <v>24.0</v>
      </c>
      <c r="G4" s="18">
        <v>61.0</v>
      </c>
      <c r="H4" s="19">
        <v>8.0</v>
      </c>
      <c r="I4" s="20">
        <v>22.0</v>
      </c>
      <c r="J4" s="21">
        <v>27.0</v>
      </c>
      <c r="K4" s="22">
        <v>25.0</v>
      </c>
      <c r="L4" s="63">
        <f t="shared" si="1"/>
        <v>12</v>
      </c>
      <c r="M4" s="63">
        <f t="shared" si="2"/>
        <v>32</v>
      </c>
      <c r="N4" s="63">
        <f t="shared" si="3"/>
        <v>6</v>
      </c>
      <c r="O4" s="63">
        <f t="shared" si="4"/>
        <v>47</v>
      </c>
      <c r="P4" s="64">
        <f t="shared" si="5"/>
        <v>47</v>
      </c>
      <c r="Q4" s="64">
        <f t="shared" si="6"/>
        <v>0.2727272727</v>
      </c>
      <c r="R4" s="64">
        <f t="shared" si="7"/>
        <v>0.1132075472</v>
      </c>
      <c r="S4" s="65">
        <f t="shared" si="8"/>
        <v>0.6082474227</v>
      </c>
      <c r="T4" s="65">
        <f t="shared" si="9"/>
        <v>0.4536082474</v>
      </c>
      <c r="U4" s="73">
        <f t="shared" si="10"/>
        <v>0.01709401709</v>
      </c>
      <c r="V4" s="66">
        <f t="shared" si="11"/>
        <v>0.5949367089</v>
      </c>
      <c r="W4" s="27">
        <f t="shared" si="12"/>
        <v>0.5980782653</v>
      </c>
      <c r="X4" s="27">
        <f t="shared" si="13"/>
        <v>-0.01031466179</v>
      </c>
      <c r="Y4" s="27">
        <f t="shared" si="14"/>
        <v>1.059182502</v>
      </c>
      <c r="Z4" s="27">
        <f t="shared" si="15"/>
        <v>4.494130007</v>
      </c>
      <c r="AA4" s="27">
        <f t="shared" si="16"/>
        <v>0.02043868797</v>
      </c>
      <c r="AB4" s="27">
        <f t="shared" si="17"/>
        <v>-0.1135704334</v>
      </c>
      <c r="AC4" s="27">
        <f t="shared" si="18"/>
        <v>-0.1887557324</v>
      </c>
      <c r="AD4" s="27">
        <f t="shared" si="19"/>
        <v>0.1247847103</v>
      </c>
      <c r="AE4" s="27">
        <f t="shared" si="20"/>
        <v>-2.528650177</v>
      </c>
      <c r="AF4" s="27">
        <f t="shared" si="21"/>
        <v>-3.336367431</v>
      </c>
      <c r="AG4" s="27">
        <f t="shared" si="22"/>
        <v>0.00143935452</v>
      </c>
      <c r="AH4" s="27">
        <f t="shared" si="23"/>
        <v>-0.003296975138</v>
      </c>
      <c r="AI4" s="27">
        <f t="shared" si="24"/>
        <v>0.02135726642</v>
      </c>
      <c r="AJ4" s="27">
        <f t="shared" si="25"/>
        <v>-0.0251571751</v>
      </c>
      <c r="AK4" s="27">
        <f t="shared" si="26"/>
        <v>-0.0263827662</v>
      </c>
      <c r="AL4" s="27">
        <f t="shared" si="27"/>
        <v>0.03821527884</v>
      </c>
      <c r="AM4" s="27">
        <f t="shared" si="28"/>
        <v>0.2818070723</v>
      </c>
      <c r="AN4" s="27">
        <f t="shared" si="29"/>
        <v>-0.03514206993</v>
      </c>
      <c r="AO4" s="27">
        <f t="shared" si="30"/>
        <v>1.126277605</v>
      </c>
      <c r="AP4" s="27">
        <f t="shared" si="31"/>
        <v>0.8355023506</v>
      </c>
      <c r="AQ4" s="27"/>
      <c r="AR4" s="27"/>
      <c r="AS4" s="27"/>
    </row>
    <row r="5">
      <c r="A5" s="29">
        <v>1004.0</v>
      </c>
      <c r="B5" s="30">
        <v>1917.0</v>
      </c>
      <c r="C5" s="14">
        <v>7.0</v>
      </c>
      <c r="D5" s="15">
        <v>7.0</v>
      </c>
      <c r="E5" s="16">
        <v>5.0</v>
      </c>
      <c r="F5" s="17">
        <v>17.0</v>
      </c>
      <c r="G5" s="18">
        <v>97.0</v>
      </c>
      <c r="H5" s="19">
        <v>20.0</v>
      </c>
      <c r="I5" s="20">
        <v>2.0</v>
      </c>
      <c r="J5" s="21">
        <v>11.0</v>
      </c>
      <c r="K5" s="22">
        <v>15.0</v>
      </c>
      <c r="L5" s="63">
        <f t="shared" si="1"/>
        <v>7</v>
      </c>
      <c r="M5" s="63">
        <f t="shared" si="2"/>
        <v>37</v>
      </c>
      <c r="N5" s="63">
        <f t="shared" si="3"/>
        <v>5</v>
      </c>
      <c r="O5" s="63">
        <f t="shared" si="4"/>
        <v>17</v>
      </c>
      <c r="P5" s="64">
        <f t="shared" si="5"/>
        <v>17</v>
      </c>
      <c r="Q5" s="64">
        <f t="shared" si="6"/>
        <v>0.1590909091</v>
      </c>
      <c r="R5" s="64">
        <f t="shared" si="7"/>
        <v>0.2272727273</v>
      </c>
      <c r="S5" s="65">
        <f t="shared" si="8"/>
        <v>0.3636363636</v>
      </c>
      <c r="T5" s="65">
        <f t="shared" si="9"/>
        <v>0.6666666667</v>
      </c>
      <c r="U5" s="73">
        <f t="shared" si="10"/>
        <v>0.006259780908</v>
      </c>
      <c r="V5" s="66">
        <f t="shared" si="11"/>
        <v>0.3148148148</v>
      </c>
      <c r="W5" s="27">
        <f t="shared" si="12"/>
        <v>0.325320558</v>
      </c>
      <c r="X5" s="27">
        <f t="shared" si="13"/>
        <v>-0.003777200091</v>
      </c>
      <c r="Y5" s="27">
        <f t="shared" si="14"/>
        <v>1.556677313</v>
      </c>
      <c r="Z5" s="27">
        <f t="shared" si="15"/>
        <v>2.686783425</v>
      </c>
      <c r="AA5" s="27">
        <f t="shared" si="16"/>
        <v>0.002740835761</v>
      </c>
      <c r="AB5" s="27">
        <f t="shared" si="17"/>
        <v>-0.06112348125</v>
      </c>
      <c r="AC5" s="27">
        <f t="shared" si="18"/>
        <v>-0.4077141153</v>
      </c>
      <c r="AD5" s="27">
        <f t="shared" si="19"/>
        <v>0.02731891224</v>
      </c>
      <c r="AE5" s="27">
        <f t="shared" si="20"/>
        <v>-2.221792923</v>
      </c>
      <c r="AF5" s="27">
        <f t="shared" si="21"/>
        <v>-1.192471287</v>
      </c>
      <c r="AG5" s="27">
        <f t="shared" si="22"/>
        <v>0.00007068264189</v>
      </c>
      <c r="AH5" s="27">
        <f t="shared" si="23"/>
        <v>-0.0006497906674</v>
      </c>
      <c r="AI5" s="27">
        <f t="shared" si="24"/>
        <v>0.01689336875</v>
      </c>
      <c r="AJ5" s="27">
        <f t="shared" si="25"/>
        <v>-0.07986293539</v>
      </c>
      <c r="AK5" s="27">
        <f t="shared" si="26"/>
        <v>-0.002115131417</v>
      </c>
      <c r="AL5" s="27">
        <f t="shared" si="27"/>
        <v>0.01229608508</v>
      </c>
      <c r="AM5" s="27">
        <f t="shared" si="28"/>
        <v>0.3639104395</v>
      </c>
      <c r="AN5" s="27">
        <f t="shared" si="29"/>
        <v>-0.004599561132</v>
      </c>
      <c r="AO5" s="27">
        <f t="shared" si="30"/>
        <v>0.5916260727</v>
      </c>
      <c r="AP5" s="27">
        <f t="shared" si="31"/>
        <v>0.1785289959</v>
      </c>
      <c r="AQ5" s="27"/>
      <c r="AR5" s="27"/>
      <c r="AS5" s="27"/>
    </row>
    <row r="6">
      <c r="A6" s="29">
        <v>1005.0</v>
      </c>
      <c r="B6" s="30">
        <v>1599.0</v>
      </c>
      <c r="C6" s="14">
        <v>23.0</v>
      </c>
      <c r="D6" s="15">
        <v>24.0</v>
      </c>
      <c r="E6" s="16">
        <v>7.0</v>
      </c>
      <c r="F6" s="17">
        <v>44.0</v>
      </c>
      <c r="G6" s="18">
        <v>116.0</v>
      </c>
      <c r="H6" s="19">
        <v>13.0</v>
      </c>
      <c r="I6" s="20">
        <v>29.0</v>
      </c>
      <c r="J6" s="21">
        <v>46.0</v>
      </c>
      <c r="K6" s="22">
        <v>27.0</v>
      </c>
      <c r="L6" s="63">
        <f t="shared" si="1"/>
        <v>23</v>
      </c>
      <c r="M6" s="63">
        <f t="shared" si="2"/>
        <v>57</v>
      </c>
      <c r="N6" s="63">
        <f t="shared" si="3"/>
        <v>7</v>
      </c>
      <c r="O6" s="63">
        <f t="shared" si="4"/>
        <v>56</v>
      </c>
      <c r="P6" s="64">
        <f t="shared" si="5"/>
        <v>56</v>
      </c>
      <c r="Q6" s="64">
        <f t="shared" si="6"/>
        <v>0.2875</v>
      </c>
      <c r="R6" s="64">
        <f t="shared" si="7"/>
        <v>0.1111111111</v>
      </c>
      <c r="S6" s="65">
        <f t="shared" si="8"/>
        <v>0.5524475524</v>
      </c>
      <c r="T6" s="65">
        <f t="shared" si="9"/>
        <v>0.5594405594</v>
      </c>
      <c r="U6" s="73">
        <f t="shared" si="10"/>
        <v>0.01876172608</v>
      </c>
      <c r="V6" s="66">
        <f t="shared" si="11"/>
        <v>0.4955752212</v>
      </c>
      <c r="W6" s="27">
        <f t="shared" si="12"/>
        <v>0.4957439261</v>
      </c>
      <c r="X6" s="27">
        <f t="shared" si="13"/>
        <v>-0.01132097025</v>
      </c>
      <c r="Y6" s="27">
        <f t="shared" si="14"/>
        <v>1.30630264</v>
      </c>
      <c r="Z6" s="27">
        <f t="shared" si="15"/>
        <v>4.081844049</v>
      </c>
      <c r="AA6" s="27">
        <f t="shared" si="16"/>
        <v>0.02462126303</v>
      </c>
      <c r="AB6" s="27">
        <f t="shared" si="17"/>
        <v>-0.1537329453</v>
      </c>
      <c r="AC6" s="27">
        <f t="shared" si="18"/>
        <v>-0.2871085755</v>
      </c>
      <c r="AD6" s="27">
        <f t="shared" si="19"/>
        <v>0.1243943939</v>
      </c>
      <c r="AE6" s="27">
        <f t="shared" si="20"/>
        <v>-2.832517067</v>
      </c>
      <c r="AF6" s="27">
        <f t="shared" si="21"/>
        <v>-2.752297819</v>
      </c>
      <c r="AG6" s="27">
        <f t="shared" si="22"/>
        <v>0.001903065548</v>
      </c>
      <c r="AH6" s="27">
        <f t="shared" si="23"/>
        <v>-0.004898306918</v>
      </c>
      <c r="AI6" s="27">
        <f t="shared" si="24"/>
        <v>0.03565499148</v>
      </c>
      <c r="AJ6" s="27">
        <f t="shared" si="25"/>
        <v>-0.04719335955</v>
      </c>
      <c r="AK6" s="27">
        <f t="shared" si="26"/>
        <v>-0.02886612045</v>
      </c>
      <c r="AL6" s="27">
        <f t="shared" si="27"/>
        <v>0.04698394436</v>
      </c>
      <c r="AM6" s="27">
        <f t="shared" si="28"/>
        <v>0.389321761</v>
      </c>
      <c r="AN6" s="27">
        <f t="shared" si="29"/>
        <v>-0.03181834222</v>
      </c>
      <c r="AO6" s="27">
        <f t="shared" si="30"/>
        <v>1.145882294</v>
      </c>
      <c r="AP6" s="27">
        <f t="shared" si="31"/>
        <v>0.6260081761</v>
      </c>
      <c r="AQ6" s="27"/>
      <c r="AR6" s="27"/>
      <c r="AS6" s="27"/>
    </row>
    <row r="7">
      <c r="A7" s="29">
        <v>1006.0</v>
      </c>
      <c r="B7" s="30">
        <v>1548.0</v>
      </c>
      <c r="C7" s="14">
        <v>5.0</v>
      </c>
      <c r="D7" s="15">
        <v>12.0</v>
      </c>
      <c r="E7" s="16">
        <v>5.0</v>
      </c>
      <c r="F7" s="17">
        <v>23.0</v>
      </c>
      <c r="G7" s="18">
        <v>78.0</v>
      </c>
      <c r="H7" s="19">
        <v>16.0</v>
      </c>
      <c r="I7" s="20">
        <v>13.0</v>
      </c>
      <c r="J7" s="21">
        <v>19.0</v>
      </c>
      <c r="K7" s="22">
        <v>16.0</v>
      </c>
      <c r="L7" s="63">
        <f t="shared" si="1"/>
        <v>5</v>
      </c>
      <c r="M7" s="63">
        <f t="shared" si="2"/>
        <v>39</v>
      </c>
      <c r="N7" s="63">
        <f t="shared" si="3"/>
        <v>5</v>
      </c>
      <c r="O7" s="63">
        <f t="shared" si="4"/>
        <v>29</v>
      </c>
      <c r="P7" s="64">
        <f t="shared" si="5"/>
        <v>29</v>
      </c>
      <c r="Q7" s="64">
        <f t="shared" si="6"/>
        <v>0.1136363636</v>
      </c>
      <c r="R7" s="64">
        <f t="shared" si="7"/>
        <v>0.1470588235</v>
      </c>
      <c r="S7" s="65">
        <f t="shared" si="8"/>
        <v>0.4358974359</v>
      </c>
      <c r="T7" s="65">
        <f t="shared" si="9"/>
        <v>0.5641025641</v>
      </c>
      <c r="U7" s="73">
        <f t="shared" si="10"/>
        <v>0.00645994832</v>
      </c>
      <c r="V7" s="66">
        <f t="shared" si="11"/>
        <v>0.4264705882</v>
      </c>
      <c r="W7" s="27">
        <f t="shared" si="12"/>
        <v>0.42705073</v>
      </c>
      <c r="X7" s="27">
        <f t="shared" si="13"/>
        <v>-0.003897982652</v>
      </c>
      <c r="Y7" s="27">
        <f t="shared" si="14"/>
        <v>1.317188496</v>
      </c>
      <c r="Z7" s="27">
        <f t="shared" si="15"/>
        <v>3.220695516</v>
      </c>
      <c r="AA7" s="27">
        <f t="shared" si="16"/>
        <v>0.002918924307</v>
      </c>
      <c r="AB7" s="27">
        <f t="shared" si="17"/>
        <v>-0.05337370176</v>
      </c>
      <c r="AC7" s="27">
        <f t="shared" si="18"/>
        <v>-0.2919136565</v>
      </c>
      <c r="AD7" s="27">
        <f t="shared" si="19"/>
        <v>0.03379483433</v>
      </c>
      <c r="AE7" s="27">
        <f t="shared" si="20"/>
        <v>-2.253564123</v>
      </c>
      <c r="AF7" s="27">
        <f t="shared" si="21"/>
        <v>-1.713491471</v>
      </c>
      <c r="AG7" s="27">
        <f t="shared" si="22"/>
        <v>0.00007768237683</v>
      </c>
      <c r="AH7" s="27">
        <f t="shared" si="23"/>
        <v>-0.0005855481636</v>
      </c>
      <c r="AI7" s="27">
        <f t="shared" si="24"/>
        <v>0.01248201897</v>
      </c>
      <c r="AJ7" s="27">
        <f t="shared" si="25"/>
        <v>-0.0483830528</v>
      </c>
      <c r="AK7" s="27">
        <f t="shared" si="26"/>
        <v>-0.002700189134</v>
      </c>
      <c r="AL7" s="27">
        <f t="shared" si="27"/>
        <v>0.01287072796</v>
      </c>
      <c r="AM7" s="27">
        <f t="shared" si="28"/>
        <v>0.3123274736</v>
      </c>
      <c r="AN7" s="27">
        <f t="shared" si="29"/>
        <v>-0.006820564531</v>
      </c>
      <c r="AO7" s="27">
        <f t="shared" si="30"/>
        <v>0.7193341093</v>
      </c>
      <c r="AP7" s="27">
        <f t="shared" si="31"/>
        <v>0.307510385</v>
      </c>
      <c r="AQ7" s="27"/>
      <c r="AR7" s="27"/>
      <c r="AS7" s="27"/>
    </row>
    <row r="8">
      <c r="A8" s="29">
        <v>1007.0</v>
      </c>
      <c r="B8" s="30">
        <v>2681.0</v>
      </c>
      <c r="C8" s="14">
        <v>11.0</v>
      </c>
      <c r="D8" s="15">
        <v>7.0</v>
      </c>
      <c r="E8" s="16">
        <v>6.0</v>
      </c>
      <c r="F8" s="17">
        <v>25.0</v>
      </c>
      <c r="G8" s="18">
        <v>98.0</v>
      </c>
      <c r="H8" s="19">
        <v>26.0</v>
      </c>
      <c r="I8" s="20">
        <v>27.0</v>
      </c>
      <c r="J8" s="21">
        <v>19.0</v>
      </c>
      <c r="K8" s="22">
        <v>23.0</v>
      </c>
      <c r="L8" s="63">
        <f t="shared" si="1"/>
        <v>11</v>
      </c>
      <c r="M8" s="63">
        <f t="shared" si="2"/>
        <v>51</v>
      </c>
      <c r="N8" s="63">
        <f t="shared" si="3"/>
        <v>6</v>
      </c>
      <c r="O8" s="63">
        <f t="shared" si="4"/>
        <v>50</v>
      </c>
      <c r="P8" s="64">
        <f t="shared" si="5"/>
        <v>50</v>
      </c>
      <c r="Q8" s="64">
        <f t="shared" si="6"/>
        <v>0.1774193548</v>
      </c>
      <c r="R8" s="64">
        <f t="shared" si="7"/>
        <v>0.1071428571</v>
      </c>
      <c r="S8" s="65">
        <f t="shared" si="8"/>
        <v>0.5169491525</v>
      </c>
      <c r="T8" s="65">
        <f t="shared" si="9"/>
        <v>0.5254237288</v>
      </c>
      <c r="U8" s="73">
        <f t="shared" si="10"/>
        <v>0.006340917568</v>
      </c>
      <c r="V8" s="66">
        <f t="shared" si="11"/>
        <v>0.495049505</v>
      </c>
      <c r="W8" s="27">
        <f t="shared" si="12"/>
        <v>0.495133355</v>
      </c>
      <c r="X8" s="27">
        <f t="shared" si="13"/>
        <v>-0.003826158578</v>
      </c>
      <c r="Y8" s="27">
        <f t="shared" si="14"/>
        <v>1.226872798</v>
      </c>
      <c r="Z8" s="27">
        <f t="shared" si="15"/>
        <v>3.81955864</v>
      </c>
      <c r="AA8" s="27">
        <f t="shared" si="16"/>
        <v>0.00281234736</v>
      </c>
      <c r="AB8" s="27">
        <f t="shared" si="17"/>
        <v>-0.04879799708</v>
      </c>
      <c r="AC8" s="27">
        <f t="shared" si="18"/>
        <v>-0.2532547675</v>
      </c>
      <c r="AD8" s="27">
        <f t="shared" si="19"/>
        <v>0.03934023038</v>
      </c>
      <c r="AE8" s="27">
        <f t="shared" si="20"/>
        <v>-2.489344724</v>
      </c>
      <c r="AF8" s="27">
        <f t="shared" si="21"/>
        <v>-2.409955224</v>
      </c>
      <c r="AG8" s="27">
        <f t="shared" si="22"/>
        <v>0.00007346689687</v>
      </c>
      <c r="AH8" s="27">
        <f t="shared" si="23"/>
        <v>-0.0005254850431</v>
      </c>
      <c r="AI8" s="27">
        <f t="shared" si="24"/>
        <v>0.01062945796</v>
      </c>
      <c r="AJ8" s="27">
        <f t="shared" si="25"/>
        <v>-0.03909741936</v>
      </c>
      <c r="AK8" s="27">
        <f t="shared" si="26"/>
        <v>-0.003085345659</v>
      </c>
      <c r="AL8" s="27">
        <f t="shared" si="27"/>
        <v>0.01395536811</v>
      </c>
      <c r="AM8" s="27">
        <f t="shared" si="28"/>
        <v>0.3213489745</v>
      </c>
      <c r="AN8" s="27">
        <f t="shared" si="29"/>
        <v>-0.00941608592</v>
      </c>
      <c r="AO8" s="27">
        <f t="shared" si="30"/>
        <v>0.9423436084</v>
      </c>
      <c r="AP8" s="27">
        <f t="shared" si="31"/>
        <v>0.512920819</v>
      </c>
      <c r="AQ8" s="27"/>
      <c r="AR8" s="27"/>
      <c r="AS8" s="27"/>
    </row>
    <row r="9">
      <c r="A9" s="29">
        <v>1008.0</v>
      </c>
      <c r="B9" s="30">
        <v>3439.0</v>
      </c>
      <c r="C9" s="14">
        <v>14.0</v>
      </c>
      <c r="D9" s="15">
        <v>10.0</v>
      </c>
      <c r="E9" s="16">
        <v>17.0</v>
      </c>
      <c r="F9" s="17">
        <v>64.0</v>
      </c>
      <c r="G9" s="18">
        <v>121.0</v>
      </c>
      <c r="H9" s="19">
        <v>20.0</v>
      </c>
      <c r="I9" s="20">
        <v>18.0</v>
      </c>
      <c r="J9" s="21">
        <v>29.0</v>
      </c>
      <c r="K9" s="22">
        <v>24.0</v>
      </c>
      <c r="L9" s="63">
        <f t="shared" si="1"/>
        <v>14</v>
      </c>
      <c r="M9" s="63">
        <f t="shared" si="2"/>
        <v>84</v>
      </c>
      <c r="N9" s="63">
        <f t="shared" si="3"/>
        <v>17</v>
      </c>
      <c r="O9" s="63">
        <f t="shared" si="4"/>
        <v>42</v>
      </c>
      <c r="P9" s="64">
        <f t="shared" si="5"/>
        <v>43</v>
      </c>
      <c r="Q9" s="64">
        <f t="shared" si="6"/>
        <v>0.1428571429</v>
      </c>
      <c r="R9" s="64">
        <f t="shared" si="7"/>
        <v>0.2881355932</v>
      </c>
      <c r="S9" s="65">
        <f t="shared" si="8"/>
        <v>0.3566878981</v>
      </c>
      <c r="T9" s="65">
        <f t="shared" si="9"/>
        <v>0.6242038217</v>
      </c>
      <c r="U9" s="73">
        <f t="shared" si="10"/>
        <v>0.009014248328</v>
      </c>
      <c r="V9" s="66">
        <f t="shared" si="11"/>
        <v>0.3333333333</v>
      </c>
      <c r="W9" s="27">
        <f t="shared" si="12"/>
        <v>0.3413847034</v>
      </c>
      <c r="X9" s="27">
        <f t="shared" si="13"/>
        <v>-0.005439266982</v>
      </c>
      <c r="Y9" s="27">
        <f t="shared" si="14"/>
        <v>1.457525892</v>
      </c>
      <c r="Z9" s="27">
        <f t="shared" si="15"/>
        <v>2.635443614</v>
      </c>
      <c r="AA9" s="27">
        <f t="shared" si="16"/>
        <v>0.005683603614</v>
      </c>
      <c r="AB9" s="27">
        <f t="shared" si="17"/>
        <v>-0.08241308061</v>
      </c>
      <c r="AC9" s="27">
        <f t="shared" si="18"/>
        <v>-0.3574300911</v>
      </c>
      <c r="AD9" s="27">
        <f t="shared" si="19"/>
        <v>0.03858822981</v>
      </c>
      <c r="AE9" s="27">
        <f t="shared" si="20"/>
        <v>-2.040526926</v>
      </c>
      <c r="AF9" s="27">
        <f t="shared" si="21"/>
        <v>-1.147334538</v>
      </c>
      <c r="AG9" s="27">
        <f t="shared" si="22"/>
        <v>0.0002110687451</v>
      </c>
      <c r="AH9" s="27">
        <f t="shared" si="23"/>
        <v>-0.00126162975</v>
      </c>
      <c r="AI9" s="27">
        <f t="shared" si="24"/>
        <v>0.02132661906</v>
      </c>
      <c r="AJ9" s="27">
        <f t="shared" si="25"/>
        <v>-0.06555386702</v>
      </c>
      <c r="AK9" s="27">
        <f t="shared" si="26"/>
        <v>-0.004302285177</v>
      </c>
      <c r="AL9" s="27">
        <f t="shared" si="27"/>
        <v>0.01626207633</v>
      </c>
      <c r="AM9" s="27">
        <f t="shared" si="28"/>
        <v>0.3129327001</v>
      </c>
      <c r="AN9" s="27">
        <f t="shared" si="29"/>
        <v>-0.006372779868</v>
      </c>
      <c r="AO9" s="27">
        <f t="shared" si="30"/>
        <v>0.5329753508</v>
      </c>
      <c r="AP9" s="27">
        <f t="shared" si="31"/>
        <v>0.168489161</v>
      </c>
      <c r="AQ9" s="27"/>
      <c r="AR9" s="27"/>
      <c r="AS9" s="27"/>
    </row>
    <row r="10">
      <c r="A10" s="29">
        <v>1009.0</v>
      </c>
      <c r="B10" s="30">
        <v>1380.0</v>
      </c>
      <c r="C10" s="14">
        <v>34.0</v>
      </c>
      <c r="D10" s="15">
        <v>12.0</v>
      </c>
      <c r="E10" s="16">
        <v>22.0</v>
      </c>
      <c r="F10" s="17">
        <v>30.0</v>
      </c>
      <c r="G10" s="18">
        <v>104.0</v>
      </c>
      <c r="H10" s="19">
        <v>23.0</v>
      </c>
      <c r="I10" s="20">
        <v>42.0</v>
      </c>
      <c r="J10" s="21">
        <v>44.0</v>
      </c>
      <c r="K10" s="22">
        <v>40.0</v>
      </c>
      <c r="L10" s="63">
        <f t="shared" si="1"/>
        <v>34</v>
      </c>
      <c r="M10" s="63">
        <f t="shared" si="2"/>
        <v>53</v>
      </c>
      <c r="N10" s="63">
        <f t="shared" si="3"/>
        <v>22</v>
      </c>
      <c r="O10" s="63">
        <f t="shared" si="4"/>
        <v>82</v>
      </c>
      <c r="P10" s="64">
        <f t="shared" si="5"/>
        <v>82</v>
      </c>
      <c r="Q10" s="64">
        <f t="shared" si="6"/>
        <v>0.3908045977</v>
      </c>
      <c r="R10" s="64">
        <f t="shared" si="7"/>
        <v>0.2115384615</v>
      </c>
      <c r="S10" s="65">
        <f t="shared" si="8"/>
        <v>0.6073298429</v>
      </c>
      <c r="T10" s="65">
        <f t="shared" si="9"/>
        <v>0.4554973822</v>
      </c>
      <c r="U10" s="73">
        <f t="shared" si="10"/>
        <v>0.04057971014</v>
      </c>
      <c r="V10" s="66">
        <f t="shared" si="11"/>
        <v>0.6074074074</v>
      </c>
      <c r="W10" s="27">
        <f t="shared" si="12"/>
        <v>0.6058791704</v>
      </c>
      <c r="X10" s="27">
        <f t="shared" si="13"/>
        <v>-0.02448611015</v>
      </c>
      <c r="Y10" s="27">
        <f t="shared" si="14"/>
        <v>1.063593662</v>
      </c>
      <c r="Z10" s="27">
        <f t="shared" si="15"/>
        <v>4.487350327</v>
      </c>
      <c r="AA10" s="27">
        <f t="shared" si="16"/>
        <v>0.1151814727</v>
      </c>
      <c r="AB10" s="27">
        <f t="shared" si="17"/>
        <v>-0.2707291583</v>
      </c>
      <c r="AC10" s="27">
        <f t="shared" si="18"/>
        <v>-0.190331222</v>
      </c>
      <c r="AD10" s="27">
        <f t="shared" si="19"/>
        <v>0.2957811726</v>
      </c>
      <c r="AE10" s="27">
        <f t="shared" si="20"/>
        <v>-2.535350689</v>
      </c>
      <c r="AF10" s="27">
        <f t="shared" si="21"/>
        <v>-3.32630878</v>
      </c>
      <c r="AG10" s="27">
        <f t="shared" si="22"/>
        <v>0.01925582791</v>
      </c>
      <c r="AH10" s="27">
        <f t="shared" si="23"/>
        <v>-0.0186573616</v>
      </c>
      <c r="AI10" s="27">
        <f t="shared" si="24"/>
        <v>0.05112347406</v>
      </c>
      <c r="AJ10" s="27">
        <f t="shared" si="25"/>
        <v>-0.02547280096</v>
      </c>
      <c r="AK10" s="27">
        <f t="shared" si="26"/>
        <v>-0.1484548146</v>
      </c>
      <c r="AL10" s="27">
        <f t="shared" si="27"/>
        <v>0.09096014148</v>
      </c>
      <c r="AM10" s="27">
        <f t="shared" si="28"/>
        <v>0.2837305625</v>
      </c>
      <c r="AN10" s="27">
        <f t="shared" si="29"/>
        <v>-0.08317270659</v>
      </c>
      <c r="AO10" s="27">
        <f t="shared" si="30"/>
        <v>1.127558494</v>
      </c>
      <c r="AP10" s="27">
        <f t="shared" si="31"/>
        <v>0.8317268274</v>
      </c>
      <c r="AQ10" s="27"/>
      <c r="AR10" s="27"/>
      <c r="AS10" s="27"/>
    </row>
    <row r="11">
      <c r="A11" s="29">
        <v>1012.0</v>
      </c>
      <c r="B11" s="30">
        <v>1883.0</v>
      </c>
      <c r="C11" s="14">
        <v>36.0</v>
      </c>
      <c r="D11" s="15">
        <v>75.0</v>
      </c>
      <c r="E11" s="16">
        <v>21.0</v>
      </c>
      <c r="F11" s="17">
        <v>31.0</v>
      </c>
      <c r="G11" s="18">
        <v>155.0</v>
      </c>
      <c r="H11" s="19">
        <v>21.0</v>
      </c>
      <c r="I11" s="20">
        <v>61.0</v>
      </c>
      <c r="J11" s="21">
        <v>132.0</v>
      </c>
      <c r="K11" s="22">
        <v>67.0</v>
      </c>
      <c r="L11" s="63">
        <f t="shared" si="1"/>
        <v>36</v>
      </c>
      <c r="M11" s="63">
        <f t="shared" si="2"/>
        <v>52</v>
      </c>
      <c r="N11" s="63">
        <f t="shared" si="3"/>
        <v>21</v>
      </c>
      <c r="O11" s="63">
        <f t="shared" si="4"/>
        <v>128</v>
      </c>
      <c r="P11" s="64">
        <f t="shared" si="5"/>
        <v>128</v>
      </c>
      <c r="Q11" s="64">
        <f t="shared" si="6"/>
        <v>0.4090909091</v>
      </c>
      <c r="R11" s="64">
        <f t="shared" si="7"/>
        <v>0.1409395973</v>
      </c>
      <c r="S11" s="65">
        <f t="shared" si="8"/>
        <v>0.6919831224</v>
      </c>
      <c r="T11" s="65">
        <f t="shared" si="9"/>
        <v>0.3713080169</v>
      </c>
      <c r="U11" s="73">
        <f t="shared" si="10"/>
        <v>0.0302708444</v>
      </c>
      <c r="V11" s="66">
        <f t="shared" si="11"/>
        <v>0.7111111111</v>
      </c>
      <c r="W11" s="27">
        <f t="shared" si="12"/>
        <v>0.7132424708</v>
      </c>
      <c r="X11" s="27">
        <f t="shared" si="13"/>
        <v>-0.01826566103</v>
      </c>
      <c r="Y11" s="27">
        <f t="shared" si="14"/>
        <v>0.8670101491</v>
      </c>
      <c r="Z11" s="27">
        <f t="shared" si="15"/>
        <v>5.112824155</v>
      </c>
      <c r="AA11" s="27">
        <f t="shared" si="16"/>
        <v>0.06409347476</v>
      </c>
      <c r="AB11" s="27">
        <f t="shared" si="17"/>
        <v>-0.1646262437</v>
      </c>
      <c r="AC11" s="27">
        <f t="shared" si="18"/>
        <v>-0.1264756493</v>
      </c>
      <c r="AD11" s="27">
        <f t="shared" si="19"/>
        <v>0.2513952117</v>
      </c>
      <c r="AE11" s="27">
        <f t="shared" si="20"/>
        <v>-2.354818072</v>
      </c>
      <c r="AF11" s="27">
        <f t="shared" si="21"/>
        <v>-4.318215603</v>
      </c>
      <c r="AG11" s="27">
        <f t="shared" si="22"/>
        <v>0.00799298469</v>
      </c>
      <c r="AH11" s="27">
        <f t="shared" si="23"/>
        <v>-0.008463107544</v>
      </c>
      <c r="AI11" s="27">
        <f t="shared" si="24"/>
        <v>0.02534153017</v>
      </c>
      <c r="AJ11" s="27">
        <f t="shared" si="25"/>
        <v>-0.01379818693</v>
      </c>
      <c r="AK11" s="27">
        <f t="shared" si="26"/>
        <v>-0.09412312915</v>
      </c>
      <c r="AL11" s="27">
        <f t="shared" si="27"/>
        <v>0.06302110926</v>
      </c>
      <c r="AM11" s="27">
        <f t="shared" si="28"/>
        <v>0.2148195886</v>
      </c>
      <c r="AN11" s="27">
        <f t="shared" si="29"/>
        <v>-0.08054492652</v>
      </c>
      <c r="AO11" s="27">
        <f t="shared" si="30"/>
        <v>1.193244062</v>
      </c>
      <c r="AP11" s="27">
        <f t="shared" si="31"/>
        <v>1.230249933</v>
      </c>
      <c r="AQ11" s="27"/>
      <c r="AR11" s="27"/>
      <c r="AS11" s="27"/>
    </row>
    <row r="12">
      <c r="A12" s="29">
        <v>1015.0</v>
      </c>
      <c r="B12" s="30">
        <v>2510.0</v>
      </c>
      <c r="C12" s="14">
        <v>18.0</v>
      </c>
      <c r="D12" s="15">
        <v>20.0</v>
      </c>
      <c r="E12" s="16">
        <v>16.0</v>
      </c>
      <c r="F12" s="17">
        <v>51.0</v>
      </c>
      <c r="G12" s="18">
        <v>162.0</v>
      </c>
      <c r="H12" s="19">
        <v>25.0</v>
      </c>
      <c r="I12" s="20">
        <v>36.0</v>
      </c>
      <c r="J12" s="21">
        <v>56.0</v>
      </c>
      <c r="K12" s="22">
        <v>28.0</v>
      </c>
      <c r="L12" s="63">
        <f t="shared" si="1"/>
        <v>18</v>
      </c>
      <c r="M12" s="63">
        <f t="shared" si="2"/>
        <v>76</v>
      </c>
      <c r="N12" s="63">
        <f t="shared" si="3"/>
        <v>16</v>
      </c>
      <c r="O12" s="63">
        <f t="shared" si="4"/>
        <v>64</v>
      </c>
      <c r="P12" s="64">
        <f t="shared" si="5"/>
        <v>64</v>
      </c>
      <c r="Q12" s="64">
        <f t="shared" si="6"/>
        <v>0.1914893617</v>
      </c>
      <c r="R12" s="64">
        <f t="shared" si="7"/>
        <v>0.2</v>
      </c>
      <c r="S12" s="65">
        <f t="shared" si="8"/>
        <v>0.4712643678</v>
      </c>
      <c r="T12" s="65">
        <f t="shared" si="9"/>
        <v>0.5402298851</v>
      </c>
      <c r="U12" s="73">
        <f t="shared" si="10"/>
        <v>0.01354581673</v>
      </c>
      <c r="V12" s="66">
        <f t="shared" si="11"/>
        <v>0.4571428571</v>
      </c>
      <c r="W12" s="27">
        <f t="shared" si="12"/>
        <v>0.4579306025</v>
      </c>
      <c r="X12" s="27">
        <f t="shared" si="13"/>
        <v>-0.008173650316</v>
      </c>
      <c r="Y12" s="27">
        <f t="shared" si="14"/>
        <v>1.261445409</v>
      </c>
      <c r="Z12" s="27">
        <f t="shared" si="15"/>
        <v>3.482009554</v>
      </c>
      <c r="AA12" s="27">
        <f t="shared" si="16"/>
        <v>0.01283438718</v>
      </c>
      <c r="AB12" s="27">
        <f t="shared" si="17"/>
        <v>-0.1071825309</v>
      </c>
      <c r="AC12" s="27">
        <f t="shared" si="18"/>
        <v>-0.267729037</v>
      </c>
      <c r="AD12" s="27">
        <f t="shared" si="19"/>
        <v>0.07661375762</v>
      </c>
      <c r="AE12" s="27">
        <f t="shared" si="20"/>
        <v>-2.333300861</v>
      </c>
      <c r="AF12" s="27">
        <f t="shared" si="21"/>
        <v>-2.002822799</v>
      </c>
      <c r="AG12" s="27">
        <f t="shared" si="22"/>
        <v>0.0007162274486</v>
      </c>
      <c r="AH12" s="27">
        <f t="shared" si="23"/>
        <v>-0.002465672882</v>
      </c>
      <c r="AI12" s="27">
        <f t="shared" si="24"/>
        <v>0.02400501895</v>
      </c>
      <c r="AJ12" s="27">
        <f t="shared" si="25"/>
        <v>-0.04249666623</v>
      </c>
      <c r="AK12" s="27">
        <f t="shared" si="26"/>
        <v>-0.01283591341</v>
      </c>
      <c r="AL12" s="27">
        <f t="shared" si="27"/>
        <v>0.02794345383</v>
      </c>
      <c r="AM12" s="27">
        <f t="shared" si="28"/>
        <v>0.3096931083</v>
      </c>
      <c r="AN12" s="27">
        <f t="shared" si="29"/>
        <v>-0.01671695039</v>
      </c>
      <c r="AO12" s="27">
        <f t="shared" si="30"/>
        <v>0.8052148305</v>
      </c>
      <c r="AP12" s="27">
        <f t="shared" si="31"/>
        <v>0.3885980852</v>
      </c>
      <c r="AQ12" s="27"/>
      <c r="AR12" s="27"/>
      <c r="AS12" s="27"/>
    </row>
    <row r="13">
      <c r="A13" s="29">
        <v>1016.0</v>
      </c>
      <c r="B13" s="30">
        <v>485.0</v>
      </c>
      <c r="C13" s="14">
        <v>14.0</v>
      </c>
      <c r="D13" s="15">
        <v>9.0</v>
      </c>
      <c r="E13" s="16">
        <v>5.0</v>
      </c>
      <c r="F13" s="17">
        <v>10.0</v>
      </c>
      <c r="G13" s="18">
        <v>39.0</v>
      </c>
      <c r="H13" s="19">
        <v>11.0</v>
      </c>
      <c r="I13" s="20">
        <v>5.0</v>
      </c>
      <c r="J13" s="21">
        <v>29.0</v>
      </c>
      <c r="K13" s="22">
        <v>15.0</v>
      </c>
      <c r="L13" s="63">
        <f t="shared" si="1"/>
        <v>14</v>
      </c>
      <c r="M13" s="63">
        <f t="shared" si="2"/>
        <v>21</v>
      </c>
      <c r="N13" s="63">
        <f t="shared" si="3"/>
        <v>5</v>
      </c>
      <c r="O13" s="63">
        <f t="shared" si="4"/>
        <v>20</v>
      </c>
      <c r="P13" s="64">
        <f t="shared" si="5"/>
        <v>20</v>
      </c>
      <c r="Q13" s="64">
        <f t="shared" si="6"/>
        <v>0.4</v>
      </c>
      <c r="R13" s="64">
        <f t="shared" si="7"/>
        <v>0.2</v>
      </c>
      <c r="S13" s="65">
        <f t="shared" si="8"/>
        <v>0.5666666667</v>
      </c>
      <c r="T13" s="65">
        <f t="shared" si="9"/>
        <v>0.5833333333</v>
      </c>
      <c r="U13" s="73">
        <f t="shared" si="10"/>
        <v>0.03917525773</v>
      </c>
      <c r="V13" s="66">
        <f t="shared" si="11"/>
        <v>0.487804878</v>
      </c>
      <c r="W13" s="27">
        <f t="shared" si="12"/>
        <v>0.4848678744</v>
      </c>
      <c r="X13" s="27">
        <f t="shared" si="13"/>
        <v>-0.02363865273</v>
      </c>
      <c r="Y13" s="27">
        <f t="shared" si="14"/>
        <v>1.362092649</v>
      </c>
      <c r="Z13" s="27">
        <f t="shared" si="15"/>
        <v>4.18690417</v>
      </c>
      <c r="AA13" s="27">
        <f t="shared" si="16"/>
        <v>0.1073466437</v>
      </c>
      <c r="AB13" s="27">
        <f t="shared" si="17"/>
        <v>-0.3347101354</v>
      </c>
      <c r="AC13" s="27">
        <f t="shared" si="18"/>
        <v>-0.3121561195</v>
      </c>
      <c r="AD13" s="27">
        <f t="shared" si="19"/>
        <v>0.2664259314</v>
      </c>
      <c r="AE13" s="27">
        <f t="shared" si="20"/>
        <v>-3.029507225</v>
      </c>
      <c r="AF13" s="27">
        <f t="shared" si="21"/>
        <v>-2.895800585</v>
      </c>
      <c r="AG13" s="27">
        <f t="shared" si="22"/>
        <v>0.01732490896</v>
      </c>
      <c r="AH13" s="27">
        <f t="shared" si="23"/>
        <v>-0.02226829576</v>
      </c>
      <c r="AI13" s="27">
        <f t="shared" si="24"/>
        <v>0.08094408111</v>
      </c>
      <c r="AJ13" s="27">
        <f t="shared" si="25"/>
        <v>-0.05350192742</v>
      </c>
      <c r="AK13" s="27">
        <f t="shared" si="26"/>
        <v>-0.1290931431</v>
      </c>
      <c r="AL13" s="27">
        <f t="shared" si="27"/>
        <v>0.1049271803</v>
      </c>
      <c r="AM13" s="27">
        <f t="shared" si="28"/>
        <v>0.4341811662</v>
      </c>
      <c r="AN13" s="27">
        <f t="shared" si="29"/>
        <v>-0.06990203925</v>
      </c>
      <c r="AO13" s="27">
        <f t="shared" si="30"/>
        <v>1.257118099</v>
      </c>
      <c r="AP13" s="27">
        <f t="shared" si="31"/>
        <v>0.6756003158</v>
      </c>
      <c r="AQ13" s="27"/>
      <c r="AR13" s="27"/>
      <c r="AS13" s="27"/>
    </row>
    <row r="14">
      <c r="A14" s="29">
        <v>1038.0</v>
      </c>
      <c r="B14" s="30">
        <v>2098.0</v>
      </c>
      <c r="C14" s="14">
        <v>16.0</v>
      </c>
      <c r="D14" s="15">
        <v>17.0</v>
      </c>
      <c r="E14" s="16">
        <v>8.0</v>
      </c>
      <c r="F14" s="17">
        <v>33.0</v>
      </c>
      <c r="G14" s="18">
        <v>122.0</v>
      </c>
      <c r="H14" s="19">
        <v>11.0</v>
      </c>
      <c r="I14" s="20">
        <v>32.0</v>
      </c>
      <c r="J14" s="21">
        <v>50.0</v>
      </c>
      <c r="K14" s="22">
        <v>27.0</v>
      </c>
      <c r="L14" s="63">
        <f t="shared" si="1"/>
        <v>16</v>
      </c>
      <c r="M14" s="63">
        <f t="shared" si="2"/>
        <v>44</v>
      </c>
      <c r="N14" s="63">
        <f t="shared" si="3"/>
        <v>8</v>
      </c>
      <c r="O14" s="63">
        <f t="shared" si="4"/>
        <v>59</v>
      </c>
      <c r="P14" s="64">
        <f t="shared" si="5"/>
        <v>59</v>
      </c>
      <c r="Q14" s="64">
        <f t="shared" si="6"/>
        <v>0.2666666667</v>
      </c>
      <c r="R14" s="64">
        <f t="shared" si="7"/>
        <v>0.1194029851</v>
      </c>
      <c r="S14" s="65">
        <f t="shared" si="8"/>
        <v>0.5905511811</v>
      </c>
      <c r="T14" s="65">
        <f t="shared" si="9"/>
        <v>0.4724409449</v>
      </c>
      <c r="U14" s="73">
        <f t="shared" si="10"/>
        <v>0.01143946616</v>
      </c>
      <c r="V14" s="66">
        <f t="shared" si="11"/>
        <v>0.572815534</v>
      </c>
      <c r="W14" s="27">
        <f t="shared" si="12"/>
        <v>0.5719136836</v>
      </c>
      <c r="X14" s="27">
        <f t="shared" si="13"/>
        <v>-0.00690266213</v>
      </c>
      <c r="Y14" s="27">
        <f t="shared" si="14"/>
        <v>1.103157151</v>
      </c>
      <c r="Z14" s="27">
        <f t="shared" si="15"/>
        <v>4.363378594</v>
      </c>
      <c r="AA14" s="27">
        <f t="shared" si="16"/>
        <v>0.009153269752</v>
      </c>
      <c r="AB14" s="27">
        <f t="shared" si="17"/>
        <v>-0.07915775969</v>
      </c>
      <c r="AC14" s="27">
        <f t="shared" si="18"/>
        <v>-0.2047544382</v>
      </c>
      <c r="AD14" s="27">
        <f t="shared" si="19"/>
        <v>0.08107748415</v>
      </c>
      <c r="AE14" s="27">
        <f t="shared" si="20"/>
        <v>-2.557011044</v>
      </c>
      <c r="AF14" s="27">
        <f t="shared" si="21"/>
        <v>-3.145056147</v>
      </c>
      <c r="AG14" s="27">
        <f t="shared" si="22"/>
        <v>0.000431372691</v>
      </c>
      <c r="AH14" s="27">
        <f t="shared" si="23"/>
        <v>-0.001537820009</v>
      </c>
      <c r="AI14" s="27">
        <f t="shared" si="24"/>
        <v>0.01550388233</v>
      </c>
      <c r="AJ14" s="27">
        <f t="shared" si="25"/>
        <v>-0.02842245806</v>
      </c>
      <c r="AK14" s="27">
        <f t="shared" si="26"/>
        <v>-0.0114715167</v>
      </c>
      <c r="AL14" s="27">
        <f t="shared" si="27"/>
        <v>0.02586083295</v>
      </c>
      <c r="AM14" s="27">
        <f t="shared" si="28"/>
        <v>0.2967989277</v>
      </c>
      <c r="AN14" s="27">
        <f t="shared" si="29"/>
        <v>-0.02216886673</v>
      </c>
      <c r="AO14" s="27">
        <f t="shared" si="30"/>
        <v>1.105774488</v>
      </c>
      <c r="AP14" s="27">
        <f t="shared" si="31"/>
        <v>0.7646795418</v>
      </c>
      <c r="AQ14" s="27"/>
      <c r="AR14" s="27"/>
      <c r="AS14" s="27"/>
    </row>
    <row r="15">
      <c r="A15" s="29">
        <v>1039.0</v>
      </c>
      <c r="B15" s="30">
        <v>3242.0</v>
      </c>
      <c r="C15" s="14">
        <v>29.0</v>
      </c>
      <c r="D15" s="15">
        <v>66.0</v>
      </c>
      <c r="E15" s="16">
        <v>20.0</v>
      </c>
      <c r="F15" s="17">
        <v>73.0</v>
      </c>
      <c r="G15" s="18">
        <v>208.0</v>
      </c>
      <c r="H15" s="19">
        <v>20.0</v>
      </c>
      <c r="I15" s="20">
        <v>88.0</v>
      </c>
      <c r="J15" s="21">
        <v>124.0</v>
      </c>
      <c r="K15" s="22">
        <v>70.0</v>
      </c>
      <c r="L15" s="63">
        <f t="shared" si="1"/>
        <v>29</v>
      </c>
      <c r="M15" s="63">
        <f t="shared" si="2"/>
        <v>93</v>
      </c>
      <c r="N15" s="63">
        <f t="shared" si="3"/>
        <v>20</v>
      </c>
      <c r="O15" s="63">
        <f t="shared" si="4"/>
        <v>158</v>
      </c>
      <c r="P15" s="64">
        <f t="shared" si="5"/>
        <v>159</v>
      </c>
      <c r="Q15" s="64">
        <f t="shared" si="6"/>
        <v>0.237704918</v>
      </c>
      <c r="R15" s="64">
        <f t="shared" si="7"/>
        <v>0.1123595506</v>
      </c>
      <c r="S15" s="65">
        <f t="shared" si="8"/>
        <v>0.6233333333</v>
      </c>
      <c r="T15" s="65">
        <f t="shared" si="9"/>
        <v>0.4066666667</v>
      </c>
      <c r="U15" s="73">
        <f t="shared" si="10"/>
        <v>0.01511412708</v>
      </c>
      <c r="V15" s="66">
        <f t="shared" si="11"/>
        <v>0.6294820717</v>
      </c>
      <c r="W15" s="27">
        <f t="shared" si="12"/>
        <v>0.633605195</v>
      </c>
      <c r="X15" s="27">
        <f t="shared" si="13"/>
        <v>-0.009119980879</v>
      </c>
      <c r="Y15" s="27">
        <f t="shared" si="14"/>
        <v>0.9495731611</v>
      </c>
      <c r="Z15" s="27">
        <f t="shared" si="15"/>
        <v>4.605594588</v>
      </c>
      <c r="AA15" s="27">
        <f t="shared" si="16"/>
        <v>0.01597831154</v>
      </c>
      <c r="AB15" s="27">
        <f t="shared" si="17"/>
        <v>-0.09002473519</v>
      </c>
      <c r="AC15" s="27">
        <f t="shared" si="18"/>
        <v>-0.1517104223</v>
      </c>
      <c r="AD15" s="27">
        <f t="shared" si="19"/>
        <v>0.1130681757</v>
      </c>
      <c r="AE15" s="27">
        <f t="shared" si="20"/>
        <v>-2.323199255</v>
      </c>
      <c r="AF15" s="27">
        <f t="shared" si="21"/>
        <v>-3.503918708</v>
      </c>
      <c r="AG15" s="27">
        <f t="shared" si="22"/>
        <v>0.0009949118021</v>
      </c>
      <c r="AH15" s="27">
        <f t="shared" si="23"/>
        <v>-0.002310740505</v>
      </c>
      <c r="AI15" s="27">
        <f t="shared" si="24"/>
        <v>0.01517748696</v>
      </c>
      <c r="AJ15" s="27">
        <f t="shared" si="25"/>
        <v>-0.01812736894</v>
      </c>
      <c r="AK15" s="27">
        <f t="shared" si="26"/>
        <v>-0.0211367531</v>
      </c>
      <c r="AL15" s="27">
        <f t="shared" si="27"/>
        <v>0.0310437142</v>
      </c>
      <c r="AM15" s="27">
        <f t="shared" si="28"/>
        <v>0.2321171502</v>
      </c>
      <c r="AN15" s="27">
        <f t="shared" si="29"/>
        <v>-0.03263220518</v>
      </c>
      <c r="AO15" s="27">
        <f t="shared" si="30"/>
        <v>1.060432993</v>
      </c>
      <c r="AP15" s="27">
        <f t="shared" si="31"/>
        <v>0.8992240204</v>
      </c>
      <c r="AQ15" s="27"/>
      <c r="AR15" s="27"/>
      <c r="AS15" s="27"/>
    </row>
    <row r="16">
      <c r="A16" s="29">
        <v>1063.0</v>
      </c>
      <c r="B16" s="30">
        <v>1412.0</v>
      </c>
      <c r="C16" s="14">
        <v>18.0</v>
      </c>
      <c r="D16" s="15">
        <v>16.0</v>
      </c>
      <c r="E16" s="16">
        <v>7.0</v>
      </c>
      <c r="F16" s="17">
        <v>39.0</v>
      </c>
      <c r="G16" s="18">
        <v>113.0</v>
      </c>
      <c r="H16" s="19">
        <v>19.0</v>
      </c>
      <c r="I16" s="20">
        <v>23.0</v>
      </c>
      <c r="J16" s="21">
        <v>27.0</v>
      </c>
      <c r="K16" s="22">
        <v>37.0</v>
      </c>
      <c r="L16" s="63">
        <f t="shared" si="1"/>
        <v>18</v>
      </c>
      <c r="M16" s="63">
        <f t="shared" si="2"/>
        <v>58</v>
      </c>
      <c r="N16" s="63">
        <f t="shared" si="3"/>
        <v>7</v>
      </c>
      <c r="O16" s="63">
        <f t="shared" si="4"/>
        <v>60</v>
      </c>
      <c r="P16" s="64">
        <f t="shared" si="5"/>
        <v>60</v>
      </c>
      <c r="Q16" s="64">
        <f t="shared" si="6"/>
        <v>0.2368421053</v>
      </c>
      <c r="R16" s="64">
        <f t="shared" si="7"/>
        <v>0.1044776119</v>
      </c>
      <c r="S16" s="65">
        <f t="shared" si="8"/>
        <v>0.5454545455</v>
      </c>
      <c r="T16" s="65">
        <f t="shared" si="9"/>
        <v>0.5314685315</v>
      </c>
      <c r="U16" s="73">
        <f t="shared" si="10"/>
        <v>0.01770538244</v>
      </c>
      <c r="V16" s="66">
        <f t="shared" si="11"/>
        <v>0.5084745763</v>
      </c>
      <c r="W16" s="27">
        <f t="shared" si="12"/>
        <v>0.5090117586</v>
      </c>
      <c r="X16" s="27">
        <f t="shared" si="13"/>
        <v>-0.01068356435</v>
      </c>
      <c r="Y16" s="27">
        <f t="shared" si="14"/>
        <v>1.240987508</v>
      </c>
      <c r="Z16" s="27">
        <f t="shared" si="15"/>
        <v>4.030175137</v>
      </c>
      <c r="AA16" s="27">
        <f t="shared" si="16"/>
        <v>0.02192680577</v>
      </c>
      <c r="AB16" s="27">
        <f t="shared" si="17"/>
        <v>-0.1378234363</v>
      </c>
      <c r="AC16" s="27">
        <f t="shared" si="18"/>
        <v>-0.2591154894</v>
      </c>
      <c r="AD16" s="27">
        <f t="shared" si="19"/>
        <v>0.1159046449</v>
      </c>
      <c r="AE16" s="27">
        <f t="shared" si="20"/>
        <v>-2.656829299</v>
      </c>
      <c r="AF16" s="27">
        <f t="shared" si="21"/>
        <v>-2.683060395</v>
      </c>
      <c r="AG16" s="27">
        <f t="shared" si="22"/>
        <v>0.001599378708</v>
      </c>
      <c r="AH16" s="27">
        <f t="shared" si="23"/>
        <v>-0.004144142122</v>
      </c>
      <c r="AI16" s="27">
        <f t="shared" si="24"/>
        <v>0.03036687268</v>
      </c>
      <c r="AJ16" s="27">
        <f t="shared" si="25"/>
        <v>-0.04046240665</v>
      </c>
      <c r="AK16" s="27">
        <f t="shared" si="26"/>
        <v>-0.02538171555</v>
      </c>
      <c r="AL16" s="27">
        <f t="shared" si="27"/>
        <v>0.04158848607</v>
      </c>
      <c r="AM16" s="27">
        <f t="shared" si="28"/>
        <v>0.3469152578</v>
      </c>
      <c r="AN16" s="27">
        <f t="shared" si="29"/>
        <v>-0.02927150769</v>
      </c>
      <c r="AO16" s="27">
        <f t="shared" si="30"/>
        <v>1.06120341</v>
      </c>
      <c r="AP16" s="27">
        <f t="shared" si="31"/>
        <v>0.6025353613</v>
      </c>
      <c r="AQ16" s="27"/>
      <c r="AR16" s="27"/>
      <c r="AS16" s="27"/>
    </row>
    <row r="17">
      <c r="A17" s="29">
        <v>1074.0</v>
      </c>
      <c r="B17" s="30">
        <v>2203.0</v>
      </c>
      <c r="C17" s="14">
        <v>16.0</v>
      </c>
      <c r="D17" s="15">
        <v>47.0</v>
      </c>
      <c r="E17" s="16">
        <v>27.0</v>
      </c>
      <c r="F17" s="17">
        <v>10.0</v>
      </c>
      <c r="G17" s="18">
        <v>125.0</v>
      </c>
      <c r="H17" s="19">
        <v>16.0</v>
      </c>
      <c r="I17" s="20">
        <v>15.0</v>
      </c>
      <c r="J17" s="21">
        <v>84.0</v>
      </c>
      <c r="K17" s="22">
        <v>57.0</v>
      </c>
      <c r="L17" s="63">
        <f t="shared" si="1"/>
        <v>16</v>
      </c>
      <c r="M17" s="63">
        <f t="shared" si="2"/>
        <v>26</v>
      </c>
      <c r="N17" s="63">
        <f t="shared" si="3"/>
        <v>27</v>
      </c>
      <c r="O17" s="63">
        <f t="shared" si="4"/>
        <v>72</v>
      </c>
      <c r="P17" s="64">
        <f t="shared" si="5"/>
        <v>70</v>
      </c>
      <c r="Q17" s="64">
        <f t="shared" si="6"/>
        <v>0.380952381</v>
      </c>
      <c r="R17" s="64">
        <f t="shared" si="7"/>
        <v>0.2727272727</v>
      </c>
      <c r="S17" s="65">
        <f t="shared" si="8"/>
        <v>0.6241134752</v>
      </c>
      <c r="T17" s="65">
        <f t="shared" si="9"/>
        <v>0.2978723404</v>
      </c>
      <c r="U17" s="73">
        <f t="shared" si="10"/>
        <v>0.01951883795</v>
      </c>
      <c r="V17" s="66">
        <f t="shared" si="11"/>
        <v>0.7346938776</v>
      </c>
      <c r="W17" s="27">
        <f t="shared" si="12"/>
        <v>0.7080411396</v>
      </c>
      <c r="X17" s="27">
        <f t="shared" si="13"/>
        <v>-0.0117778174</v>
      </c>
      <c r="Y17" s="27">
        <f t="shared" si="14"/>
        <v>0.6955366719</v>
      </c>
      <c r="Z17" s="27">
        <f t="shared" si="15"/>
        <v>4.611358786</v>
      </c>
      <c r="AA17" s="27">
        <f t="shared" si="16"/>
        <v>0.02664849351</v>
      </c>
      <c r="AB17" s="27">
        <f t="shared" si="17"/>
        <v>-0.08515778237</v>
      </c>
      <c r="AC17" s="27">
        <f t="shared" si="18"/>
        <v>-0.08139516742</v>
      </c>
      <c r="AD17" s="27">
        <f t="shared" si="19"/>
        <v>0.1462023932</v>
      </c>
      <c r="AE17" s="27">
        <f t="shared" si="20"/>
        <v>-1.703810417</v>
      </c>
      <c r="AF17" s="27">
        <f t="shared" si="21"/>
        <v>-3.512694957</v>
      </c>
      <c r="AG17" s="27">
        <f t="shared" si="22"/>
        <v>0.002142877029</v>
      </c>
      <c r="AH17" s="27">
        <f t="shared" si="23"/>
        <v>-0.002822828911</v>
      </c>
      <c r="AI17" s="27">
        <f t="shared" si="24"/>
        <v>0.01051608193</v>
      </c>
      <c r="AJ17" s="27">
        <f t="shared" si="25"/>
        <v>-0.007123764914</v>
      </c>
      <c r="AK17" s="27">
        <f t="shared" si="26"/>
        <v>-0.0352958187</v>
      </c>
      <c r="AL17" s="27">
        <f t="shared" si="27"/>
        <v>0.02940216936</v>
      </c>
      <c r="AM17" s="27">
        <f t="shared" si="28"/>
        <v>0.1246905789</v>
      </c>
      <c r="AN17" s="27">
        <f t="shared" si="29"/>
        <v>-0.04224776389</v>
      </c>
      <c r="AO17" s="27">
        <f t="shared" si="30"/>
        <v>0.778683995</v>
      </c>
      <c r="AP17" s="27">
        <f t="shared" si="31"/>
        <v>0.9026045583</v>
      </c>
      <c r="AQ17" s="27"/>
      <c r="AR17" s="27"/>
      <c r="AS17" s="27"/>
    </row>
    <row r="18">
      <c r="A18" s="29">
        <v>1302.0</v>
      </c>
      <c r="B18" s="30">
        <v>3655.0</v>
      </c>
      <c r="C18" s="14">
        <v>25.0</v>
      </c>
      <c r="D18" s="15">
        <v>26.0</v>
      </c>
      <c r="E18" s="16">
        <v>12.0</v>
      </c>
      <c r="F18" s="17">
        <v>61.0</v>
      </c>
      <c r="G18" s="18">
        <v>183.0</v>
      </c>
      <c r="H18" s="19">
        <v>34.0</v>
      </c>
      <c r="I18" s="20">
        <v>45.0</v>
      </c>
      <c r="J18" s="21">
        <v>48.0</v>
      </c>
      <c r="K18" s="22">
        <v>46.0</v>
      </c>
      <c r="L18" s="63">
        <f t="shared" si="1"/>
        <v>25</v>
      </c>
      <c r="M18" s="63">
        <f t="shared" si="2"/>
        <v>95</v>
      </c>
      <c r="N18" s="63">
        <f t="shared" si="3"/>
        <v>12</v>
      </c>
      <c r="O18" s="63">
        <f t="shared" si="4"/>
        <v>91</v>
      </c>
      <c r="P18" s="64">
        <f t="shared" si="5"/>
        <v>91</v>
      </c>
      <c r="Q18" s="64">
        <f t="shared" si="6"/>
        <v>0.2083333333</v>
      </c>
      <c r="R18" s="64">
        <f t="shared" si="7"/>
        <v>0.1165048544</v>
      </c>
      <c r="S18" s="65">
        <f t="shared" si="8"/>
        <v>0.5201793722</v>
      </c>
      <c r="T18" s="65">
        <f t="shared" si="9"/>
        <v>0.5381165919</v>
      </c>
      <c r="U18" s="73">
        <f t="shared" si="10"/>
        <v>0.01012311902</v>
      </c>
      <c r="V18" s="66">
        <f t="shared" si="11"/>
        <v>0.4892473118</v>
      </c>
      <c r="W18" s="27">
        <f t="shared" si="12"/>
        <v>0.4892960393</v>
      </c>
      <c r="X18" s="27">
        <f t="shared" si="13"/>
        <v>-0.006108368109</v>
      </c>
      <c r="Y18" s="27">
        <f t="shared" si="14"/>
        <v>1.256510836</v>
      </c>
      <c r="Z18" s="27">
        <f t="shared" si="15"/>
        <v>3.843425617</v>
      </c>
      <c r="AA18" s="27">
        <f t="shared" si="16"/>
        <v>0.007167924649</v>
      </c>
      <c r="AB18" s="27">
        <f t="shared" si="17"/>
        <v>-0.07978677899</v>
      </c>
      <c r="AC18" s="27">
        <f t="shared" si="18"/>
        <v>-0.2656385074</v>
      </c>
      <c r="AD18" s="27">
        <f t="shared" si="19"/>
        <v>0.06319815979</v>
      </c>
      <c r="AE18" s="27">
        <f t="shared" si="20"/>
        <v>-2.565411523</v>
      </c>
      <c r="AF18" s="27">
        <f t="shared" si="21"/>
        <v>-2.440167118</v>
      </c>
      <c r="AG18" s="27">
        <f t="shared" si="22"/>
        <v>0.0002989361263</v>
      </c>
      <c r="AH18" s="27">
        <f t="shared" si="23"/>
        <v>-0.001371675971</v>
      </c>
      <c r="AI18" s="27">
        <f t="shared" si="24"/>
        <v>0.01779945708</v>
      </c>
      <c r="AJ18" s="27">
        <f t="shared" si="25"/>
        <v>-0.04199989406</v>
      </c>
      <c r="AK18" s="27">
        <f t="shared" si="26"/>
        <v>-0.007912862067</v>
      </c>
      <c r="AL18" s="27">
        <f t="shared" si="27"/>
        <v>0.02296019283</v>
      </c>
      <c r="AM18" s="27">
        <f t="shared" si="28"/>
        <v>0.3391685841</v>
      </c>
      <c r="AN18" s="27">
        <f t="shared" si="29"/>
        <v>-0.01522100207</v>
      </c>
      <c r="AO18" s="27">
        <f t="shared" si="30"/>
        <v>0.9772070398</v>
      </c>
      <c r="AP18" s="27">
        <f t="shared" si="31"/>
        <v>0.5225961699</v>
      </c>
      <c r="AQ18" s="27"/>
      <c r="AR18" s="27"/>
      <c r="AS18" s="27"/>
    </row>
    <row r="19">
      <c r="A19" s="29">
        <v>1304.0</v>
      </c>
      <c r="B19" s="30">
        <v>2660.0</v>
      </c>
      <c r="C19" s="14">
        <v>18.0</v>
      </c>
      <c r="D19" s="15">
        <v>23.0</v>
      </c>
      <c r="E19" s="16">
        <v>5.0</v>
      </c>
      <c r="F19" s="17">
        <v>38.0</v>
      </c>
      <c r="G19" s="18">
        <v>115.0</v>
      </c>
      <c r="H19" s="19">
        <v>14.0</v>
      </c>
      <c r="I19" s="20">
        <v>29.0</v>
      </c>
      <c r="J19" s="21">
        <v>43.0</v>
      </c>
      <c r="K19" s="22">
        <v>42.0</v>
      </c>
      <c r="L19" s="63">
        <f t="shared" si="1"/>
        <v>18</v>
      </c>
      <c r="M19" s="63">
        <f t="shared" si="2"/>
        <v>52</v>
      </c>
      <c r="N19" s="63">
        <f t="shared" si="3"/>
        <v>5</v>
      </c>
      <c r="O19" s="63">
        <f t="shared" si="4"/>
        <v>71</v>
      </c>
      <c r="P19" s="64">
        <f t="shared" si="5"/>
        <v>71</v>
      </c>
      <c r="Q19" s="64">
        <f t="shared" si="6"/>
        <v>0.2571428571</v>
      </c>
      <c r="R19" s="64">
        <f t="shared" si="7"/>
        <v>0.06578947368</v>
      </c>
      <c r="S19" s="65">
        <f t="shared" si="8"/>
        <v>0.6095890411</v>
      </c>
      <c r="T19" s="65">
        <f t="shared" si="9"/>
        <v>0.4794520548</v>
      </c>
      <c r="U19" s="73">
        <f t="shared" si="10"/>
        <v>0.008646616541</v>
      </c>
      <c r="V19" s="66">
        <f t="shared" si="11"/>
        <v>0.5772357724</v>
      </c>
      <c r="W19" s="27">
        <f t="shared" si="12"/>
        <v>0.5779000183</v>
      </c>
      <c r="X19" s="27">
        <f t="shared" si="13"/>
        <v>-0.005217435126</v>
      </c>
      <c r="Y19" s="27">
        <f t="shared" si="14"/>
        <v>1.119528205</v>
      </c>
      <c r="Z19" s="27">
        <f t="shared" si="15"/>
        <v>4.504042762</v>
      </c>
      <c r="AA19" s="27">
        <f t="shared" si="16"/>
        <v>0.005229463601</v>
      </c>
      <c r="AB19" s="27">
        <f t="shared" si="17"/>
        <v>-0.06071997593</v>
      </c>
      <c r="AC19" s="27">
        <f t="shared" si="18"/>
        <v>-0.210876718</v>
      </c>
      <c r="AD19" s="27">
        <f t="shared" si="19"/>
        <v>0.06325870747</v>
      </c>
      <c r="AE19" s="27">
        <f t="shared" si="20"/>
        <v>-2.678612351</v>
      </c>
      <c r="AF19" s="27">
        <f t="shared" si="21"/>
        <v>-3.351101792</v>
      </c>
      <c r="AG19" s="27">
        <f t="shared" si="22"/>
        <v>0.0001862833212</v>
      </c>
      <c r="AH19" s="27">
        <f t="shared" si="23"/>
        <v>-0.0008916287123</v>
      </c>
      <c r="AI19" s="27">
        <f t="shared" si="24"/>
        <v>0.01206913694</v>
      </c>
      <c r="AJ19" s="27">
        <f t="shared" si="25"/>
        <v>-0.02970671288</v>
      </c>
      <c r="AK19" s="27">
        <f t="shared" si="26"/>
        <v>-0.006765210796</v>
      </c>
      <c r="AL19" s="27">
        <f t="shared" si="27"/>
        <v>0.02047671161</v>
      </c>
      <c r="AM19" s="27">
        <f t="shared" si="28"/>
        <v>0.3155275212</v>
      </c>
      <c r="AN19" s="27">
        <f t="shared" si="29"/>
        <v>-0.01785431329</v>
      </c>
      <c r="AO19" s="27">
        <f t="shared" si="30"/>
        <v>1.195703327</v>
      </c>
      <c r="AP19" s="27">
        <f t="shared" si="31"/>
        <v>0.8410431859</v>
      </c>
      <c r="AQ19" s="27"/>
      <c r="AR19" s="27"/>
      <c r="AS19" s="27"/>
    </row>
    <row r="20">
      <c r="A20" s="29">
        <v>1307.0</v>
      </c>
      <c r="B20" s="30">
        <v>2027.0</v>
      </c>
      <c r="C20" s="14">
        <v>29.0</v>
      </c>
      <c r="D20" s="15">
        <v>32.0</v>
      </c>
      <c r="E20" s="16">
        <v>8.0</v>
      </c>
      <c r="F20" s="17">
        <v>47.0</v>
      </c>
      <c r="G20" s="18">
        <v>124.0</v>
      </c>
      <c r="H20" s="19">
        <v>24.0</v>
      </c>
      <c r="I20" s="20">
        <v>35.0</v>
      </c>
      <c r="J20" s="21">
        <v>41.0</v>
      </c>
      <c r="K20" s="22">
        <v>39.0</v>
      </c>
      <c r="L20" s="63">
        <f t="shared" si="1"/>
        <v>29</v>
      </c>
      <c r="M20" s="63">
        <f t="shared" si="2"/>
        <v>71</v>
      </c>
      <c r="N20" s="63">
        <f t="shared" si="3"/>
        <v>8</v>
      </c>
      <c r="O20" s="63">
        <f t="shared" si="4"/>
        <v>74</v>
      </c>
      <c r="P20" s="64">
        <f t="shared" si="5"/>
        <v>74</v>
      </c>
      <c r="Q20" s="64">
        <f t="shared" si="6"/>
        <v>0.29</v>
      </c>
      <c r="R20" s="64">
        <f t="shared" si="7"/>
        <v>0.09756097561</v>
      </c>
      <c r="S20" s="65">
        <f t="shared" si="8"/>
        <v>0.5659340659</v>
      </c>
      <c r="T20" s="65">
        <f t="shared" si="9"/>
        <v>0.5494505495</v>
      </c>
      <c r="U20" s="73">
        <f t="shared" si="10"/>
        <v>0.01825357671</v>
      </c>
      <c r="V20" s="66">
        <f t="shared" si="11"/>
        <v>0.5103448276</v>
      </c>
      <c r="W20" s="27">
        <f t="shared" si="12"/>
        <v>0.5115026369</v>
      </c>
      <c r="X20" s="27">
        <f t="shared" si="13"/>
        <v>-0.01101434901</v>
      </c>
      <c r="Y20" s="27">
        <f t="shared" si="14"/>
        <v>1.282975808</v>
      </c>
      <c r="Z20" s="27">
        <f t="shared" si="15"/>
        <v>4.181491237</v>
      </c>
      <c r="AA20" s="27">
        <f t="shared" si="16"/>
        <v>0.02330562191</v>
      </c>
      <c r="AB20" s="27">
        <f t="shared" si="17"/>
        <v>-0.1468983083</v>
      </c>
      <c r="AC20" s="27">
        <f t="shared" si="18"/>
        <v>-0.2769462503</v>
      </c>
      <c r="AD20" s="27">
        <f t="shared" si="19"/>
        <v>0.1239797556</v>
      </c>
      <c r="AE20" s="27">
        <f t="shared" si="20"/>
        <v>-2.849849861</v>
      </c>
      <c r="AF20" s="27">
        <f t="shared" si="21"/>
        <v>-2.8883179</v>
      </c>
      <c r="AG20" s="27">
        <f t="shared" si="22"/>
        <v>0.001752585847</v>
      </c>
      <c r="AH20" s="27">
        <f t="shared" si="23"/>
        <v>-0.004553769301</v>
      </c>
      <c r="AI20" s="27">
        <f t="shared" si="24"/>
        <v>0.03346145692</v>
      </c>
      <c r="AJ20" s="27">
        <f t="shared" si="25"/>
        <v>-0.04471002184</v>
      </c>
      <c r="AK20" s="27">
        <f t="shared" si="26"/>
        <v>-0.02799068785</v>
      </c>
      <c r="AL20" s="27">
        <f t="shared" si="27"/>
        <v>0.04599113244</v>
      </c>
      <c r="AM20" s="27">
        <f t="shared" si="28"/>
        <v>0.3847093903</v>
      </c>
      <c r="AN20" s="27">
        <f t="shared" si="29"/>
        <v>-0.03248645321</v>
      </c>
      <c r="AO20" s="27">
        <f t="shared" si="30"/>
        <v>1.181038995</v>
      </c>
      <c r="AP20" s="27">
        <f t="shared" si="31"/>
        <v>0.6729834034</v>
      </c>
      <c r="AQ20" s="27"/>
      <c r="AR20" s="27"/>
      <c r="AS20" s="27"/>
    </row>
    <row r="21">
      <c r="A21" s="29">
        <v>1318.0</v>
      </c>
      <c r="B21" s="30">
        <v>1739.0</v>
      </c>
      <c r="C21" s="14">
        <v>5.0</v>
      </c>
      <c r="D21" s="15">
        <v>7.0</v>
      </c>
      <c r="E21" s="16">
        <v>7.0</v>
      </c>
      <c r="F21" s="17">
        <v>16.0</v>
      </c>
      <c r="G21" s="18">
        <v>60.0</v>
      </c>
      <c r="H21" s="19">
        <v>16.0</v>
      </c>
      <c r="I21" s="20">
        <v>15.0</v>
      </c>
      <c r="J21" s="21">
        <v>18.0</v>
      </c>
      <c r="K21" s="22">
        <v>13.0</v>
      </c>
      <c r="L21" s="63">
        <f t="shared" si="1"/>
        <v>5</v>
      </c>
      <c r="M21" s="63">
        <f t="shared" si="2"/>
        <v>32</v>
      </c>
      <c r="N21" s="63">
        <f t="shared" si="3"/>
        <v>7</v>
      </c>
      <c r="O21" s="63">
        <f t="shared" si="4"/>
        <v>28</v>
      </c>
      <c r="P21" s="64">
        <f t="shared" si="5"/>
        <v>28</v>
      </c>
      <c r="Q21" s="64">
        <f t="shared" si="6"/>
        <v>0.1351351351</v>
      </c>
      <c r="R21" s="64">
        <f t="shared" si="7"/>
        <v>0.2</v>
      </c>
      <c r="S21" s="65">
        <f t="shared" si="8"/>
        <v>0.4583333333</v>
      </c>
      <c r="T21" s="65">
        <f t="shared" si="9"/>
        <v>0.5138888889</v>
      </c>
      <c r="U21" s="73">
        <f t="shared" si="10"/>
        <v>0.006900517539</v>
      </c>
      <c r="V21" s="66">
        <f t="shared" si="11"/>
        <v>0.4666666667</v>
      </c>
      <c r="W21" s="27">
        <f t="shared" si="12"/>
        <v>0.4692277375</v>
      </c>
      <c r="X21" s="27">
        <f t="shared" si="13"/>
        <v>-0.004163825517</v>
      </c>
      <c r="Y21" s="27">
        <f t="shared" si="14"/>
        <v>1.199938762</v>
      </c>
      <c r="Z21" s="27">
        <f t="shared" si="15"/>
        <v>3.386466608</v>
      </c>
      <c r="AA21" s="27">
        <f t="shared" si="16"/>
        <v>0.003330642917</v>
      </c>
      <c r="AB21" s="27">
        <f t="shared" si="17"/>
        <v>-0.05193870281</v>
      </c>
      <c r="AC21" s="27">
        <f t="shared" si="18"/>
        <v>-0.2422572152</v>
      </c>
      <c r="AD21" s="27">
        <f t="shared" si="19"/>
        <v>0.03795771592</v>
      </c>
      <c r="AE21" s="27">
        <f t="shared" si="20"/>
        <v>-2.158629973</v>
      </c>
      <c r="AF21" s="27">
        <f t="shared" si="21"/>
        <v>-1.894419717</v>
      </c>
      <c r="AG21" s="27">
        <f t="shared" si="22"/>
        <v>0.00009468482183</v>
      </c>
      <c r="AH21" s="27">
        <f t="shared" si="23"/>
        <v>-0.0006086659652</v>
      </c>
      <c r="AI21" s="27">
        <f t="shared" si="24"/>
        <v>0.01106521269</v>
      </c>
      <c r="AJ21" s="27">
        <f t="shared" si="25"/>
        <v>-0.03657857048</v>
      </c>
      <c r="AK21" s="27">
        <f t="shared" si="26"/>
        <v>-0.003239638527</v>
      </c>
      <c r="AL21" s="27">
        <f t="shared" si="27"/>
        <v>0.01316934013</v>
      </c>
      <c r="AM21" s="27">
        <f t="shared" si="28"/>
        <v>0.2725396068</v>
      </c>
      <c r="AN21" s="27">
        <f t="shared" si="29"/>
        <v>-0.008055030716</v>
      </c>
      <c r="AO21" s="27">
        <f t="shared" si="30"/>
        <v>0.7244961236</v>
      </c>
      <c r="AP21" s="27">
        <f t="shared" si="31"/>
        <v>0.3574795267</v>
      </c>
      <c r="AQ21" s="27"/>
      <c r="AR21" s="27"/>
      <c r="AS21" s="27"/>
    </row>
    <row r="22">
      <c r="A22" s="29">
        <v>1327.0</v>
      </c>
      <c r="B22" s="30">
        <v>2196.0</v>
      </c>
      <c r="C22" s="14">
        <v>12.0</v>
      </c>
      <c r="D22" s="15">
        <v>8.0</v>
      </c>
      <c r="E22" s="16">
        <v>5.0</v>
      </c>
      <c r="F22" s="17">
        <v>29.0</v>
      </c>
      <c r="G22" s="18">
        <v>73.0</v>
      </c>
      <c r="H22" s="19">
        <v>18.0</v>
      </c>
      <c r="I22" s="20">
        <v>22.0</v>
      </c>
      <c r="J22" s="21">
        <v>23.0</v>
      </c>
      <c r="K22" s="22">
        <v>19.0</v>
      </c>
      <c r="L22" s="63">
        <f t="shared" si="1"/>
        <v>12</v>
      </c>
      <c r="M22" s="63">
        <f t="shared" si="2"/>
        <v>47</v>
      </c>
      <c r="N22" s="63">
        <f t="shared" si="3"/>
        <v>5</v>
      </c>
      <c r="O22" s="63">
        <f t="shared" si="4"/>
        <v>41</v>
      </c>
      <c r="P22" s="64">
        <f t="shared" si="5"/>
        <v>41</v>
      </c>
      <c r="Q22" s="64">
        <f t="shared" si="6"/>
        <v>0.2033898305</v>
      </c>
      <c r="R22" s="64">
        <f t="shared" si="7"/>
        <v>0.1086956522</v>
      </c>
      <c r="S22" s="65">
        <f t="shared" si="8"/>
        <v>0.5047619048</v>
      </c>
      <c r="T22" s="65">
        <f t="shared" si="9"/>
        <v>0.5619047619</v>
      </c>
      <c r="U22" s="73">
        <f t="shared" si="10"/>
        <v>0.007741347905</v>
      </c>
      <c r="V22" s="66">
        <f t="shared" si="11"/>
        <v>0.4659090909</v>
      </c>
      <c r="W22" s="27">
        <f t="shared" si="12"/>
        <v>0.4659481291</v>
      </c>
      <c r="X22" s="27">
        <f t="shared" si="13"/>
        <v>-0.004671189047</v>
      </c>
      <c r="Y22" s="27">
        <f t="shared" si="14"/>
        <v>1.312056593</v>
      </c>
      <c r="Z22" s="27">
        <f t="shared" si="15"/>
        <v>3.729511278</v>
      </c>
      <c r="AA22" s="27">
        <f t="shared" si="16"/>
        <v>0.004191774554</v>
      </c>
      <c r="AB22" s="27">
        <f t="shared" si="17"/>
        <v>-0.06371174576</v>
      </c>
      <c r="AC22" s="27">
        <f t="shared" si="18"/>
        <v>-0.2896434358</v>
      </c>
      <c r="AD22" s="27">
        <f t="shared" si="19"/>
        <v>0.04689646635</v>
      </c>
      <c r="AE22" s="27">
        <f t="shared" si="20"/>
        <v>-2.599422149</v>
      </c>
      <c r="AF22" s="27">
        <f t="shared" si="21"/>
        <v>-2.29766368</v>
      </c>
      <c r="AG22" s="27">
        <f t="shared" si="22"/>
        <v>0.0001336857543</v>
      </c>
      <c r="AH22" s="27">
        <f t="shared" si="23"/>
        <v>-0.0008376109496</v>
      </c>
      <c r="AI22" s="27">
        <f t="shared" si="24"/>
        <v>0.01484163196</v>
      </c>
      <c r="AJ22" s="27">
        <f t="shared" si="25"/>
        <v>-0.04781973705</v>
      </c>
      <c r="AK22" s="27">
        <f t="shared" si="26"/>
        <v>-0.004490260379</v>
      </c>
      <c r="AL22" s="27">
        <f t="shared" si="27"/>
        <v>0.01779088482</v>
      </c>
      <c r="AM22" s="27">
        <f t="shared" si="28"/>
        <v>0.3588572477</v>
      </c>
      <c r="AN22" s="27">
        <f t="shared" si="29"/>
        <v>-0.01096004599</v>
      </c>
      <c r="AO22" s="27">
        <f t="shared" si="30"/>
        <v>0.9608150679</v>
      </c>
      <c r="AP22" s="27">
        <f t="shared" si="31"/>
        <v>0.4774925012</v>
      </c>
      <c r="AQ22" s="27"/>
      <c r="AR22" s="27"/>
      <c r="AS22" s="27"/>
    </row>
    <row r="23">
      <c r="A23" s="29">
        <v>1328.0</v>
      </c>
      <c r="B23" s="30">
        <v>1757.0</v>
      </c>
      <c r="C23" s="14">
        <v>9.0</v>
      </c>
      <c r="D23" s="15">
        <v>19.0</v>
      </c>
      <c r="E23" s="16">
        <v>1.0</v>
      </c>
      <c r="F23" s="17">
        <v>29.0</v>
      </c>
      <c r="G23" s="18">
        <v>82.0</v>
      </c>
      <c r="H23" s="19">
        <v>13.0</v>
      </c>
      <c r="I23" s="20">
        <v>21.0</v>
      </c>
      <c r="J23" s="21">
        <v>35.0</v>
      </c>
      <c r="K23" s="22">
        <v>22.0</v>
      </c>
      <c r="L23" s="63">
        <f t="shared" si="1"/>
        <v>9</v>
      </c>
      <c r="M23" s="63">
        <f t="shared" si="2"/>
        <v>42</v>
      </c>
      <c r="N23" s="63">
        <f t="shared" si="3"/>
        <v>1</v>
      </c>
      <c r="O23" s="63">
        <f t="shared" si="4"/>
        <v>43</v>
      </c>
      <c r="P23" s="64">
        <f t="shared" si="5"/>
        <v>43</v>
      </c>
      <c r="Q23" s="64">
        <f t="shared" si="6"/>
        <v>0.1764705882</v>
      </c>
      <c r="R23" s="64">
        <f t="shared" si="7"/>
        <v>0.02272727273</v>
      </c>
      <c r="S23" s="65">
        <f t="shared" si="8"/>
        <v>0.5473684211</v>
      </c>
      <c r="T23" s="65">
        <f t="shared" si="9"/>
        <v>0.5368421053</v>
      </c>
      <c r="U23" s="73">
        <f t="shared" si="10"/>
        <v>0.005691519636</v>
      </c>
      <c r="V23" s="66">
        <f t="shared" si="11"/>
        <v>0.5058823529</v>
      </c>
      <c r="W23" s="27">
        <f t="shared" si="12"/>
        <v>0.5053868615</v>
      </c>
      <c r="X23" s="27">
        <f t="shared" si="13"/>
        <v>-0.003434306856</v>
      </c>
      <c r="Y23" s="27">
        <f t="shared" si="14"/>
        <v>1.253534889</v>
      </c>
      <c r="Z23" s="27">
        <f t="shared" si="15"/>
        <v>4.044316103</v>
      </c>
      <c r="AA23" s="27">
        <f t="shared" si="16"/>
        <v>0.002265798175</v>
      </c>
      <c r="AB23" s="27">
        <f t="shared" si="17"/>
        <v>-0.04475226456</v>
      </c>
      <c r="AC23" s="27">
        <f t="shared" si="18"/>
        <v>-0.2643817098</v>
      </c>
      <c r="AD23" s="27">
        <f t="shared" si="19"/>
        <v>0.03738909391</v>
      </c>
      <c r="AE23" s="27">
        <f t="shared" si="20"/>
        <v>-2.693108441</v>
      </c>
      <c r="AF23" s="27">
        <f t="shared" si="21"/>
        <v>-2.701921922</v>
      </c>
      <c r="AG23" s="27">
        <f t="shared" si="22"/>
        <v>0.00005312758682</v>
      </c>
      <c r="AH23" s="27">
        <f t="shared" si="23"/>
        <v>-0.0004325631409</v>
      </c>
      <c r="AI23" s="27">
        <f t="shared" si="24"/>
        <v>0.009960038728</v>
      </c>
      <c r="AJ23" s="27">
        <f t="shared" si="25"/>
        <v>-0.04170217999</v>
      </c>
      <c r="AK23" s="27">
        <f t="shared" si="26"/>
        <v>-0.002632012812</v>
      </c>
      <c r="AL23" s="27">
        <f t="shared" si="27"/>
        <v>0.01355146435</v>
      </c>
      <c r="AM23" s="27">
        <f t="shared" si="28"/>
        <v>0.3552078919</v>
      </c>
      <c r="AN23" s="27">
        <f t="shared" si="29"/>
        <v>-0.009475679546</v>
      </c>
      <c r="AO23" s="27">
        <f t="shared" si="30"/>
        <v>1.079468563</v>
      </c>
      <c r="AP23" s="27">
        <f t="shared" si="31"/>
        <v>0.6089001191</v>
      </c>
      <c r="AQ23" s="27"/>
      <c r="AR23" s="27"/>
      <c r="AS23" s="27"/>
    </row>
    <row r="24">
      <c r="A24" s="29">
        <v>1330.0</v>
      </c>
      <c r="B24" s="30">
        <v>1937.0</v>
      </c>
      <c r="C24" s="14">
        <v>28.0</v>
      </c>
      <c r="D24" s="15">
        <v>39.0</v>
      </c>
      <c r="E24" s="16">
        <v>20.0</v>
      </c>
      <c r="F24" s="17">
        <v>26.0</v>
      </c>
      <c r="G24" s="18">
        <v>94.0</v>
      </c>
      <c r="H24" s="19">
        <v>23.0</v>
      </c>
      <c r="I24" s="20">
        <v>47.0</v>
      </c>
      <c r="J24" s="21">
        <v>47.0</v>
      </c>
      <c r="K24" s="22">
        <v>57.0</v>
      </c>
      <c r="L24" s="63">
        <f t="shared" si="1"/>
        <v>28</v>
      </c>
      <c r="M24" s="63">
        <f t="shared" si="2"/>
        <v>49</v>
      </c>
      <c r="N24" s="63">
        <f t="shared" si="3"/>
        <v>20</v>
      </c>
      <c r="O24" s="63">
        <f t="shared" si="4"/>
        <v>104</v>
      </c>
      <c r="P24" s="64">
        <f t="shared" si="5"/>
        <v>104</v>
      </c>
      <c r="Q24" s="64">
        <f t="shared" si="6"/>
        <v>0.3636363636</v>
      </c>
      <c r="R24" s="64">
        <f t="shared" si="7"/>
        <v>0.1612903226</v>
      </c>
      <c r="S24" s="65">
        <f t="shared" si="8"/>
        <v>0.6567164179</v>
      </c>
      <c r="T24" s="65">
        <f t="shared" si="9"/>
        <v>0.3830845771</v>
      </c>
      <c r="U24" s="73">
        <f t="shared" si="10"/>
        <v>0.02478058854</v>
      </c>
      <c r="V24" s="66">
        <f t="shared" si="11"/>
        <v>0.6797385621</v>
      </c>
      <c r="W24" s="27">
        <f t="shared" si="12"/>
        <v>0.6781336703</v>
      </c>
      <c r="X24" s="27">
        <f t="shared" si="13"/>
        <v>-0.01495279829</v>
      </c>
      <c r="Y24" s="27">
        <f t="shared" si="14"/>
        <v>0.8945086054</v>
      </c>
      <c r="Z24" s="27">
        <f t="shared" si="15"/>
        <v>4.852250663</v>
      </c>
      <c r="AA24" s="27">
        <f t="shared" si="16"/>
        <v>0.04295245377</v>
      </c>
      <c r="AB24" s="27">
        <f t="shared" si="17"/>
        <v>-0.1390421554</v>
      </c>
      <c r="AC24" s="27">
        <f t="shared" si="18"/>
        <v>-0.1346255842</v>
      </c>
      <c r="AD24" s="27">
        <f t="shared" si="19"/>
        <v>0.1953108878</v>
      </c>
      <c r="AE24" s="27">
        <f t="shared" si="20"/>
        <v>-2.305685527</v>
      </c>
      <c r="AF24" s="27">
        <f t="shared" si="21"/>
        <v>-3.889278706</v>
      </c>
      <c r="AG24" s="27">
        <f t="shared" si="22"/>
        <v>0.004385006325</v>
      </c>
      <c r="AH24" s="27">
        <f t="shared" si="23"/>
        <v>-0.005851461653</v>
      </c>
      <c r="AI24" s="27">
        <f t="shared" si="24"/>
        <v>0.02208211154</v>
      </c>
      <c r="AJ24" s="27">
        <f t="shared" si="25"/>
        <v>-0.01515315443</v>
      </c>
      <c r="AK24" s="27">
        <f t="shared" si="26"/>
        <v>-0.05986222993</v>
      </c>
      <c r="AL24" s="27">
        <f t="shared" si="27"/>
        <v>0.05051447427</v>
      </c>
      <c r="AM24" s="27">
        <f t="shared" si="28"/>
        <v>0.2170085952</v>
      </c>
      <c r="AN24" s="27">
        <f t="shared" si="29"/>
        <v>-0.05938681227</v>
      </c>
      <c r="AO24" s="27">
        <f t="shared" si="30"/>
        <v>1.108802935</v>
      </c>
      <c r="AP24" s="27">
        <f t="shared" si="31"/>
        <v>1.051575515</v>
      </c>
      <c r="AQ24" s="27"/>
      <c r="AR24" s="27"/>
      <c r="AS24" s="27"/>
    </row>
    <row r="25">
      <c r="A25" s="29">
        <v>1331.0</v>
      </c>
      <c r="B25" s="30">
        <v>1777.0</v>
      </c>
      <c r="C25" s="14">
        <v>8.0</v>
      </c>
      <c r="D25" s="15">
        <v>11.0</v>
      </c>
      <c r="E25" s="16">
        <v>5.0</v>
      </c>
      <c r="F25" s="17">
        <v>27.0</v>
      </c>
      <c r="G25" s="18">
        <v>86.0</v>
      </c>
      <c r="H25" s="19">
        <v>21.0</v>
      </c>
      <c r="I25" s="20">
        <v>12.0</v>
      </c>
      <c r="J25" s="21">
        <v>33.0</v>
      </c>
      <c r="K25" s="22">
        <v>27.0</v>
      </c>
      <c r="L25" s="63">
        <f t="shared" si="1"/>
        <v>8</v>
      </c>
      <c r="M25" s="63">
        <f t="shared" si="2"/>
        <v>48</v>
      </c>
      <c r="N25" s="63">
        <f t="shared" si="3"/>
        <v>5</v>
      </c>
      <c r="O25" s="63">
        <f t="shared" si="4"/>
        <v>39</v>
      </c>
      <c r="P25" s="64">
        <f t="shared" si="5"/>
        <v>39</v>
      </c>
      <c r="Q25" s="64">
        <f t="shared" si="6"/>
        <v>0.1428571429</v>
      </c>
      <c r="R25" s="64">
        <f t="shared" si="7"/>
        <v>0.1136363636</v>
      </c>
      <c r="S25" s="65">
        <f t="shared" si="8"/>
        <v>0.47</v>
      </c>
      <c r="T25" s="65">
        <f t="shared" si="9"/>
        <v>0.56</v>
      </c>
      <c r="U25" s="73">
        <f t="shared" si="10"/>
        <v>0.007315700619</v>
      </c>
      <c r="V25" s="66">
        <f t="shared" si="11"/>
        <v>0.4482758621</v>
      </c>
      <c r="W25" s="27">
        <f t="shared" si="12"/>
        <v>0.4478947791</v>
      </c>
      <c r="X25" s="27">
        <f t="shared" si="13"/>
        <v>-0.004414350191</v>
      </c>
      <c r="Y25" s="27">
        <f t="shared" si="14"/>
        <v>1.307608943</v>
      </c>
      <c r="Z25" s="27">
        <f t="shared" si="15"/>
        <v>3.472667577</v>
      </c>
      <c r="AA25" s="27">
        <f t="shared" si="16"/>
        <v>0.003743489288</v>
      </c>
      <c r="AB25" s="27">
        <f t="shared" si="17"/>
        <v>-0.06000454661</v>
      </c>
      <c r="AC25" s="27">
        <f t="shared" si="18"/>
        <v>-0.2876830797</v>
      </c>
      <c r="AD25" s="27">
        <f t="shared" si="19"/>
        <v>0.04126584534</v>
      </c>
      <c r="AE25" s="27">
        <f t="shared" si="20"/>
        <v>-2.412200576</v>
      </c>
      <c r="AF25" s="27">
        <f t="shared" si="21"/>
        <v>-1.992090361</v>
      </c>
      <c r="AG25" s="27">
        <f t="shared" si="22"/>
        <v>0.0001128244299</v>
      </c>
      <c r="AH25" s="27">
        <f t="shared" si="23"/>
        <v>-0.000745497752</v>
      </c>
      <c r="AI25" s="27">
        <f t="shared" si="24"/>
        <v>0.01393065784</v>
      </c>
      <c r="AJ25" s="27">
        <f t="shared" si="25"/>
        <v>-0.04733508126</v>
      </c>
      <c r="AK25" s="27">
        <f t="shared" si="26"/>
        <v>-0.003733889751</v>
      </c>
      <c r="AL25" s="27">
        <f t="shared" si="27"/>
        <v>0.01560175626</v>
      </c>
      <c r="AM25" s="27">
        <f t="shared" si="28"/>
        <v>0.3318819539</v>
      </c>
      <c r="AN25" s="27">
        <f t="shared" si="29"/>
        <v>-0.008979957686</v>
      </c>
      <c r="AO25" s="27">
        <f t="shared" si="30"/>
        <v>0.830209492</v>
      </c>
      <c r="AP25" s="27">
        <f t="shared" si="31"/>
        <v>0.3854787285</v>
      </c>
      <c r="AQ25" s="27"/>
      <c r="AR25" s="27"/>
      <c r="AS25" s="27"/>
    </row>
    <row r="26">
      <c r="A26" s="29">
        <v>1333.0</v>
      </c>
      <c r="B26" s="30">
        <v>1478.0</v>
      </c>
      <c r="C26" s="14">
        <v>13.0</v>
      </c>
      <c r="D26" s="15">
        <v>16.0</v>
      </c>
      <c r="E26" s="16">
        <v>20.0</v>
      </c>
      <c r="F26" s="17">
        <v>28.0</v>
      </c>
      <c r="G26" s="18">
        <v>90.0</v>
      </c>
      <c r="H26" s="19">
        <v>18.0</v>
      </c>
      <c r="I26" s="20">
        <v>30.0</v>
      </c>
      <c r="J26" s="21">
        <v>25.0</v>
      </c>
      <c r="K26" s="22">
        <v>28.0</v>
      </c>
      <c r="L26" s="63">
        <f t="shared" si="1"/>
        <v>13</v>
      </c>
      <c r="M26" s="63">
        <f t="shared" si="2"/>
        <v>46</v>
      </c>
      <c r="N26" s="63">
        <f t="shared" si="3"/>
        <v>20</v>
      </c>
      <c r="O26" s="63">
        <f t="shared" si="4"/>
        <v>58</v>
      </c>
      <c r="P26" s="64">
        <f t="shared" si="5"/>
        <v>58</v>
      </c>
      <c r="Q26" s="64">
        <f t="shared" si="6"/>
        <v>0.2203389831</v>
      </c>
      <c r="R26" s="64">
        <f t="shared" si="7"/>
        <v>0.2564102564</v>
      </c>
      <c r="S26" s="65">
        <f t="shared" si="8"/>
        <v>0.5182481752</v>
      </c>
      <c r="T26" s="65">
        <f t="shared" si="9"/>
        <v>0.4306569343</v>
      </c>
      <c r="U26" s="73">
        <f t="shared" si="10"/>
        <v>0.02232746955</v>
      </c>
      <c r="V26" s="66">
        <f t="shared" si="11"/>
        <v>0.5576923077</v>
      </c>
      <c r="W26" s="27">
        <f t="shared" si="12"/>
        <v>0.5587328834</v>
      </c>
      <c r="X26" s="27">
        <f t="shared" si="13"/>
        <v>-0.01347256737</v>
      </c>
      <c r="Y26" s="27">
        <f t="shared" si="14"/>
        <v>1.005590819</v>
      </c>
      <c r="Z26" s="27">
        <f t="shared" si="15"/>
        <v>3.829156669</v>
      </c>
      <c r="AA26" s="27">
        <f t="shared" si="16"/>
        <v>0.03486934242</v>
      </c>
      <c r="AB26" s="27">
        <f t="shared" si="17"/>
        <v>-0.1408351814</v>
      </c>
      <c r="AC26" s="27">
        <f t="shared" si="18"/>
        <v>-0.1701379338</v>
      </c>
      <c r="AD26" s="27">
        <f t="shared" si="19"/>
        <v>0.1388718596</v>
      </c>
      <c r="AE26" s="27">
        <f t="shared" si="20"/>
        <v>-2.045487162</v>
      </c>
      <c r="AF26" s="27">
        <f t="shared" si="21"/>
        <v>-2.422082219</v>
      </c>
      <c r="AG26" s="27">
        <f t="shared" si="22"/>
        <v>0.003207405662</v>
      </c>
      <c r="AH26" s="27">
        <f t="shared" si="23"/>
        <v>-0.005340192572</v>
      </c>
      <c r="AI26" s="27">
        <f t="shared" si="24"/>
        <v>0.02514444429</v>
      </c>
      <c r="AJ26" s="27">
        <f t="shared" si="25"/>
        <v>-0.02152848057</v>
      </c>
      <c r="AK26" s="27">
        <f t="shared" si="26"/>
        <v>-0.03835028333</v>
      </c>
      <c r="AL26" s="27">
        <f t="shared" si="27"/>
        <v>0.04037759161</v>
      </c>
      <c r="AM26" s="27">
        <f t="shared" si="28"/>
        <v>0.2164264804</v>
      </c>
      <c r="AN26" s="27">
        <f t="shared" si="29"/>
        <v>-0.03332251091</v>
      </c>
      <c r="AO26" s="27">
        <f t="shared" si="30"/>
        <v>0.7762667051</v>
      </c>
      <c r="AP26" s="27">
        <f t="shared" si="31"/>
        <v>0.5167972436</v>
      </c>
      <c r="AQ26" s="27"/>
      <c r="AR26" s="27"/>
      <c r="AS26" s="27"/>
    </row>
    <row r="27">
      <c r="A27" s="29">
        <v>1334.0</v>
      </c>
      <c r="B27" s="30">
        <v>1815.0</v>
      </c>
      <c r="C27" s="14">
        <v>19.0</v>
      </c>
      <c r="D27" s="15">
        <v>19.0</v>
      </c>
      <c r="E27" s="16">
        <v>6.0</v>
      </c>
      <c r="F27" s="17">
        <v>33.0</v>
      </c>
      <c r="G27" s="18">
        <v>106.0</v>
      </c>
      <c r="H27" s="19">
        <v>21.0</v>
      </c>
      <c r="I27" s="20">
        <v>23.0</v>
      </c>
      <c r="J27" s="21">
        <v>23.0</v>
      </c>
      <c r="K27" s="22">
        <v>23.0</v>
      </c>
      <c r="L27" s="63">
        <f t="shared" si="1"/>
        <v>19</v>
      </c>
      <c r="M27" s="63">
        <f t="shared" si="2"/>
        <v>54</v>
      </c>
      <c r="N27" s="63">
        <f t="shared" si="3"/>
        <v>6</v>
      </c>
      <c r="O27" s="63">
        <f t="shared" si="4"/>
        <v>46</v>
      </c>
      <c r="P27" s="64">
        <f t="shared" si="5"/>
        <v>46</v>
      </c>
      <c r="Q27" s="64">
        <f t="shared" si="6"/>
        <v>0.2602739726</v>
      </c>
      <c r="R27" s="64">
        <f t="shared" si="7"/>
        <v>0.1153846154</v>
      </c>
      <c r="S27" s="65">
        <f t="shared" si="8"/>
        <v>0.52</v>
      </c>
      <c r="T27" s="65">
        <f t="shared" si="9"/>
        <v>0.584</v>
      </c>
      <c r="U27" s="73">
        <f t="shared" si="10"/>
        <v>0.01377410468</v>
      </c>
      <c r="V27" s="66">
        <f t="shared" si="11"/>
        <v>0.46</v>
      </c>
      <c r="W27" s="27">
        <f t="shared" si="12"/>
        <v>0.4594613825</v>
      </c>
      <c r="X27" s="27">
        <f t="shared" si="13"/>
        <v>-0.008311401026</v>
      </c>
      <c r="Y27" s="27">
        <f t="shared" si="14"/>
        <v>1.363649326</v>
      </c>
      <c r="Z27" s="27">
        <f t="shared" si="15"/>
        <v>3.842100298</v>
      </c>
      <c r="AA27" s="27">
        <f t="shared" si="16"/>
        <v>0.01327062889</v>
      </c>
      <c r="AB27" s="27">
        <f t="shared" si="17"/>
        <v>-0.1178192987</v>
      </c>
      <c r="AC27" s="27">
        <f t="shared" si="18"/>
        <v>-0.3128700269</v>
      </c>
      <c r="AD27" s="27">
        <f t="shared" si="19"/>
        <v>0.08596144091</v>
      </c>
      <c r="AE27" s="27">
        <f t="shared" si="20"/>
        <v>-2.783195559</v>
      </c>
      <c r="AF27" s="27">
        <f t="shared" si="21"/>
        <v>-2.438484534</v>
      </c>
      <c r="AG27" s="27">
        <f t="shared" si="22"/>
        <v>0.0007530529463</v>
      </c>
      <c r="AH27" s="27">
        <f t="shared" si="23"/>
        <v>-0.0027560435</v>
      </c>
      <c r="AI27" s="27">
        <f t="shared" si="24"/>
        <v>0.02852520147</v>
      </c>
      <c r="AJ27" s="27">
        <f t="shared" si="25"/>
        <v>-0.05368557232</v>
      </c>
      <c r="AK27" s="27">
        <f t="shared" si="26"/>
        <v>-0.01464474742</v>
      </c>
      <c r="AL27" s="27">
        <f t="shared" si="27"/>
        <v>0.03389309659</v>
      </c>
      <c r="AM27" s="27">
        <f t="shared" si="28"/>
        <v>0.3993362765</v>
      </c>
      <c r="AN27" s="27">
        <f t="shared" si="29"/>
        <v>-0.02069630026</v>
      </c>
      <c r="AO27" s="27">
        <f t="shared" si="30"/>
        <v>1.059798953</v>
      </c>
      <c r="AP27" s="27">
        <f t="shared" si="31"/>
        <v>0.5220557396</v>
      </c>
      <c r="AQ27" s="27"/>
      <c r="AR27" s="27"/>
      <c r="AS27" s="27"/>
    </row>
    <row r="28">
      <c r="A28" s="29">
        <v>1335.0</v>
      </c>
      <c r="B28" s="30">
        <v>1591.0</v>
      </c>
      <c r="C28" s="14">
        <v>28.0</v>
      </c>
      <c r="D28" s="15">
        <v>19.0</v>
      </c>
      <c r="E28" s="16">
        <v>17.0</v>
      </c>
      <c r="F28" s="17">
        <v>22.0</v>
      </c>
      <c r="G28" s="18">
        <v>116.0</v>
      </c>
      <c r="H28" s="19">
        <v>16.0</v>
      </c>
      <c r="I28" s="20">
        <v>22.0</v>
      </c>
      <c r="J28" s="21">
        <v>48.0</v>
      </c>
      <c r="K28" s="22">
        <v>36.0</v>
      </c>
      <c r="L28" s="63">
        <f t="shared" si="1"/>
        <v>28</v>
      </c>
      <c r="M28" s="63">
        <f t="shared" si="2"/>
        <v>38</v>
      </c>
      <c r="N28" s="63">
        <f t="shared" si="3"/>
        <v>17</v>
      </c>
      <c r="O28" s="63">
        <f t="shared" si="4"/>
        <v>58</v>
      </c>
      <c r="P28" s="64">
        <f t="shared" si="5"/>
        <v>58</v>
      </c>
      <c r="Q28" s="64">
        <f t="shared" si="6"/>
        <v>0.4242424242</v>
      </c>
      <c r="R28" s="64">
        <f t="shared" si="7"/>
        <v>0.2266666667</v>
      </c>
      <c r="S28" s="65">
        <f t="shared" si="8"/>
        <v>0.609929078</v>
      </c>
      <c r="T28" s="65">
        <f t="shared" si="9"/>
        <v>0.4680851064</v>
      </c>
      <c r="U28" s="73">
        <f t="shared" si="10"/>
        <v>0.02828409805</v>
      </c>
      <c r="V28" s="66">
        <f t="shared" si="11"/>
        <v>0.6041666667</v>
      </c>
      <c r="W28" s="27">
        <f t="shared" si="12"/>
        <v>0.595481838</v>
      </c>
      <c r="X28" s="27">
        <f t="shared" si="13"/>
        <v>-0.01706684296</v>
      </c>
      <c r="Y28" s="27">
        <f t="shared" si="14"/>
        <v>1.092986199</v>
      </c>
      <c r="Z28" s="27">
        <f t="shared" si="15"/>
        <v>4.506555177</v>
      </c>
      <c r="AA28" s="27">
        <f t="shared" si="16"/>
        <v>0.05595635464</v>
      </c>
      <c r="AB28" s="27">
        <f t="shared" si="17"/>
        <v>-0.1939131959</v>
      </c>
      <c r="AC28" s="27">
        <f t="shared" si="18"/>
        <v>-0.2009962298</v>
      </c>
      <c r="AD28" s="27">
        <f t="shared" si="19"/>
        <v>0.2070420869</v>
      </c>
      <c r="AE28" s="27">
        <f t="shared" si="20"/>
        <v>-2.616565998</v>
      </c>
      <c r="AF28" s="27">
        <f t="shared" si="21"/>
        <v>-3.354841413</v>
      </c>
      <c r="AG28" s="27">
        <f t="shared" si="22"/>
        <v>0.006520221906</v>
      </c>
      <c r="AH28" s="27">
        <f t="shared" si="23"/>
        <v>-0.009314422925</v>
      </c>
      <c r="AI28" s="27">
        <f t="shared" si="24"/>
        <v>0.03762977546</v>
      </c>
      <c r="AJ28" s="27">
        <f t="shared" si="25"/>
        <v>-0.0276435309</v>
      </c>
      <c r="AK28" s="27">
        <f t="shared" si="26"/>
        <v>-0.07242955059</v>
      </c>
      <c r="AL28" s="27">
        <f t="shared" si="27"/>
        <v>0.06543018901</v>
      </c>
      <c r="AM28" s="27">
        <f t="shared" si="28"/>
        <v>0.3009114481</v>
      </c>
      <c r="AN28" s="27">
        <f t="shared" si="29"/>
        <v>-0.05846873008</v>
      </c>
      <c r="AO28" s="27">
        <f t="shared" si="30"/>
        <v>1.168658041</v>
      </c>
      <c r="AP28" s="27">
        <f t="shared" si="31"/>
        <v>0.8424514065</v>
      </c>
      <c r="AQ28" s="27"/>
      <c r="AR28" s="27"/>
      <c r="AS28" s="27"/>
    </row>
    <row r="29">
      <c r="A29" s="29">
        <v>1336.0</v>
      </c>
      <c r="B29" s="30">
        <v>1443.0</v>
      </c>
      <c r="C29" s="14">
        <v>11.0</v>
      </c>
      <c r="D29" s="15">
        <v>11.0</v>
      </c>
      <c r="E29" s="16">
        <v>6.0</v>
      </c>
      <c r="F29" s="17">
        <v>13.0</v>
      </c>
      <c r="G29" s="18">
        <v>88.0</v>
      </c>
      <c r="H29" s="19">
        <v>10.0</v>
      </c>
      <c r="I29" s="20">
        <v>20.0</v>
      </c>
      <c r="J29" s="21">
        <v>24.0</v>
      </c>
      <c r="K29" s="22">
        <v>10.0</v>
      </c>
      <c r="L29" s="63">
        <f t="shared" si="1"/>
        <v>11</v>
      </c>
      <c r="M29" s="63">
        <f t="shared" si="2"/>
        <v>23</v>
      </c>
      <c r="N29" s="63">
        <f t="shared" si="3"/>
        <v>6</v>
      </c>
      <c r="O29" s="63">
        <f t="shared" si="4"/>
        <v>30</v>
      </c>
      <c r="P29" s="64">
        <f t="shared" si="5"/>
        <v>30</v>
      </c>
      <c r="Q29" s="64">
        <f t="shared" si="6"/>
        <v>0.3235294118</v>
      </c>
      <c r="R29" s="64">
        <f t="shared" si="7"/>
        <v>0.1666666667</v>
      </c>
      <c r="S29" s="65">
        <f t="shared" si="8"/>
        <v>0.5857142857</v>
      </c>
      <c r="T29" s="65">
        <f t="shared" si="9"/>
        <v>0.4857142857</v>
      </c>
      <c r="U29" s="73">
        <f t="shared" si="10"/>
        <v>0.01178101178</v>
      </c>
      <c r="V29" s="66">
        <f t="shared" si="11"/>
        <v>0.5660377358</v>
      </c>
      <c r="W29" s="27">
        <f t="shared" si="12"/>
        <v>0.561381629</v>
      </c>
      <c r="X29" s="27">
        <f t="shared" si="13"/>
        <v>-0.007108753393</v>
      </c>
      <c r="Y29" s="27">
        <f t="shared" si="14"/>
        <v>1.134150614</v>
      </c>
      <c r="Z29" s="27">
        <f t="shared" si="15"/>
        <v>4.327640445</v>
      </c>
      <c r="AA29" s="27">
        <f t="shared" si="16"/>
        <v>0.009708003546</v>
      </c>
      <c r="AB29" s="27">
        <f t="shared" si="17"/>
        <v>-0.08381151177</v>
      </c>
      <c r="AC29" s="27">
        <f t="shared" si="18"/>
        <v>-0.2164213089</v>
      </c>
      <c r="AD29" s="27">
        <f t="shared" si="19"/>
        <v>0.08281430675</v>
      </c>
      <c r="AE29" s="27">
        <f t="shared" si="20"/>
        <v>-2.607319338</v>
      </c>
      <c r="AF29" s="27">
        <f t="shared" si="21"/>
        <v>-3.093748115</v>
      </c>
      <c r="AG29" s="27">
        <f t="shared" si="22"/>
        <v>0.0004711759827</v>
      </c>
      <c r="AH29" s="27">
        <f t="shared" si="23"/>
        <v>-0.001676843454</v>
      </c>
      <c r="AI29" s="27">
        <f t="shared" si="24"/>
        <v>0.01687656247</v>
      </c>
      <c r="AJ29" s="27">
        <f t="shared" si="25"/>
        <v>-0.03088600071</v>
      </c>
      <c r="AK29" s="27">
        <f t="shared" si="26"/>
        <v>-0.01206709636</v>
      </c>
      <c r="AL29" s="27">
        <f t="shared" si="27"/>
        <v>0.02715694816</v>
      </c>
      <c r="AM29" s="27">
        <f t="shared" si="28"/>
        <v>0.3111410386</v>
      </c>
      <c r="AN29" s="27">
        <f t="shared" si="29"/>
        <v>-0.02245829973</v>
      </c>
      <c r="AO29" s="27">
        <f t="shared" si="30"/>
        <v>1.118295203</v>
      </c>
      <c r="AP29" s="27">
        <f t="shared" si="31"/>
        <v>0.746043746</v>
      </c>
      <c r="AQ29" s="27"/>
      <c r="AR29" s="27"/>
      <c r="AS29" s="27"/>
    </row>
    <row r="30">
      <c r="A30" s="29">
        <v>1341.0</v>
      </c>
      <c r="B30" s="30">
        <v>2852.0</v>
      </c>
      <c r="C30" s="14">
        <v>16.0</v>
      </c>
      <c r="D30" s="15">
        <v>18.0</v>
      </c>
      <c r="E30" s="16">
        <v>21.0</v>
      </c>
      <c r="F30" s="17">
        <v>38.0</v>
      </c>
      <c r="G30" s="18">
        <v>159.0</v>
      </c>
      <c r="H30" s="19">
        <v>26.0</v>
      </c>
      <c r="I30" s="20">
        <v>40.0</v>
      </c>
      <c r="J30" s="21">
        <v>36.0</v>
      </c>
      <c r="K30" s="22">
        <v>40.0</v>
      </c>
      <c r="L30" s="63">
        <f t="shared" si="1"/>
        <v>16</v>
      </c>
      <c r="M30" s="63">
        <f t="shared" si="2"/>
        <v>64</v>
      </c>
      <c r="N30" s="63">
        <f t="shared" si="3"/>
        <v>21</v>
      </c>
      <c r="O30" s="63">
        <f t="shared" si="4"/>
        <v>80</v>
      </c>
      <c r="P30" s="64">
        <f t="shared" si="5"/>
        <v>80</v>
      </c>
      <c r="Q30" s="64">
        <f t="shared" si="6"/>
        <v>0.2</v>
      </c>
      <c r="R30" s="64">
        <f t="shared" si="7"/>
        <v>0.2079207921</v>
      </c>
      <c r="S30" s="65">
        <f t="shared" si="8"/>
        <v>0.5303867403</v>
      </c>
      <c r="T30" s="65">
        <f t="shared" si="9"/>
        <v>0.4419889503</v>
      </c>
      <c r="U30" s="73">
        <f t="shared" si="10"/>
        <v>0.01297335203</v>
      </c>
      <c r="V30" s="66">
        <f t="shared" si="11"/>
        <v>0.5555555556</v>
      </c>
      <c r="W30" s="27">
        <f t="shared" si="12"/>
        <v>0.5551846963</v>
      </c>
      <c r="X30" s="27">
        <f t="shared" si="13"/>
        <v>-0.0078282207</v>
      </c>
      <c r="Y30" s="27">
        <f t="shared" si="14"/>
        <v>1.032051257</v>
      </c>
      <c r="Z30" s="27">
        <f t="shared" si="15"/>
        <v>3.918844332</v>
      </c>
      <c r="AA30" s="27">
        <f t="shared" si="16"/>
        <v>0.01177251226</v>
      </c>
      <c r="AB30" s="27">
        <f t="shared" si="17"/>
        <v>-0.08398540525</v>
      </c>
      <c r="AC30" s="27">
        <f t="shared" si="18"/>
        <v>-0.1792095253</v>
      </c>
      <c r="AD30" s="27">
        <f t="shared" si="19"/>
        <v>0.08258132082</v>
      </c>
      <c r="AE30" s="27">
        <f t="shared" si="20"/>
        <v>-2.14848142</v>
      </c>
      <c r="AF30" s="27">
        <f t="shared" si="21"/>
        <v>-2.536872464</v>
      </c>
      <c r="AG30" s="27">
        <f t="shared" si="22"/>
        <v>0.0006292047359</v>
      </c>
      <c r="AH30" s="27">
        <f t="shared" si="23"/>
        <v>-0.001850385771</v>
      </c>
      <c r="AI30" s="27">
        <f t="shared" si="24"/>
        <v>0.01538915146</v>
      </c>
      <c r="AJ30" s="27">
        <f t="shared" si="25"/>
        <v>-0.02327304892</v>
      </c>
      <c r="AK30" s="27">
        <f t="shared" si="26"/>
        <v>-0.01325100591</v>
      </c>
      <c r="AL30" s="27">
        <f t="shared" si="27"/>
        <v>0.02464268085</v>
      </c>
      <c r="AM30" s="27">
        <f t="shared" si="28"/>
        <v>0.2333056244</v>
      </c>
      <c r="AN30" s="27">
        <f t="shared" si="29"/>
        <v>-0.02027963663</v>
      </c>
      <c r="AO30" s="27">
        <f t="shared" si="30"/>
        <v>0.8344506938</v>
      </c>
      <c r="AP30" s="27">
        <f t="shared" si="31"/>
        <v>0.5539681787</v>
      </c>
      <c r="AQ30" s="27"/>
      <c r="AR30" s="27"/>
      <c r="AS30" s="27"/>
    </row>
    <row r="31">
      <c r="A31" s="29">
        <v>1343.0</v>
      </c>
      <c r="B31" s="30">
        <v>1018.0</v>
      </c>
      <c r="C31" s="14">
        <v>9.0</v>
      </c>
      <c r="D31" s="15">
        <v>11.0</v>
      </c>
      <c r="E31" s="16">
        <v>9.0</v>
      </c>
      <c r="F31" s="17">
        <v>21.0</v>
      </c>
      <c r="G31" s="18">
        <v>62.0</v>
      </c>
      <c r="H31" s="19">
        <v>7.0</v>
      </c>
      <c r="I31" s="20">
        <v>19.0</v>
      </c>
      <c r="J31" s="21">
        <v>21.0</v>
      </c>
      <c r="K31" s="22">
        <v>14.0</v>
      </c>
      <c r="L31" s="63">
        <f t="shared" si="1"/>
        <v>9</v>
      </c>
      <c r="M31" s="63">
        <f t="shared" si="2"/>
        <v>28</v>
      </c>
      <c r="N31" s="63">
        <f t="shared" si="3"/>
        <v>9</v>
      </c>
      <c r="O31" s="63">
        <f t="shared" si="4"/>
        <v>33</v>
      </c>
      <c r="P31" s="64">
        <f t="shared" si="5"/>
        <v>33</v>
      </c>
      <c r="Q31" s="64">
        <f t="shared" si="6"/>
        <v>0.2432432432</v>
      </c>
      <c r="R31" s="64">
        <f t="shared" si="7"/>
        <v>0.2142857143</v>
      </c>
      <c r="S31" s="65">
        <f t="shared" si="8"/>
        <v>0.5316455696</v>
      </c>
      <c r="T31" s="65">
        <f t="shared" si="9"/>
        <v>0.4683544304</v>
      </c>
      <c r="U31" s="73">
        <f t="shared" si="10"/>
        <v>0.01768172888</v>
      </c>
      <c r="V31" s="66">
        <f t="shared" si="11"/>
        <v>0.5409836066</v>
      </c>
      <c r="W31" s="27">
        <f t="shared" si="12"/>
        <v>0.5408473155</v>
      </c>
      <c r="X31" s="27">
        <f t="shared" si="13"/>
        <v>-0.01066929161</v>
      </c>
      <c r="Y31" s="27">
        <f t="shared" si="14"/>
        <v>1.093615074</v>
      </c>
      <c r="Z31" s="27">
        <f t="shared" si="15"/>
        <v>3.928145387</v>
      </c>
      <c r="AA31" s="27">
        <f t="shared" si="16"/>
        <v>0.02186825855</v>
      </c>
      <c r="AB31" s="27">
        <f t="shared" si="17"/>
        <v>-0.1212940694</v>
      </c>
      <c r="AC31" s="27">
        <f t="shared" si="18"/>
        <v>-0.2012275923</v>
      </c>
      <c r="AD31" s="27">
        <f t="shared" si="19"/>
        <v>0.1128194271</v>
      </c>
      <c r="AE31" s="27">
        <f t="shared" si="20"/>
        <v>-2.282045839</v>
      </c>
      <c r="AF31" s="27">
        <f t="shared" si="21"/>
        <v>-2.548928871</v>
      </c>
      <c r="AG31" s="27">
        <f t="shared" si="22"/>
        <v>0.001592977184</v>
      </c>
      <c r="AH31" s="27">
        <f t="shared" si="23"/>
        <v>-0.003642256686</v>
      </c>
      <c r="AI31" s="27">
        <f t="shared" si="24"/>
        <v>0.02355123249</v>
      </c>
      <c r="AJ31" s="27">
        <f t="shared" si="25"/>
        <v>-0.02769127447</v>
      </c>
      <c r="AK31" s="27">
        <f t="shared" si="26"/>
        <v>-0.02467308398</v>
      </c>
      <c r="AL31" s="27">
        <f t="shared" si="27"/>
        <v>0.03567411748</v>
      </c>
      <c r="AM31" s="27">
        <f t="shared" si="28"/>
        <v>0.2625918186</v>
      </c>
      <c r="AN31" s="27">
        <f t="shared" si="29"/>
        <v>-0.02777101642</v>
      </c>
      <c r="AO31" s="27">
        <f t="shared" si="30"/>
        <v>0.8884295243</v>
      </c>
      <c r="AP31" s="27">
        <f t="shared" si="31"/>
        <v>0.5579219414</v>
      </c>
      <c r="AQ31" s="27"/>
      <c r="AR31" s="27"/>
      <c r="AS31" s="27"/>
    </row>
    <row r="32">
      <c r="A32" s="29">
        <v>1344.0</v>
      </c>
      <c r="B32" s="30">
        <v>1496.0</v>
      </c>
      <c r="C32" s="14">
        <v>10.0</v>
      </c>
      <c r="D32" s="15">
        <v>15.0</v>
      </c>
      <c r="E32" s="16">
        <v>10.0</v>
      </c>
      <c r="F32" s="17">
        <v>37.0</v>
      </c>
      <c r="G32" s="18">
        <v>78.0</v>
      </c>
      <c r="H32" s="19">
        <v>11.0</v>
      </c>
      <c r="I32" s="20">
        <v>24.0</v>
      </c>
      <c r="J32" s="21">
        <v>12.0</v>
      </c>
      <c r="K32" s="22">
        <v>27.0</v>
      </c>
      <c r="L32" s="63">
        <f t="shared" si="1"/>
        <v>10</v>
      </c>
      <c r="M32" s="63">
        <f t="shared" si="2"/>
        <v>48</v>
      </c>
      <c r="N32" s="63">
        <f t="shared" si="3"/>
        <v>10</v>
      </c>
      <c r="O32" s="63">
        <f t="shared" si="4"/>
        <v>51</v>
      </c>
      <c r="P32" s="64">
        <f t="shared" si="5"/>
        <v>51</v>
      </c>
      <c r="Q32" s="64">
        <f t="shared" si="6"/>
        <v>0.1724137931</v>
      </c>
      <c r="R32" s="64">
        <f t="shared" si="7"/>
        <v>0.1639344262</v>
      </c>
      <c r="S32" s="65">
        <f t="shared" si="8"/>
        <v>0.512605042</v>
      </c>
      <c r="T32" s="65">
        <f t="shared" si="9"/>
        <v>0.487394958</v>
      </c>
      <c r="U32" s="73">
        <f t="shared" si="10"/>
        <v>0.01336898396</v>
      </c>
      <c r="V32" s="66">
        <f t="shared" si="11"/>
        <v>0.5151515152</v>
      </c>
      <c r="W32" s="27">
        <f t="shared" si="12"/>
        <v>0.5163916707</v>
      </c>
      <c r="X32" s="27">
        <f t="shared" si="13"/>
        <v>-0.008066948055</v>
      </c>
      <c r="Y32" s="27">
        <f t="shared" si="14"/>
        <v>1.13807501</v>
      </c>
      <c r="Z32" s="27">
        <f t="shared" si="15"/>
        <v>3.787461509</v>
      </c>
      <c r="AA32" s="27">
        <f t="shared" si="16"/>
        <v>0.01250148344</v>
      </c>
      <c r="AB32" s="27">
        <f t="shared" si="17"/>
        <v>-0.095437629</v>
      </c>
      <c r="AC32" s="27">
        <f t="shared" si="18"/>
        <v>-0.2179216255</v>
      </c>
      <c r="AD32" s="27">
        <f t="shared" si="19"/>
        <v>0.08224665413</v>
      </c>
      <c r="AE32" s="27">
        <f t="shared" si="20"/>
        <v>-2.289767768</v>
      </c>
      <c r="AF32" s="27">
        <f t="shared" si="21"/>
        <v>-2.369621958</v>
      </c>
      <c r="AG32" s="27">
        <f t="shared" si="22"/>
        <v>0.0006885422281</v>
      </c>
      <c r="AH32" s="27">
        <f t="shared" si="23"/>
        <v>-0.0021668273</v>
      </c>
      <c r="AI32" s="27">
        <f t="shared" si="24"/>
        <v>0.01928413279</v>
      </c>
      <c r="AJ32" s="27">
        <f t="shared" si="25"/>
        <v>-0.03120772731</v>
      </c>
      <c r="AK32" s="27">
        <f t="shared" si="26"/>
        <v>-0.0135997668</v>
      </c>
      <c r="AL32" s="27">
        <f t="shared" si="27"/>
        <v>0.02706412478</v>
      </c>
      <c r="AM32" s="27">
        <f t="shared" si="28"/>
        <v>0.2741919273</v>
      </c>
      <c r="AN32" s="27">
        <f t="shared" si="29"/>
        <v>-0.019520314</v>
      </c>
      <c r="AO32" s="27">
        <f t="shared" si="30"/>
        <v>0.8595095985</v>
      </c>
      <c r="AP32" s="27">
        <f t="shared" si="31"/>
        <v>0.5000983997</v>
      </c>
      <c r="AQ32" s="27"/>
      <c r="AR32" s="27"/>
      <c r="AS32" s="27"/>
    </row>
    <row r="33">
      <c r="A33" s="29">
        <v>1346.0</v>
      </c>
      <c r="B33" s="30">
        <v>2581.0</v>
      </c>
      <c r="C33" s="14">
        <v>58.0</v>
      </c>
      <c r="D33" s="15">
        <v>37.0</v>
      </c>
      <c r="E33" s="16">
        <v>36.0</v>
      </c>
      <c r="F33" s="17">
        <v>49.0</v>
      </c>
      <c r="G33" s="18">
        <v>172.0</v>
      </c>
      <c r="H33" s="19">
        <v>31.0</v>
      </c>
      <c r="I33" s="20">
        <v>85.0</v>
      </c>
      <c r="J33" s="21">
        <v>92.0</v>
      </c>
      <c r="K33" s="22">
        <v>69.0</v>
      </c>
      <c r="L33" s="63">
        <f t="shared" si="1"/>
        <v>58</v>
      </c>
      <c r="M33" s="63">
        <f t="shared" si="2"/>
        <v>80</v>
      </c>
      <c r="N33" s="63">
        <f t="shared" si="3"/>
        <v>36</v>
      </c>
      <c r="O33" s="63">
        <f t="shared" si="4"/>
        <v>154</v>
      </c>
      <c r="P33" s="64">
        <f t="shared" si="5"/>
        <v>154</v>
      </c>
      <c r="Q33" s="64">
        <f t="shared" si="6"/>
        <v>0.4202898551</v>
      </c>
      <c r="R33" s="64">
        <f t="shared" si="7"/>
        <v>0.1894736842</v>
      </c>
      <c r="S33" s="65">
        <f t="shared" si="8"/>
        <v>0.6463414634</v>
      </c>
      <c r="T33" s="65">
        <f t="shared" si="9"/>
        <v>0.4207317073</v>
      </c>
      <c r="U33" s="73">
        <f t="shared" si="10"/>
        <v>0.03641999225</v>
      </c>
      <c r="V33" s="66">
        <f t="shared" si="11"/>
        <v>0.6581196581</v>
      </c>
      <c r="W33" s="27">
        <f t="shared" si="12"/>
        <v>0.6547482975</v>
      </c>
      <c r="X33" s="27">
        <f t="shared" si="13"/>
        <v>-0.02197610429</v>
      </c>
      <c r="Y33" s="27">
        <f t="shared" si="14"/>
        <v>0.9824152556</v>
      </c>
      <c r="Z33" s="27">
        <f t="shared" si="15"/>
        <v>4.77559371</v>
      </c>
      <c r="AA33" s="27">
        <f t="shared" si="16"/>
        <v>0.09277787985</v>
      </c>
      <c r="AB33" s="27">
        <f t="shared" si="17"/>
        <v>-0.2244322683</v>
      </c>
      <c r="AC33" s="27">
        <f t="shared" si="18"/>
        <v>-0.1623860623</v>
      </c>
      <c r="AD33" s="27">
        <f t="shared" si="19"/>
        <v>0.2825132557</v>
      </c>
      <c r="AE33" s="27">
        <f t="shared" si="20"/>
        <v>-2.49226829</v>
      </c>
      <c r="AF33" s="27">
        <f t="shared" si="21"/>
        <v>-3.767361998</v>
      </c>
      <c r="AG33" s="27">
        <f t="shared" si="22"/>
        <v>0.01392050278</v>
      </c>
      <c r="AH33" s="27">
        <f t="shared" si="23"/>
        <v>-0.01388134036</v>
      </c>
      <c r="AI33" s="27">
        <f t="shared" si="24"/>
        <v>0.03914623342</v>
      </c>
      <c r="AJ33" s="27">
        <f t="shared" si="25"/>
        <v>-0.02007403948</v>
      </c>
      <c r="AK33" s="27">
        <f t="shared" si="26"/>
        <v>-0.127260463</v>
      </c>
      <c r="AL33" s="27">
        <f t="shared" si="27"/>
        <v>0.08024884459</v>
      </c>
      <c r="AM33" s="27">
        <f t="shared" si="28"/>
        <v>0.2576215737</v>
      </c>
      <c r="AN33" s="27">
        <f t="shared" si="29"/>
        <v>-0.08454472842</v>
      </c>
      <c r="AO33" s="27">
        <f t="shared" si="30"/>
        <v>1.17959583</v>
      </c>
      <c r="AP33" s="27">
        <f t="shared" si="31"/>
        <v>1.002519654</v>
      </c>
      <c r="AQ33" s="27"/>
      <c r="AR33" s="27"/>
      <c r="AS33" s="27"/>
    </row>
    <row r="34">
      <c r="A34" s="29">
        <v>1348.0</v>
      </c>
      <c r="B34" s="30">
        <v>1808.0</v>
      </c>
      <c r="C34" s="14">
        <v>10.0</v>
      </c>
      <c r="D34" s="15">
        <v>9.0</v>
      </c>
      <c r="E34" s="16">
        <v>5.0</v>
      </c>
      <c r="F34" s="17">
        <v>15.0</v>
      </c>
      <c r="G34" s="18">
        <v>70.0</v>
      </c>
      <c r="H34" s="19">
        <v>26.0</v>
      </c>
      <c r="I34" s="20">
        <v>22.0</v>
      </c>
      <c r="J34" s="21">
        <v>19.0</v>
      </c>
      <c r="K34" s="22">
        <v>27.0</v>
      </c>
      <c r="L34" s="63">
        <f t="shared" si="1"/>
        <v>10</v>
      </c>
      <c r="M34" s="63">
        <f t="shared" si="2"/>
        <v>41</v>
      </c>
      <c r="N34" s="63">
        <f t="shared" si="3"/>
        <v>5</v>
      </c>
      <c r="O34" s="63">
        <f t="shared" si="4"/>
        <v>49</v>
      </c>
      <c r="P34" s="64">
        <f t="shared" si="5"/>
        <v>49</v>
      </c>
      <c r="Q34" s="64">
        <f t="shared" si="6"/>
        <v>0.1960784314</v>
      </c>
      <c r="R34" s="64">
        <f t="shared" si="7"/>
        <v>0.09259259259</v>
      </c>
      <c r="S34" s="65">
        <f t="shared" si="8"/>
        <v>0.5619047619</v>
      </c>
      <c r="T34" s="65">
        <f t="shared" si="9"/>
        <v>0.4857142857</v>
      </c>
      <c r="U34" s="73">
        <f t="shared" si="10"/>
        <v>0.008296460177</v>
      </c>
      <c r="V34" s="66">
        <f t="shared" si="11"/>
        <v>0.5444444444</v>
      </c>
      <c r="W34" s="27">
        <f t="shared" si="12"/>
        <v>0.5449094986</v>
      </c>
      <c r="X34" s="27">
        <f t="shared" si="13"/>
        <v>-0.005006148074</v>
      </c>
      <c r="Y34" s="27">
        <f t="shared" si="14"/>
        <v>1.134150614</v>
      </c>
      <c r="Z34" s="27">
        <f t="shared" si="15"/>
        <v>4.151720102</v>
      </c>
      <c r="AA34" s="27">
        <f t="shared" si="16"/>
        <v>0.004814491359</v>
      </c>
      <c r="AB34" s="27">
        <f t="shared" si="17"/>
        <v>-0.05902199936</v>
      </c>
      <c r="AC34" s="27">
        <f t="shared" si="18"/>
        <v>-0.2164213089</v>
      </c>
      <c r="AD34" s="27">
        <f t="shared" si="19"/>
        <v>0.05594902326</v>
      </c>
      <c r="AE34" s="27">
        <f t="shared" si="20"/>
        <v>-2.501330747</v>
      </c>
      <c r="AF34" s="27">
        <f t="shared" si="21"/>
        <v>-2.847336159</v>
      </c>
      <c r="AG34" s="27">
        <f t="shared" si="22"/>
        <v>0.0001645560571</v>
      </c>
      <c r="AH34" s="27">
        <f t="shared" si="23"/>
        <v>-0.0008315971745</v>
      </c>
      <c r="AI34" s="27">
        <f t="shared" si="24"/>
        <v>0.01188486448</v>
      </c>
      <c r="AJ34" s="27">
        <f t="shared" si="25"/>
        <v>-0.03088600071</v>
      </c>
      <c r="AK34" s="27">
        <f t="shared" si="26"/>
        <v>-0.005741166764</v>
      </c>
      <c r="AL34" s="27">
        <f t="shared" si="27"/>
        <v>0.01834712846</v>
      </c>
      <c r="AM34" s="27">
        <f t="shared" si="28"/>
        <v>0.2984930289</v>
      </c>
      <c r="AN34" s="27">
        <f t="shared" si="29"/>
        <v>-0.01455596183</v>
      </c>
      <c r="AO34" s="27">
        <f t="shared" si="30"/>
        <v>1.029224827</v>
      </c>
      <c r="AP34" s="27">
        <f t="shared" si="31"/>
        <v>0.6587110997</v>
      </c>
      <c r="AQ34" s="27"/>
      <c r="AR34" s="27"/>
      <c r="AS34" s="27"/>
    </row>
    <row r="35">
      <c r="A35" s="29">
        <v>1349.0</v>
      </c>
      <c r="B35" s="30">
        <v>1790.0</v>
      </c>
      <c r="C35" s="14">
        <v>4.0</v>
      </c>
      <c r="D35" s="15">
        <v>10.0</v>
      </c>
      <c r="E35" s="16">
        <v>14.0</v>
      </c>
      <c r="F35" s="17">
        <v>16.0</v>
      </c>
      <c r="G35" s="18">
        <v>62.0</v>
      </c>
      <c r="H35" s="19">
        <v>13.0</v>
      </c>
      <c r="I35" s="20">
        <v>16.0</v>
      </c>
      <c r="J35" s="21">
        <v>17.0</v>
      </c>
      <c r="K35" s="22">
        <v>16.0</v>
      </c>
      <c r="L35" s="63">
        <f t="shared" si="1"/>
        <v>4</v>
      </c>
      <c r="M35" s="63">
        <f t="shared" si="2"/>
        <v>29</v>
      </c>
      <c r="N35" s="63">
        <f t="shared" si="3"/>
        <v>14</v>
      </c>
      <c r="O35" s="63">
        <f t="shared" si="4"/>
        <v>32</v>
      </c>
      <c r="P35" s="64">
        <f t="shared" si="5"/>
        <v>32</v>
      </c>
      <c r="Q35" s="64">
        <f t="shared" si="6"/>
        <v>0.1212121212</v>
      </c>
      <c r="R35" s="64">
        <f t="shared" si="7"/>
        <v>0.3043478261</v>
      </c>
      <c r="S35" s="65">
        <f t="shared" si="8"/>
        <v>0.4556962025</v>
      </c>
      <c r="T35" s="65">
        <f t="shared" si="9"/>
        <v>0.417721519</v>
      </c>
      <c r="U35" s="73">
        <f t="shared" si="10"/>
        <v>0.01005586592</v>
      </c>
      <c r="V35" s="66">
        <f t="shared" si="11"/>
        <v>0.5245901639</v>
      </c>
      <c r="W35" s="27">
        <f t="shared" si="12"/>
        <v>0.5219612179</v>
      </c>
      <c r="X35" s="27">
        <f t="shared" si="13"/>
        <v>-0.006067787073</v>
      </c>
      <c r="Y35" s="27">
        <f t="shared" si="14"/>
        <v>0.9753864178</v>
      </c>
      <c r="Z35" s="27">
        <f t="shared" si="15"/>
        <v>3.36698176</v>
      </c>
      <c r="AA35" s="27">
        <f t="shared" si="16"/>
        <v>0.007073000585</v>
      </c>
      <c r="AB35" s="27">
        <f t="shared" si="17"/>
        <v>-0.06152427856</v>
      </c>
      <c r="AC35" s="27">
        <f t="shared" si="18"/>
        <v>-0.1600707436</v>
      </c>
      <c r="AD35" s="27">
        <f t="shared" si="19"/>
        <v>0.05499609422</v>
      </c>
      <c r="AE35" s="27">
        <f t="shared" si="20"/>
        <v>-1.744575584</v>
      </c>
      <c r="AF35" s="27">
        <f t="shared" si="21"/>
        <v>-1.872682436</v>
      </c>
      <c r="AG35" s="27">
        <f t="shared" si="22"/>
        <v>0.0002930176605</v>
      </c>
      <c r="AH35" s="27">
        <f t="shared" si="23"/>
        <v>-0.001050684339</v>
      </c>
      <c r="AI35" s="27">
        <f t="shared" si="24"/>
        <v>0.01065449373</v>
      </c>
      <c r="AJ35" s="27">
        <f t="shared" si="25"/>
        <v>-0.01964624663</v>
      </c>
      <c r="AK35" s="27">
        <f t="shared" si="26"/>
        <v>-0.006840158123</v>
      </c>
      <c r="AL35" s="27">
        <f t="shared" si="27"/>
        <v>0.01551005763</v>
      </c>
      <c r="AM35" s="27">
        <f t="shared" si="28"/>
        <v>0.1790436129</v>
      </c>
      <c r="AN35" s="27">
        <f t="shared" si="29"/>
        <v>-0.01160360517</v>
      </c>
      <c r="AO35" s="27">
        <f t="shared" si="30"/>
        <v>0.5821590044</v>
      </c>
      <c r="AP35" s="27">
        <f t="shared" si="31"/>
        <v>0.3513444296</v>
      </c>
      <c r="AQ35" s="27"/>
      <c r="AR35" s="27"/>
      <c r="AS35" s="27"/>
    </row>
    <row r="36">
      <c r="A36" s="29">
        <v>1351.0</v>
      </c>
      <c r="B36" s="30">
        <v>3110.0</v>
      </c>
      <c r="C36" s="14">
        <v>12.0</v>
      </c>
      <c r="D36" s="15">
        <v>19.0</v>
      </c>
      <c r="E36" s="16">
        <v>9.0</v>
      </c>
      <c r="F36" s="17">
        <v>35.0</v>
      </c>
      <c r="G36" s="18">
        <v>142.0</v>
      </c>
      <c r="H36" s="19">
        <v>21.0</v>
      </c>
      <c r="I36" s="20">
        <v>44.0</v>
      </c>
      <c r="J36" s="21">
        <v>53.0</v>
      </c>
      <c r="K36" s="22">
        <v>39.0</v>
      </c>
      <c r="L36" s="63">
        <f t="shared" si="1"/>
        <v>12</v>
      </c>
      <c r="M36" s="63">
        <f t="shared" si="2"/>
        <v>56</v>
      </c>
      <c r="N36" s="63">
        <f t="shared" si="3"/>
        <v>9</v>
      </c>
      <c r="O36" s="63">
        <f t="shared" si="4"/>
        <v>83</v>
      </c>
      <c r="P36" s="64">
        <f t="shared" si="5"/>
        <v>83</v>
      </c>
      <c r="Q36" s="64">
        <f t="shared" si="6"/>
        <v>0.1764705882</v>
      </c>
      <c r="R36" s="64">
        <f t="shared" si="7"/>
        <v>0.09782608696</v>
      </c>
      <c r="S36" s="65">
        <f t="shared" si="8"/>
        <v>0.59375</v>
      </c>
      <c r="T36" s="65">
        <f t="shared" si="9"/>
        <v>0.425</v>
      </c>
      <c r="U36" s="73">
        <f t="shared" si="10"/>
        <v>0.006752411576</v>
      </c>
      <c r="V36" s="66">
        <f t="shared" si="11"/>
        <v>0.5971223022</v>
      </c>
      <c r="W36" s="27">
        <f t="shared" si="12"/>
        <v>0.5966355108</v>
      </c>
      <c r="X36" s="27">
        <f t="shared" si="13"/>
        <v>-0.004074457236</v>
      </c>
      <c r="Y36" s="27">
        <f t="shared" si="14"/>
        <v>0.9923817872</v>
      </c>
      <c r="Z36" s="27">
        <f t="shared" si="15"/>
        <v>4.387013561</v>
      </c>
      <c r="AA36" s="27">
        <f t="shared" si="16"/>
        <v>0.003189205887</v>
      </c>
      <c r="AB36" s="27">
        <f t="shared" si="17"/>
        <v>-0.04203277305</v>
      </c>
      <c r="AC36" s="27">
        <f t="shared" si="18"/>
        <v>-0.1656975647</v>
      </c>
      <c r="AD36" s="27">
        <f t="shared" si="19"/>
        <v>0.04811710525</v>
      </c>
      <c r="AE36" s="27">
        <f t="shared" si="20"/>
        <v>-2.312704176</v>
      </c>
      <c r="AF36" s="27">
        <f t="shared" si="21"/>
        <v>-3.179219866</v>
      </c>
      <c r="AG36" s="27">
        <f t="shared" si="22"/>
        <v>0.00008871807118</v>
      </c>
      <c r="AH36" s="27">
        <f t="shared" si="23"/>
        <v>-0.0004820068427</v>
      </c>
      <c r="AI36" s="27">
        <f t="shared" si="24"/>
        <v>0.007405875601</v>
      </c>
      <c r="AJ36" s="27">
        <f t="shared" si="25"/>
        <v>-0.0206912075</v>
      </c>
      <c r="AK36" s="27">
        <f t="shared" si="26"/>
        <v>-0.004018585545</v>
      </c>
      <c r="AL36" s="27">
        <f t="shared" si="27"/>
        <v>0.01380648539</v>
      </c>
      <c r="AM36" s="27">
        <f t="shared" si="28"/>
        <v>0.2414855836</v>
      </c>
      <c r="AN36" s="27">
        <f t="shared" si="29"/>
        <v>-0.01322783597</v>
      </c>
      <c r="AO36" s="27">
        <f t="shared" si="30"/>
        <v>1.005541796</v>
      </c>
      <c r="AP36" s="27">
        <f t="shared" si="31"/>
        <v>0.7771730136</v>
      </c>
      <c r="AQ36" s="27"/>
      <c r="AR36" s="27"/>
      <c r="AS36" s="27"/>
    </row>
    <row r="37">
      <c r="A37" s="29">
        <v>1352.0</v>
      </c>
      <c r="B37" s="30">
        <v>1460.0</v>
      </c>
      <c r="C37" s="14">
        <v>8.0</v>
      </c>
      <c r="D37" s="15">
        <v>9.0</v>
      </c>
      <c r="E37" s="16">
        <v>5.0</v>
      </c>
      <c r="F37" s="17">
        <v>8.0</v>
      </c>
      <c r="G37" s="18">
        <v>71.0</v>
      </c>
      <c r="H37" s="19">
        <v>18.0</v>
      </c>
      <c r="I37" s="20">
        <v>16.0</v>
      </c>
      <c r="J37" s="21">
        <v>28.0</v>
      </c>
      <c r="K37" s="22">
        <v>31.0</v>
      </c>
      <c r="L37" s="63">
        <f t="shared" si="1"/>
        <v>8</v>
      </c>
      <c r="M37" s="63">
        <f t="shared" si="2"/>
        <v>26</v>
      </c>
      <c r="N37" s="63">
        <f t="shared" si="3"/>
        <v>5</v>
      </c>
      <c r="O37" s="63">
        <f t="shared" si="4"/>
        <v>47</v>
      </c>
      <c r="P37" s="64">
        <f t="shared" si="5"/>
        <v>47</v>
      </c>
      <c r="Q37" s="64">
        <f t="shared" si="6"/>
        <v>0.2352941176</v>
      </c>
      <c r="R37" s="64">
        <f t="shared" si="7"/>
        <v>0.09615384615</v>
      </c>
      <c r="S37" s="65">
        <f t="shared" si="8"/>
        <v>0.6395348837</v>
      </c>
      <c r="T37" s="65">
        <f t="shared" si="9"/>
        <v>0.3953488372</v>
      </c>
      <c r="U37" s="73">
        <f t="shared" si="10"/>
        <v>0.008904109589</v>
      </c>
      <c r="V37" s="66">
        <f t="shared" si="11"/>
        <v>0.6438356164</v>
      </c>
      <c r="W37" s="27">
        <f t="shared" si="12"/>
        <v>0.6420859861</v>
      </c>
      <c r="X37" s="27">
        <f t="shared" si="13"/>
        <v>-0.005372808417</v>
      </c>
      <c r="Y37" s="27">
        <f t="shared" si="14"/>
        <v>0.9231458485</v>
      </c>
      <c r="Z37" s="27">
        <f t="shared" si="15"/>
        <v>4.725302244</v>
      </c>
      <c r="AA37" s="27">
        <f t="shared" si="16"/>
        <v>0.005545564217</v>
      </c>
      <c r="AB37" s="27">
        <f t="shared" si="17"/>
        <v>-0.05155979351</v>
      </c>
      <c r="AC37" s="27">
        <f t="shared" si="18"/>
        <v>-0.1433835065</v>
      </c>
      <c r="AD37" s="27">
        <f t="shared" si="19"/>
        <v>0.06834263172</v>
      </c>
      <c r="AE37" s="27">
        <f t="shared" si="20"/>
        <v>-2.317246506</v>
      </c>
      <c r="AF37" s="27">
        <f t="shared" si="21"/>
        <v>-3.688432115</v>
      </c>
      <c r="AG37" s="27">
        <f t="shared" si="22"/>
        <v>0.0002034261893</v>
      </c>
      <c r="AH37" s="27">
        <f t="shared" si="23"/>
        <v>-0.0007796647888</v>
      </c>
      <c r="AI37" s="27">
        <f t="shared" si="24"/>
        <v>0.008450668683</v>
      </c>
      <c r="AJ37" s="27">
        <f t="shared" si="25"/>
        <v>-0.01665560618</v>
      </c>
      <c r="AK37" s="27">
        <f t="shared" si="26"/>
        <v>-0.007526568438</v>
      </c>
      <c r="AL37" s="27">
        <f t="shared" si="27"/>
        <v>0.01824176597</v>
      </c>
      <c r="AM37" s="27">
        <f t="shared" si="28"/>
        <v>0.2250789581</v>
      </c>
      <c r="AN37" s="27">
        <f t="shared" si="29"/>
        <v>-0.0202367899</v>
      </c>
      <c r="AO37" s="27">
        <f t="shared" si="30"/>
        <v>1.085207768</v>
      </c>
      <c r="AP37" s="27">
        <f t="shared" si="31"/>
        <v>0.9711796165</v>
      </c>
      <c r="AQ37" s="27"/>
      <c r="AR37" s="27"/>
      <c r="AS37" s="27"/>
    </row>
    <row r="38">
      <c r="A38" s="29">
        <v>1353.0</v>
      </c>
      <c r="B38" s="30">
        <v>2590.0</v>
      </c>
      <c r="C38" s="14">
        <v>11.0</v>
      </c>
      <c r="D38" s="15">
        <v>7.0</v>
      </c>
      <c r="E38" s="16">
        <v>10.0</v>
      </c>
      <c r="F38" s="17">
        <v>25.0</v>
      </c>
      <c r="G38" s="18">
        <v>96.0</v>
      </c>
      <c r="H38" s="19">
        <v>31.0</v>
      </c>
      <c r="I38" s="20">
        <v>17.0</v>
      </c>
      <c r="J38" s="21">
        <v>32.0</v>
      </c>
      <c r="K38" s="22">
        <v>12.0</v>
      </c>
      <c r="L38" s="63">
        <f t="shared" si="1"/>
        <v>11</v>
      </c>
      <c r="M38" s="63">
        <f t="shared" si="2"/>
        <v>56</v>
      </c>
      <c r="N38" s="63">
        <f t="shared" si="3"/>
        <v>10</v>
      </c>
      <c r="O38" s="63">
        <f t="shared" si="4"/>
        <v>29</v>
      </c>
      <c r="P38" s="64">
        <f t="shared" si="5"/>
        <v>29</v>
      </c>
      <c r="Q38" s="64">
        <f t="shared" si="6"/>
        <v>0.1641791045</v>
      </c>
      <c r="R38" s="64">
        <f t="shared" si="7"/>
        <v>0.2564102564</v>
      </c>
      <c r="S38" s="65">
        <f t="shared" si="8"/>
        <v>0.3773584906</v>
      </c>
      <c r="T38" s="65">
        <f t="shared" si="9"/>
        <v>0.6320754717</v>
      </c>
      <c r="U38" s="73">
        <f t="shared" si="10"/>
        <v>0.008108108108</v>
      </c>
      <c r="V38" s="66">
        <f t="shared" si="11"/>
        <v>0.3411764706</v>
      </c>
      <c r="W38" s="27">
        <f t="shared" si="12"/>
        <v>0.3506905543</v>
      </c>
      <c r="X38" s="27">
        <f t="shared" si="13"/>
        <v>-0.004892494983</v>
      </c>
      <c r="Y38" s="27">
        <f t="shared" si="14"/>
        <v>1.475906321</v>
      </c>
      <c r="Z38" s="27">
        <f t="shared" si="15"/>
        <v>2.788171479</v>
      </c>
      <c r="AA38" s="27">
        <f t="shared" si="16"/>
        <v>0.004598368877</v>
      </c>
      <c r="AB38" s="27">
        <f t="shared" si="17"/>
        <v>-0.07506347662</v>
      </c>
      <c r="AC38" s="27">
        <f t="shared" si="18"/>
        <v>-0.3665018238</v>
      </c>
      <c r="AD38" s="27">
        <f t="shared" si="19"/>
        <v>0.03672067201</v>
      </c>
      <c r="AE38" s="27">
        <f t="shared" si="20"/>
        <v>-2.186002204</v>
      </c>
      <c r="AF38" s="27">
        <f t="shared" si="21"/>
        <v>-1.284167192</v>
      </c>
      <c r="AG38" s="27">
        <f t="shared" si="22"/>
        <v>0.0001536009728</v>
      </c>
      <c r="AH38" s="27">
        <f t="shared" si="23"/>
        <v>-0.001033604665</v>
      </c>
      <c r="AI38" s="27">
        <f t="shared" si="24"/>
        <v>0.01966966904</v>
      </c>
      <c r="AJ38" s="27">
        <f t="shared" si="25"/>
        <v>-0.06806531493</v>
      </c>
      <c r="AK38" s="27">
        <f t="shared" si="26"/>
        <v>-0.003682518786</v>
      </c>
      <c r="AL38" s="27">
        <f t="shared" si="27"/>
        <v>0.0156701904</v>
      </c>
      <c r="AM38" s="27">
        <f t="shared" si="28"/>
        <v>0.3394702555</v>
      </c>
      <c r="AN38" s="27">
        <f t="shared" si="29"/>
        <v>-0.006415794319</v>
      </c>
      <c r="AO38" s="27">
        <f t="shared" si="30"/>
        <v>0.6040614783</v>
      </c>
      <c r="AP38" s="27">
        <f t="shared" si="31"/>
        <v>0.1995120918</v>
      </c>
      <c r="AQ38" s="27"/>
      <c r="AR38" s="27"/>
      <c r="AS38" s="27"/>
    </row>
    <row r="39">
      <c r="A39" s="29">
        <v>1354.0</v>
      </c>
      <c r="B39" s="30">
        <v>3282.0</v>
      </c>
      <c r="C39" s="14">
        <v>18.0</v>
      </c>
      <c r="D39" s="15">
        <v>11.0</v>
      </c>
      <c r="E39" s="16">
        <v>10.0</v>
      </c>
      <c r="F39" s="17">
        <v>33.0</v>
      </c>
      <c r="G39" s="18">
        <v>153.0</v>
      </c>
      <c r="H39" s="19">
        <v>18.0</v>
      </c>
      <c r="I39" s="20">
        <v>25.0</v>
      </c>
      <c r="J39" s="21">
        <v>41.0</v>
      </c>
      <c r="K39" s="22">
        <v>42.0</v>
      </c>
      <c r="L39" s="63">
        <f t="shared" si="1"/>
        <v>18</v>
      </c>
      <c r="M39" s="63">
        <f t="shared" si="2"/>
        <v>51</v>
      </c>
      <c r="N39" s="63">
        <f t="shared" si="3"/>
        <v>10</v>
      </c>
      <c r="O39" s="63">
        <f t="shared" si="4"/>
        <v>67</v>
      </c>
      <c r="P39" s="64">
        <f t="shared" si="5"/>
        <v>67</v>
      </c>
      <c r="Q39" s="64">
        <f t="shared" si="6"/>
        <v>0.2608695652</v>
      </c>
      <c r="R39" s="64">
        <f t="shared" si="7"/>
        <v>0.1298701299</v>
      </c>
      <c r="S39" s="65">
        <f t="shared" si="8"/>
        <v>0.5821917808</v>
      </c>
      <c r="T39" s="65">
        <f t="shared" si="9"/>
        <v>0.4726027397</v>
      </c>
      <c r="U39" s="73">
        <f t="shared" si="10"/>
        <v>0.008531383303</v>
      </c>
      <c r="V39" s="66">
        <f t="shared" si="11"/>
        <v>0.5677966102</v>
      </c>
      <c r="W39" s="27">
        <f t="shared" si="12"/>
        <v>0.5646314506</v>
      </c>
      <c r="X39" s="27">
        <f t="shared" si="13"/>
        <v>-0.0051479025</v>
      </c>
      <c r="Y39" s="27">
        <f t="shared" si="14"/>
        <v>1.103534945</v>
      </c>
      <c r="Z39" s="27">
        <f t="shared" si="15"/>
        <v>4.301613874</v>
      </c>
      <c r="AA39" s="27">
        <f t="shared" si="16"/>
        <v>0.00509100654</v>
      </c>
      <c r="AB39" s="27">
        <f t="shared" si="17"/>
        <v>-0.05905489432</v>
      </c>
      <c r="AC39" s="27">
        <f t="shared" si="18"/>
        <v>-0.204894705</v>
      </c>
      <c r="AD39" s="27">
        <f t="shared" si="19"/>
        <v>0.05961046207</v>
      </c>
      <c r="AE39" s="27">
        <f t="shared" si="20"/>
        <v>-2.521679204</v>
      </c>
      <c r="AF39" s="27">
        <f t="shared" si="21"/>
        <v>-3.056648207</v>
      </c>
      <c r="AG39" s="27">
        <f t="shared" si="22"/>
        <v>0.0001789343574</v>
      </c>
      <c r="AH39" s="27">
        <f t="shared" si="23"/>
        <v>-0.0008556213374</v>
      </c>
      <c r="AI39" s="27">
        <f t="shared" si="24"/>
        <v>0.01157048521</v>
      </c>
      <c r="AJ39" s="27">
        <f t="shared" si="25"/>
        <v>-0.02845166921</v>
      </c>
      <c r="AK39" s="27">
        <f t="shared" si="26"/>
        <v>-0.0062900886</v>
      </c>
      <c r="AL39" s="27">
        <f t="shared" si="27"/>
        <v>0.01902012815</v>
      </c>
      <c r="AM39" s="27">
        <f t="shared" si="28"/>
        <v>0.292798108</v>
      </c>
      <c r="AN39" s="27">
        <f t="shared" si="29"/>
        <v>-0.01606845957</v>
      </c>
      <c r="AO39" s="27">
        <f t="shared" si="30"/>
        <v>1.075059067</v>
      </c>
      <c r="AP39" s="27">
        <f t="shared" si="31"/>
        <v>0.7326643392</v>
      </c>
      <c r="AQ39" s="27"/>
      <c r="AR39" s="27"/>
      <c r="AS39" s="27"/>
    </row>
    <row r="40">
      <c r="A40" s="29">
        <v>1356.0</v>
      </c>
      <c r="B40" s="30">
        <v>2114.0</v>
      </c>
      <c r="C40" s="14">
        <v>3.0</v>
      </c>
      <c r="D40" s="15">
        <v>14.0</v>
      </c>
      <c r="E40" s="16">
        <v>13.0</v>
      </c>
      <c r="F40" s="17">
        <v>27.0</v>
      </c>
      <c r="G40" s="18">
        <v>118.0</v>
      </c>
      <c r="H40" s="19">
        <v>12.0</v>
      </c>
      <c r="I40" s="20">
        <v>18.0</v>
      </c>
      <c r="J40" s="21">
        <v>19.0</v>
      </c>
      <c r="K40" s="22">
        <v>34.0</v>
      </c>
      <c r="L40" s="63">
        <f t="shared" si="1"/>
        <v>3</v>
      </c>
      <c r="M40" s="63">
        <f t="shared" si="2"/>
        <v>39</v>
      </c>
      <c r="N40" s="63">
        <f t="shared" si="3"/>
        <v>13</v>
      </c>
      <c r="O40" s="63">
        <f t="shared" si="4"/>
        <v>52</v>
      </c>
      <c r="P40" s="64">
        <f t="shared" si="5"/>
        <v>52</v>
      </c>
      <c r="Q40" s="64">
        <f t="shared" si="6"/>
        <v>0.07142857143</v>
      </c>
      <c r="R40" s="64">
        <f t="shared" si="7"/>
        <v>0.2</v>
      </c>
      <c r="S40" s="65">
        <f t="shared" si="8"/>
        <v>0.5140186916</v>
      </c>
      <c r="T40" s="65">
        <f t="shared" si="9"/>
        <v>0.3925233645</v>
      </c>
      <c r="U40" s="73">
        <f t="shared" si="10"/>
        <v>0.00756859035</v>
      </c>
      <c r="V40" s="66">
        <f t="shared" si="11"/>
        <v>0.5714285714</v>
      </c>
      <c r="W40" s="27">
        <f t="shared" si="12"/>
        <v>0.5722930291</v>
      </c>
      <c r="X40" s="27">
        <f t="shared" si="13"/>
        <v>-0.004566945805</v>
      </c>
      <c r="Y40" s="27">
        <f t="shared" si="14"/>
        <v>0.9165483246</v>
      </c>
      <c r="Z40" s="27">
        <f t="shared" si="15"/>
        <v>3.797906477</v>
      </c>
      <c r="AA40" s="27">
        <f t="shared" si="16"/>
        <v>0.00400677306</v>
      </c>
      <c r="AB40" s="27">
        <f t="shared" si="17"/>
        <v>-0.0435131696</v>
      </c>
      <c r="AC40" s="27">
        <f t="shared" si="18"/>
        <v>-0.1413413681</v>
      </c>
      <c r="AD40" s="27">
        <f t="shared" si="19"/>
        <v>0.0466907527</v>
      </c>
      <c r="AE40" s="27">
        <f t="shared" si="20"/>
        <v>-1.849149211</v>
      </c>
      <c r="AF40" s="27">
        <f t="shared" si="21"/>
        <v>-2.38270975</v>
      </c>
      <c r="AG40" s="27">
        <f t="shared" si="22"/>
        <v>0.0001249339218</v>
      </c>
      <c r="AH40" s="27">
        <f t="shared" si="23"/>
        <v>-0.0005592963361</v>
      </c>
      <c r="AI40" s="27">
        <f t="shared" si="24"/>
        <v>0.007080854527</v>
      </c>
      <c r="AJ40" s="27">
        <f t="shared" si="25"/>
        <v>-0.01630105017</v>
      </c>
      <c r="AK40" s="27">
        <f t="shared" si="26"/>
        <v>-0.004370797589</v>
      </c>
      <c r="AL40" s="27">
        <f t="shared" si="27"/>
        <v>0.01237345843</v>
      </c>
      <c r="AM40" s="27">
        <f t="shared" si="28"/>
        <v>0.1783280512</v>
      </c>
      <c r="AN40" s="27">
        <f t="shared" si="29"/>
        <v>-0.01111208291</v>
      </c>
      <c r="AO40" s="27">
        <f t="shared" si="30"/>
        <v>0.6960289248</v>
      </c>
      <c r="AP40" s="27">
        <f t="shared" si="31"/>
        <v>0.5042472976</v>
      </c>
      <c r="AQ40" s="27"/>
      <c r="AR40" s="27"/>
      <c r="AS40" s="27"/>
    </row>
    <row r="41">
      <c r="A41" s="29">
        <v>1368.0</v>
      </c>
      <c r="B41" s="30">
        <v>2057.0</v>
      </c>
      <c r="C41" s="14">
        <v>6.0</v>
      </c>
      <c r="D41" s="15">
        <v>7.0</v>
      </c>
      <c r="E41" s="16">
        <v>11.0</v>
      </c>
      <c r="F41" s="17">
        <v>22.0</v>
      </c>
      <c r="G41" s="18">
        <v>80.0</v>
      </c>
      <c r="H41" s="19">
        <v>6.0</v>
      </c>
      <c r="I41" s="20">
        <v>15.0</v>
      </c>
      <c r="J41" s="21">
        <v>20.0</v>
      </c>
      <c r="K41" s="22">
        <v>32.0</v>
      </c>
      <c r="L41" s="63">
        <f t="shared" si="1"/>
        <v>6</v>
      </c>
      <c r="M41" s="63">
        <f t="shared" si="2"/>
        <v>28</v>
      </c>
      <c r="N41" s="63">
        <f t="shared" si="3"/>
        <v>11</v>
      </c>
      <c r="O41" s="63">
        <f t="shared" si="4"/>
        <v>47</v>
      </c>
      <c r="P41" s="64">
        <f t="shared" si="5"/>
        <v>47</v>
      </c>
      <c r="Q41" s="64">
        <f t="shared" si="6"/>
        <v>0.1764705882</v>
      </c>
      <c r="R41" s="64">
        <f t="shared" si="7"/>
        <v>0.1896551724</v>
      </c>
      <c r="S41" s="65">
        <f t="shared" si="8"/>
        <v>0.5760869565</v>
      </c>
      <c r="T41" s="65">
        <f t="shared" si="9"/>
        <v>0.3695652174</v>
      </c>
      <c r="U41" s="73">
        <f t="shared" si="10"/>
        <v>0.00826446281</v>
      </c>
      <c r="V41" s="66">
        <f t="shared" si="11"/>
        <v>0.6266666667</v>
      </c>
      <c r="W41" s="27">
        <f t="shared" si="12"/>
        <v>0.6209480072</v>
      </c>
      <c r="X41" s="27">
        <f t="shared" si="13"/>
        <v>-0.004986840616</v>
      </c>
      <c r="Y41" s="27">
        <f t="shared" si="14"/>
        <v>0.8629406845</v>
      </c>
      <c r="Z41" s="27">
        <f t="shared" si="15"/>
        <v>4.256507437</v>
      </c>
      <c r="AA41" s="27">
        <f t="shared" si="16"/>
        <v>0.0047774264</v>
      </c>
      <c r="AB41" s="27">
        <f t="shared" si="17"/>
        <v>-0.04473484393</v>
      </c>
      <c r="AC41" s="27">
        <f t="shared" si="18"/>
        <v>-0.1252911642</v>
      </c>
      <c r="AD41" s="27">
        <f t="shared" si="19"/>
        <v>0.05713992101</v>
      </c>
      <c r="AE41" s="27">
        <f t="shared" si="20"/>
        <v>-1.95122191</v>
      </c>
      <c r="AF41" s="27">
        <f t="shared" si="21"/>
        <v>-2.99288068</v>
      </c>
      <c r="AG41" s="27">
        <f t="shared" si="22"/>
        <v>0.0001626594364</v>
      </c>
      <c r="AH41" s="27">
        <f t="shared" si="23"/>
        <v>-0.0006278657764</v>
      </c>
      <c r="AI41" s="27">
        <f t="shared" si="24"/>
        <v>0.006853879363</v>
      </c>
      <c r="AJ41" s="27">
        <f t="shared" si="25"/>
        <v>-0.0136048048</v>
      </c>
      <c r="AK41" s="27">
        <f t="shared" si="26"/>
        <v>-0.005840756289</v>
      </c>
      <c r="AL41" s="27">
        <f t="shared" si="27"/>
        <v>0.01425691108</v>
      </c>
      <c r="AM41" s="27">
        <f t="shared" si="28"/>
        <v>0.1771658238</v>
      </c>
      <c r="AN41" s="27">
        <f t="shared" si="29"/>
        <v>-0.01524099653</v>
      </c>
      <c r="AO41" s="27">
        <f t="shared" si="30"/>
        <v>0.8231351088</v>
      </c>
      <c r="AP41" s="27">
        <f t="shared" si="31"/>
        <v>0.7098571657</v>
      </c>
      <c r="AQ41" s="27"/>
      <c r="AR41" s="27"/>
      <c r="AS41" s="27"/>
    </row>
    <row r="42">
      <c r="A42" s="29">
        <v>1389.0</v>
      </c>
      <c r="B42" s="30">
        <v>1233.0</v>
      </c>
      <c r="C42" s="14">
        <v>12.0</v>
      </c>
      <c r="D42" s="15">
        <v>9.0</v>
      </c>
      <c r="E42" s="16">
        <v>7.0</v>
      </c>
      <c r="F42" s="17">
        <v>21.0</v>
      </c>
      <c r="G42" s="18">
        <v>85.0</v>
      </c>
      <c r="H42" s="19">
        <v>10.0</v>
      </c>
      <c r="I42" s="20">
        <v>25.0</v>
      </c>
      <c r="J42" s="21">
        <v>21.0</v>
      </c>
      <c r="K42" s="22">
        <v>23.0</v>
      </c>
      <c r="L42" s="63">
        <f t="shared" si="1"/>
        <v>12</v>
      </c>
      <c r="M42" s="63">
        <f t="shared" si="2"/>
        <v>31</v>
      </c>
      <c r="N42" s="63">
        <f t="shared" si="3"/>
        <v>7</v>
      </c>
      <c r="O42" s="63">
        <f t="shared" si="4"/>
        <v>48</v>
      </c>
      <c r="P42" s="64">
        <f t="shared" si="5"/>
        <v>48</v>
      </c>
      <c r="Q42" s="64">
        <f t="shared" si="6"/>
        <v>0.2790697674</v>
      </c>
      <c r="R42" s="64">
        <f t="shared" si="7"/>
        <v>0.1272727273</v>
      </c>
      <c r="S42" s="65">
        <f t="shared" si="8"/>
        <v>0.612244898</v>
      </c>
      <c r="T42" s="65">
        <f t="shared" si="9"/>
        <v>0.4387755102</v>
      </c>
      <c r="U42" s="73">
        <f t="shared" si="10"/>
        <v>0.01540957015</v>
      </c>
      <c r="V42" s="66">
        <f t="shared" si="11"/>
        <v>0.6075949367</v>
      </c>
      <c r="W42" s="27">
        <f t="shared" si="12"/>
        <v>0.6081671706</v>
      </c>
      <c r="X42" s="27">
        <f t="shared" si="13"/>
        <v>-0.009298253508</v>
      </c>
      <c r="Y42" s="27">
        <f t="shared" si="14"/>
        <v>1.024547823</v>
      </c>
      <c r="Z42" s="27">
        <f t="shared" si="15"/>
        <v>4.523665971</v>
      </c>
      <c r="AA42" s="27">
        <f t="shared" si="16"/>
        <v>0.01660908832</v>
      </c>
      <c r="AB42" s="27">
        <f t="shared" si="17"/>
        <v>-0.09903144393</v>
      </c>
      <c r="AC42" s="27">
        <f t="shared" si="18"/>
        <v>-0.1766131454</v>
      </c>
      <c r="AD42" s="27">
        <f t="shared" si="19"/>
        <v>0.1132276941</v>
      </c>
      <c r="AE42" s="27">
        <f t="shared" si="20"/>
        <v>-2.462039898</v>
      </c>
      <c r="AF42" s="27">
        <f t="shared" si="21"/>
        <v>-3.380365554</v>
      </c>
      <c r="AG42" s="27">
        <f t="shared" si="22"/>
        <v>0.001054403763</v>
      </c>
      <c r="AH42" s="27">
        <f t="shared" si="23"/>
        <v>-0.002591611455</v>
      </c>
      <c r="AI42" s="27">
        <f t="shared" si="24"/>
        <v>0.01801419797</v>
      </c>
      <c r="AJ42" s="27">
        <f t="shared" si="25"/>
        <v>-0.02276911684</v>
      </c>
      <c r="AK42" s="27">
        <f t="shared" si="26"/>
        <v>-0.0215803263</v>
      </c>
      <c r="AL42" s="27">
        <f t="shared" si="27"/>
        <v>0.03354206206</v>
      </c>
      <c r="AM42" s="27">
        <f t="shared" si="28"/>
        <v>0.2654114537</v>
      </c>
      <c r="AN42" s="27">
        <f t="shared" si="29"/>
        <v>-0.03209693211</v>
      </c>
      <c r="AO42" s="27">
        <f t="shared" si="30"/>
        <v>1.10381599</v>
      </c>
      <c r="AP42" s="27">
        <f t="shared" si="31"/>
        <v>0.8520839168</v>
      </c>
      <c r="AQ42" s="27"/>
      <c r="AR42" s="27"/>
      <c r="AS42" s="27"/>
    </row>
    <row r="43">
      <c r="A43" s="29">
        <v>1390.0</v>
      </c>
      <c r="B43" s="30">
        <v>3408.0</v>
      </c>
      <c r="C43" s="14">
        <v>23.0</v>
      </c>
      <c r="D43" s="15">
        <v>36.0</v>
      </c>
      <c r="E43" s="16">
        <v>25.0</v>
      </c>
      <c r="F43" s="17">
        <v>54.0</v>
      </c>
      <c r="G43" s="18">
        <v>216.0</v>
      </c>
      <c r="H43" s="19">
        <v>24.0</v>
      </c>
      <c r="I43" s="20">
        <v>43.0</v>
      </c>
      <c r="J43" s="21">
        <v>76.0</v>
      </c>
      <c r="K43" s="22">
        <v>58.0</v>
      </c>
      <c r="L43" s="63">
        <f t="shared" si="1"/>
        <v>23</v>
      </c>
      <c r="M43" s="63">
        <f t="shared" si="2"/>
        <v>78</v>
      </c>
      <c r="N43" s="63">
        <f t="shared" si="3"/>
        <v>25</v>
      </c>
      <c r="O43" s="63">
        <f t="shared" si="4"/>
        <v>101</v>
      </c>
      <c r="P43" s="64">
        <f t="shared" si="5"/>
        <v>101</v>
      </c>
      <c r="Q43" s="64">
        <f t="shared" si="6"/>
        <v>0.2277227723</v>
      </c>
      <c r="R43" s="64">
        <f t="shared" si="7"/>
        <v>0.1984126984</v>
      </c>
      <c r="S43" s="65">
        <f t="shared" si="8"/>
        <v>0.5462555066</v>
      </c>
      <c r="T43" s="65">
        <f t="shared" si="9"/>
        <v>0.4449339207</v>
      </c>
      <c r="U43" s="73">
        <f t="shared" si="10"/>
        <v>0.01408450704</v>
      </c>
      <c r="V43" s="66">
        <f t="shared" si="11"/>
        <v>0.5642458101</v>
      </c>
      <c r="W43" s="27">
        <f t="shared" si="12"/>
        <v>0.5632885409</v>
      </c>
      <c r="X43" s="27">
        <f t="shared" si="13"/>
        <v>-0.008498700204</v>
      </c>
      <c r="Y43" s="27">
        <f t="shared" si="14"/>
        <v>1.03892781</v>
      </c>
      <c r="Z43" s="27">
        <f t="shared" si="15"/>
        <v>4.036093163</v>
      </c>
      <c r="AA43" s="27">
        <f t="shared" si="16"/>
        <v>0.01387548104</v>
      </c>
      <c r="AB43" s="27">
        <f t="shared" si="17"/>
        <v>-0.09178619678</v>
      </c>
      <c r="AC43" s="27">
        <f t="shared" si="18"/>
        <v>-0.181605626</v>
      </c>
      <c r="AD43" s="27">
        <f t="shared" si="19"/>
        <v>0.0923367199</v>
      </c>
      <c r="AE43" s="27">
        <f t="shared" si="20"/>
        <v>-2.227505969</v>
      </c>
      <c r="AF43" s="27">
        <f t="shared" si="21"/>
        <v>-2.690945947</v>
      </c>
      <c r="AG43" s="27">
        <f t="shared" si="22"/>
        <v>0.0008051194677</v>
      </c>
      <c r="AH43" s="27">
        <f t="shared" si="23"/>
        <v>-0.002195458749</v>
      </c>
      <c r="AI43" s="27">
        <f t="shared" si="24"/>
        <v>0.01693059931</v>
      </c>
      <c r="AJ43" s="27">
        <f t="shared" si="25"/>
        <v>-0.02374136012</v>
      </c>
      <c r="AK43" s="27">
        <f t="shared" si="26"/>
        <v>-0.01608536478</v>
      </c>
      <c r="AL43" s="27">
        <f t="shared" si="27"/>
        <v>0.02773733138</v>
      </c>
      <c r="AM43" s="27">
        <f t="shared" si="28"/>
        <v>0.2434986666</v>
      </c>
      <c r="AN43" s="27">
        <f t="shared" si="29"/>
        <v>-0.02335371399</v>
      </c>
      <c r="AO43" s="27">
        <f t="shared" si="30"/>
        <v>0.8910275332</v>
      </c>
      <c r="AP43" s="27">
        <f t="shared" si="31"/>
        <v>0.6051936017</v>
      </c>
      <c r="AQ43" s="27"/>
      <c r="AR43" s="27"/>
      <c r="AS43" s="27"/>
    </row>
    <row r="44">
      <c r="A44" s="29">
        <v>1394.0</v>
      </c>
      <c r="B44" s="30">
        <v>2882.0</v>
      </c>
      <c r="C44" s="14">
        <v>42.0</v>
      </c>
      <c r="D44" s="15">
        <v>72.0</v>
      </c>
      <c r="E44" s="16">
        <v>34.0</v>
      </c>
      <c r="F44" s="17">
        <v>50.0</v>
      </c>
      <c r="G44" s="18">
        <v>240.0</v>
      </c>
      <c r="H44" s="19">
        <v>19.0</v>
      </c>
      <c r="I44" s="20">
        <v>78.0</v>
      </c>
      <c r="J44" s="21">
        <v>153.0</v>
      </c>
      <c r="K44" s="22">
        <v>100.0</v>
      </c>
      <c r="L44" s="63">
        <f t="shared" si="1"/>
        <v>42</v>
      </c>
      <c r="M44" s="63">
        <f t="shared" si="2"/>
        <v>69</v>
      </c>
      <c r="N44" s="63">
        <f t="shared" si="3"/>
        <v>34</v>
      </c>
      <c r="O44" s="63">
        <f t="shared" si="4"/>
        <v>178</v>
      </c>
      <c r="P44" s="64">
        <f t="shared" si="5"/>
        <v>178</v>
      </c>
      <c r="Q44" s="64">
        <f t="shared" si="6"/>
        <v>0.3783783784</v>
      </c>
      <c r="R44" s="64">
        <f t="shared" si="7"/>
        <v>0.1603773585</v>
      </c>
      <c r="S44" s="65">
        <f t="shared" si="8"/>
        <v>0.6811145511</v>
      </c>
      <c r="T44" s="65">
        <f t="shared" si="9"/>
        <v>0.3436532508</v>
      </c>
      <c r="U44" s="73">
        <f t="shared" si="10"/>
        <v>0.02637057599</v>
      </c>
      <c r="V44" s="66">
        <f t="shared" si="11"/>
        <v>0.7206477733</v>
      </c>
      <c r="W44" s="27">
        <f t="shared" si="12"/>
        <v>0.7192217983</v>
      </c>
      <c r="X44" s="27">
        <f t="shared" si="13"/>
        <v>-0.01591220899</v>
      </c>
      <c r="Y44" s="27">
        <f t="shared" si="14"/>
        <v>0.8024358286</v>
      </c>
      <c r="Z44" s="27">
        <f t="shared" si="15"/>
        <v>5.032520037</v>
      </c>
      <c r="AA44" s="27">
        <f t="shared" si="16"/>
        <v>0.04864116603</v>
      </c>
      <c r="AB44" s="27">
        <f t="shared" si="17"/>
        <v>-0.1327334184</v>
      </c>
      <c r="AC44" s="27">
        <f t="shared" si="18"/>
        <v>-0.108337592</v>
      </c>
      <c r="AD44" s="27">
        <f t="shared" si="19"/>
        <v>0.2155642503</v>
      </c>
      <c r="AE44" s="27">
        <f t="shared" si="20"/>
        <v>-2.145201771</v>
      </c>
      <c r="AF44" s="27">
        <f t="shared" si="21"/>
        <v>-4.183633532</v>
      </c>
      <c r="AG44" s="27">
        <f t="shared" si="22"/>
        <v>0.005284382207</v>
      </c>
      <c r="AH44" s="27">
        <f t="shared" si="23"/>
        <v>-0.005944374333</v>
      </c>
      <c r="AI44" s="27">
        <f t="shared" si="24"/>
        <v>0.0189103765</v>
      </c>
      <c r="AJ44" s="27">
        <f t="shared" si="25"/>
        <v>-0.01093907035</v>
      </c>
      <c r="AK44" s="27">
        <f t="shared" si="26"/>
        <v>-0.07030904091</v>
      </c>
      <c r="AL44" s="27">
        <f t="shared" si="27"/>
        <v>0.05001403688</v>
      </c>
      <c r="AM44" s="27">
        <f t="shared" si="28"/>
        <v>0.1811218301</v>
      </c>
      <c r="AN44" s="27">
        <f t="shared" si="29"/>
        <v>-0.06798022265</v>
      </c>
      <c r="AO44" s="27">
        <f t="shared" si="30"/>
        <v>1.06995306</v>
      </c>
      <c r="AP44" s="27">
        <f t="shared" si="31"/>
        <v>1.173187209</v>
      </c>
      <c r="AQ44" s="27"/>
      <c r="AR44" s="27"/>
      <c r="AS44" s="27"/>
    </row>
    <row r="45">
      <c r="A45" s="29">
        <v>1396.0</v>
      </c>
      <c r="B45" s="30">
        <v>3159.0</v>
      </c>
      <c r="C45" s="14">
        <v>18.0</v>
      </c>
      <c r="D45" s="15">
        <v>33.0</v>
      </c>
      <c r="E45" s="16">
        <v>28.0</v>
      </c>
      <c r="F45" s="17">
        <v>44.0</v>
      </c>
      <c r="G45" s="18">
        <v>196.0</v>
      </c>
      <c r="H45" s="19">
        <v>46.0</v>
      </c>
      <c r="I45" s="20">
        <v>33.0</v>
      </c>
      <c r="J45" s="21">
        <v>74.0</v>
      </c>
      <c r="K45" s="22">
        <v>54.0</v>
      </c>
      <c r="L45" s="63">
        <f t="shared" si="1"/>
        <v>18</v>
      </c>
      <c r="M45" s="63">
        <f t="shared" si="2"/>
        <v>90</v>
      </c>
      <c r="N45" s="63">
        <f t="shared" si="3"/>
        <v>28</v>
      </c>
      <c r="O45" s="63">
        <f t="shared" si="4"/>
        <v>87</v>
      </c>
      <c r="P45" s="64">
        <f t="shared" si="5"/>
        <v>87</v>
      </c>
      <c r="Q45" s="64">
        <f t="shared" si="6"/>
        <v>0.1666666667</v>
      </c>
      <c r="R45" s="64">
        <f t="shared" si="7"/>
        <v>0.2434782609</v>
      </c>
      <c r="S45" s="65">
        <f t="shared" si="8"/>
        <v>0.4708520179</v>
      </c>
      <c r="T45" s="65">
        <f t="shared" si="9"/>
        <v>0.4843049327</v>
      </c>
      <c r="U45" s="73">
        <f t="shared" si="10"/>
        <v>0.01456157012</v>
      </c>
      <c r="V45" s="66">
        <f t="shared" si="11"/>
        <v>0.4915254237</v>
      </c>
      <c r="W45" s="27">
        <f t="shared" si="12"/>
        <v>0.4924827627</v>
      </c>
      <c r="X45" s="27">
        <f t="shared" si="13"/>
        <v>-0.008786563744</v>
      </c>
      <c r="Y45" s="27">
        <f t="shared" si="14"/>
        <v>1.130859752</v>
      </c>
      <c r="Z45" s="27">
        <f t="shared" si="15"/>
        <v>3.478962843</v>
      </c>
      <c r="AA45" s="27">
        <f t="shared" si="16"/>
        <v>0.01483136617</v>
      </c>
      <c r="AB45" s="27">
        <f t="shared" si="17"/>
        <v>-0.1032921472</v>
      </c>
      <c r="AC45" s="27">
        <f t="shared" si="18"/>
        <v>-0.215167191</v>
      </c>
      <c r="AD45" s="27">
        <f t="shared" si="19"/>
        <v>0.08228669235</v>
      </c>
      <c r="AE45" s="27">
        <f t="shared" si="20"/>
        <v>-2.089925767</v>
      </c>
      <c r="AF45" s="27">
        <f t="shared" si="21"/>
        <v>-1.999319447</v>
      </c>
      <c r="AG45" s="27">
        <f t="shared" si="22"/>
        <v>0.0008897335997</v>
      </c>
      <c r="AH45" s="27">
        <f t="shared" si="23"/>
        <v>-0.002554358009</v>
      </c>
      <c r="AI45" s="27">
        <f t="shared" si="24"/>
        <v>0.02073889619</v>
      </c>
      <c r="AJ45" s="27">
        <f t="shared" si="25"/>
        <v>-0.03061792277</v>
      </c>
      <c r="AK45" s="27">
        <f t="shared" si="26"/>
        <v>-0.01482015109</v>
      </c>
      <c r="AL45" s="27">
        <f t="shared" si="27"/>
        <v>0.02690563297</v>
      </c>
      <c r="AM45" s="27">
        <f t="shared" si="28"/>
        <v>0.2486748973</v>
      </c>
      <c r="AN45" s="27">
        <f t="shared" si="29"/>
        <v>-0.01793906187</v>
      </c>
      <c r="AO45" s="27">
        <f t="shared" si="30"/>
        <v>0.7205957827</v>
      </c>
      <c r="AP45" s="27">
        <f t="shared" si="31"/>
        <v>0.3875789234</v>
      </c>
      <c r="AQ45" s="27"/>
      <c r="AR45" s="27"/>
      <c r="AS45" s="27"/>
    </row>
    <row r="46">
      <c r="A46" s="29">
        <v>1411.0</v>
      </c>
      <c r="B46" s="30">
        <v>2771.0</v>
      </c>
      <c r="C46" s="14">
        <v>23.0</v>
      </c>
      <c r="D46" s="15">
        <v>53.0</v>
      </c>
      <c r="E46" s="16">
        <v>22.0</v>
      </c>
      <c r="F46" s="17">
        <v>37.0</v>
      </c>
      <c r="G46" s="18">
        <v>207.0</v>
      </c>
      <c r="H46" s="19">
        <v>27.0</v>
      </c>
      <c r="I46" s="20">
        <v>62.0</v>
      </c>
      <c r="J46" s="21">
        <v>105.0</v>
      </c>
      <c r="K46" s="22">
        <v>83.0</v>
      </c>
      <c r="L46" s="63">
        <f t="shared" si="1"/>
        <v>23</v>
      </c>
      <c r="M46" s="63">
        <f t="shared" si="2"/>
        <v>64</v>
      </c>
      <c r="N46" s="63">
        <f t="shared" si="3"/>
        <v>22</v>
      </c>
      <c r="O46" s="63">
        <f t="shared" si="4"/>
        <v>145</v>
      </c>
      <c r="P46" s="64">
        <f t="shared" si="5"/>
        <v>145</v>
      </c>
      <c r="Q46" s="64">
        <f t="shared" si="6"/>
        <v>0.2643678161</v>
      </c>
      <c r="R46" s="64">
        <f t="shared" si="7"/>
        <v>0.1317365269</v>
      </c>
      <c r="S46" s="65">
        <f t="shared" si="8"/>
        <v>0.6614173228</v>
      </c>
      <c r="T46" s="65">
        <f t="shared" si="9"/>
        <v>0.342519685</v>
      </c>
      <c r="U46" s="73">
        <f t="shared" si="10"/>
        <v>0.01623962468</v>
      </c>
      <c r="V46" s="66">
        <f t="shared" si="11"/>
        <v>0.6937799043</v>
      </c>
      <c r="W46" s="27">
        <f t="shared" si="12"/>
        <v>0.6952114071</v>
      </c>
      <c r="X46" s="27">
        <f t="shared" si="13"/>
        <v>-0.009799114815</v>
      </c>
      <c r="Y46" s="27">
        <f t="shared" si="14"/>
        <v>0.7997889345</v>
      </c>
      <c r="Z46" s="27">
        <f t="shared" si="15"/>
        <v>4.886984025</v>
      </c>
      <c r="AA46" s="27">
        <f t="shared" si="16"/>
        <v>0.01844661662</v>
      </c>
      <c r="AB46" s="27">
        <f t="shared" si="17"/>
        <v>-0.08147075314</v>
      </c>
      <c r="AC46" s="27">
        <f t="shared" si="18"/>
        <v>-0.1076240516</v>
      </c>
      <c r="AD46" s="27">
        <f t="shared" si="19"/>
        <v>0.1289105665</v>
      </c>
      <c r="AE46" s="27">
        <f t="shared" si="20"/>
        <v>-2.076292968</v>
      </c>
      <c r="AF46" s="27">
        <f t="shared" si="21"/>
        <v>-3.945158431</v>
      </c>
      <c r="AG46" s="27">
        <f t="shared" si="22"/>
        <v>0.001234136901</v>
      </c>
      <c r="AH46" s="27">
        <f t="shared" si="23"/>
        <v>-0.00224690119</v>
      </c>
      <c r="AI46" s="27">
        <f t="shared" si="24"/>
        <v>0.01156875722</v>
      </c>
      <c r="AJ46" s="27">
        <f t="shared" si="25"/>
        <v>-0.01083117702</v>
      </c>
      <c r="AK46" s="27">
        <f t="shared" si="26"/>
        <v>-0.02589281836</v>
      </c>
      <c r="AL46" s="27">
        <f t="shared" si="27"/>
        <v>0.02981046623</v>
      </c>
      <c r="AM46" s="27">
        <f t="shared" si="28"/>
        <v>0.1747255287</v>
      </c>
      <c r="AN46" s="27">
        <f t="shared" si="29"/>
        <v>-0.03947751144</v>
      </c>
      <c r="AO46" s="27">
        <f t="shared" si="30"/>
        <v>1.005635551</v>
      </c>
      <c r="AP46" s="27">
        <f t="shared" si="31"/>
        <v>1.074319699</v>
      </c>
      <c r="AQ46" s="27"/>
      <c r="AR46" s="27"/>
      <c r="AS46" s="27"/>
    </row>
    <row r="47">
      <c r="A47" s="29">
        <v>1510.0</v>
      </c>
      <c r="B47" s="30">
        <v>800.0</v>
      </c>
      <c r="C47" s="14">
        <v>18.0</v>
      </c>
      <c r="D47" s="15">
        <v>43.0</v>
      </c>
      <c r="E47" s="16">
        <v>16.0</v>
      </c>
      <c r="F47" s="17">
        <v>8.0</v>
      </c>
      <c r="G47" s="18">
        <v>29.0</v>
      </c>
      <c r="H47" s="19">
        <v>4.0</v>
      </c>
      <c r="I47" s="20">
        <v>21.0</v>
      </c>
      <c r="J47" s="21">
        <v>67.0</v>
      </c>
      <c r="K47" s="22">
        <v>19.0</v>
      </c>
      <c r="L47" s="63">
        <f t="shared" si="1"/>
        <v>18</v>
      </c>
      <c r="M47" s="63">
        <f t="shared" si="2"/>
        <v>12</v>
      </c>
      <c r="N47" s="63">
        <f t="shared" si="3"/>
        <v>16</v>
      </c>
      <c r="O47" s="63">
        <f t="shared" si="4"/>
        <v>40</v>
      </c>
      <c r="P47" s="64">
        <f t="shared" si="5"/>
        <v>38</v>
      </c>
      <c r="Q47" s="64">
        <f t="shared" si="6"/>
        <v>0.6</v>
      </c>
      <c r="R47" s="64">
        <f t="shared" si="7"/>
        <v>0.2857142857</v>
      </c>
      <c r="S47" s="65">
        <f t="shared" si="8"/>
        <v>0.6744186047</v>
      </c>
      <c r="T47" s="65">
        <f t="shared" si="9"/>
        <v>0.3488372093</v>
      </c>
      <c r="U47" s="73">
        <f t="shared" si="10"/>
        <v>0.0425</v>
      </c>
      <c r="V47" s="66">
        <f t="shared" si="11"/>
        <v>0.7692307692</v>
      </c>
      <c r="W47" s="27">
        <f t="shared" si="12"/>
        <v>0.7258955226</v>
      </c>
      <c r="X47" s="27">
        <f t="shared" si="13"/>
        <v>-0.02564482787</v>
      </c>
      <c r="Y47" s="27">
        <f t="shared" si="14"/>
        <v>0.8145404546</v>
      </c>
      <c r="Z47" s="27">
        <f t="shared" si="15"/>
        <v>4.983046003</v>
      </c>
      <c r="AA47" s="27">
        <f t="shared" si="16"/>
        <v>0.1263405042</v>
      </c>
      <c r="AB47" s="27">
        <f t="shared" si="17"/>
        <v>-0.2171460535</v>
      </c>
      <c r="AC47" s="27">
        <f t="shared" si="18"/>
        <v>-0.1116307576</v>
      </c>
      <c r="AD47" s="27">
        <f t="shared" si="19"/>
        <v>0.3439976186</v>
      </c>
      <c r="AE47" s="27">
        <f t="shared" si="20"/>
        <v>-2.156154503</v>
      </c>
      <c r="AF47" s="27">
        <f t="shared" si="21"/>
        <v>-4.101780375</v>
      </c>
      <c r="AG47" s="27">
        <f t="shared" si="22"/>
        <v>0.022120868</v>
      </c>
      <c r="AH47" s="27">
        <f t="shared" si="23"/>
        <v>-0.01567281928</v>
      </c>
      <c r="AI47" s="27">
        <f t="shared" si="24"/>
        <v>0.03140322016</v>
      </c>
      <c r="AJ47" s="27">
        <f t="shared" si="25"/>
        <v>-0.01144161833</v>
      </c>
      <c r="AK47" s="27">
        <f t="shared" si="26"/>
        <v>-0.1808252966</v>
      </c>
      <c r="AL47" s="27">
        <f t="shared" si="27"/>
        <v>0.08101640259</v>
      </c>
      <c r="AM47" s="27">
        <f t="shared" si="28"/>
        <v>0.1847927275</v>
      </c>
      <c r="AN47" s="27">
        <f t="shared" si="29"/>
        <v>-0.1074164177</v>
      </c>
      <c r="AO47" s="27">
        <f t="shared" si="30"/>
        <v>1.064843636</v>
      </c>
      <c r="AP47" s="27">
        <f t="shared" si="31"/>
        <v>1.138925904</v>
      </c>
      <c r="AQ47" s="27"/>
      <c r="AR47" s="27"/>
      <c r="AS47" s="27"/>
    </row>
    <row r="48">
      <c r="A48" s="29">
        <v>1514.0</v>
      </c>
      <c r="B48" s="30">
        <v>1905.0</v>
      </c>
      <c r="C48" s="14">
        <v>29.0</v>
      </c>
      <c r="D48" s="15">
        <v>51.0</v>
      </c>
      <c r="E48" s="16">
        <v>23.0</v>
      </c>
      <c r="F48" s="17">
        <v>36.0</v>
      </c>
      <c r="G48" s="18">
        <v>90.0</v>
      </c>
      <c r="H48" s="19">
        <v>16.0</v>
      </c>
      <c r="I48" s="20">
        <v>43.0</v>
      </c>
      <c r="J48" s="21">
        <v>79.0</v>
      </c>
      <c r="K48" s="22">
        <v>46.0</v>
      </c>
      <c r="L48" s="63">
        <f t="shared" si="1"/>
        <v>29</v>
      </c>
      <c r="M48" s="63">
        <f t="shared" si="2"/>
        <v>52</v>
      </c>
      <c r="N48" s="63">
        <f t="shared" si="3"/>
        <v>23</v>
      </c>
      <c r="O48" s="63">
        <f t="shared" si="4"/>
        <v>89</v>
      </c>
      <c r="P48" s="64">
        <f t="shared" si="5"/>
        <v>89</v>
      </c>
      <c r="Q48" s="64">
        <f t="shared" si="6"/>
        <v>0.3580246914</v>
      </c>
      <c r="R48" s="64">
        <f t="shared" si="7"/>
        <v>0.2053571429</v>
      </c>
      <c r="S48" s="65">
        <f t="shared" si="8"/>
        <v>0.6113989637</v>
      </c>
      <c r="T48" s="65">
        <f t="shared" si="9"/>
        <v>0.4196891192</v>
      </c>
      <c r="U48" s="73">
        <f t="shared" si="10"/>
        <v>0.02729658793</v>
      </c>
      <c r="V48" s="66">
        <f t="shared" si="11"/>
        <v>0.6312056738</v>
      </c>
      <c r="W48" s="27">
        <f t="shared" si="12"/>
        <v>0.6275351301</v>
      </c>
      <c r="X48" s="27">
        <f t="shared" si="13"/>
        <v>-0.01647097173</v>
      </c>
      <c r="Y48" s="27">
        <f t="shared" si="14"/>
        <v>0.9799807956</v>
      </c>
      <c r="Z48" s="27">
        <f t="shared" si="15"/>
        <v>4.517415655</v>
      </c>
      <c r="AA48" s="27">
        <f t="shared" si="16"/>
        <v>0.05211724774</v>
      </c>
      <c r="AB48" s="27">
        <f t="shared" si="17"/>
        <v>-0.1677939434</v>
      </c>
      <c r="AC48" s="27">
        <f t="shared" si="18"/>
        <v>-0.1615822626</v>
      </c>
      <c r="AD48" s="27">
        <f t="shared" si="19"/>
        <v>0.200294962</v>
      </c>
      <c r="AE48" s="27">
        <f t="shared" si="20"/>
        <v>-2.351689284</v>
      </c>
      <c r="AF48" s="27">
        <f t="shared" si="21"/>
        <v>-3.371030756</v>
      </c>
      <c r="AG48" s="27">
        <f t="shared" si="22"/>
        <v>0.005860848092</v>
      </c>
      <c r="AH48" s="27">
        <f t="shared" si="23"/>
        <v>-0.007778411222</v>
      </c>
      <c r="AI48" s="27">
        <f t="shared" si="24"/>
        <v>0.02919466057</v>
      </c>
      <c r="AJ48" s="27">
        <f t="shared" si="25"/>
        <v>-0.01992517643</v>
      </c>
      <c r="AK48" s="27">
        <f t="shared" si="26"/>
        <v>-0.06762280933</v>
      </c>
      <c r="AL48" s="27">
        <f t="shared" si="27"/>
        <v>0.05675347404</v>
      </c>
      <c r="AM48" s="27">
        <f t="shared" si="28"/>
        <v>0.2424877726</v>
      </c>
      <c r="AN48" s="27">
        <f t="shared" si="29"/>
        <v>-0.05669965419</v>
      </c>
      <c r="AO48" s="27">
        <f t="shared" si="30"/>
        <v>1.05288529</v>
      </c>
      <c r="AP48" s="27">
        <f t="shared" si="31"/>
        <v>0.8485568406</v>
      </c>
      <c r="AQ48" s="27"/>
      <c r="AR48" s="27"/>
      <c r="AS48" s="27"/>
    </row>
    <row r="49">
      <c r="A49" s="29">
        <v>1517.0</v>
      </c>
      <c r="B49" s="30">
        <v>2627.0</v>
      </c>
      <c r="C49" s="14">
        <v>59.0</v>
      </c>
      <c r="D49" s="15">
        <v>79.0</v>
      </c>
      <c r="E49" s="16">
        <v>53.0</v>
      </c>
      <c r="F49" s="17">
        <v>62.0</v>
      </c>
      <c r="G49" s="18">
        <v>221.0</v>
      </c>
      <c r="H49" s="19">
        <v>21.0</v>
      </c>
      <c r="I49" s="20">
        <v>101.0</v>
      </c>
      <c r="J49" s="21">
        <v>151.0</v>
      </c>
      <c r="K49" s="22">
        <v>81.0</v>
      </c>
      <c r="L49" s="63">
        <f t="shared" si="1"/>
        <v>59</v>
      </c>
      <c r="M49" s="63">
        <f t="shared" si="2"/>
        <v>83</v>
      </c>
      <c r="N49" s="63">
        <f t="shared" si="3"/>
        <v>53</v>
      </c>
      <c r="O49" s="63">
        <f t="shared" si="4"/>
        <v>182</v>
      </c>
      <c r="P49" s="64">
        <f t="shared" si="5"/>
        <v>182</v>
      </c>
      <c r="Q49" s="64">
        <f t="shared" si="6"/>
        <v>0.4154929577</v>
      </c>
      <c r="R49" s="64">
        <f t="shared" si="7"/>
        <v>0.2255319149</v>
      </c>
      <c r="S49" s="65">
        <f t="shared" si="8"/>
        <v>0.6392572944</v>
      </c>
      <c r="T49" s="65">
        <f t="shared" si="9"/>
        <v>0.3766578249</v>
      </c>
      <c r="U49" s="73">
        <f t="shared" si="10"/>
        <v>0.04263418348</v>
      </c>
      <c r="V49" s="66">
        <f t="shared" si="11"/>
        <v>0.6867924528</v>
      </c>
      <c r="W49" s="27">
        <f t="shared" si="12"/>
        <v>0.6851649174</v>
      </c>
      <c r="X49" s="27">
        <f t="shared" si="13"/>
        <v>-0.02572579521</v>
      </c>
      <c r="Y49" s="27">
        <f t="shared" si="14"/>
        <v>0.8795020364</v>
      </c>
      <c r="Z49" s="27">
        <f t="shared" si="15"/>
        <v>4.723251233</v>
      </c>
      <c r="AA49" s="27">
        <f t="shared" si="16"/>
        <v>0.1271395428</v>
      </c>
      <c r="AB49" s="27">
        <f t="shared" si="17"/>
        <v>-0.2352042426</v>
      </c>
      <c r="AC49" s="27">
        <f t="shared" si="18"/>
        <v>-0.1301464282</v>
      </c>
      <c r="AD49" s="27">
        <f t="shared" si="19"/>
        <v>0.3270925149</v>
      </c>
      <c r="AE49" s="27">
        <f t="shared" si="20"/>
        <v>-2.206735179</v>
      </c>
      <c r="AF49" s="27">
        <f t="shared" si="21"/>
        <v>-3.685230892</v>
      </c>
      <c r="AG49" s="27">
        <f t="shared" si="22"/>
        <v>0.0223310541</v>
      </c>
      <c r="AH49" s="27">
        <f t="shared" si="23"/>
        <v>-0.01702979249</v>
      </c>
      <c r="AI49" s="27">
        <f t="shared" si="24"/>
        <v>0.03672751842</v>
      </c>
      <c r="AJ49" s="27">
        <f t="shared" si="25"/>
        <v>-0.0144032344</v>
      </c>
      <c r="AK49" s="27">
        <f t="shared" si="26"/>
        <v>-0.1724818397</v>
      </c>
      <c r="AL49" s="27">
        <f t="shared" si="27"/>
        <v>0.08317873585</v>
      </c>
      <c r="AM49" s="27">
        <f t="shared" si="28"/>
        <v>0.2042111293</v>
      </c>
      <c r="AN49" s="27">
        <f t="shared" si="29"/>
        <v>-0.09681262248</v>
      </c>
      <c r="AO49" s="27">
        <f t="shared" si="30"/>
        <v>1.033004779</v>
      </c>
      <c r="AP49" s="27">
        <f t="shared" si="31"/>
        <v>0.9699155476</v>
      </c>
      <c r="AQ49" s="27"/>
      <c r="AR49" s="27"/>
      <c r="AS49" s="27"/>
    </row>
    <row r="50">
      <c r="A50" s="29">
        <v>1518.0</v>
      </c>
      <c r="B50" s="30">
        <v>2532.0</v>
      </c>
      <c r="C50" s="14">
        <v>63.0</v>
      </c>
      <c r="D50" s="15">
        <v>66.0</v>
      </c>
      <c r="E50" s="16">
        <v>31.0</v>
      </c>
      <c r="F50" s="17">
        <v>69.0</v>
      </c>
      <c r="G50" s="18">
        <v>234.0</v>
      </c>
      <c r="H50" s="19">
        <v>33.0</v>
      </c>
      <c r="I50" s="20">
        <v>73.0</v>
      </c>
      <c r="J50" s="21">
        <v>117.0</v>
      </c>
      <c r="K50" s="22">
        <v>100.0</v>
      </c>
      <c r="L50" s="63">
        <f t="shared" si="1"/>
        <v>63</v>
      </c>
      <c r="M50" s="63">
        <f t="shared" si="2"/>
        <v>102</v>
      </c>
      <c r="N50" s="63">
        <f t="shared" si="3"/>
        <v>31</v>
      </c>
      <c r="O50" s="63">
        <f t="shared" si="4"/>
        <v>173</v>
      </c>
      <c r="P50" s="64">
        <f t="shared" si="5"/>
        <v>174</v>
      </c>
      <c r="Q50" s="64">
        <f t="shared" si="6"/>
        <v>0.3818181818</v>
      </c>
      <c r="R50" s="64">
        <f t="shared" si="7"/>
        <v>0.1519607843</v>
      </c>
      <c r="S50" s="65">
        <f t="shared" si="8"/>
        <v>0.6395663957</v>
      </c>
      <c r="T50" s="65">
        <f t="shared" si="9"/>
        <v>0.4471544715</v>
      </c>
      <c r="U50" s="73">
        <f t="shared" si="10"/>
        <v>0.03712480253</v>
      </c>
      <c r="V50" s="66">
        <f t="shared" si="11"/>
        <v>0.6290909091</v>
      </c>
      <c r="W50" s="27">
        <f t="shared" si="12"/>
        <v>0.6327956243</v>
      </c>
      <c r="X50" s="27">
        <f t="shared" si="13"/>
        <v>-0.02240139225</v>
      </c>
      <c r="Y50" s="27">
        <f t="shared" si="14"/>
        <v>1.044112832</v>
      </c>
      <c r="Z50" s="27">
        <f t="shared" si="15"/>
        <v>4.725535075</v>
      </c>
      <c r="AA50" s="27">
        <f t="shared" si="16"/>
        <v>0.0964035552</v>
      </c>
      <c r="AB50" s="27">
        <f t="shared" si="17"/>
        <v>-0.2431430932</v>
      </c>
      <c r="AC50" s="27">
        <f t="shared" si="18"/>
        <v>-0.1834228433</v>
      </c>
      <c r="AD50" s="27">
        <f t="shared" si="19"/>
        <v>0.2849618704</v>
      </c>
      <c r="AE50" s="27">
        <f t="shared" si="20"/>
        <v>-2.621022486</v>
      </c>
      <c r="AF50" s="27">
        <f t="shared" si="21"/>
        <v>-3.688795606</v>
      </c>
      <c r="AG50" s="27">
        <f t="shared" si="22"/>
        <v>0.01474442467</v>
      </c>
      <c r="AH50" s="27">
        <f t="shared" si="23"/>
        <v>-0.01532965372</v>
      </c>
      <c r="AI50" s="27">
        <f t="shared" si="24"/>
        <v>0.04507325845</v>
      </c>
      <c r="AJ50" s="27">
        <f t="shared" si="25"/>
        <v>-0.02409859817</v>
      </c>
      <c r="AK50" s="27">
        <f t="shared" si="26"/>
        <v>-0.1308475891</v>
      </c>
      <c r="AL50" s="27">
        <f t="shared" si="27"/>
        <v>0.08602784548</v>
      </c>
      <c r="AM50" s="27">
        <f t="shared" si="28"/>
        <v>0.2879456481</v>
      </c>
      <c r="AN50" s="27">
        <f t="shared" si="29"/>
        <v>-0.08438360511</v>
      </c>
      <c r="AO50" s="27">
        <f t="shared" si="30"/>
        <v>1.227531946</v>
      </c>
      <c r="AP50" s="27">
        <f t="shared" si="31"/>
        <v>0.9713231831</v>
      </c>
      <c r="AQ50" s="27"/>
      <c r="AR50" s="27"/>
      <c r="AS50" s="27"/>
    </row>
    <row r="51">
      <c r="A51" s="29">
        <v>1525.0</v>
      </c>
      <c r="B51" s="30">
        <v>1983.0</v>
      </c>
      <c r="C51" s="14">
        <v>24.0</v>
      </c>
      <c r="D51" s="15">
        <v>54.0</v>
      </c>
      <c r="E51" s="16">
        <v>25.0</v>
      </c>
      <c r="F51" s="17">
        <v>47.0</v>
      </c>
      <c r="G51" s="18">
        <v>164.0</v>
      </c>
      <c r="H51" s="19">
        <v>26.0</v>
      </c>
      <c r="I51" s="20">
        <v>36.0</v>
      </c>
      <c r="J51" s="21">
        <v>77.0</v>
      </c>
      <c r="K51" s="22">
        <v>46.0</v>
      </c>
      <c r="L51" s="63">
        <f t="shared" si="1"/>
        <v>24</v>
      </c>
      <c r="M51" s="63">
        <f t="shared" si="2"/>
        <v>73</v>
      </c>
      <c r="N51" s="63">
        <f t="shared" si="3"/>
        <v>25</v>
      </c>
      <c r="O51" s="63">
        <f t="shared" si="4"/>
        <v>82</v>
      </c>
      <c r="P51" s="64">
        <f t="shared" si="5"/>
        <v>82</v>
      </c>
      <c r="Q51" s="64">
        <f t="shared" si="6"/>
        <v>0.2474226804</v>
      </c>
      <c r="R51" s="64">
        <f t="shared" si="7"/>
        <v>0.2336448598</v>
      </c>
      <c r="S51" s="65">
        <f t="shared" si="8"/>
        <v>0.5196078431</v>
      </c>
      <c r="T51" s="65">
        <f t="shared" si="9"/>
        <v>0.4754901961</v>
      </c>
      <c r="U51" s="73">
        <f t="shared" si="10"/>
        <v>0.0247100353</v>
      </c>
      <c r="V51" s="66">
        <f t="shared" si="11"/>
        <v>0.5290322581</v>
      </c>
      <c r="W51" s="27">
        <f t="shared" si="12"/>
        <v>0.5296504225</v>
      </c>
      <c r="X51" s="27">
        <f t="shared" si="13"/>
        <v>-0.01491022593</v>
      </c>
      <c r="Y51" s="27">
        <f t="shared" si="14"/>
        <v>1.110277201</v>
      </c>
      <c r="Z51" s="27">
        <f t="shared" si="15"/>
        <v>3.839202786</v>
      </c>
      <c r="AA51" s="27">
        <f t="shared" si="16"/>
        <v>0.04270822061</v>
      </c>
      <c r="AB51" s="27">
        <f t="shared" si="17"/>
        <v>-0.1720898039</v>
      </c>
      <c r="AC51" s="27">
        <f t="shared" si="18"/>
        <v>-0.2074060397</v>
      </c>
      <c r="AD51" s="27">
        <f t="shared" si="19"/>
        <v>0.1540941059</v>
      </c>
      <c r="AE51" s="27">
        <f t="shared" si="20"/>
        <v>-2.264356466</v>
      </c>
      <c r="AF51" s="27">
        <f t="shared" si="21"/>
        <v>-2.434807966</v>
      </c>
      <c r="AG51" s="27">
        <f t="shared" si="22"/>
        <v>0.004347658979</v>
      </c>
      <c r="AH51" s="27">
        <f t="shared" si="23"/>
        <v>-0.007221622136</v>
      </c>
      <c r="AI51" s="27">
        <f t="shared" si="24"/>
        <v>0.03392314795</v>
      </c>
      <c r="AJ51" s="27">
        <f t="shared" si="25"/>
        <v>-0.02897635452</v>
      </c>
      <c r="AK51" s="27">
        <f t="shared" si="26"/>
        <v>-0.04709493623</v>
      </c>
      <c r="AL51" s="27">
        <f t="shared" si="27"/>
        <v>0.04946776737</v>
      </c>
      <c r="AM51" s="27">
        <f t="shared" si="28"/>
        <v>0.2645261175</v>
      </c>
      <c r="AN51" s="27">
        <f t="shared" si="29"/>
        <v>-0.03707211908</v>
      </c>
      <c r="AO51" s="27">
        <f t="shared" si="30"/>
        <v>0.8615825891</v>
      </c>
      <c r="AP51" s="27">
        <f t="shared" si="31"/>
        <v>0.5208755085</v>
      </c>
      <c r="AQ51" s="27"/>
      <c r="AR51" s="27"/>
      <c r="AS51" s="27"/>
    </row>
    <row r="52">
      <c r="A52" s="29">
        <v>1550.0</v>
      </c>
      <c r="B52" s="30">
        <v>961.0</v>
      </c>
      <c r="C52" s="14">
        <v>16.0</v>
      </c>
      <c r="D52" s="15">
        <v>41.0</v>
      </c>
      <c r="E52" s="16">
        <v>17.0</v>
      </c>
      <c r="F52" s="17">
        <v>17.0</v>
      </c>
      <c r="G52" s="18">
        <v>72.0</v>
      </c>
      <c r="H52" s="19">
        <v>9.0</v>
      </c>
      <c r="I52" s="20">
        <v>22.0</v>
      </c>
      <c r="J52" s="21">
        <v>30.0</v>
      </c>
      <c r="K52" s="22">
        <v>35.0</v>
      </c>
      <c r="L52" s="63">
        <f t="shared" si="1"/>
        <v>16</v>
      </c>
      <c r="M52" s="63">
        <f t="shared" si="2"/>
        <v>26</v>
      </c>
      <c r="N52" s="63">
        <f t="shared" si="3"/>
        <v>17</v>
      </c>
      <c r="O52" s="63">
        <f t="shared" si="4"/>
        <v>57</v>
      </c>
      <c r="P52" s="64">
        <f t="shared" si="5"/>
        <v>57</v>
      </c>
      <c r="Q52" s="64">
        <f t="shared" si="6"/>
        <v>0.380952381</v>
      </c>
      <c r="R52" s="64">
        <f t="shared" si="7"/>
        <v>0.2297297297</v>
      </c>
      <c r="S52" s="65">
        <f t="shared" si="8"/>
        <v>0.6293103448</v>
      </c>
      <c r="T52" s="65">
        <f t="shared" si="9"/>
        <v>0.3620689655</v>
      </c>
      <c r="U52" s="73">
        <f t="shared" si="10"/>
        <v>0.03433922997</v>
      </c>
      <c r="V52" s="66">
        <f t="shared" si="11"/>
        <v>0.686746988</v>
      </c>
      <c r="W52" s="27">
        <f t="shared" si="12"/>
        <v>0.6835286786</v>
      </c>
      <c r="X52" s="27">
        <f t="shared" si="13"/>
        <v>-0.02072055627</v>
      </c>
      <c r="Y52" s="27">
        <f t="shared" si="14"/>
        <v>0.8454368167</v>
      </c>
      <c r="Z52" s="27">
        <f t="shared" si="15"/>
        <v>4.64975666</v>
      </c>
      <c r="AA52" s="27">
        <f t="shared" si="16"/>
        <v>0.08247946783</v>
      </c>
      <c r="AB52" s="27">
        <f t="shared" si="17"/>
        <v>-0.1821050798</v>
      </c>
      <c r="AC52" s="27">
        <f t="shared" si="18"/>
        <v>-0.1202599081</v>
      </c>
      <c r="AD52" s="27">
        <f t="shared" si="19"/>
        <v>0.2593536634</v>
      </c>
      <c r="AE52" s="27">
        <f t="shared" si="20"/>
        <v>-2.088255837</v>
      </c>
      <c r="AF52" s="27">
        <f t="shared" si="21"/>
        <v>-3.571437546</v>
      </c>
      <c r="AG52" s="27">
        <f t="shared" si="22"/>
        <v>0.01166828507</v>
      </c>
      <c r="AH52" s="27">
        <f t="shared" si="23"/>
        <v>-0.01061986186</v>
      </c>
      <c r="AI52" s="27">
        <f t="shared" si="24"/>
        <v>0.02733460494</v>
      </c>
      <c r="AJ52" s="27">
        <f t="shared" si="25"/>
        <v>-0.01279360534</v>
      </c>
      <c r="AK52" s="27">
        <f t="shared" si="26"/>
        <v>-0.1101533625</v>
      </c>
      <c r="AL52" s="27">
        <f t="shared" si="27"/>
        <v>0.06339841546</v>
      </c>
      <c r="AM52" s="27">
        <f t="shared" si="28"/>
        <v>0.1857621374</v>
      </c>
      <c r="AN52" s="27">
        <f t="shared" si="29"/>
        <v>-0.07556887274</v>
      </c>
      <c r="AO52" s="27">
        <f t="shared" si="30"/>
        <v>0.9623321488</v>
      </c>
      <c r="AP52" s="27">
        <f t="shared" si="31"/>
        <v>0.9253402571</v>
      </c>
      <c r="AQ52" s="27"/>
      <c r="AR52" s="27"/>
      <c r="AS52" s="27"/>
    </row>
    <row r="53">
      <c r="A53" s="29">
        <v>1602.0</v>
      </c>
      <c r="B53" s="30">
        <v>2360.0</v>
      </c>
      <c r="C53" s="14">
        <v>13.0</v>
      </c>
      <c r="D53" s="15">
        <v>20.0</v>
      </c>
      <c r="E53" s="16">
        <v>12.0</v>
      </c>
      <c r="F53" s="17">
        <v>43.0</v>
      </c>
      <c r="G53" s="18">
        <v>102.0</v>
      </c>
      <c r="H53" s="19">
        <v>24.0</v>
      </c>
      <c r="I53" s="20">
        <v>39.0</v>
      </c>
      <c r="J53" s="21">
        <v>53.0</v>
      </c>
      <c r="K53" s="22">
        <v>35.0</v>
      </c>
      <c r="L53" s="63">
        <f t="shared" si="1"/>
        <v>13</v>
      </c>
      <c r="M53" s="63">
        <f t="shared" si="2"/>
        <v>67</v>
      </c>
      <c r="N53" s="63">
        <f t="shared" si="3"/>
        <v>12</v>
      </c>
      <c r="O53" s="63">
        <f t="shared" si="4"/>
        <v>74</v>
      </c>
      <c r="P53" s="64">
        <f t="shared" si="5"/>
        <v>74</v>
      </c>
      <c r="Q53" s="64">
        <f t="shared" si="6"/>
        <v>0.1625</v>
      </c>
      <c r="R53" s="64">
        <f t="shared" si="7"/>
        <v>0.1395348837</v>
      </c>
      <c r="S53" s="65">
        <f t="shared" si="8"/>
        <v>0.5240963855</v>
      </c>
      <c r="T53" s="65">
        <f t="shared" si="9"/>
        <v>0.4819277108</v>
      </c>
      <c r="U53" s="73">
        <f t="shared" si="10"/>
        <v>0.01059322034</v>
      </c>
      <c r="V53" s="66">
        <f t="shared" si="11"/>
        <v>0.524822695</v>
      </c>
      <c r="W53" s="27">
        <f t="shared" si="12"/>
        <v>0.5261411459</v>
      </c>
      <c r="X53" s="27">
        <f t="shared" si="13"/>
        <v>-0.006392030874</v>
      </c>
      <c r="Y53" s="27">
        <f t="shared" si="14"/>
        <v>1.125308901</v>
      </c>
      <c r="Z53" s="27">
        <f t="shared" si="15"/>
        <v>3.872367075</v>
      </c>
      <c r="AA53" s="27">
        <f t="shared" si="16"/>
        <v>0.007849116175</v>
      </c>
      <c r="AB53" s="27">
        <f t="shared" si="17"/>
        <v>-0.07477391359</v>
      </c>
      <c r="AC53" s="27">
        <f t="shared" si="18"/>
        <v>-0.2130600689</v>
      </c>
      <c r="AD53" s="27">
        <f t="shared" si="19"/>
        <v>0.06663096974</v>
      </c>
      <c r="AE53" s="27">
        <f t="shared" si="20"/>
        <v>-2.31483796</v>
      </c>
      <c r="AF53" s="27">
        <f t="shared" si="21"/>
        <v>-2.477054987</v>
      </c>
      <c r="AG53" s="27">
        <f t="shared" si="22"/>
        <v>0.0003425463871</v>
      </c>
      <c r="AH53" s="27">
        <f t="shared" si="23"/>
        <v>-0.0013451923</v>
      </c>
      <c r="AI53" s="27">
        <f t="shared" si="24"/>
        <v>0.01493934135</v>
      </c>
      <c r="AJ53" s="27">
        <f t="shared" si="25"/>
        <v>-0.03016926591</v>
      </c>
      <c r="AK53" s="27">
        <f t="shared" si="26"/>
        <v>-0.008730094798</v>
      </c>
      <c r="AL53" s="27">
        <f t="shared" si="27"/>
        <v>0.02167967406</v>
      </c>
      <c r="AM53" s="27">
        <f t="shared" si="28"/>
        <v>0.2740846342</v>
      </c>
      <c r="AN53" s="27">
        <f t="shared" si="29"/>
        <v>-0.01616862114</v>
      </c>
      <c r="AO53" s="27">
        <f t="shared" si="30"/>
        <v>0.8883992428</v>
      </c>
      <c r="AP53" s="27">
        <f t="shared" si="31"/>
        <v>0.5344909273</v>
      </c>
      <c r="AQ53" s="27"/>
      <c r="AR53" s="27"/>
      <c r="AS53" s="27"/>
    </row>
    <row r="54">
      <c r="A54" s="29">
        <v>1605.0</v>
      </c>
      <c r="B54" s="30">
        <v>3022.0</v>
      </c>
      <c r="C54" s="14">
        <v>21.0</v>
      </c>
      <c r="D54" s="15">
        <v>12.0</v>
      </c>
      <c r="E54" s="16">
        <v>8.0</v>
      </c>
      <c r="F54" s="17">
        <v>37.0</v>
      </c>
      <c r="G54" s="18">
        <v>162.0</v>
      </c>
      <c r="H54" s="19">
        <v>26.0</v>
      </c>
      <c r="I54" s="20">
        <v>18.0</v>
      </c>
      <c r="J54" s="21">
        <v>38.0</v>
      </c>
      <c r="K54" s="22">
        <v>23.0</v>
      </c>
      <c r="L54" s="63">
        <f t="shared" si="1"/>
        <v>21</v>
      </c>
      <c r="M54" s="63">
        <f t="shared" si="2"/>
        <v>63</v>
      </c>
      <c r="N54" s="63">
        <f t="shared" si="3"/>
        <v>8</v>
      </c>
      <c r="O54" s="63">
        <f t="shared" si="4"/>
        <v>41</v>
      </c>
      <c r="P54" s="64">
        <f t="shared" si="5"/>
        <v>41</v>
      </c>
      <c r="Q54" s="64">
        <f t="shared" si="6"/>
        <v>0.25</v>
      </c>
      <c r="R54" s="64">
        <f t="shared" si="7"/>
        <v>0.1632653061</v>
      </c>
      <c r="S54" s="65">
        <f t="shared" si="8"/>
        <v>0.4661654135</v>
      </c>
      <c r="T54" s="65">
        <f t="shared" si="9"/>
        <v>0.6315789474</v>
      </c>
      <c r="U54" s="73">
        <f t="shared" si="10"/>
        <v>0.009596293845</v>
      </c>
      <c r="V54" s="66">
        <f t="shared" si="11"/>
        <v>0.3942307692</v>
      </c>
      <c r="W54" s="27">
        <f t="shared" si="12"/>
        <v>0.3982684712</v>
      </c>
      <c r="X54" s="27">
        <f t="shared" si="13"/>
        <v>-0.005790477737</v>
      </c>
      <c r="Y54" s="27">
        <f t="shared" si="14"/>
        <v>1.474746928</v>
      </c>
      <c r="Z54" s="27">
        <f t="shared" si="15"/>
        <v>3.444335142</v>
      </c>
      <c r="AA54" s="27">
        <f t="shared" si="16"/>
        <v>0.00644127471</v>
      </c>
      <c r="AB54" s="27">
        <f t="shared" si="17"/>
        <v>-0.0887710568</v>
      </c>
      <c r="AC54" s="27">
        <f t="shared" si="18"/>
        <v>-0.365926242</v>
      </c>
      <c r="AD54" s="27">
        <f t="shared" si="19"/>
        <v>0.05368841096</v>
      </c>
      <c r="AE54" s="27">
        <f t="shared" si="20"/>
        <v>-2.698331017</v>
      </c>
      <c r="AF54" s="27">
        <f t="shared" si="21"/>
        <v>-1.95971725</v>
      </c>
      <c r="AG54" s="27">
        <f t="shared" si="22"/>
        <v>0.0002546513529</v>
      </c>
      <c r="AH54" s="27">
        <f t="shared" si="23"/>
        <v>-0.001446709</v>
      </c>
      <c r="AI54" s="27">
        <f t="shared" si="24"/>
        <v>0.02324333679</v>
      </c>
      <c r="AJ54" s="27">
        <f t="shared" si="25"/>
        <v>-0.0679050356</v>
      </c>
      <c r="AK54" s="27">
        <f t="shared" si="26"/>
        <v>-0.006372339533</v>
      </c>
      <c r="AL54" s="27">
        <f t="shared" si="27"/>
        <v>0.02289301067</v>
      </c>
      <c r="AM54" s="27">
        <f t="shared" si="28"/>
        <v>0.4187020285</v>
      </c>
      <c r="AN54" s="27">
        <f t="shared" si="29"/>
        <v>-0.01158794125</v>
      </c>
      <c r="AO54" s="27">
        <f t="shared" si="30"/>
        <v>0.9211104168</v>
      </c>
      <c r="AP54" s="27">
        <f t="shared" si="31"/>
        <v>0.3761204868</v>
      </c>
      <c r="AQ54" s="27"/>
      <c r="AR54" s="27"/>
      <c r="AS54" s="27"/>
    </row>
    <row r="55">
      <c r="A55" s="29">
        <v>1606.0</v>
      </c>
      <c r="B55" s="30">
        <v>2356.0</v>
      </c>
      <c r="C55" s="14">
        <v>19.0</v>
      </c>
      <c r="D55" s="15">
        <v>53.0</v>
      </c>
      <c r="E55" s="16">
        <v>28.0</v>
      </c>
      <c r="F55" s="17">
        <v>52.0</v>
      </c>
      <c r="G55" s="18">
        <v>133.0</v>
      </c>
      <c r="H55" s="19">
        <v>40.0</v>
      </c>
      <c r="I55" s="20">
        <v>66.0</v>
      </c>
      <c r="J55" s="21">
        <v>93.0</v>
      </c>
      <c r="K55" s="22">
        <v>69.0</v>
      </c>
      <c r="L55" s="63">
        <f t="shared" si="1"/>
        <v>19</v>
      </c>
      <c r="M55" s="63">
        <f t="shared" si="2"/>
        <v>92</v>
      </c>
      <c r="N55" s="63">
        <f t="shared" si="3"/>
        <v>28</v>
      </c>
      <c r="O55" s="63">
        <f t="shared" si="4"/>
        <v>135</v>
      </c>
      <c r="P55" s="64">
        <f t="shared" si="5"/>
        <v>136</v>
      </c>
      <c r="Q55" s="64">
        <f t="shared" si="6"/>
        <v>0.1711711712</v>
      </c>
      <c r="R55" s="64">
        <f t="shared" si="7"/>
        <v>0.1717791411</v>
      </c>
      <c r="S55" s="65">
        <f t="shared" si="8"/>
        <v>0.5620437956</v>
      </c>
      <c r="T55" s="65">
        <f t="shared" si="9"/>
        <v>0.4051094891</v>
      </c>
      <c r="U55" s="73">
        <f t="shared" si="10"/>
        <v>0.01994906621</v>
      </c>
      <c r="V55" s="66">
        <f t="shared" si="11"/>
        <v>0.5947136564</v>
      </c>
      <c r="W55" s="27">
        <f t="shared" si="12"/>
        <v>0.6017803386</v>
      </c>
      <c r="X55" s="27">
        <f t="shared" si="13"/>
        <v>-0.01203742045</v>
      </c>
      <c r="Y55" s="27">
        <f t="shared" si="14"/>
        <v>0.9459371265</v>
      </c>
      <c r="Z55" s="27">
        <f t="shared" si="15"/>
        <v>4.152747374</v>
      </c>
      <c r="AA55" s="27">
        <f t="shared" si="16"/>
        <v>0.02783619623</v>
      </c>
      <c r="AB55" s="27">
        <f t="shared" si="17"/>
        <v>-0.1183682413</v>
      </c>
      <c r="AC55" s="27">
        <f t="shared" si="18"/>
        <v>-0.1505508103</v>
      </c>
      <c r="AD55" s="27">
        <f t="shared" si="19"/>
        <v>0.1345642495</v>
      </c>
      <c r="AE55" s="27">
        <f t="shared" si="20"/>
        <v>-2.086748481</v>
      </c>
      <c r="AF55" s="27">
        <f t="shared" si="21"/>
        <v>-2.848745383</v>
      </c>
      <c r="AG55" s="27">
        <f t="shared" si="22"/>
        <v>0.002287721162</v>
      </c>
      <c r="AH55" s="27">
        <f t="shared" si="23"/>
        <v>-0.004010181432</v>
      </c>
      <c r="AI55" s="27">
        <f t="shared" si="24"/>
        <v>0.01987957295</v>
      </c>
      <c r="AJ55" s="27">
        <f t="shared" si="25"/>
        <v>-0.01791992938</v>
      </c>
      <c r="AK55" s="27">
        <f t="shared" si="26"/>
        <v>-0.03320221712</v>
      </c>
      <c r="AL55" s="27">
        <f t="shared" si="27"/>
        <v>0.0368041528</v>
      </c>
      <c r="AM55" s="27">
        <f t="shared" si="28"/>
        <v>0.2076943662</v>
      </c>
      <c r="AN55" s="27">
        <f t="shared" si="29"/>
        <v>-0.03501753229</v>
      </c>
      <c r="AO55" s="27">
        <f t="shared" si="30"/>
        <v>0.8588487415</v>
      </c>
      <c r="AP55" s="27">
        <f t="shared" si="31"/>
        <v>0.6592001811</v>
      </c>
      <c r="AQ55" s="27"/>
      <c r="AR55" s="27"/>
      <c r="AS55" s="27"/>
    </row>
    <row r="56">
      <c r="A56" s="29">
        <v>1609.0</v>
      </c>
      <c r="B56" s="30">
        <v>2098.0</v>
      </c>
      <c r="C56" s="14">
        <v>10.0</v>
      </c>
      <c r="D56" s="15">
        <v>11.0</v>
      </c>
      <c r="E56" s="16">
        <v>15.0</v>
      </c>
      <c r="F56" s="17">
        <v>27.0</v>
      </c>
      <c r="G56" s="18">
        <v>73.0</v>
      </c>
      <c r="H56" s="19">
        <v>20.0</v>
      </c>
      <c r="I56" s="20">
        <v>36.0</v>
      </c>
      <c r="J56" s="21">
        <v>39.0</v>
      </c>
      <c r="K56" s="22">
        <v>24.0</v>
      </c>
      <c r="L56" s="63">
        <f t="shared" si="1"/>
        <v>10</v>
      </c>
      <c r="M56" s="63">
        <f t="shared" si="2"/>
        <v>47</v>
      </c>
      <c r="N56" s="63">
        <f t="shared" si="3"/>
        <v>15</v>
      </c>
      <c r="O56" s="63">
        <f t="shared" si="4"/>
        <v>60</v>
      </c>
      <c r="P56" s="64">
        <f t="shared" si="5"/>
        <v>60</v>
      </c>
      <c r="Q56" s="64">
        <f t="shared" si="6"/>
        <v>0.1754385965</v>
      </c>
      <c r="R56" s="64">
        <f t="shared" si="7"/>
        <v>0.2</v>
      </c>
      <c r="S56" s="65">
        <f t="shared" si="8"/>
        <v>0.5303030303</v>
      </c>
      <c r="T56" s="65">
        <f t="shared" si="9"/>
        <v>0.4318181818</v>
      </c>
      <c r="U56" s="73">
        <f t="shared" si="10"/>
        <v>0.01191611058</v>
      </c>
      <c r="V56" s="66">
        <f t="shared" si="11"/>
        <v>0.5607476636</v>
      </c>
      <c r="W56" s="27">
        <f t="shared" si="12"/>
        <v>0.5609020031</v>
      </c>
      <c r="X56" s="27">
        <f t="shared" si="13"/>
        <v>-0.007190273052</v>
      </c>
      <c r="Y56" s="27">
        <f t="shared" si="14"/>
        <v>1.008302351</v>
      </c>
      <c r="Z56" s="27">
        <f t="shared" si="15"/>
        <v>3.918225828</v>
      </c>
      <c r="AA56" s="27">
        <f t="shared" si="16"/>
        <v>0.009931933324</v>
      </c>
      <c r="AB56" s="27">
        <f t="shared" si="17"/>
        <v>-0.07536603304</v>
      </c>
      <c r="AC56" s="27">
        <f t="shared" si="18"/>
        <v>-0.1710567098</v>
      </c>
      <c r="AD56" s="27">
        <f t="shared" si="19"/>
        <v>0.07583952379</v>
      </c>
      <c r="AE56" s="27">
        <f t="shared" si="20"/>
        <v>-2.098710644</v>
      </c>
      <c r="AF56" s="27">
        <f t="shared" si="21"/>
        <v>-2.536071747</v>
      </c>
      <c r="AG56" s="27">
        <f t="shared" si="22"/>
        <v>0.0004875722148</v>
      </c>
      <c r="AH56" s="27">
        <f t="shared" si="23"/>
        <v>-0.001525163616</v>
      </c>
      <c r="AI56" s="27">
        <f t="shared" si="24"/>
        <v>0.01349199031</v>
      </c>
      <c r="AJ56" s="27">
        <f t="shared" si="25"/>
        <v>-0.02170310239</v>
      </c>
      <c r="AK56" s="27">
        <f t="shared" si="26"/>
        <v>-0.01117750678</v>
      </c>
      <c r="AL56" s="27">
        <f t="shared" si="27"/>
        <v>0.02211012701</v>
      </c>
      <c r="AM56" s="27">
        <f t="shared" si="28"/>
        <v>0.2226566569</v>
      </c>
      <c r="AN56" s="27">
        <f t="shared" si="29"/>
        <v>-0.01862110257</v>
      </c>
      <c r="AO56" s="27">
        <f t="shared" si="30"/>
        <v>0.8149915271</v>
      </c>
      <c r="AP56" s="27">
        <f t="shared" si="31"/>
        <v>0.5537059245</v>
      </c>
      <c r="AQ56" s="27"/>
      <c r="AR56" s="27"/>
      <c r="AS56" s="27"/>
    </row>
    <row r="57">
      <c r="A57" s="29">
        <v>1613.0</v>
      </c>
      <c r="B57" s="30">
        <v>2332.0</v>
      </c>
      <c r="C57" s="14">
        <v>17.0</v>
      </c>
      <c r="D57" s="15">
        <v>18.0</v>
      </c>
      <c r="E57" s="16">
        <v>12.0</v>
      </c>
      <c r="F57" s="17">
        <v>36.0</v>
      </c>
      <c r="G57" s="18">
        <v>113.0</v>
      </c>
      <c r="H57" s="19">
        <v>31.0</v>
      </c>
      <c r="I57" s="20">
        <v>17.0</v>
      </c>
      <c r="J57" s="21">
        <v>32.0</v>
      </c>
      <c r="K57" s="22">
        <v>24.0</v>
      </c>
      <c r="L57" s="63">
        <f t="shared" si="1"/>
        <v>17</v>
      </c>
      <c r="M57" s="63">
        <f t="shared" si="2"/>
        <v>67</v>
      </c>
      <c r="N57" s="63">
        <f t="shared" si="3"/>
        <v>12</v>
      </c>
      <c r="O57" s="63">
        <f t="shared" si="4"/>
        <v>41</v>
      </c>
      <c r="P57" s="64">
        <f t="shared" si="5"/>
        <v>41</v>
      </c>
      <c r="Q57" s="64">
        <f t="shared" si="6"/>
        <v>0.2023809524</v>
      </c>
      <c r="R57" s="64">
        <f t="shared" si="7"/>
        <v>0.2264150943</v>
      </c>
      <c r="S57" s="65">
        <f t="shared" si="8"/>
        <v>0.4233576642</v>
      </c>
      <c r="T57" s="65">
        <f t="shared" si="9"/>
        <v>0.6131386861</v>
      </c>
      <c r="U57" s="73">
        <f t="shared" si="10"/>
        <v>0.01243567753</v>
      </c>
      <c r="V57" s="66">
        <f t="shared" si="11"/>
        <v>0.3796296296</v>
      </c>
      <c r="W57" s="27">
        <f t="shared" si="12"/>
        <v>0.3830758773</v>
      </c>
      <c r="X57" s="27">
        <f t="shared" si="13"/>
        <v>-0.007503783757</v>
      </c>
      <c r="Y57" s="27">
        <f t="shared" si="14"/>
        <v>1.431688624</v>
      </c>
      <c r="Z57" s="27">
        <f t="shared" si="15"/>
        <v>3.128043476</v>
      </c>
      <c r="AA57" s="27">
        <f t="shared" si="16"/>
        <v>0.01081692079</v>
      </c>
      <c r="AB57" s="27">
        <f t="shared" si="17"/>
        <v>-0.1116781929</v>
      </c>
      <c r="AC57" s="27">
        <f t="shared" si="18"/>
        <v>-0.3448702272</v>
      </c>
      <c r="AD57" s="27">
        <f t="shared" si="19"/>
        <v>0.06318497848</v>
      </c>
      <c r="AE57" s="27">
        <f t="shared" si="20"/>
        <v>-2.378995811</v>
      </c>
      <c r="AF57" s="27">
        <f t="shared" si="21"/>
        <v>-1.616323068</v>
      </c>
      <c r="AG57" s="27">
        <f t="shared" si="22"/>
        <v>0.0005541709162</v>
      </c>
      <c r="AH57" s="27">
        <f t="shared" si="23"/>
        <v>-0.002358544554</v>
      </c>
      <c r="AI57" s="27">
        <f t="shared" si="24"/>
        <v>0.02838746009</v>
      </c>
      <c r="AJ57" s="27">
        <f t="shared" si="25"/>
        <v>-0.06212912006</v>
      </c>
      <c r="AK57" s="27">
        <f t="shared" si="26"/>
        <v>-0.009718474818</v>
      </c>
      <c r="AL57" s="27">
        <f t="shared" si="27"/>
        <v>0.02615575594</v>
      </c>
      <c r="AM57" s="27">
        <f t="shared" si="28"/>
        <v>0.3583724292</v>
      </c>
      <c r="AN57" s="27">
        <f t="shared" si="29"/>
        <v>-0.01238531209</v>
      </c>
      <c r="AO57" s="27">
        <f t="shared" si="30"/>
        <v>0.7375263197</v>
      </c>
      <c r="AP57" s="27">
        <f t="shared" si="31"/>
        <v>0.2817274233</v>
      </c>
      <c r="AQ57" s="27"/>
      <c r="AR57" s="27"/>
      <c r="AS57" s="27"/>
    </row>
    <row r="58">
      <c r="A58" s="29">
        <v>1614.0</v>
      </c>
      <c r="B58" s="30">
        <v>1812.0</v>
      </c>
      <c r="C58" s="14">
        <v>19.0</v>
      </c>
      <c r="D58" s="15">
        <v>10.0</v>
      </c>
      <c r="E58" s="16">
        <v>7.0</v>
      </c>
      <c r="F58" s="17">
        <v>25.0</v>
      </c>
      <c r="G58" s="18">
        <v>84.0</v>
      </c>
      <c r="H58" s="19">
        <v>24.0</v>
      </c>
      <c r="I58" s="20">
        <v>25.0</v>
      </c>
      <c r="J58" s="21">
        <v>22.0</v>
      </c>
      <c r="K58" s="22">
        <v>21.0</v>
      </c>
      <c r="L58" s="63">
        <f t="shared" si="1"/>
        <v>19</v>
      </c>
      <c r="M58" s="63">
        <f t="shared" si="2"/>
        <v>49</v>
      </c>
      <c r="N58" s="63">
        <f t="shared" si="3"/>
        <v>7</v>
      </c>
      <c r="O58" s="63">
        <f t="shared" si="4"/>
        <v>46</v>
      </c>
      <c r="P58" s="64">
        <f t="shared" si="5"/>
        <v>46</v>
      </c>
      <c r="Q58" s="64">
        <f t="shared" si="6"/>
        <v>0.2794117647</v>
      </c>
      <c r="R58" s="64">
        <f t="shared" si="7"/>
        <v>0.1320754717</v>
      </c>
      <c r="S58" s="65">
        <f t="shared" si="8"/>
        <v>0.5371900826</v>
      </c>
      <c r="T58" s="65">
        <f t="shared" si="9"/>
        <v>0.5619834711</v>
      </c>
      <c r="U58" s="73">
        <f t="shared" si="10"/>
        <v>0.01434878587</v>
      </c>
      <c r="V58" s="66">
        <f t="shared" si="11"/>
        <v>0.4842105263</v>
      </c>
      <c r="W58" s="27">
        <f t="shared" si="12"/>
        <v>0.4844617554</v>
      </c>
      <c r="X58" s="27">
        <f t="shared" si="13"/>
        <v>-0.008658168089</v>
      </c>
      <c r="Y58" s="27">
        <f t="shared" si="14"/>
        <v>1.31224038</v>
      </c>
      <c r="Z58" s="27">
        <f t="shared" si="15"/>
        <v>3.969111878</v>
      </c>
      <c r="AA58" s="27">
        <f t="shared" si="16"/>
        <v>0.01440107974</v>
      </c>
      <c r="AB58" s="27">
        <f t="shared" si="17"/>
        <v>-0.1181078882</v>
      </c>
      <c r="AC58" s="27">
        <f t="shared" si="18"/>
        <v>-0.2897245854</v>
      </c>
      <c r="AD58" s="27">
        <f t="shared" si="19"/>
        <v>0.09250817316</v>
      </c>
      <c r="AE58" s="27">
        <f t="shared" si="20"/>
        <v>-2.766808242</v>
      </c>
      <c r="AF58" s="27">
        <f t="shared" si="21"/>
        <v>-2.602371481</v>
      </c>
      <c r="AG58" s="27">
        <f t="shared" si="22"/>
        <v>0.0008512964807</v>
      </c>
      <c r="AH58" s="27">
        <f t="shared" si="23"/>
        <v>-0.002878063116</v>
      </c>
      <c r="AI58" s="27">
        <f t="shared" si="24"/>
        <v>0.02751705085</v>
      </c>
      <c r="AJ58" s="27">
        <f t="shared" si="25"/>
        <v>-0.047839835</v>
      </c>
      <c r="AK58" s="27">
        <f t="shared" si="26"/>
        <v>-0.01641761546</v>
      </c>
      <c r="AL58" s="27">
        <f t="shared" si="27"/>
        <v>0.03509929251</v>
      </c>
      <c r="AM58" s="27">
        <f t="shared" si="28"/>
        <v>0.382018854</v>
      </c>
      <c r="AN58" s="27">
        <f t="shared" si="29"/>
        <v>-0.02300878983</v>
      </c>
      <c r="AO58" s="27">
        <f t="shared" si="30"/>
        <v>1.088387303</v>
      </c>
      <c r="AP58" s="27">
        <f t="shared" si="31"/>
        <v>0.5755602637</v>
      </c>
      <c r="AQ58" s="27"/>
      <c r="AR58" s="27"/>
      <c r="AS58" s="27"/>
    </row>
    <row r="59">
      <c r="A59" s="29">
        <v>1619.0</v>
      </c>
      <c r="B59" s="30">
        <v>2206.0</v>
      </c>
      <c r="C59" s="14">
        <v>11.0</v>
      </c>
      <c r="D59" s="15">
        <v>16.0</v>
      </c>
      <c r="E59" s="16">
        <v>21.0</v>
      </c>
      <c r="F59" s="17">
        <v>21.0</v>
      </c>
      <c r="G59" s="18">
        <v>82.0</v>
      </c>
      <c r="H59" s="19">
        <v>22.0</v>
      </c>
      <c r="I59" s="20">
        <v>29.0</v>
      </c>
      <c r="J59" s="21">
        <v>32.0</v>
      </c>
      <c r="K59" s="22">
        <v>35.0</v>
      </c>
      <c r="L59" s="63">
        <f t="shared" si="1"/>
        <v>11</v>
      </c>
      <c r="M59" s="63">
        <f t="shared" si="2"/>
        <v>43</v>
      </c>
      <c r="N59" s="63">
        <f t="shared" si="3"/>
        <v>21</v>
      </c>
      <c r="O59" s="63">
        <f t="shared" si="4"/>
        <v>64</v>
      </c>
      <c r="P59" s="64">
        <f t="shared" si="5"/>
        <v>64</v>
      </c>
      <c r="Q59" s="64">
        <f t="shared" si="6"/>
        <v>0.2037037037</v>
      </c>
      <c r="R59" s="64">
        <f t="shared" si="7"/>
        <v>0.2470588235</v>
      </c>
      <c r="S59" s="65">
        <f t="shared" si="8"/>
        <v>0.5395683453</v>
      </c>
      <c r="T59" s="65">
        <f t="shared" si="9"/>
        <v>0.3884892086</v>
      </c>
      <c r="U59" s="73">
        <f t="shared" si="10"/>
        <v>0.01450589302</v>
      </c>
      <c r="V59" s="66">
        <f t="shared" si="11"/>
        <v>0.5981308411</v>
      </c>
      <c r="W59" s="27">
        <f t="shared" si="12"/>
        <v>0.5950401235</v>
      </c>
      <c r="X59" s="27">
        <f t="shared" si="13"/>
        <v>-0.008752967754</v>
      </c>
      <c r="Y59" s="27">
        <f t="shared" si="14"/>
        <v>0.9071285063</v>
      </c>
      <c r="Z59" s="27">
        <f t="shared" si="15"/>
        <v>3.986684039</v>
      </c>
      <c r="AA59" s="27">
        <f t="shared" si="16"/>
        <v>0.01471816564</v>
      </c>
      <c r="AB59" s="27">
        <f t="shared" si="17"/>
        <v>-0.0825398427</v>
      </c>
      <c r="AC59" s="27">
        <f t="shared" si="18"/>
        <v>-0.1384510279</v>
      </c>
      <c r="AD59" s="27">
        <f t="shared" si="19"/>
        <v>0.09393509892</v>
      </c>
      <c r="AE59" s="27">
        <f t="shared" si="20"/>
        <v>-1.921113194</v>
      </c>
      <c r="AF59" s="27">
        <f t="shared" si="21"/>
        <v>-2.625465069</v>
      </c>
      <c r="AG59" s="27">
        <f t="shared" si="22"/>
        <v>0.0008795667121</v>
      </c>
      <c r="AH59" s="27">
        <f t="shared" si="23"/>
        <v>-0.002033360404</v>
      </c>
      <c r="AI59" s="27">
        <f t="shared" si="24"/>
        <v>0.01329358254</v>
      </c>
      <c r="AJ59" s="27">
        <f t="shared" si="25"/>
        <v>-0.01580359621</v>
      </c>
      <c r="AK59" s="27">
        <f t="shared" si="26"/>
        <v>-0.01685338676</v>
      </c>
      <c r="AL59" s="27">
        <f t="shared" si="27"/>
        <v>0.02463777996</v>
      </c>
      <c r="AM59" s="27">
        <f t="shared" si="28"/>
        <v>0.1833640144</v>
      </c>
      <c r="AN59" s="27">
        <f t="shared" si="29"/>
        <v>-0.02346713363</v>
      </c>
      <c r="AO59" s="27">
        <f t="shared" si="30"/>
        <v>0.7590595304</v>
      </c>
      <c r="AP59" s="27">
        <f t="shared" si="31"/>
        <v>0.5832385658</v>
      </c>
      <c r="AQ59" s="27"/>
      <c r="AR59" s="27"/>
      <c r="AS59" s="27"/>
    </row>
    <row r="60">
      <c r="A60" s="29">
        <v>1621.0</v>
      </c>
      <c r="B60" s="30">
        <v>1230.0</v>
      </c>
      <c r="C60" s="14">
        <v>9.0</v>
      </c>
      <c r="D60" s="15">
        <v>8.0</v>
      </c>
      <c r="E60" s="16">
        <v>4.0</v>
      </c>
      <c r="F60" s="17">
        <v>15.0</v>
      </c>
      <c r="G60" s="18">
        <v>55.0</v>
      </c>
      <c r="H60" s="19">
        <v>6.0</v>
      </c>
      <c r="I60" s="20">
        <v>11.0</v>
      </c>
      <c r="J60" s="21">
        <v>11.0</v>
      </c>
      <c r="K60" s="22">
        <v>13.0</v>
      </c>
      <c r="L60" s="63">
        <f t="shared" si="1"/>
        <v>9</v>
      </c>
      <c r="M60" s="63">
        <f t="shared" si="2"/>
        <v>21</v>
      </c>
      <c r="N60" s="63">
        <f t="shared" si="3"/>
        <v>4</v>
      </c>
      <c r="O60" s="63">
        <f t="shared" si="4"/>
        <v>24</v>
      </c>
      <c r="P60" s="64">
        <f t="shared" si="5"/>
        <v>24</v>
      </c>
      <c r="Q60" s="64">
        <f t="shared" si="6"/>
        <v>0.3</v>
      </c>
      <c r="R60" s="64">
        <f t="shared" si="7"/>
        <v>0.1428571429</v>
      </c>
      <c r="S60" s="65">
        <f t="shared" si="8"/>
        <v>0.5689655172</v>
      </c>
      <c r="T60" s="65">
        <f t="shared" si="9"/>
        <v>0.5172413793</v>
      </c>
      <c r="U60" s="73">
        <f t="shared" si="10"/>
        <v>0.01056910569</v>
      </c>
      <c r="V60" s="66">
        <f t="shared" si="11"/>
        <v>0.5333333333</v>
      </c>
      <c r="W60" s="27">
        <f t="shared" si="12"/>
        <v>0.5317295637</v>
      </c>
      <c r="X60" s="27">
        <f t="shared" si="13"/>
        <v>-0.00637747991</v>
      </c>
      <c r="Y60" s="27">
        <f t="shared" si="14"/>
        <v>1.207766881</v>
      </c>
      <c r="Z60" s="27">
        <f t="shared" si="15"/>
        <v>4.203889583</v>
      </c>
      <c r="AA60" s="27">
        <f t="shared" si="16"/>
        <v>0.007813421036</v>
      </c>
      <c r="AB60" s="27">
        <f t="shared" si="17"/>
        <v>-0.08007034673</v>
      </c>
      <c r="AC60" s="27">
        <f t="shared" si="18"/>
        <v>-0.2454283839</v>
      </c>
      <c r="AD60" s="27">
        <f t="shared" si="19"/>
        <v>0.07217073876</v>
      </c>
      <c r="AE60" s="27">
        <f t="shared" si="20"/>
        <v>-2.697160181</v>
      </c>
      <c r="AF60" s="27">
        <f t="shared" si="21"/>
        <v>-2.919343583</v>
      </c>
      <c r="AG60" s="27">
        <f t="shared" si="22"/>
        <v>0.0003402123672</v>
      </c>
      <c r="AH60" s="27">
        <f t="shared" si="23"/>
        <v>-0.001437196679</v>
      </c>
      <c r="AI60" s="27">
        <f t="shared" si="24"/>
        <v>0.01716976734</v>
      </c>
      <c r="AJ60" s="27">
        <f t="shared" si="25"/>
        <v>-0.03729914094</v>
      </c>
      <c r="AK60" s="27">
        <f t="shared" si="26"/>
        <v>-0.009434398396</v>
      </c>
      <c r="AL60" s="27">
        <f t="shared" si="27"/>
        <v>0.02520281941</v>
      </c>
      <c r="AM60" s="27">
        <f t="shared" si="28"/>
        <v>0.3427537341</v>
      </c>
      <c r="AN60" s="27">
        <f t="shared" si="29"/>
        <v>-0.01901221791</v>
      </c>
      <c r="AO60" s="27">
        <f t="shared" si="30"/>
        <v>1.123748449</v>
      </c>
      <c r="AP60" s="27">
        <f t="shared" si="31"/>
        <v>0.6838560334</v>
      </c>
      <c r="AQ60" s="27"/>
      <c r="AR60" s="27"/>
      <c r="AS60" s="27"/>
    </row>
    <row r="61">
      <c r="A61" s="29">
        <v>1625.0</v>
      </c>
      <c r="B61" s="30">
        <v>2643.0</v>
      </c>
      <c r="C61" s="14">
        <v>16.0</v>
      </c>
      <c r="D61" s="15">
        <v>21.0</v>
      </c>
      <c r="E61" s="16">
        <v>10.0</v>
      </c>
      <c r="F61" s="17">
        <v>37.0</v>
      </c>
      <c r="G61" s="18">
        <v>144.0</v>
      </c>
      <c r="H61" s="19">
        <v>20.0</v>
      </c>
      <c r="I61" s="20">
        <v>18.0</v>
      </c>
      <c r="J61" s="21">
        <v>36.0</v>
      </c>
      <c r="K61" s="22">
        <v>39.0</v>
      </c>
      <c r="L61" s="63">
        <f t="shared" si="1"/>
        <v>16</v>
      </c>
      <c r="M61" s="63">
        <f t="shared" si="2"/>
        <v>57</v>
      </c>
      <c r="N61" s="63">
        <f t="shared" si="3"/>
        <v>10</v>
      </c>
      <c r="O61" s="63">
        <f t="shared" si="4"/>
        <v>57</v>
      </c>
      <c r="P61" s="64">
        <f t="shared" si="5"/>
        <v>57</v>
      </c>
      <c r="Q61" s="64">
        <f t="shared" si="6"/>
        <v>0.2191780822</v>
      </c>
      <c r="R61" s="64">
        <f t="shared" si="7"/>
        <v>0.1492537313</v>
      </c>
      <c r="S61" s="65">
        <f t="shared" si="8"/>
        <v>0.5214285714</v>
      </c>
      <c r="T61" s="65">
        <f t="shared" si="9"/>
        <v>0.5214285714</v>
      </c>
      <c r="U61" s="73">
        <f t="shared" si="10"/>
        <v>0.009837306092</v>
      </c>
      <c r="V61" s="66">
        <f t="shared" si="11"/>
        <v>0.5</v>
      </c>
      <c r="W61" s="27">
        <f t="shared" si="12"/>
        <v>0.5003183182</v>
      </c>
      <c r="X61" s="27">
        <f t="shared" si="13"/>
        <v>-0.005935906386</v>
      </c>
      <c r="Y61" s="27">
        <f t="shared" si="14"/>
        <v>1.217544041</v>
      </c>
      <c r="Z61" s="27">
        <f t="shared" si="15"/>
        <v>3.852655518</v>
      </c>
      <c r="AA61" s="27">
        <f t="shared" si="16"/>
        <v>0.006768884683</v>
      </c>
      <c r="AB61" s="27">
        <f t="shared" si="17"/>
        <v>-0.07512962418</v>
      </c>
      <c r="AC61" s="27">
        <f t="shared" si="18"/>
        <v>-0.2494180699</v>
      </c>
      <c r="AD61" s="27">
        <f t="shared" si="19"/>
        <v>0.06156132703</v>
      </c>
      <c r="AE61" s="27">
        <f t="shared" si="20"/>
        <v>-2.491822947</v>
      </c>
      <c r="AF61" s="27">
        <f t="shared" si="21"/>
        <v>-2.451901205</v>
      </c>
      <c r="AG61" s="27">
        <f t="shared" si="22"/>
        <v>0.0002743240783</v>
      </c>
      <c r="AH61" s="27">
        <f t="shared" si="23"/>
        <v>-0.001255144295</v>
      </c>
      <c r="AI61" s="27">
        <f t="shared" si="24"/>
        <v>0.01624072755</v>
      </c>
      <c r="AJ61" s="27">
        <f t="shared" si="25"/>
        <v>-0.03821232997</v>
      </c>
      <c r="AK61" s="27">
        <f t="shared" si="26"/>
        <v>-0.007490295954</v>
      </c>
      <c r="AL61" s="27">
        <f t="shared" si="27"/>
        <v>0.02167192619</v>
      </c>
      <c r="AM61" s="27">
        <f t="shared" si="28"/>
        <v>0.3192230183</v>
      </c>
      <c r="AN61" s="27">
        <f t="shared" si="29"/>
        <v>-0.01486238419</v>
      </c>
      <c r="AO61" s="27">
        <f t="shared" si="30"/>
        <v>0.9514553773</v>
      </c>
      <c r="AP61" s="27">
        <f t="shared" si="31"/>
        <v>0.5263702281</v>
      </c>
      <c r="AQ61" s="27"/>
      <c r="AR61" s="27"/>
      <c r="AS61" s="27"/>
    </row>
    <row r="62">
      <c r="A62" s="29">
        <v>1631.0</v>
      </c>
      <c r="B62" s="30">
        <v>2267.0</v>
      </c>
      <c r="C62" s="14">
        <v>18.0</v>
      </c>
      <c r="D62" s="15">
        <v>12.0</v>
      </c>
      <c r="E62" s="16">
        <v>22.0</v>
      </c>
      <c r="F62" s="17">
        <v>33.0</v>
      </c>
      <c r="G62" s="18">
        <v>137.0</v>
      </c>
      <c r="H62" s="19">
        <v>24.0</v>
      </c>
      <c r="I62" s="20">
        <v>30.0</v>
      </c>
      <c r="J62" s="21">
        <v>37.0</v>
      </c>
      <c r="K62" s="22">
        <v>49.0</v>
      </c>
      <c r="L62" s="63">
        <f t="shared" si="1"/>
        <v>18</v>
      </c>
      <c r="M62" s="63">
        <f t="shared" si="2"/>
        <v>57</v>
      </c>
      <c r="N62" s="63">
        <f t="shared" si="3"/>
        <v>22</v>
      </c>
      <c r="O62" s="63">
        <f t="shared" si="4"/>
        <v>79</v>
      </c>
      <c r="P62" s="64">
        <f t="shared" si="5"/>
        <v>79</v>
      </c>
      <c r="Q62" s="64">
        <f t="shared" si="6"/>
        <v>0.24</v>
      </c>
      <c r="R62" s="64">
        <f t="shared" si="7"/>
        <v>0.2178217822</v>
      </c>
      <c r="S62" s="65">
        <f t="shared" si="8"/>
        <v>0.5511363636</v>
      </c>
      <c r="T62" s="65">
        <f t="shared" si="9"/>
        <v>0.4261363636</v>
      </c>
      <c r="U62" s="73">
        <f t="shared" si="10"/>
        <v>0.01764446405</v>
      </c>
      <c r="V62" s="66">
        <f t="shared" si="11"/>
        <v>0.5808823529</v>
      </c>
      <c r="W62" s="27">
        <f t="shared" si="12"/>
        <v>0.5800130502</v>
      </c>
      <c r="X62" s="27">
        <f t="shared" si="13"/>
        <v>-0.01064680573</v>
      </c>
      <c r="Y62" s="27">
        <f t="shared" si="14"/>
        <v>0.9950352144</v>
      </c>
      <c r="Z62" s="27">
        <f t="shared" si="15"/>
        <v>4.072156128</v>
      </c>
      <c r="AA62" s="27">
        <f t="shared" si="16"/>
        <v>0.02177617952</v>
      </c>
      <c r="AB62" s="27">
        <f t="shared" si="17"/>
        <v>-0.1101278787</v>
      </c>
      <c r="AC62" s="27">
        <f t="shared" si="18"/>
        <v>-0.1665848325</v>
      </c>
      <c r="AD62" s="27">
        <f t="shared" si="19"/>
        <v>0.1167090412</v>
      </c>
      <c r="AE62" s="27">
        <f t="shared" si="20"/>
        <v>-2.152460518</v>
      </c>
      <c r="AF62" s="27">
        <f t="shared" si="21"/>
        <v>-2.739248618</v>
      </c>
      <c r="AG62" s="27">
        <f t="shared" si="22"/>
        <v>0.001582926638</v>
      </c>
      <c r="AH62" s="27">
        <f t="shared" si="23"/>
        <v>-0.003299985261</v>
      </c>
      <c r="AI62" s="27">
        <f t="shared" si="24"/>
        <v>0.01945563049</v>
      </c>
      <c r="AJ62" s="27">
        <f t="shared" si="25"/>
        <v>-0.02085762393</v>
      </c>
      <c r="AK62" s="27">
        <f t="shared" si="26"/>
        <v>-0.02546993241</v>
      </c>
      <c r="AL62" s="27">
        <f t="shared" si="27"/>
        <v>0.03357745784</v>
      </c>
      <c r="AM62" s="27">
        <f t="shared" si="28"/>
        <v>0.2253543698</v>
      </c>
      <c r="AN62" s="27">
        <f t="shared" si="29"/>
        <v>-0.02978168419</v>
      </c>
      <c r="AO62" s="27">
        <f t="shared" si="30"/>
        <v>0.8687017174</v>
      </c>
      <c r="AP62" s="27">
        <f t="shared" si="31"/>
        <v>0.6215614101</v>
      </c>
      <c r="AQ62" s="27"/>
      <c r="AR62" s="27"/>
      <c r="AS62" s="27"/>
    </row>
    <row r="63">
      <c r="A63" s="29">
        <v>1632.0</v>
      </c>
      <c r="B63" s="30">
        <v>2438.0</v>
      </c>
      <c r="C63" s="14">
        <v>9.0</v>
      </c>
      <c r="D63" s="15">
        <v>10.0</v>
      </c>
      <c r="E63" s="16">
        <v>15.0</v>
      </c>
      <c r="F63" s="17">
        <v>44.0</v>
      </c>
      <c r="G63" s="18">
        <v>130.0</v>
      </c>
      <c r="H63" s="19">
        <v>20.0</v>
      </c>
      <c r="I63" s="20">
        <v>25.0</v>
      </c>
      <c r="J63" s="21">
        <v>15.0</v>
      </c>
      <c r="K63" s="22">
        <v>43.0</v>
      </c>
      <c r="L63" s="63">
        <f t="shared" si="1"/>
        <v>9</v>
      </c>
      <c r="M63" s="63">
        <f t="shared" si="2"/>
        <v>64</v>
      </c>
      <c r="N63" s="63">
        <f t="shared" si="3"/>
        <v>15</v>
      </c>
      <c r="O63" s="63">
        <f t="shared" si="4"/>
        <v>68</v>
      </c>
      <c r="P63" s="64">
        <f t="shared" si="5"/>
        <v>68</v>
      </c>
      <c r="Q63" s="64">
        <f t="shared" si="6"/>
        <v>0.1232876712</v>
      </c>
      <c r="R63" s="64">
        <f t="shared" si="7"/>
        <v>0.1807228916</v>
      </c>
      <c r="S63" s="65">
        <f t="shared" si="8"/>
        <v>0.4935897436</v>
      </c>
      <c r="T63" s="65">
        <f t="shared" si="9"/>
        <v>0.4679487179</v>
      </c>
      <c r="U63" s="73">
        <f t="shared" si="10"/>
        <v>0.009844134537</v>
      </c>
      <c r="V63" s="66">
        <f t="shared" si="11"/>
        <v>0.5151515152</v>
      </c>
      <c r="W63" s="27">
        <f t="shared" si="12"/>
        <v>0.5166765876</v>
      </c>
      <c r="X63" s="27">
        <f t="shared" si="13"/>
        <v>-0.005940026722</v>
      </c>
      <c r="Y63" s="27">
        <f t="shared" si="14"/>
        <v>1.092667729</v>
      </c>
      <c r="Z63" s="27">
        <f t="shared" si="15"/>
        <v>3.64696404</v>
      </c>
      <c r="AA63" s="27">
        <f t="shared" si="16"/>
        <v>0.006778285021</v>
      </c>
      <c r="AB63" s="27">
        <f t="shared" si="17"/>
        <v>-0.06747082326</v>
      </c>
      <c r="AC63" s="27">
        <f t="shared" si="18"/>
        <v>-0.2008791161</v>
      </c>
      <c r="AD63" s="27">
        <f t="shared" si="19"/>
        <v>0.05831504713</v>
      </c>
      <c r="AE63" s="27">
        <f t="shared" si="20"/>
        <v>-2.116858947</v>
      </c>
      <c r="AF63" s="27">
        <f t="shared" si="21"/>
        <v>-2.197078488</v>
      </c>
      <c r="AG63" s="27">
        <f t="shared" si="22"/>
        <v>0.0002748957309</v>
      </c>
      <c r="AH63" s="27">
        <f t="shared" si="23"/>
        <v>-0.001127975859</v>
      </c>
      <c r="AI63" s="27">
        <f t="shared" si="24"/>
        <v>0.0130892183</v>
      </c>
      <c r="AJ63" s="27">
        <f t="shared" si="25"/>
        <v>-0.02761937402</v>
      </c>
      <c r="AK63" s="27">
        <f t="shared" si="26"/>
        <v>-0.007100239386</v>
      </c>
      <c r="AL63" s="27">
        <f t="shared" si="27"/>
        <v>0.01842356234</v>
      </c>
      <c r="AM63" s="27">
        <f t="shared" si="28"/>
        <v>0.2433729894</v>
      </c>
      <c r="AN63" s="27">
        <f t="shared" si="29"/>
        <v>-0.01332700142</v>
      </c>
      <c r="AO63" s="27">
        <f t="shared" si="30"/>
        <v>0.7651286548</v>
      </c>
      <c r="AP63" s="27">
        <f t="shared" si="31"/>
        <v>0.4464833051</v>
      </c>
      <c r="AQ63" s="27"/>
      <c r="AR63" s="27"/>
      <c r="AS63" s="27"/>
    </row>
    <row r="64">
      <c r="A64" s="29">
        <v>1633.0</v>
      </c>
      <c r="B64" s="30">
        <v>1635.0</v>
      </c>
      <c r="C64" s="14">
        <v>3.0</v>
      </c>
      <c r="D64" s="15">
        <v>3.0</v>
      </c>
      <c r="E64" s="16">
        <v>2.0</v>
      </c>
      <c r="F64" s="17">
        <v>24.0</v>
      </c>
      <c r="G64" s="18">
        <v>77.0</v>
      </c>
      <c r="H64" s="19">
        <v>13.0</v>
      </c>
      <c r="I64" s="20">
        <v>9.0</v>
      </c>
      <c r="J64" s="21">
        <v>16.0</v>
      </c>
      <c r="K64" s="22">
        <v>8.0</v>
      </c>
      <c r="L64" s="63">
        <f t="shared" si="1"/>
        <v>3</v>
      </c>
      <c r="M64" s="63">
        <f t="shared" si="2"/>
        <v>37</v>
      </c>
      <c r="N64" s="63">
        <f t="shared" si="3"/>
        <v>2</v>
      </c>
      <c r="O64" s="63">
        <f t="shared" si="4"/>
        <v>17</v>
      </c>
      <c r="P64" s="64">
        <f t="shared" si="5"/>
        <v>17</v>
      </c>
      <c r="Q64" s="64">
        <f t="shared" si="6"/>
        <v>0.075</v>
      </c>
      <c r="R64" s="64">
        <f t="shared" si="7"/>
        <v>0.1052631579</v>
      </c>
      <c r="S64" s="65">
        <f t="shared" si="8"/>
        <v>0.3389830508</v>
      </c>
      <c r="T64" s="65">
        <f t="shared" si="9"/>
        <v>0.6779661017</v>
      </c>
      <c r="U64" s="73">
        <f t="shared" si="10"/>
        <v>0.003058103976</v>
      </c>
      <c r="V64" s="66">
        <f t="shared" si="11"/>
        <v>0.3148148148</v>
      </c>
      <c r="W64" s="27">
        <f t="shared" si="12"/>
        <v>0.3129364423</v>
      </c>
      <c r="X64" s="27">
        <f t="shared" si="13"/>
        <v>-0.001845283531</v>
      </c>
      <c r="Y64" s="27">
        <f t="shared" si="14"/>
        <v>1.583061674</v>
      </c>
      <c r="Z64" s="27">
        <f t="shared" si="15"/>
        <v>2.504628616</v>
      </c>
      <c r="AA64" s="27">
        <f t="shared" si="16"/>
        <v>0.0006541377916</v>
      </c>
      <c r="AB64" s="27">
        <f t="shared" si="17"/>
        <v>-0.03036689824</v>
      </c>
      <c r="AC64" s="27">
        <f t="shared" si="18"/>
        <v>-0.4216520583</v>
      </c>
      <c r="AD64" s="27">
        <f t="shared" si="19"/>
        <v>0.01244134104</v>
      </c>
      <c r="AE64" s="27">
        <f t="shared" si="20"/>
        <v>-2.10626735</v>
      </c>
      <c r="AF64" s="27">
        <f t="shared" si="21"/>
        <v>-1.036261316</v>
      </c>
      <c r="AG64" s="27">
        <f t="shared" si="22"/>
        <v>0.000008241231544</v>
      </c>
      <c r="AH64" s="27">
        <f t="shared" si="23"/>
        <v>-0.0001577098928</v>
      </c>
      <c r="AI64" s="27">
        <f t="shared" si="24"/>
        <v>0.008535085061</v>
      </c>
      <c r="AJ64" s="27">
        <f t="shared" si="25"/>
        <v>-0.08399297905</v>
      </c>
      <c r="AK64" s="27">
        <f t="shared" si="26"/>
        <v>-0.0004705808635</v>
      </c>
      <c r="AL64" s="27">
        <f t="shared" si="27"/>
        <v>0.005694687414</v>
      </c>
      <c r="AM64" s="27">
        <f t="shared" si="28"/>
        <v>0.3508356113</v>
      </c>
      <c r="AN64" s="27">
        <f t="shared" si="29"/>
        <v>-0.001952679043</v>
      </c>
      <c r="AO64" s="27">
        <f t="shared" si="30"/>
        <v>0.5228389085</v>
      </c>
      <c r="AP64" s="27">
        <f t="shared" si="31"/>
        <v>0.1446241422</v>
      </c>
      <c r="AQ64" s="27"/>
      <c r="AR64" s="27"/>
      <c r="AS64" s="27"/>
    </row>
    <row r="65">
      <c r="A65" s="29">
        <v>1645.0</v>
      </c>
      <c r="B65" s="30">
        <v>3215.0</v>
      </c>
      <c r="C65" s="14">
        <v>8.0</v>
      </c>
      <c r="D65" s="15">
        <v>10.0</v>
      </c>
      <c r="E65" s="16">
        <v>6.0</v>
      </c>
      <c r="F65" s="17">
        <v>23.0</v>
      </c>
      <c r="G65" s="18">
        <v>139.0</v>
      </c>
      <c r="H65" s="19">
        <v>13.0</v>
      </c>
      <c r="I65" s="20">
        <v>7.0</v>
      </c>
      <c r="J65" s="21">
        <v>28.0</v>
      </c>
      <c r="K65" s="22">
        <v>15.0</v>
      </c>
      <c r="L65" s="63">
        <f t="shared" si="1"/>
        <v>8</v>
      </c>
      <c r="M65" s="63">
        <f t="shared" si="2"/>
        <v>36</v>
      </c>
      <c r="N65" s="63">
        <f t="shared" si="3"/>
        <v>6</v>
      </c>
      <c r="O65" s="63">
        <f t="shared" si="4"/>
        <v>22</v>
      </c>
      <c r="P65" s="64">
        <f t="shared" si="5"/>
        <v>22</v>
      </c>
      <c r="Q65" s="64">
        <f t="shared" si="6"/>
        <v>0.1818181818</v>
      </c>
      <c r="R65" s="64">
        <f t="shared" si="7"/>
        <v>0.2142857143</v>
      </c>
      <c r="S65" s="65">
        <f t="shared" si="8"/>
        <v>0.4166666667</v>
      </c>
      <c r="T65" s="65">
        <f t="shared" si="9"/>
        <v>0.6111111111</v>
      </c>
      <c r="U65" s="73">
        <f t="shared" si="10"/>
        <v>0.004354587869</v>
      </c>
      <c r="V65" s="66">
        <f t="shared" si="11"/>
        <v>0.3793103448</v>
      </c>
      <c r="W65" s="27">
        <f t="shared" si="12"/>
        <v>0.3904562869</v>
      </c>
      <c r="X65" s="27">
        <f t="shared" si="13"/>
        <v>-0.002627591914</v>
      </c>
      <c r="Y65" s="27">
        <f t="shared" si="14"/>
        <v>1.426954204</v>
      </c>
      <c r="Z65" s="27">
        <f t="shared" si="15"/>
        <v>3.078606008</v>
      </c>
      <c r="AA65" s="27">
        <f t="shared" si="16"/>
        <v>0.001326352201</v>
      </c>
      <c r="AB65" s="27">
        <f t="shared" si="17"/>
        <v>-0.03897691353</v>
      </c>
      <c r="AC65" s="27">
        <f t="shared" si="18"/>
        <v>-0.3425931107</v>
      </c>
      <c r="AD65" s="27">
        <f t="shared" si="19"/>
        <v>0.02177573288</v>
      </c>
      <c r="AE65" s="27">
        <f t="shared" si="20"/>
        <v>-2.333654025</v>
      </c>
      <c r="AF65" s="27">
        <f t="shared" si="21"/>
        <v>-1.56563613</v>
      </c>
      <c r="AG65" s="27">
        <f t="shared" si="22"/>
        <v>0.00002379449814</v>
      </c>
      <c r="AH65" s="27">
        <f t="shared" si="23"/>
        <v>-0.0002882443207</v>
      </c>
      <c r="AI65" s="27">
        <f t="shared" si="24"/>
        <v>0.00987477174</v>
      </c>
      <c r="AJ65" s="27">
        <f t="shared" si="25"/>
        <v>-0.06151479572</v>
      </c>
      <c r="AK65" s="27">
        <f t="shared" si="26"/>
        <v>-0.001172828899</v>
      </c>
      <c r="AL65" s="27">
        <f t="shared" si="27"/>
        <v>0.008984370972</v>
      </c>
      <c r="AM65" s="27">
        <f t="shared" si="28"/>
        <v>0.350379626</v>
      </c>
      <c r="AN65" s="27">
        <f t="shared" si="29"/>
        <v>-0.004200947217</v>
      </c>
      <c r="AO65" s="27">
        <f t="shared" si="30"/>
        <v>0.7120355023</v>
      </c>
      <c r="AP65" s="27">
        <f t="shared" si="31"/>
        <v>0.2685796594</v>
      </c>
      <c r="AQ65" s="27"/>
      <c r="AR65" s="27"/>
      <c r="AS65" s="27"/>
    </row>
    <row r="66">
      <c r="A66" s="29">
        <v>1651.0</v>
      </c>
      <c r="B66" s="30">
        <v>3026.0</v>
      </c>
      <c r="C66" s="14">
        <v>21.0</v>
      </c>
      <c r="D66" s="15">
        <v>39.0</v>
      </c>
      <c r="E66" s="16">
        <v>20.0</v>
      </c>
      <c r="F66" s="17">
        <v>62.0</v>
      </c>
      <c r="G66" s="18">
        <v>132.0</v>
      </c>
      <c r="H66" s="19">
        <v>26.0</v>
      </c>
      <c r="I66" s="20">
        <v>50.0</v>
      </c>
      <c r="J66" s="21">
        <v>50.0</v>
      </c>
      <c r="K66" s="22">
        <v>38.0</v>
      </c>
      <c r="L66" s="63">
        <f t="shared" si="1"/>
        <v>21</v>
      </c>
      <c r="M66" s="63">
        <f t="shared" si="2"/>
        <v>88</v>
      </c>
      <c r="N66" s="63">
        <f t="shared" si="3"/>
        <v>20</v>
      </c>
      <c r="O66" s="63">
        <f t="shared" si="4"/>
        <v>88</v>
      </c>
      <c r="P66" s="64">
        <f t="shared" si="5"/>
        <v>88</v>
      </c>
      <c r="Q66" s="64">
        <f t="shared" si="6"/>
        <v>0.1926605505</v>
      </c>
      <c r="R66" s="64">
        <f t="shared" si="7"/>
        <v>0.1851851852</v>
      </c>
      <c r="S66" s="65">
        <f t="shared" si="8"/>
        <v>0.5023041475</v>
      </c>
      <c r="T66" s="65">
        <f t="shared" si="9"/>
        <v>0.5023041475</v>
      </c>
      <c r="U66" s="73">
        <f t="shared" si="10"/>
        <v>0.01354923992</v>
      </c>
      <c r="V66" s="66">
        <f t="shared" si="11"/>
        <v>0.5</v>
      </c>
      <c r="W66" s="27">
        <f t="shared" si="12"/>
        <v>0.5008104327</v>
      </c>
      <c r="X66" s="27">
        <f t="shared" si="13"/>
        <v>-0.008175715894</v>
      </c>
      <c r="Y66" s="27">
        <f t="shared" si="14"/>
        <v>1.172888206</v>
      </c>
      <c r="Z66" s="27">
        <f t="shared" si="15"/>
        <v>3.711351759</v>
      </c>
      <c r="AA66" s="27">
        <f t="shared" si="16"/>
        <v>0.01284087481</v>
      </c>
      <c r="AB66" s="27">
        <f t="shared" si="17"/>
        <v>-0.09968318465</v>
      </c>
      <c r="AC66" s="27">
        <f t="shared" si="18"/>
        <v>-0.2314577854</v>
      </c>
      <c r="AD66" s="27">
        <f t="shared" si="19"/>
        <v>0.08168055139</v>
      </c>
      <c r="AE66" s="27">
        <f t="shared" si="20"/>
        <v>-2.31238988</v>
      </c>
      <c r="AF66" s="27">
        <f t="shared" si="21"/>
        <v>-2.275342854</v>
      </c>
      <c r="AG66" s="27">
        <f t="shared" si="22"/>
        <v>0.0007167705832</v>
      </c>
      <c r="AH66" s="27">
        <f t="shared" si="23"/>
        <v>-0.002293734212</v>
      </c>
      <c r="AI66" s="27">
        <f t="shared" si="24"/>
        <v>0.0207581243</v>
      </c>
      <c r="AJ66" s="27">
        <f t="shared" si="25"/>
        <v>-0.03416011611</v>
      </c>
      <c r="AK66" s="27">
        <f t="shared" si="26"/>
        <v>-0.0136882653</v>
      </c>
      <c r="AL66" s="27">
        <f t="shared" si="27"/>
        <v>0.02770002369</v>
      </c>
      <c r="AM66" s="27">
        <f t="shared" si="28"/>
        <v>0.2853711192</v>
      </c>
      <c r="AN66" s="27">
        <f t="shared" si="29"/>
        <v>-0.01899639149</v>
      </c>
      <c r="AO66" s="27">
        <f t="shared" si="30"/>
        <v>0.8505586074</v>
      </c>
      <c r="AP66" s="27">
        <f t="shared" si="31"/>
        <v>0.4705514719</v>
      </c>
      <c r="AQ66" s="27"/>
      <c r="AR66" s="27"/>
      <c r="AS66" s="27"/>
    </row>
    <row r="67">
      <c r="A67" s="29">
        <v>1653.0</v>
      </c>
      <c r="B67" s="30">
        <v>1776.0</v>
      </c>
      <c r="C67" s="14">
        <v>15.0</v>
      </c>
      <c r="D67" s="15">
        <v>4.0</v>
      </c>
      <c r="E67" s="16">
        <v>3.0</v>
      </c>
      <c r="F67" s="17">
        <v>22.0</v>
      </c>
      <c r="G67" s="18">
        <v>61.0</v>
      </c>
      <c r="H67" s="19">
        <v>15.0</v>
      </c>
      <c r="I67" s="20">
        <v>13.0</v>
      </c>
      <c r="J67" s="21">
        <v>23.0</v>
      </c>
      <c r="K67" s="22">
        <v>23.0</v>
      </c>
      <c r="L67" s="63">
        <f t="shared" si="1"/>
        <v>15</v>
      </c>
      <c r="M67" s="63">
        <f t="shared" si="2"/>
        <v>37</v>
      </c>
      <c r="N67" s="63">
        <f t="shared" si="3"/>
        <v>3</v>
      </c>
      <c r="O67" s="63">
        <f t="shared" si="4"/>
        <v>36</v>
      </c>
      <c r="P67" s="64">
        <f t="shared" si="5"/>
        <v>36</v>
      </c>
      <c r="Q67" s="64">
        <f t="shared" si="6"/>
        <v>0.2884615385</v>
      </c>
      <c r="R67" s="64">
        <f t="shared" si="7"/>
        <v>0.07692307692</v>
      </c>
      <c r="S67" s="65">
        <f t="shared" si="8"/>
        <v>0.5604395604</v>
      </c>
      <c r="T67" s="65">
        <f t="shared" si="9"/>
        <v>0.5714285714</v>
      </c>
      <c r="U67" s="73">
        <f t="shared" si="10"/>
        <v>0.01013513514</v>
      </c>
      <c r="V67" s="66">
        <f t="shared" si="11"/>
        <v>0.4931506849</v>
      </c>
      <c r="W67" s="27">
        <f t="shared" si="12"/>
        <v>0.4939501675</v>
      </c>
      <c r="X67" s="27">
        <f t="shared" si="13"/>
        <v>-0.006115618728</v>
      </c>
      <c r="Y67" s="27">
        <f t="shared" si="14"/>
        <v>1.33429484</v>
      </c>
      <c r="Z67" s="27">
        <f t="shared" si="15"/>
        <v>4.140894235</v>
      </c>
      <c r="AA67" s="27">
        <f t="shared" si="16"/>
        <v>0.00718495137</v>
      </c>
      <c r="AB67" s="27">
        <f t="shared" si="17"/>
        <v>-0.08482653008</v>
      </c>
      <c r="AC67" s="27">
        <f t="shared" si="18"/>
        <v>-0.2995450643</v>
      </c>
      <c r="AD67" s="27">
        <f t="shared" si="19"/>
        <v>0.06817031349</v>
      </c>
      <c r="AE67" s="27">
        <f t="shared" si="20"/>
        <v>-2.935068673</v>
      </c>
      <c r="AF67" s="27">
        <f t="shared" si="21"/>
        <v>-2.832506309</v>
      </c>
      <c r="AG67" s="27">
        <f t="shared" si="22"/>
        <v>0.0003000018999</v>
      </c>
      <c r="AH67" s="27">
        <f t="shared" si="23"/>
        <v>-0.001460049234</v>
      </c>
      <c r="AI67" s="27">
        <f t="shared" si="24"/>
        <v>0.02009523518</v>
      </c>
      <c r="AJ67" s="27">
        <f t="shared" si="25"/>
        <v>-0.05029269401</v>
      </c>
      <c r="AK67" s="27">
        <f t="shared" si="26"/>
        <v>-0.008545542821</v>
      </c>
      <c r="AL67" s="27">
        <f t="shared" si="27"/>
        <v>0.02629977046</v>
      </c>
      <c r="AM67" s="27">
        <f t="shared" si="28"/>
        <v>0.4120618544</v>
      </c>
      <c r="AN67" s="27">
        <f t="shared" si="29"/>
        <v>-0.0176892639</v>
      </c>
      <c r="AO67" s="27">
        <f t="shared" si="30"/>
        <v>1.204546224</v>
      </c>
      <c r="AP67" s="27">
        <f t="shared" si="31"/>
        <v>0.6535716346</v>
      </c>
      <c r="AQ67" s="27"/>
      <c r="AR67" s="27"/>
      <c r="AS67" s="27"/>
    </row>
    <row r="68">
      <c r="A68" s="29">
        <v>1660.0</v>
      </c>
      <c r="B68" s="30">
        <v>1953.0</v>
      </c>
      <c r="C68" s="14">
        <v>15.0</v>
      </c>
      <c r="D68" s="15">
        <v>13.0</v>
      </c>
      <c r="E68" s="16">
        <v>8.0</v>
      </c>
      <c r="F68" s="17">
        <v>48.0</v>
      </c>
      <c r="G68" s="18">
        <v>148.0</v>
      </c>
      <c r="H68" s="19">
        <v>22.0</v>
      </c>
      <c r="I68" s="20">
        <v>44.0</v>
      </c>
      <c r="J68" s="21">
        <v>51.0</v>
      </c>
      <c r="K68" s="22">
        <v>30.0</v>
      </c>
      <c r="L68" s="63">
        <f t="shared" si="1"/>
        <v>15</v>
      </c>
      <c r="M68" s="63">
        <f t="shared" si="2"/>
        <v>70</v>
      </c>
      <c r="N68" s="63">
        <f t="shared" si="3"/>
        <v>8</v>
      </c>
      <c r="O68" s="63">
        <f t="shared" si="4"/>
        <v>74</v>
      </c>
      <c r="P68" s="64">
        <f t="shared" si="5"/>
        <v>74</v>
      </c>
      <c r="Q68" s="64">
        <f t="shared" si="6"/>
        <v>0.1764705882</v>
      </c>
      <c r="R68" s="64">
        <f t="shared" si="7"/>
        <v>0.09756097561</v>
      </c>
      <c r="S68" s="65">
        <f t="shared" si="8"/>
        <v>0.5329341317</v>
      </c>
      <c r="T68" s="65">
        <f t="shared" si="9"/>
        <v>0.5089820359</v>
      </c>
      <c r="U68" s="73">
        <f t="shared" si="10"/>
        <v>0.01177675371</v>
      </c>
      <c r="V68" s="66">
        <f t="shared" si="11"/>
        <v>0.5138888889</v>
      </c>
      <c r="W68" s="27">
        <f t="shared" si="12"/>
        <v>0.5149597443</v>
      </c>
      <c r="X68" s="27">
        <f t="shared" si="13"/>
        <v>-0.007106184042</v>
      </c>
      <c r="Y68" s="27">
        <f t="shared" si="14"/>
        <v>1.188481182</v>
      </c>
      <c r="Z68" s="27">
        <f t="shared" si="15"/>
        <v>3.937666127</v>
      </c>
      <c r="AA68" s="27">
        <f t="shared" si="16"/>
        <v>0.009700987192</v>
      </c>
      <c r="AB68" s="27">
        <f t="shared" si="17"/>
        <v>-0.08779469095</v>
      </c>
      <c r="AC68" s="27">
        <f t="shared" si="18"/>
        <v>-0.2376529308</v>
      </c>
      <c r="AD68" s="27">
        <f t="shared" si="19"/>
        <v>0.07532447128</v>
      </c>
      <c r="AE68" s="27">
        <f t="shared" si="20"/>
        <v>-2.486013725</v>
      </c>
      <c r="AF68" s="27">
        <f t="shared" si="21"/>
        <v>-2.561299645</v>
      </c>
      <c r="AG68" s="27">
        <f t="shared" si="22"/>
        <v>0.000470665269</v>
      </c>
      <c r="AH68" s="27">
        <f t="shared" si="23"/>
        <v>-0.001755901308</v>
      </c>
      <c r="AI68" s="27">
        <f t="shared" si="24"/>
        <v>0.01852550898</v>
      </c>
      <c r="AJ68" s="27">
        <f t="shared" si="25"/>
        <v>-0.03554073538</v>
      </c>
      <c r="AK68" s="27">
        <f t="shared" si="26"/>
        <v>-0.01097176519</v>
      </c>
      <c r="AL68" s="27">
        <f t="shared" si="27"/>
        <v>0.02588411151</v>
      </c>
      <c r="AM68" s="27">
        <f t="shared" si="28"/>
        <v>0.3108766984</v>
      </c>
      <c r="AN68" s="27">
        <f t="shared" si="29"/>
        <v>-0.01858640146</v>
      </c>
      <c r="AO68" s="27">
        <f t="shared" si="30"/>
        <v>0.9701825906</v>
      </c>
      <c r="AP68" s="27">
        <f t="shared" si="31"/>
        <v>0.5619885282</v>
      </c>
      <c r="AQ68" s="27"/>
      <c r="AR68" s="27"/>
      <c r="AS68" s="27"/>
    </row>
    <row r="69">
      <c r="A69" s="29">
        <v>1664.0</v>
      </c>
      <c r="B69" s="30">
        <v>1091.0</v>
      </c>
      <c r="C69" s="14">
        <v>13.0</v>
      </c>
      <c r="D69" s="15">
        <v>12.0</v>
      </c>
      <c r="E69" s="16">
        <v>13.0</v>
      </c>
      <c r="F69" s="17">
        <v>23.0</v>
      </c>
      <c r="G69" s="18">
        <v>71.0</v>
      </c>
      <c r="H69" s="19">
        <v>7.0</v>
      </c>
      <c r="I69" s="20">
        <v>16.0</v>
      </c>
      <c r="J69" s="21">
        <v>30.0</v>
      </c>
      <c r="K69" s="22">
        <v>28.0</v>
      </c>
      <c r="L69" s="63">
        <f t="shared" si="1"/>
        <v>13</v>
      </c>
      <c r="M69" s="63">
        <f t="shared" si="2"/>
        <v>30</v>
      </c>
      <c r="N69" s="63">
        <f t="shared" si="3"/>
        <v>13</v>
      </c>
      <c r="O69" s="63">
        <f t="shared" si="4"/>
        <v>44</v>
      </c>
      <c r="P69" s="64">
        <f t="shared" si="5"/>
        <v>44</v>
      </c>
      <c r="Q69" s="64">
        <f t="shared" si="6"/>
        <v>0.3023255814</v>
      </c>
      <c r="R69" s="64">
        <f t="shared" si="7"/>
        <v>0.2280701754</v>
      </c>
      <c r="S69" s="65">
        <f t="shared" si="8"/>
        <v>0.57</v>
      </c>
      <c r="T69" s="65">
        <f t="shared" si="9"/>
        <v>0.43</v>
      </c>
      <c r="U69" s="73">
        <f t="shared" si="10"/>
        <v>0.02383134739</v>
      </c>
      <c r="V69" s="66">
        <f t="shared" si="11"/>
        <v>0.5945945946</v>
      </c>
      <c r="W69" s="27">
        <f t="shared" si="12"/>
        <v>0.5924643708</v>
      </c>
      <c r="X69" s="27">
        <f t="shared" si="13"/>
        <v>-0.01438001886</v>
      </c>
      <c r="Y69" s="27">
        <f t="shared" si="14"/>
        <v>1.004056867</v>
      </c>
      <c r="Z69" s="27">
        <f t="shared" si="15"/>
        <v>4.211533019</v>
      </c>
      <c r="AA69" s="27">
        <f t="shared" si="16"/>
        <v>0.03972482023</v>
      </c>
      <c r="AB69" s="27">
        <f t="shared" si="17"/>
        <v>-0.1500919016</v>
      </c>
      <c r="AC69" s="27">
        <f t="shared" si="18"/>
        <v>-0.1696192648</v>
      </c>
      <c r="AD69" s="27">
        <f t="shared" si="19"/>
        <v>0.1630273303</v>
      </c>
      <c r="AE69" s="27">
        <f t="shared" si="20"/>
        <v>-2.246315962</v>
      </c>
      <c r="AF69" s="27">
        <f t="shared" si="21"/>
        <v>-2.929969028</v>
      </c>
      <c r="AG69" s="27">
        <f t="shared" si="22"/>
        <v>0.003900148706</v>
      </c>
      <c r="AH69" s="27">
        <f t="shared" si="23"/>
        <v>-0.006074522046</v>
      </c>
      <c r="AI69" s="27">
        <f t="shared" si="24"/>
        <v>0.02675624448</v>
      </c>
      <c r="AJ69" s="27">
        <f t="shared" si="25"/>
        <v>-0.02143011061</v>
      </c>
      <c r="AK69" s="27">
        <f t="shared" si="26"/>
        <v>-0.04805336821</v>
      </c>
      <c r="AL69" s="27">
        <f t="shared" si="27"/>
        <v>0.04732859235</v>
      </c>
      <c r="AM69" s="27">
        <f t="shared" si="28"/>
        <v>0.2373129801</v>
      </c>
      <c r="AN69" s="27">
        <f t="shared" si="29"/>
        <v>-0.04302500789</v>
      </c>
      <c r="AO69" s="27">
        <f t="shared" si="30"/>
        <v>0.937609758</v>
      </c>
      <c r="AP69" s="27">
        <f t="shared" si="31"/>
        <v>0.6875929434</v>
      </c>
      <c r="AQ69" s="27"/>
      <c r="AR69" s="27"/>
      <c r="AS69" s="27"/>
    </row>
    <row r="70">
      <c r="A70" s="29">
        <v>1668.0</v>
      </c>
      <c r="B70" s="30">
        <v>3632.0</v>
      </c>
      <c r="C70" s="14">
        <v>34.0</v>
      </c>
      <c r="D70" s="15">
        <v>67.0</v>
      </c>
      <c r="E70" s="16">
        <v>36.0</v>
      </c>
      <c r="F70" s="17">
        <v>64.0</v>
      </c>
      <c r="G70" s="18">
        <v>206.0</v>
      </c>
      <c r="H70" s="19">
        <v>32.0</v>
      </c>
      <c r="I70" s="20">
        <v>69.0</v>
      </c>
      <c r="J70" s="21">
        <v>100.0</v>
      </c>
      <c r="K70" s="22">
        <v>77.0</v>
      </c>
      <c r="L70" s="63">
        <f t="shared" si="1"/>
        <v>34</v>
      </c>
      <c r="M70" s="63">
        <f t="shared" si="2"/>
        <v>96</v>
      </c>
      <c r="N70" s="63">
        <f t="shared" si="3"/>
        <v>36</v>
      </c>
      <c r="O70" s="63">
        <f t="shared" si="4"/>
        <v>146</v>
      </c>
      <c r="P70" s="64">
        <f t="shared" si="5"/>
        <v>146</v>
      </c>
      <c r="Q70" s="64">
        <f t="shared" si="6"/>
        <v>0.2615384615</v>
      </c>
      <c r="R70" s="64">
        <f t="shared" si="7"/>
        <v>0.1978021978</v>
      </c>
      <c r="S70" s="65">
        <f t="shared" si="8"/>
        <v>0.5769230769</v>
      </c>
      <c r="T70" s="65">
        <f t="shared" si="9"/>
        <v>0.4166666667</v>
      </c>
      <c r="U70" s="73">
        <f t="shared" si="10"/>
        <v>0.01927312775</v>
      </c>
      <c r="V70" s="66">
        <f t="shared" si="11"/>
        <v>0.6033057851</v>
      </c>
      <c r="W70" s="27">
        <f t="shared" si="12"/>
        <v>0.6027692308</v>
      </c>
      <c r="X70" s="27">
        <f t="shared" si="13"/>
        <v>-0.01162955397</v>
      </c>
      <c r="Y70" s="27">
        <f t="shared" si="14"/>
        <v>0.9729233208</v>
      </c>
      <c r="Z70" s="27">
        <f t="shared" si="15"/>
        <v>4.262685241</v>
      </c>
      <c r="AA70" s="27">
        <f t="shared" si="16"/>
        <v>0.02598179466</v>
      </c>
      <c r="AB70" s="27">
        <f t="shared" si="17"/>
        <v>-0.1176199974</v>
      </c>
      <c r="AC70" s="27">
        <f t="shared" si="18"/>
        <v>-0.1592633263</v>
      </c>
      <c r="AD70" s="27">
        <f t="shared" si="19"/>
        <v>0.1334464654</v>
      </c>
      <c r="AE70" s="27">
        <f t="shared" si="20"/>
        <v>-2.203099954</v>
      </c>
      <c r="AF70" s="27">
        <f t="shared" si="21"/>
        <v>-3.001574592</v>
      </c>
      <c r="AG70" s="27">
        <f t="shared" si="22"/>
        <v>0.002062965545</v>
      </c>
      <c r="AH70" s="27">
        <f t="shared" si="23"/>
        <v>-0.003849812877</v>
      </c>
      <c r="AI70" s="27">
        <f t="shared" si="24"/>
        <v>0.02031745768</v>
      </c>
      <c r="AJ70" s="27">
        <f t="shared" si="25"/>
        <v>-0.01949778696</v>
      </c>
      <c r="AK70" s="27">
        <f t="shared" si="26"/>
        <v>-0.03181076366</v>
      </c>
      <c r="AL70" s="27">
        <f t="shared" si="27"/>
        <v>0.03753967849</v>
      </c>
      <c r="AM70" s="27">
        <f t="shared" si="28"/>
        <v>0.2255304331</v>
      </c>
      <c r="AN70" s="27">
        <f t="shared" si="29"/>
        <v>-0.03564598929</v>
      </c>
      <c r="AO70" s="27">
        <f t="shared" si="30"/>
        <v>0.9307403285</v>
      </c>
      <c r="AP70" s="27">
        <f t="shared" si="31"/>
        <v>0.7129524688</v>
      </c>
      <c r="AQ70" s="27"/>
      <c r="AR70" s="27"/>
      <c r="AS70" s="27"/>
    </row>
    <row r="71">
      <c r="A71" s="29">
        <v>1669.0</v>
      </c>
      <c r="B71" s="30">
        <v>3241.0</v>
      </c>
      <c r="C71" s="14">
        <v>16.0</v>
      </c>
      <c r="D71" s="15">
        <v>17.0</v>
      </c>
      <c r="E71" s="16">
        <v>11.0</v>
      </c>
      <c r="F71" s="17">
        <v>39.0</v>
      </c>
      <c r="G71" s="18">
        <v>162.0</v>
      </c>
      <c r="H71" s="19">
        <v>23.0</v>
      </c>
      <c r="I71" s="20">
        <v>35.0</v>
      </c>
      <c r="J71" s="21">
        <v>53.0</v>
      </c>
      <c r="K71" s="22">
        <v>38.0</v>
      </c>
      <c r="L71" s="63">
        <f t="shared" si="1"/>
        <v>16</v>
      </c>
      <c r="M71" s="63">
        <f t="shared" si="2"/>
        <v>62</v>
      </c>
      <c r="N71" s="63">
        <f t="shared" si="3"/>
        <v>11</v>
      </c>
      <c r="O71" s="63">
        <f t="shared" si="4"/>
        <v>73</v>
      </c>
      <c r="P71" s="64">
        <f t="shared" si="5"/>
        <v>73</v>
      </c>
      <c r="Q71" s="64">
        <f t="shared" si="6"/>
        <v>0.2051282051</v>
      </c>
      <c r="R71" s="64">
        <f t="shared" si="7"/>
        <v>0.130952381</v>
      </c>
      <c r="S71" s="65">
        <f t="shared" si="8"/>
        <v>0.549382716</v>
      </c>
      <c r="T71" s="65">
        <f t="shared" si="9"/>
        <v>0.4814814815</v>
      </c>
      <c r="U71" s="73">
        <f t="shared" si="10"/>
        <v>0.00833076211</v>
      </c>
      <c r="V71" s="66">
        <f t="shared" si="11"/>
        <v>0.5407407407</v>
      </c>
      <c r="W71" s="27">
        <f t="shared" si="12"/>
        <v>0.5401805578</v>
      </c>
      <c r="X71" s="27">
        <f t="shared" si="13"/>
        <v>-0.005026846125</v>
      </c>
      <c r="Y71" s="27">
        <f t="shared" si="14"/>
        <v>1.124266948</v>
      </c>
      <c r="Z71" s="27">
        <f t="shared" si="15"/>
        <v>4.059199032</v>
      </c>
      <c r="AA71" s="27">
        <f t="shared" si="16"/>
        <v>0.004854384942</v>
      </c>
      <c r="AB71" s="27">
        <f t="shared" si="17"/>
        <v>-0.05874954783</v>
      </c>
      <c r="AC71" s="27">
        <f t="shared" si="18"/>
        <v>-0.2126656959</v>
      </c>
      <c r="AD71" s="27">
        <f t="shared" si="19"/>
        <v>0.05492836714</v>
      </c>
      <c r="AE71" s="27">
        <f t="shared" si="20"/>
        <v>-2.42427628</v>
      </c>
      <c r="AF71" s="27">
        <f t="shared" si="21"/>
        <v>-2.721844452</v>
      </c>
      <c r="AG71" s="27">
        <f t="shared" si="22"/>
        <v>0.0001666055918</v>
      </c>
      <c r="AH71" s="27">
        <f t="shared" si="23"/>
        <v>-0.0008311808268</v>
      </c>
      <c r="AI71" s="27">
        <f t="shared" si="24"/>
        <v>0.01172690904</v>
      </c>
      <c r="AJ71" s="27">
        <f t="shared" si="25"/>
        <v>-0.03008553996</v>
      </c>
      <c r="AK71" s="27">
        <f t="shared" si="26"/>
        <v>-0.005659736888</v>
      </c>
      <c r="AL71" s="27">
        <f t="shared" si="27"/>
        <v>0.01785545792</v>
      </c>
      <c r="AM71" s="27">
        <f t="shared" si="28"/>
        <v>0.286776721</v>
      </c>
      <c r="AN71" s="27">
        <f t="shared" si="29"/>
        <v>-0.01397196108</v>
      </c>
      <c r="AO71" s="27">
        <f t="shared" si="30"/>
        <v>0.9752894447</v>
      </c>
      <c r="AP71" s="27">
        <f t="shared" si="31"/>
        <v>0.6156470747</v>
      </c>
      <c r="AQ71" s="27"/>
      <c r="AR71" s="27"/>
      <c r="AS71" s="27"/>
    </row>
    <row r="72">
      <c r="A72" s="29">
        <v>1672.0</v>
      </c>
      <c r="B72" s="30">
        <v>3345.0</v>
      </c>
      <c r="C72" s="14">
        <v>24.0</v>
      </c>
      <c r="D72" s="15">
        <v>41.0</v>
      </c>
      <c r="E72" s="16">
        <v>23.0</v>
      </c>
      <c r="F72" s="17">
        <v>47.0</v>
      </c>
      <c r="G72" s="18">
        <v>230.0</v>
      </c>
      <c r="H72" s="19">
        <v>32.0</v>
      </c>
      <c r="I72" s="20">
        <v>62.0</v>
      </c>
      <c r="J72" s="21">
        <v>79.0</v>
      </c>
      <c r="K72" s="22">
        <v>63.0</v>
      </c>
      <c r="L72" s="63">
        <f t="shared" si="1"/>
        <v>24</v>
      </c>
      <c r="M72" s="63">
        <f t="shared" si="2"/>
        <v>79</v>
      </c>
      <c r="N72" s="63">
        <f t="shared" si="3"/>
        <v>23</v>
      </c>
      <c r="O72" s="63">
        <f t="shared" si="4"/>
        <v>125</v>
      </c>
      <c r="P72" s="64">
        <f t="shared" si="5"/>
        <v>125</v>
      </c>
      <c r="Q72" s="64">
        <f t="shared" si="6"/>
        <v>0.2330097087</v>
      </c>
      <c r="R72" s="64">
        <f t="shared" si="7"/>
        <v>0.1554054054</v>
      </c>
      <c r="S72" s="65">
        <f t="shared" si="8"/>
        <v>0.593625498</v>
      </c>
      <c r="T72" s="65">
        <f t="shared" si="9"/>
        <v>0.4103585657</v>
      </c>
      <c r="U72" s="73">
        <f t="shared" si="10"/>
        <v>0.01405082212</v>
      </c>
      <c r="V72" s="66">
        <f t="shared" si="11"/>
        <v>0.612745098</v>
      </c>
      <c r="W72" s="27">
        <f t="shared" si="12"/>
        <v>0.61253843</v>
      </c>
      <c r="X72" s="27">
        <f t="shared" si="13"/>
        <v>-0.008478374464</v>
      </c>
      <c r="Y72" s="27">
        <f t="shared" si="14"/>
        <v>0.9581938043</v>
      </c>
      <c r="Z72" s="27">
        <f t="shared" si="15"/>
        <v>4.386093659</v>
      </c>
      <c r="AA72" s="27">
        <f t="shared" si="16"/>
        <v>0.01380919039</v>
      </c>
      <c r="AB72" s="27">
        <f t="shared" si="17"/>
        <v>-0.08445112633</v>
      </c>
      <c r="AC72" s="27">
        <f t="shared" si="18"/>
        <v>-0.154477514</v>
      </c>
      <c r="AD72" s="27">
        <f t="shared" si="19"/>
        <v>0.1001039573</v>
      </c>
      <c r="AE72" s="27">
        <f t="shared" si="20"/>
        <v>-2.232562276</v>
      </c>
      <c r="AF72" s="27">
        <f t="shared" si="21"/>
        <v>-3.17788672</v>
      </c>
      <c r="AG72" s="27">
        <f t="shared" si="22"/>
        <v>0.0007993566304</v>
      </c>
      <c r="AH72" s="27">
        <f t="shared" si="23"/>
        <v>-0.002015178111</v>
      </c>
      <c r="AI72" s="27">
        <f t="shared" si="24"/>
        <v>0.014367076</v>
      </c>
      <c r="AJ72" s="27">
        <f t="shared" si="25"/>
        <v>-0.01862556928</v>
      </c>
      <c r="AK72" s="27">
        <f t="shared" si="26"/>
        <v>-0.01739673717</v>
      </c>
      <c r="AL72" s="27">
        <f t="shared" si="27"/>
        <v>0.02773380548</v>
      </c>
      <c r="AM72" s="27">
        <f t="shared" si="28"/>
        <v>0.2250864127</v>
      </c>
      <c r="AN72" s="27">
        <f t="shared" si="29"/>
        <v>-0.02751373054</v>
      </c>
      <c r="AO72" s="27">
        <f t="shared" si="30"/>
        <v>0.9704933161</v>
      </c>
      <c r="AP72" s="27">
        <f t="shared" si="31"/>
        <v>0.7766842256</v>
      </c>
      <c r="AQ72" s="27"/>
      <c r="AR72" s="27"/>
      <c r="AS72" s="27"/>
    </row>
    <row r="73">
      <c r="A73" s="29">
        <v>1674.0</v>
      </c>
      <c r="B73" s="30">
        <v>1645.0</v>
      </c>
      <c r="C73" s="14">
        <v>48.0</v>
      </c>
      <c r="D73" s="15">
        <v>60.0</v>
      </c>
      <c r="E73" s="16">
        <v>32.0</v>
      </c>
      <c r="F73" s="17">
        <v>48.0</v>
      </c>
      <c r="G73" s="18">
        <v>162.0</v>
      </c>
      <c r="H73" s="19">
        <v>23.0</v>
      </c>
      <c r="I73" s="20">
        <v>43.0</v>
      </c>
      <c r="J73" s="21">
        <v>95.0</v>
      </c>
      <c r="K73" s="22">
        <v>57.0</v>
      </c>
      <c r="L73" s="63">
        <f t="shared" si="1"/>
        <v>48</v>
      </c>
      <c r="M73" s="63">
        <f t="shared" si="2"/>
        <v>71</v>
      </c>
      <c r="N73" s="63">
        <f t="shared" si="3"/>
        <v>32</v>
      </c>
      <c r="O73" s="63">
        <f t="shared" si="4"/>
        <v>100</v>
      </c>
      <c r="P73" s="64">
        <f t="shared" si="5"/>
        <v>100</v>
      </c>
      <c r="Q73" s="64">
        <f t="shared" si="6"/>
        <v>0.4033613445</v>
      </c>
      <c r="R73" s="64">
        <f t="shared" si="7"/>
        <v>0.2424242424</v>
      </c>
      <c r="S73" s="65">
        <f t="shared" si="8"/>
        <v>0.5896414343</v>
      </c>
      <c r="T73" s="65">
        <f t="shared" si="9"/>
        <v>0.4741035857</v>
      </c>
      <c r="U73" s="73">
        <f t="shared" si="10"/>
        <v>0.04863221884</v>
      </c>
      <c r="V73" s="66">
        <f t="shared" si="11"/>
        <v>0.5847953216</v>
      </c>
      <c r="W73" s="27">
        <f t="shared" si="12"/>
        <v>0.5831102124</v>
      </c>
      <c r="X73" s="27">
        <f t="shared" si="13"/>
        <v>-0.02934505603</v>
      </c>
      <c r="Y73" s="27">
        <f t="shared" si="14"/>
        <v>1.107039444</v>
      </c>
      <c r="Z73" s="27">
        <f t="shared" si="15"/>
        <v>4.356656789</v>
      </c>
      <c r="AA73" s="27">
        <f t="shared" si="16"/>
        <v>0.165429484</v>
      </c>
      <c r="AB73" s="27">
        <f t="shared" si="17"/>
        <v>-0.3377050318</v>
      </c>
      <c r="AC73" s="27">
        <f t="shared" si="18"/>
        <v>-0.2061981408</v>
      </c>
      <c r="AD73" s="27">
        <f t="shared" si="19"/>
        <v>0.3441510052</v>
      </c>
      <c r="AE73" s="27">
        <f t="shared" si="20"/>
        <v>-2.562056871</v>
      </c>
      <c r="AF73" s="27">
        <f t="shared" si="21"/>
        <v>-3.135373664</v>
      </c>
      <c r="AG73" s="27">
        <f t="shared" si="22"/>
        <v>0.03314420666</v>
      </c>
      <c r="AH73" s="27">
        <f t="shared" si="23"/>
        <v>-0.02789124313</v>
      </c>
      <c r="AI73" s="27">
        <f t="shared" si="24"/>
        <v>0.06637586771</v>
      </c>
      <c r="AJ73" s="27">
        <f t="shared" si="25"/>
        <v>-0.02872359309</v>
      </c>
      <c r="AK73" s="27">
        <f t="shared" si="26"/>
        <v>-0.2070083897</v>
      </c>
      <c r="AL73" s="27">
        <f t="shared" si="27"/>
        <v>0.1101582423</v>
      </c>
      <c r="AM73" s="27">
        <f t="shared" si="28"/>
        <v>0.2984311827</v>
      </c>
      <c r="AN73" s="27">
        <f t="shared" si="29"/>
        <v>-0.09395561128</v>
      </c>
      <c r="AO73" s="27">
        <f t="shared" si="30"/>
        <v>1.106249734</v>
      </c>
      <c r="AP73" s="27">
        <f t="shared" si="31"/>
        <v>0.761151006</v>
      </c>
      <c r="AQ73" s="27"/>
      <c r="AR73" s="27"/>
      <c r="AS73" s="27"/>
    </row>
    <row r="74">
      <c r="A74" s="29">
        <v>1677.0</v>
      </c>
      <c r="B74" s="30">
        <v>2639.0</v>
      </c>
      <c r="C74" s="14">
        <v>28.0</v>
      </c>
      <c r="D74" s="15">
        <v>30.0</v>
      </c>
      <c r="E74" s="16">
        <v>21.0</v>
      </c>
      <c r="F74" s="17">
        <v>39.0</v>
      </c>
      <c r="G74" s="18">
        <v>175.0</v>
      </c>
      <c r="H74" s="19">
        <v>29.0</v>
      </c>
      <c r="I74" s="20">
        <v>44.0</v>
      </c>
      <c r="J74" s="21">
        <v>45.0</v>
      </c>
      <c r="K74" s="22">
        <v>45.0</v>
      </c>
      <c r="L74" s="63">
        <f t="shared" si="1"/>
        <v>28</v>
      </c>
      <c r="M74" s="63">
        <f t="shared" si="2"/>
        <v>68</v>
      </c>
      <c r="N74" s="63">
        <f t="shared" si="3"/>
        <v>21</v>
      </c>
      <c r="O74" s="63">
        <f t="shared" si="4"/>
        <v>89</v>
      </c>
      <c r="P74" s="64">
        <f t="shared" si="5"/>
        <v>89</v>
      </c>
      <c r="Q74" s="64">
        <f t="shared" si="6"/>
        <v>0.2916666667</v>
      </c>
      <c r="R74" s="64">
        <f t="shared" si="7"/>
        <v>0.1909090909</v>
      </c>
      <c r="S74" s="65">
        <f t="shared" si="8"/>
        <v>0.567961165</v>
      </c>
      <c r="T74" s="65">
        <f t="shared" si="9"/>
        <v>0.4660194175</v>
      </c>
      <c r="U74" s="73">
        <f t="shared" si="10"/>
        <v>0.01856763926</v>
      </c>
      <c r="V74" s="66">
        <f t="shared" si="11"/>
        <v>0.5668789809</v>
      </c>
      <c r="W74" s="27">
        <f t="shared" si="12"/>
        <v>0.5653057586</v>
      </c>
      <c r="X74" s="27">
        <f t="shared" si="13"/>
        <v>-0.01120385677</v>
      </c>
      <c r="Y74" s="27">
        <f t="shared" si="14"/>
        <v>1.088162782</v>
      </c>
      <c r="Z74" s="27">
        <f t="shared" si="15"/>
        <v>4.196468772</v>
      </c>
      <c r="AA74" s="27">
        <f t="shared" si="16"/>
        <v>0.02411449244</v>
      </c>
      <c r="AB74" s="27">
        <f t="shared" si="17"/>
        <v>-0.1267362666</v>
      </c>
      <c r="AC74" s="27">
        <f t="shared" si="18"/>
        <v>-0.1992261263</v>
      </c>
      <c r="AD74" s="27">
        <f t="shared" si="19"/>
        <v>0.1265646128</v>
      </c>
      <c r="AE74" s="27">
        <f t="shared" si="20"/>
        <v>-2.425773157</v>
      </c>
      <c r="AF74" s="27">
        <f t="shared" si="21"/>
        <v>-2.909046083</v>
      </c>
      <c r="AG74" s="27">
        <f t="shared" si="22"/>
        <v>0.001844613758</v>
      </c>
      <c r="AH74" s="27">
        <f t="shared" si="23"/>
        <v>-0.003996353108</v>
      </c>
      <c r="AI74" s="27">
        <f t="shared" si="24"/>
        <v>0.02448523982</v>
      </c>
      <c r="AJ74" s="27">
        <f t="shared" si="25"/>
        <v>-0.02727916571</v>
      </c>
      <c r="AK74" s="27">
        <f t="shared" si="26"/>
        <v>-0.02906590198</v>
      </c>
      <c r="AL74" s="27">
        <f t="shared" si="27"/>
        <v>0.03982089557</v>
      </c>
      <c r="AM74" s="27">
        <f t="shared" si="28"/>
        <v>0.2777386965</v>
      </c>
      <c r="AN74" s="27">
        <f t="shared" si="29"/>
        <v>-0.03328255225</v>
      </c>
      <c r="AO74" s="27">
        <f t="shared" si="30"/>
        <v>1.008893321</v>
      </c>
      <c r="AP74" s="27">
        <f t="shared" si="31"/>
        <v>0.6802409429</v>
      </c>
      <c r="AQ74" s="27"/>
      <c r="AR74" s="27"/>
      <c r="AS74" s="27"/>
    </row>
    <row r="75">
      <c r="A75" s="29">
        <v>1679.0</v>
      </c>
      <c r="B75" s="30">
        <v>998.0</v>
      </c>
      <c r="C75" s="14">
        <v>10.0</v>
      </c>
      <c r="D75" s="15">
        <v>16.0</v>
      </c>
      <c r="E75" s="16">
        <v>18.0</v>
      </c>
      <c r="F75" s="17">
        <v>9.0</v>
      </c>
      <c r="G75" s="18">
        <v>64.0</v>
      </c>
      <c r="H75" s="19">
        <v>14.0</v>
      </c>
      <c r="I75" s="20">
        <v>29.0</v>
      </c>
      <c r="J75" s="21">
        <v>34.0</v>
      </c>
      <c r="K75" s="22">
        <v>36.0</v>
      </c>
      <c r="L75" s="63">
        <f t="shared" si="1"/>
        <v>10</v>
      </c>
      <c r="M75" s="63">
        <f t="shared" si="2"/>
        <v>23</v>
      </c>
      <c r="N75" s="63">
        <f t="shared" si="3"/>
        <v>18</v>
      </c>
      <c r="O75" s="63">
        <f t="shared" si="4"/>
        <v>65</v>
      </c>
      <c r="P75" s="64">
        <f t="shared" si="5"/>
        <v>65</v>
      </c>
      <c r="Q75" s="64">
        <f t="shared" si="6"/>
        <v>0.303030303</v>
      </c>
      <c r="R75" s="64">
        <f t="shared" si="7"/>
        <v>0.2168674699</v>
      </c>
      <c r="S75" s="65">
        <f t="shared" si="8"/>
        <v>0.6465517241</v>
      </c>
      <c r="T75" s="65">
        <f t="shared" si="9"/>
        <v>0.2844827586</v>
      </c>
      <c r="U75" s="73">
        <f t="shared" si="10"/>
        <v>0.02805611222</v>
      </c>
      <c r="V75" s="66">
        <f t="shared" si="11"/>
        <v>0.7386363636</v>
      </c>
      <c r="W75" s="27">
        <f t="shared" si="12"/>
        <v>0.7420587943</v>
      </c>
      <c r="X75" s="27">
        <f t="shared" si="13"/>
        <v>-0.01692927456</v>
      </c>
      <c r="Y75" s="27">
        <f t="shared" si="14"/>
        <v>0.6642717845</v>
      </c>
      <c r="Z75" s="27">
        <f t="shared" si="15"/>
        <v>4.777147253</v>
      </c>
      <c r="AA75" s="27">
        <f t="shared" si="16"/>
        <v>0.05505791054</v>
      </c>
      <c r="AB75" s="27">
        <f t="shared" si="17"/>
        <v>-0.1169024594</v>
      </c>
      <c r="AC75" s="27">
        <f t="shared" si="18"/>
        <v>-0.07424208613</v>
      </c>
      <c r="AD75" s="27">
        <f t="shared" si="19"/>
        <v>0.2177046613</v>
      </c>
      <c r="AE75" s="27">
        <f t="shared" si="20"/>
        <v>-1.685725113</v>
      </c>
      <c r="AF75" s="27">
        <f t="shared" si="21"/>
        <v>-3.769813511</v>
      </c>
      <c r="AG75" s="27">
        <f t="shared" si="22"/>
        <v>0.006363819372</v>
      </c>
      <c r="AH75" s="27">
        <f t="shared" si="23"/>
        <v>-0.005570028188</v>
      </c>
      <c r="AI75" s="27">
        <f t="shared" si="24"/>
        <v>0.01378729406</v>
      </c>
      <c r="AJ75" s="27">
        <f t="shared" si="25"/>
        <v>-0.006205644574</v>
      </c>
      <c r="AK75" s="27">
        <f t="shared" si="26"/>
        <v>-0.07554575014</v>
      </c>
      <c r="AL75" s="27">
        <f t="shared" si="27"/>
        <v>0.04181368028</v>
      </c>
      <c r="AM75" s="27">
        <f t="shared" si="28"/>
        <v>0.1178215961</v>
      </c>
      <c r="AN75" s="27">
        <f t="shared" si="29"/>
        <v>-0.06517134564</v>
      </c>
      <c r="AO75" s="27">
        <f t="shared" si="30"/>
        <v>0.7981167963</v>
      </c>
      <c r="AP75" s="27">
        <f t="shared" si="31"/>
        <v>1.003498359</v>
      </c>
      <c r="AQ75" s="27"/>
      <c r="AR75" s="27"/>
      <c r="AS75" s="27"/>
    </row>
    <row r="76">
      <c r="A76" s="29">
        <v>1680.0</v>
      </c>
      <c r="B76" s="30">
        <v>1874.0</v>
      </c>
      <c r="C76" s="14">
        <v>33.0</v>
      </c>
      <c r="D76" s="15">
        <v>24.0</v>
      </c>
      <c r="E76" s="16">
        <v>10.0</v>
      </c>
      <c r="F76" s="17">
        <v>40.0</v>
      </c>
      <c r="G76" s="18">
        <v>106.0</v>
      </c>
      <c r="H76" s="19">
        <v>33.0</v>
      </c>
      <c r="I76" s="20">
        <v>42.0</v>
      </c>
      <c r="J76" s="21">
        <v>49.0</v>
      </c>
      <c r="K76" s="22">
        <v>37.0</v>
      </c>
      <c r="L76" s="63">
        <f t="shared" si="1"/>
        <v>33</v>
      </c>
      <c r="M76" s="63">
        <f t="shared" si="2"/>
        <v>73</v>
      </c>
      <c r="N76" s="63">
        <f t="shared" si="3"/>
        <v>10</v>
      </c>
      <c r="O76" s="63">
        <f t="shared" si="4"/>
        <v>79</v>
      </c>
      <c r="P76" s="64">
        <f t="shared" si="5"/>
        <v>79</v>
      </c>
      <c r="Q76" s="64">
        <f t="shared" si="6"/>
        <v>0.3113207547</v>
      </c>
      <c r="R76" s="64">
        <f t="shared" si="7"/>
        <v>0.1123595506</v>
      </c>
      <c r="S76" s="65">
        <f t="shared" si="8"/>
        <v>0.5743589744</v>
      </c>
      <c r="T76" s="65">
        <f t="shared" si="9"/>
        <v>0.5435897436</v>
      </c>
      <c r="U76" s="73">
        <f t="shared" si="10"/>
        <v>0.02294557097</v>
      </c>
      <c r="V76" s="66">
        <f t="shared" si="11"/>
        <v>0.5197368421</v>
      </c>
      <c r="W76" s="27">
        <f t="shared" si="12"/>
        <v>0.5210904329</v>
      </c>
      <c r="X76" s="27">
        <f t="shared" si="13"/>
        <v>-0.01384553454</v>
      </c>
      <c r="Y76" s="27">
        <f t="shared" si="14"/>
        <v>1.269290732</v>
      </c>
      <c r="Z76" s="27">
        <f t="shared" si="15"/>
        <v>4.243739974</v>
      </c>
      <c r="AA76" s="27">
        <f t="shared" si="16"/>
        <v>0.03682667285</v>
      </c>
      <c r="AB76" s="27">
        <f t="shared" si="17"/>
        <v>-0.1826881299</v>
      </c>
      <c r="AC76" s="27">
        <f t="shared" si="18"/>
        <v>-0.2710695739</v>
      </c>
      <c r="AD76" s="27">
        <f t="shared" si="19"/>
        <v>0.1581682261</v>
      </c>
      <c r="AE76" s="27">
        <f t="shared" si="20"/>
        <v>-2.86142388</v>
      </c>
      <c r="AF76" s="27">
        <f t="shared" si="21"/>
        <v>-2.974953219</v>
      </c>
      <c r="AG76" s="27">
        <f t="shared" si="22"/>
        <v>0.003481224098</v>
      </c>
      <c r="AH76" s="27">
        <f t="shared" si="23"/>
        <v>-0.007118941992</v>
      </c>
      <c r="AI76" s="27">
        <f t="shared" si="24"/>
        <v>0.04117001487</v>
      </c>
      <c r="AJ76" s="27">
        <f t="shared" si="25"/>
        <v>-0.0432945079</v>
      </c>
      <c r="AK76" s="27">
        <f t="shared" si="26"/>
        <v>-0.04488827672</v>
      </c>
      <c r="AL76" s="27">
        <f t="shared" si="27"/>
        <v>0.05804772632</v>
      </c>
      <c r="AM76" s="27">
        <f t="shared" si="28"/>
        <v>0.3821515676</v>
      </c>
      <c r="AN76" s="27">
        <f t="shared" si="29"/>
        <v>-0.04206184722</v>
      </c>
      <c r="AO76" s="27">
        <f t="shared" si="30"/>
        <v>1.203488731</v>
      </c>
      <c r="AP76" s="27">
        <f t="shared" si="31"/>
        <v>0.7034886223</v>
      </c>
      <c r="AQ76" s="27"/>
      <c r="AR76" s="27"/>
      <c r="AS76" s="27"/>
    </row>
    <row r="77">
      <c r="A77" s="29">
        <v>1682.0</v>
      </c>
      <c r="B77" s="30">
        <v>3241.0</v>
      </c>
      <c r="C77" s="14">
        <v>28.0</v>
      </c>
      <c r="D77" s="15">
        <v>26.0</v>
      </c>
      <c r="E77" s="16">
        <v>22.0</v>
      </c>
      <c r="F77" s="17">
        <v>76.0</v>
      </c>
      <c r="G77" s="18">
        <v>145.0</v>
      </c>
      <c r="H77" s="19">
        <v>29.0</v>
      </c>
      <c r="I77" s="20">
        <v>38.0</v>
      </c>
      <c r="J77" s="21">
        <v>43.0</v>
      </c>
      <c r="K77" s="22">
        <v>36.0</v>
      </c>
      <c r="L77" s="63">
        <f t="shared" si="1"/>
        <v>28</v>
      </c>
      <c r="M77" s="63">
        <f t="shared" si="2"/>
        <v>105</v>
      </c>
      <c r="N77" s="63">
        <f t="shared" si="3"/>
        <v>22</v>
      </c>
      <c r="O77" s="63">
        <f t="shared" si="4"/>
        <v>74</v>
      </c>
      <c r="P77" s="64">
        <f t="shared" si="5"/>
        <v>74</v>
      </c>
      <c r="Q77" s="64">
        <f t="shared" si="6"/>
        <v>0.2105263158</v>
      </c>
      <c r="R77" s="64">
        <f t="shared" si="7"/>
        <v>0.2291666667</v>
      </c>
      <c r="S77" s="65">
        <f t="shared" si="8"/>
        <v>0.4454148472</v>
      </c>
      <c r="T77" s="65">
        <f t="shared" si="9"/>
        <v>0.5807860262</v>
      </c>
      <c r="U77" s="73">
        <f t="shared" si="10"/>
        <v>0.01542733724</v>
      </c>
      <c r="V77" s="66">
        <f t="shared" si="11"/>
        <v>0.4134078212</v>
      </c>
      <c r="W77" s="27">
        <f t="shared" si="12"/>
        <v>0.4145825292</v>
      </c>
      <c r="X77" s="27">
        <f t="shared" si="13"/>
        <v>-0.009308974306</v>
      </c>
      <c r="Y77" s="27">
        <f t="shared" si="14"/>
        <v>1.356144646</v>
      </c>
      <c r="Z77" s="27">
        <f t="shared" si="15"/>
        <v>3.291016379</v>
      </c>
      <c r="AA77" s="27">
        <f t="shared" si="16"/>
        <v>0.01664741064</v>
      </c>
      <c r="AB77" s="27">
        <f t="shared" si="17"/>
        <v>-0.1312342939</v>
      </c>
      <c r="AC77" s="27">
        <f t="shared" si="18"/>
        <v>-0.3094358177</v>
      </c>
      <c r="AD77" s="27">
        <f t="shared" si="19"/>
        <v>0.08246936041</v>
      </c>
      <c r="AE77" s="27">
        <f t="shared" si="20"/>
        <v>-2.370873487</v>
      </c>
      <c r="AF77" s="27">
        <f t="shared" si="21"/>
        <v>-1.789133292</v>
      </c>
      <c r="AG77" s="27">
        <f t="shared" si="22"/>
        <v>0.001058055122</v>
      </c>
      <c r="AH77" s="27">
        <f t="shared" si="23"/>
        <v>-0.003438306335</v>
      </c>
      <c r="AI77" s="27">
        <f t="shared" si="24"/>
        <v>0.03159824321</v>
      </c>
      <c r="AJ77" s="27">
        <f t="shared" si="25"/>
        <v>-0.05280408504</v>
      </c>
      <c r="AK77" s="27">
        <f t="shared" si="26"/>
        <v>-0.01573614757</v>
      </c>
      <c r="AL77" s="27">
        <f t="shared" si="27"/>
        <v>0.03233728101</v>
      </c>
      <c r="AM77" s="27">
        <f t="shared" si="28"/>
        <v>0.3383036885</v>
      </c>
      <c r="AN77" s="27">
        <f t="shared" si="29"/>
        <v>-0.01700759878</v>
      </c>
      <c r="AO77" s="27">
        <f t="shared" si="30"/>
        <v>0.7733026333</v>
      </c>
      <c r="AP77" s="27">
        <f t="shared" si="31"/>
        <v>0.3280959823</v>
      </c>
      <c r="AQ77" s="27"/>
      <c r="AR77" s="27"/>
      <c r="AS77" s="27"/>
    </row>
    <row r="78">
      <c r="A78" s="29">
        <v>1685.0</v>
      </c>
      <c r="B78" s="30">
        <v>1084.0</v>
      </c>
      <c r="C78" s="14">
        <v>22.0</v>
      </c>
      <c r="D78" s="15">
        <v>17.0</v>
      </c>
      <c r="E78" s="16">
        <v>16.0</v>
      </c>
      <c r="F78" s="17">
        <v>24.0</v>
      </c>
      <c r="G78" s="18">
        <v>69.0</v>
      </c>
      <c r="H78" s="19">
        <v>14.0</v>
      </c>
      <c r="I78" s="20">
        <v>26.0</v>
      </c>
      <c r="J78" s="21">
        <v>30.0</v>
      </c>
      <c r="K78" s="22">
        <v>33.0</v>
      </c>
      <c r="L78" s="63">
        <f t="shared" si="1"/>
        <v>22</v>
      </c>
      <c r="M78" s="63">
        <f t="shared" si="2"/>
        <v>38</v>
      </c>
      <c r="N78" s="63">
        <f t="shared" si="3"/>
        <v>16</v>
      </c>
      <c r="O78" s="63">
        <f t="shared" si="4"/>
        <v>59</v>
      </c>
      <c r="P78" s="64">
        <f t="shared" si="5"/>
        <v>59</v>
      </c>
      <c r="Q78" s="64">
        <f t="shared" si="6"/>
        <v>0.3666666667</v>
      </c>
      <c r="R78" s="64">
        <f t="shared" si="7"/>
        <v>0.2133333333</v>
      </c>
      <c r="S78" s="65">
        <f t="shared" si="8"/>
        <v>0.6</v>
      </c>
      <c r="T78" s="65">
        <f t="shared" si="9"/>
        <v>0.4444444444</v>
      </c>
      <c r="U78" s="73">
        <f t="shared" si="10"/>
        <v>0.03505535055</v>
      </c>
      <c r="V78" s="66">
        <f t="shared" si="11"/>
        <v>0.6082474227</v>
      </c>
      <c r="W78" s="27">
        <f t="shared" si="12"/>
        <v>0.6069375778</v>
      </c>
      <c r="X78" s="27">
        <f t="shared" si="13"/>
        <v>-0.02115266896</v>
      </c>
      <c r="Y78" s="27">
        <f t="shared" si="14"/>
        <v>1.037784875</v>
      </c>
      <c r="Z78" s="27">
        <f t="shared" si="15"/>
        <v>4.433192651</v>
      </c>
      <c r="AA78" s="27">
        <f t="shared" si="16"/>
        <v>0.08595544134</v>
      </c>
      <c r="AB78" s="27">
        <f t="shared" si="17"/>
        <v>-0.2281980891</v>
      </c>
      <c r="AC78" s="27">
        <f t="shared" si="18"/>
        <v>-0.1812062734</v>
      </c>
      <c r="AD78" s="27">
        <f t="shared" si="19"/>
        <v>0.2524309074</v>
      </c>
      <c r="AE78" s="27">
        <f t="shared" si="20"/>
        <v>-2.443972215</v>
      </c>
      <c r="AF78" s="27">
        <f t="shared" si="21"/>
        <v>-3.246503078</v>
      </c>
      <c r="AG78" s="27">
        <f t="shared" si="22"/>
        <v>0.0124136163</v>
      </c>
      <c r="AH78" s="27">
        <f t="shared" si="23"/>
        <v>-0.01358540447</v>
      </c>
      <c r="AI78" s="27">
        <f t="shared" si="24"/>
        <v>0.04204641042</v>
      </c>
      <c r="AJ78" s="27">
        <f t="shared" si="25"/>
        <v>-0.02366309197</v>
      </c>
      <c r="AK78" s="27">
        <f t="shared" si="26"/>
        <v>-0.109448966</v>
      </c>
      <c r="AL78" s="27">
        <f t="shared" si="27"/>
        <v>0.07574513186</v>
      </c>
      <c r="AM78" s="27">
        <f t="shared" si="28"/>
        <v>0.2668676556</v>
      </c>
      <c r="AN78" s="27">
        <f t="shared" si="29"/>
        <v>-0.07012606422</v>
      </c>
      <c r="AO78" s="27">
        <f t="shared" si="30"/>
        <v>1.073801322</v>
      </c>
      <c r="AP78" s="27">
        <f t="shared" si="31"/>
        <v>0.8019745658</v>
      </c>
      <c r="AQ78" s="27"/>
      <c r="AR78" s="27"/>
      <c r="AS78" s="27"/>
    </row>
    <row r="79">
      <c r="A79" s="29">
        <v>1688.0</v>
      </c>
      <c r="B79" s="30">
        <v>1178.0</v>
      </c>
      <c r="C79" s="14">
        <v>17.0</v>
      </c>
      <c r="D79" s="15">
        <v>13.0</v>
      </c>
      <c r="E79" s="16">
        <v>6.0</v>
      </c>
      <c r="F79" s="17">
        <v>25.0</v>
      </c>
      <c r="G79" s="18">
        <v>79.0</v>
      </c>
      <c r="H79" s="19">
        <v>17.0</v>
      </c>
      <c r="I79" s="20">
        <v>26.0</v>
      </c>
      <c r="J79" s="21">
        <v>32.0</v>
      </c>
      <c r="K79" s="22">
        <v>23.0</v>
      </c>
      <c r="L79" s="63">
        <f t="shared" si="1"/>
        <v>17</v>
      </c>
      <c r="M79" s="63">
        <f t="shared" si="2"/>
        <v>42</v>
      </c>
      <c r="N79" s="63">
        <f t="shared" si="3"/>
        <v>6</v>
      </c>
      <c r="O79" s="63">
        <f t="shared" si="4"/>
        <v>49</v>
      </c>
      <c r="P79" s="64">
        <f t="shared" si="5"/>
        <v>49</v>
      </c>
      <c r="Q79" s="64">
        <f t="shared" si="6"/>
        <v>0.2881355932</v>
      </c>
      <c r="R79" s="64">
        <f t="shared" si="7"/>
        <v>0.1090909091</v>
      </c>
      <c r="S79" s="65">
        <f t="shared" si="8"/>
        <v>0.5789473684</v>
      </c>
      <c r="T79" s="65">
        <f t="shared" si="9"/>
        <v>0.5175438596</v>
      </c>
      <c r="U79" s="73">
        <f t="shared" si="10"/>
        <v>0.019524618</v>
      </c>
      <c r="V79" s="66">
        <f t="shared" si="11"/>
        <v>0.5384615385</v>
      </c>
      <c r="W79" s="27">
        <f t="shared" si="12"/>
        <v>0.5405315075</v>
      </c>
      <c r="X79" s="27">
        <f t="shared" si="13"/>
        <v>-0.01178130512</v>
      </c>
      <c r="Y79" s="27">
        <f t="shared" si="14"/>
        <v>1.208473177</v>
      </c>
      <c r="Z79" s="27">
        <f t="shared" si="15"/>
        <v>4.277642032</v>
      </c>
      <c r="AA79" s="27">
        <f t="shared" si="16"/>
        <v>0.02666427851</v>
      </c>
      <c r="AB79" s="27">
        <f t="shared" si="17"/>
        <v>-0.1480027936</v>
      </c>
      <c r="AC79" s="27">
        <f t="shared" si="18"/>
        <v>-0.2457155186</v>
      </c>
      <c r="AD79" s="27">
        <f t="shared" si="19"/>
        <v>0.1356621181</v>
      </c>
      <c r="AE79" s="27">
        <f t="shared" si="20"/>
        <v>-2.746083739</v>
      </c>
      <c r="AF79" s="27">
        <f t="shared" si="21"/>
        <v>-3.022675227</v>
      </c>
      <c r="AG79" s="27">
        <f t="shared" si="22"/>
        <v>0.002144781282</v>
      </c>
      <c r="AH79" s="27">
        <f t="shared" si="23"/>
        <v>-0.004907481981</v>
      </c>
      <c r="AI79" s="27">
        <f t="shared" si="24"/>
        <v>0.03175532144</v>
      </c>
      <c r="AJ79" s="27">
        <f t="shared" si="25"/>
        <v>-0.03736461631</v>
      </c>
      <c r="AK79" s="27">
        <f t="shared" si="26"/>
        <v>-0.03276091018</v>
      </c>
      <c r="AL79" s="27">
        <f t="shared" si="27"/>
        <v>0.04740241513</v>
      </c>
      <c r="AM79" s="27">
        <f t="shared" si="28"/>
        <v>0.3491749914</v>
      </c>
      <c r="AN79" s="27">
        <f t="shared" si="29"/>
        <v>-0.03636498091</v>
      </c>
      <c r="AO79" s="27">
        <f t="shared" si="30"/>
        <v>1.164204518</v>
      </c>
      <c r="AP79" s="27">
        <f t="shared" si="31"/>
        <v>0.7204835949</v>
      </c>
      <c r="AQ79" s="27"/>
      <c r="AR79" s="27"/>
      <c r="AS79" s="27"/>
    </row>
    <row r="80">
      <c r="A80" s="29">
        <v>1689.0</v>
      </c>
      <c r="B80" s="30">
        <v>2021.0</v>
      </c>
      <c r="C80" s="14">
        <v>12.0</v>
      </c>
      <c r="D80" s="15">
        <v>22.0</v>
      </c>
      <c r="E80" s="16">
        <v>5.0</v>
      </c>
      <c r="F80" s="17">
        <v>31.0</v>
      </c>
      <c r="G80" s="18">
        <v>165.0</v>
      </c>
      <c r="H80" s="19">
        <v>21.0</v>
      </c>
      <c r="I80" s="20">
        <v>14.0</v>
      </c>
      <c r="J80" s="21">
        <v>55.0</v>
      </c>
      <c r="K80" s="22">
        <v>40.0</v>
      </c>
      <c r="L80" s="63">
        <f t="shared" si="1"/>
        <v>12</v>
      </c>
      <c r="M80" s="63">
        <f t="shared" si="2"/>
        <v>52</v>
      </c>
      <c r="N80" s="63">
        <f t="shared" si="3"/>
        <v>5</v>
      </c>
      <c r="O80" s="63">
        <f t="shared" si="4"/>
        <v>54</v>
      </c>
      <c r="P80" s="64">
        <f t="shared" si="5"/>
        <v>54</v>
      </c>
      <c r="Q80" s="64">
        <f t="shared" si="6"/>
        <v>0.1875</v>
      </c>
      <c r="R80" s="64">
        <f t="shared" si="7"/>
        <v>0.08474576271</v>
      </c>
      <c r="S80" s="65">
        <f t="shared" si="8"/>
        <v>0.5365853659</v>
      </c>
      <c r="T80" s="65">
        <f t="shared" si="9"/>
        <v>0.5203252033</v>
      </c>
      <c r="U80" s="73">
        <f t="shared" si="10"/>
        <v>0.008411677387</v>
      </c>
      <c r="V80" s="66">
        <f t="shared" si="11"/>
        <v>0.5094339623</v>
      </c>
      <c r="W80" s="27">
        <f t="shared" si="12"/>
        <v>0.5096440719</v>
      </c>
      <c r="X80" s="27">
        <f t="shared" si="13"/>
        <v>-0.005075671028</v>
      </c>
      <c r="Y80" s="27">
        <f t="shared" si="14"/>
        <v>1.214967659</v>
      </c>
      <c r="Z80" s="27">
        <f t="shared" si="15"/>
        <v>3.964643834</v>
      </c>
      <c r="AA80" s="27">
        <f t="shared" si="16"/>
        <v>0.004949142533</v>
      </c>
      <c r="AB80" s="27">
        <f t="shared" si="17"/>
        <v>-0.06410585214</v>
      </c>
      <c r="AC80" s="27">
        <f t="shared" si="18"/>
        <v>-0.2483636252</v>
      </c>
      <c r="AD80" s="27">
        <f t="shared" si="19"/>
        <v>0.05416994513</v>
      </c>
      <c r="AE80" s="27">
        <f t="shared" si="20"/>
        <v>-2.558828732</v>
      </c>
      <c r="AF80" s="27">
        <f t="shared" si="21"/>
        <v>-2.596515781</v>
      </c>
      <c r="AG80" s="27">
        <f t="shared" si="22"/>
        <v>0.0001715075321</v>
      </c>
      <c r="AH80" s="27">
        <f t="shared" si="23"/>
        <v>-0.0009157702704</v>
      </c>
      <c r="AI80" s="27">
        <f t="shared" si="24"/>
        <v>0.01382840148</v>
      </c>
      <c r="AJ80" s="27">
        <f t="shared" si="25"/>
        <v>-0.03797026548</v>
      </c>
      <c r="AK80" s="27">
        <f t="shared" si="26"/>
        <v>-0.005635803254</v>
      </c>
      <c r="AL80" s="27">
        <f t="shared" si="27"/>
        <v>0.01902952613</v>
      </c>
      <c r="AM80" s="27">
        <f t="shared" si="28"/>
        <v>0.3271133551</v>
      </c>
      <c r="AN80" s="27">
        <f t="shared" si="29"/>
        <v>-0.01345807381</v>
      </c>
      <c r="AO80" s="27">
        <f t="shared" si="30"/>
        <v>1.005440702</v>
      </c>
      <c r="AP80" s="27">
        <f t="shared" si="31"/>
        <v>0.5736187203</v>
      </c>
      <c r="AQ80" s="27"/>
      <c r="AR80" s="27"/>
      <c r="AS80" s="27"/>
    </row>
    <row r="81">
      <c r="A81" s="29">
        <v>1695.0</v>
      </c>
      <c r="B81" s="30">
        <v>898.0</v>
      </c>
      <c r="C81" s="14">
        <v>18.0</v>
      </c>
      <c r="D81" s="15">
        <v>19.0</v>
      </c>
      <c r="E81" s="16">
        <v>13.0</v>
      </c>
      <c r="F81" s="17">
        <v>25.0</v>
      </c>
      <c r="G81" s="18">
        <v>47.0</v>
      </c>
      <c r="H81" s="19">
        <v>6.0</v>
      </c>
      <c r="I81" s="20">
        <v>29.0</v>
      </c>
      <c r="J81" s="21">
        <v>42.0</v>
      </c>
      <c r="K81" s="22">
        <v>40.0</v>
      </c>
      <c r="L81" s="63">
        <f t="shared" si="1"/>
        <v>18</v>
      </c>
      <c r="M81" s="63">
        <f t="shared" si="2"/>
        <v>31</v>
      </c>
      <c r="N81" s="63">
        <f t="shared" si="3"/>
        <v>13</v>
      </c>
      <c r="O81" s="63">
        <f t="shared" si="4"/>
        <v>69</v>
      </c>
      <c r="P81" s="64">
        <f t="shared" si="5"/>
        <v>69</v>
      </c>
      <c r="Q81" s="64">
        <f t="shared" si="6"/>
        <v>0.3673469388</v>
      </c>
      <c r="R81" s="64">
        <f t="shared" si="7"/>
        <v>0.1585365854</v>
      </c>
      <c r="S81" s="65">
        <f t="shared" si="8"/>
        <v>0.6641221374</v>
      </c>
      <c r="T81" s="65">
        <f t="shared" si="9"/>
        <v>0.3740458015</v>
      </c>
      <c r="U81" s="73">
        <f t="shared" si="10"/>
        <v>0.03452115813</v>
      </c>
      <c r="V81" s="66">
        <f t="shared" si="11"/>
        <v>0.69</v>
      </c>
      <c r="W81" s="27">
        <f t="shared" si="12"/>
        <v>0.6963504882</v>
      </c>
      <c r="X81" s="27">
        <f t="shared" si="13"/>
        <v>-0.02083033313</v>
      </c>
      <c r="Y81" s="27">
        <f t="shared" si="14"/>
        <v>0.87340292</v>
      </c>
      <c r="Z81" s="27">
        <f t="shared" si="15"/>
        <v>4.906968965</v>
      </c>
      <c r="AA81" s="27">
        <f t="shared" si="16"/>
        <v>0.08335573015</v>
      </c>
      <c r="AB81" s="27">
        <f t="shared" si="17"/>
        <v>-0.189125613</v>
      </c>
      <c r="AC81" s="27">
        <f t="shared" si="18"/>
        <v>-0.1283476242</v>
      </c>
      <c r="AD81" s="27">
        <f t="shared" si="19"/>
        <v>0.2751504819</v>
      </c>
      <c r="AE81" s="27">
        <f t="shared" si="20"/>
        <v>-2.276670988</v>
      </c>
      <c r="AF81" s="27">
        <f t="shared" si="21"/>
        <v>-3.977491243</v>
      </c>
      <c r="AG81" s="27">
        <f t="shared" si="22"/>
        <v>0.01185472396</v>
      </c>
      <c r="AH81" s="27">
        <f t="shared" si="23"/>
        <v>-0.01108771262</v>
      </c>
      <c r="AI81" s="27">
        <f t="shared" si="24"/>
        <v>0.02932746822</v>
      </c>
      <c r="AJ81" s="27">
        <f t="shared" si="25"/>
        <v>-0.0141056596</v>
      </c>
      <c r="AK81" s="27">
        <f t="shared" si="26"/>
        <v>-0.1174817629</v>
      </c>
      <c r="AL81" s="27">
        <f t="shared" si="27"/>
        <v>0.06948479455</v>
      </c>
      <c r="AM81" s="27">
        <f t="shared" si="28"/>
        <v>0.2092219531</v>
      </c>
      <c r="AN81" s="27">
        <f t="shared" si="29"/>
        <v>-0.0846065373</v>
      </c>
      <c r="AO81" s="27">
        <f t="shared" si="30"/>
        <v>1.107196361</v>
      </c>
      <c r="AP81" s="27">
        <f t="shared" si="31"/>
        <v>1.087553711</v>
      </c>
      <c r="AQ81" s="27"/>
      <c r="AR81" s="27"/>
      <c r="AS81" s="27"/>
    </row>
    <row r="82">
      <c r="A82" s="29">
        <v>1696.0</v>
      </c>
      <c r="B82" s="30">
        <v>2667.0</v>
      </c>
      <c r="C82" s="14">
        <v>45.0</v>
      </c>
      <c r="D82" s="15">
        <v>40.0</v>
      </c>
      <c r="E82" s="16">
        <v>22.0</v>
      </c>
      <c r="F82" s="17">
        <v>75.0</v>
      </c>
      <c r="G82" s="18">
        <v>198.0</v>
      </c>
      <c r="H82" s="19">
        <v>43.0</v>
      </c>
      <c r="I82" s="20">
        <v>70.0</v>
      </c>
      <c r="J82" s="21">
        <v>64.0</v>
      </c>
      <c r="K82" s="22">
        <v>65.0</v>
      </c>
      <c r="L82" s="63">
        <f t="shared" si="1"/>
        <v>45</v>
      </c>
      <c r="M82" s="63">
        <f t="shared" si="2"/>
        <v>118</v>
      </c>
      <c r="N82" s="63">
        <f t="shared" si="3"/>
        <v>22</v>
      </c>
      <c r="O82" s="63">
        <f t="shared" si="4"/>
        <v>135</v>
      </c>
      <c r="P82" s="64">
        <f t="shared" si="5"/>
        <v>135</v>
      </c>
      <c r="Q82" s="64">
        <f t="shared" si="6"/>
        <v>0.2760736196</v>
      </c>
      <c r="R82" s="64">
        <f t="shared" si="7"/>
        <v>0.1401273885</v>
      </c>
      <c r="S82" s="65">
        <f t="shared" si="8"/>
        <v>0.5625</v>
      </c>
      <c r="T82" s="65">
        <f t="shared" si="9"/>
        <v>0.509375</v>
      </c>
      <c r="U82" s="73">
        <f t="shared" si="10"/>
        <v>0.02512185977</v>
      </c>
      <c r="V82" s="66">
        <f t="shared" si="11"/>
        <v>0.5335968379</v>
      </c>
      <c r="W82" s="27">
        <f t="shared" si="12"/>
        <v>0.5349750647</v>
      </c>
      <c r="X82" s="27">
        <f t="shared" si="13"/>
        <v>-0.01515872399</v>
      </c>
      <c r="Y82" s="27">
        <f t="shared" si="14"/>
        <v>1.18939876</v>
      </c>
      <c r="Z82" s="27">
        <f t="shared" si="15"/>
        <v>4.15611811</v>
      </c>
      <c r="AA82" s="27">
        <f t="shared" si="16"/>
        <v>0.04414365813</v>
      </c>
      <c r="AB82" s="27">
        <f t="shared" si="17"/>
        <v>-0.1874259066</v>
      </c>
      <c r="AC82" s="27">
        <f t="shared" si="18"/>
        <v>-0.2380200365</v>
      </c>
      <c r="AD82" s="27">
        <f t="shared" si="19"/>
        <v>0.1695943101</v>
      </c>
      <c r="AE82" s="27">
        <f t="shared" si="20"/>
        <v>-2.625957451</v>
      </c>
      <c r="AF82" s="27">
        <f t="shared" si="21"/>
        <v>-2.853371846</v>
      </c>
      <c r="AG82" s="27">
        <f t="shared" si="22"/>
        <v>0.004568679947</v>
      </c>
      <c r="AH82" s="27">
        <f t="shared" si="23"/>
        <v>-0.00799627391</v>
      </c>
      <c r="AI82" s="27">
        <f t="shared" si="24"/>
        <v>0.03957917033</v>
      </c>
      <c r="AJ82" s="27">
        <f t="shared" si="25"/>
        <v>-0.03562311757</v>
      </c>
      <c r="AK82" s="27">
        <f t="shared" si="26"/>
        <v>-0.05269602839</v>
      </c>
      <c r="AL82" s="27">
        <f t="shared" si="27"/>
        <v>0.0583235055</v>
      </c>
      <c r="AM82" s="27">
        <f t="shared" si="28"/>
        <v>0.3286302258</v>
      </c>
      <c r="AN82" s="27">
        <f t="shared" si="29"/>
        <v>-0.04416919564</v>
      </c>
      <c r="AO82" s="27">
        <f t="shared" si="30"/>
        <v>1.081649693</v>
      </c>
      <c r="AP82" s="27">
        <f t="shared" si="31"/>
        <v>0.6608066796</v>
      </c>
      <c r="AQ82" s="27"/>
      <c r="AR82" s="27"/>
      <c r="AS82" s="27"/>
    </row>
    <row r="83">
      <c r="A83" s="29">
        <v>1700.0</v>
      </c>
      <c r="B83" s="30">
        <v>3216.0</v>
      </c>
      <c r="C83" s="14">
        <v>25.0</v>
      </c>
      <c r="D83" s="15">
        <v>54.0</v>
      </c>
      <c r="E83" s="16">
        <v>40.0</v>
      </c>
      <c r="F83" s="17">
        <v>56.0</v>
      </c>
      <c r="G83" s="18">
        <v>200.0</v>
      </c>
      <c r="H83" s="19">
        <v>56.0</v>
      </c>
      <c r="I83" s="20">
        <v>53.0</v>
      </c>
      <c r="J83" s="21">
        <v>81.0</v>
      </c>
      <c r="K83" s="22">
        <v>65.0</v>
      </c>
      <c r="L83" s="63">
        <f t="shared" si="1"/>
        <v>25</v>
      </c>
      <c r="M83" s="63">
        <f t="shared" si="2"/>
        <v>112</v>
      </c>
      <c r="N83" s="63">
        <f t="shared" si="3"/>
        <v>40</v>
      </c>
      <c r="O83" s="63">
        <f t="shared" si="4"/>
        <v>118</v>
      </c>
      <c r="P83" s="64">
        <f t="shared" si="5"/>
        <v>118</v>
      </c>
      <c r="Q83" s="64">
        <f t="shared" si="6"/>
        <v>0.1824817518</v>
      </c>
      <c r="R83" s="64">
        <f t="shared" si="7"/>
        <v>0.253164557</v>
      </c>
      <c r="S83" s="65">
        <f t="shared" si="8"/>
        <v>0.4847457627</v>
      </c>
      <c r="T83" s="65">
        <f t="shared" si="9"/>
        <v>0.4644067797</v>
      </c>
      <c r="U83" s="73">
        <f t="shared" si="10"/>
        <v>0.02021144279</v>
      </c>
      <c r="V83" s="66">
        <f t="shared" si="11"/>
        <v>0.5130434783</v>
      </c>
      <c r="W83" s="27">
        <f t="shared" si="12"/>
        <v>0.5138885267</v>
      </c>
      <c r="X83" s="27">
        <f t="shared" si="13"/>
        <v>-0.0121957405</v>
      </c>
      <c r="Y83" s="27">
        <f t="shared" si="14"/>
        <v>1.084397247</v>
      </c>
      <c r="Z83" s="27">
        <f t="shared" si="15"/>
        <v>3.581618922</v>
      </c>
      <c r="AA83" s="27">
        <f t="shared" si="16"/>
        <v>0.02857323275</v>
      </c>
      <c r="AB83" s="27">
        <f t="shared" si="17"/>
        <v>-0.1374789083</v>
      </c>
      <c r="AC83" s="27">
        <f t="shared" si="18"/>
        <v>-0.1978496871</v>
      </c>
      <c r="AD83" s="27">
        <f t="shared" si="19"/>
        <v>0.1175840194</v>
      </c>
      <c r="AE83" s="27">
        <f t="shared" si="20"/>
        <v>-2.063194183</v>
      </c>
      <c r="AF83" s="27">
        <f t="shared" si="21"/>
        <v>-2.119050766</v>
      </c>
      <c r="AG83" s="27">
        <f t="shared" si="22"/>
        <v>0.002379180128</v>
      </c>
      <c r="AH83" s="27">
        <f t="shared" si="23"/>
        <v>-0.004718887748</v>
      </c>
      <c r="AI83" s="27">
        <f t="shared" si="24"/>
        <v>0.02646878863</v>
      </c>
      <c r="AJ83" s="27">
        <f t="shared" si="25"/>
        <v>-0.02699694983</v>
      </c>
      <c r="AK83" s="27">
        <f t="shared" si="26"/>
        <v>-0.02939411834</v>
      </c>
      <c r="AL83" s="27">
        <f t="shared" si="27"/>
        <v>0.03686732</v>
      </c>
      <c r="AM83" s="27">
        <f t="shared" si="28"/>
        <v>0.2354078008</v>
      </c>
      <c r="AN83" s="27">
        <f t="shared" si="29"/>
        <v>-0.02639052375</v>
      </c>
      <c r="AO83" s="27">
        <f t="shared" si="30"/>
        <v>0.7323699995</v>
      </c>
      <c r="AP83" s="27">
        <f t="shared" si="31"/>
        <v>0.4229109289</v>
      </c>
      <c r="AQ83" s="27"/>
      <c r="AR83" s="27"/>
      <c r="AS83" s="27"/>
    </row>
    <row r="84">
      <c r="A84" s="29">
        <v>1702.0</v>
      </c>
      <c r="B84" s="30">
        <v>2145.0</v>
      </c>
      <c r="C84" s="14">
        <v>17.0</v>
      </c>
      <c r="D84" s="15">
        <v>14.0</v>
      </c>
      <c r="E84" s="16">
        <v>25.0</v>
      </c>
      <c r="F84" s="17">
        <v>38.0</v>
      </c>
      <c r="G84" s="18">
        <v>82.0</v>
      </c>
      <c r="H84" s="19">
        <v>15.0</v>
      </c>
      <c r="I84" s="20">
        <v>67.0</v>
      </c>
      <c r="J84" s="21">
        <v>48.0</v>
      </c>
      <c r="K84" s="22">
        <v>41.0</v>
      </c>
      <c r="L84" s="63">
        <f t="shared" si="1"/>
        <v>17</v>
      </c>
      <c r="M84" s="63">
        <f t="shared" si="2"/>
        <v>53</v>
      </c>
      <c r="N84" s="63">
        <f t="shared" si="3"/>
        <v>25</v>
      </c>
      <c r="O84" s="63">
        <f t="shared" si="4"/>
        <v>108</v>
      </c>
      <c r="P84" s="64">
        <f t="shared" si="5"/>
        <v>108</v>
      </c>
      <c r="Q84" s="64">
        <f t="shared" si="6"/>
        <v>0.2428571429</v>
      </c>
      <c r="R84" s="64">
        <f t="shared" si="7"/>
        <v>0.1879699248</v>
      </c>
      <c r="S84" s="65">
        <f t="shared" si="8"/>
        <v>0.6157635468</v>
      </c>
      <c r="T84" s="65">
        <f t="shared" si="9"/>
        <v>0.3448275862</v>
      </c>
      <c r="U84" s="73">
        <f t="shared" si="10"/>
        <v>0.01958041958</v>
      </c>
      <c r="V84" s="66">
        <f t="shared" si="11"/>
        <v>0.6708074534</v>
      </c>
      <c r="W84" s="27">
        <f t="shared" si="12"/>
        <v>0.6723665637</v>
      </c>
      <c r="X84" s="27">
        <f t="shared" si="13"/>
        <v>-0.01181497623</v>
      </c>
      <c r="Y84" s="27">
        <f t="shared" si="14"/>
        <v>0.8051779206</v>
      </c>
      <c r="Z84" s="27">
        <f t="shared" si="15"/>
        <v>4.549664051</v>
      </c>
      <c r="AA84" s="27">
        <f t="shared" si="16"/>
        <v>0.02681690994</v>
      </c>
      <c r="AB84" s="27">
        <f t="shared" si="17"/>
        <v>-0.09889269289</v>
      </c>
      <c r="AC84" s="27">
        <f t="shared" si="18"/>
        <v>-0.1090792817</v>
      </c>
      <c r="AD84" s="27">
        <f t="shared" si="19"/>
        <v>0.1447014665</v>
      </c>
      <c r="AE84" s="27">
        <f t="shared" si="20"/>
        <v>-1.946003017</v>
      </c>
      <c r="AF84" s="27">
        <f t="shared" si="21"/>
        <v>-3.419331983</v>
      </c>
      <c r="AG84" s="27">
        <f t="shared" si="22"/>
        <v>0.002163223318</v>
      </c>
      <c r="AH84" s="27">
        <f t="shared" si="23"/>
        <v>-0.003288459156</v>
      </c>
      <c r="AI84" s="27">
        <f t="shared" si="24"/>
        <v>0.01413727302</v>
      </c>
      <c r="AJ84" s="27">
        <f t="shared" si="25"/>
        <v>-0.01105159732</v>
      </c>
      <c r="AK84" s="27">
        <f t="shared" si="26"/>
        <v>-0.03504368327</v>
      </c>
      <c r="AL84" s="27">
        <f t="shared" si="27"/>
        <v>0.03368756731</v>
      </c>
      <c r="AM84" s="27">
        <f t="shared" si="28"/>
        <v>0.164864711</v>
      </c>
      <c r="AN84" s="27">
        <f t="shared" si="29"/>
        <v>-0.04125462027</v>
      </c>
      <c r="AO84" s="27">
        <f t="shared" si="30"/>
        <v>0.8774732867</v>
      </c>
      <c r="AP84" s="27">
        <f t="shared" si="31"/>
        <v>0.8668596122</v>
      </c>
      <c r="AQ84" s="27"/>
      <c r="AR84" s="27"/>
      <c r="AS84" s="27"/>
    </row>
    <row r="85">
      <c r="A85" s="29">
        <v>1712.0</v>
      </c>
      <c r="B85" s="30">
        <v>2557.0</v>
      </c>
      <c r="C85" s="14">
        <v>38.0</v>
      </c>
      <c r="D85" s="15">
        <v>69.0</v>
      </c>
      <c r="E85" s="16">
        <v>22.0</v>
      </c>
      <c r="F85" s="17">
        <v>59.0</v>
      </c>
      <c r="G85" s="18">
        <v>218.0</v>
      </c>
      <c r="H85" s="19">
        <v>30.0</v>
      </c>
      <c r="I85" s="20">
        <v>52.0</v>
      </c>
      <c r="J85" s="21">
        <v>112.0</v>
      </c>
      <c r="K85" s="22">
        <v>52.0</v>
      </c>
      <c r="L85" s="63">
        <f t="shared" si="1"/>
        <v>38</v>
      </c>
      <c r="M85" s="63">
        <f t="shared" si="2"/>
        <v>89</v>
      </c>
      <c r="N85" s="63">
        <f t="shared" si="3"/>
        <v>22</v>
      </c>
      <c r="O85" s="63">
        <f t="shared" si="4"/>
        <v>104</v>
      </c>
      <c r="P85" s="64">
        <f t="shared" si="5"/>
        <v>104</v>
      </c>
      <c r="Q85" s="64">
        <f t="shared" si="6"/>
        <v>0.2992125984</v>
      </c>
      <c r="R85" s="64">
        <f t="shared" si="7"/>
        <v>0.1746031746</v>
      </c>
      <c r="S85" s="65">
        <f t="shared" si="8"/>
        <v>0.5612648221</v>
      </c>
      <c r="T85" s="65">
        <f t="shared" si="9"/>
        <v>0.5019762846</v>
      </c>
      <c r="U85" s="73">
        <f t="shared" si="10"/>
        <v>0.02346499804</v>
      </c>
      <c r="V85" s="66">
        <f t="shared" si="11"/>
        <v>0.5388601036</v>
      </c>
      <c r="W85" s="27">
        <f t="shared" si="12"/>
        <v>0.5389001006</v>
      </c>
      <c r="X85" s="27">
        <f t="shared" si="13"/>
        <v>-0.01415896084</v>
      </c>
      <c r="Y85" s="27">
        <f t="shared" si="14"/>
        <v>1.172122641</v>
      </c>
      <c r="Z85" s="27">
        <f t="shared" si="15"/>
        <v>4.146991808</v>
      </c>
      <c r="AA85" s="27">
        <f t="shared" si="16"/>
        <v>0.03851286173</v>
      </c>
      <c r="AB85" s="27">
        <f t="shared" si="17"/>
        <v>-0.1725217796</v>
      </c>
      <c r="AC85" s="27">
        <f t="shared" si="18"/>
        <v>-0.2311557308</v>
      </c>
      <c r="AD85" s="27">
        <f t="shared" si="19"/>
        <v>0.1580612126</v>
      </c>
      <c r="AE85" s="27">
        <f t="shared" si="20"/>
        <v>-2.582132684</v>
      </c>
      <c r="AF85" s="27">
        <f t="shared" si="21"/>
        <v>-2.840854328</v>
      </c>
      <c r="AG85" s="27">
        <f t="shared" si="22"/>
        <v>0.003723033476</v>
      </c>
      <c r="AH85" s="27">
        <f t="shared" si="23"/>
        <v>-0.006874968406</v>
      </c>
      <c r="AI85" s="27">
        <f t="shared" si="24"/>
        <v>0.03590265525</v>
      </c>
      <c r="AJ85" s="27">
        <f t="shared" si="25"/>
        <v>-0.03409326901</v>
      </c>
      <c r="AK85" s="27">
        <f t="shared" si="26"/>
        <v>-0.0458733706</v>
      </c>
      <c r="AL85" s="27">
        <f t="shared" si="27"/>
        <v>0.05356772773</v>
      </c>
      <c r="AM85" s="27">
        <f t="shared" si="28"/>
        <v>0.3184519767</v>
      </c>
      <c r="AN85" s="27">
        <f t="shared" si="29"/>
        <v>-0.0410751179</v>
      </c>
      <c r="AO85" s="27">
        <f t="shared" si="30"/>
        <v>1.061262449</v>
      </c>
      <c r="AP85" s="27">
        <f t="shared" si="31"/>
        <v>0.6564630914</v>
      </c>
      <c r="AQ85" s="27"/>
      <c r="AR85" s="27"/>
      <c r="AS85" s="27"/>
    </row>
    <row r="86">
      <c r="A86" s="29">
        <v>1715.0</v>
      </c>
      <c r="B86" s="30">
        <v>2589.0</v>
      </c>
      <c r="C86" s="14">
        <v>97.0</v>
      </c>
      <c r="D86" s="15">
        <v>121.0</v>
      </c>
      <c r="E86" s="16">
        <v>44.0</v>
      </c>
      <c r="F86" s="17">
        <v>97.0</v>
      </c>
      <c r="G86" s="18">
        <v>343.0</v>
      </c>
      <c r="H86" s="19">
        <v>23.0</v>
      </c>
      <c r="I86" s="20">
        <v>156.0</v>
      </c>
      <c r="J86" s="21">
        <v>241.0</v>
      </c>
      <c r="K86" s="22">
        <v>104.0</v>
      </c>
      <c r="L86" s="63">
        <f t="shared" si="1"/>
        <v>97</v>
      </c>
      <c r="M86" s="63">
        <f t="shared" si="2"/>
        <v>120</v>
      </c>
      <c r="N86" s="63">
        <f t="shared" si="3"/>
        <v>44</v>
      </c>
      <c r="O86" s="63">
        <f t="shared" si="4"/>
        <v>260</v>
      </c>
      <c r="P86" s="64">
        <f t="shared" si="5"/>
        <v>262</v>
      </c>
      <c r="Q86" s="64">
        <f t="shared" si="6"/>
        <v>0.4470046083</v>
      </c>
      <c r="R86" s="64">
        <f t="shared" si="7"/>
        <v>0.1447368421</v>
      </c>
      <c r="S86" s="65">
        <f t="shared" si="8"/>
        <v>0.6852207294</v>
      </c>
      <c r="T86" s="65">
        <f t="shared" si="9"/>
        <v>0.4165067179</v>
      </c>
      <c r="U86" s="73">
        <f t="shared" si="10"/>
        <v>0.05446118192</v>
      </c>
      <c r="V86" s="66">
        <f t="shared" si="11"/>
        <v>0.6842105263</v>
      </c>
      <c r="W86" s="27">
        <f t="shared" si="12"/>
        <v>0.6897334958</v>
      </c>
      <c r="X86" s="27">
        <f t="shared" si="13"/>
        <v>-0.03286229731</v>
      </c>
      <c r="Y86" s="27">
        <f t="shared" si="14"/>
        <v>0.9725498377</v>
      </c>
      <c r="Z86" s="27">
        <f t="shared" si="15"/>
        <v>5.06285917</v>
      </c>
      <c r="AA86" s="27">
        <f t="shared" si="16"/>
        <v>0.207462148</v>
      </c>
      <c r="AB86" s="27">
        <f t="shared" si="17"/>
        <v>-0.3322379817</v>
      </c>
      <c r="AC86" s="27">
        <f t="shared" si="18"/>
        <v>-0.1591410746</v>
      </c>
      <c r="AD86" s="27">
        <f t="shared" si="19"/>
        <v>0.4478726256</v>
      </c>
      <c r="AE86" s="27">
        <f t="shared" si="20"/>
        <v>-2.615652437</v>
      </c>
      <c r="AF86" s="27">
        <f t="shared" si="21"/>
        <v>-4.234228626</v>
      </c>
      <c r="AG86" s="27">
        <f t="shared" si="22"/>
        <v>0.04654752146</v>
      </c>
      <c r="AH86" s="27">
        <f t="shared" si="23"/>
        <v>-0.03072858748</v>
      </c>
      <c r="AI86" s="27">
        <f t="shared" si="24"/>
        <v>0.05736813484</v>
      </c>
      <c r="AJ86" s="27">
        <f t="shared" si="25"/>
        <v>-0.01947534131</v>
      </c>
      <c r="AK86" s="27">
        <f t="shared" si="26"/>
        <v>-0.3016868642</v>
      </c>
      <c r="AL86" s="27">
        <f t="shared" si="27"/>
        <v>0.1259421911</v>
      </c>
      <c r="AM86" s="27">
        <f t="shared" si="28"/>
        <v>0.2676604724</v>
      </c>
      <c r="AN86" s="27">
        <f t="shared" si="29"/>
        <v>-0.1420923503</v>
      </c>
      <c r="AO86" s="27">
        <f t="shared" si="30"/>
        <v>1.312462634</v>
      </c>
      <c r="AP86" s="27">
        <f t="shared" si="31"/>
        <v>1.194533469</v>
      </c>
      <c r="AQ86" s="27"/>
      <c r="AR86" s="27"/>
      <c r="AS86" s="27"/>
    </row>
    <row r="87">
      <c r="A87" s="29">
        <v>1717.0</v>
      </c>
      <c r="B87" s="30">
        <v>2715.0</v>
      </c>
      <c r="C87" s="14">
        <v>96.0</v>
      </c>
      <c r="D87" s="15">
        <v>119.0</v>
      </c>
      <c r="E87" s="16">
        <v>48.0</v>
      </c>
      <c r="F87" s="17">
        <v>111.0</v>
      </c>
      <c r="G87" s="18">
        <v>400.0</v>
      </c>
      <c r="H87" s="19">
        <v>27.0</v>
      </c>
      <c r="I87" s="20">
        <v>152.0</v>
      </c>
      <c r="J87" s="21">
        <v>209.0</v>
      </c>
      <c r="K87" s="22">
        <v>74.0</v>
      </c>
      <c r="L87" s="63">
        <f t="shared" si="1"/>
        <v>96</v>
      </c>
      <c r="M87" s="63">
        <f t="shared" si="2"/>
        <v>138</v>
      </c>
      <c r="N87" s="63">
        <f t="shared" si="3"/>
        <v>48</v>
      </c>
      <c r="O87" s="63">
        <f t="shared" si="4"/>
        <v>226</v>
      </c>
      <c r="P87" s="64">
        <f t="shared" si="5"/>
        <v>227</v>
      </c>
      <c r="Q87" s="64">
        <f t="shared" si="6"/>
        <v>0.4102564103</v>
      </c>
      <c r="R87" s="64">
        <f t="shared" si="7"/>
        <v>0.1751824818</v>
      </c>
      <c r="S87" s="65">
        <f t="shared" si="8"/>
        <v>0.6338582677</v>
      </c>
      <c r="T87" s="65">
        <f t="shared" si="9"/>
        <v>0.4606299213</v>
      </c>
      <c r="U87" s="73">
        <f t="shared" si="10"/>
        <v>0.05303867403</v>
      </c>
      <c r="V87" s="66">
        <f t="shared" si="11"/>
        <v>0.6208791209</v>
      </c>
      <c r="W87" s="27">
        <f t="shared" si="12"/>
        <v>0.6236923407</v>
      </c>
      <c r="X87" s="27">
        <f t="shared" si="13"/>
        <v>-0.03200394508</v>
      </c>
      <c r="Y87" s="27">
        <f t="shared" si="14"/>
        <v>1.075578222</v>
      </c>
      <c r="Z87" s="27">
        <f t="shared" si="15"/>
        <v>4.68335969</v>
      </c>
      <c r="AA87" s="27">
        <f t="shared" si="16"/>
        <v>0.1967660023</v>
      </c>
      <c r="AB87" s="27">
        <f t="shared" si="17"/>
        <v>-0.3578368074</v>
      </c>
      <c r="AC87" s="27">
        <f t="shared" si="18"/>
        <v>-0.1946446878</v>
      </c>
      <c r="AD87" s="27">
        <f t="shared" si="19"/>
        <v>0.4034797855</v>
      </c>
      <c r="AE87" s="27">
        <f t="shared" si="20"/>
        <v>-2.675912058</v>
      </c>
      <c r="AF87" s="27">
        <f t="shared" si="21"/>
        <v>-3.623244462</v>
      </c>
      <c r="AG87" s="27">
        <f t="shared" si="22"/>
        <v>0.04299454414</v>
      </c>
      <c r="AH87" s="27">
        <f t="shared" si="23"/>
        <v>-0.03223175281</v>
      </c>
      <c r="AI87" s="27">
        <f t="shared" si="24"/>
        <v>0.06833396099</v>
      </c>
      <c r="AJ87" s="27">
        <f t="shared" si="25"/>
        <v>-0.02634362171</v>
      </c>
      <c r="AK87" s="27">
        <f t="shared" si="26"/>
        <v>-0.2646849569</v>
      </c>
      <c r="AL87" s="27">
        <f t="shared" si="27"/>
        <v>0.1254783046</v>
      </c>
      <c r="AM87" s="27">
        <f t="shared" si="28"/>
        <v>0.3028350759</v>
      </c>
      <c r="AN87" s="27">
        <f t="shared" si="29"/>
        <v>-0.1184130662</v>
      </c>
      <c r="AO87" s="27">
        <f t="shared" si="30"/>
        <v>1.242053822</v>
      </c>
      <c r="AP87" s="27">
        <f t="shared" si="31"/>
        <v>0.9455474379</v>
      </c>
      <c r="AQ87" s="27"/>
      <c r="AR87" s="27"/>
      <c r="AS87" s="27"/>
    </row>
    <row r="88">
      <c r="A88" s="29">
        <v>1719.0</v>
      </c>
      <c r="B88" s="30">
        <v>777.0</v>
      </c>
      <c r="C88" s="14">
        <v>17.0</v>
      </c>
      <c r="D88" s="15">
        <v>24.0</v>
      </c>
      <c r="E88" s="16">
        <v>10.0</v>
      </c>
      <c r="F88" s="17">
        <v>23.0</v>
      </c>
      <c r="G88" s="18">
        <v>123.0</v>
      </c>
      <c r="H88" s="19">
        <v>10.0</v>
      </c>
      <c r="I88" s="20">
        <v>42.0</v>
      </c>
      <c r="J88" s="21">
        <v>59.0</v>
      </c>
      <c r="K88" s="22">
        <v>27.0</v>
      </c>
      <c r="L88" s="63">
        <f t="shared" si="1"/>
        <v>17</v>
      </c>
      <c r="M88" s="63">
        <f t="shared" si="2"/>
        <v>33</v>
      </c>
      <c r="N88" s="63">
        <f t="shared" si="3"/>
        <v>10</v>
      </c>
      <c r="O88" s="63">
        <f t="shared" si="4"/>
        <v>69</v>
      </c>
      <c r="P88" s="64">
        <f t="shared" si="5"/>
        <v>70</v>
      </c>
      <c r="Q88" s="64">
        <f t="shared" si="6"/>
        <v>0.34</v>
      </c>
      <c r="R88" s="64">
        <f t="shared" si="7"/>
        <v>0.1265822785</v>
      </c>
      <c r="S88" s="65">
        <f t="shared" si="8"/>
        <v>0.6666666667</v>
      </c>
      <c r="T88" s="65">
        <f t="shared" si="9"/>
        <v>0.3875968992</v>
      </c>
      <c r="U88" s="73">
        <f t="shared" si="10"/>
        <v>0.03474903475</v>
      </c>
      <c r="V88" s="66">
        <f t="shared" si="11"/>
        <v>0.6764705882</v>
      </c>
      <c r="W88" s="27">
        <f t="shared" si="12"/>
        <v>0.6892415447</v>
      </c>
      <c r="X88" s="27">
        <f t="shared" si="13"/>
        <v>-0.02096783564</v>
      </c>
      <c r="Y88" s="27">
        <f t="shared" si="14"/>
        <v>0.9050449495</v>
      </c>
      <c r="Z88" s="27">
        <f t="shared" si="15"/>
        <v>4.925769612</v>
      </c>
      <c r="AA88" s="27">
        <f t="shared" si="16"/>
        <v>0.08445983651</v>
      </c>
      <c r="AB88" s="27">
        <f t="shared" si="17"/>
        <v>-0.1972710002</v>
      </c>
      <c r="AC88" s="27">
        <f t="shared" si="18"/>
        <v>-0.1378157502</v>
      </c>
      <c r="AD88" s="27">
        <f t="shared" si="19"/>
        <v>0.2780279452</v>
      </c>
      <c r="AE88" s="27">
        <f t="shared" si="20"/>
        <v>-2.368190131</v>
      </c>
      <c r="AF88" s="27">
        <f t="shared" si="21"/>
        <v>-4.008028492</v>
      </c>
      <c r="AG88" s="27">
        <f t="shared" si="22"/>
        <v>0.01209103867</v>
      </c>
      <c r="AH88" s="27">
        <f t="shared" si="23"/>
        <v>-0.01164158858</v>
      </c>
      <c r="AI88" s="27">
        <f t="shared" si="24"/>
        <v>0.03169881158</v>
      </c>
      <c r="AJ88" s="27">
        <f t="shared" si="25"/>
        <v>-0.0156949497</v>
      </c>
      <c r="AK88" s="27">
        <f t="shared" si="26"/>
        <v>-0.1194939769</v>
      </c>
      <c r="AL88" s="27">
        <f t="shared" si="27"/>
        <v>0.07275510295</v>
      </c>
      <c r="AM88" s="27">
        <f t="shared" si="28"/>
        <v>0.2255168804</v>
      </c>
      <c r="AN88" s="27">
        <f t="shared" si="29"/>
        <v>-0.08581888687</v>
      </c>
      <c r="AO88" s="27">
        <f t="shared" si="30"/>
        <v>1.156116841</v>
      </c>
      <c r="AP88" s="27">
        <f t="shared" si="31"/>
        <v>1.100102285</v>
      </c>
      <c r="AQ88" s="27"/>
      <c r="AR88" s="27"/>
      <c r="AS88" s="27"/>
    </row>
    <row r="89">
      <c r="A89" s="29">
        <v>1750.0</v>
      </c>
      <c r="B89" s="30">
        <v>1554.0</v>
      </c>
      <c r="C89" s="14">
        <v>11.0</v>
      </c>
      <c r="D89" s="15">
        <v>56.0</v>
      </c>
      <c r="E89" s="16">
        <v>23.0</v>
      </c>
      <c r="F89" s="17">
        <v>6.0</v>
      </c>
      <c r="G89" s="18">
        <v>92.0</v>
      </c>
      <c r="H89" s="19">
        <v>13.0</v>
      </c>
      <c r="I89" s="20">
        <v>19.0</v>
      </c>
      <c r="J89" s="21">
        <v>76.0</v>
      </c>
      <c r="K89" s="22">
        <v>65.0</v>
      </c>
      <c r="L89" s="63">
        <f t="shared" si="1"/>
        <v>11</v>
      </c>
      <c r="M89" s="63">
        <f t="shared" si="2"/>
        <v>19</v>
      </c>
      <c r="N89" s="63">
        <f t="shared" si="3"/>
        <v>23</v>
      </c>
      <c r="O89" s="63">
        <f t="shared" si="4"/>
        <v>84</v>
      </c>
      <c r="P89" s="64">
        <f t="shared" si="5"/>
        <v>83</v>
      </c>
      <c r="Q89" s="64">
        <f t="shared" si="6"/>
        <v>0.3666666667</v>
      </c>
      <c r="R89" s="64">
        <f t="shared" si="7"/>
        <v>0.214953271</v>
      </c>
      <c r="S89" s="65">
        <f t="shared" si="8"/>
        <v>0.6934306569</v>
      </c>
      <c r="T89" s="65">
        <f t="shared" si="9"/>
        <v>0.2189781022</v>
      </c>
      <c r="U89" s="73">
        <f t="shared" si="10"/>
        <v>0.02187902188</v>
      </c>
      <c r="V89" s="66">
        <f t="shared" si="11"/>
        <v>0.8155339806</v>
      </c>
      <c r="W89" s="27">
        <f t="shared" si="12"/>
        <v>0.8003200533</v>
      </c>
      <c r="X89" s="27">
        <f t="shared" si="13"/>
        <v>-0.01320197059</v>
      </c>
      <c r="Y89" s="27">
        <f t="shared" si="14"/>
        <v>0.5113173657</v>
      </c>
      <c r="Z89" s="27">
        <f t="shared" si="15"/>
        <v>5.123519487</v>
      </c>
      <c r="AA89" s="27">
        <f t="shared" si="16"/>
        <v>0.03348270611</v>
      </c>
      <c r="AB89" s="27">
        <f t="shared" si="17"/>
        <v>-0.07017279861</v>
      </c>
      <c r="AC89" s="27">
        <f t="shared" si="18"/>
        <v>-0.04398854938</v>
      </c>
      <c r="AD89" s="27">
        <f t="shared" si="19"/>
        <v>0.1820823729</v>
      </c>
      <c r="AE89" s="27">
        <f t="shared" si="20"/>
        <v>-1.391653953</v>
      </c>
      <c r="AF89" s="27">
        <f t="shared" si="21"/>
        <v>-4.336300739</v>
      </c>
      <c r="AG89" s="27">
        <f t="shared" si="22"/>
        <v>0.003017998933</v>
      </c>
      <c r="AH89" s="27">
        <f t="shared" si="23"/>
        <v>-0.002607371745</v>
      </c>
      <c r="AI89" s="27">
        <f t="shared" si="24"/>
        <v>0.006370432593</v>
      </c>
      <c r="AJ89" s="27">
        <f t="shared" si="25"/>
        <v>-0.00283022595</v>
      </c>
      <c r="AK89" s="27">
        <f t="shared" si="26"/>
        <v>-0.04927318399</v>
      </c>
      <c r="AL89" s="27">
        <f t="shared" si="27"/>
        <v>0.0269192718</v>
      </c>
      <c r="AM89" s="27">
        <f t="shared" si="28"/>
        <v>0.0748710872</v>
      </c>
      <c r="AN89" s="27">
        <f t="shared" si="29"/>
        <v>-0.05845970625</v>
      </c>
      <c r="AO89" s="27">
        <f t="shared" si="30"/>
        <v>0.7066603358</v>
      </c>
      <c r="AP89" s="27">
        <f t="shared" si="31"/>
        <v>1.237986641</v>
      </c>
      <c r="AQ89" s="27"/>
      <c r="AR89" s="27"/>
      <c r="AS89" s="27"/>
    </row>
    <row r="90">
      <c r="A90" s="29">
        <v>1751.0</v>
      </c>
      <c r="B90" s="30">
        <v>1396.0</v>
      </c>
      <c r="C90" s="14">
        <v>20.0</v>
      </c>
      <c r="D90" s="15">
        <v>72.0</v>
      </c>
      <c r="E90" s="16">
        <v>31.0</v>
      </c>
      <c r="F90" s="17">
        <v>9.0</v>
      </c>
      <c r="G90" s="18">
        <v>92.0</v>
      </c>
      <c r="H90" s="19">
        <v>11.0</v>
      </c>
      <c r="I90" s="20">
        <v>30.0</v>
      </c>
      <c r="J90" s="21">
        <v>105.0</v>
      </c>
      <c r="K90" s="22">
        <v>75.0</v>
      </c>
      <c r="L90" s="63">
        <f t="shared" si="1"/>
        <v>20</v>
      </c>
      <c r="M90" s="63">
        <f t="shared" si="2"/>
        <v>20</v>
      </c>
      <c r="N90" s="63">
        <f t="shared" si="3"/>
        <v>31</v>
      </c>
      <c r="O90" s="63">
        <f t="shared" si="4"/>
        <v>105</v>
      </c>
      <c r="P90" s="64">
        <f t="shared" si="5"/>
        <v>104</v>
      </c>
      <c r="Q90" s="64">
        <f t="shared" si="6"/>
        <v>0.5</v>
      </c>
      <c r="R90" s="64">
        <f t="shared" si="7"/>
        <v>0.2279411765</v>
      </c>
      <c r="S90" s="65">
        <f t="shared" si="8"/>
        <v>0.7102272727</v>
      </c>
      <c r="T90" s="65">
        <f t="shared" si="9"/>
        <v>0.2272727273</v>
      </c>
      <c r="U90" s="73">
        <f t="shared" si="10"/>
        <v>0.03653295129</v>
      </c>
      <c r="V90" s="66">
        <f t="shared" si="11"/>
        <v>0.84</v>
      </c>
      <c r="W90" s="27">
        <f t="shared" si="12"/>
        <v>0.8279447134</v>
      </c>
      <c r="X90" s="27">
        <f t="shared" si="13"/>
        <v>-0.02204426464</v>
      </c>
      <c r="Y90" s="27">
        <f t="shared" si="14"/>
        <v>0.5306854477</v>
      </c>
      <c r="Z90" s="27">
        <f t="shared" si="15"/>
        <v>5.247623877</v>
      </c>
      <c r="AA90" s="27">
        <f t="shared" si="16"/>
        <v>0.09335428593</v>
      </c>
      <c r="AB90" s="27">
        <f t="shared" si="17"/>
        <v>-0.12161084</v>
      </c>
      <c r="AC90" s="27">
        <f t="shared" si="18"/>
        <v>-0.04738413013</v>
      </c>
      <c r="AD90" s="27">
        <f t="shared" si="19"/>
        <v>0.3114003287</v>
      </c>
      <c r="AE90" s="27">
        <f t="shared" si="20"/>
        <v>-1.479354308</v>
      </c>
      <c r="AF90" s="27">
        <f t="shared" si="21"/>
        <v>-4.548916957</v>
      </c>
      <c r="AG90" s="27">
        <f t="shared" si="22"/>
        <v>0.01405043103</v>
      </c>
      <c r="AH90" s="27">
        <f t="shared" si="23"/>
        <v>-0.007545070487</v>
      </c>
      <c r="AI90" s="27">
        <f t="shared" si="24"/>
        <v>0.01145827</v>
      </c>
      <c r="AJ90" s="27">
        <f t="shared" si="25"/>
        <v>-0.0031641788</v>
      </c>
      <c r="AK90" s="27">
        <f t="shared" si="26"/>
        <v>-0.1407079528</v>
      </c>
      <c r="AL90" s="27">
        <f t="shared" si="27"/>
        <v>0.04778164593</v>
      </c>
      <c r="AM90" s="27">
        <f t="shared" si="28"/>
        <v>0.08260412182</v>
      </c>
      <c r="AN90" s="27">
        <f t="shared" si="29"/>
        <v>-0.1024005049</v>
      </c>
      <c r="AO90" s="27">
        <f t="shared" si="30"/>
        <v>0.7693889869</v>
      </c>
      <c r="AP90" s="27">
        <f t="shared" si="31"/>
        <v>1.330144673</v>
      </c>
      <c r="AQ90" s="27"/>
      <c r="AR90" s="27"/>
      <c r="AS90" s="27"/>
    </row>
    <row r="91">
      <c r="A91" s="29">
        <v>2003.0</v>
      </c>
      <c r="B91" s="30">
        <v>937.0</v>
      </c>
      <c r="C91" s="14">
        <v>6.0</v>
      </c>
      <c r="D91" s="15">
        <v>7.0</v>
      </c>
      <c r="E91" s="16">
        <v>8.0</v>
      </c>
      <c r="F91" s="17">
        <v>20.0</v>
      </c>
      <c r="G91" s="18">
        <v>47.0</v>
      </c>
      <c r="H91" s="19">
        <v>14.0</v>
      </c>
      <c r="I91" s="20">
        <v>13.0</v>
      </c>
      <c r="J91" s="21">
        <v>10.0</v>
      </c>
      <c r="K91" s="22">
        <v>16.0</v>
      </c>
      <c r="L91" s="63">
        <f t="shared" si="1"/>
        <v>6</v>
      </c>
      <c r="M91" s="63">
        <f t="shared" si="2"/>
        <v>34</v>
      </c>
      <c r="N91" s="63">
        <f t="shared" si="3"/>
        <v>8</v>
      </c>
      <c r="O91" s="63">
        <f t="shared" si="4"/>
        <v>29</v>
      </c>
      <c r="P91" s="64">
        <f t="shared" si="5"/>
        <v>29</v>
      </c>
      <c r="Q91" s="64">
        <f t="shared" si="6"/>
        <v>0.15</v>
      </c>
      <c r="R91" s="64">
        <f t="shared" si="7"/>
        <v>0.2162162162</v>
      </c>
      <c r="S91" s="65">
        <f t="shared" si="8"/>
        <v>0.4545454545</v>
      </c>
      <c r="T91" s="65">
        <f t="shared" si="9"/>
        <v>0.5194805195</v>
      </c>
      <c r="U91" s="73">
        <f t="shared" si="10"/>
        <v>0.01494130203</v>
      </c>
      <c r="V91" s="66">
        <f t="shared" si="11"/>
        <v>0.4603174603</v>
      </c>
      <c r="W91" s="27">
        <f t="shared" si="12"/>
        <v>0.4599599215</v>
      </c>
      <c r="X91" s="27">
        <f t="shared" si="13"/>
        <v>-0.009015696908</v>
      </c>
      <c r="Y91" s="27">
        <f t="shared" si="14"/>
        <v>1.212995309</v>
      </c>
      <c r="Z91" s="27">
        <f t="shared" si="15"/>
        <v>3.358479281</v>
      </c>
      <c r="AA91" s="27">
        <f t="shared" si="16"/>
        <v>0.0156149873</v>
      </c>
      <c r="AB91" s="27">
        <f t="shared" si="17"/>
        <v>-0.1136836262</v>
      </c>
      <c r="AC91" s="27">
        <f t="shared" si="18"/>
        <v>-0.2475579044</v>
      </c>
      <c r="AD91" s="27">
        <f t="shared" si="19"/>
        <v>0.08150846749</v>
      </c>
      <c r="AE91" s="27">
        <f t="shared" si="20"/>
        <v>-2.164084016</v>
      </c>
      <c r="AF91" s="27">
        <f t="shared" si="21"/>
        <v>-1.863236386</v>
      </c>
      <c r="AG91" s="27">
        <f t="shared" si="22"/>
        <v>0.0009611711096</v>
      </c>
      <c r="AH91" s="27">
        <f t="shared" si="23"/>
        <v>-0.002884646619</v>
      </c>
      <c r="AI91" s="27">
        <f t="shared" si="24"/>
        <v>0.02448311227</v>
      </c>
      <c r="AJ91" s="27">
        <f t="shared" si="25"/>
        <v>-0.03778564538</v>
      </c>
      <c r="AK91" s="27">
        <f t="shared" si="26"/>
        <v>-0.01506280981</v>
      </c>
      <c r="AL91" s="27">
        <f t="shared" si="27"/>
        <v>0.02858687676</v>
      </c>
      <c r="AM91" s="27">
        <f t="shared" si="28"/>
        <v>0.2762012106</v>
      </c>
      <c r="AN91" s="27">
        <f t="shared" si="29"/>
        <v>-0.01715401293</v>
      </c>
      <c r="AO91" s="27">
        <f t="shared" si="30"/>
        <v>0.7203239521</v>
      </c>
      <c r="AP91" s="27">
        <f t="shared" si="31"/>
        <v>0.3486894452</v>
      </c>
      <c r="AQ91" s="27"/>
      <c r="AR91" s="27"/>
      <c r="AS91" s="27"/>
    </row>
    <row r="92">
      <c r="A92" s="29">
        <v>2004.0</v>
      </c>
      <c r="B92" s="30">
        <v>1302.0</v>
      </c>
      <c r="C92" s="14">
        <v>17.0</v>
      </c>
      <c r="D92" s="15">
        <v>17.0</v>
      </c>
      <c r="E92" s="16">
        <v>6.0</v>
      </c>
      <c r="F92" s="17">
        <v>32.0</v>
      </c>
      <c r="G92" s="18">
        <v>79.0</v>
      </c>
      <c r="H92" s="19">
        <v>11.0</v>
      </c>
      <c r="I92" s="20">
        <v>21.0</v>
      </c>
      <c r="J92" s="21">
        <v>23.0</v>
      </c>
      <c r="K92" s="22">
        <v>17.0</v>
      </c>
      <c r="L92" s="63">
        <f t="shared" si="1"/>
        <v>17</v>
      </c>
      <c r="M92" s="63">
        <f t="shared" si="2"/>
        <v>43</v>
      </c>
      <c r="N92" s="63">
        <f t="shared" si="3"/>
        <v>6</v>
      </c>
      <c r="O92" s="63">
        <f t="shared" si="4"/>
        <v>38</v>
      </c>
      <c r="P92" s="64">
        <f t="shared" si="5"/>
        <v>38</v>
      </c>
      <c r="Q92" s="64">
        <f t="shared" si="6"/>
        <v>0.2833333333</v>
      </c>
      <c r="R92" s="64">
        <f t="shared" si="7"/>
        <v>0.1363636364</v>
      </c>
      <c r="S92" s="65">
        <f t="shared" si="8"/>
        <v>0.5288461538</v>
      </c>
      <c r="T92" s="65">
        <f t="shared" si="9"/>
        <v>0.5769230769</v>
      </c>
      <c r="U92" s="73">
        <f t="shared" si="10"/>
        <v>0.01766513057</v>
      </c>
      <c r="V92" s="66">
        <f t="shared" si="11"/>
        <v>0.4691358025</v>
      </c>
      <c r="W92" s="27">
        <f t="shared" si="12"/>
        <v>0.468609549</v>
      </c>
      <c r="X92" s="27">
        <f t="shared" si="13"/>
        <v>-0.01065927606</v>
      </c>
      <c r="Y92" s="27">
        <f t="shared" si="14"/>
        <v>1.347124598</v>
      </c>
      <c r="Z92" s="27">
        <f t="shared" si="15"/>
        <v>3.907461471</v>
      </c>
      <c r="AA92" s="27">
        <f t="shared" si="16"/>
        <v>0.02182722118</v>
      </c>
      <c r="AB92" s="27">
        <f t="shared" si="17"/>
        <v>-0.1492708377</v>
      </c>
      <c r="AC92" s="27">
        <f t="shared" si="18"/>
        <v>-0.3053332409</v>
      </c>
      <c r="AD92" s="27">
        <f t="shared" si="19"/>
        <v>0.1121200198</v>
      </c>
      <c r="AE92" s="27">
        <f t="shared" si="20"/>
        <v>-2.796242249</v>
      </c>
      <c r="AF92" s="27">
        <f t="shared" si="21"/>
        <v>-2.522156428</v>
      </c>
      <c r="AG92" s="27">
        <f t="shared" si="22"/>
        <v>0.001588495283</v>
      </c>
      <c r="AH92" s="27">
        <f t="shared" si="23"/>
        <v>-0.004478144228</v>
      </c>
      <c r="AI92" s="27">
        <f t="shared" si="24"/>
        <v>0.03570198153</v>
      </c>
      <c r="AJ92" s="27">
        <f t="shared" si="25"/>
        <v>-0.05175743903</v>
      </c>
      <c r="AK92" s="27">
        <f t="shared" si="26"/>
        <v>-0.02449710916</v>
      </c>
      <c r="AL92" s="27">
        <f t="shared" si="27"/>
        <v>0.04367126704</v>
      </c>
      <c r="AM92" s="27">
        <f t="shared" si="28"/>
        <v>0.3963463824</v>
      </c>
      <c r="AN92" s="27">
        <f t="shared" si="29"/>
        <v>-0.02745353049</v>
      </c>
      <c r="AO92" s="27">
        <f t="shared" si="30"/>
        <v>1.082880574</v>
      </c>
      <c r="AP92" s="27">
        <f t="shared" si="31"/>
        <v>0.5491549398</v>
      </c>
      <c r="AQ92" s="27"/>
      <c r="AR92" s="27"/>
      <c r="AS92" s="27"/>
    </row>
    <row r="93">
      <c r="A93" s="29">
        <v>2005.0</v>
      </c>
      <c r="B93" s="30">
        <v>2026.0</v>
      </c>
      <c r="C93" s="14">
        <v>23.0</v>
      </c>
      <c r="D93" s="15">
        <v>23.0</v>
      </c>
      <c r="E93" s="16">
        <v>29.0</v>
      </c>
      <c r="F93" s="17">
        <v>48.0</v>
      </c>
      <c r="G93" s="18">
        <v>130.0</v>
      </c>
      <c r="H93" s="19">
        <v>26.0</v>
      </c>
      <c r="I93" s="20">
        <v>40.0</v>
      </c>
      <c r="J93" s="21">
        <v>35.0</v>
      </c>
      <c r="K93" s="22">
        <v>65.0</v>
      </c>
      <c r="L93" s="63">
        <f t="shared" si="1"/>
        <v>23</v>
      </c>
      <c r="M93" s="63">
        <f t="shared" si="2"/>
        <v>74</v>
      </c>
      <c r="N93" s="63">
        <f t="shared" si="3"/>
        <v>29</v>
      </c>
      <c r="O93" s="63">
        <f t="shared" si="4"/>
        <v>105</v>
      </c>
      <c r="P93" s="64">
        <f t="shared" si="5"/>
        <v>105</v>
      </c>
      <c r="Q93" s="64">
        <f t="shared" si="6"/>
        <v>0.2371134021</v>
      </c>
      <c r="R93" s="64">
        <f t="shared" si="7"/>
        <v>0.2164179104</v>
      </c>
      <c r="S93" s="65">
        <f t="shared" si="8"/>
        <v>0.5541125541</v>
      </c>
      <c r="T93" s="65">
        <f t="shared" si="9"/>
        <v>0.4199134199</v>
      </c>
      <c r="U93" s="73">
        <f t="shared" si="10"/>
        <v>0.02566633761</v>
      </c>
      <c r="V93" s="66">
        <f t="shared" si="11"/>
        <v>0.5865921788</v>
      </c>
      <c r="W93" s="27">
        <f t="shared" si="12"/>
        <v>0.5904046997</v>
      </c>
      <c r="X93" s="27">
        <f t="shared" si="13"/>
        <v>-0.01548726612</v>
      </c>
      <c r="Y93" s="27">
        <f t="shared" si="14"/>
        <v>0.9805045414</v>
      </c>
      <c r="Z93" s="27">
        <f t="shared" si="15"/>
        <v>4.094146171</v>
      </c>
      <c r="AA93" s="27">
        <f t="shared" si="16"/>
        <v>0.04607788653</v>
      </c>
      <c r="AB93" s="27">
        <f t="shared" si="17"/>
        <v>-0.1578570069</v>
      </c>
      <c r="AC93" s="27">
        <f t="shared" si="18"/>
        <v>-0.1617550224</v>
      </c>
      <c r="AD93" s="27">
        <f t="shared" si="19"/>
        <v>0.1706863754</v>
      </c>
      <c r="AE93" s="27">
        <f t="shared" si="20"/>
        <v>-2.132481519</v>
      </c>
      <c r="AF93" s="27">
        <f t="shared" si="21"/>
        <v>-2.76891292</v>
      </c>
      <c r="AG93" s="27">
        <f t="shared" si="22"/>
        <v>0.004872222152</v>
      </c>
      <c r="AH93" s="27">
        <f t="shared" si="23"/>
        <v>-0.006880722163</v>
      </c>
      <c r="AI93" s="27">
        <f t="shared" si="24"/>
        <v>0.02748040053</v>
      </c>
      <c r="AJ93" s="27">
        <f t="shared" si="25"/>
        <v>-0.01995714024</v>
      </c>
      <c r="AK93" s="27">
        <f t="shared" si="26"/>
        <v>-0.05418481297</v>
      </c>
      <c r="AL93" s="27">
        <f t="shared" si="27"/>
        <v>0.04838974416</v>
      </c>
      <c r="AM93" s="27">
        <f t="shared" si="28"/>
        <v>0.2200023018</v>
      </c>
      <c r="AN93" s="27">
        <f t="shared" si="29"/>
        <v>-0.04379076499</v>
      </c>
      <c r="AO93" s="27">
        <f t="shared" si="30"/>
        <v>0.8652860168</v>
      </c>
      <c r="AP93" s="27">
        <f t="shared" si="31"/>
        <v>0.6316853621</v>
      </c>
      <c r="AQ93" s="27"/>
      <c r="AR93" s="27"/>
      <c r="AS93" s="27"/>
    </row>
    <row r="94">
      <c r="A94" s="29">
        <v>2007.0</v>
      </c>
      <c r="B94" s="30">
        <v>592.0</v>
      </c>
      <c r="C94" s="14">
        <v>14.0</v>
      </c>
      <c r="D94" s="15">
        <v>8.0</v>
      </c>
      <c r="E94" s="16">
        <v>6.0</v>
      </c>
      <c r="F94" s="17">
        <v>8.0</v>
      </c>
      <c r="G94" s="18">
        <v>21.0</v>
      </c>
      <c r="H94" s="19">
        <v>3.0</v>
      </c>
      <c r="I94" s="20">
        <v>22.0</v>
      </c>
      <c r="J94" s="21">
        <v>20.0</v>
      </c>
      <c r="K94" s="22">
        <v>34.0</v>
      </c>
      <c r="L94" s="63">
        <f t="shared" si="1"/>
        <v>14</v>
      </c>
      <c r="M94" s="63">
        <f t="shared" si="2"/>
        <v>11</v>
      </c>
      <c r="N94" s="63">
        <f t="shared" si="3"/>
        <v>6</v>
      </c>
      <c r="O94" s="63">
        <f t="shared" si="4"/>
        <v>56</v>
      </c>
      <c r="P94" s="64">
        <f t="shared" si="5"/>
        <v>56</v>
      </c>
      <c r="Q94" s="64">
        <f t="shared" si="6"/>
        <v>0.56</v>
      </c>
      <c r="R94" s="64">
        <f t="shared" si="7"/>
        <v>0.09677419355</v>
      </c>
      <c r="S94" s="65">
        <f t="shared" si="8"/>
        <v>0.8045977011</v>
      </c>
      <c r="T94" s="65">
        <f t="shared" si="9"/>
        <v>0.2873563218</v>
      </c>
      <c r="U94" s="73">
        <f t="shared" si="10"/>
        <v>0.03378378378</v>
      </c>
      <c r="V94" s="66">
        <f t="shared" si="11"/>
        <v>0.8358208955</v>
      </c>
      <c r="W94" s="27">
        <f t="shared" si="12"/>
        <v>0.8400844208</v>
      </c>
      <c r="X94" s="27">
        <f t="shared" si="13"/>
        <v>-0.02038539576</v>
      </c>
      <c r="Y94" s="27">
        <f t="shared" si="14"/>
        <v>0.6709816005</v>
      </c>
      <c r="Z94" s="27">
        <f t="shared" si="15"/>
        <v>5.94489436</v>
      </c>
      <c r="AA94" s="27">
        <f t="shared" si="16"/>
        <v>0.079832793</v>
      </c>
      <c r="AB94" s="27">
        <f t="shared" si="17"/>
        <v>-0.1421900648</v>
      </c>
      <c r="AC94" s="27">
        <f t="shared" si="18"/>
        <v>-0.0757495012</v>
      </c>
      <c r="AD94" s="27">
        <f t="shared" si="19"/>
        <v>0.3262301081</v>
      </c>
      <c r="AE94" s="27">
        <f t="shared" si="20"/>
        <v>-2.118981063</v>
      </c>
      <c r="AF94" s="27">
        <f t="shared" si="21"/>
        <v>-5.838091442</v>
      </c>
      <c r="AG94" s="27">
        <f t="shared" si="22"/>
        <v>0.01111118148</v>
      </c>
      <c r="AH94" s="27">
        <f t="shared" si="23"/>
        <v>-0.008158001788</v>
      </c>
      <c r="AI94" s="27">
        <f t="shared" si="24"/>
        <v>0.01693906553</v>
      </c>
      <c r="AJ94" s="27">
        <f t="shared" si="25"/>
        <v>-0.006395600299</v>
      </c>
      <c r="AK94" s="27">
        <f t="shared" si="26"/>
        <v>-0.1363160989</v>
      </c>
      <c r="AL94" s="27">
        <f t="shared" si="27"/>
        <v>0.06329064354</v>
      </c>
      <c r="AM94" s="27">
        <f t="shared" si="28"/>
        <v>0.14959946</v>
      </c>
      <c r="AN94" s="27">
        <f t="shared" si="29"/>
        <v>-0.1215314036</v>
      </c>
      <c r="AO94" s="27">
        <f t="shared" si="30"/>
        <v>1.248481992</v>
      </c>
      <c r="AP94" s="27">
        <f t="shared" si="31"/>
        <v>1.933940935</v>
      </c>
      <c r="AQ94" s="27"/>
      <c r="AR94" s="27"/>
      <c r="AS94" s="27"/>
    </row>
    <row r="95">
      <c r="A95" s="29">
        <v>2008.0</v>
      </c>
      <c r="B95" s="30">
        <v>3166.0</v>
      </c>
      <c r="C95" s="14">
        <v>36.0</v>
      </c>
      <c r="D95" s="15">
        <v>24.0</v>
      </c>
      <c r="E95" s="16">
        <v>28.0</v>
      </c>
      <c r="F95" s="17">
        <v>57.0</v>
      </c>
      <c r="G95" s="18">
        <v>161.0</v>
      </c>
      <c r="H95" s="19">
        <v>35.0</v>
      </c>
      <c r="I95" s="20">
        <v>67.0</v>
      </c>
      <c r="J95" s="21">
        <v>60.0</v>
      </c>
      <c r="K95" s="22">
        <v>62.0</v>
      </c>
      <c r="L95" s="63">
        <f t="shared" si="1"/>
        <v>36</v>
      </c>
      <c r="M95" s="63">
        <f t="shared" si="2"/>
        <v>92</v>
      </c>
      <c r="N95" s="63">
        <f t="shared" si="3"/>
        <v>28</v>
      </c>
      <c r="O95" s="63">
        <f t="shared" si="4"/>
        <v>129</v>
      </c>
      <c r="P95" s="64">
        <f t="shared" si="5"/>
        <v>129</v>
      </c>
      <c r="Q95" s="64">
        <f t="shared" si="6"/>
        <v>0.28125</v>
      </c>
      <c r="R95" s="64">
        <f t="shared" si="7"/>
        <v>0.178343949</v>
      </c>
      <c r="S95" s="65">
        <f t="shared" si="8"/>
        <v>0.5789473684</v>
      </c>
      <c r="T95" s="65">
        <f t="shared" si="9"/>
        <v>0.449122807</v>
      </c>
      <c r="U95" s="73">
        <f t="shared" si="10"/>
        <v>0.02021478206</v>
      </c>
      <c r="V95" s="66">
        <f t="shared" si="11"/>
        <v>0.5837104072</v>
      </c>
      <c r="W95" s="27">
        <f t="shared" si="12"/>
        <v>0.5837469431</v>
      </c>
      <c r="X95" s="27">
        <f t="shared" si="13"/>
        <v>-0.01219775544</v>
      </c>
      <c r="Y95" s="27">
        <f t="shared" si="14"/>
        <v>1.048708927</v>
      </c>
      <c r="Z95" s="27">
        <f t="shared" si="15"/>
        <v>4.277642032</v>
      </c>
      <c r="AA95" s="27">
        <f t="shared" si="16"/>
        <v>0.0285826751</v>
      </c>
      <c r="AB95" s="27">
        <f t="shared" si="17"/>
        <v>-0.1329763415</v>
      </c>
      <c r="AC95" s="27">
        <f t="shared" si="18"/>
        <v>-0.1850412206</v>
      </c>
      <c r="AD95" s="27">
        <f t="shared" si="19"/>
        <v>0.1404575573</v>
      </c>
      <c r="AE95" s="27">
        <f t="shared" si="20"/>
        <v>-2.38304216</v>
      </c>
      <c r="AF95" s="27">
        <f t="shared" si="21"/>
        <v>-3.022675227</v>
      </c>
      <c r="AG95" s="27">
        <f t="shared" si="22"/>
        <v>0.002380359566</v>
      </c>
      <c r="AH95" s="27">
        <f t="shared" si="23"/>
        <v>-0.004565093729</v>
      </c>
      <c r="AI95" s="27">
        <f t="shared" si="24"/>
        <v>0.02475933236</v>
      </c>
      <c r="AJ95" s="27">
        <f t="shared" si="25"/>
        <v>-0.02441824095</v>
      </c>
      <c r="AK95" s="27">
        <f t="shared" si="26"/>
        <v>-0.03511793695</v>
      </c>
      <c r="AL95" s="27">
        <f t="shared" si="27"/>
        <v>0.04258973487</v>
      </c>
      <c r="AM95" s="27">
        <f t="shared" si="28"/>
        <v>0.2629535448</v>
      </c>
      <c r="AN95" s="27">
        <f t="shared" si="29"/>
        <v>-0.0376504249</v>
      </c>
      <c r="AO95" s="27">
        <f t="shared" si="30"/>
        <v>1.010292734</v>
      </c>
      <c r="AP95" s="27">
        <f t="shared" si="31"/>
        <v>0.7204835949</v>
      </c>
      <c r="AQ95" s="27"/>
      <c r="AR95" s="27"/>
      <c r="AS95" s="27"/>
    </row>
    <row r="96">
      <c r="A96" s="29">
        <v>2009.0</v>
      </c>
      <c r="B96" s="30">
        <v>1664.0</v>
      </c>
      <c r="C96" s="14">
        <v>7.0</v>
      </c>
      <c r="D96" s="15">
        <v>10.0</v>
      </c>
      <c r="E96" s="16">
        <v>6.0</v>
      </c>
      <c r="F96" s="17">
        <v>20.0</v>
      </c>
      <c r="G96" s="18">
        <v>86.0</v>
      </c>
      <c r="H96" s="19">
        <v>10.0</v>
      </c>
      <c r="I96" s="20">
        <v>9.0</v>
      </c>
      <c r="J96" s="21">
        <v>15.0</v>
      </c>
      <c r="K96" s="22">
        <v>19.0</v>
      </c>
      <c r="L96" s="63">
        <f t="shared" si="1"/>
        <v>7</v>
      </c>
      <c r="M96" s="63">
        <f t="shared" si="2"/>
        <v>30</v>
      </c>
      <c r="N96" s="63">
        <f t="shared" si="3"/>
        <v>6</v>
      </c>
      <c r="O96" s="63">
        <f t="shared" si="4"/>
        <v>28</v>
      </c>
      <c r="P96" s="64">
        <f t="shared" si="5"/>
        <v>28</v>
      </c>
      <c r="Q96" s="64">
        <f t="shared" si="6"/>
        <v>0.1891891892</v>
      </c>
      <c r="R96" s="64">
        <f t="shared" si="7"/>
        <v>0.1764705882</v>
      </c>
      <c r="S96" s="65">
        <f t="shared" si="8"/>
        <v>0.4929577465</v>
      </c>
      <c r="T96" s="65">
        <f t="shared" si="9"/>
        <v>0.5211267606</v>
      </c>
      <c r="U96" s="73">
        <f t="shared" si="10"/>
        <v>0.0078125</v>
      </c>
      <c r="V96" s="66">
        <f t="shared" si="11"/>
        <v>0.4827586207</v>
      </c>
      <c r="W96" s="27">
        <f t="shared" si="12"/>
        <v>0.484313505</v>
      </c>
      <c r="X96" s="27">
        <f t="shared" si="13"/>
        <v>-0.00471412277</v>
      </c>
      <c r="Y96" s="27">
        <f t="shared" si="14"/>
        <v>1.216839308</v>
      </c>
      <c r="Z96" s="27">
        <f t="shared" si="15"/>
        <v>3.642294432</v>
      </c>
      <c r="AA96" s="27">
        <f t="shared" si="16"/>
        <v>0.004269183344</v>
      </c>
      <c r="AB96" s="27">
        <f t="shared" si="17"/>
        <v>-0.05963120876</v>
      </c>
      <c r="AC96" s="27">
        <f t="shared" si="18"/>
        <v>-0.2491294195</v>
      </c>
      <c r="AD96" s="27">
        <f t="shared" si="19"/>
        <v>0.04622071822</v>
      </c>
      <c r="AE96" s="27">
        <f t="shared" si="20"/>
        <v>-2.354401918</v>
      </c>
      <c r="AF96" s="27">
        <f t="shared" si="21"/>
        <v>-2.191455769</v>
      </c>
      <c r="AG96" s="27">
        <f t="shared" si="22"/>
        <v>0.0001374059266</v>
      </c>
      <c r="AH96" s="27">
        <f t="shared" si="23"/>
        <v>-0.0007911701588</v>
      </c>
      <c r="AI96" s="27">
        <f t="shared" si="24"/>
        <v>0.01288298283</v>
      </c>
      <c r="AJ96" s="27">
        <f t="shared" si="25"/>
        <v>-0.03814601472</v>
      </c>
      <c r="AK96" s="27">
        <f t="shared" si="26"/>
        <v>-0.004466234685</v>
      </c>
      <c r="AL96" s="27">
        <f t="shared" si="27"/>
        <v>0.01626203085</v>
      </c>
      <c r="AM96" s="27">
        <f t="shared" si="28"/>
        <v>0.3014436728</v>
      </c>
      <c r="AN96" s="27">
        <f t="shared" si="29"/>
        <v>-0.01054950474</v>
      </c>
      <c r="AO96" s="27">
        <f t="shared" si="30"/>
        <v>0.8498978258</v>
      </c>
      <c r="AP96" s="27">
        <f t="shared" si="31"/>
        <v>0.4447704554</v>
      </c>
      <c r="AQ96" s="27"/>
      <c r="AR96" s="27"/>
      <c r="AS96" s="27"/>
    </row>
    <row r="97">
      <c r="A97" s="29">
        <v>2011.0</v>
      </c>
      <c r="B97" s="30">
        <v>1367.0</v>
      </c>
      <c r="C97" s="14">
        <v>9.0</v>
      </c>
      <c r="D97" s="15">
        <v>22.0</v>
      </c>
      <c r="E97" s="16">
        <v>16.0</v>
      </c>
      <c r="F97" s="17">
        <v>22.0</v>
      </c>
      <c r="G97" s="18">
        <v>82.0</v>
      </c>
      <c r="H97" s="19">
        <v>14.0</v>
      </c>
      <c r="I97" s="20">
        <v>12.0</v>
      </c>
      <c r="J97" s="21">
        <v>27.0</v>
      </c>
      <c r="K97" s="22">
        <v>21.0</v>
      </c>
      <c r="L97" s="63">
        <f t="shared" si="1"/>
        <v>9</v>
      </c>
      <c r="M97" s="63">
        <f t="shared" si="2"/>
        <v>36</v>
      </c>
      <c r="N97" s="63">
        <f t="shared" si="3"/>
        <v>16</v>
      </c>
      <c r="O97" s="63">
        <f t="shared" si="4"/>
        <v>33</v>
      </c>
      <c r="P97" s="64">
        <f t="shared" si="5"/>
        <v>33</v>
      </c>
      <c r="Q97" s="64">
        <f t="shared" si="6"/>
        <v>0.2</v>
      </c>
      <c r="R97" s="64">
        <f t="shared" si="7"/>
        <v>0.3265306122</v>
      </c>
      <c r="S97" s="65">
        <f t="shared" si="8"/>
        <v>0.4468085106</v>
      </c>
      <c r="T97" s="65">
        <f t="shared" si="9"/>
        <v>0.4787234043</v>
      </c>
      <c r="U97" s="73">
        <f t="shared" si="10"/>
        <v>0.01828822238</v>
      </c>
      <c r="V97" s="66">
        <f t="shared" si="11"/>
        <v>0.4782608696</v>
      </c>
      <c r="W97" s="27">
        <f t="shared" si="12"/>
        <v>0.4790252155</v>
      </c>
      <c r="X97" s="27">
        <f t="shared" si="13"/>
        <v>-0.01103525447</v>
      </c>
      <c r="Y97" s="27">
        <f t="shared" si="14"/>
        <v>1.117826794</v>
      </c>
      <c r="Z97" s="27">
        <f t="shared" si="15"/>
        <v>3.301313676</v>
      </c>
      <c r="AA97" s="27">
        <f t="shared" si="16"/>
        <v>0.02339417498</v>
      </c>
      <c r="AB97" s="27">
        <f t="shared" si="17"/>
        <v>-0.1282319839</v>
      </c>
      <c r="AC97" s="27">
        <f t="shared" si="18"/>
        <v>-0.2102362424</v>
      </c>
      <c r="AD97" s="27">
        <f t="shared" si="19"/>
        <v>0.09806858174</v>
      </c>
      <c r="AE97" s="27">
        <f t="shared" si="20"/>
        <v>-1.960350054</v>
      </c>
      <c r="AF97" s="27">
        <f t="shared" si="21"/>
        <v>-1.800346886</v>
      </c>
      <c r="AG97" s="27">
        <f t="shared" si="22"/>
        <v>0.001762584134</v>
      </c>
      <c r="AH97" s="27">
        <f t="shared" si="23"/>
        <v>-0.003982668055</v>
      </c>
      <c r="AI97" s="27">
        <f t="shared" si="24"/>
        <v>0.02544957074</v>
      </c>
      <c r="AJ97" s="27">
        <f t="shared" si="25"/>
        <v>-0.02957147767</v>
      </c>
      <c r="AK97" s="27">
        <f t="shared" si="26"/>
        <v>-0.02218279208</v>
      </c>
      <c r="AL97" s="27">
        <f t="shared" si="27"/>
        <v>0.0316963512</v>
      </c>
      <c r="AM97" s="27">
        <f t="shared" si="28"/>
        <v>0.2305687703</v>
      </c>
      <c r="AN97" s="27">
        <f t="shared" si="29"/>
        <v>-0.02028789636</v>
      </c>
      <c r="AO97" s="27">
        <f t="shared" si="30"/>
        <v>0.6414037362</v>
      </c>
      <c r="AP97" s="27">
        <f t="shared" si="31"/>
        <v>0.3311853781</v>
      </c>
      <c r="AQ97" s="27"/>
      <c r="AR97" s="27"/>
      <c r="AS97" s="27"/>
    </row>
    <row r="98">
      <c r="A98" s="29">
        <v>2013.0</v>
      </c>
      <c r="B98" s="30">
        <v>1064.0</v>
      </c>
      <c r="C98" s="14">
        <v>4.0</v>
      </c>
      <c r="D98" s="15">
        <v>4.0</v>
      </c>
      <c r="E98" s="16">
        <v>1.0</v>
      </c>
      <c r="F98" s="17">
        <v>15.0</v>
      </c>
      <c r="G98" s="18">
        <v>57.0</v>
      </c>
      <c r="H98" s="19">
        <v>9.0</v>
      </c>
      <c r="I98" s="20">
        <v>4.0</v>
      </c>
      <c r="J98" s="21">
        <v>5.0</v>
      </c>
      <c r="K98" s="22">
        <v>2.0</v>
      </c>
      <c r="L98" s="63">
        <f t="shared" si="1"/>
        <v>4</v>
      </c>
      <c r="M98" s="63">
        <f t="shared" si="2"/>
        <v>24</v>
      </c>
      <c r="N98" s="63">
        <f t="shared" si="3"/>
        <v>1</v>
      </c>
      <c r="O98" s="63">
        <f t="shared" si="4"/>
        <v>6</v>
      </c>
      <c r="P98" s="64">
        <f t="shared" si="5"/>
        <v>6</v>
      </c>
      <c r="Q98" s="64">
        <f t="shared" si="6"/>
        <v>0.1428571429</v>
      </c>
      <c r="R98" s="64">
        <f t="shared" si="7"/>
        <v>0.1428571429</v>
      </c>
      <c r="S98" s="65">
        <f t="shared" si="8"/>
        <v>0.2857142857</v>
      </c>
      <c r="T98" s="65">
        <f t="shared" si="9"/>
        <v>0.8</v>
      </c>
      <c r="U98" s="73">
        <f t="shared" si="10"/>
        <v>0.00469924812</v>
      </c>
      <c r="V98" s="66">
        <f t="shared" si="11"/>
        <v>0.2</v>
      </c>
      <c r="W98" s="27">
        <f t="shared" si="12"/>
        <v>0.2053938361</v>
      </c>
      <c r="X98" s="27">
        <f t="shared" si="13"/>
        <v>-0.002835562568</v>
      </c>
      <c r="Y98" s="27">
        <f t="shared" si="14"/>
        <v>1.868012776</v>
      </c>
      <c r="Z98" s="27">
        <f t="shared" si="15"/>
        <v>2.11104412</v>
      </c>
      <c r="AA98" s="27">
        <f t="shared" si="16"/>
        <v>0.001544619447</v>
      </c>
      <c r="AB98" s="27">
        <f t="shared" si="17"/>
        <v>-0.05506283531</v>
      </c>
      <c r="AC98" s="27">
        <f t="shared" si="18"/>
        <v>-0.587108326</v>
      </c>
      <c r="AD98" s="27">
        <f t="shared" si="19"/>
        <v>0.01611377502</v>
      </c>
      <c r="AE98" s="27">
        <f t="shared" si="20"/>
        <v>-2.094833327</v>
      </c>
      <c r="AF98" s="27">
        <f t="shared" si="21"/>
        <v>-0.7361684985</v>
      </c>
      <c r="AG98" s="27">
        <f t="shared" si="22"/>
        <v>0.00002990339539</v>
      </c>
      <c r="AH98" s="27">
        <f t="shared" si="23"/>
        <v>-0.0004394335404</v>
      </c>
      <c r="AI98" s="27">
        <f t="shared" si="24"/>
        <v>0.01826198566</v>
      </c>
      <c r="AJ98" s="27">
        <f t="shared" si="25"/>
        <v>-0.1380031524</v>
      </c>
      <c r="AK98" s="27">
        <f t="shared" si="26"/>
        <v>-0.0009365705383</v>
      </c>
      <c r="AL98" s="27">
        <f t="shared" si="27"/>
        <v>0.008703260812</v>
      </c>
      <c r="AM98" s="27">
        <f t="shared" si="28"/>
        <v>0.4117386686</v>
      </c>
      <c r="AN98" s="27">
        <f t="shared" si="29"/>
        <v>-0.002131645283</v>
      </c>
      <c r="AO98" s="27">
        <f t="shared" si="30"/>
        <v>0.4382862538</v>
      </c>
      <c r="AP98" s="27">
        <f t="shared" si="31"/>
        <v>0.08659697288</v>
      </c>
      <c r="AQ98" s="27"/>
      <c r="AR98" s="27"/>
      <c r="AS98" s="27"/>
    </row>
    <row r="99">
      <c r="A99" s="29">
        <v>2014.0</v>
      </c>
      <c r="B99" s="30">
        <v>2933.0</v>
      </c>
      <c r="C99" s="14">
        <v>11.0</v>
      </c>
      <c r="D99" s="15">
        <v>17.0</v>
      </c>
      <c r="E99" s="16">
        <v>6.0</v>
      </c>
      <c r="F99" s="17">
        <v>48.0</v>
      </c>
      <c r="G99" s="18">
        <v>148.0</v>
      </c>
      <c r="H99" s="19">
        <v>38.0</v>
      </c>
      <c r="I99" s="20">
        <v>19.0</v>
      </c>
      <c r="J99" s="21">
        <v>29.0</v>
      </c>
      <c r="K99" s="22">
        <v>18.0</v>
      </c>
      <c r="L99" s="63">
        <f t="shared" si="1"/>
        <v>11</v>
      </c>
      <c r="M99" s="63">
        <f t="shared" si="2"/>
        <v>86</v>
      </c>
      <c r="N99" s="63">
        <f t="shared" si="3"/>
        <v>6</v>
      </c>
      <c r="O99" s="63">
        <f t="shared" si="4"/>
        <v>37</v>
      </c>
      <c r="P99" s="64">
        <f t="shared" si="5"/>
        <v>37</v>
      </c>
      <c r="Q99" s="64">
        <f t="shared" si="6"/>
        <v>0.1134020619</v>
      </c>
      <c r="R99" s="64">
        <f t="shared" si="7"/>
        <v>0.1395348837</v>
      </c>
      <c r="S99" s="65">
        <f t="shared" si="8"/>
        <v>0.3428571429</v>
      </c>
      <c r="T99" s="65">
        <f t="shared" si="9"/>
        <v>0.6928571429</v>
      </c>
      <c r="U99" s="73">
        <f t="shared" si="10"/>
        <v>0.005796113195</v>
      </c>
      <c r="V99" s="66">
        <f t="shared" si="11"/>
        <v>0.3008130081</v>
      </c>
      <c r="W99" s="27">
        <f t="shared" si="12"/>
        <v>0.2991905039</v>
      </c>
      <c r="X99" s="27">
        <f t="shared" si="13"/>
        <v>-0.003497419416</v>
      </c>
      <c r="Y99" s="27">
        <f t="shared" si="14"/>
        <v>1.617832493</v>
      </c>
      <c r="Z99" s="27">
        <f t="shared" si="15"/>
        <v>2.533252943</v>
      </c>
      <c r="AA99" s="27">
        <f t="shared" si="16"/>
        <v>0.002349840921</v>
      </c>
      <c r="AB99" s="27">
        <f t="shared" si="17"/>
        <v>-0.05881942357</v>
      </c>
      <c r="AC99" s="27">
        <f t="shared" si="18"/>
        <v>-0.4403780484</v>
      </c>
      <c r="AD99" s="27">
        <f t="shared" si="19"/>
        <v>0.02384992534</v>
      </c>
      <c r="AE99" s="27">
        <f t="shared" si="20"/>
        <v>-2.177130351</v>
      </c>
      <c r="AF99" s="27">
        <f t="shared" si="21"/>
        <v>-1.060082638</v>
      </c>
      <c r="AG99" s="27">
        <f t="shared" si="22"/>
        <v>0.00005611073393</v>
      </c>
      <c r="AH99" s="27">
        <f t="shared" si="23"/>
        <v>-0.0005789804208</v>
      </c>
      <c r="AI99" s="27">
        <f t="shared" si="24"/>
        <v>0.01689522199</v>
      </c>
      <c r="AJ99" s="27">
        <f t="shared" si="25"/>
        <v>-0.08964996859</v>
      </c>
      <c r="AK99" s="27">
        <f t="shared" si="26"/>
        <v>-0.001709773974</v>
      </c>
      <c r="AL99" s="27">
        <f t="shared" si="27"/>
        <v>0.01115643496</v>
      </c>
      <c r="AM99" s="27">
        <f t="shared" si="28"/>
        <v>0.37060419</v>
      </c>
      <c r="AN99" s="27">
        <f t="shared" si="29"/>
        <v>-0.003786046221</v>
      </c>
      <c r="AO99" s="27">
        <f t="shared" si="30"/>
        <v>0.5466055709</v>
      </c>
      <c r="AP99" s="27">
        <f t="shared" si="31"/>
        <v>0.1496395691</v>
      </c>
      <c r="AQ99" s="27"/>
      <c r="AR99" s="27"/>
      <c r="AS99" s="27"/>
    </row>
    <row r="100">
      <c r="A100" s="29">
        <v>2015.0</v>
      </c>
      <c r="B100" s="30">
        <v>2515.0</v>
      </c>
      <c r="C100" s="14">
        <v>5.0</v>
      </c>
      <c r="D100" s="15">
        <v>14.0</v>
      </c>
      <c r="E100" s="16">
        <v>14.0</v>
      </c>
      <c r="F100" s="17">
        <v>22.0</v>
      </c>
      <c r="G100" s="18">
        <v>118.0</v>
      </c>
      <c r="H100" s="19">
        <v>29.0</v>
      </c>
      <c r="I100" s="20">
        <v>25.0</v>
      </c>
      <c r="J100" s="21">
        <v>21.0</v>
      </c>
      <c r="K100" s="22">
        <v>29.0</v>
      </c>
      <c r="L100" s="63">
        <f t="shared" si="1"/>
        <v>5</v>
      </c>
      <c r="M100" s="63">
        <f t="shared" si="2"/>
        <v>51</v>
      </c>
      <c r="N100" s="63">
        <f t="shared" si="3"/>
        <v>14</v>
      </c>
      <c r="O100" s="63">
        <f t="shared" si="4"/>
        <v>54</v>
      </c>
      <c r="P100" s="64">
        <f t="shared" si="5"/>
        <v>54</v>
      </c>
      <c r="Q100" s="64">
        <f t="shared" si="6"/>
        <v>0.08928571429</v>
      </c>
      <c r="R100" s="64">
        <f t="shared" si="7"/>
        <v>0.2058823529</v>
      </c>
      <c r="S100" s="65">
        <f t="shared" si="8"/>
        <v>0.4758064516</v>
      </c>
      <c r="T100" s="65">
        <f t="shared" si="9"/>
        <v>0.4516129032</v>
      </c>
      <c r="U100" s="73">
        <f t="shared" si="10"/>
        <v>0.007554671968</v>
      </c>
      <c r="V100" s="66">
        <f t="shared" si="11"/>
        <v>0.5142857143</v>
      </c>
      <c r="W100" s="27">
        <f t="shared" si="12"/>
        <v>0.5154591069</v>
      </c>
      <c r="X100" s="27">
        <f t="shared" si="13"/>
        <v>-0.004558547346</v>
      </c>
      <c r="Y100" s="27">
        <f t="shared" si="14"/>
        <v>1.054523341</v>
      </c>
      <c r="Z100" s="27">
        <f t="shared" si="15"/>
        <v>3.515569441</v>
      </c>
      <c r="AA100" s="27">
        <f t="shared" si="16"/>
        <v>0.00399204997</v>
      </c>
      <c r="AB100" s="27">
        <f t="shared" si="17"/>
        <v>-0.04997147407</v>
      </c>
      <c r="AC100" s="27">
        <f t="shared" si="18"/>
        <v>-0.1870987771</v>
      </c>
      <c r="AD100" s="27">
        <f t="shared" si="19"/>
        <v>0.04314027426</v>
      </c>
      <c r="AE100" s="27">
        <f t="shared" si="20"/>
        <v>-1.969355863</v>
      </c>
      <c r="AF100" s="27">
        <f t="shared" si="21"/>
        <v>-2.04161558</v>
      </c>
      <c r="AG100" s="27">
        <f t="shared" si="22"/>
        <v>0.0001242459408</v>
      </c>
      <c r="AH100" s="27">
        <f t="shared" si="23"/>
        <v>-0.0006411269414</v>
      </c>
      <c r="AI100" s="27">
        <f t="shared" si="24"/>
        <v>0.009355951078</v>
      </c>
      <c r="AJ100" s="27">
        <f t="shared" si="25"/>
        <v>-0.02482664713</v>
      </c>
      <c r="AK100" s="27">
        <f t="shared" si="26"/>
        <v>-0.004031004967</v>
      </c>
      <c r="AL100" s="27">
        <f t="shared" si="27"/>
        <v>0.01315357966</v>
      </c>
      <c r="AM100" s="27">
        <f t="shared" si="28"/>
        <v>0.2185107142</v>
      </c>
      <c r="AN100" s="27">
        <f t="shared" si="29"/>
        <v>-0.009503835584</v>
      </c>
      <c r="AO100" s="27">
        <f t="shared" si="30"/>
        <v>0.6861687677</v>
      </c>
      <c r="AP100" s="27">
        <f t="shared" si="31"/>
        <v>0.3999427453</v>
      </c>
      <c r="AQ100" s="27"/>
      <c r="AR100" s="27"/>
      <c r="AS100" s="27"/>
    </row>
    <row r="101">
      <c r="A101" s="29">
        <v>2021.0</v>
      </c>
      <c r="B101" s="30">
        <v>3158.0</v>
      </c>
      <c r="C101" s="14">
        <v>14.0</v>
      </c>
      <c r="D101" s="15">
        <v>17.0</v>
      </c>
      <c r="E101" s="16">
        <v>15.0</v>
      </c>
      <c r="F101" s="17">
        <v>36.0</v>
      </c>
      <c r="G101" s="18">
        <v>146.0</v>
      </c>
      <c r="H101" s="19">
        <v>27.0</v>
      </c>
      <c r="I101" s="20">
        <v>28.0</v>
      </c>
      <c r="J101" s="21">
        <v>24.0</v>
      </c>
      <c r="K101" s="22">
        <v>22.0</v>
      </c>
      <c r="L101" s="63">
        <f t="shared" si="1"/>
        <v>14</v>
      </c>
      <c r="M101" s="63">
        <f t="shared" si="2"/>
        <v>63</v>
      </c>
      <c r="N101" s="63">
        <f t="shared" si="3"/>
        <v>15</v>
      </c>
      <c r="O101" s="63">
        <f t="shared" si="4"/>
        <v>50</v>
      </c>
      <c r="P101" s="64">
        <f t="shared" si="5"/>
        <v>50</v>
      </c>
      <c r="Q101" s="64">
        <f t="shared" si="6"/>
        <v>0.1818181818</v>
      </c>
      <c r="R101" s="64">
        <f t="shared" si="7"/>
        <v>0.2307692308</v>
      </c>
      <c r="S101" s="65">
        <f t="shared" si="8"/>
        <v>0.4507042254</v>
      </c>
      <c r="T101" s="65">
        <f t="shared" si="9"/>
        <v>0.5422535211</v>
      </c>
      <c r="U101" s="73">
        <f t="shared" si="10"/>
        <v>0.009183027232</v>
      </c>
      <c r="V101" s="66">
        <f t="shared" si="11"/>
        <v>0.4424778761</v>
      </c>
      <c r="W101" s="27">
        <f t="shared" si="12"/>
        <v>0.4467240476</v>
      </c>
      <c r="X101" s="27">
        <f t="shared" si="13"/>
        <v>-0.005541109475</v>
      </c>
      <c r="Y101" s="27">
        <f t="shared" si="14"/>
        <v>1.266170632</v>
      </c>
      <c r="Z101" s="27">
        <f t="shared" si="15"/>
        <v>3.330097766</v>
      </c>
      <c r="AA101" s="27">
        <f t="shared" si="16"/>
        <v>0.005898430821</v>
      </c>
      <c r="AB101" s="27">
        <f t="shared" si="17"/>
        <v>-0.07293373591</v>
      </c>
      <c r="AC101" s="27">
        <f t="shared" si="18"/>
        <v>-0.2697385552</v>
      </c>
      <c r="AD101" s="27">
        <f t="shared" si="19"/>
        <v>0.04967232239</v>
      </c>
      <c r="AE101" s="27">
        <f t="shared" si="20"/>
        <v>-2.239863447</v>
      </c>
      <c r="AF101" s="27">
        <f t="shared" si="21"/>
        <v>-1.831878128</v>
      </c>
      <c r="AG101" s="27">
        <f t="shared" si="22"/>
        <v>0.0002231479959</v>
      </c>
      <c r="AH101" s="27">
        <f t="shared" si="23"/>
        <v>-0.001137419285</v>
      </c>
      <c r="AI101" s="27">
        <f t="shared" si="24"/>
        <v>0.01639571199</v>
      </c>
      <c r="AJ101" s="27">
        <f t="shared" si="25"/>
        <v>-0.04297601953</v>
      </c>
      <c r="AK101" s="27">
        <f t="shared" si="26"/>
        <v>-0.005641767149</v>
      </c>
      <c r="AL101" s="27">
        <f t="shared" si="27"/>
        <v>0.01818492699</v>
      </c>
      <c r="AM101" s="27">
        <f t="shared" si="28"/>
        <v>0.2984050149</v>
      </c>
      <c r="AN101" s="27">
        <f t="shared" si="29"/>
        <v>-0.01036553641</v>
      </c>
      <c r="AO101" s="27">
        <f t="shared" si="30"/>
        <v>0.7392470355</v>
      </c>
      <c r="AP101" s="27">
        <f t="shared" si="31"/>
        <v>0.339923925</v>
      </c>
      <c r="AQ101" s="27"/>
      <c r="AR101" s="27"/>
      <c r="AS101" s="27"/>
    </row>
    <row r="102">
      <c r="A102" s="29">
        <v>2023.0</v>
      </c>
      <c r="B102" s="30">
        <v>1285.0</v>
      </c>
      <c r="C102" s="14">
        <v>7.0</v>
      </c>
      <c r="D102" s="15">
        <v>1.0</v>
      </c>
      <c r="E102" s="16">
        <v>0.0</v>
      </c>
      <c r="F102" s="17">
        <v>30.0</v>
      </c>
      <c r="G102" s="18">
        <v>67.0</v>
      </c>
      <c r="H102" s="19">
        <v>12.0</v>
      </c>
      <c r="I102" s="20">
        <v>18.0</v>
      </c>
      <c r="J102" s="21">
        <v>5.0</v>
      </c>
      <c r="K102" s="22">
        <v>10.0</v>
      </c>
      <c r="L102" s="63">
        <f t="shared" si="1"/>
        <v>7</v>
      </c>
      <c r="M102" s="63">
        <f t="shared" si="2"/>
        <v>42</v>
      </c>
      <c r="N102" s="63">
        <f t="shared" si="3"/>
        <v>0</v>
      </c>
      <c r="O102" s="63">
        <f t="shared" si="4"/>
        <v>28</v>
      </c>
      <c r="P102" s="64">
        <f t="shared" si="5"/>
        <v>28</v>
      </c>
      <c r="Q102" s="64">
        <f t="shared" si="6"/>
        <v>0.1428571429</v>
      </c>
      <c r="R102" s="64">
        <f t="shared" si="7"/>
        <v>0</v>
      </c>
      <c r="S102" s="65">
        <f t="shared" si="8"/>
        <v>0.4545454545</v>
      </c>
      <c r="T102" s="65">
        <f t="shared" si="9"/>
        <v>0.6363636364</v>
      </c>
      <c r="U102" s="73">
        <f t="shared" si="10"/>
        <v>0.005447470817</v>
      </c>
      <c r="V102" s="66">
        <f t="shared" si="11"/>
        <v>0.4</v>
      </c>
      <c r="W102" s="27">
        <f t="shared" si="12"/>
        <v>0.3925642572</v>
      </c>
      <c r="X102" s="27">
        <f t="shared" si="13"/>
        <v>-0.003287045916</v>
      </c>
      <c r="Y102" s="27">
        <f t="shared" si="14"/>
        <v>1.485919254</v>
      </c>
      <c r="Z102" s="27">
        <f t="shared" si="15"/>
        <v>3.358479281</v>
      </c>
      <c r="AA102" s="27">
        <f t="shared" si="16"/>
        <v>0.002075652135</v>
      </c>
      <c r="AB102" s="27">
        <f t="shared" si="17"/>
        <v>-0.05077389427</v>
      </c>
      <c r="AC102" s="27">
        <f t="shared" si="18"/>
        <v>-0.3714915802</v>
      </c>
      <c r="AD102" s="27">
        <f t="shared" si="19"/>
        <v>0.02971728951</v>
      </c>
      <c r="AE102" s="27">
        <f t="shared" si="20"/>
        <v>-2.651002919</v>
      </c>
      <c r="AF102" s="27">
        <f t="shared" si="21"/>
        <v>-1.863236386</v>
      </c>
      <c r="AG102" s="27">
        <f t="shared" si="22"/>
        <v>0.00004658221239</v>
      </c>
      <c r="AH102" s="27">
        <f t="shared" si="23"/>
        <v>-0.0004697228008</v>
      </c>
      <c r="AI102" s="27">
        <f t="shared" si="24"/>
        <v>0.01339507868</v>
      </c>
      <c r="AJ102" s="27">
        <f t="shared" si="25"/>
        <v>-0.06946005303</v>
      </c>
      <c r="AK102" s="27">
        <f t="shared" si="26"/>
        <v>-0.002002252882</v>
      </c>
      <c r="AL102" s="27">
        <f t="shared" si="27"/>
        <v>0.01276759993</v>
      </c>
      <c r="AM102" s="27">
        <f t="shared" si="28"/>
        <v>0.4144744416</v>
      </c>
      <c r="AN102" s="27">
        <f t="shared" si="29"/>
        <v>-0.00625420627</v>
      </c>
      <c r="AO102" s="27">
        <f t="shared" si="30"/>
        <v>0.8823968414</v>
      </c>
      <c r="AP102" s="27">
        <f t="shared" si="31"/>
        <v>0.3486894452</v>
      </c>
      <c r="AQ102" s="27"/>
      <c r="AR102" s="27"/>
      <c r="AS102" s="27"/>
    </row>
    <row r="103">
      <c r="A103" s="29">
        <v>2025.0</v>
      </c>
      <c r="B103" s="30">
        <v>1855.0</v>
      </c>
      <c r="C103" s="14">
        <v>7.0</v>
      </c>
      <c r="D103" s="15">
        <v>13.0</v>
      </c>
      <c r="E103" s="16">
        <v>3.0</v>
      </c>
      <c r="F103" s="17">
        <v>34.0</v>
      </c>
      <c r="G103" s="18">
        <v>94.0</v>
      </c>
      <c r="H103" s="19">
        <v>14.0</v>
      </c>
      <c r="I103" s="20">
        <v>13.0</v>
      </c>
      <c r="J103" s="21">
        <v>16.0</v>
      </c>
      <c r="K103" s="22">
        <v>20.0</v>
      </c>
      <c r="L103" s="63">
        <f t="shared" si="1"/>
        <v>7</v>
      </c>
      <c r="M103" s="63">
        <f t="shared" si="2"/>
        <v>48</v>
      </c>
      <c r="N103" s="63">
        <f t="shared" si="3"/>
        <v>3</v>
      </c>
      <c r="O103" s="63">
        <f t="shared" si="4"/>
        <v>33</v>
      </c>
      <c r="P103" s="64">
        <f t="shared" si="5"/>
        <v>33</v>
      </c>
      <c r="Q103" s="64">
        <f t="shared" si="6"/>
        <v>0.1272727273</v>
      </c>
      <c r="R103" s="64">
        <f t="shared" si="7"/>
        <v>0.08333333333</v>
      </c>
      <c r="S103" s="65">
        <f t="shared" si="8"/>
        <v>0.4395604396</v>
      </c>
      <c r="T103" s="65">
        <f t="shared" si="9"/>
        <v>0.6043956044</v>
      </c>
      <c r="U103" s="73">
        <f t="shared" si="10"/>
        <v>0.00539083558</v>
      </c>
      <c r="V103" s="66">
        <f t="shared" si="11"/>
        <v>0.4074074074</v>
      </c>
      <c r="W103" s="27">
        <f t="shared" si="12"/>
        <v>0.4053525148</v>
      </c>
      <c r="X103" s="27">
        <f t="shared" si="13"/>
        <v>-0.003252871776</v>
      </c>
      <c r="Y103" s="27">
        <f t="shared" si="14"/>
        <v>1.411273388</v>
      </c>
      <c r="Z103" s="27">
        <f t="shared" si="15"/>
        <v>3.247760184</v>
      </c>
      <c r="AA103" s="27">
        <f t="shared" si="16"/>
        <v>0.002032716993</v>
      </c>
      <c r="AB103" s="27">
        <f t="shared" si="17"/>
        <v>-0.04772188505</v>
      </c>
      <c r="AC103" s="27">
        <f t="shared" si="18"/>
        <v>-0.3351049628</v>
      </c>
      <c r="AD103" s="27">
        <f t="shared" si="19"/>
        <v>0.028438825</v>
      </c>
      <c r="AE103" s="27">
        <f t="shared" si="20"/>
        <v>-2.434823183</v>
      </c>
      <c r="AF103" s="27">
        <f t="shared" si="21"/>
        <v>-1.742410647</v>
      </c>
      <c r="AG103" s="27">
        <f t="shared" si="22"/>
        <v>0.0000451443737</v>
      </c>
      <c r="AH103" s="27">
        <f t="shared" si="23"/>
        <v>-0.0004368978741</v>
      </c>
      <c r="AI103" s="27">
        <f t="shared" si="24"/>
        <v>0.01195744322</v>
      </c>
      <c r="AJ103" s="27">
        <f t="shared" si="25"/>
        <v>-0.05950903907</v>
      </c>
      <c r="AK103" s="27">
        <f t="shared" si="26"/>
        <v>-0.001896193069</v>
      </c>
      <c r="AL103" s="27">
        <f t="shared" si="27"/>
        <v>0.01160453283</v>
      </c>
      <c r="AM103" s="27">
        <f t="shared" si="28"/>
        <v>0.361552126</v>
      </c>
      <c r="AN103" s="27">
        <f t="shared" si="29"/>
        <v>-0.005787832231</v>
      </c>
      <c r="AO103" s="27">
        <f t="shared" si="30"/>
        <v>0.7837227375</v>
      </c>
      <c r="AP103" s="27">
        <f t="shared" si="31"/>
        <v>0.315328076</v>
      </c>
      <c r="AQ103" s="27"/>
      <c r="AR103" s="27"/>
      <c r="AS103" s="27"/>
    </row>
    <row r="104">
      <c r="A104" s="29">
        <v>2028.0</v>
      </c>
      <c r="B104" s="30">
        <v>2598.0</v>
      </c>
      <c r="C104" s="14">
        <v>24.0</v>
      </c>
      <c r="D104" s="15">
        <v>19.0</v>
      </c>
      <c r="E104" s="16">
        <v>10.0</v>
      </c>
      <c r="F104" s="17">
        <v>43.0</v>
      </c>
      <c r="G104" s="18">
        <v>103.0</v>
      </c>
      <c r="H104" s="19">
        <v>28.0</v>
      </c>
      <c r="I104" s="20">
        <v>23.0</v>
      </c>
      <c r="J104" s="21">
        <v>26.0</v>
      </c>
      <c r="K104" s="22">
        <v>28.0</v>
      </c>
      <c r="L104" s="63">
        <f t="shared" si="1"/>
        <v>24</v>
      </c>
      <c r="M104" s="63">
        <f t="shared" si="2"/>
        <v>71</v>
      </c>
      <c r="N104" s="63">
        <f t="shared" si="3"/>
        <v>10</v>
      </c>
      <c r="O104" s="63">
        <f t="shared" si="4"/>
        <v>51</v>
      </c>
      <c r="P104" s="64">
        <f t="shared" si="5"/>
        <v>51</v>
      </c>
      <c r="Q104" s="64">
        <f t="shared" si="6"/>
        <v>0.2526315789</v>
      </c>
      <c r="R104" s="64">
        <f t="shared" si="7"/>
        <v>0.1639344262</v>
      </c>
      <c r="S104" s="65">
        <f t="shared" si="8"/>
        <v>0.4807692308</v>
      </c>
      <c r="T104" s="65">
        <f t="shared" si="9"/>
        <v>0.608974359</v>
      </c>
      <c r="U104" s="73">
        <f t="shared" si="10"/>
        <v>0.01308698999</v>
      </c>
      <c r="V104" s="66">
        <f t="shared" si="11"/>
        <v>0.4180327869</v>
      </c>
      <c r="W104" s="27">
        <f t="shared" si="12"/>
        <v>0.4191337151</v>
      </c>
      <c r="X104" s="27">
        <f t="shared" si="13"/>
        <v>-0.007896790721</v>
      </c>
      <c r="Y104" s="27">
        <f t="shared" si="14"/>
        <v>1.421964853</v>
      </c>
      <c r="Z104" s="27">
        <f t="shared" si="15"/>
        <v>3.552237701</v>
      </c>
      <c r="AA104" s="27">
        <f t="shared" si="16"/>
        <v>0.01197965432</v>
      </c>
      <c r="AB104" s="27">
        <f t="shared" si="17"/>
        <v>-0.116729059</v>
      </c>
      <c r="AC104" s="27">
        <f t="shared" si="18"/>
        <v>-0.3402015431</v>
      </c>
      <c r="AD104" s="27">
        <f t="shared" si="19"/>
        <v>0.07551155245</v>
      </c>
      <c r="AE104" s="27">
        <f t="shared" si="20"/>
        <v>-2.683262764</v>
      </c>
      <c r="AF104" s="27">
        <f t="shared" si="21"/>
        <v>-2.0844268</v>
      </c>
      <c r="AG104" s="27">
        <f t="shared" si="22"/>
        <v>0.0006458842362</v>
      </c>
      <c r="AH104" s="27">
        <f t="shared" si="23"/>
        <v>-0.002594328758</v>
      </c>
      <c r="AI104" s="27">
        <f t="shared" si="24"/>
        <v>0.02946981647</v>
      </c>
      <c r="AJ104" s="27">
        <f t="shared" si="25"/>
        <v>-0.06087178915</v>
      </c>
      <c r="AK104" s="27">
        <f t="shared" si="26"/>
        <v>-0.01222272355</v>
      </c>
      <c r="AL104" s="27">
        <f t="shared" si="27"/>
        <v>0.03104610497</v>
      </c>
      <c r="AM104" s="27">
        <f t="shared" si="28"/>
        <v>0.4014619643</v>
      </c>
      <c r="AN104" s="27">
        <f t="shared" si="29"/>
        <v>-0.01680876286</v>
      </c>
      <c r="AO104" s="27">
        <f t="shared" si="30"/>
        <v>0.9446616582</v>
      </c>
      <c r="AP104" s="27">
        <f t="shared" si="31"/>
        <v>0.4125882342</v>
      </c>
      <c r="AQ104" s="27"/>
      <c r="AR104" s="27"/>
      <c r="AS104" s="27"/>
    </row>
    <row r="105">
      <c r="A105" s="29">
        <v>2030.0</v>
      </c>
      <c r="B105" s="30">
        <v>1415.0</v>
      </c>
      <c r="C105" s="14">
        <v>7.0</v>
      </c>
      <c r="D105" s="15">
        <v>6.0</v>
      </c>
      <c r="E105" s="16">
        <v>3.0</v>
      </c>
      <c r="F105" s="17">
        <v>21.0</v>
      </c>
      <c r="G105" s="18">
        <v>63.0</v>
      </c>
      <c r="H105" s="19">
        <v>13.0</v>
      </c>
      <c r="I105" s="20">
        <v>20.0</v>
      </c>
      <c r="J105" s="21">
        <v>14.0</v>
      </c>
      <c r="K105" s="22">
        <v>14.0</v>
      </c>
      <c r="L105" s="63">
        <f t="shared" si="1"/>
        <v>7</v>
      </c>
      <c r="M105" s="63">
        <f t="shared" si="2"/>
        <v>34</v>
      </c>
      <c r="N105" s="63">
        <f t="shared" si="3"/>
        <v>3</v>
      </c>
      <c r="O105" s="63">
        <f t="shared" si="4"/>
        <v>34</v>
      </c>
      <c r="P105" s="64">
        <f t="shared" si="5"/>
        <v>34</v>
      </c>
      <c r="Q105" s="64">
        <f t="shared" si="6"/>
        <v>0.1707317073</v>
      </c>
      <c r="R105" s="64">
        <f t="shared" si="7"/>
        <v>0.08108108108</v>
      </c>
      <c r="S105" s="65">
        <f t="shared" si="8"/>
        <v>0.5256410256</v>
      </c>
      <c r="T105" s="65">
        <f t="shared" si="9"/>
        <v>0.5256410256</v>
      </c>
      <c r="U105" s="73">
        <f t="shared" si="10"/>
        <v>0.007067137809</v>
      </c>
      <c r="V105" s="66">
        <f t="shared" si="11"/>
        <v>0.5</v>
      </c>
      <c r="W105" s="27">
        <f t="shared" si="12"/>
        <v>0.4999436642</v>
      </c>
      <c r="X105" s="27">
        <f t="shared" si="13"/>
        <v>-0.004264365474</v>
      </c>
      <c r="Y105" s="27">
        <f t="shared" si="14"/>
        <v>1.227380189</v>
      </c>
      <c r="Z105" s="27">
        <f t="shared" si="15"/>
        <v>3.883779887</v>
      </c>
      <c r="AA105" s="27">
        <f t="shared" si="16"/>
        <v>0.003493428557</v>
      </c>
      <c r="AB105" s="27">
        <f t="shared" si="17"/>
        <v>-0.05440928531</v>
      </c>
      <c r="AC105" s="27">
        <f t="shared" si="18"/>
        <v>-0.2534642854</v>
      </c>
      <c r="AD105" s="27">
        <f t="shared" si="19"/>
        <v>0.0445830502</v>
      </c>
      <c r="AE105" s="27">
        <f t="shared" si="20"/>
        <v>-2.532246853</v>
      </c>
      <c r="AF105" s="27">
        <f t="shared" si="21"/>
        <v>-2.491677476</v>
      </c>
      <c r="AG105" s="27">
        <f t="shared" si="22"/>
        <v>0.0001017105621</v>
      </c>
      <c r="AH105" s="27">
        <f t="shared" si="23"/>
        <v>-0.0006530145177</v>
      </c>
      <c r="AI105" s="27">
        <f t="shared" si="24"/>
        <v>0.01185664222</v>
      </c>
      <c r="AJ105" s="27">
        <f t="shared" si="25"/>
        <v>-0.03914594739</v>
      </c>
      <c r="AK105" s="27">
        <f t="shared" si="26"/>
        <v>-0.00389697983</v>
      </c>
      <c r="AL105" s="27">
        <f t="shared" si="27"/>
        <v>0.01582172193</v>
      </c>
      <c r="AM105" s="27">
        <f t="shared" si="28"/>
        <v>0.3270223901</v>
      </c>
      <c r="AN105" s="27">
        <f t="shared" si="29"/>
        <v>-0.01085037425</v>
      </c>
      <c r="AO105" s="27">
        <f t="shared" si="30"/>
        <v>0.9747016779</v>
      </c>
      <c r="AP105" s="27">
        <f t="shared" si="31"/>
        <v>0.5392306952</v>
      </c>
      <c r="AQ105" s="27"/>
      <c r="AR105" s="27"/>
      <c r="AS105" s="27"/>
    </row>
    <row r="106">
      <c r="A106" s="29">
        <v>2032.0</v>
      </c>
      <c r="B106" s="30">
        <v>1221.0</v>
      </c>
      <c r="C106" s="14">
        <v>6.0</v>
      </c>
      <c r="D106" s="15">
        <v>3.0</v>
      </c>
      <c r="E106" s="16">
        <v>6.0</v>
      </c>
      <c r="F106" s="17">
        <v>18.0</v>
      </c>
      <c r="G106" s="18">
        <v>55.0</v>
      </c>
      <c r="H106" s="19">
        <v>11.0</v>
      </c>
      <c r="I106" s="20">
        <v>11.0</v>
      </c>
      <c r="J106" s="21">
        <v>16.0</v>
      </c>
      <c r="K106" s="22">
        <v>9.0</v>
      </c>
      <c r="L106" s="63">
        <f t="shared" si="1"/>
        <v>6</v>
      </c>
      <c r="M106" s="63">
        <f t="shared" si="2"/>
        <v>29</v>
      </c>
      <c r="N106" s="63">
        <f t="shared" si="3"/>
        <v>6</v>
      </c>
      <c r="O106" s="63">
        <f t="shared" si="4"/>
        <v>20</v>
      </c>
      <c r="P106" s="64">
        <f t="shared" si="5"/>
        <v>20</v>
      </c>
      <c r="Q106" s="64">
        <f t="shared" si="6"/>
        <v>0.1714285714</v>
      </c>
      <c r="R106" s="64">
        <f t="shared" si="7"/>
        <v>0.2307692308</v>
      </c>
      <c r="S106" s="65">
        <f t="shared" si="8"/>
        <v>0.4262295082</v>
      </c>
      <c r="T106" s="65">
        <f t="shared" si="9"/>
        <v>0.5737704918</v>
      </c>
      <c r="U106" s="73">
        <f t="shared" si="10"/>
        <v>0.009828009828</v>
      </c>
      <c r="V106" s="66">
        <f t="shared" si="11"/>
        <v>0.4081632653</v>
      </c>
      <c r="W106" s="27">
        <f t="shared" si="12"/>
        <v>0.4125292403</v>
      </c>
      <c r="X106" s="27">
        <f t="shared" si="13"/>
        <v>-0.005930296949</v>
      </c>
      <c r="Y106" s="27">
        <f t="shared" si="14"/>
        <v>1.339763261</v>
      </c>
      <c r="Z106" s="27">
        <f t="shared" si="15"/>
        <v>3.149262539</v>
      </c>
      <c r="AA106" s="27">
        <f t="shared" si="16"/>
        <v>0.006756097523</v>
      </c>
      <c r="AB106" s="27">
        <f t="shared" si="17"/>
        <v>-0.08259314404</v>
      </c>
      <c r="AC106" s="27">
        <f t="shared" si="18"/>
        <v>-0.302005383</v>
      </c>
      <c r="AD106" s="27">
        <f t="shared" si="19"/>
        <v>0.05027430306</v>
      </c>
      <c r="AE106" s="27">
        <f t="shared" si="20"/>
        <v>-2.241347806</v>
      </c>
      <c r="AF106" s="27">
        <f t="shared" si="21"/>
        <v>-1.638326078</v>
      </c>
      <c r="AG106" s="27">
        <f t="shared" si="22"/>
        <v>0.0002735471034</v>
      </c>
      <c r="AH106" s="27">
        <f t="shared" si="23"/>
        <v>-0.001378528775</v>
      </c>
      <c r="AI106" s="27">
        <f t="shared" si="24"/>
        <v>0.01964633964</v>
      </c>
      <c r="AJ106" s="27">
        <f t="shared" si="25"/>
        <v>-0.0509135845</v>
      </c>
      <c r="AK106" s="27">
        <f t="shared" si="26"/>
        <v>-0.00611119949</v>
      </c>
      <c r="AL106" s="27">
        <f t="shared" si="27"/>
        <v>0.01947506804</v>
      </c>
      <c r="AM106" s="27">
        <f t="shared" si="28"/>
        <v>0.3159582196</v>
      </c>
      <c r="AN106" s="27">
        <f t="shared" si="29"/>
        <v>-0.00992145251</v>
      </c>
      <c r="AO106" s="27">
        <f t="shared" si="30"/>
        <v>0.699566794</v>
      </c>
      <c r="AP106" s="27">
        <f t="shared" si="31"/>
        <v>0.2874996914</v>
      </c>
      <c r="AQ106" s="27"/>
      <c r="AR106" s="27"/>
      <c r="AS106" s="27"/>
    </row>
    <row r="107">
      <c r="A107" s="29">
        <v>2033.0</v>
      </c>
      <c r="B107" s="30">
        <v>2326.0</v>
      </c>
      <c r="C107" s="14">
        <v>24.0</v>
      </c>
      <c r="D107" s="15">
        <v>27.0</v>
      </c>
      <c r="E107" s="16">
        <v>23.0</v>
      </c>
      <c r="F107" s="17">
        <v>33.0</v>
      </c>
      <c r="G107" s="18">
        <v>135.0</v>
      </c>
      <c r="H107" s="19">
        <v>28.0</v>
      </c>
      <c r="I107" s="20">
        <v>35.0</v>
      </c>
      <c r="J107" s="21">
        <v>38.0</v>
      </c>
      <c r="K107" s="22">
        <v>47.0</v>
      </c>
      <c r="L107" s="63">
        <f t="shared" si="1"/>
        <v>24</v>
      </c>
      <c r="M107" s="63">
        <f t="shared" si="2"/>
        <v>61</v>
      </c>
      <c r="N107" s="63">
        <f t="shared" si="3"/>
        <v>23</v>
      </c>
      <c r="O107" s="63">
        <f t="shared" si="4"/>
        <v>82</v>
      </c>
      <c r="P107" s="64">
        <f t="shared" si="5"/>
        <v>82</v>
      </c>
      <c r="Q107" s="64">
        <f t="shared" si="6"/>
        <v>0.2823529412</v>
      </c>
      <c r="R107" s="64">
        <f t="shared" si="7"/>
        <v>0.219047619</v>
      </c>
      <c r="S107" s="65">
        <f t="shared" si="8"/>
        <v>0.5578947368</v>
      </c>
      <c r="T107" s="65">
        <f t="shared" si="9"/>
        <v>0.4473684211</v>
      </c>
      <c r="U107" s="73">
        <f t="shared" si="10"/>
        <v>0.02020636285</v>
      </c>
      <c r="V107" s="66">
        <f t="shared" si="11"/>
        <v>0.5734265734</v>
      </c>
      <c r="W107" s="27">
        <f t="shared" si="12"/>
        <v>0.5716604262</v>
      </c>
      <c r="X107" s="27">
        <f t="shared" si="13"/>
        <v>-0.01219267523</v>
      </c>
      <c r="Y107" s="27">
        <f t="shared" si="14"/>
        <v>1.044612408</v>
      </c>
      <c r="Z107" s="27">
        <f t="shared" si="15"/>
        <v>4.122091412</v>
      </c>
      <c r="AA107" s="27">
        <f t="shared" si="16"/>
        <v>0.0285588714</v>
      </c>
      <c r="AB107" s="27">
        <f t="shared" si="17"/>
        <v>-0.132401736</v>
      </c>
      <c r="AC107" s="27">
        <f t="shared" si="18"/>
        <v>-0.1835984096</v>
      </c>
      <c r="AD107" s="27">
        <f t="shared" si="19"/>
        <v>0.1352936382</v>
      </c>
      <c r="AE107" s="27">
        <f t="shared" si="20"/>
        <v>-2.287415823</v>
      </c>
      <c r="AF107" s="27">
        <f t="shared" si="21"/>
        <v>-2.806841227</v>
      </c>
      <c r="AG107" s="27">
        <f t="shared" si="22"/>
        <v>0.002377386634</v>
      </c>
      <c r="AH107" s="27">
        <f t="shared" si="23"/>
        <v>-0.004543474365</v>
      </c>
      <c r="AI107" s="27">
        <f t="shared" si="24"/>
        <v>0.02455604633</v>
      </c>
      <c r="AJ107" s="27">
        <f t="shared" si="25"/>
        <v>-0.02413320601</v>
      </c>
      <c r="AK107" s="27">
        <f t="shared" si="26"/>
        <v>-0.03381273829</v>
      </c>
      <c r="AL107" s="27">
        <f t="shared" si="27"/>
        <v>0.04086367447</v>
      </c>
      <c r="AM107" s="27">
        <f t="shared" si="28"/>
        <v>0.2514158423</v>
      </c>
      <c r="AN107" s="27">
        <f t="shared" si="29"/>
        <v>-0.03494743663</v>
      </c>
      <c r="AO107" s="27">
        <f t="shared" si="30"/>
        <v>0.9344881638</v>
      </c>
      <c r="AP107" s="27">
        <f t="shared" si="31"/>
        <v>0.6447088575</v>
      </c>
      <c r="AQ107" s="27"/>
      <c r="AR107" s="27"/>
      <c r="AS107" s="27"/>
    </row>
    <row r="108">
      <c r="A108" s="29">
        <v>2036.0</v>
      </c>
      <c r="B108" s="30">
        <v>2399.0</v>
      </c>
      <c r="C108" s="14">
        <v>15.0</v>
      </c>
      <c r="D108" s="15">
        <v>23.0</v>
      </c>
      <c r="E108" s="16">
        <v>10.0</v>
      </c>
      <c r="F108" s="17">
        <v>70.0</v>
      </c>
      <c r="G108" s="18">
        <v>186.0</v>
      </c>
      <c r="H108" s="19">
        <v>23.0</v>
      </c>
      <c r="I108" s="20">
        <v>27.0</v>
      </c>
      <c r="J108" s="21">
        <v>28.0</v>
      </c>
      <c r="K108" s="22">
        <v>26.0</v>
      </c>
      <c r="L108" s="63">
        <f t="shared" si="1"/>
        <v>15</v>
      </c>
      <c r="M108" s="63">
        <f t="shared" si="2"/>
        <v>93</v>
      </c>
      <c r="N108" s="63">
        <f t="shared" si="3"/>
        <v>10</v>
      </c>
      <c r="O108" s="63">
        <f t="shared" si="4"/>
        <v>53</v>
      </c>
      <c r="P108" s="64">
        <f t="shared" si="5"/>
        <v>53</v>
      </c>
      <c r="Q108" s="64">
        <f t="shared" si="6"/>
        <v>0.1388888889</v>
      </c>
      <c r="R108" s="64">
        <f t="shared" si="7"/>
        <v>0.1587301587</v>
      </c>
      <c r="S108" s="65">
        <f t="shared" si="8"/>
        <v>0.3976608187</v>
      </c>
      <c r="T108" s="65">
        <f t="shared" si="9"/>
        <v>0.6315789474</v>
      </c>
      <c r="U108" s="73">
        <f t="shared" si="10"/>
        <v>0.01042100875</v>
      </c>
      <c r="V108" s="66">
        <f t="shared" si="11"/>
        <v>0.3630136986</v>
      </c>
      <c r="W108" s="27">
        <f t="shared" si="12"/>
        <v>0.3588835305</v>
      </c>
      <c r="X108" s="27">
        <f t="shared" si="13"/>
        <v>-0.006288117075</v>
      </c>
      <c r="Y108" s="27">
        <f t="shared" si="14"/>
        <v>1.474746928</v>
      </c>
      <c r="Z108" s="27">
        <f t="shared" si="15"/>
        <v>2.938178365</v>
      </c>
      <c r="AA108" s="27">
        <f t="shared" si="16"/>
        <v>0.00759598795</v>
      </c>
      <c r="AB108" s="27">
        <f t="shared" si="17"/>
        <v>-0.09640012852</v>
      </c>
      <c r="AC108" s="27">
        <f t="shared" si="18"/>
        <v>-0.365926242</v>
      </c>
      <c r="AD108" s="27">
        <f t="shared" si="19"/>
        <v>0.04973470276</v>
      </c>
      <c r="AE108" s="27">
        <f t="shared" si="20"/>
        <v>-2.301802086</v>
      </c>
      <c r="AF108" s="27">
        <f t="shared" si="21"/>
        <v>-1.426063692</v>
      </c>
      <c r="AG108" s="27">
        <f t="shared" si="22"/>
        <v>0.0003261104053</v>
      </c>
      <c r="AH108" s="27">
        <f t="shared" si="23"/>
        <v>-0.00170605736</v>
      </c>
      <c r="AI108" s="27">
        <f t="shared" si="24"/>
        <v>0.02524089196</v>
      </c>
      <c r="AJ108" s="27">
        <f t="shared" si="25"/>
        <v>-0.0679050356</v>
      </c>
      <c r="AK108" s="27">
        <f t="shared" si="26"/>
        <v>-0.006410384909</v>
      </c>
      <c r="AL108" s="27">
        <f t="shared" si="27"/>
        <v>0.02120712945</v>
      </c>
      <c r="AM108" s="27">
        <f t="shared" si="28"/>
        <v>0.3571723398</v>
      </c>
      <c r="AN108" s="27">
        <f t="shared" si="29"/>
        <v>-0.009157101229</v>
      </c>
      <c r="AO108" s="27">
        <f t="shared" si="30"/>
        <v>0.6702814513</v>
      </c>
      <c r="AP108" s="27">
        <f t="shared" si="31"/>
        <v>0.2334776164</v>
      </c>
      <c r="AQ108" s="27"/>
      <c r="AR108" s="27"/>
      <c r="AS108" s="27"/>
    </row>
    <row r="109">
      <c r="A109" s="29">
        <v>2037.0</v>
      </c>
      <c r="B109" s="30">
        <v>3357.0</v>
      </c>
      <c r="C109" s="14">
        <v>55.0</v>
      </c>
      <c r="D109" s="15">
        <v>51.0</v>
      </c>
      <c r="E109" s="16">
        <v>41.0</v>
      </c>
      <c r="F109" s="17">
        <v>87.0</v>
      </c>
      <c r="G109" s="18">
        <v>221.0</v>
      </c>
      <c r="H109" s="19">
        <v>44.0</v>
      </c>
      <c r="I109" s="20">
        <v>96.0</v>
      </c>
      <c r="J109" s="21">
        <v>61.0</v>
      </c>
      <c r="K109" s="22">
        <v>61.0</v>
      </c>
      <c r="L109" s="63">
        <f t="shared" si="1"/>
        <v>55</v>
      </c>
      <c r="M109" s="63">
        <f t="shared" si="2"/>
        <v>131</v>
      </c>
      <c r="N109" s="63">
        <f t="shared" si="3"/>
        <v>41</v>
      </c>
      <c r="O109" s="63">
        <f t="shared" si="4"/>
        <v>157</v>
      </c>
      <c r="P109" s="64">
        <f t="shared" si="5"/>
        <v>157</v>
      </c>
      <c r="Q109" s="64">
        <f t="shared" si="6"/>
        <v>0.2956989247</v>
      </c>
      <c r="R109" s="64">
        <f t="shared" si="7"/>
        <v>0.2070707071</v>
      </c>
      <c r="S109" s="65">
        <f t="shared" si="8"/>
        <v>0.5520833333</v>
      </c>
      <c r="T109" s="65">
        <f t="shared" si="9"/>
        <v>0.484375</v>
      </c>
      <c r="U109" s="73">
        <f t="shared" si="10"/>
        <v>0.02859696157</v>
      </c>
      <c r="V109" s="66">
        <f t="shared" si="11"/>
        <v>0.5451388889</v>
      </c>
      <c r="W109" s="27">
        <f t="shared" si="12"/>
        <v>0.5453250403</v>
      </c>
      <c r="X109" s="27">
        <f t="shared" si="13"/>
        <v>-0.01725562722</v>
      </c>
      <c r="Y109" s="27">
        <f t="shared" si="14"/>
        <v>1.13102336</v>
      </c>
      <c r="Z109" s="27">
        <f t="shared" si="15"/>
        <v>4.07915296</v>
      </c>
      <c r="AA109" s="27">
        <f t="shared" si="16"/>
        <v>0.0572011196</v>
      </c>
      <c r="AB109" s="27">
        <f t="shared" si="17"/>
        <v>-0.2028812064</v>
      </c>
      <c r="AC109" s="27">
        <f t="shared" si="18"/>
        <v>-0.2152294545</v>
      </c>
      <c r="AD109" s="27">
        <f t="shared" si="19"/>
        <v>0.189479178</v>
      </c>
      <c r="AE109" s="27">
        <f t="shared" si="20"/>
        <v>-2.450833954</v>
      </c>
      <c r="AF109" s="27">
        <f t="shared" si="21"/>
        <v>-2.74866993</v>
      </c>
      <c r="AG109" s="27">
        <f t="shared" si="22"/>
        <v>0.006738993687</v>
      </c>
      <c r="AH109" s="27">
        <f t="shared" si="23"/>
        <v>-0.009852988267</v>
      </c>
      <c r="AI109" s="27">
        <f t="shared" si="24"/>
        <v>0.04074018328</v>
      </c>
      <c r="AJ109" s="27">
        <f t="shared" si="25"/>
        <v>-0.03063121372</v>
      </c>
      <c r="AK109" s="27">
        <f t="shared" si="26"/>
        <v>-0.06701873155</v>
      </c>
      <c r="AL109" s="27">
        <f t="shared" si="27"/>
        <v>0.06196378344</v>
      </c>
      <c r="AM109" s="27">
        <f t="shared" si="28"/>
        <v>0.2916606253</v>
      </c>
      <c r="AN109" s="27">
        <f t="shared" si="29"/>
        <v>-0.04843416476</v>
      </c>
      <c r="AO109" s="27">
        <f t="shared" si="30"/>
        <v>0.9908204112</v>
      </c>
      <c r="AP109" s="27">
        <f t="shared" si="31"/>
        <v>0.6247708431</v>
      </c>
      <c r="AQ109" s="27"/>
      <c r="AR109" s="27"/>
      <c r="AS109" s="27"/>
    </row>
    <row r="110">
      <c r="A110" s="29">
        <v>2045.0</v>
      </c>
      <c r="B110" s="30">
        <v>454.0</v>
      </c>
      <c r="C110" s="14">
        <v>3.0</v>
      </c>
      <c r="D110" s="15">
        <v>10.0</v>
      </c>
      <c r="E110" s="16">
        <v>0.0</v>
      </c>
      <c r="F110" s="17">
        <v>12.0</v>
      </c>
      <c r="G110" s="18">
        <v>26.0</v>
      </c>
      <c r="H110" s="19">
        <v>7.0</v>
      </c>
      <c r="I110" s="20">
        <v>18.0</v>
      </c>
      <c r="J110" s="21">
        <v>14.0</v>
      </c>
      <c r="K110" s="22">
        <v>12.0</v>
      </c>
      <c r="L110" s="63">
        <f t="shared" si="1"/>
        <v>3</v>
      </c>
      <c r="M110" s="63">
        <f t="shared" si="2"/>
        <v>19</v>
      </c>
      <c r="N110" s="63">
        <f t="shared" si="3"/>
        <v>0</v>
      </c>
      <c r="O110" s="63">
        <f t="shared" si="4"/>
        <v>30</v>
      </c>
      <c r="P110" s="64">
        <f t="shared" si="5"/>
        <v>30</v>
      </c>
      <c r="Q110" s="64">
        <f t="shared" si="6"/>
        <v>0.1363636364</v>
      </c>
      <c r="R110" s="64">
        <f t="shared" si="7"/>
        <v>0</v>
      </c>
      <c r="S110" s="65">
        <f t="shared" si="8"/>
        <v>0.6346153846</v>
      </c>
      <c r="T110" s="65">
        <f t="shared" si="9"/>
        <v>0.4230769231</v>
      </c>
      <c r="U110" s="73">
        <f t="shared" si="10"/>
        <v>0.006607929515</v>
      </c>
      <c r="V110" s="66">
        <f t="shared" si="11"/>
        <v>0.612244898</v>
      </c>
      <c r="W110" s="27">
        <f t="shared" si="12"/>
        <v>0.6211796191</v>
      </c>
      <c r="X110" s="27">
        <f t="shared" si="13"/>
        <v>-0.003987275647</v>
      </c>
      <c r="Y110" s="27">
        <f t="shared" si="14"/>
        <v>0.9878913718</v>
      </c>
      <c r="Z110" s="27">
        <f t="shared" si="15"/>
        <v>4.688953766</v>
      </c>
      <c r="AA110" s="27">
        <f t="shared" si="16"/>
        <v>0.003054186474</v>
      </c>
      <c r="AB110" s="27">
        <f t="shared" si="17"/>
        <v>-0.04094726943</v>
      </c>
      <c r="AC110" s="27">
        <f t="shared" si="18"/>
        <v>-0.1642014318</v>
      </c>
      <c r="AD110" s="27">
        <f t="shared" si="19"/>
        <v>0.05032838122</v>
      </c>
      <c r="AE110" s="27">
        <f t="shared" si="20"/>
        <v>-2.460693179</v>
      </c>
      <c r="AF110" s="27">
        <f t="shared" si="21"/>
        <v>-3.631905256</v>
      </c>
      <c r="AG110" s="27">
        <f t="shared" si="22"/>
        <v>0.0000831441274</v>
      </c>
      <c r="AH110" s="27">
        <f t="shared" si="23"/>
        <v>-0.000459511731</v>
      </c>
      <c r="AI110" s="27">
        <f t="shared" si="24"/>
        <v>0.007181972258</v>
      </c>
      <c r="AJ110" s="27">
        <f t="shared" si="25"/>
        <v>-0.0204116004</v>
      </c>
      <c r="AK110" s="27">
        <f t="shared" si="26"/>
        <v>-0.004113326501</v>
      </c>
      <c r="AL110" s="27">
        <f t="shared" si="27"/>
        <v>0.01437563424</v>
      </c>
      <c r="AM110" s="27">
        <f t="shared" si="28"/>
        <v>0.2557755321</v>
      </c>
      <c r="AN110" s="27">
        <f t="shared" si="29"/>
        <v>-0.01478799327</v>
      </c>
      <c r="AO110" s="27">
        <f t="shared" si="30"/>
        <v>1.143521887</v>
      </c>
      <c r="AP110" s="27">
        <f t="shared" si="31"/>
        <v>0.9489397359</v>
      </c>
      <c r="AQ110" s="27"/>
      <c r="AR110" s="27"/>
      <c r="AS110" s="27"/>
    </row>
    <row r="111">
      <c r="A111" s="29">
        <v>2046.0</v>
      </c>
      <c r="B111" s="30">
        <v>2696.0</v>
      </c>
      <c r="C111" s="14">
        <v>23.0</v>
      </c>
      <c r="D111" s="15">
        <v>25.0</v>
      </c>
      <c r="E111" s="16">
        <v>15.0</v>
      </c>
      <c r="F111" s="17">
        <v>39.0</v>
      </c>
      <c r="G111" s="18">
        <v>163.0</v>
      </c>
      <c r="H111" s="19">
        <v>26.0</v>
      </c>
      <c r="I111" s="20">
        <v>21.0</v>
      </c>
      <c r="J111" s="21">
        <v>33.0</v>
      </c>
      <c r="K111" s="22">
        <v>34.0</v>
      </c>
      <c r="L111" s="63">
        <f t="shared" si="1"/>
        <v>23</v>
      </c>
      <c r="M111" s="63">
        <f t="shared" si="2"/>
        <v>65</v>
      </c>
      <c r="N111" s="63">
        <f t="shared" si="3"/>
        <v>15</v>
      </c>
      <c r="O111" s="63">
        <f t="shared" si="4"/>
        <v>55</v>
      </c>
      <c r="P111" s="64">
        <f t="shared" si="5"/>
        <v>55</v>
      </c>
      <c r="Q111" s="64">
        <f t="shared" si="6"/>
        <v>0.2613636364</v>
      </c>
      <c r="R111" s="64">
        <f t="shared" si="7"/>
        <v>0.2142857143</v>
      </c>
      <c r="S111" s="65">
        <f t="shared" si="8"/>
        <v>0.4936708861</v>
      </c>
      <c r="T111" s="65">
        <f t="shared" si="9"/>
        <v>0.5569620253</v>
      </c>
      <c r="U111" s="73">
        <f t="shared" si="10"/>
        <v>0.01409495549</v>
      </c>
      <c r="V111" s="66">
        <f t="shared" si="11"/>
        <v>0.4583333333</v>
      </c>
      <c r="W111" s="27">
        <f t="shared" si="12"/>
        <v>0.4605550675</v>
      </c>
      <c r="X111" s="27">
        <f t="shared" si="13"/>
        <v>-0.008505004878</v>
      </c>
      <c r="Y111" s="27">
        <f t="shared" si="14"/>
        <v>1.300515224</v>
      </c>
      <c r="Z111" s="27">
        <f t="shared" si="15"/>
        <v>3.647563574</v>
      </c>
      <c r="AA111" s="27">
        <f t="shared" si="16"/>
        <v>0.01389607544</v>
      </c>
      <c r="AB111" s="27">
        <f t="shared" si="17"/>
        <v>-0.1149819054</v>
      </c>
      <c r="AC111" s="27">
        <f t="shared" si="18"/>
        <v>-0.2845702109</v>
      </c>
      <c r="AD111" s="27">
        <f t="shared" si="19"/>
        <v>0.08350994318</v>
      </c>
      <c r="AE111" s="27">
        <f t="shared" si="20"/>
        <v>-2.51994251</v>
      </c>
      <c r="AF111" s="27">
        <f t="shared" si="21"/>
        <v>-2.197800914</v>
      </c>
      <c r="AG111" s="27">
        <f t="shared" si="22"/>
        <v>0.0008069126062</v>
      </c>
      <c r="AH111" s="27">
        <f t="shared" si="23"/>
        <v>-0.002752323415</v>
      </c>
      <c r="AI111" s="27">
        <f t="shared" si="24"/>
        <v>0.02654938871</v>
      </c>
      <c r="AJ111" s="27">
        <f t="shared" si="25"/>
        <v>-0.04656888091</v>
      </c>
      <c r="AK111" s="27">
        <f t="shared" si="26"/>
        <v>-0.01455850289</v>
      </c>
      <c r="AL111" s="27">
        <f t="shared" si="27"/>
        <v>0.0314020853</v>
      </c>
      <c r="AM111" s="27">
        <f t="shared" si="28"/>
        <v>0.344824736</v>
      </c>
      <c r="AN111" s="27">
        <f t="shared" si="29"/>
        <v>-0.01908804236</v>
      </c>
      <c r="AO111" s="27">
        <f t="shared" si="30"/>
        <v>0.9109710346</v>
      </c>
      <c r="AP111" s="27">
        <f t="shared" si="31"/>
        <v>0.4467035369</v>
      </c>
      <c r="AQ111" s="27"/>
      <c r="AR111" s="27"/>
      <c r="AS111" s="27"/>
    </row>
    <row r="112">
      <c r="A112" s="29">
        <v>2047.0</v>
      </c>
      <c r="B112" s="30">
        <v>1060.0</v>
      </c>
      <c r="C112" s="14">
        <v>6.0</v>
      </c>
      <c r="D112" s="15">
        <v>4.0</v>
      </c>
      <c r="E112" s="16">
        <v>10.0</v>
      </c>
      <c r="F112" s="17">
        <v>17.0</v>
      </c>
      <c r="G112" s="18">
        <v>51.0</v>
      </c>
      <c r="H112" s="19">
        <v>21.0</v>
      </c>
      <c r="I112" s="20">
        <v>11.0</v>
      </c>
      <c r="J112" s="21">
        <v>6.0</v>
      </c>
      <c r="K112" s="22">
        <v>9.0</v>
      </c>
      <c r="L112" s="63">
        <f t="shared" si="1"/>
        <v>6</v>
      </c>
      <c r="M112" s="63">
        <f t="shared" si="2"/>
        <v>38</v>
      </c>
      <c r="N112" s="63">
        <f t="shared" si="3"/>
        <v>10</v>
      </c>
      <c r="O112" s="63">
        <f t="shared" si="4"/>
        <v>20</v>
      </c>
      <c r="P112" s="64">
        <f t="shared" si="5"/>
        <v>20</v>
      </c>
      <c r="Q112" s="64">
        <f t="shared" si="6"/>
        <v>0.1363636364</v>
      </c>
      <c r="R112" s="64">
        <f t="shared" si="7"/>
        <v>0.3333333333</v>
      </c>
      <c r="S112" s="65">
        <f t="shared" si="8"/>
        <v>0.3513513514</v>
      </c>
      <c r="T112" s="65">
        <f t="shared" si="9"/>
        <v>0.5945945946</v>
      </c>
      <c r="U112" s="73">
        <f t="shared" si="10"/>
        <v>0.01509433962</v>
      </c>
      <c r="V112" s="66">
        <f t="shared" si="11"/>
        <v>0.3448275862</v>
      </c>
      <c r="W112" s="27">
        <f t="shared" si="12"/>
        <v>0.3438012957</v>
      </c>
      <c r="X112" s="27">
        <f t="shared" si="13"/>
        <v>-0.009108040974</v>
      </c>
      <c r="Y112" s="27">
        <f t="shared" si="14"/>
        <v>1.388387874</v>
      </c>
      <c r="Z112" s="27">
        <f t="shared" si="15"/>
        <v>2.596013715</v>
      </c>
      <c r="AA112" s="27">
        <f t="shared" si="16"/>
        <v>0.01593650123</v>
      </c>
      <c r="AB112" s="27">
        <f t="shared" si="17"/>
        <v>-0.1314544466</v>
      </c>
      <c r="AC112" s="27">
        <f t="shared" si="18"/>
        <v>-0.3243248148</v>
      </c>
      <c r="AD112" s="27">
        <f t="shared" si="19"/>
        <v>0.06364916481</v>
      </c>
      <c r="AE112" s="27">
        <f t="shared" si="20"/>
        <v>-1.914653178</v>
      </c>
      <c r="AF112" s="27">
        <f t="shared" si="21"/>
        <v>-1.113259923</v>
      </c>
      <c r="AG112" s="27">
        <f t="shared" si="22"/>
        <v>0.0009910092914</v>
      </c>
      <c r="AH112" s="27">
        <f t="shared" si="23"/>
        <v>-0.003369734263</v>
      </c>
      <c r="AI112" s="27">
        <f t="shared" si="24"/>
        <v>0.03240378022</v>
      </c>
      <c r="AJ112" s="27">
        <f t="shared" si="25"/>
        <v>-0.05666069747</v>
      </c>
      <c r="AK112" s="27">
        <f t="shared" si="26"/>
        <v>-0.01188287823</v>
      </c>
      <c r="AL112" s="27">
        <f t="shared" si="27"/>
        <v>0.02555102822</v>
      </c>
      <c r="AM112" s="27">
        <f t="shared" si="28"/>
        <v>0.2797005163</v>
      </c>
      <c r="AN112" s="27">
        <f t="shared" si="29"/>
        <v>-0.01035428283</v>
      </c>
      <c r="AO112" s="27">
        <f t="shared" si="30"/>
        <v>0.4926156046</v>
      </c>
      <c r="AP112" s="27">
        <f t="shared" si="31"/>
        <v>0.1610392461</v>
      </c>
      <c r="AQ112" s="27"/>
      <c r="AR112" s="27"/>
      <c r="AS112" s="27"/>
    </row>
    <row r="113">
      <c r="A113" s="29">
        <v>2048.0</v>
      </c>
      <c r="B113" s="30">
        <v>3013.0</v>
      </c>
      <c r="C113" s="14">
        <v>30.0</v>
      </c>
      <c r="D113" s="15">
        <v>40.0</v>
      </c>
      <c r="E113" s="16">
        <v>29.0</v>
      </c>
      <c r="F113" s="17">
        <v>99.0</v>
      </c>
      <c r="G113" s="18">
        <v>244.0</v>
      </c>
      <c r="H113" s="19">
        <v>55.0</v>
      </c>
      <c r="I113" s="20">
        <v>42.0</v>
      </c>
      <c r="J113" s="21">
        <v>55.0</v>
      </c>
      <c r="K113" s="22">
        <v>47.0</v>
      </c>
      <c r="L113" s="63">
        <f t="shared" si="1"/>
        <v>30</v>
      </c>
      <c r="M113" s="63">
        <f t="shared" si="2"/>
        <v>154</v>
      </c>
      <c r="N113" s="63">
        <f t="shared" si="3"/>
        <v>29</v>
      </c>
      <c r="O113" s="63">
        <f t="shared" si="4"/>
        <v>89</v>
      </c>
      <c r="P113" s="64">
        <f t="shared" si="5"/>
        <v>88</v>
      </c>
      <c r="Q113" s="64">
        <f t="shared" si="6"/>
        <v>0.1630434783</v>
      </c>
      <c r="R113" s="64">
        <f t="shared" si="7"/>
        <v>0.2457627119</v>
      </c>
      <c r="S113" s="65">
        <f t="shared" si="8"/>
        <v>0.3940397351</v>
      </c>
      <c r="T113" s="65">
        <f t="shared" si="9"/>
        <v>0.6092715232</v>
      </c>
      <c r="U113" s="73">
        <f t="shared" si="10"/>
        <v>0.01958181215</v>
      </c>
      <c r="V113" s="66">
        <f t="shared" si="11"/>
        <v>0.366255144</v>
      </c>
      <c r="W113" s="27">
        <f t="shared" si="12"/>
        <v>0.3582018572</v>
      </c>
      <c r="X113" s="27">
        <f t="shared" si="13"/>
        <v>-0.01181581651</v>
      </c>
      <c r="Y113" s="27">
        <f t="shared" si="14"/>
        <v>1.422658737</v>
      </c>
      <c r="Z113" s="27">
        <f t="shared" si="15"/>
        <v>2.91142343</v>
      </c>
      <c r="AA113" s="27">
        <f t="shared" si="16"/>
        <v>0.02682072453</v>
      </c>
      <c r="AB113" s="27">
        <f t="shared" si="17"/>
        <v>-0.1747446818</v>
      </c>
      <c r="AC113" s="27">
        <f t="shared" si="18"/>
        <v>-0.3405336437</v>
      </c>
      <c r="AD113" s="27">
        <f t="shared" si="19"/>
        <v>0.09260402469</v>
      </c>
      <c r="AE113" s="27">
        <f t="shared" si="20"/>
        <v>-2.200282428</v>
      </c>
      <c r="AF113" s="27">
        <f t="shared" si="21"/>
        <v>-1.400210581</v>
      </c>
      <c r="AG113" s="27">
        <f t="shared" si="22"/>
        <v>0.002163684899</v>
      </c>
      <c r="AH113" s="27">
        <f t="shared" si="23"/>
        <v>-0.0058111636</v>
      </c>
      <c r="AI113" s="27">
        <f t="shared" si="24"/>
        <v>0.04413816634</v>
      </c>
      <c r="AJ113" s="27">
        <f t="shared" si="25"/>
        <v>-0.06096094436</v>
      </c>
      <c r="AK113" s="27">
        <f t="shared" si="26"/>
        <v>-0.02242836225</v>
      </c>
      <c r="AL113" s="27">
        <f t="shared" si="27"/>
        <v>0.03809214753</v>
      </c>
      <c r="AM113" s="27">
        <f t="shared" si="28"/>
        <v>0.3293604936</v>
      </c>
      <c r="AN113" s="27">
        <f t="shared" si="29"/>
        <v>-0.01689489771</v>
      </c>
      <c r="AO113" s="27">
        <f t="shared" si="30"/>
        <v>0.6348847107</v>
      </c>
      <c r="AP113" s="27">
        <f t="shared" si="31"/>
        <v>0.2271574053</v>
      </c>
      <c r="AQ113" s="27"/>
      <c r="AR113" s="27"/>
      <c r="AS113" s="27"/>
    </row>
    <row r="114">
      <c r="A114" s="29">
        <v>2049.0</v>
      </c>
      <c r="B114" s="30">
        <v>2043.0</v>
      </c>
      <c r="C114" s="14">
        <v>20.0</v>
      </c>
      <c r="D114" s="15">
        <v>14.0</v>
      </c>
      <c r="E114" s="16">
        <v>16.0</v>
      </c>
      <c r="F114" s="17">
        <v>66.0</v>
      </c>
      <c r="G114" s="18">
        <v>143.0</v>
      </c>
      <c r="H114" s="19">
        <v>29.0</v>
      </c>
      <c r="I114" s="20">
        <v>52.0</v>
      </c>
      <c r="J114" s="21">
        <v>41.0</v>
      </c>
      <c r="K114" s="22">
        <v>32.0</v>
      </c>
      <c r="L114" s="63">
        <f t="shared" si="1"/>
        <v>20</v>
      </c>
      <c r="M114" s="63">
        <f t="shared" si="2"/>
        <v>95</v>
      </c>
      <c r="N114" s="63">
        <f t="shared" si="3"/>
        <v>16</v>
      </c>
      <c r="O114" s="63">
        <f t="shared" si="4"/>
        <v>84</v>
      </c>
      <c r="P114" s="64">
        <f t="shared" si="5"/>
        <v>84</v>
      </c>
      <c r="Q114" s="64">
        <f t="shared" si="6"/>
        <v>0.1739130435</v>
      </c>
      <c r="R114" s="64">
        <f t="shared" si="7"/>
        <v>0.16</v>
      </c>
      <c r="S114" s="65">
        <f t="shared" si="8"/>
        <v>0.4837209302</v>
      </c>
      <c r="T114" s="65">
        <f t="shared" si="9"/>
        <v>0.5348837209</v>
      </c>
      <c r="U114" s="73">
        <f t="shared" si="10"/>
        <v>0.01762114537</v>
      </c>
      <c r="V114" s="66">
        <f t="shared" si="11"/>
        <v>0.469273743</v>
      </c>
      <c r="W114" s="27">
        <f t="shared" si="12"/>
        <v>0.4674411381</v>
      </c>
      <c r="X114" s="27">
        <f t="shared" si="13"/>
        <v>-0.01063273506</v>
      </c>
      <c r="Y114" s="27">
        <f t="shared" si="14"/>
        <v>1.24896203</v>
      </c>
      <c r="Z114" s="27">
        <f t="shared" si="15"/>
        <v>3.574046788</v>
      </c>
      <c r="AA114" s="27">
        <f t="shared" si="16"/>
        <v>0.02171865937</v>
      </c>
      <c r="AB114" s="27">
        <f t="shared" si="17"/>
        <v>-0.1380491452</v>
      </c>
      <c r="AC114" s="27">
        <f t="shared" si="18"/>
        <v>-0.2624563146</v>
      </c>
      <c r="AD114" s="27">
        <f t="shared" si="19"/>
        <v>0.1022977254</v>
      </c>
      <c r="AE114" s="27">
        <f t="shared" si="20"/>
        <v>-2.371274286</v>
      </c>
      <c r="AF114" s="27">
        <f t="shared" si="21"/>
        <v>-2.110100192</v>
      </c>
      <c r="AG114" s="27">
        <f t="shared" si="22"/>
        <v>0.001576659008</v>
      </c>
      <c r="AH114" s="27">
        <f t="shared" si="23"/>
        <v>-0.004131179932</v>
      </c>
      <c r="AI114" s="27">
        <f t="shared" si="24"/>
        <v>0.03061205902</v>
      </c>
      <c r="AJ114" s="27">
        <f t="shared" si="25"/>
        <v>-0.04124745784</v>
      </c>
      <c r="AK114" s="27">
        <f t="shared" si="26"/>
        <v>-0.02229538269</v>
      </c>
      <c r="AL114" s="27">
        <f t="shared" si="27"/>
        <v>0.03694197186</v>
      </c>
      <c r="AM114" s="27">
        <f t="shared" si="28"/>
        <v>0.311618596</v>
      </c>
      <c r="AN114" s="27">
        <f t="shared" si="29"/>
        <v>-0.02291113175</v>
      </c>
      <c r="AO114" s="27">
        <f t="shared" si="30"/>
        <v>0.8399493354</v>
      </c>
      <c r="AP114" s="27">
        <f t="shared" si="31"/>
        <v>0.4202342855</v>
      </c>
      <c r="AQ114" s="27"/>
      <c r="AR114" s="27"/>
      <c r="AS114" s="27"/>
    </row>
    <row r="115">
      <c r="A115" s="29">
        <v>2051.0</v>
      </c>
      <c r="B115" s="30">
        <v>1490.0</v>
      </c>
      <c r="C115" s="14">
        <v>23.0</v>
      </c>
      <c r="D115" s="15">
        <v>15.0</v>
      </c>
      <c r="E115" s="16">
        <v>25.0</v>
      </c>
      <c r="F115" s="17">
        <v>28.0</v>
      </c>
      <c r="G115" s="18">
        <v>72.0</v>
      </c>
      <c r="H115" s="19">
        <v>16.0</v>
      </c>
      <c r="I115" s="20">
        <v>38.0</v>
      </c>
      <c r="J115" s="21">
        <v>62.0</v>
      </c>
      <c r="K115" s="22">
        <v>57.0</v>
      </c>
      <c r="L115" s="63">
        <f t="shared" si="1"/>
        <v>23</v>
      </c>
      <c r="M115" s="63">
        <f t="shared" si="2"/>
        <v>44</v>
      </c>
      <c r="N115" s="63">
        <f t="shared" si="3"/>
        <v>25</v>
      </c>
      <c r="O115" s="63">
        <f t="shared" si="4"/>
        <v>95</v>
      </c>
      <c r="P115" s="64">
        <f t="shared" si="5"/>
        <v>95</v>
      </c>
      <c r="Q115" s="64">
        <f t="shared" si="6"/>
        <v>0.3432835821</v>
      </c>
      <c r="R115" s="64">
        <f t="shared" si="7"/>
        <v>0.2083333333</v>
      </c>
      <c r="S115" s="65">
        <f t="shared" si="8"/>
        <v>0.6310160428</v>
      </c>
      <c r="T115" s="65">
        <f t="shared" si="9"/>
        <v>0.3582887701</v>
      </c>
      <c r="U115" s="73">
        <f t="shared" si="10"/>
        <v>0.0322147651</v>
      </c>
      <c r="V115" s="66">
        <f t="shared" si="11"/>
        <v>0.6834532374</v>
      </c>
      <c r="W115" s="27">
        <f t="shared" si="12"/>
        <v>0.6853361285</v>
      </c>
      <c r="X115" s="27">
        <f t="shared" si="13"/>
        <v>-0.01943863778</v>
      </c>
      <c r="Y115" s="27">
        <f t="shared" si="14"/>
        <v>0.8366099999</v>
      </c>
      <c r="Z115" s="27">
        <f t="shared" si="15"/>
        <v>4.662359473</v>
      </c>
      <c r="AA115" s="27">
        <f t="shared" si="16"/>
        <v>0.07258964687</v>
      </c>
      <c r="AB115" s="27">
        <f t="shared" si="17"/>
        <v>-0.1690551371</v>
      </c>
      <c r="AC115" s="27">
        <f t="shared" si="18"/>
        <v>-0.1177618603</v>
      </c>
      <c r="AD115" s="27">
        <f t="shared" si="19"/>
        <v>0.2439677009</v>
      </c>
      <c r="AE115" s="27">
        <f t="shared" si="20"/>
        <v>-2.072054284</v>
      </c>
      <c r="AF115" s="27">
        <f t="shared" si="21"/>
        <v>-3.590824005</v>
      </c>
      <c r="AG115" s="27">
        <f t="shared" si="22"/>
        <v>0.009633858895</v>
      </c>
      <c r="AH115" s="27">
        <f t="shared" si="23"/>
        <v>-0.009248889617</v>
      </c>
      <c r="AI115" s="27">
        <f t="shared" si="24"/>
        <v>0.02511082655</v>
      </c>
      <c r="AJ115" s="27">
        <f t="shared" si="25"/>
        <v>-0.01239705804</v>
      </c>
      <c r="AK115" s="27">
        <f t="shared" si="26"/>
        <v>-0.09720802562</v>
      </c>
      <c r="AL115" s="27">
        <f t="shared" si="27"/>
        <v>0.05901470563</v>
      </c>
      <c r="AM115" s="27">
        <f t="shared" si="28"/>
        <v>0.182396508</v>
      </c>
      <c r="AN115" s="27">
        <f t="shared" si="29"/>
        <v>-0.07127847844</v>
      </c>
      <c r="AO115" s="27">
        <f t="shared" si="30"/>
        <v>0.9574540693</v>
      </c>
      <c r="AP115" s="27">
        <f t="shared" si="31"/>
        <v>0.932884863</v>
      </c>
      <c r="AQ115" s="27"/>
      <c r="AR115" s="27"/>
      <c r="AS115" s="27"/>
    </row>
    <row r="116">
      <c r="A116" s="29">
        <v>2053.0</v>
      </c>
      <c r="B116" s="30">
        <v>1123.0</v>
      </c>
      <c r="C116" s="14">
        <v>15.0</v>
      </c>
      <c r="D116" s="15">
        <v>15.0</v>
      </c>
      <c r="E116" s="16">
        <v>23.0</v>
      </c>
      <c r="F116" s="17">
        <v>20.0</v>
      </c>
      <c r="G116" s="18">
        <v>39.0</v>
      </c>
      <c r="H116" s="19">
        <v>11.0</v>
      </c>
      <c r="I116" s="20">
        <v>46.0</v>
      </c>
      <c r="J116" s="21">
        <v>55.0</v>
      </c>
      <c r="K116" s="22">
        <v>70.0</v>
      </c>
      <c r="L116" s="63">
        <f t="shared" si="1"/>
        <v>15</v>
      </c>
      <c r="M116" s="63">
        <f t="shared" si="2"/>
        <v>31</v>
      </c>
      <c r="N116" s="63">
        <f t="shared" si="3"/>
        <v>23</v>
      </c>
      <c r="O116" s="63">
        <f t="shared" si="4"/>
        <v>116</v>
      </c>
      <c r="P116" s="64">
        <f t="shared" si="5"/>
        <v>118</v>
      </c>
      <c r="Q116" s="64">
        <f t="shared" si="6"/>
        <v>0.3260869565</v>
      </c>
      <c r="R116" s="64">
        <f t="shared" si="7"/>
        <v>0.1654676259</v>
      </c>
      <c r="S116" s="65">
        <f t="shared" si="8"/>
        <v>0.7081081081</v>
      </c>
      <c r="T116" s="65">
        <f t="shared" si="9"/>
        <v>0.2486486486</v>
      </c>
      <c r="U116" s="73">
        <f t="shared" si="10"/>
        <v>0.03383793411</v>
      </c>
      <c r="V116" s="66">
        <f t="shared" si="11"/>
        <v>0.7891156463</v>
      </c>
      <c r="W116" s="27">
        <f t="shared" si="12"/>
        <v>0.8068298277</v>
      </c>
      <c r="X116" s="27">
        <f t="shared" si="13"/>
        <v>-0.02041807048</v>
      </c>
      <c r="Y116" s="27">
        <f t="shared" si="14"/>
        <v>0.5805985655</v>
      </c>
      <c r="Z116" s="27">
        <f t="shared" si="15"/>
        <v>5.231966102</v>
      </c>
      <c r="AA116" s="27">
        <f t="shared" si="16"/>
        <v>0.08008891801</v>
      </c>
      <c r="AB116" s="27">
        <f t="shared" si="17"/>
        <v>-0.123233888</v>
      </c>
      <c r="AC116" s="27">
        <f t="shared" si="18"/>
        <v>-0.05671663704</v>
      </c>
      <c r="AD116" s="27">
        <f t="shared" si="19"/>
        <v>0.2875678771</v>
      </c>
      <c r="AE116" s="27">
        <f t="shared" si="20"/>
        <v>-1.613664343</v>
      </c>
      <c r="AF116" s="27">
        <f t="shared" si="21"/>
        <v>-4.521811487</v>
      </c>
      <c r="AG116" s="27">
        <f t="shared" si="22"/>
        <v>0.01116469582</v>
      </c>
      <c r="AH116" s="27">
        <f t="shared" si="23"/>
        <v>-0.007081744374</v>
      </c>
      <c r="AI116" s="27">
        <f t="shared" si="24"/>
        <v>0.01270327483</v>
      </c>
      <c r="AJ116" s="27">
        <f t="shared" si="25"/>
        <v>-0.004143595529</v>
      </c>
      <c r="AK116" s="27">
        <f t="shared" si="26"/>
        <v>-0.1203535851</v>
      </c>
      <c r="AL116" s="27">
        <f t="shared" si="27"/>
        <v>0.04827487858</v>
      </c>
      <c r="AM116" s="27">
        <f t="shared" si="28"/>
        <v>0.09857833988</v>
      </c>
      <c r="AN116" s="27">
        <f t="shared" si="29"/>
        <v>-0.09428131359</v>
      </c>
      <c r="AO116" s="27">
        <f t="shared" si="30"/>
        <v>0.8367374157</v>
      </c>
      <c r="AP116" s="27">
        <f t="shared" si="31"/>
        <v>1.318273572</v>
      </c>
      <c r="AQ116" s="27"/>
      <c r="AR116" s="27"/>
      <c r="AS116" s="27"/>
    </row>
    <row r="117">
      <c r="A117" s="29">
        <v>2054.0</v>
      </c>
      <c r="B117" s="30">
        <v>2040.0</v>
      </c>
      <c r="C117" s="14">
        <v>15.0</v>
      </c>
      <c r="D117" s="15">
        <v>26.0</v>
      </c>
      <c r="E117" s="16">
        <v>37.0</v>
      </c>
      <c r="F117" s="17">
        <v>24.0</v>
      </c>
      <c r="G117" s="18">
        <v>102.0</v>
      </c>
      <c r="H117" s="19">
        <v>28.0</v>
      </c>
      <c r="I117" s="20">
        <v>56.0</v>
      </c>
      <c r="J117" s="21">
        <v>24.0</v>
      </c>
      <c r="K117" s="22">
        <v>73.0</v>
      </c>
      <c r="L117" s="63">
        <f t="shared" si="1"/>
        <v>15</v>
      </c>
      <c r="M117" s="63">
        <f t="shared" si="2"/>
        <v>52</v>
      </c>
      <c r="N117" s="63">
        <f t="shared" si="3"/>
        <v>37</v>
      </c>
      <c r="O117" s="63">
        <f t="shared" si="4"/>
        <v>129</v>
      </c>
      <c r="P117" s="64">
        <f t="shared" si="5"/>
        <v>130</v>
      </c>
      <c r="Q117" s="64">
        <f t="shared" si="6"/>
        <v>0.223880597</v>
      </c>
      <c r="R117" s="64">
        <f t="shared" si="7"/>
        <v>0.2228915663</v>
      </c>
      <c r="S117" s="65">
        <f t="shared" si="8"/>
        <v>0.6180257511</v>
      </c>
      <c r="T117" s="65">
        <f t="shared" si="9"/>
        <v>0.2875536481</v>
      </c>
      <c r="U117" s="73">
        <f t="shared" si="10"/>
        <v>0.02549019608</v>
      </c>
      <c r="V117" s="66">
        <f t="shared" si="11"/>
        <v>0.7127071823</v>
      </c>
      <c r="W117" s="27">
        <f t="shared" si="12"/>
        <v>0.7212217013</v>
      </c>
      <c r="X117" s="27">
        <f t="shared" si="13"/>
        <v>-0.01538098096</v>
      </c>
      <c r="Y117" s="27">
        <f t="shared" si="14"/>
        <v>0.6714423604</v>
      </c>
      <c r="Z117" s="27">
        <f t="shared" si="15"/>
        <v>4.566378696</v>
      </c>
      <c r="AA117" s="27">
        <f t="shared" si="16"/>
        <v>0.04544761509</v>
      </c>
      <c r="AB117" s="27">
        <f t="shared" si="17"/>
        <v>-0.1073574692</v>
      </c>
      <c r="AC117" s="27">
        <f t="shared" si="18"/>
        <v>-0.07585357057</v>
      </c>
      <c r="AD117" s="27">
        <f t="shared" si="19"/>
        <v>0.1890674257</v>
      </c>
      <c r="AE117" s="27">
        <f t="shared" si="20"/>
        <v>-1.628744584</v>
      </c>
      <c r="AF117" s="27">
        <f t="shared" si="21"/>
        <v>-3.444502152</v>
      </c>
      <c r="AG117" s="27">
        <f t="shared" si="22"/>
        <v>0.004772598526</v>
      </c>
      <c r="AH117" s="27">
        <f t="shared" si="23"/>
        <v>-0.004647417578</v>
      </c>
      <c r="AI117" s="27">
        <f t="shared" si="24"/>
        <v>0.01279824992</v>
      </c>
      <c r="AJ117" s="27">
        <f t="shared" si="25"/>
        <v>-0.006408784834</v>
      </c>
      <c r="AK117" s="27">
        <f t="shared" si="26"/>
        <v>-0.05960802151</v>
      </c>
      <c r="AL117" s="27">
        <f t="shared" si="27"/>
        <v>0.03670542933</v>
      </c>
      <c r="AM117" s="27">
        <f t="shared" si="28"/>
        <v>0.1150678665</v>
      </c>
      <c r="AN117" s="27">
        <f t="shared" si="29"/>
        <v>-0.05410145788</v>
      </c>
      <c r="AO117" s="27">
        <f t="shared" si="30"/>
        <v>0.7371162329</v>
      </c>
      <c r="AP117" s="27">
        <f t="shared" si="31"/>
        <v>0.8764488129</v>
      </c>
      <c r="AQ117" s="27"/>
      <c r="AR117" s="27"/>
      <c r="AS117" s="27"/>
    </row>
    <row r="118">
      <c r="A118" s="29">
        <v>2055.0</v>
      </c>
      <c r="B118" s="30">
        <v>2873.0</v>
      </c>
      <c r="C118" s="14">
        <v>36.0</v>
      </c>
      <c r="D118" s="15">
        <v>37.0</v>
      </c>
      <c r="E118" s="16">
        <v>45.0</v>
      </c>
      <c r="F118" s="17">
        <v>53.0</v>
      </c>
      <c r="G118" s="18">
        <v>118.0</v>
      </c>
      <c r="H118" s="19">
        <v>36.0</v>
      </c>
      <c r="I118" s="20">
        <v>89.0</v>
      </c>
      <c r="J118" s="21">
        <v>83.0</v>
      </c>
      <c r="K118" s="22">
        <v>98.0</v>
      </c>
      <c r="L118" s="63">
        <f t="shared" si="1"/>
        <v>36</v>
      </c>
      <c r="M118" s="63">
        <f t="shared" si="2"/>
        <v>89</v>
      </c>
      <c r="N118" s="63">
        <f t="shared" si="3"/>
        <v>45</v>
      </c>
      <c r="O118" s="63">
        <f t="shared" si="4"/>
        <v>187</v>
      </c>
      <c r="P118" s="64">
        <f t="shared" si="5"/>
        <v>188</v>
      </c>
      <c r="Q118" s="64">
        <f t="shared" si="6"/>
        <v>0.288</v>
      </c>
      <c r="R118" s="64">
        <f t="shared" si="7"/>
        <v>0.1939655172</v>
      </c>
      <c r="S118" s="65">
        <f t="shared" si="8"/>
        <v>0.6246498599</v>
      </c>
      <c r="T118" s="65">
        <f t="shared" si="9"/>
        <v>0.350140056</v>
      </c>
      <c r="U118" s="73">
        <f t="shared" si="10"/>
        <v>0.02819352593</v>
      </c>
      <c r="V118" s="66">
        <f t="shared" si="11"/>
        <v>0.6775362319</v>
      </c>
      <c r="W118" s="27">
        <f t="shared" si="12"/>
        <v>0.6834922325</v>
      </c>
      <c r="X118" s="27">
        <f t="shared" si="13"/>
        <v>-0.01701219105</v>
      </c>
      <c r="Y118" s="27">
        <f t="shared" si="14"/>
        <v>0.8175826225</v>
      </c>
      <c r="Z118" s="27">
        <f t="shared" si="15"/>
        <v>4.615321948</v>
      </c>
      <c r="AA118" s="27">
        <f t="shared" si="16"/>
        <v>0.05559855846</v>
      </c>
      <c r="AB118" s="27">
        <f t="shared" si="17"/>
        <v>-0.1445877158</v>
      </c>
      <c r="AC118" s="27">
        <f t="shared" si="18"/>
        <v>-0.112466158</v>
      </c>
      <c r="AD118" s="27">
        <f t="shared" si="19"/>
        <v>0.2113600989</v>
      </c>
      <c r="AE118" s="27">
        <f t="shared" si="20"/>
        <v>-2.004499609</v>
      </c>
      <c r="AF118" s="27">
        <f t="shared" si="21"/>
        <v>-3.518735415</v>
      </c>
      <c r="AG118" s="27">
        <f t="shared" si="22"/>
        <v>0.006457784567</v>
      </c>
      <c r="AH118" s="27">
        <f t="shared" si="23"/>
        <v>-0.006922883845</v>
      </c>
      <c r="AI118" s="27">
        <f t="shared" si="24"/>
        <v>0.02098807627</v>
      </c>
      <c r="AJ118" s="27">
        <f t="shared" si="25"/>
        <v>-0.01157029512</v>
      </c>
      <c r="AK118" s="27">
        <f t="shared" si="26"/>
        <v>-0.07370334801</v>
      </c>
      <c r="AL118" s="27">
        <f t="shared" si="27"/>
        <v>0.04996426648</v>
      </c>
      <c r="AM118" s="27">
        <f t="shared" si="28"/>
        <v>0.1724368048</v>
      </c>
      <c r="AN118" s="27">
        <f t="shared" si="29"/>
        <v>-0.06112872488</v>
      </c>
      <c r="AO118" s="27">
        <f t="shared" si="30"/>
        <v>0.9168938133</v>
      </c>
      <c r="AP118" s="27">
        <f t="shared" si="31"/>
        <v>0.9049337479</v>
      </c>
      <c r="AQ118" s="27"/>
      <c r="AR118" s="27"/>
      <c r="AS118" s="27"/>
    </row>
    <row r="119">
      <c r="A119" s="29">
        <v>2063.0</v>
      </c>
      <c r="B119" s="30">
        <v>1006.0</v>
      </c>
      <c r="C119" s="14">
        <v>7.0</v>
      </c>
      <c r="D119" s="15">
        <v>5.0</v>
      </c>
      <c r="E119" s="16">
        <v>4.0</v>
      </c>
      <c r="F119" s="17">
        <v>8.0</v>
      </c>
      <c r="G119" s="18">
        <v>48.0</v>
      </c>
      <c r="H119" s="19">
        <v>12.0</v>
      </c>
      <c r="I119" s="20">
        <v>6.0</v>
      </c>
      <c r="J119" s="21">
        <v>5.0</v>
      </c>
      <c r="K119" s="22">
        <v>2.0</v>
      </c>
      <c r="L119" s="63">
        <f t="shared" si="1"/>
        <v>7</v>
      </c>
      <c r="M119" s="63">
        <f t="shared" si="2"/>
        <v>20</v>
      </c>
      <c r="N119" s="63">
        <f t="shared" si="3"/>
        <v>4</v>
      </c>
      <c r="O119" s="63">
        <f t="shared" si="4"/>
        <v>8</v>
      </c>
      <c r="P119" s="64">
        <f t="shared" si="5"/>
        <v>8</v>
      </c>
      <c r="Q119" s="64">
        <f t="shared" si="6"/>
        <v>0.2592592593</v>
      </c>
      <c r="R119" s="64">
        <f t="shared" si="7"/>
        <v>0.3333333333</v>
      </c>
      <c r="S119" s="65">
        <f t="shared" si="8"/>
        <v>0.3846153846</v>
      </c>
      <c r="T119" s="65">
        <f t="shared" si="9"/>
        <v>0.6923076923</v>
      </c>
      <c r="U119" s="73">
        <f t="shared" si="10"/>
        <v>0.01093439364</v>
      </c>
      <c r="V119" s="66">
        <f t="shared" si="11"/>
        <v>0.2857142857</v>
      </c>
      <c r="W119" s="27">
        <f t="shared" si="12"/>
        <v>0.310337737</v>
      </c>
      <c r="X119" s="27">
        <f t="shared" si="13"/>
        <v>-0.006597897475</v>
      </c>
      <c r="Y119" s="27">
        <f t="shared" si="14"/>
        <v>1.616549518</v>
      </c>
      <c r="Z119" s="27">
        <f t="shared" si="15"/>
        <v>2.841790161</v>
      </c>
      <c r="AA119" s="27">
        <f t="shared" si="16"/>
        <v>0.008362847063</v>
      </c>
      <c r="AB119" s="27">
        <f t="shared" si="17"/>
        <v>-0.1108751113</v>
      </c>
      <c r="AC119" s="27">
        <f t="shared" si="18"/>
        <v>-0.4396798669</v>
      </c>
      <c r="AD119" s="27">
        <f t="shared" si="19"/>
        <v>0.05047290716</v>
      </c>
      <c r="AE119" s="27">
        <f t="shared" si="20"/>
        <v>-2.440356872</v>
      </c>
      <c r="AF119" s="27">
        <f t="shared" si="21"/>
        <v>-1.334033152</v>
      </c>
      <c r="AG119" s="27">
        <f t="shared" si="22"/>
        <v>0.0003767207026</v>
      </c>
      <c r="AH119" s="27">
        <f t="shared" si="23"/>
        <v>-0.002058898931</v>
      </c>
      <c r="AI119" s="27">
        <f t="shared" si="24"/>
        <v>0.0318223806</v>
      </c>
      <c r="AJ119" s="27">
        <f t="shared" si="25"/>
        <v>-0.08943685465</v>
      </c>
      <c r="AK119" s="27">
        <f t="shared" si="26"/>
        <v>-0.006826024529</v>
      </c>
      <c r="AL119" s="27">
        <f t="shared" si="27"/>
        <v>0.02359131735</v>
      </c>
      <c r="AM119" s="27">
        <f t="shared" si="28"/>
        <v>0.4150827569</v>
      </c>
      <c r="AN119" s="27">
        <f t="shared" si="29"/>
        <v>-0.008988157177</v>
      </c>
      <c r="AO119" s="27">
        <f t="shared" si="30"/>
        <v>0.6873159349</v>
      </c>
      <c r="AP119" s="27">
        <f t="shared" si="31"/>
        <v>0.2112451759</v>
      </c>
      <c r="AQ119" s="27"/>
      <c r="AR119" s="27"/>
      <c r="AS119" s="27"/>
    </row>
    <row r="120">
      <c r="A120" s="29">
        <v>2065.0</v>
      </c>
      <c r="B120" s="30">
        <v>1596.0</v>
      </c>
      <c r="C120" s="14">
        <v>38.0</v>
      </c>
      <c r="D120" s="15">
        <v>23.0</v>
      </c>
      <c r="E120" s="16">
        <v>16.0</v>
      </c>
      <c r="F120" s="17">
        <v>28.0</v>
      </c>
      <c r="G120" s="18">
        <v>73.0</v>
      </c>
      <c r="H120" s="19">
        <v>17.0</v>
      </c>
      <c r="I120" s="20">
        <v>39.0</v>
      </c>
      <c r="J120" s="21">
        <v>41.0</v>
      </c>
      <c r="K120" s="22">
        <v>35.0</v>
      </c>
      <c r="L120" s="63">
        <f t="shared" si="1"/>
        <v>38</v>
      </c>
      <c r="M120" s="63">
        <f t="shared" si="2"/>
        <v>45</v>
      </c>
      <c r="N120" s="63">
        <f t="shared" si="3"/>
        <v>16</v>
      </c>
      <c r="O120" s="63">
        <f t="shared" si="4"/>
        <v>74</v>
      </c>
      <c r="P120" s="64">
        <f t="shared" si="5"/>
        <v>74</v>
      </c>
      <c r="Q120" s="64">
        <f t="shared" si="6"/>
        <v>0.4578313253</v>
      </c>
      <c r="R120" s="64">
        <f t="shared" si="7"/>
        <v>0.1777777778</v>
      </c>
      <c r="S120" s="65">
        <f t="shared" si="8"/>
        <v>0.6473988439</v>
      </c>
      <c r="T120" s="65">
        <f t="shared" si="9"/>
        <v>0.4797687861</v>
      </c>
      <c r="U120" s="73">
        <f t="shared" si="10"/>
        <v>0.03383458647</v>
      </c>
      <c r="V120" s="66">
        <f t="shared" si="11"/>
        <v>0.6218487395</v>
      </c>
      <c r="W120" s="27">
        <f t="shared" si="12"/>
        <v>0.6174286123</v>
      </c>
      <c r="X120" s="27">
        <f t="shared" si="13"/>
        <v>-0.02041605049</v>
      </c>
      <c r="Y120" s="27">
        <f t="shared" si="14"/>
        <v>1.120267777</v>
      </c>
      <c r="Z120" s="27">
        <f t="shared" si="15"/>
        <v>4.783406329</v>
      </c>
      <c r="AA120" s="27">
        <f t="shared" si="16"/>
        <v>0.08007307215</v>
      </c>
      <c r="AB120" s="27">
        <f t="shared" si="17"/>
        <v>-0.2377568669</v>
      </c>
      <c r="AC120" s="27">
        <f t="shared" si="18"/>
        <v>-0.211155425</v>
      </c>
      <c r="AD120" s="27">
        <f t="shared" si="19"/>
        <v>0.2628873908</v>
      </c>
      <c r="AE120" s="27">
        <f t="shared" si="20"/>
        <v>-2.846632745</v>
      </c>
      <c r="AF120" s="27">
        <f t="shared" si="21"/>
        <v>-3.779698492</v>
      </c>
      <c r="AG120" s="27">
        <f t="shared" si="22"/>
        <v>0.01116138252</v>
      </c>
      <c r="AH120" s="27">
        <f t="shared" si="23"/>
        <v>-0.01366155696</v>
      </c>
      <c r="AI120" s="27">
        <f t="shared" si="24"/>
        <v>0.04728947562</v>
      </c>
      <c r="AJ120" s="27">
        <f t="shared" si="25"/>
        <v>-0.02976562553</v>
      </c>
      <c r="AK120" s="27">
        <f t="shared" si="26"/>
        <v>-0.110013365</v>
      </c>
      <c r="AL120" s="27">
        <f t="shared" si="27"/>
        <v>0.08515231528</v>
      </c>
      <c r="AM120" s="27">
        <f t="shared" si="28"/>
        <v>0.335541023</v>
      </c>
      <c r="AN120" s="27">
        <f t="shared" si="29"/>
        <v>-0.07880020763</v>
      </c>
      <c r="AO120" s="27">
        <f t="shared" si="30"/>
        <v>1.349521413</v>
      </c>
      <c r="AP120" s="27">
        <f t="shared" si="31"/>
        <v>1.007447915</v>
      </c>
      <c r="AQ120" s="27"/>
      <c r="AR120" s="27"/>
      <c r="AS120" s="27"/>
    </row>
    <row r="121">
      <c r="A121" s="29">
        <v>2067.0</v>
      </c>
      <c r="B121" s="30">
        <v>1563.0</v>
      </c>
      <c r="C121" s="14">
        <v>14.0</v>
      </c>
      <c r="D121" s="15">
        <v>14.0</v>
      </c>
      <c r="E121" s="16">
        <v>20.0</v>
      </c>
      <c r="F121" s="17">
        <v>30.0</v>
      </c>
      <c r="G121" s="18">
        <v>83.0</v>
      </c>
      <c r="H121" s="19">
        <v>16.0</v>
      </c>
      <c r="I121" s="20">
        <v>33.0</v>
      </c>
      <c r="J121" s="21">
        <v>31.0</v>
      </c>
      <c r="K121" s="22">
        <v>29.0</v>
      </c>
      <c r="L121" s="63">
        <f t="shared" si="1"/>
        <v>14</v>
      </c>
      <c r="M121" s="63">
        <f t="shared" si="2"/>
        <v>46</v>
      </c>
      <c r="N121" s="63">
        <f t="shared" si="3"/>
        <v>20</v>
      </c>
      <c r="O121" s="63">
        <f t="shared" si="4"/>
        <v>62</v>
      </c>
      <c r="P121" s="64">
        <f t="shared" si="5"/>
        <v>62</v>
      </c>
      <c r="Q121" s="64">
        <f t="shared" si="6"/>
        <v>0.2333333333</v>
      </c>
      <c r="R121" s="64">
        <f t="shared" si="7"/>
        <v>0.243902439</v>
      </c>
      <c r="S121" s="65">
        <f t="shared" si="8"/>
        <v>0.5352112676</v>
      </c>
      <c r="T121" s="65">
        <f t="shared" si="9"/>
        <v>0.4225352113</v>
      </c>
      <c r="U121" s="73">
        <f t="shared" si="10"/>
        <v>0.02175303903</v>
      </c>
      <c r="V121" s="66">
        <f t="shared" si="11"/>
        <v>0.5740740741</v>
      </c>
      <c r="W121" s="27">
        <f t="shared" si="12"/>
        <v>0.5747249601</v>
      </c>
      <c r="X121" s="27">
        <f t="shared" si="13"/>
        <v>-0.01312595156</v>
      </c>
      <c r="Y121" s="27">
        <f t="shared" si="14"/>
        <v>0.9866264661</v>
      </c>
      <c r="Z121" s="27">
        <f t="shared" si="15"/>
        <v>3.954491097</v>
      </c>
      <c r="AA121" s="27">
        <f t="shared" si="16"/>
        <v>0.03309821889</v>
      </c>
      <c r="AB121" s="27">
        <f t="shared" si="17"/>
        <v>-0.1346241741</v>
      </c>
      <c r="AC121" s="27">
        <f t="shared" si="18"/>
        <v>-0.1637812108</v>
      </c>
      <c r="AD121" s="27">
        <f t="shared" si="19"/>
        <v>0.1397275843</v>
      </c>
      <c r="AE121" s="27">
        <f t="shared" si="20"/>
        <v>-2.072600916</v>
      </c>
      <c r="AF121" s="27">
        <f t="shared" si="21"/>
        <v>-2.583234392</v>
      </c>
      <c r="AG121" s="27">
        <f t="shared" si="22"/>
        <v>0.002966164216</v>
      </c>
      <c r="AH121" s="27">
        <f t="shared" si="23"/>
        <v>-0.004973352547</v>
      </c>
      <c r="AI121" s="27">
        <f t="shared" si="24"/>
        <v>0.02358225863</v>
      </c>
      <c r="AJ121" s="27">
        <f t="shared" si="25"/>
        <v>-0.02033329511</v>
      </c>
      <c r="AK121" s="27">
        <f t="shared" si="26"/>
        <v>-0.03759385912</v>
      </c>
      <c r="AL121" s="27">
        <f t="shared" si="27"/>
        <v>0.03986022742</v>
      </c>
      <c r="AM121" s="27">
        <f t="shared" si="28"/>
        <v>0.2151596287</v>
      </c>
      <c r="AN121" s="27">
        <f t="shared" si="29"/>
        <v>-0.03462526331</v>
      </c>
      <c r="AO121" s="27">
        <f t="shared" si="30"/>
        <v>0.8123016837</v>
      </c>
      <c r="AP121" s="27">
        <f t="shared" si="31"/>
        <v>0.5692231937</v>
      </c>
      <c r="AQ121" s="27"/>
      <c r="AR121" s="27"/>
      <c r="AS121" s="27"/>
    </row>
    <row r="122">
      <c r="A122" s="29">
        <v>2073.0</v>
      </c>
      <c r="B122" s="30">
        <v>1952.0</v>
      </c>
      <c r="C122" s="14">
        <v>25.0</v>
      </c>
      <c r="D122" s="15">
        <v>15.0</v>
      </c>
      <c r="E122" s="16">
        <v>17.0</v>
      </c>
      <c r="F122" s="17">
        <v>32.0</v>
      </c>
      <c r="G122" s="18">
        <v>70.0</v>
      </c>
      <c r="H122" s="19">
        <v>13.0</v>
      </c>
      <c r="I122" s="20">
        <v>21.0</v>
      </c>
      <c r="J122" s="21">
        <v>28.0</v>
      </c>
      <c r="K122" s="22">
        <v>27.0</v>
      </c>
      <c r="L122" s="63">
        <f t="shared" si="1"/>
        <v>25</v>
      </c>
      <c r="M122" s="63">
        <f t="shared" si="2"/>
        <v>45</v>
      </c>
      <c r="N122" s="63">
        <f t="shared" si="3"/>
        <v>17</v>
      </c>
      <c r="O122" s="63">
        <f t="shared" si="4"/>
        <v>48</v>
      </c>
      <c r="P122" s="64">
        <f t="shared" si="5"/>
        <v>48</v>
      </c>
      <c r="Q122" s="64">
        <f t="shared" si="6"/>
        <v>0.3571428571</v>
      </c>
      <c r="R122" s="64">
        <f t="shared" si="7"/>
        <v>0.2615384615</v>
      </c>
      <c r="S122" s="65">
        <f t="shared" si="8"/>
        <v>0.5407407407</v>
      </c>
      <c r="T122" s="65">
        <f t="shared" si="9"/>
        <v>0.5185185185</v>
      </c>
      <c r="U122" s="73">
        <f t="shared" si="10"/>
        <v>0.02151639344</v>
      </c>
      <c r="V122" s="66">
        <f t="shared" si="11"/>
        <v>0.5161290323</v>
      </c>
      <c r="W122" s="27">
        <f t="shared" si="12"/>
        <v>0.5142330614</v>
      </c>
      <c r="X122" s="27">
        <f t="shared" si="13"/>
        <v>-0.01298315779</v>
      </c>
      <c r="Y122" s="27">
        <f t="shared" si="14"/>
        <v>1.210749021</v>
      </c>
      <c r="Z122" s="27">
        <f t="shared" si="15"/>
        <v>3.995346463</v>
      </c>
      <c r="AA122" s="27">
        <f t="shared" si="16"/>
        <v>0.03238200234</v>
      </c>
      <c r="AB122" s="27">
        <f t="shared" si="17"/>
        <v>-0.1634082412</v>
      </c>
      <c r="AC122" s="27">
        <f t="shared" si="18"/>
        <v>-0.2466418722</v>
      </c>
      <c r="AD122" s="27">
        <f t="shared" si="19"/>
        <v>0.1396353997</v>
      </c>
      <c r="AE122" s="27">
        <f t="shared" si="20"/>
        <v>-2.569690951</v>
      </c>
      <c r="AF122" s="27">
        <f t="shared" si="21"/>
        <v>-2.636886893</v>
      </c>
      <c r="AG122" s="27">
        <f t="shared" si="22"/>
        <v>0.002870409147</v>
      </c>
      <c r="AH122" s="27">
        <f t="shared" si="23"/>
        <v>-0.005971035976</v>
      </c>
      <c r="AI122" s="27">
        <f t="shared" si="24"/>
        <v>0.03512672551</v>
      </c>
      <c r="AJ122" s="27">
        <f t="shared" si="25"/>
        <v>-0.03757611363</v>
      </c>
      <c r="AK122" s="27">
        <f t="shared" si="26"/>
        <v>-0.03716035287</v>
      </c>
      <c r="AL122" s="27">
        <f t="shared" si="27"/>
        <v>0.048882625</v>
      </c>
      <c r="AM122" s="27">
        <f t="shared" si="28"/>
        <v>0.3273613183</v>
      </c>
      <c r="AN122" s="27">
        <f t="shared" si="29"/>
        <v>-0.03495991035</v>
      </c>
      <c r="AO122" s="27">
        <f t="shared" si="30"/>
        <v>1.017528088</v>
      </c>
      <c r="AP122" s="27">
        <f t="shared" si="31"/>
        <v>0.587048684</v>
      </c>
      <c r="AQ122" s="27"/>
      <c r="AR122" s="27"/>
      <c r="AS122" s="27"/>
    </row>
    <row r="123">
      <c r="A123" s="29">
        <v>2074.0</v>
      </c>
      <c r="B123" s="30">
        <v>1756.0</v>
      </c>
      <c r="C123" s="14">
        <v>18.0</v>
      </c>
      <c r="D123" s="15">
        <v>24.0</v>
      </c>
      <c r="E123" s="16">
        <v>6.0</v>
      </c>
      <c r="F123" s="17">
        <v>59.0</v>
      </c>
      <c r="G123" s="18">
        <v>128.0</v>
      </c>
      <c r="H123" s="19">
        <v>17.0</v>
      </c>
      <c r="I123" s="20">
        <v>30.0</v>
      </c>
      <c r="J123" s="21">
        <v>34.0</v>
      </c>
      <c r="K123" s="22">
        <v>26.0</v>
      </c>
      <c r="L123" s="63">
        <f t="shared" si="1"/>
        <v>18</v>
      </c>
      <c r="M123" s="63">
        <f t="shared" si="2"/>
        <v>76</v>
      </c>
      <c r="N123" s="63">
        <f t="shared" si="3"/>
        <v>6</v>
      </c>
      <c r="O123" s="63">
        <f t="shared" si="4"/>
        <v>56</v>
      </c>
      <c r="P123" s="64">
        <f t="shared" si="5"/>
        <v>56</v>
      </c>
      <c r="Q123" s="64">
        <f t="shared" si="6"/>
        <v>0.1914893617</v>
      </c>
      <c r="R123" s="64">
        <f t="shared" si="7"/>
        <v>0.09677419355</v>
      </c>
      <c r="S123" s="65">
        <f t="shared" si="8"/>
        <v>0.4743589744</v>
      </c>
      <c r="T123" s="65">
        <f t="shared" si="9"/>
        <v>0.6025641026</v>
      </c>
      <c r="U123" s="73">
        <f t="shared" si="10"/>
        <v>0.01366742597</v>
      </c>
      <c r="V123" s="66">
        <f t="shared" si="11"/>
        <v>0.4242424242</v>
      </c>
      <c r="W123" s="27">
        <f t="shared" si="12"/>
        <v>0.4191357343</v>
      </c>
      <c r="X123" s="27">
        <f t="shared" si="13"/>
        <v>-0.008247030267</v>
      </c>
      <c r="Y123" s="27">
        <f t="shared" si="14"/>
        <v>1.406996802</v>
      </c>
      <c r="Z123" s="27">
        <f t="shared" si="15"/>
        <v>3.504874532</v>
      </c>
      <c r="AA123" s="27">
        <f t="shared" si="16"/>
        <v>0.01306586618</v>
      </c>
      <c r="AB123" s="27">
        <f t="shared" si="17"/>
        <v>-0.1206230186</v>
      </c>
      <c r="AC123" s="27">
        <f t="shared" si="18"/>
        <v>-0.3330771008</v>
      </c>
      <c r="AD123" s="27">
        <f t="shared" si="19"/>
        <v>0.07780917583</v>
      </c>
      <c r="AE123" s="27">
        <f t="shared" si="20"/>
        <v>-2.619617654</v>
      </c>
      <c r="AF123" s="27">
        <f t="shared" si="21"/>
        <v>-2.02921265</v>
      </c>
      <c r="AG123" s="27">
        <f t="shared" si="22"/>
        <v>0.0007356912056</v>
      </c>
      <c r="AH123" s="27">
        <f t="shared" si="23"/>
        <v>-0.0027997753</v>
      </c>
      <c r="AI123" s="27">
        <f t="shared" si="24"/>
        <v>0.03013234197</v>
      </c>
      <c r="AJ123" s="27">
        <f t="shared" si="25"/>
        <v>-0.05896968552</v>
      </c>
      <c r="AK123" s="27">
        <f t="shared" si="26"/>
        <v>-0.01315322851</v>
      </c>
      <c r="AL123" s="27">
        <f t="shared" si="27"/>
        <v>0.0316540137</v>
      </c>
      <c r="AM123" s="27">
        <f t="shared" si="28"/>
        <v>0.3878138885</v>
      </c>
      <c r="AN123" s="27">
        <f t="shared" si="29"/>
        <v>-0.01708927438</v>
      </c>
      <c r="AO123" s="27">
        <f t="shared" si="30"/>
        <v>0.909958214</v>
      </c>
      <c r="AP123" s="27">
        <f t="shared" si="31"/>
        <v>0.3963037739</v>
      </c>
      <c r="AQ123" s="27"/>
      <c r="AR123" s="27"/>
      <c r="AS123" s="27"/>
    </row>
    <row r="124">
      <c r="A124" s="29">
        <v>2082.0</v>
      </c>
      <c r="B124" s="30">
        <v>1903.0</v>
      </c>
      <c r="C124" s="14">
        <v>28.0</v>
      </c>
      <c r="D124" s="15">
        <v>22.0</v>
      </c>
      <c r="E124" s="16">
        <v>20.0</v>
      </c>
      <c r="F124" s="17">
        <v>41.0</v>
      </c>
      <c r="G124" s="18">
        <v>129.0</v>
      </c>
      <c r="H124" s="19">
        <v>20.0</v>
      </c>
      <c r="I124" s="20">
        <v>59.0</v>
      </c>
      <c r="J124" s="21">
        <v>45.0</v>
      </c>
      <c r="K124" s="22">
        <v>59.0</v>
      </c>
      <c r="L124" s="63">
        <f t="shared" si="1"/>
        <v>28</v>
      </c>
      <c r="M124" s="63">
        <f t="shared" si="2"/>
        <v>61</v>
      </c>
      <c r="N124" s="63">
        <f t="shared" si="3"/>
        <v>20</v>
      </c>
      <c r="O124" s="63">
        <f t="shared" si="4"/>
        <v>118</v>
      </c>
      <c r="P124" s="64">
        <f t="shared" si="5"/>
        <v>118</v>
      </c>
      <c r="Q124" s="64">
        <f t="shared" si="6"/>
        <v>0.3146067416</v>
      </c>
      <c r="R124" s="64">
        <f t="shared" si="7"/>
        <v>0.1449275362</v>
      </c>
      <c r="S124" s="65">
        <f t="shared" si="8"/>
        <v>0.6431718062</v>
      </c>
      <c r="T124" s="65">
        <f t="shared" si="9"/>
        <v>0.3920704846</v>
      </c>
      <c r="U124" s="73">
        <f t="shared" si="10"/>
        <v>0.02522333158</v>
      </c>
      <c r="V124" s="66">
        <f t="shared" si="11"/>
        <v>0.6592178771</v>
      </c>
      <c r="W124" s="27">
        <f t="shared" si="12"/>
        <v>0.6642457522</v>
      </c>
      <c r="X124" s="27">
        <f t="shared" si="13"/>
        <v>-0.01521995286</v>
      </c>
      <c r="Y124" s="27">
        <f t="shared" si="14"/>
        <v>0.9154908428</v>
      </c>
      <c r="Z124" s="27">
        <f t="shared" si="15"/>
        <v>4.752174208</v>
      </c>
      <c r="AA124" s="27">
        <f t="shared" si="16"/>
        <v>0.04450098705</v>
      </c>
      <c r="AB124" s="27">
        <f t="shared" si="17"/>
        <v>-0.1448460998</v>
      </c>
      <c r="AC124" s="27">
        <f t="shared" si="18"/>
        <v>-0.1410154067</v>
      </c>
      <c r="AD124" s="27">
        <f t="shared" si="19"/>
        <v>0.1947002062</v>
      </c>
      <c r="AE124" s="27">
        <f t="shared" si="20"/>
        <v>-2.311099694</v>
      </c>
      <c r="AF124" s="27">
        <f t="shared" si="21"/>
        <v>-3.730502329</v>
      </c>
      <c r="AG124" s="27">
        <f t="shared" si="22"/>
        <v>0.004624265079</v>
      </c>
      <c r="AH124" s="27">
        <f t="shared" si="23"/>
        <v>-0.006204624592</v>
      </c>
      <c r="AI124" s="27">
        <f t="shared" si="24"/>
        <v>0.02354346579</v>
      </c>
      <c r="AJ124" s="27">
        <f t="shared" si="25"/>
        <v>-0.01624469248</v>
      </c>
      <c r="AK124" s="27">
        <f t="shared" si="26"/>
        <v>-0.06074124375</v>
      </c>
      <c r="AL124" s="27">
        <f t="shared" si="27"/>
        <v>0.05153772886</v>
      </c>
      <c r="AM124" s="27">
        <f t="shared" si="28"/>
        <v>0.2226204333</v>
      </c>
      <c r="AN124" s="27">
        <f t="shared" si="29"/>
        <v>-0.05798011817</v>
      </c>
      <c r="AO124" s="27">
        <f t="shared" si="30"/>
        <v>1.088484122</v>
      </c>
      <c r="AP124" s="27">
        <f t="shared" si="31"/>
        <v>0.9878428021</v>
      </c>
      <c r="AQ124" s="27"/>
      <c r="AR124" s="27"/>
      <c r="AS124" s="27"/>
    </row>
    <row r="125">
      <c r="A125" s="29">
        <v>2086.0</v>
      </c>
      <c r="B125" s="30">
        <v>2283.0</v>
      </c>
      <c r="C125" s="14">
        <v>5.0</v>
      </c>
      <c r="D125" s="15">
        <v>18.0</v>
      </c>
      <c r="E125" s="16">
        <v>8.0</v>
      </c>
      <c r="F125" s="17">
        <v>24.0</v>
      </c>
      <c r="G125" s="18">
        <v>57.0</v>
      </c>
      <c r="H125" s="19">
        <v>18.0</v>
      </c>
      <c r="I125" s="20">
        <v>15.0</v>
      </c>
      <c r="J125" s="21">
        <v>21.0</v>
      </c>
      <c r="K125" s="22">
        <v>10.0</v>
      </c>
      <c r="L125" s="63">
        <f t="shared" si="1"/>
        <v>5</v>
      </c>
      <c r="M125" s="63">
        <f t="shared" si="2"/>
        <v>42</v>
      </c>
      <c r="N125" s="63">
        <f t="shared" si="3"/>
        <v>8</v>
      </c>
      <c r="O125" s="63">
        <f t="shared" si="4"/>
        <v>25</v>
      </c>
      <c r="P125" s="64">
        <f t="shared" si="5"/>
        <v>25</v>
      </c>
      <c r="Q125" s="64">
        <f t="shared" si="6"/>
        <v>0.1063829787</v>
      </c>
      <c r="R125" s="64">
        <f t="shared" si="7"/>
        <v>0.2424242424</v>
      </c>
      <c r="S125" s="65">
        <f t="shared" si="8"/>
        <v>0.375</v>
      </c>
      <c r="T125" s="65">
        <f t="shared" si="9"/>
        <v>0.5875</v>
      </c>
      <c r="U125" s="73">
        <f t="shared" si="10"/>
        <v>0.005694261936</v>
      </c>
      <c r="V125" s="66">
        <f t="shared" si="11"/>
        <v>0.3731343284</v>
      </c>
      <c r="W125" s="27">
        <f t="shared" si="12"/>
        <v>0.3791433993</v>
      </c>
      <c r="X125" s="27">
        <f t="shared" si="13"/>
        <v>-0.003435961581</v>
      </c>
      <c r="Y125" s="27">
        <f t="shared" si="14"/>
        <v>1.371821882</v>
      </c>
      <c r="Z125" s="27">
        <f t="shared" si="15"/>
        <v>2.770745407</v>
      </c>
      <c r="AA125" s="27">
        <f t="shared" si="16"/>
        <v>0.002267982125</v>
      </c>
      <c r="AB125" s="27">
        <f t="shared" si="17"/>
        <v>-0.04899880843</v>
      </c>
      <c r="AC125" s="27">
        <f t="shared" si="18"/>
        <v>-0.316631419</v>
      </c>
      <c r="AD125" s="27">
        <f t="shared" si="19"/>
        <v>0.02562746637</v>
      </c>
      <c r="AE125" s="27">
        <f t="shared" si="20"/>
        <v>-2.019141107</v>
      </c>
      <c r="AF125" s="27">
        <f t="shared" si="21"/>
        <v>-1.268165265</v>
      </c>
      <c r="AG125" s="27">
        <f t="shared" si="22"/>
        <v>0.00005320441797</v>
      </c>
      <c r="AH125" s="27">
        <f t="shared" si="23"/>
        <v>-0.0004738372671</v>
      </c>
      <c r="AI125" s="27">
        <f t="shared" si="24"/>
        <v>0.01193418675</v>
      </c>
      <c r="AJ125" s="27">
        <f t="shared" si="25"/>
        <v>-0.05465660586</v>
      </c>
      <c r="AK125" s="27">
        <f t="shared" si="26"/>
        <v>-0.001804919899</v>
      </c>
      <c r="AL125" s="27">
        <f t="shared" si="27"/>
        <v>0.0101650205</v>
      </c>
      <c r="AM125" s="27">
        <f t="shared" si="28"/>
        <v>0.2914450851</v>
      </c>
      <c r="AN125" s="27">
        <f t="shared" si="29"/>
        <v>-0.004449616953</v>
      </c>
      <c r="AO125" s="27">
        <f t="shared" si="30"/>
        <v>0.5544652822</v>
      </c>
      <c r="AP125" s="27">
        <f t="shared" si="31"/>
        <v>0.1957945717</v>
      </c>
      <c r="AQ125" s="27"/>
      <c r="AR125" s="27"/>
      <c r="AS125" s="27"/>
    </row>
    <row r="126">
      <c r="A126" s="29">
        <v>2087.0</v>
      </c>
      <c r="B126" s="30">
        <v>2996.0</v>
      </c>
      <c r="C126" s="14">
        <v>15.0</v>
      </c>
      <c r="D126" s="15">
        <v>18.0</v>
      </c>
      <c r="E126" s="16">
        <v>2.0</v>
      </c>
      <c r="F126" s="17">
        <v>63.0</v>
      </c>
      <c r="G126" s="18">
        <v>113.0</v>
      </c>
      <c r="H126" s="19">
        <v>36.0</v>
      </c>
      <c r="I126" s="20">
        <v>36.0</v>
      </c>
      <c r="J126" s="21">
        <v>30.0</v>
      </c>
      <c r="K126" s="22">
        <v>12.0</v>
      </c>
      <c r="L126" s="63">
        <f t="shared" si="1"/>
        <v>15</v>
      </c>
      <c r="M126" s="63">
        <f t="shared" si="2"/>
        <v>99</v>
      </c>
      <c r="N126" s="63">
        <f t="shared" si="3"/>
        <v>2</v>
      </c>
      <c r="O126" s="63">
        <f t="shared" si="4"/>
        <v>48</v>
      </c>
      <c r="P126" s="64">
        <f t="shared" si="5"/>
        <v>47</v>
      </c>
      <c r="Q126" s="64">
        <f t="shared" si="6"/>
        <v>0.1315789474</v>
      </c>
      <c r="R126" s="64">
        <f t="shared" si="7"/>
        <v>0.04</v>
      </c>
      <c r="S126" s="65">
        <f t="shared" si="8"/>
        <v>0.3841463415</v>
      </c>
      <c r="T126" s="65">
        <f t="shared" si="9"/>
        <v>0.6951219512</v>
      </c>
      <c r="U126" s="73">
        <f t="shared" si="10"/>
        <v>0.00567423231</v>
      </c>
      <c r="V126" s="66">
        <f t="shared" si="11"/>
        <v>0.3265306122</v>
      </c>
      <c r="W126" s="27">
        <f t="shared" si="12"/>
        <v>0.3181672369</v>
      </c>
      <c r="X126" s="27">
        <f t="shared" si="13"/>
        <v>-0.00342387555</v>
      </c>
      <c r="Y126" s="27">
        <f t="shared" si="14"/>
        <v>1.623120857</v>
      </c>
      <c r="Z126" s="27">
        <f t="shared" si="15"/>
        <v>2.838324563</v>
      </c>
      <c r="AA126" s="27">
        <f t="shared" si="16"/>
        <v>0.002252054884</v>
      </c>
      <c r="AB126" s="27">
        <f t="shared" si="17"/>
        <v>-0.05777079217</v>
      </c>
      <c r="AC126" s="27">
        <f t="shared" si="18"/>
        <v>-0.4432617655</v>
      </c>
      <c r="AD126" s="27">
        <f t="shared" si="19"/>
        <v>0.02616018299</v>
      </c>
      <c r="AE126" s="27">
        <f t="shared" si="20"/>
        <v>-2.447288879</v>
      </c>
      <c r="AF126" s="27">
        <f t="shared" si="21"/>
        <v>-1.330781396</v>
      </c>
      <c r="AG126" s="27">
        <f t="shared" si="22"/>
        <v>0.00005264494923</v>
      </c>
      <c r="AH126" s="27">
        <f t="shared" si="23"/>
        <v>-0.0005567006011</v>
      </c>
      <c r="AI126" s="27">
        <f t="shared" si="24"/>
        <v>0.01664825679</v>
      </c>
      <c r="AJ126" s="27">
        <f t="shared" si="25"/>
        <v>-0.09053198772</v>
      </c>
      <c r="AK126" s="27">
        <f t="shared" si="26"/>
        <v>-0.001835957864</v>
      </c>
      <c r="AL126" s="27">
        <f t="shared" si="27"/>
        <v>0.01227711987</v>
      </c>
      <c r="AM126" s="27">
        <f t="shared" si="28"/>
        <v>0.4179539502</v>
      </c>
      <c r="AN126" s="27">
        <f t="shared" si="29"/>
        <v>-0.004652894068</v>
      </c>
      <c r="AO126" s="27">
        <f t="shared" si="30"/>
        <v>0.6884277336</v>
      </c>
      <c r="AP126" s="27">
        <f t="shared" si="31"/>
        <v>0.2104732698</v>
      </c>
      <c r="AQ126" s="27"/>
      <c r="AR126" s="27"/>
      <c r="AS126" s="27"/>
    </row>
    <row r="127">
      <c r="A127" s="29">
        <v>2126.0</v>
      </c>
      <c r="B127" s="30">
        <v>2337.0</v>
      </c>
      <c r="C127" s="14">
        <v>34.0</v>
      </c>
      <c r="D127" s="15">
        <v>10.0</v>
      </c>
      <c r="E127" s="16">
        <v>20.0</v>
      </c>
      <c r="F127" s="17">
        <v>38.0</v>
      </c>
      <c r="G127" s="18">
        <v>105.0</v>
      </c>
      <c r="H127" s="19">
        <v>33.0</v>
      </c>
      <c r="I127" s="20">
        <v>26.0</v>
      </c>
      <c r="J127" s="21">
        <v>27.0</v>
      </c>
      <c r="K127" s="22">
        <v>27.0</v>
      </c>
      <c r="L127" s="63">
        <f t="shared" si="1"/>
        <v>34</v>
      </c>
      <c r="M127" s="63">
        <f t="shared" si="2"/>
        <v>71</v>
      </c>
      <c r="N127" s="63">
        <f t="shared" si="3"/>
        <v>20</v>
      </c>
      <c r="O127" s="63">
        <f t="shared" si="4"/>
        <v>53</v>
      </c>
      <c r="P127" s="64">
        <f t="shared" si="5"/>
        <v>53</v>
      </c>
      <c r="Q127" s="64">
        <f t="shared" si="6"/>
        <v>0.3238095238</v>
      </c>
      <c r="R127" s="64">
        <f t="shared" si="7"/>
        <v>0.2739726027</v>
      </c>
      <c r="S127" s="65">
        <f t="shared" si="8"/>
        <v>0.4887640449</v>
      </c>
      <c r="T127" s="65">
        <f t="shared" si="9"/>
        <v>0.5898876404</v>
      </c>
      <c r="U127" s="73">
        <f t="shared" si="10"/>
        <v>0.02310654685</v>
      </c>
      <c r="V127" s="66">
        <f t="shared" si="11"/>
        <v>0.4274193548</v>
      </c>
      <c r="W127" s="27">
        <f t="shared" si="12"/>
        <v>0.4306665293</v>
      </c>
      <c r="X127" s="27">
        <f t="shared" si="13"/>
        <v>-0.01394266863</v>
      </c>
      <c r="Y127" s="27">
        <f t="shared" si="14"/>
        <v>1.377397061</v>
      </c>
      <c r="Z127" s="27">
        <f t="shared" si="15"/>
        <v>3.61130862</v>
      </c>
      <c r="AA127" s="27">
        <f t="shared" si="16"/>
        <v>0.03734520438</v>
      </c>
      <c r="AB127" s="27">
        <f t="shared" si="17"/>
        <v>-0.1996386164</v>
      </c>
      <c r="AC127" s="27">
        <f t="shared" si="18"/>
        <v>-0.3192102724</v>
      </c>
      <c r="AD127" s="27">
        <f t="shared" si="19"/>
        <v>0.1355411798</v>
      </c>
      <c r="AE127" s="27">
        <f t="shared" si="20"/>
        <v>-2.642384901</v>
      </c>
      <c r="AF127" s="27">
        <f t="shared" si="21"/>
        <v>-2.154327964</v>
      </c>
      <c r="AG127" s="27">
        <f t="shared" si="22"/>
        <v>0.00355500746</v>
      </c>
      <c r="AH127" s="27">
        <f t="shared" si="23"/>
        <v>-0.007834041247</v>
      </c>
      <c r="AI127" s="27">
        <f t="shared" si="24"/>
        <v>0.04882174386</v>
      </c>
      <c r="AJ127" s="27">
        <f t="shared" si="25"/>
        <v>-0.05532570239</v>
      </c>
      <c r="AK127" s="27">
        <f t="shared" si="26"/>
        <v>-0.03873656698</v>
      </c>
      <c r="AL127" s="27">
        <f t="shared" si="27"/>
        <v>0.0539802975</v>
      </c>
      <c r="AM127" s="27">
        <f t="shared" si="28"/>
        <v>0.3829548465</v>
      </c>
      <c r="AN127" s="27">
        <f t="shared" si="29"/>
        <v>-0.030672996</v>
      </c>
      <c r="AO127" s="27">
        <f t="shared" si="30"/>
        <v>0.9457399807</v>
      </c>
      <c r="AP127" s="27">
        <f t="shared" si="31"/>
        <v>0.433515465</v>
      </c>
      <c r="AQ127" s="27"/>
      <c r="AR127" s="27"/>
      <c r="AS127" s="27"/>
    </row>
    <row r="128">
      <c r="A128" s="29">
        <v>2352.0</v>
      </c>
      <c r="B128" s="30">
        <v>3099.0</v>
      </c>
      <c r="C128" s="14">
        <v>68.0</v>
      </c>
      <c r="D128" s="15">
        <v>66.0</v>
      </c>
      <c r="E128" s="16">
        <v>26.0</v>
      </c>
      <c r="F128" s="17">
        <v>88.0</v>
      </c>
      <c r="G128" s="18">
        <v>285.0</v>
      </c>
      <c r="H128" s="19">
        <v>31.0</v>
      </c>
      <c r="I128" s="20">
        <v>97.0</v>
      </c>
      <c r="J128" s="21">
        <v>143.0</v>
      </c>
      <c r="K128" s="22">
        <v>80.0</v>
      </c>
      <c r="L128" s="63">
        <f t="shared" si="1"/>
        <v>68</v>
      </c>
      <c r="M128" s="63">
        <f t="shared" si="2"/>
        <v>119</v>
      </c>
      <c r="N128" s="63">
        <f t="shared" si="3"/>
        <v>26</v>
      </c>
      <c r="O128" s="63">
        <f t="shared" si="4"/>
        <v>177</v>
      </c>
      <c r="P128" s="64">
        <f t="shared" si="5"/>
        <v>178</v>
      </c>
      <c r="Q128" s="64">
        <f t="shared" si="6"/>
        <v>0.3636363636</v>
      </c>
      <c r="R128" s="64">
        <f t="shared" si="7"/>
        <v>0.1280788177</v>
      </c>
      <c r="S128" s="65">
        <f t="shared" si="8"/>
        <v>0.6282051282</v>
      </c>
      <c r="T128" s="65">
        <f t="shared" si="9"/>
        <v>0.4794871795</v>
      </c>
      <c r="U128" s="73">
        <f t="shared" si="10"/>
        <v>0.03033236528</v>
      </c>
      <c r="V128" s="66">
        <f t="shared" si="11"/>
        <v>0.597972973</v>
      </c>
      <c r="W128" s="27">
        <f t="shared" si="12"/>
        <v>0.6021181051</v>
      </c>
      <c r="X128" s="27">
        <f t="shared" si="13"/>
        <v>-0.01830278321</v>
      </c>
      <c r="Y128" s="27">
        <f t="shared" si="14"/>
        <v>1.119610221</v>
      </c>
      <c r="Z128" s="27">
        <f t="shared" si="15"/>
        <v>4.641590596</v>
      </c>
      <c r="AA128" s="27">
        <f t="shared" si="16"/>
        <v>0.06435425995</v>
      </c>
      <c r="AB128" s="27">
        <f t="shared" si="17"/>
        <v>-0.2130215223</v>
      </c>
      <c r="AC128" s="27">
        <f t="shared" si="18"/>
        <v>-0.2109076168</v>
      </c>
      <c r="AD128" s="27">
        <f t="shared" si="19"/>
        <v>0.2286887067</v>
      </c>
      <c r="AE128" s="27">
        <f t="shared" si="20"/>
        <v>-2.760616051</v>
      </c>
      <c r="AF128" s="27">
        <f t="shared" si="21"/>
        <v>-3.558903997</v>
      </c>
      <c r="AG128" s="27">
        <f t="shared" si="22"/>
        <v>0.008041817373</v>
      </c>
      <c r="AH128" s="27">
        <f t="shared" si="23"/>
        <v>-0.01097326877</v>
      </c>
      <c r="AI128" s="27">
        <f t="shared" si="24"/>
        <v>0.04234478414</v>
      </c>
      <c r="AJ128" s="27">
        <f t="shared" si="25"/>
        <v>-0.0297132423</v>
      </c>
      <c r="AK128" s="27">
        <f t="shared" si="26"/>
        <v>-0.08579575803</v>
      </c>
      <c r="AL128" s="27">
        <f t="shared" si="27"/>
        <v>0.07403148031</v>
      </c>
      <c r="AM128" s="27">
        <f t="shared" si="28"/>
        <v>0.3252109819</v>
      </c>
      <c r="AN128" s="27">
        <f t="shared" si="29"/>
        <v>-0.06651688179</v>
      </c>
      <c r="AO128" s="27">
        <f t="shared" si="30"/>
        <v>1.269942056</v>
      </c>
      <c r="AP128" s="27">
        <f t="shared" si="31"/>
        <v>0.9204734705</v>
      </c>
      <c r="AQ128" s="27"/>
      <c r="AR128" s="27"/>
      <c r="AS128" s="27"/>
    </row>
    <row r="129">
      <c r="A129" s="29">
        <v>2360.0</v>
      </c>
      <c r="B129" s="30">
        <v>2222.0</v>
      </c>
      <c r="C129" s="14">
        <v>20.0</v>
      </c>
      <c r="D129" s="15">
        <v>8.0</v>
      </c>
      <c r="E129" s="16">
        <v>6.0</v>
      </c>
      <c r="F129" s="17">
        <v>56.0</v>
      </c>
      <c r="G129" s="18">
        <v>159.0</v>
      </c>
      <c r="H129" s="19">
        <v>19.0</v>
      </c>
      <c r="I129" s="20">
        <v>14.0</v>
      </c>
      <c r="J129" s="21">
        <v>27.0</v>
      </c>
      <c r="K129" s="22">
        <v>9.0</v>
      </c>
      <c r="L129" s="63">
        <f t="shared" si="1"/>
        <v>20</v>
      </c>
      <c r="M129" s="63">
        <f t="shared" si="2"/>
        <v>75</v>
      </c>
      <c r="N129" s="63">
        <f t="shared" si="3"/>
        <v>6</v>
      </c>
      <c r="O129" s="63">
        <f t="shared" si="4"/>
        <v>23</v>
      </c>
      <c r="P129" s="64">
        <f t="shared" si="5"/>
        <v>23</v>
      </c>
      <c r="Q129" s="64">
        <f t="shared" si="6"/>
        <v>0.2105263158</v>
      </c>
      <c r="R129" s="64">
        <f t="shared" si="7"/>
        <v>0.2068965517</v>
      </c>
      <c r="S129" s="65">
        <f t="shared" si="8"/>
        <v>0.3467741935</v>
      </c>
      <c r="T129" s="65">
        <f t="shared" si="9"/>
        <v>0.7661290323</v>
      </c>
      <c r="U129" s="73">
        <f t="shared" si="10"/>
        <v>0.01170117012</v>
      </c>
      <c r="V129" s="66">
        <f t="shared" si="11"/>
        <v>0.2346938776</v>
      </c>
      <c r="W129" s="27">
        <f t="shared" si="12"/>
        <v>0.2359602112</v>
      </c>
      <c r="X129" s="27">
        <f t="shared" si="13"/>
        <v>-0.007060576317</v>
      </c>
      <c r="Y129" s="27">
        <f t="shared" si="14"/>
        <v>1.788923525</v>
      </c>
      <c r="Z129" s="27">
        <f t="shared" si="15"/>
        <v>2.562194677</v>
      </c>
      <c r="AA129" s="27">
        <f t="shared" si="16"/>
        <v>0.009576864273</v>
      </c>
      <c r="AB129" s="27">
        <f t="shared" si="17"/>
        <v>-0.131302024</v>
      </c>
      <c r="AC129" s="27">
        <f t="shared" si="18"/>
        <v>-0.5384459387</v>
      </c>
      <c r="AD129" s="27">
        <f t="shared" si="19"/>
        <v>0.04869821329</v>
      </c>
      <c r="AE129" s="27">
        <f t="shared" si="20"/>
        <v>-2.434872488</v>
      </c>
      <c r="AF129" s="27">
        <f t="shared" si="21"/>
        <v>-1.084443323</v>
      </c>
      <c r="AG129" s="27">
        <f t="shared" si="22"/>
        <v>0.0004616610705</v>
      </c>
      <c r="AH129" s="27">
        <f t="shared" si="23"/>
        <v>-0.002609197592</v>
      </c>
      <c r="AI129" s="27">
        <f t="shared" si="24"/>
        <v>0.04170352646</v>
      </c>
      <c r="AJ129" s="27">
        <f t="shared" si="25"/>
        <v>-0.1212061918</v>
      </c>
      <c r="AK129" s="27">
        <f t="shared" si="26"/>
        <v>-0.007047857926</v>
      </c>
      <c r="AL129" s="27">
        <f t="shared" si="27"/>
        <v>0.02518892673</v>
      </c>
      <c r="AM129" s="27">
        <f t="shared" si="28"/>
        <v>0.4583110591</v>
      </c>
      <c r="AN129" s="27">
        <f t="shared" si="29"/>
        <v>-0.007818896856</v>
      </c>
      <c r="AO129" s="27">
        <f t="shared" si="30"/>
        <v>0.6183002364</v>
      </c>
      <c r="AP129" s="27">
        <f t="shared" si="31"/>
        <v>0.1548271627</v>
      </c>
      <c r="AQ129" s="27"/>
      <c r="AR129" s="27"/>
      <c r="AS129" s="27"/>
    </row>
    <row r="130">
      <c r="A130" s="29">
        <v>2371.0</v>
      </c>
      <c r="B130" s="30">
        <v>1353.0</v>
      </c>
      <c r="C130" s="14">
        <v>25.0</v>
      </c>
      <c r="D130" s="15">
        <v>11.0</v>
      </c>
      <c r="E130" s="16">
        <v>12.0</v>
      </c>
      <c r="F130" s="17">
        <v>33.0</v>
      </c>
      <c r="G130" s="18">
        <v>78.0</v>
      </c>
      <c r="H130" s="19">
        <v>18.0</v>
      </c>
      <c r="I130" s="20">
        <v>31.0</v>
      </c>
      <c r="J130" s="21">
        <v>20.0</v>
      </c>
      <c r="K130" s="22">
        <v>22.0</v>
      </c>
      <c r="L130" s="63">
        <f t="shared" si="1"/>
        <v>25</v>
      </c>
      <c r="M130" s="63">
        <f t="shared" si="2"/>
        <v>51</v>
      </c>
      <c r="N130" s="63">
        <f t="shared" si="3"/>
        <v>12</v>
      </c>
      <c r="O130" s="63">
        <f t="shared" si="4"/>
        <v>53</v>
      </c>
      <c r="P130" s="64">
        <f t="shared" si="5"/>
        <v>53</v>
      </c>
      <c r="Q130" s="64">
        <f t="shared" si="6"/>
        <v>0.3289473684</v>
      </c>
      <c r="R130" s="64">
        <f t="shared" si="7"/>
        <v>0.1846153846</v>
      </c>
      <c r="S130" s="65">
        <f t="shared" si="8"/>
        <v>0.5531914894</v>
      </c>
      <c r="T130" s="65">
        <f t="shared" si="9"/>
        <v>0.5390070922</v>
      </c>
      <c r="U130" s="73">
        <f t="shared" si="10"/>
        <v>0.0273466371</v>
      </c>
      <c r="V130" s="66">
        <f t="shared" si="11"/>
        <v>0.5096153846</v>
      </c>
      <c r="W130" s="27">
        <f t="shared" si="12"/>
        <v>0.5085077632</v>
      </c>
      <c r="X130" s="27">
        <f t="shared" si="13"/>
        <v>-0.01650117179</v>
      </c>
      <c r="Y130" s="27">
        <f t="shared" si="14"/>
        <v>1.258590168</v>
      </c>
      <c r="Z130" s="27">
        <f t="shared" si="15"/>
        <v>4.087340742</v>
      </c>
      <c r="AA130" s="27">
        <f t="shared" si="16"/>
        <v>0.05230854026</v>
      </c>
      <c r="AB130" s="27">
        <f t="shared" si="17"/>
        <v>-0.2158930263</v>
      </c>
      <c r="AC130" s="27">
        <f t="shared" si="18"/>
        <v>-0.2665184167</v>
      </c>
      <c r="AD130" s="27">
        <f t="shared" si="19"/>
        <v>0.1815584144</v>
      </c>
      <c r="AE130" s="27">
        <f t="shared" si="20"/>
        <v>-2.73273489</v>
      </c>
      <c r="AF130" s="27">
        <f t="shared" si="21"/>
        <v>-2.759715408</v>
      </c>
      <c r="AG130" s="27">
        <f t="shared" si="22"/>
        <v>0.005893145401</v>
      </c>
      <c r="AH130" s="27">
        <f t="shared" si="23"/>
        <v>-0.01002648704</v>
      </c>
      <c r="AI130" s="27">
        <f t="shared" si="24"/>
        <v>0.04824280305</v>
      </c>
      <c r="AJ130" s="27">
        <f t="shared" si="25"/>
        <v>-0.04220874942</v>
      </c>
      <c r="AK130" s="27">
        <f t="shared" si="26"/>
        <v>-0.06140943881</v>
      </c>
      <c r="AL130" s="27">
        <f t="shared" si="27"/>
        <v>0.06607019314</v>
      </c>
      <c r="AM130" s="27">
        <f t="shared" si="28"/>
        <v>0.3618879943</v>
      </c>
      <c r="AN130" s="27">
        <f t="shared" si="29"/>
        <v>-0.04650263449</v>
      </c>
      <c r="AO130" s="27">
        <f t="shared" si="30"/>
        <v>1.107004564</v>
      </c>
      <c r="AP130" s="27">
        <f t="shared" si="31"/>
        <v>0.6285405686</v>
      </c>
      <c r="AQ130" s="27"/>
      <c r="AR130" s="27"/>
      <c r="AS130" s="27"/>
    </row>
    <row r="131">
      <c r="A131" s="29">
        <v>2372.0</v>
      </c>
      <c r="B131" s="30">
        <v>2474.0</v>
      </c>
      <c r="C131" s="14">
        <v>12.0</v>
      </c>
      <c r="D131" s="15">
        <v>24.0</v>
      </c>
      <c r="E131" s="16">
        <v>26.0</v>
      </c>
      <c r="F131" s="17">
        <v>57.0</v>
      </c>
      <c r="G131" s="18">
        <v>140.0</v>
      </c>
      <c r="H131" s="19">
        <v>25.0</v>
      </c>
      <c r="I131" s="20">
        <v>29.0</v>
      </c>
      <c r="J131" s="21">
        <v>28.0</v>
      </c>
      <c r="K131" s="22">
        <v>52.0</v>
      </c>
      <c r="L131" s="63">
        <f t="shared" si="1"/>
        <v>12</v>
      </c>
      <c r="M131" s="63">
        <f t="shared" si="2"/>
        <v>82</v>
      </c>
      <c r="N131" s="63">
        <f t="shared" si="3"/>
        <v>26</v>
      </c>
      <c r="O131" s="63">
        <f t="shared" si="4"/>
        <v>81</v>
      </c>
      <c r="P131" s="64">
        <f t="shared" si="5"/>
        <v>81</v>
      </c>
      <c r="Q131" s="64">
        <f t="shared" si="6"/>
        <v>0.1276595745</v>
      </c>
      <c r="R131" s="64">
        <f t="shared" si="7"/>
        <v>0.2429906542</v>
      </c>
      <c r="S131" s="65">
        <f t="shared" si="8"/>
        <v>0.4626865672</v>
      </c>
      <c r="T131" s="65">
        <f t="shared" si="9"/>
        <v>0.4676616915</v>
      </c>
      <c r="U131" s="73">
        <f t="shared" si="10"/>
        <v>0.01535974131</v>
      </c>
      <c r="V131" s="66">
        <f t="shared" si="11"/>
        <v>0.4969325153</v>
      </c>
      <c r="W131" s="27">
        <f t="shared" si="12"/>
        <v>0.4973182776</v>
      </c>
      <c r="X131" s="27">
        <f t="shared" si="13"/>
        <v>-0.009268186399</v>
      </c>
      <c r="Y131" s="27">
        <f t="shared" si="14"/>
        <v>1.091997518</v>
      </c>
      <c r="Z131" s="27">
        <f t="shared" si="15"/>
        <v>3.418631149</v>
      </c>
      <c r="AA131" s="27">
        <f t="shared" si="16"/>
        <v>0.0165018467</v>
      </c>
      <c r="AB131" s="27">
        <f t="shared" si="17"/>
        <v>-0.1052097296</v>
      </c>
      <c r="AC131" s="27">
        <f t="shared" si="18"/>
        <v>-0.2006327647</v>
      </c>
      <c r="AD131" s="27">
        <f t="shared" si="19"/>
        <v>0.08529189354</v>
      </c>
      <c r="AE131" s="27">
        <f t="shared" si="20"/>
        <v>-1.983107328</v>
      </c>
      <c r="AF131" s="27">
        <f t="shared" si="21"/>
        <v>-1.930576878</v>
      </c>
      <c r="AG131" s="27">
        <f t="shared" si="22"/>
        <v>0.001044208149</v>
      </c>
      <c r="AH131" s="27">
        <f t="shared" si="23"/>
        <v>-0.002744391471</v>
      </c>
      <c r="AI131" s="27">
        <f t="shared" si="24"/>
        <v>0.02039797902</v>
      </c>
      <c r="AJ131" s="27">
        <f t="shared" si="25"/>
        <v>-0.02756858238</v>
      </c>
      <c r="AK131" s="27">
        <f t="shared" si="26"/>
        <v>-0.0162034121</v>
      </c>
      <c r="AL131" s="27">
        <f t="shared" si="27"/>
        <v>0.02692987068</v>
      </c>
      <c r="AM131" s="27">
        <f t="shared" si="28"/>
        <v>0.2278558639</v>
      </c>
      <c r="AN131" s="27">
        <f t="shared" si="29"/>
        <v>-0.01827175795</v>
      </c>
      <c r="AO131" s="27">
        <f t="shared" si="30"/>
        <v>0.6719075638</v>
      </c>
      <c r="AP131" s="27">
        <f t="shared" si="31"/>
        <v>0.3677625629</v>
      </c>
      <c r="AQ131" s="27"/>
      <c r="AR131" s="27"/>
      <c r="AS131" s="27"/>
    </row>
    <row r="132">
      <c r="A132" s="29">
        <v>2387.0</v>
      </c>
      <c r="B132" s="30">
        <v>2474.0</v>
      </c>
      <c r="C132" s="14">
        <v>27.0</v>
      </c>
      <c r="D132" s="15">
        <v>22.0</v>
      </c>
      <c r="E132" s="16">
        <v>10.0</v>
      </c>
      <c r="F132" s="17">
        <v>48.0</v>
      </c>
      <c r="G132" s="18">
        <v>126.0</v>
      </c>
      <c r="H132" s="19">
        <v>40.0</v>
      </c>
      <c r="I132" s="20">
        <v>36.0</v>
      </c>
      <c r="J132" s="21">
        <v>27.0</v>
      </c>
      <c r="K132" s="22">
        <v>28.0</v>
      </c>
      <c r="L132" s="63">
        <f t="shared" si="1"/>
        <v>27</v>
      </c>
      <c r="M132" s="63">
        <f t="shared" si="2"/>
        <v>88</v>
      </c>
      <c r="N132" s="63">
        <f t="shared" si="3"/>
        <v>10</v>
      </c>
      <c r="O132" s="63">
        <f t="shared" si="4"/>
        <v>64</v>
      </c>
      <c r="P132" s="64">
        <f t="shared" si="5"/>
        <v>64</v>
      </c>
      <c r="Q132" s="64">
        <f t="shared" si="6"/>
        <v>0.2347826087</v>
      </c>
      <c r="R132" s="64">
        <f t="shared" si="7"/>
        <v>0.1351351351</v>
      </c>
      <c r="S132" s="65">
        <f t="shared" si="8"/>
        <v>0.4814814815</v>
      </c>
      <c r="T132" s="65">
        <f t="shared" si="9"/>
        <v>0.6084656085</v>
      </c>
      <c r="U132" s="73">
        <f t="shared" si="10"/>
        <v>0.01495553759</v>
      </c>
      <c r="V132" s="66">
        <f t="shared" si="11"/>
        <v>0.4210526316</v>
      </c>
      <c r="W132" s="27">
        <f t="shared" si="12"/>
        <v>0.4185934024</v>
      </c>
      <c r="X132" s="27">
        <f t="shared" si="13"/>
        <v>-0.009024286757</v>
      </c>
      <c r="Y132" s="27">
        <f t="shared" si="14"/>
        <v>1.420776913</v>
      </c>
      <c r="Z132" s="27">
        <f t="shared" si="15"/>
        <v>3.557500276</v>
      </c>
      <c r="AA132" s="27">
        <f t="shared" si="16"/>
        <v>0.01564475633</v>
      </c>
      <c r="AB132" s="27">
        <f t="shared" si="17"/>
        <v>-0.133284078</v>
      </c>
      <c r="AC132" s="27">
        <f t="shared" si="18"/>
        <v>-0.3396333569</v>
      </c>
      <c r="AD132" s="27">
        <f t="shared" si="19"/>
        <v>0.08642085937</v>
      </c>
      <c r="AE132" s="27">
        <f t="shared" si="20"/>
        <v>-2.684992991</v>
      </c>
      <c r="AF132" s="27">
        <f t="shared" si="21"/>
        <v>-2.090607454</v>
      </c>
      <c r="AG132" s="27">
        <f t="shared" si="22"/>
        <v>0.0009639210411</v>
      </c>
      <c r="AH132" s="27">
        <f t="shared" si="23"/>
        <v>-0.003385217333</v>
      </c>
      <c r="AI132" s="27">
        <f t="shared" si="24"/>
        <v>0.03362124165</v>
      </c>
      <c r="AJ132" s="27">
        <f t="shared" si="25"/>
        <v>-0.06071935569</v>
      </c>
      <c r="AK132" s="27">
        <f t="shared" si="26"/>
        <v>-0.0159858388</v>
      </c>
      <c r="AL132" s="27">
        <f t="shared" si="27"/>
        <v>0.03550171493</v>
      </c>
      <c r="AM132" s="27">
        <f t="shared" si="28"/>
        <v>0.4013852294</v>
      </c>
      <c r="AN132" s="27">
        <f t="shared" si="29"/>
        <v>-0.01926565838</v>
      </c>
      <c r="AO132" s="27">
        <f t="shared" si="30"/>
        <v>0.9466711979</v>
      </c>
      <c r="AP132" s="27">
        <f t="shared" si="31"/>
        <v>0.4144246777</v>
      </c>
      <c r="AQ132" s="27"/>
      <c r="AR132" s="27"/>
      <c r="AS132" s="27"/>
    </row>
    <row r="133">
      <c r="A133" s="29">
        <v>2399.0</v>
      </c>
      <c r="B133" s="30">
        <v>1496.0</v>
      </c>
      <c r="C133" s="14">
        <v>13.0</v>
      </c>
      <c r="D133" s="15">
        <v>20.0</v>
      </c>
      <c r="E133" s="16">
        <v>15.0</v>
      </c>
      <c r="F133" s="17">
        <v>31.0</v>
      </c>
      <c r="G133" s="18">
        <v>110.0</v>
      </c>
      <c r="H133" s="19">
        <v>12.0</v>
      </c>
      <c r="I133" s="20">
        <v>10.0</v>
      </c>
      <c r="J133" s="21">
        <v>30.0</v>
      </c>
      <c r="K133" s="22">
        <v>9.0</v>
      </c>
      <c r="L133" s="63">
        <f t="shared" si="1"/>
        <v>13</v>
      </c>
      <c r="M133" s="63">
        <f t="shared" si="2"/>
        <v>43</v>
      </c>
      <c r="N133" s="63">
        <f t="shared" si="3"/>
        <v>15</v>
      </c>
      <c r="O133" s="63">
        <f t="shared" si="4"/>
        <v>19</v>
      </c>
      <c r="P133" s="64">
        <f t="shared" si="5"/>
        <v>20</v>
      </c>
      <c r="Q133" s="64">
        <f t="shared" si="6"/>
        <v>0.2321428571</v>
      </c>
      <c r="R133" s="64">
        <f t="shared" si="7"/>
        <v>0.4411764706</v>
      </c>
      <c r="S133" s="65">
        <f t="shared" si="8"/>
        <v>0.3555555556</v>
      </c>
      <c r="T133" s="65">
        <f t="shared" si="9"/>
        <v>0.6222222222</v>
      </c>
      <c r="U133" s="73">
        <f t="shared" si="10"/>
        <v>0.01871657754</v>
      </c>
      <c r="V133" s="66">
        <f t="shared" si="11"/>
        <v>0.3064516129</v>
      </c>
      <c r="W133" s="27">
        <f t="shared" si="12"/>
        <v>0.3244601458</v>
      </c>
      <c r="X133" s="27">
        <f t="shared" si="13"/>
        <v>-0.01129372728</v>
      </c>
      <c r="Y133" s="27">
        <f t="shared" si="14"/>
        <v>1.452898826</v>
      </c>
      <c r="Z133" s="27">
        <f t="shared" si="15"/>
        <v>2.627077127</v>
      </c>
      <c r="AA133" s="27">
        <f t="shared" si="16"/>
        <v>0.02450290755</v>
      </c>
      <c r="AB133" s="27">
        <f t="shared" si="17"/>
        <v>-0.1705737363</v>
      </c>
      <c r="AC133" s="27">
        <f t="shared" si="18"/>
        <v>-0.355164296</v>
      </c>
      <c r="AD133" s="27">
        <f t="shared" si="19"/>
        <v>0.07986764344</v>
      </c>
      <c r="AE133" s="27">
        <f t="shared" si="20"/>
        <v>-2.027591764</v>
      </c>
      <c r="AF133" s="27">
        <f t="shared" si="21"/>
        <v>-1.140061438</v>
      </c>
      <c r="AG133" s="27">
        <f t="shared" si="22"/>
        <v>0.001889359874</v>
      </c>
      <c r="AH133" s="27">
        <f t="shared" si="23"/>
        <v>-0.005421817006</v>
      </c>
      <c r="AI133" s="27">
        <f t="shared" si="24"/>
        <v>0.04400045018</v>
      </c>
      <c r="AJ133" s="27">
        <f t="shared" si="25"/>
        <v>-0.06493152436</v>
      </c>
      <c r="AK133" s="27">
        <f t="shared" si="26"/>
        <v>-0.0184889449</v>
      </c>
      <c r="AL133" s="27">
        <f t="shared" si="27"/>
        <v>0.03355143529</v>
      </c>
      <c r="AM133" s="27">
        <f t="shared" si="28"/>
        <v>0.30996184</v>
      </c>
      <c r="AN133" s="27">
        <f t="shared" si="29"/>
        <v>-0.01314813109</v>
      </c>
      <c r="AO133" s="27">
        <f t="shared" si="30"/>
        <v>0.5279154921</v>
      </c>
      <c r="AP133" s="27">
        <f t="shared" si="31"/>
        <v>0.1668895911</v>
      </c>
      <c r="AQ133" s="27"/>
      <c r="AR133" s="27"/>
      <c r="AS133" s="27"/>
    </row>
    <row r="134">
      <c r="A134" s="29">
        <v>2430.0</v>
      </c>
      <c r="B134" s="30">
        <v>1227.0</v>
      </c>
      <c r="C134" s="14">
        <v>13.0</v>
      </c>
      <c r="D134" s="15">
        <v>6.0</v>
      </c>
      <c r="E134" s="16">
        <v>9.0</v>
      </c>
      <c r="F134" s="17">
        <v>9.0</v>
      </c>
      <c r="G134" s="18">
        <v>49.0</v>
      </c>
      <c r="H134" s="19">
        <v>14.0</v>
      </c>
      <c r="I134" s="20">
        <v>17.0</v>
      </c>
      <c r="J134" s="21">
        <v>8.0</v>
      </c>
      <c r="K134" s="22">
        <v>12.0</v>
      </c>
      <c r="L134" s="63">
        <f t="shared" si="1"/>
        <v>13</v>
      </c>
      <c r="M134" s="63">
        <f t="shared" si="2"/>
        <v>23</v>
      </c>
      <c r="N134" s="63">
        <f t="shared" si="3"/>
        <v>9</v>
      </c>
      <c r="O134" s="63">
        <f t="shared" si="4"/>
        <v>29</v>
      </c>
      <c r="P134" s="64">
        <f t="shared" si="5"/>
        <v>29</v>
      </c>
      <c r="Q134" s="64">
        <f t="shared" si="6"/>
        <v>0.3611111111</v>
      </c>
      <c r="R134" s="64">
        <f t="shared" si="7"/>
        <v>0.2368421053</v>
      </c>
      <c r="S134" s="65">
        <f t="shared" si="8"/>
        <v>0.5675675676</v>
      </c>
      <c r="T134" s="65">
        <f t="shared" si="9"/>
        <v>0.4864864865</v>
      </c>
      <c r="U134" s="73">
        <f t="shared" si="10"/>
        <v>0.01792991035</v>
      </c>
      <c r="V134" s="66">
        <f t="shared" si="11"/>
        <v>0.5576923077</v>
      </c>
      <c r="W134" s="27">
        <f t="shared" si="12"/>
        <v>0.5519264659</v>
      </c>
      <c r="X134" s="27">
        <f t="shared" si="13"/>
        <v>-0.01081904623</v>
      </c>
      <c r="Y134" s="27">
        <f t="shared" si="14"/>
        <v>1.135953715</v>
      </c>
      <c r="Z134" s="27">
        <f t="shared" si="15"/>
        <v>4.193560616</v>
      </c>
      <c r="AA134" s="27">
        <f t="shared" si="16"/>
        <v>0.02248645437</v>
      </c>
      <c r="AB134" s="27">
        <f t="shared" si="17"/>
        <v>-0.1277582947</v>
      </c>
      <c r="AC134" s="27">
        <f t="shared" si="18"/>
        <v>-0.21711</v>
      </c>
      <c r="AD134" s="27">
        <f t="shared" si="19"/>
        <v>0.1221328952</v>
      </c>
      <c r="AE134" s="27">
        <f t="shared" si="20"/>
        <v>-2.530555599</v>
      </c>
      <c r="AF134" s="27">
        <f t="shared" si="21"/>
        <v>-2.905015538</v>
      </c>
      <c r="AG134" s="27">
        <f t="shared" si="22"/>
        <v>0.001661000367</v>
      </c>
      <c r="AH134" s="27">
        <f t="shared" si="23"/>
        <v>-0.003890213883</v>
      </c>
      <c r="AI134" s="27">
        <f t="shared" si="24"/>
        <v>0.02576673121</v>
      </c>
      <c r="AJ134" s="27">
        <f t="shared" si="25"/>
        <v>-0.03103354505</v>
      </c>
      <c r="AK134" s="27">
        <f t="shared" si="26"/>
        <v>-0.02708479735</v>
      </c>
      <c r="AL134" s="27">
        <f t="shared" si="27"/>
        <v>0.04011420125</v>
      </c>
      <c r="AM134" s="27">
        <f t="shared" si="28"/>
        <v>0.3024606346</v>
      </c>
      <c r="AN134" s="27">
        <f t="shared" si="29"/>
        <v>-0.03209489131</v>
      </c>
      <c r="AO134" s="27">
        <f t="shared" si="30"/>
        <v>1.05174359</v>
      </c>
      <c r="AP134" s="27">
        <f t="shared" si="31"/>
        <v>0.6788277004</v>
      </c>
      <c r="AQ134" s="27"/>
      <c r="AR134" s="27"/>
      <c r="AS134" s="27"/>
    </row>
    <row r="135">
      <c r="A135" s="29">
        <v>2440.0</v>
      </c>
      <c r="B135" s="30">
        <v>1603.0</v>
      </c>
      <c r="C135" s="14">
        <v>89.0</v>
      </c>
      <c r="D135" s="15">
        <v>77.0</v>
      </c>
      <c r="E135" s="16">
        <v>17.0</v>
      </c>
      <c r="F135" s="17">
        <v>92.0</v>
      </c>
      <c r="G135" s="18">
        <v>240.0</v>
      </c>
      <c r="H135" s="19">
        <v>12.0</v>
      </c>
      <c r="I135" s="20">
        <v>86.0</v>
      </c>
      <c r="J135" s="21">
        <v>72.0</v>
      </c>
      <c r="K135" s="22">
        <v>25.0</v>
      </c>
      <c r="L135" s="63">
        <f t="shared" si="1"/>
        <v>89</v>
      </c>
      <c r="M135" s="63">
        <f t="shared" si="2"/>
        <v>104</v>
      </c>
      <c r="N135" s="63">
        <f t="shared" si="3"/>
        <v>17</v>
      </c>
      <c r="O135" s="63">
        <f t="shared" si="4"/>
        <v>111</v>
      </c>
      <c r="P135" s="64">
        <f t="shared" si="5"/>
        <v>111</v>
      </c>
      <c r="Q135" s="64">
        <f t="shared" si="6"/>
        <v>0.4611398964</v>
      </c>
      <c r="R135" s="64">
        <f t="shared" si="7"/>
        <v>0.1328125</v>
      </c>
      <c r="S135" s="65">
        <f t="shared" si="8"/>
        <v>0.6230529595</v>
      </c>
      <c r="T135" s="65">
        <f t="shared" si="9"/>
        <v>0.6012461059</v>
      </c>
      <c r="U135" s="73">
        <f t="shared" si="10"/>
        <v>0.06612601372</v>
      </c>
      <c r="V135" s="66">
        <f t="shared" si="11"/>
        <v>0.5162790698</v>
      </c>
      <c r="W135" s="27">
        <f t="shared" si="12"/>
        <v>0.5122123951</v>
      </c>
      <c r="X135" s="27">
        <f t="shared" si="13"/>
        <v>-0.03990094681</v>
      </c>
      <c r="Y135" s="27">
        <f t="shared" si="14"/>
        <v>1.403919259</v>
      </c>
      <c r="Z135" s="27">
        <f t="shared" si="15"/>
        <v>4.603523002</v>
      </c>
      <c r="AA135" s="27">
        <f t="shared" si="16"/>
        <v>0.3058506667</v>
      </c>
      <c r="AB135" s="27">
        <f t="shared" si="17"/>
        <v>-0.5823241838</v>
      </c>
      <c r="AC135" s="27">
        <f t="shared" si="18"/>
        <v>-0.3316216062</v>
      </c>
      <c r="AD135" s="27">
        <f t="shared" si="19"/>
        <v>0.4944635356</v>
      </c>
      <c r="AE135" s="27">
        <f t="shared" si="20"/>
        <v>-3.433244807</v>
      </c>
      <c r="AF135" s="27">
        <f t="shared" si="21"/>
        <v>-3.500767309</v>
      </c>
      <c r="AG135" s="27">
        <f t="shared" si="22"/>
        <v>0.08332060272</v>
      </c>
      <c r="AH135" s="27">
        <f t="shared" si="23"/>
        <v>-0.06539483143</v>
      </c>
      <c r="AI135" s="27">
        <f t="shared" si="24"/>
        <v>0.1451498339</v>
      </c>
      <c r="AJ135" s="27">
        <f t="shared" si="25"/>
        <v>-0.05858357571</v>
      </c>
      <c r="AK135" s="27">
        <f t="shared" si="26"/>
        <v>-0.4044095779</v>
      </c>
      <c r="AL135" s="27">
        <f t="shared" si="27"/>
        <v>0.2007156619</v>
      </c>
      <c r="AM135" s="27">
        <f t="shared" si="28"/>
        <v>0.5071532848</v>
      </c>
      <c r="AN135" s="27">
        <f t="shared" si="29"/>
        <v>-0.1426411788</v>
      </c>
      <c r="AO135" s="27">
        <f t="shared" si="30"/>
        <v>1.566412553</v>
      </c>
      <c r="AP135" s="27">
        <f t="shared" si="31"/>
        <v>0.8980111597</v>
      </c>
      <c r="AQ135" s="27"/>
      <c r="AR135" s="27"/>
      <c r="AS135" s="27"/>
    </row>
    <row r="136">
      <c r="A136" s="29">
        <v>2449.0</v>
      </c>
      <c r="B136" s="30">
        <v>2289.0</v>
      </c>
      <c r="C136" s="14">
        <v>84.0</v>
      </c>
      <c r="D136" s="15">
        <v>72.0</v>
      </c>
      <c r="E136" s="16">
        <v>29.0</v>
      </c>
      <c r="F136" s="17">
        <v>107.0</v>
      </c>
      <c r="G136" s="18">
        <v>262.0</v>
      </c>
      <c r="H136" s="19">
        <v>39.0</v>
      </c>
      <c r="I136" s="20">
        <v>97.0</v>
      </c>
      <c r="J136" s="21">
        <v>77.0</v>
      </c>
      <c r="K136" s="22">
        <v>41.0</v>
      </c>
      <c r="L136" s="63">
        <f t="shared" si="1"/>
        <v>84</v>
      </c>
      <c r="M136" s="63">
        <f t="shared" si="2"/>
        <v>146</v>
      </c>
      <c r="N136" s="63">
        <f t="shared" si="3"/>
        <v>29</v>
      </c>
      <c r="O136" s="63">
        <f t="shared" si="4"/>
        <v>138</v>
      </c>
      <c r="P136" s="64">
        <f t="shared" si="5"/>
        <v>137</v>
      </c>
      <c r="Q136" s="64">
        <f t="shared" si="6"/>
        <v>0.3652173913</v>
      </c>
      <c r="R136" s="64">
        <f t="shared" si="7"/>
        <v>0.1736526946</v>
      </c>
      <c r="S136" s="65">
        <f t="shared" si="8"/>
        <v>0.5591939547</v>
      </c>
      <c r="T136" s="65">
        <f t="shared" si="9"/>
        <v>0.5793450882</v>
      </c>
      <c r="U136" s="73">
        <f t="shared" si="10"/>
        <v>0.04936653561</v>
      </c>
      <c r="V136" s="66">
        <f t="shared" si="11"/>
        <v>0.485915493</v>
      </c>
      <c r="W136" s="27">
        <f t="shared" si="12"/>
        <v>0.480102443</v>
      </c>
      <c r="X136" s="27">
        <f t="shared" si="13"/>
        <v>-0.02978814842</v>
      </c>
      <c r="Y136" s="27">
        <f t="shared" si="14"/>
        <v>1.352780033</v>
      </c>
      <c r="Z136" s="27">
        <f t="shared" si="15"/>
        <v>4.131690884</v>
      </c>
      <c r="AA136" s="27">
        <f t="shared" si="16"/>
        <v>0.1704629686</v>
      </c>
      <c r="AB136" s="27">
        <f t="shared" si="17"/>
        <v>-0.4188998329</v>
      </c>
      <c r="AC136" s="27">
        <f t="shared" si="18"/>
        <v>-0.3079022935</v>
      </c>
      <c r="AD136" s="27">
        <f t="shared" si="19"/>
        <v>0.3313081216</v>
      </c>
      <c r="AE136" s="27">
        <f t="shared" si="20"/>
        <v>-2.969117118</v>
      </c>
      <c r="AF136" s="27">
        <f t="shared" si="21"/>
        <v>-2.819929518</v>
      </c>
      <c r="AG136" s="27">
        <f t="shared" si="22"/>
        <v>0.03466836231</v>
      </c>
      <c r="AH136" s="27">
        <f t="shared" si="23"/>
        <v>-0.03511956218</v>
      </c>
      <c r="AI136" s="27">
        <f t="shared" si="24"/>
        <v>0.1006113453</v>
      </c>
      <c r="AJ136" s="27">
        <f t="shared" si="25"/>
        <v>-0.05241203637</v>
      </c>
      <c r="AK136" s="27">
        <f t="shared" si="26"/>
        <v>-0.2022923935</v>
      </c>
      <c r="AL136" s="27">
        <f t="shared" si="27"/>
        <v>0.129587803</v>
      </c>
      <c r="AM136" s="27">
        <f t="shared" si="28"/>
        <v>0.4226168926</v>
      </c>
      <c r="AN136" s="27">
        <f t="shared" si="29"/>
        <v>-0.08577885327</v>
      </c>
      <c r="AO136" s="27">
        <f t="shared" si="30"/>
        <v>1.215811414</v>
      </c>
      <c r="AP136" s="27">
        <f t="shared" si="31"/>
        <v>0.649223523</v>
      </c>
      <c r="AQ136" s="27"/>
      <c r="AR136" s="27"/>
      <c r="AS136" s="27"/>
    </row>
    <row r="137">
      <c r="A137" s="29">
        <v>2457.0</v>
      </c>
      <c r="B137" s="30">
        <v>2601.0</v>
      </c>
      <c r="C137" s="14">
        <v>32.0</v>
      </c>
      <c r="D137" s="15">
        <v>39.0</v>
      </c>
      <c r="E137" s="16">
        <v>28.0</v>
      </c>
      <c r="F137" s="17">
        <v>52.0</v>
      </c>
      <c r="G137" s="18">
        <v>141.0</v>
      </c>
      <c r="H137" s="19">
        <v>20.0</v>
      </c>
      <c r="I137" s="20">
        <v>48.0</v>
      </c>
      <c r="J137" s="21">
        <v>62.0</v>
      </c>
      <c r="K137" s="22">
        <v>66.0</v>
      </c>
      <c r="L137" s="63">
        <f t="shared" si="1"/>
        <v>32</v>
      </c>
      <c r="M137" s="63">
        <f t="shared" si="2"/>
        <v>72</v>
      </c>
      <c r="N137" s="63">
        <f t="shared" si="3"/>
        <v>28</v>
      </c>
      <c r="O137" s="63">
        <f t="shared" si="4"/>
        <v>114</v>
      </c>
      <c r="P137" s="64">
        <f t="shared" si="5"/>
        <v>114</v>
      </c>
      <c r="Q137" s="64">
        <f t="shared" si="6"/>
        <v>0.3076923077</v>
      </c>
      <c r="R137" s="64">
        <f t="shared" si="7"/>
        <v>0.1971830986</v>
      </c>
      <c r="S137" s="65">
        <f t="shared" si="8"/>
        <v>0.593495935</v>
      </c>
      <c r="T137" s="65">
        <f t="shared" si="9"/>
        <v>0.4227642276</v>
      </c>
      <c r="U137" s="73">
        <f t="shared" si="10"/>
        <v>0.02306805075</v>
      </c>
      <c r="V137" s="66">
        <f t="shared" si="11"/>
        <v>0.6129032258</v>
      </c>
      <c r="W137" s="27">
        <f t="shared" si="12"/>
        <v>0.6115368208</v>
      </c>
      <c r="X137" s="27">
        <f t="shared" si="13"/>
        <v>-0.01391943978</v>
      </c>
      <c r="Y137" s="27">
        <f t="shared" si="14"/>
        <v>0.987161223</v>
      </c>
      <c r="Z137" s="27">
        <f t="shared" si="15"/>
        <v>4.385136362</v>
      </c>
      <c r="AA137" s="27">
        <f t="shared" si="16"/>
        <v>0.03722087189</v>
      </c>
      <c r="AB137" s="27">
        <f t="shared" si="17"/>
        <v>-0.1428398342</v>
      </c>
      <c r="AC137" s="27">
        <f t="shared" si="18"/>
        <v>-0.1639587995</v>
      </c>
      <c r="AD137" s="27">
        <f t="shared" si="19"/>
        <v>0.164310611</v>
      </c>
      <c r="AE137" s="27">
        <f t="shared" si="20"/>
        <v>-2.299553472</v>
      </c>
      <c r="AF137" s="27">
        <f t="shared" si="21"/>
        <v>-3.176499678</v>
      </c>
      <c r="AG137" s="27">
        <f t="shared" si="22"/>
        <v>0.003537268843</v>
      </c>
      <c r="AH137" s="27">
        <f t="shared" si="23"/>
        <v>-0.005595855493</v>
      </c>
      <c r="AI137" s="27">
        <f t="shared" si="24"/>
        <v>0.02503496621</v>
      </c>
      <c r="AJ137" s="27">
        <f t="shared" si="25"/>
        <v>-0.02036637531</v>
      </c>
      <c r="AK137" s="27">
        <f t="shared" si="26"/>
        <v>-0.04688040217</v>
      </c>
      <c r="AL137" s="27">
        <f t="shared" si="27"/>
        <v>0.04689845744</v>
      </c>
      <c r="AM137" s="27">
        <f t="shared" si="28"/>
        <v>0.2388492816</v>
      </c>
      <c r="AN137" s="27">
        <f t="shared" si="29"/>
        <v>-0.04515117383</v>
      </c>
      <c r="AO137" s="27">
        <f t="shared" si="30"/>
        <v>0.9993961709</v>
      </c>
      <c r="AP137" s="27">
        <f t="shared" si="31"/>
        <v>0.7761757858</v>
      </c>
      <c r="AQ137" s="27"/>
      <c r="AR137" s="27"/>
      <c r="AS137" s="27"/>
    </row>
    <row r="138">
      <c r="A138" s="29">
        <v>2464.0</v>
      </c>
      <c r="B138" s="30">
        <v>2592.0</v>
      </c>
      <c r="C138" s="14">
        <v>52.0</v>
      </c>
      <c r="D138" s="15">
        <v>52.0</v>
      </c>
      <c r="E138" s="16">
        <v>12.0</v>
      </c>
      <c r="F138" s="17">
        <v>110.0</v>
      </c>
      <c r="G138" s="18">
        <v>290.0</v>
      </c>
      <c r="H138" s="19">
        <v>26.0</v>
      </c>
      <c r="I138" s="20">
        <v>79.0</v>
      </c>
      <c r="J138" s="21">
        <v>112.0</v>
      </c>
      <c r="K138" s="22">
        <v>42.0</v>
      </c>
      <c r="L138" s="63">
        <f t="shared" si="1"/>
        <v>52</v>
      </c>
      <c r="M138" s="63">
        <f t="shared" si="2"/>
        <v>136</v>
      </c>
      <c r="N138" s="63">
        <f t="shared" si="3"/>
        <v>12</v>
      </c>
      <c r="O138" s="63">
        <f t="shared" si="4"/>
        <v>121</v>
      </c>
      <c r="P138" s="64">
        <f t="shared" si="5"/>
        <v>121</v>
      </c>
      <c r="Q138" s="64">
        <f t="shared" si="6"/>
        <v>0.2765957447</v>
      </c>
      <c r="R138" s="64">
        <f t="shared" si="7"/>
        <v>0.09022556391</v>
      </c>
      <c r="S138" s="65">
        <f t="shared" si="8"/>
        <v>0.53894081</v>
      </c>
      <c r="T138" s="65">
        <f t="shared" si="9"/>
        <v>0.5856697819</v>
      </c>
      <c r="U138" s="73">
        <f t="shared" si="10"/>
        <v>0.02469135802</v>
      </c>
      <c r="V138" s="66">
        <f t="shared" si="11"/>
        <v>0.4708171206</v>
      </c>
      <c r="W138" s="27">
        <f t="shared" si="12"/>
        <v>0.4673623004</v>
      </c>
      <c r="X138" s="27">
        <f t="shared" si="13"/>
        <v>-0.01489895591</v>
      </c>
      <c r="Y138" s="27">
        <f t="shared" si="14"/>
        <v>1.367548294</v>
      </c>
      <c r="Z138" s="27">
        <f t="shared" si="15"/>
        <v>3.982047397</v>
      </c>
      <c r="AA138" s="27">
        <f t="shared" si="16"/>
        <v>0.04264368231</v>
      </c>
      <c r="AB138" s="27">
        <f t="shared" si="17"/>
        <v>-0.2118058743</v>
      </c>
      <c r="AC138" s="27">
        <f t="shared" si="18"/>
        <v>-0.3146617104</v>
      </c>
      <c r="AD138" s="27">
        <f t="shared" si="19"/>
        <v>0.1597066541</v>
      </c>
      <c r="AE138" s="27">
        <f t="shared" si="20"/>
        <v>-2.892820054</v>
      </c>
      <c r="AF138" s="27">
        <f t="shared" si="21"/>
        <v>-2.61936162</v>
      </c>
      <c r="AG138" s="27">
        <f t="shared" si="22"/>
        <v>0.004337807791</v>
      </c>
      <c r="AH138" s="27">
        <f t="shared" si="23"/>
        <v>-0.008881559562</v>
      </c>
      <c r="AI138" s="27">
        <f t="shared" si="24"/>
        <v>0.05142688952</v>
      </c>
      <c r="AJ138" s="27">
        <f t="shared" si="25"/>
        <v>-0.05414738611</v>
      </c>
      <c r="AK138" s="27">
        <f t="shared" si="26"/>
        <v>-0.04877337491</v>
      </c>
      <c r="AL138" s="27">
        <f t="shared" si="27"/>
        <v>0.06314959122</v>
      </c>
      <c r="AM138" s="27">
        <f t="shared" si="28"/>
        <v>0.4162520934</v>
      </c>
      <c r="AN138" s="27">
        <f t="shared" si="29"/>
        <v>-0.03985196756</v>
      </c>
      <c r="AO138" s="27">
        <f t="shared" si="30"/>
        <v>1.141665586</v>
      </c>
      <c r="AP138" s="27">
        <f t="shared" si="31"/>
        <v>0.581205956</v>
      </c>
      <c r="AQ138" s="27"/>
      <c r="AR138" s="27"/>
      <c r="AS138" s="27"/>
    </row>
    <row r="139">
      <c r="A139" s="29">
        <v>2465.0</v>
      </c>
      <c r="B139" s="30">
        <v>3192.0</v>
      </c>
      <c r="C139" s="14">
        <v>38.0</v>
      </c>
      <c r="D139" s="15">
        <v>79.0</v>
      </c>
      <c r="E139" s="16">
        <v>47.0</v>
      </c>
      <c r="F139" s="17">
        <v>10.0</v>
      </c>
      <c r="G139" s="18">
        <v>195.0</v>
      </c>
      <c r="H139" s="19">
        <v>13.0</v>
      </c>
      <c r="I139" s="20">
        <v>35.0</v>
      </c>
      <c r="J139" s="21">
        <v>134.0</v>
      </c>
      <c r="K139" s="22">
        <v>123.0</v>
      </c>
      <c r="L139" s="63">
        <f t="shared" si="1"/>
        <v>38</v>
      </c>
      <c r="M139" s="63">
        <f t="shared" si="2"/>
        <v>23</v>
      </c>
      <c r="N139" s="63">
        <f t="shared" si="3"/>
        <v>47</v>
      </c>
      <c r="O139" s="63">
        <f t="shared" si="4"/>
        <v>158</v>
      </c>
      <c r="P139" s="64">
        <f t="shared" si="5"/>
        <v>149</v>
      </c>
      <c r="Q139" s="64">
        <f t="shared" si="6"/>
        <v>0.6229508197</v>
      </c>
      <c r="R139" s="64">
        <f t="shared" si="7"/>
        <v>0.2292682927</v>
      </c>
      <c r="S139" s="65">
        <f t="shared" si="8"/>
        <v>0.7368421053</v>
      </c>
      <c r="T139" s="65">
        <f t="shared" si="9"/>
        <v>0.2293233083</v>
      </c>
      <c r="U139" s="73">
        <f t="shared" si="10"/>
        <v>0.02662907268</v>
      </c>
      <c r="V139" s="66">
        <f t="shared" si="11"/>
        <v>0.8729281768</v>
      </c>
      <c r="W139" s="27">
        <f t="shared" si="12"/>
        <v>0.8222078517</v>
      </c>
      <c r="X139" s="27">
        <f t="shared" si="13"/>
        <v>-0.01606818789</v>
      </c>
      <c r="Y139" s="27">
        <f t="shared" si="14"/>
        <v>0.5354735871</v>
      </c>
      <c r="Z139" s="27">
        <f t="shared" si="15"/>
        <v>5.444271677</v>
      </c>
      <c r="AA139" s="27">
        <f t="shared" si="16"/>
        <v>0.0495994467</v>
      </c>
      <c r="AB139" s="27">
        <f t="shared" si="17"/>
        <v>-0.08944260686</v>
      </c>
      <c r="AC139" s="27">
        <f t="shared" si="18"/>
        <v>-0.04824303948</v>
      </c>
      <c r="AD139" s="27">
        <f t="shared" si="19"/>
        <v>0.2354872735</v>
      </c>
      <c r="AE139" s="27">
        <f t="shared" si="20"/>
        <v>-1.548638904</v>
      </c>
      <c r="AF139" s="27">
        <f t="shared" si="21"/>
        <v>-4.896234252</v>
      </c>
      <c r="AG139" s="27">
        <f t="shared" si="22"/>
        <v>0.005441310428</v>
      </c>
      <c r="AH139" s="27">
        <f t="shared" si="23"/>
        <v>-0.00404489029</v>
      </c>
      <c r="AI139" s="27">
        <f t="shared" si="24"/>
        <v>0.008503389779</v>
      </c>
      <c r="AJ139" s="27">
        <f t="shared" si="25"/>
        <v>-0.003250600824</v>
      </c>
      <c r="AK139" s="27">
        <f t="shared" si="26"/>
        <v>-0.07756009001</v>
      </c>
      <c r="AL139" s="27">
        <f t="shared" si="27"/>
        <v>0.03645947036</v>
      </c>
      <c r="AM139" s="27">
        <f t="shared" si="28"/>
        <v>0.0872530381</v>
      </c>
      <c r="AN139" s="27">
        <f t="shared" si="29"/>
        <v>-0.08033921102</v>
      </c>
      <c r="AO139" s="27">
        <f t="shared" si="30"/>
        <v>0.8356049797</v>
      </c>
      <c r="AP139" s="27">
        <f t="shared" si="31"/>
        <v>1.485354609</v>
      </c>
      <c r="AQ139" s="27"/>
      <c r="AR139" s="27"/>
      <c r="AS139" s="27"/>
    </row>
    <row r="140">
      <c r="A140" s="29">
        <v>2466.0</v>
      </c>
      <c r="B140" s="30">
        <v>1701.0</v>
      </c>
      <c r="C140" s="14">
        <v>27.0</v>
      </c>
      <c r="D140" s="15">
        <v>59.0</v>
      </c>
      <c r="E140" s="16">
        <v>48.0</v>
      </c>
      <c r="F140" s="17">
        <v>12.0</v>
      </c>
      <c r="G140" s="18">
        <v>157.0</v>
      </c>
      <c r="H140" s="19">
        <v>9.0</v>
      </c>
      <c r="I140" s="20">
        <v>25.0</v>
      </c>
      <c r="J140" s="21">
        <v>101.0</v>
      </c>
      <c r="K140" s="22">
        <v>55.0</v>
      </c>
      <c r="L140" s="63">
        <f t="shared" si="1"/>
        <v>27</v>
      </c>
      <c r="M140" s="63">
        <f t="shared" si="2"/>
        <v>21</v>
      </c>
      <c r="N140" s="63">
        <f t="shared" si="3"/>
        <v>48</v>
      </c>
      <c r="O140" s="63">
        <f t="shared" si="4"/>
        <v>80</v>
      </c>
      <c r="P140" s="64">
        <f t="shared" si="5"/>
        <v>77</v>
      </c>
      <c r="Q140" s="64">
        <f t="shared" si="6"/>
        <v>0.5625</v>
      </c>
      <c r="R140" s="64">
        <f t="shared" si="7"/>
        <v>0.375</v>
      </c>
      <c r="S140" s="65">
        <f t="shared" si="8"/>
        <v>0.6079545455</v>
      </c>
      <c r="T140" s="65">
        <f t="shared" si="9"/>
        <v>0.2727272727</v>
      </c>
      <c r="U140" s="73">
        <f t="shared" si="10"/>
        <v>0.04409171076</v>
      </c>
      <c r="V140" s="66">
        <f t="shared" si="11"/>
        <v>0.7920792079</v>
      </c>
      <c r="W140" s="27">
        <f t="shared" si="12"/>
        <v>0.7571699764</v>
      </c>
      <c r="X140" s="27">
        <f t="shared" si="13"/>
        <v>-0.02660527842</v>
      </c>
      <c r="Y140" s="27">
        <f t="shared" si="14"/>
        <v>0.6368225372</v>
      </c>
      <c r="Z140" s="27">
        <f t="shared" si="15"/>
        <v>4.491966039</v>
      </c>
      <c r="AA140" s="27">
        <f t="shared" si="16"/>
        <v>0.1359811298</v>
      </c>
      <c r="AB140" s="27">
        <f t="shared" si="17"/>
        <v>-0.1761269143</v>
      </c>
      <c r="AC140" s="27">
        <f t="shared" si="18"/>
        <v>-0.06823314739</v>
      </c>
      <c r="AD140" s="27">
        <f t="shared" si="19"/>
        <v>0.3217103427</v>
      </c>
      <c r="AE140" s="27">
        <f t="shared" si="20"/>
        <v>-1.519592745</v>
      </c>
      <c r="AF140" s="27">
        <f t="shared" si="21"/>
        <v>-3.333155216</v>
      </c>
      <c r="AG140" s="27">
        <f t="shared" si="22"/>
        <v>0.02470052724</v>
      </c>
      <c r="AH140" s="27">
        <f t="shared" si="23"/>
        <v>-0.01318830345</v>
      </c>
      <c r="AI140" s="27">
        <f t="shared" si="24"/>
        <v>0.01991378142</v>
      </c>
      <c r="AJ140" s="27">
        <f t="shared" si="25"/>
        <v>-0.005467700967</v>
      </c>
      <c r="AK140" s="27">
        <f t="shared" si="26"/>
        <v>-0.1754433022</v>
      </c>
      <c r="AL140" s="27">
        <f t="shared" si="27"/>
        <v>0.05923635245</v>
      </c>
      <c r="AM140" s="27">
        <f t="shared" si="28"/>
        <v>0.1018211447</v>
      </c>
      <c r="AN140" s="27">
        <f t="shared" si="29"/>
        <v>-0.09055695679</v>
      </c>
      <c r="AO140" s="27">
        <f t="shared" si="30"/>
        <v>0.6765108105</v>
      </c>
      <c r="AP140" s="27">
        <f t="shared" si="31"/>
        <v>0.8342960234</v>
      </c>
      <c r="AQ140" s="27"/>
      <c r="AR140" s="27"/>
      <c r="AS140" s="27"/>
    </row>
    <row r="141">
      <c r="A141" s="29">
        <v>2477.0</v>
      </c>
      <c r="B141" s="30">
        <v>1096.0</v>
      </c>
      <c r="C141" s="14">
        <v>16.0</v>
      </c>
      <c r="D141" s="15">
        <v>96.0</v>
      </c>
      <c r="E141" s="16">
        <v>33.0</v>
      </c>
      <c r="F141" s="17">
        <v>12.0</v>
      </c>
      <c r="G141" s="18">
        <v>85.0</v>
      </c>
      <c r="H141" s="19">
        <v>6.0</v>
      </c>
      <c r="I141" s="20">
        <v>27.0</v>
      </c>
      <c r="J141" s="21">
        <v>106.0</v>
      </c>
      <c r="K141" s="22">
        <v>61.0</v>
      </c>
      <c r="L141" s="63">
        <f t="shared" si="1"/>
        <v>16</v>
      </c>
      <c r="M141" s="63">
        <f t="shared" si="2"/>
        <v>18</v>
      </c>
      <c r="N141" s="63">
        <f t="shared" si="3"/>
        <v>33</v>
      </c>
      <c r="O141" s="63">
        <f t="shared" si="4"/>
        <v>88</v>
      </c>
      <c r="P141" s="64">
        <f t="shared" si="5"/>
        <v>88</v>
      </c>
      <c r="Q141" s="64">
        <f t="shared" si="6"/>
        <v>0.4705882353</v>
      </c>
      <c r="R141" s="64">
        <f t="shared" si="7"/>
        <v>0.2727272727</v>
      </c>
      <c r="S141" s="65">
        <f t="shared" si="8"/>
        <v>0.6709677419</v>
      </c>
      <c r="T141" s="65">
        <f t="shared" si="9"/>
        <v>0.2193548387</v>
      </c>
      <c r="U141" s="73">
        <f t="shared" si="10"/>
        <v>0.0447080292</v>
      </c>
      <c r="V141" s="66">
        <f t="shared" si="11"/>
        <v>0.8301886792</v>
      </c>
      <c r="W141" s="27">
        <f t="shared" si="12"/>
        <v>0.8330378508</v>
      </c>
      <c r="X141" s="27">
        <f t="shared" si="13"/>
        <v>-0.02697716972</v>
      </c>
      <c r="Y141" s="27">
        <f t="shared" si="14"/>
        <v>0.5121970514</v>
      </c>
      <c r="Z141" s="27">
        <f t="shared" si="15"/>
        <v>4.957548771</v>
      </c>
      <c r="AA141" s="27">
        <f t="shared" si="16"/>
        <v>0.1398092151</v>
      </c>
      <c r="AB141" s="27">
        <f t="shared" si="17"/>
        <v>-0.1436391915</v>
      </c>
      <c r="AC141" s="27">
        <f t="shared" si="18"/>
        <v>-0.04414003804</v>
      </c>
      <c r="AD141" s="27">
        <f t="shared" si="19"/>
        <v>0.3600179302</v>
      </c>
      <c r="AE141" s="27">
        <f t="shared" si="20"/>
        <v>-1.348889556</v>
      </c>
      <c r="AF141" s="27">
        <f t="shared" si="21"/>
        <v>-4.059911816</v>
      </c>
      <c r="AG141" s="27">
        <f t="shared" si="22"/>
        <v>0.02575087269</v>
      </c>
      <c r="AH141" s="27">
        <f t="shared" si="23"/>
        <v>-0.0109059809</v>
      </c>
      <c r="AI141" s="27">
        <f t="shared" si="24"/>
        <v>0.0130622987</v>
      </c>
      <c r="AJ141" s="27">
        <f t="shared" si="25"/>
        <v>-0.002844858714</v>
      </c>
      <c r="AK141" s="27">
        <f t="shared" si="26"/>
        <v>-0.1990785535</v>
      </c>
      <c r="AL141" s="27">
        <f t="shared" si="27"/>
        <v>0.05331704423</v>
      </c>
      <c r="AM141" s="27">
        <f t="shared" si="28"/>
        <v>0.07269521162</v>
      </c>
      <c r="AN141" s="27">
        <f t="shared" si="29"/>
        <v>-0.1118436825</v>
      </c>
      <c r="AO141" s="27">
        <f t="shared" si="30"/>
        <v>0.6627571973</v>
      </c>
      <c r="AP141" s="27">
        <f t="shared" si="31"/>
        <v>1.121532252</v>
      </c>
      <c r="AQ141" s="27"/>
      <c r="AR141" s="27"/>
      <c r="AS141" s="27"/>
    </row>
    <row r="142">
      <c r="A142" s="29">
        <v>2479.0</v>
      </c>
      <c r="B142" s="30">
        <v>2373.0</v>
      </c>
      <c r="C142" s="14">
        <v>20.0</v>
      </c>
      <c r="D142" s="15">
        <v>21.0</v>
      </c>
      <c r="E142" s="16">
        <v>9.0</v>
      </c>
      <c r="F142" s="17">
        <v>38.0</v>
      </c>
      <c r="G142" s="18">
        <v>131.0</v>
      </c>
      <c r="H142" s="19">
        <v>24.0</v>
      </c>
      <c r="I142" s="20">
        <v>23.0</v>
      </c>
      <c r="J142" s="21">
        <v>35.0</v>
      </c>
      <c r="K142" s="22">
        <v>27.0</v>
      </c>
      <c r="L142" s="63">
        <f t="shared" si="1"/>
        <v>20</v>
      </c>
      <c r="M142" s="63">
        <f t="shared" si="2"/>
        <v>62</v>
      </c>
      <c r="N142" s="63">
        <f t="shared" si="3"/>
        <v>9</v>
      </c>
      <c r="O142" s="63">
        <f t="shared" si="4"/>
        <v>50</v>
      </c>
      <c r="P142" s="64">
        <f t="shared" si="5"/>
        <v>50</v>
      </c>
      <c r="Q142" s="64">
        <f t="shared" si="6"/>
        <v>0.243902439</v>
      </c>
      <c r="R142" s="64">
        <f t="shared" si="7"/>
        <v>0.1525423729</v>
      </c>
      <c r="S142" s="65">
        <f t="shared" si="8"/>
        <v>0.4964539007</v>
      </c>
      <c r="T142" s="65">
        <f t="shared" si="9"/>
        <v>0.5815602837</v>
      </c>
      <c r="U142" s="73">
        <f t="shared" si="10"/>
        <v>0.01222081753</v>
      </c>
      <c r="V142" s="66">
        <f t="shared" si="11"/>
        <v>0.4464285714</v>
      </c>
      <c r="W142" s="27">
        <f t="shared" si="12"/>
        <v>0.4470974973</v>
      </c>
      <c r="X142" s="27">
        <f t="shared" si="13"/>
        <v>-0.007374135576</v>
      </c>
      <c r="Y142" s="27">
        <f t="shared" si="14"/>
        <v>1.35795255</v>
      </c>
      <c r="Z142" s="27">
        <f t="shared" si="15"/>
        <v>3.668126307</v>
      </c>
      <c r="AA142" s="27">
        <f t="shared" si="16"/>
        <v>0.01044636666</v>
      </c>
      <c r="AB142" s="27">
        <f t="shared" si="17"/>
        <v>-0.1040962792</v>
      </c>
      <c r="AC142" s="27">
        <f t="shared" si="18"/>
        <v>-0.3102613978</v>
      </c>
      <c r="AD142" s="27">
        <f t="shared" si="19"/>
        <v>0.07281421147</v>
      </c>
      <c r="AE142" s="27">
        <f t="shared" si="20"/>
        <v>-2.646069208</v>
      </c>
      <c r="AF142" s="27">
        <f t="shared" si="21"/>
        <v>-2.222650477</v>
      </c>
      <c r="AG142" s="27">
        <f t="shared" si="22"/>
        <v>0.0005259399408</v>
      </c>
      <c r="AH142" s="27">
        <f t="shared" si="23"/>
        <v>-0.002160437571</v>
      </c>
      <c r="AI142" s="27">
        <f t="shared" si="24"/>
        <v>0.02509743777</v>
      </c>
      <c r="AJ142" s="27">
        <f t="shared" si="25"/>
        <v>-0.05301554925</v>
      </c>
      <c r="AK142" s="27">
        <f t="shared" si="26"/>
        <v>-0.01100604364</v>
      </c>
      <c r="AL142" s="27">
        <f t="shared" si="27"/>
        <v>0.02858943719</v>
      </c>
      <c r="AM142" s="27">
        <f t="shared" si="28"/>
        <v>0.37807515</v>
      </c>
      <c r="AN142" s="27">
        <f t="shared" si="29"/>
        <v>-0.01673712133</v>
      </c>
      <c r="AO142" s="27">
        <f t="shared" si="30"/>
        <v>0.9619589642</v>
      </c>
      <c r="AP142" s="27">
        <f t="shared" si="31"/>
        <v>0.4543009302</v>
      </c>
      <c r="AQ142" s="27"/>
      <c r="AR142" s="27"/>
      <c r="AS142" s="27"/>
    </row>
    <row r="143">
      <c r="A143" s="29">
        <v>2480.0</v>
      </c>
      <c r="B143" s="30">
        <v>977.0</v>
      </c>
      <c r="C143" s="14">
        <v>7.0</v>
      </c>
      <c r="D143" s="15">
        <v>17.0</v>
      </c>
      <c r="E143" s="16">
        <v>5.0</v>
      </c>
      <c r="F143" s="17">
        <v>21.0</v>
      </c>
      <c r="G143" s="18">
        <v>78.0</v>
      </c>
      <c r="H143" s="19">
        <v>16.0</v>
      </c>
      <c r="I143" s="20">
        <v>14.0</v>
      </c>
      <c r="J143" s="21">
        <v>19.0</v>
      </c>
      <c r="K143" s="22">
        <v>20.0</v>
      </c>
      <c r="L143" s="63">
        <f t="shared" si="1"/>
        <v>7</v>
      </c>
      <c r="M143" s="63">
        <f t="shared" si="2"/>
        <v>37</v>
      </c>
      <c r="N143" s="63">
        <f t="shared" si="3"/>
        <v>5</v>
      </c>
      <c r="O143" s="63">
        <f t="shared" si="4"/>
        <v>34</v>
      </c>
      <c r="P143" s="64">
        <f t="shared" si="5"/>
        <v>34</v>
      </c>
      <c r="Q143" s="64">
        <f t="shared" si="6"/>
        <v>0.1590909091</v>
      </c>
      <c r="R143" s="64">
        <f t="shared" si="7"/>
        <v>0.1282051282</v>
      </c>
      <c r="S143" s="65">
        <f t="shared" si="8"/>
        <v>0.4939759036</v>
      </c>
      <c r="T143" s="65">
        <f t="shared" si="9"/>
        <v>0.5301204819</v>
      </c>
      <c r="U143" s="73">
        <f t="shared" si="10"/>
        <v>0.01228249744</v>
      </c>
      <c r="V143" s="66">
        <f t="shared" si="11"/>
        <v>0.4788732394</v>
      </c>
      <c r="W143" s="27">
        <f t="shared" si="12"/>
        <v>0.4784747945</v>
      </c>
      <c r="X143" s="27">
        <f t="shared" si="13"/>
        <v>-0.00741135371</v>
      </c>
      <c r="Y143" s="27">
        <f t="shared" si="14"/>
        <v>1.237839791</v>
      </c>
      <c r="Z143" s="27">
        <f t="shared" si="15"/>
        <v>3.649817243</v>
      </c>
      <c r="AA143" s="27">
        <f t="shared" si="16"/>
        <v>0.01055208086</v>
      </c>
      <c r="AB143" s="27">
        <f t="shared" si="17"/>
        <v>-0.09536773618</v>
      </c>
      <c r="AC143" s="27">
        <f t="shared" si="18"/>
        <v>-0.2578026834</v>
      </c>
      <c r="AD143" s="27">
        <f t="shared" si="19"/>
        <v>0.07281643463</v>
      </c>
      <c r="AE143" s="27">
        <f t="shared" si="20"/>
        <v>-2.399981425</v>
      </c>
      <c r="AF143" s="27">
        <f t="shared" si="21"/>
        <v>-2.200517602</v>
      </c>
      <c r="AG143" s="27">
        <f t="shared" si="22"/>
        <v>0.000533943644</v>
      </c>
      <c r="AH143" s="27">
        <f t="shared" si="23"/>
        <v>-0.001989273105</v>
      </c>
      <c r="AI143" s="27">
        <f t="shared" si="24"/>
        <v>0.0209592384</v>
      </c>
      <c r="AJ143" s="27">
        <f t="shared" si="25"/>
        <v>-0.04015529292</v>
      </c>
      <c r="AK143" s="27">
        <f t="shared" si="26"/>
        <v>-0.01106193017</v>
      </c>
      <c r="AL143" s="27">
        <f t="shared" si="27"/>
        <v>0.02606145809</v>
      </c>
      <c r="AM143" s="27">
        <f t="shared" si="28"/>
        <v>0.3125824989</v>
      </c>
      <c r="AN143" s="27">
        <f t="shared" si="29"/>
        <v>-0.01665408822</v>
      </c>
      <c r="AO143" s="27">
        <f t="shared" si="30"/>
        <v>0.8681405945</v>
      </c>
      <c r="AP143" s="27">
        <f t="shared" si="31"/>
        <v>0.447532044</v>
      </c>
      <c r="AQ143" s="27"/>
      <c r="AR143" s="27"/>
      <c r="AS143" s="27"/>
    </row>
    <row r="144">
      <c r="A144" s="29">
        <v>2600.0</v>
      </c>
      <c r="B144" s="30">
        <v>2809.0</v>
      </c>
      <c r="C144" s="14">
        <v>39.0</v>
      </c>
      <c r="D144" s="15">
        <v>42.0</v>
      </c>
      <c r="E144" s="16">
        <v>18.0</v>
      </c>
      <c r="F144" s="17">
        <v>66.0</v>
      </c>
      <c r="G144" s="18">
        <v>128.0</v>
      </c>
      <c r="H144" s="19">
        <v>37.0</v>
      </c>
      <c r="I144" s="20">
        <v>55.0</v>
      </c>
      <c r="J144" s="21">
        <v>43.0</v>
      </c>
      <c r="K144" s="22">
        <v>62.0</v>
      </c>
      <c r="L144" s="63">
        <f t="shared" si="1"/>
        <v>39</v>
      </c>
      <c r="M144" s="63">
        <f t="shared" si="2"/>
        <v>103</v>
      </c>
      <c r="N144" s="63">
        <f t="shared" si="3"/>
        <v>18</v>
      </c>
      <c r="O144" s="63">
        <f t="shared" si="4"/>
        <v>117</v>
      </c>
      <c r="P144" s="64">
        <f t="shared" si="5"/>
        <v>117</v>
      </c>
      <c r="Q144" s="64">
        <f t="shared" si="6"/>
        <v>0.2746478873</v>
      </c>
      <c r="R144" s="64">
        <f t="shared" si="7"/>
        <v>0.1333333333</v>
      </c>
      <c r="S144" s="65">
        <f t="shared" si="8"/>
        <v>0.5631768953</v>
      </c>
      <c r="T144" s="65">
        <f t="shared" si="9"/>
        <v>0.5126353791</v>
      </c>
      <c r="U144" s="73">
        <f t="shared" si="10"/>
        <v>0.02029191883</v>
      </c>
      <c r="V144" s="66">
        <f t="shared" si="11"/>
        <v>0.5318181818</v>
      </c>
      <c r="W144" s="27">
        <f t="shared" si="12"/>
        <v>0.5329456116</v>
      </c>
      <c r="X144" s="27">
        <f t="shared" si="13"/>
        <v>-0.01224430037</v>
      </c>
      <c r="Y144" s="27">
        <f t="shared" si="14"/>
        <v>1.197011797</v>
      </c>
      <c r="Z144" s="27">
        <f t="shared" si="15"/>
        <v>4.161119456</v>
      </c>
      <c r="AA144" s="27">
        <f t="shared" si="16"/>
        <v>0.02880122624</v>
      </c>
      <c r="AB144" s="27">
        <f t="shared" si="17"/>
        <v>-0.152360328</v>
      </c>
      <c r="AC144" s="27">
        <f t="shared" si="18"/>
        <v>-0.2410767988</v>
      </c>
      <c r="AD144" s="27">
        <f t="shared" si="19"/>
        <v>0.137152873</v>
      </c>
      <c r="AE144" s="27">
        <f t="shared" si="20"/>
        <v>-2.645945756</v>
      </c>
      <c r="AF144" s="27">
        <f t="shared" si="21"/>
        <v>-2.860243299</v>
      </c>
      <c r="AG144" s="27">
        <f t="shared" si="22"/>
        <v>0.002407713033</v>
      </c>
      <c r="AH144" s="27">
        <f t="shared" si="23"/>
        <v>-0.005250507346</v>
      </c>
      <c r="AI144" s="27">
        <f t="shared" si="24"/>
        <v>0.03238022887</v>
      </c>
      <c r="AJ144" s="27">
        <f t="shared" si="25"/>
        <v>-0.03631154868</v>
      </c>
      <c r="AK144" s="27">
        <f t="shared" si="26"/>
        <v>-0.03442253466</v>
      </c>
      <c r="AL144" s="27">
        <f t="shared" si="27"/>
        <v>0.04746879424</v>
      </c>
      <c r="AM144" s="27">
        <f t="shared" si="28"/>
        <v>0.3332511879</v>
      </c>
      <c r="AN144" s="27">
        <f t="shared" si="29"/>
        <v>-0.03576312206</v>
      </c>
      <c r="AO144" s="27">
        <f t="shared" si="30"/>
        <v>1.091194543</v>
      </c>
      <c r="AP144" s="27">
        <f t="shared" si="31"/>
        <v>0.6631951352</v>
      </c>
      <c r="AQ144" s="27"/>
      <c r="AR144" s="27"/>
      <c r="AS144" s="27"/>
    </row>
    <row r="145">
      <c r="A145" s="29">
        <v>2605.0</v>
      </c>
      <c r="B145" s="30">
        <v>1250.0</v>
      </c>
      <c r="C145" s="14">
        <v>31.0</v>
      </c>
      <c r="D145" s="15">
        <v>17.0</v>
      </c>
      <c r="E145" s="16">
        <v>13.0</v>
      </c>
      <c r="F145" s="17">
        <v>21.0</v>
      </c>
      <c r="G145" s="18">
        <v>62.0</v>
      </c>
      <c r="H145" s="19">
        <v>17.0</v>
      </c>
      <c r="I145" s="20">
        <v>58.0</v>
      </c>
      <c r="J145" s="21">
        <v>38.0</v>
      </c>
      <c r="K145" s="22">
        <v>33.0</v>
      </c>
      <c r="L145" s="63">
        <f t="shared" si="1"/>
        <v>31</v>
      </c>
      <c r="M145" s="63">
        <f t="shared" si="2"/>
        <v>38</v>
      </c>
      <c r="N145" s="63">
        <f t="shared" si="3"/>
        <v>13</v>
      </c>
      <c r="O145" s="63">
        <f t="shared" si="4"/>
        <v>91</v>
      </c>
      <c r="P145" s="64">
        <f t="shared" si="5"/>
        <v>91</v>
      </c>
      <c r="Q145" s="64">
        <f t="shared" si="6"/>
        <v>0.4492753623</v>
      </c>
      <c r="R145" s="64">
        <f t="shared" si="7"/>
        <v>0.125</v>
      </c>
      <c r="S145" s="65">
        <f t="shared" si="8"/>
        <v>0.7052023121</v>
      </c>
      <c r="T145" s="65">
        <f t="shared" si="9"/>
        <v>0.3988439306</v>
      </c>
      <c r="U145" s="73">
        <f t="shared" si="10"/>
        <v>0.0352</v>
      </c>
      <c r="V145" s="66">
        <f t="shared" si="11"/>
        <v>0.7054263566</v>
      </c>
      <c r="W145" s="27">
        <f t="shared" si="12"/>
        <v>0.7099214194</v>
      </c>
      <c r="X145" s="27">
        <f t="shared" si="13"/>
        <v>-0.02123995155</v>
      </c>
      <c r="Y145" s="27">
        <f t="shared" si="14"/>
        <v>0.9313069475</v>
      </c>
      <c r="Z145" s="27">
        <f t="shared" si="15"/>
        <v>5.21049618</v>
      </c>
      <c r="AA145" s="27">
        <f t="shared" si="16"/>
        <v>0.08666626345</v>
      </c>
      <c r="AB145" s="27">
        <f t="shared" si="17"/>
        <v>-0.2056297077</v>
      </c>
      <c r="AC145" s="27">
        <f t="shared" si="18"/>
        <v>-0.1459298851</v>
      </c>
      <c r="AD145" s="27">
        <f t="shared" si="19"/>
        <v>0.2979156752</v>
      </c>
      <c r="AE145" s="27">
        <f t="shared" si="20"/>
        <v>-2.577770487</v>
      </c>
      <c r="AF145" s="27">
        <f t="shared" si="21"/>
        <v>-4.484776176</v>
      </c>
      <c r="AG145" s="27">
        <f t="shared" si="22"/>
        <v>0.01256791876</v>
      </c>
      <c r="AH145" s="27">
        <f t="shared" si="23"/>
        <v>-0.01229234602</v>
      </c>
      <c r="AI145" s="27">
        <f t="shared" si="24"/>
        <v>0.03400073346</v>
      </c>
      <c r="AJ145" s="27">
        <f t="shared" si="25"/>
        <v>-0.01710125602</v>
      </c>
      <c r="AK145" s="27">
        <f t="shared" si="26"/>
        <v>-0.1297032439</v>
      </c>
      <c r="AL145" s="27">
        <f t="shared" si="27"/>
        <v>0.08022155165</v>
      </c>
      <c r="AM145" s="27">
        <f t="shared" si="28"/>
        <v>0.2525977216</v>
      </c>
      <c r="AN145" s="27">
        <f t="shared" si="29"/>
        <v>-0.09727310265</v>
      </c>
      <c r="AO145" s="27">
        <f t="shared" si="30"/>
        <v>1.331172675</v>
      </c>
      <c r="AP145" s="27">
        <f t="shared" si="31"/>
        <v>1.302111056</v>
      </c>
      <c r="AQ145" s="27"/>
      <c r="AR145" s="27"/>
      <c r="AS145" s="27"/>
    </row>
    <row r="146">
      <c r="A146" s="29">
        <v>2606.0</v>
      </c>
      <c r="B146" s="30">
        <v>2924.0</v>
      </c>
      <c r="C146" s="14">
        <v>30.0</v>
      </c>
      <c r="D146" s="15">
        <v>24.0</v>
      </c>
      <c r="E146" s="16">
        <v>14.0</v>
      </c>
      <c r="F146" s="17">
        <v>95.0</v>
      </c>
      <c r="G146" s="18">
        <v>224.0</v>
      </c>
      <c r="H146" s="19">
        <v>44.0</v>
      </c>
      <c r="I146" s="20">
        <v>38.0</v>
      </c>
      <c r="J146" s="21">
        <v>63.0</v>
      </c>
      <c r="K146" s="22">
        <v>38.0</v>
      </c>
      <c r="L146" s="63">
        <f t="shared" si="1"/>
        <v>30</v>
      </c>
      <c r="M146" s="63">
        <f t="shared" si="2"/>
        <v>139</v>
      </c>
      <c r="N146" s="63">
        <f t="shared" si="3"/>
        <v>14</v>
      </c>
      <c r="O146" s="63">
        <f t="shared" si="4"/>
        <v>76</v>
      </c>
      <c r="P146" s="64">
        <f t="shared" si="5"/>
        <v>75</v>
      </c>
      <c r="Q146" s="64">
        <f t="shared" si="6"/>
        <v>0.1775147929</v>
      </c>
      <c r="R146" s="64">
        <f t="shared" si="7"/>
        <v>0.1555555556</v>
      </c>
      <c r="S146" s="65">
        <f t="shared" si="8"/>
        <v>0.4092664093</v>
      </c>
      <c r="T146" s="65">
        <f t="shared" si="9"/>
        <v>0.6525096525</v>
      </c>
      <c r="U146" s="73">
        <f t="shared" si="10"/>
        <v>0.01504787962</v>
      </c>
      <c r="V146" s="66">
        <f t="shared" si="11"/>
        <v>0.3534883721</v>
      </c>
      <c r="W146" s="27">
        <f t="shared" si="12"/>
        <v>0.3449174248</v>
      </c>
      <c r="X146" s="27">
        <f t="shared" si="13"/>
        <v>-0.009080006648</v>
      </c>
      <c r="Y146" s="27">
        <f t="shared" si="14"/>
        <v>1.523620459</v>
      </c>
      <c r="Z146" s="27">
        <f t="shared" si="15"/>
        <v>3.023928063</v>
      </c>
      <c r="AA146" s="27">
        <f t="shared" si="16"/>
        <v>0.01583854789</v>
      </c>
      <c r="AB146" s="27">
        <f t="shared" si="17"/>
        <v>-0.1438144272</v>
      </c>
      <c r="AC146" s="27">
        <f t="shared" si="18"/>
        <v>-0.3905819294</v>
      </c>
      <c r="AD146" s="27">
        <f t="shared" si="19"/>
        <v>0.07391258188</v>
      </c>
      <c r="AE146" s="27">
        <f t="shared" si="20"/>
        <v>-2.447488014</v>
      </c>
      <c r="AF146" s="27">
        <f t="shared" si="21"/>
        <v>-1.510516663</v>
      </c>
      <c r="AG146" s="27">
        <f t="shared" si="22"/>
        <v>0.0009818865222</v>
      </c>
      <c r="AH146" s="27">
        <f t="shared" si="23"/>
        <v>-0.003675225737</v>
      </c>
      <c r="AI146" s="27">
        <f t="shared" si="24"/>
        <v>0.03890351445</v>
      </c>
      <c r="AJ146" s="27">
        <f t="shared" si="25"/>
        <v>-0.07488241937</v>
      </c>
      <c r="AK146" s="27">
        <f t="shared" si="26"/>
        <v>-0.01375651738</v>
      </c>
      <c r="AL146" s="27">
        <f t="shared" si="27"/>
        <v>0.03256117206</v>
      </c>
      <c r="AM146" s="27">
        <f t="shared" si="28"/>
        <v>0.3923645016</v>
      </c>
      <c r="AN146" s="27">
        <f t="shared" si="29"/>
        <v>-0.01400587224</v>
      </c>
      <c r="AO146" s="27">
        <f t="shared" si="30"/>
        <v>0.7335050269</v>
      </c>
      <c r="AP146" s="27">
        <f t="shared" si="31"/>
        <v>0.2545218947</v>
      </c>
      <c r="AQ146" s="27"/>
      <c r="AR146" s="27"/>
      <c r="AS146" s="27"/>
    </row>
    <row r="147">
      <c r="A147" s="29">
        <v>2611.0</v>
      </c>
      <c r="B147" s="30">
        <v>1957.0</v>
      </c>
      <c r="C147" s="14">
        <v>19.0</v>
      </c>
      <c r="D147" s="15">
        <v>11.0</v>
      </c>
      <c r="E147" s="16">
        <v>15.0</v>
      </c>
      <c r="F147" s="17">
        <v>31.0</v>
      </c>
      <c r="G147" s="18">
        <v>97.0</v>
      </c>
      <c r="H147" s="19">
        <v>24.0</v>
      </c>
      <c r="I147" s="20">
        <v>26.0</v>
      </c>
      <c r="J147" s="21">
        <v>30.0</v>
      </c>
      <c r="K147" s="22">
        <v>26.0</v>
      </c>
      <c r="L147" s="63">
        <f t="shared" si="1"/>
        <v>19</v>
      </c>
      <c r="M147" s="63">
        <f t="shared" si="2"/>
        <v>55</v>
      </c>
      <c r="N147" s="63">
        <f t="shared" si="3"/>
        <v>15</v>
      </c>
      <c r="O147" s="63">
        <f t="shared" si="4"/>
        <v>52</v>
      </c>
      <c r="P147" s="64">
        <f t="shared" si="5"/>
        <v>52</v>
      </c>
      <c r="Q147" s="64">
        <f t="shared" si="6"/>
        <v>0.2567567568</v>
      </c>
      <c r="R147" s="64">
        <f t="shared" si="7"/>
        <v>0.223880597</v>
      </c>
      <c r="S147" s="65">
        <f t="shared" si="8"/>
        <v>0.5035460993</v>
      </c>
      <c r="T147" s="65">
        <f t="shared" si="9"/>
        <v>0.524822695</v>
      </c>
      <c r="U147" s="73">
        <f t="shared" si="10"/>
        <v>0.01737353091</v>
      </c>
      <c r="V147" s="66">
        <f t="shared" si="11"/>
        <v>0.4859813084</v>
      </c>
      <c r="W147" s="27">
        <f t="shared" si="12"/>
        <v>0.4866075396</v>
      </c>
      <c r="X147" s="27">
        <f t="shared" si="13"/>
        <v>-0.01048332258</v>
      </c>
      <c r="Y147" s="27">
        <f t="shared" si="14"/>
        <v>1.225469374</v>
      </c>
      <c r="Z147" s="27">
        <f t="shared" si="15"/>
        <v>3.720528111</v>
      </c>
      <c r="AA147" s="27">
        <f t="shared" si="16"/>
        <v>0.02111256154</v>
      </c>
      <c r="AB147" s="27">
        <f t="shared" si="17"/>
        <v>-0.1335490815</v>
      </c>
      <c r="AC147" s="27">
        <f t="shared" si="18"/>
        <v>-0.2526757011</v>
      </c>
      <c r="AD147" s="27">
        <f t="shared" si="19"/>
        <v>0.104993954</v>
      </c>
      <c r="AE147" s="27">
        <f t="shared" si="20"/>
        <v>-2.422029202</v>
      </c>
      <c r="AF147" s="27">
        <f t="shared" si="21"/>
        <v>-2.286608378</v>
      </c>
      <c r="AG147" s="27">
        <f t="shared" si="22"/>
        <v>0.001511122417</v>
      </c>
      <c r="AH147" s="27">
        <f t="shared" si="23"/>
        <v>-0.003940354105</v>
      </c>
      <c r="AI147" s="27">
        <f t="shared" si="24"/>
        <v>0.0290571458</v>
      </c>
      <c r="AJ147" s="27">
        <f t="shared" si="25"/>
        <v>-0.03896340181</v>
      </c>
      <c r="AK147" s="27">
        <f t="shared" si="26"/>
        <v>-0.02256146011</v>
      </c>
      <c r="AL147" s="27">
        <f t="shared" si="27"/>
        <v>0.03720245618</v>
      </c>
      <c r="AM147" s="27">
        <f t="shared" si="28"/>
        <v>0.3123015764</v>
      </c>
      <c r="AN147" s="27">
        <f t="shared" si="29"/>
        <v>-0.02447874867</v>
      </c>
      <c r="AO147" s="27">
        <f t="shared" si="30"/>
        <v>0.8930895975</v>
      </c>
      <c r="AP147" s="27">
        <f t="shared" si="31"/>
        <v>0.474050438</v>
      </c>
      <c r="AQ147" s="27"/>
      <c r="AR147" s="27"/>
      <c r="AS147" s="27"/>
    </row>
    <row r="148">
      <c r="A148" s="29">
        <v>2614.0</v>
      </c>
      <c r="B148" s="30">
        <v>2967.0</v>
      </c>
      <c r="C148" s="14">
        <v>49.0</v>
      </c>
      <c r="D148" s="15">
        <v>21.0</v>
      </c>
      <c r="E148" s="16">
        <v>36.0</v>
      </c>
      <c r="F148" s="17">
        <v>73.0</v>
      </c>
      <c r="G148" s="18">
        <v>115.0</v>
      </c>
      <c r="H148" s="19">
        <v>37.0</v>
      </c>
      <c r="I148" s="20">
        <v>63.0</v>
      </c>
      <c r="J148" s="21">
        <v>46.0</v>
      </c>
      <c r="K148" s="22">
        <v>73.0</v>
      </c>
      <c r="L148" s="63">
        <f t="shared" si="1"/>
        <v>49</v>
      </c>
      <c r="M148" s="63">
        <f t="shared" si="2"/>
        <v>110</v>
      </c>
      <c r="N148" s="63">
        <f t="shared" si="3"/>
        <v>36</v>
      </c>
      <c r="O148" s="63">
        <f t="shared" si="4"/>
        <v>136</v>
      </c>
      <c r="P148" s="64">
        <f t="shared" si="5"/>
        <v>136</v>
      </c>
      <c r="Q148" s="64">
        <f t="shared" si="6"/>
        <v>0.3081761006</v>
      </c>
      <c r="R148" s="64">
        <f t="shared" si="7"/>
        <v>0.2093023256</v>
      </c>
      <c r="S148" s="65">
        <f t="shared" si="8"/>
        <v>0.5589123867</v>
      </c>
      <c r="T148" s="65">
        <f t="shared" si="9"/>
        <v>0.4803625378</v>
      </c>
      <c r="U148" s="73">
        <f t="shared" si="10"/>
        <v>0.02864846646</v>
      </c>
      <c r="V148" s="66">
        <f t="shared" si="11"/>
        <v>0.5528455285</v>
      </c>
      <c r="W148" s="27">
        <f t="shared" si="12"/>
        <v>0.5526523708</v>
      </c>
      <c r="X148" s="27">
        <f t="shared" si="13"/>
        <v>-0.01728670567</v>
      </c>
      <c r="Y148" s="27">
        <f t="shared" si="14"/>
        <v>1.121654197</v>
      </c>
      <c r="Z148" s="27">
        <f t="shared" si="15"/>
        <v>4.129610476</v>
      </c>
      <c r="AA148" s="27">
        <f t="shared" si="16"/>
        <v>0.05740735063</v>
      </c>
      <c r="AB148" s="27">
        <f t="shared" si="17"/>
        <v>-0.2015629552</v>
      </c>
      <c r="AC148" s="27">
        <f t="shared" si="18"/>
        <v>-0.2116783913</v>
      </c>
      <c r="AD148" s="27">
        <f t="shared" si="19"/>
        <v>0.1921684458</v>
      </c>
      <c r="AE148" s="27">
        <f t="shared" si="20"/>
        <v>-2.460596473</v>
      </c>
      <c r="AF148" s="27">
        <f t="shared" si="21"/>
        <v>-2.817090425</v>
      </c>
      <c r="AG148" s="27">
        <f t="shared" si="22"/>
        <v>0.006775471336</v>
      </c>
      <c r="AH148" s="27">
        <f t="shared" si="23"/>
        <v>-0.009806597522</v>
      </c>
      <c r="AI148" s="27">
        <f t="shared" si="24"/>
        <v>0.04014017739</v>
      </c>
      <c r="AJ148" s="27">
        <f t="shared" si="25"/>
        <v>-0.02987627426</v>
      </c>
      <c r="AK148" s="27">
        <f t="shared" si="26"/>
        <v>-0.06809234283</v>
      </c>
      <c r="AL148" s="27">
        <f t="shared" si="27"/>
        <v>0.06232265176</v>
      </c>
      <c r="AM148" s="27">
        <f t="shared" si="28"/>
        <v>0.2903967302</v>
      </c>
      <c r="AN148" s="27">
        <f t="shared" si="29"/>
        <v>-0.04972920296</v>
      </c>
      <c r="AO148" s="27">
        <f t="shared" si="30"/>
        <v>1.00707207</v>
      </c>
      <c r="AP148" s="27">
        <f t="shared" si="31"/>
        <v>0.6482433165</v>
      </c>
      <c r="AQ148" s="27"/>
      <c r="AR148" s="27"/>
      <c r="AS148" s="27"/>
    </row>
    <row r="149">
      <c r="A149" s="29">
        <v>2622.0</v>
      </c>
      <c r="B149" s="30">
        <v>1666.0</v>
      </c>
      <c r="C149" s="14">
        <v>46.0</v>
      </c>
      <c r="D149" s="15">
        <v>31.0</v>
      </c>
      <c r="E149" s="16">
        <v>20.0</v>
      </c>
      <c r="F149" s="17">
        <v>49.0</v>
      </c>
      <c r="G149" s="18">
        <v>105.0</v>
      </c>
      <c r="H149" s="19">
        <v>25.0</v>
      </c>
      <c r="I149" s="20">
        <v>65.0</v>
      </c>
      <c r="J149" s="21">
        <v>32.0</v>
      </c>
      <c r="K149" s="22">
        <v>72.0</v>
      </c>
      <c r="L149" s="63">
        <f t="shared" si="1"/>
        <v>46</v>
      </c>
      <c r="M149" s="63">
        <f t="shared" si="2"/>
        <v>74</v>
      </c>
      <c r="N149" s="63">
        <f t="shared" si="3"/>
        <v>20</v>
      </c>
      <c r="O149" s="63">
        <f t="shared" si="4"/>
        <v>137</v>
      </c>
      <c r="P149" s="64">
        <f t="shared" si="5"/>
        <v>138</v>
      </c>
      <c r="Q149" s="64">
        <f t="shared" si="6"/>
        <v>0.3833333333</v>
      </c>
      <c r="R149" s="64">
        <f t="shared" si="7"/>
        <v>0.127388535</v>
      </c>
      <c r="S149" s="65">
        <f t="shared" si="8"/>
        <v>0.6606498195</v>
      </c>
      <c r="T149" s="65">
        <f t="shared" si="9"/>
        <v>0.4332129964</v>
      </c>
      <c r="U149" s="73">
        <f t="shared" si="10"/>
        <v>0.03961584634</v>
      </c>
      <c r="V149" s="66">
        <f t="shared" si="11"/>
        <v>0.6492890995</v>
      </c>
      <c r="W149" s="27">
        <f t="shared" si="12"/>
        <v>0.6577198023</v>
      </c>
      <c r="X149" s="27">
        <f t="shared" si="13"/>
        <v>-0.0239045073</v>
      </c>
      <c r="Y149" s="27">
        <f t="shared" si="14"/>
        <v>1.011559265</v>
      </c>
      <c r="Z149" s="27">
        <f t="shared" si="15"/>
        <v>4.881313208</v>
      </c>
      <c r="AA149" s="27">
        <f t="shared" si="16"/>
        <v>0.1097747919</v>
      </c>
      <c r="AB149" s="27">
        <f t="shared" si="17"/>
        <v>-0.2513683663</v>
      </c>
      <c r="AC149" s="27">
        <f t="shared" si="18"/>
        <v>-0.172163554</v>
      </c>
      <c r="AD149" s="27">
        <f t="shared" si="19"/>
        <v>0.3141067164</v>
      </c>
      <c r="AE149" s="27">
        <f t="shared" si="20"/>
        <v>-2.623012315</v>
      </c>
      <c r="AF149" s="27">
        <f t="shared" si="21"/>
        <v>-3.936007883</v>
      </c>
      <c r="AG149" s="27">
        <f t="shared" si="22"/>
        <v>0.01791604685</v>
      </c>
      <c r="AH149" s="27">
        <f t="shared" si="23"/>
        <v>-0.01691164354</v>
      </c>
      <c r="AI149" s="27">
        <f t="shared" si="24"/>
        <v>0.04514519564</v>
      </c>
      <c r="AJ149" s="27">
        <f t="shared" si="25"/>
        <v>-0.02191409182</v>
      </c>
      <c r="AK149" s="27">
        <f t="shared" si="26"/>
        <v>-0.1539079244</v>
      </c>
      <c r="AL149" s="27">
        <f t="shared" si="27"/>
        <v>0.09186993633</v>
      </c>
      <c r="AM149" s="27">
        <f t="shared" si="28"/>
        <v>0.2791798059</v>
      </c>
      <c r="AN149" s="27">
        <f t="shared" si="29"/>
        <v>-0.09608027329</v>
      </c>
      <c r="AO149" s="27">
        <f t="shared" si="30"/>
        <v>1.268960401</v>
      </c>
      <c r="AP149" s="27">
        <f t="shared" si="31"/>
        <v>1.070584142</v>
      </c>
      <c r="AQ149" s="27"/>
      <c r="AR149" s="27"/>
      <c r="AS149" s="27"/>
    </row>
    <row r="150">
      <c r="A150" s="29">
        <v>2633.0</v>
      </c>
      <c r="B150" s="30">
        <v>2528.0</v>
      </c>
      <c r="C150" s="14">
        <v>59.0</v>
      </c>
      <c r="D150" s="15">
        <v>48.0</v>
      </c>
      <c r="E150" s="16">
        <v>21.0</v>
      </c>
      <c r="F150" s="17">
        <v>62.0</v>
      </c>
      <c r="G150" s="18">
        <v>229.0</v>
      </c>
      <c r="H150" s="19">
        <v>18.0</v>
      </c>
      <c r="I150" s="20">
        <v>86.0</v>
      </c>
      <c r="J150" s="21">
        <v>102.0</v>
      </c>
      <c r="K150" s="22">
        <v>69.0</v>
      </c>
      <c r="L150" s="63">
        <f t="shared" si="1"/>
        <v>59</v>
      </c>
      <c r="M150" s="63">
        <f t="shared" si="2"/>
        <v>80</v>
      </c>
      <c r="N150" s="63">
        <f t="shared" si="3"/>
        <v>21</v>
      </c>
      <c r="O150" s="63">
        <f t="shared" si="4"/>
        <v>155</v>
      </c>
      <c r="P150" s="64">
        <f t="shared" si="5"/>
        <v>156</v>
      </c>
      <c r="Q150" s="64">
        <f t="shared" si="6"/>
        <v>0.4244604317</v>
      </c>
      <c r="R150" s="64">
        <f t="shared" si="7"/>
        <v>0.1193181818</v>
      </c>
      <c r="S150" s="65">
        <f t="shared" si="8"/>
        <v>0.6793650794</v>
      </c>
      <c r="T150" s="65">
        <f t="shared" si="9"/>
        <v>0.4412698413</v>
      </c>
      <c r="U150" s="73">
        <f t="shared" si="10"/>
        <v>0.03164556962</v>
      </c>
      <c r="V150" s="66">
        <f t="shared" si="11"/>
        <v>0.6595744681</v>
      </c>
      <c r="W150" s="27">
        <f t="shared" si="12"/>
        <v>0.6646916995</v>
      </c>
      <c r="X150" s="27">
        <f t="shared" si="13"/>
        <v>-0.01909518084</v>
      </c>
      <c r="Y150" s="27">
        <f t="shared" si="14"/>
        <v>1.030372126</v>
      </c>
      <c r="Z150" s="27">
        <f t="shared" si="15"/>
        <v>5.019593795</v>
      </c>
      <c r="AA150" s="27">
        <f t="shared" si="16"/>
        <v>0.07004716784</v>
      </c>
      <c r="AB150" s="27">
        <f t="shared" si="17"/>
        <v>-0.2045301661</v>
      </c>
      <c r="AC150" s="27">
        <f t="shared" si="18"/>
        <v>-0.1786268576</v>
      </c>
      <c r="AD150" s="27">
        <f t="shared" si="19"/>
        <v>0.2580198394</v>
      </c>
      <c r="AE150" s="27">
        <f t="shared" si="20"/>
        <v>-2.747482899</v>
      </c>
      <c r="AF150" s="27">
        <f t="shared" si="21"/>
        <v>-4.162169452</v>
      </c>
      <c r="AG150" s="27">
        <f t="shared" si="22"/>
        <v>0.009132172918</v>
      </c>
      <c r="AH150" s="27">
        <f t="shared" si="23"/>
        <v>-0.01099199554</v>
      </c>
      <c r="AI150" s="27">
        <f t="shared" si="24"/>
        <v>0.0374163188</v>
      </c>
      <c r="AJ150" s="27">
        <f t="shared" si="25"/>
        <v>-0.02315963899</v>
      </c>
      <c r="AK150" s="27">
        <f t="shared" si="26"/>
        <v>-0.1009905734</v>
      </c>
      <c r="AL150" s="27">
        <f t="shared" si="27"/>
        <v>0.07686914715</v>
      </c>
      <c r="AM150" s="27">
        <f t="shared" si="28"/>
        <v>0.2978663466</v>
      </c>
      <c r="AN150" s="27">
        <f t="shared" si="29"/>
        <v>-0.08115999403</v>
      </c>
      <c r="AO150" s="27">
        <f t="shared" si="30"/>
        <v>1.366830424</v>
      </c>
      <c r="AP150" s="27">
        <f t="shared" si="31"/>
        <v>1.164170266</v>
      </c>
      <c r="AQ150" s="27"/>
      <c r="AR150" s="27"/>
      <c r="AS150" s="27"/>
    </row>
    <row r="151">
      <c r="A151" s="29">
        <v>2643.0</v>
      </c>
      <c r="B151" s="30">
        <v>1922.0</v>
      </c>
      <c r="C151" s="14">
        <v>43.0</v>
      </c>
      <c r="D151" s="15">
        <v>55.0</v>
      </c>
      <c r="E151" s="16">
        <v>22.0</v>
      </c>
      <c r="F151" s="17">
        <v>58.0</v>
      </c>
      <c r="G151" s="18">
        <v>140.0</v>
      </c>
      <c r="H151" s="19">
        <v>37.0</v>
      </c>
      <c r="I151" s="20">
        <v>115.0</v>
      </c>
      <c r="J151" s="21">
        <v>87.0</v>
      </c>
      <c r="K151" s="22">
        <v>66.0</v>
      </c>
      <c r="L151" s="63">
        <f t="shared" si="1"/>
        <v>43</v>
      </c>
      <c r="M151" s="63">
        <f t="shared" si="2"/>
        <v>95</v>
      </c>
      <c r="N151" s="63">
        <f t="shared" si="3"/>
        <v>22</v>
      </c>
      <c r="O151" s="63">
        <f t="shared" si="4"/>
        <v>181</v>
      </c>
      <c r="P151" s="64">
        <f t="shared" si="5"/>
        <v>185</v>
      </c>
      <c r="Q151" s="64">
        <f t="shared" si="6"/>
        <v>0.3115942029</v>
      </c>
      <c r="R151" s="64">
        <f t="shared" si="7"/>
        <v>0.1083743842</v>
      </c>
      <c r="S151" s="65">
        <f t="shared" si="8"/>
        <v>0.6568914956</v>
      </c>
      <c r="T151" s="65">
        <f t="shared" si="9"/>
        <v>0.4046920821</v>
      </c>
      <c r="U151" s="73">
        <f t="shared" si="10"/>
        <v>0.03381893861</v>
      </c>
      <c r="V151" s="66">
        <f t="shared" si="11"/>
        <v>0.6557971014</v>
      </c>
      <c r="W151" s="27">
        <f t="shared" si="12"/>
        <v>0.6711238473</v>
      </c>
      <c r="X151" s="27">
        <f t="shared" si="13"/>
        <v>-0.02040660845</v>
      </c>
      <c r="Y151" s="27">
        <f t="shared" si="14"/>
        <v>0.9449624746</v>
      </c>
      <c r="Z151" s="27">
        <f t="shared" si="15"/>
        <v>4.853544251</v>
      </c>
      <c r="AA151" s="27">
        <f t="shared" si="16"/>
        <v>0.0799990247</v>
      </c>
      <c r="AB151" s="27">
        <f t="shared" si="17"/>
        <v>-0.20045869</v>
      </c>
      <c r="AC151" s="27">
        <f t="shared" si="18"/>
        <v>-0.1502407283</v>
      </c>
      <c r="AD151" s="27">
        <f t="shared" si="19"/>
        <v>0.2666186815</v>
      </c>
      <c r="AE151" s="27">
        <f t="shared" si="20"/>
        <v>-2.436384785</v>
      </c>
      <c r="AF151" s="27">
        <f t="shared" si="21"/>
        <v>-3.891352711</v>
      </c>
      <c r="AG151" s="27">
        <f t="shared" si="22"/>
        <v>0.0111459039</v>
      </c>
      <c r="AH151" s="27">
        <f t="shared" si="23"/>
        <v>-0.01151306923</v>
      </c>
      <c r="AI151" s="27">
        <f t="shared" si="24"/>
        <v>0.03363171663</v>
      </c>
      <c r="AJ151" s="27">
        <f t="shared" si="25"/>
        <v>-0.01786459472</v>
      </c>
      <c r="AK151" s="27">
        <f t="shared" si="26"/>
        <v>-0.1115232378</v>
      </c>
      <c r="AL151" s="27">
        <f t="shared" si="27"/>
        <v>0.07284671955</v>
      </c>
      <c r="AM151" s="27">
        <f t="shared" si="28"/>
        <v>0.2422438613</v>
      </c>
      <c r="AN151" s="27">
        <f t="shared" si="29"/>
        <v>-0.08109048574</v>
      </c>
      <c r="AO151" s="27">
        <f t="shared" si="30"/>
        <v>1.171968497</v>
      </c>
      <c r="AP151" s="27">
        <f t="shared" si="31"/>
        <v>1.052416775</v>
      </c>
      <c r="AQ151" s="27"/>
      <c r="AR151" s="27"/>
      <c r="AS151" s="27"/>
    </row>
    <row r="152">
      <c r="A152" s="29">
        <v>2644.0</v>
      </c>
      <c r="B152" s="30">
        <v>2616.0</v>
      </c>
      <c r="C152" s="14">
        <v>105.0</v>
      </c>
      <c r="D152" s="15">
        <v>62.0</v>
      </c>
      <c r="E152" s="16">
        <v>36.0</v>
      </c>
      <c r="F152" s="17">
        <v>93.0</v>
      </c>
      <c r="G152" s="18">
        <v>115.0</v>
      </c>
      <c r="H152" s="19">
        <v>29.0</v>
      </c>
      <c r="I152" s="20">
        <v>138.0</v>
      </c>
      <c r="J152" s="21">
        <v>113.0</v>
      </c>
      <c r="K152" s="22">
        <v>106.0</v>
      </c>
      <c r="L152" s="63">
        <f t="shared" si="1"/>
        <v>105</v>
      </c>
      <c r="M152" s="63">
        <f t="shared" si="2"/>
        <v>122</v>
      </c>
      <c r="N152" s="63">
        <f t="shared" si="3"/>
        <v>36</v>
      </c>
      <c r="O152" s="63">
        <f t="shared" si="4"/>
        <v>244</v>
      </c>
      <c r="P152" s="64">
        <f t="shared" si="5"/>
        <v>245</v>
      </c>
      <c r="Q152" s="64">
        <f t="shared" si="6"/>
        <v>0.4625550661</v>
      </c>
      <c r="R152" s="64">
        <f t="shared" si="7"/>
        <v>0.1285714286</v>
      </c>
      <c r="S152" s="65">
        <f t="shared" si="8"/>
        <v>0.6883629191</v>
      </c>
      <c r="T152" s="65">
        <f t="shared" si="9"/>
        <v>0.4477317554</v>
      </c>
      <c r="U152" s="73">
        <f t="shared" si="10"/>
        <v>0.05389908257</v>
      </c>
      <c r="V152" s="66">
        <f t="shared" si="11"/>
        <v>0.6666666667</v>
      </c>
      <c r="W152" s="27">
        <f t="shared" si="12"/>
        <v>0.6705351502</v>
      </c>
      <c r="X152" s="27">
        <f t="shared" si="13"/>
        <v>-0.03252312223</v>
      </c>
      <c r="Y152" s="27">
        <f t="shared" si="14"/>
        <v>1.045460799</v>
      </c>
      <c r="Z152" s="27">
        <f t="shared" si="15"/>
        <v>5.086075724</v>
      </c>
      <c r="AA152" s="27">
        <f t="shared" si="16"/>
        <v>0.2032017724</v>
      </c>
      <c r="AB152" s="27">
        <f t="shared" si="17"/>
        <v>-0.3534593529</v>
      </c>
      <c r="AC152" s="27">
        <f t="shared" si="18"/>
        <v>-0.183896753</v>
      </c>
      <c r="AD152" s="27">
        <f t="shared" si="19"/>
        <v>0.4452826815</v>
      </c>
      <c r="AE152" s="27">
        <f t="shared" si="20"/>
        <v>-2.824638651</v>
      </c>
      <c r="AF152" s="27">
        <f t="shared" si="21"/>
        <v>-4.273151136</v>
      </c>
      <c r="AG152" s="27">
        <f t="shared" si="22"/>
        <v>0.04512108072</v>
      </c>
      <c r="AH152" s="27">
        <f t="shared" si="23"/>
        <v>-0.03235393481</v>
      </c>
      <c r="AI152" s="27">
        <f t="shared" si="24"/>
        <v>0.06560800254</v>
      </c>
      <c r="AJ152" s="27">
        <f t="shared" si="25"/>
        <v>-0.02419205379</v>
      </c>
      <c r="AK152" s="27">
        <f t="shared" si="26"/>
        <v>-0.2968465441</v>
      </c>
      <c r="AL152" s="27">
        <f t="shared" si="27"/>
        <v>0.1346010407</v>
      </c>
      <c r="AM152" s="27">
        <f t="shared" si="28"/>
        <v>0.3107155509</v>
      </c>
      <c r="AN152" s="27">
        <f t="shared" si="29"/>
        <v>-0.1419184823</v>
      </c>
      <c r="AO152" s="27">
        <f t="shared" si="30"/>
        <v>1.423825559</v>
      </c>
      <c r="AP152" s="27">
        <f t="shared" si="31"/>
        <v>1.211042116</v>
      </c>
      <c r="AQ152" s="27"/>
      <c r="AR152" s="27"/>
      <c r="AS152" s="27"/>
    </row>
    <row r="153">
      <c r="A153" s="29">
        <v>2651.0</v>
      </c>
      <c r="B153" s="30">
        <v>2828.0</v>
      </c>
      <c r="C153" s="14">
        <v>36.0</v>
      </c>
      <c r="D153" s="15">
        <v>38.0</v>
      </c>
      <c r="E153" s="16">
        <v>24.0</v>
      </c>
      <c r="F153" s="17">
        <v>71.0</v>
      </c>
      <c r="G153" s="18">
        <v>160.0</v>
      </c>
      <c r="H153" s="19">
        <v>32.0</v>
      </c>
      <c r="I153" s="20">
        <v>61.0</v>
      </c>
      <c r="J153" s="21">
        <v>72.0</v>
      </c>
      <c r="K153" s="22">
        <v>47.0</v>
      </c>
      <c r="L153" s="63">
        <f t="shared" si="1"/>
        <v>36</v>
      </c>
      <c r="M153" s="63">
        <f t="shared" si="2"/>
        <v>103</v>
      </c>
      <c r="N153" s="63">
        <f t="shared" si="3"/>
        <v>24</v>
      </c>
      <c r="O153" s="63">
        <f t="shared" si="4"/>
        <v>108</v>
      </c>
      <c r="P153" s="64">
        <f t="shared" si="5"/>
        <v>108</v>
      </c>
      <c r="Q153" s="64">
        <f t="shared" si="6"/>
        <v>0.2589928058</v>
      </c>
      <c r="R153" s="64">
        <f t="shared" si="7"/>
        <v>0.1818181818</v>
      </c>
      <c r="S153" s="65">
        <f t="shared" si="8"/>
        <v>0.5313653137</v>
      </c>
      <c r="T153" s="65">
        <f t="shared" si="9"/>
        <v>0.5129151292</v>
      </c>
      <c r="U153" s="73">
        <f t="shared" si="10"/>
        <v>0.02121640736</v>
      </c>
      <c r="V153" s="66">
        <f t="shared" si="11"/>
        <v>0.5118483412</v>
      </c>
      <c r="W153" s="27">
        <f t="shared" si="12"/>
        <v>0.5118187921</v>
      </c>
      <c r="X153" s="27">
        <f t="shared" si="13"/>
        <v>-0.01280214387</v>
      </c>
      <c r="Y153" s="27">
        <f t="shared" si="14"/>
        <v>1.197665018</v>
      </c>
      <c r="Z153" s="27">
        <f t="shared" si="15"/>
        <v>3.926074673</v>
      </c>
      <c r="AA153" s="27">
        <f t="shared" si="16"/>
        <v>0.03148534354</v>
      </c>
      <c r="AB153" s="27">
        <f t="shared" si="17"/>
        <v>-0.1593887122</v>
      </c>
      <c r="AC153" s="27">
        <f t="shared" si="18"/>
        <v>-0.2413399865</v>
      </c>
      <c r="AD153" s="27">
        <f t="shared" si="19"/>
        <v>0.1353013127</v>
      </c>
      <c r="AE153" s="27">
        <f t="shared" si="20"/>
        <v>-2.497849355</v>
      </c>
      <c r="AF153" s="27">
        <f t="shared" si="21"/>
        <v>-2.546242253</v>
      </c>
      <c r="AG153" s="27">
        <f t="shared" si="22"/>
        <v>0.002752015717</v>
      </c>
      <c r="AH153" s="27">
        <f t="shared" si="23"/>
        <v>-0.00574295829</v>
      </c>
      <c r="AI153" s="27">
        <f t="shared" si="24"/>
        <v>0.03389241465</v>
      </c>
      <c r="AJ153" s="27">
        <f t="shared" si="25"/>
        <v>-0.03637102782</v>
      </c>
      <c r="AK153" s="27">
        <f t="shared" si="26"/>
        <v>-0.0355049312</v>
      </c>
      <c r="AL153" s="27">
        <f t="shared" si="27"/>
        <v>0.0468535212</v>
      </c>
      <c r="AM153" s="27">
        <f t="shared" si="28"/>
        <v>0.3147704437</v>
      </c>
      <c r="AN153" s="27">
        <f t="shared" si="29"/>
        <v>-0.0332874784</v>
      </c>
      <c r="AO153" s="27">
        <f t="shared" si="30"/>
        <v>0.9719319604</v>
      </c>
      <c r="AP153" s="27">
        <f t="shared" si="31"/>
        <v>0.5570400839</v>
      </c>
      <c r="AQ153" s="27"/>
      <c r="AR153" s="27"/>
      <c r="AS153" s="27"/>
    </row>
    <row r="154">
      <c r="A154" s="29">
        <v>2654.0</v>
      </c>
      <c r="B154" s="30">
        <v>2303.0</v>
      </c>
      <c r="C154" s="14">
        <v>64.0</v>
      </c>
      <c r="D154" s="15">
        <v>53.0</v>
      </c>
      <c r="E154" s="16">
        <v>30.0</v>
      </c>
      <c r="F154" s="17">
        <v>77.0</v>
      </c>
      <c r="G154" s="18">
        <v>168.0</v>
      </c>
      <c r="H154" s="19">
        <v>28.0</v>
      </c>
      <c r="I154" s="20">
        <v>105.0</v>
      </c>
      <c r="J154" s="21">
        <v>96.0</v>
      </c>
      <c r="K154" s="22">
        <v>68.0</v>
      </c>
      <c r="L154" s="63">
        <f t="shared" si="1"/>
        <v>64</v>
      </c>
      <c r="M154" s="63">
        <f t="shared" si="2"/>
        <v>105</v>
      </c>
      <c r="N154" s="63">
        <f t="shared" si="3"/>
        <v>30</v>
      </c>
      <c r="O154" s="63">
        <f t="shared" si="4"/>
        <v>173</v>
      </c>
      <c r="P154" s="64">
        <f t="shared" si="5"/>
        <v>174</v>
      </c>
      <c r="Q154" s="64">
        <f t="shared" si="6"/>
        <v>0.3786982249</v>
      </c>
      <c r="R154" s="64">
        <f t="shared" si="7"/>
        <v>0.1477832512</v>
      </c>
      <c r="S154" s="65">
        <f t="shared" si="8"/>
        <v>0.6370967742</v>
      </c>
      <c r="T154" s="65">
        <f t="shared" si="9"/>
        <v>0.4543010753</v>
      </c>
      <c r="U154" s="73">
        <f t="shared" si="10"/>
        <v>0.04081632653</v>
      </c>
      <c r="V154" s="66">
        <f t="shared" si="11"/>
        <v>0.6223021583</v>
      </c>
      <c r="W154" s="27">
        <f t="shared" si="12"/>
        <v>0.6272249101</v>
      </c>
      <c r="X154" s="27">
        <f t="shared" si="13"/>
        <v>-0.02462888631</v>
      </c>
      <c r="Y154" s="27">
        <f t="shared" si="14"/>
        <v>1.060800266</v>
      </c>
      <c r="Z154" s="27">
        <f t="shared" si="15"/>
        <v>4.707287896</v>
      </c>
      <c r="AA154" s="27">
        <f t="shared" si="16"/>
        <v>0.1165286129</v>
      </c>
      <c r="AB154" s="27">
        <f t="shared" si="17"/>
        <v>-0.2715925717</v>
      </c>
      <c r="AC154" s="27">
        <f t="shared" si="18"/>
        <v>-0.1893327726</v>
      </c>
      <c r="AD154" s="27">
        <f t="shared" si="19"/>
        <v>0.3120874362</v>
      </c>
      <c r="AE154" s="27">
        <f t="shared" si="20"/>
        <v>-2.652630158</v>
      </c>
      <c r="AF154" s="27">
        <f t="shared" si="21"/>
        <v>-3.660362779</v>
      </c>
      <c r="AG154" s="27">
        <f t="shared" si="22"/>
        <v>0.01959463243</v>
      </c>
      <c r="AH154" s="27">
        <f t="shared" si="23"/>
        <v>-0.01882600017</v>
      </c>
      <c r="AI154" s="27">
        <f t="shared" si="24"/>
        <v>0.05115182016</v>
      </c>
      <c r="AJ154" s="27">
        <f t="shared" si="25"/>
        <v>-0.02527262424</v>
      </c>
      <c r="AK154" s="27">
        <f t="shared" si="26"/>
        <v>-0.1575523992</v>
      </c>
      <c r="AL154" s="27">
        <f t="shared" si="27"/>
        <v>0.09572266159</v>
      </c>
      <c r="AM154" s="27">
        <f t="shared" si="28"/>
        <v>0.2960756299</v>
      </c>
      <c r="AN154" s="27">
        <f t="shared" si="29"/>
        <v>-0.09205923842</v>
      </c>
      <c r="AO154" s="27">
        <f t="shared" si="30"/>
        <v>1.237537958</v>
      </c>
      <c r="AP154" s="27">
        <f t="shared" si="31"/>
        <v>0.9601145745</v>
      </c>
      <c r="AQ154" s="27"/>
      <c r="AR154" s="27"/>
      <c r="AS154" s="27"/>
    </row>
    <row r="155">
      <c r="A155" s="29">
        <v>2662.0</v>
      </c>
      <c r="B155" s="30">
        <v>2347.0</v>
      </c>
      <c r="C155" s="14">
        <v>30.0</v>
      </c>
      <c r="D155" s="15">
        <v>25.0</v>
      </c>
      <c r="E155" s="16">
        <v>23.0</v>
      </c>
      <c r="F155" s="17">
        <v>45.0</v>
      </c>
      <c r="G155" s="18">
        <v>115.0</v>
      </c>
      <c r="H155" s="19">
        <v>17.0</v>
      </c>
      <c r="I155" s="20">
        <v>49.0</v>
      </c>
      <c r="J155" s="21">
        <v>43.0</v>
      </c>
      <c r="K155" s="22">
        <v>68.0</v>
      </c>
      <c r="L155" s="63">
        <f t="shared" si="1"/>
        <v>30</v>
      </c>
      <c r="M155" s="63">
        <f t="shared" si="2"/>
        <v>62</v>
      </c>
      <c r="N155" s="63">
        <f t="shared" si="3"/>
        <v>23</v>
      </c>
      <c r="O155" s="63">
        <f t="shared" si="4"/>
        <v>117</v>
      </c>
      <c r="P155" s="64">
        <f t="shared" si="5"/>
        <v>117</v>
      </c>
      <c r="Q155" s="64">
        <f t="shared" si="6"/>
        <v>0.3260869565</v>
      </c>
      <c r="R155" s="64">
        <f t="shared" si="7"/>
        <v>0.1642857143</v>
      </c>
      <c r="S155" s="65">
        <f t="shared" si="8"/>
        <v>0.6336206897</v>
      </c>
      <c r="T155" s="65">
        <f t="shared" si="9"/>
        <v>0.3965517241</v>
      </c>
      <c r="U155" s="73">
        <f t="shared" si="10"/>
        <v>0.0225820196</v>
      </c>
      <c r="V155" s="66">
        <f t="shared" si="11"/>
        <v>0.6536312849</v>
      </c>
      <c r="W155" s="27">
        <f t="shared" si="12"/>
        <v>0.6531446922</v>
      </c>
      <c r="X155" s="27">
        <f t="shared" si="13"/>
        <v>-0.01362616484</v>
      </c>
      <c r="Y155" s="27">
        <f t="shared" si="14"/>
        <v>0.9259546087</v>
      </c>
      <c r="Z155" s="27">
        <f t="shared" si="15"/>
        <v>4.681604308</v>
      </c>
      <c r="AA155" s="27">
        <f t="shared" si="16"/>
        <v>0.03566894841</v>
      </c>
      <c r="AB155" s="27">
        <f t="shared" si="17"/>
        <v>-0.1311604293</v>
      </c>
      <c r="AC155" s="27">
        <f t="shared" si="18"/>
        <v>-0.1442573501</v>
      </c>
      <c r="AD155" s="27">
        <f t="shared" si="19"/>
        <v>0.1717232477</v>
      </c>
      <c r="AE155" s="27">
        <f t="shared" si="20"/>
        <v>-2.30280267</v>
      </c>
      <c r="AF155" s="27">
        <f t="shared" si="21"/>
        <v>-3.620528896</v>
      </c>
      <c r="AG155" s="27">
        <f t="shared" si="22"/>
        <v>0.003318361639</v>
      </c>
      <c r="AH155" s="27">
        <f t="shared" si="23"/>
        <v>-0.005030044934</v>
      </c>
      <c r="AI155" s="27">
        <f t="shared" si="24"/>
        <v>0.02156264892</v>
      </c>
      <c r="AJ155" s="27">
        <f t="shared" si="25"/>
        <v>-0.01680809807</v>
      </c>
      <c r="AK155" s="27">
        <f t="shared" si="26"/>
        <v>-0.04796303908</v>
      </c>
      <c r="AL155" s="27">
        <f t="shared" si="27"/>
        <v>0.04597520258</v>
      </c>
      <c r="AM155" s="27">
        <f t="shared" si="28"/>
        <v>0.2243565541</v>
      </c>
      <c r="AN155" s="27">
        <f t="shared" si="29"/>
        <v>-0.05037837208</v>
      </c>
      <c r="AO155" s="27">
        <f t="shared" si="30"/>
        <v>1.068470396</v>
      </c>
      <c r="AP155" s="27">
        <f t="shared" si="31"/>
        <v>0.9444846271</v>
      </c>
      <c r="AQ155" s="27"/>
      <c r="AR155" s="27"/>
      <c r="AS155" s="27"/>
    </row>
    <row r="156">
      <c r="A156" s="29">
        <v>2663.0</v>
      </c>
      <c r="B156" s="30">
        <v>2253.0</v>
      </c>
      <c r="C156" s="14">
        <v>69.0</v>
      </c>
      <c r="D156" s="15">
        <v>52.0</v>
      </c>
      <c r="E156" s="16">
        <v>47.0</v>
      </c>
      <c r="F156" s="17">
        <v>63.0</v>
      </c>
      <c r="G156" s="18">
        <v>120.0</v>
      </c>
      <c r="H156" s="19">
        <v>24.0</v>
      </c>
      <c r="I156" s="20">
        <v>101.0</v>
      </c>
      <c r="J156" s="21">
        <v>86.0</v>
      </c>
      <c r="K156" s="22">
        <v>89.0</v>
      </c>
      <c r="L156" s="63">
        <f t="shared" si="1"/>
        <v>69</v>
      </c>
      <c r="M156" s="63">
        <f t="shared" si="2"/>
        <v>87</v>
      </c>
      <c r="N156" s="63">
        <f t="shared" si="3"/>
        <v>47</v>
      </c>
      <c r="O156" s="63">
        <f t="shared" si="4"/>
        <v>190</v>
      </c>
      <c r="P156" s="64">
        <f t="shared" si="5"/>
        <v>190</v>
      </c>
      <c r="Q156" s="64">
        <f t="shared" si="6"/>
        <v>0.4423076923</v>
      </c>
      <c r="R156" s="64">
        <f t="shared" si="7"/>
        <v>0.1983122363</v>
      </c>
      <c r="S156" s="65">
        <f t="shared" si="8"/>
        <v>0.6590330789</v>
      </c>
      <c r="T156" s="65">
        <f t="shared" si="9"/>
        <v>0.3969465649</v>
      </c>
      <c r="U156" s="73">
        <f t="shared" si="10"/>
        <v>0.05148690635</v>
      </c>
      <c r="V156" s="66">
        <f t="shared" si="11"/>
        <v>0.6859205776</v>
      </c>
      <c r="W156" s="27">
        <f t="shared" si="12"/>
        <v>0.6869218279</v>
      </c>
      <c r="X156" s="27">
        <f t="shared" si="13"/>
        <v>-0.03106759649</v>
      </c>
      <c r="Y156" s="27">
        <f t="shared" si="14"/>
        <v>0.9268765682</v>
      </c>
      <c r="Z156" s="27">
        <f t="shared" si="15"/>
        <v>4.86936767</v>
      </c>
      <c r="AA156" s="27">
        <f t="shared" si="16"/>
        <v>0.1854207531</v>
      </c>
      <c r="AB156" s="27">
        <f t="shared" si="17"/>
        <v>-0.2993429626</v>
      </c>
      <c r="AC156" s="27">
        <f t="shared" si="18"/>
        <v>-0.144544763</v>
      </c>
      <c r="AD156" s="27">
        <f t="shared" si="19"/>
        <v>0.4072311352</v>
      </c>
      <c r="AE156" s="27">
        <f t="shared" si="20"/>
        <v>-2.397545146</v>
      </c>
      <c r="AF156" s="27">
        <f t="shared" si="21"/>
        <v>-3.916767077</v>
      </c>
      <c r="AG156" s="27">
        <f t="shared" si="22"/>
        <v>0.03933016484</v>
      </c>
      <c r="AH156" s="27">
        <f t="shared" si="23"/>
        <v>-0.02617412097</v>
      </c>
      <c r="AI156" s="27">
        <f t="shared" si="24"/>
        <v>0.04926069564</v>
      </c>
      <c r="AJ156" s="27">
        <f t="shared" si="25"/>
        <v>-0.01685835481</v>
      </c>
      <c r="AK156" s="27">
        <f t="shared" si="26"/>
        <v>-0.2593298999</v>
      </c>
      <c r="AL156" s="27">
        <f t="shared" si="27"/>
        <v>0.1091359262</v>
      </c>
      <c r="AM156" s="27">
        <f t="shared" si="28"/>
        <v>0.2338196661</v>
      </c>
      <c r="AN156" s="27">
        <f t="shared" si="29"/>
        <v>-0.1242607226</v>
      </c>
      <c r="AO156" s="27">
        <f t="shared" si="30"/>
        <v>1.157045472</v>
      </c>
      <c r="AP156" s="27">
        <f t="shared" si="31"/>
        <v>1.062743568</v>
      </c>
      <c r="AQ156" s="27"/>
      <c r="AR156" s="27"/>
      <c r="AS156" s="27"/>
    </row>
    <row r="157">
      <c r="A157" s="29">
        <v>2666.0</v>
      </c>
      <c r="B157" s="30">
        <v>2169.0</v>
      </c>
      <c r="C157" s="14">
        <v>10.0</v>
      </c>
      <c r="D157" s="15">
        <v>20.0</v>
      </c>
      <c r="E157" s="16">
        <v>9.0</v>
      </c>
      <c r="F157" s="17">
        <v>56.0</v>
      </c>
      <c r="G157" s="18">
        <v>115.0</v>
      </c>
      <c r="H157" s="19">
        <v>31.0</v>
      </c>
      <c r="I157" s="20">
        <v>25.0</v>
      </c>
      <c r="J157" s="21">
        <v>40.0</v>
      </c>
      <c r="K157" s="22">
        <v>36.0</v>
      </c>
      <c r="L157" s="63">
        <f t="shared" si="1"/>
        <v>10</v>
      </c>
      <c r="M157" s="63">
        <f t="shared" si="2"/>
        <v>87</v>
      </c>
      <c r="N157" s="63">
        <f t="shared" si="3"/>
        <v>9</v>
      </c>
      <c r="O157" s="63">
        <f t="shared" si="4"/>
        <v>61</v>
      </c>
      <c r="P157" s="64">
        <f t="shared" si="5"/>
        <v>61</v>
      </c>
      <c r="Q157" s="64">
        <f t="shared" si="6"/>
        <v>0.1030927835</v>
      </c>
      <c r="R157" s="64">
        <f t="shared" si="7"/>
        <v>0.1285714286</v>
      </c>
      <c r="S157" s="65">
        <f t="shared" si="8"/>
        <v>0.4251497006</v>
      </c>
      <c r="T157" s="65">
        <f t="shared" si="9"/>
        <v>0.5808383234</v>
      </c>
      <c r="U157" s="73">
        <f t="shared" si="10"/>
        <v>0.008759797142</v>
      </c>
      <c r="V157" s="66">
        <f t="shared" si="11"/>
        <v>0.4121621622</v>
      </c>
      <c r="W157" s="27">
        <f t="shared" si="12"/>
        <v>0.4086398441</v>
      </c>
      <c r="X157" s="27">
        <f t="shared" si="13"/>
        <v>-0.005285729173</v>
      </c>
      <c r="Y157" s="27">
        <f t="shared" si="14"/>
        <v>1.356266761</v>
      </c>
      <c r="Z157" s="27">
        <f t="shared" si="15"/>
        <v>3.141284214</v>
      </c>
      <c r="AA157" s="27">
        <f t="shared" si="16"/>
        <v>0.005367262593</v>
      </c>
      <c r="AB157" s="27">
        <f t="shared" si="17"/>
        <v>-0.07452286094</v>
      </c>
      <c r="AC157" s="27">
        <f t="shared" si="18"/>
        <v>-0.3094915468</v>
      </c>
      <c r="AD157" s="27">
        <f t="shared" si="19"/>
        <v>0.04469643553</v>
      </c>
      <c r="AE157" s="27">
        <f t="shared" si="20"/>
        <v>-2.263209058</v>
      </c>
      <c r="AF157" s="27">
        <f t="shared" si="21"/>
        <v>-1.63003554</v>
      </c>
      <c r="AG157" s="27">
        <f t="shared" si="22"/>
        <v>0.0001936946034</v>
      </c>
      <c r="AH157" s="27">
        <f t="shared" si="23"/>
        <v>-0.00110863816</v>
      </c>
      <c r="AI157" s="27">
        <f t="shared" si="24"/>
        <v>0.01794503138</v>
      </c>
      <c r="AJ157" s="27">
        <f t="shared" si="25"/>
        <v>-0.05281835064</v>
      </c>
      <c r="AK157" s="27">
        <f t="shared" si="26"/>
        <v>-0.004842635251</v>
      </c>
      <c r="AL157" s="27">
        <f t="shared" si="27"/>
        <v>0.01752761676</v>
      </c>
      <c r="AM157" s="27">
        <f t="shared" si="28"/>
        <v>0.3229699603</v>
      </c>
      <c r="AN157" s="27">
        <f t="shared" si="29"/>
        <v>-0.008798334192</v>
      </c>
      <c r="AO157" s="27">
        <f t="shared" si="30"/>
        <v>0.7046005371</v>
      </c>
      <c r="AP157" s="27">
        <f t="shared" si="31"/>
        <v>0.2853201717</v>
      </c>
      <c r="AQ157" s="27"/>
      <c r="AR157" s="27"/>
      <c r="AS157" s="27"/>
    </row>
    <row r="158">
      <c r="A158" s="29">
        <v>2682.0</v>
      </c>
      <c r="B158" s="30">
        <v>2336.0</v>
      </c>
      <c r="C158" s="14">
        <v>62.0</v>
      </c>
      <c r="D158" s="15">
        <v>22.0</v>
      </c>
      <c r="E158" s="16">
        <v>30.0</v>
      </c>
      <c r="F158" s="17">
        <v>90.0</v>
      </c>
      <c r="G158" s="18">
        <v>102.0</v>
      </c>
      <c r="H158" s="19">
        <v>21.0</v>
      </c>
      <c r="I158" s="20">
        <v>94.0</v>
      </c>
      <c r="J158" s="21">
        <v>77.0</v>
      </c>
      <c r="K158" s="22">
        <v>56.0</v>
      </c>
      <c r="L158" s="63">
        <f t="shared" si="1"/>
        <v>62</v>
      </c>
      <c r="M158" s="63">
        <f t="shared" si="2"/>
        <v>111</v>
      </c>
      <c r="N158" s="63">
        <f t="shared" si="3"/>
        <v>30</v>
      </c>
      <c r="O158" s="63">
        <f t="shared" si="4"/>
        <v>150</v>
      </c>
      <c r="P158" s="64">
        <f t="shared" si="5"/>
        <v>150</v>
      </c>
      <c r="Q158" s="64">
        <f t="shared" si="6"/>
        <v>0.3583815029</v>
      </c>
      <c r="R158" s="64">
        <f t="shared" si="7"/>
        <v>0.1666666667</v>
      </c>
      <c r="S158" s="65">
        <f t="shared" si="8"/>
        <v>0.6005665722</v>
      </c>
      <c r="T158" s="65">
        <f t="shared" si="9"/>
        <v>0.4900849858</v>
      </c>
      <c r="U158" s="73">
        <f t="shared" si="10"/>
        <v>0.03938356164</v>
      </c>
      <c r="V158" s="66">
        <f t="shared" si="11"/>
        <v>0.5747126437</v>
      </c>
      <c r="W158" s="27">
        <f t="shared" si="12"/>
        <v>0.5762227394</v>
      </c>
      <c r="X158" s="27">
        <f t="shared" si="13"/>
        <v>-0.02376434492</v>
      </c>
      <c r="Y158" s="27">
        <f t="shared" si="14"/>
        <v>1.144356268</v>
      </c>
      <c r="Z158" s="27">
        <f t="shared" si="15"/>
        <v>4.437378858</v>
      </c>
      <c r="AA158" s="27">
        <f t="shared" si="16"/>
        <v>0.1084912526</v>
      </c>
      <c r="AB158" s="27">
        <f t="shared" si="17"/>
        <v>-0.2827005112</v>
      </c>
      <c r="AC158" s="27">
        <f t="shared" si="18"/>
        <v>-0.2203337676</v>
      </c>
      <c r="AD158" s="27">
        <f t="shared" si="19"/>
        <v>0.2838658236</v>
      </c>
      <c r="AE158" s="27">
        <f t="shared" si="20"/>
        <v>-2.697491502</v>
      </c>
      <c r="AF158" s="27">
        <f t="shared" si="21"/>
        <v>-3.252637235</v>
      </c>
      <c r="AG158" s="27">
        <f t="shared" si="22"/>
        <v>0.0176027427</v>
      </c>
      <c r="AH158" s="27">
        <f t="shared" si="23"/>
        <v>-0.0189080977</v>
      </c>
      <c r="AI158" s="27">
        <f t="shared" si="24"/>
        <v>0.05743775163</v>
      </c>
      <c r="AJ158" s="27">
        <f t="shared" si="25"/>
        <v>-0.03172730906</v>
      </c>
      <c r="AK158" s="27">
        <f t="shared" si="26"/>
        <v>-0.1382747612</v>
      </c>
      <c r="AL158" s="27">
        <f t="shared" si="27"/>
        <v>0.09392457129</v>
      </c>
      <c r="AM158" s="27">
        <f t="shared" si="28"/>
        <v>0.3247982475</v>
      </c>
      <c r="AN158" s="27">
        <f t="shared" si="29"/>
        <v>-0.07893324365</v>
      </c>
      <c r="AO158" s="27">
        <f t="shared" si="30"/>
        <v>1.18630855</v>
      </c>
      <c r="AP158" s="27">
        <f t="shared" si="31"/>
        <v>0.8042485944</v>
      </c>
      <c r="AQ158" s="27"/>
      <c r="AR158" s="27"/>
      <c r="AS158" s="27"/>
    </row>
    <row r="159">
      <c r="A159" s="29">
        <v>2695.0</v>
      </c>
      <c r="B159" s="30">
        <v>2438.0</v>
      </c>
      <c r="C159" s="14">
        <v>47.0</v>
      </c>
      <c r="D159" s="15">
        <v>51.0</v>
      </c>
      <c r="E159" s="16">
        <v>20.0</v>
      </c>
      <c r="F159" s="17">
        <v>61.0</v>
      </c>
      <c r="G159" s="18">
        <v>144.0</v>
      </c>
      <c r="H159" s="19">
        <v>23.0</v>
      </c>
      <c r="I159" s="20">
        <v>54.0</v>
      </c>
      <c r="J159" s="21">
        <v>50.0</v>
      </c>
      <c r="K159" s="22">
        <v>65.0</v>
      </c>
      <c r="L159" s="63">
        <f t="shared" si="1"/>
        <v>47</v>
      </c>
      <c r="M159" s="63">
        <f t="shared" si="2"/>
        <v>84</v>
      </c>
      <c r="N159" s="63">
        <f t="shared" si="3"/>
        <v>20</v>
      </c>
      <c r="O159" s="63">
        <f t="shared" si="4"/>
        <v>119</v>
      </c>
      <c r="P159" s="64">
        <f t="shared" si="5"/>
        <v>119</v>
      </c>
      <c r="Q159" s="64">
        <f t="shared" si="6"/>
        <v>0.358778626</v>
      </c>
      <c r="R159" s="64">
        <f t="shared" si="7"/>
        <v>0.1438848921</v>
      </c>
      <c r="S159" s="65">
        <f t="shared" si="8"/>
        <v>0.6148148148</v>
      </c>
      <c r="T159" s="65">
        <f t="shared" si="9"/>
        <v>0.4851851852</v>
      </c>
      <c r="U159" s="73">
        <f t="shared" si="10"/>
        <v>0.02748154225</v>
      </c>
      <c r="V159" s="66">
        <f t="shared" si="11"/>
        <v>0.5862068966</v>
      </c>
      <c r="W159" s="27">
        <f t="shared" si="12"/>
        <v>0.5879669519</v>
      </c>
      <c r="X159" s="27">
        <f t="shared" si="13"/>
        <v>-0.0165825746</v>
      </c>
      <c r="Y159" s="27">
        <f t="shared" si="14"/>
        <v>1.132915156</v>
      </c>
      <c r="Z159" s="27">
        <f t="shared" si="15"/>
        <v>4.542654198</v>
      </c>
      <c r="AA159" s="27">
        <f t="shared" si="16"/>
        <v>0.05282590531</v>
      </c>
      <c r="AB159" s="27">
        <f t="shared" si="17"/>
        <v>-0.1952939727</v>
      </c>
      <c r="AC159" s="27">
        <f t="shared" si="18"/>
        <v>-0.2159500596</v>
      </c>
      <c r="AD159" s="27">
        <f t="shared" si="19"/>
        <v>0.2027787255</v>
      </c>
      <c r="AE159" s="27">
        <f t="shared" si="20"/>
        <v>-2.733879619</v>
      </c>
      <c r="AF159" s="27">
        <f t="shared" si="21"/>
        <v>-3.408803491</v>
      </c>
      <c r="AG159" s="27">
        <f t="shared" si="22"/>
        <v>0.005980791719</v>
      </c>
      <c r="AH159" s="27">
        <f t="shared" si="23"/>
        <v>-0.009114570249</v>
      </c>
      <c r="AI159" s="27">
        <f t="shared" si="24"/>
        <v>0.03928220081</v>
      </c>
      <c r="AJ159" s="27">
        <f t="shared" si="25"/>
        <v>-0.03078517597</v>
      </c>
      <c r="AK159" s="27">
        <f t="shared" si="26"/>
        <v>-0.06892524371</v>
      </c>
      <c r="AL159" s="27">
        <f t="shared" si="27"/>
        <v>0.06642394052</v>
      </c>
      <c r="AM159" s="27">
        <f t="shared" si="28"/>
        <v>0.3258885584</v>
      </c>
      <c r="AN159" s="27">
        <f t="shared" si="29"/>
        <v>-0.05772346583</v>
      </c>
      <c r="AO159" s="27">
        <f t="shared" si="30"/>
        <v>1.230835832</v>
      </c>
      <c r="AP159" s="27">
        <f t="shared" si="31"/>
        <v>0.8628589647</v>
      </c>
      <c r="AQ159" s="27"/>
      <c r="AR159" s="27"/>
      <c r="AS159" s="27"/>
    </row>
    <row r="160">
      <c r="A160" s="29">
        <v>2700.0</v>
      </c>
      <c r="B160" s="30">
        <v>2023.0</v>
      </c>
      <c r="C160" s="14">
        <v>24.0</v>
      </c>
      <c r="D160" s="15">
        <v>33.0</v>
      </c>
      <c r="E160" s="16">
        <v>15.0</v>
      </c>
      <c r="F160" s="17">
        <v>68.0</v>
      </c>
      <c r="G160" s="18">
        <v>111.0</v>
      </c>
      <c r="H160" s="19">
        <v>28.0</v>
      </c>
      <c r="I160" s="20">
        <v>46.0</v>
      </c>
      <c r="J160" s="21">
        <v>50.0</v>
      </c>
      <c r="K160" s="22">
        <v>44.0</v>
      </c>
      <c r="L160" s="63">
        <f t="shared" si="1"/>
        <v>24</v>
      </c>
      <c r="M160" s="63">
        <f t="shared" si="2"/>
        <v>96</v>
      </c>
      <c r="N160" s="63">
        <f t="shared" si="3"/>
        <v>15</v>
      </c>
      <c r="O160" s="63">
        <f t="shared" si="4"/>
        <v>90</v>
      </c>
      <c r="P160" s="64">
        <f t="shared" si="5"/>
        <v>90</v>
      </c>
      <c r="Q160" s="64">
        <f t="shared" si="6"/>
        <v>0.2</v>
      </c>
      <c r="R160" s="64">
        <f t="shared" si="7"/>
        <v>0.1428571429</v>
      </c>
      <c r="S160" s="65">
        <f t="shared" si="8"/>
        <v>0.5066666667</v>
      </c>
      <c r="T160" s="65">
        <f t="shared" si="9"/>
        <v>0.5333333333</v>
      </c>
      <c r="U160" s="73">
        <f t="shared" si="10"/>
        <v>0.01927829956</v>
      </c>
      <c r="V160" s="66">
        <f t="shared" si="11"/>
        <v>0.4838709677</v>
      </c>
      <c r="W160" s="27">
        <f t="shared" si="12"/>
        <v>0.4825562344</v>
      </c>
      <c r="X160" s="27">
        <f t="shared" si="13"/>
        <v>-0.01163267467</v>
      </c>
      <c r="Y160" s="27">
        <f t="shared" si="14"/>
        <v>1.245341851</v>
      </c>
      <c r="Z160" s="27">
        <f t="shared" si="15"/>
        <v>3.743584905</v>
      </c>
      <c r="AA160" s="27">
        <f t="shared" si="16"/>
        <v>0.02599574057</v>
      </c>
      <c r="AB160" s="27">
        <f t="shared" si="17"/>
        <v>-0.1505939967</v>
      </c>
      <c r="AC160" s="27">
        <f t="shared" si="18"/>
        <v>-0.2609370338</v>
      </c>
      <c r="AD160" s="27">
        <f t="shared" si="19"/>
        <v>0.1172270999</v>
      </c>
      <c r="AE160" s="27">
        <f t="shared" si="20"/>
        <v>-2.476558511</v>
      </c>
      <c r="AF160" s="27">
        <f t="shared" si="21"/>
        <v>-2.315037257</v>
      </c>
      <c r="AG160" s="27">
        <f t="shared" si="22"/>
        <v>0.002064626736</v>
      </c>
      <c r="AH160" s="27">
        <f t="shared" si="23"/>
        <v>-0.004930405494</v>
      </c>
      <c r="AI160" s="27">
        <f t="shared" si="24"/>
        <v>0.03329705528</v>
      </c>
      <c r="AJ160" s="27">
        <f t="shared" si="25"/>
        <v>-0.04088982292</v>
      </c>
      <c r="AK160" s="27">
        <f t="shared" si="26"/>
        <v>-0.0279519149</v>
      </c>
      <c r="AL160" s="27">
        <f t="shared" si="27"/>
        <v>0.04221059409</v>
      </c>
      <c r="AM160" s="27">
        <f t="shared" si="28"/>
        <v>0.3245110692</v>
      </c>
      <c r="AN160" s="27">
        <f t="shared" si="29"/>
        <v>-0.02750021192</v>
      </c>
      <c r="AO160" s="27">
        <f t="shared" si="30"/>
        <v>0.9188557682</v>
      </c>
      <c r="AP160" s="27">
        <f t="shared" si="31"/>
        <v>0.4829185007</v>
      </c>
      <c r="AQ160" s="27"/>
      <c r="AR160" s="27"/>
      <c r="AS160" s="27"/>
    </row>
    <row r="161">
      <c r="A161" s="29">
        <v>2709.0</v>
      </c>
      <c r="B161" s="30">
        <v>848.0</v>
      </c>
      <c r="C161" s="14">
        <v>21.0</v>
      </c>
      <c r="D161" s="15">
        <v>12.0</v>
      </c>
      <c r="E161" s="16">
        <v>13.0</v>
      </c>
      <c r="F161" s="17">
        <v>14.0</v>
      </c>
      <c r="G161" s="18">
        <v>77.0</v>
      </c>
      <c r="H161" s="19">
        <v>9.0</v>
      </c>
      <c r="I161" s="20">
        <v>19.0</v>
      </c>
      <c r="J161" s="21">
        <v>19.0</v>
      </c>
      <c r="K161" s="22">
        <v>23.0</v>
      </c>
      <c r="L161" s="63">
        <f t="shared" si="1"/>
        <v>21</v>
      </c>
      <c r="M161" s="63">
        <f t="shared" si="2"/>
        <v>23</v>
      </c>
      <c r="N161" s="63">
        <f t="shared" si="3"/>
        <v>13</v>
      </c>
      <c r="O161" s="63">
        <f t="shared" si="4"/>
        <v>42</v>
      </c>
      <c r="P161" s="64">
        <f t="shared" si="5"/>
        <v>42</v>
      </c>
      <c r="Q161" s="64">
        <f t="shared" si="6"/>
        <v>0.4772727273</v>
      </c>
      <c r="R161" s="64">
        <f t="shared" si="7"/>
        <v>0.2363636364</v>
      </c>
      <c r="S161" s="65">
        <f t="shared" si="8"/>
        <v>0.6363636364</v>
      </c>
      <c r="T161" s="65">
        <f t="shared" si="9"/>
        <v>0.4444444444</v>
      </c>
      <c r="U161" s="73">
        <f t="shared" si="10"/>
        <v>0.04009433962</v>
      </c>
      <c r="V161" s="66">
        <f t="shared" si="11"/>
        <v>0.6461538462</v>
      </c>
      <c r="W161" s="27">
        <f t="shared" si="12"/>
        <v>0.6332436823</v>
      </c>
      <c r="X161" s="27">
        <f t="shared" si="13"/>
        <v>-0.02419323384</v>
      </c>
      <c r="Y161" s="27">
        <f t="shared" si="14"/>
        <v>1.037784875</v>
      </c>
      <c r="Z161" s="27">
        <f t="shared" si="15"/>
        <v>4.701870994</v>
      </c>
      <c r="AA161" s="27">
        <f t="shared" si="16"/>
        <v>0.112442599</v>
      </c>
      <c r="AB161" s="27">
        <f t="shared" si="17"/>
        <v>-0.2610001481</v>
      </c>
      <c r="AC161" s="27">
        <f t="shared" si="18"/>
        <v>-0.1812062734</v>
      </c>
      <c r="AD161" s="27">
        <f t="shared" si="19"/>
        <v>0.3062142402</v>
      </c>
      <c r="AE161" s="27">
        <f t="shared" si="20"/>
        <v>-2.592091743</v>
      </c>
      <c r="AF161" s="27">
        <f t="shared" si="21"/>
        <v>-3.651943316</v>
      </c>
      <c r="AG161" s="27">
        <f t="shared" si="22"/>
        <v>0.01857310733</v>
      </c>
      <c r="AH161" s="27">
        <f t="shared" si="23"/>
        <v>-0.01777174502</v>
      </c>
      <c r="AI161" s="27">
        <f t="shared" si="24"/>
        <v>0.04809032095</v>
      </c>
      <c r="AJ161" s="27">
        <f t="shared" si="25"/>
        <v>-0.02366309197</v>
      </c>
      <c r="AK161" s="27">
        <f t="shared" si="26"/>
        <v>-0.1518529622</v>
      </c>
      <c r="AL161" s="27">
        <f t="shared" si="27"/>
        <v>0.09188351077</v>
      </c>
      <c r="AM161" s="27">
        <f t="shared" si="28"/>
        <v>0.2830414529</v>
      </c>
      <c r="AN161" s="27">
        <f t="shared" si="29"/>
        <v>-0.09022282564</v>
      </c>
      <c r="AO161" s="27">
        <f t="shared" si="30"/>
        <v>1.207903232</v>
      </c>
      <c r="AP161" s="27">
        <f t="shared" si="31"/>
        <v>0.9568038376</v>
      </c>
      <c r="AQ161" s="27"/>
      <c r="AR161" s="27"/>
      <c r="AS161" s="27"/>
    </row>
    <row r="162">
      <c r="A162" s="29">
        <v>2710.0</v>
      </c>
      <c r="B162" s="30">
        <v>3071.0</v>
      </c>
      <c r="C162" s="14">
        <v>38.0</v>
      </c>
      <c r="D162" s="15">
        <v>49.0</v>
      </c>
      <c r="E162" s="16">
        <v>22.0</v>
      </c>
      <c r="F162" s="17">
        <v>58.0</v>
      </c>
      <c r="G162" s="18">
        <v>212.0</v>
      </c>
      <c r="H162" s="19">
        <v>22.0</v>
      </c>
      <c r="I162" s="20">
        <v>57.0</v>
      </c>
      <c r="J162" s="21">
        <v>63.0</v>
      </c>
      <c r="K162" s="22">
        <v>56.0</v>
      </c>
      <c r="L162" s="63">
        <f t="shared" si="1"/>
        <v>38</v>
      </c>
      <c r="M162" s="63">
        <f t="shared" si="2"/>
        <v>80</v>
      </c>
      <c r="N162" s="63">
        <f t="shared" si="3"/>
        <v>22</v>
      </c>
      <c r="O162" s="63">
        <f t="shared" si="4"/>
        <v>113</v>
      </c>
      <c r="P162" s="64">
        <f t="shared" si="5"/>
        <v>113</v>
      </c>
      <c r="Q162" s="64">
        <f t="shared" si="6"/>
        <v>0.3220338983</v>
      </c>
      <c r="R162" s="64">
        <f t="shared" si="7"/>
        <v>0.162962963</v>
      </c>
      <c r="S162" s="65">
        <f t="shared" si="8"/>
        <v>0.5968379447</v>
      </c>
      <c r="T162" s="65">
        <f t="shared" si="9"/>
        <v>0.4664031621</v>
      </c>
      <c r="U162" s="73">
        <f t="shared" si="10"/>
        <v>0.0195376099</v>
      </c>
      <c r="V162" s="66">
        <f t="shared" si="11"/>
        <v>0.585492228</v>
      </c>
      <c r="W162" s="27">
        <f t="shared" si="12"/>
        <v>0.5841945048</v>
      </c>
      <c r="X162" s="27">
        <f t="shared" si="13"/>
        <v>-0.01178914454</v>
      </c>
      <c r="Y162" s="27">
        <f t="shared" si="14"/>
        <v>1.089058832</v>
      </c>
      <c r="Z162" s="27">
        <f t="shared" si="15"/>
        <v>4.409829317</v>
      </c>
      <c r="AA162" s="27">
        <f t="shared" si="16"/>
        <v>0.02669977574</v>
      </c>
      <c r="AB162" s="27">
        <f t="shared" si="17"/>
        <v>-0.1334667629</v>
      </c>
      <c r="AC162" s="27">
        <f t="shared" si="18"/>
        <v>-0.1995543676</v>
      </c>
      <c r="AD162" s="27">
        <f t="shared" si="19"/>
        <v>0.1399473966</v>
      </c>
      <c r="AE162" s="27">
        <f t="shared" si="20"/>
        <v>-2.55120551</v>
      </c>
      <c r="AF162" s="27">
        <f t="shared" si="21"/>
        <v>-3.212374505</v>
      </c>
      <c r="AG162" s="27">
        <f t="shared" si="22"/>
        <v>0.002149065617</v>
      </c>
      <c r="AH162" s="27">
        <f t="shared" si="23"/>
        <v>-0.004428440523</v>
      </c>
      <c r="AI162" s="27">
        <f t="shared" si="24"/>
        <v>0.02580679388</v>
      </c>
      <c r="AJ162" s="27">
        <f t="shared" si="25"/>
        <v>-0.02734661046</v>
      </c>
      <c r="AK162" s="27">
        <f t="shared" si="26"/>
        <v>-0.0338182459</v>
      </c>
      <c r="AL162" s="27">
        <f t="shared" si="27"/>
        <v>0.04406776506</v>
      </c>
      <c r="AM162" s="27">
        <f t="shared" si="28"/>
        <v>0.2923405937</v>
      </c>
      <c r="AN162" s="27">
        <f t="shared" si="29"/>
        <v>-0.03867291745</v>
      </c>
      <c r="AO162" s="27">
        <f t="shared" si="30"/>
        <v>1.115008787</v>
      </c>
      <c r="AP162" s="27">
        <f t="shared" si="31"/>
        <v>0.7893618305</v>
      </c>
      <c r="AQ162" s="27"/>
      <c r="AR162" s="27"/>
      <c r="AS162" s="27"/>
    </row>
    <row r="163">
      <c r="A163" s="29">
        <v>2711.0</v>
      </c>
      <c r="B163" s="30">
        <v>1531.0</v>
      </c>
      <c r="C163" s="14">
        <v>25.0</v>
      </c>
      <c r="D163" s="15">
        <v>27.0</v>
      </c>
      <c r="E163" s="16">
        <v>25.0</v>
      </c>
      <c r="F163" s="17">
        <v>41.0</v>
      </c>
      <c r="G163" s="18">
        <v>112.0</v>
      </c>
      <c r="H163" s="19">
        <v>15.0</v>
      </c>
      <c r="I163" s="20">
        <v>49.0</v>
      </c>
      <c r="J163" s="21">
        <v>35.0</v>
      </c>
      <c r="K163" s="22">
        <v>40.0</v>
      </c>
      <c r="L163" s="63">
        <f t="shared" si="1"/>
        <v>25</v>
      </c>
      <c r="M163" s="63">
        <f t="shared" si="2"/>
        <v>56</v>
      </c>
      <c r="N163" s="63">
        <f t="shared" si="3"/>
        <v>25</v>
      </c>
      <c r="O163" s="63">
        <f t="shared" si="4"/>
        <v>89</v>
      </c>
      <c r="P163" s="64">
        <f t="shared" si="5"/>
        <v>89</v>
      </c>
      <c r="Q163" s="64">
        <f t="shared" si="6"/>
        <v>0.3086419753</v>
      </c>
      <c r="R163" s="64">
        <f t="shared" si="7"/>
        <v>0.2192982456</v>
      </c>
      <c r="S163" s="65">
        <f t="shared" si="8"/>
        <v>0.5846153846</v>
      </c>
      <c r="T163" s="65">
        <f t="shared" si="9"/>
        <v>0.4153846154</v>
      </c>
      <c r="U163" s="73">
        <f t="shared" si="10"/>
        <v>0.03265839321</v>
      </c>
      <c r="V163" s="66">
        <f t="shared" si="11"/>
        <v>0.6137931034</v>
      </c>
      <c r="W163" s="27">
        <f t="shared" si="12"/>
        <v>0.6166995004</v>
      </c>
      <c r="X163" s="27">
        <f t="shared" si="13"/>
        <v>-0.0197063264</v>
      </c>
      <c r="Y163" s="27">
        <f t="shared" si="14"/>
        <v>0.9699297105</v>
      </c>
      <c r="Z163" s="27">
        <f t="shared" si="15"/>
        <v>4.319521045</v>
      </c>
      <c r="AA163" s="27">
        <f t="shared" si="16"/>
        <v>0.07460267035</v>
      </c>
      <c r="AB163" s="27">
        <f t="shared" si="17"/>
        <v>-0.198694309</v>
      </c>
      <c r="AC163" s="27">
        <f t="shared" si="18"/>
        <v>-0.1582847521</v>
      </c>
      <c r="AD163" s="27">
        <f t="shared" si="19"/>
        <v>0.2291405849</v>
      </c>
      <c r="AE163" s="27">
        <f t="shared" si="20"/>
        <v>-2.225605467</v>
      </c>
      <c r="AF163" s="27">
        <f t="shared" si="21"/>
        <v>-3.082150194</v>
      </c>
      <c r="AG163" s="27">
        <f t="shared" si="22"/>
        <v>0.01003736726</v>
      </c>
      <c r="AH163" s="27">
        <f t="shared" si="23"/>
        <v>-0.0110201244</v>
      </c>
      <c r="AI163" s="27">
        <f t="shared" si="24"/>
        <v>0.03421647574</v>
      </c>
      <c r="AJ163" s="27">
        <f t="shared" si="25"/>
        <v>-0.0193183606</v>
      </c>
      <c r="AK163" s="27">
        <f t="shared" si="26"/>
        <v>-0.0925575075</v>
      </c>
      <c r="AL163" s="27">
        <f t="shared" si="27"/>
        <v>0.06426094981</v>
      </c>
      <c r="AM163" s="27">
        <f t="shared" si="28"/>
        <v>0.2271332846</v>
      </c>
      <c r="AN163" s="27">
        <f t="shared" si="29"/>
        <v>-0.06202373901</v>
      </c>
      <c r="AO163" s="27">
        <f t="shared" si="30"/>
        <v>0.9527848416</v>
      </c>
      <c r="AP163" s="27">
        <f t="shared" si="31"/>
        <v>0.7418524988</v>
      </c>
      <c r="AQ163" s="27"/>
      <c r="AR163" s="27"/>
      <c r="AS163" s="27"/>
    </row>
    <row r="164">
      <c r="A164" s="29">
        <v>2715.0</v>
      </c>
      <c r="B164" s="30">
        <v>2341.0</v>
      </c>
      <c r="C164" s="14">
        <v>21.0</v>
      </c>
      <c r="D164" s="15">
        <v>14.0</v>
      </c>
      <c r="E164" s="16">
        <v>19.0</v>
      </c>
      <c r="F164" s="17">
        <v>57.0</v>
      </c>
      <c r="G164" s="18">
        <v>101.0</v>
      </c>
      <c r="H164" s="19">
        <v>50.0</v>
      </c>
      <c r="I164" s="20">
        <v>26.0</v>
      </c>
      <c r="J164" s="21">
        <v>22.0</v>
      </c>
      <c r="K164" s="22">
        <v>27.0</v>
      </c>
      <c r="L164" s="63">
        <f t="shared" si="1"/>
        <v>21</v>
      </c>
      <c r="M164" s="63">
        <f t="shared" si="2"/>
        <v>107</v>
      </c>
      <c r="N164" s="63">
        <f t="shared" si="3"/>
        <v>19</v>
      </c>
      <c r="O164" s="63">
        <f t="shared" si="4"/>
        <v>53</v>
      </c>
      <c r="P164" s="64">
        <f t="shared" si="5"/>
        <v>53</v>
      </c>
      <c r="Q164" s="64">
        <f t="shared" si="6"/>
        <v>0.1640625</v>
      </c>
      <c r="R164" s="64">
        <f t="shared" si="7"/>
        <v>0.2638888889</v>
      </c>
      <c r="S164" s="65">
        <f t="shared" si="8"/>
        <v>0.37</v>
      </c>
      <c r="T164" s="65">
        <f t="shared" si="9"/>
        <v>0.64</v>
      </c>
      <c r="U164" s="73">
        <f t="shared" si="10"/>
        <v>0.01708671508</v>
      </c>
      <c r="V164" s="66">
        <f t="shared" si="11"/>
        <v>0.33125</v>
      </c>
      <c r="W164" s="27">
        <f t="shared" si="12"/>
        <v>0.325750129</v>
      </c>
      <c r="X164" s="27">
        <f t="shared" si="13"/>
        <v>-0.01031025569</v>
      </c>
      <c r="Y164" s="27">
        <f t="shared" si="14"/>
        <v>1.494410221</v>
      </c>
      <c r="Z164" s="27">
        <f t="shared" si="15"/>
        <v>2.733802135</v>
      </c>
      <c r="AA164" s="27">
        <f t="shared" si="16"/>
        <v>0.0204212302</v>
      </c>
      <c r="AB164" s="27">
        <f t="shared" si="17"/>
        <v>-0.1601691087</v>
      </c>
      <c r="AC164" s="27">
        <f t="shared" si="18"/>
        <v>-0.3757493286</v>
      </c>
      <c r="AD164" s="27">
        <f t="shared" si="19"/>
        <v>0.07587474865</v>
      </c>
      <c r="AE164" s="27">
        <f t="shared" si="20"/>
        <v>-2.170247327</v>
      </c>
      <c r="AF164" s="27">
        <f t="shared" si="21"/>
        <v>-1.234572976</v>
      </c>
      <c r="AG164" s="27">
        <f t="shared" si="22"/>
        <v>0.00143751077</v>
      </c>
      <c r="AH164" s="27">
        <f t="shared" si="23"/>
        <v>-0.004647758903</v>
      </c>
      <c r="AI164" s="27">
        <f t="shared" si="24"/>
        <v>0.04249699018</v>
      </c>
      <c r="AJ164" s="27">
        <f t="shared" si="25"/>
        <v>-0.070657614</v>
      </c>
      <c r="AK164" s="27">
        <f t="shared" si="26"/>
        <v>-0.01603506272</v>
      </c>
      <c r="AL164" s="27">
        <f t="shared" si="27"/>
        <v>0.03278475594</v>
      </c>
      <c r="AM164" s="27">
        <f t="shared" si="28"/>
        <v>0.3412490086</v>
      </c>
      <c r="AN164" s="27">
        <f t="shared" si="29"/>
        <v>-0.01299824372</v>
      </c>
      <c r="AO164" s="27">
        <f t="shared" si="30"/>
        <v>0.5880136039</v>
      </c>
      <c r="AP164" s="27">
        <f t="shared" si="31"/>
        <v>0.1880667485</v>
      </c>
      <c r="AQ164" s="27"/>
      <c r="AR164" s="27"/>
      <c r="AS164" s="27"/>
    </row>
    <row r="165">
      <c r="A165" s="29">
        <v>2717.0</v>
      </c>
      <c r="B165" s="30">
        <v>1524.0</v>
      </c>
      <c r="C165" s="14">
        <v>14.0</v>
      </c>
      <c r="D165" s="15">
        <v>7.0</v>
      </c>
      <c r="E165" s="16">
        <v>3.0</v>
      </c>
      <c r="F165" s="17">
        <v>28.0</v>
      </c>
      <c r="G165" s="18">
        <v>56.0</v>
      </c>
      <c r="H165" s="19">
        <v>20.0</v>
      </c>
      <c r="I165" s="20">
        <v>4.0</v>
      </c>
      <c r="J165" s="21">
        <v>14.0</v>
      </c>
      <c r="K165" s="22">
        <v>4.0</v>
      </c>
      <c r="L165" s="63">
        <f t="shared" si="1"/>
        <v>14</v>
      </c>
      <c r="M165" s="63">
        <f t="shared" si="2"/>
        <v>48</v>
      </c>
      <c r="N165" s="63">
        <f t="shared" si="3"/>
        <v>3</v>
      </c>
      <c r="O165" s="63">
        <f t="shared" si="4"/>
        <v>8</v>
      </c>
      <c r="P165" s="64">
        <f t="shared" si="5"/>
        <v>8</v>
      </c>
      <c r="Q165" s="64">
        <f t="shared" si="6"/>
        <v>0.2258064516</v>
      </c>
      <c r="R165" s="64">
        <f t="shared" si="7"/>
        <v>0.2727272727</v>
      </c>
      <c r="S165" s="65">
        <f t="shared" si="8"/>
        <v>0.301369863</v>
      </c>
      <c r="T165" s="65">
        <f t="shared" si="9"/>
        <v>0.8493150685</v>
      </c>
      <c r="U165" s="73">
        <f t="shared" si="10"/>
        <v>0.01115485564</v>
      </c>
      <c r="V165" s="66">
        <f t="shared" si="11"/>
        <v>0.1428571429</v>
      </c>
      <c r="W165" s="27">
        <f t="shared" si="12"/>
        <v>0.1516651502</v>
      </c>
      <c r="X165" s="27">
        <f t="shared" si="13"/>
        <v>-0.006730925949</v>
      </c>
      <c r="Y165" s="27">
        <f t="shared" si="14"/>
        <v>1.983164248</v>
      </c>
      <c r="Z165" s="27">
        <f t="shared" si="15"/>
        <v>2.22671777</v>
      </c>
      <c r="AA165" s="27">
        <f t="shared" si="16"/>
        <v>0.008703474365</v>
      </c>
      <c r="AB165" s="27">
        <f t="shared" si="17"/>
        <v>-0.1387627796</v>
      </c>
      <c r="AC165" s="27">
        <f t="shared" si="18"/>
        <v>-0.6617225339</v>
      </c>
      <c r="AD165" s="27">
        <f t="shared" si="19"/>
        <v>0.04034602365</v>
      </c>
      <c r="AE165" s="27">
        <f t="shared" si="20"/>
        <v>-2.345828088</v>
      </c>
      <c r="AF165" s="27">
        <f t="shared" si="21"/>
        <v>-0.8190547997</v>
      </c>
      <c r="AG165" s="27">
        <f t="shared" si="22"/>
        <v>0.0003999698335</v>
      </c>
      <c r="AH165" s="27">
        <f t="shared" si="23"/>
        <v>-0.002628713166</v>
      </c>
      <c r="AI165" s="27">
        <f t="shared" si="24"/>
        <v>0.04885862718</v>
      </c>
      <c r="AJ165" s="27">
        <f t="shared" si="25"/>
        <v>-0.1651298301</v>
      </c>
      <c r="AK165" s="27">
        <f t="shared" si="26"/>
        <v>-0.005566465389</v>
      </c>
      <c r="AL165" s="27">
        <f t="shared" si="27"/>
        <v>0.02313472192</v>
      </c>
      <c r="AM165" s="27">
        <f t="shared" si="28"/>
        <v>0.4894938117</v>
      </c>
      <c r="AN165" s="27">
        <f t="shared" si="29"/>
        <v>-0.005629712875</v>
      </c>
      <c r="AO165" s="27">
        <f t="shared" si="30"/>
        <v>0.5176931546</v>
      </c>
      <c r="AP165" s="27">
        <f t="shared" si="31"/>
        <v>0.1016263449</v>
      </c>
      <c r="AQ165" s="27"/>
      <c r="AR165" s="27"/>
      <c r="AS165" s="27"/>
    </row>
    <row r="166">
      <c r="A166" s="29">
        <v>2726.0</v>
      </c>
      <c r="B166" s="30">
        <v>2106.0</v>
      </c>
      <c r="C166" s="14">
        <v>23.0</v>
      </c>
      <c r="D166" s="15">
        <v>39.0</v>
      </c>
      <c r="E166" s="16">
        <v>43.0</v>
      </c>
      <c r="F166" s="17">
        <v>19.0</v>
      </c>
      <c r="G166" s="18">
        <v>49.0</v>
      </c>
      <c r="H166" s="19">
        <v>12.0</v>
      </c>
      <c r="I166" s="20">
        <v>102.0</v>
      </c>
      <c r="J166" s="21">
        <v>87.0</v>
      </c>
      <c r="K166" s="22">
        <v>218.0</v>
      </c>
      <c r="L166" s="63">
        <f t="shared" si="1"/>
        <v>23</v>
      </c>
      <c r="M166" s="63">
        <f t="shared" si="2"/>
        <v>31</v>
      </c>
      <c r="N166" s="63">
        <f t="shared" si="3"/>
        <v>43</v>
      </c>
      <c r="O166" s="63">
        <f t="shared" si="4"/>
        <v>320</v>
      </c>
      <c r="P166" s="64">
        <f t="shared" si="5"/>
        <v>327</v>
      </c>
      <c r="Q166" s="64">
        <f t="shared" si="6"/>
        <v>0.4259259259</v>
      </c>
      <c r="R166" s="64">
        <f t="shared" si="7"/>
        <v>0.1184573003</v>
      </c>
      <c r="S166" s="65">
        <f t="shared" si="8"/>
        <v>0.8225419664</v>
      </c>
      <c r="T166" s="65">
        <f t="shared" si="9"/>
        <v>0.1294964029</v>
      </c>
      <c r="U166" s="73">
        <f t="shared" si="10"/>
        <v>0.03133903134</v>
      </c>
      <c r="V166" s="66">
        <f t="shared" si="11"/>
        <v>0.9116809117</v>
      </c>
      <c r="W166" s="27">
        <f t="shared" si="12"/>
        <v>0.932081612</v>
      </c>
      <c r="X166" s="27">
        <f t="shared" si="13"/>
        <v>-0.01891021328</v>
      </c>
      <c r="Y166" s="27">
        <f t="shared" si="14"/>
        <v>0.3023761688</v>
      </c>
      <c r="Z166" s="27">
        <f t="shared" si="15"/>
        <v>6.077478335</v>
      </c>
      <c r="AA166" s="27">
        <f t="shared" si="16"/>
        <v>0.06869670124</v>
      </c>
      <c r="AB166" s="27">
        <f t="shared" si="17"/>
        <v>-0.05944064052</v>
      </c>
      <c r="AC166" s="27">
        <f t="shared" si="18"/>
        <v>-0.01538344755</v>
      </c>
      <c r="AD166" s="27">
        <f t="shared" si="19"/>
        <v>0.3093717098</v>
      </c>
      <c r="AE166" s="27">
        <f t="shared" si="20"/>
        <v>-0.9762101118</v>
      </c>
      <c r="AF166" s="27">
        <f t="shared" si="21"/>
        <v>-6.101399307</v>
      </c>
      <c r="AG166" s="27">
        <f t="shared" si="22"/>
        <v>0.00886935586</v>
      </c>
      <c r="AH166" s="27">
        <f t="shared" si="23"/>
        <v>-0.003163554382</v>
      </c>
      <c r="AI166" s="27">
        <f t="shared" si="24"/>
        <v>0.003191101553</v>
      </c>
      <c r="AJ166" s="27">
        <f t="shared" si="25"/>
        <v>-0.0005853183781</v>
      </c>
      <c r="AK166" s="27">
        <f t="shared" si="26"/>
        <v>-0.1199170638</v>
      </c>
      <c r="AL166" s="27">
        <f t="shared" si="27"/>
        <v>0.02704786673</v>
      </c>
      <c r="AM166" s="27">
        <f t="shared" si="28"/>
        <v>0.03105869479</v>
      </c>
      <c r="AN166" s="27">
        <f t="shared" si="29"/>
        <v>-0.1178214461</v>
      </c>
      <c r="AO166" s="27">
        <f t="shared" si="30"/>
        <v>0.5880006235</v>
      </c>
      <c r="AP166" s="27">
        <f t="shared" si="31"/>
        <v>2.066241306</v>
      </c>
      <c r="AQ166" s="27"/>
      <c r="AR166" s="27"/>
      <c r="AS166" s="27"/>
    </row>
    <row r="167">
      <c r="A167" s="29">
        <v>2730.0</v>
      </c>
      <c r="B167" s="30">
        <v>2458.0</v>
      </c>
      <c r="C167" s="14">
        <v>12.0</v>
      </c>
      <c r="D167" s="15">
        <v>10.0</v>
      </c>
      <c r="E167" s="16">
        <v>10.0</v>
      </c>
      <c r="F167" s="17">
        <v>34.0</v>
      </c>
      <c r="G167" s="18">
        <v>108.0</v>
      </c>
      <c r="H167" s="19">
        <v>30.0</v>
      </c>
      <c r="I167" s="20">
        <v>20.0</v>
      </c>
      <c r="J167" s="21">
        <v>19.0</v>
      </c>
      <c r="K167" s="22">
        <v>20.0</v>
      </c>
      <c r="L167" s="63">
        <f t="shared" si="1"/>
        <v>12</v>
      </c>
      <c r="M167" s="63">
        <f t="shared" si="2"/>
        <v>64</v>
      </c>
      <c r="N167" s="63">
        <f t="shared" si="3"/>
        <v>10</v>
      </c>
      <c r="O167" s="63">
        <f t="shared" si="4"/>
        <v>40</v>
      </c>
      <c r="P167" s="64">
        <f t="shared" si="5"/>
        <v>40</v>
      </c>
      <c r="Q167" s="64">
        <f t="shared" si="6"/>
        <v>0.1578947368</v>
      </c>
      <c r="R167" s="64">
        <f t="shared" si="7"/>
        <v>0.2</v>
      </c>
      <c r="S167" s="65">
        <f t="shared" si="8"/>
        <v>0.4126984127</v>
      </c>
      <c r="T167" s="65">
        <f t="shared" si="9"/>
        <v>0.6031746032</v>
      </c>
      <c r="U167" s="73">
        <f t="shared" si="10"/>
        <v>0.008950366151</v>
      </c>
      <c r="V167" s="66">
        <f t="shared" si="11"/>
        <v>0.3846153846</v>
      </c>
      <c r="W167" s="27">
        <f t="shared" si="12"/>
        <v>0.3874660862</v>
      </c>
      <c r="X167" s="27">
        <f t="shared" si="13"/>
        <v>-0.005400719983</v>
      </c>
      <c r="Y167" s="27">
        <f t="shared" si="14"/>
        <v>1.408422331</v>
      </c>
      <c r="Z167" s="27">
        <f t="shared" si="15"/>
        <v>3.049285951</v>
      </c>
      <c r="AA167" s="27">
        <f t="shared" si="16"/>
        <v>0.005603331934</v>
      </c>
      <c r="AB167" s="27">
        <f t="shared" si="17"/>
        <v>-0.07907224267</v>
      </c>
      <c r="AC167" s="27">
        <f t="shared" si="18"/>
        <v>-0.333752371</v>
      </c>
      <c r="AD167" s="27">
        <f t="shared" si="19"/>
        <v>0.04433130995</v>
      </c>
      <c r="AE167" s="27">
        <f t="shared" si="20"/>
        <v>-2.281410193</v>
      </c>
      <c r="AF167" s="27">
        <f t="shared" si="21"/>
        <v>-1.535956497</v>
      </c>
      <c r="AG167" s="27">
        <f t="shared" si="22"/>
        <v>0.0002066130653</v>
      </c>
      <c r="AH167" s="27">
        <f t="shared" si="23"/>
        <v>-0.00120190769</v>
      </c>
      <c r="AI167" s="27">
        <f t="shared" si="24"/>
        <v>0.01977272579</v>
      </c>
      <c r="AJ167" s="27">
        <f t="shared" si="25"/>
        <v>-0.05914910634</v>
      </c>
      <c r="AK167" s="27">
        <f t="shared" si="26"/>
        <v>-0.004907566426</v>
      </c>
      <c r="AL167" s="27">
        <f t="shared" si="27"/>
        <v>0.01805295615</v>
      </c>
      <c r="AM167" s="27">
        <f t="shared" si="28"/>
        <v>0.3380871147</v>
      </c>
      <c r="AN167" s="27">
        <f t="shared" si="29"/>
        <v>-0.008470890137</v>
      </c>
      <c r="AO167" s="27">
        <f t="shared" si="30"/>
        <v>0.6894655894</v>
      </c>
      <c r="AP167" s="27">
        <f t="shared" si="31"/>
        <v>0.2609788058</v>
      </c>
      <c r="AQ167" s="27"/>
      <c r="AR167" s="27"/>
      <c r="AS167" s="27"/>
    </row>
    <row r="168">
      <c r="A168" s="29">
        <v>2731.0</v>
      </c>
      <c r="B168" s="30">
        <v>2336.0</v>
      </c>
      <c r="C168" s="14">
        <v>27.0</v>
      </c>
      <c r="D168" s="15">
        <v>93.0</v>
      </c>
      <c r="E168" s="16">
        <v>60.0</v>
      </c>
      <c r="F168" s="17">
        <v>14.0</v>
      </c>
      <c r="G168" s="18">
        <v>166.0</v>
      </c>
      <c r="H168" s="19">
        <v>19.0</v>
      </c>
      <c r="I168" s="20">
        <v>26.0</v>
      </c>
      <c r="J168" s="21">
        <v>122.0</v>
      </c>
      <c r="K168" s="22">
        <v>71.0</v>
      </c>
      <c r="L168" s="63">
        <f t="shared" si="1"/>
        <v>27</v>
      </c>
      <c r="M168" s="63">
        <f t="shared" si="2"/>
        <v>33</v>
      </c>
      <c r="N168" s="63">
        <f t="shared" si="3"/>
        <v>60</v>
      </c>
      <c r="O168" s="63">
        <f t="shared" si="4"/>
        <v>97</v>
      </c>
      <c r="P168" s="64">
        <f t="shared" si="5"/>
        <v>94</v>
      </c>
      <c r="Q168" s="64">
        <f t="shared" si="6"/>
        <v>0.45</v>
      </c>
      <c r="R168" s="64">
        <f t="shared" si="7"/>
        <v>0.3821656051</v>
      </c>
      <c r="S168" s="65">
        <f t="shared" si="8"/>
        <v>0.5714285714</v>
      </c>
      <c r="T168" s="65">
        <f t="shared" si="9"/>
        <v>0.2764976959</v>
      </c>
      <c r="U168" s="73">
        <f t="shared" si="10"/>
        <v>0.03724315068</v>
      </c>
      <c r="V168" s="66">
        <f t="shared" si="11"/>
        <v>0.7461538462</v>
      </c>
      <c r="W168" s="27">
        <f t="shared" si="12"/>
        <v>0.7230381549</v>
      </c>
      <c r="X168" s="27">
        <f t="shared" si="13"/>
        <v>-0.02247280444</v>
      </c>
      <c r="Y168" s="27">
        <f t="shared" si="14"/>
        <v>0.6456265354</v>
      </c>
      <c r="Z168" s="27">
        <f t="shared" si="15"/>
        <v>4.222088239</v>
      </c>
      <c r="AA168" s="27">
        <f t="shared" si="16"/>
        <v>0.09701917428</v>
      </c>
      <c r="AB168" s="27">
        <f t="shared" si="17"/>
        <v>-0.1508266683</v>
      </c>
      <c r="AC168" s="27">
        <f t="shared" si="18"/>
        <v>-0.07013281942</v>
      </c>
      <c r="AD168" s="27">
        <f t="shared" si="19"/>
        <v>0.2554143709</v>
      </c>
      <c r="AE168" s="27">
        <f t="shared" si="20"/>
        <v>-1.44804147</v>
      </c>
      <c r="AF168" s="27">
        <f t="shared" si="21"/>
        <v>-2.944673994</v>
      </c>
      <c r="AG168" s="27">
        <f t="shared" si="22"/>
        <v>0.01488588353</v>
      </c>
      <c r="AH168" s="27">
        <f t="shared" si="23"/>
        <v>-0.009539614106</v>
      </c>
      <c r="AI168" s="27">
        <f t="shared" si="24"/>
        <v>0.01728896895</v>
      </c>
      <c r="AJ168" s="27">
        <f t="shared" si="25"/>
        <v>-0.005697621506</v>
      </c>
      <c r="AK168" s="27">
        <f t="shared" si="26"/>
        <v>-0.1176539638</v>
      </c>
      <c r="AL168" s="27">
        <f t="shared" si="27"/>
        <v>0.0476794856</v>
      </c>
      <c r="AM168" s="27">
        <f t="shared" si="28"/>
        <v>0.09836819687</v>
      </c>
      <c r="AN168" s="27">
        <f t="shared" si="29"/>
        <v>-0.06757607555</v>
      </c>
      <c r="AO168" s="27">
        <f t="shared" si="30"/>
        <v>0.6059256966</v>
      </c>
      <c r="AP168" s="27">
        <f t="shared" si="31"/>
        <v>0.692775783</v>
      </c>
      <c r="AQ168" s="27"/>
      <c r="AR168" s="27"/>
      <c r="AS168" s="27"/>
    </row>
    <row r="169">
      <c r="A169" s="29">
        <v>2733.0</v>
      </c>
      <c r="B169" s="30">
        <v>2756.0</v>
      </c>
      <c r="C169" s="14">
        <v>15.0</v>
      </c>
      <c r="D169" s="15">
        <v>13.0</v>
      </c>
      <c r="E169" s="16">
        <v>16.0</v>
      </c>
      <c r="F169" s="17">
        <v>38.0</v>
      </c>
      <c r="G169" s="18">
        <v>94.0</v>
      </c>
      <c r="H169" s="19">
        <v>28.0</v>
      </c>
      <c r="I169" s="20">
        <v>27.0</v>
      </c>
      <c r="J169" s="21">
        <v>18.0</v>
      </c>
      <c r="K169" s="22">
        <v>37.0</v>
      </c>
      <c r="L169" s="63">
        <f t="shared" si="1"/>
        <v>15</v>
      </c>
      <c r="M169" s="63">
        <f t="shared" si="2"/>
        <v>66</v>
      </c>
      <c r="N169" s="63">
        <f t="shared" si="3"/>
        <v>16</v>
      </c>
      <c r="O169" s="63">
        <f t="shared" si="4"/>
        <v>64</v>
      </c>
      <c r="P169" s="64">
        <f t="shared" si="5"/>
        <v>64</v>
      </c>
      <c r="Q169" s="64">
        <f t="shared" si="6"/>
        <v>0.1851851852</v>
      </c>
      <c r="R169" s="64">
        <f t="shared" si="7"/>
        <v>0.2</v>
      </c>
      <c r="S169" s="65">
        <f t="shared" si="8"/>
        <v>0.4906832298</v>
      </c>
      <c r="T169" s="65">
        <f t="shared" si="9"/>
        <v>0.5031055901</v>
      </c>
      <c r="U169" s="73">
        <f t="shared" si="10"/>
        <v>0.01124818578</v>
      </c>
      <c r="V169" s="66">
        <f t="shared" si="11"/>
        <v>0.4923076923</v>
      </c>
      <c r="W169" s="27">
        <f t="shared" si="12"/>
        <v>0.493553274</v>
      </c>
      <c r="X169" s="27">
        <f t="shared" si="13"/>
        <v>-0.006787242072</v>
      </c>
      <c r="Y169" s="27">
        <f t="shared" si="14"/>
        <v>1.174759587</v>
      </c>
      <c r="Z169" s="27">
        <f t="shared" si="15"/>
        <v>3.625488814</v>
      </c>
      <c r="AA169" s="27">
        <f t="shared" si="16"/>
        <v>0.008849723603</v>
      </c>
      <c r="AB169" s="27">
        <f t="shared" si="17"/>
        <v>-0.08288612387</v>
      </c>
      <c r="AC169" s="27">
        <f t="shared" si="18"/>
        <v>-0.2321969715</v>
      </c>
      <c r="AD169" s="27">
        <f t="shared" si="19"/>
        <v>0.06624005122</v>
      </c>
      <c r="AE169" s="27">
        <f t="shared" si="20"/>
        <v>-2.262496365</v>
      </c>
      <c r="AF169" s="27">
        <f t="shared" si="21"/>
        <v>-2.171279584</v>
      </c>
      <c r="AG169" s="27">
        <f t="shared" si="22"/>
        <v>0.0004100934341</v>
      </c>
      <c r="AH169" s="27">
        <f t="shared" si="23"/>
        <v>-0.001583326812</v>
      </c>
      <c r="AI169" s="27">
        <f t="shared" si="24"/>
        <v>0.01728782721</v>
      </c>
      <c r="AJ169" s="27">
        <f t="shared" si="25"/>
        <v>-0.03432388787</v>
      </c>
      <c r="AK169" s="27">
        <f t="shared" si="26"/>
        <v>-0.009215479982</v>
      </c>
      <c r="AL169" s="27">
        <f t="shared" si="27"/>
        <v>0.02249958553</v>
      </c>
      <c r="AM169" s="27">
        <f t="shared" si="28"/>
        <v>0.2796592749</v>
      </c>
      <c r="AN169" s="27">
        <f t="shared" si="29"/>
        <v>-0.01504899719</v>
      </c>
      <c r="AO169" s="27">
        <f t="shared" si="30"/>
        <v>0.8129531627</v>
      </c>
      <c r="AP169" s="27">
        <f t="shared" si="31"/>
        <v>0.4386422794</v>
      </c>
      <c r="AQ169" s="27"/>
      <c r="AR169" s="27"/>
      <c r="AS169" s="27"/>
    </row>
    <row r="170">
      <c r="A170" s="29">
        <v>2737.0</v>
      </c>
      <c r="B170" s="30">
        <v>1198.0</v>
      </c>
      <c r="C170" s="14">
        <v>1.0</v>
      </c>
      <c r="D170" s="15">
        <v>1.0</v>
      </c>
      <c r="E170" s="16">
        <v>1.0</v>
      </c>
      <c r="F170" s="17">
        <v>29.0</v>
      </c>
      <c r="G170" s="18">
        <v>51.0</v>
      </c>
      <c r="H170" s="19">
        <v>14.0</v>
      </c>
      <c r="I170" s="20">
        <v>5.0</v>
      </c>
      <c r="J170" s="21">
        <v>3.0</v>
      </c>
      <c r="K170" s="22">
        <v>4.0</v>
      </c>
      <c r="L170" s="63">
        <f t="shared" si="1"/>
        <v>1</v>
      </c>
      <c r="M170" s="63">
        <f t="shared" si="2"/>
        <v>43</v>
      </c>
      <c r="N170" s="63">
        <f t="shared" si="3"/>
        <v>1</v>
      </c>
      <c r="O170" s="63">
        <f t="shared" si="4"/>
        <v>9</v>
      </c>
      <c r="P170" s="64">
        <f t="shared" si="5"/>
        <v>9</v>
      </c>
      <c r="Q170" s="64">
        <f t="shared" si="6"/>
        <v>0.02272727273</v>
      </c>
      <c r="R170" s="64">
        <f t="shared" si="7"/>
        <v>0.1</v>
      </c>
      <c r="S170" s="65">
        <f t="shared" si="8"/>
        <v>0.1851851852</v>
      </c>
      <c r="T170" s="65">
        <f t="shared" si="9"/>
        <v>0.8148148148</v>
      </c>
      <c r="U170" s="73">
        <f t="shared" si="10"/>
        <v>0.001669449082</v>
      </c>
      <c r="V170" s="66">
        <f t="shared" si="11"/>
        <v>0.1730769231</v>
      </c>
      <c r="W170" s="27">
        <f t="shared" si="12"/>
        <v>0.1656707536</v>
      </c>
      <c r="X170" s="27">
        <f t="shared" si="13"/>
        <v>-0.001007358455</v>
      </c>
      <c r="Y170" s="27">
        <f t="shared" si="14"/>
        <v>1.902605605</v>
      </c>
      <c r="Z170" s="27">
        <f t="shared" si="15"/>
        <v>1.368269337</v>
      </c>
      <c r="AA170" s="27">
        <f t="shared" si="16"/>
        <v>0.0001949445512</v>
      </c>
      <c r="AB170" s="27">
        <f t="shared" si="17"/>
        <v>-0.01992380587</v>
      </c>
      <c r="AC170" s="27">
        <f t="shared" si="18"/>
        <v>-0.6090544191</v>
      </c>
      <c r="AD170" s="27">
        <f t="shared" si="19"/>
        <v>0.003710362838</v>
      </c>
      <c r="AE170" s="27">
        <f t="shared" si="20"/>
        <v>-1.382906089</v>
      </c>
      <c r="AF170" s="27">
        <f t="shared" si="21"/>
        <v>-0.3092614577</v>
      </c>
      <c r="AG170" s="27">
        <f t="shared" si="22"/>
        <v>0.000001340771923</v>
      </c>
      <c r="AH170" s="27">
        <f t="shared" si="23"/>
        <v>-0.00005648741933</v>
      </c>
      <c r="AI170" s="27">
        <f t="shared" si="24"/>
        <v>0.00673024165</v>
      </c>
      <c r="AJ170" s="27">
        <f t="shared" si="25"/>
        <v>-0.1458128491</v>
      </c>
      <c r="AK170" s="27">
        <f t="shared" si="26"/>
        <v>-0.000076613337</v>
      </c>
      <c r="AL170" s="27">
        <f t="shared" si="27"/>
        <v>0.002041126935</v>
      </c>
      <c r="AM170" s="27">
        <f t="shared" si="28"/>
        <v>0.2768431613</v>
      </c>
      <c r="AN170" s="27">
        <f t="shared" si="29"/>
        <v>-0.0003181326974</v>
      </c>
      <c r="AO170" s="27">
        <f t="shared" si="30"/>
        <v>0.1875319842</v>
      </c>
      <c r="AP170" s="27">
        <f t="shared" si="31"/>
        <v>0.02357900988</v>
      </c>
      <c r="AQ170" s="27"/>
      <c r="AR170" s="27"/>
      <c r="AS170" s="27"/>
    </row>
    <row r="171">
      <c r="A171" s="29">
        <v>2740.0</v>
      </c>
      <c r="B171" s="30">
        <v>2389.0</v>
      </c>
      <c r="C171" s="14">
        <v>2.0</v>
      </c>
      <c r="D171" s="15">
        <v>7.0</v>
      </c>
      <c r="E171" s="16">
        <v>2.0</v>
      </c>
      <c r="F171" s="17">
        <v>11.0</v>
      </c>
      <c r="G171" s="18">
        <v>56.0</v>
      </c>
      <c r="H171" s="19">
        <v>9.0</v>
      </c>
      <c r="I171" s="20">
        <v>10.0</v>
      </c>
      <c r="J171" s="21">
        <v>16.0</v>
      </c>
      <c r="K171" s="22">
        <v>13.0</v>
      </c>
      <c r="L171" s="63">
        <f t="shared" si="1"/>
        <v>2</v>
      </c>
      <c r="M171" s="63">
        <f t="shared" si="2"/>
        <v>20</v>
      </c>
      <c r="N171" s="63">
        <f t="shared" si="3"/>
        <v>2</v>
      </c>
      <c r="O171" s="63">
        <f t="shared" si="4"/>
        <v>23</v>
      </c>
      <c r="P171" s="64">
        <f t="shared" si="5"/>
        <v>23</v>
      </c>
      <c r="Q171" s="64">
        <f t="shared" si="6"/>
        <v>0.09090909091</v>
      </c>
      <c r="R171" s="64">
        <f t="shared" si="7"/>
        <v>0.08</v>
      </c>
      <c r="S171" s="65">
        <f t="shared" si="8"/>
        <v>0.5319148936</v>
      </c>
      <c r="T171" s="65">
        <f t="shared" si="9"/>
        <v>0.4680851064</v>
      </c>
      <c r="U171" s="73">
        <f t="shared" si="10"/>
        <v>0.001674340728</v>
      </c>
      <c r="V171" s="66">
        <f t="shared" si="11"/>
        <v>0.5348837209</v>
      </c>
      <c r="W171" s="27">
        <f t="shared" si="12"/>
        <v>0.5347888898</v>
      </c>
      <c r="X171" s="27">
        <f t="shared" si="13"/>
        <v>-0.001010310112</v>
      </c>
      <c r="Y171" s="27">
        <f t="shared" si="14"/>
        <v>1.092986199</v>
      </c>
      <c r="Z171" s="27">
        <f t="shared" si="15"/>
        <v>3.930135329</v>
      </c>
      <c r="AA171" s="27">
        <f t="shared" si="16"/>
        <v>0.0001960886375</v>
      </c>
      <c r="AB171" s="27">
        <f t="shared" si="17"/>
        <v>-0.01147912729</v>
      </c>
      <c r="AC171" s="27">
        <f t="shared" si="18"/>
        <v>-0.2009962298</v>
      </c>
      <c r="AD171" s="27">
        <f t="shared" si="19"/>
        <v>0.01068865245</v>
      </c>
      <c r="AE171" s="27">
        <f t="shared" si="20"/>
        <v>-2.281888951</v>
      </c>
      <c r="AF171" s="27">
        <f t="shared" si="21"/>
        <v>-2.551512027</v>
      </c>
      <c r="AG171" s="27">
        <f t="shared" si="22"/>
        <v>0.000001352592263</v>
      </c>
      <c r="AH171" s="27">
        <f t="shared" si="23"/>
        <v>-0.00003264066275</v>
      </c>
      <c r="AI171" s="27">
        <f t="shared" si="24"/>
        <v>0.002227579099</v>
      </c>
      <c r="AJ171" s="27">
        <f t="shared" si="25"/>
        <v>-0.0276435309</v>
      </c>
      <c r="AK171" s="27">
        <f t="shared" si="26"/>
        <v>-0.0002213510658</v>
      </c>
      <c r="AL171" s="27">
        <f t="shared" si="27"/>
        <v>0.003377866602</v>
      </c>
      <c r="AM171" s="27">
        <f t="shared" si="28"/>
        <v>0.2624227745</v>
      </c>
      <c r="AN171" s="27">
        <f t="shared" si="29"/>
        <v>-0.002632393398</v>
      </c>
      <c r="AO171" s="27">
        <f t="shared" si="30"/>
        <v>0.8888184805</v>
      </c>
      <c r="AP171" s="27">
        <f t="shared" si="31"/>
        <v>0.5587702767</v>
      </c>
      <c r="AQ171" s="27"/>
      <c r="AR171" s="27"/>
      <c r="AS171" s="27"/>
    </row>
    <row r="172">
      <c r="A172" s="29">
        <v>2743.0</v>
      </c>
      <c r="B172" s="30">
        <v>3042.0</v>
      </c>
      <c r="C172" s="14">
        <v>25.0</v>
      </c>
      <c r="D172" s="15">
        <v>17.0</v>
      </c>
      <c r="E172" s="16">
        <v>20.0</v>
      </c>
      <c r="F172" s="17">
        <v>59.0</v>
      </c>
      <c r="G172" s="18">
        <v>131.0</v>
      </c>
      <c r="H172" s="19">
        <v>53.0</v>
      </c>
      <c r="I172" s="20">
        <v>37.0</v>
      </c>
      <c r="J172" s="21">
        <v>33.0</v>
      </c>
      <c r="K172" s="22">
        <v>41.0</v>
      </c>
      <c r="L172" s="63">
        <f t="shared" si="1"/>
        <v>25</v>
      </c>
      <c r="M172" s="63">
        <f t="shared" si="2"/>
        <v>112</v>
      </c>
      <c r="N172" s="63">
        <f t="shared" si="3"/>
        <v>20</v>
      </c>
      <c r="O172" s="63">
        <f t="shared" si="4"/>
        <v>78</v>
      </c>
      <c r="P172" s="64">
        <f t="shared" si="5"/>
        <v>78</v>
      </c>
      <c r="Q172" s="64">
        <f t="shared" si="6"/>
        <v>0.1824817518</v>
      </c>
      <c r="R172" s="64">
        <f t="shared" si="7"/>
        <v>0.2040816327</v>
      </c>
      <c r="S172" s="65">
        <f t="shared" si="8"/>
        <v>0.4382978723</v>
      </c>
      <c r="T172" s="65">
        <f t="shared" si="9"/>
        <v>0.5829787234</v>
      </c>
      <c r="U172" s="73">
        <f t="shared" si="10"/>
        <v>0.01479289941</v>
      </c>
      <c r="V172" s="66">
        <f t="shared" si="11"/>
        <v>0.4105263158</v>
      </c>
      <c r="W172" s="27">
        <f t="shared" si="12"/>
        <v>0.4092999812</v>
      </c>
      <c r="X172" s="27">
        <f t="shared" si="13"/>
        <v>-0.008926149623</v>
      </c>
      <c r="Y172" s="27">
        <f t="shared" si="14"/>
        <v>1.361264629</v>
      </c>
      <c r="Z172" s="27">
        <f t="shared" si="15"/>
        <v>3.238431511</v>
      </c>
      <c r="AA172" s="27">
        <f t="shared" si="16"/>
        <v>0.01530633992</v>
      </c>
      <c r="AB172" s="27">
        <f t="shared" si="17"/>
        <v>-0.1263124666</v>
      </c>
      <c r="AC172" s="27">
        <f t="shared" si="18"/>
        <v>-0.3117767137</v>
      </c>
      <c r="AD172" s="27">
        <f t="shared" si="19"/>
        <v>0.07781433856</v>
      </c>
      <c r="AE172" s="27">
        <f t="shared" si="20"/>
        <v>-2.341798909</v>
      </c>
      <c r="AF172" s="27">
        <f t="shared" si="21"/>
        <v>-1.73241543</v>
      </c>
      <c r="AG172" s="27">
        <f t="shared" si="22"/>
        <v>0.0009328144957</v>
      </c>
      <c r="AH172" s="27">
        <f t="shared" si="23"/>
        <v>-0.003173260861</v>
      </c>
      <c r="AI172" s="27">
        <f t="shared" si="24"/>
        <v>0.03052800055</v>
      </c>
      <c r="AJ172" s="27">
        <f t="shared" si="25"/>
        <v>-0.05340441482</v>
      </c>
      <c r="AK172" s="27">
        <f t="shared" si="26"/>
        <v>-0.01423730386</v>
      </c>
      <c r="AL172" s="27">
        <f t="shared" si="27"/>
        <v>0.0306271828</v>
      </c>
      <c r="AM172" s="27">
        <f t="shared" si="28"/>
        <v>0.3354165584</v>
      </c>
      <c r="AN172" s="27">
        <f t="shared" si="29"/>
        <v>-0.01579118345</v>
      </c>
      <c r="AO172" s="27">
        <f t="shared" si="30"/>
        <v>0.7516149007</v>
      </c>
      <c r="AP172" s="27">
        <f t="shared" si="31"/>
        <v>0.3126186845</v>
      </c>
      <c r="AQ172" s="27"/>
      <c r="AR172" s="27"/>
      <c r="AS172" s="27"/>
    </row>
    <row r="173">
      <c r="A173" s="29">
        <v>2746.0</v>
      </c>
      <c r="B173" s="30">
        <v>1220.0</v>
      </c>
      <c r="C173" s="14">
        <v>10.0</v>
      </c>
      <c r="D173" s="15">
        <v>8.0</v>
      </c>
      <c r="E173" s="16">
        <v>4.0</v>
      </c>
      <c r="F173" s="17">
        <v>16.0</v>
      </c>
      <c r="G173" s="18">
        <v>46.0</v>
      </c>
      <c r="H173" s="19">
        <v>19.0</v>
      </c>
      <c r="I173" s="20">
        <v>10.0</v>
      </c>
      <c r="J173" s="21">
        <v>8.0</v>
      </c>
      <c r="K173" s="22">
        <v>8.0</v>
      </c>
      <c r="L173" s="63">
        <f t="shared" si="1"/>
        <v>10</v>
      </c>
      <c r="M173" s="63">
        <f t="shared" si="2"/>
        <v>35</v>
      </c>
      <c r="N173" s="63">
        <f t="shared" si="3"/>
        <v>4</v>
      </c>
      <c r="O173" s="63">
        <f t="shared" si="4"/>
        <v>18</v>
      </c>
      <c r="P173" s="64">
        <f t="shared" si="5"/>
        <v>18</v>
      </c>
      <c r="Q173" s="64">
        <f t="shared" si="6"/>
        <v>0.2222222222</v>
      </c>
      <c r="R173" s="64">
        <f t="shared" si="7"/>
        <v>0.1818181818</v>
      </c>
      <c r="S173" s="65">
        <f t="shared" si="8"/>
        <v>0.4179104478</v>
      </c>
      <c r="T173" s="65">
        <f t="shared" si="9"/>
        <v>0.671641791</v>
      </c>
      <c r="U173" s="73">
        <f t="shared" si="10"/>
        <v>0.01147540984</v>
      </c>
      <c r="V173" s="66">
        <f t="shared" si="11"/>
        <v>0.3396226415</v>
      </c>
      <c r="W173" s="27">
        <f t="shared" si="12"/>
        <v>0.3418690986</v>
      </c>
      <c r="X173" s="27">
        <f t="shared" si="13"/>
        <v>-0.006924350822</v>
      </c>
      <c r="Y173" s="27">
        <f t="shared" si="14"/>
        <v>1.568294308</v>
      </c>
      <c r="Z173" s="27">
        <f t="shared" si="15"/>
        <v>3.087795876</v>
      </c>
      <c r="AA173" s="27">
        <f t="shared" si="16"/>
        <v>0.009210880666</v>
      </c>
      <c r="AB173" s="27">
        <f t="shared" si="17"/>
        <v>-0.1128875696</v>
      </c>
      <c r="AC173" s="27">
        <f t="shared" si="18"/>
        <v>-0.4138221069</v>
      </c>
      <c r="AD173" s="27">
        <f t="shared" si="19"/>
        <v>0.05755570757</v>
      </c>
      <c r="AE173" s="27">
        <f t="shared" si="20"/>
        <v>-2.572459059</v>
      </c>
      <c r="AF173" s="27">
        <f t="shared" si="21"/>
        <v>-1.574997162</v>
      </c>
      <c r="AG173" s="27">
        <f t="shared" si="22"/>
        <v>0.0004354516988</v>
      </c>
      <c r="AH173" s="27">
        <f t="shared" si="23"/>
        <v>-0.002199989375</v>
      </c>
      <c r="AI173" s="27">
        <f t="shared" si="24"/>
        <v>0.03143281483</v>
      </c>
      <c r="AJ173" s="27">
        <f t="shared" si="25"/>
        <v>-0.08166428785</v>
      </c>
      <c r="AK173" s="27">
        <f t="shared" si="26"/>
        <v>-0.008169047518</v>
      </c>
      <c r="AL173" s="27">
        <f t="shared" si="27"/>
        <v>0.02609881711</v>
      </c>
      <c r="AM173" s="27">
        <f t="shared" si="28"/>
        <v>0.4244908927</v>
      </c>
      <c r="AN173" s="27">
        <f t="shared" si="29"/>
        <v>-0.01113672029</v>
      </c>
      <c r="AO173" s="27">
        <f t="shared" si="30"/>
        <v>0.7872417534</v>
      </c>
      <c r="AP173" s="27">
        <f t="shared" si="31"/>
        <v>0.2709920372</v>
      </c>
      <c r="AQ173" s="27"/>
      <c r="AR173" s="27"/>
      <c r="AS173" s="27"/>
    </row>
    <row r="174">
      <c r="A174" s="29">
        <v>2752.0</v>
      </c>
      <c r="B174" s="30">
        <v>2509.0</v>
      </c>
      <c r="C174" s="14">
        <v>5.0</v>
      </c>
      <c r="D174" s="15">
        <v>2.0</v>
      </c>
      <c r="E174" s="16">
        <v>5.0</v>
      </c>
      <c r="F174" s="17">
        <v>21.0</v>
      </c>
      <c r="G174" s="18">
        <v>69.0</v>
      </c>
      <c r="H174" s="19">
        <v>13.0</v>
      </c>
      <c r="I174" s="20">
        <v>7.0</v>
      </c>
      <c r="J174" s="21">
        <v>12.0</v>
      </c>
      <c r="K174" s="22">
        <v>8.0</v>
      </c>
      <c r="L174" s="63">
        <f t="shared" si="1"/>
        <v>5</v>
      </c>
      <c r="M174" s="63">
        <f t="shared" si="2"/>
        <v>34</v>
      </c>
      <c r="N174" s="63">
        <f t="shared" si="3"/>
        <v>5</v>
      </c>
      <c r="O174" s="63">
        <f t="shared" si="4"/>
        <v>15</v>
      </c>
      <c r="P174" s="64">
        <f t="shared" si="5"/>
        <v>15</v>
      </c>
      <c r="Q174" s="64">
        <f t="shared" si="6"/>
        <v>0.1282051282</v>
      </c>
      <c r="R174" s="64">
        <f t="shared" si="7"/>
        <v>0.25</v>
      </c>
      <c r="S174" s="65">
        <f t="shared" si="8"/>
        <v>0.3389830508</v>
      </c>
      <c r="T174" s="65">
        <f t="shared" si="9"/>
        <v>0.6610169492</v>
      </c>
      <c r="U174" s="73">
        <f t="shared" si="10"/>
        <v>0.003985651654</v>
      </c>
      <c r="V174" s="66">
        <f t="shared" si="11"/>
        <v>0.306122449</v>
      </c>
      <c r="W174" s="27">
        <f t="shared" si="12"/>
        <v>0.3206019633</v>
      </c>
      <c r="X174" s="27">
        <f t="shared" si="13"/>
        <v>-0.002404972955</v>
      </c>
      <c r="Y174" s="27">
        <f t="shared" si="14"/>
        <v>1.543485133</v>
      </c>
      <c r="Z174" s="27">
        <f t="shared" si="15"/>
        <v>2.504628616</v>
      </c>
      <c r="AA174" s="27">
        <f t="shared" si="16"/>
        <v>0.001111126289</v>
      </c>
      <c r="AB174" s="27">
        <f t="shared" si="17"/>
        <v>-0.03858798857</v>
      </c>
      <c r="AC174" s="27">
        <f t="shared" si="18"/>
        <v>-0.4008329879</v>
      </c>
      <c r="AD174" s="27">
        <f t="shared" si="19"/>
        <v>0.01621490044</v>
      </c>
      <c r="AE174" s="27">
        <f t="shared" si="20"/>
        <v>-2.053610666</v>
      </c>
      <c r="AF174" s="27">
        <f t="shared" si="21"/>
        <v>-1.036261316</v>
      </c>
      <c r="AG174" s="27">
        <f t="shared" si="22"/>
        <v>0.00001824455984</v>
      </c>
      <c r="AH174" s="27">
        <f t="shared" si="23"/>
        <v>-0.0002611907154</v>
      </c>
      <c r="AI174" s="27">
        <f t="shared" si="24"/>
        <v>0.01057460555</v>
      </c>
      <c r="AJ174" s="27">
        <f t="shared" si="25"/>
        <v>-0.07784968007</v>
      </c>
      <c r="AK174" s="27">
        <f t="shared" si="26"/>
        <v>-0.0007993342922</v>
      </c>
      <c r="AL174" s="27">
        <f t="shared" si="27"/>
        <v>0.007236383877</v>
      </c>
      <c r="AM174" s="27">
        <f t="shared" si="28"/>
        <v>0.333513103</v>
      </c>
      <c r="AN174" s="27">
        <f t="shared" si="29"/>
        <v>-0.002544942396</v>
      </c>
      <c r="AO174" s="27">
        <f t="shared" si="30"/>
        <v>0.5097679358</v>
      </c>
      <c r="AP174" s="27">
        <f t="shared" si="31"/>
        <v>0.1446241422</v>
      </c>
      <c r="AQ174" s="27"/>
      <c r="AR174" s="27"/>
      <c r="AS174" s="27"/>
    </row>
    <row r="175">
      <c r="A175" s="29">
        <v>2775.0</v>
      </c>
      <c r="B175" s="30">
        <v>3006.0</v>
      </c>
      <c r="C175" s="14">
        <v>102.0</v>
      </c>
      <c r="D175" s="15">
        <v>197.0</v>
      </c>
      <c r="E175" s="16">
        <v>119.0</v>
      </c>
      <c r="F175" s="17">
        <v>46.0</v>
      </c>
      <c r="G175" s="18">
        <v>304.0</v>
      </c>
      <c r="H175" s="19">
        <v>15.0</v>
      </c>
      <c r="I175" s="20">
        <v>66.0</v>
      </c>
      <c r="J175" s="21">
        <v>278.0</v>
      </c>
      <c r="K175" s="22">
        <v>125.0</v>
      </c>
      <c r="L175" s="63">
        <f t="shared" si="1"/>
        <v>102</v>
      </c>
      <c r="M175" s="63">
        <f t="shared" si="2"/>
        <v>61</v>
      </c>
      <c r="N175" s="63">
        <f t="shared" si="3"/>
        <v>119</v>
      </c>
      <c r="O175" s="63">
        <f t="shared" si="4"/>
        <v>191</v>
      </c>
      <c r="P175" s="64">
        <f t="shared" si="5"/>
        <v>189</v>
      </c>
      <c r="Q175" s="64">
        <f t="shared" si="6"/>
        <v>0.6257668712</v>
      </c>
      <c r="R175" s="64">
        <f t="shared" si="7"/>
        <v>0.3838709677</v>
      </c>
      <c r="S175" s="65">
        <f t="shared" si="8"/>
        <v>0.6194503171</v>
      </c>
      <c r="T175" s="65">
        <f t="shared" si="9"/>
        <v>0.3446088795</v>
      </c>
      <c r="U175" s="73">
        <f t="shared" si="10"/>
        <v>0.07351962741</v>
      </c>
      <c r="V175" s="66">
        <f t="shared" si="11"/>
        <v>0.7579365079</v>
      </c>
      <c r="W175" s="27">
        <f t="shared" si="12"/>
        <v>0.7467657445</v>
      </c>
      <c r="X175" s="27">
        <f t="shared" si="13"/>
        <v>-0.04436231035</v>
      </c>
      <c r="Y175" s="27">
        <f t="shared" si="14"/>
        <v>0.804667237</v>
      </c>
      <c r="Z175" s="27">
        <f t="shared" si="15"/>
        <v>4.576904323</v>
      </c>
      <c r="AA175" s="27">
        <f t="shared" si="16"/>
        <v>0.3780692368</v>
      </c>
      <c r="AB175" s="27">
        <f t="shared" si="17"/>
        <v>-0.371082068</v>
      </c>
      <c r="AC175" s="27">
        <f t="shared" si="18"/>
        <v>-0.1089409587</v>
      </c>
      <c r="AD175" s="27">
        <f t="shared" si="19"/>
        <v>0.5465711958</v>
      </c>
      <c r="AE175" s="27">
        <f t="shared" si="20"/>
        <v>-1.956412708</v>
      </c>
      <c r="AF175" s="27">
        <f t="shared" si="21"/>
        <v>-3.460399794</v>
      </c>
      <c r="AG175" s="27">
        <f t="shared" si="22"/>
        <v>0.1145104883</v>
      </c>
      <c r="AH175" s="27">
        <f t="shared" si="23"/>
        <v>-0.0463318371</v>
      </c>
      <c r="AI175" s="27">
        <f t="shared" si="24"/>
        <v>0.05301464673</v>
      </c>
      <c r="AJ175" s="27">
        <f t="shared" si="25"/>
        <v>-0.01103058224</v>
      </c>
      <c r="AK175" s="27">
        <f t="shared" si="26"/>
        <v>-0.4970096923</v>
      </c>
      <c r="AL175" s="27">
        <f t="shared" si="27"/>
        <v>0.127165095</v>
      </c>
      <c r="AM175" s="27">
        <f t="shared" si="28"/>
        <v>0.1656414918</v>
      </c>
      <c r="AN175" s="27">
        <f t="shared" si="29"/>
        <v>-0.1567613181</v>
      </c>
      <c r="AO175" s="27">
        <f t="shared" si="30"/>
        <v>0.887448939</v>
      </c>
      <c r="AP175" s="27">
        <f t="shared" si="31"/>
        <v>0.8825235084</v>
      </c>
      <c r="AQ175" s="27"/>
      <c r="AR175" s="27"/>
      <c r="AS175" s="27"/>
    </row>
    <row r="176">
      <c r="A176" s="29">
        <v>2776.0</v>
      </c>
      <c r="B176" s="30">
        <v>2761.0</v>
      </c>
      <c r="C176" s="14">
        <v>33.0</v>
      </c>
      <c r="D176" s="15">
        <v>177.0</v>
      </c>
      <c r="E176" s="16">
        <v>82.0</v>
      </c>
      <c r="F176" s="17">
        <v>17.0</v>
      </c>
      <c r="G176" s="18">
        <v>236.0</v>
      </c>
      <c r="H176" s="19">
        <v>18.0</v>
      </c>
      <c r="I176" s="20">
        <v>39.0</v>
      </c>
      <c r="J176" s="21">
        <v>234.0</v>
      </c>
      <c r="K176" s="22">
        <v>117.0</v>
      </c>
      <c r="L176" s="63">
        <f t="shared" si="1"/>
        <v>33</v>
      </c>
      <c r="M176" s="63">
        <f t="shared" si="2"/>
        <v>35</v>
      </c>
      <c r="N176" s="63">
        <f t="shared" si="3"/>
        <v>82</v>
      </c>
      <c r="O176" s="63">
        <f t="shared" si="4"/>
        <v>156</v>
      </c>
      <c r="P176" s="64">
        <f t="shared" si="5"/>
        <v>154</v>
      </c>
      <c r="Q176" s="64">
        <f t="shared" si="6"/>
        <v>0.4852941176</v>
      </c>
      <c r="R176" s="64">
        <f t="shared" si="7"/>
        <v>0.3445378151</v>
      </c>
      <c r="S176" s="65">
        <f t="shared" si="8"/>
        <v>0.6176470588</v>
      </c>
      <c r="T176" s="65">
        <f t="shared" si="9"/>
        <v>0.2222222222</v>
      </c>
      <c r="U176" s="73">
        <f t="shared" si="10"/>
        <v>0.04165157552</v>
      </c>
      <c r="V176" s="66">
        <f t="shared" si="11"/>
        <v>0.8167539267</v>
      </c>
      <c r="W176" s="27">
        <f t="shared" si="12"/>
        <v>0.8031393306</v>
      </c>
      <c r="X176" s="27">
        <f t="shared" si="13"/>
        <v>-0.02513288199</v>
      </c>
      <c r="Y176" s="27">
        <f t="shared" si="14"/>
        <v>0.5188924377</v>
      </c>
      <c r="Z176" s="27">
        <f t="shared" si="15"/>
        <v>4.56358067</v>
      </c>
      <c r="AA176" s="27">
        <f t="shared" si="16"/>
        <v>0.1213466002</v>
      </c>
      <c r="AB176" s="27">
        <f t="shared" si="17"/>
        <v>-0.135568605</v>
      </c>
      <c r="AC176" s="27">
        <f t="shared" si="18"/>
        <v>-0.04530156836</v>
      </c>
      <c r="AD176" s="27">
        <f t="shared" si="19"/>
        <v>0.308751286</v>
      </c>
      <c r="AE176" s="27">
        <f t="shared" si="20"/>
        <v>-1.257926875</v>
      </c>
      <c r="AF176" s="27">
        <f t="shared" si="21"/>
        <v>-3.440282241</v>
      </c>
      <c r="AG176" s="27">
        <f t="shared" si="22"/>
        <v>0.02082234679</v>
      </c>
      <c r="AH176" s="27">
        <f t="shared" si="23"/>
        <v>-0.009589518821</v>
      </c>
      <c r="AI176" s="27">
        <f t="shared" si="24"/>
        <v>0.01248952878</v>
      </c>
      <c r="AJ176" s="27">
        <f t="shared" si="25"/>
        <v>-0.002957886496</v>
      </c>
      <c r="AK176" s="27">
        <f t="shared" si="26"/>
        <v>-0.1590578211</v>
      </c>
      <c r="AL176" s="27">
        <f t="shared" si="27"/>
        <v>0.04632239194</v>
      </c>
      <c r="AM176" s="27">
        <f t="shared" si="28"/>
        <v>0.06867917607</v>
      </c>
      <c r="AN176" s="27">
        <f t="shared" si="29"/>
        <v>-0.08829474141</v>
      </c>
      <c r="AO176" s="27">
        <f t="shared" si="30"/>
        <v>0.5689474997</v>
      </c>
      <c r="AP176" s="27">
        <f t="shared" si="31"/>
        <v>0.8748386808</v>
      </c>
      <c r="AQ176" s="27"/>
      <c r="AR176" s="27"/>
      <c r="AS176" s="27"/>
    </row>
    <row r="177">
      <c r="A177" s="29">
        <v>3000.0</v>
      </c>
      <c r="B177" s="30">
        <v>2043.0</v>
      </c>
      <c r="C177" s="14">
        <v>13.0</v>
      </c>
      <c r="D177" s="15">
        <v>12.0</v>
      </c>
      <c r="E177" s="16">
        <v>9.0</v>
      </c>
      <c r="F177" s="17">
        <v>27.0</v>
      </c>
      <c r="G177" s="18">
        <v>83.0</v>
      </c>
      <c r="H177" s="19">
        <v>26.0</v>
      </c>
      <c r="I177" s="20">
        <v>21.0</v>
      </c>
      <c r="J177" s="21">
        <v>27.0</v>
      </c>
      <c r="K177" s="22">
        <v>26.0</v>
      </c>
      <c r="L177" s="63">
        <f t="shared" si="1"/>
        <v>13</v>
      </c>
      <c r="M177" s="63">
        <f t="shared" si="2"/>
        <v>53</v>
      </c>
      <c r="N177" s="63">
        <f t="shared" si="3"/>
        <v>9</v>
      </c>
      <c r="O177" s="63">
        <f t="shared" si="4"/>
        <v>47</v>
      </c>
      <c r="P177" s="64">
        <f t="shared" si="5"/>
        <v>47</v>
      </c>
      <c r="Q177" s="64">
        <f t="shared" si="6"/>
        <v>0.196969697</v>
      </c>
      <c r="R177" s="64">
        <f t="shared" si="7"/>
        <v>0.1607142857</v>
      </c>
      <c r="S177" s="65">
        <f t="shared" si="8"/>
        <v>0.4918032787</v>
      </c>
      <c r="T177" s="65">
        <f t="shared" si="9"/>
        <v>0.5409836066</v>
      </c>
      <c r="U177" s="73">
        <f t="shared" si="10"/>
        <v>0.01076847773</v>
      </c>
      <c r="V177" s="66">
        <f t="shared" si="11"/>
        <v>0.47</v>
      </c>
      <c r="W177" s="27">
        <f t="shared" si="12"/>
        <v>0.4707662295</v>
      </c>
      <c r="X177" s="27">
        <f t="shared" si="13"/>
        <v>-0.006497782535</v>
      </c>
      <c r="Y177" s="27">
        <f t="shared" si="14"/>
        <v>1.263205361</v>
      </c>
      <c r="Z177" s="27">
        <f t="shared" si="15"/>
        <v>3.633764468</v>
      </c>
      <c r="AA177" s="27">
        <f t="shared" si="16"/>
        <v>0.008110980814</v>
      </c>
      <c r="AB177" s="27">
        <f t="shared" si="17"/>
        <v>-0.08532545762</v>
      </c>
      <c r="AC177" s="27">
        <f t="shared" si="18"/>
        <v>-0.2684766221</v>
      </c>
      <c r="AD177" s="27">
        <f t="shared" si="19"/>
        <v>0.0635598257</v>
      </c>
      <c r="AE177" s="27">
        <f t="shared" si="20"/>
        <v>-2.438389371</v>
      </c>
      <c r="AF177" s="27">
        <f t="shared" si="21"/>
        <v>-2.181203358</v>
      </c>
      <c r="AG177" s="27">
        <f t="shared" si="22"/>
        <v>0.0003598307854</v>
      </c>
      <c r="AH177" s="27">
        <f t="shared" si="23"/>
        <v>-0.001560411691</v>
      </c>
      <c r="AI177" s="27">
        <f t="shared" si="24"/>
        <v>0.01913648507</v>
      </c>
      <c r="AJ177" s="27">
        <f t="shared" si="25"/>
        <v>-0.04267478685</v>
      </c>
      <c r="AK177" s="27">
        <f t="shared" si="26"/>
        <v>-0.008465484751</v>
      </c>
      <c r="AL177" s="27">
        <f t="shared" si="27"/>
        <v>0.02321461673</v>
      </c>
      <c r="AM177" s="27">
        <f t="shared" si="28"/>
        <v>0.3240927797</v>
      </c>
      <c r="AN177" s="27">
        <f t="shared" si="29"/>
        <v>-0.01447304137</v>
      </c>
      <c r="AO177" s="27">
        <f t="shared" si="30"/>
        <v>0.8781544287</v>
      </c>
      <c r="AP177" s="27">
        <f t="shared" si="31"/>
        <v>0.4416529169</v>
      </c>
      <c r="AQ177" s="27"/>
      <c r="AR177" s="27"/>
      <c r="AS177" s="27"/>
    </row>
    <row r="178">
      <c r="A178" s="29">
        <v>3003.0</v>
      </c>
      <c r="B178" s="30">
        <v>1572.0</v>
      </c>
      <c r="C178" s="14">
        <v>10.0</v>
      </c>
      <c r="D178" s="15">
        <v>10.0</v>
      </c>
      <c r="E178" s="16">
        <v>7.0</v>
      </c>
      <c r="F178" s="17">
        <v>21.0</v>
      </c>
      <c r="G178" s="18">
        <v>88.0</v>
      </c>
      <c r="H178" s="19">
        <v>14.0</v>
      </c>
      <c r="I178" s="20">
        <v>8.0</v>
      </c>
      <c r="J178" s="21">
        <v>18.0</v>
      </c>
      <c r="K178" s="22">
        <v>24.0</v>
      </c>
      <c r="L178" s="63">
        <f t="shared" si="1"/>
        <v>10</v>
      </c>
      <c r="M178" s="63">
        <f t="shared" si="2"/>
        <v>35</v>
      </c>
      <c r="N178" s="63">
        <f t="shared" si="3"/>
        <v>7</v>
      </c>
      <c r="O178" s="63">
        <f t="shared" si="4"/>
        <v>32</v>
      </c>
      <c r="P178" s="64">
        <f t="shared" si="5"/>
        <v>32</v>
      </c>
      <c r="Q178" s="64">
        <f t="shared" si="6"/>
        <v>0.2222222222</v>
      </c>
      <c r="R178" s="64">
        <f t="shared" si="7"/>
        <v>0.1794871795</v>
      </c>
      <c r="S178" s="65">
        <f t="shared" si="8"/>
        <v>0.5</v>
      </c>
      <c r="T178" s="65">
        <f t="shared" si="9"/>
        <v>0.5357142857</v>
      </c>
      <c r="U178" s="73">
        <f t="shared" si="10"/>
        <v>0.01081424936</v>
      </c>
      <c r="V178" s="66">
        <f t="shared" si="11"/>
        <v>0.4776119403</v>
      </c>
      <c r="W178" s="27">
        <f t="shared" si="12"/>
        <v>0.4788547888</v>
      </c>
      <c r="X178" s="27">
        <f t="shared" si="13"/>
        <v>-0.006525401493</v>
      </c>
      <c r="Y178" s="27">
        <f t="shared" si="14"/>
        <v>1.250901412</v>
      </c>
      <c r="Z178" s="27">
        <f t="shared" si="15"/>
        <v>3.694327209</v>
      </c>
      <c r="AA178" s="27">
        <f t="shared" si="16"/>
        <v>0.008180079134</v>
      </c>
      <c r="AB178" s="27">
        <f t="shared" si="17"/>
        <v>-0.08485351053</v>
      </c>
      <c r="AC178" s="27">
        <f t="shared" si="18"/>
        <v>-0.2632720291</v>
      </c>
      <c r="AD178" s="27">
        <f t="shared" si="19"/>
        <v>0.06489382118</v>
      </c>
      <c r="AE178" s="27">
        <f t="shared" si="20"/>
        <v>-2.454882805</v>
      </c>
      <c r="AF178" s="27">
        <f t="shared" si="21"/>
        <v>-2.254516027</v>
      </c>
      <c r="AG178" s="27">
        <f t="shared" si="22"/>
        <v>0.0003644387205</v>
      </c>
      <c r="AH178" s="27">
        <f t="shared" si="23"/>
        <v>-0.001558376711</v>
      </c>
      <c r="AI178" s="27">
        <f t="shared" si="24"/>
        <v>0.01884527512</v>
      </c>
      <c r="AJ178" s="27">
        <f t="shared" si="25"/>
        <v>-0.0414399029</v>
      </c>
      <c r="AK178" s="27">
        <f t="shared" si="26"/>
        <v>-0.008679896514</v>
      </c>
      <c r="AL178" s="27">
        <f t="shared" si="27"/>
        <v>0.02347098365</v>
      </c>
      <c r="AM178" s="27">
        <f t="shared" si="28"/>
        <v>0.3231068654</v>
      </c>
      <c r="AN178" s="27">
        <f t="shared" si="29"/>
        <v>-0.01502308202</v>
      </c>
      <c r="AO178" s="27">
        <f t="shared" si="30"/>
        <v>0.8988292315</v>
      </c>
      <c r="AP178" s="27">
        <f t="shared" si="31"/>
        <v>0.4641056515</v>
      </c>
      <c r="AQ178" s="27"/>
      <c r="AR178" s="27"/>
      <c r="AS178" s="27"/>
    </row>
    <row r="179">
      <c r="A179" s="29">
        <v>3006.0</v>
      </c>
      <c r="B179" s="30">
        <v>505.0</v>
      </c>
      <c r="C179" s="14">
        <v>10.0</v>
      </c>
      <c r="D179" s="15">
        <v>9.0</v>
      </c>
      <c r="E179" s="16">
        <v>5.0</v>
      </c>
      <c r="F179" s="17">
        <v>8.0</v>
      </c>
      <c r="G179" s="18">
        <v>37.0</v>
      </c>
      <c r="H179" s="19">
        <v>3.0</v>
      </c>
      <c r="I179" s="20">
        <v>22.0</v>
      </c>
      <c r="J179" s="21">
        <v>10.0</v>
      </c>
      <c r="K179" s="22">
        <v>27.0</v>
      </c>
      <c r="L179" s="63">
        <f t="shared" si="1"/>
        <v>10</v>
      </c>
      <c r="M179" s="63">
        <f t="shared" si="2"/>
        <v>11</v>
      </c>
      <c r="N179" s="63">
        <f t="shared" si="3"/>
        <v>5</v>
      </c>
      <c r="O179" s="63">
        <f t="shared" si="4"/>
        <v>49</v>
      </c>
      <c r="P179" s="64">
        <f t="shared" si="5"/>
        <v>49</v>
      </c>
      <c r="Q179" s="64">
        <f t="shared" si="6"/>
        <v>0.4761904762</v>
      </c>
      <c r="R179" s="64">
        <f t="shared" si="7"/>
        <v>0.09259259259</v>
      </c>
      <c r="S179" s="65">
        <f t="shared" si="8"/>
        <v>0.7866666667</v>
      </c>
      <c r="T179" s="65">
        <f t="shared" si="9"/>
        <v>0.28</v>
      </c>
      <c r="U179" s="73">
        <f t="shared" si="10"/>
        <v>0.0297029703</v>
      </c>
      <c r="V179" s="66">
        <f t="shared" si="11"/>
        <v>0.8166666667</v>
      </c>
      <c r="W179" s="27">
        <f t="shared" si="12"/>
        <v>0.826533626</v>
      </c>
      <c r="X179" s="27">
        <f t="shared" si="13"/>
        <v>-0.01792300142</v>
      </c>
      <c r="Y179" s="27">
        <f t="shared" si="14"/>
        <v>0.6538044715</v>
      </c>
      <c r="Z179" s="27">
        <f t="shared" si="15"/>
        <v>5.812408143</v>
      </c>
      <c r="AA179" s="27">
        <f t="shared" si="16"/>
        <v>0.06171127333</v>
      </c>
      <c r="AB179" s="27">
        <f t="shared" si="17"/>
        <v>-0.1218142567</v>
      </c>
      <c r="AC179" s="27">
        <f t="shared" si="18"/>
        <v>-0.07192076993</v>
      </c>
      <c r="AD179" s="27">
        <f t="shared" si="19"/>
        <v>0.2804320152</v>
      </c>
      <c r="AE179" s="27">
        <f t="shared" si="20"/>
        <v>-2.01872105</v>
      </c>
      <c r="AF179" s="27">
        <f t="shared" si="21"/>
        <v>-5.580778872</v>
      </c>
      <c r="AG179" s="27">
        <f t="shared" si="22"/>
        <v>0.007551531128</v>
      </c>
      <c r="AH179" s="27">
        <f t="shared" si="23"/>
        <v>-0.006144750526</v>
      </c>
      <c r="AI179" s="27">
        <f t="shared" si="24"/>
        <v>0.01414020125</v>
      </c>
      <c r="AJ179" s="27">
        <f t="shared" si="25"/>
        <v>-0.005916885157</v>
      </c>
      <c r="AK179" s="27">
        <f t="shared" si="26"/>
        <v>-0.1030249219</v>
      </c>
      <c r="AL179" s="27">
        <f t="shared" si="27"/>
        <v>0.05301275076</v>
      </c>
      <c r="AM179" s="27">
        <f t="shared" si="28"/>
        <v>0.1388725906</v>
      </c>
      <c r="AN179" s="27">
        <f t="shared" si="29"/>
        <v>-0.1021419224</v>
      </c>
      <c r="AO179" s="27">
        <f t="shared" si="30"/>
        <v>1.162902969</v>
      </c>
      <c r="AP179" s="27">
        <f t="shared" si="31"/>
        <v>1.807503258</v>
      </c>
      <c r="AQ179" s="27"/>
      <c r="AR179" s="27"/>
      <c r="AS179" s="27"/>
    </row>
    <row r="180">
      <c r="A180" s="29">
        <v>3007.0</v>
      </c>
      <c r="B180" s="30">
        <v>2877.0</v>
      </c>
      <c r="C180" s="14">
        <v>12.0</v>
      </c>
      <c r="D180" s="15">
        <v>12.0</v>
      </c>
      <c r="E180" s="16">
        <v>11.0</v>
      </c>
      <c r="F180" s="17">
        <v>35.0</v>
      </c>
      <c r="G180" s="18">
        <v>98.0</v>
      </c>
      <c r="H180" s="19">
        <v>20.0</v>
      </c>
      <c r="I180" s="20">
        <v>18.0</v>
      </c>
      <c r="J180" s="21">
        <v>25.0</v>
      </c>
      <c r="K180" s="22">
        <v>24.0</v>
      </c>
      <c r="L180" s="63">
        <f t="shared" si="1"/>
        <v>12</v>
      </c>
      <c r="M180" s="63">
        <f t="shared" si="2"/>
        <v>55</v>
      </c>
      <c r="N180" s="63">
        <f t="shared" si="3"/>
        <v>11</v>
      </c>
      <c r="O180" s="63">
        <f t="shared" si="4"/>
        <v>42</v>
      </c>
      <c r="P180" s="64">
        <f t="shared" si="5"/>
        <v>42</v>
      </c>
      <c r="Q180" s="64">
        <f t="shared" si="6"/>
        <v>0.1791044776</v>
      </c>
      <c r="R180" s="64">
        <f t="shared" si="7"/>
        <v>0.2075471698</v>
      </c>
      <c r="S180" s="65">
        <f t="shared" si="8"/>
        <v>0.45</v>
      </c>
      <c r="T180" s="65">
        <f t="shared" si="9"/>
        <v>0.5583333333</v>
      </c>
      <c r="U180" s="73">
        <f t="shared" si="10"/>
        <v>0.007994438651</v>
      </c>
      <c r="V180" s="66">
        <f t="shared" si="11"/>
        <v>0.4329896907</v>
      </c>
      <c r="W180" s="27">
        <f t="shared" si="12"/>
        <v>0.4373110019</v>
      </c>
      <c r="X180" s="27">
        <f t="shared" si="13"/>
        <v>-0.004823905955</v>
      </c>
      <c r="Y180" s="27">
        <f t="shared" si="14"/>
        <v>1.30371725</v>
      </c>
      <c r="Z180" s="27">
        <f t="shared" si="15"/>
        <v>3.324894488</v>
      </c>
      <c r="AA180" s="27">
        <f t="shared" si="16"/>
        <v>0.004470341426</v>
      </c>
      <c r="AB180" s="27">
        <f t="shared" si="17"/>
        <v>-0.06537651075</v>
      </c>
      <c r="AC180" s="27">
        <f t="shared" si="18"/>
        <v>-0.2859732287</v>
      </c>
      <c r="AD180" s="27">
        <f t="shared" si="19"/>
        <v>0.04317550755</v>
      </c>
      <c r="AE180" s="27">
        <f t="shared" si="20"/>
        <v>-2.302680071</v>
      </c>
      <c r="AF180" s="27">
        <f t="shared" si="21"/>
        <v>-1.826157982</v>
      </c>
      <c r="AG180" s="27">
        <f t="shared" si="22"/>
        <v>0.0001472310118</v>
      </c>
      <c r="AH180" s="27">
        <f t="shared" si="23"/>
        <v>-0.0008875972891</v>
      </c>
      <c r="AI180" s="27">
        <f t="shared" si="24"/>
        <v>0.01513264118</v>
      </c>
      <c r="AJ180" s="27">
        <f t="shared" si="25"/>
        <v>-0.0469137032</v>
      </c>
      <c r="AK180" s="27">
        <f t="shared" si="26"/>
        <v>-0.004269138512</v>
      </c>
      <c r="AL180" s="27">
        <f t="shared" si="27"/>
        <v>0.01627517713</v>
      </c>
      <c r="AM180" s="27">
        <f t="shared" si="28"/>
        <v>0.3158707076</v>
      </c>
      <c r="AN180" s="27">
        <f t="shared" si="29"/>
        <v>-0.00899571425</v>
      </c>
      <c r="AO180" s="27">
        <f t="shared" si="30"/>
        <v>0.7587916372</v>
      </c>
      <c r="AP180" s="27">
        <f t="shared" si="31"/>
        <v>0.33833302</v>
      </c>
      <c r="AQ180" s="27"/>
      <c r="AR180" s="27"/>
      <c r="AS180" s="27"/>
    </row>
    <row r="181">
      <c r="A181" s="29">
        <v>3009.0</v>
      </c>
      <c r="B181" s="30">
        <v>2664.0</v>
      </c>
      <c r="C181" s="14">
        <v>26.0</v>
      </c>
      <c r="D181" s="15">
        <v>20.0</v>
      </c>
      <c r="E181" s="16">
        <v>15.0</v>
      </c>
      <c r="F181" s="17">
        <v>39.0</v>
      </c>
      <c r="G181" s="18">
        <v>132.0</v>
      </c>
      <c r="H181" s="19">
        <v>22.0</v>
      </c>
      <c r="I181" s="20">
        <v>30.0</v>
      </c>
      <c r="J181" s="21">
        <v>46.0</v>
      </c>
      <c r="K181" s="22">
        <v>40.0</v>
      </c>
      <c r="L181" s="63">
        <f t="shared" si="1"/>
        <v>26</v>
      </c>
      <c r="M181" s="63">
        <f t="shared" si="2"/>
        <v>61</v>
      </c>
      <c r="N181" s="63">
        <f t="shared" si="3"/>
        <v>15</v>
      </c>
      <c r="O181" s="63">
        <f t="shared" si="4"/>
        <v>70</v>
      </c>
      <c r="P181" s="64">
        <f t="shared" si="5"/>
        <v>70</v>
      </c>
      <c r="Q181" s="64">
        <f t="shared" si="6"/>
        <v>0.2988505747</v>
      </c>
      <c r="R181" s="64">
        <f t="shared" si="7"/>
        <v>0.1764705882</v>
      </c>
      <c r="S181" s="65">
        <f t="shared" si="8"/>
        <v>0.5581395349</v>
      </c>
      <c r="T181" s="65">
        <f t="shared" si="9"/>
        <v>0.5058139535</v>
      </c>
      <c r="U181" s="73">
        <f t="shared" si="10"/>
        <v>0.01539039039</v>
      </c>
      <c r="V181" s="66">
        <f t="shared" si="11"/>
        <v>0.534351145</v>
      </c>
      <c r="W181" s="27">
        <f t="shared" si="12"/>
        <v>0.5331607381</v>
      </c>
      <c r="X181" s="27">
        <f t="shared" si="13"/>
        <v>-0.009286680291</v>
      </c>
      <c r="Y181" s="27">
        <f t="shared" si="14"/>
        <v>1.181083659</v>
      </c>
      <c r="Z181" s="27">
        <f t="shared" si="15"/>
        <v>4.123900141</v>
      </c>
      <c r="AA181" s="27">
        <f t="shared" si="16"/>
        <v>0.01656776852</v>
      </c>
      <c r="AB181" s="27">
        <f t="shared" si="17"/>
        <v>-0.1140198982</v>
      </c>
      <c r="AC181" s="27">
        <f t="shared" si="18"/>
        <v>-0.2347036679</v>
      </c>
      <c r="AD181" s="27">
        <f t="shared" si="19"/>
        <v>0.1030930494</v>
      </c>
      <c r="AE181" s="27">
        <f t="shared" si="20"/>
        <v>-2.587385404</v>
      </c>
      <c r="AF181" s="27">
        <f t="shared" si="21"/>
        <v>-2.809304989</v>
      </c>
      <c r="AG181" s="27">
        <f t="shared" si="22"/>
        <v>0.001050471521</v>
      </c>
      <c r="AH181" s="27">
        <f t="shared" si="23"/>
        <v>-0.002980139133</v>
      </c>
      <c r="AI181" s="27">
        <f t="shared" si="24"/>
        <v>0.02390952205</v>
      </c>
      <c r="AJ181" s="27">
        <f t="shared" si="25"/>
        <v>-0.03488120368</v>
      </c>
      <c r="AK181" s="27">
        <f t="shared" si="26"/>
        <v>-0.01962428499</v>
      </c>
      <c r="AL181" s="27">
        <f t="shared" si="27"/>
        <v>0.03520585592</v>
      </c>
      <c r="AM181" s="27">
        <f t="shared" si="28"/>
        <v>0.3215393458</v>
      </c>
      <c r="AN181" s="27">
        <f t="shared" si="29"/>
        <v>-0.02664145001</v>
      </c>
      <c r="AO181" s="27">
        <f t="shared" si="30"/>
        <v>1.057499887</v>
      </c>
      <c r="AP181" s="27">
        <f t="shared" si="31"/>
        <v>0.6455579032</v>
      </c>
      <c r="AQ181" s="27"/>
      <c r="AR181" s="27"/>
      <c r="AS181" s="27"/>
    </row>
    <row r="182">
      <c r="A182" s="29">
        <v>3011.0</v>
      </c>
      <c r="B182" s="30">
        <v>2469.0</v>
      </c>
      <c r="C182" s="14">
        <v>21.0</v>
      </c>
      <c r="D182" s="15">
        <v>21.0</v>
      </c>
      <c r="E182" s="16">
        <v>15.0</v>
      </c>
      <c r="F182" s="17">
        <v>28.0</v>
      </c>
      <c r="G182" s="18">
        <v>118.0</v>
      </c>
      <c r="H182" s="19">
        <v>23.0</v>
      </c>
      <c r="I182" s="20">
        <v>27.0</v>
      </c>
      <c r="J182" s="21">
        <v>33.0</v>
      </c>
      <c r="K182" s="22">
        <v>52.0</v>
      </c>
      <c r="L182" s="63">
        <f t="shared" si="1"/>
        <v>21</v>
      </c>
      <c r="M182" s="63">
        <f t="shared" si="2"/>
        <v>51</v>
      </c>
      <c r="N182" s="63">
        <f t="shared" si="3"/>
        <v>15</v>
      </c>
      <c r="O182" s="63">
        <f t="shared" si="4"/>
        <v>79</v>
      </c>
      <c r="P182" s="64">
        <f t="shared" si="5"/>
        <v>79</v>
      </c>
      <c r="Q182" s="64">
        <f t="shared" si="6"/>
        <v>0.2916666667</v>
      </c>
      <c r="R182" s="64">
        <f t="shared" si="7"/>
        <v>0.1595744681</v>
      </c>
      <c r="S182" s="65">
        <f t="shared" si="8"/>
        <v>0.6024096386</v>
      </c>
      <c r="T182" s="65">
        <f t="shared" si="9"/>
        <v>0.4337349398</v>
      </c>
      <c r="U182" s="73">
        <f t="shared" si="10"/>
        <v>0.01458080194</v>
      </c>
      <c r="V182" s="66">
        <f t="shared" si="11"/>
        <v>0.6076923077</v>
      </c>
      <c r="W182" s="27">
        <f t="shared" si="12"/>
        <v>0.6042820415</v>
      </c>
      <c r="X182" s="27">
        <f t="shared" si="13"/>
        <v>-0.008798168377</v>
      </c>
      <c r="Y182" s="27">
        <f t="shared" si="14"/>
        <v>1.012778011</v>
      </c>
      <c r="Z182" s="27">
        <f t="shared" si="15"/>
        <v>4.450996638</v>
      </c>
      <c r="AA182" s="27">
        <f t="shared" si="16"/>
        <v>0.01487056835</v>
      </c>
      <c r="AB182" s="27">
        <f t="shared" si="17"/>
        <v>-0.09262879755</v>
      </c>
      <c r="AC182" s="27">
        <f t="shared" si="18"/>
        <v>-0.1725786558</v>
      </c>
      <c r="AD182" s="27">
        <f t="shared" si="19"/>
        <v>0.1054169111</v>
      </c>
      <c r="AE182" s="27">
        <f t="shared" si="20"/>
        <v>-2.394659958</v>
      </c>
      <c r="AF182" s="27">
        <f t="shared" si="21"/>
        <v>-3.272631771</v>
      </c>
      <c r="AG182" s="27">
        <f t="shared" si="22"/>
        <v>0.0008932635374</v>
      </c>
      <c r="AH182" s="27">
        <f t="shared" si="23"/>
        <v>-0.002293684566</v>
      </c>
      <c r="AI182" s="27">
        <f t="shared" si="24"/>
        <v>0.01665596788</v>
      </c>
      <c r="AJ182" s="27">
        <f t="shared" si="25"/>
        <v>-0.02199339484</v>
      </c>
      <c r="AK182" s="27">
        <f t="shared" si="26"/>
        <v>-0.01901106809</v>
      </c>
      <c r="AL182" s="27">
        <f t="shared" si="27"/>
        <v>0.03086948687</v>
      </c>
      <c r="AM182" s="27">
        <f t="shared" si="28"/>
        <v>0.2551822457</v>
      </c>
      <c r="AN182" s="27">
        <f t="shared" si="29"/>
        <v>-0.02940274549</v>
      </c>
      <c r="AO182" s="27">
        <f t="shared" si="30"/>
        <v>1.056360574</v>
      </c>
      <c r="AP182" s="27">
        <f t="shared" si="31"/>
        <v>0.8116757665</v>
      </c>
      <c r="AQ182" s="27"/>
      <c r="AR182" s="27"/>
      <c r="AS182" s="27"/>
    </row>
    <row r="183">
      <c r="A183" s="29">
        <v>3013.0</v>
      </c>
      <c r="B183" s="30">
        <v>1624.0</v>
      </c>
      <c r="C183" s="14">
        <v>11.0</v>
      </c>
      <c r="D183" s="15">
        <v>5.0</v>
      </c>
      <c r="E183" s="16">
        <v>16.0</v>
      </c>
      <c r="F183" s="17">
        <v>21.0</v>
      </c>
      <c r="G183" s="18">
        <v>85.0</v>
      </c>
      <c r="H183" s="19">
        <v>15.0</v>
      </c>
      <c r="I183" s="20">
        <v>14.0</v>
      </c>
      <c r="J183" s="21">
        <v>22.0</v>
      </c>
      <c r="K183" s="22">
        <v>29.0</v>
      </c>
      <c r="L183" s="63">
        <f t="shared" si="1"/>
        <v>11</v>
      </c>
      <c r="M183" s="63">
        <f t="shared" si="2"/>
        <v>36</v>
      </c>
      <c r="N183" s="63">
        <f t="shared" si="3"/>
        <v>16</v>
      </c>
      <c r="O183" s="63">
        <f t="shared" si="4"/>
        <v>43</v>
      </c>
      <c r="P183" s="64">
        <f t="shared" si="5"/>
        <v>43</v>
      </c>
      <c r="Q183" s="64">
        <f t="shared" si="6"/>
        <v>0.2340425532</v>
      </c>
      <c r="R183" s="64">
        <f t="shared" si="7"/>
        <v>0.2711864407</v>
      </c>
      <c r="S183" s="65">
        <f t="shared" si="8"/>
        <v>0.5094339623</v>
      </c>
      <c r="T183" s="65">
        <f t="shared" si="9"/>
        <v>0.4433962264</v>
      </c>
      <c r="U183" s="73">
        <f t="shared" si="10"/>
        <v>0.01662561576</v>
      </c>
      <c r="V183" s="66">
        <f t="shared" si="11"/>
        <v>0.5443037975</v>
      </c>
      <c r="W183" s="27">
        <f t="shared" si="12"/>
        <v>0.5428498089</v>
      </c>
      <c r="X183" s="27">
        <f t="shared" si="13"/>
        <v>-0.01003202481</v>
      </c>
      <c r="Y183" s="27">
        <f t="shared" si="14"/>
        <v>1.03533727</v>
      </c>
      <c r="Z183" s="27">
        <f t="shared" si="15"/>
        <v>3.764031496</v>
      </c>
      <c r="AA183" s="27">
        <f t="shared" si="16"/>
        <v>0.01933393367</v>
      </c>
      <c r="AB183" s="27">
        <f t="shared" si="17"/>
        <v>-0.1079716999</v>
      </c>
      <c r="AC183" s="27">
        <f t="shared" si="18"/>
        <v>-0.1803525348</v>
      </c>
      <c r="AD183" s="27">
        <f t="shared" si="19"/>
        <v>0.1016488799</v>
      </c>
      <c r="AE183" s="27">
        <f t="shared" si="20"/>
        <v>-2.070176714</v>
      </c>
      <c r="AF183" s="27">
        <f t="shared" si="21"/>
        <v>-2.340394708</v>
      </c>
      <c r="AG183" s="27">
        <f t="shared" si="22"/>
        <v>0.001324245762</v>
      </c>
      <c r="AH183" s="27">
        <f t="shared" si="23"/>
        <v>-0.003048554289</v>
      </c>
      <c r="AI183" s="27">
        <f t="shared" si="24"/>
        <v>0.01984729713</v>
      </c>
      <c r="AJ183" s="27">
        <f t="shared" si="25"/>
        <v>-0.023496059</v>
      </c>
      <c r="AK183" s="27">
        <f t="shared" si="26"/>
        <v>-0.02090235198</v>
      </c>
      <c r="AL183" s="27">
        <f t="shared" si="27"/>
        <v>0.03042911389</v>
      </c>
      <c r="AM183" s="27">
        <f t="shared" si="28"/>
        <v>0.225518205</v>
      </c>
      <c r="AN183" s="27">
        <f t="shared" si="29"/>
        <v>-0.02397596954</v>
      </c>
      <c r="AO183" s="27">
        <f t="shared" si="30"/>
        <v>0.7722745684</v>
      </c>
      <c r="AP183" s="27">
        <f t="shared" si="31"/>
        <v>0.490874563</v>
      </c>
      <c r="AQ183" s="27"/>
      <c r="AR183" s="27"/>
      <c r="AS183" s="27"/>
    </row>
    <row r="184">
      <c r="A184" s="29">
        <v>3014.0</v>
      </c>
      <c r="B184" s="30">
        <v>2048.0</v>
      </c>
      <c r="C184" s="14">
        <v>37.0</v>
      </c>
      <c r="D184" s="15">
        <v>18.0</v>
      </c>
      <c r="E184" s="16">
        <v>19.0</v>
      </c>
      <c r="F184" s="17">
        <v>41.0</v>
      </c>
      <c r="G184" s="18">
        <v>167.0</v>
      </c>
      <c r="H184" s="19">
        <v>32.0</v>
      </c>
      <c r="I184" s="20">
        <v>48.0</v>
      </c>
      <c r="J184" s="21">
        <v>60.0</v>
      </c>
      <c r="K184" s="22">
        <v>47.0</v>
      </c>
      <c r="L184" s="63">
        <f t="shared" si="1"/>
        <v>37</v>
      </c>
      <c r="M184" s="63">
        <f t="shared" si="2"/>
        <v>73</v>
      </c>
      <c r="N184" s="63">
        <f t="shared" si="3"/>
        <v>19</v>
      </c>
      <c r="O184" s="63">
        <f t="shared" si="4"/>
        <v>95</v>
      </c>
      <c r="P184" s="64">
        <f t="shared" si="5"/>
        <v>95</v>
      </c>
      <c r="Q184" s="64">
        <f t="shared" si="6"/>
        <v>0.3363636364</v>
      </c>
      <c r="R184" s="64">
        <f t="shared" si="7"/>
        <v>0.1666666667</v>
      </c>
      <c r="S184" s="65">
        <f t="shared" si="8"/>
        <v>0.5892857143</v>
      </c>
      <c r="T184" s="65">
        <f t="shared" si="9"/>
        <v>0.4910714286</v>
      </c>
      <c r="U184" s="73">
        <f t="shared" si="10"/>
        <v>0.02734375</v>
      </c>
      <c r="V184" s="66">
        <f t="shared" si="11"/>
        <v>0.5654761905</v>
      </c>
      <c r="W184" s="27">
        <f t="shared" si="12"/>
        <v>0.5658586308</v>
      </c>
      <c r="X184" s="27">
        <f t="shared" si="13"/>
        <v>-0.01649942969</v>
      </c>
      <c r="Y184" s="27">
        <f t="shared" si="14"/>
        <v>1.146659628</v>
      </c>
      <c r="Z184" s="27">
        <f t="shared" si="15"/>
        <v>4.354028497</v>
      </c>
      <c r="AA184" s="27">
        <f t="shared" si="16"/>
        <v>0.05229749597</v>
      </c>
      <c r="AB184" s="27">
        <f t="shared" si="17"/>
        <v>-0.1966721877</v>
      </c>
      <c r="AC184" s="27">
        <f t="shared" si="18"/>
        <v>-0.2212216356</v>
      </c>
      <c r="AD184" s="27">
        <f t="shared" si="19"/>
        <v>0.1933841836</v>
      </c>
      <c r="AE184" s="27">
        <f t="shared" si="20"/>
        <v>-2.652150174</v>
      </c>
      <c r="AF184" s="27">
        <f t="shared" si="21"/>
        <v>-3.131591777</v>
      </c>
      <c r="AG184" s="27">
        <f t="shared" si="22"/>
        <v>0.005891279104</v>
      </c>
      <c r="AH184" s="27">
        <f t="shared" si="23"/>
        <v>-0.009132870055</v>
      </c>
      <c r="AI184" s="27">
        <f t="shared" si="24"/>
        <v>0.04003935339</v>
      </c>
      <c r="AJ184" s="27">
        <f t="shared" si="25"/>
        <v>-0.03191927706</v>
      </c>
      <c r="AK184" s="27">
        <f t="shared" si="26"/>
        <v>-0.06540242417</v>
      </c>
      <c r="AL184" s="27">
        <f t="shared" si="27"/>
        <v>0.06411510143</v>
      </c>
      <c r="AM184" s="27">
        <f t="shared" si="28"/>
        <v>0.3199815758</v>
      </c>
      <c r="AN184" s="27">
        <f t="shared" si="29"/>
        <v>-0.05276337294</v>
      </c>
      <c r="AO184" s="27">
        <f t="shared" si="30"/>
        <v>1.144459541</v>
      </c>
      <c r="AP184" s="27">
        <f t="shared" si="31"/>
        <v>0.7597742711</v>
      </c>
      <c r="AQ184" s="27"/>
      <c r="AR184" s="27"/>
      <c r="AS184" s="27"/>
    </row>
    <row r="185">
      <c r="A185" s="29">
        <v>3016.0</v>
      </c>
      <c r="B185" s="30">
        <v>2176.0</v>
      </c>
      <c r="C185" s="14">
        <v>22.0</v>
      </c>
      <c r="D185" s="15">
        <v>35.0</v>
      </c>
      <c r="E185" s="16">
        <v>16.0</v>
      </c>
      <c r="F185" s="17">
        <v>40.0</v>
      </c>
      <c r="G185" s="18">
        <v>109.0</v>
      </c>
      <c r="H185" s="19">
        <v>20.0</v>
      </c>
      <c r="I185" s="20">
        <v>40.0</v>
      </c>
      <c r="J185" s="21">
        <v>84.0</v>
      </c>
      <c r="K185" s="22">
        <v>51.0</v>
      </c>
      <c r="L185" s="63">
        <f t="shared" si="1"/>
        <v>22</v>
      </c>
      <c r="M185" s="63">
        <f t="shared" si="2"/>
        <v>60</v>
      </c>
      <c r="N185" s="63">
        <f t="shared" si="3"/>
        <v>16</v>
      </c>
      <c r="O185" s="63">
        <f t="shared" si="4"/>
        <v>91</v>
      </c>
      <c r="P185" s="64">
        <f t="shared" si="5"/>
        <v>91</v>
      </c>
      <c r="Q185" s="64">
        <f t="shared" si="6"/>
        <v>0.2682926829</v>
      </c>
      <c r="R185" s="64">
        <f t="shared" si="7"/>
        <v>0.1495327103</v>
      </c>
      <c r="S185" s="65">
        <f t="shared" si="8"/>
        <v>0.5978835979</v>
      </c>
      <c r="T185" s="65">
        <f t="shared" si="9"/>
        <v>0.4338624339</v>
      </c>
      <c r="U185" s="73">
        <f t="shared" si="10"/>
        <v>0.01746323529</v>
      </c>
      <c r="V185" s="66">
        <f t="shared" si="11"/>
        <v>0.6026490066</v>
      </c>
      <c r="W185" s="27">
        <f t="shared" si="12"/>
        <v>0.6035799003</v>
      </c>
      <c r="X185" s="27">
        <f t="shared" si="13"/>
        <v>-0.0105374509</v>
      </c>
      <c r="Y185" s="27">
        <f t="shared" si="14"/>
        <v>1.013075712</v>
      </c>
      <c r="Z185" s="27">
        <f t="shared" si="15"/>
        <v>4.417555287</v>
      </c>
      <c r="AA185" s="27">
        <f t="shared" si="16"/>
        <v>0.02133114446</v>
      </c>
      <c r="AB185" s="27">
        <f t="shared" si="17"/>
        <v>-0.1109729065</v>
      </c>
      <c r="AC185" s="27">
        <f t="shared" si="18"/>
        <v>-0.1726801279</v>
      </c>
      <c r="AD185" s="27">
        <f t="shared" si="19"/>
        <v>0.1253078587</v>
      </c>
      <c r="AE185" s="27">
        <f t="shared" si="20"/>
        <v>-2.377366942</v>
      </c>
      <c r="AF185" s="27">
        <f t="shared" si="21"/>
        <v>-3.223640452</v>
      </c>
      <c r="AG185" s="27">
        <f t="shared" si="22"/>
        <v>0.00153465052</v>
      </c>
      <c r="AH185" s="27">
        <f t="shared" si="23"/>
        <v>-0.003291151858</v>
      </c>
      <c r="AI185" s="27">
        <f t="shared" si="24"/>
        <v>0.01996036364</v>
      </c>
      <c r="AJ185" s="27">
        <f t="shared" si="25"/>
        <v>-0.02201279507</v>
      </c>
      <c r="AK185" s="27">
        <f t="shared" si="26"/>
        <v>-0.02706561091</v>
      </c>
      <c r="AL185" s="27">
        <f t="shared" si="27"/>
        <v>0.03670498681</v>
      </c>
      <c r="AM185" s="27">
        <f t="shared" si="28"/>
        <v>0.2534139171</v>
      </c>
      <c r="AN185" s="27">
        <f t="shared" si="29"/>
        <v>-0.03468810971</v>
      </c>
      <c r="AO185" s="27">
        <f t="shared" si="30"/>
        <v>1.040852713</v>
      </c>
      <c r="AP185" s="27">
        <f t="shared" si="31"/>
        <v>0.7935179621</v>
      </c>
      <c r="AQ185" s="27"/>
      <c r="AR185" s="27"/>
      <c r="AS185" s="27"/>
    </row>
    <row r="186">
      <c r="A186" s="29">
        <v>3017.0</v>
      </c>
      <c r="B186" s="30">
        <v>2681.0</v>
      </c>
      <c r="C186" s="14">
        <v>24.0</v>
      </c>
      <c r="D186" s="15">
        <v>30.0</v>
      </c>
      <c r="E186" s="16">
        <v>22.0</v>
      </c>
      <c r="F186" s="17">
        <v>49.0</v>
      </c>
      <c r="G186" s="18">
        <v>186.0</v>
      </c>
      <c r="H186" s="19">
        <v>26.0</v>
      </c>
      <c r="I186" s="20">
        <v>57.0</v>
      </c>
      <c r="J186" s="21">
        <v>66.0</v>
      </c>
      <c r="K186" s="22">
        <v>62.0</v>
      </c>
      <c r="L186" s="63">
        <f t="shared" si="1"/>
        <v>24</v>
      </c>
      <c r="M186" s="63">
        <f t="shared" si="2"/>
        <v>75</v>
      </c>
      <c r="N186" s="63">
        <f t="shared" si="3"/>
        <v>22</v>
      </c>
      <c r="O186" s="63">
        <f t="shared" si="4"/>
        <v>119</v>
      </c>
      <c r="P186" s="64">
        <f t="shared" si="5"/>
        <v>119</v>
      </c>
      <c r="Q186" s="64">
        <f t="shared" si="6"/>
        <v>0.2424242424</v>
      </c>
      <c r="R186" s="64">
        <f t="shared" si="7"/>
        <v>0.1560283688</v>
      </c>
      <c r="S186" s="65">
        <f t="shared" si="8"/>
        <v>0.5958333333</v>
      </c>
      <c r="T186" s="65">
        <f t="shared" si="9"/>
        <v>0.4125</v>
      </c>
      <c r="U186" s="73">
        <f t="shared" si="10"/>
        <v>0.01715777695</v>
      </c>
      <c r="V186" s="66">
        <f t="shared" si="11"/>
        <v>0.6134020619</v>
      </c>
      <c r="W186" s="27">
        <f t="shared" si="12"/>
        <v>0.6152536431</v>
      </c>
      <c r="X186" s="27">
        <f t="shared" si="13"/>
        <v>-0.01035313497</v>
      </c>
      <c r="Y186" s="27">
        <f t="shared" si="14"/>
        <v>0.9631940875</v>
      </c>
      <c r="Z186" s="27">
        <f t="shared" si="15"/>
        <v>4.402406591</v>
      </c>
      <c r="AA186" s="27">
        <f t="shared" si="16"/>
        <v>0.02059144296</v>
      </c>
      <c r="AB186" s="27">
        <f t="shared" si="17"/>
        <v>-0.1036633353</v>
      </c>
      <c r="AC186" s="27">
        <f t="shared" si="18"/>
        <v>-0.1560939861</v>
      </c>
      <c r="AD186" s="27">
        <f t="shared" si="19"/>
        <v>0.1226938451</v>
      </c>
      <c r="AE186" s="27">
        <f t="shared" si="20"/>
        <v>-2.252559548</v>
      </c>
      <c r="AF186" s="27">
        <f t="shared" si="21"/>
        <v>-3.201569322</v>
      </c>
      <c r="AG186" s="27">
        <f t="shared" si="22"/>
        <v>0.001455520837</v>
      </c>
      <c r="AH186" s="27">
        <f t="shared" si="23"/>
        <v>-0.003020594661</v>
      </c>
      <c r="AI186" s="27">
        <f t="shared" si="24"/>
        <v>0.01772754394</v>
      </c>
      <c r="AJ186" s="27">
        <f t="shared" si="25"/>
        <v>-0.01891868319</v>
      </c>
      <c r="AK186" s="27">
        <f t="shared" si="26"/>
        <v>-0.02603745994</v>
      </c>
      <c r="AL186" s="27">
        <f t="shared" si="27"/>
        <v>0.03416972201</v>
      </c>
      <c r="AM186" s="27">
        <f t="shared" si="28"/>
        <v>0.2282876554</v>
      </c>
      <c r="AN186" s="27">
        <f t="shared" si="29"/>
        <v>-0.03384801923</v>
      </c>
      <c r="AO186" s="27">
        <f t="shared" si="30"/>
        <v>0.9828279441</v>
      </c>
      <c r="AP186" s="27">
        <f t="shared" si="31"/>
        <v>0.7853825202</v>
      </c>
      <c r="AQ186" s="27"/>
      <c r="AR186" s="27"/>
      <c r="AS186" s="27"/>
    </row>
    <row r="187">
      <c r="A187" s="29">
        <v>3018.0</v>
      </c>
      <c r="B187" s="30">
        <v>2862.0</v>
      </c>
      <c r="C187" s="14">
        <v>27.0</v>
      </c>
      <c r="D187" s="15">
        <v>46.0</v>
      </c>
      <c r="E187" s="16">
        <v>23.0</v>
      </c>
      <c r="F187" s="17">
        <v>53.0</v>
      </c>
      <c r="G187" s="18">
        <v>188.0</v>
      </c>
      <c r="H187" s="19">
        <v>42.0</v>
      </c>
      <c r="I187" s="20">
        <v>66.0</v>
      </c>
      <c r="J187" s="21">
        <v>61.0</v>
      </c>
      <c r="K187" s="22">
        <v>73.0</v>
      </c>
      <c r="L187" s="63">
        <f t="shared" si="1"/>
        <v>27</v>
      </c>
      <c r="M187" s="63">
        <f t="shared" si="2"/>
        <v>95</v>
      </c>
      <c r="N187" s="63">
        <f t="shared" si="3"/>
        <v>23</v>
      </c>
      <c r="O187" s="63">
        <f t="shared" si="4"/>
        <v>139</v>
      </c>
      <c r="P187" s="64">
        <f t="shared" si="5"/>
        <v>139</v>
      </c>
      <c r="Q187" s="64">
        <f t="shared" si="6"/>
        <v>0.2213114754</v>
      </c>
      <c r="R187" s="64">
        <f t="shared" si="7"/>
        <v>0.1419753086</v>
      </c>
      <c r="S187" s="65">
        <f t="shared" si="8"/>
        <v>0.5845070423</v>
      </c>
      <c r="T187" s="65">
        <f t="shared" si="9"/>
        <v>0.4295774648</v>
      </c>
      <c r="U187" s="73">
        <f t="shared" si="10"/>
        <v>0.01747030049</v>
      </c>
      <c r="V187" s="66">
        <f t="shared" si="11"/>
        <v>0.594017094</v>
      </c>
      <c r="W187" s="27">
        <f t="shared" si="12"/>
        <v>0.5979625788</v>
      </c>
      <c r="X187" s="27">
        <f t="shared" si="13"/>
        <v>-0.01054171409</v>
      </c>
      <c r="Y187" s="27">
        <f t="shared" si="14"/>
        <v>1.003070241</v>
      </c>
      <c r="Z187" s="27">
        <f t="shared" si="15"/>
        <v>4.31872054</v>
      </c>
      <c r="AA187" s="27">
        <f t="shared" si="16"/>
        <v>0.02134840806</v>
      </c>
      <c r="AB187" s="27">
        <f t="shared" si="17"/>
        <v>-0.1099213548</v>
      </c>
      <c r="AC187" s="27">
        <f t="shared" si="18"/>
        <v>-0.1692860792</v>
      </c>
      <c r="AD187" s="27">
        <f t="shared" si="19"/>
        <v>0.122553886</v>
      </c>
      <c r="AE187" s="27">
        <f t="shared" si="20"/>
        <v>-2.301223342</v>
      </c>
      <c r="AF187" s="27">
        <f t="shared" si="21"/>
        <v>-3.081007917</v>
      </c>
      <c r="AG187" s="27">
        <f t="shared" si="22"/>
        <v>0.001536513919</v>
      </c>
      <c r="AH187" s="27">
        <f t="shared" si="23"/>
        <v>-0.003261284622</v>
      </c>
      <c r="AI187" s="27">
        <f t="shared" si="24"/>
        <v>0.01957595703</v>
      </c>
      <c r="AJ187" s="27">
        <f t="shared" si="25"/>
        <v>-0.02136699842</v>
      </c>
      <c r="AK187" s="27">
        <f t="shared" si="26"/>
        <v>-0.02648148171</v>
      </c>
      <c r="AL187" s="27">
        <f t="shared" si="27"/>
        <v>0.03554375386</v>
      </c>
      <c r="AM187" s="27">
        <f t="shared" si="28"/>
        <v>0.2428747997</v>
      </c>
      <c r="AN187" s="27">
        <f t="shared" si="29"/>
        <v>-0.03316671973</v>
      </c>
      <c r="AO187" s="27">
        <f t="shared" si="30"/>
        <v>0.9849743889</v>
      </c>
      <c r="AP187" s="27">
        <f t="shared" si="31"/>
        <v>0.7414401294</v>
      </c>
      <c r="AQ187" s="27"/>
      <c r="AR187" s="27"/>
      <c r="AS187" s="27"/>
    </row>
    <row r="188">
      <c r="A188" s="29">
        <v>3021.0</v>
      </c>
      <c r="B188" s="30">
        <v>2741.0</v>
      </c>
      <c r="C188" s="14">
        <v>34.0</v>
      </c>
      <c r="D188" s="15">
        <v>38.0</v>
      </c>
      <c r="E188" s="16">
        <v>25.0</v>
      </c>
      <c r="F188" s="17">
        <v>52.0</v>
      </c>
      <c r="G188" s="18">
        <v>193.0</v>
      </c>
      <c r="H188" s="19">
        <v>33.0</v>
      </c>
      <c r="I188" s="20">
        <v>46.0</v>
      </c>
      <c r="J188" s="21">
        <v>55.0</v>
      </c>
      <c r="K188" s="22">
        <v>70.0</v>
      </c>
      <c r="L188" s="63">
        <f t="shared" si="1"/>
        <v>34</v>
      </c>
      <c r="M188" s="63">
        <f t="shared" si="2"/>
        <v>85</v>
      </c>
      <c r="N188" s="63">
        <f t="shared" si="3"/>
        <v>25</v>
      </c>
      <c r="O188" s="63">
        <f t="shared" si="4"/>
        <v>116</v>
      </c>
      <c r="P188" s="64">
        <f t="shared" si="5"/>
        <v>116</v>
      </c>
      <c r="Q188" s="64">
        <f t="shared" si="6"/>
        <v>0.2857142857</v>
      </c>
      <c r="R188" s="64">
        <f t="shared" si="7"/>
        <v>0.1773049645</v>
      </c>
      <c r="S188" s="65">
        <f t="shared" si="8"/>
        <v>0.5769230769</v>
      </c>
      <c r="T188" s="65">
        <f t="shared" si="9"/>
        <v>0.4576923077</v>
      </c>
      <c r="U188" s="73">
        <f t="shared" si="10"/>
        <v>0.02152499088</v>
      </c>
      <c r="V188" s="66">
        <f t="shared" si="11"/>
        <v>0.5771144279</v>
      </c>
      <c r="W188" s="27">
        <f t="shared" si="12"/>
        <v>0.5775452641</v>
      </c>
      <c r="X188" s="27">
        <f t="shared" si="13"/>
        <v>-0.01298834555</v>
      </c>
      <c r="Y188" s="27">
        <f t="shared" si="14"/>
        <v>1.068718848</v>
      </c>
      <c r="Z188" s="27">
        <f t="shared" si="15"/>
        <v>4.262685241</v>
      </c>
      <c r="AA188" s="27">
        <f t="shared" si="16"/>
        <v>0.03240788566</v>
      </c>
      <c r="AB188" s="27">
        <f t="shared" si="17"/>
        <v>-0.1442968321</v>
      </c>
      <c r="AC188" s="27">
        <f t="shared" si="18"/>
        <v>-0.1921699566</v>
      </c>
      <c r="AD188" s="27">
        <f t="shared" si="19"/>
        <v>0.1490382872</v>
      </c>
      <c r="AE188" s="27">
        <f t="shared" si="20"/>
        <v>-2.420020564</v>
      </c>
      <c r="AF188" s="27">
        <f t="shared" si="21"/>
        <v>-3.001574592</v>
      </c>
      <c r="AG188" s="27">
        <f t="shared" si="22"/>
        <v>0.002873851363</v>
      </c>
      <c r="AH188" s="27">
        <f t="shared" si="23"/>
        <v>-0.005274800368</v>
      </c>
      <c r="AI188" s="27">
        <f t="shared" si="24"/>
        <v>0.02737977343</v>
      </c>
      <c r="AJ188" s="27">
        <f t="shared" si="25"/>
        <v>-0.02584281902</v>
      </c>
      <c r="AK188" s="27">
        <f t="shared" si="26"/>
        <v>-0.03967853665</v>
      </c>
      <c r="AL188" s="27">
        <f t="shared" si="27"/>
        <v>0.04605387521</v>
      </c>
      <c r="AM188" s="27">
        <f t="shared" si="28"/>
        <v>0.2721290241</v>
      </c>
      <c r="AN188" s="27">
        <f t="shared" si="29"/>
        <v>-0.03981084981</v>
      </c>
      <c r="AO188" s="27">
        <f t="shared" si="30"/>
        <v>1.022382453</v>
      </c>
      <c r="AP188" s="27">
        <f t="shared" si="31"/>
        <v>0.7129524688</v>
      </c>
      <c r="AQ188" s="27"/>
      <c r="AR188" s="27"/>
      <c r="AS188" s="27"/>
    </row>
    <row r="189">
      <c r="A189" s="29">
        <v>3022.0</v>
      </c>
      <c r="B189" s="30">
        <v>3116.0</v>
      </c>
      <c r="C189" s="14">
        <v>29.0</v>
      </c>
      <c r="D189" s="15">
        <v>35.0</v>
      </c>
      <c r="E189" s="16">
        <v>41.0</v>
      </c>
      <c r="F189" s="17">
        <v>35.0</v>
      </c>
      <c r="G189" s="18">
        <v>183.0</v>
      </c>
      <c r="H189" s="19">
        <v>34.0</v>
      </c>
      <c r="I189" s="20">
        <v>67.0</v>
      </c>
      <c r="J189" s="21">
        <v>109.0</v>
      </c>
      <c r="K189" s="22">
        <v>82.0</v>
      </c>
      <c r="L189" s="63">
        <f t="shared" si="1"/>
        <v>29</v>
      </c>
      <c r="M189" s="63">
        <f t="shared" si="2"/>
        <v>69</v>
      </c>
      <c r="N189" s="63">
        <f t="shared" si="3"/>
        <v>41</v>
      </c>
      <c r="O189" s="63">
        <f t="shared" si="4"/>
        <v>149</v>
      </c>
      <c r="P189" s="64">
        <f t="shared" si="5"/>
        <v>149</v>
      </c>
      <c r="Q189" s="64">
        <f t="shared" si="6"/>
        <v>0.2959183673</v>
      </c>
      <c r="R189" s="64">
        <f t="shared" si="7"/>
        <v>0.2157894737</v>
      </c>
      <c r="S189" s="65">
        <f t="shared" si="8"/>
        <v>0.6180555556</v>
      </c>
      <c r="T189" s="65">
        <f t="shared" si="9"/>
        <v>0.3402777778</v>
      </c>
      <c r="U189" s="73">
        <f t="shared" si="10"/>
        <v>0.02246469833</v>
      </c>
      <c r="V189" s="66">
        <f t="shared" si="11"/>
        <v>0.6834862385</v>
      </c>
      <c r="W189" s="27">
        <f t="shared" si="12"/>
        <v>0.6801577086</v>
      </c>
      <c r="X189" s="27">
        <f t="shared" si="13"/>
        <v>-0.01355537228</v>
      </c>
      <c r="Y189" s="27">
        <f t="shared" si="14"/>
        <v>0.7945540453</v>
      </c>
      <c r="Z189" s="27">
        <f t="shared" si="15"/>
        <v>4.566598911</v>
      </c>
      <c r="AA189" s="27">
        <f t="shared" si="16"/>
        <v>0.03529928655</v>
      </c>
      <c r="AB189" s="27">
        <f t="shared" si="17"/>
        <v>-0.1119629637</v>
      </c>
      <c r="AC189" s="27">
        <f t="shared" si="18"/>
        <v>-0.1062197907</v>
      </c>
      <c r="AD189" s="27">
        <f t="shared" si="19"/>
        <v>0.1666345562</v>
      </c>
      <c r="AE189" s="27">
        <f t="shared" si="20"/>
        <v>-1.92747447</v>
      </c>
      <c r="AF189" s="27">
        <f t="shared" si="21"/>
        <v>-3.444834384</v>
      </c>
      <c r="AG189" s="27">
        <f t="shared" si="22"/>
        <v>0.003266909826</v>
      </c>
      <c r="AH189" s="27">
        <f t="shared" si="23"/>
        <v>-0.00427150808</v>
      </c>
      <c r="AI189" s="27">
        <f t="shared" si="24"/>
        <v>0.0157945557</v>
      </c>
      <c r="AJ189" s="27">
        <f t="shared" si="25"/>
        <v>-0.0106198849</v>
      </c>
      <c r="AK189" s="27">
        <f t="shared" si="26"/>
        <v>-0.04629994554</v>
      </c>
      <c r="AL189" s="27">
        <f t="shared" si="27"/>
        <v>0.03828189015</v>
      </c>
      <c r="AM189" s="27">
        <f t="shared" si="28"/>
        <v>0.1611403923</v>
      </c>
      <c r="AN189" s="27">
        <f t="shared" si="29"/>
        <v>-0.04768461384</v>
      </c>
      <c r="AO189" s="27">
        <f t="shared" si="30"/>
        <v>0.8723536221</v>
      </c>
      <c r="AP189" s="27">
        <f t="shared" si="31"/>
        <v>0.8765756201</v>
      </c>
      <c r="AQ189" s="27"/>
      <c r="AR189" s="27"/>
      <c r="AS189" s="27"/>
    </row>
    <row r="190">
      <c r="A190" s="29">
        <v>3027.0</v>
      </c>
      <c r="B190" s="30">
        <v>3032.0</v>
      </c>
      <c r="C190" s="14">
        <v>26.0</v>
      </c>
      <c r="D190" s="15">
        <v>32.0</v>
      </c>
      <c r="E190" s="16">
        <v>18.0</v>
      </c>
      <c r="F190" s="17">
        <v>45.0</v>
      </c>
      <c r="G190" s="18">
        <v>162.0</v>
      </c>
      <c r="H190" s="19">
        <v>43.0</v>
      </c>
      <c r="I190" s="20">
        <v>65.0</v>
      </c>
      <c r="J190" s="21">
        <v>65.0</v>
      </c>
      <c r="K190" s="22">
        <v>53.0</v>
      </c>
      <c r="L190" s="63">
        <f t="shared" si="1"/>
        <v>26</v>
      </c>
      <c r="M190" s="63">
        <f t="shared" si="2"/>
        <v>88</v>
      </c>
      <c r="N190" s="63">
        <f t="shared" si="3"/>
        <v>18</v>
      </c>
      <c r="O190" s="63">
        <f t="shared" si="4"/>
        <v>118</v>
      </c>
      <c r="P190" s="64">
        <f t="shared" si="5"/>
        <v>118</v>
      </c>
      <c r="Q190" s="64">
        <f t="shared" si="6"/>
        <v>0.2280701754</v>
      </c>
      <c r="R190" s="64">
        <f t="shared" si="7"/>
        <v>0.1323529412</v>
      </c>
      <c r="S190" s="65">
        <f t="shared" si="8"/>
        <v>0.576</v>
      </c>
      <c r="T190" s="65">
        <f t="shared" si="9"/>
        <v>0.456</v>
      </c>
      <c r="U190" s="73">
        <f t="shared" si="10"/>
        <v>0.01451187335</v>
      </c>
      <c r="V190" s="66">
        <f t="shared" si="11"/>
        <v>0.572815534</v>
      </c>
      <c r="W190" s="27">
        <f t="shared" si="12"/>
        <v>0.5745899207</v>
      </c>
      <c r="X190" s="27">
        <f t="shared" si="13"/>
        <v>-0.008756576332</v>
      </c>
      <c r="Y190" s="27">
        <f t="shared" si="14"/>
        <v>1.064767282</v>
      </c>
      <c r="Z190" s="27">
        <f t="shared" si="15"/>
        <v>4.255864945</v>
      </c>
      <c r="AA190" s="27">
        <f t="shared" si="16"/>
        <v>0.01473030383</v>
      </c>
      <c r="AB190" s="27">
        <f t="shared" si="17"/>
        <v>-0.09692337519</v>
      </c>
      <c r="AC190" s="27">
        <f t="shared" si="18"/>
        <v>-0.1907514951</v>
      </c>
      <c r="AD190" s="27">
        <f t="shared" si="19"/>
        <v>0.1003189382</v>
      </c>
      <c r="AE190" s="27">
        <f t="shared" si="20"/>
        <v>-2.407214873</v>
      </c>
      <c r="AF190" s="27">
        <f t="shared" si="21"/>
        <v>-2.991977237</v>
      </c>
      <c r="AG190" s="27">
        <f t="shared" si="22"/>
        <v>0.0008806550153</v>
      </c>
      <c r="AH190" s="27">
        <f t="shared" si="23"/>
        <v>-0.002388681598</v>
      </c>
      <c r="AI190" s="27">
        <f t="shared" si="24"/>
        <v>0.01832284095</v>
      </c>
      <c r="AJ190" s="27">
        <f t="shared" si="25"/>
        <v>-0.02555721779</v>
      </c>
      <c r="AK190" s="27">
        <f t="shared" si="26"/>
        <v>-0.01800616503</v>
      </c>
      <c r="AL190" s="27">
        <f t="shared" si="27"/>
        <v>0.03088463583</v>
      </c>
      <c r="AM190" s="27">
        <f t="shared" si="28"/>
        <v>0.2696881692</v>
      </c>
      <c r="AN190" s="27">
        <f t="shared" si="29"/>
        <v>-0.02675414622</v>
      </c>
      <c r="AO190" s="27">
        <f t="shared" si="30"/>
        <v>1.015345296</v>
      </c>
      <c r="AP190" s="27">
        <f t="shared" si="31"/>
        <v>0.7095357695</v>
      </c>
      <c r="AQ190" s="27"/>
      <c r="AR190" s="27"/>
      <c r="AS190" s="27"/>
    </row>
    <row r="191">
      <c r="A191" s="29">
        <v>3030.0</v>
      </c>
      <c r="B191" s="30">
        <v>2762.0</v>
      </c>
      <c r="C191" s="14">
        <v>14.0</v>
      </c>
      <c r="D191" s="15">
        <v>25.0</v>
      </c>
      <c r="E191" s="16">
        <v>11.0</v>
      </c>
      <c r="F191" s="17">
        <v>31.0</v>
      </c>
      <c r="G191" s="18">
        <v>137.0</v>
      </c>
      <c r="H191" s="19">
        <v>21.0</v>
      </c>
      <c r="I191" s="20">
        <v>34.0</v>
      </c>
      <c r="J191" s="21">
        <v>39.0</v>
      </c>
      <c r="K191" s="22">
        <v>35.0</v>
      </c>
      <c r="L191" s="63">
        <f t="shared" si="1"/>
        <v>14</v>
      </c>
      <c r="M191" s="63">
        <f t="shared" si="2"/>
        <v>52</v>
      </c>
      <c r="N191" s="63">
        <f t="shared" si="3"/>
        <v>11</v>
      </c>
      <c r="O191" s="63">
        <f t="shared" si="4"/>
        <v>69</v>
      </c>
      <c r="P191" s="64">
        <f t="shared" si="5"/>
        <v>69</v>
      </c>
      <c r="Q191" s="64">
        <f t="shared" si="6"/>
        <v>0.2121212121</v>
      </c>
      <c r="R191" s="64">
        <f t="shared" si="7"/>
        <v>0.1375</v>
      </c>
      <c r="S191" s="65">
        <f t="shared" si="8"/>
        <v>0.5684931507</v>
      </c>
      <c r="T191" s="65">
        <f t="shared" si="9"/>
        <v>0.4520547945</v>
      </c>
      <c r="U191" s="73">
        <f t="shared" si="10"/>
        <v>0.00905141202</v>
      </c>
      <c r="V191" s="66">
        <f t="shared" si="11"/>
        <v>0.5702479339</v>
      </c>
      <c r="W191" s="27">
        <f t="shared" si="12"/>
        <v>0.5689199972</v>
      </c>
      <c r="X191" s="27">
        <f t="shared" si="13"/>
        <v>-0.00546169184</v>
      </c>
      <c r="Y191" s="27">
        <f t="shared" si="14"/>
        <v>1.055555164</v>
      </c>
      <c r="Z191" s="27">
        <f t="shared" si="15"/>
        <v>4.20039943</v>
      </c>
      <c r="AA191" s="27">
        <f t="shared" si="16"/>
        <v>0.005730564626</v>
      </c>
      <c r="AB191" s="27">
        <f t="shared" si="17"/>
        <v>-0.0599304614</v>
      </c>
      <c r="AC191" s="27">
        <f t="shared" si="18"/>
        <v>-0.1874650987</v>
      </c>
      <c r="AD191" s="27">
        <f t="shared" si="19"/>
        <v>0.0617559113</v>
      </c>
      <c r="AE191" s="27">
        <f t="shared" si="20"/>
        <v>-2.355287072</v>
      </c>
      <c r="AF191" s="27">
        <f t="shared" si="21"/>
        <v>-2.9144982</v>
      </c>
      <c r="AG191" s="27">
        <f t="shared" si="22"/>
        <v>0.0002136900878</v>
      </c>
      <c r="AH191" s="27">
        <f t="shared" si="23"/>
        <v>-0.0009212345361</v>
      </c>
      <c r="AI191" s="27">
        <f t="shared" si="24"/>
        <v>0.01123150981</v>
      </c>
      <c r="AJ191" s="27">
        <f t="shared" si="25"/>
        <v>-0.02489959512</v>
      </c>
      <c r="AK191" s="27">
        <f t="shared" si="26"/>
        <v>-0.006913686603</v>
      </c>
      <c r="AL191" s="27">
        <f t="shared" si="27"/>
        <v>0.01884795907</v>
      </c>
      <c r="AM191" s="27">
        <f t="shared" si="28"/>
        <v>0.2615875813</v>
      </c>
      <c r="AN191" s="27">
        <f t="shared" si="29"/>
        <v>-0.01625509296</v>
      </c>
      <c r="AO191" s="27">
        <f t="shared" si="30"/>
        <v>0.9804952737</v>
      </c>
      <c r="AP191" s="27">
        <f t="shared" si="31"/>
        <v>0.6821541942</v>
      </c>
      <c r="AQ191" s="27"/>
      <c r="AR191" s="27"/>
      <c r="AS191" s="27"/>
    </row>
    <row r="192">
      <c r="A192" s="29">
        <v>3036.0</v>
      </c>
      <c r="B192" s="30">
        <v>1239.0</v>
      </c>
      <c r="C192" s="14">
        <v>33.0</v>
      </c>
      <c r="D192" s="15">
        <v>39.0</v>
      </c>
      <c r="E192" s="16">
        <v>16.0</v>
      </c>
      <c r="F192" s="17">
        <v>35.0</v>
      </c>
      <c r="G192" s="18">
        <v>142.0</v>
      </c>
      <c r="H192" s="19">
        <v>19.0</v>
      </c>
      <c r="I192" s="20">
        <v>37.0</v>
      </c>
      <c r="J192" s="21">
        <v>70.0</v>
      </c>
      <c r="K192" s="22">
        <v>38.0</v>
      </c>
      <c r="L192" s="63">
        <f t="shared" si="1"/>
        <v>33</v>
      </c>
      <c r="M192" s="63">
        <f t="shared" si="2"/>
        <v>54</v>
      </c>
      <c r="N192" s="63">
        <f t="shared" si="3"/>
        <v>16</v>
      </c>
      <c r="O192" s="63">
        <f t="shared" si="4"/>
        <v>75</v>
      </c>
      <c r="P192" s="64">
        <f t="shared" si="5"/>
        <v>75</v>
      </c>
      <c r="Q192" s="64">
        <f t="shared" si="6"/>
        <v>0.3793103448</v>
      </c>
      <c r="R192" s="64">
        <f t="shared" si="7"/>
        <v>0.1758241758</v>
      </c>
      <c r="S192" s="65">
        <f t="shared" si="8"/>
        <v>0.606741573</v>
      </c>
      <c r="T192" s="65">
        <f t="shared" si="9"/>
        <v>0.4887640449</v>
      </c>
      <c r="U192" s="73">
        <f t="shared" si="10"/>
        <v>0.0395480226</v>
      </c>
      <c r="V192" s="66">
        <f t="shared" si="11"/>
        <v>0.5813953488</v>
      </c>
      <c r="W192" s="27">
        <f t="shared" si="12"/>
        <v>0.5815779853</v>
      </c>
      <c r="X192" s="27">
        <f t="shared" si="13"/>
        <v>-0.02386358193</v>
      </c>
      <c r="Y192" s="27">
        <f t="shared" si="14"/>
        <v>1.14127185</v>
      </c>
      <c r="Z192" s="27">
        <f t="shared" si="15"/>
        <v>4.483003804</v>
      </c>
      <c r="AA192" s="27">
        <f t="shared" si="16"/>
        <v>0.109399237</v>
      </c>
      <c r="AB192" s="27">
        <f t="shared" si="17"/>
        <v>-0.2831158809</v>
      </c>
      <c r="AC192" s="27">
        <f t="shared" si="18"/>
        <v>-0.2191476238</v>
      </c>
      <c r="AD192" s="27">
        <f t="shared" si="19"/>
        <v>0.2879820975</v>
      </c>
      <c r="AE192" s="27">
        <f t="shared" si="20"/>
        <v>-2.717881612</v>
      </c>
      <c r="AF192" s="27">
        <f t="shared" si="21"/>
        <v>-3.319868064</v>
      </c>
      <c r="AG192" s="27">
        <f t="shared" si="22"/>
        <v>0.01782418557</v>
      </c>
      <c r="AH192" s="27">
        <f t="shared" si="23"/>
        <v>-0.01901495315</v>
      </c>
      <c r="AI192" s="27">
        <f t="shared" si="24"/>
        <v>0.05736710332</v>
      </c>
      <c r="AJ192" s="27">
        <f t="shared" si="25"/>
        <v>-0.03147145319</v>
      </c>
      <c r="AK192" s="27">
        <f t="shared" si="26"/>
        <v>-0.1408656437</v>
      </c>
      <c r="AL192" s="27">
        <f t="shared" si="27"/>
        <v>0.09502972148</v>
      </c>
      <c r="AM192" s="27">
        <f t="shared" si="28"/>
        <v>0.3263713141</v>
      </c>
      <c r="AN192" s="27">
        <f t="shared" si="29"/>
        <v>-0.08090119374</v>
      </c>
      <c r="AO192" s="27">
        <f t="shared" si="30"/>
        <v>1.207565532</v>
      </c>
      <c r="AP192" s="27">
        <f t="shared" si="31"/>
        <v>0.8293122939</v>
      </c>
      <c r="AQ192" s="27"/>
      <c r="AR192" s="27"/>
      <c r="AS192" s="27"/>
    </row>
    <row r="193">
      <c r="A193" s="29">
        <v>3037.0</v>
      </c>
      <c r="B193" s="30">
        <v>2756.0</v>
      </c>
      <c r="C193" s="14">
        <v>71.0</v>
      </c>
      <c r="D193" s="15">
        <v>102.0</v>
      </c>
      <c r="E193" s="16">
        <v>58.0</v>
      </c>
      <c r="F193" s="17">
        <v>111.0</v>
      </c>
      <c r="G193" s="18">
        <v>384.0</v>
      </c>
      <c r="H193" s="19">
        <v>51.0</v>
      </c>
      <c r="I193" s="20">
        <v>106.0</v>
      </c>
      <c r="J193" s="21">
        <v>198.0</v>
      </c>
      <c r="K193" s="22">
        <v>103.0</v>
      </c>
      <c r="L193" s="63">
        <f t="shared" si="1"/>
        <v>71</v>
      </c>
      <c r="M193" s="63">
        <f t="shared" si="2"/>
        <v>162</v>
      </c>
      <c r="N193" s="63">
        <f t="shared" si="3"/>
        <v>58</v>
      </c>
      <c r="O193" s="63">
        <f t="shared" si="4"/>
        <v>209</v>
      </c>
      <c r="P193" s="64">
        <f t="shared" si="5"/>
        <v>211</v>
      </c>
      <c r="Q193" s="64">
        <f t="shared" si="6"/>
        <v>0.30472103</v>
      </c>
      <c r="R193" s="64">
        <f t="shared" si="7"/>
        <v>0.2172284644</v>
      </c>
      <c r="S193" s="65">
        <f t="shared" si="8"/>
        <v>0.56</v>
      </c>
      <c r="T193" s="65">
        <f t="shared" si="9"/>
        <v>0.466</v>
      </c>
      <c r="U193" s="73">
        <f t="shared" si="10"/>
        <v>0.04680696662</v>
      </c>
      <c r="V193" s="66">
        <f t="shared" si="11"/>
        <v>0.5633423181</v>
      </c>
      <c r="W193" s="27">
        <f t="shared" si="12"/>
        <v>0.5700181405</v>
      </c>
      <c r="X193" s="27">
        <f t="shared" si="13"/>
        <v>-0.02824368475</v>
      </c>
      <c r="Y193" s="27">
        <f t="shared" si="14"/>
        <v>1.088117442</v>
      </c>
      <c r="Z193" s="27">
        <f t="shared" si="15"/>
        <v>4.137646474</v>
      </c>
      <c r="AA193" s="27">
        <f t="shared" si="16"/>
        <v>0.1532447976</v>
      </c>
      <c r="AB193" s="27">
        <f t="shared" si="17"/>
        <v>-0.3194748102</v>
      </c>
      <c r="AC193" s="27">
        <f t="shared" si="18"/>
        <v>-0.1992095244</v>
      </c>
      <c r="AD193" s="27">
        <f t="shared" si="19"/>
        <v>0.3145831724</v>
      </c>
      <c r="AE193" s="27">
        <f t="shared" si="20"/>
        <v>-2.39167121</v>
      </c>
      <c r="AF193" s="27">
        <f t="shared" si="21"/>
        <v>-2.828064904</v>
      </c>
      <c r="AG193" s="27">
        <f t="shared" si="22"/>
        <v>0.02955063824</v>
      </c>
      <c r="AH193" s="27">
        <f t="shared" si="23"/>
        <v>-0.02539530149</v>
      </c>
      <c r="AI193" s="27">
        <f t="shared" si="24"/>
        <v>0.06171944007</v>
      </c>
      <c r="AJ193" s="27">
        <f t="shared" si="25"/>
        <v>-0.02727575596</v>
      </c>
      <c r="AK193" s="27">
        <f t="shared" si="26"/>
        <v>-0.1821213265</v>
      </c>
      <c r="AL193" s="27">
        <f t="shared" si="27"/>
        <v>0.09897285996</v>
      </c>
      <c r="AM193" s="27">
        <f t="shared" si="28"/>
        <v>0.2738227871</v>
      </c>
      <c r="AN193" s="27">
        <f t="shared" si="29"/>
        <v>-0.08156600675</v>
      </c>
      <c r="AO193" s="27">
        <f t="shared" si="30"/>
        <v>0.9807671754</v>
      </c>
      <c r="AP193" s="27">
        <f t="shared" si="31"/>
        <v>0.6520350248</v>
      </c>
      <c r="AQ193" s="27"/>
      <c r="AR193" s="27"/>
      <c r="AS193" s="27"/>
    </row>
    <row r="194">
      <c r="A194" s="29">
        <v>3039.0</v>
      </c>
      <c r="B194" s="30">
        <v>1508.0</v>
      </c>
      <c r="C194" s="14">
        <v>9.0</v>
      </c>
      <c r="D194" s="15">
        <v>13.0</v>
      </c>
      <c r="E194" s="16">
        <v>8.0</v>
      </c>
      <c r="F194" s="17">
        <v>19.0</v>
      </c>
      <c r="G194" s="18">
        <v>76.0</v>
      </c>
      <c r="H194" s="19">
        <v>10.0</v>
      </c>
      <c r="I194" s="20">
        <v>14.0</v>
      </c>
      <c r="J194" s="21">
        <v>10.0</v>
      </c>
      <c r="K194" s="22">
        <v>12.0</v>
      </c>
      <c r="L194" s="63">
        <f t="shared" si="1"/>
        <v>9</v>
      </c>
      <c r="M194" s="63">
        <f t="shared" si="2"/>
        <v>29</v>
      </c>
      <c r="N194" s="63">
        <f t="shared" si="3"/>
        <v>8</v>
      </c>
      <c r="O194" s="63">
        <f t="shared" si="4"/>
        <v>26</v>
      </c>
      <c r="P194" s="64">
        <f t="shared" si="5"/>
        <v>26</v>
      </c>
      <c r="Q194" s="64">
        <f t="shared" si="6"/>
        <v>0.2368421053</v>
      </c>
      <c r="R194" s="64">
        <f t="shared" si="7"/>
        <v>0.2352941176</v>
      </c>
      <c r="S194" s="65">
        <f t="shared" si="8"/>
        <v>0.4861111111</v>
      </c>
      <c r="T194" s="65">
        <f t="shared" si="9"/>
        <v>0.5277777778</v>
      </c>
      <c r="U194" s="73">
        <f t="shared" si="10"/>
        <v>0.01127320955</v>
      </c>
      <c r="V194" s="66">
        <f t="shared" si="11"/>
        <v>0.4727272727</v>
      </c>
      <c r="W194" s="27">
        <f t="shared" si="12"/>
        <v>0.4755390863</v>
      </c>
      <c r="X194" s="27">
        <f t="shared" si="13"/>
        <v>-0.006802341609</v>
      </c>
      <c r="Y194" s="27">
        <f t="shared" si="14"/>
        <v>1.23236954</v>
      </c>
      <c r="Z194" s="27">
        <f t="shared" si="15"/>
        <v>3.591707009</v>
      </c>
      <c r="AA194" s="27">
        <f t="shared" si="16"/>
        <v>0.008889143259</v>
      </c>
      <c r="AB194" s="27">
        <f t="shared" si="17"/>
        <v>-0.08714428022</v>
      </c>
      <c r="AC194" s="27">
        <f t="shared" si="18"/>
        <v>-0.255529159</v>
      </c>
      <c r="AD194" s="27">
        <f t="shared" si="19"/>
        <v>0.06576882628</v>
      </c>
      <c r="AE194" s="27">
        <f t="shared" si="20"/>
        <v>-2.351333222</v>
      </c>
      <c r="AF194" s="27">
        <f t="shared" si="21"/>
        <v>-2.131004732</v>
      </c>
      <c r="AG194" s="27">
        <f t="shared" si="22"/>
        <v>0.0004128365249</v>
      </c>
      <c r="AH194" s="27">
        <f t="shared" si="23"/>
        <v>-0.001668371345</v>
      </c>
      <c r="AI194" s="27">
        <f t="shared" si="24"/>
        <v>0.01906730999</v>
      </c>
      <c r="AJ194" s="27">
        <f t="shared" si="25"/>
        <v>-0.03962528023</v>
      </c>
      <c r="AK194" s="27">
        <f t="shared" si="26"/>
        <v>-0.00917027778</v>
      </c>
      <c r="AL194" s="27">
        <f t="shared" si="27"/>
        <v>0.02343505123</v>
      </c>
      <c r="AM194" s="27">
        <f t="shared" si="28"/>
        <v>0.3048930147</v>
      </c>
      <c r="AN194" s="27">
        <f t="shared" si="29"/>
        <v>-0.01480271323</v>
      </c>
      <c r="AO194" s="27">
        <f t="shared" si="30"/>
        <v>0.8370013291</v>
      </c>
      <c r="AP194" s="27">
        <f t="shared" si="31"/>
        <v>0.4264945518</v>
      </c>
      <c r="AQ194" s="27"/>
      <c r="AR194" s="27"/>
      <c r="AS194" s="27"/>
    </row>
    <row r="195">
      <c r="A195" s="29">
        <v>3040.0</v>
      </c>
      <c r="B195" s="30">
        <v>2253.0</v>
      </c>
      <c r="C195" s="14">
        <v>73.0</v>
      </c>
      <c r="D195" s="15">
        <v>113.0</v>
      </c>
      <c r="E195" s="16">
        <v>44.0</v>
      </c>
      <c r="F195" s="17">
        <v>78.0</v>
      </c>
      <c r="G195" s="18">
        <v>312.0</v>
      </c>
      <c r="H195" s="19">
        <v>22.0</v>
      </c>
      <c r="I195" s="20">
        <v>98.0</v>
      </c>
      <c r="J195" s="21">
        <v>177.0</v>
      </c>
      <c r="K195" s="22">
        <v>97.0</v>
      </c>
      <c r="L195" s="63">
        <f t="shared" si="1"/>
        <v>73</v>
      </c>
      <c r="M195" s="63">
        <f t="shared" si="2"/>
        <v>100</v>
      </c>
      <c r="N195" s="63">
        <f t="shared" si="3"/>
        <v>44</v>
      </c>
      <c r="O195" s="63">
        <f t="shared" si="4"/>
        <v>195</v>
      </c>
      <c r="P195" s="64">
        <f t="shared" si="5"/>
        <v>196</v>
      </c>
      <c r="Q195" s="64">
        <f t="shared" si="6"/>
        <v>0.4219653179</v>
      </c>
      <c r="R195" s="64">
        <f t="shared" si="7"/>
        <v>0.1841004184</v>
      </c>
      <c r="S195" s="65">
        <f t="shared" si="8"/>
        <v>0.6504854369</v>
      </c>
      <c r="T195" s="65">
        <f t="shared" si="9"/>
        <v>0.4199029126</v>
      </c>
      <c r="U195" s="73">
        <f t="shared" si="10"/>
        <v>0.05193075899</v>
      </c>
      <c r="V195" s="66">
        <f t="shared" si="11"/>
        <v>0.6610169492</v>
      </c>
      <c r="W195" s="27">
        <f t="shared" si="12"/>
        <v>0.6645796947</v>
      </c>
      <c r="X195" s="27">
        <f t="shared" si="13"/>
        <v>-0.03133542059</v>
      </c>
      <c r="Y195" s="27">
        <f t="shared" si="14"/>
        <v>0.9804800067</v>
      </c>
      <c r="Z195" s="27">
        <f t="shared" si="15"/>
        <v>4.806212097</v>
      </c>
      <c r="AA195" s="27">
        <f t="shared" si="16"/>
        <v>0.1886314424</v>
      </c>
      <c r="AB195" s="27">
        <f t="shared" si="17"/>
        <v>-0.3193844475</v>
      </c>
      <c r="AC195" s="27">
        <f t="shared" si="18"/>
        <v>-0.1617469274</v>
      </c>
      <c r="AD195" s="27">
        <f t="shared" si="19"/>
        <v>0.4054144385</v>
      </c>
      <c r="AE195" s="27">
        <f t="shared" si="20"/>
        <v>-2.503306327</v>
      </c>
      <c r="AF195" s="27">
        <f t="shared" si="21"/>
        <v>-3.815825222</v>
      </c>
      <c r="AG195" s="27">
        <f t="shared" si="22"/>
        <v>0.04035611809</v>
      </c>
      <c r="AH195" s="27">
        <f t="shared" si="23"/>
        <v>-0.02816726563</v>
      </c>
      <c r="AI195" s="27">
        <f t="shared" si="24"/>
        <v>0.05559837407</v>
      </c>
      <c r="AJ195" s="27">
        <f t="shared" si="25"/>
        <v>-0.01995564214</v>
      </c>
      <c r="AK195" s="27">
        <f t="shared" si="26"/>
        <v>-0.260398634</v>
      </c>
      <c r="AL195" s="27">
        <f t="shared" si="27"/>
        <v>0.1149324896</v>
      </c>
      <c r="AM195" s="27">
        <f t="shared" si="28"/>
        <v>0.2582528235</v>
      </c>
      <c r="AN195" s="27">
        <f t="shared" si="29"/>
        <v>-0.1221019152</v>
      </c>
      <c r="AO195" s="27">
        <f t="shared" si="30"/>
        <v>1.192416549</v>
      </c>
      <c r="AP195" s="27">
        <f t="shared" si="31"/>
        <v>1.021926304</v>
      </c>
      <c r="AQ195" s="27"/>
      <c r="AR195" s="27"/>
      <c r="AS195" s="27"/>
    </row>
    <row r="196">
      <c r="A196" s="29">
        <v>3043.0</v>
      </c>
      <c r="B196" s="30">
        <v>1553.0</v>
      </c>
      <c r="C196" s="14">
        <v>4.0</v>
      </c>
      <c r="D196" s="15">
        <v>22.0</v>
      </c>
      <c r="E196" s="16">
        <v>1.0</v>
      </c>
      <c r="F196" s="17">
        <v>34.0</v>
      </c>
      <c r="G196" s="18">
        <v>105.0</v>
      </c>
      <c r="H196" s="19">
        <v>21.0</v>
      </c>
      <c r="I196" s="20">
        <v>22.0</v>
      </c>
      <c r="J196" s="21">
        <v>36.0</v>
      </c>
      <c r="K196" s="22">
        <v>25.0</v>
      </c>
      <c r="L196" s="63">
        <f t="shared" si="1"/>
        <v>4</v>
      </c>
      <c r="M196" s="63">
        <f t="shared" si="2"/>
        <v>55</v>
      </c>
      <c r="N196" s="63">
        <f t="shared" si="3"/>
        <v>1</v>
      </c>
      <c r="O196" s="63">
        <f t="shared" si="4"/>
        <v>47</v>
      </c>
      <c r="P196" s="64">
        <f t="shared" si="5"/>
        <v>47</v>
      </c>
      <c r="Q196" s="64">
        <f t="shared" si="6"/>
        <v>0.06779661017</v>
      </c>
      <c r="R196" s="64">
        <f t="shared" si="7"/>
        <v>0.02083333333</v>
      </c>
      <c r="S196" s="65">
        <f t="shared" si="8"/>
        <v>0.476635514</v>
      </c>
      <c r="T196" s="65">
        <f t="shared" si="9"/>
        <v>0.5514018692</v>
      </c>
      <c r="U196" s="73">
        <f t="shared" si="10"/>
        <v>0.003219575016</v>
      </c>
      <c r="V196" s="66">
        <f t="shared" si="11"/>
        <v>0.4607843137</v>
      </c>
      <c r="W196" s="27">
        <f t="shared" si="12"/>
        <v>0.4583932809</v>
      </c>
      <c r="X196" s="27">
        <f t="shared" si="13"/>
        <v>-0.001942716402</v>
      </c>
      <c r="Y196" s="27">
        <f t="shared" si="14"/>
        <v>1.28753217</v>
      </c>
      <c r="Z196" s="27">
        <f t="shared" si="15"/>
        <v>3.521695097</v>
      </c>
      <c r="AA196" s="27">
        <f t="shared" si="16"/>
        <v>0.0007250397929</v>
      </c>
      <c r="AB196" s="27">
        <f t="shared" si="17"/>
        <v>-0.02600201411</v>
      </c>
      <c r="AC196" s="27">
        <f t="shared" si="18"/>
        <v>-0.2789168381</v>
      </c>
      <c r="AD196" s="27">
        <f t="shared" si="19"/>
        <v>0.01841712818</v>
      </c>
      <c r="AE196" s="27">
        <f t="shared" si="20"/>
        <v>-2.408696959</v>
      </c>
      <c r="AF196" s="27">
        <f t="shared" si="21"/>
        <v>-2.048736548</v>
      </c>
      <c r="AG196" s="27">
        <f t="shared" si="22"/>
        <v>0.00000961680965</v>
      </c>
      <c r="AH196" s="27">
        <f t="shared" si="23"/>
        <v>-0.0001421712538</v>
      </c>
      <c r="AI196" s="27">
        <f t="shared" si="24"/>
        <v>0.005943943375</v>
      </c>
      <c r="AJ196" s="27">
        <f t="shared" si="25"/>
        <v>-0.04518806532</v>
      </c>
      <c r="AK196" s="27">
        <f t="shared" si="26"/>
        <v>-0.0007333904987</v>
      </c>
      <c r="AL196" s="27">
        <f t="shared" si="27"/>
        <v>0.006856221825</v>
      </c>
      <c r="AM196" s="27">
        <f t="shared" si="28"/>
        <v>0.32631166</v>
      </c>
      <c r="AN196" s="27">
        <f t="shared" si="29"/>
        <v>-0.004064377096</v>
      </c>
      <c r="AO196" s="27">
        <f t="shared" si="30"/>
        <v>0.8407076173</v>
      </c>
      <c r="AP196" s="27">
        <f t="shared" si="31"/>
        <v>0.4020370144</v>
      </c>
      <c r="AQ196" s="27"/>
      <c r="AR196" s="27"/>
      <c r="AS196" s="27"/>
    </row>
    <row r="197">
      <c r="A197" s="29">
        <v>3045.0</v>
      </c>
      <c r="B197" s="30">
        <v>1297.0</v>
      </c>
      <c r="C197" s="14">
        <v>12.0</v>
      </c>
      <c r="D197" s="15">
        <v>5.0</v>
      </c>
      <c r="E197" s="16">
        <v>5.0</v>
      </c>
      <c r="F197" s="17">
        <v>20.0</v>
      </c>
      <c r="G197" s="18">
        <v>48.0</v>
      </c>
      <c r="H197" s="19">
        <v>13.0</v>
      </c>
      <c r="I197" s="20">
        <v>17.0</v>
      </c>
      <c r="J197" s="21">
        <v>14.0</v>
      </c>
      <c r="K197" s="22">
        <v>15.0</v>
      </c>
      <c r="L197" s="63">
        <f t="shared" si="1"/>
        <v>12</v>
      </c>
      <c r="M197" s="63">
        <f t="shared" si="2"/>
        <v>33</v>
      </c>
      <c r="N197" s="63">
        <f t="shared" si="3"/>
        <v>5</v>
      </c>
      <c r="O197" s="63">
        <f t="shared" si="4"/>
        <v>32</v>
      </c>
      <c r="P197" s="64">
        <f t="shared" si="5"/>
        <v>32</v>
      </c>
      <c r="Q197" s="64">
        <f t="shared" si="6"/>
        <v>0.2666666667</v>
      </c>
      <c r="R197" s="64">
        <f t="shared" si="7"/>
        <v>0.1351351351</v>
      </c>
      <c r="S197" s="65">
        <f t="shared" si="8"/>
        <v>0.5365853659</v>
      </c>
      <c r="T197" s="65">
        <f t="shared" si="9"/>
        <v>0.5487804878</v>
      </c>
      <c r="U197" s="73">
        <f t="shared" si="10"/>
        <v>0.01310717039</v>
      </c>
      <c r="V197" s="66">
        <f t="shared" si="11"/>
        <v>0.4923076923</v>
      </c>
      <c r="W197" s="27">
        <f t="shared" si="12"/>
        <v>0.4925061881</v>
      </c>
      <c r="X197" s="27">
        <f t="shared" si="13"/>
        <v>-0.007908967731</v>
      </c>
      <c r="Y197" s="27">
        <f t="shared" si="14"/>
        <v>1.281411203</v>
      </c>
      <c r="Z197" s="27">
        <f t="shared" si="15"/>
        <v>3.964643834</v>
      </c>
      <c r="AA197" s="27">
        <f t="shared" si="16"/>
        <v>0.01201662854</v>
      </c>
      <c r="AB197" s="27">
        <f t="shared" si="17"/>
        <v>-0.10535322</v>
      </c>
      <c r="AC197" s="27">
        <f t="shared" si="18"/>
        <v>-0.2762711835</v>
      </c>
      <c r="AD197" s="27">
        <f t="shared" si="19"/>
        <v>0.08440821828</v>
      </c>
      <c r="AE197" s="27">
        <f t="shared" si="20"/>
        <v>-2.698764678</v>
      </c>
      <c r="AF197" s="27">
        <f t="shared" si="21"/>
        <v>-2.596515781</v>
      </c>
      <c r="AG197" s="27">
        <f t="shared" si="22"/>
        <v>0.0006488767453</v>
      </c>
      <c r="AH197" s="27">
        <f t="shared" si="23"/>
        <v>-0.002345108896</v>
      </c>
      <c r="AI197" s="27">
        <f t="shared" si="24"/>
        <v>0.02396877922</v>
      </c>
      <c r="AJ197" s="27">
        <f t="shared" si="25"/>
        <v>-0.04454664799</v>
      </c>
      <c r="AK197" s="27">
        <f t="shared" si="26"/>
        <v>-0.0136838561</v>
      </c>
      <c r="AL197" s="27">
        <f t="shared" si="27"/>
        <v>0.03127361677</v>
      </c>
      <c r="AM197" s="27">
        <f t="shared" si="28"/>
        <v>0.3638696836</v>
      </c>
      <c r="AN197" s="27">
        <f t="shared" si="29"/>
        <v>-0.02097052211</v>
      </c>
      <c r="AO197" s="27">
        <f t="shared" si="30"/>
        <v>1.060425741</v>
      </c>
      <c r="AP197" s="27">
        <f t="shared" si="31"/>
        <v>0.5736187203</v>
      </c>
      <c r="AQ197" s="27"/>
      <c r="AR197" s="27"/>
      <c r="AS197" s="27"/>
    </row>
    <row r="198">
      <c r="A198" s="29">
        <v>3050.0</v>
      </c>
      <c r="B198" s="30">
        <v>1413.0</v>
      </c>
      <c r="C198" s="14">
        <v>43.0</v>
      </c>
      <c r="D198" s="15">
        <v>36.0</v>
      </c>
      <c r="E198" s="16">
        <v>17.0</v>
      </c>
      <c r="F198" s="17">
        <v>33.0</v>
      </c>
      <c r="G198" s="18">
        <v>58.0</v>
      </c>
      <c r="H198" s="19">
        <v>12.0</v>
      </c>
      <c r="I198" s="20">
        <v>83.0</v>
      </c>
      <c r="J198" s="21">
        <v>61.0</v>
      </c>
      <c r="K198" s="22">
        <v>67.0</v>
      </c>
      <c r="L198" s="63">
        <f t="shared" si="1"/>
        <v>43</v>
      </c>
      <c r="M198" s="63">
        <f t="shared" si="2"/>
        <v>45</v>
      </c>
      <c r="N198" s="63">
        <f t="shared" si="3"/>
        <v>17</v>
      </c>
      <c r="O198" s="63">
        <f t="shared" si="4"/>
        <v>150</v>
      </c>
      <c r="P198" s="64">
        <f t="shared" si="5"/>
        <v>152</v>
      </c>
      <c r="Q198" s="64">
        <f t="shared" si="6"/>
        <v>0.4886363636</v>
      </c>
      <c r="R198" s="64">
        <f t="shared" si="7"/>
        <v>0.1017964072</v>
      </c>
      <c r="S198" s="65">
        <f t="shared" si="8"/>
        <v>0.7568627451</v>
      </c>
      <c r="T198" s="65">
        <f t="shared" si="9"/>
        <v>0.3450980392</v>
      </c>
      <c r="U198" s="73">
        <f t="shared" si="10"/>
        <v>0.04246284501</v>
      </c>
      <c r="V198" s="66">
        <f t="shared" si="11"/>
        <v>0.7692307692</v>
      </c>
      <c r="W198" s="27">
        <f t="shared" si="12"/>
        <v>0.7809753023</v>
      </c>
      <c r="X198" s="27">
        <f t="shared" si="13"/>
        <v>-0.02562240826</v>
      </c>
      <c r="Y198" s="27">
        <f t="shared" si="14"/>
        <v>0.8058094327</v>
      </c>
      <c r="Z198" s="27">
        <f t="shared" si="15"/>
        <v>5.592197266</v>
      </c>
      <c r="AA198" s="27">
        <f t="shared" si="16"/>
        <v>0.1261196982</v>
      </c>
      <c r="AB198" s="27">
        <f t="shared" si="17"/>
        <v>-0.214630673</v>
      </c>
      <c r="AC198" s="27">
        <f t="shared" si="18"/>
        <v>-0.1092504536</v>
      </c>
      <c r="AD198" s="27">
        <f t="shared" si="19"/>
        <v>0.3857120269</v>
      </c>
      <c r="AE198" s="27">
        <f t="shared" si="20"/>
        <v>-2.393796084</v>
      </c>
      <c r="AF198" s="27">
        <f t="shared" si="21"/>
        <v>-5.165918799</v>
      </c>
      <c r="AG198" s="27">
        <f t="shared" si="22"/>
        <v>0.02206290219</v>
      </c>
      <c r="AH198" s="27">
        <f t="shared" si="23"/>
        <v>-0.01547772518</v>
      </c>
      <c r="AI198" s="27">
        <f t="shared" si="24"/>
        <v>0.03070674051</v>
      </c>
      <c r="AJ198" s="27">
        <f t="shared" si="25"/>
        <v>-0.01107762147</v>
      </c>
      <c r="AK198" s="27">
        <f t="shared" si="26"/>
        <v>-0.2025755792</v>
      </c>
      <c r="AL198" s="27">
        <f t="shared" si="27"/>
        <v>0.08986702981</v>
      </c>
      <c r="AM198" s="27">
        <f t="shared" si="28"/>
        <v>0.2029606468</v>
      </c>
      <c r="AN198" s="27">
        <f t="shared" si="29"/>
        <v>-0.1351655437</v>
      </c>
      <c r="AO198" s="27">
        <f t="shared" si="30"/>
        <v>1.326724351</v>
      </c>
      <c r="AP198" s="27">
        <f t="shared" si="31"/>
        <v>1.609749244</v>
      </c>
      <c r="AQ198" s="27"/>
      <c r="AR198" s="27"/>
      <c r="AS198" s="27"/>
    </row>
    <row r="199">
      <c r="A199" s="29">
        <v>3055.0</v>
      </c>
      <c r="B199" s="30">
        <v>2378.0</v>
      </c>
      <c r="C199" s="14">
        <v>24.0</v>
      </c>
      <c r="D199" s="15">
        <v>24.0</v>
      </c>
      <c r="E199" s="16">
        <v>12.0</v>
      </c>
      <c r="F199" s="17">
        <v>47.0</v>
      </c>
      <c r="G199" s="18">
        <v>138.0</v>
      </c>
      <c r="H199" s="19">
        <v>17.0</v>
      </c>
      <c r="I199" s="20">
        <v>23.0</v>
      </c>
      <c r="J199" s="21">
        <v>53.0</v>
      </c>
      <c r="K199" s="22">
        <v>40.0</v>
      </c>
      <c r="L199" s="63">
        <f t="shared" si="1"/>
        <v>24</v>
      </c>
      <c r="M199" s="63">
        <f t="shared" si="2"/>
        <v>64</v>
      </c>
      <c r="N199" s="63">
        <f t="shared" si="3"/>
        <v>12</v>
      </c>
      <c r="O199" s="63">
        <f t="shared" si="4"/>
        <v>63</v>
      </c>
      <c r="P199" s="64">
        <f t="shared" si="5"/>
        <v>63</v>
      </c>
      <c r="Q199" s="64">
        <f t="shared" si="6"/>
        <v>0.2727272727</v>
      </c>
      <c r="R199" s="64">
        <f t="shared" si="7"/>
        <v>0.16</v>
      </c>
      <c r="S199" s="65">
        <f t="shared" si="8"/>
        <v>0.5337423313</v>
      </c>
      <c r="T199" s="65">
        <f t="shared" si="9"/>
        <v>0.5398773006</v>
      </c>
      <c r="U199" s="73">
        <f t="shared" si="10"/>
        <v>0.01513877208</v>
      </c>
      <c r="V199" s="66">
        <f t="shared" si="11"/>
        <v>0.4960629921</v>
      </c>
      <c r="W199" s="27">
        <f t="shared" si="12"/>
        <v>0.4961987338</v>
      </c>
      <c r="X199" s="27">
        <f t="shared" si="13"/>
        <v>-0.00913485186</v>
      </c>
      <c r="Y199" s="27">
        <f t="shared" si="14"/>
        <v>1.260622119</v>
      </c>
      <c r="Z199" s="27">
        <f t="shared" si="15"/>
        <v>3.943637634</v>
      </c>
      <c r="AA199" s="27">
        <f t="shared" si="16"/>
        <v>0.01603046229</v>
      </c>
      <c r="AB199" s="27">
        <f t="shared" si="17"/>
        <v>-0.1197087581</v>
      </c>
      <c r="AC199" s="27">
        <f t="shared" si="18"/>
        <v>-0.267379681</v>
      </c>
      <c r="AD199" s="27">
        <f t="shared" si="19"/>
        <v>0.09697488258</v>
      </c>
      <c r="AE199" s="27">
        <f t="shared" si="20"/>
        <v>-2.640913933</v>
      </c>
      <c r="AF199" s="27">
        <f t="shared" si="21"/>
        <v>-2.569074004</v>
      </c>
      <c r="AG199" s="27">
        <f t="shared" si="22"/>
        <v>0.000999786632</v>
      </c>
      <c r="AH199" s="27">
        <f t="shared" si="23"/>
        <v>-0.003077675526</v>
      </c>
      <c r="AI199" s="27">
        <f t="shared" si="24"/>
        <v>0.02679294379</v>
      </c>
      <c r="AJ199" s="27">
        <f t="shared" si="25"/>
        <v>-0.04241351337</v>
      </c>
      <c r="AK199" s="27">
        <f t="shared" si="26"/>
        <v>-0.01815786291</v>
      </c>
      <c r="AL199" s="27">
        <f t="shared" si="27"/>
        <v>0.03534671398</v>
      </c>
      <c r="AM199" s="27">
        <f t="shared" si="28"/>
        <v>0.3502930413</v>
      </c>
      <c r="AN199" s="27">
        <f t="shared" si="29"/>
        <v>-0.02396495384</v>
      </c>
      <c r="AO199" s="27">
        <f t="shared" si="30"/>
        <v>1.032196342</v>
      </c>
      <c r="AP199" s="27">
        <f t="shared" si="31"/>
        <v>0.56454919</v>
      </c>
      <c r="AQ199" s="27"/>
      <c r="AR199" s="27"/>
      <c r="AS199" s="27"/>
    </row>
    <row r="200">
      <c r="A200" s="29">
        <v>3057.0</v>
      </c>
      <c r="B200" s="30">
        <v>713.0</v>
      </c>
      <c r="C200" s="14">
        <v>25.0</v>
      </c>
      <c r="D200" s="15">
        <v>26.0</v>
      </c>
      <c r="E200" s="16">
        <v>14.0</v>
      </c>
      <c r="F200" s="17">
        <v>16.0</v>
      </c>
      <c r="G200" s="18">
        <v>58.0</v>
      </c>
      <c r="H200" s="19">
        <v>6.0</v>
      </c>
      <c r="I200" s="20">
        <v>49.0</v>
      </c>
      <c r="J200" s="21">
        <v>40.0</v>
      </c>
      <c r="K200" s="22">
        <v>31.0</v>
      </c>
      <c r="L200" s="63">
        <f t="shared" si="1"/>
        <v>25</v>
      </c>
      <c r="M200" s="63">
        <f t="shared" si="2"/>
        <v>22</v>
      </c>
      <c r="N200" s="63">
        <f t="shared" si="3"/>
        <v>14</v>
      </c>
      <c r="O200" s="63">
        <f t="shared" si="4"/>
        <v>80</v>
      </c>
      <c r="P200" s="64">
        <f t="shared" si="5"/>
        <v>80</v>
      </c>
      <c r="Q200" s="64">
        <f t="shared" si="6"/>
        <v>0.5319148936</v>
      </c>
      <c r="R200" s="64">
        <f t="shared" si="7"/>
        <v>0.1489361702</v>
      </c>
      <c r="S200" s="65">
        <f t="shared" si="8"/>
        <v>0.7446808511</v>
      </c>
      <c r="T200" s="65">
        <f t="shared" si="9"/>
        <v>0.3333333333</v>
      </c>
      <c r="U200" s="73">
        <f t="shared" si="10"/>
        <v>0.05469845722</v>
      </c>
      <c r="V200" s="66">
        <f t="shared" si="11"/>
        <v>0.7843137255</v>
      </c>
      <c r="W200" s="27">
        <f t="shared" si="12"/>
        <v>0.7834749082</v>
      </c>
      <c r="X200" s="27">
        <f t="shared" si="13"/>
        <v>-0.03300547106</v>
      </c>
      <c r="Y200" s="27">
        <f t="shared" si="14"/>
        <v>0.7783386566</v>
      </c>
      <c r="Z200" s="27">
        <f t="shared" si="15"/>
        <v>5.502189461</v>
      </c>
      <c r="AA200" s="27">
        <f t="shared" si="16"/>
        <v>0.2092738192</v>
      </c>
      <c r="AB200" s="27">
        <f t="shared" si="17"/>
        <v>-0.2670508899</v>
      </c>
      <c r="AC200" s="27">
        <f t="shared" si="18"/>
        <v>-0.1019285288</v>
      </c>
      <c r="AD200" s="27">
        <f t="shared" si="19"/>
        <v>0.4888574379</v>
      </c>
      <c r="AE200" s="27">
        <f t="shared" si="20"/>
        <v>-2.274974136</v>
      </c>
      <c r="AF200" s="27">
        <f t="shared" si="21"/>
        <v>-5.000963572</v>
      </c>
      <c r="AG200" s="27">
        <f t="shared" si="22"/>
        <v>0.04715856764</v>
      </c>
      <c r="AH200" s="27">
        <f t="shared" si="23"/>
        <v>-0.0248070637</v>
      </c>
      <c r="AI200" s="27">
        <f t="shared" si="24"/>
        <v>0.03690389575</v>
      </c>
      <c r="AJ200" s="27">
        <f t="shared" si="25"/>
        <v>-0.009982866924</v>
      </c>
      <c r="AK200" s="27">
        <f t="shared" si="26"/>
        <v>-0.3307288832</v>
      </c>
      <c r="AL200" s="27">
        <f t="shared" si="27"/>
        <v>0.1100159588</v>
      </c>
      <c r="AM200" s="27">
        <f t="shared" si="28"/>
        <v>0.1863105308</v>
      </c>
      <c r="AN200" s="27">
        <f t="shared" si="29"/>
        <v>-0.1685536261</v>
      </c>
      <c r="AO200" s="27">
        <f t="shared" si="30"/>
        <v>1.240575128</v>
      </c>
      <c r="AP200" s="27">
        <f t="shared" si="31"/>
        <v>1.533265639</v>
      </c>
      <c r="AQ200" s="27"/>
      <c r="AR200" s="27"/>
      <c r="AS200" s="27"/>
    </row>
    <row r="201">
      <c r="A201" s="29">
        <v>3058.0</v>
      </c>
      <c r="B201" s="30">
        <v>1919.0</v>
      </c>
      <c r="C201" s="14">
        <v>15.0</v>
      </c>
      <c r="D201" s="15">
        <v>22.0</v>
      </c>
      <c r="E201" s="16">
        <v>17.0</v>
      </c>
      <c r="F201" s="17">
        <v>39.0</v>
      </c>
      <c r="G201" s="18">
        <v>145.0</v>
      </c>
      <c r="H201" s="19">
        <v>35.0</v>
      </c>
      <c r="I201" s="20">
        <v>32.0</v>
      </c>
      <c r="J201" s="21">
        <v>39.0</v>
      </c>
      <c r="K201" s="22">
        <v>58.0</v>
      </c>
      <c r="L201" s="63">
        <f t="shared" si="1"/>
        <v>15</v>
      </c>
      <c r="M201" s="63">
        <f t="shared" si="2"/>
        <v>74</v>
      </c>
      <c r="N201" s="63">
        <f t="shared" si="3"/>
        <v>17</v>
      </c>
      <c r="O201" s="63">
        <f t="shared" si="4"/>
        <v>90</v>
      </c>
      <c r="P201" s="64">
        <f t="shared" si="5"/>
        <v>90</v>
      </c>
      <c r="Q201" s="64">
        <f t="shared" si="6"/>
        <v>0.1685393258</v>
      </c>
      <c r="R201" s="64">
        <f t="shared" si="7"/>
        <v>0.1588785047</v>
      </c>
      <c r="S201" s="65">
        <f t="shared" si="8"/>
        <v>0.5357142857</v>
      </c>
      <c r="T201" s="65">
        <f t="shared" si="9"/>
        <v>0.4540816327</v>
      </c>
      <c r="U201" s="73">
        <f t="shared" si="10"/>
        <v>0.01667535175</v>
      </c>
      <c r="V201" s="66">
        <f t="shared" si="11"/>
        <v>0.5487804878</v>
      </c>
      <c r="W201" s="27">
        <f t="shared" si="12"/>
        <v>0.5522348508</v>
      </c>
      <c r="X201" s="27">
        <f t="shared" si="13"/>
        <v>-0.01006203589</v>
      </c>
      <c r="Y201" s="27">
        <f t="shared" si="14"/>
        <v>1.060287864</v>
      </c>
      <c r="Z201" s="27">
        <f t="shared" si="15"/>
        <v>3.958207724</v>
      </c>
      <c r="AA201" s="27">
        <f t="shared" si="16"/>
        <v>0.01944978267</v>
      </c>
      <c r="AB201" s="27">
        <f t="shared" si="17"/>
        <v>-0.1109044943</v>
      </c>
      <c r="AC201" s="27">
        <f t="shared" si="18"/>
        <v>-0.1891499087</v>
      </c>
      <c r="AD201" s="27">
        <f t="shared" si="19"/>
        <v>0.1072124437</v>
      </c>
      <c r="AE201" s="27">
        <f t="shared" si="20"/>
        <v>-2.229434385</v>
      </c>
      <c r="AF201" s="27">
        <f t="shared" si="21"/>
        <v>-2.588092378</v>
      </c>
      <c r="AG201" s="27">
        <f t="shared" si="22"/>
        <v>0.001336165903</v>
      </c>
      <c r="AH201" s="27">
        <f t="shared" si="23"/>
        <v>-0.003140728566</v>
      </c>
      <c r="AI201" s="27">
        <f t="shared" si="24"/>
        <v>0.02087769367</v>
      </c>
      <c r="AJ201" s="27">
        <f t="shared" si="25"/>
        <v>-0.02523601936</v>
      </c>
      <c r="AK201" s="27">
        <f t="shared" si="26"/>
        <v>-0.02211235604</v>
      </c>
      <c r="AL201" s="27">
        <f t="shared" si="27"/>
        <v>0.03286804295</v>
      </c>
      <c r="AM201" s="27">
        <f t="shared" si="28"/>
        <v>0.2487200662</v>
      </c>
      <c r="AN201" s="27">
        <f t="shared" si="29"/>
        <v>-0.02659280255</v>
      </c>
      <c r="AO201" s="27">
        <f t="shared" si="30"/>
        <v>0.8745896677</v>
      </c>
      <c r="AP201" s="27">
        <f t="shared" si="31"/>
        <v>0.5708296552</v>
      </c>
      <c r="AQ201" s="27"/>
      <c r="AR201" s="27"/>
      <c r="AS201" s="27"/>
    </row>
    <row r="202">
      <c r="A202" s="29">
        <v>3059.0</v>
      </c>
      <c r="B202" s="30">
        <v>2787.0</v>
      </c>
      <c r="C202" s="14">
        <v>21.0</v>
      </c>
      <c r="D202" s="15">
        <v>29.0</v>
      </c>
      <c r="E202" s="16">
        <v>25.0</v>
      </c>
      <c r="F202" s="17">
        <v>43.0</v>
      </c>
      <c r="G202" s="18">
        <v>164.0</v>
      </c>
      <c r="H202" s="19">
        <v>35.0</v>
      </c>
      <c r="I202" s="20">
        <v>43.0</v>
      </c>
      <c r="J202" s="21">
        <v>80.0</v>
      </c>
      <c r="K202" s="22">
        <v>72.0</v>
      </c>
      <c r="L202" s="63">
        <f t="shared" si="1"/>
        <v>21</v>
      </c>
      <c r="M202" s="63">
        <f t="shared" si="2"/>
        <v>78</v>
      </c>
      <c r="N202" s="63">
        <f t="shared" si="3"/>
        <v>25</v>
      </c>
      <c r="O202" s="63">
        <f t="shared" si="4"/>
        <v>115</v>
      </c>
      <c r="P202" s="64">
        <f t="shared" si="5"/>
        <v>115</v>
      </c>
      <c r="Q202" s="64">
        <f t="shared" si="6"/>
        <v>0.2121212121</v>
      </c>
      <c r="R202" s="64">
        <f t="shared" si="7"/>
        <v>0.1785714286</v>
      </c>
      <c r="S202" s="65">
        <f t="shared" si="8"/>
        <v>0.5690376569</v>
      </c>
      <c r="T202" s="65">
        <f t="shared" si="9"/>
        <v>0.4142259414</v>
      </c>
      <c r="U202" s="73">
        <f t="shared" si="10"/>
        <v>0.01650520273</v>
      </c>
      <c r="V202" s="66">
        <f t="shared" si="11"/>
        <v>0.5958549223</v>
      </c>
      <c r="W202" s="27">
        <f t="shared" si="12"/>
        <v>0.5976341272</v>
      </c>
      <c r="X202" s="27">
        <f t="shared" si="13"/>
        <v>-0.009959366655</v>
      </c>
      <c r="Y202" s="27">
        <f t="shared" si="14"/>
        <v>0.9672241883</v>
      </c>
      <c r="Z202" s="27">
        <f t="shared" si="15"/>
        <v>4.204422598</v>
      </c>
      <c r="AA202" s="27">
        <f t="shared" si="16"/>
        <v>0.01905489112</v>
      </c>
      <c r="AB202" s="27">
        <f t="shared" si="17"/>
        <v>-0.1001378733</v>
      </c>
      <c r="AC202" s="27">
        <f t="shared" si="18"/>
        <v>-0.1574029446</v>
      </c>
      <c r="AD202" s="27">
        <f t="shared" si="19"/>
        <v>0.112719443</v>
      </c>
      <c r="AE202" s="27">
        <f t="shared" si="20"/>
        <v>-2.160259049</v>
      </c>
      <c r="AF202" s="27">
        <f t="shared" si="21"/>
        <v>-2.920083922</v>
      </c>
      <c r="AG202" s="27">
        <f t="shared" si="22"/>
        <v>0.00129568062</v>
      </c>
      <c r="AH202" s="27">
        <f t="shared" si="23"/>
        <v>-0.002806890572</v>
      </c>
      <c r="AI202" s="27">
        <f t="shared" si="24"/>
        <v>0.01719630333</v>
      </c>
      <c r="AJ202" s="27">
        <f t="shared" si="25"/>
        <v>-0.0191571512</v>
      </c>
      <c r="AK202" s="27">
        <f t="shared" si="26"/>
        <v>-0.02301094832</v>
      </c>
      <c r="AL202" s="27">
        <f t="shared" si="27"/>
        <v>0.03152323962</v>
      </c>
      <c r="AM202" s="27">
        <f t="shared" si="28"/>
        <v>0.2198494184</v>
      </c>
      <c r="AN202" s="27">
        <f t="shared" si="29"/>
        <v>-0.02969788545</v>
      </c>
      <c r="AO202" s="27">
        <f t="shared" si="30"/>
        <v>0.9001673573</v>
      </c>
      <c r="AP202" s="27">
        <f t="shared" si="31"/>
        <v>0.6841161866</v>
      </c>
      <c r="AQ202" s="27"/>
      <c r="AR202" s="27"/>
      <c r="AS202" s="27"/>
    </row>
    <row r="203">
      <c r="A203" s="29">
        <v>3062.0</v>
      </c>
      <c r="B203" s="30">
        <v>2749.0</v>
      </c>
      <c r="C203" s="14">
        <v>32.0</v>
      </c>
      <c r="D203" s="15">
        <v>32.0</v>
      </c>
      <c r="E203" s="16">
        <v>25.0</v>
      </c>
      <c r="F203" s="17">
        <v>65.0</v>
      </c>
      <c r="G203" s="18">
        <v>177.0</v>
      </c>
      <c r="H203" s="19">
        <v>36.0</v>
      </c>
      <c r="I203" s="20">
        <v>43.0</v>
      </c>
      <c r="J203" s="21">
        <v>64.0</v>
      </c>
      <c r="K203" s="22">
        <v>59.0</v>
      </c>
      <c r="L203" s="63">
        <f t="shared" si="1"/>
        <v>32</v>
      </c>
      <c r="M203" s="63">
        <f t="shared" si="2"/>
        <v>101</v>
      </c>
      <c r="N203" s="63">
        <f t="shared" si="3"/>
        <v>25</v>
      </c>
      <c r="O203" s="63">
        <f t="shared" si="4"/>
        <v>102</v>
      </c>
      <c r="P203" s="64">
        <f t="shared" si="5"/>
        <v>102</v>
      </c>
      <c r="Q203" s="64">
        <f t="shared" si="6"/>
        <v>0.2406015038</v>
      </c>
      <c r="R203" s="64">
        <f t="shared" si="7"/>
        <v>0.1968503937</v>
      </c>
      <c r="S203" s="65">
        <f t="shared" si="8"/>
        <v>0.5153846154</v>
      </c>
      <c r="T203" s="65">
        <f t="shared" si="9"/>
        <v>0.5115384615</v>
      </c>
      <c r="U203" s="73">
        <f t="shared" si="10"/>
        <v>0.02073481266</v>
      </c>
      <c r="V203" s="66">
        <f t="shared" si="11"/>
        <v>0.5024630542</v>
      </c>
      <c r="W203" s="27">
        <f t="shared" si="12"/>
        <v>0.502434056</v>
      </c>
      <c r="X203" s="27">
        <f t="shared" si="13"/>
        <v>-0.01251154592</v>
      </c>
      <c r="Y203" s="27">
        <f t="shared" si="14"/>
        <v>1.194450477</v>
      </c>
      <c r="Z203" s="27">
        <f t="shared" si="15"/>
        <v>3.807998816</v>
      </c>
      <c r="AA203" s="27">
        <f t="shared" si="16"/>
        <v>0.03007218451</v>
      </c>
      <c r="AB203" s="27">
        <f t="shared" si="17"/>
        <v>-0.1553526321</v>
      </c>
      <c r="AC203" s="27">
        <f t="shared" si="18"/>
        <v>-0.2400462088</v>
      </c>
      <c r="AD203" s="27">
        <f t="shared" si="19"/>
        <v>0.1282532945</v>
      </c>
      <c r="AE203" s="27">
        <f t="shared" si="20"/>
        <v>-2.416224454</v>
      </c>
      <c r="AF203" s="27">
        <f t="shared" si="21"/>
        <v>-2.395389928</v>
      </c>
      <c r="AG203" s="27">
        <f t="shared" si="22"/>
        <v>0.002568832112</v>
      </c>
      <c r="AH203" s="27">
        <f t="shared" si="23"/>
        <v>-0.00547047436</v>
      </c>
      <c r="AI203" s="27">
        <f t="shared" si="24"/>
        <v>0.03294551864</v>
      </c>
      <c r="AJ203" s="27">
        <f t="shared" si="25"/>
        <v>-0.03607895292</v>
      </c>
      <c r="AK203" s="27">
        <f t="shared" si="26"/>
        <v>-0.03289148379</v>
      </c>
      <c r="AL203" s="27">
        <f t="shared" si="27"/>
        <v>0.04429365702</v>
      </c>
      <c r="AM203" s="27">
        <f t="shared" si="28"/>
        <v>0.3036671144</v>
      </c>
      <c r="AN203" s="27">
        <f t="shared" si="29"/>
        <v>-0.03060452663</v>
      </c>
      <c r="AO203" s="27">
        <f t="shared" si="30"/>
        <v>0.9118956529</v>
      </c>
      <c r="AP203" s="27">
        <f t="shared" si="31"/>
        <v>0.5082778628</v>
      </c>
      <c r="AQ203" s="27"/>
      <c r="AR203" s="27"/>
      <c r="AS203" s="27"/>
    </row>
    <row r="204">
      <c r="A204" s="29">
        <v>3068.0</v>
      </c>
      <c r="B204" s="30">
        <v>1017.0</v>
      </c>
      <c r="C204" s="14">
        <v>7.0</v>
      </c>
      <c r="D204" s="15">
        <v>7.0</v>
      </c>
      <c r="E204" s="16">
        <v>3.0</v>
      </c>
      <c r="F204" s="17">
        <v>22.0</v>
      </c>
      <c r="G204" s="18">
        <v>71.0</v>
      </c>
      <c r="H204" s="19">
        <v>20.0</v>
      </c>
      <c r="I204" s="20">
        <v>23.0</v>
      </c>
      <c r="J204" s="21">
        <v>18.0</v>
      </c>
      <c r="K204" s="22">
        <v>16.0</v>
      </c>
      <c r="L204" s="63">
        <f t="shared" si="1"/>
        <v>7</v>
      </c>
      <c r="M204" s="63">
        <f t="shared" si="2"/>
        <v>42</v>
      </c>
      <c r="N204" s="63">
        <f t="shared" si="3"/>
        <v>3</v>
      </c>
      <c r="O204" s="63">
        <f t="shared" si="4"/>
        <v>39</v>
      </c>
      <c r="P204" s="64">
        <f t="shared" si="5"/>
        <v>39</v>
      </c>
      <c r="Q204" s="64">
        <f t="shared" si="6"/>
        <v>0.1428571429</v>
      </c>
      <c r="R204" s="64">
        <f t="shared" si="7"/>
        <v>0.07142857143</v>
      </c>
      <c r="S204" s="65">
        <f t="shared" si="8"/>
        <v>0.5054945055</v>
      </c>
      <c r="T204" s="65">
        <f t="shared" si="9"/>
        <v>0.5384615385</v>
      </c>
      <c r="U204" s="73">
        <f t="shared" si="10"/>
        <v>0.009832841691</v>
      </c>
      <c r="V204" s="66">
        <f t="shared" si="11"/>
        <v>0.4814814815</v>
      </c>
      <c r="W204" s="27">
        <f t="shared" si="12"/>
        <v>0.4805247598</v>
      </c>
      <c r="X204" s="27">
        <f t="shared" si="13"/>
        <v>-0.005933212532</v>
      </c>
      <c r="Y204" s="27">
        <f t="shared" si="14"/>
        <v>1.257316291</v>
      </c>
      <c r="Z204" s="27">
        <f t="shared" si="15"/>
        <v>3.734924212</v>
      </c>
      <c r="AA204" s="27">
        <f t="shared" si="16"/>
        <v>0.00676274232</v>
      </c>
      <c r="AB204" s="27">
        <f t="shared" si="17"/>
        <v>-0.07754859644</v>
      </c>
      <c r="AC204" s="27">
        <f t="shared" si="18"/>
        <v>-0.2659791787</v>
      </c>
      <c r="AD204" s="27">
        <f t="shared" si="19"/>
        <v>0.05965302205</v>
      </c>
      <c r="AE204" s="27">
        <f t="shared" si="20"/>
        <v>-2.494587024</v>
      </c>
      <c r="AF204" s="27">
        <f t="shared" si="21"/>
        <v>-2.304338081</v>
      </c>
      <c r="AG204" s="27">
        <f t="shared" si="22"/>
        <v>0.0002739507636</v>
      </c>
      <c r="AH204" s="27">
        <f t="shared" si="23"/>
        <v>-0.001294968618</v>
      </c>
      <c r="AI204" s="27">
        <f t="shared" si="24"/>
        <v>0.0173112357</v>
      </c>
      <c r="AJ204" s="27">
        <f t="shared" si="25"/>
        <v>-0.04208071488</v>
      </c>
      <c r="AK204" s="27">
        <f t="shared" si="26"/>
        <v>-0.00725481458</v>
      </c>
      <c r="AL204" s="27">
        <f t="shared" si="27"/>
        <v>0.02168611984</v>
      </c>
      <c r="AM204" s="27">
        <f t="shared" si="28"/>
        <v>0.3300164141</v>
      </c>
      <c r="AN204" s="27">
        <f t="shared" si="29"/>
        <v>-0.01396158021</v>
      </c>
      <c r="AO204" s="27">
        <f t="shared" si="30"/>
        <v>0.9234035036</v>
      </c>
      <c r="AP204" s="27">
        <f t="shared" si="31"/>
        <v>0.4795745876</v>
      </c>
      <c r="AQ204" s="27"/>
      <c r="AR204" s="27"/>
      <c r="AS204" s="27"/>
    </row>
    <row r="205">
      <c r="A205" s="29">
        <v>3071.0</v>
      </c>
      <c r="B205" s="30">
        <v>590.0</v>
      </c>
      <c r="C205" s="14">
        <v>7.0</v>
      </c>
      <c r="D205" s="15">
        <v>15.0</v>
      </c>
      <c r="E205" s="16">
        <v>5.0</v>
      </c>
      <c r="F205" s="17">
        <v>19.0</v>
      </c>
      <c r="G205" s="18">
        <v>28.0</v>
      </c>
      <c r="H205" s="19">
        <v>7.0</v>
      </c>
      <c r="I205" s="20">
        <v>27.0</v>
      </c>
      <c r="J205" s="21">
        <v>33.0</v>
      </c>
      <c r="K205" s="22">
        <v>28.0</v>
      </c>
      <c r="L205" s="63">
        <f t="shared" si="1"/>
        <v>7</v>
      </c>
      <c r="M205" s="63">
        <f t="shared" si="2"/>
        <v>26</v>
      </c>
      <c r="N205" s="63">
        <f t="shared" si="3"/>
        <v>5</v>
      </c>
      <c r="O205" s="63">
        <f t="shared" si="4"/>
        <v>55</v>
      </c>
      <c r="P205" s="64">
        <f t="shared" si="5"/>
        <v>56</v>
      </c>
      <c r="Q205" s="64">
        <f t="shared" si="6"/>
        <v>0.2121212121</v>
      </c>
      <c r="R205" s="64">
        <f t="shared" si="7"/>
        <v>0.08333333333</v>
      </c>
      <c r="S205" s="65">
        <f t="shared" si="8"/>
        <v>0.6666666667</v>
      </c>
      <c r="T205" s="65">
        <f t="shared" si="9"/>
        <v>0.3548387097</v>
      </c>
      <c r="U205" s="73">
        <f t="shared" si="10"/>
        <v>0.02033898305</v>
      </c>
      <c r="V205" s="66">
        <f t="shared" si="11"/>
        <v>0.6790123457</v>
      </c>
      <c r="W205" s="27">
        <f t="shared" si="12"/>
        <v>0.6966350818</v>
      </c>
      <c r="X205" s="27">
        <f t="shared" si="13"/>
        <v>-0.01227269928</v>
      </c>
      <c r="Y205" s="27">
        <f t="shared" si="14"/>
        <v>0.8285540538</v>
      </c>
      <c r="Z205" s="27">
        <f t="shared" si="15"/>
        <v>4.925769612</v>
      </c>
      <c r="AA205" s="27">
        <f t="shared" si="16"/>
        <v>0.02893498187</v>
      </c>
      <c r="AB205" s="27">
        <f t="shared" si="17"/>
        <v>-0.1057061932</v>
      </c>
      <c r="AC205" s="27">
        <f t="shared" si="18"/>
        <v>-0.1155048573</v>
      </c>
      <c r="AD205" s="27">
        <f t="shared" si="19"/>
        <v>0.1627327408</v>
      </c>
      <c r="AE205" s="27">
        <f t="shared" si="20"/>
        <v>-2.168039868</v>
      </c>
      <c r="AF205" s="27">
        <f t="shared" si="21"/>
        <v>-4.008028492</v>
      </c>
      <c r="AG205" s="27">
        <f t="shared" si="22"/>
        <v>0.002424504962</v>
      </c>
      <c r="AH205" s="27">
        <f t="shared" si="23"/>
        <v>-0.003651202519</v>
      </c>
      <c r="AI205" s="27">
        <f t="shared" si="24"/>
        <v>0.01555001685</v>
      </c>
      <c r="AJ205" s="27">
        <f t="shared" si="25"/>
        <v>-0.01204237148</v>
      </c>
      <c r="AK205" s="27">
        <f t="shared" si="26"/>
        <v>-0.04093728094</v>
      </c>
      <c r="AL205" s="27">
        <f t="shared" si="27"/>
        <v>0.03898527894</v>
      </c>
      <c r="AM205" s="27">
        <f t="shared" si="28"/>
        <v>0.1890081146</v>
      </c>
      <c r="AN205" s="27">
        <f t="shared" si="29"/>
        <v>-0.05023071571</v>
      </c>
      <c r="AO205" s="27">
        <f t="shared" si="30"/>
        <v>1.058406321</v>
      </c>
      <c r="AP205" s="27">
        <f t="shared" si="31"/>
        <v>1.100102285</v>
      </c>
      <c r="AQ205" s="27"/>
      <c r="AR205" s="27"/>
      <c r="AS205" s="27"/>
    </row>
    <row r="206">
      <c r="A206" s="29">
        <v>3074.0</v>
      </c>
      <c r="B206" s="30">
        <v>896.0</v>
      </c>
      <c r="C206" s="14">
        <v>9.0</v>
      </c>
      <c r="D206" s="15">
        <v>8.0</v>
      </c>
      <c r="E206" s="16">
        <v>7.0</v>
      </c>
      <c r="F206" s="17">
        <v>18.0</v>
      </c>
      <c r="G206" s="18">
        <v>59.0</v>
      </c>
      <c r="H206" s="19">
        <v>18.0</v>
      </c>
      <c r="I206" s="20">
        <v>12.0</v>
      </c>
      <c r="J206" s="21">
        <v>24.0</v>
      </c>
      <c r="K206" s="22">
        <v>13.0</v>
      </c>
      <c r="L206" s="63">
        <f t="shared" si="1"/>
        <v>9</v>
      </c>
      <c r="M206" s="63">
        <f t="shared" si="2"/>
        <v>36</v>
      </c>
      <c r="N206" s="63">
        <f t="shared" si="3"/>
        <v>7</v>
      </c>
      <c r="O206" s="63">
        <f t="shared" si="4"/>
        <v>25</v>
      </c>
      <c r="P206" s="64">
        <f t="shared" si="5"/>
        <v>25</v>
      </c>
      <c r="Q206" s="64">
        <f t="shared" si="6"/>
        <v>0.2</v>
      </c>
      <c r="R206" s="64">
        <f t="shared" si="7"/>
        <v>0.21875</v>
      </c>
      <c r="S206" s="65">
        <f t="shared" si="8"/>
        <v>0.4415584416</v>
      </c>
      <c r="T206" s="65">
        <f t="shared" si="9"/>
        <v>0.5844155844</v>
      </c>
      <c r="U206" s="73">
        <f t="shared" si="10"/>
        <v>0.01785714286</v>
      </c>
      <c r="V206" s="66">
        <f t="shared" si="11"/>
        <v>0.4098360656</v>
      </c>
      <c r="W206" s="27">
        <f t="shared" si="12"/>
        <v>0.4076700866</v>
      </c>
      <c r="X206" s="27">
        <f t="shared" si="13"/>
        <v>-0.01077513776</v>
      </c>
      <c r="Y206" s="27">
        <f t="shared" si="14"/>
        <v>1.364619723</v>
      </c>
      <c r="Z206" s="27">
        <f t="shared" si="15"/>
        <v>3.26252273</v>
      </c>
      <c r="AA206" s="27">
        <f t="shared" si="16"/>
        <v>0.02230430482</v>
      </c>
      <c r="AB206" s="27">
        <f t="shared" si="17"/>
        <v>-0.1528530006</v>
      </c>
      <c r="AC206" s="27">
        <f t="shared" si="18"/>
        <v>-0.3133154727</v>
      </c>
      <c r="AD206" s="27">
        <f t="shared" si="19"/>
        <v>0.09463180602</v>
      </c>
      <c r="AE206" s="27">
        <f t="shared" si="20"/>
        <v>-2.365034674</v>
      </c>
      <c r="AF206" s="27">
        <f t="shared" si="21"/>
        <v>-1.758286744</v>
      </c>
      <c r="AG206" s="27">
        <f t="shared" si="22"/>
        <v>0.001640859112</v>
      </c>
      <c r="AH206" s="27">
        <f t="shared" si="23"/>
        <v>-0.004635453158</v>
      </c>
      <c r="AI206" s="27">
        <f t="shared" si="24"/>
        <v>0.03703353739</v>
      </c>
      <c r="AJ206" s="27">
        <f t="shared" si="25"/>
        <v>-0.05380026462</v>
      </c>
      <c r="AK206" s="27">
        <f t="shared" si="26"/>
        <v>-0.0209008487</v>
      </c>
      <c r="AL206" s="27">
        <f t="shared" si="27"/>
        <v>0.03733822193</v>
      </c>
      <c r="AM206" s="27">
        <f t="shared" si="28"/>
        <v>0.3395795241</v>
      </c>
      <c r="AN206" s="27">
        <f t="shared" si="29"/>
        <v>-0.01934688306</v>
      </c>
      <c r="AO206" s="27">
        <f t="shared" si="30"/>
        <v>0.7647194284</v>
      </c>
      <c r="AP206" s="27">
        <f t="shared" si="31"/>
        <v>0.3196475791</v>
      </c>
      <c r="AQ206" s="27"/>
      <c r="AR206" s="27"/>
      <c r="AS206" s="27"/>
    </row>
    <row r="207">
      <c r="A207" s="29">
        <v>3217.0</v>
      </c>
      <c r="B207" s="30">
        <v>1825.0</v>
      </c>
      <c r="C207" s="14">
        <v>32.0</v>
      </c>
      <c r="D207" s="15">
        <v>17.0</v>
      </c>
      <c r="E207" s="16">
        <v>18.0</v>
      </c>
      <c r="F207" s="17">
        <v>42.0</v>
      </c>
      <c r="G207" s="18">
        <v>83.0</v>
      </c>
      <c r="H207" s="19">
        <v>21.0</v>
      </c>
      <c r="I207" s="20">
        <v>38.0</v>
      </c>
      <c r="J207" s="21">
        <v>36.0</v>
      </c>
      <c r="K207" s="22">
        <v>34.0</v>
      </c>
      <c r="L207" s="63">
        <f t="shared" si="1"/>
        <v>32</v>
      </c>
      <c r="M207" s="63">
        <f t="shared" si="2"/>
        <v>63</v>
      </c>
      <c r="N207" s="63">
        <f t="shared" si="3"/>
        <v>18</v>
      </c>
      <c r="O207" s="63">
        <f t="shared" si="4"/>
        <v>72</v>
      </c>
      <c r="P207" s="64">
        <f t="shared" si="5"/>
        <v>72</v>
      </c>
      <c r="Q207" s="64">
        <f t="shared" si="6"/>
        <v>0.3368421053</v>
      </c>
      <c r="R207" s="64">
        <f t="shared" si="7"/>
        <v>0.2</v>
      </c>
      <c r="S207" s="65">
        <f t="shared" si="8"/>
        <v>0.5621621622</v>
      </c>
      <c r="T207" s="65">
        <f t="shared" si="9"/>
        <v>0.5135135135</v>
      </c>
      <c r="U207" s="73">
        <f t="shared" si="10"/>
        <v>0.02739726027</v>
      </c>
      <c r="V207" s="66">
        <f t="shared" si="11"/>
        <v>0.5333333333</v>
      </c>
      <c r="W207" s="27">
        <f t="shared" si="12"/>
        <v>0.532046264</v>
      </c>
      <c r="X207" s="27">
        <f t="shared" si="13"/>
        <v>-0.01653171821</v>
      </c>
      <c r="Y207" s="27">
        <f t="shared" si="14"/>
        <v>1.199062255</v>
      </c>
      <c r="Z207" s="27">
        <f t="shared" si="15"/>
        <v>4.153621943</v>
      </c>
      <c r="AA207" s="27">
        <f t="shared" si="16"/>
        <v>0.05250238312</v>
      </c>
      <c r="AB207" s="27">
        <f t="shared" si="17"/>
        <v>-0.206062621</v>
      </c>
      <c r="AC207" s="27">
        <f t="shared" si="18"/>
        <v>-0.2419034259</v>
      </c>
      <c r="AD207" s="27">
        <f t="shared" si="19"/>
        <v>0.1848441499</v>
      </c>
      <c r="AE207" s="27">
        <f t="shared" si="20"/>
        <v>-2.645702573</v>
      </c>
      <c r="AF207" s="27">
        <f t="shared" si="21"/>
        <v>-2.849945402</v>
      </c>
      <c r="AG207" s="27">
        <f t="shared" si="22"/>
        <v>0.005925933598</v>
      </c>
      <c r="AH207" s="27">
        <f t="shared" si="23"/>
        <v>-0.009587659682</v>
      </c>
      <c r="AI207" s="27">
        <f t="shared" si="24"/>
        <v>0.04386827288</v>
      </c>
      <c r="AJ207" s="27">
        <f t="shared" si="25"/>
        <v>-0.03649847145</v>
      </c>
      <c r="AK207" s="27">
        <f t="shared" si="26"/>
        <v>-0.06263652645</v>
      </c>
      <c r="AL207" s="27">
        <f t="shared" si="27"/>
        <v>0.06408439706</v>
      </c>
      <c r="AM207" s="27">
        <f t="shared" si="28"/>
        <v>0.3337913599</v>
      </c>
      <c r="AN207" s="27">
        <f t="shared" si="29"/>
        <v>-0.0481119553</v>
      </c>
      <c r="AO207" s="27">
        <f t="shared" si="30"/>
        <v>1.089128318</v>
      </c>
      <c r="AP207" s="27">
        <f t="shared" si="31"/>
        <v>0.6596167519</v>
      </c>
      <c r="AQ207" s="27"/>
      <c r="AR207" s="27"/>
      <c r="AS207" s="27"/>
    </row>
    <row r="208">
      <c r="A208" s="29">
        <v>3361.0</v>
      </c>
      <c r="B208" s="30">
        <v>1573.0</v>
      </c>
      <c r="C208" s="14">
        <v>16.0</v>
      </c>
      <c r="D208" s="15">
        <v>9.0</v>
      </c>
      <c r="E208" s="16">
        <v>6.0</v>
      </c>
      <c r="F208" s="17">
        <v>53.0</v>
      </c>
      <c r="G208" s="18">
        <v>116.0</v>
      </c>
      <c r="H208" s="19">
        <v>19.0</v>
      </c>
      <c r="I208" s="20">
        <v>36.0</v>
      </c>
      <c r="J208" s="21">
        <v>38.0</v>
      </c>
      <c r="K208" s="22">
        <v>25.0</v>
      </c>
      <c r="L208" s="63">
        <f t="shared" si="1"/>
        <v>16</v>
      </c>
      <c r="M208" s="63">
        <f t="shared" si="2"/>
        <v>72</v>
      </c>
      <c r="N208" s="63">
        <f t="shared" si="3"/>
        <v>6</v>
      </c>
      <c r="O208" s="63">
        <f t="shared" si="4"/>
        <v>61</v>
      </c>
      <c r="P208" s="64">
        <f t="shared" si="5"/>
        <v>61</v>
      </c>
      <c r="Q208" s="64">
        <f t="shared" si="6"/>
        <v>0.1818181818</v>
      </c>
      <c r="R208" s="64">
        <f t="shared" si="7"/>
        <v>0.08955223881</v>
      </c>
      <c r="S208" s="65">
        <f t="shared" si="8"/>
        <v>0.4967741935</v>
      </c>
      <c r="T208" s="65">
        <f t="shared" si="9"/>
        <v>0.5677419355</v>
      </c>
      <c r="U208" s="73">
        <f t="shared" si="10"/>
        <v>0.01398601399</v>
      </c>
      <c r="V208" s="66">
        <f t="shared" si="11"/>
        <v>0.4586466165</v>
      </c>
      <c r="W208" s="27">
        <f t="shared" si="12"/>
        <v>0.4554939649</v>
      </c>
      <c r="X208" s="27">
        <f t="shared" si="13"/>
        <v>-0.008439268734</v>
      </c>
      <c r="Y208" s="27">
        <f t="shared" si="14"/>
        <v>1.325686486</v>
      </c>
      <c r="Z208" s="27">
        <f t="shared" si="15"/>
        <v>3.67049284</v>
      </c>
      <c r="AA208" s="27">
        <f t="shared" si="16"/>
        <v>0.01368209691</v>
      </c>
      <c r="AB208" s="27">
        <f t="shared" si="17"/>
        <v>-0.1163014527</v>
      </c>
      <c r="AC208" s="27">
        <f t="shared" si="18"/>
        <v>-0.2956924347</v>
      </c>
      <c r="AD208" s="27">
        <f t="shared" si="19"/>
        <v>0.08338538704</v>
      </c>
      <c r="AE208" s="27">
        <f t="shared" si="20"/>
        <v>-2.584863017</v>
      </c>
      <c r="AF208" s="27">
        <f t="shared" si="21"/>
        <v>-2.225519338</v>
      </c>
      <c r="AG208" s="27">
        <f t="shared" si="22"/>
        <v>0.0007883466904</v>
      </c>
      <c r="AH208" s="27">
        <f t="shared" si="23"/>
        <v>-0.002762392286</v>
      </c>
      <c r="AI208" s="27">
        <f t="shared" si="24"/>
        <v>0.0273738292</v>
      </c>
      <c r="AJ208" s="27">
        <f t="shared" si="25"/>
        <v>-0.04932555357</v>
      </c>
      <c r="AK208" s="27">
        <f t="shared" si="26"/>
        <v>-0.01442443221</v>
      </c>
      <c r="AL208" s="27">
        <f t="shared" si="27"/>
        <v>0.03196212447</v>
      </c>
      <c r="AM208" s="27">
        <f t="shared" si="28"/>
        <v>0.3605543182</v>
      </c>
      <c r="AN208" s="27">
        <f t="shared" si="29"/>
        <v>-0.01917938434</v>
      </c>
      <c r="AO208" s="27">
        <f t="shared" si="30"/>
        <v>0.9403141675</v>
      </c>
      <c r="AP208" s="27">
        <f t="shared" si="31"/>
        <v>0.4551807897</v>
      </c>
      <c r="AQ208" s="27"/>
      <c r="AR208" s="27"/>
      <c r="AS208" s="27"/>
    </row>
    <row r="209">
      <c r="A209" s="29">
        <v>3363.0</v>
      </c>
      <c r="B209" s="30">
        <v>2588.0</v>
      </c>
      <c r="C209" s="14">
        <v>34.0</v>
      </c>
      <c r="D209" s="15">
        <v>54.0</v>
      </c>
      <c r="E209" s="16">
        <v>21.0</v>
      </c>
      <c r="F209" s="17">
        <v>51.0</v>
      </c>
      <c r="G209" s="18">
        <v>166.0</v>
      </c>
      <c r="H209" s="19">
        <v>28.0</v>
      </c>
      <c r="I209" s="20">
        <v>91.0</v>
      </c>
      <c r="J209" s="21">
        <v>153.0</v>
      </c>
      <c r="K209" s="22">
        <v>62.0</v>
      </c>
      <c r="L209" s="63">
        <f t="shared" si="1"/>
        <v>34</v>
      </c>
      <c r="M209" s="63">
        <f t="shared" si="2"/>
        <v>79</v>
      </c>
      <c r="N209" s="63">
        <f t="shared" si="3"/>
        <v>21</v>
      </c>
      <c r="O209" s="63">
        <f t="shared" si="4"/>
        <v>153</v>
      </c>
      <c r="P209" s="64">
        <f t="shared" si="5"/>
        <v>154</v>
      </c>
      <c r="Q209" s="64">
        <f t="shared" si="6"/>
        <v>0.3008849558</v>
      </c>
      <c r="R209" s="64">
        <f t="shared" si="7"/>
        <v>0.1206896552</v>
      </c>
      <c r="S209" s="65">
        <f t="shared" si="8"/>
        <v>0.6515679443</v>
      </c>
      <c r="T209" s="65">
        <f t="shared" si="9"/>
        <v>0.393728223</v>
      </c>
      <c r="U209" s="73">
        <f t="shared" si="10"/>
        <v>0.02125193199</v>
      </c>
      <c r="V209" s="66">
        <f t="shared" si="11"/>
        <v>0.6594827586</v>
      </c>
      <c r="W209" s="27">
        <f t="shared" si="12"/>
        <v>0.6651753599</v>
      </c>
      <c r="X209" s="27">
        <f t="shared" si="13"/>
        <v>-0.01282357971</v>
      </c>
      <c r="Y209" s="27">
        <f t="shared" si="14"/>
        <v>0.9193616885</v>
      </c>
      <c r="Z209" s="27">
        <f t="shared" si="15"/>
        <v>4.81421037</v>
      </c>
      <c r="AA209" s="27">
        <f t="shared" si="16"/>
        <v>0.03159086959</v>
      </c>
      <c r="AB209" s="27">
        <f t="shared" si="17"/>
        <v>-0.1225561675</v>
      </c>
      <c r="AC209" s="27">
        <f t="shared" si="18"/>
        <v>-0.1422104003</v>
      </c>
      <c r="AD209" s="27">
        <f t="shared" si="19"/>
        <v>0.1661862511</v>
      </c>
      <c r="AE209" s="27">
        <f t="shared" si="20"/>
        <v>-2.351168684</v>
      </c>
      <c r="AF209" s="27">
        <f t="shared" si="21"/>
        <v>-3.828536024</v>
      </c>
      <c r="AG209" s="27">
        <f t="shared" si="22"/>
        <v>0.002765862758</v>
      </c>
      <c r="AH209" s="27">
        <f t="shared" si="23"/>
        <v>-0.004423233274</v>
      </c>
      <c r="AI209" s="27">
        <f t="shared" si="24"/>
        <v>0.02000465924</v>
      </c>
      <c r="AJ209" s="27">
        <f t="shared" si="25"/>
        <v>-0.01645162063</v>
      </c>
      <c r="AK209" s="27">
        <f t="shared" si="26"/>
        <v>-0.04368258478</v>
      </c>
      <c r="AL209" s="27">
        <f t="shared" si="27"/>
        <v>0.04417599634</v>
      </c>
      <c r="AM209" s="27">
        <f t="shared" si="28"/>
        <v>0.2274377391</v>
      </c>
      <c r="AN209" s="27">
        <f t="shared" si="29"/>
        <v>-0.05013493855</v>
      </c>
      <c r="AO209" s="27">
        <f t="shared" si="30"/>
        <v>1.121811578</v>
      </c>
      <c r="AP209" s="27">
        <f t="shared" si="31"/>
        <v>1.027036725</v>
      </c>
      <c r="AQ209" s="27"/>
      <c r="AR209" s="27"/>
      <c r="AS209" s="27"/>
    </row>
    <row r="210">
      <c r="A210" s="29">
        <v>3364.0</v>
      </c>
      <c r="B210" s="30">
        <v>1766.0</v>
      </c>
      <c r="C210" s="14">
        <v>35.0</v>
      </c>
      <c r="D210" s="15">
        <v>45.0</v>
      </c>
      <c r="E210" s="16">
        <v>21.0</v>
      </c>
      <c r="F210" s="17">
        <v>39.0</v>
      </c>
      <c r="G210" s="18">
        <v>102.0</v>
      </c>
      <c r="H210" s="19">
        <v>20.0</v>
      </c>
      <c r="I210" s="20">
        <v>59.0</v>
      </c>
      <c r="J210" s="21">
        <v>92.0</v>
      </c>
      <c r="K210" s="22">
        <v>41.0</v>
      </c>
      <c r="L210" s="63">
        <f t="shared" si="1"/>
        <v>35</v>
      </c>
      <c r="M210" s="63">
        <f t="shared" si="2"/>
        <v>59</v>
      </c>
      <c r="N210" s="63">
        <f t="shared" si="3"/>
        <v>21</v>
      </c>
      <c r="O210" s="63">
        <f t="shared" si="4"/>
        <v>100</v>
      </c>
      <c r="P210" s="64">
        <f t="shared" si="5"/>
        <v>100</v>
      </c>
      <c r="Q210" s="64">
        <f t="shared" si="6"/>
        <v>0.3723404255</v>
      </c>
      <c r="R210" s="64">
        <f t="shared" si="7"/>
        <v>0.173553719</v>
      </c>
      <c r="S210" s="65">
        <f t="shared" si="8"/>
        <v>0.6279069767</v>
      </c>
      <c r="T210" s="65">
        <f t="shared" si="9"/>
        <v>0.4372093023</v>
      </c>
      <c r="U210" s="73">
        <f t="shared" si="10"/>
        <v>0.03171007928</v>
      </c>
      <c r="V210" s="66">
        <f t="shared" si="11"/>
        <v>0.6289308176</v>
      </c>
      <c r="W210" s="27">
        <f t="shared" si="12"/>
        <v>0.629236854</v>
      </c>
      <c r="X210" s="27">
        <f t="shared" si="13"/>
        <v>-0.01913410646</v>
      </c>
      <c r="Y210" s="27">
        <f t="shared" si="14"/>
        <v>1.020890703</v>
      </c>
      <c r="Z210" s="27">
        <f t="shared" si="15"/>
        <v>4.639387658</v>
      </c>
      <c r="AA210" s="27">
        <f t="shared" si="16"/>
        <v>0.07033304194</v>
      </c>
      <c r="AB210" s="27">
        <f t="shared" si="17"/>
        <v>-0.2030611908</v>
      </c>
      <c r="AC210" s="27">
        <f t="shared" si="18"/>
        <v>-0.1753545554</v>
      </c>
      <c r="AD210" s="27">
        <f t="shared" si="19"/>
        <v>0.2389624158</v>
      </c>
      <c r="AE210" s="27">
        <f t="shared" si="20"/>
        <v>-2.516009255</v>
      </c>
      <c r="AF210" s="27">
        <f t="shared" si="21"/>
        <v>-3.555526627</v>
      </c>
      <c r="AG210" s="27">
        <f t="shared" si="22"/>
        <v>0.009188134785</v>
      </c>
      <c r="AH210" s="27">
        <f t="shared" si="23"/>
        <v>-0.0109352952</v>
      </c>
      <c r="AI210" s="27">
        <f t="shared" si="24"/>
        <v>0.03680575765</v>
      </c>
      <c r="AJ210" s="27">
        <f t="shared" si="25"/>
        <v>-0.02252616324</v>
      </c>
      <c r="AK210" s="27">
        <f t="shared" si="26"/>
        <v>-0.09372204316</v>
      </c>
      <c r="AL210" s="27">
        <f t="shared" si="27"/>
        <v>0.070536468</v>
      </c>
      <c r="AM210" s="27">
        <f t="shared" si="28"/>
        <v>0.2702612756</v>
      </c>
      <c r="AN210" s="27">
        <f t="shared" si="29"/>
        <v>-0.06947212686</v>
      </c>
      <c r="AO210" s="27">
        <f t="shared" si="30"/>
        <v>1.156868411</v>
      </c>
      <c r="AP210" s="27">
        <f t="shared" si="31"/>
        <v>0.919163499</v>
      </c>
      <c r="AQ210" s="27"/>
      <c r="AR210" s="27"/>
      <c r="AS210" s="27"/>
    </row>
    <row r="211">
      <c r="A211" s="29">
        <v>3366.0</v>
      </c>
      <c r="B211" s="30">
        <v>2937.0</v>
      </c>
      <c r="C211" s="14">
        <v>57.0</v>
      </c>
      <c r="D211" s="15">
        <v>70.0</v>
      </c>
      <c r="E211" s="16">
        <v>32.0</v>
      </c>
      <c r="F211" s="17">
        <v>88.0</v>
      </c>
      <c r="G211" s="18">
        <v>208.0</v>
      </c>
      <c r="H211" s="19">
        <v>28.0</v>
      </c>
      <c r="I211" s="20">
        <v>72.0</v>
      </c>
      <c r="J211" s="21">
        <v>94.0</v>
      </c>
      <c r="K211" s="22">
        <v>106.0</v>
      </c>
      <c r="L211" s="63">
        <f t="shared" si="1"/>
        <v>57</v>
      </c>
      <c r="M211" s="63">
        <f t="shared" si="2"/>
        <v>116</v>
      </c>
      <c r="N211" s="63">
        <f t="shared" si="3"/>
        <v>32</v>
      </c>
      <c r="O211" s="63">
        <f t="shared" si="4"/>
        <v>178</v>
      </c>
      <c r="P211" s="64">
        <f t="shared" si="5"/>
        <v>179</v>
      </c>
      <c r="Q211" s="64">
        <f t="shared" si="6"/>
        <v>0.3294797688</v>
      </c>
      <c r="R211" s="64">
        <f t="shared" si="7"/>
        <v>0.1523809524</v>
      </c>
      <c r="S211" s="65">
        <f t="shared" si="8"/>
        <v>0.6135770235</v>
      </c>
      <c r="T211" s="65">
        <f t="shared" si="9"/>
        <v>0.4516971279</v>
      </c>
      <c r="U211" s="73">
        <f t="shared" si="10"/>
        <v>0.0303030303</v>
      </c>
      <c r="V211" s="66">
        <f t="shared" si="11"/>
        <v>0.6054421769</v>
      </c>
      <c r="W211" s="27">
        <f t="shared" si="12"/>
        <v>0.6093413616</v>
      </c>
      <c r="X211" s="27">
        <f t="shared" si="13"/>
        <v>-0.01828508226</v>
      </c>
      <c r="Y211" s="27">
        <f t="shared" si="14"/>
        <v>1.054720007</v>
      </c>
      <c r="Z211" s="27">
        <f t="shared" si="15"/>
        <v>4.533508586</v>
      </c>
      <c r="AA211" s="27">
        <f t="shared" si="16"/>
        <v>0.06422984382</v>
      </c>
      <c r="AB211" s="27">
        <f t="shared" si="17"/>
        <v>-0.2004811738</v>
      </c>
      <c r="AC211" s="27">
        <f t="shared" si="18"/>
        <v>-0.1871685706</v>
      </c>
      <c r="AD211" s="27">
        <f t="shared" si="19"/>
        <v>0.2231475444</v>
      </c>
      <c r="AE211" s="27">
        <f t="shared" si="20"/>
        <v>-2.540059848</v>
      </c>
      <c r="AF211" s="27">
        <f t="shared" si="21"/>
        <v>-3.39509159</v>
      </c>
      <c r="AG211" s="27">
        <f t="shared" si="22"/>
        <v>0.008018507772</v>
      </c>
      <c r="AH211" s="27">
        <f t="shared" si="23"/>
        <v>-0.0103172965</v>
      </c>
      <c r="AI211" s="27">
        <f t="shared" si="24"/>
        <v>0.03754225588</v>
      </c>
      <c r="AJ211" s="27">
        <f t="shared" si="25"/>
        <v>-0.02484054005</v>
      </c>
      <c r="AK211" s="27">
        <f t="shared" si="26"/>
        <v>-0.08363594959</v>
      </c>
      <c r="AL211" s="27">
        <f t="shared" si="27"/>
        <v>0.06805094443</v>
      </c>
      <c r="AM211" s="27">
        <f t="shared" si="28"/>
        <v>0.2818859779</v>
      </c>
      <c r="AN211" s="27">
        <f t="shared" si="29"/>
        <v>-0.06339381478</v>
      </c>
      <c r="AO211" s="27">
        <f t="shared" si="30"/>
        <v>1.141272775</v>
      </c>
      <c r="AP211" s="27">
        <f t="shared" si="31"/>
        <v>0.8576579327</v>
      </c>
      <c r="AQ211" s="27"/>
      <c r="AR211" s="27"/>
      <c r="AS211" s="27"/>
    </row>
    <row r="212">
      <c r="A212" s="29">
        <v>3370.0</v>
      </c>
      <c r="B212" s="30">
        <v>3024.0</v>
      </c>
      <c r="C212" s="14">
        <v>36.0</v>
      </c>
      <c r="D212" s="15">
        <v>49.0</v>
      </c>
      <c r="E212" s="16">
        <v>29.0</v>
      </c>
      <c r="F212" s="17">
        <v>75.0</v>
      </c>
      <c r="G212" s="18">
        <v>245.0</v>
      </c>
      <c r="H212" s="19">
        <v>39.0</v>
      </c>
      <c r="I212" s="20">
        <v>45.0</v>
      </c>
      <c r="J212" s="21">
        <v>67.0</v>
      </c>
      <c r="K212" s="22">
        <v>61.0</v>
      </c>
      <c r="L212" s="63">
        <f t="shared" si="1"/>
        <v>36</v>
      </c>
      <c r="M212" s="63">
        <f t="shared" si="2"/>
        <v>114</v>
      </c>
      <c r="N212" s="63">
        <f t="shared" si="3"/>
        <v>29</v>
      </c>
      <c r="O212" s="63">
        <f t="shared" si="4"/>
        <v>106</v>
      </c>
      <c r="P212" s="64">
        <f t="shared" si="5"/>
        <v>106</v>
      </c>
      <c r="Q212" s="64">
        <f t="shared" si="6"/>
        <v>0.24</v>
      </c>
      <c r="R212" s="64">
        <f t="shared" si="7"/>
        <v>0.2148148148</v>
      </c>
      <c r="S212" s="65">
        <f t="shared" si="8"/>
        <v>0.498245614</v>
      </c>
      <c r="T212" s="65">
        <f t="shared" si="9"/>
        <v>0.5263157895</v>
      </c>
      <c r="U212" s="73">
        <f t="shared" si="10"/>
        <v>0.02149470899</v>
      </c>
      <c r="V212" s="66">
        <f t="shared" si="11"/>
        <v>0.4818181818</v>
      </c>
      <c r="W212" s="27">
        <f t="shared" si="12"/>
        <v>0.4812992766</v>
      </c>
      <c r="X212" s="27">
        <f t="shared" si="13"/>
        <v>-0.01297007323</v>
      </c>
      <c r="Y212" s="27">
        <f t="shared" si="14"/>
        <v>1.228955774</v>
      </c>
      <c r="Z212" s="27">
        <f t="shared" si="15"/>
        <v>3.681364658</v>
      </c>
      <c r="AA212" s="27">
        <f t="shared" si="16"/>
        <v>0.03231676539</v>
      </c>
      <c r="AB212" s="27">
        <f t="shared" si="17"/>
        <v>-0.165698347</v>
      </c>
      <c r="AC212" s="27">
        <f t="shared" si="18"/>
        <v>-0.2541154458</v>
      </c>
      <c r="AD212" s="27">
        <f t="shared" si="19"/>
        <v>0.1285322227</v>
      </c>
      <c r="AE212" s="27">
        <f t="shared" si="20"/>
        <v>-2.403352178</v>
      </c>
      <c r="AF212" s="27">
        <f t="shared" si="21"/>
        <v>-2.238722618</v>
      </c>
      <c r="AG212" s="27">
        <f t="shared" si="22"/>
        <v>0.002861739405</v>
      </c>
      <c r="AH212" s="27">
        <f t="shared" si="23"/>
        <v>-0.006048615818</v>
      </c>
      <c r="AI212" s="27">
        <f t="shared" si="24"/>
        <v>0.03615463778</v>
      </c>
      <c r="AJ212" s="27">
        <f t="shared" si="25"/>
        <v>-0.0392968956</v>
      </c>
      <c r="AK212" s="27">
        <f t="shared" si="26"/>
        <v>-0.03417105659</v>
      </c>
      <c r="AL212" s="27">
        <f t="shared" si="27"/>
        <v>0.04567232627</v>
      </c>
      <c r="AM212" s="27">
        <f t="shared" si="28"/>
        <v>0.3107749525</v>
      </c>
      <c r="AN212" s="27">
        <f t="shared" si="29"/>
        <v>-0.02965112587</v>
      </c>
      <c r="AO212" s="27">
        <f t="shared" si="30"/>
        <v>0.876874255</v>
      </c>
      <c r="AP212" s="27">
        <f t="shared" si="31"/>
        <v>0.4592374503</v>
      </c>
      <c r="AQ212" s="27"/>
      <c r="AR212" s="27"/>
      <c r="AS212" s="27"/>
    </row>
    <row r="213">
      <c r="A213" s="29">
        <v>3373.0</v>
      </c>
      <c r="B213" s="30">
        <v>3887.0</v>
      </c>
      <c r="C213" s="14">
        <v>54.0</v>
      </c>
      <c r="D213" s="15">
        <v>60.0</v>
      </c>
      <c r="E213" s="16">
        <v>75.0</v>
      </c>
      <c r="F213" s="17">
        <v>77.0</v>
      </c>
      <c r="G213" s="18">
        <v>239.0</v>
      </c>
      <c r="H213" s="19">
        <v>41.0</v>
      </c>
      <c r="I213" s="20">
        <v>91.0</v>
      </c>
      <c r="J213" s="21">
        <v>113.0</v>
      </c>
      <c r="K213" s="22">
        <v>103.0</v>
      </c>
      <c r="L213" s="63">
        <f t="shared" si="1"/>
        <v>54</v>
      </c>
      <c r="M213" s="63">
        <f t="shared" si="2"/>
        <v>118</v>
      </c>
      <c r="N213" s="63">
        <f t="shared" si="3"/>
        <v>75</v>
      </c>
      <c r="O213" s="63">
        <f t="shared" si="4"/>
        <v>194</v>
      </c>
      <c r="P213" s="64">
        <f t="shared" si="5"/>
        <v>194</v>
      </c>
      <c r="Q213" s="64">
        <f t="shared" si="6"/>
        <v>0.3139534884</v>
      </c>
      <c r="R213" s="64">
        <f t="shared" si="7"/>
        <v>0.2788104089</v>
      </c>
      <c r="S213" s="65">
        <f t="shared" si="8"/>
        <v>0.5623582766</v>
      </c>
      <c r="T213" s="65">
        <f t="shared" si="9"/>
        <v>0.3900226757</v>
      </c>
      <c r="U213" s="73">
        <f t="shared" si="10"/>
        <v>0.03318754824</v>
      </c>
      <c r="V213" s="66">
        <f t="shared" si="11"/>
        <v>0.6217948718</v>
      </c>
      <c r="W213" s="27">
        <f t="shared" si="12"/>
        <v>0.622084134</v>
      </c>
      <c r="X213" s="27">
        <f t="shared" si="13"/>
        <v>-0.02002562263</v>
      </c>
      <c r="Y213" s="27">
        <f t="shared" si="14"/>
        <v>0.9107091764</v>
      </c>
      <c r="Z213" s="27">
        <f t="shared" si="15"/>
        <v>4.155070966</v>
      </c>
      <c r="AA213" s="27">
        <f t="shared" si="16"/>
        <v>0.07703978907</v>
      </c>
      <c r="AB213" s="27">
        <f t="shared" si="17"/>
        <v>-0.1895855506</v>
      </c>
      <c r="AC213" s="27">
        <f t="shared" si="18"/>
        <v>-0.1395461889</v>
      </c>
      <c r="AD213" s="27">
        <f t="shared" si="19"/>
        <v>0.2239882438</v>
      </c>
      <c r="AE213" s="27">
        <f t="shared" si="20"/>
        <v>-2.010159324</v>
      </c>
      <c r="AF213" s="27">
        <f t="shared" si="21"/>
        <v>-2.851934198</v>
      </c>
      <c r="AG213" s="27">
        <f t="shared" si="22"/>
        <v>0.0105332134</v>
      </c>
      <c r="AH213" s="27">
        <f t="shared" si="23"/>
        <v>-0.0106852985</v>
      </c>
      <c r="AI213" s="27">
        <f t="shared" si="24"/>
        <v>0.0306545208</v>
      </c>
      <c r="AJ213" s="27">
        <f t="shared" si="25"/>
        <v>-0.01599147849</v>
      </c>
      <c r="AK213" s="27">
        <f t="shared" si="26"/>
        <v>-0.09194226837</v>
      </c>
      <c r="AL213" s="27">
        <f t="shared" si="27"/>
        <v>0.05898068304</v>
      </c>
      <c r="AM213" s="27">
        <f t="shared" si="28"/>
        <v>0.1926205118</v>
      </c>
      <c r="AN213" s="27">
        <f t="shared" si="29"/>
        <v>-0.05832087112</v>
      </c>
      <c r="AO213" s="27">
        <f t="shared" si="30"/>
        <v>0.8277896495</v>
      </c>
      <c r="AP213" s="27">
        <f t="shared" si="31"/>
        <v>0.6603073295</v>
      </c>
      <c r="AQ213" s="27"/>
      <c r="AR213" s="27"/>
      <c r="AS213" s="27"/>
    </row>
    <row r="214">
      <c r="A214" s="29">
        <v>3374.0</v>
      </c>
      <c r="B214" s="30">
        <v>2587.0</v>
      </c>
      <c r="C214" s="14">
        <v>30.0</v>
      </c>
      <c r="D214" s="15">
        <v>49.0</v>
      </c>
      <c r="E214" s="16">
        <v>32.0</v>
      </c>
      <c r="F214" s="17">
        <v>51.0</v>
      </c>
      <c r="G214" s="18">
        <v>192.0</v>
      </c>
      <c r="H214" s="19">
        <v>22.0</v>
      </c>
      <c r="I214" s="20">
        <v>66.0</v>
      </c>
      <c r="J214" s="21">
        <v>84.0</v>
      </c>
      <c r="K214" s="22">
        <v>76.0</v>
      </c>
      <c r="L214" s="63">
        <f t="shared" si="1"/>
        <v>30</v>
      </c>
      <c r="M214" s="63">
        <f t="shared" si="2"/>
        <v>73</v>
      </c>
      <c r="N214" s="63">
        <f t="shared" si="3"/>
        <v>32</v>
      </c>
      <c r="O214" s="63">
        <f t="shared" si="4"/>
        <v>142</v>
      </c>
      <c r="P214" s="64">
        <f t="shared" si="5"/>
        <v>142</v>
      </c>
      <c r="Q214" s="64">
        <f t="shared" si="6"/>
        <v>0.2912621359</v>
      </c>
      <c r="R214" s="64">
        <f t="shared" si="7"/>
        <v>0.183908046</v>
      </c>
      <c r="S214" s="65">
        <f t="shared" si="8"/>
        <v>0.6209386282</v>
      </c>
      <c r="T214" s="65">
        <f t="shared" si="9"/>
        <v>0.3718411552</v>
      </c>
      <c r="U214" s="73">
        <f t="shared" si="10"/>
        <v>0.02396598376</v>
      </c>
      <c r="V214" s="66">
        <f t="shared" si="11"/>
        <v>0.6604651163</v>
      </c>
      <c r="W214" s="27">
        <f t="shared" si="12"/>
        <v>0.6624208343</v>
      </c>
      <c r="X214" s="27">
        <f t="shared" si="13"/>
        <v>-0.01446125949</v>
      </c>
      <c r="Y214" s="27">
        <f t="shared" si="14"/>
        <v>0.8682550357</v>
      </c>
      <c r="Z214" s="27">
        <f t="shared" si="15"/>
        <v>4.587900939</v>
      </c>
      <c r="AA214" s="27">
        <f t="shared" si="16"/>
        <v>0.04017494282</v>
      </c>
      <c r="AB214" s="27">
        <f t="shared" si="17"/>
        <v>-0.1305247661</v>
      </c>
      <c r="AC214" s="27">
        <f t="shared" si="18"/>
        <v>-0.1268391072</v>
      </c>
      <c r="AD214" s="27">
        <f t="shared" si="19"/>
        <v>0.1785997729</v>
      </c>
      <c r="AE214" s="27">
        <f t="shared" si="20"/>
        <v>-2.116087713</v>
      </c>
      <c r="AF214" s="27">
        <f t="shared" si="21"/>
        <v>-3.477047903</v>
      </c>
      <c r="AG214" s="27">
        <f t="shared" si="22"/>
        <v>0.003966625107</v>
      </c>
      <c r="AH214" s="27">
        <f t="shared" si="23"/>
        <v>-0.00531244491</v>
      </c>
      <c r="AI214" s="27">
        <f t="shared" si="24"/>
        <v>0.02012101195</v>
      </c>
      <c r="AJ214" s="27">
        <f t="shared" si="25"/>
        <v>-0.01385770822</v>
      </c>
      <c r="AK214" s="27">
        <f t="shared" si="26"/>
        <v>-0.05294085892</v>
      </c>
      <c r="AL214" s="27">
        <f t="shared" si="27"/>
        <v>0.04483664143</v>
      </c>
      <c r="AM214" s="27">
        <f t="shared" si="28"/>
        <v>0.1933184549</v>
      </c>
      <c r="AN214" s="27">
        <f t="shared" si="29"/>
        <v>-0.05134702267</v>
      </c>
      <c r="AO214" s="27">
        <f t="shared" si="30"/>
        <v>0.9621854005</v>
      </c>
      <c r="AP214" s="27">
        <f t="shared" si="31"/>
        <v>0.8888999412</v>
      </c>
      <c r="AQ214" s="27"/>
      <c r="AR214" s="27"/>
      <c r="AS214" s="27"/>
    </row>
    <row r="215">
      <c r="A215" s="29">
        <v>3382.0</v>
      </c>
      <c r="B215" s="30">
        <v>2189.0</v>
      </c>
      <c r="C215" s="14">
        <v>32.0</v>
      </c>
      <c r="D215" s="15">
        <v>55.0</v>
      </c>
      <c r="E215" s="16">
        <v>32.0</v>
      </c>
      <c r="F215" s="17">
        <v>47.0</v>
      </c>
      <c r="G215" s="18">
        <v>187.0</v>
      </c>
      <c r="H215" s="19">
        <v>27.0</v>
      </c>
      <c r="I215" s="20">
        <v>47.0</v>
      </c>
      <c r="J215" s="21">
        <v>63.0</v>
      </c>
      <c r="K215" s="22">
        <v>62.0</v>
      </c>
      <c r="L215" s="63">
        <f t="shared" si="1"/>
        <v>32</v>
      </c>
      <c r="M215" s="63">
        <f t="shared" si="2"/>
        <v>74</v>
      </c>
      <c r="N215" s="63">
        <f t="shared" si="3"/>
        <v>32</v>
      </c>
      <c r="O215" s="63">
        <f t="shared" si="4"/>
        <v>109</v>
      </c>
      <c r="P215" s="64">
        <f t="shared" si="5"/>
        <v>109</v>
      </c>
      <c r="Q215" s="64">
        <f t="shared" si="6"/>
        <v>0.3018867925</v>
      </c>
      <c r="R215" s="64">
        <f t="shared" si="7"/>
        <v>0.2269503546</v>
      </c>
      <c r="S215" s="65">
        <f t="shared" si="8"/>
        <v>0.5708502024</v>
      </c>
      <c r="T215" s="65">
        <f t="shared" si="9"/>
        <v>0.4291497976</v>
      </c>
      <c r="U215" s="73">
        <f t="shared" si="10"/>
        <v>0.02923709456</v>
      </c>
      <c r="V215" s="66">
        <f t="shared" si="11"/>
        <v>0.5956284153</v>
      </c>
      <c r="W215" s="27">
        <f t="shared" si="12"/>
        <v>0.5963455617</v>
      </c>
      <c r="X215" s="27">
        <f t="shared" si="13"/>
        <v>-0.01764188841</v>
      </c>
      <c r="Y215" s="27">
        <f t="shared" si="14"/>
        <v>1.002071631</v>
      </c>
      <c r="Z215" s="27">
        <f t="shared" si="15"/>
        <v>4.21781487</v>
      </c>
      <c r="AA215" s="27">
        <f t="shared" si="16"/>
        <v>0.05979063565</v>
      </c>
      <c r="AB215" s="27">
        <f t="shared" si="17"/>
        <v>-0.1837736883</v>
      </c>
      <c r="AC215" s="27">
        <f t="shared" si="18"/>
        <v>-0.1689491804</v>
      </c>
      <c r="AD215" s="27">
        <f t="shared" si="19"/>
        <v>0.2003057127</v>
      </c>
      <c r="AE215" s="27">
        <f t="shared" si="20"/>
        <v>-2.245218455</v>
      </c>
      <c r="AF215" s="27">
        <f t="shared" si="21"/>
        <v>-2.938716132</v>
      </c>
      <c r="AG215" s="27">
        <f t="shared" si="22"/>
        <v>0.007201749504</v>
      </c>
      <c r="AH215" s="27">
        <f t="shared" si="23"/>
        <v>-0.009124809346</v>
      </c>
      <c r="AI215" s="27">
        <f t="shared" si="24"/>
        <v>0.03269577856</v>
      </c>
      <c r="AJ215" s="27">
        <f t="shared" si="25"/>
        <v>-0.02130324598</v>
      </c>
      <c r="AK215" s="27">
        <f t="shared" si="26"/>
        <v>-0.07243398317</v>
      </c>
      <c r="AL215" s="27">
        <f t="shared" si="27"/>
        <v>0.05803593199</v>
      </c>
      <c r="AM215" s="27">
        <f t="shared" si="28"/>
        <v>0.236728044</v>
      </c>
      <c r="AN215" s="27">
        <f t="shared" si="29"/>
        <v>-0.05294210208</v>
      </c>
      <c r="AO215" s="27">
        <f t="shared" si="30"/>
        <v>0.9385494994</v>
      </c>
      <c r="AP215" s="27">
        <f t="shared" si="31"/>
        <v>0.6906743412</v>
      </c>
      <c r="AQ215" s="27"/>
      <c r="AR215" s="27"/>
      <c r="AS215" s="27"/>
    </row>
    <row r="216">
      <c r="A216" s="29">
        <v>3383.0</v>
      </c>
      <c r="B216" s="30">
        <v>2452.0</v>
      </c>
      <c r="C216" s="14">
        <v>74.0</v>
      </c>
      <c r="D216" s="15">
        <v>134.0</v>
      </c>
      <c r="E216" s="16">
        <v>45.0</v>
      </c>
      <c r="F216" s="17">
        <v>96.0</v>
      </c>
      <c r="G216" s="18">
        <v>346.0</v>
      </c>
      <c r="H216" s="19">
        <v>25.0</v>
      </c>
      <c r="I216" s="20">
        <v>118.0</v>
      </c>
      <c r="J216" s="21">
        <v>174.0</v>
      </c>
      <c r="K216" s="22">
        <v>124.0</v>
      </c>
      <c r="L216" s="63">
        <f t="shared" si="1"/>
        <v>74</v>
      </c>
      <c r="M216" s="63">
        <f t="shared" si="2"/>
        <v>121</v>
      </c>
      <c r="N216" s="63">
        <f t="shared" si="3"/>
        <v>45</v>
      </c>
      <c r="O216" s="63">
        <f t="shared" si="4"/>
        <v>242</v>
      </c>
      <c r="P216" s="64">
        <f t="shared" si="5"/>
        <v>245</v>
      </c>
      <c r="Q216" s="64">
        <f t="shared" si="6"/>
        <v>0.3794871795</v>
      </c>
      <c r="R216" s="64">
        <f t="shared" si="7"/>
        <v>0.1567944251</v>
      </c>
      <c r="S216" s="65">
        <f t="shared" si="8"/>
        <v>0.6556016598</v>
      </c>
      <c r="T216" s="65">
        <f t="shared" si="9"/>
        <v>0.4045643154</v>
      </c>
      <c r="U216" s="73">
        <f t="shared" si="10"/>
        <v>0.04853181077</v>
      </c>
      <c r="V216" s="66">
        <f t="shared" si="11"/>
        <v>0.6666666667</v>
      </c>
      <c r="W216" s="27">
        <f t="shared" si="12"/>
        <v>0.6775805397</v>
      </c>
      <c r="X216" s="27">
        <f t="shared" si="13"/>
        <v>-0.02928446902</v>
      </c>
      <c r="Y216" s="27">
        <f t="shared" si="14"/>
        <v>0.9446641372</v>
      </c>
      <c r="Z216" s="27">
        <f t="shared" si="15"/>
        <v>4.8440141</v>
      </c>
      <c r="AA216" s="27">
        <f t="shared" si="16"/>
        <v>0.1647470842</v>
      </c>
      <c r="AB216" s="27">
        <f t="shared" si="17"/>
        <v>-0.2875770841</v>
      </c>
      <c r="AC216" s="27">
        <f t="shared" si="18"/>
        <v>-0.1501458772</v>
      </c>
      <c r="AD216" s="27">
        <f t="shared" si="19"/>
        <v>0.3818594156</v>
      </c>
      <c r="AE216" s="27">
        <f t="shared" si="20"/>
        <v>-2.430833145</v>
      </c>
      <c r="AF216" s="27">
        <f t="shared" si="21"/>
        <v>-3.876086024</v>
      </c>
      <c r="AG216" s="27">
        <f t="shared" si="22"/>
        <v>0.03293933755</v>
      </c>
      <c r="AH216" s="27">
        <f t="shared" si="23"/>
        <v>-0.02370211093</v>
      </c>
      <c r="AI216" s="27">
        <f t="shared" si="24"/>
        <v>0.04823266834</v>
      </c>
      <c r="AJ216" s="27">
        <f t="shared" si="25"/>
        <v>-0.01784767978</v>
      </c>
      <c r="AK216" s="27">
        <f t="shared" si="26"/>
        <v>-0.2292159418</v>
      </c>
      <c r="AL216" s="27">
        <f t="shared" si="27"/>
        <v>0.1043003564</v>
      </c>
      <c r="AM216" s="27">
        <f t="shared" si="28"/>
        <v>0.2416155698</v>
      </c>
      <c r="AN216" s="27">
        <f t="shared" si="29"/>
        <v>-0.1159122228</v>
      </c>
      <c r="AO216" s="27">
        <f t="shared" si="30"/>
        <v>1.167002035</v>
      </c>
      <c r="AP216" s="27">
        <f t="shared" si="31"/>
        <v>1.046229538</v>
      </c>
      <c r="AQ216" s="27"/>
      <c r="AR216" s="27"/>
      <c r="AS216" s="27"/>
    </row>
    <row r="217">
      <c r="A217" s="29">
        <v>3385.0</v>
      </c>
      <c r="B217" s="30">
        <v>1775.0</v>
      </c>
      <c r="C217" s="14">
        <v>32.0</v>
      </c>
      <c r="D217" s="15">
        <v>38.0</v>
      </c>
      <c r="E217" s="16">
        <v>23.0</v>
      </c>
      <c r="F217" s="17">
        <v>48.0</v>
      </c>
      <c r="G217" s="18">
        <v>118.0</v>
      </c>
      <c r="H217" s="19">
        <v>28.0</v>
      </c>
      <c r="I217" s="20">
        <v>53.0</v>
      </c>
      <c r="J217" s="21">
        <v>62.0</v>
      </c>
      <c r="K217" s="22">
        <v>57.0</v>
      </c>
      <c r="L217" s="63">
        <f t="shared" si="1"/>
        <v>32</v>
      </c>
      <c r="M217" s="63">
        <f t="shared" si="2"/>
        <v>76</v>
      </c>
      <c r="N217" s="63">
        <f t="shared" si="3"/>
        <v>23</v>
      </c>
      <c r="O217" s="63">
        <f t="shared" si="4"/>
        <v>110</v>
      </c>
      <c r="P217" s="64">
        <f t="shared" si="5"/>
        <v>110</v>
      </c>
      <c r="Q217" s="64">
        <f t="shared" si="6"/>
        <v>0.2962962963</v>
      </c>
      <c r="R217" s="64">
        <f t="shared" si="7"/>
        <v>0.1729323308</v>
      </c>
      <c r="S217" s="65">
        <f t="shared" si="8"/>
        <v>0.5892116183</v>
      </c>
      <c r="T217" s="65">
        <f t="shared" si="9"/>
        <v>0.4481327801</v>
      </c>
      <c r="U217" s="73">
        <f t="shared" si="10"/>
        <v>0.03098591549</v>
      </c>
      <c r="V217" s="66">
        <f t="shared" si="11"/>
        <v>0.5913978495</v>
      </c>
      <c r="W217" s="27">
        <f t="shared" si="12"/>
        <v>0.5956691681</v>
      </c>
      <c r="X217" s="27">
        <f t="shared" si="13"/>
        <v>-0.01869714045</v>
      </c>
      <c r="Y217" s="27">
        <f t="shared" si="14"/>
        <v>1.046397198</v>
      </c>
      <c r="Z217" s="27">
        <f t="shared" si="15"/>
        <v>4.353481027</v>
      </c>
      <c r="AA217" s="27">
        <f t="shared" si="16"/>
        <v>0.06715732823</v>
      </c>
      <c r="AB217" s="27">
        <f t="shared" si="17"/>
        <v>-0.2033814092</v>
      </c>
      <c r="AC217" s="27">
        <f t="shared" si="18"/>
        <v>-0.184226326</v>
      </c>
      <c r="AD217" s="27">
        <f t="shared" si="19"/>
        <v>0.2191152464</v>
      </c>
      <c r="AE217" s="27">
        <f t="shared" si="20"/>
        <v>-2.419945285</v>
      </c>
      <c r="AF217" s="27">
        <f t="shared" si="21"/>
        <v>-3.130804302</v>
      </c>
      <c r="AG217" s="27">
        <f t="shared" si="22"/>
        <v>0.008572912092</v>
      </c>
      <c r="AH217" s="27">
        <f t="shared" si="23"/>
        <v>-0.01070241628</v>
      </c>
      <c r="AI217" s="27">
        <f t="shared" si="24"/>
        <v>0.03778482411</v>
      </c>
      <c r="AJ217" s="27">
        <f t="shared" si="25"/>
        <v>-0.0242571171</v>
      </c>
      <c r="AK217" s="27">
        <f t="shared" si="26"/>
        <v>-0.08397533589</v>
      </c>
      <c r="AL217" s="27">
        <f t="shared" si="27"/>
        <v>0.06629396979</v>
      </c>
      <c r="AM217" s="27">
        <f t="shared" si="28"/>
        <v>0.2664369503</v>
      </c>
      <c r="AN217" s="27">
        <f t="shared" si="29"/>
        <v>-0.0597763765</v>
      </c>
      <c r="AO217" s="27">
        <f t="shared" si="30"/>
        <v>1.04412686</v>
      </c>
      <c r="AP217" s="27">
        <f t="shared" si="31"/>
        <v>0.759487708</v>
      </c>
      <c r="AQ217" s="27"/>
      <c r="AR217" s="27"/>
      <c r="AS217" s="27"/>
    </row>
    <row r="218">
      <c r="A218" s="29">
        <v>3391.0</v>
      </c>
      <c r="B218" s="30">
        <v>2188.0</v>
      </c>
      <c r="C218" s="14">
        <v>28.0</v>
      </c>
      <c r="D218" s="15">
        <v>39.0</v>
      </c>
      <c r="E218" s="16">
        <v>24.0</v>
      </c>
      <c r="F218" s="17">
        <v>51.0</v>
      </c>
      <c r="G218" s="18">
        <v>222.0</v>
      </c>
      <c r="H218" s="19">
        <v>40.0</v>
      </c>
      <c r="I218" s="20">
        <v>63.0</v>
      </c>
      <c r="J218" s="21">
        <v>87.0</v>
      </c>
      <c r="K218" s="22">
        <v>79.0</v>
      </c>
      <c r="L218" s="63">
        <f t="shared" si="1"/>
        <v>28</v>
      </c>
      <c r="M218" s="63">
        <f t="shared" si="2"/>
        <v>91</v>
      </c>
      <c r="N218" s="63">
        <f t="shared" si="3"/>
        <v>24</v>
      </c>
      <c r="O218" s="63">
        <f t="shared" si="4"/>
        <v>142</v>
      </c>
      <c r="P218" s="64">
        <f t="shared" si="5"/>
        <v>143</v>
      </c>
      <c r="Q218" s="64">
        <f t="shared" si="6"/>
        <v>0.2352941176</v>
      </c>
      <c r="R218" s="64">
        <f t="shared" si="7"/>
        <v>0.1445783133</v>
      </c>
      <c r="S218" s="65">
        <f t="shared" si="8"/>
        <v>0.5964912281</v>
      </c>
      <c r="T218" s="65">
        <f t="shared" si="9"/>
        <v>0.4175438596</v>
      </c>
      <c r="U218" s="73">
        <f t="shared" si="10"/>
        <v>0.02376599634</v>
      </c>
      <c r="V218" s="66">
        <f t="shared" si="11"/>
        <v>0.6094420601</v>
      </c>
      <c r="W218" s="27">
        <f t="shared" si="12"/>
        <v>0.617276153</v>
      </c>
      <c r="X218" s="27">
        <f t="shared" si="13"/>
        <v>-0.01434058554</v>
      </c>
      <c r="Y218" s="27">
        <f t="shared" si="14"/>
        <v>0.9749715804</v>
      </c>
      <c r="Z218" s="27">
        <f t="shared" si="15"/>
        <v>4.407267548</v>
      </c>
      <c r="AA218" s="27">
        <f t="shared" si="16"/>
        <v>0.03950724973</v>
      </c>
      <c r="AB218" s="27">
        <f t="shared" si="17"/>
        <v>-0.1453444104</v>
      </c>
      <c r="AC218" s="27">
        <f t="shared" si="18"/>
        <v>-0.1599346146</v>
      </c>
      <c r="AD218" s="27">
        <f t="shared" si="19"/>
        <v>0.1701363263</v>
      </c>
      <c r="AE218" s="27">
        <f t="shared" si="20"/>
        <v>-2.282620402</v>
      </c>
      <c r="AF218" s="27">
        <f t="shared" si="21"/>
        <v>-3.208643308</v>
      </c>
      <c r="AG218" s="27">
        <f t="shared" si="22"/>
        <v>0.003868151293</v>
      </c>
      <c r="AH218" s="27">
        <f t="shared" si="23"/>
        <v>-0.005866250653</v>
      </c>
      <c r="AI218" s="27">
        <f t="shared" si="24"/>
        <v>0.02515937659</v>
      </c>
      <c r="AJ218" s="27">
        <f t="shared" si="25"/>
        <v>-0.01962119031</v>
      </c>
      <c r="AK218" s="27">
        <f t="shared" si="26"/>
        <v>-0.05001127157</v>
      </c>
      <c r="AL218" s="27">
        <f t="shared" si="27"/>
        <v>0.04796162267</v>
      </c>
      <c r="AM218" s="27">
        <f t="shared" si="28"/>
        <v>0.2341628474</v>
      </c>
      <c r="AN218" s="27">
        <f t="shared" si="29"/>
        <v>-0.04698798253</v>
      </c>
      <c r="AO218" s="27">
        <f t="shared" si="30"/>
        <v>0.9970436588</v>
      </c>
      <c r="AP218" s="27">
        <f t="shared" si="31"/>
        <v>0.7879869553</v>
      </c>
      <c r="AQ218" s="27"/>
      <c r="AR218" s="27"/>
      <c r="AS218" s="27"/>
    </row>
    <row r="219">
      <c r="A219" s="29">
        <v>3392.0</v>
      </c>
      <c r="B219" s="30">
        <v>1601.0</v>
      </c>
      <c r="C219" s="14">
        <v>22.0</v>
      </c>
      <c r="D219" s="15">
        <v>25.0</v>
      </c>
      <c r="E219" s="16">
        <v>14.0</v>
      </c>
      <c r="F219" s="17">
        <v>48.0</v>
      </c>
      <c r="G219" s="18">
        <v>127.0</v>
      </c>
      <c r="H219" s="19">
        <v>34.0</v>
      </c>
      <c r="I219" s="20">
        <v>46.0</v>
      </c>
      <c r="J219" s="21">
        <v>46.0</v>
      </c>
      <c r="K219" s="22">
        <v>30.0</v>
      </c>
      <c r="L219" s="63">
        <f t="shared" si="1"/>
        <v>22</v>
      </c>
      <c r="M219" s="63">
        <f t="shared" si="2"/>
        <v>82</v>
      </c>
      <c r="N219" s="63">
        <f t="shared" si="3"/>
        <v>14</v>
      </c>
      <c r="O219" s="63">
        <f t="shared" si="4"/>
        <v>76</v>
      </c>
      <c r="P219" s="64">
        <f t="shared" si="5"/>
        <v>76</v>
      </c>
      <c r="Q219" s="64">
        <f t="shared" si="6"/>
        <v>0.2115384615</v>
      </c>
      <c r="R219" s="64">
        <f t="shared" si="7"/>
        <v>0.1555555556</v>
      </c>
      <c r="S219" s="65">
        <f t="shared" si="8"/>
        <v>0.5051546392</v>
      </c>
      <c r="T219" s="65">
        <f t="shared" si="9"/>
        <v>0.5360824742</v>
      </c>
      <c r="U219" s="73">
        <f t="shared" si="10"/>
        <v>0.02248594628</v>
      </c>
      <c r="V219" s="66">
        <f t="shared" si="11"/>
        <v>0.4810126582</v>
      </c>
      <c r="W219" s="27">
        <f t="shared" si="12"/>
        <v>0.4789218971</v>
      </c>
      <c r="X219" s="27">
        <f t="shared" si="13"/>
        <v>-0.01356819346</v>
      </c>
      <c r="Y219" s="27">
        <f t="shared" si="14"/>
        <v>1.251761138</v>
      </c>
      <c r="Z219" s="27">
        <f t="shared" si="15"/>
        <v>3.732413057</v>
      </c>
      <c r="AA219" s="27">
        <f t="shared" si="16"/>
        <v>0.0353660929</v>
      </c>
      <c r="AB219" s="27">
        <f t="shared" si="17"/>
        <v>-0.176556205</v>
      </c>
      <c r="AC219" s="27">
        <f t="shared" si="18"/>
        <v>-0.2636340395</v>
      </c>
      <c r="AD219" s="27">
        <f t="shared" si="19"/>
        <v>0.1363240495</v>
      </c>
      <c r="AE219" s="27">
        <f t="shared" si="20"/>
        <v>-2.481895474</v>
      </c>
      <c r="AF219" s="27">
        <f t="shared" si="21"/>
        <v>-2.301240506</v>
      </c>
      <c r="AG219" s="27">
        <f t="shared" si="22"/>
        <v>0.003276188494</v>
      </c>
      <c r="AH219" s="27">
        <f t="shared" si="23"/>
        <v>-0.00674218103</v>
      </c>
      <c r="AI219" s="27">
        <f t="shared" si="24"/>
        <v>0.03923864796</v>
      </c>
      <c r="AJ219" s="27">
        <f t="shared" si="25"/>
        <v>-0.04152540473</v>
      </c>
      <c r="AK219" s="27">
        <f t="shared" si="26"/>
        <v>-0.0379139006</v>
      </c>
      <c r="AL219" s="27">
        <f t="shared" si="27"/>
        <v>0.04933996115</v>
      </c>
      <c r="AM219" s="27">
        <f t="shared" si="28"/>
        <v>0.32688673</v>
      </c>
      <c r="AN219" s="27">
        <f t="shared" si="29"/>
        <v>-0.03188471286</v>
      </c>
      <c r="AO219" s="27">
        <f t="shared" si="30"/>
        <v>0.9180878765</v>
      </c>
      <c r="AP219" s="27">
        <f t="shared" si="31"/>
        <v>0.4786079202</v>
      </c>
      <c r="AQ219" s="27"/>
      <c r="AR219" s="27"/>
      <c r="AS219" s="27"/>
    </row>
    <row r="220">
      <c r="A220" s="29">
        <v>3414.0</v>
      </c>
      <c r="B220" s="30">
        <v>1087.0</v>
      </c>
      <c r="C220" s="14">
        <v>9.0</v>
      </c>
      <c r="D220" s="15">
        <v>21.0</v>
      </c>
      <c r="E220" s="16">
        <v>10.0</v>
      </c>
      <c r="F220" s="17">
        <v>15.0</v>
      </c>
      <c r="G220" s="18">
        <v>79.0</v>
      </c>
      <c r="H220" s="19">
        <v>10.0</v>
      </c>
      <c r="I220" s="20">
        <v>24.0</v>
      </c>
      <c r="J220" s="21">
        <v>70.0</v>
      </c>
      <c r="K220" s="22">
        <v>29.0</v>
      </c>
      <c r="L220" s="63">
        <f t="shared" si="1"/>
        <v>9</v>
      </c>
      <c r="M220" s="63">
        <f t="shared" si="2"/>
        <v>25</v>
      </c>
      <c r="N220" s="63">
        <f t="shared" si="3"/>
        <v>10</v>
      </c>
      <c r="O220" s="63">
        <f t="shared" si="4"/>
        <v>53</v>
      </c>
      <c r="P220" s="64">
        <f t="shared" si="5"/>
        <v>53</v>
      </c>
      <c r="Q220" s="64">
        <f t="shared" si="6"/>
        <v>0.2647058824</v>
      </c>
      <c r="R220" s="64">
        <f t="shared" si="7"/>
        <v>0.1587301587</v>
      </c>
      <c r="S220" s="65">
        <f t="shared" si="8"/>
        <v>0.6391752577</v>
      </c>
      <c r="T220" s="65">
        <f t="shared" si="9"/>
        <v>0.3505154639</v>
      </c>
      <c r="U220" s="73">
        <f t="shared" si="10"/>
        <v>0.01747930083</v>
      </c>
      <c r="V220" s="66">
        <f t="shared" si="11"/>
        <v>0.6794871795</v>
      </c>
      <c r="W220" s="27">
        <f t="shared" si="12"/>
        <v>0.6793509903</v>
      </c>
      <c r="X220" s="27">
        <f t="shared" si="13"/>
        <v>-0.01054714496</v>
      </c>
      <c r="Y220" s="27">
        <f t="shared" si="14"/>
        <v>0.8184592059</v>
      </c>
      <c r="Z220" s="27">
        <f t="shared" si="15"/>
        <v>4.722645092</v>
      </c>
      <c r="AA220" s="27">
        <f t="shared" si="16"/>
        <v>0.02137041025</v>
      </c>
      <c r="AB220" s="27">
        <f t="shared" si="17"/>
        <v>-0.08973697938</v>
      </c>
      <c r="AC220" s="27">
        <f t="shared" si="18"/>
        <v>-0.1127074518</v>
      </c>
      <c r="AD220" s="27">
        <f t="shared" si="19"/>
        <v>0.1340852407</v>
      </c>
      <c r="AE220" s="27">
        <f t="shared" si="20"/>
        <v>-2.053310698</v>
      </c>
      <c r="AF220" s="27">
        <f t="shared" si="21"/>
        <v>-3.684285092</v>
      </c>
      <c r="AG220" s="27">
        <f t="shared" si="22"/>
        <v>0.001538889884</v>
      </c>
      <c r="AH220" s="27">
        <f t="shared" si="23"/>
        <v>-0.002663800884</v>
      </c>
      <c r="AI220" s="27">
        <f t="shared" si="24"/>
        <v>0.01304001435</v>
      </c>
      <c r="AJ220" s="27">
        <f t="shared" si="25"/>
        <v>-0.01160755083</v>
      </c>
      <c r="AK220" s="27">
        <f t="shared" si="26"/>
        <v>-0.02898810679</v>
      </c>
      <c r="AL220" s="27">
        <f t="shared" si="27"/>
        <v>0.03173093534</v>
      </c>
      <c r="AM220" s="27">
        <f t="shared" si="28"/>
        <v>0.1768251548</v>
      </c>
      <c r="AN220" s="27">
        <f t="shared" si="29"/>
        <v>-0.0396813663</v>
      </c>
      <c r="AO220" s="27">
        <f t="shared" si="30"/>
        <v>0.9610612013</v>
      </c>
      <c r="AP220" s="27">
        <f t="shared" si="31"/>
        <v>0.969542184</v>
      </c>
      <c r="AQ220" s="27"/>
      <c r="AR220" s="27"/>
      <c r="AS220" s="27"/>
    </row>
    <row r="221">
      <c r="A221" s="29">
        <v>3417.0</v>
      </c>
      <c r="B221" s="30">
        <v>2146.0</v>
      </c>
      <c r="C221" s="14">
        <v>16.0</v>
      </c>
      <c r="D221" s="15">
        <v>16.0</v>
      </c>
      <c r="E221" s="16">
        <v>17.0</v>
      </c>
      <c r="F221" s="17">
        <v>47.0</v>
      </c>
      <c r="G221" s="18">
        <v>95.0</v>
      </c>
      <c r="H221" s="19">
        <v>22.0</v>
      </c>
      <c r="I221" s="20">
        <v>22.0</v>
      </c>
      <c r="J221" s="21">
        <v>34.0</v>
      </c>
      <c r="K221" s="22">
        <v>32.0</v>
      </c>
      <c r="L221" s="63">
        <f t="shared" si="1"/>
        <v>16</v>
      </c>
      <c r="M221" s="63">
        <f t="shared" si="2"/>
        <v>69</v>
      </c>
      <c r="N221" s="63">
        <f t="shared" si="3"/>
        <v>17</v>
      </c>
      <c r="O221" s="63">
        <f t="shared" si="4"/>
        <v>54</v>
      </c>
      <c r="P221" s="64">
        <f t="shared" si="5"/>
        <v>54</v>
      </c>
      <c r="Q221" s="64">
        <f t="shared" si="6"/>
        <v>0.1882352941</v>
      </c>
      <c r="R221" s="64">
        <f t="shared" si="7"/>
        <v>0.2394366197</v>
      </c>
      <c r="S221" s="65">
        <f t="shared" si="8"/>
        <v>0.4487179487</v>
      </c>
      <c r="T221" s="65">
        <f t="shared" si="9"/>
        <v>0.5448717949</v>
      </c>
      <c r="U221" s="73">
        <f t="shared" si="10"/>
        <v>0.01537744641</v>
      </c>
      <c r="V221" s="66">
        <f t="shared" si="11"/>
        <v>0.4390243902</v>
      </c>
      <c r="W221" s="27">
        <f t="shared" si="12"/>
        <v>0.4399325437</v>
      </c>
      <c r="X221" s="27">
        <f t="shared" si="13"/>
        <v>-0.009278869795</v>
      </c>
      <c r="Y221" s="27">
        <f t="shared" si="14"/>
        <v>1.272284343</v>
      </c>
      <c r="Z221" s="27">
        <f t="shared" si="15"/>
        <v>3.315421854</v>
      </c>
      <c r="AA221" s="27">
        <f t="shared" si="16"/>
        <v>0.01653991183</v>
      </c>
      <c r="AB221" s="27">
        <f t="shared" si="17"/>
        <v>-0.1227209636</v>
      </c>
      <c r="AC221" s="27">
        <f t="shared" si="18"/>
        <v>-0.2723497118</v>
      </c>
      <c r="AD221" s="27">
        <f t="shared" si="19"/>
        <v>0.08281225821</v>
      </c>
      <c r="AE221" s="27">
        <f t="shared" si="20"/>
        <v>-2.240759782</v>
      </c>
      <c r="AF221" s="27">
        <f t="shared" si="21"/>
        <v>-1.815767346</v>
      </c>
      <c r="AG221" s="27">
        <f t="shared" si="22"/>
        <v>0.001047823275</v>
      </c>
      <c r="AH221" s="27">
        <f t="shared" si="23"/>
        <v>-0.003204861265</v>
      </c>
      <c r="AI221" s="27">
        <f t="shared" si="24"/>
        <v>0.02772123177</v>
      </c>
      <c r="AJ221" s="27">
        <f t="shared" si="25"/>
        <v>-0.04360156001</v>
      </c>
      <c r="AK221" s="27">
        <f t="shared" si="26"/>
        <v>-0.01575047551</v>
      </c>
      <c r="AL221" s="27">
        <f t="shared" si="27"/>
        <v>0.03046377159</v>
      </c>
      <c r="AM221" s="27">
        <f t="shared" si="28"/>
        <v>0.2999658555</v>
      </c>
      <c r="AN221" s="27">
        <f t="shared" si="29"/>
        <v>-0.01720496349</v>
      </c>
      <c r="AO221" s="27">
        <f t="shared" si="30"/>
        <v>0.7362836597</v>
      </c>
      <c r="AP221" s="27">
        <f t="shared" si="31"/>
        <v>0.3354495155</v>
      </c>
      <c r="AQ221" s="27"/>
      <c r="AR221" s="27"/>
      <c r="AS221" s="27"/>
    </row>
    <row r="222">
      <c r="A222" s="29">
        <v>3418.0</v>
      </c>
      <c r="B222" s="30">
        <v>769.0</v>
      </c>
      <c r="C222" s="14">
        <v>10.0</v>
      </c>
      <c r="D222" s="15">
        <v>14.0</v>
      </c>
      <c r="E222" s="16">
        <v>12.0</v>
      </c>
      <c r="F222" s="17">
        <v>13.0</v>
      </c>
      <c r="G222" s="18">
        <v>39.0</v>
      </c>
      <c r="H222" s="19">
        <v>4.0</v>
      </c>
      <c r="I222" s="20">
        <v>14.0</v>
      </c>
      <c r="J222" s="21">
        <v>27.0</v>
      </c>
      <c r="K222" s="22">
        <v>21.0</v>
      </c>
      <c r="L222" s="63">
        <f t="shared" si="1"/>
        <v>10</v>
      </c>
      <c r="M222" s="63">
        <f t="shared" si="2"/>
        <v>17</v>
      </c>
      <c r="N222" s="63">
        <f t="shared" si="3"/>
        <v>12</v>
      </c>
      <c r="O222" s="63">
        <f t="shared" si="4"/>
        <v>35</v>
      </c>
      <c r="P222" s="64">
        <f t="shared" si="5"/>
        <v>35</v>
      </c>
      <c r="Q222" s="64">
        <f t="shared" si="6"/>
        <v>0.3703703704</v>
      </c>
      <c r="R222" s="64">
        <f t="shared" si="7"/>
        <v>0.2553191489</v>
      </c>
      <c r="S222" s="65">
        <f t="shared" si="8"/>
        <v>0.6081081081</v>
      </c>
      <c r="T222" s="65">
        <f t="shared" si="9"/>
        <v>0.3648648649</v>
      </c>
      <c r="U222" s="73">
        <f t="shared" si="10"/>
        <v>0.02860858257</v>
      </c>
      <c r="V222" s="66">
        <f t="shared" si="11"/>
        <v>0.6730769231</v>
      </c>
      <c r="W222" s="27">
        <f t="shared" si="12"/>
        <v>0.6639449133</v>
      </c>
      <c r="X222" s="27">
        <f t="shared" si="13"/>
        <v>-0.01726263943</v>
      </c>
      <c r="Y222" s="27">
        <f t="shared" si="14"/>
        <v>0.8519652863</v>
      </c>
      <c r="Z222" s="27">
        <f t="shared" si="15"/>
        <v>4.49310066</v>
      </c>
      <c r="AA222" s="27">
        <f t="shared" si="16"/>
        <v>0.0572476189</v>
      </c>
      <c r="AB222" s="27">
        <f t="shared" si="17"/>
        <v>-0.1528863078</v>
      </c>
      <c r="AC222" s="27">
        <f t="shared" si="18"/>
        <v>-0.122124375</v>
      </c>
      <c r="AD222" s="27">
        <f t="shared" si="19"/>
        <v>0.2087921175</v>
      </c>
      <c r="AE222" s="27">
        <f t="shared" si="20"/>
        <v>-2.033482178</v>
      </c>
      <c r="AF222" s="27">
        <f t="shared" si="21"/>
        <v>-3.334839265</v>
      </c>
      <c r="AG222" s="27">
        <f t="shared" si="22"/>
        <v>0.006747212639</v>
      </c>
      <c r="AH222" s="27">
        <f t="shared" si="23"/>
        <v>-0.007427987918</v>
      </c>
      <c r="AI222" s="27">
        <f t="shared" si="24"/>
        <v>0.02312597633</v>
      </c>
      <c r="AJ222" s="27">
        <f t="shared" si="25"/>
        <v>-0.01309227682</v>
      </c>
      <c r="AK222" s="27">
        <f t="shared" si="26"/>
        <v>-0.07387972322</v>
      </c>
      <c r="AL222" s="27">
        <f t="shared" si="27"/>
        <v>0.05143288181</v>
      </c>
      <c r="AM222" s="27">
        <f t="shared" si="28"/>
        <v>0.1822865432</v>
      </c>
      <c r="AN222" s="27">
        <f t="shared" si="29"/>
        <v>-0.05878690268</v>
      </c>
      <c r="AO222" s="27">
        <f t="shared" si="30"/>
        <v>0.9055190351</v>
      </c>
      <c r="AP222" s="27">
        <f t="shared" si="31"/>
        <v>0.8349283852</v>
      </c>
      <c r="AQ222" s="27"/>
      <c r="AR222" s="27"/>
      <c r="AS222" s="27"/>
    </row>
    <row r="223">
      <c r="A223" s="29">
        <v>3435.0</v>
      </c>
      <c r="B223" s="30">
        <v>2794.0</v>
      </c>
      <c r="C223" s="14">
        <v>24.0</v>
      </c>
      <c r="D223" s="15">
        <v>31.0</v>
      </c>
      <c r="E223" s="16">
        <v>23.0</v>
      </c>
      <c r="F223" s="17">
        <v>63.0</v>
      </c>
      <c r="G223" s="18">
        <v>170.0</v>
      </c>
      <c r="H223" s="19">
        <v>36.0</v>
      </c>
      <c r="I223" s="20">
        <v>38.0</v>
      </c>
      <c r="J223" s="21">
        <v>58.0</v>
      </c>
      <c r="K223" s="22">
        <v>63.0</v>
      </c>
      <c r="L223" s="63">
        <f t="shared" si="1"/>
        <v>24</v>
      </c>
      <c r="M223" s="63">
        <f t="shared" si="2"/>
        <v>99</v>
      </c>
      <c r="N223" s="63">
        <f t="shared" si="3"/>
        <v>23</v>
      </c>
      <c r="O223" s="63">
        <f t="shared" si="4"/>
        <v>101</v>
      </c>
      <c r="P223" s="64">
        <f t="shared" si="5"/>
        <v>101</v>
      </c>
      <c r="Q223" s="64">
        <f t="shared" si="6"/>
        <v>0.1951219512</v>
      </c>
      <c r="R223" s="64">
        <f t="shared" si="7"/>
        <v>0.185483871</v>
      </c>
      <c r="S223" s="65">
        <f t="shared" si="8"/>
        <v>0.5060728745</v>
      </c>
      <c r="T223" s="65">
        <f t="shared" si="9"/>
        <v>0.4979757085</v>
      </c>
      <c r="U223" s="73">
        <f t="shared" si="10"/>
        <v>0.01682176092</v>
      </c>
      <c r="V223" s="66">
        <f t="shared" si="11"/>
        <v>0.505</v>
      </c>
      <c r="W223" s="27">
        <f t="shared" si="12"/>
        <v>0.5057101364</v>
      </c>
      <c r="X223" s="27">
        <f t="shared" si="13"/>
        <v>-0.01015038031</v>
      </c>
      <c r="Y223" s="27">
        <f t="shared" si="14"/>
        <v>1.162781232</v>
      </c>
      <c r="Z223" s="27">
        <f t="shared" si="15"/>
        <v>3.73919758</v>
      </c>
      <c r="AA223" s="27">
        <f t="shared" si="16"/>
        <v>0.01979281922</v>
      </c>
      <c r="AB223" s="27">
        <f t="shared" si="17"/>
        <v>-0.1226930101</v>
      </c>
      <c r="AC223" s="27">
        <f t="shared" si="18"/>
        <v>-0.2274859515</v>
      </c>
      <c r="AD223" s="27">
        <f t="shared" si="19"/>
        <v>0.1021695498</v>
      </c>
      <c r="AE223" s="27">
        <f t="shared" si="20"/>
        <v>-2.309663706</v>
      </c>
      <c r="AF223" s="27">
        <f t="shared" si="21"/>
        <v>-2.309614183</v>
      </c>
      <c r="AG223" s="27">
        <f t="shared" si="22"/>
        <v>0.001371670323</v>
      </c>
      <c r="AH223" s="27">
        <f t="shared" si="23"/>
        <v>-0.003505076755</v>
      </c>
      <c r="AI223" s="27">
        <f t="shared" si="24"/>
        <v>0.02532954681</v>
      </c>
      <c r="AJ223" s="27">
        <f t="shared" si="25"/>
        <v>-0.03328461367</v>
      </c>
      <c r="AK223" s="27">
        <f t="shared" si="26"/>
        <v>-0.02125728306</v>
      </c>
      <c r="AL223" s="27">
        <f t="shared" si="27"/>
        <v>0.03434981112</v>
      </c>
      <c r="AM223" s="27">
        <f t="shared" si="28"/>
        <v>0.2825784915</v>
      </c>
      <c r="AN223" s="27">
        <f t="shared" si="29"/>
        <v>-0.02393978389</v>
      </c>
      <c r="AO223" s="27">
        <f t="shared" si="30"/>
        <v>0.8559299622</v>
      </c>
      <c r="AP223" s="27">
        <f t="shared" si="31"/>
        <v>0.4812226088</v>
      </c>
      <c r="AQ223" s="27"/>
      <c r="AR223" s="27"/>
      <c r="AS223" s="27"/>
    </row>
    <row r="224">
      <c r="A224" s="29">
        <v>3464.0</v>
      </c>
      <c r="B224" s="30">
        <v>2203.0</v>
      </c>
      <c r="C224" s="14">
        <v>57.0</v>
      </c>
      <c r="D224" s="15">
        <v>41.0</v>
      </c>
      <c r="E224" s="16">
        <v>17.0</v>
      </c>
      <c r="F224" s="17">
        <v>76.0</v>
      </c>
      <c r="G224" s="18">
        <v>170.0</v>
      </c>
      <c r="H224" s="19">
        <v>35.0</v>
      </c>
      <c r="I224" s="20">
        <v>110.0</v>
      </c>
      <c r="J224" s="21">
        <v>101.0</v>
      </c>
      <c r="K224" s="22">
        <v>37.0</v>
      </c>
      <c r="L224" s="63">
        <f t="shared" si="1"/>
        <v>57</v>
      </c>
      <c r="M224" s="63">
        <f t="shared" si="2"/>
        <v>111</v>
      </c>
      <c r="N224" s="63">
        <f t="shared" si="3"/>
        <v>17</v>
      </c>
      <c r="O224" s="63">
        <f t="shared" si="4"/>
        <v>147</v>
      </c>
      <c r="P224" s="64">
        <f t="shared" si="5"/>
        <v>148</v>
      </c>
      <c r="Q224" s="64">
        <f t="shared" si="6"/>
        <v>0.3392857143</v>
      </c>
      <c r="R224" s="64">
        <f t="shared" si="7"/>
        <v>0.1036585366</v>
      </c>
      <c r="S224" s="65">
        <f t="shared" si="8"/>
        <v>0.6144578313</v>
      </c>
      <c r="T224" s="65">
        <f t="shared" si="9"/>
        <v>0.5060240964</v>
      </c>
      <c r="U224" s="73">
        <f t="shared" si="10"/>
        <v>0.03359055833</v>
      </c>
      <c r="V224" s="66">
        <f t="shared" si="11"/>
        <v>0.5697674419</v>
      </c>
      <c r="W224" s="27">
        <f t="shared" si="12"/>
        <v>0.5752942495</v>
      </c>
      <c r="X224" s="27">
        <f t="shared" si="13"/>
        <v>-0.02026880203</v>
      </c>
      <c r="Y224" s="27">
        <f t="shared" si="14"/>
        <v>1.181574346</v>
      </c>
      <c r="Z224" s="27">
        <f t="shared" si="15"/>
        <v>4.54001657</v>
      </c>
      <c r="AA224" s="27">
        <f t="shared" si="16"/>
        <v>0.07892220144</v>
      </c>
      <c r="AB224" s="27">
        <f t="shared" si="17"/>
        <v>-0.2489594568</v>
      </c>
      <c r="AC224" s="27">
        <f t="shared" si="18"/>
        <v>-0.234898726</v>
      </c>
      <c r="AD224" s="27">
        <f t="shared" si="19"/>
        <v>0.2477115575</v>
      </c>
      <c r="AE224" s="27">
        <f t="shared" si="20"/>
        <v>-2.84964535</v>
      </c>
      <c r="AF224" s="27">
        <f t="shared" si="21"/>
        <v>-3.404846094</v>
      </c>
      <c r="AG224" s="27">
        <f t="shared" si="22"/>
        <v>0.0109216195</v>
      </c>
      <c r="AH224" s="27">
        <f t="shared" si="23"/>
        <v>-0.01420208493</v>
      </c>
      <c r="AI224" s="27">
        <f t="shared" si="24"/>
        <v>0.05222750335</v>
      </c>
      <c r="AJ224" s="27">
        <f t="shared" si="25"/>
        <v>-0.03492469644</v>
      </c>
      <c r="AK224" s="27">
        <f t="shared" si="26"/>
        <v>-0.1029149133</v>
      </c>
      <c r="AL224" s="27">
        <f t="shared" si="27"/>
        <v>0.08462763097</v>
      </c>
      <c r="AM224" s="27">
        <f t="shared" si="28"/>
        <v>0.3542780177</v>
      </c>
      <c r="AN224" s="27">
        <f t="shared" si="29"/>
        <v>-0.07047320776</v>
      </c>
      <c r="AO224" s="27">
        <f t="shared" si="30"/>
        <v>1.282210465</v>
      </c>
      <c r="AP224" s="27">
        <f t="shared" si="31"/>
        <v>0.8613568169</v>
      </c>
      <c r="AQ224" s="27"/>
      <c r="AR224" s="27"/>
      <c r="AS224" s="27"/>
    </row>
    <row r="225">
      <c r="A225" s="29">
        <v>3540.0</v>
      </c>
      <c r="B225" s="30">
        <v>539.0</v>
      </c>
      <c r="C225" s="14">
        <v>17.0</v>
      </c>
      <c r="D225" s="15">
        <v>22.0</v>
      </c>
      <c r="E225" s="16">
        <v>7.0</v>
      </c>
      <c r="F225" s="17">
        <v>3.0</v>
      </c>
      <c r="G225" s="18">
        <v>34.0</v>
      </c>
      <c r="H225" s="19">
        <v>4.0</v>
      </c>
      <c r="I225" s="20">
        <v>14.0</v>
      </c>
      <c r="J225" s="21">
        <v>29.0</v>
      </c>
      <c r="K225" s="22">
        <v>23.0</v>
      </c>
      <c r="L225" s="63">
        <f t="shared" si="1"/>
        <v>17</v>
      </c>
      <c r="M225" s="63">
        <f t="shared" si="2"/>
        <v>7</v>
      </c>
      <c r="N225" s="63">
        <f t="shared" si="3"/>
        <v>7</v>
      </c>
      <c r="O225" s="63">
        <f t="shared" si="4"/>
        <v>37</v>
      </c>
      <c r="P225" s="64">
        <f t="shared" si="5"/>
        <v>36</v>
      </c>
      <c r="Q225" s="64">
        <f t="shared" si="6"/>
        <v>0.7083333333</v>
      </c>
      <c r="R225" s="64">
        <f t="shared" si="7"/>
        <v>0.1590909091</v>
      </c>
      <c r="S225" s="65">
        <f t="shared" si="8"/>
        <v>0.7941176471</v>
      </c>
      <c r="T225" s="65">
        <f t="shared" si="9"/>
        <v>0.3529411765</v>
      </c>
      <c r="U225" s="73">
        <f t="shared" si="10"/>
        <v>0.04452690167</v>
      </c>
      <c r="V225" s="66">
        <f t="shared" si="11"/>
        <v>0.8409090909</v>
      </c>
      <c r="W225" s="27">
        <f t="shared" si="12"/>
        <v>0.807262855</v>
      </c>
      <c r="X225" s="27">
        <f t="shared" si="13"/>
        <v>-0.02686787597</v>
      </c>
      <c r="Y225" s="27">
        <f t="shared" si="14"/>
        <v>0.8241232835</v>
      </c>
      <c r="Z225" s="27">
        <f t="shared" si="15"/>
        <v>5.867460862</v>
      </c>
      <c r="AA225" s="27">
        <f t="shared" si="16"/>
        <v>0.1386786799</v>
      </c>
      <c r="AB225" s="27">
        <f t="shared" si="17"/>
        <v>-0.2301786362</v>
      </c>
      <c r="AC225" s="27">
        <f t="shared" si="18"/>
        <v>-0.1142728143</v>
      </c>
      <c r="AD225" s="27">
        <f t="shared" si="19"/>
        <v>0.4243696215</v>
      </c>
      <c r="AE225" s="27">
        <f t="shared" si="20"/>
        <v>-2.568707821</v>
      </c>
      <c r="AF225" s="27">
        <f t="shared" si="21"/>
        <v>-5.686997175</v>
      </c>
      <c r="AG225" s="27">
        <f t="shared" si="22"/>
        <v>0.02543916216</v>
      </c>
      <c r="AH225" s="27">
        <f t="shared" si="23"/>
        <v>-0.01740579019</v>
      </c>
      <c r="AI225" s="27">
        <f t="shared" si="24"/>
        <v>0.03367958888</v>
      </c>
      <c r="AJ225" s="27">
        <f t="shared" si="25"/>
        <v>-0.01185020963</v>
      </c>
      <c r="AK225" s="27">
        <f t="shared" si="26"/>
        <v>-0.2337123078</v>
      </c>
      <c r="AL225" s="27">
        <f t="shared" si="27"/>
        <v>0.1011209944</v>
      </c>
      <c r="AM225" s="27">
        <f t="shared" si="28"/>
        <v>0.2227405211</v>
      </c>
      <c r="AN225" s="27">
        <f t="shared" si="29"/>
        <v>-0.1560324115</v>
      </c>
      <c r="AO225" s="27">
        <f t="shared" si="30"/>
        <v>1.493743316</v>
      </c>
      <c r="AP225" s="27">
        <f t="shared" si="31"/>
        <v>1.859351015</v>
      </c>
      <c r="AQ225" s="27"/>
      <c r="AR225" s="27"/>
      <c r="AS225" s="27"/>
    </row>
    <row r="226">
      <c r="A226" s="29">
        <v>3544.0</v>
      </c>
      <c r="B226" s="30">
        <v>1352.0</v>
      </c>
      <c r="C226" s="14">
        <v>12.0</v>
      </c>
      <c r="D226" s="15">
        <v>25.0</v>
      </c>
      <c r="E226" s="16">
        <v>11.0</v>
      </c>
      <c r="F226" s="17">
        <v>20.0</v>
      </c>
      <c r="G226" s="18">
        <v>90.0</v>
      </c>
      <c r="H226" s="19">
        <v>11.0</v>
      </c>
      <c r="I226" s="20">
        <v>26.0</v>
      </c>
      <c r="J226" s="21">
        <v>41.0</v>
      </c>
      <c r="K226" s="22">
        <v>41.0</v>
      </c>
      <c r="L226" s="63">
        <f t="shared" si="1"/>
        <v>12</v>
      </c>
      <c r="M226" s="63">
        <f t="shared" si="2"/>
        <v>31</v>
      </c>
      <c r="N226" s="63">
        <f t="shared" si="3"/>
        <v>11</v>
      </c>
      <c r="O226" s="63">
        <f t="shared" si="4"/>
        <v>67</v>
      </c>
      <c r="P226" s="64">
        <f t="shared" si="5"/>
        <v>67</v>
      </c>
      <c r="Q226" s="64">
        <f t="shared" si="6"/>
        <v>0.2790697674</v>
      </c>
      <c r="R226" s="64">
        <f t="shared" si="7"/>
        <v>0.141025641</v>
      </c>
      <c r="S226" s="65">
        <f t="shared" si="8"/>
        <v>0.652892562</v>
      </c>
      <c r="T226" s="65">
        <f t="shared" si="9"/>
        <v>0.3553719008</v>
      </c>
      <c r="U226" s="73">
        <f t="shared" si="10"/>
        <v>0.01701183432</v>
      </c>
      <c r="V226" s="66">
        <f t="shared" si="11"/>
        <v>0.6836734694</v>
      </c>
      <c r="W226" s="27">
        <f t="shared" si="12"/>
        <v>0.6837697721</v>
      </c>
      <c r="X226" s="27">
        <f t="shared" si="13"/>
        <v>-0.01026507207</v>
      </c>
      <c r="Y226" s="27">
        <f t="shared" si="14"/>
        <v>0.8297990637</v>
      </c>
      <c r="Z226" s="27">
        <f t="shared" si="15"/>
        <v>4.823997513</v>
      </c>
      <c r="AA226" s="27">
        <f t="shared" si="16"/>
        <v>0.02024263455</v>
      </c>
      <c r="AB226" s="27">
        <f t="shared" si="17"/>
        <v>-0.08854711928</v>
      </c>
      <c r="AC226" s="27">
        <f t="shared" si="18"/>
        <v>-0.1158522401</v>
      </c>
      <c r="AD226" s="27">
        <f t="shared" si="19"/>
        <v>0.1332999017</v>
      </c>
      <c r="AE226" s="27">
        <f t="shared" si="20"/>
        <v>-2.126436108</v>
      </c>
      <c r="AF226" s="27">
        <f t="shared" si="21"/>
        <v>-3.844118441</v>
      </c>
      <c r="AG226" s="27">
        <f t="shared" si="22"/>
        <v>0.001418694246</v>
      </c>
      <c r="AH226" s="27">
        <f t="shared" si="23"/>
        <v>-0.002558184341</v>
      </c>
      <c r="AI226" s="27">
        <f t="shared" si="24"/>
        <v>0.01304538684</v>
      </c>
      <c r="AJ226" s="27">
        <f t="shared" si="25"/>
        <v>-0.01209673876</v>
      </c>
      <c r="AK226" s="27">
        <f t="shared" si="26"/>
        <v>-0.0280476057</v>
      </c>
      <c r="AL226" s="27">
        <f t="shared" si="27"/>
        <v>0.03198214809</v>
      </c>
      <c r="AM226" s="27">
        <f t="shared" si="28"/>
        <v>0.1856596886</v>
      </c>
      <c r="AN226" s="27">
        <f t="shared" si="29"/>
        <v>-0.04029556377</v>
      </c>
      <c r="AO226" s="27">
        <f t="shared" si="30"/>
        <v>1.016647691</v>
      </c>
      <c r="AP226" s="27">
        <f t="shared" si="31"/>
        <v>1.03331327</v>
      </c>
      <c r="AQ226" s="27"/>
      <c r="AR226" s="27"/>
      <c r="AS226" s="27"/>
    </row>
    <row r="227">
      <c r="A227" s="29">
        <v>3546.0</v>
      </c>
      <c r="B227" s="30">
        <v>3305.0</v>
      </c>
      <c r="C227" s="14">
        <v>40.0</v>
      </c>
      <c r="D227" s="15">
        <v>21.0</v>
      </c>
      <c r="E227" s="16">
        <v>17.0</v>
      </c>
      <c r="F227" s="17">
        <v>69.0</v>
      </c>
      <c r="G227" s="18">
        <v>154.0</v>
      </c>
      <c r="H227" s="19">
        <v>47.0</v>
      </c>
      <c r="I227" s="20">
        <v>50.0</v>
      </c>
      <c r="J227" s="21">
        <v>77.0</v>
      </c>
      <c r="K227" s="22">
        <v>56.0</v>
      </c>
      <c r="L227" s="63">
        <f t="shared" si="1"/>
        <v>40</v>
      </c>
      <c r="M227" s="63">
        <f t="shared" si="2"/>
        <v>116</v>
      </c>
      <c r="N227" s="63">
        <f t="shared" si="3"/>
        <v>17</v>
      </c>
      <c r="O227" s="63">
        <f t="shared" si="4"/>
        <v>106</v>
      </c>
      <c r="P227" s="64">
        <f t="shared" si="5"/>
        <v>106</v>
      </c>
      <c r="Q227" s="64">
        <f t="shared" si="6"/>
        <v>0.2564102564</v>
      </c>
      <c r="R227" s="64">
        <f t="shared" si="7"/>
        <v>0.1382113821</v>
      </c>
      <c r="S227" s="65">
        <f t="shared" si="8"/>
        <v>0.523297491</v>
      </c>
      <c r="T227" s="65">
        <f t="shared" si="9"/>
        <v>0.5591397849</v>
      </c>
      <c r="U227" s="73">
        <f t="shared" si="10"/>
        <v>0.01724659607</v>
      </c>
      <c r="V227" s="66">
        <f t="shared" si="11"/>
        <v>0.4774774775</v>
      </c>
      <c r="W227" s="27">
        <f t="shared" si="12"/>
        <v>0.4767239439</v>
      </c>
      <c r="X227" s="27">
        <f t="shared" si="13"/>
        <v>-0.01040672912</v>
      </c>
      <c r="Y227" s="27">
        <f t="shared" si="14"/>
        <v>1.305600327</v>
      </c>
      <c r="Z227" s="27">
        <f t="shared" si="15"/>
        <v>3.866464319</v>
      </c>
      <c r="AA227" s="27">
        <f t="shared" si="16"/>
        <v>0.02080518249</v>
      </c>
      <c r="AB227" s="27">
        <f t="shared" si="17"/>
        <v>-0.1412420441</v>
      </c>
      <c r="AC227" s="27">
        <f t="shared" si="18"/>
        <v>-0.2867999396</v>
      </c>
      <c r="AD227" s="27">
        <f t="shared" si="19"/>
        <v>0.1083151008</v>
      </c>
      <c r="AE227" s="27">
        <f t="shared" si="20"/>
        <v>-2.681615947</v>
      </c>
      <c r="AF227" s="27">
        <f t="shared" si="21"/>
        <v>-2.469509057</v>
      </c>
      <c r="AG227" s="27">
        <f t="shared" si="22"/>
        <v>0.001478242042</v>
      </c>
      <c r="AH227" s="27">
        <f t="shared" si="23"/>
        <v>-0.004136886836</v>
      </c>
      <c r="AI227" s="27">
        <f t="shared" si="24"/>
        <v>0.03274038854</v>
      </c>
      <c r="AJ227" s="27">
        <f t="shared" si="25"/>
        <v>-0.04711728215</v>
      </c>
      <c r="AK227" s="27">
        <f t="shared" si="26"/>
        <v>-0.02310506634</v>
      </c>
      <c r="AL227" s="27">
        <f t="shared" si="27"/>
        <v>0.0408887768</v>
      </c>
      <c r="AM227" s="27">
        <f t="shared" si="28"/>
        <v>0.368382651</v>
      </c>
      <c r="AN227" s="27">
        <f t="shared" si="29"/>
        <v>-0.0262435962</v>
      </c>
      <c r="AO227" s="27">
        <f t="shared" si="30"/>
        <v>1.027594217</v>
      </c>
      <c r="AP227" s="27">
        <f t="shared" si="31"/>
        <v>0.5320504336</v>
      </c>
      <c r="AQ227" s="27"/>
      <c r="AR227" s="27"/>
      <c r="AS227" s="27"/>
    </row>
    <row r="228">
      <c r="A228" s="29">
        <v>3547.0</v>
      </c>
      <c r="B228" s="30">
        <v>2029.0</v>
      </c>
      <c r="C228" s="14">
        <v>26.0</v>
      </c>
      <c r="D228" s="15">
        <v>30.0</v>
      </c>
      <c r="E228" s="16">
        <v>23.0</v>
      </c>
      <c r="F228" s="17">
        <v>53.0</v>
      </c>
      <c r="G228" s="18">
        <v>137.0</v>
      </c>
      <c r="H228" s="19">
        <v>14.0</v>
      </c>
      <c r="I228" s="20">
        <v>64.0</v>
      </c>
      <c r="J228" s="21">
        <v>72.0</v>
      </c>
      <c r="K228" s="22">
        <v>55.0</v>
      </c>
      <c r="L228" s="63">
        <f t="shared" si="1"/>
        <v>26</v>
      </c>
      <c r="M228" s="63">
        <f t="shared" si="2"/>
        <v>67</v>
      </c>
      <c r="N228" s="63">
        <f t="shared" si="3"/>
        <v>23</v>
      </c>
      <c r="O228" s="63">
        <f t="shared" si="4"/>
        <v>119</v>
      </c>
      <c r="P228" s="64">
        <f t="shared" si="5"/>
        <v>119</v>
      </c>
      <c r="Q228" s="64">
        <f t="shared" si="6"/>
        <v>0.2795698925</v>
      </c>
      <c r="R228" s="64">
        <f t="shared" si="7"/>
        <v>0.161971831</v>
      </c>
      <c r="S228" s="65">
        <f t="shared" si="8"/>
        <v>0.6170212766</v>
      </c>
      <c r="T228" s="65">
        <f t="shared" si="9"/>
        <v>0.3957446809</v>
      </c>
      <c r="U228" s="73">
        <f t="shared" si="10"/>
        <v>0.0241498275</v>
      </c>
      <c r="V228" s="66">
        <f t="shared" si="11"/>
        <v>0.6397849462</v>
      </c>
      <c r="W228" s="27">
        <f t="shared" si="12"/>
        <v>0.6445705256</v>
      </c>
      <c r="X228" s="27">
        <f t="shared" si="13"/>
        <v>-0.01457219222</v>
      </c>
      <c r="Y228" s="27">
        <f t="shared" si="14"/>
        <v>0.9240701498</v>
      </c>
      <c r="Z228" s="27">
        <f t="shared" si="15"/>
        <v>4.558956982</v>
      </c>
      <c r="AA228" s="27">
        <f t="shared" si="16"/>
        <v>0.04079367313</v>
      </c>
      <c r="AB228" s="27">
        <f t="shared" si="17"/>
        <v>-0.1399810756</v>
      </c>
      <c r="AC228" s="27">
        <f t="shared" si="18"/>
        <v>-0.1436707761</v>
      </c>
      <c r="AD228" s="27">
        <f t="shared" si="19"/>
        <v>0.1788344308</v>
      </c>
      <c r="AE228" s="27">
        <f t="shared" si="20"/>
        <v>-2.237910728</v>
      </c>
      <c r="AF228" s="27">
        <f t="shared" si="21"/>
        <v>-3.433314583</v>
      </c>
      <c r="AG228" s="27">
        <f t="shared" si="22"/>
        <v>0.004058611421</v>
      </c>
      <c r="AH228" s="27">
        <f t="shared" si="23"/>
        <v>-0.005741027332</v>
      </c>
      <c r="AI228" s="27">
        <f t="shared" si="24"/>
        <v>0.02296592026</v>
      </c>
      <c r="AJ228" s="27">
        <f t="shared" si="25"/>
        <v>-0.01670568564</v>
      </c>
      <c r="AK228" s="27">
        <f t="shared" si="26"/>
        <v>-0.05341706101</v>
      </c>
      <c r="AL228" s="27">
        <f t="shared" si="27"/>
        <v>0.04778162753</v>
      </c>
      <c r="AM228" s="27">
        <f t="shared" si="28"/>
        <v>0.2175905544</v>
      </c>
      <c r="AN228" s="27">
        <f t="shared" si="29"/>
        <v>-0.05109012471</v>
      </c>
      <c r="AO228" s="27">
        <f t="shared" si="30"/>
        <v>1.011158688</v>
      </c>
      <c r="AP228" s="27">
        <f t="shared" si="31"/>
        <v>0.8721822899</v>
      </c>
      <c r="AQ228" s="27"/>
      <c r="AR228" s="27"/>
      <c r="AS228" s="27"/>
    </row>
    <row r="229">
      <c r="A229" s="29">
        <v>3557.0</v>
      </c>
      <c r="B229" s="30">
        <v>2063.0</v>
      </c>
      <c r="C229" s="14">
        <v>13.0</v>
      </c>
      <c r="D229" s="15">
        <v>27.0</v>
      </c>
      <c r="E229" s="16">
        <v>27.0</v>
      </c>
      <c r="F229" s="17">
        <v>36.0</v>
      </c>
      <c r="G229" s="18">
        <v>122.0</v>
      </c>
      <c r="H229" s="19">
        <v>27.0</v>
      </c>
      <c r="I229" s="20">
        <v>33.0</v>
      </c>
      <c r="J229" s="21">
        <v>62.0</v>
      </c>
      <c r="K229" s="22">
        <v>35.0</v>
      </c>
      <c r="L229" s="63">
        <f t="shared" si="1"/>
        <v>13</v>
      </c>
      <c r="M229" s="63">
        <f t="shared" si="2"/>
        <v>63</v>
      </c>
      <c r="N229" s="63">
        <f t="shared" si="3"/>
        <v>27</v>
      </c>
      <c r="O229" s="63">
        <f t="shared" si="4"/>
        <v>68</v>
      </c>
      <c r="P229" s="64">
        <f t="shared" si="5"/>
        <v>68</v>
      </c>
      <c r="Q229" s="64">
        <f t="shared" si="6"/>
        <v>0.1710526316</v>
      </c>
      <c r="R229" s="64">
        <f t="shared" si="7"/>
        <v>0.2842105263</v>
      </c>
      <c r="S229" s="65">
        <f t="shared" si="8"/>
        <v>0.4736842105</v>
      </c>
      <c r="T229" s="65">
        <f t="shared" si="9"/>
        <v>0.4444444444</v>
      </c>
      <c r="U229" s="73">
        <f t="shared" si="10"/>
        <v>0.01938923897</v>
      </c>
      <c r="V229" s="66">
        <f t="shared" si="11"/>
        <v>0.5190839695</v>
      </c>
      <c r="W229" s="27">
        <f t="shared" si="12"/>
        <v>0.519328841</v>
      </c>
      <c r="X229" s="27">
        <f t="shared" si="13"/>
        <v>-0.01169961637</v>
      </c>
      <c r="Y229" s="27">
        <f t="shared" si="14"/>
        <v>1.037784875</v>
      </c>
      <c r="Z229" s="27">
        <f t="shared" si="15"/>
        <v>3.499888935</v>
      </c>
      <c r="AA229" s="27">
        <f t="shared" si="16"/>
        <v>0.02629579301</v>
      </c>
      <c r="AB229" s="27">
        <f t="shared" si="17"/>
        <v>-0.1262171741</v>
      </c>
      <c r="AC229" s="27">
        <f t="shared" si="18"/>
        <v>-0.1812062734</v>
      </c>
      <c r="AD229" s="27">
        <f t="shared" si="19"/>
        <v>0.1102266568</v>
      </c>
      <c r="AE229" s="27">
        <f t="shared" si="20"/>
        <v>-1.929451749</v>
      </c>
      <c r="AF229" s="27">
        <f t="shared" si="21"/>
        <v>-2.023443747</v>
      </c>
      <c r="AG229" s="27">
        <f t="shared" si="22"/>
        <v>0.002100475712</v>
      </c>
      <c r="AH229" s="27">
        <f t="shared" si="23"/>
        <v>-0.004156095045</v>
      </c>
      <c r="AI229" s="27">
        <f t="shared" si="24"/>
        <v>0.02325601903</v>
      </c>
      <c r="AJ229" s="27">
        <f t="shared" si="25"/>
        <v>-0.02366309197</v>
      </c>
      <c r="AK229" s="27">
        <f t="shared" si="26"/>
        <v>-0.02643395941</v>
      </c>
      <c r="AL229" s="27">
        <f t="shared" si="27"/>
        <v>0.03307492233</v>
      </c>
      <c r="AM229" s="27">
        <f t="shared" si="28"/>
        <v>0.2106849913</v>
      </c>
      <c r="AN229" s="27">
        <f t="shared" si="29"/>
        <v>-0.02417470762</v>
      </c>
      <c r="AO229" s="27">
        <f t="shared" si="30"/>
        <v>0.6692667519</v>
      </c>
      <c r="AP229" s="27">
        <f t="shared" si="31"/>
        <v>0.3946149817</v>
      </c>
      <c r="AQ229" s="27"/>
      <c r="AR229" s="27"/>
      <c r="AS229" s="27"/>
    </row>
    <row r="230">
      <c r="A230" s="29">
        <v>3565.0</v>
      </c>
      <c r="B230" s="30">
        <v>2787.0</v>
      </c>
      <c r="C230" s="14">
        <v>28.0</v>
      </c>
      <c r="D230" s="15">
        <v>34.0</v>
      </c>
      <c r="E230" s="16">
        <v>30.0</v>
      </c>
      <c r="F230" s="17">
        <v>38.0</v>
      </c>
      <c r="G230" s="18">
        <v>133.0</v>
      </c>
      <c r="H230" s="19">
        <v>27.0</v>
      </c>
      <c r="I230" s="20">
        <v>36.0</v>
      </c>
      <c r="J230" s="21">
        <v>75.0</v>
      </c>
      <c r="K230" s="22">
        <v>70.0</v>
      </c>
      <c r="L230" s="63">
        <f t="shared" si="1"/>
        <v>28</v>
      </c>
      <c r="M230" s="63">
        <f t="shared" si="2"/>
        <v>65</v>
      </c>
      <c r="N230" s="63">
        <f t="shared" si="3"/>
        <v>30</v>
      </c>
      <c r="O230" s="63">
        <f t="shared" si="4"/>
        <v>106</v>
      </c>
      <c r="P230" s="64">
        <f t="shared" si="5"/>
        <v>106</v>
      </c>
      <c r="Q230" s="64">
        <f t="shared" si="6"/>
        <v>0.3010752688</v>
      </c>
      <c r="R230" s="64">
        <f t="shared" si="7"/>
        <v>0.2205882353</v>
      </c>
      <c r="S230" s="65">
        <f t="shared" si="8"/>
        <v>0.5851528384</v>
      </c>
      <c r="T230" s="65">
        <f t="shared" si="9"/>
        <v>0.4061135371</v>
      </c>
      <c r="U230" s="73">
        <f t="shared" si="10"/>
        <v>0.02081090779</v>
      </c>
      <c r="V230" s="66">
        <f t="shared" si="11"/>
        <v>0.6198830409</v>
      </c>
      <c r="W230" s="27">
        <f t="shared" si="12"/>
        <v>0.6157096856</v>
      </c>
      <c r="X230" s="27">
        <f t="shared" si="13"/>
        <v>-0.0125574623</v>
      </c>
      <c r="Y230" s="27">
        <f t="shared" si="14"/>
        <v>0.9482815947</v>
      </c>
      <c r="Z230" s="27">
        <f t="shared" si="15"/>
        <v>4.323492105</v>
      </c>
      <c r="AA230" s="27">
        <f t="shared" si="16"/>
        <v>0.03029331462</v>
      </c>
      <c r="AB230" s="27">
        <f t="shared" si="17"/>
        <v>-0.1237880433</v>
      </c>
      <c r="AC230" s="27">
        <f t="shared" si="18"/>
        <v>-0.1512980037</v>
      </c>
      <c r="AD230" s="27">
        <f t="shared" si="19"/>
        <v>0.1461494901</v>
      </c>
      <c r="AE230" s="27">
        <f t="shared" si="20"/>
        <v>-2.177931991</v>
      </c>
      <c r="AF230" s="27">
        <f t="shared" si="21"/>
        <v>-3.087819819</v>
      </c>
      <c r="AG230" s="27">
        <f t="shared" si="22"/>
        <v>0.002597218267</v>
      </c>
      <c r="AH230" s="27">
        <f t="shared" si="23"/>
        <v>-0.004374979054</v>
      </c>
      <c r="AI230" s="27">
        <f t="shared" si="24"/>
        <v>0.02084133835</v>
      </c>
      <c r="AJ230" s="27">
        <f t="shared" si="25"/>
        <v>-0.01805350143</v>
      </c>
      <c r="AK230" s="27">
        <f t="shared" si="26"/>
        <v>-0.03761864508</v>
      </c>
      <c r="AL230" s="27">
        <f t="shared" si="27"/>
        <v>0.04007185861</v>
      </c>
      <c r="AM230" s="27">
        <f t="shared" si="28"/>
        <v>0.2173071293</v>
      </c>
      <c r="AN230" s="27">
        <f t="shared" si="29"/>
        <v>-0.03959609037</v>
      </c>
      <c r="AO230" s="27">
        <f t="shared" si="30"/>
        <v>0.9332329192</v>
      </c>
      <c r="AP230" s="27">
        <f t="shared" si="31"/>
        <v>0.7439003996</v>
      </c>
      <c r="AQ230" s="27"/>
      <c r="AR230" s="27"/>
      <c r="AS230" s="27"/>
    </row>
    <row r="231">
      <c r="A231" s="29">
        <v>3576.0</v>
      </c>
      <c r="B231" s="30">
        <v>2447.0</v>
      </c>
      <c r="C231" s="14">
        <v>36.0</v>
      </c>
      <c r="D231" s="15">
        <v>43.0</v>
      </c>
      <c r="E231" s="16">
        <v>30.0</v>
      </c>
      <c r="F231" s="17">
        <v>35.0</v>
      </c>
      <c r="G231" s="18">
        <v>173.0</v>
      </c>
      <c r="H231" s="19">
        <v>31.0</v>
      </c>
      <c r="I231" s="20">
        <v>62.0</v>
      </c>
      <c r="J231" s="21">
        <v>89.0</v>
      </c>
      <c r="K231" s="22">
        <v>86.0</v>
      </c>
      <c r="L231" s="63">
        <f t="shared" si="1"/>
        <v>36</v>
      </c>
      <c r="M231" s="63">
        <f t="shared" si="2"/>
        <v>66</v>
      </c>
      <c r="N231" s="63">
        <f t="shared" si="3"/>
        <v>30</v>
      </c>
      <c r="O231" s="63">
        <f t="shared" si="4"/>
        <v>148</v>
      </c>
      <c r="P231" s="64">
        <f t="shared" si="5"/>
        <v>148</v>
      </c>
      <c r="Q231" s="64">
        <f t="shared" si="6"/>
        <v>0.3529411765</v>
      </c>
      <c r="R231" s="64">
        <f t="shared" si="7"/>
        <v>0.1685393258</v>
      </c>
      <c r="S231" s="65">
        <f t="shared" si="8"/>
        <v>0.6571428571</v>
      </c>
      <c r="T231" s="65">
        <f t="shared" si="9"/>
        <v>0.3642857143</v>
      </c>
      <c r="U231" s="73">
        <f t="shared" si="10"/>
        <v>0.02697180221</v>
      </c>
      <c r="V231" s="66">
        <f t="shared" si="11"/>
        <v>0.691588785</v>
      </c>
      <c r="W231" s="27">
        <f t="shared" si="12"/>
        <v>0.6921262163</v>
      </c>
      <c r="X231" s="27">
        <f t="shared" si="13"/>
        <v>-0.01627499353</v>
      </c>
      <c r="Y231" s="27">
        <f t="shared" si="14"/>
        <v>0.8506129604</v>
      </c>
      <c r="Z231" s="27">
        <f t="shared" si="15"/>
        <v>4.855401475</v>
      </c>
      <c r="AA231" s="27">
        <f t="shared" si="16"/>
        <v>0.05088440236</v>
      </c>
      <c r="AB231" s="27">
        <f t="shared" si="17"/>
        <v>-0.1439104442</v>
      </c>
      <c r="AC231" s="27">
        <f t="shared" si="18"/>
        <v>-0.1217369863</v>
      </c>
      <c r="AD231" s="27">
        <f t="shared" si="19"/>
        <v>0.212719215</v>
      </c>
      <c r="AE231" s="27">
        <f t="shared" si="20"/>
        <v>-2.193963833</v>
      </c>
      <c r="AF231" s="27">
        <f t="shared" si="21"/>
        <v>-3.894331357</v>
      </c>
      <c r="AG231" s="27">
        <f t="shared" si="22"/>
        <v>0.005654123271</v>
      </c>
      <c r="AH231" s="27">
        <f t="shared" si="23"/>
        <v>-0.006591868498</v>
      </c>
      <c r="AI231" s="27">
        <f t="shared" si="24"/>
        <v>0.02173371131</v>
      </c>
      <c r="AJ231" s="27">
        <f t="shared" si="25"/>
        <v>-0.01303003155</v>
      </c>
      <c r="AK231" s="27">
        <f t="shared" si="26"/>
        <v>-0.07096292491</v>
      </c>
      <c r="AL231" s="27">
        <f t="shared" si="27"/>
        <v>0.05231708976</v>
      </c>
      <c r="AM231" s="27">
        <f t="shared" si="28"/>
        <v>0.1963603506</v>
      </c>
      <c r="AN231" s="27">
        <f t="shared" si="29"/>
        <v>-0.06472204028</v>
      </c>
      <c r="AO231" s="27">
        <f t="shared" si="30"/>
        <v>1.055761147</v>
      </c>
      <c r="AP231" s="27">
        <f t="shared" si="31"/>
        <v>1.053625369</v>
      </c>
      <c r="AQ231" s="27"/>
      <c r="AR231" s="27"/>
      <c r="AS231" s="27"/>
    </row>
    <row r="232">
      <c r="A232" s="29">
        <v>3587.0</v>
      </c>
      <c r="B232" s="30">
        <v>2391.0</v>
      </c>
      <c r="C232" s="14">
        <v>33.0</v>
      </c>
      <c r="D232" s="15">
        <v>45.0</v>
      </c>
      <c r="E232" s="16">
        <v>11.0</v>
      </c>
      <c r="F232" s="17">
        <v>47.0</v>
      </c>
      <c r="G232" s="18">
        <v>132.0</v>
      </c>
      <c r="H232" s="19">
        <v>18.0</v>
      </c>
      <c r="I232" s="20">
        <v>81.0</v>
      </c>
      <c r="J232" s="21">
        <v>81.0</v>
      </c>
      <c r="K232" s="22">
        <v>65.0</v>
      </c>
      <c r="L232" s="63">
        <f t="shared" si="1"/>
        <v>33</v>
      </c>
      <c r="M232" s="63">
        <f t="shared" si="2"/>
        <v>65</v>
      </c>
      <c r="N232" s="63">
        <f t="shared" si="3"/>
        <v>11</v>
      </c>
      <c r="O232" s="63">
        <f t="shared" si="4"/>
        <v>146</v>
      </c>
      <c r="P232" s="64">
        <f t="shared" si="5"/>
        <v>148</v>
      </c>
      <c r="Q232" s="64">
        <f t="shared" si="6"/>
        <v>0.3367346939</v>
      </c>
      <c r="R232" s="64">
        <f t="shared" si="7"/>
        <v>0.07006369427</v>
      </c>
      <c r="S232" s="65">
        <f t="shared" si="8"/>
        <v>0.7019607843</v>
      </c>
      <c r="T232" s="65">
        <f t="shared" si="9"/>
        <v>0.3843137255</v>
      </c>
      <c r="U232" s="73">
        <f t="shared" si="10"/>
        <v>0.01840234212</v>
      </c>
      <c r="V232" s="66">
        <f t="shared" si="11"/>
        <v>0.691943128</v>
      </c>
      <c r="W232" s="27">
        <f t="shared" si="12"/>
        <v>0.7018743821</v>
      </c>
      <c r="X232" s="27">
        <f t="shared" si="13"/>
        <v>-0.0111041152</v>
      </c>
      <c r="Y232" s="27">
        <f t="shared" si="14"/>
        <v>0.8973786864</v>
      </c>
      <c r="Z232" s="27">
        <f t="shared" si="15"/>
        <v>5.186545651</v>
      </c>
      <c r="AA232" s="27">
        <f t="shared" si="16"/>
        <v>0.02368704835</v>
      </c>
      <c r="AB232" s="27">
        <f t="shared" si="17"/>
        <v>-0.1035855563</v>
      </c>
      <c r="AC232" s="27">
        <f t="shared" si="18"/>
        <v>-0.1354908776</v>
      </c>
      <c r="AD232" s="27">
        <f t="shared" si="19"/>
        <v>0.1550325586</v>
      </c>
      <c r="AE232" s="27">
        <f t="shared" si="20"/>
        <v>-2.472442941</v>
      </c>
      <c r="AF232" s="27">
        <f t="shared" si="21"/>
        <v>-4.443641554</v>
      </c>
      <c r="AG232" s="27">
        <f t="shared" si="22"/>
        <v>0.001795786388</v>
      </c>
      <c r="AH232" s="27">
        <f t="shared" si="23"/>
        <v>-0.003237267284</v>
      </c>
      <c r="AI232" s="27">
        <f t="shared" si="24"/>
        <v>0.01650382226</v>
      </c>
      <c r="AJ232" s="27">
        <f t="shared" si="25"/>
        <v>-0.01529948217</v>
      </c>
      <c r="AK232" s="27">
        <f t="shared" si="26"/>
        <v>-0.03528668292</v>
      </c>
      <c r="AL232" s="27">
        <f t="shared" si="27"/>
        <v>0.04022569213</v>
      </c>
      <c r="AM232" s="27">
        <f t="shared" si="28"/>
        <v>0.2334502629</v>
      </c>
      <c r="AN232" s="27">
        <f t="shared" si="29"/>
        <v>-0.05038734223</v>
      </c>
      <c r="AO232" s="27">
        <f t="shared" si="30"/>
        <v>1.270912198</v>
      </c>
      <c r="AP232" s="27">
        <f t="shared" si="31"/>
        <v>1.284237643</v>
      </c>
      <c r="AQ232" s="27"/>
      <c r="AR232" s="27"/>
      <c r="AS232" s="27"/>
    </row>
    <row r="233">
      <c r="A233" s="29">
        <v>3588.0</v>
      </c>
      <c r="B233" s="30">
        <v>2956.0</v>
      </c>
      <c r="C233" s="14">
        <v>26.0</v>
      </c>
      <c r="D233" s="15">
        <v>39.0</v>
      </c>
      <c r="E233" s="16">
        <v>18.0</v>
      </c>
      <c r="F233" s="17">
        <v>55.0</v>
      </c>
      <c r="G233" s="18">
        <v>159.0</v>
      </c>
      <c r="H233" s="19">
        <v>35.0</v>
      </c>
      <c r="I233" s="20">
        <v>50.0</v>
      </c>
      <c r="J233" s="21">
        <v>71.0</v>
      </c>
      <c r="K233" s="22">
        <v>89.0</v>
      </c>
      <c r="L233" s="63">
        <f t="shared" si="1"/>
        <v>26</v>
      </c>
      <c r="M233" s="63">
        <f t="shared" si="2"/>
        <v>90</v>
      </c>
      <c r="N233" s="63">
        <f t="shared" si="3"/>
        <v>18</v>
      </c>
      <c r="O233" s="63">
        <f t="shared" si="4"/>
        <v>139</v>
      </c>
      <c r="P233" s="64">
        <f t="shared" si="5"/>
        <v>139</v>
      </c>
      <c r="Q233" s="64">
        <f t="shared" si="6"/>
        <v>0.224137931</v>
      </c>
      <c r="R233" s="64">
        <f t="shared" si="7"/>
        <v>0.1146496815</v>
      </c>
      <c r="S233" s="65">
        <f t="shared" si="8"/>
        <v>0.6043956044</v>
      </c>
      <c r="T233" s="65">
        <f t="shared" si="9"/>
        <v>0.4249084249</v>
      </c>
      <c r="U233" s="73">
        <f t="shared" si="10"/>
        <v>0.0148849797</v>
      </c>
      <c r="V233" s="66">
        <f t="shared" si="11"/>
        <v>0.6069868996</v>
      </c>
      <c r="W233" s="27">
        <f t="shared" si="12"/>
        <v>0.6110033801</v>
      </c>
      <c r="X233" s="27">
        <f t="shared" si="13"/>
        <v>-0.008981711583</v>
      </c>
      <c r="Y233" s="27">
        <f t="shared" si="14"/>
        <v>0.9921679579</v>
      </c>
      <c r="Z233" s="27">
        <f t="shared" si="15"/>
        <v>4.465670253</v>
      </c>
      <c r="AA233" s="27">
        <f t="shared" si="16"/>
        <v>0.01549748552</v>
      </c>
      <c r="AB233" s="27">
        <f t="shared" si="17"/>
        <v>-0.09263685364</v>
      </c>
      <c r="AC233" s="27">
        <f t="shared" si="18"/>
        <v>-0.1656261664</v>
      </c>
      <c r="AD233" s="27">
        <f t="shared" si="19"/>
        <v>0.1079708468</v>
      </c>
      <c r="AE233" s="27">
        <f t="shared" si="20"/>
        <v>-2.35366241</v>
      </c>
      <c r="AF233" s="27">
        <f t="shared" si="21"/>
        <v>-3.29424513</v>
      </c>
      <c r="AG233" s="27">
        <f t="shared" si="22"/>
        <v>0.0009503424185</v>
      </c>
      <c r="AH233" s="27">
        <f t="shared" si="23"/>
        <v>-0.00234173797</v>
      </c>
      <c r="AI233" s="27">
        <f t="shared" si="24"/>
        <v>0.01631843771</v>
      </c>
      <c r="AJ233" s="27">
        <f t="shared" si="25"/>
        <v>-0.02067783533</v>
      </c>
      <c r="AK233" s="27">
        <f t="shared" si="26"/>
        <v>-0.01987785757</v>
      </c>
      <c r="AL233" s="27">
        <f t="shared" si="27"/>
        <v>0.03097394803</v>
      </c>
      <c r="AM233" s="27">
        <f t="shared" si="28"/>
        <v>0.245709364</v>
      </c>
      <c r="AN233" s="27">
        <f t="shared" si="29"/>
        <v>-0.03021436637</v>
      </c>
      <c r="AO233" s="27">
        <f t="shared" si="30"/>
        <v>1.041698139</v>
      </c>
      <c r="AP233" s="27">
        <f t="shared" si="31"/>
        <v>0.8197298226</v>
      </c>
      <c r="AQ233" s="27"/>
      <c r="AR233" s="27"/>
      <c r="AS233" s="27"/>
    </row>
    <row r="234">
      <c r="A234" s="29">
        <v>3602.0</v>
      </c>
      <c r="B234" s="30">
        <v>2268.0</v>
      </c>
      <c r="C234" s="14">
        <v>27.0</v>
      </c>
      <c r="D234" s="15">
        <v>35.0</v>
      </c>
      <c r="E234" s="16">
        <v>21.0</v>
      </c>
      <c r="F234" s="17">
        <v>76.0</v>
      </c>
      <c r="G234" s="18">
        <v>126.0</v>
      </c>
      <c r="H234" s="19">
        <v>25.0</v>
      </c>
      <c r="I234" s="20">
        <v>56.0</v>
      </c>
      <c r="J234" s="21">
        <v>61.0</v>
      </c>
      <c r="K234" s="22">
        <v>62.0</v>
      </c>
      <c r="L234" s="63">
        <f t="shared" si="1"/>
        <v>27</v>
      </c>
      <c r="M234" s="63">
        <f t="shared" si="2"/>
        <v>101</v>
      </c>
      <c r="N234" s="63">
        <f t="shared" si="3"/>
        <v>21</v>
      </c>
      <c r="O234" s="63">
        <f t="shared" si="4"/>
        <v>118</v>
      </c>
      <c r="P234" s="64">
        <f t="shared" si="5"/>
        <v>118</v>
      </c>
      <c r="Q234" s="64">
        <f t="shared" si="6"/>
        <v>0.2109375</v>
      </c>
      <c r="R234" s="64">
        <f t="shared" si="7"/>
        <v>0.1510791367</v>
      </c>
      <c r="S234" s="65">
        <f t="shared" si="8"/>
        <v>0.543071161</v>
      </c>
      <c r="T234" s="65">
        <f t="shared" si="9"/>
        <v>0.4794007491</v>
      </c>
      <c r="U234" s="73">
        <f t="shared" si="10"/>
        <v>0.02116402116</v>
      </c>
      <c r="V234" s="66">
        <f t="shared" si="11"/>
        <v>0.5388127854</v>
      </c>
      <c r="W234" s="27">
        <f t="shared" si="12"/>
        <v>0.5415646989</v>
      </c>
      <c r="X234" s="27">
        <f t="shared" si="13"/>
        <v>-0.01277053364</v>
      </c>
      <c r="Y234" s="27">
        <f t="shared" si="14"/>
        <v>1.119408405</v>
      </c>
      <c r="Z234" s="27">
        <f t="shared" si="15"/>
        <v>4.012565134</v>
      </c>
      <c r="AA234" s="27">
        <f t="shared" si="16"/>
        <v>0.03133005231</v>
      </c>
      <c r="AB234" s="27">
        <f t="shared" si="17"/>
        <v>-0.1486062594</v>
      </c>
      <c r="AC234" s="27">
        <f t="shared" si="18"/>
        <v>-0.210831589</v>
      </c>
      <c r="AD234" s="27">
        <f t="shared" si="19"/>
        <v>0.1379405304</v>
      </c>
      <c r="AE234" s="27">
        <f t="shared" si="20"/>
        <v>-2.386068905</v>
      </c>
      <c r="AF234" s="27">
        <f t="shared" si="21"/>
        <v>-2.659664154</v>
      </c>
      <c r="AG234" s="27">
        <f t="shared" si="22"/>
        <v>0.002731680708</v>
      </c>
      <c r="AH234" s="27">
        <f t="shared" si="23"/>
        <v>-0.005341233261</v>
      </c>
      <c r="AI234" s="27">
        <f t="shared" si="24"/>
        <v>0.02953488272</v>
      </c>
      <c r="AJ234" s="27">
        <f t="shared" si="25"/>
        <v>-0.02969717723</v>
      </c>
      <c r="AK234" s="27">
        <f t="shared" si="26"/>
        <v>-0.03610812181</v>
      </c>
      <c r="AL234" s="27">
        <f t="shared" si="27"/>
        <v>0.0446462838</v>
      </c>
      <c r="AM234" s="27">
        <f t="shared" si="28"/>
        <v>0.2810372478</v>
      </c>
      <c r="AN234" s="27">
        <f t="shared" si="29"/>
        <v>-0.0346844106</v>
      </c>
      <c r="AO234" s="27">
        <f t="shared" si="30"/>
        <v>0.948890594</v>
      </c>
      <c r="AP234" s="27">
        <f t="shared" si="31"/>
        <v>0.5946714198</v>
      </c>
      <c r="AQ234" s="27"/>
      <c r="AR234" s="27"/>
      <c r="AS234" s="27"/>
    </row>
    <row r="235">
      <c r="A235" s="29">
        <v>3604.0</v>
      </c>
      <c r="B235" s="30">
        <v>2505.0</v>
      </c>
      <c r="C235" s="14">
        <v>17.0</v>
      </c>
      <c r="D235" s="15">
        <v>19.0</v>
      </c>
      <c r="E235" s="16">
        <v>13.0</v>
      </c>
      <c r="F235" s="17">
        <v>39.0</v>
      </c>
      <c r="G235" s="18">
        <v>93.0</v>
      </c>
      <c r="H235" s="19">
        <v>21.0</v>
      </c>
      <c r="I235" s="20">
        <v>27.0</v>
      </c>
      <c r="J235" s="21">
        <v>24.0</v>
      </c>
      <c r="K235" s="22">
        <v>27.0</v>
      </c>
      <c r="L235" s="63">
        <f t="shared" si="1"/>
        <v>17</v>
      </c>
      <c r="M235" s="63">
        <f t="shared" si="2"/>
        <v>60</v>
      </c>
      <c r="N235" s="63">
        <f t="shared" si="3"/>
        <v>13</v>
      </c>
      <c r="O235" s="63">
        <f t="shared" si="4"/>
        <v>54</v>
      </c>
      <c r="P235" s="64">
        <f t="shared" si="5"/>
        <v>54</v>
      </c>
      <c r="Q235" s="64">
        <f t="shared" si="6"/>
        <v>0.2207792208</v>
      </c>
      <c r="R235" s="64">
        <f t="shared" si="7"/>
        <v>0.1940298507</v>
      </c>
      <c r="S235" s="65">
        <f t="shared" si="8"/>
        <v>0.4930555556</v>
      </c>
      <c r="T235" s="65">
        <f t="shared" si="9"/>
        <v>0.5347222222</v>
      </c>
      <c r="U235" s="73">
        <f t="shared" si="10"/>
        <v>0.0119760479</v>
      </c>
      <c r="V235" s="66">
        <f t="shared" si="11"/>
        <v>0.4736842105</v>
      </c>
      <c r="W235" s="27">
        <f t="shared" si="12"/>
        <v>0.4751034701</v>
      </c>
      <c r="X235" s="27">
        <f t="shared" si="13"/>
        <v>-0.007226439695</v>
      </c>
      <c r="Y235" s="27">
        <f t="shared" si="14"/>
        <v>1.248584928</v>
      </c>
      <c r="Z235" s="27">
        <f t="shared" si="15"/>
        <v>3.643017109</v>
      </c>
      <c r="AA235" s="27">
        <f t="shared" si="16"/>
        <v>0.01003209866</v>
      </c>
      <c r="AB235" s="27">
        <f t="shared" si="17"/>
        <v>-0.09379549176</v>
      </c>
      <c r="AC235" s="27">
        <f t="shared" si="18"/>
        <v>-0.2622978504</v>
      </c>
      <c r="AD235" s="27">
        <f t="shared" si="19"/>
        <v>0.07086737475</v>
      </c>
      <c r="AE235" s="27">
        <f t="shared" si="20"/>
        <v>-2.416304272</v>
      </c>
      <c r="AF235" s="27">
        <f t="shared" si="21"/>
        <v>-2.19232548</v>
      </c>
      <c r="AG235" s="27">
        <f t="shared" si="22"/>
        <v>0.0004949666611</v>
      </c>
      <c r="AH235" s="27">
        <f t="shared" si="23"/>
        <v>-0.001907663386</v>
      </c>
      <c r="AI235" s="27">
        <f t="shared" si="24"/>
        <v>0.02079264016</v>
      </c>
      <c r="AJ235" s="27">
        <f t="shared" si="25"/>
        <v>-0.04121010729</v>
      </c>
      <c r="AK235" s="27">
        <f t="shared" si="26"/>
        <v>-0.01049722943</v>
      </c>
      <c r="AL235" s="27">
        <f t="shared" si="27"/>
        <v>0.0255840499</v>
      </c>
      <c r="AM235" s="27">
        <f t="shared" si="28"/>
        <v>0.3174402913</v>
      </c>
      <c r="AN235" s="27">
        <f t="shared" si="29"/>
        <v>-0.01617811386</v>
      </c>
      <c r="AO235" s="27">
        <f t="shared" si="30"/>
        <v>0.8724165545</v>
      </c>
      <c r="AP235" s="27">
        <f t="shared" si="31"/>
        <v>0.4450352523</v>
      </c>
      <c r="AQ235" s="27"/>
      <c r="AR235" s="27"/>
      <c r="AS235" s="27"/>
    </row>
    <row r="236">
      <c r="A236" s="29">
        <v>3606.0</v>
      </c>
      <c r="B236" s="30">
        <v>2948.0</v>
      </c>
      <c r="C236" s="14">
        <v>47.0</v>
      </c>
      <c r="D236" s="15">
        <v>51.0</v>
      </c>
      <c r="E236" s="16">
        <v>24.0</v>
      </c>
      <c r="F236" s="17">
        <v>83.0</v>
      </c>
      <c r="G236" s="18">
        <v>178.0</v>
      </c>
      <c r="H236" s="19">
        <v>35.0</v>
      </c>
      <c r="I236" s="20">
        <v>84.0</v>
      </c>
      <c r="J236" s="21">
        <v>59.0</v>
      </c>
      <c r="K236" s="22">
        <v>67.0</v>
      </c>
      <c r="L236" s="63">
        <f t="shared" si="1"/>
        <v>47</v>
      </c>
      <c r="M236" s="63">
        <f t="shared" si="2"/>
        <v>118</v>
      </c>
      <c r="N236" s="63">
        <f t="shared" si="3"/>
        <v>24</v>
      </c>
      <c r="O236" s="63">
        <f t="shared" si="4"/>
        <v>151</v>
      </c>
      <c r="P236" s="64">
        <f t="shared" si="5"/>
        <v>151</v>
      </c>
      <c r="Q236" s="64">
        <f t="shared" si="6"/>
        <v>0.2848484848</v>
      </c>
      <c r="R236" s="64">
        <f t="shared" si="7"/>
        <v>0.1371428571</v>
      </c>
      <c r="S236" s="65">
        <f t="shared" si="8"/>
        <v>0.5823529412</v>
      </c>
      <c r="T236" s="65">
        <f t="shared" si="9"/>
        <v>0.4852941176</v>
      </c>
      <c r="U236" s="73">
        <f t="shared" si="10"/>
        <v>0.02408412483</v>
      </c>
      <c r="V236" s="66">
        <f t="shared" si="11"/>
        <v>0.56133829</v>
      </c>
      <c r="W236" s="27">
        <f t="shared" si="12"/>
        <v>0.5641466429</v>
      </c>
      <c r="X236" s="27">
        <f t="shared" si="13"/>
        <v>-0.01453254672</v>
      </c>
      <c r="Y236" s="27">
        <f t="shared" si="14"/>
        <v>1.133169515</v>
      </c>
      <c r="Z236" s="27">
        <f t="shared" si="15"/>
        <v>4.302804632</v>
      </c>
      <c r="AA236" s="27">
        <f t="shared" si="16"/>
        <v>0.04057200635</v>
      </c>
      <c r="AB236" s="27">
        <f t="shared" si="17"/>
        <v>-0.1711890981</v>
      </c>
      <c r="AC236" s="27">
        <f t="shared" si="18"/>
        <v>-0.2160470396</v>
      </c>
      <c r="AD236" s="27">
        <f t="shared" si="19"/>
        <v>0.1683271253</v>
      </c>
      <c r="AE236" s="27">
        <f t="shared" si="20"/>
        <v>-2.59011372</v>
      </c>
      <c r="AF236" s="27">
        <f t="shared" si="21"/>
        <v>-3.058340703</v>
      </c>
      <c r="AG236" s="27">
        <f t="shared" si="22"/>
        <v>0.00402557556</v>
      </c>
      <c r="AH236" s="27">
        <f t="shared" si="23"/>
        <v>-0.007001856864</v>
      </c>
      <c r="AI236" s="27">
        <f t="shared" si="24"/>
        <v>0.03444138209</v>
      </c>
      <c r="AJ236" s="27">
        <f t="shared" si="25"/>
        <v>-0.03080591604</v>
      </c>
      <c r="AK236" s="27">
        <f t="shared" si="26"/>
        <v>-0.05014178564</v>
      </c>
      <c r="AL236" s="27">
        <f t="shared" si="27"/>
        <v>0.05515105812</v>
      </c>
      <c r="AM236" s="27">
        <f t="shared" si="28"/>
        <v>0.3088204517</v>
      </c>
      <c r="AN236" s="27">
        <f t="shared" si="29"/>
        <v>-0.04538643444</v>
      </c>
      <c r="AO236" s="27">
        <f t="shared" si="30"/>
        <v>1.104540196</v>
      </c>
      <c r="AP236" s="27">
        <f t="shared" si="31"/>
        <v>0.7332729486</v>
      </c>
      <c r="AQ236" s="27"/>
      <c r="AR236" s="27"/>
      <c r="AS236" s="27"/>
    </row>
    <row r="237">
      <c r="A237" s="29">
        <v>3607.0</v>
      </c>
      <c r="B237" s="30">
        <v>1734.0</v>
      </c>
      <c r="C237" s="14">
        <v>5.0</v>
      </c>
      <c r="D237" s="15">
        <v>10.0</v>
      </c>
      <c r="E237" s="16">
        <v>9.0</v>
      </c>
      <c r="F237" s="17">
        <v>23.0</v>
      </c>
      <c r="G237" s="18">
        <v>79.0</v>
      </c>
      <c r="H237" s="19">
        <v>10.0</v>
      </c>
      <c r="I237" s="20">
        <v>15.0</v>
      </c>
      <c r="J237" s="21">
        <v>20.0</v>
      </c>
      <c r="K237" s="22">
        <v>19.0</v>
      </c>
      <c r="L237" s="63">
        <f t="shared" si="1"/>
        <v>5</v>
      </c>
      <c r="M237" s="63">
        <f t="shared" si="2"/>
        <v>33</v>
      </c>
      <c r="N237" s="63">
        <f t="shared" si="3"/>
        <v>9</v>
      </c>
      <c r="O237" s="63">
        <f t="shared" si="4"/>
        <v>34</v>
      </c>
      <c r="P237" s="64">
        <f t="shared" si="5"/>
        <v>34</v>
      </c>
      <c r="Q237" s="64">
        <f t="shared" si="6"/>
        <v>0.1315789474</v>
      </c>
      <c r="R237" s="64">
        <f t="shared" si="7"/>
        <v>0.2093023256</v>
      </c>
      <c r="S237" s="65">
        <f t="shared" si="8"/>
        <v>0.4814814815</v>
      </c>
      <c r="T237" s="65">
        <f t="shared" si="9"/>
        <v>0.4691358025</v>
      </c>
      <c r="U237" s="73">
        <f t="shared" si="10"/>
        <v>0.008073817762</v>
      </c>
      <c r="V237" s="66">
        <f t="shared" si="11"/>
        <v>0.5074626866</v>
      </c>
      <c r="W237" s="27">
        <f t="shared" si="12"/>
        <v>0.5087089289</v>
      </c>
      <c r="X237" s="27">
        <f t="shared" si="13"/>
        <v>-0.004871803923</v>
      </c>
      <c r="Y237" s="27">
        <f t="shared" si="14"/>
        <v>1.095439591</v>
      </c>
      <c r="Z237" s="27">
        <f t="shared" si="15"/>
        <v>3.557500276</v>
      </c>
      <c r="AA237" s="27">
        <f t="shared" si="16"/>
        <v>0.004559556806</v>
      </c>
      <c r="AB237" s="27">
        <f t="shared" si="17"/>
        <v>-0.05547760798</v>
      </c>
      <c r="AC237" s="27">
        <f t="shared" si="18"/>
        <v>-0.2018995825</v>
      </c>
      <c r="AD237" s="27">
        <f t="shared" si="19"/>
        <v>0.04665471002</v>
      </c>
      <c r="AE237" s="27">
        <f t="shared" si="20"/>
        <v>-2.070168509</v>
      </c>
      <c r="AF237" s="27">
        <f t="shared" si="21"/>
        <v>-2.090607454</v>
      </c>
      <c r="AG237" s="27">
        <f t="shared" si="22"/>
        <v>0.0001516604016</v>
      </c>
      <c r="AH237" s="27">
        <f t="shared" si="23"/>
        <v>-0.000760681624</v>
      </c>
      <c r="AI237" s="27">
        <f t="shared" si="24"/>
        <v>0.01078985839</v>
      </c>
      <c r="AJ237" s="27">
        <f t="shared" si="25"/>
        <v>-0.02783010079</v>
      </c>
      <c r="AK237" s="27">
        <f t="shared" si="26"/>
        <v>-0.004658962951</v>
      </c>
      <c r="AL237" s="27">
        <f t="shared" si="27"/>
        <v>0.01477708555</v>
      </c>
      <c r="AM237" s="27">
        <f t="shared" si="28"/>
        <v>0.2386088073</v>
      </c>
      <c r="AN237" s="27">
        <f t="shared" si="29"/>
        <v>-0.01040065687</v>
      </c>
      <c r="AO237" s="27">
        <f t="shared" si="30"/>
        <v>0.7298972135</v>
      </c>
      <c r="AP237" s="27">
        <f t="shared" si="31"/>
        <v>0.4144246777</v>
      </c>
      <c r="AQ237" s="27"/>
      <c r="AR237" s="27"/>
      <c r="AS237" s="27"/>
    </row>
    <row r="238">
      <c r="A238" s="29">
        <v>3609.0</v>
      </c>
      <c r="B238" s="30">
        <v>1497.0</v>
      </c>
      <c r="C238" s="14">
        <v>39.0</v>
      </c>
      <c r="D238" s="15">
        <v>46.0</v>
      </c>
      <c r="E238" s="16">
        <v>44.0</v>
      </c>
      <c r="F238" s="17">
        <v>37.0</v>
      </c>
      <c r="G238" s="18">
        <v>58.0</v>
      </c>
      <c r="H238" s="19">
        <v>19.0</v>
      </c>
      <c r="I238" s="20">
        <v>81.0</v>
      </c>
      <c r="J238" s="21">
        <v>56.0</v>
      </c>
      <c r="K238" s="22">
        <v>52.0</v>
      </c>
      <c r="L238" s="63">
        <f t="shared" si="1"/>
        <v>39</v>
      </c>
      <c r="M238" s="63">
        <f t="shared" si="2"/>
        <v>56</v>
      </c>
      <c r="N238" s="63">
        <f t="shared" si="3"/>
        <v>44</v>
      </c>
      <c r="O238" s="63">
        <f t="shared" si="4"/>
        <v>133</v>
      </c>
      <c r="P238" s="64">
        <f t="shared" si="5"/>
        <v>135</v>
      </c>
      <c r="Q238" s="64">
        <f t="shared" si="6"/>
        <v>0.4105263158</v>
      </c>
      <c r="R238" s="64">
        <f t="shared" si="7"/>
        <v>0.2485875706</v>
      </c>
      <c r="S238" s="65">
        <f t="shared" si="8"/>
        <v>0.6323529412</v>
      </c>
      <c r="T238" s="65">
        <f t="shared" si="9"/>
        <v>0.3492647059</v>
      </c>
      <c r="U238" s="73">
        <f t="shared" si="10"/>
        <v>0.05544422178</v>
      </c>
      <c r="V238" s="66">
        <f t="shared" si="11"/>
        <v>0.7037037037</v>
      </c>
      <c r="W238" s="27">
        <f t="shared" si="12"/>
        <v>0.7162441644</v>
      </c>
      <c r="X238" s="27">
        <f t="shared" si="13"/>
        <v>-0.03345547115</v>
      </c>
      <c r="Y238" s="27">
        <f t="shared" si="14"/>
        <v>0.8155386659</v>
      </c>
      <c r="Z238" s="27">
        <f t="shared" si="15"/>
        <v>4.672237353</v>
      </c>
      <c r="AA238" s="27">
        <f t="shared" si="16"/>
        <v>0.2150192436</v>
      </c>
      <c r="AB238" s="27">
        <f t="shared" si="17"/>
        <v>-0.2836293701</v>
      </c>
      <c r="AC238" s="27">
        <f t="shared" si="18"/>
        <v>-0.1119045301</v>
      </c>
      <c r="AD238" s="27">
        <f t="shared" si="19"/>
        <v>0.4207777806</v>
      </c>
      <c r="AE238" s="27">
        <f t="shared" si="20"/>
        <v>-2.024145727</v>
      </c>
      <c r="AF238" s="27">
        <f t="shared" si="21"/>
        <v>-3.606055479</v>
      </c>
      <c r="AG238" s="27">
        <f t="shared" si="22"/>
        <v>0.04911388062</v>
      </c>
      <c r="AH238" s="27">
        <f t="shared" si="23"/>
        <v>-0.02670630149</v>
      </c>
      <c r="AI238" s="27">
        <f t="shared" si="24"/>
        <v>0.04106816909</v>
      </c>
      <c r="AJ238" s="27">
        <f t="shared" si="25"/>
        <v>-0.01148373467</v>
      </c>
      <c r="AK238" s="27">
        <f t="shared" si="26"/>
        <v>-0.2885518816</v>
      </c>
      <c r="AL238" s="27">
        <f t="shared" si="27"/>
        <v>0.09922068372</v>
      </c>
      <c r="AM238" s="27">
        <f t="shared" si="28"/>
        <v>0.1736915424</v>
      </c>
      <c r="AN238" s="27">
        <f t="shared" si="29"/>
        <v>-0.123196403</v>
      </c>
      <c r="AO238" s="27">
        <f t="shared" si="30"/>
        <v>0.9372981042</v>
      </c>
      <c r="AP238" s="27">
        <f t="shared" si="31"/>
        <v>0.938826787</v>
      </c>
      <c r="AQ238" s="27"/>
      <c r="AR238" s="27"/>
      <c r="AS238" s="27"/>
    </row>
    <row r="239">
      <c r="A239" s="29">
        <v>3613.0</v>
      </c>
      <c r="B239" s="30">
        <v>1295.0</v>
      </c>
      <c r="C239" s="14">
        <v>10.0</v>
      </c>
      <c r="D239" s="15">
        <v>8.0</v>
      </c>
      <c r="E239" s="16">
        <v>3.0</v>
      </c>
      <c r="F239" s="17">
        <v>21.0</v>
      </c>
      <c r="G239" s="18">
        <v>86.0</v>
      </c>
      <c r="H239" s="19">
        <v>20.0</v>
      </c>
      <c r="I239" s="20">
        <v>5.0</v>
      </c>
      <c r="J239" s="21">
        <v>12.0</v>
      </c>
      <c r="K239" s="22">
        <v>13.0</v>
      </c>
      <c r="L239" s="63">
        <f t="shared" si="1"/>
        <v>10</v>
      </c>
      <c r="M239" s="63">
        <f t="shared" si="2"/>
        <v>41</v>
      </c>
      <c r="N239" s="63">
        <f t="shared" si="3"/>
        <v>3</v>
      </c>
      <c r="O239" s="63">
        <f t="shared" si="4"/>
        <v>18</v>
      </c>
      <c r="P239" s="64">
        <f t="shared" si="5"/>
        <v>18</v>
      </c>
      <c r="Q239" s="64">
        <f t="shared" si="6"/>
        <v>0.1960784314</v>
      </c>
      <c r="R239" s="64">
        <f t="shared" si="7"/>
        <v>0.1428571429</v>
      </c>
      <c r="S239" s="65">
        <f t="shared" si="8"/>
        <v>0.3888888889</v>
      </c>
      <c r="T239" s="65">
        <f t="shared" si="9"/>
        <v>0.7083333333</v>
      </c>
      <c r="U239" s="73">
        <f t="shared" si="10"/>
        <v>0.01003861004</v>
      </c>
      <c r="V239" s="66">
        <f t="shared" si="11"/>
        <v>0.3050847458</v>
      </c>
      <c r="W239" s="27">
        <f t="shared" si="12"/>
        <v>0.3030237041</v>
      </c>
      <c r="X239" s="27">
        <f t="shared" si="13"/>
        <v>-0.00605737474</v>
      </c>
      <c r="Y239" s="27">
        <f t="shared" si="14"/>
        <v>1.653969645</v>
      </c>
      <c r="Z239" s="27">
        <f t="shared" si="15"/>
        <v>2.873365607</v>
      </c>
      <c r="AA239" s="27">
        <f t="shared" si="16"/>
        <v>0.00704874685</v>
      </c>
      <c r="AB239" s="27">
        <f t="shared" si="17"/>
        <v>-0.1041481286</v>
      </c>
      <c r="AC239" s="27">
        <f t="shared" si="18"/>
        <v>-0.4602710129</v>
      </c>
      <c r="AD239" s="27">
        <f t="shared" si="19"/>
        <v>0.04685285743</v>
      </c>
      <c r="AE239" s="27">
        <f t="shared" si="20"/>
        <v>-2.524589354</v>
      </c>
      <c r="AF239" s="27">
        <f t="shared" si="21"/>
        <v>-1.363843028</v>
      </c>
      <c r="AG239" s="27">
        <f t="shared" si="22"/>
        <v>0.0002915117911</v>
      </c>
      <c r="AH239" s="27">
        <f t="shared" si="23"/>
        <v>-0.001775543471</v>
      </c>
      <c r="AI239" s="27">
        <f t="shared" si="24"/>
        <v>0.03058359896</v>
      </c>
      <c r="AJ239" s="27">
        <f t="shared" si="25"/>
        <v>-0.09579262734</v>
      </c>
      <c r="AK239" s="27">
        <f t="shared" si="26"/>
        <v>-0.005817340523</v>
      </c>
      <c r="AL239" s="27">
        <f t="shared" si="27"/>
        <v>0.0224062139</v>
      </c>
      <c r="AM239" s="27">
        <f t="shared" si="28"/>
        <v>0.4393499897</v>
      </c>
      <c r="AN239" s="27">
        <f t="shared" si="29"/>
        <v>-0.008436208478</v>
      </c>
      <c r="AO239" s="27">
        <f t="shared" si="30"/>
        <v>0.718940089</v>
      </c>
      <c r="AP239" s="27">
        <f t="shared" si="31"/>
        <v>0.2183652105</v>
      </c>
      <c r="AQ239" s="27"/>
      <c r="AR239" s="27"/>
      <c r="AS239" s="27"/>
    </row>
    <row r="240">
      <c r="A240" s="29">
        <v>3705.0</v>
      </c>
      <c r="B240" s="30">
        <v>1153.0</v>
      </c>
      <c r="C240" s="14">
        <v>21.0</v>
      </c>
      <c r="D240" s="15">
        <v>12.0</v>
      </c>
      <c r="E240" s="16">
        <v>6.0</v>
      </c>
      <c r="F240" s="17">
        <v>16.0</v>
      </c>
      <c r="G240" s="18">
        <v>54.0</v>
      </c>
      <c r="H240" s="19">
        <v>18.0</v>
      </c>
      <c r="I240" s="20">
        <v>20.0</v>
      </c>
      <c r="J240" s="21">
        <v>35.0</v>
      </c>
      <c r="K240" s="22">
        <v>36.0</v>
      </c>
      <c r="L240" s="63">
        <f t="shared" si="1"/>
        <v>21</v>
      </c>
      <c r="M240" s="63">
        <f t="shared" si="2"/>
        <v>34</v>
      </c>
      <c r="N240" s="63">
        <f t="shared" si="3"/>
        <v>6</v>
      </c>
      <c r="O240" s="63">
        <f t="shared" si="4"/>
        <v>56</v>
      </c>
      <c r="P240" s="64">
        <f t="shared" si="5"/>
        <v>56</v>
      </c>
      <c r="Q240" s="64">
        <f t="shared" si="6"/>
        <v>0.3818181818</v>
      </c>
      <c r="R240" s="64">
        <f t="shared" si="7"/>
        <v>0.09677419355</v>
      </c>
      <c r="S240" s="65">
        <f t="shared" si="8"/>
        <v>0.6581196581</v>
      </c>
      <c r="T240" s="65">
        <f t="shared" si="9"/>
        <v>0.4700854701</v>
      </c>
      <c r="U240" s="73">
        <f t="shared" si="10"/>
        <v>0.02341717259</v>
      </c>
      <c r="V240" s="66">
        <f t="shared" si="11"/>
        <v>0.6222222222</v>
      </c>
      <c r="W240" s="27">
        <f t="shared" si="12"/>
        <v>0.6285280316</v>
      </c>
      <c r="X240" s="27">
        <f t="shared" si="13"/>
        <v>-0.01413010259</v>
      </c>
      <c r="Y240" s="27">
        <f t="shared" si="14"/>
        <v>1.09765708</v>
      </c>
      <c r="Z240" s="27">
        <f t="shared" si="15"/>
        <v>4.86261872</v>
      </c>
      <c r="AA240" s="27">
        <f t="shared" si="16"/>
        <v>0.03835603087</v>
      </c>
      <c r="AB240" s="27">
        <f t="shared" si="17"/>
        <v>-0.161232093</v>
      </c>
      <c r="AC240" s="27">
        <f t="shared" si="18"/>
        <v>-0.202717817</v>
      </c>
      <c r="AD240" s="27">
        <f t="shared" si="19"/>
        <v>0.1849593472</v>
      </c>
      <c r="AE240" s="27">
        <f t="shared" si="20"/>
        <v>-2.835366626</v>
      </c>
      <c r="AF240" s="27">
        <f t="shared" si="21"/>
        <v>-3.905917312</v>
      </c>
      <c r="AG240" s="27">
        <f t="shared" si="22"/>
        <v>0.003700315413</v>
      </c>
      <c r="AH240" s="27">
        <f t="shared" si="23"/>
        <v>-0.006411980659</v>
      </c>
      <c r="AI240" s="27">
        <f t="shared" si="24"/>
        <v>0.03142156119</v>
      </c>
      <c r="AJ240" s="27">
        <f t="shared" si="25"/>
        <v>-0.02799945185</v>
      </c>
      <c r="AK240" s="27">
        <f t="shared" si="26"/>
        <v>-0.05357048284</v>
      </c>
      <c r="AL240" s="27">
        <f t="shared" si="27"/>
        <v>0.0587013146</v>
      </c>
      <c r="AM240" s="27">
        <f t="shared" si="28"/>
        <v>0.3274675309</v>
      </c>
      <c r="AN240" s="27">
        <f t="shared" si="29"/>
        <v>-0.05635946134</v>
      </c>
      <c r="AO240" s="27">
        <f t="shared" si="30"/>
        <v>1.36643981</v>
      </c>
      <c r="AP240" s="27">
        <f t="shared" si="31"/>
        <v>1.058330797</v>
      </c>
      <c r="AQ240" s="27"/>
      <c r="AR240" s="27"/>
      <c r="AS240" s="27"/>
    </row>
    <row r="241">
      <c r="A241" s="29">
        <v>3706.0</v>
      </c>
      <c r="B241" s="30">
        <v>1851.0</v>
      </c>
      <c r="C241" s="14">
        <v>24.0</v>
      </c>
      <c r="D241" s="15">
        <v>26.0</v>
      </c>
      <c r="E241" s="16">
        <v>13.0</v>
      </c>
      <c r="F241" s="17">
        <v>36.0</v>
      </c>
      <c r="G241" s="18">
        <v>122.0</v>
      </c>
      <c r="H241" s="19">
        <v>29.0</v>
      </c>
      <c r="I241" s="20">
        <v>49.0</v>
      </c>
      <c r="J241" s="21">
        <v>39.0</v>
      </c>
      <c r="K241" s="22">
        <v>40.0</v>
      </c>
      <c r="L241" s="63">
        <f t="shared" si="1"/>
        <v>24</v>
      </c>
      <c r="M241" s="63">
        <f t="shared" si="2"/>
        <v>65</v>
      </c>
      <c r="N241" s="63">
        <f t="shared" si="3"/>
        <v>13</v>
      </c>
      <c r="O241" s="63">
        <f t="shared" si="4"/>
        <v>89</v>
      </c>
      <c r="P241" s="64">
        <f t="shared" si="5"/>
        <v>89</v>
      </c>
      <c r="Q241" s="64">
        <f t="shared" si="6"/>
        <v>0.2696629213</v>
      </c>
      <c r="R241" s="64">
        <f t="shared" si="7"/>
        <v>0.1274509804</v>
      </c>
      <c r="S241" s="65">
        <f t="shared" si="8"/>
        <v>0.5916230366</v>
      </c>
      <c r="T241" s="65">
        <f t="shared" si="9"/>
        <v>0.4659685864</v>
      </c>
      <c r="U241" s="73">
        <f t="shared" si="10"/>
        <v>0.01998919503</v>
      </c>
      <c r="V241" s="66">
        <f t="shared" si="11"/>
        <v>0.5779220779</v>
      </c>
      <c r="W241" s="27">
        <f t="shared" si="12"/>
        <v>0.5812144143</v>
      </c>
      <c r="X241" s="27">
        <f t="shared" si="13"/>
        <v>-0.01206163449</v>
      </c>
      <c r="Y241" s="27">
        <f t="shared" si="14"/>
        <v>1.088044091</v>
      </c>
      <c r="Z241" s="27">
        <f t="shared" si="15"/>
        <v>4.371298164</v>
      </c>
      <c r="AA241" s="27">
        <f t="shared" si="16"/>
        <v>0.02794829742</v>
      </c>
      <c r="AB241" s="27">
        <f t="shared" si="17"/>
        <v>-0.1364244312</v>
      </c>
      <c r="AC241" s="27">
        <f t="shared" si="18"/>
        <v>-0.1991826674</v>
      </c>
      <c r="AD241" s="27">
        <f t="shared" si="19"/>
        <v>0.141931027</v>
      </c>
      <c r="AE241" s="27">
        <f t="shared" si="20"/>
        <v>-2.526557856</v>
      </c>
      <c r="AF241" s="27">
        <f t="shared" si="21"/>
        <v>-3.156483117</v>
      </c>
      <c r="AG241" s="27">
        <f t="shared" si="22"/>
        <v>0.002301554642</v>
      </c>
      <c r="AH241" s="27">
        <f t="shared" si="23"/>
        <v>-0.004631201873</v>
      </c>
      <c r="AI241" s="27">
        <f t="shared" si="24"/>
        <v>0.02635410252</v>
      </c>
      <c r="AJ241" s="27">
        <f t="shared" si="25"/>
        <v>-0.02727024025</v>
      </c>
      <c r="AK241" s="27">
        <f t="shared" si="26"/>
        <v>-0.03509033146</v>
      </c>
      <c r="AL241" s="27">
        <f t="shared" si="27"/>
        <v>0.04465074404</v>
      </c>
      <c r="AM241" s="27">
        <f t="shared" si="28"/>
        <v>0.2892464792</v>
      </c>
      <c r="AN241" s="27">
        <f t="shared" si="29"/>
        <v>-0.03887837529</v>
      </c>
      <c r="AO241" s="27">
        <f t="shared" si="30"/>
        <v>1.094588153</v>
      </c>
      <c r="AP241" s="27">
        <f t="shared" si="31"/>
        <v>0.7688508037</v>
      </c>
      <c r="AQ241" s="27"/>
      <c r="AR241" s="27"/>
      <c r="AS241" s="27"/>
    </row>
    <row r="242">
      <c r="A242" s="29">
        <v>3710.0</v>
      </c>
      <c r="B242" s="30">
        <v>571.0</v>
      </c>
      <c r="C242" s="14">
        <v>15.0</v>
      </c>
      <c r="D242" s="15">
        <v>16.0</v>
      </c>
      <c r="E242" s="16">
        <v>13.0</v>
      </c>
      <c r="F242" s="17">
        <v>17.0</v>
      </c>
      <c r="G242" s="18">
        <v>26.0</v>
      </c>
      <c r="H242" s="19">
        <v>8.0</v>
      </c>
      <c r="I242" s="20">
        <v>21.0</v>
      </c>
      <c r="J242" s="21">
        <v>16.0</v>
      </c>
      <c r="K242" s="22">
        <v>17.0</v>
      </c>
      <c r="L242" s="63">
        <f t="shared" si="1"/>
        <v>15</v>
      </c>
      <c r="M242" s="63">
        <f t="shared" si="2"/>
        <v>25</v>
      </c>
      <c r="N242" s="63">
        <f t="shared" si="3"/>
        <v>13</v>
      </c>
      <c r="O242" s="63">
        <f t="shared" si="4"/>
        <v>38</v>
      </c>
      <c r="P242" s="64">
        <f t="shared" si="5"/>
        <v>38</v>
      </c>
      <c r="Q242" s="64">
        <f t="shared" si="6"/>
        <v>0.375</v>
      </c>
      <c r="R242" s="64">
        <f t="shared" si="7"/>
        <v>0.2549019608</v>
      </c>
      <c r="S242" s="65">
        <f t="shared" si="8"/>
        <v>0.5824175824</v>
      </c>
      <c r="T242" s="65">
        <f t="shared" si="9"/>
        <v>0.4395604396</v>
      </c>
      <c r="U242" s="73">
        <f t="shared" si="10"/>
        <v>0.04903677758</v>
      </c>
      <c r="V242" s="66">
        <f t="shared" si="11"/>
        <v>0.6031746032</v>
      </c>
      <c r="W242" s="27">
        <f t="shared" si="12"/>
        <v>0.6066581801</v>
      </c>
      <c r="X242" s="27">
        <f t="shared" si="13"/>
        <v>-0.02958916989</v>
      </c>
      <c r="Y242" s="27">
        <f t="shared" si="14"/>
        <v>1.026380646</v>
      </c>
      <c r="Z242" s="27">
        <f t="shared" si="15"/>
        <v>4.303282244</v>
      </c>
      <c r="AA242" s="27">
        <f t="shared" si="16"/>
        <v>0.1681932614</v>
      </c>
      <c r="AB242" s="27">
        <f t="shared" si="17"/>
        <v>-0.3157044687</v>
      </c>
      <c r="AC242" s="27">
        <f t="shared" si="18"/>
        <v>-0.1772456002</v>
      </c>
      <c r="AD242" s="27">
        <f t="shared" si="19"/>
        <v>0.3427625492</v>
      </c>
      <c r="AE242" s="27">
        <f t="shared" si="20"/>
        <v>-2.346284158</v>
      </c>
      <c r="AF242" s="27">
        <f t="shared" si="21"/>
        <v>-3.059019693</v>
      </c>
      <c r="AG242" s="27">
        <f t="shared" si="22"/>
        <v>0.03397826064</v>
      </c>
      <c r="AH242" s="27">
        <f t="shared" si="23"/>
        <v>-0.0262911091</v>
      </c>
      <c r="AI242" s="27">
        <f t="shared" si="24"/>
        <v>0.05753058207</v>
      </c>
      <c r="AJ242" s="27">
        <f t="shared" si="25"/>
        <v>-0.02289153118</v>
      </c>
      <c r="AK242" s="27">
        <f t="shared" si="26"/>
        <v>-0.2078883284</v>
      </c>
      <c r="AL242" s="27">
        <f t="shared" si="27"/>
        <v>0.1017200766</v>
      </c>
      <c r="AM242" s="27">
        <f t="shared" si="28"/>
        <v>0.2533852916</v>
      </c>
      <c r="AN242" s="27">
        <f t="shared" si="29"/>
        <v>-0.09243012227</v>
      </c>
      <c r="AO242" s="27">
        <f t="shared" si="30"/>
        <v>1.000671441</v>
      </c>
      <c r="AP242" s="27">
        <f t="shared" si="31"/>
        <v>0.7335171559</v>
      </c>
      <c r="AQ242" s="27"/>
      <c r="AR242" s="27"/>
      <c r="AS242" s="27"/>
    </row>
    <row r="243">
      <c r="A243" s="29">
        <v>3715.0</v>
      </c>
      <c r="B243" s="30">
        <v>1889.0</v>
      </c>
      <c r="C243" s="14">
        <v>56.0</v>
      </c>
      <c r="D243" s="15">
        <v>40.0</v>
      </c>
      <c r="E243" s="16">
        <v>34.0</v>
      </c>
      <c r="F243" s="17">
        <v>41.0</v>
      </c>
      <c r="G243" s="18">
        <v>107.0</v>
      </c>
      <c r="H243" s="19">
        <v>8.0</v>
      </c>
      <c r="I243" s="20">
        <v>101.0</v>
      </c>
      <c r="J243" s="21">
        <v>84.0</v>
      </c>
      <c r="K243" s="22">
        <v>85.0</v>
      </c>
      <c r="L243" s="63">
        <f t="shared" si="1"/>
        <v>56</v>
      </c>
      <c r="M243" s="63">
        <f t="shared" si="2"/>
        <v>49</v>
      </c>
      <c r="N243" s="63">
        <f t="shared" si="3"/>
        <v>34</v>
      </c>
      <c r="O243" s="63">
        <f t="shared" si="4"/>
        <v>186</v>
      </c>
      <c r="P243" s="64">
        <f t="shared" si="5"/>
        <v>186</v>
      </c>
      <c r="Q243" s="64">
        <f t="shared" si="6"/>
        <v>0.5333333333</v>
      </c>
      <c r="R243" s="64">
        <f t="shared" si="7"/>
        <v>0.1545454545</v>
      </c>
      <c r="S243" s="65">
        <f t="shared" si="8"/>
        <v>0.7446153846</v>
      </c>
      <c r="T243" s="65">
        <f t="shared" si="9"/>
        <v>0.3230769231</v>
      </c>
      <c r="U243" s="73">
        <f t="shared" si="10"/>
        <v>0.04764425622</v>
      </c>
      <c r="V243" s="66">
        <f t="shared" si="11"/>
        <v>0.7914893617</v>
      </c>
      <c r="W243" s="27">
        <f t="shared" si="12"/>
        <v>0.7876754002</v>
      </c>
      <c r="X243" s="27">
        <f t="shared" si="13"/>
        <v>-0.02874891176</v>
      </c>
      <c r="Y243" s="27">
        <f t="shared" si="14"/>
        <v>0.7543897749</v>
      </c>
      <c r="Z243" s="27">
        <f t="shared" si="15"/>
        <v>5.501705752</v>
      </c>
      <c r="AA243" s="27">
        <f t="shared" si="16"/>
        <v>0.1587763627</v>
      </c>
      <c r="AB243" s="27">
        <f t="shared" si="17"/>
        <v>-0.225453352</v>
      </c>
      <c r="AC243" s="27">
        <f t="shared" si="18"/>
        <v>-0.09575250435</v>
      </c>
      <c r="AD243" s="27">
        <f t="shared" si="19"/>
        <v>0.4257743751</v>
      </c>
      <c r="AE243" s="27">
        <f t="shared" si="20"/>
        <v>-2.204781088</v>
      </c>
      <c r="AF243" s="27">
        <f t="shared" si="21"/>
        <v>-5.00008432</v>
      </c>
      <c r="AG243" s="27">
        <f t="shared" si="22"/>
        <v>0.03116499264</v>
      </c>
      <c r="AH243" s="27">
        <f t="shared" si="23"/>
        <v>-0.01824204419</v>
      </c>
      <c r="AI243" s="27">
        <f t="shared" si="24"/>
        <v>0.03019688011</v>
      </c>
      <c r="AJ243" s="27">
        <f t="shared" si="25"/>
        <v>-0.009089434413</v>
      </c>
      <c r="AK243" s="27">
        <f t="shared" si="26"/>
        <v>-0.250902444</v>
      </c>
      <c r="AL243" s="27">
        <f t="shared" si="27"/>
        <v>0.09287101111</v>
      </c>
      <c r="AM243" s="27">
        <f t="shared" si="28"/>
        <v>0.1750062696</v>
      </c>
      <c r="AN243" s="27">
        <f t="shared" si="29"/>
        <v>-0.1467902504</v>
      </c>
      <c r="AO243" s="27">
        <f t="shared" si="30"/>
        <v>1.202192183</v>
      </c>
      <c r="AP243" s="27">
        <f t="shared" si="31"/>
        <v>1.532861297</v>
      </c>
      <c r="AQ243" s="27"/>
      <c r="AR243" s="27"/>
      <c r="AS243" s="27"/>
    </row>
    <row r="244">
      <c r="A244" s="29">
        <v>3717.0</v>
      </c>
      <c r="B244" s="30">
        <v>1062.0</v>
      </c>
      <c r="C244" s="14">
        <v>25.0</v>
      </c>
      <c r="D244" s="15">
        <v>21.0</v>
      </c>
      <c r="E244" s="16">
        <v>23.0</v>
      </c>
      <c r="F244" s="17">
        <v>27.0</v>
      </c>
      <c r="G244" s="18">
        <v>61.0</v>
      </c>
      <c r="H244" s="19">
        <v>16.0</v>
      </c>
      <c r="I244" s="20">
        <v>55.0</v>
      </c>
      <c r="J244" s="21">
        <v>36.0</v>
      </c>
      <c r="K244" s="22">
        <v>35.0</v>
      </c>
      <c r="L244" s="63">
        <f t="shared" si="1"/>
        <v>25</v>
      </c>
      <c r="M244" s="63">
        <f t="shared" si="2"/>
        <v>43</v>
      </c>
      <c r="N244" s="63">
        <f t="shared" si="3"/>
        <v>23</v>
      </c>
      <c r="O244" s="63">
        <f t="shared" si="4"/>
        <v>90</v>
      </c>
      <c r="P244" s="64">
        <f t="shared" si="5"/>
        <v>91</v>
      </c>
      <c r="Q244" s="64">
        <f t="shared" si="6"/>
        <v>0.3676470588</v>
      </c>
      <c r="R244" s="64">
        <f t="shared" si="7"/>
        <v>0.203539823</v>
      </c>
      <c r="S244" s="65">
        <f t="shared" si="8"/>
        <v>0.635359116</v>
      </c>
      <c r="T244" s="65">
        <f t="shared" si="9"/>
        <v>0.3756906077</v>
      </c>
      <c r="U244" s="73">
        <f t="shared" si="10"/>
        <v>0.04519774011</v>
      </c>
      <c r="V244" s="66">
        <f t="shared" si="11"/>
        <v>0.6766917293</v>
      </c>
      <c r="W244" s="27">
        <f t="shared" si="12"/>
        <v>0.6856349511</v>
      </c>
      <c r="X244" s="27">
        <f t="shared" si="13"/>
        <v>-0.02727266506</v>
      </c>
      <c r="Y244" s="27">
        <f t="shared" si="14"/>
        <v>0.8772435688</v>
      </c>
      <c r="Z244" s="27">
        <f t="shared" si="15"/>
        <v>4.69444894</v>
      </c>
      <c r="AA244" s="27">
        <f t="shared" si="16"/>
        <v>0.1428887993</v>
      </c>
      <c r="AB244" s="27">
        <f t="shared" si="17"/>
        <v>-0.2487065743</v>
      </c>
      <c r="AC244" s="27">
        <f t="shared" si="18"/>
        <v>-0.1294788821</v>
      </c>
      <c r="AD244" s="27">
        <f t="shared" si="19"/>
        <v>0.3446457678</v>
      </c>
      <c r="AE244" s="27">
        <f t="shared" si="20"/>
        <v>-2.187646446</v>
      </c>
      <c r="AF244" s="27">
        <f t="shared" si="21"/>
        <v>-3.640422997</v>
      </c>
      <c r="AG244" s="27">
        <f t="shared" si="22"/>
        <v>0.02660636447</v>
      </c>
      <c r="AH244" s="27">
        <f t="shared" si="23"/>
        <v>-0.01909018958</v>
      </c>
      <c r="AI244" s="27">
        <f t="shared" si="24"/>
        <v>0.03873620257</v>
      </c>
      <c r="AJ244" s="27">
        <f t="shared" si="25"/>
        <v>-0.01429256117</v>
      </c>
      <c r="AK244" s="27">
        <f t="shared" si="26"/>
        <v>-0.192665738</v>
      </c>
      <c r="AL244" s="27">
        <f t="shared" si="27"/>
        <v>0.08741742371</v>
      </c>
      <c r="AM244" s="27">
        <f t="shared" si="28"/>
        <v>0.2019248028</v>
      </c>
      <c r="AN244" s="27">
        <f t="shared" si="29"/>
        <v>-0.1013859796</v>
      </c>
      <c r="AO244" s="27">
        <f t="shared" si="30"/>
        <v>1.017824312</v>
      </c>
      <c r="AP244" s="27">
        <f t="shared" si="31"/>
        <v>0.9522799498</v>
      </c>
      <c r="AQ244" s="27"/>
      <c r="AR244" s="27"/>
      <c r="AS244" s="27"/>
    </row>
    <row r="245">
      <c r="A245" s="29">
        <v>3719.0</v>
      </c>
      <c r="B245" s="30">
        <v>3325.0</v>
      </c>
      <c r="C245" s="14">
        <v>30.0</v>
      </c>
      <c r="D245" s="15">
        <v>49.0</v>
      </c>
      <c r="E245" s="16">
        <v>29.0</v>
      </c>
      <c r="F245" s="17">
        <v>82.0</v>
      </c>
      <c r="G245" s="18">
        <v>192.0</v>
      </c>
      <c r="H245" s="19">
        <v>28.0</v>
      </c>
      <c r="I245" s="20">
        <v>40.0</v>
      </c>
      <c r="J245" s="21">
        <v>70.0</v>
      </c>
      <c r="K245" s="22">
        <v>76.0</v>
      </c>
      <c r="L245" s="63">
        <f t="shared" si="1"/>
        <v>30</v>
      </c>
      <c r="M245" s="63">
        <f t="shared" si="2"/>
        <v>110</v>
      </c>
      <c r="N245" s="63">
        <f t="shared" si="3"/>
        <v>29</v>
      </c>
      <c r="O245" s="63">
        <f t="shared" si="4"/>
        <v>116</v>
      </c>
      <c r="P245" s="64">
        <f t="shared" si="5"/>
        <v>116</v>
      </c>
      <c r="Q245" s="64">
        <f t="shared" si="6"/>
        <v>0.2142857143</v>
      </c>
      <c r="R245" s="64">
        <f t="shared" si="7"/>
        <v>0.2</v>
      </c>
      <c r="S245" s="65">
        <f t="shared" si="8"/>
        <v>0.5122807018</v>
      </c>
      <c r="T245" s="65">
        <f t="shared" si="9"/>
        <v>0.4912280702</v>
      </c>
      <c r="U245" s="73">
        <f t="shared" si="10"/>
        <v>0.0177443609</v>
      </c>
      <c r="V245" s="66">
        <f t="shared" si="11"/>
        <v>0.5132743363</v>
      </c>
      <c r="W245" s="27">
        <f t="shared" si="12"/>
        <v>0.513954771</v>
      </c>
      <c r="X245" s="27">
        <f t="shared" si="13"/>
        <v>-0.01070708426</v>
      </c>
      <c r="Y245" s="27">
        <f t="shared" si="14"/>
        <v>1.147025389</v>
      </c>
      <c r="Z245" s="27">
        <f t="shared" si="15"/>
        <v>3.785065071</v>
      </c>
      <c r="AA245" s="27">
        <f t="shared" si="16"/>
        <v>0.02202345593</v>
      </c>
      <c r="AB245" s="27">
        <f t="shared" si="17"/>
        <v>-0.1276684968</v>
      </c>
      <c r="AC245" s="27">
        <f t="shared" si="18"/>
        <v>-0.2213627883</v>
      </c>
      <c r="AD245" s="27">
        <f t="shared" si="19"/>
        <v>0.1090951193</v>
      </c>
      <c r="AE245" s="27">
        <f t="shared" si="20"/>
        <v>-2.306315424</v>
      </c>
      <c r="AF245" s="27">
        <f t="shared" si="21"/>
        <v>-2.366624247</v>
      </c>
      <c r="AG245" s="27">
        <f t="shared" si="22"/>
        <v>0.001609965094</v>
      </c>
      <c r="AH245" s="27">
        <f t="shared" si="23"/>
        <v>-0.003847249589</v>
      </c>
      <c r="AI245" s="27">
        <f t="shared" si="24"/>
        <v>0.02599958167</v>
      </c>
      <c r="AJ245" s="27">
        <f t="shared" si="25"/>
        <v>-0.03194983157</v>
      </c>
      <c r="AK245" s="27">
        <f t="shared" si="26"/>
        <v>-0.02394310684</v>
      </c>
      <c r="AL245" s="27">
        <f t="shared" si="27"/>
        <v>0.03618122049</v>
      </c>
      <c r="AM245" s="27">
        <f t="shared" si="28"/>
        <v>0.278345416</v>
      </c>
      <c r="AN245" s="27">
        <f t="shared" si="29"/>
        <v>-0.02587611088</v>
      </c>
      <c r="AO245" s="27">
        <f t="shared" si="30"/>
        <v>0.865173321</v>
      </c>
      <c r="AP245" s="27">
        <f t="shared" si="31"/>
        <v>0.4991497194</v>
      </c>
      <c r="AQ245" s="27"/>
      <c r="AR245" s="27"/>
      <c r="AS245" s="27"/>
    </row>
    <row r="246">
      <c r="A246" s="29">
        <v>3724.0</v>
      </c>
      <c r="B246" s="30">
        <v>3182.0</v>
      </c>
      <c r="C246" s="14">
        <v>41.0</v>
      </c>
      <c r="D246" s="15">
        <v>26.0</v>
      </c>
      <c r="E246" s="16">
        <v>28.0</v>
      </c>
      <c r="F246" s="17">
        <v>83.0</v>
      </c>
      <c r="G246" s="18">
        <v>179.0</v>
      </c>
      <c r="H246" s="19">
        <v>40.0</v>
      </c>
      <c r="I246" s="20">
        <v>34.0</v>
      </c>
      <c r="J246" s="21">
        <v>61.0</v>
      </c>
      <c r="K246" s="22">
        <v>44.0</v>
      </c>
      <c r="L246" s="63">
        <f t="shared" si="1"/>
        <v>41</v>
      </c>
      <c r="M246" s="63">
        <f t="shared" si="2"/>
        <v>123</v>
      </c>
      <c r="N246" s="63">
        <f t="shared" si="3"/>
        <v>28</v>
      </c>
      <c r="O246" s="63">
        <f t="shared" si="4"/>
        <v>78</v>
      </c>
      <c r="P246" s="64">
        <f t="shared" si="5"/>
        <v>78</v>
      </c>
      <c r="Q246" s="64">
        <f t="shared" si="6"/>
        <v>0.25</v>
      </c>
      <c r="R246" s="64">
        <f t="shared" si="7"/>
        <v>0.2641509434</v>
      </c>
      <c r="S246" s="65">
        <f t="shared" si="8"/>
        <v>0.4407407407</v>
      </c>
      <c r="T246" s="65">
        <f t="shared" si="9"/>
        <v>0.6074074074</v>
      </c>
      <c r="U246" s="73">
        <f t="shared" si="10"/>
        <v>0.02168447517</v>
      </c>
      <c r="V246" s="66">
        <f t="shared" si="11"/>
        <v>0.3880597015</v>
      </c>
      <c r="W246" s="27">
        <f t="shared" si="12"/>
        <v>0.3879588457</v>
      </c>
      <c r="X246" s="27">
        <f t="shared" si="13"/>
        <v>-0.0130845796</v>
      </c>
      <c r="Y246" s="27">
        <f t="shared" si="14"/>
        <v>1.418305996</v>
      </c>
      <c r="Z246" s="27">
        <f t="shared" si="15"/>
        <v>3.256481021</v>
      </c>
      <c r="AA246" s="27">
        <f t="shared" si="16"/>
        <v>0.03288990178</v>
      </c>
      <c r="AB246" s="27">
        <f t="shared" si="17"/>
        <v>-0.1929164255</v>
      </c>
      <c r="AC246" s="27">
        <f t="shared" si="18"/>
        <v>-0.3384530507</v>
      </c>
      <c r="AD246" s="27">
        <f t="shared" si="19"/>
        <v>0.1147014944</v>
      </c>
      <c r="AE246" s="27">
        <f t="shared" si="20"/>
        <v>-2.453526839</v>
      </c>
      <c r="AF246" s="27">
        <f t="shared" si="21"/>
        <v>-1.751780601</v>
      </c>
      <c r="AG246" s="27">
        <f t="shared" si="22"/>
        <v>0.002938205182</v>
      </c>
      <c r="AH246" s="27">
        <f t="shared" si="23"/>
        <v>-0.007104350456</v>
      </c>
      <c r="AI246" s="27">
        <f t="shared" si="24"/>
        <v>0.04857901785</v>
      </c>
      <c r="AJ246" s="27">
        <f t="shared" si="25"/>
        <v>-0.06040310968</v>
      </c>
      <c r="AK246" s="27">
        <f t="shared" si="26"/>
        <v>-0.03076329228</v>
      </c>
      <c r="AL246" s="27">
        <f t="shared" si="27"/>
        <v>0.04703746149</v>
      </c>
      <c r="AM246" s="27">
        <f t="shared" si="28"/>
        <v>0.366144986</v>
      </c>
      <c r="AN246" s="27">
        <f t="shared" si="29"/>
        <v>-0.02340657986</v>
      </c>
      <c r="AO246" s="27">
        <f t="shared" si="30"/>
        <v>0.7918636911</v>
      </c>
      <c r="AP246" s="27">
        <f t="shared" si="31"/>
        <v>0.3178750457</v>
      </c>
      <c r="AQ246" s="27"/>
      <c r="AR246" s="27"/>
      <c r="AS246" s="27"/>
    </row>
    <row r="247">
      <c r="A247" s="29">
        <v>3727.0</v>
      </c>
      <c r="B247" s="30">
        <v>2249.0</v>
      </c>
      <c r="C247" s="14">
        <v>62.0</v>
      </c>
      <c r="D247" s="15">
        <v>114.0</v>
      </c>
      <c r="E247" s="16">
        <v>56.0</v>
      </c>
      <c r="F247" s="17">
        <v>59.0</v>
      </c>
      <c r="G247" s="18">
        <v>322.0</v>
      </c>
      <c r="H247" s="19">
        <v>38.0</v>
      </c>
      <c r="I247" s="20">
        <v>87.0</v>
      </c>
      <c r="J247" s="21">
        <v>190.0</v>
      </c>
      <c r="K247" s="22">
        <v>125.0</v>
      </c>
      <c r="L247" s="63">
        <f t="shared" si="1"/>
        <v>62</v>
      </c>
      <c r="M247" s="63">
        <f t="shared" si="2"/>
        <v>97</v>
      </c>
      <c r="N247" s="63">
        <f t="shared" si="3"/>
        <v>56</v>
      </c>
      <c r="O247" s="63">
        <f t="shared" si="4"/>
        <v>212</v>
      </c>
      <c r="P247" s="64">
        <f t="shared" si="5"/>
        <v>215</v>
      </c>
      <c r="Q247" s="64">
        <f t="shared" si="6"/>
        <v>0.3899371069</v>
      </c>
      <c r="R247" s="64">
        <f t="shared" si="7"/>
        <v>0.2089552239</v>
      </c>
      <c r="S247" s="65">
        <f t="shared" si="8"/>
        <v>0.6416861827</v>
      </c>
      <c r="T247" s="65">
        <f t="shared" si="9"/>
        <v>0.3723653396</v>
      </c>
      <c r="U247" s="73">
        <f t="shared" si="10"/>
        <v>0.05246776345</v>
      </c>
      <c r="V247" s="66">
        <f t="shared" si="11"/>
        <v>0.6860841424</v>
      </c>
      <c r="W247" s="27">
        <f t="shared" si="12"/>
        <v>0.6977597697</v>
      </c>
      <c r="X247" s="27">
        <f t="shared" si="13"/>
        <v>-0.03165945323</v>
      </c>
      <c r="Y247" s="27">
        <f t="shared" si="14"/>
        <v>0.8694790145</v>
      </c>
      <c r="Z247" s="27">
        <f t="shared" si="15"/>
        <v>4.741197449</v>
      </c>
      <c r="AA247" s="27">
        <f t="shared" si="16"/>
        <v>0.192552805</v>
      </c>
      <c r="AB247" s="27">
        <f t="shared" si="17"/>
        <v>-0.2861554411</v>
      </c>
      <c r="AC247" s="27">
        <f t="shared" si="18"/>
        <v>-0.1271969694</v>
      </c>
      <c r="AD247" s="27">
        <f t="shared" si="19"/>
        <v>0.4040659023</v>
      </c>
      <c r="AE247" s="27">
        <f t="shared" si="20"/>
        <v>-2.189875723</v>
      </c>
      <c r="AF247" s="27">
        <f t="shared" si="21"/>
        <v>-3.713288511</v>
      </c>
      <c r="AG247" s="27">
        <f t="shared" si="22"/>
        <v>0.04162104976</v>
      </c>
      <c r="AH247" s="27">
        <f t="shared" si="23"/>
        <v>-0.02549768874</v>
      </c>
      <c r="AI247" s="27">
        <f t="shared" si="24"/>
        <v>0.04417440387</v>
      </c>
      <c r="AJ247" s="27">
        <f t="shared" si="25"/>
        <v>-0.0139163965</v>
      </c>
      <c r="AK247" s="27">
        <f t="shared" si="26"/>
        <v>-0.2622162337</v>
      </c>
      <c r="AL247" s="27">
        <f t="shared" si="27"/>
        <v>0.1015818618</v>
      </c>
      <c r="AM247" s="27">
        <f t="shared" si="28"/>
        <v>0.2003414961</v>
      </c>
      <c r="AN247" s="27">
        <f t="shared" si="29"/>
        <v>-0.1200495613</v>
      </c>
      <c r="AO247" s="27">
        <f t="shared" si="30"/>
        <v>1.029007586</v>
      </c>
      <c r="AP247" s="27">
        <f t="shared" si="31"/>
        <v>0.9810133271</v>
      </c>
      <c r="AQ247" s="27"/>
      <c r="AR247" s="27"/>
      <c r="AS247" s="27"/>
    </row>
    <row r="248">
      <c r="A248" s="29">
        <v>3729.0</v>
      </c>
      <c r="B248" s="30">
        <v>1147.0</v>
      </c>
      <c r="C248" s="14">
        <v>16.0</v>
      </c>
      <c r="D248" s="15">
        <v>19.0</v>
      </c>
      <c r="E248" s="16">
        <v>14.0</v>
      </c>
      <c r="F248" s="17">
        <v>21.0</v>
      </c>
      <c r="G248" s="18">
        <v>50.0</v>
      </c>
      <c r="H248" s="19">
        <v>17.0</v>
      </c>
      <c r="I248" s="20">
        <v>14.0</v>
      </c>
      <c r="J248" s="21">
        <v>32.0</v>
      </c>
      <c r="K248" s="22">
        <v>29.0</v>
      </c>
      <c r="L248" s="63">
        <f t="shared" si="1"/>
        <v>16</v>
      </c>
      <c r="M248" s="63">
        <f t="shared" si="2"/>
        <v>38</v>
      </c>
      <c r="N248" s="63">
        <f t="shared" si="3"/>
        <v>14</v>
      </c>
      <c r="O248" s="63">
        <f t="shared" si="4"/>
        <v>43</v>
      </c>
      <c r="P248" s="64">
        <f t="shared" si="5"/>
        <v>43</v>
      </c>
      <c r="Q248" s="64">
        <f t="shared" si="6"/>
        <v>0.2962962963</v>
      </c>
      <c r="R248" s="64">
        <f t="shared" si="7"/>
        <v>0.2456140351</v>
      </c>
      <c r="S248" s="65">
        <f t="shared" si="8"/>
        <v>0.5315315315</v>
      </c>
      <c r="T248" s="65">
        <f t="shared" si="9"/>
        <v>0.4864864865</v>
      </c>
      <c r="U248" s="73">
        <f t="shared" si="10"/>
        <v>0.02615518745</v>
      </c>
      <c r="V248" s="66">
        <f t="shared" si="11"/>
        <v>0.5308641975</v>
      </c>
      <c r="W248" s="27">
        <f t="shared" si="12"/>
        <v>0.5299998472</v>
      </c>
      <c r="X248" s="27">
        <f t="shared" si="13"/>
        <v>-0.01578224188</v>
      </c>
      <c r="Y248" s="27">
        <f t="shared" si="14"/>
        <v>1.135953715</v>
      </c>
      <c r="Z248" s="27">
        <f t="shared" si="15"/>
        <v>3.927302799</v>
      </c>
      <c r="AA248" s="27">
        <f t="shared" si="16"/>
        <v>0.04784983223</v>
      </c>
      <c r="AB248" s="27">
        <f t="shared" si="17"/>
        <v>-0.1863669187</v>
      </c>
      <c r="AC248" s="27">
        <f t="shared" si="18"/>
        <v>-0.21711</v>
      </c>
      <c r="AD248" s="27">
        <f t="shared" si="19"/>
        <v>0.1668490866</v>
      </c>
      <c r="AE248" s="27">
        <f t="shared" si="20"/>
        <v>-2.369885402</v>
      </c>
      <c r="AF248" s="27">
        <f t="shared" si="21"/>
        <v>-2.547835497</v>
      </c>
      <c r="AG248" s="27">
        <f t="shared" si="22"/>
        <v>0.005155952226</v>
      </c>
      <c r="AH248" s="27">
        <f t="shared" si="23"/>
        <v>-0.008278142858</v>
      </c>
      <c r="AI248" s="27">
        <f t="shared" si="24"/>
        <v>0.0375871196</v>
      </c>
      <c r="AJ248" s="27">
        <f t="shared" si="25"/>
        <v>-0.03103354505</v>
      </c>
      <c r="AK248" s="27">
        <f t="shared" si="26"/>
        <v>-0.05397547714</v>
      </c>
      <c r="AL248" s="27">
        <f t="shared" si="27"/>
        <v>0.05480110681</v>
      </c>
      <c r="AM248" s="27">
        <f t="shared" si="28"/>
        <v>0.2832567848</v>
      </c>
      <c r="AN248" s="27">
        <f t="shared" si="29"/>
        <v>-0.04106185381</v>
      </c>
      <c r="AO248" s="27">
        <f t="shared" si="30"/>
        <v>0.9224286818</v>
      </c>
      <c r="AP248" s="27">
        <f t="shared" si="31"/>
        <v>0.5575629953</v>
      </c>
      <c r="AQ248" s="27"/>
      <c r="AR248" s="27"/>
      <c r="AS248" s="27"/>
    </row>
    <row r="249">
      <c r="A249" s="29">
        <v>3730.0</v>
      </c>
      <c r="B249" s="30">
        <v>1857.0</v>
      </c>
      <c r="C249" s="14">
        <v>13.0</v>
      </c>
      <c r="D249" s="15">
        <v>18.0</v>
      </c>
      <c r="E249" s="16">
        <v>15.0</v>
      </c>
      <c r="F249" s="17">
        <v>32.0</v>
      </c>
      <c r="G249" s="18">
        <v>99.0</v>
      </c>
      <c r="H249" s="19">
        <v>22.0</v>
      </c>
      <c r="I249" s="20">
        <v>32.0</v>
      </c>
      <c r="J249" s="21">
        <v>29.0</v>
      </c>
      <c r="K249" s="22">
        <v>36.0</v>
      </c>
      <c r="L249" s="63">
        <f t="shared" si="1"/>
        <v>13</v>
      </c>
      <c r="M249" s="63">
        <f t="shared" si="2"/>
        <v>54</v>
      </c>
      <c r="N249" s="63">
        <f t="shared" si="3"/>
        <v>15</v>
      </c>
      <c r="O249" s="63">
        <f t="shared" si="4"/>
        <v>68</v>
      </c>
      <c r="P249" s="64">
        <f t="shared" si="5"/>
        <v>68</v>
      </c>
      <c r="Q249" s="64">
        <f t="shared" si="6"/>
        <v>0.1940298507</v>
      </c>
      <c r="R249" s="64">
        <f t="shared" si="7"/>
        <v>0.1807228916</v>
      </c>
      <c r="S249" s="65">
        <f t="shared" si="8"/>
        <v>0.54</v>
      </c>
      <c r="T249" s="65">
        <f t="shared" si="9"/>
        <v>0.4466666667</v>
      </c>
      <c r="U249" s="73">
        <f t="shared" si="10"/>
        <v>0.01507808293</v>
      </c>
      <c r="V249" s="66">
        <f t="shared" si="11"/>
        <v>0.5573770492</v>
      </c>
      <c r="W249" s="27">
        <f t="shared" si="12"/>
        <v>0.5589207505</v>
      </c>
      <c r="X249" s="27">
        <f t="shared" si="13"/>
        <v>-0.00909823156</v>
      </c>
      <c r="Y249" s="27">
        <f t="shared" si="14"/>
        <v>1.0429738</v>
      </c>
      <c r="Z249" s="27">
        <f t="shared" si="15"/>
        <v>3.989873386</v>
      </c>
      <c r="AA249" s="27">
        <f t="shared" si="16"/>
        <v>0.0159021923</v>
      </c>
      <c r="AB249" s="27">
        <f t="shared" si="17"/>
        <v>-0.09864381916</v>
      </c>
      <c r="AC249" s="27">
        <f t="shared" si="18"/>
        <v>-0.1830228663</v>
      </c>
      <c r="AD249" s="27">
        <f t="shared" si="19"/>
        <v>0.09771851334</v>
      </c>
      <c r="AE249" s="27">
        <f t="shared" si="20"/>
        <v>-2.210572869</v>
      </c>
      <c r="AF249" s="27">
        <f t="shared" si="21"/>
        <v>-2.629667494</v>
      </c>
      <c r="AG249" s="27">
        <f t="shared" si="22"/>
        <v>0.00098781077</v>
      </c>
      <c r="AH249" s="27">
        <f t="shared" si="23"/>
        <v>-0.002525935526</v>
      </c>
      <c r="AI249" s="27">
        <f t="shared" si="24"/>
        <v>0.01826639572</v>
      </c>
      <c r="AJ249" s="27">
        <f t="shared" si="25"/>
        <v>-0.02401981604</v>
      </c>
      <c r="AK249" s="27">
        <f t="shared" si="26"/>
        <v>-0.01822375209</v>
      </c>
      <c r="AL249" s="27">
        <f t="shared" si="27"/>
        <v>0.02946830189</v>
      </c>
      <c r="AM249" s="27">
        <f t="shared" si="28"/>
        <v>0.2425887035</v>
      </c>
      <c r="AN249" s="27">
        <f t="shared" si="29"/>
        <v>-0.02443184684</v>
      </c>
      <c r="AO249" s="27">
        <f t="shared" si="30"/>
        <v>0.8741279661</v>
      </c>
      <c r="AP249" s="27">
        <f t="shared" si="31"/>
        <v>0.5846394585</v>
      </c>
      <c r="AQ249" s="27"/>
      <c r="AR249" s="27"/>
      <c r="AS249" s="27"/>
    </row>
    <row r="250">
      <c r="A250" s="29">
        <v>3732.0</v>
      </c>
      <c r="B250" s="30">
        <v>2726.0</v>
      </c>
      <c r="C250" s="14">
        <v>31.0</v>
      </c>
      <c r="D250" s="15">
        <v>42.0</v>
      </c>
      <c r="E250" s="16">
        <v>29.0</v>
      </c>
      <c r="F250" s="17">
        <v>75.0</v>
      </c>
      <c r="G250" s="18">
        <v>191.0</v>
      </c>
      <c r="H250" s="19">
        <v>32.0</v>
      </c>
      <c r="I250" s="20">
        <v>65.0</v>
      </c>
      <c r="J250" s="21">
        <v>56.0</v>
      </c>
      <c r="K250" s="22">
        <v>61.0</v>
      </c>
      <c r="L250" s="63">
        <f t="shared" si="1"/>
        <v>31</v>
      </c>
      <c r="M250" s="63">
        <f t="shared" si="2"/>
        <v>107</v>
      </c>
      <c r="N250" s="63">
        <f t="shared" si="3"/>
        <v>29</v>
      </c>
      <c r="O250" s="63">
        <f t="shared" si="4"/>
        <v>126</v>
      </c>
      <c r="P250" s="64">
        <f t="shared" si="5"/>
        <v>126</v>
      </c>
      <c r="Q250" s="64">
        <f t="shared" si="6"/>
        <v>0.2246376812</v>
      </c>
      <c r="R250" s="64">
        <f t="shared" si="7"/>
        <v>0.1870967742</v>
      </c>
      <c r="S250" s="65">
        <f t="shared" si="8"/>
        <v>0.5358361775</v>
      </c>
      <c r="T250" s="65">
        <f t="shared" si="9"/>
        <v>0.4709897611</v>
      </c>
      <c r="U250" s="73">
        <f t="shared" si="10"/>
        <v>0.02201027146</v>
      </c>
      <c r="V250" s="66">
        <f t="shared" si="11"/>
        <v>0.5407725322</v>
      </c>
      <c r="W250" s="27">
        <f t="shared" si="12"/>
        <v>0.5427052499</v>
      </c>
      <c r="X250" s="27">
        <f t="shared" si="13"/>
        <v>-0.0132811676</v>
      </c>
      <c r="Y250" s="27">
        <f t="shared" si="14"/>
        <v>1.099768614</v>
      </c>
      <c r="Z250" s="27">
        <f t="shared" si="15"/>
        <v>3.95910834</v>
      </c>
      <c r="AA250" s="27">
        <f t="shared" si="16"/>
        <v>0.03388562837</v>
      </c>
      <c r="AB250" s="27">
        <f t="shared" si="17"/>
        <v>-0.1518368104</v>
      </c>
      <c r="AC250" s="27">
        <f t="shared" si="18"/>
        <v>-0.203498493</v>
      </c>
      <c r="AD250" s="27">
        <f t="shared" si="19"/>
        <v>0.141544955</v>
      </c>
      <c r="AE250" s="27">
        <f t="shared" si="20"/>
        <v>-2.312975487</v>
      </c>
      <c r="AF250" s="27">
        <f t="shared" si="21"/>
        <v>-2.589270256</v>
      </c>
      <c r="AG250" s="27">
        <f t="shared" si="22"/>
        <v>0.003072639228</v>
      </c>
      <c r="AH250" s="27">
        <f t="shared" si="23"/>
        <v>-0.005675560089</v>
      </c>
      <c r="AI250" s="27">
        <f t="shared" si="24"/>
        <v>0.02964749319</v>
      </c>
      <c r="AJ250" s="27">
        <f t="shared" si="25"/>
        <v>-0.02816134831</v>
      </c>
      <c r="AK250" s="27">
        <f t="shared" si="26"/>
        <v>-0.03853315891</v>
      </c>
      <c r="AL250" s="27">
        <f t="shared" si="27"/>
        <v>0.04500912563</v>
      </c>
      <c r="AM250" s="27">
        <f t="shared" si="28"/>
        <v>0.267648424</v>
      </c>
      <c r="AN250" s="27">
        <f t="shared" si="29"/>
        <v>-0.03511657187</v>
      </c>
      <c r="AO250" s="27">
        <f t="shared" si="30"/>
        <v>0.9075686418</v>
      </c>
      <c r="AP250" s="27">
        <f t="shared" si="31"/>
        <v>0.5712193887</v>
      </c>
      <c r="AQ250" s="27"/>
      <c r="AR250" s="27"/>
      <c r="AS250" s="27"/>
    </row>
    <row r="251">
      <c r="A251" s="29">
        <v>3740.0</v>
      </c>
      <c r="B251" s="30">
        <v>3156.0</v>
      </c>
      <c r="C251" s="14">
        <v>30.0</v>
      </c>
      <c r="D251" s="15">
        <v>71.0</v>
      </c>
      <c r="E251" s="16">
        <v>31.0</v>
      </c>
      <c r="F251" s="17">
        <v>29.0</v>
      </c>
      <c r="G251" s="18">
        <v>194.0</v>
      </c>
      <c r="H251" s="19">
        <v>32.0</v>
      </c>
      <c r="I251" s="20">
        <v>55.0</v>
      </c>
      <c r="J251" s="21">
        <v>120.0</v>
      </c>
      <c r="K251" s="22">
        <v>108.0</v>
      </c>
      <c r="L251" s="63">
        <f t="shared" si="1"/>
        <v>30</v>
      </c>
      <c r="M251" s="63">
        <f t="shared" si="2"/>
        <v>61</v>
      </c>
      <c r="N251" s="63">
        <f t="shared" si="3"/>
        <v>31</v>
      </c>
      <c r="O251" s="63">
        <f t="shared" si="4"/>
        <v>163</v>
      </c>
      <c r="P251" s="64">
        <f t="shared" si="5"/>
        <v>162</v>
      </c>
      <c r="Q251" s="64">
        <f t="shared" si="6"/>
        <v>0.3296703297</v>
      </c>
      <c r="R251" s="64">
        <f t="shared" si="7"/>
        <v>0.1597938144</v>
      </c>
      <c r="S251" s="65">
        <f t="shared" si="8"/>
        <v>0.6771929825</v>
      </c>
      <c r="T251" s="65">
        <f t="shared" si="9"/>
        <v>0.3192982456</v>
      </c>
      <c r="U251" s="73">
        <f t="shared" si="10"/>
        <v>0.01932826362</v>
      </c>
      <c r="V251" s="66">
        <f t="shared" si="11"/>
        <v>0.7276785714</v>
      </c>
      <c r="W251" s="27">
        <f t="shared" si="12"/>
        <v>0.722608858</v>
      </c>
      <c r="X251" s="27">
        <f t="shared" si="13"/>
        <v>-0.01166282338</v>
      </c>
      <c r="Y251" s="27">
        <f t="shared" si="14"/>
        <v>0.7455665026</v>
      </c>
      <c r="Z251" s="27">
        <f t="shared" si="15"/>
        <v>5.003544922</v>
      </c>
      <c r="AA251" s="27">
        <f t="shared" si="16"/>
        <v>0.02613066286</v>
      </c>
      <c r="AB251" s="27">
        <f t="shared" si="17"/>
        <v>-0.09039191347</v>
      </c>
      <c r="AC251" s="27">
        <f t="shared" si="18"/>
        <v>-0.09352577807</v>
      </c>
      <c r="AD251" s="27">
        <f t="shared" si="19"/>
        <v>0.1570877261</v>
      </c>
      <c r="AE251" s="27">
        <f t="shared" si="20"/>
        <v>-1.98169363</v>
      </c>
      <c r="AF251" s="27">
        <f t="shared" si="21"/>
        <v>-4.135597044</v>
      </c>
      <c r="AG251" s="27">
        <f t="shared" si="22"/>
        <v>0.002080721216</v>
      </c>
      <c r="AH251" s="27">
        <f t="shared" si="23"/>
        <v>-0.002967076033</v>
      </c>
      <c r="AI251" s="27">
        <f t="shared" si="24"/>
        <v>0.011965354</v>
      </c>
      <c r="AJ251" s="27">
        <f t="shared" si="25"/>
        <v>-0.008774222494</v>
      </c>
      <c r="AK251" s="27">
        <f t="shared" si="26"/>
        <v>-0.03755345624</v>
      </c>
      <c r="AL251" s="27">
        <f t="shared" si="27"/>
        <v>0.03386362928</v>
      </c>
      <c r="AM251" s="27">
        <f t="shared" si="28"/>
        <v>0.1554587745</v>
      </c>
      <c r="AN251" s="27">
        <f t="shared" si="29"/>
        <v>-0.04925387324</v>
      </c>
      <c r="AO251" s="27">
        <f t="shared" si="30"/>
        <v>0.9827100147</v>
      </c>
      <c r="AP251" s="27">
        <f t="shared" si="31"/>
        <v>1.153039515</v>
      </c>
      <c r="AQ251" s="27"/>
      <c r="AR251" s="27"/>
      <c r="AS251" s="27"/>
    </row>
    <row r="252">
      <c r="A252" s="29">
        <v>3747.0</v>
      </c>
      <c r="B252" s="30">
        <v>2205.0</v>
      </c>
      <c r="C252" s="14">
        <v>23.0</v>
      </c>
      <c r="D252" s="15">
        <v>31.0</v>
      </c>
      <c r="E252" s="16">
        <v>33.0</v>
      </c>
      <c r="F252" s="17">
        <v>50.0</v>
      </c>
      <c r="G252" s="18">
        <v>156.0</v>
      </c>
      <c r="H252" s="19">
        <v>29.0</v>
      </c>
      <c r="I252" s="20">
        <v>41.0</v>
      </c>
      <c r="J252" s="21">
        <v>40.0</v>
      </c>
      <c r="K252" s="22">
        <v>54.0</v>
      </c>
      <c r="L252" s="63">
        <f t="shared" si="1"/>
        <v>23</v>
      </c>
      <c r="M252" s="63">
        <f t="shared" si="2"/>
        <v>79</v>
      </c>
      <c r="N252" s="63">
        <f t="shared" si="3"/>
        <v>33</v>
      </c>
      <c r="O252" s="63">
        <f t="shared" si="4"/>
        <v>95</v>
      </c>
      <c r="P252" s="64">
        <f t="shared" si="5"/>
        <v>95</v>
      </c>
      <c r="Q252" s="64">
        <f t="shared" si="6"/>
        <v>0.2254901961</v>
      </c>
      <c r="R252" s="64">
        <f t="shared" si="7"/>
        <v>0.2578125</v>
      </c>
      <c r="S252" s="65">
        <f t="shared" si="8"/>
        <v>0.5130434783</v>
      </c>
      <c r="T252" s="65">
        <f t="shared" si="9"/>
        <v>0.4434782609</v>
      </c>
      <c r="U252" s="73">
        <f t="shared" si="10"/>
        <v>0.0253968254</v>
      </c>
      <c r="V252" s="66">
        <f t="shared" si="11"/>
        <v>0.5459770115</v>
      </c>
      <c r="W252" s="27">
        <f t="shared" si="12"/>
        <v>0.547649957</v>
      </c>
      <c r="X252" s="27">
        <f t="shared" si="13"/>
        <v>-0.01532464037</v>
      </c>
      <c r="Y252" s="27">
        <f t="shared" si="14"/>
        <v>1.035528821</v>
      </c>
      <c r="Z252" s="27">
        <f t="shared" si="15"/>
        <v>3.790700963</v>
      </c>
      <c r="AA252" s="27">
        <f t="shared" si="16"/>
        <v>0.04511527533</v>
      </c>
      <c r="AB252" s="27">
        <f t="shared" si="17"/>
        <v>-0.1649650626</v>
      </c>
      <c r="AC252" s="27">
        <f t="shared" si="18"/>
        <v>-0.1804192764</v>
      </c>
      <c r="AD252" s="27">
        <f t="shared" si="19"/>
        <v>0.1563761686</v>
      </c>
      <c r="AE252" s="27">
        <f t="shared" si="20"/>
        <v>-2.085230358</v>
      </c>
      <c r="AF252" s="27">
        <f t="shared" si="21"/>
        <v>-2.373677214</v>
      </c>
      <c r="AG252" s="27">
        <f t="shared" si="22"/>
        <v>0.004720344264</v>
      </c>
      <c r="AH252" s="27">
        <f t="shared" si="23"/>
        <v>-0.007115045216</v>
      </c>
      <c r="AI252" s="27">
        <f t="shared" si="24"/>
        <v>0.03032939531</v>
      </c>
      <c r="AJ252" s="27">
        <f t="shared" si="25"/>
        <v>-0.0235091027</v>
      </c>
      <c r="AK252" s="27">
        <f t="shared" si="26"/>
        <v>-0.04912073101</v>
      </c>
      <c r="AL252" s="27">
        <f t="shared" si="27"/>
        <v>0.0468206695</v>
      </c>
      <c r="AM252" s="27">
        <f t="shared" si="28"/>
        <v>0.2272001266</v>
      </c>
      <c r="AN252" s="27">
        <f t="shared" si="29"/>
        <v>-0.03714586069</v>
      </c>
      <c r="AO252" s="27">
        <f t="shared" si="30"/>
        <v>0.783401917</v>
      </c>
      <c r="AP252" s="27">
        <f t="shared" si="31"/>
        <v>0.5013827151</v>
      </c>
      <c r="AQ252" s="27"/>
      <c r="AR252" s="27"/>
      <c r="AS252" s="27"/>
    </row>
    <row r="253">
      <c r="A253" s="29">
        <v>3748.0</v>
      </c>
      <c r="B253" s="30">
        <v>2305.0</v>
      </c>
      <c r="C253" s="14">
        <v>35.0</v>
      </c>
      <c r="D253" s="15">
        <v>40.0</v>
      </c>
      <c r="E253" s="16">
        <v>28.0</v>
      </c>
      <c r="F253" s="17">
        <v>59.0</v>
      </c>
      <c r="G253" s="18">
        <v>183.0</v>
      </c>
      <c r="H253" s="19">
        <v>35.0</v>
      </c>
      <c r="I253" s="20">
        <v>83.0</v>
      </c>
      <c r="J253" s="21">
        <v>96.0</v>
      </c>
      <c r="K253" s="22">
        <v>71.0</v>
      </c>
      <c r="L253" s="63">
        <f t="shared" si="1"/>
        <v>35</v>
      </c>
      <c r="M253" s="63">
        <f t="shared" si="2"/>
        <v>94</v>
      </c>
      <c r="N253" s="63">
        <f t="shared" si="3"/>
        <v>28</v>
      </c>
      <c r="O253" s="63">
        <f t="shared" si="4"/>
        <v>154</v>
      </c>
      <c r="P253" s="64">
        <f t="shared" si="5"/>
        <v>155</v>
      </c>
      <c r="Q253" s="64">
        <f t="shared" si="6"/>
        <v>0.2713178295</v>
      </c>
      <c r="R253" s="64">
        <f t="shared" si="7"/>
        <v>0.1538461538</v>
      </c>
      <c r="S253" s="65">
        <f t="shared" si="8"/>
        <v>0.6077170418</v>
      </c>
      <c r="T253" s="65">
        <f t="shared" si="9"/>
        <v>0.4147909968</v>
      </c>
      <c r="U253" s="73">
        <f t="shared" si="10"/>
        <v>0.0273318872</v>
      </c>
      <c r="V253" s="66">
        <f t="shared" si="11"/>
        <v>0.6209677419</v>
      </c>
      <c r="W253" s="27">
        <f t="shared" si="12"/>
        <v>0.6284551322</v>
      </c>
      <c r="X253" s="27">
        <f t="shared" si="13"/>
        <v>-0.01649227159</v>
      </c>
      <c r="Y253" s="27">
        <f t="shared" si="14"/>
        <v>0.9685436016</v>
      </c>
      <c r="Z253" s="27">
        <f t="shared" si="15"/>
        <v>4.490211206</v>
      </c>
      <c r="AA253" s="27">
        <f t="shared" si="16"/>
        <v>0.05225212838</v>
      </c>
      <c r="AB253" s="27">
        <f t="shared" si="17"/>
        <v>-0.1660501025</v>
      </c>
      <c r="AC253" s="27">
        <f t="shared" si="18"/>
        <v>-0.1578326716</v>
      </c>
      <c r="AD253" s="27">
        <f t="shared" si="19"/>
        <v>0.1993462171</v>
      </c>
      <c r="AE253" s="27">
        <f t="shared" si="20"/>
        <v>-2.31024622</v>
      </c>
      <c r="AF253" s="27">
        <f t="shared" si="21"/>
        <v>-3.330551462</v>
      </c>
      <c r="AG253" s="27">
        <f t="shared" si="22"/>
        <v>0.005883614821</v>
      </c>
      <c r="AH253" s="27">
        <f t="shared" si="23"/>
        <v>-0.007707526435</v>
      </c>
      <c r="AI253" s="27">
        <f t="shared" si="24"/>
        <v>0.02855406273</v>
      </c>
      <c r="AJ253" s="27">
        <f t="shared" si="25"/>
        <v>-0.01923565635</v>
      </c>
      <c r="AK253" s="27">
        <f t="shared" si="26"/>
        <v>-0.06738953167</v>
      </c>
      <c r="AL253" s="27">
        <f t="shared" si="27"/>
        <v>0.05582542466</v>
      </c>
      <c r="AM253" s="27">
        <f t="shared" si="28"/>
        <v>0.2354343267</v>
      </c>
      <c r="AN253" s="27">
        <f t="shared" si="29"/>
        <v>-0.05609124761</v>
      </c>
      <c r="AO253" s="27">
        <f t="shared" si="30"/>
        <v>1.028101761</v>
      </c>
      <c r="AP253" s="27">
        <f t="shared" si="31"/>
        <v>0.8333186265</v>
      </c>
      <c r="AQ253" s="27"/>
      <c r="AR253" s="27"/>
      <c r="AS253" s="27"/>
    </row>
    <row r="254">
      <c r="A254" s="29">
        <v>3754.0</v>
      </c>
      <c r="B254" s="30">
        <v>2368.0</v>
      </c>
      <c r="C254" s="14">
        <v>15.0</v>
      </c>
      <c r="D254" s="15">
        <v>6.0</v>
      </c>
      <c r="E254" s="16">
        <v>14.0</v>
      </c>
      <c r="F254" s="17">
        <v>27.0</v>
      </c>
      <c r="G254" s="18">
        <v>90.0</v>
      </c>
      <c r="H254" s="19">
        <v>29.0</v>
      </c>
      <c r="I254" s="20">
        <v>29.0</v>
      </c>
      <c r="J254" s="21">
        <v>21.0</v>
      </c>
      <c r="K254" s="22">
        <v>16.0</v>
      </c>
      <c r="L254" s="63">
        <f t="shared" si="1"/>
        <v>15</v>
      </c>
      <c r="M254" s="63">
        <f t="shared" si="2"/>
        <v>56</v>
      </c>
      <c r="N254" s="63">
        <f t="shared" si="3"/>
        <v>14</v>
      </c>
      <c r="O254" s="63">
        <f t="shared" si="4"/>
        <v>45</v>
      </c>
      <c r="P254" s="64">
        <f t="shared" si="5"/>
        <v>45</v>
      </c>
      <c r="Q254" s="64">
        <f t="shared" si="6"/>
        <v>0.2112676056</v>
      </c>
      <c r="R254" s="64">
        <f t="shared" si="7"/>
        <v>0.2372881356</v>
      </c>
      <c r="S254" s="65">
        <f t="shared" si="8"/>
        <v>0.4615384615</v>
      </c>
      <c r="T254" s="65">
        <f t="shared" si="9"/>
        <v>0.5461538462</v>
      </c>
      <c r="U254" s="73">
        <f t="shared" si="10"/>
        <v>0.01224662162</v>
      </c>
      <c r="V254" s="66">
        <f t="shared" si="11"/>
        <v>0.4455445545</v>
      </c>
      <c r="W254" s="27">
        <f t="shared" si="12"/>
        <v>0.4489510557</v>
      </c>
      <c r="X254" s="27">
        <f t="shared" si="13"/>
        <v>-0.007389705963</v>
      </c>
      <c r="Y254" s="27">
        <f t="shared" si="14"/>
        <v>1.275277953</v>
      </c>
      <c r="Z254" s="27">
        <f t="shared" si="15"/>
        <v>3.410148193</v>
      </c>
      <c r="AA254" s="27">
        <f t="shared" si="16"/>
        <v>0.01049052796</v>
      </c>
      <c r="AB254" s="27">
        <f t="shared" si="17"/>
        <v>-0.09796512645</v>
      </c>
      <c r="AC254" s="27">
        <f t="shared" si="18"/>
        <v>-0.2736328653</v>
      </c>
      <c r="AD254" s="27">
        <f t="shared" si="19"/>
        <v>0.06783614528</v>
      </c>
      <c r="AE254" s="27">
        <f t="shared" si="20"/>
        <v>-2.310204505</v>
      </c>
      <c r="AF254" s="27">
        <f t="shared" si="21"/>
        <v>-1.921007739</v>
      </c>
      <c r="AG254" s="27">
        <f t="shared" si="22"/>
        <v>0.0005292785255</v>
      </c>
      <c r="AH254" s="27">
        <f t="shared" si="23"/>
        <v>-0.002037483303</v>
      </c>
      <c r="AI254" s="27">
        <f t="shared" si="24"/>
        <v>0.02218124607</v>
      </c>
      <c r="AJ254" s="27">
        <f t="shared" si="25"/>
        <v>-0.04391006047</v>
      </c>
      <c r="AK254" s="27">
        <f t="shared" si="26"/>
        <v>-0.01027524726</v>
      </c>
      <c r="AL254" s="27">
        <f t="shared" si="27"/>
        <v>0.02501329319</v>
      </c>
      <c r="AM254" s="27">
        <f t="shared" si="28"/>
        <v>0.3099899522</v>
      </c>
      <c r="AN254" s="27">
        <f t="shared" si="29"/>
        <v>-0.01449621915</v>
      </c>
      <c r="AO254" s="27">
        <f t="shared" si="30"/>
        <v>0.780790902</v>
      </c>
      <c r="AP254" s="27">
        <f t="shared" si="31"/>
        <v>0.365031664</v>
      </c>
      <c r="AQ254" s="27"/>
      <c r="AR254" s="27"/>
      <c r="AS254" s="27"/>
    </row>
    <row r="255">
      <c r="A255" s="29">
        <v>3755.0</v>
      </c>
      <c r="B255" s="30">
        <v>2071.0</v>
      </c>
      <c r="C255" s="14">
        <v>10.0</v>
      </c>
      <c r="D255" s="15">
        <v>37.0</v>
      </c>
      <c r="E255" s="16">
        <v>20.0</v>
      </c>
      <c r="F255" s="17">
        <v>58.0</v>
      </c>
      <c r="G255" s="18">
        <v>157.0</v>
      </c>
      <c r="H255" s="19">
        <v>25.0</v>
      </c>
      <c r="I255" s="20">
        <v>25.0</v>
      </c>
      <c r="J255" s="21">
        <v>44.0</v>
      </c>
      <c r="K255" s="22">
        <v>34.0</v>
      </c>
      <c r="L255" s="63">
        <f t="shared" si="1"/>
        <v>10</v>
      </c>
      <c r="M255" s="63">
        <f t="shared" si="2"/>
        <v>83</v>
      </c>
      <c r="N255" s="63">
        <f t="shared" si="3"/>
        <v>20</v>
      </c>
      <c r="O255" s="63">
        <f t="shared" si="4"/>
        <v>59</v>
      </c>
      <c r="P255" s="64">
        <f t="shared" si="5"/>
        <v>59</v>
      </c>
      <c r="Q255" s="64">
        <f t="shared" si="6"/>
        <v>0.1075268817</v>
      </c>
      <c r="R255" s="64">
        <f t="shared" si="7"/>
        <v>0.253164557</v>
      </c>
      <c r="S255" s="65">
        <f t="shared" si="8"/>
        <v>0.4011627907</v>
      </c>
      <c r="T255" s="65">
        <f t="shared" si="9"/>
        <v>0.5406976744</v>
      </c>
      <c r="U255" s="73">
        <f t="shared" si="10"/>
        <v>0.01448575567</v>
      </c>
      <c r="V255" s="66">
        <f t="shared" si="11"/>
        <v>0.4154929577</v>
      </c>
      <c r="W255" s="27">
        <f t="shared" si="12"/>
        <v>0.4116470743</v>
      </c>
      <c r="X255" s="27">
        <f t="shared" si="13"/>
        <v>-0.008740816724</v>
      </c>
      <c r="Y255" s="27">
        <f t="shared" si="14"/>
        <v>1.262537705</v>
      </c>
      <c r="Z255" s="27">
        <f t="shared" si="15"/>
        <v>2.964053226</v>
      </c>
      <c r="AA255" s="27">
        <f t="shared" si="16"/>
        <v>0.01467732995</v>
      </c>
      <c r="AB255" s="27">
        <f t="shared" si="17"/>
        <v>-0.1147191352</v>
      </c>
      <c r="AC255" s="27">
        <f t="shared" si="18"/>
        <v>-0.2681928952</v>
      </c>
      <c r="AD255" s="27">
        <f t="shared" si="19"/>
        <v>0.0697427011</v>
      </c>
      <c r="AE255" s="27">
        <f t="shared" si="20"/>
        <v>-1.987937277</v>
      </c>
      <c r="AF255" s="27">
        <f t="shared" si="21"/>
        <v>-1.451291347</v>
      </c>
      <c r="AG255" s="27">
        <f t="shared" si="22"/>
        <v>0.0008759087032</v>
      </c>
      <c r="AH255" s="27">
        <f t="shared" si="23"/>
        <v>-0.002822170679</v>
      </c>
      <c r="AI255" s="27">
        <f t="shared" si="24"/>
        <v>0.02571519406</v>
      </c>
      <c r="AJ255" s="27">
        <f t="shared" si="25"/>
        <v>-0.04260715645</v>
      </c>
      <c r="AK255" s="27">
        <f t="shared" si="26"/>
        <v>-0.01249553166</v>
      </c>
      <c r="AL255" s="27">
        <f t="shared" si="27"/>
        <v>0.02545938922</v>
      </c>
      <c r="AM255" s="27">
        <f t="shared" si="28"/>
        <v>0.2640823484</v>
      </c>
      <c r="AN255" s="27">
        <f t="shared" si="29"/>
        <v>-0.01295403581</v>
      </c>
      <c r="AO255" s="27">
        <f t="shared" si="30"/>
        <v>0.5839823762</v>
      </c>
      <c r="AP255" s="27">
        <f t="shared" si="31"/>
        <v>0.2397004092</v>
      </c>
      <c r="AQ255" s="27"/>
      <c r="AR255" s="27"/>
      <c r="AS255" s="27"/>
    </row>
    <row r="256">
      <c r="A256" s="29">
        <v>3757.0</v>
      </c>
      <c r="B256" s="30">
        <v>1047.0</v>
      </c>
      <c r="C256" s="14">
        <v>36.0</v>
      </c>
      <c r="D256" s="15">
        <v>31.0</v>
      </c>
      <c r="E256" s="16">
        <v>32.0</v>
      </c>
      <c r="F256" s="17">
        <v>17.0</v>
      </c>
      <c r="G256" s="18">
        <v>53.0</v>
      </c>
      <c r="H256" s="19">
        <v>12.0</v>
      </c>
      <c r="I256" s="20">
        <v>60.0</v>
      </c>
      <c r="J256" s="21">
        <v>35.0</v>
      </c>
      <c r="K256" s="22">
        <v>31.0</v>
      </c>
      <c r="L256" s="63">
        <f t="shared" si="1"/>
        <v>36</v>
      </c>
      <c r="M256" s="63">
        <f t="shared" si="2"/>
        <v>29</v>
      </c>
      <c r="N256" s="63">
        <f t="shared" si="3"/>
        <v>32</v>
      </c>
      <c r="O256" s="63">
        <f t="shared" si="4"/>
        <v>91</v>
      </c>
      <c r="P256" s="64">
        <f t="shared" si="5"/>
        <v>90</v>
      </c>
      <c r="Q256" s="64">
        <f t="shared" si="6"/>
        <v>0.5538461538</v>
      </c>
      <c r="R256" s="64">
        <f t="shared" si="7"/>
        <v>0.2601626016</v>
      </c>
      <c r="S256" s="65">
        <f t="shared" si="8"/>
        <v>0.6755319149</v>
      </c>
      <c r="T256" s="65">
        <f t="shared" si="9"/>
        <v>0.3457446809</v>
      </c>
      <c r="U256" s="73">
        <f t="shared" si="10"/>
        <v>0.06494746896</v>
      </c>
      <c r="V256" s="66">
        <f t="shared" si="11"/>
        <v>0.7583333333</v>
      </c>
      <c r="W256" s="27">
        <f t="shared" si="12"/>
        <v>0.7483313945</v>
      </c>
      <c r="X256" s="27">
        <f t="shared" si="13"/>
        <v>-0.03918980381</v>
      </c>
      <c r="Y256" s="27">
        <f t="shared" si="14"/>
        <v>0.8073193513</v>
      </c>
      <c r="Z256" s="27">
        <f t="shared" si="15"/>
        <v>4.991271868</v>
      </c>
      <c r="AA256" s="27">
        <f t="shared" si="16"/>
        <v>0.2950456444</v>
      </c>
      <c r="AB256" s="27">
        <f t="shared" si="17"/>
        <v>-0.3288955107</v>
      </c>
      <c r="AC256" s="27">
        <f t="shared" si="18"/>
        <v>-0.1096602622</v>
      </c>
      <c r="AD256" s="27">
        <f t="shared" si="19"/>
        <v>0.5265566069</v>
      </c>
      <c r="AE256" s="27">
        <f t="shared" si="20"/>
        <v>-2.14056742</v>
      </c>
      <c r="AF256" s="27">
        <f t="shared" si="21"/>
        <v>-4.115333748</v>
      </c>
      <c r="AG256" s="27">
        <f t="shared" si="22"/>
        <v>0.07894453431</v>
      </c>
      <c r="AH256" s="27">
        <f t="shared" si="23"/>
        <v>-0.03627658791</v>
      </c>
      <c r="AI256" s="27">
        <f t="shared" si="24"/>
        <v>0.04714253072</v>
      </c>
      <c r="AJ256" s="27">
        <f t="shared" si="25"/>
        <v>-0.01114000968</v>
      </c>
      <c r="AK256" s="27">
        <f t="shared" si="26"/>
        <v>-0.422982225</v>
      </c>
      <c r="AL256" s="27">
        <f t="shared" si="27"/>
        <v>0.1229122841</v>
      </c>
      <c r="AM256" s="27">
        <f t="shared" si="28"/>
        <v>0.1818304497</v>
      </c>
      <c r="AN256" s="27">
        <f t="shared" si="29"/>
        <v>-0.1646935627</v>
      </c>
      <c r="AO256" s="27">
        <f t="shared" si="30"/>
        <v>1.058890867</v>
      </c>
      <c r="AP256" s="27">
        <f t="shared" si="31"/>
        <v>1.144575536</v>
      </c>
      <c r="AQ256" s="27"/>
      <c r="AR256" s="27"/>
      <c r="AS256" s="27"/>
    </row>
    <row r="257">
      <c r="A257" s="29">
        <v>3758.0</v>
      </c>
      <c r="B257" s="30">
        <v>342.0</v>
      </c>
      <c r="C257" s="14">
        <v>11.0</v>
      </c>
      <c r="D257" s="15">
        <v>5.0</v>
      </c>
      <c r="E257" s="16">
        <v>10.0</v>
      </c>
      <c r="F257" s="17">
        <v>14.0</v>
      </c>
      <c r="G257" s="18">
        <v>7.0</v>
      </c>
      <c r="H257" s="19">
        <v>4.0</v>
      </c>
      <c r="I257" s="20">
        <v>8.0</v>
      </c>
      <c r="J257" s="21">
        <v>17.0</v>
      </c>
      <c r="K257" s="22">
        <v>24.0</v>
      </c>
      <c r="L257" s="63">
        <f t="shared" si="1"/>
        <v>11</v>
      </c>
      <c r="M257" s="63">
        <f t="shared" si="2"/>
        <v>18</v>
      </c>
      <c r="N257" s="63">
        <f t="shared" si="3"/>
        <v>10</v>
      </c>
      <c r="O257" s="63">
        <f t="shared" si="4"/>
        <v>32</v>
      </c>
      <c r="P257" s="64">
        <f t="shared" si="5"/>
        <v>32</v>
      </c>
      <c r="Q257" s="64">
        <f t="shared" si="6"/>
        <v>0.3793103448</v>
      </c>
      <c r="R257" s="64">
        <f t="shared" si="7"/>
        <v>0.2380952381</v>
      </c>
      <c r="S257" s="65">
        <f t="shared" si="8"/>
        <v>0.6056338028</v>
      </c>
      <c r="T257" s="65">
        <f t="shared" si="9"/>
        <v>0.4084507042</v>
      </c>
      <c r="U257" s="73">
        <f t="shared" si="10"/>
        <v>0.06140350877</v>
      </c>
      <c r="V257" s="66">
        <f t="shared" si="11"/>
        <v>0.64</v>
      </c>
      <c r="W257" s="27">
        <f t="shared" si="12"/>
        <v>0.6577998933</v>
      </c>
      <c r="X257" s="27">
        <f t="shared" si="13"/>
        <v>-0.03705135089</v>
      </c>
      <c r="Y257" s="27">
        <f t="shared" si="14"/>
        <v>0.9537389172</v>
      </c>
      <c r="Z257" s="27">
        <f t="shared" si="15"/>
        <v>4.474818873</v>
      </c>
      <c r="AA257" s="27">
        <f t="shared" si="16"/>
        <v>0.263724892</v>
      </c>
      <c r="AB257" s="27">
        <f t="shared" si="17"/>
        <v>-0.3673440797</v>
      </c>
      <c r="AC257" s="27">
        <f t="shared" si="18"/>
        <v>-0.1530444425</v>
      </c>
      <c r="AD257" s="27">
        <f t="shared" si="19"/>
        <v>0.4463137423</v>
      </c>
      <c r="AE257" s="27">
        <f t="shared" si="20"/>
        <v>-2.267134511</v>
      </c>
      <c r="AF257" s="27">
        <f t="shared" si="21"/>
        <v>-3.307756503</v>
      </c>
      <c r="AG257" s="27">
        <f t="shared" si="22"/>
        <v>0.06671368656</v>
      </c>
      <c r="AH257" s="27">
        <f t="shared" si="23"/>
        <v>-0.03830650138</v>
      </c>
      <c r="AI257" s="27">
        <f t="shared" si="24"/>
        <v>0.06220311503</v>
      </c>
      <c r="AJ257" s="27">
        <f t="shared" si="25"/>
        <v>-0.01836699017</v>
      </c>
      <c r="AK257" s="27">
        <f t="shared" si="26"/>
        <v>-0.3389598571</v>
      </c>
      <c r="AL257" s="27">
        <f t="shared" si="27"/>
        <v>0.1230763545</v>
      </c>
      <c r="AM257" s="27">
        <f t="shared" si="28"/>
        <v>0.2275092881</v>
      </c>
      <c r="AN257" s="27">
        <f t="shared" si="29"/>
        <v>-0.125151498</v>
      </c>
      <c r="AO257" s="27">
        <f t="shared" si="30"/>
        <v>1.005457723</v>
      </c>
      <c r="AP257" s="27">
        <f t="shared" si="31"/>
        <v>0.8247781831</v>
      </c>
      <c r="AQ257" s="27"/>
      <c r="AR257" s="27"/>
      <c r="AS257" s="27"/>
    </row>
    <row r="258">
      <c r="A258" s="29">
        <v>3762.0</v>
      </c>
      <c r="B258" s="30">
        <v>2724.0</v>
      </c>
      <c r="C258" s="14">
        <v>19.0</v>
      </c>
      <c r="D258" s="15">
        <v>28.0</v>
      </c>
      <c r="E258" s="16">
        <v>19.0</v>
      </c>
      <c r="F258" s="17">
        <v>62.0</v>
      </c>
      <c r="G258" s="18">
        <v>140.0</v>
      </c>
      <c r="H258" s="19">
        <v>30.0</v>
      </c>
      <c r="I258" s="20">
        <v>28.0</v>
      </c>
      <c r="J258" s="21">
        <v>38.0</v>
      </c>
      <c r="K258" s="22">
        <v>32.0</v>
      </c>
      <c r="L258" s="63">
        <f t="shared" si="1"/>
        <v>19</v>
      </c>
      <c r="M258" s="63">
        <f t="shared" si="2"/>
        <v>92</v>
      </c>
      <c r="N258" s="63">
        <f t="shared" si="3"/>
        <v>19</v>
      </c>
      <c r="O258" s="63">
        <f t="shared" si="4"/>
        <v>60</v>
      </c>
      <c r="P258" s="64">
        <f t="shared" si="5"/>
        <v>60</v>
      </c>
      <c r="Q258" s="64">
        <f t="shared" si="6"/>
        <v>0.1711711712</v>
      </c>
      <c r="R258" s="64">
        <f t="shared" si="7"/>
        <v>0.2405063291</v>
      </c>
      <c r="S258" s="65">
        <f t="shared" si="8"/>
        <v>0.4157894737</v>
      </c>
      <c r="T258" s="65">
        <f t="shared" si="9"/>
        <v>0.5842105263</v>
      </c>
      <c r="U258" s="73">
        <f t="shared" si="10"/>
        <v>0.01395007342</v>
      </c>
      <c r="V258" s="66">
        <f t="shared" si="11"/>
        <v>0.3947368421</v>
      </c>
      <c r="W258" s="27">
        <f t="shared" si="12"/>
        <v>0.3953268583</v>
      </c>
      <c r="X258" s="27">
        <f t="shared" si="13"/>
        <v>-0.008417581921</v>
      </c>
      <c r="Y258" s="27">
        <f t="shared" si="14"/>
        <v>1.364140909</v>
      </c>
      <c r="Z258" s="27">
        <f t="shared" si="15"/>
        <v>3.072124732</v>
      </c>
      <c r="AA258" s="27">
        <f t="shared" si="16"/>
        <v>0.01361186811</v>
      </c>
      <c r="AB258" s="27">
        <f t="shared" si="17"/>
        <v>-0.1193674945</v>
      </c>
      <c r="AC258" s="27">
        <f t="shared" si="18"/>
        <v>-0.3130956408</v>
      </c>
      <c r="AD258" s="27">
        <f t="shared" si="19"/>
        <v>0.06961245456</v>
      </c>
      <c r="AE258" s="27">
        <f t="shared" si="20"/>
        <v>-2.226231893</v>
      </c>
      <c r="AF258" s="27">
        <f t="shared" si="21"/>
        <v>-1.559050917</v>
      </c>
      <c r="AG258" s="27">
        <f t="shared" si="22"/>
        <v>0.0007822847323</v>
      </c>
      <c r="AH258" s="27">
        <f t="shared" si="23"/>
        <v>-0.002827931118</v>
      </c>
      <c r="AI258" s="27">
        <f t="shared" si="24"/>
        <v>0.02891045295</v>
      </c>
      <c r="AJ258" s="27">
        <f t="shared" si="25"/>
        <v>-0.05374365263</v>
      </c>
      <c r="AK258" s="27">
        <f t="shared" si="26"/>
        <v>-0.01201097494</v>
      </c>
      <c r="AL258" s="27">
        <f t="shared" si="27"/>
        <v>0.02745687084</v>
      </c>
      <c r="AM258" s="27">
        <f t="shared" si="28"/>
        <v>0.3195376024</v>
      </c>
      <c r="AN258" s="27">
        <f t="shared" si="29"/>
        <v>-0.01340127515</v>
      </c>
      <c r="AO258" s="27">
        <f t="shared" si="30"/>
        <v>0.6778292568</v>
      </c>
      <c r="AP258" s="27">
        <f t="shared" si="31"/>
        <v>0.2668869355</v>
      </c>
      <c r="AQ258" s="27"/>
      <c r="AR258" s="27"/>
      <c r="AS258" s="27"/>
    </row>
    <row r="259">
      <c r="A259" s="29">
        <v>3763.0</v>
      </c>
      <c r="B259" s="30">
        <v>385.0</v>
      </c>
      <c r="C259" s="14">
        <v>3.0</v>
      </c>
      <c r="D259" s="15">
        <v>12.0</v>
      </c>
      <c r="E259" s="16">
        <v>8.0</v>
      </c>
      <c r="F259" s="17">
        <v>7.0</v>
      </c>
      <c r="G259" s="18">
        <v>32.0</v>
      </c>
      <c r="H259" s="19">
        <v>6.0</v>
      </c>
      <c r="I259" s="20">
        <v>16.0</v>
      </c>
      <c r="J259" s="21">
        <v>12.0</v>
      </c>
      <c r="K259" s="22">
        <v>9.0</v>
      </c>
      <c r="L259" s="63">
        <f t="shared" si="1"/>
        <v>3</v>
      </c>
      <c r="M259" s="63">
        <f t="shared" si="2"/>
        <v>13</v>
      </c>
      <c r="N259" s="63">
        <f t="shared" si="3"/>
        <v>8</v>
      </c>
      <c r="O259" s="63">
        <f t="shared" si="4"/>
        <v>25</v>
      </c>
      <c r="P259" s="64">
        <f t="shared" si="5"/>
        <v>25</v>
      </c>
      <c r="Q259" s="64">
        <f t="shared" si="6"/>
        <v>0.1875</v>
      </c>
      <c r="R259" s="64">
        <f t="shared" si="7"/>
        <v>0.2424242424</v>
      </c>
      <c r="S259" s="65">
        <f t="shared" si="8"/>
        <v>0.5714285714</v>
      </c>
      <c r="T259" s="65">
        <f t="shared" si="9"/>
        <v>0.3265306122</v>
      </c>
      <c r="U259" s="73">
        <f t="shared" si="10"/>
        <v>0.02857142857</v>
      </c>
      <c r="V259" s="66">
        <f t="shared" si="11"/>
        <v>0.6578947368</v>
      </c>
      <c r="W259" s="27">
        <f t="shared" si="12"/>
        <v>0.6705774989</v>
      </c>
      <c r="X259" s="27">
        <f t="shared" si="13"/>
        <v>-0.01724022041</v>
      </c>
      <c r="Y259" s="27">
        <f t="shared" si="14"/>
        <v>0.7624541942</v>
      </c>
      <c r="Z259" s="27">
        <f t="shared" si="15"/>
        <v>4.222088239</v>
      </c>
      <c r="AA259" s="27">
        <f t="shared" si="16"/>
        <v>0.05709902034</v>
      </c>
      <c r="AB259" s="27">
        <f t="shared" si="17"/>
        <v>-0.1366457301</v>
      </c>
      <c r="AC259" s="27">
        <f t="shared" si="18"/>
        <v>-0.09781063323</v>
      </c>
      <c r="AD259" s="27">
        <f t="shared" si="19"/>
        <v>0.1959435042</v>
      </c>
      <c r="AE259" s="27">
        <f t="shared" si="20"/>
        <v>-1.710068022</v>
      </c>
      <c r="AF259" s="27">
        <f t="shared" si="21"/>
        <v>-2.944673994</v>
      </c>
      <c r="AG259" s="27">
        <f t="shared" si="22"/>
        <v>0.006720958923</v>
      </c>
      <c r="AH259" s="27">
        <f t="shared" si="23"/>
        <v>-0.006630316745</v>
      </c>
      <c r="AI259" s="27">
        <f t="shared" si="24"/>
        <v>0.01849777139</v>
      </c>
      <c r="AJ259" s="27">
        <f t="shared" si="25"/>
        <v>-0.009384059523</v>
      </c>
      <c r="AK259" s="27">
        <f t="shared" si="26"/>
        <v>-0.06924328229</v>
      </c>
      <c r="AL259" s="27">
        <f t="shared" si="27"/>
        <v>0.04319659244</v>
      </c>
      <c r="AM259" s="27">
        <f t="shared" si="28"/>
        <v>0.1371890608</v>
      </c>
      <c r="AN259" s="27">
        <f t="shared" si="29"/>
        <v>-0.05184161329</v>
      </c>
      <c r="AO259" s="27">
        <f t="shared" si="30"/>
        <v>0.715569394</v>
      </c>
      <c r="AP259" s="27">
        <f t="shared" si="31"/>
        <v>0.692775783</v>
      </c>
      <c r="AQ259" s="27"/>
      <c r="AR259" s="27"/>
      <c r="AS259" s="27"/>
    </row>
    <row r="260">
      <c r="A260" s="29">
        <v>3764.0</v>
      </c>
      <c r="B260" s="30">
        <v>3206.0</v>
      </c>
      <c r="C260" s="14">
        <v>37.0</v>
      </c>
      <c r="D260" s="15">
        <v>17.0</v>
      </c>
      <c r="E260" s="16">
        <v>13.0</v>
      </c>
      <c r="F260" s="17">
        <v>57.0</v>
      </c>
      <c r="G260" s="18">
        <v>170.0</v>
      </c>
      <c r="H260" s="19">
        <v>34.0</v>
      </c>
      <c r="I260" s="20">
        <v>31.0</v>
      </c>
      <c r="J260" s="21">
        <v>32.0</v>
      </c>
      <c r="K260" s="22">
        <v>37.0</v>
      </c>
      <c r="L260" s="63">
        <f t="shared" si="1"/>
        <v>37</v>
      </c>
      <c r="M260" s="63">
        <f t="shared" si="2"/>
        <v>91</v>
      </c>
      <c r="N260" s="63">
        <f t="shared" si="3"/>
        <v>13</v>
      </c>
      <c r="O260" s="63">
        <f t="shared" si="4"/>
        <v>68</v>
      </c>
      <c r="P260" s="64">
        <f t="shared" si="5"/>
        <v>68</v>
      </c>
      <c r="Q260" s="64">
        <f t="shared" si="6"/>
        <v>0.2890625</v>
      </c>
      <c r="R260" s="64">
        <f t="shared" si="7"/>
        <v>0.1604938272</v>
      </c>
      <c r="S260" s="65">
        <f t="shared" si="8"/>
        <v>0.5023923445</v>
      </c>
      <c r="T260" s="65">
        <f t="shared" si="9"/>
        <v>0.6124401914</v>
      </c>
      <c r="U260" s="73">
        <f t="shared" si="10"/>
        <v>0.01559575795</v>
      </c>
      <c r="V260" s="66">
        <f t="shared" si="11"/>
        <v>0.427672956</v>
      </c>
      <c r="W260" s="27">
        <f t="shared" si="12"/>
        <v>0.4286349902</v>
      </c>
      <c r="X260" s="27">
        <f t="shared" si="13"/>
        <v>-0.009410600663</v>
      </c>
      <c r="Y260" s="27">
        <f t="shared" si="14"/>
        <v>1.430057627</v>
      </c>
      <c r="Z260" s="27">
        <f t="shared" si="15"/>
        <v>3.712003416</v>
      </c>
      <c r="AA260" s="27">
        <f t="shared" si="16"/>
        <v>0.01701287528</v>
      </c>
      <c r="AB260" s="27">
        <f t="shared" si="17"/>
        <v>-0.1398976364</v>
      </c>
      <c r="AC260" s="27">
        <f t="shared" si="18"/>
        <v>-0.3440849144</v>
      </c>
      <c r="AD260" s="27">
        <f t="shared" si="19"/>
        <v>0.09403433616</v>
      </c>
      <c r="AE260" s="27">
        <f t="shared" si="20"/>
        <v>-2.819903382</v>
      </c>
      <c r="AF260" s="27">
        <f t="shared" si="21"/>
        <v>-2.276141956</v>
      </c>
      <c r="AG260" s="27">
        <f t="shared" si="22"/>
        <v>0.001093087261</v>
      </c>
      <c r="AH260" s="27">
        <f t="shared" si="23"/>
        <v>-0.003705297798</v>
      </c>
      <c r="AI260" s="27">
        <f t="shared" si="24"/>
        <v>0.03552004443</v>
      </c>
      <c r="AJ260" s="27">
        <f t="shared" si="25"/>
        <v>-0.0619170272</v>
      </c>
      <c r="AK260" s="27">
        <f t="shared" si="26"/>
        <v>-0.0181387673</v>
      </c>
      <c r="AL260" s="27">
        <f t="shared" si="27"/>
        <v>0.03888166571</v>
      </c>
      <c r="AM260" s="27">
        <f t="shared" si="28"/>
        <v>0.4243069118</v>
      </c>
      <c r="AN260" s="27">
        <f t="shared" si="29"/>
        <v>-0.02187334294</v>
      </c>
      <c r="AO260" s="27">
        <f t="shared" si="30"/>
        <v>1.037417718</v>
      </c>
      <c r="AP260" s="27">
        <f t="shared" si="31"/>
        <v>0.4707993806</v>
      </c>
      <c r="AQ260" s="27"/>
      <c r="AR260" s="27"/>
      <c r="AS260" s="27"/>
    </row>
    <row r="261">
      <c r="A261" s="29">
        <v>3765.0</v>
      </c>
      <c r="B261" s="30">
        <v>1841.0</v>
      </c>
      <c r="C261" s="14">
        <v>19.0</v>
      </c>
      <c r="D261" s="15">
        <v>13.0</v>
      </c>
      <c r="E261" s="16">
        <v>10.0</v>
      </c>
      <c r="F261" s="17">
        <v>47.0</v>
      </c>
      <c r="G261" s="18">
        <v>78.0</v>
      </c>
      <c r="H261" s="19">
        <v>18.0</v>
      </c>
      <c r="I261" s="20">
        <v>24.0</v>
      </c>
      <c r="J261" s="21">
        <v>19.0</v>
      </c>
      <c r="K261" s="22">
        <v>10.0</v>
      </c>
      <c r="L261" s="63">
        <f t="shared" si="1"/>
        <v>19</v>
      </c>
      <c r="M261" s="63">
        <f t="shared" si="2"/>
        <v>65</v>
      </c>
      <c r="N261" s="63">
        <f t="shared" si="3"/>
        <v>10</v>
      </c>
      <c r="O261" s="63">
        <f t="shared" si="4"/>
        <v>34</v>
      </c>
      <c r="P261" s="64">
        <f t="shared" si="5"/>
        <v>34</v>
      </c>
      <c r="Q261" s="64">
        <f t="shared" si="6"/>
        <v>0.2261904762</v>
      </c>
      <c r="R261" s="64">
        <f t="shared" si="7"/>
        <v>0.2272727273</v>
      </c>
      <c r="S261" s="65">
        <f t="shared" si="8"/>
        <v>0.4140625</v>
      </c>
      <c r="T261" s="65">
        <f t="shared" si="9"/>
        <v>0.65625</v>
      </c>
      <c r="U261" s="73">
        <f t="shared" si="10"/>
        <v>0.01575230853</v>
      </c>
      <c r="V261" s="66">
        <f t="shared" si="11"/>
        <v>0.3434343434</v>
      </c>
      <c r="W261" s="27">
        <f t="shared" si="12"/>
        <v>0.3441756738</v>
      </c>
      <c r="X261" s="27">
        <f t="shared" si="13"/>
        <v>-0.009505064487</v>
      </c>
      <c r="Y261" s="27">
        <f t="shared" si="14"/>
        <v>1.53235423</v>
      </c>
      <c r="Z261" s="27">
        <f t="shared" si="15"/>
        <v>3.05936472</v>
      </c>
      <c r="AA261" s="27">
        <f t="shared" si="16"/>
        <v>0.01735614079</v>
      </c>
      <c r="AB261" s="27">
        <f t="shared" si="17"/>
        <v>-0.1514097118</v>
      </c>
      <c r="AC261" s="27">
        <f t="shared" si="18"/>
        <v>-0.3950725887</v>
      </c>
      <c r="AD261" s="27">
        <f t="shared" si="19"/>
        <v>0.07827932517</v>
      </c>
      <c r="AE261" s="27">
        <f t="shared" si="20"/>
        <v>-2.490363533</v>
      </c>
      <c r="AF261" s="27">
        <f t="shared" si="21"/>
        <v>-1.546126836</v>
      </c>
      <c r="AG261" s="27">
        <f t="shared" si="22"/>
        <v>0.001126336096</v>
      </c>
      <c r="AH261" s="27">
        <f t="shared" si="23"/>
        <v>-0.004050458598</v>
      </c>
      <c r="AI261" s="27">
        <f t="shared" si="24"/>
        <v>0.04119291154</v>
      </c>
      <c r="AJ261" s="27">
        <f t="shared" si="25"/>
        <v>-0.076177549</v>
      </c>
      <c r="AK261" s="27">
        <f t="shared" si="26"/>
        <v>-0.01525127326</v>
      </c>
      <c r="AL261" s="27">
        <f t="shared" si="27"/>
        <v>0.03468255671</v>
      </c>
      <c r="AM261" s="27">
        <f t="shared" si="28"/>
        <v>0.4015265424</v>
      </c>
      <c r="AN261" s="27">
        <f t="shared" si="29"/>
        <v>-0.01500716506</v>
      </c>
      <c r="AO261" s="27">
        <f t="shared" si="30"/>
        <v>0.7551010391</v>
      </c>
      <c r="AP261" s="27">
        <f t="shared" si="31"/>
        <v>0.2635751994</v>
      </c>
      <c r="AQ261" s="27"/>
      <c r="AR261" s="27"/>
      <c r="AS261" s="27"/>
    </row>
    <row r="262">
      <c r="A262" s="29">
        <v>3766.0</v>
      </c>
      <c r="B262" s="30">
        <v>2207.0</v>
      </c>
      <c r="C262" s="14">
        <v>49.0</v>
      </c>
      <c r="D262" s="15">
        <v>49.0</v>
      </c>
      <c r="E262" s="16">
        <v>33.0</v>
      </c>
      <c r="F262" s="17">
        <v>71.0</v>
      </c>
      <c r="G262" s="18">
        <v>141.0</v>
      </c>
      <c r="H262" s="19">
        <v>33.0</v>
      </c>
      <c r="I262" s="20">
        <v>75.0</v>
      </c>
      <c r="J262" s="21">
        <v>82.0</v>
      </c>
      <c r="K262" s="22">
        <v>72.0</v>
      </c>
      <c r="L262" s="63">
        <f t="shared" si="1"/>
        <v>49</v>
      </c>
      <c r="M262" s="63">
        <f t="shared" si="2"/>
        <v>104</v>
      </c>
      <c r="N262" s="63">
        <f t="shared" si="3"/>
        <v>33</v>
      </c>
      <c r="O262" s="63">
        <f t="shared" si="4"/>
        <v>147</v>
      </c>
      <c r="P262" s="64">
        <f t="shared" si="5"/>
        <v>147</v>
      </c>
      <c r="Q262" s="64">
        <f t="shared" si="6"/>
        <v>0.3202614379</v>
      </c>
      <c r="R262" s="64">
        <f t="shared" si="7"/>
        <v>0.1833333333</v>
      </c>
      <c r="S262" s="65">
        <f t="shared" si="8"/>
        <v>0.5885885886</v>
      </c>
      <c r="T262" s="65">
        <f t="shared" si="9"/>
        <v>0.4594594595</v>
      </c>
      <c r="U262" s="73">
        <f t="shared" si="10"/>
        <v>0.03715450838</v>
      </c>
      <c r="V262" s="66">
        <f t="shared" si="11"/>
        <v>0.5856573705</v>
      </c>
      <c r="W262" s="27">
        <f t="shared" si="12"/>
        <v>0.5894164805</v>
      </c>
      <c r="X262" s="27">
        <f t="shared" si="13"/>
        <v>-0.02241931699</v>
      </c>
      <c r="Y262" s="27">
        <f t="shared" si="14"/>
        <v>1.072845175</v>
      </c>
      <c r="Z262" s="27">
        <f t="shared" si="15"/>
        <v>4.348877676</v>
      </c>
      <c r="AA262" s="27">
        <f t="shared" si="16"/>
        <v>0.09655789384</v>
      </c>
      <c r="AB262" s="27">
        <f t="shared" si="17"/>
        <v>-0.2500339165</v>
      </c>
      <c r="AC262" s="27">
        <f t="shared" si="18"/>
        <v>-0.1936567593</v>
      </c>
      <c r="AD262" s="27">
        <f t="shared" si="19"/>
        <v>0.2624583056</v>
      </c>
      <c r="AE262" s="27">
        <f t="shared" si="20"/>
        <v>-2.478486554</v>
      </c>
      <c r="AF262" s="27">
        <f t="shared" si="21"/>
        <v>-3.124186806</v>
      </c>
      <c r="AG262" s="27">
        <f t="shared" si="22"/>
        <v>0.01477984678</v>
      </c>
      <c r="AH262" s="27">
        <f t="shared" si="23"/>
        <v>-0.01577671928</v>
      </c>
      <c r="AI262" s="27">
        <f t="shared" si="24"/>
        <v>0.04762615936</v>
      </c>
      <c r="AJ262" s="27">
        <f t="shared" si="25"/>
        <v>-0.02614331393</v>
      </c>
      <c r="AK262" s="27">
        <f t="shared" si="26"/>
        <v>-0.1206109283</v>
      </c>
      <c r="AL262" s="27">
        <f t="shared" si="27"/>
        <v>0.08141458878</v>
      </c>
      <c r="AM262" s="27">
        <f t="shared" si="28"/>
        <v>0.2797795445</v>
      </c>
      <c r="AN262" s="27">
        <f t="shared" si="29"/>
        <v>-0.07152499643</v>
      </c>
      <c r="AO262" s="27">
        <f t="shared" si="30"/>
        <v>1.06825473</v>
      </c>
      <c r="AP262" s="27">
        <f t="shared" si="31"/>
        <v>0.7570810181</v>
      </c>
      <c r="AQ262" s="27"/>
      <c r="AR262" s="27"/>
      <c r="AS262" s="27"/>
    </row>
    <row r="263">
      <c r="A263" s="29">
        <v>3769.0</v>
      </c>
      <c r="B263" s="30">
        <v>1088.0</v>
      </c>
      <c r="C263" s="14">
        <v>13.0</v>
      </c>
      <c r="D263" s="15">
        <v>7.0</v>
      </c>
      <c r="E263" s="16">
        <v>14.0</v>
      </c>
      <c r="F263" s="17">
        <v>25.0</v>
      </c>
      <c r="G263" s="18">
        <v>74.0</v>
      </c>
      <c r="H263" s="19">
        <v>16.0</v>
      </c>
      <c r="I263" s="20">
        <v>25.0</v>
      </c>
      <c r="J263" s="21">
        <v>20.0</v>
      </c>
      <c r="K263" s="22">
        <v>40.0</v>
      </c>
      <c r="L263" s="63">
        <f t="shared" si="1"/>
        <v>13</v>
      </c>
      <c r="M263" s="63">
        <f t="shared" si="2"/>
        <v>41</v>
      </c>
      <c r="N263" s="63">
        <f t="shared" si="3"/>
        <v>14</v>
      </c>
      <c r="O263" s="63">
        <f t="shared" si="4"/>
        <v>65</v>
      </c>
      <c r="P263" s="64">
        <f t="shared" si="5"/>
        <v>65</v>
      </c>
      <c r="Q263" s="64">
        <f t="shared" si="6"/>
        <v>0.2407407407</v>
      </c>
      <c r="R263" s="64">
        <f t="shared" si="7"/>
        <v>0.1772151899</v>
      </c>
      <c r="S263" s="65">
        <f t="shared" si="8"/>
        <v>0.5864661654</v>
      </c>
      <c r="T263" s="65">
        <f t="shared" si="9"/>
        <v>0.4060150376</v>
      </c>
      <c r="U263" s="73">
        <f t="shared" si="10"/>
        <v>0.02481617647</v>
      </c>
      <c r="V263" s="66">
        <f t="shared" si="11"/>
        <v>0.6132075472</v>
      </c>
      <c r="W263" s="27">
        <f t="shared" si="12"/>
        <v>0.6194425647</v>
      </c>
      <c r="X263" s="27">
        <f t="shared" si="13"/>
        <v>-0.01497427233</v>
      </c>
      <c r="Y263" s="27">
        <f t="shared" si="14"/>
        <v>0.9480515968</v>
      </c>
      <c r="Z263" s="27">
        <f t="shared" si="15"/>
        <v>4.333195824</v>
      </c>
      <c r="AA263" s="27">
        <f t="shared" si="16"/>
        <v>0.04307591222</v>
      </c>
      <c r="AB263" s="27">
        <f t="shared" si="17"/>
        <v>-0.1475764961</v>
      </c>
      <c r="AC263" s="27">
        <f t="shared" si="18"/>
        <v>-0.1512246204</v>
      </c>
      <c r="AD263" s="27">
        <f t="shared" si="19"/>
        <v>0.1746685819</v>
      </c>
      <c r="AE263" s="27">
        <f t="shared" si="20"/>
        <v>-2.182290754</v>
      </c>
      <c r="AF263" s="27">
        <f t="shared" si="21"/>
        <v>-3.101696084</v>
      </c>
      <c r="AG263" s="27">
        <f t="shared" si="22"/>
        <v>0.004403925672</v>
      </c>
      <c r="AH263" s="27">
        <f t="shared" si="23"/>
        <v>-0.006219540765</v>
      </c>
      <c r="AI263" s="27">
        <f t="shared" si="24"/>
        <v>0.02484040964</v>
      </c>
      <c r="AJ263" s="27">
        <f t="shared" si="25"/>
        <v>-0.01804036842</v>
      </c>
      <c r="AK263" s="27">
        <f t="shared" si="26"/>
        <v>-0.05361230541</v>
      </c>
      <c r="AL263" s="27">
        <f t="shared" si="27"/>
        <v>0.04787972294</v>
      </c>
      <c r="AM263" s="27">
        <f t="shared" si="28"/>
        <v>0.2176892212</v>
      </c>
      <c r="AN263" s="27">
        <f t="shared" si="29"/>
        <v>-0.04742894257</v>
      </c>
      <c r="AO263" s="27">
        <f t="shared" si="30"/>
        <v>0.9371993828</v>
      </c>
      <c r="AP263" s="27">
        <f t="shared" si="31"/>
        <v>0.7489205182</v>
      </c>
      <c r="AQ263" s="27"/>
      <c r="AR263" s="27"/>
      <c r="AS263" s="27"/>
    </row>
    <row r="264">
      <c r="A264" s="29">
        <v>3771.0</v>
      </c>
      <c r="B264" s="30">
        <v>932.0</v>
      </c>
      <c r="C264" s="14">
        <v>6.0</v>
      </c>
      <c r="D264" s="15">
        <v>9.0</v>
      </c>
      <c r="E264" s="16">
        <v>4.0</v>
      </c>
      <c r="F264" s="17">
        <v>26.0</v>
      </c>
      <c r="G264" s="18">
        <v>49.0</v>
      </c>
      <c r="H264" s="19">
        <v>21.0</v>
      </c>
      <c r="I264" s="20">
        <v>31.0</v>
      </c>
      <c r="J264" s="21">
        <v>11.0</v>
      </c>
      <c r="K264" s="22">
        <v>13.0</v>
      </c>
      <c r="L264" s="63">
        <f t="shared" si="1"/>
        <v>6</v>
      </c>
      <c r="M264" s="63">
        <f t="shared" si="2"/>
        <v>47</v>
      </c>
      <c r="N264" s="63">
        <f t="shared" si="3"/>
        <v>4</v>
      </c>
      <c r="O264" s="63">
        <f t="shared" si="4"/>
        <v>44</v>
      </c>
      <c r="P264" s="64">
        <f t="shared" si="5"/>
        <v>44</v>
      </c>
      <c r="Q264" s="64">
        <f t="shared" si="6"/>
        <v>0.1132075472</v>
      </c>
      <c r="R264" s="64">
        <f t="shared" si="7"/>
        <v>0.08333333333</v>
      </c>
      <c r="S264" s="65">
        <f t="shared" si="8"/>
        <v>0.495049505</v>
      </c>
      <c r="T264" s="65">
        <f t="shared" si="9"/>
        <v>0.5247524752</v>
      </c>
      <c r="U264" s="73">
        <f t="shared" si="10"/>
        <v>0.01072961373</v>
      </c>
      <c r="V264" s="66">
        <f t="shared" si="11"/>
        <v>0.4835164835</v>
      </c>
      <c r="W264" s="27">
        <f t="shared" si="12"/>
        <v>0.4828067108</v>
      </c>
      <c r="X264" s="27">
        <f t="shared" si="13"/>
        <v>-0.006474331701</v>
      </c>
      <c r="Y264" s="27">
        <f t="shared" si="14"/>
        <v>1.22530541</v>
      </c>
      <c r="Z264" s="27">
        <f t="shared" si="15"/>
        <v>3.657749712</v>
      </c>
      <c r="AA264" s="27">
        <f t="shared" si="16"/>
        <v>0.00805254056</v>
      </c>
      <c r="AB264" s="27">
        <f t="shared" si="17"/>
        <v>-0.08246673313</v>
      </c>
      <c r="AC264" s="27">
        <f t="shared" si="18"/>
        <v>-0.2526080911</v>
      </c>
      <c r="AD264" s="27">
        <f t="shared" si="19"/>
        <v>0.06374845767</v>
      </c>
      <c r="AE264" s="27">
        <f t="shared" si="20"/>
        <v>-2.380842455</v>
      </c>
      <c r="AF264" s="27">
        <f t="shared" si="21"/>
        <v>-2.210093154</v>
      </c>
      <c r="AG264" s="27">
        <f t="shared" si="22"/>
        <v>0.0003559488852</v>
      </c>
      <c r="AH264" s="27">
        <f t="shared" si="23"/>
        <v>-0.00150268909</v>
      </c>
      <c r="AI264" s="27">
        <f t="shared" si="24"/>
        <v>0.01794042497</v>
      </c>
      <c r="AJ264" s="27">
        <f t="shared" si="25"/>
        <v>-0.03894776433</v>
      </c>
      <c r="AK264" s="27">
        <f t="shared" si="26"/>
        <v>-0.008459965451</v>
      </c>
      <c r="AL264" s="27">
        <f t="shared" si="27"/>
        <v>0.02258493751</v>
      </c>
      <c r="AM264" s="27">
        <f t="shared" si="28"/>
        <v>0.3069497956</v>
      </c>
      <c r="AN264" s="27">
        <f t="shared" si="29"/>
        <v>-0.0146118094</v>
      </c>
      <c r="AO264" s="27">
        <f t="shared" si="30"/>
        <v>0.8630892523</v>
      </c>
      <c r="AP264" s="27">
        <f t="shared" si="31"/>
        <v>0.450456373</v>
      </c>
      <c r="AQ264" s="27"/>
      <c r="AR264" s="27"/>
      <c r="AS264" s="27"/>
    </row>
    <row r="265">
      <c r="A265" s="29">
        <v>3773.0</v>
      </c>
      <c r="B265" s="30">
        <v>1223.0</v>
      </c>
      <c r="C265" s="14">
        <v>13.0</v>
      </c>
      <c r="D265" s="15">
        <v>4.0</v>
      </c>
      <c r="E265" s="16">
        <v>5.0</v>
      </c>
      <c r="F265" s="17">
        <v>30.0</v>
      </c>
      <c r="G265" s="18">
        <v>80.0</v>
      </c>
      <c r="H265" s="19">
        <v>14.0</v>
      </c>
      <c r="I265" s="20">
        <v>10.0</v>
      </c>
      <c r="J265" s="21">
        <v>25.0</v>
      </c>
      <c r="K265" s="22">
        <v>21.0</v>
      </c>
      <c r="L265" s="63">
        <f t="shared" si="1"/>
        <v>13</v>
      </c>
      <c r="M265" s="63">
        <f t="shared" si="2"/>
        <v>44</v>
      </c>
      <c r="N265" s="63">
        <f t="shared" si="3"/>
        <v>5</v>
      </c>
      <c r="O265" s="63">
        <f t="shared" si="4"/>
        <v>31</v>
      </c>
      <c r="P265" s="64">
        <f t="shared" si="5"/>
        <v>31</v>
      </c>
      <c r="Q265" s="64">
        <f t="shared" si="6"/>
        <v>0.2280701754</v>
      </c>
      <c r="R265" s="64">
        <f t="shared" si="7"/>
        <v>0.1388888889</v>
      </c>
      <c r="S265" s="65">
        <f t="shared" si="8"/>
        <v>0.4731182796</v>
      </c>
      <c r="T265" s="65">
        <f t="shared" si="9"/>
        <v>0.6129032258</v>
      </c>
      <c r="U265" s="73">
        <f t="shared" si="10"/>
        <v>0.01471790679</v>
      </c>
      <c r="V265" s="66">
        <f t="shared" si="11"/>
        <v>0.4133333333</v>
      </c>
      <c r="W265" s="27">
        <f t="shared" si="12"/>
        <v>0.4106486604</v>
      </c>
      <c r="X265" s="27">
        <f t="shared" si="13"/>
        <v>-0.008880898497</v>
      </c>
      <c r="Y265" s="27">
        <f t="shared" si="14"/>
        <v>1.43113882</v>
      </c>
      <c r="Z265" s="27">
        <f t="shared" si="15"/>
        <v>3.495707467</v>
      </c>
      <c r="AA265" s="27">
        <f t="shared" si="16"/>
        <v>0.01515154227</v>
      </c>
      <c r="AB265" s="27">
        <f t="shared" si="17"/>
        <v>-0.1321229197</v>
      </c>
      <c r="AC265" s="27">
        <f t="shared" si="18"/>
        <v>-0.3446054008</v>
      </c>
      <c r="AD265" s="27">
        <f t="shared" si="19"/>
        <v>0.08357044981</v>
      </c>
      <c r="AE265" s="27">
        <f t="shared" si="20"/>
        <v>-2.657597258</v>
      </c>
      <c r="AF265" s="27">
        <f t="shared" si="21"/>
        <v>-2.018611644</v>
      </c>
      <c r="AG265" s="27">
        <f t="shared" si="22"/>
        <v>0.0009186995811</v>
      </c>
      <c r="AH265" s="27">
        <f t="shared" si="23"/>
        <v>-0.003302406006</v>
      </c>
      <c r="AI265" s="27">
        <f t="shared" si="24"/>
        <v>0.03357140438</v>
      </c>
      <c r="AJ265" s="27">
        <f t="shared" si="25"/>
        <v>-0.06205757021</v>
      </c>
      <c r="AK265" s="27">
        <f t="shared" si="26"/>
        <v>-0.01521295595</v>
      </c>
      <c r="AL265" s="27">
        <f t="shared" si="27"/>
        <v>0.03458114448</v>
      </c>
      <c r="AM265" s="27">
        <f t="shared" si="28"/>
        <v>0.400187269</v>
      </c>
      <c r="AN265" s="27">
        <f t="shared" si="29"/>
        <v>-0.01830661946</v>
      </c>
      <c r="AO265" s="27">
        <f t="shared" si="30"/>
        <v>0.920736404</v>
      </c>
      <c r="AP265" s="27">
        <f t="shared" si="31"/>
        <v>0.3932022803</v>
      </c>
      <c r="AQ265" s="27"/>
      <c r="AR265" s="27"/>
      <c r="AS265" s="27"/>
    </row>
    <row r="266">
      <c r="A266" s="29">
        <v>3780.0</v>
      </c>
      <c r="B266" s="30">
        <v>1589.0</v>
      </c>
      <c r="C266" s="14">
        <v>32.0</v>
      </c>
      <c r="D266" s="15">
        <v>26.0</v>
      </c>
      <c r="E266" s="16">
        <v>24.0</v>
      </c>
      <c r="F266" s="17">
        <v>48.0</v>
      </c>
      <c r="G266" s="18">
        <v>74.0</v>
      </c>
      <c r="H266" s="19">
        <v>20.0</v>
      </c>
      <c r="I266" s="20">
        <v>37.0</v>
      </c>
      <c r="J266" s="21">
        <v>48.0</v>
      </c>
      <c r="K266" s="22">
        <v>49.0</v>
      </c>
      <c r="L266" s="63">
        <f t="shared" si="1"/>
        <v>32</v>
      </c>
      <c r="M266" s="63">
        <f t="shared" si="2"/>
        <v>68</v>
      </c>
      <c r="N266" s="63">
        <f t="shared" si="3"/>
        <v>24</v>
      </c>
      <c r="O266" s="63">
        <f t="shared" si="4"/>
        <v>86</v>
      </c>
      <c r="P266" s="64">
        <f t="shared" si="5"/>
        <v>86</v>
      </c>
      <c r="Q266" s="64">
        <f t="shared" si="6"/>
        <v>0.32</v>
      </c>
      <c r="R266" s="64">
        <f t="shared" si="7"/>
        <v>0.2181818182</v>
      </c>
      <c r="S266" s="65">
        <f t="shared" si="8"/>
        <v>0.5619047619</v>
      </c>
      <c r="T266" s="65">
        <f t="shared" si="9"/>
        <v>0.4761904762</v>
      </c>
      <c r="U266" s="73">
        <f t="shared" si="10"/>
        <v>0.03524229075</v>
      </c>
      <c r="V266" s="66">
        <f t="shared" si="11"/>
        <v>0.5584415584</v>
      </c>
      <c r="W266" s="27">
        <f t="shared" si="12"/>
        <v>0.5590060318</v>
      </c>
      <c r="X266" s="27">
        <f t="shared" si="13"/>
        <v>-0.02126547012</v>
      </c>
      <c r="Y266" s="27">
        <f t="shared" si="14"/>
        <v>1.111912367</v>
      </c>
      <c r="Z266" s="27">
        <f t="shared" si="15"/>
        <v>4.151720102</v>
      </c>
      <c r="AA266" s="27">
        <f t="shared" si="16"/>
        <v>0.08687463748</v>
      </c>
      <c r="AB266" s="27">
        <f t="shared" si="17"/>
        <v>-0.2458017905</v>
      </c>
      <c r="AC266" s="27">
        <f t="shared" si="18"/>
        <v>-0.2080174057</v>
      </c>
      <c r="AD266" s="27">
        <f t="shared" si="19"/>
        <v>0.237664221</v>
      </c>
      <c r="AE266" s="27">
        <f t="shared" si="20"/>
        <v>-2.452285046</v>
      </c>
      <c r="AF266" s="27">
        <f t="shared" si="21"/>
        <v>-2.847336159</v>
      </c>
      <c r="AG266" s="27">
        <f t="shared" si="22"/>
        <v>0.01261327207</v>
      </c>
      <c r="AH266" s="27">
        <f t="shared" si="23"/>
        <v>-0.0147114482</v>
      </c>
      <c r="AI266" s="27">
        <f t="shared" si="24"/>
        <v>0.04852496014</v>
      </c>
      <c r="AJ266" s="27">
        <f t="shared" si="25"/>
        <v>-0.02910456829</v>
      </c>
      <c r="AK266" s="27">
        <f t="shared" si="26"/>
        <v>-0.1035959449</v>
      </c>
      <c r="AL266" s="27">
        <f t="shared" si="27"/>
        <v>0.07640806946</v>
      </c>
      <c r="AM266" s="27">
        <f t="shared" si="28"/>
        <v>0.2869021808</v>
      </c>
      <c r="AN266" s="27">
        <f t="shared" si="29"/>
        <v>-0.06183184489</v>
      </c>
      <c r="AO266" s="27">
        <f t="shared" si="30"/>
        <v>1.009043948</v>
      </c>
      <c r="AP266" s="27">
        <f t="shared" si="31"/>
        <v>0.6587110997</v>
      </c>
      <c r="AQ266" s="27"/>
      <c r="AR266" s="27"/>
      <c r="AS266" s="27"/>
    </row>
    <row r="267">
      <c r="A267" s="29">
        <v>3781.0</v>
      </c>
      <c r="B267" s="30">
        <v>2416.0</v>
      </c>
      <c r="C267" s="14">
        <v>18.0</v>
      </c>
      <c r="D267" s="15">
        <v>28.0</v>
      </c>
      <c r="E267" s="16">
        <v>16.0</v>
      </c>
      <c r="F267" s="17">
        <v>29.0</v>
      </c>
      <c r="G267" s="18">
        <v>116.0</v>
      </c>
      <c r="H267" s="19">
        <v>23.0</v>
      </c>
      <c r="I267" s="20">
        <v>29.0</v>
      </c>
      <c r="J267" s="21">
        <v>42.0</v>
      </c>
      <c r="K267" s="22">
        <v>37.0</v>
      </c>
      <c r="L267" s="63">
        <f t="shared" si="1"/>
        <v>18</v>
      </c>
      <c r="M267" s="63">
        <f t="shared" si="2"/>
        <v>52</v>
      </c>
      <c r="N267" s="63">
        <f t="shared" si="3"/>
        <v>16</v>
      </c>
      <c r="O267" s="63">
        <f t="shared" si="4"/>
        <v>66</v>
      </c>
      <c r="P267" s="64">
        <f t="shared" si="5"/>
        <v>66</v>
      </c>
      <c r="Q267" s="64">
        <f t="shared" si="6"/>
        <v>0.2571428571</v>
      </c>
      <c r="R267" s="64">
        <f t="shared" si="7"/>
        <v>0.1951219512</v>
      </c>
      <c r="S267" s="65">
        <f t="shared" si="8"/>
        <v>0.5526315789</v>
      </c>
      <c r="T267" s="65">
        <f t="shared" si="9"/>
        <v>0.4605263158</v>
      </c>
      <c r="U267" s="73">
        <f t="shared" si="10"/>
        <v>0.01407284768</v>
      </c>
      <c r="V267" s="66">
        <f t="shared" si="11"/>
        <v>0.5593220339</v>
      </c>
      <c r="W267" s="27">
        <f t="shared" si="12"/>
        <v>0.5574021665</v>
      </c>
      <c r="X267" s="27">
        <f t="shared" si="13"/>
        <v>-0.008491664857</v>
      </c>
      <c r="Y267" s="27">
        <f t="shared" si="14"/>
        <v>1.075336302</v>
      </c>
      <c r="Z267" s="27">
        <f t="shared" si="15"/>
        <v>4.083203758</v>
      </c>
      <c r="AA267" s="27">
        <f t="shared" si="16"/>
        <v>0.0138525179</v>
      </c>
      <c r="AB267" s="27">
        <f t="shared" si="17"/>
        <v>-0.09492413456</v>
      </c>
      <c r="AC267" s="27">
        <f t="shared" si="18"/>
        <v>-0.1945571382</v>
      </c>
      <c r="AD267" s="27">
        <f t="shared" si="19"/>
        <v>0.09333717431</v>
      </c>
      <c r="AE267" s="27">
        <f t="shared" si="20"/>
        <v>-2.332478677</v>
      </c>
      <c r="AF267" s="27">
        <f t="shared" si="21"/>
        <v>-2.754131767</v>
      </c>
      <c r="AG267" s="27">
        <f t="shared" si="22"/>
        <v>0.0008031216536</v>
      </c>
      <c r="AH267" s="27">
        <f t="shared" si="23"/>
        <v>-0.002268636361</v>
      </c>
      <c r="AI267" s="27">
        <f t="shared" si="24"/>
        <v>0.01812301868</v>
      </c>
      <c r="AJ267" s="27">
        <f t="shared" si="25"/>
        <v>-0.02632584998</v>
      </c>
      <c r="AK267" s="27">
        <f t="shared" si="26"/>
        <v>-0.0162461873</v>
      </c>
      <c r="AL267" s="27">
        <f t="shared" si="27"/>
        <v>0.02902042822</v>
      </c>
      <c r="AM267" s="27">
        <f t="shared" si="28"/>
        <v>0.2639090774</v>
      </c>
      <c r="AN267" s="27">
        <f t="shared" si="29"/>
        <v>-0.02388229361</v>
      </c>
      <c r="AO267" s="27">
        <f t="shared" si="30"/>
        <v>0.943908289</v>
      </c>
      <c r="AP267" s="27">
        <f t="shared" si="31"/>
        <v>0.6266339756</v>
      </c>
      <c r="AQ267" s="27"/>
      <c r="AR267" s="27"/>
      <c r="AS267" s="27"/>
    </row>
    <row r="268">
      <c r="A268" s="29">
        <v>3787.0</v>
      </c>
      <c r="B268" s="30">
        <v>1493.0</v>
      </c>
      <c r="C268" s="14">
        <v>20.0</v>
      </c>
      <c r="D268" s="15">
        <v>14.0</v>
      </c>
      <c r="E268" s="16">
        <v>15.0</v>
      </c>
      <c r="F268" s="17">
        <v>35.0</v>
      </c>
      <c r="G268" s="18">
        <v>112.0</v>
      </c>
      <c r="H268" s="19">
        <v>16.0</v>
      </c>
      <c r="I268" s="20">
        <v>40.0</v>
      </c>
      <c r="J268" s="21">
        <v>34.0</v>
      </c>
      <c r="K268" s="22">
        <v>43.0</v>
      </c>
      <c r="L268" s="63">
        <f t="shared" si="1"/>
        <v>20</v>
      </c>
      <c r="M268" s="63">
        <f t="shared" si="2"/>
        <v>51</v>
      </c>
      <c r="N268" s="63">
        <f t="shared" si="3"/>
        <v>15</v>
      </c>
      <c r="O268" s="63">
        <f t="shared" si="4"/>
        <v>83</v>
      </c>
      <c r="P268" s="64">
        <f t="shared" si="5"/>
        <v>83</v>
      </c>
      <c r="Q268" s="64">
        <f t="shared" si="6"/>
        <v>0.2816901408</v>
      </c>
      <c r="R268" s="64">
        <f t="shared" si="7"/>
        <v>0.1530612245</v>
      </c>
      <c r="S268" s="65">
        <f t="shared" si="8"/>
        <v>0.6094674556</v>
      </c>
      <c r="T268" s="65">
        <f t="shared" si="9"/>
        <v>0.4201183432</v>
      </c>
      <c r="U268" s="73">
        <f t="shared" si="10"/>
        <v>0.02344273275</v>
      </c>
      <c r="V268" s="66">
        <f t="shared" si="11"/>
        <v>0.6194029851</v>
      </c>
      <c r="W268" s="27">
        <f t="shared" si="12"/>
        <v>0.6235962108</v>
      </c>
      <c r="X268" s="27">
        <f t="shared" si="13"/>
        <v>-0.01414552579</v>
      </c>
      <c r="Y268" s="27">
        <f t="shared" si="14"/>
        <v>0.9809830406</v>
      </c>
      <c r="Z268" s="27">
        <f t="shared" si="15"/>
        <v>4.503144409</v>
      </c>
      <c r="AA268" s="27">
        <f t="shared" si="16"/>
        <v>0.03843980881</v>
      </c>
      <c r="AB268" s="27">
        <f t="shared" si="17"/>
        <v>-0.144251417</v>
      </c>
      <c r="AC268" s="27">
        <f t="shared" si="18"/>
        <v>-0.1619129381</v>
      </c>
      <c r="AD268" s="27">
        <f t="shared" si="19"/>
        <v>0.1714729899</v>
      </c>
      <c r="AE268" s="27">
        <f t="shared" si="20"/>
        <v>-2.346657436</v>
      </c>
      <c r="AF268" s="27">
        <f t="shared" si="21"/>
        <v>-3.349765138</v>
      </c>
      <c r="AG268" s="27">
        <f t="shared" si="22"/>
        <v>0.003712445476</v>
      </c>
      <c r="AH268" s="27">
        <f t="shared" si="23"/>
        <v>-0.005742943975</v>
      </c>
      <c r="AI268" s="27">
        <f t="shared" si="24"/>
        <v>0.02512413809</v>
      </c>
      <c r="AJ268" s="27">
        <f t="shared" si="25"/>
        <v>-0.01998637254</v>
      </c>
      <c r="AK268" s="27">
        <f t="shared" si="26"/>
        <v>-0.04971858694</v>
      </c>
      <c r="AL268" s="27">
        <f t="shared" si="27"/>
        <v>0.04863647375</v>
      </c>
      <c r="AM268" s="27">
        <f t="shared" si="28"/>
        <v>0.2422163942</v>
      </c>
      <c r="AN268" s="27">
        <f t="shared" si="29"/>
        <v>-0.04838735988</v>
      </c>
      <c r="AO268" s="27">
        <f t="shared" si="30"/>
        <v>1.047313341</v>
      </c>
      <c r="AP268" s="27">
        <f t="shared" si="31"/>
        <v>0.8405400359</v>
      </c>
      <c r="AQ268" s="27"/>
      <c r="AR268" s="27"/>
      <c r="AS268" s="27"/>
    </row>
    <row r="269">
      <c r="A269" s="29">
        <v>3793.0</v>
      </c>
      <c r="B269" s="30">
        <v>2128.0</v>
      </c>
      <c r="C269" s="14">
        <v>14.0</v>
      </c>
      <c r="D269" s="15">
        <v>36.0</v>
      </c>
      <c r="E269" s="16">
        <v>31.0</v>
      </c>
      <c r="F269" s="17">
        <v>17.0</v>
      </c>
      <c r="G269" s="18">
        <v>152.0</v>
      </c>
      <c r="H269" s="19">
        <v>28.0</v>
      </c>
      <c r="I269" s="20">
        <v>25.0</v>
      </c>
      <c r="J269" s="21">
        <v>76.0</v>
      </c>
      <c r="K269" s="22">
        <v>47.0</v>
      </c>
      <c r="L269" s="63">
        <f t="shared" si="1"/>
        <v>14</v>
      </c>
      <c r="M269" s="63">
        <f t="shared" si="2"/>
        <v>45</v>
      </c>
      <c r="N269" s="63">
        <f t="shared" si="3"/>
        <v>31</v>
      </c>
      <c r="O269" s="63">
        <f t="shared" si="4"/>
        <v>72</v>
      </c>
      <c r="P269" s="64">
        <f t="shared" si="5"/>
        <v>72</v>
      </c>
      <c r="Q269" s="64">
        <f t="shared" si="6"/>
        <v>0.2372881356</v>
      </c>
      <c r="R269" s="64">
        <f t="shared" si="7"/>
        <v>0.3009708738</v>
      </c>
      <c r="S269" s="65">
        <f t="shared" si="8"/>
        <v>0.5308641975</v>
      </c>
      <c r="T269" s="65">
        <f t="shared" si="9"/>
        <v>0.3641975309</v>
      </c>
      <c r="U269" s="73">
        <f t="shared" si="10"/>
        <v>0.02114661654</v>
      </c>
      <c r="V269" s="66">
        <f t="shared" si="11"/>
        <v>0.6153846154</v>
      </c>
      <c r="W269" s="27">
        <f t="shared" si="12"/>
        <v>0.6110475689</v>
      </c>
      <c r="X269" s="27">
        <f t="shared" si="13"/>
        <v>-0.01276003156</v>
      </c>
      <c r="Y269" s="27">
        <f t="shared" si="14"/>
        <v>0.8504070507</v>
      </c>
      <c r="Z269" s="27">
        <f t="shared" si="15"/>
        <v>3.922372099</v>
      </c>
      <c r="AA269" s="27">
        <f t="shared" si="16"/>
        <v>0.03127854381</v>
      </c>
      <c r="AB269" s="27">
        <f t="shared" si="17"/>
        <v>-0.1128023362</v>
      </c>
      <c r="AC269" s="27">
        <f t="shared" si="18"/>
        <v>-0.1216780551</v>
      </c>
      <c r="AD269" s="27">
        <f t="shared" si="19"/>
        <v>0.1347290634</v>
      </c>
      <c r="AE269" s="27">
        <f t="shared" si="20"/>
        <v>-1.771935731</v>
      </c>
      <c r="AF269" s="27">
        <f t="shared" si="21"/>
        <v>-2.541441935</v>
      </c>
      <c r="AG269" s="27">
        <f t="shared" si="22"/>
        <v>0.002724946905</v>
      </c>
      <c r="AH269" s="27">
        <f t="shared" si="23"/>
        <v>-0.00405102795</v>
      </c>
      <c r="AI269" s="27">
        <f t="shared" si="24"/>
        <v>0.01703156402</v>
      </c>
      <c r="AJ269" s="27">
        <f t="shared" si="25"/>
        <v>-0.01302057122</v>
      </c>
      <c r="AK269" s="27">
        <f t="shared" si="26"/>
        <v>-0.0352384665</v>
      </c>
      <c r="AL269" s="27">
        <f t="shared" si="27"/>
        <v>0.03312783109</v>
      </c>
      <c r="AM269" s="27">
        <f t="shared" si="28"/>
        <v>0.1585503325</v>
      </c>
      <c r="AN269" s="27">
        <f t="shared" si="29"/>
        <v>-0.03311543113</v>
      </c>
      <c r="AO269" s="27">
        <f t="shared" si="30"/>
        <v>0.688823289</v>
      </c>
      <c r="AP269" s="27">
        <f t="shared" si="31"/>
        <v>0.5554655819</v>
      </c>
      <c r="AQ269" s="27"/>
      <c r="AR269" s="27"/>
      <c r="AS269" s="27"/>
    </row>
    <row r="270">
      <c r="A270" s="29">
        <v>3800.0</v>
      </c>
      <c r="B270" s="30">
        <v>2895.0</v>
      </c>
      <c r="C270" s="14">
        <v>58.0</v>
      </c>
      <c r="D270" s="15">
        <v>42.0</v>
      </c>
      <c r="E270" s="16">
        <v>40.0</v>
      </c>
      <c r="F270" s="17">
        <v>76.0</v>
      </c>
      <c r="G270" s="18">
        <v>190.0</v>
      </c>
      <c r="H270" s="19">
        <v>45.0</v>
      </c>
      <c r="I270" s="20">
        <v>79.0</v>
      </c>
      <c r="J270" s="21">
        <v>85.0</v>
      </c>
      <c r="K270" s="22">
        <v>65.0</v>
      </c>
      <c r="L270" s="63">
        <f t="shared" si="1"/>
        <v>58</v>
      </c>
      <c r="M270" s="63">
        <f t="shared" si="2"/>
        <v>121</v>
      </c>
      <c r="N270" s="63">
        <f t="shared" si="3"/>
        <v>40</v>
      </c>
      <c r="O270" s="63">
        <f t="shared" si="4"/>
        <v>144</v>
      </c>
      <c r="P270" s="64">
        <f t="shared" si="5"/>
        <v>144</v>
      </c>
      <c r="Q270" s="64">
        <f t="shared" si="6"/>
        <v>0.3240223464</v>
      </c>
      <c r="R270" s="64">
        <f t="shared" si="7"/>
        <v>0.2173913043</v>
      </c>
      <c r="S270" s="65">
        <f t="shared" si="8"/>
        <v>0.5564738292</v>
      </c>
      <c r="T270" s="65">
        <f t="shared" si="9"/>
        <v>0.4931129477</v>
      </c>
      <c r="U270" s="73">
        <f t="shared" si="10"/>
        <v>0.03385146805</v>
      </c>
      <c r="V270" s="66">
        <f t="shared" si="11"/>
        <v>0.5433962264</v>
      </c>
      <c r="W270" s="27">
        <f t="shared" si="12"/>
        <v>0.542823778</v>
      </c>
      <c r="X270" s="27">
        <f t="shared" si="13"/>
        <v>-0.02042623697</v>
      </c>
      <c r="Y270" s="27">
        <f t="shared" si="14"/>
        <v>1.151426608</v>
      </c>
      <c r="Z270" s="27">
        <f t="shared" si="15"/>
        <v>4.111592817</v>
      </c>
      <c r="AA270" s="27">
        <f t="shared" si="16"/>
        <v>0.08015299613</v>
      </c>
      <c r="AB270" s="27">
        <f t="shared" si="17"/>
        <v>-0.2444917002</v>
      </c>
      <c r="AC270" s="27">
        <f t="shared" si="18"/>
        <v>-0.2230648174</v>
      </c>
      <c r="AD270" s="27">
        <f t="shared" si="19"/>
        <v>0.2260784754</v>
      </c>
      <c r="AE270" s="27">
        <f t="shared" si="20"/>
        <v>-2.514888195</v>
      </c>
      <c r="AF270" s="27">
        <f t="shared" si="21"/>
        <v>-2.792561891</v>
      </c>
      <c r="AG270" s="27">
        <f t="shared" si="22"/>
        <v>0.01117809759</v>
      </c>
      <c r="AH270" s="27">
        <f t="shared" si="23"/>
        <v>-0.01405555126</v>
      </c>
      <c r="AI270" s="27">
        <f t="shared" si="24"/>
        <v>0.04998157836</v>
      </c>
      <c r="AJ270" s="27">
        <f t="shared" si="25"/>
        <v>-0.03231902599</v>
      </c>
      <c r="AK270" s="27">
        <f t="shared" si="26"/>
        <v>-0.09465674003</v>
      </c>
      <c r="AL270" s="27">
        <f t="shared" si="27"/>
        <v>0.07526626015</v>
      </c>
      <c r="AM270" s="27">
        <f t="shared" si="28"/>
        <v>0.3046823401</v>
      </c>
      <c r="AN270" s="27">
        <f t="shared" si="29"/>
        <v>-0.05824915725</v>
      </c>
      <c r="AO270" s="27">
        <f t="shared" si="30"/>
        <v>1.024801722</v>
      </c>
      <c r="AP270" s="27">
        <f t="shared" si="31"/>
        <v>0.6397953468</v>
      </c>
      <c r="AQ270" s="27"/>
      <c r="AR270" s="27"/>
      <c r="AS270" s="27"/>
    </row>
    <row r="271">
      <c r="A271" s="29">
        <v>3863.0</v>
      </c>
      <c r="B271" s="30">
        <v>2726.0</v>
      </c>
      <c r="C271" s="14">
        <v>12.0</v>
      </c>
      <c r="D271" s="15">
        <v>27.0</v>
      </c>
      <c r="E271" s="16">
        <v>12.0</v>
      </c>
      <c r="F271" s="17">
        <v>57.0</v>
      </c>
      <c r="G271" s="18">
        <v>134.0</v>
      </c>
      <c r="H271" s="19">
        <v>50.0</v>
      </c>
      <c r="I271" s="20">
        <v>45.0</v>
      </c>
      <c r="J271" s="21">
        <v>29.0</v>
      </c>
      <c r="K271" s="22">
        <v>67.0</v>
      </c>
      <c r="L271" s="63">
        <f t="shared" si="1"/>
        <v>12</v>
      </c>
      <c r="M271" s="63">
        <f t="shared" si="2"/>
        <v>107</v>
      </c>
      <c r="N271" s="63">
        <f t="shared" si="3"/>
        <v>12</v>
      </c>
      <c r="O271" s="63">
        <f t="shared" si="4"/>
        <v>112</v>
      </c>
      <c r="P271" s="64">
        <f t="shared" si="5"/>
        <v>112</v>
      </c>
      <c r="Q271" s="64">
        <f t="shared" si="6"/>
        <v>0.1008403361</v>
      </c>
      <c r="R271" s="64">
        <f t="shared" si="7"/>
        <v>0.09677419355</v>
      </c>
      <c r="S271" s="65">
        <f t="shared" si="8"/>
        <v>0.5102880658</v>
      </c>
      <c r="T271" s="65">
        <f t="shared" si="9"/>
        <v>0.4897119342</v>
      </c>
      <c r="U271" s="73">
        <f t="shared" si="10"/>
        <v>0.008804108584</v>
      </c>
      <c r="V271" s="66">
        <f t="shared" si="11"/>
        <v>0.5114155251</v>
      </c>
      <c r="W271" s="27">
        <f t="shared" si="12"/>
        <v>0.5131278675</v>
      </c>
      <c r="X271" s="27">
        <f t="shared" si="13"/>
        <v>-0.005312467039</v>
      </c>
      <c r="Y271" s="27">
        <f t="shared" si="14"/>
        <v>1.143485187</v>
      </c>
      <c r="Z271" s="27">
        <f t="shared" si="15"/>
        <v>3.770342172</v>
      </c>
      <c r="AA271" s="27">
        <f t="shared" si="16"/>
        <v>0.005421700539</v>
      </c>
      <c r="AB271" s="27">
        <f t="shared" si="17"/>
        <v>-0.063148972</v>
      </c>
      <c r="AC271" s="27">
        <f t="shared" si="18"/>
        <v>-0.2199984601</v>
      </c>
      <c r="AD271" s="27">
        <f t="shared" si="19"/>
        <v>0.0539184955</v>
      </c>
      <c r="AE271" s="27">
        <f t="shared" si="20"/>
        <v>-2.2902539</v>
      </c>
      <c r="AF271" s="27">
        <f t="shared" si="21"/>
        <v>-2.348248975</v>
      </c>
      <c r="AG271" s="27">
        <f t="shared" si="22"/>
        <v>0.0001966489106</v>
      </c>
      <c r="AH271" s="27">
        <f t="shared" si="23"/>
        <v>-0.0009441868127</v>
      </c>
      <c r="AI271" s="27">
        <f t="shared" si="24"/>
        <v>0.0128205428</v>
      </c>
      <c r="AJ271" s="27">
        <f t="shared" si="25"/>
        <v>-0.03165491191</v>
      </c>
      <c r="AK271" s="27">
        <f t="shared" si="26"/>
        <v>-0.005871350075</v>
      </c>
      <c r="AL271" s="27">
        <f t="shared" si="27"/>
        <v>0.01782679083</v>
      </c>
      <c r="AM271" s="27">
        <f t="shared" si="28"/>
        <v>0.2755538691</v>
      </c>
      <c r="AN271" s="27">
        <f t="shared" si="29"/>
        <v>-0.01273910342</v>
      </c>
      <c r="AO271" s="27">
        <f t="shared" si="30"/>
        <v>0.8558062671</v>
      </c>
      <c r="AP271" s="27">
        <f t="shared" si="31"/>
        <v>0.4933476668</v>
      </c>
      <c r="AQ271" s="27"/>
      <c r="AR271" s="27"/>
      <c r="AS271" s="27"/>
    </row>
    <row r="272">
      <c r="A272" s="29">
        <v>4000.0</v>
      </c>
      <c r="B272" s="30">
        <v>1091.0</v>
      </c>
      <c r="C272" s="14">
        <v>2.0</v>
      </c>
      <c r="D272" s="15">
        <v>11.0</v>
      </c>
      <c r="E272" s="16">
        <v>5.0</v>
      </c>
      <c r="F272" s="17">
        <v>23.0</v>
      </c>
      <c r="G272" s="18">
        <v>32.0</v>
      </c>
      <c r="H272" s="19">
        <v>9.0</v>
      </c>
      <c r="I272" s="20">
        <v>6.0</v>
      </c>
      <c r="J272" s="21">
        <v>9.0</v>
      </c>
      <c r="K272" s="22">
        <v>14.0</v>
      </c>
      <c r="L272" s="63">
        <f t="shared" si="1"/>
        <v>2</v>
      </c>
      <c r="M272" s="63">
        <f t="shared" si="2"/>
        <v>32</v>
      </c>
      <c r="N272" s="63">
        <f t="shared" si="3"/>
        <v>5</v>
      </c>
      <c r="O272" s="63">
        <f t="shared" si="4"/>
        <v>20</v>
      </c>
      <c r="P272" s="64">
        <f t="shared" si="5"/>
        <v>20</v>
      </c>
      <c r="Q272" s="64">
        <f t="shared" si="6"/>
        <v>0.05882352941</v>
      </c>
      <c r="R272" s="64">
        <f t="shared" si="7"/>
        <v>0.2</v>
      </c>
      <c r="S272" s="65">
        <f t="shared" si="8"/>
        <v>0.3728813559</v>
      </c>
      <c r="T272" s="65">
        <f t="shared" si="9"/>
        <v>0.5762711864</v>
      </c>
      <c r="U272" s="73">
        <f t="shared" si="10"/>
        <v>0.006416131989</v>
      </c>
      <c r="V272" s="66">
        <f t="shared" si="11"/>
        <v>0.3846153846</v>
      </c>
      <c r="W272" s="27">
        <f t="shared" si="12"/>
        <v>0.3827992484</v>
      </c>
      <c r="X272" s="27">
        <f t="shared" si="13"/>
        <v>-0.00387154354</v>
      </c>
      <c r="Y272" s="27">
        <f t="shared" si="14"/>
        <v>1.345602423</v>
      </c>
      <c r="Z272" s="27">
        <f t="shared" si="15"/>
        <v>2.755091478</v>
      </c>
      <c r="AA272" s="27">
        <f t="shared" si="16"/>
        <v>0.002879461821</v>
      </c>
      <c r="AB272" s="27">
        <f t="shared" si="17"/>
        <v>-0.05415522966</v>
      </c>
      <c r="AC272" s="27">
        <f t="shared" si="18"/>
        <v>-0.3046436121</v>
      </c>
      <c r="AD272" s="27">
        <f t="shared" si="19"/>
        <v>0.02871315546</v>
      </c>
      <c r="AE272" s="27">
        <f t="shared" si="20"/>
        <v>-1.969359972</v>
      </c>
      <c r="AF272" s="27">
        <f t="shared" si="21"/>
        <v>-1.253876193</v>
      </c>
      <c r="AG272" s="27">
        <f t="shared" si="22"/>
        <v>0.0000761123695</v>
      </c>
      <c r="AH272" s="27">
        <f t="shared" si="23"/>
        <v>-0.0005900922984</v>
      </c>
      <c r="AI272" s="27">
        <f t="shared" si="24"/>
        <v>0.0129379881</v>
      </c>
      <c r="AJ272" s="27">
        <f t="shared" si="25"/>
        <v>-0.05158218826</v>
      </c>
      <c r="AK272" s="27">
        <f t="shared" si="26"/>
        <v>-0.002278604925</v>
      </c>
      <c r="AL272" s="27">
        <f t="shared" si="27"/>
        <v>0.01117126987</v>
      </c>
      <c r="AM272" s="27">
        <f t="shared" si="28"/>
        <v>0.2788266021</v>
      </c>
      <c r="AN272" s="27">
        <f t="shared" si="29"/>
        <v>-0.00495720955</v>
      </c>
      <c r="AO272" s="27">
        <f t="shared" si="30"/>
        <v>0.5377398174</v>
      </c>
      <c r="AP272" s="27">
        <f t="shared" si="31"/>
        <v>0.1924947332</v>
      </c>
      <c r="AQ272" s="27"/>
      <c r="AR272" s="27"/>
      <c r="AS272" s="27"/>
    </row>
    <row r="273">
      <c r="A273" s="29">
        <v>4007.0</v>
      </c>
      <c r="B273" s="30">
        <v>1235.0</v>
      </c>
      <c r="C273" s="14">
        <v>7.0</v>
      </c>
      <c r="D273" s="15">
        <v>12.0</v>
      </c>
      <c r="E273" s="16">
        <v>4.0</v>
      </c>
      <c r="F273" s="17">
        <v>17.0</v>
      </c>
      <c r="G273" s="18">
        <v>47.0</v>
      </c>
      <c r="H273" s="19">
        <v>7.0</v>
      </c>
      <c r="I273" s="20">
        <v>7.0</v>
      </c>
      <c r="J273" s="21">
        <v>12.0</v>
      </c>
      <c r="K273" s="22">
        <v>22.0</v>
      </c>
      <c r="L273" s="63">
        <f t="shared" si="1"/>
        <v>7</v>
      </c>
      <c r="M273" s="63">
        <f t="shared" si="2"/>
        <v>24</v>
      </c>
      <c r="N273" s="63">
        <f t="shared" si="3"/>
        <v>4</v>
      </c>
      <c r="O273" s="63">
        <f t="shared" si="4"/>
        <v>29</v>
      </c>
      <c r="P273" s="64">
        <f t="shared" si="5"/>
        <v>29</v>
      </c>
      <c r="Q273" s="64">
        <f t="shared" si="6"/>
        <v>0.2258064516</v>
      </c>
      <c r="R273" s="64">
        <f t="shared" si="7"/>
        <v>0.1212121212</v>
      </c>
      <c r="S273" s="65">
        <f t="shared" si="8"/>
        <v>0.5625</v>
      </c>
      <c r="T273" s="65">
        <f t="shared" si="9"/>
        <v>0.484375</v>
      </c>
      <c r="U273" s="73">
        <f t="shared" si="10"/>
        <v>0.008906882591</v>
      </c>
      <c r="V273" s="66">
        <f t="shared" si="11"/>
        <v>0.5471698113</v>
      </c>
      <c r="W273" s="27">
        <f t="shared" si="12"/>
        <v>0.5463766664</v>
      </c>
      <c r="X273" s="27">
        <f t="shared" si="13"/>
        <v>-0.005374481668</v>
      </c>
      <c r="Y273" s="27">
        <f t="shared" si="14"/>
        <v>1.13102336</v>
      </c>
      <c r="Z273" s="27">
        <f t="shared" si="15"/>
        <v>4.15611811</v>
      </c>
      <c r="AA273" s="27">
        <f t="shared" si="16"/>
        <v>0.005549018859</v>
      </c>
      <c r="AB273" s="27">
        <f t="shared" si="17"/>
        <v>-0.06318989803</v>
      </c>
      <c r="AC273" s="27">
        <f t="shared" si="18"/>
        <v>-0.2152294545</v>
      </c>
      <c r="AD273" s="27">
        <f t="shared" si="19"/>
        <v>0.06012917125</v>
      </c>
      <c r="AE273" s="27">
        <f t="shared" si="20"/>
        <v>-2.497076104</v>
      </c>
      <c r="AF273" s="27">
        <f t="shared" si="21"/>
        <v>-2.853371846</v>
      </c>
      <c r="AG273" s="27">
        <f t="shared" si="22"/>
        <v>0.0002036163072</v>
      </c>
      <c r="AH273" s="27">
        <f t="shared" si="23"/>
        <v>-0.0009558277548</v>
      </c>
      <c r="AI273" s="27">
        <f t="shared" si="24"/>
        <v>0.0126890414</v>
      </c>
      <c r="AJ273" s="27">
        <f t="shared" si="25"/>
        <v>-0.03063121372</v>
      </c>
      <c r="AK273" s="27">
        <f t="shared" si="26"/>
        <v>-0.006624083</v>
      </c>
      <c r="AL273" s="27">
        <f t="shared" si="27"/>
        <v>0.01966353762</v>
      </c>
      <c r="AM273" s="27">
        <f t="shared" si="28"/>
        <v>0.2971636559</v>
      </c>
      <c r="AN273" s="27">
        <f t="shared" si="29"/>
        <v>-0.01566006034</v>
      </c>
      <c r="AO273" s="27">
        <f t="shared" si="30"/>
        <v>1.028562591</v>
      </c>
      <c r="AP273" s="27">
        <f t="shared" si="31"/>
        <v>0.6608066796</v>
      </c>
      <c r="AQ273" s="27"/>
      <c r="AR273" s="27"/>
      <c r="AS273" s="27"/>
    </row>
    <row r="274">
      <c r="A274" s="29">
        <v>4009.0</v>
      </c>
      <c r="B274" s="30">
        <v>1116.0</v>
      </c>
      <c r="C274" s="14">
        <v>4.0</v>
      </c>
      <c r="D274" s="15">
        <v>1.0</v>
      </c>
      <c r="E274" s="16">
        <v>9.0</v>
      </c>
      <c r="F274" s="17">
        <v>20.0</v>
      </c>
      <c r="G274" s="18">
        <v>48.0</v>
      </c>
      <c r="H274" s="19">
        <v>7.0</v>
      </c>
      <c r="I274" s="20">
        <v>7.0</v>
      </c>
      <c r="J274" s="21">
        <v>11.0</v>
      </c>
      <c r="K274" s="22">
        <v>6.0</v>
      </c>
      <c r="L274" s="63">
        <f t="shared" si="1"/>
        <v>4</v>
      </c>
      <c r="M274" s="63">
        <f t="shared" si="2"/>
        <v>27</v>
      </c>
      <c r="N274" s="63">
        <f t="shared" si="3"/>
        <v>9</v>
      </c>
      <c r="O274" s="63">
        <f t="shared" si="4"/>
        <v>13</v>
      </c>
      <c r="P274" s="64">
        <f t="shared" si="5"/>
        <v>13</v>
      </c>
      <c r="Q274" s="64">
        <f t="shared" si="6"/>
        <v>0.1290322581</v>
      </c>
      <c r="R274" s="64">
        <f t="shared" si="7"/>
        <v>0.4090909091</v>
      </c>
      <c r="S274" s="65">
        <f t="shared" si="8"/>
        <v>0.320754717</v>
      </c>
      <c r="T274" s="65">
        <f t="shared" si="9"/>
        <v>0.5849056604</v>
      </c>
      <c r="U274" s="73">
        <f t="shared" si="10"/>
        <v>0.01164874552</v>
      </c>
      <c r="V274" s="66">
        <f t="shared" si="11"/>
        <v>0.325</v>
      </c>
      <c r="W274" s="27">
        <f t="shared" si="12"/>
        <v>0.3315231633</v>
      </c>
      <c r="X274" s="27">
        <f t="shared" si="13"/>
        <v>-0.007028942911</v>
      </c>
      <c r="Y274" s="27">
        <f t="shared" si="14"/>
        <v>1.365764058</v>
      </c>
      <c r="Z274" s="27">
        <f t="shared" si="15"/>
        <v>2.369945757</v>
      </c>
      <c r="AA274" s="27">
        <f t="shared" si="16"/>
        <v>0.009491242313</v>
      </c>
      <c r="AB274" s="27">
        <f t="shared" si="17"/>
        <v>-0.09979417428</v>
      </c>
      <c r="AC274" s="27">
        <f t="shared" si="18"/>
        <v>-0.3138411697</v>
      </c>
      <c r="AD274" s="27">
        <f t="shared" si="19"/>
        <v>0.04484243354</v>
      </c>
      <c r="AE274" s="27">
        <f t="shared" si="20"/>
        <v>-1.719437554</v>
      </c>
      <c r="AF274" s="27">
        <f t="shared" si="21"/>
        <v>-0.9278107963</v>
      </c>
      <c r="AG274" s="27">
        <f t="shared" si="22"/>
        <v>0.0004554837077</v>
      </c>
      <c r="AH274" s="27">
        <f t="shared" si="23"/>
        <v>-0.001974197519</v>
      </c>
      <c r="AI274" s="27">
        <f t="shared" si="24"/>
        <v>0.02419861183</v>
      </c>
      <c r="AJ274" s="27">
        <f t="shared" si="25"/>
        <v>-0.05393572473</v>
      </c>
      <c r="AK274" s="27">
        <f t="shared" si="26"/>
        <v>-0.006460753192</v>
      </c>
      <c r="AL274" s="27">
        <f t="shared" si="27"/>
        <v>0.01770800814</v>
      </c>
      <c r="AM274" s="27">
        <f t="shared" si="28"/>
        <v>0.2470895773</v>
      </c>
      <c r="AN274" s="27">
        <f t="shared" si="29"/>
        <v>-0.00665959642</v>
      </c>
      <c r="AO274" s="27">
        <f t="shared" si="30"/>
        <v>0.4038646854</v>
      </c>
      <c r="AP274" s="27">
        <f t="shared" si="31"/>
        <v>0.1225253634</v>
      </c>
      <c r="AQ274" s="27"/>
      <c r="AR274" s="27"/>
      <c r="AS274" s="27"/>
    </row>
    <row r="275">
      <c r="A275" s="29">
        <v>4010.0</v>
      </c>
      <c r="B275" s="30">
        <v>2785.0</v>
      </c>
      <c r="C275" s="14">
        <v>29.0</v>
      </c>
      <c r="D275" s="15">
        <v>27.0</v>
      </c>
      <c r="E275" s="16">
        <v>21.0</v>
      </c>
      <c r="F275" s="17">
        <v>105.0</v>
      </c>
      <c r="G275" s="18">
        <v>186.0</v>
      </c>
      <c r="H275" s="19">
        <v>65.0</v>
      </c>
      <c r="I275" s="20">
        <v>61.0</v>
      </c>
      <c r="J275" s="21">
        <v>49.0</v>
      </c>
      <c r="K275" s="22">
        <v>61.0</v>
      </c>
      <c r="L275" s="63">
        <f t="shared" si="1"/>
        <v>29</v>
      </c>
      <c r="M275" s="63">
        <f t="shared" si="2"/>
        <v>170</v>
      </c>
      <c r="N275" s="63">
        <f t="shared" si="3"/>
        <v>21</v>
      </c>
      <c r="O275" s="63">
        <f t="shared" si="4"/>
        <v>122</v>
      </c>
      <c r="P275" s="64">
        <f t="shared" si="5"/>
        <v>120</v>
      </c>
      <c r="Q275" s="64">
        <f t="shared" si="6"/>
        <v>0.1457286432</v>
      </c>
      <c r="R275" s="64">
        <f t="shared" si="7"/>
        <v>0.1468531469</v>
      </c>
      <c r="S275" s="65">
        <f t="shared" si="8"/>
        <v>0.4415204678</v>
      </c>
      <c r="T275" s="65">
        <f t="shared" si="9"/>
        <v>0.581871345</v>
      </c>
      <c r="U275" s="73">
        <f t="shared" si="10"/>
        <v>0.01795332136</v>
      </c>
      <c r="V275" s="66">
        <f t="shared" si="11"/>
        <v>0.4178082192</v>
      </c>
      <c r="W275" s="27">
        <f t="shared" si="12"/>
        <v>0.4092623571</v>
      </c>
      <c r="X275" s="27">
        <f t="shared" si="13"/>
        <v>-0.01083317261</v>
      </c>
      <c r="Y275" s="27">
        <f t="shared" si="14"/>
        <v>1.358678883</v>
      </c>
      <c r="Z275" s="27">
        <f t="shared" si="15"/>
        <v>3.262242156</v>
      </c>
      <c r="AA275" s="27">
        <f t="shared" si="16"/>
        <v>0.02254521366</v>
      </c>
      <c r="AB275" s="27">
        <f t="shared" si="17"/>
        <v>-0.1530072404</v>
      </c>
      <c r="AC275" s="27">
        <f t="shared" si="18"/>
        <v>-0.3105933879</v>
      </c>
      <c r="AD275" s="27">
        <f t="shared" si="19"/>
        <v>0.09513331049</v>
      </c>
      <c r="AE275" s="27">
        <f t="shared" si="20"/>
        <v>-2.354536046</v>
      </c>
      <c r="AF275" s="27">
        <f t="shared" si="21"/>
        <v>-1.757984334</v>
      </c>
      <c r="AG275" s="27">
        <f t="shared" si="22"/>
        <v>0.001667515151</v>
      </c>
      <c r="AH275" s="27">
        <f t="shared" si="23"/>
        <v>-0.004665122392</v>
      </c>
      <c r="AI275" s="27">
        <f t="shared" si="24"/>
        <v>0.03690951959</v>
      </c>
      <c r="AJ275" s="27">
        <f t="shared" si="25"/>
        <v>-0.05310066464</v>
      </c>
      <c r="AK275" s="27">
        <f t="shared" si="26"/>
        <v>-0.02112478193</v>
      </c>
      <c r="AL275" s="27">
        <f t="shared" si="27"/>
        <v>0.03737268459</v>
      </c>
      <c r="AM275" s="27">
        <f t="shared" si="28"/>
        <v>0.3366003074</v>
      </c>
      <c r="AN275" s="27">
        <f t="shared" si="29"/>
        <v>-0.01944773989</v>
      </c>
      <c r="AO275" s="27">
        <f t="shared" si="30"/>
        <v>0.761259288</v>
      </c>
      <c r="AP275" s="27">
        <f t="shared" si="31"/>
        <v>0.3195651178</v>
      </c>
      <c r="AQ275" s="27"/>
      <c r="AR275" s="27"/>
      <c r="AS275" s="27"/>
    </row>
    <row r="276">
      <c r="A276" s="29">
        <v>4011.0</v>
      </c>
      <c r="B276" s="30">
        <v>1015.0</v>
      </c>
      <c r="C276" s="14">
        <v>5.0</v>
      </c>
      <c r="D276" s="15">
        <v>10.0</v>
      </c>
      <c r="E276" s="16">
        <v>3.0</v>
      </c>
      <c r="F276" s="17">
        <v>27.0</v>
      </c>
      <c r="G276" s="18">
        <v>65.0</v>
      </c>
      <c r="H276" s="19">
        <v>19.0</v>
      </c>
      <c r="I276" s="20">
        <v>9.0</v>
      </c>
      <c r="J276" s="21">
        <v>17.0</v>
      </c>
      <c r="K276" s="22">
        <v>10.0</v>
      </c>
      <c r="L276" s="63">
        <f t="shared" si="1"/>
        <v>5</v>
      </c>
      <c r="M276" s="63">
        <f t="shared" si="2"/>
        <v>46</v>
      </c>
      <c r="N276" s="63">
        <f t="shared" si="3"/>
        <v>3</v>
      </c>
      <c r="O276" s="63">
        <f t="shared" si="4"/>
        <v>19</v>
      </c>
      <c r="P276" s="64">
        <f t="shared" si="5"/>
        <v>19</v>
      </c>
      <c r="Q276" s="64">
        <f t="shared" si="6"/>
        <v>0.09803921569</v>
      </c>
      <c r="R276" s="64">
        <f t="shared" si="7"/>
        <v>0.1363636364</v>
      </c>
      <c r="S276" s="65">
        <f t="shared" si="8"/>
        <v>0.3287671233</v>
      </c>
      <c r="T276" s="65">
        <f t="shared" si="9"/>
        <v>0.698630137</v>
      </c>
      <c r="U276" s="73">
        <f t="shared" si="10"/>
        <v>0.007881773399</v>
      </c>
      <c r="V276" s="66">
        <f t="shared" si="11"/>
        <v>0.2923076923</v>
      </c>
      <c r="W276" s="27">
        <f t="shared" si="12"/>
        <v>0.2829965735</v>
      </c>
      <c r="X276" s="27">
        <f t="shared" si="13"/>
        <v>-0.004755922873</v>
      </c>
      <c r="Y276" s="27">
        <f t="shared" si="14"/>
        <v>1.631312527</v>
      </c>
      <c r="Z276" s="27">
        <f t="shared" si="15"/>
        <v>2.429146658</v>
      </c>
      <c r="AA276" s="27">
        <f t="shared" si="16"/>
        <v>0.004345228658</v>
      </c>
      <c r="AB276" s="27">
        <f t="shared" si="17"/>
        <v>-0.08065131778</v>
      </c>
      <c r="AC276" s="27">
        <f t="shared" si="18"/>
        <v>-0.4477472192</v>
      </c>
      <c r="AD276" s="27">
        <f t="shared" si="19"/>
        <v>0.03109920521</v>
      </c>
      <c r="AE276" s="27">
        <f t="shared" si="20"/>
        <v>-2.105053944</v>
      </c>
      <c r="AF276" s="27">
        <f t="shared" si="21"/>
        <v>-0.9747429021</v>
      </c>
      <c r="AG276" s="27">
        <f t="shared" si="22"/>
        <v>0.0001410935655</v>
      </c>
      <c r="AH276" s="27">
        <f t="shared" si="23"/>
        <v>-0.00107954728</v>
      </c>
      <c r="AI276" s="27">
        <f t="shared" si="24"/>
        <v>0.02335921391</v>
      </c>
      <c r="AJ276" s="27">
        <f t="shared" si="25"/>
        <v>-0.09190962495</v>
      </c>
      <c r="AK276" s="27">
        <f t="shared" si="26"/>
        <v>-0.003031712782</v>
      </c>
      <c r="AL276" s="27">
        <f t="shared" si="27"/>
        <v>0.0146686897</v>
      </c>
      <c r="AM276" s="27">
        <f t="shared" si="28"/>
        <v>0.3613206142</v>
      </c>
      <c r="AN276" s="27">
        <f t="shared" si="29"/>
        <v>-0.004733946634</v>
      </c>
      <c r="AO276" s="27">
        <f t="shared" si="30"/>
        <v>0.506789993</v>
      </c>
      <c r="AP276" s="27">
        <f t="shared" si="31"/>
        <v>0.1319386356</v>
      </c>
      <c r="AQ276" s="27"/>
      <c r="AR276" s="27"/>
      <c r="AS276" s="27"/>
    </row>
    <row r="277">
      <c r="A277" s="29">
        <v>4012.0</v>
      </c>
      <c r="B277" s="30">
        <v>2201.0</v>
      </c>
      <c r="C277" s="14">
        <v>30.0</v>
      </c>
      <c r="D277" s="15">
        <v>25.0</v>
      </c>
      <c r="E277" s="16">
        <v>12.0</v>
      </c>
      <c r="F277" s="17">
        <v>63.0</v>
      </c>
      <c r="G277" s="18">
        <v>154.0</v>
      </c>
      <c r="H277" s="19">
        <v>37.0</v>
      </c>
      <c r="I277" s="20">
        <v>47.0</v>
      </c>
      <c r="J277" s="21">
        <v>55.0</v>
      </c>
      <c r="K277" s="22">
        <v>32.0</v>
      </c>
      <c r="L277" s="63">
        <f t="shared" si="1"/>
        <v>30</v>
      </c>
      <c r="M277" s="63">
        <f t="shared" si="2"/>
        <v>100</v>
      </c>
      <c r="N277" s="63">
        <f t="shared" si="3"/>
        <v>12</v>
      </c>
      <c r="O277" s="63">
        <f t="shared" si="4"/>
        <v>79</v>
      </c>
      <c r="P277" s="64">
        <f t="shared" si="5"/>
        <v>79</v>
      </c>
      <c r="Q277" s="64">
        <f t="shared" si="6"/>
        <v>0.2307692308</v>
      </c>
      <c r="R277" s="64">
        <f t="shared" si="7"/>
        <v>0.1318681319</v>
      </c>
      <c r="S277" s="65">
        <f t="shared" si="8"/>
        <v>0.4932126697</v>
      </c>
      <c r="T277" s="65">
        <f t="shared" si="9"/>
        <v>0.5882352941</v>
      </c>
      <c r="U277" s="73">
        <f t="shared" si="10"/>
        <v>0.01908223535</v>
      </c>
      <c r="V277" s="66">
        <f t="shared" si="11"/>
        <v>0.4413407821</v>
      </c>
      <c r="W277" s="27">
        <f t="shared" si="12"/>
        <v>0.4370728241</v>
      </c>
      <c r="X277" s="27">
        <f t="shared" si="13"/>
        <v>-0.01151436802</v>
      </c>
      <c r="Y277" s="27">
        <f t="shared" si="14"/>
        <v>1.373538806</v>
      </c>
      <c r="Z277" s="27">
        <f t="shared" si="15"/>
        <v>3.644177971</v>
      </c>
      <c r="AA277" s="27">
        <f t="shared" si="16"/>
        <v>0.02546966551</v>
      </c>
      <c r="AB277" s="27">
        <f t="shared" si="17"/>
        <v>-0.1644070867</v>
      </c>
      <c r="AC277" s="27">
        <f t="shared" si="18"/>
        <v>-0.3174244842</v>
      </c>
      <c r="AD277" s="27">
        <f t="shared" si="19"/>
        <v>0.1129536933</v>
      </c>
      <c r="AE277" s="27">
        <f t="shared" si="20"/>
        <v>-2.658966311</v>
      </c>
      <c r="AF277" s="27">
        <f t="shared" si="21"/>
        <v>-2.19372289</v>
      </c>
      <c r="AG277" s="27">
        <f t="shared" si="22"/>
        <v>0.0020022722</v>
      </c>
      <c r="AH277" s="27">
        <f t="shared" si="23"/>
        <v>-0.005327899652</v>
      </c>
      <c r="AI277" s="27">
        <f t="shared" si="24"/>
        <v>0.04009323062</v>
      </c>
      <c r="AJ277" s="27">
        <f t="shared" si="25"/>
        <v>-0.05486208161</v>
      </c>
      <c r="AK277" s="27">
        <f t="shared" si="26"/>
        <v>-0.02665903983</v>
      </c>
      <c r="AL277" s="27">
        <f t="shared" si="27"/>
        <v>0.04485865314</v>
      </c>
      <c r="AM277" s="27">
        <f t="shared" si="28"/>
        <v>0.3842785186</v>
      </c>
      <c r="AN277" s="27">
        <f t="shared" si="29"/>
        <v>-0.02579409804</v>
      </c>
      <c r="AO277" s="27">
        <f t="shared" si="30"/>
        <v>0.9603365953</v>
      </c>
      <c r="AP277" s="27">
        <f t="shared" si="31"/>
        <v>0.4454608247</v>
      </c>
      <c r="AQ277" s="27"/>
      <c r="AR277" s="27"/>
      <c r="AS277" s="27"/>
    </row>
    <row r="278">
      <c r="A278" s="29">
        <v>4013.0</v>
      </c>
      <c r="B278" s="30">
        <v>3213.0</v>
      </c>
      <c r="C278" s="14">
        <v>16.0</v>
      </c>
      <c r="D278" s="15">
        <v>20.0</v>
      </c>
      <c r="E278" s="16">
        <v>16.0</v>
      </c>
      <c r="F278" s="17">
        <v>88.0</v>
      </c>
      <c r="G278" s="18">
        <v>131.0</v>
      </c>
      <c r="H278" s="19">
        <v>38.0</v>
      </c>
      <c r="I278" s="20">
        <v>42.0</v>
      </c>
      <c r="J278" s="21">
        <v>31.0</v>
      </c>
      <c r="K278" s="22">
        <v>23.0</v>
      </c>
      <c r="L278" s="63">
        <f t="shared" si="1"/>
        <v>16</v>
      </c>
      <c r="M278" s="63">
        <f t="shared" si="2"/>
        <v>126</v>
      </c>
      <c r="N278" s="63">
        <f t="shared" si="3"/>
        <v>16</v>
      </c>
      <c r="O278" s="63">
        <f t="shared" si="4"/>
        <v>65</v>
      </c>
      <c r="P278" s="64">
        <f t="shared" si="5"/>
        <v>65</v>
      </c>
      <c r="Q278" s="64">
        <f t="shared" si="6"/>
        <v>0.1126760563</v>
      </c>
      <c r="R278" s="64">
        <f t="shared" si="7"/>
        <v>0.1975308642</v>
      </c>
      <c r="S278" s="65">
        <f t="shared" si="8"/>
        <v>0.3632286996</v>
      </c>
      <c r="T278" s="65">
        <f t="shared" si="9"/>
        <v>0.6367713004</v>
      </c>
      <c r="U278" s="73">
        <f t="shared" si="10"/>
        <v>0.009959539371</v>
      </c>
      <c r="V278" s="66">
        <f t="shared" si="11"/>
        <v>0.3403141361</v>
      </c>
      <c r="W278" s="27">
        <f t="shared" si="12"/>
        <v>0.3361788662</v>
      </c>
      <c r="X278" s="27">
        <f t="shared" si="13"/>
        <v>-0.00600966289</v>
      </c>
      <c r="Y278" s="27">
        <f t="shared" si="14"/>
        <v>1.486871156</v>
      </c>
      <c r="Z278" s="27">
        <f t="shared" si="15"/>
        <v>2.683771336</v>
      </c>
      <c r="AA278" s="27">
        <f t="shared" si="16"/>
        <v>0.006938143073</v>
      </c>
      <c r="AB278" s="27">
        <f t="shared" si="17"/>
        <v>-0.09288871205</v>
      </c>
      <c r="AC278" s="27">
        <f t="shared" si="18"/>
        <v>-0.3719676988</v>
      </c>
      <c r="AD278" s="27">
        <f t="shared" si="19"/>
        <v>0.04341665617</v>
      </c>
      <c r="AE278" s="27">
        <f t="shared" si="20"/>
        <v>-2.119781849</v>
      </c>
      <c r="AF278" s="27">
        <f t="shared" si="21"/>
        <v>-1.189799083</v>
      </c>
      <c r="AG278" s="27">
        <f t="shared" si="22"/>
        <v>0.0002846774929</v>
      </c>
      <c r="AH278" s="27">
        <f t="shared" si="23"/>
        <v>-0.001571116715</v>
      </c>
      <c r="AI278" s="27">
        <f t="shared" si="24"/>
        <v>0.02452143392</v>
      </c>
      <c r="AJ278" s="27">
        <f t="shared" si="25"/>
        <v>-0.06959363002</v>
      </c>
      <c r="AK278" s="27">
        <f t="shared" si="26"/>
        <v>-0.005348234547</v>
      </c>
      <c r="AL278" s="27">
        <f t="shared" si="27"/>
        <v>0.01866528258</v>
      </c>
      <c r="AM278" s="27">
        <f t="shared" si="28"/>
        <v>0.3316323167</v>
      </c>
      <c r="AN278" s="27">
        <f t="shared" si="29"/>
        <v>-0.007301670223</v>
      </c>
      <c r="AO278" s="27">
        <f t="shared" si="30"/>
        <v>0.5638294349</v>
      </c>
      <c r="AP278" s="27">
        <f t="shared" si="31"/>
        <v>0.177929235</v>
      </c>
      <c r="AQ278" s="27"/>
      <c r="AR278" s="27"/>
      <c r="AS278" s="27"/>
    </row>
    <row r="279">
      <c r="A279" s="29">
        <v>4017.0</v>
      </c>
      <c r="B279" s="30">
        <v>2502.0</v>
      </c>
      <c r="C279" s="14">
        <v>3.0</v>
      </c>
      <c r="D279" s="15">
        <v>4.0</v>
      </c>
      <c r="E279" s="16">
        <v>6.0</v>
      </c>
      <c r="F279" s="17">
        <v>97.0</v>
      </c>
      <c r="G279" s="18">
        <v>202.0</v>
      </c>
      <c r="H279" s="19">
        <v>57.0</v>
      </c>
      <c r="I279" s="20">
        <v>4.0</v>
      </c>
      <c r="J279" s="21">
        <v>5.0</v>
      </c>
      <c r="K279" s="22">
        <v>4.0</v>
      </c>
      <c r="L279" s="63">
        <f t="shared" si="1"/>
        <v>3</v>
      </c>
      <c r="M279" s="63">
        <f t="shared" si="2"/>
        <v>154</v>
      </c>
      <c r="N279" s="63">
        <f t="shared" si="3"/>
        <v>6</v>
      </c>
      <c r="O279" s="63">
        <f t="shared" si="4"/>
        <v>8</v>
      </c>
      <c r="P279" s="64">
        <f t="shared" si="5"/>
        <v>7</v>
      </c>
      <c r="Q279" s="64">
        <f t="shared" si="6"/>
        <v>0.01910828025</v>
      </c>
      <c r="R279" s="64">
        <f t="shared" si="7"/>
        <v>0.4285714286</v>
      </c>
      <c r="S279" s="65">
        <f t="shared" si="8"/>
        <v>0.06432748538</v>
      </c>
      <c r="T279" s="65">
        <f t="shared" si="9"/>
        <v>0.918128655</v>
      </c>
      <c r="U279" s="73">
        <f t="shared" si="10"/>
        <v>0.003597122302</v>
      </c>
      <c r="V279" s="66">
        <f t="shared" si="11"/>
        <v>0.04938271605</v>
      </c>
      <c r="W279" s="27">
        <f t="shared" si="12"/>
        <v>0.04258231655</v>
      </c>
      <c r="X279" s="27">
        <f t="shared" si="13"/>
        <v>-0.002170531347</v>
      </c>
      <c r="Y279" s="27">
        <f t="shared" si="14"/>
        <v>2.143845072</v>
      </c>
      <c r="Z279" s="27">
        <f t="shared" si="15"/>
        <v>0.4752935591</v>
      </c>
      <c r="AA279" s="27">
        <f t="shared" si="16"/>
        <v>0.0009050553791</v>
      </c>
      <c r="AB279" s="27">
        <f t="shared" si="17"/>
        <v>-0.04837254677</v>
      </c>
      <c r="AC279" s="27">
        <f t="shared" si="18"/>
        <v>-0.7732952622</v>
      </c>
      <c r="AD279" s="27">
        <f t="shared" si="19"/>
        <v>0.00277708225</v>
      </c>
      <c r="AE279" s="27">
        <f t="shared" si="20"/>
        <v>-0.5412870647</v>
      </c>
      <c r="AF279" s="27">
        <f t="shared" si="21"/>
        <v>-0.03731697811</v>
      </c>
      <c r="AG279" s="27">
        <f t="shared" si="22"/>
        <v>0.00001341222982</v>
      </c>
      <c r="AH279" s="27">
        <f t="shared" si="23"/>
        <v>-0.0002955019917</v>
      </c>
      <c r="AI279" s="27">
        <f t="shared" si="24"/>
        <v>0.01841204108</v>
      </c>
      <c r="AJ279" s="27">
        <f t="shared" si="25"/>
        <v>-0.2086073816</v>
      </c>
      <c r="AK279" s="27">
        <f t="shared" si="26"/>
        <v>-0.0001235545566</v>
      </c>
      <c r="AL279" s="27">
        <f t="shared" si="27"/>
        <v>0.001721420617</v>
      </c>
      <c r="AM279" s="27">
        <f t="shared" si="28"/>
        <v>0.1220993593</v>
      </c>
      <c r="AN279" s="27">
        <f t="shared" si="29"/>
        <v>-0.00008271247255</v>
      </c>
      <c r="AO279" s="27">
        <f t="shared" si="30"/>
        <v>0.02549767864</v>
      </c>
      <c r="AP279" s="27">
        <f t="shared" si="31"/>
        <v>0.0009883176885</v>
      </c>
      <c r="AQ279" s="27"/>
      <c r="AR279" s="27"/>
      <c r="AS279" s="27"/>
    </row>
    <row r="280">
      <c r="A280" s="29">
        <v>4018.0</v>
      </c>
      <c r="B280" s="30">
        <v>615.0</v>
      </c>
      <c r="C280" s="14">
        <v>9.0</v>
      </c>
      <c r="D280" s="15">
        <v>6.0</v>
      </c>
      <c r="E280" s="16">
        <v>9.0</v>
      </c>
      <c r="F280" s="17">
        <v>5.0</v>
      </c>
      <c r="G280" s="18">
        <v>41.0</v>
      </c>
      <c r="H280" s="19">
        <v>6.0</v>
      </c>
      <c r="I280" s="20">
        <v>7.0</v>
      </c>
      <c r="J280" s="21">
        <v>12.0</v>
      </c>
      <c r="K280" s="22">
        <v>15.0</v>
      </c>
      <c r="L280" s="63">
        <f t="shared" si="1"/>
        <v>9</v>
      </c>
      <c r="M280" s="63">
        <f t="shared" si="2"/>
        <v>11</v>
      </c>
      <c r="N280" s="63">
        <f t="shared" si="3"/>
        <v>9</v>
      </c>
      <c r="O280" s="63">
        <f t="shared" si="4"/>
        <v>22</v>
      </c>
      <c r="P280" s="64">
        <f t="shared" si="5"/>
        <v>22</v>
      </c>
      <c r="Q280" s="64">
        <f t="shared" si="6"/>
        <v>0.45</v>
      </c>
      <c r="R280" s="64">
        <f t="shared" si="7"/>
        <v>0.2903225806</v>
      </c>
      <c r="S280" s="65">
        <f t="shared" si="8"/>
        <v>0.6078431373</v>
      </c>
      <c r="T280" s="65">
        <f t="shared" si="9"/>
        <v>0.3921568627</v>
      </c>
      <c r="U280" s="73">
        <f t="shared" si="10"/>
        <v>0.02926829268</v>
      </c>
      <c r="V280" s="66">
        <f t="shared" si="11"/>
        <v>0.6666666667</v>
      </c>
      <c r="W280" s="27">
        <f t="shared" si="12"/>
        <v>0.6452482805</v>
      </c>
      <c r="X280" s="27">
        <f t="shared" si="13"/>
        <v>-0.0176607136</v>
      </c>
      <c r="Y280" s="27">
        <f t="shared" si="14"/>
        <v>0.9156925372</v>
      </c>
      <c r="Z280" s="27">
        <f t="shared" si="15"/>
        <v>4.491142882</v>
      </c>
      <c r="AA280" s="27">
        <f t="shared" si="16"/>
        <v>0.0599183057</v>
      </c>
      <c r="AB280" s="27">
        <f t="shared" si="17"/>
        <v>-0.1681114972</v>
      </c>
      <c r="AC280" s="27">
        <f t="shared" si="18"/>
        <v>-0.1410775485</v>
      </c>
      <c r="AD280" s="27">
        <f t="shared" si="19"/>
        <v>0.2135137611</v>
      </c>
      <c r="AE280" s="27">
        <f t="shared" si="20"/>
        <v>-2.18463491</v>
      </c>
      <c r="AF280" s="27">
        <f t="shared" si="21"/>
        <v>-3.33193372</v>
      </c>
      <c r="AG280" s="27">
        <f t="shared" si="22"/>
        <v>0.007224828495</v>
      </c>
      <c r="AH280" s="27">
        <f t="shared" si="23"/>
        <v>-0.008356050586</v>
      </c>
      <c r="AI280" s="27">
        <f t="shared" si="24"/>
        <v>0.02733107258</v>
      </c>
      <c r="AJ280" s="27">
        <f t="shared" si="25"/>
        <v>-0.01625543159</v>
      </c>
      <c r="AK280" s="27">
        <f t="shared" si="26"/>
        <v>-0.0772926291</v>
      </c>
      <c r="AL280" s="27">
        <f t="shared" si="27"/>
        <v>0.05653018489</v>
      </c>
      <c r="AM280" s="27">
        <f t="shared" si="28"/>
        <v>0.2104848698</v>
      </c>
      <c r="AN280" s="27">
        <f t="shared" si="29"/>
        <v>-0.06009012047</v>
      </c>
      <c r="AO280" s="27">
        <f t="shared" si="30"/>
        <v>0.9724041567</v>
      </c>
      <c r="AP280" s="27">
        <f t="shared" si="31"/>
        <v>0.833837451</v>
      </c>
      <c r="AQ280" s="27"/>
      <c r="AR280" s="27"/>
      <c r="AS280" s="27"/>
    </row>
    <row r="281">
      <c r="A281" s="29">
        <v>4019.0</v>
      </c>
      <c r="B281" s="30">
        <v>2418.0</v>
      </c>
      <c r="C281" s="14">
        <v>5.0</v>
      </c>
      <c r="D281" s="15">
        <v>5.0</v>
      </c>
      <c r="E281" s="16">
        <v>3.0</v>
      </c>
      <c r="F281" s="17">
        <v>20.0</v>
      </c>
      <c r="G281" s="18">
        <v>85.0</v>
      </c>
      <c r="H281" s="19">
        <v>21.0</v>
      </c>
      <c r="I281" s="20">
        <v>7.0</v>
      </c>
      <c r="J281" s="21">
        <v>8.0</v>
      </c>
      <c r="K281" s="22">
        <v>11.0</v>
      </c>
      <c r="L281" s="63">
        <f t="shared" si="1"/>
        <v>5</v>
      </c>
      <c r="M281" s="63">
        <f t="shared" si="2"/>
        <v>41</v>
      </c>
      <c r="N281" s="63">
        <f t="shared" si="3"/>
        <v>3</v>
      </c>
      <c r="O281" s="63">
        <f t="shared" si="4"/>
        <v>18</v>
      </c>
      <c r="P281" s="64">
        <f t="shared" si="5"/>
        <v>18</v>
      </c>
      <c r="Q281" s="64">
        <f t="shared" si="6"/>
        <v>0.1086956522</v>
      </c>
      <c r="R281" s="64">
        <f t="shared" si="7"/>
        <v>0.1428571429</v>
      </c>
      <c r="S281" s="65">
        <f t="shared" si="8"/>
        <v>0.3432835821</v>
      </c>
      <c r="T281" s="65">
        <f t="shared" si="9"/>
        <v>0.6865671642</v>
      </c>
      <c r="U281" s="73">
        <f t="shared" si="10"/>
        <v>0.003308519438</v>
      </c>
      <c r="V281" s="66">
        <f t="shared" si="11"/>
        <v>0.3050847458</v>
      </c>
      <c r="W281" s="27">
        <f t="shared" si="12"/>
        <v>0.3092763</v>
      </c>
      <c r="X281" s="27">
        <f t="shared" si="13"/>
        <v>-0.001996386152</v>
      </c>
      <c r="Y281" s="27">
        <f t="shared" si="14"/>
        <v>1.603145293</v>
      </c>
      <c r="Z281" s="27">
        <f t="shared" si="15"/>
        <v>2.536403756</v>
      </c>
      <c r="AA281" s="27">
        <f t="shared" si="16"/>
        <v>0.0007656532435</v>
      </c>
      <c r="AB281" s="27">
        <f t="shared" si="17"/>
        <v>-0.03327031606</v>
      </c>
      <c r="AC281" s="27">
        <f t="shared" si="18"/>
        <v>-0.4324185571</v>
      </c>
      <c r="AD281" s="27">
        <f t="shared" si="19"/>
        <v>0.0136308735</v>
      </c>
      <c r="AE281" s="27">
        <f t="shared" si="20"/>
        <v>-2.160048956</v>
      </c>
      <c r="AF281" s="27">
        <f t="shared" si="21"/>
        <v>-1.062721299</v>
      </c>
      <c r="AG281" s="27">
        <f t="shared" si="22"/>
        <v>0.00001043605707</v>
      </c>
      <c r="AH281" s="27">
        <f t="shared" si="23"/>
        <v>-0.0001869376901</v>
      </c>
      <c r="AI281" s="27">
        <f t="shared" si="24"/>
        <v>0.009469769222</v>
      </c>
      <c r="AJ281" s="27">
        <f t="shared" si="25"/>
        <v>-0.08723045402</v>
      </c>
      <c r="AK281" s="27">
        <f t="shared" si="26"/>
        <v>-0.000557791893</v>
      </c>
      <c r="AL281" s="27">
        <f t="shared" si="27"/>
        <v>0.0063183173</v>
      </c>
      <c r="AM281" s="27">
        <f t="shared" si="28"/>
        <v>0.3643584262</v>
      </c>
      <c r="AN281" s="27">
        <f t="shared" si="29"/>
        <v>-0.002166518526</v>
      </c>
      <c r="AO281" s="27">
        <f t="shared" si="30"/>
        <v>0.5429915201</v>
      </c>
      <c r="AP281" s="27">
        <f t="shared" si="31"/>
        <v>0.1501986205</v>
      </c>
      <c r="AQ281" s="27"/>
      <c r="AR281" s="27"/>
      <c r="AS281" s="27"/>
    </row>
    <row r="282">
      <c r="A282" s="29">
        <v>4020.0</v>
      </c>
      <c r="B282" s="30">
        <v>1472.0</v>
      </c>
      <c r="C282" s="14">
        <v>2.0</v>
      </c>
      <c r="D282" s="15">
        <v>7.0</v>
      </c>
      <c r="E282" s="16">
        <v>3.0</v>
      </c>
      <c r="F282" s="17">
        <v>9.0</v>
      </c>
      <c r="G282" s="18">
        <v>84.0</v>
      </c>
      <c r="H282" s="19">
        <v>33.0</v>
      </c>
      <c r="I282" s="20">
        <v>2.0</v>
      </c>
      <c r="J282" s="21">
        <v>22.0</v>
      </c>
      <c r="K282" s="22">
        <v>8.0</v>
      </c>
      <c r="L282" s="63">
        <f t="shared" si="1"/>
        <v>2</v>
      </c>
      <c r="M282" s="63">
        <f t="shared" si="2"/>
        <v>42</v>
      </c>
      <c r="N282" s="63">
        <f t="shared" si="3"/>
        <v>3</v>
      </c>
      <c r="O282" s="63">
        <f t="shared" si="4"/>
        <v>10</v>
      </c>
      <c r="P282" s="64">
        <f t="shared" si="5"/>
        <v>10</v>
      </c>
      <c r="Q282" s="64">
        <f t="shared" si="6"/>
        <v>0.04545454545</v>
      </c>
      <c r="R282" s="64">
        <f t="shared" si="7"/>
        <v>0.2307692308</v>
      </c>
      <c r="S282" s="65">
        <f t="shared" si="8"/>
        <v>0.2105263158</v>
      </c>
      <c r="T282" s="65">
        <f t="shared" si="9"/>
        <v>0.7719298246</v>
      </c>
      <c r="U282" s="73">
        <f t="shared" si="10"/>
        <v>0.00339673913</v>
      </c>
      <c r="V282" s="66">
        <f t="shared" si="11"/>
        <v>0.1923076923</v>
      </c>
      <c r="W282" s="27">
        <f t="shared" si="12"/>
        <v>0.1918672035</v>
      </c>
      <c r="X282" s="27">
        <f t="shared" si="13"/>
        <v>-0.002049618596</v>
      </c>
      <c r="Y282" s="27">
        <f t="shared" si="14"/>
        <v>1.802468468</v>
      </c>
      <c r="Z282" s="27">
        <f t="shared" si="15"/>
        <v>1.555506193</v>
      </c>
      <c r="AA282" s="27">
        <f t="shared" si="16"/>
        <v>0.0008070289876</v>
      </c>
      <c r="AB282" s="27">
        <f t="shared" si="17"/>
        <v>-0.0384043326</v>
      </c>
      <c r="AC282" s="27">
        <f t="shared" si="18"/>
        <v>-0.546630559</v>
      </c>
      <c r="AD282" s="27">
        <f t="shared" si="19"/>
        <v>0.008582336695</v>
      </c>
      <c r="AE282" s="27">
        <f t="shared" si="20"/>
        <v>-1.48940135</v>
      </c>
      <c r="AF282" s="27">
        <f t="shared" si="21"/>
        <v>-0.399692592</v>
      </c>
      <c r="AG282" s="27">
        <f t="shared" si="22"/>
        <v>0.0000112933284</v>
      </c>
      <c r="AH282" s="27">
        <f t="shared" si="23"/>
        <v>-0.000221538225</v>
      </c>
      <c r="AI282" s="27">
        <f t="shared" si="24"/>
        <v>0.01229015848</v>
      </c>
      <c r="AJ282" s="27">
        <f t="shared" si="25"/>
        <v>-0.1239802502</v>
      </c>
      <c r="AK282" s="27">
        <f t="shared" si="26"/>
        <v>-0.0003605641658</v>
      </c>
      <c r="AL282" s="27">
        <f t="shared" si="27"/>
        <v>0.004472785638</v>
      </c>
      <c r="AM282" s="27">
        <f t="shared" si="28"/>
        <v>0.2824696282</v>
      </c>
      <c r="AN282" s="27">
        <f t="shared" si="29"/>
        <v>-0.0008365610209</v>
      </c>
      <c r="AO282" s="27">
        <f t="shared" si="30"/>
        <v>0.2296119851</v>
      </c>
      <c r="AP282" s="27">
        <f t="shared" si="31"/>
        <v>0.03464383927</v>
      </c>
      <c r="AQ282" s="27"/>
      <c r="AR282" s="27"/>
      <c r="AS282" s="27"/>
    </row>
    <row r="283">
      <c r="A283" s="29">
        <v>4021.0</v>
      </c>
      <c r="B283" s="30">
        <v>1018.0</v>
      </c>
      <c r="C283" s="14">
        <v>13.0</v>
      </c>
      <c r="D283" s="15">
        <v>8.0</v>
      </c>
      <c r="E283" s="16">
        <v>2.0</v>
      </c>
      <c r="F283" s="17">
        <v>41.0</v>
      </c>
      <c r="G283" s="18">
        <v>89.0</v>
      </c>
      <c r="H283" s="19">
        <v>13.0</v>
      </c>
      <c r="I283" s="20">
        <v>16.0</v>
      </c>
      <c r="J283" s="21">
        <v>8.0</v>
      </c>
      <c r="K283" s="22">
        <v>20.0</v>
      </c>
      <c r="L283" s="63">
        <f t="shared" si="1"/>
        <v>13</v>
      </c>
      <c r="M283" s="63">
        <f t="shared" si="2"/>
        <v>54</v>
      </c>
      <c r="N283" s="63">
        <f t="shared" si="3"/>
        <v>2</v>
      </c>
      <c r="O283" s="63">
        <f t="shared" si="4"/>
        <v>36</v>
      </c>
      <c r="P283" s="64">
        <f t="shared" si="5"/>
        <v>36</v>
      </c>
      <c r="Q283" s="64">
        <f t="shared" si="6"/>
        <v>0.1940298507</v>
      </c>
      <c r="R283" s="64">
        <f t="shared" si="7"/>
        <v>0.05263157895</v>
      </c>
      <c r="S283" s="65">
        <f t="shared" si="8"/>
        <v>0.4666666667</v>
      </c>
      <c r="T283" s="65">
        <f t="shared" si="9"/>
        <v>0.6380952381</v>
      </c>
      <c r="U283" s="73">
        <f t="shared" si="10"/>
        <v>0.01473477407</v>
      </c>
      <c r="V283" s="66">
        <f t="shared" si="11"/>
        <v>0.4</v>
      </c>
      <c r="W283" s="27">
        <f t="shared" si="12"/>
        <v>0.389494631</v>
      </c>
      <c r="X283" s="27">
        <f t="shared" si="13"/>
        <v>-0.008891076344</v>
      </c>
      <c r="Y283" s="27">
        <f t="shared" si="14"/>
        <v>1.489962571</v>
      </c>
      <c r="Z283" s="27">
        <f t="shared" si="15"/>
        <v>3.448038729</v>
      </c>
      <c r="AA283" s="27">
        <f t="shared" si="16"/>
        <v>0.01518629066</v>
      </c>
      <c r="AB283" s="27">
        <f t="shared" si="17"/>
        <v>-0.1377111775</v>
      </c>
      <c r="AC283" s="27">
        <f t="shared" si="18"/>
        <v>-0.3735160538</v>
      </c>
      <c r="AD283" s="27">
        <f t="shared" si="19"/>
        <v>0.08252532165</v>
      </c>
      <c r="AE283" s="27">
        <f t="shared" si="20"/>
        <v>-2.729102307</v>
      </c>
      <c r="AF283" s="27">
        <f t="shared" si="21"/>
        <v>-1.963933961</v>
      </c>
      <c r="AG283" s="27">
        <f t="shared" si="22"/>
        <v>0.0009218617962</v>
      </c>
      <c r="AH283" s="27">
        <f t="shared" si="23"/>
        <v>-0.003446029</v>
      </c>
      <c r="AI283" s="27">
        <f t="shared" si="24"/>
        <v>0.03642957757</v>
      </c>
      <c r="AJ283" s="27">
        <f t="shared" si="25"/>
        <v>-0.07002861818</v>
      </c>
      <c r="AK283" s="27">
        <f t="shared" si="26"/>
        <v>-0.01503992002</v>
      </c>
      <c r="AL283" s="27">
        <f t="shared" si="27"/>
        <v>0.03555227896</v>
      </c>
      <c r="AM283" s="27">
        <f t="shared" si="28"/>
        <v>0.4278460379</v>
      </c>
      <c r="AN283" s="27">
        <f t="shared" si="29"/>
        <v>-0.01783116394</v>
      </c>
      <c r="AO283" s="27">
        <f t="shared" si="30"/>
        <v>0.9326163333</v>
      </c>
      <c r="AP283" s="27">
        <f t="shared" si="31"/>
        <v>0.3773350838</v>
      </c>
      <c r="AQ283" s="27"/>
      <c r="AR283" s="27"/>
      <c r="AS283" s="27"/>
    </row>
    <row r="284">
      <c r="A284" s="29">
        <v>4022.0</v>
      </c>
      <c r="B284" s="30">
        <v>1715.0</v>
      </c>
      <c r="C284" s="14">
        <v>9.0</v>
      </c>
      <c r="D284" s="15">
        <v>15.0</v>
      </c>
      <c r="E284" s="16">
        <v>6.0</v>
      </c>
      <c r="F284" s="17">
        <v>37.0</v>
      </c>
      <c r="G284" s="18">
        <v>111.0</v>
      </c>
      <c r="H284" s="19">
        <v>29.0</v>
      </c>
      <c r="I284" s="20">
        <v>22.0</v>
      </c>
      <c r="J284" s="21">
        <v>18.0</v>
      </c>
      <c r="K284" s="22">
        <v>15.0</v>
      </c>
      <c r="L284" s="63">
        <f t="shared" si="1"/>
        <v>9</v>
      </c>
      <c r="M284" s="63">
        <f t="shared" si="2"/>
        <v>66</v>
      </c>
      <c r="N284" s="63">
        <f t="shared" si="3"/>
        <v>6</v>
      </c>
      <c r="O284" s="63">
        <f t="shared" si="4"/>
        <v>37</v>
      </c>
      <c r="P284" s="64">
        <f t="shared" si="5"/>
        <v>37</v>
      </c>
      <c r="Q284" s="64">
        <f t="shared" si="6"/>
        <v>0.12</v>
      </c>
      <c r="R284" s="64">
        <f t="shared" si="7"/>
        <v>0.1395348837</v>
      </c>
      <c r="S284" s="65">
        <f t="shared" si="8"/>
        <v>0.3898305085</v>
      </c>
      <c r="T284" s="65">
        <f t="shared" si="9"/>
        <v>0.6355932203</v>
      </c>
      <c r="U284" s="73">
        <f t="shared" si="10"/>
        <v>0.008746355685</v>
      </c>
      <c r="V284" s="66">
        <f t="shared" si="11"/>
        <v>0.359223301</v>
      </c>
      <c r="W284" s="27">
        <f t="shared" si="12"/>
        <v>0.3545023278</v>
      </c>
      <c r="X284" s="27">
        <f t="shared" si="13"/>
        <v>-0.005277618494</v>
      </c>
      <c r="Y284" s="27">
        <f t="shared" si="14"/>
        <v>1.48412032</v>
      </c>
      <c r="Z284" s="27">
        <f t="shared" si="15"/>
        <v>2.880322909</v>
      </c>
      <c r="AA284" s="27">
        <f t="shared" si="16"/>
        <v>0.005350803655</v>
      </c>
      <c r="AB284" s="27">
        <f t="shared" si="17"/>
        <v>-0.0814229059</v>
      </c>
      <c r="AC284" s="27">
        <f t="shared" si="18"/>
        <v>-0.3705926294</v>
      </c>
      <c r="AD284" s="27">
        <f t="shared" si="19"/>
        <v>0.04092040494</v>
      </c>
      <c r="AE284" s="27">
        <f t="shared" si="20"/>
        <v>-2.270819487</v>
      </c>
      <c r="AF284" s="27">
        <f t="shared" si="21"/>
        <v>-1.370455591</v>
      </c>
      <c r="AG284" s="27">
        <f t="shared" si="22"/>
        <v>0.0001928043278</v>
      </c>
      <c r="AH284" s="27">
        <f t="shared" si="23"/>
        <v>-0.001209427913</v>
      </c>
      <c r="AI284" s="27">
        <f t="shared" si="24"/>
        <v>0.02145484068</v>
      </c>
      <c r="AJ284" s="27">
        <f t="shared" si="25"/>
        <v>-0.0692080821</v>
      </c>
      <c r="AK284" s="27">
        <f t="shared" si="26"/>
        <v>-0.004426718212</v>
      </c>
      <c r="AL284" s="27">
        <f t="shared" si="27"/>
        <v>0.01755957072</v>
      </c>
      <c r="AM284" s="27">
        <f t="shared" si="28"/>
        <v>0.3546043532</v>
      </c>
      <c r="AN284" s="27">
        <f t="shared" si="29"/>
        <v>-0.007385866157</v>
      </c>
      <c r="AO284" s="27">
        <f t="shared" si="30"/>
        <v>0.648238553</v>
      </c>
      <c r="AP284" s="27">
        <f t="shared" si="31"/>
        <v>0.2199552422</v>
      </c>
      <c r="AQ284" s="27"/>
      <c r="AR284" s="27"/>
      <c r="AS284" s="27"/>
    </row>
    <row r="285">
      <c r="A285" s="29">
        <v>4024.0</v>
      </c>
      <c r="B285" s="30">
        <v>1993.0</v>
      </c>
      <c r="C285" s="14">
        <v>5.0</v>
      </c>
      <c r="D285" s="15">
        <v>4.0</v>
      </c>
      <c r="E285" s="16">
        <v>16.0</v>
      </c>
      <c r="F285" s="17">
        <v>45.0</v>
      </c>
      <c r="G285" s="18">
        <v>80.0</v>
      </c>
      <c r="H285" s="19">
        <v>29.0</v>
      </c>
      <c r="I285" s="20">
        <v>8.0</v>
      </c>
      <c r="J285" s="21">
        <v>10.0</v>
      </c>
      <c r="K285" s="22">
        <v>6.0</v>
      </c>
      <c r="L285" s="63">
        <f t="shared" si="1"/>
        <v>5</v>
      </c>
      <c r="M285" s="63">
        <f t="shared" si="2"/>
        <v>74</v>
      </c>
      <c r="N285" s="63">
        <f t="shared" si="3"/>
        <v>16</v>
      </c>
      <c r="O285" s="63">
        <f t="shared" si="4"/>
        <v>14</v>
      </c>
      <c r="P285" s="64">
        <f t="shared" si="5"/>
        <v>14</v>
      </c>
      <c r="Q285" s="64">
        <f t="shared" si="6"/>
        <v>0.06329113924</v>
      </c>
      <c r="R285" s="64">
        <f t="shared" si="7"/>
        <v>0.5333333333</v>
      </c>
      <c r="S285" s="65">
        <f t="shared" si="8"/>
        <v>0.1743119266</v>
      </c>
      <c r="T285" s="65">
        <f t="shared" si="9"/>
        <v>0.7247706422</v>
      </c>
      <c r="U285" s="73">
        <f t="shared" si="10"/>
        <v>0.01053687908</v>
      </c>
      <c r="V285" s="66">
        <f t="shared" si="11"/>
        <v>0.1590909091</v>
      </c>
      <c r="W285" s="27">
        <f t="shared" si="12"/>
        <v>0.1498068577</v>
      </c>
      <c r="X285" s="27">
        <f t="shared" si="13"/>
        <v>-0.006358034122</v>
      </c>
      <c r="Y285" s="27">
        <f t="shared" si="14"/>
        <v>1.692351024</v>
      </c>
      <c r="Z285" s="27">
        <f t="shared" si="15"/>
        <v>1.287930587</v>
      </c>
      <c r="AA285" s="27">
        <f t="shared" si="16"/>
        <v>0.007765845352</v>
      </c>
      <c r="AB285" s="27">
        <f t="shared" si="17"/>
        <v>-0.1118543289</v>
      </c>
      <c r="AC285" s="27">
        <f t="shared" si="18"/>
        <v>-0.4818806106</v>
      </c>
      <c r="AD285" s="27">
        <f t="shared" si="19"/>
        <v>0.02204327216</v>
      </c>
      <c r="AE285" s="27">
        <f t="shared" si="20"/>
        <v>-1.157857807</v>
      </c>
      <c r="AF285" s="27">
        <f t="shared" si="21"/>
        <v>-0.2740107013</v>
      </c>
      <c r="AG285" s="27">
        <f t="shared" si="22"/>
        <v>0.0003371097878</v>
      </c>
      <c r="AH285" s="27">
        <f t="shared" si="23"/>
        <v>-0.002001571219</v>
      </c>
      <c r="AI285" s="27">
        <f t="shared" si="24"/>
        <v>0.03360878633</v>
      </c>
      <c r="AJ285" s="27">
        <f t="shared" si="25"/>
        <v>-0.1026173573</v>
      </c>
      <c r="AK285" s="27">
        <f t="shared" si="26"/>
        <v>-0.002872783374</v>
      </c>
      <c r="AL285" s="27">
        <f t="shared" si="27"/>
        <v>0.0107862721</v>
      </c>
      <c r="AM285" s="27">
        <f t="shared" si="28"/>
        <v>0.2061759555</v>
      </c>
      <c r="AN285" s="27">
        <f t="shared" si="29"/>
        <v>-0.001779052859</v>
      </c>
      <c r="AO285" s="27">
        <f t="shared" si="30"/>
        <v>0.1477946628</v>
      </c>
      <c r="AP285" s="27">
        <f t="shared" si="31"/>
        <v>0.01966473748</v>
      </c>
      <c r="AQ285" s="27"/>
      <c r="AR285" s="27"/>
      <c r="AS285" s="27"/>
    </row>
    <row r="286">
      <c r="A286" s="29">
        <v>4027.0</v>
      </c>
      <c r="B286" s="30">
        <v>1722.0</v>
      </c>
      <c r="C286" s="14">
        <v>10.0</v>
      </c>
      <c r="D286" s="15">
        <v>4.0</v>
      </c>
      <c r="E286" s="16">
        <v>5.0</v>
      </c>
      <c r="F286" s="17">
        <v>23.0</v>
      </c>
      <c r="G286" s="18">
        <v>87.0</v>
      </c>
      <c r="H286" s="19">
        <v>12.0</v>
      </c>
      <c r="I286" s="20">
        <v>10.0</v>
      </c>
      <c r="J286" s="21">
        <v>21.0</v>
      </c>
      <c r="K286" s="22">
        <v>7.0</v>
      </c>
      <c r="L286" s="63">
        <f t="shared" si="1"/>
        <v>10</v>
      </c>
      <c r="M286" s="63">
        <f t="shared" si="2"/>
        <v>35</v>
      </c>
      <c r="N286" s="63">
        <f t="shared" si="3"/>
        <v>5</v>
      </c>
      <c r="O286" s="63">
        <f t="shared" si="4"/>
        <v>17</v>
      </c>
      <c r="P286" s="64">
        <f t="shared" si="5"/>
        <v>17</v>
      </c>
      <c r="Q286" s="64">
        <f t="shared" si="6"/>
        <v>0.2222222222</v>
      </c>
      <c r="R286" s="64">
        <f t="shared" si="7"/>
        <v>0.2272727273</v>
      </c>
      <c r="S286" s="65">
        <f t="shared" si="8"/>
        <v>0.4029850746</v>
      </c>
      <c r="T286" s="65">
        <f t="shared" si="9"/>
        <v>0.671641791</v>
      </c>
      <c r="U286" s="73">
        <f t="shared" si="10"/>
        <v>0.008710801394</v>
      </c>
      <c r="V286" s="66">
        <f t="shared" si="11"/>
        <v>0.3269230769</v>
      </c>
      <c r="W286" s="27">
        <f t="shared" si="12"/>
        <v>0.3381173737</v>
      </c>
      <c r="X286" s="27">
        <f t="shared" si="13"/>
        <v>-0.005256164761</v>
      </c>
      <c r="Y286" s="27">
        <f t="shared" si="14"/>
        <v>1.568294308</v>
      </c>
      <c r="Z286" s="27">
        <f t="shared" si="15"/>
        <v>2.977517452</v>
      </c>
      <c r="AA286" s="27">
        <f t="shared" si="16"/>
        <v>0.005307389606</v>
      </c>
      <c r="AB286" s="27">
        <f t="shared" si="17"/>
        <v>-0.08569116162</v>
      </c>
      <c r="AC286" s="27">
        <f t="shared" si="18"/>
        <v>-0.4138221069</v>
      </c>
      <c r="AD286" s="27">
        <f t="shared" si="19"/>
        <v>0.04212928001</v>
      </c>
      <c r="AE286" s="27">
        <f t="shared" si="20"/>
        <v>-2.480585521</v>
      </c>
      <c r="AF286" s="27">
        <f t="shared" si="21"/>
        <v>-1.46450629</v>
      </c>
      <c r="AG286" s="27">
        <f t="shared" si="22"/>
        <v>0.0001904626006</v>
      </c>
      <c r="AH286" s="27">
        <f t="shared" si="23"/>
        <v>-0.001267653025</v>
      </c>
      <c r="AI286" s="27">
        <f t="shared" si="24"/>
        <v>0.02386015063</v>
      </c>
      <c r="AJ286" s="27">
        <f t="shared" si="25"/>
        <v>-0.08166428785</v>
      </c>
      <c r="AK286" s="27">
        <f t="shared" si="26"/>
        <v>-0.004538966412</v>
      </c>
      <c r="AL286" s="27">
        <f t="shared" si="27"/>
        <v>0.01910365488</v>
      </c>
      <c r="AM286" s="27">
        <f t="shared" si="28"/>
        <v>0.4093305037</v>
      </c>
      <c r="AN286" s="27">
        <f t="shared" si="29"/>
        <v>-0.007860654077</v>
      </c>
      <c r="AO286" s="27">
        <f t="shared" si="30"/>
        <v>0.7320143345</v>
      </c>
      <c r="AP286" s="27">
        <f t="shared" si="31"/>
        <v>0.2429817907</v>
      </c>
      <c r="AQ286" s="27"/>
      <c r="AR286" s="27"/>
      <c r="AS286" s="27"/>
    </row>
    <row r="287">
      <c r="A287" s="29">
        <v>4028.0</v>
      </c>
      <c r="B287" s="30">
        <v>2031.0</v>
      </c>
      <c r="C287" s="14">
        <v>1.0</v>
      </c>
      <c r="D287" s="15">
        <v>0.0</v>
      </c>
      <c r="E287" s="16">
        <v>0.0</v>
      </c>
      <c r="F287" s="17">
        <v>39.0</v>
      </c>
      <c r="G287" s="18">
        <v>120.0</v>
      </c>
      <c r="H287" s="19">
        <v>35.0</v>
      </c>
      <c r="I287" s="20">
        <v>1.0</v>
      </c>
      <c r="J287" s="21">
        <v>2.0</v>
      </c>
      <c r="K287" s="22">
        <v>4.0</v>
      </c>
      <c r="L287" s="63">
        <f t="shared" si="1"/>
        <v>1</v>
      </c>
      <c r="M287" s="63">
        <f t="shared" si="2"/>
        <v>74</v>
      </c>
      <c r="N287" s="63">
        <f t="shared" si="3"/>
        <v>0</v>
      </c>
      <c r="O287" s="63">
        <f t="shared" si="4"/>
        <v>5</v>
      </c>
      <c r="P287" s="64">
        <f t="shared" si="5"/>
        <v>5</v>
      </c>
      <c r="Q287" s="64">
        <f t="shared" si="6"/>
        <v>0.01333333333</v>
      </c>
      <c r="R287" s="64">
        <f t="shared" si="7"/>
        <v>0</v>
      </c>
      <c r="S287" s="65">
        <f t="shared" si="8"/>
        <v>0.075</v>
      </c>
      <c r="T287" s="65">
        <f t="shared" si="9"/>
        <v>0.9375</v>
      </c>
      <c r="U287" s="73">
        <f t="shared" si="10"/>
        <v>0.0004923682915</v>
      </c>
      <c r="V287" s="66">
        <f t="shared" si="11"/>
        <v>0.06329113924</v>
      </c>
      <c r="W287" s="27">
        <f t="shared" si="12"/>
        <v>0.06398314064</v>
      </c>
      <c r="X287" s="27">
        <f t="shared" si="13"/>
        <v>-0.0002970988255</v>
      </c>
      <c r="Y287" s="27">
        <f t="shared" si="14"/>
        <v>2.189077472</v>
      </c>
      <c r="Z287" s="27">
        <f t="shared" si="15"/>
        <v>0.5541490814</v>
      </c>
      <c r="AA287" s="27">
        <f t="shared" si="16"/>
        <v>0.00001695683909</v>
      </c>
      <c r="AB287" s="27">
        <f t="shared" si="17"/>
        <v>-0.006760854041</v>
      </c>
      <c r="AC287" s="27">
        <f t="shared" si="18"/>
        <v>-0.8062705893</v>
      </c>
      <c r="AD287" s="27">
        <f t="shared" si="19"/>
        <v>0.0004431883174</v>
      </c>
      <c r="AE287" s="27">
        <f t="shared" si="20"/>
        <v>-0.6444067364</v>
      </c>
      <c r="AF287" s="27">
        <f t="shared" si="21"/>
        <v>-0.0507266106</v>
      </c>
      <c r="AG287" s="27">
        <f t="shared" si="22"/>
        <v>0.00000003439581496</v>
      </c>
      <c r="AH287" s="27">
        <f t="shared" si="23"/>
        <v>-0.0000056532461</v>
      </c>
      <c r="AI287" s="27">
        <f t="shared" si="24"/>
        <v>0.002627678795</v>
      </c>
      <c r="AJ287" s="27">
        <f t="shared" si="25"/>
        <v>-0.2220919796</v>
      </c>
      <c r="AK287" s="27">
        <f t="shared" si="26"/>
        <v>-0.000002698939816</v>
      </c>
      <c r="AL287" s="27">
        <f t="shared" si="27"/>
        <v>0.0002805138415</v>
      </c>
      <c r="AM287" s="27">
        <f t="shared" si="28"/>
        <v>0.1484272163</v>
      </c>
      <c r="AN287" s="27">
        <f t="shared" si="29"/>
        <v>-0.0000153898807</v>
      </c>
      <c r="AO287" s="27">
        <f t="shared" si="30"/>
        <v>0.03539140099</v>
      </c>
      <c r="AP287" s="27">
        <f t="shared" si="31"/>
        <v>0.001566356574</v>
      </c>
      <c r="AQ287" s="27"/>
      <c r="AR287" s="27"/>
      <c r="AS287" s="27"/>
    </row>
    <row r="288">
      <c r="A288" s="29">
        <v>4030.0</v>
      </c>
      <c r="B288" s="30">
        <v>1978.0</v>
      </c>
      <c r="C288" s="14">
        <v>0.0</v>
      </c>
      <c r="D288" s="15">
        <v>3.0</v>
      </c>
      <c r="E288" s="16">
        <v>2.0</v>
      </c>
      <c r="F288" s="17">
        <v>34.0</v>
      </c>
      <c r="G288" s="18">
        <v>103.0</v>
      </c>
      <c r="H288" s="19">
        <v>28.0</v>
      </c>
      <c r="I288" s="20">
        <v>1.0</v>
      </c>
      <c r="J288" s="21">
        <v>1.0</v>
      </c>
      <c r="K288" s="22">
        <v>3.0</v>
      </c>
      <c r="L288" s="63">
        <f t="shared" si="1"/>
        <v>0</v>
      </c>
      <c r="M288" s="63">
        <f t="shared" si="2"/>
        <v>62</v>
      </c>
      <c r="N288" s="63">
        <f t="shared" si="3"/>
        <v>2</v>
      </c>
      <c r="O288" s="63">
        <f t="shared" si="4"/>
        <v>4</v>
      </c>
      <c r="P288" s="64">
        <f t="shared" si="5"/>
        <v>4</v>
      </c>
      <c r="Q288" s="64">
        <f t="shared" si="6"/>
        <v>0</v>
      </c>
      <c r="R288" s="64">
        <f t="shared" si="7"/>
        <v>0.3333333333</v>
      </c>
      <c r="S288" s="65">
        <f t="shared" si="8"/>
        <v>0.05882352941</v>
      </c>
      <c r="T288" s="65">
        <f t="shared" si="9"/>
        <v>0.9117647059</v>
      </c>
      <c r="U288" s="73">
        <f t="shared" si="10"/>
        <v>0.001011122346</v>
      </c>
      <c r="V288" s="66">
        <f t="shared" si="11"/>
        <v>0.06060606061</v>
      </c>
      <c r="W288" s="27">
        <f t="shared" si="12"/>
        <v>0.06073703739</v>
      </c>
      <c r="X288" s="27">
        <f t="shared" si="13"/>
        <v>-0.0006101190238</v>
      </c>
      <c r="Y288" s="27">
        <f t="shared" si="14"/>
        <v>2.128985149</v>
      </c>
      <c r="Z288" s="27">
        <f t="shared" si="15"/>
        <v>0.4346267305</v>
      </c>
      <c r="AA288" s="27">
        <f t="shared" si="16"/>
        <v>0.0000715108866</v>
      </c>
      <c r="AB288" s="27">
        <f t="shared" si="17"/>
        <v>-0.01350288884</v>
      </c>
      <c r="AC288" s="27">
        <f t="shared" si="18"/>
        <v>-0.7626123233</v>
      </c>
      <c r="AD288" s="27">
        <f t="shared" si="19"/>
        <v>0.0007138249946</v>
      </c>
      <c r="AE288" s="27">
        <f t="shared" si="20"/>
        <v>-0.4915428547</v>
      </c>
      <c r="AF288" s="27">
        <f t="shared" si="21"/>
        <v>-0.03120437407</v>
      </c>
      <c r="AG288" s="27">
        <f t="shared" si="22"/>
        <v>0.0000002978835352</v>
      </c>
      <c r="AH288" s="27">
        <f t="shared" si="23"/>
        <v>-0.00002318657789</v>
      </c>
      <c r="AI288" s="27">
        <f t="shared" si="24"/>
        <v>0.005103979354</v>
      </c>
      <c r="AJ288" s="27">
        <f t="shared" si="25"/>
        <v>-0.2042995341</v>
      </c>
      <c r="AK288" s="27">
        <f t="shared" si="26"/>
        <v>-0.00000892709752</v>
      </c>
      <c r="AL288" s="27">
        <f t="shared" si="27"/>
        <v>0.0004394092986</v>
      </c>
      <c r="AM288" s="27">
        <f t="shared" si="28"/>
        <v>0.1101098975</v>
      </c>
      <c r="AN288" s="27">
        <f t="shared" si="29"/>
        <v>-0.00001944144386</v>
      </c>
      <c r="AO288" s="27">
        <f t="shared" si="30"/>
        <v>0.02117331632</v>
      </c>
      <c r="AP288" s="27">
        <f t="shared" si="31"/>
        <v>0.0007557185451</v>
      </c>
      <c r="AQ288" s="27"/>
      <c r="AR288" s="27"/>
      <c r="AS288" s="27"/>
    </row>
    <row r="289">
      <c r="A289" s="29">
        <v>4032.0</v>
      </c>
      <c r="B289" s="30">
        <v>1293.0</v>
      </c>
      <c r="C289" s="14">
        <v>3.0</v>
      </c>
      <c r="D289" s="15">
        <v>10.0</v>
      </c>
      <c r="E289" s="16">
        <v>5.0</v>
      </c>
      <c r="F289" s="17">
        <v>28.0</v>
      </c>
      <c r="G289" s="18">
        <v>61.0</v>
      </c>
      <c r="H289" s="19">
        <v>13.0</v>
      </c>
      <c r="I289" s="20">
        <v>9.0</v>
      </c>
      <c r="J289" s="21">
        <v>20.0</v>
      </c>
      <c r="K289" s="22">
        <v>14.0</v>
      </c>
      <c r="L289" s="63">
        <f t="shared" si="1"/>
        <v>3</v>
      </c>
      <c r="M289" s="63">
        <f t="shared" si="2"/>
        <v>41</v>
      </c>
      <c r="N289" s="63">
        <f t="shared" si="3"/>
        <v>5</v>
      </c>
      <c r="O289" s="63">
        <f t="shared" si="4"/>
        <v>23</v>
      </c>
      <c r="P289" s="64">
        <f t="shared" si="5"/>
        <v>23</v>
      </c>
      <c r="Q289" s="64">
        <f t="shared" si="6"/>
        <v>0.06818181818</v>
      </c>
      <c r="R289" s="64">
        <f t="shared" si="7"/>
        <v>0.1785714286</v>
      </c>
      <c r="S289" s="65">
        <f t="shared" si="8"/>
        <v>0.3611111111</v>
      </c>
      <c r="T289" s="65">
        <f t="shared" si="9"/>
        <v>0.6111111111</v>
      </c>
      <c r="U289" s="73">
        <f t="shared" si="10"/>
        <v>0.00618716164</v>
      </c>
      <c r="V289" s="66">
        <f t="shared" si="11"/>
        <v>0.359375</v>
      </c>
      <c r="W289" s="27">
        <f t="shared" si="12"/>
        <v>0.3568246956</v>
      </c>
      <c r="X289" s="27">
        <f t="shared" si="13"/>
        <v>-0.003733381064</v>
      </c>
      <c r="Y289" s="27">
        <f t="shared" si="14"/>
        <v>1.426954204</v>
      </c>
      <c r="Z289" s="27">
        <f t="shared" si="15"/>
        <v>2.668125207</v>
      </c>
      <c r="AA289" s="27">
        <f t="shared" si="16"/>
        <v>0.00267761215</v>
      </c>
      <c r="AB289" s="27">
        <f t="shared" si="17"/>
        <v>-0.05537985946</v>
      </c>
      <c r="AC289" s="27">
        <f t="shared" si="18"/>
        <v>-0.3425931107</v>
      </c>
      <c r="AD289" s="27">
        <f t="shared" si="19"/>
        <v>0.0268144737</v>
      </c>
      <c r="AE289" s="27">
        <f t="shared" si="20"/>
        <v>-2.022500155</v>
      </c>
      <c r="AF289" s="27">
        <f t="shared" si="21"/>
        <v>-1.175966693</v>
      </c>
      <c r="AG289" s="27">
        <f t="shared" si="22"/>
        <v>0.00006825111653</v>
      </c>
      <c r="AH289" s="27">
        <f t="shared" si="23"/>
        <v>-0.0005819016203</v>
      </c>
      <c r="AI289" s="27">
        <f t="shared" si="24"/>
        <v>0.01403044576</v>
      </c>
      <c r="AJ289" s="27">
        <f t="shared" si="25"/>
        <v>-0.06151479572</v>
      </c>
      <c r="AK289" s="27">
        <f t="shared" si="26"/>
        <v>-0.002051991509</v>
      </c>
      <c r="AL289" s="27">
        <f t="shared" si="27"/>
        <v>0.01106328685</v>
      </c>
      <c r="AM289" s="27">
        <f t="shared" si="28"/>
        <v>0.3036623425</v>
      </c>
      <c r="AN289" s="27">
        <f t="shared" si="29"/>
        <v>-0.004483279503</v>
      </c>
      <c r="AO289" s="27">
        <f t="shared" si="30"/>
        <v>0.5348177773</v>
      </c>
      <c r="AP289" s="27">
        <f t="shared" si="31"/>
        <v>0.1748354109</v>
      </c>
      <c r="AQ289" s="27"/>
      <c r="AR289" s="27"/>
      <c r="AS289" s="27"/>
    </row>
    <row r="290">
      <c r="A290" s="29">
        <v>4036.0</v>
      </c>
      <c r="B290" s="30">
        <v>2152.0</v>
      </c>
      <c r="C290" s="14">
        <v>12.0</v>
      </c>
      <c r="D290" s="15">
        <v>5.0</v>
      </c>
      <c r="E290" s="16">
        <v>4.0</v>
      </c>
      <c r="F290" s="17">
        <v>30.0</v>
      </c>
      <c r="G290" s="18">
        <v>96.0</v>
      </c>
      <c r="H290" s="19">
        <v>25.0</v>
      </c>
      <c r="I290" s="20">
        <v>9.0</v>
      </c>
      <c r="J290" s="21">
        <v>8.0</v>
      </c>
      <c r="K290" s="22">
        <v>13.0</v>
      </c>
      <c r="L290" s="63">
        <f t="shared" si="1"/>
        <v>12</v>
      </c>
      <c r="M290" s="63">
        <f t="shared" si="2"/>
        <v>55</v>
      </c>
      <c r="N290" s="63">
        <f t="shared" si="3"/>
        <v>4</v>
      </c>
      <c r="O290" s="63">
        <f t="shared" si="4"/>
        <v>22</v>
      </c>
      <c r="P290" s="64">
        <f t="shared" si="5"/>
        <v>22</v>
      </c>
      <c r="Q290" s="64">
        <f t="shared" si="6"/>
        <v>0.1791044776</v>
      </c>
      <c r="R290" s="64">
        <f t="shared" si="7"/>
        <v>0.1538461538</v>
      </c>
      <c r="S290" s="65">
        <f t="shared" si="8"/>
        <v>0.3655913978</v>
      </c>
      <c r="T290" s="65">
        <f t="shared" si="9"/>
        <v>0.7204301075</v>
      </c>
      <c r="U290" s="73">
        <f t="shared" si="10"/>
        <v>0.007434944238</v>
      </c>
      <c r="V290" s="66">
        <f t="shared" si="11"/>
        <v>0.2857142857</v>
      </c>
      <c r="W290" s="27">
        <f t="shared" si="12"/>
        <v>0.2882741259</v>
      </c>
      <c r="X290" s="27">
        <f t="shared" si="13"/>
        <v>-0.00448630271</v>
      </c>
      <c r="Y290" s="27">
        <f t="shared" si="14"/>
        <v>1.682215806</v>
      </c>
      <c r="Z290" s="27">
        <f t="shared" si="15"/>
        <v>2.701228497</v>
      </c>
      <c r="AA290" s="27">
        <f t="shared" si="16"/>
        <v>0.003866519253</v>
      </c>
      <c r="AB290" s="27">
        <f t="shared" si="17"/>
        <v>-0.07845304001</v>
      </c>
      <c r="AC290" s="27">
        <f t="shared" si="18"/>
        <v>-0.4761260831</v>
      </c>
      <c r="AD290" s="27">
        <f t="shared" si="19"/>
        <v>0.03262200484</v>
      </c>
      <c r="AE290" s="27">
        <f t="shared" si="20"/>
        <v>-2.413878211</v>
      </c>
      <c r="AF290" s="27">
        <f t="shared" si="21"/>
        <v>-1.205328027</v>
      </c>
      <c r="AG290" s="27">
        <f t="shared" si="22"/>
        <v>0.0001184318521</v>
      </c>
      <c r="AH290" s="27">
        <f t="shared" si="23"/>
        <v>-0.0009905895625</v>
      </c>
      <c r="AI290" s="27">
        <f t="shared" si="24"/>
        <v>0.02343155285</v>
      </c>
      <c r="AJ290" s="27">
        <f t="shared" si="25"/>
        <v>-0.1007847002</v>
      </c>
      <c r="AK290" s="27">
        <f t="shared" si="26"/>
        <v>-0.002999875171</v>
      </c>
      <c r="AL290" s="27">
        <f t="shared" si="27"/>
        <v>0.01586708753</v>
      </c>
      <c r="AM290" s="27">
        <f t="shared" si="28"/>
        <v>0.4272572128</v>
      </c>
      <c r="AN290" s="27">
        <f t="shared" si="29"/>
        <v>-0.005521947872</v>
      </c>
      <c r="AO290" s="27">
        <f t="shared" si="30"/>
        <v>0.6462309334</v>
      </c>
      <c r="AP290" s="27">
        <f t="shared" si="31"/>
        <v>0.1814240048</v>
      </c>
      <c r="AQ290" s="27"/>
      <c r="AR290" s="27"/>
      <c r="AS290" s="27"/>
    </row>
    <row r="291">
      <c r="A291" s="29">
        <v>4044.0</v>
      </c>
      <c r="B291" s="30">
        <v>2605.0</v>
      </c>
      <c r="C291" s="14">
        <v>24.0</v>
      </c>
      <c r="D291" s="15">
        <v>8.0</v>
      </c>
      <c r="E291" s="16">
        <v>8.0</v>
      </c>
      <c r="F291" s="17">
        <v>36.0</v>
      </c>
      <c r="G291" s="18">
        <v>99.0</v>
      </c>
      <c r="H291" s="19">
        <v>36.0</v>
      </c>
      <c r="I291" s="20">
        <v>21.0</v>
      </c>
      <c r="J291" s="21">
        <v>20.0</v>
      </c>
      <c r="K291" s="22">
        <v>38.0</v>
      </c>
      <c r="L291" s="63">
        <f t="shared" si="1"/>
        <v>24</v>
      </c>
      <c r="M291" s="63">
        <f t="shared" si="2"/>
        <v>72</v>
      </c>
      <c r="N291" s="63">
        <f t="shared" si="3"/>
        <v>8</v>
      </c>
      <c r="O291" s="63">
        <f t="shared" si="4"/>
        <v>59</v>
      </c>
      <c r="P291" s="64">
        <f t="shared" si="5"/>
        <v>59</v>
      </c>
      <c r="Q291" s="64">
        <f t="shared" si="6"/>
        <v>0.25</v>
      </c>
      <c r="R291" s="64">
        <f t="shared" si="7"/>
        <v>0.1194029851</v>
      </c>
      <c r="S291" s="65">
        <f t="shared" si="8"/>
        <v>0.509202454</v>
      </c>
      <c r="T291" s="65">
        <f t="shared" si="9"/>
        <v>0.5889570552</v>
      </c>
      <c r="U291" s="73">
        <f t="shared" si="10"/>
        <v>0.0122840691</v>
      </c>
      <c r="V291" s="66">
        <f t="shared" si="11"/>
        <v>0.4503816794</v>
      </c>
      <c r="W291" s="27">
        <f t="shared" si="12"/>
        <v>0.4500276862</v>
      </c>
      <c r="X291" s="27">
        <f t="shared" si="13"/>
        <v>-0.007412302059</v>
      </c>
      <c r="Y291" s="27">
        <f t="shared" si="14"/>
        <v>1.375224129</v>
      </c>
      <c r="Z291" s="27">
        <f t="shared" si="15"/>
        <v>3.762320962</v>
      </c>
      <c r="AA291" s="27">
        <f t="shared" si="16"/>
        <v>0.0105547815</v>
      </c>
      <c r="AB291" s="27">
        <f t="shared" si="17"/>
        <v>-0.1059658891</v>
      </c>
      <c r="AC291" s="27">
        <f t="shared" si="18"/>
        <v>-0.3182039179</v>
      </c>
      <c r="AD291" s="27">
        <f t="shared" si="19"/>
        <v>0.07507056809</v>
      </c>
      <c r="AE291" s="27">
        <f t="shared" si="20"/>
        <v>-2.748537385</v>
      </c>
      <c r="AF291" s="27">
        <f t="shared" si="21"/>
        <v>-2.338268043</v>
      </c>
      <c r="AG291" s="27">
        <f t="shared" si="22"/>
        <v>0.000534148639</v>
      </c>
      <c r="AH291" s="27">
        <f t="shared" si="23"/>
        <v>-0.002210622532</v>
      </c>
      <c r="AI291" s="27">
        <f t="shared" si="24"/>
        <v>0.02587314098</v>
      </c>
      <c r="AJ291" s="27">
        <f t="shared" si="25"/>
        <v>-0.05506427581</v>
      </c>
      <c r="AK291" s="27">
        <f t="shared" si="26"/>
        <v>-0.01140582681</v>
      </c>
      <c r="AL291" s="27">
        <f t="shared" si="27"/>
        <v>0.02985025507</v>
      </c>
      <c r="AM291" s="27">
        <f t="shared" si="28"/>
        <v>0.3977108796</v>
      </c>
      <c r="AN291" s="27">
        <f t="shared" si="29"/>
        <v>-0.01769888374</v>
      </c>
      <c r="AO291" s="27">
        <f t="shared" si="30"/>
        <v>1.02486947</v>
      </c>
      <c r="AP291" s="27">
        <f t="shared" si="31"/>
        <v>0.4902056447</v>
      </c>
      <c r="AQ291" s="27"/>
      <c r="AR291" s="27"/>
      <c r="AS291" s="27"/>
    </row>
    <row r="292">
      <c r="A292" s="29">
        <v>4046.0</v>
      </c>
      <c r="B292" s="30">
        <v>797.0</v>
      </c>
      <c r="C292" s="14">
        <v>23.0</v>
      </c>
      <c r="D292" s="15">
        <v>25.0</v>
      </c>
      <c r="E292" s="16">
        <v>17.0</v>
      </c>
      <c r="F292" s="17">
        <v>29.0</v>
      </c>
      <c r="G292" s="18">
        <v>51.0</v>
      </c>
      <c r="H292" s="19">
        <v>10.0</v>
      </c>
      <c r="I292" s="20">
        <v>23.0</v>
      </c>
      <c r="J292" s="21">
        <v>23.0</v>
      </c>
      <c r="K292" s="22">
        <v>13.0</v>
      </c>
      <c r="L292" s="63">
        <f t="shared" si="1"/>
        <v>23</v>
      </c>
      <c r="M292" s="63">
        <f t="shared" si="2"/>
        <v>39</v>
      </c>
      <c r="N292" s="63">
        <f t="shared" si="3"/>
        <v>17</v>
      </c>
      <c r="O292" s="63">
        <f t="shared" si="4"/>
        <v>36</v>
      </c>
      <c r="P292" s="64">
        <f t="shared" si="5"/>
        <v>36</v>
      </c>
      <c r="Q292" s="64">
        <f t="shared" si="6"/>
        <v>0.3709677419</v>
      </c>
      <c r="R292" s="64">
        <f t="shared" si="7"/>
        <v>0.320754717</v>
      </c>
      <c r="S292" s="65">
        <f t="shared" si="8"/>
        <v>0.5130434783</v>
      </c>
      <c r="T292" s="65">
        <f t="shared" si="9"/>
        <v>0.5391304348</v>
      </c>
      <c r="U292" s="73">
        <f t="shared" si="10"/>
        <v>0.05018820577</v>
      </c>
      <c r="V292" s="66">
        <f t="shared" si="11"/>
        <v>0.48</v>
      </c>
      <c r="W292" s="27">
        <f t="shared" si="12"/>
        <v>0.481241271</v>
      </c>
      <c r="X292" s="27">
        <f t="shared" si="13"/>
        <v>-0.03028395054</v>
      </c>
      <c r="Y292" s="27">
        <f t="shared" si="14"/>
        <v>1.258878175</v>
      </c>
      <c r="Z292" s="27">
        <f t="shared" si="15"/>
        <v>3.790700963</v>
      </c>
      <c r="AA292" s="27">
        <f t="shared" si="16"/>
        <v>0.1761846571</v>
      </c>
      <c r="AB292" s="27">
        <f t="shared" si="17"/>
        <v>-0.3963106344</v>
      </c>
      <c r="AC292" s="27">
        <f t="shared" si="18"/>
        <v>-0.266640407</v>
      </c>
      <c r="AD292" s="27">
        <f t="shared" si="19"/>
        <v>0.3090244235</v>
      </c>
      <c r="AE292" s="27">
        <f t="shared" si="20"/>
        <v>-2.534985925</v>
      </c>
      <c r="AF292" s="27">
        <f t="shared" si="21"/>
        <v>-2.373677214</v>
      </c>
      <c r="AG292" s="27">
        <f t="shared" si="22"/>
        <v>0.03642842409</v>
      </c>
      <c r="AH292" s="27">
        <f t="shared" si="23"/>
        <v>-0.03377875599</v>
      </c>
      <c r="AI292" s="27">
        <f t="shared" si="24"/>
        <v>0.08857864146</v>
      </c>
      <c r="AJ292" s="27">
        <f t="shared" si="25"/>
        <v>-0.04223773231</v>
      </c>
      <c r="AK292" s="27">
        <f t="shared" si="26"/>
        <v>-0.1918268056</v>
      </c>
      <c r="AL292" s="27">
        <f t="shared" si="27"/>
        <v>0.11248157</v>
      </c>
      <c r="AM292" s="27">
        <f t="shared" si="28"/>
        <v>0.3357775035</v>
      </c>
      <c r="AN292" s="27">
        <f t="shared" si="29"/>
        <v>-0.07340618644</v>
      </c>
      <c r="AO292" s="27">
        <f t="shared" si="30"/>
        <v>0.9523709579</v>
      </c>
      <c r="AP292" s="27">
        <f t="shared" si="31"/>
        <v>0.5013827151</v>
      </c>
      <c r="AQ292" s="27"/>
      <c r="AR292" s="27"/>
      <c r="AS292" s="27"/>
    </row>
    <row r="293">
      <c r="A293" s="29">
        <v>4304.0</v>
      </c>
      <c r="B293" s="30">
        <v>3152.0</v>
      </c>
      <c r="C293" s="14">
        <v>7.0</v>
      </c>
      <c r="D293" s="15">
        <v>7.0</v>
      </c>
      <c r="E293" s="16">
        <v>11.0</v>
      </c>
      <c r="F293" s="17">
        <v>85.0</v>
      </c>
      <c r="G293" s="18">
        <v>183.0</v>
      </c>
      <c r="H293" s="19">
        <v>43.0</v>
      </c>
      <c r="I293" s="20">
        <v>15.0</v>
      </c>
      <c r="J293" s="21">
        <v>27.0</v>
      </c>
      <c r="K293" s="22">
        <v>23.0</v>
      </c>
      <c r="L293" s="63">
        <f t="shared" si="1"/>
        <v>7</v>
      </c>
      <c r="M293" s="63">
        <f t="shared" si="2"/>
        <v>128</v>
      </c>
      <c r="N293" s="63">
        <f t="shared" si="3"/>
        <v>11</v>
      </c>
      <c r="O293" s="63">
        <f t="shared" si="4"/>
        <v>38</v>
      </c>
      <c r="P293" s="64">
        <f t="shared" si="5"/>
        <v>37</v>
      </c>
      <c r="Q293" s="64">
        <f t="shared" si="6"/>
        <v>0.05185185185</v>
      </c>
      <c r="R293" s="64">
        <f t="shared" si="7"/>
        <v>0.2244897959</v>
      </c>
      <c r="S293" s="65">
        <f t="shared" si="8"/>
        <v>0.2445652174</v>
      </c>
      <c r="T293" s="65">
        <f t="shared" si="9"/>
        <v>0.7336956522</v>
      </c>
      <c r="U293" s="73">
        <f t="shared" si="10"/>
        <v>0.005710659898</v>
      </c>
      <c r="V293" s="66">
        <f t="shared" si="11"/>
        <v>0.2289156627</v>
      </c>
      <c r="W293" s="27">
        <f t="shared" si="12"/>
        <v>0.2214387875</v>
      </c>
      <c r="X293" s="27">
        <f t="shared" si="13"/>
        <v>-0.003445856238</v>
      </c>
      <c r="Y293" s="27">
        <f t="shared" si="14"/>
        <v>1.713191065</v>
      </c>
      <c r="Z293" s="27">
        <f t="shared" si="15"/>
        <v>1.807007874</v>
      </c>
      <c r="AA293" s="27">
        <f t="shared" si="16"/>
        <v>0.002281063306</v>
      </c>
      <c r="AB293" s="27">
        <f t="shared" si="17"/>
        <v>-0.06136806771</v>
      </c>
      <c r="AC293" s="27">
        <f t="shared" si="18"/>
        <v>-0.4938216842</v>
      </c>
      <c r="AD293" s="27">
        <f t="shared" si="19"/>
        <v>0.01676169565</v>
      </c>
      <c r="AE293" s="27">
        <f t="shared" si="20"/>
        <v>-1.644516246</v>
      </c>
      <c r="AF293" s="27">
        <f t="shared" si="21"/>
        <v>-0.539389763</v>
      </c>
      <c r="AG293" s="27">
        <f t="shared" si="22"/>
        <v>0.00005366538668</v>
      </c>
      <c r="AH293" s="27">
        <f t="shared" si="23"/>
        <v>-0.0005951617338</v>
      </c>
      <c r="AI293" s="27">
        <f t="shared" si="24"/>
        <v>0.0186662825</v>
      </c>
      <c r="AJ293" s="27">
        <f t="shared" si="25"/>
        <v>-0.1064552005</v>
      </c>
      <c r="AK293" s="27">
        <f t="shared" si="26"/>
        <v>-0.001183911031</v>
      </c>
      <c r="AL293" s="27">
        <f t="shared" si="27"/>
        <v>0.008302877144</v>
      </c>
      <c r="AM293" s="27">
        <f t="shared" si="28"/>
        <v>0.296439661</v>
      </c>
      <c r="AN293" s="27">
        <f t="shared" si="29"/>
        <v>-0.001898009263</v>
      </c>
      <c r="AO293" s="27">
        <f t="shared" si="30"/>
        <v>0.2945162612</v>
      </c>
      <c r="AP293" s="27">
        <f t="shared" si="31"/>
        <v>0.05431138979</v>
      </c>
      <c r="AQ293" s="27"/>
      <c r="AR293" s="27"/>
      <c r="AS293" s="27"/>
    </row>
    <row r="294">
      <c r="A294" s="29">
        <v>4306.0</v>
      </c>
      <c r="B294" s="30">
        <v>1830.0</v>
      </c>
      <c r="C294" s="14">
        <v>5.0</v>
      </c>
      <c r="D294" s="15">
        <v>4.0</v>
      </c>
      <c r="E294" s="16">
        <v>5.0</v>
      </c>
      <c r="F294" s="17">
        <v>44.0</v>
      </c>
      <c r="G294" s="18">
        <v>118.0</v>
      </c>
      <c r="H294" s="19">
        <v>26.0</v>
      </c>
      <c r="I294" s="20">
        <v>7.0</v>
      </c>
      <c r="J294" s="21">
        <v>6.0</v>
      </c>
      <c r="K294" s="22">
        <v>8.0</v>
      </c>
      <c r="L294" s="63">
        <f t="shared" si="1"/>
        <v>5</v>
      </c>
      <c r="M294" s="63">
        <f t="shared" si="2"/>
        <v>70</v>
      </c>
      <c r="N294" s="63">
        <f t="shared" si="3"/>
        <v>5</v>
      </c>
      <c r="O294" s="63">
        <f t="shared" si="4"/>
        <v>15</v>
      </c>
      <c r="P294" s="64">
        <f t="shared" si="5"/>
        <v>15</v>
      </c>
      <c r="Q294" s="64">
        <f t="shared" si="6"/>
        <v>0.06666666667</v>
      </c>
      <c r="R294" s="64">
        <f t="shared" si="7"/>
        <v>0.25</v>
      </c>
      <c r="S294" s="65">
        <f t="shared" si="8"/>
        <v>0.2105263158</v>
      </c>
      <c r="T294" s="65">
        <f t="shared" si="9"/>
        <v>0.7894736842</v>
      </c>
      <c r="U294" s="73">
        <f t="shared" si="10"/>
        <v>0.005464480874</v>
      </c>
      <c r="V294" s="66">
        <f t="shared" si="11"/>
        <v>0.1764705882</v>
      </c>
      <c r="W294" s="27">
        <f t="shared" si="12"/>
        <v>0.1737519359</v>
      </c>
      <c r="X294" s="27">
        <f t="shared" si="13"/>
        <v>-0.003297309915</v>
      </c>
      <c r="Y294" s="27">
        <f t="shared" si="14"/>
        <v>1.84343366</v>
      </c>
      <c r="Z294" s="27">
        <f t="shared" si="15"/>
        <v>1.555506193</v>
      </c>
      <c r="AA294" s="27">
        <f t="shared" si="16"/>
        <v>0.002088635072</v>
      </c>
      <c r="AB294" s="27">
        <f t="shared" si="17"/>
        <v>-0.0631868602</v>
      </c>
      <c r="AC294" s="27">
        <f t="shared" si="18"/>
        <v>-0.5717597531</v>
      </c>
      <c r="AD294" s="27">
        <f t="shared" si="19"/>
        <v>0.01380677554</v>
      </c>
      <c r="AE294" s="27">
        <f t="shared" si="20"/>
        <v>-1.523251381</v>
      </c>
      <c r="AF294" s="27">
        <f t="shared" si="21"/>
        <v>-0.399692592</v>
      </c>
      <c r="AG294" s="27">
        <f t="shared" si="22"/>
        <v>0.00004701994372</v>
      </c>
      <c r="AH294" s="27">
        <f t="shared" si="23"/>
        <v>-0.0005863837693</v>
      </c>
      <c r="AI294" s="27">
        <f t="shared" si="24"/>
        <v>0.02068063518</v>
      </c>
      <c r="AJ294" s="27">
        <f t="shared" si="25"/>
        <v>-0.1326270227</v>
      </c>
      <c r="AK294" s="27">
        <f t="shared" si="26"/>
        <v>-0.0009331597424</v>
      </c>
      <c r="AL294" s="27">
        <f t="shared" si="27"/>
        <v>0.007359098874</v>
      </c>
      <c r="AM294" s="27">
        <f t="shared" si="28"/>
        <v>0.2954550605</v>
      </c>
      <c r="AN294" s="27">
        <f t="shared" si="29"/>
        <v>-0.001345811828</v>
      </c>
      <c r="AO294" s="27">
        <f t="shared" si="30"/>
        <v>0.2348304393</v>
      </c>
      <c r="AP294" s="27">
        <f t="shared" si="31"/>
        <v>0.03464383927</v>
      </c>
      <c r="AQ294" s="27"/>
      <c r="AR294" s="27"/>
      <c r="AS294" s="27"/>
    </row>
    <row r="295">
      <c r="A295" s="29">
        <v>4387.0</v>
      </c>
      <c r="B295" s="30">
        <v>2206.0</v>
      </c>
      <c r="C295" s="14">
        <v>2.0</v>
      </c>
      <c r="D295" s="15">
        <v>2.0</v>
      </c>
      <c r="E295" s="16">
        <v>2.0</v>
      </c>
      <c r="F295" s="17">
        <v>16.0</v>
      </c>
      <c r="G295" s="18">
        <v>57.0</v>
      </c>
      <c r="H295" s="19">
        <v>8.0</v>
      </c>
      <c r="I295" s="20">
        <v>8.0</v>
      </c>
      <c r="J295" s="21">
        <v>5.0</v>
      </c>
      <c r="K295" s="22">
        <v>6.0</v>
      </c>
      <c r="L295" s="63">
        <f t="shared" si="1"/>
        <v>2</v>
      </c>
      <c r="M295" s="63">
        <f t="shared" si="2"/>
        <v>24</v>
      </c>
      <c r="N295" s="63">
        <f t="shared" si="3"/>
        <v>2</v>
      </c>
      <c r="O295" s="63">
        <f t="shared" si="4"/>
        <v>14</v>
      </c>
      <c r="P295" s="64">
        <f t="shared" si="5"/>
        <v>14</v>
      </c>
      <c r="Q295" s="64">
        <f t="shared" si="6"/>
        <v>0.07692307692</v>
      </c>
      <c r="R295" s="64">
        <f t="shared" si="7"/>
        <v>0.125</v>
      </c>
      <c r="S295" s="65">
        <f t="shared" si="8"/>
        <v>0.380952381</v>
      </c>
      <c r="T295" s="65">
        <f t="shared" si="9"/>
        <v>0.619047619</v>
      </c>
      <c r="U295" s="73">
        <f t="shared" si="10"/>
        <v>0.001813236627</v>
      </c>
      <c r="V295" s="66">
        <f t="shared" si="11"/>
        <v>0.3684210526</v>
      </c>
      <c r="W295" s="27">
        <f t="shared" si="12"/>
        <v>0.3711149134</v>
      </c>
      <c r="X295" s="27">
        <f t="shared" si="13"/>
        <v>-0.001094120969</v>
      </c>
      <c r="Y295" s="27">
        <f t="shared" si="14"/>
        <v>1.445486077</v>
      </c>
      <c r="Z295" s="27">
        <f t="shared" si="15"/>
        <v>2.814725493</v>
      </c>
      <c r="AA295" s="27">
        <f t="shared" si="16"/>
        <v>0.0002299713381</v>
      </c>
      <c r="AB295" s="27">
        <f t="shared" si="17"/>
        <v>-0.01644064107</v>
      </c>
      <c r="AC295" s="27">
        <f t="shared" si="18"/>
        <v>-0.3515494157</v>
      </c>
      <c r="AD295" s="27">
        <f t="shared" si="19"/>
        <v>0.008290145238</v>
      </c>
      <c r="AE295" s="27">
        <f t="shared" si="20"/>
        <v>-2.161335973</v>
      </c>
      <c r="AF295" s="27">
        <f t="shared" si="21"/>
        <v>-1.308743997</v>
      </c>
      <c r="AG295" s="27">
        <f t="shared" si="22"/>
        <v>0.000001717903735</v>
      </c>
      <c r="AH295" s="27">
        <f t="shared" si="23"/>
        <v>-0.00005062668444</v>
      </c>
      <c r="AI295" s="27">
        <f t="shared" si="24"/>
        <v>0.004219317874</v>
      </c>
      <c r="AJ295" s="27">
        <f t="shared" si="25"/>
        <v>-0.06394273653</v>
      </c>
      <c r="AK295" s="27">
        <f t="shared" si="26"/>
        <v>-0.0001859222825</v>
      </c>
      <c r="AL295" s="27">
        <f t="shared" si="27"/>
        <v>0.003464821872</v>
      </c>
      <c r="AM295" s="27">
        <f t="shared" si="28"/>
        <v>0.3287218207</v>
      </c>
      <c r="AN295" s="27">
        <f t="shared" si="29"/>
        <v>-0.001462239521</v>
      </c>
      <c r="AO295" s="27">
        <f t="shared" si="30"/>
        <v>0.6029334709</v>
      </c>
      <c r="AP295" s="27">
        <f t="shared" si="31"/>
        <v>0.2052668987</v>
      </c>
      <c r="AQ295" s="27"/>
      <c r="AR295" s="27"/>
      <c r="AS295" s="27"/>
    </row>
    <row r="296">
      <c r="A296" s="29">
        <v>4400.0</v>
      </c>
      <c r="B296" s="30">
        <v>3024.0</v>
      </c>
      <c r="C296" s="14">
        <v>18.0</v>
      </c>
      <c r="D296" s="15">
        <v>10.0</v>
      </c>
      <c r="E296" s="16">
        <v>9.0</v>
      </c>
      <c r="F296" s="17">
        <v>68.0</v>
      </c>
      <c r="G296" s="18">
        <v>138.0</v>
      </c>
      <c r="H296" s="19">
        <v>46.0</v>
      </c>
      <c r="I296" s="20">
        <v>20.0</v>
      </c>
      <c r="J296" s="21">
        <v>32.0</v>
      </c>
      <c r="K296" s="22">
        <v>21.0</v>
      </c>
      <c r="L296" s="63">
        <f t="shared" si="1"/>
        <v>18</v>
      </c>
      <c r="M296" s="63">
        <f t="shared" si="2"/>
        <v>114</v>
      </c>
      <c r="N296" s="63">
        <f t="shared" si="3"/>
        <v>9</v>
      </c>
      <c r="O296" s="63">
        <f t="shared" si="4"/>
        <v>41</v>
      </c>
      <c r="P296" s="64">
        <f t="shared" si="5"/>
        <v>41</v>
      </c>
      <c r="Q296" s="64">
        <f t="shared" si="6"/>
        <v>0.1363636364</v>
      </c>
      <c r="R296" s="64">
        <f t="shared" si="7"/>
        <v>0.18</v>
      </c>
      <c r="S296" s="65">
        <f t="shared" si="8"/>
        <v>0.3241758242</v>
      </c>
      <c r="T296" s="65">
        <f t="shared" si="9"/>
        <v>0.7252747253</v>
      </c>
      <c r="U296" s="73">
        <f t="shared" si="10"/>
        <v>0.008928571429</v>
      </c>
      <c r="V296" s="66">
        <f t="shared" si="11"/>
        <v>0.264516129</v>
      </c>
      <c r="W296" s="27">
        <f t="shared" si="12"/>
        <v>0.2607288276</v>
      </c>
      <c r="X296" s="27">
        <f t="shared" si="13"/>
        <v>-0.00538756888</v>
      </c>
      <c r="Y296" s="27">
        <f t="shared" si="14"/>
        <v>1.693528066</v>
      </c>
      <c r="Z296" s="27">
        <f t="shared" si="15"/>
        <v>2.395223136</v>
      </c>
      <c r="AA296" s="27">
        <f t="shared" si="16"/>
        <v>0.005576076205</v>
      </c>
      <c r="AB296" s="27">
        <f t="shared" si="17"/>
        <v>-0.09484724655</v>
      </c>
      <c r="AC296" s="27">
        <f t="shared" si="18"/>
        <v>-0.4825511464</v>
      </c>
      <c r="AD296" s="27">
        <f t="shared" si="19"/>
        <v>0.03473758038</v>
      </c>
      <c r="AE296" s="27">
        <f t="shared" si="20"/>
        <v>-2.154818517</v>
      </c>
      <c r="AF296" s="27">
        <f t="shared" si="21"/>
        <v>-0.9477080412</v>
      </c>
      <c r="AG296" s="27">
        <f t="shared" si="22"/>
        <v>0.000205107389</v>
      </c>
      <c r="AH296" s="27">
        <f t="shared" si="23"/>
        <v>-0.001438179057</v>
      </c>
      <c r="AI296" s="27">
        <f t="shared" si="24"/>
        <v>0.02851850208</v>
      </c>
      <c r="AJ296" s="27">
        <f t="shared" si="25"/>
        <v>-0.1028316195</v>
      </c>
      <c r="AK296" s="27">
        <f t="shared" si="26"/>
        <v>-0.003836156903</v>
      </c>
      <c r="AL296" s="27">
        <f t="shared" si="27"/>
        <v>0.01700970664</v>
      </c>
      <c r="AM296" s="27">
        <f t="shared" si="28"/>
        <v>0.3839683578</v>
      </c>
      <c r="AN296" s="27">
        <f t="shared" si="29"/>
        <v>-0.005213938144</v>
      </c>
      <c r="AO296" s="27">
        <f t="shared" si="30"/>
        <v>0.5115260343</v>
      </c>
      <c r="AP296" s="27">
        <f t="shared" si="31"/>
        <v>0.1264878221</v>
      </c>
      <c r="AQ296" s="27"/>
      <c r="AR296" s="27"/>
      <c r="AS296" s="27"/>
    </row>
    <row r="297">
      <c r="A297" s="29">
        <v>4402.0</v>
      </c>
      <c r="B297" s="30">
        <v>745.0</v>
      </c>
      <c r="C297" s="14">
        <v>8.0</v>
      </c>
      <c r="D297" s="15">
        <v>5.0</v>
      </c>
      <c r="E297" s="16">
        <v>1.0</v>
      </c>
      <c r="F297" s="17">
        <v>27.0</v>
      </c>
      <c r="G297" s="18">
        <v>34.0</v>
      </c>
      <c r="H297" s="19">
        <v>3.0</v>
      </c>
      <c r="I297" s="20">
        <v>14.0</v>
      </c>
      <c r="J297" s="21">
        <v>15.0</v>
      </c>
      <c r="K297" s="22">
        <v>11.0</v>
      </c>
      <c r="L297" s="63">
        <f t="shared" si="1"/>
        <v>8</v>
      </c>
      <c r="M297" s="63">
        <f t="shared" si="2"/>
        <v>30</v>
      </c>
      <c r="N297" s="63">
        <f t="shared" si="3"/>
        <v>1</v>
      </c>
      <c r="O297" s="63">
        <f t="shared" si="4"/>
        <v>25</v>
      </c>
      <c r="P297" s="64">
        <f t="shared" si="5"/>
        <v>25</v>
      </c>
      <c r="Q297" s="64">
        <f t="shared" si="6"/>
        <v>0.2105263158</v>
      </c>
      <c r="R297" s="64">
        <f t="shared" si="7"/>
        <v>0.03846153846</v>
      </c>
      <c r="S297" s="65">
        <f t="shared" si="8"/>
        <v>0.515625</v>
      </c>
      <c r="T297" s="65">
        <f t="shared" si="9"/>
        <v>0.59375</v>
      </c>
      <c r="U297" s="73">
        <f t="shared" si="10"/>
        <v>0.01208053691</v>
      </c>
      <c r="V297" s="66">
        <f t="shared" si="11"/>
        <v>0.4545454545</v>
      </c>
      <c r="W297" s="27">
        <f t="shared" si="12"/>
        <v>0.450985813</v>
      </c>
      <c r="X297" s="27">
        <f t="shared" si="13"/>
        <v>-0.007289489169</v>
      </c>
      <c r="Y297" s="27">
        <f t="shared" si="14"/>
        <v>1.386415732</v>
      </c>
      <c r="Z297" s="27">
        <f t="shared" si="15"/>
        <v>3.809774935</v>
      </c>
      <c r="AA297" s="27">
        <f t="shared" si="16"/>
        <v>0.01020791909</v>
      </c>
      <c r="AB297" s="27">
        <f t="shared" si="17"/>
        <v>-0.1050582268</v>
      </c>
      <c r="AC297" s="27">
        <f t="shared" si="18"/>
        <v>-0.3234040919</v>
      </c>
      <c r="AD297" s="27">
        <f t="shared" si="19"/>
        <v>0.07475791257</v>
      </c>
      <c r="AE297" s="27">
        <f t="shared" si="20"/>
        <v>-2.805854332</v>
      </c>
      <c r="AF297" s="27">
        <f t="shared" si="21"/>
        <v>-2.397624954</v>
      </c>
      <c r="AG297" s="27">
        <f t="shared" si="22"/>
        <v>0.0005080355277</v>
      </c>
      <c r="AH297" s="27">
        <f t="shared" si="23"/>
        <v>-0.002155373596</v>
      </c>
      <c r="AI297" s="27">
        <f t="shared" si="24"/>
        <v>0.02586027441</v>
      </c>
      <c r="AJ297" s="27">
        <f t="shared" si="25"/>
        <v>-0.05641958845</v>
      </c>
      <c r="AK297" s="27">
        <f t="shared" si="26"/>
        <v>-0.01117012988</v>
      </c>
      <c r="AL297" s="27">
        <f t="shared" si="27"/>
        <v>0.02996784436</v>
      </c>
      <c r="AM297" s="27">
        <f t="shared" si="28"/>
        <v>0.4093086638</v>
      </c>
      <c r="AN297" s="27">
        <f t="shared" si="29"/>
        <v>-0.01784747648</v>
      </c>
      <c r="AO297" s="27">
        <f t="shared" si="30"/>
        <v>1.059437902</v>
      </c>
      <c r="AP297" s="27">
        <f t="shared" si="31"/>
        <v>0.5089894043</v>
      </c>
      <c r="AQ297" s="27"/>
      <c r="AR297" s="27"/>
      <c r="AS297" s="27"/>
    </row>
    <row r="298">
      <c r="A298" s="29">
        <v>4404.0</v>
      </c>
      <c r="B298" s="30">
        <v>2685.0</v>
      </c>
      <c r="C298" s="14">
        <v>9.0</v>
      </c>
      <c r="D298" s="15">
        <v>13.0</v>
      </c>
      <c r="E298" s="16">
        <v>7.0</v>
      </c>
      <c r="F298" s="17">
        <v>68.0</v>
      </c>
      <c r="G298" s="18">
        <v>158.0</v>
      </c>
      <c r="H298" s="19">
        <v>38.0</v>
      </c>
      <c r="I298" s="20">
        <v>20.0</v>
      </c>
      <c r="J298" s="21">
        <v>25.0</v>
      </c>
      <c r="K298" s="22">
        <v>16.0</v>
      </c>
      <c r="L298" s="63">
        <f t="shared" si="1"/>
        <v>9</v>
      </c>
      <c r="M298" s="63">
        <f t="shared" si="2"/>
        <v>106</v>
      </c>
      <c r="N298" s="63">
        <f t="shared" si="3"/>
        <v>7</v>
      </c>
      <c r="O298" s="63">
        <f t="shared" si="4"/>
        <v>36</v>
      </c>
      <c r="P298" s="64">
        <f t="shared" si="5"/>
        <v>36</v>
      </c>
      <c r="Q298" s="64">
        <f t="shared" si="6"/>
        <v>0.07826086957</v>
      </c>
      <c r="R298" s="64">
        <f t="shared" si="7"/>
        <v>0.1627906977</v>
      </c>
      <c r="S298" s="65">
        <f t="shared" si="8"/>
        <v>0.2848101266</v>
      </c>
      <c r="T298" s="65">
        <f t="shared" si="9"/>
        <v>0.7278481013</v>
      </c>
      <c r="U298" s="73">
        <f t="shared" si="10"/>
        <v>0.005959031657</v>
      </c>
      <c r="V298" s="66">
        <f t="shared" si="11"/>
        <v>0.2535211268</v>
      </c>
      <c r="W298" s="27">
        <f t="shared" si="12"/>
        <v>0.2470780776</v>
      </c>
      <c r="X298" s="27">
        <f t="shared" si="13"/>
        <v>-0.003595725673</v>
      </c>
      <c r="Y298" s="27">
        <f t="shared" si="14"/>
        <v>1.69953694</v>
      </c>
      <c r="Z298" s="27">
        <f t="shared" si="15"/>
        <v>2.1043636</v>
      </c>
      <c r="AA298" s="27">
        <f t="shared" si="16"/>
        <v>0.002483797187</v>
      </c>
      <c r="AB298" s="27">
        <f t="shared" si="17"/>
        <v>-0.06352675227</v>
      </c>
      <c r="AC298" s="27">
        <f t="shared" si="18"/>
        <v>-0.4859815391</v>
      </c>
      <c r="AD298" s="27">
        <f t="shared" si="19"/>
        <v>0.02036892378</v>
      </c>
      <c r="AE298" s="27">
        <f t="shared" si="20"/>
        <v>-1.899869244</v>
      </c>
      <c r="AF298" s="27">
        <f t="shared" si="21"/>
        <v>-0.7315165765</v>
      </c>
      <c r="AG298" s="27">
        <f t="shared" si="22"/>
        <v>0.0000609764943</v>
      </c>
      <c r="AH298" s="27">
        <f t="shared" si="23"/>
        <v>-0.0006428928576</v>
      </c>
      <c r="AI298" s="27">
        <f t="shared" si="24"/>
        <v>0.01916888476</v>
      </c>
      <c r="AJ298" s="27">
        <f t="shared" si="25"/>
        <v>-0.1039300907</v>
      </c>
      <c r="AK298" s="27">
        <f t="shared" si="26"/>
        <v>-0.001501269273</v>
      </c>
      <c r="AL298" s="27">
        <f t="shared" si="27"/>
        <v>0.01000929645</v>
      </c>
      <c r="AM298" s="27">
        <f t="shared" si="28"/>
        <v>0.3397399823</v>
      </c>
      <c r="AN298" s="27">
        <f t="shared" si="29"/>
        <v>-0.002686019716</v>
      </c>
      <c r="AO298" s="27">
        <f t="shared" si="30"/>
        <v>0.3962374852</v>
      </c>
      <c r="AP298" s="27">
        <f t="shared" si="31"/>
        <v>0.08577744863</v>
      </c>
      <c r="AQ298" s="27"/>
      <c r="AR298" s="27"/>
      <c r="AS298" s="27"/>
    </row>
    <row r="299">
      <c r="A299" s="29">
        <v>4411.0</v>
      </c>
      <c r="B299" s="30">
        <v>1706.0</v>
      </c>
      <c r="C299" s="14">
        <v>10.0</v>
      </c>
      <c r="D299" s="15">
        <v>14.0</v>
      </c>
      <c r="E299" s="16">
        <v>9.0</v>
      </c>
      <c r="F299" s="17">
        <v>31.0</v>
      </c>
      <c r="G299" s="18">
        <v>99.0</v>
      </c>
      <c r="H299" s="19">
        <v>15.0</v>
      </c>
      <c r="I299" s="20">
        <v>26.0</v>
      </c>
      <c r="J299" s="21">
        <v>15.0</v>
      </c>
      <c r="K299" s="22">
        <v>27.0</v>
      </c>
      <c r="L299" s="63">
        <f t="shared" si="1"/>
        <v>10</v>
      </c>
      <c r="M299" s="63">
        <f t="shared" si="2"/>
        <v>46</v>
      </c>
      <c r="N299" s="63">
        <f t="shared" si="3"/>
        <v>9</v>
      </c>
      <c r="O299" s="63">
        <f t="shared" si="4"/>
        <v>53</v>
      </c>
      <c r="P299" s="64">
        <f t="shared" si="5"/>
        <v>53</v>
      </c>
      <c r="Q299" s="64">
        <f t="shared" si="6"/>
        <v>0.1785714286</v>
      </c>
      <c r="R299" s="64">
        <f t="shared" si="7"/>
        <v>0.1451612903</v>
      </c>
      <c r="S299" s="65">
        <f t="shared" si="8"/>
        <v>0.5338983051</v>
      </c>
      <c r="T299" s="65">
        <f t="shared" si="9"/>
        <v>0.4745762712</v>
      </c>
      <c r="U299" s="73">
        <f t="shared" si="10"/>
        <v>0.01113716295</v>
      </c>
      <c r="V299" s="66">
        <f t="shared" si="11"/>
        <v>0.5353535354</v>
      </c>
      <c r="W299" s="27">
        <f t="shared" si="12"/>
        <v>0.5365011535</v>
      </c>
      <c r="X299" s="27">
        <f t="shared" si="13"/>
        <v>-0.006720250044</v>
      </c>
      <c r="Y299" s="27">
        <f t="shared" si="14"/>
        <v>1.108143172</v>
      </c>
      <c r="Z299" s="27">
        <f t="shared" si="15"/>
        <v>3.944790071</v>
      </c>
      <c r="AA299" s="27">
        <f t="shared" si="16"/>
        <v>0.008675887142</v>
      </c>
      <c r="AB299" s="27">
        <f t="shared" si="17"/>
        <v>-0.07741423044</v>
      </c>
      <c r="AC299" s="27">
        <f t="shared" si="18"/>
        <v>-0.2066095086</v>
      </c>
      <c r="AD299" s="27">
        <f t="shared" si="19"/>
        <v>0.07136250394</v>
      </c>
      <c r="AE299" s="27">
        <f t="shared" si="20"/>
        <v>-2.322159753</v>
      </c>
      <c r="AF299" s="27">
        <f t="shared" si="21"/>
        <v>-2.570575728</v>
      </c>
      <c r="AG299" s="27">
        <f t="shared" si="22"/>
        <v>0.0003980696771</v>
      </c>
      <c r="AH299" s="27">
        <f t="shared" si="23"/>
        <v>-0.001464204139</v>
      </c>
      <c r="AI299" s="27">
        <f t="shared" si="24"/>
        <v>0.01523092433</v>
      </c>
      <c r="AJ299" s="27">
        <f t="shared" si="25"/>
        <v>-0.02880959181</v>
      </c>
      <c r="AK299" s="27">
        <f t="shared" si="26"/>
        <v>-0.009830134816</v>
      </c>
      <c r="AL299" s="27">
        <f t="shared" si="27"/>
        <v>0.02286497944</v>
      </c>
      <c r="AM299" s="27">
        <f t="shared" si="28"/>
        <v>0.270757383</v>
      </c>
      <c r="AN299" s="27">
        <f t="shared" si="29"/>
        <v>-0.01764063883</v>
      </c>
      <c r="AO299" s="27">
        <f t="shared" si="30"/>
        <v>0.9078770872</v>
      </c>
      <c r="AP299" s="27">
        <f t="shared" si="31"/>
        <v>0.5650442638</v>
      </c>
      <c r="AQ299" s="27"/>
      <c r="AR299" s="27"/>
      <c r="AS299" s="27"/>
    </row>
    <row r="300">
      <c r="A300" s="29">
        <v>4413.0</v>
      </c>
      <c r="B300" s="30">
        <v>892.0</v>
      </c>
      <c r="C300" s="14">
        <v>27.0</v>
      </c>
      <c r="D300" s="15">
        <v>14.0</v>
      </c>
      <c r="E300" s="16">
        <v>8.0</v>
      </c>
      <c r="F300" s="17">
        <v>36.0</v>
      </c>
      <c r="G300" s="18">
        <v>60.0</v>
      </c>
      <c r="H300" s="19">
        <v>17.0</v>
      </c>
      <c r="I300" s="20">
        <v>15.0</v>
      </c>
      <c r="J300" s="21">
        <v>22.0</v>
      </c>
      <c r="K300" s="22">
        <v>16.0</v>
      </c>
      <c r="L300" s="63">
        <f t="shared" si="1"/>
        <v>27</v>
      </c>
      <c r="M300" s="63">
        <f t="shared" si="2"/>
        <v>53</v>
      </c>
      <c r="N300" s="63">
        <f t="shared" si="3"/>
        <v>8</v>
      </c>
      <c r="O300" s="63">
        <f t="shared" si="4"/>
        <v>31</v>
      </c>
      <c r="P300" s="64">
        <f t="shared" si="5"/>
        <v>30</v>
      </c>
      <c r="Q300" s="64">
        <f t="shared" si="6"/>
        <v>0.3375</v>
      </c>
      <c r="R300" s="64">
        <f t="shared" si="7"/>
        <v>0.2051282051</v>
      </c>
      <c r="S300" s="65">
        <f t="shared" si="8"/>
        <v>0.487394958</v>
      </c>
      <c r="T300" s="65">
        <f t="shared" si="9"/>
        <v>0.6722689076</v>
      </c>
      <c r="U300" s="73">
        <f t="shared" si="10"/>
        <v>0.03923766816</v>
      </c>
      <c r="V300" s="66">
        <f t="shared" si="11"/>
        <v>0.369047619</v>
      </c>
      <c r="W300" s="27">
        <f t="shared" si="12"/>
        <v>0.356969371</v>
      </c>
      <c r="X300" s="27">
        <f t="shared" si="13"/>
        <v>-0.02367631167</v>
      </c>
      <c r="Y300" s="27">
        <f t="shared" si="14"/>
        <v>1.569758635</v>
      </c>
      <c r="Z300" s="27">
        <f t="shared" si="15"/>
        <v>3.60119291</v>
      </c>
      <c r="AA300" s="27">
        <f t="shared" si="16"/>
        <v>0.1076889458</v>
      </c>
      <c r="AB300" s="27">
        <f t="shared" si="17"/>
        <v>-0.3863548983</v>
      </c>
      <c r="AC300" s="27">
        <f t="shared" si="18"/>
        <v>-0.4145952447</v>
      </c>
      <c r="AD300" s="27">
        <f t="shared" si="19"/>
        <v>0.2295203438</v>
      </c>
      <c r="AE300" s="27">
        <f t="shared" si="20"/>
        <v>-3.002974122</v>
      </c>
      <c r="AF300" s="27">
        <f t="shared" si="21"/>
        <v>-2.142275804</v>
      </c>
      <c r="AG300" s="27">
        <f t="shared" si="22"/>
        <v>0.01740784231</v>
      </c>
      <c r="AH300" s="27">
        <f t="shared" si="23"/>
        <v>-0.02574517616</v>
      </c>
      <c r="AI300" s="27">
        <f t="shared" si="24"/>
        <v>0.107678473</v>
      </c>
      <c r="AJ300" s="27">
        <f t="shared" si="25"/>
        <v>-0.08189325301</v>
      </c>
      <c r="AK300" s="27">
        <f t="shared" si="26"/>
        <v>-0.1113882025</v>
      </c>
      <c r="AL300" s="27">
        <f t="shared" si="27"/>
        <v>0.1041739009</v>
      </c>
      <c r="AM300" s="27">
        <f t="shared" si="28"/>
        <v>0.4959944417</v>
      </c>
      <c r="AN300" s="27">
        <f t="shared" si="29"/>
        <v>-0.05179500797</v>
      </c>
      <c r="AO300" s="27">
        <f t="shared" si="30"/>
        <v>1.071788373</v>
      </c>
      <c r="AP300" s="27">
        <f t="shared" si="31"/>
        <v>0.4298826728</v>
      </c>
      <c r="AQ300" s="27"/>
      <c r="AR300" s="27"/>
      <c r="AS300" s="27"/>
    </row>
    <row r="301">
      <c r="A301" s="29">
        <v>4414.0</v>
      </c>
      <c r="B301" s="30">
        <v>2817.0</v>
      </c>
      <c r="C301" s="14">
        <v>30.0</v>
      </c>
      <c r="D301" s="15">
        <v>15.0</v>
      </c>
      <c r="E301" s="16">
        <v>21.0</v>
      </c>
      <c r="F301" s="17">
        <v>64.0</v>
      </c>
      <c r="G301" s="18">
        <v>182.0</v>
      </c>
      <c r="H301" s="19">
        <v>35.0</v>
      </c>
      <c r="I301" s="20">
        <v>42.0</v>
      </c>
      <c r="J301" s="21">
        <v>54.0</v>
      </c>
      <c r="K301" s="22">
        <v>45.0</v>
      </c>
      <c r="L301" s="63">
        <f t="shared" si="1"/>
        <v>30</v>
      </c>
      <c r="M301" s="63">
        <f t="shared" si="2"/>
        <v>99</v>
      </c>
      <c r="N301" s="63">
        <f t="shared" si="3"/>
        <v>21</v>
      </c>
      <c r="O301" s="63">
        <f t="shared" si="4"/>
        <v>87</v>
      </c>
      <c r="P301" s="64">
        <f t="shared" si="5"/>
        <v>87</v>
      </c>
      <c r="Q301" s="64">
        <f t="shared" si="6"/>
        <v>0.2325581395</v>
      </c>
      <c r="R301" s="64">
        <f t="shared" si="7"/>
        <v>0.1944444444</v>
      </c>
      <c r="S301" s="65">
        <f t="shared" si="8"/>
        <v>0.4936708861</v>
      </c>
      <c r="T301" s="65">
        <f t="shared" si="9"/>
        <v>0.5443037975</v>
      </c>
      <c r="U301" s="73">
        <f t="shared" si="10"/>
        <v>0.01810436635</v>
      </c>
      <c r="V301" s="66">
        <f t="shared" si="11"/>
        <v>0.4677419355</v>
      </c>
      <c r="W301" s="27">
        <f t="shared" si="12"/>
        <v>0.4673391618</v>
      </c>
      <c r="X301" s="27">
        <f t="shared" si="13"/>
        <v>-0.01092431432</v>
      </c>
      <c r="Y301" s="27">
        <f t="shared" si="14"/>
        <v>1.27095806</v>
      </c>
      <c r="Z301" s="27">
        <f t="shared" si="15"/>
        <v>3.647563574</v>
      </c>
      <c r="AA301" s="27">
        <f t="shared" si="16"/>
        <v>0.02292616448</v>
      </c>
      <c r="AB301" s="27">
        <f t="shared" si="17"/>
        <v>-0.1443327547</v>
      </c>
      <c r="AC301" s="27">
        <f t="shared" si="18"/>
        <v>-0.27178219</v>
      </c>
      <c r="AD301" s="27">
        <f t="shared" si="19"/>
        <v>0.1072649436</v>
      </c>
      <c r="AE301" s="27">
        <f t="shared" si="20"/>
        <v>-2.462671089</v>
      </c>
      <c r="AF301" s="27">
        <f t="shared" si="21"/>
        <v>-2.197800914</v>
      </c>
      <c r="AG301" s="27">
        <f t="shared" si="22"/>
        <v>0.001709957678</v>
      </c>
      <c r="AH301" s="27">
        <f t="shared" si="23"/>
        <v>-0.004437664699</v>
      </c>
      <c r="AI301" s="27">
        <f t="shared" si="24"/>
        <v>0.03256909603</v>
      </c>
      <c r="AJ301" s="27">
        <f t="shared" si="25"/>
        <v>-0.04346534577</v>
      </c>
      <c r="AK301" s="27">
        <f t="shared" si="26"/>
        <v>-0.02401905727</v>
      </c>
      <c r="AL301" s="27">
        <f t="shared" si="27"/>
        <v>0.03941793676</v>
      </c>
      <c r="AM301" s="27">
        <f t="shared" si="28"/>
        <v>0.3293289963</v>
      </c>
      <c r="AN301" s="27">
        <f t="shared" si="29"/>
        <v>-0.02451777248</v>
      </c>
      <c r="AO301" s="27">
        <f t="shared" si="30"/>
        <v>0.8902671474</v>
      </c>
      <c r="AP301" s="27">
        <f t="shared" si="31"/>
        <v>0.4467035369</v>
      </c>
      <c r="AQ301" s="27"/>
      <c r="AR301" s="27"/>
      <c r="AS301" s="27"/>
    </row>
    <row r="302">
      <c r="A302" s="29">
        <v>4415.0</v>
      </c>
      <c r="B302" s="30">
        <v>2014.0</v>
      </c>
      <c r="C302" s="14">
        <v>3.0</v>
      </c>
      <c r="D302" s="15">
        <v>5.0</v>
      </c>
      <c r="E302" s="16">
        <v>1.0</v>
      </c>
      <c r="F302" s="17">
        <v>28.0</v>
      </c>
      <c r="G302" s="18">
        <v>74.0</v>
      </c>
      <c r="H302" s="19">
        <v>10.0</v>
      </c>
      <c r="I302" s="20">
        <v>2.0</v>
      </c>
      <c r="J302" s="21">
        <v>11.0</v>
      </c>
      <c r="K302" s="22">
        <v>3.0</v>
      </c>
      <c r="L302" s="63">
        <f t="shared" si="1"/>
        <v>3</v>
      </c>
      <c r="M302" s="63">
        <f t="shared" si="2"/>
        <v>38</v>
      </c>
      <c r="N302" s="63">
        <f t="shared" si="3"/>
        <v>1</v>
      </c>
      <c r="O302" s="63">
        <f t="shared" si="4"/>
        <v>5</v>
      </c>
      <c r="P302" s="64">
        <f t="shared" si="5"/>
        <v>5</v>
      </c>
      <c r="Q302" s="64">
        <f t="shared" si="6"/>
        <v>0.07317073171</v>
      </c>
      <c r="R302" s="64">
        <f t="shared" si="7"/>
        <v>0.1666666667</v>
      </c>
      <c r="S302" s="65">
        <f t="shared" si="8"/>
        <v>0.170212766</v>
      </c>
      <c r="T302" s="65">
        <f t="shared" si="9"/>
        <v>0.8723404255</v>
      </c>
      <c r="U302" s="73">
        <f t="shared" si="10"/>
        <v>0.001986097319</v>
      </c>
      <c r="V302" s="66">
        <f t="shared" si="11"/>
        <v>0.1162790698</v>
      </c>
      <c r="W302" s="27">
        <f t="shared" si="12"/>
        <v>0.1264360943</v>
      </c>
      <c r="X302" s="27">
        <f t="shared" si="13"/>
        <v>-0.001198426444</v>
      </c>
      <c r="Y302" s="27">
        <f t="shared" si="14"/>
        <v>2.036928825</v>
      </c>
      <c r="Z302" s="27">
        <f t="shared" si="15"/>
        <v>1.257643305</v>
      </c>
      <c r="AA302" s="27">
        <f t="shared" si="16"/>
        <v>0.0002759089548</v>
      </c>
      <c r="AB302" s="27">
        <f t="shared" si="17"/>
        <v>-0.02537620833</v>
      </c>
      <c r="AC302" s="27">
        <f t="shared" si="18"/>
        <v>-0.6980881451</v>
      </c>
      <c r="AD302" s="27">
        <f t="shared" si="19"/>
        <v>0.004057229905</v>
      </c>
      <c r="AE302" s="27">
        <f t="shared" si="20"/>
        <v>-1.360835593</v>
      </c>
      <c r="AF302" s="27">
        <f t="shared" si="21"/>
        <v>-0.2612748315</v>
      </c>
      <c r="AG302" s="27">
        <f t="shared" si="22"/>
        <v>0.000002257547773</v>
      </c>
      <c r="AH302" s="27">
        <f t="shared" si="23"/>
        <v>-0.00008559206636</v>
      </c>
      <c r="AI302" s="27">
        <f t="shared" si="24"/>
        <v>0.009177241697</v>
      </c>
      <c r="AJ302" s="27">
        <f t="shared" si="25"/>
        <v>-0.1789274787</v>
      </c>
      <c r="AK302" s="27">
        <f t="shared" si="26"/>
        <v>-0.00009966552595</v>
      </c>
      <c r="AL302" s="27">
        <f t="shared" si="27"/>
        <v>0.002389518142</v>
      </c>
      <c r="AM302" s="27">
        <f t="shared" si="28"/>
        <v>0.2916579728</v>
      </c>
      <c r="AN302" s="27">
        <f t="shared" si="29"/>
        <v>-0.0003197477029</v>
      </c>
      <c r="AO302" s="27">
        <f t="shared" si="30"/>
        <v>0.1696188868</v>
      </c>
      <c r="AP302" s="27">
        <f t="shared" si="31"/>
        <v>0.01830978443</v>
      </c>
      <c r="AQ302" s="27"/>
      <c r="AR302" s="27"/>
      <c r="AS302" s="27"/>
    </row>
    <row r="303">
      <c r="A303" s="29">
        <v>4417.0</v>
      </c>
      <c r="B303" s="30">
        <v>2780.0</v>
      </c>
      <c r="C303" s="14">
        <v>25.0</v>
      </c>
      <c r="D303" s="15">
        <v>25.0</v>
      </c>
      <c r="E303" s="16">
        <v>10.0</v>
      </c>
      <c r="F303" s="17">
        <v>68.0</v>
      </c>
      <c r="G303" s="18">
        <v>154.0</v>
      </c>
      <c r="H303" s="19">
        <v>40.0</v>
      </c>
      <c r="I303" s="20">
        <v>47.0</v>
      </c>
      <c r="J303" s="21">
        <v>32.0</v>
      </c>
      <c r="K303" s="22">
        <v>45.0</v>
      </c>
      <c r="L303" s="63">
        <f t="shared" si="1"/>
        <v>25</v>
      </c>
      <c r="M303" s="63">
        <f t="shared" si="2"/>
        <v>108</v>
      </c>
      <c r="N303" s="63">
        <f t="shared" si="3"/>
        <v>10</v>
      </c>
      <c r="O303" s="63">
        <f t="shared" si="4"/>
        <v>92</v>
      </c>
      <c r="P303" s="64">
        <f t="shared" si="5"/>
        <v>92</v>
      </c>
      <c r="Q303" s="64">
        <f t="shared" si="6"/>
        <v>0.1879699248</v>
      </c>
      <c r="R303" s="64">
        <f t="shared" si="7"/>
        <v>0.09803921569</v>
      </c>
      <c r="S303" s="65">
        <f t="shared" si="8"/>
        <v>0.4978723404</v>
      </c>
      <c r="T303" s="65">
        <f t="shared" si="9"/>
        <v>0.5659574468</v>
      </c>
      <c r="U303" s="73">
        <f t="shared" si="10"/>
        <v>0.01258992806</v>
      </c>
      <c r="V303" s="66">
        <f t="shared" si="11"/>
        <v>0.46</v>
      </c>
      <c r="W303" s="27">
        <f t="shared" si="12"/>
        <v>0.4578756698</v>
      </c>
      <c r="X303" s="27">
        <f t="shared" si="13"/>
        <v>-0.007596859715</v>
      </c>
      <c r="Y303" s="27">
        <f t="shared" si="14"/>
        <v>1.321519677</v>
      </c>
      <c r="Z303" s="27">
        <f t="shared" si="15"/>
        <v>3.678606668</v>
      </c>
      <c r="AA303" s="27">
        <f t="shared" si="16"/>
        <v>0.01108692839</v>
      </c>
      <c r="AB303" s="27">
        <f t="shared" si="17"/>
        <v>-0.1043631633</v>
      </c>
      <c r="AC303" s="27">
        <f t="shared" si="18"/>
        <v>-0.2938365544</v>
      </c>
      <c r="AD303" s="27">
        <f t="shared" si="19"/>
        <v>0.07522777408</v>
      </c>
      <c r="AE303" s="27">
        <f t="shared" si="20"/>
        <v>-2.582434471</v>
      </c>
      <c r="AF303" s="27">
        <f t="shared" si="21"/>
        <v>-2.23536948</v>
      </c>
      <c r="AG303" s="27">
        <f t="shared" si="22"/>
        <v>0.0005750493534</v>
      </c>
      <c r="AH303" s="27">
        <f t="shared" si="23"/>
        <v>-0.00223139645</v>
      </c>
      <c r="AI303" s="27">
        <f t="shared" si="24"/>
        <v>0.02448671084</v>
      </c>
      <c r="AJ303" s="27">
        <f t="shared" si="25"/>
        <v>-0.04886190354</v>
      </c>
      <c r="AK303" s="27">
        <f t="shared" si="26"/>
        <v>-0.01171429833</v>
      </c>
      <c r="AL303" s="27">
        <f t="shared" si="27"/>
        <v>0.02874462888</v>
      </c>
      <c r="AM303" s="27">
        <f t="shared" si="28"/>
        <v>0.3590833623</v>
      </c>
      <c r="AN303" s="27">
        <f t="shared" si="29"/>
        <v>-0.01734130981</v>
      </c>
      <c r="AO303" s="27">
        <f t="shared" si="30"/>
        <v>0.9415073815</v>
      </c>
      <c r="AP303" s="27">
        <f t="shared" si="31"/>
        <v>0.4582060745</v>
      </c>
      <c r="AQ303" s="27"/>
      <c r="AR303" s="27"/>
      <c r="AS303" s="27"/>
    </row>
    <row r="304">
      <c r="A304" s="29">
        <v>4421.0</v>
      </c>
      <c r="B304" s="30">
        <v>2298.0</v>
      </c>
      <c r="C304" s="14">
        <v>17.0</v>
      </c>
      <c r="D304" s="15">
        <v>14.0</v>
      </c>
      <c r="E304" s="16">
        <v>7.0</v>
      </c>
      <c r="F304" s="17">
        <v>47.0</v>
      </c>
      <c r="G304" s="18">
        <v>155.0</v>
      </c>
      <c r="H304" s="19">
        <v>30.0</v>
      </c>
      <c r="I304" s="20">
        <v>41.0</v>
      </c>
      <c r="J304" s="21">
        <v>32.0</v>
      </c>
      <c r="K304" s="22">
        <v>34.0</v>
      </c>
      <c r="L304" s="63">
        <f t="shared" si="1"/>
        <v>17</v>
      </c>
      <c r="M304" s="63">
        <f t="shared" si="2"/>
        <v>77</v>
      </c>
      <c r="N304" s="63">
        <f t="shared" si="3"/>
        <v>7</v>
      </c>
      <c r="O304" s="63">
        <f t="shared" si="4"/>
        <v>75</v>
      </c>
      <c r="P304" s="64">
        <f t="shared" si="5"/>
        <v>75</v>
      </c>
      <c r="Q304" s="64">
        <f t="shared" si="6"/>
        <v>0.1808510638</v>
      </c>
      <c r="R304" s="64">
        <f t="shared" si="7"/>
        <v>0.08536585366</v>
      </c>
      <c r="S304" s="65">
        <f t="shared" si="8"/>
        <v>0.5227272727</v>
      </c>
      <c r="T304" s="65">
        <f t="shared" si="9"/>
        <v>0.5340909091</v>
      </c>
      <c r="U304" s="73">
        <f t="shared" si="10"/>
        <v>0.01044386423</v>
      </c>
      <c r="V304" s="66">
        <f t="shared" si="11"/>
        <v>0.4934210526</v>
      </c>
      <c r="W304" s="27">
        <f t="shared" si="12"/>
        <v>0.4932838254</v>
      </c>
      <c r="X304" s="27">
        <f t="shared" si="13"/>
        <v>-0.006301908246</v>
      </c>
      <c r="Y304" s="27">
        <f t="shared" si="14"/>
        <v>1.247110802</v>
      </c>
      <c r="Z304" s="27">
        <f t="shared" si="15"/>
        <v>3.862251173</v>
      </c>
      <c r="AA304" s="27">
        <f t="shared" si="16"/>
        <v>0.007629343704</v>
      </c>
      <c r="AB304" s="27">
        <f t="shared" si="17"/>
        <v>-0.08169897545</v>
      </c>
      <c r="AC304" s="27">
        <f t="shared" si="18"/>
        <v>-0.2616788586</v>
      </c>
      <c r="AD304" s="27">
        <f t="shared" si="19"/>
        <v>0.0655199173</v>
      </c>
      <c r="AE304" s="27">
        <f t="shared" si="20"/>
        <v>-2.558691211</v>
      </c>
      <c r="AF304" s="27">
        <f t="shared" si="21"/>
        <v>-2.46413012</v>
      </c>
      <c r="AG304" s="27">
        <f t="shared" si="22"/>
        <v>0.000328260802</v>
      </c>
      <c r="AH304" s="27">
        <f t="shared" si="23"/>
        <v>-0.001449052374</v>
      </c>
      <c r="AI304" s="27">
        <f t="shared" si="24"/>
        <v>0.01808969464</v>
      </c>
      <c r="AJ304" s="27">
        <f t="shared" si="25"/>
        <v>-0.04106431695</v>
      </c>
      <c r="AK304" s="27">
        <f t="shared" si="26"/>
        <v>-0.008463487905</v>
      </c>
      <c r="AL304" s="27">
        <f t="shared" si="27"/>
        <v>0.0236256215</v>
      </c>
      <c r="AM304" s="27">
        <f t="shared" si="28"/>
        <v>0.3357494094</v>
      </c>
      <c r="AN304" s="27">
        <f t="shared" si="29"/>
        <v>-0.01585748051</v>
      </c>
      <c r="AO304" s="27">
        <f t="shared" si="30"/>
        <v>0.9794211012</v>
      </c>
      <c r="AP304" s="27">
        <f t="shared" si="31"/>
        <v>0.5303130599</v>
      </c>
      <c r="AQ304" s="27"/>
      <c r="AR304" s="27"/>
      <c r="AS304" s="27"/>
    </row>
    <row r="305">
      <c r="A305" s="29">
        <v>4422.0</v>
      </c>
      <c r="B305" s="30">
        <v>2440.0</v>
      </c>
      <c r="C305" s="14">
        <v>9.0</v>
      </c>
      <c r="D305" s="15">
        <v>18.0</v>
      </c>
      <c r="E305" s="16">
        <v>11.0</v>
      </c>
      <c r="F305" s="17">
        <v>49.0</v>
      </c>
      <c r="G305" s="18">
        <v>136.0</v>
      </c>
      <c r="H305" s="19">
        <v>22.0</v>
      </c>
      <c r="I305" s="20">
        <v>18.0</v>
      </c>
      <c r="J305" s="21">
        <v>21.0</v>
      </c>
      <c r="K305" s="22">
        <v>32.0</v>
      </c>
      <c r="L305" s="63">
        <f t="shared" si="1"/>
        <v>9</v>
      </c>
      <c r="M305" s="63">
        <f t="shared" si="2"/>
        <v>71</v>
      </c>
      <c r="N305" s="63">
        <f t="shared" si="3"/>
        <v>11</v>
      </c>
      <c r="O305" s="63">
        <f t="shared" si="4"/>
        <v>50</v>
      </c>
      <c r="P305" s="64">
        <f t="shared" si="5"/>
        <v>50</v>
      </c>
      <c r="Q305" s="64">
        <f t="shared" si="6"/>
        <v>0.1125</v>
      </c>
      <c r="R305" s="64">
        <f t="shared" si="7"/>
        <v>0.1803278689</v>
      </c>
      <c r="S305" s="65">
        <f t="shared" si="8"/>
        <v>0.4184397163</v>
      </c>
      <c r="T305" s="65">
        <f t="shared" si="9"/>
        <v>0.5673758865</v>
      </c>
      <c r="U305" s="73">
        <f t="shared" si="10"/>
        <v>0.008196721311</v>
      </c>
      <c r="V305" s="66">
        <f t="shared" si="11"/>
        <v>0.4132231405</v>
      </c>
      <c r="W305" s="27">
        <f t="shared" si="12"/>
        <v>0.4134266123</v>
      </c>
      <c r="X305" s="27">
        <f t="shared" si="13"/>
        <v>-0.004945964873</v>
      </c>
      <c r="Y305" s="27">
        <f t="shared" si="14"/>
        <v>1.324831756</v>
      </c>
      <c r="Z305" s="27">
        <f t="shared" si="15"/>
        <v>3.091706459</v>
      </c>
      <c r="AA305" s="27">
        <f t="shared" si="16"/>
        <v>0.004699428911</v>
      </c>
      <c r="AB305" s="27">
        <f t="shared" si="17"/>
        <v>-0.06811633156</v>
      </c>
      <c r="AC305" s="27">
        <f t="shared" si="18"/>
        <v>-0.295311265</v>
      </c>
      <c r="AD305" s="27">
        <f t="shared" si="19"/>
        <v>0.04116328557</v>
      </c>
      <c r="AE305" s="27">
        <f t="shared" si="20"/>
        <v>-2.175861788</v>
      </c>
      <c r="AF305" s="27">
        <f t="shared" si="21"/>
        <v>-1.578989043</v>
      </c>
      <c r="AG305" s="27">
        <f t="shared" si="22"/>
        <v>0.00015869231</v>
      </c>
      <c r="AH305" s="27">
        <f t="shared" si="23"/>
        <v>-0.0009481950313</v>
      </c>
      <c r="AI305" s="27">
        <f t="shared" si="24"/>
        <v>0.01602217847</v>
      </c>
      <c r="AJ305" s="27">
        <f t="shared" si="25"/>
        <v>-0.04923020781</v>
      </c>
      <c r="AK305" s="27">
        <f t="shared" si="26"/>
        <v>-0.004173159859</v>
      </c>
      <c r="AL305" s="27">
        <f t="shared" si="27"/>
        <v>0.01576796408</v>
      </c>
      <c r="AM305" s="27">
        <f t="shared" si="28"/>
        <v>0.3033083552</v>
      </c>
      <c r="AN305" s="27">
        <f t="shared" si="29"/>
        <v>-0.007974961905</v>
      </c>
      <c r="AO305" s="27">
        <f t="shared" si="30"/>
        <v>0.6667156106</v>
      </c>
      <c r="AP305" s="27">
        <f t="shared" si="31"/>
        <v>0.2720229468</v>
      </c>
      <c r="AQ305" s="27"/>
      <c r="AR305" s="27"/>
      <c r="AS305" s="27"/>
    </row>
    <row r="306">
      <c r="A306" s="29">
        <v>4423.0</v>
      </c>
      <c r="B306" s="30">
        <v>3301.0</v>
      </c>
      <c r="C306" s="14">
        <v>30.0</v>
      </c>
      <c r="D306" s="15">
        <v>24.0</v>
      </c>
      <c r="E306" s="16">
        <v>9.0</v>
      </c>
      <c r="F306" s="17">
        <v>82.0</v>
      </c>
      <c r="G306" s="18">
        <v>161.0</v>
      </c>
      <c r="H306" s="19">
        <v>52.0</v>
      </c>
      <c r="I306" s="20">
        <v>30.0</v>
      </c>
      <c r="J306" s="21">
        <v>44.0</v>
      </c>
      <c r="K306" s="22">
        <v>31.0</v>
      </c>
      <c r="L306" s="63">
        <f t="shared" si="1"/>
        <v>30</v>
      </c>
      <c r="M306" s="63">
        <f t="shared" si="2"/>
        <v>134</v>
      </c>
      <c r="N306" s="63">
        <f t="shared" si="3"/>
        <v>9</v>
      </c>
      <c r="O306" s="63">
        <f t="shared" si="4"/>
        <v>61</v>
      </c>
      <c r="P306" s="64">
        <f t="shared" si="5"/>
        <v>60</v>
      </c>
      <c r="Q306" s="64">
        <f t="shared" si="6"/>
        <v>0.1829268293</v>
      </c>
      <c r="R306" s="64">
        <f t="shared" si="7"/>
        <v>0.1285714286</v>
      </c>
      <c r="S306" s="65">
        <f t="shared" si="8"/>
        <v>0.3888888889</v>
      </c>
      <c r="T306" s="65">
        <f t="shared" si="9"/>
        <v>0.7008547009</v>
      </c>
      <c r="U306" s="73">
        <f t="shared" si="10"/>
        <v>0.01181460164</v>
      </c>
      <c r="V306" s="66">
        <f t="shared" si="11"/>
        <v>0.3128205128</v>
      </c>
      <c r="W306" s="27">
        <f t="shared" si="12"/>
        <v>0.3050007486</v>
      </c>
      <c r="X306" s="27">
        <f t="shared" si="13"/>
        <v>-0.007129021771</v>
      </c>
      <c r="Y306" s="27">
        <f t="shared" si="14"/>
        <v>1.636506919</v>
      </c>
      <c r="Z306" s="27">
        <f t="shared" si="15"/>
        <v>2.873365607</v>
      </c>
      <c r="AA306" s="27">
        <f t="shared" si="16"/>
        <v>0.009763441111</v>
      </c>
      <c r="AB306" s="27">
        <f t="shared" si="17"/>
        <v>-0.1212794672</v>
      </c>
      <c r="AC306" s="27">
        <f t="shared" si="18"/>
        <v>-0.4506031741</v>
      </c>
      <c r="AD306" s="27">
        <f t="shared" si="19"/>
        <v>0.05514188159</v>
      </c>
      <c r="AE306" s="27">
        <f t="shared" si="20"/>
        <v>-2.497934565</v>
      </c>
      <c r="AF306" s="27">
        <f t="shared" si="21"/>
        <v>-1.363843028</v>
      </c>
      <c r="AG306" s="27">
        <f t="shared" si="22"/>
        <v>0.0004752177155</v>
      </c>
      <c r="AH306" s="27">
        <f t="shared" si="23"/>
        <v>-0.002433395039</v>
      </c>
      <c r="AI306" s="27">
        <f t="shared" si="24"/>
        <v>0.03523828072</v>
      </c>
      <c r="AJ306" s="27">
        <f t="shared" si="25"/>
        <v>-0.0927903938</v>
      </c>
      <c r="AK306" s="27">
        <f t="shared" si="26"/>
        <v>-0.008057781451</v>
      </c>
      <c r="AL306" s="27">
        <f t="shared" si="27"/>
        <v>0.02609181482</v>
      </c>
      <c r="AM306" s="27">
        <f t="shared" si="28"/>
        <v>0.4301215899</v>
      </c>
      <c r="AN306" s="27">
        <f t="shared" si="29"/>
        <v>-0.009928709463</v>
      </c>
      <c r="AO306" s="27">
        <f t="shared" si="30"/>
        <v>0.7113494697</v>
      </c>
      <c r="AP306" s="27">
        <f t="shared" si="31"/>
        <v>0.2183652105</v>
      </c>
      <c r="AQ306" s="27"/>
      <c r="AR306" s="27"/>
      <c r="AS306" s="27"/>
    </row>
    <row r="307">
      <c r="A307" s="29">
        <v>4501.0</v>
      </c>
      <c r="B307" s="30">
        <v>2884.0</v>
      </c>
      <c r="C307" s="14">
        <v>23.0</v>
      </c>
      <c r="D307" s="15">
        <v>23.0</v>
      </c>
      <c r="E307" s="16">
        <v>12.0</v>
      </c>
      <c r="F307" s="17">
        <v>50.0</v>
      </c>
      <c r="G307" s="18">
        <v>173.0</v>
      </c>
      <c r="H307" s="19">
        <v>22.0</v>
      </c>
      <c r="I307" s="20">
        <v>34.0</v>
      </c>
      <c r="J307" s="21">
        <v>45.0</v>
      </c>
      <c r="K307" s="22">
        <v>29.0</v>
      </c>
      <c r="L307" s="63">
        <f t="shared" si="1"/>
        <v>23</v>
      </c>
      <c r="M307" s="63">
        <f t="shared" si="2"/>
        <v>72</v>
      </c>
      <c r="N307" s="63">
        <f t="shared" si="3"/>
        <v>12</v>
      </c>
      <c r="O307" s="63">
        <f t="shared" si="4"/>
        <v>63</v>
      </c>
      <c r="P307" s="64">
        <f t="shared" si="5"/>
        <v>63</v>
      </c>
      <c r="Q307" s="64">
        <f t="shared" si="6"/>
        <v>0.2421052632</v>
      </c>
      <c r="R307" s="64">
        <f t="shared" si="7"/>
        <v>0.16</v>
      </c>
      <c r="S307" s="65">
        <f t="shared" si="8"/>
        <v>0.5058823529</v>
      </c>
      <c r="T307" s="65">
        <f t="shared" si="9"/>
        <v>0.5588235294</v>
      </c>
      <c r="U307" s="73">
        <f t="shared" si="10"/>
        <v>0.01213592233</v>
      </c>
      <c r="V307" s="66">
        <f t="shared" si="11"/>
        <v>0.4666666667</v>
      </c>
      <c r="W307" s="27">
        <f t="shared" si="12"/>
        <v>0.4674204854</v>
      </c>
      <c r="X307" s="27">
        <f t="shared" si="13"/>
        <v>-0.007322909157</v>
      </c>
      <c r="Y307" s="27">
        <f t="shared" si="14"/>
        <v>1.304861865</v>
      </c>
      <c r="Z307" s="27">
        <f t="shared" si="15"/>
        <v>3.737789882</v>
      </c>
      <c r="AA307" s="27">
        <f t="shared" si="16"/>
        <v>0.01030173377</v>
      </c>
      <c r="AB307" s="27">
        <f t="shared" si="17"/>
        <v>-0.0993316568</v>
      </c>
      <c r="AC307" s="27">
        <f t="shared" si="18"/>
        <v>-0.286475597</v>
      </c>
      <c r="AD307" s="27">
        <f t="shared" si="19"/>
        <v>0.07368163968</v>
      </c>
      <c r="AE307" s="27">
        <f t="shared" si="20"/>
        <v>-2.590906531</v>
      </c>
      <c r="AF307" s="27">
        <f t="shared" si="21"/>
        <v>-2.307875506</v>
      </c>
      <c r="AG307" s="27">
        <f t="shared" si="22"/>
        <v>0.000515055156</v>
      </c>
      <c r="AH307" s="27">
        <f t="shared" si="23"/>
        <v>-0.002047230404</v>
      </c>
      <c r="AI307" s="27">
        <f t="shared" si="24"/>
        <v>0.02301239411</v>
      </c>
      <c r="AJ307" s="27">
        <f t="shared" si="25"/>
        <v>-0.04703737722</v>
      </c>
      <c r="AK307" s="27">
        <f t="shared" si="26"/>
        <v>-0.01105979024</v>
      </c>
      <c r="AL307" s="27">
        <f t="shared" si="27"/>
        <v>0.02779896849</v>
      </c>
      <c r="AM307" s="27">
        <f t="shared" si="28"/>
        <v>0.3557202787</v>
      </c>
      <c r="AN307" s="27">
        <f t="shared" si="29"/>
        <v>-0.01725816028</v>
      </c>
      <c r="AO307" s="27">
        <f t="shared" si="30"/>
        <v>0.9597932587</v>
      </c>
      <c r="AP307" s="27">
        <f t="shared" si="31"/>
        <v>0.4806793149</v>
      </c>
      <c r="AQ307" s="27"/>
      <c r="AR307" s="27"/>
      <c r="AS307" s="27"/>
    </row>
    <row r="308">
      <c r="A308" s="29">
        <v>4502.0</v>
      </c>
      <c r="B308" s="30">
        <v>1124.0</v>
      </c>
      <c r="C308" s="14">
        <v>9.0</v>
      </c>
      <c r="D308" s="15">
        <v>3.0</v>
      </c>
      <c r="E308" s="16">
        <v>15.0</v>
      </c>
      <c r="F308" s="17">
        <v>29.0</v>
      </c>
      <c r="G308" s="18">
        <v>59.0</v>
      </c>
      <c r="H308" s="19">
        <v>20.0</v>
      </c>
      <c r="I308" s="20">
        <v>9.0</v>
      </c>
      <c r="J308" s="21">
        <v>15.0</v>
      </c>
      <c r="K308" s="22">
        <v>9.0</v>
      </c>
      <c r="L308" s="63">
        <f t="shared" si="1"/>
        <v>9</v>
      </c>
      <c r="M308" s="63">
        <f t="shared" si="2"/>
        <v>49</v>
      </c>
      <c r="N308" s="63">
        <f t="shared" si="3"/>
        <v>15</v>
      </c>
      <c r="O308" s="63">
        <f t="shared" si="4"/>
        <v>18</v>
      </c>
      <c r="P308" s="64">
        <f t="shared" si="5"/>
        <v>18</v>
      </c>
      <c r="Q308" s="64">
        <f t="shared" si="6"/>
        <v>0.1551724138</v>
      </c>
      <c r="R308" s="64">
        <f t="shared" si="7"/>
        <v>0.4545454545</v>
      </c>
      <c r="S308" s="65">
        <f t="shared" si="8"/>
        <v>0.2967032967</v>
      </c>
      <c r="T308" s="65">
        <f t="shared" si="9"/>
        <v>0.6373626374</v>
      </c>
      <c r="U308" s="73">
        <f t="shared" si="10"/>
        <v>0.02135231317</v>
      </c>
      <c r="V308" s="66">
        <f t="shared" si="11"/>
        <v>0.2686567164</v>
      </c>
      <c r="W308" s="27">
        <f t="shared" si="12"/>
        <v>0.2646723224</v>
      </c>
      <c r="X308" s="27">
        <f t="shared" si="13"/>
        <v>-0.01288415049</v>
      </c>
      <c r="Y308" s="27">
        <f t="shared" si="14"/>
        <v>1.488251937</v>
      </c>
      <c r="Z308" s="27">
        <f t="shared" si="15"/>
        <v>2.192238124</v>
      </c>
      <c r="AA308" s="27">
        <f t="shared" si="16"/>
        <v>0.03189000642</v>
      </c>
      <c r="AB308" s="27">
        <f t="shared" si="17"/>
        <v>-0.1993295741</v>
      </c>
      <c r="AC308" s="27">
        <f t="shared" si="18"/>
        <v>-0.3726588743</v>
      </c>
      <c r="AD308" s="27">
        <f t="shared" si="19"/>
        <v>0.07603337456</v>
      </c>
      <c r="AE308" s="27">
        <f t="shared" si="20"/>
        <v>-1.733151411</v>
      </c>
      <c r="AF308" s="27">
        <f t="shared" si="21"/>
        <v>-0.7938858512</v>
      </c>
      <c r="AG308" s="27">
        <f t="shared" si="22"/>
        <v>0.002805240922</v>
      </c>
      <c r="AH308" s="27">
        <f t="shared" si="23"/>
        <v>-0.007228079563</v>
      </c>
      <c r="AI308" s="27">
        <f t="shared" si="24"/>
        <v>0.05266932832</v>
      </c>
      <c r="AJ308" s="27">
        <f t="shared" si="25"/>
        <v>-0.06978769425</v>
      </c>
      <c r="AK308" s="27">
        <f t="shared" si="26"/>
        <v>-0.02008001424</v>
      </c>
      <c r="AL308" s="27">
        <f t="shared" si="27"/>
        <v>0.03271791221</v>
      </c>
      <c r="AM308" s="27">
        <f t="shared" si="28"/>
        <v>0.2713971612</v>
      </c>
      <c r="AN308" s="27">
        <f t="shared" si="29"/>
        <v>-0.01044509331</v>
      </c>
      <c r="AO308" s="27">
        <f t="shared" si="30"/>
        <v>0.3765609635</v>
      </c>
      <c r="AP308" s="27">
        <f t="shared" si="31"/>
        <v>0.09697816438</v>
      </c>
      <c r="AQ308" s="27"/>
      <c r="AR308" s="27"/>
      <c r="AS308" s="27"/>
    </row>
    <row r="309">
      <c r="A309" s="29">
        <v>4504.0</v>
      </c>
      <c r="B309" s="30">
        <v>2024.0</v>
      </c>
      <c r="C309" s="14">
        <v>8.0</v>
      </c>
      <c r="D309" s="15">
        <v>8.0</v>
      </c>
      <c r="E309" s="16">
        <v>5.0</v>
      </c>
      <c r="F309" s="17">
        <v>41.0</v>
      </c>
      <c r="G309" s="18">
        <v>111.0</v>
      </c>
      <c r="H309" s="19">
        <v>42.0</v>
      </c>
      <c r="I309" s="20">
        <v>12.0</v>
      </c>
      <c r="J309" s="21">
        <v>16.0</v>
      </c>
      <c r="K309" s="22">
        <v>11.0</v>
      </c>
      <c r="L309" s="63">
        <f t="shared" si="1"/>
        <v>8</v>
      </c>
      <c r="M309" s="63">
        <f t="shared" si="2"/>
        <v>83</v>
      </c>
      <c r="N309" s="63">
        <f t="shared" si="3"/>
        <v>5</v>
      </c>
      <c r="O309" s="63">
        <f t="shared" si="4"/>
        <v>23</v>
      </c>
      <c r="P309" s="64">
        <f t="shared" si="5"/>
        <v>23</v>
      </c>
      <c r="Q309" s="64">
        <f t="shared" si="6"/>
        <v>0.08791208791</v>
      </c>
      <c r="R309" s="64">
        <f t="shared" si="7"/>
        <v>0.1785714286</v>
      </c>
      <c r="S309" s="65">
        <f t="shared" si="8"/>
        <v>0.2605042017</v>
      </c>
      <c r="T309" s="65">
        <f t="shared" si="9"/>
        <v>0.7647058824</v>
      </c>
      <c r="U309" s="73">
        <f t="shared" si="10"/>
        <v>0.006422924901</v>
      </c>
      <c r="V309" s="66">
        <f t="shared" si="11"/>
        <v>0.2169811321</v>
      </c>
      <c r="W309" s="27">
        <f t="shared" si="12"/>
        <v>0.2107908144</v>
      </c>
      <c r="X309" s="27">
        <f t="shared" si="13"/>
        <v>-0.003875642435</v>
      </c>
      <c r="Y309" s="27">
        <f t="shared" si="14"/>
        <v>1.785600448</v>
      </c>
      <c r="Z309" s="27">
        <f t="shared" si="15"/>
        <v>1.924775521</v>
      </c>
      <c r="AA309" s="27">
        <f t="shared" si="16"/>
        <v>0.002885562159</v>
      </c>
      <c r="AB309" s="27">
        <f t="shared" si="17"/>
        <v>-0.07193951112</v>
      </c>
      <c r="AC309" s="27">
        <f t="shared" si="18"/>
        <v>-0.5364473783</v>
      </c>
      <c r="AD309" s="27">
        <f t="shared" si="19"/>
        <v>0.0200809632</v>
      </c>
      <c r="AE309" s="27">
        <f t="shared" si="20"/>
        <v>-1.825730603</v>
      </c>
      <c r="AF309" s="27">
        <f t="shared" si="21"/>
        <v>-0.6119878262</v>
      </c>
      <c r="AG309" s="27">
        <f t="shared" si="22"/>
        <v>0.00007635437148</v>
      </c>
      <c r="AH309" s="27">
        <f t="shared" si="23"/>
        <v>-0.0007847052919</v>
      </c>
      <c r="AI309" s="27">
        <f t="shared" si="24"/>
        <v>0.0228066424</v>
      </c>
      <c r="AJ309" s="27">
        <f t="shared" si="25"/>
        <v>-0.1205319933</v>
      </c>
      <c r="AK309" s="27">
        <f t="shared" si="26"/>
        <v>-0.001595262677</v>
      </c>
      <c r="AL309" s="27">
        <f t="shared" si="27"/>
        <v>0.01036749147</v>
      </c>
      <c r="AM309" s="27">
        <f t="shared" si="28"/>
        <v>0.3430151647</v>
      </c>
      <c r="AN309" s="27">
        <f t="shared" si="29"/>
        <v>-0.002422060343</v>
      </c>
      <c r="AO309" s="27">
        <f t="shared" si="30"/>
        <v>0.348279448</v>
      </c>
      <c r="AP309" s="27">
        <f t="shared" si="31"/>
        <v>0.06563735037</v>
      </c>
      <c r="AQ309" s="27"/>
      <c r="AR309" s="27"/>
      <c r="AS309" s="27"/>
    </row>
    <row r="310">
      <c r="A310" s="29">
        <v>4505.0</v>
      </c>
      <c r="B310" s="30">
        <v>1501.0</v>
      </c>
      <c r="C310" s="14">
        <v>11.0</v>
      </c>
      <c r="D310" s="15">
        <v>8.0</v>
      </c>
      <c r="E310" s="16">
        <v>5.0</v>
      </c>
      <c r="F310" s="17">
        <v>30.0</v>
      </c>
      <c r="G310" s="18">
        <v>66.0</v>
      </c>
      <c r="H310" s="19">
        <v>11.0</v>
      </c>
      <c r="I310" s="20">
        <v>10.0</v>
      </c>
      <c r="J310" s="21">
        <v>19.0</v>
      </c>
      <c r="K310" s="22">
        <v>10.0</v>
      </c>
      <c r="L310" s="63">
        <f t="shared" si="1"/>
        <v>11</v>
      </c>
      <c r="M310" s="63">
        <f t="shared" si="2"/>
        <v>41</v>
      </c>
      <c r="N310" s="63">
        <f t="shared" si="3"/>
        <v>5</v>
      </c>
      <c r="O310" s="63">
        <f t="shared" si="4"/>
        <v>20</v>
      </c>
      <c r="P310" s="64">
        <f t="shared" si="5"/>
        <v>20</v>
      </c>
      <c r="Q310" s="64">
        <f t="shared" si="6"/>
        <v>0.2115384615</v>
      </c>
      <c r="R310" s="64">
        <f t="shared" si="7"/>
        <v>0.2</v>
      </c>
      <c r="S310" s="65">
        <f t="shared" si="8"/>
        <v>0.4025974026</v>
      </c>
      <c r="T310" s="65">
        <f t="shared" si="9"/>
        <v>0.6753246753</v>
      </c>
      <c r="U310" s="73">
        <f t="shared" si="10"/>
        <v>0.01065956029</v>
      </c>
      <c r="V310" s="66">
        <f t="shared" si="11"/>
        <v>0.3278688525</v>
      </c>
      <c r="W310" s="27">
        <f t="shared" si="12"/>
        <v>0.3322245855</v>
      </c>
      <c r="X310" s="27">
        <f t="shared" si="13"/>
        <v>-0.006432060914</v>
      </c>
      <c r="Y310" s="27">
        <f t="shared" si="14"/>
        <v>1.576893902</v>
      </c>
      <c r="Z310" s="27">
        <f t="shared" si="15"/>
        <v>2.974653078</v>
      </c>
      <c r="AA310" s="27">
        <f t="shared" si="16"/>
        <v>0.007947734057</v>
      </c>
      <c r="AB310" s="27">
        <f t="shared" si="17"/>
        <v>-0.1054367756</v>
      </c>
      <c r="AC310" s="27">
        <f t="shared" si="18"/>
        <v>-0.4183728584</v>
      </c>
      <c r="AD310" s="27">
        <f t="shared" si="19"/>
        <v>0.0515047428</v>
      </c>
      <c r="AE310" s="27">
        <f t="shared" si="20"/>
        <v>-2.491788167</v>
      </c>
      <c r="AF310" s="27">
        <f t="shared" si="21"/>
        <v>-1.461689932</v>
      </c>
      <c r="AG310" s="27">
        <f t="shared" si="22"/>
        <v>0.0003490223557</v>
      </c>
      <c r="AH310" s="27">
        <f t="shared" si="23"/>
        <v>-0.001908699947</v>
      </c>
      <c r="AI310" s="27">
        <f t="shared" si="24"/>
        <v>0.02951917219</v>
      </c>
      <c r="AJ310" s="27">
        <f t="shared" si="25"/>
        <v>-0.08301506291</v>
      </c>
      <c r="AK310" s="27">
        <f t="shared" si="26"/>
        <v>-0.006790493426</v>
      </c>
      <c r="AL310" s="27">
        <f t="shared" si="27"/>
        <v>0.02348305292</v>
      </c>
      <c r="AM310" s="27">
        <f t="shared" si="28"/>
        <v>0.4134337549</v>
      </c>
      <c r="AN310" s="27">
        <f t="shared" si="29"/>
        <v>-0.00960072163</v>
      </c>
      <c r="AO310" s="27">
        <f t="shared" si="30"/>
        <v>0.7346128273</v>
      </c>
      <c r="AP310" s="27">
        <f t="shared" si="31"/>
        <v>0.2422812189</v>
      </c>
      <c r="AQ310" s="27"/>
      <c r="AR310" s="27"/>
      <c r="AS310" s="27"/>
    </row>
    <row r="311">
      <c r="A311" s="29">
        <v>4506.0</v>
      </c>
      <c r="B311" s="30">
        <v>1406.0</v>
      </c>
      <c r="C311" s="14">
        <v>8.0</v>
      </c>
      <c r="D311" s="15">
        <v>6.0</v>
      </c>
      <c r="E311" s="16">
        <v>10.0</v>
      </c>
      <c r="F311" s="17">
        <v>27.0</v>
      </c>
      <c r="G311" s="18">
        <v>64.0</v>
      </c>
      <c r="H311" s="19">
        <v>22.0</v>
      </c>
      <c r="I311" s="20">
        <v>10.0</v>
      </c>
      <c r="J311" s="21">
        <v>22.0</v>
      </c>
      <c r="K311" s="22">
        <v>16.0</v>
      </c>
      <c r="L311" s="63">
        <f t="shared" si="1"/>
        <v>8</v>
      </c>
      <c r="M311" s="63">
        <f t="shared" si="2"/>
        <v>49</v>
      </c>
      <c r="N311" s="63">
        <f t="shared" si="3"/>
        <v>10</v>
      </c>
      <c r="O311" s="63">
        <f t="shared" si="4"/>
        <v>26</v>
      </c>
      <c r="P311" s="64">
        <f t="shared" si="5"/>
        <v>26</v>
      </c>
      <c r="Q311" s="64">
        <f t="shared" si="6"/>
        <v>0.1403508772</v>
      </c>
      <c r="R311" s="64">
        <f t="shared" si="7"/>
        <v>0.2777777778</v>
      </c>
      <c r="S311" s="65">
        <f t="shared" si="8"/>
        <v>0.3655913978</v>
      </c>
      <c r="T311" s="65">
        <f t="shared" si="9"/>
        <v>0.6129032258</v>
      </c>
      <c r="U311" s="73">
        <f t="shared" si="10"/>
        <v>0.01280227596</v>
      </c>
      <c r="V311" s="66">
        <f t="shared" si="11"/>
        <v>0.3466666667</v>
      </c>
      <c r="W311" s="27">
        <f t="shared" si="12"/>
        <v>0.3469311241</v>
      </c>
      <c r="X311" s="27">
        <f t="shared" si="13"/>
        <v>-0.007724992078</v>
      </c>
      <c r="Y311" s="27">
        <f t="shared" si="14"/>
        <v>1.43113882</v>
      </c>
      <c r="Z311" s="27">
        <f t="shared" si="15"/>
        <v>2.701228497</v>
      </c>
      <c r="AA311" s="27">
        <f t="shared" si="16"/>
        <v>0.01146407753</v>
      </c>
      <c r="AB311" s="27">
        <f t="shared" si="17"/>
        <v>-0.1149262666</v>
      </c>
      <c r="AC311" s="27">
        <f t="shared" si="18"/>
        <v>-0.3446054008</v>
      </c>
      <c r="AD311" s="27">
        <f t="shared" si="19"/>
        <v>0.05617202968</v>
      </c>
      <c r="AE311" s="27">
        <f t="shared" si="20"/>
        <v>-2.053597881</v>
      </c>
      <c r="AF311" s="27">
        <f t="shared" si="21"/>
        <v>-1.205328027</v>
      </c>
      <c r="AG311" s="27">
        <f t="shared" si="22"/>
        <v>0.0006046400735</v>
      </c>
      <c r="AH311" s="27">
        <f t="shared" si="23"/>
        <v>-0.002498692068</v>
      </c>
      <c r="AI311" s="27">
        <f t="shared" si="24"/>
        <v>0.02920186882</v>
      </c>
      <c r="AJ311" s="27">
        <f t="shared" si="25"/>
        <v>-0.06205757021</v>
      </c>
      <c r="AK311" s="27">
        <f t="shared" si="26"/>
        <v>-0.00889451191</v>
      </c>
      <c r="AL311" s="27">
        <f t="shared" si="27"/>
        <v>0.02324377909</v>
      </c>
      <c r="AM311" s="27">
        <f t="shared" si="28"/>
        <v>0.3092356169</v>
      </c>
      <c r="AN311" s="27">
        <f t="shared" si="29"/>
        <v>-0.009508275817</v>
      </c>
      <c r="AO311" s="27">
        <f t="shared" si="30"/>
        <v>0.5497785553</v>
      </c>
      <c r="AP311" s="27">
        <f t="shared" si="31"/>
        <v>0.1814240048</v>
      </c>
      <c r="AQ311" s="27"/>
      <c r="AR311" s="27"/>
      <c r="AS311" s="27"/>
    </row>
    <row r="312">
      <c r="A312" s="29">
        <v>4508.0</v>
      </c>
      <c r="B312" s="30">
        <v>2926.0</v>
      </c>
      <c r="C312" s="14">
        <v>8.0</v>
      </c>
      <c r="D312" s="15">
        <v>11.0</v>
      </c>
      <c r="E312" s="16">
        <v>1.0</v>
      </c>
      <c r="F312" s="17">
        <v>70.0</v>
      </c>
      <c r="G312" s="18">
        <v>165.0</v>
      </c>
      <c r="H312" s="19">
        <v>47.0</v>
      </c>
      <c r="I312" s="20">
        <v>6.0</v>
      </c>
      <c r="J312" s="21">
        <v>6.0</v>
      </c>
      <c r="K312" s="22">
        <v>8.0</v>
      </c>
      <c r="L312" s="63">
        <f t="shared" si="1"/>
        <v>8</v>
      </c>
      <c r="M312" s="63">
        <f t="shared" si="2"/>
        <v>117</v>
      </c>
      <c r="N312" s="63">
        <f t="shared" si="3"/>
        <v>1</v>
      </c>
      <c r="O312" s="63">
        <f t="shared" si="4"/>
        <v>14</v>
      </c>
      <c r="P312" s="64">
        <f t="shared" si="5"/>
        <v>14</v>
      </c>
      <c r="Q312" s="64">
        <f t="shared" si="6"/>
        <v>0.064</v>
      </c>
      <c r="R312" s="64">
        <f t="shared" si="7"/>
        <v>0.06666666667</v>
      </c>
      <c r="S312" s="65">
        <f t="shared" si="8"/>
        <v>0.1571428571</v>
      </c>
      <c r="T312" s="65">
        <f t="shared" si="9"/>
        <v>0.8928571429</v>
      </c>
      <c r="U312" s="73">
        <f t="shared" si="10"/>
        <v>0.003075871497</v>
      </c>
      <c r="V312" s="66">
        <f t="shared" si="11"/>
        <v>0.106870229</v>
      </c>
      <c r="W312" s="27">
        <f t="shared" si="12"/>
        <v>0.1031255801</v>
      </c>
      <c r="X312" s="27">
        <f t="shared" si="13"/>
        <v>-0.00185600459</v>
      </c>
      <c r="Y312" s="27">
        <f t="shared" si="14"/>
        <v>2.084835687</v>
      </c>
      <c r="Z312" s="27">
        <f t="shared" si="15"/>
        <v>1.161074266</v>
      </c>
      <c r="AA312" s="27">
        <f t="shared" si="16"/>
        <v>0.0006617609269</v>
      </c>
      <c r="AB312" s="27">
        <f t="shared" si="17"/>
        <v>-0.04022447385</v>
      </c>
      <c r="AC312" s="27">
        <f t="shared" si="18"/>
        <v>-0.7313111921</v>
      </c>
      <c r="AD312" s="27">
        <f t="shared" si="19"/>
        <v>0.005800959007</v>
      </c>
      <c r="AE312" s="27">
        <f t="shared" si="20"/>
        <v>-1.285890993</v>
      </c>
      <c r="AF312" s="27">
        <f t="shared" si="21"/>
        <v>-0.2226909708</v>
      </c>
      <c r="AG312" s="27">
        <f t="shared" si="22"/>
        <v>0.000008385711889</v>
      </c>
      <c r="AH312" s="27">
        <f t="shared" si="23"/>
        <v>-0.0002101187531</v>
      </c>
      <c r="AI312" s="27">
        <f t="shared" si="24"/>
        <v>0.01488921459</v>
      </c>
      <c r="AJ312" s="27">
        <f t="shared" si="25"/>
        <v>-0.1918514023</v>
      </c>
      <c r="AK312" s="27">
        <f t="shared" si="26"/>
        <v>-0.0002206900759</v>
      </c>
      <c r="AL312" s="27">
        <f t="shared" si="27"/>
        <v>0.003496845862</v>
      </c>
      <c r="AM312" s="27">
        <f t="shared" si="28"/>
        <v>0.2820774222</v>
      </c>
      <c r="AN312" s="27">
        <f t="shared" si="29"/>
        <v>-0.0004220657661</v>
      </c>
      <c r="AO312" s="27">
        <f t="shared" si="30"/>
        <v>0.1479705265</v>
      </c>
      <c r="AP312" s="27">
        <f t="shared" si="31"/>
        <v>0.01440757136</v>
      </c>
      <c r="AQ312" s="27"/>
      <c r="AR312" s="27"/>
      <c r="AS312" s="27"/>
    </row>
    <row r="313">
      <c r="A313" s="29">
        <v>4512.0</v>
      </c>
      <c r="B313" s="30">
        <v>2848.0</v>
      </c>
      <c r="C313" s="14">
        <v>23.0</v>
      </c>
      <c r="D313" s="15">
        <v>12.0</v>
      </c>
      <c r="E313" s="16">
        <v>14.0</v>
      </c>
      <c r="F313" s="17">
        <v>51.0</v>
      </c>
      <c r="G313" s="18">
        <v>149.0</v>
      </c>
      <c r="H313" s="19">
        <v>55.0</v>
      </c>
      <c r="I313" s="20">
        <v>32.0</v>
      </c>
      <c r="J313" s="21">
        <v>49.0</v>
      </c>
      <c r="K313" s="22">
        <v>27.0</v>
      </c>
      <c r="L313" s="63">
        <f t="shared" si="1"/>
        <v>23</v>
      </c>
      <c r="M313" s="63">
        <f t="shared" si="2"/>
        <v>106</v>
      </c>
      <c r="N313" s="63">
        <f t="shared" si="3"/>
        <v>14</v>
      </c>
      <c r="O313" s="63">
        <f t="shared" si="4"/>
        <v>59</v>
      </c>
      <c r="P313" s="64">
        <f t="shared" si="5"/>
        <v>59</v>
      </c>
      <c r="Q313" s="64">
        <f t="shared" si="6"/>
        <v>0.1782945736</v>
      </c>
      <c r="R313" s="64">
        <f t="shared" si="7"/>
        <v>0.1917808219</v>
      </c>
      <c r="S313" s="65">
        <f t="shared" si="8"/>
        <v>0.4059405941</v>
      </c>
      <c r="T313" s="65">
        <f t="shared" si="9"/>
        <v>0.6386138614</v>
      </c>
      <c r="U313" s="73">
        <f t="shared" si="10"/>
        <v>0.01299157303</v>
      </c>
      <c r="V313" s="66">
        <f t="shared" si="11"/>
        <v>0.3575757576</v>
      </c>
      <c r="W313" s="27">
        <f t="shared" si="12"/>
        <v>0.3553147011</v>
      </c>
      <c r="X313" s="27">
        <f t="shared" si="13"/>
        <v>-0.007839215392</v>
      </c>
      <c r="Y313" s="27">
        <f t="shared" si="14"/>
        <v>1.491173565</v>
      </c>
      <c r="Z313" s="27">
        <f t="shared" si="15"/>
        <v>2.999354764</v>
      </c>
      <c r="AA313" s="27">
        <f t="shared" si="16"/>
        <v>0.01180560434</v>
      </c>
      <c r="AB313" s="27">
        <f t="shared" si="17"/>
        <v>-0.1215179088</v>
      </c>
      <c r="AC313" s="27">
        <f t="shared" si="18"/>
        <v>-0.3741234642</v>
      </c>
      <c r="AD313" s="27">
        <f t="shared" si="19"/>
        <v>0.06329380224</v>
      </c>
      <c r="AE313" s="27">
        <f t="shared" si="20"/>
        <v>-2.375901084</v>
      </c>
      <c r="AF313" s="27">
        <f t="shared" si="21"/>
        <v>-1.486066637</v>
      </c>
      <c r="AG313" s="27">
        <f t="shared" si="22"/>
        <v>0.0006318596047</v>
      </c>
      <c r="AH313" s="27">
        <f t="shared" si="23"/>
        <v>-0.002681070791</v>
      </c>
      <c r="AI313" s="27">
        <f t="shared" si="24"/>
        <v>0.03217200057</v>
      </c>
      <c r="AJ313" s="27">
        <f t="shared" si="25"/>
        <v>-0.07019950803</v>
      </c>
      <c r="AK313" s="27">
        <f t="shared" si="26"/>
        <v>-0.01017039323</v>
      </c>
      <c r="AL313" s="27">
        <f t="shared" si="27"/>
        <v>0.02728941602</v>
      </c>
      <c r="AM313" s="27">
        <f t="shared" si="28"/>
        <v>0.3727768129</v>
      </c>
      <c r="AN313" s="27">
        <f t="shared" si="29"/>
        <v>-0.01189623007</v>
      </c>
      <c r="AO313" s="27">
        <f t="shared" si="30"/>
        <v>0.7062643067</v>
      </c>
      <c r="AP313" s="27">
        <f t="shared" si="31"/>
        <v>0.2483672295</v>
      </c>
      <c r="AQ313" s="27"/>
      <c r="AR313" s="27"/>
      <c r="AS313" s="27"/>
    </row>
    <row r="314">
      <c r="A314" s="29">
        <v>4528.0</v>
      </c>
      <c r="B314" s="30">
        <v>1841.0</v>
      </c>
      <c r="C314" s="14">
        <v>1.0</v>
      </c>
      <c r="D314" s="15">
        <v>4.0</v>
      </c>
      <c r="E314" s="16">
        <v>1.0</v>
      </c>
      <c r="F314" s="17">
        <v>39.0</v>
      </c>
      <c r="G314" s="18">
        <v>100.0</v>
      </c>
      <c r="H314" s="19">
        <v>26.0</v>
      </c>
      <c r="I314" s="20">
        <v>5.0</v>
      </c>
      <c r="J314" s="21">
        <v>15.0</v>
      </c>
      <c r="K314" s="22">
        <v>3.0</v>
      </c>
      <c r="L314" s="63">
        <f t="shared" si="1"/>
        <v>1</v>
      </c>
      <c r="M314" s="63">
        <f t="shared" si="2"/>
        <v>65</v>
      </c>
      <c r="N314" s="63">
        <f t="shared" si="3"/>
        <v>1</v>
      </c>
      <c r="O314" s="63">
        <f t="shared" si="4"/>
        <v>8</v>
      </c>
      <c r="P314" s="64">
        <f t="shared" si="5"/>
        <v>8</v>
      </c>
      <c r="Q314" s="64">
        <f t="shared" si="6"/>
        <v>0.01515151515</v>
      </c>
      <c r="R314" s="64">
        <f t="shared" si="7"/>
        <v>0.1111111111</v>
      </c>
      <c r="S314" s="65">
        <f t="shared" si="8"/>
        <v>0.12</v>
      </c>
      <c r="T314" s="65">
        <f t="shared" si="9"/>
        <v>0.88</v>
      </c>
      <c r="U314" s="73">
        <f t="shared" si="10"/>
        <v>0.001086366105</v>
      </c>
      <c r="V314" s="66">
        <f t="shared" si="11"/>
        <v>0.1095890411</v>
      </c>
      <c r="W314" s="27">
        <f t="shared" si="12"/>
        <v>0.1058772933</v>
      </c>
      <c r="X314" s="27">
        <f t="shared" si="13"/>
        <v>-0.0006555216888</v>
      </c>
      <c r="Y314" s="27">
        <f t="shared" si="14"/>
        <v>2.054814053</v>
      </c>
      <c r="Z314" s="27">
        <f t="shared" si="15"/>
        <v>0.8866385302</v>
      </c>
      <c r="AA314" s="27">
        <f t="shared" si="16"/>
        <v>0.00008255001567</v>
      </c>
      <c r="AB314" s="27">
        <f t="shared" si="17"/>
        <v>-0.01400229059</v>
      </c>
      <c r="AC314" s="27">
        <f t="shared" si="18"/>
        <v>-0.7104010744</v>
      </c>
      <c r="AD314" s="27">
        <f t="shared" si="19"/>
        <v>0.001564567905</v>
      </c>
      <c r="AE314" s="27">
        <f t="shared" si="20"/>
        <v>-0.9678129972</v>
      </c>
      <c r="AF314" s="27">
        <f t="shared" si="21"/>
        <v>-0.1298601231</v>
      </c>
      <c r="AG314" s="27">
        <f t="shared" si="22"/>
        <v>0.0000003694570818</v>
      </c>
      <c r="AH314" s="27">
        <f t="shared" si="23"/>
        <v>-0.00002583339882</v>
      </c>
      <c r="AI314" s="27">
        <f t="shared" si="24"/>
        <v>0.005108356505</v>
      </c>
      <c r="AJ314" s="27">
        <f t="shared" si="25"/>
        <v>-0.1836821958</v>
      </c>
      <c r="AK314" s="27">
        <f t="shared" si="26"/>
        <v>-0.00002102255242</v>
      </c>
      <c r="AL314" s="27">
        <f t="shared" si="27"/>
        <v>0.0009295479654</v>
      </c>
      <c r="AM314" s="27">
        <f t="shared" si="28"/>
        <v>0.2092455914</v>
      </c>
      <c r="AN314" s="27">
        <f t="shared" si="29"/>
        <v>-0.00008692833256</v>
      </c>
      <c r="AO314" s="27">
        <f t="shared" si="30"/>
        <v>0.0850450647</v>
      </c>
      <c r="AP314" s="27">
        <f t="shared" si="31"/>
        <v>0.006415796527</v>
      </c>
      <c r="AQ314" s="27"/>
      <c r="AR314" s="27"/>
      <c r="AS314" s="27"/>
    </row>
    <row r="315">
      <c r="A315" s="29">
        <v>4529.0</v>
      </c>
      <c r="B315" s="30">
        <v>2399.0</v>
      </c>
      <c r="C315" s="14">
        <v>3.0</v>
      </c>
      <c r="D315" s="15">
        <v>7.0</v>
      </c>
      <c r="E315" s="16">
        <v>7.0</v>
      </c>
      <c r="F315" s="17">
        <v>27.0</v>
      </c>
      <c r="G315" s="18">
        <v>86.0</v>
      </c>
      <c r="H315" s="19">
        <v>21.0</v>
      </c>
      <c r="I315" s="20">
        <v>8.0</v>
      </c>
      <c r="J315" s="21">
        <v>7.0</v>
      </c>
      <c r="K315" s="22">
        <v>7.0</v>
      </c>
      <c r="L315" s="63">
        <f t="shared" si="1"/>
        <v>3</v>
      </c>
      <c r="M315" s="63">
        <f t="shared" si="2"/>
        <v>48</v>
      </c>
      <c r="N315" s="63">
        <f t="shared" si="3"/>
        <v>7</v>
      </c>
      <c r="O315" s="63">
        <f t="shared" si="4"/>
        <v>15</v>
      </c>
      <c r="P315" s="64">
        <f t="shared" si="5"/>
        <v>15</v>
      </c>
      <c r="Q315" s="64">
        <f t="shared" si="6"/>
        <v>0.05882352941</v>
      </c>
      <c r="R315" s="64">
        <f t="shared" si="7"/>
        <v>0.3181818182</v>
      </c>
      <c r="S315" s="65">
        <f t="shared" si="8"/>
        <v>0.2465753425</v>
      </c>
      <c r="T315" s="65">
        <f t="shared" si="9"/>
        <v>0.698630137</v>
      </c>
      <c r="U315" s="73">
        <f t="shared" si="10"/>
        <v>0.004168403501</v>
      </c>
      <c r="V315" s="66">
        <f t="shared" si="11"/>
        <v>0.2380952381</v>
      </c>
      <c r="W315" s="27">
        <f t="shared" si="12"/>
        <v>0.2449633627</v>
      </c>
      <c r="X315" s="27">
        <f t="shared" si="13"/>
        <v>-0.00251524683</v>
      </c>
      <c r="Y315" s="27">
        <f t="shared" si="14"/>
        <v>1.631312527</v>
      </c>
      <c r="Z315" s="27">
        <f t="shared" si="15"/>
        <v>1.821859994</v>
      </c>
      <c r="AA315" s="27">
        <f t="shared" si="16"/>
        <v>0.001215358072</v>
      </c>
      <c r="AB315" s="27">
        <f t="shared" si="17"/>
        <v>-0.0426537555</v>
      </c>
      <c r="AC315" s="27">
        <f t="shared" si="18"/>
        <v>-0.4477472192</v>
      </c>
      <c r="AD315" s="27">
        <f t="shared" si="19"/>
        <v>0.01233548873</v>
      </c>
      <c r="AE315" s="27">
        <f t="shared" si="20"/>
        <v>-1.578790458</v>
      </c>
      <c r="AF315" s="27">
        <f t="shared" si="21"/>
        <v>-0.5482928825</v>
      </c>
      <c r="AG315" s="27">
        <f t="shared" si="22"/>
        <v>0.00002087106594</v>
      </c>
      <c r="AH315" s="27">
        <f t="shared" si="23"/>
        <v>-0.0003019487821</v>
      </c>
      <c r="AI315" s="27">
        <f t="shared" si="24"/>
        <v>0.01235389856</v>
      </c>
      <c r="AJ315" s="27">
        <f t="shared" si="25"/>
        <v>-0.09190962495</v>
      </c>
      <c r="AK315" s="27">
        <f t="shared" si="26"/>
        <v>-0.0006359763014</v>
      </c>
      <c r="AL315" s="27">
        <f t="shared" si="27"/>
        <v>0.005818330571</v>
      </c>
      <c r="AM315" s="27">
        <f t="shared" si="28"/>
        <v>0.2709904607</v>
      </c>
      <c r="AN315" s="27">
        <f t="shared" si="29"/>
        <v>-0.001408288691</v>
      </c>
      <c r="AO315" s="27">
        <f t="shared" si="30"/>
        <v>0.2850693711</v>
      </c>
      <c r="AP315" s="27">
        <f t="shared" si="31"/>
        <v>0.0556616119</v>
      </c>
      <c r="AQ315" s="27"/>
      <c r="AR315" s="27"/>
      <c r="AS315" s="27"/>
    </row>
    <row r="316">
      <c r="A316" s="29">
        <v>4541.0</v>
      </c>
      <c r="B316" s="30">
        <v>3526.0</v>
      </c>
      <c r="C316" s="14">
        <v>16.0</v>
      </c>
      <c r="D316" s="15">
        <v>6.0</v>
      </c>
      <c r="E316" s="16">
        <v>3.0</v>
      </c>
      <c r="F316" s="17">
        <v>35.0</v>
      </c>
      <c r="G316" s="18">
        <v>141.0</v>
      </c>
      <c r="H316" s="19">
        <v>28.0</v>
      </c>
      <c r="I316" s="20">
        <v>21.0</v>
      </c>
      <c r="J316" s="21">
        <v>13.0</v>
      </c>
      <c r="K316" s="22">
        <v>18.0</v>
      </c>
      <c r="L316" s="63">
        <f t="shared" si="1"/>
        <v>16</v>
      </c>
      <c r="M316" s="63">
        <f t="shared" si="2"/>
        <v>63</v>
      </c>
      <c r="N316" s="63">
        <f t="shared" si="3"/>
        <v>3</v>
      </c>
      <c r="O316" s="63">
        <f t="shared" si="4"/>
        <v>39</v>
      </c>
      <c r="P316" s="64">
        <f t="shared" si="5"/>
        <v>39</v>
      </c>
      <c r="Q316" s="64">
        <f t="shared" si="6"/>
        <v>0.2025316456</v>
      </c>
      <c r="R316" s="64">
        <f t="shared" si="7"/>
        <v>0.07142857143</v>
      </c>
      <c r="S316" s="65">
        <f t="shared" si="8"/>
        <v>0.4545454545</v>
      </c>
      <c r="T316" s="65">
        <f t="shared" si="9"/>
        <v>0.652892562</v>
      </c>
      <c r="U316" s="73">
        <f t="shared" si="10"/>
        <v>0.005388542258</v>
      </c>
      <c r="V316" s="66">
        <f t="shared" si="11"/>
        <v>0.3823529412</v>
      </c>
      <c r="W316" s="27">
        <f t="shared" si="12"/>
        <v>0.3816931792</v>
      </c>
      <c r="X316" s="27">
        <f t="shared" si="13"/>
        <v>-0.003251487968</v>
      </c>
      <c r="Y316" s="27">
        <f t="shared" si="14"/>
        <v>1.524514559</v>
      </c>
      <c r="Z316" s="27">
        <f t="shared" si="15"/>
        <v>3.358479281</v>
      </c>
      <c r="AA316" s="27">
        <f t="shared" si="16"/>
        <v>0.00203098788</v>
      </c>
      <c r="AB316" s="27">
        <f t="shared" si="17"/>
        <v>-0.05152917877</v>
      </c>
      <c r="AC316" s="27">
        <f t="shared" si="18"/>
        <v>-0.3910404709</v>
      </c>
      <c r="AD316" s="27">
        <f t="shared" si="19"/>
        <v>0.02939581976</v>
      </c>
      <c r="AE316" s="27">
        <f t="shared" si="20"/>
        <v>-2.719860138</v>
      </c>
      <c r="AF316" s="27">
        <f t="shared" si="21"/>
        <v>-1.863236386</v>
      </c>
      <c r="AG316" s="27">
        <f t="shared" si="22"/>
        <v>0.00004508678343</v>
      </c>
      <c r="AH316" s="27">
        <f t="shared" si="23"/>
        <v>-0.0004715532791</v>
      </c>
      <c r="AI316" s="27">
        <f t="shared" si="24"/>
        <v>0.01394743615</v>
      </c>
      <c r="AJ316" s="27">
        <f t="shared" si="25"/>
        <v>-0.07501432555</v>
      </c>
      <c r="AK316" s="27">
        <f t="shared" si="26"/>
        <v>-0.001959168046</v>
      </c>
      <c r="AL316" s="27">
        <f t="shared" si="27"/>
        <v>0.01295752372</v>
      </c>
      <c r="AM316" s="27">
        <f t="shared" si="28"/>
        <v>0.4362852067</v>
      </c>
      <c r="AN316" s="27">
        <f t="shared" si="29"/>
        <v>-0.006186550769</v>
      </c>
      <c r="AO316" s="27">
        <f t="shared" si="30"/>
        <v>0.9053162398</v>
      </c>
      <c r="AP316" s="27">
        <f t="shared" si="31"/>
        <v>0.3486894452</v>
      </c>
      <c r="AQ316" s="27"/>
      <c r="AR316" s="27"/>
      <c r="AS316" s="27"/>
    </row>
    <row r="317">
      <c r="A317" s="29">
        <v>4543.0</v>
      </c>
      <c r="B317" s="30">
        <v>2234.0</v>
      </c>
      <c r="C317" s="14">
        <v>2.0</v>
      </c>
      <c r="D317" s="15">
        <v>5.0</v>
      </c>
      <c r="E317" s="16">
        <v>2.0</v>
      </c>
      <c r="F317" s="17">
        <v>19.0</v>
      </c>
      <c r="G317" s="18">
        <v>79.0</v>
      </c>
      <c r="H317" s="19">
        <v>10.0</v>
      </c>
      <c r="I317" s="20">
        <v>7.0</v>
      </c>
      <c r="J317" s="21">
        <v>14.0</v>
      </c>
      <c r="K317" s="22">
        <v>4.0</v>
      </c>
      <c r="L317" s="63">
        <f t="shared" si="1"/>
        <v>2</v>
      </c>
      <c r="M317" s="63">
        <f t="shared" si="2"/>
        <v>29</v>
      </c>
      <c r="N317" s="63">
        <f t="shared" si="3"/>
        <v>2</v>
      </c>
      <c r="O317" s="63">
        <f t="shared" si="4"/>
        <v>11</v>
      </c>
      <c r="P317" s="64">
        <f t="shared" si="5"/>
        <v>11</v>
      </c>
      <c r="Q317" s="64">
        <f t="shared" si="6"/>
        <v>0.06451612903</v>
      </c>
      <c r="R317" s="64">
        <f t="shared" si="7"/>
        <v>0.1538461538</v>
      </c>
      <c r="S317" s="65">
        <f t="shared" si="8"/>
        <v>0.2954545455</v>
      </c>
      <c r="T317" s="65">
        <f t="shared" si="9"/>
        <v>0.7045454545</v>
      </c>
      <c r="U317" s="73">
        <f t="shared" si="10"/>
        <v>0.001790510295</v>
      </c>
      <c r="V317" s="66">
        <f t="shared" si="11"/>
        <v>0.275</v>
      </c>
      <c r="W317" s="27">
        <f t="shared" si="12"/>
        <v>0.2792153999</v>
      </c>
      <c r="X317" s="27">
        <f t="shared" si="13"/>
        <v>-0.001080407725</v>
      </c>
      <c r="Y317" s="27">
        <f t="shared" si="14"/>
        <v>1.645124888</v>
      </c>
      <c r="Z317" s="27">
        <f t="shared" si="15"/>
        <v>2.183011533</v>
      </c>
      <c r="AA317" s="27">
        <f t="shared" si="16"/>
        <v>0.0002242427397</v>
      </c>
      <c r="AB317" s="27">
        <f t="shared" si="17"/>
        <v>-0.01847676976</v>
      </c>
      <c r="AC317" s="27">
        <f t="shared" si="18"/>
        <v>-0.4553614906</v>
      </c>
      <c r="AD317" s="27">
        <f t="shared" si="19"/>
        <v>0.006348987354</v>
      </c>
      <c r="AE317" s="27">
        <f t="shared" si="20"/>
        <v>-1.907775315</v>
      </c>
      <c r="AF317" s="27">
        <f t="shared" si="21"/>
        <v>-0.787217373</v>
      </c>
      <c r="AG317" s="27">
        <f t="shared" si="22"/>
        <v>0.00000165411554</v>
      </c>
      <c r="AH317" s="27">
        <f t="shared" si="23"/>
        <v>-0.00005618354323</v>
      </c>
      <c r="AI317" s="27">
        <f t="shared" si="24"/>
        <v>0.005396777388</v>
      </c>
      <c r="AJ317" s="27">
        <f t="shared" si="25"/>
        <v>-0.09426405065</v>
      </c>
      <c r="AK317" s="27">
        <f t="shared" si="26"/>
        <v>-0.0001406034913</v>
      </c>
      <c r="AL317" s="27">
        <f t="shared" si="27"/>
        <v>0.003020008706</v>
      </c>
      <c r="AM317" s="27">
        <f t="shared" si="28"/>
        <v>0.330231454</v>
      </c>
      <c r="AN317" s="27">
        <f t="shared" si="29"/>
        <v>-0.0008685220006</v>
      </c>
      <c r="AO317" s="27">
        <f t="shared" si="30"/>
        <v>0.4127568796</v>
      </c>
      <c r="AP317" s="27">
        <f t="shared" si="31"/>
        <v>0.09575883888</v>
      </c>
      <c r="AQ317" s="27"/>
      <c r="AR317" s="27"/>
      <c r="AS317" s="27"/>
    </row>
    <row r="318">
      <c r="A318" s="29">
        <v>4547.0</v>
      </c>
      <c r="B318" s="30">
        <v>2569.0</v>
      </c>
      <c r="C318" s="14">
        <v>4.0</v>
      </c>
      <c r="D318" s="15">
        <v>14.0</v>
      </c>
      <c r="E318" s="16">
        <v>4.0</v>
      </c>
      <c r="F318" s="17">
        <v>21.0</v>
      </c>
      <c r="G318" s="18">
        <v>117.0</v>
      </c>
      <c r="H318" s="19">
        <v>29.0</v>
      </c>
      <c r="I318" s="20">
        <v>6.0</v>
      </c>
      <c r="J318" s="21">
        <v>17.0</v>
      </c>
      <c r="K318" s="22">
        <v>12.0</v>
      </c>
      <c r="L318" s="63">
        <f t="shared" si="1"/>
        <v>4</v>
      </c>
      <c r="M318" s="63">
        <f t="shared" si="2"/>
        <v>50</v>
      </c>
      <c r="N318" s="63">
        <f t="shared" si="3"/>
        <v>4</v>
      </c>
      <c r="O318" s="63">
        <f t="shared" si="4"/>
        <v>18</v>
      </c>
      <c r="P318" s="64">
        <f t="shared" si="5"/>
        <v>18</v>
      </c>
      <c r="Q318" s="64">
        <f t="shared" si="6"/>
        <v>0.07407407407</v>
      </c>
      <c r="R318" s="64">
        <f t="shared" si="7"/>
        <v>0.1818181818</v>
      </c>
      <c r="S318" s="65">
        <f t="shared" si="8"/>
        <v>0.2894736842</v>
      </c>
      <c r="T318" s="65">
        <f t="shared" si="9"/>
        <v>0.7105263158</v>
      </c>
      <c r="U318" s="73">
        <f t="shared" si="10"/>
        <v>0.00311405216</v>
      </c>
      <c r="V318" s="66">
        <f t="shared" si="11"/>
        <v>0.2647058824</v>
      </c>
      <c r="W318" s="27">
        <f t="shared" si="12"/>
        <v>0.2686082625</v>
      </c>
      <c r="X318" s="27">
        <f t="shared" si="13"/>
        <v>-0.001879043097</v>
      </c>
      <c r="Y318" s="27">
        <f t="shared" si="14"/>
        <v>1.659090294</v>
      </c>
      <c r="Z318" s="27">
        <f t="shared" si="15"/>
        <v>2.138821016</v>
      </c>
      <c r="AA318" s="27">
        <f t="shared" si="16"/>
        <v>0.0006782917131</v>
      </c>
      <c r="AB318" s="27">
        <f t="shared" si="17"/>
        <v>-0.0324075543</v>
      </c>
      <c r="AC318" s="27">
        <f t="shared" si="18"/>
        <v>-0.4631254</v>
      </c>
      <c r="AD318" s="27">
        <f t="shared" si="19"/>
        <v>0.0108186217</v>
      </c>
      <c r="AE318" s="27">
        <f t="shared" si="20"/>
        <v>-1.885023584</v>
      </c>
      <c r="AF318" s="27">
        <f t="shared" si="21"/>
        <v>-0.7556688067</v>
      </c>
      <c r="AG318" s="27">
        <f t="shared" si="22"/>
        <v>0.000008701878643</v>
      </c>
      <c r="AH318" s="27">
        <f t="shared" si="23"/>
        <v>-0.0001713872046</v>
      </c>
      <c r="AI318" s="27">
        <f t="shared" si="24"/>
        <v>0.009546097479</v>
      </c>
      <c r="AJ318" s="27">
        <f t="shared" si="25"/>
        <v>-0.09668509952</v>
      </c>
      <c r="AK318" s="27">
        <f t="shared" si="26"/>
        <v>-0.0004166895774</v>
      </c>
      <c r="AL318" s="27">
        <f t="shared" si="27"/>
        <v>0.005189754547</v>
      </c>
      <c r="AM318" s="27">
        <f t="shared" si="28"/>
        <v>0.3290630736</v>
      </c>
      <c r="AN318" s="27">
        <f t="shared" si="29"/>
        <v>-0.001449995685</v>
      </c>
      <c r="AO318" s="27">
        <f t="shared" si="30"/>
        <v>0.3995786693</v>
      </c>
      <c r="AP318" s="27">
        <f t="shared" si="31"/>
        <v>0.09006044936</v>
      </c>
      <c r="AQ318" s="27"/>
      <c r="AR318" s="27"/>
      <c r="AS318" s="27"/>
    </row>
    <row r="319">
      <c r="A319" s="29">
        <v>4548.0</v>
      </c>
      <c r="B319" s="30">
        <v>1991.0</v>
      </c>
      <c r="C319" s="14">
        <v>7.0</v>
      </c>
      <c r="D319" s="15">
        <v>11.0</v>
      </c>
      <c r="E319" s="16">
        <v>0.0</v>
      </c>
      <c r="F319" s="17">
        <v>28.0</v>
      </c>
      <c r="G319" s="18">
        <v>75.0</v>
      </c>
      <c r="H319" s="19">
        <v>11.0</v>
      </c>
      <c r="I319" s="20">
        <v>9.0</v>
      </c>
      <c r="J319" s="21">
        <v>13.0</v>
      </c>
      <c r="K319" s="22">
        <v>7.0</v>
      </c>
      <c r="L319" s="63">
        <f t="shared" si="1"/>
        <v>7</v>
      </c>
      <c r="M319" s="63">
        <f t="shared" si="2"/>
        <v>39</v>
      </c>
      <c r="N319" s="63">
        <f t="shared" si="3"/>
        <v>0</v>
      </c>
      <c r="O319" s="63">
        <f t="shared" si="4"/>
        <v>16</v>
      </c>
      <c r="P319" s="64">
        <f t="shared" si="5"/>
        <v>16</v>
      </c>
      <c r="Q319" s="64">
        <f t="shared" si="6"/>
        <v>0.152173913</v>
      </c>
      <c r="R319" s="64">
        <f t="shared" si="7"/>
        <v>0</v>
      </c>
      <c r="S319" s="65">
        <f t="shared" si="8"/>
        <v>0.3709677419</v>
      </c>
      <c r="T319" s="65">
        <f t="shared" si="9"/>
        <v>0.7419354839</v>
      </c>
      <c r="U319" s="73">
        <f t="shared" si="10"/>
        <v>0.003515821195</v>
      </c>
      <c r="V319" s="66">
        <f t="shared" si="11"/>
        <v>0.2909090909</v>
      </c>
      <c r="W319" s="27">
        <f t="shared" si="12"/>
        <v>0.2841679693</v>
      </c>
      <c r="X319" s="27">
        <f t="shared" si="13"/>
        <v>-0.002121473632</v>
      </c>
      <c r="Y319" s="27">
        <f t="shared" si="14"/>
        <v>1.732431203</v>
      </c>
      <c r="Z319" s="27">
        <f t="shared" si="15"/>
        <v>2.740952446</v>
      </c>
      <c r="AA319" s="27">
        <f t="shared" si="16"/>
        <v>0.0008646061208</v>
      </c>
      <c r="AB319" s="27">
        <f t="shared" si="17"/>
        <v>-0.03820613706</v>
      </c>
      <c r="AC319" s="27">
        <f t="shared" si="18"/>
        <v>-0.5049757812</v>
      </c>
      <c r="AD319" s="27">
        <f t="shared" si="19"/>
        <v>0.01565308308</v>
      </c>
      <c r="AE319" s="27">
        <f t="shared" si="20"/>
        <v>-2.522492134</v>
      </c>
      <c r="AF319" s="27">
        <f t="shared" si="21"/>
        <v>-1.241039519</v>
      </c>
      <c r="AG319" s="27">
        <f t="shared" si="22"/>
        <v>0.00001252321147</v>
      </c>
      <c r="AH319" s="27">
        <f t="shared" si="23"/>
        <v>-0.0002281214715</v>
      </c>
      <c r="AI319" s="27">
        <f t="shared" si="24"/>
        <v>0.01175164629</v>
      </c>
      <c r="AJ319" s="27">
        <f t="shared" si="25"/>
        <v>-0.1100822943</v>
      </c>
      <c r="AK319" s="27">
        <f t="shared" si="26"/>
        <v>-0.0006806776489</v>
      </c>
      <c r="AL319" s="27">
        <f t="shared" si="27"/>
        <v>0.007840806712</v>
      </c>
      <c r="AM319" s="27">
        <f t="shared" si="28"/>
        <v>0.4598097301</v>
      </c>
      <c r="AN319" s="27">
        <f t="shared" si="29"/>
        <v>-0.002688572319</v>
      </c>
      <c r="AO319" s="27">
        <f t="shared" si="30"/>
        <v>0.6852394958</v>
      </c>
      <c r="AP319" s="27">
        <f t="shared" si="31"/>
        <v>0.1895462879</v>
      </c>
      <c r="AQ319" s="27"/>
      <c r="AR319" s="27"/>
      <c r="AS319" s="27"/>
    </row>
    <row r="320">
      <c r="A320" s="29">
        <v>4553.0</v>
      </c>
      <c r="B320" s="30">
        <v>1921.0</v>
      </c>
      <c r="C320" s="14">
        <v>1.0</v>
      </c>
      <c r="D320" s="15">
        <v>2.0</v>
      </c>
      <c r="E320" s="16">
        <v>2.0</v>
      </c>
      <c r="F320" s="17">
        <v>13.0</v>
      </c>
      <c r="G320" s="18">
        <v>59.0</v>
      </c>
      <c r="H320" s="19">
        <v>17.0</v>
      </c>
      <c r="I320" s="20">
        <v>6.0</v>
      </c>
      <c r="J320" s="21">
        <v>8.0</v>
      </c>
      <c r="K320" s="22">
        <v>8.0</v>
      </c>
      <c r="L320" s="63">
        <f t="shared" si="1"/>
        <v>1</v>
      </c>
      <c r="M320" s="63">
        <f t="shared" si="2"/>
        <v>30</v>
      </c>
      <c r="N320" s="63">
        <f t="shared" si="3"/>
        <v>2</v>
      </c>
      <c r="O320" s="63">
        <f t="shared" si="4"/>
        <v>14</v>
      </c>
      <c r="P320" s="64">
        <f t="shared" si="5"/>
        <v>14</v>
      </c>
      <c r="Q320" s="64">
        <f t="shared" si="6"/>
        <v>0.03225806452</v>
      </c>
      <c r="R320" s="64">
        <f t="shared" si="7"/>
        <v>0.125</v>
      </c>
      <c r="S320" s="65">
        <f t="shared" si="8"/>
        <v>0.3191489362</v>
      </c>
      <c r="T320" s="65">
        <f t="shared" si="9"/>
        <v>0.6595744681</v>
      </c>
      <c r="U320" s="73">
        <f t="shared" si="10"/>
        <v>0.001561686622</v>
      </c>
      <c r="V320" s="66">
        <f t="shared" si="11"/>
        <v>0.3181818182</v>
      </c>
      <c r="W320" s="27">
        <f t="shared" si="12"/>
        <v>0.3166462907</v>
      </c>
      <c r="X320" s="27">
        <f t="shared" si="13"/>
        <v>-0.0009423337551</v>
      </c>
      <c r="Y320" s="27">
        <f t="shared" si="14"/>
        <v>1.540116916</v>
      </c>
      <c r="Z320" s="27">
        <f t="shared" si="15"/>
        <v>2.358081197</v>
      </c>
      <c r="AA320" s="27">
        <f t="shared" si="16"/>
        <v>0.00017058959</v>
      </c>
      <c r="AB320" s="27">
        <f t="shared" si="17"/>
        <v>-0.01508682778</v>
      </c>
      <c r="AC320" s="27">
        <f t="shared" si="18"/>
        <v>-0.3990854892</v>
      </c>
      <c r="AD320" s="27">
        <f t="shared" si="19"/>
        <v>0.005981694857</v>
      </c>
      <c r="AE320" s="27">
        <f t="shared" si="20"/>
        <v>-1.929233386</v>
      </c>
      <c r="AF320" s="27">
        <f t="shared" si="21"/>
        <v>-0.9185443296</v>
      </c>
      <c r="AG320" s="27">
        <f t="shared" si="22"/>
        <v>0.000001097531626</v>
      </c>
      <c r="AH320" s="27">
        <f t="shared" si="23"/>
        <v>-0.00004001272026</v>
      </c>
      <c r="AI320" s="27">
        <f t="shared" si="24"/>
        <v>0.004125353876</v>
      </c>
      <c r="AJ320" s="27">
        <f t="shared" si="25"/>
        <v>-0.07734113723</v>
      </c>
      <c r="AK320" s="27">
        <f t="shared" si="26"/>
        <v>-0.00011554016</v>
      </c>
      <c r="AL320" s="27">
        <f t="shared" si="27"/>
        <v>0.002663684638</v>
      </c>
      <c r="AM320" s="27">
        <f t="shared" si="28"/>
        <v>0.3126301069</v>
      </c>
      <c r="AN320" s="27">
        <f t="shared" si="29"/>
        <v>-0.0008839004235</v>
      </c>
      <c r="AO320" s="27">
        <f t="shared" si="30"/>
        <v>0.4508733747</v>
      </c>
      <c r="AP320" s="27">
        <f t="shared" si="31"/>
        <v>0.1206943798</v>
      </c>
      <c r="AQ320" s="27"/>
      <c r="AR320" s="27"/>
      <c r="AS320" s="27"/>
    </row>
    <row r="321">
      <c r="A321" s="29">
        <v>4555.0</v>
      </c>
      <c r="B321" s="30">
        <v>3603.0</v>
      </c>
      <c r="C321" s="14">
        <v>7.0</v>
      </c>
      <c r="D321" s="15">
        <v>11.0</v>
      </c>
      <c r="E321" s="16">
        <v>6.0</v>
      </c>
      <c r="F321" s="17">
        <v>37.0</v>
      </c>
      <c r="G321" s="18">
        <v>118.0</v>
      </c>
      <c r="H321" s="19">
        <v>31.0</v>
      </c>
      <c r="I321" s="20">
        <v>15.0</v>
      </c>
      <c r="J321" s="21">
        <v>12.0</v>
      </c>
      <c r="K321" s="22">
        <v>21.0</v>
      </c>
      <c r="L321" s="63">
        <f t="shared" si="1"/>
        <v>7</v>
      </c>
      <c r="M321" s="63">
        <f t="shared" si="2"/>
        <v>68</v>
      </c>
      <c r="N321" s="63">
        <f t="shared" si="3"/>
        <v>6</v>
      </c>
      <c r="O321" s="63">
        <f t="shared" si="4"/>
        <v>36</v>
      </c>
      <c r="P321" s="64">
        <f t="shared" si="5"/>
        <v>36</v>
      </c>
      <c r="Q321" s="64">
        <f t="shared" si="6"/>
        <v>0.09333333333</v>
      </c>
      <c r="R321" s="64">
        <f t="shared" si="7"/>
        <v>0.1428571429</v>
      </c>
      <c r="S321" s="65">
        <f t="shared" si="8"/>
        <v>0.3675213675</v>
      </c>
      <c r="T321" s="65">
        <f t="shared" si="9"/>
        <v>0.641025641</v>
      </c>
      <c r="U321" s="73">
        <f t="shared" si="10"/>
        <v>0.003608104357</v>
      </c>
      <c r="V321" s="66">
        <f t="shared" si="11"/>
        <v>0.3461538462</v>
      </c>
      <c r="W321" s="27">
        <f t="shared" si="12"/>
        <v>0.3481748516</v>
      </c>
      <c r="X321" s="27">
        <f t="shared" si="13"/>
        <v>-0.002177158004</v>
      </c>
      <c r="Y321" s="27">
        <f t="shared" si="14"/>
        <v>1.496805109</v>
      </c>
      <c r="Z321" s="27">
        <f t="shared" si="15"/>
        <v>2.715488376</v>
      </c>
      <c r="AA321" s="27">
        <f t="shared" si="16"/>
        <v>0.0009105901037</v>
      </c>
      <c r="AB321" s="27">
        <f t="shared" si="17"/>
        <v>-0.03387620084</v>
      </c>
      <c r="AC321" s="27">
        <f t="shared" si="18"/>
        <v>-0.3769546184</v>
      </c>
      <c r="AD321" s="27">
        <f t="shared" si="19"/>
        <v>0.01591470701</v>
      </c>
      <c r="AE321" s="27">
        <f t="shared" si="20"/>
        <v>-2.159163487</v>
      </c>
      <c r="AF321" s="27">
        <f t="shared" si="21"/>
        <v>-1.218087554</v>
      </c>
      <c r="AG321" s="27">
        <f t="shared" si="22"/>
        <v>0.00001353544831</v>
      </c>
      <c r="AH321" s="27">
        <f t="shared" si="23"/>
        <v>-0.0002075773887</v>
      </c>
      <c r="AI321" s="27">
        <f t="shared" si="24"/>
        <v>0.009002632883</v>
      </c>
      <c r="AJ321" s="27">
        <f t="shared" si="25"/>
        <v>-0.07099785875</v>
      </c>
      <c r="AK321" s="27">
        <f t="shared" si="26"/>
        <v>-0.0007102194437</v>
      </c>
      <c r="AL321" s="27">
        <f t="shared" si="27"/>
        <v>0.006887613442</v>
      </c>
      <c r="AM321" s="27">
        <f t="shared" si="28"/>
        <v>0.3400502695</v>
      </c>
      <c r="AN321" s="27">
        <f t="shared" si="29"/>
        <v>-0.002708113909</v>
      </c>
      <c r="AO321" s="27">
        <f t="shared" si="30"/>
        <v>0.5810915243</v>
      </c>
      <c r="AP321" s="27">
        <f t="shared" si="31"/>
        <v>0.1843124302</v>
      </c>
      <c r="AQ321" s="27"/>
      <c r="AR321" s="27"/>
      <c r="AS321" s="27"/>
    </row>
    <row r="322">
      <c r="A322" s="29">
        <v>4559.0</v>
      </c>
      <c r="B322" s="30">
        <v>2078.0</v>
      </c>
      <c r="C322" s="14">
        <v>9.0</v>
      </c>
      <c r="D322" s="15">
        <v>2.0</v>
      </c>
      <c r="E322" s="16">
        <v>10.0</v>
      </c>
      <c r="F322" s="17">
        <v>19.0</v>
      </c>
      <c r="G322" s="18">
        <v>72.0</v>
      </c>
      <c r="H322" s="19">
        <v>22.0</v>
      </c>
      <c r="I322" s="20">
        <v>14.0</v>
      </c>
      <c r="J322" s="21">
        <v>14.0</v>
      </c>
      <c r="K322" s="22">
        <v>5.0</v>
      </c>
      <c r="L322" s="63">
        <f t="shared" si="1"/>
        <v>9</v>
      </c>
      <c r="M322" s="63">
        <f t="shared" si="2"/>
        <v>41</v>
      </c>
      <c r="N322" s="63">
        <f t="shared" si="3"/>
        <v>10</v>
      </c>
      <c r="O322" s="63">
        <f t="shared" si="4"/>
        <v>19</v>
      </c>
      <c r="P322" s="64">
        <f t="shared" si="5"/>
        <v>20</v>
      </c>
      <c r="Q322" s="64">
        <f t="shared" si="6"/>
        <v>0.18</v>
      </c>
      <c r="R322" s="64">
        <f t="shared" si="7"/>
        <v>0.3448275862</v>
      </c>
      <c r="S322" s="65">
        <f t="shared" si="8"/>
        <v>0.3544303797</v>
      </c>
      <c r="T322" s="65">
        <f t="shared" si="9"/>
        <v>0.6329113924</v>
      </c>
      <c r="U322" s="73">
        <f t="shared" si="10"/>
        <v>0.009143407122</v>
      </c>
      <c r="V322" s="66">
        <f t="shared" si="11"/>
        <v>0.3166666667</v>
      </c>
      <c r="W322" s="27">
        <f t="shared" si="12"/>
        <v>0.3346764894</v>
      </c>
      <c r="X322" s="27">
        <f t="shared" si="13"/>
        <v>-0.005517202395</v>
      </c>
      <c r="Y322" s="27">
        <f t="shared" si="14"/>
        <v>1.477858209</v>
      </c>
      <c r="Z322" s="27">
        <f t="shared" si="15"/>
        <v>2.618763591</v>
      </c>
      <c r="AA322" s="27">
        <f t="shared" si="16"/>
        <v>0.005847643137</v>
      </c>
      <c r="AB322" s="27">
        <f t="shared" si="17"/>
        <v>-0.08476004486</v>
      </c>
      <c r="AC322" s="27">
        <f t="shared" si="18"/>
        <v>-0.3674718632</v>
      </c>
      <c r="AD322" s="27">
        <f t="shared" si="19"/>
        <v>0.0388934046</v>
      </c>
      <c r="AE322" s="27">
        <f t="shared" si="20"/>
        <v>-2.055897153</v>
      </c>
      <c r="AF322" s="27">
        <f t="shared" si="21"/>
        <v>-1.132857276</v>
      </c>
      <c r="AG322" s="27">
        <f t="shared" si="22"/>
        <v>0.0002202721279</v>
      </c>
      <c r="AH322" s="27">
        <f t="shared" si="23"/>
        <v>-0.001316150311</v>
      </c>
      <c r="AI322" s="27">
        <f t="shared" si="24"/>
        <v>0.02223993588</v>
      </c>
      <c r="AJ322" s="27">
        <f t="shared" si="25"/>
        <v>-0.06833572165</v>
      </c>
      <c r="AK322" s="27">
        <f t="shared" si="26"/>
        <v>-0.004398441692</v>
      </c>
      <c r="AL322" s="27">
        <f t="shared" si="27"/>
        <v>0.01661933301</v>
      </c>
      <c r="AM322" s="27">
        <f t="shared" si="28"/>
        <v>0.3196881161</v>
      </c>
      <c r="AN322" s="27">
        <f t="shared" si="29"/>
        <v>-0.006382525928</v>
      </c>
      <c r="AO322" s="27">
        <f t="shared" si="30"/>
        <v>0.5335913059</v>
      </c>
      <c r="AP322" s="27">
        <f t="shared" si="31"/>
        <v>0.1653102049</v>
      </c>
      <c r="AQ322" s="27"/>
      <c r="AR322" s="27"/>
      <c r="AS322" s="27"/>
    </row>
    <row r="323">
      <c r="A323" s="29">
        <v>4562.0</v>
      </c>
      <c r="B323" s="30">
        <v>1374.0</v>
      </c>
      <c r="C323" s="14">
        <v>2.0</v>
      </c>
      <c r="D323" s="15">
        <v>3.0</v>
      </c>
      <c r="E323" s="16">
        <v>3.0</v>
      </c>
      <c r="F323" s="17">
        <v>23.0</v>
      </c>
      <c r="G323" s="18">
        <v>47.0</v>
      </c>
      <c r="H323" s="19">
        <v>11.0</v>
      </c>
      <c r="I323" s="20">
        <v>5.0</v>
      </c>
      <c r="J323" s="21">
        <v>8.0</v>
      </c>
      <c r="K323" s="22">
        <v>9.0</v>
      </c>
      <c r="L323" s="63">
        <f t="shared" si="1"/>
        <v>2</v>
      </c>
      <c r="M323" s="63">
        <f t="shared" si="2"/>
        <v>34</v>
      </c>
      <c r="N323" s="63">
        <f t="shared" si="3"/>
        <v>3</v>
      </c>
      <c r="O323" s="63">
        <f t="shared" si="4"/>
        <v>14</v>
      </c>
      <c r="P323" s="64">
        <f t="shared" si="5"/>
        <v>14</v>
      </c>
      <c r="Q323" s="64">
        <f t="shared" si="6"/>
        <v>0.05555555556</v>
      </c>
      <c r="R323" s="64">
        <f t="shared" si="7"/>
        <v>0.1764705882</v>
      </c>
      <c r="S323" s="65">
        <f t="shared" si="8"/>
        <v>0.3018867925</v>
      </c>
      <c r="T323" s="65">
        <f t="shared" si="9"/>
        <v>0.679245283</v>
      </c>
      <c r="U323" s="73">
        <f t="shared" si="10"/>
        <v>0.003639010189</v>
      </c>
      <c r="V323" s="66">
        <f t="shared" si="11"/>
        <v>0.2916666667</v>
      </c>
      <c r="W323" s="27">
        <f t="shared" si="12"/>
        <v>0.2908052582</v>
      </c>
      <c r="X323" s="27">
        <f t="shared" si="13"/>
        <v>-0.002195806821</v>
      </c>
      <c r="Y323" s="27">
        <f t="shared" si="14"/>
        <v>1.586048583</v>
      </c>
      <c r="Z323" s="27">
        <f t="shared" si="15"/>
        <v>2.230537183</v>
      </c>
      <c r="AA323" s="27">
        <f t="shared" si="16"/>
        <v>0.0009262565433</v>
      </c>
      <c r="AB323" s="27">
        <f t="shared" si="17"/>
        <v>-0.03620346262</v>
      </c>
      <c r="AC323" s="27">
        <f t="shared" si="18"/>
        <v>-0.4232446992</v>
      </c>
      <c r="AD323" s="27">
        <f t="shared" si="19"/>
        <v>0.01318452076</v>
      </c>
      <c r="AE323" s="27">
        <f t="shared" si="20"/>
        <v>-1.879309357</v>
      </c>
      <c r="AF323" s="27">
        <f t="shared" si="21"/>
        <v>-0.821867003</v>
      </c>
      <c r="AG323" s="27">
        <f t="shared" si="22"/>
        <v>0.00001388625669</v>
      </c>
      <c r="AH323" s="27">
        <f t="shared" si="23"/>
        <v>-0.0002237379408</v>
      </c>
      <c r="AI323" s="27">
        <f t="shared" si="24"/>
        <v>0.01019474063</v>
      </c>
      <c r="AJ323" s="27">
        <f t="shared" si="25"/>
        <v>-0.08446930861</v>
      </c>
      <c r="AK323" s="27">
        <f t="shared" si="26"/>
        <v>-0.0005934203562</v>
      </c>
      <c r="AL323" s="27">
        <f t="shared" si="27"/>
        <v>0.006046244357</v>
      </c>
      <c r="AM323" s="27">
        <f t="shared" si="28"/>
        <v>0.31362242</v>
      </c>
      <c r="AN323" s="27">
        <f t="shared" si="29"/>
        <v>-0.001842867655</v>
      </c>
      <c r="AO323" s="27">
        <f t="shared" si="30"/>
        <v>0.4154500436</v>
      </c>
      <c r="AP323" s="27">
        <f t="shared" si="31"/>
        <v>0.102150191</v>
      </c>
      <c r="AQ323" s="27"/>
      <c r="AR323" s="27"/>
      <c r="AS323" s="27"/>
    </row>
    <row r="324">
      <c r="A324" s="29">
        <v>4564.0</v>
      </c>
      <c r="B324" s="30">
        <v>2237.0</v>
      </c>
      <c r="C324" s="14">
        <v>8.0</v>
      </c>
      <c r="D324" s="15">
        <v>7.0</v>
      </c>
      <c r="E324" s="16">
        <v>7.0</v>
      </c>
      <c r="F324" s="17">
        <v>31.0</v>
      </c>
      <c r="G324" s="18">
        <v>79.0</v>
      </c>
      <c r="H324" s="19">
        <v>16.0</v>
      </c>
      <c r="I324" s="20">
        <v>13.0</v>
      </c>
      <c r="J324" s="21">
        <v>20.0</v>
      </c>
      <c r="K324" s="22">
        <v>4.0</v>
      </c>
      <c r="L324" s="63">
        <f t="shared" si="1"/>
        <v>8</v>
      </c>
      <c r="M324" s="63">
        <f t="shared" si="2"/>
        <v>47</v>
      </c>
      <c r="N324" s="63">
        <f t="shared" si="3"/>
        <v>7</v>
      </c>
      <c r="O324" s="63">
        <f t="shared" si="4"/>
        <v>17</v>
      </c>
      <c r="P324" s="64">
        <f t="shared" si="5"/>
        <v>17</v>
      </c>
      <c r="Q324" s="64">
        <f t="shared" si="6"/>
        <v>0.1454545455</v>
      </c>
      <c r="R324" s="64">
        <f t="shared" si="7"/>
        <v>0.2916666667</v>
      </c>
      <c r="S324" s="65">
        <f t="shared" si="8"/>
        <v>0.3164556962</v>
      </c>
      <c r="T324" s="65">
        <f t="shared" si="9"/>
        <v>0.6962025316</v>
      </c>
      <c r="U324" s="73">
        <f t="shared" si="10"/>
        <v>0.00670540903</v>
      </c>
      <c r="V324" s="66">
        <f t="shared" si="11"/>
        <v>0.265625</v>
      </c>
      <c r="W324" s="27">
        <f t="shared" si="12"/>
        <v>0.280834558</v>
      </c>
      <c r="X324" s="27">
        <f t="shared" si="13"/>
        <v>-0.004046095538</v>
      </c>
      <c r="Y324" s="27">
        <f t="shared" si="14"/>
        <v>1.62564403</v>
      </c>
      <c r="Z324" s="27">
        <f t="shared" si="15"/>
        <v>2.338181778</v>
      </c>
      <c r="AA324" s="27">
        <f t="shared" si="16"/>
        <v>0.003144961228</v>
      </c>
      <c r="AB324" s="27">
        <f t="shared" si="17"/>
        <v>-0.06837558897</v>
      </c>
      <c r="AC324" s="27">
        <f t="shared" si="18"/>
        <v>-0.4446409545</v>
      </c>
      <c r="AD324" s="27">
        <f t="shared" si="19"/>
        <v>0.02546684565</v>
      </c>
      <c r="AE324" s="27">
        <f t="shared" si="20"/>
        <v>-2.019184703</v>
      </c>
      <c r="AF324" s="27">
        <f t="shared" si="21"/>
        <v>-0.9031068846</v>
      </c>
      <c r="AG324" s="27">
        <f t="shared" si="22"/>
        <v>0.00008687827695</v>
      </c>
      <c r="AH324" s="27">
        <f t="shared" si="23"/>
        <v>-0.0007786326491</v>
      </c>
      <c r="AI324" s="27">
        <f t="shared" si="24"/>
        <v>0.019734954</v>
      </c>
      <c r="AJ324" s="27">
        <f t="shared" si="25"/>
        <v>-0.09095484552</v>
      </c>
      <c r="AK324" s="27">
        <f t="shared" si="26"/>
        <v>-0.002112103766</v>
      </c>
      <c r="AL324" s="27">
        <f t="shared" si="27"/>
        <v>0.01197031199</v>
      </c>
      <c r="AM324" s="27">
        <f t="shared" si="28"/>
        <v>0.3453773398</v>
      </c>
      <c r="AN324" s="27">
        <f t="shared" si="29"/>
        <v>-0.003731416775</v>
      </c>
      <c r="AO324" s="27">
        <f t="shared" si="30"/>
        <v>0.4679132944</v>
      </c>
      <c r="AP324" s="27">
        <f t="shared" si="31"/>
        <v>0.1176645386</v>
      </c>
      <c r="AQ324" s="27"/>
      <c r="AR324" s="27"/>
      <c r="AS324" s="27"/>
    </row>
    <row r="325">
      <c r="A325" s="29">
        <v>4581.0</v>
      </c>
      <c r="B325" s="30">
        <v>3299.0</v>
      </c>
      <c r="C325" s="14">
        <v>18.0</v>
      </c>
      <c r="D325" s="15">
        <v>21.0</v>
      </c>
      <c r="E325" s="16">
        <v>3.0</v>
      </c>
      <c r="F325" s="17">
        <v>62.0</v>
      </c>
      <c r="G325" s="18">
        <v>177.0</v>
      </c>
      <c r="H325" s="19">
        <v>40.0</v>
      </c>
      <c r="I325" s="20">
        <v>11.0</v>
      </c>
      <c r="J325" s="21">
        <v>29.0</v>
      </c>
      <c r="K325" s="22">
        <v>28.0</v>
      </c>
      <c r="L325" s="63">
        <f t="shared" si="1"/>
        <v>18</v>
      </c>
      <c r="M325" s="63">
        <f t="shared" si="2"/>
        <v>102</v>
      </c>
      <c r="N325" s="63">
        <f t="shared" si="3"/>
        <v>3</v>
      </c>
      <c r="O325" s="63">
        <f t="shared" si="4"/>
        <v>39</v>
      </c>
      <c r="P325" s="64">
        <f t="shared" si="5"/>
        <v>39</v>
      </c>
      <c r="Q325" s="64">
        <f t="shared" si="6"/>
        <v>0.15</v>
      </c>
      <c r="R325" s="64">
        <f t="shared" si="7"/>
        <v>0.07142857143</v>
      </c>
      <c r="S325" s="65">
        <f t="shared" si="8"/>
        <v>0.3518518519</v>
      </c>
      <c r="T325" s="65">
        <f t="shared" si="9"/>
        <v>0.7407407407</v>
      </c>
      <c r="U325" s="73">
        <f t="shared" si="10"/>
        <v>0.006365565323</v>
      </c>
      <c r="V325" s="66">
        <f t="shared" si="11"/>
        <v>0.2765957447</v>
      </c>
      <c r="W325" s="27">
        <f t="shared" si="12"/>
        <v>0.2701233926</v>
      </c>
      <c r="X325" s="27">
        <f t="shared" si="13"/>
        <v>-0.003841031223</v>
      </c>
      <c r="Y325" s="27">
        <f t="shared" si="14"/>
        <v>1.729641459</v>
      </c>
      <c r="Z325" s="27">
        <f t="shared" si="15"/>
        <v>2.59971174</v>
      </c>
      <c r="AA325" s="27">
        <f t="shared" si="16"/>
        <v>0.002834253581</v>
      </c>
      <c r="AB325" s="27">
        <f t="shared" si="17"/>
        <v>-0.06906267849</v>
      </c>
      <c r="AC325" s="27">
        <f t="shared" si="18"/>
        <v>-0.5033507596</v>
      </c>
      <c r="AD325" s="27">
        <f t="shared" si="19"/>
        <v>0.02688027974</v>
      </c>
      <c r="AE325" s="27">
        <f t="shared" si="20"/>
        <v>-2.388655972</v>
      </c>
      <c r="AF325" s="27">
        <f t="shared" si="21"/>
        <v>-1.116433862</v>
      </c>
      <c r="AG325" s="27">
        <f t="shared" si="22"/>
        <v>0.00007432694996</v>
      </c>
      <c r="AH325" s="27">
        <f t="shared" si="23"/>
        <v>-0.0007465977076</v>
      </c>
      <c r="AI325" s="27">
        <f t="shared" si="24"/>
        <v>0.02120845779</v>
      </c>
      <c r="AJ325" s="27">
        <f t="shared" si="25"/>
        <v>-0.1095513517</v>
      </c>
      <c r="AK325" s="27">
        <f t="shared" si="26"/>
        <v>-0.002116340695</v>
      </c>
      <c r="AL325" s="27">
        <f t="shared" si="27"/>
        <v>0.01344295457</v>
      </c>
      <c r="AM325" s="27">
        <f t="shared" si="28"/>
        <v>0.434712402</v>
      </c>
      <c r="AN325" s="27">
        <f t="shared" si="29"/>
        <v>-0.004379044024</v>
      </c>
      <c r="AO325" s="27">
        <f t="shared" si="30"/>
        <v>0.6154458753</v>
      </c>
      <c r="AP325" s="27">
        <f t="shared" si="31"/>
        <v>0.1617284288</v>
      </c>
      <c r="AQ325" s="27"/>
      <c r="AR325" s="27"/>
      <c r="AS325" s="27"/>
    </row>
    <row r="326">
      <c r="A326" s="29">
        <v>4583.0</v>
      </c>
      <c r="B326" s="30">
        <v>2932.0</v>
      </c>
      <c r="C326" s="14">
        <v>9.0</v>
      </c>
      <c r="D326" s="15">
        <v>18.0</v>
      </c>
      <c r="E326" s="16">
        <v>5.0</v>
      </c>
      <c r="F326" s="17">
        <v>70.0</v>
      </c>
      <c r="G326" s="18">
        <v>188.0</v>
      </c>
      <c r="H326" s="19">
        <v>39.0</v>
      </c>
      <c r="I326" s="20">
        <v>13.0</v>
      </c>
      <c r="J326" s="21">
        <v>26.0</v>
      </c>
      <c r="K326" s="22">
        <v>26.0</v>
      </c>
      <c r="L326" s="63">
        <f t="shared" si="1"/>
        <v>9</v>
      </c>
      <c r="M326" s="63">
        <f t="shared" si="2"/>
        <v>109</v>
      </c>
      <c r="N326" s="63">
        <f t="shared" si="3"/>
        <v>5</v>
      </c>
      <c r="O326" s="63">
        <f t="shared" si="4"/>
        <v>39</v>
      </c>
      <c r="P326" s="64">
        <f t="shared" si="5"/>
        <v>38</v>
      </c>
      <c r="Q326" s="64">
        <f t="shared" si="6"/>
        <v>0.07627118644</v>
      </c>
      <c r="R326" s="64">
        <f t="shared" si="7"/>
        <v>0.1136363636</v>
      </c>
      <c r="S326" s="65">
        <f t="shared" si="8"/>
        <v>0.2962962963</v>
      </c>
      <c r="T326" s="65">
        <f t="shared" si="9"/>
        <v>0.7283950617</v>
      </c>
      <c r="U326" s="73">
        <f t="shared" si="10"/>
        <v>0.004774897681</v>
      </c>
      <c r="V326" s="66">
        <f t="shared" si="11"/>
        <v>0.2635135135</v>
      </c>
      <c r="W326" s="27">
        <f t="shared" si="12"/>
        <v>0.256552311</v>
      </c>
      <c r="X326" s="27">
        <f t="shared" si="13"/>
        <v>-0.002881210097</v>
      </c>
      <c r="Y326" s="27">
        <f t="shared" si="14"/>
        <v>1.700814101</v>
      </c>
      <c r="Z326" s="27">
        <f t="shared" si="15"/>
        <v>2.189230939</v>
      </c>
      <c r="AA326" s="27">
        <f t="shared" si="16"/>
        <v>0.001594751007</v>
      </c>
      <c r="AB326" s="27">
        <f t="shared" si="17"/>
        <v>-0.05094144613</v>
      </c>
      <c r="AC326" s="27">
        <f t="shared" si="18"/>
        <v>-0.4867122206</v>
      </c>
      <c r="AD326" s="27">
        <f t="shared" si="19"/>
        <v>0.01697959223</v>
      </c>
      <c r="AE326" s="27">
        <f t="shared" si="20"/>
        <v>-1.977974769</v>
      </c>
      <c r="AF326" s="27">
        <f t="shared" si="21"/>
        <v>-0.7917093317</v>
      </c>
      <c r="AG326" s="27">
        <f t="shared" si="22"/>
        <v>0.0000313709437</v>
      </c>
      <c r="AH326" s="27">
        <f t="shared" si="23"/>
        <v>-0.0004130870634</v>
      </c>
      <c r="AI326" s="27">
        <f t="shared" si="24"/>
        <v>0.01538288177</v>
      </c>
      <c r="AJ326" s="27">
        <f t="shared" si="25"/>
        <v>-0.1041645697</v>
      </c>
      <c r="AK326" s="27">
        <f t="shared" si="26"/>
        <v>-0.001002781114</v>
      </c>
      <c r="AL326" s="27">
        <f t="shared" si="27"/>
        <v>0.008350047856</v>
      </c>
      <c r="AM326" s="27">
        <f t="shared" si="28"/>
        <v>0.3539728354</v>
      </c>
      <c r="AN326" s="27">
        <f t="shared" si="29"/>
        <v>-0.002329373687</v>
      </c>
      <c r="AO326" s="27">
        <f t="shared" si="30"/>
        <v>0.4291641043</v>
      </c>
      <c r="AP326" s="27">
        <f t="shared" si="31"/>
        <v>0.09657962448</v>
      </c>
      <c r="AQ326" s="27"/>
      <c r="AR326" s="27"/>
      <c r="AS326" s="27"/>
    </row>
    <row r="327">
      <c r="A327" s="29">
        <v>4585.0</v>
      </c>
      <c r="B327" s="30">
        <v>1222.0</v>
      </c>
      <c r="C327" s="14">
        <v>5.0</v>
      </c>
      <c r="D327" s="15">
        <v>3.0</v>
      </c>
      <c r="E327" s="16">
        <v>1.0</v>
      </c>
      <c r="F327" s="17">
        <v>11.0</v>
      </c>
      <c r="G327" s="18">
        <v>38.0</v>
      </c>
      <c r="H327" s="19">
        <v>26.0</v>
      </c>
      <c r="I327" s="20">
        <v>5.0</v>
      </c>
      <c r="J327" s="21">
        <v>6.0</v>
      </c>
      <c r="K327" s="22">
        <v>12.0</v>
      </c>
      <c r="L327" s="63">
        <f t="shared" si="1"/>
        <v>5</v>
      </c>
      <c r="M327" s="63">
        <f t="shared" si="2"/>
        <v>37</v>
      </c>
      <c r="N327" s="63">
        <f t="shared" si="3"/>
        <v>1</v>
      </c>
      <c r="O327" s="63">
        <f t="shared" si="4"/>
        <v>17</v>
      </c>
      <c r="P327" s="64">
        <f t="shared" si="5"/>
        <v>17</v>
      </c>
      <c r="Q327" s="64">
        <f t="shared" si="6"/>
        <v>0.119047619</v>
      </c>
      <c r="R327" s="64">
        <f t="shared" si="7"/>
        <v>0.05555555556</v>
      </c>
      <c r="S327" s="65">
        <f t="shared" si="8"/>
        <v>0.3666666667</v>
      </c>
      <c r="T327" s="65">
        <f t="shared" si="9"/>
        <v>0.7</v>
      </c>
      <c r="U327" s="73">
        <f t="shared" si="10"/>
        <v>0.004909983633</v>
      </c>
      <c r="V327" s="66">
        <f t="shared" si="11"/>
        <v>0.3148148148</v>
      </c>
      <c r="W327" s="27">
        <f t="shared" si="12"/>
        <v>0.3081893305</v>
      </c>
      <c r="X327" s="27">
        <f t="shared" si="13"/>
        <v>-0.002962722003</v>
      </c>
      <c r="Y327" s="27">
        <f t="shared" si="14"/>
        <v>1.634511179</v>
      </c>
      <c r="Z327" s="27">
        <f t="shared" si="15"/>
        <v>2.709173287</v>
      </c>
      <c r="AA327" s="27">
        <f t="shared" si="16"/>
        <v>0.001686261151</v>
      </c>
      <c r="AB327" s="27">
        <f t="shared" si="17"/>
        <v>-0.05034058888</v>
      </c>
      <c r="AC327" s="27">
        <f t="shared" si="18"/>
        <v>-0.4495048121</v>
      </c>
      <c r="AD327" s="27">
        <f t="shared" si="19"/>
        <v>0.02160669983</v>
      </c>
      <c r="AE327" s="27">
        <f t="shared" si="20"/>
        <v>-2.352323257</v>
      </c>
      <c r="AF327" s="27">
        <f t="shared" si="21"/>
        <v>-1.212428619</v>
      </c>
      <c r="AG327" s="27">
        <f t="shared" si="22"/>
        <v>0.00003410951212</v>
      </c>
      <c r="AH327" s="27">
        <f t="shared" si="23"/>
        <v>-0.0004197634215</v>
      </c>
      <c r="AI327" s="27">
        <f t="shared" si="24"/>
        <v>0.01460884131</v>
      </c>
      <c r="AJ327" s="27">
        <f t="shared" si="25"/>
        <v>-0.09245133058</v>
      </c>
      <c r="AK327" s="27">
        <f t="shared" si="26"/>
        <v>-0.001312149451</v>
      </c>
      <c r="AL327" s="27">
        <f t="shared" si="27"/>
        <v>0.01021130373</v>
      </c>
      <c r="AM327" s="27">
        <f t="shared" si="28"/>
        <v>0.4045546867</v>
      </c>
      <c r="AN327" s="27">
        <f t="shared" si="29"/>
        <v>-0.003668137064</v>
      </c>
      <c r="AO327" s="27">
        <f t="shared" si="30"/>
        <v>0.631603972</v>
      </c>
      <c r="AP327" s="27">
        <f t="shared" si="31"/>
        <v>0.1830295177</v>
      </c>
      <c r="AQ327" s="27"/>
      <c r="AR327" s="27"/>
      <c r="AS327" s="27"/>
    </row>
    <row r="328">
      <c r="A328" s="29">
        <v>4586.0</v>
      </c>
      <c r="B328" s="30">
        <v>3208.0</v>
      </c>
      <c r="C328" s="14">
        <v>16.0</v>
      </c>
      <c r="D328" s="15">
        <v>15.0</v>
      </c>
      <c r="E328" s="16">
        <v>9.0</v>
      </c>
      <c r="F328" s="17">
        <v>84.0</v>
      </c>
      <c r="G328" s="18">
        <v>183.0</v>
      </c>
      <c r="H328" s="19">
        <v>38.0</v>
      </c>
      <c r="I328" s="20">
        <v>18.0</v>
      </c>
      <c r="J328" s="21">
        <v>32.0</v>
      </c>
      <c r="K328" s="22">
        <v>20.0</v>
      </c>
      <c r="L328" s="63">
        <f t="shared" si="1"/>
        <v>16</v>
      </c>
      <c r="M328" s="63">
        <f t="shared" si="2"/>
        <v>122</v>
      </c>
      <c r="N328" s="63">
        <f t="shared" si="3"/>
        <v>9</v>
      </c>
      <c r="O328" s="63">
        <f t="shared" si="4"/>
        <v>38</v>
      </c>
      <c r="P328" s="64">
        <f t="shared" si="5"/>
        <v>38</v>
      </c>
      <c r="Q328" s="64">
        <f t="shared" si="6"/>
        <v>0.115942029</v>
      </c>
      <c r="R328" s="64">
        <f t="shared" si="7"/>
        <v>0.1914893617</v>
      </c>
      <c r="S328" s="65">
        <f t="shared" si="8"/>
        <v>0.2918918919</v>
      </c>
      <c r="T328" s="65">
        <f t="shared" si="9"/>
        <v>0.7459459459</v>
      </c>
      <c r="U328" s="73">
        <f t="shared" si="10"/>
        <v>0.007793017456</v>
      </c>
      <c r="V328" s="66">
        <f t="shared" si="11"/>
        <v>0.2375</v>
      </c>
      <c r="W328" s="27">
        <f t="shared" si="12"/>
        <v>0.2339273024</v>
      </c>
      <c r="X328" s="27">
        <f t="shared" si="13"/>
        <v>-0.004702366853</v>
      </c>
      <c r="Y328" s="27">
        <f t="shared" si="14"/>
        <v>1.741795696</v>
      </c>
      <c r="Z328" s="27">
        <f t="shared" si="15"/>
        <v>2.156688317</v>
      </c>
      <c r="AA328" s="27">
        <f t="shared" si="16"/>
        <v>0.004247917209</v>
      </c>
      <c r="AB328" s="27">
        <f t="shared" si="17"/>
        <v>-0.0851438363</v>
      </c>
      <c r="AC328" s="27">
        <f t="shared" si="18"/>
        <v>-0.5104497334</v>
      </c>
      <c r="AD328" s="27">
        <f t="shared" si="19"/>
        <v>0.02730012554</v>
      </c>
      <c r="AE328" s="27">
        <f t="shared" si="20"/>
        <v>-1.995523844</v>
      </c>
      <c r="AF328" s="27">
        <f t="shared" si="21"/>
        <v>-0.7683469667</v>
      </c>
      <c r="AG328" s="27">
        <f t="shared" si="22"/>
        <v>0.0001363805135</v>
      </c>
      <c r="AH328" s="27">
        <f t="shared" si="23"/>
        <v>-0.001126847429</v>
      </c>
      <c r="AI328" s="27">
        <f t="shared" si="24"/>
        <v>0.02633055492</v>
      </c>
      <c r="AJ328" s="27">
        <f t="shared" si="25"/>
        <v>-0.1118770793</v>
      </c>
      <c r="AK328" s="27">
        <f t="shared" si="26"/>
        <v>-0.002631389353</v>
      </c>
      <c r="AL328" s="27">
        <f t="shared" si="27"/>
        <v>0.01374886089</v>
      </c>
      <c r="AM328" s="27">
        <f t="shared" si="28"/>
        <v>0.3657181159</v>
      </c>
      <c r="AN328" s="27">
        <f t="shared" si="29"/>
        <v>-0.003689541178</v>
      </c>
      <c r="AO328" s="27">
        <f t="shared" si="30"/>
        <v>0.4265356863</v>
      </c>
      <c r="AP328" s="27">
        <f t="shared" si="31"/>
        <v>0.09233639998</v>
      </c>
      <c r="AQ328" s="27"/>
      <c r="AR328" s="27"/>
      <c r="AS328" s="27"/>
    </row>
    <row r="329">
      <c r="A329" s="29">
        <v>4597.0</v>
      </c>
      <c r="B329" s="30">
        <v>3296.0</v>
      </c>
      <c r="C329" s="14">
        <v>3.0</v>
      </c>
      <c r="D329" s="15">
        <v>2.0</v>
      </c>
      <c r="E329" s="16">
        <v>3.0</v>
      </c>
      <c r="F329" s="17">
        <v>37.0</v>
      </c>
      <c r="G329" s="18">
        <v>81.0</v>
      </c>
      <c r="H329" s="19">
        <v>25.0</v>
      </c>
      <c r="I329" s="20">
        <v>9.0</v>
      </c>
      <c r="J329" s="21">
        <v>8.0</v>
      </c>
      <c r="K329" s="22">
        <v>18.0</v>
      </c>
      <c r="L329" s="63">
        <f t="shared" si="1"/>
        <v>3</v>
      </c>
      <c r="M329" s="63">
        <f t="shared" si="2"/>
        <v>62</v>
      </c>
      <c r="N329" s="63">
        <f t="shared" si="3"/>
        <v>3</v>
      </c>
      <c r="O329" s="63">
        <f t="shared" si="4"/>
        <v>27</v>
      </c>
      <c r="P329" s="64">
        <f t="shared" si="5"/>
        <v>27</v>
      </c>
      <c r="Q329" s="64">
        <f t="shared" si="6"/>
        <v>0.04615384615</v>
      </c>
      <c r="R329" s="64">
        <f t="shared" si="7"/>
        <v>0.1</v>
      </c>
      <c r="S329" s="65">
        <f t="shared" si="8"/>
        <v>0.3157894737</v>
      </c>
      <c r="T329" s="65">
        <f t="shared" si="9"/>
        <v>0.6842105263</v>
      </c>
      <c r="U329" s="73">
        <f t="shared" si="10"/>
        <v>0.00182038835</v>
      </c>
      <c r="V329" s="66">
        <f t="shared" si="11"/>
        <v>0.3033707865</v>
      </c>
      <c r="W329" s="27">
        <f t="shared" si="12"/>
        <v>0.3008114066</v>
      </c>
      <c r="X329" s="27">
        <f t="shared" si="13"/>
        <v>-0.001098436374</v>
      </c>
      <c r="Y329" s="27">
        <f t="shared" si="14"/>
        <v>1.597642506</v>
      </c>
      <c r="Z329" s="27">
        <f t="shared" si="15"/>
        <v>2.33325929</v>
      </c>
      <c r="AA329" s="27">
        <f t="shared" si="16"/>
        <v>0.0002317890099</v>
      </c>
      <c r="AB329" s="27">
        <f t="shared" si="17"/>
        <v>-0.01824290539</v>
      </c>
      <c r="AC329" s="27">
        <f t="shared" si="18"/>
        <v>-0.4294551034</v>
      </c>
      <c r="AD329" s="27">
        <f t="shared" si="19"/>
        <v>0.006899198819</v>
      </c>
      <c r="AE329" s="27">
        <f t="shared" si="20"/>
        <v>-1.980226795</v>
      </c>
      <c r="AF329" s="27">
        <f t="shared" si="21"/>
        <v>-0.899308332</v>
      </c>
      <c r="AG329" s="27">
        <f t="shared" si="22"/>
        <v>0.000001738311151</v>
      </c>
      <c r="AH329" s="27">
        <f t="shared" si="23"/>
        <v>-0.00005639807858</v>
      </c>
      <c r="AI329" s="27">
        <f t="shared" si="24"/>
        <v>0.00517467641</v>
      </c>
      <c r="AJ329" s="27">
        <f t="shared" si="25"/>
        <v>-0.08633527964</v>
      </c>
      <c r="AK329" s="27">
        <f t="shared" si="26"/>
        <v>-0.0001553379351</v>
      </c>
      <c r="AL329" s="27">
        <f t="shared" si="27"/>
        <v>0.003187007807</v>
      </c>
      <c r="AM329" s="27">
        <f t="shared" si="28"/>
        <v>0.3328793681</v>
      </c>
      <c r="AN329" s="27">
        <f t="shared" si="29"/>
        <v>-0.001008746396</v>
      </c>
      <c r="AO329" s="27">
        <f t="shared" si="30"/>
        <v>0.4579193566</v>
      </c>
      <c r="AP329" s="27">
        <f t="shared" si="31"/>
        <v>0.1169229575</v>
      </c>
      <c r="AQ329" s="27"/>
      <c r="AR329" s="27"/>
      <c r="AS329" s="27"/>
    </row>
    <row r="330">
      <c r="A330" s="29">
        <v>4605.0</v>
      </c>
      <c r="B330" s="30">
        <v>945.0</v>
      </c>
      <c r="C330" s="14">
        <v>4.0</v>
      </c>
      <c r="D330" s="15">
        <v>4.0</v>
      </c>
      <c r="E330" s="16">
        <v>0.0</v>
      </c>
      <c r="F330" s="17">
        <v>7.0</v>
      </c>
      <c r="G330" s="18">
        <v>54.0</v>
      </c>
      <c r="H330" s="19">
        <v>15.0</v>
      </c>
      <c r="I330" s="20">
        <v>5.0</v>
      </c>
      <c r="J330" s="21">
        <v>7.0</v>
      </c>
      <c r="K330" s="22">
        <v>8.0</v>
      </c>
      <c r="L330" s="63">
        <f t="shared" si="1"/>
        <v>4</v>
      </c>
      <c r="M330" s="63">
        <f t="shared" si="2"/>
        <v>22</v>
      </c>
      <c r="N330" s="63">
        <f t="shared" si="3"/>
        <v>0</v>
      </c>
      <c r="O330" s="63">
        <f t="shared" si="4"/>
        <v>13</v>
      </c>
      <c r="P330" s="64">
        <f t="shared" si="5"/>
        <v>13</v>
      </c>
      <c r="Q330" s="64">
        <f t="shared" si="6"/>
        <v>0.1538461538</v>
      </c>
      <c r="R330" s="64">
        <f t="shared" si="7"/>
        <v>0</v>
      </c>
      <c r="S330" s="65">
        <f t="shared" si="8"/>
        <v>0.4358974359</v>
      </c>
      <c r="T330" s="65">
        <f t="shared" si="9"/>
        <v>0.6666666667</v>
      </c>
      <c r="U330" s="73">
        <f t="shared" si="10"/>
        <v>0.004232804233</v>
      </c>
      <c r="V330" s="66">
        <f t="shared" si="11"/>
        <v>0.3714285714</v>
      </c>
      <c r="W330" s="27">
        <f t="shared" si="12"/>
        <v>0.3644384698</v>
      </c>
      <c r="X330" s="27">
        <f t="shared" si="13"/>
        <v>-0.002554106728</v>
      </c>
      <c r="Y330" s="27">
        <f t="shared" si="14"/>
        <v>1.556677313</v>
      </c>
      <c r="Z330" s="27">
        <f t="shared" si="15"/>
        <v>3.220695516</v>
      </c>
      <c r="AA330" s="27">
        <f t="shared" si="16"/>
        <v>0.001253202093</v>
      </c>
      <c r="AB330" s="27">
        <f t="shared" si="17"/>
        <v>-0.04133111589</v>
      </c>
      <c r="AC330" s="27">
        <f t="shared" si="18"/>
        <v>-0.4077141153</v>
      </c>
      <c r="AD330" s="27">
        <f t="shared" si="19"/>
        <v>0.02214366287</v>
      </c>
      <c r="AE330" s="27">
        <f t="shared" si="20"/>
        <v>-2.663303055</v>
      </c>
      <c r="AF330" s="27">
        <f t="shared" si="21"/>
        <v>-1.713491471</v>
      </c>
      <c r="AG330" s="27">
        <f t="shared" si="22"/>
        <v>0.00002185344567</v>
      </c>
      <c r="AH330" s="27">
        <f t="shared" si="23"/>
        <v>-0.0002971061002</v>
      </c>
      <c r="AI330" s="27">
        <f t="shared" si="24"/>
        <v>0.01142313506</v>
      </c>
      <c r="AJ330" s="27">
        <f t="shared" si="25"/>
        <v>-0.07986293539</v>
      </c>
      <c r="AK330" s="27">
        <f t="shared" si="26"/>
        <v>-0.001159290998</v>
      </c>
      <c r="AL330" s="27">
        <f t="shared" si="27"/>
        <v>0.009966735141</v>
      </c>
      <c r="AM330" s="27">
        <f t="shared" si="28"/>
        <v>0.4362259755</v>
      </c>
      <c r="AN330" s="27">
        <f t="shared" si="29"/>
        <v>-0.004469093712</v>
      </c>
      <c r="AO330" s="27">
        <f t="shared" si="30"/>
        <v>0.8501221292</v>
      </c>
      <c r="AP330" s="27">
        <f t="shared" si="31"/>
        <v>0.307510385</v>
      </c>
      <c r="AQ330" s="27"/>
      <c r="AR330" s="27"/>
      <c r="AS330" s="27"/>
    </row>
    <row r="331">
      <c r="A331" s="29">
        <v>4623.0</v>
      </c>
      <c r="B331" s="30">
        <v>1589.0</v>
      </c>
      <c r="C331" s="14">
        <v>22.0</v>
      </c>
      <c r="D331" s="15">
        <v>21.0</v>
      </c>
      <c r="E331" s="16">
        <v>17.0</v>
      </c>
      <c r="F331" s="17">
        <v>43.0</v>
      </c>
      <c r="G331" s="18">
        <v>83.0</v>
      </c>
      <c r="H331" s="19">
        <v>33.0</v>
      </c>
      <c r="I331" s="20">
        <v>21.0</v>
      </c>
      <c r="J331" s="21">
        <v>48.0</v>
      </c>
      <c r="K331" s="22">
        <v>35.0</v>
      </c>
      <c r="L331" s="63">
        <f t="shared" si="1"/>
        <v>22</v>
      </c>
      <c r="M331" s="63">
        <f t="shared" si="2"/>
        <v>76</v>
      </c>
      <c r="N331" s="63">
        <f t="shared" si="3"/>
        <v>17</v>
      </c>
      <c r="O331" s="63">
        <f t="shared" si="4"/>
        <v>56</v>
      </c>
      <c r="P331" s="64">
        <f t="shared" si="5"/>
        <v>56</v>
      </c>
      <c r="Q331" s="64">
        <f t="shared" si="6"/>
        <v>0.2244897959</v>
      </c>
      <c r="R331" s="64">
        <f t="shared" si="7"/>
        <v>0.2328767123</v>
      </c>
      <c r="S331" s="65">
        <f t="shared" si="8"/>
        <v>0.4561403509</v>
      </c>
      <c r="T331" s="65">
        <f t="shared" si="9"/>
        <v>0.5730994152</v>
      </c>
      <c r="U331" s="73">
        <f t="shared" si="10"/>
        <v>0.0245437382</v>
      </c>
      <c r="V331" s="66">
        <f t="shared" si="11"/>
        <v>0.4242424242</v>
      </c>
      <c r="W331" s="27">
        <f t="shared" si="12"/>
        <v>0.4199256194</v>
      </c>
      <c r="X331" s="27">
        <f t="shared" si="13"/>
        <v>-0.01480988097</v>
      </c>
      <c r="Y331" s="27">
        <f t="shared" si="14"/>
        <v>1.338196287</v>
      </c>
      <c r="Z331" s="27">
        <f t="shared" si="15"/>
        <v>3.370263419</v>
      </c>
      <c r="AA331" s="27">
        <f t="shared" si="16"/>
        <v>0.04213530727</v>
      </c>
      <c r="AB331" s="27">
        <f t="shared" si="17"/>
        <v>-0.2060207113</v>
      </c>
      <c r="AC331" s="27">
        <f t="shared" si="18"/>
        <v>-0.3012993508</v>
      </c>
      <c r="AD331" s="27">
        <f t="shared" si="19"/>
        <v>0.1343619091</v>
      </c>
      <c r="AE331" s="27">
        <f t="shared" si="20"/>
        <v>-2.395829949</v>
      </c>
      <c r="AF331" s="27">
        <f t="shared" si="21"/>
        <v>-1.876334668</v>
      </c>
      <c r="AG331" s="27">
        <f t="shared" si="22"/>
        <v>0.004260469922</v>
      </c>
      <c r="AH331" s="27">
        <f t="shared" si="23"/>
        <v>-0.00858732396</v>
      </c>
      <c r="AI331" s="27">
        <f t="shared" si="24"/>
        <v>0.04894860141</v>
      </c>
      <c r="AJ331" s="27">
        <f t="shared" si="25"/>
        <v>-0.0507351492</v>
      </c>
      <c r="AK331" s="27">
        <f t="shared" si="26"/>
        <v>-0.04078793284</v>
      </c>
      <c r="AL331" s="27">
        <f t="shared" si="27"/>
        <v>0.05198772903</v>
      </c>
      <c r="AM331" s="27">
        <f t="shared" si="28"/>
        <v>0.3373402397</v>
      </c>
      <c r="AN331" s="27">
        <f t="shared" si="29"/>
        <v>-0.02837659908</v>
      </c>
      <c r="AO331" s="27">
        <f t="shared" si="30"/>
        <v>0.8002596162</v>
      </c>
      <c r="AP331" s="27">
        <f t="shared" si="31"/>
        <v>0.3523727541</v>
      </c>
      <c r="AQ331" s="27"/>
      <c r="AR331" s="27"/>
      <c r="AS331" s="27"/>
    </row>
    <row r="332">
      <c r="A332" s="29">
        <v>4633.0</v>
      </c>
      <c r="B332" s="30">
        <v>1838.0</v>
      </c>
      <c r="C332" s="14">
        <v>15.0</v>
      </c>
      <c r="D332" s="15">
        <v>16.0</v>
      </c>
      <c r="E332" s="16">
        <v>8.0</v>
      </c>
      <c r="F332" s="17">
        <v>25.0</v>
      </c>
      <c r="G332" s="18">
        <v>123.0</v>
      </c>
      <c r="H332" s="19">
        <v>22.0</v>
      </c>
      <c r="I332" s="20">
        <v>21.0</v>
      </c>
      <c r="J332" s="21">
        <v>26.0</v>
      </c>
      <c r="K332" s="22">
        <v>17.0</v>
      </c>
      <c r="L332" s="63">
        <f t="shared" si="1"/>
        <v>15</v>
      </c>
      <c r="M332" s="63">
        <f t="shared" si="2"/>
        <v>47</v>
      </c>
      <c r="N332" s="63">
        <f t="shared" si="3"/>
        <v>8</v>
      </c>
      <c r="O332" s="63">
        <f t="shared" si="4"/>
        <v>38</v>
      </c>
      <c r="P332" s="64">
        <f t="shared" si="5"/>
        <v>38</v>
      </c>
      <c r="Q332" s="64">
        <f t="shared" si="6"/>
        <v>0.2419354839</v>
      </c>
      <c r="R332" s="64">
        <f t="shared" si="7"/>
        <v>0.1739130435</v>
      </c>
      <c r="S332" s="65">
        <f t="shared" si="8"/>
        <v>0.4907407407</v>
      </c>
      <c r="T332" s="65">
        <f t="shared" si="9"/>
        <v>0.5740740741</v>
      </c>
      <c r="U332" s="73">
        <f t="shared" si="10"/>
        <v>0.01251360174</v>
      </c>
      <c r="V332" s="66">
        <f t="shared" si="11"/>
        <v>0.4470588235</v>
      </c>
      <c r="W332" s="27">
        <f t="shared" si="12"/>
        <v>0.4483844675</v>
      </c>
      <c r="X332" s="27">
        <f t="shared" si="13"/>
        <v>-0.007550803827</v>
      </c>
      <c r="Y332" s="27">
        <f t="shared" si="14"/>
        <v>1.340472131</v>
      </c>
      <c r="Z332" s="27">
        <f t="shared" si="15"/>
        <v>3.625913742</v>
      </c>
      <c r="AA332" s="27">
        <f t="shared" si="16"/>
        <v>0.01095290709</v>
      </c>
      <c r="AB332" s="27">
        <f t="shared" si="17"/>
        <v>-0.1052181036</v>
      </c>
      <c r="AC332" s="27">
        <f t="shared" si="18"/>
        <v>-0.30232505</v>
      </c>
      <c r="AD332" s="27">
        <f t="shared" si="19"/>
        <v>0.07370066505</v>
      </c>
      <c r="AE332" s="27">
        <f t="shared" si="20"/>
        <v>-2.581948527</v>
      </c>
      <c r="AF332" s="27">
        <f t="shared" si="21"/>
        <v>-2.171788587</v>
      </c>
      <c r="AG332" s="27">
        <f t="shared" si="22"/>
        <v>0.0005646539376</v>
      </c>
      <c r="AH332" s="27">
        <f t="shared" si="23"/>
        <v>-0.002236037353</v>
      </c>
      <c r="AI332" s="27">
        <f t="shared" si="24"/>
        <v>0.02504135609</v>
      </c>
      <c r="AJ332" s="27">
        <f t="shared" si="25"/>
        <v>-0.05099444248</v>
      </c>
      <c r="AK332" s="27">
        <f t="shared" si="26"/>
        <v>-0.0114069242</v>
      </c>
      <c r="AL332" s="27">
        <f t="shared" si="27"/>
        <v>0.02856498868</v>
      </c>
      <c r="AM332" s="27">
        <f t="shared" si="28"/>
        <v>0.364164585</v>
      </c>
      <c r="AN332" s="27">
        <f t="shared" si="29"/>
        <v>-0.01674592752</v>
      </c>
      <c r="AO332" s="27">
        <f t="shared" si="30"/>
        <v>0.9278464573</v>
      </c>
      <c r="AP332" s="27">
        <f t="shared" si="31"/>
        <v>0.4387965318</v>
      </c>
      <c r="AQ332" s="27"/>
      <c r="AR332" s="27"/>
      <c r="AS332" s="27"/>
    </row>
    <row r="333">
      <c r="A333" s="29">
        <v>4650.0</v>
      </c>
      <c r="B333" s="30">
        <v>2048.0</v>
      </c>
      <c r="C333" s="14">
        <v>2.0</v>
      </c>
      <c r="D333" s="15">
        <v>5.0</v>
      </c>
      <c r="E333" s="16">
        <v>1.0</v>
      </c>
      <c r="F333" s="17">
        <v>28.0</v>
      </c>
      <c r="G333" s="18">
        <v>71.0</v>
      </c>
      <c r="H333" s="19">
        <v>18.0</v>
      </c>
      <c r="I333" s="20">
        <v>1.0</v>
      </c>
      <c r="J333" s="21">
        <v>5.0</v>
      </c>
      <c r="K333" s="22">
        <v>5.0</v>
      </c>
      <c r="L333" s="63">
        <f t="shared" si="1"/>
        <v>2</v>
      </c>
      <c r="M333" s="63">
        <f t="shared" si="2"/>
        <v>46</v>
      </c>
      <c r="N333" s="63">
        <f t="shared" si="3"/>
        <v>1</v>
      </c>
      <c r="O333" s="63">
        <f t="shared" si="4"/>
        <v>6</v>
      </c>
      <c r="P333" s="64">
        <f t="shared" si="5"/>
        <v>6</v>
      </c>
      <c r="Q333" s="64">
        <f t="shared" si="6"/>
        <v>0.04166666667</v>
      </c>
      <c r="R333" s="64">
        <f t="shared" si="7"/>
        <v>0.1428571429</v>
      </c>
      <c r="S333" s="65">
        <f t="shared" si="8"/>
        <v>0.1454545455</v>
      </c>
      <c r="T333" s="65">
        <f t="shared" si="9"/>
        <v>0.8727272727</v>
      </c>
      <c r="U333" s="73">
        <f t="shared" si="10"/>
        <v>0.00146484375</v>
      </c>
      <c r="V333" s="66">
        <f t="shared" si="11"/>
        <v>0.1153846154</v>
      </c>
      <c r="W333" s="27">
        <f t="shared" si="12"/>
        <v>0.1189630354</v>
      </c>
      <c r="X333" s="27">
        <f t="shared" si="13"/>
        <v>-0.0008838980193</v>
      </c>
      <c r="Y333" s="27">
        <f t="shared" si="14"/>
        <v>2.037832119</v>
      </c>
      <c r="Z333" s="27">
        <f t="shared" si="15"/>
        <v>1.07471337</v>
      </c>
      <c r="AA333" s="27">
        <f t="shared" si="16"/>
        <v>0.000150088477</v>
      </c>
      <c r="AB333" s="27">
        <f t="shared" si="17"/>
        <v>-0.01872449258</v>
      </c>
      <c r="AC333" s="27">
        <f t="shared" si="18"/>
        <v>-0.6987074293</v>
      </c>
      <c r="AD333" s="27">
        <f t="shared" si="19"/>
        <v>0.002557146229</v>
      </c>
      <c r="AE333" s="27">
        <f t="shared" si="20"/>
        <v>-1.163411567</v>
      </c>
      <c r="AF333" s="27">
        <f t="shared" si="21"/>
        <v>-0.1907954059</v>
      </c>
      <c r="AG333" s="27">
        <f t="shared" si="22"/>
        <v>0.0000009057519577</v>
      </c>
      <c r="AH333" s="27">
        <f t="shared" si="23"/>
        <v>-0.00004658087206</v>
      </c>
      <c r="AI333" s="27">
        <f t="shared" si="24"/>
        <v>0.006774668439</v>
      </c>
      <c r="AJ333" s="27">
        <f t="shared" si="25"/>
        <v>-0.1791656253</v>
      </c>
      <c r="AK333" s="27">
        <f t="shared" si="26"/>
        <v>-0.00004632993447</v>
      </c>
      <c r="AL333" s="27">
        <f t="shared" si="27"/>
        <v>0.001506707073</v>
      </c>
      <c r="AM333" s="27">
        <f t="shared" si="28"/>
        <v>0.249456095</v>
      </c>
      <c r="AN333" s="27">
        <f t="shared" si="29"/>
        <v>-0.0001722140369</v>
      </c>
      <c r="AO333" s="27">
        <f t="shared" si="30"/>
        <v>0.1239187701</v>
      </c>
      <c r="AP333" s="27">
        <f t="shared" si="31"/>
        <v>0.01142585574</v>
      </c>
      <c r="AQ333" s="27"/>
      <c r="AR333" s="27"/>
      <c r="AS333" s="27"/>
    </row>
    <row r="334">
      <c r="A334" s="29">
        <v>4716.0</v>
      </c>
      <c r="B334" s="30">
        <v>2051.0</v>
      </c>
      <c r="C334" s="14">
        <v>14.0</v>
      </c>
      <c r="D334" s="15">
        <v>12.0</v>
      </c>
      <c r="E334" s="16">
        <v>7.0</v>
      </c>
      <c r="F334" s="17">
        <v>40.0</v>
      </c>
      <c r="G334" s="18">
        <v>85.0</v>
      </c>
      <c r="H334" s="19">
        <v>19.0</v>
      </c>
      <c r="I334" s="20">
        <v>13.0</v>
      </c>
      <c r="J334" s="21">
        <v>18.0</v>
      </c>
      <c r="K334" s="22">
        <v>14.0</v>
      </c>
      <c r="L334" s="63">
        <f t="shared" si="1"/>
        <v>14</v>
      </c>
      <c r="M334" s="63">
        <f t="shared" si="2"/>
        <v>59</v>
      </c>
      <c r="N334" s="63">
        <f t="shared" si="3"/>
        <v>7</v>
      </c>
      <c r="O334" s="63">
        <f t="shared" si="4"/>
        <v>27</v>
      </c>
      <c r="P334" s="64">
        <f t="shared" si="5"/>
        <v>27</v>
      </c>
      <c r="Q334" s="64">
        <f t="shared" si="6"/>
        <v>0.1917808219</v>
      </c>
      <c r="R334" s="64">
        <f t="shared" si="7"/>
        <v>0.2058823529</v>
      </c>
      <c r="S334" s="65">
        <f t="shared" si="8"/>
        <v>0.3831775701</v>
      </c>
      <c r="T334" s="65">
        <f t="shared" si="9"/>
        <v>0.6822429907</v>
      </c>
      <c r="U334" s="73">
        <f t="shared" si="10"/>
        <v>0.01023890785</v>
      </c>
      <c r="V334" s="66">
        <f t="shared" si="11"/>
        <v>0.3139534884</v>
      </c>
      <c r="W334" s="27">
        <f t="shared" si="12"/>
        <v>0.3177635745</v>
      </c>
      <c r="X334" s="27">
        <f t="shared" si="13"/>
        <v>-0.006178235985</v>
      </c>
      <c r="Y334" s="27">
        <f t="shared" si="14"/>
        <v>1.593048278</v>
      </c>
      <c r="Z334" s="27">
        <f t="shared" si="15"/>
        <v>2.831166646</v>
      </c>
      <c r="AA334" s="27">
        <f t="shared" si="16"/>
        <v>0.007332836716</v>
      </c>
      <c r="AB334" s="27">
        <f t="shared" si="17"/>
        <v>-0.1023134959</v>
      </c>
      <c r="AC334" s="27">
        <f t="shared" si="18"/>
        <v>-0.4269887475</v>
      </c>
      <c r="AD334" s="27">
        <f t="shared" si="19"/>
        <v>0.04708587844</v>
      </c>
      <c r="AE334" s="27">
        <f t="shared" si="20"/>
        <v>-2.395888999</v>
      </c>
      <c r="AF334" s="27">
        <f t="shared" si="21"/>
        <v>-1.324077715</v>
      </c>
      <c r="AG334" s="27">
        <f t="shared" si="22"/>
        <v>0.0003093116497</v>
      </c>
      <c r="AH334" s="27">
        <f t="shared" si="23"/>
        <v>-0.001779069087</v>
      </c>
      <c r="AI334" s="27">
        <f t="shared" si="24"/>
        <v>0.02893819549</v>
      </c>
      <c r="AJ334" s="27">
        <f t="shared" si="25"/>
        <v>-0.08559261466</v>
      </c>
      <c r="AK334" s="27">
        <f t="shared" si="26"/>
        <v>-0.005962922041</v>
      </c>
      <c r="AL334" s="27">
        <f t="shared" si="27"/>
        <v>0.02168824822</v>
      </c>
      <c r="AM334" s="27">
        <f t="shared" si="28"/>
        <v>0.4015946977</v>
      </c>
      <c r="AN334" s="27">
        <f t="shared" si="29"/>
        <v>-0.008353653213</v>
      </c>
      <c r="AO334" s="27">
        <f t="shared" si="30"/>
        <v>0.6722691653</v>
      </c>
      <c r="AP334" s="27">
        <f t="shared" si="31"/>
        <v>0.2088849166</v>
      </c>
      <c r="AQ334" s="27"/>
      <c r="AR334" s="27"/>
      <c r="AS334" s="27"/>
    </row>
    <row r="335">
      <c r="A335" s="29">
        <v>5002.0</v>
      </c>
      <c r="B335" s="30">
        <v>2381.0</v>
      </c>
      <c r="C335" s="14">
        <v>11.0</v>
      </c>
      <c r="D335" s="15">
        <v>2.0</v>
      </c>
      <c r="E335" s="16">
        <v>3.0</v>
      </c>
      <c r="F335" s="17">
        <v>38.0</v>
      </c>
      <c r="G335" s="18">
        <v>75.0</v>
      </c>
      <c r="H335" s="19">
        <v>14.0</v>
      </c>
      <c r="I335" s="20">
        <v>11.0</v>
      </c>
      <c r="J335" s="21">
        <v>12.0</v>
      </c>
      <c r="K335" s="22">
        <v>15.0</v>
      </c>
      <c r="L335" s="63">
        <f t="shared" si="1"/>
        <v>11</v>
      </c>
      <c r="M335" s="63">
        <f t="shared" si="2"/>
        <v>52</v>
      </c>
      <c r="N335" s="63">
        <f t="shared" si="3"/>
        <v>3</v>
      </c>
      <c r="O335" s="63">
        <f t="shared" si="4"/>
        <v>26</v>
      </c>
      <c r="P335" s="64">
        <f t="shared" si="5"/>
        <v>26</v>
      </c>
      <c r="Q335" s="64">
        <f t="shared" si="6"/>
        <v>0.1746031746</v>
      </c>
      <c r="R335" s="64">
        <f t="shared" si="7"/>
        <v>0.1034482759</v>
      </c>
      <c r="S335" s="65">
        <f t="shared" si="8"/>
        <v>0.402173913</v>
      </c>
      <c r="T335" s="65">
        <f t="shared" si="9"/>
        <v>0.6847826087</v>
      </c>
      <c r="U335" s="73">
        <f t="shared" si="10"/>
        <v>0.005879882402</v>
      </c>
      <c r="V335" s="66">
        <f t="shared" si="11"/>
        <v>0.3333333333</v>
      </c>
      <c r="W335" s="27">
        <f t="shared" si="12"/>
        <v>0.3334744469</v>
      </c>
      <c r="X335" s="27">
        <f t="shared" si="13"/>
        <v>-0.003547966402</v>
      </c>
      <c r="Y335" s="27">
        <f t="shared" si="14"/>
        <v>1.598978327</v>
      </c>
      <c r="Z335" s="27">
        <f t="shared" si="15"/>
        <v>2.97152406</v>
      </c>
      <c r="AA335" s="27">
        <f t="shared" si="16"/>
        <v>0.002418254621</v>
      </c>
      <c r="AB335" s="27">
        <f t="shared" si="17"/>
        <v>-0.05897413363</v>
      </c>
      <c r="AC335" s="27">
        <f t="shared" si="18"/>
        <v>-0.430173556</v>
      </c>
      <c r="AD335" s="27">
        <f t="shared" si="19"/>
        <v>0.0283804646</v>
      </c>
      <c r="AE335" s="27">
        <f t="shared" si="20"/>
        <v>-2.524027898</v>
      </c>
      <c r="AF335" s="27">
        <f t="shared" si="21"/>
        <v>-1.458616465</v>
      </c>
      <c r="AG335" s="27">
        <f t="shared" si="22"/>
        <v>0.00005857891116</v>
      </c>
      <c r="AH335" s="27">
        <f t="shared" si="23"/>
        <v>-0.0005888930988</v>
      </c>
      <c r="AI335" s="27">
        <f t="shared" si="24"/>
        <v>0.01674224648</v>
      </c>
      <c r="AJ335" s="27">
        <f t="shared" si="25"/>
        <v>-0.08655202083</v>
      </c>
      <c r="AK335" s="27">
        <f t="shared" si="26"/>
        <v>-0.002063968006</v>
      </c>
      <c r="AL335" s="27">
        <f t="shared" si="27"/>
        <v>0.01312100009</v>
      </c>
      <c r="AM335" s="27">
        <f t="shared" si="28"/>
        <v>0.4246479846</v>
      </c>
      <c r="AN335" s="27">
        <f t="shared" si="29"/>
        <v>-0.00528468473</v>
      </c>
      <c r="AO335" s="27">
        <f t="shared" si="30"/>
        <v>0.7433348033</v>
      </c>
      <c r="AP335" s="27">
        <f t="shared" si="31"/>
        <v>0.2415174608</v>
      </c>
      <c r="AQ335" s="27"/>
      <c r="AR335" s="27"/>
      <c r="AS335" s="27"/>
    </row>
    <row r="336">
      <c r="A336" s="29">
        <v>5005.0</v>
      </c>
      <c r="B336" s="30">
        <v>2052.0</v>
      </c>
      <c r="C336" s="14">
        <v>6.0</v>
      </c>
      <c r="D336" s="15">
        <v>3.0</v>
      </c>
      <c r="E336" s="16">
        <v>1.0</v>
      </c>
      <c r="F336" s="17">
        <v>22.0</v>
      </c>
      <c r="G336" s="18">
        <v>107.0</v>
      </c>
      <c r="H336" s="19">
        <v>16.0</v>
      </c>
      <c r="I336" s="20">
        <v>11.0</v>
      </c>
      <c r="J336" s="21">
        <v>12.0</v>
      </c>
      <c r="K336" s="22">
        <v>8.0</v>
      </c>
      <c r="L336" s="63">
        <f t="shared" si="1"/>
        <v>6</v>
      </c>
      <c r="M336" s="63">
        <f t="shared" si="2"/>
        <v>38</v>
      </c>
      <c r="N336" s="63">
        <f t="shared" si="3"/>
        <v>1</v>
      </c>
      <c r="O336" s="63">
        <f t="shared" si="4"/>
        <v>19</v>
      </c>
      <c r="P336" s="64">
        <f t="shared" si="5"/>
        <v>19</v>
      </c>
      <c r="Q336" s="64">
        <f t="shared" si="6"/>
        <v>0.1363636364</v>
      </c>
      <c r="R336" s="64">
        <f t="shared" si="7"/>
        <v>0.05</v>
      </c>
      <c r="S336" s="65">
        <f t="shared" si="8"/>
        <v>0.390625</v>
      </c>
      <c r="T336" s="65">
        <f t="shared" si="9"/>
        <v>0.6875</v>
      </c>
      <c r="U336" s="73">
        <f t="shared" si="10"/>
        <v>0.003411306043</v>
      </c>
      <c r="V336" s="66">
        <f t="shared" si="11"/>
        <v>0.3333333333</v>
      </c>
      <c r="W336" s="27">
        <f t="shared" si="12"/>
        <v>0.330525337</v>
      </c>
      <c r="X336" s="27">
        <f t="shared" si="13"/>
        <v>-0.002058408383</v>
      </c>
      <c r="Y336" s="27">
        <f t="shared" si="14"/>
        <v>1.605323479</v>
      </c>
      <c r="Z336" s="27">
        <f t="shared" si="15"/>
        <v>2.886193132</v>
      </c>
      <c r="AA336" s="27">
        <f t="shared" si="16"/>
        <v>0.0008139657159</v>
      </c>
      <c r="AB336" s="27">
        <f t="shared" si="17"/>
        <v>-0.03435054194</v>
      </c>
      <c r="AC336" s="27">
        <f t="shared" si="18"/>
        <v>-0.4335944058</v>
      </c>
      <c r="AD336" s="27">
        <f t="shared" si="19"/>
        <v>0.0159925487</v>
      </c>
      <c r="AE336" s="27">
        <f t="shared" si="20"/>
        <v>-2.461275729</v>
      </c>
      <c r="AF336" s="27">
        <f t="shared" si="21"/>
        <v>-1.37604738</v>
      </c>
      <c r="AG336" s="27">
        <f t="shared" si="22"/>
        <v>0.00001143924667</v>
      </c>
      <c r="AH336" s="27">
        <f t="shared" si="23"/>
        <v>-0.0001990034162</v>
      </c>
      <c r="AI336" s="27">
        <f t="shared" si="24"/>
        <v>0.009790519473</v>
      </c>
      <c r="AJ336" s="27">
        <f t="shared" si="25"/>
        <v>-0.08758649625</v>
      </c>
      <c r="AK336" s="27">
        <f t="shared" si="26"/>
        <v>-0.0006747659909</v>
      </c>
      <c r="AL336" s="27">
        <f t="shared" si="27"/>
        <v>0.007423096391</v>
      </c>
      <c r="AM336" s="27">
        <f t="shared" si="28"/>
        <v>0.4157336382</v>
      </c>
      <c r="AN336" s="27">
        <f t="shared" si="29"/>
        <v>-0.002892433633</v>
      </c>
      <c r="AO336" s="27">
        <f t="shared" si="30"/>
        <v>0.7040390099</v>
      </c>
      <c r="AP336" s="27">
        <f t="shared" si="31"/>
        <v>0.22130282</v>
      </c>
      <c r="AQ336" s="27"/>
      <c r="AR336" s="27"/>
      <c r="AS336" s="27"/>
    </row>
    <row r="337">
      <c r="A337" s="29">
        <v>5007.0</v>
      </c>
      <c r="B337" s="30">
        <v>2110.0</v>
      </c>
      <c r="C337" s="14">
        <v>6.0</v>
      </c>
      <c r="D337" s="15">
        <v>11.0</v>
      </c>
      <c r="E337" s="16">
        <v>6.0</v>
      </c>
      <c r="F337" s="17">
        <v>24.0</v>
      </c>
      <c r="G337" s="18">
        <v>57.0</v>
      </c>
      <c r="H337" s="19">
        <v>23.0</v>
      </c>
      <c r="I337" s="20">
        <v>4.0</v>
      </c>
      <c r="J337" s="21">
        <v>8.0</v>
      </c>
      <c r="K337" s="22">
        <v>6.0</v>
      </c>
      <c r="L337" s="63">
        <f t="shared" si="1"/>
        <v>6</v>
      </c>
      <c r="M337" s="63">
        <f t="shared" si="2"/>
        <v>47</v>
      </c>
      <c r="N337" s="63">
        <f t="shared" si="3"/>
        <v>6</v>
      </c>
      <c r="O337" s="63">
        <f t="shared" si="4"/>
        <v>10</v>
      </c>
      <c r="P337" s="64">
        <f t="shared" si="5"/>
        <v>11</v>
      </c>
      <c r="Q337" s="64">
        <f t="shared" si="6"/>
        <v>0.1132075472</v>
      </c>
      <c r="R337" s="64">
        <f t="shared" si="7"/>
        <v>0.375</v>
      </c>
      <c r="S337" s="65">
        <f t="shared" si="8"/>
        <v>0.231884058</v>
      </c>
      <c r="T337" s="65">
        <f t="shared" si="9"/>
        <v>0.768115942</v>
      </c>
      <c r="U337" s="73">
        <f t="shared" si="10"/>
        <v>0.005687203791</v>
      </c>
      <c r="V337" s="66">
        <f t="shared" si="11"/>
        <v>0.1754385965</v>
      </c>
      <c r="W337" s="27">
        <f t="shared" si="12"/>
        <v>0.1961820803</v>
      </c>
      <c r="X337" s="27">
        <f t="shared" si="13"/>
        <v>-0.003431702642</v>
      </c>
      <c r="Y337" s="27">
        <f t="shared" si="14"/>
        <v>1.793562991</v>
      </c>
      <c r="Z337" s="27">
        <f t="shared" si="15"/>
        <v>1.71331117</v>
      </c>
      <c r="AA337" s="27">
        <f t="shared" si="16"/>
        <v>0.002262363197</v>
      </c>
      <c r="AB337" s="27">
        <f t="shared" si="17"/>
        <v>-0.06398317348</v>
      </c>
      <c r="AC337" s="27">
        <f t="shared" si="18"/>
        <v>-0.5412424148</v>
      </c>
      <c r="AD337" s="27">
        <f t="shared" si="19"/>
        <v>0.01582729315</v>
      </c>
      <c r="AE337" s="27">
        <f t="shared" si="20"/>
        <v>-1.6323948</v>
      </c>
      <c r="AF337" s="27">
        <f t="shared" si="21"/>
        <v>-0.484903258</v>
      </c>
      <c r="AG337" s="27">
        <f t="shared" si="22"/>
        <v>0.00005300681947</v>
      </c>
      <c r="AH337" s="27">
        <f t="shared" si="23"/>
        <v>-0.000617974881</v>
      </c>
      <c r="AI337" s="27">
        <f t="shared" si="24"/>
        <v>0.02037473625</v>
      </c>
      <c r="AJ337" s="27">
        <f t="shared" si="25"/>
        <v>-0.1221516626</v>
      </c>
      <c r="AK337" s="27">
        <f t="shared" si="26"/>
        <v>-0.001113320631</v>
      </c>
      <c r="AL337" s="27">
        <f t="shared" si="27"/>
        <v>0.008207825993</v>
      </c>
      <c r="AM337" s="27">
        <f t="shared" si="28"/>
        <v>0.3080591948</v>
      </c>
      <c r="AN337" s="27">
        <f t="shared" si="29"/>
        <v>-0.001699273264</v>
      </c>
      <c r="AO337" s="27">
        <f t="shared" si="30"/>
        <v>0.2771867806</v>
      </c>
      <c r="AP337" s="27">
        <f t="shared" si="31"/>
        <v>0.04629344703</v>
      </c>
      <c r="AQ337" s="27"/>
      <c r="AR337" s="27"/>
      <c r="AS337" s="27"/>
    </row>
    <row r="338">
      <c r="A338" s="29">
        <v>5008.0</v>
      </c>
      <c r="B338" s="30">
        <v>2352.0</v>
      </c>
      <c r="C338" s="14">
        <v>4.0</v>
      </c>
      <c r="D338" s="15">
        <v>6.0</v>
      </c>
      <c r="E338" s="16">
        <v>1.0</v>
      </c>
      <c r="F338" s="17">
        <v>31.0</v>
      </c>
      <c r="G338" s="18">
        <v>78.0</v>
      </c>
      <c r="H338" s="19">
        <v>27.0</v>
      </c>
      <c r="I338" s="20">
        <v>10.0</v>
      </c>
      <c r="J338" s="21">
        <v>5.0</v>
      </c>
      <c r="K338" s="22">
        <v>24.0</v>
      </c>
      <c r="L338" s="63">
        <f t="shared" si="1"/>
        <v>4</v>
      </c>
      <c r="M338" s="63">
        <f t="shared" si="2"/>
        <v>58</v>
      </c>
      <c r="N338" s="63">
        <f t="shared" si="3"/>
        <v>1</v>
      </c>
      <c r="O338" s="63">
        <f t="shared" si="4"/>
        <v>34</v>
      </c>
      <c r="P338" s="64">
        <f t="shared" si="5"/>
        <v>34</v>
      </c>
      <c r="Q338" s="64">
        <f t="shared" si="6"/>
        <v>0.06451612903</v>
      </c>
      <c r="R338" s="64">
        <f t="shared" si="7"/>
        <v>0.02857142857</v>
      </c>
      <c r="S338" s="65">
        <f t="shared" si="8"/>
        <v>0.3917525773</v>
      </c>
      <c r="T338" s="65">
        <f t="shared" si="9"/>
        <v>0.6391752577</v>
      </c>
      <c r="U338" s="73">
        <f t="shared" si="10"/>
        <v>0.00212585034</v>
      </c>
      <c r="V338" s="66">
        <f t="shared" si="11"/>
        <v>0.3695652174</v>
      </c>
      <c r="W338" s="27">
        <f t="shared" si="12"/>
        <v>0.3640536999</v>
      </c>
      <c r="X338" s="27">
        <f t="shared" si="13"/>
        <v>-0.001282754495</v>
      </c>
      <c r="Y338" s="27">
        <f t="shared" si="14"/>
        <v>1.492484434</v>
      </c>
      <c r="Z338" s="27">
        <f t="shared" si="15"/>
        <v>2.894524411</v>
      </c>
      <c r="AA338" s="27">
        <f t="shared" si="16"/>
        <v>0.0003161040933</v>
      </c>
      <c r="AB338" s="27">
        <f t="shared" si="17"/>
        <v>-0.01990182253</v>
      </c>
      <c r="AC338" s="27">
        <f t="shared" si="18"/>
        <v>-0.3747815265</v>
      </c>
      <c r="AD338" s="27">
        <f t="shared" si="19"/>
        <v>0.009994970416</v>
      </c>
      <c r="AE338" s="27">
        <f t="shared" si="20"/>
        <v>-2.294876663</v>
      </c>
      <c r="AF338" s="27">
        <f t="shared" si="21"/>
        <v>-1.384003036</v>
      </c>
      <c r="AG338" s="27">
        <f t="shared" si="22"/>
        <v>0.000002768429287</v>
      </c>
      <c r="AH338" s="27">
        <f t="shared" si="23"/>
        <v>-0.00007185083032</v>
      </c>
      <c r="AI338" s="27">
        <f t="shared" si="24"/>
        <v>0.005273661428</v>
      </c>
      <c r="AJ338" s="27">
        <f t="shared" si="25"/>
        <v>-0.07038480499</v>
      </c>
      <c r="AK338" s="27">
        <f t="shared" si="26"/>
        <v>-0.0002628022141</v>
      </c>
      <c r="AL338" s="27">
        <f t="shared" si="27"/>
        <v>0.004313166106</v>
      </c>
      <c r="AM338" s="27">
        <f t="shared" si="28"/>
        <v>0.3603806789</v>
      </c>
      <c r="AN338" s="27">
        <f t="shared" si="29"/>
        <v>-0.001812921759</v>
      </c>
      <c r="AO338" s="27">
        <f t="shared" si="30"/>
        <v>0.6583360411</v>
      </c>
      <c r="AP338" s="27">
        <f t="shared" si="31"/>
        <v>0.2232247941</v>
      </c>
      <c r="AQ338" s="27"/>
      <c r="AR338" s="27"/>
      <c r="AS338" s="27"/>
    </row>
    <row r="339">
      <c r="A339" s="29">
        <v>5011.0</v>
      </c>
      <c r="B339" s="30">
        <v>1449.0</v>
      </c>
      <c r="C339" s="14">
        <v>2.0</v>
      </c>
      <c r="D339" s="15">
        <v>8.0</v>
      </c>
      <c r="E339" s="16">
        <v>15.0</v>
      </c>
      <c r="F339" s="17">
        <v>22.0</v>
      </c>
      <c r="G339" s="18">
        <v>72.0</v>
      </c>
      <c r="H339" s="19">
        <v>15.0</v>
      </c>
      <c r="I339" s="20">
        <v>23.0</v>
      </c>
      <c r="J339" s="21">
        <v>14.0</v>
      </c>
      <c r="K339" s="22">
        <v>16.0</v>
      </c>
      <c r="L339" s="63">
        <f t="shared" si="1"/>
        <v>2</v>
      </c>
      <c r="M339" s="63">
        <f t="shared" si="2"/>
        <v>37</v>
      </c>
      <c r="N339" s="63">
        <f t="shared" si="3"/>
        <v>15</v>
      </c>
      <c r="O339" s="63">
        <f t="shared" si="4"/>
        <v>39</v>
      </c>
      <c r="P339" s="64">
        <f t="shared" si="5"/>
        <v>39</v>
      </c>
      <c r="Q339" s="64">
        <f t="shared" si="6"/>
        <v>0.05128205128</v>
      </c>
      <c r="R339" s="64">
        <f t="shared" si="7"/>
        <v>0.2777777778</v>
      </c>
      <c r="S339" s="65">
        <f t="shared" si="8"/>
        <v>0.4408602151</v>
      </c>
      <c r="T339" s="65">
        <f t="shared" si="9"/>
        <v>0.4193548387</v>
      </c>
      <c r="U339" s="73">
        <f t="shared" si="10"/>
        <v>0.01173222912</v>
      </c>
      <c r="V339" s="66">
        <f t="shared" si="11"/>
        <v>0.5131578947</v>
      </c>
      <c r="W339" s="27">
        <f t="shared" si="12"/>
        <v>0.5105565443</v>
      </c>
      <c r="X339" s="27">
        <f t="shared" si="13"/>
        <v>-0.007079317562</v>
      </c>
      <c r="Y339" s="27">
        <f t="shared" si="14"/>
        <v>0.9792002454</v>
      </c>
      <c r="Z339" s="27">
        <f t="shared" si="15"/>
        <v>3.257363776</v>
      </c>
      <c r="AA339" s="27">
        <f t="shared" si="16"/>
        <v>0.009627772456</v>
      </c>
      <c r="AB339" s="27">
        <f t="shared" si="17"/>
        <v>-0.07206135125</v>
      </c>
      <c r="AC339" s="27">
        <f t="shared" si="18"/>
        <v>-0.161324966</v>
      </c>
      <c r="AD339" s="27">
        <f t="shared" si="19"/>
        <v>0.06207524006</v>
      </c>
      <c r="AE339" s="27">
        <f t="shared" si="20"/>
        <v>-1.694377199</v>
      </c>
      <c r="AF339" s="27">
        <f t="shared" si="21"/>
        <v>-1.752730462</v>
      </c>
      <c r="AG339" s="27">
        <f t="shared" si="22"/>
        <v>0.0004653470679</v>
      </c>
      <c r="AH339" s="27">
        <f t="shared" si="23"/>
        <v>-0.001435784275</v>
      </c>
      <c r="AI339" s="27">
        <f t="shared" si="24"/>
        <v>0.01252805063</v>
      </c>
      <c r="AJ339" s="27">
        <f t="shared" si="25"/>
        <v>-0.01987760341</v>
      </c>
      <c r="AK339" s="27">
        <f t="shared" si="26"/>
        <v>-0.009007696888</v>
      </c>
      <c r="AL339" s="27">
        <f t="shared" si="27"/>
        <v>0.01757497767</v>
      </c>
      <c r="AM339" s="27">
        <f t="shared" si="28"/>
        <v>0.1745717443</v>
      </c>
      <c r="AN339" s="27">
        <f t="shared" si="29"/>
        <v>-0.01267082819</v>
      </c>
      <c r="AO339" s="27">
        <f t="shared" si="30"/>
        <v>0.5470001261</v>
      </c>
      <c r="AP339" s="27">
        <f t="shared" si="31"/>
        <v>0.3181336209</v>
      </c>
      <c r="AQ339" s="27"/>
      <c r="AR339" s="27"/>
      <c r="AS339" s="27"/>
    </row>
    <row r="340">
      <c r="A340" s="29">
        <v>5012.0</v>
      </c>
      <c r="B340" s="30">
        <v>1644.0</v>
      </c>
      <c r="C340" s="14">
        <v>7.0</v>
      </c>
      <c r="D340" s="15">
        <v>6.0</v>
      </c>
      <c r="E340" s="16">
        <v>8.0</v>
      </c>
      <c r="F340" s="17">
        <v>26.0</v>
      </c>
      <c r="G340" s="18">
        <v>95.0</v>
      </c>
      <c r="H340" s="19">
        <v>9.0</v>
      </c>
      <c r="I340" s="20">
        <v>11.0</v>
      </c>
      <c r="J340" s="21">
        <v>19.0</v>
      </c>
      <c r="K340" s="22">
        <v>16.0</v>
      </c>
      <c r="L340" s="63">
        <f t="shared" si="1"/>
        <v>7</v>
      </c>
      <c r="M340" s="63">
        <f t="shared" si="2"/>
        <v>35</v>
      </c>
      <c r="N340" s="63">
        <f t="shared" si="3"/>
        <v>8</v>
      </c>
      <c r="O340" s="63">
        <f t="shared" si="4"/>
        <v>27</v>
      </c>
      <c r="P340" s="64">
        <f t="shared" si="5"/>
        <v>27</v>
      </c>
      <c r="Q340" s="64">
        <f t="shared" si="6"/>
        <v>0.1666666667</v>
      </c>
      <c r="R340" s="64">
        <f t="shared" si="7"/>
        <v>0.2285714286</v>
      </c>
      <c r="S340" s="65">
        <f t="shared" si="8"/>
        <v>0.4415584416</v>
      </c>
      <c r="T340" s="65">
        <f t="shared" si="9"/>
        <v>0.5454545455</v>
      </c>
      <c r="U340" s="73">
        <f t="shared" si="10"/>
        <v>0.009124087591</v>
      </c>
      <c r="V340" s="66">
        <f t="shared" si="11"/>
        <v>0.435483871</v>
      </c>
      <c r="W340" s="27">
        <f t="shared" si="12"/>
        <v>0.439432254</v>
      </c>
      <c r="X340" s="27">
        <f t="shared" si="13"/>
        <v>-0.00550554484</v>
      </c>
      <c r="Y340" s="27">
        <f t="shared" si="14"/>
        <v>1.273645074</v>
      </c>
      <c r="Z340" s="27">
        <f t="shared" si="15"/>
        <v>3.26252273</v>
      </c>
      <c r="AA340" s="27">
        <f t="shared" si="16"/>
        <v>0.005822957729</v>
      </c>
      <c r="AB340" s="27">
        <f t="shared" si="17"/>
        <v>-0.07289340176</v>
      </c>
      <c r="AC340" s="27">
        <f t="shared" si="18"/>
        <v>-0.2729325896</v>
      </c>
      <c r="AD340" s="27">
        <f t="shared" si="19"/>
        <v>0.04835201768</v>
      </c>
      <c r="AE340" s="27">
        <f t="shared" si="20"/>
        <v>-2.207365696</v>
      </c>
      <c r="AF340" s="27">
        <f t="shared" si="21"/>
        <v>-1.758286744</v>
      </c>
      <c r="AG340" s="27">
        <f t="shared" si="22"/>
        <v>0.0002188788064</v>
      </c>
      <c r="AH340" s="27">
        <f t="shared" si="23"/>
        <v>-0.001129493976</v>
      </c>
      <c r="AI340" s="27">
        <f t="shared" si="24"/>
        <v>0.0164833782</v>
      </c>
      <c r="AJ340" s="27">
        <f t="shared" si="25"/>
        <v>-0.04374160774</v>
      </c>
      <c r="AK340" s="27">
        <f t="shared" si="26"/>
        <v>-0.005456559148</v>
      </c>
      <c r="AL340" s="27">
        <f t="shared" si="27"/>
        <v>0.01780606204</v>
      </c>
      <c r="AM340" s="27">
        <f t="shared" si="28"/>
        <v>0.2958114965</v>
      </c>
      <c r="AN340" s="27">
        <f t="shared" si="29"/>
        <v>-0.009885268717</v>
      </c>
      <c r="AO340" s="27">
        <f t="shared" si="30"/>
        <v>0.7137381331</v>
      </c>
      <c r="AP340" s="27">
        <f t="shared" si="31"/>
        <v>0.3196475791</v>
      </c>
      <c r="AQ340" s="27"/>
      <c r="AR340" s="27"/>
      <c r="AS340" s="27"/>
    </row>
    <row r="341">
      <c r="A341" s="29">
        <v>5013.0</v>
      </c>
      <c r="B341" s="30">
        <v>2027.0</v>
      </c>
      <c r="C341" s="14">
        <v>2.0</v>
      </c>
      <c r="D341" s="15">
        <v>11.0</v>
      </c>
      <c r="E341" s="16">
        <v>5.0</v>
      </c>
      <c r="F341" s="17">
        <v>22.0</v>
      </c>
      <c r="G341" s="18">
        <v>73.0</v>
      </c>
      <c r="H341" s="19">
        <v>15.0</v>
      </c>
      <c r="I341" s="20">
        <v>8.0</v>
      </c>
      <c r="J341" s="21">
        <v>15.0</v>
      </c>
      <c r="K341" s="22">
        <v>16.0</v>
      </c>
      <c r="L341" s="63">
        <f t="shared" si="1"/>
        <v>2</v>
      </c>
      <c r="M341" s="63">
        <f t="shared" si="2"/>
        <v>37</v>
      </c>
      <c r="N341" s="63">
        <f t="shared" si="3"/>
        <v>5</v>
      </c>
      <c r="O341" s="63">
        <f t="shared" si="4"/>
        <v>24</v>
      </c>
      <c r="P341" s="64">
        <f t="shared" si="5"/>
        <v>24</v>
      </c>
      <c r="Q341" s="64">
        <f t="shared" si="6"/>
        <v>0.05128205128</v>
      </c>
      <c r="R341" s="64">
        <f t="shared" si="7"/>
        <v>0.1724137931</v>
      </c>
      <c r="S341" s="65">
        <f t="shared" si="8"/>
        <v>0.3823529412</v>
      </c>
      <c r="T341" s="65">
        <f t="shared" si="9"/>
        <v>0.5735294118</v>
      </c>
      <c r="U341" s="73">
        <f t="shared" si="10"/>
        <v>0.003453379378</v>
      </c>
      <c r="V341" s="66">
        <f t="shared" si="11"/>
        <v>0.393442623</v>
      </c>
      <c r="W341" s="27">
        <f t="shared" si="12"/>
        <v>0.3945232293</v>
      </c>
      <c r="X341" s="27">
        <f t="shared" si="13"/>
        <v>-0.002083795758</v>
      </c>
      <c r="Y341" s="27">
        <f t="shared" si="14"/>
        <v>1.339200336</v>
      </c>
      <c r="Z341" s="27">
        <f t="shared" si="15"/>
        <v>2.825073748</v>
      </c>
      <c r="AA341" s="27">
        <f t="shared" si="16"/>
        <v>0.0008341676212</v>
      </c>
      <c r="AB341" s="27">
        <f t="shared" si="17"/>
        <v>-0.02900949661</v>
      </c>
      <c r="AC341" s="27">
        <f t="shared" si="18"/>
        <v>-0.3017516503</v>
      </c>
      <c r="AD341" s="27">
        <f t="shared" si="19"/>
        <v>0.0158469501</v>
      </c>
      <c r="AE341" s="27">
        <f t="shared" si="20"/>
        <v>-2.009776027</v>
      </c>
      <c r="AF341" s="27">
        <f t="shared" si="21"/>
        <v>-1.318384805</v>
      </c>
      <c r="AG341" s="27">
        <f t="shared" si="22"/>
        <v>0.00001186774615</v>
      </c>
      <c r="AH341" s="27">
        <f t="shared" si="23"/>
        <v>-0.0001701338536</v>
      </c>
      <c r="AI341" s="27">
        <f t="shared" si="24"/>
        <v>0.006897557458</v>
      </c>
      <c r="AJ341" s="27">
        <f t="shared" si="25"/>
        <v>-0.05084943467</v>
      </c>
      <c r="AK341" s="27">
        <f t="shared" si="26"/>
        <v>-0.0006768692763</v>
      </c>
      <c r="AL341" s="27">
        <f t="shared" si="27"/>
        <v>0.006136151874</v>
      </c>
      <c r="AM341" s="27">
        <f t="shared" si="28"/>
        <v>0.2831949797</v>
      </c>
      <c r="AN341" s="27">
        <f t="shared" si="29"/>
        <v>-0.002805406583</v>
      </c>
      <c r="AO341" s="27">
        <f t="shared" si="30"/>
        <v>0.5627150316</v>
      </c>
      <c r="AP341" s="27">
        <f t="shared" si="31"/>
        <v>0.2075392055</v>
      </c>
      <c r="AQ341" s="27"/>
      <c r="AR341" s="27"/>
      <c r="AS341" s="27"/>
    </row>
    <row r="342">
      <c r="A342" s="29">
        <v>5017.0</v>
      </c>
      <c r="B342" s="30">
        <v>2059.0</v>
      </c>
      <c r="C342" s="14">
        <v>28.0</v>
      </c>
      <c r="D342" s="15">
        <v>12.0</v>
      </c>
      <c r="E342" s="16">
        <v>24.0</v>
      </c>
      <c r="F342" s="17">
        <v>24.0</v>
      </c>
      <c r="G342" s="18">
        <v>111.0</v>
      </c>
      <c r="H342" s="19">
        <v>30.0</v>
      </c>
      <c r="I342" s="20">
        <v>22.0</v>
      </c>
      <c r="J342" s="21">
        <v>16.0</v>
      </c>
      <c r="K342" s="22">
        <v>31.0</v>
      </c>
      <c r="L342" s="63">
        <f t="shared" si="1"/>
        <v>28</v>
      </c>
      <c r="M342" s="63">
        <f t="shared" si="2"/>
        <v>54</v>
      </c>
      <c r="N342" s="63">
        <f t="shared" si="3"/>
        <v>24</v>
      </c>
      <c r="O342" s="63">
        <f t="shared" si="4"/>
        <v>53</v>
      </c>
      <c r="P342" s="64">
        <f t="shared" si="5"/>
        <v>53</v>
      </c>
      <c r="Q342" s="64">
        <f t="shared" si="6"/>
        <v>0.3414634146</v>
      </c>
      <c r="R342" s="64">
        <f t="shared" si="7"/>
        <v>0.3116883117</v>
      </c>
      <c r="S342" s="65">
        <f t="shared" si="8"/>
        <v>0.5094339623</v>
      </c>
      <c r="T342" s="65">
        <f t="shared" si="9"/>
        <v>0.5157232704</v>
      </c>
      <c r="U342" s="73">
        <f t="shared" si="10"/>
        <v>0.02525497814</v>
      </c>
      <c r="V342" s="66">
        <f t="shared" si="11"/>
        <v>0.4953271028</v>
      </c>
      <c r="W342" s="27">
        <f t="shared" si="12"/>
        <v>0.4952006439</v>
      </c>
      <c r="X342" s="27">
        <f t="shared" si="13"/>
        <v>-0.01523904864</v>
      </c>
      <c r="Y342" s="27">
        <f t="shared" si="14"/>
        <v>1.204222072</v>
      </c>
      <c r="Z342" s="27">
        <f t="shared" si="15"/>
        <v>3.764031496</v>
      </c>
      <c r="AA342" s="27">
        <f t="shared" si="16"/>
        <v>0.04461272382</v>
      </c>
      <c r="AB342" s="27">
        <f t="shared" si="17"/>
        <v>-0.1907672996</v>
      </c>
      <c r="AC342" s="27">
        <f t="shared" si="18"/>
        <v>-0.2439898283</v>
      </c>
      <c r="AD342" s="27">
        <f t="shared" si="19"/>
        <v>0.1544087315</v>
      </c>
      <c r="AE342" s="27">
        <f t="shared" si="20"/>
        <v>-2.407865114</v>
      </c>
      <c r="AF342" s="27">
        <f t="shared" si="21"/>
        <v>-2.340394708</v>
      </c>
      <c r="AG342" s="27">
        <f t="shared" si="22"/>
        <v>0.004641692489</v>
      </c>
      <c r="AH342" s="27">
        <f t="shared" si="23"/>
        <v>-0.008181956841</v>
      </c>
      <c r="AI342" s="27">
        <f t="shared" si="24"/>
        <v>0.04078684384</v>
      </c>
      <c r="AJ342" s="27">
        <f t="shared" si="25"/>
        <v>-0.03697168381</v>
      </c>
      <c r="AK342" s="27">
        <f t="shared" si="26"/>
        <v>-0.04823182246</v>
      </c>
      <c r="AL342" s="27">
        <f t="shared" si="27"/>
        <v>0.05376297578</v>
      </c>
      <c r="AM342" s="27">
        <f t="shared" si="28"/>
        <v>0.3050921806</v>
      </c>
      <c r="AN342" s="27">
        <f t="shared" si="29"/>
        <v>-0.03642046078</v>
      </c>
      <c r="AO342" s="27">
        <f t="shared" si="30"/>
        <v>0.8982484341</v>
      </c>
      <c r="AP342" s="27">
        <f t="shared" si="31"/>
        <v>0.490874563</v>
      </c>
      <c r="AQ342" s="27"/>
      <c r="AR342" s="27"/>
      <c r="AS342" s="27"/>
    </row>
    <row r="343">
      <c r="A343" s="29">
        <v>5018.0</v>
      </c>
      <c r="B343" s="30">
        <v>1342.0</v>
      </c>
      <c r="C343" s="14">
        <v>4.0</v>
      </c>
      <c r="D343" s="15">
        <v>9.0</v>
      </c>
      <c r="E343" s="16">
        <v>3.0</v>
      </c>
      <c r="F343" s="17">
        <v>26.0</v>
      </c>
      <c r="G343" s="18">
        <v>90.0</v>
      </c>
      <c r="H343" s="19">
        <v>15.0</v>
      </c>
      <c r="I343" s="20">
        <v>11.0</v>
      </c>
      <c r="J343" s="21">
        <v>17.0</v>
      </c>
      <c r="K343" s="22">
        <v>13.0</v>
      </c>
      <c r="L343" s="63">
        <f t="shared" si="1"/>
        <v>4</v>
      </c>
      <c r="M343" s="63">
        <f t="shared" si="2"/>
        <v>41</v>
      </c>
      <c r="N343" s="63">
        <f t="shared" si="3"/>
        <v>3</v>
      </c>
      <c r="O343" s="63">
        <f t="shared" si="4"/>
        <v>24</v>
      </c>
      <c r="P343" s="64">
        <f t="shared" si="5"/>
        <v>24</v>
      </c>
      <c r="Q343" s="64">
        <f t="shared" si="6"/>
        <v>0.08888888889</v>
      </c>
      <c r="R343" s="64">
        <f t="shared" si="7"/>
        <v>0.1111111111</v>
      </c>
      <c r="S343" s="65">
        <f t="shared" si="8"/>
        <v>0.3888888889</v>
      </c>
      <c r="T343" s="65">
        <f t="shared" si="9"/>
        <v>0.625</v>
      </c>
      <c r="U343" s="73">
        <f t="shared" si="10"/>
        <v>0.00521609538</v>
      </c>
      <c r="V343" s="66">
        <f t="shared" si="11"/>
        <v>0.3692307692</v>
      </c>
      <c r="W343" s="27">
        <f t="shared" si="12"/>
        <v>0.3662006727</v>
      </c>
      <c r="X343" s="27">
        <f t="shared" si="13"/>
        <v>-0.003147432192</v>
      </c>
      <c r="Y343" s="27">
        <f t="shared" si="14"/>
        <v>1.459384981</v>
      </c>
      <c r="Z343" s="27">
        <f t="shared" si="15"/>
        <v>2.873365607</v>
      </c>
      <c r="AA343" s="27">
        <f t="shared" si="16"/>
        <v>0.001903074518</v>
      </c>
      <c r="AB343" s="27">
        <f t="shared" si="17"/>
        <v>-0.0477491614</v>
      </c>
      <c r="AC343" s="27">
        <f t="shared" si="18"/>
        <v>-0.3583424841</v>
      </c>
      <c r="AD343" s="27">
        <f t="shared" si="19"/>
        <v>0.02434490156</v>
      </c>
      <c r="AE343" s="27">
        <f t="shared" si="20"/>
        <v>-2.227578842</v>
      </c>
      <c r="AF343" s="27">
        <f t="shared" si="21"/>
        <v>-1.363843028</v>
      </c>
      <c r="AG343" s="27">
        <f t="shared" si="22"/>
        <v>0.0000408951633</v>
      </c>
      <c r="AH343" s="27">
        <f t="shared" si="23"/>
        <v>-0.0004229777551</v>
      </c>
      <c r="AI343" s="27">
        <f t="shared" si="24"/>
        <v>0.01237215083</v>
      </c>
      <c r="AJ343" s="27">
        <f t="shared" si="25"/>
        <v>-0.06580503099</v>
      </c>
      <c r="AK343" s="27">
        <f t="shared" si="26"/>
        <v>-0.001570610031</v>
      </c>
      <c r="AL343" s="27">
        <f t="shared" si="27"/>
        <v>0.01027265625</v>
      </c>
      <c r="AM343" s="27">
        <f t="shared" si="28"/>
        <v>0.3420544902</v>
      </c>
      <c r="AN343" s="27">
        <f t="shared" si="29"/>
        <v>-0.004383482165</v>
      </c>
      <c r="AO343" s="27">
        <f t="shared" si="30"/>
        <v>0.6343589021</v>
      </c>
      <c r="AP343" s="27">
        <f t="shared" si="31"/>
        <v>0.2183652105</v>
      </c>
      <c r="AQ343" s="27"/>
      <c r="AR343" s="27"/>
      <c r="AS343" s="27"/>
    </row>
    <row r="344">
      <c r="A344" s="29">
        <v>5022.0</v>
      </c>
      <c r="B344" s="30">
        <v>1827.0</v>
      </c>
      <c r="C344" s="14">
        <v>3.0</v>
      </c>
      <c r="D344" s="15">
        <v>4.0</v>
      </c>
      <c r="E344" s="16">
        <v>1.0</v>
      </c>
      <c r="F344" s="17">
        <v>21.0</v>
      </c>
      <c r="G344" s="18">
        <v>68.0</v>
      </c>
      <c r="H344" s="19">
        <v>12.0</v>
      </c>
      <c r="I344" s="20">
        <v>3.0</v>
      </c>
      <c r="J344" s="21">
        <v>10.0</v>
      </c>
      <c r="K344" s="22">
        <v>6.0</v>
      </c>
      <c r="L344" s="63">
        <f t="shared" si="1"/>
        <v>3</v>
      </c>
      <c r="M344" s="63">
        <f t="shared" si="2"/>
        <v>33</v>
      </c>
      <c r="N344" s="63">
        <f t="shared" si="3"/>
        <v>1</v>
      </c>
      <c r="O344" s="63">
        <f t="shared" si="4"/>
        <v>9</v>
      </c>
      <c r="P344" s="64">
        <f t="shared" si="5"/>
        <v>9</v>
      </c>
      <c r="Q344" s="64">
        <f t="shared" si="6"/>
        <v>0.08333333333</v>
      </c>
      <c r="R344" s="64">
        <f t="shared" si="7"/>
        <v>0.1</v>
      </c>
      <c r="S344" s="65">
        <f t="shared" si="8"/>
        <v>0.2608695652</v>
      </c>
      <c r="T344" s="65">
        <f t="shared" si="9"/>
        <v>0.7826086957</v>
      </c>
      <c r="U344" s="73">
        <f t="shared" si="10"/>
        <v>0.0021893815</v>
      </c>
      <c r="V344" s="66">
        <f t="shared" si="11"/>
        <v>0.2142857143</v>
      </c>
      <c r="W344" s="27">
        <f t="shared" si="12"/>
        <v>0.2161519864</v>
      </c>
      <c r="X344" s="27">
        <f t="shared" si="13"/>
        <v>-0.001321089687</v>
      </c>
      <c r="Y344" s="27">
        <f t="shared" si="14"/>
        <v>1.827403802</v>
      </c>
      <c r="Z344" s="27">
        <f t="shared" si="15"/>
        <v>1.927475066</v>
      </c>
      <c r="AA344" s="27">
        <f t="shared" si="16"/>
        <v>0.0003352799891</v>
      </c>
      <c r="AB344" s="27">
        <f t="shared" si="17"/>
        <v>-0.02509610485</v>
      </c>
      <c r="AC344" s="27">
        <f t="shared" si="18"/>
        <v>-0.5618593384</v>
      </c>
      <c r="AD344" s="27">
        <f t="shared" si="19"/>
        <v>0.006854595351</v>
      </c>
      <c r="AE344" s="27">
        <f t="shared" si="20"/>
        <v>-1.87109404</v>
      </c>
      <c r="AF344" s="27">
        <f t="shared" si="21"/>
        <v>-0.6137056859</v>
      </c>
      <c r="AG344" s="27">
        <f t="shared" si="22"/>
        <v>0.000003024124774</v>
      </c>
      <c r="AH344" s="27">
        <f t="shared" si="23"/>
        <v>-0.00009331125257</v>
      </c>
      <c r="AI344" s="27">
        <f t="shared" si="24"/>
        <v>0.00814236242</v>
      </c>
      <c r="AJ344" s="27">
        <f t="shared" si="25"/>
        <v>-0.1291971856</v>
      </c>
      <c r="AK344" s="27">
        <f t="shared" si="26"/>
        <v>-0.0001856171439</v>
      </c>
      <c r="AL344" s="27">
        <f t="shared" si="27"/>
        <v>0.003621772832</v>
      </c>
      <c r="AM344" s="27">
        <f t="shared" si="28"/>
        <v>0.359767956</v>
      </c>
      <c r="AN344" s="27">
        <f t="shared" si="29"/>
        <v>-0.0008279248587</v>
      </c>
      <c r="AO344" s="27">
        <f t="shared" si="30"/>
        <v>0.357433661</v>
      </c>
      <c r="AP344" s="27">
        <f t="shared" si="31"/>
        <v>0.06591391188</v>
      </c>
      <c r="AQ344" s="27"/>
      <c r="AR344" s="27"/>
      <c r="AS344" s="27"/>
    </row>
    <row r="345">
      <c r="A345" s="29">
        <v>5023.0</v>
      </c>
      <c r="B345" s="30">
        <v>2227.0</v>
      </c>
      <c r="C345" s="14">
        <v>30.0</v>
      </c>
      <c r="D345" s="15">
        <v>40.0</v>
      </c>
      <c r="E345" s="16">
        <v>41.0</v>
      </c>
      <c r="F345" s="17">
        <v>36.0</v>
      </c>
      <c r="G345" s="18">
        <v>122.0</v>
      </c>
      <c r="H345" s="19">
        <v>36.0</v>
      </c>
      <c r="I345" s="20">
        <v>51.0</v>
      </c>
      <c r="J345" s="21">
        <v>56.0</v>
      </c>
      <c r="K345" s="22">
        <v>87.0</v>
      </c>
      <c r="L345" s="63">
        <f t="shared" si="1"/>
        <v>30</v>
      </c>
      <c r="M345" s="63">
        <f t="shared" si="2"/>
        <v>72</v>
      </c>
      <c r="N345" s="63">
        <f t="shared" si="3"/>
        <v>41</v>
      </c>
      <c r="O345" s="63">
        <f t="shared" si="4"/>
        <v>138</v>
      </c>
      <c r="P345" s="64">
        <f t="shared" si="5"/>
        <v>139</v>
      </c>
      <c r="Q345" s="64">
        <f t="shared" si="6"/>
        <v>0.2941176471</v>
      </c>
      <c r="R345" s="64">
        <f t="shared" si="7"/>
        <v>0.2290502793</v>
      </c>
      <c r="S345" s="65">
        <f t="shared" si="8"/>
        <v>0.5978647687</v>
      </c>
      <c r="T345" s="65">
        <f t="shared" si="9"/>
        <v>0.3629893238</v>
      </c>
      <c r="U345" s="73">
        <f t="shared" si="10"/>
        <v>0.03188145487</v>
      </c>
      <c r="V345" s="66">
        <f t="shared" si="11"/>
        <v>0.6571428571</v>
      </c>
      <c r="W345" s="27">
        <f t="shared" si="12"/>
        <v>0.6623381821</v>
      </c>
      <c r="X345" s="27">
        <f t="shared" si="13"/>
        <v>-0.01923751582</v>
      </c>
      <c r="Y345" s="27">
        <f t="shared" si="14"/>
        <v>0.847585868</v>
      </c>
      <c r="Z345" s="27">
        <f t="shared" si="15"/>
        <v>4.417416165</v>
      </c>
      <c r="AA345" s="27">
        <f t="shared" si="16"/>
        <v>0.07109531931</v>
      </c>
      <c r="AB345" s="27">
        <f t="shared" si="17"/>
        <v>-0.1695009711</v>
      </c>
      <c r="AC345" s="27">
        <f t="shared" si="18"/>
        <v>-0.1208720726</v>
      </c>
      <c r="AD345" s="27">
        <f t="shared" si="19"/>
        <v>0.2287589304</v>
      </c>
      <c r="AE345" s="27">
        <f t="shared" si="20"/>
        <v>-1.988952199</v>
      </c>
      <c r="AF345" s="27">
        <f t="shared" si="21"/>
        <v>-3.22343741</v>
      </c>
      <c r="AG345" s="27">
        <f t="shared" si="22"/>
        <v>0.009337911835</v>
      </c>
      <c r="AH345" s="27">
        <f t="shared" si="23"/>
        <v>-0.009177334839</v>
      </c>
      <c r="AI345" s="27">
        <f t="shared" si="24"/>
        <v>0.02550735828</v>
      </c>
      <c r="AJ345" s="27">
        <f t="shared" si="25"/>
        <v>-0.01289141536</v>
      </c>
      <c r="AK345" s="27">
        <f t="shared" si="26"/>
        <v>-0.09020508266</v>
      </c>
      <c r="AL345" s="27">
        <f t="shared" si="27"/>
        <v>0.05606174667</v>
      </c>
      <c r="AM345" s="27">
        <f t="shared" si="28"/>
        <v>0.1773782606</v>
      </c>
      <c r="AN345" s="27">
        <f t="shared" si="29"/>
        <v>-0.0633237616</v>
      </c>
      <c r="AO345" s="27">
        <f t="shared" si="30"/>
        <v>0.8707705392</v>
      </c>
      <c r="AP345" s="27">
        <f t="shared" si="31"/>
        <v>0.7934429934</v>
      </c>
      <c r="AQ345" s="27"/>
      <c r="AR345" s="27"/>
      <c r="AS345" s="27"/>
    </row>
    <row r="346">
      <c r="A346" s="29">
        <v>5024.0</v>
      </c>
      <c r="B346" s="30">
        <v>2199.0</v>
      </c>
      <c r="C346" s="14">
        <v>50.0</v>
      </c>
      <c r="D346" s="15">
        <v>59.0</v>
      </c>
      <c r="E346" s="16">
        <v>33.0</v>
      </c>
      <c r="F346" s="17">
        <v>35.0</v>
      </c>
      <c r="G346" s="18">
        <v>110.0</v>
      </c>
      <c r="H346" s="19">
        <v>22.0</v>
      </c>
      <c r="I346" s="20">
        <v>66.0</v>
      </c>
      <c r="J346" s="21">
        <v>96.0</v>
      </c>
      <c r="K346" s="22">
        <v>91.0</v>
      </c>
      <c r="L346" s="63">
        <f t="shared" si="1"/>
        <v>50</v>
      </c>
      <c r="M346" s="63">
        <f t="shared" si="2"/>
        <v>57</v>
      </c>
      <c r="N346" s="63">
        <f t="shared" si="3"/>
        <v>33</v>
      </c>
      <c r="O346" s="63">
        <f t="shared" si="4"/>
        <v>157</v>
      </c>
      <c r="P346" s="64">
        <f t="shared" si="5"/>
        <v>156</v>
      </c>
      <c r="Q346" s="64">
        <f t="shared" si="6"/>
        <v>0.4672897196</v>
      </c>
      <c r="R346" s="64">
        <f t="shared" si="7"/>
        <v>0.1736842105</v>
      </c>
      <c r="S346" s="65">
        <f t="shared" si="8"/>
        <v>0.696969697</v>
      </c>
      <c r="T346" s="65">
        <f t="shared" si="9"/>
        <v>0.3602693603</v>
      </c>
      <c r="U346" s="73">
        <f t="shared" si="10"/>
        <v>0.03774442929</v>
      </c>
      <c r="V346" s="66">
        <f t="shared" si="11"/>
        <v>0.7336448598</v>
      </c>
      <c r="W346" s="27">
        <f t="shared" si="12"/>
        <v>0.7285301139</v>
      </c>
      <c r="X346" s="27">
        <f t="shared" si="13"/>
        <v>-0.02277527981</v>
      </c>
      <c r="Y346" s="27">
        <f t="shared" si="14"/>
        <v>0.8412347097</v>
      </c>
      <c r="Z346" s="27">
        <f t="shared" si="15"/>
        <v>5.149668231</v>
      </c>
      <c r="AA346" s="27">
        <f t="shared" si="16"/>
        <v>0.09964843256</v>
      </c>
      <c r="AB346" s="27">
        <f t="shared" si="17"/>
        <v>-0.1991683835</v>
      </c>
      <c r="AC346" s="27">
        <f t="shared" si="18"/>
        <v>-0.1190674142</v>
      </c>
      <c r="AD346" s="27">
        <f t="shared" si="19"/>
        <v>0.315721184</v>
      </c>
      <c r="AE346" s="27">
        <f t="shared" si="20"/>
        <v>-2.301276256</v>
      </c>
      <c r="AF346" s="27">
        <f t="shared" si="21"/>
        <v>-4.380675769</v>
      </c>
      <c r="AG346" s="27">
        <f t="shared" si="22"/>
        <v>0.01549508501</v>
      </c>
      <c r="AH346" s="27">
        <f t="shared" si="23"/>
        <v>-0.01276672538</v>
      </c>
      <c r="AI346" s="27">
        <f t="shared" si="24"/>
        <v>0.02974727352</v>
      </c>
      <c r="AJ346" s="27">
        <f t="shared" si="25"/>
        <v>-0.0126037863</v>
      </c>
      <c r="AK346" s="27">
        <f t="shared" si="26"/>
        <v>-0.1473911495</v>
      </c>
      <c r="AL346" s="27">
        <f t="shared" si="27"/>
        <v>0.07679373075</v>
      </c>
      <c r="AM346" s="27">
        <f t="shared" si="28"/>
        <v>0.2036940199</v>
      </c>
      <c r="AN346" s="27">
        <f t="shared" si="29"/>
        <v>-0.1018833708</v>
      </c>
      <c r="AO346" s="27">
        <f t="shared" si="30"/>
        <v>1.174516365</v>
      </c>
      <c r="AP346" s="27">
        <f t="shared" si="31"/>
        <v>1.257038364</v>
      </c>
      <c r="AQ346" s="27"/>
      <c r="AR346" s="27"/>
      <c r="AS346" s="27"/>
    </row>
    <row r="347">
      <c r="A347" s="29">
        <v>5025.0</v>
      </c>
      <c r="B347" s="30">
        <v>2539.0</v>
      </c>
      <c r="C347" s="14">
        <v>38.0</v>
      </c>
      <c r="D347" s="15">
        <v>37.0</v>
      </c>
      <c r="E347" s="16">
        <v>32.0</v>
      </c>
      <c r="F347" s="17">
        <v>46.0</v>
      </c>
      <c r="G347" s="18">
        <v>152.0</v>
      </c>
      <c r="H347" s="19">
        <v>38.0</v>
      </c>
      <c r="I347" s="20">
        <v>63.0</v>
      </c>
      <c r="J347" s="21">
        <v>50.0</v>
      </c>
      <c r="K347" s="22">
        <v>80.0</v>
      </c>
      <c r="L347" s="63">
        <f t="shared" si="1"/>
        <v>38</v>
      </c>
      <c r="M347" s="63">
        <f t="shared" si="2"/>
        <v>84</v>
      </c>
      <c r="N347" s="63">
        <f t="shared" si="3"/>
        <v>32</v>
      </c>
      <c r="O347" s="63">
        <f t="shared" si="4"/>
        <v>143</v>
      </c>
      <c r="P347" s="64">
        <f t="shared" si="5"/>
        <v>143</v>
      </c>
      <c r="Q347" s="64">
        <f t="shared" si="6"/>
        <v>0.3114754098</v>
      </c>
      <c r="R347" s="64">
        <f t="shared" si="7"/>
        <v>0.1828571429</v>
      </c>
      <c r="S347" s="65">
        <f t="shared" si="8"/>
        <v>0.6094276094</v>
      </c>
      <c r="T347" s="65">
        <f t="shared" si="9"/>
        <v>0.4107744108</v>
      </c>
      <c r="U347" s="73">
        <f t="shared" si="10"/>
        <v>0.02756990941</v>
      </c>
      <c r="V347" s="66">
        <f t="shared" si="11"/>
        <v>0.6299559471</v>
      </c>
      <c r="W347" s="27">
        <f t="shared" si="12"/>
        <v>0.632375736</v>
      </c>
      <c r="X347" s="27">
        <f t="shared" si="13"/>
        <v>-0.01663589603</v>
      </c>
      <c r="Y347" s="27">
        <f t="shared" si="14"/>
        <v>0.9591648092</v>
      </c>
      <c r="Z347" s="27">
        <f t="shared" si="15"/>
        <v>4.502849999</v>
      </c>
      <c r="AA347" s="27">
        <f t="shared" si="16"/>
        <v>0.05316617592</v>
      </c>
      <c r="AB347" s="27">
        <f t="shared" si="17"/>
        <v>-0.165874233</v>
      </c>
      <c r="AC347" s="27">
        <f t="shared" si="18"/>
        <v>-0.1547907584</v>
      </c>
      <c r="AD347" s="27">
        <f t="shared" si="19"/>
        <v>0.2016482366</v>
      </c>
      <c r="AE347" s="27">
        <f t="shared" si="20"/>
        <v>-2.29431497</v>
      </c>
      <c r="AF347" s="27">
        <f t="shared" si="21"/>
        <v>-3.349327146</v>
      </c>
      <c r="AG347" s="27">
        <f t="shared" si="22"/>
        <v>0.006038671314</v>
      </c>
      <c r="AH347" s="27">
        <f t="shared" si="23"/>
        <v>-0.00776641372</v>
      </c>
      <c r="AI347" s="27">
        <f t="shared" si="24"/>
        <v>0.02824761262</v>
      </c>
      <c r="AJ347" s="27">
        <f t="shared" si="25"/>
        <v>-0.01868225046</v>
      </c>
      <c r="AK347" s="27">
        <f t="shared" si="26"/>
        <v>-0.06876138053</v>
      </c>
      <c r="AL347" s="27">
        <f t="shared" si="27"/>
        <v>0.05592326579</v>
      </c>
      <c r="AM347" s="27">
        <f t="shared" si="28"/>
        <v>0.23154671</v>
      </c>
      <c r="AN347" s="27">
        <f t="shared" si="29"/>
        <v>-0.0568986864</v>
      </c>
      <c r="AO347" s="27">
        <f t="shared" si="30"/>
        <v>1.023885951</v>
      </c>
      <c r="AP347" s="27">
        <f t="shared" si="31"/>
        <v>0.8403751864</v>
      </c>
      <c r="AQ347" s="27"/>
      <c r="AR347" s="27"/>
      <c r="AS347" s="27"/>
    </row>
    <row r="348">
      <c r="A348" s="29">
        <v>5029.0</v>
      </c>
      <c r="B348" s="30">
        <v>1646.0</v>
      </c>
      <c r="C348" s="14">
        <v>5.0</v>
      </c>
      <c r="D348" s="15">
        <v>13.0</v>
      </c>
      <c r="E348" s="16">
        <v>5.0</v>
      </c>
      <c r="F348" s="17">
        <v>22.0</v>
      </c>
      <c r="G348" s="18">
        <v>87.0</v>
      </c>
      <c r="H348" s="19">
        <v>21.0</v>
      </c>
      <c r="I348" s="20">
        <v>13.0</v>
      </c>
      <c r="J348" s="21">
        <v>30.0</v>
      </c>
      <c r="K348" s="22">
        <v>25.0</v>
      </c>
      <c r="L348" s="63">
        <f t="shared" si="1"/>
        <v>5</v>
      </c>
      <c r="M348" s="63">
        <f t="shared" si="2"/>
        <v>43</v>
      </c>
      <c r="N348" s="63">
        <f t="shared" si="3"/>
        <v>5</v>
      </c>
      <c r="O348" s="63">
        <f t="shared" si="4"/>
        <v>38</v>
      </c>
      <c r="P348" s="64">
        <f t="shared" si="5"/>
        <v>38</v>
      </c>
      <c r="Q348" s="64">
        <f t="shared" si="6"/>
        <v>0.1041666667</v>
      </c>
      <c r="R348" s="64">
        <f t="shared" si="7"/>
        <v>0.1162790698</v>
      </c>
      <c r="S348" s="65">
        <f t="shared" si="8"/>
        <v>0.4725274725</v>
      </c>
      <c r="T348" s="65">
        <f t="shared" si="9"/>
        <v>0.5274725275</v>
      </c>
      <c r="U348" s="73">
        <f t="shared" si="10"/>
        <v>0.006075334143</v>
      </c>
      <c r="V348" s="66">
        <f t="shared" si="11"/>
        <v>0.4691358025</v>
      </c>
      <c r="W348" s="27">
        <f t="shared" si="12"/>
        <v>0.4695109333</v>
      </c>
      <c r="X348" s="27">
        <f t="shared" si="13"/>
        <v>-0.00366590349</v>
      </c>
      <c r="Y348" s="27">
        <f t="shared" si="14"/>
        <v>1.231656775</v>
      </c>
      <c r="Z348" s="27">
        <f t="shared" si="15"/>
        <v>3.491342198</v>
      </c>
      <c r="AA348" s="27">
        <f t="shared" si="16"/>
        <v>0.002581695894</v>
      </c>
      <c r="AB348" s="27">
        <f t="shared" si="17"/>
        <v>-0.04693644809</v>
      </c>
      <c r="AC348" s="27">
        <f t="shared" si="18"/>
        <v>-0.2552336642</v>
      </c>
      <c r="AD348" s="27">
        <f t="shared" si="19"/>
        <v>0.03445356738</v>
      </c>
      <c r="AE348" s="27">
        <f t="shared" si="20"/>
        <v>-2.28430684</v>
      </c>
      <c r="AF348" s="27">
        <f t="shared" si="21"/>
        <v>-2.013573304</v>
      </c>
      <c r="AG348" s="27">
        <f t="shared" si="22"/>
        <v>0.00006461686468</v>
      </c>
      <c r="AH348" s="27">
        <f t="shared" si="23"/>
        <v>-0.0004842689738</v>
      </c>
      <c r="AI348" s="27">
        <f t="shared" si="24"/>
        <v>0.01026383132</v>
      </c>
      <c r="AJ348" s="27">
        <f t="shared" si="25"/>
        <v>-0.03955656588</v>
      </c>
      <c r="AK348" s="27">
        <f t="shared" si="26"/>
        <v>-0.002588923306</v>
      </c>
      <c r="AL348" s="27">
        <f t="shared" si="27"/>
        <v>0.01226955344</v>
      </c>
      <c r="AM348" s="27">
        <f t="shared" si="28"/>
        <v>0.2960305143</v>
      </c>
      <c r="AN348" s="27">
        <f t="shared" si="29"/>
        <v>-0.007537840534</v>
      </c>
      <c r="AO348" s="27">
        <f t="shared" si="30"/>
        <v>0.7904200046</v>
      </c>
      <c r="AP348" s="27">
        <f t="shared" si="31"/>
        <v>0.3917310834</v>
      </c>
      <c r="AQ348" s="27"/>
      <c r="AR348" s="27"/>
      <c r="AS348" s="27"/>
    </row>
    <row r="349">
      <c r="A349" s="29">
        <v>5030.0</v>
      </c>
      <c r="B349" s="30">
        <v>2183.0</v>
      </c>
      <c r="C349" s="14">
        <v>11.0</v>
      </c>
      <c r="D349" s="15">
        <v>23.0</v>
      </c>
      <c r="E349" s="16">
        <v>9.0</v>
      </c>
      <c r="F349" s="17">
        <v>45.0</v>
      </c>
      <c r="G349" s="18">
        <v>145.0</v>
      </c>
      <c r="H349" s="19">
        <v>22.0</v>
      </c>
      <c r="I349" s="20">
        <v>23.0</v>
      </c>
      <c r="J349" s="21">
        <v>50.0</v>
      </c>
      <c r="K349" s="22">
        <v>13.0</v>
      </c>
      <c r="L349" s="63">
        <f t="shared" si="1"/>
        <v>11</v>
      </c>
      <c r="M349" s="63">
        <f t="shared" si="2"/>
        <v>67</v>
      </c>
      <c r="N349" s="63">
        <f t="shared" si="3"/>
        <v>9</v>
      </c>
      <c r="O349" s="63">
        <f t="shared" si="4"/>
        <v>36</v>
      </c>
      <c r="P349" s="64">
        <f t="shared" si="5"/>
        <v>36</v>
      </c>
      <c r="Q349" s="64">
        <f t="shared" si="6"/>
        <v>0.141025641</v>
      </c>
      <c r="R349" s="64">
        <f t="shared" si="7"/>
        <v>0.2</v>
      </c>
      <c r="S349" s="65">
        <f t="shared" si="8"/>
        <v>0.3821138211</v>
      </c>
      <c r="T349" s="65">
        <f t="shared" si="9"/>
        <v>0.6341463415</v>
      </c>
      <c r="U349" s="73">
        <f t="shared" si="10"/>
        <v>0.009161704077</v>
      </c>
      <c r="V349" s="66">
        <f t="shared" si="11"/>
        <v>0.3495145631</v>
      </c>
      <c r="W349" s="27">
        <f t="shared" si="12"/>
        <v>0.3503388896</v>
      </c>
      <c r="X349" s="27">
        <f t="shared" si="13"/>
        <v>-0.005528242918</v>
      </c>
      <c r="Y349" s="27">
        <f t="shared" si="14"/>
        <v>1.480741835</v>
      </c>
      <c r="Z349" s="27">
        <f t="shared" si="15"/>
        <v>2.823306973</v>
      </c>
      <c r="AA349" s="27">
        <f t="shared" si="16"/>
        <v>0.005871070097</v>
      </c>
      <c r="AB349" s="27">
        <f t="shared" si="17"/>
        <v>-0.08509537536</v>
      </c>
      <c r="AC349" s="27">
        <f t="shared" si="18"/>
        <v>-0.3689072988</v>
      </c>
      <c r="AD349" s="27">
        <f t="shared" si="19"/>
        <v>0.04201515501</v>
      </c>
      <c r="AE349" s="27">
        <f t="shared" si="20"/>
        <v>-2.220801641</v>
      </c>
      <c r="AF349" s="27">
        <f t="shared" si="21"/>
        <v>-1.316736309</v>
      </c>
      <c r="AG349" s="27">
        <f t="shared" si="22"/>
        <v>0.0002215971416</v>
      </c>
      <c r="AH349" s="27">
        <f t="shared" si="23"/>
        <v>-0.001324001489</v>
      </c>
      <c r="AI349" s="27">
        <f t="shared" si="24"/>
        <v>0.02237148893</v>
      </c>
      <c r="AJ349" s="27">
        <f t="shared" si="25"/>
        <v>-0.06873651666</v>
      </c>
      <c r="AK349" s="27">
        <f t="shared" si="26"/>
        <v>-0.004760987597</v>
      </c>
      <c r="AL349" s="27">
        <f t="shared" si="27"/>
        <v>0.01798830228</v>
      </c>
      <c r="AM349" s="27">
        <f t="shared" si="28"/>
        <v>0.3460042675</v>
      </c>
      <c r="AN349" s="27">
        <f t="shared" si="29"/>
        <v>-0.007433346932</v>
      </c>
      <c r="AO349" s="27">
        <f t="shared" si="30"/>
        <v>0.6214109988</v>
      </c>
      <c r="AP349" s="27">
        <f t="shared" si="31"/>
        <v>0.2071500695</v>
      </c>
      <c r="AQ349" s="27"/>
      <c r="AR349" s="27"/>
      <c r="AS349" s="27"/>
    </row>
    <row r="350">
      <c r="A350" s="29">
        <v>5031.0</v>
      </c>
      <c r="B350" s="30">
        <v>2250.0</v>
      </c>
      <c r="C350" s="14">
        <v>8.0</v>
      </c>
      <c r="D350" s="15">
        <v>8.0</v>
      </c>
      <c r="E350" s="16">
        <v>5.0</v>
      </c>
      <c r="F350" s="17">
        <v>29.0</v>
      </c>
      <c r="G350" s="18">
        <v>109.0</v>
      </c>
      <c r="H350" s="19">
        <v>25.0</v>
      </c>
      <c r="I350" s="20">
        <v>9.0</v>
      </c>
      <c r="J350" s="21">
        <v>7.0</v>
      </c>
      <c r="K350" s="22">
        <v>11.0</v>
      </c>
      <c r="L350" s="63">
        <f t="shared" si="1"/>
        <v>8</v>
      </c>
      <c r="M350" s="63">
        <f t="shared" si="2"/>
        <v>54</v>
      </c>
      <c r="N350" s="63">
        <f t="shared" si="3"/>
        <v>5</v>
      </c>
      <c r="O350" s="63">
        <f t="shared" si="4"/>
        <v>20</v>
      </c>
      <c r="P350" s="64">
        <f t="shared" si="5"/>
        <v>20</v>
      </c>
      <c r="Q350" s="64">
        <f t="shared" si="6"/>
        <v>0.1290322581</v>
      </c>
      <c r="R350" s="64">
        <f t="shared" si="7"/>
        <v>0.2</v>
      </c>
      <c r="S350" s="65">
        <f t="shared" si="8"/>
        <v>0.3218390805</v>
      </c>
      <c r="T350" s="65">
        <f t="shared" si="9"/>
        <v>0.7126436782</v>
      </c>
      <c r="U350" s="73">
        <f t="shared" si="10"/>
        <v>0.005777777778</v>
      </c>
      <c r="V350" s="66">
        <f t="shared" si="11"/>
        <v>0.2702702703</v>
      </c>
      <c r="W350" s="27">
        <f t="shared" si="12"/>
        <v>0.2761721413</v>
      </c>
      <c r="X350" s="27">
        <f t="shared" si="13"/>
        <v>-0.003486355684</v>
      </c>
      <c r="Y350" s="27">
        <f t="shared" si="14"/>
        <v>1.664034369</v>
      </c>
      <c r="Z350" s="27">
        <f t="shared" si="15"/>
        <v>2.377957744</v>
      </c>
      <c r="AA350" s="27">
        <f t="shared" si="16"/>
        <v>0.002334997469</v>
      </c>
      <c r="AB350" s="27">
        <f t="shared" si="17"/>
        <v>-0.06030779893</v>
      </c>
      <c r="AC350" s="27">
        <f t="shared" si="18"/>
        <v>-0.4658897322</v>
      </c>
      <c r="AD350" s="27">
        <f t="shared" si="19"/>
        <v>0.02231703922</v>
      </c>
      <c r="AE350" s="27">
        <f t="shared" si="20"/>
        <v>-2.102029214</v>
      </c>
      <c r="AF350" s="27">
        <f t="shared" si="21"/>
        <v>-0.9340946307</v>
      </c>
      <c r="AG350" s="27">
        <f t="shared" si="22"/>
        <v>0.0000555799148</v>
      </c>
      <c r="AH350" s="27">
        <f t="shared" si="23"/>
        <v>-0.0005917531351</v>
      </c>
      <c r="AI350" s="27">
        <f t="shared" si="24"/>
        <v>0.01781744205</v>
      </c>
      <c r="AJ350" s="27">
        <f t="shared" si="25"/>
        <v>-0.09755204019</v>
      </c>
      <c r="AK350" s="27">
        <f t="shared" si="26"/>
        <v>-0.001594822047</v>
      </c>
      <c r="AL350" s="27">
        <f t="shared" si="27"/>
        <v>0.01073751365</v>
      </c>
      <c r="AM350" s="27">
        <f t="shared" si="28"/>
        <v>0.3680386074</v>
      </c>
      <c r="AN350" s="27">
        <f t="shared" si="29"/>
        <v>-0.003325531313</v>
      </c>
      <c r="AO350" s="27">
        <f t="shared" si="30"/>
        <v>0.4953976544</v>
      </c>
      <c r="AP350" s="27">
        <f t="shared" si="31"/>
        <v>0.1237722199</v>
      </c>
      <c r="AQ350" s="27"/>
      <c r="AR350" s="27"/>
      <c r="AS350" s="27"/>
    </row>
    <row r="351">
      <c r="A351" s="29">
        <v>5037.0</v>
      </c>
      <c r="B351" s="30">
        <v>2518.0</v>
      </c>
      <c r="C351" s="14">
        <v>71.0</v>
      </c>
      <c r="D351" s="15">
        <v>56.0</v>
      </c>
      <c r="E351" s="16">
        <v>58.0</v>
      </c>
      <c r="F351" s="17">
        <v>36.0</v>
      </c>
      <c r="G351" s="18">
        <v>133.0</v>
      </c>
      <c r="H351" s="19">
        <v>29.0</v>
      </c>
      <c r="I351" s="20">
        <v>87.0</v>
      </c>
      <c r="J351" s="21">
        <v>91.0</v>
      </c>
      <c r="K351" s="22">
        <v>111.0</v>
      </c>
      <c r="L351" s="63">
        <f t="shared" si="1"/>
        <v>71</v>
      </c>
      <c r="M351" s="63">
        <f t="shared" si="2"/>
        <v>65</v>
      </c>
      <c r="N351" s="63">
        <f t="shared" si="3"/>
        <v>58</v>
      </c>
      <c r="O351" s="63">
        <f t="shared" si="4"/>
        <v>198</v>
      </c>
      <c r="P351" s="64">
        <f t="shared" si="5"/>
        <v>195</v>
      </c>
      <c r="Q351" s="64">
        <f t="shared" si="6"/>
        <v>0.5220588235</v>
      </c>
      <c r="R351" s="64">
        <f t="shared" si="7"/>
        <v>0.2265625</v>
      </c>
      <c r="S351" s="65">
        <f t="shared" si="8"/>
        <v>0.6862244898</v>
      </c>
      <c r="T351" s="65">
        <f t="shared" si="9"/>
        <v>0.3469387755</v>
      </c>
      <c r="U351" s="73">
        <f t="shared" si="10"/>
        <v>0.05123113582</v>
      </c>
      <c r="V351" s="66">
        <f t="shared" si="11"/>
        <v>0.752851711</v>
      </c>
      <c r="W351" s="27">
        <f t="shared" si="12"/>
        <v>0.7401398829</v>
      </c>
      <c r="X351" s="27">
        <f t="shared" si="13"/>
        <v>-0.03091326258</v>
      </c>
      <c r="Y351" s="27">
        <f t="shared" si="14"/>
        <v>0.8101075814</v>
      </c>
      <c r="Z351" s="27">
        <f t="shared" si="15"/>
        <v>5.070275609</v>
      </c>
      <c r="AA351" s="27">
        <f t="shared" si="16"/>
        <v>0.1835831066</v>
      </c>
      <c r="AB351" s="27">
        <f t="shared" si="17"/>
        <v>-0.2603316872</v>
      </c>
      <c r="AC351" s="27">
        <f t="shared" si="18"/>
        <v>-0.1104190352</v>
      </c>
      <c r="AD351" s="27">
        <f t="shared" si="19"/>
        <v>0.421926848</v>
      </c>
      <c r="AE351" s="27">
        <f t="shared" si="20"/>
        <v>-2.181959003</v>
      </c>
      <c r="AF351" s="27">
        <f t="shared" si="21"/>
        <v>-4.246642915</v>
      </c>
      <c r="AG351" s="27">
        <f t="shared" si="22"/>
        <v>0.03874693264</v>
      </c>
      <c r="AH351" s="27">
        <f t="shared" si="23"/>
        <v>-0.0226499513</v>
      </c>
      <c r="AI351" s="27">
        <f t="shared" si="24"/>
        <v>0.03744374804</v>
      </c>
      <c r="AJ351" s="27">
        <f t="shared" si="25"/>
        <v>-0.01125583116</v>
      </c>
      <c r="AK351" s="27">
        <f t="shared" si="26"/>
        <v>-0.2673535565</v>
      </c>
      <c r="AL351" s="27">
        <f t="shared" si="27"/>
        <v>0.09882907217</v>
      </c>
      <c r="AM351" s="27">
        <f t="shared" si="28"/>
        <v>0.1859865858</v>
      </c>
      <c r="AN351" s="27">
        <f t="shared" si="29"/>
        <v>-0.1340568654</v>
      </c>
      <c r="AO351" s="27">
        <f t="shared" si="30"/>
        <v>1.096450977</v>
      </c>
      <c r="AP351" s="27">
        <f t="shared" si="31"/>
        <v>1.199790677</v>
      </c>
      <c r="AQ351" s="27"/>
      <c r="AR351" s="27"/>
      <c r="AS351" s="27"/>
    </row>
    <row r="352">
      <c r="A352" s="29">
        <v>5038.0</v>
      </c>
      <c r="B352" s="30">
        <v>1881.0</v>
      </c>
      <c r="C352" s="14">
        <v>7.0</v>
      </c>
      <c r="D352" s="15">
        <v>3.0</v>
      </c>
      <c r="E352" s="16">
        <v>2.0</v>
      </c>
      <c r="F352" s="17">
        <v>18.0</v>
      </c>
      <c r="G352" s="18">
        <v>52.0</v>
      </c>
      <c r="H352" s="19">
        <v>13.0</v>
      </c>
      <c r="I352" s="20">
        <v>10.0</v>
      </c>
      <c r="J352" s="21">
        <v>9.0</v>
      </c>
      <c r="K352" s="22">
        <v>29.0</v>
      </c>
      <c r="L352" s="63">
        <f t="shared" si="1"/>
        <v>7</v>
      </c>
      <c r="M352" s="63">
        <f t="shared" si="2"/>
        <v>31</v>
      </c>
      <c r="N352" s="63">
        <f t="shared" si="3"/>
        <v>2</v>
      </c>
      <c r="O352" s="63">
        <f t="shared" si="4"/>
        <v>39</v>
      </c>
      <c r="P352" s="64">
        <f t="shared" si="5"/>
        <v>39</v>
      </c>
      <c r="Q352" s="64">
        <f t="shared" si="6"/>
        <v>0.1842105263</v>
      </c>
      <c r="R352" s="64">
        <f t="shared" si="7"/>
        <v>0.0487804878</v>
      </c>
      <c r="S352" s="65">
        <f t="shared" si="8"/>
        <v>0.582278481</v>
      </c>
      <c r="T352" s="65">
        <f t="shared" si="9"/>
        <v>0.4810126582</v>
      </c>
      <c r="U352" s="73">
        <f t="shared" si="10"/>
        <v>0.004784688995</v>
      </c>
      <c r="V352" s="66">
        <f t="shared" si="11"/>
        <v>0.5571428571</v>
      </c>
      <c r="W352" s="27">
        <f t="shared" si="12"/>
        <v>0.5569153982</v>
      </c>
      <c r="X352" s="27">
        <f t="shared" si="13"/>
        <v>-0.002887118251</v>
      </c>
      <c r="Y352" s="27">
        <f t="shared" si="14"/>
        <v>1.123172239</v>
      </c>
      <c r="Z352" s="27">
        <f t="shared" si="15"/>
        <v>4.302254472</v>
      </c>
      <c r="AA352" s="27">
        <f t="shared" si="16"/>
        <v>0.001601298045</v>
      </c>
      <c r="AB352" s="27">
        <f t="shared" si="17"/>
        <v>-0.03370935373</v>
      </c>
      <c r="AC352" s="27">
        <f t="shared" si="18"/>
        <v>-0.2122517482</v>
      </c>
      <c r="AD352" s="27">
        <f t="shared" si="19"/>
        <v>0.03343654674</v>
      </c>
      <c r="AE352" s="27">
        <f t="shared" si="20"/>
        <v>-2.566934445</v>
      </c>
      <c r="AF352" s="27">
        <f t="shared" si="21"/>
        <v>-3.057558668</v>
      </c>
      <c r="AG352" s="27">
        <f t="shared" si="22"/>
        <v>0.00003156432568</v>
      </c>
      <c r="AH352" s="27">
        <f t="shared" si="23"/>
        <v>-0.0002739115814</v>
      </c>
      <c r="AI352" s="27">
        <f t="shared" si="24"/>
        <v>0.00672212171</v>
      </c>
      <c r="AJ352" s="27">
        <f t="shared" si="25"/>
        <v>-0.02999774175</v>
      </c>
      <c r="AK352" s="27">
        <f t="shared" si="26"/>
        <v>-0.001978745553</v>
      </c>
      <c r="AL352" s="27">
        <f t="shared" si="27"/>
        <v>0.01085857009</v>
      </c>
      <c r="AM352" s="27">
        <f t="shared" si="28"/>
        <v>0.3033566204</v>
      </c>
      <c r="AN352" s="27">
        <f t="shared" si="29"/>
        <v>-0.009014421156</v>
      </c>
      <c r="AO352" s="27">
        <f t="shared" si="30"/>
        <v>1.094515554</v>
      </c>
      <c r="AP352" s="27">
        <f t="shared" si="31"/>
        <v>0.7329917138</v>
      </c>
      <c r="AQ352" s="27"/>
      <c r="AR352" s="27"/>
      <c r="AS352" s="27"/>
    </row>
    <row r="353">
      <c r="A353" s="29">
        <v>5040.0</v>
      </c>
      <c r="B353" s="30">
        <v>2216.0</v>
      </c>
      <c r="C353" s="14">
        <v>8.0</v>
      </c>
      <c r="D353" s="15">
        <v>14.0</v>
      </c>
      <c r="E353" s="16">
        <v>6.0</v>
      </c>
      <c r="F353" s="17">
        <v>31.0</v>
      </c>
      <c r="G353" s="18">
        <v>98.0</v>
      </c>
      <c r="H353" s="19">
        <v>21.0</v>
      </c>
      <c r="I353" s="20">
        <v>12.0</v>
      </c>
      <c r="J353" s="21">
        <v>18.0</v>
      </c>
      <c r="K353" s="22">
        <v>26.0</v>
      </c>
      <c r="L353" s="63">
        <f t="shared" si="1"/>
        <v>8</v>
      </c>
      <c r="M353" s="63">
        <f t="shared" si="2"/>
        <v>52</v>
      </c>
      <c r="N353" s="63">
        <f t="shared" si="3"/>
        <v>6</v>
      </c>
      <c r="O353" s="63">
        <f t="shared" si="4"/>
        <v>38</v>
      </c>
      <c r="P353" s="64">
        <f t="shared" si="5"/>
        <v>38</v>
      </c>
      <c r="Q353" s="64">
        <f t="shared" si="6"/>
        <v>0.1333333333</v>
      </c>
      <c r="R353" s="64">
        <f t="shared" si="7"/>
        <v>0.1363636364</v>
      </c>
      <c r="S353" s="65">
        <f t="shared" si="8"/>
        <v>0.4423076923</v>
      </c>
      <c r="T353" s="65">
        <f t="shared" si="9"/>
        <v>0.5769230769</v>
      </c>
      <c r="U353" s="73">
        <f t="shared" si="10"/>
        <v>0.006317689531</v>
      </c>
      <c r="V353" s="66">
        <f t="shared" si="11"/>
        <v>0.4222222222</v>
      </c>
      <c r="W353" s="27">
        <f t="shared" si="12"/>
        <v>0.4229599118</v>
      </c>
      <c r="X353" s="27">
        <f t="shared" si="13"/>
        <v>-0.003812142601</v>
      </c>
      <c r="Y353" s="27">
        <f t="shared" si="14"/>
        <v>1.347124598</v>
      </c>
      <c r="Z353" s="27">
        <f t="shared" si="15"/>
        <v>3.268058685</v>
      </c>
      <c r="AA353" s="27">
        <f t="shared" si="16"/>
        <v>0.002791780728</v>
      </c>
      <c r="AB353" s="27">
        <f t="shared" si="17"/>
        <v>-0.05338464976</v>
      </c>
      <c r="AC353" s="27">
        <f t="shared" si="18"/>
        <v>-0.3053332409</v>
      </c>
      <c r="AD353" s="27">
        <f t="shared" si="19"/>
        <v>0.03353665442</v>
      </c>
      <c r="AE353" s="27">
        <f t="shared" si="20"/>
        <v>-2.338675335</v>
      </c>
      <c r="AF353" s="27">
        <f t="shared" si="21"/>
        <v>-1.764258843</v>
      </c>
      <c r="AG353" s="27">
        <f t="shared" si="22"/>
        <v>0.00007266247943</v>
      </c>
      <c r="AH353" s="27">
        <f t="shared" si="23"/>
        <v>-0.0005727708832</v>
      </c>
      <c r="AI353" s="27">
        <f t="shared" si="24"/>
        <v>0.01276831972</v>
      </c>
      <c r="AJ353" s="27">
        <f t="shared" si="25"/>
        <v>-0.05175743903</v>
      </c>
      <c r="AK353" s="27">
        <f t="shared" si="26"/>
        <v>-0.002620552322</v>
      </c>
      <c r="AL353" s="27">
        <f t="shared" si="27"/>
        <v>0.01306268224</v>
      </c>
      <c r="AM353" s="27">
        <f t="shared" si="28"/>
        <v>0.3314897017</v>
      </c>
      <c r="AN353" s="27">
        <f t="shared" si="29"/>
        <v>-0.006867994114</v>
      </c>
      <c r="AO353" s="27">
        <f t="shared" si="30"/>
        <v>0.7574794366</v>
      </c>
      <c r="AP353" s="27">
        <f t="shared" si="31"/>
        <v>0.3212775069</v>
      </c>
      <c r="AQ353" s="27"/>
      <c r="AR353" s="27"/>
      <c r="AS353" s="27"/>
    </row>
    <row r="354">
      <c r="A354" s="29">
        <v>5044.0</v>
      </c>
      <c r="B354" s="30">
        <v>1255.0</v>
      </c>
      <c r="C354" s="14">
        <v>5.0</v>
      </c>
      <c r="D354" s="15">
        <v>7.0</v>
      </c>
      <c r="E354" s="16">
        <v>7.0</v>
      </c>
      <c r="F354" s="17">
        <v>9.0</v>
      </c>
      <c r="G354" s="18">
        <v>46.0</v>
      </c>
      <c r="H354" s="19">
        <v>12.0</v>
      </c>
      <c r="I354" s="20">
        <v>3.0</v>
      </c>
      <c r="J354" s="21">
        <v>14.0</v>
      </c>
      <c r="K354" s="22">
        <v>15.0</v>
      </c>
      <c r="L354" s="63">
        <f t="shared" si="1"/>
        <v>5</v>
      </c>
      <c r="M354" s="63">
        <f t="shared" si="2"/>
        <v>21</v>
      </c>
      <c r="N354" s="63">
        <f t="shared" si="3"/>
        <v>7</v>
      </c>
      <c r="O354" s="63">
        <f t="shared" si="4"/>
        <v>18</v>
      </c>
      <c r="P354" s="64">
        <f t="shared" si="5"/>
        <v>18</v>
      </c>
      <c r="Q354" s="64">
        <f t="shared" si="6"/>
        <v>0.1923076923</v>
      </c>
      <c r="R354" s="64">
        <f t="shared" si="7"/>
        <v>0.28</v>
      </c>
      <c r="S354" s="65">
        <f t="shared" si="8"/>
        <v>0.4509803922</v>
      </c>
      <c r="T354" s="65">
        <f t="shared" si="9"/>
        <v>0.5098039216</v>
      </c>
      <c r="U354" s="73">
        <f t="shared" si="10"/>
        <v>0.009561752988</v>
      </c>
      <c r="V354" s="66">
        <f t="shared" si="11"/>
        <v>0.4615384615</v>
      </c>
      <c r="W354" s="27">
        <f t="shared" si="12"/>
        <v>0.4661258709</v>
      </c>
      <c r="X354" s="27">
        <f t="shared" si="13"/>
        <v>-0.005769635517</v>
      </c>
      <c r="Y354" s="27">
        <f t="shared" si="14"/>
        <v>1.190400298</v>
      </c>
      <c r="Z354" s="27">
        <f t="shared" si="15"/>
        <v>3.332138267</v>
      </c>
      <c r="AA354" s="27">
        <f t="shared" si="16"/>
        <v>0.00639498877</v>
      </c>
      <c r="AB354" s="27">
        <f t="shared" si="17"/>
        <v>-0.07139715379</v>
      </c>
      <c r="AC354" s="27">
        <f t="shared" si="18"/>
        <v>-0.238421057</v>
      </c>
      <c r="AD354" s="27">
        <f t="shared" si="19"/>
        <v>0.0517525965</v>
      </c>
      <c r="AE354" s="27">
        <f t="shared" si="20"/>
        <v>-2.107115607</v>
      </c>
      <c r="AF354" s="27">
        <f t="shared" si="21"/>
        <v>-1.834123765</v>
      </c>
      <c r="AG354" s="27">
        <f t="shared" si="22"/>
        <v>0.0002519114657</v>
      </c>
      <c r="AH354" s="27">
        <f t="shared" si="23"/>
        <v>-0.001159376984</v>
      </c>
      <c r="AI354" s="27">
        <f t="shared" si="24"/>
        <v>0.01508980095</v>
      </c>
      <c r="AJ354" s="27">
        <f t="shared" si="25"/>
        <v>-0.0357131832</v>
      </c>
      <c r="AK354" s="27">
        <f t="shared" si="26"/>
        <v>-0.00612046592</v>
      </c>
      <c r="AL354" s="27">
        <f t="shared" si="27"/>
        <v>0.01781271139</v>
      </c>
      <c r="AM354" s="27">
        <f t="shared" si="28"/>
        <v>0.2639208674</v>
      </c>
      <c r="AN354" s="27">
        <f t="shared" si="29"/>
        <v>-0.01080626193</v>
      </c>
      <c r="AO354" s="27">
        <f t="shared" si="30"/>
        <v>0.6958609142</v>
      </c>
      <c r="AP354" s="27">
        <f t="shared" si="31"/>
        <v>0.3405491681</v>
      </c>
      <c r="AQ354" s="27"/>
      <c r="AR354" s="27"/>
      <c r="AS354" s="27"/>
    </row>
    <row r="355">
      <c r="A355" s="29">
        <v>5045.0</v>
      </c>
      <c r="B355" s="30">
        <v>1675.0</v>
      </c>
      <c r="C355" s="14">
        <v>6.0</v>
      </c>
      <c r="D355" s="15">
        <v>4.0</v>
      </c>
      <c r="E355" s="16">
        <v>7.0</v>
      </c>
      <c r="F355" s="17">
        <v>22.0</v>
      </c>
      <c r="G355" s="18">
        <v>61.0</v>
      </c>
      <c r="H355" s="19">
        <v>15.0</v>
      </c>
      <c r="I355" s="20">
        <v>10.0</v>
      </c>
      <c r="J355" s="21">
        <v>11.0</v>
      </c>
      <c r="K355" s="22">
        <v>29.0</v>
      </c>
      <c r="L355" s="63">
        <f t="shared" si="1"/>
        <v>6</v>
      </c>
      <c r="M355" s="63">
        <f t="shared" si="2"/>
        <v>37</v>
      </c>
      <c r="N355" s="63">
        <f t="shared" si="3"/>
        <v>7</v>
      </c>
      <c r="O355" s="63">
        <f t="shared" si="4"/>
        <v>39</v>
      </c>
      <c r="P355" s="64">
        <f t="shared" si="5"/>
        <v>39</v>
      </c>
      <c r="Q355" s="64">
        <f t="shared" si="6"/>
        <v>0.1395348837</v>
      </c>
      <c r="R355" s="64">
        <f t="shared" si="7"/>
        <v>0.152173913</v>
      </c>
      <c r="S355" s="65">
        <f t="shared" si="8"/>
        <v>0.5056179775</v>
      </c>
      <c r="T355" s="65">
        <f t="shared" si="9"/>
        <v>0.4831460674</v>
      </c>
      <c r="U355" s="73">
        <f t="shared" si="10"/>
        <v>0.00776119403</v>
      </c>
      <c r="V355" s="66">
        <f t="shared" si="11"/>
        <v>0.5131578947</v>
      </c>
      <c r="W355" s="27">
        <f t="shared" si="12"/>
        <v>0.5142680423</v>
      </c>
      <c r="X355" s="27">
        <f t="shared" si="13"/>
        <v>-0.004683164351</v>
      </c>
      <c r="Y355" s="27">
        <f t="shared" si="14"/>
        <v>1.128153783</v>
      </c>
      <c r="Z355" s="27">
        <f t="shared" si="15"/>
        <v>3.735836504</v>
      </c>
      <c r="AA355" s="27">
        <f t="shared" si="16"/>
        <v>0.004213294608</v>
      </c>
      <c r="AB355" s="27">
        <f t="shared" si="17"/>
        <v>-0.05492210789</v>
      </c>
      <c r="AC355" s="27">
        <f t="shared" si="18"/>
        <v>-0.2141387007</v>
      </c>
      <c r="AD355" s="27">
        <f t="shared" si="19"/>
        <v>0.04709643258</v>
      </c>
      <c r="AE355" s="27">
        <f t="shared" si="20"/>
        <v>-2.238867995</v>
      </c>
      <c r="AF355" s="27">
        <f t="shared" si="21"/>
        <v>-2.305463933</v>
      </c>
      <c r="AG355" s="27">
        <f t="shared" si="22"/>
        <v>0.0001347165638</v>
      </c>
      <c r="AH355" s="27">
        <f t="shared" si="23"/>
        <v>-0.0007239056946</v>
      </c>
      <c r="AI355" s="27">
        <f t="shared" si="24"/>
        <v>0.01100082069</v>
      </c>
      <c r="AJ355" s="27">
        <f t="shared" si="25"/>
        <v>-0.0303986567</v>
      </c>
      <c r="AK355" s="27">
        <f t="shared" si="26"/>
        <v>-0.004520967371</v>
      </c>
      <c r="AL355" s="27">
        <f t="shared" si="27"/>
        <v>0.01536247454</v>
      </c>
      <c r="AM355" s="27">
        <f t="shared" si="28"/>
        <v>0.2657597039</v>
      </c>
      <c r="AN355" s="27">
        <f t="shared" si="29"/>
        <v>-0.01102544698</v>
      </c>
      <c r="AO355" s="27">
        <f t="shared" si="30"/>
        <v>0.8289482419</v>
      </c>
      <c r="AP355" s="27">
        <f t="shared" si="31"/>
        <v>0.479926096</v>
      </c>
      <c r="AQ355" s="27"/>
      <c r="AR355" s="27"/>
      <c r="AS355" s="27"/>
    </row>
    <row r="356">
      <c r="A356" s="29">
        <v>5046.0</v>
      </c>
      <c r="B356" s="30">
        <v>2067.0</v>
      </c>
      <c r="C356" s="14">
        <v>17.0</v>
      </c>
      <c r="D356" s="15">
        <v>7.0</v>
      </c>
      <c r="E356" s="16">
        <v>5.0</v>
      </c>
      <c r="F356" s="17">
        <v>25.0</v>
      </c>
      <c r="G356" s="18">
        <v>81.0</v>
      </c>
      <c r="H356" s="19">
        <v>23.0</v>
      </c>
      <c r="I356" s="20">
        <v>7.0</v>
      </c>
      <c r="J356" s="21">
        <v>11.0</v>
      </c>
      <c r="K356" s="22">
        <v>26.0</v>
      </c>
      <c r="L356" s="63">
        <f t="shared" si="1"/>
        <v>17</v>
      </c>
      <c r="M356" s="63">
        <f t="shared" si="2"/>
        <v>48</v>
      </c>
      <c r="N356" s="63">
        <f t="shared" si="3"/>
        <v>5</v>
      </c>
      <c r="O356" s="63">
        <f t="shared" si="4"/>
        <v>33</v>
      </c>
      <c r="P356" s="64">
        <f t="shared" si="5"/>
        <v>33</v>
      </c>
      <c r="Q356" s="64">
        <f t="shared" si="6"/>
        <v>0.2615384615</v>
      </c>
      <c r="R356" s="64">
        <f t="shared" si="7"/>
        <v>0.1315789474</v>
      </c>
      <c r="S356" s="65">
        <f t="shared" si="8"/>
        <v>0.4854368932</v>
      </c>
      <c r="T356" s="65">
        <f t="shared" si="9"/>
        <v>0.6310679612</v>
      </c>
      <c r="U356" s="73">
        <f t="shared" si="10"/>
        <v>0.01064344461</v>
      </c>
      <c r="V356" s="66">
        <f t="shared" si="11"/>
        <v>0.4074074074</v>
      </c>
      <c r="W356" s="27">
        <f t="shared" si="12"/>
        <v>0.4089015856</v>
      </c>
      <c r="X356" s="27">
        <f t="shared" si="13"/>
        <v>-0.006422336584</v>
      </c>
      <c r="Y356" s="27">
        <f t="shared" si="14"/>
        <v>1.473553767</v>
      </c>
      <c r="Z356" s="27">
        <f t="shared" si="15"/>
        <v>3.586725446</v>
      </c>
      <c r="AA356" s="27">
        <f t="shared" si="16"/>
        <v>0.007923720613</v>
      </c>
      <c r="AB356" s="27">
        <f t="shared" si="17"/>
        <v>-0.0983781255</v>
      </c>
      <c r="AC356" s="27">
        <f t="shared" si="18"/>
        <v>-0.3653343678</v>
      </c>
      <c r="AD356" s="27">
        <f t="shared" si="19"/>
        <v>0.06200860305</v>
      </c>
      <c r="AE356" s="27">
        <f t="shared" si="20"/>
        <v>-2.807607821</v>
      </c>
      <c r="AF356" s="27">
        <f t="shared" si="21"/>
        <v>-2.125097584</v>
      </c>
      <c r="AG356" s="27">
        <f t="shared" si="22"/>
        <v>0.0003474417363</v>
      </c>
      <c r="AH356" s="27">
        <f t="shared" si="23"/>
        <v>-0.001778226191</v>
      </c>
      <c r="AI356" s="27">
        <f t="shared" si="24"/>
        <v>0.02573795961</v>
      </c>
      <c r="AJ356" s="27">
        <f t="shared" si="25"/>
        <v>-0.06774035087</v>
      </c>
      <c r="AK356" s="27">
        <f t="shared" si="26"/>
        <v>-0.008162984496</v>
      </c>
      <c r="AL356" s="27">
        <f t="shared" si="27"/>
        <v>0.02641939055</v>
      </c>
      <c r="AM356" s="27">
        <f t="shared" si="28"/>
        <v>0.4353061168</v>
      </c>
      <c r="AN356" s="27">
        <f t="shared" si="29"/>
        <v>-0.01393703573</v>
      </c>
      <c r="AO356" s="27">
        <f t="shared" si="30"/>
        <v>0.9980347036</v>
      </c>
      <c r="AP356" s="27">
        <f t="shared" si="31"/>
        <v>0.4247224161</v>
      </c>
      <c r="AQ356" s="27"/>
      <c r="AR356" s="27"/>
      <c r="AS356" s="27"/>
    </row>
    <row r="357">
      <c r="A357" s="29">
        <v>5047.0</v>
      </c>
      <c r="B357" s="30">
        <v>2131.0</v>
      </c>
      <c r="C357" s="14">
        <v>12.0</v>
      </c>
      <c r="D357" s="15">
        <v>32.0</v>
      </c>
      <c r="E357" s="16">
        <v>5.0</v>
      </c>
      <c r="F357" s="17">
        <v>24.0</v>
      </c>
      <c r="G357" s="18">
        <v>75.0</v>
      </c>
      <c r="H357" s="19">
        <v>10.0</v>
      </c>
      <c r="I357" s="20">
        <v>16.0</v>
      </c>
      <c r="J357" s="21">
        <v>83.0</v>
      </c>
      <c r="K357" s="22">
        <v>29.0</v>
      </c>
      <c r="L357" s="63">
        <f t="shared" si="1"/>
        <v>12</v>
      </c>
      <c r="M357" s="63">
        <f t="shared" si="2"/>
        <v>34</v>
      </c>
      <c r="N357" s="63">
        <f t="shared" si="3"/>
        <v>5</v>
      </c>
      <c r="O357" s="63">
        <f t="shared" si="4"/>
        <v>45</v>
      </c>
      <c r="P357" s="64">
        <f t="shared" si="5"/>
        <v>45</v>
      </c>
      <c r="Q357" s="64">
        <f t="shared" si="6"/>
        <v>0.2608695652</v>
      </c>
      <c r="R357" s="64">
        <f t="shared" si="7"/>
        <v>0.1</v>
      </c>
      <c r="S357" s="65">
        <f t="shared" si="8"/>
        <v>0.59375</v>
      </c>
      <c r="T357" s="65">
        <f t="shared" si="9"/>
        <v>0.4791666667</v>
      </c>
      <c r="U357" s="73">
        <f t="shared" si="10"/>
        <v>0.007977475364</v>
      </c>
      <c r="V357" s="66">
        <f t="shared" si="11"/>
        <v>0.5696202532</v>
      </c>
      <c r="W357" s="27">
        <f t="shared" si="12"/>
        <v>0.5674918414</v>
      </c>
      <c r="X357" s="27">
        <f t="shared" si="13"/>
        <v>-0.004813670177</v>
      </c>
      <c r="Y357" s="27">
        <f t="shared" si="14"/>
        <v>1.118861819</v>
      </c>
      <c r="Z357" s="27">
        <f t="shared" si="15"/>
        <v>4.387013561</v>
      </c>
      <c r="AA357" s="27">
        <f t="shared" si="16"/>
        <v>0.004451390443</v>
      </c>
      <c r="AB357" s="27">
        <f t="shared" si="17"/>
        <v>-0.05598765495</v>
      </c>
      <c r="AC357" s="27">
        <f t="shared" si="18"/>
        <v>-0.210625749</v>
      </c>
      <c r="AD357" s="27">
        <f t="shared" si="19"/>
        <v>0.05684680464</v>
      </c>
      <c r="AE357" s="27">
        <f t="shared" si="20"/>
        <v>-2.607460591</v>
      </c>
      <c r="AF357" s="27">
        <f t="shared" si="21"/>
        <v>-3.179219866</v>
      </c>
      <c r="AG357" s="27">
        <f t="shared" si="22"/>
        <v>0.0001462957767</v>
      </c>
      <c r="AH357" s="27">
        <f t="shared" si="23"/>
        <v>-0.0007585147041</v>
      </c>
      <c r="AI357" s="27">
        <f t="shared" si="24"/>
        <v>0.01112188284</v>
      </c>
      <c r="AJ357" s="27">
        <f t="shared" si="25"/>
        <v>-0.02965369674</v>
      </c>
      <c r="AK357" s="27">
        <f t="shared" si="26"/>
        <v>-0.005609011748</v>
      </c>
      <c r="AL357" s="27">
        <f t="shared" si="27"/>
        <v>0.01839023895</v>
      </c>
      <c r="AM357" s="27">
        <f t="shared" si="28"/>
        <v>0.3069633644</v>
      </c>
      <c r="AN357" s="27">
        <f t="shared" si="29"/>
        <v>-0.01562771084</v>
      </c>
      <c r="AO357" s="27">
        <f t="shared" si="30"/>
        <v>1.133699083</v>
      </c>
      <c r="AP357" s="27">
        <f t="shared" si="31"/>
        <v>0.7771730136</v>
      </c>
      <c r="AQ357" s="27"/>
      <c r="AR357" s="27"/>
      <c r="AS357" s="27"/>
    </row>
    <row r="358">
      <c r="A358" s="29">
        <v>5049.0</v>
      </c>
      <c r="B358" s="30">
        <v>670.0</v>
      </c>
      <c r="C358" s="14">
        <v>4.0</v>
      </c>
      <c r="D358" s="15">
        <v>5.0</v>
      </c>
      <c r="E358" s="16">
        <v>5.0</v>
      </c>
      <c r="F358" s="17">
        <v>23.0</v>
      </c>
      <c r="G358" s="18">
        <v>60.0</v>
      </c>
      <c r="H358" s="19">
        <v>15.0</v>
      </c>
      <c r="I358" s="20">
        <v>15.0</v>
      </c>
      <c r="J358" s="21">
        <v>13.0</v>
      </c>
      <c r="K358" s="22">
        <v>10.0</v>
      </c>
      <c r="L358" s="63">
        <f t="shared" si="1"/>
        <v>4</v>
      </c>
      <c r="M358" s="63">
        <f t="shared" si="2"/>
        <v>38</v>
      </c>
      <c r="N358" s="63">
        <f t="shared" si="3"/>
        <v>5</v>
      </c>
      <c r="O358" s="63">
        <f t="shared" si="4"/>
        <v>25</v>
      </c>
      <c r="P358" s="64">
        <f t="shared" si="5"/>
        <v>25</v>
      </c>
      <c r="Q358" s="64">
        <f t="shared" si="6"/>
        <v>0.09523809524</v>
      </c>
      <c r="R358" s="64">
        <f t="shared" si="7"/>
        <v>0.1666666667</v>
      </c>
      <c r="S358" s="65">
        <f t="shared" si="8"/>
        <v>0.4027777778</v>
      </c>
      <c r="T358" s="65">
        <f t="shared" si="9"/>
        <v>0.5833333333</v>
      </c>
      <c r="U358" s="73">
        <f t="shared" si="10"/>
        <v>0.01343283582</v>
      </c>
      <c r="V358" s="66">
        <f t="shared" si="11"/>
        <v>0.3968253968</v>
      </c>
      <c r="W358" s="27">
        <f t="shared" si="12"/>
        <v>0.3881963178</v>
      </c>
      <c r="X358" s="27">
        <f t="shared" si="13"/>
        <v>-0.008105476762</v>
      </c>
      <c r="Y358" s="27">
        <f t="shared" si="14"/>
        <v>1.362092649</v>
      </c>
      <c r="Z358" s="27">
        <f t="shared" si="15"/>
        <v>2.975985807</v>
      </c>
      <c r="AA358" s="27">
        <f t="shared" si="16"/>
        <v>0.01262118577</v>
      </c>
      <c r="AB358" s="27">
        <f t="shared" si="17"/>
        <v>-0.1147690291</v>
      </c>
      <c r="AC358" s="27">
        <f t="shared" si="18"/>
        <v>-0.3121561195</v>
      </c>
      <c r="AD358" s="27">
        <f t="shared" si="19"/>
        <v>0.06493370325</v>
      </c>
      <c r="AE358" s="27">
        <f t="shared" si="20"/>
        <v>-2.153326214</v>
      </c>
      <c r="AF358" s="27">
        <f t="shared" si="21"/>
        <v>-1.462999983</v>
      </c>
      <c r="AG358" s="27">
        <f t="shared" si="22"/>
        <v>0.0006984551024</v>
      </c>
      <c r="AH358" s="27">
        <f t="shared" si="23"/>
        <v>-0.002618174988</v>
      </c>
      <c r="AI358" s="27">
        <f t="shared" si="24"/>
        <v>0.02775498147</v>
      </c>
      <c r="AJ358" s="27">
        <f t="shared" si="25"/>
        <v>-0.05350192742</v>
      </c>
      <c r="AK358" s="27">
        <f t="shared" si="26"/>
        <v>-0.01078829215</v>
      </c>
      <c r="AL358" s="27">
        <f t="shared" si="27"/>
        <v>0.02557300016</v>
      </c>
      <c r="AM358" s="27">
        <f t="shared" si="28"/>
        <v>0.3086091623</v>
      </c>
      <c r="AN358" s="27">
        <f t="shared" si="29"/>
        <v>-0.01210936471</v>
      </c>
      <c r="AO358" s="27">
        <f t="shared" si="30"/>
        <v>0.6351140912</v>
      </c>
      <c r="AP358" s="27">
        <f t="shared" si="31"/>
        <v>0.2426070116</v>
      </c>
      <c r="AQ358" s="27"/>
      <c r="AR358" s="27"/>
      <c r="AS358" s="27"/>
    </row>
    <row r="359">
      <c r="A359" s="29">
        <v>5323.0</v>
      </c>
      <c r="B359" s="30">
        <v>2721.0</v>
      </c>
      <c r="C359" s="14">
        <v>7.0</v>
      </c>
      <c r="D359" s="15">
        <v>9.0</v>
      </c>
      <c r="E359" s="16">
        <v>11.0</v>
      </c>
      <c r="F359" s="17">
        <v>44.0</v>
      </c>
      <c r="G359" s="18">
        <v>125.0</v>
      </c>
      <c r="H359" s="19">
        <v>23.0</v>
      </c>
      <c r="I359" s="20">
        <v>16.0</v>
      </c>
      <c r="J359" s="21">
        <v>20.0</v>
      </c>
      <c r="K359" s="22">
        <v>29.0</v>
      </c>
      <c r="L359" s="63">
        <f t="shared" si="1"/>
        <v>7</v>
      </c>
      <c r="M359" s="63">
        <f t="shared" si="2"/>
        <v>67</v>
      </c>
      <c r="N359" s="63">
        <f t="shared" si="3"/>
        <v>11</v>
      </c>
      <c r="O359" s="63">
        <f t="shared" si="4"/>
        <v>45</v>
      </c>
      <c r="P359" s="64">
        <f t="shared" si="5"/>
        <v>45</v>
      </c>
      <c r="Q359" s="64">
        <f t="shared" si="6"/>
        <v>0.09459459459</v>
      </c>
      <c r="R359" s="64">
        <f t="shared" si="7"/>
        <v>0.1964285714</v>
      </c>
      <c r="S359" s="65">
        <f t="shared" si="8"/>
        <v>0.4</v>
      </c>
      <c r="T359" s="65">
        <f t="shared" si="9"/>
        <v>0.5692307692</v>
      </c>
      <c r="U359" s="73">
        <f t="shared" si="10"/>
        <v>0.006615214994</v>
      </c>
      <c r="V359" s="66">
        <f t="shared" si="11"/>
        <v>0.4017857143</v>
      </c>
      <c r="W359" s="27">
        <f t="shared" si="12"/>
        <v>0.4031600296</v>
      </c>
      <c r="X359" s="27">
        <f t="shared" si="13"/>
        <v>-0.003991671761</v>
      </c>
      <c r="Y359" s="27">
        <f t="shared" si="14"/>
        <v>1.329162937</v>
      </c>
      <c r="Z359" s="27">
        <f t="shared" si="15"/>
        <v>2.955461767</v>
      </c>
      <c r="AA359" s="27">
        <f t="shared" si="16"/>
        <v>0.003060924887</v>
      </c>
      <c r="AB359" s="27">
        <f t="shared" si="17"/>
        <v>-0.05515343145</v>
      </c>
      <c r="AC359" s="27">
        <f t="shared" si="18"/>
        <v>-0.2972453026</v>
      </c>
      <c r="AD359" s="27">
        <f t="shared" si="19"/>
        <v>0.03175710598</v>
      </c>
      <c r="AE359" s="27">
        <f t="shared" si="20"/>
        <v>-2.086776276</v>
      </c>
      <c r="AF359" s="27">
        <f t="shared" si="21"/>
        <v>-1.442890257</v>
      </c>
      <c r="AG359" s="27">
        <f t="shared" si="22"/>
        <v>0.00008341943885</v>
      </c>
      <c r="AH359" s="27">
        <f t="shared" si="23"/>
        <v>-0.000619616189</v>
      </c>
      <c r="AI359" s="27">
        <f t="shared" si="24"/>
        <v>0.01301548467</v>
      </c>
      <c r="AJ359" s="27">
        <f t="shared" si="25"/>
        <v>-0.04971462275</v>
      </c>
      <c r="AK359" s="27">
        <f t="shared" si="26"/>
        <v>-0.002598362272</v>
      </c>
      <c r="AL359" s="27">
        <f t="shared" si="27"/>
        <v>0.01220461268</v>
      </c>
      <c r="AM359" s="27">
        <f t="shared" si="28"/>
        <v>0.2918410992</v>
      </c>
      <c r="AN359" s="27">
        <f t="shared" si="29"/>
        <v>-0.005881479612</v>
      </c>
      <c r="AO359" s="27">
        <f t="shared" si="30"/>
        <v>0.6112407525</v>
      </c>
      <c r="AP359" s="27">
        <f t="shared" si="31"/>
        <v>0.2376220936</v>
      </c>
      <c r="AQ359" s="27"/>
      <c r="AR359" s="27"/>
      <c r="AS359" s="27"/>
    </row>
    <row r="360">
      <c r="A360" s="29">
        <v>5324.0</v>
      </c>
      <c r="B360" s="30">
        <v>2270.0</v>
      </c>
      <c r="C360" s="14">
        <v>25.0</v>
      </c>
      <c r="D360" s="15">
        <v>35.0</v>
      </c>
      <c r="E360" s="16">
        <v>22.0</v>
      </c>
      <c r="F360" s="17">
        <v>42.0</v>
      </c>
      <c r="G360" s="18">
        <v>99.0</v>
      </c>
      <c r="H360" s="19">
        <v>51.0</v>
      </c>
      <c r="I360" s="20">
        <v>40.0</v>
      </c>
      <c r="J360" s="21">
        <v>54.0</v>
      </c>
      <c r="K360" s="22">
        <v>56.0</v>
      </c>
      <c r="L360" s="63">
        <f t="shared" si="1"/>
        <v>25</v>
      </c>
      <c r="M360" s="63">
        <f t="shared" si="2"/>
        <v>93</v>
      </c>
      <c r="N360" s="63">
        <f t="shared" si="3"/>
        <v>22</v>
      </c>
      <c r="O360" s="63">
        <f t="shared" si="4"/>
        <v>96</v>
      </c>
      <c r="P360" s="64">
        <f t="shared" si="5"/>
        <v>96</v>
      </c>
      <c r="Q360" s="64">
        <f t="shared" si="6"/>
        <v>0.2118644068</v>
      </c>
      <c r="R360" s="64">
        <f t="shared" si="7"/>
        <v>0.186440678</v>
      </c>
      <c r="S360" s="65">
        <f t="shared" si="8"/>
        <v>0.5127118644</v>
      </c>
      <c r="T360" s="65">
        <f t="shared" si="9"/>
        <v>0.5</v>
      </c>
      <c r="U360" s="73">
        <f t="shared" si="10"/>
        <v>0.02070484581</v>
      </c>
      <c r="V360" s="66">
        <f t="shared" si="11"/>
        <v>0.5079365079</v>
      </c>
      <c r="W360" s="27">
        <f t="shared" si="12"/>
        <v>0.5084184019</v>
      </c>
      <c r="X360" s="27">
        <f t="shared" si="13"/>
        <v>-0.01249346369</v>
      </c>
      <c r="Y360" s="27">
        <f t="shared" si="14"/>
        <v>1.167507985</v>
      </c>
      <c r="Z360" s="27">
        <f t="shared" si="15"/>
        <v>3.788250782</v>
      </c>
      <c r="AA360" s="27">
        <f t="shared" si="16"/>
        <v>0.02998532409</v>
      </c>
      <c r="AB360" s="27">
        <f t="shared" si="17"/>
        <v>-0.1516289795</v>
      </c>
      <c r="AC360" s="27">
        <f t="shared" si="18"/>
        <v>-0.2293391898</v>
      </c>
      <c r="AD360" s="27">
        <f t="shared" si="19"/>
        <v>0.1274037854</v>
      </c>
      <c r="AE360" s="27">
        <f t="shared" si="20"/>
        <v>-2.349475408</v>
      </c>
      <c r="AF360" s="27">
        <f t="shared" si="21"/>
        <v>-2.370609677</v>
      </c>
      <c r="AG360" s="27">
        <f t="shared" si="22"/>
        <v>0.002557710441</v>
      </c>
      <c r="AH360" s="27">
        <f t="shared" si="23"/>
        <v>-0.005331635709</v>
      </c>
      <c r="AI360" s="27">
        <f t="shared" si="24"/>
        <v>0.03143052653</v>
      </c>
      <c r="AJ360" s="27">
        <f t="shared" si="25"/>
        <v>-0.03369217587</v>
      </c>
      <c r="AK360" s="27">
        <f t="shared" si="26"/>
        <v>-0.03262639971</v>
      </c>
      <c r="AL360" s="27">
        <f t="shared" si="27"/>
        <v>0.04300778259</v>
      </c>
      <c r="AM360" s="27">
        <f t="shared" si="28"/>
        <v>0.2886177936</v>
      </c>
      <c r="AN360" s="27">
        <f t="shared" si="29"/>
        <v>-0.03024415014</v>
      </c>
      <c r="AO360" s="27">
        <f t="shared" si="30"/>
        <v>0.8821058264</v>
      </c>
      <c r="AP360" s="27">
        <f t="shared" si="31"/>
        <v>0.5004111132</v>
      </c>
      <c r="AQ360" s="27"/>
      <c r="AR360" s="27"/>
      <c r="AS360" s="27"/>
    </row>
    <row r="361">
      <c r="A361" s="29">
        <v>5330.0</v>
      </c>
      <c r="B361" s="30">
        <v>2448.0</v>
      </c>
      <c r="C361" s="14">
        <v>14.0</v>
      </c>
      <c r="D361" s="15">
        <v>7.0</v>
      </c>
      <c r="E361" s="16">
        <v>14.0</v>
      </c>
      <c r="F361" s="17">
        <v>36.0</v>
      </c>
      <c r="G361" s="18">
        <v>106.0</v>
      </c>
      <c r="H361" s="19">
        <v>24.0</v>
      </c>
      <c r="I361" s="20">
        <v>14.0</v>
      </c>
      <c r="J361" s="21">
        <v>19.0</v>
      </c>
      <c r="K361" s="22">
        <v>38.0</v>
      </c>
      <c r="L361" s="63">
        <f t="shared" si="1"/>
        <v>14</v>
      </c>
      <c r="M361" s="63">
        <f t="shared" si="2"/>
        <v>60</v>
      </c>
      <c r="N361" s="63">
        <f t="shared" si="3"/>
        <v>14</v>
      </c>
      <c r="O361" s="63">
        <f t="shared" si="4"/>
        <v>52</v>
      </c>
      <c r="P361" s="64">
        <f t="shared" si="5"/>
        <v>52</v>
      </c>
      <c r="Q361" s="64">
        <f t="shared" si="6"/>
        <v>0.1891891892</v>
      </c>
      <c r="R361" s="64">
        <f t="shared" si="7"/>
        <v>0.2121212121</v>
      </c>
      <c r="S361" s="65">
        <f t="shared" si="8"/>
        <v>0.4714285714</v>
      </c>
      <c r="T361" s="65">
        <f t="shared" si="9"/>
        <v>0.5285714286</v>
      </c>
      <c r="U361" s="73">
        <f t="shared" si="10"/>
        <v>0.0114379085</v>
      </c>
      <c r="V361" s="66">
        <f t="shared" si="11"/>
        <v>0.4642857143</v>
      </c>
      <c r="W361" s="27">
        <f t="shared" si="12"/>
        <v>0.4662695707</v>
      </c>
      <c r="X361" s="27">
        <f t="shared" si="13"/>
        <v>-0.006901722225</v>
      </c>
      <c r="Y361" s="27">
        <f t="shared" si="14"/>
        <v>1.234222727</v>
      </c>
      <c r="Z361" s="27">
        <f t="shared" si="15"/>
        <v>3.483222797</v>
      </c>
      <c r="AA361" s="27">
        <f t="shared" si="16"/>
        <v>0.009150777201</v>
      </c>
      <c r="AB361" s="27">
        <f t="shared" si="17"/>
        <v>-0.08855039627</v>
      </c>
      <c r="AC361" s="27">
        <f t="shared" si="18"/>
        <v>-0.2562982456</v>
      </c>
      <c r="AD361" s="27">
        <f t="shared" si="19"/>
        <v>0.0647141843</v>
      </c>
      <c r="AE361" s="27">
        <f t="shared" si="20"/>
        <v>-2.283742404</v>
      </c>
      <c r="AF361" s="27">
        <f t="shared" si="21"/>
        <v>-2.004218737</v>
      </c>
      <c r="AG361" s="27">
        <f t="shared" si="22"/>
        <v>0.0004311965007</v>
      </c>
      <c r="AH361" s="27">
        <f t="shared" si="23"/>
        <v>-0.001720059151</v>
      </c>
      <c r="AI361" s="27">
        <f t="shared" si="24"/>
        <v>0.01940410576</v>
      </c>
      <c r="AJ361" s="27">
        <f t="shared" si="25"/>
        <v>-0.03980430984</v>
      </c>
      <c r="AK361" s="27">
        <f t="shared" si="26"/>
        <v>-0.009155054189</v>
      </c>
      <c r="AL361" s="27">
        <f t="shared" si="27"/>
        <v>0.02309393191</v>
      </c>
      <c r="AM361" s="27">
        <f t="shared" si="28"/>
        <v>0.296573945</v>
      </c>
      <c r="AN361" s="27">
        <f t="shared" si="29"/>
        <v>-0.01412541017</v>
      </c>
      <c r="AO361" s="27">
        <f t="shared" si="30"/>
        <v>0.7883869654</v>
      </c>
      <c r="AP361" s="27">
        <f t="shared" si="31"/>
        <v>0.3890044268</v>
      </c>
      <c r="AQ361" s="27"/>
      <c r="AR361" s="27"/>
      <c r="AS361" s="27"/>
    </row>
    <row r="362">
      <c r="A362" s="29">
        <v>5350.0</v>
      </c>
      <c r="B362" s="30">
        <v>3063.0</v>
      </c>
      <c r="C362" s="14">
        <v>14.0</v>
      </c>
      <c r="D362" s="15">
        <v>20.0</v>
      </c>
      <c r="E362" s="16">
        <v>13.0</v>
      </c>
      <c r="F362" s="17">
        <v>70.0</v>
      </c>
      <c r="G362" s="18">
        <v>219.0</v>
      </c>
      <c r="H362" s="19">
        <v>82.0</v>
      </c>
      <c r="I362" s="20">
        <v>26.0</v>
      </c>
      <c r="J362" s="21">
        <v>24.0</v>
      </c>
      <c r="K362" s="22">
        <v>29.0</v>
      </c>
      <c r="L362" s="63">
        <f t="shared" si="1"/>
        <v>14</v>
      </c>
      <c r="M362" s="63">
        <f t="shared" si="2"/>
        <v>152</v>
      </c>
      <c r="N362" s="63">
        <f t="shared" si="3"/>
        <v>13</v>
      </c>
      <c r="O362" s="63">
        <f t="shared" si="4"/>
        <v>55</v>
      </c>
      <c r="P362" s="64">
        <f t="shared" si="5"/>
        <v>53</v>
      </c>
      <c r="Q362" s="64">
        <f t="shared" si="6"/>
        <v>0.0843373494</v>
      </c>
      <c r="R362" s="64">
        <f t="shared" si="7"/>
        <v>0.1911764706</v>
      </c>
      <c r="S362" s="65">
        <f t="shared" si="8"/>
        <v>0.2948717949</v>
      </c>
      <c r="T362" s="65">
        <f t="shared" si="9"/>
        <v>0.7094017094</v>
      </c>
      <c r="U362" s="73">
        <f t="shared" si="10"/>
        <v>0.008814887365</v>
      </c>
      <c r="V362" s="66">
        <f t="shared" si="11"/>
        <v>0.2657004831</v>
      </c>
      <c r="W362" s="27">
        <f t="shared" si="12"/>
        <v>0.2546733389</v>
      </c>
      <c r="X362" s="27">
        <f t="shared" si="13"/>
        <v>-0.005318971039</v>
      </c>
      <c r="Y362" s="27">
        <f t="shared" si="14"/>
        <v>1.65646432</v>
      </c>
      <c r="Z362" s="27">
        <f t="shared" si="15"/>
        <v>2.17870579</v>
      </c>
      <c r="AA362" s="27">
        <f t="shared" si="16"/>
        <v>0.005434984132</v>
      </c>
      <c r="AB362" s="27">
        <f t="shared" si="17"/>
        <v>-0.0915902417</v>
      </c>
      <c r="AC362" s="27">
        <f t="shared" si="18"/>
        <v>-0.4616605095</v>
      </c>
      <c r="AD362" s="27">
        <f t="shared" si="19"/>
        <v>0.03119514182</v>
      </c>
      <c r="AE362" s="27">
        <f t="shared" si="20"/>
        <v>-1.917136324</v>
      </c>
      <c r="AF362" s="27">
        <f t="shared" si="21"/>
        <v>-0.7841150415</v>
      </c>
      <c r="AG362" s="27">
        <f t="shared" si="22"/>
        <v>0.000197372061</v>
      </c>
      <c r="AH362" s="27">
        <f t="shared" si="23"/>
        <v>-0.001371109777</v>
      </c>
      <c r="AI362" s="27">
        <f t="shared" si="24"/>
        <v>0.02693648206</v>
      </c>
      <c r="AJ362" s="27">
        <f t="shared" si="25"/>
        <v>-0.09622673224</v>
      </c>
      <c r="AK362" s="27">
        <f t="shared" si="26"/>
        <v>-0.003401093346</v>
      </c>
      <c r="AL362" s="27">
        <f t="shared" si="27"/>
        <v>0.01494080201</v>
      </c>
      <c r="AM362" s="27">
        <f t="shared" si="28"/>
        <v>0.3341391941</v>
      </c>
      <c r="AN362" s="27">
        <f t="shared" si="29"/>
        <v>-0.004258982778</v>
      </c>
      <c r="AO362" s="27">
        <f t="shared" si="30"/>
        <v>0.4139640707</v>
      </c>
      <c r="AP362" s="27">
        <f t="shared" si="31"/>
        <v>0.09519333539</v>
      </c>
      <c r="AQ362" s="27"/>
      <c r="AR362" s="27"/>
      <c r="AS362" s="27"/>
    </row>
    <row r="363">
      <c r="A363" s="29">
        <v>5372.0</v>
      </c>
      <c r="B363" s="30">
        <v>1870.0</v>
      </c>
      <c r="C363" s="14">
        <v>4.0</v>
      </c>
      <c r="D363" s="15">
        <v>7.0</v>
      </c>
      <c r="E363" s="16">
        <v>2.0</v>
      </c>
      <c r="F363" s="17">
        <v>40.0</v>
      </c>
      <c r="G363" s="18">
        <v>112.0</v>
      </c>
      <c r="H363" s="19">
        <v>31.0</v>
      </c>
      <c r="I363" s="20">
        <v>16.0</v>
      </c>
      <c r="J363" s="21">
        <v>15.0</v>
      </c>
      <c r="K363" s="22">
        <v>15.0</v>
      </c>
      <c r="L363" s="63">
        <f t="shared" si="1"/>
        <v>4</v>
      </c>
      <c r="M363" s="63">
        <f t="shared" si="2"/>
        <v>71</v>
      </c>
      <c r="N363" s="63">
        <f t="shared" si="3"/>
        <v>2</v>
      </c>
      <c r="O363" s="63">
        <f t="shared" si="4"/>
        <v>31</v>
      </c>
      <c r="P363" s="64">
        <f t="shared" si="5"/>
        <v>31</v>
      </c>
      <c r="Q363" s="64">
        <f t="shared" si="6"/>
        <v>0.05333333333</v>
      </c>
      <c r="R363" s="64">
        <f t="shared" si="7"/>
        <v>0.06060606061</v>
      </c>
      <c r="S363" s="65">
        <f t="shared" si="8"/>
        <v>0.3240740741</v>
      </c>
      <c r="T363" s="65">
        <f t="shared" si="9"/>
        <v>0.6944444444</v>
      </c>
      <c r="U363" s="73">
        <f t="shared" si="10"/>
        <v>0.00320855615</v>
      </c>
      <c r="V363" s="66">
        <f t="shared" si="11"/>
        <v>0.3039215686</v>
      </c>
      <c r="W363" s="27">
        <f t="shared" si="12"/>
        <v>0.2953288231</v>
      </c>
      <c r="X363" s="27">
        <f t="shared" si="13"/>
        <v>-0.001936067533</v>
      </c>
      <c r="Y363" s="27">
        <f t="shared" si="14"/>
        <v>1.621538868</v>
      </c>
      <c r="Z363" s="27">
        <f t="shared" si="15"/>
        <v>2.394471339</v>
      </c>
      <c r="AA363" s="27">
        <f t="shared" si="16"/>
        <v>0.0007200854462</v>
      </c>
      <c r="AB363" s="27">
        <f t="shared" si="17"/>
        <v>-0.03263528118</v>
      </c>
      <c r="AC363" s="27">
        <f t="shared" si="18"/>
        <v>-0.4423981285</v>
      </c>
      <c r="AD363" s="27">
        <f t="shared" si="19"/>
        <v>0.01247931929</v>
      </c>
      <c r="AE363" s="27">
        <f t="shared" si="20"/>
        <v>-2.062573002</v>
      </c>
      <c r="AF363" s="27">
        <f t="shared" si="21"/>
        <v>-0.9471132142</v>
      </c>
      <c r="AG363" s="27">
        <f t="shared" si="22"/>
        <v>0.000009518407761</v>
      </c>
      <c r="AH363" s="27">
        <f t="shared" si="23"/>
        <v>-0.000177829275</v>
      </c>
      <c r="AI363" s="27">
        <f t="shared" si="24"/>
        <v>0.009395595401</v>
      </c>
      <c r="AJ363" s="27">
        <f t="shared" si="25"/>
        <v>-0.09026753222</v>
      </c>
      <c r="AK363" s="27">
        <f t="shared" si="26"/>
        <v>-0.0004952395955</v>
      </c>
      <c r="AL363" s="27">
        <f t="shared" si="27"/>
        <v>0.005850905987</v>
      </c>
      <c r="AM363" s="27">
        <f t="shared" si="28"/>
        <v>0.3519079117</v>
      </c>
      <c r="AN363" s="27">
        <f t="shared" si="29"/>
        <v>-0.001872495883</v>
      </c>
      <c r="AO363" s="27">
        <f t="shared" si="30"/>
        <v>0.4894744615</v>
      </c>
      <c r="AP363" s="27">
        <f t="shared" si="31"/>
        <v>0.1263687561</v>
      </c>
      <c r="AQ363" s="27"/>
      <c r="AR363" s="27"/>
      <c r="AS363" s="27"/>
    </row>
    <row r="364">
      <c r="A364" s="29">
        <v>5384.0</v>
      </c>
      <c r="B364" s="30">
        <v>1859.0</v>
      </c>
      <c r="C364" s="14">
        <v>6.0</v>
      </c>
      <c r="D364" s="15">
        <v>11.0</v>
      </c>
      <c r="E364" s="16">
        <v>2.0</v>
      </c>
      <c r="F364" s="17">
        <v>39.0</v>
      </c>
      <c r="G364" s="18">
        <v>150.0</v>
      </c>
      <c r="H364" s="19">
        <v>34.0</v>
      </c>
      <c r="I364" s="20">
        <v>15.0</v>
      </c>
      <c r="J364" s="21">
        <v>16.0</v>
      </c>
      <c r="K364" s="22">
        <v>17.0</v>
      </c>
      <c r="L364" s="63">
        <f t="shared" si="1"/>
        <v>6</v>
      </c>
      <c r="M364" s="63">
        <f t="shared" si="2"/>
        <v>73</v>
      </c>
      <c r="N364" s="63">
        <f t="shared" si="3"/>
        <v>2</v>
      </c>
      <c r="O364" s="63">
        <f t="shared" si="4"/>
        <v>32</v>
      </c>
      <c r="P364" s="64">
        <f t="shared" si="5"/>
        <v>32</v>
      </c>
      <c r="Q364" s="64">
        <f t="shared" si="6"/>
        <v>0.07594936709</v>
      </c>
      <c r="R364" s="64">
        <f t="shared" si="7"/>
        <v>0.05882352941</v>
      </c>
      <c r="S364" s="65">
        <f t="shared" si="8"/>
        <v>0.3362831858</v>
      </c>
      <c r="T364" s="65">
        <f t="shared" si="9"/>
        <v>0.6991150442</v>
      </c>
      <c r="U364" s="73">
        <f t="shared" si="10"/>
        <v>0.004303388919</v>
      </c>
      <c r="V364" s="66">
        <f t="shared" si="11"/>
        <v>0.3047619048</v>
      </c>
      <c r="W364" s="27">
        <f t="shared" si="12"/>
        <v>0.2956703836</v>
      </c>
      <c r="X364" s="27">
        <f t="shared" si="13"/>
        <v>-0.002596698072</v>
      </c>
      <c r="Y364" s="27">
        <f t="shared" si="14"/>
        <v>1.632444793</v>
      </c>
      <c r="Z364" s="27">
        <f t="shared" si="15"/>
        <v>2.484680247</v>
      </c>
      <c r="AA364" s="27">
        <f t="shared" si="16"/>
        <v>0.001295346453</v>
      </c>
      <c r="AB364" s="27">
        <f t="shared" si="17"/>
        <v>-0.04406557608</v>
      </c>
      <c r="AC364" s="27">
        <f t="shared" si="18"/>
        <v>-0.4483689823</v>
      </c>
      <c r="AD364" s="27">
        <f t="shared" si="19"/>
        <v>0.01736811612</v>
      </c>
      <c r="AE364" s="27">
        <f t="shared" si="20"/>
        <v>-2.154672818</v>
      </c>
      <c r="AF364" s="27">
        <f t="shared" si="21"/>
        <v>-1.019820234</v>
      </c>
      <c r="AG364" s="27">
        <f t="shared" si="22"/>
        <v>0.00002296503786</v>
      </c>
      <c r="AH364" s="27">
        <f t="shared" si="23"/>
        <v>-0.0003220448099</v>
      </c>
      <c r="AI364" s="27">
        <f t="shared" si="24"/>
        <v>0.01277166563</v>
      </c>
      <c r="AJ364" s="27">
        <f t="shared" si="25"/>
        <v>-0.09210113652</v>
      </c>
      <c r="AK364" s="27">
        <f t="shared" si="26"/>
        <v>-0.0009244387278</v>
      </c>
      <c r="AL364" s="27">
        <f t="shared" si="27"/>
        <v>0.008197776569</v>
      </c>
      <c r="AM364" s="27">
        <f t="shared" si="28"/>
        <v>0.3700941114</v>
      </c>
      <c r="AN364" s="27">
        <f t="shared" si="29"/>
        <v>-0.002704229545</v>
      </c>
      <c r="AO364" s="27">
        <f t="shared" si="30"/>
        <v>0.5305946977</v>
      </c>
      <c r="AP364" s="27">
        <f t="shared" si="31"/>
        <v>0.1411959707</v>
      </c>
      <c r="AQ364" s="27"/>
      <c r="AR364" s="27"/>
      <c r="AS364" s="27"/>
    </row>
    <row r="365">
      <c r="A365" s="29">
        <v>5395.0</v>
      </c>
      <c r="B365" s="30">
        <v>608.0</v>
      </c>
      <c r="C365" s="14">
        <v>14.0</v>
      </c>
      <c r="D365" s="15">
        <v>15.0</v>
      </c>
      <c r="E365" s="16">
        <v>9.0</v>
      </c>
      <c r="F365" s="17">
        <v>15.0</v>
      </c>
      <c r="G365" s="18">
        <v>62.0</v>
      </c>
      <c r="H365" s="19">
        <v>8.0</v>
      </c>
      <c r="I365" s="20">
        <v>12.0</v>
      </c>
      <c r="J365" s="21">
        <v>39.0</v>
      </c>
      <c r="K365" s="22">
        <v>18.0</v>
      </c>
      <c r="L365" s="63">
        <f t="shared" si="1"/>
        <v>14</v>
      </c>
      <c r="M365" s="63">
        <f t="shared" si="2"/>
        <v>23</v>
      </c>
      <c r="N365" s="63">
        <f t="shared" si="3"/>
        <v>9</v>
      </c>
      <c r="O365" s="63">
        <f t="shared" si="4"/>
        <v>30</v>
      </c>
      <c r="P365" s="64">
        <f t="shared" si="5"/>
        <v>30</v>
      </c>
      <c r="Q365" s="64">
        <f t="shared" si="6"/>
        <v>0.3783783784</v>
      </c>
      <c r="R365" s="64">
        <f t="shared" si="7"/>
        <v>0.2307692308</v>
      </c>
      <c r="S365" s="65">
        <f t="shared" si="8"/>
        <v>0.5789473684</v>
      </c>
      <c r="T365" s="65">
        <f t="shared" si="9"/>
        <v>0.4868421053</v>
      </c>
      <c r="U365" s="73">
        <f t="shared" si="10"/>
        <v>0.03782894737</v>
      </c>
      <c r="V365" s="66">
        <f t="shared" si="11"/>
        <v>0.5660377358</v>
      </c>
      <c r="W365" s="27">
        <f t="shared" si="12"/>
        <v>0.5632614152</v>
      </c>
      <c r="X365" s="27">
        <f t="shared" si="13"/>
        <v>-0.02282627867</v>
      </c>
      <c r="Y365" s="27">
        <f t="shared" si="14"/>
        <v>1.136784091</v>
      </c>
      <c r="Z365" s="27">
        <f t="shared" si="15"/>
        <v>4.277642032</v>
      </c>
      <c r="AA365" s="27">
        <f t="shared" si="16"/>
        <v>0.1000952017</v>
      </c>
      <c r="AB365" s="27">
        <f t="shared" si="17"/>
        <v>-0.2697444983</v>
      </c>
      <c r="AC365" s="27">
        <f t="shared" si="18"/>
        <v>-0.2174275283</v>
      </c>
      <c r="AD365" s="27">
        <f t="shared" si="19"/>
        <v>0.2628453538</v>
      </c>
      <c r="AE365" s="27">
        <f t="shared" si="20"/>
        <v>-2.583180466</v>
      </c>
      <c r="AF365" s="27">
        <f t="shared" si="21"/>
        <v>-3.022675227</v>
      </c>
      <c r="AG365" s="27">
        <f t="shared" si="22"/>
        <v>0.01559940898</v>
      </c>
      <c r="AH365" s="27">
        <f t="shared" si="23"/>
        <v>-0.01732938329</v>
      </c>
      <c r="AI365" s="27">
        <f t="shared" si="24"/>
        <v>0.05444276419</v>
      </c>
      <c r="AJ365" s="27">
        <f t="shared" si="25"/>
        <v>-0.03110165083</v>
      </c>
      <c r="AK365" s="27">
        <f t="shared" si="26"/>
        <v>-0.1229813855</v>
      </c>
      <c r="AL365" s="27">
        <f t="shared" si="27"/>
        <v>0.08639391444</v>
      </c>
      <c r="AM365" s="27">
        <f t="shared" si="28"/>
        <v>0.308976233</v>
      </c>
      <c r="AN365" s="27">
        <f t="shared" si="29"/>
        <v>-0.07045715051</v>
      </c>
      <c r="AO365" s="27">
        <f t="shared" si="30"/>
        <v>1.095141538</v>
      </c>
      <c r="AP365" s="27">
        <f t="shared" si="31"/>
        <v>0.7204835949</v>
      </c>
      <c r="AQ365" s="27"/>
      <c r="AR365" s="27"/>
      <c r="AS365" s="27"/>
    </row>
    <row r="366">
      <c r="A366" s="29">
        <v>5405.0</v>
      </c>
      <c r="B366" s="30">
        <v>2659.0</v>
      </c>
      <c r="C366" s="14">
        <v>5.0</v>
      </c>
      <c r="D366" s="15">
        <v>11.0</v>
      </c>
      <c r="E366" s="16">
        <v>16.0</v>
      </c>
      <c r="F366" s="17">
        <v>45.0</v>
      </c>
      <c r="G366" s="18">
        <v>97.0</v>
      </c>
      <c r="H366" s="19">
        <v>22.0</v>
      </c>
      <c r="I366" s="20">
        <v>18.0</v>
      </c>
      <c r="J366" s="21">
        <v>30.0</v>
      </c>
      <c r="K366" s="22">
        <v>32.0</v>
      </c>
      <c r="L366" s="63">
        <f t="shared" si="1"/>
        <v>5</v>
      </c>
      <c r="M366" s="63">
        <f t="shared" si="2"/>
        <v>67</v>
      </c>
      <c r="N366" s="63">
        <f t="shared" si="3"/>
        <v>16</v>
      </c>
      <c r="O366" s="63">
        <f t="shared" si="4"/>
        <v>50</v>
      </c>
      <c r="P366" s="64">
        <f t="shared" si="5"/>
        <v>50</v>
      </c>
      <c r="Q366" s="64">
        <f t="shared" si="6"/>
        <v>0.06944444444</v>
      </c>
      <c r="R366" s="64">
        <f t="shared" si="7"/>
        <v>0.2424242424</v>
      </c>
      <c r="S366" s="65">
        <f t="shared" si="8"/>
        <v>0.3985507246</v>
      </c>
      <c r="T366" s="65">
        <f t="shared" si="9"/>
        <v>0.5217391304</v>
      </c>
      <c r="U366" s="73">
        <f t="shared" si="10"/>
        <v>0.007897705904</v>
      </c>
      <c r="V366" s="66">
        <f t="shared" si="11"/>
        <v>0.4273504274</v>
      </c>
      <c r="W366" s="27">
        <f t="shared" si="12"/>
        <v>0.4269911766</v>
      </c>
      <c r="X366" s="27">
        <f t="shared" si="13"/>
        <v>-0.00476553667</v>
      </c>
      <c r="Y366" s="27">
        <f t="shared" si="14"/>
        <v>1.218269202</v>
      </c>
      <c r="Z366" s="27">
        <f t="shared" si="15"/>
        <v>2.944753573</v>
      </c>
      <c r="AA366" s="27">
        <f t="shared" si="16"/>
        <v>0.004362813623</v>
      </c>
      <c r="AB366" s="27">
        <f t="shared" si="17"/>
        <v>-0.06035240409</v>
      </c>
      <c r="AC366" s="27">
        <f t="shared" si="18"/>
        <v>-0.2497152615</v>
      </c>
      <c r="AD366" s="27">
        <f t="shared" si="19"/>
        <v>0.03777648314</v>
      </c>
      <c r="AE366" s="27">
        <f t="shared" si="20"/>
        <v>-1.90574393</v>
      </c>
      <c r="AF366" s="27">
        <f t="shared" si="21"/>
        <v>-1.432453472</v>
      </c>
      <c r="AG366" s="27">
        <f t="shared" si="22"/>
        <v>0.0001419509314</v>
      </c>
      <c r="AH366" s="27">
        <f t="shared" si="23"/>
        <v>-0.0008094719182</v>
      </c>
      <c r="AI366" s="27">
        <f t="shared" si="24"/>
        <v>0.0130541147</v>
      </c>
      <c r="AJ366" s="27">
        <f t="shared" si="25"/>
        <v>-0.03828064759</v>
      </c>
      <c r="AK366" s="27">
        <f t="shared" si="26"/>
        <v>-0.003690092914</v>
      </c>
      <c r="AL366" s="27">
        <f t="shared" si="27"/>
        <v>0.01330667806</v>
      </c>
      <c r="AM366" s="27">
        <f t="shared" si="28"/>
        <v>0.2442868837</v>
      </c>
      <c r="AN366" s="27">
        <f t="shared" si="29"/>
        <v>-0.006970931473</v>
      </c>
      <c r="AO366" s="27">
        <f t="shared" si="30"/>
        <v>0.5561917822</v>
      </c>
      <c r="AP366" s="27">
        <f t="shared" si="31"/>
        <v>0.2350485916</v>
      </c>
      <c r="AQ366" s="27"/>
      <c r="AR366" s="27"/>
      <c r="AS366" s="27"/>
    </row>
    <row r="367">
      <c r="A367" s="29">
        <v>5412.0</v>
      </c>
      <c r="B367" s="30">
        <v>3126.0</v>
      </c>
      <c r="C367" s="14">
        <v>11.0</v>
      </c>
      <c r="D367" s="15">
        <v>14.0</v>
      </c>
      <c r="E367" s="16">
        <v>12.0</v>
      </c>
      <c r="F367" s="17">
        <v>47.0</v>
      </c>
      <c r="G367" s="18">
        <v>106.0</v>
      </c>
      <c r="H367" s="19">
        <v>39.0</v>
      </c>
      <c r="I367" s="20">
        <v>28.0</v>
      </c>
      <c r="J367" s="21">
        <v>34.0</v>
      </c>
      <c r="K367" s="22">
        <v>25.0</v>
      </c>
      <c r="L367" s="63">
        <f t="shared" si="1"/>
        <v>11</v>
      </c>
      <c r="M367" s="63">
        <f t="shared" si="2"/>
        <v>86</v>
      </c>
      <c r="N367" s="63">
        <f t="shared" si="3"/>
        <v>12</v>
      </c>
      <c r="O367" s="63">
        <f t="shared" si="4"/>
        <v>53</v>
      </c>
      <c r="P367" s="64">
        <f t="shared" si="5"/>
        <v>53</v>
      </c>
      <c r="Q367" s="64">
        <f t="shared" si="6"/>
        <v>0.1134020619</v>
      </c>
      <c r="R367" s="64">
        <f t="shared" si="7"/>
        <v>0.1846153846</v>
      </c>
      <c r="S367" s="65">
        <f t="shared" si="8"/>
        <v>0.3950617284</v>
      </c>
      <c r="T367" s="65">
        <f t="shared" si="9"/>
        <v>0.5987654321</v>
      </c>
      <c r="U367" s="73">
        <f t="shared" si="10"/>
        <v>0.007357645553</v>
      </c>
      <c r="V367" s="66">
        <f t="shared" si="11"/>
        <v>0.381294964</v>
      </c>
      <c r="W367" s="27">
        <f t="shared" si="12"/>
        <v>0.382107378</v>
      </c>
      <c r="X367" s="27">
        <f t="shared" si="13"/>
        <v>-0.004439660088</v>
      </c>
      <c r="Y367" s="27">
        <f t="shared" si="14"/>
        <v>1.398126846</v>
      </c>
      <c r="Z367" s="27">
        <f t="shared" si="15"/>
        <v>2.918974585</v>
      </c>
      <c r="AA367" s="27">
        <f t="shared" si="16"/>
        <v>0.003786539315</v>
      </c>
      <c r="AB367" s="27">
        <f t="shared" si="17"/>
        <v>-0.06452615532</v>
      </c>
      <c r="AC367" s="27">
        <f t="shared" si="18"/>
        <v>-0.3288907845</v>
      </c>
      <c r="AD367" s="27">
        <f t="shared" si="19"/>
        <v>0.03488516532</v>
      </c>
      <c r="AE367" s="27">
        <f t="shared" si="20"/>
        <v>-2.167949747</v>
      </c>
      <c r="AF367" s="27">
        <f t="shared" si="21"/>
        <v>-1.407483256</v>
      </c>
      <c r="AG367" s="27">
        <f t="shared" si="22"/>
        <v>0.0001147762315</v>
      </c>
      <c r="AH367" s="27">
        <f t="shared" si="23"/>
        <v>-0.0008062707535</v>
      </c>
      <c r="AI367" s="27">
        <f t="shared" si="24"/>
        <v>0.01601739733</v>
      </c>
      <c r="AJ367" s="27">
        <f t="shared" si="25"/>
        <v>-0.05786143565</v>
      </c>
      <c r="AK367" s="27">
        <f t="shared" si="26"/>
        <v>-0.003174639881</v>
      </c>
      <c r="AL367" s="27">
        <f t="shared" si="27"/>
        <v>0.01410237376</v>
      </c>
      <c r="AM367" s="27">
        <f t="shared" si="28"/>
        <v>0.3189246776</v>
      </c>
      <c r="AN367" s="27">
        <f t="shared" si="29"/>
        <v>-0.006381039472</v>
      </c>
      <c r="AO367" s="27">
        <f t="shared" si="30"/>
        <v>0.6271776741</v>
      </c>
      <c r="AP367" s="27">
        <f t="shared" si="31"/>
        <v>0.2289294802</v>
      </c>
      <c r="AQ367" s="27"/>
      <c r="AR367" s="27"/>
      <c r="AS367" s="27"/>
    </row>
    <row r="368">
      <c r="A368" s="29">
        <v>5417.0</v>
      </c>
      <c r="B368" s="30">
        <v>2272.0</v>
      </c>
      <c r="C368" s="14">
        <v>6.0</v>
      </c>
      <c r="D368" s="15">
        <v>16.0</v>
      </c>
      <c r="E368" s="16">
        <v>9.0</v>
      </c>
      <c r="F368" s="17">
        <v>36.0</v>
      </c>
      <c r="G368" s="18">
        <v>110.0</v>
      </c>
      <c r="H368" s="19">
        <v>37.0</v>
      </c>
      <c r="I368" s="20">
        <v>31.0</v>
      </c>
      <c r="J368" s="21">
        <v>31.0</v>
      </c>
      <c r="K368" s="22">
        <v>39.0</v>
      </c>
      <c r="L368" s="63">
        <f t="shared" si="1"/>
        <v>6</v>
      </c>
      <c r="M368" s="63">
        <f t="shared" si="2"/>
        <v>73</v>
      </c>
      <c r="N368" s="63">
        <f t="shared" si="3"/>
        <v>9</v>
      </c>
      <c r="O368" s="63">
        <f t="shared" si="4"/>
        <v>70</v>
      </c>
      <c r="P368" s="64">
        <f t="shared" si="5"/>
        <v>70</v>
      </c>
      <c r="Q368" s="64">
        <f t="shared" si="6"/>
        <v>0.07594936709</v>
      </c>
      <c r="R368" s="64">
        <f t="shared" si="7"/>
        <v>0.1139240506</v>
      </c>
      <c r="S368" s="65">
        <f t="shared" si="8"/>
        <v>0.4810126582</v>
      </c>
      <c r="T368" s="65">
        <f t="shared" si="9"/>
        <v>0.5</v>
      </c>
      <c r="U368" s="73">
        <f t="shared" si="10"/>
        <v>0.006602112676</v>
      </c>
      <c r="V368" s="66">
        <f t="shared" si="11"/>
        <v>0.4895104895</v>
      </c>
      <c r="W368" s="27">
        <f t="shared" si="12"/>
        <v>0.4903887097</v>
      </c>
      <c r="X368" s="27">
        <f t="shared" si="13"/>
        <v>-0.003983765721</v>
      </c>
      <c r="Y368" s="27">
        <f t="shared" si="14"/>
        <v>1.167507985</v>
      </c>
      <c r="Z368" s="27">
        <f t="shared" si="15"/>
        <v>3.554036303</v>
      </c>
      <c r="AA368" s="27">
        <f t="shared" si="16"/>
        <v>0.003048811752</v>
      </c>
      <c r="AB368" s="27">
        <f t="shared" si="17"/>
        <v>-0.04834962872</v>
      </c>
      <c r="AC368" s="27">
        <f t="shared" si="18"/>
        <v>-0.2293391898</v>
      </c>
      <c r="AD368" s="27">
        <f t="shared" si="19"/>
        <v>0.03811328664</v>
      </c>
      <c r="AE368" s="27">
        <f t="shared" si="20"/>
        <v>-2.204215447</v>
      </c>
      <c r="AF368" s="27">
        <f t="shared" si="21"/>
        <v>-2.086538146</v>
      </c>
      <c r="AG368" s="27">
        <f t="shared" si="22"/>
        <v>0.00008292474987</v>
      </c>
      <c r="AH368" s="27">
        <f t="shared" si="23"/>
        <v>-0.000542103649</v>
      </c>
      <c r="AI368" s="27">
        <f t="shared" si="24"/>
        <v>0.01002218898</v>
      </c>
      <c r="AJ368" s="27">
        <f t="shared" si="25"/>
        <v>-0.03369217587</v>
      </c>
      <c r="AK368" s="27">
        <f t="shared" si="26"/>
        <v>-0.003112247688</v>
      </c>
      <c r="AL368" s="27">
        <f t="shared" si="27"/>
        <v>0.01286592813</v>
      </c>
      <c r="AM368" s="27">
        <f t="shared" si="28"/>
        <v>0.2707735509</v>
      </c>
      <c r="AN368" s="27">
        <f t="shared" si="29"/>
        <v>-0.008488258413</v>
      </c>
      <c r="AO368" s="27">
        <f t="shared" si="30"/>
        <v>0.7764025741</v>
      </c>
      <c r="AP368" s="27">
        <f t="shared" si="31"/>
        <v>0.4132152679</v>
      </c>
      <c r="AQ368" s="27"/>
      <c r="AR368" s="27"/>
      <c r="AS368" s="27"/>
    </row>
    <row r="369">
      <c r="A369" s="29">
        <v>5425.0</v>
      </c>
      <c r="B369" s="30">
        <v>2550.0</v>
      </c>
      <c r="C369" s="14">
        <v>13.0</v>
      </c>
      <c r="D369" s="15">
        <v>14.0</v>
      </c>
      <c r="E369" s="16">
        <v>11.0</v>
      </c>
      <c r="F369" s="17">
        <v>74.0</v>
      </c>
      <c r="G369" s="18">
        <v>164.0</v>
      </c>
      <c r="H369" s="19">
        <v>38.0</v>
      </c>
      <c r="I369" s="20">
        <v>21.0</v>
      </c>
      <c r="J369" s="21">
        <v>26.0</v>
      </c>
      <c r="K369" s="22">
        <v>25.0</v>
      </c>
      <c r="L369" s="63">
        <f t="shared" si="1"/>
        <v>13</v>
      </c>
      <c r="M369" s="63">
        <f t="shared" si="2"/>
        <v>112</v>
      </c>
      <c r="N369" s="63">
        <f t="shared" si="3"/>
        <v>11</v>
      </c>
      <c r="O369" s="63">
        <f t="shared" si="4"/>
        <v>46</v>
      </c>
      <c r="P369" s="64">
        <f t="shared" si="5"/>
        <v>45</v>
      </c>
      <c r="Q369" s="64">
        <f t="shared" si="6"/>
        <v>0.104</v>
      </c>
      <c r="R369" s="64">
        <f t="shared" si="7"/>
        <v>0.1929824561</v>
      </c>
      <c r="S369" s="65">
        <f t="shared" si="8"/>
        <v>0.3241758242</v>
      </c>
      <c r="T369" s="65">
        <f t="shared" si="9"/>
        <v>0.6868131868</v>
      </c>
      <c r="U369" s="73">
        <f t="shared" si="10"/>
        <v>0.009411764706</v>
      </c>
      <c r="V369" s="66">
        <f t="shared" si="11"/>
        <v>0.2911392405</v>
      </c>
      <c r="W369" s="27">
        <f t="shared" si="12"/>
        <v>0.2837885655</v>
      </c>
      <c r="X369" s="27">
        <f t="shared" si="13"/>
        <v>-0.005679131431</v>
      </c>
      <c r="Y369" s="27">
        <f t="shared" si="14"/>
        <v>1.603719759</v>
      </c>
      <c r="Z369" s="27">
        <f t="shared" si="15"/>
        <v>2.395223136</v>
      </c>
      <c r="AA369" s="27">
        <f t="shared" si="16"/>
        <v>0.006195935217</v>
      </c>
      <c r="AB369" s="27">
        <f t="shared" si="17"/>
        <v>-0.09467817837</v>
      </c>
      <c r="AC369" s="27">
        <f t="shared" si="18"/>
        <v>-0.432728516</v>
      </c>
      <c r="AD369" s="27">
        <f t="shared" si="19"/>
        <v>0.03661749649</v>
      </c>
      <c r="AE369" s="27">
        <f t="shared" si="20"/>
        <v>-2.040547838</v>
      </c>
      <c r="AF369" s="27">
        <f t="shared" si="21"/>
        <v>-0.9477080412</v>
      </c>
      <c r="AG369" s="27">
        <f t="shared" si="22"/>
        <v>0.0002402417916</v>
      </c>
      <c r="AH369" s="27">
        <f t="shared" si="23"/>
        <v>-0.001513307588</v>
      </c>
      <c r="AI369" s="27">
        <f t="shared" si="24"/>
        <v>0.02695801796</v>
      </c>
      <c r="AJ369" s="27">
        <f t="shared" si="25"/>
        <v>-0.08732426141</v>
      </c>
      <c r="AK369" s="27">
        <f t="shared" si="26"/>
        <v>-0.004262599502</v>
      </c>
      <c r="AL369" s="27">
        <f t="shared" si="27"/>
        <v>0.0169793863</v>
      </c>
      <c r="AM369" s="27">
        <f t="shared" si="28"/>
        <v>0.3443242419</v>
      </c>
      <c r="AN369" s="27">
        <f t="shared" si="29"/>
        <v>-0.005496104208</v>
      </c>
      <c r="AO369" s="27">
        <f t="shared" si="30"/>
        <v>0.4843996537</v>
      </c>
      <c r="AP369" s="27">
        <f t="shared" si="31"/>
        <v>0.1264878221</v>
      </c>
      <c r="AQ369" s="27"/>
      <c r="AR369" s="27"/>
      <c r="AS369" s="27"/>
    </row>
    <row r="370">
      <c r="A370" s="29">
        <v>5501.0</v>
      </c>
      <c r="B370" s="30">
        <v>916.0</v>
      </c>
      <c r="C370" s="14">
        <v>12.0</v>
      </c>
      <c r="D370" s="15">
        <v>13.0</v>
      </c>
      <c r="E370" s="16">
        <v>22.0</v>
      </c>
      <c r="F370" s="17">
        <v>20.0</v>
      </c>
      <c r="G370" s="18">
        <v>56.0</v>
      </c>
      <c r="H370" s="19">
        <v>18.0</v>
      </c>
      <c r="I370" s="20">
        <v>23.0</v>
      </c>
      <c r="J370" s="21">
        <v>34.0</v>
      </c>
      <c r="K370" s="22">
        <v>46.0</v>
      </c>
      <c r="L370" s="63">
        <f t="shared" si="1"/>
        <v>12</v>
      </c>
      <c r="M370" s="63">
        <f t="shared" si="2"/>
        <v>38</v>
      </c>
      <c r="N370" s="63">
        <f t="shared" si="3"/>
        <v>22</v>
      </c>
      <c r="O370" s="63">
        <f t="shared" si="4"/>
        <v>69</v>
      </c>
      <c r="P370" s="64">
        <f t="shared" si="5"/>
        <v>70</v>
      </c>
      <c r="Q370" s="64">
        <f t="shared" si="6"/>
        <v>0.24</v>
      </c>
      <c r="R370" s="64">
        <f t="shared" si="7"/>
        <v>0.2417582418</v>
      </c>
      <c r="S370" s="65">
        <f t="shared" si="8"/>
        <v>0.5744680851</v>
      </c>
      <c r="T370" s="65">
        <f t="shared" si="9"/>
        <v>0.3546099291</v>
      </c>
      <c r="U370" s="73">
        <f t="shared" si="10"/>
        <v>0.03711790393</v>
      </c>
      <c r="V370" s="66">
        <f t="shared" si="11"/>
        <v>0.6448598131</v>
      </c>
      <c r="W370" s="27">
        <f t="shared" si="12"/>
        <v>0.660363525</v>
      </c>
      <c r="X370" s="27">
        <f t="shared" si="13"/>
        <v>-0.02239722958</v>
      </c>
      <c r="Y370" s="27">
        <f t="shared" si="14"/>
        <v>0.8280198475</v>
      </c>
      <c r="Z370" s="27">
        <f t="shared" si="15"/>
        <v>4.244546155</v>
      </c>
      <c r="AA370" s="27">
        <f t="shared" si="16"/>
        <v>0.09636773076</v>
      </c>
      <c r="AB370" s="27">
        <f t="shared" si="17"/>
        <v>-0.1927855781</v>
      </c>
      <c r="AC370" s="27">
        <f t="shared" si="18"/>
        <v>-0.1153559629</v>
      </c>
      <c r="AD370" s="27">
        <f t="shared" si="19"/>
        <v>0.255909444</v>
      </c>
      <c r="AE370" s="27">
        <f t="shared" si="20"/>
        <v>-1.867000051</v>
      </c>
      <c r="AF370" s="27">
        <f t="shared" si="21"/>
        <v>-2.976083628</v>
      </c>
      <c r="AG370" s="27">
        <f t="shared" si="22"/>
        <v>0.01473620669</v>
      </c>
      <c r="AH370" s="27">
        <f t="shared" si="23"/>
        <v>-0.01215246113</v>
      </c>
      <c r="AI370" s="27">
        <f t="shared" si="24"/>
        <v>0.02834163324</v>
      </c>
      <c r="AJ370" s="27">
        <f t="shared" si="25"/>
        <v>-0.0120190937</v>
      </c>
      <c r="AK370" s="27">
        <f t="shared" si="26"/>
        <v>-0.1174855831</v>
      </c>
      <c r="AL370" s="27">
        <f t="shared" si="27"/>
        <v>0.06126774844</v>
      </c>
      <c r="AM370" s="27">
        <f t="shared" si="28"/>
        <v>0.1626587445</v>
      </c>
      <c r="AN370" s="27">
        <f t="shared" si="29"/>
        <v>-0.0680672031</v>
      </c>
      <c r="AO370" s="27">
        <f t="shared" si="30"/>
        <v>0.78539233</v>
      </c>
      <c r="AP370" s="27">
        <f t="shared" si="31"/>
        <v>0.7038896228</v>
      </c>
      <c r="AQ370" s="27"/>
      <c r="AR370" s="27"/>
      <c r="AS370" s="27"/>
    </row>
    <row r="371">
      <c r="A371" s="29">
        <v>5504.0</v>
      </c>
      <c r="B371" s="30">
        <v>2412.0</v>
      </c>
      <c r="C371" s="14">
        <v>26.0</v>
      </c>
      <c r="D371" s="15">
        <v>27.0</v>
      </c>
      <c r="E371" s="16">
        <v>23.0</v>
      </c>
      <c r="F371" s="17">
        <v>49.0</v>
      </c>
      <c r="G371" s="18">
        <v>131.0</v>
      </c>
      <c r="H371" s="19">
        <v>42.0</v>
      </c>
      <c r="I371" s="20">
        <v>48.0</v>
      </c>
      <c r="J371" s="21">
        <v>57.0</v>
      </c>
      <c r="K371" s="22">
        <v>62.0</v>
      </c>
      <c r="L371" s="63">
        <f t="shared" si="1"/>
        <v>26</v>
      </c>
      <c r="M371" s="63">
        <f t="shared" si="2"/>
        <v>91</v>
      </c>
      <c r="N371" s="63">
        <f t="shared" si="3"/>
        <v>23</v>
      </c>
      <c r="O371" s="63">
        <f t="shared" si="4"/>
        <v>110</v>
      </c>
      <c r="P371" s="64">
        <f t="shared" si="5"/>
        <v>110</v>
      </c>
      <c r="Q371" s="64">
        <f t="shared" si="6"/>
        <v>0.2222222222</v>
      </c>
      <c r="R371" s="64">
        <f t="shared" si="7"/>
        <v>0.1729323308</v>
      </c>
      <c r="S371" s="65">
        <f t="shared" si="8"/>
        <v>0.544</v>
      </c>
      <c r="T371" s="65">
        <f t="shared" si="9"/>
        <v>0.468</v>
      </c>
      <c r="U371" s="73">
        <f t="shared" si="10"/>
        <v>0.02031509121</v>
      </c>
      <c r="V371" s="66">
        <f t="shared" si="11"/>
        <v>0.5472636816</v>
      </c>
      <c r="W371" s="27">
        <f t="shared" si="12"/>
        <v>0.5494706756</v>
      </c>
      <c r="X371" s="27">
        <f t="shared" si="13"/>
        <v>-0.01225828276</v>
      </c>
      <c r="Y371" s="27">
        <f t="shared" si="14"/>
        <v>1.092787474</v>
      </c>
      <c r="Z371" s="27">
        <f t="shared" si="15"/>
        <v>4.019428004</v>
      </c>
      <c r="AA371" s="27">
        <f t="shared" si="16"/>
        <v>0.02886704298</v>
      </c>
      <c r="AB371" s="27">
        <f t="shared" si="17"/>
        <v>-0.1392530887</v>
      </c>
      <c r="AC371" s="27">
        <f t="shared" si="18"/>
        <v>-0.2009231469</v>
      </c>
      <c r="AD371" s="27">
        <f t="shared" si="19"/>
        <v>0.1326339306</v>
      </c>
      <c r="AE371" s="27">
        <f t="shared" si="20"/>
        <v>-2.333309153</v>
      </c>
      <c r="AF371" s="27">
        <f t="shared" si="21"/>
        <v>-2.66876982</v>
      </c>
      <c r="AG371" s="27">
        <f t="shared" si="22"/>
        <v>0.002415970927</v>
      </c>
      <c r="AH371" s="27">
        <f t="shared" si="23"/>
        <v>-0.004804297231</v>
      </c>
      <c r="AI371" s="27">
        <f t="shared" si="24"/>
        <v>0.02701780916</v>
      </c>
      <c r="AJ371" s="27">
        <f t="shared" si="25"/>
        <v>-0.02762845536</v>
      </c>
      <c r="AK371" s="27">
        <f t="shared" si="26"/>
        <v>-0.03332638725</v>
      </c>
      <c r="AL371" s="27">
        <f t="shared" si="27"/>
        <v>0.04190783338</v>
      </c>
      <c r="AM371" s="27">
        <f t="shared" si="28"/>
        <v>0.2682874342</v>
      </c>
      <c r="AN371" s="27">
        <f t="shared" si="29"/>
        <v>-0.03340713452</v>
      </c>
      <c r="AO371" s="27">
        <f t="shared" si="30"/>
        <v>0.9294961689</v>
      </c>
      <c r="AP371" s="27">
        <f t="shared" si="31"/>
        <v>0.597727921</v>
      </c>
      <c r="AQ371" s="27"/>
      <c r="AR371" s="27"/>
      <c r="AS371" s="27"/>
    </row>
    <row r="372">
      <c r="A372" s="29">
        <v>5513.0</v>
      </c>
      <c r="B372" s="30">
        <v>2591.0</v>
      </c>
      <c r="C372" s="14">
        <v>28.0</v>
      </c>
      <c r="D372" s="15">
        <v>12.0</v>
      </c>
      <c r="E372" s="16">
        <v>14.0</v>
      </c>
      <c r="F372" s="17">
        <v>48.0</v>
      </c>
      <c r="G372" s="18">
        <v>111.0</v>
      </c>
      <c r="H372" s="19">
        <v>29.0</v>
      </c>
      <c r="I372" s="20">
        <v>42.0</v>
      </c>
      <c r="J372" s="21">
        <v>32.0</v>
      </c>
      <c r="K372" s="22">
        <v>48.0</v>
      </c>
      <c r="L372" s="63">
        <f t="shared" si="1"/>
        <v>28</v>
      </c>
      <c r="M372" s="63">
        <f t="shared" si="2"/>
        <v>77</v>
      </c>
      <c r="N372" s="63">
        <f t="shared" si="3"/>
        <v>14</v>
      </c>
      <c r="O372" s="63">
        <f t="shared" si="4"/>
        <v>90</v>
      </c>
      <c r="P372" s="64">
        <f t="shared" si="5"/>
        <v>90</v>
      </c>
      <c r="Q372" s="64">
        <f t="shared" si="6"/>
        <v>0.2666666667</v>
      </c>
      <c r="R372" s="64">
        <f t="shared" si="7"/>
        <v>0.1346153846</v>
      </c>
      <c r="S372" s="65">
        <f t="shared" si="8"/>
        <v>0.5645933014</v>
      </c>
      <c r="T372" s="65">
        <f t="shared" si="9"/>
        <v>0.5023923445</v>
      </c>
      <c r="U372" s="73">
        <f t="shared" si="10"/>
        <v>0.01620995755</v>
      </c>
      <c r="V372" s="66">
        <f t="shared" si="11"/>
        <v>0.5389221557</v>
      </c>
      <c r="W372" s="27">
        <f t="shared" si="12"/>
        <v>0.5396213699</v>
      </c>
      <c r="X372" s="27">
        <f t="shared" si="13"/>
        <v>-0.009781213435</v>
      </c>
      <c r="Y372" s="27">
        <f t="shared" si="14"/>
        <v>1.173094148</v>
      </c>
      <c r="Z372" s="27">
        <f t="shared" si="15"/>
        <v>4.171584791</v>
      </c>
      <c r="AA372" s="27">
        <f t="shared" si="16"/>
        <v>0.01837928027</v>
      </c>
      <c r="AB372" s="27">
        <f t="shared" si="17"/>
        <v>-0.1192793043</v>
      </c>
      <c r="AC372" s="27">
        <f t="shared" si="18"/>
        <v>-0.2315390735</v>
      </c>
      <c r="AD372" s="27">
        <f t="shared" si="19"/>
        <v>0.1098384921</v>
      </c>
      <c r="AE372" s="27">
        <f t="shared" si="20"/>
        <v>-2.599598431</v>
      </c>
      <c r="AF372" s="27">
        <f t="shared" si="21"/>
        <v>-2.87464858</v>
      </c>
      <c r="AG372" s="27">
        <f t="shared" si="22"/>
        <v>0.001227385551</v>
      </c>
      <c r="AH372" s="27">
        <f t="shared" si="23"/>
        <v>-0.003283622554</v>
      </c>
      <c r="AI372" s="27">
        <f t="shared" si="24"/>
        <v>0.02484320084</v>
      </c>
      <c r="AJ372" s="27">
        <f t="shared" si="25"/>
        <v>-0.03417811328</v>
      </c>
      <c r="AK372" s="27">
        <f t="shared" si="26"/>
        <v>-0.02202172118</v>
      </c>
      <c r="AL372" s="27">
        <f t="shared" si="27"/>
        <v>0.03725566251</v>
      </c>
      <c r="AM372" s="27">
        <f t="shared" si="28"/>
        <v>0.320871743</v>
      </c>
      <c r="AN372" s="27">
        <f t="shared" si="29"/>
        <v>-0.02871282802</v>
      </c>
      <c r="AO372" s="27">
        <f t="shared" si="30"/>
        <v>1.074777106</v>
      </c>
      <c r="AP372" s="27">
        <f t="shared" si="31"/>
        <v>0.6682115953</v>
      </c>
      <c r="AQ372" s="27"/>
      <c r="AR372" s="27"/>
      <c r="AS372" s="27"/>
    </row>
    <row r="373">
      <c r="A373" s="29">
        <v>5530.0</v>
      </c>
      <c r="B373" s="30">
        <v>3327.0</v>
      </c>
      <c r="C373" s="14">
        <v>70.0</v>
      </c>
      <c r="D373" s="15">
        <v>196.0</v>
      </c>
      <c r="E373" s="16">
        <v>39.0</v>
      </c>
      <c r="F373" s="17">
        <v>27.0</v>
      </c>
      <c r="G373" s="18">
        <v>221.0</v>
      </c>
      <c r="H373" s="19">
        <v>21.0</v>
      </c>
      <c r="I373" s="20">
        <v>101.0</v>
      </c>
      <c r="J373" s="21">
        <v>287.0</v>
      </c>
      <c r="K373" s="22">
        <v>111.0</v>
      </c>
      <c r="L373" s="63">
        <f t="shared" si="1"/>
        <v>70</v>
      </c>
      <c r="M373" s="63">
        <f t="shared" si="2"/>
        <v>48</v>
      </c>
      <c r="N373" s="63">
        <f t="shared" si="3"/>
        <v>39</v>
      </c>
      <c r="O373" s="63">
        <f t="shared" si="4"/>
        <v>212</v>
      </c>
      <c r="P373" s="64">
        <f t="shared" si="5"/>
        <v>207</v>
      </c>
      <c r="Q373" s="64">
        <f t="shared" si="6"/>
        <v>0.593220339</v>
      </c>
      <c r="R373" s="64">
        <f t="shared" si="7"/>
        <v>0.1553784861</v>
      </c>
      <c r="S373" s="65">
        <f t="shared" si="8"/>
        <v>0.7642276423</v>
      </c>
      <c r="T373" s="65">
        <f t="shared" si="9"/>
        <v>0.3197831978</v>
      </c>
      <c r="U373" s="73">
        <f t="shared" si="10"/>
        <v>0.03276224827</v>
      </c>
      <c r="V373" s="66">
        <f t="shared" si="11"/>
        <v>0.8153846154</v>
      </c>
      <c r="W373" s="27">
        <f t="shared" si="12"/>
        <v>0.7942321283</v>
      </c>
      <c r="X373" s="27">
        <f t="shared" si="13"/>
        <v>-0.01976899335</v>
      </c>
      <c r="Y373" s="27">
        <f t="shared" si="14"/>
        <v>0.7466988738</v>
      </c>
      <c r="Z373" s="27">
        <f t="shared" si="15"/>
        <v>5.646613946</v>
      </c>
      <c r="AA373" s="27">
        <f t="shared" si="16"/>
        <v>0.07507790404</v>
      </c>
      <c r="AB373" s="27">
        <f t="shared" si="17"/>
        <v>-0.1534509372</v>
      </c>
      <c r="AC373" s="27">
        <f t="shared" si="18"/>
        <v>-0.09381008892</v>
      </c>
      <c r="AD373" s="27">
        <f t="shared" si="19"/>
        <v>0.3004923381</v>
      </c>
      <c r="AE373" s="27">
        <f t="shared" si="20"/>
        <v>-2.239782852</v>
      </c>
      <c r="AF373" s="27">
        <f t="shared" si="21"/>
        <v>-5.266945234</v>
      </c>
      <c r="AG373" s="27">
        <f t="shared" si="22"/>
        <v>0.01013342985</v>
      </c>
      <c r="AH373" s="27">
        <f t="shared" si="23"/>
        <v>-0.008537869207</v>
      </c>
      <c r="AI373" s="27">
        <f t="shared" si="24"/>
        <v>0.02034345096</v>
      </c>
      <c r="AJ373" s="27">
        <f t="shared" si="25"/>
        <v>-0.008814262281</v>
      </c>
      <c r="AK373" s="27">
        <f t="shared" si="26"/>
        <v>-0.1217648449</v>
      </c>
      <c r="AL373" s="27">
        <f t="shared" si="27"/>
        <v>0.06487595436</v>
      </c>
      <c r="AM373" s="27">
        <f t="shared" si="28"/>
        <v>0.1759720732</v>
      </c>
      <c r="AN373" s="27">
        <f t="shared" si="29"/>
        <v>-0.1063265766</v>
      </c>
      <c r="AO373" s="27">
        <f t="shared" si="30"/>
        <v>1.253444408</v>
      </c>
      <c r="AP373" s="27">
        <f t="shared" si="31"/>
        <v>1.657200556</v>
      </c>
      <c r="AQ373" s="27"/>
      <c r="AR373" s="27"/>
      <c r="AS373" s="27"/>
    </row>
    <row r="374">
      <c r="A374" s="29">
        <v>5531.0</v>
      </c>
      <c r="B374" s="30">
        <v>572.0</v>
      </c>
      <c r="C374" s="14">
        <v>5.0</v>
      </c>
      <c r="D374" s="15">
        <v>10.0</v>
      </c>
      <c r="E374" s="16">
        <v>11.0</v>
      </c>
      <c r="F374" s="17">
        <v>7.0</v>
      </c>
      <c r="G374" s="18">
        <v>51.0</v>
      </c>
      <c r="H374" s="19">
        <v>11.0</v>
      </c>
      <c r="I374" s="20">
        <v>11.0</v>
      </c>
      <c r="J374" s="21">
        <v>25.0</v>
      </c>
      <c r="K374" s="22">
        <v>32.0</v>
      </c>
      <c r="L374" s="63">
        <f t="shared" si="1"/>
        <v>5</v>
      </c>
      <c r="M374" s="63">
        <f t="shared" si="2"/>
        <v>18</v>
      </c>
      <c r="N374" s="63">
        <f t="shared" si="3"/>
        <v>11</v>
      </c>
      <c r="O374" s="63">
        <f t="shared" si="4"/>
        <v>43</v>
      </c>
      <c r="P374" s="64">
        <f t="shared" si="5"/>
        <v>43</v>
      </c>
      <c r="Q374" s="64">
        <f t="shared" si="6"/>
        <v>0.2173913043</v>
      </c>
      <c r="R374" s="64">
        <f t="shared" si="7"/>
        <v>0.2037037037</v>
      </c>
      <c r="S374" s="65">
        <f t="shared" si="8"/>
        <v>0.6233766234</v>
      </c>
      <c r="T374" s="65">
        <f t="shared" si="9"/>
        <v>0.2987012987</v>
      </c>
      <c r="U374" s="73">
        <f t="shared" si="10"/>
        <v>0.02797202797</v>
      </c>
      <c r="V374" s="66">
        <f t="shared" si="11"/>
        <v>0.7049180328</v>
      </c>
      <c r="W374" s="27">
        <f t="shared" si="12"/>
        <v>0.7194442044</v>
      </c>
      <c r="X374" s="27">
        <f t="shared" si="13"/>
        <v>-0.01687853747</v>
      </c>
      <c r="Y374" s="27">
        <f t="shared" si="14"/>
        <v>0.6974723027</v>
      </c>
      <c r="Z374" s="27">
        <f t="shared" si="15"/>
        <v>4.605914443</v>
      </c>
      <c r="AA374" s="27">
        <f t="shared" si="16"/>
        <v>0.05472838763</v>
      </c>
      <c r="AB374" s="27">
        <f t="shared" si="17"/>
        <v>-0.122377414</v>
      </c>
      <c r="AC374" s="27">
        <f t="shared" si="18"/>
        <v>-0.08184883213</v>
      </c>
      <c r="AD374" s="27">
        <f t="shared" si="19"/>
        <v>0.2092721469</v>
      </c>
      <c r="AE374" s="27">
        <f t="shared" si="20"/>
        <v>-1.706534824</v>
      </c>
      <c r="AF374" s="27">
        <f t="shared" si="21"/>
        <v>-3.504405414</v>
      </c>
      <c r="AG374" s="27">
        <f t="shared" si="22"/>
        <v>0.006306773523</v>
      </c>
      <c r="AH374" s="27">
        <f t="shared" si="23"/>
        <v>-0.00581341706</v>
      </c>
      <c r="AI374" s="27">
        <f t="shared" si="24"/>
        <v>0.01515436777</v>
      </c>
      <c r="AJ374" s="27">
        <f t="shared" si="25"/>
        <v>-0.007183405428</v>
      </c>
      <c r="AK374" s="27">
        <f t="shared" si="26"/>
        <v>-0.07240194006</v>
      </c>
      <c r="AL374" s="27">
        <f t="shared" si="27"/>
        <v>0.04220299342</v>
      </c>
      <c r="AM374" s="27">
        <f t="shared" si="28"/>
        <v>0.1252375203</v>
      </c>
      <c r="AN374" s="27">
        <f t="shared" si="29"/>
        <v>-0.06040148668</v>
      </c>
      <c r="AO374" s="27">
        <f t="shared" si="30"/>
        <v>0.7790083035</v>
      </c>
      <c r="AP374" s="27">
        <f t="shared" si="31"/>
        <v>0.8994113847</v>
      </c>
      <c r="AQ374" s="27"/>
      <c r="AR374" s="27"/>
      <c r="AS374" s="27"/>
    </row>
    <row r="375">
      <c r="A375" s="29">
        <v>5533.0</v>
      </c>
      <c r="B375" s="30">
        <v>2049.0</v>
      </c>
      <c r="C375" s="14">
        <v>21.0</v>
      </c>
      <c r="D375" s="15">
        <v>32.0</v>
      </c>
      <c r="E375" s="16">
        <v>31.0</v>
      </c>
      <c r="F375" s="17">
        <v>71.0</v>
      </c>
      <c r="G375" s="18">
        <v>206.0</v>
      </c>
      <c r="H375" s="19">
        <v>48.0</v>
      </c>
      <c r="I375" s="20">
        <v>32.0</v>
      </c>
      <c r="J375" s="21">
        <v>59.0</v>
      </c>
      <c r="K375" s="22">
        <v>53.0</v>
      </c>
      <c r="L375" s="63">
        <f t="shared" si="1"/>
        <v>21</v>
      </c>
      <c r="M375" s="63">
        <f t="shared" si="2"/>
        <v>119</v>
      </c>
      <c r="N375" s="63">
        <f t="shared" si="3"/>
        <v>31</v>
      </c>
      <c r="O375" s="63">
        <f t="shared" si="4"/>
        <v>85</v>
      </c>
      <c r="P375" s="64">
        <f t="shared" si="5"/>
        <v>84</v>
      </c>
      <c r="Q375" s="64">
        <f t="shared" si="6"/>
        <v>0.15</v>
      </c>
      <c r="R375" s="64">
        <f t="shared" si="7"/>
        <v>0.2672413793</v>
      </c>
      <c r="S375" s="65">
        <f t="shared" si="8"/>
        <v>0.4140625</v>
      </c>
      <c r="T375" s="65">
        <f t="shared" si="9"/>
        <v>0.546875</v>
      </c>
      <c r="U375" s="73">
        <f t="shared" si="10"/>
        <v>0.02537823328</v>
      </c>
      <c r="V375" s="66">
        <f t="shared" si="11"/>
        <v>0.4166666667</v>
      </c>
      <c r="W375" s="27">
        <f t="shared" si="12"/>
        <v>0.4081096211</v>
      </c>
      <c r="X375" s="27">
        <f t="shared" si="13"/>
        <v>-0.01531342174</v>
      </c>
      <c r="Y375" s="27">
        <f t="shared" si="14"/>
        <v>1.276961858</v>
      </c>
      <c r="Z375" s="27">
        <f t="shared" si="15"/>
        <v>3.05936472</v>
      </c>
      <c r="AA375" s="27">
        <f t="shared" si="16"/>
        <v>0.04504924493</v>
      </c>
      <c r="AB375" s="27">
        <f t="shared" si="17"/>
        <v>-0.2032776647</v>
      </c>
      <c r="AC375" s="27">
        <f t="shared" si="18"/>
        <v>-0.2743559644</v>
      </c>
      <c r="AD375" s="27">
        <f t="shared" si="19"/>
        <v>0.1261142754</v>
      </c>
      <c r="AE375" s="27">
        <f t="shared" si="20"/>
        <v>-2.075302945</v>
      </c>
      <c r="AF375" s="27">
        <f t="shared" si="21"/>
        <v>-1.546126836</v>
      </c>
      <c r="AG375" s="27">
        <f t="shared" si="22"/>
        <v>0.004709985063</v>
      </c>
      <c r="AH375" s="27">
        <f t="shared" si="23"/>
        <v>-0.008761073081</v>
      </c>
      <c r="AI375" s="27">
        <f t="shared" si="24"/>
        <v>0.04608686565</v>
      </c>
      <c r="AJ375" s="27">
        <f t="shared" si="25"/>
        <v>-0.04408422975</v>
      </c>
      <c r="AK375" s="27">
        <f t="shared" si="26"/>
        <v>-0.03958589369</v>
      </c>
      <c r="AL375" s="27">
        <f t="shared" si="27"/>
        <v>0.046563652</v>
      </c>
      <c r="AM375" s="27">
        <f t="shared" si="28"/>
        <v>0.2788378767</v>
      </c>
      <c r="AN375" s="27">
        <f t="shared" si="29"/>
        <v>-0.02417774735</v>
      </c>
      <c r="AO375" s="27">
        <f t="shared" si="30"/>
        <v>0.629250866</v>
      </c>
      <c r="AP375" s="27">
        <f t="shared" si="31"/>
        <v>0.2635751994</v>
      </c>
      <c r="AQ375" s="27"/>
      <c r="AR375" s="27"/>
      <c r="AS375" s="27"/>
    </row>
    <row r="376">
      <c r="A376" s="29">
        <v>5545.0</v>
      </c>
      <c r="B376" s="30">
        <v>1158.0</v>
      </c>
      <c r="C376" s="14">
        <v>6.0</v>
      </c>
      <c r="D376" s="15">
        <v>10.0</v>
      </c>
      <c r="E376" s="16">
        <v>1.0</v>
      </c>
      <c r="F376" s="17">
        <v>15.0</v>
      </c>
      <c r="G376" s="18">
        <v>31.0</v>
      </c>
      <c r="H376" s="19">
        <v>9.0</v>
      </c>
      <c r="I376" s="20">
        <v>4.0</v>
      </c>
      <c r="J376" s="21">
        <v>20.0</v>
      </c>
      <c r="K376" s="22">
        <v>2.0</v>
      </c>
      <c r="L376" s="63">
        <f t="shared" si="1"/>
        <v>6</v>
      </c>
      <c r="M376" s="63">
        <f t="shared" si="2"/>
        <v>24</v>
      </c>
      <c r="N376" s="63">
        <f t="shared" si="3"/>
        <v>1</v>
      </c>
      <c r="O376" s="63">
        <f t="shared" si="4"/>
        <v>6</v>
      </c>
      <c r="P376" s="64">
        <f t="shared" si="5"/>
        <v>6</v>
      </c>
      <c r="Q376" s="64">
        <f t="shared" si="6"/>
        <v>0.2</v>
      </c>
      <c r="R376" s="64">
        <f t="shared" si="7"/>
        <v>0.1428571429</v>
      </c>
      <c r="S376" s="65">
        <f t="shared" si="8"/>
        <v>0.3243243243</v>
      </c>
      <c r="T376" s="65">
        <f t="shared" si="9"/>
        <v>0.8108108108</v>
      </c>
      <c r="U376" s="73">
        <f t="shared" si="10"/>
        <v>0.006044905009</v>
      </c>
      <c r="V376" s="66">
        <f t="shared" si="11"/>
        <v>0.2</v>
      </c>
      <c r="W376" s="27">
        <f t="shared" si="12"/>
        <v>0.2076011729</v>
      </c>
      <c r="X376" s="27">
        <f t="shared" si="13"/>
        <v>-0.003647542316</v>
      </c>
      <c r="Y376" s="27">
        <f t="shared" si="14"/>
        <v>1.893256192</v>
      </c>
      <c r="Z376" s="27">
        <f t="shared" si="15"/>
        <v>2.396320352</v>
      </c>
      <c r="AA376" s="27">
        <f t="shared" si="16"/>
        <v>0.002555899111</v>
      </c>
      <c r="AB376" s="27">
        <f t="shared" si="17"/>
        <v>-0.07178756432</v>
      </c>
      <c r="AC376" s="27">
        <f t="shared" si="18"/>
        <v>-0.6030833334</v>
      </c>
      <c r="AD376" s="27">
        <f t="shared" si="19"/>
        <v>0.02352913526</v>
      </c>
      <c r="AE376" s="27">
        <f t="shared" si="20"/>
        <v>-2.410052951</v>
      </c>
      <c r="AF376" s="27">
        <f t="shared" si="21"/>
        <v>-0.9485765021</v>
      </c>
      <c r="AG376" s="27">
        <f t="shared" si="22"/>
        <v>0.0000636507926</v>
      </c>
      <c r="AH376" s="27">
        <f t="shared" si="23"/>
        <v>-0.0007369617611</v>
      </c>
      <c r="AI376" s="27">
        <f t="shared" si="24"/>
        <v>0.02413060379</v>
      </c>
      <c r="AJ376" s="27">
        <f t="shared" si="25"/>
        <v>-0.1436738197</v>
      </c>
      <c r="AK376" s="27">
        <f t="shared" si="26"/>
        <v>-0.001759179951</v>
      </c>
      <c r="AL376" s="27">
        <f t="shared" si="27"/>
        <v>0.01288012899</v>
      </c>
      <c r="AM376" s="27">
        <f t="shared" si="28"/>
        <v>0.4800962454</v>
      </c>
      <c r="AN376" s="27">
        <f t="shared" si="29"/>
        <v>-0.003533224022</v>
      </c>
      <c r="AO376" s="27">
        <f t="shared" si="30"/>
        <v>0.5723774641</v>
      </c>
      <c r="AP376" s="27">
        <f t="shared" si="31"/>
        <v>0.1266617284</v>
      </c>
      <c r="AQ376" s="27"/>
      <c r="AR376" s="27"/>
      <c r="AS376" s="27"/>
    </row>
    <row r="377">
      <c r="A377" s="29">
        <v>5550.0</v>
      </c>
      <c r="B377" s="30">
        <v>760.0</v>
      </c>
      <c r="C377" s="14">
        <v>15.0</v>
      </c>
      <c r="D377" s="15">
        <v>17.0</v>
      </c>
      <c r="E377" s="16">
        <v>25.0</v>
      </c>
      <c r="F377" s="17">
        <v>9.0</v>
      </c>
      <c r="G377" s="18">
        <v>55.0</v>
      </c>
      <c r="H377" s="19">
        <v>11.0</v>
      </c>
      <c r="I377" s="20">
        <v>12.0</v>
      </c>
      <c r="J377" s="21">
        <v>30.0</v>
      </c>
      <c r="K377" s="22">
        <v>27.0</v>
      </c>
      <c r="L377" s="63">
        <f t="shared" si="1"/>
        <v>15</v>
      </c>
      <c r="M377" s="63">
        <f t="shared" si="2"/>
        <v>20</v>
      </c>
      <c r="N377" s="63">
        <f t="shared" si="3"/>
        <v>25</v>
      </c>
      <c r="O377" s="63">
        <f t="shared" si="4"/>
        <v>39</v>
      </c>
      <c r="P377" s="64">
        <f t="shared" si="5"/>
        <v>39</v>
      </c>
      <c r="Q377" s="64">
        <f t="shared" si="6"/>
        <v>0.4285714286</v>
      </c>
      <c r="R377" s="64">
        <f t="shared" si="7"/>
        <v>0.390625</v>
      </c>
      <c r="S377" s="65">
        <f t="shared" si="8"/>
        <v>0.5454545455</v>
      </c>
      <c r="T377" s="65">
        <f t="shared" si="9"/>
        <v>0.3535353535</v>
      </c>
      <c r="U377" s="73">
        <f t="shared" si="10"/>
        <v>0.05263157895</v>
      </c>
      <c r="V377" s="66">
        <f t="shared" si="11"/>
        <v>0.6610169492</v>
      </c>
      <c r="W377" s="27">
        <f t="shared" si="12"/>
        <v>0.6658061215</v>
      </c>
      <c r="X377" s="27">
        <f t="shared" si="13"/>
        <v>-0.03175830076</v>
      </c>
      <c r="Y377" s="27">
        <f t="shared" si="14"/>
        <v>0.8255106964</v>
      </c>
      <c r="Z377" s="27">
        <f t="shared" si="15"/>
        <v>4.030175137</v>
      </c>
      <c r="AA377" s="27">
        <f t="shared" si="16"/>
        <v>0.1937570635</v>
      </c>
      <c r="AB377" s="27">
        <f t="shared" si="17"/>
        <v>-0.2725332253</v>
      </c>
      <c r="AC377" s="27">
        <f t="shared" si="18"/>
        <v>-0.1146578951</v>
      </c>
      <c r="AD377" s="27">
        <f t="shared" si="19"/>
        <v>0.3445418077</v>
      </c>
      <c r="AE377" s="27">
        <f t="shared" si="20"/>
        <v>-1.76733528</v>
      </c>
      <c r="AF377" s="27">
        <f t="shared" si="21"/>
        <v>-2.683060395</v>
      </c>
      <c r="AG377" s="27">
        <f t="shared" si="22"/>
        <v>0.04201211748</v>
      </c>
      <c r="AH377" s="27">
        <f t="shared" si="23"/>
        <v>-0.02435970979</v>
      </c>
      <c r="AI377" s="27">
        <f t="shared" si="24"/>
        <v>0.0399440177</v>
      </c>
      <c r="AJ377" s="27">
        <f t="shared" si="25"/>
        <v>-0.01191015998</v>
      </c>
      <c r="AK377" s="27">
        <f t="shared" si="26"/>
        <v>-0.2242865068</v>
      </c>
      <c r="AL377" s="27">
        <f t="shared" si="27"/>
        <v>0.0822374231</v>
      </c>
      <c r="AM377" s="27">
        <f t="shared" si="28"/>
        <v>0.1535090525</v>
      </c>
      <c r="AN377" s="27">
        <f t="shared" si="29"/>
        <v>-0.08701340813</v>
      </c>
      <c r="AO377" s="27">
        <f t="shared" si="30"/>
        <v>0.7059174731</v>
      </c>
      <c r="AP377" s="27">
        <f t="shared" si="31"/>
        <v>0.6025353613</v>
      </c>
      <c r="AQ377" s="27"/>
      <c r="AR377" s="27"/>
      <c r="AS377" s="27"/>
    </row>
    <row r="378">
      <c r="A378" s="29">
        <v>5554.0</v>
      </c>
      <c r="B378" s="30">
        <v>1799.0</v>
      </c>
      <c r="C378" s="14">
        <v>11.0</v>
      </c>
      <c r="D378" s="15">
        <v>21.0</v>
      </c>
      <c r="E378" s="16">
        <v>8.0</v>
      </c>
      <c r="F378" s="17">
        <v>44.0</v>
      </c>
      <c r="G378" s="18">
        <v>138.0</v>
      </c>
      <c r="H378" s="19">
        <v>36.0</v>
      </c>
      <c r="I378" s="20">
        <v>35.0</v>
      </c>
      <c r="J378" s="21">
        <v>47.0</v>
      </c>
      <c r="K378" s="22">
        <v>50.0</v>
      </c>
      <c r="L378" s="63">
        <f t="shared" si="1"/>
        <v>11</v>
      </c>
      <c r="M378" s="63">
        <f t="shared" si="2"/>
        <v>80</v>
      </c>
      <c r="N378" s="63">
        <f t="shared" si="3"/>
        <v>8</v>
      </c>
      <c r="O378" s="63">
        <f t="shared" si="4"/>
        <v>85</v>
      </c>
      <c r="P378" s="64">
        <f t="shared" si="5"/>
        <v>85</v>
      </c>
      <c r="Q378" s="64">
        <f t="shared" si="6"/>
        <v>0.1208791209</v>
      </c>
      <c r="R378" s="64">
        <f t="shared" si="7"/>
        <v>0.08602150538</v>
      </c>
      <c r="S378" s="65">
        <f t="shared" si="8"/>
        <v>0.5217391304</v>
      </c>
      <c r="T378" s="65">
        <f t="shared" si="9"/>
        <v>0.4945652174</v>
      </c>
      <c r="U378" s="73">
        <f t="shared" si="10"/>
        <v>0.01056142301</v>
      </c>
      <c r="V378" s="66">
        <f t="shared" si="11"/>
        <v>0.5151515152</v>
      </c>
      <c r="W378" s="27">
        <f t="shared" si="12"/>
        <v>0.517036126</v>
      </c>
      <c r="X378" s="27">
        <f t="shared" si="13"/>
        <v>-0.006372844122</v>
      </c>
      <c r="Y378" s="27">
        <f t="shared" si="14"/>
        <v>1.154817681</v>
      </c>
      <c r="Z378" s="27">
        <f t="shared" si="15"/>
        <v>3.854950131</v>
      </c>
      <c r="AA378" s="27">
        <f t="shared" si="16"/>
        <v>0.00780206602</v>
      </c>
      <c r="AB378" s="27">
        <f t="shared" si="17"/>
        <v>-0.07650436487</v>
      </c>
      <c r="AC378" s="27">
        <f t="shared" si="18"/>
        <v>-0.2243806511</v>
      </c>
      <c r="AD378" s="27">
        <f t="shared" si="19"/>
        <v>0.06613217577</v>
      </c>
      <c r="AE378" s="27">
        <f t="shared" si="20"/>
        <v>-2.364854967</v>
      </c>
      <c r="AF378" s="27">
        <f t="shared" si="21"/>
        <v>-2.454822744</v>
      </c>
      <c r="AG378" s="27">
        <f t="shared" si="22"/>
        <v>0.0003394710057</v>
      </c>
      <c r="AH378" s="27">
        <f t="shared" si="23"/>
        <v>-0.001372192075</v>
      </c>
      <c r="AI378" s="27">
        <f t="shared" si="24"/>
        <v>0.0156858921</v>
      </c>
      <c r="AJ378" s="27">
        <f t="shared" si="25"/>
        <v>-0.03260541662</v>
      </c>
      <c r="AK378" s="27">
        <f t="shared" si="26"/>
        <v>-0.008638733349</v>
      </c>
      <c r="AL378" s="27">
        <f t="shared" si="27"/>
        <v>0.02208162835</v>
      </c>
      <c r="AM378" s="27">
        <f t="shared" si="28"/>
        <v>0.287349387</v>
      </c>
      <c r="AN378" s="27">
        <f t="shared" si="29"/>
        <v>-0.01597540613</v>
      </c>
      <c r="AO378" s="27">
        <f t="shared" si="30"/>
        <v>0.9035128654</v>
      </c>
      <c r="AP378" s="27">
        <f t="shared" si="31"/>
        <v>0.527311295</v>
      </c>
      <c r="AQ378" s="27"/>
      <c r="AR378" s="27"/>
      <c r="AS378" s="27"/>
    </row>
    <row r="379">
      <c r="A379" s="29">
        <v>5556.0</v>
      </c>
      <c r="B379" s="30">
        <v>2533.0</v>
      </c>
      <c r="C379" s="14">
        <v>53.0</v>
      </c>
      <c r="D379" s="15">
        <v>45.0</v>
      </c>
      <c r="E379" s="16">
        <v>63.0</v>
      </c>
      <c r="F379" s="17">
        <v>43.0</v>
      </c>
      <c r="G379" s="18">
        <v>131.0</v>
      </c>
      <c r="H379" s="19">
        <v>28.0</v>
      </c>
      <c r="I379" s="20">
        <v>90.0</v>
      </c>
      <c r="J379" s="21">
        <v>82.0</v>
      </c>
      <c r="K379" s="22">
        <v>102.0</v>
      </c>
      <c r="L379" s="63">
        <f t="shared" si="1"/>
        <v>53</v>
      </c>
      <c r="M379" s="63">
        <f t="shared" si="2"/>
        <v>71</v>
      </c>
      <c r="N379" s="63">
        <f t="shared" si="3"/>
        <v>63</v>
      </c>
      <c r="O379" s="63">
        <f t="shared" si="4"/>
        <v>192</v>
      </c>
      <c r="P379" s="64">
        <f t="shared" si="5"/>
        <v>192</v>
      </c>
      <c r="Q379" s="64">
        <f t="shared" si="6"/>
        <v>0.4274193548</v>
      </c>
      <c r="R379" s="64">
        <f t="shared" si="7"/>
        <v>0.2470588235</v>
      </c>
      <c r="S379" s="65">
        <f t="shared" si="8"/>
        <v>0.6464379947</v>
      </c>
      <c r="T379" s="65">
        <f t="shared" si="9"/>
        <v>0.327176781</v>
      </c>
      <c r="U379" s="73">
        <f t="shared" si="10"/>
        <v>0.04579549941</v>
      </c>
      <c r="V379" s="66">
        <f t="shared" si="11"/>
        <v>0.7300380228</v>
      </c>
      <c r="W379" s="27">
        <f t="shared" si="12"/>
        <v>0.7308760985</v>
      </c>
      <c r="X379" s="27">
        <f t="shared" si="13"/>
        <v>-0.02763335763</v>
      </c>
      <c r="Y379" s="27">
        <f t="shared" si="14"/>
        <v>0.7639630086</v>
      </c>
      <c r="Z379" s="27">
        <f t="shared" si="15"/>
        <v>4.776306946</v>
      </c>
      <c r="AA379" s="27">
        <f t="shared" si="16"/>
        <v>0.1466933223</v>
      </c>
      <c r="AB379" s="27">
        <f t="shared" si="17"/>
        <v>-0.2194550008</v>
      </c>
      <c r="AC379" s="27">
        <f t="shared" si="18"/>
        <v>-0.09819812958</v>
      </c>
      <c r="AD379" s="27">
        <f t="shared" si="19"/>
        <v>0.3552929889</v>
      </c>
      <c r="AE379" s="27">
        <f t="shared" si="20"/>
        <v>-1.938370901</v>
      </c>
      <c r="AF379" s="27">
        <f t="shared" si="21"/>
        <v>-3.768487396</v>
      </c>
      <c r="AG379" s="27">
        <f t="shared" si="22"/>
        <v>0.02767602871</v>
      </c>
      <c r="AH379" s="27">
        <f t="shared" si="23"/>
        <v>-0.01706768175</v>
      </c>
      <c r="AI379" s="27">
        <f t="shared" si="24"/>
        <v>0.02976647425</v>
      </c>
      <c r="AJ379" s="27">
        <f t="shared" si="25"/>
        <v>-0.009439879956</v>
      </c>
      <c r="AK379" s="27">
        <f t="shared" si="26"/>
        <v>-0.2012446098</v>
      </c>
      <c r="AL379" s="27">
        <f t="shared" si="27"/>
        <v>0.07848087352</v>
      </c>
      <c r="AM379" s="27">
        <f t="shared" si="28"/>
        <v>0.1558122328</v>
      </c>
      <c r="AN379" s="27">
        <f t="shared" si="29"/>
        <v>-0.1063406225</v>
      </c>
      <c r="AO379" s="27">
        <f t="shared" si="30"/>
        <v>0.9175720489</v>
      </c>
      <c r="AP379" s="27">
        <f t="shared" si="31"/>
        <v>1.002968901</v>
      </c>
      <c r="AQ379" s="27"/>
      <c r="AR379" s="27"/>
      <c r="AS379" s="27"/>
    </row>
    <row r="380">
      <c r="A380" s="29">
        <v>5560.0</v>
      </c>
      <c r="B380" s="30">
        <v>2000.0</v>
      </c>
      <c r="C380" s="14">
        <v>18.0</v>
      </c>
      <c r="D380" s="15">
        <v>17.0</v>
      </c>
      <c r="E380" s="16">
        <v>9.0</v>
      </c>
      <c r="F380" s="17">
        <v>82.0</v>
      </c>
      <c r="G380" s="18">
        <v>193.0</v>
      </c>
      <c r="H380" s="19">
        <v>32.0</v>
      </c>
      <c r="I380" s="20">
        <v>39.0</v>
      </c>
      <c r="J380" s="21">
        <v>38.0</v>
      </c>
      <c r="K380" s="22">
        <v>28.0</v>
      </c>
      <c r="L380" s="63">
        <f t="shared" si="1"/>
        <v>18</v>
      </c>
      <c r="M380" s="63">
        <f t="shared" si="2"/>
        <v>114</v>
      </c>
      <c r="N380" s="63">
        <f t="shared" si="3"/>
        <v>9</v>
      </c>
      <c r="O380" s="63">
        <f t="shared" si="4"/>
        <v>67</v>
      </c>
      <c r="P380" s="64">
        <f t="shared" si="5"/>
        <v>65</v>
      </c>
      <c r="Q380" s="64">
        <f t="shared" si="6"/>
        <v>0.1363636364</v>
      </c>
      <c r="R380" s="64">
        <f t="shared" si="7"/>
        <v>0.1184210526</v>
      </c>
      <c r="S380" s="65">
        <f t="shared" si="8"/>
        <v>0.4086538462</v>
      </c>
      <c r="T380" s="65">
        <f t="shared" si="9"/>
        <v>0.6346153846</v>
      </c>
      <c r="U380" s="73">
        <f t="shared" si="10"/>
        <v>0.0135</v>
      </c>
      <c r="V380" s="66">
        <f t="shared" si="11"/>
        <v>0.3701657459</v>
      </c>
      <c r="W380" s="27">
        <f t="shared" si="12"/>
        <v>0.3588537983</v>
      </c>
      <c r="X380" s="27">
        <f t="shared" si="13"/>
        <v>-0.008146004146</v>
      </c>
      <c r="Y380" s="27">
        <f t="shared" si="14"/>
        <v>1.481837058</v>
      </c>
      <c r="Z380" s="27">
        <f t="shared" si="15"/>
        <v>3.019402046</v>
      </c>
      <c r="AA380" s="27">
        <f t="shared" si="16"/>
        <v>0.01274771316</v>
      </c>
      <c r="AB380" s="27">
        <f t="shared" si="17"/>
        <v>-0.1254829072</v>
      </c>
      <c r="AC380" s="27">
        <f t="shared" si="18"/>
        <v>-0.3694532215</v>
      </c>
      <c r="AD380" s="27">
        <f t="shared" si="19"/>
        <v>0.06621041697</v>
      </c>
      <c r="AE380" s="27">
        <f t="shared" si="20"/>
        <v>-2.376805911</v>
      </c>
      <c r="AF380" s="27">
        <f t="shared" si="21"/>
        <v>-1.505998363</v>
      </c>
      <c r="AG380" s="27">
        <f t="shared" si="22"/>
        <v>0.0007089844004</v>
      </c>
      <c r="AH380" s="27">
        <f t="shared" si="23"/>
        <v>-0.002876898869</v>
      </c>
      <c r="AI380" s="27">
        <f t="shared" si="24"/>
        <v>0.03301373098</v>
      </c>
      <c r="AJ380" s="27">
        <f t="shared" si="25"/>
        <v>-0.06888915135</v>
      </c>
      <c r="AK380" s="27">
        <f t="shared" si="26"/>
        <v>-0.01105541148</v>
      </c>
      <c r="AL380" s="27">
        <f t="shared" si="27"/>
        <v>0.0283681905</v>
      </c>
      <c r="AM380" s="27">
        <f t="shared" si="28"/>
        <v>0.3705838676</v>
      </c>
      <c r="AN380" s="27">
        <f t="shared" si="29"/>
        <v>-0.01252759197</v>
      </c>
      <c r="AO380" s="27">
        <f t="shared" si="30"/>
        <v>0.7112556501</v>
      </c>
      <c r="AP380" s="27">
        <f t="shared" si="31"/>
        <v>0.2533807494</v>
      </c>
      <c r="AQ380" s="27"/>
      <c r="AR380" s="27"/>
      <c r="AS380" s="27"/>
    </row>
    <row r="381">
      <c r="A381" s="29">
        <v>5563.0</v>
      </c>
      <c r="B381" s="30">
        <v>1682.0</v>
      </c>
      <c r="C381" s="14">
        <v>3.0</v>
      </c>
      <c r="D381" s="15">
        <v>4.0</v>
      </c>
      <c r="E381" s="16">
        <v>3.0</v>
      </c>
      <c r="F381" s="17">
        <v>17.0</v>
      </c>
      <c r="G381" s="18">
        <v>53.0</v>
      </c>
      <c r="H381" s="19">
        <v>13.0</v>
      </c>
      <c r="I381" s="20">
        <v>3.0</v>
      </c>
      <c r="J381" s="21">
        <v>4.0</v>
      </c>
      <c r="K381" s="22">
        <v>1.0</v>
      </c>
      <c r="L381" s="63">
        <f t="shared" si="1"/>
        <v>3</v>
      </c>
      <c r="M381" s="63">
        <f t="shared" si="2"/>
        <v>30</v>
      </c>
      <c r="N381" s="63">
        <f t="shared" si="3"/>
        <v>3</v>
      </c>
      <c r="O381" s="63">
        <f t="shared" si="4"/>
        <v>4</v>
      </c>
      <c r="P381" s="64">
        <f t="shared" si="5"/>
        <v>4</v>
      </c>
      <c r="Q381" s="64">
        <f t="shared" si="6"/>
        <v>0.09090909091</v>
      </c>
      <c r="R381" s="64">
        <f t="shared" si="7"/>
        <v>0.4285714286</v>
      </c>
      <c r="S381" s="65">
        <f t="shared" si="8"/>
        <v>0.175</v>
      </c>
      <c r="T381" s="65">
        <f t="shared" si="9"/>
        <v>0.825</v>
      </c>
      <c r="U381" s="73">
        <f t="shared" si="10"/>
        <v>0.003567181926</v>
      </c>
      <c r="V381" s="66">
        <f t="shared" si="11"/>
        <v>0.1176470588</v>
      </c>
      <c r="W381" s="27">
        <f t="shared" si="12"/>
        <v>0.1454142053</v>
      </c>
      <c r="X381" s="27">
        <f t="shared" si="13"/>
        <v>-0.002152465093</v>
      </c>
      <c r="Y381" s="27">
        <f t="shared" si="14"/>
        <v>1.926388175</v>
      </c>
      <c r="Z381" s="27">
        <f t="shared" si="15"/>
        <v>1.293014523</v>
      </c>
      <c r="AA381" s="27">
        <f t="shared" si="16"/>
        <v>0.0008900517605</v>
      </c>
      <c r="AB381" s="27">
        <f t="shared" si="17"/>
        <v>-0.04310418267</v>
      </c>
      <c r="AC381" s="27">
        <f t="shared" si="18"/>
        <v>-0.6243759443</v>
      </c>
      <c r="AD381" s="27">
        <f t="shared" si="19"/>
        <v>0.007492043173</v>
      </c>
      <c r="AE381" s="27">
        <f t="shared" si="20"/>
        <v>-1.323181832</v>
      </c>
      <c r="AF381" s="27">
        <f t="shared" si="21"/>
        <v>-0.2761782133</v>
      </c>
      <c r="AG381" s="27">
        <f t="shared" si="22"/>
        <v>0.00001308010261</v>
      </c>
      <c r="AH381" s="27">
        <f t="shared" si="23"/>
        <v>-0.0002611264885</v>
      </c>
      <c r="AI381" s="27">
        <f t="shared" si="24"/>
        <v>0.01474255657</v>
      </c>
      <c r="AJ381" s="27">
        <f t="shared" si="25"/>
        <v>-0.1513494655</v>
      </c>
      <c r="AK381" s="27">
        <f t="shared" si="26"/>
        <v>-0.000330552427</v>
      </c>
      <c r="AL381" s="27">
        <f t="shared" si="27"/>
        <v>0.004173005291</v>
      </c>
      <c r="AM381" s="27">
        <f t="shared" si="28"/>
        <v>0.2681980847</v>
      </c>
      <c r="AN381" s="27">
        <f t="shared" si="29"/>
        <v>-0.0006070493609</v>
      </c>
      <c r="AO381" s="27">
        <f t="shared" si="30"/>
        <v>0.1695641345</v>
      </c>
      <c r="AP381" s="27">
        <f t="shared" si="31"/>
        <v>0.01989852981</v>
      </c>
      <c r="AQ381" s="27"/>
      <c r="AR381" s="27"/>
      <c r="AS381" s="27"/>
    </row>
    <row r="382">
      <c r="A382" s="29">
        <v>5565.0</v>
      </c>
      <c r="B382" s="30">
        <v>1927.0</v>
      </c>
      <c r="C382" s="14">
        <v>3.0</v>
      </c>
      <c r="D382" s="15">
        <v>7.0</v>
      </c>
      <c r="E382" s="16">
        <v>13.0</v>
      </c>
      <c r="F382" s="17">
        <v>27.0</v>
      </c>
      <c r="G382" s="18">
        <v>108.0</v>
      </c>
      <c r="H382" s="19">
        <v>39.0</v>
      </c>
      <c r="I382" s="20">
        <v>8.0</v>
      </c>
      <c r="J382" s="21">
        <v>20.0</v>
      </c>
      <c r="K382" s="22">
        <v>17.0</v>
      </c>
      <c r="L382" s="63">
        <f t="shared" si="1"/>
        <v>3</v>
      </c>
      <c r="M382" s="63">
        <f t="shared" si="2"/>
        <v>66</v>
      </c>
      <c r="N382" s="63">
        <f t="shared" si="3"/>
        <v>13</v>
      </c>
      <c r="O382" s="63">
        <f t="shared" si="4"/>
        <v>25</v>
      </c>
      <c r="P382" s="64">
        <f t="shared" si="5"/>
        <v>25</v>
      </c>
      <c r="Q382" s="64">
        <f t="shared" si="6"/>
        <v>0.04347826087</v>
      </c>
      <c r="R382" s="64">
        <f t="shared" si="7"/>
        <v>0.3421052632</v>
      </c>
      <c r="S382" s="65">
        <f t="shared" si="8"/>
        <v>0.261682243</v>
      </c>
      <c r="T382" s="65">
        <f t="shared" si="9"/>
        <v>0.6448598131</v>
      </c>
      <c r="U382" s="73">
        <f t="shared" si="10"/>
        <v>0.008303061754</v>
      </c>
      <c r="V382" s="66">
        <f t="shared" si="11"/>
        <v>0.2747252747</v>
      </c>
      <c r="W382" s="27">
        <f t="shared" si="12"/>
        <v>0.2648888481</v>
      </c>
      <c r="X382" s="27">
        <f t="shared" si="13"/>
        <v>-0.005010131516</v>
      </c>
      <c r="Y382" s="27">
        <f t="shared" si="14"/>
        <v>1.505757962</v>
      </c>
      <c r="Z382" s="27">
        <f t="shared" si="15"/>
        <v>1.933479661</v>
      </c>
      <c r="AA382" s="27">
        <f t="shared" si="16"/>
        <v>0.004822156286</v>
      </c>
      <c r="AB382" s="27">
        <f t="shared" si="17"/>
        <v>-0.07842306074</v>
      </c>
      <c r="AC382" s="27">
        <f t="shared" si="18"/>
        <v>-0.381477468</v>
      </c>
      <c r="AD382" s="27">
        <f t="shared" si="19"/>
        <v>0.02607651114</v>
      </c>
      <c r="AE382" s="27">
        <f t="shared" si="20"/>
        <v>-1.546561158</v>
      </c>
      <c r="AF382" s="27">
        <f t="shared" si="21"/>
        <v>-0.6175353533</v>
      </c>
      <c r="AG382" s="27">
        <f t="shared" si="22"/>
        <v>0.0001649491865</v>
      </c>
      <c r="AH382" s="27">
        <f t="shared" si="23"/>
        <v>-0.001105829856</v>
      </c>
      <c r="AI382" s="27">
        <f t="shared" si="24"/>
        <v>0.02096566012</v>
      </c>
      <c r="AJ382" s="27">
        <f t="shared" si="25"/>
        <v>-0.07227947429</v>
      </c>
      <c r="AK382" s="27">
        <f t="shared" si="26"/>
        <v>-0.002677950674</v>
      </c>
      <c r="AL382" s="27">
        <f t="shared" si="27"/>
        <v>0.01135297062</v>
      </c>
      <c r="AM382" s="27">
        <f t="shared" si="28"/>
        <v>0.2450273742</v>
      </c>
      <c r="AN382" s="27">
        <f t="shared" si="29"/>
        <v>-0.003159435002</v>
      </c>
      <c r="AO382" s="27">
        <f t="shared" si="30"/>
        <v>0.296358762</v>
      </c>
      <c r="AP382" s="27">
        <f t="shared" si="31"/>
        <v>0.0665318508</v>
      </c>
      <c r="AQ382" s="27"/>
      <c r="AR382" s="27"/>
      <c r="AS382" s="27"/>
    </row>
    <row r="383">
      <c r="A383" s="29">
        <v>5566.0</v>
      </c>
      <c r="B383" s="30">
        <v>3340.0</v>
      </c>
      <c r="C383" s="14">
        <v>34.0</v>
      </c>
      <c r="D383" s="15">
        <v>48.0</v>
      </c>
      <c r="E383" s="16">
        <v>21.0</v>
      </c>
      <c r="F383" s="17">
        <v>106.0</v>
      </c>
      <c r="G383" s="18">
        <v>249.0</v>
      </c>
      <c r="H383" s="19">
        <v>52.0</v>
      </c>
      <c r="I383" s="20">
        <v>42.0</v>
      </c>
      <c r="J383" s="21">
        <v>71.0</v>
      </c>
      <c r="K383" s="22">
        <v>77.0</v>
      </c>
      <c r="L383" s="63">
        <f t="shared" si="1"/>
        <v>34</v>
      </c>
      <c r="M383" s="63">
        <f t="shared" si="2"/>
        <v>158</v>
      </c>
      <c r="N383" s="63">
        <f t="shared" si="3"/>
        <v>21</v>
      </c>
      <c r="O383" s="63">
        <f t="shared" si="4"/>
        <v>119</v>
      </c>
      <c r="P383" s="64">
        <f t="shared" si="5"/>
        <v>118</v>
      </c>
      <c r="Q383" s="64">
        <f t="shared" si="6"/>
        <v>0.1770833333</v>
      </c>
      <c r="R383" s="64">
        <f t="shared" si="7"/>
        <v>0.15</v>
      </c>
      <c r="S383" s="65">
        <f t="shared" si="8"/>
        <v>0.4608433735</v>
      </c>
      <c r="T383" s="65">
        <f t="shared" si="9"/>
        <v>0.578313253</v>
      </c>
      <c r="U383" s="73">
        <f t="shared" si="10"/>
        <v>0.01646706587</v>
      </c>
      <c r="V383" s="66">
        <f t="shared" si="11"/>
        <v>0.4296028881</v>
      </c>
      <c r="W383" s="27">
        <f t="shared" si="12"/>
        <v>0.4249859535</v>
      </c>
      <c r="X383" s="27">
        <f t="shared" si="13"/>
        <v>-0.00993635458</v>
      </c>
      <c r="Y383" s="27">
        <f t="shared" si="14"/>
        <v>1.350370681</v>
      </c>
      <c r="Z383" s="27">
        <f t="shared" si="15"/>
        <v>3.405012428</v>
      </c>
      <c r="AA383" s="27">
        <f t="shared" si="16"/>
        <v>0.01896693654</v>
      </c>
      <c r="AB383" s="27">
        <f t="shared" si="17"/>
        <v>-0.1394824525</v>
      </c>
      <c r="AC383" s="27">
        <f t="shared" si="18"/>
        <v>-0.3068064993</v>
      </c>
      <c r="AD383" s="27">
        <f t="shared" si="19"/>
        <v>0.09107654212</v>
      </c>
      <c r="AE383" s="27">
        <f t="shared" si="20"/>
        <v>-2.442553157</v>
      </c>
      <c r="AF383" s="27">
        <f t="shared" si="21"/>
        <v>-1.915225928</v>
      </c>
      <c r="AG383" s="27">
        <f t="shared" si="22"/>
        <v>0.001286719973</v>
      </c>
      <c r="AH383" s="27">
        <f t="shared" si="23"/>
        <v>-0.003900695529</v>
      </c>
      <c r="AI383" s="27">
        <f t="shared" si="24"/>
        <v>0.0334412236</v>
      </c>
      <c r="AJ383" s="27">
        <f t="shared" si="25"/>
        <v>-0.05213249148</v>
      </c>
      <c r="AK383" s="27">
        <f t="shared" si="26"/>
        <v>-0.01854972929</v>
      </c>
      <c r="AL383" s="27">
        <f t="shared" si="27"/>
        <v>0.03556021631</v>
      </c>
      <c r="AM383" s="27">
        <f t="shared" si="28"/>
        <v>0.3470478541</v>
      </c>
      <c r="AN383" s="27">
        <f t="shared" si="29"/>
        <v>-0.01943325578</v>
      </c>
      <c r="AO383" s="27">
        <f t="shared" si="30"/>
        <v>0.824278156</v>
      </c>
      <c r="AP383" s="27">
        <f t="shared" si="31"/>
        <v>0.3633849071</v>
      </c>
      <c r="AQ383" s="27"/>
      <c r="AR383" s="27"/>
      <c r="AS383" s="27"/>
    </row>
    <row r="384">
      <c r="A384" s="29">
        <v>5569.0</v>
      </c>
      <c r="B384" s="30">
        <v>2635.0</v>
      </c>
      <c r="C384" s="14">
        <v>21.0</v>
      </c>
      <c r="D384" s="15">
        <v>23.0</v>
      </c>
      <c r="E384" s="16">
        <v>24.0</v>
      </c>
      <c r="F384" s="17">
        <v>58.0</v>
      </c>
      <c r="G384" s="18">
        <v>198.0</v>
      </c>
      <c r="H384" s="19">
        <v>38.0</v>
      </c>
      <c r="I384" s="20">
        <v>37.0</v>
      </c>
      <c r="J384" s="21">
        <v>50.0</v>
      </c>
      <c r="K384" s="22">
        <v>49.0</v>
      </c>
      <c r="L384" s="63">
        <f t="shared" si="1"/>
        <v>21</v>
      </c>
      <c r="M384" s="63">
        <f t="shared" si="2"/>
        <v>96</v>
      </c>
      <c r="N384" s="63">
        <f t="shared" si="3"/>
        <v>24</v>
      </c>
      <c r="O384" s="63">
        <f t="shared" si="4"/>
        <v>86</v>
      </c>
      <c r="P384" s="64">
        <f t="shared" si="5"/>
        <v>86</v>
      </c>
      <c r="Q384" s="64">
        <f t="shared" si="6"/>
        <v>0.1794871795</v>
      </c>
      <c r="R384" s="64">
        <f t="shared" si="7"/>
        <v>0.2181818182</v>
      </c>
      <c r="S384" s="65">
        <f t="shared" si="8"/>
        <v>0.4713656388</v>
      </c>
      <c r="T384" s="65">
        <f t="shared" si="9"/>
        <v>0.5154185022</v>
      </c>
      <c r="U384" s="73">
        <f t="shared" si="10"/>
        <v>0.01707779886</v>
      </c>
      <c r="V384" s="66">
        <f t="shared" si="11"/>
        <v>0.4725274725</v>
      </c>
      <c r="W384" s="27">
        <f t="shared" si="12"/>
        <v>0.4724673469</v>
      </c>
      <c r="X384" s="27">
        <f t="shared" si="13"/>
        <v>-0.01030487558</v>
      </c>
      <c r="Y384" s="27">
        <f t="shared" si="14"/>
        <v>1.203510434</v>
      </c>
      <c r="Z384" s="27">
        <f t="shared" si="15"/>
        <v>3.48275781</v>
      </c>
      <c r="AA384" s="27">
        <f t="shared" si="16"/>
        <v>0.02039992328</v>
      </c>
      <c r="AB384" s="27">
        <f t="shared" si="17"/>
        <v>-0.1289235056</v>
      </c>
      <c r="AC384" s="27">
        <f t="shared" si="18"/>
        <v>-0.2437015405</v>
      </c>
      <c r="AD384" s="27">
        <f t="shared" si="19"/>
        <v>0.09661104471</v>
      </c>
      <c r="AE384" s="27">
        <f t="shared" si="20"/>
        <v>-2.226616674</v>
      </c>
      <c r="AF384" s="27">
        <f t="shared" si="21"/>
        <v>-2.003683672</v>
      </c>
      <c r="AG384" s="27">
        <f t="shared" si="22"/>
        <v>0.001435261571</v>
      </c>
      <c r="AH384" s="27">
        <f t="shared" si="23"/>
        <v>-0.003739127335</v>
      </c>
      <c r="AI384" s="27">
        <f t="shared" si="24"/>
        <v>0.02754809363</v>
      </c>
      <c r="AJ384" s="27">
        <f t="shared" si="25"/>
        <v>-0.03690617695</v>
      </c>
      <c r="AK384" s="27">
        <f t="shared" si="26"/>
        <v>-0.02040673349</v>
      </c>
      <c r="AL384" s="27">
        <f t="shared" si="27"/>
        <v>0.03361874512</v>
      </c>
      <c r="AM384" s="27">
        <f t="shared" si="28"/>
        <v>0.2819601</v>
      </c>
      <c r="AN384" s="27">
        <f t="shared" si="29"/>
        <v>-0.02108484366</v>
      </c>
      <c r="AO384" s="27">
        <f t="shared" si="30"/>
        <v>0.7685635738</v>
      </c>
      <c r="AP384" s="27">
        <f t="shared" si="31"/>
        <v>0.3888486589</v>
      </c>
      <c r="AQ384" s="27"/>
      <c r="AR384" s="27"/>
      <c r="AS384" s="27"/>
    </row>
    <row r="385">
      <c r="A385" s="29">
        <v>5570.0</v>
      </c>
      <c r="B385" s="30">
        <v>3157.0</v>
      </c>
      <c r="C385" s="14">
        <v>12.0</v>
      </c>
      <c r="D385" s="15">
        <v>20.0</v>
      </c>
      <c r="E385" s="16">
        <v>11.0</v>
      </c>
      <c r="F385" s="17">
        <v>41.0</v>
      </c>
      <c r="G385" s="18">
        <v>201.0</v>
      </c>
      <c r="H385" s="19">
        <v>34.0</v>
      </c>
      <c r="I385" s="20">
        <v>19.0</v>
      </c>
      <c r="J385" s="21">
        <v>64.0</v>
      </c>
      <c r="K385" s="22">
        <v>46.0</v>
      </c>
      <c r="L385" s="63">
        <f t="shared" si="1"/>
        <v>12</v>
      </c>
      <c r="M385" s="63">
        <f t="shared" si="2"/>
        <v>75</v>
      </c>
      <c r="N385" s="63">
        <f t="shared" si="3"/>
        <v>11</v>
      </c>
      <c r="O385" s="63">
        <f t="shared" si="4"/>
        <v>65</v>
      </c>
      <c r="P385" s="64">
        <f t="shared" si="5"/>
        <v>65</v>
      </c>
      <c r="Q385" s="64">
        <f t="shared" si="6"/>
        <v>0.1379310345</v>
      </c>
      <c r="R385" s="64">
        <f t="shared" si="7"/>
        <v>0.1447368421</v>
      </c>
      <c r="S385" s="65">
        <f t="shared" si="8"/>
        <v>0.472392638</v>
      </c>
      <c r="T385" s="65">
        <f t="shared" si="9"/>
        <v>0.5337423313</v>
      </c>
      <c r="U385" s="73">
        <f t="shared" si="10"/>
        <v>0.007285397529</v>
      </c>
      <c r="V385" s="66">
        <f t="shared" si="11"/>
        <v>0.4642857143</v>
      </c>
      <c r="W385" s="27">
        <f t="shared" si="12"/>
        <v>0.4652602665</v>
      </c>
      <c r="X385" s="27">
        <f t="shared" si="13"/>
        <v>-0.004396065072</v>
      </c>
      <c r="Y385" s="27">
        <f t="shared" si="14"/>
        <v>1.246296867</v>
      </c>
      <c r="Z385" s="27">
        <f t="shared" si="15"/>
        <v>3.490345952</v>
      </c>
      <c r="AA385" s="27">
        <f t="shared" si="16"/>
        <v>0.003712540961</v>
      </c>
      <c r="AB385" s="27">
        <f t="shared" si="17"/>
        <v>-0.05695411521</v>
      </c>
      <c r="AC385" s="27">
        <f t="shared" si="18"/>
        <v>-0.2613373974</v>
      </c>
      <c r="AD385" s="27">
        <f t="shared" si="19"/>
        <v>0.04130411665</v>
      </c>
      <c r="AE385" s="27">
        <f t="shared" si="20"/>
        <v>-2.310799692</v>
      </c>
      <c r="AF385" s="27">
        <f t="shared" si="21"/>
        <v>-2.012424332</v>
      </c>
      <c r="AG385" s="27">
        <f t="shared" si="22"/>
        <v>0.0001114282055</v>
      </c>
      <c r="AH385" s="27">
        <f t="shared" si="23"/>
        <v>-0.0007046681114</v>
      </c>
      <c r="AI385" s="27">
        <f t="shared" si="24"/>
        <v>0.01260248524</v>
      </c>
      <c r="AJ385" s="27">
        <f t="shared" si="25"/>
        <v>-0.04098396676</v>
      </c>
      <c r="AK385" s="27">
        <f t="shared" si="26"/>
        <v>-0.003721871825</v>
      </c>
      <c r="AL385" s="27">
        <f t="shared" si="27"/>
        <v>0.01488400141</v>
      </c>
      <c r="AM385" s="27">
        <f t="shared" si="28"/>
        <v>0.3030233837</v>
      </c>
      <c r="AN385" s="27">
        <f t="shared" si="29"/>
        <v>-0.009034042837</v>
      </c>
      <c r="AO385" s="27">
        <f t="shared" si="30"/>
        <v>0.799358949</v>
      </c>
      <c r="AP385" s="27">
        <f t="shared" si="31"/>
        <v>0.3913958408</v>
      </c>
      <c r="AQ385" s="27"/>
      <c r="AR385" s="27"/>
      <c r="AS385" s="27"/>
    </row>
    <row r="386">
      <c r="A386" s="29">
        <v>5571.0</v>
      </c>
      <c r="B386" s="30">
        <v>1712.0</v>
      </c>
      <c r="C386" s="14">
        <v>5.0</v>
      </c>
      <c r="D386" s="15">
        <v>16.0</v>
      </c>
      <c r="E386" s="16">
        <v>5.0</v>
      </c>
      <c r="F386" s="17">
        <v>18.0</v>
      </c>
      <c r="G386" s="18">
        <v>57.0</v>
      </c>
      <c r="H386" s="19">
        <v>10.0</v>
      </c>
      <c r="I386" s="20">
        <v>7.0</v>
      </c>
      <c r="J386" s="21">
        <v>12.0</v>
      </c>
      <c r="K386" s="22">
        <v>13.0</v>
      </c>
      <c r="L386" s="63">
        <f t="shared" si="1"/>
        <v>5</v>
      </c>
      <c r="M386" s="63">
        <f t="shared" si="2"/>
        <v>28</v>
      </c>
      <c r="N386" s="63">
        <f t="shared" si="3"/>
        <v>5</v>
      </c>
      <c r="O386" s="63">
        <f t="shared" si="4"/>
        <v>20</v>
      </c>
      <c r="P386" s="64">
        <f t="shared" si="5"/>
        <v>20</v>
      </c>
      <c r="Q386" s="64">
        <f t="shared" si="6"/>
        <v>0.1515151515</v>
      </c>
      <c r="R386" s="64">
        <f t="shared" si="7"/>
        <v>0.2</v>
      </c>
      <c r="S386" s="65">
        <f t="shared" si="8"/>
        <v>0.4310344828</v>
      </c>
      <c r="T386" s="65">
        <f t="shared" si="9"/>
        <v>0.5689655172</v>
      </c>
      <c r="U386" s="73">
        <f t="shared" si="10"/>
        <v>0.005841121495</v>
      </c>
      <c r="V386" s="66">
        <f t="shared" si="11"/>
        <v>0.4166666667</v>
      </c>
      <c r="W386" s="27">
        <f t="shared" si="12"/>
        <v>0.4219822485</v>
      </c>
      <c r="X386" s="27">
        <f t="shared" si="13"/>
        <v>-0.003524577772</v>
      </c>
      <c r="Y386" s="27">
        <f t="shared" si="14"/>
        <v>1.328543569</v>
      </c>
      <c r="Z386" s="27">
        <f t="shared" si="15"/>
        <v>3.184764836</v>
      </c>
      <c r="AA386" s="27">
        <f t="shared" si="16"/>
        <v>0.002386476846</v>
      </c>
      <c r="AB386" s="27">
        <f t="shared" si="17"/>
        <v>-0.04867684181</v>
      </c>
      <c r="AC386" s="27">
        <f t="shared" si="18"/>
        <v>-0.2969683445</v>
      </c>
      <c r="AD386" s="27">
        <f t="shared" si="19"/>
        <v>0.03021657377</v>
      </c>
      <c r="AE386" s="27">
        <f t="shared" si="20"/>
        <v>-2.247633484</v>
      </c>
      <c r="AF386" s="27">
        <f t="shared" si="21"/>
        <v>-1.675472671</v>
      </c>
      <c r="AG386" s="27">
        <f t="shared" si="22"/>
        <v>0.00005742805308</v>
      </c>
      <c r="AH386" s="27">
        <f t="shared" si="23"/>
        <v>-0.0004828640669</v>
      </c>
      <c r="AI386" s="27">
        <f t="shared" si="24"/>
        <v>0.01148174188</v>
      </c>
      <c r="AJ386" s="27">
        <f t="shared" si="25"/>
        <v>-0.04964515659</v>
      </c>
      <c r="AK386" s="27">
        <f t="shared" si="26"/>
        <v>-0.002183012779</v>
      </c>
      <c r="AL386" s="27">
        <f t="shared" si="27"/>
        <v>0.01160715758</v>
      </c>
      <c r="AM386" s="27">
        <f t="shared" si="28"/>
        <v>0.3141909229</v>
      </c>
      <c r="AN386" s="27">
        <f t="shared" si="29"/>
        <v>-0.006030355562</v>
      </c>
      <c r="AO386" s="27">
        <f t="shared" si="30"/>
        <v>0.7094371523</v>
      </c>
      <c r="AP386" s="27">
        <f t="shared" si="31"/>
        <v>0.297332847</v>
      </c>
      <c r="AQ386" s="27"/>
      <c r="AR386" s="27"/>
      <c r="AS386" s="27"/>
    </row>
    <row r="387">
      <c r="A387" s="29">
        <v>5572.0</v>
      </c>
      <c r="B387" s="30">
        <v>2097.0</v>
      </c>
      <c r="C387" s="14">
        <v>18.0</v>
      </c>
      <c r="D387" s="15">
        <v>9.0</v>
      </c>
      <c r="E387" s="16">
        <v>15.0</v>
      </c>
      <c r="F387" s="17">
        <v>49.0</v>
      </c>
      <c r="G387" s="18">
        <v>108.0</v>
      </c>
      <c r="H387" s="19">
        <v>33.0</v>
      </c>
      <c r="I387" s="20">
        <v>12.0</v>
      </c>
      <c r="J387" s="21">
        <v>22.0</v>
      </c>
      <c r="K387" s="22">
        <v>17.0</v>
      </c>
      <c r="L387" s="63">
        <f t="shared" si="1"/>
        <v>18</v>
      </c>
      <c r="M387" s="63">
        <f t="shared" si="2"/>
        <v>82</v>
      </c>
      <c r="N387" s="63">
        <f t="shared" si="3"/>
        <v>15</v>
      </c>
      <c r="O387" s="63">
        <f t="shared" si="4"/>
        <v>29</v>
      </c>
      <c r="P387" s="64">
        <f t="shared" si="5"/>
        <v>29</v>
      </c>
      <c r="Q387" s="64">
        <f t="shared" si="6"/>
        <v>0.18</v>
      </c>
      <c r="R387" s="64">
        <f t="shared" si="7"/>
        <v>0.3409090909</v>
      </c>
      <c r="S387" s="65">
        <f t="shared" si="8"/>
        <v>0.3263888889</v>
      </c>
      <c r="T387" s="65">
        <f t="shared" si="9"/>
        <v>0.6944444444</v>
      </c>
      <c r="U387" s="73">
        <f t="shared" si="10"/>
        <v>0.01573676681</v>
      </c>
      <c r="V387" s="66">
        <f t="shared" si="11"/>
        <v>0.2612612613</v>
      </c>
      <c r="W387" s="27">
        <f t="shared" si="12"/>
        <v>0.2649616517</v>
      </c>
      <c r="X387" s="27">
        <f t="shared" si="13"/>
        <v>-0.009495686495</v>
      </c>
      <c r="Y387" s="27">
        <f t="shared" si="14"/>
        <v>1.621538868</v>
      </c>
      <c r="Z387" s="27">
        <f t="shared" si="15"/>
        <v>2.411574706</v>
      </c>
      <c r="AA387" s="27">
        <f t="shared" si="16"/>
        <v>0.01732190947</v>
      </c>
      <c r="AB387" s="27">
        <f t="shared" si="17"/>
        <v>-0.1600638374</v>
      </c>
      <c r="AC387" s="27">
        <f t="shared" si="18"/>
        <v>-0.4423981285</v>
      </c>
      <c r="AD387" s="27">
        <f t="shared" si="19"/>
        <v>0.06164357804</v>
      </c>
      <c r="AE387" s="27">
        <f t="shared" si="20"/>
        <v>-2.077305666</v>
      </c>
      <c r="AF387" s="27">
        <f t="shared" si="21"/>
        <v>-0.9606917251</v>
      </c>
      <c r="AG387" s="27">
        <f t="shared" si="22"/>
        <v>0.001123005549</v>
      </c>
      <c r="AH387" s="27">
        <f t="shared" si="23"/>
        <v>-0.004277745951</v>
      </c>
      <c r="AI387" s="27">
        <f t="shared" si="24"/>
        <v>0.04608187825</v>
      </c>
      <c r="AJ387" s="27">
        <f t="shared" si="25"/>
        <v>-0.09026753222</v>
      </c>
      <c r="AK387" s="27">
        <f t="shared" si="26"/>
        <v>-0.01199825722</v>
      </c>
      <c r="AL387" s="27">
        <f t="shared" si="27"/>
        <v>0.02890147864</v>
      </c>
      <c r="AM387" s="27">
        <f t="shared" si="28"/>
        <v>0.3544215397</v>
      </c>
      <c r="AN387" s="27">
        <f t="shared" si="29"/>
        <v>-0.009315558361</v>
      </c>
      <c r="AO387" s="27">
        <f t="shared" si="30"/>
        <v>0.496491927</v>
      </c>
      <c r="AP387" s="27">
        <f t="shared" si="31"/>
        <v>0.1290960462</v>
      </c>
      <c r="AQ387" s="27"/>
      <c r="AR387" s="27"/>
      <c r="AS387" s="27"/>
    </row>
    <row r="388">
      <c r="A388" s="29">
        <v>5577.0</v>
      </c>
      <c r="B388" s="30">
        <v>941.0</v>
      </c>
      <c r="C388" s="14">
        <v>8.0</v>
      </c>
      <c r="D388" s="15">
        <v>2.0</v>
      </c>
      <c r="E388" s="16">
        <v>3.0</v>
      </c>
      <c r="F388" s="17">
        <v>12.0</v>
      </c>
      <c r="G388" s="18">
        <v>47.0</v>
      </c>
      <c r="H388" s="19">
        <v>7.0</v>
      </c>
      <c r="I388" s="20">
        <v>7.0</v>
      </c>
      <c r="J388" s="21">
        <v>9.0</v>
      </c>
      <c r="K388" s="22">
        <v>12.0</v>
      </c>
      <c r="L388" s="63">
        <f t="shared" si="1"/>
        <v>8</v>
      </c>
      <c r="M388" s="63">
        <f t="shared" si="2"/>
        <v>19</v>
      </c>
      <c r="N388" s="63">
        <f t="shared" si="3"/>
        <v>3</v>
      </c>
      <c r="O388" s="63">
        <f t="shared" si="4"/>
        <v>19</v>
      </c>
      <c r="P388" s="64">
        <f t="shared" si="5"/>
        <v>19</v>
      </c>
      <c r="Q388" s="64">
        <f t="shared" si="6"/>
        <v>0.2962962963</v>
      </c>
      <c r="R388" s="64">
        <f t="shared" si="7"/>
        <v>0.1363636364</v>
      </c>
      <c r="S388" s="65">
        <f t="shared" si="8"/>
        <v>0.5510204082</v>
      </c>
      <c r="T388" s="65">
        <f t="shared" si="9"/>
        <v>0.5510204082</v>
      </c>
      <c r="U388" s="73">
        <f t="shared" si="10"/>
        <v>0.01168969182</v>
      </c>
      <c r="V388" s="66">
        <f t="shared" si="11"/>
        <v>0.5</v>
      </c>
      <c r="W388" s="27">
        <f t="shared" si="12"/>
        <v>0.5002828475</v>
      </c>
      <c r="X388" s="27">
        <f t="shared" si="13"/>
        <v>-0.007053650223</v>
      </c>
      <c r="Y388" s="27">
        <f t="shared" si="14"/>
        <v>1.286641453</v>
      </c>
      <c r="Z388" s="27">
        <f t="shared" si="15"/>
        <v>4.071299373</v>
      </c>
      <c r="AA388" s="27">
        <f t="shared" si="16"/>
        <v>0.009558084578</v>
      </c>
      <c r="AB388" s="27">
        <f t="shared" si="17"/>
        <v>-0.09434327605</v>
      </c>
      <c r="AC388" s="27">
        <f t="shared" si="18"/>
        <v>-0.278531061</v>
      </c>
      <c r="AD388" s="27">
        <f t="shared" si="19"/>
        <v>0.07730502226</v>
      </c>
      <c r="AE388" s="27">
        <f t="shared" si="20"/>
        <v>-2.782677652</v>
      </c>
      <c r="AF388" s="27">
        <f t="shared" si="21"/>
        <v>-2.738096099</v>
      </c>
      <c r="AG388" s="27">
        <f t="shared" si="22"/>
        <v>0.0004603037991</v>
      </c>
      <c r="AH388" s="27">
        <f t="shared" si="23"/>
        <v>-0.001872924496</v>
      </c>
      <c r="AI388" s="27">
        <f t="shared" si="24"/>
        <v>0.02155152849</v>
      </c>
      <c r="AJ388" s="27">
        <f t="shared" si="25"/>
        <v>-0.04509434658</v>
      </c>
      <c r="AK388" s="27">
        <f t="shared" si="26"/>
        <v>-0.01117700876</v>
      </c>
      <c r="AL388" s="27">
        <f t="shared" si="27"/>
        <v>0.02875875687</v>
      </c>
      <c r="AM388" s="27">
        <f t="shared" si="28"/>
        <v>0.3767148833</v>
      </c>
      <c r="AN388" s="27">
        <f t="shared" si="29"/>
        <v>-0.01972245982</v>
      </c>
      <c r="AO388" s="27">
        <f t="shared" si="30"/>
        <v>1.122811893</v>
      </c>
      <c r="AP388" s="27">
        <f t="shared" si="31"/>
        <v>0.6211691754</v>
      </c>
      <c r="AQ388" s="27"/>
      <c r="AR388" s="27"/>
      <c r="AS388" s="27"/>
    </row>
    <row r="389">
      <c r="A389" s="29">
        <v>5578.0</v>
      </c>
      <c r="B389" s="30">
        <v>1554.0</v>
      </c>
      <c r="C389" s="14">
        <v>11.0</v>
      </c>
      <c r="D389" s="15">
        <v>4.0</v>
      </c>
      <c r="E389" s="16">
        <v>6.0</v>
      </c>
      <c r="F389" s="17">
        <v>17.0</v>
      </c>
      <c r="G389" s="18">
        <v>51.0</v>
      </c>
      <c r="H389" s="19">
        <v>7.0</v>
      </c>
      <c r="I389" s="20">
        <v>8.0</v>
      </c>
      <c r="J389" s="21">
        <v>17.0</v>
      </c>
      <c r="K389" s="22">
        <v>21.0</v>
      </c>
      <c r="L389" s="63">
        <f t="shared" si="1"/>
        <v>11</v>
      </c>
      <c r="M389" s="63">
        <f t="shared" si="2"/>
        <v>24</v>
      </c>
      <c r="N389" s="63">
        <f t="shared" si="3"/>
        <v>6</v>
      </c>
      <c r="O389" s="63">
        <f t="shared" si="4"/>
        <v>29</v>
      </c>
      <c r="P389" s="64">
        <f t="shared" si="5"/>
        <v>29</v>
      </c>
      <c r="Q389" s="64">
        <f t="shared" si="6"/>
        <v>0.3142857143</v>
      </c>
      <c r="R389" s="64">
        <f t="shared" si="7"/>
        <v>0.1714285714</v>
      </c>
      <c r="S389" s="65">
        <f t="shared" si="8"/>
        <v>0.5714285714</v>
      </c>
      <c r="T389" s="65">
        <f t="shared" si="9"/>
        <v>0.5</v>
      </c>
      <c r="U389" s="73">
        <f t="shared" si="10"/>
        <v>0.01093951094</v>
      </c>
      <c r="V389" s="66">
        <f t="shared" si="11"/>
        <v>0.5471698113</v>
      </c>
      <c r="W389" s="27">
        <f t="shared" si="12"/>
        <v>0.5435922459</v>
      </c>
      <c r="X389" s="27">
        <f t="shared" si="13"/>
        <v>-0.006600985294</v>
      </c>
      <c r="Y389" s="27">
        <f t="shared" si="14"/>
        <v>1.167507985</v>
      </c>
      <c r="Z389" s="27">
        <f t="shared" si="15"/>
        <v>4.222088239</v>
      </c>
      <c r="AA389" s="27">
        <f t="shared" si="16"/>
        <v>0.008370676527</v>
      </c>
      <c r="AB389" s="27">
        <f t="shared" si="17"/>
        <v>-0.08011394508</v>
      </c>
      <c r="AC389" s="27">
        <f t="shared" si="18"/>
        <v>-0.2293391898</v>
      </c>
      <c r="AD389" s="27">
        <f t="shared" si="19"/>
        <v>0.07502341378</v>
      </c>
      <c r="AE389" s="27">
        <f t="shared" si="20"/>
        <v>-2.618541659</v>
      </c>
      <c r="AF389" s="27">
        <f t="shared" si="21"/>
        <v>-2.944673994</v>
      </c>
      <c r="AG389" s="27">
        <f t="shared" si="22"/>
        <v>0.0003772498666</v>
      </c>
      <c r="AH389" s="27">
        <f t="shared" si="23"/>
        <v>-0.001488374704</v>
      </c>
      <c r="AI389" s="27">
        <f t="shared" si="24"/>
        <v>0.01660647907</v>
      </c>
      <c r="AJ389" s="27">
        <f t="shared" si="25"/>
        <v>-0.03369217587</v>
      </c>
      <c r="AK389" s="27">
        <f t="shared" si="26"/>
        <v>-0.01015101685</v>
      </c>
      <c r="AL389" s="27">
        <f t="shared" si="27"/>
        <v>0.02532570488</v>
      </c>
      <c r="AM389" s="27">
        <f t="shared" si="28"/>
        <v>0.3216708349</v>
      </c>
      <c r="AN389" s="27">
        <f t="shared" si="29"/>
        <v>-0.01984926635</v>
      </c>
      <c r="AO389" s="27">
        <f t="shared" si="30"/>
        <v>1.095715635</v>
      </c>
      <c r="AP389" s="27">
        <f t="shared" si="31"/>
        <v>0.692775783</v>
      </c>
      <c r="AQ389" s="27"/>
      <c r="AR389" s="27"/>
      <c r="AS389" s="27"/>
    </row>
    <row r="390">
      <c r="A390" s="29">
        <v>5582.0</v>
      </c>
      <c r="B390" s="30">
        <v>1702.0</v>
      </c>
      <c r="C390" s="14">
        <v>4.0</v>
      </c>
      <c r="D390" s="15">
        <v>7.0</v>
      </c>
      <c r="E390" s="16">
        <v>7.0</v>
      </c>
      <c r="F390" s="17">
        <v>13.0</v>
      </c>
      <c r="G390" s="18">
        <v>76.0</v>
      </c>
      <c r="H390" s="19">
        <v>14.0</v>
      </c>
      <c r="I390" s="20">
        <v>15.0</v>
      </c>
      <c r="J390" s="21">
        <v>17.0</v>
      </c>
      <c r="K390" s="22">
        <v>10.0</v>
      </c>
      <c r="L390" s="63">
        <f t="shared" si="1"/>
        <v>4</v>
      </c>
      <c r="M390" s="63">
        <f t="shared" si="2"/>
        <v>27</v>
      </c>
      <c r="N390" s="63">
        <f t="shared" si="3"/>
        <v>7</v>
      </c>
      <c r="O390" s="63">
        <f t="shared" si="4"/>
        <v>25</v>
      </c>
      <c r="P390" s="64">
        <f t="shared" si="5"/>
        <v>25</v>
      </c>
      <c r="Q390" s="64">
        <f t="shared" si="6"/>
        <v>0.1290322581</v>
      </c>
      <c r="R390" s="64">
        <f t="shared" si="7"/>
        <v>0.21875</v>
      </c>
      <c r="S390" s="65">
        <f t="shared" si="8"/>
        <v>0.4603174603</v>
      </c>
      <c r="T390" s="65">
        <f t="shared" si="9"/>
        <v>0.4920634921</v>
      </c>
      <c r="U390" s="73">
        <f t="shared" si="10"/>
        <v>0.006462984724</v>
      </c>
      <c r="V390" s="66">
        <f t="shared" si="11"/>
        <v>0.4807692308</v>
      </c>
      <c r="W390" s="27">
        <f t="shared" si="12"/>
        <v>0.4831623836</v>
      </c>
      <c r="X390" s="27">
        <f t="shared" si="13"/>
        <v>-0.003899814841</v>
      </c>
      <c r="Y390" s="27">
        <f t="shared" si="14"/>
        <v>1.148976112</v>
      </c>
      <c r="Z390" s="27">
        <f t="shared" si="15"/>
        <v>3.401126637</v>
      </c>
      <c r="AA390" s="27">
        <f t="shared" si="16"/>
        <v>0.002921668946</v>
      </c>
      <c r="AB390" s="27">
        <f t="shared" si="17"/>
        <v>-0.04657946338</v>
      </c>
      <c r="AC390" s="27">
        <f t="shared" si="18"/>
        <v>-0.2221163632</v>
      </c>
      <c r="AD390" s="27">
        <f t="shared" si="19"/>
        <v>0.03570487702</v>
      </c>
      <c r="AE390" s="27">
        <f t="shared" si="20"/>
        <v>-2.075898546</v>
      </c>
      <c r="AF390" s="27">
        <f t="shared" si="21"/>
        <v>-1.910857121</v>
      </c>
      <c r="AG390" s="27">
        <f t="shared" si="22"/>
        <v>0.00007779196869</v>
      </c>
      <c r="AH390" s="27">
        <f t="shared" si="23"/>
        <v>-0.0005112506409</v>
      </c>
      <c r="AI390" s="27">
        <f t="shared" si="24"/>
        <v>0.009502000855</v>
      </c>
      <c r="AJ390" s="27">
        <f t="shared" si="25"/>
        <v>-0.03211311829</v>
      </c>
      <c r="AK390" s="27">
        <f t="shared" si="26"/>
        <v>-0.002854141438</v>
      </c>
      <c r="AL390" s="27">
        <f t="shared" si="27"/>
        <v>0.01186160347</v>
      </c>
      <c r="AM390" s="27">
        <f t="shared" si="28"/>
        <v>0.2509628649</v>
      </c>
      <c r="AN390" s="27">
        <f t="shared" si="29"/>
        <v>-0.007609755027</v>
      </c>
      <c r="AO390" s="27">
        <f t="shared" si="30"/>
        <v>0.6997453045</v>
      </c>
      <c r="AP390" s="27">
        <f t="shared" si="31"/>
        <v>0.3621422448</v>
      </c>
      <c r="AQ390" s="27"/>
      <c r="AR390" s="27"/>
      <c r="AS390" s="27"/>
    </row>
    <row r="391">
      <c r="A391" s="29">
        <v>5585.0</v>
      </c>
      <c r="B391" s="30">
        <v>1460.0</v>
      </c>
      <c r="C391" s="14">
        <v>5.0</v>
      </c>
      <c r="D391" s="15">
        <v>3.0</v>
      </c>
      <c r="E391" s="16">
        <v>7.0</v>
      </c>
      <c r="F391" s="17">
        <v>18.0</v>
      </c>
      <c r="G391" s="18">
        <v>63.0</v>
      </c>
      <c r="H391" s="19">
        <v>14.0</v>
      </c>
      <c r="I391" s="20">
        <v>6.0</v>
      </c>
      <c r="J391" s="21">
        <v>9.0</v>
      </c>
      <c r="K391" s="22">
        <v>12.0</v>
      </c>
      <c r="L391" s="63">
        <f t="shared" si="1"/>
        <v>5</v>
      </c>
      <c r="M391" s="63">
        <f t="shared" si="2"/>
        <v>32</v>
      </c>
      <c r="N391" s="63">
        <f t="shared" si="3"/>
        <v>7</v>
      </c>
      <c r="O391" s="63">
        <f t="shared" si="4"/>
        <v>18</v>
      </c>
      <c r="P391" s="64">
        <f t="shared" si="5"/>
        <v>18</v>
      </c>
      <c r="Q391" s="64">
        <f t="shared" si="6"/>
        <v>0.1351351351</v>
      </c>
      <c r="R391" s="64">
        <f t="shared" si="7"/>
        <v>0.28</v>
      </c>
      <c r="S391" s="65">
        <f t="shared" si="8"/>
        <v>0.3709677419</v>
      </c>
      <c r="T391" s="65">
        <f t="shared" si="9"/>
        <v>0.5967741935</v>
      </c>
      <c r="U391" s="73">
        <f t="shared" si="10"/>
        <v>0.008219178082</v>
      </c>
      <c r="V391" s="66">
        <f t="shared" si="11"/>
        <v>0.36</v>
      </c>
      <c r="W391" s="27">
        <f t="shared" si="12"/>
        <v>0.3674064568</v>
      </c>
      <c r="X391" s="27">
        <f t="shared" si="13"/>
        <v>-0.004959515462</v>
      </c>
      <c r="Y391" s="27">
        <f t="shared" si="14"/>
        <v>1.393477272</v>
      </c>
      <c r="Z391" s="27">
        <f t="shared" si="15"/>
        <v>2.740952446</v>
      </c>
      <c r="AA391" s="27">
        <f t="shared" si="16"/>
        <v>0.004725214481</v>
      </c>
      <c r="AB391" s="27">
        <f t="shared" si="17"/>
        <v>-0.07184203604</v>
      </c>
      <c r="AC391" s="27">
        <f t="shared" si="18"/>
        <v>-0.3267069208</v>
      </c>
      <c r="AD391" s="27">
        <f t="shared" si="19"/>
        <v>0.03659329363</v>
      </c>
      <c r="AE391" s="27">
        <f t="shared" si="20"/>
        <v>-2.028961064</v>
      </c>
      <c r="AF391" s="27">
        <f t="shared" si="21"/>
        <v>-1.241039519</v>
      </c>
      <c r="AG391" s="27">
        <f t="shared" si="22"/>
        <v>0.0001600002071</v>
      </c>
      <c r="AH391" s="27">
        <f t="shared" si="23"/>
        <v>-0.00100279758</v>
      </c>
      <c r="AI391" s="27">
        <f t="shared" si="24"/>
        <v>0.01777411994</v>
      </c>
      <c r="AJ391" s="27">
        <f t="shared" si="25"/>
        <v>-0.05728608587</v>
      </c>
      <c r="AK391" s="27">
        <f t="shared" si="26"/>
        <v>-0.003720015168</v>
      </c>
      <c r="AL391" s="27">
        <f t="shared" si="27"/>
        <v>0.01474369203</v>
      </c>
      <c r="AM391" s="27">
        <f t="shared" si="28"/>
        <v>0.2974855957</v>
      </c>
      <c r="AN391" s="27">
        <f t="shared" si="29"/>
        <v>-0.006285261238</v>
      </c>
      <c r="AO391" s="27">
        <f t="shared" si="30"/>
        <v>0.5511708988</v>
      </c>
      <c r="AP391" s="27">
        <f t="shared" si="31"/>
        <v>0.1895462879</v>
      </c>
      <c r="AQ391" s="27"/>
      <c r="AR391" s="27"/>
      <c r="AS391" s="27"/>
    </row>
    <row r="392">
      <c r="A392" s="29">
        <v>5586.0</v>
      </c>
      <c r="B392" s="30">
        <v>1444.0</v>
      </c>
      <c r="C392" s="14">
        <v>0.0</v>
      </c>
      <c r="D392" s="15">
        <v>2.0</v>
      </c>
      <c r="E392" s="16">
        <v>3.0</v>
      </c>
      <c r="F392" s="17">
        <v>26.0</v>
      </c>
      <c r="G392" s="18">
        <v>62.0</v>
      </c>
      <c r="H392" s="19">
        <v>12.0</v>
      </c>
      <c r="I392" s="20">
        <v>4.0</v>
      </c>
      <c r="J392" s="21">
        <v>7.0</v>
      </c>
      <c r="K392" s="22">
        <v>7.0</v>
      </c>
      <c r="L392" s="63">
        <f t="shared" si="1"/>
        <v>0</v>
      </c>
      <c r="M392" s="63">
        <f t="shared" si="2"/>
        <v>38</v>
      </c>
      <c r="N392" s="63">
        <f t="shared" si="3"/>
        <v>3</v>
      </c>
      <c r="O392" s="63">
        <f t="shared" si="4"/>
        <v>11</v>
      </c>
      <c r="P392" s="64">
        <f t="shared" si="5"/>
        <v>11</v>
      </c>
      <c r="Q392" s="64">
        <f t="shared" si="6"/>
        <v>0</v>
      </c>
      <c r="R392" s="64">
        <f t="shared" si="7"/>
        <v>0.2142857143</v>
      </c>
      <c r="S392" s="65">
        <f t="shared" si="8"/>
        <v>0.2115384615</v>
      </c>
      <c r="T392" s="65">
        <f t="shared" si="9"/>
        <v>0.7307692308</v>
      </c>
      <c r="U392" s="73">
        <f t="shared" si="10"/>
        <v>0.002077562327</v>
      </c>
      <c r="V392" s="66">
        <f t="shared" si="11"/>
        <v>0.2244897959</v>
      </c>
      <c r="W392" s="27">
        <f t="shared" si="12"/>
        <v>0.2162117881</v>
      </c>
      <c r="X392" s="27">
        <f t="shared" si="13"/>
        <v>-0.001253617135</v>
      </c>
      <c r="Y392" s="27">
        <f t="shared" si="14"/>
        <v>1.706357824</v>
      </c>
      <c r="Z392" s="27">
        <f t="shared" si="15"/>
        <v>1.562984589</v>
      </c>
      <c r="AA392" s="27">
        <f t="shared" si="16"/>
        <v>0.0003019067817</v>
      </c>
      <c r="AB392" s="27">
        <f t="shared" si="17"/>
        <v>-0.02223691426</v>
      </c>
      <c r="AC392" s="27">
        <f t="shared" si="18"/>
        <v>-0.4898902221</v>
      </c>
      <c r="AD392" s="27">
        <f t="shared" si="19"/>
        <v>0.005274488706</v>
      </c>
      <c r="AE392" s="27">
        <f t="shared" si="20"/>
        <v>-1.416762739</v>
      </c>
      <c r="AF392" s="27">
        <f t="shared" si="21"/>
        <v>-0.4035450284</v>
      </c>
      <c r="AG392" s="27">
        <f t="shared" si="22"/>
        <v>0.000002584030043</v>
      </c>
      <c r="AH392" s="27">
        <f t="shared" si="23"/>
        <v>-0.00007845756733</v>
      </c>
      <c r="AI392" s="27">
        <f t="shared" si="24"/>
        <v>0.006736808688</v>
      </c>
      <c r="AJ392" s="27">
        <f t="shared" si="25"/>
        <v>-0.1051864517</v>
      </c>
      <c r="AK392" s="27">
        <f t="shared" si="26"/>
        <v>-0.0001355343097</v>
      </c>
      <c r="AL392" s="27">
        <f t="shared" si="27"/>
        <v>0.002602287857</v>
      </c>
      <c r="AM392" s="27">
        <f t="shared" si="28"/>
        <v>0.2543663006</v>
      </c>
      <c r="AN392" s="27">
        <f t="shared" si="29"/>
        <v>-0.0005166011807</v>
      </c>
      <c r="AO392" s="27">
        <f t="shared" si="30"/>
        <v>0.2194637964</v>
      </c>
      <c r="AP392" s="27">
        <f t="shared" si="31"/>
        <v>0.03514591615</v>
      </c>
      <c r="AQ392" s="27"/>
      <c r="AR392" s="27"/>
      <c r="AS392" s="27"/>
    </row>
    <row r="393">
      <c r="A393" s="29">
        <v>5587.0</v>
      </c>
      <c r="B393" s="30">
        <v>2966.0</v>
      </c>
      <c r="C393" s="14">
        <v>9.0</v>
      </c>
      <c r="D393" s="15">
        <v>16.0</v>
      </c>
      <c r="E393" s="16">
        <v>3.0</v>
      </c>
      <c r="F393" s="17">
        <v>51.0</v>
      </c>
      <c r="G393" s="18">
        <v>214.0</v>
      </c>
      <c r="H393" s="19">
        <v>43.0</v>
      </c>
      <c r="I393" s="20">
        <v>38.0</v>
      </c>
      <c r="J393" s="21">
        <v>52.0</v>
      </c>
      <c r="K393" s="22">
        <v>39.0</v>
      </c>
      <c r="L393" s="63">
        <f t="shared" si="1"/>
        <v>9</v>
      </c>
      <c r="M393" s="63">
        <f t="shared" si="2"/>
        <v>94</v>
      </c>
      <c r="N393" s="63">
        <f t="shared" si="3"/>
        <v>3</v>
      </c>
      <c r="O393" s="63">
        <f t="shared" si="4"/>
        <v>77</v>
      </c>
      <c r="P393" s="64">
        <f t="shared" si="5"/>
        <v>77</v>
      </c>
      <c r="Q393" s="64">
        <f t="shared" si="6"/>
        <v>0.08737864078</v>
      </c>
      <c r="R393" s="64">
        <f t="shared" si="7"/>
        <v>0.0375</v>
      </c>
      <c r="S393" s="65">
        <f t="shared" si="8"/>
        <v>0.4699453552</v>
      </c>
      <c r="T393" s="65">
        <f t="shared" si="9"/>
        <v>0.5628415301</v>
      </c>
      <c r="U393" s="73">
        <f t="shared" si="10"/>
        <v>0.004045853001</v>
      </c>
      <c r="V393" s="66">
        <f t="shared" si="11"/>
        <v>0.4502923977</v>
      </c>
      <c r="W393" s="27">
        <f t="shared" si="12"/>
        <v>0.4477315726</v>
      </c>
      <c r="X393" s="27">
        <f t="shared" si="13"/>
        <v>-0.002441298912</v>
      </c>
      <c r="Y393" s="27">
        <f t="shared" si="14"/>
        <v>1.314243961</v>
      </c>
      <c r="Z393" s="27">
        <f t="shared" si="15"/>
        <v>3.472263825</v>
      </c>
      <c r="AA393" s="27">
        <f t="shared" si="16"/>
        <v>0.001144945842</v>
      </c>
      <c r="AB393" s="27">
        <f t="shared" si="17"/>
        <v>-0.03335311811</v>
      </c>
      <c r="AC393" s="27">
        <f t="shared" si="18"/>
        <v>-0.2906099872</v>
      </c>
      <c r="AD393" s="27">
        <f t="shared" si="19"/>
        <v>0.02281888526</v>
      </c>
      <c r="AE393" s="27">
        <f t="shared" si="20"/>
        <v>-2.424158591</v>
      </c>
      <c r="AF393" s="27">
        <f t="shared" si="21"/>
        <v>-1.991627165</v>
      </c>
      <c r="AG393" s="27">
        <f t="shared" si="22"/>
        <v>0.00001908383585</v>
      </c>
      <c r="AH393" s="27">
        <f t="shared" si="23"/>
        <v>-0.000229167378</v>
      </c>
      <c r="AI393" s="27">
        <f t="shared" si="24"/>
        <v>0.007782551734</v>
      </c>
      <c r="AJ393" s="27">
        <f t="shared" si="25"/>
        <v>-0.04805930111</v>
      </c>
      <c r="AK393" s="27">
        <f t="shared" si="26"/>
        <v>-0.001141877049</v>
      </c>
      <c r="AL393" s="27">
        <f t="shared" si="27"/>
        <v>0.008671121569</v>
      </c>
      <c r="AM393" s="27">
        <f t="shared" si="28"/>
        <v>0.3352195647</v>
      </c>
      <c r="AN393" s="27">
        <f t="shared" si="29"/>
        <v>-0.004965093968</v>
      </c>
      <c r="AO393" s="27">
        <f t="shared" si="30"/>
        <v>0.8342280907</v>
      </c>
      <c r="AP393" s="27">
        <f t="shared" si="31"/>
        <v>0.3853442904</v>
      </c>
      <c r="AQ393" s="27"/>
      <c r="AR393" s="27"/>
      <c r="AS393" s="27"/>
    </row>
    <row r="394">
      <c r="A394" s="29">
        <v>5593.0</v>
      </c>
      <c r="B394" s="30">
        <v>1952.0</v>
      </c>
      <c r="C394" s="14">
        <v>21.0</v>
      </c>
      <c r="D394" s="15">
        <v>16.0</v>
      </c>
      <c r="E394" s="16">
        <v>17.0</v>
      </c>
      <c r="F394" s="17">
        <v>67.0</v>
      </c>
      <c r="G394" s="18">
        <v>159.0</v>
      </c>
      <c r="H394" s="19">
        <v>26.0</v>
      </c>
      <c r="I394" s="20">
        <v>29.0</v>
      </c>
      <c r="J394" s="21">
        <v>34.0</v>
      </c>
      <c r="K394" s="22">
        <v>22.0</v>
      </c>
      <c r="L394" s="63">
        <f t="shared" si="1"/>
        <v>21</v>
      </c>
      <c r="M394" s="63">
        <f t="shared" si="2"/>
        <v>93</v>
      </c>
      <c r="N394" s="63">
        <f t="shared" si="3"/>
        <v>17</v>
      </c>
      <c r="O394" s="63">
        <f t="shared" si="4"/>
        <v>51</v>
      </c>
      <c r="P394" s="64">
        <f t="shared" si="5"/>
        <v>51</v>
      </c>
      <c r="Q394" s="64">
        <f t="shared" si="6"/>
        <v>0.1842105263</v>
      </c>
      <c r="R394" s="64">
        <f t="shared" si="7"/>
        <v>0.25</v>
      </c>
      <c r="S394" s="65">
        <f t="shared" si="8"/>
        <v>0.3956043956</v>
      </c>
      <c r="T394" s="65">
        <f t="shared" si="9"/>
        <v>0.6263736264</v>
      </c>
      <c r="U394" s="73">
        <f t="shared" si="10"/>
        <v>0.01946721311</v>
      </c>
      <c r="V394" s="66">
        <f t="shared" si="11"/>
        <v>0.3541666667</v>
      </c>
      <c r="W394" s="27">
        <f t="shared" si="12"/>
        <v>0.3479778162</v>
      </c>
      <c r="X394" s="27">
        <f t="shared" si="13"/>
        <v>-0.01174666657</v>
      </c>
      <c r="Y394" s="27">
        <f t="shared" si="14"/>
        <v>1.462592421</v>
      </c>
      <c r="Z394" s="27">
        <f t="shared" si="15"/>
        <v>2.922984166</v>
      </c>
      <c r="AA394" s="27">
        <f t="shared" si="16"/>
        <v>0.0265077162</v>
      </c>
      <c r="AB394" s="27">
        <f t="shared" si="17"/>
        <v>-0.1785983547</v>
      </c>
      <c r="AC394" s="27">
        <f t="shared" si="18"/>
        <v>-0.3599193468</v>
      </c>
      <c r="AD394" s="27">
        <f t="shared" si="19"/>
        <v>0.09242763815</v>
      </c>
      <c r="AE394" s="27">
        <f t="shared" si="20"/>
        <v>-2.271025987</v>
      </c>
      <c r="AF394" s="27">
        <f t="shared" si="21"/>
        <v>-1.411352624</v>
      </c>
      <c r="AG394" s="27">
        <f t="shared" si="22"/>
        <v>0.002125919052</v>
      </c>
      <c r="AH394" s="27">
        <f t="shared" si="23"/>
        <v>-0.005904559348</v>
      </c>
      <c r="AI394" s="27">
        <f t="shared" si="24"/>
        <v>0.04637782281</v>
      </c>
      <c r="AJ394" s="27">
        <f t="shared" si="25"/>
        <v>-0.0662398646</v>
      </c>
      <c r="AK394" s="27">
        <f t="shared" si="26"/>
        <v>-0.02225463412</v>
      </c>
      <c r="AL394" s="27">
        <f t="shared" si="27"/>
        <v>0.0390867926</v>
      </c>
      <c r="AM394" s="27">
        <f t="shared" si="28"/>
        <v>0.3494924204</v>
      </c>
      <c r="AN394" s="27">
        <f t="shared" si="29"/>
        <v>-0.01692967613</v>
      </c>
      <c r="AO394" s="27">
        <f t="shared" si="30"/>
        <v>0.6578996144</v>
      </c>
      <c r="AP394" s="27">
        <f t="shared" si="31"/>
        <v>0.2298741674</v>
      </c>
      <c r="AQ394" s="27"/>
      <c r="AR394" s="27"/>
      <c r="AS394" s="27"/>
    </row>
    <row r="395">
      <c r="A395" s="29">
        <v>5597.0</v>
      </c>
      <c r="B395" s="30">
        <v>2462.0</v>
      </c>
      <c r="C395" s="14">
        <v>3.0</v>
      </c>
      <c r="D395" s="15">
        <v>3.0</v>
      </c>
      <c r="E395" s="16">
        <v>0.0</v>
      </c>
      <c r="F395" s="17">
        <v>27.0</v>
      </c>
      <c r="G395" s="18">
        <v>79.0</v>
      </c>
      <c r="H395" s="19">
        <v>34.0</v>
      </c>
      <c r="I395" s="20">
        <v>9.0</v>
      </c>
      <c r="J395" s="21">
        <v>10.0</v>
      </c>
      <c r="K395" s="22">
        <v>13.0</v>
      </c>
      <c r="L395" s="63">
        <f t="shared" si="1"/>
        <v>3</v>
      </c>
      <c r="M395" s="63">
        <f t="shared" si="2"/>
        <v>61</v>
      </c>
      <c r="N395" s="63">
        <f t="shared" si="3"/>
        <v>0</v>
      </c>
      <c r="O395" s="63">
        <f t="shared" si="4"/>
        <v>22</v>
      </c>
      <c r="P395" s="64">
        <f t="shared" si="5"/>
        <v>22</v>
      </c>
      <c r="Q395" s="64">
        <f t="shared" si="6"/>
        <v>0.046875</v>
      </c>
      <c r="R395" s="64">
        <f t="shared" si="7"/>
        <v>0</v>
      </c>
      <c r="S395" s="65">
        <f t="shared" si="8"/>
        <v>0.2906976744</v>
      </c>
      <c r="T395" s="65">
        <f t="shared" si="9"/>
        <v>0.7441860465</v>
      </c>
      <c r="U395" s="73">
        <f t="shared" si="10"/>
        <v>0.001218521527</v>
      </c>
      <c r="V395" s="66">
        <f t="shared" si="11"/>
        <v>0.265060241</v>
      </c>
      <c r="W395" s="27">
        <f t="shared" si="12"/>
        <v>0.2559331305</v>
      </c>
      <c r="X395" s="27">
        <f t="shared" si="13"/>
        <v>-0.0007352652898</v>
      </c>
      <c r="Y395" s="27">
        <f t="shared" si="14"/>
        <v>1.737686303</v>
      </c>
      <c r="Z395" s="27">
        <f t="shared" si="15"/>
        <v>2.147864657</v>
      </c>
      <c r="AA395" s="27">
        <f t="shared" si="16"/>
        <v>0.0001038558963</v>
      </c>
      <c r="AB395" s="27">
        <f t="shared" si="17"/>
        <v>-0.01328173883</v>
      </c>
      <c r="AC395" s="27">
        <f t="shared" si="18"/>
        <v>-0.5080439814</v>
      </c>
      <c r="AD395" s="27">
        <f t="shared" si="19"/>
        <v>0.004251201862</v>
      </c>
      <c r="AE395" s="27">
        <f t="shared" si="20"/>
        <v>-1.982670807</v>
      </c>
      <c r="AF395" s="27">
        <f t="shared" si="21"/>
        <v>-0.762072751</v>
      </c>
      <c r="AG395" s="27">
        <f t="shared" si="22"/>
        <v>0.0000005213567401</v>
      </c>
      <c r="AH395" s="27">
        <f t="shared" si="23"/>
        <v>-0.00002748491494</v>
      </c>
      <c r="AI395" s="27">
        <f t="shared" si="24"/>
        <v>0.004097659795</v>
      </c>
      <c r="AJ395" s="27">
        <f t="shared" si="25"/>
        <v>-0.1110870961</v>
      </c>
      <c r="AK395" s="27">
        <f t="shared" si="26"/>
        <v>-0.00006407074196</v>
      </c>
      <c r="AL395" s="27">
        <f t="shared" si="27"/>
        <v>0.002135934672</v>
      </c>
      <c r="AM395" s="27">
        <f t="shared" si="28"/>
        <v>0.3625052738</v>
      </c>
      <c r="AN395" s="27">
        <f t="shared" si="29"/>
        <v>-0.000572188297</v>
      </c>
      <c r="AO395" s="27">
        <f t="shared" si="30"/>
        <v>0.4220545526</v>
      </c>
      <c r="AP395" s="27">
        <f t="shared" si="31"/>
        <v>0.09120770253</v>
      </c>
      <c r="AQ395" s="27"/>
      <c r="AR395" s="27"/>
      <c r="AS395" s="27"/>
    </row>
    <row r="396">
      <c r="A396" s="29">
        <v>5603.0</v>
      </c>
      <c r="B396" s="30">
        <v>1061.0</v>
      </c>
      <c r="C396" s="14">
        <v>5.0</v>
      </c>
      <c r="D396" s="15">
        <v>15.0</v>
      </c>
      <c r="E396" s="16">
        <v>11.0</v>
      </c>
      <c r="F396" s="17">
        <v>21.0</v>
      </c>
      <c r="G396" s="18">
        <v>45.0</v>
      </c>
      <c r="H396" s="19">
        <v>23.0</v>
      </c>
      <c r="I396" s="20">
        <v>8.0</v>
      </c>
      <c r="J396" s="21">
        <v>17.0</v>
      </c>
      <c r="K396" s="22">
        <v>24.0</v>
      </c>
      <c r="L396" s="63">
        <f t="shared" si="1"/>
        <v>5</v>
      </c>
      <c r="M396" s="63">
        <f t="shared" si="2"/>
        <v>44</v>
      </c>
      <c r="N396" s="63">
        <f t="shared" si="3"/>
        <v>11</v>
      </c>
      <c r="O396" s="63">
        <f t="shared" si="4"/>
        <v>32</v>
      </c>
      <c r="P396" s="64">
        <f t="shared" si="5"/>
        <v>32</v>
      </c>
      <c r="Q396" s="64">
        <f t="shared" si="6"/>
        <v>0.1020408163</v>
      </c>
      <c r="R396" s="64">
        <f t="shared" si="7"/>
        <v>0.2558139535</v>
      </c>
      <c r="S396" s="65">
        <f t="shared" si="8"/>
        <v>0.402173913</v>
      </c>
      <c r="T396" s="65">
        <f t="shared" si="9"/>
        <v>0.5326086957</v>
      </c>
      <c r="U396" s="73">
        <f t="shared" si="10"/>
        <v>0.0150801131</v>
      </c>
      <c r="V396" s="66">
        <f t="shared" si="11"/>
        <v>0.4210526316</v>
      </c>
      <c r="W396" s="27">
        <f t="shared" si="12"/>
        <v>0.4165553689</v>
      </c>
      <c r="X396" s="27">
        <f t="shared" si="13"/>
        <v>-0.009099456581</v>
      </c>
      <c r="Y396" s="27">
        <f t="shared" si="14"/>
        <v>1.24364981</v>
      </c>
      <c r="Z396" s="27">
        <f t="shared" si="15"/>
        <v>2.97152406</v>
      </c>
      <c r="AA396" s="27">
        <f t="shared" si="16"/>
        <v>0.01590647485</v>
      </c>
      <c r="AB396" s="27">
        <f t="shared" si="17"/>
        <v>-0.1176394698</v>
      </c>
      <c r="AC396" s="27">
        <f t="shared" si="18"/>
        <v>-0.2602284474</v>
      </c>
      <c r="AD396" s="27">
        <f t="shared" si="19"/>
        <v>0.07278727476</v>
      </c>
      <c r="AE396" s="27">
        <f t="shared" si="20"/>
        <v>-1.963132809</v>
      </c>
      <c r="AF396" s="27">
        <f t="shared" si="21"/>
        <v>-1.458616465</v>
      </c>
      <c r="AG396" s="27">
        <f t="shared" si="22"/>
        <v>0.0009882098318</v>
      </c>
      <c r="AH396" s="27">
        <f t="shared" si="23"/>
        <v>-0.00301275567</v>
      </c>
      <c r="AI396" s="27">
        <f t="shared" si="24"/>
        <v>0.02597531071</v>
      </c>
      <c r="AJ396" s="27">
        <f t="shared" si="25"/>
        <v>-0.0407233788</v>
      </c>
      <c r="AK396" s="27">
        <f t="shared" si="26"/>
        <v>-0.0135760953</v>
      </c>
      <c r="AL396" s="27">
        <f t="shared" si="27"/>
        <v>0.02617329664</v>
      </c>
      <c r="AM396" s="27">
        <f t="shared" si="28"/>
        <v>0.2568858178</v>
      </c>
      <c r="AN396" s="27">
        <f t="shared" si="29"/>
        <v>-0.01355361179</v>
      </c>
      <c r="AO396" s="27">
        <f t="shared" si="30"/>
        <v>0.5781492915</v>
      </c>
      <c r="AP396" s="27">
        <f t="shared" si="31"/>
        <v>0.2415174608</v>
      </c>
      <c r="AQ396" s="27"/>
      <c r="AR396" s="27"/>
      <c r="AS396" s="27"/>
    </row>
    <row r="397">
      <c r="A397" s="29">
        <v>5612.0</v>
      </c>
      <c r="B397" s="30">
        <v>2855.0</v>
      </c>
      <c r="C397" s="14">
        <v>9.0</v>
      </c>
      <c r="D397" s="15">
        <v>11.0</v>
      </c>
      <c r="E397" s="16">
        <v>4.0</v>
      </c>
      <c r="F397" s="17">
        <v>30.0</v>
      </c>
      <c r="G397" s="18">
        <v>103.0</v>
      </c>
      <c r="H397" s="19">
        <v>45.0</v>
      </c>
      <c r="I397" s="20">
        <v>9.0</v>
      </c>
      <c r="J397" s="21">
        <v>26.0</v>
      </c>
      <c r="K397" s="22">
        <v>22.0</v>
      </c>
      <c r="L397" s="63">
        <f t="shared" si="1"/>
        <v>9</v>
      </c>
      <c r="M397" s="63">
        <f t="shared" si="2"/>
        <v>75</v>
      </c>
      <c r="N397" s="63">
        <f t="shared" si="3"/>
        <v>4</v>
      </c>
      <c r="O397" s="63">
        <f t="shared" si="4"/>
        <v>31</v>
      </c>
      <c r="P397" s="64">
        <f t="shared" si="5"/>
        <v>31</v>
      </c>
      <c r="Q397" s="64">
        <f t="shared" si="6"/>
        <v>0.1071428571</v>
      </c>
      <c r="R397" s="64">
        <f t="shared" si="7"/>
        <v>0.1142857143</v>
      </c>
      <c r="S397" s="65">
        <f t="shared" si="8"/>
        <v>0.3361344538</v>
      </c>
      <c r="T397" s="65">
        <f t="shared" si="9"/>
        <v>0.7058823529</v>
      </c>
      <c r="U397" s="73">
        <f t="shared" si="10"/>
        <v>0.004553415061</v>
      </c>
      <c r="V397" s="66">
        <f t="shared" si="11"/>
        <v>0.2924528302</v>
      </c>
      <c r="W397" s="27">
        <f t="shared" si="12"/>
        <v>0.2907176926</v>
      </c>
      <c r="X397" s="27">
        <f t="shared" si="13"/>
        <v>-0.002747565775</v>
      </c>
      <c r="Y397" s="27">
        <f t="shared" si="14"/>
        <v>1.648246567</v>
      </c>
      <c r="Z397" s="27">
        <f t="shared" si="15"/>
        <v>2.483581317</v>
      </c>
      <c r="AA397" s="27">
        <f t="shared" si="16"/>
        <v>0.001450237815</v>
      </c>
      <c r="AB397" s="27">
        <f t="shared" si="17"/>
        <v>-0.04707710754</v>
      </c>
      <c r="AC397" s="27">
        <f t="shared" si="18"/>
        <v>-0.4570912572</v>
      </c>
      <c r="AD397" s="27">
        <f t="shared" si="19"/>
        <v>0.01836907272</v>
      </c>
      <c r="AE397" s="27">
        <f t="shared" si="20"/>
        <v>-2.174567468</v>
      </c>
      <c r="AF397" s="27">
        <f t="shared" si="21"/>
        <v>-1.018918337</v>
      </c>
      <c r="AG397" s="27">
        <f t="shared" si="22"/>
        <v>0.00002720489746</v>
      </c>
      <c r="AH397" s="27">
        <f t="shared" si="23"/>
        <v>-0.0003640434876</v>
      </c>
      <c r="AI397" s="27">
        <f t="shared" si="24"/>
        <v>0.01377658373</v>
      </c>
      <c r="AJ397" s="27">
        <f t="shared" si="25"/>
        <v>-0.09480167702</v>
      </c>
      <c r="AK397" s="27">
        <f t="shared" si="26"/>
        <v>-0.001034520957</v>
      </c>
      <c r="AL397" s="27">
        <f t="shared" si="27"/>
        <v>0.00875415584</v>
      </c>
      <c r="AM397" s="27">
        <f t="shared" si="28"/>
        <v>0.3771268082</v>
      </c>
      <c r="AN397" s="27">
        <f t="shared" si="29"/>
        <v>-0.002858814324</v>
      </c>
      <c r="AO397" s="27">
        <f t="shared" si="30"/>
        <v>0.535256976</v>
      </c>
      <c r="AP397" s="27">
        <f t="shared" si="31"/>
        <v>0.1410087081</v>
      </c>
      <c r="AQ397" s="27"/>
      <c r="AR397" s="27"/>
      <c r="AS397" s="27"/>
    </row>
    <row r="398">
      <c r="A398" s="29">
        <v>5620.0</v>
      </c>
      <c r="B398" s="30">
        <v>2808.0</v>
      </c>
      <c r="C398" s="14">
        <v>12.0</v>
      </c>
      <c r="D398" s="15">
        <v>21.0</v>
      </c>
      <c r="E398" s="16">
        <v>13.0</v>
      </c>
      <c r="F398" s="17">
        <v>36.0</v>
      </c>
      <c r="G398" s="18">
        <v>134.0</v>
      </c>
      <c r="H398" s="19">
        <v>24.0</v>
      </c>
      <c r="I398" s="20">
        <v>22.0</v>
      </c>
      <c r="J398" s="21">
        <v>23.0</v>
      </c>
      <c r="K398" s="22">
        <v>25.0</v>
      </c>
      <c r="L398" s="63">
        <f t="shared" si="1"/>
        <v>12</v>
      </c>
      <c r="M398" s="63">
        <f t="shared" si="2"/>
        <v>60</v>
      </c>
      <c r="N398" s="63">
        <f t="shared" si="3"/>
        <v>13</v>
      </c>
      <c r="O398" s="63">
        <f t="shared" si="4"/>
        <v>47</v>
      </c>
      <c r="P398" s="64">
        <f t="shared" si="5"/>
        <v>47</v>
      </c>
      <c r="Q398" s="64">
        <f t="shared" si="6"/>
        <v>0.1666666667</v>
      </c>
      <c r="R398" s="64">
        <f t="shared" si="7"/>
        <v>0.2166666667</v>
      </c>
      <c r="S398" s="65">
        <f t="shared" si="8"/>
        <v>0.446969697</v>
      </c>
      <c r="T398" s="65">
        <f t="shared" si="9"/>
        <v>0.5454545455</v>
      </c>
      <c r="U398" s="73">
        <f t="shared" si="10"/>
        <v>0.008903133903</v>
      </c>
      <c r="V398" s="66">
        <f t="shared" si="11"/>
        <v>0.4392523364</v>
      </c>
      <c r="W398" s="27">
        <f t="shared" si="12"/>
        <v>0.4427732698</v>
      </c>
      <c r="X398" s="27">
        <f t="shared" si="13"/>
        <v>-0.005372219681</v>
      </c>
      <c r="Y398" s="27">
        <f t="shared" si="14"/>
        <v>1.273645074</v>
      </c>
      <c r="Z398" s="27">
        <f t="shared" si="15"/>
        <v>3.302504626</v>
      </c>
      <c r="AA398" s="27">
        <f t="shared" si="16"/>
        <v>0.005544348951</v>
      </c>
      <c r="AB398" s="27">
        <f t="shared" si="17"/>
        <v>-0.07112817693</v>
      </c>
      <c r="AC398" s="27">
        <f t="shared" si="18"/>
        <v>-0.2729325896</v>
      </c>
      <c r="AD398" s="27">
        <f t="shared" si="19"/>
        <v>0.04775929962</v>
      </c>
      <c r="AE398" s="27">
        <f t="shared" si="20"/>
        <v>-2.234416746</v>
      </c>
      <c r="AF398" s="27">
        <f t="shared" si="21"/>
        <v>-1.801646072</v>
      </c>
      <c r="AG398" s="27">
        <f t="shared" si="22"/>
        <v>0.0002033593241</v>
      </c>
      <c r="AH398" s="27">
        <f t="shared" si="23"/>
        <v>-0.00107545152</v>
      </c>
      <c r="AI398" s="27">
        <f t="shared" si="24"/>
        <v>0.01608420807</v>
      </c>
      <c r="AJ398" s="27">
        <f t="shared" si="25"/>
        <v>-0.04374160774</v>
      </c>
      <c r="AK398" s="27">
        <f t="shared" si="26"/>
        <v>-0.005259151413</v>
      </c>
      <c r="AL398" s="27">
        <f t="shared" si="27"/>
        <v>0.01758778833</v>
      </c>
      <c r="AM398" s="27">
        <f t="shared" si="28"/>
        <v>0.2994366374</v>
      </c>
      <c r="AN398" s="27">
        <f t="shared" si="29"/>
        <v>-0.009883749185</v>
      </c>
      <c r="AO398" s="27">
        <f t="shared" si="30"/>
        <v>0.7313389059</v>
      </c>
      <c r="AP398" s="27">
        <f t="shared" si="31"/>
        <v>0.3315439331</v>
      </c>
      <c r="AQ398" s="27"/>
      <c r="AR398" s="27"/>
      <c r="AS398" s="27"/>
    </row>
    <row r="399">
      <c r="A399" s="29">
        <v>5622.0</v>
      </c>
      <c r="B399" s="30">
        <v>2384.0</v>
      </c>
      <c r="C399" s="14">
        <v>7.0</v>
      </c>
      <c r="D399" s="15">
        <v>7.0</v>
      </c>
      <c r="E399" s="16">
        <v>2.0</v>
      </c>
      <c r="F399" s="17">
        <v>29.0</v>
      </c>
      <c r="G399" s="18">
        <v>123.0</v>
      </c>
      <c r="H399" s="19">
        <v>16.0</v>
      </c>
      <c r="I399" s="20">
        <v>14.0</v>
      </c>
      <c r="J399" s="21">
        <v>21.0</v>
      </c>
      <c r="K399" s="22">
        <v>13.0</v>
      </c>
      <c r="L399" s="63">
        <f t="shared" si="1"/>
        <v>7</v>
      </c>
      <c r="M399" s="63">
        <f t="shared" si="2"/>
        <v>45</v>
      </c>
      <c r="N399" s="63">
        <f t="shared" si="3"/>
        <v>2</v>
      </c>
      <c r="O399" s="63">
        <f t="shared" si="4"/>
        <v>27</v>
      </c>
      <c r="P399" s="64">
        <f t="shared" si="5"/>
        <v>27</v>
      </c>
      <c r="Q399" s="64">
        <f t="shared" si="6"/>
        <v>0.1346153846</v>
      </c>
      <c r="R399" s="64">
        <f t="shared" si="7"/>
        <v>0.06896551724</v>
      </c>
      <c r="S399" s="65">
        <f t="shared" si="8"/>
        <v>0.4197530864</v>
      </c>
      <c r="T399" s="65">
        <f t="shared" si="9"/>
        <v>0.6419753086</v>
      </c>
      <c r="U399" s="73">
        <f t="shared" si="10"/>
        <v>0.003775167785</v>
      </c>
      <c r="V399" s="66">
        <f t="shared" si="11"/>
        <v>0.375</v>
      </c>
      <c r="W399" s="27">
        <f t="shared" si="12"/>
        <v>0.3734114218</v>
      </c>
      <c r="X399" s="27">
        <f t="shared" si="13"/>
        <v>-0.002277965365</v>
      </c>
      <c r="Y399" s="27">
        <f t="shared" si="14"/>
        <v>1.499022598</v>
      </c>
      <c r="Z399" s="27">
        <f t="shared" si="15"/>
        <v>3.101410497</v>
      </c>
      <c r="AA399" s="27">
        <f t="shared" si="16"/>
        <v>0.0009968670987</v>
      </c>
      <c r="AB399" s="27">
        <f t="shared" si="17"/>
        <v>-0.03549725662</v>
      </c>
      <c r="AC399" s="27">
        <f t="shared" si="18"/>
        <v>-0.3780723483</v>
      </c>
      <c r="AD399" s="27">
        <f t="shared" si="19"/>
        <v>0.01901809972</v>
      </c>
      <c r="AE399" s="27">
        <f t="shared" si="20"/>
        <v>-2.469674712</v>
      </c>
      <c r="AF399" s="27">
        <f t="shared" si="21"/>
        <v>-1.588916645</v>
      </c>
      <c r="AG399" s="27">
        <f t="shared" si="22"/>
        <v>0.00001550401391</v>
      </c>
      <c r="AH399" s="27">
        <f t="shared" si="23"/>
        <v>-0.0002275816824</v>
      </c>
      <c r="AI399" s="27">
        <f t="shared" si="24"/>
        <v>0.009447405465</v>
      </c>
      <c r="AJ399" s="27">
        <f t="shared" si="25"/>
        <v>-0.0713138725</v>
      </c>
      <c r="AK399" s="27">
        <f t="shared" si="26"/>
        <v>-0.0008880106995</v>
      </c>
      <c r="AL399" s="27">
        <f t="shared" si="27"/>
        <v>0.008242902456</v>
      </c>
      <c r="AM399" s="27">
        <f t="shared" si="28"/>
        <v>0.3895294287</v>
      </c>
      <c r="AN399" s="27">
        <f t="shared" si="29"/>
        <v>-0.003696125462</v>
      </c>
      <c r="AO399" s="27">
        <f t="shared" si="30"/>
        <v>0.7591193691</v>
      </c>
      <c r="AP399" s="27">
        <f t="shared" si="31"/>
        <v>0.2745924161</v>
      </c>
      <c r="AQ399" s="27"/>
      <c r="AR399" s="27"/>
      <c r="AS399" s="27"/>
    </row>
    <row r="400">
      <c r="A400" s="29">
        <v>5624.0</v>
      </c>
      <c r="B400" s="30">
        <v>1053.0</v>
      </c>
      <c r="C400" s="14">
        <v>8.0</v>
      </c>
      <c r="D400" s="15">
        <v>5.0</v>
      </c>
      <c r="E400" s="16">
        <v>10.0</v>
      </c>
      <c r="F400" s="17">
        <v>16.0</v>
      </c>
      <c r="G400" s="18">
        <v>58.0</v>
      </c>
      <c r="H400" s="19">
        <v>9.0</v>
      </c>
      <c r="I400" s="20">
        <v>15.0</v>
      </c>
      <c r="J400" s="21">
        <v>13.0</v>
      </c>
      <c r="K400" s="22">
        <v>8.0</v>
      </c>
      <c r="L400" s="63">
        <f t="shared" si="1"/>
        <v>8</v>
      </c>
      <c r="M400" s="63">
        <f t="shared" si="2"/>
        <v>25</v>
      </c>
      <c r="N400" s="63">
        <f t="shared" si="3"/>
        <v>10</v>
      </c>
      <c r="O400" s="63">
        <f t="shared" si="4"/>
        <v>23</v>
      </c>
      <c r="P400" s="64">
        <f t="shared" si="5"/>
        <v>23</v>
      </c>
      <c r="Q400" s="64">
        <f t="shared" si="6"/>
        <v>0.2424242424</v>
      </c>
      <c r="R400" s="64">
        <f t="shared" si="7"/>
        <v>0.303030303</v>
      </c>
      <c r="S400" s="65">
        <f t="shared" si="8"/>
        <v>0.4696969697</v>
      </c>
      <c r="T400" s="65">
        <f t="shared" si="9"/>
        <v>0.5</v>
      </c>
      <c r="U400" s="73">
        <f t="shared" si="10"/>
        <v>0.01709401709</v>
      </c>
      <c r="V400" s="66">
        <f t="shared" si="11"/>
        <v>0.4791666667</v>
      </c>
      <c r="W400" s="27">
        <f t="shared" si="12"/>
        <v>0.4812948762</v>
      </c>
      <c r="X400" s="27">
        <f t="shared" si="13"/>
        <v>-0.01031466179</v>
      </c>
      <c r="Y400" s="27">
        <f t="shared" si="14"/>
        <v>1.167507985</v>
      </c>
      <c r="Z400" s="27">
        <f t="shared" si="15"/>
        <v>3.470428591</v>
      </c>
      <c r="AA400" s="27">
        <f t="shared" si="16"/>
        <v>0.02043868797</v>
      </c>
      <c r="AB400" s="27">
        <f t="shared" si="17"/>
        <v>-0.1251855914</v>
      </c>
      <c r="AC400" s="27">
        <f t="shared" si="18"/>
        <v>-0.2293391898</v>
      </c>
      <c r="AD400" s="27">
        <f t="shared" si="19"/>
        <v>0.09636045809</v>
      </c>
      <c r="AE400" s="27">
        <f t="shared" si="20"/>
        <v>-2.152361894</v>
      </c>
      <c r="AF400" s="27">
        <f t="shared" si="21"/>
        <v>-1.989522407</v>
      </c>
      <c r="AG400" s="27">
        <f t="shared" si="22"/>
        <v>0.00143935452</v>
      </c>
      <c r="AH400" s="27">
        <f t="shared" si="23"/>
        <v>-0.003634165778</v>
      </c>
      <c r="AI400" s="27">
        <f t="shared" si="24"/>
        <v>0.02594918902</v>
      </c>
      <c r="AJ400" s="27">
        <f t="shared" si="25"/>
        <v>-0.03369217587</v>
      </c>
      <c r="AK400" s="27">
        <f t="shared" si="26"/>
        <v>-0.0203731325</v>
      </c>
      <c r="AL400" s="27">
        <f t="shared" si="27"/>
        <v>0.03252846546</v>
      </c>
      <c r="AM400" s="27">
        <f t="shared" si="28"/>
        <v>0.2644036787</v>
      </c>
      <c r="AN400" s="27">
        <f t="shared" si="29"/>
        <v>-0.02095570617</v>
      </c>
      <c r="AO400" s="27">
        <f t="shared" si="30"/>
        <v>0.7403029373</v>
      </c>
      <c r="AP400" s="27">
        <f t="shared" si="31"/>
        <v>0.3847336023</v>
      </c>
      <c r="AQ400" s="27"/>
      <c r="AR400" s="27"/>
      <c r="AS400" s="27"/>
    </row>
    <row r="401">
      <c r="A401" s="29">
        <v>5625.0</v>
      </c>
      <c r="B401" s="30">
        <v>3153.0</v>
      </c>
      <c r="C401" s="14">
        <v>14.0</v>
      </c>
      <c r="D401" s="15">
        <v>21.0</v>
      </c>
      <c r="E401" s="16">
        <v>18.0</v>
      </c>
      <c r="F401" s="17">
        <v>38.0</v>
      </c>
      <c r="G401" s="18">
        <v>158.0</v>
      </c>
      <c r="H401" s="19">
        <v>34.0</v>
      </c>
      <c r="I401" s="20">
        <v>18.0</v>
      </c>
      <c r="J401" s="21">
        <v>25.0</v>
      </c>
      <c r="K401" s="22">
        <v>44.0</v>
      </c>
      <c r="L401" s="63">
        <f t="shared" si="1"/>
        <v>14</v>
      </c>
      <c r="M401" s="63">
        <f t="shared" si="2"/>
        <v>72</v>
      </c>
      <c r="N401" s="63">
        <f t="shared" si="3"/>
        <v>18</v>
      </c>
      <c r="O401" s="63">
        <f t="shared" si="4"/>
        <v>62</v>
      </c>
      <c r="P401" s="64">
        <f t="shared" si="5"/>
        <v>62</v>
      </c>
      <c r="Q401" s="64">
        <f t="shared" si="6"/>
        <v>0.1627906977</v>
      </c>
      <c r="R401" s="64">
        <f t="shared" si="7"/>
        <v>0.225</v>
      </c>
      <c r="S401" s="65">
        <f t="shared" si="8"/>
        <v>0.4578313253</v>
      </c>
      <c r="T401" s="65">
        <f t="shared" si="9"/>
        <v>0.5180722892</v>
      </c>
      <c r="U401" s="73">
        <f t="shared" si="10"/>
        <v>0.01014906438</v>
      </c>
      <c r="V401" s="66">
        <f t="shared" si="11"/>
        <v>0.4626865672</v>
      </c>
      <c r="W401" s="27">
        <f t="shared" si="12"/>
        <v>0.465083289</v>
      </c>
      <c r="X401" s="27">
        <f t="shared" si="13"/>
        <v>-0.006124023744</v>
      </c>
      <c r="Y401" s="27">
        <f t="shared" si="14"/>
        <v>1.209707069</v>
      </c>
      <c r="Z401" s="27">
        <f t="shared" si="15"/>
        <v>3.382757445</v>
      </c>
      <c r="AA401" s="27">
        <f t="shared" si="16"/>
        <v>0.007204714253</v>
      </c>
      <c r="AB401" s="27">
        <f t="shared" si="17"/>
        <v>-0.07701167651</v>
      </c>
      <c r="AC401" s="27">
        <f t="shared" si="18"/>
        <v>-0.2462175422</v>
      </c>
      <c r="AD401" s="27">
        <f t="shared" si="19"/>
        <v>0.05576586917</v>
      </c>
      <c r="AE401" s="27">
        <f t="shared" si="20"/>
        <v>-2.173819095</v>
      </c>
      <c r="AF401" s="27">
        <f t="shared" si="21"/>
        <v>-1.890272111</v>
      </c>
      <c r="AG401" s="27">
        <f t="shared" si="22"/>
        <v>0.0003012405257</v>
      </c>
      <c r="AH401" s="27">
        <f t="shared" si="23"/>
        <v>-0.00132736035</v>
      </c>
      <c r="AI401" s="27">
        <f t="shared" si="24"/>
        <v>0.01654041421</v>
      </c>
      <c r="AJ401" s="27">
        <f t="shared" si="25"/>
        <v>-0.03747918476</v>
      </c>
      <c r="AK401" s="27">
        <f t="shared" si="26"/>
        <v>-0.007000181541</v>
      </c>
      <c r="AL401" s="27">
        <f t="shared" si="27"/>
        <v>0.01950534132</v>
      </c>
      <c r="AM401" s="27">
        <f t="shared" si="28"/>
        <v>0.2766915887</v>
      </c>
      <c r="AN401" s="27">
        <f t="shared" si="29"/>
        <v>-0.01182114831</v>
      </c>
      <c r="AO401" s="27">
        <f t="shared" si="30"/>
        <v>0.7287948974</v>
      </c>
      <c r="AP401" s="27">
        <f t="shared" si="31"/>
        <v>0.3563061813</v>
      </c>
      <c r="AQ401" s="27"/>
      <c r="AR401" s="27"/>
      <c r="AS401" s="27"/>
    </row>
    <row r="402">
      <c r="A402" s="29">
        <v>5635.0</v>
      </c>
      <c r="B402" s="30">
        <v>1712.0</v>
      </c>
      <c r="C402" s="14">
        <v>9.0</v>
      </c>
      <c r="D402" s="15">
        <v>9.0</v>
      </c>
      <c r="E402" s="16">
        <v>3.0</v>
      </c>
      <c r="F402" s="17">
        <v>19.0</v>
      </c>
      <c r="G402" s="18">
        <v>63.0</v>
      </c>
      <c r="H402" s="19">
        <v>13.0</v>
      </c>
      <c r="I402" s="20">
        <v>10.0</v>
      </c>
      <c r="J402" s="21">
        <v>14.0</v>
      </c>
      <c r="K402" s="22">
        <v>14.0</v>
      </c>
      <c r="L402" s="63">
        <f t="shared" si="1"/>
        <v>9</v>
      </c>
      <c r="M402" s="63">
        <f t="shared" si="2"/>
        <v>32</v>
      </c>
      <c r="N402" s="63">
        <f t="shared" si="3"/>
        <v>3</v>
      </c>
      <c r="O402" s="63">
        <f t="shared" si="4"/>
        <v>24</v>
      </c>
      <c r="P402" s="64">
        <f t="shared" si="5"/>
        <v>24</v>
      </c>
      <c r="Q402" s="64">
        <f t="shared" si="6"/>
        <v>0.2195121951</v>
      </c>
      <c r="R402" s="64">
        <f t="shared" si="7"/>
        <v>0.1111111111</v>
      </c>
      <c r="S402" s="65">
        <f t="shared" si="8"/>
        <v>0.4852941176</v>
      </c>
      <c r="T402" s="65">
        <f t="shared" si="9"/>
        <v>0.6029411765</v>
      </c>
      <c r="U402" s="73">
        <f t="shared" si="10"/>
        <v>0.007009345794</v>
      </c>
      <c r="V402" s="66">
        <f t="shared" si="11"/>
        <v>0.4285714286</v>
      </c>
      <c r="W402" s="27">
        <f t="shared" si="12"/>
        <v>0.4294851724</v>
      </c>
      <c r="X402" s="27">
        <f t="shared" si="13"/>
        <v>-0.004229493326</v>
      </c>
      <c r="Y402" s="27">
        <f t="shared" si="14"/>
        <v>1.407877276</v>
      </c>
      <c r="Z402" s="27">
        <f t="shared" si="15"/>
        <v>3.585670527</v>
      </c>
      <c r="AA402" s="27">
        <f t="shared" si="16"/>
        <v>0.003436526658</v>
      </c>
      <c r="AB402" s="27">
        <f t="shared" si="17"/>
        <v>-0.06190028332</v>
      </c>
      <c r="AC402" s="27">
        <f t="shared" si="18"/>
        <v>-0.3334940987</v>
      </c>
      <c r="AD402" s="27">
        <f t="shared" si="19"/>
        <v>0.0408243686</v>
      </c>
      <c r="AE402" s="27">
        <f t="shared" si="20"/>
        <v>-2.681683397</v>
      </c>
      <c r="AF402" s="27">
        <f t="shared" si="21"/>
        <v>-2.12384771</v>
      </c>
      <c r="AG402" s="27">
        <f t="shared" si="22"/>
        <v>0.00009923567572</v>
      </c>
      <c r="AH402" s="27">
        <f t="shared" si="23"/>
        <v>-0.0007368454017</v>
      </c>
      <c r="AI402" s="27">
        <f t="shared" si="24"/>
        <v>0.01547273262</v>
      </c>
      <c r="AJ402" s="27">
        <f t="shared" si="25"/>
        <v>-0.05908046135</v>
      </c>
      <c r="AK402" s="27">
        <f t="shared" si="26"/>
        <v>-0.003539254413</v>
      </c>
      <c r="AL402" s="27">
        <f t="shared" si="27"/>
        <v>0.01661839725</v>
      </c>
      <c r="AM402" s="27">
        <f t="shared" si="28"/>
        <v>0.3972506728</v>
      </c>
      <c r="AN402" s="27">
        <f t="shared" si="29"/>
        <v>-0.009172974579</v>
      </c>
      <c r="AO402" s="27">
        <f t="shared" si="30"/>
        <v>0.9529913308</v>
      </c>
      <c r="AP402" s="27">
        <f t="shared" si="31"/>
        <v>0.4243477712</v>
      </c>
      <c r="AQ402" s="27"/>
      <c r="AR402" s="27"/>
      <c r="AS402" s="27"/>
    </row>
    <row r="403">
      <c r="A403" s="29">
        <v>5652.0</v>
      </c>
      <c r="B403" s="30">
        <v>1211.0</v>
      </c>
      <c r="C403" s="14">
        <v>40.0</v>
      </c>
      <c r="D403" s="15">
        <v>35.0</v>
      </c>
      <c r="E403" s="16">
        <v>24.0</v>
      </c>
      <c r="F403" s="17">
        <v>30.0</v>
      </c>
      <c r="G403" s="18">
        <v>79.0</v>
      </c>
      <c r="H403" s="19">
        <v>10.0</v>
      </c>
      <c r="I403" s="20">
        <v>31.0</v>
      </c>
      <c r="J403" s="21">
        <v>86.0</v>
      </c>
      <c r="K403" s="22">
        <v>69.0</v>
      </c>
      <c r="L403" s="63">
        <f t="shared" si="1"/>
        <v>40</v>
      </c>
      <c r="M403" s="63">
        <f t="shared" si="2"/>
        <v>40</v>
      </c>
      <c r="N403" s="63">
        <f t="shared" si="3"/>
        <v>24</v>
      </c>
      <c r="O403" s="63">
        <f t="shared" si="4"/>
        <v>100</v>
      </c>
      <c r="P403" s="64">
        <f t="shared" si="5"/>
        <v>100</v>
      </c>
      <c r="Q403" s="64">
        <f t="shared" si="6"/>
        <v>0.5</v>
      </c>
      <c r="R403" s="64">
        <f t="shared" si="7"/>
        <v>0.1935483871</v>
      </c>
      <c r="S403" s="65">
        <f t="shared" si="8"/>
        <v>0.6862745098</v>
      </c>
      <c r="T403" s="65">
        <f t="shared" si="9"/>
        <v>0.3921568627</v>
      </c>
      <c r="U403" s="73">
        <f t="shared" si="10"/>
        <v>0.05284888522</v>
      </c>
      <c r="V403" s="66">
        <f t="shared" si="11"/>
        <v>0.7142857143</v>
      </c>
      <c r="W403" s="27">
        <f t="shared" si="12"/>
        <v>0.7072846897</v>
      </c>
      <c r="X403" s="27">
        <f t="shared" si="13"/>
        <v>-0.03188942504</v>
      </c>
      <c r="Y403" s="27">
        <f t="shared" si="14"/>
        <v>0.9156925372</v>
      </c>
      <c r="Z403" s="27">
        <f t="shared" si="15"/>
        <v>5.070645189</v>
      </c>
      <c r="AA403" s="27">
        <f t="shared" si="16"/>
        <v>0.1953603422</v>
      </c>
      <c r="AB403" s="27">
        <f t="shared" si="17"/>
        <v>-0.3035539283</v>
      </c>
      <c r="AC403" s="27">
        <f t="shared" si="18"/>
        <v>-0.1410775485</v>
      </c>
      <c r="AD403" s="27">
        <f t="shared" si="19"/>
        <v>0.4352819543</v>
      </c>
      <c r="AE403" s="27">
        <f t="shared" si="20"/>
        <v>-2.466523285</v>
      </c>
      <c r="AF403" s="27">
        <f t="shared" si="21"/>
        <v>-4.247262026</v>
      </c>
      <c r="AG403" s="27">
        <f t="shared" si="22"/>
        <v>0.04253465031</v>
      </c>
      <c r="AH403" s="27">
        <f t="shared" si="23"/>
        <v>-0.02724444363</v>
      </c>
      <c r="AI403" s="27">
        <f t="shared" si="24"/>
        <v>0.04935090452</v>
      </c>
      <c r="AJ403" s="27">
        <f t="shared" si="25"/>
        <v>-0.01625543159</v>
      </c>
      <c r="AK403" s="27">
        <f t="shared" si="26"/>
        <v>-0.2845255775</v>
      </c>
      <c r="AL403" s="27">
        <f t="shared" si="27"/>
        <v>0.1152458241</v>
      </c>
      <c r="AM403" s="27">
        <f t="shared" si="28"/>
        <v>0.2376442079</v>
      </c>
      <c r="AN403" s="27">
        <f t="shared" si="29"/>
        <v>-0.1383102025</v>
      </c>
      <c r="AO403" s="27">
        <f t="shared" si="30"/>
        <v>1.239537036</v>
      </c>
      <c r="AP403" s="27">
        <f t="shared" si="31"/>
        <v>1.20005306</v>
      </c>
      <c r="AQ403" s="27"/>
      <c r="AR403" s="27"/>
      <c r="AS403" s="27"/>
    </row>
    <row r="404">
      <c r="A404" s="29">
        <v>6001.0</v>
      </c>
      <c r="B404" s="30">
        <v>2316.0</v>
      </c>
      <c r="C404" s="14">
        <v>20.0</v>
      </c>
      <c r="D404" s="15">
        <v>49.0</v>
      </c>
      <c r="E404" s="16">
        <v>22.0</v>
      </c>
      <c r="F404" s="17">
        <v>19.0</v>
      </c>
      <c r="G404" s="18">
        <v>156.0</v>
      </c>
      <c r="H404" s="19">
        <v>15.0</v>
      </c>
      <c r="I404" s="20">
        <v>28.0</v>
      </c>
      <c r="J404" s="21">
        <v>55.0</v>
      </c>
      <c r="K404" s="22">
        <v>42.0</v>
      </c>
      <c r="L404" s="63">
        <f t="shared" si="1"/>
        <v>20</v>
      </c>
      <c r="M404" s="63">
        <f t="shared" si="2"/>
        <v>34</v>
      </c>
      <c r="N404" s="63">
        <f t="shared" si="3"/>
        <v>22</v>
      </c>
      <c r="O404" s="63">
        <f t="shared" si="4"/>
        <v>70</v>
      </c>
      <c r="P404" s="64">
        <f t="shared" si="5"/>
        <v>69</v>
      </c>
      <c r="Q404" s="64">
        <f t="shared" si="6"/>
        <v>0.3703703704</v>
      </c>
      <c r="R404" s="64">
        <f t="shared" si="7"/>
        <v>0.2391304348</v>
      </c>
      <c r="S404" s="65">
        <f t="shared" si="8"/>
        <v>0.6164383562</v>
      </c>
      <c r="T404" s="65">
        <f t="shared" si="9"/>
        <v>0.3698630137</v>
      </c>
      <c r="U404" s="73">
        <f t="shared" si="10"/>
        <v>0.01813471503</v>
      </c>
      <c r="V404" s="66">
        <f t="shared" si="11"/>
        <v>0.6730769231</v>
      </c>
      <c r="W404" s="27">
        <f t="shared" si="12"/>
        <v>0.655025405</v>
      </c>
      <c r="X404" s="27">
        <f t="shared" si="13"/>
        <v>-0.01094262695</v>
      </c>
      <c r="Y404" s="27">
        <f t="shared" si="14"/>
        <v>0.8636360436</v>
      </c>
      <c r="Z404" s="27">
        <f t="shared" si="15"/>
        <v>4.554649984</v>
      </c>
      <c r="AA404" s="27">
        <f t="shared" si="16"/>
        <v>0.023003092</v>
      </c>
      <c r="AB404" s="27">
        <f t="shared" si="17"/>
        <v>-0.09824079007</v>
      </c>
      <c r="AC404" s="27">
        <f t="shared" si="18"/>
        <v>-0.1254931652</v>
      </c>
      <c r="AD404" s="27">
        <f t="shared" si="19"/>
        <v>0.1341644185</v>
      </c>
      <c r="AE404" s="27">
        <f t="shared" si="20"/>
        <v>-2.089575606</v>
      </c>
      <c r="AF404" s="27">
        <f t="shared" si="21"/>
        <v>-3.426830515</v>
      </c>
      <c r="AG404" s="27">
        <f t="shared" si="22"/>
        <v>0.0017185714</v>
      </c>
      <c r="AH404" s="27">
        <f t="shared" si="23"/>
        <v>-0.003025581367</v>
      </c>
      <c r="AI404" s="27">
        <f t="shared" si="24"/>
        <v>0.01506371847</v>
      </c>
      <c r="AJ404" s="27">
        <f t="shared" si="25"/>
        <v>-0.01363771964</v>
      </c>
      <c r="AK404" s="27">
        <f t="shared" si="26"/>
        <v>-0.03009282143</v>
      </c>
      <c r="AL404" s="27">
        <f t="shared" si="27"/>
        <v>0.03350217264</v>
      </c>
      <c r="AM404" s="27">
        <f t="shared" si="28"/>
        <v>0.1898808591</v>
      </c>
      <c r="AN404" s="27">
        <f t="shared" si="29"/>
        <v>-0.03829240932</v>
      </c>
      <c r="AO404" s="27">
        <f t="shared" si="30"/>
        <v>0.9432442425</v>
      </c>
      <c r="AP404" s="27">
        <f t="shared" si="31"/>
        <v>0.869712686</v>
      </c>
      <c r="AQ404" s="27"/>
      <c r="AR404" s="27"/>
      <c r="AS404" s="27"/>
    </row>
    <row r="405">
      <c r="A405" s="29">
        <v>6003.0</v>
      </c>
      <c r="B405" s="30">
        <v>1099.0</v>
      </c>
      <c r="C405" s="14">
        <v>42.0</v>
      </c>
      <c r="D405" s="15">
        <v>61.0</v>
      </c>
      <c r="E405" s="16">
        <v>18.0</v>
      </c>
      <c r="F405" s="17">
        <v>32.0</v>
      </c>
      <c r="G405" s="18">
        <v>143.0</v>
      </c>
      <c r="H405" s="19">
        <v>15.0</v>
      </c>
      <c r="I405" s="20">
        <v>60.0</v>
      </c>
      <c r="J405" s="21">
        <v>69.0</v>
      </c>
      <c r="K405" s="22">
        <v>41.0</v>
      </c>
      <c r="L405" s="63">
        <f t="shared" si="1"/>
        <v>42</v>
      </c>
      <c r="M405" s="63">
        <f t="shared" si="2"/>
        <v>47</v>
      </c>
      <c r="N405" s="63">
        <f t="shared" si="3"/>
        <v>18</v>
      </c>
      <c r="O405" s="63">
        <f t="shared" si="4"/>
        <v>101</v>
      </c>
      <c r="P405" s="64">
        <f t="shared" si="5"/>
        <v>101</v>
      </c>
      <c r="Q405" s="64">
        <f t="shared" si="6"/>
        <v>0.4719101124</v>
      </c>
      <c r="R405" s="64">
        <f t="shared" si="7"/>
        <v>0.1512605042</v>
      </c>
      <c r="S405" s="65">
        <f t="shared" si="8"/>
        <v>0.6875</v>
      </c>
      <c r="T405" s="65">
        <f t="shared" si="9"/>
        <v>0.4278846154</v>
      </c>
      <c r="U405" s="73">
        <f t="shared" si="10"/>
        <v>0.05459508644</v>
      </c>
      <c r="V405" s="66">
        <f t="shared" si="11"/>
        <v>0.6824324324</v>
      </c>
      <c r="W405" s="27">
        <f t="shared" si="12"/>
        <v>0.6833354105</v>
      </c>
      <c r="X405" s="27">
        <f t="shared" si="13"/>
        <v>-0.03294309633</v>
      </c>
      <c r="Y405" s="27">
        <f t="shared" si="14"/>
        <v>0.9991174102</v>
      </c>
      <c r="Z405" s="27">
        <f t="shared" si="15"/>
        <v>5.079699913</v>
      </c>
      <c r="AA405" s="27">
        <f t="shared" si="16"/>
        <v>0.2084835827</v>
      </c>
      <c r="AB405" s="27">
        <f t="shared" si="17"/>
        <v>-0.3421530666</v>
      </c>
      <c r="AC405" s="27">
        <f t="shared" si="18"/>
        <v>-0.1679544862</v>
      </c>
      <c r="AD405" s="27">
        <f t="shared" si="19"/>
        <v>0.450467252</v>
      </c>
      <c r="AE405" s="27">
        <f t="shared" si="20"/>
        <v>-2.696043568</v>
      </c>
      <c r="AF405" s="27">
        <f t="shared" si="21"/>
        <v>-4.262444363</v>
      </c>
      <c r="AG405" s="27">
        <f t="shared" si="22"/>
        <v>0.04689170758</v>
      </c>
      <c r="AH405" s="27">
        <f t="shared" si="23"/>
        <v>-0.03172343817</v>
      </c>
      <c r="AI405" s="27">
        <f t="shared" si="24"/>
        <v>0.06069411012</v>
      </c>
      <c r="AJ405" s="27">
        <f t="shared" si="25"/>
        <v>-0.02111538775</v>
      </c>
      <c r="AK405" s="27">
        <f t="shared" si="26"/>
        <v>-0.3041806629</v>
      </c>
      <c r="AL405" s="27">
        <f t="shared" si="27"/>
        <v>0.1301321519</v>
      </c>
      <c r="AM405" s="27">
        <f t="shared" si="28"/>
        <v>0.2834234447</v>
      </c>
      <c r="AN405" s="27">
        <f t="shared" si="29"/>
        <v>-0.1433909073</v>
      </c>
      <c r="AO405" s="27">
        <f t="shared" si="30"/>
        <v>1.35730056</v>
      </c>
      <c r="AP405" s="27">
        <f t="shared" si="31"/>
        <v>1.206493403</v>
      </c>
      <c r="AQ405" s="27"/>
      <c r="AR405" s="27"/>
      <c r="AS405" s="27"/>
    </row>
    <row r="406">
      <c r="A406" s="29">
        <v>6004.0</v>
      </c>
      <c r="B406" s="30">
        <v>1458.0</v>
      </c>
      <c r="C406" s="14">
        <v>59.0</v>
      </c>
      <c r="D406" s="15">
        <v>66.0</v>
      </c>
      <c r="E406" s="16">
        <v>15.0</v>
      </c>
      <c r="F406" s="17">
        <v>66.0</v>
      </c>
      <c r="G406" s="18">
        <v>209.0</v>
      </c>
      <c r="H406" s="19">
        <v>14.0</v>
      </c>
      <c r="I406" s="20">
        <v>71.0</v>
      </c>
      <c r="J406" s="21">
        <v>98.0</v>
      </c>
      <c r="K406" s="22">
        <v>53.0</v>
      </c>
      <c r="L406" s="63">
        <f t="shared" si="1"/>
        <v>59</v>
      </c>
      <c r="M406" s="63">
        <f t="shared" si="2"/>
        <v>80</v>
      </c>
      <c r="N406" s="63">
        <f t="shared" si="3"/>
        <v>15</v>
      </c>
      <c r="O406" s="63">
        <f t="shared" si="4"/>
        <v>124</v>
      </c>
      <c r="P406" s="64">
        <f t="shared" si="5"/>
        <v>125</v>
      </c>
      <c r="Q406" s="64">
        <f t="shared" si="6"/>
        <v>0.4244604317</v>
      </c>
      <c r="R406" s="64">
        <f t="shared" si="7"/>
        <v>0.1079136691</v>
      </c>
      <c r="S406" s="65">
        <f t="shared" si="8"/>
        <v>0.6582733813</v>
      </c>
      <c r="T406" s="65">
        <f t="shared" si="9"/>
        <v>0.5</v>
      </c>
      <c r="U406" s="73">
        <f t="shared" si="10"/>
        <v>0.05075445816</v>
      </c>
      <c r="V406" s="66">
        <f t="shared" si="11"/>
        <v>0.6078431373</v>
      </c>
      <c r="W406" s="27">
        <f t="shared" si="12"/>
        <v>0.6132274165</v>
      </c>
      <c r="X406" s="27">
        <f t="shared" si="13"/>
        <v>-0.0306256316</v>
      </c>
      <c r="Y406" s="27">
        <f t="shared" si="14"/>
        <v>1.167507985</v>
      </c>
      <c r="Z406" s="27">
        <f t="shared" si="15"/>
        <v>4.863754527</v>
      </c>
      <c r="AA406" s="27">
        <f t="shared" si="16"/>
        <v>0.1801827194</v>
      </c>
      <c r="AB406" s="27">
        <f t="shared" si="17"/>
        <v>-0.3716930214</v>
      </c>
      <c r="AC406" s="27">
        <f t="shared" si="18"/>
        <v>-0.2293391898</v>
      </c>
      <c r="AD406" s="27">
        <f t="shared" si="19"/>
        <v>0.4009751451</v>
      </c>
      <c r="AE406" s="27">
        <f t="shared" si="20"/>
        <v>-3.016503476</v>
      </c>
      <c r="AF406" s="27">
        <f t="shared" si="21"/>
        <v>-3.907742209</v>
      </c>
      <c r="AG406" s="27">
        <f t="shared" si="22"/>
        <v>0.03767540776</v>
      </c>
      <c r="AH406" s="27">
        <f t="shared" si="23"/>
        <v>-0.03203796024</v>
      </c>
      <c r="AI406" s="27">
        <f t="shared" si="24"/>
        <v>0.07704666617</v>
      </c>
      <c r="AJ406" s="27">
        <f t="shared" si="25"/>
        <v>-0.03369217587</v>
      </c>
      <c r="AK406" s="27">
        <f t="shared" si="26"/>
        <v>-0.2517134771</v>
      </c>
      <c r="AL406" s="27">
        <f t="shared" si="27"/>
        <v>0.1353574528</v>
      </c>
      <c r="AM406" s="27">
        <f t="shared" si="28"/>
        <v>0.3705578592</v>
      </c>
      <c r="AN406" s="27">
        <f t="shared" si="29"/>
        <v>-0.1222107567</v>
      </c>
      <c r="AO406" s="27">
        <f t="shared" si="30"/>
        <v>1.454074116</v>
      </c>
      <c r="AP406" s="27">
        <f t="shared" si="31"/>
        <v>1.059072583</v>
      </c>
      <c r="AQ406" s="27"/>
      <c r="AR406" s="27"/>
      <c r="AS406" s="27"/>
    </row>
    <row r="407">
      <c r="A407" s="29">
        <v>6007.0</v>
      </c>
      <c r="B407" s="30">
        <v>2030.0</v>
      </c>
      <c r="C407" s="14">
        <v>26.0</v>
      </c>
      <c r="D407" s="15">
        <v>29.0</v>
      </c>
      <c r="E407" s="16">
        <v>19.0</v>
      </c>
      <c r="F407" s="17">
        <v>17.0</v>
      </c>
      <c r="G407" s="18">
        <v>111.0</v>
      </c>
      <c r="H407" s="19">
        <v>16.0</v>
      </c>
      <c r="I407" s="20">
        <v>48.0</v>
      </c>
      <c r="J407" s="21">
        <v>44.0</v>
      </c>
      <c r="K407" s="22">
        <v>53.0</v>
      </c>
      <c r="L407" s="63">
        <f t="shared" si="1"/>
        <v>26</v>
      </c>
      <c r="M407" s="63">
        <f t="shared" si="2"/>
        <v>33</v>
      </c>
      <c r="N407" s="63">
        <f t="shared" si="3"/>
        <v>19</v>
      </c>
      <c r="O407" s="63">
        <f t="shared" si="4"/>
        <v>101</v>
      </c>
      <c r="P407" s="64">
        <f t="shared" si="5"/>
        <v>100</v>
      </c>
      <c r="Q407" s="64">
        <f t="shared" si="6"/>
        <v>0.4406779661</v>
      </c>
      <c r="R407" s="64">
        <f t="shared" si="7"/>
        <v>0.1583333333</v>
      </c>
      <c r="S407" s="65">
        <f t="shared" si="8"/>
        <v>0.7094972067</v>
      </c>
      <c r="T407" s="65">
        <f t="shared" si="9"/>
        <v>0.3296089385</v>
      </c>
      <c r="U407" s="73">
        <f t="shared" si="10"/>
        <v>0.02216748768</v>
      </c>
      <c r="V407" s="66">
        <f t="shared" si="11"/>
        <v>0.7537313433</v>
      </c>
      <c r="W407" s="27">
        <f t="shared" si="12"/>
        <v>0.7401560209</v>
      </c>
      <c r="X407" s="27">
        <f t="shared" si="13"/>
        <v>-0.01337603308</v>
      </c>
      <c r="Y407" s="27">
        <f t="shared" si="14"/>
        <v>0.7696421353</v>
      </c>
      <c r="Z407" s="27">
        <f t="shared" si="15"/>
        <v>5.242229671</v>
      </c>
      <c r="AA407" s="27">
        <f t="shared" si="16"/>
        <v>0.03437143763</v>
      </c>
      <c r="AB407" s="27">
        <f t="shared" si="17"/>
        <v>-0.1070177125</v>
      </c>
      <c r="AC407" s="27">
        <f t="shared" si="18"/>
        <v>-0.09966352109</v>
      </c>
      <c r="AD407" s="27">
        <f t="shared" si="19"/>
        <v>0.1887574621</v>
      </c>
      <c r="AE407" s="27">
        <f t="shared" si="20"/>
        <v>-2.143271567</v>
      </c>
      <c r="AF407" s="27">
        <f t="shared" si="21"/>
        <v>-4.539569801</v>
      </c>
      <c r="AG407" s="27">
        <f t="shared" si="22"/>
        <v>0.003138952919</v>
      </c>
      <c r="AH407" s="27">
        <f t="shared" si="23"/>
        <v>-0.004028824919</v>
      </c>
      <c r="AI407" s="27">
        <f t="shared" si="24"/>
        <v>0.01462359276</v>
      </c>
      <c r="AJ407" s="27">
        <f t="shared" si="25"/>
        <v>-0.009651970546</v>
      </c>
      <c r="AK407" s="27">
        <f t="shared" si="26"/>
        <v>-0.05175298754</v>
      </c>
      <c r="AL407" s="27">
        <f t="shared" si="27"/>
        <v>0.04200469405</v>
      </c>
      <c r="AM407" s="27">
        <f t="shared" si="28"/>
        <v>0.1735634913</v>
      </c>
      <c r="AN407" s="27">
        <f t="shared" si="29"/>
        <v>-0.06200696941</v>
      </c>
      <c r="AO407" s="27">
        <f t="shared" si="30"/>
        <v>1.113536129</v>
      </c>
      <c r="AP407" s="27">
        <f t="shared" si="31"/>
        <v>1.326046989</v>
      </c>
      <c r="AQ407" s="27"/>
      <c r="AR407" s="27"/>
      <c r="AS407" s="27"/>
    </row>
    <row r="408">
      <c r="A408" s="29">
        <v>6009.0</v>
      </c>
      <c r="B408" s="30">
        <v>1588.0</v>
      </c>
      <c r="C408" s="14">
        <v>11.0</v>
      </c>
      <c r="D408" s="15">
        <v>26.0</v>
      </c>
      <c r="E408" s="16">
        <v>13.0</v>
      </c>
      <c r="F408" s="17">
        <v>24.0</v>
      </c>
      <c r="G408" s="18">
        <v>94.0</v>
      </c>
      <c r="H408" s="19">
        <v>19.0</v>
      </c>
      <c r="I408" s="20">
        <v>21.0</v>
      </c>
      <c r="J408" s="21">
        <v>48.0</v>
      </c>
      <c r="K408" s="22">
        <v>30.0</v>
      </c>
      <c r="L408" s="63">
        <f t="shared" si="1"/>
        <v>11</v>
      </c>
      <c r="M408" s="63">
        <f t="shared" si="2"/>
        <v>43</v>
      </c>
      <c r="N408" s="63">
        <f t="shared" si="3"/>
        <v>13</v>
      </c>
      <c r="O408" s="63">
        <f t="shared" si="4"/>
        <v>51</v>
      </c>
      <c r="P408" s="64">
        <f t="shared" si="5"/>
        <v>51</v>
      </c>
      <c r="Q408" s="64">
        <f t="shared" si="6"/>
        <v>0.2037037037</v>
      </c>
      <c r="R408" s="64">
        <f t="shared" si="7"/>
        <v>0.203125</v>
      </c>
      <c r="S408" s="65">
        <f t="shared" si="8"/>
        <v>0.5254237288</v>
      </c>
      <c r="T408" s="65">
        <f t="shared" si="9"/>
        <v>0.4576271186</v>
      </c>
      <c r="U408" s="73">
        <f t="shared" si="10"/>
        <v>0.01511335013</v>
      </c>
      <c r="V408" s="66">
        <f t="shared" si="11"/>
        <v>0.5425531915</v>
      </c>
      <c r="W408" s="27">
        <f t="shared" si="12"/>
        <v>0.5432035469</v>
      </c>
      <c r="X408" s="27">
        <f t="shared" si="13"/>
        <v>-0.009119512058</v>
      </c>
      <c r="Y408" s="27">
        <f t="shared" si="14"/>
        <v>1.06856663</v>
      </c>
      <c r="Z408" s="27">
        <f t="shared" si="15"/>
        <v>3.882174355</v>
      </c>
      <c r="AA408" s="27">
        <f t="shared" si="16"/>
        <v>0.01597666883</v>
      </c>
      <c r="AB408" s="27">
        <f t="shared" si="17"/>
        <v>-0.1013007599</v>
      </c>
      <c r="AC408" s="27">
        <f t="shared" si="18"/>
        <v>-0.1921152191</v>
      </c>
      <c r="AD408" s="27">
        <f t="shared" si="19"/>
        <v>0.09530317944</v>
      </c>
      <c r="AE408" s="27">
        <f t="shared" si="20"/>
        <v>-2.203682215</v>
      </c>
      <c r="AF408" s="27">
        <f t="shared" si="21"/>
        <v>-2.489617813</v>
      </c>
      <c r="AG408" s="27">
        <f t="shared" si="22"/>
        <v>0.0009947583768</v>
      </c>
      <c r="AH408" s="27">
        <f t="shared" si="23"/>
        <v>-0.00260003804</v>
      </c>
      <c r="AI408" s="27">
        <f t="shared" si="24"/>
        <v>0.01921869505</v>
      </c>
      <c r="AJ408" s="27">
        <f t="shared" si="25"/>
        <v>-0.02583177823</v>
      </c>
      <c r="AK408" s="27">
        <f t="shared" si="26"/>
        <v>-0.01781488212</v>
      </c>
      <c r="AL408" s="27">
        <f t="shared" si="27"/>
        <v>0.02944515587</v>
      </c>
      <c r="AM408" s="27">
        <f t="shared" si="28"/>
        <v>0.2477666869</v>
      </c>
      <c r="AN408" s="27">
        <f t="shared" si="29"/>
        <v>-0.02318476818</v>
      </c>
      <c r="AO408" s="27">
        <f t="shared" si="30"/>
        <v>0.8478813224</v>
      </c>
      <c r="AP408" s="27">
        <f t="shared" si="31"/>
        <v>0.5385622275</v>
      </c>
      <c r="AQ408" s="27"/>
      <c r="AR408" s="27"/>
      <c r="AS408" s="27"/>
    </row>
    <row r="409">
      <c r="A409" s="29">
        <v>6011.0</v>
      </c>
      <c r="B409" s="30">
        <v>1013.0</v>
      </c>
      <c r="C409" s="14">
        <v>6.0</v>
      </c>
      <c r="D409" s="15">
        <v>11.0</v>
      </c>
      <c r="E409" s="16">
        <v>12.0</v>
      </c>
      <c r="F409" s="17">
        <v>17.0</v>
      </c>
      <c r="G409" s="18">
        <v>69.0</v>
      </c>
      <c r="H409" s="19">
        <v>14.0</v>
      </c>
      <c r="I409" s="20">
        <v>14.0</v>
      </c>
      <c r="J409" s="21">
        <v>24.0</v>
      </c>
      <c r="K409" s="22">
        <v>18.0</v>
      </c>
      <c r="L409" s="63">
        <f t="shared" si="1"/>
        <v>6</v>
      </c>
      <c r="M409" s="63">
        <f t="shared" si="2"/>
        <v>31</v>
      </c>
      <c r="N409" s="63">
        <f t="shared" si="3"/>
        <v>12</v>
      </c>
      <c r="O409" s="63">
        <f t="shared" si="4"/>
        <v>32</v>
      </c>
      <c r="P409" s="64">
        <f t="shared" si="5"/>
        <v>32</v>
      </c>
      <c r="Q409" s="64">
        <f t="shared" si="6"/>
        <v>0.1621621622</v>
      </c>
      <c r="R409" s="64">
        <f t="shared" si="7"/>
        <v>0.2727272727</v>
      </c>
      <c r="S409" s="65">
        <f t="shared" si="8"/>
        <v>0.4691358025</v>
      </c>
      <c r="T409" s="65">
        <f t="shared" si="9"/>
        <v>0.4567901235</v>
      </c>
      <c r="U409" s="73">
        <f t="shared" si="10"/>
        <v>0.01776900296</v>
      </c>
      <c r="V409" s="66">
        <f t="shared" si="11"/>
        <v>0.5079365079</v>
      </c>
      <c r="W409" s="27">
        <f t="shared" si="12"/>
        <v>0.5082802113</v>
      </c>
      <c r="X409" s="27">
        <f t="shared" si="13"/>
        <v>-0.01072195347</v>
      </c>
      <c r="Y409" s="27">
        <f t="shared" si="14"/>
        <v>1.066612233</v>
      </c>
      <c r="Z409" s="27">
        <f t="shared" si="15"/>
        <v>3.46628232</v>
      </c>
      <c r="AA409" s="27">
        <f t="shared" si="16"/>
        <v>0.02208466751</v>
      </c>
      <c r="AB409" s="27">
        <f t="shared" si="17"/>
        <v>-0.1188830592</v>
      </c>
      <c r="AC409" s="27">
        <f t="shared" si="18"/>
        <v>-0.1914131083</v>
      </c>
      <c r="AD409" s="27">
        <f t="shared" si="19"/>
        <v>0.1000457401</v>
      </c>
      <c r="AE409" s="27">
        <f t="shared" si="20"/>
        <v>-1.964006021</v>
      </c>
      <c r="AF409" s="27">
        <f t="shared" si="21"/>
        <v>-1.984771311</v>
      </c>
      <c r="AG409" s="27">
        <f t="shared" si="22"/>
        <v>0.001616681815</v>
      </c>
      <c r="AH409" s="27">
        <f t="shared" si="23"/>
        <v>-0.003587478334</v>
      </c>
      <c r="AI409" s="27">
        <f t="shared" si="24"/>
        <v>0.02251314233</v>
      </c>
      <c r="AJ409" s="27">
        <f t="shared" si="25"/>
        <v>-0.02569029916</v>
      </c>
      <c r="AK409" s="27">
        <f t="shared" si="26"/>
        <v>-0.02198753181</v>
      </c>
      <c r="AL409" s="27">
        <f t="shared" si="27"/>
        <v>0.03085389675</v>
      </c>
      <c r="AM409" s="27">
        <f t="shared" si="28"/>
        <v>0.2204152883</v>
      </c>
      <c r="AN409" s="27">
        <f t="shared" si="29"/>
        <v>-0.02173115778</v>
      </c>
      <c r="AO409" s="27">
        <f t="shared" si="30"/>
        <v>0.6747110336</v>
      </c>
      <c r="AP409" s="27">
        <f t="shared" si="31"/>
        <v>0.3833562756</v>
      </c>
      <c r="AQ409" s="27"/>
      <c r="AR409" s="27"/>
      <c r="AS409" s="27"/>
    </row>
    <row r="410">
      <c r="A410" s="29">
        <v>6012.0</v>
      </c>
      <c r="B410" s="30">
        <v>1030.0</v>
      </c>
      <c r="C410" s="14">
        <v>9.0</v>
      </c>
      <c r="D410" s="15">
        <v>12.0</v>
      </c>
      <c r="E410" s="16">
        <v>17.0</v>
      </c>
      <c r="F410" s="17">
        <v>16.0</v>
      </c>
      <c r="G410" s="18">
        <v>47.0</v>
      </c>
      <c r="H410" s="19">
        <v>4.0</v>
      </c>
      <c r="I410" s="20">
        <v>14.0</v>
      </c>
      <c r="J410" s="21">
        <v>25.0</v>
      </c>
      <c r="K410" s="22">
        <v>28.0</v>
      </c>
      <c r="L410" s="63">
        <f t="shared" si="1"/>
        <v>9</v>
      </c>
      <c r="M410" s="63">
        <f t="shared" si="2"/>
        <v>20</v>
      </c>
      <c r="N410" s="63">
        <f t="shared" si="3"/>
        <v>17</v>
      </c>
      <c r="O410" s="63">
        <f t="shared" si="4"/>
        <v>42</v>
      </c>
      <c r="P410" s="64">
        <f t="shared" si="5"/>
        <v>42</v>
      </c>
      <c r="Q410" s="64">
        <f t="shared" si="6"/>
        <v>0.3103448276</v>
      </c>
      <c r="R410" s="64">
        <f t="shared" si="7"/>
        <v>0.2881355932</v>
      </c>
      <c r="S410" s="65">
        <f t="shared" si="8"/>
        <v>0.5795454545</v>
      </c>
      <c r="T410" s="65">
        <f t="shared" si="9"/>
        <v>0.3295454545</v>
      </c>
      <c r="U410" s="73">
        <f t="shared" si="10"/>
        <v>0.02524271845</v>
      </c>
      <c r="V410" s="66">
        <f t="shared" si="11"/>
        <v>0.6774193548</v>
      </c>
      <c r="W410" s="27">
        <f t="shared" si="12"/>
        <v>0.6691084251</v>
      </c>
      <c r="X410" s="27">
        <f t="shared" si="13"/>
        <v>-0.01523165105</v>
      </c>
      <c r="Y410" s="27">
        <f t="shared" si="14"/>
        <v>0.7694938991</v>
      </c>
      <c r="Z410" s="27">
        <f t="shared" si="15"/>
        <v>4.282061083</v>
      </c>
      <c r="AA410" s="27">
        <f t="shared" si="16"/>
        <v>0.044569421</v>
      </c>
      <c r="AB410" s="27">
        <f t="shared" si="17"/>
        <v>-0.1218404954</v>
      </c>
      <c r="AC410" s="27">
        <f t="shared" si="18"/>
        <v>-0.0996251336</v>
      </c>
      <c r="AD410" s="27">
        <f t="shared" si="19"/>
        <v>0.1755741566</v>
      </c>
      <c r="AE410" s="27">
        <f t="shared" si="20"/>
        <v>-1.750372017</v>
      </c>
      <c r="AF410" s="27">
        <f t="shared" si="21"/>
        <v>-3.02892365</v>
      </c>
      <c r="AG410" s="27">
        <f t="shared" si="22"/>
        <v>0.004634936024</v>
      </c>
      <c r="AH410" s="27">
        <f t="shared" si="23"/>
        <v>-0.005223168476</v>
      </c>
      <c r="AI410" s="27">
        <f t="shared" si="24"/>
        <v>0.01664586705</v>
      </c>
      <c r="AJ410" s="27">
        <f t="shared" si="25"/>
        <v>-0.009646394596</v>
      </c>
      <c r="AK410" s="27">
        <f t="shared" si="26"/>
        <v>-0.05481652922</v>
      </c>
      <c r="AL410" s="27">
        <f t="shared" si="27"/>
        <v>0.0390634532</v>
      </c>
      <c r="AM410" s="27">
        <f t="shared" si="28"/>
        <v>0.1417189356</v>
      </c>
      <c r="AN410" s="27">
        <f t="shared" si="29"/>
        <v>-0.04711224297</v>
      </c>
      <c r="AO410" s="27">
        <f t="shared" si="30"/>
        <v>0.7428382963</v>
      </c>
      <c r="AP410" s="27">
        <f t="shared" si="31"/>
        <v>0.7227188061</v>
      </c>
      <c r="AQ410" s="27"/>
      <c r="AR410" s="27"/>
      <c r="AS410" s="27"/>
    </row>
    <row r="411">
      <c r="A411" s="29">
        <v>6014.0</v>
      </c>
      <c r="B411" s="30">
        <v>1399.0</v>
      </c>
      <c r="C411" s="14">
        <v>22.0</v>
      </c>
      <c r="D411" s="15">
        <v>21.0</v>
      </c>
      <c r="E411" s="16">
        <v>11.0</v>
      </c>
      <c r="F411" s="17">
        <v>27.0</v>
      </c>
      <c r="G411" s="18">
        <v>87.0</v>
      </c>
      <c r="H411" s="19">
        <v>6.0</v>
      </c>
      <c r="I411" s="20">
        <v>19.0</v>
      </c>
      <c r="J411" s="21">
        <v>44.0</v>
      </c>
      <c r="K411" s="22">
        <v>16.0</v>
      </c>
      <c r="L411" s="63">
        <f t="shared" si="1"/>
        <v>22</v>
      </c>
      <c r="M411" s="63">
        <f t="shared" si="2"/>
        <v>33</v>
      </c>
      <c r="N411" s="63">
        <f t="shared" si="3"/>
        <v>11</v>
      </c>
      <c r="O411" s="63">
        <f t="shared" si="4"/>
        <v>35</v>
      </c>
      <c r="P411" s="64">
        <f t="shared" si="5"/>
        <v>35</v>
      </c>
      <c r="Q411" s="64">
        <f t="shared" si="6"/>
        <v>0.4</v>
      </c>
      <c r="R411" s="64">
        <f t="shared" si="7"/>
        <v>0.2391304348</v>
      </c>
      <c r="S411" s="65">
        <f t="shared" si="8"/>
        <v>0.5643564356</v>
      </c>
      <c r="T411" s="65">
        <f t="shared" si="9"/>
        <v>0.5445544554</v>
      </c>
      <c r="U411" s="73">
        <f t="shared" si="10"/>
        <v>0.02358827734</v>
      </c>
      <c r="V411" s="66">
        <f t="shared" si="11"/>
        <v>0.5147058824</v>
      </c>
      <c r="W411" s="27">
        <f t="shared" si="12"/>
        <v>0.5131934061</v>
      </c>
      <c r="X411" s="27">
        <f t="shared" si="13"/>
        <v>-0.01423334852</v>
      </c>
      <c r="Y411" s="27">
        <f t="shared" si="14"/>
        <v>1.27154335</v>
      </c>
      <c r="Z411" s="27">
        <f t="shared" si="15"/>
        <v>4.169834672</v>
      </c>
      <c r="AA411" s="27">
        <f t="shared" si="16"/>
        <v>0.03891859886</v>
      </c>
      <c r="AB411" s="27">
        <f t="shared" si="17"/>
        <v>-0.1881385308</v>
      </c>
      <c r="AC411" s="27">
        <f t="shared" si="18"/>
        <v>-0.2720325651</v>
      </c>
      <c r="AD411" s="27">
        <f t="shared" si="19"/>
        <v>0.1597668494</v>
      </c>
      <c r="AE411" s="27">
        <f t="shared" si="20"/>
        <v>-2.816581546</v>
      </c>
      <c r="AF411" s="27">
        <f t="shared" si="21"/>
        <v>-2.872237063</v>
      </c>
      <c r="AG411" s="27">
        <f t="shared" si="22"/>
        <v>0.003782021996</v>
      </c>
      <c r="AH411" s="27">
        <f t="shared" si="23"/>
        <v>-0.007536682651</v>
      </c>
      <c r="AI411" s="27">
        <f t="shared" si="24"/>
        <v>0.04247354436</v>
      </c>
      <c r="AJ411" s="27">
        <f t="shared" si="25"/>
        <v>-0.04352542226</v>
      </c>
      <c r="AK411" s="27">
        <f t="shared" si="26"/>
        <v>-0.04661199769</v>
      </c>
      <c r="AL411" s="27">
        <f t="shared" si="27"/>
        <v>0.05873847977</v>
      </c>
      <c r="AM411" s="27">
        <f t="shared" si="28"/>
        <v>0.3768303204</v>
      </c>
      <c r="AN411" s="27">
        <f t="shared" si="29"/>
        <v>-0.04174705452</v>
      </c>
      <c r="AO411" s="27">
        <f t="shared" si="30"/>
        <v>1.163997992</v>
      </c>
      <c r="AP411" s="27">
        <f t="shared" si="31"/>
        <v>0.6673709366</v>
      </c>
      <c r="AQ411" s="27"/>
      <c r="AR411" s="27"/>
      <c r="AS411" s="27"/>
    </row>
    <row r="412">
      <c r="A412" s="29">
        <v>6015.0</v>
      </c>
      <c r="B412" s="30">
        <v>1359.0</v>
      </c>
      <c r="C412" s="14">
        <v>3.0</v>
      </c>
      <c r="D412" s="15">
        <v>15.0</v>
      </c>
      <c r="E412" s="16">
        <v>8.0</v>
      </c>
      <c r="F412" s="17">
        <v>20.0</v>
      </c>
      <c r="G412" s="18">
        <v>61.0</v>
      </c>
      <c r="H412" s="19">
        <v>9.0</v>
      </c>
      <c r="I412" s="20">
        <v>16.0</v>
      </c>
      <c r="J412" s="21">
        <v>19.0</v>
      </c>
      <c r="K412" s="22">
        <v>13.0</v>
      </c>
      <c r="L412" s="63">
        <f t="shared" si="1"/>
        <v>3</v>
      </c>
      <c r="M412" s="63">
        <f t="shared" si="2"/>
        <v>29</v>
      </c>
      <c r="N412" s="63">
        <f t="shared" si="3"/>
        <v>8</v>
      </c>
      <c r="O412" s="63">
        <f t="shared" si="4"/>
        <v>29</v>
      </c>
      <c r="P412" s="64">
        <f t="shared" si="5"/>
        <v>29</v>
      </c>
      <c r="Q412" s="64">
        <f t="shared" si="6"/>
        <v>0.09375</v>
      </c>
      <c r="R412" s="64">
        <f t="shared" si="7"/>
        <v>0.2162162162</v>
      </c>
      <c r="S412" s="65">
        <f t="shared" si="8"/>
        <v>0.4637681159</v>
      </c>
      <c r="T412" s="65">
        <f t="shared" si="9"/>
        <v>0.4637681159</v>
      </c>
      <c r="U412" s="73">
        <f t="shared" si="10"/>
        <v>0.008094186902</v>
      </c>
      <c r="V412" s="66">
        <f t="shared" si="11"/>
        <v>0.5</v>
      </c>
      <c r="W412" s="27">
        <f t="shared" si="12"/>
        <v>0.5011509684</v>
      </c>
      <c r="X412" s="27">
        <f t="shared" si="13"/>
        <v>-0.004884094819</v>
      </c>
      <c r="Y412" s="27">
        <f t="shared" si="14"/>
        <v>1.082905957</v>
      </c>
      <c r="Z412" s="27">
        <f t="shared" si="15"/>
        <v>3.426622339</v>
      </c>
      <c r="AA412" s="27">
        <f t="shared" si="16"/>
        <v>0.004582592105</v>
      </c>
      <c r="AB412" s="27">
        <f t="shared" si="17"/>
        <v>-0.05498121377</v>
      </c>
      <c r="AC412" s="27">
        <f t="shared" si="18"/>
        <v>-0.1973058856</v>
      </c>
      <c r="AD412" s="27">
        <f t="shared" si="19"/>
        <v>0.04505168924</v>
      </c>
      <c r="AE412" s="27">
        <f t="shared" si="20"/>
        <v>-1.971193721</v>
      </c>
      <c r="AF412" s="27">
        <f t="shared" si="21"/>
        <v>-1.939613032</v>
      </c>
      <c r="AG412" s="27">
        <f t="shared" si="22"/>
        <v>0.0001528111554</v>
      </c>
      <c r="AH412" s="27">
        <f t="shared" si="23"/>
        <v>-0.0007557772357</v>
      </c>
      <c r="AI412" s="27">
        <f t="shared" si="24"/>
        <v>0.01057096538</v>
      </c>
      <c r="AJ412" s="27">
        <f t="shared" si="25"/>
        <v>-0.02688572231</v>
      </c>
      <c r="AK412" s="27">
        <f t="shared" si="26"/>
        <v>-0.004510234556</v>
      </c>
      <c r="AL412" s="27">
        <f t="shared" si="27"/>
        <v>0.01410609105</v>
      </c>
      <c r="AM412" s="27">
        <f t="shared" si="28"/>
        <v>0.2246013638</v>
      </c>
      <c r="AN412" s="27">
        <f t="shared" si="29"/>
        <v>-0.009673812232</v>
      </c>
      <c r="AO412" s="27">
        <f t="shared" si="30"/>
        <v>0.6694322248</v>
      </c>
      <c r="AP412" s="27">
        <f t="shared" si="31"/>
        <v>0.3703475762</v>
      </c>
      <c r="AQ412" s="27"/>
      <c r="AR412" s="27"/>
      <c r="AS412" s="27"/>
    </row>
    <row r="413">
      <c r="A413" s="29">
        <v>6016.0</v>
      </c>
      <c r="B413" s="30">
        <v>2203.0</v>
      </c>
      <c r="C413" s="14">
        <v>20.0</v>
      </c>
      <c r="D413" s="15">
        <v>22.0</v>
      </c>
      <c r="E413" s="16">
        <v>10.0</v>
      </c>
      <c r="F413" s="17">
        <v>42.0</v>
      </c>
      <c r="G413" s="18">
        <v>116.0</v>
      </c>
      <c r="H413" s="19">
        <v>16.0</v>
      </c>
      <c r="I413" s="20">
        <v>40.0</v>
      </c>
      <c r="J413" s="21">
        <v>34.0</v>
      </c>
      <c r="K413" s="22">
        <v>20.0</v>
      </c>
      <c r="L413" s="63">
        <f t="shared" si="1"/>
        <v>20</v>
      </c>
      <c r="M413" s="63">
        <f t="shared" si="2"/>
        <v>58</v>
      </c>
      <c r="N413" s="63">
        <f t="shared" si="3"/>
        <v>10</v>
      </c>
      <c r="O413" s="63">
        <f t="shared" si="4"/>
        <v>60</v>
      </c>
      <c r="P413" s="64">
        <f t="shared" si="5"/>
        <v>60</v>
      </c>
      <c r="Q413" s="64">
        <f t="shared" si="6"/>
        <v>0.2564102564</v>
      </c>
      <c r="R413" s="64">
        <f t="shared" si="7"/>
        <v>0.1428571429</v>
      </c>
      <c r="S413" s="65">
        <f t="shared" si="8"/>
        <v>0.5405405405</v>
      </c>
      <c r="T413" s="65">
        <f t="shared" si="9"/>
        <v>0.527027027</v>
      </c>
      <c r="U413" s="73">
        <f t="shared" si="10"/>
        <v>0.01361779392</v>
      </c>
      <c r="V413" s="66">
        <f t="shared" si="11"/>
        <v>0.5084745763</v>
      </c>
      <c r="W413" s="27">
        <f t="shared" si="12"/>
        <v>0.508590948</v>
      </c>
      <c r="X413" s="27">
        <f t="shared" si="13"/>
        <v>-0.008217081904</v>
      </c>
      <c r="Y413" s="27">
        <f t="shared" si="14"/>
        <v>1.230616525</v>
      </c>
      <c r="Z413" s="27">
        <f t="shared" si="15"/>
        <v>3.993867253</v>
      </c>
      <c r="AA413" s="27">
        <f t="shared" si="16"/>
        <v>0.01297114341</v>
      </c>
      <c r="AB413" s="27">
        <f t="shared" si="17"/>
        <v>-0.1051186687</v>
      </c>
      <c r="AC413" s="27">
        <f t="shared" si="18"/>
        <v>-0.2548027084</v>
      </c>
      <c r="AD413" s="27">
        <f t="shared" si="19"/>
        <v>0.08834296942</v>
      </c>
      <c r="AE413" s="27">
        <f t="shared" si="20"/>
        <v>-2.610890697</v>
      </c>
      <c r="AF413" s="27">
        <f t="shared" si="21"/>
        <v>-2.634934728</v>
      </c>
      <c r="AG413" s="27">
        <f t="shared" si="22"/>
        <v>0.0007277054824</v>
      </c>
      <c r="AH413" s="27">
        <f t="shared" si="23"/>
        <v>-0.002431044254</v>
      </c>
      <c r="AI413" s="27">
        <f t="shared" si="24"/>
        <v>0.02296741825</v>
      </c>
      <c r="AJ413" s="27">
        <f t="shared" si="25"/>
        <v>-0.03945642272</v>
      </c>
      <c r="AK413" s="27">
        <f t="shared" si="26"/>
        <v>-0.01487967928</v>
      </c>
      <c r="AL413" s="27">
        <f t="shared" si="27"/>
        <v>0.03143399616</v>
      </c>
      <c r="AM413" s="27">
        <f t="shared" si="28"/>
        <v>0.3380677728</v>
      </c>
      <c r="AN413" s="27">
        <f t="shared" si="29"/>
        <v>-0.02210985786</v>
      </c>
      <c r="AO413" s="27">
        <f t="shared" si="30"/>
        <v>1.03345931</v>
      </c>
      <c r="AP413" s="27">
        <f t="shared" si="31"/>
        <v>0.5863968906</v>
      </c>
      <c r="AQ413" s="27"/>
      <c r="AR413" s="27"/>
      <c r="AS413" s="27"/>
    </row>
    <row r="414">
      <c r="A414" s="29">
        <v>6017.0</v>
      </c>
      <c r="B414" s="30">
        <v>2829.0</v>
      </c>
      <c r="C414" s="14">
        <v>27.0</v>
      </c>
      <c r="D414" s="15">
        <v>26.0</v>
      </c>
      <c r="E414" s="16">
        <v>26.0</v>
      </c>
      <c r="F414" s="17">
        <v>56.0</v>
      </c>
      <c r="G414" s="18">
        <v>158.0</v>
      </c>
      <c r="H414" s="19">
        <v>36.0</v>
      </c>
      <c r="I414" s="20">
        <v>51.0</v>
      </c>
      <c r="J414" s="21">
        <v>69.0</v>
      </c>
      <c r="K414" s="22">
        <v>47.0</v>
      </c>
      <c r="L414" s="63">
        <f t="shared" si="1"/>
        <v>27</v>
      </c>
      <c r="M414" s="63">
        <f t="shared" si="2"/>
        <v>92</v>
      </c>
      <c r="N414" s="63">
        <f t="shared" si="3"/>
        <v>26</v>
      </c>
      <c r="O414" s="63">
        <f t="shared" si="4"/>
        <v>98</v>
      </c>
      <c r="P414" s="64">
        <f t="shared" si="5"/>
        <v>98</v>
      </c>
      <c r="Q414" s="64">
        <f t="shared" si="6"/>
        <v>0.2268907563</v>
      </c>
      <c r="R414" s="64">
        <f t="shared" si="7"/>
        <v>0.2096774194</v>
      </c>
      <c r="S414" s="65">
        <f t="shared" si="8"/>
        <v>0.5144032922</v>
      </c>
      <c r="T414" s="65">
        <f t="shared" si="9"/>
        <v>0.4897119342</v>
      </c>
      <c r="U414" s="73">
        <f t="shared" si="10"/>
        <v>0.01873453517</v>
      </c>
      <c r="V414" s="66">
        <f t="shared" si="11"/>
        <v>0.5157894737</v>
      </c>
      <c r="W414" s="27">
        <f t="shared" si="12"/>
        <v>0.5163040941</v>
      </c>
      <c r="X414" s="27">
        <f t="shared" si="13"/>
        <v>-0.01130456305</v>
      </c>
      <c r="Y414" s="27">
        <f t="shared" si="14"/>
        <v>1.143485187</v>
      </c>
      <c r="Z414" s="27">
        <f t="shared" si="15"/>
        <v>3.800748158</v>
      </c>
      <c r="AA414" s="27">
        <f t="shared" si="16"/>
        <v>0.02454994876</v>
      </c>
      <c r="AB414" s="27">
        <f t="shared" si="17"/>
        <v>-0.1343766522</v>
      </c>
      <c r="AC414" s="27">
        <f t="shared" si="18"/>
        <v>-0.2199984601</v>
      </c>
      <c r="AD414" s="27">
        <f t="shared" si="19"/>
        <v>0.1156601165</v>
      </c>
      <c r="AE414" s="27">
        <f t="shared" si="20"/>
        <v>-2.308723689</v>
      </c>
      <c r="AF414" s="27">
        <f t="shared" si="21"/>
        <v>-2.38627668</v>
      </c>
      <c r="AG414" s="27">
        <f t="shared" si="22"/>
        <v>0.001894803336</v>
      </c>
      <c r="AH414" s="27">
        <f t="shared" si="23"/>
        <v>-0.004275362999</v>
      </c>
      <c r="AI414" s="27">
        <f t="shared" si="24"/>
        <v>0.02728122986</v>
      </c>
      <c r="AJ414" s="27">
        <f t="shared" si="25"/>
        <v>-0.03165491191</v>
      </c>
      <c r="AK414" s="27">
        <f t="shared" si="26"/>
        <v>-0.02680040564</v>
      </c>
      <c r="AL414" s="27">
        <f t="shared" si="27"/>
        <v>0.03824010082</v>
      </c>
      <c r="AM414" s="27">
        <f t="shared" si="28"/>
        <v>0.2777760777</v>
      </c>
      <c r="AN414" s="27">
        <f t="shared" si="29"/>
        <v>-0.0275469202</v>
      </c>
      <c r="AO414" s="27">
        <f t="shared" si="30"/>
        <v>0.8696652526</v>
      </c>
      <c r="AP414" s="27">
        <f t="shared" si="31"/>
        <v>0.5053800129</v>
      </c>
      <c r="AQ414" s="27"/>
      <c r="AR414" s="27"/>
      <c r="AS414" s="27"/>
    </row>
    <row r="415">
      <c r="A415" s="29">
        <v>6018.0</v>
      </c>
      <c r="B415" s="30">
        <v>909.0</v>
      </c>
      <c r="C415" s="14">
        <v>8.0</v>
      </c>
      <c r="D415" s="15">
        <v>34.0</v>
      </c>
      <c r="E415" s="16">
        <v>8.0</v>
      </c>
      <c r="F415" s="17">
        <v>22.0</v>
      </c>
      <c r="G415" s="18">
        <v>57.0</v>
      </c>
      <c r="H415" s="19">
        <v>7.0</v>
      </c>
      <c r="I415" s="20">
        <v>23.0</v>
      </c>
      <c r="J415" s="21">
        <v>69.0</v>
      </c>
      <c r="K415" s="22">
        <v>27.0</v>
      </c>
      <c r="L415" s="63">
        <f t="shared" si="1"/>
        <v>8</v>
      </c>
      <c r="M415" s="63">
        <f t="shared" si="2"/>
        <v>29</v>
      </c>
      <c r="N415" s="63">
        <f t="shared" si="3"/>
        <v>8</v>
      </c>
      <c r="O415" s="63">
        <f t="shared" si="4"/>
        <v>50</v>
      </c>
      <c r="P415" s="64">
        <f t="shared" si="5"/>
        <v>50</v>
      </c>
      <c r="Q415" s="64">
        <f t="shared" si="6"/>
        <v>0.2162162162</v>
      </c>
      <c r="R415" s="64">
        <f t="shared" si="7"/>
        <v>0.1379310345</v>
      </c>
      <c r="S415" s="65">
        <f t="shared" si="8"/>
        <v>0.6105263158</v>
      </c>
      <c r="T415" s="65">
        <f t="shared" si="9"/>
        <v>0.3894736842</v>
      </c>
      <c r="U415" s="73">
        <f t="shared" si="10"/>
        <v>0.01760176018</v>
      </c>
      <c r="V415" s="66">
        <f t="shared" si="11"/>
        <v>0.6329113924</v>
      </c>
      <c r="W415" s="27">
        <f t="shared" si="12"/>
        <v>0.6387472672</v>
      </c>
      <c r="X415" s="27">
        <f t="shared" si="13"/>
        <v>-0.01062103788</v>
      </c>
      <c r="Y415" s="27">
        <f t="shared" si="14"/>
        <v>0.9094272725</v>
      </c>
      <c r="Z415" s="27">
        <f t="shared" si="15"/>
        <v>4.510967961</v>
      </c>
      <c r="AA415" s="27">
        <f t="shared" si="16"/>
        <v>0.02167089983</v>
      </c>
      <c r="AB415" s="27">
        <f t="shared" si="17"/>
        <v>-0.1004094123</v>
      </c>
      <c r="AC415" s="27">
        <f t="shared" si="18"/>
        <v>-0.1391536181</v>
      </c>
      <c r="AD415" s="27">
        <f t="shared" si="19"/>
        <v>0.1289725989</v>
      </c>
      <c r="AE415" s="27">
        <f t="shared" si="20"/>
        <v>-2.179264975</v>
      </c>
      <c r="AF415" s="27">
        <f t="shared" si="21"/>
        <v>-3.361414699</v>
      </c>
      <c r="AG415" s="27">
        <f t="shared" si="22"/>
        <v>0.001571461236</v>
      </c>
      <c r="AH415" s="27">
        <f t="shared" si="23"/>
        <v>-0.003001489164</v>
      </c>
      <c r="AI415" s="27">
        <f t="shared" si="24"/>
        <v>0.01621257447</v>
      </c>
      <c r="AJ415" s="27">
        <f t="shared" si="25"/>
        <v>-0.01592404522</v>
      </c>
      <c r="AK415" s="27">
        <f t="shared" si="26"/>
        <v>-0.0280781423</v>
      </c>
      <c r="AL415" s="27">
        <f t="shared" si="27"/>
        <v>0.03391331827</v>
      </c>
      <c r="AM415" s="27">
        <f t="shared" si="28"/>
        <v>0.2085308685</v>
      </c>
      <c r="AN415" s="27">
        <f t="shared" si="29"/>
        <v>-0.03645755384</v>
      </c>
      <c r="AO415" s="27">
        <f t="shared" si="30"/>
        <v>0.9742958371</v>
      </c>
      <c r="AP415" s="27">
        <f t="shared" si="31"/>
        <v>0.8449285961</v>
      </c>
      <c r="AQ415" s="27"/>
      <c r="AR415" s="27"/>
      <c r="AS415" s="27"/>
    </row>
    <row r="416">
      <c r="A416" s="29">
        <v>6030.0</v>
      </c>
      <c r="B416" s="30">
        <v>1171.0</v>
      </c>
      <c r="C416" s="14">
        <v>8.0</v>
      </c>
      <c r="D416" s="15">
        <v>11.0</v>
      </c>
      <c r="E416" s="16">
        <v>7.0</v>
      </c>
      <c r="F416" s="17">
        <v>14.0</v>
      </c>
      <c r="G416" s="18">
        <v>76.0</v>
      </c>
      <c r="H416" s="19">
        <v>15.0</v>
      </c>
      <c r="I416" s="20">
        <v>9.0</v>
      </c>
      <c r="J416" s="21">
        <v>17.0</v>
      </c>
      <c r="K416" s="22">
        <v>18.0</v>
      </c>
      <c r="L416" s="63">
        <f t="shared" si="1"/>
        <v>8</v>
      </c>
      <c r="M416" s="63">
        <f t="shared" si="2"/>
        <v>29</v>
      </c>
      <c r="N416" s="63">
        <f t="shared" si="3"/>
        <v>7</v>
      </c>
      <c r="O416" s="63">
        <f t="shared" si="4"/>
        <v>27</v>
      </c>
      <c r="P416" s="64">
        <f t="shared" si="5"/>
        <v>27</v>
      </c>
      <c r="Q416" s="64">
        <f t="shared" si="6"/>
        <v>0.2162162162</v>
      </c>
      <c r="R416" s="64">
        <f t="shared" si="7"/>
        <v>0.2058823529</v>
      </c>
      <c r="S416" s="65">
        <f t="shared" si="8"/>
        <v>0.4929577465</v>
      </c>
      <c r="T416" s="65">
        <f t="shared" si="9"/>
        <v>0.5211267606</v>
      </c>
      <c r="U416" s="73">
        <f t="shared" si="10"/>
        <v>0.01280956447</v>
      </c>
      <c r="V416" s="66">
        <f t="shared" si="11"/>
        <v>0.4821428571</v>
      </c>
      <c r="W416" s="27">
        <f t="shared" si="12"/>
        <v>0.4834144874</v>
      </c>
      <c r="X416" s="27">
        <f t="shared" si="13"/>
        <v>-0.007729390024</v>
      </c>
      <c r="Y416" s="27">
        <f t="shared" si="14"/>
        <v>1.216839308</v>
      </c>
      <c r="Z416" s="27">
        <f t="shared" si="15"/>
        <v>3.642294432</v>
      </c>
      <c r="AA416" s="27">
        <f t="shared" si="16"/>
        <v>0.01147713457</v>
      </c>
      <c r="AB416" s="27">
        <f t="shared" si="17"/>
        <v>-0.0977727761</v>
      </c>
      <c r="AC416" s="27">
        <f t="shared" si="18"/>
        <v>-0.2491294195</v>
      </c>
      <c r="AD416" s="27">
        <f t="shared" si="19"/>
        <v>0.07578461058</v>
      </c>
      <c r="AE416" s="27">
        <f t="shared" si="20"/>
        <v>-2.354401918</v>
      </c>
      <c r="AF416" s="27">
        <f t="shared" si="21"/>
        <v>-2.191455769</v>
      </c>
      <c r="AG416" s="27">
        <f t="shared" si="22"/>
        <v>0.0006056733517</v>
      </c>
      <c r="AH416" s="27">
        <f t="shared" si="23"/>
        <v>-0.002126956292</v>
      </c>
      <c r="AI416" s="27">
        <f t="shared" si="24"/>
        <v>0.0211232511</v>
      </c>
      <c r="AJ416" s="27">
        <f t="shared" si="25"/>
        <v>-0.03814601472</v>
      </c>
      <c r="AK416" s="27">
        <f t="shared" si="26"/>
        <v>-0.01200688102</v>
      </c>
      <c r="AL416" s="27">
        <f t="shared" si="27"/>
        <v>0.02666362018</v>
      </c>
      <c r="AM416" s="27">
        <f t="shared" si="28"/>
        <v>0.3014436728</v>
      </c>
      <c r="AN416" s="27">
        <f t="shared" si="29"/>
        <v>-0.01729722382</v>
      </c>
      <c r="AO416" s="27">
        <f t="shared" si="30"/>
        <v>0.8498978258</v>
      </c>
      <c r="AP416" s="27">
        <f t="shared" si="31"/>
        <v>0.4447704554</v>
      </c>
      <c r="AQ416" s="27"/>
      <c r="AR416" s="27"/>
      <c r="AS416" s="27"/>
    </row>
    <row r="417">
      <c r="A417" s="29">
        <v>6031.0</v>
      </c>
      <c r="B417" s="30">
        <v>1096.0</v>
      </c>
      <c r="C417" s="14">
        <v>4.0</v>
      </c>
      <c r="D417" s="15">
        <v>5.0</v>
      </c>
      <c r="E417" s="16">
        <v>4.0</v>
      </c>
      <c r="F417" s="17">
        <v>21.0</v>
      </c>
      <c r="G417" s="18">
        <v>52.0</v>
      </c>
      <c r="H417" s="19">
        <v>17.0</v>
      </c>
      <c r="I417" s="20">
        <v>11.0</v>
      </c>
      <c r="J417" s="21">
        <v>7.0</v>
      </c>
      <c r="K417" s="22">
        <v>13.0</v>
      </c>
      <c r="L417" s="63">
        <f t="shared" si="1"/>
        <v>4</v>
      </c>
      <c r="M417" s="63">
        <f t="shared" si="2"/>
        <v>38</v>
      </c>
      <c r="N417" s="63">
        <f t="shared" si="3"/>
        <v>4</v>
      </c>
      <c r="O417" s="63">
        <f t="shared" si="4"/>
        <v>24</v>
      </c>
      <c r="P417" s="64">
        <f t="shared" si="5"/>
        <v>24</v>
      </c>
      <c r="Q417" s="64">
        <f t="shared" si="6"/>
        <v>0.09523809524</v>
      </c>
      <c r="R417" s="64">
        <f t="shared" si="7"/>
        <v>0.1428571429</v>
      </c>
      <c r="S417" s="65">
        <f t="shared" si="8"/>
        <v>0.4</v>
      </c>
      <c r="T417" s="65">
        <f t="shared" si="9"/>
        <v>0.6</v>
      </c>
      <c r="U417" s="73">
        <f t="shared" si="10"/>
        <v>0.007299270073</v>
      </c>
      <c r="V417" s="66">
        <f t="shared" si="11"/>
        <v>0.3870967742</v>
      </c>
      <c r="W417" s="27">
        <f t="shared" si="12"/>
        <v>0.3842967848</v>
      </c>
      <c r="X417" s="27">
        <f t="shared" si="13"/>
        <v>-0.004404435872</v>
      </c>
      <c r="Y417" s="27">
        <f t="shared" si="14"/>
        <v>1.401009582</v>
      </c>
      <c r="Z417" s="27">
        <f t="shared" si="15"/>
        <v>2.955461767</v>
      </c>
      <c r="AA417" s="27">
        <f t="shared" si="16"/>
        <v>0.003726692947</v>
      </c>
      <c r="AB417" s="27">
        <f t="shared" si="17"/>
        <v>-0.06414619355</v>
      </c>
      <c r="AC417" s="27">
        <f t="shared" si="18"/>
        <v>-0.3302484334</v>
      </c>
      <c r="AD417" s="27">
        <f t="shared" si="19"/>
        <v>0.03504099163</v>
      </c>
      <c r="AE417" s="27">
        <f t="shared" si="20"/>
        <v>-2.199574994</v>
      </c>
      <c r="AF417" s="27">
        <f t="shared" si="21"/>
        <v>-1.442890257</v>
      </c>
      <c r="AG417" s="27">
        <f t="shared" si="22"/>
        <v>0.0001120659489</v>
      </c>
      <c r="AH417" s="27">
        <f t="shared" si="23"/>
        <v>-0.0007951637593</v>
      </c>
      <c r="AI417" s="27">
        <f t="shared" si="24"/>
        <v>0.0159559101</v>
      </c>
      <c r="AJ417" s="27">
        <f t="shared" si="25"/>
        <v>-0.0582200799</v>
      </c>
      <c r="AK417" s="27">
        <f t="shared" si="26"/>
        <v>-0.003163520409</v>
      </c>
      <c r="AL417" s="27">
        <f t="shared" si="27"/>
        <v>0.01419457369</v>
      </c>
      <c r="AM417" s="27">
        <f t="shared" si="28"/>
        <v>0.3242442016</v>
      </c>
      <c r="AN417" s="27">
        <f t="shared" si="29"/>
        <v>-0.00648966181</v>
      </c>
      <c r="AO417" s="27">
        <f t="shared" si="30"/>
        <v>0.6442807931</v>
      </c>
      <c r="AP417" s="27">
        <f t="shared" si="31"/>
        <v>0.2376220936</v>
      </c>
      <c r="AQ417" s="27"/>
      <c r="AR417" s="27"/>
      <c r="AS417" s="27"/>
    </row>
    <row r="418">
      <c r="A418" s="29">
        <v>6033.0</v>
      </c>
      <c r="B418" s="30">
        <v>1635.0</v>
      </c>
      <c r="C418" s="14">
        <v>12.0</v>
      </c>
      <c r="D418" s="15">
        <v>12.0</v>
      </c>
      <c r="E418" s="16">
        <v>5.0</v>
      </c>
      <c r="F418" s="17">
        <v>28.0</v>
      </c>
      <c r="G418" s="18">
        <v>77.0</v>
      </c>
      <c r="H418" s="19">
        <v>16.0</v>
      </c>
      <c r="I418" s="20">
        <v>15.0</v>
      </c>
      <c r="J418" s="21">
        <v>40.0</v>
      </c>
      <c r="K418" s="22">
        <v>9.0</v>
      </c>
      <c r="L418" s="63">
        <f t="shared" si="1"/>
        <v>12</v>
      </c>
      <c r="M418" s="63">
        <f t="shared" si="2"/>
        <v>44</v>
      </c>
      <c r="N418" s="63">
        <f t="shared" si="3"/>
        <v>5</v>
      </c>
      <c r="O418" s="63">
        <f t="shared" si="4"/>
        <v>24</v>
      </c>
      <c r="P418" s="64">
        <f t="shared" si="5"/>
        <v>24</v>
      </c>
      <c r="Q418" s="64">
        <f t="shared" si="6"/>
        <v>0.2142857143</v>
      </c>
      <c r="R418" s="64">
        <f t="shared" si="7"/>
        <v>0.1724137931</v>
      </c>
      <c r="S418" s="65">
        <f t="shared" si="8"/>
        <v>0.4235294118</v>
      </c>
      <c r="T418" s="65">
        <f t="shared" si="9"/>
        <v>0.6588235294</v>
      </c>
      <c r="U418" s="73">
        <f t="shared" si="10"/>
        <v>0.01039755352</v>
      </c>
      <c r="V418" s="66">
        <f t="shared" si="11"/>
        <v>0.3529411765</v>
      </c>
      <c r="W418" s="27">
        <f t="shared" si="12"/>
        <v>0.3553131865</v>
      </c>
      <c r="X418" s="27">
        <f t="shared" si="13"/>
        <v>-0.006273964004</v>
      </c>
      <c r="Y418" s="27">
        <f t="shared" si="14"/>
        <v>1.538363462</v>
      </c>
      <c r="Z418" s="27">
        <f t="shared" si="15"/>
        <v>3.12931246</v>
      </c>
      <c r="AA418" s="27">
        <f t="shared" si="16"/>
        <v>0.007561832871</v>
      </c>
      <c r="AB418" s="27">
        <f t="shared" si="17"/>
        <v>-0.1003322318</v>
      </c>
      <c r="AC418" s="27">
        <f t="shared" si="18"/>
        <v>-0.398177273</v>
      </c>
      <c r="AD418" s="27">
        <f t="shared" si="19"/>
        <v>0.05285081674</v>
      </c>
      <c r="AE418" s="27">
        <f t="shared" si="20"/>
        <v>-2.557291342</v>
      </c>
      <c r="AF418" s="27">
        <f t="shared" si="21"/>
        <v>-1.617634752</v>
      </c>
      <c r="AG418" s="27">
        <f t="shared" si="22"/>
        <v>0.0003239133646</v>
      </c>
      <c r="AH418" s="27">
        <f t="shared" si="23"/>
        <v>-0.001771649852</v>
      </c>
      <c r="AI418" s="27">
        <f t="shared" si="24"/>
        <v>0.02740368798</v>
      </c>
      <c r="AJ418" s="27">
        <f t="shared" si="25"/>
        <v>-0.07707727459</v>
      </c>
      <c r="AK418" s="27">
        <f t="shared" si="26"/>
        <v>-0.006796693528</v>
      </c>
      <c r="AL418" s="27">
        <f t="shared" si="27"/>
        <v>0.02350799123</v>
      </c>
      <c r="AM418" s="27">
        <f t="shared" si="28"/>
        <v>0.4139343847</v>
      </c>
      <c r="AN418" s="27">
        <f t="shared" si="29"/>
        <v>-0.01036384632</v>
      </c>
      <c r="AO418" s="27">
        <f t="shared" si="30"/>
        <v>0.7931223767</v>
      </c>
      <c r="AP418" s="27">
        <f t="shared" si="31"/>
        <v>0.2820704355</v>
      </c>
      <c r="AQ418" s="27"/>
      <c r="AR418" s="27"/>
      <c r="AS418" s="27"/>
    </row>
    <row r="419">
      <c r="A419" s="29">
        <v>6036.0</v>
      </c>
      <c r="B419" s="30">
        <v>1465.0</v>
      </c>
      <c r="C419" s="14">
        <v>26.0</v>
      </c>
      <c r="D419" s="15">
        <v>28.0</v>
      </c>
      <c r="E419" s="16">
        <v>15.0</v>
      </c>
      <c r="F419" s="17">
        <v>18.0</v>
      </c>
      <c r="G419" s="18">
        <v>99.0</v>
      </c>
      <c r="H419" s="19">
        <v>11.0</v>
      </c>
      <c r="I419" s="20">
        <v>42.0</v>
      </c>
      <c r="J419" s="21">
        <v>40.0</v>
      </c>
      <c r="K419" s="22">
        <v>21.0</v>
      </c>
      <c r="L419" s="63">
        <f t="shared" si="1"/>
        <v>26</v>
      </c>
      <c r="M419" s="63">
        <f t="shared" si="2"/>
        <v>29</v>
      </c>
      <c r="N419" s="63">
        <f t="shared" si="3"/>
        <v>15</v>
      </c>
      <c r="O419" s="63">
        <f t="shared" si="4"/>
        <v>63</v>
      </c>
      <c r="P419" s="64">
        <f t="shared" si="5"/>
        <v>62</v>
      </c>
      <c r="Q419" s="64">
        <f t="shared" si="6"/>
        <v>0.4727272727</v>
      </c>
      <c r="R419" s="64">
        <f t="shared" si="7"/>
        <v>0.1923076923</v>
      </c>
      <c r="S419" s="65">
        <f t="shared" si="8"/>
        <v>0.6691729323</v>
      </c>
      <c r="T419" s="65">
        <f t="shared" si="9"/>
        <v>0.4135338346</v>
      </c>
      <c r="U419" s="73">
        <f t="shared" si="10"/>
        <v>0.02798634812</v>
      </c>
      <c r="V419" s="66">
        <f t="shared" si="11"/>
        <v>0.6847826087</v>
      </c>
      <c r="W419" s="27">
        <f t="shared" si="12"/>
        <v>0.6709400736</v>
      </c>
      <c r="X419" s="27">
        <f t="shared" si="13"/>
        <v>-0.01688717836</v>
      </c>
      <c r="Y419" s="27">
        <f t="shared" si="14"/>
        <v>0.9656081078</v>
      </c>
      <c r="Z419" s="27">
        <f t="shared" si="15"/>
        <v>4.944287543</v>
      </c>
      <c r="AA419" s="27">
        <f t="shared" si="16"/>
        <v>0.05478443787</v>
      </c>
      <c r="AB419" s="27">
        <f t="shared" si="17"/>
        <v>-0.1695108446</v>
      </c>
      <c r="AC419" s="27">
        <f t="shared" si="18"/>
        <v>-0.1568773926</v>
      </c>
      <c r="AD419" s="27">
        <f t="shared" si="19"/>
        <v>0.2247613135</v>
      </c>
      <c r="AE419" s="27">
        <f t="shared" si="20"/>
        <v>-2.536161738</v>
      </c>
      <c r="AF419" s="27">
        <f t="shared" si="21"/>
        <v>-4.03822069</v>
      </c>
      <c r="AG419" s="27">
        <f t="shared" si="22"/>
        <v>0.006316464654</v>
      </c>
      <c r="AH419" s="27">
        <f t="shared" si="23"/>
        <v>-0.008056566103</v>
      </c>
      <c r="AI419" s="27">
        <f t="shared" si="24"/>
        <v>0.02906082747</v>
      </c>
      <c r="AJ419" s="27">
        <f t="shared" si="25"/>
        <v>-0.01906128573</v>
      </c>
      <c r="AK419" s="27">
        <f t="shared" si="26"/>
        <v>-0.07780054036</v>
      </c>
      <c r="AL419" s="27">
        <f t="shared" si="27"/>
        <v>0.06275196438</v>
      </c>
      <c r="AM419" s="27">
        <f t="shared" si="28"/>
        <v>0.2576737566</v>
      </c>
      <c r="AN419" s="27">
        <f t="shared" si="29"/>
        <v>-0.06963789154</v>
      </c>
      <c r="AO419" s="27">
        <f t="shared" si="30"/>
        <v>1.242772777</v>
      </c>
      <c r="AP419" s="27">
        <f t="shared" si="31"/>
        <v>1.112556156</v>
      </c>
      <c r="AQ419" s="27"/>
      <c r="AR419" s="27"/>
      <c r="AS419" s="27"/>
    </row>
    <row r="420">
      <c r="A420" s="29">
        <v>6037.0</v>
      </c>
      <c r="B420" s="30">
        <v>1876.0</v>
      </c>
      <c r="C420" s="14">
        <v>9.0</v>
      </c>
      <c r="D420" s="15">
        <v>14.0</v>
      </c>
      <c r="E420" s="16">
        <v>16.0</v>
      </c>
      <c r="F420" s="17">
        <v>19.0</v>
      </c>
      <c r="G420" s="18">
        <v>92.0</v>
      </c>
      <c r="H420" s="19">
        <v>28.0</v>
      </c>
      <c r="I420" s="20">
        <v>17.0</v>
      </c>
      <c r="J420" s="21">
        <v>29.0</v>
      </c>
      <c r="K420" s="22">
        <v>42.0</v>
      </c>
      <c r="L420" s="63">
        <f t="shared" si="1"/>
        <v>9</v>
      </c>
      <c r="M420" s="63">
        <f t="shared" si="2"/>
        <v>47</v>
      </c>
      <c r="N420" s="63">
        <f t="shared" si="3"/>
        <v>16</v>
      </c>
      <c r="O420" s="63">
        <f t="shared" si="4"/>
        <v>59</v>
      </c>
      <c r="P420" s="64">
        <f t="shared" si="5"/>
        <v>59</v>
      </c>
      <c r="Q420" s="64">
        <f t="shared" si="6"/>
        <v>0.1607142857</v>
      </c>
      <c r="R420" s="64">
        <f t="shared" si="7"/>
        <v>0.2133333333</v>
      </c>
      <c r="S420" s="65">
        <f t="shared" si="8"/>
        <v>0.5190839695</v>
      </c>
      <c r="T420" s="65">
        <f t="shared" si="9"/>
        <v>0.427480916</v>
      </c>
      <c r="U420" s="73">
        <f t="shared" si="10"/>
        <v>0.01332622601</v>
      </c>
      <c r="V420" s="66">
        <f t="shared" si="11"/>
        <v>0.5566037736</v>
      </c>
      <c r="W420" s="27">
        <f t="shared" si="12"/>
        <v>0.557604409</v>
      </c>
      <c r="X420" s="27">
        <f t="shared" si="13"/>
        <v>-0.008041147582</v>
      </c>
      <c r="Y420" s="27">
        <f t="shared" si="14"/>
        <v>0.9981747657</v>
      </c>
      <c r="Z420" s="27">
        <f t="shared" si="15"/>
        <v>3.835332065</v>
      </c>
      <c r="AA420" s="27">
        <f t="shared" si="16"/>
        <v>0.01242164448</v>
      </c>
      <c r="AB420" s="27">
        <f t="shared" si="17"/>
        <v>-0.08343804372</v>
      </c>
      <c r="AC420" s="27">
        <f t="shared" si="18"/>
        <v>-0.1676377133</v>
      </c>
      <c r="AD420" s="27">
        <f t="shared" si="19"/>
        <v>0.08301981388</v>
      </c>
      <c r="AE420" s="27">
        <f t="shared" si="20"/>
        <v>-2.033676548</v>
      </c>
      <c r="AF420" s="27">
        <f t="shared" si="21"/>
        <v>-2.429900847</v>
      </c>
      <c r="AG420" s="27">
        <f t="shared" si="22"/>
        <v>0.0006819568531</v>
      </c>
      <c r="AH420" s="27">
        <f t="shared" si="23"/>
        <v>-0.001888328478</v>
      </c>
      <c r="AI420" s="27">
        <f t="shared" si="24"/>
        <v>0.0147870072</v>
      </c>
      <c r="AJ420" s="27">
        <f t="shared" si="25"/>
        <v>-0.02105567847</v>
      </c>
      <c r="AK420" s="27">
        <f t="shared" si="26"/>
        <v>-0.01368370648</v>
      </c>
      <c r="AL420" s="27">
        <f t="shared" si="27"/>
        <v>0.02396035246</v>
      </c>
      <c r="AM420" s="27">
        <f t="shared" si="28"/>
        <v>0.213589946</v>
      </c>
      <c r="AN420" s="27">
        <f t="shared" si="29"/>
        <v>-0.01995285556</v>
      </c>
      <c r="AO420" s="27">
        <f t="shared" si="30"/>
        <v>0.7730292321</v>
      </c>
      <c r="AP420" s="27">
        <f t="shared" si="31"/>
        <v>0.5193016412</v>
      </c>
      <c r="AQ420" s="27"/>
      <c r="AR420" s="27"/>
      <c r="AS420" s="27"/>
    </row>
    <row r="421">
      <c r="A421" s="29">
        <v>6038.0</v>
      </c>
      <c r="B421" s="30">
        <v>1419.0</v>
      </c>
      <c r="C421" s="14">
        <v>12.0</v>
      </c>
      <c r="D421" s="15">
        <v>7.0</v>
      </c>
      <c r="E421" s="16">
        <v>4.0</v>
      </c>
      <c r="F421" s="17">
        <v>17.0</v>
      </c>
      <c r="G421" s="18">
        <v>57.0</v>
      </c>
      <c r="H421" s="19">
        <v>12.0</v>
      </c>
      <c r="I421" s="20">
        <v>13.0</v>
      </c>
      <c r="J421" s="21">
        <v>18.0</v>
      </c>
      <c r="K421" s="22">
        <v>19.0</v>
      </c>
      <c r="L421" s="63">
        <f t="shared" si="1"/>
        <v>12</v>
      </c>
      <c r="M421" s="63">
        <f t="shared" si="2"/>
        <v>29</v>
      </c>
      <c r="N421" s="63">
        <f t="shared" si="3"/>
        <v>4</v>
      </c>
      <c r="O421" s="63">
        <f t="shared" si="4"/>
        <v>32</v>
      </c>
      <c r="P421" s="64">
        <f t="shared" si="5"/>
        <v>32</v>
      </c>
      <c r="Q421" s="64">
        <f t="shared" si="6"/>
        <v>0.2926829268</v>
      </c>
      <c r="R421" s="64">
        <f t="shared" si="7"/>
        <v>0.1111111111</v>
      </c>
      <c r="S421" s="65">
        <f t="shared" si="8"/>
        <v>0.5714285714</v>
      </c>
      <c r="T421" s="65">
        <f t="shared" si="9"/>
        <v>0.5324675325</v>
      </c>
      <c r="U421" s="73">
        <f t="shared" si="10"/>
        <v>0.01127554616</v>
      </c>
      <c r="V421" s="66">
        <f t="shared" si="11"/>
        <v>0.5245901639</v>
      </c>
      <c r="W421" s="27">
        <f t="shared" si="12"/>
        <v>0.5245778725</v>
      </c>
      <c r="X421" s="27">
        <f t="shared" si="13"/>
        <v>-0.006803751538</v>
      </c>
      <c r="Y421" s="27">
        <f t="shared" si="14"/>
        <v>1.243320192</v>
      </c>
      <c r="Z421" s="27">
        <f t="shared" si="15"/>
        <v>4.222088239</v>
      </c>
      <c r="AA421" s="27">
        <f t="shared" si="16"/>
        <v>0.008892828565</v>
      </c>
      <c r="AB421" s="27">
        <f t="shared" si="17"/>
        <v>-0.0879368543</v>
      </c>
      <c r="AC421" s="27">
        <f t="shared" si="18"/>
        <v>-0.2600905233</v>
      </c>
      <c r="AD421" s="27">
        <f t="shared" si="19"/>
        <v>0.07732795093</v>
      </c>
      <c r="AE421" s="27">
        <f t="shared" si="20"/>
        <v>-2.788576832</v>
      </c>
      <c r="AF421" s="27">
        <f t="shared" si="21"/>
        <v>-2.944673994</v>
      </c>
      <c r="AG421" s="27">
        <f t="shared" si="22"/>
        <v>0.0004130932853</v>
      </c>
      <c r="AH421" s="27">
        <f t="shared" si="23"/>
        <v>-0.001683894072</v>
      </c>
      <c r="AI421" s="27">
        <f t="shared" si="24"/>
        <v>0.01941169671</v>
      </c>
      <c r="AJ421" s="27">
        <f t="shared" si="25"/>
        <v>-0.04069100727</v>
      </c>
      <c r="AK421" s="27">
        <f t="shared" si="26"/>
        <v>-0.01078422423</v>
      </c>
      <c r="AL421" s="27">
        <f t="shared" si="27"/>
        <v>0.02779869121</v>
      </c>
      <c r="AM421" s="27">
        <f t="shared" si="28"/>
        <v>0.3648026132</v>
      </c>
      <c r="AN421" s="27">
        <f t="shared" si="29"/>
        <v>-0.02045898763</v>
      </c>
      <c r="AO421" s="27">
        <f t="shared" si="30"/>
        <v>1.166866</v>
      </c>
      <c r="AP421" s="27">
        <f t="shared" si="31"/>
        <v>0.692775783</v>
      </c>
      <c r="AQ421" s="27"/>
      <c r="AR421" s="27"/>
      <c r="AS421" s="27"/>
    </row>
    <row r="422">
      <c r="A422" s="29">
        <v>6042.0</v>
      </c>
      <c r="B422" s="30">
        <v>2262.0</v>
      </c>
      <c r="C422" s="14">
        <v>22.0</v>
      </c>
      <c r="D422" s="15">
        <v>26.0</v>
      </c>
      <c r="E422" s="16">
        <v>16.0</v>
      </c>
      <c r="F422" s="17">
        <v>39.0</v>
      </c>
      <c r="G422" s="18">
        <v>112.0</v>
      </c>
      <c r="H422" s="19">
        <v>21.0</v>
      </c>
      <c r="I422" s="20">
        <v>28.0</v>
      </c>
      <c r="J422" s="21">
        <v>59.0</v>
      </c>
      <c r="K422" s="22">
        <v>38.0</v>
      </c>
      <c r="L422" s="63">
        <f t="shared" si="1"/>
        <v>22</v>
      </c>
      <c r="M422" s="63">
        <f t="shared" si="2"/>
        <v>60</v>
      </c>
      <c r="N422" s="63">
        <f t="shared" si="3"/>
        <v>16</v>
      </c>
      <c r="O422" s="63">
        <f t="shared" si="4"/>
        <v>66</v>
      </c>
      <c r="P422" s="64">
        <f t="shared" si="5"/>
        <v>66</v>
      </c>
      <c r="Q422" s="64">
        <f t="shared" si="6"/>
        <v>0.2682926829</v>
      </c>
      <c r="R422" s="64">
        <f t="shared" si="7"/>
        <v>0.1951219512</v>
      </c>
      <c r="S422" s="65">
        <f t="shared" si="8"/>
        <v>0.5365853659</v>
      </c>
      <c r="T422" s="65">
        <f t="shared" si="9"/>
        <v>0.5</v>
      </c>
      <c r="U422" s="73">
        <f t="shared" si="10"/>
        <v>0.01679929266</v>
      </c>
      <c r="V422" s="66">
        <f t="shared" si="11"/>
        <v>0.5238095238</v>
      </c>
      <c r="W422" s="27">
        <f t="shared" si="12"/>
        <v>0.5234347476</v>
      </c>
      <c r="X422" s="27">
        <f t="shared" si="13"/>
        <v>-0.01013682279</v>
      </c>
      <c r="Y422" s="27">
        <f t="shared" si="14"/>
        <v>1.167507985</v>
      </c>
      <c r="Z422" s="27">
        <f t="shared" si="15"/>
        <v>3.964643834</v>
      </c>
      <c r="AA422" s="27">
        <f t="shared" si="16"/>
        <v>0.01973998134</v>
      </c>
      <c r="AB422" s="27">
        <f t="shared" si="17"/>
        <v>-0.1230272191</v>
      </c>
      <c r="AC422" s="27">
        <f t="shared" si="18"/>
        <v>-0.2293391898</v>
      </c>
      <c r="AD422" s="27">
        <f t="shared" si="19"/>
        <v>0.1081849338</v>
      </c>
      <c r="AE422" s="27">
        <f t="shared" si="20"/>
        <v>-2.458874485</v>
      </c>
      <c r="AF422" s="27">
        <f t="shared" si="21"/>
        <v>-2.596515781</v>
      </c>
      <c r="AG422" s="27">
        <f t="shared" si="22"/>
        <v>0.001366181381</v>
      </c>
      <c r="AH422" s="27">
        <f t="shared" si="23"/>
        <v>-0.003509930027</v>
      </c>
      <c r="AI422" s="27">
        <f t="shared" si="24"/>
        <v>0.02550178921</v>
      </c>
      <c r="AJ422" s="27">
        <f t="shared" si="25"/>
        <v>-0.03369217587</v>
      </c>
      <c r="AK422" s="27">
        <f t="shared" si="26"/>
        <v>-0.0224787729</v>
      </c>
      <c r="AL422" s="27">
        <f t="shared" si="27"/>
        <v>0.03652006179</v>
      </c>
      <c r="AM422" s="27">
        <f t="shared" si="28"/>
        <v>0.3020567596</v>
      </c>
      <c r="AN422" s="27">
        <f t="shared" si="29"/>
        <v>-0.02687764999</v>
      </c>
      <c r="AO422" s="27">
        <f t="shared" si="30"/>
        <v>0.9661656748</v>
      </c>
      <c r="AP422" s="27">
        <f t="shared" si="31"/>
        <v>0.5736187203</v>
      </c>
      <c r="AQ422" s="27"/>
      <c r="AR422" s="27"/>
      <c r="AS422" s="27"/>
    </row>
    <row r="423">
      <c r="A423" s="29">
        <v>6044.0</v>
      </c>
      <c r="B423" s="30">
        <v>2239.0</v>
      </c>
      <c r="C423" s="14">
        <v>13.0</v>
      </c>
      <c r="D423" s="15">
        <v>6.0</v>
      </c>
      <c r="E423" s="16">
        <v>11.0</v>
      </c>
      <c r="F423" s="17">
        <v>34.0</v>
      </c>
      <c r="G423" s="18">
        <v>91.0</v>
      </c>
      <c r="H423" s="19">
        <v>7.0</v>
      </c>
      <c r="I423" s="20">
        <v>12.0</v>
      </c>
      <c r="J423" s="21">
        <v>27.0</v>
      </c>
      <c r="K423" s="22">
        <v>22.0</v>
      </c>
      <c r="L423" s="63">
        <f t="shared" si="1"/>
        <v>13</v>
      </c>
      <c r="M423" s="63">
        <f t="shared" si="2"/>
        <v>41</v>
      </c>
      <c r="N423" s="63">
        <f t="shared" si="3"/>
        <v>11</v>
      </c>
      <c r="O423" s="63">
        <f t="shared" si="4"/>
        <v>34</v>
      </c>
      <c r="P423" s="64">
        <f t="shared" si="5"/>
        <v>34</v>
      </c>
      <c r="Q423" s="64">
        <f t="shared" si="6"/>
        <v>0.2407407407</v>
      </c>
      <c r="R423" s="64">
        <f t="shared" si="7"/>
        <v>0.2444444444</v>
      </c>
      <c r="S423" s="65">
        <f t="shared" si="8"/>
        <v>0.4747474747</v>
      </c>
      <c r="T423" s="65">
        <f t="shared" si="9"/>
        <v>0.5454545455</v>
      </c>
      <c r="U423" s="73">
        <f t="shared" si="10"/>
        <v>0.01071907101</v>
      </c>
      <c r="V423" s="66">
        <f t="shared" si="11"/>
        <v>0.4533333333</v>
      </c>
      <c r="W423" s="27">
        <f t="shared" si="12"/>
        <v>0.4580054657</v>
      </c>
      <c r="X423" s="27">
        <f t="shared" si="13"/>
        <v>-0.006467970142</v>
      </c>
      <c r="Y423" s="27">
        <f t="shared" si="14"/>
        <v>1.273645074</v>
      </c>
      <c r="Z423" s="27">
        <f t="shared" si="15"/>
        <v>3.507745027</v>
      </c>
      <c r="AA423" s="27">
        <f t="shared" si="16"/>
        <v>0.00803672378</v>
      </c>
      <c r="AB423" s="27">
        <f t="shared" si="17"/>
        <v>-0.08563591067</v>
      </c>
      <c r="AC423" s="27">
        <f t="shared" si="18"/>
        <v>-0.2729325896</v>
      </c>
      <c r="AD423" s="27">
        <f t="shared" si="19"/>
        <v>0.06107405772</v>
      </c>
      <c r="AE423" s="27">
        <f t="shared" si="20"/>
        <v>-2.373278804</v>
      </c>
      <c r="AF423" s="27">
        <f t="shared" si="21"/>
        <v>-2.032537865</v>
      </c>
      <c r="AG423" s="27">
        <f t="shared" si="22"/>
        <v>0.0003549006694</v>
      </c>
      <c r="AH423" s="27">
        <f t="shared" si="23"/>
        <v>-0.001558903829</v>
      </c>
      <c r="AI423" s="27">
        <f t="shared" si="24"/>
        <v>0.01936484056</v>
      </c>
      <c r="AJ423" s="27">
        <f t="shared" si="25"/>
        <v>-0.04374160774</v>
      </c>
      <c r="AK423" s="27">
        <f t="shared" si="26"/>
        <v>-0.008097085837</v>
      </c>
      <c r="AL423" s="27">
        <f t="shared" si="27"/>
        <v>0.02249106683</v>
      </c>
      <c r="AM423" s="27">
        <f t="shared" si="28"/>
        <v>0.318045694</v>
      </c>
      <c r="AN423" s="27">
        <f t="shared" si="29"/>
        <v>-0.01342471655</v>
      </c>
      <c r="AO423" s="27">
        <f t="shared" si="30"/>
        <v>0.8250643905</v>
      </c>
      <c r="AP423" s="27">
        <f t="shared" si="31"/>
        <v>0.397278291</v>
      </c>
      <c r="AQ423" s="27"/>
      <c r="AR423" s="27"/>
      <c r="AS423" s="27"/>
    </row>
    <row r="424">
      <c r="A424" s="29">
        <v>6045.0</v>
      </c>
      <c r="B424" s="30">
        <v>2485.0</v>
      </c>
      <c r="C424" s="14">
        <v>14.0</v>
      </c>
      <c r="D424" s="15">
        <v>18.0</v>
      </c>
      <c r="E424" s="16">
        <v>22.0</v>
      </c>
      <c r="F424" s="17">
        <v>32.0</v>
      </c>
      <c r="G424" s="18">
        <v>132.0</v>
      </c>
      <c r="H424" s="19">
        <v>13.0</v>
      </c>
      <c r="I424" s="20">
        <v>29.0</v>
      </c>
      <c r="J424" s="21">
        <v>34.0</v>
      </c>
      <c r="K424" s="22">
        <v>39.0</v>
      </c>
      <c r="L424" s="63">
        <f t="shared" si="1"/>
        <v>14</v>
      </c>
      <c r="M424" s="63">
        <f t="shared" si="2"/>
        <v>45</v>
      </c>
      <c r="N424" s="63">
        <f t="shared" si="3"/>
        <v>22</v>
      </c>
      <c r="O424" s="63">
        <f t="shared" si="4"/>
        <v>68</v>
      </c>
      <c r="P424" s="64">
        <f t="shared" si="5"/>
        <v>68</v>
      </c>
      <c r="Q424" s="64">
        <f t="shared" si="6"/>
        <v>0.2372881356</v>
      </c>
      <c r="R424" s="64">
        <f t="shared" si="7"/>
        <v>0.2444444444</v>
      </c>
      <c r="S424" s="65">
        <f t="shared" si="8"/>
        <v>0.5503355705</v>
      </c>
      <c r="T424" s="65">
        <f t="shared" si="9"/>
        <v>0.3959731544</v>
      </c>
      <c r="U424" s="73">
        <f t="shared" si="10"/>
        <v>0.01448692153</v>
      </c>
      <c r="V424" s="66">
        <f t="shared" si="11"/>
        <v>0.6017699115</v>
      </c>
      <c r="W424" s="27">
        <f t="shared" si="12"/>
        <v>0.5966424004</v>
      </c>
      <c r="X424" s="27">
        <f t="shared" si="13"/>
        <v>-0.00874152021</v>
      </c>
      <c r="Y424" s="27">
        <f t="shared" si="14"/>
        <v>0.9246036391</v>
      </c>
      <c r="Z424" s="27">
        <f t="shared" si="15"/>
        <v>4.066239344</v>
      </c>
      <c r="AA424" s="27">
        <f t="shared" si="16"/>
        <v>0.01467969259</v>
      </c>
      <c r="AB424" s="27">
        <f t="shared" si="17"/>
        <v>-0.08401988021</v>
      </c>
      <c r="AC424" s="27">
        <f t="shared" si="18"/>
        <v>-0.1438367136</v>
      </c>
      <c r="AD424" s="27">
        <f t="shared" si="19"/>
        <v>0.09568429368</v>
      </c>
      <c r="AE424" s="27">
        <f t="shared" si="20"/>
        <v>-1.997196789</v>
      </c>
      <c r="AF424" s="27">
        <f t="shared" si="21"/>
        <v>-2.731294223</v>
      </c>
      <c r="AG424" s="27">
        <f t="shared" si="22"/>
        <v>0.0008761202073</v>
      </c>
      <c r="AH424" s="27">
        <f t="shared" si="23"/>
        <v>-0.002067113964</v>
      </c>
      <c r="AI424" s="27">
        <f t="shared" si="24"/>
        <v>0.01379263493</v>
      </c>
      <c r="AJ424" s="27">
        <f t="shared" si="25"/>
        <v>-0.01673463621</v>
      </c>
      <c r="AK424" s="27">
        <f t="shared" si="26"/>
        <v>-0.01714476683</v>
      </c>
      <c r="AL424" s="27">
        <f t="shared" si="27"/>
        <v>0.02558003381</v>
      </c>
      <c r="AM424" s="27">
        <f t="shared" si="28"/>
        <v>0.1942982087</v>
      </c>
      <c r="AN424" s="27">
        <f t="shared" si="29"/>
        <v>-0.02438113536</v>
      </c>
      <c r="AO424" s="27">
        <f t="shared" si="30"/>
        <v>0.8048683739</v>
      </c>
      <c r="AP424" s="27">
        <f t="shared" si="31"/>
        <v>0.6188559857</v>
      </c>
      <c r="AQ424" s="27"/>
      <c r="AR424" s="27"/>
      <c r="AS424" s="27"/>
    </row>
    <row r="425">
      <c r="A425" s="29">
        <v>6046.0</v>
      </c>
      <c r="B425" s="30">
        <v>839.0</v>
      </c>
      <c r="C425" s="14">
        <v>1.0</v>
      </c>
      <c r="D425" s="15">
        <v>4.0</v>
      </c>
      <c r="E425" s="16">
        <v>9.0</v>
      </c>
      <c r="F425" s="17">
        <v>7.0</v>
      </c>
      <c r="G425" s="18">
        <v>45.0</v>
      </c>
      <c r="H425" s="19">
        <v>4.0</v>
      </c>
      <c r="I425" s="20">
        <v>24.0</v>
      </c>
      <c r="J425" s="21">
        <v>26.0</v>
      </c>
      <c r="K425" s="22">
        <v>14.0</v>
      </c>
      <c r="L425" s="63">
        <f t="shared" si="1"/>
        <v>1</v>
      </c>
      <c r="M425" s="63">
        <f t="shared" si="2"/>
        <v>11</v>
      </c>
      <c r="N425" s="63">
        <f t="shared" si="3"/>
        <v>9</v>
      </c>
      <c r="O425" s="63">
        <f t="shared" si="4"/>
        <v>38</v>
      </c>
      <c r="P425" s="64">
        <f t="shared" si="5"/>
        <v>38</v>
      </c>
      <c r="Q425" s="64">
        <f t="shared" si="6"/>
        <v>0.08333333333</v>
      </c>
      <c r="R425" s="64">
        <f t="shared" si="7"/>
        <v>0.1914893617</v>
      </c>
      <c r="S425" s="65">
        <f t="shared" si="8"/>
        <v>0.6610169492</v>
      </c>
      <c r="T425" s="65">
        <f t="shared" si="9"/>
        <v>0.2033898305</v>
      </c>
      <c r="U425" s="73">
        <f t="shared" si="10"/>
        <v>0.01191895113</v>
      </c>
      <c r="V425" s="66">
        <f t="shared" si="11"/>
        <v>0.7755102041</v>
      </c>
      <c r="W425" s="27">
        <f t="shared" si="12"/>
        <v>0.7737913206</v>
      </c>
      <c r="X425" s="27">
        <f t="shared" si="13"/>
        <v>-0.007191987062</v>
      </c>
      <c r="Y425" s="27">
        <f t="shared" si="14"/>
        <v>0.4749185023</v>
      </c>
      <c r="Z425" s="27">
        <f t="shared" si="15"/>
        <v>4.884025802</v>
      </c>
      <c r="AA425" s="27">
        <f t="shared" si="16"/>
        <v>0.009936669018</v>
      </c>
      <c r="AB425" s="27">
        <f t="shared" si="17"/>
        <v>-0.03550646862</v>
      </c>
      <c r="AC425" s="27">
        <f t="shared" si="18"/>
        <v>-0.03794868525</v>
      </c>
      <c r="AD425" s="27">
        <f t="shared" si="19"/>
        <v>0.09455567478</v>
      </c>
      <c r="AE425" s="27">
        <f t="shared" si="20"/>
        <v>-1.2321664</v>
      </c>
      <c r="AF425" s="27">
        <f t="shared" si="21"/>
        <v>-3.940383656</v>
      </c>
      <c r="AG425" s="27">
        <f t="shared" si="22"/>
        <v>0.0004879209789</v>
      </c>
      <c r="AH425" s="27">
        <f t="shared" si="23"/>
        <v>-0.0007187068348</v>
      </c>
      <c r="AI425" s="27">
        <f t="shared" si="24"/>
        <v>0.002993892174</v>
      </c>
      <c r="AJ425" s="27">
        <f t="shared" si="25"/>
        <v>-0.002267810434</v>
      </c>
      <c r="AK425" s="27">
        <f t="shared" si="26"/>
        <v>-0.01393928371</v>
      </c>
      <c r="AL425" s="27">
        <f t="shared" si="27"/>
        <v>0.01298409093</v>
      </c>
      <c r="AM425" s="27">
        <f t="shared" si="28"/>
        <v>0.06157164978</v>
      </c>
      <c r="AN425" s="27">
        <f t="shared" si="29"/>
        <v>-0.02893915726</v>
      </c>
      <c r="AO425" s="27">
        <f t="shared" si="30"/>
        <v>0.5964284849</v>
      </c>
      <c r="AP425" s="27">
        <f t="shared" si="31"/>
        <v>1.072369936</v>
      </c>
      <c r="AQ425" s="27"/>
      <c r="AR425" s="27"/>
      <c r="AS425" s="27"/>
    </row>
    <row r="426">
      <c r="A426" s="29">
        <v>6057.0</v>
      </c>
      <c r="B426" s="30">
        <v>1872.0</v>
      </c>
      <c r="C426" s="14">
        <v>9.0</v>
      </c>
      <c r="D426" s="15">
        <v>10.0</v>
      </c>
      <c r="E426" s="16">
        <v>6.0</v>
      </c>
      <c r="F426" s="17">
        <v>19.0</v>
      </c>
      <c r="G426" s="18">
        <v>76.0</v>
      </c>
      <c r="H426" s="19">
        <v>9.0</v>
      </c>
      <c r="I426" s="20">
        <v>20.0</v>
      </c>
      <c r="J426" s="21">
        <v>16.0</v>
      </c>
      <c r="K426" s="22">
        <v>15.0</v>
      </c>
      <c r="L426" s="63">
        <f t="shared" si="1"/>
        <v>9</v>
      </c>
      <c r="M426" s="63">
        <f t="shared" si="2"/>
        <v>28</v>
      </c>
      <c r="N426" s="63">
        <f t="shared" si="3"/>
        <v>6</v>
      </c>
      <c r="O426" s="63">
        <f t="shared" si="4"/>
        <v>35</v>
      </c>
      <c r="P426" s="64">
        <f t="shared" si="5"/>
        <v>35</v>
      </c>
      <c r="Q426" s="64">
        <f t="shared" si="6"/>
        <v>0.2432432432</v>
      </c>
      <c r="R426" s="64">
        <f t="shared" si="7"/>
        <v>0.1463414634</v>
      </c>
      <c r="S426" s="65">
        <f t="shared" si="8"/>
        <v>0.5641025641</v>
      </c>
      <c r="T426" s="65">
        <f t="shared" si="9"/>
        <v>0.4743589744</v>
      </c>
      <c r="U426" s="73">
        <f t="shared" si="10"/>
        <v>0.008012820513</v>
      </c>
      <c r="V426" s="66">
        <f t="shared" si="11"/>
        <v>0.5555555556</v>
      </c>
      <c r="W426" s="27">
        <f t="shared" si="12"/>
        <v>0.5526481592</v>
      </c>
      <c r="X426" s="27">
        <f t="shared" si="13"/>
        <v>-0.004834997712</v>
      </c>
      <c r="Y426" s="27">
        <f t="shared" si="14"/>
        <v>1.107635781</v>
      </c>
      <c r="Z426" s="27">
        <f t="shared" si="15"/>
        <v>4.167958903</v>
      </c>
      <c r="AA426" s="27">
        <f t="shared" si="16"/>
        <v>0.00449092265</v>
      </c>
      <c r="AB426" s="27">
        <f t="shared" si="17"/>
        <v>-0.05567147694</v>
      </c>
      <c r="AC426" s="27">
        <f t="shared" si="18"/>
        <v>-0.206420349</v>
      </c>
      <c r="AD426" s="27">
        <f t="shared" si="19"/>
        <v>0.05424759039</v>
      </c>
      <c r="AE426" s="27">
        <f t="shared" si="20"/>
        <v>-2.452408017</v>
      </c>
      <c r="AF426" s="27">
        <f t="shared" si="21"/>
        <v>-2.869653536</v>
      </c>
      <c r="AG426" s="27">
        <f t="shared" si="22"/>
        <v>0.0001482489473</v>
      </c>
      <c r="AH426" s="27">
        <f t="shared" si="23"/>
        <v>-0.0007575728691</v>
      </c>
      <c r="AI426" s="27">
        <f t="shared" si="24"/>
        <v>0.01094811383</v>
      </c>
      <c r="AJ426" s="27">
        <f t="shared" si="25"/>
        <v>-0.02877003632</v>
      </c>
      <c r="AK426" s="27">
        <f t="shared" si="26"/>
        <v>-0.005376265241</v>
      </c>
      <c r="AL426" s="27">
        <f t="shared" si="27"/>
        <v>0.0173732988</v>
      </c>
      <c r="AM426" s="27">
        <f t="shared" si="28"/>
        <v>0.2858130423</v>
      </c>
      <c r="AN426" s="27">
        <f t="shared" si="29"/>
        <v>-0.01416851102</v>
      </c>
      <c r="AO426" s="27">
        <f t="shared" si="30"/>
        <v>1.013041462</v>
      </c>
      <c r="AP426" s="27">
        <f t="shared" si="31"/>
        <v>0.6664707062</v>
      </c>
      <c r="AQ426" s="27"/>
      <c r="AR426" s="27"/>
      <c r="AS426" s="27"/>
    </row>
    <row r="427">
      <c r="A427" s="29">
        <v>6062.0</v>
      </c>
      <c r="B427" s="30">
        <v>2028.0</v>
      </c>
      <c r="C427" s="14">
        <v>27.0</v>
      </c>
      <c r="D427" s="15">
        <v>20.0</v>
      </c>
      <c r="E427" s="16">
        <v>14.0</v>
      </c>
      <c r="F427" s="17">
        <v>44.0</v>
      </c>
      <c r="G427" s="18">
        <v>103.0</v>
      </c>
      <c r="H427" s="19">
        <v>27.0</v>
      </c>
      <c r="I427" s="20">
        <v>36.0</v>
      </c>
      <c r="J427" s="21">
        <v>41.0</v>
      </c>
      <c r="K427" s="22">
        <v>35.0</v>
      </c>
      <c r="L427" s="63">
        <f t="shared" si="1"/>
        <v>27</v>
      </c>
      <c r="M427" s="63">
        <f t="shared" si="2"/>
        <v>71</v>
      </c>
      <c r="N427" s="63">
        <f t="shared" si="3"/>
        <v>14</v>
      </c>
      <c r="O427" s="63">
        <f t="shared" si="4"/>
        <v>71</v>
      </c>
      <c r="P427" s="64">
        <f t="shared" si="5"/>
        <v>71</v>
      </c>
      <c r="Q427" s="64">
        <f t="shared" si="6"/>
        <v>0.2755102041</v>
      </c>
      <c r="R427" s="64">
        <f t="shared" si="7"/>
        <v>0.1647058824</v>
      </c>
      <c r="S427" s="65">
        <f t="shared" si="8"/>
        <v>0.5355191257</v>
      </c>
      <c r="T427" s="65">
        <f t="shared" si="9"/>
        <v>0.5355191257</v>
      </c>
      <c r="U427" s="73">
        <f t="shared" si="10"/>
        <v>0.02021696252</v>
      </c>
      <c r="V427" s="66">
        <f t="shared" si="11"/>
        <v>0.5</v>
      </c>
      <c r="W427" s="27">
        <f t="shared" si="12"/>
        <v>0.499664405</v>
      </c>
      <c r="X427" s="27">
        <f t="shared" si="13"/>
        <v>-0.01219907115</v>
      </c>
      <c r="Y427" s="27">
        <f t="shared" si="14"/>
        <v>1.250445711</v>
      </c>
      <c r="Z427" s="27">
        <f t="shared" si="15"/>
        <v>3.956765754</v>
      </c>
      <c r="AA427" s="27">
        <f t="shared" si="16"/>
        <v>0.02858884156</v>
      </c>
      <c r="AB427" s="27">
        <f t="shared" si="17"/>
        <v>-0.1585736779</v>
      </c>
      <c r="AC427" s="27">
        <f t="shared" si="18"/>
        <v>-0.2630802448</v>
      </c>
      <c r="AD427" s="27">
        <f t="shared" si="19"/>
        <v>0.1299355101</v>
      </c>
      <c r="AE427" s="27">
        <f t="shared" si="20"/>
        <v>-2.628315546</v>
      </c>
      <c r="AF427" s="27">
        <f t="shared" si="21"/>
        <v>-2.586207044</v>
      </c>
      <c r="AG427" s="27">
        <f t="shared" si="22"/>
        <v>0.002381129921</v>
      </c>
      <c r="AH427" s="27">
        <f t="shared" si="23"/>
        <v>-0.005444440554</v>
      </c>
      <c r="AI427" s="27">
        <f t="shared" si="24"/>
        <v>0.03520509535</v>
      </c>
      <c r="AJ427" s="27">
        <f t="shared" si="25"/>
        <v>-0.04139462988</v>
      </c>
      <c r="AK427" s="27">
        <f t="shared" si="26"/>
        <v>-0.03249066361</v>
      </c>
      <c r="AL427" s="27">
        <f t="shared" si="27"/>
        <v>0.04697832816</v>
      </c>
      <c r="AM427" s="27">
        <f t="shared" si="28"/>
        <v>0.3458077197</v>
      </c>
      <c r="AN427" s="27">
        <f t="shared" si="29"/>
        <v>-0.0322172545</v>
      </c>
      <c r="AO427" s="27">
        <f t="shared" si="30"/>
        <v>1.03069201</v>
      </c>
      <c r="AP427" s="27">
        <f t="shared" si="31"/>
        <v>0.5702060249</v>
      </c>
      <c r="AQ427" s="27"/>
      <c r="AR427" s="27"/>
      <c r="AS427" s="27"/>
    </row>
    <row r="428">
      <c r="A428" s="29">
        <v>6066.0</v>
      </c>
      <c r="B428" s="30">
        <v>2936.0</v>
      </c>
      <c r="C428" s="14">
        <v>16.0</v>
      </c>
      <c r="D428" s="15">
        <v>24.0</v>
      </c>
      <c r="E428" s="16">
        <v>21.0</v>
      </c>
      <c r="F428" s="17">
        <v>35.0</v>
      </c>
      <c r="G428" s="18">
        <v>136.0</v>
      </c>
      <c r="H428" s="19">
        <v>42.0</v>
      </c>
      <c r="I428" s="20">
        <v>30.0</v>
      </c>
      <c r="J428" s="21">
        <v>40.0</v>
      </c>
      <c r="K428" s="22">
        <v>39.0</v>
      </c>
      <c r="L428" s="63">
        <f t="shared" si="1"/>
        <v>16</v>
      </c>
      <c r="M428" s="63">
        <f t="shared" si="2"/>
        <v>77</v>
      </c>
      <c r="N428" s="63">
        <f t="shared" si="3"/>
        <v>21</v>
      </c>
      <c r="O428" s="63">
        <f t="shared" si="4"/>
        <v>69</v>
      </c>
      <c r="P428" s="64">
        <f t="shared" si="5"/>
        <v>69</v>
      </c>
      <c r="Q428" s="64">
        <f t="shared" si="6"/>
        <v>0.1720430108</v>
      </c>
      <c r="R428" s="64">
        <f t="shared" si="7"/>
        <v>0.2333333333</v>
      </c>
      <c r="S428" s="65">
        <f t="shared" si="8"/>
        <v>0.4644808743</v>
      </c>
      <c r="T428" s="65">
        <f t="shared" si="9"/>
        <v>0.5081967213</v>
      </c>
      <c r="U428" s="73">
        <f t="shared" si="10"/>
        <v>0.01260217984</v>
      </c>
      <c r="V428" s="66">
        <f t="shared" si="11"/>
        <v>0.4726027397</v>
      </c>
      <c r="W428" s="27">
        <f t="shared" si="12"/>
        <v>0.4742058024</v>
      </c>
      <c r="X428" s="27">
        <f t="shared" si="13"/>
        <v>-0.007604252533</v>
      </c>
      <c r="Y428" s="27">
        <f t="shared" si="14"/>
        <v>1.18664746</v>
      </c>
      <c r="Z428" s="27">
        <f t="shared" si="15"/>
        <v>3.431888664</v>
      </c>
      <c r="AA428" s="27">
        <f t="shared" si="16"/>
        <v>0.01110851719</v>
      </c>
      <c r="AB428" s="27">
        <f t="shared" si="17"/>
        <v>-0.09380321828</v>
      </c>
      <c r="AC428" s="27">
        <f t="shared" si="18"/>
        <v>-0.2369201413</v>
      </c>
      <c r="AD428" s="27">
        <f t="shared" si="19"/>
        <v>0.07025067031</v>
      </c>
      <c r="AE428" s="27">
        <f t="shared" si="20"/>
        <v>-2.163352186</v>
      </c>
      <c r="AF428" s="27">
        <f t="shared" si="21"/>
        <v>-1.945579539</v>
      </c>
      <c r="AG428" s="27">
        <f t="shared" si="22"/>
        <v>0.0005767298004</v>
      </c>
      <c r="AH428" s="27">
        <f t="shared" si="23"/>
        <v>-0.002007565236</v>
      </c>
      <c r="AI428" s="27">
        <f t="shared" si="24"/>
        <v>0.01976282557</v>
      </c>
      <c r="AJ428" s="27">
        <f t="shared" si="25"/>
        <v>-0.03537648037</v>
      </c>
      <c r="AK428" s="27">
        <f t="shared" si="26"/>
        <v>-0.01094992048</v>
      </c>
      <c r="AL428" s="27">
        <f t="shared" si="27"/>
        <v>0.02410333001</v>
      </c>
      <c r="AM428" s="27">
        <f t="shared" si="28"/>
        <v>0.2701103837</v>
      </c>
      <c r="AN428" s="27">
        <f t="shared" si="29"/>
        <v>-0.01510789628</v>
      </c>
      <c r="AO428" s="27">
        <f t="shared" si="30"/>
        <v>0.7358198211</v>
      </c>
      <c r="AP428" s="27">
        <f t="shared" si="31"/>
        <v>0.372057747</v>
      </c>
      <c r="AQ428" s="27"/>
      <c r="AR428" s="27"/>
      <c r="AS428" s="27"/>
    </row>
    <row r="429">
      <c r="A429" s="29">
        <v>6154.0</v>
      </c>
      <c r="B429" s="30">
        <v>2698.0</v>
      </c>
      <c r="C429" s="14">
        <v>19.0</v>
      </c>
      <c r="D429" s="15">
        <v>37.0</v>
      </c>
      <c r="E429" s="16">
        <v>24.0</v>
      </c>
      <c r="F429" s="17">
        <v>36.0</v>
      </c>
      <c r="G429" s="18">
        <v>158.0</v>
      </c>
      <c r="H429" s="19">
        <v>28.0</v>
      </c>
      <c r="I429" s="20">
        <v>49.0</v>
      </c>
      <c r="J429" s="21">
        <v>106.0</v>
      </c>
      <c r="K429" s="22">
        <v>49.0</v>
      </c>
      <c r="L429" s="63">
        <f t="shared" si="1"/>
        <v>19</v>
      </c>
      <c r="M429" s="63">
        <f t="shared" si="2"/>
        <v>64</v>
      </c>
      <c r="N429" s="63">
        <f t="shared" si="3"/>
        <v>24</v>
      </c>
      <c r="O429" s="63">
        <f t="shared" si="4"/>
        <v>98</v>
      </c>
      <c r="P429" s="64">
        <f t="shared" si="5"/>
        <v>98</v>
      </c>
      <c r="Q429" s="64">
        <f t="shared" si="6"/>
        <v>0.2289156627</v>
      </c>
      <c r="R429" s="64">
        <f t="shared" si="7"/>
        <v>0.1967213115</v>
      </c>
      <c r="S429" s="65">
        <f t="shared" si="8"/>
        <v>0.5707317073</v>
      </c>
      <c r="T429" s="65">
        <f t="shared" si="9"/>
        <v>0.4048780488</v>
      </c>
      <c r="U429" s="73">
        <f t="shared" si="10"/>
        <v>0.01593773165</v>
      </c>
      <c r="V429" s="66">
        <f t="shared" si="11"/>
        <v>0.6049382716</v>
      </c>
      <c r="W429" s="27">
        <f t="shared" si="12"/>
        <v>0.6041176818</v>
      </c>
      <c r="X429" s="27">
        <f t="shared" si="13"/>
        <v>-0.009616950231</v>
      </c>
      <c r="Y429" s="27">
        <f t="shared" si="14"/>
        <v>0.9453967097</v>
      </c>
      <c r="Z429" s="27">
        <f t="shared" si="15"/>
        <v>4.216939351</v>
      </c>
      <c r="AA429" s="27">
        <f t="shared" si="16"/>
        <v>0.01776714989</v>
      </c>
      <c r="AB429" s="27">
        <f t="shared" si="17"/>
        <v>-0.09451286944</v>
      </c>
      <c r="AC429" s="27">
        <f t="shared" si="18"/>
        <v>-0.1503788391</v>
      </c>
      <c r="AD429" s="27">
        <f t="shared" si="19"/>
        <v>0.1091680303</v>
      </c>
      <c r="AE429" s="27">
        <f t="shared" si="20"/>
        <v>-2.117794246</v>
      </c>
      <c r="AF429" s="27">
        <f t="shared" si="21"/>
        <v>-2.937496242</v>
      </c>
      <c r="AG429" s="27">
        <f t="shared" si="22"/>
        <v>0.001166581016</v>
      </c>
      <c r="AH429" s="27">
        <f t="shared" si="23"/>
        <v>-0.002558136498</v>
      </c>
      <c r="AI429" s="27">
        <f t="shared" si="24"/>
        <v>0.01586407009</v>
      </c>
      <c r="AJ429" s="27">
        <f t="shared" si="25"/>
        <v>-0.0178892338</v>
      </c>
      <c r="AK429" s="27">
        <f t="shared" si="26"/>
        <v>-0.02151972934</v>
      </c>
      <c r="AL429" s="27">
        <f t="shared" si="27"/>
        <v>0.02984107207</v>
      </c>
      <c r="AM429" s="27">
        <f t="shared" si="28"/>
        <v>0.2106639338</v>
      </c>
      <c r="AN429" s="27">
        <f t="shared" si="29"/>
        <v>-0.02884783076</v>
      </c>
      <c r="AO429" s="27">
        <f t="shared" si="30"/>
        <v>0.8850996812</v>
      </c>
      <c r="AP429" s="27">
        <f t="shared" si="31"/>
        <v>0.6902443271</v>
      </c>
      <c r="AQ429" s="27"/>
      <c r="AR429" s="27"/>
      <c r="AS429" s="27"/>
    </row>
    <row r="430">
      <c r="A430" s="29">
        <v>6431.0</v>
      </c>
      <c r="B430" s="30">
        <v>1155.0</v>
      </c>
      <c r="C430" s="14">
        <v>8.0</v>
      </c>
      <c r="D430" s="15">
        <v>9.0</v>
      </c>
      <c r="E430" s="16">
        <v>6.0</v>
      </c>
      <c r="F430" s="17">
        <v>27.0</v>
      </c>
      <c r="G430" s="18">
        <v>96.0</v>
      </c>
      <c r="H430" s="19">
        <v>12.0</v>
      </c>
      <c r="I430" s="20">
        <v>17.0</v>
      </c>
      <c r="J430" s="21">
        <v>24.0</v>
      </c>
      <c r="K430" s="22">
        <v>14.0</v>
      </c>
      <c r="L430" s="63">
        <f t="shared" si="1"/>
        <v>8</v>
      </c>
      <c r="M430" s="63">
        <f t="shared" si="2"/>
        <v>39</v>
      </c>
      <c r="N430" s="63">
        <f t="shared" si="3"/>
        <v>6</v>
      </c>
      <c r="O430" s="63">
        <f t="shared" si="4"/>
        <v>31</v>
      </c>
      <c r="P430" s="64">
        <f t="shared" si="5"/>
        <v>31</v>
      </c>
      <c r="Q430" s="64">
        <f t="shared" si="6"/>
        <v>0.170212766</v>
      </c>
      <c r="R430" s="64">
        <f t="shared" si="7"/>
        <v>0.1621621622</v>
      </c>
      <c r="S430" s="65">
        <f t="shared" si="8"/>
        <v>0.4642857143</v>
      </c>
      <c r="T430" s="65">
        <f t="shared" si="9"/>
        <v>0.5595238095</v>
      </c>
      <c r="U430" s="73">
        <f t="shared" si="10"/>
        <v>0.01212121212</v>
      </c>
      <c r="V430" s="66">
        <f t="shared" si="11"/>
        <v>0.4428571429</v>
      </c>
      <c r="W430" s="27">
        <f t="shared" si="12"/>
        <v>0.4422070049</v>
      </c>
      <c r="X430" s="27">
        <f t="shared" si="13"/>
        <v>-0.007314032903</v>
      </c>
      <c r="Y430" s="27">
        <f t="shared" si="14"/>
        <v>1.306497031</v>
      </c>
      <c r="Z430" s="27">
        <f t="shared" si="15"/>
        <v>3.430446694</v>
      </c>
      <c r="AA430" s="27">
        <f t="shared" si="16"/>
        <v>0.01027677501</v>
      </c>
      <c r="AB430" s="27">
        <f t="shared" si="17"/>
        <v>-0.09933557967</v>
      </c>
      <c r="AC430" s="27">
        <f t="shared" si="18"/>
        <v>-0.2871940308</v>
      </c>
      <c r="AD430" s="27">
        <f t="shared" si="19"/>
        <v>0.06754113214</v>
      </c>
      <c r="AE430" s="27">
        <f t="shared" si="20"/>
        <v>-2.380846657</v>
      </c>
      <c r="AF430" s="27">
        <f t="shared" si="21"/>
        <v>-1.943944941</v>
      </c>
      <c r="AG430" s="27">
        <f t="shared" si="22"/>
        <v>0.0005131844974</v>
      </c>
      <c r="AH430" s="27">
        <f t="shared" si="23"/>
        <v>-0.002044829665</v>
      </c>
      <c r="AI430" s="27">
        <f t="shared" si="24"/>
        <v>0.02304214165</v>
      </c>
      <c r="AJ430" s="27">
        <f t="shared" si="25"/>
        <v>-0.04721443115</v>
      </c>
      <c r="AK430" s="27">
        <f t="shared" si="26"/>
        <v>-0.01012579679</v>
      </c>
      <c r="AL430" s="27">
        <f t="shared" si="27"/>
        <v>0.0255141805</v>
      </c>
      <c r="AM430" s="27">
        <f t="shared" si="28"/>
        <v>0.3272895892</v>
      </c>
      <c r="AN430" s="27">
        <f t="shared" si="29"/>
        <v>-0.01451908819</v>
      </c>
      <c r="AO430" s="27">
        <f t="shared" si="30"/>
        <v>0.8094558487</v>
      </c>
      <c r="AP430" s="27">
        <f t="shared" si="31"/>
        <v>0.3715889637</v>
      </c>
      <c r="AQ430" s="27"/>
      <c r="AR430" s="27"/>
      <c r="AS430" s="27"/>
    </row>
    <row r="431">
      <c r="A431" s="29">
        <v>6467.0</v>
      </c>
      <c r="B431" s="30">
        <v>2528.0</v>
      </c>
      <c r="C431" s="14">
        <v>33.0</v>
      </c>
      <c r="D431" s="15">
        <v>26.0</v>
      </c>
      <c r="E431" s="16">
        <v>23.0</v>
      </c>
      <c r="F431" s="17">
        <v>43.0</v>
      </c>
      <c r="G431" s="18">
        <v>122.0</v>
      </c>
      <c r="H431" s="19">
        <v>25.0</v>
      </c>
      <c r="I431" s="20">
        <v>68.0</v>
      </c>
      <c r="J431" s="21">
        <v>59.0</v>
      </c>
      <c r="K431" s="22">
        <v>47.0</v>
      </c>
      <c r="L431" s="63">
        <f t="shared" si="1"/>
        <v>33</v>
      </c>
      <c r="M431" s="63">
        <f t="shared" si="2"/>
        <v>68</v>
      </c>
      <c r="N431" s="63">
        <f t="shared" si="3"/>
        <v>23</v>
      </c>
      <c r="O431" s="63">
        <f t="shared" si="4"/>
        <v>115</v>
      </c>
      <c r="P431" s="64">
        <f t="shared" si="5"/>
        <v>115</v>
      </c>
      <c r="Q431" s="64">
        <f t="shared" si="6"/>
        <v>0.3267326733</v>
      </c>
      <c r="R431" s="64">
        <f t="shared" si="7"/>
        <v>0.1666666667</v>
      </c>
      <c r="S431" s="65">
        <f t="shared" si="8"/>
        <v>0.6192468619</v>
      </c>
      <c r="T431" s="65">
        <f t="shared" si="9"/>
        <v>0.4225941423</v>
      </c>
      <c r="U431" s="73">
        <f t="shared" si="10"/>
        <v>0.02215189873</v>
      </c>
      <c r="V431" s="66">
        <f t="shared" si="11"/>
        <v>0.6284153005</v>
      </c>
      <c r="W431" s="27">
        <f t="shared" si="12"/>
        <v>0.627452608</v>
      </c>
      <c r="X431" s="27">
        <f t="shared" si="13"/>
        <v>-0.01336662659</v>
      </c>
      <c r="Y431" s="27">
        <f t="shared" si="14"/>
        <v>0.9867640709</v>
      </c>
      <c r="Z431" s="27">
        <f t="shared" si="15"/>
        <v>4.575401063</v>
      </c>
      <c r="AA431" s="27">
        <f t="shared" si="16"/>
        <v>0.03432311224</v>
      </c>
      <c r="AB431" s="27">
        <f t="shared" si="17"/>
        <v>-0.1371117385</v>
      </c>
      <c r="AC431" s="27">
        <f t="shared" si="18"/>
        <v>-0.1638268991</v>
      </c>
      <c r="AD431" s="27">
        <f t="shared" si="19"/>
        <v>0.1646310452</v>
      </c>
      <c r="AE431" s="27">
        <f t="shared" si="20"/>
        <v>-2.398362468</v>
      </c>
      <c r="AF431" s="27">
        <f t="shared" si="21"/>
        <v>-3.458127067</v>
      </c>
      <c r="AG431" s="27">
        <f t="shared" si="22"/>
        <v>0.003132335311</v>
      </c>
      <c r="AH431" s="27">
        <f t="shared" si="23"/>
        <v>-0.00515812485</v>
      </c>
      <c r="AI431" s="27">
        <f t="shared" si="24"/>
        <v>0.02402135768</v>
      </c>
      <c r="AJ431" s="27">
        <f t="shared" si="25"/>
        <v>-0.02034180396</v>
      </c>
      <c r="AK431" s="27">
        <f t="shared" si="26"/>
        <v>-0.04510633207</v>
      </c>
      <c r="AL431" s="27">
        <f t="shared" si="27"/>
        <v>0.04697101272</v>
      </c>
      <c r="AM431" s="27">
        <f t="shared" si="28"/>
        <v>0.2490121204</v>
      </c>
      <c r="AN431" s="27">
        <f t="shared" si="29"/>
        <v>-0.04720209082</v>
      </c>
      <c r="AO431" s="27">
        <f t="shared" si="30"/>
        <v>1.087564576</v>
      </c>
      <c r="AP431" s="27">
        <f t="shared" si="31"/>
        <v>0.8816542133</v>
      </c>
      <c r="AQ431" s="27"/>
      <c r="AR431" s="27"/>
      <c r="AS431" s="27"/>
    </row>
    <row r="432">
      <c r="A432" s="29">
        <v>6468.0</v>
      </c>
      <c r="B432" s="30">
        <v>2117.0</v>
      </c>
      <c r="C432" s="14">
        <v>16.0</v>
      </c>
      <c r="D432" s="15">
        <v>27.0</v>
      </c>
      <c r="E432" s="16">
        <v>9.0</v>
      </c>
      <c r="F432" s="17">
        <v>35.0</v>
      </c>
      <c r="G432" s="18">
        <v>115.0</v>
      </c>
      <c r="H432" s="19">
        <v>23.0</v>
      </c>
      <c r="I432" s="20">
        <v>29.0</v>
      </c>
      <c r="J432" s="21">
        <v>38.0</v>
      </c>
      <c r="K432" s="22">
        <v>30.0</v>
      </c>
      <c r="L432" s="63">
        <f t="shared" si="1"/>
        <v>16</v>
      </c>
      <c r="M432" s="63">
        <f t="shared" si="2"/>
        <v>58</v>
      </c>
      <c r="N432" s="63">
        <f t="shared" si="3"/>
        <v>9</v>
      </c>
      <c r="O432" s="63">
        <f t="shared" si="4"/>
        <v>59</v>
      </c>
      <c r="P432" s="64">
        <f t="shared" si="5"/>
        <v>59</v>
      </c>
      <c r="Q432" s="64">
        <f t="shared" si="6"/>
        <v>0.2162162162</v>
      </c>
      <c r="R432" s="64">
        <f t="shared" si="7"/>
        <v>0.1323529412</v>
      </c>
      <c r="S432" s="65">
        <f t="shared" si="8"/>
        <v>0.5281690141</v>
      </c>
      <c r="T432" s="65">
        <f t="shared" si="9"/>
        <v>0.5211267606</v>
      </c>
      <c r="U432" s="73">
        <f t="shared" si="10"/>
        <v>0.01180916391</v>
      </c>
      <c r="V432" s="66">
        <f t="shared" si="11"/>
        <v>0.5042735043</v>
      </c>
      <c r="W432" s="27">
        <f t="shared" si="12"/>
        <v>0.5045857048</v>
      </c>
      <c r="X432" s="27">
        <f t="shared" si="13"/>
        <v>-0.007125740606</v>
      </c>
      <c r="Y432" s="27">
        <f t="shared" si="14"/>
        <v>1.216839308</v>
      </c>
      <c r="Z432" s="27">
        <f t="shared" si="15"/>
        <v>3.90245832</v>
      </c>
      <c r="AA432" s="27">
        <f t="shared" si="16"/>
        <v>0.009754455842</v>
      </c>
      <c r="AB432" s="27">
        <f t="shared" si="17"/>
        <v>-0.09013692396</v>
      </c>
      <c r="AC432" s="27">
        <f t="shared" si="18"/>
        <v>-0.2491294195</v>
      </c>
      <c r="AD432" s="27">
        <f t="shared" si="19"/>
        <v>0.07485641658</v>
      </c>
      <c r="AE432" s="27">
        <f t="shared" si="20"/>
        <v>-2.522573484</v>
      </c>
      <c r="AF432" s="27">
        <f t="shared" si="21"/>
        <v>-2.515701775</v>
      </c>
      <c r="AG432" s="27">
        <f t="shared" si="22"/>
        <v>0.0004745618541</v>
      </c>
      <c r="AH432" s="27">
        <f t="shared" si="23"/>
        <v>-0.001807707413</v>
      </c>
      <c r="AI432" s="27">
        <f t="shared" si="24"/>
        <v>0.01947356876</v>
      </c>
      <c r="AJ432" s="27">
        <f t="shared" si="25"/>
        <v>-0.03814601472</v>
      </c>
      <c r="AK432" s="27">
        <f t="shared" si="26"/>
        <v>-0.01093359553</v>
      </c>
      <c r="AL432" s="27">
        <f t="shared" si="27"/>
        <v>0.02633704976</v>
      </c>
      <c r="AM432" s="27">
        <f t="shared" si="28"/>
        <v>0.3229753637</v>
      </c>
      <c r="AN432" s="27">
        <f t="shared" si="29"/>
        <v>-0.0183057547</v>
      </c>
      <c r="AO432" s="27">
        <f t="shared" si="30"/>
        <v>0.9756480143</v>
      </c>
      <c r="AP432" s="27">
        <f t="shared" si="31"/>
        <v>0.5470482096</v>
      </c>
      <c r="AQ432" s="27"/>
      <c r="AR432" s="27"/>
      <c r="AS432" s="27"/>
    </row>
    <row r="433">
      <c r="A433" s="29">
        <v>6469.0</v>
      </c>
      <c r="B433" s="30">
        <v>3436.0</v>
      </c>
      <c r="C433" s="14">
        <v>21.0</v>
      </c>
      <c r="D433" s="15">
        <v>30.0</v>
      </c>
      <c r="E433" s="16">
        <v>27.0</v>
      </c>
      <c r="F433" s="17">
        <v>44.0</v>
      </c>
      <c r="G433" s="18">
        <v>164.0</v>
      </c>
      <c r="H433" s="19">
        <v>34.0</v>
      </c>
      <c r="I433" s="20">
        <v>54.0</v>
      </c>
      <c r="J433" s="21">
        <v>49.0</v>
      </c>
      <c r="K433" s="22">
        <v>49.0</v>
      </c>
      <c r="L433" s="63">
        <f t="shared" si="1"/>
        <v>21</v>
      </c>
      <c r="M433" s="63">
        <f t="shared" si="2"/>
        <v>78</v>
      </c>
      <c r="N433" s="63">
        <f t="shared" si="3"/>
        <v>27</v>
      </c>
      <c r="O433" s="63">
        <f t="shared" si="4"/>
        <v>103</v>
      </c>
      <c r="P433" s="64">
        <f t="shared" si="5"/>
        <v>103</v>
      </c>
      <c r="Q433" s="64">
        <f t="shared" si="6"/>
        <v>0.2121212121</v>
      </c>
      <c r="R433" s="64">
        <f t="shared" si="7"/>
        <v>0.2076923077</v>
      </c>
      <c r="S433" s="65">
        <f t="shared" si="8"/>
        <v>0.5414847162</v>
      </c>
      <c r="T433" s="65">
        <f t="shared" si="9"/>
        <v>0.4323144105</v>
      </c>
      <c r="U433" s="73">
        <f t="shared" si="10"/>
        <v>0.01396973225</v>
      </c>
      <c r="V433" s="66">
        <f t="shared" si="11"/>
        <v>0.5690607735</v>
      </c>
      <c r="W433" s="27">
        <f t="shared" si="12"/>
        <v>0.5682731967</v>
      </c>
      <c r="X433" s="27">
        <f t="shared" si="13"/>
        <v>-0.008429444207</v>
      </c>
      <c r="Y433" s="27">
        <f t="shared" si="14"/>
        <v>1.009461052</v>
      </c>
      <c r="Z433" s="27">
        <f t="shared" si="15"/>
        <v>4.000843441</v>
      </c>
      <c r="AA433" s="27">
        <f t="shared" si="16"/>
        <v>0.01365025958</v>
      </c>
      <c r="AB433" s="27">
        <f t="shared" si="17"/>
        <v>-0.08845614359</v>
      </c>
      <c r="AC433" s="27">
        <f t="shared" si="18"/>
        <v>-0.1714500791</v>
      </c>
      <c r="AD433" s="27">
        <f t="shared" si="19"/>
        <v>0.09078440441</v>
      </c>
      <c r="AE433" s="27">
        <f t="shared" si="20"/>
        <v>-2.145425543</v>
      </c>
      <c r="AF433" s="27">
        <f t="shared" si="21"/>
        <v>-2.64414778</v>
      </c>
      <c r="AG433" s="27">
        <f t="shared" si="22"/>
        <v>0.0007855966463</v>
      </c>
      <c r="AH433" s="27">
        <f t="shared" si="23"/>
        <v>-0.002098564582</v>
      </c>
      <c r="AI433" s="27">
        <f t="shared" si="24"/>
        <v>0.01585357289</v>
      </c>
      <c r="AJ433" s="27">
        <f t="shared" si="25"/>
        <v>-0.02177800949</v>
      </c>
      <c r="AK433" s="27">
        <f t="shared" si="26"/>
        <v>-0.01568607008</v>
      </c>
      <c r="AL433" s="27">
        <f t="shared" si="27"/>
        <v>0.02649754733</v>
      </c>
      <c r="AM433" s="27">
        <f t="shared" si="28"/>
        <v>0.2278743032</v>
      </c>
      <c r="AN433" s="27">
        <f t="shared" si="29"/>
        <v>-0.0227605702</v>
      </c>
      <c r="AO433" s="27">
        <f t="shared" si="30"/>
        <v>0.8506992884</v>
      </c>
      <c r="AP433" s="27">
        <f t="shared" si="31"/>
        <v>0.5894750832</v>
      </c>
      <c r="AQ433" s="27"/>
      <c r="AR433" s="27"/>
      <c r="AS433" s="27"/>
    </row>
    <row r="434">
      <c r="A434" s="29">
        <v>6471.0</v>
      </c>
      <c r="B434" s="30">
        <v>1467.0</v>
      </c>
      <c r="C434" s="14">
        <v>14.0</v>
      </c>
      <c r="D434" s="15">
        <v>8.0</v>
      </c>
      <c r="E434" s="16">
        <v>6.0</v>
      </c>
      <c r="F434" s="17">
        <v>28.0</v>
      </c>
      <c r="G434" s="18">
        <v>87.0</v>
      </c>
      <c r="H434" s="19">
        <v>14.0</v>
      </c>
      <c r="I434" s="20">
        <v>19.0</v>
      </c>
      <c r="J434" s="21">
        <v>23.0</v>
      </c>
      <c r="K434" s="22">
        <v>16.0</v>
      </c>
      <c r="L434" s="63">
        <f t="shared" si="1"/>
        <v>14</v>
      </c>
      <c r="M434" s="63">
        <f t="shared" si="2"/>
        <v>42</v>
      </c>
      <c r="N434" s="63">
        <f t="shared" si="3"/>
        <v>6</v>
      </c>
      <c r="O434" s="63">
        <f t="shared" si="4"/>
        <v>35</v>
      </c>
      <c r="P434" s="64">
        <f t="shared" si="5"/>
        <v>35</v>
      </c>
      <c r="Q434" s="64">
        <f t="shared" si="6"/>
        <v>0.25</v>
      </c>
      <c r="R434" s="64">
        <f t="shared" si="7"/>
        <v>0.1463414634</v>
      </c>
      <c r="S434" s="65">
        <f t="shared" si="8"/>
        <v>0.5051546392</v>
      </c>
      <c r="T434" s="65">
        <f t="shared" si="9"/>
        <v>0.5773195876</v>
      </c>
      <c r="U434" s="73">
        <f t="shared" si="10"/>
        <v>0.01363326517</v>
      </c>
      <c r="V434" s="66">
        <f t="shared" si="11"/>
        <v>0.4545454545</v>
      </c>
      <c r="W434" s="27">
        <f t="shared" si="12"/>
        <v>0.454551755</v>
      </c>
      <c r="X434" s="27">
        <f t="shared" si="13"/>
        <v>-0.008226417376</v>
      </c>
      <c r="Y434" s="27">
        <f t="shared" si="14"/>
        <v>1.348050457</v>
      </c>
      <c r="Z434" s="27">
        <f t="shared" si="15"/>
        <v>3.732413057</v>
      </c>
      <c r="AA434" s="27">
        <f t="shared" si="16"/>
        <v>0.01300063332</v>
      </c>
      <c r="AB434" s="27">
        <f t="shared" si="17"/>
        <v>-0.1152806407</v>
      </c>
      <c r="AC434" s="27">
        <f t="shared" si="18"/>
        <v>-0.3057530872</v>
      </c>
      <c r="AD434" s="27">
        <f t="shared" si="19"/>
        <v>0.08265348907</v>
      </c>
      <c r="AE434" s="27">
        <f t="shared" si="20"/>
        <v>-2.672810511</v>
      </c>
      <c r="AF434" s="27">
        <f t="shared" si="21"/>
        <v>-2.301240506</v>
      </c>
      <c r="AG434" s="27">
        <f t="shared" si="22"/>
        <v>0.0007301885518</v>
      </c>
      <c r="AH434" s="27">
        <f t="shared" si="23"/>
        <v>-0.002669085701</v>
      </c>
      <c r="AI434" s="27">
        <f t="shared" si="24"/>
        <v>0.02759129688</v>
      </c>
      <c r="AJ434" s="27">
        <f t="shared" si="25"/>
        <v>-0.05186422876</v>
      </c>
      <c r="AK434" s="27">
        <f t="shared" si="26"/>
        <v>-0.01393721158</v>
      </c>
      <c r="AL434" s="27">
        <f t="shared" si="27"/>
        <v>0.03221604324</v>
      </c>
      <c r="AM434" s="27">
        <f t="shared" si="28"/>
        <v>0.3791112372</v>
      </c>
      <c r="AN434" s="27">
        <f t="shared" si="29"/>
        <v>-0.01933175236</v>
      </c>
      <c r="AO434" s="27">
        <f t="shared" si="30"/>
        <v>0.9887100209</v>
      </c>
      <c r="AP434" s="27">
        <f t="shared" si="31"/>
        <v>0.4786079202</v>
      </c>
      <c r="AQ434" s="27"/>
      <c r="AR434" s="27"/>
      <c r="AS434" s="27"/>
    </row>
    <row r="435">
      <c r="A435" s="29">
        <v>6490.0</v>
      </c>
      <c r="B435" s="30">
        <v>3005.0</v>
      </c>
      <c r="C435" s="14">
        <v>32.0</v>
      </c>
      <c r="D435" s="15">
        <v>30.0</v>
      </c>
      <c r="E435" s="16">
        <v>22.0</v>
      </c>
      <c r="F435" s="17">
        <v>50.0</v>
      </c>
      <c r="G435" s="18">
        <v>142.0</v>
      </c>
      <c r="H435" s="19">
        <v>29.0</v>
      </c>
      <c r="I435" s="20">
        <v>60.0</v>
      </c>
      <c r="J435" s="21">
        <v>67.0</v>
      </c>
      <c r="K435" s="22">
        <v>62.0</v>
      </c>
      <c r="L435" s="63">
        <f t="shared" si="1"/>
        <v>32</v>
      </c>
      <c r="M435" s="63">
        <f t="shared" si="2"/>
        <v>79</v>
      </c>
      <c r="N435" s="63">
        <f t="shared" si="3"/>
        <v>22</v>
      </c>
      <c r="O435" s="63">
        <f t="shared" si="4"/>
        <v>122</v>
      </c>
      <c r="P435" s="64">
        <f t="shared" si="5"/>
        <v>122</v>
      </c>
      <c r="Q435" s="64">
        <f t="shared" si="6"/>
        <v>0.2882882883</v>
      </c>
      <c r="R435" s="64">
        <f t="shared" si="7"/>
        <v>0.1527777778</v>
      </c>
      <c r="S435" s="65">
        <f t="shared" si="8"/>
        <v>0.6039215686</v>
      </c>
      <c r="T435" s="65">
        <f t="shared" si="9"/>
        <v>0.4352941176</v>
      </c>
      <c r="U435" s="73">
        <f t="shared" si="10"/>
        <v>0.01797004992</v>
      </c>
      <c r="V435" s="66">
        <f t="shared" si="11"/>
        <v>0.6069651741</v>
      </c>
      <c r="W435" s="27">
        <f t="shared" si="12"/>
        <v>0.6068694323</v>
      </c>
      <c r="X435" s="27">
        <f t="shared" si="13"/>
        <v>-0.01084326675</v>
      </c>
      <c r="Y435" s="27">
        <f t="shared" si="14"/>
        <v>1.016418716</v>
      </c>
      <c r="Z435" s="27">
        <f t="shared" si="15"/>
        <v>4.462167766</v>
      </c>
      <c r="AA435" s="27">
        <f t="shared" si="16"/>
        <v>0.02258724761</v>
      </c>
      <c r="AB435" s="27">
        <f t="shared" si="17"/>
        <v>-0.114570363</v>
      </c>
      <c r="AC435" s="27">
        <f t="shared" si="18"/>
        <v>-0.1738216475</v>
      </c>
      <c r="AD435" s="27">
        <f t="shared" si="19"/>
        <v>0.1302467177</v>
      </c>
      <c r="AE435" s="27">
        <f t="shared" si="20"/>
        <v>-2.409299945</v>
      </c>
      <c r="AF435" s="27">
        <f t="shared" si="21"/>
        <v>-3.289079713</v>
      </c>
      <c r="AG435" s="27">
        <f t="shared" si="22"/>
        <v>0.001672180769</v>
      </c>
      <c r="AH435" s="27">
        <f t="shared" si="23"/>
        <v>-0.003496454069</v>
      </c>
      <c r="AI435" s="27">
        <f t="shared" si="24"/>
        <v>0.02067542888</v>
      </c>
      <c r="AJ435" s="27">
        <f t="shared" si="25"/>
        <v>-0.02223143216</v>
      </c>
      <c r="AK435" s="27">
        <f t="shared" si="26"/>
        <v>-0.02894882167</v>
      </c>
      <c r="AL435" s="27">
        <f t="shared" si="27"/>
        <v>0.0382775649</v>
      </c>
      <c r="AM435" s="27">
        <f t="shared" si="28"/>
        <v>0.2576652571</v>
      </c>
      <c r="AN435" s="27">
        <f t="shared" si="29"/>
        <v>-0.03641941908</v>
      </c>
      <c r="AO435" s="27">
        <f t="shared" si="30"/>
        <v>1.065486204</v>
      </c>
      <c r="AP435" s="27">
        <f t="shared" si="31"/>
        <v>0.817802559</v>
      </c>
      <c r="AQ435" s="27"/>
      <c r="AR435" s="27"/>
      <c r="AS435" s="27"/>
    </row>
    <row r="436">
      <c r="A436" s="29">
        <v>6492.0</v>
      </c>
      <c r="B436" s="30">
        <v>3663.0</v>
      </c>
      <c r="C436" s="14">
        <v>16.0</v>
      </c>
      <c r="D436" s="15">
        <v>32.0</v>
      </c>
      <c r="E436" s="16">
        <v>14.0</v>
      </c>
      <c r="F436" s="17">
        <v>36.0</v>
      </c>
      <c r="G436" s="18">
        <v>186.0</v>
      </c>
      <c r="H436" s="19">
        <v>36.0</v>
      </c>
      <c r="I436" s="20">
        <v>20.0</v>
      </c>
      <c r="J436" s="21">
        <v>66.0</v>
      </c>
      <c r="K436" s="22">
        <v>47.0</v>
      </c>
      <c r="L436" s="63">
        <f t="shared" si="1"/>
        <v>16</v>
      </c>
      <c r="M436" s="63">
        <f t="shared" si="2"/>
        <v>72</v>
      </c>
      <c r="N436" s="63">
        <f t="shared" si="3"/>
        <v>14</v>
      </c>
      <c r="O436" s="63">
        <f t="shared" si="4"/>
        <v>67</v>
      </c>
      <c r="P436" s="64">
        <f t="shared" si="5"/>
        <v>67</v>
      </c>
      <c r="Q436" s="64">
        <f t="shared" si="6"/>
        <v>0.1818181818</v>
      </c>
      <c r="R436" s="64">
        <f t="shared" si="7"/>
        <v>0.1728395062</v>
      </c>
      <c r="S436" s="65">
        <f t="shared" si="8"/>
        <v>0.4911242604</v>
      </c>
      <c r="T436" s="65">
        <f t="shared" si="9"/>
        <v>0.5207100592</v>
      </c>
      <c r="U436" s="73">
        <f t="shared" si="10"/>
        <v>0.00819000819</v>
      </c>
      <c r="V436" s="66">
        <f t="shared" si="11"/>
        <v>0.4820143885</v>
      </c>
      <c r="W436" s="27">
        <f t="shared" si="12"/>
        <v>0.4834745146</v>
      </c>
      <c r="X436" s="27">
        <f t="shared" si="13"/>
        <v>-0.004941914124</v>
      </c>
      <c r="Y436" s="27">
        <f t="shared" si="14"/>
        <v>1.215866304</v>
      </c>
      <c r="Z436" s="27">
        <f t="shared" si="15"/>
        <v>3.628747436</v>
      </c>
      <c r="AA436" s="27">
        <f t="shared" si="16"/>
        <v>0.004691734391</v>
      </c>
      <c r="AB436" s="27">
        <f t="shared" si="17"/>
        <v>-0.06246266515</v>
      </c>
      <c r="AC436" s="27">
        <f t="shared" si="18"/>
        <v>-0.2487311629</v>
      </c>
      <c r="AD436" s="27">
        <f t="shared" si="19"/>
        <v>0.04827393347</v>
      </c>
      <c r="AE436" s="27">
        <f t="shared" si="20"/>
        <v>-2.34376944</v>
      </c>
      <c r="AF436" s="27">
        <f t="shared" si="21"/>
        <v>-2.175184469</v>
      </c>
      <c r="AG436" s="27">
        <f t="shared" si="22"/>
        <v>0.0001583027219</v>
      </c>
      <c r="AH436" s="27">
        <f t="shared" si="23"/>
        <v>-0.0008687825752</v>
      </c>
      <c r="AI436" s="27">
        <f t="shared" si="24"/>
        <v>0.01348391227</v>
      </c>
      <c r="AJ436" s="27">
        <f t="shared" si="25"/>
        <v>-0.03805458136</v>
      </c>
      <c r="AK436" s="27">
        <f t="shared" si="26"/>
        <v>-0.004890033603</v>
      </c>
      <c r="AL436" s="27">
        <f t="shared" si="27"/>
        <v>0.01697084124</v>
      </c>
      <c r="AM436" s="27">
        <f t="shared" si="28"/>
        <v>0.2998424026</v>
      </c>
      <c r="AN436" s="27">
        <f t="shared" si="29"/>
        <v>-0.01097715411</v>
      </c>
      <c r="AO436" s="27">
        <f t="shared" si="30"/>
        <v>0.842912889</v>
      </c>
      <c r="AP436" s="27">
        <f t="shared" si="31"/>
        <v>0.4398261098</v>
      </c>
      <c r="AQ436" s="27"/>
      <c r="AR436" s="27"/>
      <c r="AS436" s="27"/>
    </row>
    <row r="437">
      <c r="A437" s="29">
        <v>6493.0</v>
      </c>
      <c r="B437" s="30">
        <v>2602.0</v>
      </c>
      <c r="C437" s="14">
        <v>27.0</v>
      </c>
      <c r="D437" s="15">
        <v>30.0</v>
      </c>
      <c r="E437" s="16">
        <v>21.0</v>
      </c>
      <c r="F437" s="17">
        <v>51.0</v>
      </c>
      <c r="G437" s="18">
        <v>149.0</v>
      </c>
      <c r="H437" s="19">
        <v>28.0</v>
      </c>
      <c r="I437" s="20">
        <v>55.0</v>
      </c>
      <c r="J437" s="21">
        <v>63.0</v>
      </c>
      <c r="K437" s="22">
        <v>72.0</v>
      </c>
      <c r="L437" s="63">
        <f t="shared" si="1"/>
        <v>27</v>
      </c>
      <c r="M437" s="63">
        <f t="shared" si="2"/>
        <v>79</v>
      </c>
      <c r="N437" s="63">
        <f t="shared" si="3"/>
        <v>21</v>
      </c>
      <c r="O437" s="63">
        <f t="shared" si="4"/>
        <v>127</v>
      </c>
      <c r="P437" s="64">
        <f t="shared" si="5"/>
        <v>127</v>
      </c>
      <c r="Q437" s="64">
        <f t="shared" si="6"/>
        <v>0.2547169811</v>
      </c>
      <c r="R437" s="64">
        <f t="shared" si="7"/>
        <v>0.1418918919</v>
      </c>
      <c r="S437" s="65">
        <f t="shared" si="8"/>
        <v>0.6062992126</v>
      </c>
      <c r="T437" s="65">
        <f t="shared" si="9"/>
        <v>0.4173228346</v>
      </c>
      <c r="U437" s="73">
        <f t="shared" si="10"/>
        <v>0.01844734819</v>
      </c>
      <c r="V437" s="66">
        <f t="shared" si="11"/>
        <v>0.6165048544</v>
      </c>
      <c r="W437" s="27">
        <f t="shared" si="12"/>
        <v>0.6197224421</v>
      </c>
      <c r="X437" s="27">
        <f t="shared" si="13"/>
        <v>-0.01113127221</v>
      </c>
      <c r="Y437" s="27">
        <f t="shared" si="14"/>
        <v>0.9744554835</v>
      </c>
      <c r="Z437" s="27">
        <f t="shared" si="15"/>
        <v>4.479735356</v>
      </c>
      <c r="AA437" s="27">
        <f t="shared" si="16"/>
        <v>0.02380305149</v>
      </c>
      <c r="AB437" s="27">
        <f t="shared" si="17"/>
        <v>-0.1127577239</v>
      </c>
      <c r="AC437" s="27">
        <f t="shared" si="18"/>
        <v>-0.159765338</v>
      </c>
      <c r="AD437" s="27">
        <f t="shared" si="19"/>
        <v>0.1342325724</v>
      </c>
      <c r="AE437" s="27">
        <f t="shared" si="20"/>
        <v>-2.318924905</v>
      </c>
      <c r="AF437" s="27">
        <f t="shared" si="21"/>
        <v>-3.31502896</v>
      </c>
      <c r="AG437" s="27">
        <f t="shared" si="22"/>
        <v>0.001808994346</v>
      </c>
      <c r="AH437" s="27">
        <f t="shared" si="23"/>
        <v>-0.003532535225</v>
      </c>
      <c r="AI437" s="27">
        <f t="shared" si="24"/>
        <v>0.019508231</v>
      </c>
      <c r="AJ437" s="27">
        <f t="shared" si="25"/>
        <v>-0.01959004763</v>
      </c>
      <c r="AK437" s="27">
        <f t="shared" si="26"/>
        <v>-0.03062715653</v>
      </c>
      <c r="AL437" s="27">
        <f t="shared" si="27"/>
        <v>0.03782028326</v>
      </c>
      <c r="AM437" s="27">
        <f t="shared" si="28"/>
        <v>0.237761224</v>
      </c>
      <c r="AN437" s="27">
        <f t="shared" si="29"/>
        <v>-0.03768171005</v>
      </c>
      <c r="AO437" s="27">
        <f t="shared" si="30"/>
        <v>1.02955632</v>
      </c>
      <c r="AP437" s="27">
        <f t="shared" si="31"/>
        <v>0.8274997221</v>
      </c>
      <c r="AQ437" s="27"/>
      <c r="AR437" s="27"/>
      <c r="AS437" s="27"/>
    </row>
    <row r="438">
      <c r="A438" s="29">
        <v>6497.0</v>
      </c>
      <c r="B438" s="30">
        <v>2091.0</v>
      </c>
      <c r="C438" s="14">
        <v>13.0</v>
      </c>
      <c r="D438" s="15">
        <v>19.0</v>
      </c>
      <c r="E438" s="16">
        <v>13.0</v>
      </c>
      <c r="F438" s="17">
        <v>26.0</v>
      </c>
      <c r="G438" s="18">
        <v>99.0</v>
      </c>
      <c r="H438" s="19">
        <v>31.0</v>
      </c>
      <c r="I438" s="20">
        <v>30.0</v>
      </c>
      <c r="J438" s="21">
        <v>63.0</v>
      </c>
      <c r="K438" s="22">
        <v>52.0</v>
      </c>
      <c r="L438" s="63">
        <f t="shared" si="1"/>
        <v>13</v>
      </c>
      <c r="M438" s="63">
        <f t="shared" si="2"/>
        <v>57</v>
      </c>
      <c r="N438" s="63">
        <f t="shared" si="3"/>
        <v>13</v>
      </c>
      <c r="O438" s="63">
        <f t="shared" si="4"/>
        <v>82</v>
      </c>
      <c r="P438" s="64">
        <f t="shared" si="5"/>
        <v>82</v>
      </c>
      <c r="Q438" s="64">
        <f t="shared" si="6"/>
        <v>0.1857142857</v>
      </c>
      <c r="R438" s="64">
        <f t="shared" si="7"/>
        <v>0.1368421053</v>
      </c>
      <c r="S438" s="65">
        <f t="shared" si="8"/>
        <v>0.5757575758</v>
      </c>
      <c r="T438" s="65">
        <f t="shared" si="9"/>
        <v>0.4242424242</v>
      </c>
      <c r="U438" s="73">
        <f t="shared" si="10"/>
        <v>0.01243424199</v>
      </c>
      <c r="V438" s="66">
        <f t="shared" si="11"/>
        <v>0.5899280576</v>
      </c>
      <c r="W438" s="27">
        <f t="shared" si="12"/>
        <v>0.5922783073</v>
      </c>
      <c r="X438" s="27">
        <f t="shared" si="13"/>
        <v>-0.007502917541</v>
      </c>
      <c r="Y438" s="27">
        <f t="shared" si="14"/>
        <v>0.9906128357</v>
      </c>
      <c r="Z438" s="27">
        <f t="shared" si="15"/>
        <v>4.254073756</v>
      </c>
      <c r="AA438" s="27">
        <f t="shared" si="16"/>
        <v>0.01081442358</v>
      </c>
      <c r="AB438" s="27">
        <f t="shared" si="17"/>
        <v>-0.07726336488</v>
      </c>
      <c r="AC438" s="27">
        <f t="shared" si="18"/>
        <v>-0.165107369</v>
      </c>
      <c r="AD438" s="27">
        <f t="shared" si="19"/>
        <v>0.0859203307</v>
      </c>
      <c r="AE438" s="27">
        <f t="shared" si="20"/>
        <v>-2.238624687</v>
      </c>
      <c r="AF438" s="27">
        <f t="shared" si="21"/>
        <v>-2.989459268</v>
      </c>
      <c r="AG438" s="27">
        <f t="shared" si="22"/>
        <v>0.0005539790225</v>
      </c>
      <c r="AH438" s="27">
        <f t="shared" si="23"/>
        <v>-0.001631545495</v>
      </c>
      <c r="AI438" s="27">
        <f t="shared" si="24"/>
        <v>0.01358898921</v>
      </c>
      <c r="AJ438" s="27">
        <f t="shared" si="25"/>
        <v>-0.02058075645</v>
      </c>
      <c r="AK438" s="27">
        <f t="shared" si="26"/>
        <v>-0.01321387137</v>
      </c>
      <c r="AL438" s="27">
        <f t="shared" si="27"/>
        <v>0.02460961113</v>
      </c>
      <c r="AM438" s="27">
        <f t="shared" si="28"/>
        <v>0.2333337597</v>
      </c>
      <c r="AN438" s="27">
        <f t="shared" si="29"/>
        <v>-0.02290452487</v>
      </c>
      <c r="AO438" s="27">
        <f t="shared" si="30"/>
        <v>0.9438378066</v>
      </c>
      <c r="AP438" s="27">
        <f t="shared" si="31"/>
        <v>0.708640268</v>
      </c>
      <c r="AQ438" s="27"/>
      <c r="AR438" s="27"/>
      <c r="AS438" s="27"/>
    </row>
    <row r="439">
      <c r="A439" s="29">
        <v>6499.0</v>
      </c>
      <c r="B439" s="30">
        <v>2178.0</v>
      </c>
      <c r="C439" s="14">
        <v>3.0</v>
      </c>
      <c r="D439" s="15">
        <v>12.0</v>
      </c>
      <c r="E439" s="16">
        <v>15.0</v>
      </c>
      <c r="F439" s="17">
        <v>28.0</v>
      </c>
      <c r="G439" s="18">
        <v>87.0</v>
      </c>
      <c r="H439" s="19">
        <v>19.0</v>
      </c>
      <c r="I439" s="20">
        <v>21.0</v>
      </c>
      <c r="J439" s="21">
        <v>28.0</v>
      </c>
      <c r="K439" s="22">
        <v>36.0</v>
      </c>
      <c r="L439" s="63">
        <f t="shared" si="1"/>
        <v>3</v>
      </c>
      <c r="M439" s="63">
        <f t="shared" si="2"/>
        <v>47</v>
      </c>
      <c r="N439" s="63">
        <f t="shared" si="3"/>
        <v>15</v>
      </c>
      <c r="O439" s="63">
        <f t="shared" si="4"/>
        <v>57</v>
      </c>
      <c r="P439" s="64">
        <f t="shared" si="5"/>
        <v>57</v>
      </c>
      <c r="Q439" s="64">
        <f t="shared" si="6"/>
        <v>0.06</v>
      </c>
      <c r="R439" s="64">
        <f t="shared" si="7"/>
        <v>0.2083333333</v>
      </c>
      <c r="S439" s="65">
        <f t="shared" si="8"/>
        <v>0.4918032787</v>
      </c>
      <c r="T439" s="65">
        <f t="shared" si="9"/>
        <v>0.4098360656</v>
      </c>
      <c r="U439" s="73">
        <f t="shared" si="10"/>
        <v>0.00826446281</v>
      </c>
      <c r="V439" s="66">
        <f t="shared" si="11"/>
        <v>0.5480769231</v>
      </c>
      <c r="W439" s="27">
        <f t="shared" si="12"/>
        <v>0.5493972929</v>
      </c>
      <c r="X439" s="27">
        <f t="shared" si="13"/>
        <v>-0.004986840616</v>
      </c>
      <c r="Y439" s="27">
        <f t="shared" si="14"/>
        <v>0.9569737581</v>
      </c>
      <c r="Z439" s="27">
        <f t="shared" si="15"/>
        <v>3.633764468</v>
      </c>
      <c r="AA439" s="27">
        <f t="shared" si="16"/>
        <v>0.0047774264</v>
      </c>
      <c r="AB439" s="27">
        <f t="shared" si="17"/>
        <v>-0.04960951834</v>
      </c>
      <c r="AC439" s="27">
        <f t="shared" si="18"/>
        <v>-0.1540843791</v>
      </c>
      <c r="AD439" s="27">
        <f t="shared" si="19"/>
        <v>0.04878013671</v>
      </c>
      <c r="AE439" s="27">
        <f t="shared" si="20"/>
        <v>-1.847264675</v>
      </c>
      <c r="AF439" s="27">
        <f t="shared" si="21"/>
        <v>-2.181203358</v>
      </c>
      <c r="AG439" s="27">
        <f t="shared" si="22"/>
        <v>0.0001626594364</v>
      </c>
      <c r="AH439" s="27">
        <f t="shared" si="23"/>
        <v>-0.0006962831658</v>
      </c>
      <c r="AI439" s="27">
        <f t="shared" si="24"/>
        <v>0.008428972249</v>
      </c>
      <c r="AJ439" s="27">
        <f t="shared" si="25"/>
        <v>-0.0185545133</v>
      </c>
      <c r="AK439" s="27">
        <f t="shared" si="26"/>
        <v>-0.004986231784</v>
      </c>
      <c r="AL439" s="27">
        <f t="shared" si="27"/>
        <v>0.01349733112</v>
      </c>
      <c r="AM439" s="27">
        <f t="shared" si="28"/>
        <v>0.1860036614</v>
      </c>
      <c r="AN439" s="27">
        <f t="shared" si="29"/>
        <v>-0.01110759711</v>
      </c>
      <c r="AO439" s="27">
        <f t="shared" si="30"/>
        <v>0.6652685066</v>
      </c>
      <c r="AP439" s="27">
        <f t="shared" si="31"/>
        <v>0.4416529169</v>
      </c>
      <c r="AQ439" s="27"/>
      <c r="AR439" s="27"/>
      <c r="AS439" s="27"/>
    </row>
    <row r="440">
      <c r="A440" s="29">
        <v>6509.0</v>
      </c>
      <c r="B440" s="30">
        <v>1455.0</v>
      </c>
      <c r="C440" s="14">
        <v>27.0</v>
      </c>
      <c r="D440" s="15">
        <v>46.0</v>
      </c>
      <c r="E440" s="16">
        <v>12.0</v>
      </c>
      <c r="F440" s="17">
        <v>33.0</v>
      </c>
      <c r="G440" s="18">
        <v>156.0</v>
      </c>
      <c r="H440" s="19">
        <v>14.0</v>
      </c>
      <c r="I440" s="20">
        <v>46.0</v>
      </c>
      <c r="J440" s="21">
        <v>65.0</v>
      </c>
      <c r="K440" s="22">
        <v>57.0</v>
      </c>
      <c r="L440" s="63">
        <f t="shared" si="1"/>
        <v>27</v>
      </c>
      <c r="M440" s="63">
        <f t="shared" si="2"/>
        <v>47</v>
      </c>
      <c r="N440" s="63">
        <f t="shared" si="3"/>
        <v>12</v>
      </c>
      <c r="O440" s="63">
        <f t="shared" si="4"/>
        <v>103</v>
      </c>
      <c r="P440" s="64">
        <f t="shared" si="5"/>
        <v>104</v>
      </c>
      <c r="Q440" s="64">
        <f t="shared" si="6"/>
        <v>0.3648648649</v>
      </c>
      <c r="R440" s="64">
        <f t="shared" si="7"/>
        <v>0.1043478261</v>
      </c>
      <c r="S440" s="65">
        <f t="shared" si="8"/>
        <v>0.6878306878</v>
      </c>
      <c r="T440" s="65">
        <f t="shared" si="9"/>
        <v>0.3915343915</v>
      </c>
      <c r="U440" s="73">
        <f t="shared" si="10"/>
        <v>0.02680412371</v>
      </c>
      <c r="V440" s="66">
        <f t="shared" si="11"/>
        <v>0.6866666667</v>
      </c>
      <c r="W440" s="27">
        <f t="shared" si="12"/>
        <v>0.6960730989</v>
      </c>
      <c r="X440" s="27">
        <f t="shared" si="13"/>
        <v>-0.01617381503</v>
      </c>
      <c r="Y440" s="27">
        <f t="shared" si="14"/>
        <v>0.914239057</v>
      </c>
      <c r="Z440" s="27">
        <f t="shared" si="15"/>
        <v>5.082143251</v>
      </c>
      <c r="AA440" s="27">
        <f t="shared" si="16"/>
        <v>0.05025369194</v>
      </c>
      <c r="AB440" s="27">
        <f t="shared" si="17"/>
        <v>-0.1537134027</v>
      </c>
      <c r="AC440" s="27">
        <f t="shared" si="18"/>
        <v>-0.1406300387</v>
      </c>
      <c r="AD440" s="27">
        <f t="shared" si="19"/>
        <v>0.221268772</v>
      </c>
      <c r="AE440" s="27">
        <f t="shared" si="20"/>
        <v>-2.468192314</v>
      </c>
      <c r="AF440" s="27">
        <f t="shared" si="21"/>
        <v>-4.266545825</v>
      </c>
      <c r="AG440" s="27">
        <f t="shared" si="22"/>
        <v>0.005549325702</v>
      </c>
      <c r="AH440" s="27">
        <f t="shared" si="23"/>
        <v>-0.006997124561</v>
      </c>
      <c r="AI440" s="27">
        <f t="shared" si="24"/>
        <v>0.02495060563</v>
      </c>
      <c r="AJ440" s="27">
        <f t="shared" si="25"/>
        <v>-0.01617814757</v>
      </c>
      <c r="AK440" s="27">
        <f t="shared" si="26"/>
        <v>-0.07335615495</v>
      </c>
      <c r="AL440" s="27">
        <f t="shared" si="27"/>
        <v>0.05849042226</v>
      </c>
      <c r="AM440" s="27">
        <f t="shared" si="28"/>
        <v>0.237427547</v>
      </c>
      <c r="AN440" s="27">
        <f t="shared" si="29"/>
        <v>-0.07046725592</v>
      </c>
      <c r="AO440" s="27">
        <f t="shared" si="30"/>
        <v>1.243188441</v>
      </c>
      <c r="AP440" s="27">
        <f t="shared" si="31"/>
        <v>1.208235212</v>
      </c>
      <c r="AQ440" s="27"/>
      <c r="AR440" s="27"/>
      <c r="AS440" s="27"/>
    </row>
    <row r="441">
      <c r="A441" s="29">
        <v>6512.0</v>
      </c>
      <c r="B441" s="30">
        <v>1939.0</v>
      </c>
      <c r="C441" s="14">
        <v>24.0</v>
      </c>
      <c r="D441" s="15">
        <v>56.0</v>
      </c>
      <c r="E441" s="16">
        <v>29.0</v>
      </c>
      <c r="F441" s="17">
        <v>41.0</v>
      </c>
      <c r="G441" s="18">
        <v>106.0</v>
      </c>
      <c r="H441" s="19">
        <v>30.0</v>
      </c>
      <c r="I441" s="20">
        <v>77.0</v>
      </c>
      <c r="J441" s="21">
        <v>133.0</v>
      </c>
      <c r="K441" s="22">
        <v>93.0</v>
      </c>
      <c r="L441" s="63">
        <f t="shared" si="1"/>
        <v>24</v>
      </c>
      <c r="M441" s="63">
        <f t="shared" si="2"/>
        <v>71</v>
      </c>
      <c r="N441" s="63">
        <f t="shared" si="3"/>
        <v>29</v>
      </c>
      <c r="O441" s="63">
        <f t="shared" si="4"/>
        <v>170</v>
      </c>
      <c r="P441" s="64">
        <f t="shared" si="5"/>
        <v>173</v>
      </c>
      <c r="Q441" s="64">
        <f t="shared" si="6"/>
        <v>0.2526315789</v>
      </c>
      <c r="R441" s="64">
        <f t="shared" si="7"/>
        <v>0.1457286432</v>
      </c>
      <c r="S441" s="65">
        <f t="shared" si="8"/>
        <v>0.6598639456</v>
      </c>
      <c r="T441" s="65">
        <f t="shared" si="9"/>
        <v>0.3231292517</v>
      </c>
      <c r="U441" s="73">
        <f t="shared" si="10"/>
        <v>0.02733367715</v>
      </c>
      <c r="V441" s="66">
        <f t="shared" si="11"/>
        <v>0.7053941909</v>
      </c>
      <c r="W441" s="27">
        <f t="shared" si="12"/>
        <v>0.7210652881</v>
      </c>
      <c r="X441" s="27">
        <f t="shared" si="13"/>
        <v>-0.01649335166</v>
      </c>
      <c r="Y441" s="27">
        <f t="shared" si="14"/>
        <v>0.754511963</v>
      </c>
      <c r="Z441" s="27">
        <f t="shared" si="15"/>
        <v>4.875506657</v>
      </c>
      <c r="AA441" s="27">
        <f t="shared" si="16"/>
        <v>0.05225897253</v>
      </c>
      <c r="AB441" s="27">
        <f t="shared" si="17"/>
        <v>-0.1293643297</v>
      </c>
      <c r="AC441" s="27">
        <f t="shared" si="18"/>
        <v>-0.09578352484</v>
      </c>
      <c r="AD441" s="27">
        <f t="shared" si="19"/>
        <v>0.2164658663</v>
      </c>
      <c r="AE441" s="27">
        <f t="shared" si="20"/>
        <v>-1.954151392</v>
      </c>
      <c r="AF441" s="27">
        <f t="shared" si="21"/>
        <v>-3.926649321</v>
      </c>
      <c r="AG441" s="27">
        <f t="shared" si="22"/>
        <v>0.005884770842</v>
      </c>
      <c r="AH441" s="27">
        <f t="shared" si="23"/>
        <v>-0.006005080839</v>
      </c>
      <c r="AI441" s="27">
        <f t="shared" si="24"/>
        <v>0.01732966858</v>
      </c>
      <c r="AJ441" s="27">
        <f t="shared" si="25"/>
        <v>-0.009093851763</v>
      </c>
      <c r="AK441" s="27">
        <f t="shared" si="26"/>
        <v>-0.07318166804</v>
      </c>
      <c r="AL441" s="27">
        <f t="shared" si="27"/>
        <v>0.04722374381</v>
      </c>
      <c r="AM441" s="27">
        <f t="shared" si="28"/>
        <v>0.1551374596</v>
      </c>
      <c r="AN441" s="27">
        <f t="shared" si="29"/>
        <v>-0.06613471852</v>
      </c>
      <c r="AO441" s="27">
        <f t="shared" si="30"/>
        <v>0.9442544181</v>
      </c>
      <c r="AP441" s="27">
        <f t="shared" si="31"/>
        <v>1.066768154</v>
      </c>
      <c r="AQ441" s="27"/>
      <c r="AR441" s="27"/>
      <c r="AS441" s="27"/>
    </row>
    <row r="442">
      <c r="A442" s="29">
        <v>6514.0</v>
      </c>
      <c r="B442" s="30">
        <v>2368.0</v>
      </c>
      <c r="C442" s="14">
        <v>28.0</v>
      </c>
      <c r="D442" s="15">
        <v>43.0</v>
      </c>
      <c r="E442" s="16">
        <v>35.0</v>
      </c>
      <c r="F442" s="17">
        <v>44.0</v>
      </c>
      <c r="G442" s="18">
        <v>178.0</v>
      </c>
      <c r="H442" s="19">
        <v>37.0</v>
      </c>
      <c r="I442" s="20">
        <v>55.0</v>
      </c>
      <c r="J442" s="21">
        <v>88.0</v>
      </c>
      <c r="K442" s="22">
        <v>70.0</v>
      </c>
      <c r="L442" s="63">
        <f t="shared" si="1"/>
        <v>28</v>
      </c>
      <c r="M442" s="63">
        <f t="shared" si="2"/>
        <v>81</v>
      </c>
      <c r="N442" s="63">
        <f t="shared" si="3"/>
        <v>35</v>
      </c>
      <c r="O442" s="63">
        <f t="shared" si="4"/>
        <v>125</v>
      </c>
      <c r="P442" s="64">
        <f t="shared" si="5"/>
        <v>125</v>
      </c>
      <c r="Q442" s="64">
        <f t="shared" si="6"/>
        <v>0.2568807339</v>
      </c>
      <c r="R442" s="64">
        <f t="shared" si="7"/>
        <v>0.21875</v>
      </c>
      <c r="S442" s="65">
        <f t="shared" si="8"/>
        <v>0.5687732342</v>
      </c>
      <c r="T442" s="65">
        <f t="shared" si="9"/>
        <v>0.405204461</v>
      </c>
      <c r="U442" s="73">
        <f t="shared" si="10"/>
        <v>0.02660472973</v>
      </c>
      <c r="V442" s="66">
        <f t="shared" si="11"/>
        <v>0.6067961165</v>
      </c>
      <c r="W442" s="27">
        <f t="shared" si="12"/>
        <v>0.6103229818</v>
      </c>
      <c r="X442" s="27">
        <f t="shared" si="13"/>
        <v>-0.01605349916</v>
      </c>
      <c r="Y442" s="27">
        <f t="shared" si="14"/>
        <v>0.9461588874</v>
      </c>
      <c r="Z442" s="27">
        <f t="shared" si="15"/>
        <v>4.20246887</v>
      </c>
      <c r="AA442" s="27">
        <f t="shared" si="16"/>
        <v>0.04950880553</v>
      </c>
      <c r="AB442" s="27">
        <f t="shared" si="17"/>
        <v>-0.1578967811</v>
      </c>
      <c r="AC442" s="27">
        <f t="shared" si="18"/>
        <v>-0.1506214074</v>
      </c>
      <c r="AD442" s="27">
        <f t="shared" si="19"/>
        <v>0.1816079959</v>
      </c>
      <c r="AE442" s="27">
        <f t="shared" si="20"/>
        <v>-2.112228512</v>
      </c>
      <c r="AF442" s="27">
        <f t="shared" si="21"/>
        <v>-2.91737072</v>
      </c>
      <c r="AG442" s="27">
        <f t="shared" si="22"/>
        <v>0.005426401553</v>
      </c>
      <c r="AH442" s="27">
        <f t="shared" si="23"/>
        <v>-0.0071340867</v>
      </c>
      <c r="AI442" s="27">
        <f t="shared" si="24"/>
        <v>0.0265244834</v>
      </c>
      <c r="AJ442" s="27">
        <f t="shared" si="25"/>
        <v>-0.01793253552</v>
      </c>
      <c r="AK442" s="27">
        <f t="shared" si="26"/>
        <v>-0.05975973146</v>
      </c>
      <c r="AL442" s="27">
        <f t="shared" si="27"/>
        <v>0.04968255242</v>
      </c>
      <c r="AM442" s="27">
        <f t="shared" si="28"/>
        <v>0.2102796827</v>
      </c>
      <c r="AN442" s="27">
        <f t="shared" si="29"/>
        <v>-0.04782553125</v>
      </c>
      <c r="AO442" s="27">
        <f t="shared" si="30"/>
        <v>0.8797443193</v>
      </c>
      <c r="AP442" s="27">
        <f t="shared" si="31"/>
        <v>0.6831629361</v>
      </c>
      <c r="AQ442" s="27"/>
      <c r="AR442" s="27"/>
      <c r="AS442" s="27"/>
    </row>
    <row r="443">
      <c r="A443" s="29">
        <v>6517.0</v>
      </c>
      <c r="B443" s="30">
        <v>2267.0</v>
      </c>
      <c r="C443" s="14">
        <v>15.0</v>
      </c>
      <c r="D443" s="15">
        <v>32.0</v>
      </c>
      <c r="E443" s="16">
        <v>15.0</v>
      </c>
      <c r="F443" s="17">
        <v>31.0</v>
      </c>
      <c r="G443" s="18">
        <v>148.0</v>
      </c>
      <c r="H443" s="19">
        <v>33.0</v>
      </c>
      <c r="I443" s="20">
        <v>38.0</v>
      </c>
      <c r="J443" s="21">
        <v>71.0</v>
      </c>
      <c r="K443" s="22">
        <v>50.0</v>
      </c>
      <c r="L443" s="63">
        <f t="shared" si="1"/>
        <v>15</v>
      </c>
      <c r="M443" s="63">
        <f t="shared" si="2"/>
        <v>64</v>
      </c>
      <c r="N443" s="63">
        <f t="shared" si="3"/>
        <v>15</v>
      </c>
      <c r="O443" s="63">
        <f t="shared" si="4"/>
        <v>88</v>
      </c>
      <c r="P443" s="64">
        <f t="shared" si="5"/>
        <v>88</v>
      </c>
      <c r="Q443" s="64">
        <f t="shared" si="6"/>
        <v>0.1898734177</v>
      </c>
      <c r="R443" s="64">
        <f t="shared" si="7"/>
        <v>0.145631068</v>
      </c>
      <c r="S443" s="65">
        <f t="shared" si="8"/>
        <v>0.5659340659</v>
      </c>
      <c r="T443" s="65">
        <f t="shared" si="9"/>
        <v>0.4340659341</v>
      </c>
      <c r="U443" s="73">
        <f t="shared" si="10"/>
        <v>0.01323334804</v>
      </c>
      <c r="V443" s="66">
        <f t="shared" si="11"/>
        <v>0.5789473684</v>
      </c>
      <c r="W443" s="27">
        <f t="shared" si="12"/>
        <v>0.5811461564</v>
      </c>
      <c r="X443" s="27">
        <f t="shared" si="13"/>
        <v>-0.007985104294</v>
      </c>
      <c r="Y443" s="27">
        <f t="shared" si="14"/>
        <v>1.013550888</v>
      </c>
      <c r="Z443" s="27">
        <f t="shared" si="15"/>
        <v>4.181491237</v>
      </c>
      <c r="AA443" s="27">
        <f t="shared" si="16"/>
        <v>0.01224910098</v>
      </c>
      <c r="AB443" s="27">
        <f t="shared" si="17"/>
        <v>-0.08413285855</v>
      </c>
      <c r="AC443" s="27">
        <f t="shared" si="18"/>
        <v>-0.1728421548</v>
      </c>
      <c r="AD443" s="27">
        <f t="shared" si="19"/>
        <v>0.08988196016</v>
      </c>
      <c r="AE443" s="27">
        <f t="shared" si="20"/>
        <v>-2.251381391</v>
      </c>
      <c r="AF443" s="27">
        <f t="shared" si="21"/>
        <v>-2.8883179</v>
      </c>
      <c r="AG443" s="27">
        <f t="shared" si="22"/>
        <v>0.0006677971756</v>
      </c>
      <c r="AH443" s="27">
        <f t="shared" si="23"/>
        <v>-0.001890782764</v>
      </c>
      <c r="AI443" s="27">
        <f t="shared" si="24"/>
        <v>0.01513982266</v>
      </c>
      <c r="AJ443" s="27">
        <f t="shared" si="25"/>
        <v>-0.02204378446</v>
      </c>
      <c r="AK443" s="27">
        <f t="shared" si="26"/>
        <v>-0.01471150452</v>
      </c>
      <c r="AL443" s="27">
        <f t="shared" si="27"/>
        <v>0.02634043567</v>
      </c>
      <c r="AM443" s="27">
        <f t="shared" si="28"/>
        <v>0.2400971305</v>
      </c>
      <c r="AN443" s="27">
        <f t="shared" si="29"/>
        <v>-0.02355179746</v>
      </c>
      <c r="AO443" s="27">
        <f t="shared" si="30"/>
        <v>0.9330208058</v>
      </c>
      <c r="AP443" s="27">
        <f t="shared" si="31"/>
        <v>0.6729834034</v>
      </c>
      <c r="AQ443" s="27"/>
      <c r="AR443" s="27"/>
      <c r="AS443" s="27"/>
    </row>
    <row r="444">
      <c r="A444" s="29">
        <v>6520.0</v>
      </c>
      <c r="B444" s="30">
        <v>2800.0</v>
      </c>
      <c r="C444" s="14">
        <v>43.0</v>
      </c>
      <c r="D444" s="15">
        <v>39.0</v>
      </c>
      <c r="E444" s="16">
        <v>39.0</v>
      </c>
      <c r="F444" s="17">
        <v>85.0</v>
      </c>
      <c r="G444" s="18">
        <v>214.0</v>
      </c>
      <c r="H444" s="19">
        <v>42.0</v>
      </c>
      <c r="I444" s="20">
        <v>77.0</v>
      </c>
      <c r="J444" s="21">
        <v>74.0</v>
      </c>
      <c r="K444" s="22">
        <v>86.0</v>
      </c>
      <c r="L444" s="63">
        <f t="shared" si="1"/>
        <v>43</v>
      </c>
      <c r="M444" s="63">
        <f t="shared" si="2"/>
        <v>127</v>
      </c>
      <c r="N444" s="63">
        <f t="shared" si="3"/>
        <v>39</v>
      </c>
      <c r="O444" s="63">
        <f t="shared" si="4"/>
        <v>163</v>
      </c>
      <c r="P444" s="64">
        <f t="shared" si="5"/>
        <v>164</v>
      </c>
      <c r="Q444" s="64">
        <f t="shared" si="6"/>
        <v>0.2529411765</v>
      </c>
      <c r="R444" s="64">
        <f t="shared" si="7"/>
        <v>0.1930693069</v>
      </c>
      <c r="S444" s="65">
        <f t="shared" si="8"/>
        <v>0.5537634409</v>
      </c>
      <c r="T444" s="65">
        <f t="shared" si="9"/>
        <v>0.4569892473</v>
      </c>
      <c r="U444" s="73">
        <f t="shared" si="10"/>
        <v>0.02928571429</v>
      </c>
      <c r="V444" s="66">
        <f t="shared" si="11"/>
        <v>0.5620689655</v>
      </c>
      <c r="W444" s="27">
        <f t="shared" si="12"/>
        <v>0.5657901975</v>
      </c>
      <c r="X444" s="27">
        <f t="shared" si="13"/>
        <v>-0.01767122593</v>
      </c>
      <c r="Y444" s="27">
        <f t="shared" si="14"/>
        <v>1.067077191</v>
      </c>
      <c r="Z444" s="27">
        <f t="shared" si="15"/>
        <v>4.091566694</v>
      </c>
      <c r="AA444" s="27">
        <f t="shared" si="16"/>
        <v>0.05998965824</v>
      </c>
      <c r="AB444" s="27">
        <f t="shared" si="17"/>
        <v>-0.1960207334</v>
      </c>
      <c r="AC444" s="27">
        <f t="shared" si="18"/>
        <v>-0.1915800262</v>
      </c>
      <c r="AD444" s="27">
        <f t="shared" si="19"/>
        <v>0.1946332637</v>
      </c>
      <c r="AE444" s="27">
        <f t="shared" si="20"/>
        <v>-2.319304625</v>
      </c>
      <c r="AF444" s="27">
        <f t="shared" si="21"/>
        <v>-2.765424966</v>
      </c>
      <c r="AG444" s="27">
        <f t="shared" si="22"/>
        <v>0.007237737655</v>
      </c>
      <c r="AH444" s="27">
        <f t="shared" si="23"/>
        <v>-0.009749090138</v>
      </c>
      <c r="AI444" s="27">
        <f t="shared" si="24"/>
        <v>0.03713705245</v>
      </c>
      <c r="AJ444" s="27">
        <f t="shared" si="25"/>
        <v>-0.02572391053</v>
      </c>
      <c r="AK444" s="27">
        <f t="shared" si="26"/>
        <v>-0.07049977099</v>
      </c>
      <c r="AL444" s="27">
        <f t="shared" si="27"/>
        <v>0.06005065686</v>
      </c>
      <c r="AM444" s="27">
        <f t="shared" si="28"/>
        <v>0.2604029919</v>
      </c>
      <c r="AN444" s="27">
        <f t="shared" si="29"/>
        <v>-0.04990304334</v>
      </c>
      <c r="AO444" s="27">
        <f t="shared" si="30"/>
        <v>0.9404993378</v>
      </c>
      <c r="AP444" s="27">
        <f t="shared" si="31"/>
        <v>0.6304921525</v>
      </c>
      <c r="AQ444" s="27"/>
      <c r="AR444" s="27"/>
      <c r="AS444" s="27"/>
    </row>
    <row r="445">
      <c r="A445" s="29">
        <v>6522.0</v>
      </c>
      <c r="B445" s="30">
        <v>1570.0</v>
      </c>
      <c r="C445" s="14">
        <v>21.0</v>
      </c>
      <c r="D445" s="15">
        <v>35.0</v>
      </c>
      <c r="E445" s="16">
        <v>25.0</v>
      </c>
      <c r="F445" s="17">
        <v>32.0</v>
      </c>
      <c r="G445" s="18">
        <v>142.0</v>
      </c>
      <c r="H445" s="19">
        <v>16.0</v>
      </c>
      <c r="I445" s="20">
        <v>37.0</v>
      </c>
      <c r="J445" s="21">
        <v>44.0</v>
      </c>
      <c r="K445" s="22">
        <v>40.0</v>
      </c>
      <c r="L445" s="63">
        <f t="shared" si="1"/>
        <v>21</v>
      </c>
      <c r="M445" s="63">
        <f t="shared" si="2"/>
        <v>48</v>
      </c>
      <c r="N445" s="63">
        <f t="shared" si="3"/>
        <v>25</v>
      </c>
      <c r="O445" s="63">
        <f t="shared" si="4"/>
        <v>77</v>
      </c>
      <c r="P445" s="64">
        <f t="shared" si="5"/>
        <v>77</v>
      </c>
      <c r="Q445" s="64">
        <f t="shared" si="6"/>
        <v>0.3043478261</v>
      </c>
      <c r="R445" s="64">
        <f t="shared" si="7"/>
        <v>0.2450980392</v>
      </c>
      <c r="S445" s="65">
        <f t="shared" si="8"/>
        <v>0.5730994152</v>
      </c>
      <c r="T445" s="65">
        <f t="shared" si="9"/>
        <v>0.4035087719</v>
      </c>
      <c r="U445" s="73">
        <f t="shared" si="10"/>
        <v>0.02929936306</v>
      </c>
      <c r="V445" s="66">
        <f t="shared" si="11"/>
        <v>0.616</v>
      </c>
      <c r="W445" s="27">
        <f t="shared" si="12"/>
        <v>0.6159783354</v>
      </c>
      <c r="X445" s="27">
        <f t="shared" si="13"/>
        <v>-0.0176794617</v>
      </c>
      <c r="Y445" s="27">
        <f t="shared" si="14"/>
        <v>0.9421994264</v>
      </c>
      <c r="Z445" s="27">
        <f t="shared" si="15"/>
        <v>4.234433526</v>
      </c>
      <c r="AA445" s="27">
        <f t="shared" si="16"/>
        <v>0.06004558831</v>
      </c>
      <c r="AB445" s="27">
        <f t="shared" si="17"/>
        <v>-0.173161511</v>
      </c>
      <c r="AC445" s="27">
        <f t="shared" si="18"/>
        <v>-0.149363412</v>
      </c>
      <c r="AD445" s="27">
        <f t="shared" si="19"/>
        <v>0.2015232267</v>
      </c>
      <c r="AE445" s="27">
        <f t="shared" si="20"/>
        <v>-2.119388032</v>
      </c>
      <c r="AF445" s="27">
        <f t="shared" si="21"/>
        <v>-2.961919486</v>
      </c>
      <c r="AG445" s="27">
        <f t="shared" si="22"/>
        <v>0.007247861937</v>
      </c>
      <c r="AH445" s="27">
        <f t="shared" si="23"/>
        <v>-0.008616200591</v>
      </c>
      <c r="AI445" s="27">
        <f t="shared" si="24"/>
        <v>0.02896701785</v>
      </c>
      <c r="AJ445" s="27">
        <f t="shared" si="25"/>
        <v>-0.01770834551</v>
      </c>
      <c r="AK445" s="27">
        <f t="shared" si="26"/>
        <v>-0.07302946305</v>
      </c>
      <c r="AL445" s="27">
        <f t="shared" si="27"/>
        <v>0.05490005811</v>
      </c>
      <c r="AM445" s="27">
        <f t="shared" si="28"/>
        <v>0.2101094821</v>
      </c>
      <c r="AN445" s="27">
        <f t="shared" si="29"/>
        <v>-0.05347376459</v>
      </c>
      <c r="AO445" s="27">
        <f t="shared" si="30"/>
        <v>0.8894404216</v>
      </c>
      <c r="AP445" s="27">
        <f t="shared" si="31"/>
        <v>0.6988705499</v>
      </c>
      <c r="AQ445" s="27"/>
      <c r="AR445" s="27"/>
      <c r="AS445" s="27"/>
    </row>
    <row r="446">
      <c r="A446" s="29">
        <v>6526.0</v>
      </c>
      <c r="B446" s="30">
        <v>1880.0</v>
      </c>
      <c r="C446" s="14">
        <v>74.0</v>
      </c>
      <c r="D446" s="15">
        <v>69.0</v>
      </c>
      <c r="E446" s="16">
        <v>22.0</v>
      </c>
      <c r="F446" s="17">
        <v>73.0</v>
      </c>
      <c r="G446" s="18">
        <v>291.0</v>
      </c>
      <c r="H446" s="19">
        <v>16.0</v>
      </c>
      <c r="I446" s="20">
        <v>97.0</v>
      </c>
      <c r="J446" s="21">
        <v>156.0</v>
      </c>
      <c r="K446" s="22">
        <v>42.0</v>
      </c>
      <c r="L446" s="63">
        <f t="shared" si="1"/>
        <v>74</v>
      </c>
      <c r="M446" s="63">
        <f t="shared" si="2"/>
        <v>89</v>
      </c>
      <c r="N446" s="63">
        <f t="shared" si="3"/>
        <v>22</v>
      </c>
      <c r="O446" s="63">
        <f t="shared" si="4"/>
        <v>139</v>
      </c>
      <c r="P446" s="64">
        <f t="shared" si="5"/>
        <v>139</v>
      </c>
      <c r="Q446" s="64">
        <f t="shared" si="6"/>
        <v>0.4539877301</v>
      </c>
      <c r="R446" s="64">
        <f t="shared" si="7"/>
        <v>0.1366459627</v>
      </c>
      <c r="S446" s="65">
        <f t="shared" si="8"/>
        <v>0.6574074074</v>
      </c>
      <c r="T446" s="65">
        <f t="shared" si="9"/>
        <v>0.5030864198</v>
      </c>
      <c r="U446" s="73">
        <f t="shared" si="10"/>
        <v>0.05106382979</v>
      </c>
      <c r="V446" s="66">
        <f t="shared" si="11"/>
        <v>0.6096491228</v>
      </c>
      <c r="W446" s="27">
        <f t="shared" si="12"/>
        <v>0.6104730093</v>
      </c>
      <c r="X446" s="27">
        <f t="shared" si="13"/>
        <v>-0.03081230883</v>
      </c>
      <c r="Y446" s="27">
        <f t="shared" si="14"/>
        <v>1.174714824</v>
      </c>
      <c r="Z446" s="27">
        <f t="shared" si="15"/>
        <v>4.857356146</v>
      </c>
      <c r="AA446" s="27">
        <f t="shared" si="16"/>
        <v>0.1823860061</v>
      </c>
      <c r="AB446" s="27">
        <f t="shared" si="17"/>
        <v>-0.3762670471</v>
      </c>
      <c r="AC446" s="27">
        <f t="shared" si="18"/>
        <v>-0.2321792766</v>
      </c>
      <c r="AD446" s="27">
        <f t="shared" si="19"/>
        <v>0.4028885646</v>
      </c>
      <c r="AE446" s="27">
        <f t="shared" si="20"/>
        <v>-3.031131092</v>
      </c>
      <c r="AF446" s="27">
        <f t="shared" si="21"/>
        <v>-3.897467521</v>
      </c>
      <c r="AG446" s="27">
        <f t="shared" si="22"/>
        <v>0.03836856224</v>
      </c>
      <c r="AH446" s="27">
        <f t="shared" si="23"/>
        <v>-0.0326299061</v>
      </c>
      <c r="AI446" s="27">
        <f t="shared" si="24"/>
        <v>0.07847624586</v>
      </c>
      <c r="AJ446" s="27">
        <f t="shared" si="25"/>
        <v>-0.03431996439</v>
      </c>
      <c r="AK446" s="27">
        <f t="shared" si="26"/>
        <v>-0.2544562628</v>
      </c>
      <c r="AL446" s="27">
        <f t="shared" si="27"/>
        <v>0.1368428941</v>
      </c>
      <c r="AM446" s="27">
        <f t="shared" si="28"/>
        <v>0.3746532531</v>
      </c>
      <c r="AN446" s="27">
        <f t="shared" si="29"/>
        <v>-0.1226323978</v>
      </c>
      <c r="AO446" s="27">
        <f t="shared" si="30"/>
        <v>1.459203062</v>
      </c>
      <c r="AP446" s="27">
        <f t="shared" si="31"/>
        <v>1.054898376</v>
      </c>
      <c r="AQ446" s="27"/>
      <c r="AR446" s="27"/>
      <c r="AS446" s="27"/>
    </row>
    <row r="447">
      <c r="A447" s="29">
        <v>6527.0</v>
      </c>
      <c r="B447" s="30">
        <v>2826.0</v>
      </c>
      <c r="C447" s="14">
        <v>38.0</v>
      </c>
      <c r="D447" s="15">
        <v>55.0</v>
      </c>
      <c r="E447" s="16">
        <v>25.0</v>
      </c>
      <c r="F447" s="17">
        <v>51.0</v>
      </c>
      <c r="G447" s="18">
        <v>178.0</v>
      </c>
      <c r="H447" s="19">
        <v>23.0</v>
      </c>
      <c r="I447" s="20">
        <v>75.0</v>
      </c>
      <c r="J447" s="21">
        <v>56.0</v>
      </c>
      <c r="K447" s="22">
        <v>58.0</v>
      </c>
      <c r="L447" s="63">
        <f t="shared" si="1"/>
        <v>38</v>
      </c>
      <c r="M447" s="63">
        <f t="shared" si="2"/>
        <v>74</v>
      </c>
      <c r="N447" s="63">
        <f t="shared" si="3"/>
        <v>25</v>
      </c>
      <c r="O447" s="63">
        <f t="shared" si="4"/>
        <v>133</v>
      </c>
      <c r="P447" s="64">
        <f t="shared" si="5"/>
        <v>133</v>
      </c>
      <c r="Q447" s="64">
        <f t="shared" si="6"/>
        <v>0.3392857143</v>
      </c>
      <c r="R447" s="64">
        <f t="shared" si="7"/>
        <v>0.1582278481</v>
      </c>
      <c r="S447" s="65">
        <f t="shared" si="8"/>
        <v>0.6333333333</v>
      </c>
      <c r="T447" s="65">
        <f t="shared" si="9"/>
        <v>0.4148148148</v>
      </c>
      <c r="U447" s="73">
        <f t="shared" si="10"/>
        <v>0.02229299363</v>
      </c>
      <c r="V447" s="66">
        <f t="shared" si="11"/>
        <v>0.6425120773</v>
      </c>
      <c r="W447" s="27">
        <f t="shared" si="12"/>
        <v>0.6415279583</v>
      </c>
      <c r="X447" s="27">
        <f t="shared" si="13"/>
        <v>-0.01345176434</v>
      </c>
      <c r="Y447" s="27">
        <f t="shared" si="14"/>
        <v>0.9685992171</v>
      </c>
      <c r="Z447" s="27">
        <f t="shared" si="15"/>
        <v>4.679481132</v>
      </c>
      <c r="AA447" s="27">
        <f t="shared" si="16"/>
        <v>0.03476174181</v>
      </c>
      <c r="AB447" s="27">
        <f t="shared" si="17"/>
        <v>-0.1354449626</v>
      </c>
      <c r="AC447" s="27">
        <f t="shared" si="18"/>
        <v>-0.1578507982</v>
      </c>
      <c r="AD447" s="27">
        <f t="shared" si="19"/>
        <v>0.1694484895</v>
      </c>
      <c r="AE447" s="27">
        <f t="shared" si="20"/>
        <v>-2.407765219</v>
      </c>
      <c r="AF447" s="27">
        <f t="shared" si="21"/>
        <v>-3.617245714</v>
      </c>
      <c r="AG447" s="27">
        <f t="shared" si="22"/>
        <v>0.003192570894</v>
      </c>
      <c r="AH447" s="27">
        <f t="shared" si="23"/>
        <v>-0.005127875881</v>
      </c>
      <c r="AI447" s="27">
        <f t="shared" si="24"/>
        <v>0.02329252423</v>
      </c>
      <c r="AJ447" s="27">
        <f t="shared" si="25"/>
        <v>-0.01923897018</v>
      </c>
      <c r="AK447" s="27">
        <f t="shared" si="26"/>
        <v>-0.04672194499</v>
      </c>
      <c r="AL447" s="27">
        <f t="shared" si="27"/>
        <v>0.04745551337</v>
      </c>
      <c r="AM447" s="27">
        <f t="shared" si="28"/>
        <v>0.2453864567</v>
      </c>
      <c r="AN447" s="27">
        <f t="shared" si="29"/>
        <v>-0.0496884826</v>
      </c>
      <c r="AO447" s="27">
        <f t="shared" si="30"/>
        <v>1.116664996</v>
      </c>
      <c r="AP447" s="27">
        <f t="shared" si="31"/>
        <v>0.9432001967</v>
      </c>
      <c r="AQ447" s="27"/>
      <c r="AR447" s="27"/>
      <c r="AS447" s="27"/>
    </row>
    <row r="448">
      <c r="A448" s="29">
        <v>6528.0</v>
      </c>
      <c r="B448" s="30">
        <v>2145.0</v>
      </c>
      <c r="C448" s="14">
        <v>26.0</v>
      </c>
      <c r="D448" s="15">
        <v>36.0</v>
      </c>
      <c r="E448" s="16">
        <v>26.0</v>
      </c>
      <c r="F448" s="17">
        <v>20.0</v>
      </c>
      <c r="G448" s="18">
        <v>159.0</v>
      </c>
      <c r="H448" s="19">
        <v>23.0</v>
      </c>
      <c r="I448" s="20">
        <v>52.0</v>
      </c>
      <c r="J448" s="21">
        <v>132.0</v>
      </c>
      <c r="K448" s="22">
        <v>28.0</v>
      </c>
      <c r="L448" s="63">
        <f t="shared" si="1"/>
        <v>26</v>
      </c>
      <c r="M448" s="63">
        <f t="shared" si="2"/>
        <v>43</v>
      </c>
      <c r="N448" s="63">
        <f t="shared" si="3"/>
        <v>26</v>
      </c>
      <c r="O448" s="63">
        <f t="shared" si="4"/>
        <v>80</v>
      </c>
      <c r="P448" s="64">
        <f t="shared" si="5"/>
        <v>79</v>
      </c>
      <c r="Q448" s="64">
        <f t="shared" si="6"/>
        <v>0.3768115942</v>
      </c>
      <c r="R448" s="64">
        <f t="shared" si="7"/>
        <v>0.2452830189</v>
      </c>
      <c r="S448" s="65">
        <f t="shared" si="8"/>
        <v>0.6057142857</v>
      </c>
      <c r="T448" s="65">
        <f t="shared" si="9"/>
        <v>0.3942857143</v>
      </c>
      <c r="U448" s="73">
        <f t="shared" si="10"/>
        <v>0.02424242424</v>
      </c>
      <c r="V448" s="66">
        <f t="shared" si="11"/>
        <v>0.6504065041</v>
      </c>
      <c r="W448" s="27">
        <f t="shared" si="12"/>
        <v>0.6386536091</v>
      </c>
      <c r="X448" s="27">
        <f t="shared" si="13"/>
        <v>-0.01462806581</v>
      </c>
      <c r="Y448" s="27">
        <f t="shared" si="14"/>
        <v>0.9206634395</v>
      </c>
      <c r="Z448" s="27">
        <f t="shared" si="15"/>
        <v>4.475413534</v>
      </c>
      <c r="AA448" s="27">
        <f t="shared" si="16"/>
        <v>0.04110710004</v>
      </c>
      <c r="AB448" s="27">
        <f t="shared" si="17"/>
        <v>-0.1399997616</v>
      </c>
      <c r="AC448" s="27">
        <f t="shared" si="18"/>
        <v>-0.1426134051</v>
      </c>
      <c r="AD448" s="27">
        <f t="shared" si="19"/>
        <v>0.1762304002</v>
      </c>
      <c r="AE448" s="27">
        <f t="shared" si="20"/>
        <v>-2.188801565</v>
      </c>
      <c r="AF448" s="27">
        <f t="shared" si="21"/>
        <v>-3.3086357</v>
      </c>
      <c r="AG448" s="27">
        <f t="shared" si="22"/>
        <v>0.004105475979</v>
      </c>
      <c r="AH448" s="27">
        <f t="shared" si="23"/>
        <v>-0.005763809235</v>
      </c>
      <c r="AI448" s="27">
        <f t="shared" si="24"/>
        <v>0.02288430768</v>
      </c>
      <c r="AJ448" s="27">
        <f t="shared" si="25"/>
        <v>-0.01652160262</v>
      </c>
      <c r="AK448" s="27">
        <f t="shared" si="26"/>
        <v>-0.0528410811</v>
      </c>
      <c r="AL448" s="27">
        <f t="shared" si="27"/>
        <v>0.04691228478</v>
      </c>
      <c r="AM448" s="27">
        <f t="shared" si="28"/>
        <v>0.2120311295</v>
      </c>
      <c r="AN448" s="27">
        <f t="shared" si="29"/>
        <v>-0.04942359477</v>
      </c>
      <c r="AO448" s="27">
        <f t="shared" si="30"/>
        <v>0.9708466286</v>
      </c>
      <c r="AP448" s="27">
        <f t="shared" si="31"/>
        <v>0.825107042</v>
      </c>
      <c r="AQ448" s="27"/>
      <c r="AR448" s="27"/>
      <c r="AS448" s="27"/>
    </row>
    <row r="449">
      <c r="A449" s="29">
        <v>6530.0</v>
      </c>
      <c r="B449" s="30">
        <v>2916.0</v>
      </c>
      <c r="C449" s="14">
        <v>24.0</v>
      </c>
      <c r="D449" s="15">
        <v>31.0</v>
      </c>
      <c r="E449" s="16">
        <v>20.0</v>
      </c>
      <c r="F449" s="17">
        <v>65.0</v>
      </c>
      <c r="G449" s="18">
        <v>140.0</v>
      </c>
      <c r="H449" s="19">
        <v>26.0</v>
      </c>
      <c r="I449" s="20">
        <v>45.0</v>
      </c>
      <c r="J449" s="21">
        <v>61.0</v>
      </c>
      <c r="K449" s="22">
        <v>63.0</v>
      </c>
      <c r="L449" s="63">
        <f t="shared" si="1"/>
        <v>24</v>
      </c>
      <c r="M449" s="63">
        <f t="shared" si="2"/>
        <v>91</v>
      </c>
      <c r="N449" s="63">
        <f t="shared" si="3"/>
        <v>20</v>
      </c>
      <c r="O449" s="63">
        <f t="shared" si="4"/>
        <v>108</v>
      </c>
      <c r="P449" s="64">
        <f t="shared" si="5"/>
        <v>108</v>
      </c>
      <c r="Q449" s="64">
        <f t="shared" si="6"/>
        <v>0.2086956522</v>
      </c>
      <c r="R449" s="64">
        <f t="shared" si="7"/>
        <v>0.15625</v>
      </c>
      <c r="S449" s="65">
        <f t="shared" si="8"/>
        <v>0.5432098765</v>
      </c>
      <c r="T449" s="65">
        <f t="shared" si="9"/>
        <v>0.4732510288</v>
      </c>
      <c r="U449" s="73">
        <f t="shared" si="10"/>
        <v>0.01508916324</v>
      </c>
      <c r="V449" s="66">
        <f t="shared" si="11"/>
        <v>0.5427135678</v>
      </c>
      <c r="W449" s="27">
        <f t="shared" si="12"/>
        <v>0.544136924</v>
      </c>
      <c r="X449" s="27">
        <f t="shared" si="13"/>
        <v>-0.009104917503</v>
      </c>
      <c r="Y449" s="27">
        <f t="shared" si="14"/>
        <v>1.10504871</v>
      </c>
      <c r="Z449" s="27">
        <f t="shared" si="15"/>
        <v>4.013590055</v>
      </c>
      <c r="AA449" s="27">
        <f t="shared" si="16"/>
        <v>0.01592557272</v>
      </c>
      <c r="AB449" s="27">
        <f t="shared" si="17"/>
        <v>-0.1045916299</v>
      </c>
      <c r="AC449" s="27">
        <f t="shared" si="18"/>
        <v>-0.2054572159</v>
      </c>
      <c r="AD449" s="27">
        <f t="shared" si="19"/>
        <v>0.09837160973</v>
      </c>
      <c r="AE449" s="27">
        <f t="shared" si="20"/>
        <v>-2.356062225</v>
      </c>
      <c r="AF449" s="27">
        <f t="shared" si="21"/>
        <v>-2.661023032</v>
      </c>
      <c r="AG449" s="27">
        <f t="shared" si="22"/>
        <v>0.0009899900841</v>
      </c>
      <c r="AH449" s="27">
        <f t="shared" si="23"/>
        <v>-0.002680207034</v>
      </c>
      <c r="AI449" s="27">
        <f t="shared" si="24"/>
        <v>0.02052049994</v>
      </c>
      <c r="AJ449" s="27">
        <f t="shared" si="25"/>
        <v>-0.02856891496</v>
      </c>
      <c r="AK449" s="27">
        <f t="shared" si="26"/>
        <v>-0.01835903099</v>
      </c>
      <c r="AL449" s="27">
        <f t="shared" si="27"/>
        <v>0.03143084525</v>
      </c>
      <c r="AM449" s="27">
        <f t="shared" si="28"/>
        <v>0.2739431955</v>
      </c>
      <c r="AN449" s="27">
        <f t="shared" si="29"/>
        <v>-0.02474133456</v>
      </c>
      <c r="AO449" s="27">
        <f t="shared" si="30"/>
        <v>0.9371968788</v>
      </c>
      <c r="AP449" s="27">
        <f t="shared" si="31"/>
        <v>0.5951272231</v>
      </c>
      <c r="AQ449" s="27"/>
      <c r="AR449" s="27"/>
      <c r="AS449" s="27"/>
    </row>
    <row r="450">
      <c r="A450" s="29">
        <v>6533.0</v>
      </c>
      <c r="B450" s="30">
        <v>1331.0</v>
      </c>
      <c r="C450" s="14">
        <v>8.0</v>
      </c>
      <c r="D450" s="15">
        <v>6.0</v>
      </c>
      <c r="E450" s="16">
        <v>7.0</v>
      </c>
      <c r="F450" s="17">
        <v>14.0</v>
      </c>
      <c r="G450" s="18">
        <v>81.0</v>
      </c>
      <c r="H450" s="19">
        <v>12.0</v>
      </c>
      <c r="I450" s="20">
        <v>22.0</v>
      </c>
      <c r="J450" s="21">
        <v>19.0</v>
      </c>
      <c r="K450" s="22">
        <v>8.0</v>
      </c>
      <c r="L450" s="63">
        <f t="shared" si="1"/>
        <v>8</v>
      </c>
      <c r="M450" s="63">
        <f t="shared" si="2"/>
        <v>26</v>
      </c>
      <c r="N450" s="63">
        <f t="shared" si="3"/>
        <v>7</v>
      </c>
      <c r="O450" s="63">
        <f t="shared" si="4"/>
        <v>30</v>
      </c>
      <c r="P450" s="64">
        <f t="shared" si="5"/>
        <v>30</v>
      </c>
      <c r="Q450" s="64">
        <f t="shared" si="6"/>
        <v>0.2352941176</v>
      </c>
      <c r="R450" s="64">
        <f t="shared" si="7"/>
        <v>0.1891891892</v>
      </c>
      <c r="S450" s="65">
        <f t="shared" si="8"/>
        <v>0.5352112676</v>
      </c>
      <c r="T450" s="65">
        <f t="shared" si="9"/>
        <v>0.4788732394</v>
      </c>
      <c r="U450" s="73">
        <f t="shared" si="10"/>
        <v>0.01126972201</v>
      </c>
      <c r="V450" s="66">
        <f t="shared" si="11"/>
        <v>0.5357142857</v>
      </c>
      <c r="W450" s="27">
        <f t="shared" si="12"/>
        <v>0.5346871274</v>
      </c>
      <c r="X450" s="27">
        <f t="shared" si="13"/>
        <v>-0.006800237203</v>
      </c>
      <c r="Y450" s="27">
        <f t="shared" si="14"/>
        <v>1.118176662</v>
      </c>
      <c r="Z450" s="27">
        <f t="shared" si="15"/>
        <v>3.954491097</v>
      </c>
      <c r="AA450" s="27">
        <f t="shared" si="16"/>
        <v>0.008883644131</v>
      </c>
      <c r="AB450" s="27">
        <f t="shared" si="17"/>
        <v>-0.07904492269</v>
      </c>
      <c r="AC450" s="27">
        <f t="shared" si="18"/>
        <v>-0.2103678663</v>
      </c>
      <c r="AD450" s="27">
        <f t="shared" si="19"/>
        <v>0.07238947304</v>
      </c>
      <c r="AE450" s="27">
        <f t="shared" si="20"/>
        <v>-2.348947705</v>
      </c>
      <c r="AF450" s="27">
        <f t="shared" si="21"/>
        <v>-2.583234392</v>
      </c>
      <c r="AG450" s="27">
        <f t="shared" si="22"/>
        <v>0.000412453492</v>
      </c>
      <c r="AH450" s="27">
        <f t="shared" si="23"/>
        <v>-0.001512841529</v>
      </c>
      <c r="AI450" s="27">
        <f t="shared" si="24"/>
        <v>0.01569256684</v>
      </c>
      <c r="AJ450" s="27">
        <f t="shared" si="25"/>
        <v>-0.02959925301</v>
      </c>
      <c r="AK450" s="27">
        <f t="shared" si="26"/>
        <v>-0.01009028513</v>
      </c>
      <c r="AL450" s="27">
        <f t="shared" si="27"/>
        <v>0.02340403285</v>
      </c>
      <c r="AM450" s="27">
        <f t="shared" si="28"/>
        <v>0.2763605898</v>
      </c>
      <c r="AN450" s="27">
        <f t="shared" si="29"/>
        <v>-0.01793850927</v>
      </c>
      <c r="AO450" s="27">
        <f t="shared" si="30"/>
        <v>0.9206085748</v>
      </c>
      <c r="AP450" s="27">
        <f t="shared" si="31"/>
        <v>0.5692231937</v>
      </c>
      <c r="AQ450" s="27"/>
      <c r="AR450" s="27"/>
      <c r="AS450" s="27"/>
    </row>
    <row r="451">
      <c r="A451" s="29">
        <v>6538.0</v>
      </c>
      <c r="B451" s="30">
        <v>2501.0</v>
      </c>
      <c r="C451" s="14">
        <v>19.0</v>
      </c>
      <c r="D451" s="15">
        <v>24.0</v>
      </c>
      <c r="E451" s="16">
        <v>12.0</v>
      </c>
      <c r="F451" s="17">
        <v>40.0</v>
      </c>
      <c r="G451" s="18">
        <v>118.0</v>
      </c>
      <c r="H451" s="19">
        <v>28.0</v>
      </c>
      <c r="I451" s="20">
        <v>34.0</v>
      </c>
      <c r="J451" s="21">
        <v>42.0</v>
      </c>
      <c r="K451" s="22">
        <v>39.0</v>
      </c>
      <c r="L451" s="63">
        <f t="shared" si="1"/>
        <v>19</v>
      </c>
      <c r="M451" s="63">
        <f t="shared" si="2"/>
        <v>68</v>
      </c>
      <c r="N451" s="63">
        <f t="shared" si="3"/>
        <v>12</v>
      </c>
      <c r="O451" s="63">
        <f t="shared" si="4"/>
        <v>73</v>
      </c>
      <c r="P451" s="64">
        <f t="shared" si="5"/>
        <v>73</v>
      </c>
      <c r="Q451" s="64">
        <f t="shared" si="6"/>
        <v>0.2183908046</v>
      </c>
      <c r="R451" s="64">
        <f t="shared" si="7"/>
        <v>0.1411764706</v>
      </c>
      <c r="S451" s="65">
        <f t="shared" si="8"/>
        <v>0.5348837209</v>
      </c>
      <c r="T451" s="65">
        <f t="shared" si="9"/>
        <v>0.5058139535</v>
      </c>
      <c r="U451" s="73">
        <f t="shared" si="10"/>
        <v>0.01239504198</v>
      </c>
      <c r="V451" s="66">
        <f t="shared" si="11"/>
        <v>0.5177304965</v>
      </c>
      <c r="W451" s="27">
        <f t="shared" si="12"/>
        <v>0.5181785161</v>
      </c>
      <c r="X451" s="27">
        <f t="shared" si="13"/>
        <v>-0.007479263954</v>
      </c>
      <c r="Y451" s="27">
        <f t="shared" si="14"/>
        <v>1.181083659</v>
      </c>
      <c r="Z451" s="27">
        <f t="shared" si="15"/>
        <v>3.952070968</v>
      </c>
      <c r="AA451" s="27">
        <f t="shared" si="16"/>
        <v>0.01074634428</v>
      </c>
      <c r="AB451" s="27">
        <f t="shared" si="17"/>
        <v>-0.09182882238</v>
      </c>
      <c r="AC451" s="27">
        <f t="shared" si="18"/>
        <v>-0.2347036679</v>
      </c>
      <c r="AD451" s="27">
        <f t="shared" si="19"/>
        <v>0.07956908176</v>
      </c>
      <c r="AE451" s="27">
        <f t="shared" si="20"/>
        <v>-2.479577678</v>
      </c>
      <c r="AF451" s="27">
        <f t="shared" si="21"/>
        <v>-2.580073506</v>
      </c>
      <c r="AG451" s="27">
        <f t="shared" si="22"/>
        <v>0.0005487561247</v>
      </c>
      <c r="AH451" s="27">
        <f t="shared" si="23"/>
        <v>-0.001933006312</v>
      </c>
      <c r="AI451" s="27">
        <f t="shared" si="24"/>
        <v>0.01925614114</v>
      </c>
      <c r="AJ451" s="27">
        <f t="shared" si="25"/>
        <v>-0.03488120368</v>
      </c>
      <c r="AK451" s="27">
        <f t="shared" si="26"/>
        <v>-0.01219852072</v>
      </c>
      <c r="AL451" s="27">
        <f t="shared" si="27"/>
        <v>0.0271725169</v>
      </c>
      <c r="AM451" s="27">
        <f t="shared" si="28"/>
        <v>0.3081418731</v>
      </c>
      <c r="AN451" s="27">
        <f t="shared" si="29"/>
        <v>-0.01970558866</v>
      </c>
      <c r="AO451" s="27">
        <f t="shared" si="30"/>
        <v>0.9712108336</v>
      </c>
      <c r="AP451" s="27">
        <f t="shared" si="31"/>
        <v>0.5681787477</v>
      </c>
      <c r="AQ451" s="27"/>
      <c r="AR451" s="27"/>
      <c r="AS451" s="27"/>
    </row>
    <row r="452">
      <c r="A452" s="29">
        <v>6539.0</v>
      </c>
      <c r="B452" s="30">
        <v>1687.0</v>
      </c>
      <c r="C452" s="14">
        <v>18.0</v>
      </c>
      <c r="D452" s="15">
        <v>18.0</v>
      </c>
      <c r="E452" s="16">
        <v>16.0</v>
      </c>
      <c r="F452" s="17">
        <v>20.0</v>
      </c>
      <c r="G452" s="18">
        <v>79.0</v>
      </c>
      <c r="H452" s="19">
        <v>10.0</v>
      </c>
      <c r="I452" s="20">
        <v>24.0</v>
      </c>
      <c r="J452" s="21">
        <v>41.0</v>
      </c>
      <c r="K452" s="22">
        <v>20.0</v>
      </c>
      <c r="L452" s="63">
        <f t="shared" si="1"/>
        <v>18</v>
      </c>
      <c r="M452" s="63">
        <f t="shared" si="2"/>
        <v>30</v>
      </c>
      <c r="N452" s="63">
        <f t="shared" si="3"/>
        <v>16</v>
      </c>
      <c r="O452" s="63">
        <f t="shared" si="4"/>
        <v>44</v>
      </c>
      <c r="P452" s="64">
        <f t="shared" si="5"/>
        <v>44</v>
      </c>
      <c r="Q452" s="64">
        <f t="shared" si="6"/>
        <v>0.375</v>
      </c>
      <c r="R452" s="64">
        <f t="shared" si="7"/>
        <v>0.2666666667</v>
      </c>
      <c r="S452" s="65">
        <f t="shared" si="8"/>
        <v>0.5740740741</v>
      </c>
      <c r="T452" s="65">
        <f t="shared" si="9"/>
        <v>0.4444444444</v>
      </c>
      <c r="U452" s="73">
        <f t="shared" si="10"/>
        <v>0.02015411974</v>
      </c>
      <c r="V452" s="66">
        <f t="shared" si="11"/>
        <v>0.5945945946</v>
      </c>
      <c r="W452" s="27">
        <f t="shared" si="12"/>
        <v>0.5836447392</v>
      </c>
      <c r="X452" s="27">
        <f t="shared" si="13"/>
        <v>-0.01216115133</v>
      </c>
      <c r="Y452" s="27">
        <f t="shared" si="14"/>
        <v>1.037784875</v>
      </c>
      <c r="Z452" s="27">
        <f t="shared" si="15"/>
        <v>4.241634944</v>
      </c>
      <c r="AA452" s="27">
        <f t="shared" si="16"/>
        <v>0.02841138561</v>
      </c>
      <c r="AB452" s="27">
        <f t="shared" si="17"/>
        <v>-0.1311962807</v>
      </c>
      <c r="AC452" s="27">
        <f t="shared" si="18"/>
        <v>-0.1812062734</v>
      </c>
      <c r="AD452" s="27">
        <f t="shared" si="19"/>
        <v>0.138857305</v>
      </c>
      <c r="AE452" s="27">
        <f t="shared" si="20"/>
        <v>-2.338368477</v>
      </c>
      <c r="AF452" s="27">
        <f t="shared" si="21"/>
        <v>-2.972002609</v>
      </c>
      <c r="AG452" s="27">
        <f t="shared" si="22"/>
        <v>0.002358994224</v>
      </c>
      <c r="AH452" s="27">
        <f t="shared" si="23"/>
        <v>-0.004490468074</v>
      </c>
      <c r="AI452" s="27">
        <f t="shared" si="24"/>
        <v>0.02417343934</v>
      </c>
      <c r="AJ452" s="27">
        <f t="shared" si="25"/>
        <v>-0.02366309197</v>
      </c>
      <c r="AK452" s="27">
        <f t="shared" si="26"/>
        <v>-0.03461364909</v>
      </c>
      <c r="AL452" s="27">
        <f t="shared" si="27"/>
        <v>0.04166591558</v>
      </c>
      <c r="AM452" s="27">
        <f t="shared" si="28"/>
        <v>0.2553363372</v>
      </c>
      <c r="AN452" s="27">
        <f t="shared" si="29"/>
        <v>-0.03690815641</v>
      </c>
      <c r="AO452" s="27">
        <f t="shared" si="30"/>
        <v>0.9830085642</v>
      </c>
      <c r="AP452" s="27">
        <f t="shared" si="31"/>
        <v>0.7024422834</v>
      </c>
      <c r="AQ452" s="27"/>
      <c r="AR452" s="27"/>
      <c r="AS452" s="27"/>
    </row>
    <row r="453">
      <c r="A453" s="29">
        <v>6540.0</v>
      </c>
      <c r="B453" s="30">
        <v>2203.0</v>
      </c>
      <c r="C453" s="14">
        <v>26.0</v>
      </c>
      <c r="D453" s="15">
        <v>21.0</v>
      </c>
      <c r="E453" s="16">
        <v>9.0</v>
      </c>
      <c r="F453" s="17">
        <v>51.0</v>
      </c>
      <c r="G453" s="18">
        <v>82.0</v>
      </c>
      <c r="H453" s="19">
        <v>19.0</v>
      </c>
      <c r="I453" s="20">
        <v>32.0</v>
      </c>
      <c r="J453" s="21">
        <v>39.0</v>
      </c>
      <c r="K453" s="22">
        <v>27.0</v>
      </c>
      <c r="L453" s="63">
        <f t="shared" si="1"/>
        <v>26</v>
      </c>
      <c r="M453" s="63">
        <f t="shared" si="2"/>
        <v>70</v>
      </c>
      <c r="N453" s="63">
        <f t="shared" si="3"/>
        <v>9</v>
      </c>
      <c r="O453" s="63">
        <f t="shared" si="4"/>
        <v>59</v>
      </c>
      <c r="P453" s="64">
        <f t="shared" si="5"/>
        <v>59</v>
      </c>
      <c r="Q453" s="64">
        <f t="shared" si="6"/>
        <v>0.2708333333</v>
      </c>
      <c r="R453" s="64">
        <f t="shared" si="7"/>
        <v>0.1323529412</v>
      </c>
      <c r="S453" s="65">
        <f t="shared" si="8"/>
        <v>0.5182926829</v>
      </c>
      <c r="T453" s="65">
        <f t="shared" si="9"/>
        <v>0.5853658537</v>
      </c>
      <c r="U453" s="73">
        <f t="shared" si="10"/>
        <v>0.01588742624</v>
      </c>
      <c r="V453" s="66">
        <f t="shared" si="11"/>
        <v>0.4573643411</v>
      </c>
      <c r="W453" s="27">
        <f t="shared" si="12"/>
        <v>0.4567331405</v>
      </c>
      <c r="X453" s="27">
        <f t="shared" si="13"/>
        <v>-0.009586595555</v>
      </c>
      <c r="Y453" s="27">
        <f t="shared" si="14"/>
        <v>1.366838616</v>
      </c>
      <c r="Z453" s="27">
        <f t="shared" si="15"/>
        <v>3.829485522</v>
      </c>
      <c r="AA453" s="27">
        <f t="shared" si="16"/>
        <v>0.01765516742</v>
      </c>
      <c r="AB453" s="27">
        <f t="shared" si="17"/>
        <v>-0.1362138096</v>
      </c>
      <c r="AC453" s="27">
        <f t="shared" si="18"/>
        <v>-0.3143352132</v>
      </c>
      <c r="AD453" s="27">
        <f t="shared" si="19"/>
        <v>0.0988247191</v>
      </c>
      <c r="AE453" s="27">
        <f t="shared" si="20"/>
        <v>-2.780545426</v>
      </c>
      <c r="AF453" s="27">
        <f t="shared" si="21"/>
        <v>-2.422498259</v>
      </c>
      <c r="AG453" s="27">
        <f t="shared" si="22"/>
        <v>0.001155569354</v>
      </c>
      <c r="AH453" s="27">
        <f t="shared" si="23"/>
        <v>-0.003675199693</v>
      </c>
      <c r="AI453" s="27">
        <f t="shared" si="24"/>
        <v>0.03305582222</v>
      </c>
      <c r="AJ453" s="27">
        <f t="shared" si="25"/>
        <v>-0.0540631319</v>
      </c>
      <c r="AK453" s="27">
        <f t="shared" si="26"/>
        <v>-0.0194193172</v>
      </c>
      <c r="AL453" s="27">
        <f t="shared" si="27"/>
        <v>0.03905599344</v>
      </c>
      <c r="AM453" s="27">
        <f t="shared" si="28"/>
        <v>0.3998891068</v>
      </c>
      <c r="AN453" s="27">
        <f t="shared" si="29"/>
        <v>-0.02371517602</v>
      </c>
      <c r="AO453" s="27">
        <f t="shared" si="30"/>
        <v>1.055313495</v>
      </c>
      <c r="AP453" s="27">
        <f t="shared" si="31"/>
        <v>0.5169304045</v>
      </c>
      <c r="AQ453" s="27"/>
      <c r="AR453" s="27"/>
      <c r="AS453" s="27"/>
    </row>
    <row r="454">
      <c r="A454" s="29">
        <v>6545.0</v>
      </c>
      <c r="B454" s="30">
        <v>1652.0</v>
      </c>
      <c r="C454" s="14">
        <v>10.0</v>
      </c>
      <c r="D454" s="15">
        <v>16.0</v>
      </c>
      <c r="E454" s="16">
        <v>6.0</v>
      </c>
      <c r="F454" s="17">
        <v>30.0</v>
      </c>
      <c r="G454" s="18">
        <v>90.0</v>
      </c>
      <c r="H454" s="19">
        <v>18.0</v>
      </c>
      <c r="I454" s="20">
        <v>26.0</v>
      </c>
      <c r="J454" s="21">
        <v>27.0</v>
      </c>
      <c r="K454" s="22">
        <v>18.0</v>
      </c>
      <c r="L454" s="63">
        <f t="shared" si="1"/>
        <v>10</v>
      </c>
      <c r="M454" s="63">
        <f t="shared" si="2"/>
        <v>48</v>
      </c>
      <c r="N454" s="63">
        <f t="shared" si="3"/>
        <v>6</v>
      </c>
      <c r="O454" s="63">
        <f t="shared" si="4"/>
        <v>44</v>
      </c>
      <c r="P454" s="64">
        <f t="shared" si="5"/>
        <v>44</v>
      </c>
      <c r="Q454" s="64">
        <f t="shared" si="6"/>
        <v>0.1724137931</v>
      </c>
      <c r="R454" s="64">
        <f t="shared" si="7"/>
        <v>0.12</v>
      </c>
      <c r="S454" s="65">
        <f t="shared" si="8"/>
        <v>0.5</v>
      </c>
      <c r="T454" s="65">
        <f t="shared" si="9"/>
        <v>0.537037037</v>
      </c>
      <c r="U454" s="73">
        <f t="shared" si="10"/>
        <v>0.009685230024</v>
      </c>
      <c r="V454" s="66">
        <f t="shared" si="11"/>
        <v>0.4782608696</v>
      </c>
      <c r="W454" s="27">
        <f t="shared" si="12"/>
        <v>0.478254392</v>
      </c>
      <c r="X454" s="27">
        <f t="shared" si="13"/>
        <v>-0.005844142513</v>
      </c>
      <c r="Y454" s="27">
        <f t="shared" si="14"/>
        <v>1.253990058</v>
      </c>
      <c r="Z454" s="27">
        <f t="shared" si="15"/>
        <v>3.694327209</v>
      </c>
      <c r="AA454" s="27">
        <f t="shared" si="16"/>
        <v>0.006561220378</v>
      </c>
      <c r="AB454" s="27">
        <f t="shared" si="17"/>
        <v>-0.07618235344</v>
      </c>
      <c r="AC454" s="27">
        <f t="shared" si="18"/>
        <v>-0.264573743</v>
      </c>
      <c r="AD454" s="27">
        <f t="shared" si="19"/>
        <v>0.058118836</v>
      </c>
      <c r="AE454" s="27">
        <f t="shared" si="20"/>
        <v>-2.460944244</v>
      </c>
      <c r="AF454" s="27">
        <f t="shared" si="21"/>
        <v>-2.254516027</v>
      </c>
      <c r="AG454" s="27">
        <f t="shared" si="22"/>
        <v>0.000261797318</v>
      </c>
      <c r="AH454" s="27">
        <f t="shared" si="23"/>
        <v>-0.001253056286</v>
      </c>
      <c r="AI454" s="27">
        <f t="shared" si="24"/>
        <v>0.0169612581</v>
      </c>
      <c r="AJ454" s="27">
        <f t="shared" si="25"/>
        <v>-0.0417476237</v>
      </c>
      <c r="AK454" s="27">
        <f t="shared" si="26"/>
        <v>-0.006962122609</v>
      </c>
      <c r="AL454" s="27">
        <f t="shared" si="27"/>
        <v>0.02107249024</v>
      </c>
      <c r="AM454" s="27">
        <f t="shared" si="28"/>
        <v>0.3247044247</v>
      </c>
      <c r="AN454" s="27">
        <f t="shared" si="29"/>
        <v>-0.01345465599</v>
      </c>
      <c r="AO454" s="27">
        <f t="shared" si="30"/>
        <v>0.9010485629</v>
      </c>
      <c r="AP454" s="27">
        <f t="shared" si="31"/>
        <v>0.4641056515</v>
      </c>
      <c r="AQ454" s="27"/>
      <c r="AR454" s="27"/>
      <c r="AS454" s="27"/>
    </row>
    <row r="455">
      <c r="A455" s="29">
        <v>6547.0</v>
      </c>
      <c r="B455" s="30">
        <v>2090.0</v>
      </c>
      <c r="C455" s="14">
        <v>7.0</v>
      </c>
      <c r="D455" s="15">
        <v>13.0</v>
      </c>
      <c r="E455" s="16">
        <v>13.0</v>
      </c>
      <c r="F455" s="17">
        <v>23.0</v>
      </c>
      <c r="G455" s="18">
        <v>89.0</v>
      </c>
      <c r="H455" s="19">
        <v>20.0</v>
      </c>
      <c r="I455" s="20">
        <v>25.0</v>
      </c>
      <c r="J455" s="21">
        <v>32.0</v>
      </c>
      <c r="K455" s="22">
        <v>20.0</v>
      </c>
      <c r="L455" s="63">
        <f t="shared" si="1"/>
        <v>7</v>
      </c>
      <c r="M455" s="63">
        <f t="shared" si="2"/>
        <v>43</v>
      </c>
      <c r="N455" s="63">
        <f t="shared" si="3"/>
        <v>13</v>
      </c>
      <c r="O455" s="63">
        <f t="shared" si="4"/>
        <v>45</v>
      </c>
      <c r="P455" s="64">
        <f t="shared" si="5"/>
        <v>45</v>
      </c>
      <c r="Q455" s="64">
        <f t="shared" si="6"/>
        <v>0.14</v>
      </c>
      <c r="R455" s="64">
        <f t="shared" si="7"/>
        <v>0.224137931</v>
      </c>
      <c r="S455" s="65">
        <f t="shared" si="8"/>
        <v>0.4814814815</v>
      </c>
      <c r="T455" s="65">
        <f t="shared" si="9"/>
        <v>0.462962963</v>
      </c>
      <c r="U455" s="73">
        <f t="shared" si="10"/>
        <v>0.00956937799</v>
      </c>
      <c r="V455" s="66">
        <f t="shared" si="11"/>
        <v>0.5113636364</v>
      </c>
      <c r="W455" s="27">
        <f t="shared" si="12"/>
        <v>0.5123946495</v>
      </c>
      <c r="X455" s="27">
        <f t="shared" si="13"/>
        <v>-0.005774236503</v>
      </c>
      <c r="Y455" s="27">
        <f t="shared" si="14"/>
        <v>1.081025912</v>
      </c>
      <c r="Z455" s="27">
        <f t="shared" si="15"/>
        <v>3.557500276</v>
      </c>
      <c r="AA455" s="27">
        <f t="shared" si="16"/>
        <v>0.006405192181</v>
      </c>
      <c r="AB455" s="27">
        <f t="shared" si="17"/>
        <v>-0.06488886317</v>
      </c>
      <c r="AC455" s="27">
        <f t="shared" si="18"/>
        <v>-0.1966213905</v>
      </c>
      <c r="AD455" s="27">
        <f t="shared" si="19"/>
        <v>0.05529683333</v>
      </c>
      <c r="AE455" s="27">
        <f t="shared" si="20"/>
        <v>-2.042929449</v>
      </c>
      <c r="AF455" s="27">
        <f t="shared" si="21"/>
        <v>-2.090607454</v>
      </c>
      <c r="AG455" s="27">
        <f t="shared" si="22"/>
        <v>0.0002525146055</v>
      </c>
      <c r="AH455" s="27">
        <f t="shared" si="23"/>
        <v>-0.001054532891</v>
      </c>
      <c r="AI455" s="27">
        <f t="shared" si="24"/>
        <v>0.01245420053</v>
      </c>
      <c r="AJ455" s="27">
        <f t="shared" si="25"/>
        <v>-0.02674593547</v>
      </c>
      <c r="AK455" s="27">
        <f t="shared" si="26"/>
        <v>-0.006544836337</v>
      </c>
      <c r="AL455" s="27">
        <f t="shared" si="27"/>
        <v>0.01728387934</v>
      </c>
      <c r="AM455" s="27">
        <f t="shared" si="28"/>
        <v>0.2323709385</v>
      </c>
      <c r="AN455" s="27">
        <f t="shared" si="29"/>
        <v>-0.01232723104</v>
      </c>
      <c r="AO455" s="27">
        <f t="shared" si="30"/>
        <v>0.7202933028</v>
      </c>
      <c r="AP455" s="27">
        <f t="shared" si="31"/>
        <v>0.4144246777</v>
      </c>
      <c r="AQ455" s="27"/>
      <c r="AR455" s="27"/>
      <c r="AS455" s="27"/>
    </row>
    <row r="456">
      <c r="A456" s="29">
        <v>6552.0</v>
      </c>
      <c r="B456" s="30">
        <v>918.0</v>
      </c>
      <c r="C456" s="14">
        <v>6.0</v>
      </c>
      <c r="D456" s="15">
        <v>18.0</v>
      </c>
      <c r="E456" s="16">
        <v>5.0</v>
      </c>
      <c r="F456" s="17">
        <v>15.0</v>
      </c>
      <c r="G456" s="18">
        <v>73.0</v>
      </c>
      <c r="H456" s="19">
        <v>9.0</v>
      </c>
      <c r="I456" s="20">
        <v>15.0</v>
      </c>
      <c r="J456" s="21">
        <v>34.0</v>
      </c>
      <c r="K456" s="22">
        <v>26.0</v>
      </c>
      <c r="L456" s="63">
        <f t="shared" si="1"/>
        <v>6</v>
      </c>
      <c r="M456" s="63">
        <f t="shared" si="2"/>
        <v>24</v>
      </c>
      <c r="N456" s="63">
        <f t="shared" si="3"/>
        <v>5</v>
      </c>
      <c r="O456" s="63">
        <f t="shared" si="4"/>
        <v>41</v>
      </c>
      <c r="P456" s="64">
        <f t="shared" si="5"/>
        <v>41</v>
      </c>
      <c r="Q456" s="64">
        <f t="shared" si="6"/>
        <v>0.2</v>
      </c>
      <c r="R456" s="64">
        <f t="shared" si="7"/>
        <v>0.1086956522</v>
      </c>
      <c r="S456" s="65">
        <f t="shared" si="8"/>
        <v>0.6184210526</v>
      </c>
      <c r="T456" s="65">
        <f t="shared" si="9"/>
        <v>0.3947368421</v>
      </c>
      <c r="U456" s="73">
        <f t="shared" si="10"/>
        <v>0.01198257081</v>
      </c>
      <c r="V456" s="66">
        <f t="shared" si="11"/>
        <v>0.6307692308</v>
      </c>
      <c r="W456" s="27">
        <f t="shared" si="12"/>
        <v>0.6341128543</v>
      </c>
      <c r="X456" s="27">
        <f t="shared" si="13"/>
        <v>-0.007230375664</v>
      </c>
      <c r="Y456" s="27">
        <f t="shared" si="14"/>
        <v>0.9217168302</v>
      </c>
      <c r="Z456" s="27">
        <f t="shared" si="15"/>
        <v>4.569299443</v>
      </c>
      <c r="AA456" s="27">
        <f t="shared" si="16"/>
        <v>0.01004302985</v>
      </c>
      <c r="AB456" s="27">
        <f t="shared" si="17"/>
        <v>-0.06927840391</v>
      </c>
      <c r="AC456" s="27">
        <f t="shared" si="18"/>
        <v>-0.1429399383</v>
      </c>
      <c r="AD456" s="27">
        <f t="shared" si="19"/>
        <v>0.08893469773</v>
      </c>
      <c r="AE456" s="27">
        <f t="shared" si="20"/>
        <v>-2.237275465</v>
      </c>
      <c r="AF456" s="27">
        <f t="shared" si="21"/>
        <v>-3.448909905</v>
      </c>
      <c r="AG456" s="27">
        <f t="shared" si="22"/>
        <v>0.0004957758708</v>
      </c>
      <c r="AH456" s="27">
        <f t="shared" si="23"/>
        <v>-0.001409789048</v>
      </c>
      <c r="AI456" s="27">
        <f t="shared" si="24"/>
        <v>0.01133717827</v>
      </c>
      <c r="AJ456" s="27">
        <f t="shared" si="25"/>
        <v>-0.01657837783</v>
      </c>
      <c r="AK456" s="27">
        <f t="shared" si="26"/>
        <v>-0.01318062661</v>
      </c>
      <c r="AL456" s="27">
        <f t="shared" si="27"/>
        <v>0.0237013788</v>
      </c>
      <c r="AM456" s="27">
        <f t="shared" si="28"/>
        <v>0.21697481</v>
      </c>
      <c r="AN456" s="27">
        <f t="shared" si="29"/>
        <v>-0.02546485368</v>
      </c>
      <c r="AO456" s="27">
        <f t="shared" si="30"/>
        <v>1.013164922</v>
      </c>
      <c r="AP456" s="27">
        <f t="shared" si="31"/>
        <v>0.8781316711</v>
      </c>
      <c r="AQ456" s="27"/>
      <c r="AR456" s="27"/>
      <c r="AS456" s="27"/>
    </row>
    <row r="457">
      <c r="A457" s="29">
        <v>6600.0</v>
      </c>
      <c r="B457" s="30">
        <v>1776.0</v>
      </c>
      <c r="C457" s="14">
        <v>15.0</v>
      </c>
      <c r="D457" s="15">
        <v>32.0</v>
      </c>
      <c r="E457" s="16">
        <v>11.0</v>
      </c>
      <c r="F457" s="17">
        <v>13.0</v>
      </c>
      <c r="G457" s="18">
        <v>118.0</v>
      </c>
      <c r="H457" s="19">
        <v>10.0</v>
      </c>
      <c r="I457" s="20">
        <v>23.0</v>
      </c>
      <c r="J457" s="21">
        <v>68.0</v>
      </c>
      <c r="K457" s="22">
        <v>42.0</v>
      </c>
      <c r="L457" s="63">
        <f t="shared" si="1"/>
        <v>15</v>
      </c>
      <c r="M457" s="63">
        <f t="shared" si="2"/>
        <v>23</v>
      </c>
      <c r="N457" s="63">
        <f t="shared" si="3"/>
        <v>11</v>
      </c>
      <c r="O457" s="63">
        <f t="shared" si="4"/>
        <v>65</v>
      </c>
      <c r="P457" s="64">
        <f t="shared" si="5"/>
        <v>64</v>
      </c>
      <c r="Q457" s="64">
        <f t="shared" si="6"/>
        <v>0.3947368421</v>
      </c>
      <c r="R457" s="64">
        <f t="shared" si="7"/>
        <v>0.1447368421</v>
      </c>
      <c r="S457" s="65">
        <f t="shared" si="8"/>
        <v>0.701754386</v>
      </c>
      <c r="T457" s="65">
        <f t="shared" si="9"/>
        <v>0.3333333333</v>
      </c>
      <c r="U457" s="73">
        <f t="shared" si="10"/>
        <v>0.01463963964</v>
      </c>
      <c r="V457" s="66">
        <f t="shared" si="11"/>
        <v>0.7386363636</v>
      </c>
      <c r="W457" s="27">
        <f t="shared" si="12"/>
        <v>0.7218596277</v>
      </c>
      <c r="X457" s="27">
        <f t="shared" si="13"/>
        <v>-0.008833671496</v>
      </c>
      <c r="Y457" s="27">
        <f t="shared" si="14"/>
        <v>0.7783386566</v>
      </c>
      <c r="Z457" s="27">
        <f t="shared" si="15"/>
        <v>5.185020645</v>
      </c>
      <c r="AA457" s="27">
        <f t="shared" si="16"/>
        <v>0.01499082446</v>
      </c>
      <c r="AB457" s="27">
        <f t="shared" si="17"/>
        <v>-0.0714742059</v>
      </c>
      <c r="AC457" s="27">
        <f t="shared" si="18"/>
        <v>-0.1019285288</v>
      </c>
      <c r="AD457" s="27">
        <f t="shared" si="19"/>
        <v>0.1232969932</v>
      </c>
      <c r="AE457" s="27">
        <f t="shared" si="20"/>
        <v>-2.143835276</v>
      </c>
      <c r="AF457" s="27">
        <f t="shared" si="21"/>
        <v>-4.4410288</v>
      </c>
      <c r="AG457" s="27">
        <f t="shared" si="22"/>
        <v>0.0009041209521</v>
      </c>
      <c r="AH457" s="27">
        <f t="shared" si="23"/>
        <v>-0.001776994078</v>
      </c>
      <c r="AI457" s="27">
        <f t="shared" si="24"/>
        <v>0.009877056181</v>
      </c>
      <c r="AJ457" s="27">
        <f t="shared" si="25"/>
        <v>-0.009982866924</v>
      </c>
      <c r="AK457" s="27">
        <f t="shared" si="26"/>
        <v>-0.02232531999</v>
      </c>
      <c r="AL457" s="27">
        <f t="shared" si="27"/>
        <v>0.02774763332</v>
      </c>
      <c r="AM457" s="27">
        <f t="shared" si="28"/>
        <v>0.1755708261</v>
      </c>
      <c r="AN457" s="27">
        <f t="shared" si="29"/>
        <v>-0.04006114038</v>
      </c>
      <c r="AO457" s="27">
        <f t="shared" si="30"/>
        <v>1.101673666</v>
      </c>
      <c r="AP457" s="27">
        <f t="shared" si="31"/>
        <v>1.283105158</v>
      </c>
      <c r="AQ457" s="27"/>
      <c r="AR457" s="27"/>
      <c r="AS457" s="27"/>
    </row>
    <row r="458">
      <c r="A458" s="29">
        <v>6609.0</v>
      </c>
      <c r="B458" s="30">
        <v>3046.0</v>
      </c>
      <c r="C458" s="14">
        <v>24.0</v>
      </c>
      <c r="D458" s="15">
        <v>16.0</v>
      </c>
      <c r="E458" s="16">
        <v>11.0</v>
      </c>
      <c r="F458" s="17">
        <v>22.0</v>
      </c>
      <c r="G458" s="18">
        <v>141.0</v>
      </c>
      <c r="H458" s="19">
        <v>15.0</v>
      </c>
      <c r="I458" s="20">
        <v>29.0</v>
      </c>
      <c r="J458" s="21">
        <v>38.0</v>
      </c>
      <c r="K458" s="22">
        <v>30.0</v>
      </c>
      <c r="L458" s="63">
        <f t="shared" si="1"/>
        <v>24</v>
      </c>
      <c r="M458" s="63">
        <f t="shared" si="2"/>
        <v>37</v>
      </c>
      <c r="N458" s="63">
        <f t="shared" si="3"/>
        <v>11</v>
      </c>
      <c r="O458" s="63">
        <f t="shared" si="4"/>
        <v>59</v>
      </c>
      <c r="P458" s="64">
        <f t="shared" si="5"/>
        <v>58</v>
      </c>
      <c r="Q458" s="64">
        <f t="shared" si="6"/>
        <v>0.393442623</v>
      </c>
      <c r="R458" s="64">
        <f t="shared" si="7"/>
        <v>0.1571428571</v>
      </c>
      <c r="S458" s="65">
        <f t="shared" si="8"/>
        <v>0.6335877863</v>
      </c>
      <c r="T458" s="65">
        <f t="shared" si="9"/>
        <v>0.465648855</v>
      </c>
      <c r="U458" s="73">
        <f t="shared" si="10"/>
        <v>0.01149047932</v>
      </c>
      <c r="V458" s="66">
        <f t="shared" si="11"/>
        <v>0.6145833333</v>
      </c>
      <c r="W458" s="27">
        <f t="shared" si="12"/>
        <v>0.6040043062</v>
      </c>
      <c r="X458" s="27">
        <f t="shared" si="13"/>
        <v>-0.006933443863</v>
      </c>
      <c r="Y458" s="27">
        <f t="shared" si="14"/>
        <v>1.087297513</v>
      </c>
      <c r="Z458" s="27">
        <f t="shared" si="15"/>
        <v>4.681361196</v>
      </c>
      <c r="AA458" s="27">
        <f t="shared" si="16"/>
        <v>0.009235087964</v>
      </c>
      <c r="AB458" s="27">
        <f t="shared" si="17"/>
        <v>-0.07836766227</v>
      </c>
      <c r="AC458" s="27">
        <f t="shared" si="18"/>
        <v>-0.1989094168</v>
      </c>
      <c r="AD458" s="27">
        <f t="shared" si="19"/>
        <v>0.08737393713</v>
      </c>
      <c r="AE458" s="27">
        <f t="shared" si="20"/>
        <v>-2.70391396</v>
      </c>
      <c r="AF458" s="27">
        <f t="shared" si="21"/>
        <v>-3.620152883</v>
      </c>
      <c r="AG458" s="27">
        <f t="shared" si="22"/>
        <v>0.000437169455</v>
      </c>
      <c r="AH458" s="27">
        <f t="shared" si="23"/>
        <v>-0.00152925987</v>
      </c>
      <c r="AI458" s="27">
        <f t="shared" si="24"/>
        <v>0.01512846522</v>
      </c>
      <c r="AJ458" s="27">
        <f t="shared" si="25"/>
        <v>-0.0272141431</v>
      </c>
      <c r="AK458" s="27">
        <f t="shared" si="26"/>
        <v>-0.01241752008</v>
      </c>
      <c r="AL458" s="27">
        <f t="shared" si="27"/>
        <v>0.0274685137</v>
      </c>
      <c r="AM458" s="27">
        <f t="shared" si="28"/>
        <v>0.3093382339</v>
      </c>
      <c r="AN458" s="27">
        <f t="shared" si="29"/>
        <v>-0.02563152161</v>
      </c>
      <c r="AO458" s="27">
        <f t="shared" si="30"/>
        <v>1.254515653</v>
      </c>
      <c r="AP458" s="27">
        <f t="shared" si="31"/>
        <v>0.9443374958</v>
      </c>
      <c r="AQ458" s="27"/>
      <c r="AR458" s="27"/>
      <c r="AS458" s="27"/>
    </row>
    <row r="459">
      <c r="A459" s="29">
        <v>6610.0</v>
      </c>
      <c r="B459" s="30">
        <v>2673.0</v>
      </c>
      <c r="C459" s="14">
        <v>27.0</v>
      </c>
      <c r="D459" s="15">
        <v>49.0</v>
      </c>
      <c r="E459" s="16">
        <v>12.0</v>
      </c>
      <c r="F459" s="17">
        <v>31.0</v>
      </c>
      <c r="G459" s="18">
        <v>129.0</v>
      </c>
      <c r="H459" s="19">
        <v>25.0</v>
      </c>
      <c r="I459" s="20">
        <v>36.0</v>
      </c>
      <c r="J459" s="21">
        <v>128.0</v>
      </c>
      <c r="K459" s="22">
        <v>54.0</v>
      </c>
      <c r="L459" s="63">
        <f t="shared" si="1"/>
        <v>27</v>
      </c>
      <c r="M459" s="63">
        <f t="shared" si="2"/>
        <v>56</v>
      </c>
      <c r="N459" s="63">
        <f t="shared" si="3"/>
        <v>12</v>
      </c>
      <c r="O459" s="63">
        <f t="shared" si="4"/>
        <v>90</v>
      </c>
      <c r="P459" s="64">
        <f t="shared" si="5"/>
        <v>90</v>
      </c>
      <c r="Q459" s="64">
        <f t="shared" si="6"/>
        <v>0.3253012048</v>
      </c>
      <c r="R459" s="64">
        <f t="shared" si="7"/>
        <v>0.1176470588</v>
      </c>
      <c r="S459" s="65">
        <f t="shared" si="8"/>
        <v>0.6324324324</v>
      </c>
      <c r="T459" s="65">
        <f t="shared" si="9"/>
        <v>0.4486486486</v>
      </c>
      <c r="U459" s="73">
        <f t="shared" si="10"/>
        <v>0.01459034792</v>
      </c>
      <c r="V459" s="66">
        <f t="shared" si="11"/>
        <v>0.6164383562</v>
      </c>
      <c r="W459" s="27">
        <f t="shared" si="12"/>
        <v>0.6151745048</v>
      </c>
      <c r="X459" s="27">
        <f t="shared" si="13"/>
        <v>-0.008803928495</v>
      </c>
      <c r="Y459" s="27">
        <f t="shared" si="14"/>
        <v>1.047601759</v>
      </c>
      <c r="Z459" s="27">
        <f t="shared" si="15"/>
        <v>4.672824686</v>
      </c>
      <c r="AA459" s="27">
        <f t="shared" si="16"/>
        <v>0.0148900461</v>
      </c>
      <c r="AB459" s="27">
        <f t="shared" si="17"/>
        <v>-0.09587651054</v>
      </c>
      <c r="AC459" s="27">
        <f t="shared" si="18"/>
        <v>-0.1846507148</v>
      </c>
      <c r="AD459" s="27">
        <f t="shared" si="19"/>
        <v>0.1107431176</v>
      </c>
      <c r="AE459" s="27">
        <f t="shared" si="20"/>
        <v>-2.600447135</v>
      </c>
      <c r="AF459" s="27">
        <f t="shared" si="21"/>
        <v>-3.606962149</v>
      </c>
      <c r="AG459" s="27">
        <f t="shared" si="22"/>
        <v>0.000895019132</v>
      </c>
      <c r="AH459" s="27">
        <f t="shared" si="23"/>
        <v>-0.00237565911</v>
      </c>
      <c r="AI459" s="27">
        <f t="shared" si="24"/>
        <v>0.01783273776</v>
      </c>
      <c r="AJ459" s="27">
        <f t="shared" si="25"/>
        <v>-0.02434098439</v>
      </c>
      <c r="AK459" s="27">
        <f t="shared" si="26"/>
        <v>-0.01998468069</v>
      </c>
      <c r="AL459" s="27">
        <f t="shared" si="27"/>
        <v>0.03354422982</v>
      </c>
      <c r="AM459" s="27">
        <f t="shared" si="28"/>
        <v>0.286639863</v>
      </c>
      <c r="AN459" s="27">
        <f t="shared" si="29"/>
        <v>-0.03242773123</v>
      </c>
      <c r="AO459" s="27">
        <f t="shared" si="30"/>
        <v>1.204310803</v>
      </c>
      <c r="AP459" s="27">
        <f t="shared" si="31"/>
        <v>0.9391808831</v>
      </c>
      <c r="AQ459" s="27"/>
      <c r="AR459" s="27"/>
      <c r="AS459" s="27"/>
    </row>
    <row r="460">
      <c r="A460" s="29">
        <v>6625.0</v>
      </c>
      <c r="B460" s="30">
        <v>1843.0</v>
      </c>
      <c r="C460" s="14">
        <v>32.0</v>
      </c>
      <c r="D460" s="15">
        <v>26.0</v>
      </c>
      <c r="E460" s="16">
        <v>26.0</v>
      </c>
      <c r="F460" s="17">
        <v>37.0</v>
      </c>
      <c r="G460" s="18">
        <v>84.0</v>
      </c>
      <c r="H460" s="19">
        <v>13.0</v>
      </c>
      <c r="I460" s="20">
        <v>54.0</v>
      </c>
      <c r="J460" s="21">
        <v>72.0</v>
      </c>
      <c r="K460" s="22">
        <v>51.0</v>
      </c>
      <c r="L460" s="63">
        <f t="shared" si="1"/>
        <v>32</v>
      </c>
      <c r="M460" s="63">
        <f t="shared" si="2"/>
        <v>50</v>
      </c>
      <c r="N460" s="63">
        <f t="shared" si="3"/>
        <v>26</v>
      </c>
      <c r="O460" s="63">
        <f t="shared" si="4"/>
        <v>105</v>
      </c>
      <c r="P460" s="64">
        <f t="shared" si="5"/>
        <v>105</v>
      </c>
      <c r="Q460" s="64">
        <f t="shared" si="6"/>
        <v>0.3902439024</v>
      </c>
      <c r="R460" s="64">
        <f t="shared" si="7"/>
        <v>0.1984732824</v>
      </c>
      <c r="S460" s="65">
        <f t="shared" si="8"/>
        <v>0.6431924883</v>
      </c>
      <c r="T460" s="65">
        <f t="shared" si="9"/>
        <v>0.3849765258</v>
      </c>
      <c r="U460" s="73">
        <f t="shared" si="10"/>
        <v>0.03147042865</v>
      </c>
      <c r="V460" s="66">
        <f t="shared" si="11"/>
        <v>0.6774193548</v>
      </c>
      <c r="W460" s="27">
        <f t="shared" si="12"/>
        <v>0.6736588921</v>
      </c>
      <c r="X460" s="27">
        <f t="shared" si="13"/>
        <v>-0.01898949943</v>
      </c>
      <c r="Y460" s="27">
        <f t="shared" si="14"/>
        <v>0.8989263358</v>
      </c>
      <c r="Z460" s="27">
        <f t="shared" si="15"/>
        <v>4.75232702</v>
      </c>
      <c r="AA460" s="27">
        <f t="shared" si="16"/>
        <v>0.06927396764</v>
      </c>
      <c r="AB460" s="27">
        <f t="shared" si="17"/>
        <v>-0.1774504538</v>
      </c>
      <c r="AC460" s="27">
        <f t="shared" si="18"/>
        <v>-0.1359586248</v>
      </c>
      <c r="AD460" s="27">
        <f t="shared" si="19"/>
        <v>0.2429296843</v>
      </c>
      <c r="AE460" s="27">
        <f t="shared" si="20"/>
        <v>-2.269356598</v>
      </c>
      <c r="AF460" s="27">
        <f t="shared" si="21"/>
        <v>-3.730742252</v>
      </c>
      <c r="AG460" s="27">
        <f t="shared" si="22"/>
        <v>0.008981385739</v>
      </c>
      <c r="AH460" s="27">
        <f t="shared" si="23"/>
        <v>-0.009483879512</v>
      </c>
      <c r="AI460" s="27">
        <f t="shared" si="24"/>
        <v>0.02832114472</v>
      </c>
      <c r="AJ460" s="27">
        <f t="shared" si="25"/>
        <v>-0.01537877676</v>
      </c>
      <c r="AK460" s="27">
        <f t="shared" si="26"/>
        <v>-0.09455795345</v>
      </c>
      <c r="AL460" s="27">
        <f t="shared" si="27"/>
        <v>0.06314072296</v>
      </c>
      <c r="AM460" s="27">
        <f t="shared" si="28"/>
        <v>0.2146442149</v>
      </c>
      <c r="AN460" s="27">
        <f t="shared" si="29"/>
        <v>-0.07234478589</v>
      </c>
      <c r="AO460" s="27">
        <f t="shared" si="30"/>
        <v>1.068858285</v>
      </c>
      <c r="AP460" s="27">
        <f t="shared" si="31"/>
        <v>0.9879381016</v>
      </c>
      <c r="AQ460" s="27"/>
      <c r="AR460" s="27"/>
      <c r="AS460" s="27"/>
    </row>
    <row r="461">
      <c r="A461" s="29">
        <v>6632.0</v>
      </c>
      <c r="B461" s="30">
        <v>1203.0</v>
      </c>
      <c r="C461" s="14">
        <v>13.0</v>
      </c>
      <c r="D461" s="15">
        <v>25.0</v>
      </c>
      <c r="E461" s="16">
        <v>11.0</v>
      </c>
      <c r="F461" s="17">
        <v>26.0</v>
      </c>
      <c r="G461" s="18">
        <v>73.0</v>
      </c>
      <c r="H461" s="19">
        <v>19.0</v>
      </c>
      <c r="I461" s="20">
        <v>30.0</v>
      </c>
      <c r="J461" s="21">
        <v>43.0</v>
      </c>
      <c r="K461" s="22">
        <v>25.0</v>
      </c>
      <c r="L461" s="63">
        <f t="shared" si="1"/>
        <v>13</v>
      </c>
      <c r="M461" s="63">
        <f t="shared" si="2"/>
        <v>45</v>
      </c>
      <c r="N461" s="63">
        <f t="shared" si="3"/>
        <v>11</v>
      </c>
      <c r="O461" s="63">
        <f t="shared" si="4"/>
        <v>55</v>
      </c>
      <c r="P461" s="64">
        <f t="shared" si="5"/>
        <v>55</v>
      </c>
      <c r="Q461" s="64">
        <f t="shared" si="6"/>
        <v>0.224137931</v>
      </c>
      <c r="R461" s="64">
        <f t="shared" si="7"/>
        <v>0.1666666667</v>
      </c>
      <c r="S461" s="65">
        <f t="shared" si="8"/>
        <v>0.5483870968</v>
      </c>
      <c r="T461" s="65">
        <f t="shared" si="9"/>
        <v>0.4677419355</v>
      </c>
      <c r="U461" s="73">
        <f t="shared" si="10"/>
        <v>0.01995012469</v>
      </c>
      <c r="V461" s="66">
        <f t="shared" si="11"/>
        <v>0.55</v>
      </c>
      <c r="W461" s="27">
        <f t="shared" si="12"/>
        <v>0.55230748</v>
      </c>
      <c r="X461" s="27">
        <f t="shared" si="13"/>
        <v>-0.01203805914</v>
      </c>
      <c r="Y461" s="27">
        <f t="shared" si="14"/>
        <v>1.092184889</v>
      </c>
      <c r="Z461" s="27">
        <f t="shared" si="15"/>
        <v>4.051842746</v>
      </c>
      <c r="AA461" s="27">
        <f t="shared" si="16"/>
        <v>0.02783915022</v>
      </c>
      <c r="AB461" s="27">
        <f t="shared" si="17"/>
        <v>-0.136675959</v>
      </c>
      <c r="AC461" s="27">
        <f t="shared" si="18"/>
        <v>-0.2007016219</v>
      </c>
      <c r="AD461" s="27">
        <f t="shared" si="19"/>
        <v>0.1313015357</v>
      </c>
      <c r="AE461" s="27">
        <f t="shared" si="20"/>
        <v>-2.350829153</v>
      </c>
      <c r="AF461" s="27">
        <f t="shared" si="21"/>
        <v>-2.711988061</v>
      </c>
      <c r="AG461" s="27">
        <f t="shared" si="22"/>
        <v>0.002288085333</v>
      </c>
      <c r="AH461" s="27">
        <f t="shared" si="23"/>
        <v>-0.004630671779</v>
      </c>
      <c r="AI461" s="27">
        <f t="shared" si="24"/>
        <v>0.02650317341</v>
      </c>
      <c r="AJ461" s="27">
        <f t="shared" si="25"/>
        <v>-0.02758277591</v>
      </c>
      <c r="AK461" s="27">
        <f t="shared" si="26"/>
        <v>-0.0323988981</v>
      </c>
      <c r="AL461" s="27">
        <f t="shared" si="27"/>
        <v>0.04146396503</v>
      </c>
      <c r="AM461" s="27">
        <f t="shared" si="28"/>
        <v>0.2701528606</v>
      </c>
      <c r="AN461" s="27">
        <f t="shared" si="29"/>
        <v>-0.03333824389</v>
      </c>
      <c r="AO461" s="27">
        <f t="shared" si="30"/>
        <v>0.9440276509</v>
      </c>
      <c r="AP461" s="27">
        <f t="shared" si="31"/>
        <v>0.6123060162</v>
      </c>
      <c r="AQ461" s="27"/>
      <c r="AR461" s="27"/>
      <c r="AS461" s="27"/>
    </row>
    <row r="462">
      <c r="A462" s="29">
        <v>6648.0</v>
      </c>
      <c r="B462" s="30">
        <v>3398.0</v>
      </c>
      <c r="C462" s="14">
        <v>15.0</v>
      </c>
      <c r="D462" s="15">
        <v>35.0</v>
      </c>
      <c r="E462" s="16">
        <v>11.0</v>
      </c>
      <c r="F462" s="17">
        <v>24.0</v>
      </c>
      <c r="G462" s="18">
        <v>143.0</v>
      </c>
      <c r="H462" s="19">
        <v>44.0</v>
      </c>
      <c r="I462" s="20">
        <v>37.0</v>
      </c>
      <c r="J462" s="21">
        <v>40.0</v>
      </c>
      <c r="K462" s="22">
        <v>39.0</v>
      </c>
      <c r="L462" s="63">
        <f t="shared" si="1"/>
        <v>15</v>
      </c>
      <c r="M462" s="63">
        <f t="shared" si="2"/>
        <v>68</v>
      </c>
      <c r="N462" s="63">
        <f t="shared" si="3"/>
        <v>11</v>
      </c>
      <c r="O462" s="63">
        <f t="shared" si="4"/>
        <v>76</v>
      </c>
      <c r="P462" s="64">
        <f t="shared" si="5"/>
        <v>76</v>
      </c>
      <c r="Q462" s="64">
        <f t="shared" si="6"/>
        <v>0.1807228916</v>
      </c>
      <c r="R462" s="64">
        <f t="shared" si="7"/>
        <v>0.1264367816</v>
      </c>
      <c r="S462" s="65">
        <f t="shared" si="8"/>
        <v>0.5352941176</v>
      </c>
      <c r="T462" s="65">
        <f t="shared" si="9"/>
        <v>0.4882352941</v>
      </c>
      <c r="U462" s="73">
        <f t="shared" si="10"/>
        <v>0.007651559741</v>
      </c>
      <c r="V462" s="66">
        <f t="shared" si="11"/>
        <v>0.5277777778</v>
      </c>
      <c r="W462" s="27">
        <f t="shared" si="12"/>
        <v>0.5278836062</v>
      </c>
      <c r="X462" s="27">
        <f t="shared" si="13"/>
        <v>-0.004617010176</v>
      </c>
      <c r="Y462" s="27">
        <f t="shared" si="14"/>
        <v>1.140037209</v>
      </c>
      <c r="Z462" s="27">
        <f t="shared" si="15"/>
        <v>3.955103248</v>
      </c>
      <c r="AA462" s="27">
        <f t="shared" si="16"/>
        <v>0.004095101708</v>
      </c>
      <c r="AB462" s="27">
        <f t="shared" si="17"/>
        <v>-0.05471663129</v>
      </c>
      <c r="AC462" s="27">
        <f t="shared" si="18"/>
        <v>-0.2186737272</v>
      </c>
      <c r="AD462" s="27">
        <f t="shared" si="19"/>
        <v>0.04915632513</v>
      </c>
      <c r="AE462" s="27">
        <f t="shared" si="20"/>
        <v>-2.395240762</v>
      </c>
      <c r="AF462" s="27">
        <f t="shared" si="21"/>
        <v>-2.584034217</v>
      </c>
      <c r="AG462" s="27">
        <f t="shared" si="22"/>
        <v>0.0001290878283</v>
      </c>
      <c r="AH462" s="27">
        <f t="shared" si="23"/>
        <v>-0.0007110097891</v>
      </c>
      <c r="AI462" s="27">
        <f t="shared" si="24"/>
        <v>0.01107510781</v>
      </c>
      <c r="AJ462" s="27">
        <f t="shared" si="25"/>
        <v>-0.03136942506</v>
      </c>
      <c r="AK462" s="27">
        <f t="shared" si="26"/>
        <v>-0.004652048153</v>
      </c>
      <c r="AL462" s="27">
        <f t="shared" si="27"/>
        <v>0.01620329335</v>
      </c>
      <c r="AM462" s="27">
        <f t="shared" si="28"/>
        <v>0.2873164814</v>
      </c>
      <c r="AN462" s="27">
        <f t="shared" si="29"/>
        <v>-0.01218309316</v>
      </c>
      <c r="AO462" s="27">
        <f t="shared" si="30"/>
        <v>0.9388972445</v>
      </c>
      <c r="AP462" s="27">
        <f t="shared" si="31"/>
        <v>0.5694875798</v>
      </c>
      <c r="AQ462" s="27"/>
      <c r="AR462" s="27"/>
      <c r="AS462" s="27"/>
    </row>
    <row r="463">
      <c r="A463" s="29">
        <v>6652.0</v>
      </c>
      <c r="B463" s="30">
        <v>2057.0</v>
      </c>
      <c r="C463" s="14">
        <v>21.0</v>
      </c>
      <c r="D463" s="15">
        <v>38.0</v>
      </c>
      <c r="E463" s="16">
        <v>6.0</v>
      </c>
      <c r="F463" s="17">
        <v>34.0</v>
      </c>
      <c r="G463" s="18">
        <v>148.0</v>
      </c>
      <c r="H463" s="19">
        <v>23.0</v>
      </c>
      <c r="I463" s="20">
        <v>42.0</v>
      </c>
      <c r="J463" s="21">
        <v>85.0</v>
      </c>
      <c r="K463" s="22">
        <v>37.0</v>
      </c>
      <c r="L463" s="63">
        <f t="shared" si="1"/>
        <v>21</v>
      </c>
      <c r="M463" s="63">
        <f t="shared" si="2"/>
        <v>57</v>
      </c>
      <c r="N463" s="63">
        <f t="shared" si="3"/>
        <v>6</v>
      </c>
      <c r="O463" s="63">
        <f t="shared" si="4"/>
        <v>79</v>
      </c>
      <c r="P463" s="64">
        <f t="shared" si="5"/>
        <v>79</v>
      </c>
      <c r="Q463" s="64">
        <f t="shared" si="6"/>
        <v>0.2692307692</v>
      </c>
      <c r="R463" s="64">
        <f t="shared" si="7"/>
        <v>0.07058823529</v>
      </c>
      <c r="S463" s="65">
        <f t="shared" si="8"/>
        <v>0.6134969325</v>
      </c>
      <c r="T463" s="65">
        <f t="shared" si="9"/>
        <v>0.4785276074</v>
      </c>
      <c r="U463" s="73">
        <f t="shared" si="10"/>
        <v>0.01312591152</v>
      </c>
      <c r="V463" s="66">
        <f t="shared" si="11"/>
        <v>0.5808823529</v>
      </c>
      <c r="W463" s="27">
        <f t="shared" si="12"/>
        <v>0.5845840724</v>
      </c>
      <c r="X463" s="27">
        <f t="shared" si="13"/>
        <v>-0.007920276272</v>
      </c>
      <c r="Y463" s="27">
        <f t="shared" si="14"/>
        <v>1.117369605</v>
      </c>
      <c r="Z463" s="27">
        <f t="shared" si="15"/>
        <v>4.532916821</v>
      </c>
      <c r="AA463" s="27">
        <f t="shared" si="16"/>
        <v>0.01205101677</v>
      </c>
      <c r="AB463" s="27">
        <f t="shared" si="17"/>
        <v>-0.09199763815</v>
      </c>
      <c r="AC463" s="27">
        <f t="shared" si="18"/>
        <v>-0.2100643052</v>
      </c>
      <c r="AD463" s="27">
        <f t="shared" si="19"/>
        <v>0.09664487568</v>
      </c>
      <c r="AE463" s="27">
        <f t="shared" si="20"/>
        <v>-2.690586296</v>
      </c>
      <c r="AF463" s="27">
        <f t="shared" si="21"/>
        <v>-3.394205317</v>
      </c>
      <c r="AG463" s="27">
        <f t="shared" si="22"/>
        <v>0.0006516640926</v>
      </c>
      <c r="AH463" s="27">
        <f t="shared" si="23"/>
        <v>-0.002050748514</v>
      </c>
      <c r="AI463" s="27">
        <f t="shared" si="24"/>
        <v>0.01825085085</v>
      </c>
      <c r="AJ463" s="27">
        <f t="shared" si="25"/>
        <v>-0.02953520848</v>
      </c>
      <c r="AK463" s="27">
        <f t="shared" si="26"/>
        <v>-0.01569000652</v>
      </c>
      <c r="AL463" s="27">
        <f t="shared" si="27"/>
        <v>0.03122342536</v>
      </c>
      <c r="AM463" s="27">
        <f t="shared" si="28"/>
        <v>0.316326895</v>
      </c>
      <c r="AN463" s="27">
        <f t="shared" si="29"/>
        <v>-0.02745218479</v>
      </c>
      <c r="AO463" s="27">
        <f t="shared" si="30"/>
        <v>1.208747924</v>
      </c>
      <c r="AP463" s="27">
        <f t="shared" si="31"/>
        <v>0.857322123</v>
      </c>
      <c r="AQ463" s="27"/>
      <c r="AR463" s="27"/>
      <c r="AS463" s="27"/>
    </row>
    <row r="464">
      <c r="A464" s="29">
        <v>6656.0</v>
      </c>
      <c r="B464" s="30">
        <v>1361.0</v>
      </c>
      <c r="C464" s="14">
        <v>6.0</v>
      </c>
      <c r="D464" s="15">
        <v>24.0</v>
      </c>
      <c r="E464" s="16">
        <v>2.0</v>
      </c>
      <c r="F464" s="17">
        <v>16.0</v>
      </c>
      <c r="G464" s="18">
        <v>90.0</v>
      </c>
      <c r="H464" s="19">
        <v>11.0</v>
      </c>
      <c r="I464" s="20">
        <v>22.0</v>
      </c>
      <c r="J464" s="21">
        <v>33.0</v>
      </c>
      <c r="K464" s="22">
        <v>25.0</v>
      </c>
      <c r="L464" s="63">
        <f t="shared" si="1"/>
        <v>6</v>
      </c>
      <c r="M464" s="63">
        <f t="shared" si="2"/>
        <v>27</v>
      </c>
      <c r="N464" s="63">
        <f t="shared" si="3"/>
        <v>2</v>
      </c>
      <c r="O464" s="63">
        <f t="shared" si="4"/>
        <v>47</v>
      </c>
      <c r="P464" s="64">
        <f t="shared" si="5"/>
        <v>47</v>
      </c>
      <c r="Q464" s="64">
        <f t="shared" si="6"/>
        <v>0.1818181818</v>
      </c>
      <c r="R464" s="64">
        <f t="shared" si="7"/>
        <v>0.04081632653</v>
      </c>
      <c r="S464" s="65">
        <f t="shared" si="8"/>
        <v>0.6463414634</v>
      </c>
      <c r="T464" s="65">
        <f t="shared" si="9"/>
        <v>0.4024390244</v>
      </c>
      <c r="U464" s="73">
        <f t="shared" si="10"/>
        <v>0.00587803086</v>
      </c>
      <c r="V464" s="66">
        <f t="shared" si="11"/>
        <v>0.6351351351</v>
      </c>
      <c r="W464" s="27">
        <f t="shared" si="12"/>
        <v>0.6377409543</v>
      </c>
      <c r="X464" s="27">
        <f t="shared" si="13"/>
        <v>-0.003546849167</v>
      </c>
      <c r="Y464" s="27">
        <f t="shared" si="14"/>
        <v>0.9397015488</v>
      </c>
      <c r="Z464" s="27">
        <f t="shared" si="15"/>
        <v>4.77559371</v>
      </c>
      <c r="AA464" s="27">
        <f t="shared" si="16"/>
        <v>0.00241673187</v>
      </c>
      <c r="AB464" s="27">
        <f t="shared" si="17"/>
        <v>-0.03464752018</v>
      </c>
      <c r="AC464" s="27">
        <f t="shared" si="18"/>
        <v>-0.1485725031</v>
      </c>
      <c r="AD464" s="27">
        <f t="shared" si="19"/>
        <v>0.04559643022</v>
      </c>
      <c r="AE464" s="27">
        <f t="shared" si="20"/>
        <v>-2.383908799</v>
      </c>
      <c r="AF464" s="27">
        <f t="shared" si="21"/>
        <v>-3.767361998</v>
      </c>
      <c r="AG464" s="27">
        <f t="shared" si="22"/>
        <v>0.00005852359005</v>
      </c>
      <c r="AH464" s="27">
        <f t="shared" si="23"/>
        <v>-0.000345867913</v>
      </c>
      <c r="AI464" s="27">
        <f t="shared" si="24"/>
        <v>0.005780583564</v>
      </c>
      <c r="AJ464" s="27">
        <f t="shared" si="25"/>
        <v>-0.01756787807</v>
      </c>
      <c r="AK464" s="27">
        <f t="shared" si="26"/>
        <v>-0.003314954139</v>
      </c>
      <c r="AL464" s="27">
        <f t="shared" si="27"/>
        <v>0.01238869742</v>
      </c>
      <c r="AM464" s="27">
        <f t="shared" si="28"/>
        <v>0.2357066951</v>
      </c>
      <c r="AN464" s="27">
        <f t="shared" si="29"/>
        <v>-0.01364515729</v>
      </c>
      <c r="AO464" s="27">
        <f t="shared" si="30"/>
        <v>1.128309055</v>
      </c>
      <c r="AP464" s="27">
        <f t="shared" si="31"/>
        <v>1.002519654</v>
      </c>
      <c r="AQ464" s="27"/>
      <c r="AR464" s="27"/>
      <c r="AS464" s="27"/>
    </row>
    <row r="465">
      <c r="A465" s="29">
        <v>6657.0</v>
      </c>
      <c r="B465" s="30">
        <v>1675.0</v>
      </c>
      <c r="C465" s="14">
        <v>9.0</v>
      </c>
      <c r="D465" s="15">
        <v>13.0</v>
      </c>
      <c r="E465" s="16">
        <v>6.0</v>
      </c>
      <c r="F465" s="17">
        <v>26.0</v>
      </c>
      <c r="G465" s="18">
        <v>58.0</v>
      </c>
      <c r="H465" s="19">
        <v>15.0</v>
      </c>
      <c r="I465" s="20">
        <v>25.0</v>
      </c>
      <c r="J465" s="21">
        <v>40.0</v>
      </c>
      <c r="K465" s="22">
        <v>13.0</v>
      </c>
      <c r="L465" s="63">
        <f t="shared" si="1"/>
        <v>9</v>
      </c>
      <c r="M465" s="63">
        <f t="shared" si="2"/>
        <v>41</v>
      </c>
      <c r="N465" s="63">
        <f t="shared" si="3"/>
        <v>6</v>
      </c>
      <c r="O465" s="63">
        <f t="shared" si="4"/>
        <v>38</v>
      </c>
      <c r="P465" s="64">
        <f t="shared" si="5"/>
        <v>38</v>
      </c>
      <c r="Q465" s="64">
        <f t="shared" si="6"/>
        <v>0.18</v>
      </c>
      <c r="R465" s="64">
        <f t="shared" si="7"/>
        <v>0.1363636364</v>
      </c>
      <c r="S465" s="65">
        <f t="shared" si="8"/>
        <v>0.5</v>
      </c>
      <c r="T465" s="65">
        <f t="shared" si="9"/>
        <v>0.5319148936</v>
      </c>
      <c r="U465" s="73">
        <f t="shared" si="10"/>
        <v>0.008955223881</v>
      </c>
      <c r="V465" s="66">
        <f t="shared" si="11"/>
        <v>0.4810126582</v>
      </c>
      <c r="W465" s="27">
        <f t="shared" si="12"/>
        <v>0.4815466487</v>
      </c>
      <c r="X465" s="27">
        <f t="shared" si="13"/>
        <v>-0.005403651175</v>
      </c>
      <c r="Y465" s="27">
        <f t="shared" si="14"/>
        <v>1.242029771</v>
      </c>
      <c r="Z465" s="27">
        <f t="shared" si="15"/>
        <v>3.694327209</v>
      </c>
      <c r="AA465" s="27">
        <f t="shared" si="16"/>
        <v>0.005609415899</v>
      </c>
      <c r="AB465" s="27">
        <f t="shared" si="17"/>
        <v>-0.06976840677</v>
      </c>
      <c r="AC465" s="27">
        <f t="shared" si="18"/>
        <v>-0.2595509165</v>
      </c>
      <c r="AD465" s="27">
        <f t="shared" si="19"/>
        <v>0.05373823717</v>
      </c>
      <c r="AE465" s="27">
        <f t="shared" si="20"/>
        <v>-2.437472289</v>
      </c>
      <c r="AF465" s="27">
        <f t="shared" si="21"/>
        <v>-2.254516027</v>
      </c>
      <c r="AG465" s="27">
        <f t="shared" si="22"/>
        <v>0.00020694966</v>
      </c>
      <c r="AH465" s="27">
        <f t="shared" si="23"/>
        <v>-0.001061063825</v>
      </c>
      <c r="AI465" s="27">
        <f t="shared" si="24"/>
        <v>0.01538510258</v>
      </c>
      <c r="AJ465" s="27">
        <f t="shared" si="25"/>
        <v>-0.04056444125</v>
      </c>
      <c r="AK465" s="27">
        <f t="shared" si="26"/>
        <v>-0.005952161184</v>
      </c>
      <c r="AL465" s="27">
        <f t="shared" si="27"/>
        <v>0.01929835459</v>
      </c>
      <c r="AM465" s="27">
        <f t="shared" si="28"/>
        <v>0.3185400413</v>
      </c>
      <c r="AN465" s="27">
        <f t="shared" si="29"/>
        <v>-0.0124405364</v>
      </c>
      <c r="AO465" s="27">
        <f t="shared" si="30"/>
        <v>0.8924545561</v>
      </c>
      <c r="AP465" s="27">
        <f t="shared" si="31"/>
        <v>0.4641056515</v>
      </c>
      <c r="AQ465" s="27"/>
      <c r="AR465" s="27"/>
      <c r="AS465" s="27"/>
    </row>
    <row r="466">
      <c r="A466" s="29">
        <v>6658.0</v>
      </c>
      <c r="B466" s="30">
        <v>2677.0</v>
      </c>
      <c r="C466" s="14">
        <v>16.0</v>
      </c>
      <c r="D466" s="15">
        <v>26.0</v>
      </c>
      <c r="E466" s="16">
        <v>9.0</v>
      </c>
      <c r="F466" s="17">
        <v>35.0</v>
      </c>
      <c r="G466" s="18">
        <v>169.0</v>
      </c>
      <c r="H466" s="19">
        <v>18.0</v>
      </c>
      <c r="I466" s="20">
        <v>43.0</v>
      </c>
      <c r="J466" s="21">
        <v>73.0</v>
      </c>
      <c r="K466" s="22">
        <v>38.0</v>
      </c>
      <c r="L466" s="63">
        <f t="shared" si="1"/>
        <v>16</v>
      </c>
      <c r="M466" s="63">
        <f t="shared" si="2"/>
        <v>53</v>
      </c>
      <c r="N466" s="63">
        <f t="shared" si="3"/>
        <v>9</v>
      </c>
      <c r="O466" s="63">
        <f t="shared" si="4"/>
        <v>81</v>
      </c>
      <c r="P466" s="64">
        <f t="shared" si="5"/>
        <v>81</v>
      </c>
      <c r="Q466" s="64">
        <f t="shared" si="6"/>
        <v>0.231884058</v>
      </c>
      <c r="R466" s="64">
        <f t="shared" si="7"/>
        <v>0.1</v>
      </c>
      <c r="S466" s="65">
        <f t="shared" si="8"/>
        <v>0.6100628931</v>
      </c>
      <c r="T466" s="65">
        <f t="shared" si="9"/>
        <v>0.4339622642</v>
      </c>
      <c r="U466" s="73">
        <f t="shared" si="10"/>
        <v>0.009338812103</v>
      </c>
      <c r="V466" s="66">
        <f t="shared" si="11"/>
        <v>0.6044776119</v>
      </c>
      <c r="W466" s="27">
        <f t="shared" si="12"/>
        <v>0.6038960698</v>
      </c>
      <c r="X466" s="27">
        <f t="shared" si="13"/>
        <v>-0.005635111267</v>
      </c>
      <c r="Y466" s="27">
        <f t="shared" si="14"/>
        <v>1.013308817</v>
      </c>
      <c r="Z466" s="27">
        <f t="shared" si="15"/>
        <v>4.507543891</v>
      </c>
      <c r="AA466" s="27">
        <f t="shared" si="16"/>
        <v>0.006100255437</v>
      </c>
      <c r="AB466" s="27">
        <f t="shared" si="17"/>
        <v>-0.05935862209</v>
      </c>
      <c r="AC466" s="27">
        <f t="shared" si="18"/>
        <v>-0.1727596033</v>
      </c>
      <c r="AD466" s="27">
        <f t="shared" si="19"/>
        <v>0.06837592446</v>
      </c>
      <c r="AE466" s="27">
        <f t="shared" si="20"/>
        <v>-2.42635369</v>
      </c>
      <c r="AF466" s="27">
        <f t="shared" si="21"/>
        <v>-3.356313642</v>
      </c>
      <c r="AG466" s="27">
        <f t="shared" si="22"/>
        <v>0.0002346984852</v>
      </c>
      <c r="AH466" s="27">
        <f t="shared" si="23"/>
        <v>-0.0009414162784</v>
      </c>
      <c r="AI466" s="27">
        <f t="shared" si="24"/>
        <v>0.01067911387</v>
      </c>
      <c r="AJ466" s="27">
        <f t="shared" si="25"/>
        <v>-0.02202799378</v>
      </c>
      <c r="AK466" s="27">
        <f t="shared" si="26"/>
        <v>-0.00789786432</v>
      </c>
      <c r="AL466" s="27">
        <f t="shared" si="27"/>
        <v>0.02003317999</v>
      </c>
      <c r="AM466" s="27">
        <f t="shared" si="28"/>
        <v>0.2586951395</v>
      </c>
      <c r="AN466" s="27">
        <f t="shared" si="29"/>
        <v>-0.01931361222</v>
      </c>
      <c r="AO466" s="27">
        <f t="shared" si="30"/>
        <v>1.083939737</v>
      </c>
      <c r="AP466" s="27">
        <f t="shared" si="31"/>
        <v>0.8430060157</v>
      </c>
      <c r="AQ466" s="27"/>
      <c r="AR466" s="27"/>
      <c r="AS466" s="27"/>
    </row>
    <row r="467">
      <c r="A467" s="29">
        <v>6666.0</v>
      </c>
      <c r="B467" s="30">
        <v>3147.0</v>
      </c>
      <c r="C467" s="14">
        <v>42.0</v>
      </c>
      <c r="D467" s="15">
        <v>19.0</v>
      </c>
      <c r="E467" s="16">
        <v>19.0</v>
      </c>
      <c r="F467" s="17">
        <v>66.0</v>
      </c>
      <c r="G467" s="18">
        <v>116.0</v>
      </c>
      <c r="H467" s="19">
        <v>33.0</v>
      </c>
      <c r="I467" s="20">
        <v>77.0</v>
      </c>
      <c r="J467" s="21">
        <v>45.0</v>
      </c>
      <c r="K467" s="22">
        <v>53.0</v>
      </c>
      <c r="L467" s="63">
        <f t="shared" si="1"/>
        <v>42</v>
      </c>
      <c r="M467" s="63">
        <f t="shared" si="2"/>
        <v>99</v>
      </c>
      <c r="N467" s="63">
        <f t="shared" si="3"/>
        <v>19</v>
      </c>
      <c r="O467" s="63">
        <f t="shared" si="4"/>
        <v>130</v>
      </c>
      <c r="P467" s="64">
        <f t="shared" si="5"/>
        <v>130</v>
      </c>
      <c r="Q467" s="64">
        <f t="shared" si="6"/>
        <v>0.2978723404</v>
      </c>
      <c r="R467" s="64">
        <f t="shared" si="7"/>
        <v>0.1275167785</v>
      </c>
      <c r="S467" s="65">
        <f t="shared" si="8"/>
        <v>0.5931034483</v>
      </c>
      <c r="T467" s="65">
        <f t="shared" si="9"/>
        <v>0.4862068966</v>
      </c>
      <c r="U467" s="73">
        <f t="shared" si="10"/>
        <v>0.01938353988</v>
      </c>
      <c r="V467" s="66">
        <f t="shared" si="11"/>
        <v>0.5676855895</v>
      </c>
      <c r="W467" s="27">
        <f t="shared" si="12"/>
        <v>0.5695069142</v>
      </c>
      <c r="X467" s="27">
        <f t="shared" si="13"/>
        <v>-0.0116961775</v>
      </c>
      <c r="Y467" s="27">
        <f t="shared" si="14"/>
        <v>1.135300868</v>
      </c>
      <c r="Z467" s="27">
        <f t="shared" si="15"/>
        <v>4.382236414</v>
      </c>
      <c r="AA467" s="27">
        <f t="shared" si="16"/>
        <v>0.026280337</v>
      </c>
      <c r="AB467" s="27">
        <f t="shared" si="17"/>
        <v>-0.138036651</v>
      </c>
      <c r="AC467" s="27">
        <f t="shared" si="18"/>
        <v>-0.21686052</v>
      </c>
      <c r="AD467" s="27">
        <f t="shared" si="19"/>
        <v>0.1379750324</v>
      </c>
      <c r="AE467" s="27">
        <f t="shared" si="20"/>
        <v>-2.642890049</v>
      </c>
      <c r="AF467" s="27">
        <f t="shared" si="21"/>
        <v>-3.172299745</v>
      </c>
      <c r="AG467" s="27">
        <f t="shared" si="22"/>
        <v>0.002098624074</v>
      </c>
      <c r="AH467" s="27">
        <f t="shared" si="23"/>
        <v>-0.004543952273</v>
      </c>
      <c r="AI467" s="27">
        <f t="shared" si="24"/>
        <v>0.02782370554</v>
      </c>
      <c r="AJ467" s="27">
        <f t="shared" si="25"/>
        <v>-0.03098006968</v>
      </c>
      <c r="AK467" s="27">
        <f t="shared" si="26"/>
        <v>-0.03307869874</v>
      </c>
      <c r="AL467" s="27">
        <f t="shared" si="27"/>
        <v>0.04529146151</v>
      </c>
      <c r="AM467" s="27">
        <f t="shared" si="28"/>
        <v>0.3157056867</v>
      </c>
      <c r="AN467" s="27">
        <f t="shared" si="29"/>
        <v>-0.03788930508</v>
      </c>
      <c r="AO467" s="27">
        <f t="shared" si="30"/>
        <v>1.147852183</v>
      </c>
      <c r="AP467" s="27">
        <f t="shared" si="31"/>
        <v>0.774636918</v>
      </c>
      <c r="AQ467" s="27"/>
      <c r="AR467" s="27"/>
      <c r="AS467" s="27"/>
    </row>
    <row r="468">
      <c r="A468" s="29">
        <v>6675.0</v>
      </c>
      <c r="B468" s="30">
        <v>1609.0</v>
      </c>
      <c r="C468" s="14">
        <v>24.0</v>
      </c>
      <c r="D468" s="15">
        <v>23.0</v>
      </c>
      <c r="E468" s="16">
        <v>15.0</v>
      </c>
      <c r="F468" s="17">
        <v>35.0</v>
      </c>
      <c r="G468" s="18">
        <v>90.0</v>
      </c>
      <c r="H468" s="19">
        <v>10.0</v>
      </c>
      <c r="I468" s="20">
        <v>51.0</v>
      </c>
      <c r="J468" s="21">
        <v>41.0</v>
      </c>
      <c r="K468" s="22">
        <v>42.0</v>
      </c>
      <c r="L468" s="63">
        <f t="shared" si="1"/>
        <v>24</v>
      </c>
      <c r="M468" s="63">
        <f t="shared" si="2"/>
        <v>45</v>
      </c>
      <c r="N468" s="63">
        <f t="shared" si="3"/>
        <v>15</v>
      </c>
      <c r="O468" s="63">
        <f t="shared" si="4"/>
        <v>93</v>
      </c>
      <c r="P468" s="64">
        <f t="shared" si="5"/>
        <v>93</v>
      </c>
      <c r="Q468" s="64">
        <f t="shared" si="6"/>
        <v>0.347826087</v>
      </c>
      <c r="R468" s="64">
        <f t="shared" si="7"/>
        <v>0.1388888889</v>
      </c>
      <c r="S468" s="65">
        <f t="shared" si="8"/>
        <v>0.6610169492</v>
      </c>
      <c r="T468" s="65">
        <f t="shared" si="9"/>
        <v>0.3898305085</v>
      </c>
      <c r="U468" s="73">
        <f t="shared" si="10"/>
        <v>0.02423865755</v>
      </c>
      <c r="V468" s="66">
        <f t="shared" si="11"/>
        <v>0.6739130435</v>
      </c>
      <c r="W468" s="27">
        <f t="shared" si="12"/>
        <v>0.6764156556</v>
      </c>
      <c r="X468" s="27">
        <f t="shared" si="13"/>
        <v>-0.01462579296</v>
      </c>
      <c r="Y468" s="27">
        <f t="shared" si="14"/>
        <v>0.9102604628</v>
      </c>
      <c r="Z468" s="27">
        <f t="shared" si="15"/>
        <v>4.884025802</v>
      </c>
      <c r="AA468" s="27">
        <f t="shared" si="16"/>
        <v>0.04109432692</v>
      </c>
      <c r="AB468" s="27">
        <f t="shared" si="17"/>
        <v>-0.1383963366</v>
      </c>
      <c r="AC468" s="27">
        <f t="shared" si="18"/>
        <v>-0.1394087118</v>
      </c>
      <c r="AD468" s="27">
        <f t="shared" si="19"/>
        <v>0.1922906299</v>
      </c>
      <c r="AE468" s="27">
        <f t="shared" si="20"/>
        <v>-2.361652266</v>
      </c>
      <c r="AF468" s="27">
        <f t="shared" si="21"/>
        <v>-3.940383656</v>
      </c>
      <c r="AG468" s="27">
        <f t="shared" si="22"/>
        <v>0.004103562599</v>
      </c>
      <c r="AH468" s="27">
        <f t="shared" si="23"/>
        <v>-0.005696910707</v>
      </c>
      <c r="AI468" s="27">
        <f t="shared" si="24"/>
        <v>0.02236659422</v>
      </c>
      <c r="AJ468" s="27">
        <f t="shared" si="25"/>
        <v>-0.01596785275</v>
      </c>
      <c r="AK468" s="27">
        <f t="shared" si="26"/>
        <v>-0.05764763631</v>
      </c>
      <c r="AL468" s="27">
        <f t="shared" si="27"/>
        <v>0.05060910557</v>
      </c>
      <c r="AM468" s="27">
        <f t="shared" si="28"/>
        <v>0.2261902968</v>
      </c>
      <c r="AN468" s="27">
        <f t="shared" si="29"/>
        <v>-0.05885134647</v>
      </c>
      <c r="AO468" s="27">
        <f t="shared" si="30"/>
        <v>1.143154596</v>
      </c>
      <c r="AP468" s="27">
        <f t="shared" si="31"/>
        <v>1.072369936</v>
      </c>
      <c r="AQ468" s="27"/>
      <c r="AR468" s="27"/>
      <c r="AS468" s="27"/>
    </row>
    <row r="469">
      <c r="A469" s="29">
        <v>6681.0</v>
      </c>
      <c r="B469" s="30">
        <v>954.0</v>
      </c>
      <c r="C469" s="14">
        <v>12.0</v>
      </c>
      <c r="D469" s="15">
        <v>20.0</v>
      </c>
      <c r="E469" s="16">
        <v>12.0</v>
      </c>
      <c r="F469" s="17">
        <v>37.0</v>
      </c>
      <c r="G469" s="18">
        <v>49.0</v>
      </c>
      <c r="H469" s="19">
        <v>24.0</v>
      </c>
      <c r="I469" s="20">
        <v>27.0</v>
      </c>
      <c r="J469" s="21">
        <v>47.0</v>
      </c>
      <c r="K469" s="22">
        <v>36.0</v>
      </c>
      <c r="L469" s="63">
        <f t="shared" si="1"/>
        <v>12</v>
      </c>
      <c r="M469" s="63">
        <f t="shared" si="2"/>
        <v>61</v>
      </c>
      <c r="N469" s="63">
        <f t="shared" si="3"/>
        <v>12</v>
      </c>
      <c r="O469" s="63">
        <f t="shared" si="4"/>
        <v>63</v>
      </c>
      <c r="P469" s="64">
        <f t="shared" si="5"/>
        <v>63</v>
      </c>
      <c r="Q469" s="64">
        <f t="shared" si="6"/>
        <v>0.1643835616</v>
      </c>
      <c r="R469" s="64">
        <f t="shared" si="7"/>
        <v>0.16</v>
      </c>
      <c r="S469" s="65">
        <f t="shared" si="8"/>
        <v>0.5067567568</v>
      </c>
      <c r="T469" s="65">
        <f t="shared" si="9"/>
        <v>0.4932432432</v>
      </c>
      <c r="U469" s="73">
        <f t="shared" si="10"/>
        <v>0.0251572327</v>
      </c>
      <c r="V469" s="66">
        <f t="shared" si="11"/>
        <v>0.5080645161</v>
      </c>
      <c r="W469" s="27">
        <f t="shared" si="12"/>
        <v>0.5090180668</v>
      </c>
      <c r="X469" s="27">
        <f t="shared" si="13"/>
        <v>-0.01518006829</v>
      </c>
      <c r="Y469" s="27">
        <f t="shared" si="14"/>
        <v>1.15173085</v>
      </c>
      <c r="Z469" s="27">
        <f t="shared" si="15"/>
        <v>3.74425055</v>
      </c>
      <c r="AA469" s="27">
        <f t="shared" si="16"/>
        <v>0.04426805896</v>
      </c>
      <c r="AB469" s="27">
        <f t="shared" si="17"/>
        <v>-0.1817457311</v>
      </c>
      <c r="AC469" s="27">
        <f t="shared" si="18"/>
        <v>-0.2231827141</v>
      </c>
      <c r="AD469" s="27">
        <f t="shared" si="19"/>
        <v>0.1530028</v>
      </c>
      <c r="AE469" s="27">
        <f t="shared" si="20"/>
        <v>-2.29080554</v>
      </c>
      <c r="AF469" s="27">
        <f t="shared" si="21"/>
        <v>-2.315860601</v>
      </c>
      <c r="AG469" s="27">
        <f t="shared" si="22"/>
        <v>0.004588005979</v>
      </c>
      <c r="AH469" s="27">
        <f t="shared" si="23"/>
        <v>-0.007764854835</v>
      </c>
      <c r="AI469" s="27">
        <f t="shared" si="24"/>
        <v>0.03716420127</v>
      </c>
      <c r="AJ469" s="27">
        <f t="shared" si="25"/>
        <v>-0.0323446518</v>
      </c>
      <c r="AK469" s="27">
        <f t="shared" si="26"/>
        <v>-0.04760768521</v>
      </c>
      <c r="AL469" s="27">
        <f t="shared" si="27"/>
        <v>0.05095129644</v>
      </c>
      <c r="AM469" s="27">
        <f t="shared" si="28"/>
        <v>0.2776077356</v>
      </c>
      <c r="AN469" s="27">
        <f t="shared" si="29"/>
        <v>-0.03589918696</v>
      </c>
      <c r="AO469" s="27">
        <f t="shared" si="30"/>
        <v>0.8500886003</v>
      </c>
      <c r="AP469" s="27">
        <f t="shared" si="31"/>
        <v>0.4831761488</v>
      </c>
      <c r="AQ469" s="27"/>
      <c r="AR469" s="27"/>
      <c r="AS469" s="27"/>
    </row>
    <row r="470">
      <c r="A470" s="29">
        <v>6693.0</v>
      </c>
      <c r="B470" s="30">
        <v>2717.0</v>
      </c>
      <c r="C470" s="14">
        <v>20.0</v>
      </c>
      <c r="D470" s="15">
        <v>24.0</v>
      </c>
      <c r="E470" s="16">
        <v>10.0</v>
      </c>
      <c r="F470" s="17">
        <v>53.0</v>
      </c>
      <c r="G470" s="18">
        <v>152.0</v>
      </c>
      <c r="H470" s="19">
        <v>38.0</v>
      </c>
      <c r="I470" s="20">
        <v>40.0</v>
      </c>
      <c r="J470" s="21">
        <v>68.0</v>
      </c>
      <c r="K470" s="22">
        <v>31.0</v>
      </c>
      <c r="L470" s="63">
        <f t="shared" si="1"/>
        <v>20</v>
      </c>
      <c r="M470" s="63">
        <f t="shared" si="2"/>
        <v>91</v>
      </c>
      <c r="N470" s="63">
        <f t="shared" si="3"/>
        <v>10</v>
      </c>
      <c r="O470" s="63">
        <f t="shared" si="4"/>
        <v>71</v>
      </c>
      <c r="P470" s="64">
        <f t="shared" si="5"/>
        <v>71</v>
      </c>
      <c r="Q470" s="64">
        <f t="shared" si="6"/>
        <v>0.1801801802</v>
      </c>
      <c r="R470" s="64">
        <f t="shared" si="7"/>
        <v>0.1234567901</v>
      </c>
      <c r="S470" s="65">
        <f t="shared" si="8"/>
        <v>0.4739583333</v>
      </c>
      <c r="T470" s="65">
        <f t="shared" si="9"/>
        <v>0.578125</v>
      </c>
      <c r="U470" s="73">
        <f t="shared" si="10"/>
        <v>0.01104158999</v>
      </c>
      <c r="V470" s="66">
        <f t="shared" si="11"/>
        <v>0.4382716049</v>
      </c>
      <c r="W470" s="27">
        <f t="shared" si="12"/>
        <v>0.4366483382</v>
      </c>
      <c r="X470" s="27">
        <f t="shared" si="13"/>
        <v>-0.00666258058</v>
      </c>
      <c r="Y470" s="27">
        <f t="shared" si="14"/>
        <v>1.349931108</v>
      </c>
      <c r="Z470" s="27">
        <f t="shared" si="15"/>
        <v>3.501914334</v>
      </c>
      <c r="AA470" s="27">
        <f t="shared" si="16"/>
        <v>0.008527622726</v>
      </c>
      <c r="AB470" s="27">
        <f t="shared" si="17"/>
        <v>-0.09349611678</v>
      </c>
      <c r="AC470" s="27">
        <f t="shared" si="18"/>
        <v>-0.306606788</v>
      </c>
      <c r="AD470" s="27">
        <f t="shared" si="19"/>
        <v>0.06280710036</v>
      </c>
      <c r="AE470" s="27">
        <f t="shared" si="20"/>
        <v>-2.511247085</v>
      </c>
      <c r="AF470" s="27">
        <f t="shared" si="21"/>
        <v>-2.025786373</v>
      </c>
      <c r="AG470" s="27">
        <f t="shared" si="22"/>
        <v>0.0003879093279</v>
      </c>
      <c r="AH470" s="27">
        <f t="shared" si="23"/>
        <v>-0.001753199931</v>
      </c>
      <c r="AI470" s="27">
        <f t="shared" si="24"/>
        <v>0.02240860201</v>
      </c>
      <c r="AJ470" s="27">
        <f t="shared" si="25"/>
        <v>-0.05208159742</v>
      </c>
      <c r="AK470" s="27">
        <f t="shared" si="26"/>
        <v>-0.008577390448</v>
      </c>
      <c r="AL470" s="27">
        <f t="shared" si="27"/>
        <v>0.02451462246</v>
      </c>
      <c r="AM470" s="27">
        <f t="shared" si="28"/>
        <v>0.3566920173</v>
      </c>
      <c r="AN470" s="27">
        <f t="shared" si="29"/>
        <v>-0.01378270921</v>
      </c>
      <c r="AO470" s="27">
        <f t="shared" si="30"/>
        <v>0.8715775374</v>
      </c>
      <c r="AP470" s="27">
        <f t="shared" si="31"/>
        <v>0.3953004737</v>
      </c>
      <c r="AQ470" s="27"/>
      <c r="AR470" s="27"/>
      <c r="AS470" s="27"/>
    </row>
    <row r="471">
      <c r="A471" s="29">
        <v>6695.0</v>
      </c>
      <c r="B471" s="30">
        <v>3240.0</v>
      </c>
      <c r="C471" s="14">
        <v>20.0</v>
      </c>
      <c r="D471" s="15">
        <v>28.0</v>
      </c>
      <c r="E471" s="16">
        <v>29.0</v>
      </c>
      <c r="F471" s="17">
        <v>63.0</v>
      </c>
      <c r="G471" s="18">
        <v>211.0</v>
      </c>
      <c r="H471" s="19">
        <v>33.0</v>
      </c>
      <c r="I471" s="20">
        <v>45.0</v>
      </c>
      <c r="J471" s="21">
        <v>68.0</v>
      </c>
      <c r="K471" s="22">
        <v>60.0</v>
      </c>
      <c r="L471" s="63">
        <f t="shared" si="1"/>
        <v>20</v>
      </c>
      <c r="M471" s="63">
        <f t="shared" si="2"/>
        <v>96</v>
      </c>
      <c r="N471" s="63">
        <f t="shared" si="3"/>
        <v>29</v>
      </c>
      <c r="O471" s="63">
        <f t="shared" si="4"/>
        <v>105</v>
      </c>
      <c r="P471" s="64">
        <f t="shared" si="5"/>
        <v>105</v>
      </c>
      <c r="Q471" s="64">
        <f t="shared" si="6"/>
        <v>0.1724137931</v>
      </c>
      <c r="R471" s="64">
        <f t="shared" si="7"/>
        <v>0.2164179104</v>
      </c>
      <c r="S471" s="65">
        <f t="shared" si="8"/>
        <v>0.5</v>
      </c>
      <c r="T471" s="65">
        <f t="shared" si="9"/>
        <v>0.464</v>
      </c>
      <c r="U471" s="73">
        <f t="shared" si="10"/>
        <v>0.01512345679</v>
      </c>
      <c r="V471" s="66">
        <f t="shared" si="11"/>
        <v>0.5223880597</v>
      </c>
      <c r="W471" s="27">
        <f t="shared" si="12"/>
        <v>0.5235736695</v>
      </c>
      <c r="X471" s="27">
        <f t="shared" si="13"/>
        <v>-0.009125610497</v>
      </c>
      <c r="Y471" s="27">
        <f t="shared" si="14"/>
        <v>1.08344741</v>
      </c>
      <c r="Z471" s="27">
        <f t="shared" si="15"/>
        <v>3.694327209</v>
      </c>
      <c r="AA471" s="27">
        <f t="shared" si="16"/>
        <v>0.01599804394</v>
      </c>
      <c r="AB471" s="27">
        <f t="shared" si="17"/>
        <v>-0.1027801524</v>
      </c>
      <c r="AC471" s="27">
        <f t="shared" si="18"/>
        <v>-0.1975032409</v>
      </c>
      <c r="AD471" s="27">
        <f t="shared" si="19"/>
        <v>0.09075238304</v>
      </c>
      <c r="AE471" s="27">
        <f t="shared" si="20"/>
        <v>-2.126255827</v>
      </c>
      <c r="AF471" s="27">
        <f t="shared" si="21"/>
        <v>-2.254516027</v>
      </c>
      <c r="AG471" s="27">
        <f t="shared" si="22"/>
        <v>0.0009967553689</v>
      </c>
      <c r="AH471" s="27">
        <f t="shared" si="23"/>
        <v>-0.002639772999</v>
      </c>
      <c r="AI471" s="27">
        <f t="shared" si="24"/>
        <v>0.01977091085</v>
      </c>
      <c r="AJ471" s="27">
        <f t="shared" si="25"/>
        <v>-0.02692607106</v>
      </c>
      <c r="AK471" s="27">
        <f t="shared" si="26"/>
        <v>-0.01697555287</v>
      </c>
      <c r="AL471" s="27">
        <f t="shared" si="27"/>
        <v>0.028429599</v>
      </c>
      <c r="AM471" s="27">
        <f t="shared" si="28"/>
        <v>0.2423905542</v>
      </c>
      <c r="AN471" s="27">
        <f t="shared" si="29"/>
        <v>-0.02100940381</v>
      </c>
      <c r="AO471" s="27">
        <f t="shared" si="30"/>
        <v>0.7785059584</v>
      </c>
      <c r="AP471" s="27">
        <f t="shared" si="31"/>
        <v>0.4641056515</v>
      </c>
      <c r="AQ471" s="27"/>
      <c r="AR471" s="27"/>
      <c r="AS471" s="27"/>
    </row>
    <row r="472">
      <c r="A472" s="29">
        <v>6704.0</v>
      </c>
      <c r="B472" s="30">
        <v>1247.0</v>
      </c>
      <c r="C472" s="14">
        <v>7.0</v>
      </c>
      <c r="D472" s="15">
        <v>13.0</v>
      </c>
      <c r="E472" s="16">
        <v>8.0</v>
      </c>
      <c r="F472" s="17">
        <v>23.0</v>
      </c>
      <c r="G472" s="18">
        <v>77.0</v>
      </c>
      <c r="H472" s="19">
        <v>14.0</v>
      </c>
      <c r="I472" s="20">
        <v>19.0</v>
      </c>
      <c r="J472" s="21">
        <v>10.0</v>
      </c>
      <c r="K472" s="22">
        <v>18.0</v>
      </c>
      <c r="L472" s="63">
        <f t="shared" si="1"/>
        <v>7</v>
      </c>
      <c r="M472" s="63">
        <f t="shared" si="2"/>
        <v>37</v>
      </c>
      <c r="N472" s="63">
        <f t="shared" si="3"/>
        <v>8</v>
      </c>
      <c r="O472" s="63">
        <f t="shared" si="4"/>
        <v>37</v>
      </c>
      <c r="P472" s="64">
        <f t="shared" si="5"/>
        <v>37</v>
      </c>
      <c r="Q472" s="64">
        <f t="shared" si="6"/>
        <v>0.1590909091</v>
      </c>
      <c r="R472" s="64">
        <f t="shared" si="7"/>
        <v>0.1777777778</v>
      </c>
      <c r="S472" s="65">
        <f t="shared" si="8"/>
        <v>0.4943820225</v>
      </c>
      <c r="T472" s="65">
        <f t="shared" si="9"/>
        <v>0.4943820225</v>
      </c>
      <c r="U472" s="73">
        <f t="shared" si="10"/>
        <v>0.01202886929</v>
      </c>
      <c r="V472" s="66">
        <f t="shared" si="11"/>
        <v>0.5</v>
      </c>
      <c r="W472" s="27">
        <f t="shared" si="12"/>
        <v>0.5010791207</v>
      </c>
      <c r="X472" s="27">
        <f t="shared" si="13"/>
        <v>-0.007258312524</v>
      </c>
      <c r="Y472" s="27">
        <f t="shared" si="14"/>
        <v>1.154389918</v>
      </c>
      <c r="Z472" s="27">
        <f t="shared" si="15"/>
        <v>3.652817915</v>
      </c>
      <c r="AA472" s="27">
        <f t="shared" si="16"/>
        <v>0.01012078868</v>
      </c>
      <c r="AB472" s="27">
        <f t="shared" si="17"/>
        <v>-0.08710191081</v>
      </c>
      <c r="AC472" s="27">
        <f t="shared" si="18"/>
        <v>-0.2242144535</v>
      </c>
      <c r="AD472" s="27">
        <f t="shared" si="19"/>
        <v>0.0713714367</v>
      </c>
      <c r="AE472" s="27">
        <f t="shared" si="20"/>
        <v>-2.240025032</v>
      </c>
      <c r="AF472" s="27">
        <f t="shared" si="21"/>
        <v>-2.20413737</v>
      </c>
      <c r="AG472" s="27">
        <f t="shared" si="22"/>
        <v>0.000501544868</v>
      </c>
      <c r="AH472" s="27">
        <f t="shared" si="23"/>
        <v>-0.001779339186</v>
      </c>
      <c r="AI472" s="27">
        <f t="shared" si="24"/>
        <v>0.01785211979</v>
      </c>
      <c r="AJ472" s="27">
        <f t="shared" si="25"/>
        <v>-0.03256919733</v>
      </c>
      <c r="AK472" s="27">
        <f t="shared" si="26"/>
        <v>-0.01061852184</v>
      </c>
      <c r="AL472" s="27">
        <f t="shared" si="27"/>
        <v>0.0238221977</v>
      </c>
      <c r="AM472" s="27">
        <f t="shared" si="28"/>
        <v>0.2720806997</v>
      </c>
      <c r="AN472" s="27">
        <f t="shared" si="29"/>
        <v>-0.01633701829</v>
      </c>
      <c r="AO472" s="27">
        <f t="shared" si="30"/>
        <v>0.810946047</v>
      </c>
      <c r="AP472" s="27">
        <f t="shared" si="31"/>
        <v>0.4486367579</v>
      </c>
      <c r="AQ472" s="27"/>
      <c r="AR472" s="27"/>
      <c r="AS472" s="27"/>
    </row>
    <row r="473">
      <c r="A473" s="29">
        <v>6706.0</v>
      </c>
      <c r="B473" s="30">
        <v>2091.0</v>
      </c>
      <c r="C473" s="14">
        <v>4.0</v>
      </c>
      <c r="D473" s="15">
        <v>15.0</v>
      </c>
      <c r="E473" s="16">
        <v>5.0</v>
      </c>
      <c r="F473" s="17">
        <v>22.0</v>
      </c>
      <c r="G473" s="18">
        <v>111.0</v>
      </c>
      <c r="H473" s="19">
        <v>19.0</v>
      </c>
      <c r="I473" s="20">
        <v>20.0</v>
      </c>
      <c r="J473" s="21">
        <v>30.0</v>
      </c>
      <c r="K473" s="22">
        <v>27.0</v>
      </c>
      <c r="L473" s="63">
        <f t="shared" si="1"/>
        <v>4</v>
      </c>
      <c r="M473" s="63">
        <f t="shared" si="2"/>
        <v>41</v>
      </c>
      <c r="N473" s="63">
        <f t="shared" si="3"/>
        <v>5</v>
      </c>
      <c r="O473" s="63">
        <f t="shared" si="4"/>
        <v>47</v>
      </c>
      <c r="P473" s="64">
        <f t="shared" si="5"/>
        <v>47</v>
      </c>
      <c r="Q473" s="64">
        <f t="shared" si="6"/>
        <v>0.08888888889</v>
      </c>
      <c r="R473" s="64">
        <f t="shared" si="7"/>
        <v>0.09615384615</v>
      </c>
      <c r="S473" s="65">
        <f t="shared" si="8"/>
        <v>0.5257731959</v>
      </c>
      <c r="T473" s="65">
        <f t="shared" si="9"/>
        <v>0.4639175258</v>
      </c>
      <c r="U473" s="73">
        <f t="shared" si="10"/>
        <v>0.004304160689</v>
      </c>
      <c r="V473" s="66">
        <f t="shared" si="11"/>
        <v>0.5340909091</v>
      </c>
      <c r="W473" s="27">
        <f t="shared" si="12"/>
        <v>0.5354644445</v>
      </c>
      <c r="X473" s="27">
        <f t="shared" si="13"/>
        <v>-0.002597163764</v>
      </c>
      <c r="Y473" s="27">
        <f t="shared" si="14"/>
        <v>1.083254831</v>
      </c>
      <c r="Z473" s="27">
        <f t="shared" si="15"/>
        <v>3.884756447</v>
      </c>
      <c r="AA473" s="27">
        <f t="shared" si="16"/>
        <v>0.001295811109</v>
      </c>
      <c r="AB473" s="27">
        <f t="shared" si="17"/>
        <v>-0.02924620119</v>
      </c>
      <c r="AC473" s="27">
        <f t="shared" si="18"/>
        <v>-0.1974330362</v>
      </c>
      <c r="AD473" s="27">
        <f t="shared" si="19"/>
        <v>0.02715963206</v>
      </c>
      <c r="AE473" s="27">
        <f t="shared" si="20"/>
        <v>-2.235459228</v>
      </c>
      <c r="AF473" s="27">
        <f t="shared" si="21"/>
        <v>-2.492930677</v>
      </c>
      <c r="AG473" s="27">
        <f t="shared" si="22"/>
        <v>0.00002297739573</v>
      </c>
      <c r="AH473" s="27">
        <f t="shared" si="23"/>
        <v>-0.0002137785834</v>
      </c>
      <c r="AI473" s="27">
        <f t="shared" si="24"/>
        <v>0.005624833644</v>
      </c>
      <c r="AJ473" s="27">
        <f t="shared" si="25"/>
        <v>-0.0269117156</v>
      </c>
      <c r="AK473" s="27">
        <f t="shared" si="26"/>
        <v>-0.001445863115</v>
      </c>
      <c r="AL473" s="27">
        <f t="shared" si="27"/>
        <v>0.00850666592</v>
      </c>
      <c r="AM473" s="27">
        <f t="shared" si="28"/>
        <v>0.2547943111</v>
      </c>
      <c r="AN473" s="27">
        <f t="shared" si="29"/>
        <v>-0.00661162191</v>
      </c>
      <c r="AO473" s="27">
        <f t="shared" si="30"/>
        <v>0.8606798089</v>
      </c>
      <c r="AP473" s="27">
        <f t="shared" si="31"/>
        <v>0.5396375594</v>
      </c>
      <c r="AQ473" s="27"/>
      <c r="AR473" s="27"/>
      <c r="AS473" s="27"/>
    </row>
    <row r="474">
      <c r="A474" s="29">
        <v>6707.0</v>
      </c>
      <c r="B474" s="30">
        <v>1803.0</v>
      </c>
      <c r="C474" s="14">
        <v>14.0</v>
      </c>
      <c r="D474" s="15">
        <v>19.0</v>
      </c>
      <c r="E474" s="16">
        <v>11.0</v>
      </c>
      <c r="F474" s="17">
        <v>41.0</v>
      </c>
      <c r="G474" s="18">
        <v>104.0</v>
      </c>
      <c r="H474" s="19">
        <v>11.0</v>
      </c>
      <c r="I474" s="20">
        <v>39.0</v>
      </c>
      <c r="J474" s="21">
        <v>41.0</v>
      </c>
      <c r="K474" s="22">
        <v>33.0</v>
      </c>
      <c r="L474" s="63">
        <f t="shared" si="1"/>
        <v>14</v>
      </c>
      <c r="M474" s="63">
        <f t="shared" si="2"/>
        <v>52</v>
      </c>
      <c r="N474" s="63">
        <f t="shared" si="3"/>
        <v>11</v>
      </c>
      <c r="O474" s="63">
        <f t="shared" si="4"/>
        <v>72</v>
      </c>
      <c r="P474" s="64">
        <f t="shared" si="5"/>
        <v>72</v>
      </c>
      <c r="Q474" s="64">
        <f t="shared" si="6"/>
        <v>0.2121212121</v>
      </c>
      <c r="R474" s="64">
        <f t="shared" si="7"/>
        <v>0.1325301205</v>
      </c>
      <c r="S474" s="65">
        <f t="shared" si="8"/>
        <v>0.5771812081</v>
      </c>
      <c r="T474" s="65">
        <f t="shared" si="9"/>
        <v>0.4429530201</v>
      </c>
      <c r="U474" s="73">
        <f t="shared" si="10"/>
        <v>0.01386577926</v>
      </c>
      <c r="V474" s="66">
        <f t="shared" si="11"/>
        <v>0.5806451613</v>
      </c>
      <c r="W474" s="27">
        <f t="shared" si="12"/>
        <v>0.582838384</v>
      </c>
      <c r="X474" s="27">
        <f t="shared" si="13"/>
        <v>-0.008366718171</v>
      </c>
      <c r="Y474" s="27">
        <f t="shared" si="14"/>
        <v>1.034302376</v>
      </c>
      <c r="Z474" s="27">
        <f t="shared" si="15"/>
        <v>4.264592483</v>
      </c>
      <c r="AA474" s="27">
        <f t="shared" si="16"/>
        <v>0.01344786404</v>
      </c>
      <c r="AB474" s="27">
        <f t="shared" si="17"/>
        <v>-0.08995848984</v>
      </c>
      <c r="AC474" s="27">
        <f t="shared" si="18"/>
        <v>-0.1799921645</v>
      </c>
      <c r="AD474" s="27">
        <f t="shared" si="19"/>
        <v>0.09604912846</v>
      </c>
      <c r="AE474" s="27">
        <f t="shared" si="20"/>
        <v>-2.343135381</v>
      </c>
      <c r="AF474" s="27">
        <f t="shared" si="21"/>
        <v>-3.004261165</v>
      </c>
      <c r="AG474" s="27">
        <f t="shared" si="22"/>
        <v>0.0007681892405</v>
      </c>
      <c r="AH474" s="27">
        <f t="shared" si="23"/>
        <v>-0.002118325495</v>
      </c>
      <c r="AI474" s="27">
        <f t="shared" si="24"/>
        <v>0.01651958996</v>
      </c>
      <c r="AJ474" s="27">
        <f t="shared" si="25"/>
        <v>-0.02342567142</v>
      </c>
      <c r="AK474" s="27">
        <f t="shared" si="26"/>
        <v>-0.01647223503</v>
      </c>
      <c r="AL474" s="27">
        <f t="shared" si="27"/>
        <v>0.02872405907</v>
      </c>
      <c r="AM474" s="27">
        <f t="shared" si="28"/>
        <v>0.2549982755</v>
      </c>
      <c r="AN474" s="27">
        <f t="shared" si="29"/>
        <v>-0.02566795667</v>
      </c>
      <c r="AO474" s="27">
        <f t="shared" si="30"/>
        <v>0.990343794</v>
      </c>
      <c r="AP474" s="27">
        <f t="shared" si="31"/>
        <v>0.7139098802</v>
      </c>
      <c r="AQ474" s="27"/>
      <c r="AR474" s="27"/>
      <c r="AS474" s="27"/>
    </row>
    <row r="475">
      <c r="A475" s="29">
        <v>6708.0</v>
      </c>
      <c r="B475" s="30">
        <v>2286.0</v>
      </c>
      <c r="C475" s="14">
        <v>16.0</v>
      </c>
      <c r="D475" s="15">
        <v>13.0</v>
      </c>
      <c r="E475" s="16">
        <v>7.0</v>
      </c>
      <c r="F475" s="17">
        <v>40.0</v>
      </c>
      <c r="G475" s="18">
        <v>121.0</v>
      </c>
      <c r="H475" s="19">
        <v>24.0</v>
      </c>
      <c r="I475" s="20">
        <v>37.0</v>
      </c>
      <c r="J475" s="21">
        <v>58.0</v>
      </c>
      <c r="K475" s="22">
        <v>41.0</v>
      </c>
      <c r="L475" s="63">
        <f t="shared" si="1"/>
        <v>16</v>
      </c>
      <c r="M475" s="63">
        <f t="shared" si="2"/>
        <v>64</v>
      </c>
      <c r="N475" s="63">
        <f t="shared" si="3"/>
        <v>7</v>
      </c>
      <c r="O475" s="63">
        <f t="shared" si="4"/>
        <v>78</v>
      </c>
      <c r="P475" s="64">
        <f t="shared" si="5"/>
        <v>78</v>
      </c>
      <c r="Q475" s="64">
        <f t="shared" si="6"/>
        <v>0.2</v>
      </c>
      <c r="R475" s="64">
        <f t="shared" si="7"/>
        <v>0.08235294118</v>
      </c>
      <c r="S475" s="65">
        <f t="shared" si="8"/>
        <v>0.5696969697</v>
      </c>
      <c r="T475" s="65">
        <f t="shared" si="9"/>
        <v>0.4848484848</v>
      </c>
      <c r="U475" s="73">
        <f t="shared" si="10"/>
        <v>0.01006124234</v>
      </c>
      <c r="V475" s="66">
        <f t="shared" si="11"/>
        <v>0.5492957746</v>
      </c>
      <c r="W475" s="27">
        <f t="shared" si="12"/>
        <v>0.5510122283</v>
      </c>
      <c r="X475" s="27">
        <f t="shared" si="13"/>
        <v>-0.006071031248</v>
      </c>
      <c r="Y475" s="27">
        <f t="shared" si="14"/>
        <v>1.132128955</v>
      </c>
      <c r="Z475" s="27">
        <f t="shared" si="15"/>
        <v>4.209294032</v>
      </c>
      <c r="AA475" s="27">
        <f t="shared" si="16"/>
        <v>0.007080565842</v>
      </c>
      <c r="AB475" s="27">
        <f t="shared" si="17"/>
        <v>-0.07144928051</v>
      </c>
      <c r="AC475" s="27">
        <f t="shared" si="18"/>
        <v>-0.2156504411</v>
      </c>
      <c r="AD475" s="27">
        <f t="shared" si="19"/>
        <v>0.06879113627</v>
      </c>
      <c r="AE475" s="27">
        <f t="shared" si="20"/>
        <v>-2.531497391</v>
      </c>
      <c r="AF475" s="27">
        <f t="shared" si="21"/>
        <v>-2.926854525</v>
      </c>
      <c r="AG475" s="27">
        <f t="shared" si="22"/>
        <v>0.0002934879022</v>
      </c>
      <c r="AH475" s="27">
        <f t="shared" si="23"/>
        <v>-0.001220831496</v>
      </c>
      <c r="AI475" s="27">
        <f t="shared" si="24"/>
        <v>0.01436161706</v>
      </c>
      <c r="AJ475" s="27">
        <f t="shared" si="25"/>
        <v>-0.03072112917</v>
      </c>
      <c r="AK475" s="27">
        <f t="shared" si="26"/>
        <v>-0.00856049569</v>
      </c>
      <c r="AL475" s="27">
        <f t="shared" si="27"/>
        <v>0.02251817767</v>
      </c>
      <c r="AM475" s="27">
        <f t="shared" si="28"/>
        <v>0.3015544358</v>
      </c>
      <c r="AN475" s="27">
        <f t="shared" si="29"/>
        <v>-0.01814521334</v>
      </c>
      <c r="AO475" s="27">
        <f t="shared" si="30"/>
        <v>1.05608242</v>
      </c>
      <c r="AP475" s="27">
        <f t="shared" si="31"/>
        <v>0.6864968868</v>
      </c>
      <c r="AQ475" s="27"/>
      <c r="AR475" s="27"/>
      <c r="AS475" s="27"/>
    </row>
    <row r="476">
      <c r="A476" s="29">
        <v>6710.0</v>
      </c>
      <c r="B476" s="30">
        <v>2561.0</v>
      </c>
      <c r="C476" s="14">
        <v>8.0</v>
      </c>
      <c r="D476" s="15">
        <v>8.0</v>
      </c>
      <c r="E476" s="16">
        <v>5.0</v>
      </c>
      <c r="F476" s="17">
        <v>17.0</v>
      </c>
      <c r="G476" s="18">
        <v>92.0</v>
      </c>
      <c r="H476" s="19">
        <v>14.0</v>
      </c>
      <c r="I476" s="20">
        <v>10.0</v>
      </c>
      <c r="J476" s="21">
        <v>20.0</v>
      </c>
      <c r="K476" s="22">
        <v>17.0</v>
      </c>
      <c r="L476" s="63">
        <f t="shared" si="1"/>
        <v>8</v>
      </c>
      <c r="M476" s="63">
        <f t="shared" si="2"/>
        <v>31</v>
      </c>
      <c r="N476" s="63">
        <f t="shared" si="3"/>
        <v>5</v>
      </c>
      <c r="O476" s="63">
        <f t="shared" si="4"/>
        <v>27</v>
      </c>
      <c r="P476" s="64">
        <f t="shared" si="5"/>
        <v>27</v>
      </c>
      <c r="Q476" s="64">
        <f t="shared" si="6"/>
        <v>0.2051282051</v>
      </c>
      <c r="R476" s="64">
        <f t="shared" si="7"/>
        <v>0.15625</v>
      </c>
      <c r="S476" s="65">
        <f t="shared" si="8"/>
        <v>0.4929577465</v>
      </c>
      <c r="T476" s="65">
        <f t="shared" si="9"/>
        <v>0.5492957746</v>
      </c>
      <c r="U476" s="73">
        <f t="shared" si="10"/>
        <v>0.005076142132</v>
      </c>
      <c r="V476" s="66">
        <f t="shared" si="11"/>
        <v>0.4655172414</v>
      </c>
      <c r="W476" s="27">
        <f t="shared" si="12"/>
        <v>0.4677408008</v>
      </c>
      <c r="X476" s="27">
        <f t="shared" si="13"/>
        <v>-0.003062983322</v>
      </c>
      <c r="Y476" s="27">
        <f t="shared" si="14"/>
        <v>1.282614406</v>
      </c>
      <c r="Z476" s="27">
        <f t="shared" si="15"/>
        <v>3.642294432</v>
      </c>
      <c r="AA476" s="27">
        <f t="shared" si="16"/>
        <v>0.001802321624</v>
      </c>
      <c r="AB476" s="27">
        <f t="shared" si="17"/>
        <v>-0.04083948335</v>
      </c>
      <c r="AC476" s="27">
        <f t="shared" si="18"/>
        <v>-0.2767902462</v>
      </c>
      <c r="AD476" s="27">
        <f t="shared" si="19"/>
        <v>0.0300317357</v>
      </c>
      <c r="AE476" s="27">
        <f t="shared" si="20"/>
        <v>-2.481666887</v>
      </c>
      <c r="AF476" s="27">
        <f t="shared" si="21"/>
        <v>-2.191455769</v>
      </c>
      <c r="AG476" s="27">
        <f t="shared" si="22"/>
        <v>0.0000376909163</v>
      </c>
      <c r="AH476" s="27">
        <f t="shared" si="23"/>
        <v>-0.000352062905</v>
      </c>
      <c r="AI476" s="27">
        <f t="shared" si="24"/>
        <v>0.009300064004</v>
      </c>
      <c r="AJ476" s="27">
        <f t="shared" si="25"/>
        <v>-0.04467224936</v>
      </c>
      <c r="AK476" s="27">
        <f t="shared" si="26"/>
        <v>-0.001885510811</v>
      </c>
      <c r="AL476" s="27">
        <f t="shared" si="27"/>
        <v>0.01113733818</v>
      </c>
      <c r="AM476" s="27">
        <f t="shared" si="28"/>
        <v>0.3349129484</v>
      </c>
      <c r="AN476" s="27">
        <f t="shared" si="29"/>
        <v>-0.00685450054</v>
      </c>
      <c r="AO476" s="27">
        <f t="shared" si="30"/>
        <v>0.8958382488</v>
      </c>
      <c r="AP476" s="27">
        <f t="shared" si="31"/>
        <v>0.4447704554</v>
      </c>
      <c r="AQ476" s="27"/>
      <c r="AR476" s="27"/>
      <c r="AS476" s="27"/>
    </row>
    <row r="477">
      <c r="A477" s="29">
        <v>6713.0</v>
      </c>
      <c r="B477" s="30">
        <v>3045.0</v>
      </c>
      <c r="C477" s="14">
        <v>15.0</v>
      </c>
      <c r="D477" s="15">
        <v>19.0</v>
      </c>
      <c r="E477" s="16">
        <v>10.0</v>
      </c>
      <c r="F477" s="17">
        <v>48.0</v>
      </c>
      <c r="G477" s="18">
        <v>107.0</v>
      </c>
      <c r="H477" s="19">
        <v>42.0</v>
      </c>
      <c r="I477" s="20">
        <v>42.0</v>
      </c>
      <c r="J477" s="21">
        <v>37.0</v>
      </c>
      <c r="K477" s="22">
        <v>38.0</v>
      </c>
      <c r="L477" s="63">
        <f t="shared" si="1"/>
        <v>15</v>
      </c>
      <c r="M477" s="63">
        <f t="shared" si="2"/>
        <v>90</v>
      </c>
      <c r="N477" s="63">
        <f t="shared" si="3"/>
        <v>10</v>
      </c>
      <c r="O477" s="63">
        <f t="shared" si="4"/>
        <v>80</v>
      </c>
      <c r="P477" s="64">
        <f t="shared" si="5"/>
        <v>80</v>
      </c>
      <c r="Q477" s="64">
        <f t="shared" si="6"/>
        <v>0.1428571429</v>
      </c>
      <c r="R477" s="64">
        <f t="shared" si="7"/>
        <v>0.1111111111</v>
      </c>
      <c r="S477" s="65">
        <f t="shared" si="8"/>
        <v>0.4871794872</v>
      </c>
      <c r="T477" s="65">
        <f t="shared" si="9"/>
        <v>0.5384615385</v>
      </c>
      <c r="U477" s="73">
        <f t="shared" si="10"/>
        <v>0.008210180624</v>
      </c>
      <c r="V477" s="66">
        <f t="shared" si="11"/>
        <v>0.4705882353</v>
      </c>
      <c r="W477" s="27">
        <f t="shared" si="12"/>
        <v>0.4704004557</v>
      </c>
      <c r="X477" s="27">
        <f t="shared" si="13"/>
        <v>-0.004954086326</v>
      </c>
      <c r="Y477" s="27">
        <f t="shared" si="14"/>
        <v>1.257316291</v>
      </c>
      <c r="Z477" s="27">
        <f t="shared" si="15"/>
        <v>3.599600871</v>
      </c>
      <c r="AA477" s="27">
        <f t="shared" si="16"/>
        <v>0.004714874846</v>
      </c>
      <c r="AB477" s="27">
        <f t="shared" si="17"/>
        <v>-0.06475116797</v>
      </c>
      <c r="AC477" s="27">
        <f t="shared" si="18"/>
        <v>-0.2659791787</v>
      </c>
      <c r="AD477" s="27">
        <f t="shared" si="19"/>
        <v>0.04800413731</v>
      </c>
      <c r="AE477" s="27">
        <f t="shared" si="20"/>
        <v>-2.404203437</v>
      </c>
      <c r="AF477" s="27">
        <f t="shared" si="21"/>
        <v>-2.140382079</v>
      </c>
      <c r="AG477" s="27">
        <f t="shared" si="22"/>
        <v>0.0001594753299</v>
      </c>
      <c r="AH477" s="27">
        <f t="shared" si="23"/>
        <v>-0.0009028312298</v>
      </c>
      <c r="AI477" s="27">
        <f t="shared" si="24"/>
        <v>0.01445445542</v>
      </c>
      <c r="AJ477" s="27">
        <f t="shared" si="25"/>
        <v>-0.04208071488</v>
      </c>
      <c r="AK477" s="27">
        <f t="shared" si="26"/>
        <v>-0.004874681004</v>
      </c>
      <c r="AL477" s="27">
        <f t="shared" si="27"/>
        <v>0.01745131158</v>
      </c>
      <c r="AM477" s="27">
        <f t="shared" si="28"/>
        <v>0.3180592977</v>
      </c>
      <c r="AN477" s="27">
        <f t="shared" si="29"/>
        <v>-0.01082812721</v>
      </c>
      <c r="AO477" s="27">
        <f t="shared" si="30"/>
        <v>0.8577024037</v>
      </c>
      <c r="AP477" s="27">
        <f t="shared" si="31"/>
        <v>0.4293127887</v>
      </c>
      <c r="AQ477" s="27"/>
      <c r="AR477" s="27"/>
      <c r="AS477" s="27"/>
    </row>
    <row r="478">
      <c r="A478" s="29">
        <v>6715.0</v>
      </c>
      <c r="B478" s="30">
        <v>1301.0</v>
      </c>
      <c r="C478" s="14">
        <v>7.0</v>
      </c>
      <c r="D478" s="15">
        <v>10.0</v>
      </c>
      <c r="E478" s="16">
        <v>3.0</v>
      </c>
      <c r="F478" s="17">
        <v>9.0</v>
      </c>
      <c r="G478" s="18">
        <v>36.0</v>
      </c>
      <c r="H478" s="19">
        <v>10.0</v>
      </c>
      <c r="I478" s="20">
        <v>9.0</v>
      </c>
      <c r="J478" s="21">
        <v>17.0</v>
      </c>
      <c r="K478" s="22">
        <v>15.0</v>
      </c>
      <c r="L478" s="63">
        <f t="shared" si="1"/>
        <v>7</v>
      </c>
      <c r="M478" s="63">
        <f t="shared" si="2"/>
        <v>19</v>
      </c>
      <c r="N478" s="63">
        <f t="shared" si="3"/>
        <v>3</v>
      </c>
      <c r="O478" s="63">
        <f t="shared" si="4"/>
        <v>24</v>
      </c>
      <c r="P478" s="64">
        <f t="shared" si="5"/>
        <v>24</v>
      </c>
      <c r="Q478" s="64">
        <f t="shared" si="6"/>
        <v>0.2692307692</v>
      </c>
      <c r="R478" s="64">
        <f t="shared" si="7"/>
        <v>0.1111111111</v>
      </c>
      <c r="S478" s="65">
        <f t="shared" si="8"/>
        <v>0.5849056604</v>
      </c>
      <c r="T478" s="65">
        <f t="shared" si="9"/>
        <v>0.4905660377</v>
      </c>
      <c r="U478" s="73">
        <f t="shared" si="10"/>
        <v>0.007686395081</v>
      </c>
      <c r="V478" s="66">
        <f t="shared" si="11"/>
        <v>0.5581395349</v>
      </c>
      <c r="W478" s="27">
        <f t="shared" si="12"/>
        <v>0.5554499514</v>
      </c>
      <c r="X478" s="27">
        <f t="shared" si="13"/>
        <v>-0.004638030089</v>
      </c>
      <c r="Y478" s="27">
        <f t="shared" si="14"/>
        <v>1.145479532</v>
      </c>
      <c r="Z478" s="27">
        <f t="shared" si="15"/>
        <v>4.321665792</v>
      </c>
      <c r="AA478" s="27">
        <f t="shared" si="16"/>
        <v>0.004132474217</v>
      </c>
      <c r="AB478" s="27">
        <f t="shared" si="17"/>
        <v>-0.05522813642</v>
      </c>
      <c r="AC478" s="27">
        <f t="shared" si="18"/>
        <v>-0.2207665252</v>
      </c>
      <c r="AD478" s="27">
        <f t="shared" si="19"/>
        <v>0.0539567138</v>
      </c>
      <c r="AE478" s="27">
        <f t="shared" si="20"/>
        <v>-2.629728024</v>
      </c>
      <c r="AF478" s="27">
        <f t="shared" si="21"/>
        <v>-3.085211679</v>
      </c>
      <c r="AG478" s="27">
        <f t="shared" si="22"/>
        <v>0.000130858966</v>
      </c>
      <c r="AH478" s="27">
        <f t="shared" si="23"/>
        <v>-0.0007209237739</v>
      </c>
      <c r="AI478" s="27">
        <f t="shared" si="24"/>
        <v>0.01123200549</v>
      </c>
      <c r="AJ478" s="27">
        <f t="shared" si="25"/>
        <v>-0.03182082836</v>
      </c>
      <c r="AK478" s="27">
        <f t="shared" si="26"/>
        <v>-0.005129594261</v>
      </c>
      <c r="AL478" s="27">
        <f t="shared" si="27"/>
        <v>0.01787054039</v>
      </c>
      <c r="AM478" s="27">
        <f t="shared" si="28"/>
        <v>0.3169498184</v>
      </c>
      <c r="AN478" s="27">
        <f t="shared" si="29"/>
        <v>-0.0146122469</v>
      </c>
      <c r="AO478" s="27">
        <f t="shared" si="30"/>
        <v>1.126349261</v>
      </c>
      <c r="AP478" s="27">
        <f t="shared" si="31"/>
        <v>0.742958091</v>
      </c>
      <c r="AQ478" s="27"/>
      <c r="AR478" s="27"/>
      <c r="AS478" s="27"/>
    </row>
    <row r="479">
      <c r="A479" s="29">
        <v>6717.0</v>
      </c>
      <c r="B479" s="30">
        <v>1986.0</v>
      </c>
      <c r="C479" s="14">
        <v>23.0</v>
      </c>
      <c r="D479" s="15">
        <v>37.0</v>
      </c>
      <c r="E479" s="16">
        <v>14.0</v>
      </c>
      <c r="F479" s="17">
        <v>34.0</v>
      </c>
      <c r="G479" s="18">
        <v>100.0</v>
      </c>
      <c r="H479" s="19">
        <v>19.0</v>
      </c>
      <c r="I479" s="20">
        <v>40.0</v>
      </c>
      <c r="J479" s="21">
        <v>41.0</v>
      </c>
      <c r="K479" s="22">
        <v>58.0</v>
      </c>
      <c r="L479" s="63">
        <f t="shared" si="1"/>
        <v>23</v>
      </c>
      <c r="M479" s="63">
        <f t="shared" si="2"/>
        <v>53</v>
      </c>
      <c r="N479" s="63">
        <f t="shared" si="3"/>
        <v>14</v>
      </c>
      <c r="O479" s="63">
        <f t="shared" si="4"/>
        <v>98</v>
      </c>
      <c r="P479" s="64">
        <f t="shared" si="5"/>
        <v>98</v>
      </c>
      <c r="Q479" s="64">
        <f t="shared" si="6"/>
        <v>0.3026315789</v>
      </c>
      <c r="R479" s="64">
        <f t="shared" si="7"/>
        <v>0.125</v>
      </c>
      <c r="S479" s="65">
        <f t="shared" si="8"/>
        <v>0.6436170213</v>
      </c>
      <c r="T479" s="65">
        <f t="shared" si="9"/>
        <v>0.4042553191</v>
      </c>
      <c r="U479" s="73">
        <f t="shared" si="10"/>
        <v>0.01863041289</v>
      </c>
      <c r="V479" s="66">
        <f t="shared" si="11"/>
        <v>0.6490066225</v>
      </c>
      <c r="W479" s="27">
        <f t="shared" si="12"/>
        <v>0.651345868</v>
      </c>
      <c r="X479" s="27">
        <f t="shared" si="13"/>
        <v>-0.01124173486</v>
      </c>
      <c r="Y479" s="27">
        <f t="shared" si="14"/>
        <v>0.9439426261</v>
      </c>
      <c r="Z479" s="27">
        <f t="shared" si="15"/>
        <v>4.755463748</v>
      </c>
      <c r="AA479" s="27">
        <f t="shared" si="16"/>
        <v>0.02427782103</v>
      </c>
      <c r="AB479" s="27">
        <f t="shared" si="17"/>
        <v>-0.1103109005</v>
      </c>
      <c r="AC479" s="27">
        <f t="shared" si="18"/>
        <v>-0.1499166094</v>
      </c>
      <c r="AD479" s="27">
        <f t="shared" si="19"/>
        <v>0.1439086717</v>
      </c>
      <c r="AE479" s="27">
        <f t="shared" si="20"/>
        <v>-2.384573954</v>
      </c>
      <c r="AF479" s="27">
        <f t="shared" si="21"/>
        <v>-3.735668758</v>
      </c>
      <c r="AG479" s="27">
        <f t="shared" si="22"/>
        <v>0.001863385938</v>
      </c>
      <c r="AH479" s="27">
        <f t="shared" si="23"/>
        <v>-0.003490174692</v>
      </c>
      <c r="AI479" s="27">
        <f t="shared" si="24"/>
        <v>0.01848730529</v>
      </c>
      <c r="AJ479" s="27">
        <f t="shared" si="25"/>
        <v>-0.01780681616</v>
      </c>
      <c r="AK479" s="27">
        <f t="shared" si="26"/>
        <v>-0.03316074389</v>
      </c>
      <c r="AL479" s="27">
        <f t="shared" si="27"/>
        <v>0.03927691992</v>
      </c>
      <c r="AM479" s="27">
        <f t="shared" si="28"/>
        <v>0.236836554</v>
      </c>
      <c r="AN479" s="27">
        <f t="shared" si="29"/>
        <v>-0.04288448233</v>
      </c>
      <c r="AO479" s="27">
        <f t="shared" si="30"/>
        <v>1.123866528</v>
      </c>
      <c r="AP479" s="27">
        <f t="shared" si="31"/>
        <v>0.9898956302</v>
      </c>
      <c r="AQ479" s="27"/>
      <c r="AR479" s="27"/>
      <c r="AS479" s="27"/>
    </row>
    <row r="480">
      <c r="A480" s="29">
        <v>6718.0</v>
      </c>
      <c r="B480" s="30">
        <v>3357.0</v>
      </c>
      <c r="C480" s="14">
        <v>11.0</v>
      </c>
      <c r="D480" s="15">
        <v>13.0</v>
      </c>
      <c r="E480" s="16">
        <v>12.0</v>
      </c>
      <c r="F480" s="17">
        <v>28.0</v>
      </c>
      <c r="G480" s="18">
        <v>134.0</v>
      </c>
      <c r="H480" s="19">
        <v>34.0</v>
      </c>
      <c r="I480" s="20">
        <v>33.0</v>
      </c>
      <c r="J480" s="21">
        <v>43.0</v>
      </c>
      <c r="K480" s="22">
        <v>41.0</v>
      </c>
      <c r="L480" s="63">
        <f t="shared" si="1"/>
        <v>11</v>
      </c>
      <c r="M480" s="63">
        <f t="shared" si="2"/>
        <v>62</v>
      </c>
      <c r="N480" s="63">
        <f t="shared" si="3"/>
        <v>12</v>
      </c>
      <c r="O480" s="63">
        <f t="shared" si="4"/>
        <v>74</v>
      </c>
      <c r="P480" s="64">
        <f t="shared" si="5"/>
        <v>74</v>
      </c>
      <c r="Q480" s="64">
        <f t="shared" si="6"/>
        <v>0.1506849315</v>
      </c>
      <c r="R480" s="64">
        <f t="shared" si="7"/>
        <v>0.1395348837</v>
      </c>
      <c r="S480" s="65">
        <f t="shared" si="8"/>
        <v>0.534591195</v>
      </c>
      <c r="T480" s="65">
        <f t="shared" si="9"/>
        <v>0.4591194969</v>
      </c>
      <c r="U480" s="73">
        <f t="shared" si="10"/>
        <v>0.006851355377</v>
      </c>
      <c r="V480" s="66">
        <f t="shared" si="11"/>
        <v>0.5441176471</v>
      </c>
      <c r="W480" s="27">
        <f t="shared" si="12"/>
        <v>0.5443438024</v>
      </c>
      <c r="X480" s="27">
        <f t="shared" si="13"/>
        <v>-0.004134160689</v>
      </c>
      <c r="Y480" s="27">
        <f t="shared" si="14"/>
        <v>1.072051357</v>
      </c>
      <c r="Z480" s="27">
        <f t="shared" si="15"/>
        <v>3.949909595</v>
      </c>
      <c r="AA480" s="27">
        <f t="shared" si="16"/>
        <v>0.003283354196</v>
      </c>
      <c r="AB480" s="27">
        <f t="shared" si="17"/>
        <v>-0.04607256991</v>
      </c>
      <c r="AC480" s="27">
        <f t="shared" si="18"/>
        <v>-0.1933702848</v>
      </c>
      <c r="AD480" s="27">
        <f t="shared" si="19"/>
        <v>0.04395773028</v>
      </c>
      <c r="AE480" s="27">
        <f t="shared" si="20"/>
        <v>-2.249443396</v>
      </c>
      <c r="AF480" s="27">
        <f t="shared" si="21"/>
        <v>-2.577252212</v>
      </c>
      <c r="AG480" s="27">
        <f t="shared" si="22"/>
        <v>0.00009267548307</v>
      </c>
      <c r="AH480" s="27">
        <f t="shared" si="23"/>
        <v>-0.0005360745473</v>
      </c>
      <c r="AI480" s="27">
        <f t="shared" si="24"/>
        <v>0.00876935423</v>
      </c>
      <c r="AJ480" s="27">
        <f t="shared" si="25"/>
        <v>-0.02608532508</v>
      </c>
      <c r="AK480" s="27">
        <f t="shared" si="26"/>
        <v>-0.003725002552</v>
      </c>
      <c r="AL480" s="27">
        <f t="shared" si="27"/>
        <v>0.01362560238</v>
      </c>
      <c r="AM480" s="27">
        <f t="shared" si="28"/>
        <v>0.2537365317</v>
      </c>
      <c r="AN480" s="27">
        <f t="shared" si="29"/>
        <v>-0.01088034703</v>
      </c>
      <c r="AO480" s="27">
        <f t="shared" si="30"/>
        <v>0.8805890691</v>
      </c>
      <c r="AP480" s="27">
        <f t="shared" si="31"/>
        <v>0.5672470528</v>
      </c>
      <c r="AQ480" s="27"/>
      <c r="AR480" s="27"/>
      <c r="AS480" s="27"/>
    </row>
    <row r="481">
      <c r="A481" s="29">
        <v>6719.0</v>
      </c>
      <c r="B481" s="30">
        <v>2026.0</v>
      </c>
      <c r="C481" s="14">
        <v>25.0</v>
      </c>
      <c r="D481" s="15">
        <v>27.0</v>
      </c>
      <c r="E481" s="16">
        <v>6.0</v>
      </c>
      <c r="F481" s="17">
        <v>32.0</v>
      </c>
      <c r="G481" s="18">
        <v>109.0</v>
      </c>
      <c r="H481" s="19">
        <v>20.0</v>
      </c>
      <c r="I481" s="20">
        <v>34.0</v>
      </c>
      <c r="J481" s="21">
        <v>27.0</v>
      </c>
      <c r="K481" s="22">
        <v>26.0</v>
      </c>
      <c r="L481" s="63">
        <f t="shared" si="1"/>
        <v>25</v>
      </c>
      <c r="M481" s="63">
        <f t="shared" si="2"/>
        <v>52</v>
      </c>
      <c r="N481" s="63">
        <f t="shared" si="3"/>
        <v>6</v>
      </c>
      <c r="O481" s="63">
        <f t="shared" si="4"/>
        <v>60</v>
      </c>
      <c r="P481" s="64">
        <f t="shared" si="5"/>
        <v>60</v>
      </c>
      <c r="Q481" s="64">
        <f t="shared" si="6"/>
        <v>0.3246753247</v>
      </c>
      <c r="R481" s="64">
        <f t="shared" si="7"/>
        <v>0.09090909091</v>
      </c>
      <c r="S481" s="65">
        <f t="shared" si="8"/>
        <v>0.5944055944</v>
      </c>
      <c r="T481" s="65">
        <f t="shared" si="9"/>
        <v>0.5384615385</v>
      </c>
      <c r="U481" s="73">
        <f t="shared" si="10"/>
        <v>0.01530108588</v>
      </c>
      <c r="V481" s="66">
        <f t="shared" si="11"/>
        <v>0.5357142857</v>
      </c>
      <c r="W481" s="27">
        <f t="shared" si="12"/>
        <v>0.5381508794</v>
      </c>
      <c r="X481" s="27">
        <f t="shared" si="13"/>
        <v>-0.009232793263</v>
      </c>
      <c r="Y481" s="27">
        <f t="shared" si="14"/>
        <v>1.257316291</v>
      </c>
      <c r="Z481" s="27">
        <f t="shared" si="15"/>
        <v>4.391857521</v>
      </c>
      <c r="AA481" s="27">
        <f t="shared" si="16"/>
        <v>0.01637605361</v>
      </c>
      <c r="AB481" s="27">
        <f t="shared" si="17"/>
        <v>-0.1206749556</v>
      </c>
      <c r="AC481" s="27">
        <f t="shared" si="18"/>
        <v>-0.2659791787</v>
      </c>
      <c r="AD481" s="27">
        <f t="shared" si="19"/>
        <v>0.1091546157</v>
      </c>
      <c r="AE481" s="27">
        <f t="shared" si="20"/>
        <v>-2.93335826</v>
      </c>
      <c r="AF481" s="27">
        <f t="shared" si="21"/>
        <v>-3.18624447</v>
      </c>
      <c r="AG481" s="27">
        <f t="shared" si="22"/>
        <v>0.00103229098</v>
      </c>
      <c r="AH481" s="27">
        <f t="shared" si="23"/>
        <v>-0.003135780503</v>
      </c>
      <c r="AI481" s="27">
        <f t="shared" si="24"/>
        <v>0.02693836761</v>
      </c>
      <c r="AJ481" s="27">
        <f t="shared" si="25"/>
        <v>-0.04208071488</v>
      </c>
      <c r="AK481" s="27">
        <f t="shared" si="26"/>
        <v>-0.02065756736</v>
      </c>
      <c r="AL481" s="27">
        <f t="shared" si="27"/>
        <v>0.03968181317</v>
      </c>
      <c r="AM481" s="27">
        <f t="shared" si="28"/>
        <v>0.3880627795</v>
      </c>
      <c r="AN481" s="27">
        <f t="shared" si="29"/>
        <v>-0.03004074364</v>
      </c>
      <c r="AO481" s="27">
        <f t="shared" si="30"/>
        <v>1.276804533</v>
      </c>
      <c r="AP481" s="27">
        <f t="shared" si="31"/>
        <v>0.7797502249</v>
      </c>
      <c r="AQ481" s="27"/>
      <c r="AR481" s="27"/>
      <c r="AS481" s="27"/>
    </row>
    <row r="482">
      <c r="A482" s="29">
        <v>6725.0</v>
      </c>
      <c r="B482" s="30">
        <v>2372.0</v>
      </c>
      <c r="C482" s="14">
        <v>14.0</v>
      </c>
      <c r="D482" s="15">
        <v>13.0</v>
      </c>
      <c r="E482" s="16">
        <v>5.0</v>
      </c>
      <c r="F482" s="17">
        <v>37.0</v>
      </c>
      <c r="G482" s="18">
        <v>125.0</v>
      </c>
      <c r="H482" s="19">
        <v>10.0</v>
      </c>
      <c r="I482" s="20">
        <v>33.0</v>
      </c>
      <c r="J482" s="21">
        <v>44.0</v>
      </c>
      <c r="K482" s="22">
        <v>47.0</v>
      </c>
      <c r="L482" s="63">
        <f t="shared" si="1"/>
        <v>14</v>
      </c>
      <c r="M482" s="63">
        <f t="shared" si="2"/>
        <v>47</v>
      </c>
      <c r="N482" s="63">
        <f t="shared" si="3"/>
        <v>5</v>
      </c>
      <c r="O482" s="63">
        <f t="shared" si="4"/>
        <v>80</v>
      </c>
      <c r="P482" s="64">
        <f t="shared" si="5"/>
        <v>80</v>
      </c>
      <c r="Q482" s="64">
        <f t="shared" si="6"/>
        <v>0.2295081967</v>
      </c>
      <c r="R482" s="64">
        <f t="shared" si="7"/>
        <v>0.05882352941</v>
      </c>
      <c r="S482" s="65">
        <f t="shared" si="8"/>
        <v>0.6438356164</v>
      </c>
      <c r="T482" s="65">
        <f t="shared" si="9"/>
        <v>0.4178082192</v>
      </c>
      <c r="U482" s="73">
        <f t="shared" si="10"/>
        <v>0.008010118044</v>
      </c>
      <c r="V482" s="66">
        <f t="shared" si="11"/>
        <v>0.6299212598</v>
      </c>
      <c r="W482" s="27">
        <f t="shared" si="12"/>
        <v>0.6315773489</v>
      </c>
      <c r="X482" s="27">
        <f t="shared" si="13"/>
        <v>-0.004833367022</v>
      </c>
      <c r="Y482" s="27">
        <f t="shared" si="14"/>
        <v>0.9755888641</v>
      </c>
      <c r="Z482" s="27">
        <f t="shared" si="15"/>
        <v>4.757078872</v>
      </c>
      <c r="AA482" s="27">
        <f t="shared" si="16"/>
        <v>0.004487893871</v>
      </c>
      <c r="AB482" s="27">
        <f t="shared" si="17"/>
        <v>-0.04901805814</v>
      </c>
      <c r="AC482" s="27">
        <f t="shared" si="18"/>
        <v>-0.1601371975</v>
      </c>
      <c r="AD482" s="27">
        <f t="shared" si="19"/>
        <v>0.06189433166</v>
      </c>
      <c r="AE482" s="27">
        <f t="shared" si="20"/>
        <v>-2.465355252</v>
      </c>
      <c r="AF482" s="27">
        <f t="shared" si="21"/>
        <v>-3.73820672</v>
      </c>
      <c r="AG482" s="27">
        <f t="shared" si="22"/>
        <v>0.0001480989989</v>
      </c>
      <c r="AH482" s="27">
        <f t="shared" si="23"/>
        <v>-0.0006668087252</v>
      </c>
      <c r="AI482" s="27">
        <f t="shared" si="24"/>
        <v>0.008490485443</v>
      </c>
      <c r="AJ482" s="27">
        <f t="shared" si="25"/>
        <v>-0.0196584822</v>
      </c>
      <c r="AK482" s="27">
        <f t="shared" si="26"/>
        <v>-0.006132034844</v>
      </c>
      <c r="AL482" s="27">
        <f t="shared" si="27"/>
        <v>0.01745912895</v>
      </c>
      <c r="AM482" s="27">
        <f t="shared" si="28"/>
        <v>0.2530688447</v>
      </c>
      <c r="AN482" s="27">
        <f t="shared" si="29"/>
        <v>-0.01845064538</v>
      </c>
      <c r="AO482" s="27">
        <f t="shared" si="30"/>
        <v>1.162333959</v>
      </c>
      <c r="AP482" s="27">
        <f t="shared" si="31"/>
        <v>0.9909045838</v>
      </c>
      <c r="AQ482" s="27"/>
      <c r="AR482" s="27"/>
      <c r="AS482" s="27"/>
    </row>
    <row r="483">
      <c r="A483" s="29">
        <v>6727.0</v>
      </c>
      <c r="B483" s="30">
        <v>1057.0</v>
      </c>
      <c r="C483" s="14">
        <v>37.0</v>
      </c>
      <c r="D483" s="15">
        <v>57.0</v>
      </c>
      <c r="E483" s="16">
        <v>11.0</v>
      </c>
      <c r="F483" s="17">
        <v>43.0</v>
      </c>
      <c r="G483" s="18">
        <v>143.0</v>
      </c>
      <c r="H483" s="19">
        <v>10.0</v>
      </c>
      <c r="I483" s="20">
        <v>26.0</v>
      </c>
      <c r="J483" s="21">
        <v>64.0</v>
      </c>
      <c r="K483" s="22">
        <v>21.0</v>
      </c>
      <c r="L483" s="63">
        <f t="shared" si="1"/>
        <v>37</v>
      </c>
      <c r="M483" s="63">
        <f t="shared" si="2"/>
        <v>53</v>
      </c>
      <c r="N483" s="63">
        <f t="shared" si="3"/>
        <v>11</v>
      </c>
      <c r="O483" s="63">
        <f t="shared" si="4"/>
        <v>47</v>
      </c>
      <c r="P483" s="64">
        <f t="shared" si="5"/>
        <v>47</v>
      </c>
      <c r="Q483" s="64">
        <f t="shared" si="6"/>
        <v>0.4111111111</v>
      </c>
      <c r="R483" s="64">
        <f t="shared" si="7"/>
        <v>0.1896551724</v>
      </c>
      <c r="S483" s="65">
        <f t="shared" si="8"/>
        <v>0.5675675676</v>
      </c>
      <c r="T483" s="65">
        <f t="shared" si="9"/>
        <v>0.6081081081</v>
      </c>
      <c r="U483" s="73">
        <f t="shared" si="10"/>
        <v>0.0454115421</v>
      </c>
      <c r="V483" s="66">
        <f t="shared" si="11"/>
        <v>0.47</v>
      </c>
      <c r="W483" s="27">
        <f t="shared" si="12"/>
        <v>0.4655599688</v>
      </c>
      <c r="X483" s="27">
        <f t="shared" si="13"/>
        <v>-0.02740167483</v>
      </c>
      <c r="Y483" s="27">
        <f t="shared" si="14"/>
        <v>1.419942144</v>
      </c>
      <c r="Z483" s="27">
        <f t="shared" si="15"/>
        <v>4.193560616</v>
      </c>
      <c r="AA483" s="27">
        <f t="shared" si="16"/>
        <v>0.1442438302</v>
      </c>
      <c r="AB483" s="27">
        <f t="shared" si="17"/>
        <v>-0.4044708719</v>
      </c>
      <c r="AC483" s="27">
        <f t="shared" si="18"/>
        <v>-0.339234375</v>
      </c>
      <c r="AD483" s="27">
        <f t="shared" si="19"/>
        <v>0.3093291046</v>
      </c>
      <c r="AE483" s="27">
        <f t="shared" si="20"/>
        <v>-3.163194499</v>
      </c>
      <c r="AF483" s="27">
        <f t="shared" si="21"/>
        <v>-2.905015538</v>
      </c>
      <c r="AG483" s="27">
        <f t="shared" si="22"/>
        <v>0.02698572711</v>
      </c>
      <c r="AH483" s="27">
        <f t="shared" si="23"/>
        <v>-0.03119318755</v>
      </c>
      <c r="AI483" s="27">
        <f t="shared" si="24"/>
        <v>0.1019688415</v>
      </c>
      <c r="AJ483" s="27">
        <f t="shared" si="25"/>
        <v>-0.06061239267</v>
      </c>
      <c r="AK483" s="27">
        <f t="shared" si="26"/>
        <v>-0.173740815</v>
      </c>
      <c r="AL483" s="27">
        <f t="shared" si="27"/>
        <v>0.1269978282</v>
      </c>
      <c r="AM483" s="27">
        <f t="shared" si="28"/>
        <v>0.4725947415</v>
      </c>
      <c r="AN483" s="27">
        <f t="shared" si="29"/>
        <v>-0.08128755134</v>
      </c>
      <c r="AO483" s="27">
        <f t="shared" si="30"/>
        <v>1.314679488</v>
      </c>
      <c r="AP483" s="27">
        <f t="shared" si="31"/>
        <v>0.6788277004</v>
      </c>
      <c r="AQ483" s="27"/>
      <c r="AR483" s="27"/>
      <c r="AS483" s="27"/>
    </row>
    <row r="484">
      <c r="A484" s="29">
        <v>6728.0</v>
      </c>
      <c r="B484" s="30">
        <v>2521.0</v>
      </c>
      <c r="C484" s="14">
        <v>55.0</v>
      </c>
      <c r="D484" s="15">
        <v>58.0</v>
      </c>
      <c r="E484" s="16">
        <v>24.0</v>
      </c>
      <c r="F484" s="17">
        <v>46.0</v>
      </c>
      <c r="G484" s="18">
        <v>199.0</v>
      </c>
      <c r="H484" s="19">
        <v>32.0</v>
      </c>
      <c r="I484" s="20">
        <v>108.0</v>
      </c>
      <c r="J484" s="21">
        <v>149.0</v>
      </c>
      <c r="K484" s="22">
        <v>94.0</v>
      </c>
      <c r="L484" s="63">
        <f t="shared" si="1"/>
        <v>55</v>
      </c>
      <c r="M484" s="63">
        <f t="shared" si="2"/>
        <v>78</v>
      </c>
      <c r="N484" s="63">
        <f t="shared" si="3"/>
        <v>24</v>
      </c>
      <c r="O484" s="63">
        <f t="shared" si="4"/>
        <v>202</v>
      </c>
      <c r="P484" s="64">
        <f t="shared" si="5"/>
        <v>204</v>
      </c>
      <c r="Q484" s="64">
        <f t="shared" si="6"/>
        <v>0.4135338346</v>
      </c>
      <c r="R484" s="64">
        <f t="shared" si="7"/>
        <v>0.1061946903</v>
      </c>
      <c r="S484" s="65">
        <f t="shared" si="8"/>
        <v>0.7158774373</v>
      </c>
      <c r="T484" s="65">
        <f t="shared" si="9"/>
        <v>0.3704735376</v>
      </c>
      <c r="U484" s="73">
        <f t="shared" si="10"/>
        <v>0.03133677112</v>
      </c>
      <c r="V484" s="66">
        <f t="shared" si="11"/>
        <v>0.7214285714</v>
      </c>
      <c r="W484" s="27">
        <f t="shared" si="12"/>
        <v>0.7314053958</v>
      </c>
      <c r="X484" s="27">
        <f t="shared" si="13"/>
        <v>-0.01890884944</v>
      </c>
      <c r="Y484" s="27">
        <f t="shared" si="14"/>
        <v>0.8650616267</v>
      </c>
      <c r="Z484" s="27">
        <f t="shared" si="15"/>
        <v>5.28937099</v>
      </c>
      <c r="AA484" s="27">
        <f t="shared" si="16"/>
        <v>0.06868679259</v>
      </c>
      <c r="AB484" s="27">
        <f t="shared" si="17"/>
        <v>-0.1700402149</v>
      </c>
      <c r="AC484" s="27">
        <f t="shared" si="18"/>
        <v>-0.1259078042</v>
      </c>
      <c r="AD484" s="27">
        <f t="shared" si="19"/>
        <v>0.2692339879</v>
      </c>
      <c r="AE484" s="27">
        <f t="shared" si="20"/>
        <v>-2.430655439</v>
      </c>
      <c r="AF484" s="27">
        <f t="shared" si="21"/>
        <v>-4.62158205</v>
      </c>
      <c r="AG484" s="27">
        <f t="shared" si="22"/>
        <v>0.008867436986</v>
      </c>
      <c r="AH484" s="27">
        <f t="shared" si="23"/>
        <v>-0.009049240819</v>
      </c>
      <c r="AI484" s="27">
        <f t="shared" si="24"/>
        <v>0.02611609726</v>
      </c>
      <c r="AJ484" s="27">
        <f t="shared" si="25"/>
        <v>-0.01370536554</v>
      </c>
      <c r="AK484" s="27">
        <f t="shared" si="26"/>
        <v>-0.1043515609</v>
      </c>
      <c r="AL484" s="27">
        <f t="shared" si="27"/>
        <v>0.06734134589</v>
      </c>
      <c r="AM484" s="27">
        <f t="shared" si="28"/>
        <v>0.2212395599</v>
      </c>
      <c r="AN484" s="27">
        <f t="shared" si="29"/>
        <v>-0.08923890754</v>
      </c>
      <c r="AO484" s="27">
        <f t="shared" si="30"/>
        <v>1.274202619</v>
      </c>
      <c r="AP484" s="27">
        <f t="shared" si="31"/>
        <v>1.362143518</v>
      </c>
      <c r="AQ484" s="27"/>
      <c r="AR484" s="27"/>
      <c r="AS484" s="27"/>
    </row>
    <row r="485">
      <c r="A485" s="29">
        <v>6731.0</v>
      </c>
      <c r="B485" s="30">
        <v>2964.0</v>
      </c>
      <c r="C485" s="14">
        <v>27.0</v>
      </c>
      <c r="D485" s="15">
        <v>15.0</v>
      </c>
      <c r="E485" s="16">
        <v>21.0</v>
      </c>
      <c r="F485" s="17">
        <v>51.0</v>
      </c>
      <c r="G485" s="18">
        <v>103.0</v>
      </c>
      <c r="H485" s="19">
        <v>27.0</v>
      </c>
      <c r="I485" s="20">
        <v>64.0</v>
      </c>
      <c r="J485" s="21">
        <v>41.0</v>
      </c>
      <c r="K485" s="22">
        <v>57.0</v>
      </c>
      <c r="L485" s="63">
        <f t="shared" si="1"/>
        <v>27</v>
      </c>
      <c r="M485" s="63">
        <f t="shared" si="2"/>
        <v>78</v>
      </c>
      <c r="N485" s="63">
        <f t="shared" si="3"/>
        <v>21</v>
      </c>
      <c r="O485" s="63">
        <f t="shared" si="4"/>
        <v>121</v>
      </c>
      <c r="P485" s="64">
        <f t="shared" si="5"/>
        <v>121</v>
      </c>
      <c r="Q485" s="64">
        <f t="shared" si="6"/>
        <v>0.2571428571</v>
      </c>
      <c r="R485" s="64">
        <f t="shared" si="7"/>
        <v>0.1478873239</v>
      </c>
      <c r="S485" s="65">
        <f t="shared" si="8"/>
        <v>0.5991902834</v>
      </c>
      <c r="T485" s="65">
        <f t="shared" si="9"/>
        <v>0.4251012146</v>
      </c>
      <c r="U485" s="73">
        <f t="shared" si="10"/>
        <v>0.01619433198</v>
      </c>
      <c r="V485" s="66">
        <f t="shared" si="11"/>
        <v>0.608040201</v>
      </c>
      <c r="W485" s="27">
        <f t="shared" si="12"/>
        <v>0.608780012</v>
      </c>
      <c r="X485" s="27">
        <f t="shared" si="13"/>
        <v>-0.00977178485</v>
      </c>
      <c r="Y485" s="27">
        <f t="shared" si="14"/>
        <v>0.9926181248</v>
      </c>
      <c r="Z485" s="27">
        <f t="shared" si="15"/>
        <v>4.427209935</v>
      </c>
      <c r="AA485" s="27">
        <f t="shared" si="16"/>
        <v>0.018343864</v>
      </c>
      <c r="AB485" s="27">
        <f t="shared" si="17"/>
        <v>-0.1008313521</v>
      </c>
      <c r="AC485" s="27">
        <f t="shared" si="18"/>
        <v>-0.1657764964</v>
      </c>
      <c r="AD485" s="27">
        <f t="shared" si="19"/>
        <v>0.1164567763</v>
      </c>
      <c r="AE485" s="27">
        <f t="shared" si="20"/>
        <v>-2.334450341</v>
      </c>
      <c r="AF485" s="27">
        <f t="shared" si="21"/>
        <v>-3.2377465</v>
      </c>
      <c r="AG485" s="27">
        <f t="shared" si="22"/>
        <v>0.001223839563</v>
      </c>
      <c r="AH485" s="27">
        <f t="shared" si="23"/>
        <v>-0.002773095871</v>
      </c>
      <c r="AI485" s="27">
        <f t="shared" si="24"/>
        <v>0.01776999791</v>
      </c>
      <c r="AJ485" s="27">
        <f t="shared" si="25"/>
        <v>-0.02070599398</v>
      </c>
      <c r="AK485" s="27">
        <f t="shared" si="26"/>
        <v>-0.02332612625</v>
      </c>
      <c r="AL485" s="27">
        <f t="shared" si="27"/>
        <v>0.03342349226</v>
      </c>
      <c r="AM485" s="27">
        <f t="shared" si="28"/>
        <v>0.2438143034</v>
      </c>
      <c r="AN485" s="27">
        <f t="shared" si="29"/>
        <v>-0.03230838223</v>
      </c>
      <c r="AO485" s="27">
        <f t="shared" si="30"/>
        <v>1.024296814</v>
      </c>
      <c r="AP485" s="27">
        <f t="shared" si="31"/>
        <v>0.798732085</v>
      </c>
      <c r="AQ485" s="27"/>
      <c r="AR485" s="27"/>
      <c r="AS485" s="27"/>
    </row>
    <row r="486">
      <c r="A486" s="29">
        <v>6734.0</v>
      </c>
      <c r="B486" s="30">
        <v>818.0</v>
      </c>
      <c r="C486" s="14">
        <v>7.0</v>
      </c>
      <c r="D486" s="15">
        <v>11.0</v>
      </c>
      <c r="E486" s="16">
        <v>8.0</v>
      </c>
      <c r="F486" s="17">
        <v>14.0</v>
      </c>
      <c r="G486" s="18">
        <v>52.0</v>
      </c>
      <c r="H486" s="19">
        <v>7.0</v>
      </c>
      <c r="I486" s="20">
        <v>7.0</v>
      </c>
      <c r="J486" s="21">
        <v>27.0</v>
      </c>
      <c r="K486" s="22">
        <v>18.0</v>
      </c>
      <c r="L486" s="63">
        <f t="shared" si="1"/>
        <v>7</v>
      </c>
      <c r="M486" s="63">
        <f t="shared" si="2"/>
        <v>21</v>
      </c>
      <c r="N486" s="63">
        <f t="shared" si="3"/>
        <v>8</v>
      </c>
      <c r="O486" s="63">
        <f t="shared" si="4"/>
        <v>25</v>
      </c>
      <c r="P486" s="64">
        <f t="shared" si="5"/>
        <v>25</v>
      </c>
      <c r="Q486" s="64">
        <f t="shared" si="6"/>
        <v>0.25</v>
      </c>
      <c r="R486" s="64">
        <f t="shared" si="7"/>
        <v>0.2424242424</v>
      </c>
      <c r="S486" s="65">
        <f t="shared" si="8"/>
        <v>0.5245901639</v>
      </c>
      <c r="T486" s="65">
        <f t="shared" si="9"/>
        <v>0.4590163934</v>
      </c>
      <c r="U486" s="73">
        <f t="shared" si="10"/>
        <v>0.01833740831</v>
      </c>
      <c r="V486" s="66">
        <f t="shared" si="11"/>
        <v>0.5434782609</v>
      </c>
      <c r="W486" s="27">
        <f t="shared" si="12"/>
        <v>0.5426769214</v>
      </c>
      <c r="X486" s="27">
        <f t="shared" si="13"/>
        <v>-0.01106493364</v>
      </c>
      <c r="Y486" s="27">
        <f t="shared" si="14"/>
        <v>1.071810609</v>
      </c>
      <c r="Z486" s="27">
        <f t="shared" si="15"/>
        <v>3.876015433</v>
      </c>
      <c r="AA486" s="27">
        <f t="shared" si="16"/>
        <v>0.02352018084</v>
      </c>
      <c r="AB486" s="27">
        <f t="shared" si="17"/>
        <v>-0.1232838984</v>
      </c>
      <c r="AC486" s="27">
        <f t="shared" si="18"/>
        <v>-0.1932834451</v>
      </c>
      <c r="AD486" s="27">
        <f t="shared" si="19"/>
        <v>0.1154502991</v>
      </c>
      <c r="AE486" s="27">
        <f t="shared" si="20"/>
        <v>-2.206865532</v>
      </c>
      <c r="AF486" s="27">
        <f t="shared" si="21"/>
        <v>-2.48172471</v>
      </c>
      <c r="AG486" s="27">
        <f t="shared" si="22"/>
        <v>0.001776843755</v>
      </c>
      <c r="AH486" s="27">
        <f t="shared" si="23"/>
        <v>-0.00383928692</v>
      </c>
      <c r="AI486" s="27">
        <f t="shared" si="24"/>
        <v>0.02346032343</v>
      </c>
      <c r="AJ486" s="27">
        <f t="shared" si="25"/>
        <v>-0.02606775526</v>
      </c>
      <c r="AK486" s="27">
        <f t="shared" si="26"/>
        <v>-0.02618471418</v>
      </c>
      <c r="AL486" s="27">
        <f t="shared" si="27"/>
        <v>0.03577815772</v>
      </c>
      <c r="AM486" s="27">
        <f t="shared" si="28"/>
        <v>0.2488778591</v>
      </c>
      <c r="AN486" s="27">
        <f t="shared" si="29"/>
        <v>-0.02804147744</v>
      </c>
      <c r="AO486" s="27">
        <f t="shared" si="30"/>
        <v>0.8477590498</v>
      </c>
      <c r="AP486" s="27">
        <f t="shared" si="31"/>
        <v>0.536003066</v>
      </c>
      <c r="AQ486" s="27"/>
      <c r="AR486" s="27"/>
      <c r="AS486" s="27"/>
    </row>
    <row r="487">
      <c r="A487" s="29">
        <v>6735.0</v>
      </c>
      <c r="B487" s="30">
        <v>2985.0</v>
      </c>
      <c r="C487" s="14">
        <v>14.0</v>
      </c>
      <c r="D487" s="15">
        <v>51.0</v>
      </c>
      <c r="E487" s="16">
        <v>24.0</v>
      </c>
      <c r="F487" s="17">
        <v>49.0</v>
      </c>
      <c r="G487" s="18">
        <v>134.0</v>
      </c>
      <c r="H487" s="19">
        <v>18.0</v>
      </c>
      <c r="I487" s="20">
        <v>43.0</v>
      </c>
      <c r="J487" s="21">
        <v>91.0</v>
      </c>
      <c r="K487" s="22">
        <v>55.0</v>
      </c>
      <c r="L487" s="63">
        <f t="shared" si="1"/>
        <v>14</v>
      </c>
      <c r="M487" s="63">
        <f t="shared" si="2"/>
        <v>67</v>
      </c>
      <c r="N487" s="63">
        <f t="shared" si="3"/>
        <v>24</v>
      </c>
      <c r="O487" s="63">
        <f t="shared" si="4"/>
        <v>98</v>
      </c>
      <c r="P487" s="64">
        <f t="shared" si="5"/>
        <v>98</v>
      </c>
      <c r="Q487" s="64">
        <f t="shared" si="6"/>
        <v>0.1728395062</v>
      </c>
      <c r="R487" s="64">
        <f t="shared" si="7"/>
        <v>0.1967213115</v>
      </c>
      <c r="S487" s="65">
        <f t="shared" si="8"/>
        <v>0.5517241379</v>
      </c>
      <c r="T487" s="65">
        <f t="shared" si="9"/>
        <v>0.3990147783</v>
      </c>
      <c r="U487" s="73">
        <f t="shared" si="10"/>
        <v>0.01273031826</v>
      </c>
      <c r="V487" s="66">
        <f t="shared" si="11"/>
        <v>0.5939393939</v>
      </c>
      <c r="W487" s="27">
        <f t="shared" si="12"/>
        <v>0.5941354484</v>
      </c>
      <c r="X487" s="27">
        <f t="shared" si="13"/>
        <v>-0.007681572245</v>
      </c>
      <c r="Y487" s="27">
        <f t="shared" si="14"/>
        <v>0.9317058796</v>
      </c>
      <c r="Z487" s="27">
        <f t="shared" si="15"/>
        <v>4.07649899</v>
      </c>
      <c r="AA487" s="27">
        <f t="shared" si="16"/>
        <v>0.01133556752</v>
      </c>
      <c r="AB487" s="27">
        <f t="shared" si="17"/>
        <v>-0.07439923144</v>
      </c>
      <c r="AC487" s="27">
        <f t="shared" si="18"/>
        <v>-0.1460549321</v>
      </c>
      <c r="AD487" s="27">
        <f t="shared" si="19"/>
        <v>0.08429430021</v>
      </c>
      <c r="AE487" s="27">
        <f t="shared" si="20"/>
        <v>-2.017615928</v>
      </c>
      <c r="AF487" s="27">
        <f t="shared" si="21"/>
        <v>-2.745094425</v>
      </c>
      <c r="AG487" s="27">
        <f t="shared" si="22"/>
        <v>0.0005945017777</v>
      </c>
      <c r="AH487" s="27">
        <f t="shared" si="23"/>
        <v>-0.001608473705</v>
      </c>
      <c r="AI487" s="27">
        <f t="shared" si="24"/>
        <v>0.01230713232</v>
      </c>
      <c r="AJ487" s="27">
        <f t="shared" si="25"/>
        <v>-0.01712324178</v>
      </c>
      <c r="AK487" s="27">
        <f t="shared" si="26"/>
        <v>-0.01327248645</v>
      </c>
      <c r="AL487" s="27">
        <f t="shared" si="27"/>
        <v>0.02270815794</v>
      </c>
      <c r="AM487" s="27">
        <f t="shared" si="28"/>
        <v>0.1977924331</v>
      </c>
      <c r="AN487" s="27">
        <f t="shared" si="29"/>
        <v>-0.02153306645</v>
      </c>
      <c r="AO487" s="27">
        <f t="shared" si="30"/>
        <v>0.815148816</v>
      </c>
      <c r="AP487" s="27">
        <f t="shared" si="31"/>
        <v>0.6235521747</v>
      </c>
      <c r="AQ487" s="27"/>
      <c r="AR487" s="27"/>
      <c r="AS487" s="27"/>
    </row>
    <row r="488">
      <c r="A488" s="29">
        <v>6736.0</v>
      </c>
      <c r="B488" s="30">
        <v>969.0</v>
      </c>
      <c r="C488" s="14">
        <v>12.0</v>
      </c>
      <c r="D488" s="15">
        <v>8.0</v>
      </c>
      <c r="E488" s="16">
        <v>4.0</v>
      </c>
      <c r="F488" s="17">
        <v>13.0</v>
      </c>
      <c r="G488" s="18">
        <v>49.0</v>
      </c>
      <c r="H488" s="19">
        <v>15.0</v>
      </c>
      <c r="I488" s="20">
        <v>5.0</v>
      </c>
      <c r="J488" s="21">
        <v>16.0</v>
      </c>
      <c r="K488" s="22">
        <v>16.0</v>
      </c>
      <c r="L488" s="63">
        <f t="shared" si="1"/>
        <v>12</v>
      </c>
      <c r="M488" s="63">
        <f t="shared" si="2"/>
        <v>28</v>
      </c>
      <c r="N488" s="63">
        <f t="shared" si="3"/>
        <v>4</v>
      </c>
      <c r="O488" s="63">
        <f t="shared" si="4"/>
        <v>21</v>
      </c>
      <c r="P488" s="64">
        <f t="shared" si="5"/>
        <v>21</v>
      </c>
      <c r="Q488" s="64">
        <f t="shared" si="6"/>
        <v>0.3</v>
      </c>
      <c r="R488" s="64">
        <f t="shared" si="7"/>
        <v>0.16</v>
      </c>
      <c r="S488" s="65">
        <f t="shared" si="8"/>
        <v>0.5076923077</v>
      </c>
      <c r="T488" s="65">
        <f t="shared" si="9"/>
        <v>0.6153846154</v>
      </c>
      <c r="U488" s="73">
        <f t="shared" si="10"/>
        <v>0.01651186791</v>
      </c>
      <c r="V488" s="66">
        <f t="shared" si="11"/>
        <v>0.4285714286</v>
      </c>
      <c r="W488" s="27">
        <f t="shared" si="12"/>
        <v>0.4295618967</v>
      </c>
      <c r="X488" s="27">
        <f t="shared" si="13"/>
        <v>-0.009963388475</v>
      </c>
      <c r="Y488" s="27">
        <f t="shared" si="14"/>
        <v>1.436932905</v>
      </c>
      <c r="Z488" s="27">
        <f t="shared" si="15"/>
        <v>3.751163012</v>
      </c>
      <c r="AA488" s="27">
        <f t="shared" si="16"/>
        <v>0.01907028383</v>
      </c>
      <c r="AB488" s="27">
        <f t="shared" si="17"/>
        <v>-0.1488274523</v>
      </c>
      <c r="AC488" s="27">
        <f t="shared" si="18"/>
        <v>-0.3474013763</v>
      </c>
      <c r="AD488" s="27">
        <f t="shared" si="19"/>
        <v>0.1006082865</v>
      </c>
      <c r="AE488" s="27">
        <f t="shared" si="20"/>
        <v>-2.863352063</v>
      </c>
      <c r="AF488" s="27">
        <f t="shared" si="21"/>
        <v>-2.324419364</v>
      </c>
      <c r="AG488" s="27">
        <f t="shared" si="22"/>
        <v>0.001297250931</v>
      </c>
      <c r="AH488" s="27">
        <f t="shared" si="23"/>
        <v>-0.004173356722</v>
      </c>
      <c r="AI488" s="27">
        <f t="shared" si="24"/>
        <v>0.03796899675</v>
      </c>
      <c r="AJ488" s="27">
        <f t="shared" si="25"/>
        <v>-0.06281436156</v>
      </c>
      <c r="AK488" s="27">
        <f t="shared" si="26"/>
        <v>-0.02054682765</v>
      </c>
      <c r="AL488" s="27">
        <f t="shared" si="27"/>
        <v>0.04179988652</v>
      </c>
      <c r="AM488" s="27">
        <f t="shared" si="28"/>
        <v>0.432915942</v>
      </c>
      <c r="AN488" s="27">
        <f t="shared" si="29"/>
        <v>-0.02364939429</v>
      </c>
      <c r="AO488" s="27">
        <f t="shared" si="30"/>
        <v>1.06451492</v>
      </c>
      <c r="AP488" s="27">
        <f t="shared" si="31"/>
        <v>0.4858571448</v>
      </c>
      <c r="AQ488" s="27"/>
      <c r="AR488" s="27"/>
      <c r="AS488" s="27"/>
    </row>
    <row r="489">
      <c r="A489" s="29">
        <v>6738.0</v>
      </c>
      <c r="B489" s="30">
        <v>2930.0</v>
      </c>
      <c r="C489" s="14">
        <v>26.0</v>
      </c>
      <c r="D489" s="15">
        <v>24.0</v>
      </c>
      <c r="E489" s="16">
        <v>17.0</v>
      </c>
      <c r="F489" s="17">
        <v>45.0</v>
      </c>
      <c r="G489" s="18">
        <v>154.0</v>
      </c>
      <c r="H489" s="19">
        <v>27.0</v>
      </c>
      <c r="I489" s="20">
        <v>52.0</v>
      </c>
      <c r="J489" s="21">
        <v>47.0</v>
      </c>
      <c r="K489" s="22">
        <v>47.0</v>
      </c>
      <c r="L489" s="63">
        <f t="shared" si="1"/>
        <v>26</v>
      </c>
      <c r="M489" s="63">
        <f t="shared" si="2"/>
        <v>72</v>
      </c>
      <c r="N489" s="63">
        <f t="shared" si="3"/>
        <v>17</v>
      </c>
      <c r="O489" s="63">
        <f t="shared" si="4"/>
        <v>99</v>
      </c>
      <c r="P489" s="64">
        <f t="shared" si="5"/>
        <v>99</v>
      </c>
      <c r="Q489" s="64">
        <f t="shared" si="6"/>
        <v>0.2653061224</v>
      </c>
      <c r="R489" s="64">
        <f t="shared" si="7"/>
        <v>0.1465517241</v>
      </c>
      <c r="S489" s="65">
        <f t="shared" si="8"/>
        <v>0.5841121495</v>
      </c>
      <c r="T489" s="65">
        <f t="shared" si="9"/>
        <v>0.4579439252</v>
      </c>
      <c r="U489" s="73">
        <f t="shared" si="10"/>
        <v>0.01467576792</v>
      </c>
      <c r="V489" s="66">
        <f t="shared" si="11"/>
        <v>0.5789473684</v>
      </c>
      <c r="W489" s="27">
        <f t="shared" si="12"/>
        <v>0.5785221021</v>
      </c>
      <c r="X489" s="27">
        <f t="shared" si="13"/>
        <v>-0.008855471578</v>
      </c>
      <c r="Y489" s="27">
        <f t="shared" si="14"/>
        <v>1.069306379</v>
      </c>
      <c r="Z489" s="27">
        <f t="shared" si="15"/>
        <v>4.315802815</v>
      </c>
      <c r="AA489" s="27">
        <f t="shared" si="16"/>
        <v>0.01506490565</v>
      </c>
      <c r="AB489" s="27">
        <f t="shared" si="17"/>
        <v>-0.09843586108</v>
      </c>
      <c r="AC489" s="27">
        <f t="shared" si="18"/>
        <v>-0.1923813066</v>
      </c>
      <c r="AD489" s="27">
        <f t="shared" si="19"/>
        <v>0.1028807303</v>
      </c>
      <c r="AE489" s="27">
        <f t="shared" si="20"/>
        <v>-2.451523575</v>
      </c>
      <c r="AF489" s="27">
        <f t="shared" si="21"/>
        <v>-3.076846268</v>
      </c>
      <c r="AG489" s="27">
        <f t="shared" si="22"/>
        <v>0.0009108311604</v>
      </c>
      <c r="AH489" s="27">
        <f t="shared" si="23"/>
        <v>-0.002453355226</v>
      </c>
      <c r="AI489" s="27">
        <f t="shared" si="24"/>
        <v>0.01868809731</v>
      </c>
      <c r="AJ489" s="27">
        <f t="shared" si="25"/>
        <v>-0.02588546393</v>
      </c>
      <c r="AK489" s="27">
        <f t="shared" si="26"/>
        <v>-0.01867453058</v>
      </c>
      <c r="AL489" s="27">
        <f t="shared" si="27"/>
        <v>0.03180834378</v>
      </c>
      <c r="AM489" s="27">
        <f t="shared" si="28"/>
        <v>0.275823059</v>
      </c>
      <c r="AN489" s="27">
        <f t="shared" si="29"/>
        <v>-0.02782376935</v>
      </c>
      <c r="AO489" s="27">
        <f t="shared" si="30"/>
        <v>1.048597296</v>
      </c>
      <c r="AP489" s="27">
        <f t="shared" si="31"/>
        <v>0.7399383945</v>
      </c>
      <c r="AQ489" s="27"/>
      <c r="AR489" s="27"/>
      <c r="AS489" s="27"/>
    </row>
    <row r="490">
      <c r="A490" s="29">
        <v>6741.0</v>
      </c>
      <c r="B490" s="30">
        <v>2371.0</v>
      </c>
      <c r="C490" s="14">
        <v>58.0</v>
      </c>
      <c r="D490" s="15">
        <v>60.0</v>
      </c>
      <c r="E490" s="16">
        <v>20.0</v>
      </c>
      <c r="F490" s="17">
        <v>66.0</v>
      </c>
      <c r="G490" s="18">
        <v>175.0</v>
      </c>
      <c r="H490" s="19">
        <v>29.0</v>
      </c>
      <c r="I490" s="20">
        <v>94.0</v>
      </c>
      <c r="J490" s="21">
        <v>111.0</v>
      </c>
      <c r="K490" s="22">
        <v>70.0</v>
      </c>
      <c r="L490" s="63">
        <f t="shared" si="1"/>
        <v>58</v>
      </c>
      <c r="M490" s="63">
        <f t="shared" si="2"/>
        <v>95</v>
      </c>
      <c r="N490" s="63">
        <f t="shared" si="3"/>
        <v>20</v>
      </c>
      <c r="O490" s="63">
        <f t="shared" si="4"/>
        <v>164</v>
      </c>
      <c r="P490" s="64">
        <f t="shared" si="5"/>
        <v>166</v>
      </c>
      <c r="Q490" s="64">
        <f t="shared" si="6"/>
        <v>0.3790849673</v>
      </c>
      <c r="R490" s="64">
        <f t="shared" si="7"/>
        <v>0.1086956522</v>
      </c>
      <c r="S490" s="65">
        <f t="shared" si="8"/>
        <v>0.6587537092</v>
      </c>
      <c r="T490" s="65">
        <f t="shared" si="9"/>
        <v>0.4540059347</v>
      </c>
      <c r="U490" s="73">
        <f t="shared" si="10"/>
        <v>0.0328975116</v>
      </c>
      <c r="V490" s="66">
        <f t="shared" si="11"/>
        <v>0.6332046332</v>
      </c>
      <c r="W490" s="27">
        <f t="shared" si="12"/>
        <v>0.6415546354</v>
      </c>
      <c r="X490" s="27">
        <f t="shared" si="13"/>
        <v>-0.01985061229</v>
      </c>
      <c r="Y490" s="27">
        <f t="shared" si="14"/>
        <v>1.060111108</v>
      </c>
      <c r="Z490" s="27">
        <f t="shared" si="15"/>
        <v>4.867303504</v>
      </c>
      <c r="AA490" s="27">
        <f t="shared" si="16"/>
        <v>0.07569912214</v>
      </c>
      <c r="AB490" s="27">
        <f t="shared" si="17"/>
        <v>-0.2187584239</v>
      </c>
      <c r="AC490" s="27">
        <f t="shared" si="18"/>
        <v>-0.1890868492</v>
      </c>
      <c r="AD490" s="27">
        <f t="shared" si="19"/>
        <v>0.2600896594</v>
      </c>
      <c r="AE490" s="27">
        <f t="shared" si="20"/>
        <v>-2.741019565</v>
      </c>
      <c r="AF490" s="27">
        <f t="shared" si="21"/>
        <v>-3.91344708</v>
      </c>
      <c r="AG490" s="27">
        <f t="shared" si="22"/>
        <v>0.01025946042</v>
      </c>
      <c r="AH490" s="27">
        <f t="shared" si="23"/>
        <v>-0.01222176952</v>
      </c>
      <c r="AI490" s="27">
        <f t="shared" si="24"/>
        <v>0.04117425554</v>
      </c>
      <c r="AJ490" s="27">
        <f t="shared" si="25"/>
        <v>-0.0252234005</v>
      </c>
      <c r="AK490" s="27">
        <f t="shared" si="26"/>
        <v>-0.1058280892</v>
      </c>
      <c r="AL490" s="27">
        <f t="shared" si="27"/>
        <v>0.07972221039</v>
      </c>
      <c r="AM490" s="27">
        <f t="shared" si="28"/>
        <v>0.3057425333</v>
      </c>
      <c r="AN490" s="27">
        <f t="shared" si="29"/>
        <v>-0.07932897553</v>
      </c>
      <c r="AO490" s="27">
        <f t="shared" si="30"/>
        <v>1.322244072</v>
      </c>
      <c r="AP490" s="27">
        <f t="shared" si="31"/>
        <v>1.061392623</v>
      </c>
      <c r="AQ490" s="27"/>
      <c r="AR490" s="27"/>
      <c r="AS490" s="27"/>
    </row>
    <row r="491">
      <c r="A491" s="29">
        <v>6742.0</v>
      </c>
      <c r="B491" s="30">
        <v>1281.0</v>
      </c>
      <c r="C491" s="14">
        <v>41.0</v>
      </c>
      <c r="D491" s="15">
        <v>67.0</v>
      </c>
      <c r="E491" s="16">
        <v>26.0</v>
      </c>
      <c r="F491" s="17">
        <v>94.0</v>
      </c>
      <c r="G491" s="18">
        <v>131.0</v>
      </c>
      <c r="H491" s="19">
        <v>25.0</v>
      </c>
      <c r="I491" s="20">
        <v>51.0</v>
      </c>
      <c r="J491" s="21">
        <v>70.0</v>
      </c>
      <c r="K491" s="22">
        <v>46.0</v>
      </c>
      <c r="L491" s="63">
        <f t="shared" si="1"/>
        <v>41</v>
      </c>
      <c r="M491" s="63">
        <f t="shared" si="2"/>
        <v>119</v>
      </c>
      <c r="N491" s="63">
        <f t="shared" si="3"/>
        <v>26</v>
      </c>
      <c r="O491" s="63">
        <f t="shared" si="4"/>
        <v>97</v>
      </c>
      <c r="P491" s="64">
        <f t="shared" si="5"/>
        <v>96</v>
      </c>
      <c r="Q491" s="64">
        <f t="shared" si="6"/>
        <v>0.25625</v>
      </c>
      <c r="R491" s="64">
        <f t="shared" si="7"/>
        <v>0.2113821138</v>
      </c>
      <c r="S491" s="65">
        <f t="shared" si="8"/>
        <v>0.4876325088</v>
      </c>
      <c r="T491" s="65">
        <f t="shared" si="9"/>
        <v>0.5653710247</v>
      </c>
      <c r="U491" s="73">
        <f t="shared" si="10"/>
        <v>0.05230288837</v>
      </c>
      <c r="V491" s="66">
        <f t="shared" si="11"/>
        <v>0.4490740741</v>
      </c>
      <c r="W491" s="27">
        <f t="shared" si="12"/>
        <v>0.4431563377</v>
      </c>
      <c r="X491" s="27">
        <f t="shared" si="13"/>
        <v>-0.03155996633</v>
      </c>
      <c r="Y491" s="27">
        <f t="shared" si="14"/>
        <v>1.320150372</v>
      </c>
      <c r="Z491" s="27">
        <f t="shared" si="15"/>
        <v>3.602948091</v>
      </c>
      <c r="AA491" s="27">
        <f t="shared" si="16"/>
        <v>0.1913445477</v>
      </c>
      <c r="AB491" s="27">
        <f t="shared" si="17"/>
        <v>-0.4331112127</v>
      </c>
      <c r="AC491" s="27">
        <f t="shared" si="18"/>
        <v>-0.2932279469</v>
      </c>
      <c r="AD491" s="27">
        <f t="shared" si="19"/>
        <v>0.3060943318</v>
      </c>
      <c r="AE491" s="27">
        <f t="shared" si="20"/>
        <v>-2.526700289</v>
      </c>
      <c r="AF491" s="27">
        <f t="shared" si="21"/>
        <v>-2.144364555</v>
      </c>
      <c r="AG491" s="27">
        <f t="shared" si="22"/>
        <v>0.04122991059</v>
      </c>
      <c r="AH491" s="27">
        <f t="shared" si="23"/>
        <v>-0.0384708122</v>
      </c>
      <c r="AI491" s="27">
        <f t="shared" si="24"/>
        <v>0.1015155131</v>
      </c>
      <c r="AJ491" s="27">
        <f t="shared" si="25"/>
        <v>-0.04871017472</v>
      </c>
      <c r="AK491" s="27">
        <f t="shared" si="26"/>
        <v>-0.1980139469</v>
      </c>
      <c r="AL491" s="27">
        <f t="shared" si="27"/>
        <v>0.1168378483</v>
      </c>
      <c r="AM491" s="27">
        <f t="shared" si="28"/>
        <v>0.3509695763</v>
      </c>
      <c r="AN491" s="27">
        <f t="shared" si="29"/>
        <v>-0.06910884338</v>
      </c>
      <c r="AO491" s="27">
        <f t="shared" si="30"/>
        <v>0.9022415025</v>
      </c>
      <c r="AP491" s="27">
        <f t="shared" si="31"/>
        <v>0.4305115392</v>
      </c>
      <c r="AQ491" s="27"/>
      <c r="AR491" s="27"/>
      <c r="AS491" s="27"/>
    </row>
    <row r="492">
      <c r="A492" s="29">
        <v>6750.0</v>
      </c>
      <c r="B492" s="30">
        <v>1492.0</v>
      </c>
      <c r="C492" s="14">
        <v>13.0</v>
      </c>
      <c r="D492" s="15">
        <v>12.0</v>
      </c>
      <c r="E492" s="16">
        <v>4.0</v>
      </c>
      <c r="F492" s="17">
        <v>22.0</v>
      </c>
      <c r="G492" s="18">
        <v>91.0</v>
      </c>
      <c r="H492" s="19">
        <v>19.0</v>
      </c>
      <c r="I492" s="20">
        <v>26.0</v>
      </c>
      <c r="J492" s="21">
        <v>21.0</v>
      </c>
      <c r="K492" s="22">
        <v>24.0</v>
      </c>
      <c r="L492" s="63">
        <f t="shared" si="1"/>
        <v>13</v>
      </c>
      <c r="M492" s="63">
        <f t="shared" si="2"/>
        <v>41</v>
      </c>
      <c r="N492" s="63">
        <f t="shared" si="3"/>
        <v>4</v>
      </c>
      <c r="O492" s="63">
        <f t="shared" si="4"/>
        <v>50</v>
      </c>
      <c r="P492" s="64">
        <f t="shared" si="5"/>
        <v>50</v>
      </c>
      <c r="Q492" s="64">
        <f t="shared" si="6"/>
        <v>0.2407407407</v>
      </c>
      <c r="R492" s="64">
        <f t="shared" si="7"/>
        <v>0.07407407407</v>
      </c>
      <c r="S492" s="65">
        <f t="shared" si="8"/>
        <v>0.5833333333</v>
      </c>
      <c r="T492" s="65">
        <f t="shared" si="9"/>
        <v>0.5</v>
      </c>
      <c r="U492" s="73">
        <f t="shared" si="10"/>
        <v>0.01139410188</v>
      </c>
      <c r="V492" s="66">
        <f t="shared" si="11"/>
        <v>0.5494505495</v>
      </c>
      <c r="W492" s="27">
        <f t="shared" si="12"/>
        <v>0.5513464988</v>
      </c>
      <c r="X492" s="27">
        <f t="shared" si="13"/>
        <v>-0.006875288972</v>
      </c>
      <c r="Y492" s="27">
        <f t="shared" si="14"/>
        <v>1.167507985</v>
      </c>
      <c r="Z492" s="27">
        <f t="shared" si="15"/>
        <v>4.310048411</v>
      </c>
      <c r="AA492" s="27">
        <f t="shared" si="16"/>
        <v>0.009080817387</v>
      </c>
      <c r="AB492" s="27">
        <f t="shared" si="17"/>
        <v>-0.08344307684</v>
      </c>
      <c r="AC492" s="27">
        <f t="shared" si="18"/>
        <v>-0.2293391898</v>
      </c>
      <c r="AD492" s="27">
        <f t="shared" si="19"/>
        <v>0.07976894641</v>
      </c>
      <c r="AE492" s="27">
        <f t="shared" si="20"/>
        <v>-2.67309461</v>
      </c>
      <c r="AF492" s="27">
        <f t="shared" si="21"/>
        <v>-3.068646814</v>
      </c>
      <c r="AG492" s="27">
        <f t="shared" si="22"/>
        <v>0.0004262610681</v>
      </c>
      <c r="AH492" s="27">
        <f t="shared" si="23"/>
        <v>-0.001614643554</v>
      </c>
      <c r="AI492" s="27">
        <f t="shared" si="24"/>
        <v>0.01729656064</v>
      </c>
      <c r="AJ492" s="27">
        <f t="shared" si="25"/>
        <v>-0.03369217587</v>
      </c>
      <c r="AK492" s="27">
        <f t="shared" si="26"/>
        <v>-0.01124161672</v>
      </c>
      <c r="AL492" s="27">
        <f t="shared" si="27"/>
        <v>0.02692765756</v>
      </c>
      <c r="AM492" s="27">
        <f t="shared" si="28"/>
        <v>0.3283723106</v>
      </c>
      <c r="AN492" s="27">
        <f t="shared" si="29"/>
        <v>-0.02154449586</v>
      </c>
      <c r="AO492" s="27">
        <f t="shared" si="30"/>
        <v>1.141846024</v>
      </c>
      <c r="AP492" s="27">
        <f t="shared" si="31"/>
        <v>0.7369825855</v>
      </c>
      <c r="AQ492" s="27"/>
      <c r="AR492" s="27"/>
      <c r="AS492" s="27"/>
    </row>
    <row r="493">
      <c r="A493" s="29">
        <v>6751.0</v>
      </c>
      <c r="B493" s="30">
        <v>2136.0</v>
      </c>
      <c r="C493" s="14">
        <v>14.0</v>
      </c>
      <c r="D493" s="15">
        <v>19.0</v>
      </c>
      <c r="E493" s="16">
        <v>21.0</v>
      </c>
      <c r="F493" s="17">
        <v>26.0</v>
      </c>
      <c r="G493" s="18">
        <v>113.0</v>
      </c>
      <c r="H493" s="19">
        <v>28.0</v>
      </c>
      <c r="I493" s="20">
        <v>31.0</v>
      </c>
      <c r="J493" s="21">
        <v>30.0</v>
      </c>
      <c r="K493" s="22">
        <v>28.0</v>
      </c>
      <c r="L493" s="63">
        <f t="shared" si="1"/>
        <v>14</v>
      </c>
      <c r="M493" s="63">
        <f t="shared" si="2"/>
        <v>54</v>
      </c>
      <c r="N493" s="63">
        <f t="shared" si="3"/>
        <v>21</v>
      </c>
      <c r="O493" s="63">
        <f t="shared" si="4"/>
        <v>59</v>
      </c>
      <c r="P493" s="64">
        <f t="shared" si="5"/>
        <v>59</v>
      </c>
      <c r="Q493" s="64">
        <f t="shared" si="6"/>
        <v>0.2058823529</v>
      </c>
      <c r="R493" s="64">
        <f t="shared" si="7"/>
        <v>0.2625</v>
      </c>
      <c r="S493" s="65">
        <f t="shared" si="8"/>
        <v>0.4932432432</v>
      </c>
      <c r="T493" s="65">
        <f t="shared" si="9"/>
        <v>0.4594594595</v>
      </c>
      <c r="U493" s="73">
        <f t="shared" si="10"/>
        <v>0.01638576779</v>
      </c>
      <c r="V493" s="66">
        <f t="shared" si="11"/>
        <v>0.5221238938</v>
      </c>
      <c r="W493" s="27">
        <f t="shared" si="12"/>
        <v>0.522337422</v>
      </c>
      <c r="X493" s="27">
        <f t="shared" si="13"/>
        <v>-0.009887298693</v>
      </c>
      <c r="Y493" s="27">
        <f t="shared" si="14"/>
        <v>1.072845175</v>
      </c>
      <c r="Z493" s="27">
        <f t="shared" si="15"/>
        <v>3.644403869</v>
      </c>
      <c r="AA493" s="27">
        <f t="shared" si="16"/>
        <v>0.01878011891</v>
      </c>
      <c r="AB493" s="27">
        <f t="shared" si="17"/>
        <v>-0.1102691941</v>
      </c>
      <c r="AC493" s="27">
        <f t="shared" si="18"/>
        <v>-0.1936567593</v>
      </c>
      <c r="AD493" s="27">
        <f t="shared" si="19"/>
        <v>0.09699847456</v>
      </c>
      <c r="AE493" s="27">
        <f t="shared" si="20"/>
        <v>-2.076997023</v>
      </c>
      <c r="AF493" s="27">
        <f t="shared" si="21"/>
        <v>-2.19399487</v>
      </c>
      <c r="AG493" s="27">
        <f t="shared" si="22"/>
        <v>0.001267756255</v>
      </c>
      <c r="AH493" s="27">
        <f t="shared" si="23"/>
        <v>-0.003068507941</v>
      </c>
      <c r="AI493" s="27">
        <f t="shared" si="24"/>
        <v>0.02100394332</v>
      </c>
      <c r="AJ493" s="27">
        <f t="shared" si="25"/>
        <v>-0.02614331393</v>
      </c>
      <c r="AK493" s="27">
        <f t="shared" si="26"/>
        <v>-0.01965832544</v>
      </c>
      <c r="AL493" s="27">
        <f t="shared" si="27"/>
        <v>0.03008893508</v>
      </c>
      <c r="AM493" s="27">
        <f t="shared" si="28"/>
        <v>0.2344581132</v>
      </c>
      <c r="AN493" s="27">
        <f t="shared" si="29"/>
        <v>-0.02215193841</v>
      </c>
      <c r="AO493" s="27">
        <f t="shared" si="30"/>
        <v>0.7501937444</v>
      </c>
      <c r="AP493" s="27">
        <f t="shared" si="31"/>
        <v>0.4455436703</v>
      </c>
      <c r="AQ493" s="27"/>
      <c r="AR493" s="27"/>
      <c r="AS493" s="27"/>
    </row>
    <row r="494">
      <c r="A494" s="29">
        <v>6753.0</v>
      </c>
      <c r="B494" s="30">
        <v>3310.0</v>
      </c>
      <c r="C494" s="14">
        <v>38.0</v>
      </c>
      <c r="D494" s="15">
        <v>37.0</v>
      </c>
      <c r="E494" s="16">
        <v>26.0</v>
      </c>
      <c r="F494" s="17">
        <v>85.0</v>
      </c>
      <c r="G494" s="18">
        <v>141.0</v>
      </c>
      <c r="H494" s="19">
        <v>32.0</v>
      </c>
      <c r="I494" s="20">
        <v>55.0</v>
      </c>
      <c r="J494" s="21">
        <v>51.0</v>
      </c>
      <c r="K494" s="22">
        <v>62.0</v>
      </c>
      <c r="L494" s="63">
        <f t="shared" si="1"/>
        <v>38</v>
      </c>
      <c r="M494" s="63">
        <f t="shared" si="2"/>
        <v>117</v>
      </c>
      <c r="N494" s="63">
        <f t="shared" si="3"/>
        <v>26</v>
      </c>
      <c r="O494" s="63">
        <f t="shared" si="4"/>
        <v>117</v>
      </c>
      <c r="P494" s="64">
        <f t="shared" si="5"/>
        <v>117</v>
      </c>
      <c r="Q494" s="64">
        <f t="shared" si="6"/>
        <v>0.2451612903</v>
      </c>
      <c r="R494" s="64">
        <f t="shared" si="7"/>
        <v>0.1818181818</v>
      </c>
      <c r="S494" s="65">
        <f t="shared" si="8"/>
        <v>0.5201342282</v>
      </c>
      <c r="T494" s="65">
        <f t="shared" si="9"/>
        <v>0.5201342282</v>
      </c>
      <c r="U494" s="73">
        <f t="shared" si="10"/>
        <v>0.01933534743</v>
      </c>
      <c r="V494" s="66">
        <f t="shared" si="11"/>
        <v>0.5</v>
      </c>
      <c r="W494" s="27">
        <f t="shared" si="12"/>
        <v>0.4999155708</v>
      </c>
      <c r="X494" s="27">
        <f t="shared" si="13"/>
        <v>-0.0116670978</v>
      </c>
      <c r="Y494" s="27">
        <f t="shared" si="14"/>
        <v>1.214521729</v>
      </c>
      <c r="Z494" s="27">
        <f t="shared" si="15"/>
        <v>3.843092063</v>
      </c>
      <c r="AA494" s="27">
        <f t="shared" si="16"/>
        <v>0.02614982014</v>
      </c>
      <c r="AB494" s="27">
        <f t="shared" si="17"/>
        <v>-0.1473016533</v>
      </c>
      <c r="AC494" s="27">
        <f t="shared" si="18"/>
        <v>-0.2481813448</v>
      </c>
      <c r="AD494" s="27">
        <f t="shared" si="19"/>
        <v>0.1206991962</v>
      </c>
      <c r="AE494" s="27">
        <f t="shared" si="20"/>
        <v>-2.479467386</v>
      </c>
      <c r="AF494" s="27">
        <f t="shared" si="21"/>
        <v>-2.439743595</v>
      </c>
      <c r="AG494" s="27">
        <f t="shared" si="22"/>
        <v>0.002083009808</v>
      </c>
      <c r="AH494" s="27">
        <f t="shared" si="23"/>
        <v>-0.004836886056</v>
      </c>
      <c r="AI494" s="27">
        <f t="shared" si="24"/>
        <v>0.03176307173</v>
      </c>
      <c r="AJ494" s="27">
        <f t="shared" si="25"/>
        <v>-0.03792847212</v>
      </c>
      <c r="AK494" s="27">
        <f t="shared" si="26"/>
        <v>-0.0288649745</v>
      </c>
      <c r="AL494" s="27">
        <f t="shared" si="27"/>
        <v>0.04238522839</v>
      </c>
      <c r="AM494" s="27">
        <f t="shared" si="28"/>
        <v>0.3168516905</v>
      </c>
      <c r="AN494" s="27">
        <f t="shared" si="29"/>
        <v>-0.0290673539</v>
      </c>
      <c r="AO494" s="27">
        <f t="shared" si="30"/>
        <v>0.9443875518</v>
      </c>
      <c r="AP494" s="27">
        <f t="shared" si="31"/>
        <v>0.5224601205</v>
      </c>
      <c r="AQ494" s="27"/>
      <c r="AR494" s="27"/>
      <c r="AS494" s="27"/>
    </row>
    <row r="495">
      <c r="A495" s="29">
        <v>7001.0</v>
      </c>
      <c r="B495" s="30">
        <v>1904.0</v>
      </c>
      <c r="C495" s="14">
        <v>14.0</v>
      </c>
      <c r="D495" s="15">
        <v>25.0</v>
      </c>
      <c r="E495" s="16">
        <v>16.0</v>
      </c>
      <c r="F495" s="17">
        <v>63.0</v>
      </c>
      <c r="G495" s="18">
        <v>169.0</v>
      </c>
      <c r="H495" s="19">
        <v>41.0</v>
      </c>
      <c r="I495" s="20">
        <v>29.0</v>
      </c>
      <c r="J495" s="21">
        <v>36.0</v>
      </c>
      <c r="K495" s="22">
        <v>36.0</v>
      </c>
      <c r="L495" s="63">
        <f t="shared" si="1"/>
        <v>14</v>
      </c>
      <c r="M495" s="63">
        <f t="shared" si="2"/>
        <v>104</v>
      </c>
      <c r="N495" s="63">
        <f t="shared" si="3"/>
        <v>16</v>
      </c>
      <c r="O495" s="63">
        <f t="shared" si="4"/>
        <v>65</v>
      </c>
      <c r="P495" s="64">
        <f t="shared" si="5"/>
        <v>64</v>
      </c>
      <c r="Q495" s="64">
        <f t="shared" si="6"/>
        <v>0.1186440678</v>
      </c>
      <c r="R495" s="64">
        <f t="shared" si="7"/>
        <v>0.1975308642</v>
      </c>
      <c r="S495" s="65">
        <f t="shared" si="8"/>
        <v>0.3969849246</v>
      </c>
      <c r="T495" s="65">
        <f t="shared" si="9"/>
        <v>0.5929648241</v>
      </c>
      <c r="U495" s="73">
        <f t="shared" si="10"/>
        <v>0.01575630252</v>
      </c>
      <c r="V495" s="66">
        <f t="shared" si="11"/>
        <v>0.3846153846</v>
      </c>
      <c r="W495" s="27">
        <f t="shared" si="12"/>
        <v>0.3755481931</v>
      </c>
      <c r="X495" s="27">
        <f t="shared" si="13"/>
        <v>-0.009507474493</v>
      </c>
      <c r="Y495" s="27">
        <f t="shared" si="14"/>
        <v>1.384582334</v>
      </c>
      <c r="Z495" s="27">
        <f t="shared" si="15"/>
        <v>2.933184417</v>
      </c>
      <c r="AA495" s="27">
        <f t="shared" si="16"/>
        <v>0.0173649432</v>
      </c>
      <c r="AB495" s="27">
        <f t="shared" si="17"/>
        <v>-0.1368432716</v>
      </c>
      <c r="AC495" s="27">
        <f t="shared" si="18"/>
        <v>-0.3225493174</v>
      </c>
      <c r="AD495" s="27">
        <f t="shared" si="19"/>
        <v>0.07506980526</v>
      </c>
      <c r="AE495" s="27">
        <f t="shared" si="20"/>
        <v>-2.157399023</v>
      </c>
      <c r="AF495" s="27">
        <f t="shared" si="21"/>
        <v>-1.421220123</v>
      </c>
      <c r="AG495" s="27">
        <f t="shared" si="22"/>
        <v>0.00112719306</v>
      </c>
      <c r="AH495" s="27">
        <f t="shared" si="23"/>
        <v>-0.003661710576</v>
      </c>
      <c r="AI495" s="27">
        <f t="shared" si="24"/>
        <v>0.03363967718</v>
      </c>
      <c r="AJ495" s="27">
        <f t="shared" si="25"/>
        <v>-0.05619605626</v>
      </c>
      <c r="AK495" s="27">
        <f t="shared" si="26"/>
        <v>-0.01462966629</v>
      </c>
      <c r="AL495" s="27">
        <f t="shared" si="27"/>
        <v>0.03005307642</v>
      </c>
      <c r="AM495" s="27">
        <f t="shared" si="28"/>
        <v>0.3142979895</v>
      </c>
      <c r="AN495" s="27">
        <f t="shared" si="29"/>
        <v>-0.01379828117</v>
      </c>
      <c r="AO495" s="27">
        <f t="shared" si="30"/>
        <v>0.6271636981</v>
      </c>
      <c r="AP495" s="27">
        <f t="shared" si="31"/>
        <v>0.2322891306</v>
      </c>
      <c r="AQ495" s="27"/>
      <c r="AR495" s="27"/>
      <c r="AS495" s="27"/>
    </row>
    <row r="496">
      <c r="A496" s="29">
        <v>7003.0</v>
      </c>
      <c r="B496" s="30">
        <v>1198.0</v>
      </c>
      <c r="C496" s="14">
        <v>7.0</v>
      </c>
      <c r="D496" s="15">
        <v>8.0</v>
      </c>
      <c r="E496" s="16">
        <v>6.0</v>
      </c>
      <c r="F496" s="17">
        <v>12.0</v>
      </c>
      <c r="G496" s="18">
        <v>88.0</v>
      </c>
      <c r="H496" s="19">
        <v>15.0</v>
      </c>
      <c r="I496" s="20">
        <v>15.0</v>
      </c>
      <c r="J496" s="21">
        <v>17.0</v>
      </c>
      <c r="K496" s="22">
        <v>8.0</v>
      </c>
      <c r="L496" s="63">
        <f t="shared" si="1"/>
        <v>7</v>
      </c>
      <c r="M496" s="63">
        <f t="shared" si="2"/>
        <v>27</v>
      </c>
      <c r="N496" s="63">
        <f t="shared" si="3"/>
        <v>6</v>
      </c>
      <c r="O496" s="63">
        <f t="shared" si="4"/>
        <v>23</v>
      </c>
      <c r="P496" s="64">
        <f t="shared" si="5"/>
        <v>23</v>
      </c>
      <c r="Q496" s="64">
        <f t="shared" si="6"/>
        <v>0.2058823529</v>
      </c>
      <c r="R496" s="64">
        <f t="shared" si="7"/>
        <v>0.2068965517</v>
      </c>
      <c r="S496" s="65">
        <f t="shared" si="8"/>
        <v>0.4761904762</v>
      </c>
      <c r="T496" s="65">
        <f t="shared" si="9"/>
        <v>0.5396825397</v>
      </c>
      <c r="U496" s="73">
        <f t="shared" si="10"/>
        <v>0.01085141903</v>
      </c>
      <c r="V496" s="66">
        <f t="shared" si="11"/>
        <v>0.46</v>
      </c>
      <c r="W496" s="27">
        <f t="shared" si="12"/>
        <v>0.4624052563</v>
      </c>
      <c r="X496" s="27">
        <f t="shared" si="13"/>
        <v>-0.006547829957</v>
      </c>
      <c r="Y496" s="27">
        <f t="shared" si="14"/>
        <v>1.260167349</v>
      </c>
      <c r="Z496" s="27">
        <f t="shared" si="15"/>
        <v>3.518406866</v>
      </c>
      <c r="AA496" s="27">
        <f t="shared" si="16"/>
        <v>0.008236407288</v>
      </c>
      <c r="AB496" s="27">
        <f t="shared" si="17"/>
        <v>-0.08577586551</v>
      </c>
      <c r="AC496" s="27">
        <f t="shared" si="18"/>
        <v>-0.2671868012</v>
      </c>
      <c r="AD496" s="27">
        <f t="shared" si="19"/>
        <v>0.06201606457</v>
      </c>
      <c r="AE496" s="27">
        <f t="shared" si="20"/>
        <v>-2.355302021</v>
      </c>
      <c r="AF496" s="27">
        <f t="shared" si="21"/>
        <v>-2.044912496</v>
      </c>
      <c r="AG496" s="27">
        <f t="shared" si="22"/>
        <v>0.0003682094894</v>
      </c>
      <c r="AH496" s="27">
        <f t="shared" si="23"/>
        <v>-0.001580730738</v>
      </c>
      <c r="AI496" s="27">
        <f t="shared" si="24"/>
        <v>0.01919123469</v>
      </c>
      <c r="AJ496" s="27">
        <f t="shared" si="25"/>
        <v>-0.04236762786</v>
      </c>
      <c r="AK496" s="27">
        <f t="shared" si="26"/>
        <v>-0.008323491827</v>
      </c>
      <c r="AL496" s="27">
        <f t="shared" si="27"/>
        <v>0.02259629762</v>
      </c>
      <c r="AM496" s="27">
        <f t="shared" si="28"/>
        <v>0.3122965358</v>
      </c>
      <c r="AN496" s="27">
        <f t="shared" si="29"/>
        <v>-0.01367321349</v>
      </c>
      <c r="AO496" s="27">
        <f t="shared" si="30"/>
        <v>0.8213036062</v>
      </c>
      <c r="AP496" s="27">
        <f t="shared" si="31"/>
        <v>0.4009119115</v>
      </c>
      <c r="AQ496" s="27"/>
      <c r="AR496" s="27"/>
      <c r="AS496" s="27"/>
    </row>
    <row r="497">
      <c r="A497" s="29">
        <v>7004.0</v>
      </c>
      <c r="B497" s="30">
        <v>1264.0</v>
      </c>
      <c r="C497" s="14">
        <v>10.0</v>
      </c>
      <c r="D497" s="15">
        <v>27.0</v>
      </c>
      <c r="E497" s="16">
        <v>9.0</v>
      </c>
      <c r="F497" s="17">
        <v>25.0</v>
      </c>
      <c r="G497" s="18">
        <v>74.0</v>
      </c>
      <c r="H497" s="19">
        <v>6.0</v>
      </c>
      <c r="I497" s="20">
        <v>14.0</v>
      </c>
      <c r="J497" s="21">
        <v>42.0</v>
      </c>
      <c r="K497" s="22">
        <v>26.0</v>
      </c>
      <c r="L497" s="63">
        <f t="shared" si="1"/>
        <v>10</v>
      </c>
      <c r="M497" s="63">
        <f t="shared" si="2"/>
        <v>31</v>
      </c>
      <c r="N497" s="63">
        <f t="shared" si="3"/>
        <v>9</v>
      </c>
      <c r="O497" s="63">
        <f t="shared" si="4"/>
        <v>40</v>
      </c>
      <c r="P497" s="64">
        <f t="shared" si="5"/>
        <v>40</v>
      </c>
      <c r="Q497" s="64">
        <f t="shared" si="6"/>
        <v>0.243902439</v>
      </c>
      <c r="R497" s="64">
        <f t="shared" si="7"/>
        <v>0.1836734694</v>
      </c>
      <c r="S497" s="65">
        <f t="shared" si="8"/>
        <v>0.5555555556</v>
      </c>
      <c r="T497" s="65">
        <f t="shared" si="9"/>
        <v>0.4555555556</v>
      </c>
      <c r="U497" s="73">
        <f t="shared" si="10"/>
        <v>0.01503164557</v>
      </c>
      <c r="V497" s="66">
        <f t="shared" si="11"/>
        <v>0.5633802817</v>
      </c>
      <c r="W497" s="27">
        <f t="shared" si="12"/>
        <v>0.5626946472</v>
      </c>
      <c r="X497" s="27">
        <f t="shared" si="13"/>
        <v>-0.009070210899</v>
      </c>
      <c r="Y497" s="27">
        <f t="shared" si="14"/>
        <v>1.063729497</v>
      </c>
      <c r="Z497" s="27">
        <f t="shared" si="15"/>
        <v>4.10480801</v>
      </c>
      <c r="AA497" s="27">
        <f t="shared" si="16"/>
        <v>0.01580439224</v>
      </c>
      <c r="AB497" s="27">
        <f t="shared" si="17"/>
        <v>-0.100297032</v>
      </c>
      <c r="AC497" s="27">
        <f t="shared" si="18"/>
        <v>-0.190379841</v>
      </c>
      <c r="AD497" s="27">
        <f t="shared" si="19"/>
        <v>0.1002238278</v>
      </c>
      <c r="AE497" s="27">
        <f t="shared" si="20"/>
        <v>-2.319510667</v>
      </c>
      <c r="AF497" s="27">
        <f t="shared" si="21"/>
        <v>-2.783353119</v>
      </c>
      <c r="AG497" s="27">
        <f t="shared" si="22"/>
        <v>0.0009787120945</v>
      </c>
      <c r="AH497" s="27">
        <f t="shared" si="23"/>
        <v>-0.002560358997</v>
      </c>
      <c r="AI497" s="27">
        <f t="shared" si="24"/>
        <v>0.01894213243</v>
      </c>
      <c r="AJ497" s="27">
        <f t="shared" si="25"/>
        <v>-0.0254825619</v>
      </c>
      <c r="AK497" s="27">
        <f t="shared" si="26"/>
        <v>-0.01863340968</v>
      </c>
      <c r="AL497" s="27">
        <f t="shared" si="27"/>
        <v>0.0308252813</v>
      </c>
      <c r="AM497" s="27">
        <f t="shared" si="28"/>
        <v>0.2596091025</v>
      </c>
      <c r="AN497" s="27">
        <f t="shared" si="29"/>
        <v>-0.02578007442</v>
      </c>
      <c r="AO497" s="27">
        <f t="shared" si="30"/>
        <v>0.9436268475</v>
      </c>
      <c r="AP497" s="27">
        <f t="shared" si="31"/>
        <v>0.6366332668</v>
      </c>
      <c r="AQ497" s="27"/>
      <c r="AR497" s="27"/>
      <c r="AS497" s="27"/>
    </row>
    <row r="498">
      <c r="A498" s="29">
        <v>7006.0</v>
      </c>
      <c r="B498" s="30">
        <v>990.0</v>
      </c>
      <c r="C498" s="14">
        <v>11.0</v>
      </c>
      <c r="D498" s="15">
        <v>11.0</v>
      </c>
      <c r="E498" s="16">
        <v>1.0</v>
      </c>
      <c r="F498" s="17">
        <v>20.0</v>
      </c>
      <c r="G498" s="18">
        <v>80.0</v>
      </c>
      <c r="H498" s="19">
        <v>4.0</v>
      </c>
      <c r="I498" s="20">
        <v>19.0</v>
      </c>
      <c r="J498" s="21">
        <v>30.0</v>
      </c>
      <c r="K498" s="22">
        <v>19.0</v>
      </c>
      <c r="L498" s="63">
        <f t="shared" si="1"/>
        <v>11</v>
      </c>
      <c r="M498" s="63">
        <f t="shared" si="2"/>
        <v>24</v>
      </c>
      <c r="N498" s="63">
        <f t="shared" si="3"/>
        <v>1</v>
      </c>
      <c r="O498" s="63">
        <f t="shared" si="4"/>
        <v>38</v>
      </c>
      <c r="P498" s="64">
        <f t="shared" si="5"/>
        <v>38</v>
      </c>
      <c r="Q498" s="64">
        <f t="shared" si="6"/>
        <v>0.3142857143</v>
      </c>
      <c r="R498" s="64">
        <f t="shared" si="7"/>
        <v>0.02564102564</v>
      </c>
      <c r="S498" s="65">
        <f t="shared" si="8"/>
        <v>0.6621621622</v>
      </c>
      <c r="T498" s="65">
        <f t="shared" si="9"/>
        <v>0.472972973</v>
      </c>
      <c r="U498" s="73">
        <f t="shared" si="10"/>
        <v>0.01212121212</v>
      </c>
      <c r="V498" s="66">
        <f t="shared" si="11"/>
        <v>0.6129032258</v>
      </c>
      <c r="W498" s="27">
        <f t="shared" si="12"/>
        <v>0.622000614</v>
      </c>
      <c r="X498" s="27">
        <f t="shared" si="13"/>
        <v>-0.007314032903</v>
      </c>
      <c r="Y498" s="27">
        <f t="shared" si="14"/>
        <v>1.104399445</v>
      </c>
      <c r="Z498" s="27">
        <f t="shared" si="15"/>
        <v>4.892487385</v>
      </c>
      <c r="AA498" s="27">
        <f t="shared" si="16"/>
        <v>0.01027677501</v>
      </c>
      <c r="AB498" s="27">
        <f t="shared" si="17"/>
        <v>-0.08396969644</v>
      </c>
      <c r="AC498" s="27">
        <f t="shared" si="18"/>
        <v>-0.2052158565</v>
      </c>
      <c r="AD498" s="27">
        <f t="shared" si="19"/>
        <v>0.09632685374</v>
      </c>
      <c r="AE498" s="27">
        <f t="shared" si="20"/>
        <v>-2.870306119</v>
      </c>
      <c r="AF498" s="27">
        <f t="shared" si="21"/>
        <v>-3.954048926</v>
      </c>
      <c r="AG498" s="27">
        <f t="shared" si="22"/>
        <v>0.0005131844974</v>
      </c>
      <c r="AH498" s="27">
        <f t="shared" si="23"/>
        <v>-0.001728521914</v>
      </c>
      <c r="AI498" s="27">
        <f t="shared" si="24"/>
        <v>0.01646487158</v>
      </c>
      <c r="AJ498" s="27">
        <f t="shared" si="25"/>
        <v>-0.02851858805</v>
      </c>
      <c r="AK498" s="27">
        <f t="shared" si="26"/>
        <v>-0.01444136507</v>
      </c>
      <c r="AL498" s="27">
        <f t="shared" si="27"/>
        <v>0.03075943937</v>
      </c>
      <c r="AM498" s="27">
        <f t="shared" si="28"/>
        <v>0.3335390871</v>
      </c>
      <c r="AN498" s="27">
        <f t="shared" si="29"/>
        <v>-0.02953231023</v>
      </c>
      <c r="AO498" s="27">
        <f t="shared" si="30"/>
        <v>1.39177489</v>
      </c>
      <c r="AP498" s="27">
        <f t="shared" si="31"/>
        <v>1.077953247</v>
      </c>
      <c r="AQ498" s="27"/>
      <c r="AR498" s="27"/>
      <c r="AS498" s="27"/>
    </row>
    <row r="499">
      <c r="A499" s="29">
        <v>7007.0</v>
      </c>
      <c r="B499" s="30">
        <v>1565.0</v>
      </c>
      <c r="C499" s="14">
        <v>17.0</v>
      </c>
      <c r="D499" s="15">
        <v>35.0</v>
      </c>
      <c r="E499" s="16">
        <v>10.0</v>
      </c>
      <c r="F499" s="17">
        <v>51.0</v>
      </c>
      <c r="G499" s="18">
        <v>155.0</v>
      </c>
      <c r="H499" s="19">
        <v>20.0</v>
      </c>
      <c r="I499" s="20">
        <v>34.0</v>
      </c>
      <c r="J499" s="21">
        <v>65.0</v>
      </c>
      <c r="K499" s="22">
        <v>33.0</v>
      </c>
      <c r="L499" s="63">
        <f t="shared" si="1"/>
        <v>17</v>
      </c>
      <c r="M499" s="63">
        <f t="shared" si="2"/>
        <v>71</v>
      </c>
      <c r="N499" s="63">
        <f t="shared" si="3"/>
        <v>10</v>
      </c>
      <c r="O499" s="63">
        <f t="shared" si="4"/>
        <v>67</v>
      </c>
      <c r="P499" s="64">
        <f t="shared" si="5"/>
        <v>67</v>
      </c>
      <c r="Q499" s="64">
        <f t="shared" si="6"/>
        <v>0.1931818182</v>
      </c>
      <c r="R499" s="64">
        <f t="shared" si="7"/>
        <v>0.1298701299</v>
      </c>
      <c r="S499" s="65">
        <f t="shared" si="8"/>
        <v>0.5090909091</v>
      </c>
      <c r="T499" s="65">
        <f t="shared" si="9"/>
        <v>0.5333333333</v>
      </c>
      <c r="U499" s="73">
        <f t="shared" si="10"/>
        <v>0.01725239617</v>
      </c>
      <c r="V499" s="66">
        <f t="shared" si="11"/>
        <v>0.4855072464</v>
      </c>
      <c r="W499" s="27">
        <f t="shared" si="12"/>
        <v>0.4845536254</v>
      </c>
      <c r="X499" s="27">
        <f t="shared" si="13"/>
        <v>-0.01041022894</v>
      </c>
      <c r="Y499" s="27">
        <f t="shared" si="14"/>
        <v>1.245341851</v>
      </c>
      <c r="Z499" s="27">
        <f t="shared" si="15"/>
        <v>3.761496795</v>
      </c>
      <c r="AA499" s="27">
        <f t="shared" si="16"/>
        <v>0.02081917857</v>
      </c>
      <c r="AB499" s="27">
        <f t="shared" si="17"/>
        <v>-0.1347684884</v>
      </c>
      <c r="AC499" s="27">
        <f t="shared" si="18"/>
        <v>-0.2609370338</v>
      </c>
      <c r="AD499" s="27">
        <f t="shared" si="19"/>
        <v>0.1054099792</v>
      </c>
      <c r="AE499" s="27">
        <f t="shared" si="20"/>
        <v>-2.488408074</v>
      </c>
      <c r="AF499" s="27">
        <f t="shared" si="21"/>
        <v>-2.337243722</v>
      </c>
      <c r="AG499" s="27">
        <f t="shared" si="22"/>
        <v>0.00147973396</v>
      </c>
      <c r="AH499" s="27">
        <f t="shared" si="23"/>
        <v>-0.003948608124</v>
      </c>
      <c r="AI499" s="27">
        <f t="shared" si="24"/>
        <v>0.02979795947</v>
      </c>
      <c r="AJ499" s="27">
        <f t="shared" si="25"/>
        <v>-0.04088982292</v>
      </c>
      <c r="AK499" s="27">
        <f t="shared" si="26"/>
        <v>-0.02249292681</v>
      </c>
      <c r="AL499" s="27">
        <f t="shared" si="27"/>
        <v>0.03795553971</v>
      </c>
      <c r="AM499" s="27">
        <f t="shared" si="28"/>
        <v>0.3260637538</v>
      </c>
      <c r="AN499" s="27">
        <f t="shared" si="29"/>
        <v>-0.02484635899</v>
      </c>
      <c r="AO499" s="27">
        <f t="shared" si="30"/>
        <v>0.927669682</v>
      </c>
      <c r="AP499" s="27">
        <f t="shared" si="31"/>
        <v>0.4898835648</v>
      </c>
      <c r="AQ499" s="27"/>
      <c r="AR499" s="27"/>
      <c r="AS499" s="27"/>
    </row>
    <row r="500">
      <c r="A500" s="29">
        <v>7012.0</v>
      </c>
      <c r="B500" s="30">
        <v>2557.0</v>
      </c>
      <c r="C500" s="14">
        <v>12.0</v>
      </c>
      <c r="D500" s="15">
        <v>14.0</v>
      </c>
      <c r="E500" s="16">
        <v>9.0</v>
      </c>
      <c r="F500" s="17">
        <v>39.0</v>
      </c>
      <c r="G500" s="18">
        <v>168.0</v>
      </c>
      <c r="H500" s="19">
        <v>17.0</v>
      </c>
      <c r="I500" s="20">
        <v>19.0</v>
      </c>
      <c r="J500" s="21">
        <v>33.0</v>
      </c>
      <c r="K500" s="22">
        <v>34.0</v>
      </c>
      <c r="L500" s="63">
        <f t="shared" si="1"/>
        <v>12</v>
      </c>
      <c r="M500" s="63">
        <f t="shared" si="2"/>
        <v>56</v>
      </c>
      <c r="N500" s="63">
        <f t="shared" si="3"/>
        <v>9</v>
      </c>
      <c r="O500" s="63">
        <f t="shared" si="4"/>
        <v>53</v>
      </c>
      <c r="P500" s="64">
        <f t="shared" si="5"/>
        <v>53</v>
      </c>
      <c r="Q500" s="64">
        <f t="shared" si="6"/>
        <v>0.1764705882</v>
      </c>
      <c r="R500" s="64">
        <f t="shared" si="7"/>
        <v>0.1451612903</v>
      </c>
      <c r="S500" s="65">
        <f t="shared" si="8"/>
        <v>0.5</v>
      </c>
      <c r="T500" s="65">
        <f t="shared" si="9"/>
        <v>0.5230769231</v>
      </c>
      <c r="U500" s="73">
        <f t="shared" si="10"/>
        <v>0.008212749316</v>
      </c>
      <c r="V500" s="66">
        <f t="shared" si="11"/>
        <v>0.4862385321</v>
      </c>
      <c r="W500" s="27">
        <f t="shared" si="12"/>
        <v>0.4870531405</v>
      </c>
      <c r="X500" s="27">
        <f t="shared" si="13"/>
        <v>-0.004955636294</v>
      </c>
      <c r="Y500" s="27">
        <f t="shared" si="14"/>
        <v>1.221392969</v>
      </c>
      <c r="Z500" s="27">
        <f t="shared" si="15"/>
        <v>3.694327209</v>
      </c>
      <c r="AA500" s="27">
        <f t="shared" si="16"/>
        <v>0.004717825562</v>
      </c>
      <c r="AB500" s="27">
        <f t="shared" si="17"/>
        <v>-0.06292081426</v>
      </c>
      <c r="AC500" s="27">
        <f t="shared" si="18"/>
        <v>-0.2509974944</v>
      </c>
      <c r="AD500" s="27">
        <f t="shared" si="19"/>
        <v>0.04928281821</v>
      </c>
      <c r="AE500" s="27">
        <f t="shared" si="20"/>
        <v>-2.39697275</v>
      </c>
      <c r="AF500" s="27">
        <f t="shared" si="21"/>
        <v>-2.254516027</v>
      </c>
      <c r="AG500" s="27">
        <f t="shared" si="22"/>
        <v>0.0001596250603</v>
      </c>
      <c r="AH500" s="27">
        <f t="shared" si="23"/>
        <v>-0.0008775849283</v>
      </c>
      <c r="AI500" s="27">
        <f t="shared" si="24"/>
        <v>0.01364455369</v>
      </c>
      <c r="AJ500" s="27">
        <f t="shared" si="25"/>
        <v>-0.03857586979</v>
      </c>
      <c r="AK500" s="27">
        <f t="shared" si="26"/>
        <v>-0.005006093092</v>
      </c>
      <c r="AL500" s="27">
        <f t="shared" si="27"/>
        <v>0.01740426994</v>
      </c>
      <c r="AM500" s="27">
        <f t="shared" si="28"/>
        <v>0.3080426504</v>
      </c>
      <c r="AN500" s="27">
        <f t="shared" si="29"/>
        <v>-0.01140909576</v>
      </c>
      <c r="AO500" s="27">
        <f t="shared" si="30"/>
        <v>0.8776260804</v>
      </c>
      <c r="AP500" s="27">
        <f t="shared" si="31"/>
        <v>0.4641056515</v>
      </c>
      <c r="AQ500" s="27"/>
      <c r="AR500" s="27"/>
      <c r="AS500" s="27"/>
    </row>
    <row r="501">
      <c r="A501" s="29">
        <v>7019.0</v>
      </c>
      <c r="B501" s="30">
        <v>2220.0</v>
      </c>
      <c r="C501" s="14">
        <v>26.0</v>
      </c>
      <c r="D501" s="15">
        <v>42.0</v>
      </c>
      <c r="E501" s="16">
        <v>24.0</v>
      </c>
      <c r="F501" s="17">
        <v>37.0</v>
      </c>
      <c r="G501" s="18">
        <v>159.0</v>
      </c>
      <c r="H501" s="19">
        <v>13.0</v>
      </c>
      <c r="I501" s="20">
        <v>38.0</v>
      </c>
      <c r="J501" s="21">
        <v>76.0</v>
      </c>
      <c r="K501" s="22">
        <v>56.0</v>
      </c>
      <c r="L501" s="63">
        <f t="shared" si="1"/>
        <v>26</v>
      </c>
      <c r="M501" s="63">
        <f t="shared" si="2"/>
        <v>50</v>
      </c>
      <c r="N501" s="63">
        <f t="shared" si="3"/>
        <v>24</v>
      </c>
      <c r="O501" s="63">
        <f t="shared" si="4"/>
        <v>94</v>
      </c>
      <c r="P501" s="64">
        <f t="shared" si="5"/>
        <v>94</v>
      </c>
      <c r="Q501" s="64">
        <f t="shared" si="6"/>
        <v>0.3421052632</v>
      </c>
      <c r="R501" s="64">
        <f t="shared" si="7"/>
        <v>0.2033898305</v>
      </c>
      <c r="S501" s="65">
        <f t="shared" si="8"/>
        <v>0.618556701</v>
      </c>
      <c r="T501" s="65">
        <f t="shared" si="9"/>
        <v>0.3917525773</v>
      </c>
      <c r="U501" s="73">
        <f t="shared" si="10"/>
        <v>0.02252252252</v>
      </c>
      <c r="V501" s="66">
        <f t="shared" si="11"/>
        <v>0.6527777778</v>
      </c>
      <c r="W501" s="27">
        <f t="shared" si="12"/>
        <v>0.6467337649</v>
      </c>
      <c r="X501" s="27">
        <f t="shared" si="13"/>
        <v>-0.01359026384</v>
      </c>
      <c r="Y501" s="27">
        <f t="shared" si="14"/>
        <v>0.9147485243</v>
      </c>
      <c r="Z501" s="27">
        <f t="shared" si="15"/>
        <v>4.570301702</v>
      </c>
      <c r="AA501" s="27">
        <f t="shared" si="16"/>
        <v>0.03548124133</v>
      </c>
      <c r="AB501" s="27">
        <f t="shared" si="17"/>
        <v>-0.1292317125</v>
      </c>
      <c r="AC501" s="27">
        <f t="shared" si="18"/>
        <v>-0.1407868169</v>
      </c>
      <c r="AD501" s="27">
        <f t="shared" si="19"/>
        <v>0.1671989361</v>
      </c>
      <c r="AE501" s="27">
        <f t="shared" si="20"/>
        <v>-2.220848383</v>
      </c>
      <c r="AF501" s="27">
        <f t="shared" si="21"/>
        <v>-3.450423083</v>
      </c>
      <c r="AG501" s="27">
        <f t="shared" si="22"/>
        <v>0.003292201919</v>
      </c>
      <c r="AH501" s="27">
        <f t="shared" si="23"/>
        <v>-0.00494302019</v>
      </c>
      <c r="AI501" s="27">
        <f t="shared" si="24"/>
        <v>0.02098845167</v>
      </c>
      <c r="AJ501" s="27">
        <f t="shared" si="25"/>
        <v>-0.01620520887</v>
      </c>
      <c r="AK501" s="27">
        <f t="shared" si="26"/>
        <v>-0.04657634012</v>
      </c>
      <c r="AL501" s="27">
        <f t="shared" si="27"/>
        <v>0.04422217385</v>
      </c>
      <c r="AM501" s="27">
        <f t="shared" si="28"/>
        <v>0.2137533683</v>
      </c>
      <c r="AN501" s="27">
        <f t="shared" si="29"/>
        <v>-0.04788491403</v>
      </c>
      <c r="AO501" s="27">
        <f t="shared" si="30"/>
        <v>1.005946413</v>
      </c>
      <c r="AP501" s="27">
        <f t="shared" si="31"/>
        <v>0.8787096428</v>
      </c>
      <c r="AQ501" s="27"/>
      <c r="AR501" s="27"/>
      <c r="AS501" s="27"/>
    </row>
    <row r="502">
      <c r="A502" s="29">
        <v>7021.0</v>
      </c>
      <c r="B502" s="30">
        <v>1481.0</v>
      </c>
      <c r="C502" s="14">
        <v>2.0</v>
      </c>
      <c r="D502" s="15">
        <v>6.0</v>
      </c>
      <c r="E502" s="16">
        <v>2.0</v>
      </c>
      <c r="F502" s="17">
        <v>32.0</v>
      </c>
      <c r="G502" s="18">
        <v>120.0</v>
      </c>
      <c r="H502" s="19">
        <v>24.0</v>
      </c>
      <c r="I502" s="20">
        <v>10.0</v>
      </c>
      <c r="J502" s="21">
        <v>24.0</v>
      </c>
      <c r="K502" s="22">
        <v>17.0</v>
      </c>
      <c r="L502" s="63">
        <f t="shared" si="1"/>
        <v>2</v>
      </c>
      <c r="M502" s="63">
        <f t="shared" si="2"/>
        <v>56</v>
      </c>
      <c r="N502" s="63">
        <f t="shared" si="3"/>
        <v>2</v>
      </c>
      <c r="O502" s="63">
        <f t="shared" si="4"/>
        <v>27</v>
      </c>
      <c r="P502" s="64">
        <f t="shared" si="5"/>
        <v>27</v>
      </c>
      <c r="Q502" s="64">
        <f t="shared" si="6"/>
        <v>0.03448275862</v>
      </c>
      <c r="R502" s="64">
        <f t="shared" si="7"/>
        <v>0.06896551724</v>
      </c>
      <c r="S502" s="65">
        <f t="shared" si="8"/>
        <v>0.3333333333</v>
      </c>
      <c r="T502" s="65">
        <f t="shared" si="9"/>
        <v>0.6666666667</v>
      </c>
      <c r="U502" s="73">
        <f t="shared" si="10"/>
        <v>0.002700877785</v>
      </c>
      <c r="V502" s="66">
        <f t="shared" si="11"/>
        <v>0.3253012048</v>
      </c>
      <c r="W502" s="27">
        <f t="shared" si="12"/>
        <v>0.3174639482</v>
      </c>
      <c r="X502" s="27">
        <f t="shared" si="13"/>
        <v>-0.001629730492</v>
      </c>
      <c r="Y502" s="27">
        <f t="shared" si="14"/>
        <v>1.556677313</v>
      </c>
      <c r="Z502" s="27">
        <f t="shared" si="15"/>
        <v>2.462884806</v>
      </c>
      <c r="AA502" s="27">
        <f t="shared" si="16"/>
        <v>0.0005102401286</v>
      </c>
      <c r="AB502" s="27">
        <f t="shared" si="17"/>
        <v>-0.02637265666</v>
      </c>
      <c r="AC502" s="27">
        <f t="shared" si="18"/>
        <v>-0.4077141153</v>
      </c>
      <c r="AD502" s="27">
        <f t="shared" si="19"/>
        <v>0.01080489726</v>
      </c>
      <c r="AE502" s="27">
        <f t="shared" si="20"/>
        <v>-2.036643513</v>
      </c>
      <c r="AF502" s="27">
        <f t="shared" si="21"/>
        <v>-1.002007123</v>
      </c>
      <c r="AG502" s="27">
        <f t="shared" si="22"/>
        <v>0.000005677408878</v>
      </c>
      <c r="AH502" s="27">
        <f t="shared" si="23"/>
        <v>-0.0001209664871</v>
      </c>
      <c r="AI502" s="27">
        <f t="shared" si="24"/>
        <v>0.00728890117</v>
      </c>
      <c r="AJ502" s="27">
        <f t="shared" si="25"/>
        <v>-0.07986293539</v>
      </c>
      <c r="AK502" s="27">
        <f t="shared" si="26"/>
        <v>-0.0003609444718</v>
      </c>
      <c r="AL502" s="27">
        <f t="shared" si="27"/>
        <v>0.004863222037</v>
      </c>
      <c r="AM502" s="27">
        <f t="shared" si="28"/>
        <v>0.3335845695</v>
      </c>
      <c r="AN502" s="27">
        <f t="shared" si="29"/>
        <v>-0.001667573839</v>
      </c>
      <c r="AO502" s="27">
        <f t="shared" si="30"/>
        <v>0.4971302416</v>
      </c>
      <c r="AP502" s="27">
        <f t="shared" si="31"/>
        <v>0.1375127856</v>
      </c>
      <c r="AQ502" s="27"/>
      <c r="AR502" s="27"/>
      <c r="AS502" s="27"/>
    </row>
    <row r="503">
      <c r="A503" s="29">
        <v>7022.0</v>
      </c>
      <c r="B503" s="30">
        <v>1472.0</v>
      </c>
      <c r="C503" s="14">
        <v>9.0</v>
      </c>
      <c r="D503" s="15">
        <v>3.0</v>
      </c>
      <c r="E503" s="16">
        <v>1.0</v>
      </c>
      <c r="F503" s="17">
        <v>17.0</v>
      </c>
      <c r="G503" s="18">
        <v>51.0</v>
      </c>
      <c r="H503" s="19">
        <v>6.0</v>
      </c>
      <c r="I503" s="20">
        <v>11.0</v>
      </c>
      <c r="J503" s="21">
        <v>10.0</v>
      </c>
      <c r="K503" s="22">
        <v>8.0</v>
      </c>
      <c r="L503" s="63">
        <f t="shared" si="1"/>
        <v>9</v>
      </c>
      <c r="M503" s="63">
        <f t="shared" si="2"/>
        <v>23</v>
      </c>
      <c r="N503" s="63">
        <f t="shared" si="3"/>
        <v>1</v>
      </c>
      <c r="O503" s="63">
        <f t="shared" si="4"/>
        <v>19</v>
      </c>
      <c r="P503" s="64">
        <f t="shared" si="5"/>
        <v>19</v>
      </c>
      <c r="Q503" s="64">
        <f t="shared" si="6"/>
        <v>0.28125</v>
      </c>
      <c r="R503" s="64">
        <f t="shared" si="7"/>
        <v>0.05</v>
      </c>
      <c r="S503" s="65">
        <f t="shared" si="8"/>
        <v>0.5384615385</v>
      </c>
      <c r="T503" s="65">
        <f t="shared" si="9"/>
        <v>0.6153846154</v>
      </c>
      <c r="U503" s="73">
        <f t="shared" si="10"/>
        <v>0.006793478261</v>
      </c>
      <c r="V503" s="66">
        <f t="shared" si="11"/>
        <v>0.4523809524</v>
      </c>
      <c r="W503" s="27">
        <f t="shared" si="12"/>
        <v>0.452888036</v>
      </c>
      <c r="X503" s="27">
        <f t="shared" si="13"/>
        <v>-0.004099237191</v>
      </c>
      <c r="Y503" s="27">
        <f t="shared" si="14"/>
        <v>1.436932905</v>
      </c>
      <c r="Z503" s="27">
        <f t="shared" si="15"/>
        <v>3.978506225</v>
      </c>
      <c r="AA503" s="27">
        <f t="shared" si="16"/>
        <v>0.00322811595</v>
      </c>
      <c r="AB503" s="27">
        <f t="shared" si="17"/>
        <v>-0.06123208275</v>
      </c>
      <c r="AC503" s="27">
        <f t="shared" si="18"/>
        <v>-0.3474013763</v>
      </c>
      <c r="AD503" s="27">
        <f t="shared" si="19"/>
        <v>0.04390195309</v>
      </c>
      <c r="AE503" s="27">
        <f t="shared" si="20"/>
        <v>-3.036888551</v>
      </c>
      <c r="AF503" s="27">
        <f t="shared" si="21"/>
        <v>-2.614704978</v>
      </c>
      <c r="AG503" s="27">
        <f t="shared" si="22"/>
        <v>0.00009034662718</v>
      </c>
      <c r="AH503" s="27">
        <f t="shared" si="23"/>
        <v>-0.0007064435705</v>
      </c>
      <c r="AI503" s="27">
        <f t="shared" si="24"/>
        <v>0.01562158536</v>
      </c>
      <c r="AJ503" s="27">
        <f t="shared" si="25"/>
        <v>-0.06281436156</v>
      </c>
      <c r="AK503" s="27">
        <f t="shared" si="26"/>
        <v>-0.003688848773</v>
      </c>
      <c r="AL503" s="27">
        <f t="shared" si="27"/>
        <v>0.01824001502</v>
      </c>
      <c r="AM503" s="27">
        <f t="shared" si="28"/>
        <v>0.4591532718</v>
      </c>
      <c r="AN503" s="27">
        <f t="shared" si="29"/>
        <v>-0.01094521294</v>
      </c>
      <c r="AO503" s="27">
        <f t="shared" si="30"/>
        <v>1.197457095</v>
      </c>
      <c r="AP503" s="27">
        <f t="shared" si="31"/>
        <v>0.5796567628</v>
      </c>
      <c r="AQ503" s="27"/>
      <c r="AR503" s="27"/>
      <c r="AS503" s="27"/>
    </row>
    <row r="504">
      <c r="A504" s="29">
        <v>7023.0</v>
      </c>
      <c r="B504" s="30">
        <v>1807.0</v>
      </c>
      <c r="C504" s="14">
        <v>8.0</v>
      </c>
      <c r="D504" s="15">
        <v>21.0</v>
      </c>
      <c r="E504" s="16">
        <v>9.0</v>
      </c>
      <c r="F504" s="17">
        <v>20.0</v>
      </c>
      <c r="G504" s="18">
        <v>146.0</v>
      </c>
      <c r="H504" s="19">
        <v>25.0</v>
      </c>
      <c r="I504" s="20">
        <v>12.0</v>
      </c>
      <c r="J504" s="21">
        <v>47.0</v>
      </c>
      <c r="K504" s="22">
        <v>32.0</v>
      </c>
      <c r="L504" s="63">
        <f t="shared" si="1"/>
        <v>8</v>
      </c>
      <c r="M504" s="63">
        <f t="shared" si="2"/>
        <v>45</v>
      </c>
      <c r="N504" s="63">
        <f t="shared" si="3"/>
        <v>9</v>
      </c>
      <c r="O504" s="63">
        <f t="shared" si="4"/>
        <v>44</v>
      </c>
      <c r="P504" s="64">
        <f t="shared" si="5"/>
        <v>44</v>
      </c>
      <c r="Q504" s="64">
        <f t="shared" si="6"/>
        <v>0.1509433962</v>
      </c>
      <c r="R504" s="64">
        <f t="shared" si="7"/>
        <v>0.1698113208</v>
      </c>
      <c r="S504" s="65">
        <f t="shared" si="8"/>
        <v>0.4905660377</v>
      </c>
      <c r="T504" s="65">
        <f t="shared" si="9"/>
        <v>0.5</v>
      </c>
      <c r="U504" s="73">
        <f t="shared" si="10"/>
        <v>0.009407858329</v>
      </c>
      <c r="V504" s="66">
        <f t="shared" si="11"/>
        <v>0.4943820225</v>
      </c>
      <c r="W504" s="27">
        <f t="shared" si="12"/>
        <v>0.4955715647</v>
      </c>
      <c r="X504" s="27">
        <f t="shared" si="13"/>
        <v>-0.005676774293</v>
      </c>
      <c r="Y504" s="27">
        <f t="shared" si="14"/>
        <v>1.167507985</v>
      </c>
      <c r="Z504" s="27">
        <f t="shared" si="15"/>
        <v>3.624622922</v>
      </c>
      <c r="AA504" s="27">
        <f t="shared" si="16"/>
        <v>0.006190793007</v>
      </c>
      <c r="AB504" s="27">
        <f t="shared" si="17"/>
        <v>-0.06889710606</v>
      </c>
      <c r="AC504" s="27">
        <f t="shared" si="18"/>
        <v>-0.2293391898</v>
      </c>
      <c r="AD504" s="27">
        <f t="shared" si="19"/>
        <v>0.05538921509</v>
      </c>
      <c r="AE504" s="27">
        <f t="shared" si="20"/>
        <v>-2.247993311</v>
      </c>
      <c r="AF504" s="27">
        <f t="shared" si="21"/>
        <v>-2.170242555</v>
      </c>
      <c r="AG504" s="27">
        <f t="shared" si="22"/>
        <v>0.0002399427768</v>
      </c>
      <c r="AH504" s="27">
        <f t="shared" si="23"/>
        <v>-0.001100773597</v>
      </c>
      <c r="AI504" s="27">
        <f t="shared" si="24"/>
        <v>0.0142813882</v>
      </c>
      <c r="AJ504" s="27">
        <f t="shared" si="25"/>
        <v>-0.03369217587</v>
      </c>
      <c r="AK504" s="27">
        <f t="shared" si="26"/>
        <v>-0.006445116911</v>
      </c>
      <c r="AL504" s="27">
        <f t="shared" si="27"/>
        <v>0.01869777506</v>
      </c>
      <c r="AM504" s="27">
        <f t="shared" si="28"/>
        <v>0.2761513771</v>
      </c>
      <c r="AN504" s="27">
        <f t="shared" si="29"/>
        <v>-0.01258080339</v>
      </c>
      <c r="AO504" s="27">
        <f t="shared" si="30"/>
        <v>0.8075490539</v>
      </c>
      <c r="AP504" s="27">
        <f t="shared" si="31"/>
        <v>0.4383280658</v>
      </c>
      <c r="AQ504" s="27"/>
      <c r="AR504" s="27"/>
      <c r="AS504" s="27"/>
    </row>
    <row r="505">
      <c r="A505" s="29">
        <v>7024.0</v>
      </c>
      <c r="B505" s="30">
        <v>1974.0</v>
      </c>
      <c r="C505" s="14">
        <v>30.0</v>
      </c>
      <c r="D505" s="15">
        <v>34.0</v>
      </c>
      <c r="E505" s="16">
        <v>20.0</v>
      </c>
      <c r="F505" s="17">
        <v>26.0</v>
      </c>
      <c r="G505" s="18">
        <v>165.0</v>
      </c>
      <c r="H505" s="19">
        <v>24.0</v>
      </c>
      <c r="I505" s="20">
        <v>61.0</v>
      </c>
      <c r="J505" s="21">
        <v>106.0</v>
      </c>
      <c r="K505" s="22">
        <v>55.0</v>
      </c>
      <c r="L505" s="63">
        <f t="shared" si="1"/>
        <v>30</v>
      </c>
      <c r="M505" s="63">
        <f t="shared" si="2"/>
        <v>50</v>
      </c>
      <c r="N505" s="63">
        <f t="shared" si="3"/>
        <v>20</v>
      </c>
      <c r="O505" s="63">
        <f t="shared" si="4"/>
        <v>116</v>
      </c>
      <c r="P505" s="64">
        <f t="shared" si="5"/>
        <v>116</v>
      </c>
      <c r="Q505" s="64">
        <f t="shared" si="6"/>
        <v>0.375</v>
      </c>
      <c r="R505" s="64">
        <f t="shared" si="7"/>
        <v>0.1470588235</v>
      </c>
      <c r="S505" s="65">
        <f t="shared" si="8"/>
        <v>0.6759259259</v>
      </c>
      <c r="T505" s="65">
        <f t="shared" si="9"/>
        <v>0.3703703704</v>
      </c>
      <c r="U505" s="73">
        <f t="shared" si="10"/>
        <v>0.02532928065</v>
      </c>
      <c r="V505" s="66">
        <f t="shared" si="11"/>
        <v>0.6987951807</v>
      </c>
      <c r="W505" s="27">
        <f t="shared" si="12"/>
        <v>0.6987755606</v>
      </c>
      <c r="X505" s="27">
        <f t="shared" si="13"/>
        <v>-0.01528388335</v>
      </c>
      <c r="Y505" s="27">
        <f t="shared" si="14"/>
        <v>0.8648207296</v>
      </c>
      <c r="Z505" s="27">
        <f t="shared" si="15"/>
        <v>4.994183079</v>
      </c>
      <c r="AA505" s="27">
        <f t="shared" si="16"/>
        <v>0.04487561958</v>
      </c>
      <c r="AB505" s="27">
        <f t="shared" si="17"/>
        <v>-0.1374039757</v>
      </c>
      <c r="AC505" s="27">
        <f t="shared" si="18"/>
        <v>-0.1258376899</v>
      </c>
      <c r="AD505" s="27">
        <f t="shared" si="19"/>
        <v>0.2054749694</v>
      </c>
      <c r="AE505" s="27">
        <f t="shared" si="20"/>
        <v>-2.29436692</v>
      </c>
      <c r="AF505" s="27">
        <f t="shared" si="21"/>
        <v>-4.12013577</v>
      </c>
      <c r="AG505" s="27">
        <f t="shared" si="22"/>
        <v>0.00468278202</v>
      </c>
      <c r="AH505" s="27">
        <f t="shared" si="23"/>
        <v>-0.005910557002</v>
      </c>
      <c r="AI505" s="27">
        <f t="shared" si="24"/>
        <v>0.0210976933</v>
      </c>
      <c r="AJ505" s="27">
        <f t="shared" si="25"/>
        <v>-0.01369391896</v>
      </c>
      <c r="AK505" s="27">
        <f t="shared" si="26"/>
        <v>-0.06437194037</v>
      </c>
      <c r="AL505" s="27">
        <f t="shared" si="27"/>
        <v>0.05137950025</v>
      </c>
      <c r="AM505" s="27">
        <f t="shared" si="28"/>
        <v>0.2087763509</v>
      </c>
      <c r="AN505" s="27">
        <f t="shared" si="29"/>
        <v>-0.06430484788</v>
      </c>
      <c r="AO505" s="27">
        <f t="shared" si="30"/>
        <v>1.135634027</v>
      </c>
      <c r="AP505" s="27">
        <f t="shared" si="31"/>
        <v>1.146579461</v>
      </c>
      <c r="AQ505" s="27"/>
      <c r="AR505" s="27"/>
      <c r="AS505" s="27"/>
    </row>
    <row r="506">
      <c r="A506" s="29">
        <v>7028.0</v>
      </c>
      <c r="B506" s="30">
        <v>2826.0</v>
      </c>
      <c r="C506" s="14">
        <v>6.0</v>
      </c>
      <c r="D506" s="15">
        <v>13.0</v>
      </c>
      <c r="E506" s="16">
        <v>8.0</v>
      </c>
      <c r="F506" s="17">
        <v>12.0</v>
      </c>
      <c r="G506" s="18">
        <v>104.0</v>
      </c>
      <c r="H506" s="19">
        <v>19.0</v>
      </c>
      <c r="I506" s="20">
        <v>12.0</v>
      </c>
      <c r="J506" s="21">
        <v>35.0</v>
      </c>
      <c r="K506" s="22">
        <v>21.0</v>
      </c>
      <c r="L506" s="63">
        <f t="shared" si="1"/>
        <v>6</v>
      </c>
      <c r="M506" s="63">
        <f t="shared" si="2"/>
        <v>31</v>
      </c>
      <c r="N506" s="63">
        <f t="shared" si="3"/>
        <v>8</v>
      </c>
      <c r="O506" s="63">
        <f t="shared" si="4"/>
        <v>33</v>
      </c>
      <c r="P506" s="64">
        <f t="shared" si="5"/>
        <v>33</v>
      </c>
      <c r="Q506" s="64">
        <f t="shared" si="6"/>
        <v>0.1621621622</v>
      </c>
      <c r="R506" s="64">
        <f t="shared" si="7"/>
        <v>0.1951219512</v>
      </c>
      <c r="S506" s="65">
        <f t="shared" si="8"/>
        <v>0.5</v>
      </c>
      <c r="T506" s="65">
        <f t="shared" si="9"/>
        <v>0.4743589744</v>
      </c>
      <c r="U506" s="73">
        <f t="shared" si="10"/>
        <v>0.004953998585</v>
      </c>
      <c r="V506" s="66">
        <f t="shared" si="11"/>
        <v>0.515625</v>
      </c>
      <c r="W506" s="27">
        <f t="shared" si="12"/>
        <v>0.5158054943</v>
      </c>
      <c r="X506" s="27">
        <f t="shared" si="13"/>
        <v>-0.002989280964</v>
      </c>
      <c r="Y506" s="27">
        <f t="shared" si="14"/>
        <v>1.107635781</v>
      </c>
      <c r="Z506" s="27">
        <f t="shared" si="15"/>
        <v>3.694327209</v>
      </c>
      <c r="AA506" s="27">
        <f t="shared" si="16"/>
        <v>0.001716629225</v>
      </c>
      <c r="AB506" s="27">
        <f t="shared" si="17"/>
        <v>-0.03441939296</v>
      </c>
      <c r="AC506" s="27">
        <f t="shared" si="18"/>
        <v>-0.206420349</v>
      </c>
      <c r="AD506" s="27">
        <f t="shared" si="19"/>
        <v>0.02972780518</v>
      </c>
      <c r="AE506" s="27">
        <f t="shared" si="20"/>
        <v>-2.173725288</v>
      </c>
      <c r="AF506" s="27">
        <f t="shared" si="21"/>
        <v>-2.254516027</v>
      </c>
      <c r="AG506" s="27">
        <f t="shared" si="22"/>
        <v>0.00003503507154</v>
      </c>
      <c r="AH506" s="27">
        <f t="shared" si="23"/>
        <v>-0.0002895778504</v>
      </c>
      <c r="AI506" s="27">
        <f t="shared" si="24"/>
        <v>0.006768770167</v>
      </c>
      <c r="AJ506" s="27">
        <f t="shared" si="25"/>
        <v>-0.02877003632</v>
      </c>
      <c r="AK506" s="27">
        <f t="shared" si="26"/>
        <v>-0.001821518323</v>
      </c>
      <c r="AL506" s="27">
        <f t="shared" si="27"/>
        <v>0.009520607982</v>
      </c>
      <c r="AM506" s="27">
        <f t="shared" si="28"/>
        <v>0.2533342875</v>
      </c>
      <c r="AN506" s="27">
        <f t="shared" si="29"/>
        <v>-0.006882061301</v>
      </c>
      <c r="AO506" s="27">
        <f t="shared" si="30"/>
        <v>0.7958863964</v>
      </c>
      <c r="AP506" s="27">
        <f t="shared" si="31"/>
        <v>0.4641056515</v>
      </c>
      <c r="AQ506" s="27"/>
      <c r="AR506" s="27"/>
      <c r="AS506" s="27"/>
    </row>
    <row r="507">
      <c r="A507" s="29">
        <v>7029.0</v>
      </c>
      <c r="B507" s="30">
        <v>2657.0</v>
      </c>
      <c r="C507" s="14">
        <v>24.0</v>
      </c>
      <c r="D507" s="15">
        <v>19.0</v>
      </c>
      <c r="E507" s="16">
        <v>27.0</v>
      </c>
      <c r="F507" s="17">
        <v>56.0</v>
      </c>
      <c r="G507" s="18">
        <v>182.0</v>
      </c>
      <c r="H507" s="19">
        <v>54.0</v>
      </c>
      <c r="I507" s="20">
        <v>31.0</v>
      </c>
      <c r="J507" s="21">
        <v>72.0</v>
      </c>
      <c r="K507" s="22">
        <v>65.0</v>
      </c>
      <c r="L507" s="63">
        <f t="shared" si="1"/>
        <v>24</v>
      </c>
      <c r="M507" s="63">
        <f t="shared" si="2"/>
        <v>110</v>
      </c>
      <c r="N507" s="63">
        <f t="shared" si="3"/>
        <v>27</v>
      </c>
      <c r="O507" s="63">
        <f t="shared" si="4"/>
        <v>96</v>
      </c>
      <c r="P507" s="64">
        <f t="shared" si="5"/>
        <v>96</v>
      </c>
      <c r="Q507" s="64">
        <f t="shared" si="6"/>
        <v>0.1791044776</v>
      </c>
      <c r="R507" s="64">
        <f t="shared" si="7"/>
        <v>0.2195121951</v>
      </c>
      <c r="S507" s="65">
        <f t="shared" si="8"/>
        <v>0.46692607</v>
      </c>
      <c r="T507" s="65">
        <f t="shared" si="9"/>
        <v>0.5214007782</v>
      </c>
      <c r="U507" s="73">
        <f t="shared" si="10"/>
        <v>0.01919458035</v>
      </c>
      <c r="V507" s="66">
        <f t="shared" si="11"/>
        <v>0.4660194175</v>
      </c>
      <c r="W507" s="27">
        <f t="shared" si="12"/>
        <v>0.4649375147</v>
      </c>
      <c r="X507" s="27">
        <f t="shared" si="13"/>
        <v>-0.01158215786</v>
      </c>
      <c r="Y507" s="27">
        <f t="shared" si="14"/>
        <v>1.217479144</v>
      </c>
      <c r="Z507" s="27">
        <f t="shared" si="15"/>
        <v>3.449955371</v>
      </c>
      <c r="AA507" s="27">
        <f t="shared" si="16"/>
        <v>0.02577044922</v>
      </c>
      <c r="AB507" s="27">
        <f t="shared" si="17"/>
        <v>-0.1465853282</v>
      </c>
      <c r="AC507" s="27">
        <f t="shared" si="18"/>
        <v>-0.2493914816</v>
      </c>
      <c r="AD507" s="27">
        <f t="shared" si="19"/>
        <v>0.1075631985</v>
      </c>
      <c r="AE507" s="27">
        <f t="shared" si="20"/>
        <v>-2.231245357</v>
      </c>
      <c r="AF507" s="27">
        <f t="shared" si="21"/>
        <v>-1.96611793</v>
      </c>
      <c r="AG507" s="27">
        <f t="shared" si="22"/>
        <v>0.002037845427</v>
      </c>
      <c r="AH507" s="27">
        <f t="shared" si="23"/>
        <v>-0.004778321649</v>
      </c>
      <c r="AI507" s="27">
        <f t="shared" si="24"/>
        <v>0.0316855769</v>
      </c>
      <c r="AJ507" s="27">
        <f t="shared" si="25"/>
        <v>-0.03820621991</v>
      </c>
      <c r="AK507" s="27">
        <f t="shared" si="26"/>
        <v>-0.02553625166</v>
      </c>
      <c r="AL507" s="27">
        <f t="shared" si="27"/>
        <v>0.0378643145</v>
      </c>
      <c r="AM507" s="27">
        <f t="shared" si="28"/>
        <v>0.2858256495</v>
      </c>
      <c r="AN507" s="27">
        <f t="shared" si="29"/>
        <v>-0.02325399191</v>
      </c>
      <c r="AO507" s="27">
        <f t="shared" si="30"/>
        <v>0.7629074784</v>
      </c>
      <c r="AP507" s="27">
        <f t="shared" si="31"/>
        <v>0.377964675</v>
      </c>
      <c r="AQ507" s="27"/>
      <c r="AR507" s="27"/>
      <c r="AS507" s="27"/>
    </row>
    <row r="508">
      <c r="A508" s="29">
        <v>7032.0</v>
      </c>
      <c r="B508" s="30">
        <v>578.0</v>
      </c>
      <c r="C508" s="14">
        <v>12.0</v>
      </c>
      <c r="D508" s="15">
        <v>9.0</v>
      </c>
      <c r="E508" s="16">
        <v>9.0</v>
      </c>
      <c r="F508" s="17">
        <v>21.0</v>
      </c>
      <c r="G508" s="18">
        <v>39.0</v>
      </c>
      <c r="H508" s="19">
        <v>19.0</v>
      </c>
      <c r="I508" s="20">
        <v>26.0</v>
      </c>
      <c r="J508" s="21">
        <v>27.0</v>
      </c>
      <c r="K508" s="22">
        <v>13.0</v>
      </c>
      <c r="L508" s="63">
        <f t="shared" si="1"/>
        <v>12</v>
      </c>
      <c r="M508" s="63">
        <f t="shared" si="2"/>
        <v>40</v>
      </c>
      <c r="N508" s="63">
        <f t="shared" si="3"/>
        <v>9</v>
      </c>
      <c r="O508" s="63">
        <f t="shared" si="4"/>
        <v>39</v>
      </c>
      <c r="P508" s="64">
        <f t="shared" si="5"/>
        <v>39</v>
      </c>
      <c r="Q508" s="64">
        <f t="shared" si="6"/>
        <v>0.2307692308</v>
      </c>
      <c r="R508" s="64">
        <f t="shared" si="7"/>
        <v>0.1875</v>
      </c>
      <c r="S508" s="65">
        <f t="shared" si="8"/>
        <v>0.51</v>
      </c>
      <c r="T508" s="65">
        <f t="shared" si="9"/>
        <v>0.52</v>
      </c>
      <c r="U508" s="73">
        <f t="shared" si="10"/>
        <v>0.03633217993</v>
      </c>
      <c r="V508" s="66">
        <f t="shared" si="11"/>
        <v>0.4936708861</v>
      </c>
      <c r="W508" s="27">
        <f t="shared" si="12"/>
        <v>0.4917647708</v>
      </c>
      <c r="X508" s="27">
        <f t="shared" si="13"/>
        <v>-0.02192311766</v>
      </c>
      <c r="Y508" s="27">
        <f t="shared" si="14"/>
        <v>1.214208304</v>
      </c>
      <c r="Z508" s="27">
        <f t="shared" si="15"/>
        <v>3.768213753</v>
      </c>
      <c r="AA508" s="27">
        <f t="shared" si="16"/>
        <v>0.09233102532</v>
      </c>
      <c r="AB508" s="27">
        <f t="shared" si="17"/>
        <v>-0.2767164689</v>
      </c>
      <c r="AC508" s="27">
        <f t="shared" si="18"/>
        <v>-0.2480532677</v>
      </c>
      <c r="AD508" s="27">
        <f t="shared" si="19"/>
        <v>0.2223814697</v>
      </c>
      <c r="AE508" s="27">
        <f t="shared" si="20"/>
        <v>-2.430530368</v>
      </c>
      <c r="AF508" s="27">
        <f t="shared" si="21"/>
        <v>-2.345598474</v>
      </c>
      <c r="AG508" s="27">
        <f t="shared" si="22"/>
        <v>0.0138200541</v>
      </c>
      <c r="AH508" s="27">
        <f t="shared" si="23"/>
        <v>-0.01707389941</v>
      </c>
      <c r="AI508" s="27">
        <f t="shared" si="24"/>
        <v>0.0596537556</v>
      </c>
      <c r="AJ508" s="27">
        <f t="shared" si="25"/>
        <v>-0.03789911572</v>
      </c>
      <c r="AK508" s="27">
        <f t="shared" si="26"/>
        <v>-0.09993206744</v>
      </c>
      <c r="AL508" s="27">
        <f t="shared" si="27"/>
        <v>0.07807224274</v>
      </c>
      <c r="AM508" s="27">
        <f t="shared" si="28"/>
        <v>0.3105178637</v>
      </c>
      <c r="AN508" s="27">
        <f t="shared" si="29"/>
        <v>-0.05251150414</v>
      </c>
      <c r="AO508" s="27">
        <f t="shared" si="30"/>
        <v>0.9077111024</v>
      </c>
      <c r="AP508" s="27">
        <f t="shared" si="31"/>
        <v>0.4925126302</v>
      </c>
      <c r="AQ508" s="27"/>
      <c r="AR508" s="27"/>
      <c r="AS508" s="27"/>
    </row>
    <row r="509">
      <c r="A509" s="29">
        <v>7036.0</v>
      </c>
      <c r="B509" s="30">
        <v>2890.0</v>
      </c>
      <c r="C509" s="14">
        <v>17.0</v>
      </c>
      <c r="D509" s="15">
        <v>28.0</v>
      </c>
      <c r="E509" s="16">
        <v>22.0</v>
      </c>
      <c r="F509" s="17">
        <v>29.0</v>
      </c>
      <c r="G509" s="18">
        <v>129.0</v>
      </c>
      <c r="H509" s="19">
        <v>24.0</v>
      </c>
      <c r="I509" s="20">
        <v>35.0</v>
      </c>
      <c r="J509" s="21">
        <v>43.0</v>
      </c>
      <c r="K509" s="22">
        <v>43.0</v>
      </c>
      <c r="L509" s="63">
        <f t="shared" si="1"/>
        <v>17</v>
      </c>
      <c r="M509" s="63">
        <f t="shared" si="2"/>
        <v>53</v>
      </c>
      <c r="N509" s="63">
        <f t="shared" si="3"/>
        <v>22</v>
      </c>
      <c r="O509" s="63">
        <f t="shared" si="4"/>
        <v>78</v>
      </c>
      <c r="P509" s="64">
        <f t="shared" si="5"/>
        <v>78</v>
      </c>
      <c r="Q509" s="64">
        <f t="shared" si="6"/>
        <v>0.2428571429</v>
      </c>
      <c r="R509" s="64">
        <f t="shared" si="7"/>
        <v>0.22</v>
      </c>
      <c r="S509" s="65">
        <f t="shared" si="8"/>
        <v>0.5588235294</v>
      </c>
      <c r="T509" s="65">
        <f t="shared" si="9"/>
        <v>0.4117647059</v>
      </c>
      <c r="U509" s="73">
        <f t="shared" si="10"/>
        <v>0.01349480969</v>
      </c>
      <c r="V509" s="66">
        <f t="shared" si="11"/>
        <v>0.5954198473</v>
      </c>
      <c r="W509" s="27">
        <f t="shared" si="12"/>
        <v>0.590933952</v>
      </c>
      <c r="X509" s="27">
        <f t="shared" si="13"/>
        <v>-0.008142872272</v>
      </c>
      <c r="Y509" s="27">
        <f t="shared" si="14"/>
        <v>0.961477164</v>
      </c>
      <c r="Z509" s="27">
        <f t="shared" si="15"/>
        <v>4.12895394</v>
      </c>
      <c r="AA509" s="27">
        <f t="shared" si="16"/>
        <v>0.01273791288</v>
      </c>
      <c r="AB509" s="27">
        <f t="shared" si="17"/>
        <v>-0.08138719672</v>
      </c>
      <c r="AC509" s="27">
        <f t="shared" si="18"/>
        <v>-0.1555379973</v>
      </c>
      <c r="AD509" s="27">
        <f t="shared" si="19"/>
        <v>0.09050621687</v>
      </c>
      <c r="AE509" s="27">
        <f t="shared" si="20"/>
        <v>-2.108877409</v>
      </c>
      <c r="AF509" s="27">
        <f t="shared" si="21"/>
        <v>-2.81619476</v>
      </c>
      <c r="AG509" s="27">
        <f t="shared" si="22"/>
        <v>0.0007081669703</v>
      </c>
      <c r="AH509" s="27">
        <f t="shared" si="23"/>
        <v>-0.001865215902</v>
      </c>
      <c r="AI509" s="27">
        <f t="shared" si="24"/>
        <v>0.01389327552</v>
      </c>
      <c r="AJ509" s="27">
        <f t="shared" si="25"/>
        <v>-0.01881769399</v>
      </c>
      <c r="AK509" s="27">
        <f t="shared" si="26"/>
        <v>-0.01510636577</v>
      </c>
      <c r="AL509" s="27">
        <f t="shared" si="27"/>
        <v>0.02516067257</v>
      </c>
      <c r="AM509" s="27">
        <f t="shared" si="28"/>
        <v>0.2133450876</v>
      </c>
      <c r="AN509" s="27">
        <f t="shared" si="29"/>
        <v>-0.02341740581</v>
      </c>
      <c r="AO509" s="27">
        <f t="shared" si="30"/>
        <v>0.8629833924</v>
      </c>
      <c r="AP509" s="27">
        <f t="shared" si="31"/>
        <v>0.6479341876</v>
      </c>
      <c r="AQ509" s="27"/>
      <c r="AR509" s="27"/>
      <c r="AS509" s="27"/>
    </row>
    <row r="510">
      <c r="A510" s="29">
        <v>7037.0</v>
      </c>
      <c r="B510" s="30">
        <v>1571.0</v>
      </c>
      <c r="C510" s="14">
        <v>6.0</v>
      </c>
      <c r="D510" s="15">
        <v>7.0</v>
      </c>
      <c r="E510" s="16">
        <v>2.0</v>
      </c>
      <c r="F510" s="17">
        <v>29.0</v>
      </c>
      <c r="G510" s="18">
        <v>54.0</v>
      </c>
      <c r="H510" s="19">
        <v>13.0</v>
      </c>
      <c r="I510" s="20">
        <v>13.0</v>
      </c>
      <c r="J510" s="21">
        <v>15.0</v>
      </c>
      <c r="K510" s="22">
        <v>17.0</v>
      </c>
      <c r="L510" s="63">
        <f t="shared" si="1"/>
        <v>6</v>
      </c>
      <c r="M510" s="63">
        <f t="shared" si="2"/>
        <v>42</v>
      </c>
      <c r="N510" s="63">
        <f t="shared" si="3"/>
        <v>2</v>
      </c>
      <c r="O510" s="63">
        <f t="shared" si="4"/>
        <v>30</v>
      </c>
      <c r="P510" s="64">
        <f t="shared" si="5"/>
        <v>30</v>
      </c>
      <c r="Q510" s="64">
        <f t="shared" si="6"/>
        <v>0.125</v>
      </c>
      <c r="R510" s="64">
        <f t="shared" si="7"/>
        <v>0.0625</v>
      </c>
      <c r="S510" s="65">
        <f t="shared" si="8"/>
        <v>0.45</v>
      </c>
      <c r="T510" s="65">
        <f t="shared" si="9"/>
        <v>0.6</v>
      </c>
      <c r="U510" s="73">
        <f t="shared" si="10"/>
        <v>0.005092297899</v>
      </c>
      <c r="V510" s="66">
        <f t="shared" si="11"/>
        <v>0.4166666667</v>
      </c>
      <c r="W510" s="27">
        <f t="shared" si="12"/>
        <v>0.4138148915</v>
      </c>
      <c r="X510" s="27">
        <f t="shared" si="13"/>
        <v>-0.003072731837</v>
      </c>
      <c r="Y510" s="27">
        <f t="shared" si="14"/>
        <v>1.401009582</v>
      </c>
      <c r="Z510" s="27">
        <f t="shared" si="15"/>
        <v>3.324894488</v>
      </c>
      <c r="AA510" s="27">
        <f t="shared" si="16"/>
        <v>0.001813812329</v>
      </c>
      <c r="AB510" s="27">
        <f t="shared" si="17"/>
        <v>-0.04475125915</v>
      </c>
      <c r="AC510" s="27">
        <f t="shared" si="18"/>
        <v>-0.3302484334</v>
      </c>
      <c r="AD510" s="27">
        <f t="shared" si="19"/>
        <v>0.02750193678</v>
      </c>
      <c r="AE510" s="27">
        <f t="shared" si="20"/>
        <v>-2.474521868</v>
      </c>
      <c r="AF510" s="27">
        <f t="shared" si="21"/>
        <v>-1.826157982</v>
      </c>
      <c r="AG510" s="27">
        <f t="shared" si="22"/>
        <v>0.00003805193796</v>
      </c>
      <c r="AH510" s="27">
        <f t="shared" si="23"/>
        <v>-0.0003870127888</v>
      </c>
      <c r="AI510" s="27">
        <f t="shared" si="24"/>
        <v>0.0111315579</v>
      </c>
      <c r="AJ510" s="27">
        <f t="shared" si="25"/>
        <v>-0.0582200799</v>
      </c>
      <c r="AK510" s="27">
        <f t="shared" si="26"/>
        <v>-0.001732175539</v>
      </c>
      <c r="AL510" s="27">
        <f t="shared" si="27"/>
        <v>0.01114061703</v>
      </c>
      <c r="AM510" s="27">
        <f t="shared" si="28"/>
        <v>0.3647747268</v>
      </c>
      <c r="AN510" s="27">
        <f t="shared" si="29"/>
        <v>-0.005730090476</v>
      </c>
      <c r="AO510" s="27">
        <f t="shared" si="30"/>
        <v>0.8154178788</v>
      </c>
      <c r="AP510" s="27">
        <f t="shared" si="31"/>
        <v>0.33833302</v>
      </c>
      <c r="AQ510" s="27"/>
      <c r="AR510" s="27"/>
      <c r="AS510" s="27"/>
    </row>
    <row r="511">
      <c r="A511" s="29">
        <v>7039.0</v>
      </c>
      <c r="B511" s="30">
        <v>2711.0</v>
      </c>
      <c r="C511" s="14">
        <v>31.0</v>
      </c>
      <c r="D511" s="15">
        <v>42.0</v>
      </c>
      <c r="E511" s="16">
        <v>32.0</v>
      </c>
      <c r="F511" s="17">
        <v>49.0</v>
      </c>
      <c r="G511" s="18">
        <v>112.0</v>
      </c>
      <c r="H511" s="19">
        <v>17.0</v>
      </c>
      <c r="I511" s="20">
        <v>51.0</v>
      </c>
      <c r="J511" s="21">
        <v>85.0</v>
      </c>
      <c r="K511" s="22">
        <v>91.0</v>
      </c>
      <c r="L511" s="63">
        <f t="shared" si="1"/>
        <v>31</v>
      </c>
      <c r="M511" s="63">
        <f t="shared" si="2"/>
        <v>66</v>
      </c>
      <c r="N511" s="63">
        <f t="shared" si="3"/>
        <v>32</v>
      </c>
      <c r="O511" s="63">
        <f t="shared" si="4"/>
        <v>142</v>
      </c>
      <c r="P511" s="64">
        <f t="shared" si="5"/>
        <v>142</v>
      </c>
      <c r="Q511" s="64">
        <f t="shared" si="6"/>
        <v>0.3195876289</v>
      </c>
      <c r="R511" s="64">
        <f t="shared" si="7"/>
        <v>0.183908046</v>
      </c>
      <c r="S511" s="65">
        <f t="shared" si="8"/>
        <v>0.6383763838</v>
      </c>
      <c r="T511" s="65">
        <f t="shared" si="9"/>
        <v>0.3579335793</v>
      </c>
      <c r="U511" s="73">
        <f t="shared" si="10"/>
        <v>0.02323865732</v>
      </c>
      <c r="V511" s="66">
        <f t="shared" si="11"/>
        <v>0.6826923077</v>
      </c>
      <c r="W511" s="27">
        <f t="shared" si="12"/>
        <v>0.681084669</v>
      </c>
      <c r="X511" s="27">
        <f t="shared" si="13"/>
        <v>-0.0140223851</v>
      </c>
      <c r="Y511" s="27">
        <f t="shared" si="14"/>
        <v>0.8357806239</v>
      </c>
      <c r="Z511" s="27">
        <f t="shared" si="15"/>
        <v>4.716742489</v>
      </c>
      <c r="AA511" s="27">
        <f t="shared" si="16"/>
        <v>0.03777346365</v>
      </c>
      <c r="AB511" s="27">
        <f t="shared" si="17"/>
        <v>-0.1218298424</v>
      </c>
      <c r="AC511" s="27">
        <f t="shared" si="18"/>
        <v>-0.1175284888</v>
      </c>
      <c r="AD511" s="27">
        <f t="shared" si="19"/>
        <v>0.1780429608</v>
      </c>
      <c r="AE511" s="27">
        <f t="shared" si="20"/>
        <v>-2.094145185</v>
      </c>
      <c r="AF511" s="27">
        <f t="shared" si="21"/>
        <v>-3.675081231</v>
      </c>
      <c r="AG511" s="27">
        <f t="shared" si="22"/>
        <v>0.003616333461</v>
      </c>
      <c r="AH511" s="27">
        <f t="shared" si="23"/>
        <v>-0.004808072076</v>
      </c>
      <c r="AI511" s="27">
        <f t="shared" si="24"/>
        <v>0.01807821577</v>
      </c>
      <c r="AJ511" s="27">
        <f t="shared" si="25"/>
        <v>-0.01236022499</v>
      </c>
      <c r="AK511" s="27">
        <f t="shared" si="26"/>
        <v>-0.05117415258</v>
      </c>
      <c r="AL511" s="27">
        <f t="shared" si="27"/>
        <v>0.04302510776</v>
      </c>
      <c r="AM511" s="27">
        <f t="shared" si="28"/>
        <v>0.1841583543</v>
      </c>
      <c r="AN511" s="27">
        <f t="shared" si="29"/>
        <v>-0.05262441806</v>
      </c>
      <c r="AO511" s="27">
        <f t="shared" si="30"/>
        <v>0.9789488928</v>
      </c>
      <c r="AP511" s="27">
        <f t="shared" si="31"/>
        <v>0.9659113754</v>
      </c>
      <c r="AQ511" s="27"/>
      <c r="AR511" s="27"/>
      <c r="AS511" s="27"/>
    </row>
    <row r="512">
      <c r="A512" s="29">
        <v>7040.0</v>
      </c>
      <c r="B512" s="30">
        <v>2136.0</v>
      </c>
      <c r="C512" s="14">
        <v>45.0</v>
      </c>
      <c r="D512" s="15">
        <v>33.0</v>
      </c>
      <c r="E512" s="16">
        <v>29.0</v>
      </c>
      <c r="F512" s="17">
        <v>30.0</v>
      </c>
      <c r="G512" s="18">
        <v>111.0</v>
      </c>
      <c r="H512" s="19">
        <v>20.0</v>
      </c>
      <c r="I512" s="20">
        <v>58.0</v>
      </c>
      <c r="J512" s="21">
        <v>45.0</v>
      </c>
      <c r="K512" s="22">
        <v>59.0</v>
      </c>
      <c r="L512" s="63">
        <f t="shared" si="1"/>
        <v>45</v>
      </c>
      <c r="M512" s="63">
        <f t="shared" si="2"/>
        <v>50</v>
      </c>
      <c r="N512" s="63">
        <f t="shared" si="3"/>
        <v>29</v>
      </c>
      <c r="O512" s="63">
        <f t="shared" si="4"/>
        <v>117</v>
      </c>
      <c r="P512" s="64">
        <f t="shared" si="5"/>
        <v>116</v>
      </c>
      <c r="Q512" s="64">
        <f t="shared" si="6"/>
        <v>0.4736842105</v>
      </c>
      <c r="R512" s="64">
        <f t="shared" si="7"/>
        <v>0.198630137</v>
      </c>
      <c r="S512" s="65">
        <f t="shared" si="8"/>
        <v>0.6721991701</v>
      </c>
      <c r="T512" s="65">
        <f t="shared" si="9"/>
        <v>0.3941908714</v>
      </c>
      <c r="U512" s="73">
        <f t="shared" si="10"/>
        <v>0.03464419476</v>
      </c>
      <c r="V512" s="66">
        <f t="shared" si="11"/>
        <v>0.7005988024</v>
      </c>
      <c r="W512" s="27">
        <f t="shared" si="12"/>
        <v>0.6886641627</v>
      </c>
      <c r="X512" s="27">
        <f t="shared" si="13"/>
        <v>-0.02090457438</v>
      </c>
      <c r="Y512" s="27">
        <f t="shared" si="14"/>
        <v>0.9204419798</v>
      </c>
      <c r="Z512" s="27">
        <f t="shared" si="15"/>
        <v>4.966647368</v>
      </c>
      <c r="AA512" s="27">
        <f t="shared" si="16"/>
        <v>0.0839509642</v>
      </c>
      <c r="AB512" s="27">
        <f t="shared" si="17"/>
        <v>-0.2000217586</v>
      </c>
      <c r="AC512" s="27">
        <f t="shared" si="18"/>
        <v>-0.1425448039</v>
      </c>
      <c r="AD512" s="27">
        <f t="shared" si="19"/>
        <v>0.2794894423</v>
      </c>
      <c r="AE512" s="27">
        <f t="shared" si="20"/>
        <v>-2.428466219</v>
      </c>
      <c r="AF512" s="27">
        <f t="shared" si="21"/>
        <v>-4.074827817</v>
      </c>
      <c r="AG512" s="27">
        <f t="shared" si="22"/>
        <v>0.01198193028</v>
      </c>
      <c r="AH512" s="27">
        <f t="shared" si="23"/>
        <v>-0.01176830641</v>
      </c>
      <c r="AI512" s="27">
        <f t="shared" si="24"/>
        <v>0.03268761573</v>
      </c>
      <c r="AJ512" s="27">
        <f t="shared" si="25"/>
        <v>-0.01650968298</v>
      </c>
      <c r="AK512" s="27">
        <f t="shared" si="26"/>
        <v>-0.1197596997</v>
      </c>
      <c r="AL512" s="27">
        <f t="shared" si="27"/>
        <v>0.07438180025</v>
      </c>
      <c r="AM512" s="27">
        <f t="shared" si="28"/>
        <v>0.2351910677</v>
      </c>
      <c r="AN512" s="27">
        <f t="shared" si="29"/>
        <v>-0.08698594085</v>
      </c>
      <c r="AO512" s="27">
        <f t="shared" si="30"/>
        <v>1.195381302</v>
      </c>
      <c r="AP512" s="27">
        <f t="shared" si="31"/>
        <v>1.127718642</v>
      </c>
      <c r="AQ512" s="27"/>
      <c r="AR512" s="27"/>
      <c r="AS512" s="27"/>
    </row>
    <row r="513">
      <c r="A513" s="29">
        <v>7041.0</v>
      </c>
      <c r="B513" s="30">
        <v>1818.0</v>
      </c>
      <c r="C513" s="14">
        <v>47.0</v>
      </c>
      <c r="D513" s="15">
        <v>34.0</v>
      </c>
      <c r="E513" s="16">
        <v>48.0</v>
      </c>
      <c r="F513" s="17">
        <v>34.0</v>
      </c>
      <c r="G513" s="18">
        <v>101.0</v>
      </c>
      <c r="H513" s="19">
        <v>20.0</v>
      </c>
      <c r="I513" s="20">
        <v>59.0</v>
      </c>
      <c r="J513" s="21">
        <v>45.0</v>
      </c>
      <c r="K513" s="22">
        <v>68.0</v>
      </c>
      <c r="L513" s="63">
        <f t="shared" si="1"/>
        <v>47</v>
      </c>
      <c r="M513" s="63">
        <f t="shared" si="2"/>
        <v>54</v>
      </c>
      <c r="N513" s="63">
        <f t="shared" si="3"/>
        <v>48</v>
      </c>
      <c r="O513" s="63">
        <f t="shared" si="4"/>
        <v>127</v>
      </c>
      <c r="P513" s="64">
        <f t="shared" si="5"/>
        <v>127</v>
      </c>
      <c r="Q513" s="64">
        <f t="shared" si="6"/>
        <v>0.4653465347</v>
      </c>
      <c r="R513" s="64">
        <f t="shared" si="7"/>
        <v>0.2742857143</v>
      </c>
      <c r="S513" s="65">
        <f t="shared" si="8"/>
        <v>0.6304347826</v>
      </c>
      <c r="T513" s="65">
        <f t="shared" si="9"/>
        <v>0.365942029</v>
      </c>
      <c r="U513" s="73">
        <f t="shared" si="10"/>
        <v>0.05225522552</v>
      </c>
      <c r="V513" s="66">
        <f t="shared" si="11"/>
        <v>0.7016574586</v>
      </c>
      <c r="W513" s="27">
        <f t="shared" si="12"/>
        <v>0.6972545603</v>
      </c>
      <c r="X513" s="27">
        <f t="shared" si="13"/>
        <v>-0.0315312062</v>
      </c>
      <c r="Y513" s="27">
        <f t="shared" si="14"/>
        <v>0.8544804817</v>
      </c>
      <c r="Z513" s="27">
        <f t="shared" si="15"/>
        <v>4.658064742</v>
      </c>
      <c r="AA513" s="27">
        <f t="shared" si="16"/>
        <v>0.1909959677</v>
      </c>
      <c r="AB513" s="27">
        <f t="shared" si="17"/>
        <v>-0.2800800822</v>
      </c>
      <c r="AC513" s="27">
        <f t="shared" si="18"/>
        <v>-0.1228465173</v>
      </c>
      <c r="AD513" s="27">
        <f t="shared" si="19"/>
        <v>0.3953728619</v>
      </c>
      <c r="AE513" s="27">
        <f t="shared" si="20"/>
        <v>-2.11436514</v>
      </c>
      <c r="AF513" s="27">
        <f t="shared" si="21"/>
        <v>-3.58421168</v>
      </c>
      <c r="AG513" s="27">
        <f t="shared" si="22"/>
        <v>0.04111729666</v>
      </c>
      <c r="AH513" s="27">
        <f t="shared" si="23"/>
        <v>-0.02485525406</v>
      </c>
      <c r="AI513" s="27">
        <f t="shared" si="24"/>
        <v>0.04249070695</v>
      </c>
      <c r="AJ513" s="27">
        <f t="shared" si="25"/>
        <v>-0.01320857362</v>
      </c>
      <c r="AK513" s="27">
        <f t="shared" si="26"/>
        <v>-0.2555355942</v>
      </c>
      <c r="AL513" s="27">
        <f t="shared" si="27"/>
        <v>0.09768184718</v>
      </c>
      <c r="AM513" s="27">
        <f t="shared" si="28"/>
        <v>0.1900966554</v>
      </c>
      <c r="AN513" s="27">
        <f t="shared" si="29"/>
        <v>-0.115407148</v>
      </c>
      <c r="AO513" s="27">
        <f t="shared" si="30"/>
        <v>0.9761050862</v>
      </c>
      <c r="AP513" s="27">
        <f t="shared" si="31"/>
        <v>0.9303092574</v>
      </c>
      <c r="AQ513" s="27"/>
      <c r="AR513" s="27"/>
      <c r="AS513" s="27"/>
    </row>
    <row r="514">
      <c r="A514" s="29">
        <v>7042.0</v>
      </c>
      <c r="B514" s="30">
        <v>1767.0</v>
      </c>
      <c r="C514" s="14">
        <v>14.0</v>
      </c>
      <c r="D514" s="15">
        <v>9.0</v>
      </c>
      <c r="E514" s="16">
        <v>15.0</v>
      </c>
      <c r="F514" s="17">
        <v>40.0</v>
      </c>
      <c r="G514" s="18">
        <v>106.0</v>
      </c>
      <c r="H514" s="19">
        <v>15.0</v>
      </c>
      <c r="I514" s="20">
        <v>28.0</v>
      </c>
      <c r="J514" s="21">
        <v>25.0</v>
      </c>
      <c r="K514" s="22">
        <v>45.0</v>
      </c>
      <c r="L514" s="63">
        <f t="shared" si="1"/>
        <v>14</v>
      </c>
      <c r="M514" s="63">
        <f t="shared" si="2"/>
        <v>55</v>
      </c>
      <c r="N514" s="63">
        <f t="shared" si="3"/>
        <v>15</v>
      </c>
      <c r="O514" s="63">
        <f t="shared" si="4"/>
        <v>73</v>
      </c>
      <c r="P514" s="64">
        <f t="shared" si="5"/>
        <v>73</v>
      </c>
      <c r="Q514" s="64">
        <f t="shared" si="6"/>
        <v>0.2028985507</v>
      </c>
      <c r="R514" s="64">
        <f t="shared" si="7"/>
        <v>0.1704545455</v>
      </c>
      <c r="S514" s="65">
        <f t="shared" si="8"/>
        <v>0.5541401274</v>
      </c>
      <c r="T514" s="65">
        <f t="shared" si="9"/>
        <v>0.4394904459</v>
      </c>
      <c r="U514" s="73">
        <f t="shared" si="10"/>
        <v>0.01641199774</v>
      </c>
      <c r="V514" s="66">
        <f t="shared" si="11"/>
        <v>0.5703125</v>
      </c>
      <c r="W514" s="27">
        <f t="shared" si="12"/>
        <v>0.5726246393</v>
      </c>
      <c r="X514" s="27">
        <f t="shared" si="13"/>
        <v>-0.009903126045</v>
      </c>
      <c r="Y514" s="27">
        <f t="shared" si="14"/>
        <v>1.02621721</v>
      </c>
      <c r="Z514" s="27">
        <f t="shared" si="15"/>
        <v>4.094349901</v>
      </c>
      <c r="AA514" s="27">
        <f t="shared" si="16"/>
        <v>0.01884029256</v>
      </c>
      <c r="AB514" s="27">
        <f t="shared" si="17"/>
        <v>-0.1056455221</v>
      </c>
      <c r="AC514" s="27">
        <f t="shared" si="18"/>
        <v>-0.177189157</v>
      </c>
      <c r="AD514" s="27">
        <f t="shared" si="19"/>
        <v>0.1091485605</v>
      </c>
      <c r="AE514" s="27">
        <f t="shared" si="20"/>
        <v>-2.232012233</v>
      </c>
      <c r="AF514" s="27">
        <f t="shared" si="21"/>
        <v>-2.769188495</v>
      </c>
      <c r="AG514" s="27">
        <f t="shared" si="22"/>
        <v>0.001273854188</v>
      </c>
      <c r="AH514" s="27">
        <f t="shared" si="23"/>
        <v>-0.002944549078</v>
      </c>
      <c r="AI514" s="27">
        <f t="shared" si="24"/>
        <v>0.01924863654</v>
      </c>
      <c r="AJ514" s="27">
        <f t="shared" si="25"/>
        <v>-0.02288059748</v>
      </c>
      <c r="AK514" s="27">
        <f t="shared" si="26"/>
        <v>-0.02215614918</v>
      </c>
      <c r="AL514" s="27">
        <f t="shared" si="27"/>
        <v>0.03238636202</v>
      </c>
      <c r="AM514" s="27">
        <f t="shared" si="28"/>
        <v>0.2410061933</v>
      </c>
      <c r="AN514" s="27">
        <f t="shared" si="29"/>
        <v>-0.02800420826</v>
      </c>
      <c r="AO514" s="27">
        <f t="shared" si="30"/>
        <v>0.905717148</v>
      </c>
      <c r="AP514" s="27">
        <f t="shared" si="31"/>
        <v>0.631779667</v>
      </c>
      <c r="AQ514" s="27"/>
      <c r="AR514" s="27"/>
      <c r="AS514" s="27"/>
    </row>
    <row r="515">
      <c r="A515" s="29">
        <v>7047.0</v>
      </c>
      <c r="B515" s="30">
        <v>2495.0</v>
      </c>
      <c r="C515" s="14">
        <v>20.0</v>
      </c>
      <c r="D515" s="15">
        <v>14.0</v>
      </c>
      <c r="E515" s="16">
        <v>21.0</v>
      </c>
      <c r="F515" s="17">
        <v>46.0</v>
      </c>
      <c r="G515" s="18">
        <v>185.0</v>
      </c>
      <c r="H515" s="19">
        <v>36.0</v>
      </c>
      <c r="I515" s="20">
        <v>24.0</v>
      </c>
      <c r="J515" s="21">
        <v>64.0</v>
      </c>
      <c r="K515" s="22">
        <v>44.0</v>
      </c>
      <c r="L515" s="63">
        <f t="shared" si="1"/>
        <v>20</v>
      </c>
      <c r="M515" s="63">
        <f t="shared" si="2"/>
        <v>82</v>
      </c>
      <c r="N515" s="63">
        <f t="shared" si="3"/>
        <v>21</v>
      </c>
      <c r="O515" s="63">
        <f t="shared" si="4"/>
        <v>68</v>
      </c>
      <c r="P515" s="64">
        <f t="shared" si="5"/>
        <v>68</v>
      </c>
      <c r="Q515" s="64">
        <f t="shared" si="6"/>
        <v>0.1960784314</v>
      </c>
      <c r="R515" s="64">
        <f t="shared" si="7"/>
        <v>0.2359550562</v>
      </c>
      <c r="S515" s="65">
        <f t="shared" si="8"/>
        <v>0.4607329843</v>
      </c>
      <c r="T515" s="65">
        <f t="shared" si="9"/>
        <v>0.5340314136</v>
      </c>
      <c r="U515" s="73">
        <f t="shared" si="10"/>
        <v>0.01643286573</v>
      </c>
      <c r="V515" s="66">
        <f t="shared" si="11"/>
        <v>0.4533333333</v>
      </c>
      <c r="W515" s="27">
        <f t="shared" si="12"/>
        <v>0.4539324441</v>
      </c>
      <c r="X515" s="27">
        <f t="shared" si="13"/>
        <v>-0.009915717954</v>
      </c>
      <c r="Y515" s="27">
        <f t="shared" si="14"/>
        <v>1.246971879</v>
      </c>
      <c r="Z515" s="27">
        <f t="shared" si="15"/>
        <v>3.4041968</v>
      </c>
      <c r="AA515" s="27">
        <f t="shared" si="16"/>
        <v>0.01888823421</v>
      </c>
      <c r="AB515" s="27">
        <f t="shared" si="17"/>
        <v>-0.1285346793</v>
      </c>
      <c r="AC515" s="27">
        <f t="shared" si="18"/>
        <v>-0.2616205621</v>
      </c>
      <c r="AD515" s="27">
        <f t="shared" si="19"/>
        <v>0.09086561605</v>
      </c>
      <c r="AE515" s="27">
        <f t="shared" si="20"/>
        <v>-2.254984917</v>
      </c>
      <c r="AF515" s="27">
        <f t="shared" si="21"/>
        <v>-1.914308501</v>
      </c>
      <c r="AG515" s="27">
        <f t="shared" si="22"/>
        <v>0.001278719519</v>
      </c>
      <c r="AH515" s="27">
        <f t="shared" si="23"/>
        <v>-0.003587070235</v>
      </c>
      <c r="AI515" s="27">
        <f t="shared" si="24"/>
        <v>0.02845683284</v>
      </c>
      <c r="AJ515" s="27">
        <f t="shared" si="25"/>
        <v>-0.0410505953</v>
      </c>
      <c r="AK515" s="27">
        <f t="shared" si="26"/>
        <v>-0.01846833323</v>
      </c>
      <c r="AL515" s="27">
        <f t="shared" si="27"/>
        <v>0.03276129764</v>
      </c>
      <c r="AM515" s="27">
        <f t="shared" si="28"/>
        <v>0.2958643513</v>
      </c>
      <c r="AN515" s="27">
        <f t="shared" si="29"/>
        <v>-0.01938360568</v>
      </c>
      <c r="AO515" s="27">
        <f t="shared" si="30"/>
        <v>0.7607980064</v>
      </c>
      <c r="AP515" s="27">
        <f t="shared" si="31"/>
        <v>0.3631238369</v>
      </c>
      <c r="AQ515" s="27"/>
      <c r="AR515" s="27"/>
      <c r="AS515" s="27"/>
    </row>
    <row r="516">
      <c r="A516" s="29">
        <v>7053.0</v>
      </c>
      <c r="B516" s="30">
        <v>629.0</v>
      </c>
      <c r="C516" s="14">
        <v>4.0</v>
      </c>
      <c r="D516" s="15">
        <v>11.0</v>
      </c>
      <c r="E516" s="16">
        <v>2.0</v>
      </c>
      <c r="F516" s="17">
        <v>10.0</v>
      </c>
      <c r="G516" s="18">
        <v>66.0</v>
      </c>
      <c r="H516" s="19">
        <v>7.0</v>
      </c>
      <c r="I516" s="20">
        <v>14.0</v>
      </c>
      <c r="J516" s="21">
        <v>17.0</v>
      </c>
      <c r="K516" s="22">
        <v>11.0</v>
      </c>
      <c r="L516" s="63">
        <f t="shared" si="1"/>
        <v>4</v>
      </c>
      <c r="M516" s="63">
        <f t="shared" si="2"/>
        <v>17</v>
      </c>
      <c r="N516" s="63">
        <f t="shared" si="3"/>
        <v>2</v>
      </c>
      <c r="O516" s="63">
        <f t="shared" si="4"/>
        <v>25</v>
      </c>
      <c r="P516" s="64">
        <f t="shared" si="5"/>
        <v>25</v>
      </c>
      <c r="Q516" s="64">
        <f t="shared" si="6"/>
        <v>0.1904761905</v>
      </c>
      <c r="R516" s="64">
        <f t="shared" si="7"/>
        <v>0.07407407407</v>
      </c>
      <c r="S516" s="65">
        <f t="shared" si="8"/>
        <v>0.6041666667</v>
      </c>
      <c r="T516" s="65">
        <f t="shared" si="9"/>
        <v>0.4375</v>
      </c>
      <c r="U516" s="73">
        <f t="shared" si="10"/>
        <v>0.009538950715</v>
      </c>
      <c r="V516" s="66">
        <f t="shared" si="11"/>
        <v>0.5952380952</v>
      </c>
      <c r="W516" s="27">
        <f t="shared" si="12"/>
        <v>0.5985887393</v>
      </c>
      <c r="X516" s="27">
        <f t="shared" si="13"/>
        <v>-0.00575587645</v>
      </c>
      <c r="Y516" s="27">
        <f t="shared" si="14"/>
        <v>1.021569487</v>
      </c>
      <c r="Z516" s="27">
        <f t="shared" si="15"/>
        <v>4.463978711</v>
      </c>
      <c r="AA516" s="27">
        <f t="shared" si="16"/>
        <v>0.006364524397</v>
      </c>
      <c r="AB516" s="27">
        <f t="shared" si="17"/>
        <v>-0.06112499962</v>
      </c>
      <c r="AC516" s="27">
        <f t="shared" si="18"/>
        <v>-0.1755878172</v>
      </c>
      <c r="AD516" s="27">
        <f t="shared" si="19"/>
        <v>0.06916626578</v>
      </c>
      <c r="AE516" s="27">
        <f t="shared" si="20"/>
        <v>-2.422491991</v>
      </c>
      <c r="AF516" s="27">
        <f t="shared" si="21"/>
        <v>-3.291749963</v>
      </c>
      <c r="AG516" s="27">
        <f t="shared" si="22"/>
        <v>0.0002501135319</v>
      </c>
      <c r="AH516" s="27">
        <f t="shared" si="23"/>
        <v>-0.0009902064011</v>
      </c>
      <c r="AI516" s="27">
        <f t="shared" si="24"/>
        <v>0.01108654864</v>
      </c>
      <c r="AJ516" s="27">
        <f t="shared" si="25"/>
        <v>-0.02257112563</v>
      </c>
      <c r="AK516" s="27">
        <f t="shared" si="26"/>
        <v>-0.008160368186</v>
      </c>
      <c r="AL516" s="27">
        <f t="shared" si="27"/>
        <v>0.02042994051</v>
      </c>
      <c r="AM516" s="27">
        <f t="shared" si="28"/>
        <v>0.2603889807</v>
      </c>
      <c r="AN516" s="27">
        <f t="shared" si="29"/>
        <v>-0.01934803106</v>
      </c>
      <c r="AO516" s="27">
        <f t="shared" si="30"/>
        <v>1.071755029</v>
      </c>
      <c r="AP516" s="27">
        <f t="shared" si="31"/>
        <v>0.8187986643</v>
      </c>
      <c r="AQ516" s="27"/>
      <c r="AR516" s="27"/>
      <c r="AS516" s="27"/>
    </row>
    <row r="517">
      <c r="A517" s="29">
        <v>7055.0</v>
      </c>
      <c r="B517" s="30">
        <v>3274.0</v>
      </c>
      <c r="C517" s="14">
        <v>15.0</v>
      </c>
      <c r="D517" s="15">
        <v>23.0</v>
      </c>
      <c r="E517" s="16">
        <v>13.0</v>
      </c>
      <c r="F517" s="17">
        <v>41.0</v>
      </c>
      <c r="G517" s="18">
        <v>127.0</v>
      </c>
      <c r="H517" s="19">
        <v>33.0</v>
      </c>
      <c r="I517" s="20">
        <v>27.0</v>
      </c>
      <c r="J517" s="21">
        <v>27.0</v>
      </c>
      <c r="K517" s="22">
        <v>31.0</v>
      </c>
      <c r="L517" s="63">
        <f t="shared" si="1"/>
        <v>15</v>
      </c>
      <c r="M517" s="63">
        <f t="shared" si="2"/>
        <v>74</v>
      </c>
      <c r="N517" s="63">
        <f t="shared" si="3"/>
        <v>13</v>
      </c>
      <c r="O517" s="63">
        <f t="shared" si="4"/>
        <v>58</v>
      </c>
      <c r="P517" s="64">
        <f t="shared" si="5"/>
        <v>58</v>
      </c>
      <c r="Q517" s="64">
        <f t="shared" si="6"/>
        <v>0.1685393258</v>
      </c>
      <c r="R517" s="64">
        <f t="shared" si="7"/>
        <v>0.1830985915</v>
      </c>
      <c r="S517" s="65">
        <f t="shared" si="8"/>
        <v>0.45625</v>
      </c>
      <c r="T517" s="65">
        <f t="shared" si="9"/>
        <v>0.55625</v>
      </c>
      <c r="U517" s="73">
        <f t="shared" si="10"/>
        <v>0.008552229688</v>
      </c>
      <c r="V517" s="66">
        <f t="shared" si="11"/>
        <v>0.4393939394</v>
      </c>
      <c r="W517" s="27">
        <f t="shared" si="12"/>
        <v>0.4417752223</v>
      </c>
      <c r="X517" s="27">
        <f t="shared" si="13"/>
        <v>-0.00516048137</v>
      </c>
      <c r="Y517" s="27">
        <f t="shared" si="14"/>
        <v>1.298852633</v>
      </c>
      <c r="Z517" s="27">
        <f t="shared" si="15"/>
        <v>3.371073578</v>
      </c>
      <c r="AA517" s="27">
        <f t="shared" si="16"/>
        <v>0.005115916627</v>
      </c>
      <c r="AB517" s="27">
        <f t="shared" si="17"/>
        <v>-0.06967702308</v>
      </c>
      <c r="AC517" s="27">
        <f t="shared" si="18"/>
        <v>-0.2838430817</v>
      </c>
      <c r="AD517" s="27">
        <f t="shared" si="19"/>
        <v>0.04682946513</v>
      </c>
      <c r="AE517" s="27">
        <f t="shared" si="20"/>
        <v>-2.325950315</v>
      </c>
      <c r="AF517" s="27">
        <f t="shared" si="21"/>
        <v>-1.87723686</v>
      </c>
      <c r="AG517" s="27">
        <f t="shared" si="22"/>
        <v>0.0001802492403</v>
      </c>
      <c r="AH517" s="27">
        <f t="shared" si="23"/>
        <v>-0.001011987618</v>
      </c>
      <c r="AI517" s="27">
        <f t="shared" si="24"/>
        <v>0.01606789745</v>
      </c>
      <c r="AJ517" s="27">
        <f t="shared" si="25"/>
        <v>-0.04639050689</v>
      </c>
      <c r="AK517" s="27">
        <f t="shared" si="26"/>
        <v>-0.004953513759</v>
      </c>
      <c r="AL517" s="27">
        <f t="shared" si="27"/>
        <v>0.01758668306</v>
      </c>
      <c r="AM517" s="27">
        <f t="shared" si="28"/>
        <v>0.3178722761</v>
      </c>
      <c r="AN517" s="27">
        <f t="shared" si="29"/>
        <v>-0.009892538772</v>
      </c>
      <c r="AO517" s="27">
        <f t="shared" si="30"/>
        <v>0.7771050488</v>
      </c>
      <c r="AP517" s="27">
        <f t="shared" si="31"/>
        <v>0.3526269302</v>
      </c>
      <c r="AQ517" s="27"/>
      <c r="AR517" s="27"/>
      <c r="AS517" s="27"/>
    </row>
    <row r="518">
      <c r="A518" s="29">
        <v>7056.0</v>
      </c>
      <c r="B518" s="30">
        <v>2345.0</v>
      </c>
      <c r="C518" s="14">
        <v>27.0</v>
      </c>
      <c r="D518" s="15">
        <v>26.0</v>
      </c>
      <c r="E518" s="16">
        <v>11.0</v>
      </c>
      <c r="F518" s="17">
        <v>41.0</v>
      </c>
      <c r="G518" s="18">
        <v>159.0</v>
      </c>
      <c r="H518" s="19">
        <v>24.0</v>
      </c>
      <c r="I518" s="20">
        <v>35.0</v>
      </c>
      <c r="J518" s="21">
        <v>66.0</v>
      </c>
      <c r="K518" s="22">
        <v>40.0</v>
      </c>
      <c r="L518" s="63">
        <f t="shared" si="1"/>
        <v>27</v>
      </c>
      <c r="M518" s="63">
        <f t="shared" si="2"/>
        <v>65</v>
      </c>
      <c r="N518" s="63">
        <f t="shared" si="3"/>
        <v>11</v>
      </c>
      <c r="O518" s="63">
        <f t="shared" si="4"/>
        <v>75</v>
      </c>
      <c r="P518" s="64">
        <f t="shared" si="5"/>
        <v>75</v>
      </c>
      <c r="Q518" s="64">
        <f t="shared" si="6"/>
        <v>0.2934782609</v>
      </c>
      <c r="R518" s="64">
        <f t="shared" si="7"/>
        <v>0.1279069767</v>
      </c>
      <c r="S518" s="65">
        <f t="shared" si="8"/>
        <v>0.5730337079</v>
      </c>
      <c r="T518" s="65">
        <f t="shared" si="9"/>
        <v>0.5168539326</v>
      </c>
      <c r="U518" s="73">
        <f t="shared" si="10"/>
        <v>0.01620469083</v>
      </c>
      <c r="V518" s="66">
        <f t="shared" si="11"/>
        <v>0.5357142857</v>
      </c>
      <c r="W518" s="27">
        <f t="shared" si="12"/>
        <v>0.5362840169</v>
      </c>
      <c r="X518" s="27">
        <f t="shared" si="13"/>
        <v>-0.009778035459</v>
      </c>
      <c r="Y518" s="27">
        <f t="shared" si="14"/>
        <v>1.206862187</v>
      </c>
      <c r="Z518" s="27">
        <f t="shared" si="15"/>
        <v>4.233948038</v>
      </c>
      <c r="AA518" s="27">
        <f t="shared" si="16"/>
        <v>0.01836733913</v>
      </c>
      <c r="AB518" s="27">
        <f t="shared" si="17"/>
        <v>-0.1226729422</v>
      </c>
      <c r="AC518" s="27">
        <f t="shared" si="18"/>
        <v>-0.2450608386</v>
      </c>
      <c r="AD518" s="27">
        <f t="shared" si="19"/>
        <v>0.1114443057</v>
      </c>
      <c r="AE518" s="27">
        <f t="shared" si="20"/>
        <v>-2.714410499</v>
      </c>
      <c r="AF518" s="27">
        <f t="shared" si="21"/>
        <v>-2.961240341</v>
      </c>
      <c r="AG518" s="27">
        <f t="shared" si="22"/>
        <v>0.001226189585</v>
      </c>
      <c r="AH518" s="27">
        <f t="shared" si="23"/>
        <v>-0.003375948294</v>
      </c>
      <c r="AI518" s="27">
        <f t="shared" si="24"/>
        <v>0.02628548814</v>
      </c>
      <c r="AJ518" s="27">
        <f t="shared" si="25"/>
        <v>-0.03721538542</v>
      </c>
      <c r="AK518" s="27">
        <f t="shared" si="26"/>
        <v>-0.02233641409</v>
      </c>
      <c r="AL518" s="27">
        <f t="shared" si="27"/>
        <v>0.03888843117</v>
      </c>
      <c r="AM518" s="27">
        <f t="shared" si="28"/>
        <v>0.3446875093</v>
      </c>
      <c r="AN518" s="27">
        <f t="shared" si="29"/>
        <v>-0.02956812179</v>
      </c>
      <c r="AO518" s="27">
        <f t="shared" si="30"/>
        <v>1.139022008</v>
      </c>
      <c r="AP518" s="27">
        <f t="shared" si="31"/>
        <v>0.6986301954</v>
      </c>
      <c r="AQ518" s="27"/>
      <c r="AR518" s="27"/>
      <c r="AS518" s="27"/>
    </row>
    <row r="519">
      <c r="A519" s="29">
        <v>7057.0</v>
      </c>
      <c r="B519" s="30">
        <v>1104.0</v>
      </c>
      <c r="C519" s="14">
        <v>13.0</v>
      </c>
      <c r="D519" s="15">
        <v>13.0</v>
      </c>
      <c r="E519" s="16">
        <v>11.0</v>
      </c>
      <c r="F519" s="17">
        <v>19.0</v>
      </c>
      <c r="G519" s="18">
        <v>86.0</v>
      </c>
      <c r="H519" s="19">
        <v>12.0</v>
      </c>
      <c r="I519" s="20">
        <v>17.0</v>
      </c>
      <c r="J519" s="21">
        <v>22.0</v>
      </c>
      <c r="K519" s="22">
        <v>27.0</v>
      </c>
      <c r="L519" s="63">
        <f t="shared" si="1"/>
        <v>13</v>
      </c>
      <c r="M519" s="63">
        <f t="shared" si="2"/>
        <v>31</v>
      </c>
      <c r="N519" s="63">
        <f t="shared" si="3"/>
        <v>11</v>
      </c>
      <c r="O519" s="63">
        <f t="shared" si="4"/>
        <v>44</v>
      </c>
      <c r="P519" s="64">
        <f t="shared" si="5"/>
        <v>44</v>
      </c>
      <c r="Q519" s="64">
        <f t="shared" si="6"/>
        <v>0.2954545455</v>
      </c>
      <c r="R519" s="64">
        <f t="shared" si="7"/>
        <v>0.2</v>
      </c>
      <c r="S519" s="65">
        <f t="shared" si="8"/>
        <v>0.5757575758</v>
      </c>
      <c r="T519" s="65">
        <f t="shared" si="9"/>
        <v>0.4444444444</v>
      </c>
      <c r="U519" s="73">
        <f t="shared" si="10"/>
        <v>0.02173913043</v>
      </c>
      <c r="V519" s="66">
        <f t="shared" si="11"/>
        <v>0.5866666667</v>
      </c>
      <c r="W519" s="27">
        <f t="shared" si="12"/>
        <v>0.5854841392</v>
      </c>
      <c r="X519" s="27">
        <f t="shared" si="13"/>
        <v>-0.01311755901</v>
      </c>
      <c r="Y519" s="27">
        <f t="shared" si="14"/>
        <v>1.037784875</v>
      </c>
      <c r="Z519" s="27">
        <f t="shared" si="15"/>
        <v>4.254073756</v>
      </c>
      <c r="AA519" s="27">
        <f t="shared" si="16"/>
        <v>0.03305590733</v>
      </c>
      <c r="AB519" s="27">
        <f t="shared" si="17"/>
        <v>-0.1415141468</v>
      </c>
      <c r="AC519" s="27">
        <f t="shared" si="18"/>
        <v>-0.1812062734</v>
      </c>
      <c r="AD519" s="27">
        <f t="shared" si="19"/>
        <v>0.1502168992</v>
      </c>
      <c r="AE519" s="27">
        <f t="shared" si="20"/>
        <v>-2.345225863</v>
      </c>
      <c r="AF519" s="27">
        <f t="shared" si="21"/>
        <v>-2.989459268</v>
      </c>
      <c r="AG519" s="27">
        <f t="shared" si="22"/>
        <v>0.00296047828</v>
      </c>
      <c r="AH519" s="27">
        <f t="shared" si="23"/>
        <v>-0.005224542673</v>
      </c>
      <c r="AI519" s="27">
        <f t="shared" si="24"/>
        <v>0.02607454742</v>
      </c>
      <c r="AJ519" s="27">
        <f t="shared" si="25"/>
        <v>-0.02366309197</v>
      </c>
      <c r="AK519" s="27">
        <f t="shared" si="26"/>
        <v>-0.04039017932</v>
      </c>
      <c r="AL519" s="27">
        <f t="shared" si="27"/>
        <v>0.04507450754</v>
      </c>
      <c r="AM519" s="27">
        <f t="shared" si="28"/>
        <v>0.2560851241</v>
      </c>
      <c r="AN519" s="27">
        <f t="shared" si="29"/>
        <v>-0.04004461664</v>
      </c>
      <c r="AO519" s="27">
        <f t="shared" si="30"/>
        <v>0.9887824641</v>
      </c>
      <c r="AP519" s="27">
        <f t="shared" si="31"/>
        <v>0.708640268</v>
      </c>
      <c r="AQ519" s="27"/>
      <c r="AR519" s="27"/>
      <c r="AS519" s="27"/>
    </row>
    <row r="520">
      <c r="A520" s="29">
        <v>7058.0</v>
      </c>
      <c r="B520" s="30">
        <v>922.0</v>
      </c>
      <c r="C520" s="14">
        <v>15.0</v>
      </c>
      <c r="D520" s="15">
        <v>15.0</v>
      </c>
      <c r="E520" s="16">
        <v>3.0</v>
      </c>
      <c r="F520" s="17">
        <v>16.0</v>
      </c>
      <c r="G520" s="18">
        <v>80.0</v>
      </c>
      <c r="H520" s="19">
        <v>12.0</v>
      </c>
      <c r="I520" s="20">
        <v>12.0</v>
      </c>
      <c r="J520" s="21">
        <v>23.0</v>
      </c>
      <c r="K520" s="22">
        <v>13.0</v>
      </c>
      <c r="L520" s="63">
        <f t="shared" si="1"/>
        <v>15</v>
      </c>
      <c r="M520" s="63">
        <f t="shared" si="2"/>
        <v>28</v>
      </c>
      <c r="N520" s="63">
        <f t="shared" si="3"/>
        <v>3</v>
      </c>
      <c r="O520" s="63">
        <f t="shared" si="4"/>
        <v>25</v>
      </c>
      <c r="P520" s="64">
        <f t="shared" si="5"/>
        <v>25</v>
      </c>
      <c r="Q520" s="64">
        <f t="shared" si="6"/>
        <v>0.3488372093</v>
      </c>
      <c r="R520" s="64">
        <f t="shared" si="7"/>
        <v>0.1071428571</v>
      </c>
      <c r="S520" s="65">
        <f t="shared" si="8"/>
        <v>0.5633802817</v>
      </c>
      <c r="T520" s="65">
        <f t="shared" si="9"/>
        <v>0.6056338028</v>
      </c>
      <c r="U520" s="73">
        <f t="shared" si="10"/>
        <v>0.01952277657</v>
      </c>
      <c r="V520" s="66">
        <f t="shared" si="11"/>
        <v>0.4716981132</v>
      </c>
      <c r="W520" s="27">
        <f t="shared" si="12"/>
        <v>0.4741700906</v>
      </c>
      <c r="X520" s="27">
        <f t="shared" si="13"/>
        <v>-0.01178019399</v>
      </c>
      <c r="Y520" s="27">
        <f t="shared" si="14"/>
        <v>1.414164601</v>
      </c>
      <c r="Z520" s="27">
        <f t="shared" si="15"/>
        <v>4.162622208</v>
      </c>
      <c r="AA520" s="27">
        <f t="shared" si="16"/>
        <v>0.02665924917</v>
      </c>
      <c r="AB520" s="27">
        <f t="shared" si="17"/>
        <v>-0.1731776723</v>
      </c>
      <c r="AC520" s="27">
        <f t="shared" si="18"/>
        <v>-0.3364793985</v>
      </c>
      <c r="AD520" s="27">
        <f t="shared" si="19"/>
        <v>0.1320019024</v>
      </c>
      <c r="AE520" s="27">
        <f t="shared" si="20"/>
        <v>-3.127082084</v>
      </c>
      <c r="AF520" s="27">
        <f t="shared" si="21"/>
        <v>-2.862309576</v>
      </c>
      <c r="AG520" s="27">
        <f t="shared" si="22"/>
        <v>0.002144174498</v>
      </c>
      <c r="AH520" s="27">
        <f t="shared" si="23"/>
        <v>-0.005741689952</v>
      </c>
      <c r="AI520" s="27">
        <f t="shared" si="24"/>
        <v>0.04348119234</v>
      </c>
      <c r="AJ520" s="27">
        <f t="shared" si="25"/>
        <v>-0.05987552943</v>
      </c>
      <c r="AK520" s="27">
        <f t="shared" si="26"/>
        <v>-0.03187400191</v>
      </c>
      <c r="AL520" s="27">
        <f t="shared" si="27"/>
        <v>0.05397405071</v>
      </c>
      <c r="AM520" s="27">
        <f t="shared" si="28"/>
        <v>0.4652984251</v>
      </c>
      <c r="AN520" s="27">
        <f t="shared" si="29"/>
        <v>-0.03443241778</v>
      </c>
      <c r="AO520" s="27">
        <f t="shared" si="30"/>
        <v>1.290082083</v>
      </c>
      <c r="AP520" s="27">
        <f t="shared" si="31"/>
        <v>0.663913916</v>
      </c>
      <c r="AQ520" s="27"/>
      <c r="AR520" s="27"/>
      <c r="AS520" s="27"/>
    </row>
    <row r="521">
      <c r="A521" s="29">
        <v>7059.0</v>
      </c>
      <c r="B521" s="30">
        <v>2506.0</v>
      </c>
      <c r="C521" s="14">
        <v>39.0</v>
      </c>
      <c r="D521" s="15">
        <v>42.0</v>
      </c>
      <c r="E521" s="16">
        <v>29.0</v>
      </c>
      <c r="F521" s="17">
        <v>78.0</v>
      </c>
      <c r="G521" s="18">
        <v>227.0</v>
      </c>
      <c r="H521" s="19">
        <v>38.0</v>
      </c>
      <c r="I521" s="20">
        <v>59.0</v>
      </c>
      <c r="J521" s="21">
        <v>115.0</v>
      </c>
      <c r="K521" s="22">
        <v>74.0</v>
      </c>
      <c r="L521" s="63">
        <f t="shared" si="1"/>
        <v>39</v>
      </c>
      <c r="M521" s="63">
        <f t="shared" si="2"/>
        <v>116</v>
      </c>
      <c r="N521" s="63">
        <f t="shared" si="3"/>
        <v>29</v>
      </c>
      <c r="O521" s="63">
        <f t="shared" si="4"/>
        <v>133</v>
      </c>
      <c r="P521" s="64">
        <f t="shared" si="5"/>
        <v>133</v>
      </c>
      <c r="Q521" s="64">
        <f t="shared" si="6"/>
        <v>0.2516129032</v>
      </c>
      <c r="R521" s="64">
        <f t="shared" si="7"/>
        <v>0.1790123457</v>
      </c>
      <c r="S521" s="65">
        <f t="shared" si="8"/>
        <v>0.5425867508</v>
      </c>
      <c r="T521" s="65">
        <f t="shared" si="9"/>
        <v>0.4889589905</v>
      </c>
      <c r="U521" s="73">
        <f t="shared" si="10"/>
        <v>0.0271348763</v>
      </c>
      <c r="V521" s="66">
        <f t="shared" si="11"/>
        <v>0.5341365462</v>
      </c>
      <c r="W521" s="27">
        <f t="shared" si="12"/>
        <v>0.5356586628</v>
      </c>
      <c r="X521" s="27">
        <f t="shared" si="13"/>
        <v>-0.01637339369</v>
      </c>
      <c r="Y521" s="27">
        <f t="shared" si="14"/>
        <v>1.141727051</v>
      </c>
      <c r="Z521" s="27">
        <f t="shared" si="15"/>
        <v>4.008985994</v>
      </c>
      <c r="AA521" s="27">
        <f t="shared" si="16"/>
        <v>0.05150156636</v>
      </c>
      <c r="AB521" s="27">
        <f t="shared" si="17"/>
        <v>-0.1943302857</v>
      </c>
      <c r="AC521" s="27">
        <f t="shared" si="18"/>
        <v>-0.2193224745</v>
      </c>
      <c r="AD521" s="27">
        <f t="shared" si="19"/>
        <v>0.1766989604</v>
      </c>
      <c r="AE521" s="27">
        <f t="shared" si="20"/>
        <v>-2.431471327</v>
      </c>
      <c r="AF521" s="27">
        <f t="shared" si="21"/>
        <v>-2.654921519</v>
      </c>
      <c r="AG521" s="27">
        <f t="shared" si="22"/>
        <v>0.005757300691</v>
      </c>
      <c r="AH521" s="27">
        <f t="shared" si="23"/>
        <v>-0.00895518558</v>
      </c>
      <c r="AI521" s="27">
        <f t="shared" si="24"/>
        <v>0.03939239308</v>
      </c>
      <c r="AJ521" s="27">
        <f t="shared" si="25"/>
        <v>-0.03150912578</v>
      </c>
      <c r="AK521" s="27">
        <f t="shared" si="26"/>
        <v>-0.05930299953</v>
      </c>
      <c r="AL521" s="27">
        <f t="shared" si="27"/>
        <v>0.05833123157</v>
      </c>
      <c r="AM521" s="27">
        <f t="shared" si="28"/>
        <v>0.2920947713</v>
      </c>
      <c r="AN521" s="27">
        <f t="shared" si="29"/>
        <v>-0.04439038026</v>
      </c>
      <c r="AO521" s="27">
        <f t="shared" si="30"/>
        <v>0.9660837051</v>
      </c>
      <c r="AP521" s="27">
        <f t="shared" si="31"/>
        <v>0.5930815283</v>
      </c>
      <c r="AQ521" s="27"/>
      <c r="AR521" s="27"/>
      <c r="AS521" s="27"/>
    </row>
    <row r="522">
      <c r="A522" s="29">
        <v>7060.0</v>
      </c>
      <c r="B522" s="30">
        <v>2246.0</v>
      </c>
      <c r="C522" s="14">
        <v>25.0</v>
      </c>
      <c r="D522" s="15">
        <v>14.0</v>
      </c>
      <c r="E522" s="16">
        <v>22.0</v>
      </c>
      <c r="F522" s="17">
        <v>32.0</v>
      </c>
      <c r="G522" s="18">
        <v>146.0</v>
      </c>
      <c r="H522" s="19">
        <v>38.0</v>
      </c>
      <c r="I522" s="20">
        <v>23.0</v>
      </c>
      <c r="J522" s="21">
        <v>33.0</v>
      </c>
      <c r="K522" s="22">
        <v>31.0</v>
      </c>
      <c r="L522" s="63">
        <f t="shared" si="1"/>
        <v>25</v>
      </c>
      <c r="M522" s="63">
        <f t="shared" si="2"/>
        <v>70</v>
      </c>
      <c r="N522" s="63">
        <f t="shared" si="3"/>
        <v>22</v>
      </c>
      <c r="O522" s="63">
        <f t="shared" si="4"/>
        <v>54</v>
      </c>
      <c r="P522" s="64">
        <f t="shared" si="5"/>
        <v>54</v>
      </c>
      <c r="Q522" s="64">
        <f t="shared" si="6"/>
        <v>0.2631578947</v>
      </c>
      <c r="R522" s="64">
        <f t="shared" si="7"/>
        <v>0.2894736842</v>
      </c>
      <c r="S522" s="65">
        <f t="shared" si="8"/>
        <v>0.4619883041</v>
      </c>
      <c r="T522" s="65">
        <f t="shared" si="9"/>
        <v>0.5555555556</v>
      </c>
      <c r="U522" s="73">
        <f t="shared" si="10"/>
        <v>0.02092609083</v>
      </c>
      <c r="V522" s="66">
        <f t="shared" si="11"/>
        <v>0.435483871</v>
      </c>
      <c r="W522" s="27">
        <f t="shared" si="12"/>
        <v>0.4380911857</v>
      </c>
      <c r="X522" s="27">
        <f t="shared" si="13"/>
        <v>-0.01262696464</v>
      </c>
      <c r="Y522" s="27">
        <f t="shared" si="14"/>
        <v>1.297231094</v>
      </c>
      <c r="Z522" s="27">
        <f t="shared" si="15"/>
        <v>3.413471924</v>
      </c>
      <c r="AA522" s="27">
        <f t="shared" si="16"/>
        <v>0.03062957408</v>
      </c>
      <c r="AB522" s="27">
        <f t="shared" si="17"/>
        <v>-0.1702769286</v>
      </c>
      <c r="AC522" s="27">
        <f t="shared" si="18"/>
        <v>-0.2831348023</v>
      </c>
      <c r="AD522" s="27">
        <f t="shared" si="19"/>
        <v>0.1160261951</v>
      </c>
      <c r="AE522" s="27">
        <f t="shared" si="20"/>
        <v>-2.352263706</v>
      </c>
      <c r="AF522" s="27">
        <f t="shared" si="21"/>
        <v>-1.924754218</v>
      </c>
      <c r="AG522" s="27">
        <f t="shared" si="22"/>
        <v>0.002640582205</v>
      </c>
      <c r="AH522" s="27">
        <f t="shared" si="23"/>
        <v>-0.006051320692</v>
      </c>
      <c r="AI522" s="27">
        <f t="shared" si="24"/>
        <v>0.03921775624</v>
      </c>
      <c r="AJ522" s="27">
        <f t="shared" si="25"/>
        <v>-0.0462169765</v>
      </c>
      <c r="AK522" s="27">
        <f t="shared" si="26"/>
        <v>-0.030030252</v>
      </c>
      <c r="AL522" s="27">
        <f t="shared" si="27"/>
        <v>0.04351893523</v>
      </c>
      <c r="AM522" s="27">
        <f t="shared" si="28"/>
        <v>0.3210670199</v>
      </c>
      <c r="AN522" s="27">
        <f t="shared" si="29"/>
        <v>-0.0248183393</v>
      </c>
      <c r="AO522" s="27">
        <f t="shared" si="30"/>
        <v>0.7957807115</v>
      </c>
      <c r="AP522" s="27">
        <f t="shared" si="31"/>
        <v>0.3661000487</v>
      </c>
      <c r="AQ522" s="27"/>
      <c r="AR522" s="27"/>
      <c r="AS522" s="27"/>
    </row>
    <row r="523">
      <c r="A523" s="29">
        <v>7079.0</v>
      </c>
      <c r="B523" s="30">
        <v>2180.0</v>
      </c>
      <c r="C523" s="14">
        <v>4.0</v>
      </c>
      <c r="D523" s="15">
        <v>4.0</v>
      </c>
      <c r="E523" s="16">
        <v>3.0</v>
      </c>
      <c r="F523" s="17">
        <v>21.0</v>
      </c>
      <c r="G523" s="18">
        <v>66.0</v>
      </c>
      <c r="H523" s="19">
        <v>20.0</v>
      </c>
      <c r="I523" s="20">
        <v>15.0</v>
      </c>
      <c r="J523" s="21">
        <v>26.0</v>
      </c>
      <c r="K523" s="22">
        <v>9.0</v>
      </c>
      <c r="L523" s="63">
        <f t="shared" si="1"/>
        <v>4</v>
      </c>
      <c r="M523" s="63">
        <f t="shared" si="2"/>
        <v>41</v>
      </c>
      <c r="N523" s="63">
        <f t="shared" si="3"/>
        <v>3</v>
      </c>
      <c r="O523" s="63">
        <f t="shared" si="4"/>
        <v>24</v>
      </c>
      <c r="P523" s="64">
        <f t="shared" si="5"/>
        <v>24</v>
      </c>
      <c r="Q523" s="64">
        <f t="shared" si="6"/>
        <v>0.08888888889</v>
      </c>
      <c r="R523" s="64">
        <f t="shared" si="7"/>
        <v>0.1111111111</v>
      </c>
      <c r="S523" s="65">
        <f t="shared" si="8"/>
        <v>0.3888888889</v>
      </c>
      <c r="T523" s="65">
        <f t="shared" si="9"/>
        <v>0.625</v>
      </c>
      <c r="U523" s="73">
        <f t="shared" si="10"/>
        <v>0.003211009174</v>
      </c>
      <c r="V523" s="66">
        <f t="shared" si="11"/>
        <v>0.3692307692</v>
      </c>
      <c r="W523" s="27">
        <f t="shared" si="12"/>
        <v>0.3694123778</v>
      </c>
      <c r="X523" s="27">
        <f t="shared" si="13"/>
        <v>-0.001937547707</v>
      </c>
      <c r="Y523" s="27">
        <f t="shared" si="14"/>
        <v>1.459384981</v>
      </c>
      <c r="Z523" s="27">
        <f t="shared" si="15"/>
        <v>2.873365607</v>
      </c>
      <c r="AA523" s="27">
        <f t="shared" si="16"/>
        <v>0.0007211869152</v>
      </c>
      <c r="AB523" s="27">
        <f t="shared" si="17"/>
        <v>-0.02939420853</v>
      </c>
      <c r="AC523" s="27">
        <f t="shared" si="18"/>
        <v>-0.3583424841</v>
      </c>
      <c r="AD523" s="27">
        <f t="shared" si="19"/>
        <v>0.01498663206</v>
      </c>
      <c r="AE523" s="27">
        <f t="shared" si="20"/>
        <v>-2.227578842</v>
      </c>
      <c r="AF523" s="27">
        <f t="shared" si="21"/>
        <v>-1.363843028</v>
      </c>
      <c r="AG523" s="27">
        <f t="shared" si="22"/>
        <v>0.000009540255666</v>
      </c>
      <c r="AH523" s="27">
        <f t="shared" si="23"/>
        <v>-0.0001602911602</v>
      </c>
      <c r="AI523" s="27">
        <f t="shared" si="24"/>
        <v>0.007616250648</v>
      </c>
      <c r="AJ523" s="27">
        <f t="shared" si="25"/>
        <v>-0.06580503099</v>
      </c>
      <c r="AK523" s="27">
        <f t="shared" si="26"/>
        <v>-0.0005951965585</v>
      </c>
      <c r="AL523" s="27">
        <f t="shared" si="27"/>
        <v>0.006323809489</v>
      </c>
      <c r="AM523" s="27">
        <f t="shared" si="28"/>
        <v>0.3420544902</v>
      </c>
      <c r="AN523" s="27">
        <f t="shared" si="29"/>
        <v>-0.002698455535</v>
      </c>
      <c r="AO523" s="27">
        <f t="shared" si="30"/>
        <v>0.6343589021</v>
      </c>
      <c r="AP523" s="27">
        <f t="shared" si="31"/>
        <v>0.2183652105</v>
      </c>
      <c r="AQ523" s="27"/>
      <c r="AR523" s="27"/>
      <c r="AS523" s="27"/>
    </row>
    <row r="524">
      <c r="A524" s="29">
        <v>7097.0</v>
      </c>
      <c r="B524" s="30">
        <v>1210.0</v>
      </c>
      <c r="C524" s="14">
        <v>5.0</v>
      </c>
      <c r="D524" s="15">
        <v>3.0</v>
      </c>
      <c r="E524" s="16">
        <v>6.0</v>
      </c>
      <c r="F524" s="17">
        <v>17.0</v>
      </c>
      <c r="G524" s="18">
        <v>57.0</v>
      </c>
      <c r="H524" s="19">
        <v>14.0</v>
      </c>
      <c r="I524" s="20">
        <v>14.0</v>
      </c>
      <c r="J524" s="21">
        <v>11.0</v>
      </c>
      <c r="K524" s="22">
        <v>11.0</v>
      </c>
      <c r="L524" s="63">
        <f t="shared" si="1"/>
        <v>5</v>
      </c>
      <c r="M524" s="63">
        <f t="shared" si="2"/>
        <v>31</v>
      </c>
      <c r="N524" s="63">
        <f t="shared" si="3"/>
        <v>6</v>
      </c>
      <c r="O524" s="63">
        <f t="shared" si="4"/>
        <v>25</v>
      </c>
      <c r="P524" s="64">
        <f t="shared" si="5"/>
        <v>25</v>
      </c>
      <c r="Q524" s="64">
        <f t="shared" si="6"/>
        <v>0.1388888889</v>
      </c>
      <c r="R524" s="64">
        <f t="shared" si="7"/>
        <v>0.1935483871</v>
      </c>
      <c r="S524" s="65">
        <f t="shared" si="8"/>
        <v>0.447761194</v>
      </c>
      <c r="T524" s="65">
        <f t="shared" si="9"/>
        <v>0.5373134328</v>
      </c>
      <c r="U524" s="73">
        <f t="shared" si="10"/>
        <v>0.009090909091</v>
      </c>
      <c r="V524" s="66">
        <f t="shared" si="11"/>
        <v>0.4464285714</v>
      </c>
      <c r="W524" s="27">
        <f t="shared" si="12"/>
        <v>0.4480318956</v>
      </c>
      <c r="X524" s="27">
        <f t="shared" si="13"/>
        <v>-0.005485524677</v>
      </c>
      <c r="Y524" s="27">
        <f t="shared" si="14"/>
        <v>1.254635446</v>
      </c>
      <c r="Z524" s="27">
        <f t="shared" si="15"/>
        <v>3.308352725</v>
      </c>
      <c r="AA524" s="27">
        <f t="shared" si="16"/>
        <v>0.005780685943</v>
      </c>
      <c r="AB524" s="27">
        <f t="shared" si="17"/>
        <v>-0.07154432985</v>
      </c>
      <c r="AC524" s="27">
        <f t="shared" si="18"/>
        <v>-0.2648461484</v>
      </c>
      <c r="AD524" s="27">
        <f t="shared" si="19"/>
        <v>0.04885294288</v>
      </c>
      <c r="AE524" s="27">
        <f t="shared" si="20"/>
        <v>-2.204964908</v>
      </c>
      <c r="AF524" s="27">
        <f t="shared" si="21"/>
        <v>-1.808032456</v>
      </c>
      <c r="AG524" s="27">
        <f t="shared" si="22"/>
        <v>0.0002164997099</v>
      </c>
      <c r="AH524" s="27">
        <f t="shared" si="23"/>
        <v>-0.001104558673</v>
      </c>
      <c r="AI524" s="27">
        <f t="shared" si="24"/>
        <v>0.01593684534</v>
      </c>
      <c r="AJ524" s="27">
        <f t="shared" si="25"/>
        <v>-0.04181211538</v>
      </c>
      <c r="AK524" s="27">
        <f t="shared" si="26"/>
        <v>-0.005493041313</v>
      </c>
      <c r="AL524" s="27">
        <f t="shared" si="27"/>
        <v>0.01772201681</v>
      </c>
      <c r="AM524" s="27">
        <f t="shared" si="28"/>
        <v>0.2910794693</v>
      </c>
      <c r="AN524" s="27">
        <f t="shared" si="29"/>
        <v>-0.01012798079</v>
      </c>
      <c r="AO524" s="27">
        <f t="shared" si="30"/>
        <v>0.7229771205</v>
      </c>
      <c r="AP524" s="27">
        <f t="shared" si="31"/>
        <v>0.3333083548</v>
      </c>
      <c r="AQ524" s="27"/>
      <c r="AR524" s="27"/>
      <c r="AS524" s="27"/>
    </row>
    <row r="525">
      <c r="A525" s="29">
        <v>7311.0</v>
      </c>
      <c r="B525" s="30">
        <v>796.0</v>
      </c>
      <c r="C525" s="14">
        <v>3.0</v>
      </c>
      <c r="D525" s="15">
        <v>5.0</v>
      </c>
      <c r="E525" s="16">
        <v>2.0</v>
      </c>
      <c r="F525" s="17">
        <v>22.0</v>
      </c>
      <c r="G525" s="18">
        <v>41.0</v>
      </c>
      <c r="H525" s="19">
        <v>5.0</v>
      </c>
      <c r="I525" s="20">
        <v>6.0</v>
      </c>
      <c r="J525" s="21">
        <v>12.0</v>
      </c>
      <c r="K525" s="22">
        <v>3.0</v>
      </c>
      <c r="L525" s="63">
        <f t="shared" si="1"/>
        <v>3</v>
      </c>
      <c r="M525" s="63">
        <f t="shared" si="2"/>
        <v>27</v>
      </c>
      <c r="N525" s="63">
        <f t="shared" si="3"/>
        <v>2</v>
      </c>
      <c r="O525" s="63">
        <f t="shared" si="4"/>
        <v>9</v>
      </c>
      <c r="P525" s="64">
        <f t="shared" si="5"/>
        <v>9</v>
      </c>
      <c r="Q525" s="64">
        <f t="shared" si="6"/>
        <v>0.1</v>
      </c>
      <c r="R525" s="64">
        <f t="shared" si="7"/>
        <v>0.1818181818</v>
      </c>
      <c r="S525" s="65">
        <f t="shared" si="8"/>
        <v>0.2926829268</v>
      </c>
      <c r="T525" s="65">
        <f t="shared" si="9"/>
        <v>0.7317073171</v>
      </c>
      <c r="U525" s="73">
        <f t="shared" si="10"/>
        <v>0.006281407035</v>
      </c>
      <c r="V525" s="66">
        <f t="shared" si="11"/>
        <v>0.25</v>
      </c>
      <c r="W525" s="27">
        <f t="shared" si="12"/>
        <v>0.2479486072</v>
      </c>
      <c r="X525" s="27">
        <f t="shared" si="13"/>
        <v>-0.003790249463</v>
      </c>
      <c r="Y525" s="27">
        <f t="shared" si="14"/>
        <v>1.708548271</v>
      </c>
      <c r="Z525" s="27">
        <f t="shared" si="15"/>
        <v>2.162533001</v>
      </c>
      <c r="AA525" s="27">
        <f t="shared" si="16"/>
        <v>0.002759806409</v>
      </c>
      <c r="AB525" s="27">
        <f t="shared" si="17"/>
        <v>-0.06731851725</v>
      </c>
      <c r="AC525" s="27">
        <f t="shared" si="18"/>
        <v>-0.4911487706</v>
      </c>
      <c r="AD525" s="27">
        <f t="shared" si="19"/>
        <v>0.02206435771</v>
      </c>
      <c r="AE525" s="27">
        <f t="shared" si="20"/>
        <v>-1.962737948</v>
      </c>
      <c r="AF525" s="27">
        <f t="shared" si="21"/>
        <v>-0.7725170918</v>
      </c>
      <c r="AG525" s="27">
        <f t="shared" si="22"/>
        <v>0.00007141775332</v>
      </c>
      <c r="AH525" s="27">
        <f t="shared" si="23"/>
        <v>-0.000718121176</v>
      </c>
      <c r="AI525" s="27">
        <f t="shared" si="24"/>
        <v>0.02042073547</v>
      </c>
      <c r="AJ525" s="27">
        <f t="shared" si="25"/>
        <v>-0.1055920545</v>
      </c>
      <c r="AK525" s="27">
        <f t="shared" si="26"/>
        <v>-0.001714206139</v>
      </c>
      <c r="AL525" s="27">
        <f t="shared" si="27"/>
        <v>0.01089992233</v>
      </c>
      <c r="AM525" s="27">
        <f t="shared" si="28"/>
        <v>0.3528433296</v>
      </c>
      <c r="AN525" s="27">
        <f t="shared" si="29"/>
        <v>-0.002990021872</v>
      </c>
      <c r="AO525" s="27">
        <f t="shared" si="30"/>
        <v>0.4206647566</v>
      </c>
      <c r="AP525" s="27">
        <f t="shared" si="31"/>
        <v>0.09308913868</v>
      </c>
      <c r="AQ525" s="27"/>
      <c r="AR525" s="27"/>
      <c r="AS525" s="27"/>
    </row>
    <row r="526">
      <c r="A526" s="29">
        <v>7312.0</v>
      </c>
      <c r="B526" s="30">
        <v>2438.0</v>
      </c>
      <c r="C526" s="14">
        <v>1.0</v>
      </c>
      <c r="D526" s="15">
        <v>4.0</v>
      </c>
      <c r="E526" s="16">
        <v>5.0</v>
      </c>
      <c r="F526" s="17">
        <v>26.0</v>
      </c>
      <c r="G526" s="18">
        <v>87.0</v>
      </c>
      <c r="H526" s="19">
        <v>30.0</v>
      </c>
      <c r="I526" s="20">
        <v>7.0</v>
      </c>
      <c r="J526" s="21">
        <v>7.0</v>
      </c>
      <c r="K526" s="22">
        <v>19.0</v>
      </c>
      <c r="L526" s="63">
        <f t="shared" si="1"/>
        <v>1</v>
      </c>
      <c r="M526" s="63">
        <f t="shared" si="2"/>
        <v>56</v>
      </c>
      <c r="N526" s="63">
        <f t="shared" si="3"/>
        <v>5</v>
      </c>
      <c r="O526" s="63">
        <f t="shared" si="4"/>
        <v>26</v>
      </c>
      <c r="P526" s="64">
        <f t="shared" si="5"/>
        <v>26</v>
      </c>
      <c r="Q526" s="64">
        <f t="shared" si="6"/>
        <v>0.01754385965</v>
      </c>
      <c r="R526" s="64">
        <f t="shared" si="7"/>
        <v>0.1612903226</v>
      </c>
      <c r="S526" s="65">
        <f t="shared" si="8"/>
        <v>0.3068181818</v>
      </c>
      <c r="T526" s="65">
        <f t="shared" si="9"/>
        <v>0.6477272727</v>
      </c>
      <c r="U526" s="73">
        <f t="shared" si="10"/>
        <v>0.002461033634</v>
      </c>
      <c r="V526" s="66">
        <f t="shared" si="11"/>
        <v>0.3170731707</v>
      </c>
      <c r="W526" s="27">
        <f t="shared" si="12"/>
        <v>0.3131041838</v>
      </c>
      <c r="X526" s="27">
        <f t="shared" si="13"/>
        <v>-0.001485006681</v>
      </c>
      <c r="Y526" s="27">
        <f t="shared" si="14"/>
        <v>1.512453526</v>
      </c>
      <c r="Z526" s="27">
        <f t="shared" si="15"/>
        <v>2.266973515</v>
      </c>
      <c r="AA526" s="27">
        <f t="shared" si="16"/>
        <v>0.0004236428138</v>
      </c>
      <c r="AB526" s="27">
        <f t="shared" si="17"/>
        <v>-0.02334801371</v>
      </c>
      <c r="AC526" s="27">
        <f t="shared" si="18"/>
        <v>-0.384877597</v>
      </c>
      <c r="AD526" s="27">
        <f t="shared" si="19"/>
        <v>0.009062240943</v>
      </c>
      <c r="AE526" s="27">
        <f t="shared" si="20"/>
        <v>-1.821381024</v>
      </c>
      <c r="AF526" s="27">
        <f t="shared" si="21"/>
        <v>-0.8489370782</v>
      </c>
      <c r="AG526" s="27">
        <f t="shared" si="22"/>
        <v>0.000004295245796</v>
      </c>
      <c r="AH526" s="27">
        <f t="shared" si="23"/>
        <v>-0.00009758290527</v>
      </c>
      <c r="AI526" s="27">
        <f t="shared" si="24"/>
        <v>0.006269624966</v>
      </c>
      <c r="AJ526" s="27">
        <f t="shared" si="25"/>
        <v>-0.07324797057</v>
      </c>
      <c r="AK526" s="27">
        <f t="shared" si="26"/>
        <v>-0.000275846815</v>
      </c>
      <c r="AL526" s="27">
        <f t="shared" si="27"/>
        <v>0.003962985688</v>
      </c>
      <c r="AM526" s="27">
        <f t="shared" si="28"/>
        <v>0.2898512551</v>
      </c>
      <c r="AN526" s="27">
        <f t="shared" si="29"/>
        <v>-0.001287367032</v>
      </c>
      <c r="AO526" s="27">
        <f t="shared" si="30"/>
        <v>0.4092213834</v>
      </c>
      <c r="AP526" s="27">
        <f t="shared" si="31"/>
        <v>0.1072383492</v>
      </c>
      <c r="AQ526" s="27"/>
      <c r="AR526" s="27"/>
      <c r="AS526" s="27"/>
    </row>
    <row r="527">
      <c r="A527" s="29">
        <v>7332.0</v>
      </c>
      <c r="B527" s="30">
        <v>2570.0</v>
      </c>
      <c r="C527" s="14">
        <v>9.0</v>
      </c>
      <c r="D527" s="15">
        <v>2.0</v>
      </c>
      <c r="E527" s="16">
        <v>14.0</v>
      </c>
      <c r="F527" s="17">
        <v>32.0</v>
      </c>
      <c r="G527" s="18">
        <v>130.0</v>
      </c>
      <c r="H527" s="19">
        <v>19.0</v>
      </c>
      <c r="I527" s="20">
        <v>22.0</v>
      </c>
      <c r="J527" s="21">
        <v>24.0</v>
      </c>
      <c r="K527" s="22">
        <v>23.0</v>
      </c>
      <c r="L527" s="63">
        <f t="shared" si="1"/>
        <v>9</v>
      </c>
      <c r="M527" s="63">
        <f t="shared" si="2"/>
        <v>51</v>
      </c>
      <c r="N527" s="63">
        <f t="shared" si="3"/>
        <v>14</v>
      </c>
      <c r="O527" s="63">
        <f t="shared" si="4"/>
        <v>45</v>
      </c>
      <c r="P527" s="64">
        <f t="shared" si="5"/>
        <v>45</v>
      </c>
      <c r="Q527" s="64">
        <f t="shared" si="6"/>
        <v>0.15</v>
      </c>
      <c r="R527" s="64">
        <f t="shared" si="7"/>
        <v>0.2372881356</v>
      </c>
      <c r="S527" s="65">
        <f t="shared" si="8"/>
        <v>0.4537815126</v>
      </c>
      <c r="T527" s="65">
        <f t="shared" si="9"/>
        <v>0.5042016807</v>
      </c>
      <c r="U527" s="73">
        <f t="shared" si="10"/>
        <v>0.008949416342</v>
      </c>
      <c r="V527" s="66">
        <f t="shared" si="11"/>
        <v>0.46875</v>
      </c>
      <c r="W527" s="27">
        <f t="shared" si="12"/>
        <v>0.4713964139</v>
      </c>
      <c r="X527" s="27">
        <f t="shared" si="13"/>
        <v>-0.005400146861</v>
      </c>
      <c r="Y527" s="27">
        <f t="shared" si="14"/>
        <v>1.177318976</v>
      </c>
      <c r="Z527" s="27">
        <f t="shared" si="15"/>
        <v>3.352834778</v>
      </c>
      <c r="AA527" s="27">
        <f t="shared" si="16"/>
        <v>0.005602142751</v>
      </c>
      <c r="AB527" s="27">
        <f t="shared" si="17"/>
        <v>-0.06609052607</v>
      </c>
      <c r="AC527" s="27">
        <f t="shared" si="18"/>
        <v>-0.2332098251</v>
      </c>
      <c r="AD527" s="27">
        <f t="shared" si="19"/>
        <v>0.0487392088</v>
      </c>
      <c r="AE527" s="27">
        <f t="shared" si="20"/>
        <v>-2.096904344</v>
      </c>
      <c r="AF527" s="27">
        <f t="shared" si="21"/>
        <v>-1.856978669</v>
      </c>
      <c r="AG527" s="27">
        <f t="shared" si="22"/>
        <v>0.0002065472952</v>
      </c>
      <c r="AH527" s="27">
        <f t="shared" si="23"/>
        <v>-0.001004477415</v>
      </c>
      <c r="AI527" s="27">
        <f t="shared" si="24"/>
        <v>0.01381474706</v>
      </c>
      <c r="AJ527" s="27">
        <f t="shared" si="25"/>
        <v>-0.03454871611</v>
      </c>
      <c r="AK527" s="27">
        <f t="shared" si="26"/>
        <v>-0.005394957247</v>
      </c>
      <c r="AL527" s="27">
        <f t="shared" si="27"/>
        <v>0.0165911878</v>
      </c>
      <c r="AM527" s="27">
        <f t="shared" si="28"/>
        <v>0.2597557098</v>
      </c>
      <c r="AN527" s="27">
        <f t="shared" si="29"/>
        <v>-0.01024025943</v>
      </c>
      <c r="AO527" s="27">
        <f t="shared" si="30"/>
        <v>0.6967898848</v>
      </c>
      <c r="AP527" s="27">
        <f t="shared" si="31"/>
        <v>0.3469343003</v>
      </c>
      <c r="AQ527" s="27"/>
      <c r="AR527" s="27"/>
      <c r="AS527" s="27"/>
    </row>
    <row r="528">
      <c r="A528" s="29">
        <v>7334.0</v>
      </c>
      <c r="B528" s="30">
        <v>1131.0</v>
      </c>
      <c r="C528" s="14">
        <v>2.0</v>
      </c>
      <c r="D528" s="15">
        <v>11.0</v>
      </c>
      <c r="E528" s="16">
        <v>12.0</v>
      </c>
      <c r="F528" s="17">
        <v>19.0</v>
      </c>
      <c r="G528" s="18">
        <v>62.0</v>
      </c>
      <c r="H528" s="19">
        <v>9.0</v>
      </c>
      <c r="I528" s="20">
        <v>16.0</v>
      </c>
      <c r="J528" s="21">
        <v>21.0</v>
      </c>
      <c r="K528" s="22">
        <v>26.0</v>
      </c>
      <c r="L528" s="63">
        <f t="shared" si="1"/>
        <v>2</v>
      </c>
      <c r="M528" s="63">
        <f t="shared" si="2"/>
        <v>28</v>
      </c>
      <c r="N528" s="63">
        <f t="shared" si="3"/>
        <v>12</v>
      </c>
      <c r="O528" s="63">
        <f t="shared" si="4"/>
        <v>42</v>
      </c>
      <c r="P528" s="64">
        <f t="shared" si="5"/>
        <v>42</v>
      </c>
      <c r="Q528" s="64">
        <f t="shared" si="6"/>
        <v>0.06666666667</v>
      </c>
      <c r="R528" s="64">
        <f t="shared" si="7"/>
        <v>0.2222222222</v>
      </c>
      <c r="S528" s="65">
        <f t="shared" si="8"/>
        <v>0.5238095238</v>
      </c>
      <c r="T528" s="65">
        <f t="shared" si="9"/>
        <v>0.3571428571</v>
      </c>
      <c r="U528" s="73">
        <f t="shared" si="10"/>
        <v>0.01237842617</v>
      </c>
      <c r="V528" s="66">
        <f t="shared" si="11"/>
        <v>0.6</v>
      </c>
      <c r="W528" s="27">
        <f t="shared" si="12"/>
        <v>0.6033744116</v>
      </c>
      <c r="X528" s="27">
        <f t="shared" si="13"/>
        <v>-0.007469237845</v>
      </c>
      <c r="Y528" s="27">
        <f t="shared" si="14"/>
        <v>0.8339342749</v>
      </c>
      <c r="Z528" s="27">
        <f t="shared" si="15"/>
        <v>3.870247553</v>
      </c>
      <c r="AA528" s="27">
        <f t="shared" si="16"/>
        <v>0.0107175522</v>
      </c>
      <c r="AB528" s="27">
        <f t="shared" si="17"/>
        <v>-0.06475116797</v>
      </c>
      <c r="AC528" s="27">
        <f t="shared" si="18"/>
        <v>-0.1170097907</v>
      </c>
      <c r="AD528" s="27">
        <f t="shared" si="19"/>
        <v>0.07781723312</v>
      </c>
      <c r="AE528" s="27">
        <f t="shared" si="20"/>
        <v>-1.714521324</v>
      </c>
      <c r="AF528" s="27">
        <f t="shared" si="21"/>
        <v>-2.47434412</v>
      </c>
      <c r="AG528" s="27">
        <f t="shared" si="22"/>
        <v>0.0005465522247</v>
      </c>
      <c r="AH528" s="27">
        <f t="shared" si="23"/>
        <v>-0.0013611917</v>
      </c>
      <c r="AI528" s="27">
        <f t="shared" si="24"/>
        <v>0.009587138801</v>
      </c>
      <c r="AJ528" s="27">
        <f t="shared" si="25"/>
        <v>-0.01227848975</v>
      </c>
      <c r="AK528" s="27">
        <f t="shared" si="26"/>
        <v>-0.0119139572</v>
      </c>
      <c r="AL528" s="27">
        <f t="shared" si="27"/>
        <v>0.01876344027</v>
      </c>
      <c r="AM528" s="27">
        <f t="shared" si="28"/>
        <v>0.1504412918</v>
      </c>
      <c r="AN528" s="27">
        <f t="shared" si="29"/>
        <v>-0.01887273585</v>
      </c>
      <c r="AO528" s="27">
        <f t="shared" si="30"/>
        <v>0.6576467847</v>
      </c>
      <c r="AP528" s="27">
        <f t="shared" si="31"/>
        <v>0.5336137542</v>
      </c>
      <c r="AQ528" s="27"/>
      <c r="AR528" s="27"/>
      <c r="AS528" s="27"/>
    </row>
    <row r="529">
      <c r="A529" s="29">
        <v>7341.0</v>
      </c>
      <c r="B529" s="30">
        <v>2719.0</v>
      </c>
      <c r="C529" s="14">
        <v>11.0</v>
      </c>
      <c r="D529" s="15">
        <v>26.0</v>
      </c>
      <c r="E529" s="16">
        <v>8.0</v>
      </c>
      <c r="F529" s="17">
        <v>51.0</v>
      </c>
      <c r="G529" s="18">
        <v>152.0</v>
      </c>
      <c r="H529" s="19">
        <v>30.0</v>
      </c>
      <c r="I529" s="20">
        <v>35.0</v>
      </c>
      <c r="J529" s="21">
        <v>45.0</v>
      </c>
      <c r="K529" s="22">
        <v>27.0</v>
      </c>
      <c r="L529" s="63">
        <f t="shared" si="1"/>
        <v>11</v>
      </c>
      <c r="M529" s="63">
        <f t="shared" si="2"/>
        <v>81</v>
      </c>
      <c r="N529" s="63">
        <f t="shared" si="3"/>
        <v>8</v>
      </c>
      <c r="O529" s="63">
        <f t="shared" si="4"/>
        <v>62</v>
      </c>
      <c r="P529" s="64">
        <f t="shared" si="5"/>
        <v>62</v>
      </c>
      <c r="Q529" s="64">
        <f t="shared" si="6"/>
        <v>0.1195652174</v>
      </c>
      <c r="R529" s="64">
        <f t="shared" si="7"/>
        <v>0.1142857143</v>
      </c>
      <c r="S529" s="65">
        <f t="shared" si="8"/>
        <v>0.450617284</v>
      </c>
      <c r="T529" s="65">
        <f t="shared" si="9"/>
        <v>0.5679012346</v>
      </c>
      <c r="U529" s="73">
        <f t="shared" si="10"/>
        <v>0.006987863185</v>
      </c>
      <c r="V529" s="66">
        <f t="shared" si="11"/>
        <v>0.4335664336</v>
      </c>
      <c r="W529" s="27">
        <f t="shared" si="12"/>
        <v>0.432520879</v>
      </c>
      <c r="X529" s="27">
        <f t="shared" si="13"/>
        <v>-0.004216530554</v>
      </c>
      <c r="Y529" s="27">
        <f t="shared" si="14"/>
        <v>1.326058452</v>
      </c>
      <c r="Z529" s="27">
        <f t="shared" si="15"/>
        <v>3.329455386</v>
      </c>
      <c r="AA529" s="27">
        <f t="shared" si="16"/>
        <v>0.003415494045</v>
      </c>
      <c r="AB529" s="27">
        <f t="shared" si="17"/>
        <v>-0.05812425685</v>
      </c>
      <c r="AC529" s="27">
        <f t="shared" si="18"/>
        <v>-0.2958583909</v>
      </c>
      <c r="AD529" s="27">
        <f t="shared" si="19"/>
        <v>0.03779107123</v>
      </c>
      <c r="AE529" s="27">
        <f t="shared" si="20"/>
        <v>-2.345352852</v>
      </c>
      <c r="AF529" s="27">
        <f t="shared" si="21"/>
        <v>-1.831171453</v>
      </c>
      <c r="AG529" s="27">
        <f t="shared" si="22"/>
        <v>0.00009832604126</v>
      </c>
      <c r="AH529" s="27">
        <f t="shared" si="23"/>
        <v>-0.0006897759718</v>
      </c>
      <c r="AI529" s="27">
        <f t="shared" si="24"/>
        <v>0.01368452307</v>
      </c>
      <c r="AJ529" s="27">
        <f t="shared" si="25"/>
        <v>-0.04936708504</v>
      </c>
      <c r="AK529" s="27">
        <f t="shared" si="26"/>
        <v>-0.003266242428</v>
      </c>
      <c r="AL529" s="27">
        <f t="shared" si="27"/>
        <v>0.01448961116</v>
      </c>
      <c r="AM529" s="27">
        <f t="shared" si="28"/>
        <v>0.327237599</v>
      </c>
      <c r="AN529" s="27">
        <f t="shared" si="29"/>
        <v>-0.007884655713</v>
      </c>
      <c r="AO529" s="27">
        <f t="shared" si="30"/>
        <v>0.773913559</v>
      </c>
      <c r="AP529" s="27">
        <f t="shared" si="31"/>
        <v>0.3397272477</v>
      </c>
      <c r="AQ529" s="27"/>
      <c r="AR529" s="27"/>
      <c r="AS529" s="27"/>
    </row>
    <row r="530">
      <c r="A530" s="29">
        <v>7352.0</v>
      </c>
      <c r="B530" s="30">
        <v>2920.0</v>
      </c>
      <c r="C530" s="14">
        <v>44.0</v>
      </c>
      <c r="D530" s="15">
        <v>52.0</v>
      </c>
      <c r="E530" s="16">
        <v>42.0</v>
      </c>
      <c r="F530" s="17">
        <v>63.0</v>
      </c>
      <c r="G530" s="18">
        <v>183.0</v>
      </c>
      <c r="H530" s="19">
        <v>38.0</v>
      </c>
      <c r="I530" s="20">
        <v>90.0</v>
      </c>
      <c r="J530" s="21">
        <v>87.0</v>
      </c>
      <c r="K530" s="22">
        <v>101.0</v>
      </c>
      <c r="L530" s="63">
        <f t="shared" si="1"/>
        <v>44</v>
      </c>
      <c r="M530" s="63">
        <f t="shared" si="2"/>
        <v>101</v>
      </c>
      <c r="N530" s="63">
        <f t="shared" si="3"/>
        <v>42</v>
      </c>
      <c r="O530" s="63">
        <f t="shared" si="4"/>
        <v>191</v>
      </c>
      <c r="P530" s="64">
        <f t="shared" si="5"/>
        <v>192</v>
      </c>
      <c r="Q530" s="64">
        <f t="shared" si="6"/>
        <v>0.3034482759</v>
      </c>
      <c r="R530" s="64">
        <f t="shared" si="7"/>
        <v>0.1802575107</v>
      </c>
      <c r="S530" s="65">
        <f t="shared" si="8"/>
        <v>0.6216931217</v>
      </c>
      <c r="T530" s="65">
        <f t="shared" si="9"/>
        <v>0.3835978836</v>
      </c>
      <c r="U530" s="73">
        <f t="shared" si="10"/>
        <v>0.02945205479</v>
      </c>
      <c r="V530" s="66">
        <f t="shared" si="11"/>
        <v>0.654109589</v>
      </c>
      <c r="W530" s="27">
        <f t="shared" si="12"/>
        <v>0.6597500279</v>
      </c>
      <c r="X530" s="27">
        <f t="shared" si="13"/>
        <v>-0.01777159707</v>
      </c>
      <c r="Y530" s="27">
        <f t="shared" si="14"/>
        <v>0.8957071842</v>
      </c>
      <c r="Z530" s="27">
        <f t="shared" si="15"/>
        <v>4.593475631</v>
      </c>
      <c r="AA530" s="27">
        <f t="shared" si="16"/>
        <v>0.0606730665</v>
      </c>
      <c r="AB530" s="27">
        <f t="shared" si="17"/>
        <v>-0.165474855</v>
      </c>
      <c r="AC530" s="27">
        <f t="shared" si="18"/>
        <v>-0.1349866036</v>
      </c>
      <c r="AD530" s="27">
        <f t="shared" si="19"/>
        <v>0.2197498695</v>
      </c>
      <c r="AE530" s="27">
        <f t="shared" si="20"/>
        <v>-2.185645871</v>
      </c>
      <c r="AF530" s="27">
        <f t="shared" si="21"/>
        <v>-3.485502858</v>
      </c>
      <c r="AG530" s="27">
        <f t="shared" si="22"/>
        <v>0.00736176879</v>
      </c>
      <c r="AH530" s="27">
        <f t="shared" si="23"/>
        <v>-0.008276636162</v>
      </c>
      <c r="AI530" s="27">
        <f t="shared" si="24"/>
        <v>0.02631525917</v>
      </c>
      <c r="AJ530" s="27">
        <f t="shared" si="25"/>
        <v>-0.01521414858</v>
      </c>
      <c r="AK530" s="27">
        <f t="shared" si="26"/>
        <v>-0.0800495778</v>
      </c>
      <c r="AL530" s="27">
        <f t="shared" si="27"/>
        <v>0.05691143599</v>
      </c>
      <c r="AM530" s="27">
        <f t="shared" si="28"/>
        <v>0.2059862321</v>
      </c>
      <c r="AN530" s="27">
        <f t="shared" si="29"/>
        <v>-0.06325434669</v>
      </c>
      <c r="AO530" s="27">
        <f t="shared" si="30"/>
        <v>0.9950210738</v>
      </c>
      <c r="AP530" s="27">
        <f t="shared" si="31"/>
        <v>0.8921441483</v>
      </c>
      <c r="AQ530" s="27"/>
      <c r="AR530" s="27"/>
      <c r="AS530" s="27"/>
    </row>
    <row r="531">
      <c r="A531" s="29">
        <v>7355.0</v>
      </c>
      <c r="B531" s="30">
        <v>1480.0</v>
      </c>
      <c r="C531" s="14">
        <v>24.0</v>
      </c>
      <c r="D531" s="15">
        <v>16.0</v>
      </c>
      <c r="E531" s="16">
        <v>23.0</v>
      </c>
      <c r="F531" s="17">
        <v>33.0</v>
      </c>
      <c r="G531" s="18">
        <v>95.0</v>
      </c>
      <c r="H531" s="19">
        <v>13.0</v>
      </c>
      <c r="I531" s="20">
        <v>18.0</v>
      </c>
      <c r="J531" s="21">
        <v>33.0</v>
      </c>
      <c r="K531" s="22">
        <v>47.0</v>
      </c>
      <c r="L531" s="63">
        <f t="shared" si="1"/>
        <v>24</v>
      </c>
      <c r="M531" s="63">
        <f t="shared" si="2"/>
        <v>46</v>
      </c>
      <c r="N531" s="63">
        <f t="shared" si="3"/>
        <v>23</v>
      </c>
      <c r="O531" s="63">
        <f t="shared" si="4"/>
        <v>65</v>
      </c>
      <c r="P531" s="64">
        <f t="shared" si="5"/>
        <v>65</v>
      </c>
      <c r="Q531" s="64">
        <f t="shared" si="6"/>
        <v>0.3428571429</v>
      </c>
      <c r="R531" s="64">
        <f t="shared" si="7"/>
        <v>0.2613636364</v>
      </c>
      <c r="S531" s="65">
        <f t="shared" si="8"/>
        <v>0.5632911392</v>
      </c>
      <c r="T531" s="65">
        <f t="shared" si="9"/>
        <v>0.4430379747</v>
      </c>
      <c r="U531" s="73">
        <f t="shared" si="10"/>
        <v>0.03175675676</v>
      </c>
      <c r="V531" s="66">
        <f t="shared" si="11"/>
        <v>0.5855855856</v>
      </c>
      <c r="W531" s="27">
        <f t="shared" si="12"/>
        <v>0.5828006761</v>
      </c>
      <c r="X531" s="27">
        <f t="shared" si="13"/>
        <v>-0.01916227202</v>
      </c>
      <c r="Y531" s="27">
        <f t="shared" si="14"/>
        <v>1.034500746</v>
      </c>
      <c r="Z531" s="27">
        <f t="shared" si="15"/>
        <v>4.161963565</v>
      </c>
      <c r="AA531" s="27">
        <f t="shared" si="16"/>
        <v>0.0705402559</v>
      </c>
      <c r="AB531" s="27">
        <f t="shared" si="17"/>
        <v>-0.2060712012</v>
      </c>
      <c r="AC531" s="27">
        <f t="shared" si="18"/>
        <v>-0.180061213</v>
      </c>
      <c r="AD531" s="27">
        <f t="shared" si="19"/>
        <v>0.2146871377</v>
      </c>
      <c r="AE531" s="27">
        <f t="shared" si="20"/>
        <v>-2.287185582</v>
      </c>
      <c r="AF531" s="27">
        <f t="shared" si="21"/>
        <v>-2.861403853</v>
      </c>
      <c r="AG531" s="27">
        <f t="shared" si="22"/>
        <v>0.009228769557</v>
      </c>
      <c r="AH531" s="27">
        <f t="shared" si="23"/>
        <v>-0.01111372638</v>
      </c>
      <c r="AI531" s="27">
        <f t="shared" si="24"/>
        <v>0.03784928638</v>
      </c>
      <c r="AJ531" s="27">
        <f t="shared" si="25"/>
        <v>-0.02343915253</v>
      </c>
      <c r="AK531" s="27">
        <f t="shared" si="26"/>
        <v>-0.08432512398</v>
      </c>
      <c r="AL531" s="27">
        <f t="shared" si="27"/>
        <v>0.06421577001</v>
      </c>
      <c r="AM531" s="27">
        <f t="shared" si="28"/>
        <v>0.2489571204</v>
      </c>
      <c r="AN531" s="27">
        <f t="shared" si="29"/>
        <v>-0.05599182612</v>
      </c>
      <c r="AO531" s="27">
        <f t="shared" si="30"/>
        <v>0.9434323067</v>
      </c>
      <c r="AP531" s="27">
        <f t="shared" si="31"/>
        <v>0.6635988168</v>
      </c>
      <c r="AQ531" s="27"/>
      <c r="AR531" s="27"/>
      <c r="AS531" s="27"/>
    </row>
    <row r="532">
      <c r="A532" s="29">
        <v>7361.0</v>
      </c>
      <c r="B532" s="30">
        <v>1530.0</v>
      </c>
      <c r="C532" s="14">
        <v>36.0</v>
      </c>
      <c r="D532" s="15">
        <v>27.0</v>
      </c>
      <c r="E532" s="16">
        <v>34.0</v>
      </c>
      <c r="F532" s="17">
        <v>31.0</v>
      </c>
      <c r="G532" s="18">
        <v>80.0</v>
      </c>
      <c r="H532" s="19">
        <v>14.0</v>
      </c>
      <c r="I532" s="20">
        <v>35.0</v>
      </c>
      <c r="J532" s="21">
        <v>31.0</v>
      </c>
      <c r="K532" s="22">
        <v>40.0</v>
      </c>
      <c r="L532" s="63">
        <f t="shared" si="1"/>
        <v>36</v>
      </c>
      <c r="M532" s="63">
        <f t="shared" si="2"/>
        <v>45</v>
      </c>
      <c r="N532" s="63">
        <f t="shared" si="3"/>
        <v>34</v>
      </c>
      <c r="O532" s="63">
        <f t="shared" si="4"/>
        <v>75</v>
      </c>
      <c r="P532" s="64">
        <f t="shared" si="5"/>
        <v>74</v>
      </c>
      <c r="Q532" s="64">
        <f t="shared" si="6"/>
        <v>0.4444444444</v>
      </c>
      <c r="R532" s="64">
        <f t="shared" si="7"/>
        <v>0.3119266055</v>
      </c>
      <c r="S532" s="65">
        <f t="shared" si="8"/>
        <v>0.5842105263</v>
      </c>
      <c r="T532" s="65">
        <f t="shared" si="9"/>
        <v>0.4263157895</v>
      </c>
      <c r="U532" s="73">
        <f t="shared" si="10"/>
        <v>0.04575163399</v>
      </c>
      <c r="V532" s="66">
        <f t="shared" si="11"/>
        <v>0.625</v>
      </c>
      <c r="W532" s="27">
        <f t="shared" si="12"/>
        <v>0.6162127936</v>
      </c>
      <c r="X532" s="27">
        <f t="shared" si="13"/>
        <v>-0.0276068889</v>
      </c>
      <c r="Y532" s="27">
        <f t="shared" si="14"/>
        <v>0.9954541766</v>
      </c>
      <c r="Z532" s="27">
        <f t="shared" si="15"/>
        <v>4.316529687</v>
      </c>
      <c r="AA532" s="27">
        <f t="shared" si="16"/>
        <v>0.1464124352</v>
      </c>
      <c r="AB532" s="27">
        <f t="shared" si="17"/>
        <v>-0.2856789456</v>
      </c>
      <c r="AC532" s="27">
        <f t="shared" si="18"/>
        <v>-0.166725144</v>
      </c>
      <c r="AD532" s="27">
        <f t="shared" si="19"/>
        <v>0.3207841863</v>
      </c>
      <c r="AE532" s="27">
        <f t="shared" si="20"/>
        <v>-2.282592194</v>
      </c>
      <c r="AF532" s="27">
        <f t="shared" si="21"/>
        <v>-3.077882766</v>
      </c>
      <c r="AG532" s="27">
        <f t="shared" si="22"/>
        <v>0.02759657604</v>
      </c>
      <c r="AH532" s="27">
        <f t="shared" si="23"/>
        <v>-0.02219683729</v>
      </c>
      <c r="AI532" s="27">
        <f t="shared" si="24"/>
        <v>0.05049043263</v>
      </c>
      <c r="AJ532" s="27">
        <f t="shared" si="25"/>
        <v>-0.0208839815</v>
      </c>
      <c r="AK532" s="27">
        <f t="shared" si="26"/>
        <v>-0.1815241366</v>
      </c>
      <c r="AL532" s="27">
        <f t="shared" si="27"/>
        <v>0.09232920247</v>
      </c>
      <c r="AM532" s="27">
        <f t="shared" si="28"/>
        <v>0.2390792804</v>
      </c>
      <c r="AN532" s="27">
        <f t="shared" si="29"/>
        <v>-0.08676968379</v>
      </c>
      <c r="AO532" s="27">
        <f t="shared" si="30"/>
        <v>0.9765042217</v>
      </c>
      <c r="AP532" s="27">
        <f t="shared" si="31"/>
        <v>0.7403123211</v>
      </c>
      <c r="AQ532" s="27"/>
      <c r="AR532" s="27"/>
      <c r="AS532" s="27"/>
    </row>
    <row r="533">
      <c r="A533" s="29">
        <v>7366.0</v>
      </c>
      <c r="B533" s="30">
        <v>3061.0</v>
      </c>
      <c r="C533" s="14">
        <v>18.0</v>
      </c>
      <c r="D533" s="15">
        <v>38.0</v>
      </c>
      <c r="E533" s="16">
        <v>21.0</v>
      </c>
      <c r="F533" s="17">
        <v>34.0</v>
      </c>
      <c r="G533" s="18">
        <v>217.0</v>
      </c>
      <c r="H533" s="19">
        <v>32.0</v>
      </c>
      <c r="I533" s="20">
        <v>33.0</v>
      </c>
      <c r="J533" s="21">
        <v>78.0</v>
      </c>
      <c r="K533" s="22">
        <v>56.0</v>
      </c>
      <c r="L533" s="63">
        <f t="shared" si="1"/>
        <v>18</v>
      </c>
      <c r="M533" s="63">
        <f t="shared" si="2"/>
        <v>66</v>
      </c>
      <c r="N533" s="63">
        <f t="shared" si="3"/>
        <v>21</v>
      </c>
      <c r="O533" s="63">
        <f t="shared" si="4"/>
        <v>89</v>
      </c>
      <c r="P533" s="64">
        <f t="shared" si="5"/>
        <v>89</v>
      </c>
      <c r="Q533" s="64">
        <f t="shared" si="6"/>
        <v>0.2142857143</v>
      </c>
      <c r="R533" s="64">
        <f t="shared" si="7"/>
        <v>0.1909090909</v>
      </c>
      <c r="S533" s="65">
        <f t="shared" si="8"/>
        <v>0.5515463918</v>
      </c>
      <c r="T533" s="65">
        <f t="shared" si="9"/>
        <v>0.4329896907</v>
      </c>
      <c r="U533" s="73">
        <f t="shared" si="10"/>
        <v>0.01274093434</v>
      </c>
      <c r="V533" s="66">
        <f t="shared" si="11"/>
        <v>0.5741935484</v>
      </c>
      <c r="W533" s="27">
        <f t="shared" si="12"/>
        <v>0.5730591857</v>
      </c>
      <c r="X533" s="27">
        <f t="shared" si="13"/>
        <v>-0.007687978068</v>
      </c>
      <c r="Y533" s="27">
        <f t="shared" si="14"/>
        <v>1.011037843</v>
      </c>
      <c r="Z533" s="27">
        <f t="shared" si="15"/>
        <v>4.075185684</v>
      </c>
      <c r="AA533" s="27">
        <f t="shared" si="16"/>
        <v>0.01135448133</v>
      </c>
      <c r="AB533" s="27">
        <f t="shared" si="17"/>
        <v>-0.08080142885</v>
      </c>
      <c r="AC533" s="27">
        <f t="shared" si="18"/>
        <v>-0.1719861115</v>
      </c>
      <c r="AD533" s="27">
        <f t="shared" si="19"/>
        <v>0.08433741567</v>
      </c>
      <c r="AE533" s="27">
        <f t="shared" si="20"/>
        <v>-2.188704525</v>
      </c>
      <c r="AF533" s="27">
        <f t="shared" si="21"/>
        <v>-2.743325963</v>
      </c>
      <c r="AG533" s="27">
        <f t="shared" si="22"/>
        <v>0.0005959903205</v>
      </c>
      <c r="AH533" s="27">
        <f t="shared" si="23"/>
        <v>-0.001748342735</v>
      </c>
      <c r="AI533" s="27">
        <f t="shared" si="24"/>
        <v>0.01450427538</v>
      </c>
      <c r="AJ533" s="27">
        <f t="shared" si="25"/>
        <v>-0.02188022151</v>
      </c>
      <c r="AK533" s="27">
        <f t="shared" si="26"/>
        <v>-0.01329034902</v>
      </c>
      <c r="AL533" s="27">
        <f t="shared" si="27"/>
        <v>0.02465429343</v>
      </c>
      <c r="AM533" s="27">
        <f t="shared" si="28"/>
        <v>0.2328342611</v>
      </c>
      <c r="AN533" s="27">
        <f t="shared" si="29"/>
        <v>-0.02153713959</v>
      </c>
      <c r="AO533" s="27">
        <f t="shared" si="30"/>
        <v>0.8839864402</v>
      </c>
      <c r="AP533" s="27">
        <f t="shared" si="31"/>
        <v>0.6229497089</v>
      </c>
      <c r="AQ533" s="27"/>
      <c r="AR533" s="27"/>
      <c r="AS533" s="27"/>
    </row>
    <row r="534">
      <c r="A534" s="29">
        <v>7378.0</v>
      </c>
      <c r="B534" s="30">
        <v>2675.0</v>
      </c>
      <c r="C534" s="14">
        <v>43.0</v>
      </c>
      <c r="D534" s="15">
        <v>95.0</v>
      </c>
      <c r="E534" s="16">
        <v>27.0</v>
      </c>
      <c r="F534" s="17">
        <v>41.0</v>
      </c>
      <c r="G534" s="18">
        <v>296.0</v>
      </c>
      <c r="H534" s="19">
        <v>12.0</v>
      </c>
      <c r="I534" s="20">
        <v>70.0</v>
      </c>
      <c r="J534" s="21">
        <v>191.0</v>
      </c>
      <c r="K534" s="22">
        <v>73.0</v>
      </c>
      <c r="L534" s="63">
        <f t="shared" si="1"/>
        <v>43</v>
      </c>
      <c r="M534" s="63">
        <f t="shared" si="2"/>
        <v>53</v>
      </c>
      <c r="N534" s="63">
        <f t="shared" si="3"/>
        <v>27</v>
      </c>
      <c r="O534" s="63">
        <f t="shared" si="4"/>
        <v>143</v>
      </c>
      <c r="P534" s="64">
        <f t="shared" si="5"/>
        <v>142</v>
      </c>
      <c r="Q534" s="64">
        <f t="shared" si="6"/>
        <v>0.4479166667</v>
      </c>
      <c r="R534" s="64">
        <f t="shared" si="7"/>
        <v>0.1588235294</v>
      </c>
      <c r="S534" s="65">
        <f t="shared" si="8"/>
        <v>0.6992481203</v>
      </c>
      <c r="T534" s="65">
        <f t="shared" si="9"/>
        <v>0.3609022556</v>
      </c>
      <c r="U534" s="73">
        <f t="shared" si="10"/>
        <v>0.0261682243</v>
      </c>
      <c r="V534" s="66">
        <f t="shared" si="11"/>
        <v>0.7295918367</v>
      </c>
      <c r="W534" s="27">
        <f t="shared" si="12"/>
        <v>0.7206231242</v>
      </c>
      <c r="X534" s="27">
        <f t="shared" si="13"/>
        <v>-0.01579010842</v>
      </c>
      <c r="Y534" s="27">
        <f t="shared" si="14"/>
        <v>0.8427125305</v>
      </c>
      <c r="Z534" s="27">
        <f t="shared" si="15"/>
        <v>5.166502714</v>
      </c>
      <c r="AA534" s="27">
        <f t="shared" si="16"/>
        <v>0.04789754488</v>
      </c>
      <c r="AB534" s="27">
        <f t="shared" si="17"/>
        <v>-0.138326076</v>
      </c>
      <c r="AC534" s="27">
        <f t="shared" si="18"/>
        <v>-0.1194861198</v>
      </c>
      <c r="AD534" s="27">
        <f t="shared" si="19"/>
        <v>0.2196051522</v>
      </c>
      <c r="AE534" s="27">
        <f t="shared" si="20"/>
        <v>-2.312855158</v>
      </c>
      <c r="AF534" s="27">
        <f t="shared" si="21"/>
        <v>-4.409363811</v>
      </c>
      <c r="AG534" s="27">
        <f t="shared" si="22"/>
        <v>0.005163665904</v>
      </c>
      <c r="AH534" s="27">
        <f t="shared" si="23"/>
        <v>-0.006147302235</v>
      </c>
      <c r="AI534" s="27">
        <f t="shared" si="24"/>
        <v>0.02069631823</v>
      </c>
      <c r="AJ534" s="27">
        <f t="shared" si="25"/>
        <v>-0.01267032734</v>
      </c>
      <c r="AK534" s="27">
        <f t="shared" si="26"/>
        <v>-0.07107741073</v>
      </c>
      <c r="AL534" s="27">
        <f t="shared" si="27"/>
        <v>0.05350900026</v>
      </c>
      <c r="AM534" s="27">
        <f t="shared" si="28"/>
        <v>0.2050785446</v>
      </c>
      <c r="AN534" s="27">
        <f t="shared" si="29"/>
        <v>-0.07109834946</v>
      </c>
      <c r="AO534" s="27">
        <f t="shared" si="30"/>
        <v>1.184284822</v>
      </c>
      <c r="AP534" s="27">
        <f t="shared" si="31"/>
        <v>1.269406643</v>
      </c>
      <c r="AQ534" s="27"/>
      <c r="AR534" s="27"/>
      <c r="AS534" s="27"/>
    </row>
    <row r="535">
      <c r="A535" s="29">
        <v>7402.0</v>
      </c>
      <c r="B535" s="30">
        <v>3002.0</v>
      </c>
      <c r="C535" s="14">
        <v>35.0</v>
      </c>
      <c r="D535" s="15">
        <v>43.0</v>
      </c>
      <c r="E535" s="16">
        <v>26.0</v>
      </c>
      <c r="F535" s="17">
        <v>52.0</v>
      </c>
      <c r="G535" s="18">
        <v>172.0</v>
      </c>
      <c r="H535" s="19">
        <v>50.0</v>
      </c>
      <c r="I535" s="20">
        <v>58.0</v>
      </c>
      <c r="J535" s="21">
        <v>80.0</v>
      </c>
      <c r="K535" s="22">
        <v>67.0</v>
      </c>
      <c r="L535" s="63">
        <f t="shared" si="1"/>
        <v>35</v>
      </c>
      <c r="M535" s="63">
        <f t="shared" si="2"/>
        <v>102</v>
      </c>
      <c r="N535" s="63">
        <f t="shared" si="3"/>
        <v>26</v>
      </c>
      <c r="O535" s="63">
        <f t="shared" si="4"/>
        <v>125</v>
      </c>
      <c r="P535" s="64">
        <f t="shared" si="5"/>
        <v>125</v>
      </c>
      <c r="Q535" s="64">
        <f t="shared" si="6"/>
        <v>0.2554744526</v>
      </c>
      <c r="R535" s="64">
        <f t="shared" si="7"/>
        <v>0.1721854305</v>
      </c>
      <c r="S535" s="65">
        <f t="shared" si="8"/>
        <v>0.5555555556</v>
      </c>
      <c r="T535" s="65">
        <f t="shared" si="9"/>
        <v>0.4756944444</v>
      </c>
      <c r="U535" s="73">
        <f t="shared" si="10"/>
        <v>0.02031978681</v>
      </c>
      <c r="V535" s="66">
        <f t="shared" si="11"/>
        <v>0.550660793</v>
      </c>
      <c r="W535" s="27">
        <f t="shared" si="12"/>
        <v>0.5517777783</v>
      </c>
      <c r="X535" s="27">
        <f t="shared" si="13"/>
        <v>-0.01226111612</v>
      </c>
      <c r="Y535" s="27">
        <f t="shared" si="14"/>
        <v>1.110754125</v>
      </c>
      <c r="Z535" s="27">
        <f t="shared" si="15"/>
        <v>4.10480801</v>
      </c>
      <c r="AA535" s="27">
        <f t="shared" si="16"/>
        <v>0.02888038909</v>
      </c>
      <c r="AB535" s="27">
        <f t="shared" si="17"/>
        <v>-0.1415752814</v>
      </c>
      <c r="AC535" s="27">
        <f t="shared" si="18"/>
        <v>-0.2075842619</v>
      </c>
      <c r="AD535" s="27">
        <f t="shared" si="19"/>
        <v>0.135482626</v>
      </c>
      <c r="AE535" s="27">
        <f t="shared" si="20"/>
        <v>-2.422050011</v>
      </c>
      <c r="AF535" s="27">
        <f t="shared" si="21"/>
        <v>-2.783353119</v>
      </c>
      <c r="AG535" s="27">
        <f t="shared" si="22"/>
        <v>0.002417646585</v>
      </c>
      <c r="AH535" s="27">
        <f t="shared" si="23"/>
        <v>-0.004885542952</v>
      </c>
      <c r="AI535" s="27">
        <f t="shared" si="24"/>
        <v>0.02791997036</v>
      </c>
      <c r="AJ535" s="27">
        <f t="shared" si="25"/>
        <v>-0.02901371122</v>
      </c>
      <c r="AK535" s="27">
        <f t="shared" si="26"/>
        <v>-0.03405003579</v>
      </c>
      <c r="AL535" s="27">
        <f t="shared" si="27"/>
        <v>0.04351173498</v>
      </c>
      <c r="AM535" s="27">
        <f t="shared" si="28"/>
        <v>0.283069697</v>
      </c>
      <c r="AN535" s="27">
        <f t="shared" si="29"/>
        <v>-0.03484951888</v>
      </c>
      <c r="AO535" s="27">
        <f t="shared" si="30"/>
        <v>0.9853420588</v>
      </c>
      <c r="AP535" s="27">
        <f t="shared" si="31"/>
        <v>0.6366332668</v>
      </c>
      <c r="AQ535" s="27"/>
      <c r="AR535" s="27"/>
      <c r="AS535" s="27"/>
    </row>
    <row r="536">
      <c r="A536" s="29">
        <v>7403.0</v>
      </c>
      <c r="B536" s="30">
        <v>3625.0</v>
      </c>
      <c r="C536" s="14">
        <v>45.0</v>
      </c>
      <c r="D536" s="15">
        <v>57.0</v>
      </c>
      <c r="E536" s="16">
        <v>27.0</v>
      </c>
      <c r="F536" s="17">
        <v>78.0</v>
      </c>
      <c r="G536" s="18">
        <v>272.0</v>
      </c>
      <c r="H536" s="19">
        <v>70.0</v>
      </c>
      <c r="I536" s="20">
        <v>66.0</v>
      </c>
      <c r="J536" s="21">
        <v>75.0</v>
      </c>
      <c r="K536" s="22">
        <v>73.0</v>
      </c>
      <c r="L536" s="63">
        <f t="shared" si="1"/>
        <v>45</v>
      </c>
      <c r="M536" s="63">
        <f t="shared" si="2"/>
        <v>148</v>
      </c>
      <c r="N536" s="63">
        <f t="shared" si="3"/>
        <v>27</v>
      </c>
      <c r="O536" s="63">
        <f t="shared" si="4"/>
        <v>139</v>
      </c>
      <c r="P536" s="64">
        <f t="shared" si="5"/>
        <v>139</v>
      </c>
      <c r="Q536" s="64">
        <f t="shared" si="6"/>
        <v>0.2331606218</v>
      </c>
      <c r="R536" s="64">
        <f t="shared" si="7"/>
        <v>0.1626506024</v>
      </c>
      <c r="S536" s="65">
        <f t="shared" si="8"/>
        <v>0.5125348189</v>
      </c>
      <c r="T536" s="65">
        <f t="shared" si="9"/>
        <v>0.5376044568</v>
      </c>
      <c r="U536" s="73">
        <f t="shared" si="10"/>
        <v>0.01986206897</v>
      </c>
      <c r="V536" s="66">
        <f t="shared" si="11"/>
        <v>0.4843205575</v>
      </c>
      <c r="W536" s="27">
        <f t="shared" si="12"/>
        <v>0.4833475486</v>
      </c>
      <c r="X536" s="27">
        <f t="shared" si="13"/>
        <v>-0.01198492564</v>
      </c>
      <c r="Y536" s="27">
        <f t="shared" si="14"/>
        <v>1.255314992</v>
      </c>
      <c r="Z536" s="27">
        <f t="shared" si="15"/>
        <v>3.786942655</v>
      </c>
      <c r="AA536" s="27">
        <f t="shared" si="16"/>
        <v>0.02759394007</v>
      </c>
      <c r="AB536" s="27">
        <f t="shared" si="17"/>
        <v>-0.1563966885</v>
      </c>
      <c r="AC536" s="27">
        <f t="shared" si="18"/>
        <v>-0.2651331222</v>
      </c>
      <c r="AD536" s="27">
        <f t="shared" si="19"/>
        <v>0.1221756965</v>
      </c>
      <c r="AE536" s="27">
        <f t="shared" si="20"/>
        <v>-2.525304582</v>
      </c>
      <c r="AF536" s="27">
        <f t="shared" si="21"/>
        <v>-2.368972761</v>
      </c>
      <c r="AG536" s="27">
        <f t="shared" si="22"/>
        <v>0.002257921457</v>
      </c>
      <c r="AH536" s="27">
        <f t="shared" si="23"/>
        <v>-0.005275435211</v>
      </c>
      <c r="AI536" s="27">
        <f t="shared" si="24"/>
        <v>0.03485698771</v>
      </c>
      <c r="AJ536" s="27">
        <f t="shared" si="25"/>
        <v>-0.04188009202</v>
      </c>
      <c r="AK536" s="27">
        <f t="shared" si="26"/>
        <v>-0.03001401734</v>
      </c>
      <c r="AL536" s="27">
        <f t="shared" si="27"/>
        <v>0.04434476928</v>
      </c>
      <c r="AM536" s="27">
        <f t="shared" si="28"/>
        <v>0.3335483692</v>
      </c>
      <c r="AN536" s="27">
        <f t="shared" si="29"/>
        <v>-0.02899304865</v>
      </c>
      <c r="AO536" s="27">
        <f t="shared" si="30"/>
        <v>0.9477931398</v>
      </c>
      <c r="AP536" s="27">
        <f t="shared" si="31"/>
        <v>0.4998928986</v>
      </c>
      <c r="AQ536" s="27"/>
      <c r="AR536" s="27"/>
      <c r="AS536" s="27"/>
    </row>
    <row r="537">
      <c r="A537" s="29">
        <v>7405.0</v>
      </c>
      <c r="B537" s="30">
        <v>1548.0</v>
      </c>
      <c r="C537" s="14">
        <v>11.0</v>
      </c>
      <c r="D537" s="15">
        <v>22.0</v>
      </c>
      <c r="E537" s="16">
        <v>19.0</v>
      </c>
      <c r="F537" s="17">
        <v>28.0</v>
      </c>
      <c r="G537" s="18">
        <v>113.0</v>
      </c>
      <c r="H537" s="19">
        <v>19.0</v>
      </c>
      <c r="I537" s="20">
        <v>25.0</v>
      </c>
      <c r="J537" s="21">
        <v>33.0</v>
      </c>
      <c r="K537" s="22">
        <v>30.0</v>
      </c>
      <c r="L537" s="63">
        <f t="shared" si="1"/>
        <v>11</v>
      </c>
      <c r="M537" s="63">
        <f t="shared" si="2"/>
        <v>47</v>
      </c>
      <c r="N537" s="63">
        <f t="shared" si="3"/>
        <v>19</v>
      </c>
      <c r="O537" s="63">
        <f t="shared" si="4"/>
        <v>55</v>
      </c>
      <c r="P537" s="64">
        <f t="shared" si="5"/>
        <v>55</v>
      </c>
      <c r="Q537" s="64">
        <f t="shared" si="6"/>
        <v>0.1896551724</v>
      </c>
      <c r="R537" s="64">
        <f t="shared" si="7"/>
        <v>0.2567567568</v>
      </c>
      <c r="S537" s="65">
        <f t="shared" si="8"/>
        <v>0.5</v>
      </c>
      <c r="T537" s="65">
        <f t="shared" si="9"/>
        <v>0.4393939394</v>
      </c>
      <c r="U537" s="73">
        <f t="shared" si="10"/>
        <v>0.01937984496</v>
      </c>
      <c r="V537" s="66">
        <f t="shared" si="11"/>
        <v>0.5392156863</v>
      </c>
      <c r="W537" s="27">
        <f t="shared" si="12"/>
        <v>0.5401595711</v>
      </c>
      <c r="X537" s="27">
        <f t="shared" si="13"/>
        <v>-0.01169394796</v>
      </c>
      <c r="Y537" s="27">
        <f t="shared" si="14"/>
        <v>1.025991866</v>
      </c>
      <c r="Z537" s="27">
        <f t="shared" si="15"/>
        <v>3.694327209</v>
      </c>
      <c r="AA537" s="27">
        <f t="shared" si="16"/>
        <v>0.02627031876</v>
      </c>
      <c r="AB537" s="27">
        <f t="shared" si="17"/>
        <v>-0.1247224312</v>
      </c>
      <c r="AC537" s="27">
        <f t="shared" si="18"/>
        <v>-0.1771113486</v>
      </c>
      <c r="AD537" s="27">
        <f t="shared" si="19"/>
        <v>0.1162939887</v>
      </c>
      <c r="AE537" s="27">
        <f t="shared" si="20"/>
        <v>-2.013499836</v>
      </c>
      <c r="AF537" s="27">
        <f t="shared" si="21"/>
        <v>-2.254516027</v>
      </c>
      <c r="AG537" s="27">
        <f t="shared" si="22"/>
        <v>0.002097424174</v>
      </c>
      <c r="AH537" s="27">
        <f t="shared" si="23"/>
        <v>-0.004104886197</v>
      </c>
      <c r="AI537" s="27">
        <f t="shared" si="24"/>
        <v>0.02271946342</v>
      </c>
      <c r="AJ537" s="27">
        <f t="shared" si="25"/>
        <v>-0.02286552793</v>
      </c>
      <c r="AK537" s="27">
        <f t="shared" si="26"/>
        <v>-0.02787548194</v>
      </c>
      <c r="AL537" s="27">
        <f t="shared" si="27"/>
        <v>0.03449896327</v>
      </c>
      <c r="AM537" s="27">
        <f t="shared" si="28"/>
        <v>0.217364119</v>
      </c>
      <c r="AN537" s="27">
        <f t="shared" si="29"/>
        <v>-0.02692234944</v>
      </c>
      <c r="AO537" s="27">
        <f t="shared" si="30"/>
        <v>0.7372215515</v>
      </c>
      <c r="AP537" s="27">
        <f t="shared" si="31"/>
        <v>0.4641056515</v>
      </c>
      <c r="AQ537" s="27"/>
      <c r="AR537" s="27"/>
      <c r="AS537" s="27"/>
    </row>
    <row r="538">
      <c r="A538" s="29">
        <v>7410.0</v>
      </c>
      <c r="B538" s="30">
        <v>1310.0</v>
      </c>
      <c r="C538" s="14">
        <v>15.0</v>
      </c>
      <c r="D538" s="15">
        <v>18.0</v>
      </c>
      <c r="E538" s="16">
        <v>16.0</v>
      </c>
      <c r="F538" s="17">
        <v>28.0</v>
      </c>
      <c r="G538" s="18">
        <v>94.0</v>
      </c>
      <c r="H538" s="19">
        <v>14.0</v>
      </c>
      <c r="I538" s="20">
        <v>31.0</v>
      </c>
      <c r="J538" s="21">
        <v>42.0</v>
      </c>
      <c r="K538" s="22">
        <v>30.0</v>
      </c>
      <c r="L538" s="63">
        <f t="shared" si="1"/>
        <v>15</v>
      </c>
      <c r="M538" s="63">
        <f t="shared" si="2"/>
        <v>42</v>
      </c>
      <c r="N538" s="63">
        <f t="shared" si="3"/>
        <v>16</v>
      </c>
      <c r="O538" s="63">
        <f t="shared" si="4"/>
        <v>61</v>
      </c>
      <c r="P538" s="64">
        <f t="shared" si="5"/>
        <v>61</v>
      </c>
      <c r="Q538" s="64">
        <f t="shared" si="6"/>
        <v>0.2631578947</v>
      </c>
      <c r="R538" s="64">
        <f t="shared" si="7"/>
        <v>0.2077922078</v>
      </c>
      <c r="S538" s="65">
        <f t="shared" si="8"/>
        <v>0.5671641791</v>
      </c>
      <c r="T538" s="65">
        <f t="shared" si="9"/>
        <v>0.4253731343</v>
      </c>
      <c r="U538" s="73">
        <f t="shared" si="10"/>
        <v>0.02366412214</v>
      </c>
      <c r="V538" s="66">
        <f t="shared" si="11"/>
        <v>0.5922330097</v>
      </c>
      <c r="W538" s="27">
        <f t="shared" si="12"/>
        <v>0.5937176188</v>
      </c>
      <c r="X538" s="27">
        <f t="shared" si="13"/>
        <v>-0.01427911385</v>
      </c>
      <c r="Y538" s="27">
        <f t="shared" si="14"/>
        <v>0.9932530618</v>
      </c>
      <c r="Z538" s="27">
        <f t="shared" si="15"/>
        <v>4.190580118</v>
      </c>
      <c r="AA538" s="27">
        <f t="shared" si="16"/>
        <v>0.03916927581</v>
      </c>
      <c r="AB538" s="27">
        <f t="shared" si="17"/>
        <v>-0.1474350232</v>
      </c>
      <c r="AC538" s="27">
        <f t="shared" si="18"/>
        <v>-0.1659886451</v>
      </c>
      <c r="AD538" s="27">
        <f t="shared" si="19"/>
        <v>0.161077973</v>
      </c>
      <c r="AE538" s="27">
        <f t="shared" si="20"/>
        <v>-2.21108981</v>
      </c>
      <c r="AF538" s="27">
        <f t="shared" si="21"/>
        <v>-2.90088763</v>
      </c>
      <c r="AG538" s="27">
        <f t="shared" si="22"/>
        <v>0.003818621106</v>
      </c>
      <c r="AH538" s="27">
        <f t="shared" si="23"/>
        <v>-0.005925122257</v>
      </c>
      <c r="AI538" s="27">
        <f t="shared" si="24"/>
        <v>0.02599980913</v>
      </c>
      <c r="AJ538" s="27">
        <f t="shared" si="25"/>
        <v>-0.02074575372</v>
      </c>
      <c r="AK538" s="27">
        <f t="shared" si="26"/>
        <v>-0.04714562244</v>
      </c>
      <c r="AL538" s="27">
        <f t="shared" si="27"/>
        <v>0.04625949939</v>
      </c>
      <c r="AM538" s="27">
        <f t="shared" si="28"/>
        <v>0.2310780185</v>
      </c>
      <c r="AN538" s="27">
        <f t="shared" si="29"/>
        <v>-0.04229905217</v>
      </c>
      <c r="AO538" s="27">
        <f t="shared" si="30"/>
        <v>0.9183148277</v>
      </c>
      <c r="AP538" s="27">
        <f t="shared" si="31"/>
        <v>0.6773813351</v>
      </c>
      <c r="AQ538" s="27"/>
      <c r="AR538" s="27"/>
      <c r="AS538" s="27"/>
    </row>
    <row r="539">
      <c r="A539" s="29">
        <v>7411.0</v>
      </c>
      <c r="B539" s="30">
        <v>2390.0</v>
      </c>
      <c r="C539" s="14">
        <v>12.0</v>
      </c>
      <c r="D539" s="15">
        <v>26.0</v>
      </c>
      <c r="E539" s="16">
        <v>10.0</v>
      </c>
      <c r="F539" s="17">
        <v>56.0</v>
      </c>
      <c r="G539" s="18">
        <v>164.0</v>
      </c>
      <c r="H539" s="19">
        <v>38.0</v>
      </c>
      <c r="I539" s="20">
        <v>31.0</v>
      </c>
      <c r="J539" s="21">
        <v>45.0</v>
      </c>
      <c r="K539" s="22">
        <v>38.0</v>
      </c>
      <c r="L539" s="63">
        <f t="shared" si="1"/>
        <v>12</v>
      </c>
      <c r="M539" s="63">
        <f t="shared" si="2"/>
        <v>94</v>
      </c>
      <c r="N539" s="63">
        <f t="shared" si="3"/>
        <v>10</v>
      </c>
      <c r="O539" s="63">
        <f t="shared" si="4"/>
        <v>69</v>
      </c>
      <c r="P539" s="64">
        <f t="shared" si="5"/>
        <v>69</v>
      </c>
      <c r="Q539" s="64">
        <f t="shared" si="6"/>
        <v>0.1132075472</v>
      </c>
      <c r="R539" s="64">
        <f t="shared" si="7"/>
        <v>0.1265822785</v>
      </c>
      <c r="S539" s="65">
        <f t="shared" si="8"/>
        <v>0.4378378378</v>
      </c>
      <c r="T539" s="65">
        <f t="shared" si="9"/>
        <v>0.572972973</v>
      </c>
      <c r="U539" s="73">
        <f t="shared" si="10"/>
        <v>0.009205020921</v>
      </c>
      <c r="V539" s="66">
        <f t="shared" si="11"/>
        <v>0.4233128834</v>
      </c>
      <c r="W539" s="27">
        <f t="shared" si="12"/>
        <v>0.4203949659</v>
      </c>
      <c r="X539" s="27">
        <f t="shared" si="13"/>
        <v>-0.005554380636</v>
      </c>
      <c r="Y539" s="27">
        <f t="shared" si="14"/>
        <v>1.337901042</v>
      </c>
      <c r="Z539" s="27">
        <f t="shared" si="15"/>
        <v>3.235032475</v>
      </c>
      <c r="AA539" s="27">
        <f t="shared" si="16"/>
        <v>0.005926718573</v>
      </c>
      <c r="AB539" s="27">
        <f t="shared" si="17"/>
        <v>-0.07725011308</v>
      </c>
      <c r="AC539" s="27">
        <f t="shared" si="18"/>
        <v>-0.3011664148</v>
      </c>
      <c r="AD539" s="27">
        <f t="shared" si="19"/>
        <v>0.04836988268</v>
      </c>
      <c r="AE539" s="27">
        <f t="shared" si="20"/>
        <v>-2.299190516</v>
      </c>
      <c r="AF539" s="27">
        <f t="shared" si="21"/>
        <v>-1.728780675</v>
      </c>
      <c r="AG539" s="27">
        <f t="shared" si="22"/>
        <v>0.000224755182</v>
      </c>
      <c r="AH539" s="27">
        <f t="shared" si="23"/>
        <v>-0.001207619616</v>
      </c>
      <c r="AI539" s="27">
        <f t="shared" si="24"/>
        <v>0.01834985769</v>
      </c>
      <c r="AJ539" s="27">
        <f t="shared" si="25"/>
        <v>-0.0507015757</v>
      </c>
      <c r="AK539" s="27">
        <f t="shared" si="26"/>
        <v>-0.005506994387</v>
      </c>
      <c r="AL539" s="27">
        <f t="shared" si="27"/>
        <v>0.01871129675</v>
      </c>
      <c r="AM539" s="27">
        <f t="shared" si="28"/>
        <v>0.3236616848</v>
      </c>
      <c r="AN539" s="27">
        <f t="shared" si="29"/>
        <v>-0.009805596334</v>
      </c>
      <c r="AO539" s="27">
        <f t="shared" si="30"/>
        <v>0.7371649361</v>
      </c>
      <c r="AP539" s="27">
        <f t="shared" si="31"/>
        <v>0.3116353499</v>
      </c>
      <c r="AQ539" s="27"/>
      <c r="AR539" s="27"/>
      <c r="AS539" s="27"/>
    </row>
    <row r="540">
      <c r="A540" s="29">
        <v>7414.0</v>
      </c>
      <c r="B540" s="30">
        <v>2248.0</v>
      </c>
      <c r="C540" s="14">
        <v>23.0</v>
      </c>
      <c r="D540" s="15">
        <v>30.0</v>
      </c>
      <c r="E540" s="16">
        <v>13.0</v>
      </c>
      <c r="F540" s="17">
        <v>33.0</v>
      </c>
      <c r="G540" s="18">
        <v>195.0</v>
      </c>
      <c r="H540" s="19">
        <v>26.0</v>
      </c>
      <c r="I540" s="20">
        <v>26.0</v>
      </c>
      <c r="J540" s="21">
        <v>50.0</v>
      </c>
      <c r="K540" s="22">
        <v>33.0</v>
      </c>
      <c r="L540" s="63">
        <f t="shared" si="1"/>
        <v>23</v>
      </c>
      <c r="M540" s="63">
        <f t="shared" si="2"/>
        <v>59</v>
      </c>
      <c r="N540" s="63">
        <f t="shared" si="3"/>
        <v>13</v>
      </c>
      <c r="O540" s="63">
        <f t="shared" si="4"/>
        <v>59</v>
      </c>
      <c r="P540" s="64">
        <f t="shared" si="5"/>
        <v>59</v>
      </c>
      <c r="Q540" s="64">
        <f t="shared" si="6"/>
        <v>0.2804878049</v>
      </c>
      <c r="R540" s="64">
        <f t="shared" si="7"/>
        <v>0.1805555556</v>
      </c>
      <c r="S540" s="65">
        <f t="shared" si="8"/>
        <v>0.5324675325</v>
      </c>
      <c r="T540" s="65">
        <f t="shared" si="9"/>
        <v>0.5324675325</v>
      </c>
      <c r="U540" s="73">
        <f t="shared" si="10"/>
        <v>0.01601423488</v>
      </c>
      <c r="V540" s="66">
        <f t="shared" si="11"/>
        <v>0.5</v>
      </c>
      <c r="W540" s="27">
        <f t="shared" si="12"/>
        <v>0.5000561278</v>
      </c>
      <c r="X540" s="27">
        <f t="shared" si="13"/>
        <v>-0.009663112866</v>
      </c>
      <c r="Y540" s="27">
        <f t="shared" si="14"/>
        <v>1.243320192</v>
      </c>
      <c r="Z540" s="27">
        <f t="shared" si="15"/>
        <v>3.934218586</v>
      </c>
      <c r="AA540" s="27">
        <f t="shared" si="16"/>
        <v>0.01793812861</v>
      </c>
      <c r="AB540" s="27">
        <f t="shared" si="17"/>
        <v>-0.1248934126</v>
      </c>
      <c r="AC540" s="27">
        <f t="shared" si="18"/>
        <v>-0.2600905233</v>
      </c>
      <c r="AD540" s="27">
        <f t="shared" si="19"/>
        <v>0.1023378501</v>
      </c>
      <c r="AE540" s="27">
        <f t="shared" si="20"/>
        <v>-2.598446593</v>
      </c>
      <c r="AF540" s="27">
        <f t="shared" si="21"/>
        <v>-2.556816624</v>
      </c>
      <c r="AG540" s="27">
        <f t="shared" si="22"/>
        <v>0.001183461014</v>
      </c>
      <c r="AH540" s="27">
        <f t="shared" si="23"/>
        <v>-0.003396659254</v>
      </c>
      <c r="AI540" s="27">
        <f t="shared" si="24"/>
        <v>0.02756970404</v>
      </c>
      <c r="AJ540" s="27">
        <f t="shared" si="25"/>
        <v>-0.04069100727</v>
      </c>
      <c r="AK540" s="27">
        <f t="shared" si="26"/>
        <v>-0.02027016589</v>
      </c>
      <c r="AL540" s="27">
        <f t="shared" si="27"/>
        <v>0.03678952124</v>
      </c>
      <c r="AM540" s="27">
        <f t="shared" si="28"/>
        <v>0.3399297078</v>
      </c>
      <c r="AN540" s="27">
        <f t="shared" si="29"/>
        <v>-0.02522987547</v>
      </c>
      <c r="AO540" s="27">
        <f t="shared" si="30"/>
        <v>1.01317239</v>
      </c>
      <c r="AP540" s="27">
        <f t="shared" si="31"/>
        <v>0.5605137085</v>
      </c>
      <c r="AQ540" s="27"/>
      <c r="AR540" s="27"/>
      <c r="AS540" s="27"/>
    </row>
    <row r="541">
      <c r="A541" s="29">
        <v>7415.0</v>
      </c>
      <c r="B541" s="30">
        <v>3127.0</v>
      </c>
      <c r="C541" s="14">
        <v>24.0</v>
      </c>
      <c r="D541" s="15">
        <v>39.0</v>
      </c>
      <c r="E541" s="16">
        <v>34.0</v>
      </c>
      <c r="F541" s="17">
        <v>85.0</v>
      </c>
      <c r="G541" s="18">
        <v>222.0</v>
      </c>
      <c r="H541" s="19">
        <v>38.0</v>
      </c>
      <c r="I541" s="20">
        <v>71.0</v>
      </c>
      <c r="J541" s="21">
        <v>69.0</v>
      </c>
      <c r="K541" s="22">
        <v>79.0</v>
      </c>
      <c r="L541" s="63">
        <f t="shared" si="1"/>
        <v>24</v>
      </c>
      <c r="M541" s="63">
        <f t="shared" si="2"/>
        <v>123</v>
      </c>
      <c r="N541" s="63">
        <f t="shared" si="3"/>
        <v>34</v>
      </c>
      <c r="O541" s="63">
        <f t="shared" si="4"/>
        <v>150</v>
      </c>
      <c r="P541" s="64">
        <f t="shared" si="5"/>
        <v>151</v>
      </c>
      <c r="Q541" s="64">
        <f t="shared" si="6"/>
        <v>0.1632653061</v>
      </c>
      <c r="R541" s="64">
        <f t="shared" si="7"/>
        <v>0.1847826087</v>
      </c>
      <c r="S541" s="65">
        <f t="shared" si="8"/>
        <v>0.5256797583</v>
      </c>
      <c r="T541" s="65">
        <f t="shared" si="9"/>
        <v>0.4441087613</v>
      </c>
      <c r="U541" s="73">
        <f t="shared" si="10"/>
        <v>0.0185481292</v>
      </c>
      <c r="V541" s="66">
        <f t="shared" si="11"/>
        <v>0.5494505495</v>
      </c>
      <c r="W541" s="27">
        <f t="shared" si="12"/>
        <v>0.5531311037</v>
      </c>
      <c r="X541" s="27">
        <f t="shared" si="13"/>
        <v>-0.01119208425</v>
      </c>
      <c r="Y541" s="27">
        <f t="shared" si="14"/>
        <v>1.03700105</v>
      </c>
      <c r="Z541" s="27">
        <f t="shared" si="15"/>
        <v>3.884066069</v>
      </c>
      <c r="AA541" s="27">
        <f t="shared" si="16"/>
        <v>0.02406384216</v>
      </c>
      <c r="AB541" s="27">
        <f t="shared" si="17"/>
        <v>-0.1206506484</v>
      </c>
      <c r="AC541" s="27">
        <f t="shared" si="18"/>
        <v>-0.1809326513</v>
      </c>
      <c r="AD541" s="27">
        <f t="shared" si="19"/>
        <v>0.1170195249</v>
      </c>
      <c r="AE541" s="27">
        <f t="shared" si="20"/>
        <v>-2.139627285</v>
      </c>
      <c r="AF541" s="27">
        <f t="shared" si="21"/>
        <v>-2.492044696</v>
      </c>
      <c r="AG541" s="27">
        <f t="shared" si="22"/>
        <v>0.001838805149</v>
      </c>
      <c r="AH541" s="27">
        <f t="shared" si="23"/>
        <v>-0.003800458791</v>
      </c>
      <c r="AI541" s="27">
        <f t="shared" si="24"/>
        <v>0.02221357412</v>
      </c>
      <c r="AJ541" s="27">
        <f t="shared" si="25"/>
        <v>-0.02360951518</v>
      </c>
      <c r="AK541" s="27">
        <f t="shared" si="26"/>
        <v>-0.02684560914</v>
      </c>
      <c r="AL541" s="27">
        <f t="shared" si="27"/>
        <v>0.03508668897</v>
      </c>
      <c r="AM541" s="27">
        <f t="shared" si="28"/>
        <v>0.2334584849</v>
      </c>
      <c r="AN541" s="27">
        <f t="shared" si="29"/>
        <v>-0.02848165826</v>
      </c>
      <c r="AO541" s="27">
        <f t="shared" si="30"/>
        <v>0.8236369119</v>
      </c>
      <c r="AP541" s="27">
        <f t="shared" si="31"/>
        <v>0.5393499061</v>
      </c>
      <c r="AQ541" s="27"/>
      <c r="AR541" s="27"/>
      <c r="AS541" s="27"/>
    </row>
    <row r="542">
      <c r="A542" s="29">
        <v>7417.0</v>
      </c>
      <c r="B542" s="30">
        <v>2919.0</v>
      </c>
      <c r="C542" s="14">
        <v>31.0</v>
      </c>
      <c r="D542" s="15">
        <v>27.0</v>
      </c>
      <c r="E542" s="16">
        <v>19.0</v>
      </c>
      <c r="F542" s="17">
        <v>50.0</v>
      </c>
      <c r="G542" s="18">
        <v>172.0</v>
      </c>
      <c r="H542" s="19">
        <v>27.0</v>
      </c>
      <c r="I542" s="20">
        <v>54.0</v>
      </c>
      <c r="J542" s="21">
        <v>60.0</v>
      </c>
      <c r="K542" s="22">
        <v>35.0</v>
      </c>
      <c r="L542" s="63">
        <f t="shared" si="1"/>
        <v>31</v>
      </c>
      <c r="M542" s="63">
        <f t="shared" si="2"/>
        <v>77</v>
      </c>
      <c r="N542" s="63">
        <f t="shared" si="3"/>
        <v>19</v>
      </c>
      <c r="O542" s="63">
        <f t="shared" si="4"/>
        <v>89</v>
      </c>
      <c r="P542" s="64">
        <f t="shared" si="5"/>
        <v>89</v>
      </c>
      <c r="Q542" s="64">
        <f t="shared" si="6"/>
        <v>0.287037037</v>
      </c>
      <c r="R542" s="64">
        <f t="shared" si="7"/>
        <v>0.1759259259</v>
      </c>
      <c r="S542" s="65">
        <f t="shared" si="8"/>
        <v>0.5555555556</v>
      </c>
      <c r="T542" s="65">
        <f t="shared" si="9"/>
        <v>0.5</v>
      </c>
      <c r="U542" s="73">
        <f t="shared" si="10"/>
        <v>0.01712915382</v>
      </c>
      <c r="V542" s="66">
        <f t="shared" si="11"/>
        <v>0.5361445783</v>
      </c>
      <c r="W542" s="27">
        <f t="shared" si="12"/>
        <v>0.5354992462</v>
      </c>
      <c r="X542" s="27">
        <f t="shared" si="13"/>
        <v>-0.01033586356</v>
      </c>
      <c r="Y542" s="27">
        <f t="shared" si="14"/>
        <v>1.167507985</v>
      </c>
      <c r="Z542" s="27">
        <f t="shared" si="15"/>
        <v>4.10480801</v>
      </c>
      <c r="AA542" s="27">
        <f t="shared" si="16"/>
        <v>0.02052279771</v>
      </c>
      <c r="AB542" s="27">
        <f t="shared" si="17"/>
        <v>-0.1254429102</v>
      </c>
      <c r="AC542" s="27">
        <f t="shared" si="18"/>
        <v>-0.2293391898</v>
      </c>
      <c r="AD542" s="27">
        <f t="shared" si="19"/>
        <v>0.1142090103</v>
      </c>
      <c r="AE542" s="27">
        <f t="shared" si="20"/>
        <v>-2.545804391</v>
      </c>
      <c r="AF542" s="27">
        <f t="shared" si="21"/>
        <v>-2.783353119</v>
      </c>
      <c r="AG542" s="27">
        <f t="shared" si="22"/>
        <v>0.001448248549</v>
      </c>
      <c r="AH542" s="27">
        <f t="shared" si="23"/>
        <v>-0.003649121177</v>
      </c>
      <c r="AI542" s="27">
        <f t="shared" si="24"/>
        <v>0.02600252754</v>
      </c>
      <c r="AJ542" s="27">
        <f t="shared" si="25"/>
        <v>-0.03369217587</v>
      </c>
      <c r="AK542" s="27">
        <f t="shared" si="26"/>
        <v>-0.02419641905</v>
      </c>
      <c r="AL542" s="27">
        <f t="shared" si="27"/>
        <v>0.03855361337</v>
      </c>
      <c r="AM542" s="27">
        <f t="shared" si="28"/>
        <v>0.3127355339</v>
      </c>
      <c r="AN542" s="27">
        <f t="shared" si="29"/>
        <v>-0.02937741302</v>
      </c>
      <c r="AO542" s="27">
        <f t="shared" si="30"/>
        <v>1.035688003</v>
      </c>
      <c r="AP542" s="27">
        <f t="shared" si="31"/>
        <v>0.6366332668</v>
      </c>
      <c r="AQ542" s="27"/>
      <c r="AR542" s="27"/>
      <c r="AS542" s="27"/>
    </row>
    <row r="543">
      <c r="A543" s="29">
        <v>7430.0</v>
      </c>
      <c r="B543" s="30">
        <v>2038.0</v>
      </c>
      <c r="C543" s="14">
        <v>12.0</v>
      </c>
      <c r="D543" s="15">
        <v>27.0</v>
      </c>
      <c r="E543" s="16">
        <v>24.0</v>
      </c>
      <c r="F543" s="17">
        <v>15.0</v>
      </c>
      <c r="G543" s="18">
        <v>92.0</v>
      </c>
      <c r="H543" s="19">
        <v>15.0</v>
      </c>
      <c r="I543" s="20">
        <v>13.0</v>
      </c>
      <c r="J543" s="21">
        <v>39.0</v>
      </c>
      <c r="K543" s="22">
        <v>35.0</v>
      </c>
      <c r="L543" s="63">
        <f t="shared" si="1"/>
        <v>12</v>
      </c>
      <c r="M543" s="63">
        <f t="shared" si="2"/>
        <v>30</v>
      </c>
      <c r="N543" s="63">
        <f t="shared" si="3"/>
        <v>24</v>
      </c>
      <c r="O543" s="63">
        <f t="shared" si="4"/>
        <v>48</v>
      </c>
      <c r="P543" s="64">
        <f t="shared" si="5"/>
        <v>47</v>
      </c>
      <c r="Q543" s="64">
        <f t="shared" si="6"/>
        <v>0.2857142857</v>
      </c>
      <c r="R543" s="64">
        <f t="shared" si="7"/>
        <v>0.3333333333</v>
      </c>
      <c r="S543" s="65">
        <f t="shared" si="8"/>
        <v>0.5263157895</v>
      </c>
      <c r="T543" s="65">
        <f t="shared" si="9"/>
        <v>0.3684210526</v>
      </c>
      <c r="U543" s="73">
        <f t="shared" si="10"/>
        <v>0.01766437684</v>
      </c>
      <c r="V543" s="66">
        <f t="shared" si="11"/>
        <v>0.6153846154</v>
      </c>
      <c r="W543" s="27">
        <f t="shared" si="12"/>
        <v>0.6024044478</v>
      </c>
      <c r="X543" s="27">
        <f t="shared" si="13"/>
        <v>-0.01065882126</v>
      </c>
      <c r="Y543" s="27">
        <f t="shared" si="14"/>
        <v>0.8602690415</v>
      </c>
      <c r="Z543" s="27">
        <f t="shared" si="15"/>
        <v>3.888765483</v>
      </c>
      <c r="AA543" s="27">
        <f t="shared" si="16"/>
        <v>0.02182535859</v>
      </c>
      <c r="AB543" s="27">
        <f t="shared" si="17"/>
        <v>-0.09531976594</v>
      </c>
      <c r="AC543" s="27">
        <f t="shared" si="18"/>
        <v>-0.1245165684</v>
      </c>
      <c r="AD543" s="27">
        <f t="shared" si="19"/>
        <v>0.1115787994</v>
      </c>
      <c r="AE543" s="27">
        <f t="shared" si="20"/>
        <v>-1.777126611</v>
      </c>
      <c r="AF543" s="27">
        <f t="shared" si="21"/>
        <v>-2.4980787</v>
      </c>
      <c r="AG543" s="27">
        <f t="shared" si="22"/>
        <v>0.00158829196</v>
      </c>
      <c r="AH543" s="27">
        <f t="shared" si="23"/>
        <v>-0.002859483161</v>
      </c>
      <c r="AI543" s="27">
        <f t="shared" si="24"/>
        <v>0.01455884245</v>
      </c>
      <c r="AJ543" s="27">
        <f t="shared" si="25"/>
        <v>-0.01347883519</v>
      </c>
      <c r="AK543" s="27">
        <f t="shared" si="26"/>
        <v>-0.02437781769</v>
      </c>
      <c r="AL543" s="27">
        <f t="shared" si="27"/>
        <v>0.02775369674</v>
      </c>
      <c r="AM543" s="27">
        <f t="shared" si="28"/>
        <v>0.1608588663</v>
      </c>
      <c r="AN543" s="27">
        <f t="shared" si="29"/>
        <v>-0.02719028558</v>
      </c>
      <c r="AO543" s="27">
        <f t="shared" si="30"/>
        <v>0.6849221145</v>
      </c>
      <c r="AP543" s="27">
        <f t="shared" si="31"/>
        <v>0.5413099887</v>
      </c>
      <c r="AQ543" s="27"/>
      <c r="AR543" s="27"/>
      <c r="AS543" s="27"/>
    </row>
    <row r="544">
      <c r="A544" s="29">
        <v>7500.0</v>
      </c>
      <c r="B544" s="30">
        <v>2006.0</v>
      </c>
      <c r="C544" s="14">
        <v>21.0</v>
      </c>
      <c r="D544" s="15">
        <v>22.0</v>
      </c>
      <c r="E544" s="16">
        <v>8.0</v>
      </c>
      <c r="F544" s="17">
        <v>39.0</v>
      </c>
      <c r="G544" s="18">
        <v>125.0</v>
      </c>
      <c r="H544" s="19">
        <v>20.0</v>
      </c>
      <c r="I544" s="20">
        <v>35.0</v>
      </c>
      <c r="J544" s="21">
        <v>25.0</v>
      </c>
      <c r="K544" s="22">
        <v>30.0</v>
      </c>
      <c r="L544" s="63">
        <f t="shared" si="1"/>
        <v>21</v>
      </c>
      <c r="M544" s="63">
        <f t="shared" si="2"/>
        <v>59</v>
      </c>
      <c r="N544" s="63">
        <f t="shared" si="3"/>
        <v>8</v>
      </c>
      <c r="O544" s="63">
        <f t="shared" si="4"/>
        <v>65</v>
      </c>
      <c r="P544" s="64">
        <f t="shared" si="5"/>
        <v>65</v>
      </c>
      <c r="Q544" s="64">
        <f t="shared" si="6"/>
        <v>0.2625</v>
      </c>
      <c r="R544" s="64">
        <f t="shared" si="7"/>
        <v>0.1095890411</v>
      </c>
      <c r="S544" s="65">
        <f t="shared" si="8"/>
        <v>0.5620915033</v>
      </c>
      <c r="T544" s="65">
        <f t="shared" si="9"/>
        <v>0.522875817</v>
      </c>
      <c r="U544" s="73">
        <f t="shared" si="10"/>
        <v>0.01445663011</v>
      </c>
      <c r="V544" s="66">
        <f t="shared" si="11"/>
        <v>0.5241935484</v>
      </c>
      <c r="W544" s="27">
        <f t="shared" si="12"/>
        <v>0.5250087302</v>
      </c>
      <c r="X544" s="27">
        <f t="shared" si="13"/>
        <v>-0.008723242134</v>
      </c>
      <c r="Y544" s="27">
        <f t="shared" si="14"/>
        <v>1.220923383</v>
      </c>
      <c r="Z544" s="27">
        <f t="shared" si="15"/>
        <v>4.153099869</v>
      </c>
      <c r="AA544" s="27">
        <f t="shared" si="16"/>
        <v>0.01461836779</v>
      </c>
      <c r="AB544" s="27">
        <f t="shared" si="17"/>
        <v>-0.1107148389</v>
      </c>
      <c r="AC544" s="27">
        <f t="shared" si="18"/>
        <v>-0.2508045307</v>
      </c>
      <c r="AD544" s="27">
        <f t="shared" si="19"/>
        <v>0.0975238984</v>
      </c>
      <c r="AE544" s="27">
        <f t="shared" si="20"/>
        <v>-2.693600032</v>
      </c>
      <c r="AF544" s="27">
        <f t="shared" si="21"/>
        <v>-2.84922902</v>
      </c>
      <c r="AG544" s="27">
        <f t="shared" si="22"/>
        <v>0.0008706359216</v>
      </c>
      <c r="AH544" s="27">
        <f t="shared" si="23"/>
        <v>-0.002718185909</v>
      </c>
      <c r="AI544" s="27">
        <f t="shared" si="24"/>
        <v>0.02399959034</v>
      </c>
      <c r="AJ544" s="27">
        <f t="shared" si="25"/>
        <v>-0.03853139339</v>
      </c>
      <c r="AK544" s="27">
        <f t="shared" si="26"/>
        <v>-0.0174378502</v>
      </c>
      <c r="AL544" s="27">
        <f t="shared" si="27"/>
        <v>0.03442740789</v>
      </c>
      <c r="AM544" s="27">
        <f t="shared" si="28"/>
        <v>0.3460300847</v>
      </c>
      <c r="AN544" s="27">
        <f t="shared" si="29"/>
        <v>-0.0253807096</v>
      </c>
      <c r="AO544" s="27">
        <f t="shared" si="30"/>
        <v>1.108706385</v>
      </c>
      <c r="AP544" s="27">
        <f t="shared" si="31"/>
        <v>0.6593680589</v>
      </c>
      <c r="AQ544" s="27"/>
      <c r="AR544" s="27"/>
      <c r="AS544" s="27"/>
    </row>
    <row r="545">
      <c r="A545" s="29">
        <v>7502.0</v>
      </c>
      <c r="B545" s="30">
        <v>1524.0</v>
      </c>
      <c r="C545" s="14">
        <v>0.0</v>
      </c>
      <c r="D545" s="15">
        <v>13.0</v>
      </c>
      <c r="E545" s="16">
        <v>6.0</v>
      </c>
      <c r="F545" s="17">
        <v>13.0</v>
      </c>
      <c r="G545" s="18">
        <v>50.0</v>
      </c>
      <c r="H545" s="19">
        <v>11.0</v>
      </c>
      <c r="I545" s="20">
        <v>11.0</v>
      </c>
      <c r="J545" s="21">
        <v>32.0</v>
      </c>
      <c r="K545" s="22">
        <v>12.0</v>
      </c>
      <c r="L545" s="63">
        <f t="shared" si="1"/>
        <v>0</v>
      </c>
      <c r="M545" s="63">
        <f t="shared" si="2"/>
        <v>24</v>
      </c>
      <c r="N545" s="63">
        <f t="shared" si="3"/>
        <v>6</v>
      </c>
      <c r="O545" s="63">
        <f t="shared" si="4"/>
        <v>23</v>
      </c>
      <c r="P545" s="64">
        <f t="shared" si="5"/>
        <v>23</v>
      </c>
      <c r="Q545" s="64">
        <f t="shared" si="6"/>
        <v>0</v>
      </c>
      <c r="R545" s="64">
        <f t="shared" si="7"/>
        <v>0.2068965517</v>
      </c>
      <c r="S545" s="65">
        <f t="shared" si="8"/>
        <v>0.4339622642</v>
      </c>
      <c r="T545" s="65">
        <f t="shared" si="9"/>
        <v>0.4528301887</v>
      </c>
      <c r="U545" s="73">
        <f t="shared" si="10"/>
        <v>0.003937007874</v>
      </c>
      <c r="V545" s="66">
        <f t="shared" si="11"/>
        <v>0.4893617021</v>
      </c>
      <c r="W545" s="27">
        <f t="shared" si="12"/>
        <v>0.489016353</v>
      </c>
      <c r="X545" s="27">
        <f t="shared" si="13"/>
        <v>-0.002375620923</v>
      </c>
      <c r="Y545" s="27">
        <f t="shared" si="14"/>
        <v>1.057365722</v>
      </c>
      <c r="Z545" s="27">
        <f t="shared" si="15"/>
        <v>3.2063972</v>
      </c>
      <c r="AA545" s="27">
        <f t="shared" si="16"/>
        <v>0.001084169817</v>
      </c>
      <c r="AB545" s="27">
        <f t="shared" si="17"/>
        <v>-0.02611210375</v>
      </c>
      <c r="AC545" s="27">
        <f t="shared" si="18"/>
        <v>-0.1881087552</v>
      </c>
      <c r="AD545" s="27">
        <f t="shared" si="19"/>
        <v>0.0205047847</v>
      </c>
      <c r="AE545" s="27">
        <f t="shared" si="20"/>
        <v>-1.801004801</v>
      </c>
      <c r="AF545" s="27">
        <f t="shared" si="21"/>
        <v>-1.698311112</v>
      </c>
      <c r="AG545" s="27">
        <f t="shared" si="22"/>
        <v>0.00001758467007</v>
      </c>
      <c r="AH545" s="27">
        <f t="shared" si="23"/>
        <v>-0.0001745880045</v>
      </c>
      <c r="AI545" s="27">
        <f t="shared" si="24"/>
        <v>0.004902038012</v>
      </c>
      <c r="AJ545" s="27">
        <f t="shared" si="25"/>
        <v>-0.02502794329</v>
      </c>
      <c r="AK545" s="27">
        <f t="shared" si="26"/>
        <v>-0.0009984729801</v>
      </c>
      <c r="AL545" s="27">
        <f t="shared" si="27"/>
        <v>0.006268812801</v>
      </c>
      <c r="AM545" s="27">
        <f t="shared" si="28"/>
        <v>0.2003698795</v>
      </c>
      <c r="AN545" s="27">
        <f t="shared" si="29"/>
        <v>-0.004119958734</v>
      </c>
      <c r="AO545" s="27">
        <f t="shared" si="30"/>
        <v>0.5723257111</v>
      </c>
      <c r="AP545" s="27">
        <f t="shared" si="31"/>
        <v>0.3034329527</v>
      </c>
      <c r="AQ545" s="27"/>
      <c r="AR545" s="27"/>
      <c r="AS545" s="27"/>
    </row>
    <row r="546">
      <c r="A546" s="29">
        <v>7507.0</v>
      </c>
      <c r="B546" s="30">
        <v>1909.0</v>
      </c>
      <c r="C546" s="14">
        <v>11.0</v>
      </c>
      <c r="D546" s="15">
        <v>17.0</v>
      </c>
      <c r="E546" s="16">
        <v>7.0</v>
      </c>
      <c r="F546" s="17">
        <v>28.0</v>
      </c>
      <c r="G546" s="18">
        <v>115.0</v>
      </c>
      <c r="H546" s="19">
        <v>25.0</v>
      </c>
      <c r="I546" s="20">
        <v>16.0</v>
      </c>
      <c r="J546" s="21">
        <v>28.0</v>
      </c>
      <c r="K546" s="22">
        <v>29.0</v>
      </c>
      <c r="L546" s="63">
        <f t="shared" si="1"/>
        <v>11</v>
      </c>
      <c r="M546" s="63">
        <f t="shared" si="2"/>
        <v>53</v>
      </c>
      <c r="N546" s="63">
        <f t="shared" si="3"/>
        <v>7</v>
      </c>
      <c r="O546" s="63">
        <f t="shared" si="4"/>
        <v>45</v>
      </c>
      <c r="P546" s="64">
        <f t="shared" si="5"/>
        <v>45</v>
      </c>
      <c r="Q546" s="64">
        <f t="shared" si="6"/>
        <v>0.171875</v>
      </c>
      <c r="R546" s="64">
        <f t="shared" si="7"/>
        <v>0.1346153846</v>
      </c>
      <c r="S546" s="65">
        <f t="shared" si="8"/>
        <v>0.4827586207</v>
      </c>
      <c r="T546" s="65">
        <f t="shared" si="9"/>
        <v>0.5517241379</v>
      </c>
      <c r="U546" s="73">
        <f t="shared" si="10"/>
        <v>0.00942902043</v>
      </c>
      <c r="V546" s="66">
        <f t="shared" si="11"/>
        <v>0.4591836735</v>
      </c>
      <c r="W546" s="27">
        <f t="shared" si="12"/>
        <v>0.459265665</v>
      </c>
      <c r="X546" s="27">
        <f t="shared" si="13"/>
        <v>-0.005689543668</v>
      </c>
      <c r="Y546" s="27">
        <f t="shared" si="14"/>
        <v>1.288284673</v>
      </c>
      <c r="Z546" s="27">
        <f t="shared" si="15"/>
        <v>3.566936616</v>
      </c>
      <c r="AA546" s="27">
        <f t="shared" si="16"/>
        <v>0.006218675556</v>
      </c>
      <c r="AB546" s="27">
        <f t="shared" si="17"/>
        <v>-0.07619540268</v>
      </c>
      <c r="AC546" s="27">
        <f t="shared" si="18"/>
        <v>-0.2792429612</v>
      </c>
      <c r="AD546" s="27">
        <f t="shared" si="19"/>
        <v>0.05463029909</v>
      </c>
      <c r="AE546" s="27">
        <f t="shared" si="20"/>
        <v>-2.441066184</v>
      </c>
      <c r="AF546" s="27">
        <f t="shared" si="21"/>
        <v>-2.101712919</v>
      </c>
      <c r="AG546" s="27">
        <f t="shared" si="22"/>
        <v>0.0002415656085</v>
      </c>
      <c r="AH546" s="27">
        <f t="shared" si="23"/>
        <v>-0.001220117343</v>
      </c>
      <c r="AI546" s="27">
        <f t="shared" si="24"/>
        <v>0.01742810602</v>
      </c>
      <c r="AJ546" s="27">
        <f t="shared" si="25"/>
        <v>-0.04526734261</v>
      </c>
      <c r="AK546" s="27">
        <f t="shared" si="26"/>
        <v>-0.006371108114</v>
      </c>
      <c r="AL546" s="27">
        <f t="shared" si="27"/>
        <v>0.02034933768</v>
      </c>
      <c r="AM546" s="27">
        <f t="shared" si="28"/>
        <v>0.3308900695</v>
      </c>
      <c r="AN546" s="27">
        <f t="shared" si="29"/>
        <v>-0.01221094576</v>
      </c>
      <c r="AO546" s="27">
        <f t="shared" si="30"/>
        <v>0.8629507528</v>
      </c>
      <c r="AP546" s="27">
        <f t="shared" si="31"/>
        <v>0.417731242</v>
      </c>
      <c r="AQ546" s="27"/>
      <c r="AR546" s="27"/>
      <c r="AS546" s="27"/>
    </row>
    <row r="547">
      <c r="A547" s="29">
        <v>7509.0</v>
      </c>
      <c r="B547" s="30">
        <v>1176.0</v>
      </c>
      <c r="C547" s="14">
        <v>4.0</v>
      </c>
      <c r="D547" s="15">
        <v>9.0</v>
      </c>
      <c r="E547" s="16">
        <v>2.0</v>
      </c>
      <c r="F547" s="17">
        <v>24.0</v>
      </c>
      <c r="G547" s="18">
        <v>74.0</v>
      </c>
      <c r="H547" s="19">
        <v>14.0</v>
      </c>
      <c r="I547" s="20">
        <v>7.0</v>
      </c>
      <c r="J547" s="21">
        <v>13.0</v>
      </c>
      <c r="K547" s="22">
        <v>7.0</v>
      </c>
      <c r="L547" s="63">
        <f t="shared" si="1"/>
        <v>4</v>
      </c>
      <c r="M547" s="63">
        <f t="shared" si="2"/>
        <v>38</v>
      </c>
      <c r="N547" s="63">
        <f t="shared" si="3"/>
        <v>2</v>
      </c>
      <c r="O547" s="63">
        <f t="shared" si="4"/>
        <v>14</v>
      </c>
      <c r="P547" s="64">
        <f t="shared" si="5"/>
        <v>14</v>
      </c>
      <c r="Q547" s="64">
        <f t="shared" si="6"/>
        <v>0.09523809524</v>
      </c>
      <c r="R547" s="64">
        <f t="shared" si="7"/>
        <v>0.125</v>
      </c>
      <c r="S547" s="65">
        <f t="shared" si="8"/>
        <v>0.3103448276</v>
      </c>
      <c r="T547" s="65">
        <f t="shared" si="9"/>
        <v>0.724137931</v>
      </c>
      <c r="U547" s="73">
        <f t="shared" si="10"/>
        <v>0.005102040816</v>
      </c>
      <c r="V547" s="66">
        <f t="shared" si="11"/>
        <v>0.2692307692</v>
      </c>
      <c r="W547" s="27">
        <f t="shared" si="12"/>
        <v>0.2651768314</v>
      </c>
      <c r="X547" s="27">
        <f t="shared" si="13"/>
        <v>-0.003078610788</v>
      </c>
      <c r="Y547" s="27">
        <f t="shared" si="14"/>
        <v>1.690873633</v>
      </c>
      <c r="Z547" s="27">
        <f t="shared" si="15"/>
        <v>2.293030682</v>
      </c>
      <c r="AA547" s="27">
        <f t="shared" si="16"/>
        <v>0.001820759577</v>
      </c>
      <c r="AB547" s="27">
        <f t="shared" si="17"/>
        <v>-0.05411347609</v>
      </c>
      <c r="AC547" s="27">
        <f t="shared" si="18"/>
        <v>-0.4810396324</v>
      </c>
      <c r="AD547" s="27">
        <f t="shared" si="19"/>
        <v>0.01900314157</v>
      </c>
      <c r="AE547" s="27">
        <f t="shared" si="20"/>
        <v>-2.059649593</v>
      </c>
      <c r="AF547" s="27">
        <f t="shared" si="21"/>
        <v>-0.8685650329</v>
      </c>
      <c r="AG547" s="27">
        <f t="shared" si="22"/>
        <v>0.00003827076646</v>
      </c>
      <c r="AH547" s="27">
        <f t="shared" si="23"/>
        <v>-0.0004688734229</v>
      </c>
      <c r="AI547" s="27">
        <f t="shared" si="24"/>
        <v>0.0162452414</v>
      </c>
      <c r="AJ547" s="27">
        <f t="shared" si="25"/>
        <v>-0.1023488427</v>
      </c>
      <c r="AK547" s="27">
        <f t="shared" si="26"/>
        <v>-0.001199179381</v>
      </c>
      <c r="AL547" s="27">
        <f t="shared" si="27"/>
        <v>0.009290549814</v>
      </c>
      <c r="AM547" s="27">
        <f t="shared" si="28"/>
        <v>0.3664349012</v>
      </c>
      <c r="AN547" s="27">
        <f t="shared" si="29"/>
        <v>-0.00273058438</v>
      </c>
      <c r="AO547" s="27">
        <f t="shared" si="30"/>
        <v>0.4680737342</v>
      </c>
      <c r="AP547" s="27">
        <f t="shared" si="31"/>
        <v>0.1109788905</v>
      </c>
      <c r="AQ547" s="27"/>
      <c r="AR547" s="27"/>
      <c r="AS547" s="27"/>
    </row>
    <row r="548">
      <c r="A548" s="29">
        <v>7512.0</v>
      </c>
      <c r="B548" s="30">
        <v>719.0</v>
      </c>
      <c r="C548" s="14">
        <v>10.0</v>
      </c>
      <c r="D548" s="15">
        <v>10.0</v>
      </c>
      <c r="E548" s="16">
        <v>3.0</v>
      </c>
      <c r="F548" s="17">
        <v>16.0</v>
      </c>
      <c r="G548" s="18">
        <v>54.0</v>
      </c>
      <c r="H548" s="19">
        <v>12.0</v>
      </c>
      <c r="I548" s="20">
        <v>8.0</v>
      </c>
      <c r="J548" s="21">
        <v>18.0</v>
      </c>
      <c r="K548" s="22">
        <v>16.0</v>
      </c>
      <c r="L548" s="63">
        <f t="shared" si="1"/>
        <v>10</v>
      </c>
      <c r="M548" s="63">
        <f t="shared" si="2"/>
        <v>28</v>
      </c>
      <c r="N548" s="63">
        <f t="shared" si="3"/>
        <v>3</v>
      </c>
      <c r="O548" s="63">
        <f t="shared" si="4"/>
        <v>24</v>
      </c>
      <c r="P548" s="64">
        <f t="shared" si="5"/>
        <v>24</v>
      </c>
      <c r="Q548" s="64">
        <f t="shared" si="6"/>
        <v>0.2631578947</v>
      </c>
      <c r="R548" s="64">
        <f t="shared" si="7"/>
        <v>0.1111111111</v>
      </c>
      <c r="S548" s="65">
        <f t="shared" si="8"/>
        <v>0.5230769231</v>
      </c>
      <c r="T548" s="65">
        <f t="shared" si="9"/>
        <v>0.5846153846</v>
      </c>
      <c r="U548" s="73">
        <f t="shared" si="10"/>
        <v>0.01808066759</v>
      </c>
      <c r="V548" s="66">
        <f t="shared" si="11"/>
        <v>0.4615384615</v>
      </c>
      <c r="W548" s="27">
        <f t="shared" si="12"/>
        <v>0.4595489847</v>
      </c>
      <c r="X548" s="27">
        <f t="shared" si="13"/>
        <v>-0.01091001431</v>
      </c>
      <c r="Y548" s="27">
        <f t="shared" si="14"/>
        <v>1.365086259</v>
      </c>
      <c r="Z548" s="27">
        <f t="shared" si="15"/>
        <v>3.864834619</v>
      </c>
      <c r="AA548" s="27">
        <f t="shared" si="16"/>
        <v>0.02286618272</v>
      </c>
      <c r="AB548" s="27">
        <f t="shared" si="17"/>
        <v>-0.1548192321</v>
      </c>
      <c r="AC548" s="27">
        <f t="shared" si="18"/>
        <v>-0.3135297421</v>
      </c>
      <c r="AD548" s="27">
        <f t="shared" si="19"/>
        <v>0.1135055209</v>
      </c>
      <c r="AE548" s="27">
        <f t="shared" si="20"/>
        <v>-2.802614292</v>
      </c>
      <c r="AF548" s="27">
        <f t="shared" si="21"/>
        <v>-2.467427718</v>
      </c>
      <c r="AG548" s="27">
        <f t="shared" si="22"/>
        <v>0.001703251421</v>
      </c>
      <c r="AH548" s="27">
        <f t="shared" si="23"/>
        <v>-0.004753851662</v>
      </c>
      <c r="AI548" s="27">
        <f t="shared" si="24"/>
        <v>0.03752274387</v>
      </c>
      <c r="AJ548" s="27">
        <f t="shared" si="25"/>
        <v>-0.05385546324</v>
      </c>
      <c r="AK548" s="27">
        <f t="shared" si="26"/>
        <v>-0.02538319393</v>
      </c>
      <c r="AL548" s="27">
        <f t="shared" si="27"/>
        <v>0.04480040515</v>
      </c>
      <c r="AM548" s="27">
        <f t="shared" si="28"/>
        <v>0.4025462327</v>
      </c>
      <c r="AN548" s="27">
        <f t="shared" si="29"/>
        <v>-0.02748958811</v>
      </c>
      <c r="AO548" s="27">
        <f t="shared" si="30"/>
        <v>1.073508067</v>
      </c>
      <c r="AP548" s="27">
        <f t="shared" si="31"/>
        <v>0.5313779453</v>
      </c>
      <c r="AQ548" s="27"/>
      <c r="AR548" s="27"/>
      <c r="AS548" s="27"/>
    </row>
    <row r="549">
      <c r="A549" s="29">
        <v>7513.0</v>
      </c>
      <c r="B549" s="30">
        <v>2116.0</v>
      </c>
      <c r="C549" s="14">
        <v>1.0</v>
      </c>
      <c r="D549" s="15">
        <v>6.0</v>
      </c>
      <c r="E549" s="16">
        <v>3.0</v>
      </c>
      <c r="F549" s="17">
        <v>20.0</v>
      </c>
      <c r="G549" s="18">
        <v>103.0</v>
      </c>
      <c r="H549" s="19">
        <v>34.0</v>
      </c>
      <c r="I549" s="20">
        <v>13.0</v>
      </c>
      <c r="J549" s="21">
        <v>14.0</v>
      </c>
      <c r="K549" s="22">
        <v>19.0</v>
      </c>
      <c r="L549" s="63">
        <f t="shared" si="1"/>
        <v>1</v>
      </c>
      <c r="M549" s="63">
        <f t="shared" si="2"/>
        <v>54</v>
      </c>
      <c r="N549" s="63">
        <f t="shared" si="3"/>
        <v>3</v>
      </c>
      <c r="O549" s="63">
        <f t="shared" si="4"/>
        <v>32</v>
      </c>
      <c r="P549" s="64">
        <f t="shared" si="5"/>
        <v>32</v>
      </c>
      <c r="Q549" s="64">
        <f t="shared" si="6"/>
        <v>0.01818181818</v>
      </c>
      <c r="R549" s="64">
        <f t="shared" si="7"/>
        <v>0.08571428571</v>
      </c>
      <c r="S549" s="65">
        <f t="shared" si="8"/>
        <v>0.3666666667</v>
      </c>
      <c r="T549" s="65">
        <f t="shared" si="9"/>
        <v>0.6111111111</v>
      </c>
      <c r="U549" s="73">
        <f t="shared" si="10"/>
        <v>0.001890359168</v>
      </c>
      <c r="V549" s="66">
        <f t="shared" si="11"/>
        <v>0.3720930233</v>
      </c>
      <c r="W549" s="27">
        <f t="shared" si="12"/>
        <v>0.3678876871</v>
      </c>
      <c r="X549" s="27">
        <f t="shared" si="13"/>
        <v>-0.001140657305</v>
      </c>
      <c r="Y549" s="27">
        <f t="shared" si="14"/>
        <v>1.426954204</v>
      </c>
      <c r="Z549" s="27">
        <f t="shared" si="15"/>
        <v>2.709173287</v>
      </c>
      <c r="AA549" s="27">
        <f t="shared" si="16"/>
        <v>0.00024995015</v>
      </c>
      <c r="AB549" s="27">
        <f t="shared" si="17"/>
        <v>-0.01692016973</v>
      </c>
      <c r="AC549" s="27">
        <f t="shared" si="18"/>
        <v>-0.3425931107</v>
      </c>
      <c r="AD549" s="27">
        <f t="shared" si="19"/>
        <v>0.00831864751</v>
      </c>
      <c r="AE549" s="27">
        <f t="shared" si="20"/>
        <v>-2.053615542</v>
      </c>
      <c r="AF549" s="27">
        <f t="shared" si="21"/>
        <v>-1.212428619</v>
      </c>
      <c r="AG549" s="27">
        <f t="shared" si="22"/>
        <v>0.000001946562525</v>
      </c>
      <c r="AH549" s="27">
        <f t="shared" si="23"/>
        <v>-0.00005431944178</v>
      </c>
      <c r="AI549" s="27">
        <f t="shared" si="24"/>
        <v>0.00428671228</v>
      </c>
      <c r="AJ549" s="27">
        <f t="shared" si="25"/>
        <v>-0.06151479572</v>
      </c>
      <c r="AK549" s="27">
        <f t="shared" si="26"/>
        <v>-0.0001944965356</v>
      </c>
      <c r="AL549" s="27">
        <f t="shared" si="27"/>
        <v>0.003432160728</v>
      </c>
      <c r="AM549" s="27">
        <f t="shared" si="28"/>
        <v>0.3083340708</v>
      </c>
      <c r="AN549" s="27">
        <f t="shared" si="29"/>
        <v>-0.001412244327</v>
      </c>
      <c r="AO549" s="27">
        <f t="shared" si="30"/>
        <v>0.551400293</v>
      </c>
      <c r="AP549" s="27">
        <f t="shared" si="31"/>
        <v>0.1830295177</v>
      </c>
      <c r="AQ549" s="27"/>
      <c r="AR549" s="27"/>
      <c r="AS549" s="27"/>
    </row>
    <row r="550">
      <c r="A550" s="29">
        <v>7515.0</v>
      </c>
      <c r="B550" s="30">
        <v>2524.0</v>
      </c>
      <c r="C550" s="14">
        <v>30.0</v>
      </c>
      <c r="D550" s="15">
        <v>32.0</v>
      </c>
      <c r="E550" s="16">
        <v>24.0</v>
      </c>
      <c r="F550" s="17">
        <v>58.0</v>
      </c>
      <c r="G550" s="18">
        <v>193.0</v>
      </c>
      <c r="H550" s="19">
        <v>39.0</v>
      </c>
      <c r="I550" s="20">
        <v>34.0</v>
      </c>
      <c r="J550" s="21">
        <v>64.0</v>
      </c>
      <c r="K550" s="22">
        <v>47.0</v>
      </c>
      <c r="L550" s="63">
        <f t="shared" si="1"/>
        <v>30</v>
      </c>
      <c r="M550" s="63">
        <f t="shared" si="2"/>
        <v>97</v>
      </c>
      <c r="N550" s="63">
        <f t="shared" si="3"/>
        <v>24</v>
      </c>
      <c r="O550" s="63">
        <f t="shared" si="4"/>
        <v>81</v>
      </c>
      <c r="P550" s="64">
        <f t="shared" si="5"/>
        <v>81</v>
      </c>
      <c r="Q550" s="64">
        <f t="shared" si="6"/>
        <v>0.2362204724</v>
      </c>
      <c r="R550" s="64">
        <f t="shared" si="7"/>
        <v>0.2285714286</v>
      </c>
      <c r="S550" s="65">
        <f t="shared" si="8"/>
        <v>0.4784482759</v>
      </c>
      <c r="T550" s="65">
        <f t="shared" si="9"/>
        <v>0.5474137931</v>
      </c>
      <c r="U550" s="73">
        <f t="shared" si="10"/>
        <v>0.02139461173</v>
      </c>
      <c r="V550" s="66">
        <f t="shared" si="11"/>
        <v>0.4550561798</v>
      </c>
      <c r="W550" s="27">
        <f t="shared" si="12"/>
        <v>0.4541373097</v>
      </c>
      <c r="X550" s="27">
        <f t="shared" si="13"/>
        <v>-0.01290967377</v>
      </c>
      <c r="Y550" s="27">
        <f t="shared" si="14"/>
        <v>1.278219949</v>
      </c>
      <c r="Z550" s="27">
        <f t="shared" si="15"/>
        <v>3.535088967</v>
      </c>
      <c r="AA550" s="27">
        <f t="shared" si="16"/>
        <v>0.03201647866</v>
      </c>
      <c r="AB550" s="27">
        <f t="shared" si="17"/>
        <v>-0.171538004</v>
      </c>
      <c r="AC550" s="27">
        <f t="shared" si="18"/>
        <v>-0.2748968336</v>
      </c>
      <c r="AD550" s="27">
        <f t="shared" si="19"/>
        <v>0.1228503412</v>
      </c>
      <c r="AE550" s="27">
        <f t="shared" si="20"/>
        <v>-2.400370396</v>
      </c>
      <c r="AF550" s="27">
        <f t="shared" si="21"/>
        <v>-2.064349878</v>
      </c>
      <c r="AG550" s="27">
        <f t="shared" si="22"/>
        <v>0.002821945369</v>
      </c>
      <c r="AH550" s="27">
        <f t="shared" si="23"/>
        <v>-0.006232625279</v>
      </c>
      <c r="AI550" s="27">
        <f t="shared" si="24"/>
        <v>0.03892920442</v>
      </c>
      <c r="AJ550" s="27">
        <f t="shared" si="25"/>
        <v>-0.04421465638</v>
      </c>
      <c r="AK550" s="27">
        <f t="shared" si="26"/>
        <v>-0.03250840009</v>
      </c>
      <c r="AL550" s="27">
        <f t="shared" si="27"/>
        <v>0.04540323718</v>
      </c>
      <c r="AM550" s="27">
        <f t="shared" si="28"/>
        <v>0.3228317143</v>
      </c>
      <c r="AN550" s="27">
        <f t="shared" si="29"/>
        <v>-0.02721429242</v>
      </c>
      <c r="AO550" s="27">
        <f t="shared" si="30"/>
        <v>0.8409877609</v>
      </c>
      <c r="AP550" s="27">
        <f t="shared" si="31"/>
        <v>0.4066416189</v>
      </c>
      <c r="AQ550" s="27"/>
      <c r="AR550" s="27"/>
      <c r="AS550" s="27"/>
    </row>
    <row r="551">
      <c r="A551" s="29">
        <v>7522.0</v>
      </c>
      <c r="B551" s="30">
        <v>3233.0</v>
      </c>
      <c r="C551" s="14">
        <v>10.0</v>
      </c>
      <c r="D551" s="15">
        <v>3.0</v>
      </c>
      <c r="E551" s="16">
        <v>3.0</v>
      </c>
      <c r="F551" s="17">
        <v>39.0</v>
      </c>
      <c r="G551" s="18">
        <v>139.0</v>
      </c>
      <c r="H551" s="19">
        <v>34.0</v>
      </c>
      <c r="I551" s="20">
        <v>19.0</v>
      </c>
      <c r="J551" s="21">
        <v>30.0</v>
      </c>
      <c r="K551" s="22">
        <v>32.0</v>
      </c>
      <c r="L551" s="63">
        <f t="shared" si="1"/>
        <v>10</v>
      </c>
      <c r="M551" s="63">
        <f t="shared" si="2"/>
        <v>73</v>
      </c>
      <c r="N551" s="63">
        <f t="shared" si="3"/>
        <v>3</v>
      </c>
      <c r="O551" s="63">
        <f t="shared" si="4"/>
        <v>51</v>
      </c>
      <c r="P551" s="64">
        <f t="shared" si="5"/>
        <v>51</v>
      </c>
      <c r="Q551" s="64">
        <f t="shared" si="6"/>
        <v>0.1204819277</v>
      </c>
      <c r="R551" s="64">
        <f t="shared" si="7"/>
        <v>0.05555555556</v>
      </c>
      <c r="S551" s="65">
        <f t="shared" si="8"/>
        <v>0.4452554745</v>
      </c>
      <c r="T551" s="65">
        <f t="shared" si="9"/>
        <v>0.6058394161</v>
      </c>
      <c r="U551" s="73">
        <f t="shared" si="10"/>
        <v>0.004021033096</v>
      </c>
      <c r="V551" s="66">
        <f t="shared" si="11"/>
        <v>0.4112903226</v>
      </c>
      <c r="W551" s="27">
        <f t="shared" si="12"/>
        <v>0.408659942</v>
      </c>
      <c r="X551" s="27">
        <f t="shared" si="13"/>
        <v>-0.002426322391</v>
      </c>
      <c r="Y551" s="27">
        <f t="shared" si="14"/>
        <v>1.414644712</v>
      </c>
      <c r="Z551" s="27">
        <f t="shared" si="15"/>
        <v>3.289838829</v>
      </c>
      <c r="AA551" s="27">
        <f t="shared" si="16"/>
        <v>0.00113094124</v>
      </c>
      <c r="AB551" s="27">
        <f t="shared" si="17"/>
        <v>-0.03568086547</v>
      </c>
      <c r="AC551" s="27">
        <f t="shared" si="18"/>
        <v>-0.3367079075</v>
      </c>
      <c r="AD551" s="27">
        <f t="shared" si="19"/>
        <v>0.02148740053</v>
      </c>
      <c r="AE551" s="27">
        <f t="shared" si="20"/>
        <v>-2.472261041</v>
      </c>
      <c r="AF551" s="27">
        <f t="shared" si="21"/>
        <v>-1.787853191</v>
      </c>
      <c r="AG551" s="27">
        <f t="shared" si="22"/>
        <v>0.0000187347679</v>
      </c>
      <c r="AH551" s="27">
        <f t="shared" si="23"/>
        <v>-0.0002436572189</v>
      </c>
      <c r="AI551" s="27">
        <f t="shared" si="24"/>
        <v>0.008961740107</v>
      </c>
      <c r="AJ551" s="27">
        <f t="shared" si="25"/>
        <v>-0.05993653353</v>
      </c>
      <c r="AK551" s="27">
        <f t="shared" si="26"/>
        <v>-0.001068652108</v>
      </c>
      <c r="AL551" s="27">
        <f t="shared" si="27"/>
        <v>0.008788932317</v>
      </c>
      <c r="AM551" s="27">
        <f t="shared" si="28"/>
        <v>0.3679883287</v>
      </c>
      <c r="AN551" s="27">
        <f t="shared" si="29"/>
        <v>-0.004429746088</v>
      </c>
      <c r="AO551" s="27">
        <f t="shared" si="30"/>
        <v>0.8060834648</v>
      </c>
      <c r="AP551" s="27">
        <f t="shared" si="31"/>
        <v>0.3277439228</v>
      </c>
      <c r="AQ551" s="27"/>
      <c r="AR551" s="27"/>
      <c r="AS551" s="27"/>
    </row>
    <row r="552">
      <c r="A552" s="29">
        <v>7528.0</v>
      </c>
      <c r="B552" s="30">
        <v>1858.0</v>
      </c>
      <c r="C552" s="14">
        <v>5.0</v>
      </c>
      <c r="D552" s="15">
        <v>13.0</v>
      </c>
      <c r="E552" s="16">
        <v>1.0</v>
      </c>
      <c r="F552" s="17">
        <v>15.0</v>
      </c>
      <c r="G552" s="18">
        <v>63.0</v>
      </c>
      <c r="H552" s="19">
        <v>15.0</v>
      </c>
      <c r="I552" s="20">
        <v>13.0</v>
      </c>
      <c r="J552" s="21">
        <v>9.0</v>
      </c>
      <c r="K552" s="22">
        <v>14.0</v>
      </c>
      <c r="L552" s="63">
        <f t="shared" si="1"/>
        <v>5</v>
      </c>
      <c r="M552" s="63">
        <f t="shared" si="2"/>
        <v>30</v>
      </c>
      <c r="N552" s="63">
        <f t="shared" si="3"/>
        <v>1</v>
      </c>
      <c r="O552" s="63">
        <f t="shared" si="4"/>
        <v>27</v>
      </c>
      <c r="P552" s="64">
        <f t="shared" si="5"/>
        <v>27</v>
      </c>
      <c r="Q552" s="64">
        <f t="shared" si="6"/>
        <v>0.1428571429</v>
      </c>
      <c r="R552" s="64">
        <f t="shared" si="7"/>
        <v>0.03571428571</v>
      </c>
      <c r="S552" s="65">
        <f t="shared" si="8"/>
        <v>0.5079365079</v>
      </c>
      <c r="T552" s="65">
        <f t="shared" si="9"/>
        <v>0.5555555556</v>
      </c>
      <c r="U552" s="73">
        <f t="shared" si="10"/>
        <v>0.003229278794</v>
      </c>
      <c r="V552" s="66">
        <f t="shared" si="11"/>
        <v>0.4736842105</v>
      </c>
      <c r="W552" s="27">
        <f t="shared" si="12"/>
        <v>0.4721359242</v>
      </c>
      <c r="X552" s="27">
        <f t="shared" si="13"/>
        <v>-0.001948571737</v>
      </c>
      <c r="Y552" s="27">
        <f t="shared" si="14"/>
        <v>1.297231094</v>
      </c>
      <c r="Z552" s="27">
        <f t="shared" si="15"/>
        <v>3.752967324</v>
      </c>
      <c r="AA552" s="27">
        <f t="shared" si="16"/>
        <v>0.0007294169098</v>
      </c>
      <c r="AB552" s="27">
        <f t="shared" si="17"/>
        <v>-0.02627684642</v>
      </c>
      <c r="AC552" s="27">
        <f t="shared" si="18"/>
        <v>-0.2831348023</v>
      </c>
      <c r="AD552" s="27">
        <f t="shared" si="19"/>
        <v>0.01968574854</v>
      </c>
      <c r="AE552" s="27">
        <f t="shared" si="20"/>
        <v>-2.586213984</v>
      </c>
      <c r="AF552" s="27">
        <f t="shared" si="21"/>
        <v>-2.326655995</v>
      </c>
      <c r="AG552" s="27">
        <f t="shared" si="22"/>
        <v>0.000009704027002</v>
      </c>
      <c r="AH552" s="27">
        <f t="shared" si="23"/>
        <v>-0.0001441069872</v>
      </c>
      <c r="AI552" s="27">
        <f t="shared" si="24"/>
        <v>0.006052017533</v>
      </c>
      <c r="AJ552" s="27">
        <f t="shared" si="25"/>
        <v>-0.0462169765</v>
      </c>
      <c r="AK552" s="27">
        <f t="shared" si="26"/>
        <v>-0.0007862710653</v>
      </c>
      <c r="AL552" s="27">
        <f t="shared" si="27"/>
        <v>0.007383701713</v>
      </c>
      <c r="AM552" s="27">
        <f t="shared" si="28"/>
        <v>0.3529995445</v>
      </c>
      <c r="AN552" s="27">
        <f t="shared" si="29"/>
        <v>-0.004629638152</v>
      </c>
      <c r="AO552" s="27">
        <f t="shared" si="30"/>
        <v>0.9619451387</v>
      </c>
      <c r="AP552" s="27">
        <f t="shared" si="31"/>
        <v>0.4865585746</v>
      </c>
      <c r="AQ552" s="27"/>
      <c r="AR552" s="27"/>
      <c r="AS552" s="27"/>
    </row>
    <row r="553">
      <c r="A553" s="29">
        <v>7531.0</v>
      </c>
      <c r="B553" s="30">
        <v>1292.0</v>
      </c>
      <c r="C553" s="14">
        <v>2.0</v>
      </c>
      <c r="D553" s="15">
        <v>6.0</v>
      </c>
      <c r="E553" s="16">
        <v>2.0</v>
      </c>
      <c r="F553" s="17">
        <v>11.0</v>
      </c>
      <c r="G553" s="18">
        <v>51.0</v>
      </c>
      <c r="H553" s="19">
        <v>6.0</v>
      </c>
      <c r="I553" s="20">
        <v>11.0</v>
      </c>
      <c r="J553" s="21">
        <v>7.0</v>
      </c>
      <c r="K553" s="22">
        <v>11.0</v>
      </c>
      <c r="L553" s="63">
        <f t="shared" si="1"/>
        <v>2</v>
      </c>
      <c r="M553" s="63">
        <f t="shared" si="2"/>
        <v>17</v>
      </c>
      <c r="N553" s="63">
        <f t="shared" si="3"/>
        <v>2</v>
      </c>
      <c r="O553" s="63">
        <f t="shared" si="4"/>
        <v>22</v>
      </c>
      <c r="P553" s="64">
        <f t="shared" si="5"/>
        <v>22</v>
      </c>
      <c r="Q553" s="64">
        <f t="shared" si="6"/>
        <v>0.1052631579</v>
      </c>
      <c r="R553" s="64">
        <f t="shared" si="7"/>
        <v>0.08333333333</v>
      </c>
      <c r="S553" s="65">
        <f t="shared" si="8"/>
        <v>0.5581395349</v>
      </c>
      <c r="T553" s="65">
        <f t="shared" si="9"/>
        <v>0.4418604651</v>
      </c>
      <c r="U553" s="73">
        <f t="shared" si="10"/>
        <v>0.003095975232</v>
      </c>
      <c r="V553" s="66">
        <f t="shared" si="11"/>
        <v>0.5641025641</v>
      </c>
      <c r="W553" s="27">
        <f t="shared" si="12"/>
        <v>0.5641571649</v>
      </c>
      <c r="X553" s="27">
        <f t="shared" si="13"/>
        <v>-0.001868135339</v>
      </c>
      <c r="Y553" s="27">
        <f t="shared" si="14"/>
        <v>1.031751242</v>
      </c>
      <c r="Z553" s="27">
        <f t="shared" si="15"/>
        <v>4.123900141</v>
      </c>
      <c r="AA553" s="27">
        <f t="shared" si="16"/>
        <v>0.000670439666</v>
      </c>
      <c r="AB553" s="27">
        <f t="shared" si="17"/>
        <v>-0.02003654472</v>
      </c>
      <c r="AC553" s="27">
        <f t="shared" si="18"/>
        <v>-0.1791053489</v>
      </c>
      <c r="AD553" s="27">
        <f t="shared" si="19"/>
        <v>0.02073849458</v>
      </c>
      <c r="AE553" s="27">
        <f t="shared" si="20"/>
        <v>-2.26024472</v>
      </c>
      <c r="AF553" s="27">
        <f t="shared" si="21"/>
        <v>-2.809304989</v>
      </c>
      <c r="AG553" s="27">
        <f t="shared" si="22"/>
        <v>0.000008551214631</v>
      </c>
      <c r="AH553" s="27">
        <f t="shared" si="23"/>
        <v>-0.000105348065</v>
      </c>
      <c r="AI553" s="27">
        <f t="shared" si="24"/>
        <v>0.003670349454</v>
      </c>
      <c r="AJ553" s="27">
        <f t="shared" si="25"/>
        <v>-0.02325275855</v>
      </c>
      <c r="AK553" s="27">
        <f t="shared" si="26"/>
        <v>-0.0007941262009</v>
      </c>
      <c r="AL553" s="27">
        <f t="shared" si="27"/>
        <v>0.006186671955</v>
      </c>
      <c r="AM553" s="27">
        <f t="shared" si="28"/>
        <v>0.2453707572</v>
      </c>
      <c r="AN553" s="27">
        <f t="shared" si="29"/>
        <v>-0.005359270771</v>
      </c>
      <c r="AO553" s="27">
        <f t="shared" si="30"/>
        <v>0.9237930046</v>
      </c>
      <c r="AP553" s="27">
        <f t="shared" si="31"/>
        <v>0.6455579032</v>
      </c>
      <c r="AQ553" s="27"/>
      <c r="AR553" s="27"/>
      <c r="AS553" s="27"/>
    </row>
    <row r="554">
      <c r="A554" s="29">
        <v>7545.0</v>
      </c>
      <c r="B554" s="30">
        <v>2403.0</v>
      </c>
      <c r="C554" s="14">
        <v>74.0</v>
      </c>
      <c r="D554" s="15">
        <v>112.0</v>
      </c>
      <c r="E554" s="16">
        <v>61.0</v>
      </c>
      <c r="F554" s="17">
        <v>36.0</v>
      </c>
      <c r="G554" s="18">
        <v>153.0</v>
      </c>
      <c r="H554" s="19">
        <v>35.0</v>
      </c>
      <c r="I554" s="20">
        <v>103.0</v>
      </c>
      <c r="J554" s="21">
        <v>161.0</v>
      </c>
      <c r="K554" s="22">
        <v>109.0</v>
      </c>
      <c r="L554" s="63">
        <f t="shared" si="1"/>
        <v>74</v>
      </c>
      <c r="M554" s="63">
        <f t="shared" si="2"/>
        <v>71</v>
      </c>
      <c r="N554" s="63">
        <f t="shared" si="3"/>
        <v>61</v>
      </c>
      <c r="O554" s="63">
        <f t="shared" si="4"/>
        <v>212</v>
      </c>
      <c r="P554" s="64">
        <f t="shared" si="5"/>
        <v>211</v>
      </c>
      <c r="Q554" s="64">
        <f t="shared" si="6"/>
        <v>0.5103448276</v>
      </c>
      <c r="R554" s="64">
        <f t="shared" si="7"/>
        <v>0.2234432234</v>
      </c>
      <c r="S554" s="65">
        <f t="shared" si="8"/>
        <v>0.6842105263</v>
      </c>
      <c r="T554" s="65">
        <f t="shared" si="9"/>
        <v>0.3468899522</v>
      </c>
      <c r="U554" s="73">
        <f t="shared" si="10"/>
        <v>0.05617977528</v>
      </c>
      <c r="V554" s="66">
        <f t="shared" si="11"/>
        <v>0.7491166078</v>
      </c>
      <c r="W554" s="27">
        <f t="shared" si="12"/>
        <v>0.742849722</v>
      </c>
      <c r="X554" s="27">
        <f t="shared" si="13"/>
        <v>-0.0338993098</v>
      </c>
      <c r="Y554" s="27">
        <f t="shared" si="14"/>
        <v>0.809993578</v>
      </c>
      <c r="Z554" s="27">
        <f t="shared" si="15"/>
        <v>5.055395128</v>
      </c>
      <c r="AA554" s="27">
        <f t="shared" si="16"/>
        <v>0.2207622141</v>
      </c>
      <c r="AB554" s="27">
        <f t="shared" si="17"/>
        <v>-0.2854380891</v>
      </c>
      <c r="AC554" s="27">
        <f t="shared" si="18"/>
        <v>-0.1103879597</v>
      </c>
      <c r="AD554" s="27">
        <f t="shared" si="19"/>
        <v>0.4613247051</v>
      </c>
      <c r="AE554" s="27">
        <f t="shared" si="20"/>
        <v>-2.175249131</v>
      </c>
      <c r="AF554" s="27">
        <f t="shared" si="21"/>
        <v>-4.221753003</v>
      </c>
      <c r="AG554" s="27">
        <f t="shared" si="22"/>
        <v>0.05109464278</v>
      </c>
      <c r="AH554" s="27">
        <f t="shared" si="23"/>
        <v>-0.02723316881</v>
      </c>
      <c r="AI554" s="27">
        <f t="shared" si="24"/>
        <v>0.04104904763</v>
      </c>
      <c r="AJ554" s="27">
        <f t="shared" si="25"/>
        <v>-0.01125107986</v>
      </c>
      <c r="AK554" s="27">
        <f t="shared" si="26"/>
        <v>-0.3205542434</v>
      </c>
      <c r="AL554" s="27">
        <f t="shared" si="27"/>
        <v>0.1080421328</v>
      </c>
      <c r="AM554" s="27">
        <f t="shared" si="28"/>
        <v>0.1853885546</v>
      </c>
      <c r="AN554" s="27">
        <f t="shared" si="29"/>
        <v>-0.1461443905</v>
      </c>
      <c r="AO554" s="27">
        <f t="shared" si="30"/>
        <v>1.089871196</v>
      </c>
      <c r="AP554" s="27">
        <f t="shared" si="31"/>
        <v>1.189258045</v>
      </c>
      <c r="AQ554" s="27"/>
      <c r="AR554" s="27"/>
      <c r="AS554" s="27"/>
    </row>
    <row r="555">
      <c r="A555" s="29">
        <v>7552.0</v>
      </c>
      <c r="B555" s="30">
        <v>2340.0</v>
      </c>
      <c r="C555" s="14">
        <v>63.0</v>
      </c>
      <c r="D555" s="15">
        <v>88.0</v>
      </c>
      <c r="E555" s="16">
        <v>54.0</v>
      </c>
      <c r="F555" s="17">
        <v>36.0</v>
      </c>
      <c r="G555" s="18">
        <v>150.0</v>
      </c>
      <c r="H555" s="19">
        <v>40.0</v>
      </c>
      <c r="I555" s="20">
        <v>102.0</v>
      </c>
      <c r="J555" s="21">
        <v>121.0</v>
      </c>
      <c r="K555" s="22">
        <v>136.0</v>
      </c>
      <c r="L555" s="63">
        <f t="shared" si="1"/>
        <v>63</v>
      </c>
      <c r="M555" s="63">
        <f t="shared" si="2"/>
        <v>76</v>
      </c>
      <c r="N555" s="63">
        <f t="shared" si="3"/>
        <v>54</v>
      </c>
      <c r="O555" s="63">
        <f t="shared" si="4"/>
        <v>238</v>
      </c>
      <c r="P555" s="64">
        <f t="shared" si="5"/>
        <v>239</v>
      </c>
      <c r="Q555" s="64">
        <f t="shared" si="6"/>
        <v>0.4532374101</v>
      </c>
      <c r="R555" s="64">
        <f t="shared" si="7"/>
        <v>0.1849315068</v>
      </c>
      <c r="S555" s="65">
        <f t="shared" si="8"/>
        <v>0.6983758701</v>
      </c>
      <c r="T555" s="65">
        <f t="shared" si="9"/>
        <v>0.3225058005</v>
      </c>
      <c r="U555" s="73">
        <f t="shared" si="10"/>
        <v>0.05</v>
      </c>
      <c r="V555" s="66">
        <f t="shared" si="11"/>
        <v>0.7579617834</v>
      </c>
      <c r="W555" s="27">
        <f t="shared" si="12"/>
        <v>0.764234897</v>
      </c>
      <c r="X555" s="27">
        <f t="shared" si="13"/>
        <v>-0.03017038573</v>
      </c>
      <c r="Y555" s="27">
        <f t="shared" si="14"/>
        <v>0.7530561944</v>
      </c>
      <c r="Z555" s="27">
        <f t="shared" si="15"/>
        <v>5.160057958</v>
      </c>
      <c r="AA555" s="27">
        <f t="shared" si="16"/>
        <v>0.1748657498</v>
      </c>
      <c r="AB555" s="27">
        <f t="shared" si="17"/>
        <v>-0.2361825143</v>
      </c>
      <c r="AC555" s="27">
        <f t="shared" si="18"/>
        <v>-0.09541426859</v>
      </c>
      <c r="AD555" s="27">
        <f t="shared" si="19"/>
        <v>0.4190792842</v>
      </c>
      <c r="AE555" s="27">
        <f t="shared" si="20"/>
        <v>-2.064211948</v>
      </c>
      <c r="AF555" s="27">
        <f t="shared" si="21"/>
        <v>-4.398370089</v>
      </c>
      <c r="AG555" s="27">
        <f t="shared" si="22"/>
        <v>0.03602013923</v>
      </c>
      <c r="AH555" s="27">
        <f t="shared" si="23"/>
        <v>-0.02005506163</v>
      </c>
      <c r="AI555" s="27">
        <f t="shared" si="24"/>
        <v>0.03157800662</v>
      </c>
      <c r="AJ555" s="27">
        <f t="shared" si="25"/>
        <v>-0.009041315747</v>
      </c>
      <c r="AK555" s="27">
        <f t="shared" si="26"/>
        <v>-0.2591677854</v>
      </c>
      <c r="AL555" s="27">
        <f t="shared" si="27"/>
        <v>0.09124906837</v>
      </c>
      <c r="AM555" s="27">
        <f t="shared" si="28"/>
        <v>0.1635588363</v>
      </c>
      <c r="AN555" s="27">
        <f t="shared" si="29"/>
        <v>-0.1355099251</v>
      </c>
      <c r="AO555" s="27">
        <f t="shared" si="30"/>
        <v>1.055649953</v>
      </c>
      <c r="AP555" s="27">
        <f t="shared" si="31"/>
        <v>1.264662148</v>
      </c>
      <c r="AQ555" s="27"/>
      <c r="AR555" s="27"/>
      <c r="AS555" s="27"/>
    </row>
    <row r="556">
      <c r="A556" s="29">
        <v>7553.0</v>
      </c>
      <c r="B556" s="30">
        <v>3441.0</v>
      </c>
      <c r="C556" s="14">
        <v>58.0</v>
      </c>
      <c r="D556" s="15">
        <v>87.0</v>
      </c>
      <c r="E556" s="16">
        <v>88.0</v>
      </c>
      <c r="F556" s="17">
        <v>80.0</v>
      </c>
      <c r="G556" s="18">
        <v>236.0</v>
      </c>
      <c r="H556" s="19">
        <v>73.0</v>
      </c>
      <c r="I556" s="20">
        <v>108.0</v>
      </c>
      <c r="J556" s="21">
        <v>89.0</v>
      </c>
      <c r="K556" s="22">
        <v>172.0</v>
      </c>
      <c r="L556" s="63">
        <f t="shared" si="1"/>
        <v>58</v>
      </c>
      <c r="M556" s="63">
        <f t="shared" si="2"/>
        <v>153</v>
      </c>
      <c r="N556" s="63">
        <f t="shared" si="3"/>
        <v>88</v>
      </c>
      <c r="O556" s="63">
        <f t="shared" si="4"/>
        <v>280</v>
      </c>
      <c r="P556" s="64">
        <f t="shared" si="5"/>
        <v>287</v>
      </c>
      <c r="Q556" s="64">
        <f t="shared" si="6"/>
        <v>0.2748815166</v>
      </c>
      <c r="R556" s="64">
        <f t="shared" si="7"/>
        <v>0.2391304348</v>
      </c>
      <c r="S556" s="65">
        <f t="shared" si="8"/>
        <v>0.5837651123</v>
      </c>
      <c r="T556" s="65">
        <f t="shared" si="9"/>
        <v>0.3644214162</v>
      </c>
      <c r="U556" s="73">
        <f t="shared" si="10"/>
        <v>0.0424295263</v>
      </c>
      <c r="V556" s="66">
        <f t="shared" si="11"/>
        <v>0.6466512702</v>
      </c>
      <c r="W556" s="27">
        <f t="shared" si="12"/>
        <v>0.6634325491</v>
      </c>
      <c r="X556" s="27">
        <f t="shared" si="13"/>
        <v>-0.02560230349</v>
      </c>
      <c r="Y556" s="27">
        <f t="shared" si="14"/>
        <v>0.8509298267</v>
      </c>
      <c r="Z556" s="27">
        <f t="shared" si="15"/>
        <v>4.313238676</v>
      </c>
      <c r="AA556" s="27">
        <f t="shared" si="16"/>
        <v>0.1259218548</v>
      </c>
      <c r="AB556" s="27">
        <f t="shared" si="17"/>
        <v>-0.2264708353</v>
      </c>
      <c r="AC556" s="27">
        <f t="shared" si="18"/>
        <v>-0.1218277009</v>
      </c>
      <c r="AD556" s="27">
        <f t="shared" si="19"/>
        <v>0.2972646612</v>
      </c>
      <c r="AE556" s="27">
        <f t="shared" si="20"/>
        <v>-1.949707939</v>
      </c>
      <c r="AF556" s="27">
        <f t="shared" si="21"/>
        <v>-3.073191274</v>
      </c>
      <c r="AG556" s="27">
        <f t="shared" si="22"/>
        <v>0.02201100759</v>
      </c>
      <c r="AH556" s="27">
        <f t="shared" si="23"/>
        <v>-0.01631874365</v>
      </c>
      <c r="AI556" s="27">
        <f t="shared" si="24"/>
        <v>0.03421492665</v>
      </c>
      <c r="AJ556" s="27">
        <f t="shared" si="25"/>
        <v>-0.01304459863</v>
      </c>
      <c r="AK556" s="27">
        <f t="shared" si="26"/>
        <v>-0.1560006064</v>
      </c>
      <c r="AL556" s="27">
        <f t="shared" si="27"/>
        <v>0.07313779966</v>
      </c>
      <c r="AM556" s="27">
        <f t="shared" si="28"/>
        <v>0.1745643863</v>
      </c>
      <c r="AN556" s="27">
        <f t="shared" si="29"/>
        <v>-0.08034652647</v>
      </c>
      <c r="AO556" s="27">
        <f t="shared" si="30"/>
        <v>0.8334587614</v>
      </c>
      <c r="AP556" s="27">
        <f t="shared" si="31"/>
        <v>0.738620324</v>
      </c>
      <c r="AQ556" s="27"/>
      <c r="AR556" s="27"/>
      <c r="AS556" s="27"/>
    </row>
    <row r="557">
      <c r="A557" s="29">
        <v>7562.0</v>
      </c>
      <c r="B557" s="30">
        <v>3086.0</v>
      </c>
      <c r="C557" s="14">
        <v>91.0</v>
      </c>
      <c r="D557" s="15">
        <v>100.0</v>
      </c>
      <c r="E557" s="16">
        <v>90.0</v>
      </c>
      <c r="F557" s="17">
        <v>50.0</v>
      </c>
      <c r="G557" s="18">
        <v>179.0</v>
      </c>
      <c r="H557" s="19">
        <v>50.0</v>
      </c>
      <c r="I557" s="20">
        <v>135.0</v>
      </c>
      <c r="J557" s="21">
        <v>132.0</v>
      </c>
      <c r="K557" s="22">
        <v>185.0</v>
      </c>
      <c r="L557" s="63">
        <f t="shared" si="1"/>
        <v>91</v>
      </c>
      <c r="M557" s="63">
        <f t="shared" si="2"/>
        <v>100</v>
      </c>
      <c r="N557" s="63">
        <f t="shared" si="3"/>
        <v>90</v>
      </c>
      <c r="O557" s="63">
        <f t="shared" si="4"/>
        <v>320</v>
      </c>
      <c r="P557" s="64">
        <f t="shared" si="5"/>
        <v>323</v>
      </c>
      <c r="Q557" s="64">
        <f t="shared" si="6"/>
        <v>0.4764397906</v>
      </c>
      <c r="R557" s="64">
        <f t="shared" si="7"/>
        <v>0.2195121951</v>
      </c>
      <c r="S557" s="65">
        <f t="shared" si="8"/>
        <v>0.6838602329</v>
      </c>
      <c r="T557" s="65">
        <f t="shared" si="9"/>
        <v>0.3178036606</v>
      </c>
      <c r="U557" s="73">
        <f t="shared" si="10"/>
        <v>0.05865197667</v>
      </c>
      <c r="V557" s="66">
        <f t="shared" si="11"/>
        <v>0.7619047619</v>
      </c>
      <c r="W557" s="27">
        <f t="shared" si="12"/>
        <v>0.7694828567</v>
      </c>
      <c r="X557" s="27">
        <f t="shared" si="13"/>
        <v>-0.03539105519</v>
      </c>
      <c r="Y557" s="27">
        <f t="shared" si="14"/>
        <v>0.7420766227</v>
      </c>
      <c r="Z557" s="27">
        <f t="shared" si="15"/>
        <v>5.052806932</v>
      </c>
      <c r="AA557" s="27">
        <f t="shared" si="16"/>
        <v>0.2406190745</v>
      </c>
      <c r="AB557" s="27">
        <f t="shared" si="17"/>
        <v>-0.2730120119</v>
      </c>
      <c r="AC557" s="27">
        <f t="shared" si="18"/>
        <v>-0.09265226823</v>
      </c>
      <c r="AD557" s="27">
        <f t="shared" si="19"/>
        <v>0.4813788075</v>
      </c>
      <c r="AE557" s="27">
        <f t="shared" si="20"/>
        <v>-1.991836916</v>
      </c>
      <c r="AF557" s="27">
        <f t="shared" si="21"/>
        <v>-4.217431311</v>
      </c>
      <c r="AG557" s="27">
        <f t="shared" si="22"/>
        <v>0.05814111197</v>
      </c>
      <c r="AH557" s="27">
        <f t="shared" si="23"/>
        <v>-0.02719384788</v>
      </c>
      <c r="AI557" s="27">
        <f t="shared" si="24"/>
        <v>0.03596997124</v>
      </c>
      <c r="AJ557" s="27">
        <f t="shared" si="25"/>
        <v>-0.00865158605</v>
      </c>
      <c r="AK557" s="27">
        <f t="shared" si="26"/>
        <v>-0.3492082054</v>
      </c>
      <c r="AL557" s="27">
        <f t="shared" si="27"/>
        <v>0.1032857904</v>
      </c>
      <c r="AM557" s="27">
        <f t="shared" si="28"/>
        <v>0.1555230865</v>
      </c>
      <c r="AN557" s="27">
        <f t="shared" si="29"/>
        <v>-0.152419314</v>
      </c>
      <c r="AO557" s="27">
        <f t="shared" si="30"/>
        <v>0.9974647265</v>
      </c>
      <c r="AP557" s="27">
        <f t="shared" si="31"/>
        <v>1.187432397</v>
      </c>
      <c r="AQ557" s="27"/>
      <c r="AR557" s="27"/>
      <c r="AS557" s="27"/>
    </row>
    <row r="558">
      <c r="A558" s="29">
        <v>7569.0</v>
      </c>
      <c r="B558" s="30">
        <v>2745.0</v>
      </c>
      <c r="C558" s="14">
        <v>20.0</v>
      </c>
      <c r="D558" s="15">
        <v>38.0</v>
      </c>
      <c r="E558" s="16">
        <v>25.0</v>
      </c>
      <c r="F558" s="17">
        <v>42.0</v>
      </c>
      <c r="G558" s="18">
        <v>212.0</v>
      </c>
      <c r="H558" s="19">
        <v>37.0</v>
      </c>
      <c r="I558" s="20">
        <v>41.0</v>
      </c>
      <c r="J558" s="21">
        <v>55.0</v>
      </c>
      <c r="K558" s="22">
        <v>61.0</v>
      </c>
      <c r="L558" s="63">
        <f t="shared" si="1"/>
        <v>20</v>
      </c>
      <c r="M558" s="63">
        <f t="shared" si="2"/>
        <v>79</v>
      </c>
      <c r="N558" s="63">
        <f t="shared" si="3"/>
        <v>25</v>
      </c>
      <c r="O558" s="63">
        <f t="shared" si="4"/>
        <v>102</v>
      </c>
      <c r="P558" s="64">
        <f t="shared" si="5"/>
        <v>102</v>
      </c>
      <c r="Q558" s="64">
        <f t="shared" si="6"/>
        <v>0.202020202</v>
      </c>
      <c r="R558" s="64">
        <f t="shared" si="7"/>
        <v>0.1968503937</v>
      </c>
      <c r="S558" s="65">
        <f t="shared" si="8"/>
        <v>0.5398230088</v>
      </c>
      <c r="T558" s="65">
        <f t="shared" si="9"/>
        <v>0.4380530973</v>
      </c>
      <c r="U558" s="73">
        <f t="shared" si="10"/>
        <v>0.01639344262</v>
      </c>
      <c r="V558" s="66">
        <f t="shared" si="11"/>
        <v>0.5635359116</v>
      </c>
      <c r="W558" s="27">
        <f t="shared" si="12"/>
        <v>0.5648674409</v>
      </c>
      <c r="X558" s="27">
        <f t="shared" si="13"/>
        <v>-0.009891929746</v>
      </c>
      <c r="Y558" s="27">
        <f t="shared" si="14"/>
        <v>1.022860978</v>
      </c>
      <c r="Z558" s="27">
        <f t="shared" si="15"/>
        <v>3.98856566</v>
      </c>
      <c r="AA558" s="27">
        <f t="shared" si="16"/>
        <v>0.01879771565</v>
      </c>
      <c r="AB558" s="27">
        <f t="shared" si="17"/>
        <v>-0.1051809593</v>
      </c>
      <c r="AC558" s="27">
        <f t="shared" si="18"/>
        <v>-0.176032062</v>
      </c>
      <c r="AD558" s="27">
        <f t="shared" si="19"/>
        <v>0.1062083153</v>
      </c>
      <c r="AE558" s="27">
        <f t="shared" si="20"/>
        <v>-2.167233369</v>
      </c>
      <c r="AF558" s="27">
        <f t="shared" si="21"/>
        <v>-2.627943969</v>
      </c>
      <c r="AG558" s="27">
        <f t="shared" si="22"/>
        <v>0.00126953848</v>
      </c>
      <c r="AH558" s="27">
        <f t="shared" si="23"/>
        <v>-0.002928286381</v>
      </c>
      <c r="AI558" s="27">
        <f t="shared" si="24"/>
        <v>0.01910131747</v>
      </c>
      <c r="AJ558" s="27">
        <f t="shared" si="25"/>
        <v>-0.02265683867</v>
      </c>
      <c r="AK558" s="27">
        <f t="shared" si="26"/>
        <v>-0.02153493202</v>
      </c>
      <c r="AL558" s="27">
        <f t="shared" si="27"/>
        <v>0.03141087187</v>
      </c>
      <c r="AM558" s="27">
        <f t="shared" si="28"/>
        <v>0.2332462277</v>
      </c>
      <c r="AN558" s="27">
        <f t="shared" si="29"/>
        <v>-0.02654578655</v>
      </c>
      <c r="AO558" s="27">
        <f t="shared" si="30"/>
        <v>0.8567093172</v>
      </c>
      <c r="AP558" s="27">
        <f t="shared" si="31"/>
        <v>0.5840647802</v>
      </c>
      <c r="AQ558" s="27"/>
      <c r="AR558" s="27"/>
      <c r="AS558" s="27"/>
    </row>
    <row r="559">
      <c r="A559" s="29">
        <v>7570.0</v>
      </c>
      <c r="B559" s="30">
        <v>2437.0</v>
      </c>
      <c r="C559" s="14">
        <v>26.0</v>
      </c>
      <c r="D559" s="15">
        <v>23.0</v>
      </c>
      <c r="E559" s="16">
        <v>28.0</v>
      </c>
      <c r="F559" s="17">
        <v>27.0</v>
      </c>
      <c r="G559" s="18">
        <v>112.0</v>
      </c>
      <c r="H559" s="19">
        <v>28.0</v>
      </c>
      <c r="I559" s="20">
        <v>38.0</v>
      </c>
      <c r="J559" s="21">
        <v>29.0</v>
      </c>
      <c r="K559" s="22">
        <v>66.0</v>
      </c>
      <c r="L559" s="63">
        <f t="shared" si="1"/>
        <v>26</v>
      </c>
      <c r="M559" s="63">
        <f t="shared" si="2"/>
        <v>55</v>
      </c>
      <c r="N559" s="63">
        <f t="shared" si="3"/>
        <v>28</v>
      </c>
      <c r="O559" s="63">
        <f t="shared" si="4"/>
        <v>104</v>
      </c>
      <c r="P559" s="64">
        <f t="shared" si="5"/>
        <v>104</v>
      </c>
      <c r="Q559" s="64">
        <f t="shared" si="6"/>
        <v>0.3209876543</v>
      </c>
      <c r="R559" s="64">
        <f t="shared" si="7"/>
        <v>0.2121212121</v>
      </c>
      <c r="S559" s="65">
        <f t="shared" si="8"/>
        <v>0.6103286385</v>
      </c>
      <c r="T559" s="65">
        <f t="shared" si="9"/>
        <v>0.3802816901</v>
      </c>
      <c r="U559" s="73">
        <f t="shared" si="10"/>
        <v>0.02215839146</v>
      </c>
      <c r="V559" s="66">
        <f t="shared" si="11"/>
        <v>0.6540880503</v>
      </c>
      <c r="W559" s="27">
        <f t="shared" si="12"/>
        <v>0.64885018</v>
      </c>
      <c r="X559" s="27">
        <f t="shared" si="13"/>
        <v>-0.01337054435</v>
      </c>
      <c r="Y559" s="27">
        <f t="shared" si="14"/>
        <v>0.8879638195</v>
      </c>
      <c r="Z559" s="27">
        <f t="shared" si="15"/>
        <v>4.509507392</v>
      </c>
      <c r="AA559" s="27">
        <f t="shared" si="16"/>
        <v>0.03434323543</v>
      </c>
      <c r="AB559" s="27">
        <f t="shared" si="17"/>
        <v>-0.12341952</v>
      </c>
      <c r="AC559" s="27">
        <f t="shared" si="18"/>
        <v>-0.1326627807</v>
      </c>
      <c r="AD559" s="27">
        <f t="shared" si="19"/>
        <v>0.1623076326</v>
      </c>
      <c r="AE559" s="27">
        <f t="shared" si="20"/>
        <v>-2.127143046</v>
      </c>
      <c r="AF559" s="27">
        <f t="shared" si="21"/>
        <v>-3.359238321</v>
      </c>
      <c r="AG559" s="27">
        <f t="shared" si="22"/>
        <v>0.003135090385</v>
      </c>
      <c r="AH559" s="27">
        <f t="shared" si="23"/>
        <v>-0.004644386339</v>
      </c>
      <c r="AI559" s="27">
        <f t="shared" si="24"/>
        <v>0.01945757479</v>
      </c>
      <c r="AJ559" s="27">
        <f t="shared" si="25"/>
        <v>-0.01482297214</v>
      </c>
      <c r="AK559" s="27">
        <f t="shared" si="26"/>
        <v>-0.04448278744</v>
      </c>
      <c r="AL559" s="27">
        <f t="shared" si="27"/>
        <v>0.04167149431</v>
      </c>
      <c r="AM559" s="27">
        <f t="shared" si="28"/>
        <v>0.1987395518</v>
      </c>
      <c r="AN559" s="27">
        <f t="shared" si="29"/>
        <v>-0.0458657372</v>
      </c>
      <c r="AO559" s="27">
        <f t="shared" si="30"/>
        <v>0.9506854885</v>
      </c>
      <c r="AP559" s="27">
        <f t="shared" si="31"/>
        <v>0.8441081443</v>
      </c>
      <c r="AQ559" s="27"/>
      <c r="AR559" s="27"/>
      <c r="AS559" s="27"/>
    </row>
    <row r="560">
      <c r="A560" s="29">
        <v>7582.0</v>
      </c>
      <c r="B560" s="30">
        <v>848.0</v>
      </c>
      <c r="C560" s="14">
        <v>16.0</v>
      </c>
      <c r="D560" s="15">
        <v>10.0</v>
      </c>
      <c r="E560" s="16">
        <v>9.0</v>
      </c>
      <c r="F560" s="17">
        <v>18.0</v>
      </c>
      <c r="G560" s="18">
        <v>49.0</v>
      </c>
      <c r="H560" s="19">
        <v>5.0</v>
      </c>
      <c r="I560" s="20">
        <v>20.0</v>
      </c>
      <c r="J560" s="21">
        <v>17.0</v>
      </c>
      <c r="K560" s="22">
        <v>27.0</v>
      </c>
      <c r="L560" s="63">
        <f t="shared" si="1"/>
        <v>16</v>
      </c>
      <c r="M560" s="63">
        <f t="shared" si="2"/>
        <v>23</v>
      </c>
      <c r="N560" s="63">
        <f t="shared" si="3"/>
        <v>9</v>
      </c>
      <c r="O560" s="63">
        <f t="shared" si="4"/>
        <v>47</v>
      </c>
      <c r="P560" s="64">
        <f t="shared" si="5"/>
        <v>47</v>
      </c>
      <c r="Q560" s="64">
        <f t="shared" si="6"/>
        <v>0.4102564103</v>
      </c>
      <c r="R560" s="64">
        <f t="shared" si="7"/>
        <v>0.1607142857</v>
      </c>
      <c r="S560" s="65">
        <f t="shared" si="8"/>
        <v>0.6631578947</v>
      </c>
      <c r="T560" s="65">
        <f t="shared" si="9"/>
        <v>0.4105263158</v>
      </c>
      <c r="U560" s="73">
        <f t="shared" si="10"/>
        <v>0.02948113208</v>
      </c>
      <c r="V560" s="66">
        <f t="shared" si="11"/>
        <v>0.6714285714</v>
      </c>
      <c r="W560" s="27">
        <f t="shared" si="12"/>
        <v>0.6693427061</v>
      </c>
      <c r="X560" s="27">
        <f t="shared" si="13"/>
        <v>-0.01778914253</v>
      </c>
      <c r="Y560" s="27">
        <f t="shared" si="14"/>
        <v>0.9585855034</v>
      </c>
      <c r="Z560" s="27">
        <f t="shared" si="15"/>
        <v>4.899844509</v>
      </c>
      <c r="AA560" s="27">
        <f t="shared" si="16"/>
        <v>0.06079292765</v>
      </c>
      <c r="AB560" s="27">
        <f t="shared" si="17"/>
        <v>-0.1772659675</v>
      </c>
      <c r="AC560" s="27">
        <f t="shared" si="18"/>
        <v>-0.1546038372</v>
      </c>
      <c r="AD560" s="27">
        <f t="shared" si="19"/>
        <v>0.2346378466</v>
      </c>
      <c r="AE560" s="27">
        <f t="shared" si="20"/>
        <v>-2.495085762</v>
      </c>
      <c r="AF560" s="27">
        <f t="shared" si="21"/>
        <v>-3.965949744</v>
      </c>
      <c r="AG560" s="27">
        <f t="shared" si="22"/>
        <v>0.007383594598</v>
      </c>
      <c r="AH560" s="27">
        <f t="shared" si="23"/>
        <v>-0.008875151531</v>
      </c>
      <c r="AI560" s="27">
        <f t="shared" si="24"/>
        <v>0.03016933982</v>
      </c>
      <c r="AJ560" s="27">
        <f t="shared" si="25"/>
        <v>-0.0186484204</v>
      </c>
      <c r="AK560" s="27">
        <f t="shared" si="26"/>
        <v>-0.08555729407</v>
      </c>
      <c r="AL560" s="27">
        <f t="shared" si="27"/>
        <v>0.06503299894</v>
      </c>
      <c r="AM560" s="27">
        <f t="shared" si="28"/>
        <v>0.2516568023</v>
      </c>
      <c r="AN560" s="27">
        <f t="shared" si="29"/>
        <v>-0.07204447727</v>
      </c>
      <c r="AO560" s="27">
        <f t="shared" si="30"/>
        <v>1.211654617</v>
      </c>
      <c r="AP560" s="27">
        <f t="shared" si="31"/>
        <v>1.08282351</v>
      </c>
      <c r="AQ560" s="27"/>
      <c r="AR560" s="27"/>
      <c r="AS560" s="27"/>
    </row>
    <row r="561">
      <c r="A561" s="29">
        <v>7592.0</v>
      </c>
      <c r="B561" s="30">
        <v>3258.0</v>
      </c>
      <c r="C561" s="14">
        <v>57.0</v>
      </c>
      <c r="D561" s="15">
        <v>59.0</v>
      </c>
      <c r="E561" s="16">
        <v>48.0</v>
      </c>
      <c r="F561" s="17">
        <v>64.0</v>
      </c>
      <c r="G561" s="18">
        <v>172.0</v>
      </c>
      <c r="H561" s="19">
        <v>41.0</v>
      </c>
      <c r="I561" s="20">
        <v>79.0</v>
      </c>
      <c r="J561" s="21">
        <v>68.0</v>
      </c>
      <c r="K561" s="22">
        <v>102.0</v>
      </c>
      <c r="L561" s="63">
        <f t="shared" si="1"/>
        <v>57</v>
      </c>
      <c r="M561" s="63">
        <f t="shared" si="2"/>
        <v>105</v>
      </c>
      <c r="N561" s="63">
        <f t="shared" si="3"/>
        <v>48</v>
      </c>
      <c r="O561" s="63">
        <f t="shared" si="4"/>
        <v>181</v>
      </c>
      <c r="P561" s="64">
        <f t="shared" si="5"/>
        <v>181</v>
      </c>
      <c r="Q561" s="64">
        <f t="shared" si="6"/>
        <v>0.3518518519</v>
      </c>
      <c r="R561" s="64">
        <f t="shared" si="7"/>
        <v>0.2096069869</v>
      </c>
      <c r="S561" s="65">
        <f t="shared" si="8"/>
        <v>0.6086956522</v>
      </c>
      <c r="T561" s="65">
        <f t="shared" si="9"/>
        <v>0.4143222506</v>
      </c>
      <c r="U561" s="73">
        <f t="shared" si="10"/>
        <v>0.03222836096</v>
      </c>
      <c r="V561" s="66">
        <f t="shared" si="11"/>
        <v>0.6328671329</v>
      </c>
      <c r="W561" s="27">
        <f t="shared" si="12"/>
        <v>0.6323248499</v>
      </c>
      <c r="X561" s="27">
        <f t="shared" si="13"/>
        <v>-0.01944684163</v>
      </c>
      <c r="Y561" s="27">
        <f t="shared" si="14"/>
        <v>0.9674490719</v>
      </c>
      <c r="Z561" s="27">
        <f t="shared" si="15"/>
        <v>4.49744182</v>
      </c>
      <c r="AA561" s="27">
        <f t="shared" si="16"/>
        <v>0.07265093098</v>
      </c>
      <c r="AB561" s="27">
        <f t="shared" si="17"/>
        <v>-0.1955765061</v>
      </c>
      <c r="AC561" s="27">
        <f t="shared" si="18"/>
        <v>-0.1574761468</v>
      </c>
      <c r="AD561" s="27">
        <f t="shared" si="19"/>
        <v>0.2354373617</v>
      </c>
      <c r="AE561" s="27">
        <f t="shared" si="20"/>
        <v>-2.311351461</v>
      </c>
      <c r="AF561" s="27">
        <f t="shared" si="21"/>
        <v>-3.341286512</v>
      </c>
      <c r="AG561" s="27">
        <f t="shared" si="22"/>
        <v>0.009646061609</v>
      </c>
      <c r="AH561" s="27">
        <f t="shared" si="23"/>
        <v>-0.01070437112</v>
      </c>
      <c r="AI561" s="27">
        <f t="shared" si="24"/>
        <v>0.03359343243</v>
      </c>
      <c r="AJ561" s="27">
        <f t="shared" si="25"/>
        <v>-0.01917051665</v>
      </c>
      <c r="AK561" s="27">
        <f t="shared" si="26"/>
        <v>-0.09384873466</v>
      </c>
      <c r="AL561" s="27">
        <f t="shared" si="27"/>
        <v>0.06585797231</v>
      </c>
      <c r="AM561" s="27">
        <f t="shared" si="28"/>
        <v>0.235280774</v>
      </c>
      <c r="AN561" s="27">
        <f t="shared" si="29"/>
        <v>-0.06635310772</v>
      </c>
      <c r="AO561" s="27">
        <f t="shared" si="30"/>
        <v>1.030249964</v>
      </c>
      <c r="AP561" s="27">
        <f t="shared" si="31"/>
        <v>0.8373508065</v>
      </c>
      <c r="AQ561" s="27"/>
      <c r="AR561" s="27"/>
      <c r="AS561" s="27"/>
    </row>
    <row r="562">
      <c r="A562" s="29">
        <v>7595.0</v>
      </c>
      <c r="B562" s="30">
        <v>1017.0</v>
      </c>
      <c r="C562" s="14">
        <v>19.0</v>
      </c>
      <c r="D562" s="15">
        <v>41.0</v>
      </c>
      <c r="E562" s="16">
        <v>22.0</v>
      </c>
      <c r="F562" s="17">
        <v>7.0</v>
      </c>
      <c r="G562" s="18">
        <v>37.0</v>
      </c>
      <c r="H562" s="19">
        <v>11.0</v>
      </c>
      <c r="I562" s="20">
        <v>49.0</v>
      </c>
      <c r="J562" s="21">
        <v>55.0</v>
      </c>
      <c r="K562" s="22">
        <v>54.0</v>
      </c>
      <c r="L562" s="63">
        <f t="shared" si="1"/>
        <v>19</v>
      </c>
      <c r="M562" s="63">
        <f t="shared" si="2"/>
        <v>18</v>
      </c>
      <c r="N562" s="63">
        <f t="shared" si="3"/>
        <v>22</v>
      </c>
      <c r="O562" s="63">
        <f t="shared" si="4"/>
        <v>103</v>
      </c>
      <c r="P562" s="64">
        <f t="shared" si="5"/>
        <v>103</v>
      </c>
      <c r="Q562" s="64">
        <f t="shared" si="6"/>
        <v>0.5135135135</v>
      </c>
      <c r="R562" s="64">
        <f t="shared" si="7"/>
        <v>0.176</v>
      </c>
      <c r="S562" s="65">
        <f t="shared" si="8"/>
        <v>0.7530864198</v>
      </c>
      <c r="T562" s="65">
        <f t="shared" si="9"/>
        <v>0.2283950617</v>
      </c>
      <c r="U562" s="73">
        <f t="shared" si="10"/>
        <v>0.04031465093</v>
      </c>
      <c r="V562" s="66">
        <f t="shared" si="11"/>
        <v>0.8512396694</v>
      </c>
      <c r="W562" s="27">
        <f t="shared" si="12"/>
        <v>0.8505301368</v>
      </c>
      <c r="X562" s="27">
        <f t="shared" si="13"/>
        <v>-0.02432617138</v>
      </c>
      <c r="Y562" s="27">
        <f t="shared" si="14"/>
        <v>0.5333061166</v>
      </c>
      <c r="Z562" s="27">
        <f t="shared" si="15"/>
        <v>5.564295303</v>
      </c>
      <c r="AA562" s="27">
        <f t="shared" si="16"/>
        <v>0.1136816984</v>
      </c>
      <c r="AB562" s="27">
        <f t="shared" si="17"/>
        <v>-0.1348620697</v>
      </c>
      <c r="AC562" s="27">
        <f t="shared" si="18"/>
        <v>-0.04785327707</v>
      </c>
      <c r="AD562" s="27">
        <f t="shared" si="19"/>
        <v>0.3643717376</v>
      </c>
      <c r="AE562" s="27">
        <f t="shared" si="20"/>
        <v>-1.576373254</v>
      </c>
      <c r="AF562" s="27">
        <f t="shared" si="21"/>
        <v>-5.114497263</v>
      </c>
      <c r="AG562" s="27">
        <f t="shared" si="22"/>
        <v>0.01888096058</v>
      </c>
      <c r="AH562" s="27">
        <f t="shared" si="23"/>
        <v>-0.009233343219</v>
      </c>
      <c r="AI562" s="27">
        <f t="shared" si="24"/>
        <v>0.01276956108</v>
      </c>
      <c r="AJ562" s="27">
        <f t="shared" si="25"/>
        <v>-0.003211287394</v>
      </c>
      <c r="AK562" s="27">
        <f t="shared" si="26"/>
        <v>-0.1816863948</v>
      </c>
      <c r="AL562" s="27">
        <f t="shared" si="27"/>
        <v>0.05618574046</v>
      </c>
      <c r="AM562" s="27">
        <f t="shared" si="28"/>
        <v>0.08845613542</v>
      </c>
      <c r="AN562" s="27">
        <f t="shared" si="29"/>
        <v>-0.1270501511</v>
      </c>
      <c r="AO562" s="27">
        <f t="shared" si="30"/>
        <v>0.8693212452</v>
      </c>
      <c r="AP562" s="27">
        <f t="shared" si="31"/>
        <v>1.585773998</v>
      </c>
      <c r="AQ562" s="27"/>
      <c r="AR562" s="27"/>
      <c r="AS562" s="27"/>
    </row>
    <row r="563">
      <c r="A563" s="29">
        <v>7601.0</v>
      </c>
      <c r="B563" s="30">
        <v>3279.0</v>
      </c>
      <c r="C563" s="14">
        <v>58.0</v>
      </c>
      <c r="D563" s="15">
        <v>64.0</v>
      </c>
      <c r="E563" s="16">
        <v>82.0</v>
      </c>
      <c r="F563" s="17">
        <v>54.0</v>
      </c>
      <c r="G563" s="18">
        <v>178.0</v>
      </c>
      <c r="H563" s="19">
        <v>50.0</v>
      </c>
      <c r="I563" s="20">
        <v>126.0</v>
      </c>
      <c r="J563" s="21">
        <v>90.0</v>
      </c>
      <c r="K563" s="22">
        <v>135.0</v>
      </c>
      <c r="L563" s="63">
        <f t="shared" si="1"/>
        <v>58</v>
      </c>
      <c r="M563" s="63">
        <f t="shared" si="2"/>
        <v>104</v>
      </c>
      <c r="N563" s="63">
        <f t="shared" si="3"/>
        <v>82</v>
      </c>
      <c r="O563" s="63">
        <f t="shared" si="4"/>
        <v>261</v>
      </c>
      <c r="P563" s="64">
        <f t="shared" si="5"/>
        <v>264</v>
      </c>
      <c r="Q563" s="64">
        <f t="shared" si="6"/>
        <v>0.3580246914</v>
      </c>
      <c r="R563" s="64">
        <f t="shared" si="7"/>
        <v>0.2390670554</v>
      </c>
      <c r="S563" s="65">
        <f t="shared" si="8"/>
        <v>0.6316831683</v>
      </c>
      <c r="T563" s="65">
        <f t="shared" si="9"/>
        <v>0.3207920792</v>
      </c>
      <c r="U563" s="73">
        <f t="shared" si="10"/>
        <v>0.04269594389</v>
      </c>
      <c r="V563" s="66">
        <f t="shared" si="11"/>
        <v>0.7150684932</v>
      </c>
      <c r="W563" s="27">
        <f t="shared" si="12"/>
        <v>0.7252063856</v>
      </c>
      <c r="X563" s="27">
        <f t="shared" si="13"/>
        <v>-0.02576306192</v>
      </c>
      <c r="Y563" s="27">
        <f t="shared" si="14"/>
        <v>0.7490546279</v>
      </c>
      <c r="Z563" s="27">
        <f t="shared" si="15"/>
        <v>4.667288633</v>
      </c>
      <c r="AA563" s="27">
        <f t="shared" si="16"/>
        <v>0.1275081615</v>
      </c>
      <c r="AB563" s="27">
        <f t="shared" si="17"/>
        <v>-0.2006090229</v>
      </c>
      <c r="AC563" s="27">
        <f t="shared" si="18"/>
        <v>-0.09440294399</v>
      </c>
      <c r="AD563" s="27">
        <f t="shared" si="19"/>
        <v>0.3236852337</v>
      </c>
      <c r="AE563" s="27">
        <f t="shared" si="20"/>
        <v>-1.857164927</v>
      </c>
      <c r="AF563" s="27">
        <f t="shared" si="21"/>
        <v>-3.598420632</v>
      </c>
      <c r="AG563" s="27">
        <f t="shared" si="22"/>
        <v>0.02242824188</v>
      </c>
      <c r="AH563" s="27">
        <f t="shared" si="23"/>
        <v>-0.01454599174</v>
      </c>
      <c r="AI563" s="27">
        <f t="shared" si="24"/>
        <v>0.02667924522</v>
      </c>
      <c r="AJ563" s="27">
        <f t="shared" si="25"/>
        <v>-0.008897949882</v>
      </c>
      <c r="AK563" s="27">
        <f t="shared" si="26"/>
        <v>-0.1709323749</v>
      </c>
      <c r="AL563" s="27">
        <f t="shared" si="27"/>
        <v>0.07010374834</v>
      </c>
      <c r="AM563" s="27">
        <f t="shared" si="28"/>
        <v>0.1463714261</v>
      </c>
      <c r="AN563" s="27">
        <f t="shared" si="29"/>
        <v>-0.09466901943</v>
      </c>
      <c r="AO563" s="27">
        <f t="shared" si="30"/>
        <v>0.8590653413</v>
      </c>
      <c r="AP563" s="27">
        <f t="shared" si="31"/>
        <v>0.935846798</v>
      </c>
      <c r="AQ563" s="27"/>
      <c r="AR563" s="27"/>
      <c r="AS563" s="27"/>
    </row>
    <row r="564">
      <c r="A564" s="29">
        <v>7603.0</v>
      </c>
      <c r="B564" s="30">
        <v>2155.0</v>
      </c>
      <c r="C564" s="14">
        <v>21.0</v>
      </c>
      <c r="D564" s="15">
        <v>34.0</v>
      </c>
      <c r="E564" s="16">
        <v>46.0</v>
      </c>
      <c r="F564" s="17">
        <v>36.0</v>
      </c>
      <c r="G564" s="18">
        <v>95.0</v>
      </c>
      <c r="H564" s="19">
        <v>31.0</v>
      </c>
      <c r="I564" s="20">
        <v>83.0</v>
      </c>
      <c r="J564" s="21">
        <v>72.0</v>
      </c>
      <c r="K564" s="22">
        <v>112.0</v>
      </c>
      <c r="L564" s="63">
        <f t="shared" si="1"/>
        <v>21</v>
      </c>
      <c r="M564" s="63">
        <f t="shared" si="2"/>
        <v>67</v>
      </c>
      <c r="N564" s="63">
        <f t="shared" si="3"/>
        <v>46</v>
      </c>
      <c r="O564" s="63">
        <f t="shared" si="4"/>
        <v>195</v>
      </c>
      <c r="P564" s="64">
        <f t="shared" si="5"/>
        <v>200</v>
      </c>
      <c r="Q564" s="64">
        <f t="shared" si="6"/>
        <v>0.2386363636</v>
      </c>
      <c r="R564" s="64">
        <f t="shared" si="7"/>
        <v>0.1908713693</v>
      </c>
      <c r="S564" s="65">
        <f t="shared" si="8"/>
        <v>0.6565349544</v>
      </c>
      <c r="T564" s="65">
        <f t="shared" si="9"/>
        <v>0.2674772036</v>
      </c>
      <c r="U564" s="73">
        <f t="shared" si="10"/>
        <v>0.03109048724</v>
      </c>
      <c r="V564" s="66">
        <f t="shared" si="11"/>
        <v>0.7442748092</v>
      </c>
      <c r="W564" s="27">
        <f t="shared" si="12"/>
        <v>0.7642623656</v>
      </c>
      <c r="X564" s="27">
        <f t="shared" si="13"/>
        <v>-0.01876023985</v>
      </c>
      <c r="Y564" s="27">
        <f t="shared" si="14"/>
        <v>0.6245635421</v>
      </c>
      <c r="Z564" s="27">
        <f t="shared" si="15"/>
        <v>4.850909892</v>
      </c>
      <c r="AA564" s="27">
        <f t="shared" si="16"/>
        <v>0.06761138028</v>
      </c>
      <c r="AB564" s="27">
        <f t="shared" si="17"/>
        <v>-0.1218020252</v>
      </c>
      <c r="AC564" s="27">
        <f t="shared" si="18"/>
        <v>-0.06563142196</v>
      </c>
      <c r="AD564" s="27">
        <f t="shared" si="19"/>
        <v>0.2449753265</v>
      </c>
      <c r="AE564" s="27">
        <f t="shared" si="20"/>
        <v>-1.609430248</v>
      </c>
      <c r="AF564" s="27">
        <f t="shared" si="21"/>
        <v>-3.887129636</v>
      </c>
      <c r="AG564" s="27">
        <f t="shared" si="22"/>
        <v>0.008660001331</v>
      </c>
      <c r="AH564" s="27">
        <f t="shared" si="23"/>
        <v>-0.006431144871</v>
      </c>
      <c r="AI564" s="27">
        <f t="shared" si="24"/>
        <v>0.01350643471</v>
      </c>
      <c r="AJ564" s="27">
        <f t="shared" si="25"/>
        <v>-0.005157976612</v>
      </c>
      <c r="AK564" s="27">
        <f t="shared" si="26"/>
        <v>-0.09420299125</v>
      </c>
      <c r="AL564" s="27">
        <f t="shared" si="27"/>
        <v>0.04423885061</v>
      </c>
      <c r="AM564" s="27">
        <f t="shared" si="28"/>
        <v>0.105764794</v>
      </c>
      <c r="AN564" s="27">
        <f t="shared" si="29"/>
        <v>-0.07446734747</v>
      </c>
      <c r="AO564" s="27">
        <f t="shared" si="30"/>
        <v>0.7737602804</v>
      </c>
      <c r="AP564" s="27">
        <f t="shared" si="31"/>
        <v>1.050704043</v>
      </c>
      <c r="AQ564" s="27"/>
      <c r="AR564" s="27"/>
      <c r="AS564" s="27"/>
    </row>
    <row r="565">
      <c r="A565" s="29">
        <v>7604.0</v>
      </c>
      <c r="B565" s="30">
        <v>2899.0</v>
      </c>
      <c r="C565" s="14">
        <v>53.0</v>
      </c>
      <c r="D565" s="15">
        <v>35.0</v>
      </c>
      <c r="E565" s="16">
        <v>50.0</v>
      </c>
      <c r="F565" s="17">
        <v>51.0</v>
      </c>
      <c r="G565" s="18">
        <v>157.0</v>
      </c>
      <c r="H565" s="19">
        <v>35.0</v>
      </c>
      <c r="I565" s="20">
        <v>71.0</v>
      </c>
      <c r="J565" s="21">
        <v>81.0</v>
      </c>
      <c r="K565" s="22">
        <v>98.0</v>
      </c>
      <c r="L565" s="63">
        <f t="shared" si="1"/>
        <v>53</v>
      </c>
      <c r="M565" s="63">
        <f t="shared" si="2"/>
        <v>86</v>
      </c>
      <c r="N565" s="63">
        <f t="shared" si="3"/>
        <v>50</v>
      </c>
      <c r="O565" s="63">
        <f t="shared" si="4"/>
        <v>169</v>
      </c>
      <c r="P565" s="64">
        <f t="shared" si="5"/>
        <v>169</v>
      </c>
      <c r="Q565" s="64">
        <f t="shared" si="6"/>
        <v>0.381294964</v>
      </c>
      <c r="R565" s="64">
        <f t="shared" si="7"/>
        <v>0.2283105023</v>
      </c>
      <c r="S565" s="65">
        <f t="shared" si="8"/>
        <v>0.6201117318</v>
      </c>
      <c r="T565" s="65">
        <f t="shared" si="9"/>
        <v>0.3882681564</v>
      </c>
      <c r="U565" s="73">
        <f t="shared" si="10"/>
        <v>0.03552949293</v>
      </c>
      <c r="V565" s="66">
        <f t="shared" si="11"/>
        <v>0.662745098</v>
      </c>
      <c r="W565" s="27">
        <f t="shared" si="12"/>
        <v>0.6600398087</v>
      </c>
      <c r="X565" s="27">
        <f t="shared" si="13"/>
        <v>-0.02143877013</v>
      </c>
      <c r="Y565" s="27">
        <f t="shared" si="14"/>
        <v>0.9066123458</v>
      </c>
      <c r="Z565" s="27">
        <f t="shared" si="15"/>
        <v>4.581791287</v>
      </c>
      <c r="AA565" s="27">
        <f t="shared" si="16"/>
        <v>0.08829635272</v>
      </c>
      <c r="AB565" s="27">
        <f t="shared" si="17"/>
        <v>-0.2020509934</v>
      </c>
      <c r="AC565" s="27">
        <f t="shared" si="18"/>
        <v>-0.1382935141</v>
      </c>
      <c r="AD565" s="27">
        <f t="shared" si="19"/>
        <v>0.2644209863</v>
      </c>
      <c r="AE565" s="27">
        <f t="shared" si="20"/>
        <v>-2.206628654</v>
      </c>
      <c r="AF565" s="27">
        <f t="shared" si="21"/>
        <v>-3.467793385</v>
      </c>
      <c r="AG565" s="27">
        <f t="shared" si="22"/>
        <v>0.01292416227</v>
      </c>
      <c r="AH565" s="27">
        <f t="shared" si="23"/>
        <v>-0.01219147506</v>
      </c>
      <c r="AI565" s="27">
        <f t="shared" si="24"/>
        <v>0.03252312015</v>
      </c>
      <c r="AJ565" s="27">
        <f t="shared" si="25"/>
        <v>-0.01577663459</v>
      </c>
      <c r="AK565" s="27">
        <f t="shared" si="26"/>
        <v>-0.1161982935</v>
      </c>
      <c r="AL565" s="27">
        <f t="shared" si="27"/>
        <v>0.0693142311</v>
      </c>
      <c r="AM565" s="27">
        <f t="shared" si="28"/>
        <v>0.2104956965</v>
      </c>
      <c r="AN565" s="27">
        <f t="shared" si="29"/>
        <v>-0.07591918808</v>
      </c>
      <c r="AO565" s="27">
        <f t="shared" si="30"/>
        <v>1.002018225</v>
      </c>
      <c r="AP565" s="27">
        <f t="shared" si="31"/>
        <v>0.8853534569</v>
      </c>
      <c r="AQ565" s="27"/>
      <c r="AR565" s="27"/>
      <c r="AS565" s="27"/>
    </row>
    <row r="566">
      <c r="A566" s="29">
        <v>7611.0</v>
      </c>
      <c r="B566" s="30">
        <v>3454.0</v>
      </c>
      <c r="C566" s="14">
        <v>57.0</v>
      </c>
      <c r="D566" s="15">
        <v>55.0</v>
      </c>
      <c r="E566" s="16">
        <v>42.0</v>
      </c>
      <c r="F566" s="17">
        <v>73.0</v>
      </c>
      <c r="G566" s="18">
        <v>207.0</v>
      </c>
      <c r="H566" s="19">
        <v>27.0</v>
      </c>
      <c r="I566" s="20">
        <v>97.0</v>
      </c>
      <c r="J566" s="21">
        <v>142.0</v>
      </c>
      <c r="K566" s="22">
        <v>97.0</v>
      </c>
      <c r="L566" s="63">
        <f t="shared" si="1"/>
        <v>57</v>
      </c>
      <c r="M566" s="63">
        <f t="shared" si="2"/>
        <v>100</v>
      </c>
      <c r="N566" s="63">
        <f t="shared" si="3"/>
        <v>42</v>
      </c>
      <c r="O566" s="63">
        <f t="shared" si="4"/>
        <v>194</v>
      </c>
      <c r="P566" s="64">
        <f t="shared" si="5"/>
        <v>194</v>
      </c>
      <c r="Q566" s="64">
        <f t="shared" si="6"/>
        <v>0.3630573248</v>
      </c>
      <c r="R566" s="64">
        <f t="shared" si="7"/>
        <v>0.1779661017</v>
      </c>
      <c r="S566" s="65">
        <f t="shared" si="8"/>
        <v>0.6386768448</v>
      </c>
      <c r="T566" s="65">
        <f t="shared" si="9"/>
        <v>0.3994910941</v>
      </c>
      <c r="U566" s="73">
        <f t="shared" si="10"/>
        <v>0.02866242038</v>
      </c>
      <c r="V566" s="66">
        <f t="shared" si="11"/>
        <v>0.6598639456</v>
      </c>
      <c r="W566" s="27">
        <f t="shared" si="12"/>
        <v>0.6592310539</v>
      </c>
      <c r="X566" s="27">
        <f t="shared" si="13"/>
        <v>-0.01729512558</v>
      </c>
      <c r="Y566" s="27">
        <f t="shared" si="14"/>
        <v>0.9328180846</v>
      </c>
      <c r="Z566" s="27">
        <f t="shared" si="15"/>
        <v>4.718962491</v>
      </c>
      <c r="AA566" s="27">
        <f t="shared" si="16"/>
        <v>0.05746328749</v>
      </c>
      <c r="AB566" s="27">
        <f t="shared" si="17"/>
        <v>-0.1677104679</v>
      </c>
      <c r="AC566" s="27">
        <f t="shared" si="18"/>
        <v>-0.1464038405</v>
      </c>
      <c r="AD566" s="27">
        <f t="shared" si="19"/>
        <v>0.2197004751</v>
      </c>
      <c r="AE566" s="27">
        <f t="shared" si="20"/>
        <v>-2.338383862</v>
      </c>
      <c r="AF566" s="27">
        <f t="shared" si="21"/>
        <v>-3.678541504</v>
      </c>
      <c r="AG566" s="27">
        <f t="shared" si="22"/>
        <v>0.006785376623</v>
      </c>
      <c r="AH566" s="27">
        <f t="shared" si="23"/>
        <v>-0.008163554322</v>
      </c>
      <c r="AI566" s="27">
        <f t="shared" si="24"/>
        <v>0.0277758087</v>
      </c>
      <c r="AJ566" s="27">
        <f t="shared" si="25"/>
        <v>-0.01718463658</v>
      </c>
      <c r="AK566" s="27">
        <f t="shared" si="26"/>
        <v>-0.07788587037</v>
      </c>
      <c r="AL566" s="27">
        <f t="shared" si="27"/>
        <v>0.05925606578</v>
      </c>
      <c r="AM566" s="27">
        <f t="shared" si="28"/>
        <v>0.2295118435</v>
      </c>
      <c r="AN566" s="27">
        <f t="shared" si="29"/>
        <v>-0.06496775407</v>
      </c>
      <c r="AO566" s="27">
        <f t="shared" si="30"/>
        <v>1.093637506</v>
      </c>
      <c r="AP566" s="27">
        <f t="shared" si="31"/>
        <v>0.9672758776</v>
      </c>
      <c r="AQ566" s="27"/>
      <c r="AR566" s="27"/>
      <c r="AS566" s="27"/>
    </row>
    <row r="567">
      <c r="A567" s="29">
        <v>7614.0</v>
      </c>
      <c r="B567" s="30">
        <v>3095.0</v>
      </c>
      <c r="C567" s="14">
        <v>36.0</v>
      </c>
      <c r="D567" s="15">
        <v>43.0</v>
      </c>
      <c r="E567" s="16">
        <v>38.0</v>
      </c>
      <c r="F567" s="17">
        <v>55.0</v>
      </c>
      <c r="G567" s="18">
        <v>194.0</v>
      </c>
      <c r="H567" s="19">
        <v>22.0</v>
      </c>
      <c r="I567" s="20">
        <v>86.0</v>
      </c>
      <c r="J567" s="21">
        <v>76.0</v>
      </c>
      <c r="K567" s="22">
        <v>54.0</v>
      </c>
      <c r="L567" s="63">
        <f t="shared" si="1"/>
        <v>36</v>
      </c>
      <c r="M567" s="63">
        <f t="shared" si="2"/>
        <v>77</v>
      </c>
      <c r="N567" s="63">
        <f t="shared" si="3"/>
        <v>38</v>
      </c>
      <c r="O567" s="63">
        <f t="shared" si="4"/>
        <v>140</v>
      </c>
      <c r="P567" s="64">
        <f t="shared" si="5"/>
        <v>140</v>
      </c>
      <c r="Q567" s="64">
        <f t="shared" si="6"/>
        <v>0.3185840708</v>
      </c>
      <c r="R567" s="64">
        <f t="shared" si="7"/>
        <v>0.2134831461</v>
      </c>
      <c r="S567" s="65">
        <f t="shared" si="8"/>
        <v>0.6048109966</v>
      </c>
      <c r="T567" s="65">
        <f t="shared" si="9"/>
        <v>0.3883161512</v>
      </c>
      <c r="U567" s="73">
        <f t="shared" si="10"/>
        <v>0.0239095315</v>
      </c>
      <c r="V567" s="66">
        <f t="shared" si="11"/>
        <v>0.6451612903</v>
      </c>
      <c r="W567" s="27">
        <f t="shared" si="12"/>
        <v>0.641792359</v>
      </c>
      <c r="X567" s="27">
        <f t="shared" si="13"/>
        <v>-0.01442719576</v>
      </c>
      <c r="Y567" s="27">
        <f t="shared" si="14"/>
        <v>0.9067244144</v>
      </c>
      <c r="Z567" s="27">
        <f t="shared" si="15"/>
        <v>4.468739442</v>
      </c>
      <c r="AA567" s="27">
        <f t="shared" si="16"/>
        <v>0.03998590027</v>
      </c>
      <c r="AB567" s="27">
        <f t="shared" si="17"/>
        <v>-0.1359867918</v>
      </c>
      <c r="AC567" s="27">
        <f t="shared" si="18"/>
        <v>-0.1383277059</v>
      </c>
      <c r="AD567" s="27">
        <f t="shared" si="19"/>
        <v>0.1735512352</v>
      </c>
      <c r="AE567" s="27">
        <f t="shared" si="20"/>
        <v>-2.152447985</v>
      </c>
      <c r="AF567" s="27">
        <f t="shared" si="21"/>
        <v>-3.298774858</v>
      </c>
      <c r="AG567" s="27">
        <f t="shared" si="22"/>
        <v>0.003938660733</v>
      </c>
      <c r="AH567" s="27">
        <f t="shared" si="23"/>
        <v>-0.005521715794</v>
      </c>
      <c r="AI567" s="27">
        <f t="shared" si="24"/>
        <v>0.02189180759</v>
      </c>
      <c r="AJ567" s="27">
        <f t="shared" si="25"/>
        <v>-0.01578248588</v>
      </c>
      <c r="AK567" s="27">
        <f t="shared" si="26"/>
        <v>-0.05132318445</v>
      </c>
      <c r="AL567" s="27">
        <f t="shared" si="27"/>
        <v>0.04549963146</v>
      </c>
      <c r="AM567" s="27">
        <f t="shared" si="28"/>
        <v>0.2053526512</v>
      </c>
      <c r="AN567" s="27">
        <f t="shared" si="29"/>
        <v>-0.04859964243</v>
      </c>
      <c r="AO567" s="27">
        <f t="shared" si="30"/>
        <v>0.9532981797</v>
      </c>
      <c r="AP567" s="27">
        <f t="shared" si="31"/>
        <v>0.8214211491</v>
      </c>
      <c r="AQ567" s="27"/>
      <c r="AR567" s="27"/>
      <c r="AS567" s="27"/>
    </row>
    <row r="568">
      <c r="A568" s="29">
        <v>7622.0</v>
      </c>
      <c r="B568" s="30">
        <v>672.0</v>
      </c>
      <c r="C568" s="14">
        <v>9.0</v>
      </c>
      <c r="D568" s="15">
        <v>2.0</v>
      </c>
      <c r="E568" s="16">
        <v>7.0</v>
      </c>
      <c r="F568" s="17">
        <v>13.0</v>
      </c>
      <c r="G568" s="18">
        <v>32.0</v>
      </c>
      <c r="H568" s="19">
        <v>2.0</v>
      </c>
      <c r="I568" s="20">
        <v>16.0</v>
      </c>
      <c r="J568" s="21">
        <v>13.0</v>
      </c>
      <c r="K568" s="22">
        <v>3.0</v>
      </c>
      <c r="L568" s="63">
        <f t="shared" si="1"/>
        <v>9</v>
      </c>
      <c r="M568" s="63">
        <f t="shared" si="2"/>
        <v>15</v>
      </c>
      <c r="N568" s="63">
        <f t="shared" si="3"/>
        <v>7</v>
      </c>
      <c r="O568" s="63">
        <f t="shared" si="4"/>
        <v>19</v>
      </c>
      <c r="P568" s="64">
        <f t="shared" si="5"/>
        <v>19</v>
      </c>
      <c r="Q568" s="64">
        <f t="shared" si="6"/>
        <v>0.375</v>
      </c>
      <c r="R568" s="64">
        <f t="shared" si="7"/>
        <v>0.2692307692</v>
      </c>
      <c r="S568" s="65">
        <f t="shared" si="8"/>
        <v>0.56</v>
      </c>
      <c r="T568" s="65">
        <f t="shared" si="9"/>
        <v>0.48</v>
      </c>
      <c r="U568" s="73">
        <f t="shared" si="10"/>
        <v>0.02380952381</v>
      </c>
      <c r="V568" s="66">
        <f t="shared" si="11"/>
        <v>0.5588235294</v>
      </c>
      <c r="W568" s="27">
        <f t="shared" si="12"/>
        <v>0.5526571813</v>
      </c>
      <c r="X568" s="27">
        <f t="shared" si="13"/>
        <v>-0.01436685035</v>
      </c>
      <c r="Y568" s="27">
        <f t="shared" si="14"/>
        <v>1.120807666</v>
      </c>
      <c r="Z568" s="27">
        <f t="shared" si="15"/>
        <v>4.137646474</v>
      </c>
      <c r="AA568" s="27">
        <f t="shared" si="16"/>
        <v>0.03965209746</v>
      </c>
      <c r="AB568" s="27">
        <f t="shared" si="17"/>
        <v>-0.1673910194</v>
      </c>
      <c r="AC568" s="27">
        <f t="shared" si="18"/>
        <v>-0.2113589974</v>
      </c>
      <c r="AD568" s="27">
        <f t="shared" si="19"/>
        <v>0.1600205285</v>
      </c>
      <c r="AE568" s="27">
        <f t="shared" si="20"/>
        <v>-2.463523993</v>
      </c>
      <c r="AF568" s="27">
        <f t="shared" si="21"/>
        <v>-2.828064904</v>
      </c>
      <c r="AG568" s="27">
        <f t="shared" si="22"/>
        <v>0.003889443821</v>
      </c>
      <c r="AH568" s="27">
        <f t="shared" si="23"/>
        <v>-0.006768448344</v>
      </c>
      <c r="AI568" s="27">
        <f t="shared" si="24"/>
        <v>0.03330986184</v>
      </c>
      <c r="AJ568" s="27">
        <f t="shared" si="25"/>
        <v>-0.02980868091</v>
      </c>
      <c r="AK568" s="27">
        <f t="shared" si="26"/>
        <v>-0.04712390045</v>
      </c>
      <c r="AL568" s="27">
        <f t="shared" si="27"/>
        <v>0.05185750922</v>
      </c>
      <c r="AM568" s="27">
        <f t="shared" si="28"/>
        <v>0.2905228046</v>
      </c>
      <c r="AN568" s="27">
        <f t="shared" si="29"/>
        <v>-0.04149057117</v>
      </c>
      <c r="AO568" s="27">
        <f t="shared" si="30"/>
        <v>1.010232284</v>
      </c>
      <c r="AP568" s="27">
        <f t="shared" si="31"/>
        <v>0.6520350248</v>
      </c>
      <c r="AQ568" s="27"/>
      <c r="AR568" s="27"/>
      <c r="AS568" s="27"/>
    </row>
    <row r="569">
      <c r="A569" s="29">
        <v>7624.0</v>
      </c>
      <c r="B569" s="30">
        <v>1577.0</v>
      </c>
      <c r="C569" s="14">
        <v>8.0</v>
      </c>
      <c r="D569" s="15">
        <v>18.0</v>
      </c>
      <c r="E569" s="16">
        <v>21.0</v>
      </c>
      <c r="F569" s="17">
        <v>16.0</v>
      </c>
      <c r="G569" s="18">
        <v>114.0</v>
      </c>
      <c r="H569" s="19">
        <v>23.0</v>
      </c>
      <c r="I569" s="20">
        <v>19.0</v>
      </c>
      <c r="J569" s="21">
        <v>25.0</v>
      </c>
      <c r="K569" s="22">
        <v>25.0</v>
      </c>
      <c r="L569" s="63">
        <f t="shared" si="1"/>
        <v>8</v>
      </c>
      <c r="M569" s="63">
        <f t="shared" si="2"/>
        <v>39</v>
      </c>
      <c r="N569" s="63">
        <f t="shared" si="3"/>
        <v>21</v>
      </c>
      <c r="O569" s="63">
        <f t="shared" si="4"/>
        <v>44</v>
      </c>
      <c r="P569" s="64">
        <f t="shared" si="5"/>
        <v>44</v>
      </c>
      <c r="Q569" s="64">
        <f t="shared" si="6"/>
        <v>0.170212766</v>
      </c>
      <c r="R569" s="64">
        <f t="shared" si="7"/>
        <v>0.3230769231</v>
      </c>
      <c r="S569" s="65">
        <f t="shared" si="8"/>
        <v>0.4642857143</v>
      </c>
      <c r="T569" s="65">
        <f t="shared" si="9"/>
        <v>0.4196428571</v>
      </c>
      <c r="U569" s="73">
        <f t="shared" si="10"/>
        <v>0.01838934686</v>
      </c>
      <c r="V569" s="66">
        <f t="shared" si="11"/>
        <v>0.5301204819</v>
      </c>
      <c r="W569" s="27">
        <f t="shared" si="12"/>
        <v>0.5282573155</v>
      </c>
      <c r="X569" s="27">
        <f t="shared" si="13"/>
        <v>-0.01109627376</v>
      </c>
      <c r="Y569" s="27">
        <f t="shared" si="14"/>
        <v>0.979872773</v>
      </c>
      <c r="Z569" s="27">
        <f t="shared" si="15"/>
        <v>3.430446694</v>
      </c>
      <c r="AA569" s="27">
        <f t="shared" si="16"/>
        <v>0.0236536058</v>
      </c>
      <c r="AB569" s="27">
        <f t="shared" si="17"/>
        <v>-0.1130280791</v>
      </c>
      <c r="AC569" s="27">
        <f t="shared" si="18"/>
        <v>-0.1615466423</v>
      </c>
      <c r="AD569" s="27">
        <f t="shared" si="19"/>
        <v>0.1024680778</v>
      </c>
      <c r="AE569" s="27">
        <f t="shared" si="20"/>
        <v>-1.785634993</v>
      </c>
      <c r="AF569" s="27">
        <f t="shared" si="21"/>
        <v>-1.943944941</v>
      </c>
      <c r="AG569" s="27">
        <f t="shared" si="22"/>
        <v>0.001791984661</v>
      </c>
      <c r="AH569" s="27">
        <f t="shared" si="23"/>
        <v>-0.003529871588</v>
      </c>
      <c r="AI569" s="27">
        <f t="shared" si="24"/>
        <v>0.01966371731</v>
      </c>
      <c r="AJ569" s="27">
        <f t="shared" si="25"/>
        <v>-0.01991858814</v>
      </c>
      <c r="AK569" s="27">
        <f t="shared" si="26"/>
        <v>-0.02330610581</v>
      </c>
      <c r="AL569" s="27">
        <f t="shared" si="27"/>
        <v>0.02903107649</v>
      </c>
      <c r="AM569" s="27">
        <f t="shared" si="28"/>
        <v>0.1841003939</v>
      </c>
      <c r="AN569" s="27">
        <f t="shared" si="29"/>
        <v>-0.02202721528</v>
      </c>
      <c r="AO569" s="27">
        <f t="shared" si="30"/>
        <v>0.6070918866</v>
      </c>
      <c r="AP569" s="27">
        <f t="shared" si="31"/>
        <v>0.3715889637</v>
      </c>
      <c r="AQ569" s="27"/>
      <c r="AR569" s="27"/>
      <c r="AS569" s="27"/>
    </row>
    <row r="570">
      <c r="A570" s="29">
        <v>7625.0</v>
      </c>
      <c r="B570" s="30">
        <v>2831.0</v>
      </c>
      <c r="C570" s="14">
        <v>38.0</v>
      </c>
      <c r="D570" s="15">
        <v>66.0</v>
      </c>
      <c r="E570" s="16">
        <v>37.0</v>
      </c>
      <c r="F570" s="17">
        <v>47.0</v>
      </c>
      <c r="G570" s="18">
        <v>177.0</v>
      </c>
      <c r="H570" s="19">
        <v>29.0</v>
      </c>
      <c r="I570" s="20">
        <v>77.0</v>
      </c>
      <c r="J570" s="21">
        <v>68.0</v>
      </c>
      <c r="K570" s="22">
        <v>70.0</v>
      </c>
      <c r="L570" s="63">
        <f t="shared" si="1"/>
        <v>38</v>
      </c>
      <c r="M570" s="63">
        <f t="shared" si="2"/>
        <v>76</v>
      </c>
      <c r="N570" s="63">
        <f t="shared" si="3"/>
        <v>37</v>
      </c>
      <c r="O570" s="63">
        <f t="shared" si="4"/>
        <v>147</v>
      </c>
      <c r="P570" s="64">
        <f t="shared" si="5"/>
        <v>147</v>
      </c>
      <c r="Q570" s="64">
        <f t="shared" si="6"/>
        <v>0.3333333333</v>
      </c>
      <c r="R570" s="64">
        <f t="shared" si="7"/>
        <v>0.2010869565</v>
      </c>
      <c r="S570" s="65">
        <f t="shared" si="8"/>
        <v>0.6208053691</v>
      </c>
      <c r="T570" s="65">
        <f t="shared" si="9"/>
        <v>0.3825503356</v>
      </c>
      <c r="U570" s="73">
        <f t="shared" si="10"/>
        <v>0.02649240551</v>
      </c>
      <c r="V570" s="66">
        <f t="shared" si="11"/>
        <v>0.6591928251</v>
      </c>
      <c r="W570" s="27">
        <f t="shared" si="12"/>
        <v>0.6575070102</v>
      </c>
      <c r="X570" s="27">
        <f t="shared" si="13"/>
        <v>-0.01598572186</v>
      </c>
      <c r="Y570" s="27">
        <f t="shared" si="14"/>
        <v>0.8932611428</v>
      </c>
      <c r="Z570" s="27">
        <f t="shared" si="15"/>
        <v>4.586916334</v>
      </c>
      <c r="AA570" s="27">
        <f t="shared" si="16"/>
        <v>0.04909163921</v>
      </c>
      <c r="AB570" s="27">
        <f t="shared" si="17"/>
        <v>-0.1484397412</v>
      </c>
      <c r="AC570" s="27">
        <f t="shared" si="18"/>
        <v>-0.1342503541</v>
      </c>
      <c r="AD570" s="27">
        <f t="shared" si="19"/>
        <v>0.1973848528</v>
      </c>
      <c r="AE570" s="27">
        <f t="shared" si="20"/>
        <v>-2.176564711</v>
      </c>
      <c r="AF570" s="27">
        <f t="shared" si="21"/>
        <v>-3.475555651</v>
      </c>
      <c r="AG570" s="27">
        <f t="shared" si="22"/>
        <v>0.0053579611</v>
      </c>
      <c r="AH570" s="27">
        <f t="shared" si="23"/>
        <v>-0.006678483195</v>
      </c>
      <c r="AI570" s="27">
        <f t="shared" si="24"/>
        <v>0.02354172138</v>
      </c>
      <c r="AJ570" s="27">
        <f t="shared" si="25"/>
        <v>-0.01508984601</v>
      </c>
      <c r="AK570" s="27">
        <f t="shared" si="26"/>
        <v>-0.06467702514</v>
      </c>
      <c r="AL570" s="27">
        <f t="shared" si="27"/>
        <v>0.05097968232</v>
      </c>
      <c r="AM570" s="27">
        <f t="shared" si="28"/>
        <v>0.2045701978</v>
      </c>
      <c r="AN570" s="27">
        <f t="shared" si="29"/>
        <v>-0.05673551124</v>
      </c>
      <c r="AO570" s="27">
        <f t="shared" si="30"/>
        <v>0.9894719053</v>
      </c>
      <c r="AP570" s="27">
        <f t="shared" si="31"/>
        <v>0.8883277662</v>
      </c>
      <c r="AQ570" s="27"/>
      <c r="AR570" s="27"/>
      <c r="AS570" s="27"/>
    </row>
    <row r="571">
      <c r="A571" s="29">
        <v>7634.0</v>
      </c>
      <c r="B571" s="30">
        <v>1679.0</v>
      </c>
      <c r="C571" s="14">
        <v>26.0</v>
      </c>
      <c r="D571" s="15">
        <v>24.0</v>
      </c>
      <c r="E571" s="16">
        <v>18.0</v>
      </c>
      <c r="F571" s="17">
        <v>31.0</v>
      </c>
      <c r="G571" s="18">
        <v>135.0</v>
      </c>
      <c r="H571" s="19">
        <v>24.0</v>
      </c>
      <c r="I571" s="20">
        <v>54.0</v>
      </c>
      <c r="J571" s="21">
        <v>59.0</v>
      </c>
      <c r="K571" s="22">
        <v>41.0</v>
      </c>
      <c r="L571" s="63">
        <f t="shared" si="1"/>
        <v>26</v>
      </c>
      <c r="M571" s="63">
        <f t="shared" si="2"/>
        <v>55</v>
      </c>
      <c r="N571" s="63">
        <f t="shared" si="3"/>
        <v>18</v>
      </c>
      <c r="O571" s="63">
        <f t="shared" si="4"/>
        <v>95</v>
      </c>
      <c r="P571" s="64">
        <f t="shared" si="5"/>
        <v>95</v>
      </c>
      <c r="Q571" s="64">
        <f t="shared" si="6"/>
        <v>0.3209876543</v>
      </c>
      <c r="R571" s="64">
        <f t="shared" si="7"/>
        <v>0.1592920354</v>
      </c>
      <c r="S571" s="65">
        <f t="shared" si="8"/>
        <v>0.6237113402</v>
      </c>
      <c r="T571" s="65">
        <f t="shared" si="9"/>
        <v>0.4175257732</v>
      </c>
      <c r="U571" s="73">
        <f t="shared" si="10"/>
        <v>0.02620607504</v>
      </c>
      <c r="V571" s="66">
        <f t="shared" si="11"/>
        <v>0.6333333333</v>
      </c>
      <c r="W571" s="27">
        <f t="shared" si="12"/>
        <v>0.6362534044</v>
      </c>
      <c r="X571" s="27">
        <f t="shared" si="13"/>
        <v>-0.01581294785</v>
      </c>
      <c r="Y571" s="27">
        <f t="shared" si="14"/>
        <v>0.9749293482</v>
      </c>
      <c r="Z571" s="27">
        <f t="shared" si="15"/>
        <v>4.60838755</v>
      </c>
      <c r="AA571" s="27">
        <f t="shared" si="16"/>
        <v>0.04803620687</v>
      </c>
      <c r="AB571" s="27">
        <f t="shared" si="17"/>
        <v>-0.1602601247</v>
      </c>
      <c r="AC571" s="27">
        <f t="shared" si="18"/>
        <v>-0.1599207593</v>
      </c>
      <c r="AD571" s="27">
        <f t="shared" si="19"/>
        <v>0.1961654796</v>
      </c>
      <c r="AE571" s="27">
        <f t="shared" si="20"/>
        <v>-2.38668147</v>
      </c>
      <c r="AF571" s="27">
        <f t="shared" si="21"/>
        <v>-3.508169747</v>
      </c>
      <c r="AG571" s="27">
        <f t="shared" si="22"/>
        <v>0.005186105116</v>
      </c>
      <c r="AH571" s="27">
        <f t="shared" si="23"/>
        <v>-0.007132367491</v>
      </c>
      <c r="AI571" s="27">
        <f t="shared" si="24"/>
        <v>0.02774011168</v>
      </c>
      <c r="AJ571" s="27">
        <f t="shared" si="25"/>
        <v>-0.01961864067</v>
      </c>
      <c r="AK571" s="27">
        <f t="shared" si="26"/>
        <v>-0.0635827613</v>
      </c>
      <c r="AL571" s="27">
        <f t="shared" si="27"/>
        <v>0.05529687504</v>
      </c>
      <c r="AM571" s="27">
        <f t="shared" si="28"/>
        <v>0.2448273572</v>
      </c>
      <c r="AN571" s="27">
        <f t="shared" si="29"/>
        <v>-0.05664895606</v>
      </c>
      <c r="AO571" s="27">
        <f t="shared" si="30"/>
        <v>1.090070336</v>
      </c>
      <c r="AP571" s="27">
        <f t="shared" si="31"/>
        <v>0.9008609569</v>
      </c>
      <c r="AQ571" s="27"/>
      <c r="AR571" s="27"/>
      <c r="AS571" s="27"/>
    </row>
    <row r="572">
      <c r="A572" s="29">
        <v>7641.0</v>
      </c>
      <c r="B572" s="30">
        <v>1702.0</v>
      </c>
      <c r="C572" s="14">
        <v>56.0</v>
      </c>
      <c r="D572" s="15">
        <v>71.0</v>
      </c>
      <c r="E572" s="16">
        <v>20.0</v>
      </c>
      <c r="F572" s="17">
        <v>70.0</v>
      </c>
      <c r="G572" s="18">
        <v>227.0</v>
      </c>
      <c r="H572" s="19">
        <v>17.0</v>
      </c>
      <c r="I572" s="20">
        <v>83.0</v>
      </c>
      <c r="J572" s="21">
        <v>111.0</v>
      </c>
      <c r="K572" s="22">
        <v>78.0</v>
      </c>
      <c r="L572" s="63">
        <f t="shared" si="1"/>
        <v>56</v>
      </c>
      <c r="M572" s="63">
        <f t="shared" si="2"/>
        <v>87</v>
      </c>
      <c r="N572" s="63">
        <f t="shared" si="3"/>
        <v>20</v>
      </c>
      <c r="O572" s="63">
        <f t="shared" si="4"/>
        <v>161</v>
      </c>
      <c r="P572" s="64">
        <f t="shared" si="5"/>
        <v>163</v>
      </c>
      <c r="Q572" s="64">
        <f t="shared" si="6"/>
        <v>0.3916083916</v>
      </c>
      <c r="R572" s="64">
        <f t="shared" si="7"/>
        <v>0.1104972376</v>
      </c>
      <c r="S572" s="65">
        <f t="shared" si="8"/>
        <v>0.6697530864</v>
      </c>
      <c r="T572" s="65">
        <f t="shared" si="9"/>
        <v>0.4413580247</v>
      </c>
      <c r="U572" s="73">
        <f t="shared" si="10"/>
        <v>0.044653349</v>
      </c>
      <c r="V572" s="66">
        <f t="shared" si="11"/>
        <v>0.6491935484</v>
      </c>
      <c r="W572" s="27">
        <f t="shared" si="12"/>
        <v>0.6601900274</v>
      </c>
      <c r="X572" s="27">
        <f t="shared" si="13"/>
        <v>-0.02694417527</v>
      </c>
      <c r="Y572" s="27">
        <f t="shared" si="14"/>
        <v>1.030578036</v>
      </c>
      <c r="Z572" s="27">
        <f t="shared" si="15"/>
        <v>4.948574101</v>
      </c>
      <c r="AA572" s="27">
        <f t="shared" si="16"/>
        <v>0.1394674366</v>
      </c>
      <c r="AB572" s="27">
        <f t="shared" si="17"/>
        <v>-0.2886591118</v>
      </c>
      <c r="AC572" s="27">
        <f t="shared" si="18"/>
        <v>-0.1786982584</v>
      </c>
      <c r="AD572" s="27">
        <f t="shared" si="19"/>
        <v>0.3589266652</v>
      </c>
      <c r="AE572" s="27">
        <f t="shared" si="20"/>
        <v>-2.709151442</v>
      </c>
      <c r="AF572" s="27">
        <f t="shared" si="21"/>
        <v>-4.045225773</v>
      </c>
      <c r="AG572" s="27">
        <f t="shared" si="22"/>
        <v>0.02565650432</v>
      </c>
      <c r="AH572" s="27">
        <f t="shared" si="23"/>
        <v>-0.02188998997</v>
      </c>
      <c r="AI572" s="27">
        <f t="shared" si="24"/>
        <v>0.05281724425</v>
      </c>
      <c r="AJ572" s="27">
        <f t="shared" si="25"/>
        <v>-0.02317352644</v>
      </c>
      <c r="AK572" s="27">
        <f t="shared" si="26"/>
        <v>-0.1982323732</v>
      </c>
      <c r="AL572" s="27">
        <f t="shared" si="27"/>
        <v>0.1069526296</v>
      </c>
      <c r="AM572" s="27">
        <f t="shared" si="28"/>
        <v>0.2937693649</v>
      </c>
      <c r="AN572" s="27">
        <f t="shared" si="29"/>
        <v>-0.1113028112</v>
      </c>
      <c r="AO572" s="27">
        <f t="shared" si="30"/>
        <v>1.328692324</v>
      </c>
      <c r="AP572" s="27">
        <f t="shared" si="31"/>
        <v>1.11545233</v>
      </c>
      <c r="AQ572" s="27"/>
      <c r="AR572" s="27"/>
      <c r="AS572" s="27"/>
    </row>
    <row r="573">
      <c r="A573" s="29">
        <v>7643.0</v>
      </c>
      <c r="B573" s="30">
        <v>1934.0</v>
      </c>
      <c r="C573" s="14">
        <v>26.0</v>
      </c>
      <c r="D573" s="15">
        <v>32.0</v>
      </c>
      <c r="E573" s="16">
        <v>35.0</v>
      </c>
      <c r="F573" s="17">
        <v>35.0</v>
      </c>
      <c r="G573" s="18">
        <v>161.0</v>
      </c>
      <c r="H573" s="19">
        <v>39.0</v>
      </c>
      <c r="I573" s="20">
        <v>52.0</v>
      </c>
      <c r="J573" s="21">
        <v>73.0</v>
      </c>
      <c r="K573" s="22">
        <v>46.0</v>
      </c>
      <c r="L573" s="63">
        <f t="shared" si="1"/>
        <v>26</v>
      </c>
      <c r="M573" s="63">
        <f t="shared" si="2"/>
        <v>74</v>
      </c>
      <c r="N573" s="63">
        <f t="shared" si="3"/>
        <v>35</v>
      </c>
      <c r="O573" s="63">
        <f t="shared" si="4"/>
        <v>98</v>
      </c>
      <c r="P573" s="64">
        <f t="shared" si="5"/>
        <v>98</v>
      </c>
      <c r="Q573" s="64">
        <f t="shared" si="6"/>
        <v>0.26</v>
      </c>
      <c r="R573" s="64">
        <f t="shared" si="7"/>
        <v>0.2631578947</v>
      </c>
      <c r="S573" s="65">
        <f t="shared" si="8"/>
        <v>0.5321888412</v>
      </c>
      <c r="T573" s="65">
        <f t="shared" si="9"/>
        <v>0.4291845494</v>
      </c>
      <c r="U573" s="73">
        <f t="shared" si="10"/>
        <v>0.03154084798</v>
      </c>
      <c r="V573" s="66">
        <f t="shared" si="11"/>
        <v>0.5697674419</v>
      </c>
      <c r="W573" s="27">
        <f t="shared" si="12"/>
        <v>0.5728760473</v>
      </c>
      <c r="X573" s="27">
        <f t="shared" si="13"/>
        <v>-0.019031991</v>
      </c>
      <c r="Y573" s="27">
        <f t="shared" si="14"/>
        <v>1.002152777</v>
      </c>
      <c r="Z573" s="27">
        <f t="shared" si="15"/>
        <v>3.932159433</v>
      </c>
      <c r="AA573" s="27">
        <f t="shared" si="16"/>
        <v>0.06958433422</v>
      </c>
      <c r="AB573" s="27">
        <f t="shared" si="17"/>
        <v>-0.1982702944</v>
      </c>
      <c r="AC573" s="27">
        <f t="shared" si="18"/>
        <v>-0.1689765439</v>
      </c>
      <c r="AD573" s="27">
        <f t="shared" si="19"/>
        <v>0.2014540919</v>
      </c>
      <c r="AE573" s="27">
        <f t="shared" si="20"/>
        <v>-2.093328446</v>
      </c>
      <c r="AF573" s="27">
        <f t="shared" si="21"/>
        <v>-2.55414087</v>
      </c>
      <c r="AG573" s="27">
        <f t="shared" si="22"/>
        <v>0.00904181194</v>
      </c>
      <c r="AH573" s="27">
        <f t="shared" si="23"/>
        <v>-0.01062031191</v>
      </c>
      <c r="AI573" s="27">
        <f t="shared" si="24"/>
        <v>0.03527777372</v>
      </c>
      <c r="AJ573" s="27">
        <f t="shared" si="25"/>
        <v>-0.02130842169</v>
      </c>
      <c r="AK573" s="27">
        <f t="shared" si="26"/>
        <v>-0.07858945523</v>
      </c>
      <c r="AL573" s="27">
        <f t="shared" si="27"/>
        <v>0.05837338626</v>
      </c>
      <c r="AM573" s="27">
        <f t="shared" si="28"/>
        <v>0.2207311614</v>
      </c>
      <c r="AN573" s="27">
        <f t="shared" si="29"/>
        <v>-0.04963951658</v>
      </c>
      <c r="AO573" s="27">
        <f t="shared" si="30"/>
        <v>0.8157922193</v>
      </c>
      <c r="AP573" s="27">
        <f t="shared" si="31"/>
        <v>0.5596340575</v>
      </c>
      <c r="AQ573" s="27"/>
      <c r="AR573" s="27"/>
      <c r="AS573" s="27"/>
    </row>
    <row r="574">
      <c r="A574" s="29">
        <v>7651.0</v>
      </c>
      <c r="B574" s="30">
        <v>2119.0</v>
      </c>
      <c r="C574" s="14">
        <v>47.0</v>
      </c>
      <c r="D574" s="15">
        <v>49.0</v>
      </c>
      <c r="E574" s="16">
        <v>30.0</v>
      </c>
      <c r="F574" s="17">
        <v>65.0</v>
      </c>
      <c r="G574" s="18">
        <v>194.0</v>
      </c>
      <c r="H574" s="19">
        <v>25.0</v>
      </c>
      <c r="I574" s="20">
        <v>43.0</v>
      </c>
      <c r="J574" s="21">
        <v>80.0</v>
      </c>
      <c r="K574" s="22">
        <v>53.0</v>
      </c>
      <c r="L574" s="63">
        <f t="shared" si="1"/>
        <v>47</v>
      </c>
      <c r="M574" s="63">
        <f t="shared" si="2"/>
        <v>90</v>
      </c>
      <c r="N574" s="63">
        <f t="shared" si="3"/>
        <v>30</v>
      </c>
      <c r="O574" s="63">
        <f t="shared" si="4"/>
        <v>96</v>
      </c>
      <c r="P574" s="64">
        <f t="shared" si="5"/>
        <v>96</v>
      </c>
      <c r="Q574" s="64">
        <f t="shared" si="6"/>
        <v>0.3430656934</v>
      </c>
      <c r="R574" s="64">
        <f t="shared" si="7"/>
        <v>0.2380952381</v>
      </c>
      <c r="S574" s="65">
        <f t="shared" si="8"/>
        <v>0.5437262357</v>
      </c>
      <c r="T574" s="65">
        <f t="shared" si="9"/>
        <v>0.5209125475</v>
      </c>
      <c r="U574" s="73">
        <f t="shared" si="10"/>
        <v>0.03633789523</v>
      </c>
      <c r="V574" s="66">
        <f t="shared" si="11"/>
        <v>0.5161290323</v>
      </c>
      <c r="W574" s="27">
        <f t="shared" si="12"/>
        <v>0.5140221856</v>
      </c>
      <c r="X574" s="27">
        <f t="shared" si="13"/>
        <v>-0.02192656631</v>
      </c>
      <c r="Y574" s="27">
        <f t="shared" si="14"/>
        <v>1.216339117</v>
      </c>
      <c r="Z574" s="27">
        <f t="shared" si="15"/>
        <v>4.017405254</v>
      </c>
      <c r="AA574" s="27">
        <f t="shared" si="16"/>
        <v>0.09236007622</v>
      </c>
      <c r="AB574" s="27">
        <f t="shared" si="17"/>
        <v>-0.2772456841</v>
      </c>
      <c r="AC574" s="27">
        <f t="shared" si="18"/>
        <v>-0.2489246486</v>
      </c>
      <c r="AD574" s="27">
        <f t="shared" si="19"/>
        <v>0.2371248238</v>
      </c>
      <c r="AE574" s="27">
        <f t="shared" si="20"/>
        <v>-2.595808437</v>
      </c>
      <c r="AF574" s="27">
        <f t="shared" si="21"/>
        <v>-2.666084415</v>
      </c>
      <c r="AG574" s="27">
        <f t="shared" si="22"/>
        <v>0.01382657709</v>
      </c>
      <c r="AH574" s="27">
        <f t="shared" si="23"/>
        <v>-0.01710924392</v>
      </c>
      <c r="AI574" s="27">
        <f t="shared" si="24"/>
        <v>0.05987272887</v>
      </c>
      <c r="AJ574" s="27">
        <f t="shared" si="25"/>
        <v>-0.03809899344</v>
      </c>
      <c r="AK574" s="27">
        <f t="shared" si="26"/>
        <v>-0.1065740842</v>
      </c>
      <c r="AL574" s="27">
        <f t="shared" si="27"/>
        <v>0.08339433605</v>
      </c>
      <c r="AM574" s="27">
        <f t="shared" si="28"/>
        <v>0.3322153174</v>
      </c>
      <c r="AN574" s="27">
        <f t="shared" si="29"/>
        <v>-0.05969569274</v>
      </c>
      <c r="AO574" s="27">
        <f t="shared" si="30"/>
        <v>1.0335449</v>
      </c>
      <c r="AP574" s="27">
        <f t="shared" si="31"/>
        <v>0.5968259677</v>
      </c>
      <c r="AQ574" s="27"/>
      <c r="AR574" s="27"/>
      <c r="AS574" s="27"/>
    </row>
    <row r="575">
      <c r="A575" s="29">
        <v>7652.0</v>
      </c>
      <c r="B575" s="30">
        <v>1498.0</v>
      </c>
      <c r="C575" s="14">
        <v>39.0</v>
      </c>
      <c r="D575" s="15">
        <v>24.0</v>
      </c>
      <c r="E575" s="16">
        <v>19.0</v>
      </c>
      <c r="F575" s="17">
        <v>34.0</v>
      </c>
      <c r="G575" s="18">
        <v>91.0</v>
      </c>
      <c r="H575" s="19">
        <v>14.0</v>
      </c>
      <c r="I575" s="20">
        <v>42.0</v>
      </c>
      <c r="J575" s="21">
        <v>53.0</v>
      </c>
      <c r="K575" s="22">
        <v>40.0</v>
      </c>
      <c r="L575" s="63">
        <f t="shared" si="1"/>
        <v>39</v>
      </c>
      <c r="M575" s="63">
        <f t="shared" si="2"/>
        <v>48</v>
      </c>
      <c r="N575" s="63">
        <f t="shared" si="3"/>
        <v>19</v>
      </c>
      <c r="O575" s="63">
        <f t="shared" si="4"/>
        <v>82</v>
      </c>
      <c r="P575" s="64">
        <f t="shared" si="5"/>
        <v>82</v>
      </c>
      <c r="Q575" s="64">
        <f t="shared" si="6"/>
        <v>0.4482758621</v>
      </c>
      <c r="R575" s="64">
        <f t="shared" si="7"/>
        <v>0.1881188119</v>
      </c>
      <c r="S575" s="65">
        <f t="shared" si="8"/>
        <v>0.6436170213</v>
      </c>
      <c r="T575" s="65">
        <f t="shared" si="9"/>
        <v>0.4627659574</v>
      </c>
      <c r="U575" s="73">
        <f t="shared" si="10"/>
        <v>0.03871829105</v>
      </c>
      <c r="V575" s="66">
        <f t="shared" si="11"/>
        <v>0.6307692308</v>
      </c>
      <c r="W575" s="27">
        <f t="shared" si="12"/>
        <v>0.6258976006</v>
      </c>
      <c r="X575" s="27">
        <f t="shared" si="13"/>
        <v>-0.02336291552</v>
      </c>
      <c r="Y575" s="27">
        <f t="shared" si="14"/>
        <v>1.080565901</v>
      </c>
      <c r="Z575" s="27">
        <f t="shared" si="15"/>
        <v>4.755463748</v>
      </c>
      <c r="AA575" s="27">
        <f t="shared" si="16"/>
        <v>0.1048569222</v>
      </c>
      <c r="AB575" s="27">
        <f t="shared" si="17"/>
        <v>-0.2624326045</v>
      </c>
      <c r="AC575" s="27">
        <f t="shared" si="18"/>
        <v>-0.1964540887</v>
      </c>
      <c r="AD575" s="27">
        <f t="shared" si="19"/>
        <v>0.2990753812</v>
      </c>
      <c r="AE575" s="27">
        <f t="shared" si="20"/>
        <v>-2.729709658</v>
      </c>
      <c r="AF575" s="27">
        <f t="shared" si="21"/>
        <v>-3.735668758</v>
      </c>
      <c r="AG575" s="27">
        <f t="shared" si="22"/>
        <v>0.01672568505</v>
      </c>
      <c r="AH575" s="27">
        <f t="shared" si="23"/>
        <v>-0.01725600373</v>
      </c>
      <c r="AI575" s="27">
        <f t="shared" si="24"/>
        <v>0.05034758385</v>
      </c>
      <c r="AJ575" s="27">
        <f t="shared" si="25"/>
        <v>-0.02671180625</v>
      </c>
      <c r="AK575" s="27">
        <f t="shared" si="26"/>
        <v>-0.1432226368</v>
      </c>
      <c r="AL575" s="27">
        <f t="shared" si="27"/>
        <v>0.09344085074</v>
      </c>
      <c r="AM575" s="27">
        <f t="shared" si="28"/>
        <v>0.3103559344</v>
      </c>
      <c r="AN575" s="27">
        <f t="shared" si="29"/>
        <v>-0.08912383629</v>
      </c>
      <c r="AO575" s="27">
        <f t="shared" si="30"/>
        <v>1.28653142</v>
      </c>
      <c r="AP575" s="27">
        <f t="shared" si="31"/>
        <v>0.9898956302</v>
      </c>
      <c r="AQ575" s="27"/>
      <c r="AR575" s="27"/>
      <c r="AS575" s="27"/>
    </row>
    <row r="576">
      <c r="A576" s="29">
        <v>7663.0</v>
      </c>
      <c r="B576" s="30">
        <v>959.0</v>
      </c>
      <c r="C576" s="14">
        <v>10.0</v>
      </c>
      <c r="D576" s="15">
        <v>19.0</v>
      </c>
      <c r="E576" s="16">
        <v>10.0</v>
      </c>
      <c r="F576" s="17">
        <v>19.0</v>
      </c>
      <c r="G576" s="18">
        <v>67.0</v>
      </c>
      <c r="H576" s="19">
        <v>9.0</v>
      </c>
      <c r="I576" s="20">
        <v>17.0</v>
      </c>
      <c r="J576" s="21">
        <v>26.0</v>
      </c>
      <c r="K576" s="22">
        <v>15.0</v>
      </c>
      <c r="L576" s="63">
        <f t="shared" si="1"/>
        <v>10</v>
      </c>
      <c r="M576" s="63">
        <f t="shared" si="2"/>
        <v>28</v>
      </c>
      <c r="N576" s="63">
        <f t="shared" si="3"/>
        <v>10</v>
      </c>
      <c r="O576" s="63">
        <f t="shared" si="4"/>
        <v>32</v>
      </c>
      <c r="P576" s="64">
        <f t="shared" si="5"/>
        <v>32</v>
      </c>
      <c r="Q576" s="64">
        <f t="shared" si="6"/>
        <v>0.2631578947</v>
      </c>
      <c r="R576" s="64">
        <f t="shared" si="7"/>
        <v>0.2380952381</v>
      </c>
      <c r="S576" s="65">
        <f t="shared" si="8"/>
        <v>0.525</v>
      </c>
      <c r="T576" s="65">
        <f t="shared" si="9"/>
        <v>0.475</v>
      </c>
      <c r="U576" s="73">
        <f t="shared" si="10"/>
        <v>0.02085505735</v>
      </c>
      <c r="V576" s="66">
        <f t="shared" si="11"/>
        <v>0.5333333333</v>
      </c>
      <c r="W576" s="27">
        <f t="shared" si="12"/>
        <v>0.532922784</v>
      </c>
      <c r="X576" s="27">
        <f t="shared" si="13"/>
        <v>-0.01258410249</v>
      </c>
      <c r="Y576" s="27">
        <f t="shared" si="14"/>
        <v>1.109132586</v>
      </c>
      <c r="Z576" s="27">
        <f t="shared" si="15"/>
        <v>3.87904357</v>
      </c>
      <c r="AA576" s="27">
        <f t="shared" si="16"/>
        <v>0.03042198324</v>
      </c>
      <c r="AB576" s="27">
        <f t="shared" si="17"/>
        <v>-0.1450925806</v>
      </c>
      <c r="AC576" s="27">
        <f t="shared" si="18"/>
        <v>-0.2069786188</v>
      </c>
      <c r="AD576" s="27">
        <f t="shared" si="19"/>
        <v>0.1314037186</v>
      </c>
      <c r="AE576" s="27">
        <f t="shared" si="20"/>
        <v>-2.285495892</v>
      </c>
      <c r="AF576" s="27">
        <f t="shared" si="21"/>
        <v>-2.485603919</v>
      </c>
      <c r="AG576" s="27">
        <f t="shared" si="22"/>
        <v>0.002613783064</v>
      </c>
      <c r="AH576" s="27">
        <f t="shared" si="23"/>
        <v>-0.005138813411</v>
      </c>
      <c r="AI576" s="27">
        <f t="shared" si="24"/>
        <v>0.02857184298</v>
      </c>
      <c r="AJ576" s="27">
        <f t="shared" si="25"/>
        <v>-0.02888682928</v>
      </c>
      <c r="AK576" s="27">
        <f t="shared" si="26"/>
        <v>-0.03389486153</v>
      </c>
      <c r="AL576" s="27">
        <f t="shared" si="27"/>
        <v>0.04214014065</v>
      </c>
      <c r="AM576" s="27">
        <f t="shared" si="28"/>
        <v>0.2667204093</v>
      </c>
      <c r="AN576" s="27">
        <f t="shared" si="29"/>
        <v>-0.03194130422</v>
      </c>
      <c r="AO576" s="27">
        <f t="shared" si="30"/>
        <v>0.8786505153</v>
      </c>
      <c r="AP576" s="27">
        <f t="shared" si="31"/>
        <v>0.5372603048</v>
      </c>
      <c r="AQ576" s="27"/>
      <c r="AR576" s="27"/>
      <c r="AS576" s="27"/>
    </row>
    <row r="577">
      <c r="A577" s="29">
        <v>7665.0</v>
      </c>
      <c r="B577" s="30">
        <v>3108.0</v>
      </c>
      <c r="C577" s="14">
        <v>39.0</v>
      </c>
      <c r="D577" s="15">
        <v>61.0</v>
      </c>
      <c r="E577" s="16">
        <v>39.0</v>
      </c>
      <c r="F577" s="17">
        <v>97.0</v>
      </c>
      <c r="G577" s="18">
        <v>320.0</v>
      </c>
      <c r="H577" s="19">
        <v>44.0</v>
      </c>
      <c r="I577" s="20">
        <v>66.0</v>
      </c>
      <c r="J577" s="21">
        <v>87.0</v>
      </c>
      <c r="K577" s="22">
        <v>77.0</v>
      </c>
      <c r="L577" s="63">
        <f t="shared" si="1"/>
        <v>39</v>
      </c>
      <c r="M577" s="63">
        <f t="shared" si="2"/>
        <v>141</v>
      </c>
      <c r="N577" s="63">
        <f t="shared" si="3"/>
        <v>39</v>
      </c>
      <c r="O577" s="63">
        <f t="shared" si="4"/>
        <v>143</v>
      </c>
      <c r="P577" s="64">
        <f t="shared" si="5"/>
        <v>143</v>
      </c>
      <c r="Q577" s="64">
        <f t="shared" si="6"/>
        <v>0.2166666667</v>
      </c>
      <c r="R577" s="64">
        <f t="shared" si="7"/>
        <v>0.2142857143</v>
      </c>
      <c r="S577" s="65">
        <f t="shared" si="8"/>
        <v>0.5027624309</v>
      </c>
      <c r="T577" s="65">
        <f t="shared" si="9"/>
        <v>0.4972375691</v>
      </c>
      <c r="U577" s="73">
        <f t="shared" si="10"/>
        <v>0.0250965251</v>
      </c>
      <c r="V577" s="66">
        <f t="shared" si="11"/>
        <v>0.5035211268</v>
      </c>
      <c r="W577" s="27">
        <f t="shared" si="12"/>
        <v>0.5036219511</v>
      </c>
      <c r="X577" s="27">
        <f t="shared" si="13"/>
        <v>-0.01514343685</v>
      </c>
      <c r="Y577" s="27">
        <f t="shared" si="14"/>
        <v>1.161057665</v>
      </c>
      <c r="Z577" s="27">
        <f t="shared" si="15"/>
        <v>3.714737857</v>
      </c>
      <c r="AA577" s="27">
        <f t="shared" si="16"/>
        <v>0.04405466781</v>
      </c>
      <c r="AB577" s="27">
        <f t="shared" si="17"/>
        <v>-0.1827753963</v>
      </c>
      <c r="AC577" s="27">
        <f t="shared" si="18"/>
        <v>-0.2268120555</v>
      </c>
      <c r="AD577" s="27">
        <f t="shared" si="19"/>
        <v>0.1514305061</v>
      </c>
      <c r="AE577" s="27">
        <f t="shared" si="20"/>
        <v>-2.291154014</v>
      </c>
      <c r="AF577" s="27">
        <f t="shared" si="21"/>
        <v>-2.279496623</v>
      </c>
      <c r="AG577" s="27">
        <f t="shared" si="22"/>
        <v>0.004554871736</v>
      </c>
      <c r="AH577" s="27">
        <f t="shared" si="23"/>
        <v>-0.007790002228</v>
      </c>
      <c r="AI577" s="27">
        <f t="shared" si="24"/>
        <v>0.03767741586</v>
      </c>
      <c r="AJ577" s="27">
        <f t="shared" si="25"/>
        <v>-0.0331368216</v>
      </c>
      <c r="AK577" s="27">
        <f t="shared" si="26"/>
        <v>-0.04700475422</v>
      </c>
      <c r="AL577" s="27">
        <f t="shared" si="27"/>
        <v>0.05083607641</v>
      </c>
      <c r="AM577" s="27">
        <f t="shared" si="28"/>
        <v>0.279898398</v>
      </c>
      <c r="AN577" s="27">
        <f t="shared" si="29"/>
        <v>-0.0352502237</v>
      </c>
      <c r="AO577" s="27">
        <f t="shared" si="30"/>
        <v>0.8435163812</v>
      </c>
      <c r="AP577" s="27">
        <f t="shared" si="31"/>
        <v>0.4718405879</v>
      </c>
      <c r="AQ577" s="27"/>
      <c r="AR577" s="27"/>
      <c r="AS577" s="27"/>
    </row>
    <row r="578">
      <c r="A578" s="29">
        <v>7674.0</v>
      </c>
      <c r="B578" s="30">
        <v>1500.0</v>
      </c>
      <c r="C578" s="14">
        <v>21.0</v>
      </c>
      <c r="D578" s="15">
        <v>28.0</v>
      </c>
      <c r="E578" s="16">
        <v>14.0</v>
      </c>
      <c r="F578" s="17">
        <v>33.0</v>
      </c>
      <c r="G578" s="18">
        <v>106.0</v>
      </c>
      <c r="H578" s="19">
        <v>26.0</v>
      </c>
      <c r="I578" s="20">
        <v>29.0</v>
      </c>
      <c r="J578" s="21">
        <v>48.0</v>
      </c>
      <c r="K578" s="22">
        <v>45.0</v>
      </c>
      <c r="L578" s="63">
        <f t="shared" si="1"/>
        <v>21</v>
      </c>
      <c r="M578" s="63">
        <f t="shared" si="2"/>
        <v>59</v>
      </c>
      <c r="N578" s="63">
        <f t="shared" si="3"/>
        <v>14</v>
      </c>
      <c r="O578" s="63">
        <f t="shared" si="4"/>
        <v>74</v>
      </c>
      <c r="P578" s="64">
        <f t="shared" si="5"/>
        <v>74</v>
      </c>
      <c r="Q578" s="64">
        <f t="shared" si="6"/>
        <v>0.2625</v>
      </c>
      <c r="R578" s="64">
        <f t="shared" si="7"/>
        <v>0.1590909091</v>
      </c>
      <c r="S578" s="65">
        <f t="shared" si="8"/>
        <v>0.5654761905</v>
      </c>
      <c r="T578" s="65">
        <f t="shared" si="9"/>
        <v>0.4761904762</v>
      </c>
      <c r="U578" s="73">
        <f t="shared" si="10"/>
        <v>0.02333333333</v>
      </c>
      <c r="V578" s="66">
        <f t="shared" si="11"/>
        <v>0.5563909774</v>
      </c>
      <c r="W578" s="27">
        <f t="shared" si="12"/>
        <v>0.558654171</v>
      </c>
      <c r="X578" s="27">
        <f t="shared" si="13"/>
        <v>-0.01407951334</v>
      </c>
      <c r="Y578" s="27">
        <f t="shared" si="14"/>
        <v>1.111912367</v>
      </c>
      <c r="Z578" s="27">
        <f t="shared" si="15"/>
        <v>4.178108153</v>
      </c>
      <c r="AA578" s="27">
        <f t="shared" si="16"/>
        <v>0.0380818744</v>
      </c>
      <c r="AB578" s="27">
        <f t="shared" si="17"/>
        <v>-0.1627412688</v>
      </c>
      <c r="AC578" s="27">
        <f t="shared" si="18"/>
        <v>-0.2080174057</v>
      </c>
      <c r="AD578" s="27">
        <f t="shared" si="19"/>
        <v>0.158353648</v>
      </c>
      <c r="AE578" s="27">
        <f t="shared" si="20"/>
        <v>-2.467871603</v>
      </c>
      <c r="AF578" s="27">
        <f t="shared" si="21"/>
        <v>-2.883646137</v>
      </c>
      <c r="AG578" s="27">
        <f t="shared" si="22"/>
        <v>0.003660713409</v>
      </c>
      <c r="AH578" s="27">
        <f t="shared" si="23"/>
        <v>-0.006448827172</v>
      </c>
      <c r="AI578" s="27">
        <f t="shared" si="24"/>
        <v>0.03212756736</v>
      </c>
      <c r="AJ578" s="27">
        <f t="shared" si="25"/>
        <v>-0.02910456829</v>
      </c>
      <c r="AK578" s="27">
        <f t="shared" si="26"/>
        <v>-0.04570036596</v>
      </c>
      <c r="AL578" s="27">
        <f t="shared" si="27"/>
        <v>0.05091004646</v>
      </c>
      <c r="AM578" s="27">
        <f t="shared" si="28"/>
        <v>0.2887257116</v>
      </c>
      <c r="AN578" s="27">
        <f t="shared" si="29"/>
        <v>-0.04145988397</v>
      </c>
      <c r="AO578" s="27">
        <f t="shared" si="30"/>
        <v>1.021911541</v>
      </c>
      <c r="AP578" s="27">
        <f t="shared" si="31"/>
        <v>0.6713512697</v>
      </c>
      <c r="AQ578" s="27"/>
      <c r="AR578" s="27"/>
      <c r="AS578" s="27"/>
    </row>
    <row r="579">
      <c r="A579" s="29">
        <v>7675.0</v>
      </c>
      <c r="B579" s="30">
        <v>920.0</v>
      </c>
      <c r="C579" s="14">
        <v>13.0</v>
      </c>
      <c r="D579" s="15">
        <v>16.0</v>
      </c>
      <c r="E579" s="16">
        <v>12.0</v>
      </c>
      <c r="F579" s="17">
        <v>25.0</v>
      </c>
      <c r="G579" s="18">
        <v>62.0</v>
      </c>
      <c r="H579" s="19">
        <v>15.0</v>
      </c>
      <c r="I579" s="20">
        <v>22.0</v>
      </c>
      <c r="J579" s="21">
        <v>31.0</v>
      </c>
      <c r="K579" s="22">
        <v>32.0</v>
      </c>
      <c r="L579" s="63">
        <f t="shared" si="1"/>
        <v>13</v>
      </c>
      <c r="M579" s="63">
        <f t="shared" si="2"/>
        <v>40</v>
      </c>
      <c r="N579" s="63">
        <f t="shared" si="3"/>
        <v>12</v>
      </c>
      <c r="O579" s="63">
        <f t="shared" si="4"/>
        <v>54</v>
      </c>
      <c r="P579" s="64">
        <f t="shared" si="5"/>
        <v>54</v>
      </c>
      <c r="Q579" s="64">
        <f t="shared" si="6"/>
        <v>0.2452830189</v>
      </c>
      <c r="R579" s="64">
        <f t="shared" si="7"/>
        <v>0.1818181818</v>
      </c>
      <c r="S579" s="65">
        <f t="shared" si="8"/>
        <v>0.5630252101</v>
      </c>
      <c r="T579" s="65">
        <f t="shared" si="9"/>
        <v>0.4453781513</v>
      </c>
      <c r="U579" s="73">
        <f t="shared" si="10"/>
        <v>0.02717391304</v>
      </c>
      <c r="V579" s="66">
        <f t="shared" si="11"/>
        <v>0.5744680851</v>
      </c>
      <c r="W579" s="27">
        <f t="shared" si="12"/>
        <v>0.579106499</v>
      </c>
      <c r="X579" s="27">
        <f t="shared" si="13"/>
        <v>-0.01639694876</v>
      </c>
      <c r="Y579" s="27">
        <f t="shared" si="14"/>
        <v>1.039965096</v>
      </c>
      <c r="Z579" s="27">
        <f t="shared" si="15"/>
        <v>4.159998706</v>
      </c>
      <c r="AA579" s="27">
        <f t="shared" si="16"/>
        <v>0.05164985521</v>
      </c>
      <c r="AB579" s="27">
        <f t="shared" si="17"/>
        <v>-0.1772643068</v>
      </c>
      <c r="AC579" s="27">
        <f t="shared" si="18"/>
        <v>-0.1819684441</v>
      </c>
      <c r="AD579" s="27">
        <f t="shared" si="19"/>
        <v>0.183618733</v>
      </c>
      <c r="AE579" s="27">
        <f t="shared" si="20"/>
        <v>-2.298181273</v>
      </c>
      <c r="AF579" s="27">
        <f t="shared" si="21"/>
        <v>-2.858702759</v>
      </c>
      <c r="AG579" s="27">
        <f t="shared" si="22"/>
        <v>0.00578218414</v>
      </c>
      <c r="AH579" s="27">
        <f t="shared" si="23"/>
        <v>-0.008180497817</v>
      </c>
      <c r="AI579" s="27">
        <f t="shared" si="24"/>
        <v>0.03273027428</v>
      </c>
      <c r="AJ579" s="27">
        <f t="shared" si="25"/>
        <v>-0.02381254263</v>
      </c>
      <c r="AK579" s="27">
        <f t="shared" si="26"/>
        <v>-0.06171404141</v>
      </c>
      <c r="AL579" s="27">
        <f t="shared" si="27"/>
        <v>0.05521290655</v>
      </c>
      <c r="AM579" s="27">
        <f t="shared" si="28"/>
        <v>0.2514753284</v>
      </c>
      <c r="AN579" s="27">
        <f t="shared" si="29"/>
        <v>-0.04786637224</v>
      </c>
      <c r="AO579" s="27">
        <f t="shared" si="30"/>
        <v>0.9475203419</v>
      </c>
      <c r="AP579" s="27">
        <f t="shared" si="31"/>
        <v>0.6626594075</v>
      </c>
      <c r="AQ579" s="27"/>
      <c r="AR579" s="27"/>
      <c r="AS579" s="2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0" t="s">
        <v>41</v>
      </c>
      <c r="B1" s="40" t="s">
        <v>41</v>
      </c>
      <c r="C1" s="40" t="s">
        <v>41</v>
      </c>
      <c r="D1" s="40" t="s">
        <v>41</v>
      </c>
      <c r="E1" s="40" t="s">
        <v>41</v>
      </c>
      <c r="F1" s="40" t="s">
        <v>41</v>
      </c>
      <c r="G1" s="40" t="s">
        <v>41</v>
      </c>
      <c r="H1" s="40" t="s">
        <v>41</v>
      </c>
      <c r="I1" s="40" t="s">
        <v>41</v>
      </c>
      <c r="J1" s="40" t="s">
        <v>41</v>
      </c>
      <c r="K1" s="40" t="s">
        <v>41</v>
      </c>
      <c r="L1" s="40">
        <f>_xlfn.STDEV.S(L3:L579)</f>
        <v>0.04301678548</v>
      </c>
      <c r="M1" s="40" t="s">
        <v>41</v>
      </c>
      <c r="N1" s="40" t="s">
        <v>41</v>
      </c>
      <c r="O1" s="40" t="s">
        <v>41</v>
      </c>
      <c r="P1" s="40" t="s">
        <v>41</v>
      </c>
      <c r="Q1" s="40" t="s">
        <v>41</v>
      </c>
      <c r="R1" s="40" t="s">
        <v>41</v>
      </c>
      <c r="S1" s="40" t="s">
        <v>41</v>
      </c>
      <c r="T1" s="42" t="s">
        <v>44</v>
      </c>
      <c r="U1" s="43">
        <v>-0.1590436749</v>
      </c>
      <c r="V1" s="44">
        <f>0.8413736582</f>
        <v>0.8413736582</v>
      </c>
      <c r="W1" s="44">
        <f>0.4076454491</f>
        <v>0.4076454491</v>
      </c>
      <c r="X1" s="44">
        <v>-0.28055677</v>
      </c>
      <c r="Y1" s="44">
        <f>0.1852754507</f>
        <v>0.1852754507</v>
      </c>
      <c r="Z1" s="44">
        <f>0.2240821095</f>
        <v>0.2240821095</v>
      </c>
      <c r="AA1" s="45"/>
    </row>
    <row r="2">
      <c r="A2" s="46" t="s">
        <v>4</v>
      </c>
      <c r="B2" s="47" t="s">
        <v>5</v>
      </c>
      <c r="C2" s="14" t="s">
        <v>16</v>
      </c>
      <c r="D2" s="15" t="s">
        <v>17</v>
      </c>
      <c r="E2" s="16" t="s">
        <v>18</v>
      </c>
      <c r="F2" s="17" t="s">
        <v>19</v>
      </c>
      <c r="G2" s="18" t="s">
        <v>20</v>
      </c>
      <c r="H2" s="19" t="s">
        <v>21</v>
      </c>
      <c r="I2" s="20" t="s">
        <v>22</v>
      </c>
      <c r="J2" s="21" t="s">
        <v>23</v>
      </c>
      <c r="K2" s="22" t="s">
        <v>24</v>
      </c>
      <c r="L2" s="74" t="s">
        <v>64</v>
      </c>
      <c r="M2" s="57" t="s">
        <v>45</v>
      </c>
      <c r="N2" s="58" t="s">
        <v>58</v>
      </c>
      <c r="O2" s="58" t="s">
        <v>59</v>
      </c>
      <c r="P2" s="58" t="s">
        <v>60</v>
      </c>
      <c r="Q2" s="58" t="s">
        <v>61</v>
      </c>
      <c r="R2" s="59" t="s">
        <v>50</v>
      </c>
      <c r="S2" s="59" t="s">
        <v>51</v>
      </c>
      <c r="T2" s="60" t="s">
        <v>52</v>
      </c>
      <c r="U2" s="45" t="s">
        <v>53</v>
      </c>
      <c r="V2" s="45" t="s">
        <v>51</v>
      </c>
      <c r="W2" s="45" t="s">
        <v>50</v>
      </c>
      <c r="X2" s="45" t="s">
        <v>62</v>
      </c>
      <c r="Y2" s="45" t="s">
        <v>80</v>
      </c>
      <c r="Z2" s="45" t="s">
        <v>55</v>
      </c>
      <c r="AA2" s="45"/>
    </row>
    <row r="3">
      <c r="A3" s="29">
        <v>1000.0</v>
      </c>
      <c r="B3" s="30">
        <v>640.0</v>
      </c>
      <c r="C3" s="14">
        <v>30.0</v>
      </c>
      <c r="D3" s="15">
        <v>15.0</v>
      </c>
      <c r="E3" s="16">
        <v>5.0</v>
      </c>
      <c r="F3" s="17">
        <v>16.0</v>
      </c>
      <c r="G3" s="18">
        <v>46.0</v>
      </c>
      <c r="H3" s="19">
        <v>5.0</v>
      </c>
      <c r="I3" s="20">
        <v>17.0</v>
      </c>
      <c r="J3" s="21">
        <v>20.0</v>
      </c>
      <c r="K3" s="22">
        <v>14.0</v>
      </c>
      <c r="L3" s="75">
        <f t="shared" ref="L3:L579" si="1">(N3+Q3)/(N3+O3+P3+Q3)</f>
        <v>0.755952381</v>
      </c>
      <c r="M3" s="62">
        <f t="shared" ref="M3:M579" si="2">IF(U3*(N3+Q3)&lt;N3,CEILING(U3*(N3+Q3),1),FLOOR(U3*(N3+Q3),1))</f>
        <v>46</v>
      </c>
      <c r="N3" s="63">
        <f t="shared" ref="N3:N579" si="3">G3</f>
        <v>46</v>
      </c>
      <c r="O3" s="63">
        <f t="shared" ref="O3:O579" si="4">J3</f>
        <v>20</v>
      </c>
      <c r="P3" s="63">
        <f t="shared" ref="P3:P579" si="5">F3+H3</f>
        <v>21</v>
      </c>
      <c r="Q3" s="63">
        <f t="shared" ref="Q3:Q579" si="6">(C3+E3+I3+K3)+D3</f>
        <v>81</v>
      </c>
      <c r="R3" s="65">
        <f t="shared" ref="R3:R579" si="7">(N3+P3)/(N3+O3+P3+Q3)</f>
        <v>0.3988095238</v>
      </c>
      <c r="S3" s="65">
        <f t="shared" ref="S3:S579" si="8">(N3+O3)/(N3+O3+P3+Q3)</f>
        <v>0.3928571429</v>
      </c>
      <c r="T3" s="66">
        <f t="shared" ref="T3:T579" si="9">N3/(N3+Q3)</f>
        <v>0.3622047244</v>
      </c>
      <c r="U3" s="27">
        <f t="shared" ref="U3:U579" si="10">V3+W3+X3+Y3+Z3+U$1</f>
        <v>0.3554367545</v>
      </c>
      <c r="V3" s="27">
        <f t="shared" ref="V3:V579" si="11">S3*V$1</f>
        <v>0.3305396514</v>
      </c>
      <c r="W3" s="27">
        <f t="shared" ref="W3:W579" si="12">R3*W$1</f>
        <v>0.1625728874</v>
      </c>
      <c r="X3" s="27">
        <f t="shared" ref="X3:X579" si="13">S3*S3*X$1</f>
        <v>-0.04330021578</v>
      </c>
      <c r="Y3" s="27">
        <f t="shared" ref="Y3:Y579" si="14">R3*S3*Y$1</f>
        <v>0.02902806275</v>
      </c>
      <c r="Z3" s="27">
        <f t="shared" ref="Z3:Z579" si="15">R3*R3*Z$1</f>
        <v>0.03564004356</v>
      </c>
      <c r="AA3" s="27"/>
    </row>
    <row r="4">
      <c r="A4" s="29">
        <v>1001.0</v>
      </c>
      <c r="B4" s="30">
        <v>1053.0</v>
      </c>
      <c r="C4" s="14">
        <v>12.0</v>
      </c>
      <c r="D4" s="15">
        <v>13.0</v>
      </c>
      <c r="E4" s="16">
        <v>6.0</v>
      </c>
      <c r="F4" s="17">
        <v>24.0</v>
      </c>
      <c r="G4" s="18">
        <v>61.0</v>
      </c>
      <c r="H4" s="19">
        <v>8.0</v>
      </c>
      <c r="I4" s="20">
        <v>22.0</v>
      </c>
      <c r="J4" s="21">
        <v>27.0</v>
      </c>
      <c r="K4" s="22">
        <v>25.0</v>
      </c>
      <c r="L4" s="75">
        <f t="shared" si="1"/>
        <v>0.702020202</v>
      </c>
      <c r="M4" s="62">
        <f t="shared" si="2"/>
        <v>61</v>
      </c>
      <c r="N4" s="63">
        <f t="shared" si="3"/>
        <v>61</v>
      </c>
      <c r="O4" s="63">
        <f t="shared" si="4"/>
        <v>27</v>
      </c>
      <c r="P4" s="63">
        <f t="shared" si="5"/>
        <v>32</v>
      </c>
      <c r="Q4" s="63">
        <f t="shared" si="6"/>
        <v>78</v>
      </c>
      <c r="R4" s="65">
        <f t="shared" si="7"/>
        <v>0.4696969697</v>
      </c>
      <c r="S4" s="65">
        <f t="shared" si="8"/>
        <v>0.4444444444</v>
      </c>
      <c r="T4" s="66">
        <f t="shared" si="9"/>
        <v>0.4388489209</v>
      </c>
      <c r="U4" s="27">
        <f t="shared" si="10"/>
        <v>0.4390643433</v>
      </c>
      <c r="V4" s="27">
        <f t="shared" si="11"/>
        <v>0.3739438481</v>
      </c>
      <c r="W4" s="27">
        <f t="shared" si="12"/>
        <v>0.1914698322</v>
      </c>
      <c r="X4" s="27">
        <f t="shared" si="13"/>
        <v>-0.05541862123</v>
      </c>
      <c r="Y4" s="27">
        <f t="shared" si="14"/>
        <v>0.03867703011</v>
      </c>
      <c r="Z4" s="27">
        <f t="shared" si="15"/>
        <v>0.04943592912</v>
      </c>
      <c r="AA4" s="27"/>
    </row>
    <row r="5">
      <c r="A5" s="29">
        <v>1004.0</v>
      </c>
      <c r="B5" s="30">
        <v>1917.0</v>
      </c>
      <c r="C5" s="14">
        <v>7.0</v>
      </c>
      <c r="D5" s="15">
        <v>7.0</v>
      </c>
      <c r="E5" s="16">
        <v>5.0</v>
      </c>
      <c r="F5" s="17">
        <v>17.0</v>
      </c>
      <c r="G5" s="18">
        <v>97.0</v>
      </c>
      <c r="H5" s="19">
        <v>20.0</v>
      </c>
      <c r="I5" s="20">
        <v>2.0</v>
      </c>
      <c r="J5" s="21">
        <v>11.0</v>
      </c>
      <c r="K5" s="22">
        <v>15.0</v>
      </c>
      <c r="L5" s="75">
        <f t="shared" si="1"/>
        <v>0.7348066298</v>
      </c>
      <c r="M5" s="62">
        <f t="shared" si="2"/>
        <v>99</v>
      </c>
      <c r="N5" s="63">
        <f t="shared" si="3"/>
        <v>97</v>
      </c>
      <c r="O5" s="63">
        <f t="shared" si="4"/>
        <v>11</v>
      </c>
      <c r="P5" s="63">
        <f t="shared" si="5"/>
        <v>37</v>
      </c>
      <c r="Q5" s="63">
        <f t="shared" si="6"/>
        <v>36</v>
      </c>
      <c r="R5" s="65">
        <f t="shared" si="7"/>
        <v>0.7403314917</v>
      </c>
      <c r="S5" s="65">
        <f t="shared" si="8"/>
        <v>0.5966850829</v>
      </c>
      <c r="T5" s="66">
        <f t="shared" si="9"/>
        <v>0.7293233083</v>
      </c>
      <c r="U5" s="27">
        <f t="shared" si="10"/>
        <v>0.7495584895</v>
      </c>
      <c r="V5" s="27">
        <f t="shared" si="11"/>
        <v>0.502035111</v>
      </c>
      <c r="W5" s="27">
        <f t="shared" si="12"/>
        <v>0.3017927634</v>
      </c>
      <c r="X5" s="27">
        <f t="shared" si="13"/>
        <v>-0.09988749322</v>
      </c>
      <c r="Y5" s="27">
        <f t="shared" si="14"/>
        <v>0.08184445904</v>
      </c>
      <c r="Z5" s="27">
        <f t="shared" si="15"/>
        <v>0.1228173242</v>
      </c>
      <c r="AA5" s="27"/>
    </row>
    <row r="6">
      <c r="A6" s="29">
        <v>1005.0</v>
      </c>
      <c r="B6" s="30">
        <v>1599.0</v>
      </c>
      <c r="C6" s="14">
        <v>23.0</v>
      </c>
      <c r="D6" s="15">
        <v>24.0</v>
      </c>
      <c r="E6" s="16">
        <v>7.0</v>
      </c>
      <c r="F6" s="17">
        <v>44.0</v>
      </c>
      <c r="G6" s="18">
        <v>116.0</v>
      </c>
      <c r="H6" s="19">
        <v>13.0</v>
      </c>
      <c r="I6" s="20">
        <v>29.0</v>
      </c>
      <c r="J6" s="21">
        <v>46.0</v>
      </c>
      <c r="K6" s="22">
        <v>27.0</v>
      </c>
      <c r="L6" s="75">
        <f t="shared" si="1"/>
        <v>0.6869300912</v>
      </c>
      <c r="M6" s="62">
        <f t="shared" si="2"/>
        <v>116</v>
      </c>
      <c r="N6" s="63">
        <f t="shared" si="3"/>
        <v>116</v>
      </c>
      <c r="O6" s="63">
        <f t="shared" si="4"/>
        <v>46</v>
      </c>
      <c r="P6" s="63">
        <f t="shared" si="5"/>
        <v>57</v>
      </c>
      <c r="Q6" s="63">
        <f t="shared" si="6"/>
        <v>110</v>
      </c>
      <c r="R6" s="65">
        <f t="shared" si="7"/>
        <v>0.5258358663</v>
      </c>
      <c r="S6" s="65">
        <f t="shared" si="8"/>
        <v>0.4924012158</v>
      </c>
      <c r="T6" s="66">
        <f t="shared" si="9"/>
        <v>0.5132743363</v>
      </c>
      <c r="U6" s="27">
        <f t="shared" si="10"/>
        <v>0.5115122201</v>
      </c>
      <c r="V6" s="27">
        <f t="shared" si="11"/>
        <v>0.4142934122</v>
      </c>
      <c r="W6" s="27">
        <f t="shared" si="12"/>
        <v>0.2143545979</v>
      </c>
      <c r="X6" s="27">
        <f t="shared" si="13"/>
        <v>-0.06802350193</v>
      </c>
      <c r="Y6" s="27">
        <f t="shared" si="14"/>
        <v>0.04797193098</v>
      </c>
      <c r="Z6" s="27">
        <f t="shared" si="15"/>
        <v>0.0619594558</v>
      </c>
      <c r="AA6" s="27"/>
    </row>
    <row r="7">
      <c r="A7" s="29">
        <v>1006.0</v>
      </c>
      <c r="B7" s="30">
        <v>1548.0</v>
      </c>
      <c r="C7" s="14">
        <v>5.0</v>
      </c>
      <c r="D7" s="15">
        <v>12.0</v>
      </c>
      <c r="E7" s="16">
        <v>5.0</v>
      </c>
      <c r="F7" s="17">
        <v>23.0</v>
      </c>
      <c r="G7" s="18">
        <v>78.0</v>
      </c>
      <c r="H7" s="19">
        <v>16.0</v>
      </c>
      <c r="I7" s="20">
        <v>13.0</v>
      </c>
      <c r="J7" s="21">
        <v>19.0</v>
      </c>
      <c r="K7" s="22">
        <v>16.0</v>
      </c>
      <c r="L7" s="75">
        <f t="shared" si="1"/>
        <v>0.6898395722</v>
      </c>
      <c r="M7" s="62">
        <f t="shared" si="2"/>
        <v>78</v>
      </c>
      <c r="N7" s="63">
        <f t="shared" si="3"/>
        <v>78</v>
      </c>
      <c r="O7" s="63">
        <f t="shared" si="4"/>
        <v>19</v>
      </c>
      <c r="P7" s="63">
        <f t="shared" si="5"/>
        <v>39</v>
      </c>
      <c r="Q7" s="63">
        <f t="shared" si="6"/>
        <v>51</v>
      </c>
      <c r="R7" s="65">
        <f t="shared" si="7"/>
        <v>0.6256684492</v>
      </c>
      <c r="S7" s="65">
        <f t="shared" si="8"/>
        <v>0.5187165775</v>
      </c>
      <c r="T7" s="66">
        <f t="shared" si="9"/>
        <v>0.6046511628</v>
      </c>
      <c r="U7" s="27">
        <f t="shared" si="10"/>
        <v>0.6048027035</v>
      </c>
      <c r="V7" s="27">
        <f t="shared" si="11"/>
        <v>0.4364344644</v>
      </c>
      <c r="W7" s="27">
        <f t="shared" si="12"/>
        <v>0.255050896</v>
      </c>
      <c r="X7" s="27">
        <f t="shared" si="13"/>
        <v>-0.07548853696</v>
      </c>
      <c r="Y7" s="27">
        <f t="shared" si="14"/>
        <v>0.06013014642</v>
      </c>
      <c r="Z7" s="27">
        <f t="shared" si="15"/>
        <v>0.08771940853</v>
      </c>
      <c r="AA7" s="27"/>
    </row>
    <row r="8">
      <c r="A8" s="29">
        <v>1007.0</v>
      </c>
      <c r="B8" s="30">
        <v>2681.0</v>
      </c>
      <c r="C8" s="14">
        <v>11.0</v>
      </c>
      <c r="D8" s="15">
        <v>7.0</v>
      </c>
      <c r="E8" s="16">
        <v>6.0</v>
      </c>
      <c r="F8" s="17">
        <v>25.0</v>
      </c>
      <c r="G8" s="18">
        <v>98.0</v>
      </c>
      <c r="H8" s="19">
        <v>26.0</v>
      </c>
      <c r="I8" s="20">
        <v>27.0</v>
      </c>
      <c r="J8" s="21">
        <v>19.0</v>
      </c>
      <c r="K8" s="22">
        <v>23.0</v>
      </c>
      <c r="L8" s="75">
        <f t="shared" si="1"/>
        <v>0.7107438017</v>
      </c>
      <c r="M8" s="62">
        <f t="shared" si="2"/>
        <v>98</v>
      </c>
      <c r="N8" s="63">
        <f t="shared" si="3"/>
        <v>98</v>
      </c>
      <c r="O8" s="63">
        <f t="shared" si="4"/>
        <v>19</v>
      </c>
      <c r="P8" s="63">
        <f t="shared" si="5"/>
        <v>51</v>
      </c>
      <c r="Q8" s="63">
        <f t="shared" si="6"/>
        <v>74</v>
      </c>
      <c r="R8" s="65">
        <f t="shared" si="7"/>
        <v>0.6157024793</v>
      </c>
      <c r="S8" s="65">
        <f t="shared" si="8"/>
        <v>0.4834710744</v>
      </c>
      <c r="T8" s="66">
        <f t="shared" si="9"/>
        <v>0.5697674419</v>
      </c>
      <c r="U8" s="27">
        <f t="shared" si="10"/>
        <v>0.573244857</v>
      </c>
      <c r="V8" s="27">
        <f t="shared" si="11"/>
        <v>0.4067798265</v>
      </c>
      <c r="W8" s="27">
        <f t="shared" si="12"/>
        <v>0.2509883137</v>
      </c>
      <c r="X8" s="27">
        <f t="shared" si="13"/>
        <v>-0.06557854014</v>
      </c>
      <c r="Y8" s="27">
        <f t="shared" si="14"/>
        <v>0.05515174735</v>
      </c>
      <c r="Z8" s="27">
        <f t="shared" si="15"/>
        <v>0.0849471845</v>
      </c>
      <c r="AA8" s="27"/>
    </row>
    <row r="9">
      <c r="A9" s="29">
        <v>1008.0</v>
      </c>
      <c r="B9" s="30">
        <v>3439.0</v>
      </c>
      <c r="C9" s="14">
        <v>14.0</v>
      </c>
      <c r="D9" s="15">
        <v>10.0</v>
      </c>
      <c r="E9" s="16">
        <v>17.0</v>
      </c>
      <c r="F9" s="17">
        <v>64.0</v>
      </c>
      <c r="G9" s="18">
        <v>121.0</v>
      </c>
      <c r="H9" s="19">
        <v>20.0</v>
      </c>
      <c r="I9" s="20">
        <v>18.0</v>
      </c>
      <c r="J9" s="21">
        <v>29.0</v>
      </c>
      <c r="K9" s="22">
        <v>24.0</v>
      </c>
      <c r="L9" s="75">
        <f t="shared" si="1"/>
        <v>0.643533123</v>
      </c>
      <c r="M9" s="62">
        <f t="shared" si="2"/>
        <v>121</v>
      </c>
      <c r="N9" s="63">
        <f t="shared" si="3"/>
        <v>121</v>
      </c>
      <c r="O9" s="63">
        <f t="shared" si="4"/>
        <v>29</v>
      </c>
      <c r="P9" s="63">
        <f t="shared" si="5"/>
        <v>84</v>
      </c>
      <c r="Q9" s="63">
        <f t="shared" si="6"/>
        <v>83</v>
      </c>
      <c r="R9" s="65">
        <f t="shared" si="7"/>
        <v>0.6466876972</v>
      </c>
      <c r="S9" s="65">
        <f t="shared" si="8"/>
        <v>0.4731861199</v>
      </c>
      <c r="T9" s="66">
        <f t="shared" si="9"/>
        <v>0.5931372549</v>
      </c>
      <c r="U9" s="27">
        <f t="shared" si="10"/>
        <v>0.5902910821</v>
      </c>
      <c r="V9" s="27">
        <f t="shared" si="11"/>
        <v>0.3981263367</v>
      </c>
      <c r="W9" s="27">
        <f t="shared" si="12"/>
        <v>0.2636192967</v>
      </c>
      <c r="X9" s="27">
        <f t="shared" si="13"/>
        <v>-0.06281809278</v>
      </c>
      <c r="Y9" s="27">
        <f t="shared" si="14"/>
        <v>0.05669496272</v>
      </c>
      <c r="Z9" s="27">
        <f t="shared" si="15"/>
        <v>0.0937122536</v>
      </c>
      <c r="AA9" s="27"/>
    </row>
    <row r="10">
      <c r="A10" s="29">
        <v>1009.0</v>
      </c>
      <c r="B10" s="30">
        <v>1380.0</v>
      </c>
      <c r="C10" s="14">
        <v>34.0</v>
      </c>
      <c r="D10" s="15">
        <v>12.0</v>
      </c>
      <c r="E10" s="16">
        <v>22.0</v>
      </c>
      <c r="F10" s="17">
        <v>30.0</v>
      </c>
      <c r="G10" s="18">
        <v>104.0</v>
      </c>
      <c r="H10" s="19">
        <v>23.0</v>
      </c>
      <c r="I10" s="20">
        <v>42.0</v>
      </c>
      <c r="J10" s="21">
        <v>44.0</v>
      </c>
      <c r="K10" s="22">
        <v>40.0</v>
      </c>
      <c r="L10" s="75">
        <f t="shared" si="1"/>
        <v>0.7236467236</v>
      </c>
      <c r="M10" s="62">
        <f t="shared" si="2"/>
        <v>104</v>
      </c>
      <c r="N10" s="63">
        <f t="shared" si="3"/>
        <v>104</v>
      </c>
      <c r="O10" s="63">
        <f t="shared" si="4"/>
        <v>44</v>
      </c>
      <c r="P10" s="63">
        <f t="shared" si="5"/>
        <v>53</v>
      </c>
      <c r="Q10" s="63">
        <f t="shared" si="6"/>
        <v>150</v>
      </c>
      <c r="R10" s="65">
        <f t="shared" si="7"/>
        <v>0.4472934473</v>
      </c>
      <c r="S10" s="65">
        <f t="shared" si="8"/>
        <v>0.4216524217</v>
      </c>
      <c r="T10" s="66">
        <f t="shared" si="9"/>
        <v>0.4094488189</v>
      </c>
      <c r="U10" s="27">
        <f t="shared" si="10"/>
        <v>0.407956117</v>
      </c>
      <c r="V10" s="27">
        <f t="shared" si="11"/>
        <v>0.3547672405</v>
      </c>
      <c r="W10" s="27">
        <f t="shared" si="12"/>
        <v>0.1823371382</v>
      </c>
      <c r="X10" s="27">
        <f t="shared" si="13"/>
        <v>-0.04988040268</v>
      </c>
      <c r="Y10" s="27">
        <f t="shared" si="14"/>
        <v>0.03494338822</v>
      </c>
      <c r="Z10" s="27">
        <f t="shared" si="15"/>
        <v>0.04483242764</v>
      </c>
      <c r="AA10" s="27"/>
    </row>
    <row r="11">
      <c r="A11" s="29">
        <v>1012.0</v>
      </c>
      <c r="B11" s="30">
        <v>1883.0</v>
      </c>
      <c r="C11" s="14">
        <v>36.0</v>
      </c>
      <c r="D11" s="15">
        <v>75.0</v>
      </c>
      <c r="E11" s="16">
        <v>21.0</v>
      </c>
      <c r="F11" s="17">
        <v>31.0</v>
      </c>
      <c r="G11" s="18">
        <v>155.0</v>
      </c>
      <c r="H11" s="19">
        <v>21.0</v>
      </c>
      <c r="I11" s="20">
        <v>61.0</v>
      </c>
      <c r="J11" s="21">
        <v>132.0</v>
      </c>
      <c r="K11" s="22">
        <v>67.0</v>
      </c>
      <c r="L11" s="75">
        <f t="shared" si="1"/>
        <v>0.6928213689</v>
      </c>
      <c r="M11" s="62">
        <f t="shared" si="2"/>
        <v>156</v>
      </c>
      <c r="N11" s="63">
        <f t="shared" si="3"/>
        <v>155</v>
      </c>
      <c r="O11" s="63">
        <f t="shared" si="4"/>
        <v>132</v>
      </c>
      <c r="P11" s="63">
        <f t="shared" si="5"/>
        <v>52</v>
      </c>
      <c r="Q11" s="63">
        <f t="shared" si="6"/>
        <v>260</v>
      </c>
      <c r="R11" s="65">
        <f t="shared" si="7"/>
        <v>0.3455759599</v>
      </c>
      <c r="S11" s="65">
        <f t="shared" si="8"/>
        <v>0.4791318865</v>
      </c>
      <c r="T11" s="66">
        <f t="shared" si="9"/>
        <v>0.3734939759</v>
      </c>
      <c r="U11" s="27">
        <f t="shared" si="10"/>
        <v>0.3779888162</v>
      </c>
      <c r="V11" s="27">
        <f t="shared" si="11"/>
        <v>0.4031289481</v>
      </c>
      <c r="W11" s="27">
        <f t="shared" si="12"/>
        <v>0.1408724674</v>
      </c>
      <c r="X11" s="27">
        <f t="shared" si="13"/>
        <v>-0.06440667832</v>
      </c>
      <c r="Y11" s="27">
        <f t="shared" si="14"/>
        <v>0.03067725355</v>
      </c>
      <c r="Z11" s="27">
        <f t="shared" si="15"/>
        <v>0.02676050042</v>
      </c>
      <c r="AA11" s="27"/>
    </row>
    <row r="12">
      <c r="A12" s="29">
        <v>1015.0</v>
      </c>
      <c r="B12" s="30">
        <v>2510.0</v>
      </c>
      <c r="C12" s="14">
        <v>18.0</v>
      </c>
      <c r="D12" s="15">
        <v>20.0</v>
      </c>
      <c r="E12" s="16">
        <v>16.0</v>
      </c>
      <c r="F12" s="17">
        <v>51.0</v>
      </c>
      <c r="G12" s="18">
        <v>162.0</v>
      </c>
      <c r="H12" s="19">
        <v>25.0</v>
      </c>
      <c r="I12" s="20">
        <v>36.0</v>
      </c>
      <c r="J12" s="21">
        <v>56.0</v>
      </c>
      <c r="K12" s="22">
        <v>28.0</v>
      </c>
      <c r="L12" s="75">
        <f t="shared" si="1"/>
        <v>0.6796116505</v>
      </c>
      <c r="M12" s="62">
        <f t="shared" si="2"/>
        <v>161</v>
      </c>
      <c r="N12" s="63">
        <f t="shared" si="3"/>
        <v>162</v>
      </c>
      <c r="O12" s="63">
        <f t="shared" si="4"/>
        <v>56</v>
      </c>
      <c r="P12" s="63">
        <f t="shared" si="5"/>
        <v>76</v>
      </c>
      <c r="Q12" s="63">
        <f t="shared" si="6"/>
        <v>118</v>
      </c>
      <c r="R12" s="65">
        <f t="shared" si="7"/>
        <v>0.5776699029</v>
      </c>
      <c r="S12" s="65">
        <f t="shared" si="8"/>
        <v>0.5291262136</v>
      </c>
      <c r="T12" s="66">
        <f t="shared" si="9"/>
        <v>0.5785714286</v>
      </c>
      <c r="U12" s="27">
        <f t="shared" si="10"/>
        <v>0.5744930463</v>
      </c>
      <c r="V12" s="27">
        <f t="shared" si="11"/>
        <v>0.445192858</v>
      </c>
      <c r="W12" s="27">
        <f t="shared" si="12"/>
        <v>0.235484507</v>
      </c>
      <c r="X12" s="27">
        <f t="shared" si="13"/>
        <v>-0.07854875541</v>
      </c>
      <c r="Y12" s="27">
        <f t="shared" si="14"/>
        <v>0.0566313477</v>
      </c>
      <c r="Z12" s="27">
        <f t="shared" si="15"/>
        <v>0.07477676389</v>
      </c>
      <c r="AA12" s="27"/>
    </row>
    <row r="13">
      <c r="A13" s="29">
        <v>1016.0</v>
      </c>
      <c r="B13" s="30">
        <v>485.0</v>
      </c>
      <c r="C13" s="14">
        <v>14.0</v>
      </c>
      <c r="D13" s="15">
        <v>9.0</v>
      </c>
      <c r="E13" s="16">
        <v>5.0</v>
      </c>
      <c r="F13" s="17">
        <v>10.0</v>
      </c>
      <c r="G13" s="18">
        <v>39.0</v>
      </c>
      <c r="H13" s="19">
        <v>11.0</v>
      </c>
      <c r="I13" s="20">
        <v>5.0</v>
      </c>
      <c r="J13" s="21">
        <v>29.0</v>
      </c>
      <c r="K13" s="22">
        <v>15.0</v>
      </c>
      <c r="L13" s="75">
        <f t="shared" si="1"/>
        <v>0.6350364964</v>
      </c>
      <c r="M13" s="62">
        <f t="shared" si="2"/>
        <v>39</v>
      </c>
      <c r="N13" s="63">
        <f t="shared" si="3"/>
        <v>39</v>
      </c>
      <c r="O13" s="63">
        <f t="shared" si="4"/>
        <v>29</v>
      </c>
      <c r="P13" s="63">
        <f t="shared" si="5"/>
        <v>21</v>
      </c>
      <c r="Q13" s="63">
        <f t="shared" si="6"/>
        <v>48</v>
      </c>
      <c r="R13" s="65">
        <f t="shared" si="7"/>
        <v>0.4379562044</v>
      </c>
      <c r="S13" s="65">
        <f t="shared" si="8"/>
        <v>0.496350365</v>
      </c>
      <c r="T13" s="66">
        <f t="shared" si="9"/>
        <v>0.4482758621</v>
      </c>
      <c r="U13" s="27">
        <f t="shared" si="10"/>
        <v>0.4512396391</v>
      </c>
      <c r="V13" s="27">
        <f t="shared" si="11"/>
        <v>0.4176161223</v>
      </c>
      <c r="W13" s="27">
        <f t="shared" si="12"/>
        <v>0.1785308536</v>
      </c>
      <c r="X13" s="27">
        <f t="shared" si="13"/>
        <v>-0.06911899965</v>
      </c>
      <c r="Y13" s="27">
        <f t="shared" si="14"/>
        <v>0.04027512594</v>
      </c>
      <c r="Z13" s="27">
        <f t="shared" si="15"/>
        <v>0.04298021174</v>
      </c>
      <c r="AA13" s="27"/>
    </row>
    <row r="14">
      <c r="A14" s="29">
        <v>1038.0</v>
      </c>
      <c r="B14" s="30">
        <v>2098.0</v>
      </c>
      <c r="C14" s="14">
        <v>16.0</v>
      </c>
      <c r="D14" s="15">
        <v>17.0</v>
      </c>
      <c r="E14" s="16">
        <v>8.0</v>
      </c>
      <c r="F14" s="17">
        <v>33.0</v>
      </c>
      <c r="G14" s="18">
        <v>122.0</v>
      </c>
      <c r="H14" s="19">
        <v>11.0</v>
      </c>
      <c r="I14" s="20">
        <v>32.0</v>
      </c>
      <c r="J14" s="21">
        <v>50.0</v>
      </c>
      <c r="K14" s="22">
        <v>27.0</v>
      </c>
      <c r="L14" s="75">
        <f t="shared" si="1"/>
        <v>0.7025316456</v>
      </c>
      <c r="M14" s="62">
        <f t="shared" si="2"/>
        <v>121</v>
      </c>
      <c r="N14" s="63">
        <f t="shared" si="3"/>
        <v>122</v>
      </c>
      <c r="O14" s="63">
        <f t="shared" si="4"/>
        <v>50</v>
      </c>
      <c r="P14" s="63">
        <f t="shared" si="5"/>
        <v>44</v>
      </c>
      <c r="Q14" s="63">
        <f t="shared" si="6"/>
        <v>100</v>
      </c>
      <c r="R14" s="65">
        <f t="shared" si="7"/>
        <v>0.5253164557</v>
      </c>
      <c r="S14" s="65">
        <f t="shared" si="8"/>
        <v>0.5443037975</v>
      </c>
      <c r="T14" s="66">
        <f t="shared" si="9"/>
        <v>0.5495495495</v>
      </c>
      <c r="U14" s="27">
        <f t="shared" si="10"/>
        <v>0.5447557016</v>
      </c>
      <c r="V14" s="27">
        <f t="shared" si="11"/>
        <v>0.4579628772</v>
      </c>
      <c r="W14" s="27">
        <f t="shared" si="12"/>
        <v>0.2141428625</v>
      </c>
      <c r="X14" s="27">
        <f t="shared" si="13"/>
        <v>-0.08311960707</v>
      </c>
      <c r="Y14" s="27">
        <f t="shared" si="14"/>
        <v>0.05297613231</v>
      </c>
      <c r="Z14" s="27">
        <f t="shared" si="15"/>
        <v>0.06183711153</v>
      </c>
      <c r="AA14" s="27"/>
    </row>
    <row r="15">
      <c r="A15" s="29">
        <v>1039.0</v>
      </c>
      <c r="B15" s="30">
        <v>3242.0</v>
      </c>
      <c r="C15" s="14">
        <v>29.0</v>
      </c>
      <c r="D15" s="15">
        <v>66.0</v>
      </c>
      <c r="E15" s="16">
        <v>20.0</v>
      </c>
      <c r="F15" s="17">
        <v>73.0</v>
      </c>
      <c r="G15" s="18">
        <v>208.0</v>
      </c>
      <c r="H15" s="19">
        <v>20.0</v>
      </c>
      <c r="I15" s="20">
        <v>88.0</v>
      </c>
      <c r="J15" s="21">
        <v>124.0</v>
      </c>
      <c r="K15" s="22">
        <v>70.0</v>
      </c>
      <c r="L15" s="75">
        <f t="shared" si="1"/>
        <v>0.6891117479</v>
      </c>
      <c r="M15" s="62">
        <f t="shared" si="2"/>
        <v>208</v>
      </c>
      <c r="N15" s="63">
        <f t="shared" si="3"/>
        <v>208</v>
      </c>
      <c r="O15" s="63">
        <f t="shared" si="4"/>
        <v>124</v>
      </c>
      <c r="P15" s="63">
        <f t="shared" si="5"/>
        <v>93</v>
      </c>
      <c r="Q15" s="63">
        <f t="shared" si="6"/>
        <v>273</v>
      </c>
      <c r="R15" s="65">
        <f t="shared" si="7"/>
        <v>0.4312320917</v>
      </c>
      <c r="S15" s="65">
        <f t="shared" si="8"/>
        <v>0.4756446991</v>
      </c>
      <c r="T15" s="66">
        <f t="shared" si="9"/>
        <v>0.4324324324</v>
      </c>
      <c r="U15" s="27">
        <f t="shared" si="10"/>
        <v>0.4331414873</v>
      </c>
      <c r="V15" s="27">
        <f t="shared" si="11"/>
        <v>0.4001949205</v>
      </c>
      <c r="W15" s="27">
        <f t="shared" si="12"/>
        <v>0.1757897997</v>
      </c>
      <c r="X15" s="27">
        <f t="shared" si="13"/>
        <v>-0.06347256881</v>
      </c>
      <c r="Y15" s="27">
        <f t="shared" si="14"/>
        <v>0.03800245142</v>
      </c>
      <c r="Z15" s="27">
        <f t="shared" si="15"/>
        <v>0.04167055936</v>
      </c>
      <c r="AA15" s="27"/>
    </row>
    <row r="16">
      <c r="A16" s="29">
        <v>1063.0</v>
      </c>
      <c r="B16" s="30">
        <v>1412.0</v>
      </c>
      <c r="C16" s="14">
        <v>18.0</v>
      </c>
      <c r="D16" s="15">
        <v>16.0</v>
      </c>
      <c r="E16" s="16">
        <v>7.0</v>
      </c>
      <c r="F16" s="17">
        <v>39.0</v>
      </c>
      <c r="G16" s="18">
        <v>113.0</v>
      </c>
      <c r="H16" s="19">
        <v>19.0</v>
      </c>
      <c r="I16" s="20">
        <v>23.0</v>
      </c>
      <c r="J16" s="21">
        <v>27.0</v>
      </c>
      <c r="K16" s="22">
        <v>37.0</v>
      </c>
      <c r="L16" s="75">
        <f t="shared" si="1"/>
        <v>0.7157190635</v>
      </c>
      <c r="M16" s="62">
        <f t="shared" si="2"/>
        <v>113</v>
      </c>
      <c r="N16" s="63">
        <f t="shared" si="3"/>
        <v>113</v>
      </c>
      <c r="O16" s="63">
        <f t="shared" si="4"/>
        <v>27</v>
      </c>
      <c r="P16" s="63">
        <f t="shared" si="5"/>
        <v>58</v>
      </c>
      <c r="Q16" s="63">
        <f t="shared" si="6"/>
        <v>101</v>
      </c>
      <c r="R16" s="65">
        <f t="shared" si="7"/>
        <v>0.5719063545</v>
      </c>
      <c r="S16" s="65">
        <f t="shared" si="8"/>
        <v>0.4682274247</v>
      </c>
      <c r="T16" s="66">
        <f t="shared" si="9"/>
        <v>0.5280373832</v>
      </c>
      <c r="U16" s="27">
        <f t="shared" si="10"/>
        <v>0.5294427186</v>
      </c>
      <c r="V16" s="27">
        <f t="shared" si="11"/>
        <v>0.3939542212</v>
      </c>
      <c r="W16" s="27">
        <f t="shared" si="12"/>
        <v>0.2331350227</v>
      </c>
      <c r="X16" s="27">
        <f t="shared" si="13"/>
        <v>-0.0615084025</v>
      </c>
      <c r="Y16" s="27">
        <f t="shared" si="14"/>
        <v>0.04961347513</v>
      </c>
      <c r="Z16" s="27">
        <f t="shared" si="15"/>
        <v>0.07329207687</v>
      </c>
      <c r="AA16" s="27"/>
    </row>
    <row r="17">
      <c r="A17" s="29">
        <v>1074.0</v>
      </c>
      <c r="B17" s="30">
        <v>2203.0</v>
      </c>
      <c r="C17" s="14">
        <v>16.0</v>
      </c>
      <c r="D17" s="15">
        <v>47.0</v>
      </c>
      <c r="E17" s="16">
        <v>27.0</v>
      </c>
      <c r="F17" s="17">
        <v>10.0</v>
      </c>
      <c r="G17" s="18">
        <v>125.0</v>
      </c>
      <c r="H17" s="19">
        <v>16.0</v>
      </c>
      <c r="I17" s="20">
        <v>15.0</v>
      </c>
      <c r="J17" s="21">
        <v>84.0</v>
      </c>
      <c r="K17" s="22">
        <v>57.0</v>
      </c>
      <c r="L17" s="75">
        <f t="shared" si="1"/>
        <v>0.7229219144</v>
      </c>
      <c r="M17" s="62">
        <f t="shared" si="2"/>
        <v>124</v>
      </c>
      <c r="N17" s="63">
        <f t="shared" si="3"/>
        <v>125</v>
      </c>
      <c r="O17" s="63">
        <f t="shared" si="4"/>
        <v>84</v>
      </c>
      <c r="P17" s="63">
        <f t="shared" si="5"/>
        <v>26</v>
      </c>
      <c r="Q17" s="63">
        <f t="shared" si="6"/>
        <v>162</v>
      </c>
      <c r="R17" s="65">
        <f t="shared" si="7"/>
        <v>0.3803526448</v>
      </c>
      <c r="S17" s="65">
        <f t="shared" si="8"/>
        <v>0.5264483627</v>
      </c>
      <c r="T17" s="66">
        <f t="shared" si="9"/>
        <v>0.4355400697</v>
      </c>
      <c r="U17" s="27">
        <f t="shared" si="10"/>
        <v>0.4307057819</v>
      </c>
      <c r="V17" s="27">
        <f t="shared" si="11"/>
        <v>0.4429397848</v>
      </c>
      <c r="W17" s="27">
        <f t="shared" si="12"/>
        <v>0.1550490247</v>
      </c>
      <c r="X17" s="27">
        <f t="shared" si="13"/>
        <v>-0.07775571364</v>
      </c>
      <c r="Y17" s="27">
        <f t="shared" si="14"/>
        <v>0.03709882017</v>
      </c>
      <c r="Z17" s="27">
        <f t="shared" si="15"/>
        <v>0.03241754074</v>
      </c>
      <c r="AA17" s="27"/>
    </row>
    <row r="18">
      <c r="A18" s="29">
        <v>1302.0</v>
      </c>
      <c r="B18" s="30">
        <v>3655.0</v>
      </c>
      <c r="C18" s="14">
        <v>25.0</v>
      </c>
      <c r="D18" s="15">
        <v>26.0</v>
      </c>
      <c r="E18" s="16">
        <v>12.0</v>
      </c>
      <c r="F18" s="17">
        <v>61.0</v>
      </c>
      <c r="G18" s="18">
        <v>183.0</v>
      </c>
      <c r="H18" s="19">
        <v>34.0</v>
      </c>
      <c r="I18" s="20">
        <v>45.0</v>
      </c>
      <c r="J18" s="21">
        <v>48.0</v>
      </c>
      <c r="K18" s="22">
        <v>46.0</v>
      </c>
      <c r="L18" s="75">
        <f t="shared" si="1"/>
        <v>0.7020833333</v>
      </c>
      <c r="M18" s="62">
        <f t="shared" si="2"/>
        <v>183</v>
      </c>
      <c r="N18" s="63">
        <f t="shared" si="3"/>
        <v>183</v>
      </c>
      <c r="O18" s="63">
        <f t="shared" si="4"/>
        <v>48</v>
      </c>
      <c r="P18" s="63">
        <f t="shared" si="5"/>
        <v>95</v>
      </c>
      <c r="Q18" s="63">
        <f t="shared" si="6"/>
        <v>154</v>
      </c>
      <c r="R18" s="65">
        <f t="shared" si="7"/>
        <v>0.5791666667</v>
      </c>
      <c r="S18" s="65">
        <f t="shared" si="8"/>
        <v>0.48125</v>
      </c>
      <c r="T18" s="66">
        <f t="shared" si="9"/>
        <v>0.5430267062</v>
      </c>
      <c r="U18" s="27">
        <f t="shared" si="10"/>
        <v>0.5437901393</v>
      </c>
      <c r="V18" s="27">
        <f t="shared" si="11"/>
        <v>0.404911073</v>
      </c>
      <c r="W18" s="27">
        <f t="shared" si="12"/>
        <v>0.2360946559</v>
      </c>
      <c r="X18" s="27">
        <f t="shared" si="13"/>
        <v>-0.0649773863</v>
      </c>
      <c r="Y18" s="27">
        <f t="shared" si="14"/>
        <v>0.051640707</v>
      </c>
      <c r="Z18" s="27">
        <f t="shared" si="15"/>
        <v>0.07516476454</v>
      </c>
      <c r="AA18" s="27"/>
    </row>
    <row r="19">
      <c r="A19" s="29">
        <v>1304.0</v>
      </c>
      <c r="B19" s="30">
        <v>2660.0</v>
      </c>
      <c r="C19" s="14">
        <v>18.0</v>
      </c>
      <c r="D19" s="15">
        <v>23.0</v>
      </c>
      <c r="E19" s="16">
        <v>5.0</v>
      </c>
      <c r="F19" s="17">
        <v>38.0</v>
      </c>
      <c r="G19" s="18">
        <v>115.0</v>
      </c>
      <c r="H19" s="19">
        <v>14.0</v>
      </c>
      <c r="I19" s="20">
        <v>29.0</v>
      </c>
      <c r="J19" s="21">
        <v>43.0</v>
      </c>
      <c r="K19" s="22">
        <v>42.0</v>
      </c>
      <c r="L19" s="75">
        <f t="shared" si="1"/>
        <v>0.7094801223</v>
      </c>
      <c r="M19" s="62">
        <f t="shared" si="2"/>
        <v>115</v>
      </c>
      <c r="N19" s="63">
        <f t="shared" si="3"/>
        <v>115</v>
      </c>
      <c r="O19" s="63">
        <f t="shared" si="4"/>
        <v>43</v>
      </c>
      <c r="P19" s="63">
        <f t="shared" si="5"/>
        <v>52</v>
      </c>
      <c r="Q19" s="63">
        <f t="shared" si="6"/>
        <v>117</v>
      </c>
      <c r="R19" s="65">
        <f t="shared" si="7"/>
        <v>0.5107033639</v>
      </c>
      <c r="S19" s="65">
        <f t="shared" si="8"/>
        <v>0.4831804281</v>
      </c>
      <c r="T19" s="66">
        <f t="shared" si="9"/>
        <v>0.4956896552</v>
      </c>
      <c r="U19" s="27">
        <f t="shared" si="10"/>
        <v>0.4943413427</v>
      </c>
      <c r="V19" s="27">
        <f t="shared" si="11"/>
        <v>0.4065352844</v>
      </c>
      <c r="W19" s="27">
        <f t="shared" si="12"/>
        <v>0.2081859021</v>
      </c>
      <c r="X19" s="27">
        <f t="shared" si="13"/>
        <v>-0.06549971669</v>
      </c>
      <c r="Y19" s="27">
        <f t="shared" si="14"/>
        <v>0.04571891668</v>
      </c>
      <c r="Z19" s="27">
        <f t="shared" si="15"/>
        <v>0.05844463103</v>
      </c>
      <c r="AA19" s="27"/>
    </row>
    <row r="20">
      <c r="A20" s="29">
        <v>1307.0</v>
      </c>
      <c r="B20" s="30">
        <v>2027.0</v>
      </c>
      <c r="C20" s="14">
        <v>29.0</v>
      </c>
      <c r="D20" s="15">
        <v>32.0</v>
      </c>
      <c r="E20" s="16">
        <v>8.0</v>
      </c>
      <c r="F20" s="17">
        <v>47.0</v>
      </c>
      <c r="G20" s="18">
        <v>124.0</v>
      </c>
      <c r="H20" s="19">
        <v>24.0</v>
      </c>
      <c r="I20" s="20">
        <v>35.0</v>
      </c>
      <c r="J20" s="21">
        <v>41.0</v>
      </c>
      <c r="K20" s="22">
        <v>39.0</v>
      </c>
      <c r="L20" s="75">
        <f t="shared" si="1"/>
        <v>0.7044854881</v>
      </c>
      <c r="M20" s="62">
        <f t="shared" si="2"/>
        <v>124</v>
      </c>
      <c r="N20" s="63">
        <f t="shared" si="3"/>
        <v>124</v>
      </c>
      <c r="O20" s="63">
        <f t="shared" si="4"/>
        <v>41</v>
      </c>
      <c r="P20" s="63">
        <f t="shared" si="5"/>
        <v>71</v>
      </c>
      <c r="Q20" s="63">
        <f t="shared" si="6"/>
        <v>143</v>
      </c>
      <c r="R20" s="65">
        <f t="shared" si="7"/>
        <v>0.5145118734</v>
      </c>
      <c r="S20" s="65">
        <f t="shared" si="8"/>
        <v>0.4353562005</v>
      </c>
      <c r="T20" s="66">
        <f t="shared" si="9"/>
        <v>0.4644194757</v>
      </c>
      <c r="U20" s="27">
        <f t="shared" si="10"/>
        <v>0.4646371712</v>
      </c>
      <c r="V20" s="27">
        <f t="shared" si="11"/>
        <v>0.3662972391</v>
      </c>
      <c r="W20" s="27">
        <f t="shared" si="12"/>
        <v>0.2097384237</v>
      </c>
      <c r="X20" s="27">
        <f t="shared" si="13"/>
        <v>-0.05317533339</v>
      </c>
      <c r="Y20" s="27">
        <f t="shared" si="14"/>
        <v>0.04150094768</v>
      </c>
      <c r="Z20" s="27">
        <f t="shared" si="15"/>
        <v>0.05931956902</v>
      </c>
      <c r="AA20" s="27"/>
    </row>
    <row r="21">
      <c r="A21" s="29">
        <v>1318.0</v>
      </c>
      <c r="B21" s="30">
        <v>1739.0</v>
      </c>
      <c r="C21" s="14">
        <v>5.0</v>
      </c>
      <c r="D21" s="15">
        <v>7.0</v>
      </c>
      <c r="E21" s="16">
        <v>7.0</v>
      </c>
      <c r="F21" s="17">
        <v>16.0</v>
      </c>
      <c r="G21" s="18">
        <v>60.0</v>
      </c>
      <c r="H21" s="19">
        <v>16.0</v>
      </c>
      <c r="I21" s="20">
        <v>15.0</v>
      </c>
      <c r="J21" s="21">
        <v>18.0</v>
      </c>
      <c r="K21" s="22">
        <v>13.0</v>
      </c>
      <c r="L21" s="75">
        <f t="shared" si="1"/>
        <v>0.6815286624</v>
      </c>
      <c r="M21" s="62">
        <f t="shared" si="2"/>
        <v>60</v>
      </c>
      <c r="N21" s="63">
        <f t="shared" si="3"/>
        <v>60</v>
      </c>
      <c r="O21" s="63">
        <f t="shared" si="4"/>
        <v>18</v>
      </c>
      <c r="P21" s="63">
        <f t="shared" si="5"/>
        <v>32</v>
      </c>
      <c r="Q21" s="63">
        <f t="shared" si="6"/>
        <v>47</v>
      </c>
      <c r="R21" s="65">
        <f t="shared" si="7"/>
        <v>0.5859872611</v>
      </c>
      <c r="S21" s="65">
        <f t="shared" si="8"/>
        <v>0.4968152866</v>
      </c>
      <c r="T21" s="66">
        <f t="shared" si="9"/>
        <v>0.5607476636</v>
      </c>
      <c r="U21" s="27">
        <f t="shared" si="10"/>
        <v>0.5594744356</v>
      </c>
      <c r="V21" s="27">
        <f t="shared" si="11"/>
        <v>0.4180072952</v>
      </c>
      <c r="W21" s="27">
        <f t="shared" si="12"/>
        <v>0.2388750402</v>
      </c>
      <c r="X21" s="27">
        <f t="shared" si="13"/>
        <v>-0.06924854512</v>
      </c>
      <c r="Y21" s="27">
        <f t="shared" si="14"/>
        <v>0.05393876564</v>
      </c>
      <c r="Z21" s="27">
        <f t="shared" si="15"/>
        <v>0.07694555458</v>
      </c>
      <c r="AA21" s="27"/>
    </row>
    <row r="22">
      <c r="A22" s="29">
        <v>1327.0</v>
      </c>
      <c r="B22" s="30">
        <v>2196.0</v>
      </c>
      <c r="C22" s="14">
        <v>12.0</v>
      </c>
      <c r="D22" s="15">
        <v>8.0</v>
      </c>
      <c r="E22" s="16">
        <v>5.0</v>
      </c>
      <c r="F22" s="17">
        <v>29.0</v>
      </c>
      <c r="G22" s="18">
        <v>73.0</v>
      </c>
      <c r="H22" s="19">
        <v>18.0</v>
      </c>
      <c r="I22" s="20">
        <v>22.0</v>
      </c>
      <c r="J22" s="21">
        <v>23.0</v>
      </c>
      <c r="K22" s="22">
        <v>19.0</v>
      </c>
      <c r="L22" s="75">
        <f t="shared" si="1"/>
        <v>0.6650717703</v>
      </c>
      <c r="M22" s="62">
        <f t="shared" si="2"/>
        <v>73</v>
      </c>
      <c r="N22" s="63">
        <f t="shared" si="3"/>
        <v>73</v>
      </c>
      <c r="O22" s="63">
        <f t="shared" si="4"/>
        <v>23</v>
      </c>
      <c r="P22" s="63">
        <f t="shared" si="5"/>
        <v>47</v>
      </c>
      <c r="Q22" s="63">
        <f t="shared" si="6"/>
        <v>66</v>
      </c>
      <c r="R22" s="65">
        <f t="shared" si="7"/>
        <v>0.5741626794</v>
      </c>
      <c r="S22" s="65">
        <f t="shared" si="8"/>
        <v>0.4593301435</v>
      </c>
      <c r="T22" s="66">
        <f t="shared" si="9"/>
        <v>0.5251798561</v>
      </c>
      <c r="U22" s="27">
        <f t="shared" si="10"/>
        <v>0.5250206395</v>
      </c>
      <c r="V22" s="27">
        <f t="shared" si="11"/>
        <v>0.3864682832</v>
      </c>
      <c r="W22" s="27">
        <f t="shared" si="12"/>
        <v>0.2340548033</v>
      </c>
      <c r="X22" s="27">
        <f t="shared" si="13"/>
        <v>-0.05919304028</v>
      </c>
      <c r="Y22" s="27">
        <f t="shared" si="14"/>
        <v>0.04886273648</v>
      </c>
      <c r="Z22" s="27">
        <f t="shared" si="15"/>
        <v>0.07387153171</v>
      </c>
      <c r="AA22" s="27"/>
    </row>
    <row r="23">
      <c r="A23" s="29">
        <v>1328.0</v>
      </c>
      <c r="B23" s="30">
        <v>1757.0</v>
      </c>
      <c r="C23" s="14">
        <v>9.0</v>
      </c>
      <c r="D23" s="15">
        <v>19.0</v>
      </c>
      <c r="E23" s="16">
        <v>1.0</v>
      </c>
      <c r="F23" s="17">
        <v>29.0</v>
      </c>
      <c r="G23" s="18">
        <v>82.0</v>
      </c>
      <c r="H23" s="19">
        <v>13.0</v>
      </c>
      <c r="I23" s="20">
        <v>21.0</v>
      </c>
      <c r="J23" s="21">
        <v>35.0</v>
      </c>
      <c r="K23" s="22">
        <v>22.0</v>
      </c>
      <c r="L23" s="75">
        <f t="shared" si="1"/>
        <v>0.6666666667</v>
      </c>
      <c r="M23" s="62">
        <f t="shared" si="2"/>
        <v>82</v>
      </c>
      <c r="N23" s="63">
        <f t="shared" si="3"/>
        <v>82</v>
      </c>
      <c r="O23" s="63">
        <f t="shared" si="4"/>
        <v>35</v>
      </c>
      <c r="P23" s="63">
        <f t="shared" si="5"/>
        <v>42</v>
      </c>
      <c r="Q23" s="63">
        <f t="shared" si="6"/>
        <v>72</v>
      </c>
      <c r="R23" s="65">
        <f t="shared" si="7"/>
        <v>0.5367965368</v>
      </c>
      <c r="S23" s="65">
        <f t="shared" si="8"/>
        <v>0.5064935065</v>
      </c>
      <c r="T23" s="66">
        <f t="shared" si="9"/>
        <v>0.5324675325</v>
      </c>
      <c r="U23" s="27">
        <f t="shared" si="10"/>
        <v>0.5288992653</v>
      </c>
      <c r="V23" s="27">
        <f t="shared" si="11"/>
        <v>0.4261502944</v>
      </c>
      <c r="W23" s="27">
        <f t="shared" si="12"/>
        <v>0.2188226653</v>
      </c>
      <c r="X23" s="27">
        <f t="shared" si="13"/>
        <v>-0.07197281956</v>
      </c>
      <c r="Y23" s="27">
        <f t="shared" si="14"/>
        <v>0.05037342326</v>
      </c>
      <c r="Z23" s="27">
        <f t="shared" si="15"/>
        <v>0.0645693768</v>
      </c>
      <c r="AA23" s="27"/>
    </row>
    <row r="24">
      <c r="A24" s="29">
        <v>1330.0</v>
      </c>
      <c r="B24" s="30">
        <v>1937.0</v>
      </c>
      <c r="C24" s="14">
        <v>28.0</v>
      </c>
      <c r="D24" s="15">
        <v>39.0</v>
      </c>
      <c r="E24" s="16">
        <v>20.0</v>
      </c>
      <c r="F24" s="17">
        <v>26.0</v>
      </c>
      <c r="G24" s="18">
        <v>94.0</v>
      </c>
      <c r="H24" s="19">
        <v>23.0</v>
      </c>
      <c r="I24" s="20">
        <v>47.0</v>
      </c>
      <c r="J24" s="21">
        <v>47.0</v>
      </c>
      <c r="K24" s="22">
        <v>57.0</v>
      </c>
      <c r="L24" s="75">
        <f t="shared" si="1"/>
        <v>0.7480314961</v>
      </c>
      <c r="M24" s="62">
        <f t="shared" si="2"/>
        <v>93</v>
      </c>
      <c r="N24" s="63">
        <f t="shared" si="3"/>
        <v>94</v>
      </c>
      <c r="O24" s="63">
        <f t="shared" si="4"/>
        <v>47</v>
      </c>
      <c r="P24" s="63">
        <f t="shared" si="5"/>
        <v>49</v>
      </c>
      <c r="Q24" s="63">
        <f t="shared" si="6"/>
        <v>191</v>
      </c>
      <c r="R24" s="65">
        <f t="shared" si="7"/>
        <v>0.375328084</v>
      </c>
      <c r="S24" s="65">
        <f t="shared" si="8"/>
        <v>0.3700787402</v>
      </c>
      <c r="T24" s="66">
        <f t="shared" si="9"/>
        <v>0.3298245614</v>
      </c>
      <c r="U24" s="27">
        <f t="shared" si="10"/>
        <v>0.3242086871</v>
      </c>
      <c r="V24" s="27">
        <f t="shared" si="11"/>
        <v>0.3113745034</v>
      </c>
      <c r="W24" s="27">
        <f t="shared" si="12"/>
        <v>0.1530007854</v>
      </c>
      <c r="X24" s="27">
        <f t="shared" si="13"/>
        <v>-0.03842457095</v>
      </c>
      <c r="Y24" s="27">
        <f t="shared" si="14"/>
        <v>0.02573493509</v>
      </c>
      <c r="Z24" s="27">
        <f t="shared" si="15"/>
        <v>0.03156670908</v>
      </c>
      <c r="AA24" s="27"/>
    </row>
    <row r="25">
      <c r="A25" s="29">
        <v>1331.0</v>
      </c>
      <c r="B25" s="30">
        <v>1777.0</v>
      </c>
      <c r="C25" s="14">
        <v>8.0</v>
      </c>
      <c r="D25" s="15">
        <v>11.0</v>
      </c>
      <c r="E25" s="16">
        <v>5.0</v>
      </c>
      <c r="F25" s="17">
        <v>27.0</v>
      </c>
      <c r="G25" s="18">
        <v>86.0</v>
      </c>
      <c r="H25" s="19">
        <v>21.0</v>
      </c>
      <c r="I25" s="20">
        <v>12.0</v>
      </c>
      <c r="J25" s="21">
        <v>33.0</v>
      </c>
      <c r="K25" s="22">
        <v>27.0</v>
      </c>
      <c r="L25" s="75">
        <f t="shared" si="1"/>
        <v>0.647826087</v>
      </c>
      <c r="M25" s="62">
        <f t="shared" si="2"/>
        <v>86</v>
      </c>
      <c r="N25" s="63">
        <f t="shared" si="3"/>
        <v>86</v>
      </c>
      <c r="O25" s="63">
        <f t="shared" si="4"/>
        <v>33</v>
      </c>
      <c r="P25" s="63">
        <f t="shared" si="5"/>
        <v>48</v>
      </c>
      <c r="Q25" s="63">
        <f t="shared" si="6"/>
        <v>63</v>
      </c>
      <c r="R25" s="65">
        <f t="shared" si="7"/>
        <v>0.5826086957</v>
      </c>
      <c r="S25" s="65">
        <f t="shared" si="8"/>
        <v>0.5173913043</v>
      </c>
      <c r="T25" s="66">
        <f t="shared" si="9"/>
        <v>0.5771812081</v>
      </c>
      <c r="U25" s="27">
        <f t="shared" si="10"/>
        <v>0.5705798798</v>
      </c>
      <c r="V25" s="27">
        <f t="shared" si="11"/>
        <v>0.4353194145</v>
      </c>
      <c r="W25" s="27">
        <f t="shared" si="12"/>
        <v>0.2374977834</v>
      </c>
      <c r="X25" s="27">
        <f t="shared" si="13"/>
        <v>-0.07510329716</v>
      </c>
      <c r="Y25" s="27">
        <f t="shared" si="14"/>
        <v>0.05584881544</v>
      </c>
      <c r="Z25" s="27">
        <f t="shared" si="15"/>
        <v>0.07606083853</v>
      </c>
      <c r="AA25" s="27"/>
    </row>
    <row r="26">
      <c r="A26" s="29">
        <v>1333.0</v>
      </c>
      <c r="B26" s="30">
        <v>1478.0</v>
      </c>
      <c r="C26" s="14">
        <v>13.0</v>
      </c>
      <c r="D26" s="15">
        <v>16.0</v>
      </c>
      <c r="E26" s="16">
        <v>20.0</v>
      </c>
      <c r="F26" s="17">
        <v>28.0</v>
      </c>
      <c r="G26" s="18">
        <v>90.0</v>
      </c>
      <c r="H26" s="19">
        <v>18.0</v>
      </c>
      <c r="I26" s="20">
        <v>30.0</v>
      </c>
      <c r="J26" s="21">
        <v>25.0</v>
      </c>
      <c r="K26" s="22">
        <v>28.0</v>
      </c>
      <c r="L26" s="75">
        <f t="shared" si="1"/>
        <v>0.7350746269</v>
      </c>
      <c r="M26" s="62">
        <f t="shared" si="2"/>
        <v>90</v>
      </c>
      <c r="N26" s="63">
        <f t="shared" si="3"/>
        <v>90</v>
      </c>
      <c r="O26" s="63">
        <f t="shared" si="4"/>
        <v>25</v>
      </c>
      <c r="P26" s="63">
        <f t="shared" si="5"/>
        <v>46</v>
      </c>
      <c r="Q26" s="63">
        <f t="shared" si="6"/>
        <v>107</v>
      </c>
      <c r="R26" s="65">
        <f t="shared" si="7"/>
        <v>0.5074626866</v>
      </c>
      <c r="S26" s="65">
        <f t="shared" si="8"/>
        <v>0.4291044776</v>
      </c>
      <c r="T26" s="66">
        <f t="shared" si="9"/>
        <v>0.4568527919</v>
      </c>
      <c r="U26" s="27">
        <f t="shared" si="10"/>
        <v>0.4552491094</v>
      </c>
      <c r="V26" s="27">
        <f t="shared" si="11"/>
        <v>0.3610372041</v>
      </c>
      <c r="W26" s="27">
        <f t="shared" si="12"/>
        <v>0.2068648548</v>
      </c>
      <c r="X26" s="27">
        <f t="shared" si="13"/>
        <v>-0.05165910118</v>
      </c>
      <c r="Y26" s="27">
        <f t="shared" si="14"/>
        <v>0.04034456517</v>
      </c>
      <c r="Z26" s="27">
        <f t="shared" si="15"/>
        <v>0.05770526144</v>
      </c>
      <c r="AA26" s="27"/>
    </row>
    <row r="27">
      <c r="A27" s="29">
        <v>1334.0</v>
      </c>
      <c r="B27" s="30">
        <v>1815.0</v>
      </c>
      <c r="C27" s="14">
        <v>19.0</v>
      </c>
      <c r="D27" s="15">
        <v>19.0</v>
      </c>
      <c r="E27" s="16">
        <v>6.0</v>
      </c>
      <c r="F27" s="17">
        <v>33.0</v>
      </c>
      <c r="G27" s="18">
        <v>106.0</v>
      </c>
      <c r="H27" s="19">
        <v>21.0</v>
      </c>
      <c r="I27" s="20">
        <v>23.0</v>
      </c>
      <c r="J27" s="21">
        <v>23.0</v>
      </c>
      <c r="K27" s="22">
        <v>23.0</v>
      </c>
      <c r="L27" s="75">
        <f t="shared" si="1"/>
        <v>0.7179487179</v>
      </c>
      <c r="M27" s="62">
        <f t="shared" si="2"/>
        <v>106</v>
      </c>
      <c r="N27" s="63">
        <f t="shared" si="3"/>
        <v>106</v>
      </c>
      <c r="O27" s="63">
        <f t="shared" si="4"/>
        <v>23</v>
      </c>
      <c r="P27" s="63">
        <f t="shared" si="5"/>
        <v>54</v>
      </c>
      <c r="Q27" s="63">
        <f t="shared" si="6"/>
        <v>90</v>
      </c>
      <c r="R27" s="65">
        <f t="shared" si="7"/>
        <v>0.5860805861</v>
      </c>
      <c r="S27" s="65">
        <f t="shared" si="8"/>
        <v>0.4725274725</v>
      </c>
      <c r="T27" s="66">
        <f t="shared" si="9"/>
        <v>0.5408163265</v>
      </c>
      <c r="U27" s="27">
        <f t="shared" si="10"/>
        <v>0.5430783371</v>
      </c>
      <c r="V27" s="27">
        <f t="shared" si="11"/>
        <v>0.3975721682</v>
      </c>
      <c r="W27" s="27">
        <f t="shared" si="12"/>
        <v>0.2389130837</v>
      </c>
      <c r="X27" s="27">
        <f t="shared" si="13"/>
        <v>-0.06264333628</v>
      </c>
      <c r="Y27" s="27">
        <f t="shared" si="14"/>
        <v>0.05131003103</v>
      </c>
      <c r="Z27" s="27">
        <f t="shared" si="15"/>
        <v>0.07697006539</v>
      </c>
      <c r="AA27" s="27"/>
    </row>
    <row r="28">
      <c r="A28" s="29">
        <v>1335.0</v>
      </c>
      <c r="B28" s="30">
        <v>1591.0</v>
      </c>
      <c r="C28" s="14">
        <v>28.0</v>
      </c>
      <c r="D28" s="15">
        <v>19.0</v>
      </c>
      <c r="E28" s="16">
        <v>17.0</v>
      </c>
      <c r="F28" s="17">
        <v>22.0</v>
      </c>
      <c r="G28" s="18">
        <v>116.0</v>
      </c>
      <c r="H28" s="19">
        <v>16.0</v>
      </c>
      <c r="I28" s="20">
        <v>22.0</v>
      </c>
      <c r="J28" s="21">
        <v>48.0</v>
      </c>
      <c r="K28" s="22">
        <v>36.0</v>
      </c>
      <c r="L28" s="75">
        <f t="shared" si="1"/>
        <v>0.7345679012</v>
      </c>
      <c r="M28" s="62">
        <f t="shared" si="2"/>
        <v>116</v>
      </c>
      <c r="N28" s="63">
        <f t="shared" si="3"/>
        <v>116</v>
      </c>
      <c r="O28" s="63">
        <f t="shared" si="4"/>
        <v>48</v>
      </c>
      <c r="P28" s="63">
        <f t="shared" si="5"/>
        <v>38</v>
      </c>
      <c r="Q28" s="63">
        <f t="shared" si="6"/>
        <v>122</v>
      </c>
      <c r="R28" s="65">
        <f t="shared" si="7"/>
        <v>0.475308642</v>
      </c>
      <c r="S28" s="65">
        <f t="shared" si="8"/>
        <v>0.5061728395</v>
      </c>
      <c r="T28" s="66">
        <f t="shared" si="9"/>
        <v>0.487394958</v>
      </c>
      <c r="U28" s="27">
        <f t="shared" si="10"/>
        <v>0.4839118696</v>
      </c>
      <c r="V28" s="27">
        <f t="shared" si="11"/>
        <v>0.4258804937</v>
      </c>
      <c r="W28" s="27">
        <f t="shared" si="12"/>
        <v>0.1937574048</v>
      </c>
      <c r="X28" s="27">
        <f t="shared" si="13"/>
        <v>-0.07188171473</v>
      </c>
      <c r="Y28" s="27">
        <f t="shared" si="14"/>
        <v>0.04457511034</v>
      </c>
      <c r="Z28" s="27">
        <f t="shared" si="15"/>
        <v>0.05062425039</v>
      </c>
      <c r="AA28" s="27"/>
    </row>
    <row r="29">
      <c r="A29" s="29">
        <v>1336.0</v>
      </c>
      <c r="B29" s="30">
        <v>1443.0</v>
      </c>
      <c r="C29" s="14">
        <v>11.0</v>
      </c>
      <c r="D29" s="15">
        <v>11.0</v>
      </c>
      <c r="E29" s="16">
        <v>6.0</v>
      </c>
      <c r="F29" s="17">
        <v>13.0</v>
      </c>
      <c r="G29" s="18">
        <v>88.0</v>
      </c>
      <c r="H29" s="19">
        <v>10.0</v>
      </c>
      <c r="I29" s="20">
        <v>20.0</v>
      </c>
      <c r="J29" s="21">
        <v>24.0</v>
      </c>
      <c r="K29" s="22">
        <v>10.0</v>
      </c>
      <c r="L29" s="75">
        <f t="shared" si="1"/>
        <v>0.7564766839</v>
      </c>
      <c r="M29" s="62">
        <f t="shared" si="2"/>
        <v>88</v>
      </c>
      <c r="N29" s="63">
        <f t="shared" si="3"/>
        <v>88</v>
      </c>
      <c r="O29" s="63">
        <f t="shared" si="4"/>
        <v>24</v>
      </c>
      <c r="P29" s="63">
        <f t="shared" si="5"/>
        <v>23</v>
      </c>
      <c r="Q29" s="63">
        <f t="shared" si="6"/>
        <v>58</v>
      </c>
      <c r="R29" s="65">
        <f t="shared" si="7"/>
        <v>0.5751295337</v>
      </c>
      <c r="S29" s="65">
        <f t="shared" si="8"/>
        <v>0.5803108808</v>
      </c>
      <c r="T29" s="66">
        <f t="shared" si="9"/>
        <v>0.602739726</v>
      </c>
      <c r="U29" s="27">
        <f t="shared" si="10"/>
        <v>0.6051399919</v>
      </c>
      <c r="V29" s="27">
        <f t="shared" si="11"/>
        <v>0.4882582887</v>
      </c>
      <c r="W29" s="27">
        <f t="shared" si="12"/>
        <v>0.234448937</v>
      </c>
      <c r="X29" s="27">
        <f t="shared" si="13"/>
        <v>-0.09448049942</v>
      </c>
      <c r="Y29" s="27">
        <f t="shared" si="14"/>
        <v>0.06183640911</v>
      </c>
      <c r="Z29" s="27">
        <f t="shared" si="15"/>
        <v>0.07412053132</v>
      </c>
      <c r="AA29" s="27"/>
    </row>
    <row r="30">
      <c r="A30" s="29">
        <v>1341.0</v>
      </c>
      <c r="B30" s="30">
        <v>2852.0</v>
      </c>
      <c r="C30" s="14">
        <v>16.0</v>
      </c>
      <c r="D30" s="15">
        <v>18.0</v>
      </c>
      <c r="E30" s="16">
        <v>21.0</v>
      </c>
      <c r="F30" s="17">
        <v>38.0</v>
      </c>
      <c r="G30" s="18">
        <v>159.0</v>
      </c>
      <c r="H30" s="19">
        <v>26.0</v>
      </c>
      <c r="I30" s="20">
        <v>40.0</v>
      </c>
      <c r="J30" s="21">
        <v>36.0</v>
      </c>
      <c r="K30" s="22">
        <v>40.0</v>
      </c>
      <c r="L30" s="75">
        <f t="shared" si="1"/>
        <v>0.7461928934</v>
      </c>
      <c r="M30" s="62">
        <f t="shared" si="2"/>
        <v>159</v>
      </c>
      <c r="N30" s="63">
        <f t="shared" si="3"/>
        <v>159</v>
      </c>
      <c r="O30" s="63">
        <f t="shared" si="4"/>
        <v>36</v>
      </c>
      <c r="P30" s="63">
        <f t="shared" si="5"/>
        <v>64</v>
      </c>
      <c r="Q30" s="63">
        <f t="shared" si="6"/>
        <v>135</v>
      </c>
      <c r="R30" s="65">
        <f t="shared" si="7"/>
        <v>0.5659898477</v>
      </c>
      <c r="S30" s="65">
        <f t="shared" si="8"/>
        <v>0.4949238579</v>
      </c>
      <c r="T30" s="66">
        <f t="shared" si="9"/>
        <v>0.5408163265</v>
      </c>
      <c r="U30" s="27">
        <f t="shared" si="10"/>
        <v>0.5430563124</v>
      </c>
      <c r="V30" s="27">
        <f t="shared" si="11"/>
        <v>0.4164158968</v>
      </c>
      <c r="W30" s="27">
        <f t="shared" si="12"/>
        <v>0.2307231857</v>
      </c>
      <c r="X30" s="27">
        <f t="shared" si="13"/>
        <v>-0.06872227563</v>
      </c>
      <c r="Y30" s="27">
        <f t="shared" si="14"/>
        <v>0.05189970737</v>
      </c>
      <c r="Z30" s="27">
        <f t="shared" si="15"/>
        <v>0.07178347306</v>
      </c>
      <c r="AA30" s="27"/>
    </row>
    <row r="31">
      <c r="A31" s="29">
        <v>1343.0</v>
      </c>
      <c r="B31" s="30">
        <v>1018.0</v>
      </c>
      <c r="C31" s="14">
        <v>9.0</v>
      </c>
      <c r="D31" s="15">
        <v>11.0</v>
      </c>
      <c r="E31" s="16">
        <v>9.0</v>
      </c>
      <c r="F31" s="17">
        <v>21.0</v>
      </c>
      <c r="G31" s="18">
        <v>62.0</v>
      </c>
      <c r="H31" s="19">
        <v>7.0</v>
      </c>
      <c r="I31" s="20">
        <v>19.0</v>
      </c>
      <c r="J31" s="21">
        <v>21.0</v>
      </c>
      <c r="K31" s="22">
        <v>14.0</v>
      </c>
      <c r="L31" s="75">
        <f t="shared" si="1"/>
        <v>0.7167630058</v>
      </c>
      <c r="M31" s="62">
        <f t="shared" si="2"/>
        <v>62</v>
      </c>
      <c r="N31" s="63">
        <f t="shared" si="3"/>
        <v>62</v>
      </c>
      <c r="O31" s="63">
        <f t="shared" si="4"/>
        <v>21</v>
      </c>
      <c r="P31" s="63">
        <f t="shared" si="5"/>
        <v>28</v>
      </c>
      <c r="Q31" s="63">
        <f t="shared" si="6"/>
        <v>62</v>
      </c>
      <c r="R31" s="65">
        <f t="shared" si="7"/>
        <v>0.5202312139</v>
      </c>
      <c r="S31" s="65">
        <f t="shared" si="8"/>
        <v>0.4797687861</v>
      </c>
      <c r="T31" s="66">
        <f t="shared" si="9"/>
        <v>0.5</v>
      </c>
      <c r="U31" s="27">
        <f t="shared" si="10"/>
        <v>0.4990017364</v>
      </c>
      <c r="V31" s="27">
        <f t="shared" si="11"/>
        <v>0.4036648187</v>
      </c>
      <c r="W31" s="27">
        <f t="shared" si="12"/>
        <v>0.2120698868</v>
      </c>
      <c r="X31" s="27">
        <f t="shared" si="13"/>
        <v>-0.06457802093</v>
      </c>
      <c r="Y31" s="27">
        <f t="shared" si="14"/>
        <v>0.04624302906</v>
      </c>
      <c r="Z31" s="27">
        <f t="shared" si="15"/>
        <v>0.06064569772</v>
      </c>
      <c r="AA31" s="27"/>
    </row>
    <row r="32">
      <c r="A32" s="29">
        <v>1344.0</v>
      </c>
      <c r="B32" s="30">
        <v>1496.0</v>
      </c>
      <c r="C32" s="14">
        <v>10.0</v>
      </c>
      <c r="D32" s="15">
        <v>15.0</v>
      </c>
      <c r="E32" s="16">
        <v>10.0</v>
      </c>
      <c r="F32" s="17">
        <v>37.0</v>
      </c>
      <c r="G32" s="18">
        <v>78.0</v>
      </c>
      <c r="H32" s="19">
        <v>11.0</v>
      </c>
      <c r="I32" s="20">
        <v>24.0</v>
      </c>
      <c r="J32" s="21">
        <v>12.0</v>
      </c>
      <c r="K32" s="22">
        <v>27.0</v>
      </c>
      <c r="L32" s="75">
        <f t="shared" si="1"/>
        <v>0.7321428571</v>
      </c>
      <c r="M32" s="62">
        <f t="shared" si="2"/>
        <v>78</v>
      </c>
      <c r="N32" s="63">
        <f t="shared" si="3"/>
        <v>78</v>
      </c>
      <c r="O32" s="63">
        <f t="shared" si="4"/>
        <v>12</v>
      </c>
      <c r="P32" s="63">
        <f t="shared" si="5"/>
        <v>48</v>
      </c>
      <c r="Q32" s="63">
        <f t="shared" si="6"/>
        <v>86</v>
      </c>
      <c r="R32" s="65">
        <f t="shared" si="7"/>
        <v>0.5625</v>
      </c>
      <c r="S32" s="65">
        <f t="shared" si="8"/>
        <v>0.4017857143</v>
      </c>
      <c r="T32" s="66">
        <f t="shared" si="9"/>
        <v>0.4756097561</v>
      </c>
      <c r="U32" s="27">
        <f t="shared" si="10"/>
        <v>0.4757920922</v>
      </c>
      <c r="V32" s="27">
        <f t="shared" si="11"/>
        <v>0.3380519162</v>
      </c>
      <c r="W32" s="27">
        <f t="shared" si="12"/>
        <v>0.2293005651</v>
      </c>
      <c r="X32" s="27">
        <f t="shared" si="13"/>
        <v>-0.04529077322</v>
      </c>
      <c r="Y32" s="27">
        <f t="shared" si="14"/>
        <v>0.04187307898</v>
      </c>
      <c r="Z32" s="27">
        <f t="shared" si="15"/>
        <v>0.07090097996</v>
      </c>
      <c r="AA32" s="27"/>
    </row>
    <row r="33">
      <c r="A33" s="29">
        <v>1346.0</v>
      </c>
      <c r="B33" s="30">
        <v>2581.0</v>
      </c>
      <c r="C33" s="14">
        <v>58.0</v>
      </c>
      <c r="D33" s="15">
        <v>37.0</v>
      </c>
      <c r="E33" s="16">
        <v>36.0</v>
      </c>
      <c r="F33" s="17">
        <v>49.0</v>
      </c>
      <c r="G33" s="18">
        <v>172.0</v>
      </c>
      <c r="H33" s="19">
        <v>31.0</v>
      </c>
      <c r="I33" s="20">
        <v>85.0</v>
      </c>
      <c r="J33" s="21">
        <v>92.0</v>
      </c>
      <c r="K33" s="22">
        <v>69.0</v>
      </c>
      <c r="L33" s="75">
        <f t="shared" si="1"/>
        <v>0.7265500795</v>
      </c>
      <c r="M33" s="62">
        <f t="shared" si="2"/>
        <v>172</v>
      </c>
      <c r="N33" s="63">
        <f t="shared" si="3"/>
        <v>172</v>
      </c>
      <c r="O33" s="63">
        <f t="shared" si="4"/>
        <v>92</v>
      </c>
      <c r="P33" s="63">
        <f t="shared" si="5"/>
        <v>80</v>
      </c>
      <c r="Q33" s="63">
        <f t="shared" si="6"/>
        <v>285</v>
      </c>
      <c r="R33" s="65">
        <f t="shared" si="7"/>
        <v>0.40063593</v>
      </c>
      <c r="S33" s="65">
        <f t="shared" si="8"/>
        <v>0.4197138315</v>
      </c>
      <c r="T33" s="66">
        <f t="shared" si="9"/>
        <v>0.3763676149</v>
      </c>
      <c r="U33" s="27">
        <f t="shared" si="10"/>
        <v>0.3751088519</v>
      </c>
      <c r="V33" s="27">
        <f t="shared" si="11"/>
        <v>0.3531361618</v>
      </c>
      <c r="W33" s="27">
        <f t="shared" si="12"/>
        <v>0.1633174136</v>
      </c>
      <c r="X33" s="27">
        <f t="shared" si="13"/>
        <v>-0.04942279653</v>
      </c>
      <c r="Y33" s="27">
        <f t="shared" si="14"/>
        <v>0.03115451933</v>
      </c>
      <c r="Z33" s="27">
        <f t="shared" si="15"/>
        <v>0.03596722858</v>
      </c>
      <c r="AA33" s="27"/>
    </row>
    <row r="34">
      <c r="A34" s="29">
        <v>1348.0</v>
      </c>
      <c r="B34" s="30">
        <v>1808.0</v>
      </c>
      <c r="C34" s="14">
        <v>10.0</v>
      </c>
      <c r="D34" s="15">
        <v>9.0</v>
      </c>
      <c r="E34" s="16">
        <v>5.0</v>
      </c>
      <c r="F34" s="17">
        <v>15.0</v>
      </c>
      <c r="G34" s="18">
        <v>70.0</v>
      </c>
      <c r="H34" s="19">
        <v>26.0</v>
      </c>
      <c r="I34" s="20">
        <v>22.0</v>
      </c>
      <c r="J34" s="21">
        <v>19.0</v>
      </c>
      <c r="K34" s="22">
        <v>27.0</v>
      </c>
      <c r="L34" s="75">
        <f t="shared" si="1"/>
        <v>0.7044334975</v>
      </c>
      <c r="M34" s="62">
        <f t="shared" si="2"/>
        <v>70</v>
      </c>
      <c r="N34" s="63">
        <f t="shared" si="3"/>
        <v>70</v>
      </c>
      <c r="O34" s="63">
        <f t="shared" si="4"/>
        <v>19</v>
      </c>
      <c r="P34" s="63">
        <f t="shared" si="5"/>
        <v>41</v>
      </c>
      <c r="Q34" s="63">
        <f t="shared" si="6"/>
        <v>73</v>
      </c>
      <c r="R34" s="65">
        <f t="shared" si="7"/>
        <v>0.5467980296</v>
      </c>
      <c r="S34" s="65">
        <f t="shared" si="8"/>
        <v>0.4384236453</v>
      </c>
      <c r="T34" s="66">
        <f t="shared" si="9"/>
        <v>0.4895104895</v>
      </c>
      <c r="U34" s="27">
        <f t="shared" si="10"/>
        <v>0.4902206717</v>
      </c>
      <c r="V34" s="27">
        <f t="shared" si="11"/>
        <v>0.3688781063</v>
      </c>
      <c r="W34" s="27">
        <f t="shared" si="12"/>
        <v>0.2228997283</v>
      </c>
      <c r="X34" s="27">
        <f t="shared" si="13"/>
        <v>-0.05392730169</v>
      </c>
      <c r="Y34" s="27">
        <f t="shared" si="14"/>
        <v>0.04441593287</v>
      </c>
      <c r="Z34" s="27">
        <f t="shared" si="15"/>
        <v>0.06699788083</v>
      </c>
      <c r="AA34" s="27"/>
    </row>
    <row r="35">
      <c r="A35" s="29">
        <v>1349.0</v>
      </c>
      <c r="B35" s="30">
        <v>1790.0</v>
      </c>
      <c r="C35" s="14">
        <v>4.0</v>
      </c>
      <c r="D35" s="15">
        <v>10.0</v>
      </c>
      <c r="E35" s="16">
        <v>14.0</v>
      </c>
      <c r="F35" s="17">
        <v>16.0</v>
      </c>
      <c r="G35" s="18">
        <v>62.0</v>
      </c>
      <c r="H35" s="19">
        <v>13.0</v>
      </c>
      <c r="I35" s="20">
        <v>16.0</v>
      </c>
      <c r="J35" s="21">
        <v>17.0</v>
      </c>
      <c r="K35" s="22">
        <v>16.0</v>
      </c>
      <c r="L35" s="75">
        <f t="shared" si="1"/>
        <v>0.7261904762</v>
      </c>
      <c r="M35" s="62">
        <f t="shared" si="2"/>
        <v>62</v>
      </c>
      <c r="N35" s="63">
        <f t="shared" si="3"/>
        <v>62</v>
      </c>
      <c r="O35" s="63">
        <f t="shared" si="4"/>
        <v>17</v>
      </c>
      <c r="P35" s="63">
        <f t="shared" si="5"/>
        <v>29</v>
      </c>
      <c r="Q35" s="63">
        <f t="shared" si="6"/>
        <v>60</v>
      </c>
      <c r="R35" s="65">
        <f t="shared" si="7"/>
        <v>0.5416666667</v>
      </c>
      <c r="S35" s="65">
        <f t="shared" si="8"/>
        <v>0.4702380952</v>
      </c>
      <c r="T35" s="66">
        <f t="shared" si="9"/>
        <v>0.5081967213</v>
      </c>
      <c r="U35" s="27">
        <f t="shared" si="10"/>
        <v>0.5083106753</v>
      </c>
      <c r="V35" s="27">
        <f t="shared" si="11"/>
        <v>0.3956459464</v>
      </c>
      <c r="W35" s="27">
        <f t="shared" si="12"/>
        <v>0.2208079516</v>
      </c>
      <c r="X35" s="27">
        <f t="shared" si="13"/>
        <v>-0.06203779767</v>
      </c>
      <c r="Y35" s="27">
        <f t="shared" si="14"/>
        <v>0.04719193648</v>
      </c>
      <c r="Z35" s="27">
        <f t="shared" si="15"/>
        <v>0.06574631338</v>
      </c>
      <c r="AA35" s="27"/>
    </row>
    <row r="36">
      <c r="A36" s="29">
        <v>1351.0</v>
      </c>
      <c r="B36" s="30">
        <v>3110.0</v>
      </c>
      <c r="C36" s="14">
        <v>12.0</v>
      </c>
      <c r="D36" s="15">
        <v>19.0</v>
      </c>
      <c r="E36" s="16">
        <v>9.0</v>
      </c>
      <c r="F36" s="17">
        <v>35.0</v>
      </c>
      <c r="G36" s="18">
        <v>142.0</v>
      </c>
      <c r="H36" s="19">
        <v>21.0</v>
      </c>
      <c r="I36" s="20">
        <v>44.0</v>
      </c>
      <c r="J36" s="21">
        <v>53.0</v>
      </c>
      <c r="K36" s="22">
        <v>39.0</v>
      </c>
      <c r="L36" s="75">
        <f t="shared" si="1"/>
        <v>0.7085561497</v>
      </c>
      <c r="M36" s="62">
        <f t="shared" si="2"/>
        <v>142</v>
      </c>
      <c r="N36" s="63">
        <f t="shared" si="3"/>
        <v>142</v>
      </c>
      <c r="O36" s="63">
        <f t="shared" si="4"/>
        <v>53</v>
      </c>
      <c r="P36" s="63">
        <f t="shared" si="5"/>
        <v>56</v>
      </c>
      <c r="Q36" s="63">
        <f t="shared" si="6"/>
        <v>123</v>
      </c>
      <c r="R36" s="65">
        <f t="shared" si="7"/>
        <v>0.5294117647</v>
      </c>
      <c r="S36" s="65">
        <f t="shared" si="8"/>
        <v>0.5213903743</v>
      </c>
      <c r="T36" s="66">
        <f t="shared" si="9"/>
        <v>0.5358490566</v>
      </c>
      <c r="U36" s="27">
        <f t="shared" si="10"/>
        <v>0.5331306129</v>
      </c>
      <c r="V36" s="27">
        <f t="shared" si="11"/>
        <v>0.4386841266</v>
      </c>
      <c r="W36" s="27">
        <f t="shared" si="12"/>
        <v>0.2158122966</v>
      </c>
      <c r="X36" s="27">
        <f t="shared" si="13"/>
        <v>-0.07626877505</v>
      </c>
      <c r="Y36" s="27">
        <f t="shared" si="14"/>
        <v>0.05114161937</v>
      </c>
      <c r="Z36" s="27">
        <f t="shared" si="15"/>
        <v>0.06280502031</v>
      </c>
      <c r="AA36" s="27"/>
    </row>
    <row r="37">
      <c r="A37" s="29">
        <v>1352.0</v>
      </c>
      <c r="B37" s="30">
        <v>1460.0</v>
      </c>
      <c r="C37" s="14">
        <v>8.0</v>
      </c>
      <c r="D37" s="15">
        <v>9.0</v>
      </c>
      <c r="E37" s="16">
        <v>5.0</v>
      </c>
      <c r="F37" s="17">
        <v>8.0</v>
      </c>
      <c r="G37" s="18">
        <v>71.0</v>
      </c>
      <c r="H37" s="19">
        <v>18.0</v>
      </c>
      <c r="I37" s="20">
        <v>16.0</v>
      </c>
      <c r="J37" s="21">
        <v>28.0</v>
      </c>
      <c r="K37" s="22">
        <v>31.0</v>
      </c>
      <c r="L37" s="75">
        <f t="shared" si="1"/>
        <v>0.7216494845</v>
      </c>
      <c r="M37" s="62">
        <f t="shared" si="2"/>
        <v>71</v>
      </c>
      <c r="N37" s="63">
        <f t="shared" si="3"/>
        <v>71</v>
      </c>
      <c r="O37" s="63">
        <f t="shared" si="4"/>
        <v>28</v>
      </c>
      <c r="P37" s="63">
        <f t="shared" si="5"/>
        <v>26</v>
      </c>
      <c r="Q37" s="63">
        <f t="shared" si="6"/>
        <v>69</v>
      </c>
      <c r="R37" s="65">
        <f t="shared" si="7"/>
        <v>0.5</v>
      </c>
      <c r="S37" s="65">
        <f t="shared" si="8"/>
        <v>0.5103092784</v>
      </c>
      <c r="T37" s="66">
        <f t="shared" si="9"/>
        <v>0.5071428571</v>
      </c>
      <c r="U37" s="27">
        <f t="shared" si="10"/>
        <v>0.5043729039</v>
      </c>
      <c r="V37" s="27">
        <f t="shared" si="11"/>
        <v>0.4293607843</v>
      </c>
      <c r="W37" s="27">
        <f t="shared" si="12"/>
        <v>0.2038227246</v>
      </c>
      <c r="X37" s="27">
        <f t="shared" si="13"/>
        <v>-0.07306134825</v>
      </c>
      <c r="Y37" s="27">
        <f t="shared" si="14"/>
        <v>0.04727389077</v>
      </c>
      <c r="Z37" s="27">
        <f t="shared" si="15"/>
        <v>0.05602052738</v>
      </c>
      <c r="AA37" s="27"/>
    </row>
    <row r="38">
      <c r="A38" s="29">
        <v>1353.0</v>
      </c>
      <c r="B38" s="30">
        <v>2590.0</v>
      </c>
      <c r="C38" s="14">
        <v>11.0</v>
      </c>
      <c r="D38" s="15">
        <v>7.0</v>
      </c>
      <c r="E38" s="16">
        <v>10.0</v>
      </c>
      <c r="F38" s="17">
        <v>25.0</v>
      </c>
      <c r="G38" s="18">
        <v>96.0</v>
      </c>
      <c r="H38" s="19">
        <v>31.0</v>
      </c>
      <c r="I38" s="20">
        <v>17.0</v>
      </c>
      <c r="J38" s="21">
        <v>32.0</v>
      </c>
      <c r="K38" s="22">
        <v>12.0</v>
      </c>
      <c r="L38" s="75">
        <f t="shared" si="1"/>
        <v>0.6348547718</v>
      </c>
      <c r="M38" s="62">
        <f t="shared" si="2"/>
        <v>95</v>
      </c>
      <c r="N38" s="63">
        <f t="shared" si="3"/>
        <v>96</v>
      </c>
      <c r="O38" s="63">
        <f t="shared" si="4"/>
        <v>32</v>
      </c>
      <c r="P38" s="63">
        <f t="shared" si="5"/>
        <v>56</v>
      </c>
      <c r="Q38" s="63">
        <f t="shared" si="6"/>
        <v>57</v>
      </c>
      <c r="R38" s="65">
        <f t="shared" si="7"/>
        <v>0.6307053942</v>
      </c>
      <c r="S38" s="65">
        <f t="shared" si="8"/>
        <v>0.531120332</v>
      </c>
      <c r="T38" s="66">
        <f t="shared" si="9"/>
        <v>0.6274509804</v>
      </c>
      <c r="U38" s="27">
        <f t="shared" si="10"/>
        <v>0.6169903604</v>
      </c>
      <c r="V38" s="27">
        <f t="shared" si="11"/>
        <v>0.4468706566</v>
      </c>
      <c r="W38" s="27">
        <f t="shared" si="12"/>
        <v>0.2571041837</v>
      </c>
      <c r="X38" s="27">
        <f t="shared" si="13"/>
        <v>-0.07914192455</v>
      </c>
      <c r="Y38" s="27">
        <f t="shared" si="14"/>
        <v>0.06206365539</v>
      </c>
      <c r="Z38" s="27">
        <f t="shared" si="15"/>
        <v>0.08913746419</v>
      </c>
      <c r="AA38" s="27"/>
    </row>
    <row r="39">
      <c r="A39" s="29">
        <v>1354.0</v>
      </c>
      <c r="B39" s="30">
        <v>3282.0</v>
      </c>
      <c r="C39" s="14">
        <v>18.0</v>
      </c>
      <c r="D39" s="15">
        <v>11.0</v>
      </c>
      <c r="E39" s="16">
        <v>10.0</v>
      </c>
      <c r="F39" s="17">
        <v>33.0</v>
      </c>
      <c r="G39" s="18">
        <v>153.0</v>
      </c>
      <c r="H39" s="19">
        <v>18.0</v>
      </c>
      <c r="I39" s="20">
        <v>25.0</v>
      </c>
      <c r="J39" s="21">
        <v>41.0</v>
      </c>
      <c r="K39" s="22">
        <v>42.0</v>
      </c>
      <c r="L39" s="75">
        <f t="shared" si="1"/>
        <v>0.7378917379</v>
      </c>
      <c r="M39" s="62">
        <f t="shared" si="2"/>
        <v>153</v>
      </c>
      <c r="N39" s="63">
        <f t="shared" si="3"/>
        <v>153</v>
      </c>
      <c r="O39" s="63">
        <f t="shared" si="4"/>
        <v>41</v>
      </c>
      <c r="P39" s="63">
        <f t="shared" si="5"/>
        <v>51</v>
      </c>
      <c r="Q39" s="63">
        <f t="shared" si="6"/>
        <v>106</v>
      </c>
      <c r="R39" s="65">
        <f t="shared" si="7"/>
        <v>0.5811965812</v>
      </c>
      <c r="S39" s="65">
        <f t="shared" si="8"/>
        <v>0.5527065527</v>
      </c>
      <c r="T39" s="66">
        <f t="shared" si="9"/>
        <v>0.5907335907</v>
      </c>
      <c r="U39" s="27">
        <f t="shared" si="10"/>
        <v>0.5924142705</v>
      </c>
      <c r="V39" s="27">
        <f t="shared" si="11"/>
        <v>0.4650327342</v>
      </c>
      <c r="W39" s="27">
        <f t="shared" si="12"/>
        <v>0.2369221414</v>
      </c>
      <c r="X39" s="27">
        <f t="shared" si="13"/>
        <v>-0.08570575398</v>
      </c>
      <c r="Y39" s="27">
        <f t="shared" si="14"/>
        <v>0.05951624773</v>
      </c>
      <c r="Z39" s="27">
        <f t="shared" si="15"/>
        <v>0.07569257611</v>
      </c>
      <c r="AA39" s="27"/>
    </row>
    <row r="40">
      <c r="A40" s="29">
        <v>1356.0</v>
      </c>
      <c r="B40" s="30">
        <v>2114.0</v>
      </c>
      <c r="C40" s="14">
        <v>3.0</v>
      </c>
      <c r="D40" s="15">
        <v>14.0</v>
      </c>
      <c r="E40" s="16">
        <v>13.0</v>
      </c>
      <c r="F40" s="17">
        <v>27.0</v>
      </c>
      <c r="G40" s="18">
        <v>118.0</v>
      </c>
      <c r="H40" s="19">
        <v>12.0</v>
      </c>
      <c r="I40" s="20">
        <v>18.0</v>
      </c>
      <c r="J40" s="21">
        <v>19.0</v>
      </c>
      <c r="K40" s="22">
        <v>34.0</v>
      </c>
      <c r="L40" s="75">
        <f t="shared" si="1"/>
        <v>0.7751937984</v>
      </c>
      <c r="M40" s="62">
        <f t="shared" si="2"/>
        <v>119</v>
      </c>
      <c r="N40" s="63">
        <f t="shared" si="3"/>
        <v>118</v>
      </c>
      <c r="O40" s="63">
        <f t="shared" si="4"/>
        <v>19</v>
      </c>
      <c r="P40" s="63">
        <f t="shared" si="5"/>
        <v>39</v>
      </c>
      <c r="Q40" s="63">
        <f t="shared" si="6"/>
        <v>82</v>
      </c>
      <c r="R40" s="65">
        <f t="shared" si="7"/>
        <v>0.6085271318</v>
      </c>
      <c r="S40" s="65">
        <f t="shared" si="8"/>
        <v>0.5310077519</v>
      </c>
      <c r="T40" s="66">
        <f t="shared" si="9"/>
        <v>0.59</v>
      </c>
      <c r="U40" s="27">
        <f t="shared" si="10"/>
        <v>0.5995345273</v>
      </c>
      <c r="V40" s="27">
        <f t="shared" si="11"/>
        <v>0.4467759348</v>
      </c>
      <c r="W40" s="27">
        <f t="shared" si="12"/>
        <v>0.2480633159</v>
      </c>
      <c r="X40" s="27">
        <f t="shared" si="13"/>
        <v>-0.07910837714</v>
      </c>
      <c r="Y40" s="27">
        <f t="shared" si="14"/>
        <v>0.05986854259</v>
      </c>
      <c r="Z40" s="27">
        <f t="shared" si="15"/>
        <v>0.08297878609</v>
      </c>
      <c r="AA40" s="27"/>
    </row>
    <row r="41">
      <c r="A41" s="29">
        <v>1368.0</v>
      </c>
      <c r="B41" s="30">
        <v>2057.0</v>
      </c>
      <c r="C41" s="14">
        <v>6.0</v>
      </c>
      <c r="D41" s="15">
        <v>7.0</v>
      </c>
      <c r="E41" s="16">
        <v>11.0</v>
      </c>
      <c r="F41" s="17">
        <v>22.0</v>
      </c>
      <c r="G41" s="18">
        <v>80.0</v>
      </c>
      <c r="H41" s="19">
        <v>6.0</v>
      </c>
      <c r="I41" s="20">
        <v>15.0</v>
      </c>
      <c r="J41" s="21">
        <v>20.0</v>
      </c>
      <c r="K41" s="22">
        <v>32.0</v>
      </c>
      <c r="L41" s="75">
        <f t="shared" si="1"/>
        <v>0.7587939698</v>
      </c>
      <c r="M41" s="62">
        <f t="shared" si="2"/>
        <v>80</v>
      </c>
      <c r="N41" s="63">
        <f t="shared" si="3"/>
        <v>80</v>
      </c>
      <c r="O41" s="63">
        <f t="shared" si="4"/>
        <v>20</v>
      </c>
      <c r="P41" s="63">
        <f t="shared" si="5"/>
        <v>28</v>
      </c>
      <c r="Q41" s="63">
        <f t="shared" si="6"/>
        <v>71</v>
      </c>
      <c r="R41" s="65">
        <f t="shared" si="7"/>
        <v>0.5427135678</v>
      </c>
      <c r="S41" s="65">
        <f t="shared" si="8"/>
        <v>0.5025125628</v>
      </c>
      <c r="T41" s="66">
        <f t="shared" si="9"/>
        <v>0.5298013245</v>
      </c>
      <c r="U41" s="27">
        <f t="shared" si="10"/>
        <v>0.5306750868</v>
      </c>
      <c r="V41" s="27">
        <f t="shared" si="11"/>
        <v>0.4228008333</v>
      </c>
      <c r="W41" s="27">
        <f t="shared" si="12"/>
        <v>0.2212347161</v>
      </c>
      <c r="X41" s="27">
        <f t="shared" si="13"/>
        <v>-0.07084588015</v>
      </c>
      <c r="Y41" s="27">
        <f t="shared" si="14"/>
        <v>0.0505283924</v>
      </c>
      <c r="Z41" s="27">
        <f t="shared" si="15"/>
        <v>0.06600070011</v>
      </c>
      <c r="AA41" s="27"/>
    </row>
    <row r="42">
      <c r="A42" s="29">
        <v>1389.0</v>
      </c>
      <c r="B42" s="30">
        <v>1233.0</v>
      </c>
      <c r="C42" s="14">
        <v>12.0</v>
      </c>
      <c r="D42" s="15">
        <v>9.0</v>
      </c>
      <c r="E42" s="16">
        <v>7.0</v>
      </c>
      <c r="F42" s="17">
        <v>21.0</v>
      </c>
      <c r="G42" s="18">
        <v>85.0</v>
      </c>
      <c r="H42" s="19">
        <v>10.0</v>
      </c>
      <c r="I42" s="20">
        <v>25.0</v>
      </c>
      <c r="J42" s="21">
        <v>21.0</v>
      </c>
      <c r="K42" s="22">
        <v>23.0</v>
      </c>
      <c r="L42" s="75">
        <f t="shared" si="1"/>
        <v>0.7558685446</v>
      </c>
      <c r="M42" s="62">
        <f t="shared" si="2"/>
        <v>85</v>
      </c>
      <c r="N42" s="63">
        <f t="shared" si="3"/>
        <v>85</v>
      </c>
      <c r="O42" s="63">
        <f t="shared" si="4"/>
        <v>21</v>
      </c>
      <c r="P42" s="63">
        <f t="shared" si="5"/>
        <v>31</v>
      </c>
      <c r="Q42" s="63">
        <f t="shared" si="6"/>
        <v>76</v>
      </c>
      <c r="R42" s="65">
        <f t="shared" si="7"/>
        <v>0.544600939</v>
      </c>
      <c r="S42" s="65">
        <f t="shared" si="8"/>
        <v>0.4976525822</v>
      </c>
      <c r="T42" s="66">
        <f t="shared" si="9"/>
        <v>0.5279503106</v>
      </c>
      <c r="U42" s="27">
        <f t="shared" si="10"/>
        <v>0.5288643273</v>
      </c>
      <c r="V42" s="27">
        <f t="shared" si="11"/>
        <v>0.4187117736</v>
      </c>
      <c r="W42" s="27">
        <f t="shared" si="12"/>
        <v>0.2220040943</v>
      </c>
      <c r="X42" s="27">
        <f t="shared" si="13"/>
        <v>-0.0694821545</v>
      </c>
      <c r="Y42" s="27">
        <f t="shared" si="14"/>
        <v>0.05021373497</v>
      </c>
      <c r="Z42" s="27">
        <f t="shared" si="15"/>
        <v>0.0664605538</v>
      </c>
      <c r="AA42" s="27"/>
    </row>
    <row r="43">
      <c r="A43" s="29">
        <v>1390.0</v>
      </c>
      <c r="B43" s="30">
        <v>3408.0</v>
      </c>
      <c r="C43" s="14">
        <v>23.0</v>
      </c>
      <c r="D43" s="15">
        <v>36.0</v>
      </c>
      <c r="E43" s="16">
        <v>25.0</v>
      </c>
      <c r="F43" s="17">
        <v>54.0</v>
      </c>
      <c r="G43" s="18">
        <v>216.0</v>
      </c>
      <c r="H43" s="19">
        <v>24.0</v>
      </c>
      <c r="I43" s="20">
        <v>43.0</v>
      </c>
      <c r="J43" s="21">
        <v>76.0</v>
      </c>
      <c r="K43" s="22">
        <v>58.0</v>
      </c>
      <c r="L43" s="75">
        <f t="shared" si="1"/>
        <v>0.7225225225</v>
      </c>
      <c r="M43" s="62">
        <f t="shared" si="2"/>
        <v>216</v>
      </c>
      <c r="N43" s="63">
        <f t="shared" si="3"/>
        <v>216</v>
      </c>
      <c r="O43" s="63">
        <f t="shared" si="4"/>
        <v>76</v>
      </c>
      <c r="P43" s="63">
        <f t="shared" si="5"/>
        <v>78</v>
      </c>
      <c r="Q43" s="63">
        <f t="shared" si="6"/>
        <v>185</v>
      </c>
      <c r="R43" s="65">
        <f t="shared" si="7"/>
        <v>0.5297297297</v>
      </c>
      <c r="S43" s="65">
        <f t="shared" si="8"/>
        <v>0.5261261261</v>
      </c>
      <c r="T43" s="66">
        <f t="shared" si="9"/>
        <v>0.5386533666</v>
      </c>
      <c r="U43" s="27">
        <f t="shared" si="10"/>
        <v>0.5364239613</v>
      </c>
      <c r="V43" s="27">
        <f t="shared" si="11"/>
        <v>0.4426686634</v>
      </c>
      <c r="W43" s="27">
        <f t="shared" si="12"/>
        <v>0.2159419136</v>
      </c>
      <c r="X43" s="27">
        <f t="shared" si="13"/>
        <v>-0.07766055495</v>
      </c>
      <c r="Y43" s="27">
        <f t="shared" si="14"/>
        <v>0.05163712975</v>
      </c>
      <c r="Z43" s="27">
        <f t="shared" si="15"/>
        <v>0.06288048443</v>
      </c>
      <c r="AA43" s="27"/>
    </row>
    <row r="44">
      <c r="A44" s="29">
        <v>1394.0</v>
      </c>
      <c r="B44" s="30">
        <v>2882.0</v>
      </c>
      <c r="C44" s="14">
        <v>42.0</v>
      </c>
      <c r="D44" s="15">
        <v>72.0</v>
      </c>
      <c r="E44" s="16">
        <v>34.0</v>
      </c>
      <c r="F44" s="17">
        <v>50.0</v>
      </c>
      <c r="G44" s="18">
        <v>240.0</v>
      </c>
      <c r="H44" s="19">
        <v>19.0</v>
      </c>
      <c r="I44" s="20">
        <v>78.0</v>
      </c>
      <c r="J44" s="21">
        <v>153.0</v>
      </c>
      <c r="K44" s="22">
        <v>100.0</v>
      </c>
      <c r="L44" s="75">
        <f t="shared" si="1"/>
        <v>0.7182741117</v>
      </c>
      <c r="M44" s="62">
        <f t="shared" si="2"/>
        <v>239</v>
      </c>
      <c r="N44" s="63">
        <f t="shared" si="3"/>
        <v>240</v>
      </c>
      <c r="O44" s="63">
        <f t="shared" si="4"/>
        <v>153</v>
      </c>
      <c r="P44" s="63">
        <f t="shared" si="5"/>
        <v>69</v>
      </c>
      <c r="Q44" s="63">
        <f t="shared" si="6"/>
        <v>326</v>
      </c>
      <c r="R44" s="65">
        <f t="shared" si="7"/>
        <v>0.3921319797</v>
      </c>
      <c r="S44" s="65">
        <f t="shared" si="8"/>
        <v>0.4987309645</v>
      </c>
      <c r="T44" s="66">
        <f t="shared" si="9"/>
        <v>0.4240282686</v>
      </c>
      <c r="U44" s="27">
        <f t="shared" si="10"/>
        <v>0.4213331898</v>
      </c>
      <c r="V44" s="27">
        <f t="shared" si="11"/>
        <v>0.419619096</v>
      </c>
      <c r="W44" s="27">
        <f t="shared" si="12"/>
        <v>0.159850817</v>
      </c>
      <c r="X44" s="27">
        <f t="shared" si="13"/>
        <v>-0.06978360781</v>
      </c>
      <c r="Y44" s="27">
        <f t="shared" si="14"/>
        <v>0.03623401612</v>
      </c>
      <c r="Z44" s="27">
        <f t="shared" si="15"/>
        <v>0.03445654342</v>
      </c>
      <c r="AA44" s="27"/>
    </row>
    <row r="45">
      <c r="A45" s="29">
        <v>1396.0</v>
      </c>
      <c r="B45" s="30">
        <v>3159.0</v>
      </c>
      <c r="C45" s="14">
        <v>18.0</v>
      </c>
      <c r="D45" s="15">
        <v>33.0</v>
      </c>
      <c r="E45" s="16">
        <v>28.0</v>
      </c>
      <c r="F45" s="17">
        <v>44.0</v>
      </c>
      <c r="G45" s="18">
        <v>196.0</v>
      </c>
      <c r="H45" s="19">
        <v>46.0</v>
      </c>
      <c r="I45" s="20">
        <v>33.0</v>
      </c>
      <c r="J45" s="21">
        <v>74.0</v>
      </c>
      <c r="K45" s="22">
        <v>54.0</v>
      </c>
      <c r="L45" s="75">
        <f t="shared" si="1"/>
        <v>0.6882129278</v>
      </c>
      <c r="M45" s="62">
        <f t="shared" si="2"/>
        <v>195</v>
      </c>
      <c r="N45" s="63">
        <f t="shared" si="3"/>
        <v>196</v>
      </c>
      <c r="O45" s="63">
        <f t="shared" si="4"/>
        <v>74</v>
      </c>
      <c r="P45" s="63">
        <f t="shared" si="5"/>
        <v>90</v>
      </c>
      <c r="Q45" s="63">
        <f t="shared" si="6"/>
        <v>166</v>
      </c>
      <c r="R45" s="65">
        <f t="shared" si="7"/>
        <v>0.5437262357</v>
      </c>
      <c r="S45" s="65">
        <f t="shared" si="8"/>
        <v>0.5133079848</v>
      </c>
      <c r="T45" s="66">
        <f t="shared" si="9"/>
        <v>0.5414364641</v>
      </c>
      <c r="U45" s="27">
        <f t="shared" si="10"/>
        <v>0.5385225749</v>
      </c>
      <c r="V45" s="27">
        <f t="shared" si="11"/>
        <v>0.4318838169</v>
      </c>
      <c r="W45" s="27">
        <f t="shared" si="12"/>
        <v>0.2216475256</v>
      </c>
      <c r="X45" s="27">
        <f t="shared" si="13"/>
        <v>-0.07392252502</v>
      </c>
      <c r="Y45" s="27">
        <f t="shared" si="14"/>
        <v>0.05171019641</v>
      </c>
      <c r="Z45" s="27">
        <f t="shared" si="15"/>
        <v>0.06624723586</v>
      </c>
      <c r="AA45" s="27"/>
    </row>
    <row r="46">
      <c r="A46" s="29">
        <v>1411.0</v>
      </c>
      <c r="B46" s="30">
        <v>2771.0</v>
      </c>
      <c r="C46" s="14">
        <v>23.0</v>
      </c>
      <c r="D46" s="15">
        <v>53.0</v>
      </c>
      <c r="E46" s="16">
        <v>22.0</v>
      </c>
      <c r="F46" s="17">
        <v>37.0</v>
      </c>
      <c r="G46" s="18">
        <v>207.0</v>
      </c>
      <c r="H46" s="19">
        <v>27.0</v>
      </c>
      <c r="I46" s="20">
        <v>62.0</v>
      </c>
      <c r="J46" s="21">
        <v>105.0</v>
      </c>
      <c r="K46" s="22">
        <v>83.0</v>
      </c>
      <c r="L46" s="75">
        <f t="shared" si="1"/>
        <v>0.7269789984</v>
      </c>
      <c r="M46" s="62">
        <f t="shared" si="2"/>
        <v>206</v>
      </c>
      <c r="N46" s="63">
        <f t="shared" si="3"/>
        <v>207</v>
      </c>
      <c r="O46" s="63">
        <f t="shared" si="4"/>
        <v>105</v>
      </c>
      <c r="P46" s="63">
        <f t="shared" si="5"/>
        <v>64</v>
      </c>
      <c r="Q46" s="63">
        <f t="shared" si="6"/>
        <v>243</v>
      </c>
      <c r="R46" s="65">
        <f t="shared" si="7"/>
        <v>0.4378029079</v>
      </c>
      <c r="S46" s="65">
        <f t="shared" si="8"/>
        <v>0.5040387722</v>
      </c>
      <c r="T46" s="66">
        <f t="shared" si="9"/>
        <v>0.46</v>
      </c>
      <c r="U46" s="27">
        <f t="shared" si="10"/>
        <v>0.4560675556</v>
      </c>
      <c r="V46" s="27">
        <f t="shared" si="11"/>
        <v>0.4240849457</v>
      </c>
      <c r="W46" s="27">
        <f t="shared" si="12"/>
        <v>0.178468363</v>
      </c>
      <c r="X46" s="27">
        <f t="shared" si="13"/>
        <v>-0.07127687374</v>
      </c>
      <c r="Y46" s="27">
        <f t="shared" si="14"/>
        <v>0.04088466704</v>
      </c>
      <c r="Z46" s="27">
        <f t="shared" si="15"/>
        <v>0.04295012855</v>
      </c>
      <c r="AA46" s="27"/>
    </row>
    <row r="47">
      <c r="A47" s="29">
        <v>1510.0</v>
      </c>
      <c r="B47" s="30">
        <v>800.0</v>
      </c>
      <c r="C47" s="14">
        <v>18.0</v>
      </c>
      <c r="D47" s="15">
        <v>43.0</v>
      </c>
      <c r="E47" s="16">
        <v>16.0</v>
      </c>
      <c r="F47" s="17">
        <v>8.0</v>
      </c>
      <c r="G47" s="18">
        <v>29.0</v>
      </c>
      <c r="H47" s="19">
        <v>4.0</v>
      </c>
      <c r="I47" s="20">
        <v>21.0</v>
      </c>
      <c r="J47" s="21">
        <v>67.0</v>
      </c>
      <c r="K47" s="22">
        <v>19.0</v>
      </c>
      <c r="L47" s="75">
        <f t="shared" si="1"/>
        <v>0.6488888889</v>
      </c>
      <c r="M47" s="62">
        <f t="shared" si="2"/>
        <v>35</v>
      </c>
      <c r="N47" s="63">
        <f t="shared" si="3"/>
        <v>29</v>
      </c>
      <c r="O47" s="63">
        <f t="shared" si="4"/>
        <v>67</v>
      </c>
      <c r="P47" s="63">
        <f t="shared" si="5"/>
        <v>12</v>
      </c>
      <c r="Q47" s="63">
        <f t="shared" si="6"/>
        <v>117</v>
      </c>
      <c r="R47" s="65">
        <f t="shared" si="7"/>
        <v>0.1822222222</v>
      </c>
      <c r="S47" s="65">
        <f t="shared" si="8"/>
        <v>0.4266666667</v>
      </c>
      <c r="T47" s="66">
        <f t="shared" si="9"/>
        <v>0.198630137</v>
      </c>
      <c r="U47" s="27">
        <f t="shared" si="10"/>
        <v>0.2449961334</v>
      </c>
      <c r="V47" s="27">
        <f t="shared" si="11"/>
        <v>0.3589860942</v>
      </c>
      <c r="W47" s="27">
        <f t="shared" si="12"/>
        <v>0.07428205961</v>
      </c>
      <c r="X47" s="27">
        <f t="shared" si="13"/>
        <v>-0.05107380133</v>
      </c>
      <c r="Y47" s="27">
        <f t="shared" si="14"/>
        <v>0.01440482319</v>
      </c>
      <c r="Z47" s="27">
        <f t="shared" si="15"/>
        <v>0.007440632614</v>
      </c>
      <c r="AA47" s="27"/>
    </row>
    <row r="48">
      <c r="A48" s="29">
        <v>1514.0</v>
      </c>
      <c r="B48" s="30">
        <v>1905.0</v>
      </c>
      <c r="C48" s="14">
        <v>29.0</v>
      </c>
      <c r="D48" s="15">
        <v>51.0</v>
      </c>
      <c r="E48" s="16">
        <v>23.0</v>
      </c>
      <c r="F48" s="17">
        <v>36.0</v>
      </c>
      <c r="G48" s="18">
        <v>90.0</v>
      </c>
      <c r="H48" s="19">
        <v>16.0</v>
      </c>
      <c r="I48" s="20">
        <v>43.0</v>
      </c>
      <c r="J48" s="21">
        <v>79.0</v>
      </c>
      <c r="K48" s="22">
        <v>46.0</v>
      </c>
      <c r="L48" s="75">
        <f t="shared" si="1"/>
        <v>0.6828087167</v>
      </c>
      <c r="M48" s="62">
        <f t="shared" si="2"/>
        <v>93</v>
      </c>
      <c r="N48" s="63">
        <f t="shared" si="3"/>
        <v>90</v>
      </c>
      <c r="O48" s="63">
        <f t="shared" si="4"/>
        <v>79</v>
      </c>
      <c r="P48" s="63">
        <f t="shared" si="5"/>
        <v>52</v>
      </c>
      <c r="Q48" s="63">
        <f t="shared" si="6"/>
        <v>192</v>
      </c>
      <c r="R48" s="65">
        <f t="shared" si="7"/>
        <v>0.3438256659</v>
      </c>
      <c r="S48" s="65">
        <f t="shared" si="8"/>
        <v>0.4092009685</v>
      </c>
      <c r="T48" s="66">
        <f t="shared" si="9"/>
        <v>0.3191489362</v>
      </c>
      <c r="U48" s="27">
        <f t="shared" si="10"/>
        <v>0.330985476</v>
      </c>
      <c r="V48" s="27">
        <f t="shared" si="11"/>
        <v>0.3442909158</v>
      </c>
      <c r="W48" s="27">
        <f t="shared" si="12"/>
        <v>0.140158968</v>
      </c>
      <c r="X48" s="27">
        <f t="shared" si="13"/>
        <v>-0.04697794973</v>
      </c>
      <c r="Y48" s="27">
        <f t="shared" si="14"/>
        <v>0.02606710637</v>
      </c>
      <c r="Z48" s="27">
        <f t="shared" si="15"/>
        <v>0.02649011049</v>
      </c>
      <c r="AA48" s="27"/>
    </row>
    <row r="49">
      <c r="A49" s="29">
        <v>1517.0</v>
      </c>
      <c r="B49" s="30">
        <v>2627.0</v>
      </c>
      <c r="C49" s="14">
        <v>59.0</v>
      </c>
      <c r="D49" s="15">
        <v>79.0</v>
      </c>
      <c r="E49" s="16">
        <v>53.0</v>
      </c>
      <c r="F49" s="17">
        <v>62.0</v>
      </c>
      <c r="G49" s="18">
        <v>221.0</v>
      </c>
      <c r="H49" s="19">
        <v>21.0</v>
      </c>
      <c r="I49" s="20">
        <v>101.0</v>
      </c>
      <c r="J49" s="21">
        <v>151.0</v>
      </c>
      <c r="K49" s="22">
        <v>81.0</v>
      </c>
      <c r="L49" s="75">
        <f t="shared" si="1"/>
        <v>0.7173913043</v>
      </c>
      <c r="M49" s="62">
        <f t="shared" si="2"/>
        <v>221</v>
      </c>
      <c r="N49" s="63">
        <f t="shared" si="3"/>
        <v>221</v>
      </c>
      <c r="O49" s="63">
        <f t="shared" si="4"/>
        <v>151</v>
      </c>
      <c r="P49" s="63">
        <f t="shared" si="5"/>
        <v>83</v>
      </c>
      <c r="Q49" s="63">
        <f t="shared" si="6"/>
        <v>373</v>
      </c>
      <c r="R49" s="65">
        <f t="shared" si="7"/>
        <v>0.3671497585</v>
      </c>
      <c r="S49" s="65">
        <f t="shared" si="8"/>
        <v>0.4492753623</v>
      </c>
      <c r="T49" s="66">
        <f t="shared" si="9"/>
        <v>0.3720538721</v>
      </c>
      <c r="U49" s="27">
        <f t="shared" si="10"/>
        <v>0.372769253</v>
      </c>
      <c r="V49" s="27">
        <f t="shared" si="11"/>
        <v>0.3780084551</v>
      </c>
      <c r="W49" s="27">
        <f t="shared" si="12"/>
        <v>0.1496669282</v>
      </c>
      <c r="X49" s="27">
        <f t="shared" si="13"/>
        <v>-0.05662992144</v>
      </c>
      <c r="Y49" s="27">
        <f t="shared" si="14"/>
        <v>0.030561434</v>
      </c>
      <c r="Z49" s="27">
        <f t="shared" si="15"/>
        <v>0.03020603198</v>
      </c>
      <c r="AA49" s="27"/>
    </row>
    <row r="50">
      <c r="A50" s="29">
        <v>1518.0</v>
      </c>
      <c r="B50" s="30">
        <v>2532.0</v>
      </c>
      <c r="C50" s="14">
        <v>63.0</v>
      </c>
      <c r="D50" s="15">
        <v>66.0</v>
      </c>
      <c r="E50" s="16">
        <v>31.0</v>
      </c>
      <c r="F50" s="17">
        <v>69.0</v>
      </c>
      <c r="G50" s="18">
        <v>234.0</v>
      </c>
      <c r="H50" s="19">
        <v>33.0</v>
      </c>
      <c r="I50" s="20">
        <v>73.0</v>
      </c>
      <c r="J50" s="21">
        <v>117.0</v>
      </c>
      <c r="K50" s="22">
        <v>100.0</v>
      </c>
      <c r="L50" s="75">
        <f t="shared" si="1"/>
        <v>0.7213740458</v>
      </c>
      <c r="M50" s="62">
        <f t="shared" si="2"/>
        <v>234</v>
      </c>
      <c r="N50" s="63">
        <f t="shared" si="3"/>
        <v>234</v>
      </c>
      <c r="O50" s="63">
        <f t="shared" si="4"/>
        <v>117</v>
      </c>
      <c r="P50" s="63">
        <f t="shared" si="5"/>
        <v>102</v>
      </c>
      <c r="Q50" s="63">
        <f t="shared" si="6"/>
        <v>333</v>
      </c>
      <c r="R50" s="65">
        <f t="shared" si="7"/>
        <v>0.427480916</v>
      </c>
      <c r="S50" s="65">
        <f t="shared" si="8"/>
        <v>0.4465648855</v>
      </c>
      <c r="T50" s="66">
        <f t="shared" si="9"/>
        <v>0.4126984127</v>
      </c>
      <c r="U50" s="27">
        <f t="shared" si="10"/>
        <v>0.4113136767</v>
      </c>
      <c r="V50" s="27">
        <f t="shared" si="11"/>
        <v>0.3757279313</v>
      </c>
      <c r="W50" s="27">
        <f t="shared" si="12"/>
        <v>0.17426065</v>
      </c>
      <c r="X50" s="27">
        <f t="shared" si="13"/>
        <v>-0.05594868633</v>
      </c>
      <c r="Y50" s="27">
        <f t="shared" si="14"/>
        <v>0.03536870675</v>
      </c>
      <c r="Z50" s="27">
        <f t="shared" si="15"/>
        <v>0.0409487498</v>
      </c>
      <c r="AA50" s="27"/>
    </row>
    <row r="51">
      <c r="A51" s="29">
        <v>1525.0</v>
      </c>
      <c r="B51" s="30">
        <v>1983.0</v>
      </c>
      <c r="C51" s="14">
        <v>24.0</v>
      </c>
      <c r="D51" s="15">
        <v>54.0</v>
      </c>
      <c r="E51" s="16">
        <v>25.0</v>
      </c>
      <c r="F51" s="17">
        <v>47.0</v>
      </c>
      <c r="G51" s="18">
        <v>164.0</v>
      </c>
      <c r="H51" s="19">
        <v>26.0</v>
      </c>
      <c r="I51" s="20">
        <v>36.0</v>
      </c>
      <c r="J51" s="21">
        <v>77.0</v>
      </c>
      <c r="K51" s="22">
        <v>46.0</v>
      </c>
      <c r="L51" s="75">
        <f t="shared" si="1"/>
        <v>0.6993987976</v>
      </c>
      <c r="M51" s="62">
        <f t="shared" si="2"/>
        <v>164</v>
      </c>
      <c r="N51" s="63">
        <f t="shared" si="3"/>
        <v>164</v>
      </c>
      <c r="O51" s="63">
        <f t="shared" si="4"/>
        <v>77</v>
      </c>
      <c r="P51" s="63">
        <f t="shared" si="5"/>
        <v>73</v>
      </c>
      <c r="Q51" s="63">
        <f t="shared" si="6"/>
        <v>185</v>
      </c>
      <c r="R51" s="65">
        <f t="shared" si="7"/>
        <v>0.4749498998</v>
      </c>
      <c r="S51" s="65">
        <f t="shared" si="8"/>
        <v>0.4829659319</v>
      </c>
      <c r="T51" s="66">
        <f t="shared" si="9"/>
        <v>0.4699140401</v>
      </c>
      <c r="U51" s="27">
        <f t="shared" si="10"/>
        <v>0.4685279279</v>
      </c>
      <c r="V51" s="27">
        <f t="shared" si="11"/>
        <v>0.4063548129</v>
      </c>
      <c r="W51" s="27">
        <f t="shared" si="12"/>
        <v>0.1936111652</v>
      </c>
      <c r="X51" s="27">
        <f t="shared" si="13"/>
        <v>-0.06544157557</v>
      </c>
      <c r="Y51" s="27">
        <f t="shared" si="14"/>
        <v>0.04249933903</v>
      </c>
      <c r="Z51" s="27">
        <f t="shared" si="15"/>
        <v>0.05054786129</v>
      </c>
      <c r="AA51" s="27"/>
    </row>
    <row r="52">
      <c r="A52" s="29">
        <v>1550.0</v>
      </c>
      <c r="B52" s="30">
        <v>961.0</v>
      </c>
      <c r="C52" s="14">
        <v>16.0</v>
      </c>
      <c r="D52" s="15">
        <v>41.0</v>
      </c>
      <c r="E52" s="16">
        <v>17.0</v>
      </c>
      <c r="F52" s="17">
        <v>17.0</v>
      </c>
      <c r="G52" s="18">
        <v>72.0</v>
      </c>
      <c r="H52" s="19">
        <v>9.0</v>
      </c>
      <c r="I52" s="20">
        <v>22.0</v>
      </c>
      <c r="J52" s="21">
        <v>30.0</v>
      </c>
      <c r="K52" s="22">
        <v>35.0</v>
      </c>
      <c r="L52" s="75">
        <f t="shared" si="1"/>
        <v>0.7837837838</v>
      </c>
      <c r="M52" s="62">
        <f t="shared" si="2"/>
        <v>70</v>
      </c>
      <c r="N52" s="63">
        <f t="shared" si="3"/>
        <v>72</v>
      </c>
      <c r="O52" s="63">
        <f t="shared" si="4"/>
        <v>30</v>
      </c>
      <c r="P52" s="63">
        <f t="shared" si="5"/>
        <v>26</v>
      </c>
      <c r="Q52" s="63">
        <f t="shared" si="6"/>
        <v>131</v>
      </c>
      <c r="R52" s="65">
        <f t="shared" si="7"/>
        <v>0.3783783784</v>
      </c>
      <c r="S52" s="65">
        <f t="shared" si="8"/>
        <v>0.3938223938</v>
      </c>
      <c r="T52" s="66">
        <f t="shared" si="9"/>
        <v>0.354679803</v>
      </c>
      <c r="U52" s="27">
        <f t="shared" si="10"/>
        <v>0.342729576</v>
      </c>
      <c r="V52" s="27">
        <f t="shared" si="11"/>
        <v>0.3313517882</v>
      </c>
      <c r="W52" s="27">
        <f t="shared" si="12"/>
        <v>0.154244224</v>
      </c>
      <c r="X52" s="27">
        <f t="shared" si="13"/>
        <v>-0.04351325465</v>
      </c>
      <c r="Y52" s="27">
        <f t="shared" si="14"/>
        <v>0.02760861354</v>
      </c>
      <c r="Z52" s="27">
        <f t="shared" si="15"/>
        <v>0.03208187981</v>
      </c>
      <c r="AA52" s="27"/>
    </row>
    <row r="53">
      <c r="A53" s="29">
        <v>1602.0</v>
      </c>
      <c r="B53" s="30">
        <v>2360.0</v>
      </c>
      <c r="C53" s="14">
        <v>13.0</v>
      </c>
      <c r="D53" s="15">
        <v>20.0</v>
      </c>
      <c r="E53" s="16">
        <v>12.0</v>
      </c>
      <c r="F53" s="17">
        <v>43.0</v>
      </c>
      <c r="G53" s="18">
        <v>102.0</v>
      </c>
      <c r="H53" s="19">
        <v>24.0</v>
      </c>
      <c r="I53" s="20">
        <v>39.0</v>
      </c>
      <c r="J53" s="21">
        <v>53.0</v>
      </c>
      <c r="K53" s="22">
        <v>35.0</v>
      </c>
      <c r="L53" s="75">
        <f t="shared" si="1"/>
        <v>0.6480938416</v>
      </c>
      <c r="M53" s="62">
        <f t="shared" si="2"/>
        <v>102</v>
      </c>
      <c r="N53" s="63">
        <f t="shared" si="3"/>
        <v>102</v>
      </c>
      <c r="O53" s="63">
        <f t="shared" si="4"/>
        <v>53</v>
      </c>
      <c r="P53" s="63">
        <f t="shared" si="5"/>
        <v>67</v>
      </c>
      <c r="Q53" s="63">
        <f t="shared" si="6"/>
        <v>119</v>
      </c>
      <c r="R53" s="65">
        <f t="shared" si="7"/>
        <v>0.495601173</v>
      </c>
      <c r="S53" s="65">
        <f t="shared" si="8"/>
        <v>0.4545454545</v>
      </c>
      <c r="T53" s="66">
        <f t="shared" si="9"/>
        <v>0.4615384615</v>
      </c>
      <c r="U53" s="27">
        <f t="shared" si="10"/>
        <v>0.4642389547</v>
      </c>
      <c r="V53" s="27">
        <f t="shared" si="11"/>
        <v>0.3824425719</v>
      </c>
      <c r="W53" s="27">
        <f t="shared" si="12"/>
        <v>0.2020295628</v>
      </c>
      <c r="X53" s="27">
        <f t="shared" si="13"/>
        <v>-0.05796627479</v>
      </c>
      <c r="Y53" s="27">
        <f t="shared" si="14"/>
        <v>0.04173760486</v>
      </c>
      <c r="Z53" s="27">
        <f t="shared" si="15"/>
        <v>0.05503916486</v>
      </c>
      <c r="AA53" s="27"/>
    </row>
    <row r="54">
      <c r="A54" s="29">
        <v>1605.0</v>
      </c>
      <c r="B54" s="30">
        <v>3022.0</v>
      </c>
      <c r="C54" s="14">
        <v>21.0</v>
      </c>
      <c r="D54" s="15">
        <v>12.0</v>
      </c>
      <c r="E54" s="16">
        <v>8.0</v>
      </c>
      <c r="F54" s="17">
        <v>37.0</v>
      </c>
      <c r="G54" s="18">
        <v>162.0</v>
      </c>
      <c r="H54" s="19">
        <v>26.0</v>
      </c>
      <c r="I54" s="20">
        <v>18.0</v>
      </c>
      <c r="J54" s="21">
        <v>38.0</v>
      </c>
      <c r="K54" s="22">
        <v>23.0</v>
      </c>
      <c r="L54" s="75">
        <f t="shared" si="1"/>
        <v>0.7072463768</v>
      </c>
      <c r="M54" s="62">
        <f t="shared" si="2"/>
        <v>162</v>
      </c>
      <c r="N54" s="63">
        <f t="shared" si="3"/>
        <v>162</v>
      </c>
      <c r="O54" s="63">
        <f t="shared" si="4"/>
        <v>38</v>
      </c>
      <c r="P54" s="63">
        <f t="shared" si="5"/>
        <v>63</v>
      </c>
      <c r="Q54" s="63">
        <f t="shared" si="6"/>
        <v>82</v>
      </c>
      <c r="R54" s="65">
        <f t="shared" si="7"/>
        <v>0.652173913</v>
      </c>
      <c r="S54" s="65">
        <f t="shared" si="8"/>
        <v>0.5797101449</v>
      </c>
      <c r="T54" s="66">
        <f t="shared" si="9"/>
        <v>0.6639344262</v>
      </c>
      <c r="U54" s="27">
        <f t="shared" si="10"/>
        <v>0.6656363644</v>
      </c>
      <c r="V54" s="27">
        <f t="shared" si="11"/>
        <v>0.4877528453</v>
      </c>
      <c r="W54" s="27">
        <f t="shared" si="12"/>
        <v>0.2658557277</v>
      </c>
      <c r="X54" s="27">
        <f t="shared" si="13"/>
        <v>-0.09428498887</v>
      </c>
      <c r="Y54" s="27">
        <f t="shared" si="14"/>
        <v>0.07004742938</v>
      </c>
      <c r="Z54" s="27">
        <f t="shared" si="15"/>
        <v>0.09530902578</v>
      </c>
      <c r="AA54" s="27"/>
    </row>
    <row r="55">
      <c r="A55" s="29">
        <v>1606.0</v>
      </c>
      <c r="B55" s="30">
        <v>2356.0</v>
      </c>
      <c r="C55" s="14">
        <v>19.0</v>
      </c>
      <c r="D55" s="15">
        <v>53.0</v>
      </c>
      <c r="E55" s="16">
        <v>28.0</v>
      </c>
      <c r="F55" s="17">
        <v>52.0</v>
      </c>
      <c r="G55" s="18">
        <v>133.0</v>
      </c>
      <c r="H55" s="19">
        <v>40.0</v>
      </c>
      <c r="I55" s="20">
        <v>66.0</v>
      </c>
      <c r="J55" s="21">
        <v>93.0</v>
      </c>
      <c r="K55" s="22">
        <v>69.0</v>
      </c>
      <c r="L55" s="75">
        <f t="shared" si="1"/>
        <v>0.6654611212</v>
      </c>
      <c r="M55" s="62">
        <f t="shared" si="2"/>
        <v>136</v>
      </c>
      <c r="N55" s="63">
        <f t="shared" si="3"/>
        <v>133</v>
      </c>
      <c r="O55" s="63">
        <f t="shared" si="4"/>
        <v>93</v>
      </c>
      <c r="P55" s="63">
        <f t="shared" si="5"/>
        <v>92</v>
      </c>
      <c r="Q55" s="63">
        <f t="shared" si="6"/>
        <v>235</v>
      </c>
      <c r="R55" s="65">
        <f t="shared" si="7"/>
        <v>0.4068716094</v>
      </c>
      <c r="S55" s="65">
        <f t="shared" si="8"/>
        <v>0.4086799277</v>
      </c>
      <c r="T55" s="66">
        <f t="shared" si="9"/>
        <v>0.3614130435</v>
      </c>
      <c r="U55" s="27">
        <f t="shared" si="10"/>
        <v>0.3717130325</v>
      </c>
      <c r="V55" s="27">
        <f t="shared" si="11"/>
        <v>0.3438525258</v>
      </c>
      <c r="W55" s="27">
        <f t="shared" si="12"/>
        <v>0.1658593599</v>
      </c>
      <c r="X55" s="27">
        <f t="shared" si="13"/>
        <v>-0.04685839064</v>
      </c>
      <c r="Y55" s="27">
        <f t="shared" si="14"/>
        <v>0.0308076501</v>
      </c>
      <c r="Z55" s="27">
        <f t="shared" si="15"/>
        <v>0.03709556224</v>
      </c>
      <c r="AA55" s="27"/>
    </row>
    <row r="56">
      <c r="A56" s="29">
        <v>1609.0</v>
      </c>
      <c r="B56" s="30">
        <v>2098.0</v>
      </c>
      <c r="C56" s="14">
        <v>10.0</v>
      </c>
      <c r="D56" s="15">
        <v>11.0</v>
      </c>
      <c r="E56" s="16">
        <v>15.0</v>
      </c>
      <c r="F56" s="17">
        <v>27.0</v>
      </c>
      <c r="G56" s="18">
        <v>73.0</v>
      </c>
      <c r="H56" s="19">
        <v>20.0</v>
      </c>
      <c r="I56" s="20">
        <v>36.0</v>
      </c>
      <c r="J56" s="21">
        <v>39.0</v>
      </c>
      <c r="K56" s="22">
        <v>24.0</v>
      </c>
      <c r="L56" s="75">
        <f t="shared" si="1"/>
        <v>0.662745098</v>
      </c>
      <c r="M56" s="62">
        <f t="shared" si="2"/>
        <v>73</v>
      </c>
      <c r="N56" s="63">
        <f t="shared" si="3"/>
        <v>73</v>
      </c>
      <c r="O56" s="63">
        <f t="shared" si="4"/>
        <v>39</v>
      </c>
      <c r="P56" s="63">
        <f t="shared" si="5"/>
        <v>47</v>
      </c>
      <c r="Q56" s="63">
        <f t="shared" si="6"/>
        <v>96</v>
      </c>
      <c r="R56" s="65">
        <f t="shared" si="7"/>
        <v>0.4705882353</v>
      </c>
      <c r="S56" s="65">
        <f t="shared" si="8"/>
        <v>0.4392156863</v>
      </c>
      <c r="T56" s="66">
        <f t="shared" si="9"/>
        <v>0.4319526627</v>
      </c>
      <c r="U56" s="27">
        <f t="shared" si="10"/>
        <v>0.4361299157</v>
      </c>
      <c r="V56" s="27">
        <f t="shared" si="11"/>
        <v>0.3695445087</v>
      </c>
      <c r="W56" s="27">
        <f t="shared" si="12"/>
        <v>0.1918331525</v>
      </c>
      <c r="X56" s="27">
        <f t="shared" si="13"/>
        <v>-0.05412232407</v>
      </c>
      <c r="Y56" s="27">
        <f t="shared" si="14"/>
        <v>0.03829453375</v>
      </c>
      <c r="Z56" s="27">
        <f t="shared" si="15"/>
        <v>0.04962371975</v>
      </c>
      <c r="AA56" s="27"/>
    </row>
    <row r="57">
      <c r="A57" s="29">
        <v>1613.0</v>
      </c>
      <c r="B57" s="30">
        <v>2332.0</v>
      </c>
      <c r="C57" s="14">
        <v>17.0</v>
      </c>
      <c r="D57" s="15">
        <v>18.0</v>
      </c>
      <c r="E57" s="16">
        <v>12.0</v>
      </c>
      <c r="F57" s="17">
        <v>36.0</v>
      </c>
      <c r="G57" s="18">
        <v>113.0</v>
      </c>
      <c r="H57" s="19">
        <v>31.0</v>
      </c>
      <c r="I57" s="20">
        <v>17.0</v>
      </c>
      <c r="J57" s="21">
        <v>32.0</v>
      </c>
      <c r="K57" s="22">
        <v>24.0</v>
      </c>
      <c r="L57" s="75">
        <f t="shared" si="1"/>
        <v>0.67</v>
      </c>
      <c r="M57" s="62">
        <f t="shared" si="2"/>
        <v>113</v>
      </c>
      <c r="N57" s="63">
        <f t="shared" si="3"/>
        <v>113</v>
      </c>
      <c r="O57" s="63">
        <f t="shared" si="4"/>
        <v>32</v>
      </c>
      <c r="P57" s="63">
        <f t="shared" si="5"/>
        <v>67</v>
      </c>
      <c r="Q57" s="63">
        <f t="shared" si="6"/>
        <v>88</v>
      </c>
      <c r="R57" s="65">
        <f t="shared" si="7"/>
        <v>0.6</v>
      </c>
      <c r="S57" s="65">
        <f t="shared" si="8"/>
        <v>0.4833333333</v>
      </c>
      <c r="T57" s="66">
        <f t="shared" si="9"/>
        <v>0.5621890547</v>
      </c>
      <c r="U57" s="27">
        <f t="shared" si="10"/>
        <v>0.5610657907</v>
      </c>
      <c r="V57" s="27">
        <f t="shared" si="11"/>
        <v>0.4066639348</v>
      </c>
      <c r="W57" s="27">
        <f t="shared" si="12"/>
        <v>0.2445872695</v>
      </c>
      <c r="X57" s="27">
        <f t="shared" si="13"/>
        <v>-0.06554117877</v>
      </c>
      <c r="Y57" s="27">
        <f t="shared" si="14"/>
        <v>0.0537298807</v>
      </c>
      <c r="Z57" s="27">
        <f t="shared" si="15"/>
        <v>0.08066955942</v>
      </c>
      <c r="AA57" s="27"/>
    </row>
    <row r="58">
      <c r="A58" s="29">
        <v>1614.0</v>
      </c>
      <c r="B58" s="30">
        <v>1812.0</v>
      </c>
      <c r="C58" s="14">
        <v>19.0</v>
      </c>
      <c r="D58" s="15">
        <v>10.0</v>
      </c>
      <c r="E58" s="16">
        <v>7.0</v>
      </c>
      <c r="F58" s="17">
        <v>25.0</v>
      </c>
      <c r="G58" s="18">
        <v>84.0</v>
      </c>
      <c r="H58" s="19">
        <v>24.0</v>
      </c>
      <c r="I58" s="20">
        <v>25.0</v>
      </c>
      <c r="J58" s="21">
        <v>22.0</v>
      </c>
      <c r="K58" s="22">
        <v>21.0</v>
      </c>
      <c r="L58" s="75">
        <f t="shared" si="1"/>
        <v>0.7004219409</v>
      </c>
      <c r="M58" s="62">
        <f t="shared" si="2"/>
        <v>84</v>
      </c>
      <c r="N58" s="63">
        <f t="shared" si="3"/>
        <v>84</v>
      </c>
      <c r="O58" s="63">
        <f t="shared" si="4"/>
        <v>22</v>
      </c>
      <c r="P58" s="63">
        <f t="shared" si="5"/>
        <v>49</v>
      </c>
      <c r="Q58" s="63">
        <f t="shared" si="6"/>
        <v>82</v>
      </c>
      <c r="R58" s="65">
        <f t="shared" si="7"/>
        <v>0.5611814346</v>
      </c>
      <c r="S58" s="65">
        <f t="shared" si="8"/>
        <v>0.447257384</v>
      </c>
      <c r="T58" s="66">
        <f t="shared" si="9"/>
        <v>0.5060240964</v>
      </c>
      <c r="U58" s="27">
        <f t="shared" si="10"/>
        <v>0.5069793469</v>
      </c>
      <c r="V58" s="27">
        <f t="shared" si="11"/>
        <v>0.3763105813</v>
      </c>
      <c r="W58" s="27">
        <f t="shared" si="12"/>
        <v>0.2287630579</v>
      </c>
      <c r="X58" s="27">
        <f t="shared" si="13"/>
        <v>-0.05612234271</v>
      </c>
      <c r="Y58" s="27">
        <f t="shared" si="14"/>
        <v>0.04650275604</v>
      </c>
      <c r="Z58" s="27">
        <f t="shared" si="15"/>
        <v>0.07056896927</v>
      </c>
      <c r="AA58" s="27"/>
    </row>
    <row r="59">
      <c r="A59" s="29">
        <v>1619.0</v>
      </c>
      <c r="B59" s="30">
        <v>2206.0</v>
      </c>
      <c r="C59" s="14">
        <v>11.0</v>
      </c>
      <c r="D59" s="15">
        <v>16.0</v>
      </c>
      <c r="E59" s="16">
        <v>21.0</v>
      </c>
      <c r="F59" s="17">
        <v>21.0</v>
      </c>
      <c r="G59" s="18">
        <v>82.0</v>
      </c>
      <c r="H59" s="19">
        <v>22.0</v>
      </c>
      <c r="I59" s="20">
        <v>29.0</v>
      </c>
      <c r="J59" s="21">
        <v>32.0</v>
      </c>
      <c r="K59" s="22">
        <v>35.0</v>
      </c>
      <c r="L59" s="75">
        <f t="shared" si="1"/>
        <v>0.7211895911</v>
      </c>
      <c r="M59" s="62">
        <f t="shared" si="2"/>
        <v>82</v>
      </c>
      <c r="N59" s="63">
        <f t="shared" si="3"/>
        <v>82</v>
      </c>
      <c r="O59" s="63">
        <f t="shared" si="4"/>
        <v>32</v>
      </c>
      <c r="P59" s="63">
        <f t="shared" si="5"/>
        <v>43</v>
      </c>
      <c r="Q59" s="63">
        <f t="shared" si="6"/>
        <v>112</v>
      </c>
      <c r="R59" s="65">
        <f t="shared" si="7"/>
        <v>0.4646840149</v>
      </c>
      <c r="S59" s="65">
        <f t="shared" si="8"/>
        <v>0.4237918216</v>
      </c>
      <c r="T59" s="66">
        <f t="shared" si="9"/>
        <v>0.4226804124</v>
      </c>
      <c r="U59" s="27">
        <f t="shared" si="10"/>
        <v>0.4214345548</v>
      </c>
      <c r="V59" s="27">
        <f t="shared" si="11"/>
        <v>0.3565672752</v>
      </c>
      <c r="W59" s="27">
        <f t="shared" si="12"/>
        <v>0.1894263239</v>
      </c>
      <c r="X59" s="27">
        <f t="shared" si="13"/>
        <v>-0.05038785786</v>
      </c>
      <c r="Y59" s="27">
        <f t="shared" si="14"/>
        <v>0.03648616206</v>
      </c>
      <c r="Z59" s="27">
        <f t="shared" si="15"/>
        <v>0.04838632635</v>
      </c>
      <c r="AA59" s="27"/>
    </row>
    <row r="60">
      <c r="A60" s="29">
        <v>1621.0</v>
      </c>
      <c r="B60" s="30">
        <v>1230.0</v>
      </c>
      <c r="C60" s="14">
        <v>9.0</v>
      </c>
      <c r="D60" s="15">
        <v>8.0</v>
      </c>
      <c r="E60" s="16">
        <v>4.0</v>
      </c>
      <c r="F60" s="17">
        <v>15.0</v>
      </c>
      <c r="G60" s="18">
        <v>55.0</v>
      </c>
      <c r="H60" s="19">
        <v>6.0</v>
      </c>
      <c r="I60" s="20">
        <v>11.0</v>
      </c>
      <c r="J60" s="21">
        <v>11.0</v>
      </c>
      <c r="K60" s="22">
        <v>13.0</v>
      </c>
      <c r="L60" s="75">
        <f t="shared" si="1"/>
        <v>0.7575757576</v>
      </c>
      <c r="M60" s="62">
        <f t="shared" si="2"/>
        <v>55</v>
      </c>
      <c r="N60" s="63">
        <f t="shared" si="3"/>
        <v>55</v>
      </c>
      <c r="O60" s="63">
        <f t="shared" si="4"/>
        <v>11</v>
      </c>
      <c r="P60" s="63">
        <f t="shared" si="5"/>
        <v>21</v>
      </c>
      <c r="Q60" s="63">
        <f t="shared" si="6"/>
        <v>45</v>
      </c>
      <c r="R60" s="65">
        <f t="shared" si="7"/>
        <v>0.5757575758</v>
      </c>
      <c r="S60" s="65">
        <f t="shared" si="8"/>
        <v>0.5</v>
      </c>
      <c r="T60" s="66">
        <f t="shared" si="9"/>
        <v>0.55</v>
      </c>
      <c r="U60" s="27">
        <f t="shared" si="10"/>
        <v>0.5538282885</v>
      </c>
      <c r="V60" s="27">
        <f t="shared" si="11"/>
        <v>0.4206868291</v>
      </c>
      <c r="W60" s="27">
        <f t="shared" si="12"/>
        <v>0.2347049555</v>
      </c>
      <c r="X60" s="27">
        <f t="shared" si="13"/>
        <v>-0.0701391925</v>
      </c>
      <c r="Y60" s="27">
        <f t="shared" si="14"/>
        <v>0.05333687217</v>
      </c>
      <c r="Z60" s="27">
        <f t="shared" si="15"/>
        <v>0.07428249911</v>
      </c>
      <c r="AA60" s="27"/>
    </row>
    <row r="61">
      <c r="A61" s="29">
        <v>1625.0</v>
      </c>
      <c r="B61" s="30">
        <v>2643.0</v>
      </c>
      <c r="C61" s="14">
        <v>16.0</v>
      </c>
      <c r="D61" s="15">
        <v>21.0</v>
      </c>
      <c r="E61" s="16">
        <v>10.0</v>
      </c>
      <c r="F61" s="17">
        <v>37.0</v>
      </c>
      <c r="G61" s="18">
        <v>144.0</v>
      </c>
      <c r="H61" s="19">
        <v>20.0</v>
      </c>
      <c r="I61" s="20">
        <v>18.0</v>
      </c>
      <c r="J61" s="21">
        <v>36.0</v>
      </c>
      <c r="K61" s="22">
        <v>39.0</v>
      </c>
      <c r="L61" s="75">
        <f t="shared" si="1"/>
        <v>0.7272727273</v>
      </c>
      <c r="M61" s="62">
        <f t="shared" si="2"/>
        <v>144</v>
      </c>
      <c r="N61" s="63">
        <f t="shared" si="3"/>
        <v>144</v>
      </c>
      <c r="O61" s="63">
        <f t="shared" si="4"/>
        <v>36</v>
      </c>
      <c r="P61" s="63">
        <f t="shared" si="5"/>
        <v>57</v>
      </c>
      <c r="Q61" s="63">
        <f t="shared" si="6"/>
        <v>104</v>
      </c>
      <c r="R61" s="65">
        <f t="shared" si="7"/>
        <v>0.5894428152</v>
      </c>
      <c r="S61" s="65">
        <f t="shared" si="8"/>
        <v>0.5278592375</v>
      </c>
      <c r="T61" s="66">
        <f t="shared" si="9"/>
        <v>0.5806451613</v>
      </c>
      <c r="U61" s="27">
        <f t="shared" si="10"/>
        <v>0.582696675</v>
      </c>
      <c r="V61" s="27">
        <f t="shared" si="11"/>
        <v>0.4441268577</v>
      </c>
      <c r="W61" s="27">
        <f t="shared" si="12"/>
        <v>0.2402836811</v>
      </c>
      <c r="X61" s="27">
        <f t="shared" si="13"/>
        <v>-0.07817304072</v>
      </c>
      <c r="Y61" s="27">
        <f t="shared" si="14"/>
        <v>0.05764712899</v>
      </c>
      <c r="Z61" s="27">
        <f t="shared" si="15"/>
        <v>0.07785572283</v>
      </c>
      <c r="AA61" s="27"/>
    </row>
    <row r="62">
      <c r="A62" s="29">
        <v>1631.0</v>
      </c>
      <c r="B62" s="30">
        <v>2267.0</v>
      </c>
      <c r="C62" s="14">
        <v>18.0</v>
      </c>
      <c r="D62" s="15">
        <v>12.0</v>
      </c>
      <c r="E62" s="16">
        <v>22.0</v>
      </c>
      <c r="F62" s="17">
        <v>33.0</v>
      </c>
      <c r="G62" s="18">
        <v>137.0</v>
      </c>
      <c r="H62" s="19">
        <v>24.0</v>
      </c>
      <c r="I62" s="20">
        <v>30.0</v>
      </c>
      <c r="J62" s="21">
        <v>37.0</v>
      </c>
      <c r="K62" s="22">
        <v>49.0</v>
      </c>
      <c r="L62" s="75">
        <f t="shared" si="1"/>
        <v>0.7403314917</v>
      </c>
      <c r="M62" s="62">
        <f t="shared" si="2"/>
        <v>137</v>
      </c>
      <c r="N62" s="63">
        <f t="shared" si="3"/>
        <v>137</v>
      </c>
      <c r="O62" s="63">
        <f t="shared" si="4"/>
        <v>37</v>
      </c>
      <c r="P62" s="63">
        <f t="shared" si="5"/>
        <v>57</v>
      </c>
      <c r="Q62" s="63">
        <f t="shared" si="6"/>
        <v>131</v>
      </c>
      <c r="R62" s="65">
        <f t="shared" si="7"/>
        <v>0.5359116022</v>
      </c>
      <c r="S62" s="65">
        <f t="shared" si="8"/>
        <v>0.4806629834</v>
      </c>
      <c r="T62" s="66">
        <f t="shared" si="9"/>
        <v>0.5111940299</v>
      </c>
      <c r="U62" s="27">
        <f t="shared" si="10"/>
        <v>0.5110987521</v>
      </c>
      <c r="V62" s="27">
        <f t="shared" si="11"/>
        <v>0.4044171727</v>
      </c>
      <c r="W62" s="27">
        <f t="shared" si="12"/>
        <v>0.2184619258</v>
      </c>
      <c r="X62" s="27">
        <f t="shared" si="13"/>
        <v>-0.06481896743</v>
      </c>
      <c r="Y62" s="27">
        <f t="shared" si="14"/>
        <v>0.04772563501</v>
      </c>
      <c r="Z62" s="27">
        <f t="shared" si="15"/>
        <v>0.06435666092</v>
      </c>
      <c r="AA62" s="27"/>
    </row>
    <row r="63">
      <c r="A63" s="29">
        <v>1632.0</v>
      </c>
      <c r="B63" s="30">
        <v>2438.0</v>
      </c>
      <c r="C63" s="14">
        <v>9.0</v>
      </c>
      <c r="D63" s="15">
        <v>10.0</v>
      </c>
      <c r="E63" s="16">
        <v>15.0</v>
      </c>
      <c r="F63" s="17">
        <v>44.0</v>
      </c>
      <c r="G63" s="18">
        <v>130.0</v>
      </c>
      <c r="H63" s="19">
        <v>20.0</v>
      </c>
      <c r="I63" s="20">
        <v>25.0</v>
      </c>
      <c r="J63" s="21">
        <v>15.0</v>
      </c>
      <c r="K63" s="22">
        <v>43.0</v>
      </c>
      <c r="L63" s="75">
        <f t="shared" si="1"/>
        <v>0.7459807074</v>
      </c>
      <c r="M63" s="62">
        <f t="shared" si="2"/>
        <v>131</v>
      </c>
      <c r="N63" s="63">
        <f t="shared" si="3"/>
        <v>130</v>
      </c>
      <c r="O63" s="63">
        <f t="shared" si="4"/>
        <v>15</v>
      </c>
      <c r="P63" s="63">
        <f t="shared" si="5"/>
        <v>64</v>
      </c>
      <c r="Q63" s="63">
        <f t="shared" si="6"/>
        <v>102</v>
      </c>
      <c r="R63" s="65">
        <f t="shared" si="7"/>
        <v>0.6237942122</v>
      </c>
      <c r="S63" s="65">
        <f t="shared" si="8"/>
        <v>0.4662379421</v>
      </c>
      <c r="T63" s="66">
        <f t="shared" si="9"/>
        <v>0.5603448276</v>
      </c>
      <c r="U63" s="27">
        <f t="shared" si="10"/>
        <v>0.5676162258</v>
      </c>
      <c r="V63" s="27">
        <f t="shared" si="11"/>
        <v>0.392280323</v>
      </c>
      <c r="W63" s="27">
        <f t="shared" si="12"/>
        <v>0.2542868718</v>
      </c>
      <c r="X63" s="27">
        <f t="shared" si="13"/>
        <v>-0.06098681868</v>
      </c>
      <c r="Y63" s="27">
        <f t="shared" si="14"/>
        <v>0.05388486914</v>
      </c>
      <c r="Z63" s="27">
        <f t="shared" si="15"/>
        <v>0.08719465548</v>
      </c>
      <c r="AA63" s="27"/>
    </row>
    <row r="64">
      <c r="A64" s="29">
        <v>1633.0</v>
      </c>
      <c r="B64" s="30">
        <v>1635.0</v>
      </c>
      <c r="C64" s="14">
        <v>3.0</v>
      </c>
      <c r="D64" s="15">
        <v>3.0</v>
      </c>
      <c r="E64" s="16">
        <v>2.0</v>
      </c>
      <c r="F64" s="17">
        <v>24.0</v>
      </c>
      <c r="G64" s="18">
        <v>77.0</v>
      </c>
      <c r="H64" s="19">
        <v>13.0</v>
      </c>
      <c r="I64" s="20">
        <v>9.0</v>
      </c>
      <c r="J64" s="21">
        <v>16.0</v>
      </c>
      <c r="K64" s="22">
        <v>8.0</v>
      </c>
      <c r="L64" s="75">
        <f t="shared" si="1"/>
        <v>0.6580645161</v>
      </c>
      <c r="M64" s="62">
        <f t="shared" si="2"/>
        <v>77</v>
      </c>
      <c r="N64" s="63">
        <f t="shared" si="3"/>
        <v>77</v>
      </c>
      <c r="O64" s="63">
        <f t="shared" si="4"/>
        <v>16</v>
      </c>
      <c r="P64" s="63">
        <f t="shared" si="5"/>
        <v>37</v>
      </c>
      <c r="Q64" s="63">
        <f t="shared" si="6"/>
        <v>25</v>
      </c>
      <c r="R64" s="65">
        <f t="shared" si="7"/>
        <v>0.735483871</v>
      </c>
      <c r="S64" s="65">
        <f t="shared" si="8"/>
        <v>0.6</v>
      </c>
      <c r="T64" s="66">
        <f t="shared" si="9"/>
        <v>0.7549019608</v>
      </c>
      <c r="U64" s="27">
        <f t="shared" si="10"/>
        <v>0.7475711966</v>
      </c>
      <c r="V64" s="27">
        <f t="shared" si="11"/>
        <v>0.5048241949</v>
      </c>
      <c r="W64" s="27">
        <f t="shared" si="12"/>
        <v>0.2998166529</v>
      </c>
      <c r="X64" s="27">
        <f t="shared" si="13"/>
        <v>-0.1010004372</v>
      </c>
      <c r="Y64" s="27">
        <f t="shared" si="14"/>
        <v>0.08176026341</v>
      </c>
      <c r="Z64" s="27">
        <f t="shared" si="15"/>
        <v>0.1212141975</v>
      </c>
      <c r="AA64" s="27"/>
    </row>
    <row r="65">
      <c r="A65" s="29">
        <v>1645.0</v>
      </c>
      <c r="B65" s="30">
        <v>3215.0</v>
      </c>
      <c r="C65" s="14">
        <v>8.0</v>
      </c>
      <c r="D65" s="15">
        <v>10.0</v>
      </c>
      <c r="E65" s="16">
        <v>6.0</v>
      </c>
      <c r="F65" s="17">
        <v>23.0</v>
      </c>
      <c r="G65" s="18">
        <v>139.0</v>
      </c>
      <c r="H65" s="19">
        <v>13.0</v>
      </c>
      <c r="I65" s="20">
        <v>7.0</v>
      </c>
      <c r="J65" s="21">
        <v>28.0</v>
      </c>
      <c r="K65" s="22">
        <v>15.0</v>
      </c>
      <c r="L65" s="75">
        <f t="shared" si="1"/>
        <v>0.7429718876</v>
      </c>
      <c r="M65" s="62">
        <f t="shared" si="2"/>
        <v>141</v>
      </c>
      <c r="N65" s="63">
        <f t="shared" si="3"/>
        <v>139</v>
      </c>
      <c r="O65" s="63">
        <f t="shared" si="4"/>
        <v>28</v>
      </c>
      <c r="P65" s="63">
        <f t="shared" si="5"/>
        <v>36</v>
      </c>
      <c r="Q65" s="63">
        <f t="shared" si="6"/>
        <v>46</v>
      </c>
      <c r="R65" s="65">
        <f t="shared" si="7"/>
        <v>0.702811245</v>
      </c>
      <c r="S65" s="65">
        <f t="shared" si="8"/>
        <v>0.6706827309</v>
      </c>
      <c r="T65" s="66">
        <f t="shared" si="9"/>
        <v>0.7513513514</v>
      </c>
      <c r="U65" s="27">
        <f t="shared" si="10"/>
        <v>0.7635661728</v>
      </c>
      <c r="V65" s="27">
        <f t="shared" si="11"/>
        <v>0.5642947828</v>
      </c>
      <c r="W65" s="27">
        <f t="shared" si="12"/>
        <v>0.2864978056</v>
      </c>
      <c r="X65" s="27">
        <f t="shared" si="13"/>
        <v>-0.1261987348</v>
      </c>
      <c r="Y65" s="27">
        <f t="shared" si="14"/>
        <v>0.08733205991</v>
      </c>
      <c r="Z65" s="27">
        <f t="shared" si="15"/>
        <v>0.1106839342</v>
      </c>
      <c r="AA65" s="27"/>
    </row>
    <row r="66">
      <c r="A66" s="29">
        <v>1651.0</v>
      </c>
      <c r="B66" s="30">
        <v>3026.0</v>
      </c>
      <c r="C66" s="14">
        <v>21.0</v>
      </c>
      <c r="D66" s="15">
        <v>39.0</v>
      </c>
      <c r="E66" s="16">
        <v>20.0</v>
      </c>
      <c r="F66" s="17">
        <v>62.0</v>
      </c>
      <c r="G66" s="18">
        <v>132.0</v>
      </c>
      <c r="H66" s="19">
        <v>26.0</v>
      </c>
      <c r="I66" s="20">
        <v>50.0</v>
      </c>
      <c r="J66" s="21">
        <v>50.0</v>
      </c>
      <c r="K66" s="22">
        <v>38.0</v>
      </c>
      <c r="L66" s="75">
        <f t="shared" si="1"/>
        <v>0.6849315068</v>
      </c>
      <c r="M66" s="62">
        <f t="shared" si="2"/>
        <v>132</v>
      </c>
      <c r="N66" s="63">
        <f t="shared" si="3"/>
        <v>132</v>
      </c>
      <c r="O66" s="63">
        <f t="shared" si="4"/>
        <v>50</v>
      </c>
      <c r="P66" s="63">
        <f t="shared" si="5"/>
        <v>88</v>
      </c>
      <c r="Q66" s="63">
        <f t="shared" si="6"/>
        <v>168</v>
      </c>
      <c r="R66" s="65">
        <f t="shared" si="7"/>
        <v>0.502283105</v>
      </c>
      <c r="S66" s="65">
        <f t="shared" si="8"/>
        <v>0.4155251142</v>
      </c>
      <c r="T66" s="66">
        <f t="shared" si="9"/>
        <v>0.44</v>
      </c>
      <c r="U66" s="27">
        <f t="shared" si="10"/>
        <v>0.4420827544</v>
      </c>
      <c r="V66" s="27">
        <f t="shared" si="11"/>
        <v>0.3496118854</v>
      </c>
      <c r="W66" s="27">
        <f t="shared" si="12"/>
        <v>0.2047534219</v>
      </c>
      <c r="X66" s="27">
        <f t="shared" si="13"/>
        <v>-0.04844124627</v>
      </c>
      <c r="Y66" s="27">
        <f t="shared" si="14"/>
        <v>0.0386690699</v>
      </c>
      <c r="Z66" s="27">
        <f t="shared" si="15"/>
        <v>0.05653329841</v>
      </c>
      <c r="AA66" s="27"/>
    </row>
    <row r="67">
      <c r="A67" s="29">
        <v>1653.0</v>
      </c>
      <c r="B67" s="30">
        <v>1776.0</v>
      </c>
      <c r="C67" s="14">
        <v>15.0</v>
      </c>
      <c r="D67" s="15">
        <v>4.0</v>
      </c>
      <c r="E67" s="16">
        <v>3.0</v>
      </c>
      <c r="F67" s="17">
        <v>22.0</v>
      </c>
      <c r="G67" s="18">
        <v>61.0</v>
      </c>
      <c r="H67" s="19">
        <v>15.0</v>
      </c>
      <c r="I67" s="20">
        <v>13.0</v>
      </c>
      <c r="J67" s="21">
        <v>23.0</v>
      </c>
      <c r="K67" s="22">
        <v>23.0</v>
      </c>
      <c r="L67" s="75">
        <f t="shared" si="1"/>
        <v>0.6648044693</v>
      </c>
      <c r="M67" s="62">
        <f t="shared" si="2"/>
        <v>61</v>
      </c>
      <c r="N67" s="63">
        <f t="shared" si="3"/>
        <v>61</v>
      </c>
      <c r="O67" s="63">
        <f t="shared" si="4"/>
        <v>23</v>
      </c>
      <c r="P67" s="63">
        <f t="shared" si="5"/>
        <v>37</v>
      </c>
      <c r="Q67" s="63">
        <f t="shared" si="6"/>
        <v>58</v>
      </c>
      <c r="R67" s="65">
        <f t="shared" si="7"/>
        <v>0.5474860335</v>
      </c>
      <c r="S67" s="65">
        <f t="shared" si="8"/>
        <v>0.469273743</v>
      </c>
      <c r="T67" s="66">
        <f t="shared" si="9"/>
        <v>0.512605042</v>
      </c>
      <c r="U67" s="27">
        <f t="shared" si="10"/>
        <v>0.5119551801</v>
      </c>
      <c r="V67" s="27">
        <f t="shared" si="11"/>
        <v>0.3948345659</v>
      </c>
      <c r="W67" s="27">
        <f t="shared" si="12"/>
        <v>0.22318019</v>
      </c>
      <c r="X67" s="27">
        <f t="shared" si="13"/>
        <v>-0.06178360754</v>
      </c>
      <c r="Y67" s="27">
        <f t="shared" si="14"/>
        <v>0.04760112076</v>
      </c>
      <c r="Z67" s="27">
        <f t="shared" si="15"/>
        <v>0.06716658593</v>
      </c>
      <c r="AA67" s="27"/>
    </row>
    <row r="68">
      <c r="A68" s="29">
        <v>1660.0</v>
      </c>
      <c r="B68" s="30">
        <v>1953.0</v>
      </c>
      <c r="C68" s="14">
        <v>15.0</v>
      </c>
      <c r="D68" s="15">
        <v>13.0</v>
      </c>
      <c r="E68" s="16">
        <v>8.0</v>
      </c>
      <c r="F68" s="17">
        <v>48.0</v>
      </c>
      <c r="G68" s="18">
        <v>148.0</v>
      </c>
      <c r="H68" s="19">
        <v>22.0</v>
      </c>
      <c r="I68" s="20">
        <v>44.0</v>
      </c>
      <c r="J68" s="21">
        <v>51.0</v>
      </c>
      <c r="K68" s="22">
        <v>30.0</v>
      </c>
      <c r="L68" s="75">
        <f t="shared" si="1"/>
        <v>0.6807387863</v>
      </c>
      <c r="M68" s="62">
        <f t="shared" si="2"/>
        <v>148</v>
      </c>
      <c r="N68" s="63">
        <f t="shared" si="3"/>
        <v>148</v>
      </c>
      <c r="O68" s="63">
        <f t="shared" si="4"/>
        <v>51</v>
      </c>
      <c r="P68" s="63">
        <f t="shared" si="5"/>
        <v>70</v>
      </c>
      <c r="Q68" s="63">
        <f t="shared" si="6"/>
        <v>110</v>
      </c>
      <c r="R68" s="65">
        <f t="shared" si="7"/>
        <v>0.5751978892</v>
      </c>
      <c r="S68" s="65">
        <f t="shared" si="8"/>
        <v>0.5250659631</v>
      </c>
      <c r="T68" s="66">
        <f t="shared" si="9"/>
        <v>0.5736434109</v>
      </c>
      <c r="U68" s="27">
        <f t="shared" si="10"/>
        <v>0.5699563606</v>
      </c>
      <c r="V68" s="27">
        <f t="shared" si="11"/>
        <v>0.4417766701</v>
      </c>
      <c r="W68" s="27">
        <f t="shared" si="12"/>
        <v>0.2344768019</v>
      </c>
      <c r="X68" s="27">
        <f t="shared" si="13"/>
        <v>-0.07734789265</v>
      </c>
      <c r="Y68" s="27">
        <f t="shared" si="14"/>
        <v>0.05595630497</v>
      </c>
      <c r="Z68" s="27">
        <f t="shared" si="15"/>
        <v>0.07413815117</v>
      </c>
      <c r="AA68" s="27"/>
    </row>
    <row r="69">
      <c r="A69" s="29">
        <v>1664.0</v>
      </c>
      <c r="B69" s="30">
        <v>1091.0</v>
      </c>
      <c r="C69" s="14">
        <v>13.0</v>
      </c>
      <c r="D69" s="15">
        <v>12.0</v>
      </c>
      <c r="E69" s="16">
        <v>13.0</v>
      </c>
      <c r="F69" s="17">
        <v>23.0</v>
      </c>
      <c r="G69" s="18">
        <v>71.0</v>
      </c>
      <c r="H69" s="19">
        <v>7.0</v>
      </c>
      <c r="I69" s="20">
        <v>16.0</v>
      </c>
      <c r="J69" s="21">
        <v>30.0</v>
      </c>
      <c r="K69" s="22">
        <v>28.0</v>
      </c>
      <c r="L69" s="75">
        <f t="shared" si="1"/>
        <v>0.7183098592</v>
      </c>
      <c r="M69" s="62">
        <f t="shared" si="2"/>
        <v>71</v>
      </c>
      <c r="N69" s="63">
        <f t="shared" si="3"/>
        <v>71</v>
      </c>
      <c r="O69" s="63">
        <f t="shared" si="4"/>
        <v>30</v>
      </c>
      <c r="P69" s="63">
        <f t="shared" si="5"/>
        <v>30</v>
      </c>
      <c r="Q69" s="63">
        <f t="shared" si="6"/>
        <v>82</v>
      </c>
      <c r="R69" s="65">
        <f t="shared" si="7"/>
        <v>0.4741784038</v>
      </c>
      <c r="S69" s="65">
        <f t="shared" si="8"/>
        <v>0.4741784038</v>
      </c>
      <c r="T69" s="66">
        <f t="shared" si="9"/>
        <v>0.4640522876</v>
      </c>
      <c r="U69" s="27">
        <f t="shared" si="10"/>
        <v>0.4621744458</v>
      </c>
      <c r="V69" s="27">
        <f t="shared" si="11"/>
        <v>0.3989612182</v>
      </c>
      <c r="W69" s="27">
        <f t="shared" si="12"/>
        <v>0.1932966684</v>
      </c>
      <c r="X69" s="27">
        <f t="shared" si="13"/>
        <v>-0.06308183144</v>
      </c>
      <c r="Y69" s="27">
        <f t="shared" si="14"/>
        <v>0.0416582881</v>
      </c>
      <c r="Z69" s="27">
        <f t="shared" si="15"/>
        <v>0.05038377745</v>
      </c>
      <c r="AA69" s="27"/>
    </row>
    <row r="70">
      <c r="A70" s="29">
        <v>1668.0</v>
      </c>
      <c r="B70" s="30">
        <v>3632.0</v>
      </c>
      <c r="C70" s="14">
        <v>34.0</v>
      </c>
      <c r="D70" s="15">
        <v>67.0</v>
      </c>
      <c r="E70" s="16">
        <v>36.0</v>
      </c>
      <c r="F70" s="17">
        <v>64.0</v>
      </c>
      <c r="G70" s="18">
        <v>206.0</v>
      </c>
      <c r="H70" s="19">
        <v>32.0</v>
      </c>
      <c r="I70" s="20">
        <v>69.0</v>
      </c>
      <c r="J70" s="21">
        <v>100.0</v>
      </c>
      <c r="K70" s="22">
        <v>77.0</v>
      </c>
      <c r="L70" s="75">
        <f t="shared" si="1"/>
        <v>0.7138686131</v>
      </c>
      <c r="M70" s="62">
        <f t="shared" si="2"/>
        <v>206</v>
      </c>
      <c r="N70" s="63">
        <f t="shared" si="3"/>
        <v>206</v>
      </c>
      <c r="O70" s="63">
        <f t="shared" si="4"/>
        <v>100</v>
      </c>
      <c r="P70" s="63">
        <f t="shared" si="5"/>
        <v>96</v>
      </c>
      <c r="Q70" s="63">
        <f t="shared" si="6"/>
        <v>283</v>
      </c>
      <c r="R70" s="65">
        <f t="shared" si="7"/>
        <v>0.4408759124</v>
      </c>
      <c r="S70" s="65">
        <f t="shared" si="8"/>
        <v>0.4467153285</v>
      </c>
      <c r="T70" s="66">
        <f t="shared" si="9"/>
        <v>0.4212678937</v>
      </c>
      <c r="U70" s="27">
        <f t="shared" si="10"/>
        <v>0.4205899603</v>
      </c>
      <c r="V70" s="27">
        <f t="shared" si="11"/>
        <v>0.3758545101</v>
      </c>
      <c r="W70" s="27">
        <f t="shared" si="12"/>
        <v>0.1797210593</v>
      </c>
      <c r="X70" s="27">
        <f t="shared" si="13"/>
        <v>-0.05598638972</v>
      </c>
      <c r="Y70" s="27">
        <f t="shared" si="14"/>
        <v>0.03648926411</v>
      </c>
      <c r="Z70" s="27">
        <f t="shared" si="15"/>
        <v>0.04355519146</v>
      </c>
      <c r="AA70" s="27"/>
    </row>
    <row r="71">
      <c r="A71" s="29">
        <v>1669.0</v>
      </c>
      <c r="B71" s="30">
        <v>3241.0</v>
      </c>
      <c r="C71" s="14">
        <v>16.0</v>
      </c>
      <c r="D71" s="15">
        <v>17.0</v>
      </c>
      <c r="E71" s="16">
        <v>11.0</v>
      </c>
      <c r="F71" s="17">
        <v>39.0</v>
      </c>
      <c r="G71" s="18">
        <v>162.0</v>
      </c>
      <c r="H71" s="19">
        <v>23.0</v>
      </c>
      <c r="I71" s="20">
        <v>35.0</v>
      </c>
      <c r="J71" s="21">
        <v>53.0</v>
      </c>
      <c r="K71" s="22">
        <v>38.0</v>
      </c>
      <c r="L71" s="75">
        <f t="shared" si="1"/>
        <v>0.7081218274</v>
      </c>
      <c r="M71" s="62">
        <f t="shared" si="2"/>
        <v>162</v>
      </c>
      <c r="N71" s="63">
        <f t="shared" si="3"/>
        <v>162</v>
      </c>
      <c r="O71" s="63">
        <f t="shared" si="4"/>
        <v>53</v>
      </c>
      <c r="P71" s="63">
        <f t="shared" si="5"/>
        <v>62</v>
      </c>
      <c r="Q71" s="63">
        <f t="shared" si="6"/>
        <v>117</v>
      </c>
      <c r="R71" s="65">
        <f t="shared" si="7"/>
        <v>0.5685279188</v>
      </c>
      <c r="S71" s="65">
        <f t="shared" si="8"/>
        <v>0.5456852792</v>
      </c>
      <c r="T71" s="66">
        <f t="shared" si="9"/>
        <v>0.5806451613</v>
      </c>
      <c r="U71" s="27">
        <f t="shared" si="10"/>
        <v>0.5782053671</v>
      </c>
      <c r="V71" s="27">
        <f t="shared" si="11"/>
        <v>0.4591252196</v>
      </c>
      <c r="W71" s="27">
        <f t="shared" si="12"/>
        <v>0.2317578188</v>
      </c>
      <c r="X71" s="27">
        <f t="shared" si="13"/>
        <v>-0.08354206945</v>
      </c>
      <c r="Y71" s="27">
        <f t="shared" si="14"/>
        <v>0.05747935856</v>
      </c>
      <c r="Z71" s="27">
        <f t="shared" si="15"/>
        <v>0.07242871451</v>
      </c>
      <c r="AA71" s="27"/>
    </row>
    <row r="72">
      <c r="A72" s="29">
        <v>1672.0</v>
      </c>
      <c r="B72" s="30">
        <v>3345.0</v>
      </c>
      <c r="C72" s="14">
        <v>24.0</v>
      </c>
      <c r="D72" s="15">
        <v>41.0</v>
      </c>
      <c r="E72" s="16">
        <v>23.0</v>
      </c>
      <c r="F72" s="17">
        <v>47.0</v>
      </c>
      <c r="G72" s="18">
        <v>230.0</v>
      </c>
      <c r="H72" s="19">
        <v>32.0</v>
      </c>
      <c r="I72" s="20">
        <v>62.0</v>
      </c>
      <c r="J72" s="21">
        <v>79.0</v>
      </c>
      <c r="K72" s="22">
        <v>63.0</v>
      </c>
      <c r="L72" s="75">
        <f t="shared" si="1"/>
        <v>0.7371048253</v>
      </c>
      <c r="M72" s="62">
        <f t="shared" si="2"/>
        <v>230</v>
      </c>
      <c r="N72" s="63">
        <f t="shared" si="3"/>
        <v>230</v>
      </c>
      <c r="O72" s="63">
        <f t="shared" si="4"/>
        <v>79</v>
      </c>
      <c r="P72" s="63">
        <f t="shared" si="5"/>
        <v>79</v>
      </c>
      <c r="Q72" s="63">
        <f t="shared" si="6"/>
        <v>213</v>
      </c>
      <c r="R72" s="65">
        <f t="shared" si="7"/>
        <v>0.5141430948</v>
      </c>
      <c r="S72" s="65">
        <f t="shared" si="8"/>
        <v>0.5141430948</v>
      </c>
      <c r="T72" s="66">
        <f t="shared" si="9"/>
        <v>0.5191873589</v>
      </c>
      <c r="U72" s="27">
        <f t="shared" si="10"/>
        <v>0.5171784774</v>
      </c>
      <c r="V72" s="27">
        <f t="shared" si="11"/>
        <v>0.4325864565</v>
      </c>
      <c r="W72" s="27">
        <f t="shared" si="12"/>
        <v>0.2095880928</v>
      </c>
      <c r="X72" s="27">
        <f t="shared" si="13"/>
        <v>-0.07416325247</v>
      </c>
      <c r="Y72" s="27">
        <f t="shared" si="14"/>
        <v>0.04897629106</v>
      </c>
      <c r="Z72" s="27">
        <f t="shared" si="15"/>
        <v>0.0592345644</v>
      </c>
      <c r="AA72" s="27"/>
    </row>
    <row r="73">
      <c r="A73" s="29">
        <v>1674.0</v>
      </c>
      <c r="B73" s="30">
        <v>1645.0</v>
      </c>
      <c r="C73" s="14">
        <v>48.0</v>
      </c>
      <c r="D73" s="15">
        <v>60.0</v>
      </c>
      <c r="E73" s="16">
        <v>32.0</v>
      </c>
      <c r="F73" s="17">
        <v>48.0</v>
      </c>
      <c r="G73" s="18">
        <v>162.0</v>
      </c>
      <c r="H73" s="19">
        <v>23.0</v>
      </c>
      <c r="I73" s="20">
        <v>43.0</v>
      </c>
      <c r="J73" s="21">
        <v>95.0</v>
      </c>
      <c r="K73" s="22">
        <v>57.0</v>
      </c>
      <c r="L73" s="75">
        <f t="shared" si="1"/>
        <v>0.7077464789</v>
      </c>
      <c r="M73" s="62">
        <f t="shared" si="2"/>
        <v>162</v>
      </c>
      <c r="N73" s="63">
        <f t="shared" si="3"/>
        <v>162</v>
      </c>
      <c r="O73" s="63">
        <f t="shared" si="4"/>
        <v>95</v>
      </c>
      <c r="P73" s="63">
        <f t="shared" si="5"/>
        <v>71</v>
      </c>
      <c r="Q73" s="63">
        <f t="shared" si="6"/>
        <v>240</v>
      </c>
      <c r="R73" s="65">
        <f t="shared" si="7"/>
        <v>0.4102112676</v>
      </c>
      <c r="S73" s="65">
        <f t="shared" si="8"/>
        <v>0.4524647887</v>
      </c>
      <c r="T73" s="66">
        <f t="shared" si="9"/>
        <v>0.4029850746</v>
      </c>
      <c r="U73" s="27">
        <f t="shared" si="10"/>
        <v>0.4035275202</v>
      </c>
      <c r="V73" s="27">
        <f t="shared" si="11"/>
        <v>0.3806919545</v>
      </c>
      <c r="W73" s="27">
        <f t="shared" si="12"/>
        <v>0.1672207564</v>
      </c>
      <c r="X73" s="27">
        <f t="shared" si="13"/>
        <v>-0.05743681221</v>
      </c>
      <c r="Y73" s="27">
        <f t="shared" si="14"/>
        <v>0.03438826393</v>
      </c>
      <c r="Z73" s="27">
        <f t="shared" si="15"/>
        <v>0.03770703247</v>
      </c>
      <c r="AA73" s="27"/>
    </row>
    <row r="74">
      <c r="A74" s="29">
        <v>1677.0</v>
      </c>
      <c r="B74" s="30">
        <v>2639.0</v>
      </c>
      <c r="C74" s="14">
        <v>28.0</v>
      </c>
      <c r="D74" s="15">
        <v>30.0</v>
      </c>
      <c r="E74" s="16">
        <v>21.0</v>
      </c>
      <c r="F74" s="17">
        <v>39.0</v>
      </c>
      <c r="G74" s="18">
        <v>175.0</v>
      </c>
      <c r="H74" s="19">
        <v>29.0</v>
      </c>
      <c r="I74" s="20">
        <v>44.0</v>
      </c>
      <c r="J74" s="21">
        <v>45.0</v>
      </c>
      <c r="K74" s="22">
        <v>45.0</v>
      </c>
      <c r="L74" s="75">
        <f t="shared" si="1"/>
        <v>0.7521929825</v>
      </c>
      <c r="M74" s="62">
        <f t="shared" si="2"/>
        <v>175</v>
      </c>
      <c r="N74" s="63">
        <f t="shared" si="3"/>
        <v>175</v>
      </c>
      <c r="O74" s="63">
        <f t="shared" si="4"/>
        <v>45</v>
      </c>
      <c r="P74" s="63">
        <f t="shared" si="5"/>
        <v>68</v>
      </c>
      <c r="Q74" s="63">
        <f t="shared" si="6"/>
        <v>168</v>
      </c>
      <c r="R74" s="65">
        <f t="shared" si="7"/>
        <v>0.5328947368</v>
      </c>
      <c r="S74" s="65">
        <f t="shared" si="8"/>
        <v>0.4824561404</v>
      </c>
      <c r="T74" s="66">
        <f t="shared" si="9"/>
        <v>0.5102040816</v>
      </c>
      <c r="U74" s="27">
        <f t="shared" si="10"/>
        <v>0.5100789625</v>
      </c>
      <c r="V74" s="27">
        <f t="shared" si="11"/>
        <v>0.4059258877</v>
      </c>
      <c r="W74" s="27">
        <f t="shared" si="12"/>
        <v>0.2172321143</v>
      </c>
      <c r="X74" s="27">
        <f t="shared" si="13"/>
        <v>-0.06530349563</v>
      </c>
      <c r="Y74" s="27">
        <f t="shared" si="14"/>
        <v>0.04763401044</v>
      </c>
      <c r="Z74" s="27">
        <f t="shared" si="15"/>
        <v>0.06363412052</v>
      </c>
      <c r="AA74" s="27"/>
    </row>
    <row r="75">
      <c r="A75" s="29">
        <v>1679.0</v>
      </c>
      <c r="B75" s="30">
        <v>998.0</v>
      </c>
      <c r="C75" s="14">
        <v>10.0</v>
      </c>
      <c r="D75" s="15">
        <v>16.0</v>
      </c>
      <c r="E75" s="16">
        <v>18.0</v>
      </c>
      <c r="F75" s="17">
        <v>9.0</v>
      </c>
      <c r="G75" s="18">
        <v>64.0</v>
      </c>
      <c r="H75" s="19">
        <v>14.0</v>
      </c>
      <c r="I75" s="20">
        <v>29.0</v>
      </c>
      <c r="J75" s="21">
        <v>34.0</v>
      </c>
      <c r="K75" s="22">
        <v>36.0</v>
      </c>
      <c r="L75" s="75">
        <f t="shared" si="1"/>
        <v>0.752173913</v>
      </c>
      <c r="M75" s="62">
        <f t="shared" si="2"/>
        <v>64</v>
      </c>
      <c r="N75" s="63">
        <f t="shared" si="3"/>
        <v>64</v>
      </c>
      <c r="O75" s="63">
        <f t="shared" si="4"/>
        <v>34</v>
      </c>
      <c r="P75" s="63">
        <f t="shared" si="5"/>
        <v>23</v>
      </c>
      <c r="Q75" s="63">
        <f t="shared" si="6"/>
        <v>109</v>
      </c>
      <c r="R75" s="65">
        <f t="shared" si="7"/>
        <v>0.3782608696</v>
      </c>
      <c r="S75" s="65">
        <f t="shared" si="8"/>
        <v>0.4260869565</v>
      </c>
      <c r="T75" s="66">
        <f t="shared" si="9"/>
        <v>0.3699421965</v>
      </c>
      <c r="U75" s="27">
        <f t="shared" si="10"/>
        <v>0.3646390558</v>
      </c>
      <c r="V75" s="27">
        <f t="shared" si="11"/>
        <v>0.3584983413</v>
      </c>
      <c r="W75" s="27">
        <f t="shared" si="12"/>
        <v>0.1541963221</v>
      </c>
      <c r="X75" s="27">
        <f t="shared" si="13"/>
        <v>-0.05093510811</v>
      </c>
      <c r="Y75" s="27">
        <f t="shared" si="14"/>
        <v>0.02986121914</v>
      </c>
      <c r="Z75" s="27">
        <f t="shared" si="15"/>
        <v>0.03206195627</v>
      </c>
      <c r="AA75" s="27"/>
    </row>
    <row r="76">
      <c r="A76" s="29">
        <v>1680.0</v>
      </c>
      <c r="B76" s="30">
        <v>1874.0</v>
      </c>
      <c r="C76" s="14">
        <v>33.0</v>
      </c>
      <c r="D76" s="15">
        <v>24.0</v>
      </c>
      <c r="E76" s="16">
        <v>10.0</v>
      </c>
      <c r="F76" s="17">
        <v>40.0</v>
      </c>
      <c r="G76" s="18">
        <v>106.0</v>
      </c>
      <c r="H76" s="19">
        <v>33.0</v>
      </c>
      <c r="I76" s="20">
        <v>42.0</v>
      </c>
      <c r="J76" s="21">
        <v>49.0</v>
      </c>
      <c r="K76" s="22">
        <v>37.0</v>
      </c>
      <c r="L76" s="75">
        <f t="shared" si="1"/>
        <v>0.6737967914</v>
      </c>
      <c r="M76" s="62">
        <f t="shared" si="2"/>
        <v>107</v>
      </c>
      <c r="N76" s="63">
        <f t="shared" si="3"/>
        <v>106</v>
      </c>
      <c r="O76" s="63">
        <f t="shared" si="4"/>
        <v>49</v>
      </c>
      <c r="P76" s="63">
        <f t="shared" si="5"/>
        <v>73</v>
      </c>
      <c r="Q76" s="63">
        <f t="shared" si="6"/>
        <v>146</v>
      </c>
      <c r="R76" s="65">
        <f t="shared" si="7"/>
        <v>0.4786096257</v>
      </c>
      <c r="S76" s="65">
        <f t="shared" si="8"/>
        <v>0.4144385027</v>
      </c>
      <c r="T76" s="66">
        <f t="shared" si="9"/>
        <v>0.4206349206</v>
      </c>
      <c r="U76" s="27">
        <f t="shared" si="10"/>
        <v>0.4246488031</v>
      </c>
      <c r="V76" s="27">
        <f t="shared" si="11"/>
        <v>0.3486976391</v>
      </c>
      <c r="W76" s="27">
        <f t="shared" si="12"/>
        <v>0.1951030358</v>
      </c>
      <c r="X76" s="27">
        <f t="shared" si="13"/>
        <v>-0.04818822671</v>
      </c>
      <c r="Y76" s="27">
        <f t="shared" si="14"/>
        <v>0.03675017429</v>
      </c>
      <c r="Z76" s="27">
        <f t="shared" si="15"/>
        <v>0.05132985552</v>
      </c>
      <c r="AA76" s="27"/>
    </row>
    <row r="77">
      <c r="A77" s="29">
        <v>1682.0</v>
      </c>
      <c r="B77" s="30">
        <v>3241.0</v>
      </c>
      <c r="C77" s="14">
        <v>28.0</v>
      </c>
      <c r="D77" s="15">
        <v>26.0</v>
      </c>
      <c r="E77" s="16">
        <v>22.0</v>
      </c>
      <c r="F77" s="17">
        <v>76.0</v>
      </c>
      <c r="G77" s="18">
        <v>145.0</v>
      </c>
      <c r="H77" s="19">
        <v>29.0</v>
      </c>
      <c r="I77" s="20">
        <v>38.0</v>
      </c>
      <c r="J77" s="21">
        <v>43.0</v>
      </c>
      <c r="K77" s="22">
        <v>36.0</v>
      </c>
      <c r="L77" s="75">
        <f t="shared" si="1"/>
        <v>0.6659142212</v>
      </c>
      <c r="M77" s="62">
        <f t="shared" si="2"/>
        <v>145</v>
      </c>
      <c r="N77" s="63">
        <f t="shared" si="3"/>
        <v>145</v>
      </c>
      <c r="O77" s="63">
        <f t="shared" si="4"/>
        <v>43</v>
      </c>
      <c r="P77" s="63">
        <f t="shared" si="5"/>
        <v>105</v>
      </c>
      <c r="Q77" s="63">
        <f t="shared" si="6"/>
        <v>150</v>
      </c>
      <c r="R77" s="65">
        <f t="shared" si="7"/>
        <v>0.5643340858</v>
      </c>
      <c r="S77" s="65">
        <f t="shared" si="8"/>
        <v>0.4243792325</v>
      </c>
      <c r="T77" s="66">
        <f t="shared" si="9"/>
        <v>0.4915254237</v>
      </c>
      <c r="U77" s="27">
        <f t="shared" si="10"/>
        <v>0.4932744352</v>
      </c>
      <c r="V77" s="27">
        <f t="shared" si="11"/>
        <v>0.3570615073</v>
      </c>
      <c r="W77" s="27">
        <f t="shared" si="12"/>
        <v>0.2300482218</v>
      </c>
      <c r="X77" s="27">
        <f t="shared" si="13"/>
        <v>-0.05052763825</v>
      </c>
      <c r="Y77" s="27">
        <f t="shared" si="14"/>
        <v>0.04437192639</v>
      </c>
      <c r="Z77" s="27">
        <f t="shared" si="15"/>
        <v>0.07136409278</v>
      </c>
      <c r="AA77" s="27"/>
    </row>
    <row r="78">
      <c r="A78" s="29">
        <v>1685.0</v>
      </c>
      <c r="B78" s="30">
        <v>1084.0</v>
      </c>
      <c r="C78" s="14">
        <v>22.0</v>
      </c>
      <c r="D78" s="15">
        <v>17.0</v>
      </c>
      <c r="E78" s="16">
        <v>16.0</v>
      </c>
      <c r="F78" s="17">
        <v>24.0</v>
      </c>
      <c r="G78" s="18">
        <v>69.0</v>
      </c>
      <c r="H78" s="19">
        <v>14.0</v>
      </c>
      <c r="I78" s="20">
        <v>26.0</v>
      </c>
      <c r="J78" s="21">
        <v>30.0</v>
      </c>
      <c r="K78" s="22">
        <v>33.0</v>
      </c>
      <c r="L78" s="75">
        <f t="shared" si="1"/>
        <v>0.7290836653</v>
      </c>
      <c r="M78" s="62">
        <f t="shared" si="2"/>
        <v>69</v>
      </c>
      <c r="N78" s="63">
        <f t="shared" si="3"/>
        <v>69</v>
      </c>
      <c r="O78" s="63">
        <f t="shared" si="4"/>
        <v>30</v>
      </c>
      <c r="P78" s="63">
        <f t="shared" si="5"/>
        <v>38</v>
      </c>
      <c r="Q78" s="63">
        <f t="shared" si="6"/>
        <v>114</v>
      </c>
      <c r="R78" s="65">
        <f t="shared" si="7"/>
        <v>0.4262948207</v>
      </c>
      <c r="S78" s="65">
        <f t="shared" si="8"/>
        <v>0.3944223108</v>
      </c>
      <c r="T78" s="66">
        <f t="shared" si="9"/>
        <v>0.3770491803</v>
      </c>
      <c r="U78" s="27">
        <f t="shared" si="10"/>
        <v>0.3748181666</v>
      </c>
      <c r="V78" s="27">
        <f t="shared" si="11"/>
        <v>0.3318565425</v>
      </c>
      <c r="W78" s="27">
        <f t="shared" si="12"/>
        <v>0.1737771436</v>
      </c>
      <c r="X78" s="27">
        <f t="shared" si="13"/>
        <v>-0.04364592471</v>
      </c>
      <c r="Y78" s="27">
        <f t="shared" si="14"/>
        <v>0.03115224916</v>
      </c>
      <c r="Z78" s="27">
        <f t="shared" si="15"/>
        <v>0.04072183095</v>
      </c>
      <c r="AA78" s="27"/>
    </row>
    <row r="79">
      <c r="A79" s="29">
        <v>1688.0</v>
      </c>
      <c r="B79" s="30">
        <v>1178.0</v>
      </c>
      <c r="C79" s="14">
        <v>17.0</v>
      </c>
      <c r="D79" s="15">
        <v>13.0</v>
      </c>
      <c r="E79" s="16">
        <v>6.0</v>
      </c>
      <c r="F79" s="17">
        <v>25.0</v>
      </c>
      <c r="G79" s="18">
        <v>79.0</v>
      </c>
      <c r="H79" s="19">
        <v>17.0</v>
      </c>
      <c r="I79" s="20">
        <v>26.0</v>
      </c>
      <c r="J79" s="21">
        <v>32.0</v>
      </c>
      <c r="K79" s="22">
        <v>23.0</v>
      </c>
      <c r="L79" s="75">
        <f t="shared" si="1"/>
        <v>0.6890756303</v>
      </c>
      <c r="M79" s="62">
        <f t="shared" si="2"/>
        <v>79</v>
      </c>
      <c r="N79" s="63">
        <f t="shared" si="3"/>
        <v>79</v>
      </c>
      <c r="O79" s="63">
        <f t="shared" si="4"/>
        <v>32</v>
      </c>
      <c r="P79" s="63">
        <f t="shared" si="5"/>
        <v>42</v>
      </c>
      <c r="Q79" s="63">
        <f t="shared" si="6"/>
        <v>85</v>
      </c>
      <c r="R79" s="65">
        <f t="shared" si="7"/>
        <v>0.5084033613</v>
      </c>
      <c r="S79" s="65">
        <f t="shared" si="8"/>
        <v>0.4663865546</v>
      </c>
      <c r="T79" s="66">
        <f t="shared" si="9"/>
        <v>0.4817073171</v>
      </c>
      <c r="U79" s="27">
        <f t="shared" si="10"/>
        <v>0.4814348175</v>
      </c>
      <c r="V79" s="27">
        <f t="shared" si="11"/>
        <v>0.3924053616</v>
      </c>
      <c r="W79" s="27">
        <f t="shared" si="12"/>
        <v>0.2072483166</v>
      </c>
      <c r="X79" s="27">
        <f t="shared" si="13"/>
        <v>-0.06102570375</v>
      </c>
      <c r="Y79" s="27">
        <f t="shared" si="14"/>
        <v>0.04393112383</v>
      </c>
      <c r="Z79" s="27">
        <f t="shared" si="15"/>
        <v>0.0579193942</v>
      </c>
      <c r="AA79" s="27"/>
    </row>
    <row r="80">
      <c r="A80" s="29">
        <v>1689.0</v>
      </c>
      <c r="B80" s="30">
        <v>2021.0</v>
      </c>
      <c r="C80" s="14">
        <v>12.0</v>
      </c>
      <c r="D80" s="15">
        <v>22.0</v>
      </c>
      <c r="E80" s="16">
        <v>5.0</v>
      </c>
      <c r="F80" s="17">
        <v>31.0</v>
      </c>
      <c r="G80" s="18">
        <v>165.0</v>
      </c>
      <c r="H80" s="19">
        <v>21.0</v>
      </c>
      <c r="I80" s="20">
        <v>14.0</v>
      </c>
      <c r="J80" s="21">
        <v>55.0</v>
      </c>
      <c r="K80" s="22">
        <v>40.0</v>
      </c>
      <c r="L80" s="75">
        <f t="shared" si="1"/>
        <v>0.7068493151</v>
      </c>
      <c r="M80" s="62">
        <f t="shared" si="2"/>
        <v>164</v>
      </c>
      <c r="N80" s="63">
        <f t="shared" si="3"/>
        <v>165</v>
      </c>
      <c r="O80" s="63">
        <f t="shared" si="4"/>
        <v>55</v>
      </c>
      <c r="P80" s="63">
        <f t="shared" si="5"/>
        <v>52</v>
      </c>
      <c r="Q80" s="63">
        <f t="shared" si="6"/>
        <v>93</v>
      </c>
      <c r="R80" s="65">
        <f t="shared" si="7"/>
        <v>0.5945205479</v>
      </c>
      <c r="S80" s="65">
        <f t="shared" si="8"/>
        <v>0.602739726</v>
      </c>
      <c r="T80" s="66">
        <f t="shared" si="9"/>
        <v>0.6395348837</v>
      </c>
      <c r="U80" s="27">
        <f t="shared" si="10"/>
        <v>0.6341090168</v>
      </c>
      <c r="V80" s="27">
        <f t="shared" si="11"/>
        <v>0.5071293282</v>
      </c>
      <c r="W80" s="27">
        <f t="shared" si="12"/>
        <v>0.2423535958</v>
      </c>
      <c r="X80" s="27">
        <f t="shared" si="13"/>
        <v>-0.1019249215</v>
      </c>
      <c r="Y80" s="27">
        <f t="shared" si="14"/>
        <v>0.06639181848</v>
      </c>
      <c r="Z80" s="27">
        <f t="shared" si="15"/>
        <v>0.07920287074</v>
      </c>
      <c r="AA80" s="27"/>
    </row>
    <row r="81">
      <c r="A81" s="29">
        <v>1695.0</v>
      </c>
      <c r="B81" s="30">
        <v>898.0</v>
      </c>
      <c r="C81" s="14">
        <v>18.0</v>
      </c>
      <c r="D81" s="15">
        <v>19.0</v>
      </c>
      <c r="E81" s="16">
        <v>13.0</v>
      </c>
      <c r="F81" s="17">
        <v>25.0</v>
      </c>
      <c r="G81" s="18">
        <v>47.0</v>
      </c>
      <c r="H81" s="19">
        <v>6.0</v>
      </c>
      <c r="I81" s="20">
        <v>29.0</v>
      </c>
      <c r="J81" s="21">
        <v>42.0</v>
      </c>
      <c r="K81" s="22">
        <v>40.0</v>
      </c>
      <c r="L81" s="75">
        <f t="shared" si="1"/>
        <v>0.6945606695</v>
      </c>
      <c r="M81" s="62">
        <f t="shared" si="2"/>
        <v>48</v>
      </c>
      <c r="N81" s="63">
        <f t="shared" si="3"/>
        <v>47</v>
      </c>
      <c r="O81" s="63">
        <f t="shared" si="4"/>
        <v>42</v>
      </c>
      <c r="P81" s="63">
        <f t="shared" si="5"/>
        <v>31</v>
      </c>
      <c r="Q81" s="63">
        <f t="shared" si="6"/>
        <v>119</v>
      </c>
      <c r="R81" s="65">
        <f t="shared" si="7"/>
        <v>0.3263598326</v>
      </c>
      <c r="S81" s="65">
        <f t="shared" si="8"/>
        <v>0.3723849372</v>
      </c>
      <c r="T81" s="66">
        <f t="shared" si="9"/>
        <v>0.2831325301</v>
      </c>
      <c r="U81" s="27">
        <f t="shared" si="10"/>
        <v>0.2947892955</v>
      </c>
      <c r="V81" s="27">
        <f t="shared" si="11"/>
        <v>0.3133148769</v>
      </c>
      <c r="W81" s="27">
        <f t="shared" si="12"/>
        <v>0.1330391005</v>
      </c>
      <c r="X81" s="27">
        <f t="shared" si="13"/>
        <v>-0.03890495921</v>
      </c>
      <c r="Y81" s="27">
        <f t="shared" si="14"/>
        <v>0.0225168008</v>
      </c>
      <c r="Z81" s="27">
        <f t="shared" si="15"/>
        <v>0.02386715138</v>
      </c>
      <c r="AA81" s="27"/>
    </row>
    <row r="82">
      <c r="A82" s="29">
        <v>1696.0</v>
      </c>
      <c r="B82" s="30">
        <v>2667.0</v>
      </c>
      <c r="C82" s="14">
        <v>45.0</v>
      </c>
      <c r="D82" s="15">
        <v>40.0</v>
      </c>
      <c r="E82" s="16">
        <v>22.0</v>
      </c>
      <c r="F82" s="17">
        <v>75.0</v>
      </c>
      <c r="G82" s="18">
        <v>198.0</v>
      </c>
      <c r="H82" s="19">
        <v>43.0</v>
      </c>
      <c r="I82" s="20">
        <v>70.0</v>
      </c>
      <c r="J82" s="21">
        <v>64.0</v>
      </c>
      <c r="K82" s="22">
        <v>65.0</v>
      </c>
      <c r="L82" s="75">
        <f t="shared" si="1"/>
        <v>0.7073954984</v>
      </c>
      <c r="M82" s="62">
        <f t="shared" si="2"/>
        <v>198</v>
      </c>
      <c r="N82" s="63">
        <f t="shared" si="3"/>
        <v>198</v>
      </c>
      <c r="O82" s="63">
        <f t="shared" si="4"/>
        <v>64</v>
      </c>
      <c r="P82" s="63">
        <f t="shared" si="5"/>
        <v>118</v>
      </c>
      <c r="Q82" s="63">
        <f t="shared" si="6"/>
        <v>242</v>
      </c>
      <c r="R82" s="65">
        <f t="shared" si="7"/>
        <v>0.5080385852</v>
      </c>
      <c r="S82" s="65">
        <f t="shared" si="8"/>
        <v>0.421221865</v>
      </c>
      <c r="T82" s="66">
        <f t="shared" si="9"/>
        <v>0.45</v>
      </c>
      <c r="U82" s="27">
        <f t="shared" si="10"/>
        <v>0.4501670303</v>
      </c>
      <c r="V82" s="27">
        <f t="shared" si="11"/>
        <v>0.3544049814</v>
      </c>
      <c r="W82" s="27">
        <f t="shared" si="12"/>
        <v>0.2070996172</v>
      </c>
      <c r="X82" s="27">
        <f t="shared" si="13"/>
        <v>-0.04977858717</v>
      </c>
      <c r="Y82" s="27">
        <f t="shared" si="14"/>
        <v>0.03964838327</v>
      </c>
      <c r="Z82" s="27">
        <f t="shared" si="15"/>
        <v>0.05783631043</v>
      </c>
      <c r="AA82" s="27"/>
    </row>
    <row r="83">
      <c r="A83" s="29">
        <v>1700.0</v>
      </c>
      <c r="B83" s="30">
        <v>3216.0</v>
      </c>
      <c r="C83" s="14">
        <v>25.0</v>
      </c>
      <c r="D83" s="15">
        <v>54.0</v>
      </c>
      <c r="E83" s="16">
        <v>40.0</v>
      </c>
      <c r="F83" s="17">
        <v>56.0</v>
      </c>
      <c r="G83" s="18">
        <v>200.0</v>
      </c>
      <c r="H83" s="19">
        <v>56.0</v>
      </c>
      <c r="I83" s="20">
        <v>53.0</v>
      </c>
      <c r="J83" s="21">
        <v>81.0</v>
      </c>
      <c r="K83" s="22">
        <v>65.0</v>
      </c>
      <c r="L83" s="75">
        <f t="shared" si="1"/>
        <v>0.6936507937</v>
      </c>
      <c r="M83" s="62">
        <f t="shared" si="2"/>
        <v>200</v>
      </c>
      <c r="N83" s="63">
        <f t="shared" si="3"/>
        <v>200</v>
      </c>
      <c r="O83" s="63">
        <f t="shared" si="4"/>
        <v>81</v>
      </c>
      <c r="P83" s="63">
        <f t="shared" si="5"/>
        <v>112</v>
      </c>
      <c r="Q83" s="63">
        <f t="shared" si="6"/>
        <v>237</v>
      </c>
      <c r="R83" s="65">
        <f t="shared" si="7"/>
        <v>0.4952380952</v>
      </c>
      <c r="S83" s="65">
        <f t="shared" si="8"/>
        <v>0.446031746</v>
      </c>
      <c r="T83" s="66">
        <f t="shared" si="9"/>
        <v>0.4576659039</v>
      </c>
      <c r="U83" s="27">
        <f t="shared" si="10"/>
        <v>0.4581864668</v>
      </c>
      <c r="V83" s="27">
        <f t="shared" si="11"/>
        <v>0.3752793618</v>
      </c>
      <c r="W83" s="27">
        <f t="shared" si="12"/>
        <v>0.2018815557</v>
      </c>
      <c r="X83" s="27">
        <f t="shared" si="13"/>
        <v>-0.0558151754</v>
      </c>
      <c r="Y83" s="27">
        <f t="shared" si="14"/>
        <v>0.04092584861</v>
      </c>
      <c r="Z83" s="27">
        <f t="shared" si="15"/>
        <v>0.05495855094</v>
      </c>
      <c r="AA83" s="27"/>
    </row>
    <row r="84">
      <c r="A84" s="29">
        <v>1702.0</v>
      </c>
      <c r="B84" s="30">
        <v>2145.0</v>
      </c>
      <c r="C84" s="14">
        <v>17.0</v>
      </c>
      <c r="D84" s="15">
        <v>14.0</v>
      </c>
      <c r="E84" s="16">
        <v>25.0</v>
      </c>
      <c r="F84" s="17">
        <v>38.0</v>
      </c>
      <c r="G84" s="18">
        <v>82.0</v>
      </c>
      <c r="H84" s="19">
        <v>15.0</v>
      </c>
      <c r="I84" s="20">
        <v>67.0</v>
      </c>
      <c r="J84" s="21">
        <v>48.0</v>
      </c>
      <c r="K84" s="22">
        <v>41.0</v>
      </c>
      <c r="L84" s="75">
        <f t="shared" si="1"/>
        <v>0.7089337176</v>
      </c>
      <c r="M84" s="62">
        <f t="shared" si="2"/>
        <v>82</v>
      </c>
      <c r="N84" s="63">
        <f t="shared" si="3"/>
        <v>82</v>
      </c>
      <c r="O84" s="63">
        <f t="shared" si="4"/>
        <v>48</v>
      </c>
      <c r="P84" s="63">
        <f t="shared" si="5"/>
        <v>53</v>
      </c>
      <c r="Q84" s="63">
        <f t="shared" si="6"/>
        <v>164</v>
      </c>
      <c r="R84" s="65">
        <f t="shared" si="7"/>
        <v>0.3890489914</v>
      </c>
      <c r="S84" s="65">
        <f t="shared" si="8"/>
        <v>0.3746397695</v>
      </c>
      <c r="T84" s="66">
        <f t="shared" si="9"/>
        <v>0.3333333333</v>
      </c>
      <c r="U84" s="27">
        <f t="shared" si="10"/>
        <v>0.3363062406</v>
      </c>
      <c r="V84" s="27">
        <f t="shared" si="11"/>
        <v>0.3152120333</v>
      </c>
      <c r="W84" s="27">
        <f t="shared" si="12"/>
        <v>0.1585940508</v>
      </c>
      <c r="X84" s="27">
        <f t="shared" si="13"/>
        <v>-0.03937753335</v>
      </c>
      <c r="Y84" s="27">
        <f t="shared" si="14"/>
        <v>0.02700449435</v>
      </c>
      <c r="Z84" s="27">
        <f t="shared" si="15"/>
        <v>0.03391687038</v>
      </c>
      <c r="AA84" s="27"/>
    </row>
    <row r="85">
      <c r="A85" s="29">
        <v>1712.0</v>
      </c>
      <c r="B85" s="30">
        <v>2557.0</v>
      </c>
      <c r="C85" s="14">
        <v>38.0</v>
      </c>
      <c r="D85" s="15">
        <v>69.0</v>
      </c>
      <c r="E85" s="16">
        <v>22.0</v>
      </c>
      <c r="F85" s="17">
        <v>59.0</v>
      </c>
      <c r="G85" s="18">
        <v>218.0</v>
      </c>
      <c r="H85" s="19">
        <v>30.0</v>
      </c>
      <c r="I85" s="20">
        <v>52.0</v>
      </c>
      <c r="J85" s="21">
        <v>112.0</v>
      </c>
      <c r="K85" s="22">
        <v>52.0</v>
      </c>
      <c r="L85" s="75">
        <f t="shared" si="1"/>
        <v>0.6917177914</v>
      </c>
      <c r="M85" s="62">
        <f t="shared" si="2"/>
        <v>217</v>
      </c>
      <c r="N85" s="63">
        <f t="shared" si="3"/>
        <v>218</v>
      </c>
      <c r="O85" s="63">
        <f t="shared" si="4"/>
        <v>112</v>
      </c>
      <c r="P85" s="63">
        <f t="shared" si="5"/>
        <v>89</v>
      </c>
      <c r="Q85" s="63">
        <f t="shared" si="6"/>
        <v>233</v>
      </c>
      <c r="R85" s="65">
        <f t="shared" si="7"/>
        <v>0.4708588957</v>
      </c>
      <c r="S85" s="65">
        <f t="shared" si="8"/>
        <v>0.5061349693</v>
      </c>
      <c r="T85" s="66">
        <f t="shared" si="9"/>
        <v>0.4833702882</v>
      </c>
      <c r="U85" s="27">
        <f t="shared" si="10"/>
        <v>0.4807128044</v>
      </c>
      <c r="V85" s="27">
        <f t="shared" si="11"/>
        <v>0.4258486307</v>
      </c>
      <c r="W85" s="27">
        <f t="shared" si="12"/>
        <v>0.191943486</v>
      </c>
      <c r="X85" s="27">
        <f t="shared" si="13"/>
        <v>-0.07187095923</v>
      </c>
      <c r="Y85" s="27">
        <f t="shared" si="14"/>
        <v>0.04415450316</v>
      </c>
      <c r="Z85" s="27">
        <f t="shared" si="15"/>
        <v>0.04968081867</v>
      </c>
      <c r="AA85" s="27"/>
    </row>
    <row r="86">
      <c r="A86" s="29">
        <v>1715.0</v>
      </c>
      <c r="B86" s="30">
        <v>2589.0</v>
      </c>
      <c r="C86" s="14">
        <v>97.0</v>
      </c>
      <c r="D86" s="15">
        <v>121.0</v>
      </c>
      <c r="E86" s="16">
        <v>44.0</v>
      </c>
      <c r="F86" s="17">
        <v>97.0</v>
      </c>
      <c r="G86" s="18">
        <v>343.0</v>
      </c>
      <c r="H86" s="19">
        <v>23.0</v>
      </c>
      <c r="I86" s="20">
        <v>156.0</v>
      </c>
      <c r="J86" s="21">
        <v>241.0</v>
      </c>
      <c r="K86" s="22">
        <v>104.0</v>
      </c>
      <c r="L86" s="75">
        <f t="shared" si="1"/>
        <v>0.7055464927</v>
      </c>
      <c r="M86" s="62">
        <f t="shared" si="2"/>
        <v>343</v>
      </c>
      <c r="N86" s="63">
        <f t="shared" si="3"/>
        <v>343</v>
      </c>
      <c r="O86" s="63">
        <f t="shared" si="4"/>
        <v>241</v>
      </c>
      <c r="P86" s="63">
        <f t="shared" si="5"/>
        <v>120</v>
      </c>
      <c r="Q86" s="63">
        <f t="shared" si="6"/>
        <v>522</v>
      </c>
      <c r="R86" s="65">
        <f t="shared" si="7"/>
        <v>0.3776508972</v>
      </c>
      <c r="S86" s="65">
        <f t="shared" si="8"/>
        <v>0.4763458401</v>
      </c>
      <c r="T86" s="66">
        <f t="shared" si="9"/>
        <v>0.3965317919</v>
      </c>
      <c r="U86" s="27">
        <f t="shared" si="10"/>
        <v>0.3973172891</v>
      </c>
      <c r="V86" s="27">
        <f t="shared" si="11"/>
        <v>0.4007848421</v>
      </c>
      <c r="W86" s="27">
        <f t="shared" si="12"/>
        <v>0.1539476696</v>
      </c>
      <c r="X86" s="27">
        <f t="shared" si="13"/>
        <v>-0.06365983473</v>
      </c>
      <c r="Y86" s="27">
        <f t="shared" si="14"/>
        <v>0.03332965177</v>
      </c>
      <c r="Z86" s="27">
        <f t="shared" si="15"/>
        <v>0.03195863531</v>
      </c>
      <c r="AA86" s="27"/>
    </row>
    <row r="87">
      <c r="A87" s="29">
        <v>1717.0</v>
      </c>
      <c r="B87" s="30">
        <v>2715.0</v>
      </c>
      <c r="C87" s="14">
        <v>96.0</v>
      </c>
      <c r="D87" s="15">
        <v>119.0</v>
      </c>
      <c r="E87" s="16">
        <v>48.0</v>
      </c>
      <c r="F87" s="17">
        <v>111.0</v>
      </c>
      <c r="G87" s="18">
        <v>400.0</v>
      </c>
      <c r="H87" s="19">
        <v>27.0</v>
      </c>
      <c r="I87" s="20">
        <v>152.0</v>
      </c>
      <c r="J87" s="21">
        <v>209.0</v>
      </c>
      <c r="K87" s="22">
        <v>74.0</v>
      </c>
      <c r="L87" s="75">
        <f t="shared" si="1"/>
        <v>0.7192556634</v>
      </c>
      <c r="M87" s="62">
        <f t="shared" si="2"/>
        <v>398</v>
      </c>
      <c r="N87" s="63">
        <f t="shared" si="3"/>
        <v>400</v>
      </c>
      <c r="O87" s="63">
        <f t="shared" si="4"/>
        <v>209</v>
      </c>
      <c r="P87" s="63">
        <f t="shared" si="5"/>
        <v>138</v>
      </c>
      <c r="Q87" s="63">
        <f t="shared" si="6"/>
        <v>489</v>
      </c>
      <c r="R87" s="65">
        <f t="shared" si="7"/>
        <v>0.4352750809</v>
      </c>
      <c r="S87" s="65">
        <f t="shared" si="8"/>
        <v>0.4927184466</v>
      </c>
      <c r="T87" s="66">
        <f t="shared" si="9"/>
        <v>0.449943757</v>
      </c>
      <c r="U87" s="27">
        <f t="shared" si="10"/>
        <v>0.4470346224</v>
      </c>
      <c r="V87" s="27">
        <f t="shared" si="11"/>
        <v>0.4145603219</v>
      </c>
      <c r="W87" s="27">
        <f t="shared" si="12"/>
        <v>0.1774379058</v>
      </c>
      <c r="X87" s="27">
        <f t="shared" si="13"/>
        <v>-0.0681111788</v>
      </c>
      <c r="Y87" s="27">
        <f t="shared" si="14"/>
        <v>0.03973566679</v>
      </c>
      <c r="Z87" s="27">
        <f t="shared" si="15"/>
        <v>0.04245558154</v>
      </c>
      <c r="AA87" s="27"/>
    </row>
    <row r="88">
      <c r="A88" s="29">
        <v>1719.0</v>
      </c>
      <c r="B88" s="30">
        <v>777.0</v>
      </c>
      <c r="C88" s="14">
        <v>17.0</v>
      </c>
      <c r="D88" s="15">
        <v>24.0</v>
      </c>
      <c r="E88" s="16">
        <v>10.0</v>
      </c>
      <c r="F88" s="17">
        <v>23.0</v>
      </c>
      <c r="G88" s="18">
        <v>123.0</v>
      </c>
      <c r="H88" s="19">
        <v>10.0</v>
      </c>
      <c r="I88" s="20">
        <v>42.0</v>
      </c>
      <c r="J88" s="21">
        <v>59.0</v>
      </c>
      <c r="K88" s="22">
        <v>27.0</v>
      </c>
      <c r="L88" s="75">
        <f t="shared" si="1"/>
        <v>0.7253731343</v>
      </c>
      <c r="M88" s="62">
        <f t="shared" si="2"/>
        <v>122</v>
      </c>
      <c r="N88" s="63">
        <f t="shared" si="3"/>
        <v>123</v>
      </c>
      <c r="O88" s="63">
        <f t="shared" si="4"/>
        <v>59</v>
      </c>
      <c r="P88" s="63">
        <f t="shared" si="5"/>
        <v>33</v>
      </c>
      <c r="Q88" s="63">
        <f t="shared" si="6"/>
        <v>120</v>
      </c>
      <c r="R88" s="65">
        <f t="shared" si="7"/>
        <v>0.4656716418</v>
      </c>
      <c r="S88" s="65">
        <f t="shared" si="8"/>
        <v>0.5432835821</v>
      </c>
      <c r="T88" s="66">
        <f t="shared" si="9"/>
        <v>0.5061728395</v>
      </c>
      <c r="U88" s="27">
        <f t="shared" si="10"/>
        <v>0.5005468216</v>
      </c>
      <c r="V88" s="27">
        <f t="shared" si="11"/>
        <v>0.4571044949</v>
      </c>
      <c r="W88" s="27">
        <f t="shared" si="12"/>
        <v>0.1898289256</v>
      </c>
      <c r="X88" s="27">
        <f t="shared" si="13"/>
        <v>-0.08280830875</v>
      </c>
      <c r="Y88" s="27">
        <f t="shared" si="14"/>
        <v>0.04687316192</v>
      </c>
      <c r="Z88" s="27">
        <f t="shared" si="15"/>
        <v>0.04859222292</v>
      </c>
      <c r="AA88" s="27"/>
    </row>
    <row r="89">
      <c r="A89" s="29">
        <v>1750.0</v>
      </c>
      <c r="B89" s="30">
        <v>1554.0</v>
      </c>
      <c r="C89" s="14">
        <v>11.0</v>
      </c>
      <c r="D89" s="15">
        <v>56.0</v>
      </c>
      <c r="E89" s="16">
        <v>23.0</v>
      </c>
      <c r="F89" s="17">
        <v>6.0</v>
      </c>
      <c r="G89" s="18">
        <v>92.0</v>
      </c>
      <c r="H89" s="19">
        <v>13.0</v>
      </c>
      <c r="I89" s="20">
        <v>19.0</v>
      </c>
      <c r="J89" s="21">
        <v>76.0</v>
      </c>
      <c r="K89" s="22">
        <v>65.0</v>
      </c>
      <c r="L89" s="75">
        <f t="shared" si="1"/>
        <v>0.7368421053</v>
      </c>
      <c r="M89" s="62">
        <f t="shared" si="2"/>
        <v>92</v>
      </c>
      <c r="N89" s="63">
        <f t="shared" si="3"/>
        <v>92</v>
      </c>
      <c r="O89" s="63">
        <f t="shared" si="4"/>
        <v>76</v>
      </c>
      <c r="P89" s="63">
        <f t="shared" si="5"/>
        <v>19</v>
      </c>
      <c r="Q89" s="63">
        <f t="shared" si="6"/>
        <v>174</v>
      </c>
      <c r="R89" s="65">
        <f t="shared" si="7"/>
        <v>0.3074792244</v>
      </c>
      <c r="S89" s="65">
        <f t="shared" si="8"/>
        <v>0.4653739612</v>
      </c>
      <c r="T89" s="66">
        <f t="shared" si="9"/>
        <v>0.3458646617</v>
      </c>
      <c r="U89" s="27">
        <f t="shared" si="10"/>
        <v>0.3447883124</v>
      </c>
      <c r="V89" s="27">
        <f t="shared" si="11"/>
        <v>0.3915533922</v>
      </c>
      <c r="W89" s="27">
        <f t="shared" si="12"/>
        <v>0.1253425065</v>
      </c>
      <c r="X89" s="27">
        <f t="shared" si="13"/>
        <v>-0.06076099997</v>
      </c>
      <c r="Y89" s="27">
        <f t="shared" si="14"/>
        <v>0.02651158758</v>
      </c>
      <c r="Z89" s="27">
        <f t="shared" si="15"/>
        <v>0.02118550096</v>
      </c>
      <c r="AA89" s="27"/>
    </row>
    <row r="90">
      <c r="A90" s="29">
        <v>1751.0</v>
      </c>
      <c r="B90" s="30">
        <v>1396.0</v>
      </c>
      <c r="C90" s="14">
        <v>20.0</v>
      </c>
      <c r="D90" s="15">
        <v>72.0</v>
      </c>
      <c r="E90" s="16">
        <v>31.0</v>
      </c>
      <c r="F90" s="17">
        <v>9.0</v>
      </c>
      <c r="G90" s="18">
        <v>92.0</v>
      </c>
      <c r="H90" s="19">
        <v>11.0</v>
      </c>
      <c r="I90" s="20">
        <v>30.0</v>
      </c>
      <c r="J90" s="21">
        <v>105.0</v>
      </c>
      <c r="K90" s="22">
        <v>75.0</v>
      </c>
      <c r="L90" s="75">
        <f t="shared" si="1"/>
        <v>0.7191011236</v>
      </c>
      <c r="M90" s="62">
        <f t="shared" si="2"/>
        <v>94</v>
      </c>
      <c r="N90" s="63">
        <f t="shared" si="3"/>
        <v>92</v>
      </c>
      <c r="O90" s="63">
        <f t="shared" si="4"/>
        <v>105</v>
      </c>
      <c r="P90" s="63">
        <f t="shared" si="5"/>
        <v>20</v>
      </c>
      <c r="Q90" s="63">
        <f t="shared" si="6"/>
        <v>228</v>
      </c>
      <c r="R90" s="65">
        <f t="shared" si="7"/>
        <v>0.2516853933</v>
      </c>
      <c r="S90" s="65">
        <f t="shared" si="8"/>
        <v>0.4426966292</v>
      </c>
      <c r="T90" s="66">
        <f t="shared" si="9"/>
        <v>0.2875</v>
      </c>
      <c r="U90" s="27">
        <f t="shared" si="10"/>
        <v>0.2958824545</v>
      </c>
      <c r="V90" s="27">
        <f t="shared" si="11"/>
        <v>0.3724732824</v>
      </c>
      <c r="W90" s="27">
        <f t="shared" si="12"/>
        <v>0.1025984052</v>
      </c>
      <c r="X90" s="27">
        <f t="shared" si="13"/>
        <v>-0.0549836015</v>
      </c>
      <c r="Y90" s="27">
        <f t="shared" si="14"/>
        <v>0.02064344171</v>
      </c>
      <c r="Z90" s="27">
        <f t="shared" si="15"/>
        <v>0.0141946016</v>
      </c>
      <c r="AA90" s="27"/>
    </row>
    <row r="91">
      <c r="A91" s="29">
        <v>2003.0</v>
      </c>
      <c r="B91" s="30">
        <v>937.0</v>
      </c>
      <c r="C91" s="14">
        <v>6.0</v>
      </c>
      <c r="D91" s="15">
        <v>7.0</v>
      </c>
      <c r="E91" s="16">
        <v>8.0</v>
      </c>
      <c r="F91" s="17">
        <v>20.0</v>
      </c>
      <c r="G91" s="18">
        <v>47.0</v>
      </c>
      <c r="H91" s="19">
        <v>14.0</v>
      </c>
      <c r="I91" s="20">
        <v>13.0</v>
      </c>
      <c r="J91" s="21">
        <v>10.0</v>
      </c>
      <c r="K91" s="22">
        <v>16.0</v>
      </c>
      <c r="L91" s="75">
        <f t="shared" si="1"/>
        <v>0.6879432624</v>
      </c>
      <c r="M91" s="62">
        <f t="shared" si="2"/>
        <v>47</v>
      </c>
      <c r="N91" s="63">
        <f t="shared" si="3"/>
        <v>47</v>
      </c>
      <c r="O91" s="63">
        <f t="shared" si="4"/>
        <v>10</v>
      </c>
      <c r="P91" s="63">
        <f t="shared" si="5"/>
        <v>34</v>
      </c>
      <c r="Q91" s="63">
        <f t="shared" si="6"/>
        <v>50</v>
      </c>
      <c r="R91" s="65">
        <f t="shared" si="7"/>
        <v>0.5744680851</v>
      </c>
      <c r="S91" s="65">
        <f t="shared" si="8"/>
        <v>0.4042553191</v>
      </c>
      <c r="T91" s="66">
        <f t="shared" si="9"/>
        <v>0.4845360825</v>
      </c>
      <c r="U91" s="27">
        <f t="shared" si="10"/>
        <v>0.4863931389</v>
      </c>
      <c r="V91" s="27">
        <f t="shared" si="11"/>
        <v>0.3401297767</v>
      </c>
      <c r="W91" s="27">
        <f t="shared" si="12"/>
        <v>0.2341793005</v>
      </c>
      <c r="X91" s="27">
        <f t="shared" si="13"/>
        <v>-0.04584925033</v>
      </c>
      <c r="Y91" s="27">
        <f t="shared" si="14"/>
        <v>0.04302684754</v>
      </c>
      <c r="Z91" s="27">
        <f t="shared" si="15"/>
        <v>0.07395013935</v>
      </c>
      <c r="AA91" s="27"/>
    </row>
    <row r="92">
      <c r="A92" s="29">
        <v>2004.0</v>
      </c>
      <c r="B92" s="30">
        <v>1302.0</v>
      </c>
      <c r="C92" s="14">
        <v>17.0</v>
      </c>
      <c r="D92" s="15">
        <v>17.0</v>
      </c>
      <c r="E92" s="16">
        <v>6.0</v>
      </c>
      <c r="F92" s="17">
        <v>32.0</v>
      </c>
      <c r="G92" s="18">
        <v>79.0</v>
      </c>
      <c r="H92" s="19">
        <v>11.0</v>
      </c>
      <c r="I92" s="20">
        <v>21.0</v>
      </c>
      <c r="J92" s="21">
        <v>23.0</v>
      </c>
      <c r="K92" s="22">
        <v>17.0</v>
      </c>
      <c r="L92" s="75">
        <f t="shared" si="1"/>
        <v>0.7040358744</v>
      </c>
      <c r="M92" s="62">
        <f t="shared" si="2"/>
        <v>79</v>
      </c>
      <c r="N92" s="63">
        <f t="shared" si="3"/>
        <v>79</v>
      </c>
      <c r="O92" s="63">
        <f t="shared" si="4"/>
        <v>23</v>
      </c>
      <c r="P92" s="63">
        <f t="shared" si="5"/>
        <v>43</v>
      </c>
      <c r="Q92" s="63">
        <f t="shared" si="6"/>
        <v>78</v>
      </c>
      <c r="R92" s="65">
        <f t="shared" si="7"/>
        <v>0.5470852018</v>
      </c>
      <c r="S92" s="65">
        <f t="shared" si="8"/>
        <v>0.4573991031</v>
      </c>
      <c r="T92" s="66">
        <f t="shared" si="9"/>
        <v>0.5031847134</v>
      </c>
      <c r="U92" s="27">
        <f t="shared" si="10"/>
        <v>0.5035511995</v>
      </c>
      <c r="V92" s="27">
        <f t="shared" si="11"/>
        <v>0.3848435567</v>
      </c>
      <c r="W92" s="27">
        <f t="shared" si="12"/>
        <v>0.2230167928</v>
      </c>
      <c r="X92" s="27">
        <f t="shared" si="13"/>
        <v>-0.05869638712</v>
      </c>
      <c r="Y92" s="27">
        <f t="shared" si="14"/>
        <v>0.04636263968</v>
      </c>
      <c r="Z92" s="27">
        <f t="shared" si="15"/>
        <v>0.06706827239</v>
      </c>
      <c r="AA92" s="27"/>
    </row>
    <row r="93">
      <c r="A93" s="29">
        <v>2005.0</v>
      </c>
      <c r="B93" s="30">
        <v>2026.0</v>
      </c>
      <c r="C93" s="14">
        <v>23.0</v>
      </c>
      <c r="D93" s="15">
        <v>23.0</v>
      </c>
      <c r="E93" s="16">
        <v>29.0</v>
      </c>
      <c r="F93" s="17">
        <v>48.0</v>
      </c>
      <c r="G93" s="18">
        <v>130.0</v>
      </c>
      <c r="H93" s="19">
        <v>26.0</v>
      </c>
      <c r="I93" s="20">
        <v>40.0</v>
      </c>
      <c r="J93" s="21">
        <v>35.0</v>
      </c>
      <c r="K93" s="22">
        <v>65.0</v>
      </c>
      <c r="L93" s="75">
        <f t="shared" si="1"/>
        <v>0.7398568019</v>
      </c>
      <c r="M93" s="62">
        <f t="shared" si="2"/>
        <v>129</v>
      </c>
      <c r="N93" s="63">
        <f t="shared" si="3"/>
        <v>130</v>
      </c>
      <c r="O93" s="63">
        <f t="shared" si="4"/>
        <v>35</v>
      </c>
      <c r="P93" s="63">
        <f t="shared" si="5"/>
        <v>74</v>
      </c>
      <c r="Q93" s="63">
        <f t="shared" si="6"/>
        <v>180</v>
      </c>
      <c r="R93" s="65">
        <f t="shared" si="7"/>
        <v>0.4868735084</v>
      </c>
      <c r="S93" s="65">
        <f t="shared" si="8"/>
        <v>0.3937947494</v>
      </c>
      <c r="T93" s="66">
        <f t="shared" si="9"/>
        <v>0.4193548387</v>
      </c>
      <c r="U93" s="27">
        <f t="shared" si="10"/>
        <v>0.4158897382</v>
      </c>
      <c r="V93" s="27">
        <f t="shared" si="11"/>
        <v>0.3313285289</v>
      </c>
      <c r="W93" s="27">
        <f t="shared" si="12"/>
        <v>0.19847177</v>
      </c>
      <c r="X93" s="27">
        <f t="shared" si="13"/>
        <v>-0.04350714602</v>
      </c>
      <c r="Y93" s="27">
        <f t="shared" si="14"/>
        <v>0.03552253445</v>
      </c>
      <c r="Z93" s="27">
        <f t="shared" si="15"/>
        <v>0.05311772586</v>
      </c>
      <c r="AA93" s="27"/>
    </row>
    <row r="94">
      <c r="A94" s="29">
        <v>2007.0</v>
      </c>
      <c r="B94" s="30">
        <v>592.0</v>
      </c>
      <c r="C94" s="14">
        <v>14.0</v>
      </c>
      <c r="D94" s="15">
        <v>8.0</v>
      </c>
      <c r="E94" s="16">
        <v>6.0</v>
      </c>
      <c r="F94" s="17">
        <v>8.0</v>
      </c>
      <c r="G94" s="18">
        <v>21.0</v>
      </c>
      <c r="H94" s="19">
        <v>3.0</v>
      </c>
      <c r="I94" s="20">
        <v>22.0</v>
      </c>
      <c r="J94" s="21">
        <v>20.0</v>
      </c>
      <c r="K94" s="22">
        <v>34.0</v>
      </c>
      <c r="L94" s="75">
        <f t="shared" si="1"/>
        <v>0.7720588235</v>
      </c>
      <c r="M94" s="62">
        <f t="shared" si="2"/>
        <v>21</v>
      </c>
      <c r="N94" s="63">
        <f t="shared" si="3"/>
        <v>21</v>
      </c>
      <c r="O94" s="63">
        <f t="shared" si="4"/>
        <v>20</v>
      </c>
      <c r="P94" s="63">
        <f t="shared" si="5"/>
        <v>11</v>
      </c>
      <c r="Q94" s="63">
        <f t="shared" si="6"/>
        <v>84</v>
      </c>
      <c r="R94" s="65">
        <f t="shared" si="7"/>
        <v>0.2352941176</v>
      </c>
      <c r="S94" s="65">
        <f t="shared" si="8"/>
        <v>0.3014705882</v>
      </c>
      <c r="T94" s="66">
        <f t="shared" si="9"/>
        <v>0.2</v>
      </c>
      <c r="U94" s="27">
        <f t="shared" si="10"/>
        <v>0.1905723531</v>
      </c>
      <c r="V94" s="27">
        <f t="shared" si="11"/>
        <v>0.2536494117</v>
      </c>
      <c r="W94" s="27">
        <f t="shared" si="12"/>
        <v>0.09591657626</v>
      </c>
      <c r="X94" s="27">
        <f t="shared" si="13"/>
        <v>-0.02549826613</v>
      </c>
      <c r="Y94" s="27">
        <f t="shared" si="14"/>
        <v>0.01314237626</v>
      </c>
      <c r="Z94" s="27">
        <f t="shared" si="15"/>
        <v>0.01240592994</v>
      </c>
      <c r="AA94" s="27"/>
    </row>
    <row r="95">
      <c r="A95" s="29">
        <v>2008.0</v>
      </c>
      <c r="B95" s="30">
        <v>3166.0</v>
      </c>
      <c r="C95" s="14">
        <v>36.0</v>
      </c>
      <c r="D95" s="15">
        <v>24.0</v>
      </c>
      <c r="E95" s="16">
        <v>28.0</v>
      </c>
      <c r="F95" s="17">
        <v>57.0</v>
      </c>
      <c r="G95" s="18">
        <v>161.0</v>
      </c>
      <c r="H95" s="19">
        <v>35.0</v>
      </c>
      <c r="I95" s="20">
        <v>67.0</v>
      </c>
      <c r="J95" s="21">
        <v>60.0</v>
      </c>
      <c r="K95" s="22">
        <v>62.0</v>
      </c>
      <c r="L95" s="75">
        <f t="shared" si="1"/>
        <v>0.7132075472</v>
      </c>
      <c r="M95" s="62">
        <f t="shared" si="2"/>
        <v>161</v>
      </c>
      <c r="N95" s="63">
        <f t="shared" si="3"/>
        <v>161</v>
      </c>
      <c r="O95" s="63">
        <f t="shared" si="4"/>
        <v>60</v>
      </c>
      <c r="P95" s="63">
        <f t="shared" si="5"/>
        <v>92</v>
      </c>
      <c r="Q95" s="63">
        <f t="shared" si="6"/>
        <v>217</v>
      </c>
      <c r="R95" s="65">
        <f t="shared" si="7"/>
        <v>0.4773584906</v>
      </c>
      <c r="S95" s="65">
        <f t="shared" si="8"/>
        <v>0.4169811321</v>
      </c>
      <c r="T95" s="66">
        <f t="shared" si="9"/>
        <v>0.4259259259</v>
      </c>
      <c r="U95" s="27">
        <f t="shared" si="10"/>
        <v>0.4255457864</v>
      </c>
      <c r="V95" s="27">
        <f t="shared" si="11"/>
        <v>0.3508369405</v>
      </c>
      <c r="W95" s="27">
        <f t="shared" si="12"/>
        <v>0.1945930163</v>
      </c>
      <c r="X95" s="27">
        <f t="shared" si="13"/>
        <v>-0.04878132148</v>
      </c>
      <c r="Y95" s="27">
        <f t="shared" si="14"/>
        <v>0.03687898282</v>
      </c>
      <c r="Z95" s="27">
        <f t="shared" si="15"/>
        <v>0.05106184317</v>
      </c>
      <c r="AA95" s="27"/>
    </row>
    <row r="96">
      <c r="A96" s="29">
        <v>2009.0</v>
      </c>
      <c r="B96" s="30">
        <v>1664.0</v>
      </c>
      <c r="C96" s="14">
        <v>7.0</v>
      </c>
      <c r="D96" s="15">
        <v>10.0</v>
      </c>
      <c r="E96" s="16">
        <v>6.0</v>
      </c>
      <c r="F96" s="17">
        <v>20.0</v>
      </c>
      <c r="G96" s="18">
        <v>86.0</v>
      </c>
      <c r="H96" s="19">
        <v>10.0</v>
      </c>
      <c r="I96" s="20">
        <v>9.0</v>
      </c>
      <c r="J96" s="21">
        <v>15.0</v>
      </c>
      <c r="K96" s="22">
        <v>19.0</v>
      </c>
      <c r="L96" s="75">
        <f t="shared" si="1"/>
        <v>0.7527472527</v>
      </c>
      <c r="M96" s="62">
        <f t="shared" si="2"/>
        <v>87</v>
      </c>
      <c r="N96" s="63">
        <f t="shared" si="3"/>
        <v>86</v>
      </c>
      <c r="O96" s="63">
        <f t="shared" si="4"/>
        <v>15</v>
      </c>
      <c r="P96" s="63">
        <f t="shared" si="5"/>
        <v>30</v>
      </c>
      <c r="Q96" s="63">
        <f t="shared" si="6"/>
        <v>51</v>
      </c>
      <c r="R96" s="65">
        <f t="shared" si="7"/>
        <v>0.6373626374</v>
      </c>
      <c r="S96" s="65">
        <f t="shared" si="8"/>
        <v>0.5549450549</v>
      </c>
      <c r="T96" s="66">
        <f t="shared" si="9"/>
        <v>0.6277372263</v>
      </c>
      <c r="U96" s="27">
        <f t="shared" si="10"/>
        <v>0.6378503518</v>
      </c>
      <c r="V96" s="27">
        <f t="shared" si="11"/>
        <v>0.466916151</v>
      </c>
      <c r="W96" s="27">
        <f t="shared" si="12"/>
        <v>0.2598179785</v>
      </c>
      <c r="X96" s="27">
        <f t="shared" si="13"/>
        <v>-0.08640138905</v>
      </c>
      <c r="Y96" s="27">
        <f t="shared" si="14"/>
        <v>0.06553215736</v>
      </c>
      <c r="Z96" s="27">
        <f t="shared" si="15"/>
        <v>0.09102912889</v>
      </c>
      <c r="AA96" s="27"/>
    </row>
    <row r="97">
      <c r="A97" s="29">
        <v>2011.0</v>
      </c>
      <c r="B97" s="30">
        <v>1367.0</v>
      </c>
      <c r="C97" s="14">
        <v>9.0</v>
      </c>
      <c r="D97" s="15">
        <v>22.0</v>
      </c>
      <c r="E97" s="16">
        <v>16.0</v>
      </c>
      <c r="F97" s="17">
        <v>22.0</v>
      </c>
      <c r="G97" s="18">
        <v>82.0</v>
      </c>
      <c r="H97" s="19">
        <v>14.0</v>
      </c>
      <c r="I97" s="20">
        <v>12.0</v>
      </c>
      <c r="J97" s="21">
        <v>27.0</v>
      </c>
      <c r="K97" s="22">
        <v>21.0</v>
      </c>
      <c r="L97" s="75">
        <f t="shared" si="1"/>
        <v>0.72</v>
      </c>
      <c r="M97" s="62">
        <f t="shared" si="2"/>
        <v>82</v>
      </c>
      <c r="N97" s="63">
        <f t="shared" si="3"/>
        <v>82</v>
      </c>
      <c r="O97" s="63">
        <f t="shared" si="4"/>
        <v>27</v>
      </c>
      <c r="P97" s="63">
        <f t="shared" si="5"/>
        <v>36</v>
      </c>
      <c r="Q97" s="63">
        <f t="shared" si="6"/>
        <v>80</v>
      </c>
      <c r="R97" s="65">
        <f t="shared" si="7"/>
        <v>0.5244444444</v>
      </c>
      <c r="S97" s="65">
        <f t="shared" si="8"/>
        <v>0.4844444444</v>
      </c>
      <c r="T97" s="66">
        <f t="shared" si="9"/>
        <v>0.5061728395</v>
      </c>
      <c r="U97" s="27">
        <f t="shared" si="10"/>
        <v>0.5052034914</v>
      </c>
      <c r="V97" s="27">
        <f t="shared" si="11"/>
        <v>0.4075987944</v>
      </c>
      <c r="W97" s="27">
        <f t="shared" si="12"/>
        <v>0.2137873911</v>
      </c>
      <c r="X97" s="27">
        <f t="shared" si="13"/>
        <v>-0.06584286389</v>
      </c>
      <c r="Y97" s="27">
        <f t="shared" si="14"/>
        <v>0.0470718587</v>
      </c>
      <c r="Z97" s="27">
        <f t="shared" si="15"/>
        <v>0.06163198603</v>
      </c>
      <c r="AA97" s="27"/>
    </row>
    <row r="98">
      <c r="A98" s="29">
        <v>2013.0</v>
      </c>
      <c r="B98" s="30">
        <v>1064.0</v>
      </c>
      <c r="C98" s="14">
        <v>4.0</v>
      </c>
      <c r="D98" s="15">
        <v>4.0</v>
      </c>
      <c r="E98" s="16">
        <v>1.0</v>
      </c>
      <c r="F98" s="17">
        <v>15.0</v>
      </c>
      <c r="G98" s="18">
        <v>57.0</v>
      </c>
      <c r="H98" s="19">
        <v>9.0</v>
      </c>
      <c r="I98" s="20">
        <v>4.0</v>
      </c>
      <c r="J98" s="21">
        <v>5.0</v>
      </c>
      <c r="K98" s="22">
        <v>2.0</v>
      </c>
      <c r="L98" s="75">
        <f t="shared" si="1"/>
        <v>0.7128712871</v>
      </c>
      <c r="M98" s="62">
        <f t="shared" si="2"/>
        <v>58</v>
      </c>
      <c r="N98" s="63">
        <f t="shared" si="3"/>
        <v>57</v>
      </c>
      <c r="O98" s="63">
        <f t="shared" si="4"/>
        <v>5</v>
      </c>
      <c r="P98" s="63">
        <f t="shared" si="5"/>
        <v>24</v>
      </c>
      <c r="Q98" s="63">
        <f t="shared" si="6"/>
        <v>15</v>
      </c>
      <c r="R98" s="65">
        <f t="shared" si="7"/>
        <v>0.801980198</v>
      </c>
      <c r="S98" s="65">
        <f t="shared" si="8"/>
        <v>0.6138613861</v>
      </c>
      <c r="T98" s="66">
        <f t="shared" si="9"/>
        <v>0.7916666667</v>
      </c>
      <c r="U98" s="27">
        <f t="shared" si="10"/>
        <v>0.8139810361</v>
      </c>
      <c r="V98" s="27">
        <f t="shared" si="11"/>
        <v>0.5164868001</v>
      </c>
      <c r="W98" s="27">
        <f t="shared" si="12"/>
        <v>0.326923578</v>
      </c>
      <c r="X98" s="27">
        <f t="shared" si="13"/>
        <v>-0.1057210297</v>
      </c>
      <c r="Y98" s="27">
        <f t="shared" si="14"/>
        <v>0.09121197073</v>
      </c>
      <c r="Z98" s="27">
        <f t="shared" si="15"/>
        <v>0.1441233919</v>
      </c>
      <c r="AA98" s="27"/>
    </row>
    <row r="99">
      <c r="A99" s="29">
        <v>2014.0</v>
      </c>
      <c r="B99" s="30">
        <v>2933.0</v>
      </c>
      <c r="C99" s="14">
        <v>11.0</v>
      </c>
      <c r="D99" s="15">
        <v>17.0</v>
      </c>
      <c r="E99" s="16">
        <v>6.0</v>
      </c>
      <c r="F99" s="17">
        <v>48.0</v>
      </c>
      <c r="G99" s="18">
        <v>148.0</v>
      </c>
      <c r="H99" s="19">
        <v>38.0</v>
      </c>
      <c r="I99" s="20">
        <v>19.0</v>
      </c>
      <c r="J99" s="21">
        <v>29.0</v>
      </c>
      <c r="K99" s="22">
        <v>18.0</v>
      </c>
      <c r="L99" s="75">
        <f t="shared" si="1"/>
        <v>0.6556886228</v>
      </c>
      <c r="M99" s="62">
        <f t="shared" si="2"/>
        <v>148</v>
      </c>
      <c r="N99" s="63">
        <f t="shared" si="3"/>
        <v>148</v>
      </c>
      <c r="O99" s="63">
        <f t="shared" si="4"/>
        <v>29</v>
      </c>
      <c r="P99" s="63">
        <f t="shared" si="5"/>
        <v>86</v>
      </c>
      <c r="Q99" s="63">
        <f t="shared" si="6"/>
        <v>71</v>
      </c>
      <c r="R99" s="65">
        <f t="shared" si="7"/>
        <v>0.7005988024</v>
      </c>
      <c r="S99" s="65">
        <f t="shared" si="8"/>
        <v>0.5299401198</v>
      </c>
      <c r="T99" s="66">
        <f t="shared" si="9"/>
        <v>0.6757990868</v>
      </c>
      <c r="U99" s="27">
        <f t="shared" si="10"/>
        <v>0.6724156926</v>
      </c>
      <c r="V99" s="27">
        <f t="shared" si="11"/>
        <v>0.4458776572</v>
      </c>
      <c r="W99" s="27">
        <f t="shared" si="12"/>
        <v>0.2855959134</v>
      </c>
      <c r="X99" s="27">
        <f t="shared" si="13"/>
        <v>-0.0787905899</v>
      </c>
      <c r="Y99" s="27">
        <f t="shared" si="14"/>
        <v>0.06878821952</v>
      </c>
      <c r="Z99" s="27">
        <f t="shared" si="15"/>
        <v>0.1099881673</v>
      </c>
      <c r="AA99" s="27"/>
    </row>
    <row r="100">
      <c r="A100" s="29">
        <v>2015.0</v>
      </c>
      <c r="B100" s="30">
        <v>2515.0</v>
      </c>
      <c r="C100" s="14">
        <v>5.0</v>
      </c>
      <c r="D100" s="15">
        <v>14.0</v>
      </c>
      <c r="E100" s="16">
        <v>14.0</v>
      </c>
      <c r="F100" s="17">
        <v>22.0</v>
      </c>
      <c r="G100" s="18">
        <v>118.0</v>
      </c>
      <c r="H100" s="19">
        <v>29.0</v>
      </c>
      <c r="I100" s="20">
        <v>25.0</v>
      </c>
      <c r="J100" s="21">
        <v>21.0</v>
      </c>
      <c r="K100" s="22">
        <v>29.0</v>
      </c>
      <c r="L100" s="75">
        <f t="shared" si="1"/>
        <v>0.7400722022</v>
      </c>
      <c r="M100" s="62">
        <f t="shared" si="2"/>
        <v>119</v>
      </c>
      <c r="N100" s="63">
        <f t="shared" si="3"/>
        <v>118</v>
      </c>
      <c r="O100" s="63">
        <f t="shared" si="4"/>
        <v>21</v>
      </c>
      <c r="P100" s="63">
        <f t="shared" si="5"/>
        <v>51</v>
      </c>
      <c r="Q100" s="63">
        <f t="shared" si="6"/>
        <v>87</v>
      </c>
      <c r="R100" s="65">
        <f t="shared" si="7"/>
        <v>0.6101083032</v>
      </c>
      <c r="S100" s="65">
        <f t="shared" si="8"/>
        <v>0.5018050542</v>
      </c>
      <c r="T100" s="66">
        <f t="shared" si="9"/>
        <v>0.5756097561</v>
      </c>
      <c r="U100" s="27">
        <f t="shared" si="10"/>
        <v>0.5813568746</v>
      </c>
      <c r="V100" s="27">
        <f t="shared" si="11"/>
        <v>0.4222055541</v>
      </c>
      <c r="W100" s="27">
        <f t="shared" si="12"/>
        <v>0.2487078733</v>
      </c>
      <c r="X100" s="27">
        <f t="shared" si="13"/>
        <v>-0.07064652678</v>
      </c>
      <c r="Y100" s="27">
        <f t="shared" si="14"/>
        <v>0.05672308531</v>
      </c>
      <c r="Z100" s="27">
        <f t="shared" si="15"/>
        <v>0.08341056353</v>
      </c>
      <c r="AA100" s="27"/>
    </row>
    <row r="101">
      <c r="A101" s="29">
        <v>2021.0</v>
      </c>
      <c r="B101" s="30">
        <v>3158.0</v>
      </c>
      <c r="C101" s="14">
        <v>14.0</v>
      </c>
      <c r="D101" s="15">
        <v>17.0</v>
      </c>
      <c r="E101" s="16">
        <v>15.0</v>
      </c>
      <c r="F101" s="17">
        <v>36.0</v>
      </c>
      <c r="G101" s="18">
        <v>146.0</v>
      </c>
      <c r="H101" s="19">
        <v>27.0</v>
      </c>
      <c r="I101" s="20">
        <v>28.0</v>
      </c>
      <c r="J101" s="21">
        <v>24.0</v>
      </c>
      <c r="K101" s="22">
        <v>22.0</v>
      </c>
      <c r="L101" s="75">
        <f t="shared" si="1"/>
        <v>0.73556231</v>
      </c>
      <c r="M101" s="62">
        <f t="shared" si="2"/>
        <v>147</v>
      </c>
      <c r="N101" s="63">
        <f t="shared" si="3"/>
        <v>146</v>
      </c>
      <c r="O101" s="63">
        <f t="shared" si="4"/>
        <v>24</v>
      </c>
      <c r="P101" s="63">
        <f t="shared" si="5"/>
        <v>63</v>
      </c>
      <c r="Q101" s="63">
        <f t="shared" si="6"/>
        <v>96</v>
      </c>
      <c r="R101" s="65">
        <f t="shared" si="7"/>
        <v>0.6352583587</v>
      </c>
      <c r="S101" s="65">
        <f t="shared" si="8"/>
        <v>0.5167173252</v>
      </c>
      <c r="T101" s="66">
        <f t="shared" si="9"/>
        <v>0.6033057851</v>
      </c>
      <c r="U101" s="27">
        <f t="shared" si="10"/>
        <v>0.6110066218</v>
      </c>
      <c r="V101" s="27">
        <f t="shared" si="11"/>
        <v>0.4347523462</v>
      </c>
      <c r="W101" s="27">
        <f t="shared" si="12"/>
        <v>0.2589601789</v>
      </c>
      <c r="X101" s="27">
        <f t="shared" si="13"/>
        <v>-0.07490775818</v>
      </c>
      <c r="Y101" s="27">
        <f t="shared" si="14"/>
        <v>0.0608164814</v>
      </c>
      <c r="Z101" s="27">
        <f t="shared" si="15"/>
        <v>0.09042904837</v>
      </c>
      <c r="AA101" s="27"/>
    </row>
    <row r="102">
      <c r="A102" s="29">
        <v>2023.0</v>
      </c>
      <c r="B102" s="30">
        <v>1285.0</v>
      </c>
      <c r="C102" s="14">
        <v>7.0</v>
      </c>
      <c r="D102" s="15">
        <v>1.0</v>
      </c>
      <c r="E102" s="16">
        <v>0.0</v>
      </c>
      <c r="F102" s="17">
        <v>30.0</v>
      </c>
      <c r="G102" s="18">
        <v>67.0</v>
      </c>
      <c r="H102" s="19">
        <v>12.0</v>
      </c>
      <c r="I102" s="20">
        <v>18.0</v>
      </c>
      <c r="J102" s="21">
        <v>5.0</v>
      </c>
      <c r="K102" s="22">
        <v>10.0</v>
      </c>
      <c r="L102" s="75">
        <f t="shared" si="1"/>
        <v>0.6866666667</v>
      </c>
      <c r="M102" s="62">
        <f t="shared" si="2"/>
        <v>67</v>
      </c>
      <c r="N102" s="63">
        <f t="shared" si="3"/>
        <v>67</v>
      </c>
      <c r="O102" s="63">
        <f t="shared" si="4"/>
        <v>5</v>
      </c>
      <c r="P102" s="63">
        <f t="shared" si="5"/>
        <v>42</v>
      </c>
      <c r="Q102" s="63">
        <f t="shared" si="6"/>
        <v>36</v>
      </c>
      <c r="R102" s="65">
        <f t="shared" si="7"/>
        <v>0.7266666667</v>
      </c>
      <c r="S102" s="65">
        <f t="shared" si="8"/>
        <v>0.48</v>
      </c>
      <c r="T102" s="66">
        <f t="shared" si="9"/>
        <v>0.6504854369</v>
      </c>
      <c r="U102" s="27">
        <f t="shared" si="10"/>
        <v>0.6593471511</v>
      </c>
      <c r="V102" s="27">
        <f t="shared" si="11"/>
        <v>0.4038593559</v>
      </c>
      <c r="W102" s="27">
        <f t="shared" si="12"/>
        <v>0.2962223597</v>
      </c>
      <c r="X102" s="27">
        <f t="shared" si="13"/>
        <v>-0.06464027981</v>
      </c>
      <c r="Y102" s="27">
        <f t="shared" si="14"/>
        <v>0.0646240772</v>
      </c>
      <c r="Z102" s="27">
        <f t="shared" si="15"/>
        <v>0.118325313</v>
      </c>
      <c r="AA102" s="27"/>
    </row>
    <row r="103">
      <c r="A103" s="29">
        <v>2025.0</v>
      </c>
      <c r="B103" s="30">
        <v>1855.0</v>
      </c>
      <c r="C103" s="14">
        <v>7.0</v>
      </c>
      <c r="D103" s="15">
        <v>13.0</v>
      </c>
      <c r="E103" s="16">
        <v>3.0</v>
      </c>
      <c r="F103" s="17">
        <v>34.0</v>
      </c>
      <c r="G103" s="18">
        <v>94.0</v>
      </c>
      <c r="H103" s="19">
        <v>14.0</v>
      </c>
      <c r="I103" s="20">
        <v>13.0</v>
      </c>
      <c r="J103" s="21">
        <v>16.0</v>
      </c>
      <c r="K103" s="22">
        <v>20.0</v>
      </c>
      <c r="L103" s="75">
        <f t="shared" si="1"/>
        <v>0.7009345794</v>
      </c>
      <c r="M103" s="62">
        <f t="shared" si="2"/>
        <v>94</v>
      </c>
      <c r="N103" s="63">
        <f t="shared" si="3"/>
        <v>94</v>
      </c>
      <c r="O103" s="63">
        <f t="shared" si="4"/>
        <v>16</v>
      </c>
      <c r="P103" s="63">
        <f t="shared" si="5"/>
        <v>48</v>
      </c>
      <c r="Q103" s="63">
        <f t="shared" si="6"/>
        <v>56</v>
      </c>
      <c r="R103" s="65">
        <f t="shared" si="7"/>
        <v>0.6635514019</v>
      </c>
      <c r="S103" s="65">
        <f t="shared" si="8"/>
        <v>0.5140186916</v>
      </c>
      <c r="T103" s="66">
        <f t="shared" si="9"/>
        <v>0.6266666667</v>
      </c>
      <c r="U103" s="27">
        <f t="shared" si="10"/>
        <v>0.6316612578</v>
      </c>
      <c r="V103" s="27">
        <f t="shared" si="11"/>
        <v>0.4324817869</v>
      </c>
      <c r="W103" s="27">
        <f t="shared" si="12"/>
        <v>0.2704937092</v>
      </c>
      <c r="X103" s="27">
        <f t="shared" si="13"/>
        <v>-0.07412736739</v>
      </c>
      <c r="Y103" s="27">
        <f t="shared" si="14"/>
        <v>0.06319334745</v>
      </c>
      <c r="Z103" s="27">
        <f t="shared" si="15"/>
        <v>0.09866345655</v>
      </c>
      <c r="AA103" s="27"/>
    </row>
    <row r="104">
      <c r="A104" s="29">
        <v>2028.0</v>
      </c>
      <c r="B104" s="30">
        <v>2598.0</v>
      </c>
      <c r="C104" s="14">
        <v>24.0</v>
      </c>
      <c r="D104" s="15">
        <v>19.0</v>
      </c>
      <c r="E104" s="16">
        <v>10.0</v>
      </c>
      <c r="F104" s="17">
        <v>43.0</v>
      </c>
      <c r="G104" s="18">
        <v>103.0</v>
      </c>
      <c r="H104" s="19">
        <v>28.0</v>
      </c>
      <c r="I104" s="20">
        <v>23.0</v>
      </c>
      <c r="J104" s="21">
        <v>26.0</v>
      </c>
      <c r="K104" s="22">
        <v>28.0</v>
      </c>
      <c r="L104" s="75">
        <f t="shared" si="1"/>
        <v>0.6809210526</v>
      </c>
      <c r="M104" s="62">
        <f t="shared" si="2"/>
        <v>103</v>
      </c>
      <c r="N104" s="63">
        <f t="shared" si="3"/>
        <v>103</v>
      </c>
      <c r="O104" s="63">
        <f t="shared" si="4"/>
        <v>26</v>
      </c>
      <c r="P104" s="63">
        <f t="shared" si="5"/>
        <v>71</v>
      </c>
      <c r="Q104" s="63">
        <f t="shared" si="6"/>
        <v>104</v>
      </c>
      <c r="R104" s="65">
        <f t="shared" si="7"/>
        <v>0.5723684211</v>
      </c>
      <c r="S104" s="65">
        <f t="shared" si="8"/>
        <v>0.4243421053</v>
      </c>
      <c r="T104" s="66">
        <f t="shared" si="9"/>
        <v>0.4975845411</v>
      </c>
      <c r="U104" s="27">
        <f t="shared" si="10"/>
        <v>0.4992014402</v>
      </c>
      <c r="V104" s="27">
        <f t="shared" si="11"/>
        <v>0.3570302694</v>
      </c>
      <c r="W104" s="27">
        <f t="shared" si="12"/>
        <v>0.2333233821</v>
      </c>
      <c r="X104" s="27">
        <f t="shared" si="13"/>
        <v>-0.05051879771</v>
      </c>
      <c r="Y104" s="27">
        <f t="shared" si="14"/>
        <v>0.04499970532</v>
      </c>
      <c r="Z104" s="27">
        <f t="shared" si="15"/>
        <v>0.07341055604</v>
      </c>
      <c r="AA104" s="27"/>
    </row>
    <row r="105">
      <c r="A105" s="29">
        <v>2030.0</v>
      </c>
      <c r="B105" s="30">
        <v>1415.0</v>
      </c>
      <c r="C105" s="14">
        <v>7.0</v>
      </c>
      <c r="D105" s="15">
        <v>6.0</v>
      </c>
      <c r="E105" s="16">
        <v>3.0</v>
      </c>
      <c r="F105" s="17">
        <v>21.0</v>
      </c>
      <c r="G105" s="18">
        <v>63.0</v>
      </c>
      <c r="H105" s="19">
        <v>13.0</v>
      </c>
      <c r="I105" s="20">
        <v>20.0</v>
      </c>
      <c r="J105" s="21">
        <v>14.0</v>
      </c>
      <c r="K105" s="22">
        <v>14.0</v>
      </c>
      <c r="L105" s="75">
        <f t="shared" si="1"/>
        <v>0.701863354</v>
      </c>
      <c r="M105" s="62">
        <f t="shared" si="2"/>
        <v>63</v>
      </c>
      <c r="N105" s="63">
        <f t="shared" si="3"/>
        <v>63</v>
      </c>
      <c r="O105" s="63">
        <f t="shared" si="4"/>
        <v>14</v>
      </c>
      <c r="P105" s="63">
        <f t="shared" si="5"/>
        <v>34</v>
      </c>
      <c r="Q105" s="63">
        <f t="shared" si="6"/>
        <v>50</v>
      </c>
      <c r="R105" s="65">
        <f t="shared" si="7"/>
        <v>0.602484472</v>
      </c>
      <c r="S105" s="65">
        <f t="shared" si="8"/>
        <v>0.4782608696</v>
      </c>
      <c r="T105" s="66">
        <f t="shared" si="9"/>
        <v>0.5575221239</v>
      </c>
      <c r="U105" s="27">
        <f t="shared" si="10"/>
        <v>0.5595049166</v>
      </c>
      <c r="V105" s="27">
        <f t="shared" si="11"/>
        <v>0.4023960974</v>
      </c>
      <c r="W105" s="27">
        <f t="shared" si="12"/>
        <v>0.2456000532</v>
      </c>
      <c r="X105" s="27">
        <f t="shared" si="13"/>
        <v>-0.06417272055</v>
      </c>
      <c r="Y105" s="27">
        <f t="shared" si="14"/>
        <v>0.05338614796</v>
      </c>
      <c r="Z105" s="27">
        <f t="shared" si="15"/>
        <v>0.08133901348</v>
      </c>
      <c r="AA105" s="27"/>
    </row>
    <row r="106">
      <c r="A106" s="29">
        <v>2032.0</v>
      </c>
      <c r="B106" s="30">
        <v>1221.0</v>
      </c>
      <c r="C106" s="14">
        <v>6.0</v>
      </c>
      <c r="D106" s="15">
        <v>3.0</v>
      </c>
      <c r="E106" s="16">
        <v>6.0</v>
      </c>
      <c r="F106" s="17">
        <v>18.0</v>
      </c>
      <c r="G106" s="18">
        <v>55.0</v>
      </c>
      <c r="H106" s="19">
        <v>11.0</v>
      </c>
      <c r="I106" s="20">
        <v>11.0</v>
      </c>
      <c r="J106" s="21">
        <v>16.0</v>
      </c>
      <c r="K106" s="22">
        <v>9.0</v>
      </c>
      <c r="L106" s="75">
        <f t="shared" si="1"/>
        <v>0.6666666667</v>
      </c>
      <c r="M106" s="62">
        <f t="shared" si="2"/>
        <v>55</v>
      </c>
      <c r="N106" s="63">
        <f t="shared" si="3"/>
        <v>55</v>
      </c>
      <c r="O106" s="63">
        <f t="shared" si="4"/>
        <v>16</v>
      </c>
      <c r="P106" s="63">
        <f t="shared" si="5"/>
        <v>29</v>
      </c>
      <c r="Q106" s="63">
        <f t="shared" si="6"/>
        <v>35</v>
      </c>
      <c r="R106" s="65">
        <f t="shared" si="7"/>
        <v>0.6222222222</v>
      </c>
      <c r="S106" s="65">
        <f t="shared" si="8"/>
        <v>0.5259259259</v>
      </c>
      <c r="T106" s="66">
        <f t="shared" si="9"/>
        <v>0.6111111111</v>
      </c>
      <c r="U106" s="27">
        <f t="shared" si="10"/>
        <v>0.6068869359</v>
      </c>
      <c r="V106" s="27">
        <f t="shared" si="11"/>
        <v>0.4425002202</v>
      </c>
      <c r="W106" s="27">
        <f t="shared" si="12"/>
        <v>0.2536460572</v>
      </c>
      <c r="X106" s="27">
        <f t="shared" si="13"/>
        <v>-0.07760146379</v>
      </c>
      <c r="Y106" s="27">
        <f t="shared" si="14"/>
        <v>0.06063005695</v>
      </c>
      <c r="Z106" s="27">
        <f t="shared" si="15"/>
        <v>0.08675574017</v>
      </c>
      <c r="AA106" s="27"/>
    </row>
    <row r="107">
      <c r="A107" s="29">
        <v>2033.0</v>
      </c>
      <c r="B107" s="30">
        <v>2326.0</v>
      </c>
      <c r="C107" s="14">
        <v>24.0</v>
      </c>
      <c r="D107" s="15">
        <v>27.0</v>
      </c>
      <c r="E107" s="16">
        <v>23.0</v>
      </c>
      <c r="F107" s="17">
        <v>33.0</v>
      </c>
      <c r="G107" s="18">
        <v>135.0</v>
      </c>
      <c r="H107" s="19">
        <v>28.0</v>
      </c>
      <c r="I107" s="20">
        <v>35.0</v>
      </c>
      <c r="J107" s="21">
        <v>38.0</v>
      </c>
      <c r="K107" s="22">
        <v>47.0</v>
      </c>
      <c r="L107" s="75">
        <f t="shared" si="1"/>
        <v>0.7461538462</v>
      </c>
      <c r="M107" s="62">
        <f t="shared" si="2"/>
        <v>135</v>
      </c>
      <c r="N107" s="63">
        <f t="shared" si="3"/>
        <v>135</v>
      </c>
      <c r="O107" s="63">
        <f t="shared" si="4"/>
        <v>38</v>
      </c>
      <c r="P107" s="63">
        <f t="shared" si="5"/>
        <v>61</v>
      </c>
      <c r="Q107" s="63">
        <f t="shared" si="6"/>
        <v>156</v>
      </c>
      <c r="R107" s="65">
        <f t="shared" si="7"/>
        <v>0.5025641026</v>
      </c>
      <c r="S107" s="65">
        <f t="shared" si="8"/>
        <v>0.4435897436</v>
      </c>
      <c r="T107" s="66">
        <f t="shared" si="9"/>
        <v>0.4639175258</v>
      </c>
      <c r="U107" s="27">
        <f t="shared" si="10"/>
        <v>0.4617437911</v>
      </c>
      <c r="V107" s="27">
        <f t="shared" si="11"/>
        <v>0.3732247253</v>
      </c>
      <c r="W107" s="27">
        <f t="shared" si="12"/>
        <v>0.2048679693</v>
      </c>
      <c r="X107" s="27">
        <f t="shared" si="13"/>
        <v>-0.05520567764</v>
      </c>
      <c r="Y107" s="27">
        <f t="shared" si="14"/>
        <v>0.04130387891</v>
      </c>
      <c r="Z107" s="27">
        <f t="shared" si="15"/>
        <v>0.05659657014</v>
      </c>
      <c r="AA107" s="27"/>
    </row>
    <row r="108">
      <c r="A108" s="29">
        <v>2036.0</v>
      </c>
      <c r="B108" s="30">
        <v>2399.0</v>
      </c>
      <c r="C108" s="14">
        <v>15.0</v>
      </c>
      <c r="D108" s="15">
        <v>23.0</v>
      </c>
      <c r="E108" s="16">
        <v>10.0</v>
      </c>
      <c r="F108" s="17">
        <v>70.0</v>
      </c>
      <c r="G108" s="18">
        <v>186.0</v>
      </c>
      <c r="H108" s="19">
        <v>23.0</v>
      </c>
      <c r="I108" s="20">
        <v>27.0</v>
      </c>
      <c r="J108" s="21">
        <v>28.0</v>
      </c>
      <c r="K108" s="22">
        <v>26.0</v>
      </c>
      <c r="L108" s="75">
        <f t="shared" si="1"/>
        <v>0.7034313725</v>
      </c>
      <c r="M108" s="62">
        <f t="shared" si="2"/>
        <v>188</v>
      </c>
      <c r="N108" s="63">
        <f t="shared" si="3"/>
        <v>186</v>
      </c>
      <c r="O108" s="63">
        <f t="shared" si="4"/>
        <v>28</v>
      </c>
      <c r="P108" s="63">
        <f t="shared" si="5"/>
        <v>93</v>
      </c>
      <c r="Q108" s="63">
        <f t="shared" si="6"/>
        <v>101</v>
      </c>
      <c r="R108" s="65">
        <f t="shared" si="7"/>
        <v>0.6838235294</v>
      </c>
      <c r="S108" s="65">
        <f t="shared" si="8"/>
        <v>0.5245098039</v>
      </c>
      <c r="T108" s="66">
        <f t="shared" si="9"/>
        <v>0.6480836237</v>
      </c>
      <c r="U108" s="27">
        <f t="shared" si="10"/>
        <v>0.6550756981</v>
      </c>
      <c r="V108" s="27">
        <f t="shared" si="11"/>
        <v>0.4413087325</v>
      </c>
      <c r="W108" s="27">
        <f t="shared" si="12"/>
        <v>0.2787575498</v>
      </c>
      <c r="X108" s="27">
        <f t="shared" si="13"/>
        <v>-0.07718412293</v>
      </c>
      <c r="Y108" s="27">
        <f t="shared" si="14"/>
        <v>0.06645314338</v>
      </c>
      <c r="Z108" s="27">
        <f t="shared" si="15"/>
        <v>0.1047840703</v>
      </c>
      <c r="AA108" s="27"/>
    </row>
    <row r="109">
      <c r="A109" s="29">
        <v>2037.0</v>
      </c>
      <c r="B109" s="30">
        <v>3357.0</v>
      </c>
      <c r="C109" s="14">
        <v>55.0</v>
      </c>
      <c r="D109" s="15">
        <v>51.0</v>
      </c>
      <c r="E109" s="16">
        <v>41.0</v>
      </c>
      <c r="F109" s="17">
        <v>87.0</v>
      </c>
      <c r="G109" s="18">
        <v>221.0</v>
      </c>
      <c r="H109" s="19">
        <v>44.0</v>
      </c>
      <c r="I109" s="20">
        <v>96.0</v>
      </c>
      <c r="J109" s="21">
        <v>61.0</v>
      </c>
      <c r="K109" s="22">
        <v>61.0</v>
      </c>
      <c r="L109" s="75">
        <f t="shared" si="1"/>
        <v>0.7322175732</v>
      </c>
      <c r="M109" s="62">
        <f t="shared" si="2"/>
        <v>220</v>
      </c>
      <c r="N109" s="63">
        <f t="shared" si="3"/>
        <v>221</v>
      </c>
      <c r="O109" s="63">
        <f t="shared" si="4"/>
        <v>61</v>
      </c>
      <c r="P109" s="63">
        <f t="shared" si="5"/>
        <v>131</v>
      </c>
      <c r="Q109" s="63">
        <f t="shared" si="6"/>
        <v>304</v>
      </c>
      <c r="R109" s="65">
        <f t="shared" si="7"/>
        <v>0.4909344491</v>
      </c>
      <c r="S109" s="65">
        <f t="shared" si="8"/>
        <v>0.3933054393</v>
      </c>
      <c r="T109" s="66">
        <f t="shared" si="9"/>
        <v>0.420952381</v>
      </c>
      <c r="U109" s="27">
        <f t="shared" si="10"/>
        <v>0.4183830935</v>
      </c>
      <c r="V109" s="27">
        <f t="shared" si="11"/>
        <v>0.3309168363</v>
      </c>
      <c r="W109" s="27">
        <f t="shared" si="12"/>
        <v>0.200127194</v>
      </c>
      <c r="X109" s="27">
        <f t="shared" si="13"/>
        <v>-0.0433990935</v>
      </c>
      <c r="Y109" s="27">
        <f t="shared" si="14"/>
        <v>0.035774316</v>
      </c>
      <c r="Z109" s="27">
        <f t="shared" si="15"/>
        <v>0.05400751562</v>
      </c>
      <c r="AA109" s="27"/>
    </row>
    <row r="110">
      <c r="A110" s="29">
        <v>2045.0</v>
      </c>
      <c r="B110" s="30">
        <v>454.0</v>
      </c>
      <c r="C110" s="14">
        <v>3.0</v>
      </c>
      <c r="D110" s="15">
        <v>10.0</v>
      </c>
      <c r="E110" s="16">
        <v>0.0</v>
      </c>
      <c r="F110" s="17">
        <v>12.0</v>
      </c>
      <c r="G110" s="18">
        <v>26.0</v>
      </c>
      <c r="H110" s="19">
        <v>7.0</v>
      </c>
      <c r="I110" s="20">
        <v>18.0</v>
      </c>
      <c r="J110" s="21">
        <v>14.0</v>
      </c>
      <c r="K110" s="22">
        <v>12.0</v>
      </c>
      <c r="L110" s="75">
        <f t="shared" si="1"/>
        <v>0.6764705882</v>
      </c>
      <c r="M110" s="62">
        <f t="shared" si="2"/>
        <v>26</v>
      </c>
      <c r="N110" s="63">
        <f t="shared" si="3"/>
        <v>26</v>
      </c>
      <c r="O110" s="63">
        <f t="shared" si="4"/>
        <v>14</v>
      </c>
      <c r="P110" s="63">
        <f t="shared" si="5"/>
        <v>19</v>
      </c>
      <c r="Q110" s="63">
        <f t="shared" si="6"/>
        <v>43</v>
      </c>
      <c r="R110" s="65">
        <f t="shared" si="7"/>
        <v>0.4411764706</v>
      </c>
      <c r="S110" s="65">
        <f t="shared" si="8"/>
        <v>0.3921568627</v>
      </c>
      <c r="T110" s="66">
        <f t="shared" si="9"/>
        <v>0.3768115942</v>
      </c>
      <c r="U110" s="27">
        <f t="shared" si="10"/>
        <v>0.3832735481</v>
      </c>
      <c r="V110" s="27">
        <f t="shared" si="11"/>
        <v>0.3299504542</v>
      </c>
      <c r="W110" s="27">
        <f t="shared" si="12"/>
        <v>0.1798435805</v>
      </c>
      <c r="X110" s="27">
        <f t="shared" si="13"/>
        <v>-0.04314598539</v>
      </c>
      <c r="Y110" s="27">
        <f t="shared" si="14"/>
        <v>0.03205457625</v>
      </c>
      <c r="Z110" s="27">
        <f t="shared" si="15"/>
        <v>0.04361459744</v>
      </c>
      <c r="AA110" s="27"/>
    </row>
    <row r="111">
      <c r="A111" s="29">
        <v>2046.0</v>
      </c>
      <c r="B111" s="30">
        <v>2696.0</v>
      </c>
      <c r="C111" s="14">
        <v>23.0</v>
      </c>
      <c r="D111" s="15">
        <v>25.0</v>
      </c>
      <c r="E111" s="16">
        <v>15.0</v>
      </c>
      <c r="F111" s="17">
        <v>39.0</v>
      </c>
      <c r="G111" s="18">
        <v>163.0</v>
      </c>
      <c r="H111" s="19">
        <v>26.0</v>
      </c>
      <c r="I111" s="20">
        <v>21.0</v>
      </c>
      <c r="J111" s="21">
        <v>33.0</v>
      </c>
      <c r="K111" s="22">
        <v>34.0</v>
      </c>
      <c r="L111" s="75">
        <f t="shared" si="1"/>
        <v>0.7414248021</v>
      </c>
      <c r="M111" s="62">
        <f t="shared" si="2"/>
        <v>164</v>
      </c>
      <c r="N111" s="63">
        <f t="shared" si="3"/>
        <v>163</v>
      </c>
      <c r="O111" s="63">
        <f t="shared" si="4"/>
        <v>33</v>
      </c>
      <c r="P111" s="63">
        <f t="shared" si="5"/>
        <v>65</v>
      </c>
      <c r="Q111" s="63">
        <f t="shared" si="6"/>
        <v>118</v>
      </c>
      <c r="R111" s="65">
        <f t="shared" si="7"/>
        <v>0.6015831135</v>
      </c>
      <c r="S111" s="65">
        <f t="shared" si="8"/>
        <v>0.5171503958</v>
      </c>
      <c r="T111" s="66">
        <f t="shared" si="9"/>
        <v>0.5800711744</v>
      </c>
      <c r="U111" s="27">
        <f t="shared" si="10"/>
        <v>0.5850089578</v>
      </c>
      <c r="V111" s="27">
        <f t="shared" si="11"/>
        <v>0.4351167203</v>
      </c>
      <c r="W111" s="27">
        <f t="shared" si="12"/>
        <v>0.2452326185</v>
      </c>
      <c r="X111" s="27">
        <f t="shared" si="13"/>
        <v>-0.07503337401</v>
      </c>
      <c r="Y111" s="27">
        <f t="shared" si="14"/>
        <v>0.05764085004</v>
      </c>
      <c r="Z111" s="27">
        <f t="shared" si="15"/>
        <v>0.08109581791</v>
      </c>
      <c r="AA111" s="27"/>
    </row>
    <row r="112">
      <c r="A112" s="29">
        <v>2047.0</v>
      </c>
      <c r="B112" s="30">
        <v>1060.0</v>
      </c>
      <c r="C112" s="14">
        <v>6.0</v>
      </c>
      <c r="D112" s="15">
        <v>4.0</v>
      </c>
      <c r="E112" s="16">
        <v>10.0</v>
      </c>
      <c r="F112" s="17">
        <v>17.0</v>
      </c>
      <c r="G112" s="18">
        <v>51.0</v>
      </c>
      <c r="H112" s="19">
        <v>21.0</v>
      </c>
      <c r="I112" s="20">
        <v>11.0</v>
      </c>
      <c r="J112" s="21">
        <v>6.0</v>
      </c>
      <c r="K112" s="22">
        <v>9.0</v>
      </c>
      <c r="L112" s="75">
        <f t="shared" si="1"/>
        <v>0.6740740741</v>
      </c>
      <c r="M112" s="62">
        <f t="shared" si="2"/>
        <v>51</v>
      </c>
      <c r="N112" s="63">
        <f t="shared" si="3"/>
        <v>51</v>
      </c>
      <c r="O112" s="63">
        <f t="shared" si="4"/>
        <v>6</v>
      </c>
      <c r="P112" s="63">
        <f t="shared" si="5"/>
        <v>38</v>
      </c>
      <c r="Q112" s="63">
        <f t="shared" si="6"/>
        <v>40</v>
      </c>
      <c r="R112" s="65">
        <f t="shared" si="7"/>
        <v>0.6592592593</v>
      </c>
      <c r="S112" s="65">
        <f t="shared" si="8"/>
        <v>0.4222222222</v>
      </c>
      <c r="T112" s="66">
        <f t="shared" si="9"/>
        <v>0.5604395604</v>
      </c>
      <c r="U112" s="27">
        <f t="shared" si="10"/>
        <v>0.5638950453</v>
      </c>
      <c r="V112" s="27">
        <f t="shared" si="11"/>
        <v>0.3552466557</v>
      </c>
      <c r="W112" s="27">
        <f t="shared" si="12"/>
        <v>0.2687440368</v>
      </c>
      <c r="X112" s="27">
        <f t="shared" si="13"/>
        <v>-0.05001530566</v>
      </c>
      <c r="Y112" s="27">
        <f t="shared" si="14"/>
        <v>0.05157214603</v>
      </c>
      <c r="Z112" s="27">
        <f t="shared" si="15"/>
        <v>0.09739118734</v>
      </c>
      <c r="AA112" s="27"/>
    </row>
    <row r="113">
      <c r="A113" s="29">
        <v>2048.0</v>
      </c>
      <c r="B113" s="30">
        <v>3013.0</v>
      </c>
      <c r="C113" s="14">
        <v>30.0</v>
      </c>
      <c r="D113" s="15">
        <v>40.0</v>
      </c>
      <c r="E113" s="16">
        <v>29.0</v>
      </c>
      <c r="F113" s="17">
        <v>99.0</v>
      </c>
      <c r="G113" s="18">
        <v>244.0</v>
      </c>
      <c r="H113" s="19">
        <v>55.0</v>
      </c>
      <c r="I113" s="20">
        <v>42.0</v>
      </c>
      <c r="J113" s="21">
        <v>55.0</v>
      </c>
      <c r="K113" s="22">
        <v>47.0</v>
      </c>
      <c r="L113" s="75">
        <f t="shared" si="1"/>
        <v>0.6739469579</v>
      </c>
      <c r="M113" s="62">
        <f t="shared" si="2"/>
        <v>244</v>
      </c>
      <c r="N113" s="63">
        <f t="shared" si="3"/>
        <v>244</v>
      </c>
      <c r="O113" s="63">
        <f t="shared" si="4"/>
        <v>55</v>
      </c>
      <c r="P113" s="63">
        <f t="shared" si="5"/>
        <v>154</v>
      </c>
      <c r="Q113" s="63">
        <f t="shared" si="6"/>
        <v>188</v>
      </c>
      <c r="R113" s="65">
        <f t="shared" si="7"/>
        <v>0.6209048362</v>
      </c>
      <c r="S113" s="65">
        <f t="shared" si="8"/>
        <v>0.4664586583</v>
      </c>
      <c r="T113" s="66">
        <f t="shared" si="9"/>
        <v>0.5648148148</v>
      </c>
      <c r="U113" s="27">
        <f t="shared" si="10"/>
        <v>0.5655362436</v>
      </c>
      <c r="V113" s="27">
        <f t="shared" si="11"/>
        <v>0.3924660278</v>
      </c>
      <c r="W113" s="27">
        <f t="shared" si="12"/>
        <v>0.2531090308</v>
      </c>
      <c r="X113" s="27">
        <f t="shared" si="13"/>
        <v>-0.06104457445</v>
      </c>
      <c r="Y113" s="27">
        <f t="shared" si="14"/>
        <v>0.05366066862</v>
      </c>
      <c r="Z113" s="27">
        <f t="shared" si="15"/>
        <v>0.08638876578</v>
      </c>
      <c r="AA113" s="27"/>
    </row>
    <row r="114">
      <c r="A114" s="29">
        <v>2049.0</v>
      </c>
      <c r="B114" s="30">
        <v>2043.0</v>
      </c>
      <c r="C114" s="14">
        <v>20.0</v>
      </c>
      <c r="D114" s="15">
        <v>14.0</v>
      </c>
      <c r="E114" s="16">
        <v>16.0</v>
      </c>
      <c r="F114" s="17">
        <v>66.0</v>
      </c>
      <c r="G114" s="18">
        <v>143.0</v>
      </c>
      <c r="H114" s="19">
        <v>29.0</v>
      </c>
      <c r="I114" s="20">
        <v>52.0</v>
      </c>
      <c r="J114" s="21">
        <v>41.0</v>
      </c>
      <c r="K114" s="22">
        <v>32.0</v>
      </c>
      <c r="L114" s="75">
        <f t="shared" si="1"/>
        <v>0.6707021792</v>
      </c>
      <c r="M114" s="62">
        <f t="shared" si="2"/>
        <v>143</v>
      </c>
      <c r="N114" s="63">
        <f t="shared" si="3"/>
        <v>143</v>
      </c>
      <c r="O114" s="63">
        <f t="shared" si="4"/>
        <v>41</v>
      </c>
      <c r="P114" s="63">
        <f t="shared" si="5"/>
        <v>95</v>
      </c>
      <c r="Q114" s="63">
        <f t="shared" si="6"/>
        <v>134</v>
      </c>
      <c r="R114" s="65">
        <f t="shared" si="7"/>
        <v>0.5762711864</v>
      </c>
      <c r="S114" s="65">
        <f t="shared" si="8"/>
        <v>0.4455205811</v>
      </c>
      <c r="T114" s="66">
        <f t="shared" si="9"/>
        <v>0.5162454874</v>
      </c>
      <c r="U114" s="27">
        <f t="shared" si="10"/>
        <v>0.5170154469</v>
      </c>
      <c r="V114" s="27">
        <f t="shared" si="11"/>
        <v>0.3748492811</v>
      </c>
      <c r="W114" s="27">
        <f t="shared" si="12"/>
        <v>0.2349143266</v>
      </c>
      <c r="X114" s="27">
        <f t="shared" si="13"/>
        <v>-0.05568731719</v>
      </c>
      <c r="Y114" s="27">
        <f t="shared" si="14"/>
        <v>0.04756774406</v>
      </c>
      <c r="Z114" s="27">
        <f t="shared" si="15"/>
        <v>0.07441508721</v>
      </c>
      <c r="AA114" s="27"/>
    </row>
    <row r="115">
      <c r="A115" s="29">
        <v>2051.0</v>
      </c>
      <c r="B115" s="30">
        <v>1490.0</v>
      </c>
      <c r="C115" s="14">
        <v>23.0</v>
      </c>
      <c r="D115" s="15">
        <v>15.0</v>
      </c>
      <c r="E115" s="16">
        <v>25.0</v>
      </c>
      <c r="F115" s="17">
        <v>28.0</v>
      </c>
      <c r="G115" s="18">
        <v>72.0</v>
      </c>
      <c r="H115" s="19">
        <v>16.0</v>
      </c>
      <c r="I115" s="20">
        <v>38.0</v>
      </c>
      <c r="J115" s="21">
        <v>62.0</v>
      </c>
      <c r="K115" s="22">
        <v>57.0</v>
      </c>
      <c r="L115" s="75">
        <f t="shared" si="1"/>
        <v>0.6845238095</v>
      </c>
      <c r="M115" s="62">
        <f t="shared" si="2"/>
        <v>74</v>
      </c>
      <c r="N115" s="63">
        <f t="shared" si="3"/>
        <v>72</v>
      </c>
      <c r="O115" s="63">
        <f t="shared" si="4"/>
        <v>62</v>
      </c>
      <c r="P115" s="63">
        <f t="shared" si="5"/>
        <v>44</v>
      </c>
      <c r="Q115" s="63">
        <f t="shared" si="6"/>
        <v>158</v>
      </c>
      <c r="R115" s="65">
        <f t="shared" si="7"/>
        <v>0.3452380952</v>
      </c>
      <c r="S115" s="65">
        <f t="shared" si="8"/>
        <v>0.3988095238</v>
      </c>
      <c r="T115" s="66">
        <f t="shared" si="9"/>
        <v>0.3130434783</v>
      </c>
      <c r="U115" s="27">
        <f t="shared" si="10"/>
        <v>0.3248343165</v>
      </c>
      <c r="V115" s="27">
        <f t="shared" si="11"/>
        <v>0.335547828</v>
      </c>
      <c r="W115" s="27">
        <f t="shared" si="12"/>
        <v>0.1407347384</v>
      </c>
      <c r="X115" s="27">
        <f t="shared" si="13"/>
        <v>-0.04462228389</v>
      </c>
      <c r="Y115" s="27">
        <f t="shared" si="14"/>
        <v>0.02550950969</v>
      </c>
      <c r="Z115" s="27">
        <f t="shared" si="15"/>
        <v>0.02670819928</v>
      </c>
      <c r="AA115" s="27"/>
    </row>
    <row r="116">
      <c r="A116" s="29">
        <v>2053.0</v>
      </c>
      <c r="B116" s="30">
        <v>1123.0</v>
      </c>
      <c r="C116" s="14">
        <v>15.0</v>
      </c>
      <c r="D116" s="15">
        <v>15.0</v>
      </c>
      <c r="E116" s="16">
        <v>23.0</v>
      </c>
      <c r="F116" s="17">
        <v>20.0</v>
      </c>
      <c r="G116" s="18">
        <v>39.0</v>
      </c>
      <c r="H116" s="19">
        <v>11.0</v>
      </c>
      <c r="I116" s="20">
        <v>46.0</v>
      </c>
      <c r="J116" s="21">
        <v>55.0</v>
      </c>
      <c r="K116" s="22">
        <v>70.0</v>
      </c>
      <c r="L116" s="75">
        <f t="shared" si="1"/>
        <v>0.7074829932</v>
      </c>
      <c r="M116" s="62">
        <f t="shared" si="2"/>
        <v>42</v>
      </c>
      <c r="N116" s="63">
        <f t="shared" si="3"/>
        <v>39</v>
      </c>
      <c r="O116" s="63">
        <f t="shared" si="4"/>
        <v>55</v>
      </c>
      <c r="P116" s="63">
        <f t="shared" si="5"/>
        <v>31</v>
      </c>
      <c r="Q116" s="63">
        <f t="shared" si="6"/>
        <v>169</v>
      </c>
      <c r="R116" s="65">
        <f t="shared" si="7"/>
        <v>0.2380952381</v>
      </c>
      <c r="S116" s="65">
        <f t="shared" si="8"/>
        <v>0.3197278912</v>
      </c>
      <c r="T116" s="66">
        <f t="shared" si="9"/>
        <v>0.1875</v>
      </c>
      <c r="U116" s="27">
        <f t="shared" si="10"/>
        <v>0.2051525043</v>
      </c>
      <c r="V116" s="27">
        <f t="shared" si="11"/>
        <v>0.2690106254</v>
      </c>
      <c r="W116" s="27">
        <f t="shared" si="12"/>
        <v>0.09705844026</v>
      </c>
      <c r="X116" s="27">
        <f t="shared" si="13"/>
        <v>-0.02868017516</v>
      </c>
      <c r="Y116" s="27">
        <f t="shared" si="14"/>
        <v>0.01410422122</v>
      </c>
      <c r="Z116" s="27">
        <f t="shared" si="15"/>
        <v>0.01270306743</v>
      </c>
      <c r="AA116" s="27"/>
    </row>
    <row r="117">
      <c r="A117" s="29">
        <v>2054.0</v>
      </c>
      <c r="B117" s="30">
        <v>2040.0</v>
      </c>
      <c r="C117" s="14">
        <v>15.0</v>
      </c>
      <c r="D117" s="15">
        <v>26.0</v>
      </c>
      <c r="E117" s="16">
        <v>37.0</v>
      </c>
      <c r="F117" s="17">
        <v>24.0</v>
      </c>
      <c r="G117" s="18">
        <v>102.0</v>
      </c>
      <c r="H117" s="19">
        <v>28.0</v>
      </c>
      <c r="I117" s="20">
        <v>56.0</v>
      </c>
      <c r="J117" s="21">
        <v>24.0</v>
      </c>
      <c r="K117" s="22">
        <v>73.0</v>
      </c>
      <c r="L117" s="75">
        <f t="shared" si="1"/>
        <v>0.8025974026</v>
      </c>
      <c r="M117" s="62">
        <f t="shared" si="2"/>
        <v>96</v>
      </c>
      <c r="N117" s="63">
        <f t="shared" si="3"/>
        <v>102</v>
      </c>
      <c r="O117" s="63">
        <f t="shared" si="4"/>
        <v>24</v>
      </c>
      <c r="P117" s="63">
        <f t="shared" si="5"/>
        <v>52</v>
      </c>
      <c r="Q117" s="63">
        <f t="shared" si="6"/>
        <v>207</v>
      </c>
      <c r="R117" s="65">
        <f t="shared" si="7"/>
        <v>0.4</v>
      </c>
      <c r="S117" s="65">
        <f t="shared" si="8"/>
        <v>0.3272727273</v>
      </c>
      <c r="T117" s="66">
        <f t="shared" si="9"/>
        <v>0.3300970874</v>
      </c>
      <c r="U117" s="27">
        <f t="shared" si="10"/>
        <v>0.309430818</v>
      </c>
      <c r="V117" s="27">
        <f t="shared" si="11"/>
        <v>0.2753586518</v>
      </c>
      <c r="W117" s="27">
        <f t="shared" si="12"/>
        <v>0.1630581796</v>
      </c>
      <c r="X117" s="27">
        <f t="shared" si="13"/>
        <v>-0.03004971685</v>
      </c>
      <c r="Y117" s="27">
        <f t="shared" si="14"/>
        <v>0.02425424082</v>
      </c>
      <c r="Z117" s="27">
        <f t="shared" si="15"/>
        <v>0.03585313752</v>
      </c>
      <c r="AA117" s="27"/>
    </row>
    <row r="118">
      <c r="A118" s="29">
        <v>2055.0</v>
      </c>
      <c r="B118" s="30">
        <v>2873.0</v>
      </c>
      <c r="C118" s="14">
        <v>36.0</v>
      </c>
      <c r="D118" s="15">
        <v>37.0</v>
      </c>
      <c r="E118" s="16">
        <v>45.0</v>
      </c>
      <c r="F118" s="17">
        <v>53.0</v>
      </c>
      <c r="G118" s="18">
        <v>118.0</v>
      </c>
      <c r="H118" s="19">
        <v>36.0</v>
      </c>
      <c r="I118" s="20">
        <v>89.0</v>
      </c>
      <c r="J118" s="21">
        <v>83.0</v>
      </c>
      <c r="K118" s="22">
        <v>98.0</v>
      </c>
      <c r="L118" s="75">
        <f t="shared" si="1"/>
        <v>0.7109243697</v>
      </c>
      <c r="M118" s="62">
        <f t="shared" si="2"/>
        <v>120</v>
      </c>
      <c r="N118" s="63">
        <f t="shared" si="3"/>
        <v>118</v>
      </c>
      <c r="O118" s="63">
        <f t="shared" si="4"/>
        <v>83</v>
      </c>
      <c r="P118" s="63">
        <f t="shared" si="5"/>
        <v>89</v>
      </c>
      <c r="Q118" s="63">
        <f t="shared" si="6"/>
        <v>305</v>
      </c>
      <c r="R118" s="65">
        <f t="shared" si="7"/>
        <v>0.3478991597</v>
      </c>
      <c r="S118" s="65">
        <f t="shared" si="8"/>
        <v>0.3378151261</v>
      </c>
      <c r="T118" s="66">
        <f t="shared" si="9"/>
        <v>0.2789598109</v>
      </c>
      <c r="U118" s="27">
        <f t="shared" si="10"/>
        <v>0.2838838311</v>
      </c>
      <c r="V118" s="27">
        <f t="shared" si="11"/>
        <v>0.2842287484</v>
      </c>
      <c r="W118" s="27">
        <f t="shared" si="12"/>
        <v>0.1418195092</v>
      </c>
      <c r="X118" s="27">
        <f t="shared" si="13"/>
        <v>-0.0320168747</v>
      </c>
      <c r="Y118" s="27">
        <f t="shared" si="14"/>
        <v>0.02177460823</v>
      </c>
      <c r="Z118" s="27">
        <f t="shared" si="15"/>
        <v>0.02712151489</v>
      </c>
      <c r="AA118" s="27"/>
    </row>
    <row r="119">
      <c r="A119" s="29">
        <v>2063.0</v>
      </c>
      <c r="B119" s="30">
        <v>1006.0</v>
      </c>
      <c r="C119" s="14">
        <v>7.0</v>
      </c>
      <c r="D119" s="15">
        <v>5.0</v>
      </c>
      <c r="E119" s="16">
        <v>4.0</v>
      </c>
      <c r="F119" s="17">
        <v>8.0</v>
      </c>
      <c r="G119" s="18">
        <v>48.0</v>
      </c>
      <c r="H119" s="19">
        <v>12.0</v>
      </c>
      <c r="I119" s="20">
        <v>6.0</v>
      </c>
      <c r="J119" s="21">
        <v>5.0</v>
      </c>
      <c r="K119" s="22">
        <v>2.0</v>
      </c>
      <c r="L119" s="75">
        <f t="shared" si="1"/>
        <v>0.7422680412</v>
      </c>
      <c r="M119" s="62">
        <f t="shared" si="2"/>
        <v>49</v>
      </c>
      <c r="N119" s="63">
        <f t="shared" si="3"/>
        <v>48</v>
      </c>
      <c r="O119" s="63">
        <f t="shared" si="4"/>
        <v>5</v>
      </c>
      <c r="P119" s="63">
        <f t="shared" si="5"/>
        <v>20</v>
      </c>
      <c r="Q119" s="63">
        <f t="shared" si="6"/>
        <v>24</v>
      </c>
      <c r="R119" s="65">
        <f t="shared" si="7"/>
        <v>0.7010309278</v>
      </c>
      <c r="S119" s="65">
        <f t="shared" si="8"/>
        <v>0.5463917526</v>
      </c>
      <c r="T119" s="66">
        <f t="shared" si="9"/>
        <v>0.6666666667</v>
      </c>
      <c r="U119" s="27">
        <f t="shared" si="10"/>
        <v>0.6837808326</v>
      </c>
      <c r="V119" s="27">
        <f t="shared" si="11"/>
        <v>0.4597196277</v>
      </c>
      <c r="W119" s="27">
        <f t="shared" si="12"/>
        <v>0.2857720674</v>
      </c>
      <c r="X119" s="27">
        <f t="shared" si="13"/>
        <v>-0.08375852555</v>
      </c>
      <c r="Y119" s="27">
        <f t="shared" si="14"/>
        <v>0.07096744865</v>
      </c>
      <c r="Z119" s="27">
        <f t="shared" si="15"/>
        <v>0.1101238893</v>
      </c>
      <c r="AA119" s="27"/>
    </row>
    <row r="120">
      <c r="A120" s="29">
        <v>2065.0</v>
      </c>
      <c r="B120" s="30">
        <v>1596.0</v>
      </c>
      <c r="C120" s="14">
        <v>38.0</v>
      </c>
      <c r="D120" s="15">
        <v>23.0</v>
      </c>
      <c r="E120" s="16">
        <v>16.0</v>
      </c>
      <c r="F120" s="17">
        <v>28.0</v>
      </c>
      <c r="G120" s="18">
        <v>73.0</v>
      </c>
      <c r="H120" s="19">
        <v>17.0</v>
      </c>
      <c r="I120" s="20">
        <v>39.0</v>
      </c>
      <c r="J120" s="21">
        <v>41.0</v>
      </c>
      <c r="K120" s="22">
        <v>35.0</v>
      </c>
      <c r="L120" s="75">
        <f t="shared" si="1"/>
        <v>0.7225806452</v>
      </c>
      <c r="M120" s="62">
        <f t="shared" si="2"/>
        <v>73</v>
      </c>
      <c r="N120" s="63">
        <f t="shared" si="3"/>
        <v>73</v>
      </c>
      <c r="O120" s="63">
        <f t="shared" si="4"/>
        <v>41</v>
      </c>
      <c r="P120" s="63">
        <f t="shared" si="5"/>
        <v>45</v>
      </c>
      <c r="Q120" s="63">
        <f t="shared" si="6"/>
        <v>151</v>
      </c>
      <c r="R120" s="65">
        <f t="shared" si="7"/>
        <v>0.3806451613</v>
      </c>
      <c r="S120" s="65">
        <f t="shared" si="8"/>
        <v>0.3677419355</v>
      </c>
      <c r="T120" s="66">
        <f t="shared" si="9"/>
        <v>0.3258928571</v>
      </c>
      <c r="U120" s="27">
        <f t="shared" si="10"/>
        <v>0.3259942489</v>
      </c>
      <c r="V120" s="27">
        <f t="shared" si="11"/>
        <v>0.3094083775</v>
      </c>
      <c r="W120" s="27">
        <f t="shared" si="12"/>
        <v>0.1551682677</v>
      </c>
      <c r="X120" s="27">
        <f t="shared" si="13"/>
        <v>-0.03794085102</v>
      </c>
      <c r="Y120" s="27">
        <f t="shared" si="14"/>
        <v>0.02593470721</v>
      </c>
      <c r="Z120" s="27">
        <f t="shared" si="15"/>
        <v>0.0324674224</v>
      </c>
      <c r="AA120" s="27"/>
    </row>
    <row r="121">
      <c r="A121" s="29">
        <v>2067.0</v>
      </c>
      <c r="B121" s="30">
        <v>1563.0</v>
      </c>
      <c r="C121" s="14">
        <v>14.0</v>
      </c>
      <c r="D121" s="15">
        <v>14.0</v>
      </c>
      <c r="E121" s="16">
        <v>20.0</v>
      </c>
      <c r="F121" s="17">
        <v>30.0</v>
      </c>
      <c r="G121" s="18">
        <v>83.0</v>
      </c>
      <c r="H121" s="19">
        <v>16.0</v>
      </c>
      <c r="I121" s="20">
        <v>33.0</v>
      </c>
      <c r="J121" s="21">
        <v>31.0</v>
      </c>
      <c r="K121" s="22">
        <v>29.0</v>
      </c>
      <c r="L121" s="75">
        <f t="shared" si="1"/>
        <v>0.7148148148</v>
      </c>
      <c r="M121" s="62">
        <f t="shared" si="2"/>
        <v>83</v>
      </c>
      <c r="N121" s="63">
        <f t="shared" si="3"/>
        <v>83</v>
      </c>
      <c r="O121" s="63">
        <f t="shared" si="4"/>
        <v>31</v>
      </c>
      <c r="P121" s="63">
        <f t="shared" si="5"/>
        <v>46</v>
      </c>
      <c r="Q121" s="63">
        <f t="shared" si="6"/>
        <v>110</v>
      </c>
      <c r="R121" s="65">
        <f t="shared" si="7"/>
        <v>0.4777777778</v>
      </c>
      <c r="S121" s="65">
        <f t="shared" si="8"/>
        <v>0.4222222222</v>
      </c>
      <c r="T121" s="66">
        <f t="shared" si="9"/>
        <v>0.4300518135</v>
      </c>
      <c r="U121" s="27">
        <f t="shared" si="10"/>
        <v>0.429478514</v>
      </c>
      <c r="V121" s="27">
        <f t="shared" si="11"/>
        <v>0.3552466557</v>
      </c>
      <c r="W121" s="27">
        <f t="shared" si="12"/>
        <v>0.1947639368</v>
      </c>
      <c r="X121" s="27">
        <f t="shared" si="13"/>
        <v>-0.05001530566</v>
      </c>
      <c r="Y121" s="27">
        <f t="shared" si="14"/>
        <v>0.03737531931</v>
      </c>
      <c r="Z121" s="27">
        <f t="shared" si="15"/>
        <v>0.05115158277</v>
      </c>
      <c r="AA121" s="27"/>
    </row>
    <row r="122">
      <c r="A122" s="29">
        <v>2073.0</v>
      </c>
      <c r="B122" s="30">
        <v>1952.0</v>
      </c>
      <c r="C122" s="14">
        <v>25.0</v>
      </c>
      <c r="D122" s="15">
        <v>15.0</v>
      </c>
      <c r="E122" s="16">
        <v>17.0</v>
      </c>
      <c r="F122" s="17">
        <v>32.0</v>
      </c>
      <c r="G122" s="18">
        <v>70.0</v>
      </c>
      <c r="H122" s="19">
        <v>13.0</v>
      </c>
      <c r="I122" s="20">
        <v>21.0</v>
      </c>
      <c r="J122" s="21">
        <v>28.0</v>
      </c>
      <c r="K122" s="22">
        <v>27.0</v>
      </c>
      <c r="L122" s="75">
        <f t="shared" si="1"/>
        <v>0.7056451613</v>
      </c>
      <c r="M122" s="62">
        <f t="shared" si="2"/>
        <v>70</v>
      </c>
      <c r="N122" s="63">
        <f t="shared" si="3"/>
        <v>70</v>
      </c>
      <c r="O122" s="63">
        <f t="shared" si="4"/>
        <v>28</v>
      </c>
      <c r="P122" s="63">
        <f t="shared" si="5"/>
        <v>45</v>
      </c>
      <c r="Q122" s="63">
        <f t="shared" si="6"/>
        <v>105</v>
      </c>
      <c r="R122" s="65">
        <f t="shared" si="7"/>
        <v>0.4637096774</v>
      </c>
      <c r="S122" s="65">
        <f t="shared" si="8"/>
        <v>0.3951612903</v>
      </c>
      <c r="T122" s="66">
        <f t="shared" si="9"/>
        <v>0.4</v>
      </c>
      <c r="U122" s="27">
        <f t="shared" si="10"/>
        <v>0.400787663</v>
      </c>
      <c r="V122" s="27">
        <f t="shared" si="11"/>
        <v>0.3324783004</v>
      </c>
      <c r="W122" s="27">
        <f t="shared" si="12"/>
        <v>0.1890291397</v>
      </c>
      <c r="X122" s="27">
        <f t="shared" si="13"/>
        <v>-0.0438096257</v>
      </c>
      <c r="Y122" s="27">
        <f t="shared" si="14"/>
        <v>0.03394989479</v>
      </c>
      <c r="Z122" s="27">
        <f t="shared" si="15"/>
        <v>0.04818362868</v>
      </c>
      <c r="AA122" s="27"/>
    </row>
    <row r="123">
      <c r="A123" s="29">
        <v>2074.0</v>
      </c>
      <c r="B123" s="30">
        <v>1756.0</v>
      </c>
      <c r="C123" s="14">
        <v>18.0</v>
      </c>
      <c r="D123" s="15">
        <v>24.0</v>
      </c>
      <c r="E123" s="16">
        <v>6.0</v>
      </c>
      <c r="F123" s="17">
        <v>59.0</v>
      </c>
      <c r="G123" s="18">
        <v>128.0</v>
      </c>
      <c r="H123" s="19">
        <v>17.0</v>
      </c>
      <c r="I123" s="20">
        <v>30.0</v>
      </c>
      <c r="J123" s="21">
        <v>34.0</v>
      </c>
      <c r="K123" s="22">
        <v>26.0</v>
      </c>
      <c r="L123" s="75">
        <f t="shared" si="1"/>
        <v>0.6783625731</v>
      </c>
      <c r="M123" s="62">
        <f t="shared" si="2"/>
        <v>128</v>
      </c>
      <c r="N123" s="63">
        <f t="shared" si="3"/>
        <v>128</v>
      </c>
      <c r="O123" s="63">
        <f t="shared" si="4"/>
        <v>34</v>
      </c>
      <c r="P123" s="63">
        <f t="shared" si="5"/>
        <v>76</v>
      </c>
      <c r="Q123" s="63">
        <f t="shared" si="6"/>
        <v>104</v>
      </c>
      <c r="R123" s="65">
        <f t="shared" si="7"/>
        <v>0.5964912281</v>
      </c>
      <c r="S123" s="65">
        <f t="shared" si="8"/>
        <v>0.4736842105</v>
      </c>
      <c r="T123" s="66">
        <f t="shared" si="9"/>
        <v>0.5517241379</v>
      </c>
      <c r="U123" s="27">
        <f t="shared" si="10"/>
        <v>0.5517863766</v>
      </c>
      <c r="V123" s="27">
        <f t="shared" si="11"/>
        <v>0.398545417</v>
      </c>
      <c r="W123" s="27">
        <f t="shared" si="12"/>
        <v>0.2431569346</v>
      </c>
      <c r="X123" s="27">
        <f t="shared" si="13"/>
        <v>-0.062950411</v>
      </c>
      <c r="Y123" s="27">
        <f t="shared" si="14"/>
        <v>0.05234929632</v>
      </c>
      <c r="Z123" s="27">
        <f t="shared" si="15"/>
        <v>0.07972881458</v>
      </c>
      <c r="AA123" s="27"/>
    </row>
    <row r="124">
      <c r="A124" s="29">
        <v>2082.0</v>
      </c>
      <c r="B124" s="30">
        <v>1903.0</v>
      </c>
      <c r="C124" s="14">
        <v>28.0</v>
      </c>
      <c r="D124" s="15">
        <v>22.0</v>
      </c>
      <c r="E124" s="16">
        <v>20.0</v>
      </c>
      <c r="F124" s="17">
        <v>41.0</v>
      </c>
      <c r="G124" s="18">
        <v>129.0</v>
      </c>
      <c r="H124" s="19">
        <v>20.0</v>
      </c>
      <c r="I124" s="20">
        <v>59.0</v>
      </c>
      <c r="J124" s="21">
        <v>45.0</v>
      </c>
      <c r="K124" s="22">
        <v>59.0</v>
      </c>
      <c r="L124" s="75">
        <f t="shared" si="1"/>
        <v>0.7494089835</v>
      </c>
      <c r="M124" s="62">
        <f t="shared" si="2"/>
        <v>128</v>
      </c>
      <c r="N124" s="63">
        <f t="shared" si="3"/>
        <v>129</v>
      </c>
      <c r="O124" s="63">
        <f t="shared" si="4"/>
        <v>45</v>
      </c>
      <c r="P124" s="63">
        <f t="shared" si="5"/>
        <v>61</v>
      </c>
      <c r="Q124" s="63">
        <f t="shared" si="6"/>
        <v>188</v>
      </c>
      <c r="R124" s="65">
        <f t="shared" si="7"/>
        <v>0.4491725768</v>
      </c>
      <c r="S124" s="65">
        <f t="shared" si="8"/>
        <v>0.4113475177</v>
      </c>
      <c r="T124" s="66">
        <f t="shared" si="9"/>
        <v>0.4069400631</v>
      </c>
      <c r="U124" s="27">
        <f t="shared" si="10"/>
        <v>0.4021268593</v>
      </c>
      <c r="V124" s="27">
        <f t="shared" si="11"/>
        <v>0.3460969658</v>
      </c>
      <c r="W124" s="27">
        <f t="shared" si="12"/>
        <v>0.1831031568</v>
      </c>
      <c r="X124" s="27">
        <f t="shared" si="13"/>
        <v>-0.04747210776</v>
      </c>
      <c r="Y124" s="27">
        <f t="shared" si="14"/>
        <v>0.03423260847</v>
      </c>
      <c r="Z124" s="27">
        <f t="shared" si="15"/>
        <v>0.04520991093</v>
      </c>
      <c r="AA124" s="27"/>
    </row>
    <row r="125">
      <c r="A125" s="29">
        <v>2086.0</v>
      </c>
      <c r="B125" s="30">
        <v>2283.0</v>
      </c>
      <c r="C125" s="14">
        <v>5.0</v>
      </c>
      <c r="D125" s="15">
        <v>18.0</v>
      </c>
      <c r="E125" s="16">
        <v>8.0</v>
      </c>
      <c r="F125" s="17">
        <v>24.0</v>
      </c>
      <c r="G125" s="18">
        <v>57.0</v>
      </c>
      <c r="H125" s="19">
        <v>18.0</v>
      </c>
      <c r="I125" s="20">
        <v>15.0</v>
      </c>
      <c r="J125" s="21">
        <v>21.0</v>
      </c>
      <c r="K125" s="22">
        <v>10.0</v>
      </c>
      <c r="L125" s="75">
        <f t="shared" si="1"/>
        <v>0.6420454545</v>
      </c>
      <c r="M125" s="62">
        <f t="shared" si="2"/>
        <v>57</v>
      </c>
      <c r="N125" s="63">
        <f t="shared" si="3"/>
        <v>57</v>
      </c>
      <c r="O125" s="63">
        <f t="shared" si="4"/>
        <v>21</v>
      </c>
      <c r="P125" s="63">
        <f t="shared" si="5"/>
        <v>42</v>
      </c>
      <c r="Q125" s="63">
        <f t="shared" si="6"/>
        <v>56</v>
      </c>
      <c r="R125" s="65">
        <f t="shared" si="7"/>
        <v>0.5625</v>
      </c>
      <c r="S125" s="65">
        <f t="shared" si="8"/>
        <v>0.4431818182</v>
      </c>
      <c r="T125" s="66">
        <f t="shared" si="9"/>
        <v>0.5044247788</v>
      </c>
      <c r="U125" s="27">
        <f t="shared" si="10"/>
        <v>0.5051224628</v>
      </c>
      <c r="V125" s="27">
        <f t="shared" si="11"/>
        <v>0.3728815076</v>
      </c>
      <c r="W125" s="27">
        <f t="shared" si="12"/>
        <v>0.2293005651</v>
      </c>
      <c r="X125" s="27">
        <f t="shared" si="13"/>
        <v>-0.05510418998</v>
      </c>
      <c r="Y125" s="27">
        <f t="shared" si="14"/>
        <v>0.046187275</v>
      </c>
      <c r="Z125" s="27">
        <f t="shared" si="15"/>
        <v>0.07090097996</v>
      </c>
      <c r="AA125" s="27"/>
    </row>
    <row r="126">
      <c r="A126" s="29">
        <v>2087.0</v>
      </c>
      <c r="B126" s="30">
        <v>2996.0</v>
      </c>
      <c r="C126" s="14">
        <v>15.0</v>
      </c>
      <c r="D126" s="15">
        <v>18.0</v>
      </c>
      <c r="E126" s="16">
        <v>2.0</v>
      </c>
      <c r="F126" s="17">
        <v>63.0</v>
      </c>
      <c r="G126" s="18">
        <v>113.0</v>
      </c>
      <c r="H126" s="19">
        <v>36.0</v>
      </c>
      <c r="I126" s="20">
        <v>36.0</v>
      </c>
      <c r="J126" s="21">
        <v>30.0</v>
      </c>
      <c r="K126" s="22">
        <v>12.0</v>
      </c>
      <c r="L126" s="75">
        <f t="shared" si="1"/>
        <v>0.6030769231</v>
      </c>
      <c r="M126" s="62">
        <f t="shared" si="2"/>
        <v>112</v>
      </c>
      <c r="N126" s="63">
        <f t="shared" si="3"/>
        <v>113</v>
      </c>
      <c r="O126" s="63">
        <f t="shared" si="4"/>
        <v>30</v>
      </c>
      <c r="P126" s="63">
        <f t="shared" si="5"/>
        <v>99</v>
      </c>
      <c r="Q126" s="63">
        <f t="shared" si="6"/>
        <v>83</v>
      </c>
      <c r="R126" s="65">
        <f t="shared" si="7"/>
        <v>0.6523076923</v>
      </c>
      <c r="S126" s="65">
        <f t="shared" si="8"/>
        <v>0.44</v>
      </c>
      <c r="T126" s="66">
        <f t="shared" si="9"/>
        <v>0.5765306122</v>
      </c>
      <c r="U126" s="27">
        <f t="shared" si="10"/>
        <v>0.5712802419</v>
      </c>
      <c r="V126" s="27">
        <f t="shared" si="11"/>
        <v>0.3702044096</v>
      </c>
      <c r="W126" s="27">
        <f t="shared" si="12"/>
        <v>0.2659102622</v>
      </c>
      <c r="X126" s="27">
        <f t="shared" si="13"/>
        <v>-0.05431579067</v>
      </c>
      <c r="Y126" s="27">
        <f t="shared" si="14"/>
        <v>0.05317690474</v>
      </c>
      <c r="Z126" s="27">
        <f t="shared" si="15"/>
        <v>0.09534813093</v>
      </c>
      <c r="AA126" s="27"/>
    </row>
    <row r="127">
      <c r="A127" s="29">
        <v>2126.0</v>
      </c>
      <c r="B127" s="30">
        <v>2337.0</v>
      </c>
      <c r="C127" s="14">
        <v>34.0</v>
      </c>
      <c r="D127" s="15">
        <v>10.0</v>
      </c>
      <c r="E127" s="16">
        <v>20.0</v>
      </c>
      <c r="F127" s="17">
        <v>38.0</v>
      </c>
      <c r="G127" s="18">
        <v>105.0</v>
      </c>
      <c r="H127" s="19">
        <v>33.0</v>
      </c>
      <c r="I127" s="20">
        <v>26.0</v>
      </c>
      <c r="J127" s="21">
        <v>27.0</v>
      </c>
      <c r="K127" s="22">
        <v>27.0</v>
      </c>
      <c r="L127" s="75">
        <f t="shared" si="1"/>
        <v>0.69375</v>
      </c>
      <c r="M127" s="62">
        <f t="shared" si="2"/>
        <v>105</v>
      </c>
      <c r="N127" s="63">
        <f t="shared" si="3"/>
        <v>105</v>
      </c>
      <c r="O127" s="63">
        <f t="shared" si="4"/>
        <v>27</v>
      </c>
      <c r="P127" s="63">
        <f t="shared" si="5"/>
        <v>71</v>
      </c>
      <c r="Q127" s="63">
        <f t="shared" si="6"/>
        <v>117</v>
      </c>
      <c r="R127" s="65">
        <f t="shared" si="7"/>
        <v>0.55</v>
      </c>
      <c r="S127" s="65">
        <f t="shared" si="8"/>
        <v>0.4125</v>
      </c>
      <c r="T127" s="66">
        <f t="shared" si="9"/>
        <v>0.472972973</v>
      </c>
      <c r="U127" s="27">
        <f t="shared" si="10"/>
        <v>0.4743086742</v>
      </c>
      <c r="V127" s="27">
        <f t="shared" si="11"/>
        <v>0.347066634</v>
      </c>
      <c r="W127" s="27">
        <f t="shared" si="12"/>
        <v>0.224204997</v>
      </c>
      <c r="X127" s="27">
        <f t="shared" si="13"/>
        <v>-0.0477384879</v>
      </c>
      <c r="Y127" s="27">
        <f t="shared" si="14"/>
        <v>0.04203436788</v>
      </c>
      <c r="Z127" s="27">
        <f t="shared" si="15"/>
        <v>0.06778483812</v>
      </c>
      <c r="AA127" s="27"/>
    </row>
    <row r="128">
      <c r="A128" s="29">
        <v>2352.0</v>
      </c>
      <c r="B128" s="30">
        <v>3099.0</v>
      </c>
      <c r="C128" s="14">
        <v>68.0</v>
      </c>
      <c r="D128" s="15">
        <v>66.0</v>
      </c>
      <c r="E128" s="16">
        <v>26.0</v>
      </c>
      <c r="F128" s="17">
        <v>88.0</v>
      </c>
      <c r="G128" s="18">
        <v>285.0</v>
      </c>
      <c r="H128" s="19">
        <v>31.0</v>
      </c>
      <c r="I128" s="20">
        <v>97.0</v>
      </c>
      <c r="J128" s="21">
        <v>143.0</v>
      </c>
      <c r="K128" s="22">
        <v>80.0</v>
      </c>
      <c r="L128" s="75">
        <f t="shared" si="1"/>
        <v>0.7036199095</v>
      </c>
      <c r="M128" s="62">
        <f t="shared" si="2"/>
        <v>285</v>
      </c>
      <c r="N128" s="63">
        <f t="shared" si="3"/>
        <v>285</v>
      </c>
      <c r="O128" s="63">
        <f t="shared" si="4"/>
        <v>143</v>
      </c>
      <c r="P128" s="63">
        <f t="shared" si="5"/>
        <v>119</v>
      </c>
      <c r="Q128" s="63">
        <f t="shared" si="6"/>
        <v>337</v>
      </c>
      <c r="R128" s="65">
        <f t="shared" si="7"/>
        <v>0.4570135747</v>
      </c>
      <c r="S128" s="65">
        <f t="shared" si="8"/>
        <v>0.4841628959</v>
      </c>
      <c r="T128" s="66">
        <f t="shared" si="9"/>
        <v>0.4581993569</v>
      </c>
      <c r="U128" s="27">
        <f t="shared" si="10"/>
        <v>0.456649204</v>
      </c>
      <c r="V128" s="27">
        <f t="shared" si="11"/>
        <v>0.4073619069</v>
      </c>
      <c r="W128" s="27">
        <f t="shared" si="12"/>
        <v>0.1862995039</v>
      </c>
      <c r="X128" s="27">
        <f t="shared" si="13"/>
        <v>-0.06576635326</v>
      </c>
      <c r="Y128" s="27">
        <f t="shared" si="14"/>
        <v>0.04099571663</v>
      </c>
      <c r="Z128" s="27">
        <f t="shared" si="15"/>
        <v>0.04680210477</v>
      </c>
      <c r="AA128" s="27"/>
    </row>
    <row r="129">
      <c r="A129" s="29">
        <v>2360.0</v>
      </c>
      <c r="B129" s="30">
        <v>2222.0</v>
      </c>
      <c r="C129" s="14">
        <v>20.0</v>
      </c>
      <c r="D129" s="15">
        <v>8.0</v>
      </c>
      <c r="E129" s="16">
        <v>6.0</v>
      </c>
      <c r="F129" s="17">
        <v>56.0</v>
      </c>
      <c r="G129" s="18">
        <v>159.0</v>
      </c>
      <c r="H129" s="19">
        <v>19.0</v>
      </c>
      <c r="I129" s="20">
        <v>14.0</v>
      </c>
      <c r="J129" s="21">
        <v>27.0</v>
      </c>
      <c r="K129" s="22">
        <v>9.0</v>
      </c>
      <c r="L129" s="75">
        <f t="shared" si="1"/>
        <v>0.679245283</v>
      </c>
      <c r="M129" s="62">
        <f t="shared" si="2"/>
        <v>159</v>
      </c>
      <c r="N129" s="63">
        <f t="shared" si="3"/>
        <v>159</v>
      </c>
      <c r="O129" s="63">
        <f t="shared" si="4"/>
        <v>27</v>
      </c>
      <c r="P129" s="63">
        <f t="shared" si="5"/>
        <v>75</v>
      </c>
      <c r="Q129" s="63">
        <f t="shared" si="6"/>
        <v>57</v>
      </c>
      <c r="R129" s="65">
        <f t="shared" si="7"/>
        <v>0.7358490566</v>
      </c>
      <c r="S129" s="65">
        <f t="shared" si="8"/>
        <v>0.5849056604</v>
      </c>
      <c r="T129" s="66">
        <f t="shared" si="9"/>
        <v>0.7361111111</v>
      </c>
      <c r="U129" s="27">
        <f t="shared" si="10"/>
        <v>0.7381410585</v>
      </c>
      <c r="V129" s="27">
        <f t="shared" si="11"/>
        <v>0.4921242152</v>
      </c>
      <c r="W129" s="27">
        <f t="shared" si="12"/>
        <v>0.2999655191</v>
      </c>
      <c r="X129" s="27">
        <f t="shared" si="13"/>
        <v>-0.095982576</v>
      </c>
      <c r="Y129" s="27">
        <f t="shared" si="14"/>
        <v>0.07974297611</v>
      </c>
      <c r="Z129" s="27">
        <f t="shared" si="15"/>
        <v>0.121334599</v>
      </c>
      <c r="AA129" s="27"/>
    </row>
    <row r="130">
      <c r="A130" s="29">
        <v>2371.0</v>
      </c>
      <c r="B130" s="30">
        <v>1353.0</v>
      </c>
      <c r="C130" s="14">
        <v>25.0</v>
      </c>
      <c r="D130" s="15">
        <v>11.0</v>
      </c>
      <c r="E130" s="16">
        <v>12.0</v>
      </c>
      <c r="F130" s="17">
        <v>33.0</v>
      </c>
      <c r="G130" s="18">
        <v>78.0</v>
      </c>
      <c r="H130" s="19">
        <v>18.0</v>
      </c>
      <c r="I130" s="20">
        <v>31.0</v>
      </c>
      <c r="J130" s="21">
        <v>20.0</v>
      </c>
      <c r="K130" s="22">
        <v>22.0</v>
      </c>
      <c r="L130" s="75">
        <f t="shared" si="1"/>
        <v>0.716</v>
      </c>
      <c r="M130" s="62">
        <f t="shared" si="2"/>
        <v>78</v>
      </c>
      <c r="N130" s="63">
        <f t="shared" si="3"/>
        <v>78</v>
      </c>
      <c r="O130" s="63">
        <f t="shared" si="4"/>
        <v>20</v>
      </c>
      <c r="P130" s="63">
        <f t="shared" si="5"/>
        <v>51</v>
      </c>
      <c r="Q130" s="63">
        <f t="shared" si="6"/>
        <v>101</v>
      </c>
      <c r="R130" s="65">
        <f t="shared" si="7"/>
        <v>0.516</v>
      </c>
      <c r="S130" s="65">
        <f t="shared" si="8"/>
        <v>0.392</v>
      </c>
      <c r="T130" s="66">
        <f t="shared" si="9"/>
        <v>0.4357541899</v>
      </c>
      <c r="U130" s="27">
        <f t="shared" si="10"/>
        <v>0.4351476175</v>
      </c>
      <c r="V130" s="27">
        <f t="shared" si="11"/>
        <v>0.329818474</v>
      </c>
      <c r="W130" s="27">
        <f t="shared" si="12"/>
        <v>0.2103450517</v>
      </c>
      <c r="X130" s="27">
        <f t="shared" si="13"/>
        <v>-0.04311147551</v>
      </c>
      <c r="Y130" s="27">
        <f t="shared" si="14"/>
        <v>0.03747603596</v>
      </c>
      <c r="Z130" s="27">
        <f t="shared" si="15"/>
        <v>0.05966320615</v>
      </c>
      <c r="AA130" s="27"/>
    </row>
    <row r="131">
      <c r="A131" s="29">
        <v>2372.0</v>
      </c>
      <c r="B131" s="30">
        <v>2474.0</v>
      </c>
      <c r="C131" s="14">
        <v>12.0</v>
      </c>
      <c r="D131" s="15">
        <v>24.0</v>
      </c>
      <c r="E131" s="16">
        <v>26.0</v>
      </c>
      <c r="F131" s="17">
        <v>57.0</v>
      </c>
      <c r="G131" s="18">
        <v>140.0</v>
      </c>
      <c r="H131" s="19">
        <v>25.0</v>
      </c>
      <c r="I131" s="20">
        <v>29.0</v>
      </c>
      <c r="J131" s="21">
        <v>28.0</v>
      </c>
      <c r="K131" s="22">
        <v>52.0</v>
      </c>
      <c r="L131" s="75">
        <f t="shared" si="1"/>
        <v>0.7201017812</v>
      </c>
      <c r="M131" s="62">
        <f t="shared" si="2"/>
        <v>140</v>
      </c>
      <c r="N131" s="63">
        <f t="shared" si="3"/>
        <v>140</v>
      </c>
      <c r="O131" s="63">
        <f t="shared" si="4"/>
        <v>28</v>
      </c>
      <c r="P131" s="63">
        <f t="shared" si="5"/>
        <v>82</v>
      </c>
      <c r="Q131" s="63">
        <f t="shared" si="6"/>
        <v>143</v>
      </c>
      <c r="R131" s="65">
        <f t="shared" si="7"/>
        <v>0.5648854962</v>
      </c>
      <c r="S131" s="65">
        <f t="shared" si="8"/>
        <v>0.427480916</v>
      </c>
      <c r="T131" s="66">
        <f t="shared" si="9"/>
        <v>0.4946996466</v>
      </c>
      <c r="U131" s="27">
        <f t="shared" si="10"/>
        <v>0.4958751066</v>
      </c>
      <c r="V131" s="27">
        <f t="shared" si="11"/>
        <v>0.3596711821</v>
      </c>
      <c r="W131" s="27">
        <f t="shared" si="12"/>
        <v>0.2302730018</v>
      </c>
      <c r="X131" s="27">
        <f t="shared" si="13"/>
        <v>-0.05126892551</v>
      </c>
      <c r="Y131" s="27">
        <f t="shared" si="14"/>
        <v>0.04473990255</v>
      </c>
      <c r="Z131" s="27">
        <f t="shared" si="15"/>
        <v>0.07150362051</v>
      </c>
      <c r="AA131" s="27"/>
    </row>
    <row r="132">
      <c r="A132" s="29">
        <v>2387.0</v>
      </c>
      <c r="B132" s="30">
        <v>2474.0</v>
      </c>
      <c r="C132" s="14">
        <v>27.0</v>
      </c>
      <c r="D132" s="15">
        <v>22.0</v>
      </c>
      <c r="E132" s="16">
        <v>10.0</v>
      </c>
      <c r="F132" s="17">
        <v>48.0</v>
      </c>
      <c r="G132" s="18">
        <v>126.0</v>
      </c>
      <c r="H132" s="19">
        <v>40.0</v>
      </c>
      <c r="I132" s="20">
        <v>36.0</v>
      </c>
      <c r="J132" s="21">
        <v>27.0</v>
      </c>
      <c r="K132" s="22">
        <v>28.0</v>
      </c>
      <c r="L132" s="75">
        <f t="shared" si="1"/>
        <v>0.6840659341</v>
      </c>
      <c r="M132" s="62">
        <f t="shared" si="2"/>
        <v>126</v>
      </c>
      <c r="N132" s="63">
        <f t="shared" si="3"/>
        <v>126</v>
      </c>
      <c r="O132" s="63">
        <f t="shared" si="4"/>
        <v>27</v>
      </c>
      <c r="P132" s="63">
        <f t="shared" si="5"/>
        <v>88</v>
      </c>
      <c r="Q132" s="63">
        <f t="shared" si="6"/>
        <v>123</v>
      </c>
      <c r="R132" s="65">
        <f t="shared" si="7"/>
        <v>0.5879120879</v>
      </c>
      <c r="S132" s="65">
        <f t="shared" si="8"/>
        <v>0.4203296703</v>
      </c>
      <c r="T132" s="66">
        <f t="shared" si="9"/>
        <v>0.5060240964</v>
      </c>
      <c r="U132" s="27">
        <f t="shared" si="10"/>
        <v>0.5079389611</v>
      </c>
      <c r="V132" s="27">
        <f t="shared" si="11"/>
        <v>0.3536543124</v>
      </c>
      <c r="W132" s="27">
        <f t="shared" si="12"/>
        <v>0.2396596871</v>
      </c>
      <c r="X132" s="27">
        <f t="shared" si="13"/>
        <v>-0.04956793736</v>
      </c>
      <c r="Y132" s="27">
        <f t="shared" si="14"/>
        <v>0.04578469393</v>
      </c>
      <c r="Z132" s="27">
        <f t="shared" si="15"/>
        <v>0.07745187996</v>
      </c>
      <c r="AA132" s="27"/>
    </row>
    <row r="133">
      <c r="A133" s="29">
        <v>2399.0</v>
      </c>
      <c r="B133" s="30">
        <v>1496.0</v>
      </c>
      <c r="C133" s="14">
        <v>13.0</v>
      </c>
      <c r="D133" s="15">
        <v>20.0</v>
      </c>
      <c r="E133" s="16">
        <v>15.0</v>
      </c>
      <c r="F133" s="17">
        <v>31.0</v>
      </c>
      <c r="G133" s="18">
        <v>110.0</v>
      </c>
      <c r="H133" s="19">
        <v>12.0</v>
      </c>
      <c r="I133" s="20">
        <v>10.0</v>
      </c>
      <c r="J133" s="21">
        <v>30.0</v>
      </c>
      <c r="K133" s="22">
        <v>9.0</v>
      </c>
      <c r="L133" s="75">
        <f t="shared" si="1"/>
        <v>0.708</v>
      </c>
      <c r="M133" s="62">
        <f t="shared" si="2"/>
        <v>110</v>
      </c>
      <c r="N133" s="63">
        <f t="shared" si="3"/>
        <v>110</v>
      </c>
      <c r="O133" s="63">
        <f t="shared" si="4"/>
        <v>30</v>
      </c>
      <c r="P133" s="63">
        <f t="shared" si="5"/>
        <v>43</v>
      </c>
      <c r="Q133" s="63">
        <f t="shared" si="6"/>
        <v>67</v>
      </c>
      <c r="R133" s="65">
        <f t="shared" si="7"/>
        <v>0.612</v>
      </c>
      <c r="S133" s="65">
        <f t="shared" si="8"/>
        <v>0.56</v>
      </c>
      <c r="T133" s="66">
        <f t="shared" si="9"/>
        <v>0.6214689266</v>
      </c>
      <c r="U133" s="27">
        <f t="shared" si="10"/>
        <v>0.6210481976</v>
      </c>
      <c r="V133" s="27">
        <f t="shared" si="11"/>
        <v>0.4711692486</v>
      </c>
      <c r="W133" s="27">
        <f t="shared" si="12"/>
        <v>0.2494790148</v>
      </c>
      <c r="X133" s="27">
        <f t="shared" si="13"/>
        <v>-0.08798260307</v>
      </c>
      <c r="Y133" s="27">
        <f t="shared" si="14"/>
        <v>0.06349760246</v>
      </c>
      <c r="Z133" s="27">
        <f t="shared" si="15"/>
        <v>0.08392860962</v>
      </c>
      <c r="AA133" s="27"/>
    </row>
    <row r="134">
      <c r="A134" s="29">
        <v>2430.0</v>
      </c>
      <c r="B134" s="30">
        <v>1227.0</v>
      </c>
      <c r="C134" s="14">
        <v>13.0</v>
      </c>
      <c r="D134" s="15">
        <v>6.0</v>
      </c>
      <c r="E134" s="16">
        <v>9.0</v>
      </c>
      <c r="F134" s="17">
        <v>9.0</v>
      </c>
      <c r="G134" s="18">
        <v>49.0</v>
      </c>
      <c r="H134" s="19">
        <v>14.0</v>
      </c>
      <c r="I134" s="20">
        <v>17.0</v>
      </c>
      <c r="J134" s="21">
        <v>8.0</v>
      </c>
      <c r="K134" s="22">
        <v>12.0</v>
      </c>
      <c r="L134" s="75">
        <f t="shared" si="1"/>
        <v>0.7737226277</v>
      </c>
      <c r="M134" s="62">
        <f t="shared" si="2"/>
        <v>49</v>
      </c>
      <c r="N134" s="63">
        <f t="shared" si="3"/>
        <v>49</v>
      </c>
      <c r="O134" s="63">
        <f t="shared" si="4"/>
        <v>8</v>
      </c>
      <c r="P134" s="63">
        <f t="shared" si="5"/>
        <v>23</v>
      </c>
      <c r="Q134" s="63">
        <f t="shared" si="6"/>
        <v>57</v>
      </c>
      <c r="R134" s="65">
        <f t="shared" si="7"/>
        <v>0.5255474453</v>
      </c>
      <c r="S134" s="65">
        <f t="shared" si="8"/>
        <v>0.4160583942</v>
      </c>
      <c r="T134" s="66">
        <f t="shared" si="9"/>
        <v>0.4622641509</v>
      </c>
      <c r="U134" s="27">
        <f t="shared" si="10"/>
        <v>0.459091802</v>
      </c>
      <c r="V134" s="27">
        <f t="shared" si="11"/>
        <v>0.3500605731</v>
      </c>
      <c r="W134" s="27">
        <f t="shared" si="12"/>
        <v>0.2142370243</v>
      </c>
      <c r="X134" s="27">
        <f t="shared" si="13"/>
        <v>-0.0485656639</v>
      </c>
      <c r="Y134" s="27">
        <f t="shared" si="14"/>
        <v>0.04051203845</v>
      </c>
      <c r="Z134" s="27">
        <f t="shared" si="15"/>
        <v>0.06189150491</v>
      </c>
      <c r="AA134" s="27"/>
    </row>
    <row r="135">
      <c r="A135" s="29">
        <v>2440.0</v>
      </c>
      <c r="B135" s="30">
        <v>1603.0</v>
      </c>
      <c r="C135" s="14">
        <v>89.0</v>
      </c>
      <c r="D135" s="15">
        <v>77.0</v>
      </c>
      <c r="E135" s="16">
        <v>17.0</v>
      </c>
      <c r="F135" s="17">
        <v>92.0</v>
      </c>
      <c r="G135" s="18">
        <v>240.0</v>
      </c>
      <c r="H135" s="19">
        <v>12.0</v>
      </c>
      <c r="I135" s="20">
        <v>86.0</v>
      </c>
      <c r="J135" s="21">
        <v>72.0</v>
      </c>
      <c r="K135" s="22">
        <v>25.0</v>
      </c>
      <c r="L135" s="75">
        <f t="shared" si="1"/>
        <v>0.7521126761</v>
      </c>
      <c r="M135" s="62">
        <f t="shared" si="2"/>
        <v>239</v>
      </c>
      <c r="N135" s="63">
        <f t="shared" si="3"/>
        <v>240</v>
      </c>
      <c r="O135" s="63">
        <f t="shared" si="4"/>
        <v>72</v>
      </c>
      <c r="P135" s="63">
        <f t="shared" si="5"/>
        <v>104</v>
      </c>
      <c r="Q135" s="63">
        <f t="shared" si="6"/>
        <v>294</v>
      </c>
      <c r="R135" s="65">
        <f t="shared" si="7"/>
        <v>0.4845070423</v>
      </c>
      <c r="S135" s="65">
        <f t="shared" si="8"/>
        <v>0.4394366197</v>
      </c>
      <c r="T135" s="66">
        <f t="shared" si="9"/>
        <v>0.4494382022</v>
      </c>
      <c r="U135" s="27">
        <f t="shared" si="10"/>
        <v>0.4460666665</v>
      </c>
      <c r="V135" s="27">
        <f t="shared" si="11"/>
        <v>0.3697303963</v>
      </c>
      <c r="W135" s="27">
        <f t="shared" si="12"/>
        <v>0.1975070908</v>
      </c>
      <c r="X135" s="27">
        <f t="shared" si="13"/>
        <v>-0.05417678679</v>
      </c>
      <c r="Y135" s="27">
        <f t="shared" si="14"/>
        <v>0.03944702157</v>
      </c>
      <c r="Z135" s="27">
        <f t="shared" si="15"/>
        <v>0.05260261954</v>
      </c>
      <c r="AA135" s="27"/>
    </row>
    <row r="136">
      <c r="A136" s="29">
        <v>2449.0</v>
      </c>
      <c r="B136" s="30">
        <v>2289.0</v>
      </c>
      <c r="C136" s="14">
        <v>84.0</v>
      </c>
      <c r="D136" s="15">
        <v>72.0</v>
      </c>
      <c r="E136" s="16">
        <v>29.0</v>
      </c>
      <c r="F136" s="17">
        <v>107.0</v>
      </c>
      <c r="G136" s="18">
        <v>262.0</v>
      </c>
      <c r="H136" s="19">
        <v>39.0</v>
      </c>
      <c r="I136" s="20">
        <v>97.0</v>
      </c>
      <c r="J136" s="21">
        <v>77.0</v>
      </c>
      <c r="K136" s="22">
        <v>41.0</v>
      </c>
      <c r="L136" s="75">
        <f t="shared" si="1"/>
        <v>0.724009901</v>
      </c>
      <c r="M136" s="62">
        <f t="shared" si="2"/>
        <v>262</v>
      </c>
      <c r="N136" s="63">
        <f t="shared" si="3"/>
        <v>262</v>
      </c>
      <c r="O136" s="63">
        <f t="shared" si="4"/>
        <v>77</v>
      </c>
      <c r="P136" s="63">
        <f t="shared" si="5"/>
        <v>146</v>
      </c>
      <c r="Q136" s="63">
        <f t="shared" si="6"/>
        <v>323</v>
      </c>
      <c r="R136" s="65">
        <f t="shared" si="7"/>
        <v>0.504950495</v>
      </c>
      <c r="S136" s="65">
        <f t="shared" si="8"/>
        <v>0.4195544554</v>
      </c>
      <c r="T136" s="66">
        <f t="shared" si="9"/>
        <v>0.4478632479</v>
      </c>
      <c r="U136" s="27">
        <f t="shared" si="10"/>
        <v>0.4468006183</v>
      </c>
      <c r="V136" s="27">
        <f t="shared" si="11"/>
        <v>0.353002067</v>
      </c>
      <c r="W136" s="27">
        <f t="shared" si="12"/>
        <v>0.2058407713</v>
      </c>
      <c r="X136" s="27">
        <f t="shared" si="13"/>
        <v>-0.04938526947</v>
      </c>
      <c r="Y136" s="27">
        <f t="shared" si="14"/>
        <v>0.03925138794</v>
      </c>
      <c r="Z136" s="27">
        <f t="shared" si="15"/>
        <v>0.05713533642</v>
      </c>
      <c r="AA136" s="27"/>
    </row>
    <row r="137">
      <c r="A137" s="29">
        <v>2457.0</v>
      </c>
      <c r="B137" s="30">
        <v>2601.0</v>
      </c>
      <c r="C137" s="14">
        <v>32.0</v>
      </c>
      <c r="D137" s="15">
        <v>39.0</v>
      </c>
      <c r="E137" s="16">
        <v>28.0</v>
      </c>
      <c r="F137" s="17">
        <v>52.0</v>
      </c>
      <c r="G137" s="18">
        <v>141.0</v>
      </c>
      <c r="H137" s="19">
        <v>20.0</v>
      </c>
      <c r="I137" s="20">
        <v>48.0</v>
      </c>
      <c r="J137" s="21">
        <v>62.0</v>
      </c>
      <c r="K137" s="22">
        <v>66.0</v>
      </c>
      <c r="L137" s="75">
        <f t="shared" si="1"/>
        <v>0.7254098361</v>
      </c>
      <c r="M137" s="62">
        <f t="shared" si="2"/>
        <v>141</v>
      </c>
      <c r="N137" s="63">
        <f t="shared" si="3"/>
        <v>141</v>
      </c>
      <c r="O137" s="63">
        <f t="shared" si="4"/>
        <v>62</v>
      </c>
      <c r="P137" s="63">
        <f t="shared" si="5"/>
        <v>72</v>
      </c>
      <c r="Q137" s="63">
        <f t="shared" si="6"/>
        <v>213</v>
      </c>
      <c r="R137" s="65">
        <f t="shared" si="7"/>
        <v>0.4364754098</v>
      </c>
      <c r="S137" s="65">
        <f t="shared" si="8"/>
        <v>0.4159836066</v>
      </c>
      <c r="T137" s="66">
        <f t="shared" si="9"/>
        <v>0.3983050847</v>
      </c>
      <c r="U137" s="27">
        <f t="shared" si="10"/>
        <v>0.3966628772</v>
      </c>
      <c r="V137" s="27">
        <f t="shared" si="11"/>
        <v>0.3499976488</v>
      </c>
      <c r="W137" s="27">
        <f t="shared" si="12"/>
        <v>0.1779272145</v>
      </c>
      <c r="X137" s="27">
        <f t="shared" si="13"/>
        <v>-0.04854820585</v>
      </c>
      <c r="Y137" s="27">
        <f t="shared" si="14"/>
        <v>0.03363983646</v>
      </c>
      <c r="Z137" s="27">
        <f t="shared" si="15"/>
        <v>0.04269005822</v>
      </c>
      <c r="AA137" s="27"/>
    </row>
    <row r="138">
      <c r="A138" s="29">
        <v>2464.0</v>
      </c>
      <c r="B138" s="30">
        <v>2592.0</v>
      </c>
      <c r="C138" s="14">
        <v>52.0</v>
      </c>
      <c r="D138" s="15">
        <v>52.0</v>
      </c>
      <c r="E138" s="16">
        <v>12.0</v>
      </c>
      <c r="F138" s="17">
        <v>110.0</v>
      </c>
      <c r="G138" s="18">
        <v>290.0</v>
      </c>
      <c r="H138" s="19">
        <v>26.0</v>
      </c>
      <c r="I138" s="20">
        <v>79.0</v>
      </c>
      <c r="J138" s="21">
        <v>112.0</v>
      </c>
      <c r="K138" s="22">
        <v>42.0</v>
      </c>
      <c r="L138" s="75">
        <f t="shared" si="1"/>
        <v>0.68</v>
      </c>
      <c r="M138" s="62">
        <f t="shared" si="2"/>
        <v>289</v>
      </c>
      <c r="N138" s="63">
        <f t="shared" si="3"/>
        <v>290</v>
      </c>
      <c r="O138" s="63">
        <f t="shared" si="4"/>
        <v>112</v>
      </c>
      <c r="P138" s="63">
        <f t="shared" si="5"/>
        <v>136</v>
      </c>
      <c r="Q138" s="63">
        <f t="shared" si="6"/>
        <v>237</v>
      </c>
      <c r="R138" s="65">
        <f t="shared" si="7"/>
        <v>0.5496774194</v>
      </c>
      <c r="S138" s="65">
        <f t="shared" si="8"/>
        <v>0.5187096774</v>
      </c>
      <c r="T138" s="66">
        <f t="shared" si="9"/>
        <v>0.55028463</v>
      </c>
      <c r="U138" s="27">
        <f t="shared" si="10"/>
        <v>0.546503594</v>
      </c>
      <c r="V138" s="27">
        <f t="shared" si="11"/>
        <v>0.4364286588</v>
      </c>
      <c r="W138" s="27">
        <f t="shared" si="12"/>
        <v>0.2240734985</v>
      </c>
      <c r="X138" s="27">
        <f t="shared" si="13"/>
        <v>-0.07548652863</v>
      </c>
      <c r="Y138" s="27">
        <f t="shared" si="14"/>
        <v>0.05282629175</v>
      </c>
      <c r="Z138" s="27">
        <f t="shared" si="15"/>
        <v>0.06770534843</v>
      </c>
      <c r="AA138" s="27"/>
    </row>
    <row r="139">
      <c r="A139" s="29">
        <v>2465.0</v>
      </c>
      <c r="B139" s="30">
        <v>3192.0</v>
      </c>
      <c r="C139" s="14">
        <v>38.0</v>
      </c>
      <c r="D139" s="15">
        <v>79.0</v>
      </c>
      <c r="E139" s="16">
        <v>47.0</v>
      </c>
      <c r="F139" s="17">
        <v>10.0</v>
      </c>
      <c r="G139" s="18">
        <v>195.0</v>
      </c>
      <c r="H139" s="19">
        <v>13.0</v>
      </c>
      <c r="I139" s="20">
        <v>35.0</v>
      </c>
      <c r="J139" s="21">
        <v>134.0</v>
      </c>
      <c r="K139" s="22">
        <v>123.0</v>
      </c>
      <c r="L139" s="75">
        <f t="shared" si="1"/>
        <v>0.7670623145</v>
      </c>
      <c r="M139" s="62">
        <f t="shared" si="2"/>
        <v>191</v>
      </c>
      <c r="N139" s="63">
        <f t="shared" si="3"/>
        <v>195</v>
      </c>
      <c r="O139" s="63">
        <f t="shared" si="4"/>
        <v>134</v>
      </c>
      <c r="P139" s="63">
        <f t="shared" si="5"/>
        <v>23</v>
      </c>
      <c r="Q139" s="63">
        <f t="shared" si="6"/>
        <v>322</v>
      </c>
      <c r="R139" s="65">
        <f t="shared" si="7"/>
        <v>0.3234421365</v>
      </c>
      <c r="S139" s="65">
        <f t="shared" si="8"/>
        <v>0.4881305638</v>
      </c>
      <c r="T139" s="66">
        <f t="shared" si="9"/>
        <v>0.3771760155</v>
      </c>
      <c r="U139" s="27">
        <f t="shared" si="10"/>
        <v>0.3693515365</v>
      </c>
      <c r="V139" s="27">
        <f t="shared" si="11"/>
        <v>0.4107001981</v>
      </c>
      <c r="W139" s="27">
        <f t="shared" si="12"/>
        <v>0.131849715</v>
      </c>
      <c r="X139" s="27">
        <f t="shared" si="13"/>
        <v>-0.06684866764</v>
      </c>
      <c r="Y139" s="27">
        <f t="shared" si="14"/>
        <v>0.02925165731</v>
      </c>
      <c r="Z139" s="27">
        <f t="shared" si="15"/>
        <v>0.02344230858</v>
      </c>
      <c r="AA139" s="27"/>
    </row>
    <row r="140">
      <c r="A140" s="29">
        <v>2466.0</v>
      </c>
      <c r="B140" s="30">
        <v>1701.0</v>
      </c>
      <c r="C140" s="14">
        <v>27.0</v>
      </c>
      <c r="D140" s="15">
        <v>59.0</v>
      </c>
      <c r="E140" s="16">
        <v>48.0</v>
      </c>
      <c r="F140" s="17">
        <v>12.0</v>
      </c>
      <c r="G140" s="18">
        <v>157.0</v>
      </c>
      <c r="H140" s="19">
        <v>9.0</v>
      </c>
      <c r="I140" s="20">
        <v>25.0</v>
      </c>
      <c r="J140" s="21">
        <v>101.0</v>
      </c>
      <c r="K140" s="22">
        <v>55.0</v>
      </c>
      <c r="L140" s="75">
        <f t="shared" si="1"/>
        <v>0.752535497</v>
      </c>
      <c r="M140" s="62">
        <f t="shared" si="2"/>
        <v>155</v>
      </c>
      <c r="N140" s="63">
        <f t="shared" si="3"/>
        <v>157</v>
      </c>
      <c r="O140" s="63">
        <f t="shared" si="4"/>
        <v>101</v>
      </c>
      <c r="P140" s="63">
        <f t="shared" si="5"/>
        <v>21</v>
      </c>
      <c r="Q140" s="63">
        <f t="shared" si="6"/>
        <v>214</v>
      </c>
      <c r="R140" s="65">
        <f t="shared" si="7"/>
        <v>0.3610547667</v>
      </c>
      <c r="S140" s="65">
        <f t="shared" si="8"/>
        <v>0.523326572</v>
      </c>
      <c r="T140" s="66">
        <f t="shared" si="9"/>
        <v>0.423180593</v>
      </c>
      <c r="U140" s="27">
        <f t="shared" si="10"/>
        <v>0.4158347502</v>
      </c>
      <c r="V140" s="27">
        <f t="shared" si="11"/>
        <v>0.4403131923</v>
      </c>
      <c r="W140" s="27">
        <f t="shared" si="12"/>
        <v>0.1471823325</v>
      </c>
      <c r="X140" s="27">
        <f t="shared" si="13"/>
        <v>-0.07683627926</v>
      </c>
      <c r="Y140" s="27">
        <f t="shared" si="14"/>
        <v>0.03500771366</v>
      </c>
      <c r="Z140" s="27">
        <f t="shared" si="15"/>
        <v>0.02921146583</v>
      </c>
      <c r="AA140" s="27"/>
    </row>
    <row r="141">
      <c r="A141" s="29">
        <v>2477.0</v>
      </c>
      <c r="B141" s="30">
        <v>1096.0</v>
      </c>
      <c r="C141" s="14">
        <v>16.0</v>
      </c>
      <c r="D141" s="15">
        <v>96.0</v>
      </c>
      <c r="E141" s="16">
        <v>33.0</v>
      </c>
      <c r="F141" s="17">
        <v>12.0</v>
      </c>
      <c r="G141" s="18">
        <v>85.0</v>
      </c>
      <c r="H141" s="19">
        <v>6.0</v>
      </c>
      <c r="I141" s="20">
        <v>27.0</v>
      </c>
      <c r="J141" s="21">
        <v>106.0</v>
      </c>
      <c r="K141" s="22">
        <v>61.0</v>
      </c>
      <c r="L141" s="75">
        <f t="shared" si="1"/>
        <v>0.7194570136</v>
      </c>
      <c r="M141" s="62">
        <f t="shared" si="2"/>
        <v>88</v>
      </c>
      <c r="N141" s="63">
        <f t="shared" si="3"/>
        <v>85</v>
      </c>
      <c r="O141" s="63">
        <f t="shared" si="4"/>
        <v>106</v>
      </c>
      <c r="P141" s="63">
        <f t="shared" si="5"/>
        <v>18</v>
      </c>
      <c r="Q141" s="63">
        <f t="shared" si="6"/>
        <v>233</v>
      </c>
      <c r="R141" s="65">
        <f t="shared" si="7"/>
        <v>0.2330316742</v>
      </c>
      <c r="S141" s="65">
        <f t="shared" si="8"/>
        <v>0.4321266968</v>
      </c>
      <c r="T141" s="66">
        <f t="shared" si="9"/>
        <v>0.2672955975</v>
      </c>
      <c r="U141" s="27">
        <f t="shared" si="10"/>
        <v>0.2779668962</v>
      </c>
      <c r="V141" s="27">
        <f t="shared" si="11"/>
        <v>0.3635800197</v>
      </c>
      <c r="W141" s="27">
        <f t="shared" si="12"/>
        <v>0.09499430149</v>
      </c>
      <c r="X141" s="27">
        <f t="shared" si="13"/>
        <v>-0.05238934259</v>
      </c>
      <c r="Y141" s="27">
        <f t="shared" si="14"/>
        <v>0.01865709108</v>
      </c>
      <c r="Z141" s="27">
        <f t="shared" si="15"/>
        <v>0.01216850136</v>
      </c>
      <c r="AA141" s="27"/>
    </row>
    <row r="142">
      <c r="A142" s="29">
        <v>2479.0</v>
      </c>
      <c r="B142" s="30">
        <v>2373.0</v>
      </c>
      <c r="C142" s="14">
        <v>20.0</v>
      </c>
      <c r="D142" s="15">
        <v>21.0</v>
      </c>
      <c r="E142" s="16">
        <v>9.0</v>
      </c>
      <c r="F142" s="17">
        <v>38.0</v>
      </c>
      <c r="G142" s="18">
        <v>131.0</v>
      </c>
      <c r="H142" s="19">
        <v>24.0</v>
      </c>
      <c r="I142" s="20">
        <v>23.0</v>
      </c>
      <c r="J142" s="21">
        <v>35.0</v>
      </c>
      <c r="K142" s="22">
        <v>27.0</v>
      </c>
      <c r="L142" s="75">
        <f t="shared" si="1"/>
        <v>0.7042682927</v>
      </c>
      <c r="M142" s="62">
        <f t="shared" si="2"/>
        <v>131</v>
      </c>
      <c r="N142" s="63">
        <f t="shared" si="3"/>
        <v>131</v>
      </c>
      <c r="O142" s="63">
        <f t="shared" si="4"/>
        <v>35</v>
      </c>
      <c r="P142" s="63">
        <f t="shared" si="5"/>
        <v>62</v>
      </c>
      <c r="Q142" s="63">
        <f t="shared" si="6"/>
        <v>100</v>
      </c>
      <c r="R142" s="65">
        <f t="shared" si="7"/>
        <v>0.5884146341</v>
      </c>
      <c r="S142" s="65">
        <f t="shared" si="8"/>
        <v>0.506097561</v>
      </c>
      <c r="T142" s="66">
        <f t="shared" si="9"/>
        <v>0.5670995671</v>
      </c>
      <c r="U142" s="27">
        <f t="shared" si="10"/>
        <v>0.5675361835</v>
      </c>
      <c r="V142" s="27">
        <f t="shared" si="11"/>
        <v>0.4258171563</v>
      </c>
      <c r="W142" s="27">
        <f t="shared" si="12"/>
        <v>0.2398645478</v>
      </c>
      <c r="X142" s="27">
        <f t="shared" si="13"/>
        <v>-0.07186033568</v>
      </c>
      <c r="Y142" s="27">
        <f t="shared" si="14"/>
        <v>0.05517414197</v>
      </c>
      <c r="Z142" s="27">
        <f t="shared" si="15"/>
        <v>0.07758434801</v>
      </c>
      <c r="AA142" s="27"/>
    </row>
    <row r="143">
      <c r="A143" s="29">
        <v>2480.0</v>
      </c>
      <c r="B143" s="30">
        <v>977.0</v>
      </c>
      <c r="C143" s="14">
        <v>7.0</v>
      </c>
      <c r="D143" s="15">
        <v>17.0</v>
      </c>
      <c r="E143" s="16">
        <v>5.0</v>
      </c>
      <c r="F143" s="17">
        <v>21.0</v>
      </c>
      <c r="G143" s="18">
        <v>78.0</v>
      </c>
      <c r="H143" s="19">
        <v>16.0</v>
      </c>
      <c r="I143" s="20">
        <v>14.0</v>
      </c>
      <c r="J143" s="21">
        <v>19.0</v>
      </c>
      <c r="K143" s="22">
        <v>20.0</v>
      </c>
      <c r="L143" s="75">
        <f t="shared" si="1"/>
        <v>0.7157360406</v>
      </c>
      <c r="M143" s="62">
        <f t="shared" si="2"/>
        <v>78</v>
      </c>
      <c r="N143" s="63">
        <f t="shared" si="3"/>
        <v>78</v>
      </c>
      <c r="O143" s="63">
        <f t="shared" si="4"/>
        <v>19</v>
      </c>
      <c r="P143" s="63">
        <f t="shared" si="5"/>
        <v>37</v>
      </c>
      <c r="Q143" s="63">
        <f t="shared" si="6"/>
        <v>63</v>
      </c>
      <c r="R143" s="65">
        <f t="shared" si="7"/>
        <v>0.5837563452</v>
      </c>
      <c r="S143" s="65">
        <f t="shared" si="8"/>
        <v>0.4923857868</v>
      </c>
      <c r="T143" s="66">
        <f t="shared" si="9"/>
        <v>0.5531914894</v>
      </c>
      <c r="U143" s="27">
        <f t="shared" si="10"/>
        <v>0.5547982635</v>
      </c>
      <c r="V143" s="27">
        <f t="shared" si="11"/>
        <v>0.4142804307</v>
      </c>
      <c r="W143" s="27">
        <f t="shared" si="12"/>
        <v>0.2379656175</v>
      </c>
      <c r="X143" s="27">
        <f t="shared" si="13"/>
        <v>-0.06801923907</v>
      </c>
      <c r="Y143" s="27">
        <f t="shared" si="14"/>
        <v>0.05325433927</v>
      </c>
      <c r="Z143" s="27">
        <f t="shared" si="15"/>
        <v>0.07636078997</v>
      </c>
      <c r="AA143" s="27"/>
    </row>
    <row r="144">
      <c r="A144" s="29">
        <v>2600.0</v>
      </c>
      <c r="B144" s="30">
        <v>2809.0</v>
      </c>
      <c r="C144" s="14">
        <v>39.0</v>
      </c>
      <c r="D144" s="15">
        <v>42.0</v>
      </c>
      <c r="E144" s="16">
        <v>18.0</v>
      </c>
      <c r="F144" s="17">
        <v>66.0</v>
      </c>
      <c r="G144" s="18">
        <v>128.0</v>
      </c>
      <c r="H144" s="19">
        <v>37.0</v>
      </c>
      <c r="I144" s="20">
        <v>55.0</v>
      </c>
      <c r="J144" s="21">
        <v>43.0</v>
      </c>
      <c r="K144" s="22">
        <v>62.0</v>
      </c>
      <c r="L144" s="75">
        <f t="shared" si="1"/>
        <v>0.7020408163</v>
      </c>
      <c r="M144" s="62">
        <f t="shared" si="2"/>
        <v>128</v>
      </c>
      <c r="N144" s="63">
        <f t="shared" si="3"/>
        <v>128</v>
      </c>
      <c r="O144" s="63">
        <f t="shared" si="4"/>
        <v>43</v>
      </c>
      <c r="P144" s="63">
        <f t="shared" si="5"/>
        <v>103</v>
      </c>
      <c r="Q144" s="63">
        <f t="shared" si="6"/>
        <v>216</v>
      </c>
      <c r="R144" s="65">
        <f t="shared" si="7"/>
        <v>0.4714285714</v>
      </c>
      <c r="S144" s="65">
        <f t="shared" si="8"/>
        <v>0.3489795918</v>
      </c>
      <c r="T144" s="66">
        <f t="shared" si="9"/>
        <v>0.3720930233</v>
      </c>
      <c r="U144" s="27">
        <f t="shared" si="10"/>
        <v>0.3728686021</v>
      </c>
      <c r="V144" s="27">
        <f t="shared" si="11"/>
        <v>0.2936222358</v>
      </c>
      <c r="W144" s="27">
        <f t="shared" si="12"/>
        <v>0.1921757117</v>
      </c>
      <c r="X144" s="27">
        <f t="shared" si="13"/>
        <v>-0.03416809876</v>
      </c>
      <c r="Y144" s="27">
        <f t="shared" si="14"/>
        <v>0.03048132269</v>
      </c>
      <c r="Z144" s="27">
        <f t="shared" si="15"/>
        <v>0.04980110556</v>
      </c>
      <c r="AA144" s="27"/>
    </row>
    <row r="145">
      <c r="A145" s="29">
        <v>2605.0</v>
      </c>
      <c r="B145" s="30">
        <v>1250.0</v>
      </c>
      <c r="C145" s="14">
        <v>31.0</v>
      </c>
      <c r="D145" s="15">
        <v>17.0</v>
      </c>
      <c r="E145" s="16">
        <v>13.0</v>
      </c>
      <c r="F145" s="17">
        <v>21.0</v>
      </c>
      <c r="G145" s="18">
        <v>62.0</v>
      </c>
      <c r="H145" s="19">
        <v>17.0</v>
      </c>
      <c r="I145" s="20">
        <v>58.0</v>
      </c>
      <c r="J145" s="21">
        <v>38.0</v>
      </c>
      <c r="K145" s="22">
        <v>33.0</v>
      </c>
      <c r="L145" s="75">
        <f t="shared" si="1"/>
        <v>0.7379310345</v>
      </c>
      <c r="M145" s="62">
        <f t="shared" si="2"/>
        <v>62</v>
      </c>
      <c r="N145" s="63">
        <f t="shared" si="3"/>
        <v>62</v>
      </c>
      <c r="O145" s="63">
        <f t="shared" si="4"/>
        <v>38</v>
      </c>
      <c r="P145" s="63">
        <f t="shared" si="5"/>
        <v>38</v>
      </c>
      <c r="Q145" s="63">
        <f t="shared" si="6"/>
        <v>152</v>
      </c>
      <c r="R145" s="65">
        <f t="shared" si="7"/>
        <v>0.3448275862</v>
      </c>
      <c r="S145" s="65">
        <f t="shared" si="8"/>
        <v>0.3448275862</v>
      </c>
      <c r="T145" s="66">
        <f t="shared" si="9"/>
        <v>0.2897196262</v>
      </c>
      <c r="U145" s="27">
        <f t="shared" si="10"/>
        <v>0.286967764</v>
      </c>
      <c r="V145" s="27">
        <f t="shared" si="11"/>
        <v>0.2901288477</v>
      </c>
      <c r="W145" s="27">
        <f t="shared" si="12"/>
        <v>0.1405673962</v>
      </c>
      <c r="X145" s="27">
        <f t="shared" si="13"/>
        <v>-0.03335990131</v>
      </c>
      <c r="Y145" s="27">
        <f t="shared" si="14"/>
        <v>0.02203037464</v>
      </c>
      <c r="Z145" s="27">
        <f t="shared" si="15"/>
        <v>0.0266447217</v>
      </c>
      <c r="AA145" s="27"/>
    </row>
    <row r="146">
      <c r="A146" s="29">
        <v>2606.0</v>
      </c>
      <c r="B146" s="30">
        <v>2924.0</v>
      </c>
      <c r="C146" s="14">
        <v>30.0</v>
      </c>
      <c r="D146" s="15">
        <v>24.0</v>
      </c>
      <c r="E146" s="16">
        <v>14.0</v>
      </c>
      <c r="F146" s="17">
        <v>95.0</v>
      </c>
      <c r="G146" s="18">
        <v>224.0</v>
      </c>
      <c r="H146" s="19">
        <v>44.0</v>
      </c>
      <c r="I146" s="20">
        <v>38.0</v>
      </c>
      <c r="J146" s="21">
        <v>63.0</v>
      </c>
      <c r="K146" s="22">
        <v>38.0</v>
      </c>
      <c r="L146" s="75">
        <f t="shared" si="1"/>
        <v>0.6456140351</v>
      </c>
      <c r="M146" s="62">
        <f t="shared" si="2"/>
        <v>223</v>
      </c>
      <c r="N146" s="63">
        <f t="shared" si="3"/>
        <v>224</v>
      </c>
      <c r="O146" s="63">
        <f t="shared" si="4"/>
        <v>63</v>
      </c>
      <c r="P146" s="63">
        <f t="shared" si="5"/>
        <v>139</v>
      </c>
      <c r="Q146" s="63">
        <f t="shared" si="6"/>
        <v>144</v>
      </c>
      <c r="R146" s="65">
        <f t="shared" si="7"/>
        <v>0.6368421053</v>
      </c>
      <c r="S146" s="65">
        <f t="shared" si="8"/>
        <v>0.5035087719</v>
      </c>
      <c r="T146" s="66">
        <f t="shared" si="9"/>
        <v>0.6086956522</v>
      </c>
      <c r="U146" s="27">
        <f t="shared" si="10"/>
        <v>0.6033641837</v>
      </c>
      <c r="V146" s="27">
        <f t="shared" si="11"/>
        <v>0.4236390174</v>
      </c>
      <c r="W146" s="27">
        <f t="shared" si="12"/>
        <v>0.259605786</v>
      </c>
      <c r="X146" s="27">
        <f t="shared" si="13"/>
        <v>-0.07112705629</v>
      </c>
      <c r="Y146" s="27">
        <f t="shared" si="14"/>
        <v>0.05940960828</v>
      </c>
      <c r="Z146" s="27">
        <f t="shared" si="15"/>
        <v>0.09088050319</v>
      </c>
      <c r="AA146" s="27"/>
    </row>
    <row r="147">
      <c r="A147" s="29">
        <v>2611.0</v>
      </c>
      <c r="B147" s="30">
        <v>1957.0</v>
      </c>
      <c r="C147" s="14">
        <v>19.0</v>
      </c>
      <c r="D147" s="15">
        <v>11.0</v>
      </c>
      <c r="E147" s="16">
        <v>15.0</v>
      </c>
      <c r="F147" s="17">
        <v>31.0</v>
      </c>
      <c r="G147" s="18">
        <v>97.0</v>
      </c>
      <c r="H147" s="19">
        <v>24.0</v>
      </c>
      <c r="I147" s="20">
        <v>26.0</v>
      </c>
      <c r="J147" s="21">
        <v>30.0</v>
      </c>
      <c r="K147" s="22">
        <v>26.0</v>
      </c>
      <c r="L147" s="75">
        <f t="shared" si="1"/>
        <v>0.6953405018</v>
      </c>
      <c r="M147" s="62">
        <f t="shared" si="2"/>
        <v>97</v>
      </c>
      <c r="N147" s="63">
        <f t="shared" si="3"/>
        <v>97</v>
      </c>
      <c r="O147" s="63">
        <f t="shared" si="4"/>
        <v>30</v>
      </c>
      <c r="P147" s="63">
        <f t="shared" si="5"/>
        <v>55</v>
      </c>
      <c r="Q147" s="63">
        <f t="shared" si="6"/>
        <v>97</v>
      </c>
      <c r="R147" s="65">
        <f t="shared" si="7"/>
        <v>0.5448028674</v>
      </c>
      <c r="S147" s="65">
        <f t="shared" si="8"/>
        <v>0.4551971326</v>
      </c>
      <c r="T147" s="66">
        <f t="shared" si="9"/>
        <v>0.5</v>
      </c>
      <c r="U147" s="27">
        <f t="shared" si="10"/>
        <v>0.5003578134</v>
      </c>
      <c r="V147" s="27">
        <f t="shared" si="11"/>
        <v>0.3829908767</v>
      </c>
      <c r="W147" s="27">
        <f t="shared" si="12"/>
        <v>0.2220864095</v>
      </c>
      <c r="X147" s="27">
        <f t="shared" si="13"/>
        <v>-0.05813260548</v>
      </c>
      <c r="Y147" s="27">
        <f t="shared" si="14"/>
        <v>0.04594695983</v>
      </c>
      <c r="Z147" s="27">
        <f t="shared" si="15"/>
        <v>0.06650984774</v>
      </c>
      <c r="AA147" s="27"/>
    </row>
    <row r="148">
      <c r="A148" s="29">
        <v>2614.0</v>
      </c>
      <c r="B148" s="30">
        <v>2967.0</v>
      </c>
      <c r="C148" s="14">
        <v>49.0</v>
      </c>
      <c r="D148" s="15">
        <v>21.0</v>
      </c>
      <c r="E148" s="16">
        <v>36.0</v>
      </c>
      <c r="F148" s="17">
        <v>73.0</v>
      </c>
      <c r="G148" s="18">
        <v>115.0</v>
      </c>
      <c r="H148" s="19">
        <v>37.0</v>
      </c>
      <c r="I148" s="20">
        <v>63.0</v>
      </c>
      <c r="J148" s="21">
        <v>46.0</v>
      </c>
      <c r="K148" s="22">
        <v>73.0</v>
      </c>
      <c r="L148" s="75">
        <f t="shared" si="1"/>
        <v>0.6959064327</v>
      </c>
      <c r="M148" s="62">
        <f t="shared" si="2"/>
        <v>115</v>
      </c>
      <c r="N148" s="63">
        <f t="shared" si="3"/>
        <v>115</v>
      </c>
      <c r="O148" s="63">
        <f t="shared" si="4"/>
        <v>46</v>
      </c>
      <c r="P148" s="63">
        <f t="shared" si="5"/>
        <v>110</v>
      </c>
      <c r="Q148" s="63">
        <f t="shared" si="6"/>
        <v>242</v>
      </c>
      <c r="R148" s="65">
        <f t="shared" si="7"/>
        <v>0.4385964912</v>
      </c>
      <c r="S148" s="65">
        <f t="shared" si="8"/>
        <v>0.3138401559</v>
      </c>
      <c r="T148" s="66">
        <f t="shared" si="9"/>
        <v>0.3221288515</v>
      </c>
      <c r="U148" s="27">
        <f t="shared" si="10"/>
        <v>0.3247804019</v>
      </c>
      <c r="V148" s="27">
        <f t="shared" si="11"/>
        <v>0.2640568401</v>
      </c>
      <c r="W148" s="27">
        <f t="shared" si="12"/>
        <v>0.1787918636</v>
      </c>
      <c r="X148" s="27">
        <f t="shared" si="13"/>
        <v>-0.02763361959</v>
      </c>
      <c r="Y148" s="27">
        <f t="shared" si="14"/>
        <v>0.02550301594</v>
      </c>
      <c r="Z148" s="27">
        <f t="shared" si="15"/>
        <v>0.04310597674</v>
      </c>
      <c r="AA148" s="27"/>
    </row>
    <row r="149">
      <c r="A149" s="29">
        <v>2622.0</v>
      </c>
      <c r="B149" s="30">
        <v>1666.0</v>
      </c>
      <c r="C149" s="14">
        <v>46.0</v>
      </c>
      <c r="D149" s="15">
        <v>31.0</v>
      </c>
      <c r="E149" s="16">
        <v>20.0</v>
      </c>
      <c r="F149" s="17">
        <v>49.0</v>
      </c>
      <c r="G149" s="18">
        <v>105.0</v>
      </c>
      <c r="H149" s="19">
        <v>25.0</v>
      </c>
      <c r="I149" s="20">
        <v>65.0</v>
      </c>
      <c r="J149" s="21">
        <v>32.0</v>
      </c>
      <c r="K149" s="22">
        <v>72.0</v>
      </c>
      <c r="L149" s="75">
        <f t="shared" si="1"/>
        <v>0.7617977528</v>
      </c>
      <c r="M149" s="62">
        <f t="shared" si="2"/>
        <v>101</v>
      </c>
      <c r="N149" s="63">
        <f t="shared" si="3"/>
        <v>105</v>
      </c>
      <c r="O149" s="63">
        <f t="shared" si="4"/>
        <v>32</v>
      </c>
      <c r="P149" s="63">
        <f t="shared" si="5"/>
        <v>74</v>
      </c>
      <c r="Q149" s="63">
        <f t="shared" si="6"/>
        <v>234</v>
      </c>
      <c r="R149" s="65">
        <f t="shared" si="7"/>
        <v>0.402247191</v>
      </c>
      <c r="S149" s="65">
        <f t="shared" si="8"/>
        <v>0.3078651685</v>
      </c>
      <c r="T149" s="66">
        <f t="shared" si="9"/>
        <v>0.3097345133</v>
      </c>
      <c r="U149" s="27">
        <f t="shared" si="10"/>
        <v>0.2965700004</v>
      </c>
      <c r="V149" s="27">
        <f t="shared" si="11"/>
        <v>0.2590296431</v>
      </c>
      <c r="W149" s="27">
        <f t="shared" si="12"/>
        <v>0.1639742368</v>
      </c>
      <c r="X149" s="27">
        <f t="shared" si="13"/>
        <v>-0.02659144056</v>
      </c>
      <c r="Y149" s="27">
        <f t="shared" si="14"/>
        <v>0.0229441226</v>
      </c>
      <c r="Z149" s="27">
        <f t="shared" si="15"/>
        <v>0.03625711335</v>
      </c>
      <c r="AA149" s="27"/>
    </row>
    <row r="150">
      <c r="A150" s="29">
        <v>2633.0</v>
      </c>
      <c r="B150" s="30">
        <v>2528.0</v>
      </c>
      <c r="C150" s="14">
        <v>59.0</v>
      </c>
      <c r="D150" s="15">
        <v>48.0</v>
      </c>
      <c r="E150" s="16">
        <v>21.0</v>
      </c>
      <c r="F150" s="17">
        <v>62.0</v>
      </c>
      <c r="G150" s="18">
        <v>229.0</v>
      </c>
      <c r="H150" s="19">
        <v>18.0</v>
      </c>
      <c r="I150" s="20">
        <v>86.0</v>
      </c>
      <c r="J150" s="21">
        <v>102.0</v>
      </c>
      <c r="K150" s="22">
        <v>69.0</v>
      </c>
      <c r="L150" s="75">
        <f t="shared" si="1"/>
        <v>0.7377521614</v>
      </c>
      <c r="M150" s="62">
        <f t="shared" si="2"/>
        <v>228</v>
      </c>
      <c r="N150" s="63">
        <f t="shared" si="3"/>
        <v>229</v>
      </c>
      <c r="O150" s="63">
        <f t="shared" si="4"/>
        <v>102</v>
      </c>
      <c r="P150" s="63">
        <f t="shared" si="5"/>
        <v>80</v>
      </c>
      <c r="Q150" s="63">
        <f t="shared" si="6"/>
        <v>283</v>
      </c>
      <c r="R150" s="65">
        <f t="shared" si="7"/>
        <v>0.4452449568</v>
      </c>
      <c r="S150" s="65">
        <f t="shared" si="8"/>
        <v>0.476945245</v>
      </c>
      <c r="T150" s="66">
        <f t="shared" si="9"/>
        <v>0.447265625</v>
      </c>
      <c r="U150" s="27">
        <f t="shared" si="10"/>
        <v>0.4436947748</v>
      </c>
      <c r="V150" s="27">
        <f t="shared" si="11"/>
        <v>0.4012891655</v>
      </c>
      <c r="W150" s="27">
        <f t="shared" si="12"/>
        <v>0.1815020804</v>
      </c>
      <c r="X150" s="27">
        <f t="shared" si="13"/>
        <v>-0.06382014691</v>
      </c>
      <c r="Y150" s="27">
        <f t="shared" si="14"/>
        <v>0.03934462503</v>
      </c>
      <c r="Z150" s="27">
        <f t="shared" si="15"/>
        <v>0.04442272566</v>
      </c>
      <c r="AA150" s="27"/>
    </row>
    <row r="151">
      <c r="A151" s="29">
        <v>2643.0</v>
      </c>
      <c r="B151" s="30">
        <v>1922.0</v>
      </c>
      <c r="C151" s="14">
        <v>43.0</v>
      </c>
      <c r="D151" s="15">
        <v>55.0</v>
      </c>
      <c r="E151" s="16">
        <v>22.0</v>
      </c>
      <c r="F151" s="17">
        <v>58.0</v>
      </c>
      <c r="G151" s="18">
        <v>140.0</v>
      </c>
      <c r="H151" s="19">
        <v>37.0</v>
      </c>
      <c r="I151" s="20">
        <v>115.0</v>
      </c>
      <c r="J151" s="21">
        <v>87.0</v>
      </c>
      <c r="K151" s="22">
        <v>66.0</v>
      </c>
      <c r="L151" s="75">
        <f t="shared" si="1"/>
        <v>0.7078651685</v>
      </c>
      <c r="M151" s="62">
        <f t="shared" si="2"/>
        <v>141</v>
      </c>
      <c r="N151" s="63">
        <f t="shared" si="3"/>
        <v>140</v>
      </c>
      <c r="O151" s="63">
        <f t="shared" si="4"/>
        <v>87</v>
      </c>
      <c r="P151" s="63">
        <f t="shared" si="5"/>
        <v>95</v>
      </c>
      <c r="Q151" s="63">
        <f t="shared" si="6"/>
        <v>301</v>
      </c>
      <c r="R151" s="65">
        <f t="shared" si="7"/>
        <v>0.3772070626</v>
      </c>
      <c r="S151" s="65">
        <f t="shared" si="8"/>
        <v>0.3643659711</v>
      </c>
      <c r="T151" s="66">
        <f t="shared" si="9"/>
        <v>0.3174603175</v>
      </c>
      <c r="U151" s="27">
        <f t="shared" si="10"/>
        <v>0.3213916435</v>
      </c>
      <c r="V151" s="27">
        <f t="shared" si="11"/>
        <v>0.30656793</v>
      </c>
      <c r="W151" s="27">
        <f t="shared" si="12"/>
        <v>0.1537667424</v>
      </c>
      <c r="X151" s="27">
        <f t="shared" si="13"/>
        <v>-0.03724743526</v>
      </c>
      <c r="Y151" s="27">
        <f t="shared" si="14"/>
        <v>0.0254645206</v>
      </c>
      <c r="Z151" s="27">
        <f t="shared" si="15"/>
        <v>0.03188356061</v>
      </c>
      <c r="AA151" s="27"/>
    </row>
    <row r="152">
      <c r="A152" s="29">
        <v>2644.0</v>
      </c>
      <c r="B152" s="30">
        <v>2616.0</v>
      </c>
      <c r="C152" s="14">
        <v>105.0</v>
      </c>
      <c r="D152" s="15">
        <v>62.0</v>
      </c>
      <c r="E152" s="16">
        <v>36.0</v>
      </c>
      <c r="F152" s="17">
        <v>93.0</v>
      </c>
      <c r="G152" s="18">
        <v>115.0</v>
      </c>
      <c r="H152" s="19">
        <v>29.0</v>
      </c>
      <c r="I152" s="20">
        <v>138.0</v>
      </c>
      <c r="J152" s="21">
        <v>113.0</v>
      </c>
      <c r="K152" s="22">
        <v>106.0</v>
      </c>
      <c r="L152" s="75">
        <f t="shared" si="1"/>
        <v>0.7051442911</v>
      </c>
      <c r="M152" s="62">
        <f t="shared" si="2"/>
        <v>121</v>
      </c>
      <c r="N152" s="63">
        <f t="shared" si="3"/>
        <v>115</v>
      </c>
      <c r="O152" s="63">
        <f t="shared" si="4"/>
        <v>113</v>
      </c>
      <c r="P152" s="63">
        <f t="shared" si="5"/>
        <v>122</v>
      </c>
      <c r="Q152" s="63">
        <f t="shared" si="6"/>
        <v>447</v>
      </c>
      <c r="R152" s="65">
        <f t="shared" si="7"/>
        <v>0.2973651192</v>
      </c>
      <c r="S152" s="65">
        <f t="shared" si="8"/>
        <v>0.2860727729</v>
      </c>
      <c r="T152" s="66">
        <f t="shared" si="9"/>
        <v>0.2046263345</v>
      </c>
      <c r="U152" s="27">
        <f t="shared" si="10"/>
        <v>0.2154855683</v>
      </c>
      <c r="V152" s="27">
        <f t="shared" si="11"/>
        <v>0.2406940954</v>
      </c>
      <c r="W152" s="27">
        <f t="shared" si="12"/>
        <v>0.1212195376</v>
      </c>
      <c r="X152" s="27">
        <f t="shared" si="13"/>
        <v>-0.02296010153</v>
      </c>
      <c r="Y152" s="27">
        <f t="shared" si="14"/>
        <v>0.01576102394</v>
      </c>
      <c r="Z152" s="27">
        <f t="shared" si="15"/>
        <v>0.01981468778</v>
      </c>
      <c r="AA152" s="27"/>
    </row>
    <row r="153">
      <c r="A153" s="29">
        <v>2651.0</v>
      </c>
      <c r="B153" s="30">
        <v>2828.0</v>
      </c>
      <c r="C153" s="14">
        <v>36.0</v>
      </c>
      <c r="D153" s="15">
        <v>38.0</v>
      </c>
      <c r="E153" s="16">
        <v>24.0</v>
      </c>
      <c r="F153" s="17">
        <v>71.0</v>
      </c>
      <c r="G153" s="18">
        <v>160.0</v>
      </c>
      <c r="H153" s="19">
        <v>32.0</v>
      </c>
      <c r="I153" s="20">
        <v>61.0</v>
      </c>
      <c r="J153" s="21">
        <v>72.0</v>
      </c>
      <c r="K153" s="22">
        <v>47.0</v>
      </c>
      <c r="L153" s="75">
        <f t="shared" si="1"/>
        <v>0.6765249538</v>
      </c>
      <c r="M153" s="62">
        <f t="shared" si="2"/>
        <v>161</v>
      </c>
      <c r="N153" s="63">
        <f t="shared" si="3"/>
        <v>160</v>
      </c>
      <c r="O153" s="63">
        <f t="shared" si="4"/>
        <v>72</v>
      </c>
      <c r="P153" s="63">
        <f t="shared" si="5"/>
        <v>103</v>
      </c>
      <c r="Q153" s="63">
        <f t="shared" si="6"/>
        <v>206</v>
      </c>
      <c r="R153" s="65">
        <f t="shared" si="7"/>
        <v>0.4861367837</v>
      </c>
      <c r="S153" s="65">
        <f t="shared" si="8"/>
        <v>0.4288354898</v>
      </c>
      <c r="T153" s="66">
        <f t="shared" si="9"/>
        <v>0.4371584699</v>
      </c>
      <c r="U153" s="27">
        <f t="shared" si="10"/>
        <v>0.4399262711</v>
      </c>
      <c r="V153" s="27">
        <f t="shared" si="11"/>
        <v>0.3608108848</v>
      </c>
      <c r="W153" s="27">
        <f t="shared" si="12"/>
        <v>0.1981714475</v>
      </c>
      <c r="X153" s="27">
        <f t="shared" si="13"/>
        <v>-0.05159435559</v>
      </c>
      <c r="Y153" s="27">
        <f t="shared" si="14"/>
        <v>0.03862487452</v>
      </c>
      <c r="Z153" s="27">
        <f t="shared" si="15"/>
        <v>0.05295709469</v>
      </c>
      <c r="AA153" s="27"/>
    </row>
    <row r="154">
      <c r="A154" s="29">
        <v>2654.0</v>
      </c>
      <c r="B154" s="30">
        <v>2303.0</v>
      </c>
      <c r="C154" s="14">
        <v>64.0</v>
      </c>
      <c r="D154" s="15">
        <v>53.0</v>
      </c>
      <c r="E154" s="16">
        <v>30.0</v>
      </c>
      <c r="F154" s="17">
        <v>77.0</v>
      </c>
      <c r="G154" s="18">
        <v>168.0</v>
      </c>
      <c r="H154" s="19">
        <v>28.0</v>
      </c>
      <c r="I154" s="20">
        <v>105.0</v>
      </c>
      <c r="J154" s="21">
        <v>96.0</v>
      </c>
      <c r="K154" s="22">
        <v>68.0</v>
      </c>
      <c r="L154" s="75">
        <f t="shared" si="1"/>
        <v>0.7082728592</v>
      </c>
      <c r="M154" s="62">
        <f t="shared" si="2"/>
        <v>169</v>
      </c>
      <c r="N154" s="63">
        <f t="shared" si="3"/>
        <v>168</v>
      </c>
      <c r="O154" s="63">
        <f t="shared" si="4"/>
        <v>96</v>
      </c>
      <c r="P154" s="63">
        <f t="shared" si="5"/>
        <v>105</v>
      </c>
      <c r="Q154" s="63">
        <f t="shared" si="6"/>
        <v>320</v>
      </c>
      <c r="R154" s="65">
        <f t="shared" si="7"/>
        <v>0.3962264151</v>
      </c>
      <c r="S154" s="65">
        <f t="shared" si="8"/>
        <v>0.3831640058</v>
      </c>
      <c r="T154" s="66">
        <f t="shared" si="9"/>
        <v>0.3442622951</v>
      </c>
      <c r="U154" s="27">
        <f t="shared" si="10"/>
        <v>0.3469787934</v>
      </c>
      <c r="V154" s="27">
        <f t="shared" si="11"/>
        <v>0.3223841013</v>
      </c>
      <c r="W154" s="27">
        <f t="shared" si="12"/>
        <v>0.1615198949</v>
      </c>
      <c r="X154" s="27">
        <f t="shared" si="13"/>
        <v>-0.04118984549</v>
      </c>
      <c r="Y154" s="27">
        <f t="shared" si="14"/>
        <v>0.02812846342</v>
      </c>
      <c r="Z154" s="27">
        <f t="shared" si="15"/>
        <v>0.03517985414</v>
      </c>
      <c r="AA154" s="27"/>
    </row>
    <row r="155">
      <c r="A155" s="29">
        <v>2662.0</v>
      </c>
      <c r="B155" s="30">
        <v>2347.0</v>
      </c>
      <c r="C155" s="14">
        <v>30.0</v>
      </c>
      <c r="D155" s="15">
        <v>25.0</v>
      </c>
      <c r="E155" s="16">
        <v>23.0</v>
      </c>
      <c r="F155" s="17">
        <v>45.0</v>
      </c>
      <c r="G155" s="18">
        <v>115.0</v>
      </c>
      <c r="H155" s="19">
        <v>17.0</v>
      </c>
      <c r="I155" s="20">
        <v>49.0</v>
      </c>
      <c r="J155" s="21">
        <v>43.0</v>
      </c>
      <c r="K155" s="22">
        <v>68.0</v>
      </c>
      <c r="L155" s="75">
        <f t="shared" si="1"/>
        <v>0.7469879518</v>
      </c>
      <c r="M155" s="62">
        <f t="shared" si="2"/>
        <v>114</v>
      </c>
      <c r="N155" s="63">
        <f t="shared" si="3"/>
        <v>115</v>
      </c>
      <c r="O155" s="63">
        <f t="shared" si="4"/>
        <v>43</v>
      </c>
      <c r="P155" s="63">
        <f t="shared" si="5"/>
        <v>62</v>
      </c>
      <c r="Q155" s="63">
        <f t="shared" si="6"/>
        <v>195</v>
      </c>
      <c r="R155" s="65">
        <f t="shared" si="7"/>
        <v>0.4265060241</v>
      </c>
      <c r="S155" s="65">
        <f t="shared" si="8"/>
        <v>0.3807228916</v>
      </c>
      <c r="T155" s="66">
        <f t="shared" si="9"/>
        <v>0.3709677419</v>
      </c>
      <c r="U155" s="27">
        <f t="shared" si="10"/>
        <v>0.3653304269</v>
      </c>
      <c r="V155" s="27">
        <f t="shared" si="11"/>
        <v>0.320330212</v>
      </c>
      <c r="W155" s="27">
        <f t="shared" si="12"/>
        <v>0.1738632397</v>
      </c>
      <c r="X155" s="27">
        <f t="shared" si="13"/>
        <v>-0.04066668141</v>
      </c>
      <c r="Y155" s="27">
        <f t="shared" si="14"/>
        <v>0.0300851401</v>
      </c>
      <c r="Z155" s="27">
        <f t="shared" si="15"/>
        <v>0.04076219137</v>
      </c>
      <c r="AA155" s="27"/>
    </row>
    <row r="156">
      <c r="A156" s="29">
        <v>2663.0</v>
      </c>
      <c r="B156" s="30">
        <v>2253.0</v>
      </c>
      <c r="C156" s="14">
        <v>69.0</v>
      </c>
      <c r="D156" s="15">
        <v>52.0</v>
      </c>
      <c r="E156" s="16">
        <v>47.0</v>
      </c>
      <c r="F156" s="17">
        <v>63.0</v>
      </c>
      <c r="G156" s="18">
        <v>120.0</v>
      </c>
      <c r="H156" s="19">
        <v>24.0</v>
      </c>
      <c r="I156" s="20">
        <v>101.0</v>
      </c>
      <c r="J156" s="21">
        <v>86.0</v>
      </c>
      <c r="K156" s="22">
        <v>89.0</v>
      </c>
      <c r="L156" s="75">
        <f t="shared" si="1"/>
        <v>0.7342549923</v>
      </c>
      <c r="M156" s="62">
        <f t="shared" si="2"/>
        <v>120</v>
      </c>
      <c r="N156" s="63">
        <f t="shared" si="3"/>
        <v>120</v>
      </c>
      <c r="O156" s="63">
        <f t="shared" si="4"/>
        <v>86</v>
      </c>
      <c r="P156" s="63">
        <f t="shared" si="5"/>
        <v>87</v>
      </c>
      <c r="Q156" s="63">
        <f t="shared" si="6"/>
        <v>358</v>
      </c>
      <c r="R156" s="65">
        <f t="shared" si="7"/>
        <v>0.3179723502</v>
      </c>
      <c r="S156" s="65">
        <f t="shared" si="8"/>
        <v>0.3164362519</v>
      </c>
      <c r="T156" s="66">
        <f t="shared" si="9"/>
        <v>0.2510460251</v>
      </c>
      <c r="U156" s="27">
        <f t="shared" si="10"/>
        <v>0.2500229308</v>
      </c>
      <c r="V156" s="27">
        <f t="shared" si="11"/>
        <v>0.2662411269</v>
      </c>
      <c r="W156" s="27">
        <f t="shared" si="12"/>
        <v>0.1296199815</v>
      </c>
      <c r="X156" s="27">
        <f t="shared" si="13"/>
        <v>-0.02809268287</v>
      </c>
      <c r="Y156" s="27">
        <f t="shared" si="14"/>
        <v>0.01864204136</v>
      </c>
      <c r="Z156" s="27">
        <f t="shared" si="15"/>
        <v>0.02265613887</v>
      </c>
      <c r="AA156" s="27"/>
    </row>
    <row r="157">
      <c r="A157" s="29">
        <v>2666.0</v>
      </c>
      <c r="B157" s="30">
        <v>2169.0</v>
      </c>
      <c r="C157" s="14">
        <v>10.0</v>
      </c>
      <c r="D157" s="15">
        <v>20.0</v>
      </c>
      <c r="E157" s="16">
        <v>9.0</v>
      </c>
      <c r="F157" s="17">
        <v>56.0</v>
      </c>
      <c r="G157" s="18">
        <v>115.0</v>
      </c>
      <c r="H157" s="19">
        <v>31.0</v>
      </c>
      <c r="I157" s="20">
        <v>25.0</v>
      </c>
      <c r="J157" s="21">
        <v>40.0</v>
      </c>
      <c r="K157" s="22">
        <v>36.0</v>
      </c>
      <c r="L157" s="75">
        <f t="shared" si="1"/>
        <v>0.6286549708</v>
      </c>
      <c r="M157" s="62">
        <f t="shared" si="2"/>
        <v>115</v>
      </c>
      <c r="N157" s="63">
        <f t="shared" si="3"/>
        <v>115</v>
      </c>
      <c r="O157" s="63">
        <f t="shared" si="4"/>
        <v>40</v>
      </c>
      <c r="P157" s="63">
        <f t="shared" si="5"/>
        <v>87</v>
      </c>
      <c r="Q157" s="63">
        <f t="shared" si="6"/>
        <v>100</v>
      </c>
      <c r="R157" s="65">
        <f t="shared" si="7"/>
        <v>0.5906432749</v>
      </c>
      <c r="S157" s="65">
        <f t="shared" si="8"/>
        <v>0.4532163743</v>
      </c>
      <c r="T157" s="66">
        <f t="shared" si="9"/>
        <v>0.5348837209</v>
      </c>
      <c r="U157" s="27">
        <f t="shared" si="10"/>
        <v>0.5331953062</v>
      </c>
      <c r="V157" s="27">
        <f t="shared" si="11"/>
        <v>0.3813243188</v>
      </c>
      <c r="W157" s="27">
        <f t="shared" si="12"/>
        <v>0.240773043</v>
      </c>
      <c r="X157" s="27">
        <f t="shared" si="13"/>
        <v>-0.05762778632</v>
      </c>
      <c r="Y157" s="27">
        <f t="shared" si="14"/>
        <v>0.04959623783</v>
      </c>
      <c r="Z157" s="27">
        <f t="shared" si="15"/>
        <v>0.07817316778</v>
      </c>
      <c r="AA157" s="27"/>
    </row>
    <row r="158">
      <c r="A158" s="29">
        <v>2682.0</v>
      </c>
      <c r="B158" s="30">
        <v>2336.0</v>
      </c>
      <c r="C158" s="14">
        <v>62.0</v>
      </c>
      <c r="D158" s="15">
        <v>22.0</v>
      </c>
      <c r="E158" s="16">
        <v>30.0</v>
      </c>
      <c r="F158" s="17">
        <v>90.0</v>
      </c>
      <c r="G158" s="18">
        <v>102.0</v>
      </c>
      <c r="H158" s="19">
        <v>21.0</v>
      </c>
      <c r="I158" s="20">
        <v>94.0</v>
      </c>
      <c r="J158" s="21">
        <v>77.0</v>
      </c>
      <c r="K158" s="22">
        <v>56.0</v>
      </c>
      <c r="L158" s="75">
        <f t="shared" si="1"/>
        <v>0.6606498195</v>
      </c>
      <c r="M158" s="62">
        <f t="shared" si="2"/>
        <v>108</v>
      </c>
      <c r="N158" s="63">
        <f t="shared" si="3"/>
        <v>102</v>
      </c>
      <c r="O158" s="63">
        <f t="shared" si="4"/>
        <v>77</v>
      </c>
      <c r="P158" s="63">
        <f t="shared" si="5"/>
        <v>111</v>
      </c>
      <c r="Q158" s="63">
        <f t="shared" si="6"/>
        <v>264</v>
      </c>
      <c r="R158" s="65">
        <f t="shared" si="7"/>
        <v>0.3844765343</v>
      </c>
      <c r="S158" s="65">
        <f t="shared" si="8"/>
        <v>0.3231046931</v>
      </c>
      <c r="T158" s="66">
        <f t="shared" si="9"/>
        <v>0.2786885246</v>
      </c>
      <c r="U158" s="27">
        <f t="shared" si="10"/>
        <v>0.2963893991</v>
      </c>
      <c r="V158" s="27">
        <f t="shared" si="11"/>
        <v>0.2718517776</v>
      </c>
      <c r="W158" s="27">
        <f t="shared" si="12"/>
        <v>0.1567301095</v>
      </c>
      <c r="X158" s="27">
        <f t="shared" si="13"/>
        <v>-0.02928918488</v>
      </c>
      <c r="Y158" s="27">
        <f t="shared" si="14"/>
        <v>0.02301606012</v>
      </c>
      <c r="Z158" s="27">
        <f t="shared" si="15"/>
        <v>0.03312431162</v>
      </c>
      <c r="AA158" s="27"/>
    </row>
    <row r="159">
      <c r="A159" s="29">
        <v>2695.0</v>
      </c>
      <c r="B159" s="30">
        <v>2438.0</v>
      </c>
      <c r="C159" s="14">
        <v>47.0</v>
      </c>
      <c r="D159" s="15">
        <v>51.0</v>
      </c>
      <c r="E159" s="16">
        <v>20.0</v>
      </c>
      <c r="F159" s="17">
        <v>61.0</v>
      </c>
      <c r="G159" s="18">
        <v>144.0</v>
      </c>
      <c r="H159" s="19">
        <v>23.0</v>
      </c>
      <c r="I159" s="20">
        <v>54.0</v>
      </c>
      <c r="J159" s="21">
        <v>50.0</v>
      </c>
      <c r="K159" s="22">
        <v>65.0</v>
      </c>
      <c r="L159" s="75">
        <f t="shared" si="1"/>
        <v>0.7398058252</v>
      </c>
      <c r="M159" s="62">
        <f t="shared" si="2"/>
        <v>143</v>
      </c>
      <c r="N159" s="63">
        <f t="shared" si="3"/>
        <v>144</v>
      </c>
      <c r="O159" s="63">
        <f t="shared" si="4"/>
        <v>50</v>
      </c>
      <c r="P159" s="63">
        <f t="shared" si="5"/>
        <v>84</v>
      </c>
      <c r="Q159" s="63">
        <f t="shared" si="6"/>
        <v>237</v>
      </c>
      <c r="R159" s="65">
        <f t="shared" si="7"/>
        <v>0.4427184466</v>
      </c>
      <c r="S159" s="65">
        <f t="shared" si="8"/>
        <v>0.3766990291</v>
      </c>
      <c r="T159" s="66">
        <f t="shared" si="9"/>
        <v>0.3779527559</v>
      </c>
      <c r="U159" s="27">
        <f t="shared" si="10"/>
        <v>0.373380208</v>
      </c>
      <c r="V159" s="27">
        <f t="shared" si="11"/>
        <v>0.3169446402</v>
      </c>
      <c r="W159" s="27">
        <f t="shared" si="12"/>
        <v>0.18047216</v>
      </c>
      <c r="X159" s="27">
        <f t="shared" si="13"/>
        <v>-0.03981161126</v>
      </c>
      <c r="Y159" s="27">
        <f t="shared" si="14"/>
        <v>0.03089868502</v>
      </c>
      <c r="Z159" s="27">
        <f t="shared" si="15"/>
        <v>0.04392000897</v>
      </c>
      <c r="AA159" s="27"/>
    </row>
    <row r="160">
      <c r="A160" s="29">
        <v>2700.0</v>
      </c>
      <c r="B160" s="30">
        <v>2023.0</v>
      </c>
      <c r="C160" s="14">
        <v>24.0</v>
      </c>
      <c r="D160" s="15">
        <v>33.0</v>
      </c>
      <c r="E160" s="16">
        <v>15.0</v>
      </c>
      <c r="F160" s="17">
        <v>68.0</v>
      </c>
      <c r="G160" s="18">
        <v>111.0</v>
      </c>
      <c r="H160" s="19">
        <v>28.0</v>
      </c>
      <c r="I160" s="20">
        <v>46.0</v>
      </c>
      <c r="J160" s="21">
        <v>50.0</v>
      </c>
      <c r="K160" s="22">
        <v>44.0</v>
      </c>
      <c r="L160" s="75">
        <f t="shared" si="1"/>
        <v>0.6515513126</v>
      </c>
      <c r="M160" s="62">
        <f t="shared" si="2"/>
        <v>113</v>
      </c>
      <c r="N160" s="63">
        <f t="shared" si="3"/>
        <v>111</v>
      </c>
      <c r="O160" s="63">
        <f t="shared" si="4"/>
        <v>50</v>
      </c>
      <c r="P160" s="63">
        <f t="shared" si="5"/>
        <v>96</v>
      </c>
      <c r="Q160" s="63">
        <f t="shared" si="6"/>
        <v>162</v>
      </c>
      <c r="R160" s="65">
        <f t="shared" si="7"/>
        <v>0.4940334129</v>
      </c>
      <c r="S160" s="65">
        <f t="shared" si="8"/>
        <v>0.38424821</v>
      </c>
      <c r="T160" s="66">
        <f t="shared" si="9"/>
        <v>0.4065934066</v>
      </c>
      <c r="U160" s="27">
        <f t="shared" si="10"/>
        <v>0.4140824497</v>
      </c>
      <c r="V160" s="27">
        <f t="shared" si="11"/>
        <v>0.3232963221</v>
      </c>
      <c r="W160" s="27">
        <f t="shared" si="12"/>
        <v>0.2013904725</v>
      </c>
      <c r="X160" s="27">
        <f t="shared" si="13"/>
        <v>-0.04142327758</v>
      </c>
      <c r="Y160" s="27">
        <f t="shared" si="14"/>
        <v>0.03517110831</v>
      </c>
      <c r="Z160" s="27">
        <f t="shared" si="15"/>
        <v>0.05469149931</v>
      </c>
      <c r="AA160" s="27"/>
    </row>
    <row r="161">
      <c r="A161" s="29">
        <v>2709.0</v>
      </c>
      <c r="B161" s="30">
        <v>848.0</v>
      </c>
      <c r="C161" s="14">
        <v>21.0</v>
      </c>
      <c r="D161" s="15">
        <v>12.0</v>
      </c>
      <c r="E161" s="16">
        <v>13.0</v>
      </c>
      <c r="F161" s="17">
        <v>14.0</v>
      </c>
      <c r="G161" s="18">
        <v>77.0</v>
      </c>
      <c r="H161" s="19">
        <v>9.0</v>
      </c>
      <c r="I161" s="20">
        <v>19.0</v>
      </c>
      <c r="J161" s="21">
        <v>19.0</v>
      </c>
      <c r="K161" s="22">
        <v>23.0</v>
      </c>
      <c r="L161" s="75">
        <f t="shared" si="1"/>
        <v>0.7971014493</v>
      </c>
      <c r="M161" s="62">
        <f t="shared" si="2"/>
        <v>77</v>
      </c>
      <c r="N161" s="63">
        <f t="shared" si="3"/>
        <v>77</v>
      </c>
      <c r="O161" s="63">
        <f t="shared" si="4"/>
        <v>19</v>
      </c>
      <c r="P161" s="63">
        <f t="shared" si="5"/>
        <v>23</v>
      </c>
      <c r="Q161" s="63">
        <f t="shared" si="6"/>
        <v>88</v>
      </c>
      <c r="R161" s="65">
        <f t="shared" si="7"/>
        <v>0.4830917874</v>
      </c>
      <c r="S161" s="65">
        <f t="shared" si="8"/>
        <v>0.4637681159</v>
      </c>
      <c r="T161" s="66">
        <f t="shared" si="9"/>
        <v>0.4666666667</v>
      </c>
      <c r="U161" s="27">
        <f t="shared" si="10"/>
        <v>0.4615517267</v>
      </c>
      <c r="V161" s="27">
        <f t="shared" si="11"/>
        <v>0.3902022763</v>
      </c>
      <c r="W161" s="27">
        <f t="shared" si="12"/>
        <v>0.1969301686</v>
      </c>
      <c r="X161" s="27">
        <f t="shared" si="13"/>
        <v>-0.06034239288</v>
      </c>
      <c r="Y161" s="27">
        <f t="shared" si="14"/>
        <v>0.04150958778</v>
      </c>
      <c r="Z161" s="27">
        <f t="shared" si="15"/>
        <v>0.05229576174</v>
      </c>
      <c r="AA161" s="27"/>
    </row>
    <row r="162">
      <c r="A162" s="29">
        <v>2710.0</v>
      </c>
      <c r="B162" s="30">
        <v>3071.0</v>
      </c>
      <c r="C162" s="14">
        <v>38.0</v>
      </c>
      <c r="D162" s="15">
        <v>49.0</v>
      </c>
      <c r="E162" s="16">
        <v>22.0</v>
      </c>
      <c r="F162" s="17">
        <v>58.0</v>
      </c>
      <c r="G162" s="18">
        <v>212.0</v>
      </c>
      <c r="H162" s="19">
        <v>22.0</v>
      </c>
      <c r="I162" s="20">
        <v>57.0</v>
      </c>
      <c r="J162" s="21">
        <v>63.0</v>
      </c>
      <c r="K162" s="22">
        <v>56.0</v>
      </c>
      <c r="L162" s="75">
        <f t="shared" si="1"/>
        <v>0.7521663778</v>
      </c>
      <c r="M162" s="62">
        <f t="shared" si="2"/>
        <v>212</v>
      </c>
      <c r="N162" s="63">
        <f t="shared" si="3"/>
        <v>212</v>
      </c>
      <c r="O162" s="63">
        <f t="shared" si="4"/>
        <v>63</v>
      </c>
      <c r="P162" s="63">
        <f t="shared" si="5"/>
        <v>80</v>
      </c>
      <c r="Q162" s="63">
        <f t="shared" si="6"/>
        <v>222</v>
      </c>
      <c r="R162" s="65">
        <f t="shared" si="7"/>
        <v>0.5060658579</v>
      </c>
      <c r="S162" s="65">
        <f t="shared" si="8"/>
        <v>0.4766031196</v>
      </c>
      <c r="T162" s="66">
        <f t="shared" si="9"/>
        <v>0.4884792627</v>
      </c>
      <c r="U162" s="27">
        <f t="shared" si="10"/>
        <v>0.4865995433</v>
      </c>
      <c r="V162" s="27">
        <f t="shared" si="11"/>
        <v>0.4010013102</v>
      </c>
      <c r="W162" s="27">
        <f t="shared" si="12"/>
        <v>0.2062954439</v>
      </c>
      <c r="X162" s="27">
        <f t="shared" si="13"/>
        <v>-0.06372862001</v>
      </c>
      <c r="Y162" s="27">
        <f t="shared" si="14"/>
        <v>0.04468706148</v>
      </c>
      <c r="Z162" s="27">
        <f t="shared" si="15"/>
        <v>0.05738802262</v>
      </c>
      <c r="AA162" s="27"/>
    </row>
    <row r="163">
      <c r="A163" s="29">
        <v>2711.0</v>
      </c>
      <c r="B163" s="30">
        <v>1531.0</v>
      </c>
      <c r="C163" s="14">
        <v>25.0</v>
      </c>
      <c r="D163" s="15">
        <v>27.0</v>
      </c>
      <c r="E163" s="16">
        <v>25.0</v>
      </c>
      <c r="F163" s="17">
        <v>41.0</v>
      </c>
      <c r="G163" s="18">
        <v>112.0</v>
      </c>
      <c r="H163" s="19">
        <v>15.0</v>
      </c>
      <c r="I163" s="20">
        <v>49.0</v>
      </c>
      <c r="J163" s="21">
        <v>35.0</v>
      </c>
      <c r="K163" s="22">
        <v>40.0</v>
      </c>
      <c r="L163" s="75">
        <f t="shared" si="1"/>
        <v>0.7533875339</v>
      </c>
      <c r="M163" s="62">
        <f t="shared" si="2"/>
        <v>111</v>
      </c>
      <c r="N163" s="63">
        <f t="shared" si="3"/>
        <v>112</v>
      </c>
      <c r="O163" s="63">
        <f t="shared" si="4"/>
        <v>35</v>
      </c>
      <c r="P163" s="63">
        <f t="shared" si="5"/>
        <v>56</v>
      </c>
      <c r="Q163" s="63">
        <f t="shared" si="6"/>
        <v>166</v>
      </c>
      <c r="R163" s="65">
        <f t="shared" si="7"/>
        <v>0.4552845528</v>
      </c>
      <c r="S163" s="65">
        <f t="shared" si="8"/>
        <v>0.3983739837</v>
      </c>
      <c r="T163" s="66">
        <f t="shared" si="9"/>
        <v>0.4028776978</v>
      </c>
      <c r="U163" s="27">
        <f t="shared" si="10"/>
        <v>0.3972602063</v>
      </c>
      <c r="V163" s="27">
        <f t="shared" si="11"/>
        <v>0.335181376</v>
      </c>
      <c r="W163" s="27">
        <f t="shared" si="12"/>
        <v>0.185594676</v>
      </c>
      <c r="X163" s="27">
        <f t="shared" si="13"/>
        <v>-0.04452487308</v>
      </c>
      <c r="Y163" s="27">
        <f t="shared" si="14"/>
        <v>0.03360406086</v>
      </c>
      <c r="Z163" s="27">
        <f t="shared" si="15"/>
        <v>0.04644864138</v>
      </c>
      <c r="AA163" s="27"/>
    </row>
    <row r="164">
      <c r="A164" s="29">
        <v>2715.0</v>
      </c>
      <c r="B164" s="30">
        <v>2341.0</v>
      </c>
      <c r="C164" s="14">
        <v>21.0</v>
      </c>
      <c r="D164" s="15">
        <v>14.0</v>
      </c>
      <c r="E164" s="16">
        <v>19.0</v>
      </c>
      <c r="F164" s="17">
        <v>57.0</v>
      </c>
      <c r="G164" s="18">
        <v>101.0</v>
      </c>
      <c r="H164" s="19">
        <v>50.0</v>
      </c>
      <c r="I164" s="20">
        <v>26.0</v>
      </c>
      <c r="J164" s="21">
        <v>22.0</v>
      </c>
      <c r="K164" s="22">
        <v>27.0</v>
      </c>
      <c r="L164" s="75">
        <f t="shared" si="1"/>
        <v>0.6172106825</v>
      </c>
      <c r="M164" s="62">
        <f t="shared" si="2"/>
        <v>101</v>
      </c>
      <c r="N164" s="63">
        <f t="shared" si="3"/>
        <v>101</v>
      </c>
      <c r="O164" s="63">
        <f t="shared" si="4"/>
        <v>22</v>
      </c>
      <c r="P164" s="63">
        <f t="shared" si="5"/>
        <v>107</v>
      </c>
      <c r="Q164" s="63">
        <f t="shared" si="6"/>
        <v>107</v>
      </c>
      <c r="R164" s="65">
        <f t="shared" si="7"/>
        <v>0.6172106825</v>
      </c>
      <c r="S164" s="65">
        <f t="shared" si="8"/>
        <v>0.3649851632</v>
      </c>
      <c r="T164" s="66">
        <f t="shared" si="9"/>
        <v>0.4855769231</v>
      </c>
      <c r="U164" s="27">
        <f t="shared" si="10"/>
        <v>0.4893755861</v>
      </c>
      <c r="V164" s="27">
        <f t="shared" si="11"/>
        <v>0.307088902</v>
      </c>
      <c r="W164" s="27">
        <f t="shared" si="12"/>
        <v>0.2516031259</v>
      </c>
      <c r="X164" s="27">
        <f t="shared" si="13"/>
        <v>-0.03737413707</v>
      </c>
      <c r="Y164" s="27">
        <f t="shared" si="14"/>
        <v>0.04173750875</v>
      </c>
      <c r="Z164" s="27">
        <f t="shared" si="15"/>
        <v>0.08536386149</v>
      </c>
      <c r="AA164" s="27"/>
    </row>
    <row r="165">
      <c r="A165" s="29">
        <v>2717.0</v>
      </c>
      <c r="B165" s="30">
        <v>1524.0</v>
      </c>
      <c r="C165" s="14">
        <v>14.0</v>
      </c>
      <c r="D165" s="15">
        <v>7.0</v>
      </c>
      <c r="E165" s="16">
        <v>3.0</v>
      </c>
      <c r="F165" s="17">
        <v>28.0</v>
      </c>
      <c r="G165" s="18">
        <v>56.0</v>
      </c>
      <c r="H165" s="19">
        <v>20.0</v>
      </c>
      <c r="I165" s="20">
        <v>4.0</v>
      </c>
      <c r="J165" s="21">
        <v>14.0</v>
      </c>
      <c r="K165" s="22">
        <v>4.0</v>
      </c>
      <c r="L165" s="75">
        <f t="shared" si="1"/>
        <v>0.5866666667</v>
      </c>
      <c r="M165" s="62">
        <f t="shared" si="2"/>
        <v>55</v>
      </c>
      <c r="N165" s="63">
        <f t="shared" si="3"/>
        <v>56</v>
      </c>
      <c r="O165" s="63">
        <f t="shared" si="4"/>
        <v>14</v>
      </c>
      <c r="P165" s="63">
        <f t="shared" si="5"/>
        <v>48</v>
      </c>
      <c r="Q165" s="63">
        <f t="shared" si="6"/>
        <v>32</v>
      </c>
      <c r="R165" s="65">
        <f t="shared" si="7"/>
        <v>0.6933333333</v>
      </c>
      <c r="S165" s="65">
        <f t="shared" si="8"/>
        <v>0.4666666667</v>
      </c>
      <c r="T165" s="66">
        <f t="shared" si="9"/>
        <v>0.6363636364</v>
      </c>
      <c r="U165" s="27">
        <f t="shared" si="10"/>
        <v>0.6227981749</v>
      </c>
      <c r="V165" s="27">
        <f t="shared" si="11"/>
        <v>0.3926410405</v>
      </c>
      <c r="W165" s="27">
        <f t="shared" si="12"/>
        <v>0.282634178</v>
      </c>
      <c r="X165" s="27">
        <f t="shared" si="13"/>
        <v>-0.06109902991</v>
      </c>
      <c r="Y165" s="27">
        <f t="shared" si="14"/>
        <v>0.05994690138</v>
      </c>
      <c r="Z165" s="27">
        <f t="shared" si="15"/>
        <v>0.1077187598</v>
      </c>
      <c r="AA165" s="27"/>
    </row>
    <row r="166">
      <c r="A166" s="29">
        <v>2726.0</v>
      </c>
      <c r="B166" s="30">
        <v>2106.0</v>
      </c>
      <c r="C166" s="14">
        <v>23.0</v>
      </c>
      <c r="D166" s="15">
        <v>39.0</v>
      </c>
      <c r="E166" s="16">
        <v>43.0</v>
      </c>
      <c r="F166" s="17">
        <v>19.0</v>
      </c>
      <c r="G166" s="18">
        <v>49.0</v>
      </c>
      <c r="H166" s="19">
        <v>12.0</v>
      </c>
      <c r="I166" s="20">
        <v>102.0</v>
      </c>
      <c r="J166" s="21">
        <v>87.0</v>
      </c>
      <c r="K166" s="22">
        <v>218.0</v>
      </c>
      <c r="L166" s="75">
        <f t="shared" si="1"/>
        <v>0.8006756757</v>
      </c>
      <c r="M166" s="62">
        <f t="shared" si="2"/>
        <v>40</v>
      </c>
      <c r="N166" s="63">
        <f t="shared" si="3"/>
        <v>49</v>
      </c>
      <c r="O166" s="63">
        <f t="shared" si="4"/>
        <v>87</v>
      </c>
      <c r="P166" s="63">
        <f t="shared" si="5"/>
        <v>31</v>
      </c>
      <c r="Q166" s="63">
        <f t="shared" si="6"/>
        <v>425</v>
      </c>
      <c r="R166" s="65">
        <f t="shared" si="7"/>
        <v>0.1351351351</v>
      </c>
      <c r="S166" s="65">
        <f t="shared" si="8"/>
        <v>0.2297297297</v>
      </c>
      <c r="T166" s="66">
        <f t="shared" si="9"/>
        <v>0.1033755274</v>
      </c>
      <c r="U166" s="27">
        <f t="shared" si="10"/>
        <v>0.08436936845</v>
      </c>
      <c r="V166" s="27">
        <f t="shared" si="11"/>
        <v>0.1932885431</v>
      </c>
      <c r="W166" s="27">
        <f t="shared" si="12"/>
        <v>0.05508722285</v>
      </c>
      <c r="X166" s="27">
        <f t="shared" si="13"/>
        <v>-0.0148065936</v>
      </c>
      <c r="Y166" s="27">
        <f t="shared" si="14"/>
        <v>0.005751794488</v>
      </c>
      <c r="Z166" s="27">
        <f t="shared" si="15"/>
        <v>0.004092076507</v>
      </c>
      <c r="AA166" s="27"/>
    </row>
    <row r="167">
      <c r="A167" s="29">
        <v>2730.0</v>
      </c>
      <c r="B167" s="30">
        <v>2458.0</v>
      </c>
      <c r="C167" s="14">
        <v>12.0</v>
      </c>
      <c r="D167" s="15">
        <v>10.0</v>
      </c>
      <c r="E167" s="16">
        <v>10.0</v>
      </c>
      <c r="F167" s="17">
        <v>34.0</v>
      </c>
      <c r="G167" s="18">
        <v>108.0</v>
      </c>
      <c r="H167" s="19">
        <v>30.0</v>
      </c>
      <c r="I167" s="20">
        <v>20.0</v>
      </c>
      <c r="J167" s="21">
        <v>19.0</v>
      </c>
      <c r="K167" s="22">
        <v>20.0</v>
      </c>
      <c r="L167" s="75">
        <f t="shared" si="1"/>
        <v>0.6844106464</v>
      </c>
      <c r="M167" s="62">
        <f t="shared" si="2"/>
        <v>108</v>
      </c>
      <c r="N167" s="63">
        <f t="shared" si="3"/>
        <v>108</v>
      </c>
      <c r="O167" s="63">
        <f t="shared" si="4"/>
        <v>19</v>
      </c>
      <c r="P167" s="63">
        <f t="shared" si="5"/>
        <v>64</v>
      </c>
      <c r="Q167" s="63">
        <f t="shared" si="6"/>
        <v>72</v>
      </c>
      <c r="R167" s="65">
        <f t="shared" si="7"/>
        <v>0.6539923954</v>
      </c>
      <c r="S167" s="65">
        <f t="shared" si="8"/>
        <v>0.4828897338</v>
      </c>
      <c r="T167" s="66">
        <f t="shared" si="9"/>
        <v>0.6</v>
      </c>
      <c r="U167" s="27">
        <f t="shared" si="10"/>
        <v>0.6027755363</v>
      </c>
      <c r="V167" s="27">
        <f t="shared" si="11"/>
        <v>0.4062907019</v>
      </c>
      <c r="W167" s="27">
        <f t="shared" si="12"/>
        <v>0.2665970237</v>
      </c>
      <c r="X167" s="27">
        <f t="shared" si="13"/>
        <v>-0.06542092763</v>
      </c>
      <c r="Y167" s="27">
        <f t="shared" si="14"/>
        <v>0.05851113859</v>
      </c>
      <c r="Z167" s="27">
        <f t="shared" si="15"/>
        <v>0.09584127467</v>
      </c>
      <c r="AA167" s="27"/>
    </row>
    <row r="168">
      <c r="A168" s="29">
        <v>2731.0</v>
      </c>
      <c r="B168" s="30">
        <v>2336.0</v>
      </c>
      <c r="C168" s="14">
        <v>27.0</v>
      </c>
      <c r="D168" s="15">
        <v>93.0</v>
      </c>
      <c r="E168" s="16">
        <v>60.0</v>
      </c>
      <c r="F168" s="17">
        <v>14.0</v>
      </c>
      <c r="G168" s="18">
        <v>166.0</v>
      </c>
      <c r="H168" s="19">
        <v>19.0</v>
      </c>
      <c r="I168" s="20">
        <v>26.0</v>
      </c>
      <c r="J168" s="21">
        <v>122.0</v>
      </c>
      <c r="K168" s="22">
        <v>71.0</v>
      </c>
      <c r="L168" s="75">
        <f t="shared" si="1"/>
        <v>0.7408026756</v>
      </c>
      <c r="M168" s="62">
        <f t="shared" si="2"/>
        <v>165</v>
      </c>
      <c r="N168" s="63">
        <f t="shared" si="3"/>
        <v>166</v>
      </c>
      <c r="O168" s="63">
        <f t="shared" si="4"/>
        <v>122</v>
      </c>
      <c r="P168" s="63">
        <f t="shared" si="5"/>
        <v>33</v>
      </c>
      <c r="Q168" s="63">
        <f t="shared" si="6"/>
        <v>277</v>
      </c>
      <c r="R168" s="65">
        <f t="shared" si="7"/>
        <v>0.3327759197</v>
      </c>
      <c r="S168" s="65">
        <f t="shared" si="8"/>
        <v>0.4816053512</v>
      </c>
      <c r="T168" s="66">
        <f t="shared" si="9"/>
        <v>0.374717833</v>
      </c>
      <c r="U168" s="27">
        <f t="shared" si="10"/>
        <v>0.3712558804</v>
      </c>
      <c r="V168" s="27">
        <f t="shared" si="11"/>
        <v>0.4052100561</v>
      </c>
      <c r="W168" s="27">
        <f t="shared" si="12"/>
        <v>0.1356545892</v>
      </c>
      <c r="X168" s="27">
        <f t="shared" si="13"/>
        <v>-0.0650733793</v>
      </c>
      <c r="Y168" s="27">
        <f t="shared" si="14"/>
        <v>0.02969347835</v>
      </c>
      <c r="Z168" s="27">
        <f t="shared" si="15"/>
        <v>0.02481481085</v>
      </c>
      <c r="AA168" s="27"/>
    </row>
    <row r="169">
      <c r="A169" s="29">
        <v>2733.0</v>
      </c>
      <c r="B169" s="30">
        <v>2756.0</v>
      </c>
      <c r="C169" s="14">
        <v>15.0</v>
      </c>
      <c r="D169" s="15">
        <v>13.0</v>
      </c>
      <c r="E169" s="16">
        <v>16.0</v>
      </c>
      <c r="F169" s="17">
        <v>38.0</v>
      </c>
      <c r="G169" s="18">
        <v>94.0</v>
      </c>
      <c r="H169" s="19">
        <v>28.0</v>
      </c>
      <c r="I169" s="20">
        <v>27.0</v>
      </c>
      <c r="J169" s="21">
        <v>18.0</v>
      </c>
      <c r="K169" s="22">
        <v>37.0</v>
      </c>
      <c r="L169" s="75">
        <f t="shared" si="1"/>
        <v>0.7062937063</v>
      </c>
      <c r="M169" s="62">
        <f t="shared" si="2"/>
        <v>94</v>
      </c>
      <c r="N169" s="63">
        <f t="shared" si="3"/>
        <v>94</v>
      </c>
      <c r="O169" s="63">
        <f t="shared" si="4"/>
        <v>18</v>
      </c>
      <c r="P169" s="63">
        <f t="shared" si="5"/>
        <v>66</v>
      </c>
      <c r="Q169" s="63">
        <f t="shared" si="6"/>
        <v>108</v>
      </c>
      <c r="R169" s="65">
        <f t="shared" si="7"/>
        <v>0.5594405594</v>
      </c>
      <c r="S169" s="65">
        <f t="shared" si="8"/>
        <v>0.3916083916</v>
      </c>
      <c r="T169" s="66">
        <f t="shared" si="9"/>
        <v>0.4653465347</v>
      </c>
      <c r="U169" s="27">
        <f t="shared" si="10"/>
        <v>0.4661955877</v>
      </c>
      <c r="V169" s="27">
        <f t="shared" si="11"/>
        <v>0.329488985</v>
      </c>
      <c r="W169" s="27">
        <f t="shared" si="12"/>
        <v>0.2280533981</v>
      </c>
      <c r="X169" s="27">
        <f t="shared" si="13"/>
        <v>-0.04302538172</v>
      </c>
      <c r="Y169" s="27">
        <f t="shared" si="14"/>
        <v>0.04059044546</v>
      </c>
      <c r="Z169" s="27">
        <f t="shared" si="15"/>
        <v>0.07013181578</v>
      </c>
      <c r="AA169" s="27"/>
    </row>
    <row r="170">
      <c r="A170" s="29">
        <v>2737.0</v>
      </c>
      <c r="B170" s="30">
        <v>1198.0</v>
      </c>
      <c r="C170" s="14">
        <v>1.0</v>
      </c>
      <c r="D170" s="15">
        <v>1.0</v>
      </c>
      <c r="E170" s="16">
        <v>1.0</v>
      </c>
      <c r="F170" s="17">
        <v>29.0</v>
      </c>
      <c r="G170" s="18">
        <v>51.0</v>
      </c>
      <c r="H170" s="19">
        <v>14.0</v>
      </c>
      <c r="I170" s="20">
        <v>5.0</v>
      </c>
      <c r="J170" s="21">
        <v>3.0</v>
      </c>
      <c r="K170" s="22">
        <v>4.0</v>
      </c>
      <c r="L170" s="75">
        <f t="shared" si="1"/>
        <v>0.5779816514</v>
      </c>
      <c r="M170" s="62">
        <f t="shared" si="2"/>
        <v>50</v>
      </c>
      <c r="N170" s="63">
        <f t="shared" si="3"/>
        <v>51</v>
      </c>
      <c r="O170" s="63">
        <f t="shared" si="4"/>
        <v>3</v>
      </c>
      <c r="P170" s="63">
        <f t="shared" si="5"/>
        <v>43</v>
      </c>
      <c r="Q170" s="63">
        <f t="shared" si="6"/>
        <v>12</v>
      </c>
      <c r="R170" s="65">
        <f t="shared" si="7"/>
        <v>0.8623853211</v>
      </c>
      <c r="S170" s="65">
        <f t="shared" si="8"/>
        <v>0.495412844</v>
      </c>
      <c r="T170" s="66">
        <f t="shared" si="9"/>
        <v>0.8095238095</v>
      </c>
      <c r="U170" s="27">
        <f t="shared" si="10"/>
        <v>0.7862811959</v>
      </c>
      <c r="V170" s="27">
        <f t="shared" si="11"/>
        <v>0.4168273169</v>
      </c>
      <c r="W170" s="27">
        <f t="shared" si="12"/>
        <v>0.3515474515</v>
      </c>
      <c r="X170" s="27">
        <f t="shared" si="13"/>
        <v>-0.06885813831</v>
      </c>
      <c r="Y170" s="27">
        <f t="shared" si="14"/>
        <v>0.07915648411</v>
      </c>
      <c r="Z170" s="27">
        <f t="shared" si="15"/>
        <v>0.1666517565</v>
      </c>
      <c r="AA170" s="27"/>
    </row>
    <row r="171">
      <c r="A171" s="29">
        <v>2740.0</v>
      </c>
      <c r="B171" s="30">
        <v>2389.0</v>
      </c>
      <c r="C171" s="14">
        <v>2.0</v>
      </c>
      <c r="D171" s="15">
        <v>7.0</v>
      </c>
      <c r="E171" s="16">
        <v>2.0</v>
      </c>
      <c r="F171" s="17">
        <v>11.0</v>
      </c>
      <c r="G171" s="18">
        <v>56.0</v>
      </c>
      <c r="H171" s="19">
        <v>9.0</v>
      </c>
      <c r="I171" s="20">
        <v>10.0</v>
      </c>
      <c r="J171" s="21">
        <v>16.0</v>
      </c>
      <c r="K171" s="22">
        <v>13.0</v>
      </c>
      <c r="L171" s="75">
        <f t="shared" si="1"/>
        <v>0.7142857143</v>
      </c>
      <c r="M171" s="62">
        <f t="shared" si="2"/>
        <v>56</v>
      </c>
      <c r="N171" s="63">
        <f t="shared" si="3"/>
        <v>56</v>
      </c>
      <c r="O171" s="63">
        <f t="shared" si="4"/>
        <v>16</v>
      </c>
      <c r="P171" s="63">
        <f t="shared" si="5"/>
        <v>20</v>
      </c>
      <c r="Q171" s="63">
        <f t="shared" si="6"/>
        <v>34</v>
      </c>
      <c r="R171" s="65">
        <f t="shared" si="7"/>
        <v>0.6031746032</v>
      </c>
      <c r="S171" s="65">
        <f t="shared" si="8"/>
        <v>0.5714285714</v>
      </c>
      <c r="T171" s="66">
        <f t="shared" si="9"/>
        <v>0.6222222222</v>
      </c>
      <c r="U171" s="27">
        <f t="shared" si="10"/>
        <v>0.6213968569</v>
      </c>
      <c r="V171" s="27">
        <f t="shared" si="11"/>
        <v>0.4807849475</v>
      </c>
      <c r="W171" s="27">
        <f t="shared" si="12"/>
        <v>0.245881382</v>
      </c>
      <c r="X171" s="27">
        <f t="shared" si="13"/>
        <v>-0.09161037388</v>
      </c>
      <c r="Y171" s="27">
        <f t="shared" si="14"/>
        <v>0.06385911226</v>
      </c>
      <c r="Z171" s="27">
        <f t="shared" si="15"/>
        <v>0.08152546387</v>
      </c>
      <c r="AA171" s="27"/>
    </row>
    <row r="172">
      <c r="A172" s="29">
        <v>2743.0</v>
      </c>
      <c r="B172" s="30">
        <v>3042.0</v>
      </c>
      <c r="C172" s="14">
        <v>25.0</v>
      </c>
      <c r="D172" s="15">
        <v>17.0</v>
      </c>
      <c r="E172" s="16">
        <v>20.0</v>
      </c>
      <c r="F172" s="17">
        <v>59.0</v>
      </c>
      <c r="G172" s="18">
        <v>131.0</v>
      </c>
      <c r="H172" s="19">
        <v>53.0</v>
      </c>
      <c r="I172" s="20">
        <v>37.0</v>
      </c>
      <c r="J172" s="21">
        <v>33.0</v>
      </c>
      <c r="K172" s="22">
        <v>41.0</v>
      </c>
      <c r="L172" s="75">
        <f t="shared" si="1"/>
        <v>0.6514423077</v>
      </c>
      <c r="M172" s="62">
        <f t="shared" si="2"/>
        <v>131</v>
      </c>
      <c r="N172" s="63">
        <f t="shared" si="3"/>
        <v>131</v>
      </c>
      <c r="O172" s="63">
        <f t="shared" si="4"/>
        <v>33</v>
      </c>
      <c r="P172" s="63">
        <f t="shared" si="5"/>
        <v>112</v>
      </c>
      <c r="Q172" s="63">
        <f t="shared" si="6"/>
        <v>140</v>
      </c>
      <c r="R172" s="65">
        <f t="shared" si="7"/>
        <v>0.5841346154</v>
      </c>
      <c r="S172" s="65">
        <f t="shared" si="8"/>
        <v>0.3942307692</v>
      </c>
      <c r="T172" s="66">
        <f t="shared" si="9"/>
        <v>0.4833948339</v>
      </c>
      <c r="U172" s="27">
        <f t="shared" si="10"/>
        <v>0.48629371</v>
      </c>
      <c r="V172" s="27">
        <f t="shared" si="11"/>
        <v>0.3316953845</v>
      </c>
      <c r="W172" s="27">
        <f t="shared" si="12"/>
        <v>0.2381198176</v>
      </c>
      <c r="X172" s="27">
        <f t="shared" si="13"/>
        <v>-0.04360354386</v>
      </c>
      <c r="Y172" s="27">
        <f t="shared" si="14"/>
        <v>0.04266594201</v>
      </c>
      <c r="Z172" s="27">
        <f t="shared" si="15"/>
        <v>0.0764597846</v>
      </c>
      <c r="AA172" s="27"/>
    </row>
    <row r="173">
      <c r="A173" s="29">
        <v>2746.0</v>
      </c>
      <c r="B173" s="30">
        <v>1220.0</v>
      </c>
      <c r="C173" s="14">
        <v>10.0</v>
      </c>
      <c r="D173" s="15">
        <v>8.0</v>
      </c>
      <c r="E173" s="16">
        <v>4.0</v>
      </c>
      <c r="F173" s="17">
        <v>16.0</v>
      </c>
      <c r="G173" s="18">
        <v>46.0</v>
      </c>
      <c r="H173" s="19">
        <v>19.0</v>
      </c>
      <c r="I173" s="20">
        <v>10.0</v>
      </c>
      <c r="J173" s="21">
        <v>8.0</v>
      </c>
      <c r="K173" s="22">
        <v>8.0</v>
      </c>
      <c r="L173" s="75">
        <f t="shared" si="1"/>
        <v>0.6666666667</v>
      </c>
      <c r="M173" s="62">
        <f t="shared" si="2"/>
        <v>46</v>
      </c>
      <c r="N173" s="63">
        <f t="shared" si="3"/>
        <v>46</v>
      </c>
      <c r="O173" s="63">
        <f t="shared" si="4"/>
        <v>8</v>
      </c>
      <c r="P173" s="63">
        <f t="shared" si="5"/>
        <v>35</v>
      </c>
      <c r="Q173" s="63">
        <f t="shared" si="6"/>
        <v>40</v>
      </c>
      <c r="R173" s="65">
        <f t="shared" si="7"/>
        <v>0.6279069767</v>
      </c>
      <c r="S173" s="65">
        <f t="shared" si="8"/>
        <v>0.4186046512</v>
      </c>
      <c r="T173" s="66">
        <f t="shared" si="9"/>
        <v>0.5348837209</v>
      </c>
      <c r="U173" s="27">
        <f t="shared" si="10"/>
        <v>0.5370076562</v>
      </c>
      <c r="V173" s="27">
        <f t="shared" si="11"/>
        <v>0.3522029267</v>
      </c>
      <c r="W173" s="27">
        <f t="shared" si="12"/>
        <v>0.2559634215</v>
      </c>
      <c r="X173" s="27">
        <f t="shared" si="13"/>
        <v>-0.04916192184</v>
      </c>
      <c r="Y173" s="27">
        <f t="shared" si="14"/>
        <v>0.04869868526</v>
      </c>
      <c r="Z173" s="27">
        <f t="shared" si="15"/>
        <v>0.08834821948</v>
      </c>
      <c r="AA173" s="27"/>
    </row>
    <row r="174">
      <c r="A174" s="29">
        <v>2752.0</v>
      </c>
      <c r="B174" s="30">
        <v>2509.0</v>
      </c>
      <c r="C174" s="14">
        <v>5.0</v>
      </c>
      <c r="D174" s="15">
        <v>2.0</v>
      </c>
      <c r="E174" s="16">
        <v>5.0</v>
      </c>
      <c r="F174" s="17">
        <v>21.0</v>
      </c>
      <c r="G174" s="18">
        <v>69.0</v>
      </c>
      <c r="H174" s="19">
        <v>13.0</v>
      </c>
      <c r="I174" s="20">
        <v>7.0</v>
      </c>
      <c r="J174" s="21">
        <v>12.0</v>
      </c>
      <c r="K174" s="22">
        <v>8.0</v>
      </c>
      <c r="L174" s="75">
        <f t="shared" si="1"/>
        <v>0.676056338</v>
      </c>
      <c r="M174" s="62">
        <f t="shared" si="2"/>
        <v>69</v>
      </c>
      <c r="N174" s="63">
        <f t="shared" si="3"/>
        <v>69</v>
      </c>
      <c r="O174" s="63">
        <f t="shared" si="4"/>
        <v>12</v>
      </c>
      <c r="P174" s="63">
        <f t="shared" si="5"/>
        <v>34</v>
      </c>
      <c r="Q174" s="63">
        <f t="shared" si="6"/>
        <v>27</v>
      </c>
      <c r="R174" s="65">
        <f t="shared" si="7"/>
        <v>0.7253521127</v>
      </c>
      <c r="S174" s="65">
        <f t="shared" si="8"/>
        <v>0.5704225352</v>
      </c>
      <c r="T174" s="66">
        <f t="shared" si="9"/>
        <v>0.71875</v>
      </c>
      <c r="U174" s="27">
        <f t="shared" si="10"/>
        <v>0.7198498667</v>
      </c>
      <c r="V174" s="27">
        <f t="shared" si="11"/>
        <v>0.4799384952</v>
      </c>
      <c r="W174" s="27">
        <f t="shared" si="12"/>
        <v>0.2956864877</v>
      </c>
      <c r="X174" s="27">
        <f t="shared" si="13"/>
        <v>-0.09128808609</v>
      </c>
      <c r="Y174" s="27">
        <f t="shared" si="14"/>
        <v>0.07665905005</v>
      </c>
      <c r="Z174" s="27">
        <f t="shared" si="15"/>
        <v>0.1178975947</v>
      </c>
      <c r="AA174" s="27"/>
    </row>
    <row r="175">
      <c r="A175" s="29">
        <v>2775.0</v>
      </c>
      <c r="B175" s="30">
        <v>3006.0</v>
      </c>
      <c r="C175" s="14">
        <v>102.0</v>
      </c>
      <c r="D175" s="15">
        <v>197.0</v>
      </c>
      <c r="E175" s="16">
        <v>119.0</v>
      </c>
      <c r="F175" s="17">
        <v>46.0</v>
      </c>
      <c r="G175" s="18">
        <v>304.0</v>
      </c>
      <c r="H175" s="19">
        <v>15.0</v>
      </c>
      <c r="I175" s="20">
        <v>66.0</v>
      </c>
      <c r="J175" s="21">
        <v>278.0</v>
      </c>
      <c r="K175" s="22">
        <v>125.0</v>
      </c>
      <c r="L175" s="75">
        <f t="shared" si="1"/>
        <v>0.7292332268</v>
      </c>
      <c r="M175" s="62">
        <f t="shared" si="2"/>
        <v>305</v>
      </c>
      <c r="N175" s="63">
        <f t="shared" si="3"/>
        <v>304</v>
      </c>
      <c r="O175" s="63">
        <f t="shared" si="4"/>
        <v>278</v>
      </c>
      <c r="P175" s="63">
        <f t="shared" si="5"/>
        <v>61</v>
      </c>
      <c r="Q175" s="63">
        <f t="shared" si="6"/>
        <v>609</v>
      </c>
      <c r="R175" s="65">
        <f t="shared" si="7"/>
        <v>0.2915335463</v>
      </c>
      <c r="S175" s="65">
        <f t="shared" si="8"/>
        <v>0.46485623</v>
      </c>
      <c r="T175" s="66">
        <f t="shared" si="9"/>
        <v>0.3329682366</v>
      </c>
      <c r="U175" s="27">
        <f t="shared" si="10"/>
        <v>0.3344444465</v>
      </c>
      <c r="V175" s="27">
        <f t="shared" si="11"/>
        <v>0.3911177868</v>
      </c>
      <c r="W175" s="27">
        <f t="shared" si="12"/>
        <v>0.1188423234</v>
      </c>
      <c r="X175" s="27">
        <f t="shared" si="13"/>
        <v>-0.06062588125</v>
      </c>
      <c r="Y175" s="27">
        <f t="shared" si="14"/>
        <v>0.02510874868</v>
      </c>
      <c r="Z175" s="27">
        <f t="shared" si="15"/>
        <v>0.01904514377</v>
      </c>
      <c r="AA175" s="27"/>
    </row>
    <row r="176">
      <c r="A176" s="29">
        <v>2776.0</v>
      </c>
      <c r="B176" s="30">
        <v>2761.0</v>
      </c>
      <c r="C176" s="14">
        <v>33.0</v>
      </c>
      <c r="D176" s="15">
        <v>177.0</v>
      </c>
      <c r="E176" s="16">
        <v>82.0</v>
      </c>
      <c r="F176" s="17">
        <v>17.0</v>
      </c>
      <c r="G176" s="18">
        <v>236.0</v>
      </c>
      <c r="H176" s="19">
        <v>18.0</v>
      </c>
      <c r="I176" s="20">
        <v>39.0</v>
      </c>
      <c r="J176" s="21">
        <v>234.0</v>
      </c>
      <c r="K176" s="22">
        <v>117.0</v>
      </c>
      <c r="L176" s="75">
        <f t="shared" si="1"/>
        <v>0.7177334732</v>
      </c>
      <c r="M176" s="62">
        <f t="shared" si="2"/>
        <v>237</v>
      </c>
      <c r="N176" s="63">
        <f t="shared" si="3"/>
        <v>236</v>
      </c>
      <c r="O176" s="63">
        <f t="shared" si="4"/>
        <v>234</v>
      </c>
      <c r="P176" s="63">
        <f t="shared" si="5"/>
        <v>35</v>
      </c>
      <c r="Q176" s="63">
        <f t="shared" si="6"/>
        <v>448</v>
      </c>
      <c r="R176" s="65">
        <f t="shared" si="7"/>
        <v>0.2843651626</v>
      </c>
      <c r="S176" s="65">
        <f t="shared" si="8"/>
        <v>0.4931794334</v>
      </c>
      <c r="T176" s="66">
        <f t="shared" si="9"/>
        <v>0.3450292398</v>
      </c>
      <c r="U176" s="27">
        <f t="shared" si="10"/>
        <v>0.3476896538</v>
      </c>
      <c r="V176" s="27">
        <f t="shared" si="11"/>
        <v>0.414948184</v>
      </c>
      <c r="W176" s="27">
        <f t="shared" si="12"/>
        <v>0.1159201644</v>
      </c>
      <c r="X176" s="27">
        <f t="shared" si="13"/>
        <v>-0.06823868789</v>
      </c>
      <c r="Y176" s="27">
        <f t="shared" si="14"/>
        <v>0.02598359426</v>
      </c>
      <c r="Z176" s="27">
        <f t="shared" si="15"/>
        <v>0.01812007391</v>
      </c>
      <c r="AA176" s="27"/>
    </row>
    <row r="177">
      <c r="A177" s="29">
        <v>3000.0</v>
      </c>
      <c r="B177" s="30">
        <v>2043.0</v>
      </c>
      <c r="C177" s="14">
        <v>13.0</v>
      </c>
      <c r="D177" s="15">
        <v>12.0</v>
      </c>
      <c r="E177" s="16">
        <v>9.0</v>
      </c>
      <c r="F177" s="17">
        <v>27.0</v>
      </c>
      <c r="G177" s="18">
        <v>83.0</v>
      </c>
      <c r="H177" s="19">
        <v>26.0</v>
      </c>
      <c r="I177" s="20">
        <v>21.0</v>
      </c>
      <c r="J177" s="21">
        <v>27.0</v>
      </c>
      <c r="K177" s="22">
        <v>26.0</v>
      </c>
      <c r="L177" s="75">
        <f t="shared" si="1"/>
        <v>0.6721311475</v>
      </c>
      <c r="M177" s="62">
        <f t="shared" si="2"/>
        <v>83</v>
      </c>
      <c r="N177" s="63">
        <f t="shared" si="3"/>
        <v>83</v>
      </c>
      <c r="O177" s="63">
        <f t="shared" si="4"/>
        <v>27</v>
      </c>
      <c r="P177" s="63">
        <f t="shared" si="5"/>
        <v>53</v>
      </c>
      <c r="Q177" s="63">
        <f t="shared" si="6"/>
        <v>81</v>
      </c>
      <c r="R177" s="65">
        <f t="shared" si="7"/>
        <v>0.5573770492</v>
      </c>
      <c r="S177" s="65">
        <f t="shared" si="8"/>
        <v>0.4508196721</v>
      </c>
      <c r="T177" s="66">
        <f t="shared" si="9"/>
        <v>0.506097561</v>
      </c>
      <c r="U177" s="27">
        <f t="shared" si="10"/>
        <v>0.5066272148</v>
      </c>
      <c r="V177" s="27">
        <f t="shared" si="11"/>
        <v>0.3793077967</v>
      </c>
      <c r="W177" s="27">
        <f t="shared" si="12"/>
        <v>0.2272122175</v>
      </c>
      <c r="X177" s="27">
        <f t="shared" si="13"/>
        <v>-0.05701990253</v>
      </c>
      <c r="Y177" s="27">
        <f t="shared" si="14"/>
        <v>0.04655537393</v>
      </c>
      <c r="Z177" s="27">
        <f t="shared" si="15"/>
        <v>0.06961540408</v>
      </c>
      <c r="AA177" s="27"/>
    </row>
    <row r="178">
      <c r="A178" s="29">
        <v>3003.0</v>
      </c>
      <c r="B178" s="30">
        <v>1572.0</v>
      </c>
      <c r="C178" s="14">
        <v>10.0</v>
      </c>
      <c r="D178" s="15">
        <v>10.0</v>
      </c>
      <c r="E178" s="16">
        <v>7.0</v>
      </c>
      <c r="F178" s="17">
        <v>21.0</v>
      </c>
      <c r="G178" s="18">
        <v>88.0</v>
      </c>
      <c r="H178" s="19">
        <v>14.0</v>
      </c>
      <c r="I178" s="20">
        <v>8.0</v>
      </c>
      <c r="J178" s="21">
        <v>18.0</v>
      </c>
      <c r="K178" s="22">
        <v>24.0</v>
      </c>
      <c r="L178" s="75">
        <f t="shared" si="1"/>
        <v>0.735</v>
      </c>
      <c r="M178" s="62">
        <f t="shared" si="2"/>
        <v>88</v>
      </c>
      <c r="N178" s="63">
        <f t="shared" si="3"/>
        <v>88</v>
      </c>
      <c r="O178" s="63">
        <f t="shared" si="4"/>
        <v>18</v>
      </c>
      <c r="P178" s="63">
        <f t="shared" si="5"/>
        <v>35</v>
      </c>
      <c r="Q178" s="63">
        <f t="shared" si="6"/>
        <v>59</v>
      </c>
      <c r="R178" s="65">
        <f t="shared" si="7"/>
        <v>0.615</v>
      </c>
      <c r="S178" s="65">
        <f t="shared" si="8"/>
        <v>0.53</v>
      </c>
      <c r="T178" s="66">
        <f t="shared" si="9"/>
        <v>0.5986394558</v>
      </c>
      <c r="U178" s="27">
        <f t="shared" si="10"/>
        <v>0.6039219075</v>
      </c>
      <c r="V178" s="27">
        <f t="shared" si="11"/>
        <v>0.4459280388</v>
      </c>
      <c r="W178" s="27">
        <f t="shared" si="12"/>
        <v>0.2507019512</v>
      </c>
      <c r="X178" s="27">
        <f t="shared" si="13"/>
        <v>-0.07880839669</v>
      </c>
      <c r="Y178" s="27">
        <f t="shared" si="14"/>
        <v>0.06039053316</v>
      </c>
      <c r="Z178" s="27">
        <f t="shared" si="15"/>
        <v>0.08475345587</v>
      </c>
      <c r="AA178" s="27"/>
    </row>
    <row r="179">
      <c r="A179" s="29">
        <v>3006.0</v>
      </c>
      <c r="B179" s="30">
        <v>505.0</v>
      </c>
      <c r="C179" s="14">
        <v>10.0</v>
      </c>
      <c r="D179" s="15">
        <v>9.0</v>
      </c>
      <c r="E179" s="16">
        <v>5.0</v>
      </c>
      <c r="F179" s="17">
        <v>8.0</v>
      </c>
      <c r="G179" s="18">
        <v>37.0</v>
      </c>
      <c r="H179" s="19">
        <v>3.0</v>
      </c>
      <c r="I179" s="20">
        <v>22.0</v>
      </c>
      <c r="J179" s="21">
        <v>10.0</v>
      </c>
      <c r="K179" s="22">
        <v>27.0</v>
      </c>
      <c r="L179" s="75">
        <f t="shared" si="1"/>
        <v>0.8396946565</v>
      </c>
      <c r="M179" s="62">
        <f t="shared" si="2"/>
        <v>35</v>
      </c>
      <c r="N179" s="63">
        <f t="shared" si="3"/>
        <v>37</v>
      </c>
      <c r="O179" s="63">
        <f t="shared" si="4"/>
        <v>10</v>
      </c>
      <c r="P179" s="63">
        <f t="shared" si="5"/>
        <v>11</v>
      </c>
      <c r="Q179" s="63">
        <f t="shared" si="6"/>
        <v>73</v>
      </c>
      <c r="R179" s="65">
        <f t="shared" si="7"/>
        <v>0.3664122137</v>
      </c>
      <c r="S179" s="65">
        <f t="shared" si="8"/>
        <v>0.358778626</v>
      </c>
      <c r="T179" s="66">
        <f t="shared" si="9"/>
        <v>0.3363636364</v>
      </c>
      <c r="U179" s="27">
        <f t="shared" si="10"/>
        <v>0.3105168921</v>
      </c>
      <c r="V179" s="27">
        <f t="shared" si="11"/>
        <v>0.301866885</v>
      </c>
      <c r="W179" s="27">
        <f t="shared" si="12"/>
        <v>0.1493662714</v>
      </c>
      <c r="X179" s="27">
        <f t="shared" si="13"/>
        <v>-0.03611385729</v>
      </c>
      <c r="Y179" s="27">
        <f t="shared" si="14"/>
        <v>0.02435647205</v>
      </c>
      <c r="Z179" s="27">
        <f t="shared" si="15"/>
        <v>0.03008479577</v>
      </c>
      <c r="AA179" s="27"/>
    </row>
    <row r="180">
      <c r="A180" s="29">
        <v>3007.0</v>
      </c>
      <c r="B180" s="30">
        <v>2877.0</v>
      </c>
      <c r="C180" s="14">
        <v>12.0</v>
      </c>
      <c r="D180" s="15">
        <v>12.0</v>
      </c>
      <c r="E180" s="16">
        <v>11.0</v>
      </c>
      <c r="F180" s="17">
        <v>35.0</v>
      </c>
      <c r="G180" s="18">
        <v>98.0</v>
      </c>
      <c r="H180" s="19">
        <v>20.0</v>
      </c>
      <c r="I180" s="20">
        <v>18.0</v>
      </c>
      <c r="J180" s="21">
        <v>25.0</v>
      </c>
      <c r="K180" s="22">
        <v>24.0</v>
      </c>
      <c r="L180" s="75">
        <f t="shared" si="1"/>
        <v>0.6862745098</v>
      </c>
      <c r="M180" s="62">
        <f t="shared" si="2"/>
        <v>98</v>
      </c>
      <c r="N180" s="63">
        <f t="shared" si="3"/>
        <v>98</v>
      </c>
      <c r="O180" s="63">
        <f t="shared" si="4"/>
        <v>25</v>
      </c>
      <c r="P180" s="63">
        <f t="shared" si="5"/>
        <v>55</v>
      </c>
      <c r="Q180" s="63">
        <f t="shared" si="6"/>
        <v>77</v>
      </c>
      <c r="R180" s="65">
        <f t="shared" si="7"/>
        <v>0.6</v>
      </c>
      <c r="S180" s="65">
        <f t="shared" si="8"/>
        <v>0.4823529412</v>
      </c>
      <c r="T180" s="66">
        <f t="shared" si="9"/>
        <v>0.56</v>
      </c>
      <c r="U180" s="27">
        <f t="shared" si="10"/>
        <v>0.5603975465</v>
      </c>
      <c r="V180" s="27">
        <f t="shared" si="11"/>
        <v>0.4058390587</v>
      </c>
      <c r="W180" s="27">
        <f t="shared" si="12"/>
        <v>0.2445872695</v>
      </c>
      <c r="X180" s="27">
        <f t="shared" si="13"/>
        <v>-0.0652755613</v>
      </c>
      <c r="Y180" s="27">
        <f t="shared" si="14"/>
        <v>0.05362089514</v>
      </c>
      <c r="Z180" s="27">
        <f t="shared" si="15"/>
        <v>0.08066955942</v>
      </c>
      <c r="AA180" s="27"/>
    </row>
    <row r="181">
      <c r="A181" s="29">
        <v>3009.0</v>
      </c>
      <c r="B181" s="30">
        <v>2664.0</v>
      </c>
      <c r="C181" s="14">
        <v>26.0</v>
      </c>
      <c r="D181" s="15">
        <v>20.0</v>
      </c>
      <c r="E181" s="16">
        <v>15.0</v>
      </c>
      <c r="F181" s="17">
        <v>39.0</v>
      </c>
      <c r="G181" s="18">
        <v>132.0</v>
      </c>
      <c r="H181" s="19">
        <v>22.0</v>
      </c>
      <c r="I181" s="20">
        <v>30.0</v>
      </c>
      <c r="J181" s="21">
        <v>46.0</v>
      </c>
      <c r="K181" s="22">
        <v>40.0</v>
      </c>
      <c r="L181" s="75">
        <f t="shared" si="1"/>
        <v>0.7108108108</v>
      </c>
      <c r="M181" s="62">
        <f t="shared" si="2"/>
        <v>132</v>
      </c>
      <c r="N181" s="63">
        <f t="shared" si="3"/>
        <v>132</v>
      </c>
      <c r="O181" s="63">
        <f t="shared" si="4"/>
        <v>46</v>
      </c>
      <c r="P181" s="63">
        <f t="shared" si="5"/>
        <v>61</v>
      </c>
      <c r="Q181" s="63">
        <f t="shared" si="6"/>
        <v>131</v>
      </c>
      <c r="R181" s="65">
        <f t="shared" si="7"/>
        <v>0.5216216216</v>
      </c>
      <c r="S181" s="65">
        <f t="shared" si="8"/>
        <v>0.4810810811</v>
      </c>
      <c r="T181" s="66">
        <f t="shared" si="9"/>
        <v>0.5019011407</v>
      </c>
      <c r="U181" s="27">
        <f t="shared" si="10"/>
        <v>0.5008939239</v>
      </c>
      <c r="V181" s="27">
        <f t="shared" si="11"/>
        <v>0.4047689491</v>
      </c>
      <c r="W181" s="27">
        <f t="shared" si="12"/>
        <v>0.2126366802</v>
      </c>
      <c r="X181" s="27">
        <f t="shared" si="13"/>
        <v>-0.06493178014</v>
      </c>
      <c r="Y181" s="27">
        <f t="shared" si="14"/>
        <v>0.04649344655</v>
      </c>
      <c r="Z181" s="27">
        <f t="shared" si="15"/>
        <v>0.06097030312</v>
      </c>
      <c r="AA181" s="27"/>
    </row>
    <row r="182">
      <c r="A182" s="29">
        <v>3011.0</v>
      </c>
      <c r="B182" s="30">
        <v>2469.0</v>
      </c>
      <c r="C182" s="14">
        <v>21.0</v>
      </c>
      <c r="D182" s="15">
        <v>21.0</v>
      </c>
      <c r="E182" s="16">
        <v>15.0</v>
      </c>
      <c r="F182" s="17">
        <v>28.0</v>
      </c>
      <c r="G182" s="18">
        <v>118.0</v>
      </c>
      <c r="H182" s="19">
        <v>23.0</v>
      </c>
      <c r="I182" s="20">
        <v>27.0</v>
      </c>
      <c r="J182" s="21">
        <v>33.0</v>
      </c>
      <c r="K182" s="22">
        <v>52.0</v>
      </c>
      <c r="L182" s="75">
        <f t="shared" si="1"/>
        <v>0.7514792899</v>
      </c>
      <c r="M182" s="62">
        <f t="shared" si="2"/>
        <v>118</v>
      </c>
      <c r="N182" s="63">
        <f t="shared" si="3"/>
        <v>118</v>
      </c>
      <c r="O182" s="63">
        <f t="shared" si="4"/>
        <v>33</v>
      </c>
      <c r="P182" s="63">
        <f t="shared" si="5"/>
        <v>51</v>
      </c>
      <c r="Q182" s="63">
        <f t="shared" si="6"/>
        <v>136</v>
      </c>
      <c r="R182" s="65">
        <f t="shared" si="7"/>
        <v>0.5</v>
      </c>
      <c r="S182" s="65">
        <f t="shared" si="8"/>
        <v>0.4467455621</v>
      </c>
      <c r="T182" s="66">
        <f t="shared" si="9"/>
        <v>0.4645669291</v>
      </c>
      <c r="U182" s="27">
        <f t="shared" si="10"/>
        <v>0.4620710493</v>
      </c>
      <c r="V182" s="27">
        <f t="shared" si="11"/>
        <v>0.3758799479</v>
      </c>
      <c r="W182" s="27">
        <f t="shared" si="12"/>
        <v>0.2038227246</v>
      </c>
      <c r="X182" s="27">
        <f t="shared" si="13"/>
        <v>-0.05599396829</v>
      </c>
      <c r="Y182" s="27">
        <f t="shared" si="14"/>
        <v>0.04138549269</v>
      </c>
      <c r="Z182" s="27">
        <f t="shared" si="15"/>
        <v>0.05602052738</v>
      </c>
      <c r="AA182" s="27"/>
    </row>
    <row r="183">
      <c r="A183" s="29">
        <v>3013.0</v>
      </c>
      <c r="B183" s="30">
        <v>1624.0</v>
      </c>
      <c r="C183" s="14">
        <v>11.0</v>
      </c>
      <c r="D183" s="15">
        <v>5.0</v>
      </c>
      <c r="E183" s="16">
        <v>16.0</v>
      </c>
      <c r="F183" s="17">
        <v>21.0</v>
      </c>
      <c r="G183" s="18">
        <v>85.0</v>
      </c>
      <c r="H183" s="19">
        <v>15.0</v>
      </c>
      <c r="I183" s="20">
        <v>14.0</v>
      </c>
      <c r="J183" s="21">
        <v>22.0</v>
      </c>
      <c r="K183" s="22">
        <v>29.0</v>
      </c>
      <c r="L183" s="75">
        <f t="shared" si="1"/>
        <v>0.7339449541</v>
      </c>
      <c r="M183" s="62">
        <f t="shared" si="2"/>
        <v>85</v>
      </c>
      <c r="N183" s="63">
        <f t="shared" si="3"/>
        <v>85</v>
      </c>
      <c r="O183" s="63">
        <f t="shared" si="4"/>
        <v>22</v>
      </c>
      <c r="P183" s="63">
        <f t="shared" si="5"/>
        <v>36</v>
      </c>
      <c r="Q183" s="63">
        <f t="shared" si="6"/>
        <v>75</v>
      </c>
      <c r="R183" s="65">
        <f t="shared" si="7"/>
        <v>0.5550458716</v>
      </c>
      <c r="S183" s="65">
        <f t="shared" si="8"/>
        <v>0.4908256881</v>
      </c>
      <c r="T183" s="66">
        <f t="shared" si="9"/>
        <v>0.53125</v>
      </c>
      <c r="U183" s="27">
        <f t="shared" si="10"/>
        <v>0.5321061983</v>
      </c>
      <c r="V183" s="27">
        <f t="shared" si="11"/>
        <v>0.4129678047</v>
      </c>
      <c r="W183" s="27">
        <f t="shared" si="12"/>
        <v>0.2262619236</v>
      </c>
      <c r="X183" s="27">
        <f t="shared" si="13"/>
        <v>-0.06758889108</v>
      </c>
      <c r="Y183" s="27">
        <f t="shared" si="14"/>
        <v>0.05047473403</v>
      </c>
      <c r="Z183" s="27">
        <f t="shared" si="15"/>
        <v>0.06903430194</v>
      </c>
      <c r="AA183" s="27"/>
    </row>
    <row r="184">
      <c r="A184" s="29">
        <v>3014.0</v>
      </c>
      <c r="B184" s="30">
        <v>2048.0</v>
      </c>
      <c r="C184" s="14">
        <v>37.0</v>
      </c>
      <c r="D184" s="15">
        <v>18.0</v>
      </c>
      <c r="E184" s="16">
        <v>19.0</v>
      </c>
      <c r="F184" s="17">
        <v>41.0</v>
      </c>
      <c r="G184" s="18">
        <v>167.0</v>
      </c>
      <c r="H184" s="19">
        <v>32.0</v>
      </c>
      <c r="I184" s="20">
        <v>48.0</v>
      </c>
      <c r="J184" s="21">
        <v>60.0</v>
      </c>
      <c r="K184" s="22">
        <v>47.0</v>
      </c>
      <c r="L184" s="75">
        <f t="shared" si="1"/>
        <v>0.7164179104</v>
      </c>
      <c r="M184" s="62">
        <f t="shared" si="2"/>
        <v>167</v>
      </c>
      <c r="N184" s="63">
        <f t="shared" si="3"/>
        <v>167</v>
      </c>
      <c r="O184" s="63">
        <f t="shared" si="4"/>
        <v>60</v>
      </c>
      <c r="P184" s="63">
        <f t="shared" si="5"/>
        <v>73</v>
      </c>
      <c r="Q184" s="63">
        <f t="shared" si="6"/>
        <v>169</v>
      </c>
      <c r="R184" s="65">
        <f t="shared" si="7"/>
        <v>0.5117270789</v>
      </c>
      <c r="S184" s="65">
        <f t="shared" si="8"/>
        <v>0.4840085288</v>
      </c>
      <c r="T184" s="66">
        <f t="shared" si="9"/>
        <v>0.4970238095</v>
      </c>
      <c r="U184" s="27">
        <f t="shared" si="10"/>
        <v>0.49563539</v>
      </c>
      <c r="V184" s="27">
        <f t="shared" si="11"/>
        <v>0.4072320265</v>
      </c>
      <c r="W184" s="27">
        <f t="shared" si="12"/>
        <v>0.2086032149</v>
      </c>
      <c r="X184" s="27">
        <f t="shared" si="13"/>
        <v>-0.06572442297</v>
      </c>
      <c r="Y184" s="27">
        <f t="shared" si="14"/>
        <v>0.04588907376</v>
      </c>
      <c r="Z184" s="27">
        <f t="shared" si="15"/>
        <v>0.0586791727</v>
      </c>
      <c r="AA184" s="27"/>
    </row>
    <row r="185">
      <c r="A185" s="29">
        <v>3016.0</v>
      </c>
      <c r="B185" s="30">
        <v>2176.0</v>
      </c>
      <c r="C185" s="14">
        <v>22.0</v>
      </c>
      <c r="D185" s="15">
        <v>35.0</v>
      </c>
      <c r="E185" s="16">
        <v>16.0</v>
      </c>
      <c r="F185" s="17">
        <v>40.0</v>
      </c>
      <c r="G185" s="18">
        <v>109.0</v>
      </c>
      <c r="H185" s="19">
        <v>20.0</v>
      </c>
      <c r="I185" s="20">
        <v>40.0</v>
      </c>
      <c r="J185" s="21">
        <v>84.0</v>
      </c>
      <c r="K185" s="22">
        <v>51.0</v>
      </c>
      <c r="L185" s="75">
        <f t="shared" si="1"/>
        <v>0.654676259</v>
      </c>
      <c r="M185" s="62">
        <f t="shared" si="2"/>
        <v>111</v>
      </c>
      <c r="N185" s="63">
        <f t="shared" si="3"/>
        <v>109</v>
      </c>
      <c r="O185" s="63">
        <f t="shared" si="4"/>
        <v>84</v>
      </c>
      <c r="P185" s="63">
        <f t="shared" si="5"/>
        <v>60</v>
      </c>
      <c r="Q185" s="63">
        <f t="shared" si="6"/>
        <v>164</v>
      </c>
      <c r="R185" s="65">
        <f t="shared" si="7"/>
        <v>0.4052757794</v>
      </c>
      <c r="S185" s="65">
        <f t="shared" si="8"/>
        <v>0.4628297362</v>
      </c>
      <c r="T185" s="66">
        <f t="shared" si="9"/>
        <v>0.3992673993</v>
      </c>
      <c r="U185" s="27">
        <f t="shared" si="10"/>
        <v>0.4070373912</v>
      </c>
      <c r="V185" s="27">
        <f t="shared" si="11"/>
        <v>0.3894127483</v>
      </c>
      <c r="W185" s="27">
        <f t="shared" si="12"/>
        <v>0.1652088271</v>
      </c>
      <c r="X185" s="27">
        <f t="shared" si="13"/>
        <v>-0.06009844858</v>
      </c>
      <c r="Y185" s="27">
        <f t="shared" si="14"/>
        <v>0.03475279848</v>
      </c>
      <c r="Z185" s="27">
        <f t="shared" si="15"/>
        <v>0.0368051408</v>
      </c>
      <c r="AA185" s="27"/>
    </row>
    <row r="186">
      <c r="A186" s="29">
        <v>3017.0</v>
      </c>
      <c r="B186" s="30">
        <v>2681.0</v>
      </c>
      <c r="C186" s="14">
        <v>24.0</v>
      </c>
      <c r="D186" s="15">
        <v>30.0</v>
      </c>
      <c r="E186" s="16">
        <v>22.0</v>
      </c>
      <c r="F186" s="17">
        <v>49.0</v>
      </c>
      <c r="G186" s="18">
        <v>186.0</v>
      </c>
      <c r="H186" s="19">
        <v>26.0</v>
      </c>
      <c r="I186" s="20">
        <v>57.0</v>
      </c>
      <c r="J186" s="21">
        <v>66.0</v>
      </c>
      <c r="K186" s="22">
        <v>62.0</v>
      </c>
      <c r="L186" s="75">
        <f t="shared" si="1"/>
        <v>0.7298850575</v>
      </c>
      <c r="M186" s="62">
        <f t="shared" si="2"/>
        <v>186</v>
      </c>
      <c r="N186" s="63">
        <f t="shared" si="3"/>
        <v>186</v>
      </c>
      <c r="O186" s="63">
        <f t="shared" si="4"/>
        <v>66</v>
      </c>
      <c r="P186" s="63">
        <f t="shared" si="5"/>
        <v>75</v>
      </c>
      <c r="Q186" s="63">
        <f t="shared" si="6"/>
        <v>195</v>
      </c>
      <c r="R186" s="65">
        <f t="shared" si="7"/>
        <v>0.5</v>
      </c>
      <c r="S186" s="65">
        <f t="shared" si="8"/>
        <v>0.4827586207</v>
      </c>
      <c r="T186" s="66">
        <f t="shared" si="9"/>
        <v>0.4881889764</v>
      </c>
      <c r="U186" s="27">
        <f t="shared" si="10"/>
        <v>0.4863162177</v>
      </c>
      <c r="V186" s="27">
        <f t="shared" si="11"/>
        <v>0.4061803867</v>
      </c>
      <c r="W186" s="27">
        <f t="shared" si="12"/>
        <v>0.2038227246</v>
      </c>
      <c r="X186" s="27">
        <f t="shared" si="13"/>
        <v>-0.06538540656</v>
      </c>
      <c r="Y186" s="27">
        <f t="shared" si="14"/>
        <v>0.04472166051</v>
      </c>
      <c r="Z186" s="27">
        <f t="shared" si="15"/>
        <v>0.05602052738</v>
      </c>
      <c r="AA186" s="27"/>
    </row>
    <row r="187">
      <c r="A187" s="29">
        <v>3018.0</v>
      </c>
      <c r="B187" s="30">
        <v>2862.0</v>
      </c>
      <c r="C187" s="14">
        <v>27.0</v>
      </c>
      <c r="D187" s="15">
        <v>46.0</v>
      </c>
      <c r="E187" s="16">
        <v>23.0</v>
      </c>
      <c r="F187" s="17">
        <v>53.0</v>
      </c>
      <c r="G187" s="18">
        <v>188.0</v>
      </c>
      <c r="H187" s="19">
        <v>42.0</v>
      </c>
      <c r="I187" s="20">
        <v>66.0</v>
      </c>
      <c r="J187" s="21">
        <v>61.0</v>
      </c>
      <c r="K187" s="22">
        <v>73.0</v>
      </c>
      <c r="L187" s="75">
        <f t="shared" si="1"/>
        <v>0.7305699482</v>
      </c>
      <c r="M187" s="62">
        <f t="shared" si="2"/>
        <v>188</v>
      </c>
      <c r="N187" s="63">
        <f t="shared" si="3"/>
        <v>188</v>
      </c>
      <c r="O187" s="63">
        <f t="shared" si="4"/>
        <v>61</v>
      </c>
      <c r="P187" s="63">
        <f t="shared" si="5"/>
        <v>95</v>
      </c>
      <c r="Q187" s="63">
        <f t="shared" si="6"/>
        <v>235</v>
      </c>
      <c r="R187" s="65">
        <f t="shared" si="7"/>
        <v>0.4887737478</v>
      </c>
      <c r="S187" s="65">
        <f t="shared" si="8"/>
        <v>0.4300518135</v>
      </c>
      <c r="T187" s="66">
        <f t="shared" si="9"/>
        <v>0.4444444444</v>
      </c>
      <c r="U187" s="27">
        <f t="shared" si="10"/>
        <v>0.4426272394</v>
      </c>
      <c r="V187" s="27">
        <f t="shared" si="11"/>
        <v>0.3618342675</v>
      </c>
      <c r="W187" s="27">
        <f t="shared" si="12"/>
        <v>0.1992463939</v>
      </c>
      <c r="X187" s="27">
        <f t="shared" si="13"/>
        <v>-0.05188744902</v>
      </c>
      <c r="Y187" s="27">
        <f t="shared" si="14"/>
        <v>0.03894453597</v>
      </c>
      <c r="Z187" s="27">
        <f t="shared" si="15"/>
        <v>0.05353316589</v>
      </c>
      <c r="AA187" s="27"/>
    </row>
    <row r="188">
      <c r="A188" s="29">
        <v>3021.0</v>
      </c>
      <c r="B188" s="30">
        <v>2741.0</v>
      </c>
      <c r="C188" s="14">
        <v>34.0</v>
      </c>
      <c r="D188" s="15">
        <v>38.0</v>
      </c>
      <c r="E188" s="16">
        <v>25.0</v>
      </c>
      <c r="F188" s="17">
        <v>52.0</v>
      </c>
      <c r="G188" s="18">
        <v>193.0</v>
      </c>
      <c r="H188" s="19">
        <v>33.0</v>
      </c>
      <c r="I188" s="20">
        <v>46.0</v>
      </c>
      <c r="J188" s="21">
        <v>55.0</v>
      </c>
      <c r="K188" s="22">
        <v>70.0</v>
      </c>
      <c r="L188" s="75">
        <f t="shared" si="1"/>
        <v>0.7435897436</v>
      </c>
      <c r="M188" s="62">
        <f t="shared" si="2"/>
        <v>193</v>
      </c>
      <c r="N188" s="63">
        <f t="shared" si="3"/>
        <v>193</v>
      </c>
      <c r="O188" s="63">
        <f t="shared" si="4"/>
        <v>55</v>
      </c>
      <c r="P188" s="63">
        <f t="shared" si="5"/>
        <v>85</v>
      </c>
      <c r="Q188" s="63">
        <f t="shared" si="6"/>
        <v>213</v>
      </c>
      <c r="R188" s="65">
        <f t="shared" si="7"/>
        <v>0.5091575092</v>
      </c>
      <c r="S188" s="65">
        <f t="shared" si="8"/>
        <v>0.4542124542</v>
      </c>
      <c r="T188" s="66">
        <f t="shared" si="9"/>
        <v>0.4753694581</v>
      </c>
      <c r="U188" s="27">
        <f t="shared" si="10"/>
        <v>0.4737322934</v>
      </c>
      <c r="V188" s="27">
        <f t="shared" si="11"/>
        <v>0.3821623942</v>
      </c>
      <c r="W188" s="27">
        <f t="shared" si="12"/>
        <v>0.2075557415</v>
      </c>
      <c r="X188" s="27">
        <f t="shared" si="13"/>
        <v>-0.05788137363</v>
      </c>
      <c r="Y188" s="27">
        <f t="shared" si="14"/>
        <v>0.04284785343</v>
      </c>
      <c r="Z188" s="27">
        <f t="shared" si="15"/>
        <v>0.05809135286</v>
      </c>
      <c r="AA188" s="27"/>
    </row>
    <row r="189">
      <c r="A189" s="29">
        <v>3022.0</v>
      </c>
      <c r="B189" s="30">
        <v>3116.0</v>
      </c>
      <c r="C189" s="14">
        <v>29.0</v>
      </c>
      <c r="D189" s="15">
        <v>35.0</v>
      </c>
      <c r="E189" s="16">
        <v>41.0</v>
      </c>
      <c r="F189" s="17">
        <v>35.0</v>
      </c>
      <c r="G189" s="18">
        <v>183.0</v>
      </c>
      <c r="H189" s="19">
        <v>34.0</v>
      </c>
      <c r="I189" s="20">
        <v>67.0</v>
      </c>
      <c r="J189" s="21">
        <v>109.0</v>
      </c>
      <c r="K189" s="22">
        <v>82.0</v>
      </c>
      <c r="L189" s="75">
        <f t="shared" si="1"/>
        <v>0.7105691057</v>
      </c>
      <c r="M189" s="62">
        <f t="shared" si="2"/>
        <v>183</v>
      </c>
      <c r="N189" s="63">
        <f t="shared" si="3"/>
        <v>183</v>
      </c>
      <c r="O189" s="63">
        <f t="shared" si="4"/>
        <v>109</v>
      </c>
      <c r="P189" s="63">
        <f t="shared" si="5"/>
        <v>69</v>
      </c>
      <c r="Q189" s="63">
        <f t="shared" si="6"/>
        <v>254</v>
      </c>
      <c r="R189" s="65">
        <f t="shared" si="7"/>
        <v>0.4097560976</v>
      </c>
      <c r="S189" s="65">
        <f t="shared" si="8"/>
        <v>0.474796748</v>
      </c>
      <c r="T189" s="66">
        <f t="shared" si="9"/>
        <v>0.4187643021</v>
      </c>
      <c r="U189" s="27">
        <f t="shared" si="10"/>
        <v>0.4178954482</v>
      </c>
      <c r="V189" s="27">
        <f t="shared" si="11"/>
        <v>0.3994814767</v>
      </c>
      <c r="W189" s="27">
        <f t="shared" si="12"/>
        <v>0.1670352084</v>
      </c>
      <c r="X189" s="27">
        <f t="shared" si="13"/>
        <v>-0.06324646027</v>
      </c>
      <c r="Y189" s="27">
        <f t="shared" si="14"/>
        <v>0.03604549875</v>
      </c>
      <c r="Z189" s="27">
        <f t="shared" si="15"/>
        <v>0.03762339952</v>
      </c>
      <c r="AA189" s="27"/>
    </row>
    <row r="190">
      <c r="A190" s="29">
        <v>3027.0</v>
      </c>
      <c r="B190" s="30">
        <v>3032.0</v>
      </c>
      <c r="C190" s="14">
        <v>26.0</v>
      </c>
      <c r="D190" s="15">
        <v>32.0</v>
      </c>
      <c r="E190" s="16">
        <v>18.0</v>
      </c>
      <c r="F190" s="17">
        <v>45.0</v>
      </c>
      <c r="G190" s="18">
        <v>162.0</v>
      </c>
      <c r="H190" s="19">
        <v>43.0</v>
      </c>
      <c r="I190" s="20">
        <v>65.0</v>
      </c>
      <c r="J190" s="21">
        <v>65.0</v>
      </c>
      <c r="K190" s="22">
        <v>53.0</v>
      </c>
      <c r="L190" s="75">
        <f t="shared" si="1"/>
        <v>0.699410609</v>
      </c>
      <c r="M190" s="62">
        <f t="shared" si="2"/>
        <v>162</v>
      </c>
      <c r="N190" s="63">
        <f t="shared" si="3"/>
        <v>162</v>
      </c>
      <c r="O190" s="63">
        <f t="shared" si="4"/>
        <v>65</v>
      </c>
      <c r="P190" s="63">
        <f t="shared" si="5"/>
        <v>88</v>
      </c>
      <c r="Q190" s="63">
        <f t="shared" si="6"/>
        <v>194</v>
      </c>
      <c r="R190" s="65">
        <f t="shared" si="7"/>
        <v>0.4911591356</v>
      </c>
      <c r="S190" s="65">
        <f t="shared" si="8"/>
        <v>0.4459724951</v>
      </c>
      <c r="T190" s="66">
        <f t="shared" si="9"/>
        <v>0.4550561798</v>
      </c>
      <c r="U190" s="27">
        <f t="shared" si="10"/>
        <v>0.4552446128</v>
      </c>
      <c r="V190" s="27">
        <f t="shared" si="11"/>
        <v>0.3752295096</v>
      </c>
      <c r="W190" s="27">
        <f t="shared" si="12"/>
        <v>0.2002187864</v>
      </c>
      <c r="X190" s="27">
        <f t="shared" si="13"/>
        <v>-0.05580034739</v>
      </c>
      <c r="Y190" s="27">
        <f t="shared" si="14"/>
        <v>0.04058337673</v>
      </c>
      <c r="Z190" s="27">
        <f t="shared" si="15"/>
        <v>0.05405696228</v>
      </c>
      <c r="AA190" s="27"/>
    </row>
    <row r="191">
      <c r="A191" s="29">
        <v>3030.0</v>
      </c>
      <c r="B191" s="30">
        <v>2762.0</v>
      </c>
      <c r="C191" s="14">
        <v>14.0</v>
      </c>
      <c r="D191" s="15">
        <v>25.0</v>
      </c>
      <c r="E191" s="16">
        <v>11.0</v>
      </c>
      <c r="F191" s="17">
        <v>31.0</v>
      </c>
      <c r="G191" s="18">
        <v>137.0</v>
      </c>
      <c r="H191" s="19">
        <v>21.0</v>
      </c>
      <c r="I191" s="20">
        <v>34.0</v>
      </c>
      <c r="J191" s="21">
        <v>39.0</v>
      </c>
      <c r="K191" s="22">
        <v>35.0</v>
      </c>
      <c r="L191" s="75">
        <f t="shared" si="1"/>
        <v>0.7377521614</v>
      </c>
      <c r="M191" s="62">
        <f t="shared" si="2"/>
        <v>137</v>
      </c>
      <c r="N191" s="63">
        <f t="shared" si="3"/>
        <v>137</v>
      </c>
      <c r="O191" s="63">
        <f t="shared" si="4"/>
        <v>39</v>
      </c>
      <c r="P191" s="63">
        <f t="shared" si="5"/>
        <v>52</v>
      </c>
      <c r="Q191" s="63">
        <f t="shared" si="6"/>
        <v>119</v>
      </c>
      <c r="R191" s="65">
        <f t="shared" si="7"/>
        <v>0.5446685879</v>
      </c>
      <c r="S191" s="65">
        <f t="shared" si="8"/>
        <v>0.507204611</v>
      </c>
      <c r="T191" s="66">
        <f t="shared" si="9"/>
        <v>0.53515625</v>
      </c>
      <c r="U191" s="27">
        <f t="shared" si="10"/>
        <v>0.5352225067</v>
      </c>
      <c r="V191" s="27">
        <f t="shared" si="11"/>
        <v>0.426748599</v>
      </c>
      <c r="W191" s="27">
        <f t="shared" si="12"/>
        <v>0.2220316711</v>
      </c>
      <c r="X191" s="27">
        <f t="shared" si="13"/>
        <v>-0.07217505757</v>
      </c>
      <c r="Y191" s="27">
        <f t="shared" si="14"/>
        <v>0.05118390313</v>
      </c>
      <c r="Z191" s="27">
        <f t="shared" si="15"/>
        <v>0.06647706595</v>
      </c>
      <c r="AA191" s="27"/>
    </row>
    <row r="192">
      <c r="A192" s="29">
        <v>3036.0</v>
      </c>
      <c r="B192" s="30">
        <v>1239.0</v>
      </c>
      <c r="C192" s="14">
        <v>33.0</v>
      </c>
      <c r="D192" s="15">
        <v>39.0</v>
      </c>
      <c r="E192" s="16">
        <v>16.0</v>
      </c>
      <c r="F192" s="17">
        <v>35.0</v>
      </c>
      <c r="G192" s="18">
        <v>142.0</v>
      </c>
      <c r="H192" s="19">
        <v>19.0</v>
      </c>
      <c r="I192" s="20">
        <v>37.0</v>
      </c>
      <c r="J192" s="21">
        <v>70.0</v>
      </c>
      <c r="K192" s="22">
        <v>38.0</v>
      </c>
      <c r="L192" s="75">
        <f t="shared" si="1"/>
        <v>0.710955711</v>
      </c>
      <c r="M192" s="62">
        <f t="shared" si="2"/>
        <v>142</v>
      </c>
      <c r="N192" s="63">
        <f t="shared" si="3"/>
        <v>142</v>
      </c>
      <c r="O192" s="63">
        <f t="shared" si="4"/>
        <v>70</v>
      </c>
      <c r="P192" s="63">
        <f t="shared" si="5"/>
        <v>54</v>
      </c>
      <c r="Q192" s="63">
        <f t="shared" si="6"/>
        <v>163</v>
      </c>
      <c r="R192" s="65">
        <f t="shared" si="7"/>
        <v>0.4568764569</v>
      </c>
      <c r="S192" s="65">
        <f t="shared" si="8"/>
        <v>0.4941724942</v>
      </c>
      <c r="T192" s="66">
        <f t="shared" si="9"/>
        <v>0.4655737705</v>
      </c>
      <c r="U192" s="27">
        <f t="shared" si="10"/>
        <v>0.4630746128</v>
      </c>
      <c r="V192" s="27">
        <f t="shared" si="11"/>
        <v>0.4157837192</v>
      </c>
      <c r="W192" s="27">
        <f t="shared" si="12"/>
        <v>0.1862436084</v>
      </c>
      <c r="X192" s="27">
        <f t="shared" si="13"/>
        <v>-0.06851377395</v>
      </c>
      <c r="Y192" s="27">
        <f t="shared" si="14"/>
        <v>0.04183070907</v>
      </c>
      <c r="Z192" s="27">
        <f t="shared" si="15"/>
        <v>0.04677402491</v>
      </c>
      <c r="AA192" s="27"/>
    </row>
    <row r="193">
      <c r="A193" s="29">
        <v>3037.0</v>
      </c>
      <c r="B193" s="30">
        <v>2756.0</v>
      </c>
      <c r="C193" s="14">
        <v>71.0</v>
      </c>
      <c r="D193" s="15">
        <v>102.0</v>
      </c>
      <c r="E193" s="16">
        <v>58.0</v>
      </c>
      <c r="F193" s="17">
        <v>111.0</v>
      </c>
      <c r="G193" s="18">
        <v>384.0</v>
      </c>
      <c r="H193" s="19">
        <v>51.0</v>
      </c>
      <c r="I193" s="20">
        <v>106.0</v>
      </c>
      <c r="J193" s="21">
        <v>198.0</v>
      </c>
      <c r="K193" s="22">
        <v>103.0</v>
      </c>
      <c r="L193" s="75">
        <f t="shared" si="1"/>
        <v>0.6959459459</v>
      </c>
      <c r="M193" s="62">
        <f t="shared" si="2"/>
        <v>383</v>
      </c>
      <c r="N193" s="63">
        <f t="shared" si="3"/>
        <v>384</v>
      </c>
      <c r="O193" s="63">
        <f t="shared" si="4"/>
        <v>198</v>
      </c>
      <c r="P193" s="63">
        <f t="shared" si="5"/>
        <v>162</v>
      </c>
      <c r="Q193" s="63">
        <f t="shared" si="6"/>
        <v>440</v>
      </c>
      <c r="R193" s="65">
        <f t="shared" si="7"/>
        <v>0.4611486486</v>
      </c>
      <c r="S193" s="65">
        <f t="shared" si="8"/>
        <v>0.4915540541</v>
      </c>
      <c r="T193" s="66">
        <f t="shared" si="9"/>
        <v>0.4660194175</v>
      </c>
      <c r="U193" s="27">
        <f t="shared" si="10"/>
        <v>0.4643834819</v>
      </c>
      <c r="V193" s="27">
        <f t="shared" si="11"/>
        <v>0.4135806327</v>
      </c>
      <c r="W193" s="27">
        <f t="shared" si="12"/>
        <v>0.187985148</v>
      </c>
      <c r="X193" s="27">
        <f t="shared" si="13"/>
        <v>-0.06778963842</v>
      </c>
      <c r="Y193" s="27">
        <f t="shared" si="14"/>
        <v>0.04199814426</v>
      </c>
      <c r="Z193" s="27">
        <f t="shared" si="15"/>
        <v>0.04765287031</v>
      </c>
      <c r="AA193" s="27"/>
    </row>
    <row r="194">
      <c r="A194" s="29">
        <v>3039.0</v>
      </c>
      <c r="B194" s="30">
        <v>1508.0</v>
      </c>
      <c r="C194" s="14">
        <v>9.0</v>
      </c>
      <c r="D194" s="15">
        <v>13.0</v>
      </c>
      <c r="E194" s="16">
        <v>8.0</v>
      </c>
      <c r="F194" s="17">
        <v>19.0</v>
      </c>
      <c r="G194" s="18">
        <v>76.0</v>
      </c>
      <c r="H194" s="19">
        <v>10.0</v>
      </c>
      <c r="I194" s="20">
        <v>14.0</v>
      </c>
      <c r="J194" s="21">
        <v>10.0</v>
      </c>
      <c r="K194" s="22">
        <v>12.0</v>
      </c>
      <c r="L194" s="75">
        <f t="shared" si="1"/>
        <v>0.7719298246</v>
      </c>
      <c r="M194" s="62">
        <f t="shared" si="2"/>
        <v>77</v>
      </c>
      <c r="N194" s="63">
        <f t="shared" si="3"/>
        <v>76</v>
      </c>
      <c r="O194" s="63">
        <f t="shared" si="4"/>
        <v>10</v>
      </c>
      <c r="P194" s="63">
        <f t="shared" si="5"/>
        <v>29</v>
      </c>
      <c r="Q194" s="63">
        <f t="shared" si="6"/>
        <v>56</v>
      </c>
      <c r="R194" s="65">
        <f t="shared" si="7"/>
        <v>0.6140350877</v>
      </c>
      <c r="S194" s="65">
        <f t="shared" si="8"/>
        <v>0.5029239766</v>
      </c>
      <c r="T194" s="66">
        <f t="shared" si="9"/>
        <v>0.5757575758</v>
      </c>
      <c r="U194" s="27">
        <f t="shared" si="10"/>
        <v>0.5851531639</v>
      </c>
      <c r="V194" s="27">
        <f t="shared" si="11"/>
        <v>0.423146986</v>
      </c>
      <c r="W194" s="27">
        <f t="shared" si="12"/>
        <v>0.2503086091</v>
      </c>
      <c r="X194" s="27">
        <f t="shared" si="13"/>
        <v>-0.07096193259</v>
      </c>
      <c r="Y194" s="27">
        <f t="shared" si="14"/>
        <v>0.05721546185</v>
      </c>
      <c r="Z194" s="27">
        <f t="shared" si="15"/>
        <v>0.08448771442</v>
      </c>
      <c r="AA194" s="27"/>
    </row>
    <row r="195">
      <c r="A195" s="29">
        <v>3040.0</v>
      </c>
      <c r="B195" s="30">
        <v>2253.0</v>
      </c>
      <c r="C195" s="14">
        <v>73.0</v>
      </c>
      <c r="D195" s="15">
        <v>113.0</v>
      </c>
      <c r="E195" s="16">
        <v>44.0</v>
      </c>
      <c r="F195" s="17">
        <v>78.0</v>
      </c>
      <c r="G195" s="18">
        <v>312.0</v>
      </c>
      <c r="H195" s="19">
        <v>22.0</v>
      </c>
      <c r="I195" s="20">
        <v>98.0</v>
      </c>
      <c r="J195" s="21">
        <v>177.0</v>
      </c>
      <c r="K195" s="22">
        <v>97.0</v>
      </c>
      <c r="L195" s="75">
        <f t="shared" si="1"/>
        <v>0.7268244576</v>
      </c>
      <c r="M195" s="62">
        <f t="shared" si="2"/>
        <v>310</v>
      </c>
      <c r="N195" s="63">
        <f t="shared" si="3"/>
        <v>312</v>
      </c>
      <c r="O195" s="63">
        <f t="shared" si="4"/>
        <v>177</v>
      </c>
      <c r="P195" s="63">
        <f t="shared" si="5"/>
        <v>100</v>
      </c>
      <c r="Q195" s="63">
        <f t="shared" si="6"/>
        <v>425</v>
      </c>
      <c r="R195" s="65">
        <f t="shared" si="7"/>
        <v>0.4063116371</v>
      </c>
      <c r="S195" s="65">
        <f t="shared" si="8"/>
        <v>0.4822485207</v>
      </c>
      <c r="T195" s="66">
        <f t="shared" si="9"/>
        <v>0.4233378562</v>
      </c>
      <c r="U195" s="27">
        <f t="shared" si="10"/>
        <v>0.4203883007</v>
      </c>
      <c r="V195" s="27">
        <f t="shared" si="11"/>
        <v>0.405751202</v>
      </c>
      <c r="W195" s="27">
        <f t="shared" si="12"/>
        <v>0.1656310898</v>
      </c>
      <c r="X195" s="27">
        <f t="shared" si="13"/>
        <v>-0.06524730246</v>
      </c>
      <c r="Y195" s="27">
        <f t="shared" si="14"/>
        <v>0.03630346208</v>
      </c>
      <c r="Z195" s="27">
        <f t="shared" si="15"/>
        <v>0.03699352419</v>
      </c>
      <c r="AA195" s="27"/>
    </row>
    <row r="196">
      <c r="A196" s="29">
        <v>3043.0</v>
      </c>
      <c r="B196" s="30">
        <v>1553.0</v>
      </c>
      <c r="C196" s="14">
        <v>4.0</v>
      </c>
      <c r="D196" s="15">
        <v>22.0</v>
      </c>
      <c r="E196" s="16">
        <v>1.0</v>
      </c>
      <c r="F196" s="17">
        <v>34.0</v>
      </c>
      <c r="G196" s="18">
        <v>105.0</v>
      </c>
      <c r="H196" s="19">
        <v>21.0</v>
      </c>
      <c r="I196" s="20">
        <v>22.0</v>
      </c>
      <c r="J196" s="21">
        <v>36.0</v>
      </c>
      <c r="K196" s="22">
        <v>25.0</v>
      </c>
      <c r="L196" s="75">
        <f t="shared" si="1"/>
        <v>0.662962963</v>
      </c>
      <c r="M196" s="62">
        <f t="shared" si="2"/>
        <v>105</v>
      </c>
      <c r="N196" s="63">
        <f t="shared" si="3"/>
        <v>105</v>
      </c>
      <c r="O196" s="63">
        <f t="shared" si="4"/>
        <v>36</v>
      </c>
      <c r="P196" s="63">
        <f t="shared" si="5"/>
        <v>55</v>
      </c>
      <c r="Q196" s="63">
        <f t="shared" si="6"/>
        <v>74</v>
      </c>
      <c r="R196" s="65">
        <f t="shared" si="7"/>
        <v>0.5925925926</v>
      </c>
      <c r="S196" s="65">
        <f t="shared" si="8"/>
        <v>0.5222222222</v>
      </c>
      <c r="T196" s="66">
        <f t="shared" si="9"/>
        <v>0.5865921788</v>
      </c>
      <c r="U196" s="27">
        <f t="shared" si="10"/>
        <v>0.5814219711</v>
      </c>
      <c r="V196" s="27">
        <f t="shared" si="11"/>
        <v>0.4393840215</v>
      </c>
      <c r="W196" s="27">
        <f t="shared" si="12"/>
        <v>0.2415676735</v>
      </c>
      <c r="X196" s="27">
        <f t="shared" si="13"/>
        <v>-0.07651233394</v>
      </c>
      <c r="Y196" s="27">
        <f t="shared" si="14"/>
        <v>0.05733627116</v>
      </c>
      <c r="Z196" s="27">
        <f t="shared" si="15"/>
        <v>0.07869001376</v>
      </c>
      <c r="AA196" s="27"/>
    </row>
    <row r="197">
      <c r="A197" s="29">
        <v>3045.0</v>
      </c>
      <c r="B197" s="30">
        <v>1297.0</v>
      </c>
      <c r="C197" s="14">
        <v>12.0</v>
      </c>
      <c r="D197" s="15">
        <v>5.0</v>
      </c>
      <c r="E197" s="16">
        <v>5.0</v>
      </c>
      <c r="F197" s="17">
        <v>20.0</v>
      </c>
      <c r="G197" s="18">
        <v>48.0</v>
      </c>
      <c r="H197" s="19">
        <v>13.0</v>
      </c>
      <c r="I197" s="20">
        <v>17.0</v>
      </c>
      <c r="J197" s="21">
        <v>14.0</v>
      </c>
      <c r="K197" s="22">
        <v>15.0</v>
      </c>
      <c r="L197" s="75">
        <f t="shared" si="1"/>
        <v>0.6845637584</v>
      </c>
      <c r="M197" s="62">
        <f t="shared" si="2"/>
        <v>48</v>
      </c>
      <c r="N197" s="63">
        <f t="shared" si="3"/>
        <v>48</v>
      </c>
      <c r="O197" s="63">
        <f t="shared" si="4"/>
        <v>14</v>
      </c>
      <c r="P197" s="63">
        <f t="shared" si="5"/>
        <v>33</v>
      </c>
      <c r="Q197" s="63">
        <f t="shared" si="6"/>
        <v>54</v>
      </c>
      <c r="R197" s="65">
        <f t="shared" si="7"/>
        <v>0.5436241611</v>
      </c>
      <c r="S197" s="65">
        <f t="shared" si="8"/>
        <v>0.4161073826</v>
      </c>
      <c r="T197" s="66">
        <f t="shared" si="9"/>
        <v>0.4705882353</v>
      </c>
      <c r="U197" s="27">
        <f t="shared" si="10"/>
        <v>0.4722197182</v>
      </c>
      <c r="V197" s="27">
        <f t="shared" si="11"/>
        <v>0.3501017907</v>
      </c>
      <c r="W197" s="27">
        <f t="shared" si="12"/>
        <v>0.2216059153</v>
      </c>
      <c r="X197" s="27">
        <f t="shared" si="13"/>
        <v>-0.04857710121</v>
      </c>
      <c r="Y197" s="27">
        <f t="shared" si="14"/>
        <v>0.04191042356</v>
      </c>
      <c r="Z197" s="27">
        <f t="shared" si="15"/>
        <v>0.06622236478</v>
      </c>
      <c r="AA197" s="27"/>
    </row>
    <row r="198">
      <c r="A198" s="29">
        <v>3050.0</v>
      </c>
      <c r="B198" s="30">
        <v>1413.0</v>
      </c>
      <c r="C198" s="14">
        <v>43.0</v>
      </c>
      <c r="D198" s="15">
        <v>36.0</v>
      </c>
      <c r="E198" s="16">
        <v>17.0</v>
      </c>
      <c r="F198" s="17">
        <v>33.0</v>
      </c>
      <c r="G198" s="18">
        <v>58.0</v>
      </c>
      <c r="H198" s="19">
        <v>12.0</v>
      </c>
      <c r="I198" s="20">
        <v>83.0</v>
      </c>
      <c r="J198" s="21">
        <v>61.0</v>
      </c>
      <c r="K198" s="22">
        <v>67.0</v>
      </c>
      <c r="L198" s="75">
        <f t="shared" si="1"/>
        <v>0.7414634146</v>
      </c>
      <c r="M198" s="62">
        <f t="shared" si="2"/>
        <v>58</v>
      </c>
      <c r="N198" s="63">
        <f t="shared" si="3"/>
        <v>58</v>
      </c>
      <c r="O198" s="63">
        <f t="shared" si="4"/>
        <v>61</v>
      </c>
      <c r="P198" s="63">
        <f t="shared" si="5"/>
        <v>45</v>
      </c>
      <c r="Q198" s="63">
        <f t="shared" si="6"/>
        <v>246</v>
      </c>
      <c r="R198" s="65">
        <f t="shared" si="7"/>
        <v>0.2512195122</v>
      </c>
      <c r="S198" s="65">
        <f t="shared" si="8"/>
        <v>0.2902439024</v>
      </c>
      <c r="T198" s="66">
        <f t="shared" si="9"/>
        <v>0.1907894737</v>
      </c>
      <c r="U198" s="27">
        <f t="shared" si="10"/>
        <v>0.1915853077</v>
      </c>
      <c r="V198" s="27">
        <f t="shared" si="11"/>
        <v>0.244203574</v>
      </c>
      <c r="W198" s="27">
        <f t="shared" si="12"/>
        <v>0.1024084909</v>
      </c>
      <c r="X198" s="27">
        <f t="shared" si="13"/>
        <v>-0.02363452957</v>
      </c>
      <c r="Y198" s="27">
        <f t="shared" si="14"/>
        <v>0.01350934681</v>
      </c>
      <c r="Z198" s="27">
        <f t="shared" si="15"/>
        <v>0.01414210053</v>
      </c>
      <c r="AA198" s="27"/>
    </row>
    <row r="199">
      <c r="A199" s="29">
        <v>3055.0</v>
      </c>
      <c r="B199" s="30">
        <v>2378.0</v>
      </c>
      <c r="C199" s="14">
        <v>24.0</v>
      </c>
      <c r="D199" s="15">
        <v>24.0</v>
      </c>
      <c r="E199" s="16">
        <v>12.0</v>
      </c>
      <c r="F199" s="17">
        <v>47.0</v>
      </c>
      <c r="G199" s="18">
        <v>138.0</v>
      </c>
      <c r="H199" s="19">
        <v>17.0</v>
      </c>
      <c r="I199" s="20">
        <v>23.0</v>
      </c>
      <c r="J199" s="21">
        <v>53.0</v>
      </c>
      <c r="K199" s="22">
        <v>40.0</v>
      </c>
      <c r="L199" s="75">
        <f t="shared" si="1"/>
        <v>0.6904761905</v>
      </c>
      <c r="M199" s="62">
        <f t="shared" si="2"/>
        <v>138</v>
      </c>
      <c r="N199" s="63">
        <f t="shared" si="3"/>
        <v>138</v>
      </c>
      <c r="O199" s="63">
        <f t="shared" si="4"/>
        <v>53</v>
      </c>
      <c r="P199" s="63">
        <f t="shared" si="5"/>
        <v>64</v>
      </c>
      <c r="Q199" s="63">
        <f t="shared" si="6"/>
        <v>123</v>
      </c>
      <c r="R199" s="65">
        <f t="shared" si="7"/>
        <v>0.5343915344</v>
      </c>
      <c r="S199" s="65">
        <f t="shared" si="8"/>
        <v>0.5052910053</v>
      </c>
      <c r="T199" s="66">
        <f t="shared" si="9"/>
        <v>0.5287356322</v>
      </c>
      <c r="U199" s="27">
        <f t="shared" si="10"/>
        <v>0.5263264407</v>
      </c>
      <c r="V199" s="27">
        <f t="shared" si="11"/>
        <v>0.4251385416</v>
      </c>
      <c r="W199" s="27">
        <f t="shared" si="12"/>
        <v>0.217842277</v>
      </c>
      <c r="X199" s="27">
        <f t="shared" si="13"/>
        <v>-0.07163147397</v>
      </c>
      <c r="Y199" s="27">
        <f t="shared" si="14"/>
        <v>0.05002867668</v>
      </c>
      <c r="Z199" s="27">
        <f t="shared" si="15"/>
        <v>0.06399209426</v>
      </c>
      <c r="AA199" s="27"/>
    </row>
    <row r="200">
      <c r="A200" s="29">
        <v>3057.0</v>
      </c>
      <c r="B200" s="30">
        <v>713.0</v>
      </c>
      <c r="C200" s="14">
        <v>25.0</v>
      </c>
      <c r="D200" s="15">
        <v>26.0</v>
      </c>
      <c r="E200" s="16">
        <v>14.0</v>
      </c>
      <c r="F200" s="17">
        <v>16.0</v>
      </c>
      <c r="G200" s="18">
        <v>58.0</v>
      </c>
      <c r="H200" s="19">
        <v>6.0</v>
      </c>
      <c r="I200" s="20">
        <v>49.0</v>
      </c>
      <c r="J200" s="21">
        <v>40.0</v>
      </c>
      <c r="K200" s="22">
        <v>31.0</v>
      </c>
      <c r="L200" s="75">
        <f t="shared" si="1"/>
        <v>0.7660377358</v>
      </c>
      <c r="M200" s="62">
        <f t="shared" si="2"/>
        <v>57</v>
      </c>
      <c r="N200" s="63">
        <f t="shared" si="3"/>
        <v>58</v>
      </c>
      <c r="O200" s="63">
        <f t="shared" si="4"/>
        <v>40</v>
      </c>
      <c r="P200" s="63">
        <f t="shared" si="5"/>
        <v>22</v>
      </c>
      <c r="Q200" s="63">
        <f t="shared" si="6"/>
        <v>145</v>
      </c>
      <c r="R200" s="65">
        <f t="shared" si="7"/>
        <v>0.3018867925</v>
      </c>
      <c r="S200" s="65">
        <f t="shared" si="8"/>
        <v>0.3698113208</v>
      </c>
      <c r="T200" s="66">
        <f t="shared" si="9"/>
        <v>0.2857142857</v>
      </c>
      <c r="U200" s="27">
        <f t="shared" si="10"/>
        <v>0.2779057767</v>
      </c>
      <c r="V200" s="27">
        <f t="shared" si="11"/>
        <v>0.3111495038</v>
      </c>
      <c r="W200" s="27">
        <f t="shared" si="12"/>
        <v>0.1230627771</v>
      </c>
      <c r="X200" s="27">
        <f t="shared" si="13"/>
        <v>-0.03836905972</v>
      </c>
      <c r="Y200" s="27">
        <f t="shared" si="14"/>
        <v>0.02068436502</v>
      </c>
      <c r="Z200" s="27">
        <f t="shared" si="15"/>
        <v>0.02042186544</v>
      </c>
      <c r="AA200" s="27"/>
    </row>
    <row r="201">
      <c r="A201" s="29">
        <v>3058.0</v>
      </c>
      <c r="B201" s="30">
        <v>1919.0</v>
      </c>
      <c r="C201" s="14">
        <v>15.0</v>
      </c>
      <c r="D201" s="15">
        <v>22.0</v>
      </c>
      <c r="E201" s="16">
        <v>17.0</v>
      </c>
      <c r="F201" s="17">
        <v>39.0</v>
      </c>
      <c r="G201" s="18">
        <v>145.0</v>
      </c>
      <c r="H201" s="19">
        <v>35.0</v>
      </c>
      <c r="I201" s="20">
        <v>32.0</v>
      </c>
      <c r="J201" s="21">
        <v>39.0</v>
      </c>
      <c r="K201" s="22">
        <v>58.0</v>
      </c>
      <c r="L201" s="75">
        <f t="shared" si="1"/>
        <v>0.7189054726</v>
      </c>
      <c r="M201" s="62">
        <f t="shared" si="2"/>
        <v>145</v>
      </c>
      <c r="N201" s="63">
        <f t="shared" si="3"/>
        <v>145</v>
      </c>
      <c r="O201" s="63">
        <f t="shared" si="4"/>
        <v>39</v>
      </c>
      <c r="P201" s="63">
        <f t="shared" si="5"/>
        <v>74</v>
      </c>
      <c r="Q201" s="63">
        <f t="shared" si="6"/>
        <v>144</v>
      </c>
      <c r="R201" s="65">
        <f t="shared" si="7"/>
        <v>0.5447761194</v>
      </c>
      <c r="S201" s="65">
        <f t="shared" si="8"/>
        <v>0.4577114428</v>
      </c>
      <c r="T201" s="66">
        <f t="shared" si="9"/>
        <v>0.5017301038</v>
      </c>
      <c r="U201" s="27">
        <f t="shared" si="10"/>
        <v>0.5020634042</v>
      </c>
      <c r="V201" s="27">
        <f t="shared" si="11"/>
        <v>0.385106351</v>
      </c>
      <c r="W201" s="27">
        <f t="shared" si="12"/>
        <v>0.2220755059</v>
      </c>
      <c r="X201" s="27">
        <f t="shared" si="13"/>
        <v>-0.05877657734</v>
      </c>
      <c r="Y201" s="27">
        <f t="shared" si="14"/>
        <v>0.04619848247</v>
      </c>
      <c r="Z201" s="27">
        <f t="shared" si="15"/>
        <v>0.06650331708</v>
      </c>
      <c r="AA201" s="27"/>
    </row>
    <row r="202">
      <c r="A202" s="29">
        <v>3059.0</v>
      </c>
      <c r="B202" s="30">
        <v>2787.0</v>
      </c>
      <c r="C202" s="14">
        <v>21.0</v>
      </c>
      <c r="D202" s="15">
        <v>29.0</v>
      </c>
      <c r="E202" s="16">
        <v>25.0</v>
      </c>
      <c r="F202" s="17">
        <v>43.0</v>
      </c>
      <c r="G202" s="18">
        <v>164.0</v>
      </c>
      <c r="H202" s="19">
        <v>35.0</v>
      </c>
      <c r="I202" s="20">
        <v>43.0</v>
      </c>
      <c r="J202" s="21">
        <v>80.0</v>
      </c>
      <c r="K202" s="22">
        <v>72.0</v>
      </c>
      <c r="L202" s="75">
        <f t="shared" si="1"/>
        <v>0.69140625</v>
      </c>
      <c r="M202" s="62">
        <f t="shared" si="2"/>
        <v>164</v>
      </c>
      <c r="N202" s="63">
        <f t="shared" si="3"/>
        <v>164</v>
      </c>
      <c r="O202" s="63">
        <f t="shared" si="4"/>
        <v>80</v>
      </c>
      <c r="P202" s="63">
        <f t="shared" si="5"/>
        <v>78</v>
      </c>
      <c r="Q202" s="63">
        <f t="shared" si="6"/>
        <v>190</v>
      </c>
      <c r="R202" s="65">
        <f t="shared" si="7"/>
        <v>0.47265625</v>
      </c>
      <c r="S202" s="65">
        <f t="shared" si="8"/>
        <v>0.4765625</v>
      </c>
      <c r="T202" s="66">
        <f t="shared" si="9"/>
        <v>0.4632768362</v>
      </c>
      <c r="U202" s="27">
        <f t="shared" si="10"/>
        <v>0.4626760353</v>
      </c>
      <c r="V202" s="27">
        <f t="shared" si="11"/>
        <v>0.400967134</v>
      </c>
      <c r="W202" s="27">
        <f t="shared" si="12"/>
        <v>0.1926761693</v>
      </c>
      <c r="X202" s="27">
        <f t="shared" si="13"/>
        <v>-0.06371775764</v>
      </c>
      <c r="Y202" s="27">
        <f t="shared" si="14"/>
        <v>0.0417333405</v>
      </c>
      <c r="Z202" s="27">
        <f t="shared" si="15"/>
        <v>0.05006082405</v>
      </c>
      <c r="AA202" s="27"/>
    </row>
    <row r="203">
      <c r="A203" s="29">
        <v>3062.0</v>
      </c>
      <c r="B203" s="30">
        <v>2749.0</v>
      </c>
      <c r="C203" s="14">
        <v>32.0</v>
      </c>
      <c r="D203" s="15">
        <v>32.0</v>
      </c>
      <c r="E203" s="16">
        <v>25.0</v>
      </c>
      <c r="F203" s="17">
        <v>65.0</v>
      </c>
      <c r="G203" s="18">
        <v>177.0</v>
      </c>
      <c r="H203" s="19">
        <v>36.0</v>
      </c>
      <c r="I203" s="20">
        <v>43.0</v>
      </c>
      <c r="J203" s="21">
        <v>64.0</v>
      </c>
      <c r="K203" s="22">
        <v>59.0</v>
      </c>
      <c r="L203" s="75">
        <f t="shared" si="1"/>
        <v>0.6904315197</v>
      </c>
      <c r="M203" s="62">
        <f t="shared" si="2"/>
        <v>177</v>
      </c>
      <c r="N203" s="63">
        <f t="shared" si="3"/>
        <v>177</v>
      </c>
      <c r="O203" s="63">
        <f t="shared" si="4"/>
        <v>64</v>
      </c>
      <c r="P203" s="63">
        <f t="shared" si="5"/>
        <v>101</v>
      </c>
      <c r="Q203" s="63">
        <f t="shared" si="6"/>
        <v>191</v>
      </c>
      <c r="R203" s="65">
        <f t="shared" si="7"/>
        <v>0.521575985</v>
      </c>
      <c r="S203" s="65">
        <f t="shared" si="8"/>
        <v>0.4521575985</v>
      </c>
      <c r="T203" s="66">
        <f t="shared" si="9"/>
        <v>0.4809782609</v>
      </c>
      <c r="U203" s="27">
        <f t="shared" si="10"/>
        <v>0.4813030331</v>
      </c>
      <c r="V203" s="27">
        <f t="shared" si="11"/>
        <v>0.3804334927</v>
      </c>
      <c r="W203" s="27">
        <f t="shared" si="12"/>
        <v>0.2126180766</v>
      </c>
      <c r="X203" s="27">
        <f t="shared" si="13"/>
        <v>-0.05735884796</v>
      </c>
      <c r="Y203" s="27">
        <f t="shared" si="14"/>
        <v>0.04369435158</v>
      </c>
      <c r="Z203" s="27">
        <f t="shared" si="15"/>
        <v>0.06095963501</v>
      </c>
      <c r="AA203" s="27"/>
    </row>
    <row r="204">
      <c r="A204" s="29">
        <v>3068.0</v>
      </c>
      <c r="B204" s="30">
        <v>1017.0</v>
      </c>
      <c r="C204" s="14">
        <v>7.0</v>
      </c>
      <c r="D204" s="15">
        <v>7.0</v>
      </c>
      <c r="E204" s="16">
        <v>3.0</v>
      </c>
      <c r="F204" s="17">
        <v>22.0</v>
      </c>
      <c r="G204" s="18">
        <v>71.0</v>
      </c>
      <c r="H204" s="19">
        <v>20.0</v>
      </c>
      <c r="I204" s="20">
        <v>23.0</v>
      </c>
      <c r="J204" s="21">
        <v>18.0</v>
      </c>
      <c r="K204" s="22">
        <v>16.0</v>
      </c>
      <c r="L204" s="75">
        <f t="shared" si="1"/>
        <v>0.679144385</v>
      </c>
      <c r="M204" s="62">
        <f t="shared" si="2"/>
        <v>71</v>
      </c>
      <c r="N204" s="63">
        <f t="shared" si="3"/>
        <v>71</v>
      </c>
      <c r="O204" s="63">
        <f t="shared" si="4"/>
        <v>18</v>
      </c>
      <c r="P204" s="63">
        <f t="shared" si="5"/>
        <v>42</v>
      </c>
      <c r="Q204" s="63">
        <f t="shared" si="6"/>
        <v>56</v>
      </c>
      <c r="R204" s="65">
        <f t="shared" si="7"/>
        <v>0.6042780749</v>
      </c>
      <c r="S204" s="65">
        <f t="shared" si="8"/>
        <v>0.4759358289</v>
      </c>
      <c r="T204" s="66">
        <f t="shared" si="9"/>
        <v>0.5590551181</v>
      </c>
      <c r="U204" s="27">
        <f t="shared" si="10"/>
        <v>0.5592859104</v>
      </c>
      <c r="V204" s="27">
        <f t="shared" si="11"/>
        <v>0.4004398694</v>
      </c>
      <c r="W204" s="27">
        <f t="shared" si="12"/>
        <v>0.2463312072</v>
      </c>
      <c r="X204" s="27">
        <f t="shared" si="13"/>
        <v>-0.06355029241</v>
      </c>
      <c r="Y204" s="27">
        <f t="shared" si="14"/>
        <v>0.05328477245</v>
      </c>
      <c r="Z204" s="27">
        <f t="shared" si="15"/>
        <v>0.0818240286</v>
      </c>
      <c r="AA204" s="27"/>
    </row>
    <row r="205">
      <c r="A205" s="29">
        <v>3071.0</v>
      </c>
      <c r="B205" s="30">
        <v>590.0</v>
      </c>
      <c r="C205" s="14">
        <v>7.0</v>
      </c>
      <c r="D205" s="15">
        <v>15.0</v>
      </c>
      <c r="E205" s="16">
        <v>5.0</v>
      </c>
      <c r="F205" s="17">
        <v>19.0</v>
      </c>
      <c r="G205" s="18">
        <v>28.0</v>
      </c>
      <c r="H205" s="19">
        <v>7.0</v>
      </c>
      <c r="I205" s="20">
        <v>27.0</v>
      </c>
      <c r="J205" s="21">
        <v>33.0</v>
      </c>
      <c r="K205" s="22">
        <v>28.0</v>
      </c>
      <c r="L205" s="75">
        <f t="shared" si="1"/>
        <v>0.650887574</v>
      </c>
      <c r="M205" s="62">
        <f t="shared" si="2"/>
        <v>31</v>
      </c>
      <c r="N205" s="63">
        <f t="shared" si="3"/>
        <v>28</v>
      </c>
      <c r="O205" s="63">
        <f t="shared" si="4"/>
        <v>33</v>
      </c>
      <c r="P205" s="63">
        <f t="shared" si="5"/>
        <v>26</v>
      </c>
      <c r="Q205" s="63">
        <f t="shared" si="6"/>
        <v>82</v>
      </c>
      <c r="R205" s="65">
        <f t="shared" si="7"/>
        <v>0.3195266272</v>
      </c>
      <c r="S205" s="65">
        <f t="shared" si="8"/>
        <v>0.3609467456</v>
      </c>
      <c r="T205" s="66">
        <f t="shared" si="9"/>
        <v>0.2545454545</v>
      </c>
      <c r="U205" s="27">
        <f t="shared" si="10"/>
        <v>0.2825957087</v>
      </c>
      <c r="V205" s="27">
        <f t="shared" si="11"/>
        <v>0.3036910837</v>
      </c>
      <c r="W205" s="27">
        <f t="shared" si="12"/>
        <v>0.1302535755</v>
      </c>
      <c r="X205" s="27">
        <f t="shared" si="13"/>
        <v>-0.03655165229</v>
      </c>
      <c r="Y205" s="27">
        <f t="shared" si="14"/>
        <v>0.02136820611</v>
      </c>
      <c r="Z205" s="27">
        <f t="shared" si="15"/>
        <v>0.02287817063</v>
      </c>
      <c r="AA205" s="27"/>
    </row>
    <row r="206">
      <c r="A206" s="29">
        <v>3074.0</v>
      </c>
      <c r="B206" s="30">
        <v>896.0</v>
      </c>
      <c r="C206" s="14">
        <v>9.0</v>
      </c>
      <c r="D206" s="15">
        <v>8.0</v>
      </c>
      <c r="E206" s="16">
        <v>7.0</v>
      </c>
      <c r="F206" s="17">
        <v>18.0</v>
      </c>
      <c r="G206" s="18">
        <v>59.0</v>
      </c>
      <c r="H206" s="19">
        <v>18.0</v>
      </c>
      <c r="I206" s="20">
        <v>12.0</v>
      </c>
      <c r="J206" s="21">
        <v>24.0</v>
      </c>
      <c r="K206" s="22">
        <v>13.0</v>
      </c>
      <c r="L206" s="75">
        <f t="shared" si="1"/>
        <v>0.6428571429</v>
      </c>
      <c r="M206" s="62">
        <f t="shared" si="2"/>
        <v>59</v>
      </c>
      <c r="N206" s="63">
        <f t="shared" si="3"/>
        <v>59</v>
      </c>
      <c r="O206" s="63">
        <f t="shared" si="4"/>
        <v>24</v>
      </c>
      <c r="P206" s="63">
        <f t="shared" si="5"/>
        <v>36</v>
      </c>
      <c r="Q206" s="63">
        <f t="shared" si="6"/>
        <v>49</v>
      </c>
      <c r="R206" s="65">
        <f t="shared" si="7"/>
        <v>0.5654761905</v>
      </c>
      <c r="S206" s="65">
        <f t="shared" si="8"/>
        <v>0.494047619</v>
      </c>
      <c r="T206" s="66">
        <f t="shared" si="9"/>
        <v>0.5462962963</v>
      </c>
      <c r="U206" s="27">
        <f t="shared" si="10"/>
        <v>0.5420836648</v>
      </c>
      <c r="V206" s="27">
        <f t="shared" si="11"/>
        <v>0.4156786526</v>
      </c>
      <c r="W206" s="27">
        <f t="shared" si="12"/>
        <v>0.2305137956</v>
      </c>
      <c r="X206" s="27">
        <f t="shared" si="13"/>
        <v>-0.06847915209</v>
      </c>
      <c r="Y206" s="27">
        <f t="shared" si="14"/>
        <v>0.05176080388</v>
      </c>
      <c r="Z206" s="27">
        <f t="shared" si="15"/>
        <v>0.07165323973</v>
      </c>
      <c r="AA206" s="27"/>
    </row>
    <row r="207">
      <c r="A207" s="29">
        <v>3217.0</v>
      </c>
      <c r="B207" s="30">
        <v>1825.0</v>
      </c>
      <c r="C207" s="14">
        <v>32.0</v>
      </c>
      <c r="D207" s="15">
        <v>17.0</v>
      </c>
      <c r="E207" s="16">
        <v>18.0</v>
      </c>
      <c r="F207" s="17">
        <v>42.0</v>
      </c>
      <c r="G207" s="18">
        <v>83.0</v>
      </c>
      <c r="H207" s="19">
        <v>21.0</v>
      </c>
      <c r="I207" s="20">
        <v>38.0</v>
      </c>
      <c r="J207" s="21">
        <v>36.0</v>
      </c>
      <c r="K207" s="22">
        <v>34.0</v>
      </c>
      <c r="L207" s="75">
        <f t="shared" si="1"/>
        <v>0.691588785</v>
      </c>
      <c r="M207" s="62">
        <f t="shared" si="2"/>
        <v>83</v>
      </c>
      <c r="N207" s="63">
        <f t="shared" si="3"/>
        <v>83</v>
      </c>
      <c r="O207" s="63">
        <f t="shared" si="4"/>
        <v>36</v>
      </c>
      <c r="P207" s="63">
        <f t="shared" si="5"/>
        <v>63</v>
      </c>
      <c r="Q207" s="63">
        <f t="shared" si="6"/>
        <v>139</v>
      </c>
      <c r="R207" s="65">
        <f t="shared" si="7"/>
        <v>0.4548286604</v>
      </c>
      <c r="S207" s="65">
        <f t="shared" si="8"/>
        <v>0.3707165109</v>
      </c>
      <c r="T207" s="66">
        <f t="shared" si="9"/>
        <v>0.3738738739</v>
      </c>
      <c r="U207" s="27">
        <f t="shared" si="10"/>
        <v>0.3773145659</v>
      </c>
      <c r="V207" s="27">
        <f t="shared" si="11"/>
        <v>0.3119111069</v>
      </c>
      <c r="W207" s="27">
        <f t="shared" si="12"/>
        <v>0.1854088335</v>
      </c>
      <c r="X207" s="27">
        <f t="shared" si="13"/>
        <v>-0.03855712212</v>
      </c>
      <c r="Y207" s="27">
        <f t="shared" si="14"/>
        <v>0.03123975583</v>
      </c>
      <c r="Z207" s="27">
        <f t="shared" si="15"/>
        <v>0.04635566664</v>
      </c>
      <c r="AA207" s="27"/>
    </row>
    <row r="208">
      <c r="A208" s="29">
        <v>3361.0</v>
      </c>
      <c r="B208" s="30">
        <v>1573.0</v>
      </c>
      <c r="C208" s="14">
        <v>16.0</v>
      </c>
      <c r="D208" s="15">
        <v>9.0</v>
      </c>
      <c r="E208" s="16">
        <v>6.0</v>
      </c>
      <c r="F208" s="17">
        <v>53.0</v>
      </c>
      <c r="G208" s="18">
        <v>116.0</v>
      </c>
      <c r="H208" s="19">
        <v>19.0</v>
      </c>
      <c r="I208" s="20">
        <v>36.0</v>
      </c>
      <c r="J208" s="21">
        <v>38.0</v>
      </c>
      <c r="K208" s="22">
        <v>25.0</v>
      </c>
      <c r="L208" s="75">
        <f t="shared" si="1"/>
        <v>0.6540880503</v>
      </c>
      <c r="M208" s="62">
        <f t="shared" si="2"/>
        <v>116</v>
      </c>
      <c r="N208" s="63">
        <f t="shared" si="3"/>
        <v>116</v>
      </c>
      <c r="O208" s="63">
        <f t="shared" si="4"/>
        <v>38</v>
      </c>
      <c r="P208" s="63">
        <f t="shared" si="5"/>
        <v>72</v>
      </c>
      <c r="Q208" s="63">
        <f t="shared" si="6"/>
        <v>92</v>
      </c>
      <c r="R208" s="65">
        <f t="shared" si="7"/>
        <v>0.5911949686</v>
      </c>
      <c r="S208" s="65">
        <f t="shared" si="8"/>
        <v>0.4842767296</v>
      </c>
      <c r="T208" s="66">
        <f t="shared" si="9"/>
        <v>0.5576923077</v>
      </c>
      <c r="U208" s="27">
        <f t="shared" si="10"/>
        <v>0.5549786629</v>
      </c>
      <c r="V208" s="27">
        <f t="shared" si="11"/>
        <v>0.4074576835</v>
      </c>
      <c r="W208" s="27">
        <f t="shared" si="12"/>
        <v>0.2409979385</v>
      </c>
      <c r="X208" s="27">
        <f t="shared" si="13"/>
        <v>-0.06579728212</v>
      </c>
      <c r="Y208" s="27">
        <f t="shared" si="14"/>
        <v>0.05304472577</v>
      </c>
      <c r="Z208" s="27">
        <f t="shared" si="15"/>
        <v>0.07831927216</v>
      </c>
      <c r="AA208" s="27"/>
    </row>
    <row r="209">
      <c r="A209" s="29">
        <v>3363.0</v>
      </c>
      <c r="B209" s="30">
        <v>2588.0</v>
      </c>
      <c r="C209" s="14">
        <v>34.0</v>
      </c>
      <c r="D209" s="15">
        <v>54.0</v>
      </c>
      <c r="E209" s="16">
        <v>21.0</v>
      </c>
      <c r="F209" s="17">
        <v>51.0</v>
      </c>
      <c r="G209" s="18">
        <v>166.0</v>
      </c>
      <c r="H209" s="19">
        <v>28.0</v>
      </c>
      <c r="I209" s="20">
        <v>91.0</v>
      </c>
      <c r="J209" s="21">
        <v>153.0</v>
      </c>
      <c r="K209" s="22">
        <v>62.0</v>
      </c>
      <c r="L209" s="75">
        <f t="shared" si="1"/>
        <v>0.6484848485</v>
      </c>
      <c r="M209" s="62">
        <f t="shared" si="2"/>
        <v>170</v>
      </c>
      <c r="N209" s="63">
        <f t="shared" si="3"/>
        <v>166</v>
      </c>
      <c r="O209" s="63">
        <f t="shared" si="4"/>
        <v>153</v>
      </c>
      <c r="P209" s="63">
        <f t="shared" si="5"/>
        <v>79</v>
      </c>
      <c r="Q209" s="63">
        <f t="shared" si="6"/>
        <v>262</v>
      </c>
      <c r="R209" s="65">
        <f t="shared" si="7"/>
        <v>0.3712121212</v>
      </c>
      <c r="S209" s="65">
        <f t="shared" si="8"/>
        <v>0.4833333333</v>
      </c>
      <c r="T209" s="66">
        <f t="shared" si="9"/>
        <v>0.3878504673</v>
      </c>
      <c r="U209" s="27">
        <f t="shared" si="10"/>
        <v>0.3975221495</v>
      </c>
      <c r="V209" s="27">
        <f t="shared" si="11"/>
        <v>0.4066639348</v>
      </c>
      <c r="W209" s="27">
        <f t="shared" si="12"/>
        <v>0.1513229319</v>
      </c>
      <c r="X209" s="27">
        <f t="shared" si="13"/>
        <v>-0.06554117877</v>
      </c>
      <c r="Y209" s="27">
        <f t="shared" si="14"/>
        <v>0.03324197165</v>
      </c>
      <c r="Z209" s="27">
        <f t="shared" si="15"/>
        <v>0.03087816488</v>
      </c>
      <c r="AA209" s="27"/>
    </row>
    <row r="210">
      <c r="A210" s="29">
        <v>3364.0</v>
      </c>
      <c r="B210" s="30">
        <v>1766.0</v>
      </c>
      <c r="C210" s="14">
        <v>35.0</v>
      </c>
      <c r="D210" s="15">
        <v>45.0</v>
      </c>
      <c r="E210" s="16">
        <v>21.0</v>
      </c>
      <c r="F210" s="17">
        <v>39.0</v>
      </c>
      <c r="G210" s="18">
        <v>102.0</v>
      </c>
      <c r="H210" s="19">
        <v>20.0</v>
      </c>
      <c r="I210" s="20">
        <v>59.0</v>
      </c>
      <c r="J210" s="21">
        <v>92.0</v>
      </c>
      <c r="K210" s="22">
        <v>41.0</v>
      </c>
      <c r="L210" s="75">
        <f t="shared" si="1"/>
        <v>0.6674008811</v>
      </c>
      <c r="M210" s="62">
        <f t="shared" si="2"/>
        <v>106</v>
      </c>
      <c r="N210" s="63">
        <f t="shared" si="3"/>
        <v>102</v>
      </c>
      <c r="O210" s="63">
        <f t="shared" si="4"/>
        <v>92</v>
      </c>
      <c r="P210" s="63">
        <f t="shared" si="5"/>
        <v>59</v>
      </c>
      <c r="Q210" s="63">
        <f t="shared" si="6"/>
        <v>201</v>
      </c>
      <c r="R210" s="65">
        <f t="shared" si="7"/>
        <v>0.3546255507</v>
      </c>
      <c r="S210" s="65">
        <f t="shared" si="8"/>
        <v>0.4273127753</v>
      </c>
      <c r="T210" s="66">
        <f t="shared" si="9"/>
        <v>0.3366336634</v>
      </c>
      <c r="U210" s="27">
        <f t="shared" si="10"/>
        <v>0.3500752386</v>
      </c>
      <c r="V210" s="27">
        <f t="shared" si="11"/>
        <v>0.359529713</v>
      </c>
      <c r="W210" s="27">
        <f t="shared" si="12"/>
        <v>0.1445614919</v>
      </c>
      <c r="X210" s="27">
        <f t="shared" si="13"/>
        <v>-0.05122860232</v>
      </c>
      <c r="Y210" s="27">
        <f t="shared" si="14"/>
        <v>0.02807590593</v>
      </c>
      <c r="Z210" s="27">
        <f t="shared" si="15"/>
        <v>0.02818040502</v>
      </c>
      <c r="AA210" s="27"/>
    </row>
    <row r="211">
      <c r="A211" s="29">
        <v>3366.0</v>
      </c>
      <c r="B211" s="30">
        <v>2937.0</v>
      </c>
      <c r="C211" s="14">
        <v>57.0</v>
      </c>
      <c r="D211" s="15">
        <v>70.0</v>
      </c>
      <c r="E211" s="16">
        <v>32.0</v>
      </c>
      <c r="F211" s="17">
        <v>88.0</v>
      </c>
      <c r="G211" s="18">
        <v>208.0</v>
      </c>
      <c r="H211" s="19">
        <v>28.0</v>
      </c>
      <c r="I211" s="20">
        <v>72.0</v>
      </c>
      <c r="J211" s="21">
        <v>94.0</v>
      </c>
      <c r="K211" s="22">
        <v>106.0</v>
      </c>
      <c r="L211" s="75">
        <f t="shared" si="1"/>
        <v>0.7218543046</v>
      </c>
      <c r="M211" s="62">
        <f t="shared" si="2"/>
        <v>208</v>
      </c>
      <c r="N211" s="63">
        <f t="shared" si="3"/>
        <v>208</v>
      </c>
      <c r="O211" s="63">
        <f t="shared" si="4"/>
        <v>94</v>
      </c>
      <c r="P211" s="63">
        <f t="shared" si="5"/>
        <v>116</v>
      </c>
      <c r="Q211" s="63">
        <f t="shared" si="6"/>
        <v>337</v>
      </c>
      <c r="R211" s="65">
        <f t="shared" si="7"/>
        <v>0.4291390728</v>
      </c>
      <c r="S211" s="65">
        <f t="shared" si="8"/>
        <v>0.4</v>
      </c>
      <c r="T211" s="66">
        <f t="shared" si="9"/>
        <v>0.3816513761</v>
      </c>
      <c r="U211" s="27">
        <f t="shared" si="10"/>
        <v>0.3806239076</v>
      </c>
      <c r="V211" s="27">
        <f t="shared" si="11"/>
        <v>0.3365494633</v>
      </c>
      <c r="W211" s="27">
        <f t="shared" si="12"/>
        <v>0.1749365901</v>
      </c>
      <c r="X211" s="27">
        <f t="shared" si="13"/>
        <v>-0.0448890832</v>
      </c>
      <c r="Y211" s="27">
        <f t="shared" si="14"/>
        <v>0.03180357405</v>
      </c>
      <c r="Z211" s="27">
        <f t="shared" si="15"/>
        <v>0.04126703833</v>
      </c>
      <c r="AA211" s="27"/>
    </row>
    <row r="212">
      <c r="A212" s="29">
        <v>3370.0</v>
      </c>
      <c r="B212" s="30">
        <v>3024.0</v>
      </c>
      <c r="C212" s="14">
        <v>36.0</v>
      </c>
      <c r="D212" s="15">
        <v>49.0</v>
      </c>
      <c r="E212" s="16">
        <v>29.0</v>
      </c>
      <c r="F212" s="17">
        <v>75.0</v>
      </c>
      <c r="G212" s="18">
        <v>245.0</v>
      </c>
      <c r="H212" s="19">
        <v>39.0</v>
      </c>
      <c r="I212" s="20">
        <v>45.0</v>
      </c>
      <c r="J212" s="21">
        <v>67.0</v>
      </c>
      <c r="K212" s="22">
        <v>61.0</v>
      </c>
      <c r="L212" s="75">
        <f t="shared" si="1"/>
        <v>0.7198142415</v>
      </c>
      <c r="M212" s="62">
        <f t="shared" si="2"/>
        <v>245</v>
      </c>
      <c r="N212" s="63">
        <f t="shared" si="3"/>
        <v>245</v>
      </c>
      <c r="O212" s="63">
        <f t="shared" si="4"/>
        <v>67</v>
      </c>
      <c r="P212" s="63">
        <f t="shared" si="5"/>
        <v>114</v>
      </c>
      <c r="Q212" s="63">
        <f t="shared" si="6"/>
        <v>220</v>
      </c>
      <c r="R212" s="65">
        <f t="shared" si="7"/>
        <v>0.5557275542</v>
      </c>
      <c r="S212" s="65">
        <f t="shared" si="8"/>
        <v>0.4829721362</v>
      </c>
      <c r="T212" s="66">
        <f t="shared" si="9"/>
        <v>0.5268817204</v>
      </c>
      <c r="U212" s="27">
        <f t="shared" si="10"/>
        <v>0.5273449875</v>
      </c>
      <c r="V212" s="27">
        <f t="shared" si="11"/>
        <v>0.4063600331</v>
      </c>
      <c r="W212" s="27">
        <f t="shared" si="12"/>
        <v>0.2265398084</v>
      </c>
      <c r="X212" s="27">
        <f t="shared" si="13"/>
        <v>-0.06544325695</v>
      </c>
      <c r="Y212" s="27">
        <f t="shared" si="14"/>
        <v>0.04972810216</v>
      </c>
      <c r="Z212" s="27">
        <f t="shared" si="15"/>
        <v>0.06920397577</v>
      </c>
      <c r="AA212" s="27"/>
    </row>
    <row r="213">
      <c r="A213" s="29">
        <v>3373.0</v>
      </c>
      <c r="B213" s="30">
        <v>3887.0</v>
      </c>
      <c r="C213" s="14">
        <v>54.0</v>
      </c>
      <c r="D213" s="15">
        <v>60.0</v>
      </c>
      <c r="E213" s="16">
        <v>75.0</v>
      </c>
      <c r="F213" s="17">
        <v>77.0</v>
      </c>
      <c r="G213" s="18">
        <v>239.0</v>
      </c>
      <c r="H213" s="19">
        <v>41.0</v>
      </c>
      <c r="I213" s="20">
        <v>91.0</v>
      </c>
      <c r="J213" s="21">
        <v>113.0</v>
      </c>
      <c r="K213" s="22">
        <v>103.0</v>
      </c>
      <c r="L213" s="75">
        <f t="shared" si="1"/>
        <v>0.7291910903</v>
      </c>
      <c r="M213" s="62">
        <f t="shared" si="2"/>
        <v>238</v>
      </c>
      <c r="N213" s="63">
        <f t="shared" si="3"/>
        <v>239</v>
      </c>
      <c r="O213" s="63">
        <f t="shared" si="4"/>
        <v>113</v>
      </c>
      <c r="P213" s="63">
        <f t="shared" si="5"/>
        <v>118</v>
      </c>
      <c r="Q213" s="63">
        <f t="shared" si="6"/>
        <v>383</v>
      </c>
      <c r="R213" s="65">
        <f t="shared" si="7"/>
        <v>0.4185228605</v>
      </c>
      <c r="S213" s="65">
        <f t="shared" si="8"/>
        <v>0.4126611958</v>
      </c>
      <c r="T213" s="66">
        <f t="shared" si="9"/>
        <v>0.384244373</v>
      </c>
      <c r="U213" s="27">
        <f t="shared" si="10"/>
        <v>0.3822408308</v>
      </c>
      <c r="V213" s="27">
        <f t="shared" si="11"/>
        <v>0.3472022599</v>
      </c>
      <c r="W213" s="27">
        <f t="shared" si="12"/>
        <v>0.1706089394</v>
      </c>
      <c r="X213" s="27">
        <f t="shared" si="13"/>
        <v>-0.04777580545</v>
      </c>
      <c r="Y213" s="27">
        <f t="shared" si="14"/>
        <v>0.03199857923</v>
      </c>
      <c r="Z213" s="27">
        <f t="shared" si="15"/>
        <v>0.0392505326</v>
      </c>
      <c r="AA213" s="27"/>
    </row>
    <row r="214">
      <c r="A214" s="29">
        <v>3374.0</v>
      </c>
      <c r="B214" s="30">
        <v>2587.0</v>
      </c>
      <c r="C214" s="14">
        <v>30.0</v>
      </c>
      <c r="D214" s="15">
        <v>49.0</v>
      </c>
      <c r="E214" s="16">
        <v>32.0</v>
      </c>
      <c r="F214" s="17">
        <v>51.0</v>
      </c>
      <c r="G214" s="18">
        <v>192.0</v>
      </c>
      <c r="H214" s="19">
        <v>22.0</v>
      </c>
      <c r="I214" s="20">
        <v>66.0</v>
      </c>
      <c r="J214" s="21">
        <v>84.0</v>
      </c>
      <c r="K214" s="22">
        <v>76.0</v>
      </c>
      <c r="L214" s="75">
        <f t="shared" si="1"/>
        <v>0.7392026578</v>
      </c>
      <c r="M214" s="62">
        <f t="shared" si="2"/>
        <v>191</v>
      </c>
      <c r="N214" s="63">
        <f t="shared" si="3"/>
        <v>192</v>
      </c>
      <c r="O214" s="63">
        <f t="shared" si="4"/>
        <v>84</v>
      </c>
      <c r="P214" s="63">
        <f t="shared" si="5"/>
        <v>73</v>
      </c>
      <c r="Q214" s="63">
        <f t="shared" si="6"/>
        <v>253</v>
      </c>
      <c r="R214" s="65">
        <f t="shared" si="7"/>
        <v>0.4401993355</v>
      </c>
      <c r="S214" s="65">
        <f t="shared" si="8"/>
        <v>0.4584717608</v>
      </c>
      <c r="T214" s="66">
        <f t="shared" si="9"/>
        <v>0.4314606742</v>
      </c>
      <c r="U214" s="27">
        <f t="shared" si="10"/>
        <v>0.4279893453</v>
      </c>
      <c r="V214" s="27">
        <f t="shared" si="11"/>
        <v>0.3857460626</v>
      </c>
      <c r="W214" s="27">
        <f t="shared" si="12"/>
        <v>0.1794452558</v>
      </c>
      <c r="X214" s="27">
        <f t="shared" si="13"/>
        <v>-0.05897201055</v>
      </c>
      <c r="Y214" s="27">
        <f t="shared" si="14"/>
        <v>0.0373920996</v>
      </c>
      <c r="Z214" s="27">
        <f t="shared" si="15"/>
        <v>0.04342161273</v>
      </c>
      <c r="AA214" s="27"/>
    </row>
    <row r="215">
      <c r="A215" s="29">
        <v>3382.0</v>
      </c>
      <c r="B215" s="30">
        <v>2189.0</v>
      </c>
      <c r="C215" s="14">
        <v>32.0</v>
      </c>
      <c r="D215" s="15">
        <v>55.0</v>
      </c>
      <c r="E215" s="16">
        <v>32.0</v>
      </c>
      <c r="F215" s="17">
        <v>47.0</v>
      </c>
      <c r="G215" s="18">
        <v>187.0</v>
      </c>
      <c r="H215" s="19">
        <v>27.0</v>
      </c>
      <c r="I215" s="20">
        <v>47.0</v>
      </c>
      <c r="J215" s="21">
        <v>63.0</v>
      </c>
      <c r="K215" s="22">
        <v>62.0</v>
      </c>
      <c r="L215" s="75">
        <f t="shared" si="1"/>
        <v>0.7518115942</v>
      </c>
      <c r="M215" s="62">
        <f t="shared" si="2"/>
        <v>186</v>
      </c>
      <c r="N215" s="63">
        <f t="shared" si="3"/>
        <v>187</v>
      </c>
      <c r="O215" s="63">
        <f t="shared" si="4"/>
        <v>63</v>
      </c>
      <c r="P215" s="63">
        <f t="shared" si="5"/>
        <v>74</v>
      </c>
      <c r="Q215" s="63">
        <f t="shared" si="6"/>
        <v>228</v>
      </c>
      <c r="R215" s="65">
        <f t="shared" si="7"/>
        <v>0.472826087</v>
      </c>
      <c r="S215" s="65">
        <f t="shared" si="8"/>
        <v>0.4528985507</v>
      </c>
      <c r="T215" s="66">
        <f t="shared" si="9"/>
        <v>0.4506024096</v>
      </c>
      <c r="U215" s="27">
        <f t="shared" si="10"/>
        <v>0.4469837563</v>
      </c>
      <c r="V215" s="27">
        <f t="shared" si="11"/>
        <v>0.3810569104</v>
      </c>
      <c r="W215" s="27">
        <f t="shared" si="12"/>
        <v>0.1927454026</v>
      </c>
      <c r="X215" s="27">
        <f t="shared" si="13"/>
        <v>-0.05754699028</v>
      </c>
      <c r="Y215" s="27">
        <f t="shared" si="14"/>
        <v>0.0396753018</v>
      </c>
      <c r="Z215" s="27">
        <f t="shared" si="15"/>
        <v>0.05009680668</v>
      </c>
      <c r="AA215" s="27"/>
    </row>
    <row r="216">
      <c r="A216" s="29">
        <v>3383.0</v>
      </c>
      <c r="B216" s="30">
        <v>2452.0</v>
      </c>
      <c r="C216" s="14">
        <v>74.0</v>
      </c>
      <c r="D216" s="15">
        <v>134.0</v>
      </c>
      <c r="E216" s="16">
        <v>45.0</v>
      </c>
      <c r="F216" s="17">
        <v>96.0</v>
      </c>
      <c r="G216" s="18">
        <v>346.0</v>
      </c>
      <c r="H216" s="19">
        <v>25.0</v>
      </c>
      <c r="I216" s="20">
        <v>118.0</v>
      </c>
      <c r="J216" s="21">
        <v>174.0</v>
      </c>
      <c r="K216" s="22">
        <v>124.0</v>
      </c>
      <c r="L216" s="75">
        <f t="shared" si="1"/>
        <v>0.7403169014</v>
      </c>
      <c r="M216" s="62">
        <f t="shared" si="2"/>
        <v>343</v>
      </c>
      <c r="N216" s="63">
        <f t="shared" si="3"/>
        <v>346</v>
      </c>
      <c r="O216" s="63">
        <f t="shared" si="4"/>
        <v>174</v>
      </c>
      <c r="P216" s="63">
        <f t="shared" si="5"/>
        <v>121</v>
      </c>
      <c r="Q216" s="63">
        <f t="shared" si="6"/>
        <v>495</v>
      </c>
      <c r="R216" s="65">
        <f t="shared" si="7"/>
        <v>0.4110915493</v>
      </c>
      <c r="S216" s="65">
        <f t="shared" si="8"/>
        <v>0.4577464789</v>
      </c>
      <c r="T216" s="66">
        <f t="shared" si="9"/>
        <v>0.4114149822</v>
      </c>
      <c r="U216" s="27">
        <f t="shared" si="10"/>
        <v>0.407619556</v>
      </c>
      <c r="V216" s="27">
        <f t="shared" si="11"/>
        <v>0.3851358295</v>
      </c>
      <c r="W216" s="27">
        <f t="shared" si="12"/>
        <v>0.1675795992</v>
      </c>
      <c r="X216" s="27">
        <f t="shared" si="13"/>
        <v>-0.05878557594</v>
      </c>
      <c r="Y216" s="27">
        <f t="shared" si="14"/>
        <v>0.03486433933</v>
      </c>
      <c r="Z216" s="27">
        <f t="shared" si="15"/>
        <v>0.03786903886</v>
      </c>
      <c r="AA216" s="27"/>
    </row>
    <row r="217">
      <c r="A217" s="29">
        <v>3385.0</v>
      </c>
      <c r="B217" s="30">
        <v>1775.0</v>
      </c>
      <c r="C217" s="14">
        <v>32.0</v>
      </c>
      <c r="D217" s="15">
        <v>38.0</v>
      </c>
      <c r="E217" s="16">
        <v>23.0</v>
      </c>
      <c r="F217" s="17">
        <v>48.0</v>
      </c>
      <c r="G217" s="18">
        <v>118.0</v>
      </c>
      <c r="H217" s="19">
        <v>28.0</v>
      </c>
      <c r="I217" s="20">
        <v>53.0</v>
      </c>
      <c r="J217" s="21">
        <v>62.0</v>
      </c>
      <c r="K217" s="22">
        <v>57.0</v>
      </c>
      <c r="L217" s="75">
        <f t="shared" si="1"/>
        <v>0.6993464052</v>
      </c>
      <c r="M217" s="62">
        <f t="shared" si="2"/>
        <v>119</v>
      </c>
      <c r="N217" s="63">
        <f t="shared" si="3"/>
        <v>118</v>
      </c>
      <c r="O217" s="63">
        <f t="shared" si="4"/>
        <v>62</v>
      </c>
      <c r="P217" s="63">
        <f t="shared" si="5"/>
        <v>76</v>
      </c>
      <c r="Q217" s="63">
        <f t="shared" si="6"/>
        <v>203</v>
      </c>
      <c r="R217" s="65">
        <f t="shared" si="7"/>
        <v>0.4226579521</v>
      </c>
      <c r="S217" s="65">
        <f t="shared" si="8"/>
        <v>0.3921568627</v>
      </c>
      <c r="T217" s="66">
        <f t="shared" si="9"/>
        <v>0.3676012461</v>
      </c>
      <c r="U217" s="27">
        <f t="shared" si="10"/>
        <v>0.3707944309</v>
      </c>
      <c r="V217" s="27">
        <f t="shared" si="11"/>
        <v>0.3299504542</v>
      </c>
      <c r="W217" s="27">
        <f t="shared" si="12"/>
        <v>0.1722945907</v>
      </c>
      <c r="X217" s="27">
        <f t="shared" si="13"/>
        <v>-0.04314598539</v>
      </c>
      <c r="Y217" s="27">
        <f t="shared" si="14"/>
        <v>0.03070907551</v>
      </c>
      <c r="Z217" s="27">
        <f t="shared" si="15"/>
        <v>0.04002997078</v>
      </c>
      <c r="AA217" s="27"/>
    </row>
    <row r="218">
      <c r="A218" s="29">
        <v>3391.0</v>
      </c>
      <c r="B218" s="30">
        <v>2188.0</v>
      </c>
      <c r="C218" s="14">
        <v>28.0</v>
      </c>
      <c r="D218" s="15">
        <v>39.0</v>
      </c>
      <c r="E218" s="16">
        <v>24.0</v>
      </c>
      <c r="F218" s="17">
        <v>51.0</v>
      </c>
      <c r="G218" s="18">
        <v>222.0</v>
      </c>
      <c r="H218" s="19">
        <v>40.0</v>
      </c>
      <c r="I218" s="20">
        <v>63.0</v>
      </c>
      <c r="J218" s="21">
        <v>87.0</v>
      </c>
      <c r="K218" s="22">
        <v>79.0</v>
      </c>
      <c r="L218" s="75">
        <f t="shared" si="1"/>
        <v>0.7187993681</v>
      </c>
      <c r="M218" s="62">
        <f t="shared" si="2"/>
        <v>222</v>
      </c>
      <c r="N218" s="63">
        <f t="shared" si="3"/>
        <v>222</v>
      </c>
      <c r="O218" s="63">
        <f t="shared" si="4"/>
        <v>87</v>
      </c>
      <c r="P218" s="63">
        <f t="shared" si="5"/>
        <v>91</v>
      </c>
      <c r="Q218" s="63">
        <f t="shared" si="6"/>
        <v>233</v>
      </c>
      <c r="R218" s="65">
        <f t="shared" si="7"/>
        <v>0.4944707741</v>
      </c>
      <c r="S218" s="65">
        <f t="shared" si="8"/>
        <v>0.4881516588</v>
      </c>
      <c r="T218" s="66">
        <f t="shared" si="9"/>
        <v>0.4879120879</v>
      </c>
      <c r="U218" s="27">
        <f t="shared" si="10"/>
        <v>0.4858981468</v>
      </c>
      <c r="V218" s="27">
        <f t="shared" si="11"/>
        <v>0.4107179469</v>
      </c>
      <c r="W218" s="27">
        <f t="shared" si="12"/>
        <v>0.2015687608</v>
      </c>
      <c r="X218" s="27">
        <f t="shared" si="13"/>
        <v>-0.06685444561</v>
      </c>
      <c r="Y218" s="27">
        <f t="shared" si="14"/>
        <v>0.04472118218</v>
      </c>
      <c r="Z218" s="27">
        <f t="shared" si="15"/>
        <v>0.05478837748</v>
      </c>
      <c r="AA218" s="27"/>
    </row>
    <row r="219">
      <c r="A219" s="29">
        <v>3392.0</v>
      </c>
      <c r="B219" s="30">
        <v>1601.0</v>
      </c>
      <c r="C219" s="14">
        <v>22.0</v>
      </c>
      <c r="D219" s="15">
        <v>25.0</v>
      </c>
      <c r="E219" s="16">
        <v>14.0</v>
      </c>
      <c r="F219" s="17">
        <v>48.0</v>
      </c>
      <c r="G219" s="18">
        <v>127.0</v>
      </c>
      <c r="H219" s="19">
        <v>34.0</v>
      </c>
      <c r="I219" s="20">
        <v>46.0</v>
      </c>
      <c r="J219" s="21">
        <v>46.0</v>
      </c>
      <c r="K219" s="22">
        <v>30.0</v>
      </c>
      <c r="L219" s="75">
        <f t="shared" si="1"/>
        <v>0.6734693878</v>
      </c>
      <c r="M219" s="62">
        <f t="shared" si="2"/>
        <v>127</v>
      </c>
      <c r="N219" s="63">
        <f t="shared" si="3"/>
        <v>127</v>
      </c>
      <c r="O219" s="63">
        <f t="shared" si="4"/>
        <v>46</v>
      </c>
      <c r="P219" s="63">
        <f t="shared" si="5"/>
        <v>82</v>
      </c>
      <c r="Q219" s="63">
        <f t="shared" si="6"/>
        <v>137</v>
      </c>
      <c r="R219" s="65">
        <f t="shared" si="7"/>
        <v>0.5331632653</v>
      </c>
      <c r="S219" s="65">
        <f t="shared" si="8"/>
        <v>0.4413265306</v>
      </c>
      <c r="T219" s="66">
        <f t="shared" si="9"/>
        <v>0.4810606061</v>
      </c>
      <c r="U219" s="27">
        <f t="shared" si="10"/>
        <v>0.4822680434</v>
      </c>
      <c r="V219" s="27">
        <f t="shared" si="11"/>
        <v>0.3713205175</v>
      </c>
      <c r="W219" s="27">
        <f t="shared" si="12"/>
        <v>0.2173415787</v>
      </c>
      <c r="X219" s="27">
        <f t="shared" si="13"/>
        <v>-0.05464379145</v>
      </c>
      <c r="Y219" s="27">
        <f t="shared" si="14"/>
        <v>0.04359514571</v>
      </c>
      <c r="Z219" s="27">
        <f t="shared" si="15"/>
        <v>0.06369826781</v>
      </c>
      <c r="AA219" s="27"/>
    </row>
    <row r="220">
      <c r="A220" s="29">
        <v>3414.0</v>
      </c>
      <c r="B220" s="30">
        <v>1087.0</v>
      </c>
      <c r="C220" s="14">
        <v>9.0</v>
      </c>
      <c r="D220" s="15">
        <v>21.0</v>
      </c>
      <c r="E220" s="16">
        <v>10.0</v>
      </c>
      <c r="F220" s="17">
        <v>15.0</v>
      </c>
      <c r="G220" s="18">
        <v>79.0</v>
      </c>
      <c r="H220" s="19">
        <v>10.0</v>
      </c>
      <c r="I220" s="20">
        <v>24.0</v>
      </c>
      <c r="J220" s="21">
        <v>70.0</v>
      </c>
      <c r="K220" s="22">
        <v>29.0</v>
      </c>
      <c r="L220" s="75">
        <f t="shared" si="1"/>
        <v>0.6441947566</v>
      </c>
      <c r="M220" s="62">
        <f t="shared" si="2"/>
        <v>79</v>
      </c>
      <c r="N220" s="63">
        <f t="shared" si="3"/>
        <v>79</v>
      </c>
      <c r="O220" s="63">
        <f t="shared" si="4"/>
        <v>70</v>
      </c>
      <c r="P220" s="63">
        <f t="shared" si="5"/>
        <v>25</v>
      </c>
      <c r="Q220" s="63">
        <f t="shared" si="6"/>
        <v>93</v>
      </c>
      <c r="R220" s="65">
        <f t="shared" si="7"/>
        <v>0.3895131086</v>
      </c>
      <c r="S220" s="65">
        <f t="shared" si="8"/>
        <v>0.5580524345</v>
      </c>
      <c r="T220" s="66">
        <f t="shared" si="9"/>
        <v>0.4593023256</v>
      </c>
      <c r="U220" s="27">
        <f t="shared" si="10"/>
        <v>0.4561694254</v>
      </c>
      <c r="V220" s="27">
        <f t="shared" si="11"/>
        <v>0.4695306182</v>
      </c>
      <c r="W220" s="27">
        <f t="shared" si="12"/>
        <v>0.1587832461</v>
      </c>
      <c r="X220" s="27">
        <f t="shared" si="13"/>
        <v>-0.08737169621</v>
      </c>
      <c r="Y220" s="27">
        <f t="shared" si="14"/>
        <v>0.040273091</v>
      </c>
      <c r="Z220" s="27">
        <f t="shared" si="15"/>
        <v>0.03399784113</v>
      </c>
      <c r="AA220" s="27"/>
    </row>
    <row r="221">
      <c r="A221" s="29">
        <v>3417.0</v>
      </c>
      <c r="B221" s="30">
        <v>2146.0</v>
      </c>
      <c r="C221" s="14">
        <v>16.0</v>
      </c>
      <c r="D221" s="15">
        <v>16.0</v>
      </c>
      <c r="E221" s="16">
        <v>17.0</v>
      </c>
      <c r="F221" s="17">
        <v>47.0</v>
      </c>
      <c r="G221" s="18">
        <v>95.0</v>
      </c>
      <c r="H221" s="19">
        <v>22.0</v>
      </c>
      <c r="I221" s="20">
        <v>22.0</v>
      </c>
      <c r="J221" s="21">
        <v>34.0</v>
      </c>
      <c r="K221" s="22">
        <v>32.0</v>
      </c>
      <c r="L221" s="75">
        <f t="shared" si="1"/>
        <v>0.657807309</v>
      </c>
      <c r="M221" s="62">
        <f t="shared" si="2"/>
        <v>95</v>
      </c>
      <c r="N221" s="63">
        <f t="shared" si="3"/>
        <v>95</v>
      </c>
      <c r="O221" s="63">
        <f t="shared" si="4"/>
        <v>34</v>
      </c>
      <c r="P221" s="63">
        <f t="shared" si="5"/>
        <v>69</v>
      </c>
      <c r="Q221" s="63">
        <f t="shared" si="6"/>
        <v>103</v>
      </c>
      <c r="R221" s="65">
        <f t="shared" si="7"/>
        <v>0.5448504983</v>
      </c>
      <c r="S221" s="65">
        <f t="shared" si="8"/>
        <v>0.4285714286</v>
      </c>
      <c r="T221" s="66">
        <f t="shared" si="9"/>
        <v>0.4797979798</v>
      </c>
      <c r="U221" s="27">
        <f t="shared" si="10"/>
        <v>0.4819046851</v>
      </c>
      <c r="V221" s="27">
        <f t="shared" si="11"/>
        <v>0.3605887107</v>
      </c>
      <c r="W221" s="27">
        <f t="shared" si="12"/>
        <v>0.2221058261</v>
      </c>
      <c r="X221" s="27">
        <f t="shared" si="13"/>
        <v>-0.05153083531</v>
      </c>
      <c r="Y221" s="27">
        <f t="shared" si="14"/>
        <v>0.0432631807</v>
      </c>
      <c r="Z221" s="27">
        <f t="shared" si="15"/>
        <v>0.06652147788</v>
      </c>
      <c r="AA221" s="27"/>
    </row>
    <row r="222">
      <c r="A222" s="29">
        <v>3418.0</v>
      </c>
      <c r="B222" s="30">
        <v>769.0</v>
      </c>
      <c r="C222" s="14">
        <v>10.0</v>
      </c>
      <c r="D222" s="15">
        <v>14.0</v>
      </c>
      <c r="E222" s="16">
        <v>12.0</v>
      </c>
      <c r="F222" s="17">
        <v>13.0</v>
      </c>
      <c r="G222" s="18">
        <v>39.0</v>
      </c>
      <c r="H222" s="19">
        <v>4.0</v>
      </c>
      <c r="I222" s="20">
        <v>14.0</v>
      </c>
      <c r="J222" s="21">
        <v>27.0</v>
      </c>
      <c r="K222" s="22">
        <v>21.0</v>
      </c>
      <c r="L222" s="75">
        <f t="shared" si="1"/>
        <v>0.7142857143</v>
      </c>
      <c r="M222" s="62">
        <f t="shared" si="2"/>
        <v>39</v>
      </c>
      <c r="N222" s="63">
        <f t="shared" si="3"/>
        <v>39</v>
      </c>
      <c r="O222" s="63">
        <f t="shared" si="4"/>
        <v>27</v>
      </c>
      <c r="P222" s="63">
        <f t="shared" si="5"/>
        <v>17</v>
      </c>
      <c r="Q222" s="63">
        <f t="shared" si="6"/>
        <v>71</v>
      </c>
      <c r="R222" s="65">
        <f t="shared" si="7"/>
        <v>0.3636363636</v>
      </c>
      <c r="S222" s="65">
        <f t="shared" si="8"/>
        <v>0.4285714286</v>
      </c>
      <c r="T222" s="66">
        <f t="shared" si="9"/>
        <v>0.3545454545</v>
      </c>
      <c r="U222" s="27">
        <f t="shared" si="10"/>
        <v>0.3567536976</v>
      </c>
      <c r="V222" s="27">
        <f t="shared" si="11"/>
        <v>0.3605887107</v>
      </c>
      <c r="W222" s="27">
        <f t="shared" si="12"/>
        <v>0.1482347088</v>
      </c>
      <c r="X222" s="27">
        <f t="shared" si="13"/>
        <v>-0.05153083531</v>
      </c>
      <c r="Y222" s="27">
        <f t="shared" si="14"/>
        <v>0.02887409621</v>
      </c>
      <c r="Z222" s="27">
        <f t="shared" si="15"/>
        <v>0.02963069217</v>
      </c>
      <c r="AA222" s="27"/>
    </row>
    <row r="223">
      <c r="A223" s="29">
        <v>3435.0</v>
      </c>
      <c r="B223" s="30">
        <v>2794.0</v>
      </c>
      <c r="C223" s="14">
        <v>24.0</v>
      </c>
      <c r="D223" s="15">
        <v>31.0</v>
      </c>
      <c r="E223" s="16">
        <v>23.0</v>
      </c>
      <c r="F223" s="17">
        <v>63.0</v>
      </c>
      <c r="G223" s="18">
        <v>170.0</v>
      </c>
      <c r="H223" s="19">
        <v>36.0</v>
      </c>
      <c r="I223" s="20">
        <v>38.0</v>
      </c>
      <c r="J223" s="21">
        <v>58.0</v>
      </c>
      <c r="K223" s="22">
        <v>63.0</v>
      </c>
      <c r="L223" s="75">
        <f t="shared" si="1"/>
        <v>0.6897233202</v>
      </c>
      <c r="M223" s="62">
        <f t="shared" si="2"/>
        <v>170</v>
      </c>
      <c r="N223" s="63">
        <f t="shared" si="3"/>
        <v>170</v>
      </c>
      <c r="O223" s="63">
        <f t="shared" si="4"/>
        <v>58</v>
      </c>
      <c r="P223" s="63">
        <f t="shared" si="5"/>
        <v>99</v>
      </c>
      <c r="Q223" s="63">
        <f t="shared" si="6"/>
        <v>179</v>
      </c>
      <c r="R223" s="65">
        <f t="shared" si="7"/>
        <v>0.5316205534</v>
      </c>
      <c r="S223" s="65">
        <f t="shared" si="8"/>
        <v>0.4505928854</v>
      </c>
      <c r="T223" s="66">
        <f t="shared" si="9"/>
        <v>0.4871060172</v>
      </c>
      <c r="U223" s="27">
        <f t="shared" si="10"/>
        <v>0.4875353421</v>
      </c>
      <c r="V223" s="27">
        <f t="shared" si="11"/>
        <v>0.3791169843</v>
      </c>
      <c r="W223" s="27">
        <f t="shared" si="12"/>
        <v>0.2167126992</v>
      </c>
      <c r="X223" s="27">
        <f t="shared" si="13"/>
        <v>-0.05696254875</v>
      </c>
      <c r="Y223" s="27">
        <f t="shared" si="14"/>
        <v>0.04438170391</v>
      </c>
      <c r="Z223" s="27">
        <f t="shared" si="15"/>
        <v>0.06333017828</v>
      </c>
      <c r="AA223" s="27"/>
    </row>
    <row r="224">
      <c r="A224" s="29">
        <v>3464.0</v>
      </c>
      <c r="B224" s="30">
        <v>2203.0</v>
      </c>
      <c r="C224" s="14">
        <v>57.0</v>
      </c>
      <c r="D224" s="15">
        <v>41.0</v>
      </c>
      <c r="E224" s="16">
        <v>17.0</v>
      </c>
      <c r="F224" s="17">
        <v>76.0</v>
      </c>
      <c r="G224" s="18">
        <v>170.0</v>
      </c>
      <c r="H224" s="19">
        <v>35.0</v>
      </c>
      <c r="I224" s="20">
        <v>110.0</v>
      </c>
      <c r="J224" s="21">
        <v>101.0</v>
      </c>
      <c r="K224" s="22">
        <v>37.0</v>
      </c>
      <c r="L224" s="75">
        <f t="shared" si="1"/>
        <v>0.6708074534</v>
      </c>
      <c r="M224" s="62">
        <f t="shared" si="2"/>
        <v>172</v>
      </c>
      <c r="N224" s="63">
        <f t="shared" si="3"/>
        <v>170</v>
      </c>
      <c r="O224" s="63">
        <f t="shared" si="4"/>
        <v>101</v>
      </c>
      <c r="P224" s="63">
        <f t="shared" si="5"/>
        <v>111</v>
      </c>
      <c r="Q224" s="63">
        <f t="shared" si="6"/>
        <v>262</v>
      </c>
      <c r="R224" s="65">
        <f t="shared" si="7"/>
        <v>0.4363354037</v>
      </c>
      <c r="S224" s="65">
        <f t="shared" si="8"/>
        <v>0.4208074534</v>
      </c>
      <c r="T224" s="66">
        <f t="shared" si="9"/>
        <v>0.3935185185</v>
      </c>
      <c r="U224" s="27">
        <f t="shared" si="10"/>
        <v>0.3998837776</v>
      </c>
      <c r="V224" s="27">
        <f t="shared" si="11"/>
        <v>0.3540563065</v>
      </c>
      <c r="W224" s="27">
        <f t="shared" si="12"/>
        <v>0.1778701416</v>
      </c>
      <c r="X224" s="27">
        <f t="shared" si="13"/>
        <v>-0.04968068782</v>
      </c>
      <c r="Y224" s="27">
        <f t="shared" si="14"/>
        <v>0.03401901655</v>
      </c>
      <c r="Z224" s="27">
        <f t="shared" si="15"/>
        <v>0.04266267565</v>
      </c>
      <c r="AA224" s="27"/>
    </row>
    <row r="225">
      <c r="A225" s="29">
        <v>3540.0</v>
      </c>
      <c r="B225" s="30">
        <v>539.0</v>
      </c>
      <c r="C225" s="14">
        <v>17.0</v>
      </c>
      <c r="D225" s="15">
        <v>22.0</v>
      </c>
      <c r="E225" s="16">
        <v>7.0</v>
      </c>
      <c r="F225" s="17">
        <v>3.0</v>
      </c>
      <c r="G225" s="18">
        <v>34.0</v>
      </c>
      <c r="H225" s="19">
        <v>4.0</v>
      </c>
      <c r="I225" s="20">
        <v>14.0</v>
      </c>
      <c r="J225" s="21">
        <v>29.0</v>
      </c>
      <c r="K225" s="22">
        <v>23.0</v>
      </c>
      <c r="L225" s="75">
        <f t="shared" si="1"/>
        <v>0.7647058824</v>
      </c>
      <c r="M225" s="62">
        <f t="shared" si="2"/>
        <v>34</v>
      </c>
      <c r="N225" s="63">
        <f t="shared" si="3"/>
        <v>34</v>
      </c>
      <c r="O225" s="63">
        <f t="shared" si="4"/>
        <v>29</v>
      </c>
      <c r="P225" s="63">
        <f t="shared" si="5"/>
        <v>7</v>
      </c>
      <c r="Q225" s="63">
        <f t="shared" si="6"/>
        <v>83</v>
      </c>
      <c r="R225" s="65">
        <f t="shared" si="7"/>
        <v>0.2679738562</v>
      </c>
      <c r="S225" s="65">
        <f t="shared" si="8"/>
        <v>0.4117647059</v>
      </c>
      <c r="T225" s="66">
        <f t="shared" si="9"/>
        <v>0.2905982906</v>
      </c>
      <c r="U225" s="27">
        <f t="shared" si="10"/>
        <v>0.285609206</v>
      </c>
      <c r="V225" s="27">
        <f t="shared" si="11"/>
        <v>0.3464479769</v>
      </c>
      <c r="W225" s="27">
        <f t="shared" si="12"/>
        <v>0.109238323</v>
      </c>
      <c r="X225" s="27">
        <f t="shared" si="13"/>
        <v>-0.04756844889</v>
      </c>
      <c r="Y225" s="27">
        <f t="shared" si="14"/>
        <v>0.02044369641</v>
      </c>
      <c r="Z225" s="27">
        <f t="shared" si="15"/>
        <v>0.01609133351</v>
      </c>
      <c r="AA225" s="27"/>
    </row>
    <row r="226">
      <c r="A226" s="29">
        <v>3544.0</v>
      </c>
      <c r="B226" s="30">
        <v>1352.0</v>
      </c>
      <c r="C226" s="14">
        <v>12.0</v>
      </c>
      <c r="D226" s="15">
        <v>25.0</v>
      </c>
      <c r="E226" s="16">
        <v>11.0</v>
      </c>
      <c r="F226" s="17">
        <v>20.0</v>
      </c>
      <c r="G226" s="18">
        <v>90.0</v>
      </c>
      <c r="H226" s="19">
        <v>11.0</v>
      </c>
      <c r="I226" s="20">
        <v>26.0</v>
      </c>
      <c r="J226" s="21">
        <v>41.0</v>
      </c>
      <c r="K226" s="22">
        <v>41.0</v>
      </c>
      <c r="L226" s="75">
        <f t="shared" si="1"/>
        <v>0.7400722022</v>
      </c>
      <c r="M226" s="62">
        <f t="shared" si="2"/>
        <v>90</v>
      </c>
      <c r="N226" s="63">
        <f t="shared" si="3"/>
        <v>90</v>
      </c>
      <c r="O226" s="63">
        <f t="shared" si="4"/>
        <v>41</v>
      </c>
      <c r="P226" s="63">
        <f t="shared" si="5"/>
        <v>31</v>
      </c>
      <c r="Q226" s="63">
        <f t="shared" si="6"/>
        <v>115</v>
      </c>
      <c r="R226" s="65">
        <f t="shared" si="7"/>
        <v>0.4368231047</v>
      </c>
      <c r="S226" s="65">
        <f t="shared" si="8"/>
        <v>0.4729241877</v>
      </c>
      <c r="T226" s="66">
        <f t="shared" si="9"/>
        <v>0.4390243902</v>
      </c>
      <c r="U226" s="27">
        <f t="shared" si="10"/>
        <v>0.4352157454</v>
      </c>
      <c r="V226" s="27">
        <f t="shared" si="11"/>
        <v>0.3979059539</v>
      </c>
      <c r="W226" s="27">
        <f t="shared" si="12"/>
        <v>0.1780689507</v>
      </c>
      <c r="X226" s="27">
        <f t="shared" si="13"/>
        <v>-0.06274856612</v>
      </c>
      <c r="Y226" s="27">
        <f t="shared" si="14"/>
        <v>0.03827498298</v>
      </c>
      <c r="Z226" s="27">
        <f t="shared" si="15"/>
        <v>0.04275809883</v>
      </c>
      <c r="AA226" s="27"/>
    </row>
    <row r="227">
      <c r="A227" s="29">
        <v>3546.0</v>
      </c>
      <c r="B227" s="30">
        <v>3305.0</v>
      </c>
      <c r="C227" s="14">
        <v>40.0</v>
      </c>
      <c r="D227" s="15">
        <v>21.0</v>
      </c>
      <c r="E227" s="16">
        <v>17.0</v>
      </c>
      <c r="F227" s="17">
        <v>69.0</v>
      </c>
      <c r="G227" s="18">
        <v>154.0</v>
      </c>
      <c r="H227" s="19">
        <v>47.0</v>
      </c>
      <c r="I227" s="20">
        <v>50.0</v>
      </c>
      <c r="J227" s="21">
        <v>77.0</v>
      </c>
      <c r="K227" s="22">
        <v>56.0</v>
      </c>
      <c r="L227" s="75">
        <f t="shared" si="1"/>
        <v>0.6365348399</v>
      </c>
      <c r="M227" s="62">
        <f t="shared" si="2"/>
        <v>155</v>
      </c>
      <c r="N227" s="63">
        <f t="shared" si="3"/>
        <v>154</v>
      </c>
      <c r="O227" s="63">
        <f t="shared" si="4"/>
        <v>77</v>
      </c>
      <c r="P227" s="63">
        <f t="shared" si="5"/>
        <v>116</v>
      </c>
      <c r="Q227" s="63">
        <f t="shared" si="6"/>
        <v>184</v>
      </c>
      <c r="R227" s="65">
        <f t="shared" si="7"/>
        <v>0.5084745763</v>
      </c>
      <c r="S227" s="65">
        <f t="shared" si="8"/>
        <v>0.4350282486</v>
      </c>
      <c r="T227" s="66">
        <f t="shared" si="9"/>
        <v>0.4556213018</v>
      </c>
      <c r="U227" s="27">
        <f t="shared" si="10"/>
        <v>0.4600784312</v>
      </c>
      <c r="V227" s="27">
        <f t="shared" si="11"/>
        <v>0.3660213089</v>
      </c>
      <c r="W227" s="27">
        <f t="shared" si="12"/>
        <v>0.207277347</v>
      </c>
      <c r="X227" s="27">
        <f t="shared" si="13"/>
        <v>-0.05309525007</v>
      </c>
      <c r="Y227" s="27">
        <f t="shared" si="14"/>
        <v>0.04098307872</v>
      </c>
      <c r="Z227" s="27">
        <f t="shared" si="15"/>
        <v>0.05793562153</v>
      </c>
      <c r="AA227" s="27"/>
    </row>
    <row r="228">
      <c r="A228" s="29">
        <v>3547.0</v>
      </c>
      <c r="B228" s="30">
        <v>2029.0</v>
      </c>
      <c r="C228" s="14">
        <v>26.0</v>
      </c>
      <c r="D228" s="15">
        <v>30.0</v>
      </c>
      <c r="E228" s="16">
        <v>23.0</v>
      </c>
      <c r="F228" s="17">
        <v>53.0</v>
      </c>
      <c r="G228" s="18">
        <v>137.0</v>
      </c>
      <c r="H228" s="19">
        <v>14.0</v>
      </c>
      <c r="I228" s="20">
        <v>64.0</v>
      </c>
      <c r="J228" s="21">
        <v>72.0</v>
      </c>
      <c r="K228" s="22">
        <v>55.0</v>
      </c>
      <c r="L228" s="75">
        <f t="shared" si="1"/>
        <v>0.7067510549</v>
      </c>
      <c r="M228" s="62">
        <f t="shared" si="2"/>
        <v>137</v>
      </c>
      <c r="N228" s="63">
        <f t="shared" si="3"/>
        <v>137</v>
      </c>
      <c r="O228" s="63">
        <f t="shared" si="4"/>
        <v>72</v>
      </c>
      <c r="P228" s="63">
        <f t="shared" si="5"/>
        <v>67</v>
      </c>
      <c r="Q228" s="63">
        <f t="shared" si="6"/>
        <v>198</v>
      </c>
      <c r="R228" s="65">
        <f t="shared" si="7"/>
        <v>0.4303797468</v>
      </c>
      <c r="S228" s="65">
        <f t="shared" si="8"/>
        <v>0.44092827</v>
      </c>
      <c r="T228" s="66">
        <f t="shared" si="9"/>
        <v>0.4089552239</v>
      </c>
      <c r="U228" s="27">
        <f t="shared" si="10"/>
        <v>0.4095039763</v>
      </c>
      <c r="V228" s="27">
        <f t="shared" si="11"/>
        <v>0.3709854316</v>
      </c>
      <c r="W228" s="27">
        <f t="shared" si="12"/>
        <v>0.1754423452</v>
      </c>
      <c r="X228" s="27">
        <f t="shared" si="13"/>
        <v>-0.05454521297</v>
      </c>
      <c r="Y228" s="27">
        <f t="shared" si="14"/>
        <v>0.03515909183</v>
      </c>
      <c r="Z228" s="27">
        <f t="shared" si="15"/>
        <v>0.04150599561</v>
      </c>
      <c r="AA228" s="27"/>
    </row>
    <row r="229">
      <c r="A229" s="29">
        <v>3557.0</v>
      </c>
      <c r="B229" s="30">
        <v>2063.0</v>
      </c>
      <c r="C229" s="14">
        <v>13.0</v>
      </c>
      <c r="D229" s="15">
        <v>27.0</v>
      </c>
      <c r="E229" s="16">
        <v>27.0</v>
      </c>
      <c r="F229" s="17">
        <v>36.0</v>
      </c>
      <c r="G229" s="18">
        <v>122.0</v>
      </c>
      <c r="H229" s="19">
        <v>27.0</v>
      </c>
      <c r="I229" s="20">
        <v>33.0</v>
      </c>
      <c r="J229" s="21">
        <v>62.0</v>
      </c>
      <c r="K229" s="22">
        <v>35.0</v>
      </c>
      <c r="L229" s="75">
        <f t="shared" si="1"/>
        <v>0.6727748691</v>
      </c>
      <c r="M229" s="62">
        <f t="shared" si="2"/>
        <v>122</v>
      </c>
      <c r="N229" s="63">
        <f t="shared" si="3"/>
        <v>122</v>
      </c>
      <c r="O229" s="63">
        <f t="shared" si="4"/>
        <v>62</v>
      </c>
      <c r="P229" s="63">
        <f t="shared" si="5"/>
        <v>63</v>
      </c>
      <c r="Q229" s="63">
        <f t="shared" si="6"/>
        <v>135</v>
      </c>
      <c r="R229" s="65">
        <f t="shared" si="7"/>
        <v>0.4842931937</v>
      </c>
      <c r="S229" s="65">
        <f t="shared" si="8"/>
        <v>0.4816753927</v>
      </c>
      <c r="T229" s="66">
        <f t="shared" si="9"/>
        <v>0.4747081712</v>
      </c>
      <c r="U229" s="27">
        <f t="shared" si="10"/>
        <v>0.4743287115</v>
      </c>
      <c r="V229" s="27">
        <f t="shared" si="11"/>
        <v>0.4052689872</v>
      </c>
      <c r="W229" s="27">
        <f t="shared" si="12"/>
        <v>0.1974199164</v>
      </c>
      <c r="X229" s="27">
        <f t="shared" si="13"/>
        <v>-0.06509230836</v>
      </c>
      <c r="Y229" s="27">
        <f t="shared" si="14"/>
        <v>0.0432195961</v>
      </c>
      <c r="Z229" s="27">
        <f t="shared" si="15"/>
        <v>0.05255619499</v>
      </c>
      <c r="AA229" s="27"/>
    </row>
    <row r="230">
      <c r="A230" s="29">
        <v>3565.0</v>
      </c>
      <c r="B230" s="30">
        <v>2787.0</v>
      </c>
      <c r="C230" s="14">
        <v>28.0</v>
      </c>
      <c r="D230" s="15">
        <v>34.0</v>
      </c>
      <c r="E230" s="16">
        <v>30.0</v>
      </c>
      <c r="F230" s="17">
        <v>38.0</v>
      </c>
      <c r="G230" s="18">
        <v>133.0</v>
      </c>
      <c r="H230" s="19">
        <v>27.0</v>
      </c>
      <c r="I230" s="20">
        <v>36.0</v>
      </c>
      <c r="J230" s="21">
        <v>75.0</v>
      </c>
      <c r="K230" s="22">
        <v>70.0</v>
      </c>
      <c r="L230" s="75">
        <f t="shared" si="1"/>
        <v>0.7027600849</v>
      </c>
      <c r="M230" s="62">
        <f t="shared" si="2"/>
        <v>133</v>
      </c>
      <c r="N230" s="63">
        <f t="shared" si="3"/>
        <v>133</v>
      </c>
      <c r="O230" s="63">
        <f t="shared" si="4"/>
        <v>75</v>
      </c>
      <c r="P230" s="63">
        <f t="shared" si="5"/>
        <v>65</v>
      </c>
      <c r="Q230" s="63">
        <f t="shared" si="6"/>
        <v>198</v>
      </c>
      <c r="R230" s="65">
        <f t="shared" si="7"/>
        <v>0.4203821656</v>
      </c>
      <c r="S230" s="65">
        <f t="shared" si="8"/>
        <v>0.4416135881</v>
      </c>
      <c r="T230" s="66">
        <f t="shared" si="9"/>
        <v>0.4018126888</v>
      </c>
      <c r="U230" s="27">
        <f t="shared" si="10"/>
        <v>0.4031661282</v>
      </c>
      <c r="V230" s="27">
        <f t="shared" si="11"/>
        <v>0.3715620401</v>
      </c>
      <c r="W230" s="27">
        <f t="shared" si="12"/>
        <v>0.1713668767</v>
      </c>
      <c r="X230" s="27">
        <f t="shared" si="13"/>
        <v>-0.05471489985</v>
      </c>
      <c r="Y230" s="27">
        <f t="shared" si="14"/>
        <v>0.03439573461</v>
      </c>
      <c r="Z230" s="27">
        <f t="shared" si="15"/>
        <v>0.03960005148</v>
      </c>
      <c r="AA230" s="27"/>
    </row>
    <row r="231">
      <c r="A231" s="29">
        <v>3576.0</v>
      </c>
      <c r="B231" s="30">
        <v>2447.0</v>
      </c>
      <c r="C231" s="14">
        <v>36.0</v>
      </c>
      <c r="D231" s="15">
        <v>43.0</v>
      </c>
      <c r="E231" s="16">
        <v>30.0</v>
      </c>
      <c r="F231" s="17">
        <v>35.0</v>
      </c>
      <c r="G231" s="18">
        <v>173.0</v>
      </c>
      <c r="H231" s="19">
        <v>31.0</v>
      </c>
      <c r="I231" s="20">
        <v>62.0</v>
      </c>
      <c r="J231" s="21">
        <v>89.0</v>
      </c>
      <c r="K231" s="22">
        <v>86.0</v>
      </c>
      <c r="L231" s="75">
        <f t="shared" si="1"/>
        <v>0.735042735</v>
      </c>
      <c r="M231" s="62">
        <f t="shared" si="2"/>
        <v>172</v>
      </c>
      <c r="N231" s="63">
        <f t="shared" si="3"/>
        <v>173</v>
      </c>
      <c r="O231" s="63">
        <f t="shared" si="4"/>
        <v>89</v>
      </c>
      <c r="P231" s="63">
        <f t="shared" si="5"/>
        <v>66</v>
      </c>
      <c r="Q231" s="63">
        <f t="shared" si="6"/>
        <v>257</v>
      </c>
      <c r="R231" s="65">
        <f t="shared" si="7"/>
        <v>0.4085470085</v>
      </c>
      <c r="S231" s="65">
        <f t="shared" si="8"/>
        <v>0.4478632479</v>
      </c>
      <c r="T231" s="66">
        <f t="shared" si="9"/>
        <v>0.4023255814</v>
      </c>
      <c r="U231" s="27">
        <f t="shared" si="10"/>
        <v>0.3993466311</v>
      </c>
      <c r="V231" s="27">
        <f t="shared" si="11"/>
        <v>0.3768203392</v>
      </c>
      <c r="W231" s="27">
        <f t="shared" si="12"/>
        <v>0.1665423288</v>
      </c>
      <c r="X231" s="27">
        <f t="shared" si="13"/>
        <v>-0.05627449462</v>
      </c>
      <c r="Y231" s="27">
        <f t="shared" si="14"/>
        <v>0.03390044027</v>
      </c>
      <c r="Z231" s="27">
        <f t="shared" si="15"/>
        <v>0.03740169239</v>
      </c>
      <c r="AA231" s="27"/>
    </row>
    <row r="232">
      <c r="A232" s="29">
        <v>3587.0</v>
      </c>
      <c r="B232" s="30">
        <v>2391.0</v>
      </c>
      <c r="C232" s="14">
        <v>33.0</v>
      </c>
      <c r="D232" s="15">
        <v>45.0</v>
      </c>
      <c r="E232" s="16">
        <v>11.0</v>
      </c>
      <c r="F232" s="17">
        <v>47.0</v>
      </c>
      <c r="G232" s="18">
        <v>132.0</v>
      </c>
      <c r="H232" s="19">
        <v>18.0</v>
      </c>
      <c r="I232" s="20">
        <v>81.0</v>
      </c>
      <c r="J232" s="21">
        <v>81.0</v>
      </c>
      <c r="K232" s="22">
        <v>65.0</v>
      </c>
      <c r="L232" s="75">
        <f t="shared" si="1"/>
        <v>0.7153996101</v>
      </c>
      <c r="M232" s="62">
        <f t="shared" si="2"/>
        <v>132</v>
      </c>
      <c r="N232" s="63">
        <f t="shared" si="3"/>
        <v>132</v>
      </c>
      <c r="O232" s="63">
        <f t="shared" si="4"/>
        <v>81</v>
      </c>
      <c r="P232" s="63">
        <f t="shared" si="5"/>
        <v>65</v>
      </c>
      <c r="Q232" s="63">
        <f t="shared" si="6"/>
        <v>235</v>
      </c>
      <c r="R232" s="65">
        <f t="shared" si="7"/>
        <v>0.3840155945</v>
      </c>
      <c r="S232" s="65">
        <f t="shared" si="8"/>
        <v>0.4152046784</v>
      </c>
      <c r="T232" s="66">
        <f t="shared" si="9"/>
        <v>0.3596730245</v>
      </c>
      <c r="U232" s="27">
        <f t="shared" si="10"/>
        <v>0.3610604432</v>
      </c>
      <c r="V232" s="27">
        <f t="shared" si="11"/>
        <v>0.3493422791</v>
      </c>
      <c r="W232" s="27">
        <f t="shared" si="12"/>
        <v>0.1565422095</v>
      </c>
      <c r="X232" s="27">
        <f t="shared" si="13"/>
        <v>-0.0483665633</v>
      </c>
      <c r="Y232" s="27">
        <f t="shared" si="14"/>
        <v>0.02954125747</v>
      </c>
      <c r="Z232" s="27">
        <f t="shared" si="15"/>
        <v>0.03304493534</v>
      </c>
      <c r="AA232" s="27"/>
    </row>
    <row r="233">
      <c r="A233" s="29">
        <v>3588.0</v>
      </c>
      <c r="B233" s="30">
        <v>2956.0</v>
      </c>
      <c r="C233" s="14">
        <v>26.0</v>
      </c>
      <c r="D233" s="15">
        <v>39.0</v>
      </c>
      <c r="E233" s="16">
        <v>18.0</v>
      </c>
      <c r="F233" s="17">
        <v>55.0</v>
      </c>
      <c r="G233" s="18">
        <v>159.0</v>
      </c>
      <c r="H233" s="19">
        <v>35.0</v>
      </c>
      <c r="I233" s="20">
        <v>50.0</v>
      </c>
      <c r="J233" s="21">
        <v>71.0</v>
      </c>
      <c r="K233" s="22">
        <v>89.0</v>
      </c>
      <c r="L233" s="75">
        <f t="shared" si="1"/>
        <v>0.7029520295</v>
      </c>
      <c r="M233" s="62">
        <f t="shared" si="2"/>
        <v>159</v>
      </c>
      <c r="N233" s="63">
        <f t="shared" si="3"/>
        <v>159</v>
      </c>
      <c r="O233" s="63">
        <f t="shared" si="4"/>
        <v>71</v>
      </c>
      <c r="P233" s="63">
        <f t="shared" si="5"/>
        <v>90</v>
      </c>
      <c r="Q233" s="63">
        <f t="shared" si="6"/>
        <v>222</v>
      </c>
      <c r="R233" s="65">
        <f t="shared" si="7"/>
        <v>0.4594095941</v>
      </c>
      <c r="S233" s="65">
        <f t="shared" si="8"/>
        <v>0.4243542435</v>
      </c>
      <c r="T233" s="66">
        <f t="shared" si="9"/>
        <v>0.4173228346</v>
      </c>
      <c r="U233" s="27">
        <f t="shared" si="10"/>
        <v>0.4181653825</v>
      </c>
      <c r="V233" s="27">
        <f t="shared" si="11"/>
        <v>0.3570404823</v>
      </c>
      <c r="W233" s="27">
        <f t="shared" si="12"/>
        <v>0.1872762303</v>
      </c>
      <c r="X233" s="27">
        <f t="shared" si="13"/>
        <v>-0.05052168793</v>
      </c>
      <c r="Y233" s="27">
        <f t="shared" si="14"/>
        <v>0.03611989577</v>
      </c>
      <c r="Z233" s="27">
        <f t="shared" si="15"/>
        <v>0.04729413703</v>
      </c>
      <c r="AA233" s="27"/>
    </row>
    <row r="234">
      <c r="A234" s="29">
        <v>3602.0</v>
      </c>
      <c r="B234" s="30">
        <v>2268.0</v>
      </c>
      <c r="C234" s="14">
        <v>27.0</v>
      </c>
      <c r="D234" s="15">
        <v>35.0</v>
      </c>
      <c r="E234" s="16">
        <v>21.0</v>
      </c>
      <c r="F234" s="17">
        <v>76.0</v>
      </c>
      <c r="G234" s="18">
        <v>126.0</v>
      </c>
      <c r="H234" s="19">
        <v>25.0</v>
      </c>
      <c r="I234" s="20">
        <v>56.0</v>
      </c>
      <c r="J234" s="21">
        <v>61.0</v>
      </c>
      <c r="K234" s="22">
        <v>62.0</v>
      </c>
      <c r="L234" s="75">
        <f t="shared" si="1"/>
        <v>0.6687116564</v>
      </c>
      <c r="M234" s="62">
        <f t="shared" si="2"/>
        <v>128</v>
      </c>
      <c r="N234" s="63">
        <f t="shared" si="3"/>
        <v>126</v>
      </c>
      <c r="O234" s="63">
        <f t="shared" si="4"/>
        <v>61</v>
      </c>
      <c r="P234" s="63">
        <f t="shared" si="5"/>
        <v>101</v>
      </c>
      <c r="Q234" s="63">
        <f t="shared" si="6"/>
        <v>201</v>
      </c>
      <c r="R234" s="65">
        <f t="shared" si="7"/>
        <v>0.4642126789</v>
      </c>
      <c r="S234" s="65">
        <f t="shared" si="8"/>
        <v>0.3824130879</v>
      </c>
      <c r="T234" s="66">
        <f t="shared" si="9"/>
        <v>0.3853211009</v>
      </c>
      <c r="U234" s="27">
        <f t="shared" si="10"/>
        <v>0.3920927546</v>
      </c>
      <c r="V234" s="27">
        <f t="shared" si="11"/>
        <v>0.3217522987</v>
      </c>
      <c r="W234" s="27">
        <f t="shared" si="12"/>
        <v>0.189234186</v>
      </c>
      <c r="X234" s="27">
        <f t="shared" si="13"/>
        <v>-0.04102855747</v>
      </c>
      <c r="Y234" s="27">
        <f t="shared" si="14"/>
        <v>0.03289028403</v>
      </c>
      <c r="Z234" s="27">
        <f t="shared" si="15"/>
        <v>0.04828821818</v>
      </c>
      <c r="AA234" s="27"/>
    </row>
    <row r="235">
      <c r="A235" s="29">
        <v>3604.0</v>
      </c>
      <c r="B235" s="30">
        <v>2505.0</v>
      </c>
      <c r="C235" s="14">
        <v>17.0</v>
      </c>
      <c r="D235" s="15">
        <v>19.0</v>
      </c>
      <c r="E235" s="16">
        <v>13.0</v>
      </c>
      <c r="F235" s="17">
        <v>39.0</v>
      </c>
      <c r="G235" s="18">
        <v>93.0</v>
      </c>
      <c r="H235" s="19">
        <v>21.0</v>
      </c>
      <c r="I235" s="20">
        <v>27.0</v>
      </c>
      <c r="J235" s="21">
        <v>24.0</v>
      </c>
      <c r="K235" s="22">
        <v>27.0</v>
      </c>
      <c r="L235" s="75">
        <f t="shared" si="1"/>
        <v>0.7</v>
      </c>
      <c r="M235" s="62">
        <f t="shared" si="2"/>
        <v>93</v>
      </c>
      <c r="N235" s="63">
        <f t="shared" si="3"/>
        <v>93</v>
      </c>
      <c r="O235" s="63">
        <f t="shared" si="4"/>
        <v>24</v>
      </c>
      <c r="P235" s="63">
        <f t="shared" si="5"/>
        <v>60</v>
      </c>
      <c r="Q235" s="63">
        <f t="shared" si="6"/>
        <v>103</v>
      </c>
      <c r="R235" s="65">
        <f t="shared" si="7"/>
        <v>0.5464285714</v>
      </c>
      <c r="S235" s="65">
        <f t="shared" si="8"/>
        <v>0.4178571429</v>
      </c>
      <c r="T235" s="66">
        <f t="shared" si="9"/>
        <v>0.4744897959</v>
      </c>
      <c r="U235" s="27">
        <f t="shared" si="10"/>
        <v>0.4755040853</v>
      </c>
      <c r="V235" s="27">
        <f t="shared" si="11"/>
        <v>0.3515739929</v>
      </c>
      <c r="W235" s="27">
        <f t="shared" si="12"/>
        <v>0.2227491204</v>
      </c>
      <c r="X235" s="27">
        <f t="shared" si="13"/>
        <v>-0.04898650031</v>
      </c>
      <c r="Y235" s="27">
        <f t="shared" si="14"/>
        <v>0.04230377351</v>
      </c>
      <c r="Z235" s="27">
        <f t="shared" si="15"/>
        <v>0.06690737374</v>
      </c>
      <c r="AA235" s="27"/>
    </row>
    <row r="236">
      <c r="A236" s="29">
        <v>3606.0</v>
      </c>
      <c r="B236" s="30">
        <v>2948.0</v>
      </c>
      <c r="C236" s="14">
        <v>47.0</v>
      </c>
      <c r="D236" s="15">
        <v>51.0</v>
      </c>
      <c r="E236" s="16">
        <v>24.0</v>
      </c>
      <c r="F236" s="17">
        <v>83.0</v>
      </c>
      <c r="G236" s="18">
        <v>178.0</v>
      </c>
      <c r="H236" s="19">
        <v>35.0</v>
      </c>
      <c r="I236" s="20">
        <v>84.0</v>
      </c>
      <c r="J236" s="21">
        <v>59.0</v>
      </c>
      <c r="K236" s="22">
        <v>67.0</v>
      </c>
      <c r="L236" s="75">
        <f t="shared" si="1"/>
        <v>0.7181528662</v>
      </c>
      <c r="M236" s="62">
        <f t="shared" si="2"/>
        <v>178</v>
      </c>
      <c r="N236" s="63">
        <f t="shared" si="3"/>
        <v>178</v>
      </c>
      <c r="O236" s="63">
        <f t="shared" si="4"/>
        <v>59</v>
      </c>
      <c r="P236" s="63">
        <f t="shared" si="5"/>
        <v>118</v>
      </c>
      <c r="Q236" s="63">
        <f t="shared" si="6"/>
        <v>273</v>
      </c>
      <c r="R236" s="65">
        <f t="shared" si="7"/>
        <v>0.4713375796</v>
      </c>
      <c r="S236" s="65">
        <f t="shared" si="8"/>
        <v>0.377388535</v>
      </c>
      <c r="T236" s="66">
        <f t="shared" si="9"/>
        <v>0.3946784922</v>
      </c>
      <c r="U236" s="27">
        <f t="shared" si="10"/>
        <v>0.3934004287</v>
      </c>
      <c r="V236" s="27">
        <f t="shared" si="11"/>
        <v>0.3175247723</v>
      </c>
      <c r="W236" s="27">
        <f t="shared" si="12"/>
        <v>0.1921386193</v>
      </c>
      <c r="X236" s="27">
        <f t="shared" si="13"/>
        <v>-0.03995748614</v>
      </c>
      <c r="Y236" s="27">
        <f t="shared" si="14"/>
        <v>0.03295631521</v>
      </c>
      <c r="Z236" s="27">
        <f t="shared" si="15"/>
        <v>0.0497818829</v>
      </c>
      <c r="AA236" s="27"/>
    </row>
    <row r="237">
      <c r="A237" s="29">
        <v>3607.0</v>
      </c>
      <c r="B237" s="30">
        <v>1734.0</v>
      </c>
      <c r="C237" s="14">
        <v>5.0</v>
      </c>
      <c r="D237" s="15">
        <v>10.0</v>
      </c>
      <c r="E237" s="16">
        <v>9.0</v>
      </c>
      <c r="F237" s="17">
        <v>23.0</v>
      </c>
      <c r="G237" s="18">
        <v>79.0</v>
      </c>
      <c r="H237" s="19">
        <v>10.0</v>
      </c>
      <c r="I237" s="20">
        <v>15.0</v>
      </c>
      <c r="J237" s="21">
        <v>20.0</v>
      </c>
      <c r="K237" s="22">
        <v>19.0</v>
      </c>
      <c r="L237" s="75">
        <f t="shared" si="1"/>
        <v>0.7210526316</v>
      </c>
      <c r="M237" s="62">
        <f t="shared" si="2"/>
        <v>79</v>
      </c>
      <c r="N237" s="63">
        <f t="shared" si="3"/>
        <v>79</v>
      </c>
      <c r="O237" s="63">
        <f t="shared" si="4"/>
        <v>20</v>
      </c>
      <c r="P237" s="63">
        <f t="shared" si="5"/>
        <v>33</v>
      </c>
      <c r="Q237" s="63">
        <f t="shared" si="6"/>
        <v>58</v>
      </c>
      <c r="R237" s="65">
        <f t="shared" si="7"/>
        <v>0.5894736842</v>
      </c>
      <c r="S237" s="65">
        <f t="shared" si="8"/>
        <v>0.5210526316</v>
      </c>
      <c r="T237" s="66">
        <f t="shared" si="9"/>
        <v>0.5766423358</v>
      </c>
      <c r="U237" s="27">
        <f t="shared" si="10"/>
        <v>0.5782531933</v>
      </c>
      <c r="V237" s="27">
        <f t="shared" si="11"/>
        <v>0.4383999587</v>
      </c>
      <c r="W237" s="27">
        <f t="shared" si="12"/>
        <v>0.2402962647</v>
      </c>
      <c r="X237" s="27">
        <f t="shared" si="13"/>
        <v>-0.07616999731</v>
      </c>
      <c r="Y237" s="27">
        <f t="shared" si="14"/>
        <v>0.05690676447</v>
      </c>
      <c r="Z237" s="27">
        <f t="shared" si="15"/>
        <v>0.07786387761</v>
      </c>
      <c r="AA237" s="27"/>
    </row>
    <row r="238">
      <c r="A238" s="29">
        <v>3609.0</v>
      </c>
      <c r="B238" s="30">
        <v>1497.0</v>
      </c>
      <c r="C238" s="14">
        <v>39.0</v>
      </c>
      <c r="D238" s="15">
        <v>46.0</v>
      </c>
      <c r="E238" s="16">
        <v>44.0</v>
      </c>
      <c r="F238" s="17">
        <v>37.0</v>
      </c>
      <c r="G238" s="18">
        <v>58.0</v>
      </c>
      <c r="H238" s="19">
        <v>19.0</v>
      </c>
      <c r="I238" s="20">
        <v>81.0</v>
      </c>
      <c r="J238" s="21">
        <v>56.0</v>
      </c>
      <c r="K238" s="22">
        <v>52.0</v>
      </c>
      <c r="L238" s="75">
        <f t="shared" si="1"/>
        <v>0.7407407407</v>
      </c>
      <c r="M238" s="62">
        <f t="shared" si="2"/>
        <v>58</v>
      </c>
      <c r="N238" s="63">
        <f t="shared" si="3"/>
        <v>58</v>
      </c>
      <c r="O238" s="63">
        <f t="shared" si="4"/>
        <v>56</v>
      </c>
      <c r="P238" s="63">
        <f t="shared" si="5"/>
        <v>56</v>
      </c>
      <c r="Q238" s="63">
        <f t="shared" si="6"/>
        <v>262</v>
      </c>
      <c r="R238" s="65">
        <f t="shared" si="7"/>
        <v>0.2638888889</v>
      </c>
      <c r="S238" s="65">
        <f t="shared" si="8"/>
        <v>0.2638888889</v>
      </c>
      <c r="T238" s="66">
        <f t="shared" si="9"/>
        <v>0.18125</v>
      </c>
      <c r="U238" s="27">
        <f t="shared" si="10"/>
        <v>0.1795279347</v>
      </c>
      <c r="V238" s="27">
        <f t="shared" si="11"/>
        <v>0.2220291598</v>
      </c>
      <c r="W238" s="27">
        <f t="shared" si="12"/>
        <v>0.1075731046</v>
      </c>
      <c r="X238" s="27">
        <f t="shared" si="13"/>
        <v>-0.01953722878</v>
      </c>
      <c r="Y238" s="27">
        <f t="shared" si="14"/>
        <v>0.01290209061</v>
      </c>
      <c r="Z238" s="27">
        <f t="shared" si="15"/>
        <v>0.01560448332</v>
      </c>
      <c r="AA238" s="27"/>
    </row>
    <row r="239">
      <c r="A239" s="29">
        <v>3613.0</v>
      </c>
      <c r="B239" s="30">
        <v>1295.0</v>
      </c>
      <c r="C239" s="14">
        <v>10.0</v>
      </c>
      <c r="D239" s="15">
        <v>8.0</v>
      </c>
      <c r="E239" s="16">
        <v>3.0</v>
      </c>
      <c r="F239" s="17">
        <v>21.0</v>
      </c>
      <c r="G239" s="18">
        <v>86.0</v>
      </c>
      <c r="H239" s="19">
        <v>20.0</v>
      </c>
      <c r="I239" s="20">
        <v>5.0</v>
      </c>
      <c r="J239" s="21">
        <v>12.0</v>
      </c>
      <c r="K239" s="22">
        <v>13.0</v>
      </c>
      <c r="L239" s="75">
        <f t="shared" si="1"/>
        <v>0.702247191</v>
      </c>
      <c r="M239" s="62">
        <f t="shared" si="2"/>
        <v>87</v>
      </c>
      <c r="N239" s="63">
        <f t="shared" si="3"/>
        <v>86</v>
      </c>
      <c r="O239" s="63">
        <f t="shared" si="4"/>
        <v>12</v>
      </c>
      <c r="P239" s="63">
        <f t="shared" si="5"/>
        <v>41</v>
      </c>
      <c r="Q239" s="63">
        <f t="shared" si="6"/>
        <v>39</v>
      </c>
      <c r="R239" s="65">
        <f t="shared" si="7"/>
        <v>0.7134831461</v>
      </c>
      <c r="S239" s="65">
        <f t="shared" si="8"/>
        <v>0.5505617978</v>
      </c>
      <c r="T239" s="66">
        <f t="shared" si="9"/>
        <v>0.688</v>
      </c>
      <c r="U239" s="27">
        <f t="shared" si="10"/>
        <v>0.6968408883</v>
      </c>
      <c r="V239" s="27">
        <f t="shared" si="11"/>
        <v>0.4632281938</v>
      </c>
      <c r="W239" s="27">
        <f t="shared" si="12"/>
        <v>0.2908481575</v>
      </c>
      <c r="X239" s="27">
        <f t="shared" si="13"/>
        <v>-0.08504188925</v>
      </c>
      <c r="Y239" s="27">
        <f t="shared" si="14"/>
        <v>0.07277926586</v>
      </c>
      <c r="Z239" s="27">
        <f t="shared" si="15"/>
        <v>0.1140708353</v>
      </c>
      <c r="AA239" s="27"/>
    </row>
    <row r="240">
      <c r="A240" s="29">
        <v>3705.0</v>
      </c>
      <c r="B240" s="30">
        <v>1153.0</v>
      </c>
      <c r="C240" s="14">
        <v>21.0</v>
      </c>
      <c r="D240" s="15">
        <v>12.0</v>
      </c>
      <c r="E240" s="16">
        <v>6.0</v>
      </c>
      <c r="F240" s="17">
        <v>16.0</v>
      </c>
      <c r="G240" s="18">
        <v>54.0</v>
      </c>
      <c r="H240" s="19">
        <v>18.0</v>
      </c>
      <c r="I240" s="20">
        <v>20.0</v>
      </c>
      <c r="J240" s="21">
        <v>35.0</v>
      </c>
      <c r="K240" s="22">
        <v>36.0</v>
      </c>
      <c r="L240" s="75">
        <f t="shared" si="1"/>
        <v>0.6834862385</v>
      </c>
      <c r="M240" s="62">
        <f t="shared" si="2"/>
        <v>55</v>
      </c>
      <c r="N240" s="63">
        <f t="shared" si="3"/>
        <v>54</v>
      </c>
      <c r="O240" s="63">
        <f t="shared" si="4"/>
        <v>35</v>
      </c>
      <c r="P240" s="63">
        <f t="shared" si="5"/>
        <v>34</v>
      </c>
      <c r="Q240" s="63">
        <f t="shared" si="6"/>
        <v>95</v>
      </c>
      <c r="R240" s="65">
        <f t="shared" si="7"/>
        <v>0.4036697248</v>
      </c>
      <c r="S240" s="65">
        <f t="shared" si="8"/>
        <v>0.4082568807</v>
      </c>
      <c r="T240" s="66">
        <f t="shared" si="9"/>
        <v>0.3624161074</v>
      </c>
      <c r="U240" s="27">
        <f t="shared" si="10"/>
        <v>0.369293187</v>
      </c>
      <c r="V240" s="27">
        <f t="shared" si="11"/>
        <v>0.3434965852</v>
      </c>
      <c r="W240" s="27">
        <f t="shared" si="12"/>
        <v>0.1645541262</v>
      </c>
      <c r="X240" s="27">
        <f t="shared" si="13"/>
        <v>-0.04676142949</v>
      </c>
      <c r="Y240" s="27">
        <f t="shared" si="14"/>
        <v>0.03053356893</v>
      </c>
      <c r="Z240" s="27">
        <f t="shared" si="15"/>
        <v>0.03651401094</v>
      </c>
      <c r="AA240" s="27"/>
    </row>
    <row r="241">
      <c r="A241" s="29">
        <v>3706.0</v>
      </c>
      <c r="B241" s="30">
        <v>1851.0</v>
      </c>
      <c r="C241" s="14">
        <v>24.0</v>
      </c>
      <c r="D241" s="15">
        <v>26.0</v>
      </c>
      <c r="E241" s="16">
        <v>13.0</v>
      </c>
      <c r="F241" s="17">
        <v>36.0</v>
      </c>
      <c r="G241" s="18">
        <v>122.0</v>
      </c>
      <c r="H241" s="19">
        <v>29.0</v>
      </c>
      <c r="I241" s="20">
        <v>49.0</v>
      </c>
      <c r="J241" s="21">
        <v>39.0</v>
      </c>
      <c r="K241" s="22">
        <v>40.0</v>
      </c>
      <c r="L241" s="75">
        <f t="shared" si="1"/>
        <v>0.7248677249</v>
      </c>
      <c r="M241" s="62">
        <f t="shared" si="2"/>
        <v>122</v>
      </c>
      <c r="N241" s="63">
        <f t="shared" si="3"/>
        <v>122</v>
      </c>
      <c r="O241" s="63">
        <f t="shared" si="4"/>
        <v>39</v>
      </c>
      <c r="P241" s="63">
        <f t="shared" si="5"/>
        <v>65</v>
      </c>
      <c r="Q241" s="63">
        <f t="shared" si="6"/>
        <v>152</v>
      </c>
      <c r="R241" s="65">
        <f t="shared" si="7"/>
        <v>0.4947089947</v>
      </c>
      <c r="S241" s="65">
        <f t="shared" si="8"/>
        <v>0.4259259259</v>
      </c>
      <c r="T241" s="66">
        <f t="shared" si="9"/>
        <v>0.4452554745</v>
      </c>
      <c r="U241" s="27">
        <f t="shared" si="10"/>
        <v>0.4439688916</v>
      </c>
      <c r="V241" s="27">
        <f t="shared" si="11"/>
        <v>0.3583628544</v>
      </c>
      <c r="W241" s="27">
        <f t="shared" si="12"/>
        <v>0.2016658703</v>
      </c>
      <c r="X241" s="27">
        <f t="shared" si="13"/>
        <v>-0.05089661568</v>
      </c>
      <c r="Y241" s="27">
        <f t="shared" si="14"/>
        <v>0.03903927658</v>
      </c>
      <c r="Z241" s="27">
        <f t="shared" si="15"/>
        <v>0.05484118087</v>
      </c>
      <c r="AA241" s="27"/>
    </row>
    <row r="242">
      <c r="A242" s="29">
        <v>3710.0</v>
      </c>
      <c r="B242" s="30">
        <v>571.0</v>
      </c>
      <c r="C242" s="14">
        <v>15.0</v>
      </c>
      <c r="D242" s="15">
        <v>16.0</v>
      </c>
      <c r="E242" s="16">
        <v>13.0</v>
      </c>
      <c r="F242" s="17">
        <v>17.0</v>
      </c>
      <c r="G242" s="18">
        <v>26.0</v>
      </c>
      <c r="H242" s="19">
        <v>8.0</v>
      </c>
      <c r="I242" s="20">
        <v>21.0</v>
      </c>
      <c r="J242" s="21">
        <v>16.0</v>
      </c>
      <c r="K242" s="22">
        <v>17.0</v>
      </c>
      <c r="L242" s="75">
        <f t="shared" si="1"/>
        <v>0.7248322148</v>
      </c>
      <c r="M242" s="62">
        <f t="shared" si="2"/>
        <v>26</v>
      </c>
      <c r="N242" s="63">
        <f t="shared" si="3"/>
        <v>26</v>
      </c>
      <c r="O242" s="63">
        <f t="shared" si="4"/>
        <v>16</v>
      </c>
      <c r="P242" s="63">
        <f t="shared" si="5"/>
        <v>25</v>
      </c>
      <c r="Q242" s="63">
        <f t="shared" si="6"/>
        <v>82</v>
      </c>
      <c r="R242" s="65">
        <f t="shared" si="7"/>
        <v>0.3422818792</v>
      </c>
      <c r="S242" s="65">
        <f t="shared" si="8"/>
        <v>0.2818791946</v>
      </c>
      <c r="T242" s="66">
        <f t="shared" si="9"/>
        <v>0.2407407407</v>
      </c>
      <c r="U242" s="27">
        <f t="shared" si="10"/>
        <v>0.2394883534</v>
      </c>
      <c r="V242" s="27">
        <f t="shared" si="11"/>
        <v>0.2371657292</v>
      </c>
      <c r="W242" s="27">
        <f t="shared" si="12"/>
        <v>0.1395296504</v>
      </c>
      <c r="X242" s="27">
        <f t="shared" si="13"/>
        <v>-0.02229188515</v>
      </c>
      <c r="Y242" s="27">
        <f t="shared" si="14"/>
        <v>0.01787577206</v>
      </c>
      <c r="Z242" s="27">
        <f t="shared" si="15"/>
        <v>0.02625276189</v>
      </c>
      <c r="AA242" s="27"/>
    </row>
    <row r="243">
      <c r="A243" s="29">
        <v>3715.0</v>
      </c>
      <c r="B243" s="30">
        <v>1889.0</v>
      </c>
      <c r="C243" s="14">
        <v>56.0</v>
      </c>
      <c r="D243" s="15">
        <v>40.0</v>
      </c>
      <c r="E243" s="16">
        <v>34.0</v>
      </c>
      <c r="F243" s="17">
        <v>41.0</v>
      </c>
      <c r="G243" s="18">
        <v>107.0</v>
      </c>
      <c r="H243" s="19">
        <v>8.0</v>
      </c>
      <c r="I243" s="20">
        <v>101.0</v>
      </c>
      <c r="J243" s="21">
        <v>84.0</v>
      </c>
      <c r="K243" s="22">
        <v>85.0</v>
      </c>
      <c r="L243" s="75">
        <f t="shared" si="1"/>
        <v>0.7607913669</v>
      </c>
      <c r="M243" s="62">
        <f t="shared" si="2"/>
        <v>105</v>
      </c>
      <c r="N243" s="63">
        <f t="shared" si="3"/>
        <v>107</v>
      </c>
      <c r="O243" s="63">
        <f t="shared" si="4"/>
        <v>84</v>
      </c>
      <c r="P243" s="63">
        <f t="shared" si="5"/>
        <v>49</v>
      </c>
      <c r="Q243" s="63">
        <f t="shared" si="6"/>
        <v>316</v>
      </c>
      <c r="R243" s="65">
        <f t="shared" si="7"/>
        <v>0.2805755396</v>
      </c>
      <c r="S243" s="65">
        <f t="shared" si="8"/>
        <v>0.3435251799</v>
      </c>
      <c r="T243" s="66">
        <f t="shared" si="9"/>
        <v>0.2529550827</v>
      </c>
      <c r="U243" s="27">
        <f t="shared" si="10"/>
        <v>0.2467543903</v>
      </c>
      <c r="V243" s="27">
        <f t="shared" si="11"/>
        <v>0.2890330373</v>
      </c>
      <c r="W243" s="27">
        <f t="shared" si="12"/>
        <v>0.1143753418</v>
      </c>
      <c r="X243" s="27">
        <f t="shared" si="13"/>
        <v>-0.03310837795</v>
      </c>
      <c r="Y243" s="27">
        <f t="shared" si="14"/>
        <v>0.01785773035</v>
      </c>
      <c r="Z243" s="27">
        <f t="shared" si="15"/>
        <v>0.01764033376</v>
      </c>
      <c r="AA243" s="27"/>
    </row>
    <row r="244">
      <c r="A244" s="29">
        <v>3717.0</v>
      </c>
      <c r="B244" s="30">
        <v>1062.0</v>
      </c>
      <c r="C244" s="14">
        <v>25.0</v>
      </c>
      <c r="D244" s="15">
        <v>21.0</v>
      </c>
      <c r="E244" s="16">
        <v>23.0</v>
      </c>
      <c r="F244" s="17">
        <v>27.0</v>
      </c>
      <c r="G244" s="18">
        <v>61.0</v>
      </c>
      <c r="H244" s="19">
        <v>16.0</v>
      </c>
      <c r="I244" s="20">
        <v>55.0</v>
      </c>
      <c r="J244" s="21">
        <v>36.0</v>
      </c>
      <c r="K244" s="22">
        <v>35.0</v>
      </c>
      <c r="L244" s="75">
        <f t="shared" si="1"/>
        <v>0.7357859532</v>
      </c>
      <c r="M244" s="62">
        <f t="shared" si="2"/>
        <v>61</v>
      </c>
      <c r="N244" s="63">
        <f t="shared" si="3"/>
        <v>61</v>
      </c>
      <c r="O244" s="63">
        <f t="shared" si="4"/>
        <v>36</v>
      </c>
      <c r="P244" s="63">
        <f t="shared" si="5"/>
        <v>43</v>
      </c>
      <c r="Q244" s="63">
        <f t="shared" si="6"/>
        <v>159</v>
      </c>
      <c r="R244" s="65">
        <f t="shared" si="7"/>
        <v>0.347826087</v>
      </c>
      <c r="S244" s="65">
        <f t="shared" si="8"/>
        <v>0.3244147157</v>
      </c>
      <c r="T244" s="66">
        <f t="shared" si="9"/>
        <v>0.2772727273</v>
      </c>
      <c r="U244" s="27">
        <f t="shared" si="10"/>
        <v>0.2741894577</v>
      </c>
      <c r="V244" s="27">
        <f t="shared" si="11"/>
        <v>0.2729539961</v>
      </c>
      <c r="W244" s="27">
        <f t="shared" si="12"/>
        <v>0.1417897214</v>
      </c>
      <c r="X244" s="27">
        <f t="shared" si="13"/>
        <v>-0.02952717138</v>
      </c>
      <c r="Y244" s="27">
        <f t="shared" si="14"/>
        <v>0.02090646354</v>
      </c>
      <c r="Z244" s="27">
        <f t="shared" si="15"/>
        <v>0.02711012289</v>
      </c>
      <c r="AA244" s="27"/>
    </row>
    <row r="245">
      <c r="A245" s="29">
        <v>3719.0</v>
      </c>
      <c r="B245" s="30">
        <v>3325.0</v>
      </c>
      <c r="C245" s="14">
        <v>30.0</v>
      </c>
      <c r="D245" s="15">
        <v>49.0</v>
      </c>
      <c r="E245" s="16">
        <v>29.0</v>
      </c>
      <c r="F245" s="17">
        <v>82.0</v>
      </c>
      <c r="G245" s="18">
        <v>192.0</v>
      </c>
      <c r="H245" s="19">
        <v>28.0</v>
      </c>
      <c r="I245" s="20">
        <v>40.0</v>
      </c>
      <c r="J245" s="21">
        <v>70.0</v>
      </c>
      <c r="K245" s="22">
        <v>76.0</v>
      </c>
      <c r="L245" s="75">
        <f t="shared" si="1"/>
        <v>0.6979865772</v>
      </c>
      <c r="M245" s="62">
        <f t="shared" si="2"/>
        <v>192</v>
      </c>
      <c r="N245" s="63">
        <f t="shared" si="3"/>
        <v>192</v>
      </c>
      <c r="O245" s="63">
        <f t="shared" si="4"/>
        <v>70</v>
      </c>
      <c r="P245" s="63">
        <f t="shared" si="5"/>
        <v>110</v>
      </c>
      <c r="Q245" s="63">
        <f t="shared" si="6"/>
        <v>224</v>
      </c>
      <c r="R245" s="65">
        <f t="shared" si="7"/>
        <v>0.5067114094</v>
      </c>
      <c r="S245" s="65">
        <f t="shared" si="8"/>
        <v>0.4395973154</v>
      </c>
      <c r="T245" s="66">
        <f t="shared" si="9"/>
        <v>0.4615384615</v>
      </c>
      <c r="U245" s="27">
        <f t="shared" si="10"/>
        <v>0.4619685535</v>
      </c>
      <c r="V245" s="27">
        <f t="shared" si="11"/>
        <v>0.3698656014</v>
      </c>
      <c r="W245" s="27">
        <f t="shared" si="12"/>
        <v>0.2065586</v>
      </c>
      <c r="X245" s="27">
        <f t="shared" si="13"/>
        <v>-0.05421641739</v>
      </c>
      <c r="Y245" s="27">
        <f t="shared" si="14"/>
        <v>0.04126991679</v>
      </c>
      <c r="Z245" s="27">
        <f t="shared" si="15"/>
        <v>0.05753452748</v>
      </c>
      <c r="AA245" s="27"/>
    </row>
    <row r="246">
      <c r="A246" s="29">
        <v>3724.0</v>
      </c>
      <c r="B246" s="30">
        <v>3182.0</v>
      </c>
      <c r="C246" s="14">
        <v>41.0</v>
      </c>
      <c r="D246" s="15">
        <v>26.0</v>
      </c>
      <c r="E246" s="16">
        <v>28.0</v>
      </c>
      <c r="F246" s="17">
        <v>83.0</v>
      </c>
      <c r="G246" s="18">
        <v>179.0</v>
      </c>
      <c r="H246" s="19">
        <v>40.0</v>
      </c>
      <c r="I246" s="20">
        <v>34.0</v>
      </c>
      <c r="J246" s="21">
        <v>61.0</v>
      </c>
      <c r="K246" s="22">
        <v>44.0</v>
      </c>
      <c r="L246" s="75">
        <f t="shared" si="1"/>
        <v>0.6567164179</v>
      </c>
      <c r="M246" s="62">
        <f t="shared" si="2"/>
        <v>179</v>
      </c>
      <c r="N246" s="63">
        <f t="shared" si="3"/>
        <v>179</v>
      </c>
      <c r="O246" s="63">
        <f t="shared" si="4"/>
        <v>61</v>
      </c>
      <c r="P246" s="63">
        <f t="shared" si="5"/>
        <v>123</v>
      </c>
      <c r="Q246" s="63">
        <f t="shared" si="6"/>
        <v>173</v>
      </c>
      <c r="R246" s="65">
        <f t="shared" si="7"/>
        <v>0.5634328358</v>
      </c>
      <c r="S246" s="65">
        <f t="shared" si="8"/>
        <v>0.447761194</v>
      </c>
      <c r="T246" s="66">
        <f t="shared" si="9"/>
        <v>0.5085227273</v>
      </c>
      <c r="U246" s="27">
        <f t="shared" si="10"/>
        <v>0.509001028</v>
      </c>
      <c r="V246" s="27">
        <f t="shared" si="11"/>
        <v>0.3767344738</v>
      </c>
      <c r="W246" s="27">
        <f t="shared" si="12"/>
        <v>0.2296808314</v>
      </c>
      <c r="X246" s="27">
        <f t="shared" si="13"/>
        <v>-0.05624885119</v>
      </c>
      <c r="Y246" s="27">
        <f t="shared" si="14"/>
        <v>0.0467419131</v>
      </c>
      <c r="Z246" s="27">
        <f t="shared" si="15"/>
        <v>0.07113633575</v>
      </c>
      <c r="AA246" s="27"/>
    </row>
    <row r="247">
      <c r="A247" s="29">
        <v>3727.0</v>
      </c>
      <c r="B247" s="30">
        <v>2249.0</v>
      </c>
      <c r="C247" s="14">
        <v>62.0</v>
      </c>
      <c r="D247" s="15">
        <v>114.0</v>
      </c>
      <c r="E247" s="16">
        <v>56.0</v>
      </c>
      <c r="F247" s="17">
        <v>59.0</v>
      </c>
      <c r="G247" s="18">
        <v>322.0</v>
      </c>
      <c r="H247" s="19">
        <v>38.0</v>
      </c>
      <c r="I247" s="20">
        <v>87.0</v>
      </c>
      <c r="J247" s="21">
        <v>190.0</v>
      </c>
      <c r="K247" s="22">
        <v>125.0</v>
      </c>
      <c r="L247" s="75">
        <f t="shared" si="1"/>
        <v>0.7274453941</v>
      </c>
      <c r="M247" s="62">
        <f t="shared" si="2"/>
        <v>320</v>
      </c>
      <c r="N247" s="63">
        <f t="shared" si="3"/>
        <v>322</v>
      </c>
      <c r="O247" s="63">
        <f t="shared" si="4"/>
        <v>190</v>
      </c>
      <c r="P247" s="63">
        <f t="shared" si="5"/>
        <v>97</v>
      </c>
      <c r="Q247" s="63">
        <f t="shared" si="6"/>
        <v>444</v>
      </c>
      <c r="R247" s="65">
        <f t="shared" si="7"/>
        <v>0.3979107312</v>
      </c>
      <c r="S247" s="65">
        <f t="shared" si="8"/>
        <v>0.4862298196</v>
      </c>
      <c r="T247" s="66">
        <f t="shared" si="9"/>
        <v>0.4203655352</v>
      </c>
      <c r="U247" s="27">
        <f t="shared" si="10"/>
        <v>0.4172606584</v>
      </c>
      <c r="V247" s="27">
        <f t="shared" si="11"/>
        <v>0.409100962</v>
      </c>
      <c r="W247" s="27">
        <f t="shared" si="12"/>
        <v>0.1622064987</v>
      </c>
      <c r="X247" s="27">
        <f t="shared" si="13"/>
        <v>-0.06632907373</v>
      </c>
      <c r="Y247" s="27">
        <f t="shared" si="14"/>
        <v>0.03584636478</v>
      </c>
      <c r="Z247" s="27">
        <f t="shared" si="15"/>
        <v>0.03547958145</v>
      </c>
      <c r="AA247" s="27"/>
    </row>
    <row r="248">
      <c r="A248" s="29">
        <v>3729.0</v>
      </c>
      <c r="B248" s="30">
        <v>1147.0</v>
      </c>
      <c r="C248" s="14">
        <v>16.0</v>
      </c>
      <c r="D248" s="15">
        <v>19.0</v>
      </c>
      <c r="E248" s="16">
        <v>14.0</v>
      </c>
      <c r="F248" s="17">
        <v>21.0</v>
      </c>
      <c r="G248" s="18">
        <v>50.0</v>
      </c>
      <c r="H248" s="19">
        <v>17.0</v>
      </c>
      <c r="I248" s="20">
        <v>14.0</v>
      </c>
      <c r="J248" s="21">
        <v>32.0</v>
      </c>
      <c r="K248" s="22">
        <v>29.0</v>
      </c>
      <c r="L248" s="75">
        <f t="shared" si="1"/>
        <v>0.6698113208</v>
      </c>
      <c r="M248" s="62">
        <f t="shared" si="2"/>
        <v>51</v>
      </c>
      <c r="N248" s="63">
        <f t="shared" si="3"/>
        <v>50</v>
      </c>
      <c r="O248" s="63">
        <f t="shared" si="4"/>
        <v>32</v>
      </c>
      <c r="P248" s="63">
        <f t="shared" si="5"/>
        <v>38</v>
      </c>
      <c r="Q248" s="63">
        <f t="shared" si="6"/>
        <v>92</v>
      </c>
      <c r="R248" s="65">
        <f t="shared" si="7"/>
        <v>0.4150943396</v>
      </c>
      <c r="S248" s="65">
        <f t="shared" si="8"/>
        <v>0.3867924528</v>
      </c>
      <c r="T248" s="66">
        <f t="shared" si="9"/>
        <v>0.3521126761</v>
      </c>
      <c r="U248" s="27">
        <f t="shared" si="10"/>
        <v>0.3619880303</v>
      </c>
      <c r="V248" s="27">
        <f t="shared" si="11"/>
        <v>0.325436981</v>
      </c>
      <c r="W248" s="27">
        <f t="shared" si="12"/>
        <v>0.1692113185</v>
      </c>
      <c r="X248" s="27">
        <f t="shared" si="13"/>
        <v>-0.04197364991</v>
      </c>
      <c r="Y248" s="27">
        <f t="shared" si="14"/>
        <v>0.02974696627</v>
      </c>
      <c r="Z248" s="27">
        <f t="shared" si="15"/>
        <v>0.03861008935</v>
      </c>
      <c r="AA248" s="27"/>
    </row>
    <row r="249">
      <c r="A249" s="29">
        <v>3730.0</v>
      </c>
      <c r="B249" s="30">
        <v>1857.0</v>
      </c>
      <c r="C249" s="14">
        <v>13.0</v>
      </c>
      <c r="D249" s="15">
        <v>18.0</v>
      </c>
      <c r="E249" s="16">
        <v>15.0</v>
      </c>
      <c r="F249" s="17">
        <v>32.0</v>
      </c>
      <c r="G249" s="18">
        <v>99.0</v>
      </c>
      <c r="H249" s="19">
        <v>22.0</v>
      </c>
      <c r="I249" s="20">
        <v>32.0</v>
      </c>
      <c r="J249" s="21">
        <v>29.0</v>
      </c>
      <c r="K249" s="22">
        <v>36.0</v>
      </c>
      <c r="L249" s="75">
        <f t="shared" si="1"/>
        <v>0.7195945946</v>
      </c>
      <c r="M249" s="62">
        <f t="shared" si="2"/>
        <v>99</v>
      </c>
      <c r="N249" s="63">
        <f t="shared" si="3"/>
        <v>99</v>
      </c>
      <c r="O249" s="63">
        <f t="shared" si="4"/>
        <v>29</v>
      </c>
      <c r="P249" s="63">
        <f t="shared" si="5"/>
        <v>54</v>
      </c>
      <c r="Q249" s="63">
        <f t="shared" si="6"/>
        <v>114</v>
      </c>
      <c r="R249" s="65">
        <f t="shared" si="7"/>
        <v>0.5168918919</v>
      </c>
      <c r="S249" s="65">
        <f t="shared" si="8"/>
        <v>0.4324324324</v>
      </c>
      <c r="T249" s="66">
        <f t="shared" si="9"/>
        <v>0.4647887324</v>
      </c>
      <c r="U249" s="27">
        <f t="shared" si="10"/>
        <v>0.4643212661</v>
      </c>
      <c r="V249" s="27">
        <f t="shared" si="11"/>
        <v>0.3638372576</v>
      </c>
      <c r="W249" s="27">
        <f t="shared" si="12"/>
        <v>0.2107086274</v>
      </c>
      <c r="X249" s="27">
        <f t="shared" si="13"/>
        <v>-0.05246350118</v>
      </c>
      <c r="Y249" s="27">
        <f t="shared" si="14"/>
        <v>0.04141292032</v>
      </c>
      <c r="Z249" s="27">
        <f t="shared" si="15"/>
        <v>0.05986963684</v>
      </c>
      <c r="AA249" s="27"/>
    </row>
    <row r="250">
      <c r="A250" s="29">
        <v>3732.0</v>
      </c>
      <c r="B250" s="30">
        <v>2726.0</v>
      </c>
      <c r="C250" s="14">
        <v>31.0</v>
      </c>
      <c r="D250" s="15">
        <v>42.0</v>
      </c>
      <c r="E250" s="16">
        <v>29.0</v>
      </c>
      <c r="F250" s="17">
        <v>75.0</v>
      </c>
      <c r="G250" s="18">
        <v>191.0</v>
      </c>
      <c r="H250" s="19">
        <v>32.0</v>
      </c>
      <c r="I250" s="20">
        <v>65.0</v>
      </c>
      <c r="J250" s="21">
        <v>56.0</v>
      </c>
      <c r="K250" s="22">
        <v>61.0</v>
      </c>
      <c r="L250" s="75">
        <f t="shared" si="1"/>
        <v>0.7199312715</v>
      </c>
      <c r="M250" s="62">
        <f t="shared" si="2"/>
        <v>191</v>
      </c>
      <c r="N250" s="63">
        <f t="shared" si="3"/>
        <v>191</v>
      </c>
      <c r="O250" s="63">
        <f t="shared" si="4"/>
        <v>56</v>
      </c>
      <c r="P250" s="63">
        <f t="shared" si="5"/>
        <v>107</v>
      </c>
      <c r="Q250" s="63">
        <f t="shared" si="6"/>
        <v>228</v>
      </c>
      <c r="R250" s="65">
        <f t="shared" si="7"/>
        <v>0.5120274914</v>
      </c>
      <c r="S250" s="65">
        <f t="shared" si="8"/>
        <v>0.4243986254</v>
      </c>
      <c r="T250" s="66">
        <f t="shared" si="9"/>
        <v>0.4558472554</v>
      </c>
      <c r="U250" s="27">
        <f t="shared" si="10"/>
        <v>0.4552367111</v>
      </c>
      <c r="V250" s="27">
        <f t="shared" si="11"/>
        <v>0.357077824</v>
      </c>
      <c r="W250" s="27">
        <f t="shared" si="12"/>
        <v>0.2087256767</v>
      </c>
      <c r="X250" s="27">
        <f t="shared" si="13"/>
        <v>-0.05053225629</v>
      </c>
      <c r="Y250" s="27">
        <f t="shared" si="14"/>
        <v>0.04026105273</v>
      </c>
      <c r="Z250" s="27">
        <f t="shared" si="15"/>
        <v>0.05874808886</v>
      </c>
      <c r="AA250" s="27"/>
    </row>
    <row r="251">
      <c r="A251" s="29">
        <v>3740.0</v>
      </c>
      <c r="B251" s="30">
        <v>3156.0</v>
      </c>
      <c r="C251" s="14">
        <v>30.0</v>
      </c>
      <c r="D251" s="15">
        <v>71.0</v>
      </c>
      <c r="E251" s="16">
        <v>31.0</v>
      </c>
      <c r="F251" s="17">
        <v>29.0</v>
      </c>
      <c r="G251" s="18">
        <v>194.0</v>
      </c>
      <c r="H251" s="19">
        <v>32.0</v>
      </c>
      <c r="I251" s="20">
        <v>55.0</v>
      </c>
      <c r="J251" s="21">
        <v>120.0</v>
      </c>
      <c r="K251" s="22">
        <v>108.0</v>
      </c>
      <c r="L251" s="75">
        <f t="shared" si="1"/>
        <v>0.7298507463</v>
      </c>
      <c r="M251" s="62">
        <f t="shared" si="2"/>
        <v>193</v>
      </c>
      <c r="N251" s="63">
        <f t="shared" si="3"/>
        <v>194</v>
      </c>
      <c r="O251" s="63">
        <f t="shared" si="4"/>
        <v>120</v>
      </c>
      <c r="P251" s="63">
        <f t="shared" si="5"/>
        <v>61</v>
      </c>
      <c r="Q251" s="63">
        <f t="shared" si="6"/>
        <v>295</v>
      </c>
      <c r="R251" s="65">
        <f t="shared" si="7"/>
        <v>0.3805970149</v>
      </c>
      <c r="S251" s="65">
        <f t="shared" si="8"/>
        <v>0.4686567164</v>
      </c>
      <c r="T251" s="66">
        <f t="shared" si="9"/>
        <v>0.3967280164</v>
      </c>
      <c r="U251" s="27">
        <f t="shared" si="10"/>
        <v>0.3943058114</v>
      </c>
      <c r="V251" s="27">
        <f t="shared" si="11"/>
        <v>0.3943154159</v>
      </c>
      <c r="W251" s="27">
        <f t="shared" si="12"/>
        <v>0.1551486411</v>
      </c>
      <c r="X251" s="27">
        <f t="shared" si="13"/>
        <v>-0.06162124147</v>
      </c>
      <c r="Y251" s="27">
        <f t="shared" si="14"/>
        <v>0.03304746121</v>
      </c>
      <c r="Z251" s="27">
        <f t="shared" si="15"/>
        <v>0.03245920956</v>
      </c>
      <c r="AA251" s="27"/>
    </row>
    <row r="252">
      <c r="A252" s="29">
        <v>3747.0</v>
      </c>
      <c r="B252" s="30">
        <v>2205.0</v>
      </c>
      <c r="C252" s="14">
        <v>23.0</v>
      </c>
      <c r="D252" s="15">
        <v>31.0</v>
      </c>
      <c r="E252" s="16">
        <v>33.0</v>
      </c>
      <c r="F252" s="17">
        <v>50.0</v>
      </c>
      <c r="G252" s="18">
        <v>156.0</v>
      </c>
      <c r="H252" s="19">
        <v>29.0</v>
      </c>
      <c r="I252" s="20">
        <v>41.0</v>
      </c>
      <c r="J252" s="21">
        <v>40.0</v>
      </c>
      <c r="K252" s="22">
        <v>54.0</v>
      </c>
      <c r="L252" s="75">
        <f t="shared" si="1"/>
        <v>0.7396061269</v>
      </c>
      <c r="M252" s="62">
        <f t="shared" si="2"/>
        <v>156</v>
      </c>
      <c r="N252" s="63">
        <f t="shared" si="3"/>
        <v>156</v>
      </c>
      <c r="O252" s="63">
        <f t="shared" si="4"/>
        <v>40</v>
      </c>
      <c r="P252" s="63">
        <f t="shared" si="5"/>
        <v>79</v>
      </c>
      <c r="Q252" s="63">
        <f t="shared" si="6"/>
        <v>182</v>
      </c>
      <c r="R252" s="65">
        <f t="shared" si="7"/>
        <v>0.5142231947</v>
      </c>
      <c r="S252" s="65">
        <f t="shared" si="8"/>
        <v>0.4288840263</v>
      </c>
      <c r="T252" s="66">
        <f t="shared" si="9"/>
        <v>0.4615384615</v>
      </c>
      <c r="U252" s="27">
        <f t="shared" si="10"/>
        <v>0.4599368191</v>
      </c>
      <c r="V252" s="27">
        <f t="shared" si="11"/>
        <v>0.3608517221</v>
      </c>
      <c r="W252" s="27">
        <f t="shared" si="12"/>
        <v>0.2096207452</v>
      </c>
      <c r="X252" s="27">
        <f t="shared" si="13"/>
        <v>-0.05160603535</v>
      </c>
      <c r="Y252" s="27">
        <f t="shared" si="14"/>
        <v>0.0408610396</v>
      </c>
      <c r="Z252" s="27">
        <f t="shared" si="15"/>
        <v>0.0592530225</v>
      </c>
      <c r="AA252" s="27"/>
    </row>
    <row r="253">
      <c r="A253" s="29">
        <v>3748.0</v>
      </c>
      <c r="B253" s="30">
        <v>2305.0</v>
      </c>
      <c r="C253" s="14">
        <v>35.0</v>
      </c>
      <c r="D253" s="15">
        <v>40.0</v>
      </c>
      <c r="E253" s="16">
        <v>28.0</v>
      </c>
      <c r="F253" s="17">
        <v>59.0</v>
      </c>
      <c r="G253" s="18">
        <v>183.0</v>
      </c>
      <c r="H253" s="19">
        <v>35.0</v>
      </c>
      <c r="I253" s="20">
        <v>83.0</v>
      </c>
      <c r="J253" s="21">
        <v>96.0</v>
      </c>
      <c r="K253" s="22">
        <v>71.0</v>
      </c>
      <c r="L253" s="75">
        <f t="shared" si="1"/>
        <v>0.6984126984</v>
      </c>
      <c r="M253" s="62">
        <f t="shared" si="2"/>
        <v>183</v>
      </c>
      <c r="N253" s="63">
        <f t="shared" si="3"/>
        <v>183</v>
      </c>
      <c r="O253" s="63">
        <f t="shared" si="4"/>
        <v>96</v>
      </c>
      <c r="P253" s="63">
        <f t="shared" si="5"/>
        <v>94</v>
      </c>
      <c r="Q253" s="63">
        <f t="shared" si="6"/>
        <v>257</v>
      </c>
      <c r="R253" s="65">
        <f t="shared" si="7"/>
        <v>0.4396825397</v>
      </c>
      <c r="S253" s="65">
        <f t="shared" si="8"/>
        <v>0.4428571429</v>
      </c>
      <c r="T253" s="66">
        <f t="shared" si="9"/>
        <v>0.4159090909</v>
      </c>
      <c r="U253" s="27">
        <f t="shared" si="10"/>
        <v>0.4171716804</v>
      </c>
      <c r="V253" s="27">
        <f t="shared" si="11"/>
        <v>0.3726083343</v>
      </c>
      <c r="W253" s="27">
        <f t="shared" si="12"/>
        <v>0.1792345864</v>
      </c>
      <c r="X253" s="27">
        <f t="shared" si="13"/>
        <v>-0.05502348081</v>
      </c>
      <c r="Y253" s="27">
        <f t="shared" si="14"/>
        <v>0.03607619717</v>
      </c>
      <c r="Z253" s="27">
        <f t="shared" si="15"/>
        <v>0.04331971827</v>
      </c>
      <c r="AA253" s="27"/>
    </row>
    <row r="254">
      <c r="A254" s="29">
        <v>3754.0</v>
      </c>
      <c r="B254" s="30">
        <v>2368.0</v>
      </c>
      <c r="C254" s="14">
        <v>15.0</v>
      </c>
      <c r="D254" s="15">
        <v>6.0</v>
      </c>
      <c r="E254" s="16">
        <v>14.0</v>
      </c>
      <c r="F254" s="17">
        <v>27.0</v>
      </c>
      <c r="G254" s="18">
        <v>90.0</v>
      </c>
      <c r="H254" s="19">
        <v>29.0</v>
      </c>
      <c r="I254" s="20">
        <v>29.0</v>
      </c>
      <c r="J254" s="21">
        <v>21.0</v>
      </c>
      <c r="K254" s="22">
        <v>16.0</v>
      </c>
      <c r="L254" s="75">
        <f t="shared" si="1"/>
        <v>0.6882591093</v>
      </c>
      <c r="M254" s="62">
        <f t="shared" si="2"/>
        <v>90</v>
      </c>
      <c r="N254" s="63">
        <f t="shared" si="3"/>
        <v>90</v>
      </c>
      <c r="O254" s="63">
        <f t="shared" si="4"/>
        <v>21</v>
      </c>
      <c r="P254" s="63">
        <f t="shared" si="5"/>
        <v>56</v>
      </c>
      <c r="Q254" s="63">
        <f t="shared" si="6"/>
        <v>80</v>
      </c>
      <c r="R254" s="65">
        <f t="shared" si="7"/>
        <v>0.5910931174</v>
      </c>
      <c r="S254" s="65">
        <f t="shared" si="8"/>
        <v>0.4493927126</v>
      </c>
      <c r="T254" s="66">
        <f t="shared" si="9"/>
        <v>0.5294117647</v>
      </c>
      <c r="U254" s="27">
        <f t="shared" si="10"/>
        <v>0.5308679776</v>
      </c>
      <c r="V254" s="27">
        <f t="shared" si="11"/>
        <v>0.3781071905</v>
      </c>
      <c r="W254" s="27">
        <f t="shared" si="12"/>
        <v>0.2409564193</v>
      </c>
      <c r="X254" s="27">
        <f t="shared" si="13"/>
        <v>-0.05665950865</v>
      </c>
      <c r="Y254" s="27">
        <f t="shared" si="14"/>
        <v>0.04921526257</v>
      </c>
      <c r="Z254" s="27">
        <f t="shared" si="15"/>
        <v>0.07829228878</v>
      </c>
      <c r="AA254" s="27"/>
    </row>
    <row r="255">
      <c r="A255" s="29">
        <v>3755.0</v>
      </c>
      <c r="B255" s="30">
        <v>2071.0</v>
      </c>
      <c r="C255" s="14">
        <v>10.0</v>
      </c>
      <c r="D255" s="15">
        <v>37.0</v>
      </c>
      <c r="E255" s="16">
        <v>20.0</v>
      </c>
      <c r="F255" s="17">
        <v>58.0</v>
      </c>
      <c r="G255" s="18">
        <v>157.0</v>
      </c>
      <c r="H255" s="19">
        <v>25.0</v>
      </c>
      <c r="I255" s="20">
        <v>25.0</v>
      </c>
      <c r="J255" s="21">
        <v>44.0</v>
      </c>
      <c r="K255" s="22">
        <v>34.0</v>
      </c>
      <c r="L255" s="75">
        <f t="shared" si="1"/>
        <v>0.6902439024</v>
      </c>
      <c r="M255" s="62">
        <f t="shared" si="2"/>
        <v>157</v>
      </c>
      <c r="N255" s="63">
        <f t="shared" si="3"/>
        <v>157</v>
      </c>
      <c r="O255" s="63">
        <f t="shared" si="4"/>
        <v>44</v>
      </c>
      <c r="P255" s="63">
        <f t="shared" si="5"/>
        <v>83</v>
      </c>
      <c r="Q255" s="63">
        <f t="shared" si="6"/>
        <v>126</v>
      </c>
      <c r="R255" s="65">
        <f t="shared" si="7"/>
        <v>0.5853658537</v>
      </c>
      <c r="S255" s="65">
        <f t="shared" si="8"/>
        <v>0.4902439024</v>
      </c>
      <c r="T255" s="66">
        <f t="shared" si="9"/>
        <v>0.554770318</v>
      </c>
      <c r="U255" s="27">
        <f t="shared" si="10"/>
        <v>0.5545789221</v>
      </c>
      <c r="V255" s="27">
        <f t="shared" si="11"/>
        <v>0.4124783056</v>
      </c>
      <c r="W255" s="27">
        <f t="shared" si="12"/>
        <v>0.2386217263</v>
      </c>
      <c r="X255" s="27">
        <f t="shared" si="13"/>
        <v>-0.06742875708</v>
      </c>
      <c r="Y255" s="27">
        <f t="shared" si="14"/>
        <v>0.05316887413</v>
      </c>
      <c r="Z255" s="27">
        <f t="shared" si="15"/>
        <v>0.07678244799</v>
      </c>
      <c r="AA255" s="27"/>
    </row>
    <row r="256">
      <c r="A256" s="29">
        <v>3757.0</v>
      </c>
      <c r="B256" s="30">
        <v>1047.0</v>
      </c>
      <c r="C256" s="14">
        <v>36.0</v>
      </c>
      <c r="D256" s="15">
        <v>31.0</v>
      </c>
      <c r="E256" s="16">
        <v>32.0</v>
      </c>
      <c r="F256" s="17">
        <v>17.0</v>
      </c>
      <c r="G256" s="18">
        <v>53.0</v>
      </c>
      <c r="H256" s="19">
        <v>12.0</v>
      </c>
      <c r="I256" s="20">
        <v>60.0</v>
      </c>
      <c r="J256" s="21">
        <v>35.0</v>
      </c>
      <c r="K256" s="22">
        <v>31.0</v>
      </c>
      <c r="L256" s="75">
        <f t="shared" si="1"/>
        <v>0.7915309446</v>
      </c>
      <c r="M256" s="62">
        <f t="shared" si="2"/>
        <v>49</v>
      </c>
      <c r="N256" s="63">
        <f t="shared" si="3"/>
        <v>53</v>
      </c>
      <c r="O256" s="63">
        <f t="shared" si="4"/>
        <v>35</v>
      </c>
      <c r="P256" s="63">
        <f t="shared" si="5"/>
        <v>29</v>
      </c>
      <c r="Q256" s="63">
        <f t="shared" si="6"/>
        <v>190</v>
      </c>
      <c r="R256" s="65">
        <f t="shared" si="7"/>
        <v>0.2671009772</v>
      </c>
      <c r="S256" s="65">
        <f t="shared" si="8"/>
        <v>0.2866449511</v>
      </c>
      <c r="T256" s="66">
        <f t="shared" si="9"/>
        <v>0.2181069959</v>
      </c>
      <c r="U256" s="27">
        <f t="shared" si="10"/>
        <v>0.1981342412</v>
      </c>
      <c r="V256" s="27">
        <f t="shared" si="11"/>
        <v>0.2411755111</v>
      </c>
      <c r="W256" s="27">
        <f t="shared" si="12"/>
        <v>0.1088824978</v>
      </c>
      <c r="X256" s="27">
        <f t="shared" si="13"/>
        <v>-0.02305203903</v>
      </c>
      <c r="Y256" s="27">
        <f t="shared" si="14"/>
        <v>0.01418527149</v>
      </c>
      <c r="Z256" s="27">
        <f t="shared" si="15"/>
        <v>0.01598667471</v>
      </c>
      <c r="AA256" s="27"/>
    </row>
    <row r="257">
      <c r="A257" s="29">
        <v>3758.0</v>
      </c>
      <c r="B257" s="30">
        <v>342.0</v>
      </c>
      <c r="C257" s="14">
        <v>11.0</v>
      </c>
      <c r="D257" s="15">
        <v>5.0</v>
      </c>
      <c r="E257" s="16">
        <v>10.0</v>
      </c>
      <c r="F257" s="17">
        <v>14.0</v>
      </c>
      <c r="G257" s="18">
        <v>7.0</v>
      </c>
      <c r="H257" s="19">
        <v>4.0</v>
      </c>
      <c r="I257" s="20">
        <v>8.0</v>
      </c>
      <c r="J257" s="21">
        <v>17.0</v>
      </c>
      <c r="K257" s="22">
        <v>24.0</v>
      </c>
      <c r="L257" s="75">
        <f t="shared" si="1"/>
        <v>0.65</v>
      </c>
      <c r="M257" s="62">
        <f t="shared" si="2"/>
        <v>9</v>
      </c>
      <c r="N257" s="63">
        <f t="shared" si="3"/>
        <v>7</v>
      </c>
      <c r="O257" s="63">
        <f t="shared" si="4"/>
        <v>17</v>
      </c>
      <c r="P257" s="63">
        <f t="shared" si="5"/>
        <v>18</v>
      </c>
      <c r="Q257" s="63">
        <f t="shared" si="6"/>
        <v>58</v>
      </c>
      <c r="R257" s="65">
        <f t="shared" si="7"/>
        <v>0.25</v>
      </c>
      <c r="S257" s="65">
        <f t="shared" si="8"/>
        <v>0.24</v>
      </c>
      <c r="T257" s="66">
        <f t="shared" si="9"/>
        <v>0.1076923077</v>
      </c>
      <c r="U257" s="27">
        <f t="shared" si="10"/>
        <v>0.1537589543</v>
      </c>
      <c r="V257" s="27">
        <f t="shared" si="11"/>
        <v>0.201929678</v>
      </c>
      <c r="W257" s="27">
        <f t="shared" si="12"/>
        <v>0.1019113623</v>
      </c>
      <c r="X257" s="27">
        <f t="shared" si="13"/>
        <v>-0.01616006995</v>
      </c>
      <c r="Y257" s="27">
        <f t="shared" si="14"/>
        <v>0.01111652704</v>
      </c>
      <c r="Z257" s="27">
        <f t="shared" si="15"/>
        <v>0.01400513184</v>
      </c>
      <c r="AA257" s="27"/>
    </row>
    <row r="258">
      <c r="A258" s="29">
        <v>3762.0</v>
      </c>
      <c r="B258" s="30">
        <v>2724.0</v>
      </c>
      <c r="C258" s="14">
        <v>19.0</v>
      </c>
      <c r="D258" s="15">
        <v>28.0</v>
      </c>
      <c r="E258" s="16">
        <v>19.0</v>
      </c>
      <c r="F258" s="17">
        <v>62.0</v>
      </c>
      <c r="G258" s="18">
        <v>140.0</v>
      </c>
      <c r="H258" s="19">
        <v>30.0</v>
      </c>
      <c r="I258" s="20">
        <v>28.0</v>
      </c>
      <c r="J258" s="21">
        <v>38.0</v>
      </c>
      <c r="K258" s="22">
        <v>32.0</v>
      </c>
      <c r="L258" s="75">
        <f t="shared" si="1"/>
        <v>0.6717171717</v>
      </c>
      <c r="M258" s="62">
        <f t="shared" si="2"/>
        <v>140</v>
      </c>
      <c r="N258" s="63">
        <f t="shared" si="3"/>
        <v>140</v>
      </c>
      <c r="O258" s="63">
        <f t="shared" si="4"/>
        <v>38</v>
      </c>
      <c r="P258" s="63">
        <f t="shared" si="5"/>
        <v>92</v>
      </c>
      <c r="Q258" s="63">
        <f t="shared" si="6"/>
        <v>126</v>
      </c>
      <c r="R258" s="65">
        <f t="shared" si="7"/>
        <v>0.5858585859</v>
      </c>
      <c r="S258" s="65">
        <f t="shared" si="8"/>
        <v>0.4494949495</v>
      </c>
      <c r="T258" s="66">
        <f t="shared" si="9"/>
        <v>0.5263157895</v>
      </c>
      <c r="U258" s="27">
        <f t="shared" si="10"/>
        <v>0.5269891208</v>
      </c>
      <c r="V258" s="27">
        <f t="shared" si="11"/>
        <v>0.37819321</v>
      </c>
      <c r="W258" s="27">
        <f t="shared" si="12"/>
        <v>0.2388225863</v>
      </c>
      <c r="X258" s="27">
        <f t="shared" si="13"/>
        <v>-0.05668529168</v>
      </c>
      <c r="Y258" s="27">
        <f t="shared" si="14"/>
        <v>0.04879052528</v>
      </c>
      <c r="Z258" s="27">
        <f t="shared" si="15"/>
        <v>0.07691176577</v>
      </c>
      <c r="AA258" s="27"/>
    </row>
    <row r="259">
      <c r="A259" s="29">
        <v>3763.0</v>
      </c>
      <c r="B259" s="30">
        <v>385.0</v>
      </c>
      <c r="C259" s="14">
        <v>3.0</v>
      </c>
      <c r="D259" s="15">
        <v>12.0</v>
      </c>
      <c r="E259" s="16">
        <v>8.0</v>
      </c>
      <c r="F259" s="17">
        <v>7.0</v>
      </c>
      <c r="G259" s="18">
        <v>32.0</v>
      </c>
      <c r="H259" s="19">
        <v>6.0</v>
      </c>
      <c r="I259" s="20">
        <v>16.0</v>
      </c>
      <c r="J259" s="21">
        <v>12.0</v>
      </c>
      <c r="K259" s="22">
        <v>9.0</v>
      </c>
      <c r="L259" s="75">
        <f t="shared" si="1"/>
        <v>0.7619047619</v>
      </c>
      <c r="M259" s="62">
        <f t="shared" si="2"/>
        <v>32</v>
      </c>
      <c r="N259" s="63">
        <f t="shared" si="3"/>
        <v>32</v>
      </c>
      <c r="O259" s="63">
        <f t="shared" si="4"/>
        <v>12</v>
      </c>
      <c r="P259" s="63">
        <f t="shared" si="5"/>
        <v>13</v>
      </c>
      <c r="Q259" s="63">
        <f t="shared" si="6"/>
        <v>48</v>
      </c>
      <c r="R259" s="65">
        <f t="shared" si="7"/>
        <v>0.4285714286</v>
      </c>
      <c r="S259" s="65">
        <f t="shared" si="8"/>
        <v>0.419047619</v>
      </c>
      <c r="T259" s="66">
        <f t="shared" si="9"/>
        <v>0.4</v>
      </c>
      <c r="U259" s="27">
        <f t="shared" si="10"/>
        <v>0.3934030195</v>
      </c>
      <c r="V259" s="27">
        <f t="shared" si="11"/>
        <v>0.3525756282</v>
      </c>
      <c r="W259" s="27">
        <f t="shared" si="12"/>
        <v>0.1747051925</v>
      </c>
      <c r="X259" s="27">
        <f t="shared" si="13"/>
        <v>-0.04926602329</v>
      </c>
      <c r="Y259" s="27">
        <f t="shared" si="14"/>
        <v>0.03327395849</v>
      </c>
      <c r="Z259" s="27">
        <f t="shared" si="15"/>
        <v>0.04115793848</v>
      </c>
      <c r="AA259" s="27"/>
    </row>
    <row r="260">
      <c r="A260" s="29">
        <v>3764.0</v>
      </c>
      <c r="B260" s="30">
        <v>3206.0</v>
      </c>
      <c r="C260" s="14">
        <v>37.0</v>
      </c>
      <c r="D260" s="15">
        <v>17.0</v>
      </c>
      <c r="E260" s="16">
        <v>13.0</v>
      </c>
      <c r="F260" s="17">
        <v>57.0</v>
      </c>
      <c r="G260" s="18">
        <v>170.0</v>
      </c>
      <c r="H260" s="19">
        <v>34.0</v>
      </c>
      <c r="I260" s="20">
        <v>31.0</v>
      </c>
      <c r="J260" s="21">
        <v>32.0</v>
      </c>
      <c r="K260" s="22">
        <v>37.0</v>
      </c>
      <c r="L260" s="75">
        <f t="shared" si="1"/>
        <v>0.7126168224</v>
      </c>
      <c r="M260" s="62">
        <f t="shared" si="2"/>
        <v>171</v>
      </c>
      <c r="N260" s="63">
        <f t="shared" si="3"/>
        <v>170</v>
      </c>
      <c r="O260" s="63">
        <f t="shared" si="4"/>
        <v>32</v>
      </c>
      <c r="P260" s="63">
        <f t="shared" si="5"/>
        <v>91</v>
      </c>
      <c r="Q260" s="63">
        <f t="shared" si="6"/>
        <v>135</v>
      </c>
      <c r="R260" s="65">
        <f t="shared" si="7"/>
        <v>0.6098130841</v>
      </c>
      <c r="S260" s="65">
        <f t="shared" si="8"/>
        <v>0.4719626168</v>
      </c>
      <c r="T260" s="66">
        <f t="shared" si="9"/>
        <v>0.5573770492</v>
      </c>
      <c r="U260" s="27">
        <f t="shared" si="10"/>
        <v>0.560800908</v>
      </c>
      <c r="V260" s="27">
        <f t="shared" si="11"/>
        <v>0.3970969134</v>
      </c>
      <c r="W260" s="27">
        <f t="shared" si="12"/>
        <v>0.2485875285</v>
      </c>
      <c r="X260" s="27">
        <f t="shared" si="13"/>
        <v>-0.06249365907</v>
      </c>
      <c r="Y260" s="27">
        <f t="shared" si="14"/>
        <v>0.05332393829</v>
      </c>
      <c r="Z260" s="27">
        <f t="shared" si="15"/>
        <v>0.08332986168</v>
      </c>
      <c r="AA260" s="27"/>
    </row>
    <row r="261">
      <c r="A261" s="29">
        <v>3765.0</v>
      </c>
      <c r="B261" s="30">
        <v>1841.0</v>
      </c>
      <c r="C261" s="14">
        <v>19.0</v>
      </c>
      <c r="D261" s="15">
        <v>13.0</v>
      </c>
      <c r="E261" s="16">
        <v>10.0</v>
      </c>
      <c r="F261" s="17">
        <v>47.0</v>
      </c>
      <c r="G261" s="18">
        <v>78.0</v>
      </c>
      <c r="H261" s="19">
        <v>18.0</v>
      </c>
      <c r="I261" s="20">
        <v>24.0</v>
      </c>
      <c r="J261" s="21">
        <v>19.0</v>
      </c>
      <c r="K261" s="22">
        <v>10.0</v>
      </c>
      <c r="L261" s="75">
        <f t="shared" si="1"/>
        <v>0.6470588235</v>
      </c>
      <c r="M261" s="62">
        <f t="shared" si="2"/>
        <v>78</v>
      </c>
      <c r="N261" s="63">
        <f t="shared" si="3"/>
        <v>78</v>
      </c>
      <c r="O261" s="63">
        <f t="shared" si="4"/>
        <v>19</v>
      </c>
      <c r="P261" s="63">
        <f t="shared" si="5"/>
        <v>65</v>
      </c>
      <c r="Q261" s="63">
        <f t="shared" si="6"/>
        <v>76</v>
      </c>
      <c r="R261" s="65">
        <f t="shared" si="7"/>
        <v>0.6008403361</v>
      </c>
      <c r="S261" s="65">
        <f t="shared" si="8"/>
        <v>0.4075630252</v>
      </c>
      <c r="T261" s="66">
        <f t="shared" si="9"/>
        <v>0.5064935065</v>
      </c>
      <c r="U261" s="27">
        <f t="shared" si="10"/>
        <v>0.5084623217</v>
      </c>
      <c r="V261" s="27">
        <f t="shared" si="11"/>
        <v>0.3429127935</v>
      </c>
      <c r="W261" s="27">
        <f t="shared" si="12"/>
        <v>0.2449298287</v>
      </c>
      <c r="X261" s="27">
        <f t="shared" si="13"/>
        <v>-0.0466026172</v>
      </c>
      <c r="Y261" s="27">
        <f t="shared" si="14"/>
        <v>0.04537030889</v>
      </c>
      <c r="Z261" s="27">
        <f t="shared" si="15"/>
        <v>0.08089568281</v>
      </c>
      <c r="AA261" s="27"/>
    </row>
    <row r="262">
      <c r="A262" s="29">
        <v>3766.0</v>
      </c>
      <c r="B262" s="30">
        <v>2207.0</v>
      </c>
      <c r="C262" s="14">
        <v>49.0</v>
      </c>
      <c r="D262" s="15">
        <v>49.0</v>
      </c>
      <c r="E262" s="16">
        <v>33.0</v>
      </c>
      <c r="F262" s="17">
        <v>71.0</v>
      </c>
      <c r="G262" s="18">
        <v>141.0</v>
      </c>
      <c r="H262" s="19">
        <v>33.0</v>
      </c>
      <c r="I262" s="20">
        <v>75.0</v>
      </c>
      <c r="J262" s="21">
        <v>82.0</v>
      </c>
      <c r="K262" s="22">
        <v>72.0</v>
      </c>
      <c r="L262" s="75">
        <f t="shared" si="1"/>
        <v>0.6925619835</v>
      </c>
      <c r="M262" s="62">
        <f t="shared" si="2"/>
        <v>143</v>
      </c>
      <c r="N262" s="63">
        <f t="shared" si="3"/>
        <v>141</v>
      </c>
      <c r="O262" s="63">
        <f t="shared" si="4"/>
        <v>82</v>
      </c>
      <c r="P262" s="63">
        <f t="shared" si="5"/>
        <v>104</v>
      </c>
      <c r="Q262" s="63">
        <f t="shared" si="6"/>
        <v>278</v>
      </c>
      <c r="R262" s="65">
        <f t="shared" si="7"/>
        <v>0.4049586777</v>
      </c>
      <c r="S262" s="65">
        <f t="shared" si="8"/>
        <v>0.3685950413</v>
      </c>
      <c r="T262" s="66">
        <f t="shared" si="9"/>
        <v>0.3365155131</v>
      </c>
      <c r="U262" s="27">
        <f t="shared" si="10"/>
        <v>0.3424478053</v>
      </c>
      <c r="V262" s="27">
        <f t="shared" si="11"/>
        <v>0.3101261583</v>
      </c>
      <c r="W262" s="27">
        <f t="shared" si="12"/>
        <v>0.165079562</v>
      </c>
      <c r="X262" s="27">
        <f t="shared" si="13"/>
        <v>-0.03811708931</v>
      </c>
      <c r="Y262" s="27">
        <f t="shared" si="14"/>
        <v>0.02765528106</v>
      </c>
      <c r="Z262" s="27">
        <f t="shared" si="15"/>
        <v>0.03674756812</v>
      </c>
      <c r="AA262" s="27"/>
    </row>
    <row r="263">
      <c r="A263" s="29">
        <v>3769.0</v>
      </c>
      <c r="B263" s="30">
        <v>1088.0</v>
      </c>
      <c r="C263" s="14">
        <v>13.0</v>
      </c>
      <c r="D263" s="15">
        <v>7.0</v>
      </c>
      <c r="E263" s="16">
        <v>14.0</v>
      </c>
      <c r="F263" s="17">
        <v>25.0</v>
      </c>
      <c r="G263" s="18">
        <v>74.0</v>
      </c>
      <c r="H263" s="19">
        <v>16.0</v>
      </c>
      <c r="I263" s="20">
        <v>25.0</v>
      </c>
      <c r="J263" s="21">
        <v>20.0</v>
      </c>
      <c r="K263" s="22">
        <v>40.0</v>
      </c>
      <c r="L263" s="75">
        <f t="shared" si="1"/>
        <v>0.7393162393</v>
      </c>
      <c r="M263" s="62">
        <f t="shared" si="2"/>
        <v>74</v>
      </c>
      <c r="N263" s="63">
        <f t="shared" si="3"/>
        <v>74</v>
      </c>
      <c r="O263" s="63">
        <f t="shared" si="4"/>
        <v>20</v>
      </c>
      <c r="P263" s="63">
        <f t="shared" si="5"/>
        <v>41</v>
      </c>
      <c r="Q263" s="63">
        <f t="shared" si="6"/>
        <v>99</v>
      </c>
      <c r="R263" s="65">
        <f t="shared" si="7"/>
        <v>0.4914529915</v>
      </c>
      <c r="S263" s="65">
        <f t="shared" si="8"/>
        <v>0.4017094017</v>
      </c>
      <c r="T263" s="66">
        <f t="shared" si="9"/>
        <v>0.4277456647</v>
      </c>
      <c r="U263" s="27">
        <f t="shared" si="10"/>
        <v>0.4247080221</v>
      </c>
      <c r="V263" s="27">
        <f t="shared" si="11"/>
        <v>0.3379877088</v>
      </c>
      <c r="W263" s="27">
        <f t="shared" si="12"/>
        <v>0.2003385754</v>
      </c>
      <c r="X263" s="27">
        <f t="shared" si="13"/>
        <v>-0.04527357038</v>
      </c>
      <c r="Y263" s="27">
        <f t="shared" si="14"/>
        <v>0.03657731796</v>
      </c>
      <c r="Z263" s="27">
        <f t="shared" si="15"/>
        <v>0.05412166517</v>
      </c>
      <c r="AA263" s="27"/>
    </row>
    <row r="264">
      <c r="A264" s="29">
        <v>3771.0</v>
      </c>
      <c r="B264" s="30">
        <v>932.0</v>
      </c>
      <c r="C264" s="14">
        <v>6.0</v>
      </c>
      <c r="D264" s="15">
        <v>9.0</v>
      </c>
      <c r="E264" s="16">
        <v>4.0</v>
      </c>
      <c r="F264" s="17">
        <v>26.0</v>
      </c>
      <c r="G264" s="18">
        <v>49.0</v>
      </c>
      <c r="H264" s="19">
        <v>21.0</v>
      </c>
      <c r="I264" s="20">
        <v>31.0</v>
      </c>
      <c r="J264" s="21">
        <v>11.0</v>
      </c>
      <c r="K264" s="22">
        <v>13.0</v>
      </c>
      <c r="L264" s="75">
        <f t="shared" si="1"/>
        <v>0.6588235294</v>
      </c>
      <c r="M264" s="62">
        <f t="shared" si="2"/>
        <v>49</v>
      </c>
      <c r="N264" s="63">
        <f t="shared" si="3"/>
        <v>49</v>
      </c>
      <c r="O264" s="63">
        <f t="shared" si="4"/>
        <v>11</v>
      </c>
      <c r="P264" s="63">
        <f t="shared" si="5"/>
        <v>47</v>
      </c>
      <c r="Q264" s="63">
        <f t="shared" si="6"/>
        <v>63</v>
      </c>
      <c r="R264" s="65">
        <f t="shared" si="7"/>
        <v>0.5647058824</v>
      </c>
      <c r="S264" s="65">
        <f t="shared" si="8"/>
        <v>0.3529411765</v>
      </c>
      <c r="T264" s="66">
        <f t="shared" si="9"/>
        <v>0.4375</v>
      </c>
      <c r="U264" s="27">
        <f t="shared" si="10"/>
        <v>0.441548297</v>
      </c>
      <c r="V264" s="27">
        <f t="shared" si="11"/>
        <v>0.2969554088</v>
      </c>
      <c r="W264" s="27">
        <f t="shared" si="12"/>
        <v>0.230199783</v>
      </c>
      <c r="X264" s="27">
        <f t="shared" si="13"/>
        <v>-0.03494824817</v>
      </c>
      <c r="Y264" s="27">
        <f t="shared" si="14"/>
        <v>0.03692687184</v>
      </c>
      <c r="Z264" s="27">
        <f t="shared" si="15"/>
        <v>0.07145815644</v>
      </c>
      <c r="AA264" s="27"/>
    </row>
    <row r="265">
      <c r="A265" s="29">
        <v>3773.0</v>
      </c>
      <c r="B265" s="30">
        <v>1223.0</v>
      </c>
      <c r="C265" s="14">
        <v>13.0</v>
      </c>
      <c r="D265" s="15">
        <v>4.0</v>
      </c>
      <c r="E265" s="16">
        <v>5.0</v>
      </c>
      <c r="F265" s="17">
        <v>30.0</v>
      </c>
      <c r="G265" s="18">
        <v>80.0</v>
      </c>
      <c r="H265" s="19">
        <v>14.0</v>
      </c>
      <c r="I265" s="20">
        <v>10.0</v>
      </c>
      <c r="J265" s="21">
        <v>25.0</v>
      </c>
      <c r="K265" s="22">
        <v>21.0</v>
      </c>
      <c r="L265" s="75">
        <f t="shared" si="1"/>
        <v>0.6584158416</v>
      </c>
      <c r="M265" s="62">
        <f t="shared" si="2"/>
        <v>80</v>
      </c>
      <c r="N265" s="63">
        <f t="shared" si="3"/>
        <v>80</v>
      </c>
      <c r="O265" s="63">
        <f t="shared" si="4"/>
        <v>25</v>
      </c>
      <c r="P265" s="63">
        <f t="shared" si="5"/>
        <v>44</v>
      </c>
      <c r="Q265" s="63">
        <f t="shared" si="6"/>
        <v>53</v>
      </c>
      <c r="R265" s="65">
        <f t="shared" si="7"/>
        <v>0.6138613861</v>
      </c>
      <c r="S265" s="65">
        <f t="shared" si="8"/>
        <v>0.5198019802</v>
      </c>
      <c r="T265" s="66">
        <f t="shared" si="9"/>
        <v>0.6015037594</v>
      </c>
      <c r="U265" s="27">
        <f t="shared" si="10"/>
        <v>0.596295826</v>
      </c>
      <c r="V265" s="27">
        <f t="shared" si="11"/>
        <v>0.4373476936</v>
      </c>
      <c r="W265" s="27">
        <f t="shared" si="12"/>
        <v>0.2502378004</v>
      </c>
      <c r="X265" s="27">
        <f t="shared" si="13"/>
        <v>-0.07580478358</v>
      </c>
      <c r="Y265" s="27">
        <f t="shared" si="14"/>
        <v>0.05911886992</v>
      </c>
      <c r="Z265" s="27">
        <f t="shared" si="15"/>
        <v>0.08443992049</v>
      </c>
      <c r="AA265" s="27"/>
    </row>
    <row r="266">
      <c r="A266" s="29">
        <v>3780.0</v>
      </c>
      <c r="B266" s="30">
        <v>1589.0</v>
      </c>
      <c r="C266" s="14">
        <v>32.0</v>
      </c>
      <c r="D266" s="15">
        <v>26.0</v>
      </c>
      <c r="E266" s="16">
        <v>24.0</v>
      </c>
      <c r="F266" s="17">
        <v>48.0</v>
      </c>
      <c r="G266" s="18">
        <v>74.0</v>
      </c>
      <c r="H266" s="19">
        <v>20.0</v>
      </c>
      <c r="I266" s="20">
        <v>37.0</v>
      </c>
      <c r="J266" s="21">
        <v>48.0</v>
      </c>
      <c r="K266" s="22">
        <v>49.0</v>
      </c>
      <c r="L266" s="75">
        <f t="shared" si="1"/>
        <v>0.6759776536</v>
      </c>
      <c r="M266" s="62">
        <f t="shared" si="2"/>
        <v>76</v>
      </c>
      <c r="N266" s="63">
        <f t="shared" si="3"/>
        <v>74</v>
      </c>
      <c r="O266" s="63">
        <f t="shared" si="4"/>
        <v>48</v>
      </c>
      <c r="P266" s="63">
        <f t="shared" si="5"/>
        <v>68</v>
      </c>
      <c r="Q266" s="63">
        <f t="shared" si="6"/>
        <v>168</v>
      </c>
      <c r="R266" s="65">
        <f t="shared" si="7"/>
        <v>0.3966480447</v>
      </c>
      <c r="S266" s="65">
        <f t="shared" si="8"/>
        <v>0.3407821229</v>
      </c>
      <c r="T266" s="66">
        <f t="shared" si="9"/>
        <v>0.305785124</v>
      </c>
      <c r="U266" s="27">
        <f t="shared" si="10"/>
        <v>0.3170900018</v>
      </c>
      <c r="V266" s="27">
        <f t="shared" si="11"/>
        <v>0.2867251014</v>
      </c>
      <c r="W266" s="27">
        <f t="shared" si="12"/>
        <v>0.1616917703</v>
      </c>
      <c r="X266" s="27">
        <f t="shared" si="13"/>
        <v>-0.03258174655</v>
      </c>
      <c r="Y266" s="27">
        <f t="shared" si="14"/>
        <v>0.02504378693</v>
      </c>
      <c r="Z266" s="27">
        <f t="shared" si="15"/>
        <v>0.03525476464</v>
      </c>
      <c r="AA266" s="27"/>
    </row>
    <row r="267">
      <c r="A267" s="29">
        <v>3781.0</v>
      </c>
      <c r="B267" s="30">
        <v>2416.0</v>
      </c>
      <c r="C267" s="14">
        <v>18.0</v>
      </c>
      <c r="D267" s="15">
        <v>28.0</v>
      </c>
      <c r="E267" s="16">
        <v>16.0</v>
      </c>
      <c r="F267" s="17">
        <v>29.0</v>
      </c>
      <c r="G267" s="18">
        <v>116.0</v>
      </c>
      <c r="H267" s="19">
        <v>23.0</v>
      </c>
      <c r="I267" s="20">
        <v>29.0</v>
      </c>
      <c r="J267" s="21">
        <v>42.0</v>
      </c>
      <c r="K267" s="22">
        <v>37.0</v>
      </c>
      <c r="L267" s="75">
        <f t="shared" si="1"/>
        <v>0.7218934911</v>
      </c>
      <c r="M267" s="62">
        <f t="shared" si="2"/>
        <v>116</v>
      </c>
      <c r="N267" s="63">
        <f t="shared" si="3"/>
        <v>116</v>
      </c>
      <c r="O267" s="63">
        <f t="shared" si="4"/>
        <v>42</v>
      </c>
      <c r="P267" s="63">
        <f t="shared" si="5"/>
        <v>52</v>
      </c>
      <c r="Q267" s="63">
        <f t="shared" si="6"/>
        <v>128</v>
      </c>
      <c r="R267" s="65">
        <f t="shared" si="7"/>
        <v>0.4970414201</v>
      </c>
      <c r="S267" s="65">
        <f t="shared" si="8"/>
        <v>0.4674556213</v>
      </c>
      <c r="T267" s="66">
        <f t="shared" si="9"/>
        <v>0.4754098361</v>
      </c>
      <c r="U267" s="27">
        <f t="shared" si="10"/>
        <v>0.4739793621</v>
      </c>
      <c r="V267" s="27">
        <f t="shared" si="11"/>
        <v>0.3933048461</v>
      </c>
      <c r="W267" s="27">
        <f t="shared" si="12"/>
        <v>0.2026166729</v>
      </c>
      <c r="X267" s="27">
        <f t="shared" si="13"/>
        <v>-0.06130579467</v>
      </c>
      <c r="Y267" s="27">
        <f t="shared" si="14"/>
        <v>0.04304778862</v>
      </c>
      <c r="Z267" s="27">
        <f t="shared" si="15"/>
        <v>0.05535952399</v>
      </c>
      <c r="AA267" s="27"/>
    </row>
    <row r="268">
      <c r="A268" s="29">
        <v>3787.0</v>
      </c>
      <c r="B268" s="30">
        <v>1493.0</v>
      </c>
      <c r="C268" s="14">
        <v>20.0</v>
      </c>
      <c r="D268" s="15">
        <v>14.0</v>
      </c>
      <c r="E268" s="16">
        <v>15.0</v>
      </c>
      <c r="F268" s="17">
        <v>35.0</v>
      </c>
      <c r="G268" s="18">
        <v>112.0</v>
      </c>
      <c r="H268" s="19">
        <v>16.0</v>
      </c>
      <c r="I268" s="20">
        <v>40.0</v>
      </c>
      <c r="J268" s="21">
        <v>34.0</v>
      </c>
      <c r="K268" s="22">
        <v>43.0</v>
      </c>
      <c r="L268" s="75">
        <f t="shared" si="1"/>
        <v>0.7416413374</v>
      </c>
      <c r="M268" s="62">
        <f t="shared" si="2"/>
        <v>112</v>
      </c>
      <c r="N268" s="63">
        <f t="shared" si="3"/>
        <v>112</v>
      </c>
      <c r="O268" s="63">
        <f t="shared" si="4"/>
        <v>34</v>
      </c>
      <c r="P268" s="63">
        <f t="shared" si="5"/>
        <v>51</v>
      </c>
      <c r="Q268" s="63">
        <f t="shared" si="6"/>
        <v>132</v>
      </c>
      <c r="R268" s="65">
        <f t="shared" si="7"/>
        <v>0.4954407295</v>
      </c>
      <c r="S268" s="65">
        <f t="shared" si="8"/>
        <v>0.443768997</v>
      </c>
      <c r="T268" s="66">
        <f t="shared" si="9"/>
        <v>0.4590163934</v>
      </c>
      <c r="U268" s="27">
        <f t="shared" si="10"/>
        <v>0.4567841485</v>
      </c>
      <c r="V268" s="27">
        <f t="shared" si="11"/>
        <v>0.3733755444</v>
      </c>
      <c r="W268" s="27">
        <f t="shared" si="12"/>
        <v>0.2019641587</v>
      </c>
      <c r="X268" s="27">
        <f t="shared" si="13"/>
        <v>-0.05525030358</v>
      </c>
      <c r="Y268" s="27">
        <f t="shared" si="14"/>
        <v>0.04073488951</v>
      </c>
      <c r="Z268" s="27">
        <f t="shared" si="15"/>
        <v>0.0550035344</v>
      </c>
      <c r="AA268" s="27"/>
    </row>
    <row r="269">
      <c r="A269" s="29">
        <v>3793.0</v>
      </c>
      <c r="B269" s="30">
        <v>2128.0</v>
      </c>
      <c r="C269" s="14">
        <v>14.0</v>
      </c>
      <c r="D269" s="15">
        <v>36.0</v>
      </c>
      <c r="E269" s="16">
        <v>31.0</v>
      </c>
      <c r="F269" s="17">
        <v>17.0</v>
      </c>
      <c r="G269" s="18">
        <v>152.0</v>
      </c>
      <c r="H269" s="19">
        <v>28.0</v>
      </c>
      <c r="I269" s="20">
        <v>25.0</v>
      </c>
      <c r="J269" s="21">
        <v>76.0</v>
      </c>
      <c r="K269" s="22">
        <v>47.0</v>
      </c>
      <c r="L269" s="75">
        <f t="shared" si="1"/>
        <v>0.7159624413</v>
      </c>
      <c r="M269" s="62">
        <f t="shared" si="2"/>
        <v>151</v>
      </c>
      <c r="N269" s="63">
        <f t="shared" si="3"/>
        <v>152</v>
      </c>
      <c r="O269" s="63">
        <f t="shared" si="4"/>
        <v>76</v>
      </c>
      <c r="P269" s="63">
        <f t="shared" si="5"/>
        <v>45</v>
      </c>
      <c r="Q269" s="63">
        <f t="shared" si="6"/>
        <v>153</v>
      </c>
      <c r="R269" s="65">
        <f t="shared" si="7"/>
        <v>0.4624413146</v>
      </c>
      <c r="S269" s="65">
        <f t="shared" si="8"/>
        <v>0.5352112676</v>
      </c>
      <c r="T269" s="66">
        <f t="shared" si="9"/>
        <v>0.4983606557</v>
      </c>
      <c r="U269" s="27">
        <f t="shared" si="10"/>
        <v>0.4931920679</v>
      </c>
      <c r="V269" s="27">
        <f t="shared" si="11"/>
        <v>0.4503126621</v>
      </c>
      <c r="W269" s="27">
        <f t="shared" si="12"/>
        <v>0.1885120974</v>
      </c>
      <c r="X269" s="27">
        <f t="shared" si="13"/>
        <v>-0.08036579565</v>
      </c>
      <c r="Y269" s="27">
        <f t="shared" si="14"/>
        <v>0.04585637849</v>
      </c>
      <c r="Z269" s="27">
        <f t="shared" si="15"/>
        <v>0.04792040043</v>
      </c>
      <c r="AA269" s="27"/>
    </row>
    <row r="270">
      <c r="A270" s="29">
        <v>3800.0</v>
      </c>
      <c r="B270" s="30">
        <v>2895.0</v>
      </c>
      <c r="C270" s="14">
        <v>58.0</v>
      </c>
      <c r="D270" s="15">
        <v>42.0</v>
      </c>
      <c r="E270" s="16">
        <v>40.0</v>
      </c>
      <c r="F270" s="17">
        <v>76.0</v>
      </c>
      <c r="G270" s="18">
        <v>190.0</v>
      </c>
      <c r="H270" s="19">
        <v>45.0</v>
      </c>
      <c r="I270" s="20">
        <v>79.0</v>
      </c>
      <c r="J270" s="21">
        <v>85.0</v>
      </c>
      <c r="K270" s="22">
        <v>65.0</v>
      </c>
      <c r="L270" s="75">
        <f t="shared" si="1"/>
        <v>0.6970588235</v>
      </c>
      <c r="M270" s="62">
        <f t="shared" si="2"/>
        <v>190</v>
      </c>
      <c r="N270" s="63">
        <f t="shared" si="3"/>
        <v>190</v>
      </c>
      <c r="O270" s="63">
        <f t="shared" si="4"/>
        <v>85</v>
      </c>
      <c r="P270" s="63">
        <f t="shared" si="5"/>
        <v>121</v>
      </c>
      <c r="Q270" s="63">
        <f t="shared" si="6"/>
        <v>284</v>
      </c>
      <c r="R270" s="65">
        <f t="shared" si="7"/>
        <v>0.4573529412</v>
      </c>
      <c r="S270" s="65">
        <f t="shared" si="8"/>
        <v>0.4044117647</v>
      </c>
      <c r="T270" s="66">
        <f t="shared" si="9"/>
        <v>0.4008438819</v>
      </c>
      <c r="U270" s="27">
        <f t="shared" si="10"/>
        <v>0.4029108159</v>
      </c>
      <c r="V270" s="27">
        <f t="shared" si="11"/>
        <v>0.3402614059</v>
      </c>
      <c r="W270" s="27">
        <f t="shared" si="12"/>
        <v>0.1864378451</v>
      </c>
      <c r="X270" s="27">
        <f t="shared" si="13"/>
        <v>-0.04588474423</v>
      </c>
      <c r="Y270" s="27">
        <f t="shared" si="14"/>
        <v>0.03426834542</v>
      </c>
      <c r="Z270" s="27">
        <f t="shared" si="15"/>
        <v>0.04687163865</v>
      </c>
      <c r="AA270" s="27"/>
    </row>
    <row r="271">
      <c r="A271" s="29">
        <v>3863.0</v>
      </c>
      <c r="B271" s="30">
        <v>2726.0</v>
      </c>
      <c r="C271" s="14">
        <v>12.0</v>
      </c>
      <c r="D271" s="15">
        <v>27.0</v>
      </c>
      <c r="E271" s="16">
        <v>12.0</v>
      </c>
      <c r="F271" s="17">
        <v>57.0</v>
      </c>
      <c r="G271" s="18">
        <v>134.0</v>
      </c>
      <c r="H271" s="19">
        <v>50.0</v>
      </c>
      <c r="I271" s="20">
        <v>45.0</v>
      </c>
      <c r="J271" s="21">
        <v>29.0</v>
      </c>
      <c r="K271" s="22">
        <v>67.0</v>
      </c>
      <c r="L271" s="75">
        <f t="shared" si="1"/>
        <v>0.6859122402</v>
      </c>
      <c r="M271" s="62">
        <f t="shared" si="2"/>
        <v>134</v>
      </c>
      <c r="N271" s="63">
        <f t="shared" si="3"/>
        <v>134</v>
      </c>
      <c r="O271" s="63">
        <f t="shared" si="4"/>
        <v>29</v>
      </c>
      <c r="P271" s="63">
        <f t="shared" si="5"/>
        <v>107</v>
      </c>
      <c r="Q271" s="63">
        <f t="shared" si="6"/>
        <v>163</v>
      </c>
      <c r="R271" s="65">
        <f t="shared" si="7"/>
        <v>0.5565819861</v>
      </c>
      <c r="S271" s="65">
        <f t="shared" si="8"/>
        <v>0.376443418</v>
      </c>
      <c r="T271" s="66">
        <f t="shared" si="9"/>
        <v>0.4511784512</v>
      </c>
      <c r="U271" s="27">
        <f t="shared" si="10"/>
        <v>0.453052569</v>
      </c>
      <c r="V271" s="27">
        <f t="shared" si="11"/>
        <v>0.3167295757</v>
      </c>
      <c r="W271" s="27">
        <f t="shared" si="12"/>
        <v>0.2268881137</v>
      </c>
      <c r="X271" s="27">
        <f t="shared" si="13"/>
        <v>-0.03975760083</v>
      </c>
      <c r="Y271" s="27">
        <f t="shared" si="14"/>
        <v>0.03881921355</v>
      </c>
      <c r="Z271" s="27">
        <f t="shared" si="15"/>
        <v>0.0694169418</v>
      </c>
      <c r="AA271" s="27"/>
    </row>
    <row r="272">
      <c r="A272" s="29">
        <v>4000.0</v>
      </c>
      <c r="B272" s="30">
        <v>1091.0</v>
      </c>
      <c r="C272" s="14">
        <v>2.0</v>
      </c>
      <c r="D272" s="15">
        <v>11.0</v>
      </c>
      <c r="E272" s="16">
        <v>5.0</v>
      </c>
      <c r="F272" s="17">
        <v>23.0</v>
      </c>
      <c r="G272" s="18">
        <v>32.0</v>
      </c>
      <c r="H272" s="19">
        <v>9.0</v>
      </c>
      <c r="I272" s="20">
        <v>6.0</v>
      </c>
      <c r="J272" s="21">
        <v>9.0</v>
      </c>
      <c r="K272" s="22">
        <v>14.0</v>
      </c>
      <c r="L272" s="75">
        <f t="shared" si="1"/>
        <v>0.6306306306</v>
      </c>
      <c r="M272" s="62">
        <f t="shared" si="2"/>
        <v>32</v>
      </c>
      <c r="N272" s="63">
        <f t="shared" si="3"/>
        <v>32</v>
      </c>
      <c r="O272" s="63">
        <f t="shared" si="4"/>
        <v>9</v>
      </c>
      <c r="P272" s="63">
        <f t="shared" si="5"/>
        <v>32</v>
      </c>
      <c r="Q272" s="63">
        <f t="shared" si="6"/>
        <v>38</v>
      </c>
      <c r="R272" s="65">
        <f t="shared" si="7"/>
        <v>0.5765765766</v>
      </c>
      <c r="S272" s="65">
        <f t="shared" si="8"/>
        <v>0.3693693694</v>
      </c>
      <c r="T272" s="66">
        <f t="shared" si="9"/>
        <v>0.4571428571</v>
      </c>
      <c r="U272" s="27">
        <f t="shared" si="10"/>
        <v>0.4624474347</v>
      </c>
      <c r="V272" s="27">
        <f t="shared" si="11"/>
        <v>0.3107776575</v>
      </c>
      <c r="W272" s="27">
        <f t="shared" si="12"/>
        <v>0.2350388175</v>
      </c>
      <c r="X272" s="27">
        <f t="shared" si="13"/>
        <v>-0.0382774069</v>
      </c>
      <c r="Y272" s="27">
        <f t="shared" si="14"/>
        <v>0.03945806206</v>
      </c>
      <c r="Z272" s="27">
        <f t="shared" si="15"/>
        <v>0.07449397943</v>
      </c>
      <c r="AA272" s="27"/>
    </row>
    <row r="273">
      <c r="A273" s="29">
        <v>4007.0</v>
      </c>
      <c r="B273" s="30">
        <v>1235.0</v>
      </c>
      <c r="C273" s="14">
        <v>7.0</v>
      </c>
      <c r="D273" s="15">
        <v>12.0</v>
      </c>
      <c r="E273" s="16">
        <v>4.0</v>
      </c>
      <c r="F273" s="17">
        <v>17.0</v>
      </c>
      <c r="G273" s="18">
        <v>47.0</v>
      </c>
      <c r="H273" s="19">
        <v>7.0</v>
      </c>
      <c r="I273" s="20">
        <v>7.0</v>
      </c>
      <c r="J273" s="21">
        <v>12.0</v>
      </c>
      <c r="K273" s="22">
        <v>22.0</v>
      </c>
      <c r="L273" s="75">
        <f t="shared" si="1"/>
        <v>0.7333333333</v>
      </c>
      <c r="M273" s="62">
        <f t="shared" si="2"/>
        <v>47</v>
      </c>
      <c r="N273" s="63">
        <f t="shared" si="3"/>
        <v>47</v>
      </c>
      <c r="O273" s="63">
        <f t="shared" si="4"/>
        <v>12</v>
      </c>
      <c r="P273" s="63">
        <f t="shared" si="5"/>
        <v>24</v>
      </c>
      <c r="Q273" s="63">
        <f t="shared" si="6"/>
        <v>52</v>
      </c>
      <c r="R273" s="65">
        <f t="shared" si="7"/>
        <v>0.5259259259</v>
      </c>
      <c r="S273" s="65">
        <f t="shared" si="8"/>
        <v>0.437037037</v>
      </c>
      <c r="T273" s="66">
        <f t="shared" si="9"/>
        <v>0.4747474747</v>
      </c>
      <c r="U273" s="27">
        <f t="shared" si="10"/>
        <v>0.4740384364</v>
      </c>
      <c r="V273" s="27">
        <f t="shared" si="11"/>
        <v>0.3677114506</v>
      </c>
      <c r="W273" s="27">
        <f t="shared" si="12"/>
        <v>0.2143913103</v>
      </c>
      <c r="X273" s="27">
        <f t="shared" si="13"/>
        <v>-0.05358672792</v>
      </c>
      <c r="Y273" s="27">
        <f t="shared" si="14"/>
        <v>0.04258539715</v>
      </c>
      <c r="Z273" s="27">
        <f t="shared" si="15"/>
        <v>0.06198068115</v>
      </c>
      <c r="AA273" s="27"/>
    </row>
    <row r="274">
      <c r="A274" s="29">
        <v>4009.0</v>
      </c>
      <c r="B274" s="30">
        <v>1116.0</v>
      </c>
      <c r="C274" s="14">
        <v>4.0</v>
      </c>
      <c r="D274" s="15">
        <v>1.0</v>
      </c>
      <c r="E274" s="16">
        <v>9.0</v>
      </c>
      <c r="F274" s="17">
        <v>20.0</v>
      </c>
      <c r="G274" s="18">
        <v>48.0</v>
      </c>
      <c r="H274" s="19">
        <v>7.0</v>
      </c>
      <c r="I274" s="20">
        <v>7.0</v>
      </c>
      <c r="J274" s="21">
        <v>11.0</v>
      </c>
      <c r="K274" s="22">
        <v>6.0</v>
      </c>
      <c r="L274" s="75">
        <f t="shared" si="1"/>
        <v>0.6637168142</v>
      </c>
      <c r="M274" s="62">
        <f t="shared" si="2"/>
        <v>48</v>
      </c>
      <c r="N274" s="63">
        <f t="shared" si="3"/>
        <v>48</v>
      </c>
      <c r="O274" s="63">
        <f t="shared" si="4"/>
        <v>11</v>
      </c>
      <c r="P274" s="63">
        <f t="shared" si="5"/>
        <v>27</v>
      </c>
      <c r="Q274" s="63">
        <f t="shared" si="6"/>
        <v>27</v>
      </c>
      <c r="R274" s="65">
        <f t="shared" si="7"/>
        <v>0.6637168142</v>
      </c>
      <c r="S274" s="65">
        <f t="shared" si="8"/>
        <v>0.5221238938</v>
      </c>
      <c r="T274" s="66">
        <f t="shared" si="9"/>
        <v>0.64</v>
      </c>
      <c r="U274" s="27">
        <f t="shared" si="10"/>
        <v>0.6372536843</v>
      </c>
      <c r="V274" s="27">
        <f t="shared" si="11"/>
        <v>0.4393012906</v>
      </c>
      <c r="W274" s="27">
        <f t="shared" si="12"/>
        <v>0.2705611388</v>
      </c>
      <c r="X274" s="27">
        <f t="shared" si="13"/>
        <v>-0.07648352388</v>
      </c>
      <c r="Y274" s="27">
        <f t="shared" si="14"/>
        <v>0.06420580072</v>
      </c>
      <c r="Z274" s="27">
        <f t="shared" si="15"/>
        <v>0.09871265298</v>
      </c>
      <c r="AA274" s="27"/>
    </row>
    <row r="275">
      <c r="A275" s="29">
        <v>4010.0</v>
      </c>
      <c r="B275" s="30">
        <v>2785.0</v>
      </c>
      <c r="C275" s="14">
        <v>29.0</v>
      </c>
      <c r="D275" s="15">
        <v>27.0</v>
      </c>
      <c r="E275" s="16">
        <v>21.0</v>
      </c>
      <c r="F275" s="17">
        <v>105.0</v>
      </c>
      <c r="G275" s="18">
        <v>186.0</v>
      </c>
      <c r="H275" s="19">
        <v>65.0</v>
      </c>
      <c r="I275" s="20">
        <v>61.0</v>
      </c>
      <c r="J275" s="21">
        <v>49.0</v>
      </c>
      <c r="K275" s="22">
        <v>61.0</v>
      </c>
      <c r="L275" s="75">
        <f t="shared" si="1"/>
        <v>0.6374172185</v>
      </c>
      <c r="M275" s="62">
        <f t="shared" si="2"/>
        <v>187</v>
      </c>
      <c r="N275" s="63">
        <f t="shared" si="3"/>
        <v>186</v>
      </c>
      <c r="O275" s="63">
        <f t="shared" si="4"/>
        <v>49</v>
      </c>
      <c r="P275" s="63">
        <f t="shared" si="5"/>
        <v>170</v>
      </c>
      <c r="Q275" s="63">
        <f t="shared" si="6"/>
        <v>199</v>
      </c>
      <c r="R275" s="65">
        <f t="shared" si="7"/>
        <v>0.5894039735</v>
      </c>
      <c r="S275" s="65">
        <f t="shared" si="8"/>
        <v>0.3890728477</v>
      </c>
      <c r="T275" s="66">
        <f t="shared" si="9"/>
        <v>0.4831168831</v>
      </c>
      <c r="U275" s="27">
        <f t="shared" si="10"/>
        <v>0.4864428139</v>
      </c>
      <c r="V275" s="27">
        <f t="shared" si="11"/>
        <v>0.3273556452</v>
      </c>
      <c r="W275" s="27">
        <f t="shared" si="12"/>
        <v>0.2402678475</v>
      </c>
      <c r="X275" s="27">
        <f t="shared" si="13"/>
        <v>-0.04247003318</v>
      </c>
      <c r="Y275" s="27">
        <f t="shared" si="14"/>
        <v>0.0424875669</v>
      </c>
      <c r="Z275" s="27">
        <f t="shared" si="15"/>
        <v>0.07784546245</v>
      </c>
      <c r="AA275" s="27"/>
    </row>
    <row r="276">
      <c r="A276" s="29">
        <v>4011.0</v>
      </c>
      <c r="B276" s="30">
        <v>1015.0</v>
      </c>
      <c r="C276" s="14">
        <v>5.0</v>
      </c>
      <c r="D276" s="15">
        <v>10.0</v>
      </c>
      <c r="E276" s="16">
        <v>3.0</v>
      </c>
      <c r="F276" s="17">
        <v>27.0</v>
      </c>
      <c r="G276" s="18">
        <v>65.0</v>
      </c>
      <c r="H276" s="19">
        <v>19.0</v>
      </c>
      <c r="I276" s="20">
        <v>9.0</v>
      </c>
      <c r="J276" s="21">
        <v>17.0</v>
      </c>
      <c r="K276" s="22">
        <v>10.0</v>
      </c>
      <c r="L276" s="75">
        <f t="shared" si="1"/>
        <v>0.6181818182</v>
      </c>
      <c r="M276" s="62">
        <f t="shared" si="2"/>
        <v>64</v>
      </c>
      <c r="N276" s="63">
        <f t="shared" si="3"/>
        <v>65</v>
      </c>
      <c r="O276" s="63">
        <f t="shared" si="4"/>
        <v>17</v>
      </c>
      <c r="P276" s="63">
        <f t="shared" si="5"/>
        <v>46</v>
      </c>
      <c r="Q276" s="63">
        <f t="shared" si="6"/>
        <v>37</v>
      </c>
      <c r="R276" s="65">
        <f t="shared" si="7"/>
        <v>0.6727272727</v>
      </c>
      <c r="S276" s="65">
        <f t="shared" si="8"/>
        <v>0.496969697</v>
      </c>
      <c r="T276" s="66">
        <f t="shared" si="9"/>
        <v>0.637254902</v>
      </c>
      <c r="U276" s="27">
        <f t="shared" si="10"/>
        <v>0.6273894233</v>
      </c>
      <c r="V276" s="27">
        <f t="shared" si="11"/>
        <v>0.418137212</v>
      </c>
      <c r="W276" s="27">
        <f t="shared" si="12"/>
        <v>0.2742342112</v>
      </c>
      <c r="X276" s="27">
        <f t="shared" si="13"/>
        <v>-0.06929159675</v>
      </c>
      <c r="Y276" s="27">
        <f t="shared" si="14"/>
        <v>0.06194222782</v>
      </c>
      <c r="Z276" s="27">
        <f t="shared" si="15"/>
        <v>0.1014110439</v>
      </c>
      <c r="AA276" s="27"/>
    </row>
    <row r="277">
      <c r="A277" s="29">
        <v>4012.0</v>
      </c>
      <c r="B277" s="30">
        <v>2201.0</v>
      </c>
      <c r="C277" s="14">
        <v>30.0</v>
      </c>
      <c r="D277" s="15">
        <v>25.0</v>
      </c>
      <c r="E277" s="16">
        <v>12.0</v>
      </c>
      <c r="F277" s="17">
        <v>63.0</v>
      </c>
      <c r="G277" s="18">
        <v>154.0</v>
      </c>
      <c r="H277" s="19">
        <v>37.0</v>
      </c>
      <c r="I277" s="20">
        <v>47.0</v>
      </c>
      <c r="J277" s="21">
        <v>55.0</v>
      </c>
      <c r="K277" s="22">
        <v>32.0</v>
      </c>
      <c r="L277" s="75">
        <f t="shared" si="1"/>
        <v>0.6593406593</v>
      </c>
      <c r="M277" s="62">
        <f t="shared" si="2"/>
        <v>154</v>
      </c>
      <c r="N277" s="63">
        <f t="shared" si="3"/>
        <v>154</v>
      </c>
      <c r="O277" s="63">
        <f t="shared" si="4"/>
        <v>55</v>
      </c>
      <c r="P277" s="63">
        <f t="shared" si="5"/>
        <v>100</v>
      </c>
      <c r="Q277" s="63">
        <f t="shared" si="6"/>
        <v>146</v>
      </c>
      <c r="R277" s="65">
        <f t="shared" si="7"/>
        <v>0.5582417582</v>
      </c>
      <c r="S277" s="65">
        <f t="shared" si="8"/>
        <v>0.4593406593</v>
      </c>
      <c r="T277" s="66">
        <f t="shared" si="9"/>
        <v>0.5133333333</v>
      </c>
      <c r="U277" s="27">
        <f t="shared" si="10"/>
        <v>0.5131429029</v>
      </c>
      <c r="V277" s="27">
        <f t="shared" si="11"/>
        <v>0.3864771309</v>
      </c>
      <c r="W277" s="27">
        <f t="shared" si="12"/>
        <v>0.2275647122</v>
      </c>
      <c r="X277" s="27">
        <f t="shared" si="13"/>
        <v>-0.05919575061</v>
      </c>
      <c r="Y277" s="27">
        <f t="shared" si="14"/>
        <v>0.04750891233</v>
      </c>
      <c r="Z277" s="27">
        <f t="shared" si="15"/>
        <v>0.06983157288</v>
      </c>
      <c r="AA277" s="27"/>
    </row>
    <row r="278">
      <c r="A278" s="29">
        <v>4013.0</v>
      </c>
      <c r="B278" s="30">
        <v>3213.0</v>
      </c>
      <c r="C278" s="14">
        <v>16.0</v>
      </c>
      <c r="D278" s="15">
        <v>20.0</v>
      </c>
      <c r="E278" s="16">
        <v>16.0</v>
      </c>
      <c r="F278" s="17">
        <v>88.0</v>
      </c>
      <c r="G278" s="18">
        <v>131.0</v>
      </c>
      <c r="H278" s="19">
        <v>38.0</v>
      </c>
      <c r="I278" s="20">
        <v>42.0</v>
      </c>
      <c r="J278" s="21">
        <v>31.0</v>
      </c>
      <c r="K278" s="22">
        <v>23.0</v>
      </c>
      <c r="L278" s="75">
        <f t="shared" si="1"/>
        <v>0.612345679</v>
      </c>
      <c r="M278" s="62">
        <f t="shared" si="2"/>
        <v>131</v>
      </c>
      <c r="N278" s="63">
        <f t="shared" si="3"/>
        <v>131</v>
      </c>
      <c r="O278" s="63">
        <f t="shared" si="4"/>
        <v>31</v>
      </c>
      <c r="P278" s="63">
        <f t="shared" si="5"/>
        <v>126</v>
      </c>
      <c r="Q278" s="63">
        <f t="shared" si="6"/>
        <v>117</v>
      </c>
      <c r="R278" s="65">
        <f t="shared" si="7"/>
        <v>0.6345679012</v>
      </c>
      <c r="S278" s="65">
        <f t="shared" si="8"/>
        <v>0.4</v>
      </c>
      <c r="T278" s="66">
        <f t="shared" si="9"/>
        <v>0.5282258065</v>
      </c>
      <c r="U278" s="27">
        <f t="shared" si="10"/>
        <v>0.5285559457</v>
      </c>
      <c r="V278" s="27">
        <f t="shared" si="11"/>
        <v>0.3365494633</v>
      </c>
      <c r="W278" s="27">
        <f t="shared" si="12"/>
        <v>0.2586787171</v>
      </c>
      <c r="X278" s="27">
        <f t="shared" si="13"/>
        <v>-0.0448890832</v>
      </c>
      <c r="Y278" s="27">
        <f t="shared" si="14"/>
        <v>0.04702794156</v>
      </c>
      <c r="Z278" s="27">
        <f t="shared" si="15"/>
        <v>0.09023258193</v>
      </c>
      <c r="AA278" s="27"/>
    </row>
    <row r="279">
      <c r="A279" s="29">
        <v>4017.0</v>
      </c>
      <c r="B279" s="30">
        <v>2502.0</v>
      </c>
      <c r="C279" s="14">
        <v>3.0</v>
      </c>
      <c r="D279" s="15">
        <v>4.0</v>
      </c>
      <c r="E279" s="16">
        <v>6.0</v>
      </c>
      <c r="F279" s="17">
        <v>97.0</v>
      </c>
      <c r="G279" s="18">
        <v>202.0</v>
      </c>
      <c r="H279" s="19">
        <v>57.0</v>
      </c>
      <c r="I279" s="20">
        <v>4.0</v>
      </c>
      <c r="J279" s="21">
        <v>5.0</v>
      </c>
      <c r="K279" s="22">
        <v>4.0</v>
      </c>
      <c r="L279" s="75">
        <f t="shared" si="1"/>
        <v>0.5837696335</v>
      </c>
      <c r="M279" s="62">
        <f t="shared" si="2"/>
        <v>197</v>
      </c>
      <c r="N279" s="63">
        <f t="shared" si="3"/>
        <v>202</v>
      </c>
      <c r="O279" s="63">
        <f t="shared" si="4"/>
        <v>5</v>
      </c>
      <c r="P279" s="63">
        <f t="shared" si="5"/>
        <v>154</v>
      </c>
      <c r="Q279" s="63">
        <f t="shared" si="6"/>
        <v>21</v>
      </c>
      <c r="R279" s="65">
        <f t="shared" si="7"/>
        <v>0.9319371728</v>
      </c>
      <c r="S279" s="65">
        <f t="shared" si="8"/>
        <v>0.5418848168</v>
      </c>
      <c r="T279" s="66">
        <f t="shared" si="9"/>
        <v>0.9058295964</v>
      </c>
      <c r="U279" s="27">
        <f t="shared" si="10"/>
        <v>0.8825828723</v>
      </c>
      <c r="V279" s="27">
        <f t="shared" si="11"/>
        <v>0.4559276106</v>
      </c>
      <c r="W279" s="27">
        <f t="shared" si="12"/>
        <v>0.3798999473</v>
      </c>
      <c r="X279" s="27">
        <f t="shared" si="13"/>
        <v>-0.08238245277</v>
      </c>
      <c r="Y279" s="27">
        <f t="shared" si="14"/>
        <v>0.09356458508</v>
      </c>
      <c r="Z279" s="27">
        <f t="shared" si="15"/>
        <v>0.1946168569</v>
      </c>
      <c r="AA279" s="27"/>
    </row>
    <row r="280">
      <c r="A280" s="29">
        <v>4018.0</v>
      </c>
      <c r="B280" s="30">
        <v>615.0</v>
      </c>
      <c r="C280" s="14">
        <v>9.0</v>
      </c>
      <c r="D280" s="15">
        <v>6.0</v>
      </c>
      <c r="E280" s="16">
        <v>9.0</v>
      </c>
      <c r="F280" s="17">
        <v>5.0</v>
      </c>
      <c r="G280" s="18">
        <v>41.0</v>
      </c>
      <c r="H280" s="19">
        <v>6.0</v>
      </c>
      <c r="I280" s="20">
        <v>7.0</v>
      </c>
      <c r="J280" s="21">
        <v>12.0</v>
      </c>
      <c r="K280" s="22">
        <v>15.0</v>
      </c>
      <c r="L280" s="75">
        <f t="shared" si="1"/>
        <v>0.7909090909</v>
      </c>
      <c r="M280" s="62">
        <f t="shared" si="2"/>
        <v>41</v>
      </c>
      <c r="N280" s="63">
        <f t="shared" si="3"/>
        <v>41</v>
      </c>
      <c r="O280" s="63">
        <f t="shared" si="4"/>
        <v>12</v>
      </c>
      <c r="P280" s="63">
        <f t="shared" si="5"/>
        <v>11</v>
      </c>
      <c r="Q280" s="63">
        <f t="shared" si="6"/>
        <v>46</v>
      </c>
      <c r="R280" s="65">
        <f t="shared" si="7"/>
        <v>0.4727272727</v>
      </c>
      <c r="S280" s="65">
        <f t="shared" si="8"/>
        <v>0.4818181818</v>
      </c>
      <c r="T280" s="66">
        <f t="shared" si="9"/>
        <v>0.4712643678</v>
      </c>
      <c r="U280" s="27">
        <f t="shared" si="10"/>
        <v>0.4661954652</v>
      </c>
      <c r="V280" s="27">
        <f t="shared" si="11"/>
        <v>0.4053891262</v>
      </c>
      <c r="W280" s="27">
        <f t="shared" si="12"/>
        <v>0.1927051214</v>
      </c>
      <c r="X280" s="27">
        <f t="shared" si="13"/>
        <v>-0.06513090636</v>
      </c>
      <c r="Y280" s="27">
        <f t="shared" si="14"/>
        <v>0.0421999291</v>
      </c>
      <c r="Z280" s="27">
        <f t="shared" si="15"/>
        <v>0.05007586976</v>
      </c>
      <c r="AA280" s="27"/>
    </row>
    <row r="281">
      <c r="A281" s="29">
        <v>4019.0</v>
      </c>
      <c r="B281" s="30">
        <v>2418.0</v>
      </c>
      <c r="C281" s="14">
        <v>5.0</v>
      </c>
      <c r="D281" s="15">
        <v>5.0</v>
      </c>
      <c r="E281" s="16">
        <v>3.0</v>
      </c>
      <c r="F281" s="17">
        <v>20.0</v>
      </c>
      <c r="G281" s="18">
        <v>85.0</v>
      </c>
      <c r="H281" s="19">
        <v>21.0</v>
      </c>
      <c r="I281" s="20">
        <v>7.0</v>
      </c>
      <c r="J281" s="21">
        <v>8.0</v>
      </c>
      <c r="K281" s="22">
        <v>11.0</v>
      </c>
      <c r="L281" s="75">
        <f t="shared" si="1"/>
        <v>0.703030303</v>
      </c>
      <c r="M281" s="62">
        <f t="shared" si="2"/>
        <v>86</v>
      </c>
      <c r="N281" s="63">
        <f t="shared" si="3"/>
        <v>85</v>
      </c>
      <c r="O281" s="63">
        <f t="shared" si="4"/>
        <v>8</v>
      </c>
      <c r="P281" s="63">
        <f t="shared" si="5"/>
        <v>41</v>
      </c>
      <c r="Q281" s="63">
        <f t="shared" si="6"/>
        <v>31</v>
      </c>
      <c r="R281" s="65">
        <f t="shared" si="7"/>
        <v>0.7636363636</v>
      </c>
      <c r="S281" s="65">
        <f t="shared" si="8"/>
        <v>0.5636363636</v>
      </c>
      <c r="T281" s="66">
        <f t="shared" si="9"/>
        <v>0.7327586207</v>
      </c>
      <c r="U281" s="27">
        <f t="shared" si="10"/>
        <v>0.7477654149</v>
      </c>
      <c r="V281" s="27">
        <f t="shared" si="11"/>
        <v>0.4742287892</v>
      </c>
      <c r="W281" s="27">
        <f t="shared" si="12"/>
        <v>0.3112928884</v>
      </c>
      <c r="X281" s="27">
        <f t="shared" si="13"/>
        <v>-0.08912894412</v>
      </c>
      <c r="Y281" s="27">
        <f t="shared" si="14"/>
        <v>0.0797450039</v>
      </c>
      <c r="Z281" s="27">
        <f t="shared" si="15"/>
        <v>0.1306713524</v>
      </c>
      <c r="AA281" s="27"/>
    </row>
    <row r="282">
      <c r="A282" s="29">
        <v>4020.0</v>
      </c>
      <c r="B282" s="30">
        <v>1472.0</v>
      </c>
      <c r="C282" s="14">
        <v>2.0</v>
      </c>
      <c r="D282" s="15">
        <v>7.0</v>
      </c>
      <c r="E282" s="16">
        <v>3.0</v>
      </c>
      <c r="F282" s="17">
        <v>9.0</v>
      </c>
      <c r="G282" s="18">
        <v>84.0</v>
      </c>
      <c r="H282" s="19">
        <v>33.0</v>
      </c>
      <c r="I282" s="20">
        <v>2.0</v>
      </c>
      <c r="J282" s="21">
        <v>22.0</v>
      </c>
      <c r="K282" s="22">
        <v>8.0</v>
      </c>
      <c r="L282" s="75">
        <f t="shared" si="1"/>
        <v>0.6235294118</v>
      </c>
      <c r="M282" s="62">
        <f t="shared" si="2"/>
        <v>82</v>
      </c>
      <c r="N282" s="63">
        <f t="shared" si="3"/>
        <v>84</v>
      </c>
      <c r="O282" s="63">
        <f t="shared" si="4"/>
        <v>22</v>
      </c>
      <c r="P282" s="63">
        <f t="shared" si="5"/>
        <v>42</v>
      </c>
      <c r="Q282" s="63">
        <f t="shared" si="6"/>
        <v>22</v>
      </c>
      <c r="R282" s="65">
        <f t="shared" si="7"/>
        <v>0.7411764706</v>
      </c>
      <c r="S282" s="65">
        <f t="shared" si="8"/>
        <v>0.6235294118</v>
      </c>
      <c r="T282" s="66">
        <f t="shared" si="9"/>
        <v>0.7924528302</v>
      </c>
      <c r="U282" s="27">
        <f t="shared" si="10"/>
        <v>0.7673594207</v>
      </c>
      <c r="V282" s="27">
        <f t="shared" si="11"/>
        <v>0.5246212222</v>
      </c>
      <c r="W282" s="27">
        <f t="shared" si="12"/>
        <v>0.3021372152</v>
      </c>
      <c r="X282" s="27">
        <f t="shared" si="13"/>
        <v>-0.1090773657</v>
      </c>
      <c r="Y282" s="27">
        <f t="shared" si="14"/>
        <v>0.08562418407</v>
      </c>
      <c r="Z282" s="27">
        <f t="shared" si="15"/>
        <v>0.1230978398</v>
      </c>
      <c r="AA282" s="27"/>
    </row>
    <row r="283">
      <c r="A283" s="29">
        <v>4021.0</v>
      </c>
      <c r="B283" s="30">
        <v>1018.0</v>
      </c>
      <c r="C283" s="14">
        <v>13.0</v>
      </c>
      <c r="D283" s="15">
        <v>8.0</v>
      </c>
      <c r="E283" s="16">
        <v>2.0</v>
      </c>
      <c r="F283" s="17">
        <v>41.0</v>
      </c>
      <c r="G283" s="18">
        <v>89.0</v>
      </c>
      <c r="H283" s="19">
        <v>13.0</v>
      </c>
      <c r="I283" s="20">
        <v>16.0</v>
      </c>
      <c r="J283" s="21">
        <v>8.0</v>
      </c>
      <c r="K283" s="22">
        <v>20.0</v>
      </c>
      <c r="L283" s="75">
        <f t="shared" si="1"/>
        <v>0.7047619048</v>
      </c>
      <c r="M283" s="62">
        <f t="shared" si="2"/>
        <v>90</v>
      </c>
      <c r="N283" s="63">
        <f t="shared" si="3"/>
        <v>89</v>
      </c>
      <c r="O283" s="63">
        <f t="shared" si="4"/>
        <v>8</v>
      </c>
      <c r="P283" s="63">
        <f t="shared" si="5"/>
        <v>54</v>
      </c>
      <c r="Q283" s="63">
        <f t="shared" si="6"/>
        <v>59</v>
      </c>
      <c r="R283" s="65">
        <f t="shared" si="7"/>
        <v>0.680952381</v>
      </c>
      <c r="S283" s="65">
        <f t="shared" si="8"/>
        <v>0.4619047619</v>
      </c>
      <c r="T283" s="66">
        <f t="shared" si="9"/>
        <v>0.6013513514</v>
      </c>
      <c r="U283" s="27">
        <f t="shared" si="10"/>
        <v>0.6095011423</v>
      </c>
      <c r="V283" s="27">
        <f t="shared" si="11"/>
        <v>0.3886344993</v>
      </c>
      <c r="W283" s="27">
        <f t="shared" si="12"/>
        <v>0.2775871391</v>
      </c>
      <c r="X283" s="27">
        <f t="shared" si="13"/>
        <v>-0.05985847276</v>
      </c>
      <c r="Y283" s="27">
        <f t="shared" si="14"/>
        <v>0.05827564119</v>
      </c>
      <c r="Z283" s="27">
        <f t="shared" si="15"/>
        <v>0.1039060104</v>
      </c>
      <c r="AA283" s="27"/>
    </row>
    <row r="284">
      <c r="A284" s="29">
        <v>4022.0</v>
      </c>
      <c r="B284" s="30">
        <v>1715.0</v>
      </c>
      <c r="C284" s="14">
        <v>9.0</v>
      </c>
      <c r="D284" s="15">
        <v>15.0</v>
      </c>
      <c r="E284" s="16">
        <v>6.0</v>
      </c>
      <c r="F284" s="17">
        <v>37.0</v>
      </c>
      <c r="G284" s="18">
        <v>111.0</v>
      </c>
      <c r="H284" s="19">
        <v>29.0</v>
      </c>
      <c r="I284" s="20">
        <v>22.0</v>
      </c>
      <c r="J284" s="21">
        <v>18.0</v>
      </c>
      <c r="K284" s="22">
        <v>15.0</v>
      </c>
      <c r="L284" s="75">
        <f t="shared" si="1"/>
        <v>0.679389313</v>
      </c>
      <c r="M284" s="62">
        <f t="shared" si="2"/>
        <v>111</v>
      </c>
      <c r="N284" s="63">
        <f t="shared" si="3"/>
        <v>111</v>
      </c>
      <c r="O284" s="63">
        <f t="shared" si="4"/>
        <v>18</v>
      </c>
      <c r="P284" s="63">
        <f t="shared" si="5"/>
        <v>66</v>
      </c>
      <c r="Q284" s="63">
        <f t="shared" si="6"/>
        <v>67</v>
      </c>
      <c r="R284" s="65">
        <f t="shared" si="7"/>
        <v>0.6755725191</v>
      </c>
      <c r="S284" s="65">
        <f t="shared" si="8"/>
        <v>0.4923664122</v>
      </c>
      <c r="T284" s="66">
        <f t="shared" si="9"/>
        <v>0.6235955056</v>
      </c>
      <c r="U284" s="27">
        <f t="shared" si="10"/>
        <v>0.6264993372</v>
      </c>
      <c r="V284" s="27">
        <f t="shared" si="11"/>
        <v>0.4142641294</v>
      </c>
      <c r="W284" s="27">
        <f t="shared" si="12"/>
        <v>0.2753940629</v>
      </c>
      <c r="X284" s="27">
        <f t="shared" si="13"/>
        <v>-0.06801388628</v>
      </c>
      <c r="Y284" s="27">
        <f t="shared" si="14"/>
        <v>0.06162802817</v>
      </c>
      <c r="Z284" s="27">
        <f t="shared" si="15"/>
        <v>0.1022706778</v>
      </c>
      <c r="AA284" s="27"/>
    </row>
    <row r="285">
      <c r="A285" s="29">
        <v>4024.0</v>
      </c>
      <c r="B285" s="30">
        <v>1993.0</v>
      </c>
      <c r="C285" s="14">
        <v>5.0</v>
      </c>
      <c r="D285" s="15">
        <v>4.0</v>
      </c>
      <c r="E285" s="16">
        <v>16.0</v>
      </c>
      <c r="F285" s="17">
        <v>45.0</v>
      </c>
      <c r="G285" s="18">
        <v>80.0</v>
      </c>
      <c r="H285" s="19">
        <v>29.0</v>
      </c>
      <c r="I285" s="20">
        <v>8.0</v>
      </c>
      <c r="J285" s="21">
        <v>10.0</v>
      </c>
      <c r="K285" s="22">
        <v>6.0</v>
      </c>
      <c r="L285" s="75">
        <f t="shared" si="1"/>
        <v>0.5862068966</v>
      </c>
      <c r="M285" s="62">
        <f t="shared" si="2"/>
        <v>79</v>
      </c>
      <c r="N285" s="63">
        <f t="shared" si="3"/>
        <v>80</v>
      </c>
      <c r="O285" s="63">
        <f t="shared" si="4"/>
        <v>10</v>
      </c>
      <c r="P285" s="63">
        <f t="shared" si="5"/>
        <v>74</v>
      </c>
      <c r="Q285" s="63">
        <f t="shared" si="6"/>
        <v>39</v>
      </c>
      <c r="R285" s="65">
        <f t="shared" si="7"/>
        <v>0.7586206897</v>
      </c>
      <c r="S285" s="65">
        <f t="shared" si="8"/>
        <v>0.4433497537</v>
      </c>
      <c r="T285" s="66">
        <f t="shared" si="9"/>
        <v>0.6722689076</v>
      </c>
      <c r="U285" s="27">
        <f t="shared" si="10"/>
        <v>0.6593563829</v>
      </c>
      <c r="V285" s="27">
        <f t="shared" si="11"/>
        <v>0.3730228041</v>
      </c>
      <c r="W285" s="27">
        <f t="shared" si="12"/>
        <v>0.3092482717</v>
      </c>
      <c r="X285" s="27">
        <f t="shared" si="13"/>
        <v>-0.05514595931</v>
      </c>
      <c r="Y285" s="27">
        <f t="shared" si="14"/>
        <v>0.06231448826</v>
      </c>
      <c r="Z285" s="27">
        <f t="shared" si="15"/>
        <v>0.128960453</v>
      </c>
      <c r="AA285" s="27"/>
    </row>
    <row r="286">
      <c r="A286" s="29">
        <v>4027.0</v>
      </c>
      <c r="B286" s="30">
        <v>1722.0</v>
      </c>
      <c r="C286" s="14">
        <v>10.0</v>
      </c>
      <c r="D286" s="15">
        <v>4.0</v>
      </c>
      <c r="E286" s="16">
        <v>5.0</v>
      </c>
      <c r="F286" s="17">
        <v>23.0</v>
      </c>
      <c r="G286" s="18">
        <v>87.0</v>
      </c>
      <c r="H286" s="19">
        <v>12.0</v>
      </c>
      <c r="I286" s="20">
        <v>10.0</v>
      </c>
      <c r="J286" s="21">
        <v>21.0</v>
      </c>
      <c r="K286" s="22">
        <v>7.0</v>
      </c>
      <c r="L286" s="75">
        <f t="shared" si="1"/>
        <v>0.687150838</v>
      </c>
      <c r="M286" s="62">
        <f t="shared" si="2"/>
        <v>87</v>
      </c>
      <c r="N286" s="63">
        <f t="shared" si="3"/>
        <v>87</v>
      </c>
      <c r="O286" s="63">
        <f t="shared" si="4"/>
        <v>21</v>
      </c>
      <c r="P286" s="63">
        <f t="shared" si="5"/>
        <v>35</v>
      </c>
      <c r="Q286" s="63">
        <f t="shared" si="6"/>
        <v>36</v>
      </c>
      <c r="R286" s="65">
        <f t="shared" si="7"/>
        <v>0.6815642458</v>
      </c>
      <c r="S286" s="65">
        <f t="shared" si="8"/>
        <v>0.6033519553</v>
      </c>
      <c r="T286" s="66">
        <f t="shared" si="9"/>
        <v>0.7073170732</v>
      </c>
      <c r="U286" s="27">
        <f t="shared" si="10"/>
        <v>0.7045876153</v>
      </c>
      <c r="V286" s="27">
        <f t="shared" si="11"/>
        <v>0.5076444418</v>
      </c>
      <c r="W286" s="27">
        <f t="shared" si="12"/>
        <v>0.2778365631</v>
      </c>
      <c r="X286" s="27">
        <f t="shared" si="13"/>
        <v>-0.1021320859</v>
      </c>
      <c r="Y286" s="27">
        <f t="shared" si="14"/>
        <v>0.07618954897</v>
      </c>
      <c r="Z286" s="27">
        <f t="shared" si="15"/>
        <v>0.1040928223</v>
      </c>
      <c r="AA286" s="27"/>
    </row>
    <row r="287">
      <c r="A287" s="29">
        <v>4028.0</v>
      </c>
      <c r="B287" s="30">
        <v>2031.0</v>
      </c>
      <c r="C287" s="14">
        <v>1.0</v>
      </c>
      <c r="D287" s="15">
        <v>0.0</v>
      </c>
      <c r="E287" s="16">
        <v>0.0</v>
      </c>
      <c r="F287" s="17">
        <v>39.0</v>
      </c>
      <c r="G287" s="18">
        <v>120.0</v>
      </c>
      <c r="H287" s="19">
        <v>35.0</v>
      </c>
      <c r="I287" s="20">
        <v>1.0</v>
      </c>
      <c r="J287" s="21">
        <v>2.0</v>
      </c>
      <c r="K287" s="22">
        <v>4.0</v>
      </c>
      <c r="L287" s="75">
        <f t="shared" si="1"/>
        <v>0.6237623762</v>
      </c>
      <c r="M287" s="62">
        <f t="shared" si="2"/>
        <v>120</v>
      </c>
      <c r="N287" s="63">
        <f t="shared" si="3"/>
        <v>120</v>
      </c>
      <c r="O287" s="63">
        <f t="shared" si="4"/>
        <v>2</v>
      </c>
      <c r="P287" s="63">
        <f t="shared" si="5"/>
        <v>74</v>
      </c>
      <c r="Q287" s="63">
        <f t="shared" si="6"/>
        <v>6</v>
      </c>
      <c r="R287" s="65">
        <f t="shared" si="7"/>
        <v>0.9603960396</v>
      </c>
      <c r="S287" s="65">
        <f t="shared" si="8"/>
        <v>0.603960396</v>
      </c>
      <c r="T287" s="66">
        <f t="shared" si="9"/>
        <v>0.9523809524</v>
      </c>
      <c r="U287" s="27">
        <f t="shared" si="10"/>
        <v>0.9524274791</v>
      </c>
      <c r="V287" s="27">
        <f t="shared" si="11"/>
        <v>0.5081563678</v>
      </c>
      <c r="W287" s="27">
        <f t="shared" si="12"/>
        <v>0.3915010749</v>
      </c>
      <c r="X287" s="27">
        <f t="shared" si="13"/>
        <v>-0.1023381768</v>
      </c>
      <c r="Y287" s="27">
        <f t="shared" si="14"/>
        <v>0.1074673896</v>
      </c>
      <c r="Z287" s="27">
        <f t="shared" si="15"/>
        <v>0.2066844984</v>
      </c>
      <c r="AA287" s="27"/>
    </row>
    <row r="288">
      <c r="A288" s="29">
        <v>4030.0</v>
      </c>
      <c r="B288" s="30">
        <v>1978.0</v>
      </c>
      <c r="C288" s="14">
        <v>0.0</v>
      </c>
      <c r="D288" s="15">
        <v>3.0</v>
      </c>
      <c r="E288" s="16">
        <v>2.0</v>
      </c>
      <c r="F288" s="17">
        <v>34.0</v>
      </c>
      <c r="G288" s="18">
        <v>103.0</v>
      </c>
      <c r="H288" s="19">
        <v>28.0</v>
      </c>
      <c r="I288" s="20">
        <v>1.0</v>
      </c>
      <c r="J288" s="21">
        <v>1.0</v>
      </c>
      <c r="K288" s="22">
        <v>3.0</v>
      </c>
      <c r="L288" s="75">
        <f t="shared" si="1"/>
        <v>0.64</v>
      </c>
      <c r="M288" s="62">
        <f t="shared" si="2"/>
        <v>104</v>
      </c>
      <c r="N288" s="63">
        <f t="shared" si="3"/>
        <v>103</v>
      </c>
      <c r="O288" s="63">
        <f t="shared" si="4"/>
        <v>1</v>
      </c>
      <c r="P288" s="63">
        <f t="shared" si="5"/>
        <v>62</v>
      </c>
      <c r="Q288" s="63">
        <f t="shared" si="6"/>
        <v>9</v>
      </c>
      <c r="R288" s="65">
        <f t="shared" si="7"/>
        <v>0.9428571429</v>
      </c>
      <c r="S288" s="65">
        <f t="shared" si="8"/>
        <v>0.5942857143</v>
      </c>
      <c r="T288" s="66">
        <f t="shared" si="9"/>
        <v>0.9196428571</v>
      </c>
      <c r="U288" s="27">
        <f t="shared" si="10"/>
        <v>0.9292574863</v>
      </c>
      <c r="V288" s="27">
        <f t="shared" si="11"/>
        <v>0.5000163454</v>
      </c>
      <c r="W288" s="27">
        <f t="shared" si="12"/>
        <v>0.3843514234</v>
      </c>
      <c r="X288" s="27">
        <f t="shared" si="13"/>
        <v>-0.09908578039</v>
      </c>
      <c r="Y288" s="27">
        <f t="shared" si="14"/>
        <v>0.1038147505</v>
      </c>
      <c r="Z288" s="27">
        <f t="shared" si="15"/>
        <v>0.1992044222</v>
      </c>
      <c r="AA288" s="27"/>
    </row>
    <row r="289">
      <c r="A289" s="29">
        <v>4032.0</v>
      </c>
      <c r="B289" s="30">
        <v>1293.0</v>
      </c>
      <c r="C289" s="14">
        <v>3.0</v>
      </c>
      <c r="D289" s="15">
        <v>10.0</v>
      </c>
      <c r="E289" s="16">
        <v>5.0</v>
      </c>
      <c r="F289" s="17">
        <v>28.0</v>
      </c>
      <c r="G289" s="18">
        <v>61.0</v>
      </c>
      <c r="H289" s="19">
        <v>13.0</v>
      </c>
      <c r="I289" s="20">
        <v>9.0</v>
      </c>
      <c r="J289" s="21">
        <v>20.0</v>
      </c>
      <c r="K289" s="22">
        <v>14.0</v>
      </c>
      <c r="L289" s="75">
        <f t="shared" si="1"/>
        <v>0.6257668712</v>
      </c>
      <c r="M289" s="62">
        <f t="shared" si="2"/>
        <v>61</v>
      </c>
      <c r="N289" s="63">
        <f t="shared" si="3"/>
        <v>61</v>
      </c>
      <c r="O289" s="63">
        <f t="shared" si="4"/>
        <v>20</v>
      </c>
      <c r="P289" s="63">
        <f t="shared" si="5"/>
        <v>41</v>
      </c>
      <c r="Q289" s="63">
        <f t="shared" si="6"/>
        <v>41</v>
      </c>
      <c r="R289" s="65">
        <f t="shared" si="7"/>
        <v>0.6257668712</v>
      </c>
      <c r="S289" s="65">
        <f t="shared" si="8"/>
        <v>0.4969325153</v>
      </c>
      <c r="T289" s="66">
        <f t="shared" si="9"/>
        <v>0.5980392157</v>
      </c>
      <c r="U289" s="27">
        <f t="shared" si="10"/>
        <v>0.590233028</v>
      </c>
      <c r="V289" s="27">
        <f t="shared" si="11"/>
        <v>0.4181059283</v>
      </c>
      <c r="W289" s="27">
        <f t="shared" si="12"/>
        <v>0.2550910172</v>
      </c>
      <c r="X289" s="27">
        <f t="shared" si="13"/>
        <v>-0.0692812288</v>
      </c>
      <c r="Y289" s="27">
        <f t="shared" si="14"/>
        <v>0.05761397771</v>
      </c>
      <c r="Z289" s="27">
        <f t="shared" si="15"/>
        <v>0.08774700844</v>
      </c>
      <c r="AA289" s="27"/>
    </row>
    <row r="290">
      <c r="A290" s="29">
        <v>4036.0</v>
      </c>
      <c r="B290" s="30">
        <v>2152.0</v>
      </c>
      <c r="C290" s="14">
        <v>12.0</v>
      </c>
      <c r="D290" s="15">
        <v>5.0</v>
      </c>
      <c r="E290" s="16">
        <v>4.0</v>
      </c>
      <c r="F290" s="17">
        <v>30.0</v>
      </c>
      <c r="G290" s="18">
        <v>96.0</v>
      </c>
      <c r="H290" s="19">
        <v>25.0</v>
      </c>
      <c r="I290" s="20">
        <v>9.0</v>
      </c>
      <c r="J290" s="21">
        <v>8.0</v>
      </c>
      <c r="K290" s="22">
        <v>13.0</v>
      </c>
      <c r="L290" s="75">
        <f t="shared" si="1"/>
        <v>0.6881188119</v>
      </c>
      <c r="M290" s="62">
        <f t="shared" si="2"/>
        <v>97</v>
      </c>
      <c r="N290" s="63">
        <f t="shared" si="3"/>
        <v>96</v>
      </c>
      <c r="O290" s="63">
        <f t="shared" si="4"/>
        <v>8</v>
      </c>
      <c r="P290" s="63">
        <f t="shared" si="5"/>
        <v>55</v>
      </c>
      <c r="Q290" s="63">
        <f t="shared" si="6"/>
        <v>43</v>
      </c>
      <c r="R290" s="65">
        <f t="shared" si="7"/>
        <v>0.7475247525</v>
      </c>
      <c r="S290" s="65">
        <f t="shared" si="8"/>
        <v>0.5148514851</v>
      </c>
      <c r="T290" s="66">
        <f t="shared" si="9"/>
        <v>0.690647482</v>
      </c>
      <c r="U290" s="27">
        <f t="shared" si="10"/>
        <v>0.7010175723</v>
      </c>
      <c r="V290" s="27">
        <f t="shared" si="11"/>
        <v>0.4331824775</v>
      </c>
      <c r="W290" s="27">
        <f t="shared" si="12"/>
        <v>0.3047250634</v>
      </c>
      <c r="X290" s="27">
        <f t="shared" si="13"/>
        <v>-0.07436775866</v>
      </c>
      <c r="Y290" s="27">
        <f t="shared" si="14"/>
        <v>0.07130589349</v>
      </c>
      <c r="Z290" s="27">
        <f t="shared" si="15"/>
        <v>0.1252155715</v>
      </c>
      <c r="AA290" s="27"/>
    </row>
    <row r="291">
      <c r="A291" s="29">
        <v>4044.0</v>
      </c>
      <c r="B291" s="30">
        <v>2605.0</v>
      </c>
      <c r="C291" s="14">
        <v>24.0</v>
      </c>
      <c r="D291" s="15">
        <v>8.0</v>
      </c>
      <c r="E291" s="16">
        <v>8.0</v>
      </c>
      <c r="F291" s="17">
        <v>36.0</v>
      </c>
      <c r="G291" s="18">
        <v>99.0</v>
      </c>
      <c r="H291" s="19">
        <v>36.0</v>
      </c>
      <c r="I291" s="20">
        <v>21.0</v>
      </c>
      <c r="J291" s="21">
        <v>20.0</v>
      </c>
      <c r="K291" s="22">
        <v>38.0</v>
      </c>
      <c r="L291" s="75">
        <f t="shared" si="1"/>
        <v>0.6827586207</v>
      </c>
      <c r="M291" s="62">
        <f t="shared" si="2"/>
        <v>99</v>
      </c>
      <c r="N291" s="63">
        <f t="shared" si="3"/>
        <v>99</v>
      </c>
      <c r="O291" s="63">
        <f t="shared" si="4"/>
        <v>20</v>
      </c>
      <c r="P291" s="63">
        <f t="shared" si="5"/>
        <v>72</v>
      </c>
      <c r="Q291" s="63">
        <f t="shared" si="6"/>
        <v>99</v>
      </c>
      <c r="R291" s="65">
        <f t="shared" si="7"/>
        <v>0.5896551724</v>
      </c>
      <c r="S291" s="65">
        <f t="shared" si="8"/>
        <v>0.4103448276</v>
      </c>
      <c r="T291" s="66">
        <f t="shared" si="9"/>
        <v>0.5</v>
      </c>
      <c r="U291" s="27">
        <f t="shared" si="10"/>
        <v>0.5020803852</v>
      </c>
      <c r="V291" s="27">
        <f t="shared" si="11"/>
        <v>0.3452533287</v>
      </c>
      <c r="W291" s="27">
        <f t="shared" si="12"/>
        <v>0.2403702476</v>
      </c>
      <c r="X291" s="27">
        <f t="shared" si="13"/>
        <v>-0.04724095624</v>
      </c>
      <c r="Y291" s="27">
        <f t="shared" si="14"/>
        <v>0.04482960935</v>
      </c>
      <c r="Z291" s="27">
        <f t="shared" si="15"/>
        <v>0.07791183072</v>
      </c>
      <c r="AA291" s="27"/>
    </row>
    <row r="292">
      <c r="A292" s="29">
        <v>4046.0</v>
      </c>
      <c r="B292" s="30">
        <v>797.0</v>
      </c>
      <c r="C292" s="14">
        <v>23.0</v>
      </c>
      <c r="D292" s="15">
        <v>25.0</v>
      </c>
      <c r="E292" s="16">
        <v>17.0</v>
      </c>
      <c r="F292" s="17">
        <v>29.0</v>
      </c>
      <c r="G292" s="18">
        <v>51.0</v>
      </c>
      <c r="H292" s="19">
        <v>10.0</v>
      </c>
      <c r="I292" s="20">
        <v>23.0</v>
      </c>
      <c r="J292" s="21">
        <v>23.0</v>
      </c>
      <c r="K292" s="22">
        <v>13.0</v>
      </c>
      <c r="L292" s="75">
        <f t="shared" si="1"/>
        <v>0.7102803738</v>
      </c>
      <c r="M292" s="62">
        <f t="shared" si="2"/>
        <v>51</v>
      </c>
      <c r="N292" s="63">
        <f t="shared" si="3"/>
        <v>51</v>
      </c>
      <c r="O292" s="63">
        <f t="shared" si="4"/>
        <v>23</v>
      </c>
      <c r="P292" s="63">
        <f t="shared" si="5"/>
        <v>39</v>
      </c>
      <c r="Q292" s="63">
        <f t="shared" si="6"/>
        <v>101</v>
      </c>
      <c r="R292" s="65">
        <f t="shared" si="7"/>
        <v>0.4205607477</v>
      </c>
      <c r="S292" s="65">
        <f t="shared" si="8"/>
        <v>0.3457943925</v>
      </c>
      <c r="T292" s="66">
        <f t="shared" si="9"/>
        <v>0.3355263158</v>
      </c>
      <c r="U292" s="27">
        <f t="shared" si="10"/>
        <v>0.3363689226</v>
      </c>
      <c r="V292" s="27">
        <f t="shared" si="11"/>
        <v>0.290942293</v>
      </c>
      <c r="W292" s="27">
        <f t="shared" si="12"/>
        <v>0.1714396749</v>
      </c>
      <c r="X292" s="27">
        <f t="shared" si="13"/>
        <v>-0.03354722842</v>
      </c>
      <c r="Y292" s="27">
        <f t="shared" si="14"/>
        <v>0.02694415455</v>
      </c>
      <c r="Z292" s="27">
        <f t="shared" si="15"/>
        <v>0.03963370353</v>
      </c>
      <c r="AA292" s="27"/>
    </row>
    <row r="293">
      <c r="A293" s="29">
        <v>4304.0</v>
      </c>
      <c r="B293" s="30">
        <v>3152.0</v>
      </c>
      <c r="C293" s="14">
        <v>7.0</v>
      </c>
      <c r="D293" s="15">
        <v>7.0</v>
      </c>
      <c r="E293" s="16">
        <v>11.0</v>
      </c>
      <c r="F293" s="17">
        <v>85.0</v>
      </c>
      <c r="G293" s="18">
        <v>183.0</v>
      </c>
      <c r="H293" s="19">
        <v>43.0</v>
      </c>
      <c r="I293" s="20">
        <v>15.0</v>
      </c>
      <c r="J293" s="21">
        <v>27.0</v>
      </c>
      <c r="K293" s="22">
        <v>23.0</v>
      </c>
      <c r="L293" s="75">
        <f t="shared" si="1"/>
        <v>0.6134663342</v>
      </c>
      <c r="M293" s="62">
        <f t="shared" si="2"/>
        <v>180</v>
      </c>
      <c r="N293" s="63">
        <f t="shared" si="3"/>
        <v>183</v>
      </c>
      <c r="O293" s="63">
        <f t="shared" si="4"/>
        <v>27</v>
      </c>
      <c r="P293" s="63">
        <f t="shared" si="5"/>
        <v>128</v>
      </c>
      <c r="Q293" s="63">
        <f t="shared" si="6"/>
        <v>63</v>
      </c>
      <c r="R293" s="65">
        <f t="shared" si="7"/>
        <v>0.7755610973</v>
      </c>
      <c r="S293" s="65">
        <f t="shared" si="8"/>
        <v>0.5236907731</v>
      </c>
      <c r="T293" s="66">
        <f t="shared" si="9"/>
        <v>0.743902439</v>
      </c>
      <c r="U293" s="27">
        <f t="shared" si="10"/>
        <v>0.7308213085</v>
      </c>
      <c r="V293" s="27">
        <f t="shared" si="11"/>
        <v>0.4406196215</v>
      </c>
      <c r="W293" s="27">
        <f t="shared" si="12"/>
        <v>0.3161539518</v>
      </c>
      <c r="X293" s="27">
        <f t="shared" si="13"/>
        <v>-0.07694326252</v>
      </c>
      <c r="Y293" s="27">
        <f t="shared" si="14"/>
        <v>0.07525040071</v>
      </c>
      <c r="Z293" s="27">
        <f t="shared" si="15"/>
        <v>0.1347842719</v>
      </c>
      <c r="AA293" s="27"/>
    </row>
    <row r="294">
      <c r="A294" s="29">
        <v>4306.0</v>
      </c>
      <c r="B294" s="30">
        <v>1830.0</v>
      </c>
      <c r="C294" s="14">
        <v>5.0</v>
      </c>
      <c r="D294" s="15">
        <v>4.0</v>
      </c>
      <c r="E294" s="16">
        <v>5.0</v>
      </c>
      <c r="F294" s="17">
        <v>44.0</v>
      </c>
      <c r="G294" s="18">
        <v>118.0</v>
      </c>
      <c r="H294" s="19">
        <v>26.0</v>
      </c>
      <c r="I294" s="20">
        <v>7.0</v>
      </c>
      <c r="J294" s="21">
        <v>6.0</v>
      </c>
      <c r="K294" s="22">
        <v>8.0</v>
      </c>
      <c r="L294" s="75">
        <f t="shared" si="1"/>
        <v>0.6591928251</v>
      </c>
      <c r="M294" s="62">
        <f t="shared" si="2"/>
        <v>119</v>
      </c>
      <c r="N294" s="63">
        <f t="shared" si="3"/>
        <v>118</v>
      </c>
      <c r="O294" s="63">
        <f t="shared" si="4"/>
        <v>6</v>
      </c>
      <c r="P294" s="63">
        <f t="shared" si="5"/>
        <v>70</v>
      </c>
      <c r="Q294" s="63">
        <f t="shared" si="6"/>
        <v>29</v>
      </c>
      <c r="R294" s="65">
        <f t="shared" si="7"/>
        <v>0.8430493274</v>
      </c>
      <c r="S294" s="65">
        <f t="shared" si="8"/>
        <v>0.5560538117</v>
      </c>
      <c r="T294" s="66">
        <f t="shared" si="9"/>
        <v>0.8027210884</v>
      </c>
      <c r="U294" s="27">
        <f t="shared" si="10"/>
        <v>0.8118395259</v>
      </c>
      <c r="V294" s="27">
        <f t="shared" si="11"/>
        <v>0.4678490297</v>
      </c>
      <c r="W294" s="27">
        <f t="shared" si="12"/>
        <v>0.3436652217</v>
      </c>
      <c r="X294" s="27">
        <f t="shared" si="13"/>
        <v>-0.08674698658</v>
      </c>
      <c r="Y294" s="27">
        <f t="shared" si="14"/>
        <v>0.0868535725</v>
      </c>
      <c r="Z294" s="27">
        <f t="shared" si="15"/>
        <v>0.1592623636</v>
      </c>
      <c r="AA294" s="27"/>
    </row>
    <row r="295">
      <c r="A295" s="29">
        <v>4387.0</v>
      </c>
      <c r="B295" s="30">
        <v>2206.0</v>
      </c>
      <c r="C295" s="14">
        <v>2.0</v>
      </c>
      <c r="D295" s="15">
        <v>2.0</v>
      </c>
      <c r="E295" s="16">
        <v>2.0</v>
      </c>
      <c r="F295" s="17">
        <v>16.0</v>
      </c>
      <c r="G295" s="18">
        <v>57.0</v>
      </c>
      <c r="H295" s="19">
        <v>8.0</v>
      </c>
      <c r="I295" s="20">
        <v>8.0</v>
      </c>
      <c r="J295" s="21">
        <v>5.0</v>
      </c>
      <c r="K295" s="22">
        <v>6.0</v>
      </c>
      <c r="L295" s="75">
        <f t="shared" si="1"/>
        <v>0.7264150943</v>
      </c>
      <c r="M295" s="62">
        <f t="shared" si="2"/>
        <v>58</v>
      </c>
      <c r="N295" s="63">
        <f t="shared" si="3"/>
        <v>57</v>
      </c>
      <c r="O295" s="63">
        <f t="shared" si="4"/>
        <v>5</v>
      </c>
      <c r="P295" s="63">
        <f t="shared" si="5"/>
        <v>24</v>
      </c>
      <c r="Q295" s="63">
        <f t="shared" si="6"/>
        <v>20</v>
      </c>
      <c r="R295" s="65">
        <f t="shared" si="7"/>
        <v>0.7641509434</v>
      </c>
      <c r="S295" s="65">
        <f t="shared" si="8"/>
        <v>0.5849056604</v>
      </c>
      <c r="T295" s="66">
        <f t="shared" si="9"/>
        <v>0.7402597403</v>
      </c>
      <c r="U295" s="27">
        <f t="shared" si="10"/>
        <v>0.7622581512</v>
      </c>
      <c r="V295" s="27">
        <f t="shared" si="11"/>
        <v>0.4921242152</v>
      </c>
      <c r="W295" s="27">
        <f t="shared" si="12"/>
        <v>0.3115026545</v>
      </c>
      <c r="X295" s="27">
        <f t="shared" si="13"/>
        <v>-0.095982576</v>
      </c>
      <c r="Y295" s="27">
        <f t="shared" si="14"/>
        <v>0.08281001365</v>
      </c>
      <c r="Z295" s="27">
        <f t="shared" si="15"/>
        <v>0.1308475187</v>
      </c>
      <c r="AA295" s="27"/>
    </row>
    <row r="296">
      <c r="A296" s="29">
        <v>4400.0</v>
      </c>
      <c r="B296" s="30">
        <v>3024.0</v>
      </c>
      <c r="C296" s="14">
        <v>18.0</v>
      </c>
      <c r="D296" s="15">
        <v>10.0</v>
      </c>
      <c r="E296" s="16">
        <v>9.0</v>
      </c>
      <c r="F296" s="17">
        <v>68.0</v>
      </c>
      <c r="G296" s="18">
        <v>138.0</v>
      </c>
      <c r="H296" s="19">
        <v>46.0</v>
      </c>
      <c r="I296" s="20">
        <v>20.0</v>
      </c>
      <c r="J296" s="21">
        <v>32.0</v>
      </c>
      <c r="K296" s="22">
        <v>21.0</v>
      </c>
      <c r="L296" s="75">
        <f t="shared" si="1"/>
        <v>0.5966850829</v>
      </c>
      <c r="M296" s="62">
        <f t="shared" si="2"/>
        <v>136</v>
      </c>
      <c r="N296" s="63">
        <f t="shared" si="3"/>
        <v>138</v>
      </c>
      <c r="O296" s="63">
        <f t="shared" si="4"/>
        <v>32</v>
      </c>
      <c r="P296" s="63">
        <f t="shared" si="5"/>
        <v>114</v>
      </c>
      <c r="Q296" s="63">
        <f t="shared" si="6"/>
        <v>78</v>
      </c>
      <c r="R296" s="65">
        <f t="shared" si="7"/>
        <v>0.6961325967</v>
      </c>
      <c r="S296" s="65">
        <f t="shared" si="8"/>
        <v>0.4696132597</v>
      </c>
      <c r="T296" s="66">
        <f t="shared" si="9"/>
        <v>0.6388888889</v>
      </c>
      <c r="U296" s="27">
        <f t="shared" si="10"/>
        <v>0.6271380909</v>
      </c>
      <c r="V296" s="27">
        <f t="shared" si="11"/>
        <v>0.3951202262</v>
      </c>
      <c r="W296" s="27">
        <f t="shared" si="12"/>
        <v>0.283775285</v>
      </c>
      <c r="X296" s="27">
        <f t="shared" si="13"/>
        <v>-0.06187303999</v>
      </c>
      <c r="Y296" s="27">
        <f t="shared" si="14"/>
        <v>0.06056897155</v>
      </c>
      <c r="Z296" s="27">
        <f t="shared" si="15"/>
        <v>0.108590323</v>
      </c>
      <c r="AA296" s="27"/>
    </row>
    <row r="297">
      <c r="A297" s="29">
        <v>4402.0</v>
      </c>
      <c r="B297" s="30">
        <v>745.0</v>
      </c>
      <c r="C297" s="14">
        <v>8.0</v>
      </c>
      <c r="D297" s="15">
        <v>5.0</v>
      </c>
      <c r="E297" s="16">
        <v>1.0</v>
      </c>
      <c r="F297" s="17">
        <v>27.0</v>
      </c>
      <c r="G297" s="18">
        <v>34.0</v>
      </c>
      <c r="H297" s="19">
        <v>3.0</v>
      </c>
      <c r="I297" s="20">
        <v>14.0</v>
      </c>
      <c r="J297" s="21">
        <v>15.0</v>
      </c>
      <c r="K297" s="22">
        <v>11.0</v>
      </c>
      <c r="L297" s="75">
        <f t="shared" si="1"/>
        <v>0.6186440678</v>
      </c>
      <c r="M297" s="62">
        <f t="shared" si="2"/>
        <v>34</v>
      </c>
      <c r="N297" s="63">
        <f t="shared" si="3"/>
        <v>34</v>
      </c>
      <c r="O297" s="63">
        <f t="shared" si="4"/>
        <v>15</v>
      </c>
      <c r="P297" s="63">
        <f t="shared" si="5"/>
        <v>30</v>
      </c>
      <c r="Q297" s="63">
        <f t="shared" si="6"/>
        <v>39</v>
      </c>
      <c r="R297" s="65">
        <f t="shared" si="7"/>
        <v>0.5423728814</v>
      </c>
      <c r="S297" s="65">
        <f t="shared" si="8"/>
        <v>0.4152542373</v>
      </c>
      <c r="T297" s="66">
        <f t="shared" si="9"/>
        <v>0.4657534247</v>
      </c>
      <c r="U297" s="27">
        <f t="shared" si="10"/>
        <v>0.4707041169</v>
      </c>
      <c r="V297" s="27">
        <f t="shared" si="11"/>
        <v>0.3493839767</v>
      </c>
      <c r="W297" s="27">
        <f t="shared" si="12"/>
        <v>0.2210958368</v>
      </c>
      <c r="X297" s="27">
        <f t="shared" si="13"/>
        <v>-0.04837811008</v>
      </c>
      <c r="Y297" s="27">
        <f t="shared" si="14"/>
        <v>0.04172822561</v>
      </c>
      <c r="Z297" s="27">
        <f t="shared" si="15"/>
        <v>0.06591786272</v>
      </c>
      <c r="AA297" s="27"/>
    </row>
    <row r="298">
      <c r="A298" s="29">
        <v>4404.0</v>
      </c>
      <c r="B298" s="30">
        <v>2685.0</v>
      </c>
      <c r="C298" s="14">
        <v>9.0</v>
      </c>
      <c r="D298" s="15">
        <v>13.0</v>
      </c>
      <c r="E298" s="16">
        <v>7.0</v>
      </c>
      <c r="F298" s="17">
        <v>68.0</v>
      </c>
      <c r="G298" s="18">
        <v>158.0</v>
      </c>
      <c r="H298" s="19">
        <v>38.0</v>
      </c>
      <c r="I298" s="20">
        <v>20.0</v>
      </c>
      <c r="J298" s="21">
        <v>25.0</v>
      </c>
      <c r="K298" s="22">
        <v>16.0</v>
      </c>
      <c r="L298" s="75">
        <f t="shared" si="1"/>
        <v>0.6299435028</v>
      </c>
      <c r="M298" s="62">
        <f t="shared" si="2"/>
        <v>157</v>
      </c>
      <c r="N298" s="63">
        <f t="shared" si="3"/>
        <v>158</v>
      </c>
      <c r="O298" s="63">
        <f t="shared" si="4"/>
        <v>25</v>
      </c>
      <c r="P298" s="63">
        <f t="shared" si="5"/>
        <v>106</v>
      </c>
      <c r="Q298" s="63">
        <f t="shared" si="6"/>
        <v>65</v>
      </c>
      <c r="R298" s="65">
        <f t="shared" si="7"/>
        <v>0.7457627119</v>
      </c>
      <c r="S298" s="65">
        <f t="shared" si="8"/>
        <v>0.5169491525</v>
      </c>
      <c r="T298" s="66">
        <f t="shared" si="9"/>
        <v>0.7085201794</v>
      </c>
      <c r="U298" s="27">
        <f t="shared" si="10"/>
        <v>0.7009891224</v>
      </c>
      <c r="V298" s="27">
        <f t="shared" si="11"/>
        <v>0.4349473996</v>
      </c>
      <c r="W298" s="27">
        <f t="shared" si="12"/>
        <v>0.3040067756</v>
      </c>
      <c r="X298" s="27">
        <f t="shared" si="13"/>
        <v>-0.07497498859</v>
      </c>
      <c r="Y298" s="27">
        <f t="shared" si="14"/>
        <v>0.07142765149</v>
      </c>
      <c r="Z298" s="27">
        <f t="shared" si="15"/>
        <v>0.1246259592</v>
      </c>
      <c r="AA298" s="27"/>
    </row>
    <row r="299">
      <c r="A299" s="29">
        <v>4411.0</v>
      </c>
      <c r="B299" s="30">
        <v>1706.0</v>
      </c>
      <c r="C299" s="14">
        <v>10.0</v>
      </c>
      <c r="D299" s="15">
        <v>14.0</v>
      </c>
      <c r="E299" s="16">
        <v>9.0</v>
      </c>
      <c r="F299" s="17">
        <v>31.0</v>
      </c>
      <c r="G299" s="18">
        <v>99.0</v>
      </c>
      <c r="H299" s="19">
        <v>15.0</v>
      </c>
      <c r="I299" s="20">
        <v>26.0</v>
      </c>
      <c r="J299" s="21">
        <v>15.0</v>
      </c>
      <c r="K299" s="22">
        <v>27.0</v>
      </c>
      <c r="L299" s="75">
        <f t="shared" si="1"/>
        <v>0.7520325203</v>
      </c>
      <c r="M299" s="62">
        <f t="shared" si="2"/>
        <v>99</v>
      </c>
      <c r="N299" s="63">
        <f t="shared" si="3"/>
        <v>99</v>
      </c>
      <c r="O299" s="63">
        <f t="shared" si="4"/>
        <v>15</v>
      </c>
      <c r="P299" s="63">
        <f t="shared" si="5"/>
        <v>46</v>
      </c>
      <c r="Q299" s="63">
        <f t="shared" si="6"/>
        <v>86</v>
      </c>
      <c r="R299" s="65">
        <f t="shared" si="7"/>
        <v>0.5894308943</v>
      </c>
      <c r="S299" s="65">
        <f t="shared" si="8"/>
        <v>0.4634146341</v>
      </c>
      <c r="T299" s="66">
        <f t="shared" si="9"/>
        <v>0.5351351351</v>
      </c>
      <c r="U299" s="27">
        <f t="shared" si="10"/>
        <v>0.5393503004</v>
      </c>
      <c r="V299" s="27">
        <f t="shared" si="11"/>
        <v>0.389904866</v>
      </c>
      <c r="W299" s="27">
        <f t="shared" si="12"/>
        <v>0.2402788216</v>
      </c>
      <c r="X299" s="27">
        <f t="shared" si="13"/>
        <v>-0.06025044258</v>
      </c>
      <c r="Y299" s="27">
        <f t="shared" si="14"/>
        <v>0.05060815652</v>
      </c>
      <c r="Z299" s="27">
        <f t="shared" si="15"/>
        <v>0.07785257374</v>
      </c>
      <c r="AA299" s="27"/>
    </row>
    <row r="300">
      <c r="A300" s="29">
        <v>4413.0</v>
      </c>
      <c r="B300" s="30">
        <v>892.0</v>
      </c>
      <c r="C300" s="14">
        <v>27.0</v>
      </c>
      <c r="D300" s="15">
        <v>14.0</v>
      </c>
      <c r="E300" s="16">
        <v>8.0</v>
      </c>
      <c r="F300" s="17">
        <v>36.0</v>
      </c>
      <c r="G300" s="18">
        <v>60.0</v>
      </c>
      <c r="H300" s="19">
        <v>17.0</v>
      </c>
      <c r="I300" s="20">
        <v>15.0</v>
      </c>
      <c r="J300" s="21">
        <v>22.0</v>
      </c>
      <c r="K300" s="22">
        <v>16.0</v>
      </c>
      <c r="L300" s="75">
        <f t="shared" si="1"/>
        <v>0.6511627907</v>
      </c>
      <c r="M300" s="62">
        <f t="shared" si="2"/>
        <v>60</v>
      </c>
      <c r="N300" s="63">
        <f t="shared" si="3"/>
        <v>60</v>
      </c>
      <c r="O300" s="63">
        <f t="shared" si="4"/>
        <v>22</v>
      </c>
      <c r="P300" s="63">
        <f t="shared" si="5"/>
        <v>53</v>
      </c>
      <c r="Q300" s="63">
        <f t="shared" si="6"/>
        <v>80</v>
      </c>
      <c r="R300" s="65">
        <f t="shared" si="7"/>
        <v>0.5255813953</v>
      </c>
      <c r="S300" s="65">
        <f t="shared" si="8"/>
        <v>0.3813953488</v>
      </c>
      <c r="T300" s="66">
        <f t="shared" si="9"/>
        <v>0.4285714286</v>
      </c>
      <c r="U300" s="27">
        <f t="shared" si="10"/>
        <v>0.4343314866</v>
      </c>
      <c r="V300" s="27">
        <f t="shared" si="11"/>
        <v>0.3208959999</v>
      </c>
      <c r="W300" s="27">
        <f t="shared" si="12"/>
        <v>0.2142508639</v>
      </c>
      <c r="X300" s="27">
        <f t="shared" si="13"/>
        <v>-0.0408104645</v>
      </c>
      <c r="Y300" s="27">
        <f t="shared" si="14"/>
        <v>0.03713926071</v>
      </c>
      <c r="Z300" s="27">
        <f t="shared" si="15"/>
        <v>0.06189950149</v>
      </c>
      <c r="AA300" s="27"/>
    </row>
    <row r="301">
      <c r="A301" s="29">
        <v>4414.0</v>
      </c>
      <c r="B301" s="30">
        <v>2817.0</v>
      </c>
      <c r="C301" s="14">
        <v>30.0</v>
      </c>
      <c r="D301" s="15">
        <v>15.0</v>
      </c>
      <c r="E301" s="16">
        <v>21.0</v>
      </c>
      <c r="F301" s="17">
        <v>64.0</v>
      </c>
      <c r="G301" s="18">
        <v>182.0</v>
      </c>
      <c r="H301" s="19">
        <v>35.0</v>
      </c>
      <c r="I301" s="20">
        <v>42.0</v>
      </c>
      <c r="J301" s="21">
        <v>54.0</v>
      </c>
      <c r="K301" s="22">
        <v>45.0</v>
      </c>
      <c r="L301" s="75">
        <f t="shared" si="1"/>
        <v>0.6864754098</v>
      </c>
      <c r="M301" s="62">
        <f t="shared" si="2"/>
        <v>182</v>
      </c>
      <c r="N301" s="63">
        <f t="shared" si="3"/>
        <v>182</v>
      </c>
      <c r="O301" s="63">
        <f t="shared" si="4"/>
        <v>54</v>
      </c>
      <c r="P301" s="63">
        <f t="shared" si="5"/>
        <v>99</v>
      </c>
      <c r="Q301" s="63">
        <f t="shared" si="6"/>
        <v>153</v>
      </c>
      <c r="R301" s="65">
        <f t="shared" si="7"/>
        <v>0.5758196721</v>
      </c>
      <c r="S301" s="65">
        <f t="shared" si="8"/>
        <v>0.4836065574</v>
      </c>
      <c r="T301" s="66">
        <f t="shared" si="9"/>
        <v>0.5432835821</v>
      </c>
      <c r="U301" s="27">
        <f t="shared" si="10"/>
        <v>0.5428573219</v>
      </c>
      <c r="V301" s="27">
        <f t="shared" si="11"/>
        <v>0.4068938183</v>
      </c>
      <c r="W301" s="27">
        <f t="shared" si="12"/>
        <v>0.2347302688</v>
      </c>
      <c r="X301" s="27">
        <f t="shared" si="13"/>
        <v>-0.06561529941</v>
      </c>
      <c r="Y301" s="27">
        <f t="shared" si="14"/>
        <v>0.05159368613</v>
      </c>
      <c r="Z301" s="27">
        <f t="shared" si="15"/>
        <v>0.07429852295</v>
      </c>
      <c r="AA301" s="27"/>
    </row>
    <row r="302">
      <c r="A302" s="29">
        <v>4415.0</v>
      </c>
      <c r="B302" s="30">
        <v>2014.0</v>
      </c>
      <c r="C302" s="14">
        <v>3.0</v>
      </c>
      <c r="D302" s="15">
        <v>5.0</v>
      </c>
      <c r="E302" s="16">
        <v>1.0</v>
      </c>
      <c r="F302" s="17">
        <v>28.0</v>
      </c>
      <c r="G302" s="18">
        <v>74.0</v>
      </c>
      <c r="H302" s="19">
        <v>10.0</v>
      </c>
      <c r="I302" s="20">
        <v>2.0</v>
      </c>
      <c r="J302" s="21">
        <v>11.0</v>
      </c>
      <c r="K302" s="22">
        <v>3.0</v>
      </c>
      <c r="L302" s="75">
        <f t="shared" si="1"/>
        <v>0.6423357664</v>
      </c>
      <c r="M302" s="62">
        <f t="shared" si="2"/>
        <v>74</v>
      </c>
      <c r="N302" s="63">
        <f t="shared" si="3"/>
        <v>74</v>
      </c>
      <c r="O302" s="63">
        <f t="shared" si="4"/>
        <v>11</v>
      </c>
      <c r="P302" s="63">
        <f t="shared" si="5"/>
        <v>38</v>
      </c>
      <c r="Q302" s="63">
        <f t="shared" si="6"/>
        <v>14</v>
      </c>
      <c r="R302" s="65">
        <f t="shared" si="7"/>
        <v>0.8175182482</v>
      </c>
      <c r="S302" s="65">
        <f t="shared" si="8"/>
        <v>0.6204379562</v>
      </c>
      <c r="T302" s="66">
        <f t="shared" si="9"/>
        <v>0.8409090909</v>
      </c>
      <c r="U302" s="27">
        <f t="shared" si="10"/>
        <v>0.8319730884</v>
      </c>
      <c r="V302" s="27">
        <f t="shared" si="11"/>
        <v>0.5220201529</v>
      </c>
      <c r="W302" s="27">
        <f t="shared" si="12"/>
        <v>0.3332575934</v>
      </c>
      <c r="X302" s="27">
        <f t="shared" si="13"/>
        <v>-0.107998437</v>
      </c>
      <c r="Y302" s="27">
        <f t="shared" si="14"/>
        <v>0.09397529387</v>
      </c>
      <c r="Z302" s="27">
        <f t="shared" si="15"/>
        <v>0.14976216</v>
      </c>
      <c r="AA302" s="27"/>
    </row>
    <row r="303">
      <c r="A303" s="29">
        <v>4417.0</v>
      </c>
      <c r="B303" s="30">
        <v>2780.0</v>
      </c>
      <c r="C303" s="14">
        <v>25.0</v>
      </c>
      <c r="D303" s="15">
        <v>25.0</v>
      </c>
      <c r="E303" s="16">
        <v>10.0</v>
      </c>
      <c r="F303" s="17">
        <v>68.0</v>
      </c>
      <c r="G303" s="18">
        <v>154.0</v>
      </c>
      <c r="H303" s="19">
        <v>40.0</v>
      </c>
      <c r="I303" s="20">
        <v>47.0</v>
      </c>
      <c r="J303" s="21">
        <v>32.0</v>
      </c>
      <c r="K303" s="22">
        <v>45.0</v>
      </c>
      <c r="L303" s="75">
        <f t="shared" si="1"/>
        <v>0.6860986547</v>
      </c>
      <c r="M303" s="62">
        <f t="shared" si="2"/>
        <v>154</v>
      </c>
      <c r="N303" s="63">
        <f t="shared" si="3"/>
        <v>154</v>
      </c>
      <c r="O303" s="63">
        <f t="shared" si="4"/>
        <v>32</v>
      </c>
      <c r="P303" s="63">
        <f t="shared" si="5"/>
        <v>108</v>
      </c>
      <c r="Q303" s="63">
        <f t="shared" si="6"/>
        <v>152</v>
      </c>
      <c r="R303" s="65">
        <f t="shared" si="7"/>
        <v>0.5874439462</v>
      </c>
      <c r="S303" s="65">
        <f t="shared" si="8"/>
        <v>0.4170403587</v>
      </c>
      <c r="T303" s="66">
        <f t="shared" si="9"/>
        <v>0.5032679739</v>
      </c>
      <c r="U303" s="27">
        <f t="shared" si="10"/>
        <v>0.5052355826</v>
      </c>
      <c r="V303" s="27">
        <f t="shared" si="11"/>
        <v>0.3508867723</v>
      </c>
      <c r="W303" s="27">
        <f t="shared" si="12"/>
        <v>0.2394688513</v>
      </c>
      <c r="X303" s="27">
        <f t="shared" si="13"/>
        <v>-0.04879517995</v>
      </c>
      <c r="Y303" s="27">
        <f t="shared" si="14"/>
        <v>0.04539023137</v>
      </c>
      <c r="Z303" s="27">
        <f t="shared" si="15"/>
        <v>0.07732858254</v>
      </c>
      <c r="AA303" s="27"/>
    </row>
    <row r="304">
      <c r="A304" s="29">
        <v>4421.0</v>
      </c>
      <c r="B304" s="30">
        <v>2298.0</v>
      </c>
      <c r="C304" s="14">
        <v>17.0</v>
      </c>
      <c r="D304" s="15">
        <v>14.0</v>
      </c>
      <c r="E304" s="16">
        <v>7.0</v>
      </c>
      <c r="F304" s="17">
        <v>47.0</v>
      </c>
      <c r="G304" s="18">
        <v>155.0</v>
      </c>
      <c r="H304" s="19">
        <v>30.0</v>
      </c>
      <c r="I304" s="20">
        <v>41.0</v>
      </c>
      <c r="J304" s="21">
        <v>32.0</v>
      </c>
      <c r="K304" s="22">
        <v>34.0</v>
      </c>
      <c r="L304" s="75">
        <f t="shared" si="1"/>
        <v>0.7108753316</v>
      </c>
      <c r="M304" s="62">
        <f t="shared" si="2"/>
        <v>155</v>
      </c>
      <c r="N304" s="63">
        <f t="shared" si="3"/>
        <v>155</v>
      </c>
      <c r="O304" s="63">
        <f t="shared" si="4"/>
        <v>32</v>
      </c>
      <c r="P304" s="63">
        <f t="shared" si="5"/>
        <v>77</v>
      </c>
      <c r="Q304" s="63">
        <f t="shared" si="6"/>
        <v>113</v>
      </c>
      <c r="R304" s="65">
        <f t="shared" si="7"/>
        <v>0.6153846154</v>
      </c>
      <c r="S304" s="65">
        <f t="shared" si="8"/>
        <v>0.4960212202</v>
      </c>
      <c r="T304" s="66">
        <f t="shared" si="9"/>
        <v>0.578358209</v>
      </c>
      <c r="U304" s="27">
        <f t="shared" si="10"/>
        <v>0.5815405761</v>
      </c>
      <c r="V304" s="27">
        <f t="shared" si="11"/>
        <v>0.4173391886</v>
      </c>
      <c r="W304" s="27">
        <f t="shared" si="12"/>
        <v>0.2508587379</v>
      </c>
      <c r="X304" s="27">
        <f t="shared" si="13"/>
        <v>-0.06902736029</v>
      </c>
      <c r="Y304" s="27">
        <f t="shared" si="14"/>
        <v>0.05655418777</v>
      </c>
      <c r="Z304" s="27">
        <f t="shared" si="15"/>
        <v>0.08485949709</v>
      </c>
      <c r="AA304" s="27"/>
    </row>
    <row r="305">
      <c r="A305" s="29">
        <v>4422.0</v>
      </c>
      <c r="B305" s="30">
        <v>2440.0</v>
      </c>
      <c r="C305" s="14">
        <v>9.0</v>
      </c>
      <c r="D305" s="15">
        <v>18.0</v>
      </c>
      <c r="E305" s="16">
        <v>11.0</v>
      </c>
      <c r="F305" s="17">
        <v>49.0</v>
      </c>
      <c r="G305" s="18">
        <v>136.0</v>
      </c>
      <c r="H305" s="19">
        <v>22.0</v>
      </c>
      <c r="I305" s="20">
        <v>18.0</v>
      </c>
      <c r="J305" s="21">
        <v>21.0</v>
      </c>
      <c r="K305" s="22">
        <v>32.0</v>
      </c>
      <c r="L305" s="75">
        <f t="shared" si="1"/>
        <v>0.7088607595</v>
      </c>
      <c r="M305" s="62">
        <f t="shared" si="2"/>
        <v>137</v>
      </c>
      <c r="N305" s="63">
        <f t="shared" si="3"/>
        <v>136</v>
      </c>
      <c r="O305" s="63">
        <f t="shared" si="4"/>
        <v>21</v>
      </c>
      <c r="P305" s="63">
        <f t="shared" si="5"/>
        <v>71</v>
      </c>
      <c r="Q305" s="63">
        <f t="shared" si="6"/>
        <v>88</v>
      </c>
      <c r="R305" s="65">
        <f t="shared" si="7"/>
        <v>0.6550632911</v>
      </c>
      <c r="S305" s="65">
        <f t="shared" si="8"/>
        <v>0.496835443</v>
      </c>
      <c r="T305" s="66">
        <f t="shared" si="9"/>
        <v>0.6071428571</v>
      </c>
      <c r="U305" s="27">
        <f t="shared" si="10"/>
        <v>0.6132148915</v>
      </c>
      <c r="V305" s="27">
        <f t="shared" si="11"/>
        <v>0.4180242542</v>
      </c>
      <c r="W305" s="27">
        <f t="shared" si="12"/>
        <v>0.2670335695</v>
      </c>
      <c r="X305" s="27">
        <f t="shared" si="13"/>
        <v>-0.06925416423</v>
      </c>
      <c r="Y305" s="27">
        <f t="shared" si="14"/>
        <v>0.0602995</v>
      </c>
      <c r="Z305" s="27">
        <f t="shared" si="15"/>
        <v>0.09615540689</v>
      </c>
      <c r="AA305" s="27"/>
    </row>
    <row r="306">
      <c r="A306" s="29">
        <v>4423.0</v>
      </c>
      <c r="B306" s="30">
        <v>3301.0</v>
      </c>
      <c r="C306" s="14">
        <v>30.0</v>
      </c>
      <c r="D306" s="15">
        <v>24.0</v>
      </c>
      <c r="E306" s="16">
        <v>9.0</v>
      </c>
      <c r="F306" s="17">
        <v>82.0</v>
      </c>
      <c r="G306" s="18">
        <v>161.0</v>
      </c>
      <c r="H306" s="19">
        <v>52.0</v>
      </c>
      <c r="I306" s="20">
        <v>30.0</v>
      </c>
      <c r="J306" s="21">
        <v>44.0</v>
      </c>
      <c r="K306" s="22">
        <v>31.0</v>
      </c>
      <c r="L306" s="75">
        <f t="shared" si="1"/>
        <v>0.6155507559</v>
      </c>
      <c r="M306" s="62">
        <f t="shared" si="2"/>
        <v>161</v>
      </c>
      <c r="N306" s="63">
        <f t="shared" si="3"/>
        <v>161</v>
      </c>
      <c r="O306" s="63">
        <f t="shared" si="4"/>
        <v>44</v>
      </c>
      <c r="P306" s="63">
        <f t="shared" si="5"/>
        <v>134</v>
      </c>
      <c r="Q306" s="63">
        <f t="shared" si="6"/>
        <v>124</v>
      </c>
      <c r="R306" s="65">
        <f t="shared" si="7"/>
        <v>0.6371490281</v>
      </c>
      <c r="S306" s="65">
        <f t="shared" si="8"/>
        <v>0.4427645788</v>
      </c>
      <c r="T306" s="66">
        <f t="shared" si="9"/>
        <v>0.5649122807</v>
      </c>
      <c r="U306" s="27">
        <f t="shared" si="10"/>
        <v>0.5614528271</v>
      </c>
      <c r="V306" s="27">
        <f t="shared" si="11"/>
        <v>0.3725304534</v>
      </c>
      <c r="W306" s="27">
        <f t="shared" si="12"/>
        <v>0.2597309017</v>
      </c>
      <c r="X306" s="27">
        <f t="shared" si="13"/>
        <v>-0.05500048169</v>
      </c>
      <c r="Y306" s="27">
        <f t="shared" si="14"/>
        <v>0.05226750547</v>
      </c>
      <c r="Z306" s="27">
        <f t="shared" si="15"/>
        <v>0.09096812309</v>
      </c>
      <c r="AA306" s="27"/>
    </row>
    <row r="307">
      <c r="A307" s="29">
        <v>4501.0</v>
      </c>
      <c r="B307" s="30">
        <v>2884.0</v>
      </c>
      <c r="C307" s="14">
        <v>23.0</v>
      </c>
      <c r="D307" s="15">
        <v>23.0</v>
      </c>
      <c r="E307" s="16">
        <v>12.0</v>
      </c>
      <c r="F307" s="17">
        <v>50.0</v>
      </c>
      <c r="G307" s="18">
        <v>173.0</v>
      </c>
      <c r="H307" s="19">
        <v>22.0</v>
      </c>
      <c r="I307" s="20">
        <v>34.0</v>
      </c>
      <c r="J307" s="21">
        <v>45.0</v>
      </c>
      <c r="K307" s="22">
        <v>29.0</v>
      </c>
      <c r="L307" s="75">
        <f t="shared" si="1"/>
        <v>0.7153284672</v>
      </c>
      <c r="M307" s="62">
        <f t="shared" si="2"/>
        <v>173</v>
      </c>
      <c r="N307" s="63">
        <f t="shared" si="3"/>
        <v>173</v>
      </c>
      <c r="O307" s="63">
        <f t="shared" si="4"/>
        <v>45</v>
      </c>
      <c r="P307" s="63">
        <f t="shared" si="5"/>
        <v>72</v>
      </c>
      <c r="Q307" s="63">
        <f t="shared" si="6"/>
        <v>121</v>
      </c>
      <c r="R307" s="65">
        <f t="shared" si="7"/>
        <v>0.596107056</v>
      </c>
      <c r="S307" s="65">
        <f t="shared" si="8"/>
        <v>0.5304136253</v>
      </c>
      <c r="T307" s="66">
        <f t="shared" si="9"/>
        <v>0.5884353741</v>
      </c>
      <c r="U307" s="27">
        <f t="shared" si="10"/>
        <v>0.5895084058</v>
      </c>
      <c r="V307" s="27">
        <f t="shared" si="11"/>
        <v>0.4462760523</v>
      </c>
      <c r="W307" s="27">
        <f t="shared" si="12"/>
        <v>0.2430003285</v>
      </c>
      <c r="X307" s="27">
        <f t="shared" si="13"/>
        <v>-0.07893145279</v>
      </c>
      <c r="Y307" s="27">
        <f t="shared" si="14"/>
        <v>0.05858100427</v>
      </c>
      <c r="Z307" s="27">
        <f t="shared" si="15"/>
        <v>0.07962614845</v>
      </c>
      <c r="AA307" s="27"/>
    </row>
    <row r="308">
      <c r="A308" s="29">
        <v>4502.0</v>
      </c>
      <c r="B308" s="30">
        <v>1124.0</v>
      </c>
      <c r="C308" s="14">
        <v>9.0</v>
      </c>
      <c r="D308" s="15">
        <v>3.0</v>
      </c>
      <c r="E308" s="16">
        <v>15.0</v>
      </c>
      <c r="F308" s="17">
        <v>29.0</v>
      </c>
      <c r="G308" s="18">
        <v>59.0</v>
      </c>
      <c r="H308" s="19">
        <v>20.0</v>
      </c>
      <c r="I308" s="20">
        <v>9.0</v>
      </c>
      <c r="J308" s="21">
        <v>15.0</v>
      </c>
      <c r="K308" s="22">
        <v>9.0</v>
      </c>
      <c r="L308" s="75">
        <f t="shared" si="1"/>
        <v>0.619047619</v>
      </c>
      <c r="M308" s="62">
        <f t="shared" si="2"/>
        <v>59</v>
      </c>
      <c r="N308" s="63">
        <f t="shared" si="3"/>
        <v>59</v>
      </c>
      <c r="O308" s="63">
        <f t="shared" si="4"/>
        <v>15</v>
      </c>
      <c r="P308" s="63">
        <f t="shared" si="5"/>
        <v>49</v>
      </c>
      <c r="Q308" s="63">
        <f t="shared" si="6"/>
        <v>45</v>
      </c>
      <c r="R308" s="65">
        <f t="shared" si="7"/>
        <v>0.6428571429</v>
      </c>
      <c r="S308" s="65">
        <f t="shared" si="8"/>
        <v>0.4404761905</v>
      </c>
      <c r="T308" s="66">
        <f t="shared" si="9"/>
        <v>0.5673076923</v>
      </c>
      <c r="U308" s="27">
        <f t="shared" si="10"/>
        <v>0.5642543198</v>
      </c>
      <c r="V308" s="27">
        <f t="shared" si="11"/>
        <v>0.3706050637</v>
      </c>
      <c r="W308" s="27">
        <f t="shared" si="12"/>
        <v>0.2620577887</v>
      </c>
      <c r="X308" s="27">
        <f t="shared" si="13"/>
        <v>-0.05443342094</v>
      </c>
      <c r="Y308" s="27">
        <f t="shared" si="14"/>
        <v>0.0524632016</v>
      </c>
      <c r="Z308" s="27">
        <f t="shared" si="15"/>
        <v>0.09260536158</v>
      </c>
      <c r="AA308" s="27"/>
    </row>
    <row r="309">
      <c r="A309" s="29">
        <v>4504.0</v>
      </c>
      <c r="B309" s="30">
        <v>2024.0</v>
      </c>
      <c r="C309" s="14">
        <v>8.0</v>
      </c>
      <c r="D309" s="15">
        <v>8.0</v>
      </c>
      <c r="E309" s="16">
        <v>5.0</v>
      </c>
      <c r="F309" s="17">
        <v>41.0</v>
      </c>
      <c r="G309" s="18">
        <v>111.0</v>
      </c>
      <c r="H309" s="19">
        <v>42.0</v>
      </c>
      <c r="I309" s="20">
        <v>12.0</v>
      </c>
      <c r="J309" s="21">
        <v>16.0</v>
      </c>
      <c r="K309" s="22">
        <v>11.0</v>
      </c>
      <c r="L309" s="75">
        <f t="shared" si="1"/>
        <v>0.6102362205</v>
      </c>
      <c r="M309" s="62">
        <f t="shared" si="2"/>
        <v>110</v>
      </c>
      <c r="N309" s="63">
        <f t="shared" si="3"/>
        <v>111</v>
      </c>
      <c r="O309" s="63">
        <f t="shared" si="4"/>
        <v>16</v>
      </c>
      <c r="P309" s="63">
        <f t="shared" si="5"/>
        <v>83</v>
      </c>
      <c r="Q309" s="63">
        <f t="shared" si="6"/>
        <v>44</v>
      </c>
      <c r="R309" s="65">
        <f t="shared" si="7"/>
        <v>0.7637795276</v>
      </c>
      <c r="S309" s="65">
        <f t="shared" si="8"/>
        <v>0.5</v>
      </c>
      <c r="T309" s="66">
        <f t="shared" si="9"/>
        <v>0.7161290323</v>
      </c>
      <c r="U309" s="27">
        <f t="shared" si="10"/>
        <v>0.704330361</v>
      </c>
      <c r="V309" s="27">
        <f t="shared" si="11"/>
        <v>0.4206868291</v>
      </c>
      <c r="W309" s="27">
        <f t="shared" si="12"/>
        <v>0.3113512485</v>
      </c>
      <c r="X309" s="27">
        <f t="shared" si="13"/>
        <v>-0.0701391925</v>
      </c>
      <c r="Y309" s="27">
        <f t="shared" si="14"/>
        <v>0.0707547981</v>
      </c>
      <c r="Z309" s="27">
        <f t="shared" si="15"/>
        <v>0.1307203527</v>
      </c>
      <c r="AA309" s="27"/>
    </row>
    <row r="310">
      <c r="A310" s="29">
        <v>4505.0</v>
      </c>
      <c r="B310" s="30">
        <v>1501.0</v>
      </c>
      <c r="C310" s="14">
        <v>11.0</v>
      </c>
      <c r="D310" s="15">
        <v>8.0</v>
      </c>
      <c r="E310" s="16">
        <v>5.0</v>
      </c>
      <c r="F310" s="17">
        <v>30.0</v>
      </c>
      <c r="G310" s="18">
        <v>66.0</v>
      </c>
      <c r="H310" s="19">
        <v>11.0</v>
      </c>
      <c r="I310" s="20">
        <v>10.0</v>
      </c>
      <c r="J310" s="21">
        <v>19.0</v>
      </c>
      <c r="K310" s="22">
        <v>10.0</v>
      </c>
      <c r="L310" s="75">
        <f t="shared" si="1"/>
        <v>0.6470588235</v>
      </c>
      <c r="M310" s="62">
        <f t="shared" si="2"/>
        <v>66</v>
      </c>
      <c r="N310" s="63">
        <f t="shared" si="3"/>
        <v>66</v>
      </c>
      <c r="O310" s="63">
        <f t="shared" si="4"/>
        <v>19</v>
      </c>
      <c r="P310" s="63">
        <f t="shared" si="5"/>
        <v>41</v>
      </c>
      <c r="Q310" s="63">
        <f t="shared" si="6"/>
        <v>44</v>
      </c>
      <c r="R310" s="65">
        <f t="shared" si="7"/>
        <v>0.6294117647</v>
      </c>
      <c r="S310" s="65">
        <f t="shared" si="8"/>
        <v>0.5</v>
      </c>
      <c r="T310" s="66">
        <f t="shared" si="9"/>
        <v>0.6</v>
      </c>
      <c r="U310" s="27">
        <f t="shared" si="10"/>
        <v>0.5951602598</v>
      </c>
      <c r="V310" s="27">
        <f t="shared" si="11"/>
        <v>0.4206868291</v>
      </c>
      <c r="W310" s="27">
        <f t="shared" si="12"/>
        <v>0.2565768415</v>
      </c>
      <c r="X310" s="27">
        <f t="shared" si="13"/>
        <v>-0.0701391925</v>
      </c>
      <c r="Y310" s="27">
        <f t="shared" si="14"/>
        <v>0.05830727419</v>
      </c>
      <c r="Z310" s="27">
        <f t="shared" si="15"/>
        <v>0.08877218241</v>
      </c>
      <c r="AA310" s="27"/>
    </row>
    <row r="311">
      <c r="A311" s="29">
        <v>4506.0</v>
      </c>
      <c r="B311" s="30">
        <v>1406.0</v>
      </c>
      <c r="C311" s="14">
        <v>8.0</v>
      </c>
      <c r="D311" s="15">
        <v>6.0</v>
      </c>
      <c r="E311" s="16">
        <v>10.0</v>
      </c>
      <c r="F311" s="17">
        <v>27.0</v>
      </c>
      <c r="G311" s="18">
        <v>64.0</v>
      </c>
      <c r="H311" s="19">
        <v>22.0</v>
      </c>
      <c r="I311" s="20">
        <v>10.0</v>
      </c>
      <c r="J311" s="21">
        <v>22.0</v>
      </c>
      <c r="K311" s="22">
        <v>16.0</v>
      </c>
      <c r="L311" s="75">
        <f t="shared" si="1"/>
        <v>0.6162162162</v>
      </c>
      <c r="M311" s="62">
        <f t="shared" si="2"/>
        <v>64</v>
      </c>
      <c r="N311" s="63">
        <f t="shared" si="3"/>
        <v>64</v>
      </c>
      <c r="O311" s="63">
        <f t="shared" si="4"/>
        <v>22</v>
      </c>
      <c r="P311" s="63">
        <f t="shared" si="5"/>
        <v>49</v>
      </c>
      <c r="Q311" s="63">
        <f t="shared" si="6"/>
        <v>50</v>
      </c>
      <c r="R311" s="65">
        <f t="shared" si="7"/>
        <v>0.6108108108</v>
      </c>
      <c r="S311" s="65">
        <f t="shared" si="8"/>
        <v>0.4648648649</v>
      </c>
      <c r="T311" s="66">
        <f t="shared" si="9"/>
        <v>0.5614035088</v>
      </c>
      <c r="U311" s="27">
        <f t="shared" si="10"/>
        <v>0.556658193</v>
      </c>
      <c r="V311" s="27">
        <f t="shared" si="11"/>
        <v>0.3911250519</v>
      </c>
      <c r="W311" s="27">
        <f t="shared" si="12"/>
        <v>0.2489942473</v>
      </c>
      <c r="X311" s="27">
        <f t="shared" si="13"/>
        <v>-0.06062813356</v>
      </c>
      <c r="Y311" s="27">
        <f t="shared" si="14"/>
        <v>0.05260794244</v>
      </c>
      <c r="Z311" s="27">
        <f t="shared" si="15"/>
        <v>0.08360275986</v>
      </c>
      <c r="AA311" s="27"/>
    </row>
    <row r="312">
      <c r="A312" s="29">
        <v>4508.0</v>
      </c>
      <c r="B312" s="30">
        <v>2926.0</v>
      </c>
      <c r="C312" s="14">
        <v>8.0</v>
      </c>
      <c r="D312" s="15">
        <v>11.0</v>
      </c>
      <c r="E312" s="16">
        <v>1.0</v>
      </c>
      <c r="F312" s="17">
        <v>70.0</v>
      </c>
      <c r="G312" s="18">
        <v>165.0</v>
      </c>
      <c r="H312" s="19">
        <v>47.0</v>
      </c>
      <c r="I312" s="20">
        <v>6.0</v>
      </c>
      <c r="J312" s="21">
        <v>6.0</v>
      </c>
      <c r="K312" s="22">
        <v>8.0</v>
      </c>
      <c r="L312" s="75">
        <f t="shared" si="1"/>
        <v>0.6180124224</v>
      </c>
      <c r="M312" s="62">
        <f t="shared" si="2"/>
        <v>164</v>
      </c>
      <c r="N312" s="63">
        <f t="shared" si="3"/>
        <v>165</v>
      </c>
      <c r="O312" s="63">
        <f t="shared" si="4"/>
        <v>6</v>
      </c>
      <c r="P312" s="63">
        <f t="shared" si="5"/>
        <v>117</v>
      </c>
      <c r="Q312" s="63">
        <f t="shared" si="6"/>
        <v>34</v>
      </c>
      <c r="R312" s="65">
        <f t="shared" si="7"/>
        <v>0.8757763975</v>
      </c>
      <c r="S312" s="65">
        <f t="shared" si="8"/>
        <v>0.5310559006</v>
      </c>
      <c r="T312" s="66">
        <f t="shared" si="9"/>
        <v>0.8291457286</v>
      </c>
      <c r="U312" s="27">
        <f t="shared" si="10"/>
        <v>0.8236928291</v>
      </c>
      <c r="V312" s="27">
        <f t="shared" si="11"/>
        <v>0.4468164458</v>
      </c>
      <c r="W312" s="27">
        <f t="shared" si="12"/>
        <v>0.3570062629</v>
      </c>
      <c r="X312" s="27">
        <f t="shared" si="13"/>
        <v>-0.07912272396</v>
      </c>
      <c r="Y312" s="27">
        <f t="shared" si="14"/>
        <v>0.08616905968</v>
      </c>
      <c r="Z312" s="27">
        <f t="shared" si="15"/>
        <v>0.1718674595</v>
      </c>
      <c r="AA312" s="27"/>
    </row>
    <row r="313">
      <c r="A313" s="29">
        <v>4512.0</v>
      </c>
      <c r="B313" s="30">
        <v>2848.0</v>
      </c>
      <c r="C313" s="14">
        <v>23.0</v>
      </c>
      <c r="D313" s="15">
        <v>12.0</v>
      </c>
      <c r="E313" s="16">
        <v>14.0</v>
      </c>
      <c r="F313" s="17">
        <v>51.0</v>
      </c>
      <c r="G313" s="18">
        <v>149.0</v>
      </c>
      <c r="H313" s="19">
        <v>55.0</v>
      </c>
      <c r="I313" s="20">
        <v>32.0</v>
      </c>
      <c r="J313" s="21">
        <v>49.0</v>
      </c>
      <c r="K313" s="22">
        <v>27.0</v>
      </c>
      <c r="L313" s="75">
        <f t="shared" si="1"/>
        <v>0.6237864078</v>
      </c>
      <c r="M313" s="62">
        <f t="shared" si="2"/>
        <v>148</v>
      </c>
      <c r="N313" s="63">
        <f t="shared" si="3"/>
        <v>149</v>
      </c>
      <c r="O313" s="63">
        <f t="shared" si="4"/>
        <v>49</v>
      </c>
      <c r="P313" s="63">
        <f t="shared" si="5"/>
        <v>106</v>
      </c>
      <c r="Q313" s="63">
        <f t="shared" si="6"/>
        <v>108</v>
      </c>
      <c r="R313" s="65">
        <f t="shared" si="7"/>
        <v>0.6189320388</v>
      </c>
      <c r="S313" s="65">
        <f t="shared" si="8"/>
        <v>0.4805825243</v>
      </c>
      <c r="T313" s="66">
        <f t="shared" si="9"/>
        <v>0.579766537</v>
      </c>
      <c r="U313" s="27">
        <f t="shared" si="10"/>
        <v>0.5737638322</v>
      </c>
      <c r="V313" s="27">
        <f t="shared" si="11"/>
        <v>0.4043494765</v>
      </c>
      <c r="W313" s="27">
        <f t="shared" si="12"/>
        <v>0.2523048289</v>
      </c>
      <c r="X313" s="27">
        <f t="shared" si="13"/>
        <v>-0.06479726889</v>
      </c>
      <c r="Y313" s="27">
        <f t="shared" si="14"/>
        <v>0.05510979773</v>
      </c>
      <c r="Z313" s="27">
        <f t="shared" si="15"/>
        <v>0.08584067284</v>
      </c>
      <c r="AA313" s="27"/>
    </row>
    <row r="314">
      <c r="A314" s="29">
        <v>4528.0</v>
      </c>
      <c r="B314" s="30">
        <v>1841.0</v>
      </c>
      <c r="C314" s="14">
        <v>1.0</v>
      </c>
      <c r="D314" s="15">
        <v>4.0</v>
      </c>
      <c r="E314" s="16">
        <v>1.0</v>
      </c>
      <c r="F314" s="17">
        <v>39.0</v>
      </c>
      <c r="G314" s="18">
        <v>100.0</v>
      </c>
      <c r="H314" s="19">
        <v>26.0</v>
      </c>
      <c r="I314" s="20">
        <v>5.0</v>
      </c>
      <c r="J314" s="21">
        <v>15.0</v>
      </c>
      <c r="K314" s="22">
        <v>3.0</v>
      </c>
      <c r="L314" s="75">
        <f t="shared" si="1"/>
        <v>0.587628866</v>
      </c>
      <c r="M314" s="62">
        <f t="shared" si="2"/>
        <v>97</v>
      </c>
      <c r="N314" s="63">
        <f t="shared" si="3"/>
        <v>100</v>
      </c>
      <c r="O314" s="63">
        <f t="shared" si="4"/>
        <v>15</v>
      </c>
      <c r="P314" s="63">
        <f t="shared" si="5"/>
        <v>65</v>
      </c>
      <c r="Q314" s="63">
        <f t="shared" si="6"/>
        <v>14</v>
      </c>
      <c r="R314" s="65">
        <f t="shared" si="7"/>
        <v>0.8505154639</v>
      </c>
      <c r="S314" s="65">
        <f t="shared" si="8"/>
        <v>0.5927835052</v>
      </c>
      <c r="T314" s="66">
        <f t="shared" si="9"/>
        <v>0.8771929825</v>
      </c>
      <c r="U314" s="27">
        <f t="shared" si="10"/>
        <v>0.8433383786</v>
      </c>
      <c r="V314" s="27">
        <f t="shared" si="11"/>
        <v>0.4987524263</v>
      </c>
      <c r="W314" s="27">
        <f t="shared" si="12"/>
        <v>0.3467087583</v>
      </c>
      <c r="X314" s="27">
        <f t="shared" si="13"/>
        <v>-0.0985854842</v>
      </c>
      <c r="Y314" s="27">
        <f t="shared" si="14"/>
        <v>0.09341060891</v>
      </c>
      <c r="Z314" s="27">
        <f t="shared" si="15"/>
        <v>0.1620957443</v>
      </c>
      <c r="AA314" s="27"/>
    </row>
    <row r="315">
      <c r="A315" s="29">
        <v>4529.0</v>
      </c>
      <c r="B315" s="30">
        <v>2399.0</v>
      </c>
      <c r="C315" s="14">
        <v>3.0</v>
      </c>
      <c r="D315" s="15">
        <v>7.0</v>
      </c>
      <c r="E315" s="16">
        <v>7.0</v>
      </c>
      <c r="F315" s="17">
        <v>27.0</v>
      </c>
      <c r="G315" s="18">
        <v>86.0</v>
      </c>
      <c r="H315" s="19">
        <v>21.0</v>
      </c>
      <c r="I315" s="20">
        <v>8.0</v>
      </c>
      <c r="J315" s="21">
        <v>7.0</v>
      </c>
      <c r="K315" s="22">
        <v>7.0</v>
      </c>
      <c r="L315" s="75">
        <f t="shared" si="1"/>
        <v>0.6820809249</v>
      </c>
      <c r="M315" s="62">
        <f t="shared" si="2"/>
        <v>87</v>
      </c>
      <c r="N315" s="63">
        <f t="shared" si="3"/>
        <v>86</v>
      </c>
      <c r="O315" s="63">
        <f t="shared" si="4"/>
        <v>7</v>
      </c>
      <c r="P315" s="63">
        <f t="shared" si="5"/>
        <v>48</v>
      </c>
      <c r="Q315" s="63">
        <f t="shared" si="6"/>
        <v>32</v>
      </c>
      <c r="R315" s="65">
        <f t="shared" si="7"/>
        <v>0.774566474</v>
      </c>
      <c r="S315" s="65">
        <f t="shared" si="8"/>
        <v>0.5375722543</v>
      </c>
      <c r="T315" s="66">
        <f t="shared" si="9"/>
        <v>0.7288135593</v>
      </c>
      <c r="U315" s="27">
        <f t="shared" si="10"/>
        <v>0.7395123446</v>
      </c>
      <c r="V315" s="27">
        <f t="shared" si="11"/>
        <v>0.4522991342</v>
      </c>
      <c r="W315" s="27">
        <f t="shared" si="12"/>
        <v>0.3157484981</v>
      </c>
      <c r="X315" s="27">
        <f t="shared" si="13"/>
        <v>-0.0810763976</v>
      </c>
      <c r="Y315" s="27">
        <f t="shared" si="14"/>
        <v>0.07714600109</v>
      </c>
      <c r="Z315" s="27">
        <f t="shared" si="15"/>
        <v>0.1344387837</v>
      </c>
      <c r="AA315" s="27"/>
    </row>
    <row r="316">
      <c r="A316" s="29">
        <v>4541.0</v>
      </c>
      <c r="B316" s="30">
        <v>3526.0</v>
      </c>
      <c r="C316" s="14">
        <v>16.0</v>
      </c>
      <c r="D316" s="15">
        <v>6.0</v>
      </c>
      <c r="E316" s="16">
        <v>3.0</v>
      </c>
      <c r="F316" s="17">
        <v>35.0</v>
      </c>
      <c r="G316" s="18">
        <v>141.0</v>
      </c>
      <c r="H316" s="19">
        <v>28.0</v>
      </c>
      <c r="I316" s="20">
        <v>21.0</v>
      </c>
      <c r="J316" s="21">
        <v>13.0</v>
      </c>
      <c r="K316" s="22">
        <v>18.0</v>
      </c>
      <c r="L316" s="75">
        <f t="shared" si="1"/>
        <v>0.7295373665</v>
      </c>
      <c r="M316" s="62">
        <f t="shared" si="2"/>
        <v>144</v>
      </c>
      <c r="N316" s="63">
        <f t="shared" si="3"/>
        <v>141</v>
      </c>
      <c r="O316" s="63">
        <f t="shared" si="4"/>
        <v>13</v>
      </c>
      <c r="P316" s="63">
        <f t="shared" si="5"/>
        <v>63</v>
      </c>
      <c r="Q316" s="63">
        <f t="shared" si="6"/>
        <v>64</v>
      </c>
      <c r="R316" s="65">
        <f t="shared" si="7"/>
        <v>0.7259786477</v>
      </c>
      <c r="S316" s="65">
        <f t="shared" si="8"/>
        <v>0.5480427046</v>
      </c>
      <c r="T316" s="66">
        <f t="shared" si="9"/>
        <v>0.687804878</v>
      </c>
      <c r="U316" s="27">
        <f t="shared" si="10"/>
        <v>0.7055578585</v>
      </c>
      <c r="V316" s="27">
        <f t="shared" si="11"/>
        <v>0.4611086952</v>
      </c>
      <c r="W316" s="27">
        <f t="shared" si="12"/>
        <v>0.2959418919</v>
      </c>
      <c r="X316" s="27">
        <f t="shared" si="13"/>
        <v>-0.08426545202</v>
      </c>
      <c r="Y316" s="27">
        <f t="shared" si="14"/>
        <v>0.07371504362</v>
      </c>
      <c r="Z316" s="27">
        <f t="shared" si="15"/>
        <v>0.1181013547</v>
      </c>
      <c r="AA316" s="27"/>
    </row>
    <row r="317">
      <c r="A317" s="29">
        <v>4543.0</v>
      </c>
      <c r="B317" s="30">
        <v>2234.0</v>
      </c>
      <c r="C317" s="14">
        <v>2.0</v>
      </c>
      <c r="D317" s="15">
        <v>5.0</v>
      </c>
      <c r="E317" s="16">
        <v>2.0</v>
      </c>
      <c r="F317" s="17">
        <v>19.0</v>
      </c>
      <c r="G317" s="18">
        <v>79.0</v>
      </c>
      <c r="H317" s="19">
        <v>10.0</v>
      </c>
      <c r="I317" s="20">
        <v>7.0</v>
      </c>
      <c r="J317" s="21">
        <v>14.0</v>
      </c>
      <c r="K317" s="22">
        <v>4.0</v>
      </c>
      <c r="L317" s="75">
        <f t="shared" si="1"/>
        <v>0.6971830986</v>
      </c>
      <c r="M317" s="62">
        <f t="shared" si="2"/>
        <v>79</v>
      </c>
      <c r="N317" s="63">
        <f t="shared" si="3"/>
        <v>79</v>
      </c>
      <c r="O317" s="63">
        <f t="shared" si="4"/>
        <v>14</v>
      </c>
      <c r="P317" s="63">
        <f t="shared" si="5"/>
        <v>29</v>
      </c>
      <c r="Q317" s="63">
        <f t="shared" si="6"/>
        <v>20</v>
      </c>
      <c r="R317" s="65">
        <f t="shared" si="7"/>
        <v>0.7605633803</v>
      </c>
      <c r="S317" s="65">
        <f t="shared" si="8"/>
        <v>0.6549295775</v>
      </c>
      <c r="T317" s="66">
        <f t="shared" si="9"/>
        <v>0.797979798</v>
      </c>
      <c r="U317" s="27">
        <f t="shared" si="10"/>
        <v>0.8036073857</v>
      </c>
      <c r="V317" s="27">
        <f t="shared" si="11"/>
        <v>0.5510404945</v>
      </c>
      <c r="W317" s="27">
        <f t="shared" si="12"/>
        <v>0.3100402007</v>
      </c>
      <c r="X317" s="27">
        <f t="shared" si="13"/>
        <v>-0.1203399873</v>
      </c>
      <c r="Y317" s="27">
        <f t="shared" si="14"/>
        <v>0.09228856511</v>
      </c>
      <c r="Z317" s="27">
        <f t="shared" si="15"/>
        <v>0.1296217876</v>
      </c>
      <c r="AA317" s="27"/>
    </row>
    <row r="318">
      <c r="A318" s="29">
        <v>4547.0</v>
      </c>
      <c r="B318" s="30">
        <v>2569.0</v>
      </c>
      <c r="C318" s="14">
        <v>4.0</v>
      </c>
      <c r="D318" s="15">
        <v>14.0</v>
      </c>
      <c r="E318" s="16">
        <v>4.0</v>
      </c>
      <c r="F318" s="17">
        <v>21.0</v>
      </c>
      <c r="G318" s="18">
        <v>117.0</v>
      </c>
      <c r="H318" s="19">
        <v>29.0</v>
      </c>
      <c r="I318" s="20">
        <v>6.0</v>
      </c>
      <c r="J318" s="21">
        <v>17.0</v>
      </c>
      <c r="K318" s="22">
        <v>12.0</v>
      </c>
      <c r="L318" s="75">
        <f t="shared" si="1"/>
        <v>0.7008928571</v>
      </c>
      <c r="M318" s="62">
        <f t="shared" si="2"/>
        <v>118</v>
      </c>
      <c r="N318" s="63">
        <f t="shared" si="3"/>
        <v>117</v>
      </c>
      <c r="O318" s="63">
        <f t="shared" si="4"/>
        <v>17</v>
      </c>
      <c r="P318" s="63">
        <f t="shared" si="5"/>
        <v>50</v>
      </c>
      <c r="Q318" s="63">
        <f t="shared" si="6"/>
        <v>40</v>
      </c>
      <c r="R318" s="65">
        <f t="shared" si="7"/>
        <v>0.7455357143</v>
      </c>
      <c r="S318" s="65">
        <f t="shared" si="8"/>
        <v>0.5982142857</v>
      </c>
      <c r="T318" s="66">
        <f t="shared" si="9"/>
        <v>0.7452229299</v>
      </c>
      <c r="U318" s="27">
        <f t="shared" si="10"/>
        <v>0.7549732916</v>
      </c>
      <c r="V318" s="27">
        <f t="shared" si="11"/>
        <v>0.503321742</v>
      </c>
      <c r="W318" s="27">
        <f t="shared" si="12"/>
        <v>0.3039142411</v>
      </c>
      <c r="X318" s="27">
        <f t="shared" si="13"/>
        <v>-0.1004001388</v>
      </c>
      <c r="Y318" s="27">
        <f t="shared" si="14"/>
        <v>0.08263101953</v>
      </c>
      <c r="Z318" s="27">
        <f t="shared" si="15"/>
        <v>0.1245501027</v>
      </c>
      <c r="AA318" s="27"/>
    </row>
    <row r="319">
      <c r="A319" s="29">
        <v>4548.0</v>
      </c>
      <c r="B319" s="30">
        <v>1991.0</v>
      </c>
      <c r="C319" s="14">
        <v>7.0</v>
      </c>
      <c r="D319" s="15">
        <v>11.0</v>
      </c>
      <c r="E319" s="16">
        <v>0.0</v>
      </c>
      <c r="F319" s="17">
        <v>28.0</v>
      </c>
      <c r="G319" s="18">
        <v>75.0</v>
      </c>
      <c r="H319" s="19">
        <v>11.0</v>
      </c>
      <c r="I319" s="20">
        <v>9.0</v>
      </c>
      <c r="J319" s="21">
        <v>13.0</v>
      </c>
      <c r="K319" s="22">
        <v>7.0</v>
      </c>
      <c r="L319" s="75">
        <f t="shared" si="1"/>
        <v>0.6770186335</v>
      </c>
      <c r="M319" s="62">
        <f t="shared" si="2"/>
        <v>75</v>
      </c>
      <c r="N319" s="63">
        <f t="shared" si="3"/>
        <v>75</v>
      </c>
      <c r="O319" s="63">
        <f t="shared" si="4"/>
        <v>13</v>
      </c>
      <c r="P319" s="63">
        <f t="shared" si="5"/>
        <v>39</v>
      </c>
      <c r="Q319" s="63">
        <f t="shared" si="6"/>
        <v>34</v>
      </c>
      <c r="R319" s="65">
        <f t="shared" si="7"/>
        <v>0.7080745342</v>
      </c>
      <c r="S319" s="65">
        <f t="shared" si="8"/>
        <v>0.5465838509</v>
      </c>
      <c r="T319" s="66">
        <f t="shared" si="9"/>
        <v>0.6880733945</v>
      </c>
      <c r="U319" s="27">
        <f t="shared" si="10"/>
        <v>0.6897171504</v>
      </c>
      <c r="V319" s="27">
        <f t="shared" si="11"/>
        <v>0.4598812542</v>
      </c>
      <c r="W319" s="27">
        <f t="shared" si="12"/>
        <v>0.2886433615</v>
      </c>
      <c r="X319" s="27">
        <f t="shared" si="13"/>
        <v>-0.08381743092</v>
      </c>
      <c r="Y319" s="27">
        <f t="shared" si="14"/>
        <v>0.07170569505</v>
      </c>
      <c r="Z319" s="27">
        <f t="shared" si="15"/>
        <v>0.1123479455</v>
      </c>
      <c r="AA319" s="27"/>
    </row>
    <row r="320">
      <c r="A320" s="29">
        <v>4553.0</v>
      </c>
      <c r="B320" s="30">
        <v>1921.0</v>
      </c>
      <c r="C320" s="14">
        <v>1.0</v>
      </c>
      <c r="D320" s="15">
        <v>2.0</v>
      </c>
      <c r="E320" s="16">
        <v>2.0</v>
      </c>
      <c r="F320" s="17">
        <v>13.0</v>
      </c>
      <c r="G320" s="18">
        <v>59.0</v>
      </c>
      <c r="H320" s="19">
        <v>17.0</v>
      </c>
      <c r="I320" s="20">
        <v>6.0</v>
      </c>
      <c r="J320" s="21">
        <v>8.0</v>
      </c>
      <c r="K320" s="22">
        <v>8.0</v>
      </c>
      <c r="L320" s="75">
        <f t="shared" si="1"/>
        <v>0.6724137931</v>
      </c>
      <c r="M320" s="62">
        <f t="shared" si="2"/>
        <v>59</v>
      </c>
      <c r="N320" s="63">
        <f t="shared" si="3"/>
        <v>59</v>
      </c>
      <c r="O320" s="63">
        <f t="shared" si="4"/>
        <v>8</v>
      </c>
      <c r="P320" s="63">
        <f t="shared" si="5"/>
        <v>30</v>
      </c>
      <c r="Q320" s="63">
        <f t="shared" si="6"/>
        <v>19</v>
      </c>
      <c r="R320" s="65">
        <f t="shared" si="7"/>
        <v>0.7672413793</v>
      </c>
      <c r="S320" s="65">
        <f t="shared" si="8"/>
        <v>0.5775862069</v>
      </c>
      <c r="T320" s="66">
        <f t="shared" si="9"/>
        <v>0.7564102564</v>
      </c>
      <c r="U320" s="27">
        <f t="shared" si="10"/>
        <v>0.7601017063</v>
      </c>
      <c r="V320" s="27">
        <f t="shared" si="11"/>
        <v>0.4859658198</v>
      </c>
      <c r="W320" s="27">
        <f t="shared" si="12"/>
        <v>0.3127624566</v>
      </c>
      <c r="X320" s="27">
        <f t="shared" si="13"/>
        <v>-0.09359537311</v>
      </c>
      <c r="Y320" s="27">
        <f t="shared" si="14"/>
        <v>0.08210445248</v>
      </c>
      <c r="Z320" s="27">
        <f t="shared" si="15"/>
        <v>0.1319080254</v>
      </c>
      <c r="AA320" s="27"/>
    </row>
    <row r="321">
      <c r="A321" s="29">
        <v>4555.0</v>
      </c>
      <c r="B321" s="30">
        <v>3603.0</v>
      </c>
      <c r="C321" s="14">
        <v>7.0</v>
      </c>
      <c r="D321" s="15">
        <v>11.0</v>
      </c>
      <c r="E321" s="16">
        <v>6.0</v>
      </c>
      <c r="F321" s="17">
        <v>37.0</v>
      </c>
      <c r="G321" s="18">
        <v>118.0</v>
      </c>
      <c r="H321" s="19">
        <v>31.0</v>
      </c>
      <c r="I321" s="20">
        <v>15.0</v>
      </c>
      <c r="J321" s="21">
        <v>12.0</v>
      </c>
      <c r="K321" s="22">
        <v>21.0</v>
      </c>
      <c r="L321" s="75">
        <f t="shared" si="1"/>
        <v>0.6899224806</v>
      </c>
      <c r="M321" s="62">
        <f t="shared" si="2"/>
        <v>119</v>
      </c>
      <c r="N321" s="63">
        <f t="shared" si="3"/>
        <v>118</v>
      </c>
      <c r="O321" s="63">
        <f t="shared" si="4"/>
        <v>12</v>
      </c>
      <c r="P321" s="63">
        <f t="shared" si="5"/>
        <v>68</v>
      </c>
      <c r="Q321" s="63">
        <f t="shared" si="6"/>
        <v>60</v>
      </c>
      <c r="R321" s="65">
        <f t="shared" si="7"/>
        <v>0.7209302326</v>
      </c>
      <c r="S321" s="65">
        <f t="shared" si="8"/>
        <v>0.503875969</v>
      </c>
      <c r="T321" s="66">
        <f t="shared" si="9"/>
        <v>0.6629213483</v>
      </c>
      <c r="U321" s="27">
        <f t="shared" si="10"/>
        <v>0.6713249621</v>
      </c>
      <c r="V321" s="27">
        <f t="shared" si="11"/>
        <v>0.4239479673</v>
      </c>
      <c r="W321" s="27">
        <f t="shared" si="12"/>
        <v>0.2938839284</v>
      </c>
      <c r="X321" s="27">
        <f t="shared" si="13"/>
        <v>-0.07123083668</v>
      </c>
      <c r="Y321" s="27">
        <f t="shared" si="14"/>
        <v>0.06730305267</v>
      </c>
      <c r="Z321" s="27">
        <f t="shared" si="15"/>
        <v>0.1164645253</v>
      </c>
      <c r="AA321" s="27"/>
    </row>
    <row r="322">
      <c r="A322" s="29">
        <v>4559.0</v>
      </c>
      <c r="B322" s="30">
        <v>2078.0</v>
      </c>
      <c r="C322" s="14">
        <v>9.0</v>
      </c>
      <c r="D322" s="15">
        <v>2.0</v>
      </c>
      <c r="E322" s="16">
        <v>10.0</v>
      </c>
      <c r="F322" s="17">
        <v>19.0</v>
      </c>
      <c r="G322" s="18">
        <v>72.0</v>
      </c>
      <c r="H322" s="19">
        <v>22.0</v>
      </c>
      <c r="I322" s="20">
        <v>14.0</v>
      </c>
      <c r="J322" s="21">
        <v>14.0</v>
      </c>
      <c r="K322" s="22">
        <v>5.0</v>
      </c>
      <c r="L322" s="75">
        <f t="shared" si="1"/>
        <v>0.6706586826</v>
      </c>
      <c r="M322" s="62">
        <f t="shared" si="2"/>
        <v>72</v>
      </c>
      <c r="N322" s="63">
        <f t="shared" si="3"/>
        <v>72</v>
      </c>
      <c r="O322" s="63">
        <f t="shared" si="4"/>
        <v>14</v>
      </c>
      <c r="P322" s="63">
        <f t="shared" si="5"/>
        <v>41</v>
      </c>
      <c r="Q322" s="63">
        <f t="shared" si="6"/>
        <v>40</v>
      </c>
      <c r="R322" s="65">
        <f t="shared" si="7"/>
        <v>0.6766467066</v>
      </c>
      <c r="S322" s="65">
        <f t="shared" si="8"/>
        <v>0.5149700599</v>
      </c>
      <c r="T322" s="66">
        <f t="shared" si="9"/>
        <v>0.6428571429</v>
      </c>
      <c r="U322" s="27">
        <f t="shared" si="10"/>
        <v>0.6428244152</v>
      </c>
      <c r="V322" s="27">
        <f t="shared" si="11"/>
        <v>0.4332822431</v>
      </c>
      <c r="W322" s="27">
        <f t="shared" si="12"/>
        <v>0.2758319506</v>
      </c>
      <c r="X322" s="27">
        <f t="shared" si="13"/>
        <v>-0.07440201767</v>
      </c>
      <c r="Y322" s="27">
        <f t="shared" si="14"/>
        <v>0.06455974864</v>
      </c>
      <c r="Z322" s="27">
        <f t="shared" si="15"/>
        <v>0.1025961654</v>
      </c>
      <c r="AA322" s="27"/>
    </row>
    <row r="323">
      <c r="A323" s="29">
        <v>4562.0</v>
      </c>
      <c r="B323" s="30">
        <v>1374.0</v>
      </c>
      <c r="C323" s="14">
        <v>2.0</v>
      </c>
      <c r="D323" s="15">
        <v>3.0</v>
      </c>
      <c r="E323" s="16">
        <v>3.0</v>
      </c>
      <c r="F323" s="17">
        <v>23.0</v>
      </c>
      <c r="G323" s="18">
        <v>47.0</v>
      </c>
      <c r="H323" s="19">
        <v>11.0</v>
      </c>
      <c r="I323" s="20">
        <v>5.0</v>
      </c>
      <c r="J323" s="21">
        <v>8.0</v>
      </c>
      <c r="K323" s="22">
        <v>9.0</v>
      </c>
      <c r="L323" s="75">
        <f t="shared" si="1"/>
        <v>0.6216216216</v>
      </c>
      <c r="M323" s="62">
        <f t="shared" si="2"/>
        <v>47</v>
      </c>
      <c r="N323" s="63">
        <f t="shared" si="3"/>
        <v>47</v>
      </c>
      <c r="O323" s="63">
        <f t="shared" si="4"/>
        <v>8</v>
      </c>
      <c r="P323" s="63">
        <f t="shared" si="5"/>
        <v>34</v>
      </c>
      <c r="Q323" s="63">
        <f t="shared" si="6"/>
        <v>22</v>
      </c>
      <c r="R323" s="65">
        <f t="shared" si="7"/>
        <v>0.7297297297</v>
      </c>
      <c r="S323" s="65">
        <f t="shared" si="8"/>
        <v>0.4954954955</v>
      </c>
      <c r="T323" s="66">
        <f t="shared" si="9"/>
        <v>0.6811594203</v>
      </c>
      <c r="U323" s="27">
        <f t="shared" si="10"/>
        <v>0.6727595099</v>
      </c>
      <c r="V323" s="27">
        <f t="shared" si="11"/>
        <v>0.4168968577</v>
      </c>
      <c r="W323" s="27">
        <f t="shared" si="12"/>
        <v>0.2974710034</v>
      </c>
      <c r="X323" s="27">
        <f t="shared" si="13"/>
        <v>-0.06888111592</v>
      </c>
      <c r="Y323" s="27">
        <f t="shared" si="14"/>
        <v>0.06699148875</v>
      </c>
      <c r="Z323" s="27">
        <f t="shared" si="15"/>
        <v>0.1193249509</v>
      </c>
      <c r="AA323" s="27"/>
    </row>
    <row r="324">
      <c r="A324" s="29">
        <v>4564.0</v>
      </c>
      <c r="B324" s="30">
        <v>2237.0</v>
      </c>
      <c r="C324" s="14">
        <v>8.0</v>
      </c>
      <c r="D324" s="15">
        <v>7.0</v>
      </c>
      <c r="E324" s="16">
        <v>7.0</v>
      </c>
      <c r="F324" s="17">
        <v>31.0</v>
      </c>
      <c r="G324" s="18">
        <v>79.0</v>
      </c>
      <c r="H324" s="19">
        <v>16.0</v>
      </c>
      <c r="I324" s="20">
        <v>13.0</v>
      </c>
      <c r="J324" s="21">
        <v>20.0</v>
      </c>
      <c r="K324" s="22">
        <v>4.0</v>
      </c>
      <c r="L324" s="75">
        <f t="shared" si="1"/>
        <v>0.6378378378</v>
      </c>
      <c r="M324" s="62">
        <f t="shared" si="2"/>
        <v>78</v>
      </c>
      <c r="N324" s="63">
        <f t="shared" si="3"/>
        <v>79</v>
      </c>
      <c r="O324" s="63">
        <f t="shared" si="4"/>
        <v>20</v>
      </c>
      <c r="P324" s="63">
        <f t="shared" si="5"/>
        <v>47</v>
      </c>
      <c r="Q324" s="63">
        <f t="shared" si="6"/>
        <v>39</v>
      </c>
      <c r="R324" s="65">
        <f t="shared" si="7"/>
        <v>0.6810810811</v>
      </c>
      <c r="S324" s="65">
        <f t="shared" si="8"/>
        <v>0.5351351351</v>
      </c>
      <c r="T324" s="66">
        <f t="shared" si="9"/>
        <v>0.6694915254</v>
      </c>
      <c r="U324" s="27">
        <f t="shared" si="10"/>
        <v>0.6599743122</v>
      </c>
      <c r="V324" s="27">
        <f t="shared" si="11"/>
        <v>0.4502486063</v>
      </c>
      <c r="W324" s="27">
        <f t="shared" si="12"/>
        <v>0.2776396032</v>
      </c>
      <c r="X324" s="27">
        <f t="shared" si="13"/>
        <v>-0.08034293361</v>
      </c>
      <c r="Y324" s="27">
        <f t="shared" si="14"/>
        <v>0.06752742066</v>
      </c>
      <c r="Z324" s="27">
        <f t="shared" si="15"/>
        <v>0.1039452906</v>
      </c>
      <c r="AA324" s="27"/>
    </row>
    <row r="325">
      <c r="A325" s="29">
        <v>4581.0</v>
      </c>
      <c r="B325" s="30">
        <v>3299.0</v>
      </c>
      <c r="C325" s="14">
        <v>18.0</v>
      </c>
      <c r="D325" s="15">
        <v>21.0</v>
      </c>
      <c r="E325" s="16">
        <v>3.0</v>
      </c>
      <c r="F325" s="17">
        <v>62.0</v>
      </c>
      <c r="G325" s="18">
        <v>177.0</v>
      </c>
      <c r="H325" s="19">
        <v>40.0</v>
      </c>
      <c r="I325" s="20">
        <v>11.0</v>
      </c>
      <c r="J325" s="21">
        <v>29.0</v>
      </c>
      <c r="K325" s="22">
        <v>28.0</v>
      </c>
      <c r="L325" s="75">
        <f t="shared" si="1"/>
        <v>0.6632390746</v>
      </c>
      <c r="M325" s="62">
        <f t="shared" si="2"/>
        <v>177</v>
      </c>
      <c r="N325" s="63">
        <f t="shared" si="3"/>
        <v>177</v>
      </c>
      <c r="O325" s="63">
        <f t="shared" si="4"/>
        <v>29</v>
      </c>
      <c r="P325" s="63">
        <f t="shared" si="5"/>
        <v>102</v>
      </c>
      <c r="Q325" s="63">
        <f t="shared" si="6"/>
        <v>81</v>
      </c>
      <c r="R325" s="65">
        <f t="shared" si="7"/>
        <v>0.7172236504</v>
      </c>
      <c r="S325" s="65">
        <f t="shared" si="8"/>
        <v>0.529562982</v>
      </c>
      <c r="T325" s="66">
        <f t="shared" si="9"/>
        <v>0.6860465116</v>
      </c>
      <c r="U325" s="27">
        <f t="shared" si="10"/>
        <v>0.6858515783</v>
      </c>
      <c r="V325" s="27">
        <f t="shared" si="11"/>
        <v>0.4455603434</v>
      </c>
      <c r="W325" s="27">
        <f t="shared" si="12"/>
        <v>0.2923729571</v>
      </c>
      <c r="X325" s="27">
        <f t="shared" si="13"/>
        <v>-0.07867848542</v>
      </c>
      <c r="Y325" s="27">
        <f t="shared" si="14"/>
        <v>0.07037041292</v>
      </c>
      <c r="Z325" s="27">
        <f t="shared" si="15"/>
        <v>0.1152700252</v>
      </c>
      <c r="AA325" s="27"/>
    </row>
    <row r="326">
      <c r="A326" s="29">
        <v>4583.0</v>
      </c>
      <c r="B326" s="30">
        <v>2932.0</v>
      </c>
      <c r="C326" s="14">
        <v>9.0</v>
      </c>
      <c r="D326" s="15">
        <v>18.0</v>
      </c>
      <c r="E326" s="16">
        <v>5.0</v>
      </c>
      <c r="F326" s="17">
        <v>70.0</v>
      </c>
      <c r="G326" s="18">
        <v>188.0</v>
      </c>
      <c r="H326" s="19">
        <v>39.0</v>
      </c>
      <c r="I326" s="20">
        <v>13.0</v>
      </c>
      <c r="J326" s="21">
        <v>26.0</v>
      </c>
      <c r="K326" s="22">
        <v>26.0</v>
      </c>
      <c r="L326" s="75">
        <f t="shared" si="1"/>
        <v>0.6573604061</v>
      </c>
      <c r="M326" s="62">
        <f t="shared" si="2"/>
        <v>188</v>
      </c>
      <c r="N326" s="63">
        <f t="shared" si="3"/>
        <v>188</v>
      </c>
      <c r="O326" s="63">
        <f t="shared" si="4"/>
        <v>26</v>
      </c>
      <c r="P326" s="63">
        <f t="shared" si="5"/>
        <v>109</v>
      </c>
      <c r="Q326" s="63">
        <f t="shared" si="6"/>
        <v>71</v>
      </c>
      <c r="R326" s="65">
        <f t="shared" si="7"/>
        <v>0.7538071066</v>
      </c>
      <c r="S326" s="65">
        <f t="shared" si="8"/>
        <v>0.5431472081</v>
      </c>
      <c r="T326" s="66">
        <f t="shared" si="9"/>
        <v>0.7258687259</v>
      </c>
      <c r="U326" s="27">
        <f t="shared" si="10"/>
        <v>0.725651464</v>
      </c>
      <c r="V326" s="27">
        <f t="shared" si="11"/>
        <v>0.4569897534</v>
      </c>
      <c r="W326" s="27">
        <f t="shared" si="12"/>
        <v>0.3072860365</v>
      </c>
      <c r="X326" s="27">
        <f t="shared" si="13"/>
        <v>-0.08276674121</v>
      </c>
      <c r="Y326" s="27">
        <f t="shared" si="14"/>
        <v>0.07585699899</v>
      </c>
      <c r="Z326" s="27">
        <f t="shared" si="15"/>
        <v>0.1273290912</v>
      </c>
      <c r="AA326" s="27"/>
    </row>
    <row r="327">
      <c r="A327" s="29">
        <v>4585.0</v>
      </c>
      <c r="B327" s="30">
        <v>1222.0</v>
      </c>
      <c r="C327" s="14">
        <v>5.0</v>
      </c>
      <c r="D327" s="15">
        <v>3.0</v>
      </c>
      <c r="E327" s="16">
        <v>1.0</v>
      </c>
      <c r="F327" s="17">
        <v>11.0</v>
      </c>
      <c r="G327" s="18">
        <v>38.0</v>
      </c>
      <c r="H327" s="19">
        <v>26.0</v>
      </c>
      <c r="I327" s="20">
        <v>5.0</v>
      </c>
      <c r="J327" s="21">
        <v>6.0</v>
      </c>
      <c r="K327" s="22">
        <v>12.0</v>
      </c>
      <c r="L327" s="75">
        <f t="shared" si="1"/>
        <v>0.5981308411</v>
      </c>
      <c r="M327" s="62">
        <f t="shared" si="2"/>
        <v>38</v>
      </c>
      <c r="N327" s="63">
        <f t="shared" si="3"/>
        <v>38</v>
      </c>
      <c r="O327" s="63">
        <f t="shared" si="4"/>
        <v>6</v>
      </c>
      <c r="P327" s="63">
        <f t="shared" si="5"/>
        <v>37</v>
      </c>
      <c r="Q327" s="63">
        <f t="shared" si="6"/>
        <v>26</v>
      </c>
      <c r="R327" s="65">
        <f t="shared" si="7"/>
        <v>0.7009345794</v>
      </c>
      <c r="S327" s="65">
        <f t="shared" si="8"/>
        <v>0.4112149533</v>
      </c>
      <c r="T327" s="66">
        <f t="shared" si="9"/>
        <v>0.59375</v>
      </c>
      <c r="U327" s="27">
        <f t="shared" si="10"/>
        <v>0.5887294807</v>
      </c>
      <c r="V327" s="27">
        <f t="shared" si="11"/>
        <v>0.3459854295</v>
      </c>
      <c r="W327" s="27">
        <f t="shared" si="12"/>
        <v>0.2857327914</v>
      </c>
      <c r="X327" s="27">
        <f t="shared" si="13"/>
        <v>-0.04744151513</v>
      </c>
      <c r="Y327" s="27">
        <f t="shared" si="14"/>
        <v>0.05340282883</v>
      </c>
      <c r="Z327" s="27">
        <f t="shared" si="15"/>
        <v>0.1100936209</v>
      </c>
      <c r="AA327" s="27"/>
    </row>
    <row r="328">
      <c r="A328" s="29">
        <v>4586.0</v>
      </c>
      <c r="B328" s="30">
        <v>3208.0</v>
      </c>
      <c r="C328" s="14">
        <v>16.0</v>
      </c>
      <c r="D328" s="15">
        <v>15.0</v>
      </c>
      <c r="E328" s="16">
        <v>9.0</v>
      </c>
      <c r="F328" s="17">
        <v>84.0</v>
      </c>
      <c r="G328" s="18">
        <v>183.0</v>
      </c>
      <c r="H328" s="19">
        <v>38.0</v>
      </c>
      <c r="I328" s="20">
        <v>18.0</v>
      </c>
      <c r="J328" s="21">
        <v>32.0</v>
      </c>
      <c r="K328" s="22">
        <v>20.0</v>
      </c>
      <c r="L328" s="75">
        <f t="shared" si="1"/>
        <v>0.6289156627</v>
      </c>
      <c r="M328" s="62">
        <f t="shared" si="2"/>
        <v>181</v>
      </c>
      <c r="N328" s="63">
        <f t="shared" si="3"/>
        <v>183</v>
      </c>
      <c r="O328" s="63">
        <f t="shared" si="4"/>
        <v>32</v>
      </c>
      <c r="P328" s="63">
        <f t="shared" si="5"/>
        <v>122</v>
      </c>
      <c r="Q328" s="63">
        <f t="shared" si="6"/>
        <v>78</v>
      </c>
      <c r="R328" s="65">
        <f t="shared" si="7"/>
        <v>0.734939759</v>
      </c>
      <c r="S328" s="65">
        <f t="shared" si="8"/>
        <v>0.5180722892</v>
      </c>
      <c r="T328" s="66">
        <f t="shared" si="9"/>
        <v>0.7011494253</v>
      </c>
      <c r="U328" s="27">
        <f t="shared" si="10"/>
        <v>0.692721322</v>
      </c>
      <c r="V328" s="27">
        <f t="shared" si="11"/>
        <v>0.4358923771</v>
      </c>
      <c r="W328" s="27">
        <f t="shared" si="12"/>
        <v>0.2995948481</v>
      </c>
      <c r="X328" s="27">
        <f t="shared" si="13"/>
        <v>-0.07530112756</v>
      </c>
      <c r="Y328" s="27">
        <f t="shared" si="14"/>
        <v>0.0705439842</v>
      </c>
      <c r="Z328" s="27">
        <f t="shared" si="15"/>
        <v>0.121034915</v>
      </c>
      <c r="AA328" s="27"/>
    </row>
    <row r="329">
      <c r="A329" s="29">
        <v>4597.0</v>
      </c>
      <c r="B329" s="30">
        <v>3296.0</v>
      </c>
      <c r="C329" s="14">
        <v>3.0</v>
      </c>
      <c r="D329" s="15">
        <v>2.0</v>
      </c>
      <c r="E329" s="16">
        <v>3.0</v>
      </c>
      <c r="F329" s="17">
        <v>37.0</v>
      </c>
      <c r="G329" s="18">
        <v>81.0</v>
      </c>
      <c r="H329" s="19">
        <v>25.0</v>
      </c>
      <c r="I329" s="20">
        <v>9.0</v>
      </c>
      <c r="J329" s="21">
        <v>8.0</v>
      </c>
      <c r="K329" s="22">
        <v>18.0</v>
      </c>
      <c r="L329" s="75">
        <f t="shared" si="1"/>
        <v>0.623655914</v>
      </c>
      <c r="M329" s="62">
        <f t="shared" si="2"/>
        <v>81</v>
      </c>
      <c r="N329" s="63">
        <f t="shared" si="3"/>
        <v>81</v>
      </c>
      <c r="O329" s="63">
        <f t="shared" si="4"/>
        <v>8</v>
      </c>
      <c r="P329" s="63">
        <f t="shared" si="5"/>
        <v>62</v>
      </c>
      <c r="Q329" s="63">
        <f t="shared" si="6"/>
        <v>35</v>
      </c>
      <c r="R329" s="65">
        <f t="shared" si="7"/>
        <v>0.7688172043</v>
      </c>
      <c r="S329" s="65">
        <f t="shared" si="8"/>
        <v>0.4784946237</v>
      </c>
      <c r="T329" s="66">
        <f t="shared" si="9"/>
        <v>0.6982758621</v>
      </c>
      <c r="U329" s="27">
        <f t="shared" si="10"/>
        <v>0.6933270829</v>
      </c>
      <c r="V329" s="27">
        <f t="shared" si="11"/>
        <v>0.4025927719</v>
      </c>
      <c r="W329" s="27">
        <f t="shared" si="12"/>
        <v>0.3134048345</v>
      </c>
      <c r="X329" s="27">
        <f t="shared" si="13"/>
        <v>-0.06423546581</v>
      </c>
      <c r="Y329" s="27">
        <f t="shared" si="14"/>
        <v>0.06815818768</v>
      </c>
      <c r="Z329" s="27">
        <f t="shared" si="15"/>
        <v>0.1324504294</v>
      </c>
      <c r="AA329" s="27"/>
    </row>
    <row r="330">
      <c r="A330" s="29">
        <v>4605.0</v>
      </c>
      <c r="B330" s="30">
        <v>945.0</v>
      </c>
      <c r="C330" s="14">
        <v>4.0</v>
      </c>
      <c r="D330" s="15">
        <v>4.0</v>
      </c>
      <c r="E330" s="16">
        <v>0.0</v>
      </c>
      <c r="F330" s="17">
        <v>7.0</v>
      </c>
      <c r="G330" s="18">
        <v>54.0</v>
      </c>
      <c r="H330" s="19">
        <v>15.0</v>
      </c>
      <c r="I330" s="20">
        <v>5.0</v>
      </c>
      <c r="J330" s="21">
        <v>7.0</v>
      </c>
      <c r="K330" s="22">
        <v>8.0</v>
      </c>
      <c r="L330" s="75">
        <f t="shared" si="1"/>
        <v>0.7211538462</v>
      </c>
      <c r="M330" s="62">
        <f t="shared" si="2"/>
        <v>55</v>
      </c>
      <c r="N330" s="63">
        <f t="shared" si="3"/>
        <v>54</v>
      </c>
      <c r="O330" s="63">
        <f t="shared" si="4"/>
        <v>7</v>
      </c>
      <c r="P330" s="63">
        <f t="shared" si="5"/>
        <v>22</v>
      </c>
      <c r="Q330" s="63">
        <f t="shared" si="6"/>
        <v>21</v>
      </c>
      <c r="R330" s="65">
        <f t="shared" si="7"/>
        <v>0.7307692308</v>
      </c>
      <c r="S330" s="65">
        <f t="shared" si="8"/>
        <v>0.5865384615</v>
      </c>
      <c r="T330" s="66">
        <f t="shared" si="9"/>
        <v>0.72</v>
      </c>
      <c r="U330" s="27">
        <f t="shared" si="10"/>
        <v>0.7349085838</v>
      </c>
      <c r="V330" s="27">
        <f t="shared" si="11"/>
        <v>0.4934980111</v>
      </c>
      <c r="W330" s="27">
        <f t="shared" si="12"/>
        <v>0.2978947513</v>
      </c>
      <c r="X330" s="27">
        <f t="shared" si="13"/>
        <v>-0.09651920684</v>
      </c>
      <c r="Y330" s="27">
        <f t="shared" si="14"/>
        <v>0.07941355302</v>
      </c>
      <c r="Z330" s="27">
        <f t="shared" si="15"/>
        <v>0.1196651502</v>
      </c>
      <c r="AA330" s="27"/>
    </row>
    <row r="331">
      <c r="A331" s="29">
        <v>4623.0</v>
      </c>
      <c r="B331" s="30">
        <v>1589.0</v>
      </c>
      <c r="C331" s="14">
        <v>22.0</v>
      </c>
      <c r="D331" s="15">
        <v>21.0</v>
      </c>
      <c r="E331" s="16">
        <v>17.0</v>
      </c>
      <c r="F331" s="17">
        <v>43.0</v>
      </c>
      <c r="G331" s="18">
        <v>83.0</v>
      </c>
      <c r="H331" s="19">
        <v>33.0</v>
      </c>
      <c r="I331" s="20">
        <v>21.0</v>
      </c>
      <c r="J331" s="21">
        <v>48.0</v>
      </c>
      <c r="K331" s="22">
        <v>35.0</v>
      </c>
      <c r="L331" s="75">
        <f t="shared" si="1"/>
        <v>0.6160990712</v>
      </c>
      <c r="M331" s="62">
        <f t="shared" si="2"/>
        <v>85</v>
      </c>
      <c r="N331" s="63">
        <f t="shared" si="3"/>
        <v>83</v>
      </c>
      <c r="O331" s="63">
        <f t="shared" si="4"/>
        <v>48</v>
      </c>
      <c r="P331" s="63">
        <f t="shared" si="5"/>
        <v>76</v>
      </c>
      <c r="Q331" s="63">
        <f t="shared" si="6"/>
        <v>116</v>
      </c>
      <c r="R331" s="65">
        <f t="shared" si="7"/>
        <v>0.4922600619</v>
      </c>
      <c r="S331" s="65">
        <f t="shared" si="8"/>
        <v>0.4055727554</v>
      </c>
      <c r="T331" s="66">
        <f t="shared" si="9"/>
        <v>0.4170854271</v>
      </c>
      <c r="U331" s="27">
        <f t="shared" si="10"/>
        <v>0.4280028641</v>
      </c>
      <c r="V331" s="27">
        <f t="shared" si="11"/>
        <v>0.3412382329</v>
      </c>
      <c r="W331" s="27">
        <f t="shared" si="12"/>
        <v>0.200667574</v>
      </c>
      <c r="X331" s="27">
        <f t="shared" si="13"/>
        <v>-0.04614857547</v>
      </c>
      <c r="Y331" s="27">
        <f t="shared" si="14"/>
        <v>0.03698973787</v>
      </c>
      <c r="Z331" s="27">
        <f t="shared" si="15"/>
        <v>0.05429956973</v>
      </c>
      <c r="AA331" s="27"/>
    </row>
    <row r="332">
      <c r="A332" s="29">
        <v>4633.0</v>
      </c>
      <c r="B332" s="30">
        <v>1838.0</v>
      </c>
      <c r="C332" s="14">
        <v>15.0</v>
      </c>
      <c r="D332" s="15">
        <v>16.0</v>
      </c>
      <c r="E332" s="16">
        <v>8.0</v>
      </c>
      <c r="F332" s="17">
        <v>25.0</v>
      </c>
      <c r="G332" s="18">
        <v>123.0</v>
      </c>
      <c r="H332" s="19">
        <v>22.0</v>
      </c>
      <c r="I332" s="20">
        <v>21.0</v>
      </c>
      <c r="J332" s="21">
        <v>26.0</v>
      </c>
      <c r="K332" s="22">
        <v>17.0</v>
      </c>
      <c r="L332" s="75">
        <f t="shared" si="1"/>
        <v>0.7326007326</v>
      </c>
      <c r="M332" s="62">
        <f t="shared" si="2"/>
        <v>124</v>
      </c>
      <c r="N332" s="63">
        <f t="shared" si="3"/>
        <v>123</v>
      </c>
      <c r="O332" s="63">
        <f t="shared" si="4"/>
        <v>26</v>
      </c>
      <c r="P332" s="63">
        <f t="shared" si="5"/>
        <v>47</v>
      </c>
      <c r="Q332" s="63">
        <f t="shared" si="6"/>
        <v>77</v>
      </c>
      <c r="R332" s="65">
        <f t="shared" si="7"/>
        <v>0.6227106227</v>
      </c>
      <c r="S332" s="65">
        <f t="shared" si="8"/>
        <v>0.5457875458</v>
      </c>
      <c r="T332" s="66">
        <f t="shared" si="9"/>
        <v>0.615</v>
      </c>
      <c r="U332" s="27">
        <f t="shared" si="10"/>
        <v>0.6203004847</v>
      </c>
      <c r="V332" s="27">
        <f t="shared" si="11"/>
        <v>0.459211264</v>
      </c>
      <c r="W332" s="27">
        <f t="shared" si="12"/>
        <v>0.2538451515</v>
      </c>
      <c r="X332" s="27">
        <f t="shared" si="13"/>
        <v>-0.08357338554</v>
      </c>
      <c r="Y332" s="27">
        <f t="shared" si="14"/>
        <v>0.06296914176</v>
      </c>
      <c r="Z332" s="27">
        <f t="shared" si="15"/>
        <v>0.08689198788</v>
      </c>
      <c r="AA332" s="27"/>
    </row>
    <row r="333">
      <c r="A333" s="29">
        <v>4650.0</v>
      </c>
      <c r="B333" s="30">
        <v>2048.0</v>
      </c>
      <c r="C333" s="14">
        <v>2.0</v>
      </c>
      <c r="D333" s="15">
        <v>5.0</v>
      </c>
      <c r="E333" s="16">
        <v>1.0</v>
      </c>
      <c r="F333" s="17">
        <v>28.0</v>
      </c>
      <c r="G333" s="18">
        <v>71.0</v>
      </c>
      <c r="H333" s="19">
        <v>18.0</v>
      </c>
      <c r="I333" s="20">
        <v>1.0</v>
      </c>
      <c r="J333" s="21">
        <v>5.0</v>
      </c>
      <c r="K333" s="22">
        <v>5.0</v>
      </c>
      <c r="L333" s="75">
        <f t="shared" si="1"/>
        <v>0.625</v>
      </c>
      <c r="M333" s="62">
        <f t="shared" si="2"/>
        <v>71</v>
      </c>
      <c r="N333" s="63">
        <f t="shared" si="3"/>
        <v>71</v>
      </c>
      <c r="O333" s="63">
        <f t="shared" si="4"/>
        <v>5</v>
      </c>
      <c r="P333" s="63">
        <f t="shared" si="5"/>
        <v>46</v>
      </c>
      <c r="Q333" s="63">
        <f t="shared" si="6"/>
        <v>14</v>
      </c>
      <c r="R333" s="65">
        <f t="shared" si="7"/>
        <v>0.8602941176</v>
      </c>
      <c r="S333" s="65">
        <f t="shared" si="8"/>
        <v>0.5588235294</v>
      </c>
      <c r="T333" s="66">
        <f t="shared" si="9"/>
        <v>0.8352941176</v>
      </c>
      <c r="U333" s="27">
        <f t="shared" si="10"/>
        <v>0.8291335482</v>
      </c>
      <c r="V333" s="27">
        <f t="shared" si="11"/>
        <v>0.4701793972</v>
      </c>
      <c r="W333" s="27">
        <f t="shared" si="12"/>
        <v>0.3506949819</v>
      </c>
      <c r="X333" s="27">
        <f t="shared" si="13"/>
        <v>-0.08761331658</v>
      </c>
      <c r="Y333" s="27">
        <f t="shared" si="14"/>
        <v>0.08907165374</v>
      </c>
      <c r="Z333" s="27">
        <f t="shared" si="15"/>
        <v>0.1658445068</v>
      </c>
      <c r="AA333" s="27"/>
    </row>
    <row r="334">
      <c r="A334" s="29">
        <v>4716.0</v>
      </c>
      <c r="B334" s="30">
        <v>2051.0</v>
      </c>
      <c r="C334" s="14">
        <v>14.0</v>
      </c>
      <c r="D334" s="15">
        <v>12.0</v>
      </c>
      <c r="E334" s="16">
        <v>7.0</v>
      </c>
      <c r="F334" s="17">
        <v>40.0</v>
      </c>
      <c r="G334" s="18">
        <v>85.0</v>
      </c>
      <c r="H334" s="19">
        <v>19.0</v>
      </c>
      <c r="I334" s="20">
        <v>13.0</v>
      </c>
      <c r="J334" s="21">
        <v>18.0</v>
      </c>
      <c r="K334" s="22">
        <v>14.0</v>
      </c>
      <c r="L334" s="75">
        <f t="shared" si="1"/>
        <v>0.6531531532</v>
      </c>
      <c r="M334" s="62">
        <f t="shared" si="2"/>
        <v>85</v>
      </c>
      <c r="N334" s="63">
        <f t="shared" si="3"/>
        <v>85</v>
      </c>
      <c r="O334" s="63">
        <f t="shared" si="4"/>
        <v>18</v>
      </c>
      <c r="P334" s="63">
        <f t="shared" si="5"/>
        <v>59</v>
      </c>
      <c r="Q334" s="63">
        <f t="shared" si="6"/>
        <v>60</v>
      </c>
      <c r="R334" s="65">
        <f t="shared" si="7"/>
        <v>0.6486486486</v>
      </c>
      <c r="S334" s="65">
        <f t="shared" si="8"/>
        <v>0.463963964</v>
      </c>
      <c r="T334" s="66">
        <f t="shared" si="9"/>
        <v>0.5862068966</v>
      </c>
      <c r="U334" s="27">
        <f t="shared" si="10"/>
        <v>0.5853886991</v>
      </c>
      <c r="V334" s="27">
        <f t="shared" si="11"/>
        <v>0.3903670576</v>
      </c>
      <c r="W334" s="27">
        <f t="shared" si="12"/>
        <v>0.2644186697</v>
      </c>
      <c r="X334" s="27">
        <f t="shared" si="13"/>
        <v>-0.0603933685</v>
      </c>
      <c r="Y334" s="27">
        <f t="shared" si="14"/>
        <v>0.05575857245</v>
      </c>
      <c r="Z334" s="27">
        <f t="shared" si="15"/>
        <v>0.09428144271</v>
      </c>
      <c r="AA334" s="27"/>
    </row>
    <row r="335">
      <c r="A335" s="29">
        <v>5002.0</v>
      </c>
      <c r="B335" s="30">
        <v>2381.0</v>
      </c>
      <c r="C335" s="14">
        <v>11.0</v>
      </c>
      <c r="D335" s="15">
        <v>2.0</v>
      </c>
      <c r="E335" s="16">
        <v>3.0</v>
      </c>
      <c r="F335" s="17">
        <v>38.0</v>
      </c>
      <c r="G335" s="18">
        <v>75.0</v>
      </c>
      <c r="H335" s="19">
        <v>14.0</v>
      </c>
      <c r="I335" s="20">
        <v>11.0</v>
      </c>
      <c r="J335" s="21">
        <v>12.0</v>
      </c>
      <c r="K335" s="22">
        <v>15.0</v>
      </c>
      <c r="L335" s="75">
        <f t="shared" si="1"/>
        <v>0.6464088398</v>
      </c>
      <c r="M335" s="62">
        <f t="shared" si="2"/>
        <v>75</v>
      </c>
      <c r="N335" s="63">
        <f t="shared" si="3"/>
        <v>75</v>
      </c>
      <c r="O335" s="63">
        <f t="shared" si="4"/>
        <v>12</v>
      </c>
      <c r="P335" s="63">
        <f t="shared" si="5"/>
        <v>52</v>
      </c>
      <c r="Q335" s="63">
        <f t="shared" si="6"/>
        <v>42</v>
      </c>
      <c r="R335" s="65">
        <f t="shared" si="7"/>
        <v>0.7016574586</v>
      </c>
      <c r="S335" s="65">
        <f t="shared" si="8"/>
        <v>0.4806629834</v>
      </c>
      <c r="T335" s="66">
        <f t="shared" si="9"/>
        <v>0.641025641</v>
      </c>
      <c r="U335" s="27">
        <f t="shared" si="10"/>
        <v>0.6393889597</v>
      </c>
      <c r="V335" s="27">
        <f t="shared" si="11"/>
        <v>0.4044171727</v>
      </c>
      <c r="W335" s="27">
        <f t="shared" si="12"/>
        <v>0.2860274698</v>
      </c>
      <c r="X335" s="27">
        <f t="shared" si="13"/>
        <v>-0.06481896743</v>
      </c>
      <c r="Y335" s="27">
        <f t="shared" si="14"/>
        <v>0.06248614068</v>
      </c>
      <c r="Z335" s="27">
        <f t="shared" si="15"/>
        <v>0.1103208188</v>
      </c>
      <c r="AA335" s="27"/>
    </row>
    <row r="336">
      <c r="A336" s="29">
        <v>5005.0</v>
      </c>
      <c r="B336" s="30">
        <v>2052.0</v>
      </c>
      <c r="C336" s="14">
        <v>6.0</v>
      </c>
      <c r="D336" s="15">
        <v>3.0</v>
      </c>
      <c r="E336" s="16">
        <v>1.0</v>
      </c>
      <c r="F336" s="17">
        <v>22.0</v>
      </c>
      <c r="G336" s="18">
        <v>107.0</v>
      </c>
      <c r="H336" s="19">
        <v>16.0</v>
      </c>
      <c r="I336" s="20">
        <v>11.0</v>
      </c>
      <c r="J336" s="21">
        <v>12.0</v>
      </c>
      <c r="K336" s="22">
        <v>8.0</v>
      </c>
      <c r="L336" s="75">
        <f t="shared" si="1"/>
        <v>0.7311827957</v>
      </c>
      <c r="M336" s="62">
        <f t="shared" si="2"/>
        <v>110</v>
      </c>
      <c r="N336" s="63">
        <f t="shared" si="3"/>
        <v>107</v>
      </c>
      <c r="O336" s="63">
        <f t="shared" si="4"/>
        <v>12</v>
      </c>
      <c r="P336" s="63">
        <f t="shared" si="5"/>
        <v>38</v>
      </c>
      <c r="Q336" s="63">
        <f t="shared" si="6"/>
        <v>29</v>
      </c>
      <c r="R336" s="65">
        <f t="shared" si="7"/>
        <v>0.7795698925</v>
      </c>
      <c r="S336" s="65">
        <f t="shared" si="8"/>
        <v>0.6397849462</v>
      </c>
      <c r="T336" s="66">
        <f t="shared" si="9"/>
        <v>0.7867647059</v>
      </c>
      <c r="U336" s="27">
        <f t="shared" si="10"/>
        <v>0.8107924954</v>
      </c>
      <c r="V336" s="27">
        <f t="shared" si="11"/>
        <v>0.5382982007</v>
      </c>
      <c r="W336" s="27">
        <f t="shared" si="12"/>
        <v>0.3177881189</v>
      </c>
      <c r="X336" s="27">
        <f t="shared" si="13"/>
        <v>-0.1148388374</v>
      </c>
      <c r="Y336" s="27">
        <f t="shared" si="14"/>
        <v>0.09240744311</v>
      </c>
      <c r="Z336" s="27">
        <f t="shared" si="15"/>
        <v>0.136181245</v>
      </c>
      <c r="AA336" s="27"/>
    </row>
    <row r="337">
      <c r="A337" s="29">
        <v>5007.0</v>
      </c>
      <c r="B337" s="30">
        <v>2110.0</v>
      </c>
      <c r="C337" s="14">
        <v>6.0</v>
      </c>
      <c r="D337" s="15">
        <v>11.0</v>
      </c>
      <c r="E337" s="16">
        <v>6.0</v>
      </c>
      <c r="F337" s="17">
        <v>24.0</v>
      </c>
      <c r="G337" s="18">
        <v>57.0</v>
      </c>
      <c r="H337" s="19">
        <v>23.0</v>
      </c>
      <c r="I337" s="20">
        <v>4.0</v>
      </c>
      <c r="J337" s="21">
        <v>8.0</v>
      </c>
      <c r="K337" s="22">
        <v>6.0</v>
      </c>
      <c r="L337" s="75">
        <f t="shared" si="1"/>
        <v>0.6206896552</v>
      </c>
      <c r="M337" s="62">
        <f t="shared" si="2"/>
        <v>57</v>
      </c>
      <c r="N337" s="63">
        <f t="shared" si="3"/>
        <v>57</v>
      </c>
      <c r="O337" s="63">
        <f t="shared" si="4"/>
        <v>8</v>
      </c>
      <c r="P337" s="63">
        <f t="shared" si="5"/>
        <v>47</v>
      </c>
      <c r="Q337" s="63">
        <f t="shared" si="6"/>
        <v>33</v>
      </c>
      <c r="R337" s="65">
        <f t="shared" si="7"/>
        <v>0.7172413793</v>
      </c>
      <c r="S337" s="65">
        <f t="shared" si="8"/>
        <v>0.4482758621</v>
      </c>
      <c r="T337" s="66">
        <f t="shared" si="9"/>
        <v>0.6333333333</v>
      </c>
      <c r="U337" s="27">
        <f t="shared" si="10"/>
        <v>0.628971635</v>
      </c>
      <c r="V337" s="27">
        <f t="shared" si="11"/>
        <v>0.377167502</v>
      </c>
      <c r="W337" s="27">
        <f t="shared" si="12"/>
        <v>0.2923801842</v>
      </c>
      <c r="X337" s="27">
        <f t="shared" si="13"/>
        <v>-0.05637823321</v>
      </c>
      <c r="Y337" s="27">
        <f t="shared" si="14"/>
        <v>0.05957013302</v>
      </c>
      <c r="Z337" s="27">
        <f t="shared" si="15"/>
        <v>0.115275724</v>
      </c>
      <c r="AA337" s="27"/>
    </row>
    <row r="338">
      <c r="A338" s="29">
        <v>5008.0</v>
      </c>
      <c r="B338" s="30">
        <v>2352.0</v>
      </c>
      <c r="C338" s="14">
        <v>4.0</v>
      </c>
      <c r="D338" s="15">
        <v>6.0</v>
      </c>
      <c r="E338" s="16">
        <v>1.0</v>
      </c>
      <c r="F338" s="17">
        <v>31.0</v>
      </c>
      <c r="G338" s="18">
        <v>78.0</v>
      </c>
      <c r="H338" s="19">
        <v>27.0</v>
      </c>
      <c r="I338" s="20">
        <v>10.0</v>
      </c>
      <c r="J338" s="21">
        <v>5.0</v>
      </c>
      <c r="K338" s="22">
        <v>24.0</v>
      </c>
      <c r="L338" s="75">
        <f t="shared" si="1"/>
        <v>0.6612903226</v>
      </c>
      <c r="M338" s="62">
        <f t="shared" si="2"/>
        <v>78</v>
      </c>
      <c r="N338" s="63">
        <f t="shared" si="3"/>
        <v>78</v>
      </c>
      <c r="O338" s="63">
        <f t="shared" si="4"/>
        <v>5</v>
      </c>
      <c r="P338" s="63">
        <f t="shared" si="5"/>
        <v>58</v>
      </c>
      <c r="Q338" s="63">
        <f t="shared" si="6"/>
        <v>45</v>
      </c>
      <c r="R338" s="65">
        <f t="shared" si="7"/>
        <v>0.7311827957</v>
      </c>
      <c r="S338" s="65">
        <f t="shared" si="8"/>
        <v>0.4462365591</v>
      </c>
      <c r="T338" s="66">
        <f t="shared" si="9"/>
        <v>0.6341463415</v>
      </c>
      <c r="U338" s="27">
        <f t="shared" si="10"/>
        <v>0.6388573024</v>
      </c>
      <c r="V338" s="27">
        <f t="shared" si="11"/>
        <v>0.3754516862</v>
      </c>
      <c r="W338" s="27">
        <f t="shared" si="12"/>
        <v>0.2980633391</v>
      </c>
      <c r="X338" s="27">
        <f t="shared" si="13"/>
        <v>-0.05586644666</v>
      </c>
      <c r="Y338" s="27">
        <f t="shared" si="14"/>
        <v>0.06045176574</v>
      </c>
      <c r="Z338" s="27">
        <f t="shared" si="15"/>
        <v>0.1198006329</v>
      </c>
      <c r="AA338" s="27"/>
    </row>
    <row r="339">
      <c r="A339" s="29">
        <v>5011.0</v>
      </c>
      <c r="B339" s="30">
        <v>1449.0</v>
      </c>
      <c r="C339" s="14">
        <v>2.0</v>
      </c>
      <c r="D339" s="15">
        <v>8.0</v>
      </c>
      <c r="E339" s="16">
        <v>15.0</v>
      </c>
      <c r="F339" s="17">
        <v>22.0</v>
      </c>
      <c r="G339" s="18">
        <v>72.0</v>
      </c>
      <c r="H339" s="19">
        <v>15.0</v>
      </c>
      <c r="I339" s="20">
        <v>23.0</v>
      </c>
      <c r="J339" s="21">
        <v>14.0</v>
      </c>
      <c r="K339" s="22">
        <v>16.0</v>
      </c>
      <c r="L339" s="75">
        <f t="shared" si="1"/>
        <v>0.7272727273</v>
      </c>
      <c r="M339" s="62">
        <f t="shared" si="2"/>
        <v>72</v>
      </c>
      <c r="N339" s="63">
        <f t="shared" si="3"/>
        <v>72</v>
      </c>
      <c r="O339" s="63">
        <f t="shared" si="4"/>
        <v>14</v>
      </c>
      <c r="P339" s="63">
        <f t="shared" si="5"/>
        <v>37</v>
      </c>
      <c r="Q339" s="63">
        <f t="shared" si="6"/>
        <v>64</v>
      </c>
      <c r="R339" s="65">
        <f t="shared" si="7"/>
        <v>0.5828877005</v>
      </c>
      <c r="S339" s="65">
        <f t="shared" si="8"/>
        <v>0.4598930481</v>
      </c>
      <c r="T339" s="66">
        <f t="shared" si="9"/>
        <v>0.5294117647</v>
      </c>
      <c r="U339" s="27">
        <f t="shared" si="10"/>
        <v>0.5319712843</v>
      </c>
      <c r="V339" s="27">
        <f t="shared" si="11"/>
        <v>0.3869418963</v>
      </c>
      <c r="W339" s="27">
        <f t="shared" si="12"/>
        <v>0.2376115185</v>
      </c>
      <c r="X339" s="27">
        <f t="shared" si="13"/>
        <v>-0.05933821016</v>
      </c>
      <c r="Y339" s="27">
        <f t="shared" si="14"/>
        <v>0.04966604921</v>
      </c>
      <c r="Z339" s="27">
        <f t="shared" si="15"/>
        <v>0.07613370537</v>
      </c>
      <c r="AA339" s="27"/>
    </row>
    <row r="340">
      <c r="A340" s="29">
        <v>5012.0</v>
      </c>
      <c r="B340" s="30">
        <v>1644.0</v>
      </c>
      <c r="C340" s="14">
        <v>7.0</v>
      </c>
      <c r="D340" s="15">
        <v>6.0</v>
      </c>
      <c r="E340" s="16">
        <v>8.0</v>
      </c>
      <c r="F340" s="17">
        <v>26.0</v>
      </c>
      <c r="G340" s="18">
        <v>95.0</v>
      </c>
      <c r="H340" s="19">
        <v>9.0</v>
      </c>
      <c r="I340" s="20">
        <v>11.0</v>
      </c>
      <c r="J340" s="21">
        <v>19.0</v>
      </c>
      <c r="K340" s="22">
        <v>16.0</v>
      </c>
      <c r="L340" s="75">
        <f t="shared" si="1"/>
        <v>0.7258883249</v>
      </c>
      <c r="M340" s="62">
        <f t="shared" si="2"/>
        <v>95</v>
      </c>
      <c r="N340" s="63">
        <f t="shared" si="3"/>
        <v>95</v>
      </c>
      <c r="O340" s="63">
        <f t="shared" si="4"/>
        <v>19</v>
      </c>
      <c r="P340" s="63">
        <f t="shared" si="5"/>
        <v>35</v>
      </c>
      <c r="Q340" s="63">
        <f t="shared" si="6"/>
        <v>48</v>
      </c>
      <c r="R340" s="65">
        <f t="shared" si="7"/>
        <v>0.6598984772</v>
      </c>
      <c r="S340" s="65">
        <f t="shared" si="8"/>
        <v>0.578680203</v>
      </c>
      <c r="T340" s="66">
        <f t="shared" si="9"/>
        <v>0.6643356643</v>
      </c>
      <c r="U340" s="27">
        <f t="shared" si="10"/>
        <v>0.6712282624</v>
      </c>
      <c r="V340" s="27">
        <f t="shared" si="11"/>
        <v>0.4868862794</v>
      </c>
      <c r="W340" s="27">
        <f t="shared" si="12"/>
        <v>0.2690046111</v>
      </c>
      <c r="X340" s="27">
        <f t="shared" si="13"/>
        <v>-0.09395026367</v>
      </c>
      <c r="Y340" s="27">
        <f t="shared" si="14"/>
        <v>0.07075117059</v>
      </c>
      <c r="Z340" s="27">
        <f t="shared" si="15"/>
        <v>0.09758013993</v>
      </c>
      <c r="AA340" s="27"/>
    </row>
    <row r="341">
      <c r="A341" s="29">
        <v>5013.0</v>
      </c>
      <c r="B341" s="30">
        <v>2027.0</v>
      </c>
      <c r="C341" s="14">
        <v>2.0</v>
      </c>
      <c r="D341" s="15">
        <v>11.0</v>
      </c>
      <c r="E341" s="16">
        <v>5.0</v>
      </c>
      <c r="F341" s="17">
        <v>22.0</v>
      </c>
      <c r="G341" s="18">
        <v>73.0</v>
      </c>
      <c r="H341" s="19">
        <v>15.0</v>
      </c>
      <c r="I341" s="20">
        <v>8.0</v>
      </c>
      <c r="J341" s="21">
        <v>15.0</v>
      </c>
      <c r="K341" s="22">
        <v>16.0</v>
      </c>
      <c r="L341" s="75">
        <f t="shared" si="1"/>
        <v>0.6886227545</v>
      </c>
      <c r="M341" s="62">
        <f t="shared" si="2"/>
        <v>73</v>
      </c>
      <c r="N341" s="63">
        <f t="shared" si="3"/>
        <v>73</v>
      </c>
      <c r="O341" s="63">
        <f t="shared" si="4"/>
        <v>15</v>
      </c>
      <c r="P341" s="63">
        <f t="shared" si="5"/>
        <v>37</v>
      </c>
      <c r="Q341" s="63">
        <f t="shared" si="6"/>
        <v>42</v>
      </c>
      <c r="R341" s="65">
        <f t="shared" si="7"/>
        <v>0.6586826347</v>
      </c>
      <c r="S341" s="65">
        <f t="shared" si="8"/>
        <v>0.5269461078</v>
      </c>
      <c r="T341" s="66">
        <f t="shared" si="9"/>
        <v>0.6347826087</v>
      </c>
      <c r="U341" s="27">
        <f t="shared" si="10"/>
        <v>0.6364492593</v>
      </c>
      <c r="V341" s="27">
        <f t="shared" si="11"/>
        <v>0.4433585744</v>
      </c>
      <c r="W341" s="27">
        <f t="shared" si="12"/>
        <v>0.2685089784</v>
      </c>
      <c r="X341" s="27">
        <f t="shared" si="13"/>
        <v>-0.07790281569</v>
      </c>
      <c r="Y341" s="27">
        <f t="shared" si="14"/>
        <v>0.06430730262</v>
      </c>
      <c r="Z341" s="27">
        <f t="shared" si="15"/>
        <v>0.09722089444</v>
      </c>
      <c r="AA341" s="27"/>
    </row>
    <row r="342">
      <c r="A342" s="29">
        <v>5017.0</v>
      </c>
      <c r="B342" s="30">
        <v>2059.0</v>
      </c>
      <c r="C342" s="14">
        <v>28.0</v>
      </c>
      <c r="D342" s="15">
        <v>12.0</v>
      </c>
      <c r="E342" s="16">
        <v>24.0</v>
      </c>
      <c r="F342" s="17">
        <v>24.0</v>
      </c>
      <c r="G342" s="18">
        <v>111.0</v>
      </c>
      <c r="H342" s="19">
        <v>30.0</v>
      </c>
      <c r="I342" s="20">
        <v>22.0</v>
      </c>
      <c r="J342" s="21">
        <v>16.0</v>
      </c>
      <c r="K342" s="22">
        <v>31.0</v>
      </c>
      <c r="L342" s="75">
        <f t="shared" si="1"/>
        <v>0.7651006711</v>
      </c>
      <c r="M342" s="62">
        <f t="shared" si="2"/>
        <v>111</v>
      </c>
      <c r="N342" s="63">
        <f t="shared" si="3"/>
        <v>111</v>
      </c>
      <c r="O342" s="63">
        <f t="shared" si="4"/>
        <v>16</v>
      </c>
      <c r="P342" s="63">
        <f t="shared" si="5"/>
        <v>54</v>
      </c>
      <c r="Q342" s="63">
        <f t="shared" si="6"/>
        <v>117</v>
      </c>
      <c r="R342" s="65">
        <f t="shared" si="7"/>
        <v>0.5536912752</v>
      </c>
      <c r="S342" s="65">
        <f t="shared" si="8"/>
        <v>0.4261744966</v>
      </c>
      <c r="T342" s="66">
        <f t="shared" si="9"/>
        <v>0.4868421053</v>
      </c>
      <c r="U342" s="27">
        <f t="shared" si="10"/>
        <v>0.4866990457</v>
      </c>
      <c r="V342" s="27">
        <f t="shared" si="11"/>
        <v>0.3585719953</v>
      </c>
      <c r="W342" s="27">
        <f t="shared" si="12"/>
        <v>0.2257097285</v>
      </c>
      <c r="X342" s="27">
        <f t="shared" si="13"/>
        <v>-0.05095603963</v>
      </c>
      <c r="Y342" s="27">
        <f t="shared" si="14"/>
        <v>0.04371928144</v>
      </c>
      <c r="Z342" s="27">
        <f t="shared" si="15"/>
        <v>0.06869775496</v>
      </c>
      <c r="AA342" s="27"/>
    </row>
    <row r="343">
      <c r="A343" s="29">
        <v>5018.0</v>
      </c>
      <c r="B343" s="30">
        <v>1342.0</v>
      </c>
      <c r="C343" s="14">
        <v>4.0</v>
      </c>
      <c r="D343" s="15">
        <v>9.0</v>
      </c>
      <c r="E343" s="16">
        <v>3.0</v>
      </c>
      <c r="F343" s="17">
        <v>26.0</v>
      </c>
      <c r="G343" s="18">
        <v>90.0</v>
      </c>
      <c r="H343" s="19">
        <v>15.0</v>
      </c>
      <c r="I343" s="20">
        <v>11.0</v>
      </c>
      <c r="J343" s="21">
        <v>17.0</v>
      </c>
      <c r="K343" s="22">
        <v>13.0</v>
      </c>
      <c r="L343" s="75">
        <f t="shared" si="1"/>
        <v>0.6914893617</v>
      </c>
      <c r="M343" s="62">
        <f t="shared" si="2"/>
        <v>90</v>
      </c>
      <c r="N343" s="63">
        <f t="shared" si="3"/>
        <v>90</v>
      </c>
      <c r="O343" s="63">
        <f t="shared" si="4"/>
        <v>17</v>
      </c>
      <c r="P343" s="63">
        <f t="shared" si="5"/>
        <v>41</v>
      </c>
      <c r="Q343" s="63">
        <f t="shared" si="6"/>
        <v>40</v>
      </c>
      <c r="R343" s="65">
        <f t="shared" si="7"/>
        <v>0.6968085106</v>
      </c>
      <c r="S343" s="65">
        <f t="shared" si="8"/>
        <v>0.5691489362</v>
      </c>
      <c r="T343" s="66">
        <f t="shared" si="9"/>
        <v>0.6923076923</v>
      </c>
      <c r="U343" s="27">
        <f t="shared" si="10"/>
        <v>0.6952724535</v>
      </c>
      <c r="V343" s="27">
        <f t="shared" si="11"/>
        <v>0.4788669225</v>
      </c>
      <c r="W343" s="27">
        <f t="shared" si="12"/>
        <v>0.2840508183</v>
      </c>
      <c r="X343" s="27">
        <f t="shared" si="13"/>
        <v>-0.09088089802</v>
      </c>
      <c r="Y343" s="27">
        <f t="shared" si="14"/>
        <v>0.07347798756</v>
      </c>
      <c r="Z343" s="27">
        <f t="shared" si="15"/>
        <v>0.1088012981</v>
      </c>
      <c r="AA343" s="27"/>
    </row>
    <row r="344">
      <c r="A344" s="29">
        <v>5022.0</v>
      </c>
      <c r="B344" s="30">
        <v>1827.0</v>
      </c>
      <c r="C344" s="14">
        <v>3.0</v>
      </c>
      <c r="D344" s="15">
        <v>4.0</v>
      </c>
      <c r="E344" s="16">
        <v>1.0</v>
      </c>
      <c r="F344" s="17">
        <v>21.0</v>
      </c>
      <c r="G344" s="18">
        <v>68.0</v>
      </c>
      <c r="H344" s="19">
        <v>12.0</v>
      </c>
      <c r="I344" s="20">
        <v>3.0</v>
      </c>
      <c r="J344" s="21">
        <v>10.0</v>
      </c>
      <c r="K344" s="22">
        <v>6.0</v>
      </c>
      <c r="L344" s="75">
        <f t="shared" si="1"/>
        <v>0.6640625</v>
      </c>
      <c r="M344" s="62">
        <f t="shared" si="2"/>
        <v>68</v>
      </c>
      <c r="N344" s="63">
        <f t="shared" si="3"/>
        <v>68</v>
      </c>
      <c r="O344" s="63">
        <f t="shared" si="4"/>
        <v>10</v>
      </c>
      <c r="P344" s="63">
        <f t="shared" si="5"/>
        <v>33</v>
      </c>
      <c r="Q344" s="63">
        <f t="shared" si="6"/>
        <v>17</v>
      </c>
      <c r="R344" s="65">
        <f t="shared" si="7"/>
        <v>0.7890625</v>
      </c>
      <c r="S344" s="65">
        <f t="shared" si="8"/>
        <v>0.609375</v>
      </c>
      <c r="T344" s="66">
        <f t="shared" si="9"/>
        <v>0.8</v>
      </c>
      <c r="U344" s="27">
        <f t="shared" si="10"/>
        <v>0.79974961</v>
      </c>
      <c r="V344" s="27">
        <f t="shared" si="11"/>
        <v>0.512712073</v>
      </c>
      <c r="W344" s="27">
        <f t="shared" si="12"/>
        <v>0.3216577372</v>
      </c>
      <c r="X344" s="27">
        <f t="shared" si="13"/>
        <v>-0.1041813592</v>
      </c>
      <c r="Y344" s="27">
        <f t="shared" si="14"/>
        <v>0.0890869141</v>
      </c>
      <c r="Z344" s="27">
        <f t="shared" si="15"/>
        <v>0.1395179199</v>
      </c>
      <c r="AA344" s="27"/>
    </row>
    <row r="345">
      <c r="A345" s="29">
        <v>5023.0</v>
      </c>
      <c r="B345" s="30">
        <v>2227.0</v>
      </c>
      <c r="C345" s="14">
        <v>30.0</v>
      </c>
      <c r="D345" s="15">
        <v>40.0</v>
      </c>
      <c r="E345" s="16">
        <v>41.0</v>
      </c>
      <c r="F345" s="17">
        <v>36.0</v>
      </c>
      <c r="G345" s="18">
        <v>122.0</v>
      </c>
      <c r="H345" s="19">
        <v>36.0</v>
      </c>
      <c r="I345" s="20">
        <v>51.0</v>
      </c>
      <c r="J345" s="21">
        <v>56.0</v>
      </c>
      <c r="K345" s="22">
        <v>87.0</v>
      </c>
      <c r="L345" s="75">
        <f t="shared" si="1"/>
        <v>0.7434869739</v>
      </c>
      <c r="M345" s="62">
        <f t="shared" si="2"/>
        <v>120</v>
      </c>
      <c r="N345" s="63">
        <f t="shared" si="3"/>
        <v>122</v>
      </c>
      <c r="O345" s="63">
        <f t="shared" si="4"/>
        <v>56</v>
      </c>
      <c r="P345" s="63">
        <f t="shared" si="5"/>
        <v>72</v>
      </c>
      <c r="Q345" s="63">
        <f t="shared" si="6"/>
        <v>249</v>
      </c>
      <c r="R345" s="65">
        <f t="shared" si="7"/>
        <v>0.3887775551</v>
      </c>
      <c r="S345" s="65">
        <f t="shared" si="8"/>
        <v>0.3567134269</v>
      </c>
      <c r="T345" s="66">
        <f t="shared" si="9"/>
        <v>0.3288409704</v>
      </c>
      <c r="U345" s="27">
        <f t="shared" si="10"/>
        <v>0.323433672</v>
      </c>
      <c r="V345" s="27">
        <f t="shared" si="11"/>
        <v>0.3001292809</v>
      </c>
      <c r="W345" s="27">
        <f t="shared" si="12"/>
        <v>0.1584834011</v>
      </c>
      <c r="X345" s="27">
        <f t="shared" si="13"/>
        <v>-0.03569929719</v>
      </c>
      <c r="Y345" s="27">
        <f t="shared" si="14"/>
        <v>0.02569440229</v>
      </c>
      <c r="Z345" s="27">
        <f t="shared" si="15"/>
        <v>0.03386955985</v>
      </c>
      <c r="AA345" s="27"/>
    </row>
    <row r="346">
      <c r="A346" s="29">
        <v>5024.0</v>
      </c>
      <c r="B346" s="30">
        <v>2199.0</v>
      </c>
      <c r="C346" s="14">
        <v>50.0</v>
      </c>
      <c r="D346" s="15">
        <v>59.0</v>
      </c>
      <c r="E346" s="16">
        <v>33.0</v>
      </c>
      <c r="F346" s="17">
        <v>35.0</v>
      </c>
      <c r="G346" s="18">
        <v>110.0</v>
      </c>
      <c r="H346" s="19">
        <v>22.0</v>
      </c>
      <c r="I346" s="20">
        <v>66.0</v>
      </c>
      <c r="J346" s="21">
        <v>96.0</v>
      </c>
      <c r="K346" s="22">
        <v>91.0</v>
      </c>
      <c r="L346" s="75">
        <f t="shared" si="1"/>
        <v>0.7277580071</v>
      </c>
      <c r="M346" s="62">
        <f t="shared" si="2"/>
        <v>111</v>
      </c>
      <c r="N346" s="63">
        <f t="shared" si="3"/>
        <v>110</v>
      </c>
      <c r="O346" s="63">
        <f t="shared" si="4"/>
        <v>96</v>
      </c>
      <c r="P346" s="63">
        <f t="shared" si="5"/>
        <v>57</v>
      </c>
      <c r="Q346" s="63">
        <f t="shared" si="6"/>
        <v>299</v>
      </c>
      <c r="R346" s="65">
        <f t="shared" si="7"/>
        <v>0.2971530249</v>
      </c>
      <c r="S346" s="65">
        <f t="shared" si="8"/>
        <v>0.3665480427</v>
      </c>
      <c r="T346" s="66">
        <f t="shared" si="9"/>
        <v>0.2689486553</v>
      </c>
      <c r="U346" s="27">
        <f t="shared" si="10"/>
        <v>0.2727651676</v>
      </c>
      <c r="V346" s="27">
        <f t="shared" si="11"/>
        <v>0.3084038676</v>
      </c>
      <c r="W346" s="27">
        <f t="shared" si="12"/>
        <v>0.1211330783</v>
      </c>
      <c r="X346" s="27">
        <f t="shared" si="13"/>
        <v>-0.03769489714</v>
      </c>
      <c r="Y346" s="27">
        <f t="shared" si="14"/>
        <v>0.02018036137</v>
      </c>
      <c r="Z346" s="27">
        <f t="shared" si="15"/>
        <v>0.01978643239</v>
      </c>
      <c r="AA346" s="27"/>
    </row>
    <row r="347">
      <c r="A347" s="29">
        <v>5025.0</v>
      </c>
      <c r="B347" s="30">
        <v>2539.0</v>
      </c>
      <c r="C347" s="14">
        <v>38.0</v>
      </c>
      <c r="D347" s="15">
        <v>37.0</v>
      </c>
      <c r="E347" s="16">
        <v>32.0</v>
      </c>
      <c r="F347" s="17">
        <v>46.0</v>
      </c>
      <c r="G347" s="18">
        <v>152.0</v>
      </c>
      <c r="H347" s="19">
        <v>38.0</v>
      </c>
      <c r="I347" s="20">
        <v>63.0</v>
      </c>
      <c r="J347" s="21">
        <v>50.0</v>
      </c>
      <c r="K347" s="22">
        <v>80.0</v>
      </c>
      <c r="L347" s="75">
        <f t="shared" si="1"/>
        <v>0.75</v>
      </c>
      <c r="M347" s="62">
        <f t="shared" si="2"/>
        <v>150</v>
      </c>
      <c r="N347" s="63">
        <f t="shared" si="3"/>
        <v>152</v>
      </c>
      <c r="O347" s="63">
        <f t="shared" si="4"/>
        <v>50</v>
      </c>
      <c r="P347" s="63">
        <f t="shared" si="5"/>
        <v>84</v>
      </c>
      <c r="Q347" s="63">
        <f t="shared" si="6"/>
        <v>250</v>
      </c>
      <c r="R347" s="65">
        <f t="shared" si="7"/>
        <v>0.4402985075</v>
      </c>
      <c r="S347" s="65">
        <f t="shared" si="8"/>
        <v>0.3768656716</v>
      </c>
      <c r="T347" s="66">
        <f t="shared" si="9"/>
        <v>0.3781094527</v>
      </c>
      <c r="U347" s="27">
        <f t="shared" si="10"/>
        <v>0.3718645781</v>
      </c>
      <c r="V347" s="27">
        <f t="shared" si="11"/>
        <v>0.3170848488</v>
      </c>
      <c r="W347" s="27">
        <f t="shared" si="12"/>
        <v>0.1794856828</v>
      </c>
      <c r="X347" s="27">
        <f t="shared" si="13"/>
        <v>-0.03984684243</v>
      </c>
      <c r="Y347" s="27">
        <f t="shared" si="14"/>
        <v>0.03074338413</v>
      </c>
      <c r="Z347" s="27">
        <f t="shared" si="15"/>
        <v>0.04344117973</v>
      </c>
      <c r="AA347" s="27"/>
    </row>
    <row r="348">
      <c r="A348" s="29">
        <v>5029.0</v>
      </c>
      <c r="B348" s="30">
        <v>1646.0</v>
      </c>
      <c r="C348" s="14">
        <v>5.0</v>
      </c>
      <c r="D348" s="15">
        <v>13.0</v>
      </c>
      <c r="E348" s="16">
        <v>5.0</v>
      </c>
      <c r="F348" s="17">
        <v>22.0</v>
      </c>
      <c r="G348" s="18">
        <v>87.0</v>
      </c>
      <c r="H348" s="19">
        <v>21.0</v>
      </c>
      <c r="I348" s="20">
        <v>13.0</v>
      </c>
      <c r="J348" s="21">
        <v>30.0</v>
      </c>
      <c r="K348" s="22">
        <v>25.0</v>
      </c>
      <c r="L348" s="75">
        <f t="shared" si="1"/>
        <v>0.6696832579</v>
      </c>
      <c r="M348" s="62">
        <f t="shared" si="2"/>
        <v>87</v>
      </c>
      <c r="N348" s="63">
        <f t="shared" si="3"/>
        <v>87</v>
      </c>
      <c r="O348" s="63">
        <f t="shared" si="4"/>
        <v>30</v>
      </c>
      <c r="P348" s="63">
        <f t="shared" si="5"/>
        <v>43</v>
      </c>
      <c r="Q348" s="63">
        <f t="shared" si="6"/>
        <v>61</v>
      </c>
      <c r="R348" s="65">
        <f t="shared" si="7"/>
        <v>0.5882352941</v>
      </c>
      <c r="S348" s="65">
        <f t="shared" si="8"/>
        <v>0.5294117647</v>
      </c>
      <c r="T348" s="66">
        <f t="shared" si="9"/>
        <v>0.5878378378</v>
      </c>
      <c r="U348" s="27">
        <f t="shared" si="10"/>
        <v>0.5827826199</v>
      </c>
      <c r="V348" s="27">
        <f t="shared" si="11"/>
        <v>0.4454331132</v>
      </c>
      <c r="W348" s="27">
        <f t="shared" si="12"/>
        <v>0.2397914406</v>
      </c>
      <c r="X348" s="27">
        <f t="shared" si="13"/>
        <v>-0.07863355837</v>
      </c>
      <c r="Y348" s="27">
        <f t="shared" si="14"/>
        <v>0.05769823724</v>
      </c>
      <c r="Z348" s="27">
        <f t="shared" si="15"/>
        <v>0.07753706211</v>
      </c>
      <c r="AA348" s="27"/>
    </row>
    <row r="349">
      <c r="A349" s="29">
        <v>5030.0</v>
      </c>
      <c r="B349" s="30">
        <v>2183.0</v>
      </c>
      <c r="C349" s="14">
        <v>11.0</v>
      </c>
      <c r="D349" s="15">
        <v>23.0</v>
      </c>
      <c r="E349" s="16">
        <v>9.0</v>
      </c>
      <c r="F349" s="17">
        <v>45.0</v>
      </c>
      <c r="G349" s="18">
        <v>145.0</v>
      </c>
      <c r="H349" s="19">
        <v>22.0</v>
      </c>
      <c r="I349" s="20">
        <v>23.0</v>
      </c>
      <c r="J349" s="21">
        <v>50.0</v>
      </c>
      <c r="K349" s="22">
        <v>13.0</v>
      </c>
      <c r="L349" s="75">
        <f t="shared" si="1"/>
        <v>0.6568914956</v>
      </c>
      <c r="M349" s="62">
        <f t="shared" si="2"/>
        <v>143</v>
      </c>
      <c r="N349" s="63">
        <f t="shared" si="3"/>
        <v>145</v>
      </c>
      <c r="O349" s="63">
        <f t="shared" si="4"/>
        <v>50</v>
      </c>
      <c r="P349" s="63">
        <f t="shared" si="5"/>
        <v>67</v>
      </c>
      <c r="Q349" s="63">
        <f t="shared" si="6"/>
        <v>79</v>
      </c>
      <c r="R349" s="65">
        <f t="shared" si="7"/>
        <v>0.6217008798</v>
      </c>
      <c r="S349" s="65">
        <f t="shared" si="8"/>
        <v>0.5718475073</v>
      </c>
      <c r="T349" s="66">
        <f t="shared" si="9"/>
        <v>0.6473214286</v>
      </c>
      <c r="U349" s="27">
        <f t="shared" si="10"/>
        <v>0.636261736</v>
      </c>
      <c r="V349" s="27">
        <f t="shared" si="11"/>
        <v>0.4811374292</v>
      </c>
      <c r="W349" s="27">
        <f t="shared" si="12"/>
        <v>0.2534335343</v>
      </c>
      <c r="X349" s="27">
        <f t="shared" si="13"/>
        <v>-0.09174474918</v>
      </c>
      <c r="Y349" s="27">
        <f t="shared" si="14"/>
        <v>0.06586877591</v>
      </c>
      <c r="Z349" s="27">
        <f t="shared" si="15"/>
        <v>0.0866104207</v>
      </c>
      <c r="AA349" s="27"/>
    </row>
    <row r="350">
      <c r="A350" s="29">
        <v>5031.0</v>
      </c>
      <c r="B350" s="30">
        <v>2250.0</v>
      </c>
      <c r="C350" s="14">
        <v>8.0</v>
      </c>
      <c r="D350" s="15">
        <v>8.0</v>
      </c>
      <c r="E350" s="16">
        <v>5.0</v>
      </c>
      <c r="F350" s="17">
        <v>29.0</v>
      </c>
      <c r="G350" s="18">
        <v>109.0</v>
      </c>
      <c r="H350" s="19">
        <v>25.0</v>
      </c>
      <c r="I350" s="20">
        <v>9.0</v>
      </c>
      <c r="J350" s="21">
        <v>7.0</v>
      </c>
      <c r="K350" s="22">
        <v>11.0</v>
      </c>
      <c r="L350" s="75">
        <f t="shared" si="1"/>
        <v>0.7109004739</v>
      </c>
      <c r="M350" s="62">
        <f t="shared" si="2"/>
        <v>111</v>
      </c>
      <c r="N350" s="63">
        <f t="shared" si="3"/>
        <v>109</v>
      </c>
      <c r="O350" s="63">
        <f t="shared" si="4"/>
        <v>7</v>
      </c>
      <c r="P350" s="63">
        <f t="shared" si="5"/>
        <v>54</v>
      </c>
      <c r="Q350" s="63">
        <f t="shared" si="6"/>
        <v>41</v>
      </c>
      <c r="R350" s="65">
        <f t="shared" si="7"/>
        <v>0.7725118483</v>
      </c>
      <c r="S350" s="65">
        <f t="shared" si="8"/>
        <v>0.5497630332</v>
      </c>
      <c r="T350" s="66">
        <f t="shared" si="9"/>
        <v>0.7266666667</v>
      </c>
      <c r="U350" s="27">
        <f t="shared" si="10"/>
        <v>0.7460407904</v>
      </c>
      <c r="V350" s="27">
        <f t="shared" si="11"/>
        <v>0.4625561344</v>
      </c>
      <c r="W350" s="27">
        <f t="shared" si="12"/>
        <v>0.3149109394</v>
      </c>
      <c r="X350" s="27">
        <f t="shared" si="13"/>
        <v>-0.08479530777</v>
      </c>
      <c r="Y350" s="27">
        <f t="shared" si="14"/>
        <v>0.07868619802</v>
      </c>
      <c r="Z350" s="27">
        <f t="shared" si="15"/>
        <v>0.1337265014</v>
      </c>
      <c r="AA350" s="27"/>
    </row>
    <row r="351">
      <c r="A351" s="29">
        <v>5037.0</v>
      </c>
      <c r="B351" s="30">
        <v>2518.0</v>
      </c>
      <c r="C351" s="14">
        <v>71.0</v>
      </c>
      <c r="D351" s="15">
        <v>56.0</v>
      </c>
      <c r="E351" s="16">
        <v>58.0</v>
      </c>
      <c r="F351" s="17">
        <v>36.0</v>
      </c>
      <c r="G351" s="18">
        <v>133.0</v>
      </c>
      <c r="H351" s="19">
        <v>29.0</v>
      </c>
      <c r="I351" s="20">
        <v>87.0</v>
      </c>
      <c r="J351" s="21">
        <v>91.0</v>
      </c>
      <c r="K351" s="22">
        <v>111.0</v>
      </c>
      <c r="L351" s="75">
        <f t="shared" si="1"/>
        <v>0.7678571429</v>
      </c>
      <c r="M351" s="62">
        <f t="shared" si="2"/>
        <v>128</v>
      </c>
      <c r="N351" s="63">
        <f t="shared" si="3"/>
        <v>133</v>
      </c>
      <c r="O351" s="63">
        <f t="shared" si="4"/>
        <v>91</v>
      </c>
      <c r="P351" s="63">
        <f t="shared" si="5"/>
        <v>65</v>
      </c>
      <c r="Q351" s="63">
        <f t="shared" si="6"/>
        <v>383</v>
      </c>
      <c r="R351" s="65">
        <f t="shared" si="7"/>
        <v>0.2946428571</v>
      </c>
      <c r="S351" s="65">
        <f t="shared" si="8"/>
        <v>0.3333333333</v>
      </c>
      <c r="T351" s="66">
        <f t="shared" si="9"/>
        <v>0.257751938</v>
      </c>
      <c r="U351" s="27">
        <f t="shared" si="10"/>
        <v>0.2480013095</v>
      </c>
      <c r="V351" s="27">
        <f t="shared" si="11"/>
        <v>0.2804578861</v>
      </c>
      <c r="W351" s="27">
        <f t="shared" si="12"/>
        <v>0.1201098198</v>
      </c>
      <c r="X351" s="27">
        <f t="shared" si="13"/>
        <v>-0.03117297444</v>
      </c>
      <c r="Y351" s="27">
        <f t="shared" si="14"/>
        <v>0.01819669605</v>
      </c>
      <c r="Z351" s="27">
        <f t="shared" si="15"/>
        <v>0.01945355686</v>
      </c>
      <c r="AA351" s="27"/>
    </row>
    <row r="352">
      <c r="A352" s="29">
        <v>5038.0</v>
      </c>
      <c r="B352" s="30">
        <v>1881.0</v>
      </c>
      <c r="C352" s="14">
        <v>7.0</v>
      </c>
      <c r="D352" s="15">
        <v>3.0</v>
      </c>
      <c r="E352" s="16">
        <v>2.0</v>
      </c>
      <c r="F352" s="17">
        <v>18.0</v>
      </c>
      <c r="G352" s="18">
        <v>52.0</v>
      </c>
      <c r="H352" s="19">
        <v>13.0</v>
      </c>
      <c r="I352" s="20">
        <v>10.0</v>
      </c>
      <c r="J352" s="21">
        <v>9.0</v>
      </c>
      <c r="K352" s="22">
        <v>29.0</v>
      </c>
      <c r="L352" s="75">
        <f t="shared" si="1"/>
        <v>0.7202797203</v>
      </c>
      <c r="M352" s="62">
        <f t="shared" si="2"/>
        <v>52</v>
      </c>
      <c r="N352" s="63">
        <f t="shared" si="3"/>
        <v>52</v>
      </c>
      <c r="O352" s="63">
        <f t="shared" si="4"/>
        <v>9</v>
      </c>
      <c r="P352" s="63">
        <f t="shared" si="5"/>
        <v>31</v>
      </c>
      <c r="Q352" s="63">
        <f t="shared" si="6"/>
        <v>51</v>
      </c>
      <c r="R352" s="65">
        <f t="shared" si="7"/>
        <v>0.5804195804</v>
      </c>
      <c r="S352" s="65">
        <f t="shared" si="8"/>
        <v>0.4265734266</v>
      </c>
      <c r="T352" s="66">
        <f t="shared" si="9"/>
        <v>0.5048543689</v>
      </c>
      <c r="U352" s="27">
        <f t="shared" si="10"/>
        <v>0.5067808531</v>
      </c>
      <c r="V352" s="27">
        <f t="shared" si="11"/>
        <v>0.3589076444</v>
      </c>
      <c r="W352" s="27">
        <f t="shared" si="12"/>
        <v>0.2366054005</v>
      </c>
      <c r="X352" s="27">
        <f t="shared" si="13"/>
        <v>-0.0510514813</v>
      </c>
      <c r="Y352" s="27">
        <f t="shared" si="14"/>
        <v>0.04587263959</v>
      </c>
      <c r="Z352" s="27">
        <f t="shared" si="15"/>
        <v>0.07549032482</v>
      </c>
      <c r="AA352" s="27"/>
    </row>
    <row r="353">
      <c r="A353" s="29">
        <v>5040.0</v>
      </c>
      <c r="B353" s="30">
        <v>2216.0</v>
      </c>
      <c r="C353" s="14">
        <v>8.0</v>
      </c>
      <c r="D353" s="15">
        <v>14.0</v>
      </c>
      <c r="E353" s="16">
        <v>6.0</v>
      </c>
      <c r="F353" s="17">
        <v>31.0</v>
      </c>
      <c r="G353" s="18">
        <v>98.0</v>
      </c>
      <c r="H353" s="19">
        <v>21.0</v>
      </c>
      <c r="I353" s="20">
        <v>12.0</v>
      </c>
      <c r="J353" s="21">
        <v>18.0</v>
      </c>
      <c r="K353" s="22">
        <v>26.0</v>
      </c>
      <c r="L353" s="75">
        <f t="shared" si="1"/>
        <v>0.7008547009</v>
      </c>
      <c r="M353" s="62">
        <f t="shared" si="2"/>
        <v>98</v>
      </c>
      <c r="N353" s="63">
        <f t="shared" si="3"/>
        <v>98</v>
      </c>
      <c r="O353" s="63">
        <f t="shared" si="4"/>
        <v>18</v>
      </c>
      <c r="P353" s="63">
        <f t="shared" si="5"/>
        <v>52</v>
      </c>
      <c r="Q353" s="63">
        <f t="shared" si="6"/>
        <v>66</v>
      </c>
      <c r="R353" s="65">
        <f t="shared" si="7"/>
        <v>0.641025641</v>
      </c>
      <c r="S353" s="65">
        <f t="shared" si="8"/>
        <v>0.4957264957</v>
      </c>
      <c r="T353" s="66">
        <f t="shared" si="9"/>
        <v>0.5975609756</v>
      </c>
      <c r="U353" s="27">
        <f t="shared" si="10"/>
        <v>0.6013674262</v>
      </c>
      <c r="V353" s="27">
        <f t="shared" si="11"/>
        <v>0.4170912152</v>
      </c>
      <c r="W353" s="27">
        <f t="shared" si="12"/>
        <v>0.2613111853</v>
      </c>
      <c r="X353" s="27">
        <f t="shared" si="13"/>
        <v>-0.06894535571</v>
      </c>
      <c r="Y353" s="27">
        <f t="shared" si="14"/>
        <v>0.05887560892</v>
      </c>
      <c r="Z353" s="27">
        <f t="shared" si="15"/>
        <v>0.09207844736</v>
      </c>
      <c r="AA353" s="27"/>
    </row>
    <row r="354">
      <c r="A354" s="29">
        <v>5044.0</v>
      </c>
      <c r="B354" s="30">
        <v>1255.0</v>
      </c>
      <c r="C354" s="14">
        <v>5.0</v>
      </c>
      <c r="D354" s="15">
        <v>7.0</v>
      </c>
      <c r="E354" s="16">
        <v>7.0</v>
      </c>
      <c r="F354" s="17">
        <v>9.0</v>
      </c>
      <c r="G354" s="18">
        <v>46.0</v>
      </c>
      <c r="H354" s="19">
        <v>12.0</v>
      </c>
      <c r="I354" s="20">
        <v>3.0</v>
      </c>
      <c r="J354" s="21">
        <v>14.0</v>
      </c>
      <c r="K354" s="22">
        <v>15.0</v>
      </c>
      <c r="L354" s="75">
        <f t="shared" si="1"/>
        <v>0.7033898305</v>
      </c>
      <c r="M354" s="62">
        <f t="shared" si="2"/>
        <v>46</v>
      </c>
      <c r="N354" s="63">
        <f t="shared" si="3"/>
        <v>46</v>
      </c>
      <c r="O354" s="63">
        <f t="shared" si="4"/>
        <v>14</v>
      </c>
      <c r="P354" s="63">
        <f t="shared" si="5"/>
        <v>21</v>
      </c>
      <c r="Q354" s="63">
        <f t="shared" si="6"/>
        <v>37</v>
      </c>
      <c r="R354" s="65">
        <f t="shared" si="7"/>
        <v>0.5677966102</v>
      </c>
      <c r="S354" s="65">
        <f t="shared" si="8"/>
        <v>0.5084745763</v>
      </c>
      <c r="T354" s="66">
        <f t="shared" si="9"/>
        <v>0.5542168675</v>
      </c>
      <c r="U354" s="27">
        <f t="shared" si="10"/>
        <v>0.553429605</v>
      </c>
      <c r="V354" s="27">
        <f t="shared" si="11"/>
        <v>0.4278171143</v>
      </c>
      <c r="W354" s="27">
        <f t="shared" si="12"/>
        <v>0.2314597042</v>
      </c>
      <c r="X354" s="27">
        <f t="shared" si="13"/>
        <v>-0.0725369414</v>
      </c>
      <c r="Y354" s="27">
        <f t="shared" si="14"/>
        <v>0.05349090145</v>
      </c>
      <c r="Z354" s="27">
        <f t="shared" si="15"/>
        <v>0.0722425014</v>
      </c>
      <c r="AA354" s="27"/>
    </row>
    <row r="355">
      <c r="A355" s="29">
        <v>5045.0</v>
      </c>
      <c r="B355" s="30">
        <v>1675.0</v>
      </c>
      <c r="C355" s="14">
        <v>6.0</v>
      </c>
      <c r="D355" s="15">
        <v>4.0</v>
      </c>
      <c r="E355" s="16">
        <v>7.0</v>
      </c>
      <c r="F355" s="17">
        <v>22.0</v>
      </c>
      <c r="G355" s="18">
        <v>61.0</v>
      </c>
      <c r="H355" s="19">
        <v>15.0</v>
      </c>
      <c r="I355" s="20">
        <v>10.0</v>
      </c>
      <c r="J355" s="21">
        <v>11.0</v>
      </c>
      <c r="K355" s="22">
        <v>29.0</v>
      </c>
      <c r="L355" s="75">
        <f t="shared" si="1"/>
        <v>0.7090909091</v>
      </c>
      <c r="M355" s="62">
        <f t="shared" si="2"/>
        <v>61</v>
      </c>
      <c r="N355" s="63">
        <f t="shared" si="3"/>
        <v>61</v>
      </c>
      <c r="O355" s="63">
        <f t="shared" si="4"/>
        <v>11</v>
      </c>
      <c r="P355" s="63">
        <f t="shared" si="5"/>
        <v>37</v>
      </c>
      <c r="Q355" s="63">
        <f t="shared" si="6"/>
        <v>56</v>
      </c>
      <c r="R355" s="65">
        <f t="shared" si="7"/>
        <v>0.5939393939</v>
      </c>
      <c r="S355" s="65">
        <f t="shared" si="8"/>
        <v>0.4363636364</v>
      </c>
      <c r="T355" s="66">
        <f t="shared" si="9"/>
        <v>0.5213675214</v>
      </c>
      <c r="U355" s="27">
        <f t="shared" si="10"/>
        <v>0.5238627653</v>
      </c>
      <c r="V355" s="27">
        <f t="shared" si="11"/>
        <v>0.367144869</v>
      </c>
      <c r="W355" s="27">
        <f t="shared" si="12"/>
        <v>0.242116691</v>
      </c>
      <c r="X355" s="27">
        <f t="shared" si="13"/>
        <v>-0.05342171885</v>
      </c>
      <c r="Y355" s="27">
        <f t="shared" si="14"/>
        <v>0.04801849697</v>
      </c>
      <c r="Z355" s="27">
        <f t="shared" si="15"/>
        <v>0.0790481021</v>
      </c>
      <c r="AA355" s="27"/>
    </row>
    <row r="356">
      <c r="A356" s="29">
        <v>5046.0</v>
      </c>
      <c r="B356" s="30">
        <v>2067.0</v>
      </c>
      <c r="C356" s="14">
        <v>17.0</v>
      </c>
      <c r="D356" s="15">
        <v>7.0</v>
      </c>
      <c r="E356" s="16">
        <v>5.0</v>
      </c>
      <c r="F356" s="17">
        <v>25.0</v>
      </c>
      <c r="G356" s="18">
        <v>81.0</v>
      </c>
      <c r="H356" s="19">
        <v>23.0</v>
      </c>
      <c r="I356" s="20">
        <v>7.0</v>
      </c>
      <c r="J356" s="21">
        <v>11.0</v>
      </c>
      <c r="K356" s="22">
        <v>26.0</v>
      </c>
      <c r="L356" s="75">
        <f t="shared" si="1"/>
        <v>0.7079207921</v>
      </c>
      <c r="M356" s="62">
        <f t="shared" si="2"/>
        <v>81</v>
      </c>
      <c r="N356" s="63">
        <f t="shared" si="3"/>
        <v>81</v>
      </c>
      <c r="O356" s="63">
        <f t="shared" si="4"/>
        <v>11</v>
      </c>
      <c r="P356" s="63">
        <f t="shared" si="5"/>
        <v>48</v>
      </c>
      <c r="Q356" s="63">
        <f t="shared" si="6"/>
        <v>62</v>
      </c>
      <c r="R356" s="65">
        <f t="shared" si="7"/>
        <v>0.6386138614</v>
      </c>
      <c r="S356" s="65">
        <f t="shared" si="8"/>
        <v>0.4554455446</v>
      </c>
      <c r="T356" s="66">
        <f t="shared" si="9"/>
        <v>0.5664335664</v>
      </c>
      <c r="U356" s="27">
        <f t="shared" si="10"/>
        <v>0.571563131</v>
      </c>
      <c r="V356" s="27">
        <f t="shared" si="11"/>
        <v>0.3831998839</v>
      </c>
      <c r="W356" s="27">
        <f t="shared" si="12"/>
        <v>0.2603280343</v>
      </c>
      <c r="X356" s="27">
        <f t="shared" si="13"/>
        <v>-0.05819607149</v>
      </c>
      <c r="Y356" s="27">
        <f t="shared" si="14"/>
        <v>0.0538880759</v>
      </c>
      <c r="Z356" s="27">
        <f t="shared" si="15"/>
        <v>0.09138688325</v>
      </c>
      <c r="AA356" s="27"/>
    </row>
    <row r="357">
      <c r="A357" s="29">
        <v>5047.0</v>
      </c>
      <c r="B357" s="30">
        <v>2131.0</v>
      </c>
      <c r="C357" s="14">
        <v>12.0</v>
      </c>
      <c r="D357" s="15">
        <v>32.0</v>
      </c>
      <c r="E357" s="16">
        <v>5.0</v>
      </c>
      <c r="F357" s="17">
        <v>24.0</v>
      </c>
      <c r="G357" s="18">
        <v>75.0</v>
      </c>
      <c r="H357" s="19">
        <v>10.0</v>
      </c>
      <c r="I357" s="20">
        <v>16.0</v>
      </c>
      <c r="J357" s="21">
        <v>83.0</v>
      </c>
      <c r="K357" s="22">
        <v>29.0</v>
      </c>
      <c r="L357" s="75">
        <f t="shared" si="1"/>
        <v>0.5909090909</v>
      </c>
      <c r="M357" s="62">
        <f t="shared" si="2"/>
        <v>75</v>
      </c>
      <c r="N357" s="63">
        <f t="shared" si="3"/>
        <v>75</v>
      </c>
      <c r="O357" s="63">
        <f t="shared" si="4"/>
        <v>83</v>
      </c>
      <c r="P357" s="63">
        <f t="shared" si="5"/>
        <v>34</v>
      </c>
      <c r="Q357" s="63">
        <f t="shared" si="6"/>
        <v>94</v>
      </c>
      <c r="R357" s="65">
        <f t="shared" si="7"/>
        <v>0.3811188811</v>
      </c>
      <c r="S357" s="65">
        <f t="shared" si="8"/>
        <v>0.5524475524</v>
      </c>
      <c r="T357" s="66">
        <f t="shared" si="9"/>
        <v>0.4437869822</v>
      </c>
      <c r="U357" s="27">
        <f t="shared" si="10"/>
        <v>0.4470647686</v>
      </c>
      <c r="V357" s="27">
        <f t="shared" si="11"/>
        <v>0.4648148182</v>
      </c>
      <c r="W357" s="27">
        <f t="shared" si="12"/>
        <v>0.1553613775</v>
      </c>
      <c r="X357" s="27">
        <f t="shared" si="13"/>
        <v>-0.08562544875</v>
      </c>
      <c r="Y357" s="27">
        <f t="shared" si="14"/>
        <v>0.03900941136</v>
      </c>
      <c r="Z357" s="27">
        <f t="shared" si="15"/>
        <v>0.03254828528</v>
      </c>
      <c r="AA357" s="27"/>
    </row>
    <row r="358">
      <c r="A358" s="29">
        <v>5049.0</v>
      </c>
      <c r="B358" s="30">
        <v>670.0</v>
      </c>
      <c r="C358" s="14">
        <v>4.0</v>
      </c>
      <c r="D358" s="15">
        <v>5.0</v>
      </c>
      <c r="E358" s="16">
        <v>5.0</v>
      </c>
      <c r="F358" s="17">
        <v>23.0</v>
      </c>
      <c r="G358" s="18">
        <v>60.0</v>
      </c>
      <c r="H358" s="19">
        <v>15.0</v>
      </c>
      <c r="I358" s="20">
        <v>15.0</v>
      </c>
      <c r="J358" s="21">
        <v>13.0</v>
      </c>
      <c r="K358" s="22">
        <v>10.0</v>
      </c>
      <c r="L358" s="75">
        <f t="shared" si="1"/>
        <v>0.66</v>
      </c>
      <c r="M358" s="62">
        <f t="shared" si="2"/>
        <v>60</v>
      </c>
      <c r="N358" s="63">
        <f t="shared" si="3"/>
        <v>60</v>
      </c>
      <c r="O358" s="63">
        <f t="shared" si="4"/>
        <v>13</v>
      </c>
      <c r="P358" s="63">
        <f t="shared" si="5"/>
        <v>38</v>
      </c>
      <c r="Q358" s="63">
        <f t="shared" si="6"/>
        <v>39</v>
      </c>
      <c r="R358" s="65">
        <f t="shared" si="7"/>
        <v>0.6533333333</v>
      </c>
      <c r="S358" s="65">
        <f t="shared" si="8"/>
        <v>0.4866666667</v>
      </c>
      <c r="T358" s="66">
        <f t="shared" si="9"/>
        <v>0.6060606061</v>
      </c>
      <c r="U358" s="27">
        <f t="shared" si="10"/>
        <v>0.6048624489</v>
      </c>
      <c r="V358" s="27">
        <f t="shared" si="11"/>
        <v>0.4094685137</v>
      </c>
      <c r="W358" s="27">
        <f t="shared" si="12"/>
        <v>0.2663283601</v>
      </c>
      <c r="X358" s="27">
        <f t="shared" si="13"/>
        <v>-0.06644831233</v>
      </c>
      <c r="Y358" s="27">
        <f t="shared" si="14"/>
        <v>0.05890935886</v>
      </c>
      <c r="Z358" s="27">
        <f t="shared" si="15"/>
        <v>0.09564820354</v>
      </c>
      <c r="AA358" s="27"/>
    </row>
    <row r="359">
      <c r="A359" s="29">
        <v>5323.0</v>
      </c>
      <c r="B359" s="30">
        <v>2721.0</v>
      </c>
      <c r="C359" s="14">
        <v>7.0</v>
      </c>
      <c r="D359" s="15">
        <v>9.0</v>
      </c>
      <c r="E359" s="16">
        <v>11.0</v>
      </c>
      <c r="F359" s="17">
        <v>44.0</v>
      </c>
      <c r="G359" s="18">
        <v>125.0</v>
      </c>
      <c r="H359" s="19">
        <v>23.0</v>
      </c>
      <c r="I359" s="20">
        <v>16.0</v>
      </c>
      <c r="J359" s="21">
        <v>20.0</v>
      </c>
      <c r="K359" s="22">
        <v>29.0</v>
      </c>
      <c r="L359" s="75">
        <f t="shared" si="1"/>
        <v>0.6936619718</v>
      </c>
      <c r="M359" s="62">
        <f t="shared" si="2"/>
        <v>125</v>
      </c>
      <c r="N359" s="63">
        <f t="shared" si="3"/>
        <v>125</v>
      </c>
      <c r="O359" s="63">
        <f t="shared" si="4"/>
        <v>20</v>
      </c>
      <c r="P359" s="63">
        <f t="shared" si="5"/>
        <v>67</v>
      </c>
      <c r="Q359" s="63">
        <f t="shared" si="6"/>
        <v>72</v>
      </c>
      <c r="R359" s="65">
        <f t="shared" si="7"/>
        <v>0.676056338</v>
      </c>
      <c r="S359" s="65">
        <f t="shared" si="8"/>
        <v>0.5105633803</v>
      </c>
      <c r="T359" s="66">
        <f t="shared" si="9"/>
        <v>0.6345177665</v>
      </c>
      <c r="U359" s="27">
        <f t="shared" si="10"/>
        <v>0.6393567372</v>
      </c>
      <c r="V359" s="27">
        <f t="shared" si="11"/>
        <v>0.429574579</v>
      </c>
      <c r="W359" s="27">
        <f t="shared" si="12"/>
        <v>0.2755912895</v>
      </c>
      <c r="X359" s="27">
        <f t="shared" si="13"/>
        <v>-0.07313412628</v>
      </c>
      <c r="Y359" s="27">
        <f t="shared" si="14"/>
        <v>0.06395145491</v>
      </c>
      <c r="Z359" s="27">
        <f t="shared" si="15"/>
        <v>0.1024172149</v>
      </c>
      <c r="AA359" s="27"/>
    </row>
    <row r="360">
      <c r="A360" s="29">
        <v>5324.0</v>
      </c>
      <c r="B360" s="30">
        <v>2270.0</v>
      </c>
      <c r="C360" s="14">
        <v>25.0</v>
      </c>
      <c r="D360" s="15">
        <v>35.0</v>
      </c>
      <c r="E360" s="16">
        <v>22.0</v>
      </c>
      <c r="F360" s="17">
        <v>42.0</v>
      </c>
      <c r="G360" s="18">
        <v>99.0</v>
      </c>
      <c r="H360" s="19">
        <v>51.0</v>
      </c>
      <c r="I360" s="20">
        <v>40.0</v>
      </c>
      <c r="J360" s="21">
        <v>54.0</v>
      </c>
      <c r="K360" s="22">
        <v>56.0</v>
      </c>
      <c r="L360" s="75">
        <f t="shared" si="1"/>
        <v>0.6533018868</v>
      </c>
      <c r="M360" s="62">
        <f t="shared" si="2"/>
        <v>102</v>
      </c>
      <c r="N360" s="63">
        <f t="shared" si="3"/>
        <v>99</v>
      </c>
      <c r="O360" s="63">
        <f t="shared" si="4"/>
        <v>54</v>
      </c>
      <c r="P360" s="63">
        <f t="shared" si="5"/>
        <v>93</v>
      </c>
      <c r="Q360" s="63">
        <f t="shared" si="6"/>
        <v>178</v>
      </c>
      <c r="R360" s="65">
        <f t="shared" si="7"/>
        <v>0.4528301887</v>
      </c>
      <c r="S360" s="65">
        <f t="shared" si="8"/>
        <v>0.3608490566</v>
      </c>
      <c r="T360" s="66">
        <f t="shared" si="9"/>
        <v>0.357400722</v>
      </c>
      <c r="U360" s="27">
        <f t="shared" si="10"/>
        <v>0.3688513376</v>
      </c>
      <c r="V360" s="27">
        <f t="shared" si="11"/>
        <v>0.3036088908</v>
      </c>
      <c r="W360" s="27">
        <f t="shared" si="12"/>
        <v>0.1845941656</v>
      </c>
      <c r="X360" s="27">
        <f t="shared" si="13"/>
        <v>-0.03653186982</v>
      </c>
      <c r="Y360" s="27">
        <f t="shared" si="14"/>
        <v>0.03027462865</v>
      </c>
      <c r="Z360" s="27">
        <f t="shared" si="15"/>
        <v>0.04594919725</v>
      </c>
      <c r="AA360" s="27"/>
    </row>
    <row r="361">
      <c r="A361" s="29">
        <v>5330.0</v>
      </c>
      <c r="B361" s="30">
        <v>2448.0</v>
      </c>
      <c r="C361" s="14">
        <v>14.0</v>
      </c>
      <c r="D361" s="15">
        <v>7.0</v>
      </c>
      <c r="E361" s="16">
        <v>14.0</v>
      </c>
      <c r="F361" s="17">
        <v>36.0</v>
      </c>
      <c r="G361" s="18">
        <v>106.0</v>
      </c>
      <c r="H361" s="19">
        <v>24.0</v>
      </c>
      <c r="I361" s="20">
        <v>14.0</v>
      </c>
      <c r="J361" s="21">
        <v>19.0</v>
      </c>
      <c r="K361" s="22">
        <v>38.0</v>
      </c>
      <c r="L361" s="75">
        <f t="shared" si="1"/>
        <v>0.7095588235</v>
      </c>
      <c r="M361" s="62">
        <f t="shared" si="2"/>
        <v>106</v>
      </c>
      <c r="N361" s="63">
        <f t="shared" si="3"/>
        <v>106</v>
      </c>
      <c r="O361" s="63">
        <f t="shared" si="4"/>
        <v>19</v>
      </c>
      <c r="P361" s="63">
        <f t="shared" si="5"/>
        <v>60</v>
      </c>
      <c r="Q361" s="63">
        <f t="shared" si="6"/>
        <v>87</v>
      </c>
      <c r="R361" s="65">
        <f t="shared" si="7"/>
        <v>0.6102941176</v>
      </c>
      <c r="S361" s="65">
        <f t="shared" si="8"/>
        <v>0.4595588235</v>
      </c>
      <c r="T361" s="66">
        <f t="shared" si="9"/>
        <v>0.5492227979</v>
      </c>
      <c r="U361" s="27">
        <f t="shared" si="10"/>
        <v>0.5525734907</v>
      </c>
      <c r="V361" s="27">
        <f t="shared" si="11"/>
        <v>0.3866606885</v>
      </c>
      <c r="W361" s="27">
        <f t="shared" si="12"/>
        <v>0.2487836197</v>
      </c>
      <c r="X361" s="27">
        <f t="shared" si="13"/>
        <v>-0.0592519941</v>
      </c>
      <c r="Y361" s="27">
        <f t="shared" si="14"/>
        <v>0.05196347321</v>
      </c>
      <c r="Z361" s="27">
        <f t="shared" si="15"/>
        <v>0.08346137826</v>
      </c>
      <c r="AA361" s="27"/>
    </row>
    <row r="362">
      <c r="A362" s="29">
        <v>5350.0</v>
      </c>
      <c r="B362" s="30">
        <v>3063.0</v>
      </c>
      <c r="C362" s="14">
        <v>14.0</v>
      </c>
      <c r="D362" s="15">
        <v>20.0</v>
      </c>
      <c r="E362" s="16">
        <v>13.0</v>
      </c>
      <c r="F362" s="17">
        <v>70.0</v>
      </c>
      <c r="G362" s="18">
        <v>219.0</v>
      </c>
      <c r="H362" s="19">
        <v>82.0</v>
      </c>
      <c r="I362" s="20">
        <v>26.0</v>
      </c>
      <c r="J362" s="21">
        <v>24.0</v>
      </c>
      <c r="K362" s="22">
        <v>29.0</v>
      </c>
      <c r="L362" s="75">
        <f t="shared" si="1"/>
        <v>0.6458752515</v>
      </c>
      <c r="M362" s="62">
        <f t="shared" si="2"/>
        <v>219</v>
      </c>
      <c r="N362" s="63">
        <f t="shared" si="3"/>
        <v>219</v>
      </c>
      <c r="O362" s="63">
        <f t="shared" si="4"/>
        <v>24</v>
      </c>
      <c r="P362" s="63">
        <f t="shared" si="5"/>
        <v>152</v>
      </c>
      <c r="Q362" s="63">
        <f t="shared" si="6"/>
        <v>102</v>
      </c>
      <c r="R362" s="65">
        <f t="shared" si="7"/>
        <v>0.7464788732</v>
      </c>
      <c r="S362" s="65">
        <f t="shared" si="8"/>
        <v>0.4889336016</v>
      </c>
      <c r="T362" s="66">
        <f t="shared" si="9"/>
        <v>0.6822429907</v>
      </c>
      <c r="U362" s="27">
        <f t="shared" si="10"/>
        <v>0.6820491036</v>
      </c>
      <c r="V362" s="27">
        <f t="shared" si="11"/>
        <v>0.411375853</v>
      </c>
      <c r="W362" s="27">
        <f t="shared" si="12"/>
        <v>0.3042987155</v>
      </c>
      <c r="X362" s="27">
        <f t="shared" si="13"/>
        <v>-0.06706879795</v>
      </c>
      <c r="Y362" s="27">
        <f t="shared" si="14"/>
        <v>0.06762157536</v>
      </c>
      <c r="Z362" s="27">
        <f t="shared" si="15"/>
        <v>0.1248654326</v>
      </c>
      <c r="AA362" s="27"/>
    </row>
    <row r="363">
      <c r="A363" s="29">
        <v>5372.0</v>
      </c>
      <c r="B363" s="30">
        <v>1870.0</v>
      </c>
      <c r="C363" s="14">
        <v>4.0</v>
      </c>
      <c r="D363" s="15">
        <v>7.0</v>
      </c>
      <c r="E363" s="16">
        <v>2.0</v>
      </c>
      <c r="F363" s="17">
        <v>40.0</v>
      </c>
      <c r="G363" s="18">
        <v>112.0</v>
      </c>
      <c r="H363" s="19">
        <v>31.0</v>
      </c>
      <c r="I363" s="20">
        <v>16.0</v>
      </c>
      <c r="J363" s="21">
        <v>15.0</v>
      </c>
      <c r="K363" s="22">
        <v>15.0</v>
      </c>
      <c r="L363" s="75">
        <f t="shared" si="1"/>
        <v>0.6446280992</v>
      </c>
      <c r="M363" s="62">
        <f t="shared" si="2"/>
        <v>112</v>
      </c>
      <c r="N363" s="63">
        <f t="shared" si="3"/>
        <v>112</v>
      </c>
      <c r="O363" s="63">
        <f t="shared" si="4"/>
        <v>15</v>
      </c>
      <c r="P363" s="63">
        <f t="shared" si="5"/>
        <v>71</v>
      </c>
      <c r="Q363" s="63">
        <f t="shared" si="6"/>
        <v>44</v>
      </c>
      <c r="R363" s="65">
        <f t="shared" si="7"/>
        <v>0.7561983471</v>
      </c>
      <c r="S363" s="65">
        <f t="shared" si="8"/>
        <v>0.5247933884</v>
      </c>
      <c r="T363" s="66">
        <f t="shared" si="9"/>
        <v>0.7179487179</v>
      </c>
      <c r="U363" s="27">
        <f t="shared" si="10"/>
        <v>0.7151612418</v>
      </c>
      <c r="V363" s="27">
        <f t="shared" si="11"/>
        <v>0.441547333</v>
      </c>
      <c r="W363" s="27">
        <f t="shared" si="12"/>
        <v>0.3082608148</v>
      </c>
      <c r="X363" s="27">
        <f t="shared" si="13"/>
        <v>-0.07726760712</v>
      </c>
      <c r="Y363" s="27">
        <f t="shared" si="14"/>
        <v>0.07352617222</v>
      </c>
      <c r="Z363" s="27">
        <f t="shared" si="15"/>
        <v>0.1281382038</v>
      </c>
      <c r="AA363" s="27"/>
    </row>
    <row r="364">
      <c r="A364" s="29">
        <v>5384.0</v>
      </c>
      <c r="B364" s="30">
        <v>1859.0</v>
      </c>
      <c r="C364" s="14">
        <v>6.0</v>
      </c>
      <c r="D364" s="15">
        <v>11.0</v>
      </c>
      <c r="E364" s="16">
        <v>2.0</v>
      </c>
      <c r="F364" s="17">
        <v>39.0</v>
      </c>
      <c r="G364" s="18">
        <v>150.0</v>
      </c>
      <c r="H364" s="19">
        <v>34.0</v>
      </c>
      <c r="I364" s="20">
        <v>15.0</v>
      </c>
      <c r="J364" s="21">
        <v>16.0</v>
      </c>
      <c r="K364" s="22">
        <v>17.0</v>
      </c>
      <c r="L364" s="75">
        <f t="shared" si="1"/>
        <v>0.6931034483</v>
      </c>
      <c r="M364" s="62">
        <f t="shared" si="2"/>
        <v>152</v>
      </c>
      <c r="N364" s="63">
        <f t="shared" si="3"/>
        <v>150</v>
      </c>
      <c r="O364" s="63">
        <f t="shared" si="4"/>
        <v>16</v>
      </c>
      <c r="P364" s="63">
        <f t="shared" si="5"/>
        <v>73</v>
      </c>
      <c r="Q364" s="63">
        <f t="shared" si="6"/>
        <v>51</v>
      </c>
      <c r="R364" s="65">
        <f t="shared" si="7"/>
        <v>0.7689655172</v>
      </c>
      <c r="S364" s="65">
        <f t="shared" si="8"/>
        <v>0.5724137931</v>
      </c>
      <c r="T364" s="66">
        <f t="shared" si="9"/>
        <v>0.7462686567</v>
      </c>
      <c r="U364" s="27">
        <f t="shared" si="10"/>
        <v>0.7581625392</v>
      </c>
      <c r="V364" s="27">
        <f t="shared" si="11"/>
        <v>0.4816138871</v>
      </c>
      <c r="W364" s="27">
        <f t="shared" si="12"/>
        <v>0.3134652936</v>
      </c>
      <c r="X364" s="27">
        <f t="shared" si="13"/>
        <v>-0.09192654404</v>
      </c>
      <c r="Y364" s="27">
        <f t="shared" si="14"/>
        <v>0.08155204083</v>
      </c>
      <c r="Z364" s="27">
        <f t="shared" si="15"/>
        <v>0.1325015365</v>
      </c>
      <c r="AA364" s="27"/>
    </row>
    <row r="365">
      <c r="A365" s="29">
        <v>5395.0</v>
      </c>
      <c r="B365" s="30">
        <v>608.0</v>
      </c>
      <c r="C365" s="14">
        <v>14.0</v>
      </c>
      <c r="D365" s="15">
        <v>15.0</v>
      </c>
      <c r="E365" s="16">
        <v>9.0</v>
      </c>
      <c r="F365" s="17">
        <v>15.0</v>
      </c>
      <c r="G365" s="18">
        <v>62.0</v>
      </c>
      <c r="H365" s="19">
        <v>8.0</v>
      </c>
      <c r="I365" s="20">
        <v>12.0</v>
      </c>
      <c r="J365" s="21">
        <v>39.0</v>
      </c>
      <c r="K365" s="22">
        <v>18.0</v>
      </c>
      <c r="L365" s="75">
        <f t="shared" si="1"/>
        <v>0.6770833333</v>
      </c>
      <c r="M365" s="62">
        <f t="shared" si="2"/>
        <v>62</v>
      </c>
      <c r="N365" s="63">
        <f t="shared" si="3"/>
        <v>62</v>
      </c>
      <c r="O365" s="63">
        <f t="shared" si="4"/>
        <v>39</v>
      </c>
      <c r="P365" s="63">
        <f t="shared" si="5"/>
        <v>23</v>
      </c>
      <c r="Q365" s="63">
        <f t="shared" si="6"/>
        <v>68</v>
      </c>
      <c r="R365" s="65">
        <f t="shared" si="7"/>
        <v>0.4427083333</v>
      </c>
      <c r="S365" s="65">
        <f t="shared" si="8"/>
        <v>0.5260416667</v>
      </c>
      <c r="T365" s="66">
        <f t="shared" si="9"/>
        <v>0.4769230769</v>
      </c>
      <c r="U365" s="27">
        <f t="shared" si="10"/>
        <v>0.4734518515</v>
      </c>
      <c r="V365" s="27">
        <f t="shared" si="11"/>
        <v>0.4425976014</v>
      </c>
      <c r="W365" s="27">
        <f t="shared" si="12"/>
        <v>0.1804680374</v>
      </c>
      <c r="X365" s="27">
        <f t="shared" si="13"/>
        <v>-0.07763562312</v>
      </c>
      <c r="Y365" s="27">
        <f t="shared" si="14"/>
        <v>0.04314750825</v>
      </c>
      <c r="Z365" s="27">
        <f t="shared" si="15"/>
        <v>0.04391800242</v>
      </c>
      <c r="AA365" s="27"/>
    </row>
    <row r="366">
      <c r="A366" s="29">
        <v>5405.0</v>
      </c>
      <c r="B366" s="30">
        <v>2659.0</v>
      </c>
      <c r="C366" s="14">
        <v>5.0</v>
      </c>
      <c r="D366" s="15">
        <v>11.0</v>
      </c>
      <c r="E366" s="16">
        <v>16.0</v>
      </c>
      <c r="F366" s="17">
        <v>45.0</v>
      </c>
      <c r="G366" s="18">
        <v>97.0</v>
      </c>
      <c r="H366" s="19">
        <v>22.0</v>
      </c>
      <c r="I366" s="20">
        <v>18.0</v>
      </c>
      <c r="J366" s="21">
        <v>30.0</v>
      </c>
      <c r="K366" s="22">
        <v>32.0</v>
      </c>
      <c r="L366" s="75">
        <f t="shared" si="1"/>
        <v>0.6485507246</v>
      </c>
      <c r="M366" s="62">
        <f t="shared" si="2"/>
        <v>97</v>
      </c>
      <c r="N366" s="63">
        <f t="shared" si="3"/>
        <v>97</v>
      </c>
      <c r="O366" s="63">
        <f t="shared" si="4"/>
        <v>30</v>
      </c>
      <c r="P366" s="63">
        <f t="shared" si="5"/>
        <v>67</v>
      </c>
      <c r="Q366" s="63">
        <f t="shared" si="6"/>
        <v>82</v>
      </c>
      <c r="R366" s="65">
        <f t="shared" si="7"/>
        <v>0.5942028986</v>
      </c>
      <c r="S366" s="65">
        <f t="shared" si="8"/>
        <v>0.4601449275</v>
      </c>
      <c r="T366" s="66">
        <f t="shared" si="9"/>
        <v>0.5418994413</v>
      </c>
      <c r="U366" s="27">
        <f t="shared" si="10"/>
        <v>0.5407071972</v>
      </c>
      <c r="V366" s="27">
        <f t="shared" si="11"/>
        <v>0.387153821</v>
      </c>
      <c r="W366" s="27">
        <f t="shared" si="12"/>
        <v>0.2422241074</v>
      </c>
      <c r="X366" s="27">
        <f t="shared" si="13"/>
        <v>-0.05940322599</v>
      </c>
      <c r="Y366" s="27">
        <f t="shared" si="14"/>
        <v>0.05065791177</v>
      </c>
      <c r="Z366" s="27">
        <f t="shared" si="15"/>
        <v>0.07911825794</v>
      </c>
      <c r="AA366" s="27"/>
    </row>
    <row r="367">
      <c r="A367" s="29">
        <v>5412.0</v>
      </c>
      <c r="B367" s="30">
        <v>3126.0</v>
      </c>
      <c r="C367" s="14">
        <v>11.0</v>
      </c>
      <c r="D367" s="15">
        <v>14.0</v>
      </c>
      <c r="E367" s="16">
        <v>12.0</v>
      </c>
      <c r="F367" s="17">
        <v>47.0</v>
      </c>
      <c r="G367" s="18">
        <v>106.0</v>
      </c>
      <c r="H367" s="19">
        <v>39.0</v>
      </c>
      <c r="I367" s="20">
        <v>28.0</v>
      </c>
      <c r="J367" s="21">
        <v>34.0</v>
      </c>
      <c r="K367" s="22">
        <v>25.0</v>
      </c>
      <c r="L367" s="75">
        <f t="shared" si="1"/>
        <v>0.6202531646</v>
      </c>
      <c r="M367" s="62">
        <f t="shared" si="2"/>
        <v>106</v>
      </c>
      <c r="N367" s="63">
        <f t="shared" si="3"/>
        <v>106</v>
      </c>
      <c r="O367" s="63">
        <f t="shared" si="4"/>
        <v>34</v>
      </c>
      <c r="P367" s="63">
        <f t="shared" si="5"/>
        <v>86</v>
      </c>
      <c r="Q367" s="63">
        <f t="shared" si="6"/>
        <v>90</v>
      </c>
      <c r="R367" s="65">
        <f t="shared" si="7"/>
        <v>0.6075949367</v>
      </c>
      <c r="S367" s="65">
        <f t="shared" si="8"/>
        <v>0.4430379747</v>
      </c>
      <c r="T367" s="66">
        <f t="shared" si="9"/>
        <v>0.5408163265</v>
      </c>
      <c r="U367" s="27">
        <f t="shared" si="10"/>
        <v>0.538930304</v>
      </c>
      <c r="V367" s="27">
        <f t="shared" si="11"/>
        <v>0.3727604815</v>
      </c>
      <c r="W367" s="27">
        <f t="shared" si="12"/>
        <v>0.2476833108</v>
      </c>
      <c r="X367" s="27">
        <f t="shared" si="13"/>
        <v>-0.05506842545</v>
      </c>
      <c r="Y367" s="27">
        <f t="shared" si="14"/>
        <v>0.04987385951</v>
      </c>
      <c r="Z367" s="27">
        <f t="shared" si="15"/>
        <v>0.08272475249</v>
      </c>
      <c r="AA367" s="27"/>
    </row>
    <row r="368">
      <c r="A368" s="29">
        <v>5417.0</v>
      </c>
      <c r="B368" s="30">
        <v>2272.0</v>
      </c>
      <c r="C368" s="14">
        <v>6.0</v>
      </c>
      <c r="D368" s="15">
        <v>16.0</v>
      </c>
      <c r="E368" s="16">
        <v>9.0</v>
      </c>
      <c r="F368" s="17">
        <v>36.0</v>
      </c>
      <c r="G368" s="18">
        <v>110.0</v>
      </c>
      <c r="H368" s="19">
        <v>37.0</v>
      </c>
      <c r="I368" s="20">
        <v>31.0</v>
      </c>
      <c r="J368" s="21">
        <v>31.0</v>
      </c>
      <c r="K368" s="22">
        <v>39.0</v>
      </c>
      <c r="L368" s="75">
        <f t="shared" si="1"/>
        <v>0.6698412698</v>
      </c>
      <c r="M368" s="62">
        <f t="shared" si="2"/>
        <v>110</v>
      </c>
      <c r="N368" s="63">
        <f t="shared" si="3"/>
        <v>110</v>
      </c>
      <c r="O368" s="63">
        <f t="shared" si="4"/>
        <v>31</v>
      </c>
      <c r="P368" s="63">
        <f t="shared" si="5"/>
        <v>73</v>
      </c>
      <c r="Q368" s="63">
        <f t="shared" si="6"/>
        <v>101</v>
      </c>
      <c r="R368" s="65">
        <f t="shared" si="7"/>
        <v>0.580952381</v>
      </c>
      <c r="S368" s="65">
        <f t="shared" si="8"/>
        <v>0.4476190476</v>
      </c>
      <c r="T368" s="66">
        <f t="shared" si="9"/>
        <v>0.5213270142</v>
      </c>
      <c r="U368" s="27">
        <f t="shared" si="10"/>
        <v>0.5219896536</v>
      </c>
      <c r="V368" s="27">
        <f t="shared" si="11"/>
        <v>0.3766148756</v>
      </c>
      <c r="W368" s="27">
        <f t="shared" si="12"/>
        <v>0.2368225942</v>
      </c>
      <c r="X368" s="27">
        <f t="shared" si="13"/>
        <v>-0.0562131433</v>
      </c>
      <c r="Y368" s="27">
        <f t="shared" si="14"/>
        <v>0.0481800197</v>
      </c>
      <c r="Z368" s="27">
        <f t="shared" si="15"/>
        <v>0.07562898226</v>
      </c>
      <c r="AA368" s="27"/>
    </row>
    <row r="369">
      <c r="A369" s="29">
        <v>5425.0</v>
      </c>
      <c r="B369" s="30">
        <v>2550.0</v>
      </c>
      <c r="C369" s="14">
        <v>13.0</v>
      </c>
      <c r="D369" s="15">
        <v>14.0</v>
      </c>
      <c r="E369" s="16">
        <v>11.0</v>
      </c>
      <c r="F369" s="17">
        <v>74.0</v>
      </c>
      <c r="G369" s="18">
        <v>164.0</v>
      </c>
      <c r="H369" s="19">
        <v>38.0</v>
      </c>
      <c r="I369" s="20">
        <v>21.0</v>
      </c>
      <c r="J369" s="21">
        <v>26.0</v>
      </c>
      <c r="K369" s="22">
        <v>25.0</v>
      </c>
      <c r="L369" s="75">
        <f t="shared" si="1"/>
        <v>0.6424870466</v>
      </c>
      <c r="M369" s="62">
        <f t="shared" si="2"/>
        <v>164</v>
      </c>
      <c r="N369" s="63">
        <f t="shared" si="3"/>
        <v>164</v>
      </c>
      <c r="O369" s="63">
        <f t="shared" si="4"/>
        <v>26</v>
      </c>
      <c r="P369" s="63">
        <f t="shared" si="5"/>
        <v>112</v>
      </c>
      <c r="Q369" s="63">
        <f t="shared" si="6"/>
        <v>84</v>
      </c>
      <c r="R369" s="65">
        <f t="shared" si="7"/>
        <v>0.7150259067</v>
      </c>
      <c r="S369" s="65">
        <f t="shared" si="8"/>
        <v>0.4922279793</v>
      </c>
      <c r="T369" s="66">
        <f t="shared" si="9"/>
        <v>0.6612903226</v>
      </c>
      <c r="U369" s="27">
        <f t="shared" si="10"/>
        <v>0.6583788309</v>
      </c>
      <c r="V369" s="27">
        <f t="shared" si="11"/>
        <v>0.4141476556</v>
      </c>
      <c r="W369" s="27">
        <f t="shared" si="12"/>
        <v>0.2914770569</v>
      </c>
      <c r="X369" s="27">
        <f t="shared" si="13"/>
        <v>-0.06797564631</v>
      </c>
      <c r="Y369" s="27">
        <f t="shared" si="14"/>
        <v>0.06520876154</v>
      </c>
      <c r="Z369" s="27">
        <f t="shared" si="15"/>
        <v>0.1145646781</v>
      </c>
      <c r="AA369" s="27"/>
    </row>
    <row r="370">
      <c r="A370" s="29">
        <v>5501.0</v>
      </c>
      <c r="B370" s="30">
        <v>916.0</v>
      </c>
      <c r="C370" s="14">
        <v>12.0</v>
      </c>
      <c r="D370" s="15">
        <v>13.0</v>
      </c>
      <c r="E370" s="16">
        <v>22.0</v>
      </c>
      <c r="F370" s="17">
        <v>20.0</v>
      </c>
      <c r="G370" s="18">
        <v>56.0</v>
      </c>
      <c r="H370" s="19">
        <v>18.0</v>
      </c>
      <c r="I370" s="20">
        <v>23.0</v>
      </c>
      <c r="J370" s="21">
        <v>34.0</v>
      </c>
      <c r="K370" s="22">
        <v>46.0</v>
      </c>
      <c r="L370" s="75">
        <f t="shared" si="1"/>
        <v>0.7049180328</v>
      </c>
      <c r="M370" s="62">
        <f t="shared" si="2"/>
        <v>56</v>
      </c>
      <c r="N370" s="63">
        <f t="shared" si="3"/>
        <v>56</v>
      </c>
      <c r="O370" s="63">
        <f t="shared" si="4"/>
        <v>34</v>
      </c>
      <c r="P370" s="63">
        <f t="shared" si="5"/>
        <v>38</v>
      </c>
      <c r="Q370" s="63">
        <f t="shared" si="6"/>
        <v>116</v>
      </c>
      <c r="R370" s="65">
        <f t="shared" si="7"/>
        <v>0.3852459016</v>
      </c>
      <c r="S370" s="65">
        <f t="shared" si="8"/>
        <v>0.368852459</v>
      </c>
      <c r="T370" s="66">
        <f t="shared" si="9"/>
        <v>0.3255813953</v>
      </c>
      <c r="U370" s="27">
        <f t="shared" si="10"/>
        <v>0.3297569088</v>
      </c>
      <c r="V370" s="27">
        <f t="shared" si="11"/>
        <v>0.3103427428</v>
      </c>
      <c r="W370" s="27">
        <f t="shared" si="12"/>
        <v>0.1570437386</v>
      </c>
      <c r="X370" s="27">
        <f t="shared" si="13"/>
        <v>-0.03817034797</v>
      </c>
      <c r="Y370" s="27">
        <f t="shared" si="14"/>
        <v>0.0263274374</v>
      </c>
      <c r="Z370" s="27">
        <f t="shared" si="15"/>
        <v>0.03325701289</v>
      </c>
      <c r="AA370" s="27"/>
    </row>
    <row r="371">
      <c r="A371" s="29">
        <v>5504.0</v>
      </c>
      <c r="B371" s="30">
        <v>2412.0</v>
      </c>
      <c r="C371" s="14">
        <v>26.0</v>
      </c>
      <c r="D371" s="15">
        <v>27.0</v>
      </c>
      <c r="E371" s="16">
        <v>23.0</v>
      </c>
      <c r="F371" s="17">
        <v>49.0</v>
      </c>
      <c r="G371" s="18">
        <v>131.0</v>
      </c>
      <c r="H371" s="19">
        <v>42.0</v>
      </c>
      <c r="I371" s="20">
        <v>48.0</v>
      </c>
      <c r="J371" s="21">
        <v>57.0</v>
      </c>
      <c r="K371" s="22">
        <v>62.0</v>
      </c>
      <c r="L371" s="75">
        <f t="shared" si="1"/>
        <v>0.6817204301</v>
      </c>
      <c r="M371" s="62">
        <f t="shared" si="2"/>
        <v>132</v>
      </c>
      <c r="N371" s="63">
        <f t="shared" si="3"/>
        <v>131</v>
      </c>
      <c r="O371" s="63">
        <f t="shared" si="4"/>
        <v>57</v>
      </c>
      <c r="P371" s="63">
        <f t="shared" si="5"/>
        <v>91</v>
      </c>
      <c r="Q371" s="63">
        <f t="shared" si="6"/>
        <v>186</v>
      </c>
      <c r="R371" s="65">
        <f t="shared" si="7"/>
        <v>0.4774193548</v>
      </c>
      <c r="S371" s="65">
        <f t="shared" si="8"/>
        <v>0.4043010753</v>
      </c>
      <c r="T371" s="66">
        <f t="shared" si="9"/>
        <v>0.4132492114</v>
      </c>
      <c r="U371" s="27">
        <f t="shared" si="10"/>
        <v>0.4167197443</v>
      </c>
      <c r="V371" s="27">
        <f t="shared" si="11"/>
        <v>0.3401682747</v>
      </c>
      <c r="W371" s="27">
        <f t="shared" si="12"/>
        <v>0.1946178273</v>
      </c>
      <c r="X371" s="27">
        <f t="shared" si="13"/>
        <v>-0.04585962992</v>
      </c>
      <c r="Y371" s="27">
        <f t="shared" si="14"/>
        <v>0.03576208214</v>
      </c>
      <c r="Z371" s="27">
        <f t="shared" si="15"/>
        <v>0.051074865</v>
      </c>
      <c r="AA371" s="27"/>
    </row>
    <row r="372">
      <c r="A372" s="29">
        <v>5513.0</v>
      </c>
      <c r="B372" s="30">
        <v>2591.0</v>
      </c>
      <c r="C372" s="14">
        <v>28.0</v>
      </c>
      <c r="D372" s="15">
        <v>12.0</v>
      </c>
      <c r="E372" s="16">
        <v>14.0</v>
      </c>
      <c r="F372" s="17">
        <v>48.0</v>
      </c>
      <c r="G372" s="18">
        <v>111.0</v>
      </c>
      <c r="H372" s="19">
        <v>29.0</v>
      </c>
      <c r="I372" s="20">
        <v>42.0</v>
      </c>
      <c r="J372" s="21">
        <v>32.0</v>
      </c>
      <c r="K372" s="22">
        <v>48.0</v>
      </c>
      <c r="L372" s="75">
        <f t="shared" si="1"/>
        <v>0.7005494505</v>
      </c>
      <c r="M372" s="62">
        <f t="shared" si="2"/>
        <v>111</v>
      </c>
      <c r="N372" s="63">
        <f t="shared" si="3"/>
        <v>111</v>
      </c>
      <c r="O372" s="63">
        <f t="shared" si="4"/>
        <v>32</v>
      </c>
      <c r="P372" s="63">
        <f t="shared" si="5"/>
        <v>77</v>
      </c>
      <c r="Q372" s="63">
        <f t="shared" si="6"/>
        <v>144</v>
      </c>
      <c r="R372" s="65">
        <f t="shared" si="7"/>
        <v>0.5164835165</v>
      </c>
      <c r="S372" s="65">
        <f t="shared" si="8"/>
        <v>0.3928571429</v>
      </c>
      <c r="T372" s="66">
        <f t="shared" si="9"/>
        <v>0.4352941176</v>
      </c>
      <c r="U372" s="27">
        <f t="shared" si="10"/>
        <v>0.4361061631</v>
      </c>
      <c r="V372" s="27">
        <f t="shared" si="11"/>
        <v>0.3305396514</v>
      </c>
      <c r="W372" s="27">
        <f t="shared" si="12"/>
        <v>0.210542155</v>
      </c>
      <c r="X372" s="27">
        <f t="shared" si="13"/>
        <v>-0.04330021578</v>
      </c>
      <c r="Y372" s="27">
        <f t="shared" si="14"/>
        <v>0.03759317426</v>
      </c>
      <c r="Z372" s="27">
        <f t="shared" si="15"/>
        <v>0.05977507304</v>
      </c>
      <c r="AA372" s="27"/>
    </row>
    <row r="373">
      <c r="A373" s="29">
        <v>5530.0</v>
      </c>
      <c r="B373" s="30">
        <v>3327.0</v>
      </c>
      <c r="C373" s="14">
        <v>70.0</v>
      </c>
      <c r="D373" s="15">
        <v>196.0</v>
      </c>
      <c r="E373" s="16">
        <v>39.0</v>
      </c>
      <c r="F373" s="17">
        <v>27.0</v>
      </c>
      <c r="G373" s="18">
        <v>221.0</v>
      </c>
      <c r="H373" s="19">
        <v>21.0</v>
      </c>
      <c r="I373" s="20">
        <v>101.0</v>
      </c>
      <c r="J373" s="21">
        <v>287.0</v>
      </c>
      <c r="K373" s="22">
        <v>111.0</v>
      </c>
      <c r="L373" s="75">
        <f t="shared" si="1"/>
        <v>0.6877912395</v>
      </c>
      <c r="M373" s="62">
        <f t="shared" si="2"/>
        <v>232</v>
      </c>
      <c r="N373" s="63">
        <f t="shared" si="3"/>
        <v>221</v>
      </c>
      <c r="O373" s="63">
        <f t="shared" si="4"/>
        <v>287</v>
      </c>
      <c r="P373" s="63">
        <f t="shared" si="5"/>
        <v>48</v>
      </c>
      <c r="Q373" s="63">
        <f t="shared" si="6"/>
        <v>517</v>
      </c>
      <c r="R373" s="65">
        <f t="shared" si="7"/>
        <v>0.2506989748</v>
      </c>
      <c r="S373" s="65">
        <f t="shared" si="8"/>
        <v>0.4734389562</v>
      </c>
      <c r="T373" s="66">
        <f t="shared" si="9"/>
        <v>0.2994579946</v>
      </c>
      <c r="U373" s="27">
        <f t="shared" si="10"/>
        <v>0.3146804671</v>
      </c>
      <c r="V373" s="27">
        <f t="shared" si="11"/>
        <v>0.3983390665</v>
      </c>
      <c r="W373" s="27">
        <f t="shared" si="12"/>
        <v>0.1021962962</v>
      </c>
      <c r="X373" s="27">
        <f t="shared" si="13"/>
        <v>-0.06288524157</v>
      </c>
      <c r="Y373" s="27">
        <f t="shared" si="14"/>
        <v>0.0219904657</v>
      </c>
      <c r="Z373" s="27">
        <f t="shared" si="15"/>
        <v>0.0140835552</v>
      </c>
      <c r="AA373" s="27"/>
    </row>
    <row r="374">
      <c r="A374" s="29">
        <v>5531.0</v>
      </c>
      <c r="B374" s="30">
        <v>572.0</v>
      </c>
      <c r="C374" s="14">
        <v>5.0</v>
      </c>
      <c r="D374" s="15">
        <v>10.0</v>
      </c>
      <c r="E374" s="16">
        <v>11.0</v>
      </c>
      <c r="F374" s="17">
        <v>7.0</v>
      </c>
      <c r="G374" s="18">
        <v>51.0</v>
      </c>
      <c r="H374" s="19">
        <v>11.0</v>
      </c>
      <c r="I374" s="20">
        <v>11.0</v>
      </c>
      <c r="J374" s="21">
        <v>25.0</v>
      </c>
      <c r="K374" s="22">
        <v>32.0</v>
      </c>
      <c r="L374" s="75">
        <f t="shared" si="1"/>
        <v>0.736196319</v>
      </c>
      <c r="M374" s="62">
        <f t="shared" si="2"/>
        <v>51</v>
      </c>
      <c r="N374" s="63">
        <f t="shared" si="3"/>
        <v>51</v>
      </c>
      <c r="O374" s="63">
        <f t="shared" si="4"/>
        <v>25</v>
      </c>
      <c r="P374" s="63">
        <f t="shared" si="5"/>
        <v>18</v>
      </c>
      <c r="Q374" s="63">
        <f t="shared" si="6"/>
        <v>69</v>
      </c>
      <c r="R374" s="65">
        <f t="shared" si="7"/>
        <v>0.4233128834</v>
      </c>
      <c r="S374" s="65">
        <f t="shared" si="8"/>
        <v>0.4662576687</v>
      </c>
      <c r="T374" s="66">
        <f t="shared" si="9"/>
        <v>0.425</v>
      </c>
      <c r="U374" s="27">
        <f t="shared" si="10"/>
        <v>0.4215453095</v>
      </c>
      <c r="V374" s="27">
        <f t="shared" si="11"/>
        <v>0.3922969204</v>
      </c>
      <c r="W374" s="27">
        <f t="shared" si="12"/>
        <v>0.1725615705</v>
      </c>
      <c r="X374" s="27">
        <f t="shared" si="13"/>
        <v>-0.06099197951</v>
      </c>
      <c r="Y374" s="27">
        <f t="shared" si="14"/>
        <v>0.03656834896</v>
      </c>
      <c r="Z374" s="27">
        <f t="shared" si="15"/>
        <v>0.0401541241</v>
      </c>
      <c r="AA374" s="27"/>
    </row>
    <row r="375">
      <c r="A375" s="29">
        <v>5533.0</v>
      </c>
      <c r="B375" s="30">
        <v>2049.0</v>
      </c>
      <c r="C375" s="14">
        <v>21.0</v>
      </c>
      <c r="D375" s="15">
        <v>32.0</v>
      </c>
      <c r="E375" s="16">
        <v>31.0</v>
      </c>
      <c r="F375" s="17">
        <v>71.0</v>
      </c>
      <c r="G375" s="18">
        <v>206.0</v>
      </c>
      <c r="H375" s="19">
        <v>48.0</v>
      </c>
      <c r="I375" s="20">
        <v>32.0</v>
      </c>
      <c r="J375" s="21">
        <v>59.0</v>
      </c>
      <c r="K375" s="22">
        <v>53.0</v>
      </c>
      <c r="L375" s="75">
        <f t="shared" si="1"/>
        <v>0.678119349</v>
      </c>
      <c r="M375" s="62">
        <f t="shared" si="2"/>
        <v>206</v>
      </c>
      <c r="N375" s="63">
        <f t="shared" si="3"/>
        <v>206</v>
      </c>
      <c r="O375" s="63">
        <f t="shared" si="4"/>
        <v>59</v>
      </c>
      <c r="P375" s="63">
        <f t="shared" si="5"/>
        <v>119</v>
      </c>
      <c r="Q375" s="63">
        <f t="shared" si="6"/>
        <v>169</v>
      </c>
      <c r="R375" s="65">
        <f t="shared" si="7"/>
        <v>0.5877034358</v>
      </c>
      <c r="S375" s="65">
        <f t="shared" si="8"/>
        <v>0.47920434</v>
      </c>
      <c r="T375" s="66">
        <f t="shared" si="9"/>
        <v>0.5493333333</v>
      </c>
      <c r="U375" s="27">
        <f t="shared" si="10"/>
        <v>0.5488707518</v>
      </c>
      <c r="V375" s="27">
        <f t="shared" si="11"/>
        <v>0.4031899085</v>
      </c>
      <c r="W375" s="27">
        <f t="shared" si="12"/>
        <v>0.239574631</v>
      </c>
      <c r="X375" s="27">
        <f t="shared" si="13"/>
        <v>-0.06442615872</v>
      </c>
      <c r="Y375" s="27">
        <f t="shared" si="14"/>
        <v>0.05217913204</v>
      </c>
      <c r="Z375" s="27">
        <f t="shared" si="15"/>
        <v>0.07739691381</v>
      </c>
      <c r="AA375" s="27"/>
    </row>
    <row r="376">
      <c r="A376" s="29">
        <v>5545.0</v>
      </c>
      <c r="B376" s="30">
        <v>1158.0</v>
      </c>
      <c r="C376" s="14">
        <v>6.0</v>
      </c>
      <c r="D376" s="15">
        <v>10.0</v>
      </c>
      <c r="E376" s="16">
        <v>1.0</v>
      </c>
      <c r="F376" s="17">
        <v>15.0</v>
      </c>
      <c r="G376" s="18">
        <v>31.0</v>
      </c>
      <c r="H376" s="19">
        <v>9.0</v>
      </c>
      <c r="I376" s="20">
        <v>4.0</v>
      </c>
      <c r="J376" s="21">
        <v>20.0</v>
      </c>
      <c r="K376" s="22">
        <v>2.0</v>
      </c>
      <c r="L376" s="75">
        <f t="shared" si="1"/>
        <v>0.5510204082</v>
      </c>
      <c r="M376" s="62">
        <f t="shared" si="2"/>
        <v>31</v>
      </c>
      <c r="N376" s="63">
        <f t="shared" si="3"/>
        <v>31</v>
      </c>
      <c r="O376" s="63">
        <f t="shared" si="4"/>
        <v>20</v>
      </c>
      <c r="P376" s="63">
        <f t="shared" si="5"/>
        <v>24</v>
      </c>
      <c r="Q376" s="63">
        <f t="shared" si="6"/>
        <v>23</v>
      </c>
      <c r="R376" s="65">
        <f t="shared" si="7"/>
        <v>0.5612244898</v>
      </c>
      <c r="S376" s="65">
        <f t="shared" si="8"/>
        <v>0.5204081633</v>
      </c>
      <c r="T376" s="66">
        <f t="shared" si="9"/>
        <v>0.5740740741</v>
      </c>
      <c r="U376" s="27">
        <f t="shared" si="10"/>
        <v>0.5563053855</v>
      </c>
      <c r="V376" s="27">
        <f t="shared" si="11"/>
        <v>0.4378577201</v>
      </c>
      <c r="W376" s="27">
        <f t="shared" si="12"/>
        <v>0.2287806092</v>
      </c>
      <c r="X376" s="27">
        <f t="shared" si="13"/>
        <v>-0.07598169083</v>
      </c>
      <c r="Y376" s="27">
        <f t="shared" si="14"/>
        <v>0.05411262382</v>
      </c>
      <c r="Z376" s="27">
        <f t="shared" si="15"/>
        <v>0.07057979813</v>
      </c>
      <c r="AA376" s="27"/>
    </row>
    <row r="377">
      <c r="A377" s="29">
        <v>5550.0</v>
      </c>
      <c r="B377" s="30">
        <v>760.0</v>
      </c>
      <c r="C377" s="14">
        <v>15.0</v>
      </c>
      <c r="D377" s="15">
        <v>17.0</v>
      </c>
      <c r="E377" s="16">
        <v>25.0</v>
      </c>
      <c r="F377" s="17">
        <v>9.0</v>
      </c>
      <c r="G377" s="18">
        <v>55.0</v>
      </c>
      <c r="H377" s="19">
        <v>11.0</v>
      </c>
      <c r="I377" s="20">
        <v>12.0</v>
      </c>
      <c r="J377" s="21">
        <v>30.0</v>
      </c>
      <c r="K377" s="22">
        <v>27.0</v>
      </c>
      <c r="L377" s="75">
        <f t="shared" si="1"/>
        <v>0.7512437811</v>
      </c>
      <c r="M377" s="62">
        <f t="shared" si="2"/>
        <v>55</v>
      </c>
      <c r="N377" s="63">
        <f t="shared" si="3"/>
        <v>55</v>
      </c>
      <c r="O377" s="63">
        <f t="shared" si="4"/>
        <v>30</v>
      </c>
      <c r="P377" s="63">
        <f t="shared" si="5"/>
        <v>20</v>
      </c>
      <c r="Q377" s="63">
        <f t="shared" si="6"/>
        <v>96</v>
      </c>
      <c r="R377" s="65">
        <f t="shared" si="7"/>
        <v>0.3731343284</v>
      </c>
      <c r="S377" s="65">
        <f t="shared" si="8"/>
        <v>0.4228855721</v>
      </c>
      <c r="T377" s="66">
        <f t="shared" si="9"/>
        <v>0.3642384106</v>
      </c>
      <c r="U377" s="27">
        <f t="shared" si="10"/>
        <v>0.3591290014</v>
      </c>
      <c r="V377" s="27">
        <f t="shared" si="11"/>
        <v>0.3558047808</v>
      </c>
      <c r="W377" s="27">
        <f t="shared" si="12"/>
        <v>0.1521065109</v>
      </c>
      <c r="X377" s="27">
        <f t="shared" si="13"/>
        <v>-0.0501725864</v>
      </c>
      <c r="Y377" s="27">
        <f t="shared" si="14"/>
        <v>0.02923519215</v>
      </c>
      <c r="Z377" s="27">
        <f t="shared" si="15"/>
        <v>0.03119877889</v>
      </c>
      <c r="AA377" s="27"/>
    </row>
    <row r="378">
      <c r="A378" s="29">
        <v>5554.0</v>
      </c>
      <c r="B378" s="30">
        <v>1799.0</v>
      </c>
      <c r="C378" s="14">
        <v>11.0</v>
      </c>
      <c r="D378" s="15">
        <v>21.0</v>
      </c>
      <c r="E378" s="16">
        <v>8.0</v>
      </c>
      <c r="F378" s="17">
        <v>44.0</v>
      </c>
      <c r="G378" s="18">
        <v>138.0</v>
      </c>
      <c r="H378" s="19">
        <v>36.0</v>
      </c>
      <c r="I378" s="20">
        <v>35.0</v>
      </c>
      <c r="J378" s="21">
        <v>47.0</v>
      </c>
      <c r="K378" s="22">
        <v>50.0</v>
      </c>
      <c r="L378" s="75">
        <f t="shared" si="1"/>
        <v>0.6743589744</v>
      </c>
      <c r="M378" s="62">
        <f t="shared" si="2"/>
        <v>138</v>
      </c>
      <c r="N378" s="63">
        <f t="shared" si="3"/>
        <v>138</v>
      </c>
      <c r="O378" s="63">
        <f t="shared" si="4"/>
        <v>47</v>
      </c>
      <c r="P378" s="63">
        <f t="shared" si="5"/>
        <v>80</v>
      </c>
      <c r="Q378" s="63">
        <f t="shared" si="6"/>
        <v>125</v>
      </c>
      <c r="R378" s="65">
        <f t="shared" si="7"/>
        <v>0.558974359</v>
      </c>
      <c r="S378" s="65">
        <f t="shared" si="8"/>
        <v>0.4743589744</v>
      </c>
      <c r="T378" s="66">
        <f t="shared" si="9"/>
        <v>0.5247148289</v>
      </c>
      <c r="U378" s="27">
        <f t="shared" si="10"/>
        <v>0.5239445379</v>
      </c>
      <c r="V378" s="27">
        <f t="shared" si="11"/>
        <v>0.3991131456</v>
      </c>
      <c r="W378" s="27">
        <f t="shared" si="12"/>
        <v>0.2278633536</v>
      </c>
      <c r="X378" s="27">
        <f t="shared" si="13"/>
        <v>-0.06312988464</v>
      </c>
      <c r="Y378" s="27">
        <f t="shared" si="14"/>
        <v>0.04912662016</v>
      </c>
      <c r="Z378" s="27">
        <f t="shared" si="15"/>
        <v>0.07001497812</v>
      </c>
      <c r="AA378" s="27"/>
    </row>
    <row r="379">
      <c r="A379" s="29">
        <v>5556.0</v>
      </c>
      <c r="B379" s="30">
        <v>2533.0</v>
      </c>
      <c r="C379" s="14">
        <v>53.0</v>
      </c>
      <c r="D379" s="15">
        <v>45.0</v>
      </c>
      <c r="E379" s="16">
        <v>63.0</v>
      </c>
      <c r="F379" s="17">
        <v>43.0</v>
      </c>
      <c r="G379" s="18">
        <v>131.0</v>
      </c>
      <c r="H379" s="19">
        <v>28.0</v>
      </c>
      <c r="I379" s="20">
        <v>90.0</v>
      </c>
      <c r="J379" s="21">
        <v>82.0</v>
      </c>
      <c r="K379" s="22">
        <v>102.0</v>
      </c>
      <c r="L379" s="75">
        <f t="shared" si="1"/>
        <v>0.759811617</v>
      </c>
      <c r="M379" s="62">
        <f t="shared" si="2"/>
        <v>127</v>
      </c>
      <c r="N379" s="63">
        <f t="shared" si="3"/>
        <v>131</v>
      </c>
      <c r="O379" s="63">
        <f t="shared" si="4"/>
        <v>82</v>
      </c>
      <c r="P379" s="63">
        <f t="shared" si="5"/>
        <v>71</v>
      </c>
      <c r="Q379" s="63">
        <f t="shared" si="6"/>
        <v>353</v>
      </c>
      <c r="R379" s="65">
        <f t="shared" si="7"/>
        <v>0.31711146</v>
      </c>
      <c r="S379" s="65">
        <f t="shared" si="8"/>
        <v>0.3343799058</v>
      </c>
      <c r="T379" s="66">
        <f t="shared" si="9"/>
        <v>0.270661157</v>
      </c>
      <c r="U379" s="27">
        <f t="shared" si="10"/>
        <v>0.2623742197</v>
      </c>
      <c r="V379" s="27">
        <f t="shared" si="11"/>
        <v>0.2813384446</v>
      </c>
      <c r="W379" s="27">
        <f t="shared" si="12"/>
        <v>0.1292690435</v>
      </c>
      <c r="X379" s="27">
        <f t="shared" si="13"/>
        <v>-0.0313690304</v>
      </c>
      <c r="Y379" s="27">
        <f t="shared" si="14"/>
        <v>0.01964581213</v>
      </c>
      <c r="Z379" s="27">
        <f t="shared" si="15"/>
        <v>0.02253362479</v>
      </c>
      <c r="AA379" s="27"/>
    </row>
    <row r="380">
      <c r="A380" s="29">
        <v>5560.0</v>
      </c>
      <c r="B380" s="30">
        <v>2000.0</v>
      </c>
      <c r="C380" s="14">
        <v>18.0</v>
      </c>
      <c r="D380" s="15">
        <v>17.0</v>
      </c>
      <c r="E380" s="16">
        <v>9.0</v>
      </c>
      <c r="F380" s="17">
        <v>82.0</v>
      </c>
      <c r="G380" s="18">
        <v>193.0</v>
      </c>
      <c r="H380" s="19">
        <v>32.0</v>
      </c>
      <c r="I380" s="20">
        <v>39.0</v>
      </c>
      <c r="J380" s="21">
        <v>38.0</v>
      </c>
      <c r="K380" s="22">
        <v>28.0</v>
      </c>
      <c r="L380" s="75">
        <f t="shared" si="1"/>
        <v>0.6666666667</v>
      </c>
      <c r="M380" s="62">
        <f t="shared" si="2"/>
        <v>193</v>
      </c>
      <c r="N380" s="63">
        <f t="shared" si="3"/>
        <v>193</v>
      </c>
      <c r="O380" s="63">
        <f t="shared" si="4"/>
        <v>38</v>
      </c>
      <c r="P380" s="63">
        <f t="shared" si="5"/>
        <v>114</v>
      </c>
      <c r="Q380" s="63">
        <f t="shared" si="6"/>
        <v>111</v>
      </c>
      <c r="R380" s="65">
        <f t="shared" si="7"/>
        <v>0.673245614</v>
      </c>
      <c r="S380" s="65">
        <f t="shared" si="8"/>
        <v>0.5065789474</v>
      </c>
      <c r="T380" s="66">
        <f t="shared" si="9"/>
        <v>0.6348684211</v>
      </c>
      <c r="U380" s="27">
        <f t="shared" si="10"/>
        <v>0.6343828671</v>
      </c>
      <c r="V380" s="27">
        <f t="shared" si="11"/>
        <v>0.4262221821</v>
      </c>
      <c r="W380" s="27">
        <f t="shared" si="12"/>
        <v>0.2744455107</v>
      </c>
      <c r="X380" s="27">
        <f t="shared" si="13"/>
        <v>-0.07199710394</v>
      </c>
      <c r="Y380" s="27">
        <f t="shared" si="14"/>
        <v>0.06318857311</v>
      </c>
      <c r="Z380" s="27">
        <f t="shared" si="15"/>
        <v>0.1015673801</v>
      </c>
      <c r="AA380" s="27"/>
    </row>
    <row r="381">
      <c r="A381" s="29">
        <v>5563.0</v>
      </c>
      <c r="B381" s="30">
        <v>1682.0</v>
      </c>
      <c r="C381" s="14">
        <v>3.0</v>
      </c>
      <c r="D381" s="15">
        <v>4.0</v>
      </c>
      <c r="E381" s="16">
        <v>3.0</v>
      </c>
      <c r="F381" s="17">
        <v>17.0</v>
      </c>
      <c r="G381" s="18">
        <v>53.0</v>
      </c>
      <c r="H381" s="19">
        <v>13.0</v>
      </c>
      <c r="I381" s="20">
        <v>3.0</v>
      </c>
      <c r="J381" s="21">
        <v>4.0</v>
      </c>
      <c r="K381" s="22">
        <v>1.0</v>
      </c>
      <c r="L381" s="75">
        <f t="shared" si="1"/>
        <v>0.6633663366</v>
      </c>
      <c r="M381" s="62">
        <f t="shared" si="2"/>
        <v>53</v>
      </c>
      <c r="N381" s="63">
        <f t="shared" si="3"/>
        <v>53</v>
      </c>
      <c r="O381" s="63">
        <f t="shared" si="4"/>
        <v>4</v>
      </c>
      <c r="P381" s="63">
        <f t="shared" si="5"/>
        <v>30</v>
      </c>
      <c r="Q381" s="63">
        <f t="shared" si="6"/>
        <v>14</v>
      </c>
      <c r="R381" s="65">
        <f t="shared" si="7"/>
        <v>0.8217821782</v>
      </c>
      <c r="S381" s="65">
        <f t="shared" si="8"/>
        <v>0.5643564356</v>
      </c>
      <c r="T381" s="66">
        <f t="shared" si="9"/>
        <v>0.7910447761</v>
      </c>
      <c r="U381" s="27">
        <f t="shared" si="10"/>
        <v>0.7986850589</v>
      </c>
      <c r="V381" s="27">
        <f t="shared" si="11"/>
        <v>0.4748346388</v>
      </c>
      <c r="W381" s="27">
        <f t="shared" si="12"/>
        <v>0.3349957651</v>
      </c>
      <c r="X381" s="27">
        <f t="shared" si="13"/>
        <v>-0.08935682244</v>
      </c>
      <c r="Y381" s="27">
        <f t="shared" si="14"/>
        <v>0.08592668927</v>
      </c>
      <c r="Z381" s="27">
        <f t="shared" si="15"/>
        <v>0.1513284631</v>
      </c>
      <c r="AA381" s="27"/>
    </row>
    <row r="382">
      <c r="A382" s="29">
        <v>5565.0</v>
      </c>
      <c r="B382" s="30">
        <v>1927.0</v>
      </c>
      <c r="C382" s="14">
        <v>3.0</v>
      </c>
      <c r="D382" s="15">
        <v>7.0</v>
      </c>
      <c r="E382" s="16">
        <v>13.0</v>
      </c>
      <c r="F382" s="17">
        <v>27.0</v>
      </c>
      <c r="G382" s="18">
        <v>108.0</v>
      </c>
      <c r="H382" s="19">
        <v>39.0</v>
      </c>
      <c r="I382" s="20">
        <v>8.0</v>
      </c>
      <c r="J382" s="21">
        <v>20.0</v>
      </c>
      <c r="K382" s="22">
        <v>17.0</v>
      </c>
      <c r="L382" s="75">
        <f t="shared" si="1"/>
        <v>0.6446280992</v>
      </c>
      <c r="M382" s="62">
        <f t="shared" si="2"/>
        <v>108</v>
      </c>
      <c r="N382" s="63">
        <f t="shared" si="3"/>
        <v>108</v>
      </c>
      <c r="O382" s="63">
        <f t="shared" si="4"/>
        <v>20</v>
      </c>
      <c r="P382" s="63">
        <f t="shared" si="5"/>
        <v>66</v>
      </c>
      <c r="Q382" s="63">
        <f t="shared" si="6"/>
        <v>48</v>
      </c>
      <c r="R382" s="65">
        <f t="shared" si="7"/>
        <v>0.7190082645</v>
      </c>
      <c r="S382" s="65">
        <f t="shared" si="8"/>
        <v>0.5289256198</v>
      </c>
      <c r="T382" s="66">
        <f t="shared" si="9"/>
        <v>0.6923076923</v>
      </c>
      <c r="U382" s="27">
        <f t="shared" si="10"/>
        <v>0.6868966241</v>
      </c>
      <c r="V382" s="27">
        <f t="shared" si="11"/>
        <v>0.4450240837</v>
      </c>
      <c r="W382" s="27">
        <f t="shared" si="12"/>
        <v>0.2931004469</v>
      </c>
      <c r="X382" s="27">
        <f t="shared" si="13"/>
        <v>-0.07848921043</v>
      </c>
      <c r="Y382" s="27">
        <f t="shared" si="14"/>
        <v>0.07046060443</v>
      </c>
      <c r="Z382" s="27">
        <f t="shared" si="15"/>
        <v>0.1158443745</v>
      </c>
      <c r="AA382" s="27"/>
    </row>
    <row r="383">
      <c r="A383" s="29">
        <v>5566.0</v>
      </c>
      <c r="B383" s="30">
        <v>3340.0</v>
      </c>
      <c r="C383" s="14">
        <v>34.0</v>
      </c>
      <c r="D383" s="15">
        <v>48.0</v>
      </c>
      <c r="E383" s="16">
        <v>21.0</v>
      </c>
      <c r="F383" s="17">
        <v>106.0</v>
      </c>
      <c r="G383" s="18">
        <v>249.0</v>
      </c>
      <c r="H383" s="19">
        <v>52.0</v>
      </c>
      <c r="I383" s="20">
        <v>42.0</v>
      </c>
      <c r="J383" s="21">
        <v>71.0</v>
      </c>
      <c r="K383" s="22">
        <v>77.0</v>
      </c>
      <c r="L383" s="75">
        <f t="shared" si="1"/>
        <v>0.6728571429</v>
      </c>
      <c r="M383" s="62">
        <f t="shared" si="2"/>
        <v>249</v>
      </c>
      <c r="N383" s="63">
        <f t="shared" si="3"/>
        <v>249</v>
      </c>
      <c r="O383" s="63">
        <f t="shared" si="4"/>
        <v>71</v>
      </c>
      <c r="P383" s="63">
        <f t="shared" si="5"/>
        <v>158</v>
      </c>
      <c r="Q383" s="63">
        <f t="shared" si="6"/>
        <v>222</v>
      </c>
      <c r="R383" s="65">
        <f t="shared" si="7"/>
        <v>0.5814285714</v>
      </c>
      <c r="S383" s="65">
        <f t="shared" si="8"/>
        <v>0.4571428571</v>
      </c>
      <c r="T383" s="66">
        <f t="shared" si="9"/>
        <v>0.5286624204</v>
      </c>
      <c r="U383" s="27">
        <f t="shared" si="10"/>
        <v>0.5289688286</v>
      </c>
      <c r="V383" s="27">
        <f t="shared" si="11"/>
        <v>0.384627958</v>
      </c>
      <c r="W383" s="27">
        <f t="shared" si="12"/>
        <v>0.2370167111</v>
      </c>
      <c r="X383" s="27">
        <f t="shared" si="13"/>
        <v>-0.05863063928</v>
      </c>
      <c r="Y383" s="27">
        <f t="shared" si="14"/>
        <v>0.04924545857</v>
      </c>
      <c r="Z383" s="27">
        <f t="shared" si="15"/>
        <v>0.07575301501</v>
      </c>
      <c r="AA383" s="27"/>
    </row>
    <row r="384">
      <c r="A384" s="29">
        <v>5569.0</v>
      </c>
      <c r="B384" s="30">
        <v>2635.0</v>
      </c>
      <c r="C384" s="14">
        <v>21.0</v>
      </c>
      <c r="D384" s="15">
        <v>23.0</v>
      </c>
      <c r="E384" s="16">
        <v>24.0</v>
      </c>
      <c r="F384" s="17">
        <v>58.0</v>
      </c>
      <c r="G384" s="18">
        <v>198.0</v>
      </c>
      <c r="H384" s="19">
        <v>38.0</v>
      </c>
      <c r="I384" s="20">
        <v>37.0</v>
      </c>
      <c r="J384" s="21">
        <v>50.0</v>
      </c>
      <c r="K384" s="22">
        <v>49.0</v>
      </c>
      <c r="L384" s="75">
        <f t="shared" si="1"/>
        <v>0.7068273092</v>
      </c>
      <c r="M384" s="62">
        <f t="shared" si="2"/>
        <v>198</v>
      </c>
      <c r="N384" s="63">
        <f t="shared" si="3"/>
        <v>198</v>
      </c>
      <c r="O384" s="63">
        <f t="shared" si="4"/>
        <v>50</v>
      </c>
      <c r="P384" s="63">
        <f t="shared" si="5"/>
        <v>96</v>
      </c>
      <c r="Q384" s="63">
        <f t="shared" si="6"/>
        <v>154</v>
      </c>
      <c r="R384" s="65">
        <f t="shared" si="7"/>
        <v>0.5903614458</v>
      </c>
      <c r="S384" s="65">
        <f t="shared" si="8"/>
        <v>0.4979919679</v>
      </c>
      <c r="T384" s="66">
        <f t="shared" si="9"/>
        <v>0.5625</v>
      </c>
      <c r="U384" s="27">
        <f t="shared" si="10"/>
        <v>0.5636035367</v>
      </c>
      <c r="V384" s="27">
        <f t="shared" si="11"/>
        <v>0.4189973238</v>
      </c>
      <c r="W384" s="27">
        <f t="shared" si="12"/>
        <v>0.2406581567</v>
      </c>
      <c r="X384" s="27">
        <f t="shared" si="13"/>
        <v>-0.06957695675</v>
      </c>
      <c r="Y384" s="27">
        <f t="shared" si="14"/>
        <v>0.05447010396</v>
      </c>
      <c r="Z384" s="27">
        <f t="shared" si="15"/>
        <v>0.07809858396</v>
      </c>
      <c r="AA384" s="27"/>
    </row>
    <row r="385">
      <c r="A385" s="29">
        <v>5570.0</v>
      </c>
      <c r="B385" s="30">
        <v>3157.0</v>
      </c>
      <c r="C385" s="14">
        <v>12.0</v>
      </c>
      <c r="D385" s="15">
        <v>20.0</v>
      </c>
      <c r="E385" s="16">
        <v>11.0</v>
      </c>
      <c r="F385" s="17">
        <v>41.0</v>
      </c>
      <c r="G385" s="18">
        <v>201.0</v>
      </c>
      <c r="H385" s="19">
        <v>34.0</v>
      </c>
      <c r="I385" s="20">
        <v>19.0</v>
      </c>
      <c r="J385" s="21">
        <v>64.0</v>
      </c>
      <c r="K385" s="22">
        <v>46.0</v>
      </c>
      <c r="L385" s="75">
        <f t="shared" si="1"/>
        <v>0.6897321429</v>
      </c>
      <c r="M385" s="62">
        <f t="shared" si="2"/>
        <v>200</v>
      </c>
      <c r="N385" s="63">
        <f t="shared" si="3"/>
        <v>201</v>
      </c>
      <c r="O385" s="63">
        <f t="shared" si="4"/>
        <v>64</v>
      </c>
      <c r="P385" s="63">
        <f t="shared" si="5"/>
        <v>75</v>
      </c>
      <c r="Q385" s="63">
        <f t="shared" si="6"/>
        <v>108</v>
      </c>
      <c r="R385" s="65">
        <f t="shared" si="7"/>
        <v>0.6160714286</v>
      </c>
      <c r="S385" s="65">
        <f t="shared" si="8"/>
        <v>0.5915178571</v>
      </c>
      <c r="T385" s="66">
        <f t="shared" si="9"/>
        <v>0.6504854369</v>
      </c>
      <c r="U385" s="27">
        <f t="shared" si="10"/>
        <v>0.6441842192</v>
      </c>
      <c r="V385" s="27">
        <f t="shared" si="11"/>
        <v>0.4976875434</v>
      </c>
      <c r="W385" s="27">
        <f t="shared" si="12"/>
        <v>0.2511387142</v>
      </c>
      <c r="X385" s="27">
        <f t="shared" si="13"/>
        <v>-0.09816495522</v>
      </c>
      <c r="Y385" s="27">
        <f t="shared" si="14"/>
        <v>0.06751757047</v>
      </c>
      <c r="Z385" s="27">
        <f t="shared" si="15"/>
        <v>0.08504902131</v>
      </c>
      <c r="AA385" s="27"/>
    </row>
    <row r="386">
      <c r="A386" s="29">
        <v>5571.0</v>
      </c>
      <c r="B386" s="30">
        <v>1712.0</v>
      </c>
      <c r="C386" s="14">
        <v>5.0</v>
      </c>
      <c r="D386" s="15">
        <v>16.0</v>
      </c>
      <c r="E386" s="16">
        <v>5.0</v>
      </c>
      <c r="F386" s="17">
        <v>18.0</v>
      </c>
      <c r="G386" s="18">
        <v>57.0</v>
      </c>
      <c r="H386" s="19">
        <v>10.0</v>
      </c>
      <c r="I386" s="20">
        <v>7.0</v>
      </c>
      <c r="J386" s="21">
        <v>12.0</v>
      </c>
      <c r="K386" s="22">
        <v>13.0</v>
      </c>
      <c r="L386" s="75">
        <f t="shared" si="1"/>
        <v>0.7202797203</v>
      </c>
      <c r="M386" s="62">
        <f t="shared" si="2"/>
        <v>57</v>
      </c>
      <c r="N386" s="63">
        <f t="shared" si="3"/>
        <v>57</v>
      </c>
      <c r="O386" s="63">
        <f t="shared" si="4"/>
        <v>12</v>
      </c>
      <c r="P386" s="63">
        <f t="shared" si="5"/>
        <v>28</v>
      </c>
      <c r="Q386" s="63">
        <f t="shared" si="6"/>
        <v>46</v>
      </c>
      <c r="R386" s="65">
        <f t="shared" si="7"/>
        <v>0.5944055944</v>
      </c>
      <c r="S386" s="65">
        <f t="shared" si="8"/>
        <v>0.4825174825</v>
      </c>
      <c r="T386" s="66">
        <f t="shared" si="9"/>
        <v>0.5533980583</v>
      </c>
      <c r="U386" s="27">
        <f t="shared" si="10"/>
        <v>0.5562317565</v>
      </c>
      <c r="V386" s="27">
        <f t="shared" si="11"/>
        <v>0.4059774994</v>
      </c>
      <c r="W386" s="27">
        <f t="shared" si="12"/>
        <v>0.2423067355</v>
      </c>
      <c r="X386" s="27">
        <f t="shared" si="13"/>
        <v>-0.06532010279</v>
      </c>
      <c r="Y386" s="27">
        <f t="shared" si="14"/>
        <v>0.05313905415</v>
      </c>
      <c r="Z386" s="27">
        <f t="shared" si="15"/>
        <v>0.07917224515</v>
      </c>
      <c r="AA386" s="27"/>
    </row>
    <row r="387">
      <c r="A387" s="29">
        <v>5572.0</v>
      </c>
      <c r="B387" s="30">
        <v>2097.0</v>
      </c>
      <c r="C387" s="14">
        <v>18.0</v>
      </c>
      <c r="D387" s="15">
        <v>9.0</v>
      </c>
      <c r="E387" s="16">
        <v>15.0</v>
      </c>
      <c r="F387" s="17">
        <v>49.0</v>
      </c>
      <c r="G387" s="18">
        <v>108.0</v>
      </c>
      <c r="H387" s="19">
        <v>33.0</v>
      </c>
      <c r="I387" s="20">
        <v>12.0</v>
      </c>
      <c r="J387" s="21">
        <v>22.0</v>
      </c>
      <c r="K387" s="22">
        <v>17.0</v>
      </c>
      <c r="L387" s="75">
        <f t="shared" si="1"/>
        <v>0.6325088339</v>
      </c>
      <c r="M387" s="62">
        <f t="shared" si="2"/>
        <v>108</v>
      </c>
      <c r="N387" s="63">
        <f t="shared" si="3"/>
        <v>108</v>
      </c>
      <c r="O387" s="63">
        <f t="shared" si="4"/>
        <v>22</v>
      </c>
      <c r="P387" s="63">
        <f t="shared" si="5"/>
        <v>82</v>
      </c>
      <c r="Q387" s="63">
        <f t="shared" si="6"/>
        <v>71</v>
      </c>
      <c r="R387" s="65">
        <f t="shared" si="7"/>
        <v>0.6713780919</v>
      </c>
      <c r="S387" s="65">
        <f t="shared" si="8"/>
        <v>0.4593639576</v>
      </c>
      <c r="T387" s="66">
        <f t="shared" si="9"/>
        <v>0.6033519553</v>
      </c>
      <c r="U387" s="27">
        <f t="shared" si="10"/>
        <v>0.6000804377</v>
      </c>
      <c r="V387" s="27">
        <f t="shared" si="11"/>
        <v>0.3864967334</v>
      </c>
      <c r="W387" s="27">
        <f t="shared" si="12"/>
        <v>0.2736842238</v>
      </c>
      <c r="X387" s="27">
        <f t="shared" si="13"/>
        <v>-0.05920175571</v>
      </c>
      <c r="Y387" s="27">
        <f t="shared" si="14"/>
        <v>0.0571402269</v>
      </c>
      <c r="Z387" s="27">
        <f t="shared" si="15"/>
        <v>0.1010046842</v>
      </c>
      <c r="AA387" s="27"/>
    </row>
    <row r="388">
      <c r="A388" s="29">
        <v>5577.0</v>
      </c>
      <c r="B388" s="30">
        <v>941.0</v>
      </c>
      <c r="C388" s="14">
        <v>8.0</v>
      </c>
      <c r="D388" s="15">
        <v>2.0</v>
      </c>
      <c r="E388" s="16">
        <v>3.0</v>
      </c>
      <c r="F388" s="17">
        <v>12.0</v>
      </c>
      <c r="G388" s="18">
        <v>47.0</v>
      </c>
      <c r="H388" s="19">
        <v>7.0</v>
      </c>
      <c r="I388" s="20">
        <v>7.0</v>
      </c>
      <c r="J388" s="21">
        <v>9.0</v>
      </c>
      <c r="K388" s="22">
        <v>12.0</v>
      </c>
      <c r="L388" s="75">
        <f t="shared" si="1"/>
        <v>0.738317757</v>
      </c>
      <c r="M388" s="62">
        <f t="shared" si="2"/>
        <v>47</v>
      </c>
      <c r="N388" s="63">
        <f t="shared" si="3"/>
        <v>47</v>
      </c>
      <c r="O388" s="63">
        <f t="shared" si="4"/>
        <v>9</v>
      </c>
      <c r="P388" s="63">
        <f t="shared" si="5"/>
        <v>19</v>
      </c>
      <c r="Q388" s="63">
        <f t="shared" si="6"/>
        <v>32</v>
      </c>
      <c r="R388" s="65">
        <f t="shared" si="7"/>
        <v>0.6168224299</v>
      </c>
      <c r="S388" s="65">
        <f t="shared" si="8"/>
        <v>0.523364486</v>
      </c>
      <c r="T388" s="66">
        <f t="shared" si="9"/>
        <v>0.5949367089</v>
      </c>
      <c r="U388" s="27">
        <f t="shared" si="10"/>
        <v>0.6009665291</v>
      </c>
      <c r="V388" s="27">
        <f t="shared" si="11"/>
        <v>0.4403450921</v>
      </c>
      <c r="W388" s="27">
        <f t="shared" si="12"/>
        <v>0.2514448565</v>
      </c>
      <c r="X388" s="27">
        <f t="shared" si="13"/>
        <v>-0.07684741294</v>
      </c>
      <c r="Y388" s="27">
        <f t="shared" si="14"/>
        <v>0.05981116829</v>
      </c>
      <c r="Z388" s="27">
        <f t="shared" si="15"/>
        <v>0.08525650004</v>
      </c>
      <c r="AA388" s="27"/>
    </row>
    <row r="389">
      <c r="A389" s="29">
        <v>5578.0</v>
      </c>
      <c r="B389" s="30">
        <v>1554.0</v>
      </c>
      <c r="C389" s="14">
        <v>11.0</v>
      </c>
      <c r="D389" s="15">
        <v>4.0</v>
      </c>
      <c r="E389" s="16">
        <v>6.0</v>
      </c>
      <c r="F389" s="17">
        <v>17.0</v>
      </c>
      <c r="G389" s="18">
        <v>51.0</v>
      </c>
      <c r="H389" s="19">
        <v>7.0</v>
      </c>
      <c r="I389" s="20">
        <v>8.0</v>
      </c>
      <c r="J389" s="21">
        <v>17.0</v>
      </c>
      <c r="K389" s="22">
        <v>21.0</v>
      </c>
      <c r="L389" s="75">
        <f t="shared" si="1"/>
        <v>0.7112676056</v>
      </c>
      <c r="M389" s="62">
        <f t="shared" si="2"/>
        <v>51</v>
      </c>
      <c r="N389" s="63">
        <f t="shared" si="3"/>
        <v>51</v>
      </c>
      <c r="O389" s="63">
        <f t="shared" si="4"/>
        <v>17</v>
      </c>
      <c r="P389" s="63">
        <f t="shared" si="5"/>
        <v>24</v>
      </c>
      <c r="Q389" s="63">
        <f t="shared" si="6"/>
        <v>50</v>
      </c>
      <c r="R389" s="65">
        <f t="shared" si="7"/>
        <v>0.5281690141</v>
      </c>
      <c r="S389" s="65">
        <f t="shared" si="8"/>
        <v>0.4788732394</v>
      </c>
      <c r="T389" s="66">
        <f t="shared" si="9"/>
        <v>0.504950495</v>
      </c>
      <c r="U389" s="27">
        <f t="shared" si="10"/>
        <v>0.5042076758</v>
      </c>
      <c r="V389" s="27">
        <f t="shared" si="11"/>
        <v>0.4029113293</v>
      </c>
      <c r="W389" s="27">
        <f t="shared" si="12"/>
        <v>0.2153056949</v>
      </c>
      <c r="X389" s="27">
        <f t="shared" si="13"/>
        <v>-0.06433716051</v>
      </c>
      <c r="Y389" s="27">
        <f t="shared" si="14"/>
        <v>0.04686097989</v>
      </c>
      <c r="Z389" s="27">
        <f t="shared" si="15"/>
        <v>0.06251050714</v>
      </c>
      <c r="AA389" s="27"/>
    </row>
    <row r="390">
      <c r="A390" s="29">
        <v>5582.0</v>
      </c>
      <c r="B390" s="30">
        <v>1702.0</v>
      </c>
      <c r="C390" s="14">
        <v>4.0</v>
      </c>
      <c r="D390" s="15">
        <v>7.0</v>
      </c>
      <c r="E390" s="16">
        <v>7.0</v>
      </c>
      <c r="F390" s="17">
        <v>13.0</v>
      </c>
      <c r="G390" s="18">
        <v>76.0</v>
      </c>
      <c r="H390" s="19">
        <v>14.0</v>
      </c>
      <c r="I390" s="20">
        <v>15.0</v>
      </c>
      <c r="J390" s="21">
        <v>17.0</v>
      </c>
      <c r="K390" s="22">
        <v>10.0</v>
      </c>
      <c r="L390" s="75">
        <f t="shared" si="1"/>
        <v>0.7300613497</v>
      </c>
      <c r="M390" s="62">
        <f t="shared" si="2"/>
        <v>76</v>
      </c>
      <c r="N390" s="63">
        <f t="shared" si="3"/>
        <v>76</v>
      </c>
      <c r="O390" s="63">
        <f t="shared" si="4"/>
        <v>17</v>
      </c>
      <c r="P390" s="63">
        <f t="shared" si="5"/>
        <v>27</v>
      </c>
      <c r="Q390" s="63">
        <f t="shared" si="6"/>
        <v>43</v>
      </c>
      <c r="R390" s="65">
        <f t="shared" si="7"/>
        <v>0.6319018405</v>
      </c>
      <c r="S390" s="65">
        <f t="shared" si="8"/>
        <v>0.5705521472</v>
      </c>
      <c r="T390" s="66">
        <f t="shared" si="9"/>
        <v>0.6386554622</v>
      </c>
      <c r="U390" s="27">
        <f t="shared" si="10"/>
        <v>0.6435400832</v>
      </c>
      <c r="V390" s="27">
        <f t="shared" si="11"/>
        <v>0.4800475473</v>
      </c>
      <c r="W390" s="27">
        <f t="shared" si="12"/>
        <v>0.2575919096</v>
      </c>
      <c r="X390" s="27">
        <f t="shared" si="13"/>
        <v>-0.09132957596</v>
      </c>
      <c r="Y390" s="27">
        <f t="shared" si="14"/>
        <v>0.06679790516</v>
      </c>
      <c r="Z390" s="27">
        <f t="shared" si="15"/>
        <v>0.08947597199</v>
      </c>
      <c r="AA390" s="27"/>
    </row>
    <row r="391">
      <c r="A391" s="29">
        <v>5585.0</v>
      </c>
      <c r="B391" s="30">
        <v>1460.0</v>
      </c>
      <c r="C391" s="14">
        <v>5.0</v>
      </c>
      <c r="D391" s="15">
        <v>3.0</v>
      </c>
      <c r="E391" s="16">
        <v>7.0</v>
      </c>
      <c r="F391" s="17">
        <v>18.0</v>
      </c>
      <c r="G391" s="18">
        <v>63.0</v>
      </c>
      <c r="H391" s="19">
        <v>14.0</v>
      </c>
      <c r="I391" s="20">
        <v>6.0</v>
      </c>
      <c r="J391" s="21">
        <v>9.0</v>
      </c>
      <c r="K391" s="22">
        <v>12.0</v>
      </c>
      <c r="L391" s="75">
        <f t="shared" si="1"/>
        <v>0.700729927</v>
      </c>
      <c r="M391" s="62">
        <f t="shared" si="2"/>
        <v>63</v>
      </c>
      <c r="N391" s="63">
        <f t="shared" si="3"/>
        <v>63</v>
      </c>
      <c r="O391" s="63">
        <f t="shared" si="4"/>
        <v>9</v>
      </c>
      <c r="P391" s="63">
        <f t="shared" si="5"/>
        <v>32</v>
      </c>
      <c r="Q391" s="63">
        <f t="shared" si="6"/>
        <v>33</v>
      </c>
      <c r="R391" s="65">
        <f t="shared" si="7"/>
        <v>0.6934306569</v>
      </c>
      <c r="S391" s="65">
        <f t="shared" si="8"/>
        <v>0.5255474453</v>
      </c>
      <c r="T391" s="66">
        <f t="shared" si="9"/>
        <v>0.65625</v>
      </c>
      <c r="U391" s="27">
        <f t="shared" si="10"/>
        <v>0.6635912076</v>
      </c>
      <c r="V391" s="27">
        <f t="shared" si="11"/>
        <v>0.4421817766</v>
      </c>
      <c r="W391" s="27">
        <f t="shared" si="12"/>
        <v>0.2826738516</v>
      </c>
      <c r="X391" s="27">
        <f t="shared" si="13"/>
        <v>-0.07748981276</v>
      </c>
      <c r="Y391" s="27">
        <f t="shared" si="14"/>
        <v>0.06752006408</v>
      </c>
      <c r="Z391" s="27">
        <f t="shared" si="15"/>
        <v>0.107749003</v>
      </c>
      <c r="AA391" s="27"/>
    </row>
    <row r="392">
      <c r="A392" s="29">
        <v>5586.0</v>
      </c>
      <c r="B392" s="30">
        <v>1444.0</v>
      </c>
      <c r="C392" s="14">
        <v>0.0</v>
      </c>
      <c r="D392" s="15">
        <v>2.0</v>
      </c>
      <c r="E392" s="16">
        <v>3.0</v>
      </c>
      <c r="F392" s="17">
        <v>26.0</v>
      </c>
      <c r="G392" s="18">
        <v>62.0</v>
      </c>
      <c r="H392" s="19">
        <v>12.0</v>
      </c>
      <c r="I392" s="20">
        <v>4.0</v>
      </c>
      <c r="J392" s="21">
        <v>7.0</v>
      </c>
      <c r="K392" s="22">
        <v>7.0</v>
      </c>
      <c r="L392" s="75">
        <f t="shared" si="1"/>
        <v>0.6341463415</v>
      </c>
      <c r="M392" s="62">
        <f t="shared" si="2"/>
        <v>62</v>
      </c>
      <c r="N392" s="63">
        <f t="shared" si="3"/>
        <v>62</v>
      </c>
      <c r="O392" s="63">
        <f t="shared" si="4"/>
        <v>7</v>
      </c>
      <c r="P392" s="63">
        <f t="shared" si="5"/>
        <v>38</v>
      </c>
      <c r="Q392" s="63">
        <f t="shared" si="6"/>
        <v>16</v>
      </c>
      <c r="R392" s="65">
        <f t="shared" si="7"/>
        <v>0.8130081301</v>
      </c>
      <c r="S392" s="65">
        <f t="shared" si="8"/>
        <v>0.5609756098</v>
      </c>
      <c r="T392" s="66">
        <f t="shared" si="9"/>
        <v>0.7948717949</v>
      </c>
      <c r="U392" s="27">
        <f t="shared" si="10"/>
        <v>0.788690358</v>
      </c>
      <c r="V392" s="27">
        <f t="shared" si="11"/>
        <v>0.4719901009</v>
      </c>
      <c r="W392" s="27">
        <f t="shared" si="12"/>
        <v>0.3314190643</v>
      </c>
      <c r="X392" s="27">
        <f t="shared" si="13"/>
        <v>-0.0882894297</v>
      </c>
      <c r="Y392" s="27">
        <f t="shared" si="14"/>
        <v>0.08450000726</v>
      </c>
      <c r="Z392" s="27">
        <f t="shared" si="15"/>
        <v>0.1481142901</v>
      </c>
      <c r="AA392" s="27"/>
    </row>
    <row r="393">
      <c r="A393" s="29">
        <v>5587.0</v>
      </c>
      <c r="B393" s="30">
        <v>2966.0</v>
      </c>
      <c r="C393" s="14">
        <v>9.0</v>
      </c>
      <c r="D393" s="15">
        <v>16.0</v>
      </c>
      <c r="E393" s="16">
        <v>3.0</v>
      </c>
      <c r="F393" s="17">
        <v>51.0</v>
      </c>
      <c r="G393" s="18">
        <v>214.0</v>
      </c>
      <c r="H393" s="19">
        <v>43.0</v>
      </c>
      <c r="I393" s="20">
        <v>38.0</v>
      </c>
      <c r="J393" s="21">
        <v>52.0</v>
      </c>
      <c r="K393" s="22">
        <v>39.0</v>
      </c>
      <c r="L393" s="75">
        <f t="shared" si="1"/>
        <v>0.6860215054</v>
      </c>
      <c r="M393" s="62">
        <f t="shared" si="2"/>
        <v>214</v>
      </c>
      <c r="N393" s="63">
        <f t="shared" si="3"/>
        <v>214</v>
      </c>
      <c r="O393" s="63">
        <f t="shared" si="4"/>
        <v>52</v>
      </c>
      <c r="P393" s="63">
        <f t="shared" si="5"/>
        <v>94</v>
      </c>
      <c r="Q393" s="63">
        <f t="shared" si="6"/>
        <v>105</v>
      </c>
      <c r="R393" s="65">
        <f t="shared" si="7"/>
        <v>0.6623655914</v>
      </c>
      <c r="S393" s="65">
        <f t="shared" si="8"/>
        <v>0.5720430108</v>
      </c>
      <c r="T393" s="66">
        <f t="shared" si="9"/>
        <v>0.670846395</v>
      </c>
      <c r="U393" s="27">
        <f t="shared" si="10"/>
        <v>0.6689733747</v>
      </c>
      <c r="V393" s="27">
        <f t="shared" si="11"/>
        <v>0.4813019206</v>
      </c>
      <c r="W393" s="27">
        <f t="shared" si="12"/>
        <v>0.270010319</v>
      </c>
      <c r="X393" s="27">
        <f t="shared" si="13"/>
        <v>-0.09180749135</v>
      </c>
      <c r="Y393" s="27">
        <f t="shared" si="14"/>
        <v>0.07020116603</v>
      </c>
      <c r="Z393" s="27">
        <f t="shared" si="15"/>
        <v>0.09831113532</v>
      </c>
      <c r="AA393" s="27"/>
    </row>
    <row r="394">
      <c r="A394" s="29">
        <v>5593.0</v>
      </c>
      <c r="B394" s="30">
        <v>1952.0</v>
      </c>
      <c r="C394" s="14">
        <v>21.0</v>
      </c>
      <c r="D394" s="15">
        <v>16.0</v>
      </c>
      <c r="E394" s="16">
        <v>17.0</v>
      </c>
      <c r="F394" s="17">
        <v>67.0</v>
      </c>
      <c r="G394" s="18">
        <v>159.0</v>
      </c>
      <c r="H394" s="19">
        <v>26.0</v>
      </c>
      <c r="I394" s="20">
        <v>29.0</v>
      </c>
      <c r="J394" s="21">
        <v>34.0</v>
      </c>
      <c r="K394" s="22">
        <v>22.0</v>
      </c>
      <c r="L394" s="75">
        <f t="shared" si="1"/>
        <v>0.6751918159</v>
      </c>
      <c r="M394" s="62">
        <f t="shared" si="2"/>
        <v>159</v>
      </c>
      <c r="N394" s="63">
        <f t="shared" si="3"/>
        <v>159</v>
      </c>
      <c r="O394" s="63">
        <f t="shared" si="4"/>
        <v>34</v>
      </c>
      <c r="P394" s="63">
        <f t="shared" si="5"/>
        <v>93</v>
      </c>
      <c r="Q394" s="63">
        <f t="shared" si="6"/>
        <v>105</v>
      </c>
      <c r="R394" s="65">
        <f t="shared" si="7"/>
        <v>0.6445012788</v>
      </c>
      <c r="S394" s="65">
        <f t="shared" si="8"/>
        <v>0.4936061381</v>
      </c>
      <c r="T394" s="66">
        <f t="shared" si="9"/>
        <v>0.6022727273</v>
      </c>
      <c r="U394" s="27">
        <f t="shared" si="10"/>
        <v>0.6026560114</v>
      </c>
      <c r="V394" s="27">
        <f t="shared" si="11"/>
        <v>0.4153072021</v>
      </c>
      <c r="W394" s="27">
        <f t="shared" si="12"/>
        <v>0.2627280132</v>
      </c>
      <c r="X394" s="27">
        <f t="shared" si="13"/>
        <v>-0.06835682083</v>
      </c>
      <c r="Y394" s="27">
        <f t="shared" si="14"/>
        <v>0.05894163971</v>
      </c>
      <c r="Z394" s="27">
        <f t="shared" si="15"/>
        <v>0.09307965203</v>
      </c>
      <c r="AA394" s="27"/>
    </row>
    <row r="395">
      <c r="A395" s="29">
        <v>5597.0</v>
      </c>
      <c r="B395" s="30">
        <v>2462.0</v>
      </c>
      <c r="C395" s="14">
        <v>3.0</v>
      </c>
      <c r="D395" s="15">
        <v>3.0</v>
      </c>
      <c r="E395" s="16">
        <v>0.0</v>
      </c>
      <c r="F395" s="17">
        <v>27.0</v>
      </c>
      <c r="G395" s="18">
        <v>79.0</v>
      </c>
      <c r="H395" s="19">
        <v>34.0</v>
      </c>
      <c r="I395" s="20">
        <v>9.0</v>
      </c>
      <c r="J395" s="21">
        <v>10.0</v>
      </c>
      <c r="K395" s="22">
        <v>13.0</v>
      </c>
      <c r="L395" s="75">
        <f t="shared" si="1"/>
        <v>0.6011235955</v>
      </c>
      <c r="M395" s="62">
        <f t="shared" si="2"/>
        <v>78</v>
      </c>
      <c r="N395" s="63">
        <f t="shared" si="3"/>
        <v>79</v>
      </c>
      <c r="O395" s="63">
        <f t="shared" si="4"/>
        <v>10</v>
      </c>
      <c r="P395" s="63">
        <f t="shared" si="5"/>
        <v>61</v>
      </c>
      <c r="Q395" s="63">
        <f t="shared" si="6"/>
        <v>28</v>
      </c>
      <c r="R395" s="65">
        <f t="shared" si="7"/>
        <v>0.7865168539</v>
      </c>
      <c r="S395" s="65">
        <f t="shared" si="8"/>
        <v>0.5</v>
      </c>
      <c r="T395" s="66">
        <f t="shared" si="9"/>
        <v>0.738317757</v>
      </c>
      <c r="U395" s="27">
        <f t="shared" si="10"/>
        <v>0.7236042664</v>
      </c>
      <c r="V395" s="27">
        <f t="shared" si="11"/>
        <v>0.4206868291</v>
      </c>
      <c r="W395" s="27">
        <f t="shared" si="12"/>
        <v>0.3206200161</v>
      </c>
      <c r="X395" s="27">
        <f t="shared" si="13"/>
        <v>-0.0701391925</v>
      </c>
      <c r="Y395" s="27">
        <f t="shared" si="14"/>
        <v>0.0728611323</v>
      </c>
      <c r="Z395" s="27">
        <f t="shared" si="15"/>
        <v>0.1386191562</v>
      </c>
      <c r="AA395" s="27"/>
    </row>
    <row r="396">
      <c r="A396" s="29">
        <v>5603.0</v>
      </c>
      <c r="B396" s="30">
        <v>1061.0</v>
      </c>
      <c r="C396" s="14">
        <v>5.0</v>
      </c>
      <c r="D396" s="15">
        <v>15.0</v>
      </c>
      <c r="E396" s="16">
        <v>11.0</v>
      </c>
      <c r="F396" s="17">
        <v>21.0</v>
      </c>
      <c r="G396" s="18">
        <v>45.0</v>
      </c>
      <c r="H396" s="19">
        <v>23.0</v>
      </c>
      <c r="I396" s="20">
        <v>8.0</v>
      </c>
      <c r="J396" s="21">
        <v>17.0</v>
      </c>
      <c r="K396" s="22">
        <v>24.0</v>
      </c>
      <c r="L396" s="75">
        <f t="shared" si="1"/>
        <v>0.6390532544</v>
      </c>
      <c r="M396" s="62">
        <f t="shared" si="2"/>
        <v>45</v>
      </c>
      <c r="N396" s="63">
        <f t="shared" si="3"/>
        <v>45</v>
      </c>
      <c r="O396" s="63">
        <f t="shared" si="4"/>
        <v>17</v>
      </c>
      <c r="P396" s="63">
        <f t="shared" si="5"/>
        <v>44</v>
      </c>
      <c r="Q396" s="63">
        <f t="shared" si="6"/>
        <v>63</v>
      </c>
      <c r="R396" s="65">
        <f t="shared" si="7"/>
        <v>0.5266272189</v>
      </c>
      <c r="S396" s="65">
        <f t="shared" si="8"/>
        <v>0.3668639053</v>
      </c>
      <c r="T396" s="66">
        <f t="shared" si="9"/>
        <v>0.4166666667</v>
      </c>
      <c r="U396" s="27">
        <f t="shared" si="10"/>
        <v>0.4244846502</v>
      </c>
      <c r="V396" s="27">
        <f t="shared" si="11"/>
        <v>0.3086696261</v>
      </c>
      <c r="W396" s="27">
        <f t="shared" si="12"/>
        <v>0.2146771892</v>
      </c>
      <c r="X396" s="27">
        <f t="shared" si="13"/>
        <v>-0.0377598902</v>
      </c>
      <c r="Y396" s="27">
        <f t="shared" si="14"/>
        <v>0.03579531308</v>
      </c>
      <c r="Z396" s="27">
        <f t="shared" si="15"/>
        <v>0.06214608695</v>
      </c>
      <c r="AA396" s="27"/>
    </row>
    <row r="397">
      <c r="A397" s="29">
        <v>5612.0</v>
      </c>
      <c r="B397" s="30">
        <v>2855.0</v>
      </c>
      <c r="C397" s="14">
        <v>9.0</v>
      </c>
      <c r="D397" s="15">
        <v>11.0</v>
      </c>
      <c r="E397" s="16">
        <v>4.0</v>
      </c>
      <c r="F397" s="17">
        <v>30.0</v>
      </c>
      <c r="G397" s="18">
        <v>103.0</v>
      </c>
      <c r="H397" s="19">
        <v>45.0</v>
      </c>
      <c r="I397" s="20">
        <v>9.0</v>
      </c>
      <c r="J397" s="21">
        <v>26.0</v>
      </c>
      <c r="K397" s="22">
        <v>22.0</v>
      </c>
      <c r="L397" s="75">
        <f t="shared" si="1"/>
        <v>0.61003861</v>
      </c>
      <c r="M397" s="62">
        <f t="shared" si="2"/>
        <v>102</v>
      </c>
      <c r="N397" s="63">
        <f t="shared" si="3"/>
        <v>103</v>
      </c>
      <c r="O397" s="63">
        <f t="shared" si="4"/>
        <v>26</v>
      </c>
      <c r="P397" s="63">
        <f t="shared" si="5"/>
        <v>75</v>
      </c>
      <c r="Q397" s="63">
        <f t="shared" si="6"/>
        <v>55</v>
      </c>
      <c r="R397" s="65">
        <f t="shared" si="7"/>
        <v>0.6872586873</v>
      </c>
      <c r="S397" s="65">
        <f t="shared" si="8"/>
        <v>0.4980694981</v>
      </c>
      <c r="T397" s="66">
        <f t="shared" si="9"/>
        <v>0.6518987342</v>
      </c>
      <c r="U397" s="27">
        <f t="shared" si="10"/>
        <v>0.6398378718</v>
      </c>
      <c r="V397" s="27">
        <f t="shared" si="11"/>
        <v>0.4190625556</v>
      </c>
      <c r="W397" s="27">
        <f t="shared" si="12"/>
        <v>0.2801578762</v>
      </c>
      <c r="X397" s="27">
        <f t="shared" si="13"/>
        <v>-0.0695986227</v>
      </c>
      <c r="Y397" s="27">
        <f t="shared" si="14"/>
        <v>0.06342026653</v>
      </c>
      <c r="Z397" s="27">
        <f t="shared" si="15"/>
        <v>0.105839471</v>
      </c>
      <c r="AA397" s="27"/>
    </row>
    <row r="398">
      <c r="A398" s="29">
        <v>5620.0</v>
      </c>
      <c r="B398" s="30">
        <v>2808.0</v>
      </c>
      <c r="C398" s="14">
        <v>12.0</v>
      </c>
      <c r="D398" s="15">
        <v>21.0</v>
      </c>
      <c r="E398" s="16">
        <v>13.0</v>
      </c>
      <c r="F398" s="17">
        <v>36.0</v>
      </c>
      <c r="G398" s="18">
        <v>134.0</v>
      </c>
      <c r="H398" s="19">
        <v>24.0</v>
      </c>
      <c r="I398" s="20">
        <v>22.0</v>
      </c>
      <c r="J398" s="21">
        <v>23.0</v>
      </c>
      <c r="K398" s="22">
        <v>25.0</v>
      </c>
      <c r="L398" s="75">
        <f t="shared" si="1"/>
        <v>0.7322580645</v>
      </c>
      <c r="M398" s="62">
        <f t="shared" si="2"/>
        <v>135</v>
      </c>
      <c r="N398" s="63">
        <f t="shared" si="3"/>
        <v>134</v>
      </c>
      <c r="O398" s="63">
        <f t="shared" si="4"/>
        <v>23</v>
      </c>
      <c r="P398" s="63">
        <f t="shared" si="5"/>
        <v>60</v>
      </c>
      <c r="Q398" s="63">
        <f t="shared" si="6"/>
        <v>93</v>
      </c>
      <c r="R398" s="65">
        <f t="shared" si="7"/>
        <v>0.6258064516</v>
      </c>
      <c r="S398" s="65">
        <f t="shared" si="8"/>
        <v>0.5064516129</v>
      </c>
      <c r="T398" s="66">
        <f t="shared" si="9"/>
        <v>0.59030837</v>
      </c>
      <c r="U398" s="27">
        <f t="shared" si="10"/>
        <v>0.5966970471</v>
      </c>
      <c r="V398" s="27">
        <f t="shared" si="11"/>
        <v>0.4261150462</v>
      </c>
      <c r="W398" s="27">
        <f t="shared" si="12"/>
        <v>0.255107152</v>
      </c>
      <c r="X398" s="27">
        <f t="shared" si="13"/>
        <v>-0.07196091388</v>
      </c>
      <c r="Y398" s="27">
        <f t="shared" si="14"/>
        <v>0.05872132859</v>
      </c>
      <c r="Z398" s="27">
        <f t="shared" si="15"/>
        <v>0.08775810898</v>
      </c>
      <c r="AA398" s="27"/>
    </row>
    <row r="399">
      <c r="A399" s="29">
        <v>5622.0</v>
      </c>
      <c r="B399" s="30">
        <v>2384.0</v>
      </c>
      <c r="C399" s="14">
        <v>7.0</v>
      </c>
      <c r="D399" s="15">
        <v>7.0</v>
      </c>
      <c r="E399" s="16">
        <v>2.0</v>
      </c>
      <c r="F399" s="17">
        <v>29.0</v>
      </c>
      <c r="G399" s="18">
        <v>123.0</v>
      </c>
      <c r="H399" s="19">
        <v>16.0</v>
      </c>
      <c r="I399" s="20">
        <v>14.0</v>
      </c>
      <c r="J399" s="21">
        <v>21.0</v>
      </c>
      <c r="K399" s="22">
        <v>13.0</v>
      </c>
      <c r="L399" s="75">
        <f t="shared" si="1"/>
        <v>0.7155172414</v>
      </c>
      <c r="M399" s="62">
        <f t="shared" si="2"/>
        <v>124</v>
      </c>
      <c r="N399" s="63">
        <f t="shared" si="3"/>
        <v>123</v>
      </c>
      <c r="O399" s="63">
        <f t="shared" si="4"/>
        <v>21</v>
      </c>
      <c r="P399" s="63">
        <f t="shared" si="5"/>
        <v>45</v>
      </c>
      <c r="Q399" s="63">
        <f t="shared" si="6"/>
        <v>43</v>
      </c>
      <c r="R399" s="65">
        <f t="shared" si="7"/>
        <v>0.724137931</v>
      </c>
      <c r="S399" s="65">
        <f t="shared" si="8"/>
        <v>0.6206896552</v>
      </c>
      <c r="T399" s="66">
        <f t="shared" si="9"/>
        <v>0.7409638554</v>
      </c>
      <c r="U399" s="27">
        <f t="shared" si="10"/>
        <v>0.7510717416</v>
      </c>
      <c r="V399" s="27">
        <f t="shared" si="11"/>
        <v>0.5222319258</v>
      </c>
      <c r="W399" s="27">
        <f t="shared" si="12"/>
        <v>0.2951915321</v>
      </c>
      <c r="X399" s="27">
        <f t="shared" si="13"/>
        <v>-0.1080860802</v>
      </c>
      <c r="Y399" s="27">
        <f t="shared" si="14"/>
        <v>0.08327481613</v>
      </c>
      <c r="Z399" s="27">
        <f t="shared" si="15"/>
        <v>0.1175032227</v>
      </c>
      <c r="AA399" s="27"/>
    </row>
    <row r="400">
      <c r="A400" s="29">
        <v>5624.0</v>
      </c>
      <c r="B400" s="30">
        <v>1053.0</v>
      </c>
      <c r="C400" s="14">
        <v>8.0</v>
      </c>
      <c r="D400" s="15">
        <v>5.0</v>
      </c>
      <c r="E400" s="16">
        <v>10.0</v>
      </c>
      <c r="F400" s="17">
        <v>16.0</v>
      </c>
      <c r="G400" s="18">
        <v>58.0</v>
      </c>
      <c r="H400" s="19">
        <v>9.0</v>
      </c>
      <c r="I400" s="20">
        <v>15.0</v>
      </c>
      <c r="J400" s="21">
        <v>13.0</v>
      </c>
      <c r="K400" s="22">
        <v>8.0</v>
      </c>
      <c r="L400" s="75">
        <f t="shared" si="1"/>
        <v>0.7323943662</v>
      </c>
      <c r="M400" s="62">
        <f t="shared" si="2"/>
        <v>58</v>
      </c>
      <c r="N400" s="63">
        <f t="shared" si="3"/>
        <v>58</v>
      </c>
      <c r="O400" s="63">
        <f t="shared" si="4"/>
        <v>13</v>
      </c>
      <c r="P400" s="63">
        <f t="shared" si="5"/>
        <v>25</v>
      </c>
      <c r="Q400" s="63">
        <f t="shared" si="6"/>
        <v>46</v>
      </c>
      <c r="R400" s="65">
        <f t="shared" si="7"/>
        <v>0.5845070423</v>
      </c>
      <c r="S400" s="65">
        <f t="shared" si="8"/>
        <v>0.5</v>
      </c>
      <c r="T400" s="66">
        <f t="shared" si="9"/>
        <v>0.5576923077</v>
      </c>
      <c r="U400" s="27">
        <f t="shared" si="10"/>
        <v>0.5604803129</v>
      </c>
      <c r="V400" s="27">
        <f t="shared" si="11"/>
        <v>0.4206868291</v>
      </c>
      <c r="W400" s="27">
        <f t="shared" si="12"/>
        <v>0.2382716357</v>
      </c>
      <c r="X400" s="27">
        <f t="shared" si="13"/>
        <v>-0.0701391925</v>
      </c>
      <c r="Y400" s="27">
        <f t="shared" si="14"/>
        <v>0.05414740285</v>
      </c>
      <c r="Z400" s="27">
        <f t="shared" si="15"/>
        <v>0.07655731265</v>
      </c>
      <c r="AA400" s="27"/>
    </row>
    <row r="401">
      <c r="A401" s="29">
        <v>5625.0</v>
      </c>
      <c r="B401" s="30">
        <v>3153.0</v>
      </c>
      <c r="C401" s="14">
        <v>14.0</v>
      </c>
      <c r="D401" s="15">
        <v>21.0</v>
      </c>
      <c r="E401" s="16">
        <v>18.0</v>
      </c>
      <c r="F401" s="17">
        <v>38.0</v>
      </c>
      <c r="G401" s="18">
        <v>158.0</v>
      </c>
      <c r="H401" s="19">
        <v>34.0</v>
      </c>
      <c r="I401" s="20">
        <v>18.0</v>
      </c>
      <c r="J401" s="21">
        <v>25.0</v>
      </c>
      <c r="K401" s="22">
        <v>44.0</v>
      </c>
      <c r="L401" s="75">
        <f t="shared" si="1"/>
        <v>0.7378378378</v>
      </c>
      <c r="M401" s="62">
        <f t="shared" si="2"/>
        <v>159</v>
      </c>
      <c r="N401" s="63">
        <f t="shared" si="3"/>
        <v>158</v>
      </c>
      <c r="O401" s="63">
        <f t="shared" si="4"/>
        <v>25</v>
      </c>
      <c r="P401" s="63">
        <f t="shared" si="5"/>
        <v>72</v>
      </c>
      <c r="Q401" s="63">
        <f t="shared" si="6"/>
        <v>115</v>
      </c>
      <c r="R401" s="65">
        <f t="shared" si="7"/>
        <v>0.6216216216</v>
      </c>
      <c r="S401" s="65">
        <f t="shared" si="8"/>
        <v>0.4945945946</v>
      </c>
      <c r="T401" s="66">
        <f t="shared" si="9"/>
        <v>0.5787545788</v>
      </c>
      <c r="U401" s="27">
        <f t="shared" si="10"/>
        <v>0.5854169515</v>
      </c>
      <c r="V401" s="27">
        <f t="shared" si="11"/>
        <v>0.4161388634</v>
      </c>
      <c r="W401" s="27">
        <f t="shared" si="12"/>
        <v>0.2534012251</v>
      </c>
      <c r="X401" s="27">
        <f t="shared" si="13"/>
        <v>-0.06863086684</v>
      </c>
      <c r="Y401" s="27">
        <f t="shared" si="14"/>
        <v>0.05696306589</v>
      </c>
      <c r="Z401" s="27">
        <f t="shared" si="15"/>
        <v>0.08658833888</v>
      </c>
      <c r="AA401" s="27"/>
    </row>
    <row r="402">
      <c r="A402" s="29">
        <v>5635.0</v>
      </c>
      <c r="B402" s="30">
        <v>1712.0</v>
      </c>
      <c r="C402" s="14">
        <v>9.0</v>
      </c>
      <c r="D402" s="15">
        <v>9.0</v>
      </c>
      <c r="E402" s="16">
        <v>3.0</v>
      </c>
      <c r="F402" s="17">
        <v>19.0</v>
      </c>
      <c r="G402" s="18">
        <v>63.0</v>
      </c>
      <c r="H402" s="19">
        <v>13.0</v>
      </c>
      <c r="I402" s="20">
        <v>10.0</v>
      </c>
      <c r="J402" s="21">
        <v>14.0</v>
      </c>
      <c r="K402" s="22">
        <v>14.0</v>
      </c>
      <c r="L402" s="75">
        <f t="shared" si="1"/>
        <v>0.7012987013</v>
      </c>
      <c r="M402" s="62">
        <f t="shared" si="2"/>
        <v>63</v>
      </c>
      <c r="N402" s="63">
        <f t="shared" si="3"/>
        <v>63</v>
      </c>
      <c r="O402" s="63">
        <f t="shared" si="4"/>
        <v>14</v>
      </c>
      <c r="P402" s="63">
        <f t="shared" si="5"/>
        <v>32</v>
      </c>
      <c r="Q402" s="63">
        <f t="shared" si="6"/>
        <v>45</v>
      </c>
      <c r="R402" s="65">
        <f t="shared" si="7"/>
        <v>0.6168831169</v>
      </c>
      <c r="S402" s="65">
        <f t="shared" si="8"/>
        <v>0.5</v>
      </c>
      <c r="T402" s="66">
        <f t="shared" si="9"/>
        <v>0.5833333333</v>
      </c>
      <c r="U402" s="27">
        <f t="shared" si="10"/>
        <v>0.5853934827</v>
      </c>
      <c r="V402" s="27">
        <f t="shared" si="11"/>
        <v>0.4206868291</v>
      </c>
      <c r="W402" s="27">
        <f t="shared" si="12"/>
        <v>0.2514695952</v>
      </c>
      <c r="X402" s="27">
        <f t="shared" si="13"/>
        <v>-0.0701391925</v>
      </c>
      <c r="Y402" s="27">
        <f t="shared" si="14"/>
        <v>0.05714664875</v>
      </c>
      <c r="Z402" s="27">
        <f t="shared" si="15"/>
        <v>0.08527327704</v>
      </c>
      <c r="AA402" s="27"/>
    </row>
    <row r="403">
      <c r="A403" s="29">
        <v>5652.0</v>
      </c>
      <c r="B403" s="30">
        <v>1211.0</v>
      </c>
      <c r="C403" s="14">
        <v>40.0</v>
      </c>
      <c r="D403" s="15">
        <v>35.0</v>
      </c>
      <c r="E403" s="16">
        <v>24.0</v>
      </c>
      <c r="F403" s="17">
        <v>30.0</v>
      </c>
      <c r="G403" s="18">
        <v>79.0</v>
      </c>
      <c r="H403" s="19">
        <v>10.0</v>
      </c>
      <c r="I403" s="20">
        <v>31.0</v>
      </c>
      <c r="J403" s="21">
        <v>86.0</v>
      </c>
      <c r="K403" s="22">
        <v>69.0</v>
      </c>
      <c r="L403" s="75">
        <f t="shared" si="1"/>
        <v>0.6881188119</v>
      </c>
      <c r="M403" s="62">
        <f t="shared" si="2"/>
        <v>83</v>
      </c>
      <c r="N403" s="63">
        <f t="shared" si="3"/>
        <v>79</v>
      </c>
      <c r="O403" s="63">
        <f t="shared" si="4"/>
        <v>86</v>
      </c>
      <c r="P403" s="63">
        <f t="shared" si="5"/>
        <v>40</v>
      </c>
      <c r="Q403" s="63">
        <f t="shared" si="6"/>
        <v>199</v>
      </c>
      <c r="R403" s="65">
        <f t="shared" si="7"/>
        <v>0.2945544554</v>
      </c>
      <c r="S403" s="65">
        <f t="shared" si="8"/>
        <v>0.4084158416</v>
      </c>
      <c r="T403" s="66">
        <f t="shared" si="9"/>
        <v>0.2841726619</v>
      </c>
      <c r="U403" s="27">
        <f t="shared" si="10"/>
        <v>0.2995932408</v>
      </c>
      <c r="V403" s="27">
        <f t="shared" si="11"/>
        <v>0.3436303307</v>
      </c>
      <c r="W403" s="27">
        <f t="shared" si="12"/>
        <v>0.1200737833</v>
      </c>
      <c r="X403" s="27">
        <f t="shared" si="13"/>
        <v>-0.04679785109</v>
      </c>
      <c r="Y403" s="27">
        <f t="shared" si="14"/>
        <v>0.02228876749</v>
      </c>
      <c r="Z403" s="27">
        <f t="shared" si="15"/>
        <v>0.01944188531</v>
      </c>
      <c r="AA403" s="27"/>
    </row>
    <row r="404">
      <c r="A404" s="29">
        <v>6001.0</v>
      </c>
      <c r="B404" s="30">
        <v>2316.0</v>
      </c>
      <c r="C404" s="14">
        <v>20.0</v>
      </c>
      <c r="D404" s="15">
        <v>49.0</v>
      </c>
      <c r="E404" s="16">
        <v>22.0</v>
      </c>
      <c r="F404" s="17">
        <v>19.0</v>
      </c>
      <c r="G404" s="18">
        <v>156.0</v>
      </c>
      <c r="H404" s="19">
        <v>15.0</v>
      </c>
      <c r="I404" s="20">
        <v>28.0</v>
      </c>
      <c r="J404" s="21">
        <v>55.0</v>
      </c>
      <c r="K404" s="22">
        <v>42.0</v>
      </c>
      <c r="L404" s="75">
        <f t="shared" si="1"/>
        <v>0.7807881773</v>
      </c>
      <c r="M404" s="62">
        <f t="shared" si="2"/>
        <v>155</v>
      </c>
      <c r="N404" s="63">
        <f t="shared" si="3"/>
        <v>156</v>
      </c>
      <c r="O404" s="63">
        <f t="shared" si="4"/>
        <v>55</v>
      </c>
      <c r="P404" s="63">
        <f t="shared" si="5"/>
        <v>34</v>
      </c>
      <c r="Q404" s="63">
        <f t="shared" si="6"/>
        <v>161</v>
      </c>
      <c r="R404" s="65">
        <f t="shared" si="7"/>
        <v>0.4679802956</v>
      </c>
      <c r="S404" s="65">
        <f t="shared" si="8"/>
        <v>0.5197044335</v>
      </c>
      <c r="T404" s="66">
        <f t="shared" si="9"/>
        <v>0.4921135647</v>
      </c>
      <c r="U404" s="27">
        <f t="shared" si="10"/>
        <v>0.4873519836</v>
      </c>
      <c r="V404" s="27">
        <f t="shared" si="11"/>
        <v>0.4372656204</v>
      </c>
      <c r="W404" s="27">
        <f t="shared" si="12"/>
        <v>0.1907700378</v>
      </c>
      <c r="X404" s="27">
        <f t="shared" si="13"/>
        <v>-0.07577633501</v>
      </c>
      <c r="Y404" s="27">
        <f t="shared" si="14"/>
        <v>0.04506110812</v>
      </c>
      <c r="Z404" s="27">
        <f t="shared" si="15"/>
        <v>0.04907522721</v>
      </c>
      <c r="AA404" s="27"/>
    </row>
    <row r="405">
      <c r="A405" s="29">
        <v>6003.0</v>
      </c>
      <c r="B405" s="30">
        <v>1099.0</v>
      </c>
      <c r="C405" s="14">
        <v>42.0</v>
      </c>
      <c r="D405" s="15">
        <v>61.0</v>
      </c>
      <c r="E405" s="16">
        <v>18.0</v>
      </c>
      <c r="F405" s="17">
        <v>32.0</v>
      </c>
      <c r="G405" s="18">
        <v>143.0</v>
      </c>
      <c r="H405" s="19">
        <v>15.0</v>
      </c>
      <c r="I405" s="20">
        <v>60.0</v>
      </c>
      <c r="J405" s="21">
        <v>69.0</v>
      </c>
      <c r="K405" s="22">
        <v>41.0</v>
      </c>
      <c r="L405" s="75">
        <f t="shared" si="1"/>
        <v>0.7588357588</v>
      </c>
      <c r="M405" s="62">
        <f t="shared" si="2"/>
        <v>141</v>
      </c>
      <c r="N405" s="63">
        <f t="shared" si="3"/>
        <v>143</v>
      </c>
      <c r="O405" s="63">
        <f t="shared" si="4"/>
        <v>69</v>
      </c>
      <c r="P405" s="63">
        <f t="shared" si="5"/>
        <v>47</v>
      </c>
      <c r="Q405" s="63">
        <f t="shared" si="6"/>
        <v>222</v>
      </c>
      <c r="R405" s="65">
        <f t="shared" si="7"/>
        <v>0.395010395</v>
      </c>
      <c r="S405" s="65">
        <f t="shared" si="8"/>
        <v>0.4407484407</v>
      </c>
      <c r="T405" s="66">
        <f t="shared" si="9"/>
        <v>0.3917808219</v>
      </c>
      <c r="U405" s="27">
        <f t="shared" si="10"/>
        <v>0.3855346598</v>
      </c>
      <c r="V405" s="27">
        <f t="shared" si="11"/>
        <v>0.3708341279</v>
      </c>
      <c r="W405" s="27">
        <f t="shared" si="12"/>
        <v>0.1610241899</v>
      </c>
      <c r="X405" s="27">
        <f t="shared" si="13"/>
        <v>-0.05450073033</v>
      </c>
      <c r="Y405" s="27">
        <f t="shared" si="14"/>
        <v>0.03225649593</v>
      </c>
      <c r="Z405" s="27">
        <f t="shared" si="15"/>
        <v>0.03496425133</v>
      </c>
      <c r="AA405" s="27"/>
    </row>
    <row r="406">
      <c r="A406" s="29">
        <v>6004.0</v>
      </c>
      <c r="B406" s="30">
        <v>1458.0</v>
      </c>
      <c r="C406" s="14">
        <v>59.0</v>
      </c>
      <c r="D406" s="15">
        <v>66.0</v>
      </c>
      <c r="E406" s="16">
        <v>15.0</v>
      </c>
      <c r="F406" s="17">
        <v>66.0</v>
      </c>
      <c r="G406" s="18">
        <v>209.0</v>
      </c>
      <c r="H406" s="19">
        <v>14.0</v>
      </c>
      <c r="I406" s="20">
        <v>71.0</v>
      </c>
      <c r="J406" s="21">
        <v>98.0</v>
      </c>
      <c r="K406" s="22">
        <v>53.0</v>
      </c>
      <c r="L406" s="75">
        <f t="shared" si="1"/>
        <v>0.7265745008</v>
      </c>
      <c r="M406" s="62">
        <f t="shared" si="2"/>
        <v>208</v>
      </c>
      <c r="N406" s="63">
        <f t="shared" si="3"/>
        <v>209</v>
      </c>
      <c r="O406" s="63">
        <f t="shared" si="4"/>
        <v>98</v>
      </c>
      <c r="P406" s="63">
        <f t="shared" si="5"/>
        <v>80</v>
      </c>
      <c r="Q406" s="63">
        <f t="shared" si="6"/>
        <v>264</v>
      </c>
      <c r="R406" s="65">
        <f t="shared" si="7"/>
        <v>0.4439324117</v>
      </c>
      <c r="S406" s="65">
        <f t="shared" si="8"/>
        <v>0.4715821813</v>
      </c>
      <c r="T406" s="66">
        <f t="shared" si="9"/>
        <v>0.4418604651</v>
      </c>
      <c r="U406" s="27">
        <f t="shared" si="10"/>
        <v>0.4392559587</v>
      </c>
      <c r="V406" s="27">
        <f t="shared" si="11"/>
        <v>0.396776825</v>
      </c>
      <c r="W406" s="27">
        <f t="shared" si="12"/>
        <v>0.1809670273</v>
      </c>
      <c r="X406" s="27">
        <f t="shared" si="13"/>
        <v>-0.06239295097</v>
      </c>
      <c r="Y406" s="27">
        <f t="shared" si="14"/>
        <v>0.03878752955</v>
      </c>
      <c r="Z406" s="27">
        <f t="shared" si="15"/>
        <v>0.0441612027</v>
      </c>
      <c r="AA406" s="27"/>
    </row>
    <row r="407">
      <c r="A407" s="29">
        <v>6007.0</v>
      </c>
      <c r="B407" s="30">
        <v>2030.0</v>
      </c>
      <c r="C407" s="14">
        <v>26.0</v>
      </c>
      <c r="D407" s="15">
        <v>29.0</v>
      </c>
      <c r="E407" s="16">
        <v>19.0</v>
      </c>
      <c r="F407" s="17">
        <v>17.0</v>
      </c>
      <c r="G407" s="18">
        <v>111.0</v>
      </c>
      <c r="H407" s="19">
        <v>16.0</v>
      </c>
      <c r="I407" s="20">
        <v>48.0</v>
      </c>
      <c r="J407" s="21">
        <v>44.0</v>
      </c>
      <c r="K407" s="22">
        <v>53.0</v>
      </c>
      <c r="L407" s="75">
        <f t="shared" si="1"/>
        <v>0.7878787879</v>
      </c>
      <c r="M407" s="62">
        <f t="shared" si="2"/>
        <v>108</v>
      </c>
      <c r="N407" s="63">
        <f t="shared" si="3"/>
        <v>111</v>
      </c>
      <c r="O407" s="63">
        <f t="shared" si="4"/>
        <v>44</v>
      </c>
      <c r="P407" s="63">
        <f t="shared" si="5"/>
        <v>33</v>
      </c>
      <c r="Q407" s="63">
        <f t="shared" si="6"/>
        <v>175</v>
      </c>
      <c r="R407" s="65">
        <f t="shared" si="7"/>
        <v>0.3966942149</v>
      </c>
      <c r="S407" s="65">
        <f t="shared" si="8"/>
        <v>0.4269972452</v>
      </c>
      <c r="T407" s="66">
        <f t="shared" si="9"/>
        <v>0.3881118881</v>
      </c>
      <c r="U407" s="27">
        <f t="shared" si="10"/>
        <v>0.3774244631</v>
      </c>
      <c r="V407" s="27">
        <f t="shared" si="11"/>
        <v>0.3592642342</v>
      </c>
      <c r="W407" s="27">
        <f t="shared" si="12"/>
        <v>0.1617105914</v>
      </c>
      <c r="X407" s="27">
        <f t="shared" si="13"/>
        <v>-0.05115297528</v>
      </c>
      <c r="Y407" s="27">
        <f t="shared" si="14"/>
        <v>0.03138331519</v>
      </c>
      <c r="Z407" s="27">
        <f t="shared" si="15"/>
        <v>0.03526297249</v>
      </c>
      <c r="AA407" s="27"/>
    </row>
    <row r="408">
      <c r="A408" s="29">
        <v>6009.0</v>
      </c>
      <c r="B408" s="30">
        <v>1588.0</v>
      </c>
      <c r="C408" s="14">
        <v>11.0</v>
      </c>
      <c r="D408" s="15">
        <v>26.0</v>
      </c>
      <c r="E408" s="16">
        <v>13.0</v>
      </c>
      <c r="F408" s="17">
        <v>24.0</v>
      </c>
      <c r="G408" s="18">
        <v>94.0</v>
      </c>
      <c r="H408" s="19">
        <v>19.0</v>
      </c>
      <c r="I408" s="20">
        <v>21.0</v>
      </c>
      <c r="J408" s="21">
        <v>48.0</v>
      </c>
      <c r="K408" s="22">
        <v>30.0</v>
      </c>
      <c r="L408" s="75">
        <f t="shared" si="1"/>
        <v>0.6818181818</v>
      </c>
      <c r="M408" s="62">
        <f t="shared" si="2"/>
        <v>94</v>
      </c>
      <c r="N408" s="63">
        <f t="shared" si="3"/>
        <v>94</v>
      </c>
      <c r="O408" s="63">
        <f t="shared" si="4"/>
        <v>48</v>
      </c>
      <c r="P408" s="63">
        <f t="shared" si="5"/>
        <v>43</v>
      </c>
      <c r="Q408" s="63">
        <f t="shared" si="6"/>
        <v>101</v>
      </c>
      <c r="R408" s="65">
        <f t="shared" si="7"/>
        <v>0.479020979</v>
      </c>
      <c r="S408" s="65">
        <f t="shared" si="8"/>
        <v>0.4965034965</v>
      </c>
      <c r="T408" s="66">
        <f t="shared" si="9"/>
        <v>0.4820512821</v>
      </c>
      <c r="U408" s="27">
        <f t="shared" si="10"/>
        <v>0.4802935789</v>
      </c>
      <c r="V408" s="27">
        <f t="shared" si="11"/>
        <v>0.4177449632</v>
      </c>
      <c r="W408" s="27">
        <f t="shared" si="12"/>
        <v>0.1952707221</v>
      </c>
      <c r="X408" s="27">
        <f t="shared" si="13"/>
        <v>-0.06916165473</v>
      </c>
      <c r="Y408" s="27">
        <f t="shared" si="14"/>
        <v>0.04406509631</v>
      </c>
      <c r="Z408" s="27">
        <f t="shared" si="15"/>
        <v>0.05141812696</v>
      </c>
      <c r="AA408" s="27"/>
    </row>
    <row r="409">
      <c r="A409" s="29">
        <v>6011.0</v>
      </c>
      <c r="B409" s="30">
        <v>1013.0</v>
      </c>
      <c r="C409" s="14">
        <v>6.0</v>
      </c>
      <c r="D409" s="15">
        <v>11.0</v>
      </c>
      <c r="E409" s="16">
        <v>12.0</v>
      </c>
      <c r="F409" s="17">
        <v>17.0</v>
      </c>
      <c r="G409" s="18">
        <v>69.0</v>
      </c>
      <c r="H409" s="19">
        <v>14.0</v>
      </c>
      <c r="I409" s="20">
        <v>14.0</v>
      </c>
      <c r="J409" s="21">
        <v>24.0</v>
      </c>
      <c r="K409" s="22">
        <v>18.0</v>
      </c>
      <c r="L409" s="75">
        <f t="shared" si="1"/>
        <v>0.7027027027</v>
      </c>
      <c r="M409" s="62">
        <f t="shared" si="2"/>
        <v>69</v>
      </c>
      <c r="N409" s="63">
        <f t="shared" si="3"/>
        <v>69</v>
      </c>
      <c r="O409" s="63">
        <f t="shared" si="4"/>
        <v>24</v>
      </c>
      <c r="P409" s="63">
        <f t="shared" si="5"/>
        <v>31</v>
      </c>
      <c r="Q409" s="63">
        <f t="shared" si="6"/>
        <v>61</v>
      </c>
      <c r="R409" s="65">
        <f t="shared" si="7"/>
        <v>0.5405405405</v>
      </c>
      <c r="S409" s="65">
        <f t="shared" si="8"/>
        <v>0.5027027027</v>
      </c>
      <c r="T409" s="66">
        <f t="shared" si="9"/>
        <v>0.5307692308</v>
      </c>
      <c r="U409" s="27">
        <f t="shared" si="10"/>
        <v>0.529184868</v>
      </c>
      <c r="V409" s="27">
        <f t="shared" si="11"/>
        <v>0.422960812</v>
      </c>
      <c r="W409" s="27">
        <f t="shared" si="12"/>
        <v>0.2203488914</v>
      </c>
      <c r="X409" s="27">
        <f t="shared" si="13"/>
        <v>-0.0708995034</v>
      </c>
      <c r="Y409" s="27">
        <f t="shared" si="14"/>
        <v>0.05034511882</v>
      </c>
      <c r="Z409" s="27">
        <f t="shared" si="15"/>
        <v>0.06547322411</v>
      </c>
      <c r="AA409" s="27"/>
    </row>
    <row r="410">
      <c r="A410" s="29">
        <v>6012.0</v>
      </c>
      <c r="B410" s="30">
        <v>1030.0</v>
      </c>
      <c r="C410" s="14">
        <v>9.0</v>
      </c>
      <c r="D410" s="15">
        <v>12.0</v>
      </c>
      <c r="E410" s="16">
        <v>17.0</v>
      </c>
      <c r="F410" s="17">
        <v>16.0</v>
      </c>
      <c r="G410" s="18">
        <v>47.0</v>
      </c>
      <c r="H410" s="19">
        <v>4.0</v>
      </c>
      <c r="I410" s="20">
        <v>14.0</v>
      </c>
      <c r="J410" s="21">
        <v>25.0</v>
      </c>
      <c r="K410" s="22">
        <v>28.0</v>
      </c>
      <c r="L410" s="75">
        <f t="shared" si="1"/>
        <v>0.738372093</v>
      </c>
      <c r="M410" s="62">
        <f t="shared" si="2"/>
        <v>47</v>
      </c>
      <c r="N410" s="63">
        <f t="shared" si="3"/>
        <v>47</v>
      </c>
      <c r="O410" s="63">
        <f t="shared" si="4"/>
        <v>25</v>
      </c>
      <c r="P410" s="63">
        <f t="shared" si="5"/>
        <v>20</v>
      </c>
      <c r="Q410" s="63">
        <f t="shared" si="6"/>
        <v>80</v>
      </c>
      <c r="R410" s="65">
        <f t="shared" si="7"/>
        <v>0.3895348837</v>
      </c>
      <c r="S410" s="65">
        <f t="shared" si="8"/>
        <v>0.4186046512</v>
      </c>
      <c r="T410" s="66">
        <f t="shared" si="9"/>
        <v>0.3700787402</v>
      </c>
      <c r="U410" s="27">
        <f t="shared" si="10"/>
        <v>0.3670023164</v>
      </c>
      <c r="V410" s="27">
        <f t="shared" si="11"/>
        <v>0.3522029267</v>
      </c>
      <c r="W410" s="27">
        <f t="shared" si="12"/>
        <v>0.1587921226</v>
      </c>
      <c r="X410" s="27">
        <f t="shared" si="13"/>
        <v>-0.04916192184</v>
      </c>
      <c r="Y410" s="27">
        <f t="shared" si="14"/>
        <v>0.03021122141</v>
      </c>
      <c r="Z410" s="27">
        <f t="shared" si="15"/>
        <v>0.03400164243</v>
      </c>
      <c r="AA410" s="27"/>
    </row>
    <row r="411">
      <c r="A411" s="29">
        <v>6014.0</v>
      </c>
      <c r="B411" s="30">
        <v>1399.0</v>
      </c>
      <c r="C411" s="14">
        <v>22.0</v>
      </c>
      <c r="D411" s="15">
        <v>21.0</v>
      </c>
      <c r="E411" s="16">
        <v>11.0</v>
      </c>
      <c r="F411" s="17">
        <v>27.0</v>
      </c>
      <c r="G411" s="18">
        <v>87.0</v>
      </c>
      <c r="H411" s="19">
        <v>6.0</v>
      </c>
      <c r="I411" s="20">
        <v>19.0</v>
      </c>
      <c r="J411" s="21">
        <v>44.0</v>
      </c>
      <c r="K411" s="22">
        <v>16.0</v>
      </c>
      <c r="L411" s="75">
        <f t="shared" si="1"/>
        <v>0.6956521739</v>
      </c>
      <c r="M411" s="62">
        <f t="shared" si="2"/>
        <v>87</v>
      </c>
      <c r="N411" s="63">
        <f t="shared" si="3"/>
        <v>87</v>
      </c>
      <c r="O411" s="63">
        <f t="shared" si="4"/>
        <v>44</v>
      </c>
      <c r="P411" s="63">
        <f t="shared" si="5"/>
        <v>33</v>
      </c>
      <c r="Q411" s="63">
        <f t="shared" si="6"/>
        <v>89</v>
      </c>
      <c r="R411" s="65">
        <f t="shared" si="7"/>
        <v>0.4743083004</v>
      </c>
      <c r="S411" s="65">
        <f t="shared" si="8"/>
        <v>0.5177865613</v>
      </c>
      <c r="T411" s="66">
        <f t="shared" si="9"/>
        <v>0.4943181818</v>
      </c>
      <c r="U411" s="27">
        <f t="shared" si="10"/>
        <v>0.4906530977</v>
      </c>
      <c r="V411" s="27">
        <f t="shared" si="11"/>
        <v>0.4356519732</v>
      </c>
      <c r="W411" s="27">
        <f t="shared" si="12"/>
        <v>0.1933496201</v>
      </c>
      <c r="X411" s="27">
        <f t="shared" si="13"/>
        <v>-0.07521809011</v>
      </c>
      <c r="Y411" s="27">
        <f t="shared" si="14"/>
        <v>0.04550188388</v>
      </c>
      <c r="Z411" s="27">
        <f t="shared" si="15"/>
        <v>0.05041138554</v>
      </c>
      <c r="AA411" s="27"/>
    </row>
    <row r="412">
      <c r="A412" s="29">
        <v>6015.0</v>
      </c>
      <c r="B412" s="30">
        <v>1359.0</v>
      </c>
      <c r="C412" s="14">
        <v>3.0</v>
      </c>
      <c r="D412" s="15">
        <v>15.0</v>
      </c>
      <c r="E412" s="16">
        <v>8.0</v>
      </c>
      <c r="F412" s="17">
        <v>20.0</v>
      </c>
      <c r="G412" s="18">
        <v>61.0</v>
      </c>
      <c r="H412" s="19">
        <v>9.0</v>
      </c>
      <c r="I412" s="20">
        <v>16.0</v>
      </c>
      <c r="J412" s="21">
        <v>19.0</v>
      </c>
      <c r="K412" s="22">
        <v>13.0</v>
      </c>
      <c r="L412" s="75">
        <f t="shared" si="1"/>
        <v>0.7073170732</v>
      </c>
      <c r="M412" s="62">
        <f t="shared" si="2"/>
        <v>61</v>
      </c>
      <c r="N412" s="63">
        <f t="shared" si="3"/>
        <v>61</v>
      </c>
      <c r="O412" s="63">
        <f t="shared" si="4"/>
        <v>19</v>
      </c>
      <c r="P412" s="63">
        <f t="shared" si="5"/>
        <v>29</v>
      </c>
      <c r="Q412" s="63">
        <f t="shared" si="6"/>
        <v>55</v>
      </c>
      <c r="R412" s="65">
        <f t="shared" si="7"/>
        <v>0.5487804878</v>
      </c>
      <c r="S412" s="65">
        <f t="shared" si="8"/>
        <v>0.487804878</v>
      </c>
      <c r="T412" s="66">
        <f t="shared" si="9"/>
        <v>0.525862069</v>
      </c>
      <c r="U412" s="27">
        <f t="shared" si="10"/>
        <v>0.5254132789</v>
      </c>
      <c r="V412" s="27">
        <f t="shared" si="11"/>
        <v>0.4104261747</v>
      </c>
      <c r="W412" s="27">
        <f t="shared" si="12"/>
        <v>0.2237078684</v>
      </c>
      <c r="X412" s="27">
        <f t="shared" si="13"/>
        <v>-0.06675949316</v>
      </c>
      <c r="Y412" s="27">
        <f t="shared" si="14"/>
        <v>0.04959783035</v>
      </c>
      <c r="Z412" s="27">
        <f t="shared" si="15"/>
        <v>0.06748457343</v>
      </c>
      <c r="AA412" s="27"/>
    </row>
    <row r="413">
      <c r="A413" s="29">
        <v>6016.0</v>
      </c>
      <c r="B413" s="30">
        <v>2203.0</v>
      </c>
      <c r="C413" s="14">
        <v>20.0</v>
      </c>
      <c r="D413" s="15">
        <v>22.0</v>
      </c>
      <c r="E413" s="16">
        <v>10.0</v>
      </c>
      <c r="F413" s="17">
        <v>42.0</v>
      </c>
      <c r="G413" s="18">
        <v>116.0</v>
      </c>
      <c r="H413" s="19">
        <v>16.0</v>
      </c>
      <c r="I413" s="20">
        <v>40.0</v>
      </c>
      <c r="J413" s="21">
        <v>34.0</v>
      </c>
      <c r="K413" s="22">
        <v>20.0</v>
      </c>
      <c r="L413" s="75">
        <f t="shared" si="1"/>
        <v>0.7125</v>
      </c>
      <c r="M413" s="62">
        <f t="shared" si="2"/>
        <v>116</v>
      </c>
      <c r="N413" s="63">
        <f t="shared" si="3"/>
        <v>116</v>
      </c>
      <c r="O413" s="63">
        <f t="shared" si="4"/>
        <v>34</v>
      </c>
      <c r="P413" s="63">
        <f t="shared" si="5"/>
        <v>58</v>
      </c>
      <c r="Q413" s="63">
        <f t="shared" si="6"/>
        <v>112</v>
      </c>
      <c r="R413" s="65">
        <f t="shared" si="7"/>
        <v>0.54375</v>
      </c>
      <c r="S413" s="65">
        <f t="shared" si="8"/>
        <v>0.46875</v>
      </c>
      <c r="T413" s="66">
        <f t="shared" si="9"/>
        <v>0.5087719298</v>
      </c>
      <c r="U413" s="27">
        <f t="shared" si="10"/>
        <v>0.5088382205</v>
      </c>
      <c r="V413" s="27">
        <f t="shared" si="11"/>
        <v>0.3943939023</v>
      </c>
      <c r="W413" s="27">
        <f t="shared" si="12"/>
        <v>0.2216572129</v>
      </c>
      <c r="X413" s="27">
        <f t="shared" si="13"/>
        <v>-0.06164577466</v>
      </c>
      <c r="Y413" s="27">
        <f t="shared" si="14"/>
        <v>0.04722352796</v>
      </c>
      <c r="Z413" s="27">
        <f t="shared" si="15"/>
        <v>0.06625302683</v>
      </c>
      <c r="AA413" s="27"/>
    </row>
    <row r="414">
      <c r="A414" s="29">
        <v>6017.0</v>
      </c>
      <c r="B414" s="30">
        <v>2829.0</v>
      </c>
      <c r="C414" s="14">
        <v>27.0</v>
      </c>
      <c r="D414" s="15">
        <v>26.0</v>
      </c>
      <c r="E414" s="16">
        <v>26.0</v>
      </c>
      <c r="F414" s="17">
        <v>56.0</v>
      </c>
      <c r="G414" s="18">
        <v>158.0</v>
      </c>
      <c r="H414" s="19">
        <v>36.0</v>
      </c>
      <c r="I414" s="20">
        <v>51.0</v>
      </c>
      <c r="J414" s="21">
        <v>69.0</v>
      </c>
      <c r="K414" s="22">
        <v>47.0</v>
      </c>
      <c r="L414" s="75">
        <f t="shared" si="1"/>
        <v>0.6754032258</v>
      </c>
      <c r="M414" s="62">
        <f t="shared" si="2"/>
        <v>158</v>
      </c>
      <c r="N414" s="63">
        <f t="shared" si="3"/>
        <v>158</v>
      </c>
      <c r="O414" s="63">
        <f t="shared" si="4"/>
        <v>69</v>
      </c>
      <c r="P414" s="63">
        <f t="shared" si="5"/>
        <v>92</v>
      </c>
      <c r="Q414" s="63">
        <f t="shared" si="6"/>
        <v>177</v>
      </c>
      <c r="R414" s="65">
        <f t="shared" si="7"/>
        <v>0.5040322581</v>
      </c>
      <c r="S414" s="65">
        <f t="shared" si="8"/>
        <v>0.4576612903</v>
      </c>
      <c r="T414" s="66">
        <f t="shared" si="9"/>
        <v>0.471641791</v>
      </c>
      <c r="U414" s="27">
        <f t="shared" si="10"/>
        <v>0.4723895753</v>
      </c>
      <c r="V414" s="27">
        <f t="shared" si="11"/>
        <v>0.3850641541</v>
      </c>
      <c r="W414" s="27">
        <f t="shared" si="12"/>
        <v>0.2054664562</v>
      </c>
      <c r="X414" s="27">
        <f t="shared" si="13"/>
        <v>-0.05876369749</v>
      </c>
      <c r="Y414" s="27">
        <f t="shared" si="14"/>
        <v>0.04273860979</v>
      </c>
      <c r="Z414" s="27">
        <f t="shared" si="15"/>
        <v>0.05692772764</v>
      </c>
      <c r="AA414" s="27"/>
    </row>
    <row r="415">
      <c r="A415" s="29">
        <v>6018.0</v>
      </c>
      <c r="B415" s="30">
        <v>909.0</v>
      </c>
      <c r="C415" s="14">
        <v>8.0</v>
      </c>
      <c r="D415" s="15">
        <v>34.0</v>
      </c>
      <c r="E415" s="16">
        <v>8.0</v>
      </c>
      <c r="F415" s="17">
        <v>22.0</v>
      </c>
      <c r="G415" s="18">
        <v>57.0</v>
      </c>
      <c r="H415" s="19">
        <v>7.0</v>
      </c>
      <c r="I415" s="20">
        <v>23.0</v>
      </c>
      <c r="J415" s="21">
        <v>69.0</v>
      </c>
      <c r="K415" s="22">
        <v>27.0</v>
      </c>
      <c r="L415" s="75">
        <f t="shared" si="1"/>
        <v>0.6156862745</v>
      </c>
      <c r="M415" s="62">
        <f t="shared" si="2"/>
        <v>59</v>
      </c>
      <c r="N415" s="63">
        <f t="shared" si="3"/>
        <v>57</v>
      </c>
      <c r="O415" s="63">
        <f t="shared" si="4"/>
        <v>69</v>
      </c>
      <c r="P415" s="63">
        <f t="shared" si="5"/>
        <v>29</v>
      </c>
      <c r="Q415" s="63">
        <f t="shared" si="6"/>
        <v>100</v>
      </c>
      <c r="R415" s="65">
        <f t="shared" si="7"/>
        <v>0.337254902</v>
      </c>
      <c r="S415" s="65">
        <f t="shared" si="8"/>
        <v>0.4941176471</v>
      </c>
      <c r="T415" s="66">
        <f t="shared" si="9"/>
        <v>0.3630573248</v>
      </c>
      <c r="U415" s="27">
        <f t="shared" si="10"/>
        <v>0.3820380186</v>
      </c>
      <c r="V415" s="27">
        <f t="shared" si="11"/>
        <v>0.4157375723</v>
      </c>
      <c r="W415" s="27">
        <f t="shared" si="12"/>
        <v>0.137480426</v>
      </c>
      <c r="X415" s="27">
        <f t="shared" si="13"/>
        <v>-0.06849856641</v>
      </c>
      <c r="Y415" s="27">
        <f t="shared" si="14"/>
        <v>0.03087496784</v>
      </c>
      <c r="Z415" s="27">
        <f t="shared" si="15"/>
        <v>0.02548729384</v>
      </c>
      <c r="AA415" s="27"/>
    </row>
    <row r="416">
      <c r="A416" s="29">
        <v>6030.0</v>
      </c>
      <c r="B416" s="30">
        <v>1171.0</v>
      </c>
      <c r="C416" s="14">
        <v>8.0</v>
      </c>
      <c r="D416" s="15">
        <v>11.0</v>
      </c>
      <c r="E416" s="16">
        <v>7.0</v>
      </c>
      <c r="F416" s="17">
        <v>14.0</v>
      </c>
      <c r="G416" s="18">
        <v>76.0</v>
      </c>
      <c r="H416" s="19">
        <v>15.0</v>
      </c>
      <c r="I416" s="20">
        <v>9.0</v>
      </c>
      <c r="J416" s="21">
        <v>17.0</v>
      </c>
      <c r="K416" s="22">
        <v>18.0</v>
      </c>
      <c r="L416" s="75">
        <f t="shared" si="1"/>
        <v>0.7371428571</v>
      </c>
      <c r="M416" s="62">
        <f t="shared" si="2"/>
        <v>76</v>
      </c>
      <c r="N416" s="63">
        <f t="shared" si="3"/>
        <v>76</v>
      </c>
      <c r="O416" s="63">
        <f t="shared" si="4"/>
        <v>17</v>
      </c>
      <c r="P416" s="63">
        <f t="shared" si="5"/>
        <v>29</v>
      </c>
      <c r="Q416" s="63">
        <f t="shared" si="6"/>
        <v>53</v>
      </c>
      <c r="R416" s="65">
        <f t="shared" si="7"/>
        <v>0.6</v>
      </c>
      <c r="S416" s="65">
        <f t="shared" si="8"/>
        <v>0.5314285714</v>
      </c>
      <c r="T416" s="66">
        <f t="shared" si="9"/>
        <v>0.5891472868</v>
      </c>
      <c r="U416" s="27">
        <f t="shared" si="10"/>
        <v>0.5931857437</v>
      </c>
      <c r="V416" s="27">
        <f t="shared" si="11"/>
        <v>0.4471300012</v>
      </c>
      <c r="W416" s="27">
        <f t="shared" si="12"/>
        <v>0.2445872695</v>
      </c>
      <c r="X416" s="27">
        <f t="shared" si="13"/>
        <v>-0.07923381237</v>
      </c>
      <c r="Y416" s="27">
        <f t="shared" si="14"/>
        <v>0.05907640085</v>
      </c>
      <c r="Z416" s="27">
        <f t="shared" si="15"/>
        <v>0.08066955942</v>
      </c>
      <c r="AA416" s="27"/>
    </row>
    <row r="417">
      <c r="A417" s="29">
        <v>6031.0</v>
      </c>
      <c r="B417" s="30">
        <v>1096.0</v>
      </c>
      <c r="C417" s="14">
        <v>4.0</v>
      </c>
      <c r="D417" s="15">
        <v>5.0</v>
      </c>
      <c r="E417" s="16">
        <v>4.0</v>
      </c>
      <c r="F417" s="17">
        <v>21.0</v>
      </c>
      <c r="G417" s="18">
        <v>52.0</v>
      </c>
      <c r="H417" s="19">
        <v>17.0</v>
      </c>
      <c r="I417" s="20">
        <v>11.0</v>
      </c>
      <c r="J417" s="21">
        <v>7.0</v>
      </c>
      <c r="K417" s="22">
        <v>13.0</v>
      </c>
      <c r="L417" s="75">
        <f t="shared" si="1"/>
        <v>0.6641791045</v>
      </c>
      <c r="M417" s="62">
        <f t="shared" si="2"/>
        <v>52</v>
      </c>
      <c r="N417" s="63">
        <f t="shared" si="3"/>
        <v>52</v>
      </c>
      <c r="O417" s="63">
        <f t="shared" si="4"/>
        <v>7</v>
      </c>
      <c r="P417" s="63">
        <f t="shared" si="5"/>
        <v>38</v>
      </c>
      <c r="Q417" s="63">
        <f t="shared" si="6"/>
        <v>37</v>
      </c>
      <c r="R417" s="65">
        <f t="shared" si="7"/>
        <v>0.671641791</v>
      </c>
      <c r="S417" s="65">
        <f t="shared" si="8"/>
        <v>0.4402985075</v>
      </c>
      <c r="T417" s="66">
        <f t="shared" si="9"/>
        <v>0.5842696629</v>
      </c>
      <c r="U417" s="27">
        <f t="shared" si="10"/>
        <v>0.5866883295</v>
      </c>
      <c r="V417" s="27">
        <f t="shared" si="11"/>
        <v>0.3704555659</v>
      </c>
      <c r="W417" s="27">
        <f t="shared" si="12"/>
        <v>0.2737917195</v>
      </c>
      <c r="X417" s="27">
        <f t="shared" si="13"/>
        <v>-0.05438951417</v>
      </c>
      <c r="Y417" s="27">
        <f t="shared" si="14"/>
        <v>0.05479018953</v>
      </c>
      <c r="Z417" s="27">
        <f t="shared" si="15"/>
        <v>0.1010840436</v>
      </c>
      <c r="AA417" s="27"/>
    </row>
    <row r="418">
      <c r="A418" s="29">
        <v>6033.0</v>
      </c>
      <c r="B418" s="30">
        <v>1635.0</v>
      </c>
      <c r="C418" s="14">
        <v>12.0</v>
      </c>
      <c r="D418" s="15">
        <v>12.0</v>
      </c>
      <c r="E418" s="16">
        <v>5.0</v>
      </c>
      <c r="F418" s="17">
        <v>28.0</v>
      </c>
      <c r="G418" s="18">
        <v>77.0</v>
      </c>
      <c r="H418" s="19">
        <v>16.0</v>
      </c>
      <c r="I418" s="20">
        <v>15.0</v>
      </c>
      <c r="J418" s="21">
        <v>40.0</v>
      </c>
      <c r="K418" s="22">
        <v>9.0</v>
      </c>
      <c r="L418" s="75">
        <f t="shared" si="1"/>
        <v>0.6074766355</v>
      </c>
      <c r="M418" s="62">
        <f t="shared" si="2"/>
        <v>75</v>
      </c>
      <c r="N418" s="63">
        <f t="shared" si="3"/>
        <v>77</v>
      </c>
      <c r="O418" s="63">
        <f t="shared" si="4"/>
        <v>40</v>
      </c>
      <c r="P418" s="63">
        <f t="shared" si="5"/>
        <v>44</v>
      </c>
      <c r="Q418" s="63">
        <f t="shared" si="6"/>
        <v>53</v>
      </c>
      <c r="R418" s="65">
        <f t="shared" si="7"/>
        <v>0.5654205607</v>
      </c>
      <c r="S418" s="65">
        <f t="shared" si="8"/>
        <v>0.546728972</v>
      </c>
      <c r="T418" s="66">
        <f t="shared" si="9"/>
        <v>0.5923076923</v>
      </c>
      <c r="U418" s="27">
        <f t="shared" si="10"/>
        <v>0.5765025302</v>
      </c>
      <c r="V418" s="27">
        <f t="shared" si="11"/>
        <v>0.4600033552</v>
      </c>
      <c r="W418" s="27">
        <f t="shared" si="12"/>
        <v>0.2304911184</v>
      </c>
      <c r="X418" s="27">
        <f t="shared" si="13"/>
        <v>-0.08386194481</v>
      </c>
      <c r="Y418" s="27">
        <f t="shared" si="14"/>
        <v>0.05727453392</v>
      </c>
      <c r="Z418" s="27">
        <f t="shared" si="15"/>
        <v>0.0716391424</v>
      </c>
      <c r="AA418" s="27"/>
    </row>
    <row r="419">
      <c r="A419" s="29">
        <v>6036.0</v>
      </c>
      <c r="B419" s="30">
        <v>1465.0</v>
      </c>
      <c r="C419" s="14">
        <v>26.0</v>
      </c>
      <c r="D419" s="15">
        <v>28.0</v>
      </c>
      <c r="E419" s="16">
        <v>15.0</v>
      </c>
      <c r="F419" s="17">
        <v>18.0</v>
      </c>
      <c r="G419" s="18">
        <v>99.0</v>
      </c>
      <c r="H419" s="19">
        <v>11.0</v>
      </c>
      <c r="I419" s="20">
        <v>42.0</v>
      </c>
      <c r="J419" s="21">
        <v>40.0</v>
      </c>
      <c r="K419" s="22">
        <v>21.0</v>
      </c>
      <c r="L419" s="75">
        <f t="shared" si="1"/>
        <v>0.77</v>
      </c>
      <c r="M419" s="62">
        <f t="shared" si="2"/>
        <v>98</v>
      </c>
      <c r="N419" s="63">
        <f t="shared" si="3"/>
        <v>99</v>
      </c>
      <c r="O419" s="63">
        <f t="shared" si="4"/>
        <v>40</v>
      </c>
      <c r="P419" s="63">
        <f t="shared" si="5"/>
        <v>29</v>
      </c>
      <c r="Q419" s="63">
        <f t="shared" si="6"/>
        <v>132</v>
      </c>
      <c r="R419" s="65">
        <f t="shared" si="7"/>
        <v>0.4266666667</v>
      </c>
      <c r="S419" s="65">
        <f t="shared" si="8"/>
        <v>0.4633333333</v>
      </c>
      <c r="T419" s="66">
        <f t="shared" si="9"/>
        <v>0.4285714286</v>
      </c>
      <c r="U419" s="27">
        <f t="shared" si="10"/>
        <v>0.4219120089</v>
      </c>
      <c r="V419" s="27">
        <f t="shared" si="11"/>
        <v>0.3898364616</v>
      </c>
      <c r="W419" s="27">
        <f t="shared" si="12"/>
        <v>0.1739287249</v>
      </c>
      <c r="X419" s="27">
        <f t="shared" si="13"/>
        <v>-0.06022930392</v>
      </c>
      <c r="Y419" s="27">
        <f t="shared" si="14"/>
        <v>0.03662689799</v>
      </c>
      <c r="Z419" s="27">
        <f t="shared" si="15"/>
        <v>0.04079290313</v>
      </c>
      <c r="AA419" s="27"/>
    </row>
    <row r="420">
      <c r="A420" s="29">
        <v>6037.0</v>
      </c>
      <c r="B420" s="30">
        <v>1876.0</v>
      </c>
      <c r="C420" s="14">
        <v>9.0</v>
      </c>
      <c r="D420" s="15">
        <v>14.0</v>
      </c>
      <c r="E420" s="16">
        <v>16.0</v>
      </c>
      <c r="F420" s="17">
        <v>19.0</v>
      </c>
      <c r="G420" s="18">
        <v>92.0</v>
      </c>
      <c r="H420" s="19">
        <v>28.0</v>
      </c>
      <c r="I420" s="20">
        <v>17.0</v>
      </c>
      <c r="J420" s="21">
        <v>29.0</v>
      </c>
      <c r="K420" s="22">
        <v>42.0</v>
      </c>
      <c r="L420" s="75">
        <f t="shared" si="1"/>
        <v>0.7142857143</v>
      </c>
      <c r="M420" s="62">
        <f t="shared" si="2"/>
        <v>92</v>
      </c>
      <c r="N420" s="63">
        <f t="shared" si="3"/>
        <v>92</v>
      </c>
      <c r="O420" s="63">
        <f t="shared" si="4"/>
        <v>29</v>
      </c>
      <c r="P420" s="63">
        <f t="shared" si="5"/>
        <v>47</v>
      </c>
      <c r="Q420" s="63">
        <f t="shared" si="6"/>
        <v>98</v>
      </c>
      <c r="R420" s="65">
        <f t="shared" si="7"/>
        <v>0.522556391</v>
      </c>
      <c r="S420" s="65">
        <f t="shared" si="8"/>
        <v>0.454887218</v>
      </c>
      <c r="T420" s="66">
        <f t="shared" si="9"/>
        <v>0.4842105263</v>
      </c>
      <c r="U420" s="27">
        <f t="shared" si="10"/>
        <v>0.4838804866</v>
      </c>
      <c r="V420" s="27">
        <f t="shared" si="11"/>
        <v>0.3827301227</v>
      </c>
      <c r="W420" s="27">
        <f t="shared" si="12"/>
        <v>0.2130177347</v>
      </c>
      <c r="X420" s="27">
        <f t="shared" si="13"/>
        <v>-0.05805347489</v>
      </c>
      <c r="Y420" s="27">
        <f t="shared" si="14"/>
        <v>0.04404075704</v>
      </c>
      <c r="Z420" s="27">
        <f t="shared" si="15"/>
        <v>0.06118902196</v>
      </c>
      <c r="AA420" s="27"/>
    </row>
    <row r="421">
      <c r="A421" s="29">
        <v>6038.0</v>
      </c>
      <c r="B421" s="30">
        <v>1419.0</v>
      </c>
      <c r="C421" s="14">
        <v>12.0</v>
      </c>
      <c r="D421" s="15">
        <v>7.0</v>
      </c>
      <c r="E421" s="16">
        <v>4.0</v>
      </c>
      <c r="F421" s="17">
        <v>17.0</v>
      </c>
      <c r="G421" s="18">
        <v>57.0</v>
      </c>
      <c r="H421" s="19">
        <v>12.0</v>
      </c>
      <c r="I421" s="20">
        <v>13.0</v>
      </c>
      <c r="J421" s="21">
        <v>18.0</v>
      </c>
      <c r="K421" s="22">
        <v>19.0</v>
      </c>
      <c r="L421" s="75">
        <f t="shared" si="1"/>
        <v>0.7044025157</v>
      </c>
      <c r="M421" s="62">
        <f t="shared" si="2"/>
        <v>57</v>
      </c>
      <c r="N421" s="63">
        <f t="shared" si="3"/>
        <v>57</v>
      </c>
      <c r="O421" s="63">
        <f t="shared" si="4"/>
        <v>18</v>
      </c>
      <c r="P421" s="63">
        <f t="shared" si="5"/>
        <v>29</v>
      </c>
      <c r="Q421" s="63">
        <f t="shared" si="6"/>
        <v>55</v>
      </c>
      <c r="R421" s="65">
        <f t="shared" si="7"/>
        <v>0.5408805031</v>
      </c>
      <c r="S421" s="65">
        <f t="shared" si="8"/>
        <v>0.4716981132</v>
      </c>
      <c r="T421" s="66">
        <f t="shared" si="9"/>
        <v>0.5089285714</v>
      </c>
      <c r="U421" s="27">
        <f t="shared" si="10"/>
        <v>0.5087198967</v>
      </c>
      <c r="V421" s="27">
        <f t="shared" si="11"/>
        <v>0.3968743671</v>
      </c>
      <c r="W421" s="27">
        <f t="shared" si="12"/>
        <v>0.2204874756</v>
      </c>
      <c r="X421" s="27">
        <f t="shared" si="13"/>
        <v>-0.06242363163</v>
      </c>
      <c r="Y421" s="27">
        <f t="shared" si="14"/>
        <v>0.04726975424</v>
      </c>
      <c r="Z421" s="27">
        <f t="shared" si="15"/>
        <v>0.06555560626</v>
      </c>
      <c r="AA421" s="27"/>
    </row>
    <row r="422">
      <c r="A422" s="29">
        <v>6042.0</v>
      </c>
      <c r="B422" s="30">
        <v>2262.0</v>
      </c>
      <c r="C422" s="14">
        <v>22.0</v>
      </c>
      <c r="D422" s="15">
        <v>26.0</v>
      </c>
      <c r="E422" s="16">
        <v>16.0</v>
      </c>
      <c r="F422" s="17">
        <v>39.0</v>
      </c>
      <c r="G422" s="18">
        <v>112.0</v>
      </c>
      <c r="H422" s="19">
        <v>21.0</v>
      </c>
      <c r="I422" s="20">
        <v>28.0</v>
      </c>
      <c r="J422" s="21">
        <v>59.0</v>
      </c>
      <c r="K422" s="22">
        <v>38.0</v>
      </c>
      <c r="L422" s="75">
        <f t="shared" si="1"/>
        <v>0.6703601108</v>
      </c>
      <c r="M422" s="62">
        <f t="shared" si="2"/>
        <v>112</v>
      </c>
      <c r="N422" s="63">
        <f t="shared" si="3"/>
        <v>112</v>
      </c>
      <c r="O422" s="63">
        <f t="shared" si="4"/>
        <v>59</v>
      </c>
      <c r="P422" s="63">
        <f t="shared" si="5"/>
        <v>60</v>
      </c>
      <c r="Q422" s="63">
        <f t="shared" si="6"/>
        <v>130</v>
      </c>
      <c r="R422" s="65">
        <f t="shared" si="7"/>
        <v>0.4764542936</v>
      </c>
      <c r="S422" s="65">
        <f t="shared" si="8"/>
        <v>0.4736842105</v>
      </c>
      <c r="T422" s="66">
        <f t="shared" si="9"/>
        <v>0.4628099174</v>
      </c>
      <c r="U422" s="27">
        <f t="shared" si="10"/>
        <v>0.4634589509</v>
      </c>
      <c r="V422" s="27">
        <f t="shared" si="11"/>
        <v>0.398545417</v>
      </c>
      <c r="W422" s="27">
        <f t="shared" si="12"/>
        <v>0.1942244245</v>
      </c>
      <c r="X422" s="27">
        <f t="shared" si="13"/>
        <v>-0.062950411</v>
      </c>
      <c r="Y422" s="27">
        <f t="shared" si="14"/>
        <v>0.04181460821</v>
      </c>
      <c r="Z422" s="27">
        <f t="shared" si="15"/>
        <v>0.05086858701</v>
      </c>
      <c r="AA422" s="27"/>
    </row>
    <row r="423">
      <c r="A423" s="29">
        <v>6044.0</v>
      </c>
      <c r="B423" s="30">
        <v>2239.0</v>
      </c>
      <c r="C423" s="14">
        <v>13.0</v>
      </c>
      <c r="D423" s="15">
        <v>6.0</v>
      </c>
      <c r="E423" s="16">
        <v>11.0</v>
      </c>
      <c r="F423" s="17">
        <v>34.0</v>
      </c>
      <c r="G423" s="18">
        <v>91.0</v>
      </c>
      <c r="H423" s="19">
        <v>7.0</v>
      </c>
      <c r="I423" s="20">
        <v>12.0</v>
      </c>
      <c r="J423" s="21">
        <v>27.0</v>
      </c>
      <c r="K423" s="22">
        <v>22.0</v>
      </c>
      <c r="L423" s="75">
        <f t="shared" si="1"/>
        <v>0.6950672646</v>
      </c>
      <c r="M423" s="62">
        <f t="shared" si="2"/>
        <v>91</v>
      </c>
      <c r="N423" s="63">
        <f t="shared" si="3"/>
        <v>91</v>
      </c>
      <c r="O423" s="63">
        <f t="shared" si="4"/>
        <v>27</v>
      </c>
      <c r="P423" s="63">
        <f t="shared" si="5"/>
        <v>41</v>
      </c>
      <c r="Q423" s="63">
        <f t="shared" si="6"/>
        <v>64</v>
      </c>
      <c r="R423" s="65">
        <f t="shared" si="7"/>
        <v>0.5919282511</v>
      </c>
      <c r="S423" s="65">
        <f t="shared" si="8"/>
        <v>0.5291479821</v>
      </c>
      <c r="T423" s="66">
        <f t="shared" si="9"/>
        <v>0.5870967742</v>
      </c>
      <c r="U423" s="27">
        <f t="shared" si="10"/>
        <v>0.5854543547</v>
      </c>
      <c r="V423" s="27">
        <f t="shared" si="11"/>
        <v>0.4452111734</v>
      </c>
      <c r="W423" s="27">
        <f t="shared" si="12"/>
        <v>0.2412968578</v>
      </c>
      <c r="X423" s="27">
        <f t="shared" si="13"/>
        <v>-0.07855521859</v>
      </c>
      <c r="Y423" s="27">
        <f t="shared" si="14"/>
        <v>0.05803153935</v>
      </c>
      <c r="Z423" s="27">
        <f t="shared" si="15"/>
        <v>0.07851367765</v>
      </c>
      <c r="AA423" s="27"/>
    </row>
    <row r="424">
      <c r="A424" s="29">
        <v>6045.0</v>
      </c>
      <c r="B424" s="30">
        <v>2485.0</v>
      </c>
      <c r="C424" s="14">
        <v>14.0</v>
      </c>
      <c r="D424" s="15">
        <v>18.0</v>
      </c>
      <c r="E424" s="16">
        <v>22.0</v>
      </c>
      <c r="F424" s="17">
        <v>32.0</v>
      </c>
      <c r="G424" s="18">
        <v>132.0</v>
      </c>
      <c r="H424" s="19">
        <v>13.0</v>
      </c>
      <c r="I424" s="20">
        <v>29.0</v>
      </c>
      <c r="J424" s="21">
        <v>34.0</v>
      </c>
      <c r="K424" s="22">
        <v>39.0</v>
      </c>
      <c r="L424" s="75">
        <f t="shared" si="1"/>
        <v>0.7627627628</v>
      </c>
      <c r="M424" s="62">
        <f t="shared" si="2"/>
        <v>132</v>
      </c>
      <c r="N424" s="63">
        <f t="shared" si="3"/>
        <v>132</v>
      </c>
      <c r="O424" s="63">
        <f t="shared" si="4"/>
        <v>34</v>
      </c>
      <c r="P424" s="63">
        <f t="shared" si="5"/>
        <v>45</v>
      </c>
      <c r="Q424" s="63">
        <f t="shared" si="6"/>
        <v>122</v>
      </c>
      <c r="R424" s="65">
        <f t="shared" si="7"/>
        <v>0.5315315315</v>
      </c>
      <c r="S424" s="65">
        <f t="shared" si="8"/>
        <v>0.4984984985</v>
      </c>
      <c r="T424" s="66">
        <f t="shared" si="9"/>
        <v>0.5196850394</v>
      </c>
      <c r="U424" s="27">
        <f t="shared" si="10"/>
        <v>0.5197386465</v>
      </c>
      <c r="V424" s="27">
        <f t="shared" si="11"/>
        <v>0.4194235053</v>
      </c>
      <c r="W424" s="27">
        <f t="shared" si="12"/>
        <v>0.2166764099</v>
      </c>
      <c r="X424" s="27">
        <f t="shared" si="13"/>
        <v>-0.06971856861</v>
      </c>
      <c r="Y424" s="27">
        <f t="shared" si="14"/>
        <v>0.04909200455</v>
      </c>
      <c r="Z424" s="27">
        <f t="shared" si="15"/>
        <v>0.06330897031</v>
      </c>
      <c r="AA424" s="27"/>
    </row>
    <row r="425">
      <c r="A425" s="29">
        <v>6046.0</v>
      </c>
      <c r="B425" s="30">
        <v>839.0</v>
      </c>
      <c r="C425" s="14">
        <v>1.0</v>
      </c>
      <c r="D425" s="15">
        <v>4.0</v>
      </c>
      <c r="E425" s="16">
        <v>9.0</v>
      </c>
      <c r="F425" s="17">
        <v>7.0</v>
      </c>
      <c r="G425" s="18">
        <v>45.0</v>
      </c>
      <c r="H425" s="19">
        <v>4.0</v>
      </c>
      <c r="I425" s="20">
        <v>24.0</v>
      </c>
      <c r="J425" s="21">
        <v>26.0</v>
      </c>
      <c r="K425" s="22">
        <v>14.0</v>
      </c>
      <c r="L425" s="75">
        <f t="shared" si="1"/>
        <v>0.723880597</v>
      </c>
      <c r="M425" s="62">
        <f t="shared" si="2"/>
        <v>45</v>
      </c>
      <c r="N425" s="63">
        <f t="shared" si="3"/>
        <v>45</v>
      </c>
      <c r="O425" s="63">
        <f t="shared" si="4"/>
        <v>26</v>
      </c>
      <c r="P425" s="63">
        <f t="shared" si="5"/>
        <v>11</v>
      </c>
      <c r="Q425" s="63">
        <f t="shared" si="6"/>
        <v>52</v>
      </c>
      <c r="R425" s="65">
        <f t="shared" si="7"/>
        <v>0.4179104478</v>
      </c>
      <c r="S425" s="65">
        <f t="shared" si="8"/>
        <v>0.5298507463</v>
      </c>
      <c r="T425" s="66">
        <f t="shared" si="9"/>
        <v>0.4639175258</v>
      </c>
      <c r="U425" s="27">
        <f t="shared" si="10"/>
        <v>0.458515383</v>
      </c>
      <c r="V425" s="27">
        <f t="shared" si="11"/>
        <v>0.4458024607</v>
      </c>
      <c r="W425" s="27">
        <f t="shared" si="12"/>
        <v>0.1703592922</v>
      </c>
      <c r="X425" s="27">
        <f t="shared" si="13"/>
        <v>-0.07876401635</v>
      </c>
      <c r="Y425" s="27">
        <f t="shared" si="14"/>
        <v>0.04102557318</v>
      </c>
      <c r="Z425" s="27">
        <f t="shared" si="15"/>
        <v>0.03913574824</v>
      </c>
      <c r="AA425" s="27"/>
    </row>
    <row r="426">
      <c r="A426" s="29">
        <v>6057.0</v>
      </c>
      <c r="B426" s="30">
        <v>1872.0</v>
      </c>
      <c r="C426" s="14">
        <v>9.0</v>
      </c>
      <c r="D426" s="15">
        <v>10.0</v>
      </c>
      <c r="E426" s="16">
        <v>6.0</v>
      </c>
      <c r="F426" s="17">
        <v>19.0</v>
      </c>
      <c r="G426" s="18">
        <v>76.0</v>
      </c>
      <c r="H426" s="19">
        <v>9.0</v>
      </c>
      <c r="I426" s="20">
        <v>20.0</v>
      </c>
      <c r="J426" s="21">
        <v>16.0</v>
      </c>
      <c r="K426" s="22">
        <v>15.0</v>
      </c>
      <c r="L426" s="75">
        <f t="shared" si="1"/>
        <v>0.7555555556</v>
      </c>
      <c r="M426" s="62">
        <f t="shared" si="2"/>
        <v>76</v>
      </c>
      <c r="N426" s="63">
        <f t="shared" si="3"/>
        <v>76</v>
      </c>
      <c r="O426" s="63">
        <f t="shared" si="4"/>
        <v>16</v>
      </c>
      <c r="P426" s="63">
        <f t="shared" si="5"/>
        <v>28</v>
      </c>
      <c r="Q426" s="63">
        <f t="shared" si="6"/>
        <v>60</v>
      </c>
      <c r="R426" s="65">
        <f t="shared" si="7"/>
        <v>0.5777777778</v>
      </c>
      <c r="S426" s="65">
        <f t="shared" si="8"/>
        <v>0.5111111111</v>
      </c>
      <c r="T426" s="66">
        <f t="shared" si="9"/>
        <v>0.5588235294</v>
      </c>
      <c r="U426" s="27">
        <f t="shared" si="10"/>
        <v>0.5627472416</v>
      </c>
      <c r="V426" s="27">
        <f t="shared" si="11"/>
        <v>0.4300354253</v>
      </c>
      <c r="W426" s="27">
        <f t="shared" si="12"/>
        <v>0.2355284817</v>
      </c>
      <c r="X426" s="27">
        <f t="shared" si="13"/>
        <v>-0.07329112658</v>
      </c>
      <c r="Y426" s="27">
        <f t="shared" si="14"/>
        <v>0.05471344174</v>
      </c>
      <c r="Z426" s="27">
        <f t="shared" si="15"/>
        <v>0.07480469433</v>
      </c>
      <c r="AA426" s="27"/>
    </row>
    <row r="427">
      <c r="A427" s="29">
        <v>6062.0</v>
      </c>
      <c r="B427" s="30">
        <v>2028.0</v>
      </c>
      <c r="C427" s="14">
        <v>27.0</v>
      </c>
      <c r="D427" s="15">
        <v>20.0</v>
      </c>
      <c r="E427" s="16">
        <v>14.0</v>
      </c>
      <c r="F427" s="17">
        <v>44.0</v>
      </c>
      <c r="G427" s="18">
        <v>103.0</v>
      </c>
      <c r="H427" s="19">
        <v>27.0</v>
      </c>
      <c r="I427" s="20">
        <v>36.0</v>
      </c>
      <c r="J427" s="21">
        <v>41.0</v>
      </c>
      <c r="K427" s="22">
        <v>35.0</v>
      </c>
      <c r="L427" s="75">
        <f t="shared" si="1"/>
        <v>0.6772334294</v>
      </c>
      <c r="M427" s="62">
        <f t="shared" si="2"/>
        <v>103</v>
      </c>
      <c r="N427" s="63">
        <f t="shared" si="3"/>
        <v>103</v>
      </c>
      <c r="O427" s="63">
        <f t="shared" si="4"/>
        <v>41</v>
      </c>
      <c r="P427" s="63">
        <f t="shared" si="5"/>
        <v>71</v>
      </c>
      <c r="Q427" s="63">
        <f t="shared" si="6"/>
        <v>132</v>
      </c>
      <c r="R427" s="65">
        <f t="shared" si="7"/>
        <v>0.5014409222</v>
      </c>
      <c r="S427" s="65">
        <f t="shared" si="8"/>
        <v>0.4149855908</v>
      </c>
      <c r="T427" s="66">
        <f t="shared" si="9"/>
        <v>0.4382978723</v>
      </c>
      <c r="U427" s="27">
        <f t="shared" si="10"/>
        <v>0.4411068316</v>
      </c>
      <c r="V427" s="27">
        <f t="shared" si="11"/>
        <v>0.3491579446</v>
      </c>
      <c r="W427" s="27">
        <f t="shared" si="12"/>
        <v>0.2044101099</v>
      </c>
      <c r="X427" s="27">
        <f t="shared" si="13"/>
        <v>-0.04831553441</v>
      </c>
      <c r="Y427" s="27">
        <f t="shared" si="14"/>
        <v>0.03855410885</v>
      </c>
      <c r="Z427" s="27">
        <f t="shared" si="15"/>
        <v>0.05634387751</v>
      </c>
      <c r="AA427" s="27"/>
    </row>
    <row r="428">
      <c r="A428" s="29">
        <v>6066.0</v>
      </c>
      <c r="B428" s="30">
        <v>2936.0</v>
      </c>
      <c r="C428" s="14">
        <v>16.0</v>
      </c>
      <c r="D428" s="15">
        <v>24.0</v>
      </c>
      <c r="E428" s="16">
        <v>21.0</v>
      </c>
      <c r="F428" s="17">
        <v>35.0</v>
      </c>
      <c r="G428" s="18">
        <v>136.0</v>
      </c>
      <c r="H428" s="19">
        <v>42.0</v>
      </c>
      <c r="I428" s="20">
        <v>30.0</v>
      </c>
      <c r="J428" s="21">
        <v>40.0</v>
      </c>
      <c r="K428" s="22">
        <v>39.0</v>
      </c>
      <c r="L428" s="75">
        <f t="shared" si="1"/>
        <v>0.6945169713</v>
      </c>
      <c r="M428" s="62">
        <f t="shared" si="2"/>
        <v>136</v>
      </c>
      <c r="N428" s="63">
        <f t="shared" si="3"/>
        <v>136</v>
      </c>
      <c r="O428" s="63">
        <f t="shared" si="4"/>
        <v>40</v>
      </c>
      <c r="P428" s="63">
        <f t="shared" si="5"/>
        <v>77</v>
      </c>
      <c r="Q428" s="63">
        <f t="shared" si="6"/>
        <v>130</v>
      </c>
      <c r="R428" s="65">
        <f t="shared" si="7"/>
        <v>0.5561357702</v>
      </c>
      <c r="S428" s="65">
        <f t="shared" si="8"/>
        <v>0.4595300261</v>
      </c>
      <c r="T428" s="66">
        <f t="shared" si="9"/>
        <v>0.5112781955</v>
      </c>
      <c r="U428" s="27">
        <f t="shared" si="10"/>
        <v>0.511709309</v>
      </c>
      <c r="V428" s="27">
        <f t="shared" si="11"/>
        <v>0.3866364591</v>
      </c>
      <c r="W428" s="27">
        <f t="shared" si="12"/>
        <v>0.2267062158</v>
      </c>
      <c r="X428" s="27">
        <f t="shared" si="13"/>
        <v>-0.05924456849</v>
      </c>
      <c r="Y428" s="27">
        <f t="shared" si="14"/>
        <v>0.04734919521</v>
      </c>
      <c r="Z428" s="27">
        <f t="shared" si="15"/>
        <v>0.06930568227</v>
      </c>
      <c r="AA428" s="27"/>
    </row>
    <row r="429">
      <c r="A429" s="29">
        <v>6154.0</v>
      </c>
      <c r="B429" s="30">
        <v>2698.0</v>
      </c>
      <c r="C429" s="14">
        <v>19.0</v>
      </c>
      <c r="D429" s="15">
        <v>37.0</v>
      </c>
      <c r="E429" s="16">
        <v>24.0</v>
      </c>
      <c r="F429" s="17">
        <v>36.0</v>
      </c>
      <c r="G429" s="18">
        <v>158.0</v>
      </c>
      <c r="H429" s="19">
        <v>28.0</v>
      </c>
      <c r="I429" s="20">
        <v>49.0</v>
      </c>
      <c r="J429" s="21">
        <v>106.0</v>
      </c>
      <c r="K429" s="22">
        <v>49.0</v>
      </c>
      <c r="L429" s="75">
        <f t="shared" si="1"/>
        <v>0.6640316206</v>
      </c>
      <c r="M429" s="62">
        <f t="shared" si="2"/>
        <v>158</v>
      </c>
      <c r="N429" s="63">
        <f t="shared" si="3"/>
        <v>158</v>
      </c>
      <c r="O429" s="63">
        <f t="shared" si="4"/>
        <v>106</v>
      </c>
      <c r="P429" s="63">
        <f t="shared" si="5"/>
        <v>64</v>
      </c>
      <c r="Q429" s="63">
        <f t="shared" si="6"/>
        <v>178</v>
      </c>
      <c r="R429" s="65">
        <f t="shared" si="7"/>
        <v>0.4387351779</v>
      </c>
      <c r="S429" s="65">
        <f t="shared" si="8"/>
        <v>0.5217391304</v>
      </c>
      <c r="T429" s="66">
        <f t="shared" si="9"/>
        <v>0.4702380952</v>
      </c>
      <c r="U429" s="27">
        <f t="shared" si="10"/>
        <v>0.4679552198</v>
      </c>
      <c r="V429" s="27">
        <f t="shared" si="11"/>
        <v>0.4389775608</v>
      </c>
      <c r="W429" s="27">
        <f t="shared" si="12"/>
        <v>0.1788483986</v>
      </c>
      <c r="X429" s="27">
        <f t="shared" si="13"/>
        <v>-0.07637084098</v>
      </c>
      <c r="Y429" s="27">
        <f t="shared" si="14"/>
        <v>0.04241053451</v>
      </c>
      <c r="Z429" s="27">
        <f t="shared" si="15"/>
        <v>0.04313324175</v>
      </c>
      <c r="AA429" s="27"/>
    </row>
    <row r="430">
      <c r="A430" s="29">
        <v>6431.0</v>
      </c>
      <c r="B430" s="30">
        <v>1155.0</v>
      </c>
      <c r="C430" s="14">
        <v>8.0</v>
      </c>
      <c r="D430" s="15">
        <v>9.0</v>
      </c>
      <c r="E430" s="16">
        <v>6.0</v>
      </c>
      <c r="F430" s="17">
        <v>27.0</v>
      </c>
      <c r="G430" s="18">
        <v>96.0</v>
      </c>
      <c r="H430" s="19">
        <v>12.0</v>
      </c>
      <c r="I430" s="20">
        <v>17.0</v>
      </c>
      <c r="J430" s="21">
        <v>24.0</v>
      </c>
      <c r="K430" s="22">
        <v>14.0</v>
      </c>
      <c r="L430" s="75">
        <f t="shared" si="1"/>
        <v>0.7042253521</v>
      </c>
      <c r="M430" s="62">
        <f t="shared" si="2"/>
        <v>96</v>
      </c>
      <c r="N430" s="63">
        <f t="shared" si="3"/>
        <v>96</v>
      </c>
      <c r="O430" s="63">
        <f t="shared" si="4"/>
        <v>24</v>
      </c>
      <c r="P430" s="63">
        <f t="shared" si="5"/>
        <v>39</v>
      </c>
      <c r="Q430" s="63">
        <f t="shared" si="6"/>
        <v>54</v>
      </c>
      <c r="R430" s="65">
        <f t="shared" si="7"/>
        <v>0.6338028169</v>
      </c>
      <c r="S430" s="65">
        <f t="shared" si="8"/>
        <v>0.5633802817</v>
      </c>
      <c r="T430" s="66">
        <f t="shared" si="9"/>
        <v>0.64</v>
      </c>
      <c r="U430" s="27">
        <f t="shared" si="10"/>
        <v>0.6404603224</v>
      </c>
      <c r="V430" s="27">
        <f t="shared" si="11"/>
        <v>0.4740133286</v>
      </c>
      <c r="W430" s="27">
        <f t="shared" si="12"/>
        <v>0.2583668339</v>
      </c>
      <c r="X430" s="27">
        <f t="shared" si="13"/>
        <v>-0.08904797302</v>
      </c>
      <c r="Y430" s="27">
        <f t="shared" si="14"/>
        <v>0.0661566775</v>
      </c>
      <c r="Z430" s="27">
        <f t="shared" si="15"/>
        <v>0.09001513028</v>
      </c>
      <c r="AA430" s="27"/>
    </row>
    <row r="431">
      <c r="A431" s="29">
        <v>6467.0</v>
      </c>
      <c r="B431" s="30">
        <v>2528.0</v>
      </c>
      <c r="C431" s="14">
        <v>33.0</v>
      </c>
      <c r="D431" s="15">
        <v>26.0</v>
      </c>
      <c r="E431" s="16">
        <v>23.0</v>
      </c>
      <c r="F431" s="17">
        <v>43.0</v>
      </c>
      <c r="G431" s="18">
        <v>122.0</v>
      </c>
      <c r="H431" s="19">
        <v>25.0</v>
      </c>
      <c r="I431" s="20">
        <v>68.0</v>
      </c>
      <c r="J431" s="21">
        <v>59.0</v>
      </c>
      <c r="K431" s="22">
        <v>47.0</v>
      </c>
      <c r="L431" s="75">
        <f t="shared" si="1"/>
        <v>0.7152466368</v>
      </c>
      <c r="M431" s="62">
        <f t="shared" si="2"/>
        <v>122</v>
      </c>
      <c r="N431" s="63">
        <f t="shared" si="3"/>
        <v>122</v>
      </c>
      <c r="O431" s="63">
        <f t="shared" si="4"/>
        <v>59</v>
      </c>
      <c r="P431" s="63">
        <f t="shared" si="5"/>
        <v>68</v>
      </c>
      <c r="Q431" s="63">
        <f t="shared" si="6"/>
        <v>197</v>
      </c>
      <c r="R431" s="65">
        <f t="shared" si="7"/>
        <v>0.4260089686</v>
      </c>
      <c r="S431" s="65">
        <f t="shared" si="8"/>
        <v>0.4058295964</v>
      </c>
      <c r="T431" s="66">
        <f t="shared" si="9"/>
        <v>0.3824451411</v>
      </c>
      <c r="U431" s="27">
        <f t="shared" si="10"/>
        <v>0.3825631936</v>
      </c>
      <c r="V431" s="27">
        <f t="shared" si="11"/>
        <v>0.3414543321</v>
      </c>
      <c r="W431" s="27">
        <f t="shared" si="12"/>
        <v>0.1736606173</v>
      </c>
      <c r="X431" s="27">
        <f t="shared" si="13"/>
        <v>-0.04620704389</v>
      </c>
      <c r="Y431" s="27">
        <f t="shared" si="14"/>
        <v>0.0320317257</v>
      </c>
      <c r="Z431" s="27">
        <f t="shared" si="15"/>
        <v>0.04066723719</v>
      </c>
      <c r="AA431" s="27"/>
    </row>
    <row r="432">
      <c r="A432" s="29">
        <v>6468.0</v>
      </c>
      <c r="B432" s="30">
        <v>2117.0</v>
      </c>
      <c r="C432" s="14">
        <v>16.0</v>
      </c>
      <c r="D432" s="15">
        <v>27.0</v>
      </c>
      <c r="E432" s="16">
        <v>9.0</v>
      </c>
      <c r="F432" s="17">
        <v>35.0</v>
      </c>
      <c r="G432" s="18">
        <v>115.0</v>
      </c>
      <c r="H432" s="19">
        <v>23.0</v>
      </c>
      <c r="I432" s="20">
        <v>29.0</v>
      </c>
      <c r="J432" s="21">
        <v>38.0</v>
      </c>
      <c r="K432" s="22">
        <v>30.0</v>
      </c>
      <c r="L432" s="75">
        <f t="shared" si="1"/>
        <v>0.701863354</v>
      </c>
      <c r="M432" s="62">
        <f t="shared" si="2"/>
        <v>115</v>
      </c>
      <c r="N432" s="63">
        <f t="shared" si="3"/>
        <v>115</v>
      </c>
      <c r="O432" s="63">
        <f t="shared" si="4"/>
        <v>38</v>
      </c>
      <c r="P432" s="63">
        <f t="shared" si="5"/>
        <v>58</v>
      </c>
      <c r="Q432" s="63">
        <f t="shared" si="6"/>
        <v>111</v>
      </c>
      <c r="R432" s="65">
        <f t="shared" si="7"/>
        <v>0.5372670807</v>
      </c>
      <c r="S432" s="65">
        <f t="shared" si="8"/>
        <v>0.4751552795</v>
      </c>
      <c r="T432" s="66">
        <f t="shared" si="9"/>
        <v>0.5088495575</v>
      </c>
      <c r="U432" s="27">
        <f t="shared" si="10"/>
        <v>0.5083926505</v>
      </c>
      <c r="V432" s="27">
        <f t="shared" si="11"/>
        <v>0.3997831357</v>
      </c>
      <c r="W432" s="27">
        <f t="shared" si="12"/>
        <v>0.2190144804</v>
      </c>
      <c r="X432" s="27">
        <f t="shared" si="13"/>
        <v>-0.06334201448</v>
      </c>
      <c r="Y432" s="27">
        <f t="shared" si="14"/>
        <v>0.04729809715</v>
      </c>
      <c r="Z432" s="27">
        <f t="shared" si="15"/>
        <v>0.06468262659</v>
      </c>
      <c r="AA432" s="27"/>
    </row>
    <row r="433">
      <c r="A433" s="29">
        <v>6469.0</v>
      </c>
      <c r="B433" s="30">
        <v>3436.0</v>
      </c>
      <c r="C433" s="14">
        <v>21.0</v>
      </c>
      <c r="D433" s="15">
        <v>30.0</v>
      </c>
      <c r="E433" s="16">
        <v>27.0</v>
      </c>
      <c r="F433" s="17">
        <v>44.0</v>
      </c>
      <c r="G433" s="18">
        <v>164.0</v>
      </c>
      <c r="H433" s="19">
        <v>34.0</v>
      </c>
      <c r="I433" s="20">
        <v>54.0</v>
      </c>
      <c r="J433" s="21">
        <v>49.0</v>
      </c>
      <c r="K433" s="22">
        <v>49.0</v>
      </c>
      <c r="L433" s="75">
        <f t="shared" si="1"/>
        <v>0.7309322034</v>
      </c>
      <c r="M433" s="62">
        <f t="shared" si="2"/>
        <v>164</v>
      </c>
      <c r="N433" s="63">
        <f t="shared" si="3"/>
        <v>164</v>
      </c>
      <c r="O433" s="63">
        <f t="shared" si="4"/>
        <v>49</v>
      </c>
      <c r="P433" s="63">
        <f t="shared" si="5"/>
        <v>78</v>
      </c>
      <c r="Q433" s="63">
        <f t="shared" si="6"/>
        <v>181</v>
      </c>
      <c r="R433" s="65">
        <f t="shared" si="7"/>
        <v>0.5127118644</v>
      </c>
      <c r="S433" s="65">
        <f t="shared" si="8"/>
        <v>0.4512711864</v>
      </c>
      <c r="T433" s="66">
        <f t="shared" si="9"/>
        <v>0.4753623188</v>
      </c>
      <c r="U433" s="27">
        <f t="shared" si="10"/>
        <v>0.4742873041</v>
      </c>
      <c r="V433" s="27">
        <f t="shared" si="11"/>
        <v>0.379687689</v>
      </c>
      <c r="W433" s="27">
        <f t="shared" si="12"/>
        <v>0.2090046582</v>
      </c>
      <c r="X433" s="27">
        <f t="shared" si="13"/>
        <v>-0.05713417525</v>
      </c>
      <c r="Y433" s="27">
        <f t="shared" si="14"/>
        <v>0.0428675685</v>
      </c>
      <c r="Z433" s="27">
        <f t="shared" si="15"/>
        <v>0.05890523853</v>
      </c>
      <c r="AA433" s="27"/>
    </row>
    <row r="434">
      <c r="A434" s="29">
        <v>6471.0</v>
      </c>
      <c r="B434" s="30">
        <v>1467.0</v>
      </c>
      <c r="C434" s="14">
        <v>14.0</v>
      </c>
      <c r="D434" s="15">
        <v>8.0</v>
      </c>
      <c r="E434" s="16">
        <v>6.0</v>
      </c>
      <c r="F434" s="17">
        <v>28.0</v>
      </c>
      <c r="G434" s="18">
        <v>87.0</v>
      </c>
      <c r="H434" s="19">
        <v>14.0</v>
      </c>
      <c r="I434" s="20">
        <v>19.0</v>
      </c>
      <c r="J434" s="21">
        <v>23.0</v>
      </c>
      <c r="K434" s="22">
        <v>16.0</v>
      </c>
      <c r="L434" s="75">
        <f t="shared" si="1"/>
        <v>0.6976744186</v>
      </c>
      <c r="M434" s="62">
        <f t="shared" si="2"/>
        <v>87</v>
      </c>
      <c r="N434" s="63">
        <f t="shared" si="3"/>
        <v>87</v>
      </c>
      <c r="O434" s="63">
        <f t="shared" si="4"/>
        <v>23</v>
      </c>
      <c r="P434" s="63">
        <f t="shared" si="5"/>
        <v>42</v>
      </c>
      <c r="Q434" s="63">
        <f t="shared" si="6"/>
        <v>63</v>
      </c>
      <c r="R434" s="65">
        <f t="shared" si="7"/>
        <v>0.6</v>
      </c>
      <c r="S434" s="65">
        <f t="shared" si="8"/>
        <v>0.511627907</v>
      </c>
      <c r="T434" s="66">
        <f t="shared" si="9"/>
        <v>0.58</v>
      </c>
      <c r="U434" s="27">
        <f t="shared" si="10"/>
        <v>0.5801192382</v>
      </c>
      <c r="V434" s="27">
        <f t="shared" si="11"/>
        <v>0.4304702437</v>
      </c>
      <c r="W434" s="27">
        <f t="shared" si="12"/>
        <v>0.2445872695</v>
      </c>
      <c r="X434" s="27">
        <f t="shared" si="13"/>
        <v>-0.0734394141</v>
      </c>
      <c r="Y434" s="27">
        <f t="shared" si="14"/>
        <v>0.05687525463</v>
      </c>
      <c r="Z434" s="27">
        <f t="shared" si="15"/>
        <v>0.08066955942</v>
      </c>
      <c r="AA434" s="27"/>
    </row>
    <row r="435">
      <c r="A435" s="29">
        <v>6490.0</v>
      </c>
      <c r="B435" s="30">
        <v>3005.0</v>
      </c>
      <c r="C435" s="14">
        <v>32.0</v>
      </c>
      <c r="D435" s="15">
        <v>30.0</v>
      </c>
      <c r="E435" s="16">
        <v>22.0</v>
      </c>
      <c r="F435" s="17">
        <v>50.0</v>
      </c>
      <c r="G435" s="18">
        <v>142.0</v>
      </c>
      <c r="H435" s="19">
        <v>29.0</v>
      </c>
      <c r="I435" s="20">
        <v>60.0</v>
      </c>
      <c r="J435" s="21">
        <v>67.0</v>
      </c>
      <c r="K435" s="22">
        <v>62.0</v>
      </c>
      <c r="L435" s="75">
        <f t="shared" si="1"/>
        <v>0.7044534413</v>
      </c>
      <c r="M435" s="62">
        <f t="shared" si="2"/>
        <v>142</v>
      </c>
      <c r="N435" s="63">
        <f t="shared" si="3"/>
        <v>142</v>
      </c>
      <c r="O435" s="63">
        <f t="shared" si="4"/>
        <v>67</v>
      </c>
      <c r="P435" s="63">
        <f t="shared" si="5"/>
        <v>79</v>
      </c>
      <c r="Q435" s="63">
        <f t="shared" si="6"/>
        <v>206</v>
      </c>
      <c r="R435" s="65">
        <f t="shared" si="7"/>
        <v>0.4473684211</v>
      </c>
      <c r="S435" s="65">
        <f t="shared" si="8"/>
        <v>0.4230769231</v>
      </c>
      <c r="T435" s="66">
        <f t="shared" si="9"/>
        <v>0.408045977</v>
      </c>
      <c r="U435" s="27">
        <f t="shared" si="10"/>
        <v>0.408986578</v>
      </c>
      <c r="V435" s="27">
        <f t="shared" si="11"/>
        <v>0.3559657785</v>
      </c>
      <c r="W435" s="27">
        <f t="shared" si="12"/>
        <v>0.1823677009</v>
      </c>
      <c r="X435" s="27">
        <f t="shared" si="13"/>
        <v>-0.05021800173</v>
      </c>
      <c r="Y435" s="27">
        <f t="shared" si="14"/>
        <v>0.03506731709</v>
      </c>
      <c r="Z435" s="27">
        <f t="shared" si="15"/>
        <v>0.0448474582</v>
      </c>
      <c r="AA435" s="27"/>
    </row>
    <row r="436">
      <c r="A436" s="29">
        <v>6492.0</v>
      </c>
      <c r="B436" s="30">
        <v>3663.0</v>
      </c>
      <c r="C436" s="14">
        <v>16.0</v>
      </c>
      <c r="D436" s="15">
        <v>32.0</v>
      </c>
      <c r="E436" s="16">
        <v>14.0</v>
      </c>
      <c r="F436" s="17">
        <v>36.0</v>
      </c>
      <c r="G436" s="18">
        <v>186.0</v>
      </c>
      <c r="H436" s="19">
        <v>36.0</v>
      </c>
      <c r="I436" s="20">
        <v>20.0</v>
      </c>
      <c r="J436" s="21">
        <v>66.0</v>
      </c>
      <c r="K436" s="22">
        <v>47.0</v>
      </c>
      <c r="L436" s="75">
        <f t="shared" si="1"/>
        <v>0.6953642384</v>
      </c>
      <c r="M436" s="62">
        <f t="shared" si="2"/>
        <v>185</v>
      </c>
      <c r="N436" s="63">
        <f t="shared" si="3"/>
        <v>186</v>
      </c>
      <c r="O436" s="63">
        <f t="shared" si="4"/>
        <v>66</v>
      </c>
      <c r="P436" s="63">
        <f t="shared" si="5"/>
        <v>72</v>
      </c>
      <c r="Q436" s="63">
        <f t="shared" si="6"/>
        <v>129</v>
      </c>
      <c r="R436" s="65">
        <f t="shared" si="7"/>
        <v>0.5695364238</v>
      </c>
      <c r="S436" s="65">
        <f t="shared" si="8"/>
        <v>0.5562913907</v>
      </c>
      <c r="T436" s="66">
        <f t="shared" si="9"/>
        <v>0.5904761905</v>
      </c>
      <c r="U436" s="27">
        <f t="shared" si="10"/>
        <v>0.5857394421</v>
      </c>
      <c r="V436" s="27">
        <f t="shared" si="11"/>
        <v>0.4680489224</v>
      </c>
      <c r="W436" s="27">
        <f t="shared" si="12"/>
        <v>0.2321689313</v>
      </c>
      <c r="X436" s="27">
        <f t="shared" si="13"/>
        <v>-0.0868211293</v>
      </c>
      <c r="Y436" s="27">
        <f t="shared" si="14"/>
        <v>0.05870048927</v>
      </c>
      <c r="Z436" s="27">
        <f t="shared" si="15"/>
        <v>0.07268590333</v>
      </c>
      <c r="AA436" s="27"/>
    </row>
    <row r="437">
      <c r="A437" s="29">
        <v>6493.0</v>
      </c>
      <c r="B437" s="30">
        <v>2602.0</v>
      </c>
      <c r="C437" s="14">
        <v>27.0</v>
      </c>
      <c r="D437" s="15">
        <v>30.0</v>
      </c>
      <c r="E437" s="16">
        <v>21.0</v>
      </c>
      <c r="F437" s="17">
        <v>51.0</v>
      </c>
      <c r="G437" s="18">
        <v>149.0</v>
      </c>
      <c r="H437" s="19">
        <v>28.0</v>
      </c>
      <c r="I437" s="20">
        <v>55.0</v>
      </c>
      <c r="J437" s="21">
        <v>63.0</v>
      </c>
      <c r="K437" s="22">
        <v>72.0</v>
      </c>
      <c r="L437" s="75">
        <f t="shared" si="1"/>
        <v>0.7137096774</v>
      </c>
      <c r="M437" s="62">
        <f t="shared" si="2"/>
        <v>149</v>
      </c>
      <c r="N437" s="63">
        <f t="shared" si="3"/>
        <v>149</v>
      </c>
      <c r="O437" s="63">
        <f t="shared" si="4"/>
        <v>63</v>
      </c>
      <c r="P437" s="63">
        <f t="shared" si="5"/>
        <v>79</v>
      </c>
      <c r="Q437" s="63">
        <f t="shared" si="6"/>
        <v>205</v>
      </c>
      <c r="R437" s="65">
        <f t="shared" si="7"/>
        <v>0.4596774194</v>
      </c>
      <c r="S437" s="65">
        <f t="shared" si="8"/>
        <v>0.4274193548</v>
      </c>
      <c r="T437" s="66">
        <f t="shared" si="9"/>
        <v>0.4209039548</v>
      </c>
      <c r="U437" s="27">
        <f t="shared" si="10"/>
        <v>0.420458254</v>
      </c>
      <c r="V437" s="27">
        <f t="shared" si="11"/>
        <v>0.3596193862</v>
      </c>
      <c r="W437" s="27">
        <f t="shared" si="12"/>
        <v>0.1873854081</v>
      </c>
      <c r="X437" s="27">
        <f t="shared" si="13"/>
        <v>-0.05125416018</v>
      </c>
      <c r="Y437" s="27">
        <f t="shared" si="14"/>
        <v>0.036401999</v>
      </c>
      <c r="Z437" s="27">
        <f t="shared" si="15"/>
        <v>0.0473492959</v>
      </c>
      <c r="AA437" s="27"/>
    </row>
    <row r="438">
      <c r="A438" s="29">
        <v>6497.0</v>
      </c>
      <c r="B438" s="30">
        <v>2091.0</v>
      </c>
      <c r="C438" s="14">
        <v>13.0</v>
      </c>
      <c r="D438" s="15">
        <v>19.0</v>
      </c>
      <c r="E438" s="16">
        <v>13.0</v>
      </c>
      <c r="F438" s="17">
        <v>26.0</v>
      </c>
      <c r="G438" s="18">
        <v>99.0</v>
      </c>
      <c r="H438" s="19">
        <v>31.0</v>
      </c>
      <c r="I438" s="20">
        <v>30.0</v>
      </c>
      <c r="J438" s="21">
        <v>63.0</v>
      </c>
      <c r="K438" s="22">
        <v>52.0</v>
      </c>
      <c r="L438" s="75">
        <f t="shared" si="1"/>
        <v>0.6531791908</v>
      </c>
      <c r="M438" s="62">
        <f t="shared" si="2"/>
        <v>99</v>
      </c>
      <c r="N438" s="63">
        <f t="shared" si="3"/>
        <v>99</v>
      </c>
      <c r="O438" s="63">
        <f t="shared" si="4"/>
        <v>63</v>
      </c>
      <c r="P438" s="63">
        <f t="shared" si="5"/>
        <v>57</v>
      </c>
      <c r="Q438" s="63">
        <f t="shared" si="6"/>
        <v>127</v>
      </c>
      <c r="R438" s="65">
        <f t="shared" si="7"/>
        <v>0.450867052</v>
      </c>
      <c r="S438" s="65">
        <f t="shared" si="8"/>
        <v>0.4682080925</v>
      </c>
      <c r="T438" s="66">
        <f t="shared" si="9"/>
        <v>0.4380530973</v>
      </c>
      <c r="U438" s="27">
        <f t="shared" si="10"/>
        <v>0.4418480905</v>
      </c>
      <c r="V438" s="27">
        <f t="shared" si="11"/>
        <v>0.3939379556</v>
      </c>
      <c r="W438" s="27">
        <f t="shared" si="12"/>
        <v>0.1837939019</v>
      </c>
      <c r="X438" s="27">
        <f t="shared" si="13"/>
        <v>-0.06150332346</v>
      </c>
      <c r="Y438" s="27">
        <f t="shared" si="14"/>
        <v>0.03911157398</v>
      </c>
      <c r="Z438" s="27">
        <f t="shared" si="15"/>
        <v>0.0455516574</v>
      </c>
      <c r="AA438" s="27"/>
    </row>
    <row r="439">
      <c r="A439" s="29">
        <v>6499.0</v>
      </c>
      <c r="B439" s="30">
        <v>2178.0</v>
      </c>
      <c r="C439" s="14">
        <v>3.0</v>
      </c>
      <c r="D439" s="15">
        <v>12.0</v>
      </c>
      <c r="E439" s="16">
        <v>15.0</v>
      </c>
      <c r="F439" s="17">
        <v>28.0</v>
      </c>
      <c r="G439" s="18">
        <v>87.0</v>
      </c>
      <c r="H439" s="19">
        <v>19.0</v>
      </c>
      <c r="I439" s="20">
        <v>21.0</v>
      </c>
      <c r="J439" s="21">
        <v>28.0</v>
      </c>
      <c r="K439" s="22">
        <v>36.0</v>
      </c>
      <c r="L439" s="75">
        <f t="shared" si="1"/>
        <v>0.6987951807</v>
      </c>
      <c r="M439" s="62">
        <f t="shared" si="2"/>
        <v>87</v>
      </c>
      <c r="N439" s="63">
        <f t="shared" si="3"/>
        <v>87</v>
      </c>
      <c r="O439" s="63">
        <f t="shared" si="4"/>
        <v>28</v>
      </c>
      <c r="P439" s="63">
        <f t="shared" si="5"/>
        <v>47</v>
      </c>
      <c r="Q439" s="63">
        <f t="shared" si="6"/>
        <v>87</v>
      </c>
      <c r="R439" s="65">
        <f t="shared" si="7"/>
        <v>0.5381526104</v>
      </c>
      <c r="S439" s="65">
        <f t="shared" si="8"/>
        <v>0.4618473896</v>
      </c>
      <c r="T439" s="66">
        <f t="shared" si="9"/>
        <v>0.5</v>
      </c>
      <c r="U439" s="27">
        <f t="shared" si="10"/>
        <v>0.5000196068</v>
      </c>
      <c r="V439" s="27">
        <f t="shared" si="11"/>
        <v>0.3885862277</v>
      </c>
      <c r="W439" s="27">
        <f t="shared" si="12"/>
        <v>0.2193754626</v>
      </c>
      <c r="X439" s="27">
        <f t="shared" si="13"/>
        <v>-0.05984360387</v>
      </c>
      <c r="Y439" s="27">
        <f t="shared" si="14"/>
        <v>0.04604917171</v>
      </c>
      <c r="Z439" s="27">
        <f t="shared" si="15"/>
        <v>0.06489602358</v>
      </c>
      <c r="AA439" s="27"/>
    </row>
    <row r="440">
      <c r="A440" s="29">
        <v>6509.0</v>
      </c>
      <c r="B440" s="30">
        <v>1455.0</v>
      </c>
      <c r="C440" s="14">
        <v>27.0</v>
      </c>
      <c r="D440" s="15">
        <v>46.0</v>
      </c>
      <c r="E440" s="16">
        <v>12.0</v>
      </c>
      <c r="F440" s="17">
        <v>33.0</v>
      </c>
      <c r="G440" s="18">
        <v>156.0</v>
      </c>
      <c r="H440" s="19">
        <v>14.0</v>
      </c>
      <c r="I440" s="20">
        <v>46.0</v>
      </c>
      <c r="J440" s="21">
        <v>65.0</v>
      </c>
      <c r="K440" s="22">
        <v>57.0</v>
      </c>
      <c r="L440" s="75">
        <f t="shared" si="1"/>
        <v>0.7543859649</v>
      </c>
      <c r="M440" s="62">
        <f t="shared" si="2"/>
        <v>155</v>
      </c>
      <c r="N440" s="63">
        <f t="shared" si="3"/>
        <v>156</v>
      </c>
      <c r="O440" s="63">
        <f t="shared" si="4"/>
        <v>65</v>
      </c>
      <c r="P440" s="63">
        <f t="shared" si="5"/>
        <v>47</v>
      </c>
      <c r="Q440" s="63">
        <f t="shared" si="6"/>
        <v>188</v>
      </c>
      <c r="R440" s="65">
        <f t="shared" si="7"/>
        <v>0.4451754386</v>
      </c>
      <c r="S440" s="65">
        <f t="shared" si="8"/>
        <v>0.4846491228</v>
      </c>
      <c r="T440" s="66">
        <f t="shared" si="9"/>
        <v>0.4534883721</v>
      </c>
      <c r="U440" s="27">
        <f t="shared" si="10"/>
        <v>0.4486853124</v>
      </c>
      <c r="V440" s="27">
        <f t="shared" si="11"/>
        <v>0.4077710054</v>
      </c>
      <c r="W440" s="27">
        <f t="shared" si="12"/>
        <v>0.1814737416</v>
      </c>
      <c r="X440" s="27">
        <f t="shared" si="13"/>
        <v>-0.06589851302</v>
      </c>
      <c r="Y440" s="27">
        <f t="shared" si="14"/>
        <v>0.03997389843</v>
      </c>
      <c r="Z440" s="27">
        <f t="shared" si="15"/>
        <v>0.04440885489</v>
      </c>
      <c r="AA440" s="27"/>
    </row>
    <row r="441">
      <c r="A441" s="29">
        <v>6512.0</v>
      </c>
      <c r="B441" s="30">
        <v>1939.0</v>
      </c>
      <c r="C441" s="14">
        <v>24.0</v>
      </c>
      <c r="D441" s="15">
        <v>56.0</v>
      </c>
      <c r="E441" s="16">
        <v>29.0</v>
      </c>
      <c r="F441" s="17">
        <v>41.0</v>
      </c>
      <c r="G441" s="18">
        <v>106.0</v>
      </c>
      <c r="H441" s="19">
        <v>30.0</v>
      </c>
      <c r="I441" s="20">
        <v>77.0</v>
      </c>
      <c r="J441" s="21">
        <v>133.0</v>
      </c>
      <c r="K441" s="22">
        <v>93.0</v>
      </c>
      <c r="L441" s="75">
        <f t="shared" si="1"/>
        <v>0.6536502547</v>
      </c>
      <c r="M441" s="62">
        <f t="shared" si="2"/>
        <v>116</v>
      </c>
      <c r="N441" s="63">
        <f t="shared" si="3"/>
        <v>106</v>
      </c>
      <c r="O441" s="63">
        <f t="shared" si="4"/>
        <v>133</v>
      </c>
      <c r="P441" s="63">
        <f t="shared" si="5"/>
        <v>71</v>
      </c>
      <c r="Q441" s="63">
        <f t="shared" si="6"/>
        <v>279</v>
      </c>
      <c r="R441" s="65">
        <f t="shared" si="7"/>
        <v>0.3005093379</v>
      </c>
      <c r="S441" s="65">
        <f t="shared" si="8"/>
        <v>0.4057724958</v>
      </c>
      <c r="T441" s="66">
        <f t="shared" si="9"/>
        <v>0.2753246753</v>
      </c>
      <c r="U441" s="27">
        <f t="shared" si="10"/>
        <v>0.3014979608</v>
      </c>
      <c r="V441" s="27">
        <f t="shared" si="11"/>
        <v>0.3414062892</v>
      </c>
      <c r="W441" s="27">
        <f t="shared" si="12"/>
        <v>0.122501264</v>
      </c>
      <c r="X441" s="27">
        <f t="shared" si="13"/>
        <v>-0.04619404204</v>
      </c>
      <c r="Y441" s="27">
        <f t="shared" si="14"/>
        <v>0.02259219647</v>
      </c>
      <c r="Z441" s="27">
        <f t="shared" si="15"/>
        <v>0.02023592809</v>
      </c>
      <c r="AA441" s="27"/>
    </row>
    <row r="442">
      <c r="A442" s="29">
        <v>6514.0</v>
      </c>
      <c r="B442" s="30">
        <v>2368.0</v>
      </c>
      <c r="C442" s="14">
        <v>28.0</v>
      </c>
      <c r="D442" s="15">
        <v>43.0</v>
      </c>
      <c r="E442" s="16">
        <v>35.0</v>
      </c>
      <c r="F442" s="17">
        <v>44.0</v>
      </c>
      <c r="G442" s="18">
        <v>178.0</v>
      </c>
      <c r="H442" s="19">
        <v>37.0</v>
      </c>
      <c r="I442" s="20">
        <v>55.0</v>
      </c>
      <c r="J442" s="21">
        <v>88.0</v>
      </c>
      <c r="K442" s="22">
        <v>70.0</v>
      </c>
      <c r="L442" s="75">
        <f t="shared" si="1"/>
        <v>0.7076124567</v>
      </c>
      <c r="M442" s="62">
        <f t="shared" si="2"/>
        <v>178</v>
      </c>
      <c r="N442" s="63">
        <f t="shared" si="3"/>
        <v>178</v>
      </c>
      <c r="O442" s="63">
        <f t="shared" si="4"/>
        <v>88</v>
      </c>
      <c r="P442" s="63">
        <f t="shared" si="5"/>
        <v>81</v>
      </c>
      <c r="Q442" s="63">
        <f t="shared" si="6"/>
        <v>231</v>
      </c>
      <c r="R442" s="65">
        <f t="shared" si="7"/>
        <v>0.4480968858</v>
      </c>
      <c r="S442" s="65">
        <f t="shared" si="8"/>
        <v>0.4602076125</v>
      </c>
      <c r="T442" s="66">
        <f t="shared" si="9"/>
        <v>0.435207824</v>
      </c>
      <c r="U442" s="27">
        <f t="shared" si="10"/>
        <v>0.4346088206</v>
      </c>
      <c r="V442" s="27">
        <f t="shared" si="11"/>
        <v>0.3872065624</v>
      </c>
      <c r="W442" s="27">
        <f t="shared" si="12"/>
        <v>0.1826646563</v>
      </c>
      <c r="X442" s="27">
        <f t="shared" si="13"/>
        <v>-0.05941941194</v>
      </c>
      <c r="Y442" s="27">
        <f t="shared" si="14"/>
        <v>0.03820705841</v>
      </c>
      <c r="Z442" s="27">
        <f t="shared" si="15"/>
        <v>0.04499363031</v>
      </c>
      <c r="AA442" s="27"/>
    </row>
    <row r="443">
      <c r="A443" s="29">
        <v>6517.0</v>
      </c>
      <c r="B443" s="30">
        <v>2267.0</v>
      </c>
      <c r="C443" s="14">
        <v>15.0</v>
      </c>
      <c r="D443" s="15">
        <v>32.0</v>
      </c>
      <c r="E443" s="16">
        <v>15.0</v>
      </c>
      <c r="F443" s="17">
        <v>31.0</v>
      </c>
      <c r="G443" s="18">
        <v>148.0</v>
      </c>
      <c r="H443" s="19">
        <v>33.0</v>
      </c>
      <c r="I443" s="20">
        <v>38.0</v>
      </c>
      <c r="J443" s="21">
        <v>71.0</v>
      </c>
      <c r="K443" s="22">
        <v>50.0</v>
      </c>
      <c r="L443" s="75">
        <f t="shared" si="1"/>
        <v>0.688221709</v>
      </c>
      <c r="M443" s="62">
        <f t="shared" si="2"/>
        <v>148</v>
      </c>
      <c r="N443" s="63">
        <f t="shared" si="3"/>
        <v>148</v>
      </c>
      <c r="O443" s="63">
        <f t="shared" si="4"/>
        <v>71</v>
      </c>
      <c r="P443" s="63">
        <f t="shared" si="5"/>
        <v>64</v>
      </c>
      <c r="Q443" s="63">
        <f t="shared" si="6"/>
        <v>150</v>
      </c>
      <c r="R443" s="65">
        <f t="shared" si="7"/>
        <v>0.4896073903</v>
      </c>
      <c r="S443" s="65">
        <f t="shared" si="8"/>
        <v>0.5057736721</v>
      </c>
      <c r="T443" s="66">
        <f t="shared" si="9"/>
        <v>0.4966442953</v>
      </c>
      <c r="U443" s="27">
        <f t="shared" si="10"/>
        <v>0.4939145959</v>
      </c>
      <c r="V443" s="27">
        <f t="shared" si="11"/>
        <v>0.4255446447</v>
      </c>
      <c r="W443" s="27">
        <f t="shared" si="12"/>
        <v>0.1995862245</v>
      </c>
      <c r="X443" s="27">
        <f t="shared" si="13"/>
        <v>-0.07176838772</v>
      </c>
      <c r="Y443" s="27">
        <f t="shared" si="14"/>
        <v>0.04587985762</v>
      </c>
      <c r="Z443" s="27">
        <f t="shared" si="15"/>
        <v>0.05371593176</v>
      </c>
      <c r="AA443" s="27"/>
    </row>
    <row r="444">
      <c r="A444" s="29">
        <v>6520.0</v>
      </c>
      <c r="B444" s="30">
        <v>2800.0</v>
      </c>
      <c r="C444" s="14">
        <v>43.0</v>
      </c>
      <c r="D444" s="15">
        <v>39.0</v>
      </c>
      <c r="E444" s="16">
        <v>39.0</v>
      </c>
      <c r="F444" s="17">
        <v>85.0</v>
      </c>
      <c r="G444" s="18">
        <v>214.0</v>
      </c>
      <c r="H444" s="19">
        <v>42.0</v>
      </c>
      <c r="I444" s="20">
        <v>77.0</v>
      </c>
      <c r="J444" s="21">
        <v>74.0</v>
      </c>
      <c r="K444" s="22">
        <v>86.0</v>
      </c>
      <c r="L444" s="75">
        <f t="shared" si="1"/>
        <v>0.7124463519</v>
      </c>
      <c r="M444" s="62">
        <f t="shared" si="2"/>
        <v>214</v>
      </c>
      <c r="N444" s="63">
        <f t="shared" si="3"/>
        <v>214</v>
      </c>
      <c r="O444" s="63">
        <f t="shared" si="4"/>
        <v>74</v>
      </c>
      <c r="P444" s="63">
        <f t="shared" si="5"/>
        <v>127</v>
      </c>
      <c r="Q444" s="63">
        <f t="shared" si="6"/>
        <v>284</v>
      </c>
      <c r="R444" s="65">
        <f t="shared" si="7"/>
        <v>0.4878397711</v>
      </c>
      <c r="S444" s="65">
        <f t="shared" si="8"/>
        <v>0.4120171674</v>
      </c>
      <c r="T444" s="66">
        <f t="shared" si="9"/>
        <v>0.4297188755</v>
      </c>
      <c r="U444" s="27">
        <f t="shared" si="10"/>
        <v>0.4294244166</v>
      </c>
      <c r="V444" s="27">
        <f t="shared" si="11"/>
        <v>0.3466603914</v>
      </c>
      <c r="W444" s="27">
        <f t="shared" si="12"/>
        <v>0.1988656626</v>
      </c>
      <c r="X444" s="27">
        <f t="shared" si="13"/>
        <v>-0.04762679718</v>
      </c>
      <c r="Y444" s="27">
        <f t="shared" si="14"/>
        <v>0.03724006185</v>
      </c>
      <c r="Z444" s="27">
        <f t="shared" si="15"/>
        <v>0.05332877291</v>
      </c>
      <c r="AA444" s="27"/>
    </row>
    <row r="445">
      <c r="A445" s="29">
        <v>6522.0</v>
      </c>
      <c r="B445" s="30">
        <v>1570.0</v>
      </c>
      <c r="C445" s="14">
        <v>21.0</v>
      </c>
      <c r="D445" s="15">
        <v>35.0</v>
      </c>
      <c r="E445" s="16">
        <v>25.0</v>
      </c>
      <c r="F445" s="17">
        <v>32.0</v>
      </c>
      <c r="G445" s="18">
        <v>142.0</v>
      </c>
      <c r="H445" s="19">
        <v>16.0</v>
      </c>
      <c r="I445" s="20">
        <v>37.0</v>
      </c>
      <c r="J445" s="21">
        <v>44.0</v>
      </c>
      <c r="K445" s="22">
        <v>40.0</v>
      </c>
      <c r="L445" s="75">
        <f t="shared" si="1"/>
        <v>0.7653061224</v>
      </c>
      <c r="M445" s="62">
        <f t="shared" si="2"/>
        <v>141</v>
      </c>
      <c r="N445" s="63">
        <f t="shared" si="3"/>
        <v>142</v>
      </c>
      <c r="O445" s="63">
        <f t="shared" si="4"/>
        <v>44</v>
      </c>
      <c r="P445" s="63">
        <f t="shared" si="5"/>
        <v>48</v>
      </c>
      <c r="Q445" s="63">
        <f t="shared" si="6"/>
        <v>158</v>
      </c>
      <c r="R445" s="65">
        <f t="shared" si="7"/>
        <v>0.4846938776</v>
      </c>
      <c r="S445" s="65">
        <f t="shared" si="8"/>
        <v>0.4744897959</v>
      </c>
      <c r="T445" s="66">
        <f t="shared" si="9"/>
        <v>0.4733333333</v>
      </c>
      <c r="U445" s="27">
        <f t="shared" si="10"/>
        <v>0.4698513544</v>
      </c>
      <c r="V445" s="27">
        <f t="shared" si="11"/>
        <v>0.3992232154</v>
      </c>
      <c r="W445" s="27">
        <f t="shared" si="12"/>
        <v>0.1975832534</v>
      </c>
      <c r="X445" s="27">
        <f t="shared" si="13"/>
        <v>-0.06316471011</v>
      </c>
      <c r="Y445" s="27">
        <f t="shared" si="14"/>
        <v>0.04261007411</v>
      </c>
      <c r="Z445" s="27">
        <f t="shared" si="15"/>
        <v>0.05264319654</v>
      </c>
      <c r="AA445" s="27"/>
    </row>
    <row r="446">
      <c r="A446" s="29">
        <v>6526.0</v>
      </c>
      <c r="B446" s="30">
        <v>1880.0</v>
      </c>
      <c r="C446" s="14">
        <v>74.0</v>
      </c>
      <c r="D446" s="15">
        <v>69.0</v>
      </c>
      <c r="E446" s="16">
        <v>22.0</v>
      </c>
      <c r="F446" s="17">
        <v>73.0</v>
      </c>
      <c r="G446" s="18">
        <v>291.0</v>
      </c>
      <c r="H446" s="19">
        <v>16.0</v>
      </c>
      <c r="I446" s="20">
        <v>97.0</v>
      </c>
      <c r="J446" s="21">
        <v>156.0</v>
      </c>
      <c r="K446" s="22">
        <v>42.0</v>
      </c>
      <c r="L446" s="75">
        <f t="shared" si="1"/>
        <v>0.7083333333</v>
      </c>
      <c r="M446" s="62">
        <f t="shared" si="2"/>
        <v>289</v>
      </c>
      <c r="N446" s="63">
        <f t="shared" si="3"/>
        <v>291</v>
      </c>
      <c r="O446" s="63">
        <f t="shared" si="4"/>
        <v>156</v>
      </c>
      <c r="P446" s="63">
        <f t="shared" si="5"/>
        <v>89</v>
      </c>
      <c r="Q446" s="63">
        <f t="shared" si="6"/>
        <v>304</v>
      </c>
      <c r="R446" s="65">
        <f t="shared" si="7"/>
        <v>0.4523809524</v>
      </c>
      <c r="S446" s="65">
        <f t="shared" si="8"/>
        <v>0.5321428571</v>
      </c>
      <c r="T446" s="66">
        <f t="shared" si="9"/>
        <v>0.4890756303</v>
      </c>
      <c r="U446" s="27">
        <f t="shared" si="10"/>
        <v>0.4841110665</v>
      </c>
      <c r="V446" s="27">
        <f t="shared" si="11"/>
        <v>0.4477309824</v>
      </c>
      <c r="W446" s="27">
        <f t="shared" si="12"/>
        <v>0.1844110365</v>
      </c>
      <c r="X446" s="27">
        <f t="shared" si="13"/>
        <v>-0.07944694963</v>
      </c>
      <c r="Y446" s="27">
        <f t="shared" si="14"/>
        <v>0.04460159872</v>
      </c>
      <c r="Z446" s="27">
        <f t="shared" si="15"/>
        <v>0.04585807343</v>
      </c>
      <c r="AA446" s="27"/>
    </row>
    <row r="447">
      <c r="A447" s="29">
        <v>6527.0</v>
      </c>
      <c r="B447" s="30">
        <v>2826.0</v>
      </c>
      <c r="C447" s="14">
        <v>38.0</v>
      </c>
      <c r="D447" s="15">
        <v>55.0</v>
      </c>
      <c r="E447" s="16">
        <v>25.0</v>
      </c>
      <c r="F447" s="17">
        <v>51.0</v>
      </c>
      <c r="G447" s="18">
        <v>178.0</v>
      </c>
      <c r="H447" s="19">
        <v>23.0</v>
      </c>
      <c r="I447" s="20">
        <v>75.0</v>
      </c>
      <c r="J447" s="21">
        <v>56.0</v>
      </c>
      <c r="K447" s="22">
        <v>58.0</v>
      </c>
      <c r="L447" s="75">
        <f t="shared" si="1"/>
        <v>0.7674418605</v>
      </c>
      <c r="M447" s="62">
        <f t="shared" si="2"/>
        <v>176</v>
      </c>
      <c r="N447" s="63">
        <f t="shared" si="3"/>
        <v>178</v>
      </c>
      <c r="O447" s="63">
        <f t="shared" si="4"/>
        <v>56</v>
      </c>
      <c r="P447" s="63">
        <f t="shared" si="5"/>
        <v>74</v>
      </c>
      <c r="Q447" s="63">
        <f t="shared" si="6"/>
        <v>251</v>
      </c>
      <c r="R447" s="65">
        <f t="shared" si="7"/>
        <v>0.4508050089</v>
      </c>
      <c r="S447" s="65">
        <f t="shared" si="8"/>
        <v>0.4186046512</v>
      </c>
      <c r="T447" s="66">
        <f t="shared" si="9"/>
        <v>0.4149184149</v>
      </c>
      <c r="U447" s="27">
        <f t="shared" si="10"/>
        <v>0.4082682206</v>
      </c>
      <c r="V447" s="27">
        <f t="shared" si="11"/>
        <v>0.3522029267</v>
      </c>
      <c r="W447" s="27">
        <f t="shared" si="12"/>
        <v>0.1837686103</v>
      </c>
      <c r="X447" s="27">
        <f t="shared" si="13"/>
        <v>-0.04916192184</v>
      </c>
      <c r="Y447" s="27">
        <f t="shared" si="14"/>
        <v>0.03496315865</v>
      </c>
      <c r="Z447" s="27">
        <f t="shared" si="15"/>
        <v>0.04553912168</v>
      </c>
      <c r="AA447" s="27"/>
    </row>
    <row r="448">
      <c r="A448" s="29">
        <v>6528.0</v>
      </c>
      <c r="B448" s="30">
        <v>2145.0</v>
      </c>
      <c r="C448" s="14">
        <v>26.0</v>
      </c>
      <c r="D448" s="15">
        <v>36.0</v>
      </c>
      <c r="E448" s="16">
        <v>26.0</v>
      </c>
      <c r="F448" s="17">
        <v>20.0</v>
      </c>
      <c r="G448" s="18">
        <v>159.0</v>
      </c>
      <c r="H448" s="19">
        <v>23.0</v>
      </c>
      <c r="I448" s="20">
        <v>52.0</v>
      </c>
      <c r="J448" s="21">
        <v>132.0</v>
      </c>
      <c r="K448" s="22">
        <v>28.0</v>
      </c>
      <c r="L448" s="75">
        <f t="shared" si="1"/>
        <v>0.6513944223</v>
      </c>
      <c r="M448" s="62">
        <f t="shared" si="2"/>
        <v>157</v>
      </c>
      <c r="N448" s="63">
        <f t="shared" si="3"/>
        <v>159</v>
      </c>
      <c r="O448" s="63">
        <f t="shared" si="4"/>
        <v>132</v>
      </c>
      <c r="P448" s="63">
        <f t="shared" si="5"/>
        <v>43</v>
      </c>
      <c r="Q448" s="63">
        <f t="shared" si="6"/>
        <v>168</v>
      </c>
      <c r="R448" s="65">
        <f t="shared" si="7"/>
        <v>0.4023904382</v>
      </c>
      <c r="S448" s="65">
        <f t="shared" si="8"/>
        <v>0.5796812749</v>
      </c>
      <c r="T448" s="66">
        <f t="shared" si="9"/>
        <v>0.4862385321</v>
      </c>
      <c r="U448" s="27">
        <f t="shared" si="10"/>
        <v>0.4779418728</v>
      </c>
      <c r="V448" s="27">
        <f t="shared" si="11"/>
        <v>0.4877285549</v>
      </c>
      <c r="W448" s="27">
        <f t="shared" si="12"/>
        <v>0.1640326309</v>
      </c>
      <c r="X448" s="27">
        <f t="shared" si="13"/>
        <v>-0.09427559817</v>
      </c>
      <c r="Y448" s="27">
        <f t="shared" si="14"/>
        <v>0.04321701855</v>
      </c>
      <c r="Z448" s="27">
        <f t="shared" si="15"/>
        <v>0.03628294152</v>
      </c>
      <c r="AA448" s="27"/>
    </row>
    <row r="449">
      <c r="A449" s="29">
        <v>6530.0</v>
      </c>
      <c r="B449" s="30">
        <v>2916.0</v>
      </c>
      <c r="C449" s="14">
        <v>24.0</v>
      </c>
      <c r="D449" s="15">
        <v>31.0</v>
      </c>
      <c r="E449" s="16">
        <v>20.0</v>
      </c>
      <c r="F449" s="17">
        <v>65.0</v>
      </c>
      <c r="G449" s="18">
        <v>140.0</v>
      </c>
      <c r="H449" s="19">
        <v>26.0</v>
      </c>
      <c r="I449" s="20">
        <v>45.0</v>
      </c>
      <c r="J449" s="21">
        <v>61.0</v>
      </c>
      <c r="K449" s="22">
        <v>63.0</v>
      </c>
      <c r="L449" s="75">
        <f t="shared" si="1"/>
        <v>0.68</v>
      </c>
      <c r="M449" s="62">
        <f t="shared" si="2"/>
        <v>140</v>
      </c>
      <c r="N449" s="63">
        <f t="shared" si="3"/>
        <v>140</v>
      </c>
      <c r="O449" s="63">
        <f t="shared" si="4"/>
        <v>61</v>
      </c>
      <c r="P449" s="63">
        <f t="shared" si="5"/>
        <v>91</v>
      </c>
      <c r="Q449" s="63">
        <f t="shared" si="6"/>
        <v>183</v>
      </c>
      <c r="R449" s="65">
        <f t="shared" si="7"/>
        <v>0.4863157895</v>
      </c>
      <c r="S449" s="65">
        <f t="shared" si="8"/>
        <v>0.4231578947</v>
      </c>
      <c r="T449" s="66">
        <f t="shared" si="9"/>
        <v>0.4334365325</v>
      </c>
      <c r="U449" s="27">
        <f t="shared" si="10"/>
        <v>0.4361210575</v>
      </c>
      <c r="V449" s="27">
        <f t="shared" si="11"/>
        <v>0.3560339059</v>
      </c>
      <c r="W449" s="27">
        <f t="shared" si="12"/>
        <v>0.1982444184</v>
      </c>
      <c r="X449" s="27">
        <f t="shared" si="13"/>
        <v>-0.05023722577</v>
      </c>
      <c r="Y449" s="27">
        <f t="shared" si="14"/>
        <v>0.03812753219</v>
      </c>
      <c r="Z449" s="27">
        <f t="shared" si="15"/>
        <v>0.0529961017</v>
      </c>
      <c r="AA449" s="27"/>
    </row>
    <row r="450">
      <c r="A450" s="29">
        <v>6533.0</v>
      </c>
      <c r="B450" s="30">
        <v>1331.0</v>
      </c>
      <c r="C450" s="14">
        <v>8.0</v>
      </c>
      <c r="D450" s="15">
        <v>6.0</v>
      </c>
      <c r="E450" s="16">
        <v>7.0</v>
      </c>
      <c r="F450" s="17">
        <v>14.0</v>
      </c>
      <c r="G450" s="18">
        <v>81.0</v>
      </c>
      <c r="H450" s="19">
        <v>12.0</v>
      </c>
      <c r="I450" s="20">
        <v>22.0</v>
      </c>
      <c r="J450" s="21">
        <v>19.0</v>
      </c>
      <c r="K450" s="22">
        <v>8.0</v>
      </c>
      <c r="L450" s="75">
        <f t="shared" si="1"/>
        <v>0.7457627119</v>
      </c>
      <c r="M450" s="62">
        <f t="shared" si="2"/>
        <v>81</v>
      </c>
      <c r="N450" s="63">
        <f t="shared" si="3"/>
        <v>81</v>
      </c>
      <c r="O450" s="63">
        <f t="shared" si="4"/>
        <v>19</v>
      </c>
      <c r="P450" s="63">
        <f t="shared" si="5"/>
        <v>26</v>
      </c>
      <c r="Q450" s="63">
        <f t="shared" si="6"/>
        <v>51</v>
      </c>
      <c r="R450" s="65">
        <f t="shared" si="7"/>
        <v>0.604519774</v>
      </c>
      <c r="S450" s="65">
        <f t="shared" si="8"/>
        <v>0.5649717514</v>
      </c>
      <c r="T450" s="66">
        <f t="shared" si="9"/>
        <v>0.6136363636</v>
      </c>
      <c r="U450" s="27">
        <f t="shared" si="10"/>
        <v>0.6183544739</v>
      </c>
      <c r="V450" s="27">
        <f t="shared" si="11"/>
        <v>0.4753523493</v>
      </c>
      <c r="W450" s="27">
        <f t="shared" si="12"/>
        <v>0.2464297348</v>
      </c>
      <c r="X450" s="27">
        <f t="shared" si="13"/>
        <v>-0.0895517795</v>
      </c>
      <c r="Y450" s="27">
        <f t="shared" si="14"/>
        <v>0.06327834666</v>
      </c>
      <c r="Z450" s="27">
        <f t="shared" si="15"/>
        <v>0.08188949764</v>
      </c>
      <c r="AA450" s="27"/>
    </row>
    <row r="451">
      <c r="A451" s="29">
        <v>6538.0</v>
      </c>
      <c r="B451" s="30">
        <v>2501.0</v>
      </c>
      <c r="C451" s="14">
        <v>19.0</v>
      </c>
      <c r="D451" s="15">
        <v>24.0</v>
      </c>
      <c r="E451" s="16">
        <v>12.0</v>
      </c>
      <c r="F451" s="17">
        <v>40.0</v>
      </c>
      <c r="G451" s="18">
        <v>118.0</v>
      </c>
      <c r="H451" s="19">
        <v>28.0</v>
      </c>
      <c r="I451" s="20">
        <v>34.0</v>
      </c>
      <c r="J451" s="21">
        <v>42.0</v>
      </c>
      <c r="K451" s="22">
        <v>39.0</v>
      </c>
      <c r="L451" s="75">
        <f t="shared" si="1"/>
        <v>0.691011236</v>
      </c>
      <c r="M451" s="62">
        <f t="shared" si="2"/>
        <v>118</v>
      </c>
      <c r="N451" s="63">
        <f t="shared" si="3"/>
        <v>118</v>
      </c>
      <c r="O451" s="63">
        <f t="shared" si="4"/>
        <v>42</v>
      </c>
      <c r="P451" s="63">
        <f t="shared" si="5"/>
        <v>68</v>
      </c>
      <c r="Q451" s="63">
        <f t="shared" si="6"/>
        <v>128</v>
      </c>
      <c r="R451" s="65">
        <f t="shared" si="7"/>
        <v>0.5224719101</v>
      </c>
      <c r="S451" s="65">
        <f t="shared" si="8"/>
        <v>0.4494382022</v>
      </c>
      <c r="T451" s="66">
        <f t="shared" si="9"/>
        <v>0.4796747967</v>
      </c>
      <c r="U451" s="27">
        <f t="shared" si="10"/>
        <v>0.4800895105</v>
      </c>
      <c r="V451" s="27">
        <f t="shared" si="11"/>
        <v>0.3781454644</v>
      </c>
      <c r="W451" s="27">
        <f t="shared" si="12"/>
        <v>0.2129832964</v>
      </c>
      <c r="X451" s="27">
        <f t="shared" si="13"/>
        <v>-0.05667097993</v>
      </c>
      <c r="Y451" s="27">
        <f t="shared" si="14"/>
        <v>0.04350616567</v>
      </c>
      <c r="Z451" s="27">
        <f t="shared" si="15"/>
        <v>0.06116923889</v>
      </c>
      <c r="AA451" s="27"/>
    </row>
    <row r="452">
      <c r="A452" s="29">
        <v>6539.0</v>
      </c>
      <c r="B452" s="30">
        <v>1687.0</v>
      </c>
      <c r="C452" s="14">
        <v>18.0</v>
      </c>
      <c r="D452" s="15">
        <v>18.0</v>
      </c>
      <c r="E452" s="16">
        <v>16.0</v>
      </c>
      <c r="F452" s="17">
        <v>20.0</v>
      </c>
      <c r="G452" s="18">
        <v>79.0</v>
      </c>
      <c r="H452" s="19">
        <v>10.0</v>
      </c>
      <c r="I452" s="20">
        <v>24.0</v>
      </c>
      <c r="J452" s="21">
        <v>41.0</v>
      </c>
      <c r="K452" s="22">
        <v>20.0</v>
      </c>
      <c r="L452" s="75">
        <f t="shared" si="1"/>
        <v>0.7113821138</v>
      </c>
      <c r="M452" s="62">
        <f t="shared" si="2"/>
        <v>79</v>
      </c>
      <c r="N452" s="63">
        <f t="shared" si="3"/>
        <v>79</v>
      </c>
      <c r="O452" s="63">
        <f t="shared" si="4"/>
        <v>41</v>
      </c>
      <c r="P452" s="63">
        <f t="shared" si="5"/>
        <v>30</v>
      </c>
      <c r="Q452" s="63">
        <f t="shared" si="6"/>
        <v>96</v>
      </c>
      <c r="R452" s="65">
        <f t="shared" si="7"/>
        <v>0.4430894309</v>
      </c>
      <c r="S452" s="65">
        <f t="shared" si="8"/>
        <v>0.487804878</v>
      </c>
      <c r="T452" s="66">
        <f t="shared" si="9"/>
        <v>0.4514285714</v>
      </c>
      <c r="U452" s="27">
        <f t="shared" si="10"/>
        <v>0.4492856994</v>
      </c>
      <c r="V452" s="27">
        <f t="shared" si="11"/>
        <v>0.4104261747</v>
      </c>
      <c r="W452" s="27">
        <f t="shared" si="12"/>
        <v>0.18062339</v>
      </c>
      <c r="X452" s="27">
        <f t="shared" si="13"/>
        <v>-0.06675949316</v>
      </c>
      <c r="Y452" s="27">
        <f t="shared" si="14"/>
        <v>0.04004565561</v>
      </c>
      <c r="Z452" s="27">
        <f t="shared" si="15"/>
        <v>0.04399364702</v>
      </c>
      <c r="AA452" s="27"/>
    </row>
    <row r="453">
      <c r="A453" s="29">
        <v>6540.0</v>
      </c>
      <c r="B453" s="30">
        <v>2203.0</v>
      </c>
      <c r="C453" s="14">
        <v>26.0</v>
      </c>
      <c r="D453" s="15">
        <v>21.0</v>
      </c>
      <c r="E453" s="16">
        <v>9.0</v>
      </c>
      <c r="F453" s="17">
        <v>51.0</v>
      </c>
      <c r="G453" s="18">
        <v>82.0</v>
      </c>
      <c r="H453" s="19">
        <v>19.0</v>
      </c>
      <c r="I453" s="20">
        <v>32.0</v>
      </c>
      <c r="J453" s="21">
        <v>39.0</v>
      </c>
      <c r="K453" s="22">
        <v>27.0</v>
      </c>
      <c r="L453" s="75">
        <f t="shared" si="1"/>
        <v>0.6437908497</v>
      </c>
      <c r="M453" s="62">
        <f t="shared" si="2"/>
        <v>83</v>
      </c>
      <c r="N453" s="63">
        <f t="shared" si="3"/>
        <v>82</v>
      </c>
      <c r="O453" s="63">
        <f t="shared" si="4"/>
        <v>39</v>
      </c>
      <c r="P453" s="63">
        <f t="shared" si="5"/>
        <v>70</v>
      </c>
      <c r="Q453" s="63">
        <f t="shared" si="6"/>
        <v>115</v>
      </c>
      <c r="R453" s="65">
        <f t="shared" si="7"/>
        <v>0.4967320261</v>
      </c>
      <c r="S453" s="65">
        <f t="shared" si="8"/>
        <v>0.3954248366</v>
      </c>
      <c r="T453" s="66">
        <f t="shared" si="9"/>
        <v>0.4162436548</v>
      </c>
      <c r="U453" s="27">
        <f t="shared" si="10"/>
        <v>0.4239612983</v>
      </c>
      <c r="V453" s="27">
        <f t="shared" si="11"/>
        <v>0.3327000413</v>
      </c>
      <c r="W453" s="27">
        <f t="shared" si="12"/>
        <v>0.2024905499</v>
      </c>
      <c r="X453" s="27">
        <f t="shared" si="13"/>
        <v>-0.0438680814</v>
      </c>
      <c r="Y453" s="27">
        <f t="shared" si="14"/>
        <v>0.03639183743</v>
      </c>
      <c r="Z453" s="27">
        <f t="shared" si="15"/>
        <v>0.05529062602</v>
      </c>
      <c r="AA453" s="27"/>
    </row>
    <row r="454">
      <c r="A454" s="29">
        <v>6545.0</v>
      </c>
      <c r="B454" s="30">
        <v>1652.0</v>
      </c>
      <c r="C454" s="14">
        <v>10.0</v>
      </c>
      <c r="D454" s="15">
        <v>16.0</v>
      </c>
      <c r="E454" s="16">
        <v>6.0</v>
      </c>
      <c r="F454" s="17">
        <v>30.0</v>
      </c>
      <c r="G454" s="18">
        <v>90.0</v>
      </c>
      <c r="H454" s="19">
        <v>18.0</v>
      </c>
      <c r="I454" s="20">
        <v>26.0</v>
      </c>
      <c r="J454" s="21">
        <v>27.0</v>
      </c>
      <c r="K454" s="22">
        <v>18.0</v>
      </c>
      <c r="L454" s="75">
        <f t="shared" si="1"/>
        <v>0.6887966805</v>
      </c>
      <c r="M454" s="62">
        <f t="shared" si="2"/>
        <v>90</v>
      </c>
      <c r="N454" s="63">
        <f t="shared" si="3"/>
        <v>90</v>
      </c>
      <c r="O454" s="63">
        <f t="shared" si="4"/>
        <v>27</v>
      </c>
      <c r="P454" s="63">
        <f t="shared" si="5"/>
        <v>48</v>
      </c>
      <c r="Q454" s="63">
        <f t="shared" si="6"/>
        <v>76</v>
      </c>
      <c r="R454" s="65">
        <f t="shared" si="7"/>
        <v>0.5726141079</v>
      </c>
      <c r="S454" s="65">
        <f t="shared" si="8"/>
        <v>0.4854771784</v>
      </c>
      <c r="T454" s="66">
        <f t="shared" si="9"/>
        <v>0.5421686747</v>
      </c>
      <c r="U454" s="27">
        <f t="shared" si="10"/>
        <v>0.5417021952</v>
      </c>
      <c r="V454" s="27">
        <f t="shared" si="11"/>
        <v>0.4084677096</v>
      </c>
      <c r="W454" s="27">
        <f t="shared" si="12"/>
        <v>0.2334235352</v>
      </c>
      <c r="X454" s="27">
        <f t="shared" si="13"/>
        <v>-0.06612388947</v>
      </c>
      <c r="Y454" s="27">
        <f t="shared" si="14"/>
        <v>0.0515049229</v>
      </c>
      <c r="Z454" s="27">
        <f t="shared" si="15"/>
        <v>0.07347359194</v>
      </c>
      <c r="AA454" s="27"/>
    </row>
    <row r="455">
      <c r="A455" s="29">
        <v>6547.0</v>
      </c>
      <c r="B455" s="30">
        <v>2090.0</v>
      </c>
      <c r="C455" s="14">
        <v>7.0</v>
      </c>
      <c r="D455" s="15">
        <v>13.0</v>
      </c>
      <c r="E455" s="16">
        <v>13.0</v>
      </c>
      <c r="F455" s="17">
        <v>23.0</v>
      </c>
      <c r="G455" s="18">
        <v>89.0</v>
      </c>
      <c r="H455" s="19">
        <v>20.0</v>
      </c>
      <c r="I455" s="20">
        <v>25.0</v>
      </c>
      <c r="J455" s="21">
        <v>32.0</v>
      </c>
      <c r="K455" s="22">
        <v>20.0</v>
      </c>
      <c r="L455" s="75">
        <f t="shared" si="1"/>
        <v>0.6900826446</v>
      </c>
      <c r="M455" s="62">
        <f t="shared" si="2"/>
        <v>89</v>
      </c>
      <c r="N455" s="63">
        <f t="shared" si="3"/>
        <v>89</v>
      </c>
      <c r="O455" s="63">
        <f t="shared" si="4"/>
        <v>32</v>
      </c>
      <c r="P455" s="63">
        <f t="shared" si="5"/>
        <v>43</v>
      </c>
      <c r="Q455" s="63">
        <f t="shared" si="6"/>
        <v>78</v>
      </c>
      <c r="R455" s="65">
        <f t="shared" si="7"/>
        <v>0.5454545455</v>
      </c>
      <c r="S455" s="65">
        <f t="shared" si="8"/>
        <v>0.5</v>
      </c>
      <c r="T455" s="66">
        <f t="shared" si="9"/>
        <v>0.5329341317</v>
      </c>
      <c r="U455" s="27">
        <f t="shared" si="10"/>
        <v>0.5310547506</v>
      </c>
      <c r="V455" s="27">
        <f t="shared" si="11"/>
        <v>0.4206868291</v>
      </c>
      <c r="W455" s="27">
        <f t="shared" si="12"/>
        <v>0.2223520631</v>
      </c>
      <c r="X455" s="27">
        <f t="shared" si="13"/>
        <v>-0.0701391925</v>
      </c>
      <c r="Y455" s="27">
        <f t="shared" si="14"/>
        <v>0.05052966837</v>
      </c>
      <c r="Z455" s="27">
        <f t="shared" si="15"/>
        <v>0.06666905737</v>
      </c>
      <c r="AA455" s="27"/>
    </row>
    <row r="456">
      <c r="A456" s="29">
        <v>6552.0</v>
      </c>
      <c r="B456" s="30">
        <v>918.0</v>
      </c>
      <c r="C456" s="14">
        <v>6.0</v>
      </c>
      <c r="D456" s="15">
        <v>18.0</v>
      </c>
      <c r="E456" s="16">
        <v>5.0</v>
      </c>
      <c r="F456" s="17">
        <v>15.0</v>
      </c>
      <c r="G456" s="18">
        <v>73.0</v>
      </c>
      <c r="H456" s="19">
        <v>9.0</v>
      </c>
      <c r="I456" s="20">
        <v>15.0</v>
      </c>
      <c r="J456" s="21">
        <v>34.0</v>
      </c>
      <c r="K456" s="22">
        <v>26.0</v>
      </c>
      <c r="L456" s="75">
        <f t="shared" si="1"/>
        <v>0.7114427861</v>
      </c>
      <c r="M456" s="62">
        <f t="shared" si="2"/>
        <v>73</v>
      </c>
      <c r="N456" s="63">
        <f t="shared" si="3"/>
        <v>73</v>
      </c>
      <c r="O456" s="63">
        <f t="shared" si="4"/>
        <v>34</v>
      </c>
      <c r="P456" s="63">
        <f t="shared" si="5"/>
        <v>24</v>
      </c>
      <c r="Q456" s="63">
        <f t="shared" si="6"/>
        <v>70</v>
      </c>
      <c r="R456" s="65">
        <f t="shared" si="7"/>
        <v>0.4825870647</v>
      </c>
      <c r="S456" s="65">
        <f t="shared" si="8"/>
        <v>0.5323383085</v>
      </c>
      <c r="T456" s="66">
        <f t="shared" si="9"/>
        <v>0.5104895105</v>
      </c>
      <c r="U456" s="27">
        <f t="shared" si="10"/>
        <v>0.505854585</v>
      </c>
      <c r="V456" s="27">
        <f t="shared" si="11"/>
        <v>0.44789543</v>
      </c>
      <c r="W456" s="27">
        <f t="shared" si="12"/>
        <v>0.1967244207</v>
      </c>
      <c r="X456" s="27">
        <f t="shared" si="13"/>
        <v>-0.07950532065</v>
      </c>
      <c r="Y456" s="27">
        <f t="shared" si="14"/>
        <v>0.04759718578</v>
      </c>
      <c r="Z456" s="27">
        <f t="shared" si="15"/>
        <v>0.0521865441</v>
      </c>
      <c r="AA456" s="27"/>
    </row>
    <row r="457">
      <c r="A457" s="29">
        <v>6600.0</v>
      </c>
      <c r="B457" s="30">
        <v>1776.0</v>
      </c>
      <c r="C457" s="14">
        <v>15.0</v>
      </c>
      <c r="D457" s="15">
        <v>32.0</v>
      </c>
      <c r="E457" s="16">
        <v>11.0</v>
      </c>
      <c r="F457" s="17">
        <v>13.0</v>
      </c>
      <c r="G457" s="18">
        <v>118.0</v>
      </c>
      <c r="H457" s="19">
        <v>10.0</v>
      </c>
      <c r="I457" s="20">
        <v>23.0</v>
      </c>
      <c r="J457" s="21">
        <v>68.0</v>
      </c>
      <c r="K457" s="22">
        <v>42.0</v>
      </c>
      <c r="L457" s="75">
        <f t="shared" si="1"/>
        <v>0.7259036145</v>
      </c>
      <c r="M457" s="62">
        <f t="shared" si="2"/>
        <v>117</v>
      </c>
      <c r="N457" s="63">
        <f t="shared" si="3"/>
        <v>118</v>
      </c>
      <c r="O457" s="63">
        <f t="shared" si="4"/>
        <v>68</v>
      </c>
      <c r="P457" s="63">
        <f t="shared" si="5"/>
        <v>23</v>
      </c>
      <c r="Q457" s="63">
        <f t="shared" si="6"/>
        <v>123</v>
      </c>
      <c r="R457" s="65">
        <f t="shared" si="7"/>
        <v>0.4246987952</v>
      </c>
      <c r="S457" s="65">
        <f t="shared" si="8"/>
        <v>0.5602409639</v>
      </c>
      <c r="T457" s="66">
        <f t="shared" si="9"/>
        <v>0.489626556</v>
      </c>
      <c r="U457" s="27">
        <f t="shared" si="10"/>
        <v>0.481897257</v>
      </c>
      <c r="V457" s="27">
        <f t="shared" si="11"/>
        <v>0.4713719892</v>
      </c>
      <c r="W457" s="27">
        <f t="shared" si="12"/>
        <v>0.1731265311</v>
      </c>
      <c r="X457" s="27">
        <f t="shared" si="13"/>
        <v>-0.08805833589</v>
      </c>
      <c r="Y457" s="27">
        <f t="shared" si="14"/>
        <v>0.04408326653</v>
      </c>
      <c r="Z457" s="27">
        <f t="shared" si="15"/>
        <v>0.04041748094</v>
      </c>
      <c r="AA457" s="27"/>
    </row>
    <row r="458">
      <c r="A458" s="29">
        <v>6609.0</v>
      </c>
      <c r="B458" s="30">
        <v>3046.0</v>
      </c>
      <c r="C458" s="14">
        <v>24.0</v>
      </c>
      <c r="D458" s="15">
        <v>16.0</v>
      </c>
      <c r="E458" s="16">
        <v>11.0</v>
      </c>
      <c r="F458" s="17">
        <v>22.0</v>
      </c>
      <c r="G458" s="18">
        <v>141.0</v>
      </c>
      <c r="H458" s="19">
        <v>15.0</v>
      </c>
      <c r="I458" s="20">
        <v>29.0</v>
      </c>
      <c r="J458" s="21">
        <v>38.0</v>
      </c>
      <c r="K458" s="22">
        <v>30.0</v>
      </c>
      <c r="L458" s="75">
        <f t="shared" si="1"/>
        <v>0.7699386503</v>
      </c>
      <c r="M458" s="62">
        <f t="shared" si="2"/>
        <v>141</v>
      </c>
      <c r="N458" s="63">
        <f t="shared" si="3"/>
        <v>141</v>
      </c>
      <c r="O458" s="63">
        <f t="shared" si="4"/>
        <v>38</v>
      </c>
      <c r="P458" s="63">
        <f t="shared" si="5"/>
        <v>37</v>
      </c>
      <c r="Q458" s="63">
        <f t="shared" si="6"/>
        <v>110</v>
      </c>
      <c r="R458" s="65">
        <f t="shared" si="7"/>
        <v>0.5460122699</v>
      </c>
      <c r="S458" s="65">
        <f t="shared" si="8"/>
        <v>0.5490797546</v>
      </c>
      <c r="T458" s="66">
        <f t="shared" si="9"/>
        <v>0.561752988</v>
      </c>
      <c r="U458" s="27">
        <f t="shared" si="10"/>
        <v>0.5632841608</v>
      </c>
      <c r="V458" s="27">
        <f t="shared" si="11"/>
        <v>0.4619812418</v>
      </c>
      <c r="W458" s="27">
        <f t="shared" si="12"/>
        <v>0.222579417</v>
      </c>
      <c r="X458" s="27">
        <f t="shared" si="13"/>
        <v>-0.08458466133</v>
      </c>
      <c r="Y458" s="27">
        <f t="shared" si="14"/>
        <v>0.05554637369</v>
      </c>
      <c r="Z458" s="27">
        <f t="shared" si="15"/>
        <v>0.06680546461</v>
      </c>
      <c r="AA458" s="27"/>
    </row>
    <row r="459">
      <c r="A459" s="29">
        <v>6610.0</v>
      </c>
      <c r="B459" s="30">
        <v>2673.0</v>
      </c>
      <c r="C459" s="14">
        <v>27.0</v>
      </c>
      <c r="D459" s="15">
        <v>49.0</v>
      </c>
      <c r="E459" s="16">
        <v>12.0</v>
      </c>
      <c r="F459" s="17">
        <v>31.0</v>
      </c>
      <c r="G459" s="18">
        <v>129.0</v>
      </c>
      <c r="H459" s="19">
        <v>25.0</v>
      </c>
      <c r="I459" s="20">
        <v>36.0</v>
      </c>
      <c r="J459" s="21">
        <v>128.0</v>
      </c>
      <c r="K459" s="22">
        <v>54.0</v>
      </c>
      <c r="L459" s="75">
        <f t="shared" si="1"/>
        <v>0.6252545825</v>
      </c>
      <c r="M459" s="62">
        <f t="shared" si="2"/>
        <v>130</v>
      </c>
      <c r="N459" s="63">
        <f t="shared" si="3"/>
        <v>129</v>
      </c>
      <c r="O459" s="63">
        <f t="shared" si="4"/>
        <v>128</v>
      </c>
      <c r="P459" s="63">
        <f t="shared" si="5"/>
        <v>56</v>
      </c>
      <c r="Q459" s="63">
        <f t="shared" si="6"/>
        <v>178</v>
      </c>
      <c r="R459" s="65">
        <f t="shared" si="7"/>
        <v>0.3767820774</v>
      </c>
      <c r="S459" s="65">
        <f t="shared" si="8"/>
        <v>0.5234215886</v>
      </c>
      <c r="T459" s="66">
        <f t="shared" si="9"/>
        <v>0.4201954397</v>
      </c>
      <c r="U459" s="27">
        <f t="shared" si="10"/>
        <v>0.4264297949</v>
      </c>
      <c r="V459" s="27">
        <f t="shared" si="11"/>
        <v>0.4403931368</v>
      </c>
      <c r="W459" s="27">
        <f t="shared" si="12"/>
        <v>0.1535934992</v>
      </c>
      <c r="X459" s="27">
        <f t="shared" si="13"/>
        <v>-0.076864183</v>
      </c>
      <c r="Y459" s="27">
        <f t="shared" si="14"/>
        <v>0.03653925985</v>
      </c>
      <c r="Z459" s="27">
        <f t="shared" si="15"/>
        <v>0.03181175703</v>
      </c>
      <c r="AA459" s="27"/>
    </row>
    <row r="460">
      <c r="A460" s="29">
        <v>6625.0</v>
      </c>
      <c r="B460" s="30">
        <v>1843.0</v>
      </c>
      <c r="C460" s="14">
        <v>32.0</v>
      </c>
      <c r="D460" s="15">
        <v>26.0</v>
      </c>
      <c r="E460" s="16">
        <v>26.0</v>
      </c>
      <c r="F460" s="17">
        <v>37.0</v>
      </c>
      <c r="G460" s="18">
        <v>84.0</v>
      </c>
      <c r="H460" s="19">
        <v>13.0</v>
      </c>
      <c r="I460" s="20">
        <v>54.0</v>
      </c>
      <c r="J460" s="21">
        <v>72.0</v>
      </c>
      <c r="K460" s="22">
        <v>51.0</v>
      </c>
      <c r="L460" s="75">
        <f t="shared" si="1"/>
        <v>0.6911392405</v>
      </c>
      <c r="M460" s="62">
        <f t="shared" si="2"/>
        <v>86</v>
      </c>
      <c r="N460" s="63">
        <f t="shared" si="3"/>
        <v>84</v>
      </c>
      <c r="O460" s="63">
        <f t="shared" si="4"/>
        <v>72</v>
      </c>
      <c r="P460" s="63">
        <f t="shared" si="5"/>
        <v>50</v>
      </c>
      <c r="Q460" s="63">
        <f t="shared" si="6"/>
        <v>189</v>
      </c>
      <c r="R460" s="65">
        <f t="shared" si="7"/>
        <v>0.3392405063</v>
      </c>
      <c r="S460" s="65">
        <f t="shared" si="8"/>
        <v>0.3949367089</v>
      </c>
      <c r="T460" s="66">
        <f t="shared" si="9"/>
        <v>0.3076923077</v>
      </c>
      <c r="U460" s="27">
        <f t="shared" si="10"/>
        <v>0.3183868988</v>
      </c>
      <c r="V460" s="27">
        <f t="shared" si="11"/>
        <v>0.3322893435</v>
      </c>
      <c r="W460" s="27">
        <f t="shared" si="12"/>
        <v>0.1382898486</v>
      </c>
      <c r="X460" s="27">
        <f t="shared" si="13"/>
        <v>-0.04375984332</v>
      </c>
      <c r="Y460" s="27">
        <f t="shared" si="14"/>
        <v>0.02482293236</v>
      </c>
      <c r="Z460" s="27">
        <f t="shared" si="15"/>
        <v>0.02578829263</v>
      </c>
      <c r="AA460" s="27"/>
    </row>
    <row r="461">
      <c r="A461" s="29">
        <v>6632.0</v>
      </c>
      <c r="B461" s="30">
        <v>1203.0</v>
      </c>
      <c r="C461" s="14">
        <v>13.0</v>
      </c>
      <c r="D461" s="15">
        <v>25.0</v>
      </c>
      <c r="E461" s="16">
        <v>11.0</v>
      </c>
      <c r="F461" s="17">
        <v>26.0</v>
      </c>
      <c r="G461" s="18">
        <v>73.0</v>
      </c>
      <c r="H461" s="19">
        <v>19.0</v>
      </c>
      <c r="I461" s="20">
        <v>30.0</v>
      </c>
      <c r="J461" s="21">
        <v>43.0</v>
      </c>
      <c r="K461" s="22">
        <v>25.0</v>
      </c>
      <c r="L461" s="75">
        <f t="shared" si="1"/>
        <v>0.6679245283</v>
      </c>
      <c r="M461" s="62">
        <f t="shared" si="2"/>
        <v>73</v>
      </c>
      <c r="N461" s="63">
        <f t="shared" si="3"/>
        <v>73</v>
      </c>
      <c r="O461" s="63">
        <f t="shared" si="4"/>
        <v>43</v>
      </c>
      <c r="P461" s="63">
        <f t="shared" si="5"/>
        <v>45</v>
      </c>
      <c r="Q461" s="63">
        <f t="shared" si="6"/>
        <v>104</v>
      </c>
      <c r="R461" s="65">
        <f t="shared" si="7"/>
        <v>0.4452830189</v>
      </c>
      <c r="S461" s="65">
        <f t="shared" si="8"/>
        <v>0.4377358491</v>
      </c>
      <c r="T461" s="66">
        <f t="shared" si="9"/>
        <v>0.4124293785</v>
      </c>
      <c r="U461" s="27">
        <f t="shared" si="10"/>
        <v>0.417558635</v>
      </c>
      <c r="V461" s="27">
        <f t="shared" si="11"/>
        <v>0.3682994126</v>
      </c>
      <c r="W461" s="27">
        <f t="shared" si="12"/>
        <v>0.1815175962</v>
      </c>
      <c r="X461" s="27">
        <f t="shared" si="13"/>
        <v>-0.05375823278</v>
      </c>
      <c r="Y461" s="27">
        <f t="shared" si="14"/>
        <v>0.0361132128</v>
      </c>
      <c r="Z461" s="27">
        <f t="shared" si="15"/>
        <v>0.04443032101</v>
      </c>
      <c r="AA461" s="27"/>
    </row>
    <row r="462">
      <c r="A462" s="29">
        <v>6648.0</v>
      </c>
      <c r="B462" s="30">
        <v>3398.0</v>
      </c>
      <c r="C462" s="14">
        <v>15.0</v>
      </c>
      <c r="D462" s="15">
        <v>35.0</v>
      </c>
      <c r="E462" s="16">
        <v>11.0</v>
      </c>
      <c r="F462" s="17">
        <v>24.0</v>
      </c>
      <c r="G462" s="18">
        <v>143.0</v>
      </c>
      <c r="H462" s="19">
        <v>44.0</v>
      </c>
      <c r="I462" s="20">
        <v>37.0</v>
      </c>
      <c r="J462" s="21">
        <v>40.0</v>
      </c>
      <c r="K462" s="22">
        <v>39.0</v>
      </c>
      <c r="L462" s="75">
        <f t="shared" si="1"/>
        <v>0.7216494845</v>
      </c>
      <c r="M462" s="62">
        <f t="shared" si="2"/>
        <v>143</v>
      </c>
      <c r="N462" s="63">
        <f t="shared" si="3"/>
        <v>143</v>
      </c>
      <c r="O462" s="63">
        <f t="shared" si="4"/>
        <v>40</v>
      </c>
      <c r="P462" s="63">
        <f t="shared" si="5"/>
        <v>68</v>
      </c>
      <c r="Q462" s="63">
        <f t="shared" si="6"/>
        <v>137</v>
      </c>
      <c r="R462" s="65">
        <f t="shared" si="7"/>
        <v>0.543814433</v>
      </c>
      <c r="S462" s="65">
        <f t="shared" si="8"/>
        <v>0.4716494845</v>
      </c>
      <c r="T462" s="66">
        <f t="shared" si="9"/>
        <v>0.5107142857</v>
      </c>
      <c r="U462" s="27">
        <f t="shared" si="10"/>
        <v>0.5108524867</v>
      </c>
      <c r="V462" s="27">
        <f t="shared" si="11"/>
        <v>0.3968334522</v>
      </c>
      <c r="W462" s="27">
        <f t="shared" si="12"/>
        <v>0.2216834788</v>
      </c>
      <c r="X462" s="27">
        <f t="shared" si="13"/>
        <v>-0.06241076144</v>
      </c>
      <c r="Y462" s="27">
        <f t="shared" si="14"/>
        <v>0.04752126274</v>
      </c>
      <c r="Z462" s="27">
        <f t="shared" si="15"/>
        <v>0.06626872939</v>
      </c>
      <c r="AA462" s="27"/>
    </row>
    <row r="463">
      <c r="A463" s="29">
        <v>6652.0</v>
      </c>
      <c r="B463" s="30">
        <v>2057.0</v>
      </c>
      <c r="C463" s="14">
        <v>21.0</v>
      </c>
      <c r="D463" s="15">
        <v>38.0</v>
      </c>
      <c r="E463" s="16">
        <v>6.0</v>
      </c>
      <c r="F463" s="17">
        <v>34.0</v>
      </c>
      <c r="G463" s="18">
        <v>148.0</v>
      </c>
      <c r="H463" s="19">
        <v>23.0</v>
      </c>
      <c r="I463" s="20">
        <v>42.0</v>
      </c>
      <c r="J463" s="21">
        <v>85.0</v>
      </c>
      <c r="K463" s="22">
        <v>37.0</v>
      </c>
      <c r="L463" s="75">
        <f t="shared" si="1"/>
        <v>0.6728110599</v>
      </c>
      <c r="M463" s="62">
        <f t="shared" si="2"/>
        <v>147</v>
      </c>
      <c r="N463" s="63">
        <f t="shared" si="3"/>
        <v>148</v>
      </c>
      <c r="O463" s="63">
        <f t="shared" si="4"/>
        <v>85</v>
      </c>
      <c r="P463" s="63">
        <f t="shared" si="5"/>
        <v>57</v>
      </c>
      <c r="Q463" s="63">
        <f t="shared" si="6"/>
        <v>144</v>
      </c>
      <c r="R463" s="65">
        <f t="shared" si="7"/>
        <v>0.4723502304</v>
      </c>
      <c r="S463" s="65">
        <f t="shared" si="8"/>
        <v>0.5368663594</v>
      </c>
      <c r="T463" s="66">
        <f t="shared" si="9"/>
        <v>0.5068493151</v>
      </c>
      <c r="U463" s="27">
        <f t="shared" si="10"/>
        <v>0.5013291762</v>
      </c>
      <c r="V463" s="27">
        <f t="shared" si="11"/>
        <v>0.4517052128</v>
      </c>
      <c r="W463" s="27">
        <f t="shared" si="12"/>
        <v>0.1925514218</v>
      </c>
      <c r="X463" s="27">
        <f t="shared" si="13"/>
        <v>-0.08086361192</v>
      </c>
      <c r="Y463" s="27">
        <f t="shared" si="14"/>
        <v>0.04698380674</v>
      </c>
      <c r="Z463" s="27">
        <f t="shared" si="15"/>
        <v>0.04999602164</v>
      </c>
      <c r="AA463" s="27"/>
    </row>
    <row r="464">
      <c r="A464" s="29">
        <v>6656.0</v>
      </c>
      <c r="B464" s="30">
        <v>1361.0</v>
      </c>
      <c r="C464" s="14">
        <v>6.0</v>
      </c>
      <c r="D464" s="15">
        <v>24.0</v>
      </c>
      <c r="E464" s="16">
        <v>2.0</v>
      </c>
      <c r="F464" s="17">
        <v>16.0</v>
      </c>
      <c r="G464" s="18">
        <v>90.0</v>
      </c>
      <c r="H464" s="19">
        <v>11.0</v>
      </c>
      <c r="I464" s="20">
        <v>22.0</v>
      </c>
      <c r="J464" s="21">
        <v>33.0</v>
      </c>
      <c r="K464" s="22">
        <v>25.0</v>
      </c>
      <c r="L464" s="75">
        <f t="shared" si="1"/>
        <v>0.7379912664</v>
      </c>
      <c r="M464" s="62">
        <f t="shared" si="2"/>
        <v>90</v>
      </c>
      <c r="N464" s="63">
        <f t="shared" si="3"/>
        <v>90</v>
      </c>
      <c r="O464" s="63">
        <f t="shared" si="4"/>
        <v>33</v>
      </c>
      <c r="P464" s="63">
        <f t="shared" si="5"/>
        <v>27</v>
      </c>
      <c r="Q464" s="63">
        <f t="shared" si="6"/>
        <v>79</v>
      </c>
      <c r="R464" s="65">
        <f t="shared" si="7"/>
        <v>0.5109170306</v>
      </c>
      <c r="S464" s="65">
        <f t="shared" si="8"/>
        <v>0.5371179039</v>
      </c>
      <c r="T464" s="66">
        <f t="shared" si="9"/>
        <v>0.5325443787</v>
      </c>
      <c r="U464" s="27">
        <f t="shared" si="10"/>
        <v>0.5295441091</v>
      </c>
      <c r="V464" s="27">
        <f t="shared" si="11"/>
        <v>0.4519168557</v>
      </c>
      <c r="W464" s="27">
        <f t="shared" si="12"/>
        <v>0.2082730024</v>
      </c>
      <c r="X464" s="27">
        <f t="shared" si="13"/>
        <v>-0.08093940568</v>
      </c>
      <c r="Y464" s="27">
        <f t="shared" si="14"/>
        <v>0.05084378656</v>
      </c>
      <c r="Z464" s="27">
        <f t="shared" si="15"/>
        <v>0.05849354507</v>
      </c>
      <c r="AA464" s="27"/>
    </row>
    <row r="465">
      <c r="A465" s="29">
        <v>6657.0</v>
      </c>
      <c r="B465" s="30">
        <v>1675.0</v>
      </c>
      <c r="C465" s="14">
        <v>9.0</v>
      </c>
      <c r="D465" s="15">
        <v>13.0</v>
      </c>
      <c r="E465" s="16">
        <v>6.0</v>
      </c>
      <c r="F465" s="17">
        <v>26.0</v>
      </c>
      <c r="G465" s="18">
        <v>58.0</v>
      </c>
      <c r="H465" s="19">
        <v>15.0</v>
      </c>
      <c r="I465" s="20">
        <v>25.0</v>
      </c>
      <c r="J465" s="21">
        <v>40.0</v>
      </c>
      <c r="K465" s="22">
        <v>13.0</v>
      </c>
      <c r="L465" s="75">
        <f t="shared" si="1"/>
        <v>0.6048780488</v>
      </c>
      <c r="M465" s="62">
        <f t="shared" si="2"/>
        <v>58</v>
      </c>
      <c r="N465" s="63">
        <f t="shared" si="3"/>
        <v>58</v>
      </c>
      <c r="O465" s="63">
        <f t="shared" si="4"/>
        <v>40</v>
      </c>
      <c r="P465" s="63">
        <f t="shared" si="5"/>
        <v>41</v>
      </c>
      <c r="Q465" s="63">
        <f t="shared" si="6"/>
        <v>66</v>
      </c>
      <c r="R465" s="65">
        <f t="shared" si="7"/>
        <v>0.4829268293</v>
      </c>
      <c r="S465" s="65">
        <f t="shared" si="8"/>
        <v>0.4780487805</v>
      </c>
      <c r="T465" s="66">
        <f t="shared" si="9"/>
        <v>0.4677419355</v>
      </c>
      <c r="U465" s="27">
        <f t="shared" si="10"/>
        <v>0.4709543059</v>
      </c>
      <c r="V465" s="27">
        <f t="shared" si="11"/>
        <v>0.4022176512</v>
      </c>
      <c r="W465" s="27">
        <f t="shared" si="12"/>
        <v>0.1968629242</v>
      </c>
      <c r="X465" s="27">
        <f t="shared" si="13"/>
        <v>-0.06411581723</v>
      </c>
      <c r="Y465" s="27">
        <f t="shared" si="14"/>
        <v>0.04277316889</v>
      </c>
      <c r="Z465" s="27">
        <f t="shared" si="15"/>
        <v>0.05226005366</v>
      </c>
      <c r="AA465" s="27"/>
    </row>
    <row r="466">
      <c r="A466" s="29">
        <v>6658.0</v>
      </c>
      <c r="B466" s="30">
        <v>2677.0</v>
      </c>
      <c r="C466" s="14">
        <v>16.0</v>
      </c>
      <c r="D466" s="15">
        <v>26.0</v>
      </c>
      <c r="E466" s="16">
        <v>9.0</v>
      </c>
      <c r="F466" s="17">
        <v>35.0</v>
      </c>
      <c r="G466" s="18">
        <v>169.0</v>
      </c>
      <c r="H466" s="19">
        <v>18.0</v>
      </c>
      <c r="I466" s="20">
        <v>43.0</v>
      </c>
      <c r="J466" s="21">
        <v>73.0</v>
      </c>
      <c r="K466" s="22">
        <v>38.0</v>
      </c>
      <c r="L466" s="75">
        <f t="shared" si="1"/>
        <v>0.7049180328</v>
      </c>
      <c r="M466" s="62">
        <f t="shared" si="2"/>
        <v>167</v>
      </c>
      <c r="N466" s="63">
        <f t="shared" si="3"/>
        <v>169</v>
      </c>
      <c r="O466" s="63">
        <f t="shared" si="4"/>
        <v>73</v>
      </c>
      <c r="P466" s="63">
        <f t="shared" si="5"/>
        <v>53</v>
      </c>
      <c r="Q466" s="63">
        <f t="shared" si="6"/>
        <v>132</v>
      </c>
      <c r="R466" s="65">
        <f t="shared" si="7"/>
        <v>0.5199063232</v>
      </c>
      <c r="S466" s="65">
        <f t="shared" si="8"/>
        <v>0.5667447307</v>
      </c>
      <c r="T466" s="66">
        <f t="shared" si="9"/>
        <v>0.561461794</v>
      </c>
      <c r="U466" s="27">
        <f t="shared" si="10"/>
        <v>0.554785297</v>
      </c>
      <c r="V466" s="27">
        <f t="shared" si="11"/>
        <v>0.4768440873</v>
      </c>
      <c r="W466" s="27">
        <f t="shared" si="12"/>
        <v>0.2119374466</v>
      </c>
      <c r="X466" s="27">
        <f t="shared" si="13"/>
        <v>-0.09011471943</v>
      </c>
      <c r="Y466" s="27">
        <f t="shared" si="14"/>
        <v>0.05459218398</v>
      </c>
      <c r="Z466" s="27">
        <f t="shared" si="15"/>
        <v>0.06056997342</v>
      </c>
      <c r="AA466" s="27"/>
    </row>
    <row r="467">
      <c r="A467" s="29">
        <v>6666.0</v>
      </c>
      <c r="B467" s="30">
        <v>3147.0</v>
      </c>
      <c r="C467" s="14">
        <v>42.0</v>
      </c>
      <c r="D467" s="15">
        <v>19.0</v>
      </c>
      <c r="E467" s="16">
        <v>19.0</v>
      </c>
      <c r="F467" s="17">
        <v>66.0</v>
      </c>
      <c r="G467" s="18">
        <v>116.0</v>
      </c>
      <c r="H467" s="19">
        <v>33.0</v>
      </c>
      <c r="I467" s="20">
        <v>77.0</v>
      </c>
      <c r="J467" s="21">
        <v>45.0</v>
      </c>
      <c r="K467" s="22">
        <v>53.0</v>
      </c>
      <c r="L467" s="75">
        <f t="shared" si="1"/>
        <v>0.6936170213</v>
      </c>
      <c r="M467" s="62">
        <f t="shared" si="2"/>
        <v>116</v>
      </c>
      <c r="N467" s="63">
        <f t="shared" si="3"/>
        <v>116</v>
      </c>
      <c r="O467" s="63">
        <f t="shared" si="4"/>
        <v>45</v>
      </c>
      <c r="P467" s="63">
        <f t="shared" si="5"/>
        <v>99</v>
      </c>
      <c r="Q467" s="63">
        <f t="shared" si="6"/>
        <v>210</v>
      </c>
      <c r="R467" s="65">
        <f t="shared" si="7"/>
        <v>0.4574468085</v>
      </c>
      <c r="S467" s="65">
        <f t="shared" si="8"/>
        <v>0.3425531915</v>
      </c>
      <c r="T467" s="66">
        <f t="shared" si="9"/>
        <v>0.3558282209</v>
      </c>
      <c r="U467" s="27">
        <f t="shared" si="10"/>
        <v>0.3586498993</v>
      </c>
      <c r="V467" s="27">
        <f t="shared" si="11"/>
        <v>0.2882152319</v>
      </c>
      <c r="W467" s="27">
        <f t="shared" si="12"/>
        <v>0.1864761097</v>
      </c>
      <c r="X467" s="27">
        <f t="shared" si="13"/>
        <v>-0.03292128581</v>
      </c>
      <c r="Y467" s="27">
        <f t="shared" si="14"/>
        <v>0.02903263796</v>
      </c>
      <c r="Z467" s="27">
        <f t="shared" si="15"/>
        <v>0.04689088054</v>
      </c>
      <c r="AA467" s="27"/>
    </row>
    <row r="468">
      <c r="A468" s="29">
        <v>6675.0</v>
      </c>
      <c r="B468" s="30">
        <v>1609.0</v>
      </c>
      <c r="C468" s="14">
        <v>24.0</v>
      </c>
      <c r="D468" s="15">
        <v>23.0</v>
      </c>
      <c r="E468" s="16">
        <v>15.0</v>
      </c>
      <c r="F468" s="17">
        <v>35.0</v>
      </c>
      <c r="G468" s="18">
        <v>90.0</v>
      </c>
      <c r="H468" s="19">
        <v>10.0</v>
      </c>
      <c r="I468" s="20">
        <v>51.0</v>
      </c>
      <c r="J468" s="21">
        <v>41.0</v>
      </c>
      <c r="K468" s="22">
        <v>42.0</v>
      </c>
      <c r="L468" s="75">
        <f t="shared" si="1"/>
        <v>0.7401812689</v>
      </c>
      <c r="M468" s="62">
        <f t="shared" si="2"/>
        <v>90</v>
      </c>
      <c r="N468" s="63">
        <f t="shared" si="3"/>
        <v>90</v>
      </c>
      <c r="O468" s="63">
        <f t="shared" si="4"/>
        <v>41</v>
      </c>
      <c r="P468" s="63">
        <f t="shared" si="5"/>
        <v>45</v>
      </c>
      <c r="Q468" s="63">
        <f t="shared" si="6"/>
        <v>155</v>
      </c>
      <c r="R468" s="65">
        <f t="shared" si="7"/>
        <v>0.4078549849</v>
      </c>
      <c r="S468" s="65">
        <f t="shared" si="8"/>
        <v>0.3957703927</v>
      </c>
      <c r="T468" s="66">
        <f t="shared" si="9"/>
        <v>0.3673469388</v>
      </c>
      <c r="U468" s="27">
        <f t="shared" si="10"/>
        <v>0.3634442373</v>
      </c>
      <c r="V468" s="27">
        <f t="shared" si="11"/>
        <v>0.3329907832</v>
      </c>
      <c r="W468" s="27">
        <f t="shared" si="12"/>
        <v>0.1662602285</v>
      </c>
      <c r="X468" s="27">
        <f t="shared" si="13"/>
        <v>-0.04394478628</v>
      </c>
      <c r="Y468" s="27">
        <f t="shared" si="14"/>
        <v>0.029906594</v>
      </c>
      <c r="Z468" s="27">
        <f t="shared" si="15"/>
        <v>0.03727509283</v>
      </c>
      <c r="AA468" s="27"/>
    </row>
    <row r="469">
      <c r="A469" s="29">
        <v>6681.0</v>
      </c>
      <c r="B469" s="30">
        <v>954.0</v>
      </c>
      <c r="C469" s="14">
        <v>12.0</v>
      </c>
      <c r="D469" s="15">
        <v>20.0</v>
      </c>
      <c r="E469" s="16">
        <v>12.0</v>
      </c>
      <c r="F469" s="17">
        <v>37.0</v>
      </c>
      <c r="G469" s="18">
        <v>49.0</v>
      </c>
      <c r="H469" s="19">
        <v>24.0</v>
      </c>
      <c r="I469" s="20">
        <v>27.0</v>
      </c>
      <c r="J469" s="21">
        <v>47.0</v>
      </c>
      <c r="K469" s="22">
        <v>36.0</v>
      </c>
      <c r="L469" s="75">
        <f t="shared" si="1"/>
        <v>0.5909090909</v>
      </c>
      <c r="M469" s="62">
        <f t="shared" si="2"/>
        <v>54</v>
      </c>
      <c r="N469" s="63">
        <f t="shared" si="3"/>
        <v>49</v>
      </c>
      <c r="O469" s="63">
        <f t="shared" si="4"/>
        <v>47</v>
      </c>
      <c r="P469" s="63">
        <f t="shared" si="5"/>
        <v>61</v>
      </c>
      <c r="Q469" s="63">
        <f t="shared" si="6"/>
        <v>107</v>
      </c>
      <c r="R469" s="65">
        <f t="shared" si="7"/>
        <v>0.4166666667</v>
      </c>
      <c r="S469" s="65">
        <f t="shared" si="8"/>
        <v>0.3636363636</v>
      </c>
      <c r="T469" s="66">
        <f t="shared" si="9"/>
        <v>0.3141025641</v>
      </c>
      <c r="U469" s="27">
        <f t="shared" si="10"/>
        <v>0.3466394192</v>
      </c>
      <c r="V469" s="27">
        <f t="shared" si="11"/>
        <v>0.3059540575</v>
      </c>
      <c r="W469" s="27">
        <f t="shared" si="12"/>
        <v>0.1698522705</v>
      </c>
      <c r="X469" s="27">
        <f t="shared" si="13"/>
        <v>-0.03709841587</v>
      </c>
      <c r="Y469" s="27">
        <f t="shared" si="14"/>
        <v>0.02807203798</v>
      </c>
      <c r="Z469" s="27">
        <f t="shared" si="15"/>
        <v>0.03890314401</v>
      </c>
      <c r="AA469" s="27"/>
    </row>
    <row r="470">
      <c r="A470" s="29">
        <v>6693.0</v>
      </c>
      <c r="B470" s="30">
        <v>2717.0</v>
      </c>
      <c r="C470" s="14">
        <v>20.0</v>
      </c>
      <c r="D470" s="15">
        <v>24.0</v>
      </c>
      <c r="E470" s="16">
        <v>10.0</v>
      </c>
      <c r="F470" s="17">
        <v>53.0</v>
      </c>
      <c r="G470" s="18">
        <v>152.0</v>
      </c>
      <c r="H470" s="19">
        <v>38.0</v>
      </c>
      <c r="I470" s="20">
        <v>40.0</v>
      </c>
      <c r="J470" s="21">
        <v>68.0</v>
      </c>
      <c r="K470" s="22">
        <v>31.0</v>
      </c>
      <c r="L470" s="75">
        <f t="shared" si="1"/>
        <v>0.6353211009</v>
      </c>
      <c r="M470" s="62">
        <f t="shared" si="2"/>
        <v>151</v>
      </c>
      <c r="N470" s="63">
        <f t="shared" si="3"/>
        <v>152</v>
      </c>
      <c r="O470" s="63">
        <f t="shared" si="4"/>
        <v>68</v>
      </c>
      <c r="P470" s="63">
        <f t="shared" si="5"/>
        <v>91</v>
      </c>
      <c r="Q470" s="63">
        <f t="shared" si="6"/>
        <v>125</v>
      </c>
      <c r="R470" s="65">
        <f t="shared" si="7"/>
        <v>0.5573394495</v>
      </c>
      <c r="S470" s="65">
        <f t="shared" si="8"/>
        <v>0.504587156</v>
      </c>
      <c r="T470" s="66">
        <f t="shared" si="9"/>
        <v>0.5487364621</v>
      </c>
      <c r="U470" s="27">
        <f t="shared" si="10"/>
        <v>0.5429778497</v>
      </c>
      <c r="V470" s="27">
        <f t="shared" si="11"/>
        <v>0.4245463413</v>
      </c>
      <c r="W470" s="27">
        <f t="shared" si="12"/>
        <v>0.2271968902</v>
      </c>
      <c r="X470" s="27">
        <f t="shared" si="13"/>
        <v>-0.07143205364</v>
      </c>
      <c r="Y470" s="27">
        <f t="shared" si="14"/>
        <v>0.05210433462</v>
      </c>
      <c r="Z470" s="27">
        <f t="shared" si="15"/>
        <v>0.06960601214</v>
      </c>
      <c r="AA470" s="27"/>
    </row>
    <row r="471">
      <c r="A471" s="29">
        <v>6695.0</v>
      </c>
      <c r="B471" s="30">
        <v>3240.0</v>
      </c>
      <c r="C471" s="14">
        <v>20.0</v>
      </c>
      <c r="D471" s="15">
        <v>28.0</v>
      </c>
      <c r="E471" s="16">
        <v>29.0</v>
      </c>
      <c r="F471" s="17">
        <v>63.0</v>
      </c>
      <c r="G471" s="18">
        <v>211.0</v>
      </c>
      <c r="H471" s="19">
        <v>33.0</v>
      </c>
      <c r="I471" s="20">
        <v>45.0</v>
      </c>
      <c r="J471" s="21">
        <v>68.0</v>
      </c>
      <c r="K471" s="22">
        <v>60.0</v>
      </c>
      <c r="L471" s="75">
        <f t="shared" si="1"/>
        <v>0.7055655296</v>
      </c>
      <c r="M471" s="62">
        <f t="shared" si="2"/>
        <v>211</v>
      </c>
      <c r="N471" s="63">
        <f t="shared" si="3"/>
        <v>211</v>
      </c>
      <c r="O471" s="63">
        <f t="shared" si="4"/>
        <v>68</v>
      </c>
      <c r="P471" s="63">
        <f t="shared" si="5"/>
        <v>96</v>
      </c>
      <c r="Q471" s="63">
        <f t="shared" si="6"/>
        <v>182</v>
      </c>
      <c r="R471" s="65">
        <f t="shared" si="7"/>
        <v>0.5511669659</v>
      </c>
      <c r="S471" s="65">
        <f t="shared" si="8"/>
        <v>0.5008976661</v>
      </c>
      <c r="T471" s="66">
        <f t="shared" si="9"/>
        <v>0.5368956743</v>
      </c>
      <c r="U471" s="27">
        <f t="shared" si="10"/>
        <v>0.5359111779</v>
      </c>
      <c r="V471" s="27">
        <f t="shared" si="11"/>
        <v>0.4214421017</v>
      </c>
      <c r="W471" s="27">
        <f t="shared" si="12"/>
        <v>0.2246807053</v>
      </c>
      <c r="X471" s="27">
        <f t="shared" si="13"/>
        <v>-0.07039126487</v>
      </c>
      <c r="Y471" s="27">
        <f t="shared" si="14"/>
        <v>0.05115052161</v>
      </c>
      <c r="Z471" s="27">
        <f t="shared" si="15"/>
        <v>0.06807278908</v>
      </c>
      <c r="AA471" s="27"/>
    </row>
    <row r="472">
      <c r="A472" s="29">
        <v>6704.0</v>
      </c>
      <c r="B472" s="30">
        <v>1247.0</v>
      </c>
      <c r="C472" s="14">
        <v>7.0</v>
      </c>
      <c r="D472" s="15">
        <v>13.0</v>
      </c>
      <c r="E472" s="16">
        <v>8.0</v>
      </c>
      <c r="F472" s="17">
        <v>23.0</v>
      </c>
      <c r="G472" s="18">
        <v>77.0</v>
      </c>
      <c r="H472" s="19">
        <v>14.0</v>
      </c>
      <c r="I472" s="20">
        <v>19.0</v>
      </c>
      <c r="J472" s="21">
        <v>10.0</v>
      </c>
      <c r="K472" s="22">
        <v>18.0</v>
      </c>
      <c r="L472" s="75">
        <f t="shared" si="1"/>
        <v>0.7513227513</v>
      </c>
      <c r="M472" s="62">
        <f t="shared" si="2"/>
        <v>77</v>
      </c>
      <c r="N472" s="63">
        <f t="shared" si="3"/>
        <v>77</v>
      </c>
      <c r="O472" s="63">
        <f t="shared" si="4"/>
        <v>10</v>
      </c>
      <c r="P472" s="63">
        <f t="shared" si="5"/>
        <v>37</v>
      </c>
      <c r="Q472" s="63">
        <f t="shared" si="6"/>
        <v>65</v>
      </c>
      <c r="R472" s="65">
        <f t="shared" si="7"/>
        <v>0.6031746032</v>
      </c>
      <c r="S472" s="65">
        <f t="shared" si="8"/>
        <v>0.4603174603</v>
      </c>
      <c r="T472" s="66">
        <f t="shared" si="9"/>
        <v>0.5422535211</v>
      </c>
      <c r="U472" s="27">
        <f t="shared" si="10"/>
        <v>0.5476564379</v>
      </c>
      <c r="V472" s="27">
        <f t="shared" si="11"/>
        <v>0.3872989855</v>
      </c>
      <c r="W472" s="27">
        <f t="shared" si="12"/>
        <v>0.245881382</v>
      </c>
      <c r="X472" s="27">
        <f t="shared" si="13"/>
        <v>-0.0594477812</v>
      </c>
      <c r="Y472" s="27">
        <f t="shared" si="14"/>
        <v>0.05144206265</v>
      </c>
      <c r="Z472" s="27">
        <f t="shared" si="15"/>
        <v>0.08152546387</v>
      </c>
      <c r="AA472" s="27"/>
    </row>
    <row r="473">
      <c r="A473" s="29">
        <v>6706.0</v>
      </c>
      <c r="B473" s="30">
        <v>2091.0</v>
      </c>
      <c r="C473" s="14">
        <v>4.0</v>
      </c>
      <c r="D473" s="15">
        <v>15.0</v>
      </c>
      <c r="E473" s="16">
        <v>5.0</v>
      </c>
      <c r="F473" s="17">
        <v>22.0</v>
      </c>
      <c r="G473" s="18">
        <v>111.0</v>
      </c>
      <c r="H473" s="19">
        <v>19.0</v>
      </c>
      <c r="I473" s="20">
        <v>20.0</v>
      </c>
      <c r="J473" s="21">
        <v>30.0</v>
      </c>
      <c r="K473" s="22">
        <v>27.0</v>
      </c>
      <c r="L473" s="75">
        <f t="shared" si="1"/>
        <v>0.7193675889</v>
      </c>
      <c r="M473" s="62">
        <f t="shared" si="2"/>
        <v>111</v>
      </c>
      <c r="N473" s="63">
        <f t="shared" si="3"/>
        <v>111</v>
      </c>
      <c r="O473" s="63">
        <f t="shared" si="4"/>
        <v>30</v>
      </c>
      <c r="P473" s="63">
        <f t="shared" si="5"/>
        <v>41</v>
      </c>
      <c r="Q473" s="63">
        <f t="shared" si="6"/>
        <v>71</v>
      </c>
      <c r="R473" s="65">
        <f t="shared" si="7"/>
        <v>0.6007905138</v>
      </c>
      <c r="S473" s="65">
        <f t="shared" si="8"/>
        <v>0.557312253</v>
      </c>
      <c r="T473" s="66">
        <f t="shared" si="9"/>
        <v>0.6098901099</v>
      </c>
      <c r="U473" s="27">
        <f t="shared" si="10"/>
        <v>0.6105512769</v>
      </c>
      <c r="V473" s="27">
        <f t="shared" si="11"/>
        <v>0.468907849</v>
      </c>
      <c r="W473" s="27">
        <f t="shared" si="12"/>
        <v>0.2449095188</v>
      </c>
      <c r="X473" s="27">
        <f t="shared" si="13"/>
        <v>-0.08714007631</v>
      </c>
      <c r="Y473" s="27">
        <f t="shared" si="14"/>
        <v>0.06203539283</v>
      </c>
      <c r="Z473" s="27">
        <f t="shared" si="15"/>
        <v>0.08088226746</v>
      </c>
      <c r="AA473" s="27"/>
    </row>
    <row r="474">
      <c r="A474" s="29">
        <v>6707.0</v>
      </c>
      <c r="B474" s="30">
        <v>1803.0</v>
      </c>
      <c r="C474" s="14">
        <v>14.0</v>
      </c>
      <c r="D474" s="15">
        <v>19.0</v>
      </c>
      <c r="E474" s="16">
        <v>11.0</v>
      </c>
      <c r="F474" s="17">
        <v>41.0</v>
      </c>
      <c r="G474" s="18">
        <v>104.0</v>
      </c>
      <c r="H474" s="19">
        <v>11.0</v>
      </c>
      <c r="I474" s="20">
        <v>39.0</v>
      </c>
      <c r="J474" s="21">
        <v>41.0</v>
      </c>
      <c r="K474" s="22">
        <v>33.0</v>
      </c>
      <c r="L474" s="75">
        <f t="shared" si="1"/>
        <v>0.7028753994</v>
      </c>
      <c r="M474" s="62">
        <f t="shared" si="2"/>
        <v>104</v>
      </c>
      <c r="N474" s="63">
        <f t="shared" si="3"/>
        <v>104</v>
      </c>
      <c r="O474" s="63">
        <f t="shared" si="4"/>
        <v>41</v>
      </c>
      <c r="P474" s="63">
        <f t="shared" si="5"/>
        <v>52</v>
      </c>
      <c r="Q474" s="63">
        <f t="shared" si="6"/>
        <v>116</v>
      </c>
      <c r="R474" s="65">
        <f t="shared" si="7"/>
        <v>0.4984025559</v>
      </c>
      <c r="S474" s="65">
        <f t="shared" si="8"/>
        <v>0.4632587859</v>
      </c>
      <c r="T474" s="66">
        <f t="shared" si="9"/>
        <v>0.4727272727</v>
      </c>
      <c r="U474" s="27">
        <f t="shared" si="10"/>
        <v>0.4721329451</v>
      </c>
      <c r="V474" s="27">
        <f t="shared" si="11"/>
        <v>0.3897737394</v>
      </c>
      <c r="W474" s="27">
        <f t="shared" si="12"/>
        <v>0.2031715337</v>
      </c>
      <c r="X474" s="27">
        <f t="shared" si="13"/>
        <v>-0.06020992446</v>
      </c>
      <c r="Y474" s="27">
        <f t="shared" si="14"/>
        <v>0.04277813078</v>
      </c>
      <c r="Z474" s="27">
        <f t="shared" si="15"/>
        <v>0.05566314055</v>
      </c>
      <c r="AA474" s="27"/>
    </row>
    <row r="475">
      <c r="A475" s="29">
        <v>6708.0</v>
      </c>
      <c r="B475" s="30">
        <v>2286.0</v>
      </c>
      <c r="C475" s="14">
        <v>16.0</v>
      </c>
      <c r="D475" s="15">
        <v>13.0</v>
      </c>
      <c r="E475" s="16">
        <v>7.0</v>
      </c>
      <c r="F475" s="17">
        <v>40.0</v>
      </c>
      <c r="G475" s="18">
        <v>121.0</v>
      </c>
      <c r="H475" s="19">
        <v>24.0</v>
      </c>
      <c r="I475" s="20">
        <v>37.0</v>
      </c>
      <c r="J475" s="21">
        <v>58.0</v>
      </c>
      <c r="K475" s="22">
        <v>41.0</v>
      </c>
      <c r="L475" s="75">
        <f t="shared" si="1"/>
        <v>0.6582633053</v>
      </c>
      <c r="M475" s="62">
        <f t="shared" si="2"/>
        <v>121</v>
      </c>
      <c r="N475" s="63">
        <f t="shared" si="3"/>
        <v>121</v>
      </c>
      <c r="O475" s="63">
        <f t="shared" si="4"/>
        <v>58</v>
      </c>
      <c r="P475" s="63">
        <f t="shared" si="5"/>
        <v>64</v>
      </c>
      <c r="Q475" s="63">
        <f t="shared" si="6"/>
        <v>114</v>
      </c>
      <c r="R475" s="65">
        <f t="shared" si="7"/>
        <v>0.5182072829</v>
      </c>
      <c r="S475" s="65">
        <f t="shared" si="8"/>
        <v>0.5014005602</v>
      </c>
      <c r="T475" s="66">
        <f t="shared" si="9"/>
        <v>0.514893617</v>
      </c>
      <c r="U475" s="27">
        <f t="shared" si="10"/>
        <v>0.5118484611</v>
      </c>
      <c r="V475" s="27">
        <f t="shared" si="11"/>
        <v>0.4218652236</v>
      </c>
      <c r="W475" s="27">
        <f t="shared" si="12"/>
        <v>0.2112448406</v>
      </c>
      <c r="X475" s="27">
        <f t="shared" si="13"/>
        <v>-0.07053267948</v>
      </c>
      <c r="Y475" s="27">
        <f t="shared" si="14"/>
        <v>0.04814001326</v>
      </c>
      <c r="Z475" s="27">
        <f t="shared" si="15"/>
        <v>0.06017473811</v>
      </c>
      <c r="AA475" s="27"/>
    </row>
    <row r="476">
      <c r="A476" s="29">
        <v>6710.0</v>
      </c>
      <c r="B476" s="30">
        <v>2561.0</v>
      </c>
      <c r="C476" s="14">
        <v>8.0</v>
      </c>
      <c r="D476" s="15">
        <v>8.0</v>
      </c>
      <c r="E476" s="16">
        <v>5.0</v>
      </c>
      <c r="F476" s="17">
        <v>17.0</v>
      </c>
      <c r="G476" s="18">
        <v>92.0</v>
      </c>
      <c r="H476" s="19">
        <v>14.0</v>
      </c>
      <c r="I476" s="20">
        <v>10.0</v>
      </c>
      <c r="J476" s="21">
        <v>20.0</v>
      </c>
      <c r="K476" s="22">
        <v>17.0</v>
      </c>
      <c r="L476" s="75">
        <f t="shared" si="1"/>
        <v>0.7329842932</v>
      </c>
      <c r="M476" s="62">
        <f t="shared" si="2"/>
        <v>92</v>
      </c>
      <c r="N476" s="63">
        <f t="shared" si="3"/>
        <v>92</v>
      </c>
      <c r="O476" s="63">
        <f t="shared" si="4"/>
        <v>20</v>
      </c>
      <c r="P476" s="63">
        <f t="shared" si="5"/>
        <v>31</v>
      </c>
      <c r="Q476" s="63">
        <f t="shared" si="6"/>
        <v>48</v>
      </c>
      <c r="R476" s="65">
        <f t="shared" si="7"/>
        <v>0.6439790576</v>
      </c>
      <c r="S476" s="65">
        <f t="shared" si="8"/>
        <v>0.5863874346</v>
      </c>
      <c r="T476" s="66">
        <f t="shared" si="9"/>
        <v>0.6571428571</v>
      </c>
      <c r="U476" s="27">
        <f t="shared" si="10"/>
        <v>0.6632657068</v>
      </c>
      <c r="V476" s="27">
        <f t="shared" si="11"/>
        <v>0.4933709409</v>
      </c>
      <c r="W476" s="27">
        <f t="shared" si="12"/>
        <v>0.2625151321</v>
      </c>
      <c r="X476" s="27">
        <f t="shared" si="13"/>
        <v>-0.09646950804</v>
      </c>
      <c r="Y476" s="27">
        <f t="shared" si="14"/>
        <v>0.06996394312</v>
      </c>
      <c r="Z476" s="27">
        <f t="shared" si="15"/>
        <v>0.09292887351</v>
      </c>
      <c r="AA476" s="27"/>
    </row>
    <row r="477">
      <c r="A477" s="29">
        <v>6713.0</v>
      </c>
      <c r="B477" s="30">
        <v>3045.0</v>
      </c>
      <c r="C477" s="14">
        <v>15.0</v>
      </c>
      <c r="D477" s="15">
        <v>19.0</v>
      </c>
      <c r="E477" s="16">
        <v>10.0</v>
      </c>
      <c r="F477" s="17">
        <v>48.0</v>
      </c>
      <c r="G477" s="18">
        <v>107.0</v>
      </c>
      <c r="H477" s="19">
        <v>42.0</v>
      </c>
      <c r="I477" s="20">
        <v>42.0</v>
      </c>
      <c r="J477" s="21">
        <v>37.0</v>
      </c>
      <c r="K477" s="22">
        <v>38.0</v>
      </c>
      <c r="L477" s="75">
        <f t="shared" si="1"/>
        <v>0.6452513966</v>
      </c>
      <c r="M477" s="62">
        <f t="shared" si="2"/>
        <v>107</v>
      </c>
      <c r="N477" s="63">
        <f t="shared" si="3"/>
        <v>107</v>
      </c>
      <c r="O477" s="63">
        <f t="shared" si="4"/>
        <v>37</v>
      </c>
      <c r="P477" s="63">
        <f t="shared" si="5"/>
        <v>90</v>
      </c>
      <c r="Q477" s="63">
        <f t="shared" si="6"/>
        <v>124</v>
      </c>
      <c r="R477" s="65">
        <f t="shared" si="7"/>
        <v>0.5502793296</v>
      </c>
      <c r="S477" s="65">
        <f t="shared" si="8"/>
        <v>0.4022346369</v>
      </c>
      <c r="T477" s="66">
        <f t="shared" si="9"/>
        <v>0.4632034632</v>
      </c>
      <c r="U477" s="27">
        <f t="shared" si="10"/>
        <v>0.4671756157</v>
      </c>
      <c r="V477" s="27">
        <f t="shared" si="11"/>
        <v>0.3384296279</v>
      </c>
      <c r="W477" s="27">
        <f t="shared" si="12"/>
        <v>0.2243188644</v>
      </c>
      <c r="X477" s="27">
        <f t="shared" si="13"/>
        <v>-0.04539203819</v>
      </c>
      <c r="Y477" s="27">
        <f t="shared" si="14"/>
        <v>0.04100912882</v>
      </c>
      <c r="Z477" s="27">
        <f t="shared" si="15"/>
        <v>0.06785370765</v>
      </c>
      <c r="AA477" s="27"/>
    </row>
    <row r="478">
      <c r="A478" s="29">
        <v>6715.0</v>
      </c>
      <c r="B478" s="30">
        <v>1301.0</v>
      </c>
      <c r="C478" s="14">
        <v>7.0</v>
      </c>
      <c r="D478" s="15">
        <v>10.0</v>
      </c>
      <c r="E478" s="16">
        <v>3.0</v>
      </c>
      <c r="F478" s="17">
        <v>9.0</v>
      </c>
      <c r="G478" s="18">
        <v>36.0</v>
      </c>
      <c r="H478" s="19">
        <v>10.0</v>
      </c>
      <c r="I478" s="20">
        <v>9.0</v>
      </c>
      <c r="J478" s="21">
        <v>17.0</v>
      </c>
      <c r="K478" s="22">
        <v>15.0</v>
      </c>
      <c r="L478" s="75">
        <f t="shared" si="1"/>
        <v>0.6896551724</v>
      </c>
      <c r="M478" s="62">
        <f t="shared" si="2"/>
        <v>36</v>
      </c>
      <c r="N478" s="63">
        <f t="shared" si="3"/>
        <v>36</v>
      </c>
      <c r="O478" s="63">
        <f t="shared" si="4"/>
        <v>17</v>
      </c>
      <c r="P478" s="63">
        <f t="shared" si="5"/>
        <v>19</v>
      </c>
      <c r="Q478" s="63">
        <f t="shared" si="6"/>
        <v>44</v>
      </c>
      <c r="R478" s="65">
        <f t="shared" si="7"/>
        <v>0.474137931</v>
      </c>
      <c r="S478" s="65">
        <f t="shared" si="8"/>
        <v>0.4568965517</v>
      </c>
      <c r="T478" s="66">
        <f t="shared" si="9"/>
        <v>0.45</v>
      </c>
      <c r="U478" s="27">
        <f t="shared" si="10"/>
        <v>0.4506015071</v>
      </c>
      <c r="V478" s="27">
        <f t="shared" si="11"/>
        <v>0.3844207231</v>
      </c>
      <c r="W478" s="27">
        <f t="shared" si="12"/>
        <v>0.1932801698</v>
      </c>
      <c r="X478" s="27">
        <f t="shared" si="13"/>
        <v>-0.05856747673</v>
      </c>
      <c r="Y478" s="27">
        <f t="shared" si="14"/>
        <v>0.04013658879</v>
      </c>
      <c r="Z478" s="27">
        <f t="shared" si="15"/>
        <v>0.05037517696</v>
      </c>
      <c r="AA478" s="27"/>
    </row>
    <row r="479">
      <c r="A479" s="29">
        <v>6717.0</v>
      </c>
      <c r="B479" s="30">
        <v>1986.0</v>
      </c>
      <c r="C479" s="14">
        <v>23.0</v>
      </c>
      <c r="D479" s="15">
        <v>37.0</v>
      </c>
      <c r="E479" s="16">
        <v>14.0</v>
      </c>
      <c r="F479" s="17">
        <v>34.0</v>
      </c>
      <c r="G479" s="18">
        <v>100.0</v>
      </c>
      <c r="H479" s="19">
        <v>19.0</v>
      </c>
      <c r="I479" s="20">
        <v>40.0</v>
      </c>
      <c r="J479" s="21">
        <v>41.0</v>
      </c>
      <c r="K479" s="22">
        <v>58.0</v>
      </c>
      <c r="L479" s="75">
        <f t="shared" si="1"/>
        <v>0.7431693989</v>
      </c>
      <c r="M479" s="62">
        <f t="shared" si="2"/>
        <v>99</v>
      </c>
      <c r="N479" s="63">
        <f t="shared" si="3"/>
        <v>100</v>
      </c>
      <c r="O479" s="63">
        <f t="shared" si="4"/>
        <v>41</v>
      </c>
      <c r="P479" s="63">
        <f t="shared" si="5"/>
        <v>53</v>
      </c>
      <c r="Q479" s="63">
        <f t="shared" si="6"/>
        <v>172</v>
      </c>
      <c r="R479" s="65">
        <f t="shared" si="7"/>
        <v>0.4180327869</v>
      </c>
      <c r="S479" s="65">
        <f t="shared" si="8"/>
        <v>0.3852459016</v>
      </c>
      <c r="T479" s="66">
        <f t="shared" si="9"/>
        <v>0.3676470588</v>
      </c>
      <c r="U479" s="27">
        <f t="shared" si="10"/>
        <v>0.362859003</v>
      </c>
      <c r="V479" s="27">
        <f t="shared" si="11"/>
        <v>0.3241357536</v>
      </c>
      <c r="W479" s="27">
        <f t="shared" si="12"/>
        <v>0.1704091631</v>
      </c>
      <c r="X479" s="27">
        <f t="shared" si="13"/>
        <v>-0.04163866601</v>
      </c>
      <c r="Y479" s="27">
        <f t="shared" si="14"/>
        <v>0.02983776238</v>
      </c>
      <c r="Z479" s="27">
        <f t="shared" si="15"/>
        <v>0.0391586648</v>
      </c>
      <c r="AA479" s="27"/>
    </row>
    <row r="480">
      <c r="A480" s="29">
        <v>6718.0</v>
      </c>
      <c r="B480" s="30">
        <v>3357.0</v>
      </c>
      <c r="C480" s="14">
        <v>11.0</v>
      </c>
      <c r="D480" s="15">
        <v>13.0</v>
      </c>
      <c r="E480" s="16">
        <v>12.0</v>
      </c>
      <c r="F480" s="17">
        <v>28.0</v>
      </c>
      <c r="G480" s="18">
        <v>134.0</v>
      </c>
      <c r="H480" s="19">
        <v>34.0</v>
      </c>
      <c r="I480" s="20">
        <v>33.0</v>
      </c>
      <c r="J480" s="21">
        <v>43.0</v>
      </c>
      <c r="K480" s="22">
        <v>41.0</v>
      </c>
      <c r="L480" s="75">
        <f t="shared" si="1"/>
        <v>0.6991404011</v>
      </c>
      <c r="M480" s="62">
        <f t="shared" si="2"/>
        <v>134</v>
      </c>
      <c r="N480" s="63">
        <f t="shared" si="3"/>
        <v>134</v>
      </c>
      <c r="O480" s="63">
        <f t="shared" si="4"/>
        <v>43</v>
      </c>
      <c r="P480" s="63">
        <f t="shared" si="5"/>
        <v>62</v>
      </c>
      <c r="Q480" s="63">
        <f t="shared" si="6"/>
        <v>110</v>
      </c>
      <c r="R480" s="65">
        <f t="shared" si="7"/>
        <v>0.5616045845</v>
      </c>
      <c r="S480" s="65">
        <f t="shared" si="8"/>
        <v>0.5071633238</v>
      </c>
      <c r="T480" s="66">
        <f t="shared" si="9"/>
        <v>0.5491803279</v>
      </c>
      <c r="U480" s="27">
        <f t="shared" si="10"/>
        <v>0.5478889898</v>
      </c>
      <c r="V480" s="27">
        <f t="shared" si="11"/>
        <v>0.426713861</v>
      </c>
      <c r="W480" s="27">
        <f t="shared" si="12"/>
        <v>0.2289355531</v>
      </c>
      <c r="X480" s="27">
        <f t="shared" si="13"/>
        <v>-0.07216330775</v>
      </c>
      <c r="Y480" s="27">
        <f t="shared" si="14"/>
        <v>0.05277112615</v>
      </c>
      <c r="Z480" s="27">
        <f t="shared" si="15"/>
        <v>0.07067543221</v>
      </c>
      <c r="AA480" s="27"/>
    </row>
    <row r="481">
      <c r="A481" s="29">
        <v>6719.0</v>
      </c>
      <c r="B481" s="30">
        <v>2026.0</v>
      </c>
      <c r="C481" s="14">
        <v>25.0</v>
      </c>
      <c r="D481" s="15">
        <v>27.0</v>
      </c>
      <c r="E481" s="16">
        <v>6.0</v>
      </c>
      <c r="F481" s="17">
        <v>32.0</v>
      </c>
      <c r="G481" s="18">
        <v>109.0</v>
      </c>
      <c r="H481" s="19">
        <v>20.0</v>
      </c>
      <c r="I481" s="20">
        <v>34.0</v>
      </c>
      <c r="J481" s="21">
        <v>27.0</v>
      </c>
      <c r="K481" s="22">
        <v>26.0</v>
      </c>
      <c r="L481" s="75">
        <f t="shared" si="1"/>
        <v>0.7418300654</v>
      </c>
      <c r="M481" s="62">
        <f t="shared" si="2"/>
        <v>109</v>
      </c>
      <c r="N481" s="63">
        <f t="shared" si="3"/>
        <v>109</v>
      </c>
      <c r="O481" s="63">
        <f t="shared" si="4"/>
        <v>27</v>
      </c>
      <c r="P481" s="63">
        <f t="shared" si="5"/>
        <v>52</v>
      </c>
      <c r="Q481" s="63">
        <f t="shared" si="6"/>
        <v>118</v>
      </c>
      <c r="R481" s="65">
        <f t="shared" si="7"/>
        <v>0.5261437908</v>
      </c>
      <c r="S481" s="65">
        <f t="shared" si="8"/>
        <v>0.4444444444</v>
      </c>
      <c r="T481" s="66">
        <f t="shared" si="9"/>
        <v>0.4801762115</v>
      </c>
      <c r="U481" s="27">
        <f t="shared" si="10"/>
        <v>0.4793188402</v>
      </c>
      <c r="V481" s="27">
        <f t="shared" si="11"/>
        <v>0.3739438481</v>
      </c>
      <c r="W481" s="27">
        <f t="shared" si="12"/>
        <v>0.2144801219</v>
      </c>
      <c r="X481" s="27">
        <f t="shared" si="13"/>
        <v>-0.05541862123</v>
      </c>
      <c r="Y481" s="27">
        <f t="shared" si="14"/>
        <v>0.04332512355</v>
      </c>
      <c r="Z481" s="27">
        <f t="shared" si="15"/>
        <v>0.06203204281</v>
      </c>
      <c r="AA481" s="27"/>
    </row>
    <row r="482">
      <c r="A482" s="29">
        <v>6725.0</v>
      </c>
      <c r="B482" s="30">
        <v>2372.0</v>
      </c>
      <c r="C482" s="14">
        <v>14.0</v>
      </c>
      <c r="D482" s="15">
        <v>13.0</v>
      </c>
      <c r="E482" s="16">
        <v>5.0</v>
      </c>
      <c r="F482" s="17">
        <v>37.0</v>
      </c>
      <c r="G482" s="18">
        <v>125.0</v>
      </c>
      <c r="H482" s="19">
        <v>10.0</v>
      </c>
      <c r="I482" s="20">
        <v>33.0</v>
      </c>
      <c r="J482" s="21">
        <v>44.0</v>
      </c>
      <c r="K482" s="22">
        <v>47.0</v>
      </c>
      <c r="L482" s="75">
        <f t="shared" si="1"/>
        <v>0.7225609756</v>
      </c>
      <c r="M482" s="62">
        <f t="shared" si="2"/>
        <v>125</v>
      </c>
      <c r="N482" s="63">
        <f t="shared" si="3"/>
        <v>125</v>
      </c>
      <c r="O482" s="63">
        <f t="shared" si="4"/>
        <v>44</v>
      </c>
      <c r="P482" s="63">
        <f t="shared" si="5"/>
        <v>47</v>
      </c>
      <c r="Q482" s="63">
        <f t="shared" si="6"/>
        <v>112</v>
      </c>
      <c r="R482" s="65">
        <f t="shared" si="7"/>
        <v>0.5243902439</v>
      </c>
      <c r="S482" s="65">
        <f t="shared" si="8"/>
        <v>0.5152439024</v>
      </c>
      <c r="T482" s="66">
        <f t="shared" si="9"/>
        <v>0.5274261603</v>
      </c>
      <c r="U482" s="27">
        <f t="shared" si="10"/>
        <v>0.5254317145</v>
      </c>
      <c r="V482" s="27">
        <f t="shared" si="11"/>
        <v>0.4335126471</v>
      </c>
      <c r="W482" s="27">
        <f t="shared" si="12"/>
        <v>0.2137652965</v>
      </c>
      <c r="X482" s="27">
        <f t="shared" si="13"/>
        <v>-0.07448116735</v>
      </c>
      <c r="Y482" s="27">
        <f t="shared" si="14"/>
        <v>0.05005936571</v>
      </c>
      <c r="Z482" s="27">
        <f t="shared" si="15"/>
        <v>0.06161924754</v>
      </c>
      <c r="AA482" s="27"/>
    </row>
    <row r="483">
      <c r="A483" s="29">
        <v>6727.0</v>
      </c>
      <c r="B483" s="30">
        <v>1057.0</v>
      </c>
      <c r="C483" s="14">
        <v>37.0</v>
      </c>
      <c r="D483" s="15">
        <v>57.0</v>
      </c>
      <c r="E483" s="16">
        <v>11.0</v>
      </c>
      <c r="F483" s="17">
        <v>43.0</v>
      </c>
      <c r="G483" s="18">
        <v>143.0</v>
      </c>
      <c r="H483" s="19">
        <v>10.0</v>
      </c>
      <c r="I483" s="20">
        <v>26.0</v>
      </c>
      <c r="J483" s="21">
        <v>64.0</v>
      </c>
      <c r="K483" s="22">
        <v>21.0</v>
      </c>
      <c r="L483" s="75">
        <f t="shared" si="1"/>
        <v>0.7160194175</v>
      </c>
      <c r="M483" s="62">
        <f t="shared" si="2"/>
        <v>143</v>
      </c>
      <c r="N483" s="63">
        <f t="shared" si="3"/>
        <v>143</v>
      </c>
      <c r="O483" s="63">
        <f t="shared" si="4"/>
        <v>64</v>
      </c>
      <c r="P483" s="63">
        <f t="shared" si="5"/>
        <v>53</v>
      </c>
      <c r="Q483" s="63">
        <f t="shared" si="6"/>
        <v>152</v>
      </c>
      <c r="R483" s="65">
        <f t="shared" si="7"/>
        <v>0.4757281553</v>
      </c>
      <c r="S483" s="65">
        <f t="shared" si="8"/>
        <v>0.5024271845</v>
      </c>
      <c r="T483" s="66">
        <f t="shared" si="9"/>
        <v>0.4847457627</v>
      </c>
      <c r="U483" s="27">
        <f t="shared" si="10"/>
        <v>0.4817898935</v>
      </c>
      <c r="V483" s="27">
        <f t="shared" si="11"/>
        <v>0.4227289982</v>
      </c>
      <c r="W483" s="27">
        <f t="shared" si="12"/>
        <v>0.1939284175</v>
      </c>
      <c r="X483" s="27">
        <f t="shared" si="13"/>
        <v>-0.07082180836</v>
      </c>
      <c r="Y483" s="27">
        <f t="shared" si="14"/>
        <v>0.04428430805</v>
      </c>
      <c r="Z483" s="27">
        <f t="shared" si="15"/>
        <v>0.05071365302</v>
      </c>
      <c r="AA483" s="27"/>
    </row>
    <row r="484">
      <c r="A484" s="29">
        <v>6728.0</v>
      </c>
      <c r="B484" s="30">
        <v>2521.0</v>
      </c>
      <c r="C484" s="14">
        <v>55.0</v>
      </c>
      <c r="D484" s="15">
        <v>58.0</v>
      </c>
      <c r="E484" s="16">
        <v>24.0</v>
      </c>
      <c r="F484" s="17">
        <v>46.0</v>
      </c>
      <c r="G484" s="18">
        <v>199.0</v>
      </c>
      <c r="H484" s="19">
        <v>32.0</v>
      </c>
      <c r="I484" s="20">
        <v>108.0</v>
      </c>
      <c r="J484" s="21">
        <v>149.0</v>
      </c>
      <c r="K484" s="22">
        <v>94.0</v>
      </c>
      <c r="L484" s="75">
        <f t="shared" si="1"/>
        <v>0.7032679739</v>
      </c>
      <c r="M484" s="62">
        <f t="shared" si="2"/>
        <v>200</v>
      </c>
      <c r="N484" s="63">
        <f t="shared" si="3"/>
        <v>199</v>
      </c>
      <c r="O484" s="63">
        <f t="shared" si="4"/>
        <v>149</v>
      </c>
      <c r="P484" s="63">
        <f t="shared" si="5"/>
        <v>78</v>
      </c>
      <c r="Q484" s="63">
        <f t="shared" si="6"/>
        <v>339</v>
      </c>
      <c r="R484" s="65">
        <f t="shared" si="7"/>
        <v>0.3620915033</v>
      </c>
      <c r="S484" s="65">
        <f t="shared" si="8"/>
        <v>0.4549019608</v>
      </c>
      <c r="T484" s="66">
        <f t="shared" si="9"/>
        <v>0.3698884758</v>
      </c>
      <c r="U484" s="27">
        <f t="shared" si="10"/>
        <v>0.3731438865</v>
      </c>
      <c r="V484" s="27">
        <f t="shared" si="11"/>
        <v>0.3827425269</v>
      </c>
      <c r="W484" s="27">
        <f t="shared" si="12"/>
        <v>0.1476049535</v>
      </c>
      <c r="X484" s="27">
        <f t="shared" si="13"/>
        <v>-0.05805723794</v>
      </c>
      <c r="Y484" s="27">
        <f t="shared" si="14"/>
        <v>0.03051785612</v>
      </c>
      <c r="Z484" s="27">
        <f t="shared" si="15"/>
        <v>0.02937946291</v>
      </c>
      <c r="AA484" s="27"/>
    </row>
    <row r="485">
      <c r="A485" s="29">
        <v>6731.0</v>
      </c>
      <c r="B485" s="30">
        <v>2964.0</v>
      </c>
      <c r="C485" s="14">
        <v>27.0</v>
      </c>
      <c r="D485" s="15">
        <v>15.0</v>
      </c>
      <c r="E485" s="16">
        <v>21.0</v>
      </c>
      <c r="F485" s="17">
        <v>51.0</v>
      </c>
      <c r="G485" s="18">
        <v>103.0</v>
      </c>
      <c r="H485" s="19">
        <v>27.0</v>
      </c>
      <c r="I485" s="20">
        <v>64.0</v>
      </c>
      <c r="J485" s="21">
        <v>41.0</v>
      </c>
      <c r="K485" s="22">
        <v>57.0</v>
      </c>
      <c r="L485" s="75">
        <f t="shared" si="1"/>
        <v>0.7068965517</v>
      </c>
      <c r="M485" s="62">
        <f t="shared" si="2"/>
        <v>103</v>
      </c>
      <c r="N485" s="63">
        <f t="shared" si="3"/>
        <v>103</v>
      </c>
      <c r="O485" s="63">
        <f t="shared" si="4"/>
        <v>41</v>
      </c>
      <c r="P485" s="63">
        <f t="shared" si="5"/>
        <v>78</v>
      </c>
      <c r="Q485" s="63">
        <f t="shared" si="6"/>
        <v>184</v>
      </c>
      <c r="R485" s="65">
        <f t="shared" si="7"/>
        <v>0.4458128079</v>
      </c>
      <c r="S485" s="65">
        <f t="shared" si="8"/>
        <v>0.354679803</v>
      </c>
      <c r="T485" s="66">
        <f t="shared" si="9"/>
        <v>0.3588850174</v>
      </c>
      <c r="U485" s="27">
        <f t="shared" si="10"/>
        <v>0.3596467276</v>
      </c>
      <c r="V485" s="27">
        <f t="shared" si="11"/>
        <v>0.2984182433</v>
      </c>
      <c r="W485" s="27">
        <f t="shared" si="12"/>
        <v>0.1817335623</v>
      </c>
      <c r="X485" s="27">
        <f t="shared" si="13"/>
        <v>-0.03529341396</v>
      </c>
      <c r="Y485" s="27">
        <f t="shared" si="14"/>
        <v>0.02929590227</v>
      </c>
      <c r="Z485" s="27">
        <f t="shared" si="15"/>
        <v>0.04453610855</v>
      </c>
      <c r="AA485" s="27"/>
    </row>
    <row r="486">
      <c r="A486" s="29">
        <v>6734.0</v>
      </c>
      <c r="B486" s="30">
        <v>818.0</v>
      </c>
      <c r="C486" s="14">
        <v>7.0</v>
      </c>
      <c r="D486" s="15">
        <v>11.0</v>
      </c>
      <c r="E486" s="16">
        <v>8.0</v>
      </c>
      <c r="F486" s="17">
        <v>14.0</v>
      </c>
      <c r="G486" s="18">
        <v>52.0</v>
      </c>
      <c r="H486" s="19">
        <v>7.0</v>
      </c>
      <c r="I486" s="20">
        <v>7.0</v>
      </c>
      <c r="J486" s="21">
        <v>27.0</v>
      </c>
      <c r="K486" s="22">
        <v>18.0</v>
      </c>
      <c r="L486" s="75">
        <f t="shared" si="1"/>
        <v>0.6821192053</v>
      </c>
      <c r="M486" s="62">
        <f t="shared" si="2"/>
        <v>52</v>
      </c>
      <c r="N486" s="63">
        <f t="shared" si="3"/>
        <v>52</v>
      </c>
      <c r="O486" s="63">
        <f t="shared" si="4"/>
        <v>27</v>
      </c>
      <c r="P486" s="63">
        <f t="shared" si="5"/>
        <v>21</v>
      </c>
      <c r="Q486" s="63">
        <f t="shared" si="6"/>
        <v>51</v>
      </c>
      <c r="R486" s="65">
        <f t="shared" si="7"/>
        <v>0.4834437086</v>
      </c>
      <c r="S486" s="65">
        <f t="shared" si="8"/>
        <v>0.5231788079</v>
      </c>
      <c r="T486" s="66">
        <f t="shared" si="9"/>
        <v>0.5048543689</v>
      </c>
      <c r="U486" s="27">
        <f t="shared" si="10"/>
        <v>0.5006591644</v>
      </c>
      <c r="V486" s="27">
        <f t="shared" si="11"/>
        <v>0.4401888675</v>
      </c>
      <c r="W486" s="27">
        <f t="shared" si="12"/>
        <v>0.1970736277</v>
      </c>
      <c r="X486" s="27">
        <f t="shared" si="13"/>
        <v>-0.07679289512</v>
      </c>
      <c r="Y486" s="27">
        <f t="shared" si="14"/>
        <v>0.04686125715</v>
      </c>
      <c r="Z486" s="27">
        <f t="shared" si="15"/>
        <v>0.052371982</v>
      </c>
      <c r="AA486" s="27"/>
    </row>
    <row r="487">
      <c r="A487" s="29">
        <v>6735.0</v>
      </c>
      <c r="B487" s="30">
        <v>2985.0</v>
      </c>
      <c r="C487" s="14">
        <v>14.0</v>
      </c>
      <c r="D487" s="15">
        <v>51.0</v>
      </c>
      <c r="E487" s="16">
        <v>24.0</v>
      </c>
      <c r="F487" s="17">
        <v>49.0</v>
      </c>
      <c r="G487" s="18">
        <v>134.0</v>
      </c>
      <c r="H487" s="19">
        <v>18.0</v>
      </c>
      <c r="I487" s="20">
        <v>43.0</v>
      </c>
      <c r="J487" s="21">
        <v>91.0</v>
      </c>
      <c r="K487" s="22">
        <v>55.0</v>
      </c>
      <c r="L487" s="75">
        <f t="shared" si="1"/>
        <v>0.6701461378</v>
      </c>
      <c r="M487" s="62">
        <f t="shared" si="2"/>
        <v>135</v>
      </c>
      <c r="N487" s="63">
        <f t="shared" si="3"/>
        <v>134</v>
      </c>
      <c r="O487" s="63">
        <f t="shared" si="4"/>
        <v>91</v>
      </c>
      <c r="P487" s="63">
        <f t="shared" si="5"/>
        <v>67</v>
      </c>
      <c r="Q487" s="63">
        <f t="shared" si="6"/>
        <v>187</v>
      </c>
      <c r="R487" s="65">
        <f t="shared" si="7"/>
        <v>0.4196242171</v>
      </c>
      <c r="S487" s="65">
        <f t="shared" si="8"/>
        <v>0.4697286013</v>
      </c>
      <c r="T487" s="66">
        <f t="shared" si="9"/>
        <v>0.4174454829</v>
      </c>
      <c r="U487" s="27">
        <f t="shared" si="10"/>
        <v>0.4213049955</v>
      </c>
      <c r="V487" s="27">
        <f t="shared" si="11"/>
        <v>0.3952172716</v>
      </c>
      <c r="W487" s="27">
        <f t="shared" si="12"/>
        <v>0.1710579024</v>
      </c>
      <c r="X487" s="27">
        <f t="shared" si="13"/>
        <v>-0.06190343697</v>
      </c>
      <c r="Y487" s="27">
        <f t="shared" si="14"/>
        <v>0.03651955081</v>
      </c>
      <c r="Z487" s="27">
        <f t="shared" si="15"/>
        <v>0.03945738253</v>
      </c>
      <c r="AA487" s="27"/>
    </row>
    <row r="488">
      <c r="A488" s="29">
        <v>6736.0</v>
      </c>
      <c r="B488" s="30">
        <v>969.0</v>
      </c>
      <c r="C488" s="14">
        <v>12.0</v>
      </c>
      <c r="D488" s="15">
        <v>8.0</v>
      </c>
      <c r="E488" s="16">
        <v>4.0</v>
      </c>
      <c r="F488" s="17">
        <v>13.0</v>
      </c>
      <c r="G488" s="18">
        <v>49.0</v>
      </c>
      <c r="H488" s="19">
        <v>15.0</v>
      </c>
      <c r="I488" s="20">
        <v>5.0</v>
      </c>
      <c r="J488" s="21">
        <v>16.0</v>
      </c>
      <c r="K488" s="22">
        <v>16.0</v>
      </c>
      <c r="L488" s="75">
        <f t="shared" si="1"/>
        <v>0.6811594203</v>
      </c>
      <c r="M488" s="62">
        <f t="shared" si="2"/>
        <v>49</v>
      </c>
      <c r="N488" s="63">
        <f t="shared" si="3"/>
        <v>49</v>
      </c>
      <c r="O488" s="63">
        <f t="shared" si="4"/>
        <v>16</v>
      </c>
      <c r="P488" s="63">
        <f t="shared" si="5"/>
        <v>28</v>
      </c>
      <c r="Q488" s="63">
        <f t="shared" si="6"/>
        <v>45</v>
      </c>
      <c r="R488" s="65">
        <f t="shared" si="7"/>
        <v>0.5579710145</v>
      </c>
      <c r="S488" s="65">
        <f t="shared" si="8"/>
        <v>0.4710144928</v>
      </c>
      <c r="T488" s="66">
        <f t="shared" si="9"/>
        <v>0.5212765957</v>
      </c>
      <c r="U488" s="27">
        <f t="shared" si="10"/>
        <v>0.5209235778</v>
      </c>
      <c r="V488" s="27">
        <f t="shared" si="11"/>
        <v>0.3962991868</v>
      </c>
      <c r="W488" s="27">
        <f t="shared" si="12"/>
        <v>0.2274543448</v>
      </c>
      <c r="X488" s="27">
        <f t="shared" si="13"/>
        <v>-0.06224282468</v>
      </c>
      <c r="Y488" s="27">
        <f t="shared" si="14"/>
        <v>0.04869269223</v>
      </c>
      <c r="Z488" s="27">
        <f t="shared" si="15"/>
        <v>0.06976385356</v>
      </c>
      <c r="AA488" s="27"/>
    </row>
    <row r="489">
      <c r="A489" s="29">
        <v>6738.0</v>
      </c>
      <c r="B489" s="30">
        <v>2930.0</v>
      </c>
      <c r="C489" s="14">
        <v>26.0</v>
      </c>
      <c r="D489" s="15">
        <v>24.0</v>
      </c>
      <c r="E489" s="16">
        <v>17.0</v>
      </c>
      <c r="F489" s="17">
        <v>45.0</v>
      </c>
      <c r="G489" s="18">
        <v>154.0</v>
      </c>
      <c r="H489" s="19">
        <v>27.0</v>
      </c>
      <c r="I489" s="20">
        <v>52.0</v>
      </c>
      <c r="J489" s="21">
        <v>47.0</v>
      </c>
      <c r="K489" s="22">
        <v>47.0</v>
      </c>
      <c r="L489" s="75">
        <f t="shared" si="1"/>
        <v>0.728929385</v>
      </c>
      <c r="M489" s="62">
        <f t="shared" si="2"/>
        <v>154</v>
      </c>
      <c r="N489" s="63">
        <f t="shared" si="3"/>
        <v>154</v>
      </c>
      <c r="O489" s="63">
        <f t="shared" si="4"/>
        <v>47</v>
      </c>
      <c r="P489" s="63">
        <f t="shared" si="5"/>
        <v>72</v>
      </c>
      <c r="Q489" s="63">
        <f t="shared" si="6"/>
        <v>166</v>
      </c>
      <c r="R489" s="65">
        <f t="shared" si="7"/>
        <v>0.5148063781</v>
      </c>
      <c r="S489" s="65">
        <f t="shared" si="8"/>
        <v>0.4578587699</v>
      </c>
      <c r="T489" s="66">
        <f t="shared" si="9"/>
        <v>0.48125</v>
      </c>
      <c r="U489" s="27">
        <f t="shared" si="10"/>
        <v>0.4802892063</v>
      </c>
      <c r="V489" s="27">
        <f t="shared" si="11"/>
        <v>0.3852303082</v>
      </c>
      <c r="W489" s="27">
        <f t="shared" si="12"/>
        <v>0.2098584772</v>
      </c>
      <c r="X489" s="27">
        <f t="shared" si="13"/>
        <v>-0.05881442118</v>
      </c>
      <c r="Y489" s="27">
        <f t="shared" si="14"/>
        <v>0.04367101989</v>
      </c>
      <c r="Z489" s="27">
        <f t="shared" si="15"/>
        <v>0.05938749708</v>
      </c>
      <c r="AA489" s="27"/>
    </row>
    <row r="490">
      <c r="A490" s="29">
        <v>6741.0</v>
      </c>
      <c r="B490" s="30">
        <v>2371.0</v>
      </c>
      <c r="C490" s="14">
        <v>58.0</v>
      </c>
      <c r="D490" s="15">
        <v>60.0</v>
      </c>
      <c r="E490" s="16">
        <v>20.0</v>
      </c>
      <c r="F490" s="17">
        <v>66.0</v>
      </c>
      <c r="G490" s="18">
        <v>175.0</v>
      </c>
      <c r="H490" s="19">
        <v>29.0</v>
      </c>
      <c r="I490" s="20">
        <v>94.0</v>
      </c>
      <c r="J490" s="21">
        <v>111.0</v>
      </c>
      <c r="K490" s="22">
        <v>70.0</v>
      </c>
      <c r="L490" s="75">
        <f t="shared" si="1"/>
        <v>0.6983894583</v>
      </c>
      <c r="M490" s="62">
        <f t="shared" si="2"/>
        <v>176</v>
      </c>
      <c r="N490" s="63">
        <f t="shared" si="3"/>
        <v>175</v>
      </c>
      <c r="O490" s="63">
        <f t="shared" si="4"/>
        <v>111</v>
      </c>
      <c r="P490" s="63">
        <f t="shared" si="5"/>
        <v>95</v>
      </c>
      <c r="Q490" s="63">
        <f t="shared" si="6"/>
        <v>302</v>
      </c>
      <c r="R490" s="65">
        <f t="shared" si="7"/>
        <v>0.3953147877</v>
      </c>
      <c r="S490" s="65">
        <f t="shared" si="8"/>
        <v>0.4187408492</v>
      </c>
      <c r="T490" s="66">
        <f t="shared" si="9"/>
        <v>0.3668763103</v>
      </c>
      <c r="U490" s="27">
        <f t="shared" si="10"/>
        <v>0.3709158299</v>
      </c>
      <c r="V490" s="27">
        <f t="shared" si="11"/>
        <v>0.3523175201</v>
      </c>
      <c r="W490" s="27">
        <f t="shared" si="12"/>
        <v>0.1611482742</v>
      </c>
      <c r="X490" s="27">
        <f t="shared" si="13"/>
        <v>-0.04919391788</v>
      </c>
      <c r="Y490" s="27">
        <f t="shared" si="14"/>
        <v>0.03066946981</v>
      </c>
      <c r="Z490" s="27">
        <f t="shared" si="15"/>
        <v>0.03501815859</v>
      </c>
      <c r="AA490" s="27"/>
    </row>
    <row r="491">
      <c r="A491" s="29">
        <v>6742.0</v>
      </c>
      <c r="B491" s="30">
        <v>1281.0</v>
      </c>
      <c r="C491" s="14">
        <v>41.0</v>
      </c>
      <c r="D491" s="15">
        <v>67.0</v>
      </c>
      <c r="E491" s="16">
        <v>26.0</v>
      </c>
      <c r="F491" s="17">
        <v>94.0</v>
      </c>
      <c r="G491" s="18">
        <v>131.0</v>
      </c>
      <c r="H491" s="19">
        <v>25.0</v>
      </c>
      <c r="I491" s="20">
        <v>51.0</v>
      </c>
      <c r="J491" s="21">
        <v>70.0</v>
      </c>
      <c r="K491" s="22">
        <v>46.0</v>
      </c>
      <c r="L491" s="75">
        <f t="shared" si="1"/>
        <v>0.6569872958</v>
      </c>
      <c r="M491" s="62">
        <f t="shared" si="2"/>
        <v>134</v>
      </c>
      <c r="N491" s="63">
        <f t="shared" si="3"/>
        <v>131</v>
      </c>
      <c r="O491" s="63">
        <f t="shared" si="4"/>
        <v>70</v>
      </c>
      <c r="P491" s="63">
        <f t="shared" si="5"/>
        <v>119</v>
      </c>
      <c r="Q491" s="63">
        <f t="shared" si="6"/>
        <v>231</v>
      </c>
      <c r="R491" s="65">
        <f t="shared" si="7"/>
        <v>0.4537205082</v>
      </c>
      <c r="S491" s="65">
        <f t="shared" si="8"/>
        <v>0.3647912886</v>
      </c>
      <c r="T491" s="66">
        <f t="shared" si="9"/>
        <v>0.361878453</v>
      </c>
      <c r="U491" s="27">
        <f t="shared" si="10"/>
        <v>0.3723003714</v>
      </c>
      <c r="V491" s="27">
        <f t="shared" si="11"/>
        <v>0.3069257809</v>
      </c>
      <c r="W491" s="27">
        <f t="shared" si="12"/>
        <v>0.1849571003</v>
      </c>
      <c r="X491" s="27">
        <f t="shared" si="13"/>
        <v>-0.03733444246</v>
      </c>
      <c r="Y491" s="27">
        <f t="shared" si="14"/>
        <v>0.03066554918</v>
      </c>
      <c r="Z491" s="27">
        <f t="shared" si="15"/>
        <v>0.04613005835</v>
      </c>
      <c r="AA491" s="27"/>
    </row>
    <row r="492">
      <c r="A492" s="29">
        <v>6750.0</v>
      </c>
      <c r="B492" s="30">
        <v>1492.0</v>
      </c>
      <c r="C492" s="14">
        <v>13.0</v>
      </c>
      <c r="D492" s="15">
        <v>12.0</v>
      </c>
      <c r="E492" s="16">
        <v>4.0</v>
      </c>
      <c r="F492" s="17">
        <v>22.0</v>
      </c>
      <c r="G492" s="18">
        <v>91.0</v>
      </c>
      <c r="H492" s="19">
        <v>19.0</v>
      </c>
      <c r="I492" s="20">
        <v>26.0</v>
      </c>
      <c r="J492" s="21">
        <v>21.0</v>
      </c>
      <c r="K492" s="22">
        <v>24.0</v>
      </c>
      <c r="L492" s="75">
        <f t="shared" si="1"/>
        <v>0.7327586207</v>
      </c>
      <c r="M492" s="62">
        <f t="shared" si="2"/>
        <v>91</v>
      </c>
      <c r="N492" s="63">
        <f t="shared" si="3"/>
        <v>91</v>
      </c>
      <c r="O492" s="63">
        <f t="shared" si="4"/>
        <v>21</v>
      </c>
      <c r="P492" s="63">
        <f t="shared" si="5"/>
        <v>41</v>
      </c>
      <c r="Q492" s="63">
        <f t="shared" si="6"/>
        <v>79</v>
      </c>
      <c r="R492" s="65">
        <f t="shared" si="7"/>
        <v>0.5689655172</v>
      </c>
      <c r="S492" s="65">
        <f t="shared" si="8"/>
        <v>0.4827586207</v>
      </c>
      <c r="T492" s="66">
        <f t="shared" si="9"/>
        <v>0.5352941176</v>
      </c>
      <c r="U492" s="27">
        <f t="shared" si="10"/>
        <v>0.5371179293</v>
      </c>
      <c r="V492" s="27">
        <f t="shared" si="11"/>
        <v>0.4061803867</v>
      </c>
      <c r="W492" s="27">
        <f t="shared" si="12"/>
        <v>0.2319362038</v>
      </c>
      <c r="X492" s="27">
        <f t="shared" si="13"/>
        <v>-0.06538540656</v>
      </c>
      <c r="Y492" s="27">
        <f t="shared" si="14"/>
        <v>0.05089016541</v>
      </c>
      <c r="Z492" s="27">
        <f t="shared" si="15"/>
        <v>0.07254025483</v>
      </c>
      <c r="AA492" s="27"/>
    </row>
    <row r="493">
      <c r="A493" s="29">
        <v>6751.0</v>
      </c>
      <c r="B493" s="30">
        <v>2136.0</v>
      </c>
      <c r="C493" s="14">
        <v>14.0</v>
      </c>
      <c r="D493" s="15">
        <v>19.0</v>
      </c>
      <c r="E493" s="16">
        <v>21.0</v>
      </c>
      <c r="F493" s="17">
        <v>26.0</v>
      </c>
      <c r="G493" s="18">
        <v>113.0</v>
      </c>
      <c r="H493" s="19">
        <v>28.0</v>
      </c>
      <c r="I493" s="20">
        <v>31.0</v>
      </c>
      <c r="J493" s="21">
        <v>30.0</v>
      </c>
      <c r="K493" s="22">
        <v>28.0</v>
      </c>
      <c r="L493" s="75">
        <f t="shared" si="1"/>
        <v>0.7290322581</v>
      </c>
      <c r="M493" s="62">
        <f t="shared" si="2"/>
        <v>113</v>
      </c>
      <c r="N493" s="63">
        <f t="shared" si="3"/>
        <v>113</v>
      </c>
      <c r="O493" s="63">
        <f t="shared" si="4"/>
        <v>30</v>
      </c>
      <c r="P493" s="63">
        <f t="shared" si="5"/>
        <v>54</v>
      </c>
      <c r="Q493" s="63">
        <f t="shared" si="6"/>
        <v>113</v>
      </c>
      <c r="R493" s="65">
        <f t="shared" si="7"/>
        <v>0.5387096774</v>
      </c>
      <c r="S493" s="65">
        <f t="shared" si="8"/>
        <v>0.4612903226</v>
      </c>
      <c r="T493" s="66">
        <f t="shared" si="9"/>
        <v>0.5</v>
      </c>
      <c r="U493" s="27">
        <f t="shared" si="10"/>
        <v>0.5000487577</v>
      </c>
      <c r="V493" s="27">
        <f t="shared" si="11"/>
        <v>0.3881175262</v>
      </c>
      <c r="W493" s="27">
        <f t="shared" si="12"/>
        <v>0.2196025484</v>
      </c>
      <c r="X493" s="27">
        <f t="shared" si="13"/>
        <v>-0.05969932768</v>
      </c>
      <c r="Y493" s="27">
        <f t="shared" si="14"/>
        <v>0.04604123869</v>
      </c>
      <c r="Z493" s="27">
        <f t="shared" si="15"/>
        <v>0.06503044695</v>
      </c>
      <c r="AA493" s="27"/>
    </row>
    <row r="494">
      <c r="A494" s="29">
        <v>6753.0</v>
      </c>
      <c r="B494" s="30">
        <v>3310.0</v>
      </c>
      <c r="C494" s="14">
        <v>38.0</v>
      </c>
      <c r="D494" s="15">
        <v>37.0</v>
      </c>
      <c r="E494" s="16">
        <v>26.0</v>
      </c>
      <c r="F494" s="17">
        <v>85.0</v>
      </c>
      <c r="G494" s="18">
        <v>141.0</v>
      </c>
      <c r="H494" s="19">
        <v>32.0</v>
      </c>
      <c r="I494" s="20">
        <v>55.0</v>
      </c>
      <c r="J494" s="21">
        <v>51.0</v>
      </c>
      <c r="K494" s="22">
        <v>62.0</v>
      </c>
      <c r="L494" s="75">
        <f t="shared" si="1"/>
        <v>0.6812144213</v>
      </c>
      <c r="M494" s="62">
        <f t="shared" si="2"/>
        <v>142</v>
      </c>
      <c r="N494" s="63">
        <f t="shared" si="3"/>
        <v>141</v>
      </c>
      <c r="O494" s="63">
        <f t="shared" si="4"/>
        <v>51</v>
      </c>
      <c r="P494" s="63">
        <f t="shared" si="5"/>
        <v>117</v>
      </c>
      <c r="Q494" s="63">
        <f t="shared" si="6"/>
        <v>218</v>
      </c>
      <c r="R494" s="65">
        <f t="shared" si="7"/>
        <v>0.4895635674</v>
      </c>
      <c r="S494" s="65">
        <f t="shared" si="8"/>
        <v>0.3643263757</v>
      </c>
      <c r="T494" s="66">
        <f t="shared" si="9"/>
        <v>0.3927576602</v>
      </c>
      <c r="U494" s="27">
        <f t="shared" si="10"/>
        <v>0.3965721767</v>
      </c>
      <c r="V494" s="27">
        <f t="shared" si="11"/>
        <v>0.3065346155</v>
      </c>
      <c r="W494" s="27">
        <f t="shared" si="12"/>
        <v>0.1995683603</v>
      </c>
      <c r="X494" s="27">
        <f t="shared" si="13"/>
        <v>-0.0372393404</v>
      </c>
      <c r="Y494" s="27">
        <f t="shared" si="14"/>
        <v>0.03304589987</v>
      </c>
      <c r="Z494" s="27">
        <f t="shared" si="15"/>
        <v>0.05370631636</v>
      </c>
      <c r="AA494" s="27"/>
    </row>
    <row r="495">
      <c r="A495" s="29">
        <v>7001.0</v>
      </c>
      <c r="B495" s="30">
        <v>1904.0</v>
      </c>
      <c r="C495" s="14">
        <v>14.0</v>
      </c>
      <c r="D495" s="15">
        <v>25.0</v>
      </c>
      <c r="E495" s="16">
        <v>16.0</v>
      </c>
      <c r="F495" s="17">
        <v>63.0</v>
      </c>
      <c r="G495" s="18">
        <v>169.0</v>
      </c>
      <c r="H495" s="19">
        <v>41.0</v>
      </c>
      <c r="I495" s="20">
        <v>29.0</v>
      </c>
      <c r="J495" s="21">
        <v>36.0</v>
      </c>
      <c r="K495" s="22">
        <v>36.0</v>
      </c>
      <c r="L495" s="75">
        <f t="shared" si="1"/>
        <v>0.6736596737</v>
      </c>
      <c r="M495" s="62">
        <f t="shared" si="2"/>
        <v>169</v>
      </c>
      <c r="N495" s="63">
        <f t="shared" si="3"/>
        <v>169</v>
      </c>
      <c r="O495" s="63">
        <f t="shared" si="4"/>
        <v>36</v>
      </c>
      <c r="P495" s="63">
        <f t="shared" si="5"/>
        <v>104</v>
      </c>
      <c r="Q495" s="63">
        <f t="shared" si="6"/>
        <v>120</v>
      </c>
      <c r="R495" s="65">
        <f t="shared" si="7"/>
        <v>0.6363636364</v>
      </c>
      <c r="S495" s="65">
        <f t="shared" si="8"/>
        <v>0.4778554779</v>
      </c>
      <c r="T495" s="66">
        <f t="shared" si="9"/>
        <v>0.5847750865</v>
      </c>
      <c r="U495" s="27">
        <f t="shared" si="10"/>
        <v>0.5854424793</v>
      </c>
      <c r="V495" s="27">
        <f t="shared" si="11"/>
        <v>0.4020550115</v>
      </c>
      <c r="W495" s="27">
        <f t="shared" si="12"/>
        <v>0.2594107403</v>
      </c>
      <c r="X495" s="27">
        <f t="shared" si="13"/>
        <v>-0.06406397628</v>
      </c>
      <c r="Y495" s="27">
        <f t="shared" si="14"/>
        <v>0.05634038393</v>
      </c>
      <c r="Z495" s="27">
        <f t="shared" si="15"/>
        <v>0.09074399476</v>
      </c>
      <c r="AA495" s="27"/>
    </row>
    <row r="496">
      <c r="A496" s="29">
        <v>7003.0</v>
      </c>
      <c r="B496" s="30">
        <v>1198.0</v>
      </c>
      <c r="C496" s="14">
        <v>7.0</v>
      </c>
      <c r="D496" s="15">
        <v>8.0</v>
      </c>
      <c r="E496" s="16">
        <v>6.0</v>
      </c>
      <c r="F496" s="17">
        <v>12.0</v>
      </c>
      <c r="G496" s="18">
        <v>88.0</v>
      </c>
      <c r="H496" s="19">
        <v>15.0</v>
      </c>
      <c r="I496" s="20">
        <v>15.0</v>
      </c>
      <c r="J496" s="21">
        <v>17.0</v>
      </c>
      <c r="K496" s="22">
        <v>8.0</v>
      </c>
      <c r="L496" s="75">
        <f t="shared" si="1"/>
        <v>0.75</v>
      </c>
      <c r="M496" s="62">
        <f t="shared" si="2"/>
        <v>89</v>
      </c>
      <c r="N496" s="63">
        <f t="shared" si="3"/>
        <v>88</v>
      </c>
      <c r="O496" s="63">
        <f t="shared" si="4"/>
        <v>17</v>
      </c>
      <c r="P496" s="63">
        <f t="shared" si="5"/>
        <v>27</v>
      </c>
      <c r="Q496" s="63">
        <f t="shared" si="6"/>
        <v>44</v>
      </c>
      <c r="R496" s="65">
        <f t="shared" si="7"/>
        <v>0.6534090909</v>
      </c>
      <c r="S496" s="65">
        <f t="shared" si="8"/>
        <v>0.5965909091</v>
      </c>
      <c r="T496" s="66">
        <f t="shared" si="9"/>
        <v>0.6666666667</v>
      </c>
      <c r="U496" s="27">
        <f t="shared" si="10"/>
        <v>0.6773095556</v>
      </c>
      <c r="V496" s="27">
        <f t="shared" si="11"/>
        <v>0.5019558756</v>
      </c>
      <c r="W496" s="27">
        <f t="shared" si="12"/>
        <v>0.2663592423</v>
      </c>
      <c r="X496" s="27">
        <f t="shared" si="13"/>
        <v>-0.09985596556</v>
      </c>
      <c r="Y496" s="27">
        <f t="shared" si="14"/>
        <v>0.07222369148</v>
      </c>
      <c r="Z496" s="27">
        <f t="shared" si="15"/>
        <v>0.09567038669</v>
      </c>
      <c r="AA496" s="27"/>
    </row>
    <row r="497">
      <c r="A497" s="29">
        <v>7004.0</v>
      </c>
      <c r="B497" s="30">
        <v>1264.0</v>
      </c>
      <c r="C497" s="14">
        <v>10.0</v>
      </c>
      <c r="D497" s="15">
        <v>27.0</v>
      </c>
      <c r="E497" s="16">
        <v>9.0</v>
      </c>
      <c r="F497" s="17">
        <v>25.0</v>
      </c>
      <c r="G497" s="18">
        <v>74.0</v>
      </c>
      <c r="H497" s="19">
        <v>6.0</v>
      </c>
      <c r="I497" s="20">
        <v>14.0</v>
      </c>
      <c r="J497" s="21">
        <v>42.0</v>
      </c>
      <c r="K497" s="22">
        <v>26.0</v>
      </c>
      <c r="L497" s="75">
        <f t="shared" si="1"/>
        <v>0.686695279</v>
      </c>
      <c r="M497" s="62">
        <f t="shared" si="2"/>
        <v>74</v>
      </c>
      <c r="N497" s="63">
        <f t="shared" si="3"/>
        <v>74</v>
      </c>
      <c r="O497" s="63">
        <f t="shared" si="4"/>
        <v>42</v>
      </c>
      <c r="P497" s="63">
        <f t="shared" si="5"/>
        <v>31</v>
      </c>
      <c r="Q497" s="63">
        <f t="shared" si="6"/>
        <v>86</v>
      </c>
      <c r="R497" s="65">
        <f t="shared" si="7"/>
        <v>0.4506437768</v>
      </c>
      <c r="S497" s="65">
        <f t="shared" si="8"/>
        <v>0.4978540773</v>
      </c>
      <c r="T497" s="66">
        <f t="shared" si="9"/>
        <v>0.4625</v>
      </c>
      <c r="U497" s="27">
        <f t="shared" si="10"/>
        <v>0.4610760822</v>
      </c>
      <c r="V497" s="27">
        <f t="shared" si="11"/>
        <v>0.4188813062</v>
      </c>
      <c r="W497" s="27">
        <f t="shared" si="12"/>
        <v>0.1837028848</v>
      </c>
      <c r="X497" s="27">
        <f t="shared" si="13"/>
        <v>-0.06953843131</v>
      </c>
      <c r="Y497" s="27">
        <f t="shared" si="14"/>
        <v>0.04156744441</v>
      </c>
      <c r="Z497" s="27">
        <f t="shared" si="15"/>
        <v>0.04550655303</v>
      </c>
      <c r="AA497" s="27"/>
    </row>
    <row r="498">
      <c r="A498" s="29">
        <v>7006.0</v>
      </c>
      <c r="B498" s="30">
        <v>990.0</v>
      </c>
      <c r="C498" s="14">
        <v>11.0</v>
      </c>
      <c r="D498" s="15">
        <v>11.0</v>
      </c>
      <c r="E498" s="16">
        <v>1.0</v>
      </c>
      <c r="F498" s="17">
        <v>20.0</v>
      </c>
      <c r="G498" s="18">
        <v>80.0</v>
      </c>
      <c r="H498" s="19">
        <v>4.0</v>
      </c>
      <c r="I498" s="20">
        <v>19.0</v>
      </c>
      <c r="J498" s="21">
        <v>30.0</v>
      </c>
      <c r="K498" s="22">
        <v>19.0</v>
      </c>
      <c r="L498" s="75">
        <f t="shared" si="1"/>
        <v>0.7230769231</v>
      </c>
      <c r="M498" s="62">
        <f t="shared" si="2"/>
        <v>80</v>
      </c>
      <c r="N498" s="63">
        <f t="shared" si="3"/>
        <v>80</v>
      </c>
      <c r="O498" s="63">
        <f t="shared" si="4"/>
        <v>30</v>
      </c>
      <c r="P498" s="63">
        <f t="shared" si="5"/>
        <v>24</v>
      </c>
      <c r="Q498" s="63">
        <f t="shared" si="6"/>
        <v>61</v>
      </c>
      <c r="R498" s="65">
        <f t="shared" si="7"/>
        <v>0.5333333333</v>
      </c>
      <c r="S498" s="65">
        <f t="shared" si="8"/>
        <v>0.5641025641</v>
      </c>
      <c r="T498" s="66">
        <f t="shared" si="9"/>
        <v>0.5673758865</v>
      </c>
      <c r="U498" s="27">
        <f t="shared" si="10"/>
        <v>0.5631917232</v>
      </c>
      <c r="V498" s="27">
        <f t="shared" si="11"/>
        <v>0.474621038</v>
      </c>
      <c r="W498" s="27">
        <f t="shared" si="12"/>
        <v>0.2174109062</v>
      </c>
      <c r="X498" s="27">
        <f t="shared" si="13"/>
        <v>-0.08927644752</v>
      </c>
      <c r="Y498" s="27">
        <f t="shared" si="14"/>
        <v>0.0557409903</v>
      </c>
      <c r="Z498" s="27">
        <f t="shared" si="15"/>
        <v>0.06373891115</v>
      </c>
      <c r="AA498" s="27"/>
    </row>
    <row r="499">
      <c r="A499" s="29">
        <v>7007.0</v>
      </c>
      <c r="B499" s="30">
        <v>1565.0</v>
      </c>
      <c r="C499" s="14">
        <v>17.0</v>
      </c>
      <c r="D499" s="15">
        <v>35.0</v>
      </c>
      <c r="E499" s="16">
        <v>10.0</v>
      </c>
      <c r="F499" s="17">
        <v>51.0</v>
      </c>
      <c r="G499" s="18">
        <v>155.0</v>
      </c>
      <c r="H499" s="19">
        <v>20.0</v>
      </c>
      <c r="I499" s="20">
        <v>34.0</v>
      </c>
      <c r="J499" s="21">
        <v>65.0</v>
      </c>
      <c r="K499" s="22">
        <v>33.0</v>
      </c>
      <c r="L499" s="75">
        <f t="shared" si="1"/>
        <v>0.6761904762</v>
      </c>
      <c r="M499" s="62">
        <f t="shared" si="2"/>
        <v>154</v>
      </c>
      <c r="N499" s="63">
        <f t="shared" si="3"/>
        <v>155</v>
      </c>
      <c r="O499" s="63">
        <f t="shared" si="4"/>
        <v>65</v>
      </c>
      <c r="P499" s="63">
        <f t="shared" si="5"/>
        <v>71</v>
      </c>
      <c r="Q499" s="63">
        <f t="shared" si="6"/>
        <v>129</v>
      </c>
      <c r="R499" s="65">
        <f t="shared" si="7"/>
        <v>0.5380952381</v>
      </c>
      <c r="S499" s="65">
        <f t="shared" si="8"/>
        <v>0.5238095238</v>
      </c>
      <c r="T499" s="66">
        <f t="shared" si="9"/>
        <v>0.5457746479</v>
      </c>
      <c r="U499" s="27">
        <f t="shared" si="10"/>
        <v>0.5411535905</v>
      </c>
      <c r="V499" s="27">
        <f t="shared" si="11"/>
        <v>0.4407195352</v>
      </c>
      <c r="W499" s="27">
        <f t="shared" si="12"/>
        <v>0.219352075</v>
      </c>
      <c r="X499" s="27">
        <f t="shared" si="13"/>
        <v>-0.07697816138</v>
      </c>
      <c r="Y499" s="27">
        <f t="shared" si="14"/>
        <v>0.0522216293</v>
      </c>
      <c r="Z499" s="27">
        <f t="shared" si="15"/>
        <v>0.06488218722</v>
      </c>
      <c r="AA499" s="27"/>
    </row>
    <row r="500">
      <c r="A500" s="29">
        <v>7012.0</v>
      </c>
      <c r="B500" s="30">
        <v>2557.0</v>
      </c>
      <c r="C500" s="14">
        <v>12.0</v>
      </c>
      <c r="D500" s="15">
        <v>14.0</v>
      </c>
      <c r="E500" s="16">
        <v>9.0</v>
      </c>
      <c r="F500" s="17">
        <v>39.0</v>
      </c>
      <c r="G500" s="18">
        <v>168.0</v>
      </c>
      <c r="H500" s="19">
        <v>17.0</v>
      </c>
      <c r="I500" s="20">
        <v>19.0</v>
      </c>
      <c r="J500" s="21">
        <v>33.0</v>
      </c>
      <c r="K500" s="22">
        <v>34.0</v>
      </c>
      <c r="L500" s="75">
        <f t="shared" si="1"/>
        <v>0.7420289855</v>
      </c>
      <c r="M500" s="62">
        <f t="shared" si="2"/>
        <v>170</v>
      </c>
      <c r="N500" s="63">
        <f t="shared" si="3"/>
        <v>168</v>
      </c>
      <c r="O500" s="63">
        <f t="shared" si="4"/>
        <v>33</v>
      </c>
      <c r="P500" s="63">
        <f t="shared" si="5"/>
        <v>56</v>
      </c>
      <c r="Q500" s="63">
        <f t="shared" si="6"/>
        <v>88</v>
      </c>
      <c r="R500" s="65">
        <f t="shared" si="7"/>
        <v>0.6492753623</v>
      </c>
      <c r="S500" s="65">
        <f t="shared" si="8"/>
        <v>0.5826086957</v>
      </c>
      <c r="T500" s="66">
        <f t="shared" si="9"/>
        <v>0.65625</v>
      </c>
      <c r="U500" s="27">
        <f t="shared" si="10"/>
        <v>0.6651403905</v>
      </c>
      <c r="V500" s="27">
        <f t="shared" si="11"/>
        <v>0.4901916096</v>
      </c>
      <c r="W500" s="27">
        <f t="shared" si="12"/>
        <v>0.2646741467</v>
      </c>
      <c r="X500" s="27">
        <f t="shared" si="13"/>
        <v>-0.09523019588</v>
      </c>
      <c r="Y500" s="27">
        <f t="shared" si="14"/>
        <v>0.07008478801</v>
      </c>
      <c r="Z500" s="27">
        <f t="shared" si="15"/>
        <v>0.09446371709</v>
      </c>
      <c r="AA500" s="27"/>
    </row>
    <row r="501">
      <c r="A501" s="29">
        <v>7019.0</v>
      </c>
      <c r="B501" s="30">
        <v>2220.0</v>
      </c>
      <c r="C501" s="14">
        <v>26.0</v>
      </c>
      <c r="D501" s="15">
        <v>42.0</v>
      </c>
      <c r="E501" s="16">
        <v>24.0</v>
      </c>
      <c r="F501" s="17">
        <v>37.0</v>
      </c>
      <c r="G501" s="18">
        <v>159.0</v>
      </c>
      <c r="H501" s="19">
        <v>13.0</v>
      </c>
      <c r="I501" s="20">
        <v>38.0</v>
      </c>
      <c r="J501" s="21">
        <v>76.0</v>
      </c>
      <c r="K501" s="22">
        <v>56.0</v>
      </c>
      <c r="L501" s="75">
        <f t="shared" si="1"/>
        <v>0.7324840764</v>
      </c>
      <c r="M501" s="62">
        <f t="shared" si="2"/>
        <v>158</v>
      </c>
      <c r="N501" s="63">
        <f t="shared" si="3"/>
        <v>159</v>
      </c>
      <c r="O501" s="63">
        <f t="shared" si="4"/>
        <v>76</v>
      </c>
      <c r="P501" s="63">
        <f t="shared" si="5"/>
        <v>50</v>
      </c>
      <c r="Q501" s="63">
        <f t="shared" si="6"/>
        <v>186</v>
      </c>
      <c r="R501" s="65">
        <f t="shared" si="7"/>
        <v>0.4437367304</v>
      </c>
      <c r="S501" s="65">
        <f t="shared" si="8"/>
        <v>0.4989384289</v>
      </c>
      <c r="T501" s="66">
        <f t="shared" si="9"/>
        <v>0.4608695652</v>
      </c>
      <c r="U501" s="27">
        <f t="shared" si="10"/>
        <v>0.4569373227</v>
      </c>
      <c r="V501" s="27">
        <f t="shared" si="11"/>
        <v>0.4197936511</v>
      </c>
      <c r="W501" s="27">
        <f t="shared" si="12"/>
        <v>0.1808872587</v>
      </c>
      <c r="X501" s="27">
        <f t="shared" si="13"/>
        <v>-0.0698416777</v>
      </c>
      <c r="Y501" s="27">
        <f t="shared" si="14"/>
        <v>0.04101948585</v>
      </c>
      <c r="Z501" s="27">
        <f t="shared" si="15"/>
        <v>0.04412227958</v>
      </c>
      <c r="AA501" s="27"/>
    </row>
    <row r="502">
      <c r="A502" s="29">
        <v>7021.0</v>
      </c>
      <c r="B502" s="30">
        <v>1481.0</v>
      </c>
      <c r="C502" s="14">
        <v>2.0</v>
      </c>
      <c r="D502" s="15">
        <v>6.0</v>
      </c>
      <c r="E502" s="16">
        <v>2.0</v>
      </c>
      <c r="F502" s="17">
        <v>32.0</v>
      </c>
      <c r="G502" s="18">
        <v>120.0</v>
      </c>
      <c r="H502" s="19">
        <v>24.0</v>
      </c>
      <c r="I502" s="20">
        <v>10.0</v>
      </c>
      <c r="J502" s="21">
        <v>24.0</v>
      </c>
      <c r="K502" s="22">
        <v>17.0</v>
      </c>
      <c r="L502" s="75">
        <f t="shared" si="1"/>
        <v>0.6624472574</v>
      </c>
      <c r="M502" s="62">
        <f t="shared" si="2"/>
        <v>120</v>
      </c>
      <c r="N502" s="63">
        <f t="shared" si="3"/>
        <v>120</v>
      </c>
      <c r="O502" s="63">
        <f t="shared" si="4"/>
        <v>24</v>
      </c>
      <c r="P502" s="63">
        <f t="shared" si="5"/>
        <v>56</v>
      </c>
      <c r="Q502" s="63">
        <f t="shared" si="6"/>
        <v>37</v>
      </c>
      <c r="R502" s="65">
        <f t="shared" si="7"/>
        <v>0.7426160338</v>
      </c>
      <c r="S502" s="65">
        <f t="shared" si="8"/>
        <v>0.6075949367</v>
      </c>
      <c r="T502" s="66">
        <f t="shared" si="9"/>
        <v>0.7643312102</v>
      </c>
      <c r="U502" s="27">
        <f t="shared" si="10"/>
        <v>0.7584957231</v>
      </c>
      <c r="V502" s="27">
        <f t="shared" si="11"/>
        <v>0.5112143746</v>
      </c>
      <c r="W502" s="27">
        <f t="shared" si="12"/>
        <v>0.3027240466</v>
      </c>
      <c r="X502" s="27">
        <f t="shared" si="13"/>
        <v>-0.1035735937</v>
      </c>
      <c r="Y502" s="27">
        <f t="shared" si="14"/>
        <v>0.08359808831</v>
      </c>
      <c r="Z502" s="27">
        <f t="shared" si="15"/>
        <v>0.1235764821</v>
      </c>
      <c r="AA502" s="27"/>
    </row>
    <row r="503">
      <c r="A503" s="29">
        <v>7022.0</v>
      </c>
      <c r="B503" s="30">
        <v>1472.0</v>
      </c>
      <c r="C503" s="14">
        <v>9.0</v>
      </c>
      <c r="D503" s="15">
        <v>3.0</v>
      </c>
      <c r="E503" s="16">
        <v>1.0</v>
      </c>
      <c r="F503" s="17">
        <v>17.0</v>
      </c>
      <c r="G503" s="18">
        <v>51.0</v>
      </c>
      <c r="H503" s="19">
        <v>6.0</v>
      </c>
      <c r="I503" s="20">
        <v>11.0</v>
      </c>
      <c r="J503" s="21">
        <v>10.0</v>
      </c>
      <c r="K503" s="22">
        <v>8.0</v>
      </c>
      <c r="L503" s="75">
        <f t="shared" si="1"/>
        <v>0.7155172414</v>
      </c>
      <c r="M503" s="62">
        <f t="shared" si="2"/>
        <v>51</v>
      </c>
      <c r="N503" s="63">
        <f t="shared" si="3"/>
        <v>51</v>
      </c>
      <c r="O503" s="63">
        <f t="shared" si="4"/>
        <v>10</v>
      </c>
      <c r="P503" s="63">
        <f t="shared" si="5"/>
        <v>23</v>
      </c>
      <c r="Q503" s="63">
        <f t="shared" si="6"/>
        <v>32</v>
      </c>
      <c r="R503" s="65">
        <f t="shared" si="7"/>
        <v>0.6379310345</v>
      </c>
      <c r="S503" s="65">
        <f t="shared" si="8"/>
        <v>0.525862069</v>
      </c>
      <c r="T503" s="66">
        <f t="shared" si="9"/>
        <v>0.6144578313</v>
      </c>
      <c r="U503" s="27">
        <f t="shared" si="10"/>
        <v>0.6192146348</v>
      </c>
      <c r="V503" s="27">
        <f t="shared" si="11"/>
        <v>0.4424464927</v>
      </c>
      <c r="W503" s="27">
        <f t="shared" si="12"/>
        <v>0.260049683</v>
      </c>
      <c r="X503" s="27">
        <f t="shared" si="13"/>
        <v>-0.07758262048</v>
      </c>
      <c r="Y503" s="27">
        <f t="shared" si="14"/>
        <v>0.06215319445</v>
      </c>
      <c r="Z503" s="27">
        <f t="shared" si="15"/>
        <v>0.09119156002</v>
      </c>
      <c r="AA503" s="27"/>
    </row>
    <row r="504">
      <c r="A504" s="29">
        <v>7023.0</v>
      </c>
      <c r="B504" s="30">
        <v>1807.0</v>
      </c>
      <c r="C504" s="14">
        <v>8.0</v>
      </c>
      <c r="D504" s="15">
        <v>21.0</v>
      </c>
      <c r="E504" s="16">
        <v>9.0</v>
      </c>
      <c r="F504" s="17">
        <v>20.0</v>
      </c>
      <c r="G504" s="18">
        <v>146.0</v>
      </c>
      <c r="H504" s="19">
        <v>25.0</v>
      </c>
      <c r="I504" s="20">
        <v>12.0</v>
      </c>
      <c r="J504" s="21">
        <v>47.0</v>
      </c>
      <c r="K504" s="22">
        <v>32.0</v>
      </c>
      <c r="L504" s="75">
        <f t="shared" si="1"/>
        <v>0.7125</v>
      </c>
      <c r="M504" s="62">
        <f t="shared" si="2"/>
        <v>146</v>
      </c>
      <c r="N504" s="63">
        <f t="shared" si="3"/>
        <v>146</v>
      </c>
      <c r="O504" s="63">
        <f t="shared" si="4"/>
        <v>47</v>
      </c>
      <c r="P504" s="63">
        <f t="shared" si="5"/>
        <v>45</v>
      </c>
      <c r="Q504" s="63">
        <f t="shared" si="6"/>
        <v>82</v>
      </c>
      <c r="R504" s="65">
        <f t="shared" si="7"/>
        <v>0.596875</v>
      </c>
      <c r="S504" s="65">
        <f t="shared" si="8"/>
        <v>0.603125</v>
      </c>
      <c r="T504" s="66">
        <f t="shared" si="9"/>
        <v>0.6403508772</v>
      </c>
      <c r="U504" s="27">
        <f t="shared" si="10"/>
        <v>0.636196718</v>
      </c>
      <c r="V504" s="27">
        <f t="shared" si="11"/>
        <v>0.5074534876</v>
      </c>
      <c r="W504" s="27">
        <f t="shared" si="12"/>
        <v>0.2433133774</v>
      </c>
      <c r="X504" s="27">
        <f t="shared" si="13"/>
        <v>-0.1020552649</v>
      </c>
      <c r="Y504" s="27">
        <f t="shared" si="14"/>
        <v>0.06669735292</v>
      </c>
      <c r="Z504" s="27">
        <f t="shared" si="15"/>
        <v>0.07983143981</v>
      </c>
      <c r="AA504" s="27"/>
    </row>
    <row r="505">
      <c r="A505" s="29">
        <v>7024.0</v>
      </c>
      <c r="B505" s="30">
        <v>1974.0</v>
      </c>
      <c r="C505" s="14">
        <v>30.0</v>
      </c>
      <c r="D505" s="15">
        <v>34.0</v>
      </c>
      <c r="E505" s="16">
        <v>20.0</v>
      </c>
      <c r="F505" s="17">
        <v>26.0</v>
      </c>
      <c r="G505" s="18">
        <v>165.0</v>
      </c>
      <c r="H505" s="19">
        <v>24.0</v>
      </c>
      <c r="I505" s="20">
        <v>61.0</v>
      </c>
      <c r="J505" s="21">
        <v>106.0</v>
      </c>
      <c r="K505" s="22">
        <v>55.0</v>
      </c>
      <c r="L505" s="75">
        <f t="shared" si="1"/>
        <v>0.7005758157</v>
      </c>
      <c r="M505" s="62">
        <f t="shared" si="2"/>
        <v>164</v>
      </c>
      <c r="N505" s="63">
        <f t="shared" si="3"/>
        <v>165</v>
      </c>
      <c r="O505" s="63">
        <f t="shared" si="4"/>
        <v>106</v>
      </c>
      <c r="P505" s="63">
        <f t="shared" si="5"/>
        <v>50</v>
      </c>
      <c r="Q505" s="63">
        <f t="shared" si="6"/>
        <v>200</v>
      </c>
      <c r="R505" s="65">
        <f t="shared" si="7"/>
        <v>0.4126679463</v>
      </c>
      <c r="S505" s="65">
        <f t="shared" si="8"/>
        <v>0.5201535509</v>
      </c>
      <c r="T505" s="66">
        <f t="shared" si="9"/>
        <v>0.4520547945</v>
      </c>
      <c r="U505" s="27">
        <f t="shared" si="10"/>
        <v>0.4488442015</v>
      </c>
      <c r="V505" s="27">
        <f t="shared" si="11"/>
        <v>0.4376434959</v>
      </c>
      <c r="W505" s="27">
        <f t="shared" si="12"/>
        <v>0.1682222103</v>
      </c>
      <c r="X505" s="27">
        <f t="shared" si="13"/>
        <v>-0.07590736015</v>
      </c>
      <c r="Y505" s="27">
        <f t="shared" si="14"/>
        <v>0.03976950474</v>
      </c>
      <c r="Z505" s="27">
        <f t="shared" si="15"/>
        <v>0.03816002561</v>
      </c>
      <c r="AA505" s="27"/>
    </row>
    <row r="506">
      <c r="A506" s="29">
        <v>7028.0</v>
      </c>
      <c r="B506" s="30">
        <v>2826.0</v>
      </c>
      <c r="C506" s="14">
        <v>6.0</v>
      </c>
      <c r="D506" s="15">
        <v>13.0</v>
      </c>
      <c r="E506" s="16">
        <v>8.0</v>
      </c>
      <c r="F506" s="17">
        <v>12.0</v>
      </c>
      <c r="G506" s="18">
        <v>104.0</v>
      </c>
      <c r="H506" s="19">
        <v>19.0</v>
      </c>
      <c r="I506" s="20">
        <v>12.0</v>
      </c>
      <c r="J506" s="21">
        <v>35.0</v>
      </c>
      <c r="K506" s="22">
        <v>21.0</v>
      </c>
      <c r="L506" s="75">
        <f t="shared" si="1"/>
        <v>0.7130434783</v>
      </c>
      <c r="M506" s="62">
        <f t="shared" si="2"/>
        <v>104</v>
      </c>
      <c r="N506" s="63">
        <f t="shared" si="3"/>
        <v>104</v>
      </c>
      <c r="O506" s="63">
        <f t="shared" si="4"/>
        <v>35</v>
      </c>
      <c r="P506" s="63">
        <f t="shared" si="5"/>
        <v>31</v>
      </c>
      <c r="Q506" s="63">
        <f t="shared" si="6"/>
        <v>60</v>
      </c>
      <c r="R506" s="65">
        <f t="shared" si="7"/>
        <v>0.5869565217</v>
      </c>
      <c r="S506" s="65">
        <f t="shared" si="8"/>
        <v>0.6043478261</v>
      </c>
      <c r="T506" s="66">
        <f t="shared" si="9"/>
        <v>0.6341463415</v>
      </c>
      <c r="U506" s="27">
        <f t="shared" si="10"/>
        <v>0.6291616176</v>
      </c>
      <c r="V506" s="27">
        <f t="shared" si="11"/>
        <v>0.5084823413</v>
      </c>
      <c r="W506" s="27">
        <f t="shared" si="12"/>
        <v>0.2392701549</v>
      </c>
      <c r="X506" s="27">
        <f t="shared" si="13"/>
        <v>-0.1024695152</v>
      </c>
      <c r="Y506" s="27">
        <f t="shared" si="14"/>
        <v>0.06572200061</v>
      </c>
      <c r="Z506" s="27">
        <f t="shared" si="15"/>
        <v>0.07720031088</v>
      </c>
      <c r="AA506" s="27"/>
    </row>
    <row r="507">
      <c r="A507" s="29">
        <v>7029.0</v>
      </c>
      <c r="B507" s="30">
        <v>2657.0</v>
      </c>
      <c r="C507" s="14">
        <v>24.0</v>
      </c>
      <c r="D507" s="15">
        <v>19.0</v>
      </c>
      <c r="E507" s="16">
        <v>27.0</v>
      </c>
      <c r="F507" s="17">
        <v>56.0</v>
      </c>
      <c r="G507" s="18">
        <v>182.0</v>
      </c>
      <c r="H507" s="19">
        <v>54.0</v>
      </c>
      <c r="I507" s="20">
        <v>31.0</v>
      </c>
      <c r="J507" s="21">
        <v>72.0</v>
      </c>
      <c r="K507" s="22">
        <v>65.0</v>
      </c>
      <c r="L507" s="75">
        <f t="shared" si="1"/>
        <v>0.6566037736</v>
      </c>
      <c r="M507" s="62">
        <f t="shared" si="2"/>
        <v>182</v>
      </c>
      <c r="N507" s="63">
        <f t="shared" si="3"/>
        <v>182</v>
      </c>
      <c r="O507" s="63">
        <f t="shared" si="4"/>
        <v>72</v>
      </c>
      <c r="P507" s="63">
        <f t="shared" si="5"/>
        <v>110</v>
      </c>
      <c r="Q507" s="63">
        <f t="shared" si="6"/>
        <v>166</v>
      </c>
      <c r="R507" s="65">
        <f t="shared" si="7"/>
        <v>0.5509433962</v>
      </c>
      <c r="S507" s="65">
        <f t="shared" si="8"/>
        <v>0.479245283</v>
      </c>
      <c r="T507" s="66">
        <f t="shared" si="9"/>
        <v>0.5229885057</v>
      </c>
      <c r="U507" s="27">
        <f t="shared" si="10"/>
        <v>0.5212702361</v>
      </c>
      <c r="V507" s="27">
        <f t="shared" si="11"/>
        <v>0.4032243569</v>
      </c>
      <c r="W507" s="27">
        <f t="shared" si="12"/>
        <v>0.2245895682</v>
      </c>
      <c r="X507" s="27">
        <f t="shared" si="13"/>
        <v>-0.06443716829</v>
      </c>
      <c r="Y507" s="27">
        <f t="shared" si="14"/>
        <v>0.0489195786</v>
      </c>
      <c r="Z507" s="27">
        <f t="shared" si="15"/>
        <v>0.06801757559</v>
      </c>
      <c r="AA507" s="27"/>
    </row>
    <row r="508">
      <c r="A508" s="29">
        <v>7032.0</v>
      </c>
      <c r="B508" s="30">
        <v>578.0</v>
      </c>
      <c r="C508" s="14">
        <v>12.0</v>
      </c>
      <c r="D508" s="15">
        <v>9.0</v>
      </c>
      <c r="E508" s="16">
        <v>9.0</v>
      </c>
      <c r="F508" s="17">
        <v>21.0</v>
      </c>
      <c r="G508" s="18">
        <v>39.0</v>
      </c>
      <c r="H508" s="19">
        <v>19.0</v>
      </c>
      <c r="I508" s="20">
        <v>26.0</v>
      </c>
      <c r="J508" s="21">
        <v>27.0</v>
      </c>
      <c r="K508" s="22">
        <v>13.0</v>
      </c>
      <c r="L508" s="75">
        <f t="shared" si="1"/>
        <v>0.6171428571</v>
      </c>
      <c r="M508" s="62">
        <f t="shared" si="2"/>
        <v>40</v>
      </c>
      <c r="N508" s="63">
        <f t="shared" si="3"/>
        <v>39</v>
      </c>
      <c r="O508" s="63">
        <f t="shared" si="4"/>
        <v>27</v>
      </c>
      <c r="P508" s="63">
        <f t="shared" si="5"/>
        <v>40</v>
      </c>
      <c r="Q508" s="63">
        <f t="shared" si="6"/>
        <v>69</v>
      </c>
      <c r="R508" s="65">
        <f t="shared" si="7"/>
        <v>0.4514285714</v>
      </c>
      <c r="S508" s="65">
        <f t="shared" si="8"/>
        <v>0.3771428571</v>
      </c>
      <c r="T508" s="66">
        <f t="shared" si="9"/>
        <v>0.3611111111</v>
      </c>
      <c r="U508" s="27">
        <f t="shared" si="10"/>
        <v>0.3796006171</v>
      </c>
      <c r="V508" s="27">
        <f t="shared" si="11"/>
        <v>0.3173180654</v>
      </c>
      <c r="W508" s="27">
        <f t="shared" si="12"/>
        <v>0.1840228027</v>
      </c>
      <c r="X508" s="27">
        <f t="shared" si="13"/>
        <v>-0.03990547886</v>
      </c>
      <c r="Y508" s="27">
        <f t="shared" si="14"/>
        <v>0.03154371265</v>
      </c>
      <c r="Z508" s="27">
        <f t="shared" si="15"/>
        <v>0.04566519005</v>
      </c>
      <c r="AA508" s="27"/>
    </row>
    <row r="509">
      <c r="A509" s="29">
        <v>7036.0</v>
      </c>
      <c r="B509" s="30">
        <v>2890.0</v>
      </c>
      <c r="C509" s="14">
        <v>17.0</v>
      </c>
      <c r="D509" s="15">
        <v>28.0</v>
      </c>
      <c r="E509" s="16">
        <v>22.0</v>
      </c>
      <c r="F509" s="17">
        <v>29.0</v>
      </c>
      <c r="G509" s="18">
        <v>129.0</v>
      </c>
      <c r="H509" s="19">
        <v>24.0</v>
      </c>
      <c r="I509" s="20">
        <v>35.0</v>
      </c>
      <c r="J509" s="21">
        <v>43.0</v>
      </c>
      <c r="K509" s="22">
        <v>43.0</v>
      </c>
      <c r="L509" s="75">
        <f t="shared" si="1"/>
        <v>0.7405405405</v>
      </c>
      <c r="M509" s="62">
        <f t="shared" si="2"/>
        <v>129</v>
      </c>
      <c r="N509" s="63">
        <f t="shared" si="3"/>
        <v>129</v>
      </c>
      <c r="O509" s="63">
        <f t="shared" si="4"/>
        <v>43</v>
      </c>
      <c r="P509" s="63">
        <f t="shared" si="5"/>
        <v>53</v>
      </c>
      <c r="Q509" s="63">
        <f t="shared" si="6"/>
        <v>145</v>
      </c>
      <c r="R509" s="65">
        <f t="shared" si="7"/>
        <v>0.4918918919</v>
      </c>
      <c r="S509" s="65">
        <f t="shared" si="8"/>
        <v>0.4648648649</v>
      </c>
      <c r="T509" s="66">
        <f t="shared" si="9"/>
        <v>0.4708029197</v>
      </c>
      <c r="U509" s="27">
        <f t="shared" si="10"/>
        <v>0.4685547997</v>
      </c>
      <c r="V509" s="27">
        <f t="shared" si="11"/>
        <v>0.3911250519</v>
      </c>
      <c r="W509" s="27">
        <f t="shared" si="12"/>
        <v>0.2005174912</v>
      </c>
      <c r="X509" s="27">
        <f t="shared" si="13"/>
        <v>-0.06062813356</v>
      </c>
      <c r="Y509" s="27">
        <f t="shared" si="14"/>
        <v>0.04236568816</v>
      </c>
      <c r="Z509" s="27">
        <f t="shared" si="15"/>
        <v>0.05421837688</v>
      </c>
      <c r="AA509" s="27"/>
    </row>
    <row r="510">
      <c r="A510" s="29">
        <v>7037.0</v>
      </c>
      <c r="B510" s="30">
        <v>1571.0</v>
      </c>
      <c r="C510" s="14">
        <v>6.0</v>
      </c>
      <c r="D510" s="15">
        <v>7.0</v>
      </c>
      <c r="E510" s="16">
        <v>2.0</v>
      </c>
      <c r="F510" s="17">
        <v>29.0</v>
      </c>
      <c r="G510" s="18">
        <v>54.0</v>
      </c>
      <c r="H510" s="19">
        <v>13.0</v>
      </c>
      <c r="I510" s="20">
        <v>13.0</v>
      </c>
      <c r="J510" s="21">
        <v>15.0</v>
      </c>
      <c r="K510" s="22">
        <v>17.0</v>
      </c>
      <c r="L510" s="75">
        <f t="shared" si="1"/>
        <v>0.6346153846</v>
      </c>
      <c r="M510" s="62">
        <f t="shared" si="2"/>
        <v>54</v>
      </c>
      <c r="N510" s="63">
        <f t="shared" si="3"/>
        <v>54</v>
      </c>
      <c r="O510" s="63">
        <f t="shared" si="4"/>
        <v>15</v>
      </c>
      <c r="P510" s="63">
        <f t="shared" si="5"/>
        <v>42</v>
      </c>
      <c r="Q510" s="63">
        <f t="shared" si="6"/>
        <v>45</v>
      </c>
      <c r="R510" s="65">
        <f t="shared" si="7"/>
        <v>0.6153846154</v>
      </c>
      <c r="S510" s="65">
        <f t="shared" si="8"/>
        <v>0.4423076923</v>
      </c>
      <c r="T510" s="66">
        <f t="shared" si="9"/>
        <v>0.5454545455</v>
      </c>
      <c r="U510" s="27">
        <f t="shared" si="10"/>
        <v>0.5443635747</v>
      </c>
      <c r="V510" s="27">
        <f t="shared" si="11"/>
        <v>0.3721460411</v>
      </c>
      <c r="W510" s="27">
        <f t="shared" si="12"/>
        <v>0.2508587379</v>
      </c>
      <c r="X510" s="27">
        <f t="shared" si="13"/>
        <v>-0.05488703082</v>
      </c>
      <c r="Y510" s="27">
        <f t="shared" si="14"/>
        <v>0.05043000433</v>
      </c>
      <c r="Z510" s="27">
        <f t="shared" si="15"/>
        <v>0.08485949709</v>
      </c>
      <c r="AA510" s="27"/>
    </row>
    <row r="511">
      <c r="A511" s="29">
        <v>7039.0</v>
      </c>
      <c r="B511" s="30">
        <v>2711.0</v>
      </c>
      <c r="C511" s="14">
        <v>31.0</v>
      </c>
      <c r="D511" s="15">
        <v>42.0</v>
      </c>
      <c r="E511" s="16">
        <v>32.0</v>
      </c>
      <c r="F511" s="17">
        <v>49.0</v>
      </c>
      <c r="G511" s="18">
        <v>112.0</v>
      </c>
      <c r="H511" s="19">
        <v>17.0</v>
      </c>
      <c r="I511" s="20">
        <v>51.0</v>
      </c>
      <c r="J511" s="21">
        <v>85.0</v>
      </c>
      <c r="K511" s="22">
        <v>91.0</v>
      </c>
      <c r="L511" s="75">
        <f t="shared" si="1"/>
        <v>0.7039215686</v>
      </c>
      <c r="M511" s="62">
        <f t="shared" si="2"/>
        <v>114</v>
      </c>
      <c r="N511" s="63">
        <f t="shared" si="3"/>
        <v>112</v>
      </c>
      <c r="O511" s="63">
        <f t="shared" si="4"/>
        <v>85</v>
      </c>
      <c r="P511" s="63">
        <f t="shared" si="5"/>
        <v>66</v>
      </c>
      <c r="Q511" s="63">
        <f t="shared" si="6"/>
        <v>247</v>
      </c>
      <c r="R511" s="65">
        <f t="shared" si="7"/>
        <v>0.3490196078</v>
      </c>
      <c r="S511" s="65">
        <f t="shared" si="8"/>
        <v>0.3862745098</v>
      </c>
      <c r="T511" s="66">
        <f t="shared" si="9"/>
        <v>0.3119777159</v>
      </c>
      <c r="U511" s="27">
        <f t="shared" si="10"/>
        <v>0.318647306</v>
      </c>
      <c r="V511" s="27">
        <f t="shared" si="11"/>
        <v>0.3250011974</v>
      </c>
      <c r="W511" s="27">
        <f t="shared" si="12"/>
        <v>0.1422762548</v>
      </c>
      <c r="X511" s="27">
        <f t="shared" si="13"/>
        <v>-0.04186131368</v>
      </c>
      <c r="Y511" s="27">
        <f t="shared" si="14"/>
        <v>0.02497835046</v>
      </c>
      <c r="Z511" s="27">
        <f t="shared" si="15"/>
        <v>0.02729649195</v>
      </c>
      <c r="AA511" s="27"/>
    </row>
    <row r="512">
      <c r="A512" s="29">
        <v>7040.0</v>
      </c>
      <c r="B512" s="30">
        <v>2136.0</v>
      </c>
      <c r="C512" s="14">
        <v>45.0</v>
      </c>
      <c r="D512" s="15">
        <v>33.0</v>
      </c>
      <c r="E512" s="16">
        <v>29.0</v>
      </c>
      <c r="F512" s="17">
        <v>30.0</v>
      </c>
      <c r="G512" s="18">
        <v>111.0</v>
      </c>
      <c r="H512" s="19">
        <v>20.0</v>
      </c>
      <c r="I512" s="20">
        <v>58.0</v>
      </c>
      <c r="J512" s="21">
        <v>45.0</v>
      </c>
      <c r="K512" s="22">
        <v>59.0</v>
      </c>
      <c r="L512" s="75">
        <f t="shared" si="1"/>
        <v>0.7790697674</v>
      </c>
      <c r="M512" s="62">
        <f t="shared" si="2"/>
        <v>107</v>
      </c>
      <c r="N512" s="63">
        <f t="shared" si="3"/>
        <v>111</v>
      </c>
      <c r="O512" s="63">
        <f t="shared" si="4"/>
        <v>45</v>
      </c>
      <c r="P512" s="63">
        <f t="shared" si="5"/>
        <v>50</v>
      </c>
      <c r="Q512" s="63">
        <f t="shared" si="6"/>
        <v>224</v>
      </c>
      <c r="R512" s="65">
        <f t="shared" si="7"/>
        <v>0.3744186047</v>
      </c>
      <c r="S512" s="65">
        <f t="shared" si="8"/>
        <v>0.3627906977</v>
      </c>
      <c r="T512" s="66">
        <f t="shared" si="9"/>
        <v>0.3313432836</v>
      </c>
      <c r="U512" s="27">
        <f t="shared" si="10"/>
        <v>0.3184837478</v>
      </c>
      <c r="V512" s="27">
        <f t="shared" si="11"/>
        <v>0.3052425365</v>
      </c>
      <c r="W512" s="27">
        <f t="shared" si="12"/>
        <v>0.1526300402</v>
      </c>
      <c r="X512" s="27">
        <f t="shared" si="13"/>
        <v>-0.03692606574</v>
      </c>
      <c r="Y512" s="27">
        <f t="shared" si="14"/>
        <v>0.02516699957</v>
      </c>
      <c r="Z512" s="27">
        <f t="shared" si="15"/>
        <v>0.03141391217</v>
      </c>
      <c r="AA512" s="27"/>
    </row>
    <row r="513">
      <c r="A513" s="29">
        <v>7041.0</v>
      </c>
      <c r="B513" s="30">
        <v>1818.0</v>
      </c>
      <c r="C513" s="14">
        <v>47.0</v>
      </c>
      <c r="D513" s="15">
        <v>34.0</v>
      </c>
      <c r="E513" s="16">
        <v>48.0</v>
      </c>
      <c r="F513" s="17">
        <v>34.0</v>
      </c>
      <c r="G513" s="18">
        <v>101.0</v>
      </c>
      <c r="H513" s="19">
        <v>20.0</v>
      </c>
      <c r="I513" s="20">
        <v>59.0</v>
      </c>
      <c r="J513" s="21">
        <v>45.0</v>
      </c>
      <c r="K513" s="22">
        <v>68.0</v>
      </c>
      <c r="L513" s="75">
        <f t="shared" si="1"/>
        <v>0.7828947368</v>
      </c>
      <c r="M513" s="62">
        <f t="shared" si="2"/>
        <v>96</v>
      </c>
      <c r="N513" s="63">
        <f t="shared" si="3"/>
        <v>101</v>
      </c>
      <c r="O513" s="63">
        <f t="shared" si="4"/>
        <v>45</v>
      </c>
      <c r="P513" s="63">
        <f t="shared" si="5"/>
        <v>54</v>
      </c>
      <c r="Q513" s="63">
        <f t="shared" si="6"/>
        <v>256</v>
      </c>
      <c r="R513" s="65">
        <f t="shared" si="7"/>
        <v>0.3399122807</v>
      </c>
      <c r="S513" s="65">
        <f t="shared" si="8"/>
        <v>0.3201754386</v>
      </c>
      <c r="T513" s="66">
        <f t="shared" si="9"/>
        <v>0.2829131653</v>
      </c>
      <c r="U513" s="27">
        <f t="shared" si="10"/>
        <v>0.2662010207</v>
      </c>
      <c r="V513" s="27">
        <f t="shared" si="11"/>
        <v>0.26938718</v>
      </c>
      <c r="W513" s="27">
        <f t="shared" si="12"/>
        <v>0.1385636943</v>
      </c>
      <c r="X513" s="27">
        <f t="shared" si="13"/>
        <v>-0.02876052299</v>
      </c>
      <c r="Y513" s="27">
        <f t="shared" si="14"/>
        <v>0.02016381699</v>
      </c>
      <c r="Z513" s="27">
        <f t="shared" si="15"/>
        <v>0.02589052728</v>
      </c>
      <c r="AA513" s="27"/>
    </row>
    <row r="514">
      <c r="A514" s="29">
        <v>7042.0</v>
      </c>
      <c r="B514" s="30">
        <v>1767.0</v>
      </c>
      <c r="C514" s="14">
        <v>14.0</v>
      </c>
      <c r="D514" s="15">
        <v>9.0</v>
      </c>
      <c r="E514" s="16">
        <v>15.0</v>
      </c>
      <c r="F514" s="17">
        <v>40.0</v>
      </c>
      <c r="G514" s="18">
        <v>106.0</v>
      </c>
      <c r="H514" s="19">
        <v>15.0</v>
      </c>
      <c r="I514" s="20">
        <v>28.0</v>
      </c>
      <c r="J514" s="21">
        <v>25.0</v>
      </c>
      <c r="K514" s="22">
        <v>45.0</v>
      </c>
      <c r="L514" s="75">
        <f t="shared" si="1"/>
        <v>0.7306397306</v>
      </c>
      <c r="M514" s="62">
        <f t="shared" si="2"/>
        <v>106</v>
      </c>
      <c r="N514" s="63">
        <f t="shared" si="3"/>
        <v>106</v>
      </c>
      <c r="O514" s="63">
        <f t="shared" si="4"/>
        <v>25</v>
      </c>
      <c r="P514" s="63">
        <f t="shared" si="5"/>
        <v>55</v>
      </c>
      <c r="Q514" s="63">
        <f t="shared" si="6"/>
        <v>111</v>
      </c>
      <c r="R514" s="65">
        <f t="shared" si="7"/>
        <v>0.5420875421</v>
      </c>
      <c r="S514" s="65">
        <f t="shared" si="8"/>
        <v>0.4410774411</v>
      </c>
      <c r="T514" s="66">
        <f t="shared" si="9"/>
        <v>0.4884792627</v>
      </c>
      <c r="U514" s="27">
        <f t="shared" si="10"/>
        <v>0.4886130214</v>
      </c>
      <c r="V514" s="27">
        <f t="shared" si="11"/>
        <v>0.3711109401</v>
      </c>
      <c r="W514" s="27">
        <f t="shared" si="12"/>
        <v>0.2209795195</v>
      </c>
      <c r="X514" s="27">
        <f t="shared" si="13"/>
        <v>-0.05458212575</v>
      </c>
      <c r="Y514" s="27">
        <f t="shared" si="14"/>
        <v>0.04429983937</v>
      </c>
      <c r="Z514" s="27">
        <f t="shared" si="15"/>
        <v>0.06584852294</v>
      </c>
      <c r="AA514" s="27"/>
    </row>
    <row r="515">
      <c r="A515" s="29">
        <v>7047.0</v>
      </c>
      <c r="B515" s="30">
        <v>2495.0</v>
      </c>
      <c r="C515" s="14">
        <v>20.0</v>
      </c>
      <c r="D515" s="15">
        <v>14.0</v>
      </c>
      <c r="E515" s="16">
        <v>21.0</v>
      </c>
      <c r="F515" s="17">
        <v>46.0</v>
      </c>
      <c r="G515" s="18">
        <v>185.0</v>
      </c>
      <c r="H515" s="19">
        <v>36.0</v>
      </c>
      <c r="I515" s="20">
        <v>24.0</v>
      </c>
      <c r="J515" s="21">
        <v>64.0</v>
      </c>
      <c r="K515" s="22">
        <v>44.0</v>
      </c>
      <c r="L515" s="75">
        <f t="shared" si="1"/>
        <v>0.6784140969</v>
      </c>
      <c r="M515" s="62">
        <f t="shared" si="2"/>
        <v>184</v>
      </c>
      <c r="N515" s="63">
        <f t="shared" si="3"/>
        <v>185</v>
      </c>
      <c r="O515" s="63">
        <f t="shared" si="4"/>
        <v>64</v>
      </c>
      <c r="P515" s="63">
        <f t="shared" si="5"/>
        <v>82</v>
      </c>
      <c r="Q515" s="63">
        <f t="shared" si="6"/>
        <v>123</v>
      </c>
      <c r="R515" s="65">
        <f t="shared" si="7"/>
        <v>0.5881057269</v>
      </c>
      <c r="S515" s="65">
        <f t="shared" si="8"/>
        <v>0.5484581498</v>
      </c>
      <c r="T515" s="66">
        <f t="shared" si="9"/>
        <v>0.6006493506</v>
      </c>
      <c r="U515" s="27">
        <f t="shared" si="10"/>
        <v>0.595023693</v>
      </c>
      <c r="V515" s="27">
        <f t="shared" si="11"/>
        <v>0.4614582398</v>
      </c>
      <c r="W515" s="27">
        <f t="shared" si="12"/>
        <v>0.2397386231</v>
      </c>
      <c r="X515" s="27">
        <f t="shared" si="13"/>
        <v>-0.08439325572</v>
      </c>
      <c r="Y515" s="27">
        <f t="shared" si="14"/>
        <v>0.05976085209</v>
      </c>
      <c r="Z515" s="27">
        <f t="shared" si="15"/>
        <v>0.07750290858</v>
      </c>
      <c r="AA515" s="27"/>
    </row>
    <row r="516">
      <c r="A516" s="29">
        <v>7053.0</v>
      </c>
      <c r="B516" s="30">
        <v>629.0</v>
      </c>
      <c r="C516" s="14">
        <v>4.0</v>
      </c>
      <c r="D516" s="15">
        <v>11.0</v>
      </c>
      <c r="E516" s="16">
        <v>2.0</v>
      </c>
      <c r="F516" s="17">
        <v>10.0</v>
      </c>
      <c r="G516" s="18">
        <v>66.0</v>
      </c>
      <c r="H516" s="19">
        <v>7.0</v>
      </c>
      <c r="I516" s="20">
        <v>14.0</v>
      </c>
      <c r="J516" s="21">
        <v>17.0</v>
      </c>
      <c r="K516" s="22">
        <v>11.0</v>
      </c>
      <c r="L516" s="75">
        <f t="shared" si="1"/>
        <v>0.7605633803</v>
      </c>
      <c r="M516" s="62">
        <f t="shared" si="2"/>
        <v>66</v>
      </c>
      <c r="N516" s="63">
        <f t="shared" si="3"/>
        <v>66</v>
      </c>
      <c r="O516" s="63">
        <f t="shared" si="4"/>
        <v>17</v>
      </c>
      <c r="P516" s="63">
        <f t="shared" si="5"/>
        <v>17</v>
      </c>
      <c r="Q516" s="63">
        <f t="shared" si="6"/>
        <v>42</v>
      </c>
      <c r="R516" s="65">
        <f t="shared" si="7"/>
        <v>0.5845070423</v>
      </c>
      <c r="S516" s="65">
        <f t="shared" si="8"/>
        <v>0.5845070423</v>
      </c>
      <c r="T516" s="66">
        <f t="shared" si="9"/>
        <v>0.6111111111</v>
      </c>
      <c r="U516" s="27">
        <f t="shared" si="10"/>
        <v>0.6150213837</v>
      </c>
      <c r="V516" s="27">
        <f t="shared" si="11"/>
        <v>0.4917888284</v>
      </c>
      <c r="W516" s="27">
        <f t="shared" si="12"/>
        <v>0.2382716357</v>
      </c>
      <c r="X516" s="27">
        <f t="shared" si="13"/>
        <v>-0.09585179471</v>
      </c>
      <c r="Y516" s="27">
        <f t="shared" si="14"/>
        <v>0.06329907657</v>
      </c>
      <c r="Z516" s="27">
        <f t="shared" si="15"/>
        <v>0.07655731265</v>
      </c>
      <c r="AA516" s="27"/>
    </row>
    <row r="517">
      <c r="A517" s="29">
        <v>7055.0</v>
      </c>
      <c r="B517" s="30">
        <v>3274.0</v>
      </c>
      <c r="C517" s="14">
        <v>15.0</v>
      </c>
      <c r="D517" s="15">
        <v>23.0</v>
      </c>
      <c r="E517" s="16">
        <v>13.0</v>
      </c>
      <c r="F517" s="17">
        <v>41.0</v>
      </c>
      <c r="G517" s="18">
        <v>127.0</v>
      </c>
      <c r="H517" s="19">
        <v>33.0</v>
      </c>
      <c r="I517" s="20">
        <v>27.0</v>
      </c>
      <c r="J517" s="21">
        <v>27.0</v>
      </c>
      <c r="K517" s="22">
        <v>31.0</v>
      </c>
      <c r="L517" s="75">
        <f t="shared" si="1"/>
        <v>0.7002967359</v>
      </c>
      <c r="M517" s="62">
        <f t="shared" si="2"/>
        <v>127</v>
      </c>
      <c r="N517" s="63">
        <f t="shared" si="3"/>
        <v>127</v>
      </c>
      <c r="O517" s="63">
        <f t="shared" si="4"/>
        <v>27</v>
      </c>
      <c r="P517" s="63">
        <f t="shared" si="5"/>
        <v>74</v>
      </c>
      <c r="Q517" s="63">
        <f t="shared" si="6"/>
        <v>109</v>
      </c>
      <c r="R517" s="65">
        <f t="shared" si="7"/>
        <v>0.5964391691</v>
      </c>
      <c r="S517" s="65">
        <f t="shared" si="8"/>
        <v>0.4569732938</v>
      </c>
      <c r="T517" s="66">
        <f t="shared" si="9"/>
        <v>0.5381355932</v>
      </c>
      <c r="U517" s="27">
        <f t="shared" si="10"/>
        <v>0.5402031543</v>
      </c>
      <c r="V517" s="27">
        <f t="shared" si="11"/>
        <v>0.3844852919</v>
      </c>
      <c r="W517" s="27">
        <f t="shared" si="12"/>
        <v>0.243135713</v>
      </c>
      <c r="X517" s="27">
        <f t="shared" si="13"/>
        <v>-0.05858715281</v>
      </c>
      <c r="Y517" s="27">
        <f t="shared" si="14"/>
        <v>0.05049807871</v>
      </c>
      <c r="Z517" s="27">
        <f t="shared" si="15"/>
        <v>0.07971489848</v>
      </c>
      <c r="AA517" s="27"/>
    </row>
    <row r="518">
      <c r="A518" s="29">
        <v>7056.0</v>
      </c>
      <c r="B518" s="30">
        <v>2345.0</v>
      </c>
      <c r="C518" s="14">
        <v>27.0</v>
      </c>
      <c r="D518" s="15">
        <v>26.0</v>
      </c>
      <c r="E518" s="16">
        <v>11.0</v>
      </c>
      <c r="F518" s="17">
        <v>41.0</v>
      </c>
      <c r="G518" s="18">
        <v>159.0</v>
      </c>
      <c r="H518" s="19">
        <v>24.0</v>
      </c>
      <c r="I518" s="20">
        <v>35.0</v>
      </c>
      <c r="J518" s="21">
        <v>66.0</v>
      </c>
      <c r="K518" s="22">
        <v>40.0</v>
      </c>
      <c r="L518" s="75">
        <f t="shared" si="1"/>
        <v>0.6946386946</v>
      </c>
      <c r="M518" s="62">
        <f t="shared" si="2"/>
        <v>158</v>
      </c>
      <c r="N518" s="63">
        <f t="shared" si="3"/>
        <v>159</v>
      </c>
      <c r="O518" s="63">
        <f t="shared" si="4"/>
        <v>66</v>
      </c>
      <c r="P518" s="63">
        <f t="shared" si="5"/>
        <v>65</v>
      </c>
      <c r="Q518" s="63">
        <f t="shared" si="6"/>
        <v>139</v>
      </c>
      <c r="R518" s="65">
        <f t="shared" si="7"/>
        <v>0.5221445221</v>
      </c>
      <c r="S518" s="65">
        <f t="shared" si="8"/>
        <v>0.5244755245</v>
      </c>
      <c r="T518" s="66">
        <f t="shared" si="9"/>
        <v>0.533557047</v>
      </c>
      <c r="U518" s="27">
        <f t="shared" si="10"/>
        <v>0.5297426803</v>
      </c>
      <c r="V518" s="27">
        <f t="shared" si="11"/>
        <v>0.4412798907</v>
      </c>
      <c r="W518" s="27">
        <f t="shared" si="12"/>
        <v>0.2128498382</v>
      </c>
      <c r="X518" s="27">
        <f t="shared" si="13"/>
        <v>-0.07717403449</v>
      </c>
      <c r="Y518" s="27">
        <f t="shared" si="14"/>
        <v>0.05073805682</v>
      </c>
      <c r="Z518" s="27">
        <f t="shared" si="15"/>
        <v>0.06109260396</v>
      </c>
      <c r="AA518" s="27"/>
    </row>
    <row r="519">
      <c r="A519" s="29">
        <v>7057.0</v>
      </c>
      <c r="B519" s="30">
        <v>1104.0</v>
      </c>
      <c r="C519" s="14">
        <v>13.0</v>
      </c>
      <c r="D519" s="15">
        <v>13.0</v>
      </c>
      <c r="E519" s="16">
        <v>11.0</v>
      </c>
      <c r="F519" s="17">
        <v>19.0</v>
      </c>
      <c r="G519" s="18">
        <v>86.0</v>
      </c>
      <c r="H519" s="19">
        <v>12.0</v>
      </c>
      <c r="I519" s="20">
        <v>17.0</v>
      </c>
      <c r="J519" s="21">
        <v>22.0</v>
      </c>
      <c r="K519" s="22">
        <v>27.0</v>
      </c>
      <c r="L519" s="75">
        <f t="shared" si="1"/>
        <v>0.7590909091</v>
      </c>
      <c r="M519" s="62">
        <f t="shared" si="2"/>
        <v>86</v>
      </c>
      <c r="N519" s="63">
        <f t="shared" si="3"/>
        <v>86</v>
      </c>
      <c r="O519" s="63">
        <f t="shared" si="4"/>
        <v>22</v>
      </c>
      <c r="P519" s="63">
        <f t="shared" si="5"/>
        <v>31</v>
      </c>
      <c r="Q519" s="63">
        <f t="shared" si="6"/>
        <v>81</v>
      </c>
      <c r="R519" s="65">
        <f t="shared" si="7"/>
        <v>0.5318181818</v>
      </c>
      <c r="S519" s="65">
        <f t="shared" si="8"/>
        <v>0.4909090909</v>
      </c>
      <c r="T519" s="66">
        <f t="shared" si="9"/>
        <v>0.5149700599</v>
      </c>
      <c r="U519" s="27">
        <f t="shared" si="10"/>
        <v>0.5149236475</v>
      </c>
      <c r="V519" s="27">
        <f t="shared" si="11"/>
        <v>0.4130379777</v>
      </c>
      <c r="W519" s="27">
        <f t="shared" si="12"/>
        <v>0.2167932616</v>
      </c>
      <c r="X519" s="27">
        <f t="shared" si="13"/>
        <v>-0.06761186292</v>
      </c>
      <c r="Y519" s="27">
        <f t="shared" si="14"/>
        <v>0.04837067345</v>
      </c>
      <c r="Z519" s="27">
        <f t="shared" si="15"/>
        <v>0.06337727266</v>
      </c>
      <c r="AA519" s="27"/>
    </row>
    <row r="520">
      <c r="A520" s="29">
        <v>7058.0</v>
      </c>
      <c r="B520" s="30">
        <v>922.0</v>
      </c>
      <c r="C520" s="14">
        <v>15.0</v>
      </c>
      <c r="D520" s="15">
        <v>15.0</v>
      </c>
      <c r="E520" s="16">
        <v>3.0</v>
      </c>
      <c r="F520" s="17">
        <v>16.0</v>
      </c>
      <c r="G520" s="18">
        <v>80.0</v>
      </c>
      <c r="H520" s="19">
        <v>12.0</v>
      </c>
      <c r="I520" s="20">
        <v>12.0</v>
      </c>
      <c r="J520" s="21">
        <v>23.0</v>
      </c>
      <c r="K520" s="22">
        <v>13.0</v>
      </c>
      <c r="L520" s="75">
        <f t="shared" si="1"/>
        <v>0.7301587302</v>
      </c>
      <c r="M520" s="62">
        <f t="shared" si="2"/>
        <v>80</v>
      </c>
      <c r="N520" s="63">
        <f t="shared" si="3"/>
        <v>80</v>
      </c>
      <c r="O520" s="63">
        <f t="shared" si="4"/>
        <v>23</v>
      </c>
      <c r="P520" s="63">
        <f t="shared" si="5"/>
        <v>28</v>
      </c>
      <c r="Q520" s="63">
        <f t="shared" si="6"/>
        <v>58</v>
      </c>
      <c r="R520" s="65">
        <f t="shared" si="7"/>
        <v>0.5714285714</v>
      </c>
      <c r="S520" s="65">
        <f t="shared" si="8"/>
        <v>0.544973545</v>
      </c>
      <c r="T520" s="66">
        <f t="shared" si="9"/>
        <v>0.5797101449</v>
      </c>
      <c r="U520" s="27">
        <f t="shared" si="10"/>
        <v>0.5799656187</v>
      </c>
      <c r="V520" s="27">
        <f t="shared" si="11"/>
        <v>0.4585263852</v>
      </c>
      <c r="W520" s="27">
        <f t="shared" si="12"/>
        <v>0.2329402566</v>
      </c>
      <c r="X520" s="27">
        <f t="shared" si="13"/>
        <v>-0.08332428468</v>
      </c>
      <c r="Y520" s="27">
        <f t="shared" si="14"/>
        <v>0.05769726809</v>
      </c>
      <c r="Z520" s="27">
        <f t="shared" si="15"/>
        <v>0.07316966841</v>
      </c>
      <c r="AA520" s="27"/>
    </row>
    <row r="521">
      <c r="A521" s="29">
        <v>7059.0</v>
      </c>
      <c r="B521" s="30">
        <v>2506.0</v>
      </c>
      <c r="C521" s="14">
        <v>39.0</v>
      </c>
      <c r="D521" s="15">
        <v>42.0</v>
      </c>
      <c r="E521" s="16">
        <v>29.0</v>
      </c>
      <c r="F521" s="17">
        <v>78.0</v>
      </c>
      <c r="G521" s="18">
        <v>227.0</v>
      </c>
      <c r="H521" s="19">
        <v>38.0</v>
      </c>
      <c r="I521" s="20">
        <v>59.0</v>
      </c>
      <c r="J521" s="21">
        <v>115.0</v>
      </c>
      <c r="K521" s="22">
        <v>74.0</v>
      </c>
      <c r="L521" s="75">
        <f t="shared" si="1"/>
        <v>0.6704707561</v>
      </c>
      <c r="M521" s="62">
        <f t="shared" si="2"/>
        <v>227</v>
      </c>
      <c r="N521" s="63">
        <f t="shared" si="3"/>
        <v>227</v>
      </c>
      <c r="O521" s="63">
        <f t="shared" si="4"/>
        <v>115</v>
      </c>
      <c r="P521" s="63">
        <f t="shared" si="5"/>
        <v>116</v>
      </c>
      <c r="Q521" s="63">
        <f t="shared" si="6"/>
        <v>243</v>
      </c>
      <c r="R521" s="65">
        <f t="shared" si="7"/>
        <v>0.4893009986</v>
      </c>
      <c r="S521" s="65">
        <f t="shared" si="8"/>
        <v>0.487874465</v>
      </c>
      <c r="T521" s="66">
        <f t="shared" si="9"/>
        <v>0.4829787234</v>
      </c>
      <c r="U521" s="27">
        <f t="shared" si="10"/>
        <v>0.4820010408</v>
      </c>
      <c r="V521" s="27">
        <f t="shared" si="11"/>
        <v>0.4104847234</v>
      </c>
      <c r="W521" s="27">
        <f t="shared" si="12"/>
        <v>0.1994613253</v>
      </c>
      <c r="X521" s="27">
        <f t="shared" si="13"/>
        <v>-0.06677854145</v>
      </c>
      <c r="Y521" s="27">
        <f t="shared" si="14"/>
        <v>0.04422848553</v>
      </c>
      <c r="Z521" s="27">
        <f t="shared" si="15"/>
        <v>0.05364872294</v>
      </c>
      <c r="AA521" s="27"/>
    </row>
    <row r="522">
      <c r="A522" s="29">
        <v>7060.0</v>
      </c>
      <c r="B522" s="30">
        <v>2246.0</v>
      </c>
      <c r="C522" s="14">
        <v>25.0</v>
      </c>
      <c r="D522" s="15">
        <v>14.0</v>
      </c>
      <c r="E522" s="16">
        <v>22.0</v>
      </c>
      <c r="F522" s="17">
        <v>32.0</v>
      </c>
      <c r="G522" s="18">
        <v>146.0</v>
      </c>
      <c r="H522" s="19">
        <v>38.0</v>
      </c>
      <c r="I522" s="20">
        <v>23.0</v>
      </c>
      <c r="J522" s="21">
        <v>33.0</v>
      </c>
      <c r="K522" s="22">
        <v>31.0</v>
      </c>
      <c r="L522" s="75">
        <f t="shared" si="1"/>
        <v>0.717032967</v>
      </c>
      <c r="M522" s="62">
        <f t="shared" si="2"/>
        <v>146</v>
      </c>
      <c r="N522" s="63">
        <f t="shared" si="3"/>
        <v>146</v>
      </c>
      <c r="O522" s="63">
        <f t="shared" si="4"/>
        <v>33</v>
      </c>
      <c r="P522" s="63">
        <f t="shared" si="5"/>
        <v>70</v>
      </c>
      <c r="Q522" s="63">
        <f t="shared" si="6"/>
        <v>115</v>
      </c>
      <c r="R522" s="65">
        <f t="shared" si="7"/>
        <v>0.5934065934</v>
      </c>
      <c r="S522" s="65">
        <f t="shared" si="8"/>
        <v>0.4917582418</v>
      </c>
      <c r="T522" s="66">
        <f t="shared" si="9"/>
        <v>0.5593869732</v>
      </c>
      <c r="U522" s="27">
        <f t="shared" si="10"/>
        <v>0.5617343359</v>
      </c>
      <c r="V522" s="27">
        <f t="shared" si="11"/>
        <v>0.4137524308</v>
      </c>
      <c r="W522" s="27">
        <f t="shared" si="12"/>
        <v>0.2418994973</v>
      </c>
      <c r="X522" s="27">
        <f t="shared" si="13"/>
        <v>-0.06784596869</v>
      </c>
      <c r="Y522" s="27">
        <f t="shared" si="14"/>
        <v>0.05406570784</v>
      </c>
      <c r="Z522" s="27">
        <f t="shared" si="15"/>
        <v>0.07890634359</v>
      </c>
      <c r="AA522" s="27"/>
    </row>
    <row r="523">
      <c r="A523" s="29">
        <v>7079.0</v>
      </c>
      <c r="B523" s="30">
        <v>2180.0</v>
      </c>
      <c r="C523" s="14">
        <v>4.0</v>
      </c>
      <c r="D523" s="15">
        <v>4.0</v>
      </c>
      <c r="E523" s="16">
        <v>3.0</v>
      </c>
      <c r="F523" s="17">
        <v>21.0</v>
      </c>
      <c r="G523" s="18">
        <v>66.0</v>
      </c>
      <c r="H523" s="19">
        <v>20.0</v>
      </c>
      <c r="I523" s="20">
        <v>15.0</v>
      </c>
      <c r="J523" s="21">
        <v>26.0</v>
      </c>
      <c r="K523" s="22">
        <v>9.0</v>
      </c>
      <c r="L523" s="75">
        <f t="shared" si="1"/>
        <v>0.6011904762</v>
      </c>
      <c r="M523" s="62">
        <f t="shared" si="2"/>
        <v>64</v>
      </c>
      <c r="N523" s="63">
        <f t="shared" si="3"/>
        <v>66</v>
      </c>
      <c r="O523" s="63">
        <f t="shared" si="4"/>
        <v>26</v>
      </c>
      <c r="P523" s="63">
        <f t="shared" si="5"/>
        <v>41</v>
      </c>
      <c r="Q523" s="63">
        <f t="shared" si="6"/>
        <v>35</v>
      </c>
      <c r="R523" s="65">
        <f t="shared" si="7"/>
        <v>0.6369047619</v>
      </c>
      <c r="S523" s="65">
        <f t="shared" si="8"/>
        <v>0.5476190476</v>
      </c>
      <c r="T523" s="66">
        <f t="shared" si="9"/>
        <v>0.6534653465</v>
      </c>
      <c r="U523" s="27">
        <f t="shared" si="10"/>
        <v>0.6327236494</v>
      </c>
      <c r="V523" s="27">
        <f t="shared" si="11"/>
        <v>0.4607522414</v>
      </c>
      <c r="W523" s="27">
        <f t="shared" si="12"/>
        <v>0.2596313277</v>
      </c>
      <c r="X523" s="27">
        <f t="shared" si="13"/>
        <v>-0.08413522184</v>
      </c>
      <c r="Y523" s="27">
        <f t="shared" si="14"/>
        <v>0.06462059016</v>
      </c>
      <c r="Z523" s="27">
        <f t="shared" si="15"/>
        <v>0.09089838689</v>
      </c>
      <c r="AA523" s="27"/>
    </row>
    <row r="524">
      <c r="A524" s="29">
        <v>7097.0</v>
      </c>
      <c r="B524" s="30">
        <v>1210.0</v>
      </c>
      <c r="C524" s="14">
        <v>5.0</v>
      </c>
      <c r="D524" s="15">
        <v>3.0</v>
      </c>
      <c r="E524" s="16">
        <v>6.0</v>
      </c>
      <c r="F524" s="17">
        <v>17.0</v>
      </c>
      <c r="G524" s="18">
        <v>57.0</v>
      </c>
      <c r="H524" s="19">
        <v>14.0</v>
      </c>
      <c r="I524" s="20">
        <v>14.0</v>
      </c>
      <c r="J524" s="21">
        <v>11.0</v>
      </c>
      <c r="K524" s="22">
        <v>11.0</v>
      </c>
      <c r="L524" s="75">
        <f t="shared" si="1"/>
        <v>0.6956521739</v>
      </c>
      <c r="M524" s="62">
        <f t="shared" si="2"/>
        <v>57</v>
      </c>
      <c r="N524" s="63">
        <f t="shared" si="3"/>
        <v>57</v>
      </c>
      <c r="O524" s="63">
        <f t="shared" si="4"/>
        <v>11</v>
      </c>
      <c r="P524" s="63">
        <f t="shared" si="5"/>
        <v>31</v>
      </c>
      <c r="Q524" s="63">
        <f t="shared" si="6"/>
        <v>39</v>
      </c>
      <c r="R524" s="65">
        <f t="shared" si="7"/>
        <v>0.6376811594</v>
      </c>
      <c r="S524" s="65">
        <f t="shared" si="8"/>
        <v>0.4927536232</v>
      </c>
      <c r="T524" s="66">
        <f t="shared" si="9"/>
        <v>0.59375</v>
      </c>
      <c r="U524" s="27">
        <f t="shared" si="10"/>
        <v>0.5967104939</v>
      </c>
      <c r="V524" s="27">
        <f t="shared" si="11"/>
        <v>0.4145899185</v>
      </c>
      <c r="W524" s="27">
        <f t="shared" si="12"/>
        <v>0.2599478226</v>
      </c>
      <c r="X524" s="27">
        <f t="shared" si="13"/>
        <v>-0.06812090446</v>
      </c>
      <c r="Y524" s="27">
        <f t="shared" si="14"/>
        <v>0.05821719686</v>
      </c>
      <c r="Z524" s="27">
        <f t="shared" si="15"/>
        <v>0.09112013526</v>
      </c>
      <c r="AA524" s="27"/>
    </row>
    <row r="525">
      <c r="A525" s="29">
        <v>7311.0</v>
      </c>
      <c r="B525" s="30">
        <v>796.0</v>
      </c>
      <c r="C525" s="14">
        <v>3.0</v>
      </c>
      <c r="D525" s="15">
        <v>5.0</v>
      </c>
      <c r="E525" s="16">
        <v>2.0</v>
      </c>
      <c r="F525" s="17">
        <v>22.0</v>
      </c>
      <c r="G525" s="18">
        <v>41.0</v>
      </c>
      <c r="H525" s="19">
        <v>5.0</v>
      </c>
      <c r="I525" s="20">
        <v>6.0</v>
      </c>
      <c r="J525" s="21">
        <v>12.0</v>
      </c>
      <c r="K525" s="22">
        <v>3.0</v>
      </c>
      <c r="L525" s="75">
        <f t="shared" si="1"/>
        <v>0.6060606061</v>
      </c>
      <c r="M525" s="62">
        <f t="shared" si="2"/>
        <v>40</v>
      </c>
      <c r="N525" s="63">
        <f t="shared" si="3"/>
        <v>41</v>
      </c>
      <c r="O525" s="63">
        <f t="shared" si="4"/>
        <v>12</v>
      </c>
      <c r="P525" s="63">
        <f t="shared" si="5"/>
        <v>27</v>
      </c>
      <c r="Q525" s="63">
        <f t="shared" si="6"/>
        <v>19</v>
      </c>
      <c r="R525" s="65">
        <f t="shared" si="7"/>
        <v>0.6868686869</v>
      </c>
      <c r="S525" s="65">
        <f t="shared" si="8"/>
        <v>0.5353535354</v>
      </c>
      <c r="T525" s="66">
        <f t="shared" si="9"/>
        <v>0.6833333333</v>
      </c>
      <c r="U525" s="27">
        <f t="shared" si="10"/>
        <v>0.664827479</v>
      </c>
      <c r="V525" s="27">
        <f t="shared" si="11"/>
        <v>0.4504323625</v>
      </c>
      <c r="W525" s="27">
        <f t="shared" si="12"/>
        <v>0.2799988943</v>
      </c>
      <c r="X525" s="27">
        <f t="shared" si="13"/>
        <v>-0.08040852637</v>
      </c>
      <c r="Y525" s="27">
        <f t="shared" si="14"/>
        <v>0.06812904033</v>
      </c>
      <c r="Z525" s="27">
        <f t="shared" si="15"/>
        <v>0.1057193832</v>
      </c>
      <c r="AA525" s="27"/>
    </row>
    <row r="526">
      <c r="A526" s="29">
        <v>7312.0</v>
      </c>
      <c r="B526" s="30">
        <v>2438.0</v>
      </c>
      <c r="C526" s="14">
        <v>1.0</v>
      </c>
      <c r="D526" s="15">
        <v>4.0</v>
      </c>
      <c r="E526" s="16">
        <v>5.0</v>
      </c>
      <c r="F526" s="17">
        <v>26.0</v>
      </c>
      <c r="G526" s="18">
        <v>87.0</v>
      </c>
      <c r="H526" s="19">
        <v>30.0</v>
      </c>
      <c r="I526" s="20">
        <v>7.0</v>
      </c>
      <c r="J526" s="21">
        <v>7.0</v>
      </c>
      <c r="K526" s="22">
        <v>19.0</v>
      </c>
      <c r="L526" s="75">
        <f t="shared" si="1"/>
        <v>0.6612903226</v>
      </c>
      <c r="M526" s="62">
        <f t="shared" si="2"/>
        <v>87</v>
      </c>
      <c r="N526" s="63">
        <f t="shared" si="3"/>
        <v>87</v>
      </c>
      <c r="O526" s="63">
        <f t="shared" si="4"/>
        <v>7</v>
      </c>
      <c r="P526" s="63">
        <f t="shared" si="5"/>
        <v>56</v>
      </c>
      <c r="Q526" s="63">
        <f t="shared" si="6"/>
        <v>36</v>
      </c>
      <c r="R526" s="65">
        <f t="shared" si="7"/>
        <v>0.7688172043</v>
      </c>
      <c r="S526" s="65">
        <f t="shared" si="8"/>
        <v>0.5053763441</v>
      </c>
      <c r="T526" s="66">
        <f t="shared" si="9"/>
        <v>0.7073170732</v>
      </c>
      <c r="U526" s="27">
        <f t="shared" si="10"/>
        <v>0.7123535601</v>
      </c>
      <c r="V526" s="27">
        <f t="shared" si="11"/>
        <v>0.4252103434</v>
      </c>
      <c r="W526" s="27">
        <f t="shared" si="12"/>
        <v>0.3134048345</v>
      </c>
      <c r="X526" s="27">
        <f t="shared" si="13"/>
        <v>-0.07165567175</v>
      </c>
      <c r="Y526" s="27">
        <f t="shared" si="14"/>
        <v>0.07198729935</v>
      </c>
      <c r="Z526" s="27">
        <f t="shared" si="15"/>
        <v>0.1324504294</v>
      </c>
      <c r="AA526" s="27"/>
    </row>
    <row r="527">
      <c r="A527" s="29">
        <v>7332.0</v>
      </c>
      <c r="B527" s="30">
        <v>2570.0</v>
      </c>
      <c r="C527" s="14">
        <v>9.0</v>
      </c>
      <c r="D527" s="15">
        <v>2.0</v>
      </c>
      <c r="E527" s="16">
        <v>14.0</v>
      </c>
      <c r="F527" s="17">
        <v>32.0</v>
      </c>
      <c r="G527" s="18">
        <v>130.0</v>
      </c>
      <c r="H527" s="19">
        <v>19.0</v>
      </c>
      <c r="I527" s="20">
        <v>22.0</v>
      </c>
      <c r="J527" s="21">
        <v>24.0</v>
      </c>
      <c r="K527" s="22">
        <v>23.0</v>
      </c>
      <c r="L527" s="75">
        <f t="shared" si="1"/>
        <v>0.7272727273</v>
      </c>
      <c r="M527" s="62">
        <f t="shared" si="2"/>
        <v>131</v>
      </c>
      <c r="N527" s="63">
        <f t="shared" si="3"/>
        <v>130</v>
      </c>
      <c r="O527" s="63">
        <f t="shared" si="4"/>
        <v>24</v>
      </c>
      <c r="P527" s="63">
        <f t="shared" si="5"/>
        <v>51</v>
      </c>
      <c r="Q527" s="63">
        <f t="shared" si="6"/>
        <v>70</v>
      </c>
      <c r="R527" s="65">
        <f t="shared" si="7"/>
        <v>0.6581818182</v>
      </c>
      <c r="S527" s="65">
        <f t="shared" si="8"/>
        <v>0.56</v>
      </c>
      <c r="T527" s="66">
        <f t="shared" si="9"/>
        <v>0.65</v>
      </c>
      <c r="U527" s="27">
        <f t="shared" si="10"/>
        <v>0.6578100666</v>
      </c>
      <c r="V527" s="27">
        <f t="shared" si="11"/>
        <v>0.4711692486</v>
      </c>
      <c r="W527" s="27">
        <f t="shared" si="12"/>
        <v>0.2683048229</v>
      </c>
      <c r="X527" s="27">
        <f t="shared" si="13"/>
        <v>-0.08798260307</v>
      </c>
      <c r="Y527" s="27">
        <f t="shared" si="14"/>
        <v>0.06828916248</v>
      </c>
      <c r="Z527" s="27">
        <f t="shared" si="15"/>
        <v>0.0970731106</v>
      </c>
      <c r="AA527" s="27"/>
    </row>
    <row r="528">
      <c r="A528" s="29">
        <v>7334.0</v>
      </c>
      <c r="B528" s="30">
        <v>1131.0</v>
      </c>
      <c r="C528" s="14">
        <v>2.0</v>
      </c>
      <c r="D528" s="15">
        <v>11.0</v>
      </c>
      <c r="E528" s="16">
        <v>12.0</v>
      </c>
      <c r="F528" s="17">
        <v>19.0</v>
      </c>
      <c r="G528" s="18">
        <v>62.0</v>
      </c>
      <c r="H528" s="19">
        <v>9.0</v>
      </c>
      <c r="I528" s="20">
        <v>16.0</v>
      </c>
      <c r="J528" s="21">
        <v>21.0</v>
      </c>
      <c r="K528" s="22">
        <v>26.0</v>
      </c>
      <c r="L528" s="75">
        <f t="shared" si="1"/>
        <v>0.7247191011</v>
      </c>
      <c r="M528" s="62">
        <f t="shared" si="2"/>
        <v>62</v>
      </c>
      <c r="N528" s="63">
        <f t="shared" si="3"/>
        <v>62</v>
      </c>
      <c r="O528" s="63">
        <f t="shared" si="4"/>
        <v>21</v>
      </c>
      <c r="P528" s="63">
        <f t="shared" si="5"/>
        <v>28</v>
      </c>
      <c r="Q528" s="63">
        <f t="shared" si="6"/>
        <v>67</v>
      </c>
      <c r="R528" s="65">
        <f t="shared" si="7"/>
        <v>0.5056179775</v>
      </c>
      <c r="S528" s="65">
        <f t="shared" si="8"/>
        <v>0.4662921348</v>
      </c>
      <c r="T528" s="66">
        <f t="shared" si="9"/>
        <v>0.480620155</v>
      </c>
      <c r="U528" s="27">
        <f t="shared" si="10"/>
        <v>0.4793621967</v>
      </c>
      <c r="V528" s="27">
        <f t="shared" si="11"/>
        <v>0.3923259193</v>
      </c>
      <c r="W528" s="27">
        <f t="shared" si="12"/>
        <v>0.2061128675</v>
      </c>
      <c r="X528" s="27">
        <f t="shared" si="13"/>
        <v>-0.06100099699</v>
      </c>
      <c r="Y528" s="27">
        <f t="shared" si="14"/>
        <v>0.04368159376</v>
      </c>
      <c r="Z528" s="27">
        <f t="shared" si="15"/>
        <v>0.05728648804</v>
      </c>
      <c r="AA528" s="27"/>
    </row>
    <row r="529">
      <c r="A529" s="29">
        <v>7341.0</v>
      </c>
      <c r="B529" s="30">
        <v>2719.0</v>
      </c>
      <c r="C529" s="14">
        <v>11.0</v>
      </c>
      <c r="D529" s="15">
        <v>26.0</v>
      </c>
      <c r="E529" s="16">
        <v>8.0</v>
      </c>
      <c r="F529" s="17">
        <v>51.0</v>
      </c>
      <c r="G529" s="18">
        <v>152.0</v>
      </c>
      <c r="H529" s="19">
        <v>30.0</v>
      </c>
      <c r="I529" s="20">
        <v>35.0</v>
      </c>
      <c r="J529" s="21">
        <v>45.0</v>
      </c>
      <c r="K529" s="22">
        <v>27.0</v>
      </c>
      <c r="L529" s="75">
        <f t="shared" si="1"/>
        <v>0.6727272727</v>
      </c>
      <c r="M529" s="62">
        <f t="shared" si="2"/>
        <v>152</v>
      </c>
      <c r="N529" s="63">
        <f t="shared" si="3"/>
        <v>152</v>
      </c>
      <c r="O529" s="63">
        <f t="shared" si="4"/>
        <v>45</v>
      </c>
      <c r="P529" s="63">
        <f t="shared" si="5"/>
        <v>81</v>
      </c>
      <c r="Q529" s="63">
        <f t="shared" si="6"/>
        <v>107</v>
      </c>
      <c r="R529" s="65">
        <f t="shared" si="7"/>
        <v>0.6051948052</v>
      </c>
      <c r="S529" s="65">
        <f t="shared" si="8"/>
        <v>0.5116883117</v>
      </c>
      <c r="T529" s="66">
        <f t="shared" si="9"/>
        <v>0.5868725869</v>
      </c>
      <c r="U529" s="27">
        <f t="shared" si="10"/>
        <v>0.5841724798</v>
      </c>
      <c r="V529" s="27">
        <f t="shared" si="11"/>
        <v>0.4305210667</v>
      </c>
      <c r="W529" s="27">
        <f t="shared" si="12"/>
        <v>0.2467049082</v>
      </c>
      <c r="X529" s="27">
        <f t="shared" si="13"/>
        <v>-0.07345675619</v>
      </c>
      <c r="Y529" s="27">
        <f t="shared" si="14"/>
        <v>0.05737445412</v>
      </c>
      <c r="Z529" s="27">
        <f t="shared" si="15"/>
        <v>0.08207248199</v>
      </c>
      <c r="AA529" s="27"/>
    </row>
    <row r="530">
      <c r="A530" s="29">
        <v>7352.0</v>
      </c>
      <c r="B530" s="30">
        <v>2920.0</v>
      </c>
      <c r="C530" s="14">
        <v>44.0</v>
      </c>
      <c r="D530" s="15">
        <v>52.0</v>
      </c>
      <c r="E530" s="16">
        <v>42.0</v>
      </c>
      <c r="F530" s="17">
        <v>63.0</v>
      </c>
      <c r="G530" s="18">
        <v>183.0</v>
      </c>
      <c r="H530" s="19">
        <v>38.0</v>
      </c>
      <c r="I530" s="20">
        <v>90.0</v>
      </c>
      <c r="J530" s="21">
        <v>87.0</v>
      </c>
      <c r="K530" s="22">
        <v>101.0</v>
      </c>
      <c r="L530" s="75">
        <f t="shared" si="1"/>
        <v>0.7314285714</v>
      </c>
      <c r="M530" s="62">
        <f t="shared" si="2"/>
        <v>182</v>
      </c>
      <c r="N530" s="63">
        <f t="shared" si="3"/>
        <v>183</v>
      </c>
      <c r="O530" s="63">
        <f t="shared" si="4"/>
        <v>87</v>
      </c>
      <c r="P530" s="63">
        <f t="shared" si="5"/>
        <v>101</v>
      </c>
      <c r="Q530" s="63">
        <f t="shared" si="6"/>
        <v>329</v>
      </c>
      <c r="R530" s="65">
        <f t="shared" si="7"/>
        <v>0.4057142857</v>
      </c>
      <c r="S530" s="65">
        <f t="shared" si="8"/>
        <v>0.3857142857</v>
      </c>
      <c r="T530" s="66">
        <f t="shared" si="9"/>
        <v>0.357421875</v>
      </c>
      <c r="U530" s="27">
        <f t="shared" si="10"/>
        <v>0.3550123176</v>
      </c>
      <c r="V530" s="27">
        <f t="shared" si="11"/>
        <v>0.3245298396</v>
      </c>
      <c r="W530" s="27">
        <f t="shared" si="12"/>
        <v>0.1653875822</v>
      </c>
      <c r="X530" s="27">
        <f t="shared" si="13"/>
        <v>-0.0417399766</v>
      </c>
      <c r="Y530" s="27">
        <f t="shared" si="14"/>
        <v>0.02899371747</v>
      </c>
      <c r="Z530" s="27">
        <f t="shared" si="15"/>
        <v>0.03688482984</v>
      </c>
      <c r="AA530" s="27"/>
    </row>
    <row r="531">
      <c r="A531" s="29">
        <v>7355.0</v>
      </c>
      <c r="B531" s="30">
        <v>1480.0</v>
      </c>
      <c r="C531" s="14">
        <v>24.0</v>
      </c>
      <c r="D531" s="15">
        <v>16.0</v>
      </c>
      <c r="E531" s="16">
        <v>23.0</v>
      </c>
      <c r="F531" s="17">
        <v>33.0</v>
      </c>
      <c r="G531" s="18">
        <v>95.0</v>
      </c>
      <c r="H531" s="19">
        <v>13.0</v>
      </c>
      <c r="I531" s="20">
        <v>18.0</v>
      </c>
      <c r="J531" s="21">
        <v>33.0</v>
      </c>
      <c r="K531" s="22">
        <v>47.0</v>
      </c>
      <c r="L531" s="75">
        <f t="shared" si="1"/>
        <v>0.738410596</v>
      </c>
      <c r="M531" s="62">
        <f t="shared" si="2"/>
        <v>95</v>
      </c>
      <c r="N531" s="63">
        <f t="shared" si="3"/>
        <v>95</v>
      </c>
      <c r="O531" s="63">
        <f t="shared" si="4"/>
        <v>33</v>
      </c>
      <c r="P531" s="63">
        <f t="shared" si="5"/>
        <v>46</v>
      </c>
      <c r="Q531" s="63">
        <f t="shared" si="6"/>
        <v>128</v>
      </c>
      <c r="R531" s="65">
        <f t="shared" si="7"/>
        <v>0.4668874172</v>
      </c>
      <c r="S531" s="65">
        <f t="shared" si="8"/>
        <v>0.4238410596</v>
      </c>
      <c r="T531" s="66">
        <f t="shared" si="9"/>
        <v>0.4260089686</v>
      </c>
      <c r="U531" s="27">
        <f t="shared" si="10"/>
        <v>0.4229997034</v>
      </c>
      <c r="V531" s="27">
        <f t="shared" si="11"/>
        <v>0.3566087028</v>
      </c>
      <c r="W531" s="27">
        <f t="shared" si="12"/>
        <v>0.1903245309</v>
      </c>
      <c r="X531" s="27">
        <f t="shared" si="13"/>
        <v>-0.05039956712</v>
      </c>
      <c r="Y531" s="27">
        <f t="shared" si="14"/>
        <v>0.03666342851</v>
      </c>
      <c r="Z531" s="27">
        <f t="shared" si="15"/>
        <v>0.04884628327</v>
      </c>
      <c r="AA531" s="27"/>
    </row>
    <row r="532">
      <c r="A532" s="29">
        <v>7361.0</v>
      </c>
      <c r="B532" s="30">
        <v>1530.0</v>
      </c>
      <c r="C532" s="14">
        <v>36.0</v>
      </c>
      <c r="D532" s="15">
        <v>27.0</v>
      </c>
      <c r="E532" s="16">
        <v>34.0</v>
      </c>
      <c r="F532" s="17">
        <v>31.0</v>
      </c>
      <c r="G532" s="18">
        <v>80.0</v>
      </c>
      <c r="H532" s="19">
        <v>14.0</v>
      </c>
      <c r="I532" s="20">
        <v>35.0</v>
      </c>
      <c r="J532" s="21">
        <v>31.0</v>
      </c>
      <c r="K532" s="22">
        <v>40.0</v>
      </c>
      <c r="L532" s="75">
        <f t="shared" si="1"/>
        <v>0.7682926829</v>
      </c>
      <c r="M532" s="62">
        <f t="shared" si="2"/>
        <v>77</v>
      </c>
      <c r="N532" s="63">
        <f t="shared" si="3"/>
        <v>80</v>
      </c>
      <c r="O532" s="63">
        <f t="shared" si="4"/>
        <v>31</v>
      </c>
      <c r="P532" s="63">
        <f t="shared" si="5"/>
        <v>45</v>
      </c>
      <c r="Q532" s="63">
        <f t="shared" si="6"/>
        <v>172</v>
      </c>
      <c r="R532" s="65">
        <f t="shared" si="7"/>
        <v>0.381097561</v>
      </c>
      <c r="S532" s="65">
        <f t="shared" si="8"/>
        <v>0.3384146341</v>
      </c>
      <c r="T532" s="66">
        <f t="shared" si="9"/>
        <v>0.3174603175</v>
      </c>
      <c r="U532" s="27">
        <f t="shared" si="10"/>
        <v>0.3053509882</v>
      </c>
      <c r="V532" s="27">
        <f t="shared" si="11"/>
        <v>0.2847331587</v>
      </c>
      <c r="W532" s="27">
        <f t="shared" si="12"/>
        <v>0.1553526864</v>
      </c>
      <c r="X532" s="27">
        <f t="shared" si="13"/>
        <v>-0.03213061388</v>
      </c>
      <c r="Y532" s="27">
        <f t="shared" si="14"/>
        <v>0.02389478806</v>
      </c>
      <c r="Z532" s="27">
        <f t="shared" si="15"/>
        <v>0.03254464382</v>
      </c>
      <c r="AA532" s="27"/>
    </row>
    <row r="533">
      <c r="A533" s="29">
        <v>7366.0</v>
      </c>
      <c r="B533" s="30">
        <v>3061.0</v>
      </c>
      <c r="C533" s="14">
        <v>18.0</v>
      </c>
      <c r="D533" s="15">
        <v>38.0</v>
      </c>
      <c r="E533" s="16">
        <v>21.0</v>
      </c>
      <c r="F533" s="17">
        <v>34.0</v>
      </c>
      <c r="G533" s="18">
        <v>217.0</v>
      </c>
      <c r="H533" s="19">
        <v>32.0</v>
      </c>
      <c r="I533" s="20">
        <v>33.0</v>
      </c>
      <c r="J533" s="21">
        <v>78.0</v>
      </c>
      <c r="K533" s="22">
        <v>56.0</v>
      </c>
      <c r="L533" s="75">
        <f t="shared" si="1"/>
        <v>0.7267552182</v>
      </c>
      <c r="M533" s="62">
        <f t="shared" si="2"/>
        <v>216</v>
      </c>
      <c r="N533" s="63">
        <f t="shared" si="3"/>
        <v>217</v>
      </c>
      <c r="O533" s="63">
        <f t="shared" si="4"/>
        <v>78</v>
      </c>
      <c r="P533" s="63">
        <f t="shared" si="5"/>
        <v>66</v>
      </c>
      <c r="Q533" s="63">
        <f t="shared" si="6"/>
        <v>166</v>
      </c>
      <c r="R533" s="65">
        <f t="shared" si="7"/>
        <v>0.5370018975</v>
      </c>
      <c r="S533" s="65">
        <f t="shared" si="8"/>
        <v>0.559772296</v>
      </c>
      <c r="T533" s="66">
        <f t="shared" si="9"/>
        <v>0.5665796345</v>
      </c>
      <c r="U533" s="27">
        <f t="shared" si="10"/>
        <v>0.5632416675</v>
      </c>
      <c r="V533" s="27">
        <f t="shared" si="11"/>
        <v>0.4709776645</v>
      </c>
      <c r="W533" s="27">
        <f t="shared" si="12"/>
        <v>0.2189063797</v>
      </c>
      <c r="X533" s="27">
        <f t="shared" si="13"/>
        <v>-0.08791106766</v>
      </c>
      <c r="Y533" s="27">
        <f t="shared" si="14"/>
        <v>0.0556935754</v>
      </c>
      <c r="Z533" s="27">
        <f t="shared" si="15"/>
        <v>0.0646187905</v>
      </c>
      <c r="AA533" s="27"/>
    </row>
    <row r="534">
      <c r="A534" s="29">
        <v>7378.0</v>
      </c>
      <c r="B534" s="30">
        <v>2675.0</v>
      </c>
      <c r="C534" s="14">
        <v>43.0</v>
      </c>
      <c r="D534" s="15">
        <v>95.0</v>
      </c>
      <c r="E534" s="16">
        <v>27.0</v>
      </c>
      <c r="F534" s="17">
        <v>41.0</v>
      </c>
      <c r="G534" s="18">
        <v>296.0</v>
      </c>
      <c r="H534" s="19">
        <v>12.0</v>
      </c>
      <c r="I534" s="20">
        <v>70.0</v>
      </c>
      <c r="J534" s="21">
        <v>191.0</v>
      </c>
      <c r="K534" s="22">
        <v>73.0</v>
      </c>
      <c r="L534" s="75">
        <f t="shared" si="1"/>
        <v>0.7122641509</v>
      </c>
      <c r="M534" s="62">
        <f t="shared" si="2"/>
        <v>291</v>
      </c>
      <c r="N534" s="63">
        <f t="shared" si="3"/>
        <v>296</v>
      </c>
      <c r="O534" s="63">
        <f t="shared" si="4"/>
        <v>191</v>
      </c>
      <c r="P534" s="63">
        <f t="shared" si="5"/>
        <v>53</v>
      </c>
      <c r="Q534" s="63">
        <f t="shared" si="6"/>
        <v>308</v>
      </c>
      <c r="R534" s="65">
        <f t="shared" si="7"/>
        <v>0.4115566038</v>
      </c>
      <c r="S534" s="65">
        <f t="shared" si="8"/>
        <v>0.5742924528</v>
      </c>
      <c r="T534" s="66">
        <f t="shared" si="9"/>
        <v>0.4900662252</v>
      </c>
      <c r="U534" s="27">
        <f t="shared" si="10"/>
        <v>0.481134438</v>
      </c>
      <c r="V534" s="27">
        <f t="shared" si="11"/>
        <v>0.4831945419</v>
      </c>
      <c r="W534" s="27">
        <f t="shared" si="12"/>
        <v>0.1677691766</v>
      </c>
      <c r="X534" s="27">
        <f t="shared" si="13"/>
        <v>-0.09253093931</v>
      </c>
      <c r="Y534" s="27">
        <f t="shared" si="14"/>
        <v>0.04379056635</v>
      </c>
      <c r="Z534" s="27">
        <f t="shared" si="15"/>
        <v>0.03795476735</v>
      </c>
      <c r="AA534" s="27"/>
    </row>
    <row r="535">
      <c r="A535" s="29">
        <v>7402.0</v>
      </c>
      <c r="B535" s="30">
        <v>3002.0</v>
      </c>
      <c r="C535" s="14">
        <v>35.0</v>
      </c>
      <c r="D535" s="15">
        <v>43.0</v>
      </c>
      <c r="E535" s="16">
        <v>26.0</v>
      </c>
      <c r="F535" s="17">
        <v>52.0</v>
      </c>
      <c r="G535" s="18">
        <v>172.0</v>
      </c>
      <c r="H535" s="19">
        <v>50.0</v>
      </c>
      <c r="I535" s="20">
        <v>58.0</v>
      </c>
      <c r="J535" s="21">
        <v>80.0</v>
      </c>
      <c r="K535" s="22">
        <v>67.0</v>
      </c>
      <c r="L535" s="75">
        <f t="shared" si="1"/>
        <v>0.6878216123</v>
      </c>
      <c r="M535" s="62">
        <f t="shared" si="2"/>
        <v>172</v>
      </c>
      <c r="N535" s="63">
        <f t="shared" si="3"/>
        <v>172</v>
      </c>
      <c r="O535" s="63">
        <f t="shared" si="4"/>
        <v>80</v>
      </c>
      <c r="P535" s="63">
        <f t="shared" si="5"/>
        <v>102</v>
      </c>
      <c r="Q535" s="63">
        <f t="shared" si="6"/>
        <v>229</v>
      </c>
      <c r="R535" s="65">
        <f t="shared" si="7"/>
        <v>0.4699828473</v>
      </c>
      <c r="S535" s="65">
        <f t="shared" si="8"/>
        <v>0.4322469983</v>
      </c>
      <c r="T535" s="66">
        <f t="shared" si="9"/>
        <v>0.4289276808</v>
      </c>
      <c r="U535" s="27">
        <f t="shared" si="10"/>
        <v>0.4309400032</v>
      </c>
      <c r="V535" s="27">
        <f t="shared" si="11"/>
        <v>0.3636812382</v>
      </c>
      <c r="W535" s="27">
        <f t="shared" si="12"/>
        <v>0.1915863689</v>
      </c>
      <c r="X535" s="27">
        <f t="shared" si="13"/>
        <v>-0.0524185164</v>
      </c>
      <c r="Y535" s="27">
        <f t="shared" si="14"/>
        <v>0.03763846232</v>
      </c>
      <c r="Z535" s="27">
        <f t="shared" si="15"/>
        <v>0.04949612507</v>
      </c>
      <c r="AA535" s="27"/>
    </row>
    <row r="536">
      <c r="A536" s="29">
        <v>7403.0</v>
      </c>
      <c r="B536" s="30">
        <v>3625.0</v>
      </c>
      <c r="C536" s="14">
        <v>45.0</v>
      </c>
      <c r="D536" s="15">
        <v>57.0</v>
      </c>
      <c r="E536" s="16">
        <v>27.0</v>
      </c>
      <c r="F536" s="17">
        <v>78.0</v>
      </c>
      <c r="G536" s="18">
        <v>272.0</v>
      </c>
      <c r="H536" s="19">
        <v>70.0</v>
      </c>
      <c r="I536" s="20">
        <v>66.0</v>
      </c>
      <c r="J536" s="21">
        <v>75.0</v>
      </c>
      <c r="K536" s="22">
        <v>73.0</v>
      </c>
      <c r="L536" s="75">
        <f t="shared" si="1"/>
        <v>0.7077326343</v>
      </c>
      <c r="M536" s="62">
        <f t="shared" si="2"/>
        <v>272</v>
      </c>
      <c r="N536" s="63">
        <f t="shared" si="3"/>
        <v>272</v>
      </c>
      <c r="O536" s="63">
        <f t="shared" si="4"/>
        <v>75</v>
      </c>
      <c r="P536" s="63">
        <f t="shared" si="5"/>
        <v>148</v>
      </c>
      <c r="Q536" s="63">
        <f t="shared" si="6"/>
        <v>268</v>
      </c>
      <c r="R536" s="65">
        <f t="shared" si="7"/>
        <v>0.5504587156</v>
      </c>
      <c r="S536" s="65">
        <f t="shared" si="8"/>
        <v>0.4547837484</v>
      </c>
      <c r="T536" s="66">
        <f t="shared" si="9"/>
        <v>0.5037037037</v>
      </c>
      <c r="U536" s="27">
        <f t="shared" si="10"/>
        <v>0.5042440644</v>
      </c>
      <c r="V536" s="27">
        <f t="shared" si="11"/>
        <v>0.382643066</v>
      </c>
      <c r="W536" s="27">
        <f t="shared" si="12"/>
        <v>0.2243919903</v>
      </c>
      <c r="X536" s="27">
        <f t="shared" si="13"/>
        <v>-0.05802706795</v>
      </c>
      <c r="Y536" s="27">
        <f t="shared" si="14"/>
        <v>0.04638179667</v>
      </c>
      <c r="Z536" s="27">
        <f t="shared" si="15"/>
        <v>0.06789795423</v>
      </c>
      <c r="AA536" s="27"/>
    </row>
    <row r="537">
      <c r="A537" s="29">
        <v>7405.0</v>
      </c>
      <c r="B537" s="30">
        <v>1548.0</v>
      </c>
      <c r="C537" s="14">
        <v>11.0</v>
      </c>
      <c r="D537" s="15">
        <v>22.0</v>
      </c>
      <c r="E537" s="16">
        <v>19.0</v>
      </c>
      <c r="F537" s="17">
        <v>28.0</v>
      </c>
      <c r="G537" s="18">
        <v>113.0</v>
      </c>
      <c r="H537" s="19">
        <v>19.0</v>
      </c>
      <c r="I537" s="20">
        <v>25.0</v>
      </c>
      <c r="J537" s="21">
        <v>33.0</v>
      </c>
      <c r="K537" s="22">
        <v>30.0</v>
      </c>
      <c r="L537" s="75">
        <f t="shared" si="1"/>
        <v>0.7333333333</v>
      </c>
      <c r="M537" s="62">
        <f t="shared" si="2"/>
        <v>113</v>
      </c>
      <c r="N537" s="63">
        <f t="shared" si="3"/>
        <v>113</v>
      </c>
      <c r="O537" s="63">
        <f t="shared" si="4"/>
        <v>33</v>
      </c>
      <c r="P537" s="63">
        <f t="shared" si="5"/>
        <v>47</v>
      </c>
      <c r="Q537" s="63">
        <f t="shared" si="6"/>
        <v>107</v>
      </c>
      <c r="R537" s="65">
        <f t="shared" si="7"/>
        <v>0.5333333333</v>
      </c>
      <c r="S537" s="65">
        <f t="shared" si="8"/>
        <v>0.4866666667</v>
      </c>
      <c r="T537" s="66">
        <f t="shared" si="9"/>
        <v>0.5136363636</v>
      </c>
      <c r="U537" s="27">
        <f t="shared" si="10"/>
        <v>0.5132156163</v>
      </c>
      <c r="V537" s="27">
        <f t="shared" si="11"/>
        <v>0.4094685137</v>
      </c>
      <c r="W537" s="27">
        <f t="shared" si="12"/>
        <v>0.2174109062</v>
      </c>
      <c r="X537" s="27">
        <f t="shared" si="13"/>
        <v>-0.06644831233</v>
      </c>
      <c r="Y537" s="27">
        <f t="shared" si="14"/>
        <v>0.04808927254</v>
      </c>
      <c r="Z537" s="27">
        <f t="shared" si="15"/>
        <v>0.06373891115</v>
      </c>
      <c r="AA537" s="27"/>
    </row>
    <row r="538">
      <c r="A538" s="29">
        <v>7410.0</v>
      </c>
      <c r="B538" s="30">
        <v>1310.0</v>
      </c>
      <c r="C538" s="14">
        <v>15.0</v>
      </c>
      <c r="D538" s="15">
        <v>18.0</v>
      </c>
      <c r="E538" s="16">
        <v>16.0</v>
      </c>
      <c r="F538" s="17">
        <v>28.0</v>
      </c>
      <c r="G538" s="18">
        <v>94.0</v>
      </c>
      <c r="H538" s="19">
        <v>14.0</v>
      </c>
      <c r="I538" s="20">
        <v>31.0</v>
      </c>
      <c r="J538" s="21">
        <v>42.0</v>
      </c>
      <c r="K538" s="22">
        <v>30.0</v>
      </c>
      <c r="L538" s="75">
        <f t="shared" si="1"/>
        <v>0.7083333333</v>
      </c>
      <c r="M538" s="62">
        <f t="shared" si="2"/>
        <v>94</v>
      </c>
      <c r="N538" s="63">
        <f t="shared" si="3"/>
        <v>94</v>
      </c>
      <c r="O538" s="63">
        <f t="shared" si="4"/>
        <v>42</v>
      </c>
      <c r="P538" s="63">
        <f t="shared" si="5"/>
        <v>42</v>
      </c>
      <c r="Q538" s="63">
        <f t="shared" si="6"/>
        <v>110</v>
      </c>
      <c r="R538" s="65">
        <f t="shared" si="7"/>
        <v>0.4722222222</v>
      </c>
      <c r="S538" s="65">
        <f t="shared" si="8"/>
        <v>0.4722222222</v>
      </c>
      <c r="T538" s="66">
        <f t="shared" si="9"/>
        <v>0.4607843137</v>
      </c>
      <c r="U538" s="27">
        <f t="shared" si="10"/>
        <v>0.4594926847</v>
      </c>
      <c r="V538" s="27">
        <f t="shared" si="11"/>
        <v>0.3973153386</v>
      </c>
      <c r="W538" s="27">
        <f t="shared" si="12"/>
        <v>0.1924992399</v>
      </c>
      <c r="X538" s="27">
        <f t="shared" si="13"/>
        <v>-0.06256242788</v>
      </c>
      <c r="Y538" s="27">
        <f t="shared" si="14"/>
        <v>0.04131528183</v>
      </c>
      <c r="Z538" s="27">
        <f t="shared" si="15"/>
        <v>0.0499689272</v>
      </c>
      <c r="AA538" s="27"/>
    </row>
    <row r="539">
      <c r="A539" s="29">
        <v>7411.0</v>
      </c>
      <c r="B539" s="30">
        <v>2390.0</v>
      </c>
      <c r="C539" s="14">
        <v>12.0</v>
      </c>
      <c r="D539" s="15">
        <v>26.0</v>
      </c>
      <c r="E539" s="16">
        <v>10.0</v>
      </c>
      <c r="F539" s="17">
        <v>56.0</v>
      </c>
      <c r="G539" s="18">
        <v>164.0</v>
      </c>
      <c r="H539" s="19">
        <v>38.0</v>
      </c>
      <c r="I539" s="20">
        <v>31.0</v>
      </c>
      <c r="J539" s="21">
        <v>45.0</v>
      </c>
      <c r="K539" s="22">
        <v>38.0</v>
      </c>
      <c r="L539" s="75">
        <f t="shared" si="1"/>
        <v>0.669047619</v>
      </c>
      <c r="M539" s="62">
        <f t="shared" si="2"/>
        <v>164</v>
      </c>
      <c r="N539" s="63">
        <f t="shared" si="3"/>
        <v>164</v>
      </c>
      <c r="O539" s="63">
        <f t="shared" si="4"/>
        <v>45</v>
      </c>
      <c r="P539" s="63">
        <f t="shared" si="5"/>
        <v>94</v>
      </c>
      <c r="Q539" s="63">
        <f t="shared" si="6"/>
        <v>117</v>
      </c>
      <c r="R539" s="65">
        <f t="shared" si="7"/>
        <v>0.6142857143</v>
      </c>
      <c r="S539" s="65">
        <f t="shared" si="8"/>
        <v>0.4976190476</v>
      </c>
      <c r="T539" s="66">
        <f t="shared" si="9"/>
        <v>0.5836298932</v>
      </c>
      <c r="U539" s="27">
        <f t="shared" si="10"/>
        <v>0.5817696171</v>
      </c>
      <c r="V539" s="27">
        <f t="shared" si="11"/>
        <v>0.4186835585</v>
      </c>
      <c r="W539" s="27">
        <f t="shared" si="12"/>
        <v>0.2504107759</v>
      </c>
      <c r="X539" s="27">
        <f t="shared" si="13"/>
        <v>-0.06947279065</v>
      </c>
      <c r="Y539" s="27">
        <f t="shared" si="14"/>
        <v>0.05663505019</v>
      </c>
      <c r="Z539" s="27">
        <f t="shared" si="15"/>
        <v>0.08455669805</v>
      </c>
      <c r="AA539" s="27"/>
    </row>
    <row r="540">
      <c r="A540" s="29">
        <v>7414.0</v>
      </c>
      <c r="B540" s="30">
        <v>2248.0</v>
      </c>
      <c r="C540" s="14">
        <v>23.0</v>
      </c>
      <c r="D540" s="15">
        <v>30.0</v>
      </c>
      <c r="E540" s="16">
        <v>13.0</v>
      </c>
      <c r="F540" s="17">
        <v>33.0</v>
      </c>
      <c r="G540" s="18">
        <v>195.0</v>
      </c>
      <c r="H540" s="19">
        <v>26.0</v>
      </c>
      <c r="I540" s="20">
        <v>26.0</v>
      </c>
      <c r="J540" s="21">
        <v>50.0</v>
      </c>
      <c r="K540" s="22">
        <v>33.0</v>
      </c>
      <c r="L540" s="75">
        <f t="shared" si="1"/>
        <v>0.7459207459</v>
      </c>
      <c r="M540" s="62">
        <f t="shared" si="2"/>
        <v>196</v>
      </c>
      <c r="N540" s="63">
        <f t="shared" si="3"/>
        <v>195</v>
      </c>
      <c r="O540" s="63">
        <f t="shared" si="4"/>
        <v>50</v>
      </c>
      <c r="P540" s="63">
        <f t="shared" si="5"/>
        <v>59</v>
      </c>
      <c r="Q540" s="63">
        <f t="shared" si="6"/>
        <v>125</v>
      </c>
      <c r="R540" s="65">
        <f t="shared" si="7"/>
        <v>0.5920745921</v>
      </c>
      <c r="S540" s="65">
        <f t="shared" si="8"/>
        <v>0.5710955711</v>
      </c>
      <c r="T540" s="66">
        <f t="shared" si="9"/>
        <v>0.609375</v>
      </c>
      <c r="U540" s="27">
        <f t="shared" si="10"/>
        <v>0.6125138851</v>
      </c>
      <c r="V540" s="27">
        <f t="shared" si="11"/>
        <v>0.4805047698</v>
      </c>
      <c r="W540" s="27">
        <f t="shared" si="12"/>
        <v>0.241356513</v>
      </c>
      <c r="X540" s="27">
        <f t="shared" si="13"/>
        <v>-0.09150363299</v>
      </c>
      <c r="Y540" s="27">
        <f t="shared" si="14"/>
        <v>0.06264740627</v>
      </c>
      <c r="Z540" s="27">
        <f t="shared" si="15"/>
        <v>0.07855250393</v>
      </c>
      <c r="AA540" s="27"/>
    </row>
    <row r="541">
      <c r="A541" s="29">
        <v>7415.0</v>
      </c>
      <c r="B541" s="30">
        <v>3127.0</v>
      </c>
      <c r="C541" s="14">
        <v>24.0</v>
      </c>
      <c r="D541" s="15">
        <v>39.0</v>
      </c>
      <c r="E541" s="16">
        <v>34.0</v>
      </c>
      <c r="F541" s="17">
        <v>85.0</v>
      </c>
      <c r="G541" s="18">
        <v>222.0</v>
      </c>
      <c r="H541" s="19">
        <v>38.0</v>
      </c>
      <c r="I541" s="20">
        <v>71.0</v>
      </c>
      <c r="J541" s="21">
        <v>69.0</v>
      </c>
      <c r="K541" s="22">
        <v>79.0</v>
      </c>
      <c r="L541" s="75">
        <f t="shared" si="1"/>
        <v>0.7095310136</v>
      </c>
      <c r="M541" s="62">
        <f t="shared" si="2"/>
        <v>222</v>
      </c>
      <c r="N541" s="63">
        <f t="shared" si="3"/>
        <v>222</v>
      </c>
      <c r="O541" s="63">
        <f t="shared" si="4"/>
        <v>69</v>
      </c>
      <c r="P541" s="63">
        <f t="shared" si="5"/>
        <v>123</v>
      </c>
      <c r="Q541" s="63">
        <f t="shared" si="6"/>
        <v>247</v>
      </c>
      <c r="R541" s="65">
        <f t="shared" si="7"/>
        <v>0.5219364599</v>
      </c>
      <c r="S541" s="65">
        <f t="shared" si="8"/>
        <v>0.4402420575</v>
      </c>
      <c r="T541" s="66">
        <f t="shared" si="9"/>
        <v>0.473347548</v>
      </c>
      <c r="U541" s="27">
        <f t="shared" si="10"/>
        <v>0.4733700683</v>
      </c>
      <c r="V541" s="27">
        <f t="shared" si="11"/>
        <v>0.3704080704</v>
      </c>
      <c r="W541" s="27">
        <f t="shared" si="12"/>
        <v>0.2127650226</v>
      </c>
      <c r="X541" s="27">
        <f t="shared" si="13"/>
        <v>-0.05437556867</v>
      </c>
      <c r="Y541" s="27">
        <f t="shared" si="14"/>
        <v>0.0425722931</v>
      </c>
      <c r="Z541" s="27">
        <f t="shared" si="15"/>
        <v>0.06104392575</v>
      </c>
      <c r="AA541" s="27"/>
    </row>
    <row r="542">
      <c r="A542" s="29">
        <v>7417.0</v>
      </c>
      <c r="B542" s="30">
        <v>2919.0</v>
      </c>
      <c r="C542" s="14">
        <v>31.0</v>
      </c>
      <c r="D542" s="15">
        <v>27.0</v>
      </c>
      <c r="E542" s="16">
        <v>19.0</v>
      </c>
      <c r="F542" s="17">
        <v>50.0</v>
      </c>
      <c r="G542" s="18">
        <v>172.0</v>
      </c>
      <c r="H542" s="19">
        <v>27.0</v>
      </c>
      <c r="I542" s="20">
        <v>54.0</v>
      </c>
      <c r="J542" s="21">
        <v>60.0</v>
      </c>
      <c r="K542" s="22">
        <v>35.0</v>
      </c>
      <c r="L542" s="75">
        <f t="shared" si="1"/>
        <v>0.7115789474</v>
      </c>
      <c r="M542" s="62">
        <f t="shared" si="2"/>
        <v>172</v>
      </c>
      <c r="N542" s="63">
        <f t="shared" si="3"/>
        <v>172</v>
      </c>
      <c r="O542" s="63">
        <f t="shared" si="4"/>
        <v>60</v>
      </c>
      <c r="P542" s="63">
        <f t="shared" si="5"/>
        <v>77</v>
      </c>
      <c r="Q542" s="63">
        <f t="shared" si="6"/>
        <v>166</v>
      </c>
      <c r="R542" s="65">
        <f t="shared" si="7"/>
        <v>0.5242105263</v>
      </c>
      <c r="S542" s="65">
        <f t="shared" si="8"/>
        <v>0.4884210526</v>
      </c>
      <c r="T542" s="66">
        <f t="shared" si="9"/>
        <v>0.5088757396</v>
      </c>
      <c r="U542" s="27">
        <f t="shared" si="10"/>
        <v>0.5076788166</v>
      </c>
      <c r="V542" s="27">
        <f t="shared" si="11"/>
        <v>0.4109446078</v>
      </c>
      <c r="W542" s="27">
        <f t="shared" si="12"/>
        <v>0.2136920354</v>
      </c>
      <c r="X542" s="27">
        <f t="shared" si="13"/>
        <v>-0.06692825524</v>
      </c>
      <c r="Y542" s="27">
        <f t="shared" si="14"/>
        <v>0.0474370847</v>
      </c>
      <c r="Z542" s="27">
        <f t="shared" si="15"/>
        <v>0.06157701882</v>
      </c>
      <c r="AA542" s="27"/>
    </row>
    <row r="543">
      <c r="A543" s="29">
        <v>7430.0</v>
      </c>
      <c r="B543" s="30">
        <v>2038.0</v>
      </c>
      <c r="C543" s="14">
        <v>12.0</v>
      </c>
      <c r="D543" s="15">
        <v>27.0</v>
      </c>
      <c r="E543" s="16">
        <v>24.0</v>
      </c>
      <c r="F543" s="17">
        <v>15.0</v>
      </c>
      <c r="G543" s="18">
        <v>92.0</v>
      </c>
      <c r="H543" s="19">
        <v>15.0</v>
      </c>
      <c r="I543" s="20">
        <v>13.0</v>
      </c>
      <c r="J543" s="21">
        <v>39.0</v>
      </c>
      <c r="K543" s="22">
        <v>35.0</v>
      </c>
      <c r="L543" s="75">
        <f t="shared" si="1"/>
        <v>0.7463235294</v>
      </c>
      <c r="M543" s="62">
        <f t="shared" si="2"/>
        <v>92</v>
      </c>
      <c r="N543" s="63">
        <f t="shared" si="3"/>
        <v>92</v>
      </c>
      <c r="O543" s="63">
        <f t="shared" si="4"/>
        <v>39</v>
      </c>
      <c r="P543" s="63">
        <f t="shared" si="5"/>
        <v>30</v>
      </c>
      <c r="Q543" s="63">
        <f t="shared" si="6"/>
        <v>111</v>
      </c>
      <c r="R543" s="65">
        <f t="shared" si="7"/>
        <v>0.4485294118</v>
      </c>
      <c r="S543" s="65">
        <f t="shared" si="8"/>
        <v>0.4816176471</v>
      </c>
      <c r="T543" s="66">
        <f t="shared" si="9"/>
        <v>0.4532019704</v>
      </c>
      <c r="U543" s="27">
        <f t="shared" si="10"/>
        <v>0.4490446741</v>
      </c>
      <c r="V543" s="27">
        <f t="shared" si="11"/>
        <v>0.4052204016</v>
      </c>
      <c r="W543" s="27">
        <f t="shared" si="12"/>
        <v>0.1828409735</v>
      </c>
      <c r="X543" s="27">
        <f t="shared" si="13"/>
        <v>-0.06507670212</v>
      </c>
      <c r="Y543" s="27">
        <f t="shared" si="14"/>
        <v>0.04002314356</v>
      </c>
      <c r="Z543" s="27">
        <f t="shared" si="15"/>
        <v>0.04508053252</v>
      </c>
      <c r="AA543" s="27"/>
    </row>
    <row r="544">
      <c r="A544" s="29">
        <v>7500.0</v>
      </c>
      <c r="B544" s="30">
        <v>2006.0</v>
      </c>
      <c r="C544" s="14">
        <v>21.0</v>
      </c>
      <c r="D544" s="15">
        <v>22.0</v>
      </c>
      <c r="E544" s="16">
        <v>8.0</v>
      </c>
      <c r="F544" s="17">
        <v>39.0</v>
      </c>
      <c r="G544" s="18">
        <v>125.0</v>
      </c>
      <c r="H544" s="19">
        <v>20.0</v>
      </c>
      <c r="I544" s="20">
        <v>35.0</v>
      </c>
      <c r="J544" s="21">
        <v>25.0</v>
      </c>
      <c r="K544" s="22">
        <v>30.0</v>
      </c>
      <c r="L544" s="75">
        <f t="shared" si="1"/>
        <v>0.7415384615</v>
      </c>
      <c r="M544" s="62">
        <f t="shared" si="2"/>
        <v>125</v>
      </c>
      <c r="N544" s="63">
        <f t="shared" si="3"/>
        <v>125</v>
      </c>
      <c r="O544" s="63">
        <f t="shared" si="4"/>
        <v>25</v>
      </c>
      <c r="P544" s="63">
        <f t="shared" si="5"/>
        <v>59</v>
      </c>
      <c r="Q544" s="63">
        <f t="shared" si="6"/>
        <v>116</v>
      </c>
      <c r="R544" s="65">
        <f t="shared" si="7"/>
        <v>0.5661538462</v>
      </c>
      <c r="S544" s="65">
        <f t="shared" si="8"/>
        <v>0.4615384615</v>
      </c>
      <c r="T544" s="66">
        <f t="shared" si="9"/>
        <v>0.5186721992</v>
      </c>
      <c r="U544" s="27">
        <f t="shared" si="10"/>
        <v>0.5205469779</v>
      </c>
      <c r="V544" s="27">
        <f t="shared" si="11"/>
        <v>0.3883263038</v>
      </c>
      <c r="W544" s="27">
        <f t="shared" si="12"/>
        <v>0.2307900389</v>
      </c>
      <c r="X544" s="27">
        <f t="shared" si="13"/>
        <v>-0.05976357231</v>
      </c>
      <c r="Y544" s="27">
        <f t="shared" si="14"/>
        <v>0.04841280416</v>
      </c>
      <c r="Z544" s="27">
        <f t="shared" si="15"/>
        <v>0.07182507834</v>
      </c>
      <c r="AA544" s="27"/>
    </row>
    <row r="545">
      <c r="A545" s="29">
        <v>7502.0</v>
      </c>
      <c r="B545" s="30">
        <v>1524.0</v>
      </c>
      <c r="C545" s="14">
        <v>0.0</v>
      </c>
      <c r="D545" s="15">
        <v>13.0</v>
      </c>
      <c r="E545" s="16">
        <v>6.0</v>
      </c>
      <c r="F545" s="17">
        <v>13.0</v>
      </c>
      <c r="G545" s="18">
        <v>50.0</v>
      </c>
      <c r="H545" s="19">
        <v>11.0</v>
      </c>
      <c r="I545" s="20">
        <v>11.0</v>
      </c>
      <c r="J545" s="21">
        <v>32.0</v>
      </c>
      <c r="K545" s="22">
        <v>12.0</v>
      </c>
      <c r="L545" s="75">
        <f t="shared" si="1"/>
        <v>0.6216216216</v>
      </c>
      <c r="M545" s="62">
        <f t="shared" si="2"/>
        <v>49</v>
      </c>
      <c r="N545" s="63">
        <f t="shared" si="3"/>
        <v>50</v>
      </c>
      <c r="O545" s="63">
        <f t="shared" si="4"/>
        <v>32</v>
      </c>
      <c r="P545" s="63">
        <f t="shared" si="5"/>
        <v>24</v>
      </c>
      <c r="Q545" s="63">
        <f t="shared" si="6"/>
        <v>42</v>
      </c>
      <c r="R545" s="65">
        <f t="shared" si="7"/>
        <v>0.5</v>
      </c>
      <c r="S545" s="65">
        <f t="shared" si="8"/>
        <v>0.5540540541</v>
      </c>
      <c r="T545" s="66">
        <f t="shared" si="9"/>
        <v>0.5434782609</v>
      </c>
      <c r="U545" s="27">
        <f t="shared" si="10"/>
        <v>0.5321682051</v>
      </c>
      <c r="V545" s="27">
        <f t="shared" si="11"/>
        <v>0.4661664863</v>
      </c>
      <c r="W545" s="27">
        <f t="shared" si="12"/>
        <v>0.2038227246</v>
      </c>
      <c r="X545" s="27">
        <f t="shared" si="13"/>
        <v>-0.08612416552</v>
      </c>
      <c r="Y545" s="27">
        <f t="shared" si="14"/>
        <v>0.05132630729</v>
      </c>
      <c r="Z545" s="27">
        <f t="shared" si="15"/>
        <v>0.05602052738</v>
      </c>
      <c r="AA545" s="27"/>
    </row>
    <row r="546">
      <c r="A546" s="29">
        <v>7507.0</v>
      </c>
      <c r="B546" s="30">
        <v>1909.0</v>
      </c>
      <c r="C546" s="14">
        <v>11.0</v>
      </c>
      <c r="D546" s="15">
        <v>17.0</v>
      </c>
      <c r="E546" s="16">
        <v>7.0</v>
      </c>
      <c r="F546" s="17">
        <v>28.0</v>
      </c>
      <c r="G546" s="18">
        <v>115.0</v>
      </c>
      <c r="H546" s="19">
        <v>25.0</v>
      </c>
      <c r="I546" s="20">
        <v>16.0</v>
      </c>
      <c r="J546" s="21">
        <v>28.0</v>
      </c>
      <c r="K546" s="22">
        <v>29.0</v>
      </c>
      <c r="L546" s="75">
        <f t="shared" si="1"/>
        <v>0.7065217391</v>
      </c>
      <c r="M546" s="62">
        <f t="shared" si="2"/>
        <v>115</v>
      </c>
      <c r="N546" s="63">
        <f t="shared" si="3"/>
        <v>115</v>
      </c>
      <c r="O546" s="63">
        <f t="shared" si="4"/>
        <v>28</v>
      </c>
      <c r="P546" s="63">
        <f t="shared" si="5"/>
        <v>53</v>
      </c>
      <c r="Q546" s="63">
        <f t="shared" si="6"/>
        <v>80</v>
      </c>
      <c r="R546" s="65">
        <f t="shared" si="7"/>
        <v>0.6086956522</v>
      </c>
      <c r="S546" s="65">
        <f t="shared" si="8"/>
        <v>0.518115942</v>
      </c>
      <c r="T546" s="66">
        <f t="shared" si="9"/>
        <v>0.5897435897</v>
      </c>
      <c r="U546" s="27">
        <f t="shared" si="10"/>
        <v>0.5911596073</v>
      </c>
      <c r="V546" s="27">
        <f t="shared" si="11"/>
        <v>0.4359291055</v>
      </c>
      <c r="W546" s="27">
        <f t="shared" si="12"/>
        <v>0.2481320125</v>
      </c>
      <c r="X546" s="27">
        <f t="shared" si="13"/>
        <v>-0.07531381787</v>
      </c>
      <c r="Y546" s="27">
        <f t="shared" si="14"/>
        <v>0.05843123067</v>
      </c>
      <c r="Z546" s="27">
        <f t="shared" si="15"/>
        <v>0.08302475135</v>
      </c>
      <c r="AA546" s="27"/>
    </row>
    <row r="547">
      <c r="A547" s="29">
        <v>7509.0</v>
      </c>
      <c r="B547" s="30">
        <v>1176.0</v>
      </c>
      <c r="C547" s="14">
        <v>4.0</v>
      </c>
      <c r="D547" s="15">
        <v>9.0</v>
      </c>
      <c r="E547" s="16">
        <v>2.0</v>
      </c>
      <c r="F547" s="17">
        <v>24.0</v>
      </c>
      <c r="G547" s="18">
        <v>74.0</v>
      </c>
      <c r="H547" s="19">
        <v>14.0</v>
      </c>
      <c r="I547" s="20">
        <v>7.0</v>
      </c>
      <c r="J547" s="21">
        <v>13.0</v>
      </c>
      <c r="K547" s="22">
        <v>7.0</v>
      </c>
      <c r="L547" s="75">
        <f t="shared" si="1"/>
        <v>0.6688311688</v>
      </c>
      <c r="M547" s="62">
        <f t="shared" si="2"/>
        <v>74</v>
      </c>
      <c r="N547" s="63">
        <f t="shared" si="3"/>
        <v>74</v>
      </c>
      <c r="O547" s="63">
        <f t="shared" si="4"/>
        <v>13</v>
      </c>
      <c r="P547" s="63">
        <f t="shared" si="5"/>
        <v>38</v>
      </c>
      <c r="Q547" s="63">
        <f t="shared" si="6"/>
        <v>29</v>
      </c>
      <c r="R547" s="65">
        <f t="shared" si="7"/>
        <v>0.7272727273</v>
      </c>
      <c r="S547" s="65">
        <f t="shared" si="8"/>
        <v>0.5649350649</v>
      </c>
      <c r="T547" s="66">
        <f t="shared" si="9"/>
        <v>0.7184466019</v>
      </c>
      <c r="U547" s="27">
        <f t="shared" si="10"/>
        <v>0.717852461</v>
      </c>
      <c r="V547" s="27">
        <f t="shared" si="11"/>
        <v>0.4753214822</v>
      </c>
      <c r="W547" s="27">
        <f t="shared" si="12"/>
        <v>0.2964694175</v>
      </c>
      <c r="X547" s="27">
        <f t="shared" si="13"/>
        <v>-0.08954014978</v>
      </c>
      <c r="Y547" s="27">
        <f t="shared" si="14"/>
        <v>0.07612261729</v>
      </c>
      <c r="Z547" s="27">
        <f t="shared" si="15"/>
        <v>0.1185227687</v>
      </c>
      <c r="AA547" s="27"/>
    </row>
    <row r="548">
      <c r="A548" s="29">
        <v>7512.0</v>
      </c>
      <c r="B548" s="30">
        <v>719.0</v>
      </c>
      <c r="C548" s="14">
        <v>10.0</v>
      </c>
      <c r="D548" s="15">
        <v>10.0</v>
      </c>
      <c r="E548" s="16">
        <v>3.0</v>
      </c>
      <c r="F548" s="17">
        <v>16.0</v>
      </c>
      <c r="G548" s="18">
        <v>54.0</v>
      </c>
      <c r="H548" s="19">
        <v>12.0</v>
      </c>
      <c r="I548" s="20">
        <v>8.0</v>
      </c>
      <c r="J548" s="21">
        <v>18.0</v>
      </c>
      <c r="K548" s="22">
        <v>16.0</v>
      </c>
      <c r="L548" s="75">
        <f t="shared" si="1"/>
        <v>0.6870748299</v>
      </c>
      <c r="M548" s="62">
        <f t="shared" si="2"/>
        <v>54</v>
      </c>
      <c r="N548" s="63">
        <f t="shared" si="3"/>
        <v>54</v>
      </c>
      <c r="O548" s="63">
        <f t="shared" si="4"/>
        <v>18</v>
      </c>
      <c r="P548" s="63">
        <f t="shared" si="5"/>
        <v>28</v>
      </c>
      <c r="Q548" s="63">
        <f t="shared" si="6"/>
        <v>47</v>
      </c>
      <c r="R548" s="65">
        <f t="shared" si="7"/>
        <v>0.5578231293</v>
      </c>
      <c r="S548" s="65">
        <f t="shared" si="8"/>
        <v>0.4897959184</v>
      </c>
      <c r="T548" s="66">
        <f t="shared" si="9"/>
        <v>0.5346534653</v>
      </c>
      <c r="U548" s="27">
        <f t="shared" si="10"/>
        <v>0.5334939303</v>
      </c>
      <c r="V548" s="27">
        <f t="shared" si="11"/>
        <v>0.4121013836</v>
      </c>
      <c r="W548" s="27">
        <f t="shared" si="12"/>
        <v>0.22739406</v>
      </c>
      <c r="X548" s="27">
        <f t="shared" si="13"/>
        <v>-0.06730558081</v>
      </c>
      <c r="Y548" s="27">
        <f t="shared" si="14"/>
        <v>0.0506208645</v>
      </c>
      <c r="Z548" s="27">
        <f t="shared" si="15"/>
        <v>0.06972687789</v>
      </c>
      <c r="AA548" s="27"/>
    </row>
    <row r="549">
      <c r="A549" s="29">
        <v>7513.0</v>
      </c>
      <c r="B549" s="30">
        <v>2116.0</v>
      </c>
      <c r="C549" s="14">
        <v>1.0</v>
      </c>
      <c r="D549" s="15">
        <v>6.0</v>
      </c>
      <c r="E549" s="16">
        <v>3.0</v>
      </c>
      <c r="F549" s="17">
        <v>20.0</v>
      </c>
      <c r="G549" s="18">
        <v>103.0</v>
      </c>
      <c r="H549" s="19">
        <v>34.0</v>
      </c>
      <c r="I549" s="20">
        <v>13.0</v>
      </c>
      <c r="J549" s="21">
        <v>14.0</v>
      </c>
      <c r="K549" s="22">
        <v>19.0</v>
      </c>
      <c r="L549" s="75">
        <f t="shared" si="1"/>
        <v>0.6807511737</v>
      </c>
      <c r="M549" s="62">
        <f t="shared" si="2"/>
        <v>103</v>
      </c>
      <c r="N549" s="63">
        <f t="shared" si="3"/>
        <v>103</v>
      </c>
      <c r="O549" s="63">
        <f t="shared" si="4"/>
        <v>14</v>
      </c>
      <c r="P549" s="63">
        <f t="shared" si="5"/>
        <v>54</v>
      </c>
      <c r="Q549" s="63">
        <f t="shared" si="6"/>
        <v>42</v>
      </c>
      <c r="R549" s="65">
        <f t="shared" si="7"/>
        <v>0.7370892019</v>
      </c>
      <c r="S549" s="65">
        <f t="shared" si="8"/>
        <v>0.5492957746</v>
      </c>
      <c r="T549" s="66">
        <f t="shared" si="9"/>
        <v>0.7103448276</v>
      </c>
      <c r="U549" s="27">
        <f t="shared" si="10"/>
        <v>0.7156973916</v>
      </c>
      <c r="V549" s="27">
        <f t="shared" si="11"/>
        <v>0.4621629953</v>
      </c>
      <c r="W549" s="27">
        <f t="shared" si="12"/>
        <v>0.3004710587</v>
      </c>
      <c r="X549" s="27">
        <f t="shared" si="13"/>
        <v>-0.08465122935</v>
      </c>
      <c r="Y549" s="27">
        <f t="shared" si="14"/>
        <v>0.07501432154</v>
      </c>
      <c r="Z549" s="27">
        <f t="shared" si="15"/>
        <v>0.1217439202</v>
      </c>
      <c r="AA549" s="27"/>
    </row>
    <row r="550">
      <c r="A550" s="29">
        <v>7515.0</v>
      </c>
      <c r="B550" s="30">
        <v>2524.0</v>
      </c>
      <c r="C550" s="14">
        <v>30.0</v>
      </c>
      <c r="D550" s="15">
        <v>32.0</v>
      </c>
      <c r="E550" s="16">
        <v>24.0</v>
      </c>
      <c r="F550" s="17">
        <v>58.0</v>
      </c>
      <c r="G550" s="18">
        <v>193.0</v>
      </c>
      <c r="H550" s="19">
        <v>39.0</v>
      </c>
      <c r="I550" s="20">
        <v>34.0</v>
      </c>
      <c r="J550" s="21">
        <v>64.0</v>
      </c>
      <c r="K550" s="22">
        <v>47.0</v>
      </c>
      <c r="L550" s="75">
        <f t="shared" si="1"/>
        <v>0.6909788868</v>
      </c>
      <c r="M550" s="62">
        <f t="shared" si="2"/>
        <v>193</v>
      </c>
      <c r="N550" s="63">
        <f t="shared" si="3"/>
        <v>193</v>
      </c>
      <c r="O550" s="63">
        <f t="shared" si="4"/>
        <v>64</v>
      </c>
      <c r="P550" s="63">
        <f t="shared" si="5"/>
        <v>97</v>
      </c>
      <c r="Q550" s="63">
        <f t="shared" si="6"/>
        <v>167</v>
      </c>
      <c r="R550" s="65">
        <f t="shared" si="7"/>
        <v>0.556621881</v>
      </c>
      <c r="S550" s="65">
        <f t="shared" si="8"/>
        <v>0.4932821497</v>
      </c>
      <c r="T550" s="66">
        <f t="shared" si="9"/>
        <v>0.5361111111</v>
      </c>
      <c r="U550" s="27">
        <f t="shared" si="10"/>
        <v>0.5349264706</v>
      </c>
      <c r="V550" s="27">
        <f t="shared" si="11"/>
        <v>0.4150346068</v>
      </c>
      <c r="W550" s="27">
        <f t="shared" si="12"/>
        <v>0.2269043767</v>
      </c>
      <c r="X550" s="27">
        <f t="shared" si="13"/>
        <v>-0.06826711551</v>
      </c>
      <c r="Y550" s="27">
        <f t="shared" si="14"/>
        <v>0.05087138399</v>
      </c>
      <c r="Z550" s="27">
        <f t="shared" si="15"/>
        <v>0.06942689354</v>
      </c>
      <c r="AA550" s="27"/>
    </row>
    <row r="551">
      <c r="A551" s="29">
        <v>7522.0</v>
      </c>
      <c r="B551" s="30">
        <v>3233.0</v>
      </c>
      <c r="C551" s="14">
        <v>10.0</v>
      </c>
      <c r="D551" s="15">
        <v>3.0</v>
      </c>
      <c r="E551" s="16">
        <v>3.0</v>
      </c>
      <c r="F551" s="17">
        <v>39.0</v>
      </c>
      <c r="G551" s="18">
        <v>139.0</v>
      </c>
      <c r="H551" s="19">
        <v>34.0</v>
      </c>
      <c r="I551" s="20">
        <v>19.0</v>
      </c>
      <c r="J551" s="21">
        <v>30.0</v>
      </c>
      <c r="K551" s="22">
        <v>32.0</v>
      </c>
      <c r="L551" s="75">
        <f t="shared" si="1"/>
        <v>0.6666666667</v>
      </c>
      <c r="M551" s="62">
        <f t="shared" si="2"/>
        <v>139</v>
      </c>
      <c r="N551" s="63">
        <f t="shared" si="3"/>
        <v>139</v>
      </c>
      <c r="O551" s="63">
        <f t="shared" si="4"/>
        <v>30</v>
      </c>
      <c r="P551" s="63">
        <f t="shared" si="5"/>
        <v>73</v>
      </c>
      <c r="Q551" s="63">
        <f t="shared" si="6"/>
        <v>67</v>
      </c>
      <c r="R551" s="65">
        <f t="shared" si="7"/>
        <v>0.6860841424</v>
      </c>
      <c r="S551" s="65">
        <f t="shared" si="8"/>
        <v>0.5469255663</v>
      </c>
      <c r="T551" s="66">
        <f t="shared" si="9"/>
        <v>0.6747572816</v>
      </c>
      <c r="U551" s="27">
        <f t="shared" si="10"/>
        <v>0.671882113</v>
      </c>
      <c r="V551" s="27">
        <f t="shared" si="11"/>
        <v>0.4601687645</v>
      </c>
      <c r="W551" s="27">
        <f t="shared" si="12"/>
        <v>0.2796790783</v>
      </c>
      <c r="X551" s="27">
        <f t="shared" si="13"/>
        <v>-0.08392226629</v>
      </c>
      <c r="Y551" s="27">
        <f t="shared" si="14"/>
        <v>0.06952219654</v>
      </c>
      <c r="Z551" s="27">
        <f t="shared" si="15"/>
        <v>0.1054780148</v>
      </c>
      <c r="AA551" s="27"/>
    </row>
    <row r="552">
      <c r="A552" s="29">
        <v>7528.0</v>
      </c>
      <c r="B552" s="30">
        <v>1858.0</v>
      </c>
      <c r="C552" s="14">
        <v>5.0</v>
      </c>
      <c r="D552" s="15">
        <v>13.0</v>
      </c>
      <c r="E552" s="16">
        <v>1.0</v>
      </c>
      <c r="F552" s="17">
        <v>15.0</v>
      </c>
      <c r="G552" s="18">
        <v>63.0</v>
      </c>
      <c r="H552" s="19">
        <v>15.0</v>
      </c>
      <c r="I552" s="20">
        <v>13.0</v>
      </c>
      <c r="J552" s="21">
        <v>9.0</v>
      </c>
      <c r="K552" s="22">
        <v>14.0</v>
      </c>
      <c r="L552" s="75">
        <f t="shared" si="1"/>
        <v>0.7364864865</v>
      </c>
      <c r="M552" s="62">
        <f t="shared" si="2"/>
        <v>63</v>
      </c>
      <c r="N552" s="63">
        <f t="shared" si="3"/>
        <v>63</v>
      </c>
      <c r="O552" s="63">
        <f t="shared" si="4"/>
        <v>9</v>
      </c>
      <c r="P552" s="63">
        <f t="shared" si="5"/>
        <v>30</v>
      </c>
      <c r="Q552" s="63">
        <f t="shared" si="6"/>
        <v>46</v>
      </c>
      <c r="R552" s="65">
        <f t="shared" si="7"/>
        <v>0.6283783784</v>
      </c>
      <c r="S552" s="65">
        <f t="shared" si="8"/>
        <v>0.4864864865</v>
      </c>
      <c r="T552" s="66">
        <f t="shared" si="9"/>
        <v>0.5779816514</v>
      </c>
      <c r="U552" s="27">
        <f t="shared" si="10"/>
        <v>0.5851488904</v>
      </c>
      <c r="V552" s="27">
        <f t="shared" si="11"/>
        <v>0.4093169148</v>
      </c>
      <c r="W552" s="27">
        <f t="shared" si="12"/>
        <v>0.2561555863</v>
      </c>
      <c r="X552" s="27">
        <f t="shared" si="13"/>
        <v>-0.06639911869</v>
      </c>
      <c r="Y552" s="27">
        <f t="shared" si="14"/>
        <v>0.05663825867</v>
      </c>
      <c r="Z552" s="27">
        <f t="shared" si="15"/>
        <v>0.08848092426</v>
      </c>
      <c r="AA552" s="27"/>
    </row>
    <row r="553">
      <c r="A553" s="29">
        <v>7531.0</v>
      </c>
      <c r="B553" s="30">
        <v>1292.0</v>
      </c>
      <c r="C553" s="14">
        <v>2.0</v>
      </c>
      <c r="D553" s="15">
        <v>6.0</v>
      </c>
      <c r="E553" s="16">
        <v>2.0</v>
      </c>
      <c r="F553" s="17">
        <v>11.0</v>
      </c>
      <c r="G553" s="18">
        <v>51.0</v>
      </c>
      <c r="H553" s="19">
        <v>6.0</v>
      </c>
      <c r="I553" s="20">
        <v>11.0</v>
      </c>
      <c r="J553" s="21">
        <v>7.0</v>
      </c>
      <c r="K553" s="22">
        <v>11.0</v>
      </c>
      <c r="L553" s="75">
        <f t="shared" si="1"/>
        <v>0.7757009346</v>
      </c>
      <c r="M553" s="62">
        <f t="shared" si="2"/>
        <v>52</v>
      </c>
      <c r="N553" s="63">
        <f t="shared" si="3"/>
        <v>51</v>
      </c>
      <c r="O553" s="63">
        <f t="shared" si="4"/>
        <v>7</v>
      </c>
      <c r="P553" s="63">
        <f t="shared" si="5"/>
        <v>17</v>
      </c>
      <c r="Q553" s="63">
        <f t="shared" si="6"/>
        <v>32</v>
      </c>
      <c r="R553" s="65">
        <f t="shared" si="7"/>
        <v>0.6355140187</v>
      </c>
      <c r="S553" s="65">
        <f t="shared" si="8"/>
        <v>0.5420560748</v>
      </c>
      <c r="T553" s="66">
        <f t="shared" si="9"/>
        <v>0.6144578313</v>
      </c>
      <c r="U553" s="27">
        <f t="shared" si="10"/>
        <v>0.627984213</v>
      </c>
      <c r="V553" s="27">
        <f t="shared" si="11"/>
        <v>0.4560717026</v>
      </c>
      <c r="W553" s="27">
        <f t="shared" si="12"/>
        <v>0.2590643976</v>
      </c>
      <c r="X553" s="27">
        <f t="shared" si="13"/>
        <v>-0.08243453352</v>
      </c>
      <c r="Y553" s="27">
        <f t="shared" si="14"/>
        <v>0.06382447179</v>
      </c>
      <c r="Z553" s="27">
        <f t="shared" si="15"/>
        <v>0.09050184945</v>
      </c>
      <c r="AA553" s="27"/>
    </row>
    <row r="554">
      <c r="A554" s="29">
        <v>7545.0</v>
      </c>
      <c r="B554" s="30">
        <v>2403.0</v>
      </c>
      <c r="C554" s="14">
        <v>74.0</v>
      </c>
      <c r="D554" s="15">
        <v>112.0</v>
      </c>
      <c r="E554" s="16">
        <v>61.0</v>
      </c>
      <c r="F554" s="17">
        <v>36.0</v>
      </c>
      <c r="G554" s="18">
        <v>153.0</v>
      </c>
      <c r="H554" s="19">
        <v>35.0</v>
      </c>
      <c r="I554" s="20">
        <v>103.0</v>
      </c>
      <c r="J554" s="21">
        <v>161.0</v>
      </c>
      <c r="K554" s="22">
        <v>109.0</v>
      </c>
      <c r="L554" s="75">
        <f t="shared" si="1"/>
        <v>0.7251184834</v>
      </c>
      <c r="M554" s="62">
        <f t="shared" si="2"/>
        <v>157</v>
      </c>
      <c r="N554" s="63">
        <f t="shared" si="3"/>
        <v>153</v>
      </c>
      <c r="O554" s="63">
        <f t="shared" si="4"/>
        <v>161</v>
      </c>
      <c r="P554" s="63">
        <f t="shared" si="5"/>
        <v>71</v>
      </c>
      <c r="Q554" s="63">
        <f t="shared" si="6"/>
        <v>459</v>
      </c>
      <c r="R554" s="65">
        <f t="shared" si="7"/>
        <v>0.2654028436</v>
      </c>
      <c r="S554" s="65">
        <f t="shared" si="8"/>
        <v>0.3720379147</v>
      </c>
      <c r="T554" s="66">
        <f t="shared" si="9"/>
        <v>0.25</v>
      </c>
      <c r="U554" s="27">
        <f t="shared" si="10"/>
        <v>0.2574151341</v>
      </c>
      <c r="V554" s="27">
        <f t="shared" si="11"/>
        <v>0.3130229013</v>
      </c>
      <c r="W554" s="27">
        <f t="shared" si="12"/>
        <v>0.1081902614</v>
      </c>
      <c r="X554" s="27">
        <f t="shared" si="13"/>
        <v>-0.03883248256</v>
      </c>
      <c r="Y554" s="27">
        <f t="shared" si="14"/>
        <v>0.01829408327</v>
      </c>
      <c r="Z554" s="27">
        <f t="shared" si="15"/>
        <v>0.01578404563</v>
      </c>
      <c r="AA554" s="27"/>
    </row>
    <row r="555">
      <c r="A555" s="29">
        <v>7552.0</v>
      </c>
      <c r="B555" s="30">
        <v>2340.0</v>
      </c>
      <c r="C555" s="14">
        <v>63.0</v>
      </c>
      <c r="D555" s="15">
        <v>88.0</v>
      </c>
      <c r="E555" s="16">
        <v>54.0</v>
      </c>
      <c r="F555" s="17">
        <v>36.0</v>
      </c>
      <c r="G555" s="18">
        <v>150.0</v>
      </c>
      <c r="H555" s="19">
        <v>40.0</v>
      </c>
      <c r="I555" s="20">
        <v>102.0</v>
      </c>
      <c r="J555" s="21">
        <v>121.0</v>
      </c>
      <c r="K555" s="22">
        <v>136.0</v>
      </c>
      <c r="L555" s="75">
        <f t="shared" si="1"/>
        <v>0.7506329114</v>
      </c>
      <c r="M555" s="62">
        <f t="shared" si="2"/>
        <v>149</v>
      </c>
      <c r="N555" s="63">
        <f t="shared" si="3"/>
        <v>150</v>
      </c>
      <c r="O555" s="63">
        <f t="shared" si="4"/>
        <v>121</v>
      </c>
      <c r="P555" s="63">
        <f t="shared" si="5"/>
        <v>76</v>
      </c>
      <c r="Q555" s="63">
        <f t="shared" si="6"/>
        <v>443</v>
      </c>
      <c r="R555" s="65">
        <f t="shared" si="7"/>
        <v>0.2860759494</v>
      </c>
      <c r="S555" s="65">
        <f t="shared" si="8"/>
        <v>0.3430379747</v>
      </c>
      <c r="T555" s="66">
        <f t="shared" si="9"/>
        <v>0.2529510961</v>
      </c>
      <c r="U555" s="27">
        <f t="shared" si="10"/>
        <v>0.2497032139</v>
      </c>
      <c r="V555" s="27">
        <f t="shared" si="11"/>
        <v>0.2886231157</v>
      </c>
      <c r="W555" s="27">
        <f t="shared" si="12"/>
        <v>0.1166175589</v>
      </c>
      <c r="X555" s="27">
        <f t="shared" si="13"/>
        <v>-0.03301453252</v>
      </c>
      <c r="Y555" s="27">
        <f t="shared" si="14"/>
        <v>0.01818199047</v>
      </c>
      <c r="Z555" s="27">
        <f t="shared" si="15"/>
        <v>0.01833875633</v>
      </c>
      <c r="AA555" s="27"/>
    </row>
    <row r="556">
      <c r="A556" s="29">
        <v>7553.0</v>
      </c>
      <c r="B556" s="30">
        <v>3441.0</v>
      </c>
      <c r="C556" s="14">
        <v>58.0</v>
      </c>
      <c r="D556" s="15">
        <v>87.0</v>
      </c>
      <c r="E556" s="16">
        <v>88.0</v>
      </c>
      <c r="F556" s="17">
        <v>80.0</v>
      </c>
      <c r="G556" s="18">
        <v>236.0</v>
      </c>
      <c r="H556" s="19">
        <v>73.0</v>
      </c>
      <c r="I556" s="20">
        <v>108.0</v>
      </c>
      <c r="J556" s="21">
        <v>89.0</v>
      </c>
      <c r="K556" s="22">
        <v>172.0</v>
      </c>
      <c r="L556" s="75">
        <f t="shared" si="1"/>
        <v>0.75580222</v>
      </c>
      <c r="M556" s="62">
        <f t="shared" si="2"/>
        <v>229</v>
      </c>
      <c r="N556" s="63">
        <f t="shared" si="3"/>
        <v>236</v>
      </c>
      <c r="O556" s="63">
        <f t="shared" si="4"/>
        <v>89</v>
      </c>
      <c r="P556" s="63">
        <f t="shared" si="5"/>
        <v>153</v>
      </c>
      <c r="Q556" s="63">
        <f t="shared" si="6"/>
        <v>513</v>
      </c>
      <c r="R556" s="65">
        <f t="shared" si="7"/>
        <v>0.3925327952</v>
      </c>
      <c r="S556" s="65">
        <f t="shared" si="8"/>
        <v>0.3279515641</v>
      </c>
      <c r="T556" s="66">
        <f t="shared" si="9"/>
        <v>0.3150867824</v>
      </c>
      <c r="U556" s="27">
        <f t="shared" si="10"/>
        <v>0.3051036845</v>
      </c>
      <c r="V556" s="27">
        <f t="shared" si="11"/>
        <v>0.2759298072</v>
      </c>
      <c r="W556" s="27">
        <f t="shared" si="12"/>
        <v>0.1600142076</v>
      </c>
      <c r="X556" s="27">
        <f t="shared" si="13"/>
        <v>-0.0301745058</v>
      </c>
      <c r="Y556" s="27">
        <f t="shared" si="14"/>
        <v>0.02385083191</v>
      </c>
      <c r="Z556" s="27">
        <f t="shared" si="15"/>
        <v>0.03452701854</v>
      </c>
      <c r="AA556" s="27"/>
    </row>
    <row r="557">
      <c r="A557" s="29">
        <v>7562.0</v>
      </c>
      <c r="B557" s="30">
        <v>3086.0</v>
      </c>
      <c r="C557" s="14">
        <v>91.0</v>
      </c>
      <c r="D557" s="15">
        <v>100.0</v>
      </c>
      <c r="E557" s="16">
        <v>90.0</v>
      </c>
      <c r="F557" s="17">
        <v>50.0</v>
      </c>
      <c r="G557" s="18">
        <v>179.0</v>
      </c>
      <c r="H557" s="19">
        <v>50.0</v>
      </c>
      <c r="I557" s="20">
        <v>135.0</v>
      </c>
      <c r="J557" s="21">
        <v>132.0</v>
      </c>
      <c r="K557" s="22">
        <v>185.0</v>
      </c>
      <c r="L557" s="75">
        <f t="shared" si="1"/>
        <v>0.7707509881</v>
      </c>
      <c r="M557" s="62">
        <f t="shared" si="2"/>
        <v>171</v>
      </c>
      <c r="N557" s="63">
        <f t="shared" si="3"/>
        <v>179</v>
      </c>
      <c r="O557" s="63">
        <f t="shared" si="4"/>
        <v>132</v>
      </c>
      <c r="P557" s="63">
        <f t="shared" si="5"/>
        <v>100</v>
      </c>
      <c r="Q557" s="63">
        <f t="shared" si="6"/>
        <v>601</v>
      </c>
      <c r="R557" s="65">
        <f t="shared" si="7"/>
        <v>0.2756916996</v>
      </c>
      <c r="S557" s="65">
        <f t="shared" si="8"/>
        <v>0.307312253</v>
      </c>
      <c r="T557" s="66">
        <f t="shared" si="9"/>
        <v>0.2294871795</v>
      </c>
      <c r="U557" s="27">
        <f t="shared" si="10"/>
        <v>0.218137953</v>
      </c>
      <c r="V557" s="27">
        <f t="shared" si="11"/>
        <v>0.2585644345</v>
      </c>
      <c r="W557" s="27">
        <f t="shared" si="12"/>
        <v>0.1123844667</v>
      </c>
      <c r="X557" s="27">
        <f t="shared" si="13"/>
        <v>-0.02649601165</v>
      </c>
      <c r="Y557" s="27">
        <f t="shared" si="14"/>
        <v>0.01569717304</v>
      </c>
      <c r="Z557" s="27">
        <f t="shared" si="15"/>
        <v>0.01703156537</v>
      </c>
      <c r="AA557" s="27"/>
    </row>
    <row r="558">
      <c r="A558" s="29">
        <v>7569.0</v>
      </c>
      <c r="B558" s="30">
        <v>2745.0</v>
      </c>
      <c r="C558" s="14">
        <v>20.0</v>
      </c>
      <c r="D558" s="15">
        <v>38.0</v>
      </c>
      <c r="E558" s="16">
        <v>25.0</v>
      </c>
      <c r="F558" s="17">
        <v>42.0</v>
      </c>
      <c r="G558" s="18">
        <v>212.0</v>
      </c>
      <c r="H558" s="19">
        <v>37.0</v>
      </c>
      <c r="I558" s="20">
        <v>41.0</v>
      </c>
      <c r="J558" s="21">
        <v>55.0</v>
      </c>
      <c r="K558" s="22">
        <v>61.0</v>
      </c>
      <c r="L558" s="75">
        <f t="shared" si="1"/>
        <v>0.747645951</v>
      </c>
      <c r="M558" s="62">
        <f t="shared" si="2"/>
        <v>212</v>
      </c>
      <c r="N558" s="63">
        <f t="shared" si="3"/>
        <v>212</v>
      </c>
      <c r="O558" s="63">
        <f t="shared" si="4"/>
        <v>55</v>
      </c>
      <c r="P558" s="63">
        <f t="shared" si="5"/>
        <v>79</v>
      </c>
      <c r="Q558" s="63">
        <f t="shared" si="6"/>
        <v>185</v>
      </c>
      <c r="R558" s="65">
        <f t="shared" si="7"/>
        <v>0.5480225989</v>
      </c>
      <c r="S558" s="65">
        <f t="shared" si="8"/>
        <v>0.5028248588</v>
      </c>
      <c r="T558" s="66">
        <f t="shared" si="9"/>
        <v>0.5340050378</v>
      </c>
      <c r="U558" s="27">
        <f t="shared" si="10"/>
        <v>0.5348375633</v>
      </c>
      <c r="V558" s="27">
        <f t="shared" si="11"/>
        <v>0.4230635908</v>
      </c>
      <c r="W558" s="27">
        <f t="shared" si="12"/>
        <v>0.2233989184</v>
      </c>
      <c r="X558" s="27">
        <f t="shared" si="13"/>
        <v>-0.07093396454</v>
      </c>
      <c r="Y558" s="27">
        <f t="shared" si="14"/>
        <v>0.05105438941</v>
      </c>
      <c r="Z558" s="27">
        <f t="shared" si="15"/>
        <v>0.06729830407</v>
      </c>
      <c r="AA558" s="27"/>
    </row>
    <row r="559">
      <c r="A559" s="29">
        <v>7570.0</v>
      </c>
      <c r="B559" s="30">
        <v>2437.0</v>
      </c>
      <c r="C559" s="14">
        <v>26.0</v>
      </c>
      <c r="D559" s="15">
        <v>23.0</v>
      </c>
      <c r="E559" s="16">
        <v>28.0</v>
      </c>
      <c r="F559" s="17">
        <v>27.0</v>
      </c>
      <c r="G559" s="18">
        <v>112.0</v>
      </c>
      <c r="H559" s="19">
        <v>28.0</v>
      </c>
      <c r="I559" s="20">
        <v>38.0</v>
      </c>
      <c r="J559" s="21">
        <v>29.0</v>
      </c>
      <c r="K559" s="22">
        <v>66.0</v>
      </c>
      <c r="L559" s="75">
        <f t="shared" si="1"/>
        <v>0.7771883289</v>
      </c>
      <c r="M559" s="62">
        <f t="shared" si="2"/>
        <v>109</v>
      </c>
      <c r="N559" s="63">
        <f t="shared" si="3"/>
        <v>112</v>
      </c>
      <c r="O559" s="63">
        <f t="shared" si="4"/>
        <v>29</v>
      </c>
      <c r="P559" s="63">
        <f t="shared" si="5"/>
        <v>55</v>
      </c>
      <c r="Q559" s="63">
        <f t="shared" si="6"/>
        <v>181</v>
      </c>
      <c r="R559" s="65">
        <f t="shared" si="7"/>
        <v>0.4429708223</v>
      </c>
      <c r="S559" s="65">
        <f t="shared" si="8"/>
        <v>0.374005305</v>
      </c>
      <c r="T559" s="66">
        <f t="shared" si="9"/>
        <v>0.3822525597</v>
      </c>
      <c r="U559" s="27">
        <f t="shared" si="10"/>
        <v>0.3716306226</v>
      </c>
      <c r="V559" s="27">
        <f t="shared" si="11"/>
        <v>0.3146782117</v>
      </c>
      <c r="W559" s="27">
        <f t="shared" si="12"/>
        <v>0.1805750398</v>
      </c>
      <c r="X559" s="27">
        <f t="shared" si="13"/>
        <v>-0.03924427207</v>
      </c>
      <c r="Y559" s="27">
        <f t="shared" si="14"/>
        <v>0.0306952208</v>
      </c>
      <c r="Z559" s="27">
        <f t="shared" si="15"/>
        <v>0.04397009725</v>
      </c>
      <c r="AA559" s="27"/>
    </row>
    <row r="560">
      <c r="A560" s="29">
        <v>7582.0</v>
      </c>
      <c r="B560" s="30">
        <v>848.0</v>
      </c>
      <c r="C560" s="14">
        <v>16.0</v>
      </c>
      <c r="D560" s="15">
        <v>10.0</v>
      </c>
      <c r="E560" s="16">
        <v>9.0</v>
      </c>
      <c r="F560" s="17">
        <v>18.0</v>
      </c>
      <c r="G560" s="18">
        <v>49.0</v>
      </c>
      <c r="H560" s="19">
        <v>5.0</v>
      </c>
      <c r="I560" s="20">
        <v>20.0</v>
      </c>
      <c r="J560" s="21">
        <v>17.0</v>
      </c>
      <c r="K560" s="22">
        <v>27.0</v>
      </c>
      <c r="L560" s="75">
        <f t="shared" si="1"/>
        <v>0.7660818713</v>
      </c>
      <c r="M560" s="62">
        <f t="shared" si="2"/>
        <v>48</v>
      </c>
      <c r="N560" s="63">
        <f t="shared" si="3"/>
        <v>49</v>
      </c>
      <c r="O560" s="63">
        <f t="shared" si="4"/>
        <v>17</v>
      </c>
      <c r="P560" s="63">
        <f t="shared" si="5"/>
        <v>23</v>
      </c>
      <c r="Q560" s="63">
        <f t="shared" si="6"/>
        <v>82</v>
      </c>
      <c r="R560" s="65">
        <f t="shared" si="7"/>
        <v>0.4210526316</v>
      </c>
      <c r="S560" s="65">
        <f t="shared" si="8"/>
        <v>0.3859649123</v>
      </c>
      <c r="T560" s="66">
        <f t="shared" si="9"/>
        <v>0.3740458015</v>
      </c>
      <c r="U560" s="27">
        <f t="shared" si="10"/>
        <v>0.3653788545</v>
      </c>
      <c r="V560" s="27">
        <f t="shared" si="11"/>
        <v>0.3247407102</v>
      </c>
      <c r="W560" s="27">
        <f t="shared" si="12"/>
        <v>0.1716401891</v>
      </c>
      <c r="X560" s="27">
        <f t="shared" si="13"/>
        <v>-0.04179423721</v>
      </c>
      <c r="Y560" s="27">
        <f t="shared" si="14"/>
        <v>0.03010939919</v>
      </c>
      <c r="Z560" s="27">
        <f t="shared" si="15"/>
        <v>0.03972646817</v>
      </c>
      <c r="AA560" s="27"/>
    </row>
    <row r="561">
      <c r="A561" s="29">
        <v>7592.0</v>
      </c>
      <c r="B561" s="30">
        <v>3258.0</v>
      </c>
      <c r="C561" s="14">
        <v>57.0</v>
      </c>
      <c r="D561" s="15">
        <v>59.0</v>
      </c>
      <c r="E561" s="16">
        <v>48.0</v>
      </c>
      <c r="F561" s="17">
        <v>64.0</v>
      </c>
      <c r="G561" s="18">
        <v>172.0</v>
      </c>
      <c r="H561" s="19">
        <v>41.0</v>
      </c>
      <c r="I561" s="20">
        <v>79.0</v>
      </c>
      <c r="J561" s="21">
        <v>68.0</v>
      </c>
      <c r="K561" s="22">
        <v>102.0</v>
      </c>
      <c r="L561" s="75">
        <f t="shared" si="1"/>
        <v>0.7492753623</v>
      </c>
      <c r="M561" s="62">
        <f t="shared" si="2"/>
        <v>169</v>
      </c>
      <c r="N561" s="63">
        <f t="shared" si="3"/>
        <v>172</v>
      </c>
      <c r="O561" s="63">
        <f t="shared" si="4"/>
        <v>68</v>
      </c>
      <c r="P561" s="63">
        <f t="shared" si="5"/>
        <v>105</v>
      </c>
      <c r="Q561" s="63">
        <f t="shared" si="6"/>
        <v>345</v>
      </c>
      <c r="R561" s="65">
        <f t="shared" si="7"/>
        <v>0.4014492754</v>
      </c>
      <c r="S561" s="65">
        <f t="shared" si="8"/>
        <v>0.347826087</v>
      </c>
      <c r="T561" s="66">
        <f t="shared" si="9"/>
        <v>0.332688588</v>
      </c>
      <c r="U561" s="27">
        <f t="shared" si="10"/>
        <v>0.3252986706</v>
      </c>
      <c r="V561" s="27">
        <f t="shared" si="11"/>
        <v>0.2926517072</v>
      </c>
      <c r="W561" s="27">
        <f t="shared" si="12"/>
        <v>0.1636489701</v>
      </c>
      <c r="X561" s="27">
        <f t="shared" si="13"/>
        <v>-0.03394259599</v>
      </c>
      <c r="Y561" s="27">
        <f t="shared" si="14"/>
        <v>0.02587085058</v>
      </c>
      <c r="Z561" s="27">
        <f t="shared" si="15"/>
        <v>0.03611341353</v>
      </c>
      <c r="AA561" s="27"/>
    </row>
    <row r="562">
      <c r="A562" s="29">
        <v>7595.0</v>
      </c>
      <c r="B562" s="30">
        <v>1017.0</v>
      </c>
      <c r="C562" s="14">
        <v>19.0</v>
      </c>
      <c r="D562" s="15">
        <v>41.0</v>
      </c>
      <c r="E562" s="16">
        <v>22.0</v>
      </c>
      <c r="F562" s="17">
        <v>7.0</v>
      </c>
      <c r="G562" s="18">
        <v>37.0</v>
      </c>
      <c r="H562" s="19">
        <v>11.0</v>
      </c>
      <c r="I562" s="20">
        <v>49.0</v>
      </c>
      <c r="J562" s="21">
        <v>55.0</v>
      </c>
      <c r="K562" s="22">
        <v>54.0</v>
      </c>
      <c r="L562" s="75">
        <f t="shared" si="1"/>
        <v>0.7525423729</v>
      </c>
      <c r="M562" s="62">
        <f t="shared" si="2"/>
        <v>37</v>
      </c>
      <c r="N562" s="63">
        <f t="shared" si="3"/>
        <v>37</v>
      </c>
      <c r="O562" s="63">
        <f t="shared" si="4"/>
        <v>55</v>
      </c>
      <c r="P562" s="63">
        <f t="shared" si="5"/>
        <v>18</v>
      </c>
      <c r="Q562" s="63">
        <f t="shared" si="6"/>
        <v>185</v>
      </c>
      <c r="R562" s="65">
        <f t="shared" si="7"/>
        <v>0.186440678</v>
      </c>
      <c r="S562" s="65">
        <f t="shared" si="8"/>
        <v>0.3118644068</v>
      </c>
      <c r="T562" s="66">
        <f t="shared" si="9"/>
        <v>0.1666666667</v>
      </c>
      <c r="U562" s="27">
        <f t="shared" si="10"/>
        <v>0.1706275478</v>
      </c>
      <c r="V562" s="27">
        <f t="shared" si="11"/>
        <v>0.2623944968</v>
      </c>
      <c r="W562" s="27">
        <f t="shared" si="12"/>
        <v>0.0760016939</v>
      </c>
      <c r="X562" s="27">
        <f t="shared" si="13"/>
        <v>-0.02728678542</v>
      </c>
      <c r="Y562" s="27">
        <f t="shared" si="14"/>
        <v>0.01077269498</v>
      </c>
      <c r="Z562" s="27">
        <f t="shared" si="15"/>
        <v>0.00778912245</v>
      </c>
      <c r="AA562" s="27"/>
    </row>
    <row r="563">
      <c r="A563" s="29">
        <v>7601.0</v>
      </c>
      <c r="B563" s="30">
        <v>3279.0</v>
      </c>
      <c r="C563" s="14">
        <v>58.0</v>
      </c>
      <c r="D563" s="15">
        <v>64.0</v>
      </c>
      <c r="E563" s="16">
        <v>82.0</v>
      </c>
      <c r="F563" s="17">
        <v>54.0</v>
      </c>
      <c r="G563" s="18">
        <v>178.0</v>
      </c>
      <c r="H563" s="19">
        <v>50.0</v>
      </c>
      <c r="I563" s="20">
        <v>126.0</v>
      </c>
      <c r="J563" s="21">
        <v>90.0</v>
      </c>
      <c r="K563" s="22">
        <v>135.0</v>
      </c>
      <c r="L563" s="75">
        <f t="shared" si="1"/>
        <v>0.7682198327</v>
      </c>
      <c r="M563" s="62">
        <f t="shared" si="2"/>
        <v>170</v>
      </c>
      <c r="N563" s="63">
        <f t="shared" si="3"/>
        <v>178</v>
      </c>
      <c r="O563" s="63">
        <f t="shared" si="4"/>
        <v>90</v>
      </c>
      <c r="P563" s="63">
        <f t="shared" si="5"/>
        <v>104</v>
      </c>
      <c r="Q563" s="63">
        <f t="shared" si="6"/>
        <v>465</v>
      </c>
      <c r="R563" s="65">
        <f t="shared" si="7"/>
        <v>0.3369175627</v>
      </c>
      <c r="S563" s="65">
        <f t="shared" si="8"/>
        <v>0.3201911589</v>
      </c>
      <c r="T563" s="66">
        <f t="shared" si="9"/>
        <v>0.2768273717</v>
      </c>
      <c r="U563" s="27">
        <f t="shared" si="10"/>
        <v>0.2643597773</v>
      </c>
      <c r="V563" s="27">
        <f t="shared" si="11"/>
        <v>0.2694004067</v>
      </c>
      <c r="W563" s="27">
        <f t="shared" si="12"/>
        <v>0.1373429112</v>
      </c>
      <c r="X563" s="27">
        <f t="shared" si="13"/>
        <v>-0.02876334729</v>
      </c>
      <c r="Y563" s="27">
        <f t="shared" si="14"/>
        <v>0.01998714968</v>
      </c>
      <c r="Z563" s="27">
        <f t="shared" si="15"/>
        <v>0.025436332</v>
      </c>
      <c r="AA563" s="27"/>
    </row>
    <row r="564">
      <c r="A564" s="29">
        <v>7603.0</v>
      </c>
      <c r="B564" s="30">
        <v>2155.0</v>
      </c>
      <c r="C564" s="14">
        <v>21.0</v>
      </c>
      <c r="D564" s="15">
        <v>34.0</v>
      </c>
      <c r="E564" s="16">
        <v>46.0</v>
      </c>
      <c r="F564" s="17">
        <v>36.0</v>
      </c>
      <c r="G564" s="18">
        <v>95.0</v>
      </c>
      <c r="H564" s="19">
        <v>31.0</v>
      </c>
      <c r="I564" s="20">
        <v>83.0</v>
      </c>
      <c r="J564" s="21">
        <v>72.0</v>
      </c>
      <c r="K564" s="22">
        <v>112.0</v>
      </c>
      <c r="L564" s="75">
        <f t="shared" si="1"/>
        <v>0.7377358491</v>
      </c>
      <c r="M564" s="62">
        <f t="shared" si="2"/>
        <v>95</v>
      </c>
      <c r="N564" s="63">
        <f t="shared" si="3"/>
        <v>95</v>
      </c>
      <c r="O564" s="63">
        <f t="shared" si="4"/>
        <v>72</v>
      </c>
      <c r="P564" s="63">
        <f t="shared" si="5"/>
        <v>67</v>
      </c>
      <c r="Q564" s="63">
        <f t="shared" si="6"/>
        <v>296</v>
      </c>
      <c r="R564" s="65">
        <f t="shared" si="7"/>
        <v>0.3056603774</v>
      </c>
      <c r="S564" s="65">
        <f t="shared" si="8"/>
        <v>0.3150943396</v>
      </c>
      <c r="T564" s="66">
        <f t="shared" si="9"/>
        <v>0.2429667519</v>
      </c>
      <c r="U564" s="27">
        <f t="shared" si="10"/>
        <v>0.2415943668</v>
      </c>
      <c r="V564" s="27">
        <f t="shared" si="11"/>
        <v>0.2651120772</v>
      </c>
      <c r="W564" s="27">
        <f t="shared" si="12"/>
        <v>0.1246010618</v>
      </c>
      <c r="X564" s="27">
        <f t="shared" si="13"/>
        <v>-0.0278549226</v>
      </c>
      <c r="Y564" s="27">
        <f t="shared" si="14"/>
        <v>0.0178442223</v>
      </c>
      <c r="Z564" s="27">
        <f t="shared" si="15"/>
        <v>0.020935603</v>
      </c>
      <c r="AA564" s="27"/>
    </row>
    <row r="565">
      <c r="A565" s="29">
        <v>7604.0</v>
      </c>
      <c r="B565" s="30">
        <v>2899.0</v>
      </c>
      <c r="C565" s="14">
        <v>53.0</v>
      </c>
      <c r="D565" s="15">
        <v>35.0</v>
      </c>
      <c r="E565" s="16">
        <v>50.0</v>
      </c>
      <c r="F565" s="17">
        <v>51.0</v>
      </c>
      <c r="G565" s="18">
        <v>157.0</v>
      </c>
      <c r="H565" s="19">
        <v>35.0</v>
      </c>
      <c r="I565" s="20">
        <v>71.0</v>
      </c>
      <c r="J565" s="21">
        <v>81.0</v>
      </c>
      <c r="K565" s="22">
        <v>98.0</v>
      </c>
      <c r="L565" s="75">
        <f t="shared" si="1"/>
        <v>0.735340729</v>
      </c>
      <c r="M565" s="62">
        <f t="shared" si="2"/>
        <v>156</v>
      </c>
      <c r="N565" s="63">
        <f t="shared" si="3"/>
        <v>157</v>
      </c>
      <c r="O565" s="63">
        <f t="shared" si="4"/>
        <v>81</v>
      </c>
      <c r="P565" s="63">
        <f t="shared" si="5"/>
        <v>86</v>
      </c>
      <c r="Q565" s="63">
        <f t="shared" si="6"/>
        <v>307</v>
      </c>
      <c r="R565" s="65">
        <f t="shared" si="7"/>
        <v>0.3851030111</v>
      </c>
      <c r="S565" s="65">
        <f t="shared" si="8"/>
        <v>0.3771790808</v>
      </c>
      <c r="T565" s="66">
        <f t="shared" si="9"/>
        <v>0.338362069</v>
      </c>
      <c r="U565" s="27">
        <f t="shared" si="10"/>
        <v>0.335521338</v>
      </c>
      <c r="V565" s="27">
        <f t="shared" si="11"/>
        <v>0.317348543</v>
      </c>
      <c r="W565" s="27">
        <f t="shared" si="12"/>
        <v>0.1569854899</v>
      </c>
      <c r="X565" s="27">
        <f t="shared" si="13"/>
        <v>-0.03991314488</v>
      </c>
      <c r="Y565" s="27">
        <f t="shared" si="14"/>
        <v>0.02691177794</v>
      </c>
      <c r="Z565" s="27">
        <f t="shared" si="15"/>
        <v>0.03323234692</v>
      </c>
      <c r="AA565" s="27"/>
    </row>
    <row r="566">
      <c r="A566" s="29">
        <v>7611.0</v>
      </c>
      <c r="B566" s="30">
        <v>3454.0</v>
      </c>
      <c r="C566" s="14">
        <v>57.0</v>
      </c>
      <c r="D566" s="15">
        <v>55.0</v>
      </c>
      <c r="E566" s="16">
        <v>42.0</v>
      </c>
      <c r="F566" s="17">
        <v>73.0</v>
      </c>
      <c r="G566" s="18">
        <v>207.0</v>
      </c>
      <c r="H566" s="19">
        <v>27.0</v>
      </c>
      <c r="I566" s="20">
        <v>97.0</v>
      </c>
      <c r="J566" s="21">
        <v>142.0</v>
      </c>
      <c r="K566" s="22">
        <v>97.0</v>
      </c>
      <c r="L566" s="75">
        <f t="shared" si="1"/>
        <v>0.6963613551</v>
      </c>
      <c r="M566" s="62">
        <f t="shared" si="2"/>
        <v>209</v>
      </c>
      <c r="N566" s="63">
        <f t="shared" si="3"/>
        <v>207</v>
      </c>
      <c r="O566" s="63">
        <f t="shared" si="4"/>
        <v>142</v>
      </c>
      <c r="P566" s="63">
        <f t="shared" si="5"/>
        <v>100</v>
      </c>
      <c r="Q566" s="63">
        <f t="shared" si="6"/>
        <v>348</v>
      </c>
      <c r="R566" s="65">
        <f t="shared" si="7"/>
        <v>0.3851944793</v>
      </c>
      <c r="S566" s="65">
        <f t="shared" si="8"/>
        <v>0.4378920954</v>
      </c>
      <c r="T566" s="66">
        <f t="shared" si="9"/>
        <v>0.372972973</v>
      </c>
      <c r="U566" s="27">
        <f t="shared" si="10"/>
        <v>0.3771125748</v>
      </c>
      <c r="V566" s="27">
        <f t="shared" si="11"/>
        <v>0.3684308742</v>
      </c>
      <c r="W566" s="27">
        <f t="shared" si="12"/>
        <v>0.1570227765</v>
      </c>
      <c r="X566" s="27">
        <f t="shared" si="13"/>
        <v>-0.05379661677</v>
      </c>
      <c r="Y566" s="27">
        <f t="shared" si="14"/>
        <v>0.03125108053</v>
      </c>
      <c r="Z566" s="27">
        <f t="shared" si="15"/>
        <v>0.03324813524</v>
      </c>
      <c r="AA566" s="27"/>
    </row>
    <row r="567">
      <c r="A567" s="29">
        <v>7614.0</v>
      </c>
      <c r="B567" s="30">
        <v>3095.0</v>
      </c>
      <c r="C567" s="14">
        <v>36.0</v>
      </c>
      <c r="D567" s="15">
        <v>43.0</v>
      </c>
      <c r="E567" s="16">
        <v>38.0</v>
      </c>
      <c r="F567" s="17">
        <v>55.0</v>
      </c>
      <c r="G567" s="18">
        <v>194.0</v>
      </c>
      <c r="H567" s="19">
        <v>22.0</v>
      </c>
      <c r="I567" s="20">
        <v>86.0</v>
      </c>
      <c r="J567" s="21">
        <v>76.0</v>
      </c>
      <c r="K567" s="22">
        <v>54.0</v>
      </c>
      <c r="L567" s="75">
        <f t="shared" si="1"/>
        <v>0.7466887417</v>
      </c>
      <c r="M567" s="62">
        <f t="shared" si="2"/>
        <v>193</v>
      </c>
      <c r="N567" s="63">
        <f t="shared" si="3"/>
        <v>194</v>
      </c>
      <c r="O567" s="63">
        <f t="shared" si="4"/>
        <v>76</v>
      </c>
      <c r="P567" s="63">
        <f t="shared" si="5"/>
        <v>77</v>
      </c>
      <c r="Q567" s="63">
        <f t="shared" si="6"/>
        <v>257</v>
      </c>
      <c r="R567" s="65">
        <f t="shared" si="7"/>
        <v>0.4486754967</v>
      </c>
      <c r="S567" s="65">
        <f t="shared" si="8"/>
        <v>0.4470198675</v>
      </c>
      <c r="T567" s="66">
        <f t="shared" si="9"/>
        <v>0.4301552106</v>
      </c>
      <c r="U567" s="27">
        <f t="shared" si="10"/>
        <v>0.4261748579</v>
      </c>
      <c r="V567" s="27">
        <f t="shared" si="11"/>
        <v>0.3761107412</v>
      </c>
      <c r="W567" s="27">
        <f t="shared" si="12"/>
        <v>0.1829005243</v>
      </c>
      <c r="X567" s="27">
        <f t="shared" si="13"/>
        <v>-0.0560627509</v>
      </c>
      <c r="Y567" s="27">
        <f t="shared" si="14"/>
        <v>0.03716011559</v>
      </c>
      <c r="Z567" s="27">
        <f t="shared" si="15"/>
        <v>0.04510990254</v>
      </c>
      <c r="AA567" s="27"/>
    </row>
    <row r="568">
      <c r="A568" s="29">
        <v>7622.0</v>
      </c>
      <c r="B568" s="30">
        <v>672.0</v>
      </c>
      <c r="C568" s="14">
        <v>9.0</v>
      </c>
      <c r="D568" s="15">
        <v>2.0</v>
      </c>
      <c r="E568" s="16">
        <v>7.0</v>
      </c>
      <c r="F568" s="17">
        <v>13.0</v>
      </c>
      <c r="G568" s="18">
        <v>32.0</v>
      </c>
      <c r="H568" s="19">
        <v>2.0</v>
      </c>
      <c r="I568" s="20">
        <v>16.0</v>
      </c>
      <c r="J568" s="21">
        <v>13.0</v>
      </c>
      <c r="K568" s="22">
        <v>3.0</v>
      </c>
      <c r="L568" s="75">
        <f t="shared" si="1"/>
        <v>0.7113402062</v>
      </c>
      <c r="M568" s="62">
        <f t="shared" si="2"/>
        <v>32</v>
      </c>
      <c r="N568" s="63">
        <f t="shared" si="3"/>
        <v>32</v>
      </c>
      <c r="O568" s="63">
        <f t="shared" si="4"/>
        <v>13</v>
      </c>
      <c r="P568" s="63">
        <f t="shared" si="5"/>
        <v>15</v>
      </c>
      <c r="Q568" s="63">
        <f t="shared" si="6"/>
        <v>37</v>
      </c>
      <c r="R568" s="65">
        <f t="shared" si="7"/>
        <v>0.4845360825</v>
      </c>
      <c r="S568" s="65">
        <f t="shared" si="8"/>
        <v>0.4639175258</v>
      </c>
      <c r="T568" s="66">
        <f t="shared" si="9"/>
        <v>0.4637681159</v>
      </c>
      <c r="U568" s="27">
        <f t="shared" si="10"/>
        <v>0.4626779873</v>
      </c>
      <c r="V568" s="27">
        <f t="shared" si="11"/>
        <v>0.3903279858</v>
      </c>
      <c r="W568" s="27">
        <f t="shared" si="12"/>
        <v>0.1975189289</v>
      </c>
      <c r="X568" s="27">
        <f t="shared" si="13"/>
        <v>-0.06038127955</v>
      </c>
      <c r="Y568" s="27">
        <f t="shared" si="14"/>
        <v>0.04164710152</v>
      </c>
      <c r="Z568" s="27">
        <f t="shared" si="15"/>
        <v>0.05260892548</v>
      </c>
      <c r="AA568" s="27"/>
    </row>
    <row r="569">
      <c r="A569" s="29">
        <v>7624.0</v>
      </c>
      <c r="B569" s="30">
        <v>1577.0</v>
      </c>
      <c r="C569" s="14">
        <v>8.0</v>
      </c>
      <c r="D569" s="15">
        <v>18.0</v>
      </c>
      <c r="E569" s="16">
        <v>21.0</v>
      </c>
      <c r="F569" s="17">
        <v>16.0</v>
      </c>
      <c r="G569" s="18">
        <v>114.0</v>
      </c>
      <c r="H569" s="19">
        <v>23.0</v>
      </c>
      <c r="I569" s="20">
        <v>19.0</v>
      </c>
      <c r="J569" s="21">
        <v>25.0</v>
      </c>
      <c r="K569" s="22">
        <v>25.0</v>
      </c>
      <c r="L569" s="75">
        <f t="shared" si="1"/>
        <v>0.7620817844</v>
      </c>
      <c r="M569" s="62">
        <f t="shared" si="2"/>
        <v>114</v>
      </c>
      <c r="N569" s="63">
        <f t="shared" si="3"/>
        <v>114</v>
      </c>
      <c r="O569" s="63">
        <f t="shared" si="4"/>
        <v>25</v>
      </c>
      <c r="P569" s="63">
        <f t="shared" si="5"/>
        <v>39</v>
      </c>
      <c r="Q569" s="63">
        <f t="shared" si="6"/>
        <v>91</v>
      </c>
      <c r="R569" s="65">
        <f t="shared" si="7"/>
        <v>0.5687732342</v>
      </c>
      <c r="S569" s="65">
        <f t="shared" si="8"/>
        <v>0.5167286245</v>
      </c>
      <c r="T569" s="66">
        <f t="shared" si="9"/>
        <v>0.556097561</v>
      </c>
      <c r="U569" s="27">
        <f t="shared" si="10"/>
        <v>0.5596089137</v>
      </c>
      <c r="V569" s="27">
        <f t="shared" si="11"/>
        <v>0.4347618531</v>
      </c>
      <c r="W569" s="27">
        <f t="shared" si="12"/>
        <v>0.2318578205</v>
      </c>
      <c r="X569" s="27">
        <f t="shared" si="13"/>
        <v>-0.0749110343</v>
      </c>
      <c r="Y569" s="27">
        <f t="shared" si="14"/>
        <v>0.05445271638</v>
      </c>
      <c r="Z569" s="27">
        <f t="shared" si="15"/>
        <v>0.07249123286</v>
      </c>
      <c r="AA569" s="27"/>
    </row>
    <row r="570">
      <c r="A570" s="29">
        <v>7625.0</v>
      </c>
      <c r="B570" s="30">
        <v>2831.0</v>
      </c>
      <c r="C570" s="14">
        <v>38.0</v>
      </c>
      <c r="D570" s="15">
        <v>66.0</v>
      </c>
      <c r="E570" s="16">
        <v>37.0</v>
      </c>
      <c r="F570" s="17">
        <v>47.0</v>
      </c>
      <c r="G570" s="18">
        <v>177.0</v>
      </c>
      <c r="H570" s="19">
        <v>29.0</v>
      </c>
      <c r="I570" s="20">
        <v>77.0</v>
      </c>
      <c r="J570" s="21">
        <v>68.0</v>
      </c>
      <c r="K570" s="22">
        <v>70.0</v>
      </c>
      <c r="L570" s="75">
        <f t="shared" si="1"/>
        <v>0.763546798</v>
      </c>
      <c r="M570" s="62">
        <f t="shared" si="2"/>
        <v>174</v>
      </c>
      <c r="N570" s="63">
        <f t="shared" si="3"/>
        <v>177</v>
      </c>
      <c r="O570" s="63">
        <f t="shared" si="4"/>
        <v>68</v>
      </c>
      <c r="P570" s="63">
        <f t="shared" si="5"/>
        <v>76</v>
      </c>
      <c r="Q570" s="63">
        <f t="shared" si="6"/>
        <v>288</v>
      </c>
      <c r="R570" s="65">
        <f t="shared" si="7"/>
        <v>0.4154351396</v>
      </c>
      <c r="S570" s="65">
        <f t="shared" si="8"/>
        <v>0.4022988506</v>
      </c>
      <c r="T570" s="66">
        <f t="shared" si="9"/>
        <v>0.3806451613</v>
      </c>
      <c r="U570" s="27">
        <f t="shared" si="10"/>
        <v>0.3730221224</v>
      </c>
      <c r="V570" s="27">
        <f t="shared" si="11"/>
        <v>0.3384836556</v>
      </c>
      <c r="W570" s="27">
        <f t="shared" si="12"/>
        <v>0.169350244</v>
      </c>
      <c r="X570" s="27">
        <f t="shared" si="13"/>
        <v>-0.04540653234</v>
      </c>
      <c r="Y570" s="27">
        <f t="shared" si="14"/>
        <v>0.03096491546</v>
      </c>
      <c r="Z570" s="27">
        <f t="shared" si="15"/>
        <v>0.03867351454</v>
      </c>
      <c r="AA570" s="27"/>
    </row>
    <row r="571">
      <c r="A571" s="29">
        <v>7634.0</v>
      </c>
      <c r="B571" s="30">
        <v>1679.0</v>
      </c>
      <c r="C571" s="14">
        <v>26.0</v>
      </c>
      <c r="D571" s="15">
        <v>24.0</v>
      </c>
      <c r="E571" s="16">
        <v>18.0</v>
      </c>
      <c r="F571" s="17">
        <v>31.0</v>
      </c>
      <c r="G571" s="18">
        <v>135.0</v>
      </c>
      <c r="H571" s="19">
        <v>24.0</v>
      </c>
      <c r="I571" s="20">
        <v>54.0</v>
      </c>
      <c r="J571" s="21">
        <v>59.0</v>
      </c>
      <c r="K571" s="22">
        <v>41.0</v>
      </c>
      <c r="L571" s="75">
        <f t="shared" si="1"/>
        <v>0.7233009709</v>
      </c>
      <c r="M571" s="62">
        <f t="shared" si="2"/>
        <v>135</v>
      </c>
      <c r="N571" s="63">
        <f t="shared" si="3"/>
        <v>135</v>
      </c>
      <c r="O571" s="63">
        <f t="shared" si="4"/>
        <v>59</v>
      </c>
      <c r="P571" s="63">
        <f t="shared" si="5"/>
        <v>55</v>
      </c>
      <c r="Q571" s="63">
        <f t="shared" si="6"/>
        <v>163</v>
      </c>
      <c r="R571" s="65">
        <f t="shared" si="7"/>
        <v>0.4611650485</v>
      </c>
      <c r="S571" s="65">
        <f t="shared" si="8"/>
        <v>0.4708737864</v>
      </c>
      <c r="T571" s="66">
        <f t="shared" si="9"/>
        <v>0.4530201342</v>
      </c>
      <c r="U571" s="27">
        <f t="shared" si="10"/>
        <v>0.4508122386</v>
      </c>
      <c r="V571" s="27">
        <f t="shared" si="11"/>
        <v>0.3961808002</v>
      </c>
      <c r="W571" s="27">
        <f t="shared" si="12"/>
        <v>0.1879918333</v>
      </c>
      <c r="X571" s="27">
        <f t="shared" si="13"/>
        <v>-0.06220564259</v>
      </c>
      <c r="Y571" s="27">
        <f t="shared" si="14"/>
        <v>0.04023266279</v>
      </c>
      <c r="Z571" s="27">
        <f t="shared" si="15"/>
        <v>0.04765625974</v>
      </c>
      <c r="AA571" s="27"/>
    </row>
    <row r="572">
      <c r="A572" s="29">
        <v>7641.0</v>
      </c>
      <c r="B572" s="30">
        <v>1702.0</v>
      </c>
      <c r="C572" s="14">
        <v>56.0</v>
      </c>
      <c r="D572" s="15">
        <v>71.0</v>
      </c>
      <c r="E572" s="16">
        <v>20.0</v>
      </c>
      <c r="F572" s="17">
        <v>70.0</v>
      </c>
      <c r="G572" s="18">
        <v>227.0</v>
      </c>
      <c r="H572" s="19">
        <v>17.0</v>
      </c>
      <c r="I572" s="20">
        <v>83.0</v>
      </c>
      <c r="J572" s="21">
        <v>111.0</v>
      </c>
      <c r="K572" s="22">
        <v>78.0</v>
      </c>
      <c r="L572" s="75">
        <f t="shared" si="1"/>
        <v>0.7298772169</v>
      </c>
      <c r="M572" s="62">
        <f t="shared" si="2"/>
        <v>226</v>
      </c>
      <c r="N572" s="63">
        <f t="shared" si="3"/>
        <v>227</v>
      </c>
      <c r="O572" s="63">
        <f t="shared" si="4"/>
        <v>111</v>
      </c>
      <c r="P572" s="63">
        <f t="shared" si="5"/>
        <v>87</v>
      </c>
      <c r="Q572" s="63">
        <f t="shared" si="6"/>
        <v>308</v>
      </c>
      <c r="R572" s="65">
        <f t="shared" si="7"/>
        <v>0.4283765348</v>
      </c>
      <c r="S572" s="65">
        <f t="shared" si="8"/>
        <v>0.4611186903</v>
      </c>
      <c r="T572" s="66">
        <f t="shared" si="9"/>
        <v>0.4242990654</v>
      </c>
      <c r="U572" s="27">
        <f t="shared" si="10"/>
        <v>0.4216187011</v>
      </c>
      <c r="V572" s="27">
        <f t="shared" si="11"/>
        <v>0.3879731193</v>
      </c>
      <c r="W572" s="27">
        <f t="shared" si="12"/>
        <v>0.1746257449</v>
      </c>
      <c r="X572" s="27">
        <f t="shared" si="13"/>
        <v>-0.05965491129</v>
      </c>
      <c r="Y572" s="27">
        <f t="shared" si="14"/>
        <v>0.03659790938</v>
      </c>
      <c r="Z572" s="27">
        <f t="shared" si="15"/>
        <v>0.04112051367</v>
      </c>
      <c r="AA572" s="27"/>
    </row>
    <row r="573">
      <c r="A573" s="29">
        <v>7643.0</v>
      </c>
      <c r="B573" s="30">
        <v>1934.0</v>
      </c>
      <c r="C573" s="14">
        <v>26.0</v>
      </c>
      <c r="D573" s="15">
        <v>32.0</v>
      </c>
      <c r="E573" s="16">
        <v>35.0</v>
      </c>
      <c r="F573" s="17">
        <v>35.0</v>
      </c>
      <c r="G573" s="18">
        <v>161.0</v>
      </c>
      <c r="H573" s="19">
        <v>39.0</v>
      </c>
      <c r="I573" s="20">
        <v>52.0</v>
      </c>
      <c r="J573" s="21">
        <v>73.0</v>
      </c>
      <c r="K573" s="22">
        <v>46.0</v>
      </c>
      <c r="L573" s="75">
        <f t="shared" si="1"/>
        <v>0.7054108216</v>
      </c>
      <c r="M573" s="62">
        <f t="shared" si="2"/>
        <v>161</v>
      </c>
      <c r="N573" s="63">
        <f t="shared" si="3"/>
        <v>161</v>
      </c>
      <c r="O573" s="63">
        <f t="shared" si="4"/>
        <v>73</v>
      </c>
      <c r="P573" s="63">
        <f t="shared" si="5"/>
        <v>74</v>
      </c>
      <c r="Q573" s="63">
        <f t="shared" si="6"/>
        <v>191</v>
      </c>
      <c r="R573" s="65">
        <f t="shared" si="7"/>
        <v>0.4709418838</v>
      </c>
      <c r="S573" s="65">
        <f t="shared" si="8"/>
        <v>0.4689378758</v>
      </c>
      <c r="T573" s="66">
        <f t="shared" si="9"/>
        <v>0.4573863636</v>
      </c>
      <c r="U573" s="27">
        <f t="shared" si="10"/>
        <v>0.4564054405</v>
      </c>
      <c r="V573" s="27">
        <f t="shared" si="11"/>
        <v>0.394551976</v>
      </c>
      <c r="W573" s="27">
        <f t="shared" si="12"/>
        <v>0.1919773157</v>
      </c>
      <c r="X573" s="27">
        <f t="shared" si="13"/>
        <v>-0.06169520001</v>
      </c>
      <c r="Y573" s="27">
        <f t="shared" si="14"/>
        <v>0.04091669123</v>
      </c>
      <c r="Z573" s="27">
        <f t="shared" si="15"/>
        <v>0.04969833253</v>
      </c>
      <c r="AA573" s="27"/>
    </row>
    <row r="574">
      <c r="A574" s="29">
        <v>7651.0</v>
      </c>
      <c r="B574" s="30">
        <v>2119.0</v>
      </c>
      <c r="C574" s="14">
        <v>47.0</v>
      </c>
      <c r="D574" s="15">
        <v>49.0</v>
      </c>
      <c r="E574" s="16">
        <v>30.0</v>
      </c>
      <c r="F574" s="17">
        <v>65.0</v>
      </c>
      <c r="G574" s="18">
        <v>194.0</v>
      </c>
      <c r="H574" s="19">
        <v>25.0</v>
      </c>
      <c r="I574" s="20">
        <v>43.0</v>
      </c>
      <c r="J574" s="21">
        <v>80.0</v>
      </c>
      <c r="K574" s="22">
        <v>53.0</v>
      </c>
      <c r="L574" s="75">
        <f t="shared" si="1"/>
        <v>0.7098976109</v>
      </c>
      <c r="M574" s="62">
        <f t="shared" si="2"/>
        <v>194</v>
      </c>
      <c r="N574" s="63">
        <f t="shared" si="3"/>
        <v>194</v>
      </c>
      <c r="O574" s="63">
        <f t="shared" si="4"/>
        <v>80</v>
      </c>
      <c r="P574" s="63">
        <f t="shared" si="5"/>
        <v>90</v>
      </c>
      <c r="Q574" s="63">
        <f t="shared" si="6"/>
        <v>222</v>
      </c>
      <c r="R574" s="65">
        <f t="shared" si="7"/>
        <v>0.4846416382</v>
      </c>
      <c r="S574" s="65">
        <f t="shared" si="8"/>
        <v>0.4675767918</v>
      </c>
      <c r="T574" s="66">
        <f t="shared" si="9"/>
        <v>0.4663461538</v>
      </c>
      <c r="U574" s="27">
        <f t="shared" si="10"/>
        <v>0.4652040953</v>
      </c>
      <c r="V574" s="27">
        <f t="shared" si="11"/>
        <v>0.3934067958</v>
      </c>
      <c r="W574" s="27">
        <f t="shared" si="12"/>
        <v>0.1975619583</v>
      </c>
      <c r="X574" s="27">
        <f t="shared" si="13"/>
        <v>-0.06133758129</v>
      </c>
      <c r="Y574" s="27">
        <f t="shared" si="14"/>
        <v>0.04198474785</v>
      </c>
      <c r="Z574" s="27">
        <f t="shared" si="15"/>
        <v>0.0526318496</v>
      </c>
      <c r="AA574" s="27"/>
    </row>
    <row r="575">
      <c r="A575" s="29">
        <v>7652.0</v>
      </c>
      <c r="B575" s="30">
        <v>1498.0</v>
      </c>
      <c r="C575" s="14">
        <v>39.0</v>
      </c>
      <c r="D575" s="15">
        <v>24.0</v>
      </c>
      <c r="E575" s="16">
        <v>19.0</v>
      </c>
      <c r="F575" s="17">
        <v>34.0</v>
      </c>
      <c r="G575" s="18">
        <v>91.0</v>
      </c>
      <c r="H575" s="19">
        <v>14.0</v>
      </c>
      <c r="I575" s="20">
        <v>42.0</v>
      </c>
      <c r="J575" s="21">
        <v>53.0</v>
      </c>
      <c r="K575" s="22">
        <v>40.0</v>
      </c>
      <c r="L575" s="75">
        <f t="shared" si="1"/>
        <v>0.7162921348</v>
      </c>
      <c r="M575" s="62">
        <f t="shared" si="2"/>
        <v>91</v>
      </c>
      <c r="N575" s="63">
        <f t="shared" si="3"/>
        <v>91</v>
      </c>
      <c r="O575" s="63">
        <f t="shared" si="4"/>
        <v>53</v>
      </c>
      <c r="P575" s="63">
        <f t="shared" si="5"/>
        <v>48</v>
      </c>
      <c r="Q575" s="63">
        <f t="shared" si="6"/>
        <v>164</v>
      </c>
      <c r="R575" s="65">
        <f t="shared" si="7"/>
        <v>0.3904494382</v>
      </c>
      <c r="S575" s="65">
        <f t="shared" si="8"/>
        <v>0.404494382</v>
      </c>
      <c r="T575" s="66">
        <f t="shared" si="9"/>
        <v>0.3568627451</v>
      </c>
      <c r="U575" s="27">
        <f t="shared" si="10"/>
        <v>0.3579715796</v>
      </c>
      <c r="V575" s="27">
        <f t="shared" si="11"/>
        <v>0.3403309179</v>
      </c>
      <c r="W575" s="27">
        <f t="shared" si="12"/>
        <v>0.1591649366</v>
      </c>
      <c r="X575" s="27">
        <f t="shared" si="13"/>
        <v>-0.04590349374</v>
      </c>
      <c r="Y575" s="27">
        <f t="shared" si="14"/>
        <v>0.02926140498</v>
      </c>
      <c r="Z575" s="27">
        <f t="shared" si="15"/>
        <v>0.03416148875</v>
      </c>
      <c r="AA575" s="27"/>
    </row>
    <row r="576">
      <c r="A576" s="29">
        <v>7663.0</v>
      </c>
      <c r="B576" s="30">
        <v>959.0</v>
      </c>
      <c r="C576" s="14">
        <v>10.0</v>
      </c>
      <c r="D576" s="15">
        <v>19.0</v>
      </c>
      <c r="E576" s="16">
        <v>10.0</v>
      </c>
      <c r="F576" s="17">
        <v>19.0</v>
      </c>
      <c r="G576" s="18">
        <v>67.0</v>
      </c>
      <c r="H576" s="19">
        <v>9.0</v>
      </c>
      <c r="I576" s="20">
        <v>17.0</v>
      </c>
      <c r="J576" s="21">
        <v>26.0</v>
      </c>
      <c r="K576" s="22">
        <v>15.0</v>
      </c>
      <c r="L576" s="75">
        <f t="shared" si="1"/>
        <v>0.71875</v>
      </c>
      <c r="M576" s="62">
        <f t="shared" si="2"/>
        <v>67</v>
      </c>
      <c r="N576" s="63">
        <f t="shared" si="3"/>
        <v>67</v>
      </c>
      <c r="O576" s="63">
        <f t="shared" si="4"/>
        <v>26</v>
      </c>
      <c r="P576" s="63">
        <f t="shared" si="5"/>
        <v>28</v>
      </c>
      <c r="Q576" s="63">
        <f t="shared" si="6"/>
        <v>71</v>
      </c>
      <c r="R576" s="65">
        <f t="shared" si="7"/>
        <v>0.4947916667</v>
      </c>
      <c r="S576" s="65">
        <f t="shared" si="8"/>
        <v>0.484375</v>
      </c>
      <c r="T576" s="66">
        <f t="shared" si="9"/>
        <v>0.4855072464</v>
      </c>
      <c r="U576" s="27">
        <f t="shared" si="10"/>
        <v>0.4836357732</v>
      </c>
      <c r="V576" s="27">
        <f t="shared" si="11"/>
        <v>0.4075403657</v>
      </c>
      <c r="W576" s="27">
        <f t="shared" si="12"/>
        <v>0.2016995712</v>
      </c>
      <c r="X576" s="27">
        <f t="shared" si="13"/>
        <v>-0.06582398827</v>
      </c>
      <c r="Y576" s="27">
        <f t="shared" si="14"/>
        <v>0.04440398782</v>
      </c>
      <c r="Z576" s="27">
        <f t="shared" si="15"/>
        <v>0.05485951167</v>
      </c>
      <c r="AA576" s="27"/>
    </row>
    <row r="577">
      <c r="A577" s="29">
        <v>7665.0</v>
      </c>
      <c r="B577" s="30">
        <v>3108.0</v>
      </c>
      <c r="C577" s="14">
        <v>39.0</v>
      </c>
      <c r="D577" s="15">
        <v>61.0</v>
      </c>
      <c r="E577" s="16">
        <v>39.0</v>
      </c>
      <c r="F577" s="17">
        <v>97.0</v>
      </c>
      <c r="G577" s="18">
        <v>320.0</v>
      </c>
      <c r="H577" s="19">
        <v>44.0</v>
      </c>
      <c r="I577" s="20">
        <v>66.0</v>
      </c>
      <c r="J577" s="21">
        <v>87.0</v>
      </c>
      <c r="K577" s="22">
        <v>77.0</v>
      </c>
      <c r="L577" s="75">
        <f t="shared" si="1"/>
        <v>0.7253012048</v>
      </c>
      <c r="M577" s="62">
        <f t="shared" si="2"/>
        <v>320</v>
      </c>
      <c r="N577" s="63">
        <f t="shared" si="3"/>
        <v>320</v>
      </c>
      <c r="O577" s="63">
        <f t="shared" si="4"/>
        <v>87</v>
      </c>
      <c r="P577" s="63">
        <f t="shared" si="5"/>
        <v>141</v>
      </c>
      <c r="Q577" s="63">
        <f t="shared" si="6"/>
        <v>282</v>
      </c>
      <c r="R577" s="65">
        <f t="shared" si="7"/>
        <v>0.5554216867</v>
      </c>
      <c r="S577" s="65">
        <f t="shared" si="8"/>
        <v>0.4903614458</v>
      </c>
      <c r="T577" s="66">
        <f t="shared" si="9"/>
        <v>0.5315614618</v>
      </c>
      <c r="U577" s="27">
        <f t="shared" si="10"/>
        <v>0.5320765113</v>
      </c>
      <c r="V577" s="27">
        <f t="shared" si="11"/>
        <v>0.4125772035</v>
      </c>
      <c r="W577" s="27">
        <f t="shared" si="12"/>
        <v>0.2264151229</v>
      </c>
      <c r="X577" s="27">
        <f t="shared" si="13"/>
        <v>-0.06746109507</v>
      </c>
      <c r="Y577" s="27">
        <f t="shared" si="14"/>
        <v>0.05046113658</v>
      </c>
      <c r="Z577" s="27">
        <f t="shared" si="15"/>
        <v>0.06912781825</v>
      </c>
      <c r="AA577" s="27"/>
    </row>
    <row r="578">
      <c r="A578" s="29">
        <v>7674.0</v>
      </c>
      <c r="B578" s="30">
        <v>1500.0</v>
      </c>
      <c r="C578" s="14">
        <v>21.0</v>
      </c>
      <c r="D578" s="15">
        <v>28.0</v>
      </c>
      <c r="E578" s="16">
        <v>14.0</v>
      </c>
      <c r="F578" s="17">
        <v>33.0</v>
      </c>
      <c r="G578" s="18">
        <v>106.0</v>
      </c>
      <c r="H578" s="19">
        <v>26.0</v>
      </c>
      <c r="I578" s="20">
        <v>29.0</v>
      </c>
      <c r="J578" s="21">
        <v>48.0</v>
      </c>
      <c r="K578" s="22">
        <v>45.0</v>
      </c>
      <c r="L578" s="75">
        <f t="shared" si="1"/>
        <v>0.6942857143</v>
      </c>
      <c r="M578" s="62">
        <f t="shared" si="2"/>
        <v>106</v>
      </c>
      <c r="N578" s="63">
        <f t="shared" si="3"/>
        <v>106</v>
      </c>
      <c r="O578" s="63">
        <f t="shared" si="4"/>
        <v>48</v>
      </c>
      <c r="P578" s="63">
        <f t="shared" si="5"/>
        <v>59</v>
      </c>
      <c r="Q578" s="63">
        <f t="shared" si="6"/>
        <v>137</v>
      </c>
      <c r="R578" s="65">
        <f t="shared" si="7"/>
        <v>0.4714285714</v>
      </c>
      <c r="S578" s="65">
        <f t="shared" si="8"/>
        <v>0.44</v>
      </c>
      <c r="T578" s="66">
        <f t="shared" si="9"/>
        <v>0.4362139918</v>
      </c>
      <c r="U578" s="27">
        <f t="shared" si="10"/>
        <v>0.4372531834</v>
      </c>
      <c r="V578" s="27">
        <f t="shared" si="11"/>
        <v>0.3702044096</v>
      </c>
      <c r="W578" s="27">
        <f t="shared" si="12"/>
        <v>0.1921757117</v>
      </c>
      <c r="X578" s="27">
        <f t="shared" si="13"/>
        <v>-0.05431579067</v>
      </c>
      <c r="Y578" s="27">
        <f t="shared" si="14"/>
        <v>0.03843142206</v>
      </c>
      <c r="Z578" s="27">
        <f t="shared" si="15"/>
        <v>0.04980110556</v>
      </c>
      <c r="AA578" s="27"/>
    </row>
    <row r="579">
      <c r="A579" s="29">
        <v>7675.0</v>
      </c>
      <c r="B579" s="30">
        <v>920.0</v>
      </c>
      <c r="C579" s="14">
        <v>13.0</v>
      </c>
      <c r="D579" s="15">
        <v>16.0</v>
      </c>
      <c r="E579" s="16">
        <v>12.0</v>
      </c>
      <c r="F579" s="17">
        <v>25.0</v>
      </c>
      <c r="G579" s="18">
        <v>62.0</v>
      </c>
      <c r="H579" s="19">
        <v>15.0</v>
      </c>
      <c r="I579" s="20">
        <v>22.0</v>
      </c>
      <c r="J579" s="21">
        <v>31.0</v>
      </c>
      <c r="K579" s="22">
        <v>32.0</v>
      </c>
      <c r="L579" s="75">
        <f t="shared" si="1"/>
        <v>0.6885964912</v>
      </c>
      <c r="M579" s="62">
        <f t="shared" si="2"/>
        <v>62</v>
      </c>
      <c r="N579" s="63">
        <f t="shared" si="3"/>
        <v>62</v>
      </c>
      <c r="O579" s="63">
        <f t="shared" si="4"/>
        <v>31</v>
      </c>
      <c r="P579" s="63">
        <f t="shared" si="5"/>
        <v>40</v>
      </c>
      <c r="Q579" s="63">
        <f t="shared" si="6"/>
        <v>95</v>
      </c>
      <c r="R579" s="65">
        <f t="shared" si="7"/>
        <v>0.4473684211</v>
      </c>
      <c r="S579" s="65">
        <f t="shared" si="8"/>
        <v>0.4078947368</v>
      </c>
      <c r="T579" s="66">
        <f t="shared" si="9"/>
        <v>0.3949044586</v>
      </c>
      <c r="U579" s="27">
        <f t="shared" si="10"/>
        <v>0.3984937847</v>
      </c>
      <c r="V579" s="27">
        <f t="shared" si="11"/>
        <v>0.3431918869</v>
      </c>
      <c r="W579" s="27">
        <f t="shared" si="12"/>
        <v>0.1823677009</v>
      </c>
      <c r="X579" s="27">
        <f t="shared" si="13"/>
        <v>-0.04667850692</v>
      </c>
      <c r="Y579" s="27">
        <f t="shared" si="14"/>
        <v>0.03380892054</v>
      </c>
      <c r="Z579" s="27">
        <f t="shared" si="15"/>
        <v>0.0448474582</v>
      </c>
      <c r="AA579" s="2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6" max="36" width="16.13"/>
    <col customWidth="1" min="39" max="39" width="15.5"/>
  </cols>
  <sheetData>
    <row r="1">
      <c r="A1" s="40" t="s">
        <v>41</v>
      </c>
      <c r="B1" s="40" t="s">
        <v>41</v>
      </c>
      <c r="C1" s="40" t="s">
        <v>41</v>
      </c>
      <c r="D1" s="40" t="s">
        <v>41</v>
      </c>
      <c r="E1" s="40" t="s">
        <v>41</v>
      </c>
      <c r="F1" s="40" t="s">
        <v>41</v>
      </c>
      <c r="G1" s="40" t="s">
        <v>41</v>
      </c>
      <c r="H1" s="40" t="s">
        <v>41</v>
      </c>
      <c r="I1" s="40" t="s">
        <v>41</v>
      </c>
      <c r="J1" s="40" t="s">
        <v>41</v>
      </c>
      <c r="K1" s="40" t="s">
        <v>41</v>
      </c>
      <c r="L1" s="40" t="s">
        <v>41</v>
      </c>
      <c r="M1" s="40" t="s">
        <v>41</v>
      </c>
      <c r="N1" s="40" t="s">
        <v>41</v>
      </c>
      <c r="O1" s="40" t="s">
        <v>41</v>
      </c>
      <c r="P1" s="40" t="s">
        <v>41</v>
      </c>
      <c r="Q1" s="40" t="s">
        <v>41</v>
      </c>
      <c r="R1" s="40" t="s">
        <v>41</v>
      </c>
      <c r="S1" s="40" t="s">
        <v>41</v>
      </c>
      <c r="T1" s="42" t="s">
        <v>44</v>
      </c>
      <c r="U1" s="68">
        <v>1.23432200675597</v>
      </c>
      <c r="V1" s="67">
        <v>-12.7924428834813</v>
      </c>
      <c r="W1" s="67">
        <v>-4.52074189309496</v>
      </c>
      <c r="X1" s="67">
        <v>0.86645936279092</v>
      </c>
      <c r="Y1" s="69">
        <v>-8.25612835213541</v>
      </c>
      <c r="Z1" s="69">
        <v>14.8922383673489</v>
      </c>
      <c r="AA1" s="69">
        <v>5.72812721610535</v>
      </c>
      <c r="AB1" s="69">
        <v>36.574964039959</v>
      </c>
      <c r="AC1" s="69">
        <v>2.89158378064167</v>
      </c>
      <c r="AD1" s="69">
        <v>-2.85296044650022</v>
      </c>
      <c r="AE1" s="70">
        <v>605.670185368042</v>
      </c>
      <c r="AF1" s="70">
        <v>37.1523531624116</v>
      </c>
      <c r="AG1" s="70">
        <v>-8.5639772178256</v>
      </c>
      <c r="AH1" s="70">
        <v>-2.43329977143731</v>
      </c>
      <c r="AI1" s="67">
        <v>-100.901214897166</v>
      </c>
      <c r="AJ1" s="67">
        <v>-25.1093777001369</v>
      </c>
      <c r="AK1" s="67">
        <v>-3.38150119705824</v>
      </c>
      <c r="AL1" s="67">
        <v>-14.9393149687676</v>
      </c>
      <c r="AM1" s="67">
        <v>1.30270575103349</v>
      </c>
      <c r="AN1" s="67">
        <v>1.67597666609799</v>
      </c>
      <c r="AO1" s="44"/>
      <c r="AP1" s="44"/>
      <c r="AQ1" s="44"/>
    </row>
    <row r="2">
      <c r="A2" s="46" t="s">
        <v>4</v>
      </c>
      <c r="B2" s="47" t="s">
        <v>5</v>
      </c>
      <c r="C2" s="14" t="s">
        <v>25</v>
      </c>
      <c r="D2" s="15" t="s">
        <v>26</v>
      </c>
      <c r="E2" s="16" t="s">
        <v>27</v>
      </c>
      <c r="F2" s="17" t="s">
        <v>28</v>
      </c>
      <c r="G2" s="18" t="s">
        <v>29</v>
      </c>
      <c r="H2" s="19" t="s">
        <v>30</v>
      </c>
      <c r="I2" s="20" t="s">
        <v>31</v>
      </c>
      <c r="J2" s="21" t="s">
        <v>32</v>
      </c>
      <c r="K2" s="22" t="s">
        <v>33</v>
      </c>
      <c r="L2" s="58" t="s">
        <v>46</v>
      </c>
      <c r="M2" s="58" t="s">
        <v>47</v>
      </c>
      <c r="N2" s="58" t="s">
        <v>48</v>
      </c>
      <c r="O2" s="58" t="s">
        <v>49</v>
      </c>
      <c r="P2" s="71" t="s">
        <v>63</v>
      </c>
      <c r="Q2" s="59" t="s">
        <v>64</v>
      </c>
      <c r="R2" s="59" t="s">
        <v>51</v>
      </c>
      <c r="S2" s="72" t="s">
        <v>65</v>
      </c>
      <c r="T2" s="60" t="s">
        <v>66</v>
      </c>
      <c r="U2" s="45" t="s">
        <v>67</v>
      </c>
      <c r="V2" s="45" t="s">
        <v>65</v>
      </c>
      <c r="W2" s="45" t="s">
        <v>51</v>
      </c>
      <c r="X2" s="45" t="s">
        <v>50</v>
      </c>
      <c r="Y2" s="45" t="s">
        <v>68</v>
      </c>
      <c r="Z2" s="45" t="s">
        <v>69</v>
      </c>
      <c r="AA2" s="45" t="s">
        <v>62</v>
      </c>
      <c r="AB2" s="45" t="s">
        <v>70</v>
      </c>
      <c r="AC2" s="45" t="s">
        <v>54</v>
      </c>
      <c r="AD2" s="45" t="s">
        <v>55</v>
      </c>
      <c r="AE2" s="45" t="s">
        <v>71</v>
      </c>
      <c r="AF2" s="45" t="s">
        <v>72</v>
      </c>
      <c r="AG2" s="45" t="s">
        <v>73</v>
      </c>
      <c r="AH2" s="45" t="s">
        <v>74</v>
      </c>
      <c r="AI2" s="45" t="s">
        <v>75</v>
      </c>
      <c r="AJ2" s="45" t="s">
        <v>76</v>
      </c>
      <c r="AK2" s="45" t="s">
        <v>77</v>
      </c>
      <c r="AL2" s="45" t="s">
        <v>78</v>
      </c>
      <c r="AM2" s="45" t="s">
        <v>79</v>
      </c>
      <c r="AN2" s="45" t="s">
        <v>56</v>
      </c>
      <c r="AO2" s="45"/>
      <c r="AP2" s="45"/>
      <c r="AQ2" s="45"/>
    </row>
    <row r="3">
      <c r="A3" s="29">
        <v>1000.0</v>
      </c>
      <c r="B3" s="30">
        <v>640.0</v>
      </c>
      <c r="C3" s="14">
        <v>5.0</v>
      </c>
      <c r="D3" s="15">
        <v>3.0</v>
      </c>
      <c r="E3" s="16">
        <v>5.0</v>
      </c>
      <c r="F3" s="17">
        <v>18.0</v>
      </c>
      <c r="G3" s="18">
        <v>44.0</v>
      </c>
      <c r="H3" s="19">
        <v>4.0</v>
      </c>
      <c r="I3" s="20">
        <v>21.0</v>
      </c>
      <c r="J3" s="21">
        <v>25.0</v>
      </c>
      <c r="K3" s="22">
        <v>8.0</v>
      </c>
      <c r="L3" s="63">
        <f t="shared" ref="L3:L579" si="1">C3</f>
        <v>5</v>
      </c>
      <c r="M3" s="63">
        <f t="shared" ref="M3:M579" si="2">F3+H3</f>
        <v>22</v>
      </c>
      <c r="N3" s="63">
        <f t="shared" ref="N3:N579" si="3">E3</f>
        <v>5</v>
      </c>
      <c r="O3" s="63">
        <f t="shared" ref="O3:O579" si="4">I3+K3</f>
        <v>29</v>
      </c>
      <c r="P3" s="64">
        <f t="shared" ref="P3:P579" si="5">IF(U3*(M3+O3)&lt;O3,CEILING(U3*(M3+O3),1),FLOOR(U3*(M3+O3),1))</f>
        <v>29</v>
      </c>
      <c r="Q3" s="65">
        <f t="shared" ref="Q3:Q579" si="6">(L3+O3)/(L3+M3+N3+O3)</f>
        <v>0.5573770492</v>
      </c>
      <c r="R3" s="65">
        <f t="shared" ref="R3:R579" si="7">(L3+M3)/(L3+M3+N3+O3)</f>
        <v>0.4426229508</v>
      </c>
      <c r="S3" s="73">
        <f t="shared" ref="S3:S579" si="8">(L3+N3)/B3</f>
        <v>0.015625</v>
      </c>
      <c r="T3" s="66">
        <f t="shared" ref="T3:T579" si="9">O3/(O3+M3)</f>
        <v>0.568627451</v>
      </c>
      <c r="U3" s="27">
        <f t="shared" ref="U3:U579" si="10">U$1+SUM(V3:AN3)</f>
        <v>0.571339652</v>
      </c>
      <c r="V3" s="27">
        <f t="shared" ref="V3:V579" si="11">S3*V$1</f>
        <v>-0.1998819201</v>
      </c>
      <c r="W3" s="27">
        <f t="shared" ref="W3:W579" si="12">R3*W$1</f>
        <v>-2.000984117</v>
      </c>
      <c r="X3" s="27">
        <f t="shared" ref="X3:X579" si="13">Q3*X$1</f>
        <v>0.4829445629</v>
      </c>
      <c r="Y3" s="27">
        <f t="shared" ref="Y3:Y579" si="14">S3*S3*Y$1</f>
        <v>-0.002015656336</v>
      </c>
      <c r="Z3" s="27">
        <f t="shared" ref="Z3:Z579" si="15">R3*S3*Z$1</f>
        <v>0.1029944764</v>
      </c>
      <c r="AA3" s="27">
        <f t="shared" ref="AA3:AA579" si="16">R3*R3*AA$1</f>
        <v>1.122226482</v>
      </c>
      <c r="AB3" s="27">
        <f t="shared" ref="AB3:AB579" si="17">Q3*S3*AB$1</f>
        <v>0.3185319614</v>
      </c>
      <c r="AC3" s="27">
        <f t="shared" ref="AC3:AC579" si="18">Q3*R3*AC$1</f>
        <v>0.7133764877</v>
      </c>
      <c r="AD3" s="27">
        <f t="shared" ref="AD3:AD579" si="19">Q3*Q3*AD$1</f>
        <v>-0.8863268681</v>
      </c>
      <c r="AE3" s="27">
        <f t="shared" ref="AE3:AE579" si="20">S3*S3*S3*AE$1</f>
        <v>0.0023104484</v>
      </c>
      <c r="AF3" s="27">
        <f t="shared" ref="AF3:AF579" si="21">R3*S3*S3*AF$1</f>
        <v>0.004014766647</v>
      </c>
      <c r="AG3" s="27">
        <f t="shared" ref="AG3:AG579" si="22">R3*R3*S3*AG$1</f>
        <v>-0.02621581645</v>
      </c>
      <c r="AH3" s="27">
        <f t="shared" ref="AH3:AH579" si="23">R3*R3*R3*AH$1</f>
        <v>-0.2110072623</v>
      </c>
      <c r="AI3" s="27">
        <f t="shared" ref="AI3:AI579" si="24">Q3*S3*S3*AI$1</f>
        <v>-0.01373047398</v>
      </c>
      <c r="AJ3" s="27">
        <f t="shared" ref="AJ3:AJ579" si="25">Q3*R3*S3*AJ$1</f>
        <v>-0.09679189368</v>
      </c>
      <c r="AK3" s="27">
        <f t="shared" ref="AK3:AK579" si="26">Q3*R3*R3*AK$1</f>
        <v>-0.369255086</v>
      </c>
      <c r="AL3" s="27">
        <f t="shared" ref="AL3:AL579" si="27">Q3*Q3*S3*AL$1</f>
        <v>-0.07251851025</v>
      </c>
      <c r="AM3" s="27">
        <f t="shared" ref="AM3:AM579" si="28">Q3*Q3*R3*AM$1</f>
        <v>0.179134165</v>
      </c>
      <c r="AN3" s="27">
        <f t="shared" ref="AN3:AN579" si="29">Q3*Q3*Q3*AN$1</f>
        <v>0.2902118983</v>
      </c>
      <c r="AO3" s="27"/>
      <c r="AP3" s="27"/>
      <c r="AQ3" s="27"/>
    </row>
    <row r="4">
      <c r="A4" s="29">
        <v>1001.0</v>
      </c>
      <c r="B4" s="30">
        <v>1053.0</v>
      </c>
      <c r="C4" s="14">
        <v>16.0</v>
      </c>
      <c r="D4" s="15">
        <v>11.0</v>
      </c>
      <c r="E4" s="16">
        <v>12.0</v>
      </c>
      <c r="F4" s="17">
        <v>24.0</v>
      </c>
      <c r="G4" s="18">
        <v>60.0</v>
      </c>
      <c r="H4" s="19">
        <v>9.0</v>
      </c>
      <c r="I4" s="20">
        <v>15.0</v>
      </c>
      <c r="J4" s="21">
        <v>28.0</v>
      </c>
      <c r="K4" s="22">
        <v>14.0</v>
      </c>
      <c r="L4" s="63">
        <f t="shared" si="1"/>
        <v>16</v>
      </c>
      <c r="M4" s="63">
        <f t="shared" si="2"/>
        <v>33</v>
      </c>
      <c r="N4" s="63">
        <f t="shared" si="3"/>
        <v>12</v>
      </c>
      <c r="O4" s="63">
        <f t="shared" si="4"/>
        <v>29</v>
      </c>
      <c r="P4" s="64">
        <f t="shared" si="5"/>
        <v>29</v>
      </c>
      <c r="Q4" s="65">
        <f t="shared" si="6"/>
        <v>0.5</v>
      </c>
      <c r="R4" s="65">
        <f t="shared" si="7"/>
        <v>0.5444444444</v>
      </c>
      <c r="S4" s="73">
        <f t="shared" si="8"/>
        <v>0.02659069326</v>
      </c>
      <c r="T4" s="66">
        <f t="shared" si="9"/>
        <v>0.4677419355</v>
      </c>
      <c r="U4" s="27">
        <f t="shared" si="10"/>
        <v>0.4683692329</v>
      </c>
      <c r="V4" s="27">
        <f t="shared" si="11"/>
        <v>-0.3401599247</v>
      </c>
      <c r="W4" s="27">
        <f t="shared" si="12"/>
        <v>-2.461292808</v>
      </c>
      <c r="X4" s="27">
        <f t="shared" si="13"/>
        <v>0.4332296814</v>
      </c>
      <c r="Y4" s="27">
        <f t="shared" si="14"/>
        <v>-0.005837619128</v>
      </c>
      <c r="Z4" s="27">
        <f t="shared" si="15"/>
        <v>0.2155972464</v>
      </c>
      <c r="AA4" s="27">
        <f t="shared" si="16"/>
        <v>1.697930055</v>
      </c>
      <c r="AB4" s="27">
        <f t="shared" si="17"/>
        <v>0.4862768248</v>
      </c>
      <c r="AC4" s="27">
        <f t="shared" si="18"/>
        <v>0.7871533625</v>
      </c>
      <c r="AD4" s="27">
        <f t="shared" si="19"/>
        <v>-0.7132401116</v>
      </c>
      <c r="AE4" s="27">
        <f t="shared" si="20"/>
        <v>0.01138741573</v>
      </c>
      <c r="AF4" s="27">
        <f t="shared" si="21"/>
        <v>0.01430208047</v>
      </c>
      <c r="AG4" s="27">
        <f t="shared" si="22"/>
        <v>-0.06750132606</v>
      </c>
      <c r="AH4" s="27">
        <f t="shared" si="23"/>
        <v>-0.3926958639</v>
      </c>
      <c r="AI4" s="27">
        <f t="shared" si="24"/>
        <v>-0.03567185714</v>
      </c>
      <c r="AJ4" s="27">
        <f t="shared" si="25"/>
        <v>-0.1817561792</v>
      </c>
      <c r="AK4" s="27">
        <f t="shared" si="26"/>
        <v>-0.5011718749</v>
      </c>
      <c r="AL4" s="27">
        <f t="shared" si="27"/>
        <v>-0.09931168545</v>
      </c>
      <c r="AM4" s="27">
        <f t="shared" si="28"/>
        <v>0.1773127272</v>
      </c>
      <c r="AN4" s="27">
        <f t="shared" si="29"/>
        <v>0.2094970833</v>
      </c>
      <c r="AO4" s="27"/>
      <c r="AP4" s="27"/>
      <c r="AQ4" s="27"/>
    </row>
    <row r="5">
      <c r="A5" s="29">
        <v>1004.0</v>
      </c>
      <c r="B5" s="30">
        <v>1917.0</v>
      </c>
      <c r="C5" s="14">
        <v>2.0</v>
      </c>
      <c r="D5" s="15">
        <v>4.0</v>
      </c>
      <c r="E5" s="16">
        <v>4.0</v>
      </c>
      <c r="F5" s="17">
        <v>15.0</v>
      </c>
      <c r="G5" s="18">
        <v>93.0</v>
      </c>
      <c r="H5" s="19">
        <v>21.0</v>
      </c>
      <c r="I5" s="20">
        <v>4.0</v>
      </c>
      <c r="J5" s="21">
        <v>10.0</v>
      </c>
      <c r="K5" s="22">
        <v>10.0</v>
      </c>
      <c r="L5" s="63">
        <f t="shared" si="1"/>
        <v>2</v>
      </c>
      <c r="M5" s="63">
        <f t="shared" si="2"/>
        <v>36</v>
      </c>
      <c r="N5" s="63">
        <f t="shared" si="3"/>
        <v>4</v>
      </c>
      <c r="O5" s="63">
        <f t="shared" si="4"/>
        <v>14</v>
      </c>
      <c r="P5" s="64">
        <f t="shared" si="5"/>
        <v>14</v>
      </c>
      <c r="Q5" s="65">
        <f t="shared" si="6"/>
        <v>0.2857142857</v>
      </c>
      <c r="R5" s="65">
        <f t="shared" si="7"/>
        <v>0.6785714286</v>
      </c>
      <c r="S5" s="73">
        <f t="shared" si="8"/>
        <v>0.003129890454</v>
      </c>
      <c r="T5" s="66">
        <f t="shared" si="9"/>
        <v>0.28</v>
      </c>
      <c r="U5" s="27">
        <f t="shared" si="10"/>
        <v>0.2784128131</v>
      </c>
      <c r="V5" s="27">
        <f t="shared" si="11"/>
        <v>-0.04003894486</v>
      </c>
      <c r="W5" s="27">
        <f t="shared" si="12"/>
        <v>-3.067646285</v>
      </c>
      <c r="X5" s="27">
        <f t="shared" si="13"/>
        <v>0.2475598179</v>
      </c>
      <c r="Y5" s="27">
        <f t="shared" si="14"/>
        <v>-0.00008087880224</v>
      </c>
      <c r="Z5" s="27">
        <f t="shared" si="15"/>
        <v>0.03162894355</v>
      </c>
      <c r="AA5" s="27">
        <f t="shared" si="16"/>
        <v>2.637568782</v>
      </c>
      <c r="AB5" s="27">
        <f t="shared" si="17"/>
        <v>0.03270732309</v>
      </c>
      <c r="AC5" s="27">
        <f t="shared" si="18"/>
        <v>0.560613182</v>
      </c>
      <c r="AD5" s="27">
        <f t="shared" si="19"/>
        <v>-0.2328947303</v>
      </c>
      <c r="AE5" s="27">
        <f t="shared" si="20"/>
        <v>0.00001857050048</v>
      </c>
      <c r="AF5" s="27">
        <f t="shared" si="21"/>
        <v>0.0002469677079</v>
      </c>
      <c r="AG5" s="27">
        <f t="shared" si="22"/>
        <v>-0.01234229095</v>
      </c>
      <c r="AH5" s="27">
        <f t="shared" si="23"/>
        <v>-0.7602953322</v>
      </c>
      <c r="AI5" s="27">
        <f t="shared" si="24"/>
        <v>-0.0002824142627</v>
      </c>
      <c r="AJ5" s="27">
        <f t="shared" si="25"/>
        <v>-0.01523675949</v>
      </c>
      <c r="AK5" s="27">
        <f t="shared" si="26"/>
        <v>-0.4448695088</v>
      </c>
      <c r="AL5" s="27">
        <f t="shared" si="27"/>
        <v>-0.003817013821</v>
      </c>
      <c r="AM5" s="27">
        <f t="shared" si="28"/>
        <v>0.07216154306</v>
      </c>
      <c r="AN5" s="27">
        <f t="shared" si="29"/>
        <v>0.03908983478</v>
      </c>
      <c r="AO5" s="27"/>
      <c r="AP5" s="27"/>
      <c r="AQ5" s="27"/>
    </row>
    <row r="6">
      <c r="A6" s="29">
        <v>1005.0</v>
      </c>
      <c r="B6" s="30">
        <v>1599.0</v>
      </c>
      <c r="C6" s="14">
        <v>6.0</v>
      </c>
      <c r="D6" s="15">
        <v>9.0</v>
      </c>
      <c r="E6" s="16">
        <v>10.0</v>
      </c>
      <c r="F6" s="17">
        <v>41.0</v>
      </c>
      <c r="G6" s="18">
        <v>115.0</v>
      </c>
      <c r="H6" s="19">
        <v>12.0</v>
      </c>
      <c r="I6" s="20">
        <v>25.0</v>
      </c>
      <c r="J6" s="21">
        <v>36.0</v>
      </c>
      <c r="K6" s="22">
        <v>20.0</v>
      </c>
      <c r="L6" s="63">
        <f t="shared" si="1"/>
        <v>6</v>
      </c>
      <c r="M6" s="63">
        <f t="shared" si="2"/>
        <v>53</v>
      </c>
      <c r="N6" s="63">
        <f t="shared" si="3"/>
        <v>10</v>
      </c>
      <c r="O6" s="63">
        <f t="shared" si="4"/>
        <v>45</v>
      </c>
      <c r="P6" s="64">
        <f t="shared" si="5"/>
        <v>45</v>
      </c>
      <c r="Q6" s="65">
        <f t="shared" si="6"/>
        <v>0.4473684211</v>
      </c>
      <c r="R6" s="65">
        <f t="shared" si="7"/>
        <v>0.5175438596</v>
      </c>
      <c r="S6" s="73">
        <f t="shared" si="8"/>
        <v>0.01000625391</v>
      </c>
      <c r="T6" s="66">
        <f t="shared" si="9"/>
        <v>0.4591836735</v>
      </c>
      <c r="U6" s="27">
        <f t="shared" si="10"/>
        <v>0.4565290734</v>
      </c>
      <c r="V6" s="27">
        <f t="shared" si="11"/>
        <v>-0.1280044316</v>
      </c>
      <c r="W6" s="27">
        <f t="shared" si="12"/>
        <v>-2.339682208</v>
      </c>
      <c r="X6" s="27">
        <f t="shared" si="13"/>
        <v>0.387626557</v>
      </c>
      <c r="Y6" s="27">
        <f t="shared" si="14"/>
        <v>-0.0008266458196</v>
      </c>
      <c r="Z6" s="27">
        <f t="shared" si="15"/>
        <v>0.07712206653</v>
      </c>
      <c r="AA6" s="27">
        <f t="shared" si="16"/>
        <v>1.534288307</v>
      </c>
      <c r="AB6" s="27">
        <f t="shared" si="17"/>
        <v>0.1637271686</v>
      </c>
      <c r="AC6" s="27">
        <f t="shared" si="18"/>
        <v>0.6694964294</v>
      </c>
      <c r="AD6" s="27">
        <f t="shared" si="19"/>
        <v>-0.5709872362</v>
      </c>
      <c r="AE6" s="27">
        <f t="shared" si="20"/>
        <v>0.000606807238</v>
      </c>
      <c r="AF6" s="27">
        <f t="shared" si="21"/>
        <v>0.001925202977</v>
      </c>
      <c r="AG6" s="27">
        <f t="shared" si="22"/>
        <v>-0.02295309968</v>
      </c>
      <c r="AH6" s="27">
        <f t="shared" si="23"/>
        <v>-0.33731612</v>
      </c>
      <c r="AI6" s="27">
        <f t="shared" si="24"/>
        <v>-0.004519649515</v>
      </c>
      <c r="AJ6" s="27">
        <f t="shared" si="25"/>
        <v>-0.05817279806</v>
      </c>
      <c r="AK6" s="27">
        <f t="shared" si="26"/>
        <v>-0.4051997707</v>
      </c>
      <c r="AL6" s="27">
        <f t="shared" si="27"/>
        <v>-0.02991802027</v>
      </c>
      <c r="AM6" s="27">
        <f t="shared" si="28"/>
        <v>0.134934853</v>
      </c>
      <c r="AN6" s="27">
        <f t="shared" si="29"/>
        <v>0.1500596545</v>
      </c>
      <c r="AO6" s="27"/>
      <c r="AP6" s="27"/>
      <c r="AQ6" s="27"/>
    </row>
    <row r="7">
      <c r="A7" s="29">
        <v>1006.0</v>
      </c>
      <c r="B7" s="30">
        <v>1548.0</v>
      </c>
      <c r="C7" s="14">
        <v>2.0</v>
      </c>
      <c r="D7" s="15">
        <v>6.0</v>
      </c>
      <c r="E7" s="16">
        <v>8.0</v>
      </c>
      <c r="F7" s="17">
        <v>22.0</v>
      </c>
      <c r="G7" s="18">
        <v>78.0</v>
      </c>
      <c r="H7" s="19">
        <v>15.0</v>
      </c>
      <c r="I7" s="20">
        <v>18.0</v>
      </c>
      <c r="J7" s="21">
        <v>18.0</v>
      </c>
      <c r="K7" s="22">
        <v>10.0</v>
      </c>
      <c r="L7" s="63">
        <f t="shared" si="1"/>
        <v>2</v>
      </c>
      <c r="M7" s="63">
        <f t="shared" si="2"/>
        <v>37</v>
      </c>
      <c r="N7" s="63">
        <f t="shared" si="3"/>
        <v>8</v>
      </c>
      <c r="O7" s="63">
        <f t="shared" si="4"/>
        <v>28</v>
      </c>
      <c r="P7" s="64">
        <f t="shared" si="5"/>
        <v>28</v>
      </c>
      <c r="Q7" s="65">
        <f t="shared" si="6"/>
        <v>0.4</v>
      </c>
      <c r="R7" s="65">
        <f t="shared" si="7"/>
        <v>0.52</v>
      </c>
      <c r="S7" s="73">
        <f t="shared" si="8"/>
        <v>0.00645994832</v>
      </c>
      <c r="T7" s="66">
        <f t="shared" si="9"/>
        <v>0.4307692308</v>
      </c>
      <c r="U7" s="27">
        <f t="shared" si="10"/>
        <v>0.4284419201</v>
      </c>
      <c r="V7" s="27">
        <f t="shared" si="11"/>
        <v>-0.08263851992</v>
      </c>
      <c r="W7" s="27">
        <f t="shared" si="12"/>
        <v>-2.350785784</v>
      </c>
      <c r="X7" s="27">
        <f t="shared" si="13"/>
        <v>0.3465837451</v>
      </c>
      <c r="Y7" s="27">
        <f t="shared" si="14"/>
        <v>-0.0003445359333</v>
      </c>
      <c r="Z7" s="27">
        <f t="shared" si="15"/>
        <v>0.05002560692</v>
      </c>
      <c r="AA7" s="27">
        <f t="shared" si="16"/>
        <v>1.548885599</v>
      </c>
      <c r="AB7" s="27">
        <f t="shared" si="17"/>
        <v>0.09450895101</v>
      </c>
      <c r="AC7" s="27">
        <f t="shared" si="18"/>
        <v>0.6014494264</v>
      </c>
      <c r="AD7" s="27">
        <f t="shared" si="19"/>
        <v>-0.4564736714</v>
      </c>
      <c r="AE7" s="27">
        <f t="shared" si="20"/>
        <v>0.0001632763663</v>
      </c>
      <c r="AF7" s="27">
        <f t="shared" si="21"/>
        <v>0.000806209214</v>
      </c>
      <c r="AG7" s="27">
        <f t="shared" si="22"/>
        <v>-0.01495929871</v>
      </c>
      <c r="AH7" s="27">
        <f t="shared" si="23"/>
        <v>-0.3421414143</v>
      </c>
      <c r="AI7" s="27">
        <f t="shared" si="24"/>
        <v>-0.001684280707</v>
      </c>
      <c r="AJ7" s="27">
        <f t="shared" si="25"/>
        <v>-0.03373869872</v>
      </c>
      <c r="AK7" s="27">
        <f t="shared" si="26"/>
        <v>-0.3657431695</v>
      </c>
      <c r="AL7" s="27">
        <f t="shared" si="27"/>
        <v>-0.01544115242</v>
      </c>
      <c r="AM7" s="27">
        <f t="shared" si="28"/>
        <v>0.1083851185</v>
      </c>
      <c r="AN7" s="27">
        <f t="shared" si="29"/>
        <v>0.1072625066</v>
      </c>
      <c r="AO7" s="27"/>
      <c r="AP7" s="27"/>
      <c r="AQ7" s="27"/>
    </row>
    <row r="8">
      <c r="A8" s="29">
        <v>1007.0</v>
      </c>
      <c r="B8" s="30">
        <v>2681.0</v>
      </c>
      <c r="C8" s="14">
        <v>14.0</v>
      </c>
      <c r="D8" s="15">
        <v>7.0</v>
      </c>
      <c r="E8" s="16">
        <v>11.0</v>
      </c>
      <c r="F8" s="17">
        <v>22.0</v>
      </c>
      <c r="G8" s="18">
        <v>102.0</v>
      </c>
      <c r="H8" s="19">
        <v>26.0</v>
      </c>
      <c r="I8" s="20">
        <v>16.0</v>
      </c>
      <c r="J8" s="21">
        <v>13.0</v>
      </c>
      <c r="K8" s="22">
        <v>14.0</v>
      </c>
      <c r="L8" s="63">
        <f t="shared" si="1"/>
        <v>14</v>
      </c>
      <c r="M8" s="63">
        <f t="shared" si="2"/>
        <v>48</v>
      </c>
      <c r="N8" s="63">
        <f t="shared" si="3"/>
        <v>11</v>
      </c>
      <c r="O8" s="63">
        <f t="shared" si="4"/>
        <v>30</v>
      </c>
      <c r="P8" s="64">
        <f t="shared" si="5"/>
        <v>30</v>
      </c>
      <c r="Q8" s="65">
        <f t="shared" si="6"/>
        <v>0.427184466</v>
      </c>
      <c r="R8" s="65">
        <f t="shared" si="7"/>
        <v>0.6019417476</v>
      </c>
      <c r="S8" s="73">
        <f t="shared" si="8"/>
        <v>0.009324878777</v>
      </c>
      <c r="T8" s="66">
        <f t="shared" si="9"/>
        <v>0.3846153846</v>
      </c>
      <c r="U8" s="27">
        <f t="shared" si="10"/>
        <v>0.3946855289</v>
      </c>
      <c r="V8" s="27">
        <f t="shared" si="11"/>
        <v>-0.1192879791</v>
      </c>
      <c r="W8" s="27">
        <f t="shared" si="12"/>
        <v>-2.721223275</v>
      </c>
      <c r="X8" s="27">
        <f t="shared" si="13"/>
        <v>0.3701379802</v>
      </c>
      <c r="Y8" s="27">
        <f t="shared" si="14"/>
        <v>-0.0007178981355</v>
      </c>
      <c r="Z8" s="27">
        <f t="shared" si="15"/>
        <v>0.08359063771</v>
      </c>
      <c r="AA8" s="27">
        <f t="shared" si="16"/>
        <v>2.075494488</v>
      </c>
      <c r="AB8" s="27">
        <f t="shared" si="17"/>
        <v>0.1456942977</v>
      </c>
      <c r="AC8" s="27">
        <f t="shared" si="18"/>
        <v>0.7435423276</v>
      </c>
      <c r="AD8" s="27">
        <f t="shared" si="19"/>
        <v>-0.5206269605</v>
      </c>
      <c r="AE8" s="27">
        <f t="shared" si="20"/>
        <v>0.0004910953022</v>
      </c>
      <c r="AF8" s="27">
        <f t="shared" si="21"/>
        <v>0.001944586116</v>
      </c>
      <c r="AG8" s="27">
        <f t="shared" si="22"/>
        <v>-0.02893527589</v>
      </c>
      <c r="AH8" s="27">
        <f t="shared" si="23"/>
        <v>-0.5307121247</v>
      </c>
      <c r="AI8" s="27">
        <f t="shared" si="24"/>
        <v>-0.003747988387</v>
      </c>
      <c r="AJ8" s="27">
        <f t="shared" si="25"/>
        <v>-0.06020728739</v>
      </c>
      <c r="AK8" s="27">
        <f t="shared" si="26"/>
        <v>-0.5234002514</v>
      </c>
      <c r="AL8" s="27">
        <f t="shared" si="27"/>
        <v>-0.02542171127</v>
      </c>
      <c r="AM8" s="27">
        <f t="shared" si="28"/>
        <v>0.1430973854</v>
      </c>
      <c r="AN8" s="27">
        <f t="shared" si="29"/>
        <v>0.1306514768</v>
      </c>
      <c r="AO8" s="27"/>
      <c r="AP8" s="27"/>
      <c r="AQ8" s="27"/>
    </row>
    <row r="9">
      <c r="A9" s="29">
        <v>1008.0</v>
      </c>
      <c r="B9" s="30">
        <v>3439.0</v>
      </c>
      <c r="C9" s="14">
        <v>17.0</v>
      </c>
      <c r="D9" s="15">
        <v>6.0</v>
      </c>
      <c r="E9" s="16">
        <v>15.0</v>
      </c>
      <c r="F9" s="17">
        <v>66.0</v>
      </c>
      <c r="G9" s="18">
        <v>133.0</v>
      </c>
      <c r="H9" s="19">
        <v>20.0</v>
      </c>
      <c r="I9" s="20">
        <v>11.0</v>
      </c>
      <c r="J9" s="21">
        <v>27.0</v>
      </c>
      <c r="K9" s="22">
        <v>22.0</v>
      </c>
      <c r="L9" s="63">
        <f t="shared" si="1"/>
        <v>17</v>
      </c>
      <c r="M9" s="63">
        <f t="shared" si="2"/>
        <v>86</v>
      </c>
      <c r="N9" s="63">
        <f t="shared" si="3"/>
        <v>15</v>
      </c>
      <c r="O9" s="63">
        <f t="shared" si="4"/>
        <v>33</v>
      </c>
      <c r="P9" s="64">
        <f t="shared" si="5"/>
        <v>34</v>
      </c>
      <c r="Q9" s="65">
        <f t="shared" si="6"/>
        <v>0.3311258278</v>
      </c>
      <c r="R9" s="65">
        <f t="shared" si="7"/>
        <v>0.6821192053</v>
      </c>
      <c r="S9" s="73">
        <f t="shared" si="8"/>
        <v>0.009305030532</v>
      </c>
      <c r="T9" s="66">
        <f t="shared" si="9"/>
        <v>0.2773109244</v>
      </c>
      <c r="U9" s="27">
        <f t="shared" si="10"/>
        <v>0.2902450741</v>
      </c>
      <c r="V9" s="27">
        <f t="shared" si="11"/>
        <v>-0.1190340716</v>
      </c>
      <c r="W9" s="27">
        <f t="shared" si="12"/>
        <v>-3.083684867</v>
      </c>
      <c r="X9" s="27">
        <f t="shared" si="13"/>
        <v>0.2869070738</v>
      </c>
      <c r="Y9" s="27">
        <f t="shared" si="14"/>
        <v>-0.0007148452587</v>
      </c>
      <c r="Z9" s="27">
        <f t="shared" si="15"/>
        <v>0.09452312231</v>
      </c>
      <c r="AA9" s="27">
        <f t="shared" si="16"/>
        <v>2.665220895</v>
      </c>
      <c r="AB9" s="27">
        <f t="shared" si="17"/>
        <v>0.1126924361</v>
      </c>
      <c r="AC9" s="27">
        <f t="shared" si="18"/>
        <v>0.6531141823</v>
      </c>
      <c r="AD9" s="27">
        <f t="shared" si="19"/>
        <v>-0.3128108906</v>
      </c>
      <c r="AE9" s="27">
        <f t="shared" si="20"/>
        <v>0.0004879660454</v>
      </c>
      <c r="AF9" s="27">
        <f t="shared" si="21"/>
        <v>0.002194230304</v>
      </c>
      <c r="AG9" s="27">
        <f t="shared" si="22"/>
        <v>-0.03707779173</v>
      </c>
      <c r="AH9" s="27">
        <f t="shared" si="23"/>
        <v>-0.7722829513</v>
      </c>
      <c r="AI9" s="27">
        <f t="shared" si="24"/>
        <v>-0.002892844286</v>
      </c>
      <c r="AJ9" s="27">
        <f t="shared" si="25"/>
        <v>-0.05277242926</v>
      </c>
      <c r="AK9" s="27">
        <f t="shared" si="26"/>
        <v>-0.5209825263</v>
      </c>
      <c r="AL9" s="27">
        <f t="shared" si="27"/>
        <v>-0.0152417418</v>
      </c>
      <c r="AM9" s="27">
        <f t="shared" si="28"/>
        <v>0.09743000435</v>
      </c>
      <c r="AN9" s="27">
        <f t="shared" si="29"/>
        <v>0.06084811642</v>
      </c>
      <c r="AO9" s="27"/>
      <c r="AP9" s="27"/>
      <c r="AQ9" s="27"/>
    </row>
    <row r="10">
      <c r="A10" s="29">
        <v>1009.0</v>
      </c>
      <c r="B10" s="30">
        <v>1380.0</v>
      </c>
      <c r="C10" s="14">
        <v>25.0</v>
      </c>
      <c r="D10" s="15">
        <v>9.0</v>
      </c>
      <c r="E10" s="16">
        <v>18.0</v>
      </c>
      <c r="F10" s="17">
        <v>30.0</v>
      </c>
      <c r="G10" s="18">
        <v>107.0</v>
      </c>
      <c r="H10" s="19">
        <v>21.0</v>
      </c>
      <c r="I10" s="20">
        <v>34.0</v>
      </c>
      <c r="J10" s="21">
        <v>27.0</v>
      </c>
      <c r="K10" s="22">
        <v>30.0</v>
      </c>
      <c r="L10" s="63">
        <f t="shared" si="1"/>
        <v>25</v>
      </c>
      <c r="M10" s="63">
        <f t="shared" si="2"/>
        <v>51</v>
      </c>
      <c r="N10" s="63">
        <f t="shared" si="3"/>
        <v>18</v>
      </c>
      <c r="O10" s="63">
        <f t="shared" si="4"/>
        <v>64</v>
      </c>
      <c r="P10" s="64">
        <f t="shared" si="5"/>
        <v>64</v>
      </c>
      <c r="Q10" s="65">
        <f t="shared" si="6"/>
        <v>0.5632911392</v>
      </c>
      <c r="R10" s="65">
        <f t="shared" si="7"/>
        <v>0.4810126582</v>
      </c>
      <c r="S10" s="73">
        <f t="shared" si="8"/>
        <v>0.03115942029</v>
      </c>
      <c r="T10" s="66">
        <f t="shared" si="9"/>
        <v>0.5565217391</v>
      </c>
      <c r="U10" s="27">
        <f t="shared" si="10"/>
        <v>0.5558807107</v>
      </c>
      <c r="V10" s="27">
        <f t="shared" si="11"/>
        <v>-0.3986051043</v>
      </c>
      <c r="W10" s="27">
        <f t="shared" si="12"/>
        <v>-2.174534075</v>
      </c>
      <c r="X10" s="27">
        <f t="shared" si="13"/>
        <v>0.4880688816</v>
      </c>
      <c r="Y10" s="27">
        <f t="shared" si="14"/>
        <v>-0.008015953226</v>
      </c>
      <c r="Z10" s="27">
        <f t="shared" si="15"/>
        <v>0.2232059942</v>
      </c>
      <c r="AA10" s="27">
        <f t="shared" si="16"/>
        <v>1.325334994</v>
      </c>
      <c r="AB10" s="27">
        <f t="shared" si="17"/>
        <v>0.6419573811</v>
      </c>
      <c r="AC10" s="27">
        <f t="shared" si="18"/>
        <v>0.7834751119</v>
      </c>
      <c r="AD10" s="27">
        <f t="shared" si="19"/>
        <v>-0.905235527</v>
      </c>
      <c r="AE10" s="27">
        <f t="shared" si="20"/>
        <v>0.01832332578</v>
      </c>
      <c r="AF10" s="27">
        <f t="shared" si="21"/>
        <v>0.01735088255</v>
      </c>
      <c r="AG10" s="27">
        <f t="shared" si="22"/>
        <v>-0.06174160047</v>
      </c>
      <c r="AH10" s="27">
        <f t="shared" si="23"/>
        <v>-0.2708102707</v>
      </c>
      <c r="AI10" s="27">
        <f t="shared" si="24"/>
        <v>-0.05518334897</v>
      </c>
      <c r="AJ10" s="27">
        <f t="shared" si="25"/>
        <v>-0.2119896919</v>
      </c>
      <c r="AK10" s="27">
        <f t="shared" si="26"/>
        <v>-0.4407126088</v>
      </c>
      <c r="AL10" s="27">
        <f t="shared" si="27"/>
        <v>-0.1477018355</v>
      </c>
      <c r="AM10" s="27">
        <f t="shared" si="28"/>
        <v>0.1988239397</v>
      </c>
      <c r="AN10" s="27">
        <f t="shared" si="29"/>
        <v>0.2995482087</v>
      </c>
      <c r="AO10" s="27"/>
      <c r="AP10" s="27"/>
      <c r="AQ10" s="27"/>
    </row>
    <row r="11">
      <c r="A11" s="29">
        <v>1012.0</v>
      </c>
      <c r="B11" s="30">
        <v>1883.0</v>
      </c>
      <c r="C11" s="14">
        <v>23.0</v>
      </c>
      <c r="D11" s="15">
        <v>36.0</v>
      </c>
      <c r="E11" s="16">
        <v>26.0</v>
      </c>
      <c r="F11" s="17">
        <v>32.0</v>
      </c>
      <c r="G11" s="18">
        <v>150.0</v>
      </c>
      <c r="H11" s="19">
        <v>21.0</v>
      </c>
      <c r="I11" s="20">
        <v>45.0</v>
      </c>
      <c r="J11" s="21">
        <v>133.0</v>
      </c>
      <c r="K11" s="22">
        <v>50.0</v>
      </c>
      <c r="L11" s="63">
        <f t="shared" si="1"/>
        <v>23</v>
      </c>
      <c r="M11" s="63">
        <f t="shared" si="2"/>
        <v>53</v>
      </c>
      <c r="N11" s="63">
        <f t="shared" si="3"/>
        <v>26</v>
      </c>
      <c r="O11" s="63">
        <f t="shared" si="4"/>
        <v>95</v>
      </c>
      <c r="P11" s="64">
        <f t="shared" si="5"/>
        <v>95</v>
      </c>
      <c r="Q11" s="65">
        <f t="shared" si="6"/>
        <v>0.5989847716</v>
      </c>
      <c r="R11" s="65">
        <f t="shared" si="7"/>
        <v>0.385786802</v>
      </c>
      <c r="S11" s="73">
        <f t="shared" si="8"/>
        <v>0.02602230483</v>
      </c>
      <c r="T11" s="66">
        <f t="shared" si="9"/>
        <v>0.6418918919</v>
      </c>
      <c r="U11" s="27">
        <f t="shared" si="10"/>
        <v>0.6426522081</v>
      </c>
      <c r="V11" s="27">
        <f t="shared" si="11"/>
        <v>-0.3328888483</v>
      </c>
      <c r="W11" s="27">
        <f t="shared" si="12"/>
        <v>-1.744042558</v>
      </c>
      <c r="X11" s="27">
        <f t="shared" si="13"/>
        <v>0.5189959635</v>
      </c>
      <c r="Y11" s="27">
        <f t="shared" si="14"/>
        <v>-0.005590722755</v>
      </c>
      <c r="Z11" s="27">
        <f t="shared" si="15"/>
        <v>0.1495041008</v>
      </c>
      <c r="AA11" s="27">
        <f t="shared" si="16"/>
        <v>0.8525255173</v>
      </c>
      <c r="AB11" s="27">
        <f t="shared" si="17"/>
        <v>0.5700926594</v>
      </c>
      <c r="AC11" s="27">
        <f t="shared" si="18"/>
        <v>0.668188393</v>
      </c>
      <c r="AD11" s="27">
        <f t="shared" si="19"/>
        <v>-1.023593013</v>
      </c>
      <c r="AE11" s="27">
        <f t="shared" si="20"/>
        <v>0.01067267969</v>
      </c>
      <c r="AF11" s="27">
        <f t="shared" si="21"/>
        <v>0.009705663109</v>
      </c>
      <c r="AG11" s="27">
        <f t="shared" si="22"/>
        <v>-0.0331677488</v>
      </c>
      <c r="AH11" s="27">
        <f t="shared" si="23"/>
        <v>-0.1397132881</v>
      </c>
      <c r="AI11" s="27">
        <f t="shared" si="24"/>
        <v>-0.04092641432</v>
      </c>
      <c r="AJ11" s="27">
        <f t="shared" si="25"/>
        <v>-0.1509888428</v>
      </c>
      <c r="AK11" s="27">
        <f t="shared" si="26"/>
        <v>-0.3014533114</v>
      </c>
      <c r="AL11" s="27">
        <f t="shared" si="27"/>
        <v>-0.139478737</v>
      </c>
      <c r="AM11" s="27">
        <f t="shared" si="28"/>
        <v>0.1803122609</v>
      </c>
      <c r="AN11" s="27">
        <f t="shared" si="29"/>
        <v>0.3601764484</v>
      </c>
      <c r="AO11" s="27"/>
      <c r="AP11" s="27"/>
      <c r="AQ11" s="27"/>
    </row>
    <row r="12">
      <c r="A12" s="29">
        <v>1015.0</v>
      </c>
      <c r="B12" s="30">
        <v>2510.0</v>
      </c>
      <c r="C12" s="14">
        <v>19.0</v>
      </c>
      <c r="D12" s="15">
        <v>14.0</v>
      </c>
      <c r="E12" s="16">
        <v>18.0</v>
      </c>
      <c r="F12" s="17">
        <v>49.0</v>
      </c>
      <c r="G12" s="18">
        <v>163.0</v>
      </c>
      <c r="H12" s="19">
        <v>28.0</v>
      </c>
      <c r="I12" s="20">
        <v>29.0</v>
      </c>
      <c r="J12" s="21">
        <v>52.0</v>
      </c>
      <c r="K12" s="22">
        <v>23.0</v>
      </c>
      <c r="L12" s="63">
        <f t="shared" si="1"/>
        <v>19</v>
      </c>
      <c r="M12" s="63">
        <f t="shared" si="2"/>
        <v>77</v>
      </c>
      <c r="N12" s="63">
        <f t="shared" si="3"/>
        <v>18</v>
      </c>
      <c r="O12" s="63">
        <f t="shared" si="4"/>
        <v>52</v>
      </c>
      <c r="P12" s="64">
        <f t="shared" si="5"/>
        <v>52</v>
      </c>
      <c r="Q12" s="65">
        <f t="shared" si="6"/>
        <v>0.4277108434</v>
      </c>
      <c r="R12" s="65">
        <f t="shared" si="7"/>
        <v>0.578313253</v>
      </c>
      <c r="S12" s="73">
        <f t="shared" si="8"/>
        <v>0.01474103586</v>
      </c>
      <c r="T12" s="66">
        <f t="shared" si="9"/>
        <v>0.4031007752</v>
      </c>
      <c r="U12" s="27">
        <f t="shared" si="10"/>
        <v>0.4045522604</v>
      </c>
      <c r="V12" s="27">
        <f t="shared" si="11"/>
        <v>-0.1885738592</v>
      </c>
      <c r="W12" s="27">
        <f t="shared" si="12"/>
        <v>-2.61440495</v>
      </c>
      <c r="X12" s="27">
        <f t="shared" si="13"/>
        <v>0.3705940648</v>
      </c>
      <c r="Y12" s="27">
        <f t="shared" si="14"/>
        <v>-0.001794041319</v>
      </c>
      <c r="Z12" s="27">
        <f t="shared" si="15"/>
        <v>0.1269553849</v>
      </c>
      <c r="AA12" s="27">
        <f t="shared" si="16"/>
        <v>1.915750487</v>
      </c>
      <c r="AB12" s="27">
        <f t="shared" si="17"/>
        <v>0.2306015229</v>
      </c>
      <c r="AC12" s="27">
        <f t="shared" si="18"/>
        <v>0.7152357036</v>
      </c>
      <c r="AD12" s="27">
        <f t="shared" si="19"/>
        <v>-0.5219107857</v>
      </c>
      <c r="AE12" s="27">
        <f t="shared" si="20"/>
        <v>0.001940082523</v>
      </c>
      <c r="AF12" s="27">
        <f t="shared" si="21"/>
        <v>0.004668802218</v>
      </c>
      <c r="AG12" s="27">
        <f t="shared" si="22"/>
        <v>-0.04222112449</v>
      </c>
      <c r="AH12" s="27">
        <f t="shared" si="23"/>
        <v>-0.4706358982</v>
      </c>
      <c r="AI12" s="27">
        <f t="shared" si="24"/>
        <v>-0.009377836598</v>
      </c>
      <c r="AJ12" s="27">
        <f t="shared" si="25"/>
        <v>-0.09155400724</v>
      </c>
      <c r="AK12" s="27">
        <f t="shared" si="26"/>
        <v>-0.4837111475</v>
      </c>
      <c r="AL12" s="27">
        <f t="shared" si="27"/>
        <v>-0.04028646931</v>
      </c>
      <c r="AM12" s="27">
        <f t="shared" si="28"/>
        <v>0.1378192864</v>
      </c>
      <c r="AN12" s="27">
        <f t="shared" si="29"/>
        <v>0.131135039</v>
      </c>
      <c r="AO12" s="27"/>
      <c r="AP12" s="27"/>
      <c r="AQ12" s="27"/>
    </row>
    <row r="13">
      <c r="A13" s="29">
        <v>1016.0</v>
      </c>
      <c r="B13" s="30">
        <v>485.0</v>
      </c>
      <c r="C13" s="14">
        <v>5.0</v>
      </c>
      <c r="D13" s="15">
        <v>12.0</v>
      </c>
      <c r="E13" s="16">
        <v>8.0</v>
      </c>
      <c r="F13" s="17">
        <v>11.0</v>
      </c>
      <c r="G13" s="18">
        <v>42.0</v>
      </c>
      <c r="H13" s="19">
        <v>11.0</v>
      </c>
      <c r="I13" s="20">
        <v>14.0</v>
      </c>
      <c r="J13" s="21">
        <v>29.0</v>
      </c>
      <c r="K13" s="22">
        <v>9.0</v>
      </c>
      <c r="L13" s="63">
        <f t="shared" si="1"/>
        <v>5</v>
      </c>
      <c r="M13" s="63">
        <f t="shared" si="2"/>
        <v>22</v>
      </c>
      <c r="N13" s="63">
        <f t="shared" si="3"/>
        <v>8</v>
      </c>
      <c r="O13" s="63">
        <f t="shared" si="4"/>
        <v>23</v>
      </c>
      <c r="P13" s="64">
        <f t="shared" si="5"/>
        <v>23</v>
      </c>
      <c r="Q13" s="65">
        <f t="shared" si="6"/>
        <v>0.4827586207</v>
      </c>
      <c r="R13" s="65">
        <f t="shared" si="7"/>
        <v>0.4655172414</v>
      </c>
      <c r="S13" s="73">
        <f t="shared" si="8"/>
        <v>0.02680412371</v>
      </c>
      <c r="T13" s="66">
        <f t="shared" si="9"/>
        <v>0.5111111111</v>
      </c>
      <c r="U13" s="27">
        <f t="shared" si="10"/>
        <v>0.510094569</v>
      </c>
      <c r="V13" s="27">
        <f t="shared" si="11"/>
        <v>-0.3428902216</v>
      </c>
      <c r="W13" s="27">
        <f t="shared" si="12"/>
        <v>-2.104483295</v>
      </c>
      <c r="X13" s="27">
        <f t="shared" si="13"/>
        <v>0.4182907269</v>
      </c>
      <c r="Y13" s="27">
        <f t="shared" si="14"/>
        <v>-0.005931706628</v>
      </c>
      <c r="Z13" s="27">
        <f t="shared" si="15"/>
        <v>0.1858220998</v>
      </c>
      <c r="AA13" s="27">
        <f t="shared" si="16"/>
        <v>1.241321267</v>
      </c>
      <c r="AB13" s="27">
        <f t="shared" si="17"/>
        <v>0.4732771742</v>
      </c>
      <c r="AC13" s="27">
        <f t="shared" si="18"/>
        <v>0.6498327402</v>
      </c>
      <c r="AD13" s="27">
        <f t="shared" si="19"/>
        <v>-0.6648992242</v>
      </c>
      <c r="AE13" s="27">
        <f t="shared" si="20"/>
        <v>0.01166382612</v>
      </c>
      <c r="AF13" s="27">
        <f t="shared" si="21"/>
        <v>0.01242582762</v>
      </c>
      <c r="AG13" s="27">
        <f t="shared" si="22"/>
        <v>-0.049744911</v>
      </c>
      <c r="AH13" s="27">
        <f t="shared" si="23"/>
        <v>-0.245472546</v>
      </c>
      <c r="AI13" s="27">
        <f t="shared" si="24"/>
        <v>-0.03499690677</v>
      </c>
      <c r="AJ13" s="27">
        <f t="shared" si="25"/>
        <v>-0.1512527821</v>
      </c>
      <c r="AK13" s="27">
        <f t="shared" si="26"/>
        <v>-0.3537619543</v>
      </c>
      <c r="AL13" s="27">
        <f t="shared" si="27"/>
        <v>-0.09332379112</v>
      </c>
      <c r="AM13" s="27">
        <f t="shared" si="28"/>
        <v>0.1413325441</v>
      </c>
      <c r="AN13" s="27">
        <f t="shared" si="29"/>
        <v>0.1885636956</v>
      </c>
      <c r="AO13" s="27"/>
      <c r="AP13" s="27"/>
      <c r="AQ13" s="27"/>
    </row>
    <row r="14">
      <c r="A14" s="29">
        <v>1038.0</v>
      </c>
      <c r="B14" s="30">
        <v>2098.0</v>
      </c>
      <c r="C14" s="14">
        <v>11.0</v>
      </c>
      <c r="D14" s="15">
        <v>10.0</v>
      </c>
      <c r="E14" s="16">
        <v>10.0</v>
      </c>
      <c r="F14" s="17">
        <v>33.0</v>
      </c>
      <c r="G14" s="18">
        <v>119.0</v>
      </c>
      <c r="H14" s="19">
        <v>11.0</v>
      </c>
      <c r="I14" s="20">
        <v>34.0</v>
      </c>
      <c r="J14" s="21">
        <v>39.0</v>
      </c>
      <c r="K14" s="22">
        <v>16.0</v>
      </c>
      <c r="L14" s="63">
        <f t="shared" si="1"/>
        <v>11</v>
      </c>
      <c r="M14" s="63">
        <f t="shared" si="2"/>
        <v>44</v>
      </c>
      <c r="N14" s="63">
        <f t="shared" si="3"/>
        <v>10</v>
      </c>
      <c r="O14" s="63">
        <f t="shared" si="4"/>
        <v>50</v>
      </c>
      <c r="P14" s="64">
        <f t="shared" si="5"/>
        <v>50</v>
      </c>
      <c r="Q14" s="65">
        <f t="shared" si="6"/>
        <v>0.5304347826</v>
      </c>
      <c r="R14" s="65">
        <f t="shared" si="7"/>
        <v>0.4782608696</v>
      </c>
      <c r="S14" s="73">
        <f t="shared" si="8"/>
        <v>0.01000953289</v>
      </c>
      <c r="T14" s="66">
        <f t="shared" si="9"/>
        <v>0.5319148936</v>
      </c>
      <c r="U14" s="27">
        <f t="shared" si="10"/>
        <v>0.5300453673</v>
      </c>
      <c r="V14" s="27">
        <f t="shared" si="11"/>
        <v>-0.1280463778</v>
      </c>
      <c r="W14" s="27">
        <f t="shared" si="12"/>
        <v>-2.162093949</v>
      </c>
      <c r="X14" s="27">
        <f t="shared" si="13"/>
        <v>0.4596001837</v>
      </c>
      <c r="Y14" s="27">
        <f t="shared" si="14"/>
        <v>-0.0008271876805</v>
      </c>
      <c r="Z14" s="27">
        <f t="shared" si="15"/>
        <v>0.07129164552</v>
      </c>
      <c r="AA14" s="27">
        <f t="shared" si="16"/>
        <v>1.310214354</v>
      </c>
      <c r="AB14" s="27">
        <f t="shared" si="17"/>
        <v>0.1941912751</v>
      </c>
      <c r="AC14" s="27">
        <f t="shared" si="18"/>
        <v>0.7335549024</v>
      </c>
      <c r="AD14" s="27">
        <f t="shared" si="19"/>
        <v>-0.8027119714</v>
      </c>
      <c r="AE14" s="27">
        <f t="shared" si="20"/>
        <v>0.000607403973</v>
      </c>
      <c r="AF14" s="27">
        <f t="shared" si="21"/>
        <v>0.001780240993</v>
      </c>
      <c r="AG14" s="27">
        <f t="shared" si="22"/>
        <v>-0.01960735502</v>
      </c>
      <c r="AH14" s="27">
        <f t="shared" si="23"/>
        <v>-0.2661890356</v>
      </c>
      <c r="AI14" s="27">
        <f t="shared" si="24"/>
        <v>-0.005362360555</v>
      </c>
      <c r="AJ14" s="27">
        <f t="shared" si="25"/>
        <v>-0.0637597498</v>
      </c>
      <c r="AK14" s="27">
        <f t="shared" si="26"/>
        <v>-0.4102713953</v>
      </c>
      <c r="AL14" s="27">
        <f t="shared" si="27"/>
        <v>-0.04207348473</v>
      </c>
      <c r="AM14" s="27">
        <f t="shared" si="28"/>
        <v>0.1752972766</v>
      </c>
      <c r="AN14" s="27">
        <f t="shared" si="29"/>
        <v>0.2501289453</v>
      </c>
      <c r="AO14" s="27"/>
      <c r="AP14" s="27"/>
      <c r="AQ14" s="27"/>
    </row>
    <row r="15">
      <c r="A15" s="29">
        <v>1039.0</v>
      </c>
      <c r="B15" s="30">
        <v>3242.0</v>
      </c>
      <c r="C15" s="14">
        <v>21.0</v>
      </c>
      <c r="D15" s="15">
        <v>24.0</v>
      </c>
      <c r="E15" s="16">
        <v>28.0</v>
      </c>
      <c r="F15" s="17">
        <v>70.0</v>
      </c>
      <c r="G15" s="18">
        <v>202.0</v>
      </c>
      <c r="H15" s="19">
        <v>20.0</v>
      </c>
      <c r="I15" s="20">
        <v>78.0</v>
      </c>
      <c r="J15" s="21">
        <v>124.0</v>
      </c>
      <c r="K15" s="22">
        <v>45.0</v>
      </c>
      <c r="L15" s="63">
        <f t="shared" si="1"/>
        <v>21</v>
      </c>
      <c r="M15" s="63">
        <f t="shared" si="2"/>
        <v>90</v>
      </c>
      <c r="N15" s="63">
        <f t="shared" si="3"/>
        <v>28</v>
      </c>
      <c r="O15" s="63">
        <f t="shared" si="4"/>
        <v>123</v>
      </c>
      <c r="P15" s="64">
        <f t="shared" si="5"/>
        <v>123</v>
      </c>
      <c r="Q15" s="65">
        <f t="shared" si="6"/>
        <v>0.5496183206</v>
      </c>
      <c r="R15" s="65">
        <f t="shared" si="7"/>
        <v>0.4236641221</v>
      </c>
      <c r="S15" s="73">
        <f t="shared" si="8"/>
        <v>0.01511412708</v>
      </c>
      <c r="T15" s="66">
        <f t="shared" si="9"/>
        <v>0.5774647887</v>
      </c>
      <c r="U15" s="27">
        <f t="shared" si="10"/>
        <v>0.5784252803</v>
      </c>
      <c r="V15" s="27">
        <f t="shared" si="11"/>
        <v>-0.1933466074</v>
      </c>
      <c r="W15" s="27">
        <f t="shared" si="12"/>
        <v>-1.915276146</v>
      </c>
      <c r="X15" s="27">
        <f t="shared" si="13"/>
        <v>0.4762219399</v>
      </c>
      <c r="Y15" s="27">
        <f t="shared" si="14"/>
        <v>-0.00188600385</v>
      </c>
      <c r="Z15" s="27">
        <f t="shared" si="15"/>
        <v>0.09535966923</v>
      </c>
      <c r="AA15" s="27">
        <f t="shared" si="16"/>
        <v>1.028148934</v>
      </c>
      <c r="AB15" s="27">
        <f t="shared" si="17"/>
        <v>0.3038282681</v>
      </c>
      <c r="AC15" s="27">
        <f t="shared" si="18"/>
        <v>0.6733155869</v>
      </c>
      <c r="AD15" s="27">
        <f t="shared" si="19"/>
        <v>-0.8618231429</v>
      </c>
      <c r="AE15" s="27">
        <f t="shared" si="20"/>
        <v>0.00209115105</v>
      </c>
      <c r="AF15" s="27">
        <f t="shared" si="21"/>
        <v>0.003595623026</v>
      </c>
      <c r="AG15" s="27">
        <f t="shared" si="22"/>
        <v>-0.02323282107</v>
      </c>
      <c r="AH15" s="27">
        <f t="shared" si="23"/>
        <v>-0.1850378944</v>
      </c>
      <c r="AI15" s="27">
        <f t="shared" si="24"/>
        <v>-0.01266845739</v>
      </c>
      <c r="AJ15" s="27">
        <f t="shared" si="25"/>
        <v>-0.08836940019</v>
      </c>
      <c r="AK15" s="27">
        <f t="shared" si="26"/>
        <v>-0.3335908433</v>
      </c>
      <c r="AL15" s="27">
        <f t="shared" si="27"/>
        <v>-0.06820813184</v>
      </c>
      <c r="AM15" s="27">
        <f t="shared" si="28"/>
        <v>0.1667210433</v>
      </c>
      <c r="AN15" s="27">
        <f t="shared" si="29"/>
        <v>0.2782605058</v>
      </c>
      <c r="AO15" s="27"/>
      <c r="AP15" s="27"/>
      <c r="AQ15" s="27"/>
    </row>
    <row r="16">
      <c r="A16" s="29">
        <v>1063.0</v>
      </c>
      <c r="B16" s="30">
        <v>1412.0</v>
      </c>
      <c r="C16" s="14">
        <v>10.0</v>
      </c>
      <c r="D16" s="15">
        <v>13.0</v>
      </c>
      <c r="E16" s="16">
        <v>18.0</v>
      </c>
      <c r="F16" s="17">
        <v>39.0</v>
      </c>
      <c r="G16" s="18">
        <v>115.0</v>
      </c>
      <c r="H16" s="19">
        <v>17.0</v>
      </c>
      <c r="I16" s="20">
        <v>12.0</v>
      </c>
      <c r="J16" s="21">
        <v>23.0</v>
      </c>
      <c r="K16" s="22">
        <v>22.0</v>
      </c>
      <c r="L16" s="63">
        <f t="shared" si="1"/>
        <v>10</v>
      </c>
      <c r="M16" s="63">
        <f t="shared" si="2"/>
        <v>56</v>
      </c>
      <c r="N16" s="63">
        <f t="shared" si="3"/>
        <v>18</v>
      </c>
      <c r="O16" s="63">
        <f t="shared" si="4"/>
        <v>34</v>
      </c>
      <c r="P16" s="64">
        <f t="shared" si="5"/>
        <v>34</v>
      </c>
      <c r="Q16" s="65">
        <f t="shared" si="6"/>
        <v>0.3728813559</v>
      </c>
      <c r="R16" s="65">
        <f t="shared" si="7"/>
        <v>0.5593220339</v>
      </c>
      <c r="S16" s="73">
        <f t="shared" si="8"/>
        <v>0.01983002833</v>
      </c>
      <c r="T16" s="66">
        <f t="shared" si="9"/>
        <v>0.3777777778</v>
      </c>
      <c r="U16" s="27">
        <f t="shared" si="10"/>
        <v>0.3738430376</v>
      </c>
      <c r="V16" s="27">
        <f t="shared" si="11"/>
        <v>-0.2536745048</v>
      </c>
      <c r="W16" s="27">
        <f t="shared" si="12"/>
        <v>-2.52855055</v>
      </c>
      <c r="X16" s="27">
        <f t="shared" si="13"/>
        <v>0.3230865421</v>
      </c>
      <c r="Y16" s="27">
        <f t="shared" si="14"/>
        <v>-0.003246557546</v>
      </c>
      <c r="Z16" s="27">
        <f t="shared" si="15"/>
        <v>0.1651753523</v>
      </c>
      <c r="AA16" s="27">
        <f t="shared" si="16"/>
        <v>1.791993835</v>
      </c>
      <c r="AB16" s="27">
        <f t="shared" si="17"/>
        <v>0.2704443493</v>
      </c>
      <c r="AC16" s="27">
        <f t="shared" si="18"/>
        <v>0.6030709063</v>
      </c>
      <c r="AD16" s="27">
        <f t="shared" si="19"/>
        <v>-0.3966770629</v>
      </c>
      <c r="AE16" s="27">
        <f t="shared" si="20"/>
        <v>0.004722872262</v>
      </c>
      <c r="AF16" s="27">
        <f t="shared" si="21"/>
        <v>0.008171370904</v>
      </c>
      <c r="AG16" s="27">
        <f t="shared" si="22"/>
        <v>-0.05312790546</v>
      </c>
      <c r="AH16" s="27">
        <f t="shared" si="23"/>
        <v>-0.425776218</v>
      </c>
      <c r="AI16" s="27">
        <f t="shared" si="24"/>
        <v>-0.0147949579</v>
      </c>
      <c r="AJ16" s="27">
        <f t="shared" si="25"/>
        <v>-0.1038465042</v>
      </c>
      <c r="AK16" s="27">
        <f t="shared" si="26"/>
        <v>-0.3944609998</v>
      </c>
      <c r="AL16" s="27">
        <f t="shared" si="27"/>
        <v>-0.04119033809</v>
      </c>
      <c r="AM16" s="27">
        <f t="shared" si="28"/>
        <v>0.1013093659</v>
      </c>
      <c r="AN16" s="27">
        <f t="shared" si="29"/>
        <v>0.08689203638</v>
      </c>
      <c r="AO16" s="27"/>
      <c r="AP16" s="27"/>
      <c r="AQ16" s="27"/>
    </row>
    <row r="17">
      <c r="A17" s="29">
        <v>1074.0</v>
      </c>
      <c r="B17" s="30">
        <v>2203.0</v>
      </c>
      <c r="C17" s="14">
        <v>12.0</v>
      </c>
      <c r="D17" s="15">
        <v>18.0</v>
      </c>
      <c r="E17" s="16">
        <v>17.0</v>
      </c>
      <c r="F17" s="17">
        <v>13.0</v>
      </c>
      <c r="G17" s="18">
        <v>134.0</v>
      </c>
      <c r="H17" s="19">
        <v>11.0</v>
      </c>
      <c r="I17" s="20">
        <v>11.0</v>
      </c>
      <c r="J17" s="21">
        <v>80.0</v>
      </c>
      <c r="K17" s="22">
        <v>49.0</v>
      </c>
      <c r="L17" s="63">
        <f t="shared" si="1"/>
        <v>12</v>
      </c>
      <c r="M17" s="63">
        <f t="shared" si="2"/>
        <v>24</v>
      </c>
      <c r="N17" s="63">
        <f t="shared" si="3"/>
        <v>17</v>
      </c>
      <c r="O17" s="63">
        <f t="shared" si="4"/>
        <v>60</v>
      </c>
      <c r="P17" s="64">
        <f t="shared" si="5"/>
        <v>59</v>
      </c>
      <c r="Q17" s="65">
        <f t="shared" si="6"/>
        <v>0.6371681416</v>
      </c>
      <c r="R17" s="65">
        <f t="shared" si="7"/>
        <v>0.3185840708</v>
      </c>
      <c r="S17" s="73">
        <f t="shared" si="8"/>
        <v>0.01316386745</v>
      </c>
      <c r="T17" s="66">
        <f t="shared" si="9"/>
        <v>0.7142857143</v>
      </c>
      <c r="U17" s="27">
        <f t="shared" si="10"/>
        <v>0.6942463402</v>
      </c>
      <c r="V17" s="27">
        <f t="shared" si="11"/>
        <v>-0.1683980225</v>
      </c>
      <c r="W17" s="27">
        <f t="shared" si="12"/>
        <v>-1.440236355</v>
      </c>
      <c r="X17" s="27">
        <f t="shared" si="13"/>
        <v>0.552080302</v>
      </c>
      <c r="Y17" s="27">
        <f t="shared" si="14"/>
        <v>-0.001430683068</v>
      </c>
      <c r="Z17" s="27">
        <f t="shared" si="15"/>
        <v>0.06245504664</v>
      </c>
      <c r="AA17" s="27">
        <f t="shared" si="16"/>
        <v>0.5813809125</v>
      </c>
      <c r="AB17" s="27">
        <f t="shared" si="17"/>
        <v>0.3067760572</v>
      </c>
      <c r="AC17" s="27">
        <f t="shared" si="18"/>
        <v>0.586967277</v>
      </c>
      <c r="AD17" s="27">
        <f t="shared" si="19"/>
        <v>-1.158254128</v>
      </c>
      <c r="AE17" s="27">
        <f t="shared" si="20"/>
        <v>0.001381613913</v>
      </c>
      <c r="AF17" s="27">
        <f t="shared" si="21"/>
        <v>0.002051055372</v>
      </c>
      <c r="AG17" s="27">
        <f t="shared" si="22"/>
        <v>-0.01144213635</v>
      </c>
      <c r="AH17" s="27">
        <f t="shared" si="23"/>
        <v>-0.07868062248</v>
      </c>
      <c r="AI17" s="27">
        <f t="shared" si="24"/>
        <v>-0.0111408275</v>
      </c>
      <c r="AJ17" s="27">
        <f t="shared" si="25"/>
        <v>-0.06709614375</v>
      </c>
      <c r="AK17" s="27">
        <f t="shared" si="26"/>
        <v>-0.2186813332</v>
      </c>
      <c r="AL17" s="27">
        <f t="shared" si="27"/>
        <v>-0.07984032393</v>
      </c>
      <c r="AM17" s="27">
        <f t="shared" si="28"/>
        <v>0.1684916928</v>
      </c>
      <c r="AN17" s="27">
        <f t="shared" si="29"/>
        <v>0.4335409518</v>
      </c>
      <c r="AO17" s="27"/>
      <c r="AP17" s="27"/>
      <c r="AQ17" s="27"/>
    </row>
    <row r="18">
      <c r="A18" s="29">
        <v>1302.0</v>
      </c>
      <c r="B18" s="30">
        <v>3655.0</v>
      </c>
      <c r="C18" s="14">
        <v>20.0</v>
      </c>
      <c r="D18" s="15">
        <v>25.0</v>
      </c>
      <c r="E18" s="16">
        <v>26.0</v>
      </c>
      <c r="F18" s="17">
        <v>61.0</v>
      </c>
      <c r="G18" s="18">
        <v>191.0</v>
      </c>
      <c r="H18" s="19">
        <v>38.0</v>
      </c>
      <c r="I18" s="20">
        <v>37.0</v>
      </c>
      <c r="J18" s="21">
        <v>45.0</v>
      </c>
      <c r="K18" s="22">
        <v>27.0</v>
      </c>
      <c r="L18" s="63">
        <f t="shared" si="1"/>
        <v>20</v>
      </c>
      <c r="M18" s="63">
        <f t="shared" si="2"/>
        <v>99</v>
      </c>
      <c r="N18" s="63">
        <f t="shared" si="3"/>
        <v>26</v>
      </c>
      <c r="O18" s="63">
        <f t="shared" si="4"/>
        <v>64</v>
      </c>
      <c r="P18" s="64">
        <f t="shared" si="5"/>
        <v>64</v>
      </c>
      <c r="Q18" s="65">
        <f t="shared" si="6"/>
        <v>0.4019138756</v>
      </c>
      <c r="R18" s="65">
        <f t="shared" si="7"/>
        <v>0.5693779904</v>
      </c>
      <c r="S18" s="73">
        <f t="shared" si="8"/>
        <v>0.01258549932</v>
      </c>
      <c r="T18" s="66">
        <f t="shared" si="9"/>
        <v>0.3926380368</v>
      </c>
      <c r="U18" s="27">
        <f t="shared" si="10"/>
        <v>0.3952117939</v>
      </c>
      <c r="V18" s="27">
        <f t="shared" si="11"/>
        <v>-0.1609992812</v>
      </c>
      <c r="W18" s="27">
        <f t="shared" si="12"/>
        <v>-2.574010934</v>
      </c>
      <c r="X18" s="27">
        <f t="shared" si="13"/>
        <v>0.3482420405</v>
      </c>
      <c r="Y18" s="27">
        <f t="shared" si="14"/>
        <v>-0.001307727742</v>
      </c>
      <c r="Z18" s="27">
        <f t="shared" si="15"/>
        <v>0.1067163849</v>
      </c>
      <c r="AA18" s="27">
        <f t="shared" si="16"/>
        <v>1.857008986</v>
      </c>
      <c r="AB18" s="27">
        <f t="shared" si="17"/>
        <v>0.185006658</v>
      </c>
      <c r="AC18" s="27">
        <f t="shared" si="18"/>
        <v>0.6617126776</v>
      </c>
      <c r="AD18" s="27">
        <f t="shared" si="19"/>
        <v>-0.4608522907</v>
      </c>
      <c r="AE18" s="27">
        <f t="shared" si="20"/>
        <v>0.001207389923</v>
      </c>
      <c r="AF18" s="27">
        <f t="shared" si="21"/>
        <v>0.003350641031</v>
      </c>
      <c r="AG18" s="27">
        <f t="shared" si="22"/>
        <v>-0.03494196338</v>
      </c>
      <c r="AH18" s="27">
        <f t="shared" si="23"/>
        <v>-0.4491564505</v>
      </c>
      <c r="AI18" s="27">
        <f t="shared" si="24"/>
        <v>-0.006423478815</v>
      </c>
      <c r="AJ18" s="27">
        <f t="shared" si="25"/>
        <v>-0.07231694564</v>
      </c>
      <c r="AK18" s="27">
        <f t="shared" si="26"/>
        <v>-0.4405993945</v>
      </c>
      <c r="AL18" s="27">
        <f t="shared" si="27"/>
        <v>-0.03037156241</v>
      </c>
      <c r="AM18" s="27">
        <f t="shared" si="28"/>
        <v>0.1198155003</v>
      </c>
      <c r="AN18" s="27">
        <f t="shared" si="29"/>
        <v>0.1088095383</v>
      </c>
      <c r="AO18" s="27"/>
      <c r="AP18" s="27"/>
      <c r="AQ18" s="27"/>
    </row>
    <row r="19">
      <c r="A19" s="29">
        <v>1304.0</v>
      </c>
      <c r="B19" s="30">
        <v>2660.0</v>
      </c>
      <c r="C19" s="14">
        <v>23.0</v>
      </c>
      <c r="D19" s="15">
        <v>23.0</v>
      </c>
      <c r="E19" s="16">
        <v>20.0</v>
      </c>
      <c r="F19" s="17">
        <v>37.0</v>
      </c>
      <c r="G19" s="18">
        <v>122.0</v>
      </c>
      <c r="H19" s="19">
        <v>15.0</v>
      </c>
      <c r="I19" s="20">
        <v>22.0</v>
      </c>
      <c r="J19" s="21">
        <v>44.0</v>
      </c>
      <c r="K19" s="22">
        <v>21.0</v>
      </c>
      <c r="L19" s="63">
        <f t="shared" si="1"/>
        <v>23</v>
      </c>
      <c r="M19" s="63">
        <f t="shared" si="2"/>
        <v>52</v>
      </c>
      <c r="N19" s="63">
        <f t="shared" si="3"/>
        <v>20</v>
      </c>
      <c r="O19" s="63">
        <f t="shared" si="4"/>
        <v>43</v>
      </c>
      <c r="P19" s="64">
        <f t="shared" si="5"/>
        <v>43</v>
      </c>
      <c r="Q19" s="65">
        <f t="shared" si="6"/>
        <v>0.4782608696</v>
      </c>
      <c r="R19" s="65">
        <f t="shared" si="7"/>
        <v>0.5434782609</v>
      </c>
      <c r="S19" s="73">
        <f t="shared" si="8"/>
        <v>0.01616541353</v>
      </c>
      <c r="T19" s="66">
        <f t="shared" si="9"/>
        <v>0.4526315789</v>
      </c>
      <c r="U19" s="27">
        <f t="shared" si="10"/>
        <v>0.457963819</v>
      </c>
      <c r="V19" s="27">
        <f t="shared" si="11"/>
        <v>-0.2067951293</v>
      </c>
      <c r="W19" s="27">
        <f t="shared" si="12"/>
        <v>-2.456924942</v>
      </c>
      <c r="X19" s="27">
        <f t="shared" si="13"/>
        <v>0.4143936083</v>
      </c>
      <c r="Y19" s="27">
        <f t="shared" si="14"/>
        <v>-0.002157496371</v>
      </c>
      <c r="Z19" s="27">
        <f t="shared" si="15"/>
        <v>0.1308365172</v>
      </c>
      <c r="AA19" s="27">
        <f t="shared" si="16"/>
        <v>1.691909031</v>
      </c>
      <c r="AB19" s="27">
        <f t="shared" si="17"/>
        <v>0.2827714611</v>
      </c>
      <c r="AC19" s="27">
        <f t="shared" si="18"/>
        <v>0.7515931377</v>
      </c>
      <c r="AD19" s="27">
        <f t="shared" si="19"/>
        <v>-0.6525675123</v>
      </c>
      <c r="AE19" s="27">
        <f t="shared" si="20"/>
        <v>0.002558566166</v>
      </c>
      <c r="AF19" s="27">
        <f t="shared" si="21"/>
        <v>0.005276453817</v>
      </c>
      <c r="AG19" s="27">
        <f t="shared" si="22"/>
        <v>-0.04089090064</v>
      </c>
      <c r="AH19" s="27">
        <f t="shared" si="23"/>
        <v>-0.3906089107</v>
      </c>
      <c r="AI19" s="27">
        <f t="shared" si="24"/>
        <v>-0.0126105748</v>
      </c>
      <c r="AJ19" s="27">
        <f t="shared" si="25"/>
        <v>-0.1055042111</v>
      </c>
      <c r="AK19" s="27">
        <f t="shared" si="26"/>
        <v>-0.4776818593</v>
      </c>
      <c r="AL19" s="27">
        <f t="shared" si="27"/>
        <v>-0.05523917718</v>
      </c>
      <c r="AM19" s="27">
        <f t="shared" si="28"/>
        <v>0.1619415179</v>
      </c>
      <c r="AN19" s="27">
        <f t="shared" si="29"/>
        <v>0.1833422325</v>
      </c>
      <c r="AO19" s="27"/>
      <c r="AP19" s="27"/>
      <c r="AQ19" s="27"/>
    </row>
    <row r="20">
      <c r="A20" s="29">
        <v>1307.0</v>
      </c>
      <c r="B20" s="30">
        <v>2027.0</v>
      </c>
      <c r="C20" s="14">
        <v>21.0</v>
      </c>
      <c r="D20" s="15">
        <v>18.0</v>
      </c>
      <c r="E20" s="16">
        <v>21.0</v>
      </c>
      <c r="F20" s="17">
        <v>48.0</v>
      </c>
      <c r="G20" s="18">
        <v>123.0</v>
      </c>
      <c r="H20" s="19">
        <v>24.0</v>
      </c>
      <c r="I20" s="20">
        <v>27.0</v>
      </c>
      <c r="J20" s="21">
        <v>44.0</v>
      </c>
      <c r="K20" s="22">
        <v>24.0</v>
      </c>
      <c r="L20" s="63">
        <f t="shared" si="1"/>
        <v>21</v>
      </c>
      <c r="M20" s="63">
        <f t="shared" si="2"/>
        <v>72</v>
      </c>
      <c r="N20" s="63">
        <f t="shared" si="3"/>
        <v>21</v>
      </c>
      <c r="O20" s="63">
        <f t="shared" si="4"/>
        <v>51</v>
      </c>
      <c r="P20" s="64">
        <f t="shared" si="5"/>
        <v>51</v>
      </c>
      <c r="Q20" s="65">
        <f t="shared" si="6"/>
        <v>0.4363636364</v>
      </c>
      <c r="R20" s="65">
        <f t="shared" si="7"/>
        <v>0.5636363636</v>
      </c>
      <c r="S20" s="73">
        <f t="shared" si="8"/>
        <v>0.02072027627</v>
      </c>
      <c r="T20" s="66">
        <f t="shared" si="9"/>
        <v>0.4146341463</v>
      </c>
      <c r="U20" s="27">
        <f t="shared" si="10"/>
        <v>0.4148542372</v>
      </c>
      <c r="V20" s="27">
        <f t="shared" si="11"/>
        <v>-0.2650629507</v>
      </c>
      <c r="W20" s="27">
        <f t="shared" si="12"/>
        <v>-2.548054522</v>
      </c>
      <c r="X20" s="27">
        <f t="shared" si="13"/>
        <v>0.3780913583</v>
      </c>
      <c r="Y20" s="27">
        <f t="shared" si="14"/>
        <v>-0.003544602336</v>
      </c>
      <c r="Z20" s="27">
        <f t="shared" si="15"/>
        <v>0.1739220017</v>
      </c>
      <c r="AA20" s="27">
        <f t="shared" si="16"/>
        <v>1.819745539</v>
      </c>
      <c r="AB20" s="27">
        <f t="shared" si="17"/>
        <v>0.3306952841</v>
      </c>
      <c r="AC20" s="27">
        <f t="shared" si="18"/>
        <v>0.7111862257</v>
      </c>
      <c r="AD20" s="27">
        <f t="shared" si="19"/>
        <v>-0.5432413941</v>
      </c>
      <c r="AE20" s="27">
        <f t="shared" si="20"/>
        <v>0.005387940868</v>
      </c>
      <c r="AF20" s="27">
        <f t="shared" si="21"/>
        <v>0.008990346164</v>
      </c>
      <c r="AG20" s="27">
        <f t="shared" si="22"/>
        <v>-0.05637272825</v>
      </c>
      <c r="AH20" s="27">
        <f t="shared" si="23"/>
        <v>-0.4357050848</v>
      </c>
      <c r="AI20" s="27">
        <f t="shared" si="24"/>
        <v>-0.01890323054</v>
      </c>
      <c r="AJ20" s="27">
        <f t="shared" si="25"/>
        <v>-0.1279614191</v>
      </c>
      <c r="AK20" s="27">
        <f t="shared" si="26"/>
        <v>-0.4687660022</v>
      </c>
      <c r="AL20" s="27">
        <f t="shared" si="27"/>
        <v>-0.05894179123</v>
      </c>
      <c r="AM20" s="27">
        <f t="shared" si="28"/>
        <v>0.1398113532</v>
      </c>
      <c r="AN20" s="27">
        <f t="shared" si="29"/>
        <v>0.1392559064</v>
      </c>
      <c r="AO20" s="27"/>
      <c r="AP20" s="27"/>
      <c r="AQ20" s="27"/>
    </row>
    <row r="21">
      <c r="A21" s="29">
        <v>1318.0</v>
      </c>
      <c r="B21" s="30">
        <v>1739.0</v>
      </c>
      <c r="C21" s="14">
        <v>9.0</v>
      </c>
      <c r="D21" s="15">
        <v>8.0</v>
      </c>
      <c r="E21" s="16">
        <v>10.0</v>
      </c>
      <c r="F21" s="17">
        <v>19.0</v>
      </c>
      <c r="G21" s="18">
        <v>61.0</v>
      </c>
      <c r="H21" s="19">
        <v>19.0</v>
      </c>
      <c r="I21" s="20">
        <v>10.0</v>
      </c>
      <c r="J21" s="21">
        <v>17.0</v>
      </c>
      <c r="K21" s="22">
        <v>7.0</v>
      </c>
      <c r="L21" s="63">
        <f t="shared" si="1"/>
        <v>9</v>
      </c>
      <c r="M21" s="63">
        <f t="shared" si="2"/>
        <v>38</v>
      </c>
      <c r="N21" s="63">
        <f t="shared" si="3"/>
        <v>10</v>
      </c>
      <c r="O21" s="63">
        <f t="shared" si="4"/>
        <v>17</v>
      </c>
      <c r="P21" s="64">
        <f t="shared" si="5"/>
        <v>17</v>
      </c>
      <c r="Q21" s="65">
        <f t="shared" si="6"/>
        <v>0.3513513514</v>
      </c>
      <c r="R21" s="65">
        <f t="shared" si="7"/>
        <v>0.6351351351</v>
      </c>
      <c r="S21" s="73">
        <f t="shared" si="8"/>
        <v>0.01092581944</v>
      </c>
      <c r="T21" s="66">
        <f t="shared" si="9"/>
        <v>0.3090909091</v>
      </c>
      <c r="U21" s="27">
        <f t="shared" si="10"/>
        <v>0.3266333798</v>
      </c>
      <c r="V21" s="27">
        <f t="shared" si="11"/>
        <v>-0.1397679211</v>
      </c>
      <c r="W21" s="27">
        <f t="shared" si="12"/>
        <v>-2.871282013</v>
      </c>
      <c r="X21" s="27">
        <f t="shared" si="13"/>
        <v>0.304431668</v>
      </c>
      <c r="Y21" s="27">
        <f t="shared" si="14"/>
        <v>-0.0009855631885</v>
      </c>
      <c r="Z21" s="27">
        <f t="shared" si="15"/>
        <v>0.103342779</v>
      </c>
      <c r="AA21" s="27">
        <f t="shared" si="16"/>
        <v>2.310707272</v>
      </c>
      <c r="AB21" s="27">
        <f t="shared" si="17"/>
        <v>0.140404024</v>
      </c>
      <c r="AC21" s="27">
        <f t="shared" si="18"/>
        <v>0.6452730789</v>
      </c>
      <c r="AD21" s="27">
        <f t="shared" si="19"/>
        <v>-0.352191611</v>
      </c>
      <c r="AE21" s="27">
        <f t="shared" si="20"/>
        <v>0.0007899475428</v>
      </c>
      <c r="AF21" s="27">
        <f t="shared" si="21"/>
        <v>0.002816829125</v>
      </c>
      <c r="AG21" s="27">
        <f t="shared" si="22"/>
        <v>-0.03774520589</v>
      </c>
      <c r="AH21" s="27">
        <f t="shared" si="23"/>
        <v>-0.6234390909</v>
      </c>
      <c r="AI21" s="27">
        <f t="shared" si="24"/>
        <v>-0.004232003922</v>
      </c>
      <c r="AJ21" s="27">
        <f t="shared" si="25"/>
        <v>-0.0612206216</v>
      </c>
      <c r="AK21" s="27">
        <f t="shared" si="26"/>
        <v>-0.479273537</v>
      </c>
      <c r="AL21" s="27">
        <f t="shared" si="27"/>
        <v>-0.02014967098</v>
      </c>
      <c r="AM21" s="27">
        <f t="shared" si="28"/>
        <v>0.1021399698</v>
      </c>
      <c r="AN21" s="27">
        <f t="shared" si="29"/>
        <v>0.07269304356</v>
      </c>
      <c r="AO21" s="27"/>
      <c r="AP21" s="27"/>
      <c r="AQ21" s="27"/>
    </row>
    <row r="22">
      <c r="A22" s="29">
        <v>1327.0</v>
      </c>
      <c r="B22" s="30">
        <v>2196.0</v>
      </c>
      <c r="C22" s="14">
        <v>11.0</v>
      </c>
      <c r="D22" s="15">
        <v>10.0</v>
      </c>
      <c r="E22" s="16">
        <v>14.0</v>
      </c>
      <c r="F22" s="17">
        <v>28.0</v>
      </c>
      <c r="G22" s="18">
        <v>72.0</v>
      </c>
      <c r="H22" s="19">
        <v>19.0</v>
      </c>
      <c r="I22" s="20">
        <v>18.0</v>
      </c>
      <c r="J22" s="21">
        <v>19.0</v>
      </c>
      <c r="K22" s="22">
        <v>15.0</v>
      </c>
      <c r="L22" s="63">
        <f t="shared" si="1"/>
        <v>11</v>
      </c>
      <c r="M22" s="63">
        <f t="shared" si="2"/>
        <v>47</v>
      </c>
      <c r="N22" s="63">
        <f t="shared" si="3"/>
        <v>14</v>
      </c>
      <c r="O22" s="63">
        <f t="shared" si="4"/>
        <v>33</v>
      </c>
      <c r="P22" s="64">
        <f t="shared" si="5"/>
        <v>33</v>
      </c>
      <c r="Q22" s="65">
        <f t="shared" si="6"/>
        <v>0.419047619</v>
      </c>
      <c r="R22" s="65">
        <f t="shared" si="7"/>
        <v>0.5523809524</v>
      </c>
      <c r="S22" s="73">
        <f t="shared" si="8"/>
        <v>0.01138433515</v>
      </c>
      <c r="T22" s="66">
        <f t="shared" si="9"/>
        <v>0.4125</v>
      </c>
      <c r="U22" s="27">
        <f t="shared" si="10"/>
        <v>0.417299523</v>
      </c>
      <c r="V22" s="27">
        <f t="shared" si="11"/>
        <v>-0.1456334572</v>
      </c>
      <c r="W22" s="27">
        <f t="shared" si="12"/>
        <v>-2.497171712</v>
      </c>
      <c r="X22" s="27">
        <f t="shared" si="13"/>
        <v>0.363087733</v>
      </c>
      <c r="Y22" s="27">
        <f t="shared" si="14"/>
        <v>-0.00107001972</v>
      </c>
      <c r="Z22" s="27">
        <f t="shared" si="15"/>
        <v>0.09364969049</v>
      </c>
      <c r="AA22" s="27">
        <f t="shared" si="16"/>
        <v>1.747793193</v>
      </c>
      <c r="AB22" s="27">
        <f t="shared" si="17"/>
        <v>0.1744837386</v>
      </c>
      <c r="AC22" s="27">
        <f t="shared" si="18"/>
        <v>0.6693262411</v>
      </c>
      <c r="AD22" s="27">
        <f t="shared" si="19"/>
        <v>-0.5009824421</v>
      </c>
      <c r="AE22" s="27">
        <f t="shared" si="20"/>
        <v>0.0008936330337</v>
      </c>
      <c r="AF22" s="27">
        <f t="shared" si="21"/>
        <v>0.002659747239</v>
      </c>
      <c r="AG22" s="27">
        <f t="shared" si="22"/>
        <v>-0.02974819127</v>
      </c>
      <c r="AH22" s="27">
        <f t="shared" si="23"/>
        <v>-0.4101207084</v>
      </c>
      <c r="AI22" s="27">
        <f t="shared" si="24"/>
        <v>-0.005479931359</v>
      </c>
      <c r="AJ22" s="27">
        <f t="shared" si="25"/>
        <v>-0.06616764752</v>
      </c>
      <c r="AK22" s="27">
        <f t="shared" si="26"/>
        <v>-0.4323647824</v>
      </c>
      <c r="AL22" s="27">
        <f t="shared" si="27"/>
        <v>-0.02986517827</v>
      </c>
      <c r="AM22" s="27">
        <f t="shared" si="28"/>
        <v>0.1263606292</v>
      </c>
      <c r="AN22" s="27">
        <f t="shared" si="29"/>
        <v>0.123326981</v>
      </c>
      <c r="AO22" s="27"/>
      <c r="AP22" s="27"/>
      <c r="AQ22" s="27"/>
    </row>
    <row r="23">
      <c r="A23" s="29">
        <v>1328.0</v>
      </c>
      <c r="B23" s="30">
        <v>1757.0</v>
      </c>
      <c r="C23" s="14">
        <v>13.0</v>
      </c>
      <c r="D23" s="15">
        <v>9.0</v>
      </c>
      <c r="E23" s="16">
        <v>7.0</v>
      </c>
      <c r="F23" s="17">
        <v>27.0</v>
      </c>
      <c r="G23" s="18">
        <v>83.0</v>
      </c>
      <c r="H23" s="19">
        <v>13.0</v>
      </c>
      <c r="I23" s="20">
        <v>15.0</v>
      </c>
      <c r="J23" s="21">
        <v>36.0</v>
      </c>
      <c r="K23" s="22">
        <v>11.0</v>
      </c>
      <c r="L23" s="63">
        <f t="shared" si="1"/>
        <v>13</v>
      </c>
      <c r="M23" s="63">
        <f t="shared" si="2"/>
        <v>40</v>
      </c>
      <c r="N23" s="63">
        <f t="shared" si="3"/>
        <v>7</v>
      </c>
      <c r="O23" s="63">
        <f t="shared" si="4"/>
        <v>26</v>
      </c>
      <c r="P23" s="64">
        <f t="shared" si="5"/>
        <v>26</v>
      </c>
      <c r="Q23" s="65">
        <f t="shared" si="6"/>
        <v>0.4534883721</v>
      </c>
      <c r="R23" s="65">
        <f t="shared" si="7"/>
        <v>0.6162790698</v>
      </c>
      <c r="S23" s="73">
        <f t="shared" si="8"/>
        <v>0.01138303927</v>
      </c>
      <c r="T23" s="66">
        <f t="shared" si="9"/>
        <v>0.3939393939</v>
      </c>
      <c r="U23" s="27">
        <f t="shared" si="10"/>
        <v>0.4002558145</v>
      </c>
      <c r="V23" s="27">
        <f t="shared" si="11"/>
        <v>-0.1456168797</v>
      </c>
      <c r="W23" s="27">
        <f t="shared" si="12"/>
        <v>-2.786038609</v>
      </c>
      <c r="X23" s="27">
        <f t="shared" si="13"/>
        <v>0.3929292459</v>
      </c>
      <c r="Y23" s="27">
        <f t="shared" si="14"/>
        <v>-0.001069776133</v>
      </c>
      <c r="Z23" s="27">
        <f t="shared" si="15"/>
        <v>0.1044709711</v>
      </c>
      <c r="AA23" s="27">
        <f t="shared" si="16"/>
        <v>2.175542097</v>
      </c>
      <c r="AB23" s="27">
        <f t="shared" si="17"/>
        <v>0.1888027422</v>
      </c>
      <c r="AC23" s="27">
        <f t="shared" si="18"/>
        <v>0.8081265109</v>
      </c>
      <c r="AD23" s="27">
        <f t="shared" si="19"/>
        <v>-0.5867161762</v>
      </c>
      <c r="AE23" s="27">
        <f t="shared" si="20"/>
        <v>0.0008933279006</v>
      </c>
      <c r="AF23" s="27">
        <f t="shared" si="21"/>
        <v>0.002966744959</v>
      </c>
      <c r="AG23" s="27">
        <f t="shared" si="22"/>
        <v>-0.03702444645</v>
      </c>
      <c r="AH23" s="27">
        <f t="shared" si="23"/>
        <v>-0.5695447729</v>
      </c>
      <c r="AI23" s="27">
        <f t="shared" si="24"/>
        <v>-0.005928966814</v>
      </c>
      <c r="AJ23" s="27">
        <f t="shared" si="25"/>
        <v>-0.07987994511</v>
      </c>
      <c r="AK23" s="27">
        <f t="shared" si="26"/>
        <v>-0.5824122996</v>
      </c>
      <c r="AL23" s="27">
        <f t="shared" si="27"/>
        <v>-0.03497206118</v>
      </c>
      <c r="AM23" s="27">
        <f t="shared" si="28"/>
        <v>0.1651034165</v>
      </c>
      <c r="AN23" s="27">
        <f t="shared" si="29"/>
        <v>0.1563026838</v>
      </c>
      <c r="AO23" s="27"/>
      <c r="AP23" s="27"/>
      <c r="AQ23" s="27"/>
    </row>
    <row r="24">
      <c r="A24" s="29">
        <v>1330.0</v>
      </c>
      <c r="B24" s="30">
        <v>1937.0</v>
      </c>
      <c r="C24" s="14">
        <v>24.0</v>
      </c>
      <c r="D24" s="15">
        <v>23.0</v>
      </c>
      <c r="E24" s="16">
        <v>28.0</v>
      </c>
      <c r="F24" s="17">
        <v>24.0</v>
      </c>
      <c r="G24" s="18">
        <v>93.0</v>
      </c>
      <c r="H24" s="19">
        <v>23.0</v>
      </c>
      <c r="I24" s="20">
        <v>29.0</v>
      </c>
      <c r="J24" s="21">
        <v>43.0</v>
      </c>
      <c r="K24" s="22">
        <v>39.0</v>
      </c>
      <c r="L24" s="63">
        <f t="shared" si="1"/>
        <v>24</v>
      </c>
      <c r="M24" s="63">
        <f t="shared" si="2"/>
        <v>47</v>
      </c>
      <c r="N24" s="63">
        <f t="shared" si="3"/>
        <v>28</v>
      </c>
      <c r="O24" s="63">
        <f t="shared" si="4"/>
        <v>68</v>
      </c>
      <c r="P24" s="64">
        <f t="shared" si="5"/>
        <v>68</v>
      </c>
      <c r="Q24" s="65">
        <f t="shared" si="6"/>
        <v>0.5508982036</v>
      </c>
      <c r="R24" s="65">
        <f t="shared" si="7"/>
        <v>0.4251497006</v>
      </c>
      <c r="S24" s="73">
        <f t="shared" si="8"/>
        <v>0.02684563758</v>
      </c>
      <c r="T24" s="66">
        <f t="shared" si="9"/>
        <v>0.5913043478</v>
      </c>
      <c r="U24" s="27">
        <f t="shared" si="10"/>
        <v>0.584433835</v>
      </c>
      <c r="V24" s="27">
        <f t="shared" si="11"/>
        <v>-0.3434212855</v>
      </c>
      <c r="W24" s="27">
        <f t="shared" si="12"/>
        <v>-1.921992062</v>
      </c>
      <c r="X24" s="27">
        <f t="shared" si="13"/>
        <v>0.4773309064</v>
      </c>
      <c r="Y24" s="27">
        <f t="shared" si="14"/>
        <v>-0.005950094754</v>
      </c>
      <c r="Z24" s="27">
        <f t="shared" si="15"/>
        <v>0.1699712935</v>
      </c>
      <c r="AA24" s="27">
        <f t="shared" si="16"/>
        <v>1.035371985</v>
      </c>
      <c r="AB24" s="27">
        <f t="shared" si="17"/>
        <v>0.5409149526</v>
      </c>
      <c r="AC24" s="27">
        <f t="shared" si="18"/>
        <v>0.6772500002</v>
      </c>
      <c r="AD24" s="27">
        <f t="shared" si="19"/>
        <v>-0.86584163</v>
      </c>
      <c r="AE24" s="27">
        <f t="shared" si="20"/>
        <v>0.01171810444</v>
      </c>
      <c r="AF24" s="27">
        <f t="shared" si="21"/>
        <v>0.01138349575</v>
      </c>
      <c r="AG24" s="27">
        <f t="shared" si="22"/>
        <v>-0.04155592764</v>
      </c>
      <c r="AH24" s="27">
        <f t="shared" si="23"/>
        <v>-0.1869912342</v>
      </c>
      <c r="AI24" s="27">
        <f t="shared" si="24"/>
        <v>-0.04006039225</v>
      </c>
      <c r="AJ24" s="27">
        <f t="shared" si="25"/>
        <v>-0.157878469</v>
      </c>
      <c r="AK24" s="27">
        <f t="shared" si="26"/>
        <v>-0.3367167003</v>
      </c>
      <c r="AL24" s="27">
        <f t="shared" si="27"/>
        <v>-0.1217158451</v>
      </c>
      <c r="AM24" s="27">
        <f t="shared" si="28"/>
        <v>0.1680857593</v>
      </c>
      <c r="AN24" s="27">
        <f t="shared" si="29"/>
        <v>0.2802089717</v>
      </c>
      <c r="AO24" s="27"/>
      <c r="AP24" s="27"/>
      <c r="AQ24" s="27"/>
    </row>
    <row r="25">
      <c r="A25" s="29">
        <v>1331.0</v>
      </c>
      <c r="B25" s="30">
        <v>1777.0</v>
      </c>
      <c r="C25" s="14">
        <v>3.0</v>
      </c>
      <c r="D25" s="15">
        <v>4.0</v>
      </c>
      <c r="E25" s="16">
        <v>13.0</v>
      </c>
      <c r="F25" s="17">
        <v>24.0</v>
      </c>
      <c r="G25" s="18">
        <v>83.0</v>
      </c>
      <c r="H25" s="19">
        <v>20.0</v>
      </c>
      <c r="I25" s="20">
        <v>10.0</v>
      </c>
      <c r="J25" s="21">
        <v>26.0</v>
      </c>
      <c r="K25" s="22">
        <v>16.0</v>
      </c>
      <c r="L25" s="63">
        <f t="shared" si="1"/>
        <v>3</v>
      </c>
      <c r="M25" s="63">
        <f t="shared" si="2"/>
        <v>44</v>
      </c>
      <c r="N25" s="63">
        <f t="shared" si="3"/>
        <v>13</v>
      </c>
      <c r="O25" s="63">
        <f t="shared" si="4"/>
        <v>26</v>
      </c>
      <c r="P25" s="64">
        <f t="shared" si="5"/>
        <v>26</v>
      </c>
      <c r="Q25" s="65">
        <f t="shared" si="6"/>
        <v>0.3372093023</v>
      </c>
      <c r="R25" s="65">
        <f t="shared" si="7"/>
        <v>0.5465116279</v>
      </c>
      <c r="S25" s="73">
        <f t="shared" si="8"/>
        <v>0.009003939223</v>
      </c>
      <c r="T25" s="66">
        <f t="shared" si="9"/>
        <v>0.3714285714</v>
      </c>
      <c r="U25" s="27">
        <f t="shared" si="10"/>
        <v>0.3704660615</v>
      </c>
      <c r="V25" s="27">
        <f t="shared" si="11"/>
        <v>-0.1151823782</v>
      </c>
      <c r="W25" s="27">
        <f t="shared" si="12"/>
        <v>-2.470638011</v>
      </c>
      <c r="X25" s="27">
        <f t="shared" si="13"/>
        <v>0.2921781572</v>
      </c>
      <c r="Y25" s="27">
        <f t="shared" si="14"/>
        <v>-0.0006693319339</v>
      </c>
      <c r="Z25" s="27">
        <f t="shared" si="15"/>
        <v>0.07328109338</v>
      </c>
      <c r="AA25" s="27">
        <f t="shared" si="16"/>
        <v>1.710848164</v>
      </c>
      <c r="AB25" s="27">
        <f t="shared" si="17"/>
        <v>0.111049347</v>
      </c>
      <c r="AC25" s="27">
        <f t="shared" si="18"/>
        <v>0.5328865188</v>
      </c>
      <c r="AD25" s="27">
        <f t="shared" si="19"/>
        <v>-0.3244104564</v>
      </c>
      <c r="AE25" s="27">
        <f t="shared" si="20"/>
        <v>0.0004421135854</v>
      </c>
      <c r="AF25" s="27">
        <f t="shared" si="21"/>
        <v>0.001646079638</v>
      </c>
      <c r="AG25" s="27">
        <f t="shared" si="22"/>
        <v>-0.02303068586</v>
      </c>
      <c r="AH25" s="27">
        <f t="shared" si="23"/>
        <v>-0.3971859116</v>
      </c>
      <c r="AI25" s="27">
        <f t="shared" si="24"/>
        <v>-0.002758424184</v>
      </c>
      <c r="AJ25" s="27">
        <f t="shared" si="25"/>
        <v>-0.04166462311</v>
      </c>
      <c r="AK25" s="27">
        <f t="shared" si="26"/>
        <v>-0.340571189</v>
      </c>
      <c r="AL25" s="27">
        <f t="shared" si="27"/>
        <v>-0.01529545258</v>
      </c>
      <c r="AM25" s="27">
        <f t="shared" si="28"/>
        <v>0.08095521498</v>
      </c>
      <c r="AN25" s="27">
        <f t="shared" si="29"/>
        <v>0.0642638304</v>
      </c>
      <c r="AO25" s="27"/>
      <c r="AP25" s="27"/>
      <c r="AQ25" s="27"/>
    </row>
    <row r="26">
      <c r="A26" s="29">
        <v>1333.0</v>
      </c>
      <c r="B26" s="30">
        <v>1478.0</v>
      </c>
      <c r="C26" s="14">
        <v>19.0</v>
      </c>
      <c r="D26" s="15">
        <v>8.0</v>
      </c>
      <c r="E26" s="16">
        <v>27.0</v>
      </c>
      <c r="F26" s="17">
        <v>27.0</v>
      </c>
      <c r="G26" s="18">
        <v>93.0</v>
      </c>
      <c r="H26" s="19">
        <v>17.0</v>
      </c>
      <c r="I26" s="20">
        <v>18.0</v>
      </c>
      <c r="J26" s="21">
        <v>30.0</v>
      </c>
      <c r="K26" s="22">
        <v>16.0</v>
      </c>
      <c r="L26" s="63">
        <f t="shared" si="1"/>
        <v>19</v>
      </c>
      <c r="M26" s="63">
        <f t="shared" si="2"/>
        <v>44</v>
      </c>
      <c r="N26" s="63">
        <f t="shared" si="3"/>
        <v>27</v>
      </c>
      <c r="O26" s="63">
        <f t="shared" si="4"/>
        <v>34</v>
      </c>
      <c r="P26" s="64">
        <f t="shared" si="5"/>
        <v>34</v>
      </c>
      <c r="Q26" s="65">
        <f t="shared" si="6"/>
        <v>0.4274193548</v>
      </c>
      <c r="R26" s="65">
        <f t="shared" si="7"/>
        <v>0.5080645161</v>
      </c>
      <c r="S26" s="73">
        <f t="shared" si="8"/>
        <v>0.03112313938</v>
      </c>
      <c r="T26" s="66">
        <f t="shared" si="9"/>
        <v>0.4358974359</v>
      </c>
      <c r="U26" s="27">
        <f t="shared" si="10"/>
        <v>0.439953184</v>
      </c>
      <c r="V26" s="27">
        <f t="shared" si="11"/>
        <v>-0.3981409828</v>
      </c>
      <c r="W26" s="27">
        <f t="shared" si="12"/>
        <v>-2.296828542</v>
      </c>
      <c r="X26" s="27">
        <f t="shared" si="13"/>
        <v>0.3703415018</v>
      </c>
      <c r="Y26" s="27">
        <f t="shared" si="14"/>
        <v>-0.007997297116</v>
      </c>
      <c r="Z26" s="27">
        <f t="shared" si="15"/>
        <v>0.2354844536</v>
      </c>
      <c r="AA26" s="27">
        <f t="shared" si="16"/>
        <v>1.478598915</v>
      </c>
      <c r="AB26" s="27">
        <f t="shared" si="17"/>
        <v>0.4865432926</v>
      </c>
      <c r="AC26" s="27">
        <f t="shared" si="18"/>
        <v>0.6279265247</v>
      </c>
      <c r="AD26" s="27">
        <f t="shared" si="19"/>
        <v>-0.5211996549</v>
      </c>
      <c r="AE26" s="27">
        <f t="shared" si="20"/>
        <v>0.0182593952</v>
      </c>
      <c r="AF26" s="27">
        <f t="shared" si="21"/>
        <v>0.01828403256</v>
      </c>
      <c r="AG26" s="27">
        <f t="shared" si="22"/>
        <v>-0.06880129766</v>
      </c>
      <c r="AH26" s="27">
        <f t="shared" si="23"/>
        <v>-0.3191186663</v>
      </c>
      <c r="AI26" s="27">
        <f t="shared" si="24"/>
        <v>-0.04177508816</v>
      </c>
      <c r="AJ26" s="27">
        <f t="shared" si="25"/>
        <v>-0.1697041238</v>
      </c>
      <c r="AK26" s="27">
        <f t="shared" si="26"/>
        <v>-0.3730795623</v>
      </c>
      <c r="AL26" s="27">
        <f t="shared" si="27"/>
        <v>-0.08494199369</v>
      </c>
      <c r="AM26" s="27">
        <f t="shared" si="28"/>
        <v>0.1209131578</v>
      </c>
      <c r="AN26" s="27">
        <f t="shared" si="29"/>
        <v>0.1308671128</v>
      </c>
      <c r="AO26" s="27"/>
      <c r="AP26" s="27"/>
      <c r="AQ26" s="27"/>
    </row>
    <row r="27">
      <c r="A27" s="29">
        <v>1334.0</v>
      </c>
      <c r="B27" s="30">
        <v>1815.0</v>
      </c>
      <c r="C27" s="14">
        <v>11.0</v>
      </c>
      <c r="D27" s="15">
        <v>8.0</v>
      </c>
      <c r="E27" s="16">
        <v>16.0</v>
      </c>
      <c r="F27" s="17">
        <v>31.0</v>
      </c>
      <c r="G27" s="18">
        <v>105.0</v>
      </c>
      <c r="H27" s="19">
        <v>23.0</v>
      </c>
      <c r="I27" s="20">
        <v>21.0</v>
      </c>
      <c r="J27" s="21">
        <v>27.0</v>
      </c>
      <c r="K27" s="22">
        <v>14.0</v>
      </c>
      <c r="L27" s="63">
        <f t="shared" si="1"/>
        <v>11</v>
      </c>
      <c r="M27" s="63">
        <f t="shared" si="2"/>
        <v>54</v>
      </c>
      <c r="N27" s="63">
        <f t="shared" si="3"/>
        <v>16</v>
      </c>
      <c r="O27" s="63">
        <f t="shared" si="4"/>
        <v>35</v>
      </c>
      <c r="P27" s="64">
        <f t="shared" si="5"/>
        <v>35</v>
      </c>
      <c r="Q27" s="65">
        <f t="shared" si="6"/>
        <v>0.3965517241</v>
      </c>
      <c r="R27" s="65">
        <f t="shared" si="7"/>
        <v>0.5603448276</v>
      </c>
      <c r="S27" s="73">
        <f t="shared" si="8"/>
        <v>0.01487603306</v>
      </c>
      <c r="T27" s="66">
        <f t="shared" si="9"/>
        <v>0.393258427</v>
      </c>
      <c r="U27" s="27">
        <f t="shared" si="10"/>
        <v>0.3949016086</v>
      </c>
      <c r="V27" s="27">
        <f t="shared" si="11"/>
        <v>-0.1903008032</v>
      </c>
      <c r="W27" s="27">
        <f t="shared" si="12"/>
        <v>-2.533174337</v>
      </c>
      <c r="X27" s="27">
        <f t="shared" si="13"/>
        <v>0.3435959542</v>
      </c>
      <c r="Y27" s="27">
        <f t="shared" si="14"/>
        <v>-0.001827051148</v>
      </c>
      <c r="Z27" s="27">
        <f t="shared" si="15"/>
        <v>0.1241373532</v>
      </c>
      <c r="AA27" s="27">
        <f t="shared" si="16"/>
        <v>1.798553618</v>
      </c>
      <c r="AB27" s="27">
        <f t="shared" si="17"/>
        <v>0.215759976</v>
      </c>
      <c r="AC27" s="27">
        <f t="shared" si="18"/>
        <v>0.6425264197</v>
      </c>
      <c r="AD27" s="27">
        <f t="shared" si="19"/>
        <v>-0.4486373592</v>
      </c>
      <c r="AE27" s="27">
        <f t="shared" si="20"/>
        <v>0.001993873494</v>
      </c>
      <c r="AF27" s="27">
        <f t="shared" si="21"/>
        <v>0.004606976144</v>
      </c>
      <c r="AG27" s="27">
        <f t="shared" si="22"/>
        <v>-0.04000123251</v>
      </c>
      <c r="AH27" s="27">
        <f t="shared" si="23"/>
        <v>-0.4281162549</v>
      </c>
      <c r="AI27" s="27">
        <f t="shared" si="24"/>
        <v>-0.008854631814</v>
      </c>
      <c r="AJ27" s="27">
        <f t="shared" si="25"/>
        <v>-0.08300003856</v>
      </c>
      <c r="AK27" s="27">
        <f t="shared" si="26"/>
        <v>-0.4210368645</v>
      </c>
      <c r="AL27" s="27">
        <f t="shared" si="27"/>
        <v>-0.03494761184</v>
      </c>
      <c r="AM27" s="27">
        <f t="shared" si="28"/>
        <v>0.1147892935</v>
      </c>
      <c r="AN27" s="27">
        <f t="shared" si="29"/>
        <v>0.1045123216</v>
      </c>
      <c r="AO27" s="27"/>
      <c r="AP27" s="27"/>
      <c r="AQ27" s="27"/>
    </row>
    <row r="28">
      <c r="A28" s="29">
        <v>1335.0</v>
      </c>
      <c r="B28" s="30">
        <v>1591.0</v>
      </c>
      <c r="C28" s="14">
        <v>17.0</v>
      </c>
      <c r="D28" s="15">
        <v>13.0</v>
      </c>
      <c r="E28" s="16">
        <v>23.0</v>
      </c>
      <c r="F28" s="17">
        <v>22.0</v>
      </c>
      <c r="G28" s="18">
        <v>104.0</v>
      </c>
      <c r="H28" s="19">
        <v>18.0</v>
      </c>
      <c r="I28" s="20">
        <v>20.0</v>
      </c>
      <c r="J28" s="21">
        <v>39.0</v>
      </c>
      <c r="K28" s="22">
        <v>20.0</v>
      </c>
      <c r="L28" s="63">
        <f t="shared" si="1"/>
        <v>17</v>
      </c>
      <c r="M28" s="63">
        <f t="shared" si="2"/>
        <v>40</v>
      </c>
      <c r="N28" s="63">
        <f t="shared" si="3"/>
        <v>23</v>
      </c>
      <c r="O28" s="63">
        <f t="shared" si="4"/>
        <v>40</v>
      </c>
      <c r="P28" s="64">
        <f t="shared" si="5"/>
        <v>40</v>
      </c>
      <c r="Q28" s="65">
        <f t="shared" si="6"/>
        <v>0.475</v>
      </c>
      <c r="R28" s="65">
        <f t="shared" si="7"/>
        <v>0.475</v>
      </c>
      <c r="S28" s="73">
        <f t="shared" si="8"/>
        <v>0.02514142049</v>
      </c>
      <c r="T28" s="66">
        <f t="shared" si="9"/>
        <v>0.5</v>
      </c>
      <c r="U28" s="27">
        <f t="shared" si="10"/>
        <v>0.4982282386</v>
      </c>
      <c r="V28" s="27">
        <f t="shared" si="11"/>
        <v>-0.3216201856</v>
      </c>
      <c r="W28" s="27">
        <f t="shared" si="12"/>
        <v>-2.147352399</v>
      </c>
      <c r="X28" s="27">
        <f t="shared" si="13"/>
        <v>0.4115681973</v>
      </c>
      <c r="Y28" s="27">
        <f t="shared" si="14"/>
        <v>-0.005218624627</v>
      </c>
      <c r="Z28" s="27">
        <f t="shared" si="15"/>
        <v>0.1778457127</v>
      </c>
      <c r="AA28" s="27">
        <f t="shared" si="16"/>
        <v>1.292408703</v>
      </c>
      <c r="AB28" s="27">
        <f t="shared" si="17"/>
        <v>0.4367846114</v>
      </c>
      <c r="AC28" s="27">
        <f t="shared" si="18"/>
        <v>0.6524135905</v>
      </c>
      <c r="AD28" s="27">
        <f t="shared" si="19"/>
        <v>-0.6436992007</v>
      </c>
      <c r="AE28" s="27">
        <f t="shared" si="20"/>
        <v>0.009625108431</v>
      </c>
      <c r="AF28" s="27">
        <f t="shared" si="21"/>
        <v>0.01115474276</v>
      </c>
      <c r="AG28" s="27">
        <f t="shared" si="22"/>
        <v>-0.04857944336</v>
      </c>
      <c r="AH28" s="27">
        <f t="shared" si="23"/>
        <v>-0.2607812989</v>
      </c>
      <c r="AI28" s="27">
        <f t="shared" si="24"/>
        <v>-0.03029490733</v>
      </c>
      <c r="AJ28" s="27">
        <f t="shared" si="25"/>
        <v>-0.1424337736</v>
      </c>
      <c r="AK28" s="27">
        <f t="shared" si="26"/>
        <v>-0.3624018236</v>
      </c>
      <c r="AL28" s="27">
        <f t="shared" si="27"/>
        <v>-0.08474375713</v>
      </c>
      <c r="AM28" s="27">
        <f t="shared" si="28"/>
        <v>0.1396134179</v>
      </c>
      <c r="AN28" s="27">
        <f t="shared" si="29"/>
        <v>0.1796175618</v>
      </c>
      <c r="AO28" s="27"/>
      <c r="AP28" s="27"/>
      <c r="AQ28" s="27"/>
    </row>
    <row r="29">
      <c r="A29" s="29">
        <v>1336.0</v>
      </c>
      <c r="B29" s="30">
        <v>1443.0</v>
      </c>
      <c r="C29" s="14">
        <v>10.0</v>
      </c>
      <c r="D29" s="15">
        <v>8.0</v>
      </c>
      <c r="E29" s="16">
        <v>2.0</v>
      </c>
      <c r="F29" s="17">
        <v>12.0</v>
      </c>
      <c r="G29" s="18">
        <v>94.0</v>
      </c>
      <c r="H29" s="19">
        <v>9.0</v>
      </c>
      <c r="I29" s="20">
        <v>11.0</v>
      </c>
      <c r="J29" s="21">
        <v>20.0</v>
      </c>
      <c r="K29" s="22">
        <v>10.0</v>
      </c>
      <c r="L29" s="63">
        <f t="shared" si="1"/>
        <v>10</v>
      </c>
      <c r="M29" s="63">
        <f t="shared" si="2"/>
        <v>21</v>
      </c>
      <c r="N29" s="63">
        <f t="shared" si="3"/>
        <v>2</v>
      </c>
      <c r="O29" s="63">
        <f t="shared" si="4"/>
        <v>21</v>
      </c>
      <c r="P29" s="64">
        <f t="shared" si="5"/>
        <v>21</v>
      </c>
      <c r="Q29" s="65">
        <f t="shared" si="6"/>
        <v>0.5740740741</v>
      </c>
      <c r="R29" s="65">
        <f t="shared" si="7"/>
        <v>0.5740740741</v>
      </c>
      <c r="S29" s="73">
        <f t="shared" si="8"/>
        <v>0.008316008316</v>
      </c>
      <c r="T29" s="66">
        <f t="shared" si="9"/>
        <v>0.5</v>
      </c>
      <c r="U29" s="27">
        <f t="shared" si="10"/>
        <v>0.503756893</v>
      </c>
      <c r="V29" s="27">
        <f t="shared" si="11"/>
        <v>-0.1063820614</v>
      </c>
      <c r="W29" s="27">
        <f t="shared" si="12"/>
        <v>-2.595240716</v>
      </c>
      <c r="X29" s="27">
        <f t="shared" si="13"/>
        <v>0.4974118564</v>
      </c>
      <c r="Y29" s="27">
        <f t="shared" si="14"/>
        <v>-0.0005709607654</v>
      </c>
      <c r="Z29" s="27">
        <f t="shared" si="15"/>
        <v>0.07109561706</v>
      </c>
      <c r="AA29" s="27">
        <f t="shared" si="16"/>
        <v>1.887767577</v>
      </c>
      <c r="AB29" s="27">
        <f t="shared" si="17"/>
        <v>0.1746090529</v>
      </c>
      <c r="AC29" s="27">
        <f t="shared" si="18"/>
        <v>0.9529533653</v>
      </c>
      <c r="AD29" s="27">
        <f t="shared" si="19"/>
        <v>-0.940224619</v>
      </c>
      <c r="AE29" s="27">
        <f t="shared" si="20"/>
        <v>0.0003483220282</v>
      </c>
      <c r="AF29" s="27">
        <f t="shared" si="21"/>
        <v>0.001474973067</v>
      </c>
      <c r="AG29" s="27">
        <f t="shared" si="22"/>
        <v>-0.02347071318</v>
      </c>
      <c r="AH29" s="27">
        <f t="shared" si="23"/>
        <v>-0.4603619462</v>
      </c>
      <c r="AI29" s="27">
        <f t="shared" si="24"/>
        <v>-0.004005845169</v>
      </c>
      <c r="AJ29" s="27">
        <f t="shared" si="25"/>
        <v>-0.06881557332</v>
      </c>
      <c r="AK29" s="27">
        <f t="shared" si="26"/>
        <v>-0.6397544973</v>
      </c>
      <c r="AL29" s="27">
        <f t="shared" si="27"/>
        <v>-0.04094317019</v>
      </c>
      <c r="AM29" s="27">
        <f t="shared" si="28"/>
        <v>0.2464620931</v>
      </c>
      <c r="AN29" s="27">
        <f t="shared" si="29"/>
        <v>0.3170821322</v>
      </c>
      <c r="AO29" s="27"/>
      <c r="AP29" s="27"/>
      <c r="AQ29" s="27"/>
    </row>
    <row r="30">
      <c r="A30" s="29">
        <v>1341.0</v>
      </c>
      <c r="B30" s="30">
        <v>2852.0</v>
      </c>
      <c r="C30" s="14">
        <v>19.0</v>
      </c>
      <c r="D30" s="15">
        <v>5.0</v>
      </c>
      <c r="E30" s="16">
        <v>31.0</v>
      </c>
      <c r="F30" s="17">
        <v>38.0</v>
      </c>
      <c r="G30" s="18">
        <v>166.0</v>
      </c>
      <c r="H30" s="19">
        <v>26.0</v>
      </c>
      <c r="I30" s="20">
        <v>26.0</v>
      </c>
      <c r="J30" s="21">
        <v>35.0</v>
      </c>
      <c r="K30" s="22">
        <v>24.0</v>
      </c>
      <c r="L30" s="63">
        <f t="shared" si="1"/>
        <v>19</v>
      </c>
      <c r="M30" s="63">
        <f t="shared" si="2"/>
        <v>64</v>
      </c>
      <c r="N30" s="63">
        <f t="shared" si="3"/>
        <v>31</v>
      </c>
      <c r="O30" s="63">
        <f t="shared" si="4"/>
        <v>50</v>
      </c>
      <c r="P30" s="64">
        <f t="shared" si="5"/>
        <v>50</v>
      </c>
      <c r="Q30" s="65">
        <f t="shared" si="6"/>
        <v>0.4207317073</v>
      </c>
      <c r="R30" s="65">
        <f t="shared" si="7"/>
        <v>0.506097561</v>
      </c>
      <c r="S30" s="73">
        <f t="shared" si="8"/>
        <v>0.0175315568</v>
      </c>
      <c r="T30" s="66">
        <f t="shared" si="9"/>
        <v>0.4385964912</v>
      </c>
      <c r="U30" s="27">
        <f t="shared" si="10"/>
        <v>0.4430388188</v>
      </c>
      <c r="V30" s="27">
        <f t="shared" si="11"/>
        <v>-0.2242714391</v>
      </c>
      <c r="W30" s="27">
        <f t="shared" si="12"/>
        <v>-2.287936446</v>
      </c>
      <c r="X30" s="27">
        <f t="shared" si="13"/>
        <v>0.364546927</v>
      </c>
      <c r="Y30" s="27">
        <f t="shared" si="14"/>
        <v>-0.002537566325</v>
      </c>
      <c r="Z30" s="27">
        <f t="shared" si="15"/>
        <v>0.1321340378</v>
      </c>
      <c r="AA30" s="27">
        <f t="shared" si="16"/>
        <v>1.467172382</v>
      </c>
      <c r="AB30" s="27">
        <f t="shared" si="17"/>
        <v>0.2697799275</v>
      </c>
      <c r="AC30" s="27">
        <f t="shared" si="18"/>
        <v>0.6157086672</v>
      </c>
      <c r="AD30" s="27">
        <f t="shared" si="19"/>
        <v>-0.5050172771</v>
      </c>
      <c r="AE30" s="27">
        <f t="shared" si="20"/>
        <v>0.003263605416</v>
      </c>
      <c r="AF30" s="27">
        <f t="shared" si="21"/>
        <v>0.005779117666</v>
      </c>
      <c r="AG30" s="27">
        <f t="shared" si="22"/>
        <v>-0.03845603241</v>
      </c>
      <c r="AH30" s="27">
        <f t="shared" si="23"/>
        <v>-0.3154266244</v>
      </c>
      <c r="AI30" s="27">
        <f t="shared" si="24"/>
        <v>-0.01304795963</v>
      </c>
      <c r="AJ30" s="27">
        <f t="shared" si="25"/>
        <v>-0.09373373435</v>
      </c>
      <c r="AK30" s="27">
        <f t="shared" si="26"/>
        <v>-0.3644041186</v>
      </c>
      <c r="AL30" s="27">
        <f t="shared" si="27"/>
        <v>-0.04636194551</v>
      </c>
      <c r="AM30" s="27">
        <f t="shared" si="28"/>
        <v>0.1167054292</v>
      </c>
      <c r="AN30" s="27">
        <f t="shared" si="29"/>
        <v>0.1248198614</v>
      </c>
      <c r="AO30" s="27"/>
      <c r="AP30" s="27"/>
      <c r="AQ30" s="27"/>
    </row>
    <row r="31">
      <c r="A31" s="29">
        <v>1343.0</v>
      </c>
      <c r="B31" s="30">
        <v>1018.0</v>
      </c>
      <c r="C31" s="14">
        <v>13.0</v>
      </c>
      <c r="D31" s="15">
        <v>1.0</v>
      </c>
      <c r="E31" s="16">
        <v>12.0</v>
      </c>
      <c r="F31" s="17">
        <v>17.0</v>
      </c>
      <c r="G31" s="18">
        <v>57.0</v>
      </c>
      <c r="H31" s="19">
        <v>6.0</v>
      </c>
      <c r="I31" s="20">
        <v>13.0</v>
      </c>
      <c r="J31" s="21">
        <v>20.0</v>
      </c>
      <c r="K31" s="22">
        <v>12.0</v>
      </c>
      <c r="L31" s="63">
        <f t="shared" si="1"/>
        <v>13</v>
      </c>
      <c r="M31" s="63">
        <f t="shared" si="2"/>
        <v>23</v>
      </c>
      <c r="N31" s="63">
        <f t="shared" si="3"/>
        <v>12</v>
      </c>
      <c r="O31" s="63">
        <f t="shared" si="4"/>
        <v>25</v>
      </c>
      <c r="P31" s="64">
        <f t="shared" si="5"/>
        <v>25</v>
      </c>
      <c r="Q31" s="65">
        <f t="shared" si="6"/>
        <v>0.5205479452</v>
      </c>
      <c r="R31" s="65">
        <f t="shared" si="7"/>
        <v>0.4931506849</v>
      </c>
      <c r="S31" s="73">
        <f t="shared" si="8"/>
        <v>0.02455795678</v>
      </c>
      <c r="T31" s="66">
        <f t="shared" si="9"/>
        <v>0.5208333333</v>
      </c>
      <c r="U31" s="27">
        <f t="shared" si="10"/>
        <v>0.5170731651</v>
      </c>
      <c r="V31" s="27">
        <f t="shared" si="11"/>
        <v>-0.3141562594</v>
      </c>
      <c r="W31" s="27">
        <f t="shared" si="12"/>
        <v>-2.229406961</v>
      </c>
      <c r="X31" s="27">
        <f t="shared" si="13"/>
        <v>0.4510336409</v>
      </c>
      <c r="Y31" s="27">
        <f t="shared" si="14"/>
        <v>-0.004979215207</v>
      </c>
      <c r="Z31" s="27">
        <f t="shared" si="15"/>
        <v>0.1803565214</v>
      </c>
      <c r="AA31" s="27">
        <f t="shared" si="16"/>
        <v>1.39306678</v>
      </c>
      <c r="AB31" s="27">
        <f t="shared" si="17"/>
        <v>0.4675594886</v>
      </c>
      <c r="AC31" s="27">
        <f t="shared" si="18"/>
        <v>0.7422943539</v>
      </c>
      <c r="AD31" s="27">
        <f t="shared" si="19"/>
        <v>-0.773067158</v>
      </c>
      <c r="AE31" s="27">
        <f t="shared" si="20"/>
        <v>0.008970422277</v>
      </c>
      <c r="AF31" s="27">
        <f t="shared" si="21"/>
        <v>0.01104969851</v>
      </c>
      <c r="AG31" s="27">
        <f t="shared" si="22"/>
        <v>-0.05114780671</v>
      </c>
      <c r="AH31" s="27">
        <f t="shared" si="23"/>
        <v>-0.2918330925</v>
      </c>
      <c r="AI31" s="27">
        <f t="shared" si="24"/>
        <v>-0.0316768212</v>
      </c>
      <c r="AJ31" s="27">
        <f t="shared" si="25"/>
        <v>-0.1582954957</v>
      </c>
      <c r="AK31" s="27">
        <f t="shared" si="26"/>
        <v>-0.4280845592</v>
      </c>
      <c r="AL31" s="27">
        <f t="shared" si="27"/>
        <v>-0.09941327643</v>
      </c>
      <c r="AM31" s="27">
        <f t="shared" si="28"/>
        <v>0.1740794252</v>
      </c>
      <c r="AN31" s="27">
        <f t="shared" si="29"/>
        <v>0.2364014725</v>
      </c>
      <c r="AO31" s="27"/>
      <c r="AP31" s="27"/>
      <c r="AQ31" s="27"/>
    </row>
    <row r="32">
      <c r="A32" s="29">
        <v>1344.0</v>
      </c>
      <c r="B32" s="30">
        <v>1496.0</v>
      </c>
      <c r="C32" s="14">
        <v>12.0</v>
      </c>
      <c r="D32" s="15">
        <v>1.0</v>
      </c>
      <c r="E32" s="16">
        <v>10.0</v>
      </c>
      <c r="F32" s="17">
        <v>37.0</v>
      </c>
      <c r="G32" s="18">
        <v>72.0</v>
      </c>
      <c r="H32" s="19">
        <v>12.0</v>
      </c>
      <c r="I32" s="20">
        <v>10.0</v>
      </c>
      <c r="J32" s="21">
        <v>21.0</v>
      </c>
      <c r="K32" s="22">
        <v>18.0</v>
      </c>
      <c r="L32" s="63">
        <f t="shared" si="1"/>
        <v>12</v>
      </c>
      <c r="M32" s="63">
        <f t="shared" si="2"/>
        <v>49</v>
      </c>
      <c r="N32" s="63">
        <f t="shared" si="3"/>
        <v>10</v>
      </c>
      <c r="O32" s="63">
        <f t="shared" si="4"/>
        <v>28</v>
      </c>
      <c r="P32" s="64">
        <f t="shared" si="5"/>
        <v>28</v>
      </c>
      <c r="Q32" s="65">
        <f t="shared" si="6"/>
        <v>0.404040404</v>
      </c>
      <c r="R32" s="65">
        <f t="shared" si="7"/>
        <v>0.6161616162</v>
      </c>
      <c r="S32" s="73">
        <f t="shared" si="8"/>
        <v>0.01470588235</v>
      </c>
      <c r="T32" s="66">
        <f t="shared" si="9"/>
        <v>0.3636363636</v>
      </c>
      <c r="U32" s="27">
        <f t="shared" si="10"/>
        <v>0.3662010039</v>
      </c>
      <c r="V32" s="27">
        <f t="shared" si="11"/>
        <v>-0.1881241601</v>
      </c>
      <c r="W32" s="27">
        <f t="shared" si="12"/>
        <v>-2.785507631</v>
      </c>
      <c r="X32" s="27">
        <f t="shared" si="13"/>
        <v>0.350084591</v>
      </c>
      <c r="Y32" s="27">
        <f t="shared" si="14"/>
        <v>-0.001785494886</v>
      </c>
      <c r="Z32" s="27">
        <f t="shared" si="15"/>
        <v>0.1349415538</v>
      </c>
      <c r="AA32" s="27">
        <f t="shared" si="16"/>
        <v>2.174712924</v>
      </c>
      <c r="AB32" s="27">
        <f t="shared" si="17"/>
        <v>0.2173200478</v>
      </c>
      <c r="AC32" s="27">
        <f t="shared" si="18"/>
        <v>0.7198718932</v>
      </c>
      <c r="AD32" s="27">
        <f t="shared" si="19"/>
        <v>-0.465741936</v>
      </c>
      <c r="AE32" s="27">
        <f t="shared" si="20"/>
        <v>0.001926235833</v>
      </c>
      <c r="AF32" s="27">
        <f t="shared" si="21"/>
        <v>0.00495066046</v>
      </c>
      <c r="AG32" s="27">
        <f t="shared" si="22"/>
        <v>-0.04781408744</v>
      </c>
      <c r="AH32" s="27">
        <f t="shared" si="23"/>
        <v>-0.5692191947</v>
      </c>
      <c r="AI32" s="27">
        <f t="shared" si="24"/>
        <v>-0.00881664525</v>
      </c>
      <c r="AJ32" s="27">
        <f t="shared" si="25"/>
        <v>-0.09192771684</v>
      </c>
      <c r="AK32" s="27">
        <f t="shared" si="26"/>
        <v>-0.5187088085</v>
      </c>
      <c r="AL32" s="27">
        <f t="shared" si="27"/>
        <v>-0.03586504371</v>
      </c>
      <c r="AM32" s="27">
        <f t="shared" si="28"/>
        <v>0.131035981</v>
      </c>
      <c r="AN32" s="27">
        <f t="shared" si="29"/>
        <v>0.1105458283</v>
      </c>
      <c r="AO32" s="27"/>
      <c r="AP32" s="27"/>
      <c r="AQ32" s="27"/>
    </row>
    <row r="33">
      <c r="A33" s="29">
        <v>1346.0</v>
      </c>
      <c r="B33" s="30">
        <v>2581.0</v>
      </c>
      <c r="C33" s="14">
        <v>39.0</v>
      </c>
      <c r="D33" s="15">
        <v>33.0</v>
      </c>
      <c r="E33" s="16">
        <v>34.0</v>
      </c>
      <c r="F33" s="17">
        <v>47.0</v>
      </c>
      <c r="G33" s="18">
        <v>175.0</v>
      </c>
      <c r="H33" s="19">
        <v>30.0</v>
      </c>
      <c r="I33" s="20">
        <v>71.0</v>
      </c>
      <c r="J33" s="21">
        <v>72.0</v>
      </c>
      <c r="K33" s="22">
        <v>45.0</v>
      </c>
      <c r="L33" s="63">
        <f t="shared" si="1"/>
        <v>39</v>
      </c>
      <c r="M33" s="63">
        <f t="shared" si="2"/>
        <v>77</v>
      </c>
      <c r="N33" s="63">
        <f t="shared" si="3"/>
        <v>34</v>
      </c>
      <c r="O33" s="63">
        <f t="shared" si="4"/>
        <v>116</v>
      </c>
      <c r="P33" s="64">
        <f t="shared" si="5"/>
        <v>116</v>
      </c>
      <c r="Q33" s="65">
        <f t="shared" si="6"/>
        <v>0.5827067669</v>
      </c>
      <c r="R33" s="65">
        <f t="shared" si="7"/>
        <v>0.4360902256</v>
      </c>
      <c r="S33" s="73">
        <f t="shared" si="8"/>
        <v>0.028283611</v>
      </c>
      <c r="T33" s="66">
        <f t="shared" si="9"/>
        <v>0.6010362694</v>
      </c>
      <c r="U33" s="27">
        <f t="shared" si="10"/>
        <v>0.598837478</v>
      </c>
      <c r="V33" s="27">
        <f t="shared" si="11"/>
        <v>-0.3618164783</v>
      </c>
      <c r="W33" s="27">
        <f t="shared" si="12"/>
        <v>-1.971451352</v>
      </c>
      <c r="X33" s="27">
        <f t="shared" si="13"/>
        <v>0.504891734</v>
      </c>
      <c r="Y33" s="27">
        <f t="shared" si="14"/>
        <v>-0.006604594327</v>
      </c>
      <c r="Z33" s="27">
        <f t="shared" si="15"/>
        <v>0.1836839403</v>
      </c>
      <c r="AA33" s="27">
        <f t="shared" si="16"/>
        <v>1.089344788</v>
      </c>
      <c r="AB33" s="27">
        <f t="shared" si="17"/>
        <v>0.6027938669</v>
      </c>
      <c r="AC33" s="27">
        <f t="shared" si="18"/>
        <v>0.7347882353</v>
      </c>
      <c r="AD33" s="27">
        <f t="shared" si="19"/>
        <v>-0.9687146635</v>
      </c>
      <c r="AE33" s="27">
        <f t="shared" si="20"/>
        <v>0.01370379213</v>
      </c>
      <c r="AF33" s="27">
        <f t="shared" si="21"/>
        <v>0.01296081734</v>
      </c>
      <c r="AG33" s="27">
        <f t="shared" si="22"/>
        <v>-0.04606415025</v>
      </c>
      <c r="AH33" s="27">
        <f t="shared" si="23"/>
        <v>-0.2018016315</v>
      </c>
      <c r="AI33" s="27">
        <f t="shared" si="24"/>
        <v>-0.04703446063</v>
      </c>
      <c r="AJ33" s="27">
        <f t="shared" si="25"/>
        <v>-0.1804667591</v>
      </c>
      <c r="AK33" s="27">
        <f t="shared" si="26"/>
        <v>-0.3747246928</v>
      </c>
      <c r="AL33" s="27">
        <f t="shared" si="27"/>
        <v>-0.1434715077</v>
      </c>
      <c r="AM33" s="27">
        <f t="shared" si="28"/>
        <v>0.1928958153</v>
      </c>
      <c r="AN33" s="27">
        <f t="shared" si="29"/>
        <v>0.3316027721</v>
      </c>
      <c r="AO33" s="27"/>
      <c r="AP33" s="27"/>
      <c r="AQ33" s="27"/>
    </row>
    <row r="34">
      <c r="A34" s="29">
        <v>1348.0</v>
      </c>
      <c r="B34" s="30">
        <v>1808.0</v>
      </c>
      <c r="C34" s="14">
        <v>12.0</v>
      </c>
      <c r="D34" s="15">
        <v>8.0</v>
      </c>
      <c r="E34" s="16">
        <v>9.0</v>
      </c>
      <c r="F34" s="17">
        <v>11.0</v>
      </c>
      <c r="G34" s="18">
        <v>72.0</v>
      </c>
      <c r="H34" s="19">
        <v>26.0</v>
      </c>
      <c r="I34" s="20">
        <v>21.0</v>
      </c>
      <c r="J34" s="21">
        <v>18.0</v>
      </c>
      <c r="K34" s="22">
        <v>15.0</v>
      </c>
      <c r="L34" s="63">
        <f t="shared" si="1"/>
        <v>12</v>
      </c>
      <c r="M34" s="63">
        <f t="shared" si="2"/>
        <v>37</v>
      </c>
      <c r="N34" s="63">
        <f t="shared" si="3"/>
        <v>9</v>
      </c>
      <c r="O34" s="63">
        <f t="shared" si="4"/>
        <v>36</v>
      </c>
      <c r="P34" s="64">
        <f t="shared" si="5"/>
        <v>36</v>
      </c>
      <c r="Q34" s="65">
        <f t="shared" si="6"/>
        <v>0.5106382979</v>
      </c>
      <c r="R34" s="65">
        <f t="shared" si="7"/>
        <v>0.5212765957</v>
      </c>
      <c r="S34" s="73">
        <f t="shared" si="8"/>
        <v>0.01161504425</v>
      </c>
      <c r="T34" s="66">
        <f t="shared" si="9"/>
        <v>0.4931506849</v>
      </c>
      <c r="U34" s="27">
        <f t="shared" si="10"/>
        <v>0.4929488956</v>
      </c>
      <c r="V34" s="27">
        <f t="shared" si="11"/>
        <v>-0.1485847901</v>
      </c>
      <c r="W34" s="27">
        <f t="shared" si="12"/>
        <v>-2.356556944</v>
      </c>
      <c r="X34" s="27">
        <f t="shared" si="13"/>
        <v>0.4424473342</v>
      </c>
      <c r="Y34" s="27">
        <f t="shared" si="14"/>
        <v>-0.001113828108</v>
      </c>
      <c r="Z34" s="27">
        <f t="shared" si="15"/>
        <v>0.09016730183</v>
      </c>
      <c r="AA34" s="27">
        <f t="shared" si="16"/>
        <v>1.556499937</v>
      </c>
      <c r="AB34" s="27">
        <f t="shared" si="17"/>
        <v>0.2169292727</v>
      </c>
      <c r="AC34" s="27">
        <f t="shared" si="18"/>
        <v>0.7696927402</v>
      </c>
      <c r="AD34" s="27">
        <f t="shared" si="19"/>
        <v>-0.7439136339</v>
      </c>
      <c r="AE34" s="27">
        <f t="shared" si="20"/>
        <v>0.0009490712147</v>
      </c>
      <c r="AF34" s="27">
        <f t="shared" si="21"/>
        <v>0.002612740576</v>
      </c>
      <c r="AG34" s="27">
        <f t="shared" si="22"/>
        <v>-0.02702917716</v>
      </c>
      <c r="AH34" s="27">
        <f t="shared" si="23"/>
        <v>-0.3446674687</v>
      </c>
      <c r="AI34" s="27">
        <f t="shared" si="24"/>
        <v>-0.006951067668</v>
      </c>
      <c r="AJ34" s="27">
        <f t="shared" si="25"/>
        <v>-0.07763158054</v>
      </c>
      <c r="AK34" s="27">
        <f t="shared" si="26"/>
        <v>-0.4692014895</v>
      </c>
      <c r="AL34" s="27">
        <f t="shared" si="27"/>
        <v>-0.04524580504</v>
      </c>
      <c r="AM34" s="27">
        <f t="shared" si="28"/>
        <v>0.1770685066</v>
      </c>
      <c r="AN34" s="27">
        <f t="shared" si="29"/>
        <v>0.2231557693</v>
      </c>
      <c r="AO34" s="27"/>
      <c r="AP34" s="27"/>
      <c r="AQ34" s="27"/>
    </row>
    <row r="35">
      <c r="A35" s="29">
        <v>1349.0</v>
      </c>
      <c r="B35" s="30">
        <v>1790.0</v>
      </c>
      <c r="C35" s="14">
        <v>11.0</v>
      </c>
      <c r="D35" s="15">
        <v>8.0</v>
      </c>
      <c r="E35" s="16">
        <v>12.0</v>
      </c>
      <c r="F35" s="17">
        <v>17.0</v>
      </c>
      <c r="G35" s="18">
        <v>69.0</v>
      </c>
      <c r="H35" s="19">
        <v>11.0</v>
      </c>
      <c r="I35" s="20">
        <v>8.0</v>
      </c>
      <c r="J35" s="21">
        <v>16.0</v>
      </c>
      <c r="K35" s="22">
        <v>13.0</v>
      </c>
      <c r="L35" s="63">
        <f t="shared" si="1"/>
        <v>11</v>
      </c>
      <c r="M35" s="63">
        <f t="shared" si="2"/>
        <v>28</v>
      </c>
      <c r="N35" s="63">
        <f t="shared" si="3"/>
        <v>12</v>
      </c>
      <c r="O35" s="63">
        <f t="shared" si="4"/>
        <v>21</v>
      </c>
      <c r="P35" s="64">
        <f t="shared" si="5"/>
        <v>21</v>
      </c>
      <c r="Q35" s="65">
        <f t="shared" si="6"/>
        <v>0.4444444444</v>
      </c>
      <c r="R35" s="65">
        <f t="shared" si="7"/>
        <v>0.5416666667</v>
      </c>
      <c r="S35" s="73">
        <f t="shared" si="8"/>
        <v>0.01284916201</v>
      </c>
      <c r="T35" s="66">
        <f t="shared" si="9"/>
        <v>0.4285714286</v>
      </c>
      <c r="U35" s="27">
        <f t="shared" si="10"/>
        <v>0.4388682946</v>
      </c>
      <c r="V35" s="27">
        <f t="shared" si="11"/>
        <v>-0.1643721711</v>
      </c>
      <c r="W35" s="27">
        <f t="shared" si="12"/>
        <v>-2.448735192</v>
      </c>
      <c r="X35" s="27">
        <f t="shared" si="13"/>
        <v>0.3850930501</v>
      </c>
      <c r="Y35" s="27">
        <f t="shared" si="14"/>
        <v>-0.001363094753</v>
      </c>
      <c r="Z35" s="27">
        <f t="shared" si="15"/>
        <v>0.1036494244</v>
      </c>
      <c r="AA35" s="27">
        <f t="shared" si="16"/>
        <v>1.680648437</v>
      </c>
      <c r="AB35" s="27">
        <f t="shared" si="17"/>
        <v>0.2088700616</v>
      </c>
      <c r="AC35" s="27">
        <f t="shared" si="18"/>
        <v>0.6961220213</v>
      </c>
      <c r="AD35" s="27">
        <f t="shared" si="19"/>
        <v>-0.5635477425</v>
      </c>
      <c r="AE35" s="27">
        <f t="shared" si="20"/>
        <v>0.001284874206</v>
      </c>
      <c r="AF35" s="27">
        <f t="shared" si="21"/>
        <v>0.003322523391</v>
      </c>
      <c r="AG35" s="27">
        <f t="shared" si="22"/>
        <v>-0.03228602134</v>
      </c>
      <c r="AH35" s="27">
        <f t="shared" si="23"/>
        <v>-0.3867158274</v>
      </c>
      <c r="AI35" s="27">
        <f t="shared" si="24"/>
        <v>-0.007403950172</v>
      </c>
      <c r="AJ35" s="27">
        <f t="shared" si="25"/>
        <v>-0.07767125939</v>
      </c>
      <c r="AK35" s="27">
        <f t="shared" si="26"/>
        <v>-0.4409519308</v>
      </c>
      <c r="AL35" s="27">
        <f t="shared" si="27"/>
        <v>-0.0379175661</v>
      </c>
      <c r="AM35" s="27">
        <f t="shared" si="28"/>
        <v>0.1393841544</v>
      </c>
      <c r="AN35" s="27">
        <f t="shared" si="29"/>
        <v>0.1471364974</v>
      </c>
      <c r="AO35" s="27"/>
      <c r="AP35" s="27"/>
      <c r="AQ35" s="27"/>
    </row>
    <row r="36">
      <c r="A36" s="29">
        <v>1351.0</v>
      </c>
      <c r="B36" s="30">
        <v>3110.0</v>
      </c>
      <c r="C36" s="14">
        <v>22.0</v>
      </c>
      <c r="D36" s="15">
        <v>16.0</v>
      </c>
      <c r="E36" s="16">
        <v>18.0</v>
      </c>
      <c r="F36" s="17">
        <v>35.0</v>
      </c>
      <c r="G36" s="18">
        <v>147.0</v>
      </c>
      <c r="H36" s="19">
        <v>21.0</v>
      </c>
      <c r="I36" s="20">
        <v>24.0</v>
      </c>
      <c r="J36" s="21">
        <v>37.0</v>
      </c>
      <c r="K36" s="22">
        <v>27.0</v>
      </c>
      <c r="L36" s="63">
        <f t="shared" si="1"/>
        <v>22</v>
      </c>
      <c r="M36" s="63">
        <f t="shared" si="2"/>
        <v>56</v>
      </c>
      <c r="N36" s="63">
        <f t="shared" si="3"/>
        <v>18</v>
      </c>
      <c r="O36" s="63">
        <f t="shared" si="4"/>
        <v>51</v>
      </c>
      <c r="P36" s="64">
        <f t="shared" si="5"/>
        <v>51</v>
      </c>
      <c r="Q36" s="65">
        <f t="shared" si="6"/>
        <v>0.4965986395</v>
      </c>
      <c r="R36" s="65">
        <f t="shared" si="7"/>
        <v>0.5306122449</v>
      </c>
      <c r="S36" s="73">
        <f t="shared" si="8"/>
        <v>0.01286173633</v>
      </c>
      <c r="T36" s="66">
        <f t="shared" si="9"/>
        <v>0.476635514</v>
      </c>
      <c r="U36" s="27">
        <f t="shared" si="10"/>
        <v>0.4784750917</v>
      </c>
      <c r="V36" s="27">
        <f t="shared" si="11"/>
        <v>-0.1645330274</v>
      </c>
      <c r="W36" s="27">
        <f t="shared" si="12"/>
        <v>-2.398761004</v>
      </c>
      <c r="X36" s="27">
        <f t="shared" si="13"/>
        <v>0.4302825407</v>
      </c>
      <c r="Y36" s="27">
        <f t="shared" si="14"/>
        <v>-0.001365763936</v>
      </c>
      <c r="Z36" s="27">
        <f t="shared" si="15"/>
        <v>0.1016334924</v>
      </c>
      <c r="AA36" s="27">
        <f t="shared" si="16"/>
        <v>1.61275052</v>
      </c>
      <c r="AB36" s="27">
        <f t="shared" si="17"/>
        <v>0.2336087123</v>
      </c>
      <c r="AC36" s="27">
        <f t="shared" si="18"/>
        <v>0.7619361399</v>
      </c>
      <c r="AD36" s="27">
        <f t="shared" si="19"/>
        <v>-0.7035691712</v>
      </c>
      <c r="AE36" s="27">
        <f t="shared" si="20"/>
        <v>0.001288650073</v>
      </c>
      <c r="AF36" s="27">
        <f t="shared" si="21"/>
        <v>0.003261090107</v>
      </c>
      <c r="AG36" s="27">
        <f t="shared" si="22"/>
        <v>-0.03101199044</v>
      </c>
      <c r="AH36" s="27">
        <f t="shared" si="23"/>
        <v>-0.3635192546</v>
      </c>
      <c r="AI36" s="27">
        <f t="shared" si="24"/>
        <v>-0.008288980641</v>
      </c>
      <c r="AJ36" s="27">
        <f t="shared" si="25"/>
        <v>-0.08509780245</v>
      </c>
      <c r="AK36" s="27">
        <f t="shared" si="26"/>
        <v>-0.472791442</v>
      </c>
      <c r="AL36" s="27">
        <f t="shared" si="27"/>
        <v>-0.04738504929</v>
      </c>
      <c r="AM36" s="27">
        <f t="shared" si="28"/>
        <v>0.1704647748</v>
      </c>
      <c r="AN36" s="27">
        <f t="shared" si="29"/>
        <v>0.2052506513</v>
      </c>
      <c r="AO36" s="27"/>
      <c r="AP36" s="27"/>
      <c r="AQ36" s="27"/>
    </row>
    <row r="37">
      <c r="A37" s="29">
        <v>1352.0</v>
      </c>
      <c r="B37" s="30">
        <v>1460.0</v>
      </c>
      <c r="C37" s="14">
        <v>3.0</v>
      </c>
      <c r="D37" s="15">
        <v>7.0</v>
      </c>
      <c r="E37" s="16">
        <v>10.0</v>
      </c>
      <c r="F37" s="17">
        <v>9.0</v>
      </c>
      <c r="G37" s="18">
        <v>69.0</v>
      </c>
      <c r="H37" s="19">
        <v>17.0</v>
      </c>
      <c r="I37" s="20">
        <v>18.0</v>
      </c>
      <c r="J37" s="21">
        <v>23.0</v>
      </c>
      <c r="K37" s="22">
        <v>18.0</v>
      </c>
      <c r="L37" s="63">
        <f t="shared" si="1"/>
        <v>3</v>
      </c>
      <c r="M37" s="63">
        <f t="shared" si="2"/>
        <v>26</v>
      </c>
      <c r="N37" s="63">
        <f t="shared" si="3"/>
        <v>10</v>
      </c>
      <c r="O37" s="63">
        <f t="shared" si="4"/>
        <v>36</v>
      </c>
      <c r="P37" s="64">
        <f t="shared" si="5"/>
        <v>36</v>
      </c>
      <c r="Q37" s="65">
        <f t="shared" si="6"/>
        <v>0.52</v>
      </c>
      <c r="R37" s="65">
        <f t="shared" si="7"/>
        <v>0.3866666667</v>
      </c>
      <c r="S37" s="73">
        <f t="shared" si="8"/>
        <v>0.008904109589</v>
      </c>
      <c r="T37" s="66">
        <f t="shared" si="9"/>
        <v>0.5806451613</v>
      </c>
      <c r="U37" s="27">
        <f t="shared" si="10"/>
        <v>0.582673787</v>
      </c>
      <c r="V37" s="27">
        <f t="shared" si="11"/>
        <v>-0.1139053133</v>
      </c>
      <c r="W37" s="27">
        <f t="shared" si="12"/>
        <v>-1.748020199</v>
      </c>
      <c r="X37" s="27">
        <f t="shared" si="13"/>
        <v>0.4505588687</v>
      </c>
      <c r="Y37" s="27">
        <f t="shared" si="14"/>
        <v>-0.0006545720077</v>
      </c>
      <c r="Z37" s="27">
        <f t="shared" si="15"/>
        <v>0.05127282068</v>
      </c>
      <c r="AA37" s="27">
        <f t="shared" si="16"/>
        <v>0.8564186647</v>
      </c>
      <c r="AB37" s="27">
        <f t="shared" si="17"/>
        <v>0.1693470938</v>
      </c>
      <c r="AC37" s="27">
        <f t="shared" si="18"/>
        <v>0.5814011122</v>
      </c>
      <c r="AD37" s="27">
        <f t="shared" si="19"/>
        <v>-0.7714405047</v>
      </c>
      <c r="AE37" s="27">
        <f t="shared" si="20"/>
        <v>0.0004275704523</v>
      </c>
      <c r="AF37" s="27">
        <f t="shared" si="21"/>
        <v>0.001138948413</v>
      </c>
      <c r="AG37" s="27">
        <f t="shared" si="22"/>
        <v>-0.01140090873</v>
      </c>
      <c r="AH37" s="27">
        <f t="shared" si="23"/>
        <v>-0.140671403</v>
      </c>
      <c r="AI37" s="27">
        <f t="shared" si="24"/>
        <v>-0.004159879323</v>
      </c>
      <c r="AJ37" s="27">
        <f t="shared" si="25"/>
        <v>-0.04495381191</v>
      </c>
      <c r="AK37" s="27">
        <f t="shared" si="26"/>
        <v>-0.2628974406</v>
      </c>
      <c r="AL37" s="27">
        <f t="shared" si="27"/>
        <v>-0.03596895889</v>
      </c>
      <c r="AM37" s="27">
        <f t="shared" si="28"/>
        <v>0.1362039656</v>
      </c>
      <c r="AN37" s="27">
        <f t="shared" si="29"/>
        <v>0.2356557271</v>
      </c>
      <c r="AO37" s="27"/>
      <c r="AP37" s="27"/>
      <c r="AQ37" s="27"/>
    </row>
    <row r="38">
      <c r="A38" s="29">
        <v>1353.0</v>
      </c>
      <c r="B38" s="30">
        <v>2590.0</v>
      </c>
      <c r="C38" s="14">
        <v>11.0</v>
      </c>
      <c r="D38" s="15">
        <v>10.0</v>
      </c>
      <c r="E38" s="16">
        <v>12.0</v>
      </c>
      <c r="F38" s="17">
        <v>27.0</v>
      </c>
      <c r="G38" s="18">
        <v>96.0</v>
      </c>
      <c r="H38" s="19">
        <v>30.0</v>
      </c>
      <c r="I38" s="20">
        <v>10.0</v>
      </c>
      <c r="J38" s="21">
        <v>24.0</v>
      </c>
      <c r="K38" s="22">
        <v>7.0</v>
      </c>
      <c r="L38" s="63">
        <f t="shared" si="1"/>
        <v>11</v>
      </c>
      <c r="M38" s="63">
        <f t="shared" si="2"/>
        <v>57</v>
      </c>
      <c r="N38" s="63">
        <f t="shared" si="3"/>
        <v>12</v>
      </c>
      <c r="O38" s="63">
        <f t="shared" si="4"/>
        <v>17</v>
      </c>
      <c r="P38" s="64">
        <f t="shared" si="5"/>
        <v>18</v>
      </c>
      <c r="Q38" s="65">
        <f t="shared" si="6"/>
        <v>0.2886597938</v>
      </c>
      <c r="R38" s="65">
        <f t="shared" si="7"/>
        <v>0.7010309278</v>
      </c>
      <c r="S38" s="73">
        <f t="shared" si="8"/>
        <v>0.00888030888</v>
      </c>
      <c r="T38" s="66">
        <f t="shared" si="9"/>
        <v>0.2297297297</v>
      </c>
      <c r="U38" s="27">
        <f t="shared" si="10"/>
        <v>0.2549625678</v>
      </c>
      <c r="V38" s="27">
        <f t="shared" si="11"/>
        <v>-0.1136008441</v>
      </c>
      <c r="W38" s="27">
        <f t="shared" si="12"/>
        <v>-3.169179884</v>
      </c>
      <c r="X38" s="27">
        <f t="shared" si="13"/>
        <v>0.250111981</v>
      </c>
      <c r="Y38" s="27">
        <f t="shared" si="14"/>
        <v>-0.0006510773391</v>
      </c>
      <c r="Z38" s="27">
        <f t="shared" si="15"/>
        <v>0.09270971145</v>
      </c>
      <c r="AA38" s="27">
        <f t="shared" si="16"/>
        <v>2.815055824</v>
      </c>
      <c r="AB38" s="27">
        <f t="shared" si="17"/>
        <v>0.09375582869</v>
      </c>
      <c r="AC38" s="27">
        <f t="shared" si="18"/>
        <v>0.5851392835</v>
      </c>
      <c r="AD38" s="27">
        <f t="shared" si="19"/>
        <v>-0.2377214359</v>
      </c>
      <c r="AE38" s="27">
        <f t="shared" si="20"/>
        <v>0.0004241509182</v>
      </c>
      <c r="AF38" s="27">
        <f t="shared" si="21"/>
        <v>0.002053901673</v>
      </c>
      <c r="AG38" s="27">
        <f t="shared" si="22"/>
        <v>-0.03737471866</v>
      </c>
      <c r="AH38" s="27">
        <f t="shared" si="23"/>
        <v>-0.8383148332</v>
      </c>
      <c r="AI38" s="27">
        <f t="shared" si="24"/>
        <v>-0.002296882804</v>
      </c>
      <c r="AJ38" s="27">
        <f t="shared" si="25"/>
        <v>-0.04512191228</v>
      </c>
      <c r="AK38" s="27">
        <f t="shared" si="26"/>
        <v>-0.4797005313</v>
      </c>
      <c r="AL38" s="27">
        <f t="shared" si="27"/>
        <v>-0.01105430263</v>
      </c>
      <c r="AM38" s="27">
        <f t="shared" si="28"/>
        <v>0.07609499678</v>
      </c>
      <c r="AN38" s="27">
        <f t="shared" si="29"/>
        <v>0.04031130512</v>
      </c>
      <c r="AO38" s="27"/>
      <c r="AP38" s="27"/>
      <c r="AQ38" s="27"/>
    </row>
    <row r="39">
      <c r="A39" s="29">
        <v>1354.0</v>
      </c>
      <c r="B39" s="30">
        <v>3282.0</v>
      </c>
      <c r="C39" s="14">
        <v>15.0</v>
      </c>
      <c r="D39" s="15">
        <v>14.0</v>
      </c>
      <c r="E39" s="16">
        <v>32.0</v>
      </c>
      <c r="F39" s="17">
        <v>32.0</v>
      </c>
      <c r="G39" s="18">
        <v>160.0</v>
      </c>
      <c r="H39" s="19">
        <v>18.0</v>
      </c>
      <c r="I39" s="20">
        <v>30.0</v>
      </c>
      <c r="J39" s="21">
        <v>27.0</v>
      </c>
      <c r="K39" s="22">
        <v>19.0</v>
      </c>
      <c r="L39" s="63">
        <f t="shared" si="1"/>
        <v>15</v>
      </c>
      <c r="M39" s="63">
        <f t="shared" si="2"/>
        <v>50</v>
      </c>
      <c r="N39" s="63">
        <f t="shared" si="3"/>
        <v>32</v>
      </c>
      <c r="O39" s="63">
        <f t="shared" si="4"/>
        <v>49</v>
      </c>
      <c r="P39" s="64">
        <f t="shared" si="5"/>
        <v>49</v>
      </c>
      <c r="Q39" s="65">
        <f t="shared" si="6"/>
        <v>0.4383561644</v>
      </c>
      <c r="R39" s="65">
        <f t="shared" si="7"/>
        <v>0.4452054795</v>
      </c>
      <c r="S39" s="73">
        <f t="shared" si="8"/>
        <v>0.01432053626</v>
      </c>
      <c r="T39" s="66">
        <f t="shared" si="9"/>
        <v>0.4949494949</v>
      </c>
      <c r="U39" s="27">
        <f t="shared" si="10"/>
        <v>0.4972005682</v>
      </c>
      <c r="V39" s="27">
        <f t="shared" si="11"/>
        <v>-0.1831946421</v>
      </c>
      <c r="W39" s="27">
        <f t="shared" si="12"/>
        <v>-2.012659062</v>
      </c>
      <c r="X39" s="27">
        <f t="shared" si="13"/>
        <v>0.3798178029</v>
      </c>
      <c r="Y39" s="27">
        <f t="shared" si="14"/>
        <v>-0.001693148298</v>
      </c>
      <c r="Z39" s="27">
        <f t="shared" si="15"/>
        <v>0.09494667512</v>
      </c>
      <c r="AA39" s="27">
        <f t="shared" si="16"/>
        <v>1.135360175</v>
      </c>
      <c r="AB39" s="27">
        <f t="shared" si="17"/>
        <v>0.2295991665</v>
      </c>
      <c r="AC39" s="27">
        <f t="shared" si="18"/>
        <v>0.5643173451</v>
      </c>
      <c r="AD39" s="27">
        <f t="shared" si="19"/>
        <v>-0.5482138295</v>
      </c>
      <c r="AE39" s="27">
        <f t="shared" si="20"/>
        <v>0.001778746421</v>
      </c>
      <c r="AF39" s="27">
        <f t="shared" si="21"/>
        <v>0.003392074559</v>
      </c>
      <c r="AG39" s="27">
        <f t="shared" si="22"/>
        <v>-0.02430836709</v>
      </c>
      <c r="AH39" s="27">
        <f t="shared" si="23"/>
        <v>-0.2147222839</v>
      </c>
      <c r="AI39" s="27">
        <f t="shared" si="24"/>
        <v>-0.009070726577</v>
      </c>
      <c r="AJ39" s="27">
        <f t="shared" si="25"/>
        <v>-0.07017506923</v>
      </c>
      <c r="AK39" s="27">
        <f t="shared" si="26"/>
        <v>-0.2938039738</v>
      </c>
      <c r="AL39" s="27">
        <f t="shared" si="27"/>
        <v>-0.04110968995</v>
      </c>
      <c r="AM39" s="27">
        <f t="shared" si="28"/>
        <v>0.1114451229</v>
      </c>
      <c r="AN39" s="27">
        <f t="shared" si="29"/>
        <v>0.1411722454</v>
      </c>
      <c r="AO39" s="27"/>
      <c r="AP39" s="27"/>
      <c r="AQ39" s="27"/>
    </row>
    <row r="40">
      <c r="A40" s="29">
        <v>1356.0</v>
      </c>
      <c r="B40" s="30">
        <v>2114.0</v>
      </c>
      <c r="C40" s="14">
        <v>6.0</v>
      </c>
      <c r="D40" s="15">
        <v>8.0</v>
      </c>
      <c r="E40" s="16">
        <v>8.0</v>
      </c>
      <c r="F40" s="17">
        <v>27.0</v>
      </c>
      <c r="G40" s="18">
        <v>116.0</v>
      </c>
      <c r="H40" s="19">
        <v>14.0</v>
      </c>
      <c r="I40" s="20">
        <v>14.0</v>
      </c>
      <c r="J40" s="21">
        <v>24.0</v>
      </c>
      <c r="K40" s="22">
        <v>26.0</v>
      </c>
      <c r="L40" s="63">
        <f t="shared" si="1"/>
        <v>6</v>
      </c>
      <c r="M40" s="63">
        <f t="shared" si="2"/>
        <v>41</v>
      </c>
      <c r="N40" s="63">
        <f t="shared" si="3"/>
        <v>8</v>
      </c>
      <c r="O40" s="63">
        <f t="shared" si="4"/>
        <v>40</v>
      </c>
      <c r="P40" s="64">
        <f t="shared" si="5"/>
        <v>40</v>
      </c>
      <c r="Q40" s="65">
        <f t="shared" si="6"/>
        <v>0.4842105263</v>
      </c>
      <c r="R40" s="65">
        <f t="shared" si="7"/>
        <v>0.4947368421</v>
      </c>
      <c r="S40" s="73">
        <f t="shared" si="8"/>
        <v>0.006622516556</v>
      </c>
      <c r="T40" s="66">
        <f t="shared" si="9"/>
        <v>0.4938271605</v>
      </c>
      <c r="U40" s="27">
        <f t="shared" si="10"/>
        <v>0.4920058809</v>
      </c>
      <c r="V40" s="27">
        <f t="shared" si="11"/>
        <v>-0.08471816479</v>
      </c>
      <c r="W40" s="27">
        <f t="shared" si="12"/>
        <v>-2.236577568</v>
      </c>
      <c r="X40" s="27">
        <f t="shared" si="13"/>
        <v>0.4195487441</v>
      </c>
      <c r="Y40" s="27">
        <f t="shared" si="14"/>
        <v>-0.0003620950113</v>
      </c>
      <c r="Z40" s="27">
        <f t="shared" si="15"/>
        <v>0.04879297339</v>
      </c>
      <c r="AA40" s="27">
        <f t="shared" si="16"/>
        <v>1.40204244</v>
      </c>
      <c r="AB40" s="27">
        <f t="shared" si="17"/>
        <v>0.1172846529</v>
      </c>
      <c r="AC40" s="27">
        <f t="shared" si="18"/>
        <v>0.692698519</v>
      </c>
      <c r="AD40" s="27">
        <f t="shared" si="19"/>
        <v>-0.6689046321</v>
      </c>
      <c r="AE40" s="27">
        <f t="shared" si="20"/>
        <v>0.000175916005</v>
      </c>
      <c r="AF40" s="27">
        <f t="shared" si="21"/>
        <v>0.0008061329714</v>
      </c>
      <c r="AG40" s="27">
        <f t="shared" si="22"/>
        <v>-0.01388184086</v>
      </c>
      <c r="AH40" s="27">
        <f t="shared" si="23"/>
        <v>-0.2946580926</v>
      </c>
      <c r="AI40" s="27">
        <f t="shared" si="24"/>
        <v>-0.002142775772</v>
      </c>
      <c r="AJ40" s="27">
        <f t="shared" si="25"/>
        <v>-0.03983524396</v>
      </c>
      <c r="AK40" s="27">
        <f t="shared" si="26"/>
        <v>-0.4007672986</v>
      </c>
      <c r="AL40" s="27">
        <f t="shared" si="27"/>
        <v>-0.02319648546</v>
      </c>
      <c r="AM40" s="27">
        <f t="shared" si="28"/>
        <v>0.1511085492</v>
      </c>
      <c r="AN40" s="27">
        <f t="shared" si="29"/>
        <v>0.1902701441</v>
      </c>
      <c r="AO40" s="27"/>
      <c r="AP40" s="27"/>
      <c r="AQ40" s="27"/>
    </row>
    <row r="41">
      <c r="A41" s="29">
        <v>1368.0</v>
      </c>
      <c r="B41" s="30">
        <v>2057.0</v>
      </c>
      <c r="C41" s="14">
        <v>11.0</v>
      </c>
      <c r="D41" s="15">
        <v>10.0</v>
      </c>
      <c r="E41" s="16">
        <v>18.0</v>
      </c>
      <c r="F41" s="17">
        <v>24.0</v>
      </c>
      <c r="G41" s="18">
        <v>82.0</v>
      </c>
      <c r="H41" s="19">
        <v>7.0</v>
      </c>
      <c r="I41" s="20">
        <v>7.0</v>
      </c>
      <c r="J41" s="21">
        <v>16.0</v>
      </c>
      <c r="K41" s="22">
        <v>16.0</v>
      </c>
      <c r="L41" s="63">
        <f t="shared" si="1"/>
        <v>11</v>
      </c>
      <c r="M41" s="63">
        <f t="shared" si="2"/>
        <v>31</v>
      </c>
      <c r="N41" s="63">
        <f t="shared" si="3"/>
        <v>18</v>
      </c>
      <c r="O41" s="63">
        <f t="shared" si="4"/>
        <v>23</v>
      </c>
      <c r="P41" s="64">
        <f t="shared" si="5"/>
        <v>23</v>
      </c>
      <c r="Q41" s="65">
        <f t="shared" si="6"/>
        <v>0.4096385542</v>
      </c>
      <c r="R41" s="65">
        <f t="shared" si="7"/>
        <v>0.5060240964</v>
      </c>
      <c r="S41" s="73">
        <f t="shared" si="8"/>
        <v>0.01409820126</v>
      </c>
      <c r="T41" s="66">
        <f t="shared" si="9"/>
        <v>0.4259259259</v>
      </c>
      <c r="U41" s="27">
        <f t="shared" si="10"/>
        <v>0.4379462303</v>
      </c>
      <c r="V41" s="27">
        <f t="shared" si="11"/>
        <v>-0.1803504344</v>
      </c>
      <c r="W41" s="27">
        <f t="shared" si="12"/>
        <v>-2.287604331</v>
      </c>
      <c r="X41" s="27">
        <f t="shared" si="13"/>
        <v>0.3549351607</v>
      </c>
      <c r="Y41" s="27">
        <f t="shared" si="14"/>
        <v>-0.001640982118</v>
      </c>
      <c r="Z41" s="27">
        <f t="shared" si="15"/>
        <v>0.1062416687</v>
      </c>
      <c r="AA41" s="27">
        <f t="shared" si="16"/>
        <v>1.466746467</v>
      </c>
      <c r="AB41" s="27">
        <f t="shared" si="17"/>
        <v>0.2112265174</v>
      </c>
      <c r="AC41" s="27">
        <f t="shared" si="18"/>
        <v>0.5993876671</v>
      </c>
      <c r="AD41" s="27">
        <f t="shared" si="19"/>
        <v>-0.4787374475</v>
      </c>
      <c r="AE41" s="27">
        <f t="shared" si="20"/>
        <v>0.00169717769</v>
      </c>
      <c r="AF41" s="27">
        <f t="shared" si="21"/>
        <v>0.003736671648</v>
      </c>
      <c r="AG41" s="27">
        <f t="shared" si="22"/>
        <v>-0.03091587948</v>
      </c>
      <c r="AH41" s="27">
        <f t="shared" si="23"/>
        <v>-0.3152892834</v>
      </c>
      <c r="AI41" s="27">
        <f t="shared" si="24"/>
        <v>-0.008215322797</v>
      </c>
      <c r="AJ41" s="27">
        <f t="shared" si="25"/>
        <v>-0.07337898132</v>
      </c>
      <c r="AK41" s="27">
        <f t="shared" si="26"/>
        <v>-0.3546931214</v>
      </c>
      <c r="AL41" s="27">
        <f t="shared" si="27"/>
        <v>-0.03534240011</v>
      </c>
      <c r="AM41" s="27">
        <f t="shared" si="28"/>
        <v>0.1106163128</v>
      </c>
      <c r="AN41" s="27">
        <f t="shared" si="29"/>
        <v>0.1152047649</v>
      </c>
      <c r="AO41" s="27"/>
      <c r="AP41" s="27"/>
      <c r="AQ41" s="27"/>
    </row>
    <row r="42">
      <c r="A42" s="29">
        <v>1389.0</v>
      </c>
      <c r="B42" s="30">
        <v>1233.0</v>
      </c>
      <c r="C42" s="14">
        <v>13.0</v>
      </c>
      <c r="D42" s="15">
        <v>9.0</v>
      </c>
      <c r="E42" s="16">
        <v>15.0</v>
      </c>
      <c r="F42" s="17">
        <v>23.0</v>
      </c>
      <c r="G42" s="18">
        <v>77.0</v>
      </c>
      <c r="H42" s="19">
        <v>11.0</v>
      </c>
      <c r="I42" s="20">
        <v>20.0</v>
      </c>
      <c r="J42" s="21">
        <v>14.0</v>
      </c>
      <c r="K42" s="22">
        <v>12.0</v>
      </c>
      <c r="L42" s="63">
        <f t="shared" si="1"/>
        <v>13</v>
      </c>
      <c r="M42" s="63">
        <f t="shared" si="2"/>
        <v>34</v>
      </c>
      <c r="N42" s="63">
        <f t="shared" si="3"/>
        <v>15</v>
      </c>
      <c r="O42" s="63">
        <f t="shared" si="4"/>
        <v>32</v>
      </c>
      <c r="P42" s="64">
        <f t="shared" si="5"/>
        <v>32</v>
      </c>
      <c r="Q42" s="65">
        <f t="shared" si="6"/>
        <v>0.4787234043</v>
      </c>
      <c r="R42" s="65">
        <f t="shared" si="7"/>
        <v>0.5</v>
      </c>
      <c r="S42" s="73">
        <f t="shared" si="8"/>
        <v>0.02270884023</v>
      </c>
      <c r="T42" s="66">
        <f t="shared" si="9"/>
        <v>0.4848484848</v>
      </c>
      <c r="U42" s="27">
        <f t="shared" si="10"/>
        <v>0.4842252337</v>
      </c>
      <c r="V42" s="27">
        <f t="shared" si="11"/>
        <v>-0.2905015416</v>
      </c>
      <c r="W42" s="27">
        <f t="shared" si="12"/>
        <v>-2.260370947</v>
      </c>
      <c r="X42" s="27">
        <f t="shared" si="13"/>
        <v>0.4147943758</v>
      </c>
      <c r="Y42" s="27">
        <f t="shared" si="14"/>
        <v>-0.00425761459</v>
      </c>
      <c r="Z42" s="27">
        <f t="shared" si="15"/>
        <v>0.1690927309</v>
      </c>
      <c r="AA42" s="27">
        <f t="shared" si="16"/>
        <v>1.432031804</v>
      </c>
      <c r="AB42" s="27">
        <f t="shared" si="17"/>
        <v>0.3976156985</v>
      </c>
      <c r="AC42" s="27">
        <f t="shared" si="18"/>
        <v>0.6921344156</v>
      </c>
      <c r="AD42" s="27">
        <f t="shared" si="19"/>
        <v>-0.6538303423</v>
      </c>
      <c r="AE42" s="27">
        <f t="shared" si="20"/>
        <v>0.007092854646</v>
      </c>
      <c r="AF42" s="27">
        <f t="shared" si="21"/>
        <v>0.009579574962</v>
      </c>
      <c r="AG42" s="27">
        <f t="shared" si="22"/>
        <v>-0.04861949759</v>
      </c>
      <c r="AH42" s="27">
        <f t="shared" si="23"/>
        <v>-0.3041624714</v>
      </c>
      <c r="AI42" s="27">
        <f t="shared" si="24"/>
        <v>-0.02490984155</v>
      </c>
      <c r="AJ42" s="27">
        <f t="shared" si="25"/>
        <v>-0.1364852026</v>
      </c>
      <c r="AK42" s="27">
        <f t="shared" si="26"/>
        <v>-0.4047009411</v>
      </c>
      <c r="AL42" s="27">
        <f t="shared" si="27"/>
        <v>-0.0777490263</v>
      </c>
      <c r="AM42" s="27">
        <f t="shared" si="28"/>
        <v>0.1492745103</v>
      </c>
      <c r="AN42" s="27">
        <f t="shared" si="29"/>
        <v>0.1838746878</v>
      </c>
      <c r="AO42" s="27"/>
      <c r="AP42" s="27"/>
      <c r="AQ42" s="27"/>
    </row>
    <row r="43">
      <c r="A43" s="29">
        <v>1390.0</v>
      </c>
      <c r="B43" s="30">
        <v>3408.0</v>
      </c>
      <c r="C43" s="14">
        <v>16.0</v>
      </c>
      <c r="D43" s="15">
        <v>17.0</v>
      </c>
      <c r="E43" s="16">
        <v>30.0</v>
      </c>
      <c r="F43" s="17">
        <v>53.0</v>
      </c>
      <c r="G43" s="18">
        <v>217.0</v>
      </c>
      <c r="H43" s="19">
        <v>28.0</v>
      </c>
      <c r="I43" s="20">
        <v>40.0</v>
      </c>
      <c r="J43" s="21">
        <v>66.0</v>
      </c>
      <c r="K43" s="22">
        <v>41.0</v>
      </c>
      <c r="L43" s="63">
        <f t="shared" si="1"/>
        <v>16</v>
      </c>
      <c r="M43" s="63">
        <f t="shared" si="2"/>
        <v>81</v>
      </c>
      <c r="N43" s="63">
        <f t="shared" si="3"/>
        <v>30</v>
      </c>
      <c r="O43" s="63">
        <f t="shared" si="4"/>
        <v>81</v>
      </c>
      <c r="P43" s="64">
        <f t="shared" si="5"/>
        <v>81</v>
      </c>
      <c r="Q43" s="65">
        <f t="shared" si="6"/>
        <v>0.4663461538</v>
      </c>
      <c r="R43" s="65">
        <f t="shared" si="7"/>
        <v>0.4663461538</v>
      </c>
      <c r="S43" s="73">
        <f t="shared" si="8"/>
        <v>0.01349765258</v>
      </c>
      <c r="T43" s="66">
        <f t="shared" si="9"/>
        <v>0.5</v>
      </c>
      <c r="U43" s="27">
        <f t="shared" si="10"/>
        <v>0.4998320416</v>
      </c>
      <c r="V43" s="27">
        <f t="shared" si="11"/>
        <v>-0.1726679497</v>
      </c>
      <c r="W43" s="27">
        <f t="shared" si="12"/>
        <v>-2.108230594</v>
      </c>
      <c r="X43" s="27">
        <f t="shared" si="13"/>
        <v>0.4040699913</v>
      </c>
      <c r="Y43" s="27">
        <f t="shared" si="14"/>
        <v>-0.001504156162</v>
      </c>
      <c r="Z43" s="27">
        <f t="shared" si="15"/>
        <v>0.09374036147</v>
      </c>
      <c r="AA43" s="27">
        <f t="shared" si="16"/>
        <v>1.245745862</v>
      </c>
      <c r="AB43" s="27">
        <f t="shared" si="17"/>
        <v>0.2302239774</v>
      </c>
      <c r="AC43" s="27">
        <f t="shared" si="18"/>
        <v>0.6288579834</v>
      </c>
      <c r="AD43" s="27">
        <f t="shared" si="19"/>
        <v>-0.6204582295</v>
      </c>
      <c r="AE43" s="27">
        <f t="shared" si="20"/>
        <v>0.00148939857</v>
      </c>
      <c r="AF43" s="27">
        <f t="shared" si="21"/>
        <v>0.003156539417</v>
      </c>
      <c r="AG43" s="27">
        <f t="shared" si="22"/>
        <v>-0.02513914758</v>
      </c>
      <c r="AH43" s="27">
        <f t="shared" si="23"/>
        <v>-0.2467861673</v>
      </c>
      <c r="AI43" s="27">
        <f t="shared" si="24"/>
        <v>-0.008572772245</v>
      </c>
      <c r="AJ43" s="27">
        <f t="shared" si="25"/>
        <v>-0.07370738333</v>
      </c>
      <c r="AK43" s="27">
        <f t="shared" si="26"/>
        <v>-0.3429531083</v>
      </c>
      <c r="AL43" s="27">
        <f t="shared" si="27"/>
        <v>-0.04385364816</v>
      </c>
      <c r="AM43" s="27">
        <f t="shared" si="28"/>
        <v>0.1321209015</v>
      </c>
      <c r="AN43" s="27">
        <f t="shared" si="29"/>
        <v>0.1699781764</v>
      </c>
      <c r="AO43" s="27"/>
      <c r="AP43" s="27"/>
      <c r="AQ43" s="27"/>
    </row>
    <row r="44">
      <c r="A44" s="29">
        <v>1394.0</v>
      </c>
      <c r="B44" s="30">
        <v>2882.0</v>
      </c>
      <c r="C44" s="14">
        <v>29.0</v>
      </c>
      <c r="D44" s="15">
        <v>38.0</v>
      </c>
      <c r="E44" s="16">
        <v>50.0</v>
      </c>
      <c r="F44" s="17">
        <v>49.0</v>
      </c>
      <c r="G44" s="18">
        <v>240.0</v>
      </c>
      <c r="H44" s="19">
        <v>18.0</v>
      </c>
      <c r="I44" s="20">
        <v>57.0</v>
      </c>
      <c r="J44" s="21">
        <v>136.0</v>
      </c>
      <c r="K44" s="22">
        <v>55.0</v>
      </c>
      <c r="L44" s="63">
        <f t="shared" si="1"/>
        <v>29</v>
      </c>
      <c r="M44" s="63">
        <f t="shared" si="2"/>
        <v>67</v>
      </c>
      <c r="N44" s="63">
        <f t="shared" si="3"/>
        <v>50</v>
      </c>
      <c r="O44" s="63">
        <f t="shared" si="4"/>
        <v>112</v>
      </c>
      <c r="P44" s="64">
        <f t="shared" si="5"/>
        <v>112</v>
      </c>
      <c r="Q44" s="65">
        <f t="shared" si="6"/>
        <v>0.5465116279</v>
      </c>
      <c r="R44" s="65">
        <f t="shared" si="7"/>
        <v>0.3720930233</v>
      </c>
      <c r="S44" s="73">
        <f t="shared" si="8"/>
        <v>0.02741151978</v>
      </c>
      <c r="T44" s="66">
        <f t="shared" si="9"/>
        <v>0.625698324</v>
      </c>
      <c r="U44" s="27">
        <f t="shared" si="10"/>
        <v>0.6214204048</v>
      </c>
      <c r="V44" s="27">
        <f t="shared" si="11"/>
        <v>-0.3506603011</v>
      </c>
      <c r="W44" s="27">
        <f t="shared" si="12"/>
        <v>-1.682136518</v>
      </c>
      <c r="X44" s="27">
        <f t="shared" si="13"/>
        <v>0.4735301169</v>
      </c>
      <c r="Y44" s="27">
        <f t="shared" si="14"/>
        <v>-0.006203583978</v>
      </c>
      <c r="Z44" s="27">
        <f t="shared" si="15"/>
        <v>0.1518953996</v>
      </c>
      <c r="AA44" s="27">
        <f t="shared" si="16"/>
        <v>0.7930776459</v>
      </c>
      <c r="AB44" s="27">
        <f t="shared" si="17"/>
        <v>0.5479190867</v>
      </c>
      <c r="AC44" s="27">
        <f t="shared" si="18"/>
        <v>0.5880127104</v>
      </c>
      <c r="AD44" s="27">
        <f t="shared" si="19"/>
        <v>-0.8521078456</v>
      </c>
      <c r="AE44" s="27">
        <f t="shared" si="20"/>
        <v>0.01247485597</v>
      </c>
      <c r="AF44" s="27">
        <f t="shared" si="21"/>
        <v>0.01038733368</v>
      </c>
      <c r="AG44" s="27">
        <f t="shared" si="22"/>
        <v>-0.03250211872</v>
      </c>
      <c r="AH44" s="27">
        <f t="shared" si="23"/>
        <v>-0.1253574637</v>
      </c>
      <c r="AI44" s="27">
        <f t="shared" si="24"/>
        <v>-0.04143449325</v>
      </c>
      <c r="AJ44" s="27">
        <f t="shared" si="25"/>
        <v>-0.1399651771</v>
      </c>
      <c r="AK44" s="27">
        <f t="shared" si="26"/>
        <v>-0.2558656622</v>
      </c>
      <c r="AL44" s="27">
        <f t="shared" si="27"/>
        <v>-0.1223101819</v>
      </c>
      <c r="AM44" s="27">
        <f t="shared" si="28"/>
        <v>0.1447760325</v>
      </c>
      <c r="AN44" s="27">
        <f t="shared" si="29"/>
        <v>0.2735685622</v>
      </c>
      <c r="AO44" s="27"/>
      <c r="AP44" s="27"/>
      <c r="AQ44" s="27"/>
    </row>
    <row r="45">
      <c r="A45" s="29">
        <v>1396.0</v>
      </c>
      <c r="B45" s="30">
        <v>3159.0</v>
      </c>
      <c r="C45" s="14">
        <v>17.0</v>
      </c>
      <c r="D45" s="15">
        <v>20.0</v>
      </c>
      <c r="E45" s="16">
        <v>26.0</v>
      </c>
      <c r="F45" s="17">
        <v>40.0</v>
      </c>
      <c r="G45" s="18">
        <v>197.0</v>
      </c>
      <c r="H45" s="19">
        <v>47.0</v>
      </c>
      <c r="I45" s="20">
        <v>31.0</v>
      </c>
      <c r="J45" s="21">
        <v>71.0</v>
      </c>
      <c r="K45" s="22">
        <v>41.0</v>
      </c>
      <c r="L45" s="63">
        <f t="shared" si="1"/>
        <v>17</v>
      </c>
      <c r="M45" s="63">
        <f t="shared" si="2"/>
        <v>87</v>
      </c>
      <c r="N45" s="63">
        <f t="shared" si="3"/>
        <v>26</v>
      </c>
      <c r="O45" s="63">
        <f t="shared" si="4"/>
        <v>72</v>
      </c>
      <c r="P45" s="64">
        <f t="shared" si="5"/>
        <v>72</v>
      </c>
      <c r="Q45" s="65">
        <f t="shared" si="6"/>
        <v>0.4405940594</v>
      </c>
      <c r="R45" s="65">
        <f t="shared" si="7"/>
        <v>0.5148514851</v>
      </c>
      <c r="S45" s="73">
        <f t="shared" si="8"/>
        <v>0.0136119025</v>
      </c>
      <c r="T45" s="66">
        <f t="shared" si="9"/>
        <v>0.4528301887</v>
      </c>
      <c r="U45" s="27">
        <f t="shared" si="10"/>
        <v>0.4525666051</v>
      </c>
      <c r="V45" s="27">
        <f t="shared" si="11"/>
        <v>-0.1741294853</v>
      </c>
      <c r="W45" s="27">
        <f t="shared" si="12"/>
        <v>-2.327510678</v>
      </c>
      <c r="X45" s="27">
        <f t="shared" si="13"/>
        <v>0.381756848</v>
      </c>
      <c r="Y45" s="27">
        <f t="shared" si="14"/>
        <v>-0.001529727575</v>
      </c>
      <c r="Z45" s="27">
        <f t="shared" si="15"/>
        <v>0.1043664181</v>
      </c>
      <c r="AA45" s="27">
        <f t="shared" si="16"/>
        <v>1.518366434</v>
      </c>
      <c r="AB45" s="27">
        <f t="shared" si="17"/>
        <v>0.2193518869</v>
      </c>
      <c r="AC45" s="27">
        <f t="shared" si="18"/>
        <v>0.6559283275</v>
      </c>
      <c r="AD45" s="27">
        <f t="shared" si="19"/>
        <v>-0.5538255979</v>
      </c>
      <c r="AE45" s="27">
        <f t="shared" si="20"/>
        <v>0.001527540328</v>
      </c>
      <c r="AF45" s="27">
        <f t="shared" si="21"/>
        <v>0.003544099904</v>
      </c>
      <c r="AG45" s="27">
        <f t="shared" si="22"/>
        <v>-0.03089998529</v>
      </c>
      <c r="AH45" s="27">
        <f t="shared" si="23"/>
        <v>-0.3320790859</v>
      </c>
      <c r="AI45" s="27">
        <f t="shared" si="24"/>
        <v>-0.008237068771</v>
      </c>
      <c r="AJ45" s="27">
        <f t="shared" si="25"/>
        <v>-0.07753100011</v>
      </c>
      <c r="AK45" s="27">
        <f t="shared" si="26"/>
        <v>-0.3949227226</v>
      </c>
      <c r="AL45" s="27">
        <f t="shared" si="27"/>
        <v>-0.03947542258</v>
      </c>
      <c r="AM45" s="27">
        <f t="shared" si="28"/>
        <v>0.1301983782</v>
      </c>
      <c r="AN45" s="27">
        <f t="shared" si="29"/>
        <v>0.1433454391</v>
      </c>
      <c r="AO45" s="27"/>
      <c r="AP45" s="27"/>
      <c r="AQ45" s="27"/>
    </row>
    <row r="46">
      <c r="A46" s="29">
        <v>1411.0</v>
      </c>
      <c r="B46" s="30">
        <v>2771.0</v>
      </c>
      <c r="C46" s="14">
        <v>10.0</v>
      </c>
      <c r="D46" s="15">
        <v>27.0</v>
      </c>
      <c r="E46" s="16">
        <v>39.0</v>
      </c>
      <c r="F46" s="17">
        <v>38.0</v>
      </c>
      <c r="G46" s="18">
        <v>200.0</v>
      </c>
      <c r="H46" s="19">
        <v>26.0</v>
      </c>
      <c r="I46" s="20">
        <v>47.0</v>
      </c>
      <c r="J46" s="21">
        <v>92.0</v>
      </c>
      <c r="K46" s="22">
        <v>47.0</v>
      </c>
      <c r="L46" s="63">
        <f t="shared" si="1"/>
        <v>10</v>
      </c>
      <c r="M46" s="63">
        <f t="shared" si="2"/>
        <v>64</v>
      </c>
      <c r="N46" s="63">
        <f t="shared" si="3"/>
        <v>39</v>
      </c>
      <c r="O46" s="63">
        <f t="shared" si="4"/>
        <v>94</v>
      </c>
      <c r="P46" s="64">
        <f t="shared" si="5"/>
        <v>95</v>
      </c>
      <c r="Q46" s="65">
        <f t="shared" si="6"/>
        <v>0.5024154589</v>
      </c>
      <c r="R46" s="65">
        <f t="shared" si="7"/>
        <v>0.3574879227</v>
      </c>
      <c r="S46" s="73">
        <f t="shared" si="8"/>
        <v>0.01768314688</v>
      </c>
      <c r="T46" s="66">
        <f t="shared" si="9"/>
        <v>0.5949367089</v>
      </c>
      <c r="U46" s="27">
        <f t="shared" si="10"/>
        <v>0.6027495096</v>
      </c>
      <c r="V46" s="27">
        <f t="shared" si="11"/>
        <v>-0.2262106464</v>
      </c>
      <c r="W46" s="27">
        <f t="shared" si="12"/>
        <v>-1.616110628</v>
      </c>
      <c r="X46" s="27">
        <f t="shared" si="13"/>
        <v>0.4353225784</v>
      </c>
      <c r="Y46" s="27">
        <f t="shared" si="14"/>
        <v>-0.002581639186</v>
      </c>
      <c r="Z46" s="27">
        <f t="shared" si="15"/>
        <v>0.09414145527</v>
      </c>
      <c r="AA46" s="27">
        <f t="shared" si="16"/>
        <v>0.7320409959</v>
      </c>
      <c r="AB46" s="27">
        <f t="shared" si="17"/>
        <v>0.3249424539</v>
      </c>
      <c r="AC46" s="27">
        <f t="shared" si="18"/>
        <v>0.5193500146</v>
      </c>
      <c r="AD46" s="27">
        <f t="shared" si="19"/>
        <v>-0.7201479659</v>
      </c>
      <c r="AE46" s="27">
        <f t="shared" si="20"/>
        <v>0.00334899777</v>
      </c>
      <c r="AF46" s="27">
        <f t="shared" si="21"/>
        <v>0.004153046647</v>
      </c>
      <c r="AG46" s="27">
        <f t="shared" si="22"/>
        <v>-0.01935342377</v>
      </c>
      <c r="AH46" s="27">
        <f t="shared" si="23"/>
        <v>-0.1111679861</v>
      </c>
      <c r="AI46" s="27">
        <f t="shared" si="24"/>
        <v>-0.01585179684</v>
      </c>
      <c r="AJ46" s="27">
        <f t="shared" si="25"/>
        <v>-0.07974801316</v>
      </c>
      <c r="AK46" s="27">
        <f t="shared" si="26"/>
        <v>-0.2171177291</v>
      </c>
      <c r="AL46" s="27">
        <f t="shared" si="27"/>
        <v>-0.06668316822</v>
      </c>
      <c r="AM46" s="27">
        <f t="shared" si="28"/>
        <v>0.1175529933</v>
      </c>
      <c r="AN46" s="27">
        <f t="shared" si="29"/>
        <v>0.2125479641</v>
      </c>
      <c r="AO46" s="27"/>
      <c r="AP46" s="27"/>
      <c r="AQ46" s="27"/>
    </row>
    <row r="47">
      <c r="A47" s="29">
        <v>1510.0</v>
      </c>
      <c r="B47" s="30">
        <v>800.0</v>
      </c>
      <c r="C47" s="14">
        <v>10.0</v>
      </c>
      <c r="D47" s="15">
        <v>21.0</v>
      </c>
      <c r="E47" s="16">
        <v>14.0</v>
      </c>
      <c r="F47" s="17">
        <v>8.0</v>
      </c>
      <c r="G47" s="18">
        <v>28.0</v>
      </c>
      <c r="H47" s="19">
        <v>4.0</v>
      </c>
      <c r="I47" s="20">
        <v>20.0</v>
      </c>
      <c r="J47" s="21">
        <v>66.0</v>
      </c>
      <c r="K47" s="22">
        <v>12.0</v>
      </c>
      <c r="L47" s="63">
        <f t="shared" si="1"/>
        <v>10</v>
      </c>
      <c r="M47" s="63">
        <f t="shared" si="2"/>
        <v>12</v>
      </c>
      <c r="N47" s="63">
        <f t="shared" si="3"/>
        <v>14</v>
      </c>
      <c r="O47" s="63">
        <f t="shared" si="4"/>
        <v>32</v>
      </c>
      <c r="P47" s="64">
        <f t="shared" si="5"/>
        <v>31</v>
      </c>
      <c r="Q47" s="65">
        <f t="shared" si="6"/>
        <v>0.6176470588</v>
      </c>
      <c r="R47" s="65">
        <f t="shared" si="7"/>
        <v>0.3235294118</v>
      </c>
      <c r="S47" s="73">
        <f t="shared" si="8"/>
        <v>0.03</v>
      </c>
      <c r="T47" s="66">
        <f t="shared" si="9"/>
        <v>0.7272727273</v>
      </c>
      <c r="U47" s="27">
        <f t="shared" si="10"/>
        <v>0.7043214391</v>
      </c>
      <c r="V47" s="27">
        <f t="shared" si="11"/>
        <v>-0.3837732865</v>
      </c>
      <c r="W47" s="27">
        <f t="shared" si="12"/>
        <v>-1.462592965</v>
      </c>
      <c r="X47" s="27">
        <f t="shared" si="13"/>
        <v>0.535166077</v>
      </c>
      <c r="Y47" s="27">
        <f t="shared" si="14"/>
        <v>-0.007430515517</v>
      </c>
      <c r="Z47" s="27">
        <f t="shared" si="15"/>
        <v>0.1445423136</v>
      </c>
      <c r="AA47" s="27">
        <f t="shared" si="16"/>
        <v>0.5995704093</v>
      </c>
      <c r="AB47" s="27">
        <f t="shared" si="17"/>
        <v>0.677712569</v>
      </c>
      <c r="AC47" s="27">
        <f t="shared" si="18"/>
        <v>0.5778164821</v>
      </c>
      <c r="AD47" s="27">
        <f t="shared" si="19"/>
        <v>-1.088369859</v>
      </c>
      <c r="AE47" s="27">
        <f t="shared" si="20"/>
        <v>0.016353095</v>
      </c>
      <c r="AF47" s="27">
        <f t="shared" si="21"/>
        <v>0.01081789107</v>
      </c>
      <c r="AG47" s="27">
        <f t="shared" si="22"/>
        <v>-0.02689207379</v>
      </c>
      <c r="AH47" s="27">
        <f t="shared" si="23"/>
        <v>-0.08240184194</v>
      </c>
      <c r="AI47" s="27">
        <f t="shared" si="24"/>
        <v>-0.05608920475</v>
      </c>
      <c r="AJ47" s="27">
        <f t="shared" si="25"/>
        <v>-0.1505259407</v>
      </c>
      <c r="AK47" s="27">
        <f t="shared" si="26"/>
        <v>-0.2186137427</v>
      </c>
      <c r="AL47" s="27">
        <f t="shared" si="27"/>
        <v>-0.170975032</v>
      </c>
      <c r="AM47" s="27">
        <f t="shared" si="28"/>
        <v>0.1607832688</v>
      </c>
      <c r="AN47" s="27">
        <f t="shared" si="29"/>
        <v>0.3949017887</v>
      </c>
      <c r="AO47" s="27"/>
      <c r="AP47" s="27"/>
      <c r="AQ47" s="27"/>
    </row>
    <row r="48">
      <c r="A48" s="29">
        <v>1514.0</v>
      </c>
      <c r="B48" s="30">
        <v>1905.0</v>
      </c>
      <c r="C48" s="14">
        <v>18.0</v>
      </c>
      <c r="D48" s="15">
        <v>30.0</v>
      </c>
      <c r="E48" s="16">
        <v>30.0</v>
      </c>
      <c r="F48" s="17">
        <v>32.0</v>
      </c>
      <c r="G48" s="18">
        <v>91.0</v>
      </c>
      <c r="H48" s="19">
        <v>18.0</v>
      </c>
      <c r="I48" s="20">
        <v>38.0</v>
      </c>
      <c r="J48" s="21">
        <v>69.0</v>
      </c>
      <c r="K48" s="22">
        <v>30.0</v>
      </c>
      <c r="L48" s="63">
        <f t="shared" si="1"/>
        <v>18</v>
      </c>
      <c r="M48" s="63">
        <f t="shared" si="2"/>
        <v>50</v>
      </c>
      <c r="N48" s="63">
        <f t="shared" si="3"/>
        <v>30</v>
      </c>
      <c r="O48" s="63">
        <f t="shared" si="4"/>
        <v>68</v>
      </c>
      <c r="P48" s="64">
        <f t="shared" si="5"/>
        <v>68</v>
      </c>
      <c r="Q48" s="65">
        <f t="shared" si="6"/>
        <v>0.5180722892</v>
      </c>
      <c r="R48" s="65">
        <f t="shared" si="7"/>
        <v>0.4096385542</v>
      </c>
      <c r="S48" s="73">
        <f t="shared" si="8"/>
        <v>0.02519685039</v>
      </c>
      <c r="T48" s="66">
        <f t="shared" si="9"/>
        <v>0.5762711864</v>
      </c>
      <c r="U48" s="27">
        <f t="shared" si="10"/>
        <v>0.5737467512</v>
      </c>
      <c r="V48" s="27">
        <f t="shared" si="11"/>
        <v>-0.3223292695</v>
      </c>
      <c r="W48" s="27">
        <f t="shared" si="12"/>
        <v>-1.851870173</v>
      </c>
      <c r="X48" s="27">
        <f t="shared" si="13"/>
        <v>0.4488885855</v>
      </c>
      <c r="Y48" s="27">
        <f t="shared" si="14"/>
        <v>-0.005241661252</v>
      </c>
      <c r="Z48" s="27">
        <f t="shared" si="15"/>
        <v>0.1537117479</v>
      </c>
      <c r="AA48" s="27">
        <f t="shared" si="16"/>
        <v>0.9612011993</v>
      </c>
      <c r="AB48" s="27">
        <f t="shared" si="17"/>
        <v>0.4774418985</v>
      </c>
      <c r="AC48" s="27">
        <f t="shared" si="18"/>
        <v>0.613658802</v>
      </c>
      <c r="AD48" s="27">
        <f t="shared" si="19"/>
        <v>-0.7657314364</v>
      </c>
      <c r="AE48" s="27">
        <f t="shared" si="20"/>
        <v>0.009688911026</v>
      </c>
      <c r="AF48" s="27">
        <f t="shared" si="21"/>
        <v>0.00966228105</v>
      </c>
      <c r="AG48" s="27">
        <f t="shared" si="22"/>
        <v>-0.03620957355</v>
      </c>
      <c r="AH48" s="27">
        <f t="shared" si="23"/>
        <v>-0.1672623096</v>
      </c>
      <c r="AI48" s="27">
        <f t="shared" si="24"/>
        <v>-0.03318786183</v>
      </c>
      <c r="AJ48" s="27">
        <f t="shared" si="25"/>
        <v>-0.1342682705</v>
      </c>
      <c r="AK48" s="27">
        <f t="shared" si="26"/>
        <v>-0.2939690156</v>
      </c>
      <c r="AL48" s="27">
        <f t="shared" si="27"/>
        <v>-0.1010317016</v>
      </c>
      <c r="AM48" s="27">
        <f t="shared" si="28"/>
        <v>0.1432279848</v>
      </c>
      <c r="AN48" s="27">
        <f t="shared" si="29"/>
        <v>0.2330446072</v>
      </c>
      <c r="AO48" s="27"/>
      <c r="AP48" s="27"/>
      <c r="AQ48" s="27"/>
    </row>
    <row r="49">
      <c r="A49" s="29">
        <v>1517.0</v>
      </c>
      <c r="B49" s="30">
        <v>2627.0</v>
      </c>
      <c r="C49" s="14">
        <v>32.0</v>
      </c>
      <c r="D49" s="15">
        <v>37.0</v>
      </c>
      <c r="E49" s="16">
        <v>34.0</v>
      </c>
      <c r="F49" s="17">
        <v>61.0</v>
      </c>
      <c r="G49" s="18">
        <v>209.0</v>
      </c>
      <c r="H49" s="19">
        <v>21.0</v>
      </c>
      <c r="I49" s="20">
        <v>93.0</v>
      </c>
      <c r="J49" s="21">
        <v>147.0</v>
      </c>
      <c r="K49" s="22">
        <v>60.0</v>
      </c>
      <c r="L49" s="63">
        <f t="shared" si="1"/>
        <v>32</v>
      </c>
      <c r="M49" s="63">
        <f t="shared" si="2"/>
        <v>82</v>
      </c>
      <c r="N49" s="63">
        <f t="shared" si="3"/>
        <v>34</v>
      </c>
      <c r="O49" s="63">
        <f t="shared" si="4"/>
        <v>153</v>
      </c>
      <c r="P49" s="64">
        <f t="shared" si="5"/>
        <v>154</v>
      </c>
      <c r="Q49" s="65">
        <f t="shared" si="6"/>
        <v>0.6146179402</v>
      </c>
      <c r="R49" s="65">
        <f t="shared" si="7"/>
        <v>0.3787375415</v>
      </c>
      <c r="S49" s="73">
        <f t="shared" si="8"/>
        <v>0.02512371526</v>
      </c>
      <c r="T49" s="66">
        <f t="shared" si="9"/>
        <v>0.6510638298</v>
      </c>
      <c r="U49" s="27">
        <f t="shared" si="10"/>
        <v>0.6566272391</v>
      </c>
      <c r="V49" s="27">
        <f t="shared" si="11"/>
        <v>-0.3213936925</v>
      </c>
      <c r="W49" s="27">
        <f t="shared" si="12"/>
        <v>-1.71217467</v>
      </c>
      <c r="X49" s="27">
        <f t="shared" si="13"/>
        <v>0.5325414688</v>
      </c>
      <c r="Y49" s="27">
        <f t="shared" si="14"/>
        <v>-0.005211277039</v>
      </c>
      <c r="Z49" s="27">
        <f t="shared" si="15"/>
        <v>0.1417040287</v>
      </c>
      <c r="AA49" s="27">
        <f t="shared" si="16"/>
        <v>0.8216547422</v>
      </c>
      <c r="AB49" s="27">
        <f t="shared" si="17"/>
        <v>0.5647717998</v>
      </c>
      <c r="AC49" s="27">
        <f t="shared" si="18"/>
        <v>0.673099656</v>
      </c>
      <c r="AD49" s="27">
        <f t="shared" si="19"/>
        <v>-1.077720679</v>
      </c>
      <c r="AE49" s="27">
        <f t="shared" si="20"/>
        <v>0.009604788012</v>
      </c>
      <c r="AF49" s="27">
        <f t="shared" si="21"/>
        <v>0.008881624493</v>
      </c>
      <c r="AG49" s="27">
        <f t="shared" si="22"/>
        <v>-0.03086285351</v>
      </c>
      <c r="AH49" s="27">
        <f t="shared" si="23"/>
        <v>-0.1321936769</v>
      </c>
      <c r="AI49" s="27">
        <f t="shared" si="24"/>
        <v>-0.03914437414</v>
      </c>
      <c r="AJ49" s="27">
        <f t="shared" si="25"/>
        <v>-0.1468464327</v>
      </c>
      <c r="AK49" s="27">
        <f t="shared" si="26"/>
        <v>-0.298120259</v>
      </c>
      <c r="AL49" s="27">
        <f t="shared" si="27"/>
        <v>-0.1417832777</v>
      </c>
      <c r="AM49" s="27">
        <f t="shared" si="28"/>
        <v>0.1863782166</v>
      </c>
      <c r="AN49" s="27">
        <f t="shared" si="29"/>
        <v>0.3891201013</v>
      </c>
      <c r="AO49" s="27"/>
      <c r="AP49" s="27"/>
      <c r="AQ49" s="27"/>
    </row>
    <row r="50">
      <c r="A50" s="29">
        <v>1518.0</v>
      </c>
      <c r="B50" s="30">
        <v>2532.0</v>
      </c>
      <c r="C50" s="14">
        <v>29.0</v>
      </c>
      <c r="D50" s="15">
        <v>32.0</v>
      </c>
      <c r="E50" s="16">
        <v>39.0</v>
      </c>
      <c r="F50" s="17">
        <v>69.0</v>
      </c>
      <c r="G50" s="18">
        <v>229.0</v>
      </c>
      <c r="H50" s="19">
        <v>32.0</v>
      </c>
      <c r="I50" s="20">
        <v>70.0</v>
      </c>
      <c r="J50" s="21">
        <v>115.0</v>
      </c>
      <c r="K50" s="22">
        <v>64.0</v>
      </c>
      <c r="L50" s="63">
        <f t="shared" si="1"/>
        <v>29</v>
      </c>
      <c r="M50" s="63">
        <f t="shared" si="2"/>
        <v>101</v>
      </c>
      <c r="N50" s="63">
        <f t="shared" si="3"/>
        <v>39</v>
      </c>
      <c r="O50" s="63">
        <f t="shared" si="4"/>
        <v>134</v>
      </c>
      <c r="P50" s="64">
        <f t="shared" si="5"/>
        <v>134</v>
      </c>
      <c r="Q50" s="65">
        <f t="shared" si="6"/>
        <v>0.5379537954</v>
      </c>
      <c r="R50" s="65">
        <f t="shared" si="7"/>
        <v>0.4290429043</v>
      </c>
      <c r="S50" s="73">
        <f t="shared" si="8"/>
        <v>0.02685624013</v>
      </c>
      <c r="T50" s="66">
        <f t="shared" si="9"/>
        <v>0.570212766</v>
      </c>
      <c r="U50" s="27">
        <f t="shared" si="10"/>
        <v>0.5731512554</v>
      </c>
      <c r="V50" s="27">
        <f t="shared" si="11"/>
        <v>-0.3435569179</v>
      </c>
      <c r="W50" s="27">
        <f t="shared" si="12"/>
        <v>-1.939592231</v>
      </c>
      <c r="X50" s="27">
        <f t="shared" si="13"/>
        <v>0.4661151028</v>
      </c>
      <c r="Y50" s="27">
        <f t="shared" si="14"/>
        <v>-0.005954795599</v>
      </c>
      <c r="Z50" s="27">
        <f t="shared" si="15"/>
        <v>0.1715955078</v>
      </c>
      <c r="AA50" s="27">
        <f t="shared" si="16"/>
        <v>1.054421135</v>
      </c>
      <c r="AB50" s="27">
        <f t="shared" si="17"/>
        <v>0.5284137318</v>
      </c>
      <c r="AC50" s="27">
        <f t="shared" si="18"/>
        <v>0.6673927427</v>
      </c>
      <c r="AD50" s="27">
        <f t="shared" si="19"/>
        <v>-0.8256304513</v>
      </c>
      <c r="AE50" s="27">
        <f t="shared" si="20"/>
        <v>0.01173199393</v>
      </c>
      <c r="AF50" s="27">
        <f t="shared" si="21"/>
        <v>0.01149681314</v>
      </c>
      <c r="AG50" s="27">
        <f t="shared" si="22"/>
        <v>-0.04233720292</v>
      </c>
      <c r="AH50" s="27">
        <f t="shared" si="23"/>
        <v>-0.1921753969</v>
      </c>
      <c r="AI50" s="27">
        <f t="shared" si="24"/>
        <v>-0.03915000249</v>
      </c>
      <c r="AJ50" s="27">
        <f t="shared" si="25"/>
        <v>-0.1556420207</v>
      </c>
      <c r="AK50" s="27">
        <f t="shared" si="26"/>
        <v>-0.3348543684</v>
      </c>
      <c r="AL50" s="27">
        <f t="shared" si="27"/>
        <v>-0.1161089899</v>
      </c>
      <c r="AM50" s="27">
        <f t="shared" si="28"/>
        <v>0.1617472874</v>
      </c>
      <c r="AN50" s="27">
        <f t="shared" si="29"/>
        <v>0.2609173119</v>
      </c>
      <c r="AO50" s="27"/>
      <c r="AP50" s="27"/>
      <c r="AQ50" s="27"/>
    </row>
    <row r="51">
      <c r="A51" s="29">
        <v>1525.0</v>
      </c>
      <c r="B51" s="30">
        <v>1983.0</v>
      </c>
      <c r="C51" s="14">
        <v>13.0</v>
      </c>
      <c r="D51" s="15">
        <v>20.0</v>
      </c>
      <c r="E51" s="16">
        <v>18.0</v>
      </c>
      <c r="F51" s="17">
        <v>45.0</v>
      </c>
      <c r="G51" s="18">
        <v>167.0</v>
      </c>
      <c r="H51" s="19">
        <v>28.0</v>
      </c>
      <c r="I51" s="20">
        <v>26.0</v>
      </c>
      <c r="J51" s="21">
        <v>77.0</v>
      </c>
      <c r="K51" s="22">
        <v>40.0</v>
      </c>
      <c r="L51" s="63">
        <f t="shared" si="1"/>
        <v>13</v>
      </c>
      <c r="M51" s="63">
        <f t="shared" si="2"/>
        <v>73</v>
      </c>
      <c r="N51" s="63">
        <f t="shared" si="3"/>
        <v>18</v>
      </c>
      <c r="O51" s="63">
        <f t="shared" si="4"/>
        <v>66</v>
      </c>
      <c r="P51" s="64">
        <f t="shared" si="5"/>
        <v>66</v>
      </c>
      <c r="Q51" s="65">
        <f t="shared" si="6"/>
        <v>0.4647058824</v>
      </c>
      <c r="R51" s="65">
        <f t="shared" si="7"/>
        <v>0.5058823529</v>
      </c>
      <c r="S51" s="73">
        <f t="shared" si="8"/>
        <v>0.01563287948</v>
      </c>
      <c r="T51" s="66">
        <f t="shared" si="9"/>
        <v>0.4748201439</v>
      </c>
      <c r="U51" s="27">
        <f t="shared" si="10"/>
        <v>0.4728881744</v>
      </c>
      <c r="V51" s="27">
        <f t="shared" si="11"/>
        <v>-0.1999827178</v>
      </c>
      <c r="W51" s="27">
        <f t="shared" si="12"/>
        <v>-2.286963546</v>
      </c>
      <c r="X51" s="27">
        <f t="shared" si="13"/>
        <v>0.4026487627</v>
      </c>
      <c r="Y51" s="27">
        <f t="shared" si="14"/>
        <v>-0.002017689785</v>
      </c>
      <c r="Z51" s="27">
        <f t="shared" si="15"/>
        <v>0.1177737459</v>
      </c>
      <c r="AA51" s="27">
        <f t="shared" si="16"/>
        <v>1.465924875</v>
      </c>
      <c r="AB51" s="27">
        <f t="shared" si="17"/>
        <v>0.2657058139</v>
      </c>
      <c r="AC51" s="27">
        <f t="shared" si="18"/>
        <v>0.6797723255</v>
      </c>
      <c r="AD51" s="27">
        <f t="shared" si="19"/>
        <v>-0.6161012507</v>
      </c>
      <c r="AE51" s="27">
        <f t="shared" si="20"/>
        <v>0.002313945546</v>
      </c>
      <c r="AF51" s="27">
        <f t="shared" si="21"/>
        <v>0.004593183706</v>
      </c>
      <c r="AG51" s="27">
        <f t="shared" si="22"/>
        <v>-0.03426206563</v>
      </c>
      <c r="AH51" s="27">
        <f t="shared" si="23"/>
        <v>-0.3150244086</v>
      </c>
      <c r="AI51" s="27">
        <f t="shared" si="24"/>
        <v>-0.01145915317</v>
      </c>
      <c r="AJ51" s="27">
        <f t="shared" si="25"/>
        <v>-0.09227894674</v>
      </c>
      <c r="AK51" s="27">
        <f t="shared" si="26"/>
        <v>-0.4021487982</v>
      </c>
      <c r="AL51" s="27">
        <f t="shared" si="27"/>
        <v>-0.05043430066</v>
      </c>
      <c r="AM51" s="27">
        <f t="shared" si="28"/>
        <v>0.1423154991</v>
      </c>
      <c r="AN51" s="27">
        <f t="shared" si="29"/>
        <v>0.1681908934</v>
      </c>
      <c r="AO51" s="27"/>
      <c r="AP51" s="27"/>
      <c r="AQ51" s="27"/>
    </row>
    <row r="52">
      <c r="A52" s="29">
        <v>1550.0</v>
      </c>
      <c r="B52" s="30">
        <v>961.0</v>
      </c>
      <c r="C52" s="14">
        <v>12.0</v>
      </c>
      <c r="D52" s="15">
        <v>7.0</v>
      </c>
      <c r="E52" s="16">
        <v>14.0</v>
      </c>
      <c r="F52" s="17">
        <v>17.0</v>
      </c>
      <c r="G52" s="18">
        <v>70.0</v>
      </c>
      <c r="H52" s="19">
        <v>10.0</v>
      </c>
      <c r="I52" s="20">
        <v>19.0</v>
      </c>
      <c r="J52" s="21">
        <v>42.0</v>
      </c>
      <c r="K52" s="22">
        <v>33.0</v>
      </c>
      <c r="L52" s="63">
        <f t="shared" si="1"/>
        <v>12</v>
      </c>
      <c r="M52" s="63">
        <f t="shared" si="2"/>
        <v>27</v>
      </c>
      <c r="N52" s="63">
        <f t="shared" si="3"/>
        <v>14</v>
      </c>
      <c r="O52" s="63">
        <f t="shared" si="4"/>
        <v>52</v>
      </c>
      <c r="P52" s="64">
        <f t="shared" si="5"/>
        <v>52</v>
      </c>
      <c r="Q52" s="65">
        <f t="shared" si="6"/>
        <v>0.6095238095</v>
      </c>
      <c r="R52" s="65">
        <f t="shared" si="7"/>
        <v>0.3714285714</v>
      </c>
      <c r="S52" s="73">
        <f t="shared" si="8"/>
        <v>0.02705515088</v>
      </c>
      <c r="T52" s="66">
        <f t="shared" si="9"/>
        <v>0.6582278481</v>
      </c>
      <c r="U52" s="27">
        <f t="shared" si="10"/>
        <v>0.6603352323</v>
      </c>
      <c r="V52" s="27">
        <f t="shared" si="11"/>
        <v>-0.3461014724</v>
      </c>
      <c r="W52" s="27">
        <f t="shared" si="12"/>
        <v>-1.679132703</v>
      </c>
      <c r="X52" s="27">
        <f t="shared" si="13"/>
        <v>0.5281276116</v>
      </c>
      <c r="Y52" s="27">
        <f t="shared" si="14"/>
        <v>-0.006043330651</v>
      </c>
      <c r="Z52" s="27">
        <f t="shared" si="15"/>
        <v>0.149652938</v>
      </c>
      <c r="AA52" s="27">
        <f t="shared" si="16"/>
        <v>0.7902477547</v>
      </c>
      <c r="AB52" s="27">
        <f t="shared" si="17"/>
        <v>0.603148904</v>
      </c>
      <c r="AC52" s="27">
        <f t="shared" si="18"/>
        <v>0.6546388314</v>
      </c>
      <c r="AD52" s="27">
        <f t="shared" si="19"/>
        <v>-1.059929795</v>
      </c>
      <c r="AE52" s="27">
        <f t="shared" si="20"/>
        <v>0.01199460848</v>
      </c>
      <c r="AF52" s="27">
        <f t="shared" si="21"/>
        <v>0.0101009345</v>
      </c>
      <c r="AG52" s="27">
        <f t="shared" si="22"/>
        <v>-0.03196510089</v>
      </c>
      <c r="AH52" s="27">
        <f t="shared" si="23"/>
        <v>-0.1246871043</v>
      </c>
      <c r="AI52" s="27">
        <f t="shared" si="24"/>
        <v>-0.04501808231</v>
      </c>
      <c r="AJ52" s="27">
        <f t="shared" si="25"/>
        <v>-0.1537984266</v>
      </c>
      <c r="AK52" s="27">
        <f t="shared" si="26"/>
        <v>-0.2843484311</v>
      </c>
      <c r="AL52" s="27">
        <f t="shared" si="27"/>
        <v>-0.1501626742</v>
      </c>
      <c r="AM52" s="27">
        <f t="shared" si="28"/>
        <v>0.1797641097</v>
      </c>
      <c r="AN52" s="27">
        <f t="shared" si="29"/>
        <v>0.3795246536</v>
      </c>
      <c r="AO52" s="27"/>
      <c r="AP52" s="27"/>
      <c r="AQ52" s="27"/>
    </row>
    <row r="53">
      <c r="A53" s="29">
        <v>1602.0</v>
      </c>
      <c r="B53" s="30">
        <v>2360.0</v>
      </c>
      <c r="C53" s="14">
        <v>18.0</v>
      </c>
      <c r="D53" s="15">
        <v>16.0</v>
      </c>
      <c r="E53" s="16">
        <v>15.0</v>
      </c>
      <c r="F53" s="17">
        <v>44.0</v>
      </c>
      <c r="G53" s="18">
        <v>101.0</v>
      </c>
      <c r="H53" s="19">
        <v>23.0</v>
      </c>
      <c r="I53" s="20">
        <v>31.0</v>
      </c>
      <c r="J53" s="21">
        <v>39.0</v>
      </c>
      <c r="K53" s="22">
        <v>23.0</v>
      </c>
      <c r="L53" s="63">
        <f t="shared" si="1"/>
        <v>18</v>
      </c>
      <c r="M53" s="63">
        <f t="shared" si="2"/>
        <v>67</v>
      </c>
      <c r="N53" s="63">
        <f t="shared" si="3"/>
        <v>15</v>
      </c>
      <c r="O53" s="63">
        <f t="shared" si="4"/>
        <v>54</v>
      </c>
      <c r="P53" s="64">
        <f t="shared" si="5"/>
        <v>54</v>
      </c>
      <c r="Q53" s="65">
        <f t="shared" si="6"/>
        <v>0.4675324675</v>
      </c>
      <c r="R53" s="65">
        <f t="shared" si="7"/>
        <v>0.5519480519</v>
      </c>
      <c r="S53" s="73">
        <f t="shared" si="8"/>
        <v>0.01398305085</v>
      </c>
      <c r="T53" s="66">
        <f t="shared" si="9"/>
        <v>0.4462809917</v>
      </c>
      <c r="U53" s="27">
        <f t="shared" si="10"/>
        <v>0.4467300405</v>
      </c>
      <c r="V53" s="27">
        <f t="shared" si="11"/>
        <v>-0.1788773793</v>
      </c>
      <c r="W53" s="27">
        <f t="shared" si="12"/>
        <v>-2.495214681</v>
      </c>
      <c r="X53" s="27">
        <f t="shared" si="13"/>
        <v>0.4050978839</v>
      </c>
      <c r="Y53" s="27">
        <f t="shared" si="14"/>
        <v>-0.001614285366</v>
      </c>
      <c r="Z53" s="27">
        <f t="shared" si="15"/>
        <v>0.1149370697</v>
      </c>
      <c r="AA53" s="27">
        <f t="shared" si="16"/>
        <v>1.745054779</v>
      </c>
      <c r="AB53" s="27">
        <f t="shared" si="17"/>
        <v>0.2391099344</v>
      </c>
      <c r="AC53" s="27">
        <f t="shared" si="18"/>
        <v>0.7461837046</v>
      </c>
      <c r="AD53" s="27">
        <f t="shared" si="19"/>
        <v>-0.6236189473</v>
      </c>
      <c r="AE53" s="27">
        <f t="shared" si="20"/>
        <v>0.001655930123</v>
      </c>
      <c r="AF53" s="27">
        <f t="shared" si="21"/>
        <v>0.004009483265</v>
      </c>
      <c r="AG53" s="27">
        <f t="shared" si="22"/>
        <v>-0.03648159771</v>
      </c>
      <c r="AH53" s="27">
        <f t="shared" si="23"/>
        <v>-0.4091572302</v>
      </c>
      <c r="AI53" s="27">
        <f t="shared" si="24"/>
        <v>-0.009223846029</v>
      </c>
      <c r="AJ53" s="27">
        <f t="shared" si="25"/>
        <v>-0.09060410336</v>
      </c>
      <c r="AK53" s="27">
        <f t="shared" si="26"/>
        <v>-0.481634658</v>
      </c>
      <c r="AL53" s="27">
        <f t="shared" si="27"/>
        <v>-0.04566213059</v>
      </c>
      <c r="AM53" s="27">
        <f t="shared" si="28"/>
        <v>0.157169433</v>
      </c>
      <c r="AN53" s="27">
        <f t="shared" si="29"/>
        <v>0.171278675</v>
      </c>
      <c r="AO53" s="27"/>
      <c r="AP53" s="27"/>
      <c r="AQ53" s="27"/>
    </row>
    <row r="54">
      <c r="A54" s="29">
        <v>1605.0</v>
      </c>
      <c r="B54" s="30">
        <v>3022.0</v>
      </c>
      <c r="C54" s="14">
        <v>9.0</v>
      </c>
      <c r="D54" s="15">
        <v>7.0</v>
      </c>
      <c r="E54" s="16">
        <v>9.0</v>
      </c>
      <c r="F54" s="17">
        <v>33.0</v>
      </c>
      <c r="G54" s="18">
        <v>164.0</v>
      </c>
      <c r="H54" s="19">
        <v>29.0</v>
      </c>
      <c r="I54" s="20">
        <v>18.0</v>
      </c>
      <c r="J54" s="21">
        <v>34.0</v>
      </c>
      <c r="K54" s="22">
        <v>14.0</v>
      </c>
      <c r="L54" s="63">
        <f t="shared" si="1"/>
        <v>9</v>
      </c>
      <c r="M54" s="63">
        <f t="shared" si="2"/>
        <v>62</v>
      </c>
      <c r="N54" s="63">
        <f t="shared" si="3"/>
        <v>9</v>
      </c>
      <c r="O54" s="63">
        <f t="shared" si="4"/>
        <v>32</v>
      </c>
      <c r="P54" s="64">
        <f t="shared" si="5"/>
        <v>32</v>
      </c>
      <c r="Q54" s="65">
        <f t="shared" si="6"/>
        <v>0.3660714286</v>
      </c>
      <c r="R54" s="65">
        <f t="shared" si="7"/>
        <v>0.6339285714</v>
      </c>
      <c r="S54" s="73">
        <f t="shared" si="8"/>
        <v>0.005956320318</v>
      </c>
      <c r="T54" s="66">
        <f t="shared" si="9"/>
        <v>0.3404255319</v>
      </c>
      <c r="U54" s="27">
        <f t="shared" si="10"/>
        <v>0.3438752611</v>
      </c>
      <c r="V54" s="27">
        <f t="shared" si="11"/>
        <v>-0.07619588746</v>
      </c>
      <c r="W54" s="27">
        <f t="shared" si="12"/>
        <v>-2.86582745</v>
      </c>
      <c r="X54" s="27">
        <f t="shared" si="13"/>
        <v>0.3171860167</v>
      </c>
      <c r="Y54" s="27">
        <f t="shared" si="14"/>
        <v>-0.0002929088719</v>
      </c>
      <c r="Z54" s="27">
        <f t="shared" si="15"/>
        <v>0.05623132928</v>
      </c>
      <c r="AA54" s="27">
        <f t="shared" si="16"/>
        <v>2.301936328</v>
      </c>
      <c r="AB54" s="27">
        <f t="shared" si="17"/>
        <v>0.07974946659</v>
      </c>
      <c r="AC54" s="27">
        <f t="shared" si="18"/>
        <v>0.6710300052</v>
      </c>
      <c r="AD54" s="27">
        <f t="shared" si="19"/>
        <v>-0.3823203532</v>
      </c>
      <c r="AE54" s="27">
        <f t="shared" si="20"/>
        <v>0.0001279883178</v>
      </c>
      <c r="AF54" s="27">
        <f t="shared" si="21"/>
        <v>0.0008355698149</v>
      </c>
      <c r="AG54" s="27">
        <f t="shared" si="22"/>
        <v>-0.02049907198</v>
      </c>
      <c r="AH54" s="27">
        <f t="shared" si="23"/>
        <v>-0.619892802</v>
      </c>
      <c r="AI54" s="27">
        <f t="shared" si="24"/>
        <v>-0.001310443556</v>
      </c>
      <c r="AJ54" s="27">
        <f t="shared" si="25"/>
        <v>-0.03470724605</v>
      </c>
      <c r="AK54" s="27">
        <f t="shared" si="26"/>
        <v>-0.4974575558</v>
      </c>
      <c r="AL54" s="27">
        <f t="shared" si="27"/>
        <v>-0.01192450601</v>
      </c>
      <c r="AM54" s="27">
        <f t="shared" si="28"/>
        <v>0.1106670478</v>
      </c>
      <c r="AN54" s="27">
        <f t="shared" si="29"/>
        <v>0.08221772774</v>
      </c>
      <c r="AO54" s="27"/>
      <c r="AP54" s="27"/>
      <c r="AQ54" s="27"/>
    </row>
    <row r="55">
      <c r="A55" s="29">
        <v>1606.0</v>
      </c>
      <c r="B55" s="30">
        <v>2356.0</v>
      </c>
      <c r="C55" s="14">
        <v>26.0</v>
      </c>
      <c r="D55" s="15">
        <v>33.0</v>
      </c>
      <c r="E55" s="16">
        <v>29.0</v>
      </c>
      <c r="F55" s="17">
        <v>53.0</v>
      </c>
      <c r="G55" s="18">
        <v>137.0</v>
      </c>
      <c r="H55" s="19">
        <v>38.0</v>
      </c>
      <c r="I55" s="20">
        <v>44.0</v>
      </c>
      <c r="J55" s="21">
        <v>79.0</v>
      </c>
      <c r="K55" s="22">
        <v>56.0</v>
      </c>
      <c r="L55" s="63">
        <f t="shared" si="1"/>
        <v>26</v>
      </c>
      <c r="M55" s="63">
        <f t="shared" si="2"/>
        <v>91</v>
      </c>
      <c r="N55" s="63">
        <f t="shared" si="3"/>
        <v>29</v>
      </c>
      <c r="O55" s="63">
        <f t="shared" si="4"/>
        <v>100</v>
      </c>
      <c r="P55" s="64">
        <f t="shared" si="5"/>
        <v>100</v>
      </c>
      <c r="Q55" s="65">
        <f t="shared" si="6"/>
        <v>0.512195122</v>
      </c>
      <c r="R55" s="65">
        <f t="shared" si="7"/>
        <v>0.4756097561</v>
      </c>
      <c r="S55" s="73">
        <f t="shared" si="8"/>
        <v>0.02334465195</v>
      </c>
      <c r="T55" s="66">
        <f t="shared" si="9"/>
        <v>0.5235602094</v>
      </c>
      <c r="U55" s="27">
        <f t="shared" si="10"/>
        <v>0.5230615472</v>
      </c>
      <c r="V55" s="27">
        <f t="shared" si="11"/>
        <v>-0.2986351267</v>
      </c>
      <c r="W55" s="27">
        <f t="shared" si="12"/>
        <v>-2.150108949</v>
      </c>
      <c r="X55" s="27">
        <f t="shared" si="13"/>
        <v>0.443796259</v>
      </c>
      <c r="Y55" s="27">
        <f t="shared" si="14"/>
        <v>-0.004499365177</v>
      </c>
      <c r="Z55" s="27">
        <f t="shared" si="15"/>
        <v>0.1653476919</v>
      </c>
      <c r="AA55" s="27">
        <f t="shared" si="16"/>
        <v>1.295728955</v>
      </c>
      <c r="AB55" s="27">
        <f t="shared" si="17"/>
        <v>0.4373274614</v>
      </c>
      <c r="AC55" s="27">
        <f t="shared" si="18"/>
        <v>0.7044042583</v>
      </c>
      <c r="AD55" s="27">
        <f t="shared" si="19"/>
        <v>-0.7484566073</v>
      </c>
      <c r="AE55" s="27">
        <f t="shared" si="20"/>
        <v>0.007705457081</v>
      </c>
      <c r="AF55" s="27">
        <f t="shared" si="21"/>
        <v>0.009629680716</v>
      </c>
      <c r="AG55" s="27">
        <f t="shared" si="22"/>
        <v>-0.04522352553</v>
      </c>
      <c r="AH55" s="27">
        <f t="shared" si="23"/>
        <v>-0.2617868813</v>
      </c>
      <c r="AI55" s="27">
        <f t="shared" si="24"/>
        <v>-0.02816479796</v>
      </c>
      <c r="AJ55" s="27">
        <f t="shared" si="25"/>
        <v>-0.1427938639</v>
      </c>
      <c r="AK55" s="27">
        <f t="shared" si="26"/>
        <v>-0.3917838167</v>
      </c>
      <c r="AL55" s="27">
        <f t="shared" si="27"/>
        <v>-0.09149323069</v>
      </c>
      <c r="AM55" s="27">
        <f t="shared" si="28"/>
        <v>0.162542884</v>
      </c>
      <c r="AN55" s="27">
        <f t="shared" si="29"/>
        <v>0.2252030572</v>
      </c>
      <c r="AO55" s="27"/>
      <c r="AP55" s="27"/>
      <c r="AQ55" s="27"/>
    </row>
    <row r="56">
      <c r="A56" s="29">
        <v>1609.0</v>
      </c>
      <c r="B56" s="30">
        <v>2098.0</v>
      </c>
      <c r="C56" s="14">
        <v>15.0</v>
      </c>
      <c r="D56" s="15">
        <v>8.0</v>
      </c>
      <c r="E56" s="16">
        <v>13.0</v>
      </c>
      <c r="F56" s="17">
        <v>27.0</v>
      </c>
      <c r="G56" s="18">
        <v>80.0</v>
      </c>
      <c r="H56" s="19">
        <v>21.0</v>
      </c>
      <c r="I56" s="20">
        <v>27.0</v>
      </c>
      <c r="J56" s="21">
        <v>25.0</v>
      </c>
      <c r="K56" s="22">
        <v>20.0</v>
      </c>
      <c r="L56" s="63">
        <f t="shared" si="1"/>
        <v>15</v>
      </c>
      <c r="M56" s="63">
        <f t="shared" si="2"/>
        <v>48</v>
      </c>
      <c r="N56" s="63">
        <f t="shared" si="3"/>
        <v>13</v>
      </c>
      <c r="O56" s="63">
        <f t="shared" si="4"/>
        <v>47</v>
      </c>
      <c r="P56" s="64">
        <f t="shared" si="5"/>
        <v>47</v>
      </c>
      <c r="Q56" s="65">
        <f t="shared" si="6"/>
        <v>0.5040650407</v>
      </c>
      <c r="R56" s="65">
        <f t="shared" si="7"/>
        <v>0.512195122</v>
      </c>
      <c r="S56" s="73">
        <f t="shared" si="8"/>
        <v>0.01334604385</v>
      </c>
      <c r="T56" s="66">
        <f t="shared" si="9"/>
        <v>0.4947368421</v>
      </c>
      <c r="U56" s="27">
        <f t="shared" si="10"/>
        <v>0.4942847149</v>
      </c>
      <c r="V56" s="27">
        <f t="shared" si="11"/>
        <v>-0.1707285037</v>
      </c>
      <c r="W56" s="27">
        <f t="shared" si="12"/>
        <v>-2.315501945</v>
      </c>
      <c r="X56" s="27">
        <f t="shared" si="13"/>
        <v>0.4367518739</v>
      </c>
      <c r="Y56" s="27">
        <f t="shared" si="14"/>
        <v>-0.001470555876</v>
      </c>
      <c r="Z56" s="27">
        <f t="shared" si="15"/>
        <v>0.1018000437</v>
      </c>
      <c r="AA56" s="27">
        <f t="shared" si="16"/>
        <v>1.502738907</v>
      </c>
      <c r="AB56" s="27">
        <f t="shared" si="17"/>
        <v>0.2460498096</v>
      </c>
      <c r="AC56" s="27">
        <f t="shared" si="18"/>
        <v>0.7465481028</v>
      </c>
      <c r="AD56" s="27">
        <f t="shared" si="19"/>
        <v>-0.7248846557</v>
      </c>
      <c r="AE56" s="27">
        <f t="shared" si="20"/>
        <v>0.00143977238</v>
      </c>
      <c r="AF56" s="27">
        <f t="shared" si="21"/>
        <v>0.003389431485</v>
      </c>
      <c r="AG56" s="27">
        <f t="shared" si="22"/>
        <v>-0.02998464606</v>
      </c>
      <c r="AH56" s="27">
        <f t="shared" si="23"/>
        <v>-0.3269654994</v>
      </c>
      <c r="AI56" s="27">
        <f t="shared" si="24"/>
        <v>-0.009059162885</v>
      </c>
      <c r="AJ56" s="27">
        <f t="shared" si="25"/>
        <v>-0.08651880514</v>
      </c>
      <c r="AK56" s="27">
        <f t="shared" si="26"/>
        <v>-0.4471641722</v>
      </c>
      <c r="AL56" s="27">
        <f t="shared" si="27"/>
        <v>-0.05065897371</v>
      </c>
      <c r="AM56" s="27">
        <f t="shared" si="28"/>
        <v>0.1695332644</v>
      </c>
      <c r="AN56" s="27">
        <f t="shared" si="29"/>
        <v>0.214648423</v>
      </c>
      <c r="AO56" s="27"/>
      <c r="AP56" s="27"/>
      <c r="AQ56" s="27"/>
    </row>
    <row r="57">
      <c r="A57" s="29">
        <v>1613.0</v>
      </c>
      <c r="B57" s="30">
        <v>2332.0</v>
      </c>
      <c r="C57" s="14">
        <v>14.0</v>
      </c>
      <c r="D57" s="15">
        <v>12.0</v>
      </c>
      <c r="E57" s="16">
        <v>4.0</v>
      </c>
      <c r="F57" s="17">
        <v>31.0</v>
      </c>
      <c r="G57" s="18">
        <v>110.0</v>
      </c>
      <c r="H57" s="19">
        <v>29.0</v>
      </c>
      <c r="I57" s="20">
        <v>16.0</v>
      </c>
      <c r="J57" s="21">
        <v>23.0</v>
      </c>
      <c r="K57" s="22">
        <v>25.0</v>
      </c>
      <c r="L57" s="63">
        <f t="shared" si="1"/>
        <v>14</v>
      </c>
      <c r="M57" s="63">
        <f t="shared" si="2"/>
        <v>60</v>
      </c>
      <c r="N57" s="63">
        <f t="shared" si="3"/>
        <v>4</v>
      </c>
      <c r="O57" s="63">
        <f t="shared" si="4"/>
        <v>41</v>
      </c>
      <c r="P57" s="64">
        <f t="shared" si="5"/>
        <v>41</v>
      </c>
      <c r="Q57" s="65">
        <f t="shared" si="6"/>
        <v>0.4621848739</v>
      </c>
      <c r="R57" s="65">
        <f t="shared" si="7"/>
        <v>0.6218487395</v>
      </c>
      <c r="S57" s="73">
        <f t="shared" si="8"/>
        <v>0.007718696398</v>
      </c>
      <c r="T57" s="66">
        <f t="shared" si="9"/>
        <v>0.4059405941</v>
      </c>
      <c r="U57" s="27">
        <f t="shared" si="10"/>
        <v>0.4049809552</v>
      </c>
      <c r="V57" s="27">
        <f t="shared" si="11"/>
        <v>-0.09874098281</v>
      </c>
      <c r="W57" s="27">
        <f t="shared" si="12"/>
        <v>-2.811217648</v>
      </c>
      <c r="X57" s="27">
        <f t="shared" si="13"/>
        <v>0.4004644114</v>
      </c>
      <c r="Y57" s="27">
        <f t="shared" si="14"/>
        <v>-0.0004918858778</v>
      </c>
      <c r="Z57" s="27">
        <f t="shared" si="15"/>
        <v>0.07148068346</v>
      </c>
      <c r="AA57" s="27">
        <f t="shared" si="16"/>
        <v>2.21504305</v>
      </c>
      <c r="AB57" s="27">
        <f t="shared" si="17"/>
        <v>0.1304798939</v>
      </c>
      <c r="AC57" s="27">
        <f t="shared" si="18"/>
        <v>0.8310674378</v>
      </c>
      <c r="AD57" s="27">
        <f t="shared" si="19"/>
        <v>-0.6094347398</v>
      </c>
      <c r="AE57" s="27">
        <f t="shared" si="20"/>
        <v>0.0002785274947</v>
      </c>
      <c r="AF57" s="27">
        <f t="shared" si="21"/>
        <v>0.001376445444</v>
      </c>
      <c r="AG57" s="27">
        <f t="shared" si="22"/>
        <v>-0.02556165559</v>
      </c>
      <c r="AH57" s="27">
        <f t="shared" si="23"/>
        <v>-0.5851266655</v>
      </c>
      <c r="AI57" s="27">
        <f t="shared" si="24"/>
        <v>-0.002778433723</v>
      </c>
      <c r="AJ57" s="27">
        <f t="shared" si="25"/>
        <v>-0.05570323206</v>
      </c>
      <c r="AK57" s="27">
        <f t="shared" si="26"/>
        <v>-0.6043587166</v>
      </c>
      <c r="AL57" s="27">
        <f t="shared" si="27"/>
        <v>-0.0246323643</v>
      </c>
      <c r="AM57" s="27">
        <f t="shared" si="28"/>
        <v>0.1730463905</v>
      </c>
      <c r="AN57" s="27">
        <f t="shared" si="29"/>
        <v>0.1654684323</v>
      </c>
      <c r="AO57" s="27"/>
      <c r="AP57" s="27"/>
      <c r="AQ57" s="27"/>
    </row>
    <row r="58">
      <c r="A58" s="29">
        <v>1614.0</v>
      </c>
      <c r="B58" s="30">
        <v>1812.0</v>
      </c>
      <c r="C58" s="14">
        <v>17.0</v>
      </c>
      <c r="D58" s="15">
        <v>7.0</v>
      </c>
      <c r="E58" s="16">
        <v>14.0</v>
      </c>
      <c r="F58" s="17">
        <v>22.0</v>
      </c>
      <c r="G58" s="18">
        <v>89.0</v>
      </c>
      <c r="H58" s="19">
        <v>25.0</v>
      </c>
      <c r="I58" s="20">
        <v>22.0</v>
      </c>
      <c r="J58" s="21">
        <v>20.0</v>
      </c>
      <c r="K58" s="22">
        <v>18.0</v>
      </c>
      <c r="L58" s="63">
        <f t="shared" si="1"/>
        <v>17</v>
      </c>
      <c r="M58" s="63">
        <f t="shared" si="2"/>
        <v>47</v>
      </c>
      <c r="N58" s="63">
        <f t="shared" si="3"/>
        <v>14</v>
      </c>
      <c r="O58" s="63">
        <f t="shared" si="4"/>
        <v>40</v>
      </c>
      <c r="P58" s="64">
        <f t="shared" si="5"/>
        <v>40</v>
      </c>
      <c r="Q58" s="65">
        <f t="shared" si="6"/>
        <v>0.4830508475</v>
      </c>
      <c r="R58" s="65">
        <f t="shared" si="7"/>
        <v>0.5423728814</v>
      </c>
      <c r="S58" s="73">
        <f t="shared" si="8"/>
        <v>0.01710816777</v>
      </c>
      <c r="T58" s="66">
        <f t="shared" si="9"/>
        <v>0.4597701149</v>
      </c>
      <c r="U58" s="27">
        <f t="shared" si="10"/>
        <v>0.4614347256</v>
      </c>
      <c r="V58" s="27">
        <f t="shared" si="11"/>
        <v>-0.218855259</v>
      </c>
      <c r="W58" s="27">
        <f t="shared" si="12"/>
        <v>-2.451927806</v>
      </c>
      <c r="X58" s="27">
        <f t="shared" si="13"/>
        <v>0.4185439295</v>
      </c>
      <c r="Y58" s="27">
        <f t="shared" si="14"/>
        <v>-0.002416481291</v>
      </c>
      <c r="Z58" s="27">
        <f t="shared" si="15"/>
        <v>0.1381851729</v>
      </c>
      <c r="AA58" s="27">
        <f t="shared" si="16"/>
        <v>1.685033688</v>
      </c>
      <c r="AB58" s="27">
        <f t="shared" si="17"/>
        <v>0.3022597068</v>
      </c>
      <c r="AC58" s="27">
        <f t="shared" si="18"/>
        <v>0.7575766757</v>
      </c>
      <c r="AD58" s="27">
        <f t="shared" si="19"/>
        <v>-0.6657044305</v>
      </c>
      <c r="AE58" s="27">
        <f t="shared" si="20"/>
        <v>0.003032820431</v>
      </c>
      <c r="AF58" s="27">
        <f t="shared" si="21"/>
        <v>0.005897817015</v>
      </c>
      <c r="AG58" s="27">
        <f t="shared" si="22"/>
        <v>-0.04309976847</v>
      </c>
      <c r="AH58" s="27">
        <f t="shared" si="23"/>
        <v>-0.3882303785</v>
      </c>
      <c r="AI58" s="27">
        <f t="shared" si="24"/>
        <v>-0.01426580373</v>
      </c>
      <c r="AJ58" s="27">
        <f t="shared" si="25"/>
        <v>-0.112546052</v>
      </c>
      <c r="AK58" s="27">
        <f t="shared" si="26"/>
        <v>-0.4805054603</v>
      </c>
      <c r="AL58" s="27">
        <f t="shared" si="27"/>
        <v>-0.05963756198</v>
      </c>
      <c r="AM58" s="27">
        <f t="shared" si="28"/>
        <v>0.1648655796</v>
      </c>
      <c r="AN58" s="27">
        <f t="shared" si="29"/>
        <v>0.1889063309</v>
      </c>
      <c r="AO58" s="27"/>
      <c r="AP58" s="27"/>
      <c r="AQ58" s="27"/>
    </row>
    <row r="59">
      <c r="A59" s="29">
        <v>1619.0</v>
      </c>
      <c r="B59" s="30">
        <v>2206.0</v>
      </c>
      <c r="C59" s="14">
        <v>12.0</v>
      </c>
      <c r="D59" s="15">
        <v>9.0</v>
      </c>
      <c r="E59" s="16">
        <v>27.0</v>
      </c>
      <c r="F59" s="17">
        <v>21.0</v>
      </c>
      <c r="G59" s="18">
        <v>83.0</v>
      </c>
      <c r="H59" s="19">
        <v>21.0</v>
      </c>
      <c r="I59" s="20">
        <v>24.0</v>
      </c>
      <c r="J59" s="21">
        <v>25.0</v>
      </c>
      <c r="K59" s="22">
        <v>20.0</v>
      </c>
      <c r="L59" s="63">
        <f t="shared" si="1"/>
        <v>12</v>
      </c>
      <c r="M59" s="63">
        <f t="shared" si="2"/>
        <v>42</v>
      </c>
      <c r="N59" s="63">
        <f t="shared" si="3"/>
        <v>27</v>
      </c>
      <c r="O59" s="63">
        <f t="shared" si="4"/>
        <v>44</v>
      </c>
      <c r="P59" s="64">
        <f t="shared" si="5"/>
        <v>44</v>
      </c>
      <c r="Q59" s="65">
        <f t="shared" si="6"/>
        <v>0.448</v>
      </c>
      <c r="R59" s="65">
        <f t="shared" si="7"/>
        <v>0.432</v>
      </c>
      <c r="S59" s="73">
        <f t="shared" si="8"/>
        <v>0.01767905712</v>
      </c>
      <c r="T59" s="66">
        <f t="shared" si="9"/>
        <v>0.511627907</v>
      </c>
      <c r="U59" s="27">
        <f t="shared" si="10"/>
        <v>0.5120551385</v>
      </c>
      <c r="V59" s="27">
        <f t="shared" si="11"/>
        <v>-0.2261583284</v>
      </c>
      <c r="W59" s="27">
        <f t="shared" si="12"/>
        <v>-1.952960498</v>
      </c>
      <c r="X59" s="27">
        <f t="shared" si="13"/>
        <v>0.3881737945</v>
      </c>
      <c r="Y59" s="27">
        <f t="shared" si="14"/>
        <v>-0.00258044516</v>
      </c>
      <c r="Z59" s="27">
        <f t="shared" si="15"/>
        <v>0.1137372765</v>
      </c>
      <c r="AA59" s="27">
        <f t="shared" si="16"/>
        <v>1.069006014</v>
      </c>
      <c r="AB59" s="27">
        <f t="shared" si="17"/>
        <v>0.2896816735</v>
      </c>
      <c r="AC59" s="27">
        <f t="shared" si="18"/>
        <v>0.5596255586</v>
      </c>
      <c r="AD59" s="27">
        <f t="shared" si="19"/>
        <v>-0.5726005735</v>
      </c>
      <c r="AE59" s="27">
        <f t="shared" si="20"/>
        <v>0.003346674637</v>
      </c>
      <c r="AF59" s="27">
        <f t="shared" si="21"/>
        <v>0.00501635509</v>
      </c>
      <c r="AG59" s="27">
        <f t="shared" si="22"/>
        <v>-0.02825544138</v>
      </c>
      <c r="AH59" s="27">
        <f t="shared" si="23"/>
        <v>-0.196176443</v>
      </c>
      <c r="AI59" s="27">
        <f t="shared" si="24"/>
        <v>-0.01412838781</v>
      </c>
      <c r="AJ59" s="27">
        <f t="shared" si="25"/>
        <v>-0.08591258947</v>
      </c>
      <c r="AK59" s="27">
        <f t="shared" si="26"/>
        <v>-0.2827190372</v>
      </c>
      <c r="AL59" s="27">
        <f t="shared" si="27"/>
        <v>-0.05300853608</v>
      </c>
      <c r="AM59" s="27">
        <f t="shared" si="28"/>
        <v>0.1129499662</v>
      </c>
      <c r="AN59" s="27">
        <f t="shared" si="29"/>
        <v>0.1506960989</v>
      </c>
      <c r="AO59" s="27"/>
      <c r="AP59" s="27"/>
      <c r="AQ59" s="27"/>
    </row>
    <row r="60">
      <c r="A60" s="29">
        <v>1621.0</v>
      </c>
      <c r="B60" s="30">
        <v>1230.0</v>
      </c>
      <c r="C60" s="14">
        <v>12.0</v>
      </c>
      <c r="D60" s="15">
        <v>6.0</v>
      </c>
      <c r="E60" s="16">
        <v>8.0</v>
      </c>
      <c r="F60" s="17">
        <v>15.0</v>
      </c>
      <c r="G60" s="18">
        <v>59.0</v>
      </c>
      <c r="H60" s="19">
        <v>5.0</v>
      </c>
      <c r="I60" s="20">
        <v>9.0</v>
      </c>
      <c r="J60" s="21">
        <v>12.0</v>
      </c>
      <c r="K60" s="22">
        <v>11.0</v>
      </c>
      <c r="L60" s="63">
        <f t="shared" si="1"/>
        <v>12</v>
      </c>
      <c r="M60" s="63">
        <f t="shared" si="2"/>
        <v>20</v>
      </c>
      <c r="N60" s="63">
        <f t="shared" si="3"/>
        <v>8</v>
      </c>
      <c r="O60" s="63">
        <f t="shared" si="4"/>
        <v>20</v>
      </c>
      <c r="P60" s="64">
        <f t="shared" si="5"/>
        <v>20</v>
      </c>
      <c r="Q60" s="65">
        <f t="shared" si="6"/>
        <v>0.5333333333</v>
      </c>
      <c r="R60" s="65">
        <f t="shared" si="7"/>
        <v>0.5333333333</v>
      </c>
      <c r="S60" s="73">
        <f t="shared" si="8"/>
        <v>0.0162601626</v>
      </c>
      <c r="T60" s="66">
        <f t="shared" si="9"/>
        <v>0.5</v>
      </c>
      <c r="U60" s="27">
        <f t="shared" si="10"/>
        <v>0.5003553058</v>
      </c>
      <c r="V60" s="27">
        <f t="shared" si="11"/>
        <v>-0.2080072014</v>
      </c>
      <c r="W60" s="27">
        <f t="shared" si="12"/>
        <v>-2.411062343</v>
      </c>
      <c r="X60" s="27">
        <f t="shared" si="13"/>
        <v>0.4621116602</v>
      </c>
      <c r="Y60" s="27">
        <f t="shared" si="14"/>
        <v>-0.002182861617</v>
      </c>
      <c r="Z60" s="27">
        <f t="shared" si="15"/>
        <v>0.1291467826</v>
      </c>
      <c r="AA60" s="27">
        <f t="shared" si="16"/>
        <v>1.629333964</v>
      </c>
      <c r="AB60" s="27">
        <f t="shared" si="17"/>
        <v>0.31718126</v>
      </c>
      <c r="AC60" s="27">
        <f t="shared" si="18"/>
        <v>0.822494942</v>
      </c>
      <c r="AD60" s="27">
        <f t="shared" si="19"/>
        <v>-0.8115087492</v>
      </c>
      <c r="AE60" s="27">
        <f t="shared" si="20"/>
        <v>0.00260381934</v>
      </c>
      <c r="AF60" s="27">
        <f t="shared" si="21"/>
        <v>0.005238836236</v>
      </c>
      <c r="AG60" s="27">
        <f t="shared" si="22"/>
        <v>-0.03960936166</v>
      </c>
      <c r="AH60" s="27">
        <f t="shared" si="23"/>
        <v>-0.3691405875</v>
      </c>
      <c r="AI60" s="27">
        <f t="shared" si="24"/>
        <v>-0.01422803392</v>
      </c>
      <c r="AJ60" s="27">
        <f t="shared" si="25"/>
        <v>-0.1161337072</v>
      </c>
      <c r="AK60" s="27">
        <f t="shared" si="26"/>
        <v>-0.5129862557</v>
      </c>
      <c r="AL60" s="27">
        <f t="shared" si="27"/>
        <v>-0.06909601865</v>
      </c>
      <c r="AM60" s="27">
        <f t="shared" si="28"/>
        <v>0.1976252873</v>
      </c>
      <c r="AN60" s="27">
        <f t="shared" si="29"/>
        <v>0.2542518676</v>
      </c>
      <c r="AO60" s="27"/>
      <c r="AP60" s="27"/>
      <c r="AQ60" s="27"/>
    </row>
    <row r="61">
      <c r="A61" s="29">
        <v>1625.0</v>
      </c>
      <c r="B61" s="30">
        <v>2643.0</v>
      </c>
      <c r="C61" s="14">
        <v>5.0</v>
      </c>
      <c r="D61" s="15">
        <v>12.0</v>
      </c>
      <c r="E61" s="16">
        <v>22.0</v>
      </c>
      <c r="F61" s="17">
        <v>34.0</v>
      </c>
      <c r="G61" s="18">
        <v>146.0</v>
      </c>
      <c r="H61" s="19">
        <v>21.0</v>
      </c>
      <c r="I61" s="20">
        <v>28.0</v>
      </c>
      <c r="J61" s="21">
        <v>28.0</v>
      </c>
      <c r="K61" s="22">
        <v>21.0</v>
      </c>
      <c r="L61" s="63">
        <f t="shared" si="1"/>
        <v>5</v>
      </c>
      <c r="M61" s="63">
        <f t="shared" si="2"/>
        <v>55</v>
      </c>
      <c r="N61" s="63">
        <f t="shared" si="3"/>
        <v>22</v>
      </c>
      <c r="O61" s="63">
        <f t="shared" si="4"/>
        <v>49</v>
      </c>
      <c r="P61" s="64">
        <f t="shared" si="5"/>
        <v>49</v>
      </c>
      <c r="Q61" s="65">
        <f t="shared" si="6"/>
        <v>0.4122137405</v>
      </c>
      <c r="R61" s="65">
        <f t="shared" si="7"/>
        <v>0.4580152672</v>
      </c>
      <c r="S61" s="73">
        <f t="shared" si="8"/>
        <v>0.01021566402</v>
      </c>
      <c r="T61" s="66">
        <f t="shared" si="9"/>
        <v>0.4711538462</v>
      </c>
      <c r="U61" s="27">
        <f t="shared" si="10"/>
        <v>0.4738014868</v>
      </c>
      <c r="V61" s="27">
        <f t="shared" si="11"/>
        <v>-0.1306832985</v>
      </c>
      <c r="W61" s="27">
        <f t="shared" si="12"/>
        <v>-2.070568806</v>
      </c>
      <c r="X61" s="27">
        <f t="shared" si="13"/>
        <v>0.3571664549</v>
      </c>
      <c r="Y61" s="27">
        <f t="shared" si="14"/>
        <v>-0.000861607832</v>
      </c>
      <c r="Z61" s="27">
        <f t="shared" si="15"/>
        <v>0.06967974212</v>
      </c>
      <c r="AA61" s="27">
        <f t="shared" si="16"/>
        <v>1.201634985</v>
      </c>
      <c r="AB61" s="27">
        <f t="shared" si="17"/>
        <v>0.1540185296</v>
      </c>
      <c r="AC61" s="27">
        <f t="shared" si="18"/>
        <v>0.545931557</v>
      </c>
      <c r="AD61" s="27">
        <f t="shared" si="19"/>
        <v>-0.4847755179</v>
      </c>
      <c r="AE61" s="27">
        <f t="shared" si="20"/>
        <v>0.0006457077497</v>
      </c>
      <c r="AF61" s="27">
        <f t="shared" si="21"/>
        <v>0.001775822209</v>
      </c>
      <c r="AG61" s="27">
        <f t="shared" si="22"/>
        <v>-0.01835278656</v>
      </c>
      <c r="AH61" s="27">
        <f t="shared" si="23"/>
        <v>-0.2337951402</v>
      </c>
      <c r="AI61" s="27">
        <f t="shared" si="24"/>
        <v>-0.004340622943</v>
      </c>
      <c r="AJ61" s="27">
        <f t="shared" si="25"/>
        <v>-0.04842894067</v>
      </c>
      <c r="AK61" s="27">
        <f t="shared" si="26"/>
        <v>-0.2924097969</v>
      </c>
      <c r="AL61" s="27">
        <f t="shared" si="27"/>
        <v>-0.02593237022</v>
      </c>
      <c r="AM61" s="27">
        <f t="shared" si="28"/>
        <v>0.1013844182</v>
      </c>
      <c r="AN61" s="27">
        <f t="shared" si="29"/>
        <v>0.1173911509</v>
      </c>
      <c r="AO61" s="27"/>
      <c r="AP61" s="27"/>
      <c r="AQ61" s="27"/>
    </row>
    <row r="62">
      <c r="A62" s="29">
        <v>1631.0</v>
      </c>
      <c r="B62" s="30">
        <v>2267.0</v>
      </c>
      <c r="C62" s="14">
        <v>18.0</v>
      </c>
      <c r="D62" s="15">
        <v>7.0</v>
      </c>
      <c r="E62" s="16">
        <v>31.0</v>
      </c>
      <c r="F62" s="17">
        <v>33.0</v>
      </c>
      <c r="G62" s="18">
        <v>135.0</v>
      </c>
      <c r="H62" s="19">
        <v>20.0</v>
      </c>
      <c r="I62" s="20">
        <v>17.0</v>
      </c>
      <c r="J62" s="21">
        <v>28.0</v>
      </c>
      <c r="K62" s="22">
        <v>33.0</v>
      </c>
      <c r="L62" s="63">
        <f t="shared" si="1"/>
        <v>18</v>
      </c>
      <c r="M62" s="63">
        <f t="shared" si="2"/>
        <v>53</v>
      </c>
      <c r="N62" s="63">
        <f t="shared" si="3"/>
        <v>31</v>
      </c>
      <c r="O62" s="63">
        <f t="shared" si="4"/>
        <v>50</v>
      </c>
      <c r="P62" s="64">
        <f t="shared" si="5"/>
        <v>50</v>
      </c>
      <c r="Q62" s="65">
        <f t="shared" si="6"/>
        <v>0.4473684211</v>
      </c>
      <c r="R62" s="65">
        <f t="shared" si="7"/>
        <v>0.4671052632</v>
      </c>
      <c r="S62" s="73">
        <f t="shared" si="8"/>
        <v>0.02161446846</v>
      </c>
      <c r="T62" s="66">
        <f t="shared" si="9"/>
        <v>0.4854368932</v>
      </c>
      <c r="U62" s="27">
        <f t="shared" si="10"/>
        <v>0.4855065095</v>
      </c>
      <c r="V62" s="27">
        <f t="shared" si="11"/>
        <v>-0.2765018532</v>
      </c>
      <c r="W62" s="27">
        <f t="shared" si="12"/>
        <v>-2.111662332</v>
      </c>
      <c r="X62" s="27">
        <f t="shared" si="13"/>
        <v>0.387626557</v>
      </c>
      <c r="Y62" s="27">
        <f t="shared" si="14"/>
        <v>-0.003857141362</v>
      </c>
      <c r="Z62" s="27">
        <f t="shared" si="15"/>
        <v>0.1503554932</v>
      </c>
      <c r="AA62" s="27">
        <f t="shared" si="16"/>
        <v>1.249804765</v>
      </c>
      <c r="AB62" s="27">
        <f t="shared" si="17"/>
        <v>0.3536663925</v>
      </c>
      <c r="AC62" s="27">
        <f t="shared" si="18"/>
        <v>0.604248896</v>
      </c>
      <c r="AD62" s="27">
        <f t="shared" si="19"/>
        <v>-0.5709872362</v>
      </c>
      <c r="AE62" s="27">
        <f t="shared" si="20"/>
        <v>0.006116033779</v>
      </c>
      <c r="AF62" s="27">
        <f t="shared" si="21"/>
        <v>0.008107560665</v>
      </c>
      <c r="AG62" s="27">
        <f t="shared" si="22"/>
        <v>-0.04038774307</v>
      </c>
      <c r="AH62" s="27">
        <f t="shared" si="23"/>
        <v>-0.2479932714</v>
      </c>
      <c r="AI62" s="27">
        <f t="shared" si="24"/>
        <v>-0.02108875007</v>
      </c>
      <c r="AJ62" s="27">
        <f t="shared" si="25"/>
        <v>-0.1134124141</v>
      </c>
      <c r="AK62" s="27">
        <f t="shared" si="26"/>
        <v>-0.3300687373</v>
      </c>
      <c r="AL62" s="27">
        <f t="shared" si="27"/>
        <v>-0.06462579418</v>
      </c>
      <c r="AM62" s="27">
        <f t="shared" si="28"/>
        <v>0.1217844224</v>
      </c>
      <c r="AN62" s="27">
        <f t="shared" si="29"/>
        <v>0.1500596545</v>
      </c>
      <c r="AO62" s="27"/>
      <c r="AP62" s="27"/>
      <c r="AQ62" s="27"/>
    </row>
    <row r="63">
      <c r="A63" s="29">
        <v>1632.0</v>
      </c>
      <c r="B63" s="30">
        <v>2438.0</v>
      </c>
      <c r="C63" s="14">
        <v>4.0</v>
      </c>
      <c r="D63" s="15">
        <v>4.0</v>
      </c>
      <c r="E63" s="16">
        <v>24.0</v>
      </c>
      <c r="F63" s="17">
        <v>42.0</v>
      </c>
      <c r="G63" s="18">
        <v>125.0</v>
      </c>
      <c r="H63" s="19">
        <v>17.0</v>
      </c>
      <c r="I63" s="20">
        <v>21.0</v>
      </c>
      <c r="J63" s="21">
        <v>14.0</v>
      </c>
      <c r="K63" s="22">
        <v>20.0</v>
      </c>
      <c r="L63" s="63">
        <f t="shared" si="1"/>
        <v>4</v>
      </c>
      <c r="M63" s="63">
        <f t="shared" si="2"/>
        <v>59</v>
      </c>
      <c r="N63" s="63">
        <f t="shared" si="3"/>
        <v>24</v>
      </c>
      <c r="O63" s="63">
        <f t="shared" si="4"/>
        <v>41</v>
      </c>
      <c r="P63" s="64">
        <f t="shared" si="5"/>
        <v>41</v>
      </c>
      <c r="Q63" s="65">
        <f t="shared" si="6"/>
        <v>0.3515625</v>
      </c>
      <c r="R63" s="65">
        <f t="shared" si="7"/>
        <v>0.4921875</v>
      </c>
      <c r="S63" s="73">
        <f t="shared" si="8"/>
        <v>0.01148482363</v>
      </c>
      <c r="T63" s="66">
        <f t="shared" si="9"/>
        <v>0.41</v>
      </c>
      <c r="U63" s="27">
        <f t="shared" si="10"/>
        <v>0.4107691327</v>
      </c>
      <c r="V63" s="27">
        <f t="shared" si="11"/>
        <v>-0.1469189503</v>
      </c>
      <c r="W63" s="27">
        <f t="shared" si="12"/>
        <v>-2.225052651</v>
      </c>
      <c r="X63" s="27">
        <f t="shared" si="13"/>
        <v>0.3046146197</v>
      </c>
      <c r="Y63" s="27">
        <f t="shared" si="14"/>
        <v>-0.00108899302</v>
      </c>
      <c r="Z63" s="27">
        <f t="shared" si="15"/>
        <v>0.08418115669</v>
      </c>
      <c r="AA63" s="27">
        <f t="shared" si="16"/>
        <v>1.387630427</v>
      </c>
      <c r="AB63" s="27">
        <f t="shared" si="17"/>
        <v>0.147676293</v>
      </c>
      <c r="AC63" s="27">
        <f t="shared" si="18"/>
        <v>0.5003442394</v>
      </c>
      <c r="AD63" s="27">
        <f t="shared" si="19"/>
        <v>-0.3526150454</v>
      </c>
      <c r="AE63" s="27">
        <f t="shared" si="20"/>
        <v>0.0009175065765</v>
      </c>
      <c r="AF63" s="27">
        <f t="shared" si="21"/>
        <v>0.002411934815</v>
      </c>
      <c r="AG63" s="27">
        <f t="shared" si="22"/>
        <v>-0.02382654069</v>
      </c>
      <c r="AH63" s="27">
        <f t="shared" si="23"/>
        <v>-0.2901264705</v>
      </c>
      <c r="AI63" s="27">
        <f t="shared" si="24"/>
        <v>-0.004678941331</v>
      </c>
      <c r="AJ63" s="27">
        <f t="shared" si="25"/>
        <v>-0.04989917938</v>
      </c>
      <c r="AK63" s="27">
        <f t="shared" si="26"/>
        <v>-0.2879872424</v>
      </c>
      <c r="AL63" s="27">
        <f t="shared" si="27"/>
        <v>-0.02120606567</v>
      </c>
      <c r="AM63" s="27">
        <f t="shared" si="28"/>
        <v>0.0792468482</v>
      </c>
      <c r="AN63" s="27">
        <f t="shared" si="29"/>
        <v>0.07282417951</v>
      </c>
      <c r="AO63" s="27"/>
      <c r="AP63" s="27"/>
      <c r="AQ63" s="27"/>
    </row>
    <row r="64">
      <c r="A64" s="29">
        <v>1633.0</v>
      </c>
      <c r="B64" s="30">
        <v>1635.0</v>
      </c>
      <c r="C64" s="14">
        <v>4.0</v>
      </c>
      <c r="D64" s="15">
        <v>2.0</v>
      </c>
      <c r="E64" s="16">
        <v>4.0</v>
      </c>
      <c r="F64" s="17">
        <v>22.0</v>
      </c>
      <c r="G64" s="18">
        <v>72.0</v>
      </c>
      <c r="H64" s="19">
        <v>15.0</v>
      </c>
      <c r="I64" s="20">
        <v>6.0</v>
      </c>
      <c r="J64" s="21">
        <v>12.0</v>
      </c>
      <c r="K64" s="22">
        <v>5.0</v>
      </c>
      <c r="L64" s="63">
        <f t="shared" si="1"/>
        <v>4</v>
      </c>
      <c r="M64" s="63">
        <f t="shared" si="2"/>
        <v>37</v>
      </c>
      <c r="N64" s="63">
        <f t="shared" si="3"/>
        <v>4</v>
      </c>
      <c r="O64" s="63">
        <f t="shared" si="4"/>
        <v>11</v>
      </c>
      <c r="P64" s="64">
        <f t="shared" si="5"/>
        <v>11</v>
      </c>
      <c r="Q64" s="65">
        <f t="shared" si="6"/>
        <v>0.2678571429</v>
      </c>
      <c r="R64" s="65">
        <f t="shared" si="7"/>
        <v>0.7321428571</v>
      </c>
      <c r="S64" s="73">
        <f t="shared" si="8"/>
        <v>0.004892966361</v>
      </c>
      <c r="T64" s="66">
        <f t="shared" si="9"/>
        <v>0.2291666667</v>
      </c>
      <c r="U64" s="27">
        <f t="shared" si="10"/>
        <v>0.2363579065</v>
      </c>
      <c r="V64" s="27">
        <f t="shared" si="11"/>
        <v>-0.0625929927</v>
      </c>
      <c r="W64" s="27">
        <f t="shared" si="12"/>
        <v>-3.309828886</v>
      </c>
      <c r="X64" s="27">
        <f t="shared" si="13"/>
        <v>0.2320873293</v>
      </c>
      <c r="Y64" s="27">
        <f t="shared" si="14"/>
        <v>-0.000197660958</v>
      </c>
      <c r="Z64" s="27">
        <f t="shared" si="15"/>
        <v>0.05334921565</v>
      </c>
      <c r="AA64" s="27">
        <f t="shared" si="16"/>
        <v>3.070466151</v>
      </c>
      <c r="AB64" s="27">
        <f t="shared" si="17"/>
        <v>0.04793573269</v>
      </c>
      <c r="AC64" s="27">
        <f t="shared" si="18"/>
        <v>0.56706761</v>
      </c>
      <c r="AD64" s="27">
        <f t="shared" si="19"/>
        <v>-0.2046926341</v>
      </c>
      <c r="AE64" s="27">
        <f t="shared" si="20"/>
        <v>0.00007095007938</v>
      </c>
      <c r="AF64" s="27">
        <f t="shared" si="21"/>
        <v>0.0006512183298</v>
      </c>
      <c r="AG64" s="27">
        <f t="shared" si="22"/>
        <v>-0.02246153296</v>
      </c>
      <c r="AH64" s="27">
        <f t="shared" si="23"/>
        <v>-0.9549554343</v>
      </c>
      <c r="AI64" s="27">
        <f t="shared" si="24"/>
        <v>-0.0006470593057</v>
      </c>
      <c r="AJ64" s="27">
        <f t="shared" si="25"/>
        <v>-0.02409390764</v>
      </c>
      <c r="AK64" s="27">
        <f t="shared" si="26"/>
        <v>-0.4855169955</v>
      </c>
      <c r="AL64" s="27">
        <f t="shared" si="27"/>
        <v>-0.005244563858</v>
      </c>
      <c r="AM64" s="27">
        <f t="shared" si="28"/>
        <v>0.06843032841</v>
      </c>
      <c r="AN64" s="27">
        <f t="shared" si="29"/>
        <v>0.03220903134</v>
      </c>
      <c r="AO64" s="27"/>
      <c r="AP64" s="27"/>
      <c r="AQ64" s="27"/>
    </row>
    <row r="65">
      <c r="A65" s="29">
        <v>1645.0</v>
      </c>
      <c r="B65" s="30">
        <v>3215.0</v>
      </c>
      <c r="C65" s="14">
        <v>4.0</v>
      </c>
      <c r="D65" s="15">
        <v>8.0</v>
      </c>
      <c r="E65" s="16">
        <v>7.0</v>
      </c>
      <c r="F65" s="17">
        <v>24.0</v>
      </c>
      <c r="G65" s="18">
        <v>142.0</v>
      </c>
      <c r="H65" s="19">
        <v>15.0</v>
      </c>
      <c r="I65" s="20">
        <v>5.0</v>
      </c>
      <c r="J65" s="21">
        <v>17.0</v>
      </c>
      <c r="K65" s="22">
        <v>12.0</v>
      </c>
      <c r="L65" s="63">
        <f t="shared" si="1"/>
        <v>4</v>
      </c>
      <c r="M65" s="63">
        <f t="shared" si="2"/>
        <v>39</v>
      </c>
      <c r="N65" s="63">
        <f t="shared" si="3"/>
        <v>7</v>
      </c>
      <c r="O65" s="63">
        <f t="shared" si="4"/>
        <v>17</v>
      </c>
      <c r="P65" s="64">
        <f t="shared" si="5"/>
        <v>17</v>
      </c>
      <c r="Q65" s="65">
        <f t="shared" si="6"/>
        <v>0.3134328358</v>
      </c>
      <c r="R65" s="65">
        <f t="shared" si="7"/>
        <v>0.6417910448</v>
      </c>
      <c r="S65" s="73">
        <f t="shared" si="8"/>
        <v>0.003421461897</v>
      </c>
      <c r="T65" s="66">
        <f t="shared" si="9"/>
        <v>0.3035714286</v>
      </c>
      <c r="U65" s="27">
        <f t="shared" si="10"/>
        <v>0.3128678184</v>
      </c>
      <c r="V65" s="27">
        <f t="shared" si="11"/>
        <v>-0.0437688559</v>
      </c>
      <c r="W65" s="27">
        <f t="shared" si="12"/>
        <v>-2.901371663</v>
      </c>
      <c r="X65" s="27">
        <f t="shared" si="13"/>
        <v>0.2715768152</v>
      </c>
      <c r="Y65" s="27">
        <f t="shared" si="14"/>
        <v>-0.00009664955345</v>
      </c>
      <c r="Z65" s="27">
        <f t="shared" si="15"/>
        <v>0.03270132424</v>
      </c>
      <c r="AA65" s="27">
        <f t="shared" si="16"/>
        <v>2.359391228</v>
      </c>
      <c r="AB65" s="27">
        <f t="shared" si="17"/>
        <v>0.03922293676</v>
      </c>
      <c r="AC65" s="27">
        <f t="shared" si="18"/>
        <v>0.5816663297</v>
      </c>
      <c r="AD65" s="27">
        <f t="shared" si="19"/>
        <v>-0.280275241</v>
      </c>
      <c r="AE65" s="27">
        <f t="shared" si="20"/>
        <v>0.00002425891202</v>
      </c>
      <c r="AF65" s="27">
        <f t="shared" si="21"/>
        <v>0.0002791279944</v>
      </c>
      <c r="AG65" s="27">
        <f t="shared" si="22"/>
        <v>-0.01206908975</v>
      </c>
      <c r="AH65" s="27">
        <f t="shared" si="23"/>
        <v>-0.6432452294</v>
      </c>
      <c r="AI65" s="27">
        <f t="shared" si="24"/>
        <v>-0.0003702237736</v>
      </c>
      <c r="AJ65" s="27">
        <f t="shared" si="25"/>
        <v>-0.01728167376</v>
      </c>
      <c r="AK65" s="27">
        <f t="shared" si="26"/>
        <v>-0.436557389</v>
      </c>
      <c r="AL65" s="27">
        <f t="shared" si="27"/>
        <v>-0.005021475819</v>
      </c>
      <c r="AM65" s="27">
        <f t="shared" si="28"/>
        <v>0.0821351335</v>
      </c>
      <c r="AN65" s="27">
        <f t="shared" si="29"/>
        <v>0.05160614805</v>
      </c>
      <c r="AO65" s="27"/>
      <c r="AP65" s="27"/>
      <c r="AQ65" s="27"/>
    </row>
    <row r="66">
      <c r="A66" s="29">
        <v>1651.0</v>
      </c>
      <c r="B66" s="30">
        <v>3026.0</v>
      </c>
      <c r="C66" s="14">
        <v>14.0</v>
      </c>
      <c r="D66" s="15">
        <v>10.0</v>
      </c>
      <c r="E66" s="16">
        <v>27.0</v>
      </c>
      <c r="F66" s="17">
        <v>57.0</v>
      </c>
      <c r="G66" s="18">
        <v>131.0</v>
      </c>
      <c r="H66" s="19">
        <v>27.0</v>
      </c>
      <c r="I66" s="20">
        <v>41.0</v>
      </c>
      <c r="J66" s="21">
        <v>57.0</v>
      </c>
      <c r="K66" s="22">
        <v>21.0</v>
      </c>
      <c r="L66" s="63">
        <f t="shared" si="1"/>
        <v>14</v>
      </c>
      <c r="M66" s="63">
        <f t="shared" si="2"/>
        <v>84</v>
      </c>
      <c r="N66" s="63">
        <f t="shared" si="3"/>
        <v>27</v>
      </c>
      <c r="O66" s="63">
        <f t="shared" si="4"/>
        <v>62</v>
      </c>
      <c r="P66" s="64">
        <f t="shared" si="5"/>
        <v>62</v>
      </c>
      <c r="Q66" s="65">
        <f t="shared" si="6"/>
        <v>0.4064171123</v>
      </c>
      <c r="R66" s="65">
        <f t="shared" si="7"/>
        <v>0.5240641711</v>
      </c>
      <c r="S66" s="73">
        <f t="shared" si="8"/>
        <v>0.01354923992</v>
      </c>
      <c r="T66" s="66">
        <f t="shared" si="9"/>
        <v>0.4246575342</v>
      </c>
      <c r="U66" s="27">
        <f t="shared" si="10"/>
        <v>0.4248355101</v>
      </c>
      <c r="V66" s="27">
        <f t="shared" si="11"/>
        <v>-0.1733278778</v>
      </c>
      <c r="W66" s="27">
        <f t="shared" si="12"/>
        <v>-2.369158853</v>
      </c>
      <c r="X66" s="27">
        <f t="shared" si="13"/>
        <v>0.3521439122</v>
      </c>
      <c r="Y66" s="27">
        <f t="shared" si="14"/>
        <v>-0.00151567575</v>
      </c>
      <c r="Z66" s="27">
        <f t="shared" si="15"/>
        <v>0.1057448879</v>
      </c>
      <c r="AA66" s="27">
        <f t="shared" si="16"/>
        <v>1.573191506</v>
      </c>
      <c r="AB66" s="27">
        <f t="shared" si="17"/>
        <v>0.2014052683</v>
      </c>
      <c r="AC66" s="27">
        <f t="shared" si="18"/>
        <v>0.6158745174</v>
      </c>
      <c r="AD66" s="27">
        <f t="shared" si="19"/>
        <v>-0.4712373685</v>
      </c>
      <c r="AE66" s="27">
        <f t="shared" si="20"/>
        <v>0.001506541137</v>
      </c>
      <c r="AF66" s="27">
        <f t="shared" si="21"/>
        <v>0.003574379508</v>
      </c>
      <c r="AG66" s="27">
        <f t="shared" si="22"/>
        <v>-0.03186833506</v>
      </c>
      <c r="AH66" s="27">
        <f t="shared" si="23"/>
        <v>-0.3502265151</v>
      </c>
      <c r="AI66" s="27">
        <f t="shared" si="24"/>
        <v>-0.007528323054</v>
      </c>
      <c r="AJ66" s="27">
        <f t="shared" si="25"/>
        <v>-0.07246150291</v>
      </c>
      <c r="AK66" s="27">
        <f t="shared" si="26"/>
        <v>-0.3774422127</v>
      </c>
      <c r="AL66" s="27">
        <f t="shared" si="27"/>
        <v>-0.03343409624</v>
      </c>
      <c r="AM66" s="27">
        <f t="shared" si="28"/>
        <v>0.112765116</v>
      </c>
      <c r="AN66" s="27">
        <f t="shared" si="29"/>
        <v>0.1125081349</v>
      </c>
      <c r="AO66" s="27"/>
      <c r="AP66" s="27"/>
      <c r="AQ66" s="27"/>
    </row>
    <row r="67">
      <c r="A67" s="29">
        <v>1653.0</v>
      </c>
      <c r="B67" s="30">
        <v>1776.0</v>
      </c>
      <c r="C67" s="14">
        <v>9.0</v>
      </c>
      <c r="D67" s="15">
        <v>5.0</v>
      </c>
      <c r="E67" s="16">
        <v>3.0</v>
      </c>
      <c r="F67" s="17">
        <v>24.0</v>
      </c>
      <c r="G67" s="18">
        <v>65.0</v>
      </c>
      <c r="H67" s="19">
        <v>15.0</v>
      </c>
      <c r="I67" s="20">
        <v>11.0</v>
      </c>
      <c r="J67" s="21">
        <v>17.0</v>
      </c>
      <c r="K67" s="22">
        <v>19.0</v>
      </c>
      <c r="L67" s="63">
        <f t="shared" si="1"/>
        <v>9</v>
      </c>
      <c r="M67" s="63">
        <f t="shared" si="2"/>
        <v>39</v>
      </c>
      <c r="N67" s="63">
        <f t="shared" si="3"/>
        <v>3</v>
      </c>
      <c r="O67" s="63">
        <f t="shared" si="4"/>
        <v>30</v>
      </c>
      <c r="P67" s="64">
        <f t="shared" si="5"/>
        <v>30</v>
      </c>
      <c r="Q67" s="65">
        <f t="shared" si="6"/>
        <v>0.4814814815</v>
      </c>
      <c r="R67" s="65">
        <f t="shared" si="7"/>
        <v>0.5925925926</v>
      </c>
      <c r="S67" s="73">
        <f t="shared" si="8"/>
        <v>0.006756756757</v>
      </c>
      <c r="T67" s="66">
        <f t="shared" si="9"/>
        <v>0.4347826087</v>
      </c>
      <c r="U67" s="27">
        <f t="shared" si="10"/>
        <v>0.4342927334</v>
      </c>
      <c r="V67" s="27">
        <f t="shared" si="11"/>
        <v>-0.08643542489</v>
      </c>
      <c r="W67" s="27">
        <f t="shared" si="12"/>
        <v>-2.678958159</v>
      </c>
      <c r="X67" s="27">
        <f t="shared" si="13"/>
        <v>0.4171841376</v>
      </c>
      <c r="Y67" s="27">
        <f t="shared" si="14"/>
        <v>-0.0003769233178</v>
      </c>
      <c r="Z67" s="27">
        <f t="shared" si="15"/>
        <v>0.05962858205</v>
      </c>
      <c r="AA67" s="27">
        <f t="shared" si="16"/>
        <v>2.011523412</v>
      </c>
      <c r="AB67" s="27">
        <f t="shared" si="17"/>
        <v>0.1189876208</v>
      </c>
      <c r="AC67" s="27">
        <f t="shared" si="18"/>
        <v>0.8250335067</v>
      </c>
      <c r="AD67" s="27">
        <f t="shared" si="19"/>
        <v>-0.6613858923</v>
      </c>
      <c r="AE67" s="27">
        <f t="shared" si="20"/>
        <v>0.0001868319082</v>
      </c>
      <c r="AF67" s="27">
        <f t="shared" si="21"/>
        <v>0.001005122776</v>
      </c>
      <c r="AG67" s="27">
        <f t="shared" si="22"/>
        <v>-0.02032011797</v>
      </c>
      <c r="AH67" s="27">
        <f t="shared" si="23"/>
        <v>-0.5063656894</v>
      </c>
      <c r="AI67" s="27">
        <f t="shared" si="24"/>
        <v>-0.002217954092</v>
      </c>
      <c r="AJ67" s="27">
        <f t="shared" si="25"/>
        <v>-0.04840720871</v>
      </c>
      <c r="AK67" s="27">
        <f t="shared" si="26"/>
        <v>-0.5717439406</v>
      </c>
      <c r="AL67" s="27">
        <f t="shared" si="27"/>
        <v>-0.02340066205</v>
      </c>
      <c r="AM67" s="27">
        <f t="shared" si="28"/>
        <v>0.1789623711</v>
      </c>
      <c r="AN67" s="27">
        <f t="shared" si="29"/>
        <v>0.1870711139</v>
      </c>
      <c r="AO67" s="27"/>
      <c r="AP67" s="27"/>
      <c r="AQ67" s="27"/>
    </row>
    <row r="68">
      <c r="A68" s="29">
        <v>1660.0</v>
      </c>
      <c r="B68" s="30">
        <v>1953.0</v>
      </c>
      <c r="C68" s="14">
        <v>20.0</v>
      </c>
      <c r="D68" s="15">
        <v>7.0</v>
      </c>
      <c r="E68" s="16">
        <v>8.0</v>
      </c>
      <c r="F68" s="17">
        <v>50.0</v>
      </c>
      <c r="G68" s="18">
        <v>149.0</v>
      </c>
      <c r="H68" s="19">
        <v>25.0</v>
      </c>
      <c r="I68" s="20">
        <v>28.0</v>
      </c>
      <c r="J68" s="21">
        <v>48.0</v>
      </c>
      <c r="K68" s="22">
        <v>28.0</v>
      </c>
      <c r="L68" s="63">
        <f t="shared" si="1"/>
        <v>20</v>
      </c>
      <c r="M68" s="63">
        <f t="shared" si="2"/>
        <v>75</v>
      </c>
      <c r="N68" s="63">
        <f t="shared" si="3"/>
        <v>8</v>
      </c>
      <c r="O68" s="63">
        <f t="shared" si="4"/>
        <v>56</v>
      </c>
      <c r="P68" s="64">
        <f t="shared" si="5"/>
        <v>56</v>
      </c>
      <c r="Q68" s="65">
        <f t="shared" si="6"/>
        <v>0.4779874214</v>
      </c>
      <c r="R68" s="65">
        <f t="shared" si="7"/>
        <v>0.5974842767</v>
      </c>
      <c r="S68" s="73">
        <f t="shared" si="8"/>
        <v>0.01433691756</v>
      </c>
      <c r="T68" s="66">
        <f t="shared" si="9"/>
        <v>0.427480916</v>
      </c>
      <c r="U68" s="27">
        <f t="shared" si="10"/>
        <v>0.425075003</v>
      </c>
      <c r="V68" s="27">
        <f t="shared" si="11"/>
        <v>-0.183404199</v>
      </c>
      <c r="W68" s="27">
        <f t="shared" si="12"/>
        <v>-2.7010722</v>
      </c>
      <c r="X68" s="27">
        <f t="shared" si="13"/>
        <v>0.4141566766</v>
      </c>
      <c r="Y68" s="27">
        <f t="shared" si="14"/>
        <v>-0.001697024109</v>
      </c>
      <c r="Z68" s="27">
        <f t="shared" si="15"/>
        <v>0.1275681472</v>
      </c>
      <c r="AA68" s="27">
        <f t="shared" si="16"/>
        <v>2.044869591</v>
      </c>
      <c r="AB68" s="27">
        <f t="shared" si="17"/>
        <v>0.2506433369</v>
      </c>
      <c r="AC68" s="27">
        <f t="shared" si="18"/>
        <v>0.8258073216</v>
      </c>
      <c r="AD68" s="27">
        <f t="shared" si="19"/>
        <v>-0.6518215078</v>
      </c>
      <c r="AE68" s="27">
        <f t="shared" si="20"/>
        <v>0.001784857547</v>
      </c>
      <c r="AF68" s="27">
        <f t="shared" si="21"/>
        <v>0.004562725938</v>
      </c>
      <c r="AG68" s="27">
        <f t="shared" si="22"/>
        <v>-0.04383129007</v>
      </c>
      <c r="AH68" s="27">
        <f t="shared" si="23"/>
        <v>-0.5190092024</v>
      </c>
      <c r="AI68" s="27">
        <f t="shared" si="24"/>
        <v>-0.009913441302</v>
      </c>
      <c r="AJ68" s="27">
        <f t="shared" si="25"/>
        <v>-0.1028098408</v>
      </c>
      <c r="AK68" s="27">
        <f t="shared" si="26"/>
        <v>-0.5770042013</v>
      </c>
      <c r="AL68" s="27">
        <f t="shared" si="27"/>
        <v>-0.04893497916</v>
      </c>
      <c r="AM68" s="27">
        <f t="shared" si="28"/>
        <v>0.1778302943</v>
      </c>
      <c r="AN68" s="27">
        <f t="shared" si="29"/>
        <v>0.1830279316</v>
      </c>
      <c r="AO68" s="27"/>
      <c r="AP68" s="27"/>
      <c r="AQ68" s="27"/>
    </row>
    <row r="69">
      <c r="A69" s="29">
        <v>1664.0</v>
      </c>
      <c r="B69" s="30">
        <v>1091.0</v>
      </c>
      <c r="C69" s="14">
        <v>12.0</v>
      </c>
      <c r="D69" s="15">
        <v>8.0</v>
      </c>
      <c r="E69" s="16">
        <v>8.0</v>
      </c>
      <c r="F69" s="17">
        <v>22.0</v>
      </c>
      <c r="G69" s="18">
        <v>71.0</v>
      </c>
      <c r="H69" s="19">
        <v>6.0</v>
      </c>
      <c r="I69" s="20">
        <v>17.0</v>
      </c>
      <c r="J69" s="21">
        <v>28.0</v>
      </c>
      <c r="K69" s="22">
        <v>18.0</v>
      </c>
      <c r="L69" s="63">
        <f t="shared" si="1"/>
        <v>12</v>
      </c>
      <c r="M69" s="63">
        <f t="shared" si="2"/>
        <v>28</v>
      </c>
      <c r="N69" s="63">
        <f t="shared" si="3"/>
        <v>8</v>
      </c>
      <c r="O69" s="63">
        <f t="shared" si="4"/>
        <v>35</v>
      </c>
      <c r="P69" s="64">
        <f t="shared" si="5"/>
        <v>35</v>
      </c>
      <c r="Q69" s="65">
        <f t="shared" si="6"/>
        <v>0.5662650602</v>
      </c>
      <c r="R69" s="65">
        <f t="shared" si="7"/>
        <v>0.4819277108</v>
      </c>
      <c r="S69" s="73">
        <f t="shared" si="8"/>
        <v>0.01833180568</v>
      </c>
      <c r="T69" s="66">
        <f t="shared" si="9"/>
        <v>0.5555555556</v>
      </c>
      <c r="U69" s="27">
        <f t="shared" si="10"/>
        <v>0.5541225134</v>
      </c>
      <c r="V69" s="27">
        <f t="shared" si="11"/>
        <v>-0.2345085771</v>
      </c>
      <c r="W69" s="27">
        <f t="shared" si="12"/>
        <v>-2.178670792</v>
      </c>
      <c r="X69" s="27">
        <f t="shared" si="13"/>
        <v>0.4906456633</v>
      </c>
      <c r="Y69" s="27">
        <f t="shared" si="14"/>
        <v>-0.002774514036</v>
      </c>
      <c r="Z69" s="27">
        <f t="shared" si="15"/>
        <v>0.1315670458</v>
      </c>
      <c r="AA69" s="27">
        <f t="shared" si="16"/>
        <v>1.330382283</v>
      </c>
      <c r="AB69" s="27">
        <f t="shared" si="17"/>
        <v>0.3796723046</v>
      </c>
      <c r="AC69" s="27">
        <f t="shared" si="18"/>
        <v>0.7891098138</v>
      </c>
      <c r="AD69" s="27">
        <f t="shared" si="19"/>
        <v>-0.9148192229</v>
      </c>
      <c r="AE69" s="27">
        <f t="shared" si="20"/>
        <v>0.003731229229</v>
      </c>
      <c r="AF69" s="27">
        <f t="shared" si="21"/>
        <v>0.006016982044</v>
      </c>
      <c r="AG69" s="27">
        <f t="shared" si="22"/>
        <v>-0.03646234083</v>
      </c>
      <c r="AH69" s="27">
        <f t="shared" si="23"/>
        <v>-0.2723587374</v>
      </c>
      <c r="AI69" s="27">
        <f t="shared" si="24"/>
        <v>-0.01920112395</v>
      </c>
      <c r="AJ69" s="27">
        <f t="shared" si="25"/>
        <v>-0.1256153923</v>
      </c>
      <c r="AK69" s="27">
        <f t="shared" si="26"/>
        <v>-0.4447266028</v>
      </c>
      <c r="AL69" s="27">
        <f t="shared" si="27"/>
        <v>-0.08781636572</v>
      </c>
      <c r="AM69" s="27">
        <f t="shared" si="28"/>
        <v>0.2013111179</v>
      </c>
      <c r="AN69" s="27">
        <f t="shared" si="29"/>
        <v>0.3043177362</v>
      </c>
      <c r="AO69" s="27"/>
      <c r="AP69" s="27"/>
      <c r="AQ69" s="27"/>
    </row>
    <row r="70">
      <c r="A70" s="29">
        <v>1668.0</v>
      </c>
      <c r="B70" s="30">
        <v>3632.0</v>
      </c>
      <c r="C70" s="14">
        <v>27.0</v>
      </c>
      <c r="D70" s="15">
        <v>37.0</v>
      </c>
      <c r="E70" s="16">
        <v>43.0</v>
      </c>
      <c r="F70" s="17">
        <v>62.0</v>
      </c>
      <c r="G70" s="18">
        <v>212.0</v>
      </c>
      <c r="H70" s="19">
        <v>32.0</v>
      </c>
      <c r="I70" s="20">
        <v>53.0</v>
      </c>
      <c r="J70" s="21">
        <v>104.0</v>
      </c>
      <c r="K70" s="22">
        <v>67.0</v>
      </c>
      <c r="L70" s="63">
        <f t="shared" si="1"/>
        <v>27</v>
      </c>
      <c r="M70" s="63">
        <f t="shared" si="2"/>
        <v>94</v>
      </c>
      <c r="N70" s="63">
        <f t="shared" si="3"/>
        <v>43</v>
      </c>
      <c r="O70" s="63">
        <f t="shared" si="4"/>
        <v>120</v>
      </c>
      <c r="P70" s="64">
        <f t="shared" si="5"/>
        <v>120</v>
      </c>
      <c r="Q70" s="65">
        <f t="shared" si="6"/>
        <v>0.5176056338</v>
      </c>
      <c r="R70" s="65">
        <f t="shared" si="7"/>
        <v>0.426056338</v>
      </c>
      <c r="S70" s="73">
        <f t="shared" si="8"/>
        <v>0.01927312775</v>
      </c>
      <c r="T70" s="66">
        <f t="shared" si="9"/>
        <v>0.5607476636</v>
      </c>
      <c r="U70" s="27">
        <f t="shared" si="10"/>
        <v>0.5595701569</v>
      </c>
      <c r="V70" s="27">
        <f t="shared" si="11"/>
        <v>-0.246550386</v>
      </c>
      <c r="W70" s="27">
        <f t="shared" si="12"/>
        <v>-1.926090736</v>
      </c>
      <c r="X70" s="27">
        <f t="shared" si="13"/>
        <v>0.4484842476</v>
      </c>
      <c r="Y70" s="27">
        <f t="shared" si="14"/>
        <v>-0.003066767388</v>
      </c>
      <c r="Z70" s="27">
        <f t="shared" si="15"/>
        <v>0.1222866955</v>
      </c>
      <c r="AA70" s="27">
        <f t="shared" si="16"/>
        <v>1.039792583</v>
      </c>
      <c r="AB70" s="27">
        <f t="shared" si="17"/>
        <v>0.3648674342</v>
      </c>
      <c r="AC70" s="27">
        <f t="shared" si="18"/>
        <v>0.6376785448</v>
      </c>
      <c r="AD70" s="27">
        <f t="shared" si="19"/>
        <v>-0.7643525874</v>
      </c>
      <c r="AE70" s="27">
        <f t="shared" si="20"/>
        <v>0.00433603517</v>
      </c>
      <c r="AF70" s="27">
        <f t="shared" si="21"/>
        <v>0.005879735056</v>
      </c>
      <c r="AG70" s="27">
        <f t="shared" si="22"/>
        <v>-0.02996137663</v>
      </c>
      <c r="AH70" s="27">
        <f t="shared" si="23"/>
        <v>-0.188190071</v>
      </c>
      <c r="AI70" s="27">
        <f t="shared" si="24"/>
        <v>-0.01939991336</v>
      </c>
      <c r="AJ70" s="27">
        <f t="shared" si="25"/>
        <v>-0.1067220539</v>
      </c>
      <c r="AK70" s="27">
        <f t="shared" si="26"/>
        <v>-0.3177185711</v>
      </c>
      <c r="AL70" s="27">
        <f t="shared" si="27"/>
        <v>-0.07714022002</v>
      </c>
      <c r="AM70" s="27">
        <f t="shared" si="28"/>
        <v>0.1487001306</v>
      </c>
      <c r="AN70" s="27">
        <f t="shared" si="29"/>
        <v>0.2324154271</v>
      </c>
      <c r="AO70" s="27"/>
      <c r="AP70" s="27"/>
      <c r="AQ70" s="27"/>
    </row>
    <row r="71">
      <c r="A71" s="29">
        <v>1669.0</v>
      </c>
      <c r="B71" s="30">
        <v>3241.0</v>
      </c>
      <c r="C71" s="14">
        <v>14.0</v>
      </c>
      <c r="D71" s="15">
        <v>15.0</v>
      </c>
      <c r="E71" s="16">
        <v>17.0</v>
      </c>
      <c r="F71" s="17">
        <v>42.0</v>
      </c>
      <c r="G71" s="18">
        <v>168.0</v>
      </c>
      <c r="H71" s="19">
        <v>25.0</v>
      </c>
      <c r="I71" s="20">
        <v>25.0</v>
      </c>
      <c r="J71" s="21">
        <v>40.0</v>
      </c>
      <c r="K71" s="22">
        <v>25.0</v>
      </c>
      <c r="L71" s="63">
        <f t="shared" si="1"/>
        <v>14</v>
      </c>
      <c r="M71" s="63">
        <f t="shared" si="2"/>
        <v>67</v>
      </c>
      <c r="N71" s="63">
        <f t="shared" si="3"/>
        <v>17</v>
      </c>
      <c r="O71" s="63">
        <f t="shared" si="4"/>
        <v>50</v>
      </c>
      <c r="P71" s="64">
        <f t="shared" si="5"/>
        <v>50</v>
      </c>
      <c r="Q71" s="65">
        <f t="shared" si="6"/>
        <v>0.4324324324</v>
      </c>
      <c r="R71" s="65">
        <f t="shared" si="7"/>
        <v>0.5472972973</v>
      </c>
      <c r="S71" s="73">
        <f t="shared" si="8"/>
        <v>0.00956494909</v>
      </c>
      <c r="T71" s="66">
        <f t="shared" si="9"/>
        <v>0.4273504274</v>
      </c>
      <c r="U71" s="27">
        <f t="shared" si="10"/>
        <v>0.4298133402</v>
      </c>
      <c r="V71" s="27">
        <f t="shared" si="11"/>
        <v>-0.1223590649</v>
      </c>
      <c r="W71" s="27">
        <f t="shared" si="12"/>
        <v>-2.47418982</v>
      </c>
      <c r="X71" s="27">
        <f t="shared" si="13"/>
        <v>0.3746851299</v>
      </c>
      <c r="Y71" s="27">
        <f t="shared" si="14"/>
        <v>-0.0007553387437</v>
      </c>
      <c r="Z71" s="27">
        <f t="shared" si="15"/>
        <v>0.07795894356</v>
      </c>
      <c r="AA71" s="27">
        <f t="shared" si="16"/>
        <v>1.715770757</v>
      </c>
      <c r="AB71" s="27">
        <f t="shared" si="17"/>
        <v>0.1512811542</v>
      </c>
      <c r="AC71" s="27">
        <f t="shared" si="18"/>
        <v>0.6843485354</v>
      </c>
      <c r="AD71" s="27">
        <f t="shared" si="19"/>
        <v>-0.5334973516</v>
      </c>
      <c r="AE71" s="27">
        <f t="shared" si="20"/>
        <v>0.0005300101468</v>
      </c>
      <c r="AF71" s="27">
        <f t="shared" si="21"/>
        <v>0.001860265601</v>
      </c>
      <c r="AG71" s="27">
        <f t="shared" si="22"/>
        <v>-0.02453605707</v>
      </c>
      <c r="AH71" s="27">
        <f t="shared" si="23"/>
        <v>-0.3989013681</v>
      </c>
      <c r="AI71" s="27">
        <f t="shared" si="24"/>
        <v>-0.003991902998</v>
      </c>
      <c r="AJ71" s="27">
        <f t="shared" si="25"/>
        <v>-0.05684079903</v>
      </c>
      <c r="AK71" s="27">
        <f t="shared" si="26"/>
        <v>-0.4380003031</v>
      </c>
      <c r="AL71" s="27">
        <f t="shared" si="27"/>
        <v>-0.02672082506</v>
      </c>
      <c r="AM71" s="27">
        <f t="shared" si="28"/>
        <v>0.1333233296</v>
      </c>
      <c r="AN71" s="27">
        <f t="shared" si="29"/>
        <v>0.1355260384</v>
      </c>
      <c r="AO71" s="27"/>
      <c r="AP71" s="27"/>
      <c r="AQ71" s="27"/>
    </row>
    <row r="72">
      <c r="A72" s="29">
        <v>1672.0</v>
      </c>
      <c r="B72" s="30">
        <v>3345.0</v>
      </c>
      <c r="C72" s="14">
        <v>18.0</v>
      </c>
      <c r="D72" s="15">
        <v>29.0</v>
      </c>
      <c r="E72" s="16">
        <v>30.0</v>
      </c>
      <c r="F72" s="17">
        <v>45.0</v>
      </c>
      <c r="G72" s="18">
        <v>225.0</v>
      </c>
      <c r="H72" s="19">
        <v>33.0</v>
      </c>
      <c r="I72" s="20">
        <v>49.0</v>
      </c>
      <c r="J72" s="21">
        <v>61.0</v>
      </c>
      <c r="K72" s="22">
        <v>46.0</v>
      </c>
      <c r="L72" s="63">
        <f t="shared" si="1"/>
        <v>18</v>
      </c>
      <c r="M72" s="63">
        <f t="shared" si="2"/>
        <v>78</v>
      </c>
      <c r="N72" s="63">
        <f t="shared" si="3"/>
        <v>30</v>
      </c>
      <c r="O72" s="63">
        <f t="shared" si="4"/>
        <v>95</v>
      </c>
      <c r="P72" s="64">
        <f t="shared" si="5"/>
        <v>95</v>
      </c>
      <c r="Q72" s="65">
        <f t="shared" si="6"/>
        <v>0.5113122172</v>
      </c>
      <c r="R72" s="65">
        <f t="shared" si="7"/>
        <v>0.4343891403</v>
      </c>
      <c r="S72" s="73">
        <f t="shared" si="8"/>
        <v>0.01434977578</v>
      </c>
      <c r="T72" s="66">
        <f t="shared" si="9"/>
        <v>0.549132948</v>
      </c>
      <c r="U72" s="27">
        <f t="shared" si="10"/>
        <v>0.5482484912</v>
      </c>
      <c r="V72" s="27">
        <f t="shared" si="11"/>
        <v>-0.1835686871</v>
      </c>
      <c r="W72" s="27">
        <f t="shared" si="12"/>
        <v>-1.963761184</v>
      </c>
      <c r="X72" s="27">
        <f t="shared" si="13"/>
        <v>0.4430312579</v>
      </c>
      <c r="Y72" s="27">
        <f t="shared" si="14"/>
        <v>-0.001700069463</v>
      </c>
      <c r="Z72" s="27">
        <f t="shared" si="15"/>
        <v>0.09282908156</v>
      </c>
      <c r="AA72" s="27">
        <f t="shared" si="16"/>
        <v>1.080862808</v>
      </c>
      <c r="AB72" s="27">
        <f t="shared" si="17"/>
        <v>0.2683583994</v>
      </c>
      <c r="AC72" s="27">
        <f t="shared" si="18"/>
        <v>0.6422452622</v>
      </c>
      <c r="AD72" s="27">
        <f t="shared" si="19"/>
        <v>-0.7458785025</v>
      </c>
      <c r="AE72" s="27">
        <f t="shared" si="20"/>
        <v>0.001789664162</v>
      </c>
      <c r="AF72" s="27">
        <f t="shared" si="21"/>
        <v>0.003323192632</v>
      </c>
      <c r="AG72" s="27">
        <f t="shared" si="22"/>
        <v>-0.02318881401</v>
      </c>
      <c r="AH72" s="27">
        <f t="shared" si="23"/>
        <v>-0.1994492894</v>
      </c>
      <c r="AI72" s="27">
        <f t="shared" si="24"/>
        <v>-0.01062362655</v>
      </c>
      <c r="AJ72" s="27">
        <f t="shared" si="25"/>
        <v>-0.08002877955</v>
      </c>
      <c r="AK72" s="27">
        <f t="shared" si="26"/>
        <v>-0.326252339</v>
      </c>
      <c r="AL72" s="27">
        <f t="shared" si="27"/>
        <v>-0.05604645376</v>
      </c>
      <c r="AM72" s="27">
        <f t="shared" si="28"/>
        <v>0.1479440929</v>
      </c>
      <c r="AN72" s="27">
        <f t="shared" si="29"/>
        <v>0.2240404711</v>
      </c>
      <c r="AO72" s="27"/>
      <c r="AP72" s="27"/>
      <c r="AQ72" s="27"/>
    </row>
    <row r="73">
      <c r="A73" s="29">
        <v>1674.0</v>
      </c>
      <c r="B73" s="30">
        <v>1645.0</v>
      </c>
      <c r="C73" s="14">
        <v>26.0</v>
      </c>
      <c r="D73" s="15">
        <v>18.0</v>
      </c>
      <c r="E73" s="16">
        <v>23.0</v>
      </c>
      <c r="F73" s="17">
        <v>46.0</v>
      </c>
      <c r="G73" s="18">
        <v>155.0</v>
      </c>
      <c r="H73" s="19">
        <v>23.0</v>
      </c>
      <c r="I73" s="20">
        <v>44.0</v>
      </c>
      <c r="J73" s="21">
        <v>100.0</v>
      </c>
      <c r="K73" s="22">
        <v>45.0</v>
      </c>
      <c r="L73" s="63">
        <f t="shared" si="1"/>
        <v>26</v>
      </c>
      <c r="M73" s="63">
        <f t="shared" si="2"/>
        <v>69</v>
      </c>
      <c r="N73" s="63">
        <f t="shared" si="3"/>
        <v>23</v>
      </c>
      <c r="O73" s="63">
        <f t="shared" si="4"/>
        <v>89</v>
      </c>
      <c r="P73" s="64">
        <f t="shared" si="5"/>
        <v>89</v>
      </c>
      <c r="Q73" s="65">
        <f t="shared" si="6"/>
        <v>0.5555555556</v>
      </c>
      <c r="R73" s="65">
        <f t="shared" si="7"/>
        <v>0.4589371981</v>
      </c>
      <c r="S73" s="73">
        <f t="shared" si="8"/>
        <v>0.02978723404</v>
      </c>
      <c r="T73" s="66">
        <f t="shared" si="9"/>
        <v>0.5632911392</v>
      </c>
      <c r="U73" s="27">
        <f t="shared" si="10"/>
        <v>0.5652414778</v>
      </c>
      <c r="V73" s="27">
        <f t="shared" si="11"/>
        <v>-0.3810514901</v>
      </c>
      <c r="W73" s="27">
        <f t="shared" si="12"/>
        <v>-2.074736618</v>
      </c>
      <c r="X73" s="27">
        <f t="shared" si="13"/>
        <v>0.4813663127</v>
      </c>
      <c r="Y73" s="27">
        <f t="shared" si="14"/>
        <v>-0.007325491883</v>
      </c>
      <c r="Z73" s="27">
        <f t="shared" si="15"/>
        <v>0.2035838938</v>
      </c>
      <c r="AA73" s="27">
        <f t="shared" si="16"/>
        <v>1.206477354</v>
      </c>
      <c r="AB73" s="27">
        <f t="shared" si="17"/>
        <v>0.6052594522</v>
      </c>
      <c r="AC73" s="27">
        <f t="shared" si="18"/>
        <v>0.7372529768</v>
      </c>
      <c r="AD73" s="27">
        <f t="shared" si="19"/>
        <v>-0.8805433477</v>
      </c>
      <c r="AE73" s="27">
        <f t="shared" si="20"/>
        <v>0.01600761863</v>
      </c>
      <c r="AF73" s="27">
        <f t="shared" si="21"/>
        <v>0.01512864185</v>
      </c>
      <c r="AG73" s="27">
        <f t="shared" si="22"/>
        <v>-0.05372942597</v>
      </c>
      <c r="AH73" s="27">
        <f t="shared" si="23"/>
        <v>-0.2352097904</v>
      </c>
      <c r="AI73" s="27">
        <f t="shared" si="24"/>
        <v>-0.04973753362</v>
      </c>
      <c r="AJ73" s="27">
        <f t="shared" si="25"/>
        <v>-0.1906983265</v>
      </c>
      <c r="AK73" s="27">
        <f t="shared" si="26"/>
        <v>-0.395679509</v>
      </c>
      <c r="AL73" s="27">
        <f t="shared" si="27"/>
        <v>-0.137345948</v>
      </c>
      <c r="AM73" s="27">
        <f t="shared" si="28"/>
        <v>0.1845247306</v>
      </c>
      <c r="AN73" s="27">
        <f t="shared" si="29"/>
        <v>0.2873759716</v>
      </c>
      <c r="AO73" s="27"/>
      <c r="AP73" s="27"/>
      <c r="AQ73" s="27"/>
    </row>
    <row r="74">
      <c r="A74" s="29">
        <v>1677.0</v>
      </c>
      <c r="B74" s="30">
        <v>2639.0</v>
      </c>
      <c r="C74" s="14">
        <v>23.0</v>
      </c>
      <c r="D74" s="15">
        <v>18.0</v>
      </c>
      <c r="E74" s="16">
        <v>26.0</v>
      </c>
      <c r="F74" s="17">
        <v>37.0</v>
      </c>
      <c r="G74" s="18">
        <v>177.0</v>
      </c>
      <c r="H74" s="19">
        <v>28.0</v>
      </c>
      <c r="I74" s="20">
        <v>43.0</v>
      </c>
      <c r="J74" s="21">
        <v>45.0</v>
      </c>
      <c r="K74" s="22">
        <v>37.0</v>
      </c>
      <c r="L74" s="63">
        <f t="shared" si="1"/>
        <v>23</v>
      </c>
      <c r="M74" s="63">
        <f t="shared" si="2"/>
        <v>65</v>
      </c>
      <c r="N74" s="63">
        <f t="shared" si="3"/>
        <v>26</v>
      </c>
      <c r="O74" s="63">
        <f t="shared" si="4"/>
        <v>80</v>
      </c>
      <c r="P74" s="64">
        <f t="shared" si="5"/>
        <v>80</v>
      </c>
      <c r="Q74" s="65">
        <f t="shared" si="6"/>
        <v>0.5309278351</v>
      </c>
      <c r="R74" s="65">
        <f t="shared" si="7"/>
        <v>0.4536082474</v>
      </c>
      <c r="S74" s="73">
        <f t="shared" si="8"/>
        <v>0.01856763926</v>
      </c>
      <c r="T74" s="66">
        <f t="shared" si="9"/>
        <v>0.5517241379</v>
      </c>
      <c r="U74" s="27">
        <f t="shared" si="10"/>
        <v>0.5490305037</v>
      </c>
      <c r="V74" s="27">
        <f t="shared" si="11"/>
        <v>-0.2375254647</v>
      </c>
      <c r="W74" s="27">
        <f t="shared" si="12"/>
        <v>-2.050645807</v>
      </c>
      <c r="X74" s="27">
        <f t="shared" si="13"/>
        <v>0.4600273936</v>
      </c>
      <c r="Y74" s="27">
        <f t="shared" si="14"/>
        <v>-0.002846359921</v>
      </c>
      <c r="Z74" s="27">
        <f t="shared" si="15"/>
        <v>0.1254288993</v>
      </c>
      <c r="AA74" s="27">
        <f t="shared" si="16"/>
        <v>1.178621989</v>
      </c>
      <c r="AB74" s="27">
        <f t="shared" si="17"/>
        <v>0.360558794</v>
      </c>
      <c r="AC74" s="27">
        <f t="shared" si="18"/>
        <v>0.6963895044</v>
      </c>
      <c r="AD74" s="27">
        <f t="shared" si="19"/>
        <v>-0.8042049468</v>
      </c>
      <c r="AE74" s="27">
        <f t="shared" si="20"/>
        <v>0.003877093415</v>
      </c>
      <c r="AF74" s="27">
        <f t="shared" si="21"/>
        <v>0.005810060413</v>
      </c>
      <c r="AG74" s="27">
        <f t="shared" si="22"/>
        <v>-0.03271855218</v>
      </c>
      <c r="AH74" s="27">
        <f t="shared" si="23"/>
        <v>-0.2271111425</v>
      </c>
      <c r="AI74" s="27">
        <f t="shared" si="24"/>
        <v>-0.01846908031</v>
      </c>
      <c r="AJ74" s="27">
        <f t="shared" si="25"/>
        <v>-0.112281725</v>
      </c>
      <c r="AK74" s="27">
        <f t="shared" si="26"/>
        <v>-0.3694085344</v>
      </c>
      <c r="AL74" s="27">
        <f t="shared" si="27"/>
        <v>-0.07819128727</v>
      </c>
      <c r="AM74" s="27">
        <f t="shared" si="28"/>
        <v>0.1665705663</v>
      </c>
      <c r="AN74" s="27">
        <f t="shared" si="29"/>
        <v>0.2508270972</v>
      </c>
      <c r="AO74" s="27"/>
      <c r="AP74" s="27"/>
      <c r="AQ74" s="27"/>
    </row>
    <row r="75">
      <c r="A75" s="29">
        <v>1679.0</v>
      </c>
      <c r="B75" s="30">
        <v>998.0</v>
      </c>
      <c r="C75" s="14">
        <v>14.0</v>
      </c>
      <c r="D75" s="15">
        <v>5.0</v>
      </c>
      <c r="E75" s="16">
        <v>33.0</v>
      </c>
      <c r="F75" s="17">
        <v>10.0</v>
      </c>
      <c r="G75" s="18">
        <v>64.0</v>
      </c>
      <c r="H75" s="19">
        <v>13.0</v>
      </c>
      <c r="I75" s="20">
        <v>24.0</v>
      </c>
      <c r="J75" s="21">
        <v>31.0</v>
      </c>
      <c r="K75" s="22">
        <v>22.0</v>
      </c>
      <c r="L75" s="63">
        <f t="shared" si="1"/>
        <v>14</v>
      </c>
      <c r="M75" s="63">
        <f t="shared" si="2"/>
        <v>23</v>
      </c>
      <c r="N75" s="63">
        <f t="shared" si="3"/>
        <v>33</v>
      </c>
      <c r="O75" s="63">
        <f t="shared" si="4"/>
        <v>46</v>
      </c>
      <c r="P75" s="64">
        <f t="shared" si="5"/>
        <v>46</v>
      </c>
      <c r="Q75" s="65">
        <f t="shared" si="6"/>
        <v>0.5172413793</v>
      </c>
      <c r="R75" s="65">
        <f t="shared" si="7"/>
        <v>0.3189655172</v>
      </c>
      <c r="S75" s="73">
        <f t="shared" si="8"/>
        <v>0.04709418838</v>
      </c>
      <c r="T75" s="66">
        <f t="shared" si="9"/>
        <v>0.6666666667</v>
      </c>
      <c r="U75" s="27">
        <f t="shared" si="10"/>
        <v>0.6665816296</v>
      </c>
      <c r="V75" s="27">
        <f t="shared" si="11"/>
        <v>-0.602449715</v>
      </c>
      <c r="W75" s="27">
        <f t="shared" si="12"/>
        <v>-1.441960776</v>
      </c>
      <c r="X75" s="27">
        <f t="shared" si="13"/>
        <v>0.4481686359</v>
      </c>
      <c r="Y75" s="27">
        <f t="shared" si="14"/>
        <v>-0.01831095812</v>
      </c>
      <c r="Z75" s="27">
        <f t="shared" si="15"/>
        <v>0.2237025993</v>
      </c>
      <c r="AA75" s="27">
        <f t="shared" si="16"/>
        <v>0.5827739417</v>
      </c>
      <c r="AB75" s="27">
        <f t="shared" si="17"/>
        <v>0.8909318516</v>
      </c>
      <c r="AC75" s="27">
        <f t="shared" si="18"/>
        <v>0.4770597498</v>
      </c>
      <c r="AD75" s="27">
        <f t="shared" si="19"/>
        <v>-0.7632771706</v>
      </c>
      <c r="AE75" s="27">
        <f t="shared" si="20"/>
        <v>0.06326130486</v>
      </c>
      <c r="AF75" s="27">
        <f t="shared" si="21"/>
        <v>0.02628238026</v>
      </c>
      <c r="AG75" s="27">
        <f t="shared" si="22"/>
        <v>-0.04103271839</v>
      </c>
      <c r="AH75" s="27">
        <f t="shared" si="23"/>
        <v>-0.07896357818</v>
      </c>
      <c r="AI75" s="27">
        <f t="shared" si="24"/>
        <v>-0.1157508769</v>
      </c>
      <c r="AJ75" s="27">
        <f t="shared" si="25"/>
        <v>-0.1950923599</v>
      </c>
      <c r="AK75" s="27">
        <f t="shared" si="26"/>
        <v>-0.1779468384</v>
      </c>
      <c r="AL75" s="27">
        <f t="shared" si="27"/>
        <v>-0.1882281278</v>
      </c>
      <c r="AM75" s="27">
        <f t="shared" si="28"/>
        <v>0.1111671796</v>
      </c>
      <c r="AN75" s="27">
        <f t="shared" si="29"/>
        <v>0.2319250994</v>
      </c>
      <c r="AO75" s="27"/>
      <c r="AP75" s="27"/>
      <c r="AQ75" s="27"/>
    </row>
    <row r="76">
      <c r="A76" s="29">
        <v>1680.0</v>
      </c>
      <c r="B76" s="30">
        <v>1874.0</v>
      </c>
      <c r="C76" s="14">
        <v>40.0</v>
      </c>
      <c r="D76" s="15">
        <v>8.0</v>
      </c>
      <c r="E76" s="16">
        <v>27.0</v>
      </c>
      <c r="F76" s="17">
        <v>45.0</v>
      </c>
      <c r="G76" s="18">
        <v>105.0</v>
      </c>
      <c r="H76" s="19">
        <v>30.0</v>
      </c>
      <c r="I76" s="20">
        <v>26.0</v>
      </c>
      <c r="J76" s="21">
        <v>47.0</v>
      </c>
      <c r="K76" s="22">
        <v>16.0</v>
      </c>
      <c r="L76" s="63">
        <f t="shared" si="1"/>
        <v>40</v>
      </c>
      <c r="M76" s="63">
        <f t="shared" si="2"/>
        <v>75</v>
      </c>
      <c r="N76" s="63">
        <f t="shared" si="3"/>
        <v>27</v>
      </c>
      <c r="O76" s="63">
        <f t="shared" si="4"/>
        <v>42</v>
      </c>
      <c r="P76" s="64">
        <f t="shared" si="5"/>
        <v>43</v>
      </c>
      <c r="Q76" s="65">
        <f t="shared" si="6"/>
        <v>0.4456521739</v>
      </c>
      <c r="R76" s="65">
        <f t="shared" si="7"/>
        <v>0.625</v>
      </c>
      <c r="S76" s="73">
        <f t="shared" si="8"/>
        <v>0.03575240128</v>
      </c>
      <c r="T76" s="66">
        <f t="shared" si="9"/>
        <v>0.358974359</v>
      </c>
      <c r="U76" s="27">
        <f t="shared" si="10"/>
        <v>0.3704137185</v>
      </c>
      <c r="V76" s="27">
        <f t="shared" si="11"/>
        <v>-0.4573605513</v>
      </c>
      <c r="W76" s="27">
        <f t="shared" si="12"/>
        <v>-2.825463683</v>
      </c>
      <c r="X76" s="27">
        <f t="shared" si="13"/>
        <v>0.3861394986</v>
      </c>
      <c r="Y76" s="27">
        <f t="shared" si="14"/>
        <v>-0.0105532656</v>
      </c>
      <c r="Z76" s="27">
        <f t="shared" si="15"/>
        <v>0.3327708013</v>
      </c>
      <c r="AA76" s="27">
        <f t="shared" si="16"/>
        <v>2.237549694</v>
      </c>
      <c r="AB76" s="27">
        <f t="shared" si="17"/>
        <v>0.5827538526</v>
      </c>
      <c r="AC76" s="27">
        <f t="shared" si="18"/>
        <v>0.8054003737</v>
      </c>
      <c r="AD76" s="27">
        <f t="shared" si="19"/>
        <v>-0.5666146633</v>
      </c>
      <c r="AE76" s="27">
        <f t="shared" si="20"/>
        <v>0.02767909231</v>
      </c>
      <c r="AF76" s="27">
        <f t="shared" si="21"/>
        <v>0.0296808802</v>
      </c>
      <c r="AG76" s="27">
        <f t="shared" si="22"/>
        <v>-0.1196026367</v>
      </c>
      <c r="AH76" s="27">
        <f t="shared" si="23"/>
        <v>-0.594067327</v>
      </c>
      <c r="AI76" s="27">
        <f t="shared" si="24"/>
        <v>-0.05747816001</v>
      </c>
      <c r="AJ76" s="27">
        <f t="shared" si="25"/>
        <v>-0.250044446</v>
      </c>
      <c r="AK76" s="27">
        <f t="shared" si="26"/>
        <v>-0.5886614686</v>
      </c>
      <c r="AL76" s="27">
        <f t="shared" si="27"/>
        <v>-0.1060786438</v>
      </c>
      <c r="AM76" s="27">
        <f t="shared" si="28"/>
        <v>0.1617031226</v>
      </c>
      <c r="AN76" s="27">
        <f t="shared" si="29"/>
        <v>0.1483392422</v>
      </c>
      <c r="AO76" s="27"/>
      <c r="AP76" s="27"/>
      <c r="AQ76" s="27"/>
    </row>
    <row r="77">
      <c r="A77" s="29">
        <v>1682.0</v>
      </c>
      <c r="B77" s="30">
        <v>3241.0</v>
      </c>
      <c r="C77" s="14">
        <v>16.0</v>
      </c>
      <c r="D77" s="15">
        <v>14.0</v>
      </c>
      <c r="E77" s="16">
        <v>12.0</v>
      </c>
      <c r="F77" s="17">
        <v>72.0</v>
      </c>
      <c r="G77" s="18">
        <v>145.0</v>
      </c>
      <c r="H77" s="19">
        <v>28.0</v>
      </c>
      <c r="I77" s="20">
        <v>29.0</v>
      </c>
      <c r="J77" s="21">
        <v>31.0</v>
      </c>
      <c r="K77" s="22">
        <v>29.0</v>
      </c>
      <c r="L77" s="63">
        <f t="shared" si="1"/>
        <v>16</v>
      </c>
      <c r="M77" s="63">
        <f t="shared" si="2"/>
        <v>100</v>
      </c>
      <c r="N77" s="63">
        <f t="shared" si="3"/>
        <v>12</v>
      </c>
      <c r="O77" s="63">
        <f t="shared" si="4"/>
        <v>58</v>
      </c>
      <c r="P77" s="64">
        <f t="shared" si="5"/>
        <v>58</v>
      </c>
      <c r="Q77" s="65">
        <f t="shared" si="6"/>
        <v>0.3978494624</v>
      </c>
      <c r="R77" s="65">
        <f t="shared" si="7"/>
        <v>0.623655914</v>
      </c>
      <c r="S77" s="73">
        <f t="shared" si="8"/>
        <v>0.008639308855</v>
      </c>
      <c r="T77" s="66">
        <f t="shared" si="9"/>
        <v>0.3670886076</v>
      </c>
      <c r="U77" s="27">
        <f t="shared" si="10"/>
        <v>0.3650215081</v>
      </c>
      <c r="V77" s="27">
        <f t="shared" si="11"/>
        <v>-0.1105178651</v>
      </c>
      <c r="W77" s="27">
        <f t="shared" si="12"/>
        <v>-2.819387417</v>
      </c>
      <c r="X77" s="27">
        <f t="shared" si="13"/>
        <v>0.3447203916</v>
      </c>
      <c r="Y77" s="27">
        <f t="shared" si="14"/>
        <v>-0.0006162180802</v>
      </c>
      <c r="Z77" s="27">
        <f t="shared" si="15"/>
        <v>0.08023872596</v>
      </c>
      <c r="AA77" s="27">
        <f t="shared" si="16"/>
        <v>2.227936172</v>
      </c>
      <c r="AB77" s="27">
        <f t="shared" si="17"/>
        <v>0.1257134322</v>
      </c>
      <c r="AC77" s="27">
        <f t="shared" si="18"/>
        <v>0.717463151</v>
      </c>
      <c r="AD77" s="27">
        <f t="shared" si="19"/>
        <v>-0.4515785468</v>
      </c>
      <c r="AE77" s="27">
        <f t="shared" si="20"/>
        <v>0.0003905469015</v>
      </c>
      <c r="AF77" s="27">
        <f t="shared" si="21"/>
        <v>0.001729375779</v>
      </c>
      <c r="AG77" s="27">
        <f t="shared" si="22"/>
        <v>-0.02877693883</v>
      </c>
      <c r="AH77" s="27">
        <f t="shared" si="23"/>
        <v>-0.590242871</v>
      </c>
      <c r="AI77" s="27">
        <f t="shared" si="24"/>
        <v>-0.002996216363</v>
      </c>
      <c r="AJ77" s="27">
        <f t="shared" si="25"/>
        <v>-0.05382434708</v>
      </c>
      <c r="AK77" s="27">
        <f t="shared" si="26"/>
        <v>-0.5232610532</v>
      </c>
      <c r="AL77" s="27">
        <f t="shared" si="27"/>
        <v>-0.02042900595</v>
      </c>
      <c r="AM77" s="27">
        <f t="shared" si="28"/>
        <v>0.1285964342</v>
      </c>
      <c r="AN77" s="27">
        <f t="shared" si="29"/>
        <v>0.1055417508</v>
      </c>
      <c r="AO77" s="27"/>
      <c r="AP77" s="27"/>
      <c r="AQ77" s="27"/>
    </row>
    <row r="78">
      <c r="A78" s="29">
        <v>1685.0</v>
      </c>
      <c r="B78" s="30">
        <v>1084.0</v>
      </c>
      <c r="C78" s="14">
        <v>15.0</v>
      </c>
      <c r="D78" s="15">
        <v>5.0</v>
      </c>
      <c r="E78" s="16">
        <v>19.0</v>
      </c>
      <c r="F78" s="17">
        <v>23.0</v>
      </c>
      <c r="G78" s="18">
        <v>66.0</v>
      </c>
      <c r="H78" s="19">
        <v>12.0</v>
      </c>
      <c r="I78" s="20">
        <v>25.0</v>
      </c>
      <c r="J78" s="21">
        <v>22.0</v>
      </c>
      <c r="K78" s="22">
        <v>22.0</v>
      </c>
      <c r="L78" s="63">
        <f t="shared" si="1"/>
        <v>15</v>
      </c>
      <c r="M78" s="63">
        <f t="shared" si="2"/>
        <v>35</v>
      </c>
      <c r="N78" s="63">
        <f t="shared" si="3"/>
        <v>19</v>
      </c>
      <c r="O78" s="63">
        <f t="shared" si="4"/>
        <v>47</v>
      </c>
      <c r="P78" s="64">
        <f t="shared" si="5"/>
        <v>47</v>
      </c>
      <c r="Q78" s="65">
        <f t="shared" si="6"/>
        <v>0.5344827586</v>
      </c>
      <c r="R78" s="65">
        <f t="shared" si="7"/>
        <v>0.4310344828</v>
      </c>
      <c r="S78" s="73">
        <f t="shared" si="8"/>
        <v>0.03136531365</v>
      </c>
      <c r="T78" s="66">
        <f t="shared" si="9"/>
        <v>0.5731707317</v>
      </c>
      <c r="U78" s="27">
        <f t="shared" si="10"/>
        <v>0.5711840255</v>
      </c>
      <c r="V78" s="27">
        <f t="shared" si="11"/>
        <v>-0.4012389834</v>
      </c>
      <c r="W78" s="27">
        <f t="shared" si="12"/>
        <v>-1.948595644</v>
      </c>
      <c r="X78" s="27">
        <f t="shared" si="13"/>
        <v>0.4631075905</v>
      </c>
      <c r="Y78" s="27">
        <f t="shared" si="14"/>
        <v>-0.008122237898</v>
      </c>
      <c r="Z78" s="27">
        <f t="shared" si="15"/>
        <v>0.2013360894</v>
      </c>
      <c r="AA78" s="27">
        <f t="shared" si="16"/>
        <v>1.06423291</v>
      </c>
      <c r="AB78" s="27">
        <f t="shared" si="17"/>
        <v>0.6131507205</v>
      </c>
      <c r="AC78" s="27">
        <f t="shared" si="18"/>
        <v>0.6661645155</v>
      </c>
      <c r="AD78" s="27">
        <f t="shared" si="19"/>
        <v>-0.815010401</v>
      </c>
      <c r="AE78" s="27">
        <f t="shared" si="20"/>
        <v>0.01868895852</v>
      </c>
      <c r="AF78" s="27">
        <f t="shared" si="21"/>
        <v>0.01575424558</v>
      </c>
      <c r="AG78" s="27">
        <f t="shared" si="22"/>
        <v>-0.04990558702</v>
      </c>
      <c r="AH78" s="27">
        <f t="shared" si="23"/>
        <v>-0.1948640213</v>
      </c>
      <c r="AI78" s="27">
        <f t="shared" si="24"/>
        <v>-0.05305537217</v>
      </c>
      <c r="AJ78" s="27">
        <f t="shared" si="25"/>
        <v>-0.1814392741</v>
      </c>
      <c r="AK78" s="27">
        <f t="shared" si="26"/>
        <v>-0.3357896269</v>
      </c>
      <c r="AL78" s="27">
        <f t="shared" si="27"/>
        <v>-0.133859044</v>
      </c>
      <c r="AM78" s="27">
        <f t="shared" si="28"/>
        <v>0.1604078974</v>
      </c>
      <c r="AN78" s="27">
        <f t="shared" si="29"/>
        <v>0.2558992828</v>
      </c>
      <c r="AO78" s="27"/>
      <c r="AP78" s="27"/>
      <c r="AQ78" s="27"/>
    </row>
    <row r="79">
      <c r="A79" s="29">
        <v>1688.0</v>
      </c>
      <c r="B79" s="30">
        <v>1178.0</v>
      </c>
      <c r="C79" s="14">
        <v>18.0</v>
      </c>
      <c r="D79" s="15">
        <v>2.0</v>
      </c>
      <c r="E79" s="16">
        <v>9.0</v>
      </c>
      <c r="F79" s="17">
        <v>25.0</v>
      </c>
      <c r="G79" s="18">
        <v>83.0</v>
      </c>
      <c r="H79" s="19">
        <v>15.0</v>
      </c>
      <c r="I79" s="20">
        <v>16.0</v>
      </c>
      <c r="J79" s="21">
        <v>32.0</v>
      </c>
      <c r="K79" s="22">
        <v>17.0</v>
      </c>
      <c r="L79" s="63">
        <f t="shared" si="1"/>
        <v>18</v>
      </c>
      <c r="M79" s="63">
        <f t="shared" si="2"/>
        <v>40</v>
      </c>
      <c r="N79" s="63">
        <f t="shared" si="3"/>
        <v>9</v>
      </c>
      <c r="O79" s="63">
        <f t="shared" si="4"/>
        <v>33</v>
      </c>
      <c r="P79" s="64">
        <f t="shared" si="5"/>
        <v>33</v>
      </c>
      <c r="Q79" s="65">
        <f t="shared" si="6"/>
        <v>0.51</v>
      </c>
      <c r="R79" s="65">
        <f t="shared" si="7"/>
        <v>0.58</v>
      </c>
      <c r="S79" s="73">
        <f t="shared" si="8"/>
        <v>0.02292020374</v>
      </c>
      <c r="T79" s="66">
        <f t="shared" si="9"/>
        <v>0.4520547945</v>
      </c>
      <c r="U79" s="27">
        <f t="shared" si="10"/>
        <v>0.4525537338</v>
      </c>
      <c r="V79" s="27">
        <f t="shared" si="11"/>
        <v>-0.2932053972</v>
      </c>
      <c r="W79" s="27">
        <f t="shared" si="12"/>
        <v>-2.622030298</v>
      </c>
      <c r="X79" s="27">
        <f t="shared" si="13"/>
        <v>0.441894275</v>
      </c>
      <c r="Y79" s="27">
        <f t="shared" si="14"/>
        <v>-0.004337239291</v>
      </c>
      <c r="Z79" s="27">
        <f t="shared" si="15"/>
        <v>0.1979732197</v>
      </c>
      <c r="AA79" s="27">
        <f t="shared" si="16"/>
        <v>1.926941995</v>
      </c>
      <c r="AB79" s="27">
        <f t="shared" si="17"/>
        <v>0.42753587</v>
      </c>
      <c r="AC79" s="27">
        <f t="shared" si="18"/>
        <v>0.8553304823</v>
      </c>
      <c r="AD79" s="27">
        <f t="shared" si="19"/>
        <v>-0.7420550121</v>
      </c>
      <c r="AE79" s="27">
        <f t="shared" si="20"/>
        <v>0.007292754884</v>
      </c>
      <c r="AF79" s="27">
        <f t="shared" si="21"/>
        <v>0.01132012617</v>
      </c>
      <c r="AG79" s="27">
        <f t="shared" si="22"/>
        <v>-0.06603131772</v>
      </c>
      <c r="AH79" s="27">
        <f t="shared" si="23"/>
        <v>-0.474765985</v>
      </c>
      <c r="AI79" s="27">
        <f t="shared" si="24"/>
        <v>-0.0270335773</v>
      </c>
      <c r="AJ79" s="27">
        <f t="shared" si="25"/>
        <v>-0.1702364651</v>
      </c>
      <c r="AK79" s="27">
        <f t="shared" si="26"/>
        <v>-0.5801438714</v>
      </c>
      <c r="AL79" s="27">
        <f t="shared" si="27"/>
        <v>-0.08906139833</v>
      </c>
      <c r="AM79" s="27">
        <f t="shared" si="28"/>
        <v>0.1965235842</v>
      </c>
      <c r="AN79" s="27">
        <f t="shared" si="29"/>
        <v>0.2223199807</v>
      </c>
      <c r="AO79" s="27"/>
      <c r="AP79" s="27"/>
      <c r="AQ79" s="27"/>
    </row>
    <row r="80">
      <c r="A80" s="29">
        <v>1689.0</v>
      </c>
      <c r="B80" s="30">
        <v>2021.0</v>
      </c>
      <c r="C80" s="14">
        <v>8.0</v>
      </c>
      <c r="D80" s="15">
        <v>15.0</v>
      </c>
      <c r="E80" s="16">
        <v>22.0</v>
      </c>
      <c r="F80" s="17">
        <v>32.0</v>
      </c>
      <c r="G80" s="18">
        <v>168.0</v>
      </c>
      <c r="H80" s="19">
        <v>20.0</v>
      </c>
      <c r="I80" s="20">
        <v>13.0</v>
      </c>
      <c r="J80" s="21">
        <v>47.0</v>
      </c>
      <c r="K80" s="22">
        <v>18.0</v>
      </c>
      <c r="L80" s="63">
        <f t="shared" si="1"/>
        <v>8</v>
      </c>
      <c r="M80" s="63">
        <f t="shared" si="2"/>
        <v>52</v>
      </c>
      <c r="N80" s="63">
        <f t="shared" si="3"/>
        <v>22</v>
      </c>
      <c r="O80" s="63">
        <f t="shared" si="4"/>
        <v>31</v>
      </c>
      <c r="P80" s="64">
        <f t="shared" si="5"/>
        <v>31</v>
      </c>
      <c r="Q80" s="65">
        <f t="shared" si="6"/>
        <v>0.3451327434</v>
      </c>
      <c r="R80" s="65">
        <f t="shared" si="7"/>
        <v>0.5309734513</v>
      </c>
      <c r="S80" s="73">
        <f t="shared" si="8"/>
        <v>0.01484413657</v>
      </c>
      <c r="T80" s="66">
        <f t="shared" si="9"/>
        <v>0.3734939759</v>
      </c>
      <c r="U80" s="27">
        <f t="shared" si="10"/>
        <v>0.3771231446</v>
      </c>
      <c r="V80" s="27">
        <f t="shared" si="11"/>
        <v>-0.1898927692</v>
      </c>
      <c r="W80" s="27">
        <f t="shared" si="12"/>
        <v>-2.400393926</v>
      </c>
      <c r="X80" s="27">
        <f t="shared" si="13"/>
        <v>0.2990434969</v>
      </c>
      <c r="Y80" s="27">
        <f t="shared" si="14"/>
        <v>-0.001819224593</v>
      </c>
      <c r="Z80" s="27">
        <f t="shared" si="15"/>
        <v>0.1173782762</v>
      </c>
      <c r="AA80" s="27">
        <f t="shared" si="16"/>
        <v>1.614946979</v>
      </c>
      <c r="AB80" s="27">
        <f t="shared" si="17"/>
        <v>0.1873807671</v>
      </c>
      <c r="AC80" s="27">
        <f t="shared" si="18"/>
        <v>0.5299010139</v>
      </c>
      <c r="AD80" s="27">
        <f t="shared" si="19"/>
        <v>-0.3398349784</v>
      </c>
      <c r="AE80" s="27">
        <f t="shared" si="20"/>
        <v>0.001981075464</v>
      </c>
      <c r="AF80" s="27">
        <f t="shared" si="21"/>
        <v>0.004346793567</v>
      </c>
      <c r="AG80" s="27">
        <f t="shared" si="22"/>
        <v>-0.03584066493</v>
      </c>
      <c r="AH80" s="27">
        <f t="shared" si="23"/>
        <v>-0.3642621411</v>
      </c>
      <c r="AI80" s="27">
        <f t="shared" si="24"/>
        <v>-0.007673481339</v>
      </c>
      <c r="AJ80" s="27">
        <f t="shared" si="25"/>
        <v>-0.06830458565</v>
      </c>
      <c r="AK80" s="27">
        <f t="shared" si="26"/>
        <v>-0.3290344135</v>
      </c>
      <c r="AL80" s="27">
        <f t="shared" si="27"/>
        <v>-0.02641544626</v>
      </c>
      <c r="AM80" s="27">
        <f t="shared" si="28"/>
        <v>0.08239321784</v>
      </c>
      <c r="AN80" s="27">
        <f t="shared" si="29"/>
        <v>0.06890114808</v>
      </c>
      <c r="AO80" s="27"/>
      <c r="AP80" s="27"/>
      <c r="AQ80" s="27"/>
    </row>
    <row r="81">
      <c r="A81" s="29">
        <v>1695.0</v>
      </c>
      <c r="B81" s="30">
        <v>898.0</v>
      </c>
      <c r="C81" s="14">
        <v>20.0</v>
      </c>
      <c r="D81" s="15">
        <v>9.0</v>
      </c>
      <c r="E81" s="16">
        <v>16.0</v>
      </c>
      <c r="F81" s="17">
        <v>24.0</v>
      </c>
      <c r="G81" s="18">
        <v>41.0</v>
      </c>
      <c r="H81" s="19">
        <v>7.0</v>
      </c>
      <c r="I81" s="20">
        <v>31.0</v>
      </c>
      <c r="J81" s="21">
        <v>40.0</v>
      </c>
      <c r="K81" s="22">
        <v>28.0</v>
      </c>
      <c r="L81" s="63">
        <f t="shared" si="1"/>
        <v>20</v>
      </c>
      <c r="M81" s="63">
        <f t="shared" si="2"/>
        <v>31</v>
      </c>
      <c r="N81" s="63">
        <f t="shared" si="3"/>
        <v>16</v>
      </c>
      <c r="O81" s="63">
        <f t="shared" si="4"/>
        <v>59</v>
      </c>
      <c r="P81" s="64">
        <f t="shared" si="5"/>
        <v>59</v>
      </c>
      <c r="Q81" s="65">
        <f t="shared" si="6"/>
        <v>0.626984127</v>
      </c>
      <c r="R81" s="65">
        <f t="shared" si="7"/>
        <v>0.4047619048</v>
      </c>
      <c r="S81" s="73">
        <f t="shared" si="8"/>
        <v>0.04008908686</v>
      </c>
      <c r="T81" s="66">
        <f t="shared" si="9"/>
        <v>0.6555555556</v>
      </c>
      <c r="U81" s="27">
        <f t="shared" si="10"/>
        <v>0.6594030518</v>
      </c>
      <c r="V81" s="27">
        <f t="shared" si="11"/>
        <v>-0.5128373539</v>
      </c>
      <c r="W81" s="27">
        <f t="shared" si="12"/>
        <v>-1.8298241</v>
      </c>
      <c r="X81" s="27">
        <f t="shared" si="13"/>
        <v>0.5432562671</v>
      </c>
      <c r="Y81" s="27">
        <f t="shared" si="14"/>
        <v>-0.01326871189</v>
      </c>
      <c r="Z81" s="27">
        <f t="shared" si="15"/>
        <v>0.2416494294</v>
      </c>
      <c r="AA81" s="27">
        <f t="shared" si="16"/>
        <v>0.9384516811</v>
      </c>
      <c r="AB81" s="27">
        <f t="shared" si="17"/>
        <v>0.9193198088</v>
      </c>
      <c r="AC81" s="27">
        <f t="shared" si="18"/>
        <v>0.7338240774</v>
      </c>
      <c r="AD81" s="27">
        <f t="shared" si="19"/>
        <v>-1.121524701</v>
      </c>
      <c r="AE81" s="27">
        <f t="shared" si="20"/>
        <v>0.03902246394</v>
      </c>
      <c r="AF81" s="27">
        <f t="shared" si="21"/>
        <v>0.02416786496</v>
      </c>
      <c r="AG81" s="27">
        <f t="shared" si="22"/>
        <v>-0.05624720276</v>
      </c>
      <c r="AH81" s="27">
        <f t="shared" si="23"/>
        <v>-0.1613594884</v>
      </c>
      <c r="AI81" s="27">
        <f t="shared" si="24"/>
        <v>-0.1016729137</v>
      </c>
      <c r="AJ81" s="27">
        <f t="shared" si="25"/>
        <v>-0.2554572841</v>
      </c>
      <c r="AK81" s="27">
        <f t="shared" si="26"/>
        <v>-0.3473484407</v>
      </c>
      <c r="AL81" s="27">
        <f t="shared" si="27"/>
        <v>-0.2354344114</v>
      </c>
      <c r="AM81" s="27">
        <f t="shared" si="28"/>
        <v>0.2072807893</v>
      </c>
      <c r="AN81" s="27">
        <f t="shared" si="29"/>
        <v>0.4130832701</v>
      </c>
      <c r="AO81" s="27"/>
      <c r="AP81" s="27"/>
      <c r="AQ81" s="27"/>
    </row>
    <row r="82">
      <c r="A82" s="29">
        <v>1696.0</v>
      </c>
      <c r="B82" s="30">
        <v>2667.0</v>
      </c>
      <c r="C82" s="14">
        <v>30.0</v>
      </c>
      <c r="D82" s="15">
        <v>28.0</v>
      </c>
      <c r="E82" s="16">
        <v>25.0</v>
      </c>
      <c r="F82" s="17">
        <v>73.0</v>
      </c>
      <c r="G82" s="18">
        <v>188.0</v>
      </c>
      <c r="H82" s="19">
        <v>43.0</v>
      </c>
      <c r="I82" s="20">
        <v>56.0</v>
      </c>
      <c r="J82" s="21">
        <v>42.0</v>
      </c>
      <c r="K82" s="22">
        <v>44.0</v>
      </c>
      <c r="L82" s="63">
        <f t="shared" si="1"/>
        <v>30</v>
      </c>
      <c r="M82" s="63">
        <f t="shared" si="2"/>
        <v>116</v>
      </c>
      <c r="N82" s="63">
        <f t="shared" si="3"/>
        <v>25</v>
      </c>
      <c r="O82" s="63">
        <f t="shared" si="4"/>
        <v>100</v>
      </c>
      <c r="P82" s="64">
        <f t="shared" si="5"/>
        <v>100</v>
      </c>
      <c r="Q82" s="65">
        <f t="shared" si="6"/>
        <v>0.479704797</v>
      </c>
      <c r="R82" s="65">
        <f t="shared" si="7"/>
        <v>0.5387453875</v>
      </c>
      <c r="S82" s="73">
        <f t="shared" si="8"/>
        <v>0.0206224222</v>
      </c>
      <c r="T82" s="66">
        <f t="shared" si="9"/>
        <v>0.462962963</v>
      </c>
      <c r="U82" s="27">
        <f t="shared" si="10"/>
        <v>0.4602102942</v>
      </c>
      <c r="V82" s="27">
        <f t="shared" si="11"/>
        <v>-0.2638111581</v>
      </c>
      <c r="W82" s="27">
        <f t="shared" si="12"/>
        <v>-2.435528843</v>
      </c>
      <c r="X82" s="27">
        <f t="shared" si="13"/>
        <v>0.4156447128</v>
      </c>
      <c r="Y82" s="27">
        <f t="shared" si="14"/>
        <v>-0.003511201744</v>
      </c>
      <c r="Z82" s="27">
        <f t="shared" si="15"/>
        <v>0.1654562655</v>
      </c>
      <c r="AA82" s="27">
        <f t="shared" si="16"/>
        <v>1.662569406</v>
      </c>
      <c r="AB82" s="27">
        <f t="shared" si="17"/>
        <v>0.3618242271</v>
      </c>
      <c r="AC82" s="27">
        <f t="shared" si="18"/>
        <v>0.7472972884</v>
      </c>
      <c r="AD82" s="27">
        <f t="shared" si="19"/>
        <v>-0.6565138212</v>
      </c>
      <c r="AE82" s="27">
        <f t="shared" si="20"/>
        <v>0.00531196515</v>
      </c>
      <c r="AF82" s="27">
        <f t="shared" si="21"/>
        <v>0.00851234543</v>
      </c>
      <c r="AG82" s="27">
        <f t="shared" si="22"/>
        <v>-0.05126043731</v>
      </c>
      <c r="AH82" s="27">
        <f t="shared" si="23"/>
        <v>-0.3804926834</v>
      </c>
      <c r="AI82" s="27">
        <f t="shared" si="24"/>
        <v>-0.02058494943</v>
      </c>
      <c r="AJ82" s="27">
        <f t="shared" si="25"/>
        <v>-0.1338237667</v>
      </c>
      <c r="AK82" s="27">
        <f t="shared" si="26"/>
        <v>-0.4708154834</v>
      </c>
      <c r="AL82" s="27">
        <f t="shared" si="27"/>
        <v>-0.07089546908</v>
      </c>
      <c r="AM82" s="27">
        <f t="shared" si="28"/>
        <v>0.1615020421</v>
      </c>
      <c r="AN82" s="27">
        <f t="shared" si="29"/>
        <v>0.1850078483</v>
      </c>
      <c r="AO82" s="27"/>
      <c r="AP82" s="27"/>
      <c r="AQ82" s="27"/>
    </row>
    <row r="83">
      <c r="A83" s="29">
        <v>1700.0</v>
      </c>
      <c r="B83" s="30">
        <v>3216.0</v>
      </c>
      <c r="C83" s="14">
        <v>20.0</v>
      </c>
      <c r="D83" s="15">
        <v>18.0</v>
      </c>
      <c r="E83" s="16">
        <v>51.0</v>
      </c>
      <c r="F83" s="17">
        <v>56.0</v>
      </c>
      <c r="G83" s="18">
        <v>205.0</v>
      </c>
      <c r="H83" s="19">
        <v>58.0</v>
      </c>
      <c r="I83" s="20">
        <v>49.0</v>
      </c>
      <c r="J83" s="21">
        <v>92.0</v>
      </c>
      <c r="K83" s="22">
        <v>47.0</v>
      </c>
      <c r="L83" s="63">
        <f t="shared" si="1"/>
        <v>20</v>
      </c>
      <c r="M83" s="63">
        <f t="shared" si="2"/>
        <v>114</v>
      </c>
      <c r="N83" s="63">
        <f t="shared" si="3"/>
        <v>51</v>
      </c>
      <c r="O83" s="63">
        <f t="shared" si="4"/>
        <v>96</v>
      </c>
      <c r="P83" s="64">
        <f t="shared" si="5"/>
        <v>96</v>
      </c>
      <c r="Q83" s="65">
        <f t="shared" si="6"/>
        <v>0.4128113879</v>
      </c>
      <c r="R83" s="65">
        <f t="shared" si="7"/>
        <v>0.4768683274</v>
      </c>
      <c r="S83" s="73">
        <f t="shared" si="8"/>
        <v>0.02207711443</v>
      </c>
      <c r="T83" s="66">
        <f t="shared" si="9"/>
        <v>0.4571428571</v>
      </c>
      <c r="U83" s="27">
        <f t="shared" si="10"/>
        <v>0.4545038092</v>
      </c>
      <c r="V83" s="27">
        <f t="shared" si="11"/>
        <v>-0.2824202254</v>
      </c>
      <c r="W83" s="27">
        <f t="shared" si="12"/>
        <v>-2.155798625</v>
      </c>
      <c r="X83" s="27">
        <f t="shared" si="13"/>
        <v>0.3576842921</v>
      </c>
      <c r="Y83" s="27">
        <f t="shared" si="14"/>
        <v>-0.00402402855</v>
      </c>
      <c r="Z83" s="27">
        <f t="shared" si="15"/>
        <v>0.1567836483</v>
      </c>
      <c r="AA83" s="27">
        <f t="shared" si="16"/>
        <v>1.302595614</v>
      </c>
      <c r="AB83" s="27">
        <f t="shared" si="17"/>
        <v>0.3333326736</v>
      </c>
      <c r="AC83" s="27">
        <f t="shared" si="18"/>
        <v>0.5692275717</v>
      </c>
      <c r="AD83" s="27">
        <f t="shared" si="19"/>
        <v>-0.4861822389</v>
      </c>
      <c r="AE83" s="27">
        <f t="shared" si="20"/>
        <v>0.006517231105</v>
      </c>
      <c r="AF83" s="27">
        <f t="shared" si="21"/>
        <v>0.008635140776</v>
      </c>
      <c r="AG83" s="27">
        <f t="shared" si="22"/>
        <v>-0.04299468474</v>
      </c>
      <c r="AH83" s="27">
        <f t="shared" si="23"/>
        <v>-0.263870628</v>
      </c>
      <c r="AI83" s="27">
        <f t="shared" si="24"/>
        <v>-0.02030171291</v>
      </c>
      <c r="AJ83" s="27">
        <f t="shared" si="25"/>
        <v>-0.1091260426</v>
      </c>
      <c r="AK83" s="27">
        <f t="shared" si="26"/>
        <v>-0.3174374573</v>
      </c>
      <c r="AL83" s="27">
        <f t="shared" si="27"/>
        <v>-0.05620517844</v>
      </c>
      <c r="AM83" s="27">
        <f t="shared" si="28"/>
        <v>0.105863963</v>
      </c>
      <c r="AN83" s="27">
        <f t="shared" si="29"/>
        <v>0.1179024896</v>
      </c>
      <c r="AO83" s="27"/>
      <c r="AP83" s="27"/>
      <c r="AQ83" s="27"/>
    </row>
    <row r="84">
      <c r="A84" s="29">
        <v>1702.0</v>
      </c>
      <c r="B84" s="30">
        <v>2145.0</v>
      </c>
      <c r="C84" s="14">
        <v>21.0</v>
      </c>
      <c r="D84" s="15">
        <v>14.0</v>
      </c>
      <c r="E84" s="16">
        <v>29.0</v>
      </c>
      <c r="F84" s="17">
        <v>39.0</v>
      </c>
      <c r="G84" s="18">
        <v>84.0</v>
      </c>
      <c r="H84" s="19">
        <v>17.0</v>
      </c>
      <c r="I84" s="20">
        <v>38.0</v>
      </c>
      <c r="J84" s="21">
        <v>35.0</v>
      </c>
      <c r="K84" s="22">
        <v>31.0</v>
      </c>
      <c r="L84" s="63">
        <f t="shared" si="1"/>
        <v>21</v>
      </c>
      <c r="M84" s="63">
        <f t="shared" si="2"/>
        <v>56</v>
      </c>
      <c r="N84" s="63">
        <f t="shared" si="3"/>
        <v>29</v>
      </c>
      <c r="O84" s="63">
        <f t="shared" si="4"/>
        <v>69</v>
      </c>
      <c r="P84" s="64">
        <f t="shared" si="5"/>
        <v>69</v>
      </c>
      <c r="Q84" s="65">
        <f t="shared" si="6"/>
        <v>0.5142857143</v>
      </c>
      <c r="R84" s="65">
        <f t="shared" si="7"/>
        <v>0.44</v>
      </c>
      <c r="S84" s="73">
        <f t="shared" si="8"/>
        <v>0.02331002331</v>
      </c>
      <c r="T84" s="66">
        <f t="shared" si="9"/>
        <v>0.552</v>
      </c>
      <c r="U84" s="27">
        <f t="shared" si="10"/>
        <v>0.5488128736</v>
      </c>
      <c r="V84" s="27">
        <f t="shared" si="11"/>
        <v>-0.2981921418</v>
      </c>
      <c r="W84" s="27">
        <f t="shared" si="12"/>
        <v>-1.989126433</v>
      </c>
      <c r="X84" s="27">
        <f t="shared" si="13"/>
        <v>0.4456076723</v>
      </c>
      <c r="Y84" s="27">
        <f t="shared" si="14"/>
        <v>-0.004486026675</v>
      </c>
      <c r="Z84" s="27">
        <f t="shared" si="15"/>
        <v>0.1527409063</v>
      </c>
      <c r="AA84" s="27">
        <f t="shared" si="16"/>
        <v>1.108965429</v>
      </c>
      <c r="AB84" s="27">
        <f t="shared" si="17"/>
        <v>0.4384611074</v>
      </c>
      <c r="AC84" s="27">
        <f t="shared" si="18"/>
        <v>0.6543241012</v>
      </c>
      <c r="AD84" s="27">
        <f t="shared" si="19"/>
        <v>-0.7545789263</v>
      </c>
      <c r="AE84" s="27">
        <f t="shared" si="20"/>
        <v>0.007671217902</v>
      </c>
      <c r="AF84" s="27">
        <f t="shared" si="21"/>
        <v>0.008882279161</v>
      </c>
      <c r="AG84" s="27">
        <f t="shared" si="22"/>
        <v>-0.03864769206</v>
      </c>
      <c r="AH84" s="27">
        <f t="shared" si="23"/>
        <v>-0.2072782077</v>
      </c>
      <c r="AI84" s="27">
        <f t="shared" si="24"/>
        <v>-0.02819592014</v>
      </c>
      <c r="AJ84" s="27">
        <f t="shared" si="25"/>
        <v>-0.1324450692</v>
      </c>
      <c r="AK84" s="27">
        <f t="shared" si="26"/>
        <v>-0.336681582</v>
      </c>
      <c r="AL84" s="27">
        <f t="shared" si="27"/>
        <v>-0.09210481043</v>
      </c>
      <c r="AM84" s="27">
        <f t="shared" si="28"/>
        <v>0.1516030464</v>
      </c>
      <c r="AN84" s="27">
        <f t="shared" si="29"/>
        <v>0.2279719164</v>
      </c>
      <c r="AO84" s="27"/>
      <c r="AP84" s="27"/>
      <c r="AQ84" s="27"/>
    </row>
    <row r="85">
      <c r="A85" s="29">
        <v>1712.0</v>
      </c>
      <c r="B85" s="30">
        <v>2557.0</v>
      </c>
      <c r="C85" s="14">
        <v>16.0</v>
      </c>
      <c r="D85" s="15">
        <v>45.0</v>
      </c>
      <c r="E85" s="16">
        <v>24.0</v>
      </c>
      <c r="F85" s="17">
        <v>57.0</v>
      </c>
      <c r="G85" s="18">
        <v>221.0</v>
      </c>
      <c r="H85" s="19">
        <v>30.0</v>
      </c>
      <c r="I85" s="20">
        <v>43.0</v>
      </c>
      <c r="J85" s="21">
        <v>81.0</v>
      </c>
      <c r="K85" s="22">
        <v>43.0</v>
      </c>
      <c r="L85" s="63">
        <f t="shared" si="1"/>
        <v>16</v>
      </c>
      <c r="M85" s="63">
        <f t="shared" si="2"/>
        <v>87</v>
      </c>
      <c r="N85" s="63">
        <f t="shared" si="3"/>
        <v>24</v>
      </c>
      <c r="O85" s="63">
        <f t="shared" si="4"/>
        <v>86</v>
      </c>
      <c r="P85" s="64">
        <f t="shared" si="5"/>
        <v>86</v>
      </c>
      <c r="Q85" s="65">
        <f t="shared" si="6"/>
        <v>0.4788732394</v>
      </c>
      <c r="R85" s="65">
        <f t="shared" si="7"/>
        <v>0.4835680751</v>
      </c>
      <c r="S85" s="73">
        <f t="shared" si="8"/>
        <v>0.01564333203</v>
      </c>
      <c r="T85" s="66">
        <f t="shared" si="9"/>
        <v>0.4971098266</v>
      </c>
      <c r="U85" s="27">
        <f t="shared" si="10"/>
        <v>0.4961924666</v>
      </c>
      <c r="V85" s="27">
        <f t="shared" si="11"/>
        <v>-0.2001164315</v>
      </c>
      <c r="W85" s="27">
        <f t="shared" si="12"/>
        <v>-2.186086455</v>
      </c>
      <c r="X85" s="27">
        <f t="shared" si="13"/>
        <v>0.4149242019</v>
      </c>
      <c r="Y85" s="27">
        <f t="shared" si="14"/>
        <v>-0.002020388848</v>
      </c>
      <c r="Z85" s="27">
        <f t="shared" si="15"/>
        <v>0.112654064</v>
      </c>
      <c r="AA85" s="27">
        <f t="shared" si="16"/>
        <v>1.339454289</v>
      </c>
      <c r="AB85" s="27">
        <f t="shared" si="17"/>
        <v>0.2739893862</v>
      </c>
      <c r="AC85" s="27">
        <f t="shared" si="18"/>
        <v>0.6695977253</v>
      </c>
      <c r="AD85" s="27">
        <f t="shared" si="19"/>
        <v>-0.6542396898</v>
      </c>
      <c r="AE85" s="27">
        <f t="shared" si="20"/>
        <v>0.002318590145</v>
      </c>
      <c r="AF85" s="27">
        <f t="shared" si="21"/>
        <v>0.0043964534</v>
      </c>
      <c r="AG85" s="27">
        <f t="shared" si="22"/>
        <v>-0.03132708671</v>
      </c>
      <c r="AH85" s="27">
        <f t="shared" si="23"/>
        <v>-0.2751493424</v>
      </c>
      <c r="AI85" s="27">
        <f t="shared" si="24"/>
        <v>-0.01182430137</v>
      </c>
      <c r="AJ85" s="27">
        <f t="shared" si="25"/>
        <v>-0.09095852358</v>
      </c>
      <c r="AK85" s="27">
        <f t="shared" si="26"/>
        <v>-0.3786564477</v>
      </c>
      <c r="AL85" s="27">
        <f t="shared" si="27"/>
        <v>-0.05359213807</v>
      </c>
      <c r="AM85" s="27">
        <f t="shared" si="28"/>
        <v>0.144459161</v>
      </c>
      <c r="AN85" s="27">
        <f t="shared" si="29"/>
        <v>0.1840473941</v>
      </c>
      <c r="AO85" s="27"/>
      <c r="AP85" s="27"/>
      <c r="AQ85" s="27"/>
    </row>
    <row r="86">
      <c r="A86" s="29">
        <v>1715.0</v>
      </c>
      <c r="B86" s="30">
        <v>2589.0</v>
      </c>
      <c r="C86" s="14">
        <v>44.0</v>
      </c>
      <c r="D86" s="15">
        <v>37.0</v>
      </c>
      <c r="E86" s="16">
        <v>34.0</v>
      </c>
      <c r="F86" s="17">
        <v>92.0</v>
      </c>
      <c r="G86" s="18">
        <v>338.0</v>
      </c>
      <c r="H86" s="19">
        <v>23.0</v>
      </c>
      <c r="I86" s="20">
        <v>125.0</v>
      </c>
      <c r="J86" s="21">
        <v>218.0</v>
      </c>
      <c r="K86" s="22">
        <v>77.0</v>
      </c>
      <c r="L86" s="63">
        <f t="shared" si="1"/>
        <v>44</v>
      </c>
      <c r="M86" s="63">
        <f t="shared" si="2"/>
        <v>115</v>
      </c>
      <c r="N86" s="63">
        <f t="shared" si="3"/>
        <v>34</v>
      </c>
      <c r="O86" s="63">
        <f t="shared" si="4"/>
        <v>202</v>
      </c>
      <c r="P86" s="64">
        <f t="shared" si="5"/>
        <v>206</v>
      </c>
      <c r="Q86" s="65">
        <f t="shared" si="6"/>
        <v>0.6227848101</v>
      </c>
      <c r="R86" s="65">
        <f t="shared" si="7"/>
        <v>0.4025316456</v>
      </c>
      <c r="S86" s="73">
        <f t="shared" si="8"/>
        <v>0.03012746234</v>
      </c>
      <c r="T86" s="66">
        <f t="shared" si="9"/>
        <v>0.6372239748</v>
      </c>
      <c r="U86" s="27">
        <f t="shared" si="10"/>
        <v>0.6500037008</v>
      </c>
      <c r="V86" s="27">
        <f t="shared" si="11"/>
        <v>-0.3854038412</v>
      </c>
      <c r="W86" s="27">
        <f t="shared" si="12"/>
        <v>-1.819741673</v>
      </c>
      <c r="X86" s="27">
        <f t="shared" si="13"/>
        <v>0.5396177297</v>
      </c>
      <c r="Y86" s="27">
        <f t="shared" si="14"/>
        <v>-0.007493790378</v>
      </c>
      <c r="Z86" s="27">
        <f t="shared" si="15"/>
        <v>0.1806020019</v>
      </c>
      <c r="AA86" s="27">
        <f t="shared" si="16"/>
        <v>0.9281383378</v>
      </c>
      <c r="AB86" s="27">
        <f t="shared" si="17"/>
        <v>0.6862533406</v>
      </c>
      <c r="AC86" s="27">
        <f t="shared" si="18"/>
        <v>0.7248928569</v>
      </c>
      <c r="AD86" s="27">
        <f t="shared" si="19"/>
        <v>-1.106551863</v>
      </c>
      <c r="AE86" s="27">
        <f t="shared" si="20"/>
        <v>0.01656242225</v>
      </c>
      <c r="AF86" s="27">
        <f t="shared" si="21"/>
        <v>0.01357411298</v>
      </c>
      <c r="AG86" s="27">
        <f t="shared" si="22"/>
        <v>-0.04180595155</v>
      </c>
      <c r="AH86" s="27">
        <f t="shared" si="23"/>
        <v>-0.1587068608</v>
      </c>
      <c r="AI86" s="27">
        <f t="shared" si="24"/>
        <v>-0.05703737255</v>
      </c>
      <c r="AJ86" s="27">
        <f t="shared" si="25"/>
        <v>-0.1896428799</v>
      </c>
      <c r="AK86" s="27">
        <f t="shared" si="26"/>
        <v>-0.3412303207</v>
      </c>
      <c r="AL86" s="27">
        <f t="shared" si="27"/>
        <v>-0.1745698581</v>
      </c>
      <c r="AM86" s="27">
        <f t="shared" si="28"/>
        <v>0.2033866214</v>
      </c>
      <c r="AN86" s="27">
        <f t="shared" si="29"/>
        <v>0.404838682</v>
      </c>
      <c r="AO86" s="27"/>
      <c r="AP86" s="27"/>
      <c r="AQ86" s="27"/>
    </row>
    <row r="87">
      <c r="A87" s="29">
        <v>1717.0</v>
      </c>
      <c r="B87" s="30">
        <v>2715.0</v>
      </c>
      <c r="C87" s="14">
        <v>52.0</v>
      </c>
      <c r="D87" s="15">
        <v>43.0</v>
      </c>
      <c r="E87" s="16">
        <v>41.0</v>
      </c>
      <c r="F87" s="17">
        <v>112.0</v>
      </c>
      <c r="G87" s="18">
        <v>401.0</v>
      </c>
      <c r="H87" s="19">
        <v>25.0</v>
      </c>
      <c r="I87" s="20">
        <v>136.0</v>
      </c>
      <c r="J87" s="21">
        <v>192.0</v>
      </c>
      <c r="K87" s="22">
        <v>53.0</v>
      </c>
      <c r="L87" s="63">
        <f t="shared" si="1"/>
        <v>52</v>
      </c>
      <c r="M87" s="63">
        <f t="shared" si="2"/>
        <v>137</v>
      </c>
      <c r="N87" s="63">
        <f t="shared" si="3"/>
        <v>41</v>
      </c>
      <c r="O87" s="63">
        <f t="shared" si="4"/>
        <v>189</v>
      </c>
      <c r="P87" s="64">
        <f t="shared" si="5"/>
        <v>191</v>
      </c>
      <c r="Q87" s="65">
        <f t="shared" si="6"/>
        <v>0.5751789976</v>
      </c>
      <c r="R87" s="65">
        <f t="shared" si="7"/>
        <v>0.4510739857</v>
      </c>
      <c r="S87" s="73">
        <f t="shared" si="8"/>
        <v>0.03425414365</v>
      </c>
      <c r="T87" s="66">
        <f t="shared" si="9"/>
        <v>0.5797546012</v>
      </c>
      <c r="U87" s="27">
        <f t="shared" si="10"/>
        <v>0.5862183468</v>
      </c>
      <c r="V87" s="27">
        <f t="shared" si="11"/>
        <v>-0.4381941761</v>
      </c>
      <c r="W87" s="27">
        <f t="shared" si="12"/>
        <v>-2.039189064</v>
      </c>
      <c r="X87" s="27">
        <f t="shared" si="13"/>
        <v>0.4983692278</v>
      </c>
      <c r="Y87" s="27">
        <f t="shared" si="14"/>
        <v>-0.009687298124</v>
      </c>
      <c r="Z87" s="27">
        <f t="shared" si="15"/>
        <v>0.230102255</v>
      </c>
      <c r="AA87" s="27">
        <f t="shared" si="16"/>
        <v>1.165489102</v>
      </c>
      <c r="AB87" s="27">
        <f t="shared" si="17"/>
        <v>0.7206095975</v>
      </c>
      <c r="AC87" s="27">
        <f t="shared" si="18"/>
        <v>0.7502164468</v>
      </c>
      <c r="AD87" s="27">
        <f t="shared" si="19"/>
        <v>-0.9438474131</v>
      </c>
      <c r="AE87" s="27">
        <f t="shared" si="20"/>
        <v>0.02434308074</v>
      </c>
      <c r="AF87" s="27">
        <f t="shared" si="21"/>
        <v>0.01966347801</v>
      </c>
      <c r="AG87" s="27">
        <f t="shared" si="22"/>
        <v>-0.05968760877</v>
      </c>
      <c r="AH87" s="27">
        <f t="shared" si="23"/>
        <v>-0.2233258311</v>
      </c>
      <c r="AI87" s="27">
        <f t="shared" si="24"/>
        <v>-0.06809663382</v>
      </c>
      <c r="AJ87" s="27">
        <f t="shared" si="25"/>
        <v>-0.223151528</v>
      </c>
      <c r="AK87" s="27">
        <f t="shared" si="26"/>
        <v>-0.3957383398</v>
      </c>
      <c r="AL87" s="27">
        <f t="shared" si="27"/>
        <v>-0.1692972242</v>
      </c>
      <c r="AM87" s="27">
        <f t="shared" si="28"/>
        <v>0.1944017414</v>
      </c>
      <c r="AN87" s="27">
        <f t="shared" si="29"/>
        <v>0.3189165275</v>
      </c>
      <c r="AO87" s="27"/>
      <c r="AP87" s="27"/>
      <c r="AQ87" s="27"/>
    </row>
    <row r="88">
      <c r="A88" s="29">
        <v>1719.0</v>
      </c>
      <c r="B88" s="30">
        <v>777.0</v>
      </c>
      <c r="C88" s="14">
        <v>9.0</v>
      </c>
      <c r="D88" s="15">
        <v>10.0</v>
      </c>
      <c r="E88" s="16">
        <v>9.0</v>
      </c>
      <c r="F88" s="17">
        <v>25.0</v>
      </c>
      <c r="G88" s="18">
        <v>124.0</v>
      </c>
      <c r="H88" s="19">
        <v>10.0</v>
      </c>
      <c r="I88" s="20">
        <v>40.0</v>
      </c>
      <c r="J88" s="21">
        <v>47.0</v>
      </c>
      <c r="K88" s="22">
        <v>19.0</v>
      </c>
      <c r="L88" s="63">
        <f t="shared" si="1"/>
        <v>9</v>
      </c>
      <c r="M88" s="63">
        <f t="shared" si="2"/>
        <v>35</v>
      </c>
      <c r="N88" s="63">
        <f t="shared" si="3"/>
        <v>9</v>
      </c>
      <c r="O88" s="63">
        <f t="shared" si="4"/>
        <v>59</v>
      </c>
      <c r="P88" s="64">
        <f t="shared" si="5"/>
        <v>60</v>
      </c>
      <c r="Q88" s="65">
        <f t="shared" si="6"/>
        <v>0.6071428571</v>
      </c>
      <c r="R88" s="65">
        <f t="shared" si="7"/>
        <v>0.3928571429</v>
      </c>
      <c r="S88" s="73">
        <f t="shared" si="8"/>
        <v>0.02316602317</v>
      </c>
      <c r="T88" s="66">
        <f t="shared" si="9"/>
        <v>0.6276595745</v>
      </c>
      <c r="U88" s="27">
        <f t="shared" si="10"/>
        <v>0.6405576319</v>
      </c>
      <c r="V88" s="27">
        <f t="shared" si="11"/>
        <v>-0.2963500282</v>
      </c>
      <c r="W88" s="27">
        <f t="shared" si="12"/>
        <v>-1.776005744</v>
      </c>
      <c r="X88" s="27">
        <f t="shared" si="13"/>
        <v>0.5260646131</v>
      </c>
      <c r="Y88" s="27">
        <f t="shared" si="14"/>
        <v>-0.004430772062</v>
      </c>
      <c r="Z88" s="27">
        <f t="shared" si="15"/>
        <v>0.1355333332</v>
      </c>
      <c r="AA88" s="27">
        <f t="shared" si="16"/>
        <v>0.8840604504</v>
      </c>
      <c r="AB88" s="27">
        <f t="shared" si="17"/>
        <v>0.5144299961</v>
      </c>
      <c r="AC88" s="27">
        <f t="shared" si="18"/>
        <v>0.6897017436</v>
      </c>
      <c r="AD88" s="27">
        <f t="shared" si="19"/>
        <v>-1.051665267</v>
      </c>
      <c r="AE88" s="27">
        <f t="shared" si="20"/>
        <v>0.00752992507</v>
      </c>
      <c r="AF88" s="27">
        <f t="shared" si="21"/>
        <v>0.007832924722</v>
      </c>
      <c r="AG88" s="27">
        <f t="shared" si="22"/>
        <v>-0.03061937328</v>
      </c>
      <c r="AH88" s="27">
        <f t="shared" si="23"/>
        <v>-0.1475365341</v>
      </c>
      <c r="AI88" s="27">
        <f t="shared" si="24"/>
        <v>-0.03287685438</v>
      </c>
      <c r="AJ88" s="27">
        <f t="shared" si="25"/>
        <v>-0.1387436066</v>
      </c>
      <c r="AK88" s="27">
        <f t="shared" si="26"/>
        <v>-0.3168616965</v>
      </c>
      <c r="AL88" s="27">
        <f t="shared" si="27"/>
        <v>-0.1275745221</v>
      </c>
      <c r="AM88" s="27">
        <f t="shared" si="28"/>
        <v>0.1886525867</v>
      </c>
      <c r="AN88" s="27">
        <f t="shared" si="29"/>
        <v>0.3750944497</v>
      </c>
      <c r="AO88" s="27"/>
      <c r="AP88" s="27"/>
      <c r="AQ88" s="27"/>
    </row>
    <row r="89">
      <c r="A89" s="29">
        <v>1750.0</v>
      </c>
      <c r="B89" s="30">
        <v>1554.0</v>
      </c>
      <c r="C89" s="14">
        <v>6.0</v>
      </c>
      <c r="D89" s="15">
        <v>23.0</v>
      </c>
      <c r="E89" s="16">
        <v>21.0</v>
      </c>
      <c r="F89" s="17">
        <v>6.0</v>
      </c>
      <c r="G89" s="18">
        <v>96.0</v>
      </c>
      <c r="H89" s="19">
        <v>12.0</v>
      </c>
      <c r="I89" s="20">
        <v>12.0</v>
      </c>
      <c r="J89" s="21">
        <v>75.0</v>
      </c>
      <c r="K89" s="22">
        <v>47.0</v>
      </c>
      <c r="L89" s="63">
        <f t="shared" si="1"/>
        <v>6</v>
      </c>
      <c r="M89" s="63">
        <f t="shared" si="2"/>
        <v>18</v>
      </c>
      <c r="N89" s="63">
        <f t="shared" si="3"/>
        <v>21</v>
      </c>
      <c r="O89" s="63">
        <f t="shared" si="4"/>
        <v>59</v>
      </c>
      <c r="P89" s="64">
        <f t="shared" si="5"/>
        <v>59</v>
      </c>
      <c r="Q89" s="65">
        <f t="shared" si="6"/>
        <v>0.625</v>
      </c>
      <c r="R89" s="65">
        <f t="shared" si="7"/>
        <v>0.2307692308</v>
      </c>
      <c r="S89" s="73">
        <f t="shared" si="8"/>
        <v>0.01737451737</v>
      </c>
      <c r="T89" s="66">
        <f t="shared" si="9"/>
        <v>0.7662337662</v>
      </c>
      <c r="U89" s="27">
        <f t="shared" si="10"/>
        <v>0.7710433144</v>
      </c>
      <c r="V89" s="27">
        <f t="shared" si="11"/>
        <v>-0.2222625211</v>
      </c>
      <c r="W89" s="27">
        <f t="shared" si="12"/>
        <v>-1.043248129</v>
      </c>
      <c r="X89" s="27">
        <f t="shared" si="13"/>
        <v>0.5415371017</v>
      </c>
      <c r="Y89" s="27">
        <f t="shared" si="14"/>
        <v>-0.002492309285</v>
      </c>
      <c r="Z89" s="27">
        <f t="shared" si="15"/>
        <v>0.05971048944</v>
      </c>
      <c r="AA89" s="27">
        <f t="shared" si="16"/>
        <v>0.3050481949</v>
      </c>
      <c r="AB89" s="27">
        <f t="shared" si="17"/>
        <v>0.3971702176</v>
      </c>
      <c r="AC89" s="27">
        <f t="shared" si="18"/>
        <v>0.417055353</v>
      </c>
      <c r="AD89" s="27">
        <f t="shared" si="19"/>
        <v>-1.114437674</v>
      </c>
      <c r="AE89" s="27">
        <f t="shared" si="20"/>
        <v>0.003176687139</v>
      </c>
      <c r="AF89" s="27">
        <f t="shared" si="21"/>
        <v>0.0025881517</v>
      </c>
      <c r="AG89" s="27">
        <f t="shared" si="22"/>
        <v>-0.007923992537</v>
      </c>
      <c r="AH89" s="27">
        <f t="shared" si="23"/>
        <v>-0.02990400265</v>
      </c>
      <c r="AI89" s="27">
        <f t="shared" si="24"/>
        <v>-0.01903714913</v>
      </c>
      <c r="AJ89" s="27">
        <f t="shared" si="25"/>
        <v>-0.0629225941</v>
      </c>
      <c r="AK89" s="27">
        <f t="shared" si="26"/>
        <v>-0.1125499659</v>
      </c>
      <c r="AL89" s="27">
        <f t="shared" si="27"/>
        <v>-0.1013919482</v>
      </c>
      <c r="AM89" s="27">
        <f t="shared" si="28"/>
        <v>0.1174314078</v>
      </c>
      <c r="AN89" s="27">
        <f t="shared" si="29"/>
        <v>0.4091739907</v>
      </c>
      <c r="AO89" s="27"/>
      <c r="AP89" s="27"/>
      <c r="AQ89" s="27"/>
    </row>
    <row r="90">
      <c r="A90" s="29">
        <v>1751.0</v>
      </c>
      <c r="B90" s="30">
        <v>1396.0</v>
      </c>
      <c r="C90" s="14">
        <v>7.0</v>
      </c>
      <c r="D90" s="15">
        <v>29.0</v>
      </c>
      <c r="E90" s="16">
        <v>20.0</v>
      </c>
      <c r="F90" s="17">
        <v>9.0</v>
      </c>
      <c r="G90" s="18">
        <v>96.0</v>
      </c>
      <c r="H90" s="19">
        <v>12.0</v>
      </c>
      <c r="I90" s="20">
        <v>33.0</v>
      </c>
      <c r="J90" s="21">
        <v>87.0</v>
      </c>
      <c r="K90" s="22">
        <v>61.0</v>
      </c>
      <c r="L90" s="63">
        <f t="shared" si="1"/>
        <v>7</v>
      </c>
      <c r="M90" s="63">
        <f t="shared" si="2"/>
        <v>21</v>
      </c>
      <c r="N90" s="63">
        <f t="shared" si="3"/>
        <v>20</v>
      </c>
      <c r="O90" s="63">
        <f t="shared" si="4"/>
        <v>94</v>
      </c>
      <c r="P90" s="64">
        <f t="shared" si="5"/>
        <v>95</v>
      </c>
      <c r="Q90" s="65">
        <f t="shared" si="6"/>
        <v>0.7112676056</v>
      </c>
      <c r="R90" s="65">
        <f t="shared" si="7"/>
        <v>0.1971830986</v>
      </c>
      <c r="S90" s="73">
        <f t="shared" si="8"/>
        <v>0.01934097421</v>
      </c>
      <c r="T90" s="66">
        <f t="shared" si="9"/>
        <v>0.8173913043</v>
      </c>
      <c r="U90" s="27">
        <f t="shared" si="10"/>
        <v>0.8339710824</v>
      </c>
      <c r="V90" s="27">
        <f t="shared" si="11"/>
        <v>-0.2474183079</v>
      </c>
      <c r="W90" s="27">
        <f t="shared" si="12"/>
        <v>-0.8914138944</v>
      </c>
      <c r="X90" s="27">
        <f t="shared" si="13"/>
        <v>0.6162844764</v>
      </c>
      <c r="Y90" s="27">
        <f t="shared" si="14"/>
        <v>-0.003088397041</v>
      </c>
      <c r="Z90" s="27">
        <f t="shared" si="15"/>
        <v>0.05679472641</v>
      </c>
      <c r="AA90" s="27">
        <f t="shared" si="16"/>
        <v>0.2227163131</v>
      </c>
      <c r="AB90" s="27">
        <f t="shared" si="17"/>
        <v>0.5031474582</v>
      </c>
      <c r="AC90" s="27">
        <f t="shared" si="18"/>
        <v>0.4055444818</v>
      </c>
      <c r="AD90" s="27">
        <f t="shared" si="19"/>
        <v>-1.443317274</v>
      </c>
      <c r="AE90" s="27">
        <f t="shared" si="20"/>
        <v>0.004381988498</v>
      </c>
      <c r="AF90" s="27">
        <f t="shared" si="21"/>
        <v>0.002740392089</v>
      </c>
      <c r="AG90" s="27">
        <f t="shared" si="22"/>
        <v>-0.006440109076</v>
      </c>
      <c r="AH90" s="27">
        <f t="shared" si="23"/>
        <v>-0.01865540476</v>
      </c>
      <c r="AI90" s="27">
        <f t="shared" si="24"/>
        <v>-0.0268464037</v>
      </c>
      <c r="AJ90" s="27">
        <f t="shared" si="25"/>
        <v>-0.06811096159</v>
      </c>
      <c r="AK90" s="27">
        <f t="shared" si="26"/>
        <v>-0.0935151444</v>
      </c>
      <c r="AL90" s="27">
        <f t="shared" si="27"/>
        <v>-0.1461756684</v>
      </c>
      <c r="AM90" s="27">
        <f t="shared" si="28"/>
        <v>0.1299517332</v>
      </c>
      <c r="AN90" s="27">
        <f t="shared" si="29"/>
        <v>0.6030690713</v>
      </c>
      <c r="AO90" s="27"/>
      <c r="AP90" s="27"/>
      <c r="AQ90" s="27"/>
    </row>
    <row r="91">
      <c r="A91" s="29">
        <v>2003.0</v>
      </c>
      <c r="B91" s="30">
        <v>937.0</v>
      </c>
      <c r="C91" s="14">
        <v>3.0</v>
      </c>
      <c r="D91" s="15">
        <v>11.0</v>
      </c>
      <c r="E91" s="16">
        <v>16.0</v>
      </c>
      <c r="F91" s="17">
        <v>21.0</v>
      </c>
      <c r="G91" s="18">
        <v>46.0</v>
      </c>
      <c r="H91" s="19">
        <v>13.0</v>
      </c>
      <c r="I91" s="20">
        <v>13.0</v>
      </c>
      <c r="J91" s="21">
        <v>7.0</v>
      </c>
      <c r="K91" s="22">
        <v>6.0</v>
      </c>
      <c r="L91" s="63">
        <f t="shared" si="1"/>
        <v>3</v>
      </c>
      <c r="M91" s="63">
        <f t="shared" si="2"/>
        <v>34</v>
      </c>
      <c r="N91" s="63">
        <f t="shared" si="3"/>
        <v>16</v>
      </c>
      <c r="O91" s="63">
        <f t="shared" si="4"/>
        <v>19</v>
      </c>
      <c r="P91" s="64">
        <f t="shared" si="5"/>
        <v>19</v>
      </c>
      <c r="Q91" s="65">
        <f t="shared" si="6"/>
        <v>0.3055555556</v>
      </c>
      <c r="R91" s="65">
        <f t="shared" si="7"/>
        <v>0.5138888889</v>
      </c>
      <c r="S91" s="73">
        <f t="shared" si="8"/>
        <v>0.02027748132</v>
      </c>
      <c r="T91" s="66">
        <f t="shared" si="9"/>
        <v>0.358490566</v>
      </c>
      <c r="U91" s="27">
        <f t="shared" si="10"/>
        <v>0.3486575216</v>
      </c>
      <c r="V91" s="27">
        <f t="shared" si="11"/>
        <v>-0.2593985217</v>
      </c>
      <c r="W91" s="27">
        <f t="shared" si="12"/>
        <v>-2.323159028</v>
      </c>
      <c r="X91" s="27">
        <f t="shared" si="13"/>
        <v>0.264751472</v>
      </c>
      <c r="Y91" s="27">
        <f t="shared" si="14"/>
        <v>-0.003394723886</v>
      </c>
      <c r="Z91" s="27">
        <f t="shared" si="15"/>
        <v>0.1551826689</v>
      </c>
      <c r="AA91" s="27">
        <f t="shared" si="16"/>
        <v>1.512694089</v>
      </c>
      <c r="AB91" s="27">
        <f t="shared" si="17"/>
        <v>0.2266147126</v>
      </c>
      <c r="AC91" s="27">
        <f t="shared" si="18"/>
        <v>0.454041126</v>
      </c>
      <c r="AD91" s="27">
        <f t="shared" si="19"/>
        <v>-0.2663643627</v>
      </c>
      <c r="AE91" s="27">
        <f t="shared" si="20"/>
        <v>0.005049847067</v>
      </c>
      <c r="AF91" s="27">
        <f t="shared" si="21"/>
        <v>0.007850251565</v>
      </c>
      <c r="AG91" s="27">
        <f t="shared" si="22"/>
        <v>-0.04585935779</v>
      </c>
      <c r="AH91" s="27">
        <f t="shared" si="23"/>
        <v>-0.3302199431</v>
      </c>
      <c r="AI91" s="27">
        <f t="shared" si="24"/>
        <v>-0.01267694482</v>
      </c>
      <c r="AJ91" s="27">
        <f t="shared" si="25"/>
        <v>-0.07994832543</v>
      </c>
      <c r="AK91" s="27">
        <f t="shared" si="26"/>
        <v>-0.2728589384</v>
      </c>
      <c r="AL91" s="27">
        <f t="shared" si="27"/>
        <v>-0.02828297323</v>
      </c>
      <c r="AM91" s="27">
        <f t="shared" si="28"/>
        <v>0.0625022896</v>
      </c>
      <c r="AN91" s="27">
        <f t="shared" si="29"/>
        <v>0.04781217727</v>
      </c>
      <c r="AO91" s="27"/>
      <c r="AP91" s="27"/>
      <c r="AQ91" s="27"/>
    </row>
    <row r="92">
      <c r="A92" s="29">
        <v>2004.0</v>
      </c>
      <c r="B92" s="30">
        <v>1302.0</v>
      </c>
      <c r="C92" s="14">
        <v>9.0</v>
      </c>
      <c r="D92" s="15">
        <v>4.0</v>
      </c>
      <c r="E92" s="16">
        <v>14.0</v>
      </c>
      <c r="F92" s="17">
        <v>32.0</v>
      </c>
      <c r="G92" s="18">
        <v>77.0</v>
      </c>
      <c r="H92" s="19">
        <v>12.0</v>
      </c>
      <c r="I92" s="20">
        <v>25.0</v>
      </c>
      <c r="J92" s="21">
        <v>23.0</v>
      </c>
      <c r="K92" s="22">
        <v>14.0</v>
      </c>
      <c r="L92" s="63">
        <f t="shared" si="1"/>
        <v>9</v>
      </c>
      <c r="M92" s="63">
        <f t="shared" si="2"/>
        <v>44</v>
      </c>
      <c r="N92" s="63">
        <f t="shared" si="3"/>
        <v>14</v>
      </c>
      <c r="O92" s="63">
        <f t="shared" si="4"/>
        <v>39</v>
      </c>
      <c r="P92" s="64">
        <f t="shared" si="5"/>
        <v>39</v>
      </c>
      <c r="Q92" s="65">
        <f t="shared" si="6"/>
        <v>0.4528301887</v>
      </c>
      <c r="R92" s="65">
        <f t="shared" si="7"/>
        <v>0.5</v>
      </c>
      <c r="S92" s="73">
        <f t="shared" si="8"/>
        <v>0.01766513057</v>
      </c>
      <c r="T92" s="66">
        <f t="shared" si="9"/>
        <v>0.4698795181</v>
      </c>
      <c r="U92" s="27">
        <f t="shared" si="10"/>
        <v>0.4683051338</v>
      </c>
      <c r="V92" s="27">
        <f t="shared" si="11"/>
        <v>-0.2259801738</v>
      </c>
      <c r="W92" s="27">
        <f t="shared" si="12"/>
        <v>-2.260370947</v>
      </c>
      <c r="X92" s="27">
        <f t="shared" si="13"/>
        <v>0.3923589567</v>
      </c>
      <c r="Y92" s="27">
        <f t="shared" si="14"/>
        <v>-0.002576381308</v>
      </c>
      <c r="Z92" s="27">
        <f t="shared" si="15"/>
        <v>0.1315366676</v>
      </c>
      <c r="AA92" s="27">
        <f t="shared" si="16"/>
        <v>1.432031804</v>
      </c>
      <c r="AB92" s="27">
        <f t="shared" si="17"/>
        <v>0.2925742711</v>
      </c>
      <c r="AC92" s="27">
        <f t="shared" si="18"/>
        <v>0.6546982145</v>
      </c>
      <c r="AD92" s="27">
        <f t="shared" si="19"/>
        <v>-0.5850143173</v>
      </c>
      <c r="AE92" s="27">
        <f t="shared" si="20"/>
        <v>0.00333877191</v>
      </c>
      <c r="AF92" s="27">
        <f t="shared" si="21"/>
        <v>0.005796822926</v>
      </c>
      <c r="AG92" s="27">
        <f t="shared" si="22"/>
        <v>-0.03782094393</v>
      </c>
      <c r="AH92" s="27">
        <f t="shared" si="23"/>
        <v>-0.3041624714</v>
      </c>
      <c r="AI92" s="27">
        <f t="shared" si="24"/>
        <v>-0.01425822524</v>
      </c>
      <c r="AJ92" s="27">
        <f t="shared" si="25"/>
        <v>-0.1004287779</v>
      </c>
      <c r="AK92" s="27">
        <f t="shared" si="26"/>
        <v>-0.3828114563</v>
      </c>
      <c r="AL92" s="27">
        <f t="shared" si="27"/>
        <v>-0.05411507687</v>
      </c>
      <c r="AM92" s="27">
        <f t="shared" si="28"/>
        <v>0.133563281</v>
      </c>
      <c r="AN92" s="27">
        <f t="shared" si="29"/>
        <v>0.1556231079</v>
      </c>
      <c r="AO92" s="27"/>
      <c r="AP92" s="27"/>
      <c r="AQ92" s="27"/>
    </row>
    <row r="93">
      <c r="A93" s="29">
        <v>2005.0</v>
      </c>
      <c r="B93" s="30">
        <v>2026.0</v>
      </c>
      <c r="C93" s="14">
        <v>20.0</v>
      </c>
      <c r="D93" s="15">
        <v>10.0</v>
      </c>
      <c r="E93" s="16">
        <v>36.0</v>
      </c>
      <c r="F93" s="17">
        <v>49.0</v>
      </c>
      <c r="G93" s="18">
        <v>133.0</v>
      </c>
      <c r="H93" s="19">
        <v>24.0</v>
      </c>
      <c r="I93" s="20">
        <v>36.0</v>
      </c>
      <c r="J93" s="21">
        <v>28.0</v>
      </c>
      <c r="K93" s="22">
        <v>46.0</v>
      </c>
      <c r="L93" s="63">
        <f t="shared" si="1"/>
        <v>20</v>
      </c>
      <c r="M93" s="63">
        <f t="shared" si="2"/>
        <v>73</v>
      </c>
      <c r="N93" s="63">
        <f t="shared" si="3"/>
        <v>36</v>
      </c>
      <c r="O93" s="63">
        <f t="shared" si="4"/>
        <v>82</v>
      </c>
      <c r="P93" s="64">
        <f t="shared" si="5"/>
        <v>82</v>
      </c>
      <c r="Q93" s="65">
        <f t="shared" si="6"/>
        <v>0.4834123223</v>
      </c>
      <c r="R93" s="65">
        <f t="shared" si="7"/>
        <v>0.4407582938</v>
      </c>
      <c r="S93" s="73">
        <f t="shared" si="8"/>
        <v>0.02764067127</v>
      </c>
      <c r="T93" s="66">
        <f t="shared" si="9"/>
        <v>0.5290322581</v>
      </c>
      <c r="U93" s="27">
        <f t="shared" si="10"/>
        <v>0.5283278517</v>
      </c>
      <c r="V93" s="27">
        <f t="shared" si="11"/>
        <v>-0.3535917085</v>
      </c>
      <c r="W93" s="27">
        <f t="shared" si="12"/>
        <v>-1.992554484</v>
      </c>
      <c r="X93" s="27">
        <f t="shared" si="13"/>
        <v>0.4188571327</v>
      </c>
      <c r="Y93" s="27">
        <f t="shared" si="14"/>
        <v>-0.006307737447</v>
      </c>
      <c r="Z93" s="27">
        <f t="shared" si="15"/>
        <v>0.1814299823</v>
      </c>
      <c r="AA93" s="27">
        <f t="shared" si="16"/>
        <v>1.112791094</v>
      </c>
      <c r="AB93" s="27">
        <f t="shared" si="17"/>
        <v>0.4887088574</v>
      </c>
      <c r="AC93" s="27">
        <f t="shared" si="18"/>
        <v>0.6161039452</v>
      </c>
      <c r="AD93" s="27">
        <f t="shared" si="19"/>
        <v>-0.6667011182</v>
      </c>
      <c r="AE93" s="27">
        <f t="shared" si="20"/>
        <v>0.012790336</v>
      </c>
      <c r="AF93" s="27">
        <f t="shared" si="21"/>
        <v>0.01251076861</v>
      </c>
      <c r="AG93" s="27">
        <f t="shared" si="22"/>
        <v>-0.04598594079</v>
      </c>
      <c r="AH93" s="27">
        <f t="shared" si="23"/>
        <v>-0.2083517224</v>
      </c>
      <c r="AI93" s="27">
        <f t="shared" si="24"/>
        <v>-0.03726587165</v>
      </c>
      <c r="AJ93" s="27">
        <f t="shared" si="25"/>
        <v>-0.1478777197</v>
      </c>
      <c r="AK93" s="27">
        <f t="shared" si="26"/>
        <v>-0.3175617953</v>
      </c>
      <c r="AL93" s="27">
        <f t="shared" si="27"/>
        <v>-0.09649719794</v>
      </c>
      <c r="AM93" s="27">
        <f t="shared" si="28"/>
        <v>0.1341782912</v>
      </c>
      <c r="AN93" s="27">
        <f t="shared" si="29"/>
        <v>0.1893307334</v>
      </c>
      <c r="AO93" s="27"/>
      <c r="AP93" s="27"/>
      <c r="AQ93" s="27"/>
    </row>
    <row r="94">
      <c r="A94" s="29">
        <v>2007.0</v>
      </c>
      <c r="B94" s="30">
        <v>592.0</v>
      </c>
      <c r="C94" s="14">
        <v>14.0</v>
      </c>
      <c r="D94" s="15">
        <v>3.0</v>
      </c>
      <c r="E94" s="16">
        <v>13.0</v>
      </c>
      <c r="F94" s="17">
        <v>7.0</v>
      </c>
      <c r="G94" s="18">
        <v>22.0</v>
      </c>
      <c r="H94" s="19">
        <v>2.0</v>
      </c>
      <c r="I94" s="20">
        <v>12.0</v>
      </c>
      <c r="J94" s="21">
        <v>16.0</v>
      </c>
      <c r="K94" s="22">
        <v>18.0</v>
      </c>
      <c r="L94" s="63">
        <f t="shared" si="1"/>
        <v>14</v>
      </c>
      <c r="M94" s="63">
        <f t="shared" si="2"/>
        <v>9</v>
      </c>
      <c r="N94" s="63">
        <f t="shared" si="3"/>
        <v>13</v>
      </c>
      <c r="O94" s="63">
        <f t="shared" si="4"/>
        <v>30</v>
      </c>
      <c r="P94" s="64">
        <f t="shared" si="5"/>
        <v>29</v>
      </c>
      <c r="Q94" s="65">
        <f t="shared" si="6"/>
        <v>0.6666666667</v>
      </c>
      <c r="R94" s="65">
        <f t="shared" si="7"/>
        <v>0.3484848485</v>
      </c>
      <c r="S94" s="73">
        <f t="shared" si="8"/>
        <v>0.04560810811</v>
      </c>
      <c r="T94" s="66">
        <f t="shared" si="9"/>
        <v>0.7692307692</v>
      </c>
      <c r="U94" s="27">
        <f t="shared" si="10"/>
        <v>0.7339002227</v>
      </c>
      <c r="V94" s="27">
        <f t="shared" si="11"/>
        <v>-0.583439118</v>
      </c>
      <c r="W94" s="27">
        <f t="shared" si="12"/>
        <v>-1.575410054</v>
      </c>
      <c r="X94" s="27">
        <f t="shared" si="13"/>
        <v>0.5776395752</v>
      </c>
      <c r="Y94" s="27">
        <f t="shared" si="14"/>
        <v>-0.01717356867</v>
      </c>
      <c r="Z94" s="27">
        <f t="shared" si="15"/>
        <v>0.2366932849</v>
      </c>
      <c r="AA94" s="27">
        <f t="shared" si="16"/>
        <v>0.6956334475</v>
      </c>
      <c r="AB94" s="27">
        <f t="shared" si="17"/>
        <v>1.112076609</v>
      </c>
      <c r="AC94" s="27">
        <f t="shared" si="18"/>
        <v>0.6717820905</v>
      </c>
      <c r="AD94" s="27">
        <f t="shared" si="19"/>
        <v>-1.267982421</v>
      </c>
      <c r="AE94" s="27">
        <f t="shared" si="20"/>
        <v>0.05745956952</v>
      </c>
      <c r="AF94" s="27">
        <f t="shared" si="21"/>
        <v>0.02693111545</v>
      </c>
      <c r="AG94" s="27">
        <f t="shared" si="22"/>
        <v>-0.04743352079</v>
      </c>
      <c r="AH94" s="27">
        <f t="shared" si="23"/>
        <v>-0.1029786791</v>
      </c>
      <c r="AI94" s="27">
        <f t="shared" si="24"/>
        <v>-0.1399230461</v>
      </c>
      <c r="AJ94" s="27">
        <f t="shared" si="25"/>
        <v>-0.2660545242</v>
      </c>
      <c r="AK94" s="27">
        <f t="shared" si="26"/>
        <v>-0.2737701459</v>
      </c>
      <c r="AL94" s="27">
        <f t="shared" si="27"/>
        <v>-0.3028239521</v>
      </c>
      <c r="AM94" s="27">
        <f t="shared" si="28"/>
        <v>0.2017658739</v>
      </c>
      <c r="AN94" s="27">
        <f t="shared" si="29"/>
        <v>0.4965856788</v>
      </c>
      <c r="AO94" s="27"/>
      <c r="AP94" s="27"/>
      <c r="AQ94" s="27"/>
    </row>
    <row r="95">
      <c r="A95" s="29">
        <v>2008.0</v>
      </c>
      <c r="B95" s="30">
        <v>3166.0</v>
      </c>
      <c r="C95" s="14">
        <v>28.0</v>
      </c>
      <c r="D95" s="15">
        <v>12.0</v>
      </c>
      <c r="E95" s="16">
        <v>29.0</v>
      </c>
      <c r="F95" s="17">
        <v>54.0</v>
      </c>
      <c r="G95" s="18">
        <v>159.0</v>
      </c>
      <c r="H95" s="19">
        <v>30.0</v>
      </c>
      <c r="I95" s="20">
        <v>41.0</v>
      </c>
      <c r="J95" s="21">
        <v>36.0</v>
      </c>
      <c r="K95" s="22">
        <v>23.0</v>
      </c>
      <c r="L95" s="63">
        <f t="shared" si="1"/>
        <v>28</v>
      </c>
      <c r="M95" s="63">
        <f t="shared" si="2"/>
        <v>84</v>
      </c>
      <c r="N95" s="63">
        <f t="shared" si="3"/>
        <v>29</v>
      </c>
      <c r="O95" s="63">
        <f t="shared" si="4"/>
        <v>64</v>
      </c>
      <c r="P95" s="64">
        <f t="shared" si="5"/>
        <v>64</v>
      </c>
      <c r="Q95" s="65">
        <f t="shared" si="6"/>
        <v>0.4487804878</v>
      </c>
      <c r="R95" s="65">
        <f t="shared" si="7"/>
        <v>0.5463414634</v>
      </c>
      <c r="S95" s="73">
        <f t="shared" si="8"/>
        <v>0.01800379027</v>
      </c>
      <c r="T95" s="66">
        <f t="shared" si="9"/>
        <v>0.4324324324</v>
      </c>
      <c r="U95" s="27">
        <f t="shared" si="10"/>
        <v>0.4359241577</v>
      </c>
      <c r="V95" s="27">
        <f t="shared" si="11"/>
        <v>-0.2303124587</v>
      </c>
      <c r="W95" s="27">
        <f t="shared" si="12"/>
        <v>-2.469868742</v>
      </c>
      <c r="X95" s="27">
        <f t="shared" si="13"/>
        <v>0.3888500555</v>
      </c>
      <c r="Y95" s="27">
        <f t="shared" si="14"/>
        <v>-0.002676112252</v>
      </c>
      <c r="Z95" s="27">
        <f t="shared" si="15"/>
        <v>0.14648329</v>
      </c>
      <c r="AA95" s="27">
        <f t="shared" si="16"/>
        <v>1.709782934</v>
      </c>
      <c r="AB95" s="27">
        <f t="shared" si="17"/>
        <v>0.2955165577</v>
      </c>
      <c r="AC95" s="27">
        <f t="shared" si="18"/>
        <v>0.7089798757</v>
      </c>
      <c r="AD95" s="27">
        <f t="shared" si="19"/>
        <v>-0.5745974353</v>
      </c>
      <c r="AE95" s="27">
        <f t="shared" si="20"/>
        <v>0.003534500367</v>
      </c>
      <c r="AF95" s="27">
        <f t="shared" si="21"/>
        <v>0.006579280134</v>
      </c>
      <c r="AG95" s="27">
        <f t="shared" si="22"/>
        <v>-0.04602224199</v>
      </c>
      <c r="AH95" s="27">
        <f t="shared" si="23"/>
        <v>-0.3968150179</v>
      </c>
      <c r="AI95" s="27">
        <f t="shared" si="24"/>
        <v>-0.01467770828</v>
      </c>
      <c r="AJ95" s="27">
        <f t="shared" si="25"/>
        <v>-0.1108403842</v>
      </c>
      <c r="AK95" s="27">
        <f t="shared" si="26"/>
        <v>-0.4529724982</v>
      </c>
      <c r="AL95" s="27">
        <f t="shared" si="27"/>
        <v>-0.05417046473</v>
      </c>
      <c r="AM95" s="27">
        <f t="shared" si="28"/>
        <v>0.1433436387</v>
      </c>
      <c r="AN95" s="27">
        <f t="shared" si="29"/>
        <v>0.1514850821</v>
      </c>
      <c r="AO95" s="27"/>
      <c r="AP95" s="27"/>
      <c r="AQ95" s="27"/>
    </row>
    <row r="96">
      <c r="A96" s="29">
        <v>2009.0</v>
      </c>
      <c r="B96" s="30">
        <v>1664.0</v>
      </c>
      <c r="C96" s="14">
        <v>3.0</v>
      </c>
      <c r="D96" s="15">
        <v>3.0</v>
      </c>
      <c r="E96" s="16">
        <v>7.0</v>
      </c>
      <c r="F96" s="17">
        <v>19.0</v>
      </c>
      <c r="G96" s="18">
        <v>74.0</v>
      </c>
      <c r="H96" s="19">
        <v>11.0</v>
      </c>
      <c r="I96" s="20">
        <v>10.0</v>
      </c>
      <c r="J96" s="21">
        <v>10.0</v>
      </c>
      <c r="K96" s="22">
        <v>11.0</v>
      </c>
      <c r="L96" s="63">
        <f t="shared" si="1"/>
        <v>3</v>
      </c>
      <c r="M96" s="63">
        <f t="shared" si="2"/>
        <v>30</v>
      </c>
      <c r="N96" s="63">
        <f t="shared" si="3"/>
        <v>7</v>
      </c>
      <c r="O96" s="63">
        <f t="shared" si="4"/>
        <v>21</v>
      </c>
      <c r="P96" s="64">
        <f t="shared" si="5"/>
        <v>21</v>
      </c>
      <c r="Q96" s="65">
        <f t="shared" si="6"/>
        <v>0.393442623</v>
      </c>
      <c r="R96" s="65">
        <f t="shared" si="7"/>
        <v>0.5409836066</v>
      </c>
      <c r="S96" s="73">
        <f t="shared" si="8"/>
        <v>0.006009615385</v>
      </c>
      <c r="T96" s="66">
        <f t="shared" si="9"/>
        <v>0.4117647059</v>
      </c>
      <c r="U96" s="27">
        <f t="shared" si="10"/>
        <v>0.4124303307</v>
      </c>
      <c r="V96" s="27">
        <f t="shared" si="11"/>
        <v>-0.07687766156</v>
      </c>
      <c r="W96" s="27">
        <f t="shared" si="12"/>
        <v>-2.445647254</v>
      </c>
      <c r="X96" s="27">
        <f t="shared" si="13"/>
        <v>0.3409020444</v>
      </c>
      <c r="Y96" s="27">
        <f t="shared" si="14"/>
        <v>-0.0002981740142</v>
      </c>
      <c r="Z96" s="27">
        <f t="shared" si="15"/>
        <v>0.04841620686</v>
      </c>
      <c r="AA96" s="27">
        <f t="shared" si="16"/>
        <v>1.676412399</v>
      </c>
      <c r="AB96" s="27">
        <f t="shared" si="17"/>
        <v>0.08647926554</v>
      </c>
      <c r="AC96" s="27">
        <f t="shared" si="18"/>
        <v>0.6154620678</v>
      </c>
      <c r="AD96" s="27">
        <f t="shared" si="19"/>
        <v>-0.4416299966</v>
      </c>
      <c r="AE96" s="27">
        <f t="shared" si="20"/>
        <v>0.0001314547337</v>
      </c>
      <c r="AF96" s="27">
        <f t="shared" si="21"/>
        <v>0.0007258782564</v>
      </c>
      <c r="AG96" s="27">
        <f t="shared" si="22"/>
        <v>-0.01506226871</v>
      </c>
      <c r="AH96" s="27">
        <f t="shared" si="23"/>
        <v>-0.385254686</v>
      </c>
      <c r="AI96" s="27">
        <f t="shared" si="24"/>
        <v>-0.001433742497</v>
      </c>
      <c r="AJ96" s="27">
        <f t="shared" si="25"/>
        <v>-0.03211797377</v>
      </c>
      <c r="AK96" s="27">
        <f t="shared" si="26"/>
        <v>-0.3893670188</v>
      </c>
      <c r="AL96" s="27">
        <f t="shared" si="27"/>
        <v>-0.01389761176</v>
      </c>
      <c r="AM96" s="27">
        <f t="shared" si="28"/>
        <v>0.1090920866</v>
      </c>
      <c r="AN96" s="27">
        <f t="shared" si="29"/>
        <v>0.1020733076</v>
      </c>
      <c r="AO96" s="27"/>
      <c r="AP96" s="27"/>
      <c r="AQ96" s="27"/>
    </row>
    <row r="97">
      <c r="A97" s="29">
        <v>2011.0</v>
      </c>
      <c r="B97" s="30">
        <v>1367.0</v>
      </c>
      <c r="C97" s="14">
        <v>3.0</v>
      </c>
      <c r="D97" s="15">
        <v>11.0</v>
      </c>
      <c r="E97" s="16">
        <v>14.0</v>
      </c>
      <c r="F97" s="17">
        <v>21.0</v>
      </c>
      <c r="G97" s="18">
        <v>85.0</v>
      </c>
      <c r="H97" s="19">
        <v>15.0</v>
      </c>
      <c r="I97" s="20">
        <v>13.0</v>
      </c>
      <c r="J97" s="21">
        <v>26.0</v>
      </c>
      <c r="K97" s="22">
        <v>11.0</v>
      </c>
      <c r="L97" s="63">
        <f t="shared" si="1"/>
        <v>3</v>
      </c>
      <c r="M97" s="63">
        <f t="shared" si="2"/>
        <v>36</v>
      </c>
      <c r="N97" s="63">
        <f t="shared" si="3"/>
        <v>14</v>
      </c>
      <c r="O97" s="63">
        <f t="shared" si="4"/>
        <v>24</v>
      </c>
      <c r="P97" s="64">
        <f t="shared" si="5"/>
        <v>24</v>
      </c>
      <c r="Q97" s="65">
        <f t="shared" si="6"/>
        <v>0.3506493506</v>
      </c>
      <c r="R97" s="65">
        <f t="shared" si="7"/>
        <v>0.5064935065</v>
      </c>
      <c r="S97" s="73">
        <f t="shared" si="8"/>
        <v>0.01243599122</v>
      </c>
      <c r="T97" s="66">
        <f t="shared" si="9"/>
        <v>0.4</v>
      </c>
      <c r="U97" s="27">
        <f t="shared" si="10"/>
        <v>0.3996013863</v>
      </c>
      <c r="V97" s="27">
        <f t="shared" si="11"/>
        <v>-0.1590867074</v>
      </c>
      <c r="W97" s="27">
        <f t="shared" si="12"/>
        <v>-2.289726413</v>
      </c>
      <c r="X97" s="27">
        <f t="shared" si="13"/>
        <v>0.3038234129</v>
      </c>
      <c r="Y97" s="27">
        <f t="shared" si="14"/>
        <v>-0.001276842264</v>
      </c>
      <c r="Z97" s="27">
        <f t="shared" si="15"/>
        <v>0.09380246855</v>
      </c>
      <c r="AA97" s="27">
        <f t="shared" si="16"/>
        <v>1.469468965</v>
      </c>
      <c r="AB97" s="27">
        <f t="shared" si="17"/>
        <v>0.1594914306</v>
      </c>
      <c r="AC97" s="27">
        <f t="shared" si="18"/>
        <v>0.5135499614</v>
      </c>
      <c r="AD97" s="27">
        <f t="shared" si="19"/>
        <v>-0.3507856579</v>
      </c>
      <c r="AE97" s="27">
        <f t="shared" si="20"/>
        <v>0.001164869881</v>
      </c>
      <c r="AF97" s="27">
        <f t="shared" si="21"/>
        <v>0.002910187841</v>
      </c>
      <c r="AG97" s="27">
        <f t="shared" si="22"/>
        <v>-0.02732144556</v>
      </c>
      <c r="AH97" s="27">
        <f t="shared" si="23"/>
        <v>-0.316167526</v>
      </c>
      <c r="AI97" s="27">
        <f t="shared" si="24"/>
        <v>-0.005471800414</v>
      </c>
      <c r="AJ97" s="27">
        <f t="shared" si="25"/>
        <v>-0.05545788172</v>
      </c>
      <c r="AK97" s="27">
        <f t="shared" si="26"/>
        <v>-0.3041797847</v>
      </c>
      <c r="AL97" s="27">
        <f t="shared" si="27"/>
        <v>-0.0228432119</v>
      </c>
      <c r="AM97" s="27">
        <f t="shared" si="28"/>
        <v>0.08112716322</v>
      </c>
      <c r="AN97" s="27">
        <f t="shared" si="29"/>
        <v>0.07225819102</v>
      </c>
      <c r="AO97" s="27"/>
      <c r="AP97" s="27"/>
      <c r="AQ97" s="27"/>
    </row>
    <row r="98">
      <c r="A98" s="29">
        <v>2013.0</v>
      </c>
      <c r="B98" s="30">
        <v>1064.0</v>
      </c>
      <c r="C98" s="14">
        <v>1.0</v>
      </c>
      <c r="D98" s="15">
        <v>4.0</v>
      </c>
      <c r="E98" s="16">
        <v>3.0</v>
      </c>
      <c r="F98" s="17">
        <v>13.0</v>
      </c>
      <c r="G98" s="18">
        <v>58.0</v>
      </c>
      <c r="H98" s="19">
        <v>8.0</v>
      </c>
      <c r="I98" s="20">
        <v>4.0</v>
      </c>
      <c r="J98" s="21">
        <v>3.0</v>
      </c>
      <c r="K98" s="22">
        <v>2.0</v>
      </c>
      <c r="L98" s="63">
        <f t="shared" si="1"/>
        <v>1</v>
      </c>
      <c r="M98" s="63">
        <f t="shared" si="2"/>
        <v>21</v>
      </c>
      <c r="N98" s="63">
        <f t="shared" si="3"/>
        <v>3</v>
      </c>
      <c r="O98" s="63">
        <f t="shared" si="4"/>
        <v>6</v>
      </c>
      <c r="P98" s="64">
        <f t="shared" si="5"/>
        <v>6</v>
      </c>
      <c r="Q98" s="65">
        <f t="shared" si="6"/>
        <v>0.2258064516</v>
      </c>
      <c r="R98" s="65">
        <f t="shared" si="7"/>
        <v>0.7096774194</v>
      </c>
      <c r="S98" s="73">
        <f t="shared" si="8"/>
        <v>0.003759398496</v>
      </c>
      <c r="T98" s="66">
        <f t="shared" si="9"/>
        <v>0.2222222222</v>
      </c>
      <c r="U98" s="27">
        <f t="shared" si="10"/>
        <v>0.2251413142</v>
      </c>
      <c r="V98" s="27">
        <f t="shared" si="11"/>
        <v>-0.04809189054</v>
      </c>
      <c r="W98" s="27">
        <f t="shared" si="12"/>
        <v>-3.20826844</v>
      </c>
      <c r="X98" s="27">
        <f t="shared" si="13"/>
        <v>0.1956521142</v>
      </c>
      <c r="Y98" s="27">
        <f t="shared" si="14"/>
        <v>-0.0001166844982</v>
      </c>
      <c r="Z98" s="27">
        <f t="shared" si="15"/>
        <v>0.0397318996</v>
      </c>
      <c r="AA98" s="27">
        <f t="shared" si="16"/>
        <v>2.884925674</v>
      </c>
      <c r="AB98" s="27">
        <f t="shared" si="17"/>
        <v>0.03104835657</v>
      </c>
      <c r="AC98" s="27">
        <f t="shared" si="18"/>
        <v>0.4633755486</v>
      </c>
      <c r="AD98" s="27">
        <f t="shared" si="19"/>
        <v>-0.1454683266</v>
      </c>
      <c r="AE98" s="27">
        <f t="shared" si="20"/>
        <v>0.00003218038872</v>
      </c>
      <c r="AF98" s="27">
        <f t="shared" si="21"/>
        <v>0.00037263534</v>
      </c>
      <c r="AG98" s="27">
        <f t="shared" si="22"/>
        <v>-0.01621495847</v>
      </c>
      <c r="AH98" s="27">
        <f t="shared" si="23"/>
        <v>-0.8697182359</v>
      </c>
      <c r="AI98" s="27">
        <f t="shared" si="24"/>
        <v>-0.0003220100811</v>
      </c>
      <c r="AJ98" s="27">
        <f t="shared" si="25"/>
        <v>-0.01512695957</v>
      </c>
      <c r="AK98" s="27">
        <f t="shared" si="26"/>
        <v>-0.3845633264</v>
      </c>
      <c r="AL98" s="27">
        <f t="shared" si="27"/>
        <v>-0.002863661887</v>
      </c>
      <c r="AM98" s="27">
        <f t="shared" si="28"/>
        <v>0.04713896142</v>
      </c>
      <c r="AN98" s="27">
        <f t="shared" si="29"/>
        <v>0.01929643169</v>
      </c>
      <c r="AO98" s="27"/>
      <c r="AP98" s="27"/>
      <c r="AQ98" s="27"/>
    </row>
    <row r="99">
      <c r="A99" s="29">
        <v>2014.0</v>
      </c>
      <c r="B99" s="30">
        <v>2933.0</v>
      </c>
      <c r="C99" s="14">
        <v>9.0</v>
      </c>
      <c r="D99" s="15">
        <v>9.0</v>
      </c>
      <c r="E99" s="16">
        <v>8.0</v>
      </c>
      <c r="F99" s="17">
        <v>45.0</v>
      </c>
      <c r="G99" s="18">
        <v>149.0</v>
      </c>
      <c r="H99" s="19">
        <v>40.0</v>
      </c>
      <c r="I99" s="20">
        <v>21.0</v>
      </c>
      <c r="J99" s="21">
        <v>26.0</v>
      </c>
      <c r="K99" s="22">
        <v>11.0</v>
      </c>
      <c r="L99" s="63">
        <f t="shared" si="1"/>
        <v>9</v>
      </c>
      <c r="M99" s="63">
        <f t="shared" si="2"/>
        <v>85</v>
      </c>
      <c r="N99" s="63">
        <f t="shared" si="3"/>
        <v>8</v>
      </c>
      <c r="O99" s="63">
        <f t="shared" si="4"/>
        <v>32</v>
      </c>
      <c r="P99" s="64">
        <f t="shared" si="5"/>
        <v>32</v>
      </c>
      <c r="Q99" s="65">
        <f t="shared" si="6"/>
        <v>0.3059701493</v>
      </c>
      <c r="R99" s="65">
        <f t="shared" si="7"/>
        <v>0.7014925373</v>
      </c>
      <c r="S99" s="73">
        <f t="shared" si="8"/>
        <v>0.005796113195</v>
      </c>
      <c r="T99" s="66">
        <f t="shared" si="9"/>
        <v>0.2735042735</v>
      </c>
      <c r="U99" s="27">
        <f t="shared" si="10"/>
        <v>0.2721061213</v>
      </c>
      <c r="V99" s="27">
        <f t="shared" si="11"/>
        <v>-0.07414644699</v>
      </c>
      <c r="W99" s="27">
        <f t="shared" si="12"/>
        <v>-3.171266701</v>
      </c>
      <c r="X99" s="27">
        <f t="shared" si="13"/>
        <v>0.2651107006</v>
      </c>
      <c r="Y99" s="27">
        <f t="shared" si="14"/>
        <v>-0.0002773640389</v>
      </c>
      <c r="Z99" s="27">
        <f t="shared" si="15"/>
        <v>0.060550801</v>
      </c>
      <c r="AA99" s="27">
        <f t="shared" si="16"/>
        <v>2.818764317</v>
      </c>
      <c r="AB99" s="27">
        <f t="shared" si="17"/>
        <v>0.06486341715</v>
      </c>
      <c r="AC99" s="27">
        <f t="shared" si="18"/>
        <v>0.6206373296</v>
      </c>
      <c r="AD99" s="27">
        <f t="shared" si="19"/>
        <v>-0.2670876872</v>
      </c>
      <c r="AE99" s="27">
        <f t="shared" si="20"/>
        <v>0.0001179361024</v>
      </c>
      <c r="AF99" s="27">
        <f t="shared" si="21"/>
        <v>0.0008755543265</v>
      </c>
      <c r="AG99" s="27">
        <f t="shared" si="22"/>
        <v>-0.02442634418</v>
      </c>
      <c r="AH99" s="27">
        <f t="shared" si="23"/>
        <v>-0.8399719453</v>
      </c>
      <c r="AI99" s="27">
        <f t="shared" si="24"/>
        <v>-0.001037168147</v>
      </c>
      <c r="AJ99" s="27">
        <f t="shared" si="25"/>
        <v>-0.03123740307</v>
      </c>
      <c r="AK99" s="27">
        <f t="shared" si="26"/>
        <v>-0.5091370646</v>
      </c>
      <c r="AL99" s="27">
        <f t="shared" si="27"/>
        <v>-0.008106355747</v>
      </c>
      <c r="AM99" s="27">
        <f t="shared" si="28"/>
        <v>0.08555147514</v>
      </c>
      <c r="AN99" s="27">
        <f t="shared" si="29"/>
        <v>0.04800706362</v>
      </c>
      <c r="AO99" s="27"/>
      <c r="AP99" s="27"/>
      <c r="AQ99" s="27"/>
    </row>
    <row r="100">
      <c r="A100" s="29">
        <v>2015.0</v>
      </c>
      <c r="B100" s="30">
        <v>2515.0</v>
      </c>
      <c r="C100" s="14">
        <v>7.0</v>
      </c>
      <c r="D100" s="15">
        <v>12.0</v>
      </c>
      <c r="E100" s="16">
        <v>24.0</v>
      </c>
      <c r="F100" s="17">
        <v>25.0</v>
      </c>
      <c r="G100" s="18">
        <v>109.0</v>
      </c>
      <c r="H100" s="19">
        <v>31.0</v>
      </c>
      <c r="I100" s="20">
        <v>16.0</v>
      </c>
      <c r="J100" s="21">
        <v>14.0</v>
      </c>
      <c r="K100" s="22">
        <v>12.0</v>
      </c>
      <c r="L100" s="63">
        <f t="shared" si="1"/>
        <v>7</v>
      </c>
      <c r="M100" s="63">
        <f t="shared" si="2"/>
        <v>56</v>
      </c>
      <c r="N100" s="63">
        <f t="shared" si="3"/>
        <v>24</v>
      </c>
      <c r="O100" s="63">
        <f t="shared" si="4"/>
        <v>28</v>
      </c>
      <c r="P100" s="64">
        <f t="shared" si="5"/>
        <v>28</v>
      </c>
      <c r="Q100" s="65">
        <f t="shared" si="6"/>
        <v>0.3043478261</v>
      </c>
      <c r="R100" s="65">
        <f t="shared" si="7"/>
        <v>0.547826087</v>
      </c>
      <c r="S100" s="73">
        <f t="shared" si="8"/>
        <v>0.01232604374</v>
      </c>
      <c r="T100" s="66">
        <f t="shared" si="9"/>
        <v>0.3333333333</v>
      </c>
      <c r="U100" s="27">
        <f t="shared" si="10"/>
        <v>0.3408696714</v>
      </c>
      <c r="V100" s="27">
        <f t="shared" si="11"/>
        <v>-0.1576802105</v>
      </c>
      <c r="W100" s="27">
        <f t="shared" si="12"/>
        <v>-2.476580341</v>
      </c>
      <c r="X100" s="27">
        <f t="shared" si="13"/>
        <v>0.2637050235</v>
      </c>
      <c r="Y100" s="27">
        <f t="shared" si="14"/>
        <v>-0.001254364761</v>
      </c>
      <c r="Z100" s="27">
        <f t="shared" si="15"/>
        <v>0.1005602612</v>
      </c>
      <c r="AA100" s="27">
        <f t="shared" si="16"/>
        <v>1.719087858</v>
      </c>
      <c r="AB100" s="27">
        <f t="shared" si="17"/>
        <v>0.1372074889</v>
      </c>
      <c r="AC100" s="27">
        <f t="shared" si="18"/>
        <v>0.4821128345</v>
      </c>
      <c r="AD100" s="27">
        <f t="shared" si="19"/>
        <v>-0.2642628769</v>
      </c>
      <c r="AE100" s="27">
        <f t="shared" si="20"/>
        <v>0.001134246137</v>
      </c>
      <c r="AF100" s="27">
        <f t="shared" si="21"/>
        <v>0.003092263145</v>
      </c>
      <c r="AG100" s="27">
        <f t="shared" si="22"/>
        <v>-0.0316799601</v>
      </c>
      <c r="AH100" s="27">
        <f t="shared" si="23"/>
        <v>-0.4000587214</v>
      </c>
      <c r="AI100" s="27">
        <f t="shared" si="24"/>
        <v>-0.004665669894</v>
      </c>
      <c r="AJ100" s="27">
        <f t="shared" si="25"/>
        <v>-0.05160271679</v>
      </c>
      <c r="AK100" s="27">
        <f t="shared" si="26"/>
        <v>-0.3088624895</v>
      </c>
      <c r="AL100" s="27">
        <f t="shared" si="27"/>
        <v>-0.01705669156</v>
      </c>
      <c r="AM100" s="27">
        <f t="shared" si="28"/>
        <v>0.06610425994</v>
      </c>
      <c r="AN100" s="27">
        <f t="shared" si="29"/>
        <v>0.04724747238</v>
      </c>
      <c r="AO100" s="27"/>
      <c r="AP100" s="27"/>
      <c r="AQ100" s="27"/>
    </row>
    <row r="101">
      <c r="A101" s="29">
        <v>2021.0</v>
      </c>
      <c r="B101" s="30">
        <v>3158.0</v>
      </c>
      <c r="C101" s="14">
        <v>14.0</v>
      </c>
      <c r="D101" s="15">
        <v>4.0</v>
      </c>
      <c r="E101" s="16">
        <v>12.0</v>
      </c>
      <c r="F101" s="17">
        <v>38.0</v>
      </c>
      <c r="G101" s="18">
        <v>149.0</v>
      </c>
      <c r="H101" s="19">
        <v>24.0</v>
      </c>
      <c r="I101" s="20">
        <v>17.0</v>
      </c>
      <c r="J101" s="21">
        <v>24.0</v>
      </c>
      <c r="K101" s="22">
        <v>13.0</v>
      </c>
      <c r="L101" s="63">
        <f t="shared" si="1"/>
        <v>14</v>
      </c>
      <c r="M101" s="63">
        <f t="shared" si="2"/>
        <v>62</v>
      </c>
      <c r="N101" s="63">
        <f t="shared" si="3"/>
        <v>12</v>
      </c>
      <c r="O101" s="63">
        <f t="shared" si="4"/>
        <v>30</v>
      </c>
      <c r="P101" s="64">
        <f t="shared" si="5"/>
        <v>31</v>
      </c>
      <c r="Q101" s="65">
        <f t="shared" si="6"/>
        <v>0.3728813559</v>
      </c>
      <c r="R101" s="65">
        <f t="shared" si="7"/>
        <v>0.6440677966</v>
      </c>
      <c r="S101" s="73">
        <f t="shared" si="8"/>
        <v>0.008233058898</v>
      </c>
      <c r="T101" s="66">
        <f t="shared" si="9"/>
        <v>0.3260869565</v>
      </c>
      <c r="U101" s="27">
        <f t="shared" si="10"/>
        <v>0.3388425327</v>
      </c>
      <c r="V101" s="27">
        <f t="shared" si="11"/>
        <v>-0.1053209357</v>
      </c>
      <c r="W101" s="27">
        <f t="shared" si="12"/>
        <v>-2.91166427</v>
      </c>
      <c r="X101" s="27">
        <f t="shared" si="13"/>
        <v>0.3230865421</v>
      </c>
      <c r="Y101" s="27">
        <f t="shared" si="14"/>
        <v>-0.0005596272849</v>
      </c>
      <c r="Z101" s="27">
        <f t="shared" si="15"/>
        <v>0.07896829954</v>
      </c>
      <c r="AA101" s="27">
        <f t="shared" si="16"/>
        <v>2.376160787</v>
      </c>
      <c r="AB101" s="27">
        <f t="shared" si="17"/>
        <v>0.1122834632</v>
      </c>
      <c r="AC101" s="27">
        <f t="shared" si="18"/>
        <v>0.694445286</v>
      </c>
      <c r="AD101" s="27">
        <f t="shared" si="19"/>
        <v>-0.3966770629</v>
      </c>
      <c r="AE101" s="27">
        <f t="shared" si="20"/>
        <v>0.0003380024611</v>
      </c>
      <c r="AF101" s="27">
        <f t="shared" si="21"/>
        <v>0.001621960808</v>
      </c>
      <c r="AG101" s="27">
        <f t="shared" si="22"/>
        <v>-0.02924825063</v>
      </c>
      <c r="AH101" s="27">
        <f t="shared" si="23"/>
        <v>-0.650115275</v>
      </c>
      <c r="AI101" s="27">
        <f t="shared" si="24"/>
        <v>-0.002550289655</v>
      </c>
      <c r="AJ101" s="27">
        <f t="shared" si="25"/>
        <v>-0.04964773337</v>
      </c>
      <c r="AK101" s="27">
        <f t="shared" si="26"/>
        <v>-0.5230502146</v>
      </c>
      <c r="AL101" s="27">
        <f t="shared" si="27"/>
        <v>-0.01710146218</v>
      </c>
      <c r="AM101" s="27">
        <f t="shared" si="28"/>
        <v>0.1166592698</v>
      </c>
      <c r="AN101" s="27">
        <f t="shared" si="29"/>
        <v>0.08689203638</v>
      </c>
      <c r="AO101" s="27"/>
      <c r="AP101" s="27"/>
      <c r="AQ101" s="27"/>
    </row>
    <row r="102">
      <c r="A102" s="29">
        <v>2023.0</v>
      </c>
      <c r="B102" s="30">
        <v>1285.0</v>
      </c>
      <c r="C102" s="14">
        <v>11.0</v>
      </c>
      <c r="D102" s="15">
        <v>3.0</v>
      </c>
      <c r="E102" s="16">
        <v>5.0</v>
      </c>
      <c r="F102" s="17">
        <v>29.0</v>
      </c>
      <c r="G102" s="18">
        <v>65.0</v>
      </c>
      <c r="H102" s="19">
        <v>13.0</v>
      </c>
      <c r="I102" s="20">
        <v>11.0</v>
      </c>
      <c r="J102" s="21">
        <v>4.0</v>
      </c>
      <c r="K102" s="22">
        <v>3.0</v>
      </c>
      <c r="L102" s="63">
        <f t="shared" si="1"/>
        <v>11</v>
      </c>
      <c r="M102" s="63">
        <f t="shared" si="2"/>
        <v>42</v>
      </c>
      <c r="N102" s="63">
        <f t="shared" si="3"/>
        <v>5</v>
      </c>
      <c r="O102" s="63">
        <f t="shared" si="4"/>
        <v>14</v>
      </c>
      <c r="P102" s="64">
        <f t="shared" si="5"/>
        <v>14</v>
      </c>
      <c r="Q102" s="65">
        <f t="shared" si="6"/>
        <v>0.3472222222</v>
      </c>
      <c r="R102" s="65">
        <f t="shared" si="7"/>
        <v>0.7361111111</v>
      </c>
      <c r="S102" s="73">
        <f t="shared" si="8"/>
        <v>0.01245136187</v>
      </c>
      <c r="T102" s="66">
        <f t="shared" si="9"/>
        <v>0.25</v>
      </c>
      <c r="U102" s="27">
        <f t="shared" si="10"/>
        <v>0.2592688484</v>
      </c>
      <c r="V102" s="27">
        <f t="shared" si="11"/>
        <v>-0.1592833355</v>
      </c>
      <c r="W102" s="27">
        <f t="shared" si="12"/>
        <v>-3.327768338</v>
      </c>
      <c r="X102" s="27">
        <f t="shared" si="13"/>
        <v>0.3008539454</v>
      </c>
      <c r="Y102" s="27">
        <f t="shared" si="14"/>
        <v>-0.00128000052</v>
      </c>
      <c r="Z102" s="27">
        <f t="shared" si="15"/>
        <v>0.1364960888</v>
      </c>
      <c r="AA102" s="27">
        <f t="shared" si="16"/>
        <v>3.103840538</v>
      </c>
      <c r="AB102" s="27">
        <f t="shared" si="17"/>
        <v>0.1581278169</v>
      </c>
      <c r="AC102" s="27">
        <f t="shared" si="18"/>
        <v>0.7390718575</v>
      </c>
      <c r="AD102" s="27">
        <f t="shared" si="19"/>
        <v>-0.3439622452</v>
      </c>
      <c r="AE102" s="27">
        <f t="shared" si="20"/>
        <v>0.001169194492</v>
      </c>
      <c r="AF102" s="27">
        <f t="shared" si="21"/>
        <v>0.00423997611</v>
      </c>
      <c r="AG102" s="27">
        <f t="shared" si="22"/>
        <v>-0.0577802085</v>
      </c>
      <c r="AH102" s="27">
        <f t="shared" si="23"/>
        <v>-0.9705674781</v>
      </c>
      <c r="AI102" s="27">
        <f t="shared" si="24"/>
        <v>-0.005431723042</v>
      </c>
      <c r="AJ102" s="27">
        <f t="shared" si="25"/>
        <v>-0.0799104709</v>
      </c>
      <c r="AK102" s="27">
        <f t="shared" si="26"/>
        <v>-0.6362148533</v>
      </c>
      <c r="AL102" s="27">
        <f t="shared" si="27"/>
        <v>-0.02242655487</v>
      </c>
      <c r="AM102" s="27">
        <f t="shared" si="28"/>
        <v>0.1156124829</v>
      </c>
      <c r="AN102" s="27">
        <f t="shared" si="29"/>
        <v>0.0701601493</v>
      </c>
      <c r="AO102" s="27"/>
      <c r="AP102" s="27"/>
      <c r="AQ102" s="27"/>
    </row>
    <row r="103">
      <c r="A103" s="29">
        <v>2025.0</v>
      </c>
      <c r="B103" s="30">
        <v>1855.0</v>
      </c>
      <c r="C103" s="14">
        <v>5.0</v>
      </c>
      <c r="D103" s="15">
        <v>3.0</v>
      </c>
      <c r="E103" s="16">
        <v>9.0</v>
      </c>
      <c r="F103" s="17">
        <v>32.0</v>
      </c>
      <c r="G103" s="18">
        <v>95.0</v>
      </c>
      <c r="H103" s="19">
        <v>15.0</v>
      </c>
      <c r="I103" s="20">
        <v>7.0</v>
      </c>
      <c r="J103" s="21">
        <v>22.0</v>
      </c>
      <c r="K103" s="22">
        <v>12.0</v>
      </c>
      <c r="L103" s="63">
        <f t="shared" si="1"/>
        <v>5</v>
      </c>
      <c r="M103" s="63">
        <f t="shared" si="2"/>
        <v>47</v>
      </c>
      <c r="N103" s="63">
        <f t="shared" si="3"/>
        <v>9</v>
      </c>
      <c r="O103" s="63">
        <f t="shared" si="4"/>
        <v>19</v>
      </c>
      <c r="P103" s="64">
        <f t="shared" si="5"/>
        <v>19</v>
      </c>
      <c r="Q103" s="65">
        <f t="shared" si="6"/>
        <v>0.3</v>
      </c>
      <c r="R103" s="65">
        <f t="shared" si="7"/>
        <v>0.65</v>
      </c>
      <c r="S103" s="73">
        <f t="shared" si="8"/>
        <v>0.007547169811</v>
      </c>
      <c r="T103" s="66">
        <f t="shared" si="9"/>
        <v>0.2878787879</v>
      </c>
      <c r="U103" s="27">
        <f t="shared" si="10"/>
        <v>0.2919666973</v>
      </c>
      <c r="V103" s="27">
        <f t="shared" si="11"/>
        <v>-0.09654673874</v>
      </c>
      <c r="W103" s="27">
        <f t="shared" si="12"/>
        <v>-2.938482231</v>
      </c>
      <c r="X103" s="27">
        <f t="shared" si="13"/>
        <v>0.2599378088</v>
      </c>
      <c r="Y103" s="27">
        <f t="shared" si="14"/>
        <v>-0.0004702671899</v>
      </c>
      <c r="Z103" s="27">
        <f t="shared" si="15"/>
        <v>0.07305626369</v>
      </c>
      <c r="AA103" s="27">
        <f t="shared" si="16"/>
        <v>2.420133749</v>
      </c>
      <c r="AB103" s="27">
        <f t="shared" si="17"/>
        <v>0.08281123934</v>
      </c>
      <c r="AC103" s="27">
        <f t="shared" si="18"/>
        <v>0.5638588372</v>
      </c>
      <c r="AD103" s="27">
        <f t="shared" si="19"/>
        <v>-0.2567664402</v>
      </c>
      <c r="AE103" s="27">
        <f t="shared" si="20"/>
        <v>0.0002603685718</v>
      </c>
      <c r="AF103" s="27">
        <f t="shared" si="21"/>
        <v>0.001375523221</v>
      </c>
      <c r="AG103" s="27">
        <f t="shared" si="22"/>
        <v>-0.02730777641</v>
      </c>
      <c r="AH103" s="27">
        <f t="shared" si="23"/>
        <v>-0.6682449497</v>
      </c>
      <c r="AI103" s="27">
        <f t="shared" si="24"/>
        <v>-0.001724193063</v>
      </c>
      <c r="AJ103" s="27">
        <f t="shared" si="25"/>
        <v>-0.03695342379</v>
      </c>
      <c r="AK103" s="27">
        <f t="shared" si="26"/>
        <v>-0.4286052767</v>
      </c>
      <c r="AL103" s="27">
        <f t="shared" si="27"/>
        <v>-0.01014745922</v>
      </c>
      <c r="AM103" s="27">
        <f t="shared" si="28"/>
        <v>0.07620828644</v>
      </c>
      <c r="AN103" s="27">
        <f t="shared" si="29"/>
        <v>0.04525136998</v>
      </c>
      <c r="AO103" s="27"/>
      <c r="AP103" s="27"/>
      <c r="AQ103" s="27"/>
    </row>
    <row r="104">
      <c r="A104" s="29">
        <v>2028.0</v>
      </c>
      <c r="B104" s="30">
        <v>2598.0</v>
      </c>
      <c r="C104" s="14">
        <v>13.0</v>
      </c>
      <c r="D104" s="15">
        <v>11.0</v>
      </c>
      <c r="E104" s="16">
        <v>14.0</v>
      </c>
      <c r="F104" s="17">
        <v>45.0</v>
      </c>
      <c r="G104" s="18">
        <v>103.0</v>
      </c>
      <c r="H104" s="19">
        <v>25.0</v>
      </c>
      <c r="I104" s="20">
        <v>22.0</v>
      </c>
      <c r="J104" s="21">
        <v>26.0</v>
      </c>
      <c r="K104" s="22">
        <v>10.0</v>
      </c>
      <c r="L104" s="63">
        <f t="shared" si="1"/>
        <v>13</v>
      </c>
      <c r="M104" s="63">
        <f t="shared" si="2"/>
        <v>70</v>
      </c>
      <c r="N104" s="63">
        <f t="shared" si="3"/>
        <v>14</v>
      </c>
      <c r="O104" s="63">
        <f t="shared" si="4"/>
        <v>32</v>
      </c>
      <c r="P104" s="64">
        <f t="shared" si="5"/>
        <v>32</v>
      </c>
      <c r="Q104" s="65">
        <f t="shared" si="6"/>
        <v>0.3488372093</v>
      </c>
      <c r="R104" s="65">
        <f t="shared" si="7"/>
        <v>0.6434108527</v>
      </c>
      <c r="S104" s="73">
        <f t="shared" si="8"/>
        <v>0.0103926097</v>
      </c>
      <c r="T104" s="66">
        <f t="shared" si="9"/>
        <v>0.3137254902</v>
      </c>
      <c r="U104" s="27">
        <f t="shared" si="10"/>
        <v>0.3212072874</v>
      </c>
      <c r="V104" s="27">
        <f t="shared" si="11"/>
        <v>-0.132946866</v>
      </c>
      <c r="W104" s="27">
        <f t="shared" si="12"/>
        <v>-2.908694396</v>
      </c>
      <c r="X104" s="27">
        <f t="shared" si="13"/>
        <v>0.3022532661</v>
      </c>
      <c r="Y104" s="27">
        <f t="shared" si="14"/>
        <v>-0.0008917141759</v>
      </c>
      <c r="Z104" s="27">
        <f t="shared" si="15"/>
        <v>0.0995801964</v>
      </c>
      <c r="AA104" s="27">
        <f t="shared" si="16"/>
        <v>2.37131593</v>
      </c>
      <c r="AB104" s="27">
        <f t="shared" si="17"/>
        <v>0.1325962765</v>
      </c>
      <c r="AC104" s="27">
        <f t="shared" si="18"/>
        <v>0.6490033905</v>
      </c>
      <c r="AD104" s="27">
        <f t="shared" si="19"/>
        <v>-0.347169335</v>
      </c>
      <c r="AE104" s="27">
        <f t="shared" si="20"/>
        <v>0.0006798452193</v>
      </c>
      <c r="AF104" s="27">
        <f t="shared" si="21"/>
        <v>0.002581808007</v>
      </c>
      <c r="AG104" s="27">
        <f t="shared" si="22"/>
        <v>-0.03684485781</v>
      </c>
      <c r="AH104" s="27">
        <f t="shared" si="23"/>
        <v>-0.6481279666</v>
      </c>
      <c r="AI104" s="27">
        <f t="shared" si="24"/>
        <v>-0.003801617636</v>
      </c>
      <c r="AJ104" s="27">
        <f t="shared" si="25"/>
        <v>-0.05856953182</v>
      </c>
      <c r="AK104" s="27">
        <f t="shared" si="26"/>
        <v>-0.4883251736</v>
      </c>
      <c r="AL104" s="27">
        <f t="shared" si="27"/>
        <v>-0.01889299928</v>
      </c>
      <c r="AM104" s="27">
        <f t="shared" si="28"/>
        <v>0.1019953375</v>
      </c>
      <c r="AN104" s="27">
        <f t="shared" si="29"/>
        <v>0.07114368858</v>
      </c>
      <c r="AO104" s="27"/>
      <c r="AP104" s="27"/>
      <c r="AQ104" s="27"/>
    </row>
    <row r="105">
      <c r="A105" s="29">
        <v>2030.0</v>
      </c>
      <c r="B105" s="30">
        <v>1415.0</v>
      </c>
      <c r="C105" s="14">
        <v>4.0</v>
      </c>
      <c r="D105" s="15">
        <v>1.0</v>
      </c>
      <c r="E105" s="16">
        <v>7.0</v>
      </c>
      <c r="F105" s="17">
        <v>21.0</v>
      </c>
      <c r="G105" s="18">
        <v>64.0</v>
      </c>
      <c r="H105" s="19">
        <v>11.0</v>
      </c>
      <c r="I105" s="20">
        <v>15.0</v>
      </c>
      <c r="J105" s="21">
        <v>14.0</v>
      </c>
      <c r="K105" s="22">
        <v>7.0</v>
      </c>
      <c r="L105" s="63">
        <f t="shared" si="1"/>
        <v>4</v>
      </c>
      <c r="M105" s="63">
        <f t="shared" si="2"/>
        <v>32</v>
      </c>
      <c r="N105" s="63">
        <f t="shared" si="3"/>
        <v>7</v>
      </c>
      <c r="O105" s="63">
        <f t="shared" si="4"/>
        <v>22</v>
      </c>
      <c r="P105" s="64">
        <f t="shared" si="5"/>
        <v>22</v>
      </c>
      <c r="Q105" s="65">
        <f t="shared" si="6"/>
        <v>0.4</v>
      </c>
      <c r="R105" s="65">
        <f t="shared" si="7"/>
        <v>0.5538461538</v>
      </c>
      <c r="S105" s="73">
        <f t="shared" si="8"/>
        <v>0.00777385159</v>
      </c>
      <c r="T105" s="66">
        <f t="shared" si="9"/>
        <v>0.4074074074</v>
      </c>
      <c r="U105" s="27">
        <f t="shared" si="10"/>
        <v>0.4074630143</v>
      </c>
      <c r="V105" s="27">
        <f t="shared" si="11"/>
        <v>-0.09944655245</v>
      </c>
      <c r="W105" s="27">
        <f t="shared" si="12"/>
        <v>-2.50379551</v>
      </c>
      <c r="X105" s="27">
        <f t="shared" si="13"/>
        <v>0.3465837451</v>
      </c>
      <c r="Y105" s="27">
        <f t="shared" si="14"/>
        <v>-0.0004989406938</v>
      </c>
      <c r="Z105" s="27">
        <f t="shared" si="15"/>
        <v>0.06411879743</v>
      </c>
      <c r="AA105" s="27">
        <f t="shared" si="16"/>
        <v>1.757077603</v>
      </c>
      <c r="AB105" s="27">
        <f t="shared" si="17"/>
        <v>0.1137313369</v>
      </c>
      <c r="AC105" s="27">
        <f t="shared" si="18"/>
        <v>0.6405970222</v>
      </c>
      <c r="AD105" s="27">
        <f t="shared" si="19"/>
        <v>-0.4564736714</v>
      </c>
      <c r="AE105" s="27">
        <f t="shared" si="20"/>
        <v>0.0002845410512</v>
      </c>
      <c r="AF105" s="27">
        <f t="shared" si="21"/>
        <v>0.001243506218</v>
      </c>
      <c r="AG105" s="27">
        <f t="shared" si="22"/>
        <v>-0.02042161277</v>
      </c>
      <c r="AH105" s="27">
        <f t="shared" si="23"/>
        <v>-0.4133929327</v>
      </c>
      <c r="AI105" s="27">
        <f t="shared" si="24"/>
        <v>-0.002439095906</v>
      </c>
      <c r="AJ105" s="27">
        <f t="shared" si="25"/>
        <v>-0.04324354909</v>
      </c>
      <c r="AK105" s="27">
        <f t="shared" si="26"/>
        <v>-0.4149041942</v>
      </c>
      <c r="AL105" s="27">
        <f t="shared" si="27"/>
        <v>-0.01858176279</v>
      </c>
      <c r="AM105" s="27">
        <f t="shared" si="28"/>
        <v>0.1154397712</v>
      </c>
      <c r="AN105" s="27">
        <f t="shared" si="29"/>
        <v>0.1072625066</v>
      </c>
      <c r="AO105" s="27"/>
      <c r="AP105" s="27"/>
      <c r="AQ105" s="27"/>
    </row>
    <row r="106">
      <c r="A106" s="29">
        <v>2032.0</v>
      </c>
      <c r="B106" s="30">
        <v>1221.0</v>
      </c>
      <c r="C106" s="14">
        <v>3.0</v>
      </c>
      <c r="D106" s="15">
        <v>6.0</v>
      </c>
      <c r="E106" s="16">
        <v>8.0</v>
      </c>
      <c r="F106" s="17">
        <v>18.0</v>
      </c>
      <c r="G106" s="18">
        <v>56.0</v>
      </c>
      <c r="H106" s="19">
        <v>12.0</v>
      </c>
      <c r="I106" s="20">
        <v>9.0</v>
      </c>
      <c r="J106" s="21">
        <v>11.0</v>
      </c>
      <c r="K106" s="22">
        <v>5.0</v>
      </c>
      <c r="L106" s="63">
        <f t="shared" si="1"/>
        <v>3</v>
      </c>
      <c r="M106" s="63">
        <f t="shared" si="2"/>
        <v>30</v>
      </c>
      <c r="N106" s="63">
        <f t="shared" si="3"/>
        <v>8</v>
      </c>
      <c r="O106" s="63">
        <f t="shared" si="4"/>
        <v>14</v>
      </c>
      <c r="P106" s="64">
        <f t="shared" si="5"/>
        <v>14</v>
      </c>
      <c r="Q106" s="65">
        <f t="shared" si="6"/>
        <v>0.3090909091</v>
      </c>
      <c r="R106" s="65">
        <f t="shared" si="7"/>
        <v>0.6</v>
      </c>
      <c r="S106" s="73">
        <f t="shared" si="8"/>
        <v>0.009009009009</v>
      </c>
      <c r="T106" s="66">
        <f t="shared" si="9"/>
        <v>0.3181818182</v>
      </c>
      <c r="U106" s="27">
        <f t="shared" si="10"/>
        <v>0.3213782475</v>
      </c>
      <c r="V106" s="27">
        <f t="shared" si="11"/>
        <v>-0.1152472332</v>
      </c>
      <c r="W106" s="27">
        <f t="shared" si="12"/>
        <v>-2.712445136</v>
      </c>
      <c r="X106" s="27">
        <f t="shared" si="13"/>
        <v>0.2678147121</v>
      </c>
      <c r="Y106" s="27">
        <f t="shared" si="14"/>
        <v>-0.0006700858982</v>
      </c>
      <c r="Z106" s="27">
        <f t="shared" si="15"/>
        <v>0.08049858577</v>
      </c>
      <c r="AA106" s="27">
        <f t="shared" si="16"/>
        <v>2.062125798</v>
      </c>
      <c r="AB106" s="27">
        <f t="shared" si="17"/>
        <v>0.1018467467</v>
      </c>
      <c r="AC106" s="27">
        <f t="shared" si="18"/>
        <v>0.5362573557</v>
      </c>
      <c r="AD106" s="27">
        <f t="shared" si="19"/>
        <v>-0.2725638245</v>
      </c>
      <c r="AE106" s="27">
        <f t="shared" si="20"/>
        <v>0.0004428608195</v>
      </c>
      <c r="AF106" s="27">
        <f t="shared" si="21"/>
        <v>0.001809220996</v>
      </c>
      <c r="AG106" s="27">
        <f t="shared" si="22"/>
        <v>-0.02777506125</v>
      </c>
      <c r="AH106" s="27">
        <f t="shared" si="23"/>
        <v>-0.5255927506</v>
      </c>
      <c r="AI106" s="27">
        <f t="shared" si="24"/>
        <v>-0.002531259495</v>
      </c>
      <c r="AJ106" s="27">
        <f t="shared" si="25"/>
        <v>-0.04195178584</v>
      </c>
      <c r="AK106" s="27">
        <f t="shared" si="26"/>
        <v>-0.3762688605</v>
      </c>
      <c r="AL106" s="27">
        <f t="shared" si="27"/>
        <v>-0.01285819976</v>
      </c>
      <c r="AM106" s="27">
        <f t="shared" si="28"/>
        <v>0.07467410817</v>
      </c>
      <c r="AN106" s="27">
        <f t="shared" si="29"/>
        <v>0.0494910495</v>
      </c>
      <c r="AO106" s="27"/>
      <c r="AP106" s="27"/>
      <c r="AQ106" s="27"/>
    </row>
    <row r="107">
      <c r="A107" s="29">
        <v>2033.0</v>
      </c>
      <c r="B107" s="30">
        <v>2326.0</v>
      </c>
      <c r="C107" s="14">
        <v>18.0</v>
      </c>
      <c r="D107" s="15">
        <v>7.0</v>
      </c>
      <c r="E107" s="16">
        <v>20.0</v>
      </c>
      <c r="F107" s="17">
        <v>30.0</v>
      </c>
      <c r="G107" s="18">
        <v>130.0</v>
      </c>
      <c r="H107" s="19">
        <v>26.0</v>
      </c>
      <c r="I107" s="20">
        <v>25.0</v>
      </c>
      <c r="J107" s="21">
        <v>31.0</v>
      </c>
      <c r="K107" s="22">
        <v>31.0</v>
      </c>
      <c r="L107" s="63">
        <f t="shared" si="1"/>
        <v>18</v>
      </c>
      <c r="M107" s="63">
        <f t="shared" si="2"/>
        <v>56</v>
      </c>
      <c r="N107" s="63">
        <f t="shared" si="3"/>
        <v>20</v>
      </c>
      <c r="O107" s="63">
        <f t="shared" si="4"/>
        <v>56</v>
      </c>
      <c r="P107" s="64">
        <f t="shared" si="5"/>
        <v>56</v>
      </c>
      <c r="Q107" s="65">
        <f t="shared" si="6"/>
        <v>0.4933333333</v>
      </c>
      <c r="R107" s="65">
        <f t="shared" si="7"/>
        <v>0.4933333333</v>
      </c>
      <c r="S107" s="73">
        <f t="shared" si="8"/>
        <v>0.01633705933</v>
      </c>
      <c r="T107" s="66">
        <f t="shared" si="9"/>
        <v>0.5</v>
      </c>
      <c r="U107" s="27">
        <f t="shared" si="10"/>
        <v>0.4990898965</v>
      </c>
      <c r="V107" s="27">
        <f t="shared" si="11"/>
        <v>-0.2089908984</v>
      </c>
      <c r="W107" s="27">
        <f t="shared" si="12"/>
        <v>-2.230232667</v>
      </c>
      <c r="X107" s="27">
        <f t="shared" si="13"/>
        <v>0.4274532856</v>
      </c>
      <c r="Y107" s="27">
        <f t="shared" si="14"/>
        <v>-0.002203556591</v>
      </c>
      <c r="Z107" s="27">
        <f t="shared" si="15"/>
        <v>0.1200257217</v>
      </c>
      <c r="AA107" s="27">
        <f t="shared" si="16"/>
        <v>1.394098873</v>
      </c>
      <c r="AB107" s="27">
        <f t="shared" si="17"/>
        <v>0.294780163</v>
      </c>
      <c r="AC107" s="27">
        <f t="shared" si="18"/>
        <v>0.7037472348</v>
      </c>
      <c r="AD107" s="27">
        <f t="shared" si="19"/>
        <v>-0.6943471736</v>
      </c>
      <c r="AE107" s="27">
        <f t="shared" si="20"/>
        <v>0.002640935864</v>
      </c>
      <c r="AF107" s="27">
        <f t="shared" si="21"/>
        <v>0.004891866083</v>
      </c>
      <c r="AG107" s="27">
        <f t="shared" si="22"/>
        <v>-0.03405103451</v>
      </c>
      <c r="AH107" s="27">
        <f t="shared" si="23"/>
        <v>-0.2921574716</v>
      </c>
      <c r="AI107" s="27">
        <f t="shared" si="24"/>
        <v>-0.01328570572</v>
      </c>
      <c r="AJ107" s="27">
        <f t="shared" si="25"/>
        <v>-0.09983682405</v>
      </c>
      <c r="AK107" s="27">
        <f t="shared" si="26"/>
        <v>-0.4060045751</v>
      </c>
      <c r="AL107" s="27">
        <f t="shared" si="27"/>
        <v>-0.05939986956</v>
      </c>
      <c r="AM107" s="27">
        <f t="shared" si="28"/>
        <v>0.1564111512</v>
      </c>
      <c r="AN107" s="27">
        <f t="shared" si="29"/>
        <v>0.2012284351</v>
      </c>
      <c r="AO107" s="27"/>
      <c r="AP107" s="27"/>
      <c r="AQ107" s="27"/>
    </row>
    <row r="108">
      <c r="A108" s="29">
        <v>2036.0</v>
      </c>
      <c r="B108" s="30">
        <v>2399.0</v>
      </c>
      <c r="C108" s="14">
        <v>3.0</v>
      </c>
      <c r="D108" s="15">
        <v>11.0</v>
      </c>
      <c r="E108" s="16">
        <v>12.0</v>
      </c>
      <c r="F108" s="17">
        <v>69.0</v>
      </c>
      <c r="G108" s="18">
        <v>181.0</v>
      </c>
      <c r="H108" s="19">
        <v>22.0</v>
      </c>
      <c r="I108" s="20">
        <v>24.0</v>
      </c>
      <c r="J108" s="21">
        <v>33.0</v>
      </c>
      <c r="K108" s="22">
        <v>16.0</v>
      </c>
      <c r="L108" s="63">
        <f t="shared" si="1"/>
        <v>3</v>
      </c>
      <c r="M108" s="63">
        <f t="shared" si="2"/>
        <v>91</v>
      </c>
      <c r="N108" s="63">
        <f t="shared" si="3"/>
        <v>12</v>
      </c>
      <c r="O108" s="63">
        <f t="shared" si="4"/>
        <v>40</v>
      </c>
      <c r="P108" s="64">
        <f t="shared" si="5"/>
        <v>39</v>
      </c>
      <c r="Q108" s="65">
        <f t="shared" si="6"/>
        <v>0.2945205479</v>
      </c>
      <c r="R108" s="65">
        <f t="shared" si="7"/>
        <v>0.6438356164</v>
      </c>
      <c r="S108" s="73">
        <f t="shared" si="8"/>
        <v>0.006252605252</v>
      </c>
      <c r="T108" s="66">
        <f t="shared" si="9"/>
        <v>0.3053435115</v>
      </c>
      <c r="U108" s="27">
        <f t="shared" si="10"/>
        <v>0.2943543759</v>
      </c>
      <c r="V108" s="27">
        <f t="shared" si="11"/>
        <v>-0.07998609556</v>
      </c>
      <c r="W108" s="27">
        <f t="shared" si="12"/>
        <v>-2.910614643</v>
      </c>
      <c r="X108" s="27">
        <f t="shared" si="13"/>
        <v>0.2551900863</v>
      </c>
      <c r="Y108" s="27">
        <f t="shared" si="14"/>
        <v>-0.000322773936</v>
      </c>
      <c r="Z108" s="27">
        <f t="shared" si="15"/>
        <v>0.05995093874</v>
      </c>
      <c r="AA108" s="27">
        <f t="shared" si="16"/>
        <v>2.37444793</v>
      </c>
      <c r="AB108" s="27">
        <f t="shared" si="17"/>
        <v>0.06735355429</v>
      </c>
      <c r="AC108" s="27">
        <f t="shared" si="18"/>
        <v>0.5483102665</v>
      </c>
      <c r="AD108" s="27">
        <f t="shared" si="19"/>
        <v>-0.2474725026</v>
      </c>
      <c r="AE108" s="27">
        <f t="shared" si="20"/>
        <v>0.0001480536876</v>
      </c>
      <c r="AF108" s="27">
        <f t="shared" si="21"/>
        <v>0.0009351544534</v>
      </c>
      <c r="AG108" s="27">
        <f t="shared" si="22"/>
        <v>-0.02219660277</v>
      </c>
      <c r="AH108" s="27">
        <f t="shared" si="23"/>
        <v>-0.6494124477</v>
      </c>
      <c r="AI108" s="27">
        <f t="shared" si="24"/>
        <v>-0.001161807076</v>
      </c>
      <c r="AJ108" s="27">
        <f t="shared" si="25"/>
        <v>-0.02977059799</v>
      </c>
      <c r="AK108" s="27">
        <f t="shared" si="26"/>
        <v>-0.412833699</v>
      </c>
      <c r="AL108" s="27">
        <f t="shared" si="27"/>
        <v>-0.008102571915</v>
      </c>
      <c r="AM108" s="27">
        <f t="shared" si="28"/>
        <v>0.07275327163</v>
      </c>
      <c r="AN108" s="27">
        <f t="shared" si="29"/>
        <v>0.0428168553</v>
      </c>
      <c r="AO108" s="27"/>
      <c r="AP108" s="27"/>
      <c r="AQ108" s="27"/>
    </row>
    <row r="109">
      <c r="A109" s="29">
        <v>2037.0</v>
      </c>
      <c r="B109" s="30">
        <v>3357.0</v>
      </c>
      <c r="C109" s="14">
        <v>54.0</v>
      </c>
      <c r="D109" s="15">
        <v>23.0</v>
      </c>
      <c r="E109" s="16">
        <v>52.0</v>
      </c>
      <c r="F109" s="17">
        <v>77.0</v>
      </c>
      <c r="G109" s="18">
        <v>219.0</v>
      </c>
      <c r="H109" s="19">
        <v>44.0</v>
      </c>
      <c r="I109" s="20">
        <v>59.0</v>
      </c>
      <c r="J109" s="21">
        <v>56.0</v>
      </c>
      <c r="K109" s="22">
        <v>29.0</v>
      </c>
      <c r="L109" s="63">
        <f t="shared" si="1"/>
        <v>54</v>
      </c>
      <c r="M109" s="63">
        <f t="shared" si="2"/>
        <v>121</v>
      </c>
      <c r="N109" s="63">
        <f t="shared" si="3"/>
        <v>52</v>
      </c>
      <c r="O109" s="63">
        <f t="shared" si="4"/>
        <v>88</v>
      </c>
      <c r="P109" s="64">
        <f t="shared" si="5"/>
        <v>88</v>
      </c>
      <c r="Q109" s="65">
        <f t="shared" si="6"/>
        <v>0.4507936508</v>
      </c>
      <c r="R109" s="65">
        <f t="shared" si="7"/>
        <v>0.5555555556</v>
      </c>
      <c r="S109" s="73">
        <f t="shared" si="8"/>
        <v>0.03157581174</v>
      </c>
      <c r="T109" s="66">
        <f t="shared" si="9"/>
        <v>0.4210526316</v>
      </c>
      <c r="U109" s="27">
        <f t="shared" si="10"/>
        <v>0.4247360147</v>
      </c>
      <c r="V109" s="27">
        <f t="shared" si="11"/>
        <v>-0.4039317681</v>
      </c>
      <c r="W109" s="27">
        <f t="shared" si="12"/>
        <v>-2.511523274</v>
      </c>
      <c r="X109" s="27">
        <f t="shared" si="13"/>
        <v>0.3905943794</v>
      </c>
      <c r="Y109" s="27">
        <f t="shared" si="14"/>
        <v>-0.008231623229</v>
      </c>
      <c r="Z109" s="27">
        <f t="shared" si="15"/>
        <v>0.2612413972</v>
      </c>
      <c r="AA109" s="27">
        <f t="shared" si="16"/>
        <v>1.767940499</v>
      </c>
      <c r="AB109" s="27">
        <f t="shared" si="17"/>
        <v>0.5206144552</v>
      </c>
      <c r="AC109" s="27">
        <f t="shared" si="18"/>
        <v>0.7241708939</v>
      </c>
      <c r="AD109" s="27">
        <f t="shared" si="19"/>
        <v>-0.5797641163</v>
      </c>
      <c r="AE109" s="27">
        <f t="shared" si="20"/>
        <v>0.01906776399</v>
      </c>
      <c r="AF109" s="27">
        <f t="shared" si="21"/>
        <v>0.02057893376</v>
      </c>
      <c r="AG109" s="27">
        <f t="shared" si="22"/>
        <v>-0.08346127542</v>
      </c>
      <c r="AH109" s="27">
        <f t="shared" si="23"/>
        <v>-0.4172324711</v>
      </c>
      <c r="AI109" s="27">
        <f t="shared" si="24"/>
        <v>-0.04535062054</v>
      </c>
      <c r="AJ109" s="27">
        <f t="shared" si="25"/>
        <v>-0.1985618265</v>
      </c>
      <c r="AK109" s="27">
        <f t="shared" si="26"/>
        <v>-0.4704812561</v>
      </c>
      <c r="AL109" s="27">
        <f t="shared" si="27"/>
        <v>-0.09586074258</v>
      </c>
      <c r="AM109" s="27">
        <f t="shared" si="28"/>
        <v>0.1470717996</v>
      </c>
      <c r="AN109" s="27">
        <f t="shared" si="29"/>
        <v>0.1535328599</v>
      </c>
      <c r="AO109" s="27"/>
      <c r="AP109" s="27"/>
      <c r="AQ109" s="27"/>
    </row>
    <row r="110">
      <c r="A110" s="29">
        <v>2045.0</v>
      </c>
      <c r="B110" s="30">
        <v>454.0</v>
      </c>
      <c r="C110" s="14">
        <v>7.0</v>
      </c>
      <c r="D110" s="15">
        <v>7.0</v>
      </c>
      <c r="E110" s="16">
        <v>0.0</v>
      </c>
      <c r="F110" s="17">
        <v>12.0</v>
      </c>
      <c r="G110" s="18">
        <v>27.0</v>
      </c>
      <c r="H110" s="19">
        <v>6.0</v>
      </c>
      <c r="I110" s="20">
        <v>11.0</v>
      </c>
      <c r="J110" s="21">
        <v>13.0</v>
      </c>
      <c r="K110" s="22">
        <v>5.0</v>
      </c>
      <c r="L110" s="63">
        <f t="shared" si="1"/>
        <v>7</v>
      </c>
      <c r="M110" s="63">
        <f t="shared" si="2"/>
        <v>18</v>
      </c>
      <c r="N110" s="63">
        <f t="shared" si="3"/>
        <v>0</v>
      </c>
      <c r="O110" s="63">
        <f t="shared" si="4"/>
        <v>16</v>
      </c>
      <c r="P110" s="64">
        <f t="shared" si="5"/>
        <v>16</v>
      </c>
      <c r="Q110" s="65">
        <f t="shared" si="6"/>
        <v>0.5609756098</v>
      </c>
      <c r="R110" s="65">
        <f t="shared" si="7"/>
        <v>0.6097560976</v>
      </c>
      <c r="S110" s="73">
        <f t="shared" si="8"/>
        <v>0.0154185022</v>
      </c>
      <c r="T110" s="66">
        <f t="shared" si="9"/>
        <v>0.4705882353</v>
      </c>
      <c r="U110" s="27">
        <f t="shared" si="10"/>
        <v>0.4710504855</v>
      </c>
      <c r="V110" s="27">
        <f t="shared" si="11"/>
        <v>-0.1972403088</v>
      </c>
      <c r="W110" s="27">
        <f t="shared" si="12"/>
        <v>-2.756549935</v>
      </c>
      <c r="X110" s="27">
        <f t="shared" si="13"/>
        <v>0.4860625694</v>
      </c>
      <c r="Y110" s="27">
        <f t="shared" si="14"/>
        <v>-0.001962731128</v>
      </c>
      <c r="Z110" s="27">
        <f t="shared" si="15"/>
        <v>0.1400097622</v>
      </c>
      <c r="AA110" s="27">
        <f t="shared" si="16"/>
        <v>2.129732011</v>
      </c>
      <c r="AB110" s="27">
        <f t="shared" si="17"/>
        <v>0.3163516284</v>
      </c>
      <c r="AC110" s="27">
        <f t="shared" si="18"/>
        <v>0.9890902284</v>
      </c>
      <c r="AD110" s="27">
        <f t="shared" si="19"/>
        <v>-0.8978084927</v>
      </c>
      <c r="AE110" s="27">
        <f t="shared" si="20"/>
        <v>0.002220050007</v>
      </c>
      <c r="AF110" s="27">
        <f t="shared" si="21"/>
        <v>0.005385510199</v>
      </c>
      <c r="AG110" s="27">
        <f t="shared" si="22"/>
        <v>-0.04909417817</v>
      </c>
      <c r="AH110" s="27">
        <f t="shared" si="23"/>
        <v>-0.5516505699</v>
      </c>
      <c r="AI110" s="27">
        <f t="shared" si="24"/>
        <v>-0.01345627175</v>
      </c>
      <c r="AJ110" s="27">
        <f t="shared" si="25"/>
        <v>-0.1324275267</v>
      </c>
      <c r="AK110" s="27">
        <f t="shared" si="26"/>
        <v>-0.7052869185</v>
      </c>
      <c r="AL110" s="27">
        <f t="shared" si="27"/>
        <v>-0.07248711739</v>
      </c>
      <c r="AM110" s="27">
        <f t="shared" si="28"/>
        <v>0.2499714682</v>
      </c>
      <c r="AN110" s="27">
        <f t="shared" si="29"/>
        <v>0.295869301</v>
      </c>
      <c r="AO110" s="27"/>
      <c r="AP110" s="27"/>
      <c r="AQ110" s="27"/>
    </row>
    <row r="111">
      <c r="A111" s="29">
        <v>2046.0</v>
      </c>
      <c r="B111" s="30">
        <v>2696.0</v>
      </c>
      <c r="C111" s="14">
        <v>10.0</v>
      </c>
      <c r="D111" s="15">
        <v>10.0</v>
      </c>
      <c r="E111" s="16">
        <v>19.0</v>
      </c>
      <c r="F111" s="17">
        <v>40.0</v>
      </c>
      <c r="G111" s="18">
        <v>156.0</v>
      </c>
      <c r="H111" s="19">
        <v>25.0</v>
      </c>
      <c r="I111" s="20">
        <v>20.0</v>
      </c>
      <c r="J111" s="21">
        <v>20.0</v>
      </c>
      <c r="K111" s="22">
        <v>19.0</v>
      </c>
      <c r="L111" s="63">
        <f t="shared" si="1"/>
        <v>10</v>
      </c>
      <c r="M111" s="63">
        <f t="shared" si="2"/>
        <v>65</v>
      </c>
      <c r="N111" s="63">
        <f t="shared" si="3"/>
        <v>19</v>
      </c>
      <c r="O111" s="63">
        <f t="shared" si="4"/>
        <v>39</v>
      </c>
      <c r="P111" s="64">
        <f t="shared" si="5"/>
        <v>39</v>
      </c>
      <c r="Q111" s="65">
        <f t="shared" si="6"/>
        <v>0.3684210526</v>
      </c>
      <c r="R111" s="65">
        <f t="shared" si="7"/>
        <v>0.5639097744</v>
      </c>
      <c r="S111" s="73">
        <f t="shared" si="8"/>
        <v>0.01075667656</v>
      </c>
      <c r="T111" s="66">
        <f t="shared" si="9"/>
        <v>0.375</v>
      </c>
      <c r="U111" s="27">
        <f t="shared" si="10"/>
        <v>0.378663229</v>
      </c>
      <c r="V111" s="27">
        <f t="shared" si="11"/>
        <v>-0.1376041705</v>
      </c>
      <c r="W111" s="27">
        <f t="shared" si="12"/>
        <v>-2.549290541</v>
      </c>
      <c r="X111" s="27">
        <f t="shared" si="13"/>
        <v>0.3192218705</v>
      </c>
      <c r="Y111" s="27">
        <f t="shared" si="14"/>
        <v>-0.0009552843349</v>
      </c>
      <c r="Z111" s="27">
        <f t="shared" si="15"/>
        <v>0.09033326579</v>
      </c>
      <c r="AA111" s="27">
        <f t="shared" si="16"/>
        <v>1.821511425</v>
      </c>
      <c r="AB111" s="27">
        <f t="shared" si="17"/>
        <v>0.1449460741</v>
      </c>
      <c r="AC111" s="27">
        <f t="shared" si="18"/>
        <v>0.6007445528</v>
      </c>
      <c r="AD111" s="27">
        <f t="shared" si="19"/>
        <v>-0.3872439387</v>
      </c>
      <c r="AE111" s="27">
        <f t="shared" si="20"/>
        <v>0.0007538249816</v>
      </c>
      <c r="AF111" s="27">
        <f t="shared" si="21"/>
        <v>0.002424109139</v>
      </c>
      <c r="AG111" s="27">
        <f t="shared" si="22"/>
        <v>-0.0292936075</v>
      </c>
      <c r="AH111" s="27">
        <f t="shared" si="23"/>
        <v>-0.4363394527</v>
      </c>
      <c r="AI111" s="27">
        <f t="shared" si="24"/>
        <v>-0.004301273461</v>
      </c>
      <c r="AJ111" s="27">
        <f t="shared" si="25"/>
        <v>-0.05611359858</v>
      </c>
      <c r="AK111" s="27">
        <f t="shared" si="26"/>
        <v>-0.3961623776</v>
      </c>
      <c r="AL111" s="27">
        <f t="shared" si="27"/>
        <v>-0.02181210963</v>
      </c>
      <c r="AM111" s="27">
        <f t="shared" si="28"/>
        <v>0.09971140389</v>
      </c>
      <c r="AN111" s="27">
        <f t="shared" si="29"/>
        <v>0.08381105066</v>
      </c>
      <c r="AO111" s="27"/>
      <c r="AP111" s="27"/>
      <c r="AQ111" s="27"/>
    </row>
    <row r="112">
      <c r="A112" s="29">
        <v>2047.0</v>
      </c>
      <c r="B112" s="30">
        <v>1060.0</v>
      </c>
      <c r="C112" s="14">
        <v>2.0</v>
      </c>
      <c r="D112" s="15">
        <v>0.0</v>
      </c>
      <c r="E112" s="16">
        <v>7.0</v>
      </c>
      <c r="F112" s="17">
        <v>17.0</v>
      </c>
      <c r="G112" s="18">
        <v>47.0</v>
      </c>
      <c r="H112" s="19">
        <v>21.0</v>
      </c>
      <c r="I112" s="20">
        <v>4.0</v>
      </c>
      <c r="J112" s="21">
        <v>6.0</v>
      </c>
      <c r="K112" s="22">
        <v>10.0</v>
      </c>
      <c r="L112" s="63">
        <f t="shared" si="1"/>
        <v>2</v>
      </c>
      <c r="M112" s="63">
        <f t="shared" si="2"/>
        <v>38</v>
      </c>
      <c r="N112" s="63">
        <f t="shared" si="3"/>
        <v>7</v>
      </c>
      <c r="O112" s="63">
        <f t="shared" si="4"/>
        <v>14</v>
      </c>
      <c r="P112" s="64">
        <f t="shared" si="5"/>
        <v>14</v>
      </c>
      <c r="Q112" s="65">
        <f t="shared" si="6"/>
        <v>0.262295082</v>
      </c>
      <c r="R112" s="65">
        <f t="shared" si="7"/>
        <v>0.6557377049</v>
      </c>
      <c r="S112" s="73">
        <f t="shared" si="8"/>
        <v>0.008490566038</v>
      </c>
      <c r="T112" s="66">
        <f t="shared" si="9"/>
        <v>0.2692307692</v>
      </c>
      <c r="U112" s="27">
        <f t="shared" si="10"/>
        <v>0.261530226</v>
      </c>
      <c r="V112" s="27">
        <f t="shared" si="11"/>
        <v>-0.1086150811</v>
      </c>
      <c r="W112" s="27">
        <f t="shared" si="12"/>
        <v>-2.964420914</v>
      </c>
      <c r="X112" s="27">
        <f t="shared" si="13"/>
        <v>0.2272680296</v>
      </c>
      <c r="Y112" s="27">
        <f t="shared" si="14"/>
        <v>-0.0005951819122</v>
      </c>
      <c r="Z112" s="27">
        <f t="shared" si="15"/>
        <v>0.08291379233</v>
      </c>
      <c r="AA112" s="27">
        <f t="shared" si="16"/>
        <v>2.463048521</v>
      </c>
      <c r="AB112" s="27">
        <f t="shared" si="17"/>
        <v>0.08145367804</v>
      </c>
      <c r="AC112" s="27">
        <f t="shared" si="18"/>
        <v>0.4973430851</v>
      </c>
      <c r="AD112" s="27">
        <f t="shared" si="19"/>
        <v>-0.1962799985</v>
      </c>
      <c r="AE112" s="27">
        <f t="shared" si="20"/>
        <v>0.0003707200954</v>
      </c>
      <c r="AF112" s="27">
        <f t="shared" si="21"/>
        <v>0.001756263886</v>
      </c>
      <c r="AG112" s="27">
        <f t="shared" si="22"/>
        <v>-0.03126600983</v>
      </c>
      <c r="AH112" s="27">
        <f t="shared" si="23"/>
        <v>-0.6860978909</v>
      </c>
      <c r="AI112" s="27">
        <f t="shared" si="24"/>
        <v>-0.001907918554</v>
      </c>
      <c r="AJ112" s="27">
        <f t="shared" si="25"/>
        <v>-0.03666847915</v>
      </c>
      <c r="AK112" s="27">
        <f t="shared" si="26"/>
        <v>-0.3813818366</v>
      </c>
      <c r="AL112" s="27">
        <f t="shared" si="27"/>
        <v>-0.008726651308</v>
      </c>
      <c r="AM112" s="27">
        <f t="shared" si="28"/>
        <v>0.05877014768</v>
      </c>
      <c r="AN112" s="27">
        <f t="shared" si="29"/>
        <v>0.03024394299</v>
      </c>
      <c r="AO112" s="27"/>
      <c r="AP112" s="27"/>
      <c r="AQ112" s="27"/>
    </row>
    <row r="113">
      <c r="A113" s="29">
        <v>2048.0</v>
      </c>
      <c r="B113" s="30">
        <v>3013.0</v>
      </c>
      <c r="C113" s="14">
        <v>15.0</v>
      </c>
      <c r="D113" s="15">
        <v>8.0</v>
      </c>
      <c r="E113" s="16">
        <v>32.0</v>
      </c>
      <c r="F113" s="17">
        <v>98.0</v>
      </c>
      <c r="G113" s="18">
        <v>255.0</v>
      </c>
      <c r="H113" s="19">
        <v>54.0</v>
      </c>
      <c r="I113" s="20">
        <v>32.0</v>
      </c>
      <c r="J113" s="21">
        <v>49.0</v>
      </c>
      <c r="K113" s="22">
        <v>27.0</v>
      </c>
      <c r="L113" s="63">
        <f t="shared" si="1"/>
        <v>15</v>
      </c>
      <c r="M113" s="63">
        <f t="shared" si="2"/>
        <v>152</v>
      </c>
      <c r="N113" s="63">
        <f t="shared" si="3"/>
        <v>32</v>
      </c>
      <c r="O113" s="63">
        <f t="shared" si="4"/>
        <v>59</v>
      </c>
      <c r="P113" s="64">
        <f t="shared" si="5"/>
        <v>57</v>
      </c>
      <c r="Q113" s="65">
        <f t="shared" si="6"/>
        <v>0.2868217054</v>
      </c>
      <c r="R113" s="65">
        <f t="shared" si="7"/>
        <v>0.6472868217</v>
      </c>
      <c r="S113" s="73">
        <f t="shared" si="8"/>
        <v>0.01559907069</v>
      </c>
      <c r="T113" s="66">
        <f t="shared" si="9"/>
        <v>0.2796208531</v>
      </c>
      <c r="U113" s="27">
        <f t="shared" si="10"/>
        <v>0.2670704867</v>
      </c>
      <c r="V113" s="27">
        <f t="shared" si="11"/>
        <v>-0.1995502209</v>
      </c>
      <c r="W113" s="27">
        <f t="shared" si="12"/>
        <v>-2.926216652</v>
      </c>
      <c r="X113" s="27">
        <f t="shared" si="13"/>
        <v>0.2485193521</v>
      </c>
      <c r="Y113" s="27">
        <f t="shared" si="14"/>
        <v>-0.002008972022</v>
      </c>
      <c r="Z113" s="27">
        <f t="shared" si="15"/>
        <v>0.1503680163</v>
      </c>
      <c r="AA113" s="27">
        <f t="shared" si="16"/>
        <v>2.399972056</v>
      </c>
      <c r="AB113" s="27">
        <f t="shared" si="17"/>
        <v>0.1636419507</v>
      </c>
      <c r="AC113" s="27">
        <f t="shared" si="18"/>
        <v>0.5368396184</v>
      </c>
      <c r="AD113" s="27">
        <f t="shared" si="19"/>
        <v>-0.2347036146</v>
      </c>
      <c r="AE113" s="27">
        <f t="shared" si="20"/>
        <v>0.002298965079</v>
      </c>
      <c r="AF113" s="27">
        <f t="shared" si="21"/>
        <v>0.005851679669</v>
      </c>
      <c r="AG113" s="27">
        <f t="shared" si="22"/>
        <v>-0.05597160492</v>
      </c>
      <c r="AH113" s="27">
        <f t="shared" si="23"/>
        <v>-0.6599118255</v>
      </c>
      <c r="AI113" s="27">
        <f t="shared" si="24"/>
        <v>-0.007042159571</v>
      </c>
      <c r="AJ113" s="27">
        <f t="shared" si="25"/>
        <v>-0.07271825601</v>
      </c>
      <c r="AK113" s="27">
        <f t="shared" si="26"/>
        <v>-0.4063638718</v>
      </c>
      <c r="AL113" s="27">
        <f t="shared" si="27"/>
        <v>-0.01917138274</v>
      </c>
      <c r="AM113" s="27">
        <f t="shared" si="28"/>
        <v>0.06936926982</v>
      </c>
      <c r="AN113" s="27">
        <f t="shared" si="29"/>
        <v>0.03954613177</v>
      </c>
      <c r="AO113" s="27"/>
      <c r="AP113" s="27"/>
      <c r="AQ113" s="27"/>
    </row>
    <row r="114">
      <c r="A114" s="29">
        <v>2049.0</v>
      </c>
      <c r="B114" s="30">
        <v>2043.0</v>
      </c>
      <c r="C114" s="14">
        <v>19.0</v>
      </c>
      <c r="D114" s="15">
        <v>7.0</v>
      </c>
      <c r="E114" s="16">
        <v>26.0</v>
      </c>
      <c r="F114" s="17">
        <v>63.0</v>
      </c>
      <c r="G114" s="18">
        <v>143.0</v>
      </c>
      <c r="H114" s="19">
        <v>30.0</v>
      </c>
      <c r="I114" s="20">
        <v>41.0</v>
      </c>
      <c r="J114" s="21">
        <v>37.0</v>
      </c>
      <c r="K114" s="22">
        <v>18.0</v>
      </c>
      <c r="L114" s="63">
        <f t="shared" si="1"/>
        <v>19</v>
      </c>
      <c r="M114" s="63">
        <f t="shared" si="2"/>
        <v>93</v>
      </c>
      <c r="N114" s="63">
        <f t="shared" si="3"/>
        <v>26</v>
      </c>
      <c r="O114" s="63">
        <f t="shared" si="4"/>
        <v>59</v>
      </c>
      <c r="P114" s="64">
        <f t="shared" si="5"/>
        <v>59</v>
      </c>
      <c r="Q114" s="65">
        <f t="shared" si="6"/>
        <v>0.3959390863</v>
      </c>
      <c r="R114" s="65">
        <f t="shared" si="7"/>
        <v>0.5685279188</v>
      </c>
      <c r="S114" s="73">
        <f t="shared" si="8"/>
        <v>0.02202643172</v>
      </c>
      <c r="T114" s="66">
        <f t="shared" si="9"/>
        <v>0.3881578947</v>
      </c>
      <c r="U114" s="27">
        <f t="shared" si="10"/>
        <v>0.3825409386</v>
      </c>
      <c r="V114" s="27">
        <f t="shared" si="11"/>
        <v>-0.2817718697</v>
      </c>
      <c r="W114" s="27">
        <f t="shared" si="12"/>
        <v>-2.57016798</v>
      </c>
      <c r="X114" s="27">
        <f t="shared" si="13"/>
        <v>0.3430651284</v>
      </c>
      <c r="Y114" s="27">
        <f t="shared" si="14"/>
        <v>-0.004005573731</v>
      </c>
      <c r="Z114" s="27">
        <f t="shared" si="15"/>
        <v>0.1864901605</v>
      </c>
      <c r="AA114" s="27">
        <f t="shared" si="16"/>
        <v>1.851468159</v>
      </c>
      <c r="AB114" s="27">
        <f t="shared" si="17"/>
        <v>0.3189748424</v>
      </c>
      <c r="AC114" s="27">
        <f t="shared" si="18"/>
        <v>0.6509025202</v>
      </c>
      <c r="AD114" s="27">
        <f t="shared" si="19"/>
        <v>-0.4472522187</v>
      </c>
      <c r="AE114" s="27">
        <f t="shared" si="20"/>
        <v>0.006472449</v>
      </c>
      <c r="AF114" s="27">
        <f t="shared" si="21"/>
        <v>0.01024770033</v>
      </c>
      <c r="AG114" s="27">
        <f t="shared" si="22"/>
        <v>-0.06097098953</v>
      </c>
      <c r="AH114" s="27">
        <f t="shared" si="23"/>
        <v>-0.4471477038</v>
      </c>
      <c r="AI114" s="27">
        <f t="shared" si="24"/>
        <v>-0.0193826461</v>
      </c>
      <c r="AJ114" s="27">
        <f t="shared" si="25"/>
        <v>-0.1244973965</v>
      </c>
      <c r="AK114" s="27">
        <f t="shared" si="26"/>
        <v>-0.4327544227</v>
      </c>
      <c r="AL114" s="27">
        <f t="shared" si="27"/>
        <v>-0.05158596794</v>
      </c>
      <c r="AM114" s="27">
        <f t="shared" si="28"/>
        <v>0.1161060579</v>
      </c>
      <c r="AN114" s="27">
        <f t="shared" si="29"/>
        <v>0.1040286823</v>
      </c>
      <c r="AO114" s="27"/>
      <c r="AP114" s="27"/>
      <c r="AQ114" s="27"/>
    </row>
    <row r="115">
      <c r="A115" s="29">
        <v>2051.0</v>
      </c>
      <c r="B115" s="30">
        <v>1490.0</v>
      </c>
      <c r="C115" s="14">
        <v>10.0</v>
      </c>
      <c r="D115" s="15">
        <v>12.0</v>
      </c>
      <c r="E115" s="16">
        <v>27.0</v>
      </c>
      <c r="F115" s="17">
        <v>27.0</v>
      </c>
      <c r="G115" s="18">
        <v>71.0</v>
      </c>
      <c r="H115" s="19">
        <v>15.0</v>
      </c>
      <c r="I115" s="20">
        <v>35.0</v>
      </c>
      <c r="J115" s="21">
        <v>41.0</v>
      </c>
      <c r="K115" s="22">
        <v>37.0</v>
      </c>
      <c r="L115" s="63">
        <f t="shared" si="1"/>
        <v>10</v>
      </c>
      <c r="M115" s="63">
        <f t="shared" si="2"/>
        <v>42</v>
      </c>
      <c r="N115" s="63">
        <f t="shared" si="3"/>
        <v>27</v>
      </c>
      <c r="O115" s="63">
        <f t="shared" si="4"/>
        <v>72</v>
      </c>
      <c r="P115" s="64">
        <f t="shared" si="5"/>
        <v>72</v>
      </c>
      <c r="Q115" s="65">
        <f t="shared" si="6"/>
        <v>0.5430463576</v>
      </c>
      <c r="R115" s="65">
        <f t="shared" si="7"/>
        <v>0.3443708609</v>
      </c>
      <c r="S115" s="73">
        <f t="shared" si="8"/>
        <v>0.02483221477</v>
      </c>
      <c r="T115" s="66">
        <f t="shared" si="9"/>
        <v>0.6315789474</v>
      </c>
      <c r="U115" s="27">
        <f t="shared" si="10"/>
        <v>0.6402701153</v>
      </c>
      <c r="V115" s="27">
        <f t="shared" si="11"/>
        <v>-0.3176646891</v>
      </c>
      <c r="W115" s="27">
        <f t="shared" si="12"/>
        <v>-1.556811778</v>
      </c>
      <c r="X115" s="27">
        <f t="shared" si="13"/>
        <v>0.470527601</v>
      </c>
      <c r="Y115" s="27">
        <f t="shared" si="14"/>
        <v>-0.005091049824</v>
      </c>
      <c r="Z115" s="27">
        <f t="shared" si="15"/>
        <v>0.127350845</v>
      </c>
      <c r="AA115" s="27">
        <f t="shared" si="16"/>
        <v>0.679305995</v>
      </c>
      <c r="AB115" s="27">
        <f t="shared" si="17"/>
        <v>0.4932149913</v>
      </c>
      <c r="AC115" s="27">
        <f t="shared" si="18"/>
        <v>0.5407531793</v>
      </c>
      <c r="AD115" s="27">
        <f t="shared" si="19"/>
        <v>-0.8413361713</v>
      </c>
      <c r="AE115" s="27">
        <f t="shared" si="20"/>
        <v>0.009274330378</v>
      </c>
      <c r="AF115" s="27">
        <f t="shared" si="21"/>
        <v>0.007889393792</v>
      </c>
      <c r="AG115" s="27">
        <f t="shared" si="22"/>
        <v>-0.02521992273</v>
      </c>
      <c r="AH115" s="27">
        <f t="shared" si="23"/>
        <v>-0.09937446518</v>
      </c>
      <c r="AI115" s="27">
        <f t="shared" si="24"/>
        <v>-0.0337881343</v>
      </c>
      <c r="AJ115" s="27">
        <f t="shared" si="25"/>
        <v>-0.1166043377</v>
      </c>
      <c r="AK115" s="27">
        <f t="shared" si="26"/>
        <v>-0.2177705978</v>
      </c>
      <c r="AL115" s="27">
        <f t="shared" si="27"/>
        <v>-0.1094006619</v>
      </c>
      <c r="AM115" s="27">
        <f t="shared" si="28"/>
        <v>0.1322959462</v>
      </c>
      <c r="AN115" s="27">
        <f t="shared" si="29"/>
        <v>0.268397634</v>
      </c>
      <c r="AO115" s="27"/>
      <c r="AP115" s="27"/>
      <c r="AQ115" s="27"/>
    </row>
    <row r="116">
      <c r="A116" s="29">
        <v>2053.0</v>
      </c>
      <c r="B116" s="30">
        <v>1123.0</v>
      </c>
      <c r="C116" s="14">
        <v>13.0</v>
      </c>
      <c r="D116" s="15">
        <v>6.0</v>
      </c>
      <c r="E116" s="16">
        <v>40.0</v>
      </c>
      <c r="F116" s="17">
        <v>20.0</v>
      </c>
      <c r="G116" s="18">
        <v>37.0</v>
      </c>
      <c r="H116" s="19">
        <v>12.0</v>
      </c>
      <c r="I116" s="20">
        <v>36.0</v>
      </c>
      <c r="J116" s="21">
        <v>49.0</v>
      </c>
      <c r="K116" s="22">
        <v>32.0</v>
      </c>
      <c r="L116" s="63">
        <f t="shared" si="1"/>
        <v>13</v>
      </c>
      <c r="M116" s="63">
        <f t="shared" si="2"/>
        <v>32</v>
      </c>
      <c r="N116" s="63">
        <f t="shared" si="3"/>
        <v>40</v>
      </c>
      <c r="O116" s="63">
        <f t="shared" si="4"/>
        <v>68</v>
      </c>
      <c r="P116" s="64">
        <f t="shared" si="5"/>
        <v>69</v>
      </c>
      <c r="Q116" s="65">
        <f t="shared" si="6"/>
        <v>0.5294117647</v>
      </c>
      <c r="R116" s="65">
        <f t="shared" si="7"/>
        <v>0.2941176471</v>
      </c>
      <c r="S116" s="73">
        <f t="shared" si="8"/>
        <v>0.04719501336</v>
      </c>
      <c r="T116" s="66">
        <f t="shared" si="9"/>
        <v>0.68</v>
      </c>
      <c r="U116" s="27">
        <f t="shared" si="10"/>
        <v>0.6992105387</v>
      </c>
      <c r="V116" s="27">
        <f t="shared" si="11"/>
        <v>-0.6037395128</v>
      </c>
      <c r="W116" s="27">
        <f t="shared" si="12"/>
        <v>-1.329629969</v>
      </c>
      <c r="X116" s="27">
        <f t="shared" si="13"/>
        <v>0.4587137803</v>
      </c>
      <c r="Y116" s="27">
        <f t="shared" si="14"/>
        <v>-0.01838944671</v>
      </c>
      <c r="Z116" s="27">
        <f t="shared" si="15"/>
        <v>0.2067174673</v>
      </c>
      <c r="AA116" s="27">
        <f t="shared" si="16"/>
        <v>0.495512735</v>
      </c>
      <c r="AB116" s="27">
        <f t="shared" si="17"/>
        <v>0.9138472499</v>
      </c>
      <c r="AC116" s="27">
        <f t="shared" si="18"/>
        <v>0.4502466094</v>
      </c>
      <c r="AD116" s="27">
        <f t="shared" si="19"/>
        <v>-0.7996186719</v>
      </c>
      <c r="AE116" s="27">
        <f t="shared" si="20"/>
        <v>0.0636684879</v>
      </c>
      <c r="AF116" s="27">
        <f t="shared" si="21"/>
        <v>0.02433882657</v>
      </c>
      <c r="AG116" s="27">
        <f t="shared" si="22"/>
        <v>-0.03496340996</v>
      </c>
      <c r="AH116" s="27">
        <f t="shared" si="23"/>
        <v>-0.06190972347</v>
      </c>
      <c r="AI116" s="27">
        <f t="shared" si="24"/>
        <v>-0.118982259</v>
      </c>
      <c r="AJ116" s="27">
        <f t="shared" si="25"/>
        <v>-0.1845213969</v>
      </c>
      <c r="AK116" s="27">
        <f t="shared" si="26"/>
        <v>-0.1548621554</v>
      </c>
      <c r="AL116" s="27">
        <f t="shared" si="27"/>
        <v>-0.1976123001</v>
      </c>
      <c r="AM116" s="27">
        <f t="shared" si="28"/>
        <v>0.107387712</v>
      </c>
      <c r="AN116" s="27">
        <f t="shared" si="29"/>
        <v>0.2486845084</v>
      </c>
      <c r="AO116" s="27"/>
      <c r="AP116" s="27"/>
      <c r="AQ116" s="27"/>
    </row>
    <row r="117">
      <c r="A117" s="29">
        <v>2054.0</v>
      </c>
      <c r="B117" s="30">
        <v>2040.0</v>
      </c>
      <c r="C117" s="14">
        <v>21.0</v>
      </c>
      <c r="D117" s="15">
        <v>10.0</v>
      </c>
      <c r="E117" s="16">
        <v>55.0</v>
      </c>
      <c r="F117" s="17">
        <v>25.0</v>
      </c>
      <c r="G117" s="18">
        <v>104.0</v>
      </c>
      <c r="H117" s="19">
        <v>26.0</v>
      </c>
      <c r="I117" s="20">
        <v>29.0</v>
      </c>
      <c r="J117" s="21">
        <v>23.0</v>
      </c>
      <c r="K117" s="22">
        <v>33.0</v>
      </c>
      <c r="L117" s="63">
        <f t="shared" si="1"/>
        <v>21</v>
      </c>
      <c r="M117" s="63">
        <f t="shared" si="2"/>
        <v>51</v>
      </c>
      <c r="N117" s="63">
        <f t="shared" si="3"/>
        <v>55</v>
      </c>
      <c r="O117" s="63">
        <f t="shared" si="4"/>
        <v>62</v>
      </c>
      <c r="P117" s="64">
        <f t="shared" si="5"/>
        <v>62</v>
      </c>
      <c r="Q117" s="65">
        <f t="shared" si="6"/>
        <v>0.4391534392</v>
      </c>
      <c r="R117" s="65">
        <f t="shared" si="7"/>
        <v>0.380952381</v>
      </c>
      <c r="S117" s="73">
        <f t="shared" si="8"/>
        <v>0.03725490196</v>
      </c>
      <c r="T117" s="66">
        <f t="shared" si="9"/>
        <v>0.5486725664</v>
      </c>
      <c r="U117" s="27">
        <f t="shared" si="10"/>
        <v>0.5461238613</v>
      </c>
      <c r="V117" s="27">
        <f t="shared" si="11"/>
        <v>-0.4765812055</v>
      </c>
      <c r="W117" s="27">
        <f t="shared" si="12"/>
        <v>-1.722187388</v>
      </c>
      <c r="X117" s="27">
        <f t="shared" si="13"/>
        <v>0.3805086091</v>
      </c>
      <c r="Y117" s="27">
        <f t="shared" si="14"/>
        <v>-0.0114589094</v>
      </c>
      <c r="Z117" s="27">
        <f t="shared" si="15"/>
        <v>0.2113557639</v>
      </c>
      <c r="AA117" s="27">
        <f t="shared" si="16"/>
        <v>0.8312928386</v>
      </c>
      <c r="AB117" s="27">
        <f t="shared" si="17"/>
        <v>0.5983890268</v>
      </c>
      <c r="AC117" s="27">
        <f t="shared" si="18"/>
        <v>0.4837519855</v>
      </c>
      <c r="AD117" s="27">
        <f t="shared" si="19"/>
        <v>-0.550209807</v>
      </c>
      <c r="AE117" s="27">
        <f t="shared" si="20"/>
        <v>0.03131745559</v>
      </c>
      <c r="AF117" s="27">
        <f t="shared" si="21"/>
        <v>0.01964372603</v>
      </c>
      <c r="AG117" s="27">
        <f t="shared" si="22"/>
        <v>-0.04630205992</v>
      </c>
      <c r="AH117" s="27">
        <f t="shared" si="23"/>
        <v>-0.1345264532</v>
      </c>
      <c r="AI117" s="27">
        <f t="shared" si="24"/>
        <v>-0.06150062556</v>
      </c>
      <c r="AJ117" s="27">
        <f t="shared" si="25"/>
        <v>-0.1564971218</v>
      </c>
      <c r="AK117" s="27">
        <f t="shared" si="26"/>
        <v>-0.2155098964</v>
      </c>
      <c r="AL117" s="27">
        <f t="shared" si="27"/>
        <v>-0.1073363159</v>
      </c>
      <c r="AM117" s="27">
        <f t="shared" si="28"/>
        <v>0.09570829931</v>
      </c>
      <c r="AN117" s="27">
        <f t="shared" si="29"/>
        <v>0.1419439323</v>
      </c>
      <c r="AO117" s="27"/>
      <c r="AP117" s="27"/>
      <c r="AQ117" s="27"/>
    </row>
    <row r="118">
      <c r="A118" s="29">
        <v>2055.0</v>
      </c>
      <c r="B118" s="30">
        <v>2873.0</v>
      </c>
      <c r="C118" s="14">
        <v>25.0</v>
      </c>
      <c r="D118" s="15">
        <v>24.0</v>
      </c>
      <c r="E118" s="16">
        <v>46.0</v>
      </c>
      <c r="F118" s="17">
        <v>53.0</v>
      </c>
      <c r="G118" s="18">
        <v>112.0</v>
      </c>
      <c r="H118" s="19">
        <v>36.0</v>
      </c>
      <c r="I118" s="20">
        <v>63.0</v>
      </c>
      <c r="J118" s="21">
        <v>64.0</v>
      </c>
      <c r="K118" s="22">
        <v>60.0</v>
      </c>
      <c r="L118" s="63">
        <f t="shared" si="1"/>
        <v>25</v>
      </c>
      <c r="M118" s="63">
        <f t="shared" si="2"/>
        <v>89</v>
      </c>
      <c r="N118" s="63">
        <f t="shared" si="3"/>
        <v>46</v>
      </c>
      <c r="O118" s="63">
        <f t="shared" si="4"/>
        <v>123</v>
      </c>
      <c r="P118" s="64">
        <f t="shared" si="5"/>
        <v>123</v>
      </c>
      <c r="Q118" s="65">
        <f t="shared" si="6"/>
        <v>0.5229681979</v>
      </c>
      <c r="R118" s="65">
        <f t="shared" si="7"/>
        <v>0.4028268551</v>
      </c>
      <c r="S118" s="73">
        <f t="shared" si="8"/>
        <v>0.02471284372</v>
      </c>
      <c r="T118" s="66">
        <f t="shared" si="9"/>
        <v>0.5801886792</v>
      </c>
      <c r="U118" s="27">
        <f t="shared" si="10"/>
        <v>0.5817644234</v>
      </c>
      <c r="V118" s="27">
        <f t="shared" si="11"/>
        <v>-0.3161376417</v>
      </c>
      <c r="W118" s="27">
        <f t="shared" si="12"/>
        <v>-1.82107624</v>
      </c>
      <c r="X118" s="27">
        <f t="shared" si="13"/>
        <v>0.4531306915</v>
      </c>
      <c r="Y118" s="27">
        <f t="shared" si="14"/>
        <v>-0.005042221054</v>
      </c>
      <c r="Z118" s="27">
        <f t="shared" si="15"/>
        <v>0.14825219</v>
      </c>
      <c r="AA118" s="27">
        <f t="shared" si="16"/>
        <v>0.9295001973</v>
      </c>
      <c r="AB118" s="27">
        <f t="shared" si="17"/>
        <v>0.4726959816</v>
      </c>
      <c r="AC118" s="27">
        <f t="shared" si="18"/>
        <v>0.6091573318</v>
      </c>
      <c r="AD118" s="27">
        <f t="shared" si="19"/>
        <v>-0.7802725171</v>
      </c>
      <c r="AE118" s="27">
        <f t="shared" si="20"/>
        <v>0.009141224267</v>
      </c>
      <c r="AF118" s="27">
        <f t="shared" si="21"/>
        <v>0.009140084013</v>
      </c>
      <c r="AG118" s="27">
        <f t="shared" si="22"/>
        <v>-0.03434274915</v>
      </c>
      <c r="AH118" s="27">
        <f t="shared" si="23"/>
        <v>-0.1590562953</v>
      </c>
      <c r="AI118" s="27">
        <f t="shared" si="24"/>
        <v>-0.03222679531</v>
      </c>
      <c r="AJ118" s="27">
        <f t="shared" si="25"/>
        <v>-0.1307231089</v>
      </c>
      <c r="AK118" s="27">
        <f t="shared" si="26"/>
        <v>-0.2869601938</v>
      </c>
      <c r="AL118" s="27">
        <f t="shared" si="27"/>
        <v>-0.1009726992</v>
      </c>
      <c r="AM118" s="27">
        <f t="shared" si="28"/>
        <v>0.1435209518</v>
      </c>
      <c r="AN118" s="27">
        <f t="shared" si="29"/>
        <v>0.2397142255</v>
      </c>
      <c r="AO118" s="27"/>
      <c r="AP118" s="27"/>
      <c r="AQ118" s="27"/>
    </row>
    <row r="119">
      <c r="A119" s="29">
        <v>2063.0</v>
      </c>
      <c r="B119" s="30">
        <v>1006.0</v>
      </c>
      <c r="C119" s="14">
        <v>5.0</v>
      </c>
      <c r="D119" s="15">
        <v>2.0</v>
      </c>
      <c r="E119" s="16">
        <v>0.0</v>
      </c>
      <c r="F119" s="17">
        <v>7.0</v>
      </c>
      <c r="G119" s="18">
        <v>48.0</v>
      </c>
      <c r="H119" s="19">
        <v>13.0</v>
      </c>
      <c r="I119" s="20">
        <v>6.0</v>
      </c>
      <c r="J119" s="21">
        <v>4.0</v>
      </c>
      <c r="K119" s="22">
        <v>3.0</v>
      </c>
      <c r="L119" s="63">
        <f t="shared" si="1"/>
        <v>5</v>
      </c>
      <c r="M119" s="63">
        <f t="shared" si="2"/>
        <v>20</v>
      </c>
      <c r="N119" s="63">
        <f t="shared" si="3"/>
        <v>0</v>
      </c>
      <c r="O119" s="63">
        <f t="shared" si="4"/>
        <v>9</v>
      </c>
      <c r="P119" s="64">
        <f t="shared" si="5"/>
        <v>9</v>
      </c>
      <c r="Q119" s="65">
        <f t="shared" si="6"/>
        <v>0.4117647059</v>
      </c>
      <c r="R119" s="65">
        <f t="shared" si="7"/>
        <v>0.7352941176</v>
      </c>
      <c r="S119" s="73">
        <f t="shared" si="8"/>
        <v>0.004970178926</v>
      </c>
      <c r="T119" s="66">
        <f t="shared" si="9"/>
        <v>0.3103448276</v>
      </c>
      <c r="U119" s="27">
        <f t="shared" si="10"/>
        <v>0.3068401507</v>
      </c>
      <c r="V119" s="27">
        <f t="shared" si="11"/>
        <v>-0.06358073004</v>
      </c>
      <c r="W119" s="27">
        <f t="shared" si="12"/>
        <v>-3.324074921</v>
      </c>
      <c r="X119" s="27">
        <f t="shared" si="13"/>
        <v>0.3567773847</v>
      </c>
      <c r="Y119" s="27">
        <f t="shared" si="14"/>
        <v>-0.0002039484848</v>
      </c>
      <c r="Z119" s="27">
        <f t="shared" si="15"/>
        <v>0.05442433037</v>
      </c>
      <c r="AA119" s="27">
        <f t="shared" si="16"/>
        <v>3.096954593</v>
      </c>
      <c r="AB119" s="27">
        <f t="shared" si="17"/>
        <v>0.07485228286</v>
      </c>
      <c r="AC119" s="27">
        <f t="shared" si="18"/>
        <v>0.8754795184</v>
      </c>
      <c r="AD119" s="27">
        <f t="shared" si="19"/>
        <v>-0.4837199373</v>
      </c>
      <c r="AE119" s="27">
        <f t="shared" si="20"/>
        <v>0.00007436220628</v>
      </c>
      <c r="AF119" s="27">
        <f t="shared" si="21"/>
        <v>0.0006748254691</v>
      </c>
      <c r="AG119" s="27">
        <f t="shared" si="22"/>
        <v>-0.02301281309</v>
      </c>
      <c r="AH119" s="27">
        <f t="shared" si="23"/>
        <v>-0.9673394293</v>
      </c>
      <c r="AI119" s="27">
        <f t="shared" si="24"/>
        <v>-0.001026335997</v>
      </c>
      <c r="AJ119" s="27">
        <f t="shared" si="25"/>
        <v>-0.03778489184</v>
      </c>
      <c r="AK119" s="27">
        <f t="shared" si="26"/>
        <v>-0.7528021442</v>
      </c>
      <c r="AL119" s="27">
        <f t="shared" si="27"/>
        <v>-0.0125892815</v>
      </c>
      <c r="AM119" s="27">
        <f t="shared" si="28"/>
        <v>0.1624073423</v>
      </c>
      <c r="AN119" s="27">
        <f t="shared" si="29"/>
        <v>0.1170079374</v>
      </c>
      <c r="AO119" s="27"/>
      <c r="AP119" s="27"/>
      <c r="AQ119" s="27"/>
    </row>
    <row r="120">
      <c r="A120" s="29">
        <v>2065.0</v>
      </c>
      <c r="B120" s="30">
        <v>1596.0</v>
      </c>
      <c r="C120" s="14">
        <v>21.0</v>
      </c>
      <c r="D120" s="15">
        <v>14.0</v>
      </c>
      <c r="E120" s="16">
        <v>23.0</v>
      </c>
      <c r="F120" s="17">
        <v>28.0</v>
      </c>
      <c r="G120" s="18">
        <v>69.0</v>
      </c>
      <c r="H120" s="19">
        <v>17.0</v>
      </c>
      <c r="I120" s="20">
        <v>34.0</v>
      </c>
      <c r="J120" s="21">
        <v>28.0</v>
      </c>
      <c r="K120" s="22">
        <v>12.0</v>
      </c>
      <c r="L120" s="63">
        <f t="shared" si="1"/>
        <v>21</v>
      </c>
      <c r="M120" s="63">
        <f t="shared" si="2"/>
        <v>45</v>
      </c>
      <c r="N120" s="63">
        <f t="shared" si="3"/>
        <v>23</v>
      </c>
      <c r="O120" s="63">
        <f t="shared" si="4"/>
        <v>46</v>
      </c>
      <c r="P120" s="64">
        <f t="shared" si="5"/>
        <v>46</v>
      </c>
      <c r="Q120" s="65">
        <f t="shared" si="6"/>
        <v>0.4962962963</v>
      </c>
      <c r="R120" s="65">
        <f t="shared" si="7"/>
        <v>0.4888888889</v>
      </c>
      <c r="S120" s="73">
        <f t="shared" si="8"/>
        <v>0.02756892231</v>
      </c>
      <c r="T120" s="66">
        <f t="shared" si="9"/>
        <v>0.5054945055</v>
      </c>
      <c r="U120" s="27">
        <f t="shared" si="10"/>
        <v>0.5032757612</v>
      </c>
      <c r="V120" s="27">
        <f t="shared" si="11"/>
        <v>-0.352673864</v>
      </c>
      <c r="W120" s="27">
        <f t="shared" si="12"/>
        <v>-2.210140481</v>
      </c>
      <c r="X120" s="27">
        <f t="shared" si="13"/>
        <v>0.4300205726</v>
      </c>
      <c r="Y120" s="27">
        <f t="shared" si="14"/>
        <v>-0.006275033012</v>
      </c>
      <c r="Z120" s="27">
        <f t="shared" si="15"/>
        <v>0.2007196706</v>
      </c>
      <c r="AA120" s="27">
        <f t="shared" si="16"/>
        <v>1.369093122</v>
      </c>
      <c r="AB120" s="27">
        <f t="shared" si="17"/>
        <v>0.5004316067</v>
      </c>
      <c r="AC120" s="27">
        <f t="shared" si="18"/>
        <v>0.7015958013</v>
      </c>
      <c r="AD120" s="27">
        <f t="shared" si="19"/>
        <v>-0.7027127267</v>
      </c>
      <c r="AE120" s="27">
        <f t="shared" si="20"/>
        <v>0.01269099182</v>
      </c>
      <c r="AF120" s="27">
        <f t="shared" si="21"/>
        <v>0.01380498924</v>
      </c>
      <c r="AG120" s="27">
        <f t="shared" si="22"/>
        <v>-0.0564307246</v>
      </c>
      <c r="AH120" s="27">
        <f t="shared" si="23"/>
        <v>-0.2843322465</v>
      </c>
      <c r="AI120" s="27">
        <f t="shared" si="24"/>
        <v>-0.03806072078</v>
      </c>
      <c r="AJ120" s="27">
        <f t="shared" si="25"/>
        <v>-0.1679604155</v>
      </c>
      <c r="AK120" s="27">
        <f t="shared" si="26"/>
        <v>-0.4011168571</v>
      </c>
      <c r="AL120" s="27">
        <f t="shared" si="27"/>
        <v>-0.1014454427</v>
      </c>
      <c r="AM120" s="27">
        <f t="shared" si="28"/>
        <v>0.1568695194</v>
      </c>
      <c r="AN120" s="27">
        <f t="shared" si="29"/>
        <v>0.2048759925</v>
      </c>
      <c r="AO120" s="27"/>
      <c r="AP120" s="27"/>
      <c r="AQ120" s="27"/>
    </row>
    <row r="121">
      <c r="A121" s="29">
        <v>2067.0</v>
      </c>
      <c r="B121" s="30">
        <v>1563.0</v>
      </c>
      <c r="C121" s="14">
        <v>12.0</v>
      </c>
      <c r="D121" s="15">
        <v>9.0</v>
      </c>
      <c r="E121" s="16">
        <v>27.0</v>
      </c>
      <c r="F121" s="17">
        <v>28.0</v>
      </c>
      <c r="G121" s="18">
        <v>88.0</v>
      </c>
      <c r="H121" s="19">
        <v>14.0</v>
      </c>
      <c r="I121" s="20">
        <v>23.0</v>
      </c>
      <c r="J121" s="21">
        <v>30.0</v>
      </c>
      <c r="K121" s="22">
        <v>19.0</v>
      </c>
      <c r="L121" s="63">
        <f t="shared" si="1"/>
        <v>12</v>
      </c>
      <c r="M121" s="63">
        <f t="shared" si="2"/>
        <v>42</v>
      </c>
      <c r="N121" s="63">
        <f t="shared" si="3"/>
        <v>27</v>
      </c>
      <c r="O121" s="63">
        <f t="shared" si="4"/>
        <v>42</v>
      </c>
      <c r="P121" s="64">
        <f t="shared" si="5"/>
        <v>42</v>
      </c>
      <c r="Q121" s="65">
        <f t="shared" si="6"/>
        <v>0.4390243902</v>
      </c>
      <c r="R121" s="65">
        <f t="shared" si="7"/>
        <v>0.4390243902</v>
      </c>
      <c r="S121" s="73">
        <f t="shared" si="8"/>
        <v>0.02495201536</v>
      </c>
      <c r="T121" s="66">
        <f t="shared" si="9"/>
        <v>0.5</v>
      </c>
      <c r="U121" s="27">
        <f t="shared" si="10"/>
        <v>0.4991647549</v>
      </c>
      <c r="V121" s="27">
        <f t="shared" si="11"/>
        <v>-0.3191972313</v>
      </c>
      <c r="W121" s="27">
        <f t="shared" si="12"/>
        <v>-1.984715953</v>
      </c>
      <c r="X121" s="27">
        <f t="shared" si="13"/>
        <v>0.3803967934</v>
      </c>
      <c r="Y121" s="27">
        <f t="shared" si="14"/>
        <v>-0.005140290861</v>
      </c>
      <c r="Z121" s="27">
        <f t="shared" si="15"/>
        <v>0.1631376704</v>
      </c>
      <c r="AA121" s="27">
        <f t="shared" si="16"/>
        <v>1.104053074</v>
      </c>
      <c r="AB121" s="27">
        <f t="shared" si="17"/>
        <v>0.4006620282</v>
      </c>
      <c r="AC121" s="27">
        <f t="shared" si="18"/>
        <v>0.5573308417</v>
      </c>
      <c r="AD121" s="27">
        <f t="shared" si="19"/>
        <v>-0.549886487</v>
      </c>
      <c r="AE121" s="27">
        <f t="shared" si="20"/>
        <v>0.009409208293</v>
      </c>
      <c r="AF121" s="27">
        <f t="shared" si="21"/>
        <v>0.01015514743</v>
      </c>
      <c r="AG121" s="27">
        <f t="shared" si="22"/>
        <v>-0.04118683587</v>
      </c>
      <c r="AH121" s="27">
        <f t="shared" si="23"/>
        <v>-0.2059024719</v>
      </c>
      <c r="AI121" s="27">
        <f t="shared" si="24"/>
        <v>-0.02758012955</v>
      </c>
      <c r="AJ121" s="27">
        <f t="shared" si="25"/>
        <v>-0.1207588241</v>
      </c>
      <c r="AK121" s="27">
        <f t="shared" si="26"/>
        <v>-0.2861379693</v>
      </c>
      <c r="AL121" s="27">
        <f t="shared" si="27"/>
        <v>-0.07184782233</v>
      </c>
      <c r="AM121" s="27">
        <f t="shared" si="28"/>
        <v>0.1102331646</v>
      </c>
      <c r="AN121" s="27">
        <f t="shared" si="29"/>
        <v>0.1418188348</v>
      </c>
      <c r="AO121" s="27"/>
      <c r="AP121" s="27"/>
      <c r="AQ121" s="27"/>
    </row>
    <row r="122">
      <c r="A122" s="29">
        <v>2073.0</v>
      </c>
      <c r="B122" s="30">
        <v>1952.0</v>
      </c>
      <c r="C122" s="14">
        <v>17.0</v>
      </c>
      <c r="D122" s="15">
        <v>10.0</v>
      </c>
      <c r="E122" s="16">
        <v>21.0</v>
      </c>
      <c r="F122" s="17">
        <v>31.0</v>
      </c>
      <c r="G122" s="18">
        <v>72.0</v>
      </c>
      <c r="H122" s="19">
        <v>15.0</v>
      </c>
      <c r="I122" s="20">
        <v>24.0</v>
      </c>
      <c r="J122" s="21">
        <v>24.0</v>
      </c>
      <c r="K122" s="22">
        <v>16.0</v>
      </c>
      <c r="L122" s="63">
        <f t="shared" si="1"/>
        <v>17</v>
      </c>
      <c r="M122" s="63">
        <f t="shared" si="2"/>
        <v>46</v>
      </c>
      <c r="N122" s="63">
        <f t="shared" si="3"/>
        <v>21</v>
      </c>
      <c r="O122" s="63">
        <f t="shared" si="4"/>
        <v>40</v>
      </c>
      <c r="P122" s="64">
        <f t="shared" si="5"/>
        <v>40</v>
      </c>
      <c r="Q122" s="65">
        <f t="shared" si="6"/>
        <v>0.4596774194</v>
      </c>
      <c r="R122" s="65">
        <f t="shared" si="7"/>
        <v>0.5080645161</v>
      </c>
      <c r="S122" s="73">
        <f t="shared" si="8"/>
        <v>0.01946721311</v>
      </c>
      <c r="T122" s="66">
        <f t="shared" si="9"/>
        <v>0.4651162791</v>
      </c>
      <c r="U122" s="27">
        <f t="shared" si="10"/>
        <v>0.4669738717</v>
      </c>
      <c r="V122" s="27">
        <f t="shared" si="11"/>
        <v>-0.2490332119</v>
      </c>
      <c r="W122" s="27">
        <f t="shared" si="12"/>
        <v>-2.296828542</v>
      </c>
      <c r="X122" s="27">
        <f t="shared" si="13"/>
        <v>0.3982918039</v>
      </c>
      <c r="Y122" s="27">
        <f t="shared" si="14"/>
        <v>-0.003128844664</v>
      </c>
      <c r="Z122" s="27">
        <f t="shared" si="15"/>
        <v>0.1472931759</v>
      </c>
      <c r="AA122" s="27">
        <f t="shared" si="16"/>
        <v>1.478598915</v>
      </c>
      <c r="AB122" s="27">
        <f t="shared" si="17"/>
        <v>0.3272961235</v>
      </c>
      <c r="AC122" s="27">
        <f t="shared" si="18"/>
        <v>0.6753172058</v>
      </c>
      <c r="AD122" s="27">
        <f t="shared" si="19"/>
        <v>-0.6028400423</v>
      </c>
      <c r="AE122" s="27">
        <f t="shared" si="20"/>
        <v>0.004468353725</v>
      </c>
      <c r="AF122" s="27">
        <f t="shared" si="21"/>
        <v>0.007153404066</v>
      </c>
      <c r="AG122" s="27">
        <f t="shared" si="22"/>
        <v>-0.04303452514</v>
      </c>
      <c r="AH122" s="27">
        <f t="shared" si="23"/>
        <v>-0.3191186663</v>
      </c>
      <c r="AI122" s="27">
        <f t="shared" si="24"/>
        <v>-0.01757750105</v>
      </c>
      <c r="AJ122" s="27">
        <f t="shared" si="25"/>
        <v>-0.1141594237</v>
      </c>
      <c r="AK122" s="27">
        <f t="shared" si="26"/>
        <v>-0.4012365104</v>
      </c>
      <c r="AL122" s="27">
        <f t="shared" si="27"/>
        <v>-0.06145267723</v>
      </c>
      <c r="AM122" s="27">
        <f t="shared" si="28"/>
        <v>0.1398529191</v>
      </c>
      <c r="AN122" s="27">
        <f t="shared" si="29"/>
        <v>0.1627899086</v>
      </c>
      <c r="AO122" s="27"/>
      <c r="AP122" s="27"/>
      <c r="AQ122" s="27"/>
    </row>
    <row r="123">
      <c r="A123" s="29">
        <v>2074.0</v>
      </c>
      <c r="B123" s="30">
        <v>1756.0</v>
      </c>
      <c r="C123" s="14">
        <v>13.0</v>
      </c>
      <c r="D123" s="15">
        <v>13.0</v>
      </c>
      <c r="E123" s="16">
        <v>9.0</v>
      </c>
      <c r="F123" s="17">
        <v>58.0</v>
      </c>
      <c r="G123" s="18">
        <v>128.0</v>
      </c>
      <c r="H123" s="19">
        <v>18.0</v>
      </c>
      <c r="I123" s="20">
        <v>10.0</v>
      </c>
      <c r="J123" s="21">
        <v>31.0</v>
      </c>
      <c r="K123" s="22">
        <v>19.0</v>
      </c>
      <c r="L123" s="63">
        <f t="shared" si="1"/>
        <v>13</v>
      </c>
      <c r="M123" s="63">
        <f t="shared" si="2"/>
        <v>76</v>
      </c>
      <c r="N123" s="63">
        <f t="shared" si="3"/>
        <v>9</v>
      </c>
      <c r="O123" s="63">
        <f t="shared" si="4"/>
        <v>29</v>
      </c>
      <c r="P123" s="64">
        <f t="shared" si="5"/>
        <v>29</v>
      </c>
      <c r="Q123" s="65">
        <f t="shared" si="6"/>
        <v>0.3307086614</v>
      </c>
      <c r="R123" s="65">
        <f t="shared" si="7"/>
        <v>0.7007874016</v>
      </c>
      <c r="S123" s="73">
        <f t="shared" si="8"/>
        <v>0.0125284738</v>
      </c>
      <c r="T123" s="66">
        <f t="shared" si="9"/>
        <v>0.2761904762</v>
      </c>
      <c r="U123" s="27">
        <f t="shared" si="10"/>
        <v>0.272530552</v>
      </c>
      <c r="V123" s="27">
        <f t="shared" si="11"/>
        <v>-0.1602697856</v>
      </c>
      <c r="W123" s="27">
        <f t="shared" si="12"/>
        <v>-3.168078964</v>
      </c>
      <c r="X123" s="27">
        <f t="shared" si="13"/>
        <v>0.286545616</v>
      </c>
      <c r="Y123" s="27">
        <f t="shared" si="14"/>
        <v>-0.001295903833</v>
      </c>
      <c r="Z123" s="27">
        <f t="shared" si="15"/>
        <v>0.1307508238</v>
      </c>
      <c r="AA123" s="27">
        <f t="shared" si="16"/>
        <v>2.813100358</v>
      </c>
      <c r="AB123" s="27">
        <f t="shared" si="17"/>
        <v>0.1515401269</v>
      </c>
      <c r="AC123" s="27">
        <f t="shared" si="18"/>
        <v>0.670143231</v>
      </c>
      <c r="AD123" s="27">
        <f t="shared" si="19"/>
        <v>-0.3120232022</v>
      </c>
      <c r="AE123" s="27">
        <f t="shared" si="20"/>
        <v>0.001191051947</v>
      </c>
      <c r="AF123" s="27">
        <f t="shared" si="21"/>
        <v>0.004086664174</v>
      </c>
      <c r="AG123" s="27">
        <f t="shared" si="22"/>
        <v>-0.05269218937</v>
      </c>
      <c r="AH123" s="27">
        <f t="shared" si="23"/>
        <v>-0.8374414875</v>
      </c>
      <c r="AI123" s="27">
        <f t="shared" si="24"/>
        <v>-0.005237672064</v>
      </c>
      <c r="AJ123" s="27">
        <f t="shared" si="25"/>
        <v>-0.0729064537</v>
      </c>
      <c r="AK123" s="27">
        <f t="shared" si="26"/>
        <v>-0.5491964058</v>
      </c>
      <c r="AL123" s="27">
        <f t="shared" si="27"/>
        <v>-0.0204701013</v>
      </c>
      <c r="AM123" s="27">
        <f t="shared" si="28"/>
        <v>0.09984441</v>
      </c>
      <c r="AN123" s="27">
        <f t="shared" si="29"/>
        <v>0.0606184289</v>
      </c>
      <c r="AO123" s="27"/>
      <c r="AP123" s="27"/>
      <c r="AQ123" s="27"/>
    </row>
    <row r="124">
      <c r="A124" s="29">
        <v>2082.0</v>
      </c>
      <c r="B124" s="30">
        <v>1903.0</v>
      </c>
      <c r="C124" s="14">
        <v>32.0</v>
      </c>
      <c r="D124" s="15">
        <v>20.0</v>
      </c>
      <c r="E124" s="16">
        <v>35.0</v>
      </c>
      <c r="F124" s="17">
        <v>43.0</v>
      </c>
      <c r="G124" s="18">
        <v>127.0</v>
      </c>
      <c r="H124" s="19">
        <v>16.0</v>
      </c>
      <c r="I124" s="20">
        <v>45.0</v>
      </c>
      <c r="J124" s="21">
        <v>41.0</v>
      </c>
      <c r="K124" s="22">
        <v>30.0</v>
      </c>
      <c r="L124" s="63">
        <f t="shared" si="1"/>
        <v>32</v>
      </c>
      <c r="M124" s="63">
        <f t="shared" si="2"/>
        <v>59</v>
      </c>
      <c r="N124" s="63">
        <f t="shared" si="3"/>
        <v>35</v>
      </c>
      <c r="O124" s="63">
        <f t="shared" si="4"/>
        <v>75</v>
      </c>
      <c r="P124" s="64">
        <f t="shared" si="5"/>
        <v>75</v>
      </c>
      <c r="Q124" s="65">
        <f t="shared" si="6"/>
        <v>0.5323383085</v>
      </c>
      <c r="R124" s="65">
        <f t="shared" si="7"/>
        <v>0.4527363184</v>
      </c>
      <c r="S124" s="73">
        <f t="shared" si="8"/>
        <v>0.035207567</v>
      </c>
      <c r="T124" s="66">
        <f t="shared" si="9"/>
        <v>0.5597014925</v>
      </c>
      <c r="U124" s="27">
        <f t="shared" si="10"/>
        <v>0.555609349</v>
      </c>
      <c r="V124" s="27">
        <f t="shared" si="11"/>
        <v>-0.4503907899</v>
      </c>
      <c r="W124" s="27">
        <f t="shared" si="12"/>
        <v>-2.046704041</v>
      </c>
      <c r="X124" s="27">
        <f t="shared" si="13"/>
        <v>0.4612495115</v>
      </c>
      <c r="Y124" s="27">
        <f t="shared" si="14"/>
        <v>-0.01023407192</v>
      </c>
      <c r="Z124" s="27">
        <f t="shared" si="15"/>
        <v>0.2373784711</v>
      </c>
      <c r="AA124" s="27">
        <f t="shared" si="16"/>
        <v>1.174095232</v>
      </c>
      <c r="AB124" s="27">
        <f t="shared" si="17"/>
        <v>0.6855002894</v>
      </c>
      <c r="AC124" s="27">
        <f t="shared" si="18"/>
        <v>0.6968973855</v>
      </c>
      <c r="AD124" s="27">
        <f t="shared" si="19"/>
        <v>-0.8084835561</v>
      </c>
      <c r="AE124" s="27">
        <f t="shared" si="20"/>
        <v>0.02643286506</v>
      </c>
      <c r="AF124" s="27">
        <f t="shared" si="21"/>
        <v>0.02084988626</v>
      </c>
      <c r="AG124" s="27">
        <f t="shared" si="22"/>
        <v>-0.06180195131</v>
      </c>
      <c r="AH124" s="27">
        <f t="shared" si="23"/>
        <v>-0.2258039943</v>
      </c>
      <c r="AI124" s="27">
        <f t="shared" si="24"/>
        <v>-0.06658189392</v>
      </c>
      <c r="AJ124" s="27">
        <f t="shared" si="25"/>
        <v>-0.2130615191</v>
      </c>
      <c r="AK124" s="27">
        <f t="shared" si="26"/>
        <v>-0.3689673487</v>
      </c>
      <c r="AL124" s="27">
        <f t="shared" si="27"/>
        <v>-0.1490534864</v>
      </c>
      <c r="AM124" s="27">
        <f t="shared" si="28"/>
        <v>0.1671348846</v>
      </c>
      <c r="AN124" s="27">
        <f t="shared" si="29"/>
        <v>0.2528314694</v>
      </c>
      <c r="AO124" s="27"/>
      <c r="AP124" s="27"/>
      <c r="AQ124" s="27"/>
    </row>
    <row r="125">
      <c r="A125" s="29">
        <v>2086.0</v>
      </c>
      <c r="B125" s="30">
        <v>2283.0</v>
      </c>
      <c r="C125" s="14">
        <v>5.0</v>
      </c>
      <c r="D125" s="15">
        <v>6.0</v>
      </c>
      <c r="E125" s="16">
        <v>2.0</v>
      </c>
      <c r="F125" s="17">
        <v>24.0</v>
      </c>
      <c r="G125" s="18">
        <v>60.0</v>
      </c>
      <c r="H125" s="19">
        <v>22.0</v>
      </c>
      <c r="I125" s="20">
        <v>9.0</v>
      </c>
      <c r="J125" s="21">
        <v>23.0</v>
      </c>
      <c r="K125" s="22">
        <v>6.0</v>
      </c>
      <c r="L125" s="63">
        <f t="shared" si="1"/>
        <v>5</v>
      </c>
      <c r="M125" s="63">
        <f t="shared" si="2"/>
        <v>46</v>
      </c>
      <c r="N125" s="63">
        <f t="shared" si="3"/>
        <v>2</v>
      </c>
      <c r="O125" s="63">
        <f t="shared" si="4"/>
        <v>15</v>
      </c>
      <c r="P125" s="64">
        <f t="shared" si="5"/>
        <v>15</v>
      </c>
      <c r="Q125" s="65">
        <f t="shared" si="6"/>
        <v>0.2941176471</v>
      </c>
      <c r="R125" s="65">
        <f t="shared" si="7"/>
        <v>0.75</v>
      </c>
      <c r="S125" s="73">
        <f t="shared" si="8"/>
        <v>0.003066141042</v>
      </c>
      <c r="T125" s="66">
        <f t="shared" si="9"/>
        <v>0.2459016393</v>
      </c>
      <c r="U125" s="27">
        <f t="shared" si="10"/>
        <v>0.2451167574</v>
      </c>
      <c r="V125" s="27">
        <f t="shared" si="11"/>
        <v>-0.03922343416</v>
      </c>
      <c r="W125" s="27">
        <f t="shared" si="12"/>
        <v>-3.39055642</v>
      </c>
      <c r="X125" s="27">
        <f t="shared" si="13"/>
        <v>0.2548409891</v>
      </c>
      <c r="Y125" s="27">
        <f t="shared" si="14"/>
        <v>-0.00007761768635</v>
      </c>
      <c r="Z125" s="27">
        <f t="shared" si="15"/>
        <v>0.03424627745</v>
      </c>
      <c r="AA125" s="27">
        <f t="shared" si="16"/>
        <v>3.222071559</v>
      </c>
      <c r="AB125" s="27">
        <f t="shared" si="17"/>
        <v>0.03298352893</v>
      </c>
      <c r="AC125" s="27">
        <f t="shared" si="18"/>
        <v>0.6378493634</v>
      </c>
      <c r="AD125" s="27">
        <f t="shared" si="19"/>
        <v>-0.2467958864</v>
      </c>
      <c r="AE125" s="27">
        <f t="shared" si="20"/>
        <v>0.00001745872729</v>
      </c>
      <c r="AF125" s="27">
        <f t="shared" si="21"/>
        <v>0.0002619581091</v>
      </c>
      <c r="AG125" s="27">
        <f t="shared" si="22"/>
        <v>-0.01477032864</v>
      </c>
      <c r="AH125" s="27">
        <f t="shared" si="23"/>
        <v>-1.026548341</v>
      </c>
      <c r="AI125" s="27">
        <f t="shared" si="24"/>
        <v>-0.0002789984146</v>
      </c>
      <c r="AJ125" s="27">
        <f t="shared" si="25"/>
        <v>-0.01698284416</v>
      </c>
      <c r="AK125" s="27">
        <f t="shared" si="26"/>
        <v>-0.5594395363</v>
      </c>
      <c r="AL125" s="27">
        <f t="shared" si="27"/>
        <v>-0.003962460793</v>
      </c>
      <c r="AM125" s="27">
        <f t="shared" si="28"/>
        <v>0.08451810668</v>
      </c>
      <c r="AN125" s="27">
        <f t="shared" si="29"/>
        <v>0.04264137661</v>
      </c>
      <c r="AO125" s="27"/>
      <c r="AP125" s="27"/>
      <c r="AQ125" s="27"/>
    </row>
    <row r="126">
      <c r="A126" s="29">
        <v>2087.0</v>
      </c>
      <c r="B126" s="30">
        <v>2996.0</v>
      </c>
      <c r="C126" s="14">
        <v>12.0</v>
      </c>
      <c r="D126" s="15">
        <v>5.0</v>
      </c>
      <c r="E126" s="16">
        <v>4.0</v>
      </c>
      <c r="F126" s="17">
        <v>67.0</v>
      </c>
      <c r="G126" s="18">
        <v>119.0</v>
      </c>
      <c r="H126" s="19">
        <v>37.0</v>
      </c>
      <c r="I126" s="20">
        <v>30.0</v>
      </c>
      <c r="J126" s="21">
        <v>26.0</v>
      </c>
      <c r="K126" s="22">
        <v>6.0</v>
      </c>
      <c r="L126" s="63">
        <f t="shared" si="1"/>
        <v>12</v>
      </c>
      <c r="M126" s="63">
        <f t="shared" si="2"/>
        <v>104</v>
      </c>
      <c r="N126" s="63">
        <f t="shared" si="3"/>
        <v>4</v>
      </c>
      <c r="O126" s="63">
        <f t="shared" si="4"/>
        <v>36</v>
      </c>
      <c r="P126" s="64">
        <f t="shared" si="5"/>
        <v>35</v>
      </c>
      <c r="Q126" s="65">
        <f t="shared" si="6"/>
        <v>0.3076923077</v>
      </c>
      <c r="R126" s="65">
        <f t="shared" si="7"/>
        <v>0.7435897436</v>
      </c>
      <c r="S126" s="73">
        <f t="shared" si="8"/>
        <v>0.005340453939</v>
      </c>
      <c r="T126" s="66">
        <f t="shared" si="9"/>
        <v>0.2571428571</v>
      </c>
      <c r="U126" s="27">
        <f t="shared" si="10"/>
        <v>0.2499999486</v>
      </c>
      <c r="V126" s="27">
        <f t="shared" si="11"/>
        <v>-0.06831745198</v>
      </c>
      <c r="W126" s="27">
        <f t="shared" si="12"/>
        <v>-3.361577305</v>
      </c>
      <c r="X126" s="27">
        <f t="shared" si="13"/>
        <v>0.2666028809</v>
      </c>
      <c r="Y126" s="27">
        <f t="shared" si="14"/>
        <v>-0.0002354684816</v>
      </c>
      <c r="Z126" s="27">
        <f t="shared" si="15"/>
        <v>0.05913866867</v>
      </c>
      <c r="AA126" s="27">
        <f t="shared" si="16"/>
        <v>3.167228789</v>
      </c>
      <c r="AB126" s="27">
        <f t="shared" si="17"/>
        <v>0.06010058793</v>
      </c>
      <c r="AC126" s="27">
        <f t="shared" si="18"/>
        <v>0.6615852437</v>
      </c>
      <c r="AD126" s="27">
        <f t="shared" si="19"/>
        <v>-0.2701027642</v>
      </c>
      <c r="AE126" s="27">
        <f t="shared" si="20"/>
        <v>0.00009225092225</v>
      </c>
      <c r="AF126" s="27">
        <f t="shared" si="21"/>
        <v>0.0007879090058</v>
      </c>
      <c r="AG126" s="27">
        <f t="shared" si="22"/>
        <v>-0.02528834796</v>
      </c>
      <c r="AH126" s="27">
        <f t="shared" si="23"/>
        <v>-1.00045092</v>
      </c>
      <c r="AI126" s="27">
        <f t="shared" si="24"/>
        <v>-0.0008854608861</v>
      </c>
      <c r="AJ126" s="27">
        <f t="shared" si="25"/>
        <v>-0.03068062151</v>
      </c>
      <c r="AK126" s="27">
        <f t="shared" si="26"/>
        <v>-0.5752981352</v>
      </c>
      <c r="AL126" s="27">
        <f t="shared" si="27"/>
        <v>-0.007553393937</v>
      </c>
      <c r="AM126" s="27">
        <f t="shared" si="28"/>
        <v>0.09170921992</v>
      </c>
      <c r="AN126" s="27">
        <f t="shared" si="29"/>
        <v>0.04882226064</v>
      </c>
      <c r="AO126" s="27"/>
      <c r="AP126" s="27"/>
      <c r="AQ126" s="27"/>
    </row>
    <row r="127">
      <c r="A127" s="29">
        <v>2126.0</v>
      </c>
      <c r="B127" s="30">
        <v>2337.0</v>
      </c>
      <c r="C127" s="14">
        <v>13.0</v>
      </c>
      <c r="D127" s="15">
        <v>2.0</v>
      </c>
      <c r="E127" s="16">
        <v>19.0</v>
      </c>
      <c r="F127" s="17">
        <v>38.0</v>
      </c>
      <c r="G127" s="18">
        <v>108.0</v>
      </c>
      <c r="H127" s="19">
        <v>31.0</v>
      </c>
      <c r="I127" s="20">
        <v>15.0</v>
      </c>
      <c r="J127" s="21">
        <v>27.0</v>
      </c>
      <c r="K127" s="22">
        <v>17.0</v>
      </c>
      <c r="L127" s="63">
        <f t="shared" si="1"/>
        <v>13</v>
      </c>
      <c r="M127" s="63">
        <f t="shared" si="2"/>
        <v>69</v>
      </c>
      <c r="N127" s="63">
        <f t="shared" si="3"/>
        <v>19</v>
      </c>
      <c r="O127" s="63">
        <f t="shared" si="4"/>
        <v>32</v>
      </c>
      <c r="P127" s="64">
        <f t="shared" si="5"/>
        <v>32</v>
      </c>
      <c r="Q127" s="65">
        <f t="shared" si="6"/>
        <v>0.3383458647</v>
      </c>
      <c r="R127" s="65">
        <f t="shared" si="7"/>
        <v>0.6165413534</v>
      </c>
      <c r="S127" s="73">
        <f t="shared" si="8"/>
        <v>0.01369276851</v>
      </c>
      <c r="T127" s="66">
        <f t="shared" si="9"/>
        <v>0.3168316832</v>
      </c>
      <c r="U127" s="27">
        <f t="shared" si="10"/>
        <v>0.324127041</v>
      </c>
      <c r="V127" s="27">
        <f t="shared" si="11"/>
        <v>-0.175163959</v>
      </c>
      <c r="W127" s="27">
        <f t="shared" si="12"/>
        <v>-2.787224325</v>
      </c>
      <c r="X127" s="27">
        <f t="shared" si="13"/>
        <v>0.2931629423</v>
      </c>
      <c r="Y127" s="27">
        <f t="shared" si="14"/>
        <v>-0.001547957269</v>
      </c>
      <c r="Z127" s="27">
        <f t="shared" si="15"/>
        <v>0.1257226297</v>
      </c>
      <c r="AA127" s="27">
        <f t="shared" si="16"/>
        <v>2.177394279</v>
      </c>
      <c r="AB127" s="27">
        <f t="shared" si="17"/>
        <v>0.1694478437</v>
      </c>
      <c r="AC127" s="27">
        <f t="shared" si="18"/>
        <v>0.6031965713</v>
      </c>
      <c r="AD127" s="27">
        <f t="shared" si="19"/>
        <v>-0.3266009896</v>
      </c>
      <c r="AE127" s="27">
        <f t="shared" si="20"/>
        <v>0.001554926959</v>
      </c>
      <c r="AF127" s="27">
        <f t="shared" si="21"/>
        <v>0.00429468257</v>
      </c>
      <c r="AG127" s="27">
        <f t="shared" si="22"/>
        <v>-0.0445749836</v>
      </c>
      <c r="AH127" s="27">
        <f t="shared" si="23"/>
        <v>-0.570272264</v>
      </c>
      <c r="AI127" s="27">
        <f t="shared" si="24"/>
        <v>-0.00640088169</v>
      </c>
      <c r="AJ127" s="27">
        <f t="shared" si="25"/>
        <v>-0.07172165453</v>
      </c>
      <c r="AK127" s="27">
        <f t="shared" si="26"/>
        <v>-0.4349054411</v>
      </c>
      <c r="AL127" s="27">
        <f t="shared" si="27"/>
        <v>-0.02341767073</v>
      </c>
      <c r="AM127" s="27">
        <f t="shared" si="28"/>
        <v>0.09194545948</v>
      </c>
      <c r="AN127" s="27">
        <f t="shared" si="29"/>
        <v>0.06491582582</v>
      </c>
      <c r="AO127" s="27"/>
      <c r="AP127" s="27"/>
      <c r="AQ127" s="27"/>
    </row>
    <row r="128">
      <c r="A128" s="29">
        <v>2352.0</v>
      </c>
      <c r="B128" s="30">
        <v>3099.0</v>
      </c>
      <c r="C128" s="14">
        <v>42.0</v>
      </c>
      <c r="D128" s="15">
        <v>27.0</v>
      </c>
      <c r="E128" s="16">
        <v>28.0</v>
      </c>
      <c r="F128" s="17">
        <v>98.0</v>
      </c>
      <c r="G128" s="18">
        <v>275.0</v>
      </c>
      <c r="H128" s="19">
        <v>28.0</v>
      </c>
      <c r="I128" s="20">
        <v>84.0</v>
      </c>
      <c r="J128" s="21">
        <v>128.0</v>
      </c>
      <c r="K128" s="22">
        <v>49.0</v>
      </c>
      <c r="L128" s="63">
        <f t="shared" si="1"/>
        <v>42</v>
      </c>
      <c r="M128" s="63">
        <f t="shared" si="2"/>
        <v>126</v>
      </c>
      <c r="N128" s="63">
        <f t="shared" si="3"/>
        <v>28</v>
      </c>
      <c r="O128" s="63">
        <f t="shared" si="4"/>
        <v>133</v>
      </c>
      <c r="P128" s="64">
        <f t="shared" si="5"/>
        <v>133</v>
      </c>
      <c r="Q128" s="65">
        <f t="shared" si="6"/>
        <v>0.5319148936</v>
      </c>
      <c r="R128" s="65">
        <f t="shared" si="7"/>
        <v>0.5106382979</v>
      </c>
      <c r="S128" s="73">
        <f t="shared" si="8"/>
        <v>0.02258793159</v>
      </c>
      <c r="T128" s="66">
        <f t="shared" si="9"/>
        <v>0.5135135135</v>
      </c>
      <c r="U128" s="27">
        <f t="shared" si="10"/>
        <v>0.5133558613</v>
      </c>
      <c r="V128" s="27">
        <f t="shared" si="11"/>
        <v>-0.2889548247</v>
      </c>
      <c r="W128" s="27">
        <f t="shared" si="12"/>
        <v>-2.308463945</v>
      </c>
      <c r="X128" s="27">
        <f t="shared" si="13"/>
        <v>0.4608826398</v>
      </c>
      <c r="Y128" s="27">
        <f t="shared" si="14"/>
        <v>-0.004212397667</v>
      </c>
      <c r="Z128" s="27">
        <f t="shared" si="15"/>
        <v>0.1717709931</v>
      </c>
      <c r="AA128" s="27">
        <f t="shared" si="16"/>
        <v>1.493617599</v>
      </c>
      <c r="AB128" s="27">
        <f t="shared" si="17"/>
        <v>0.4394429711</v>
      </c>
      <c r="AC128" s="27">
        <f t="shared" si="18"/>
        <v>0.7854007553</v>
      </c>
      <c r="AD128" s="27">
        <f t="shared" si="19"/>
        <v>-0.8071979534</v>
      </c>
      <c r="AE128" s="27">
        <f t="shared" si="20"/>
        <v>0.006980163364</v>
      </c>
      <c r="AF128" s="27">
        <f t="shared" si="21"/>
        <v>0.009679493616</v>
      </c>
      <c r="AG128" s="27">
        <f t="shared" si="22"/>
        <v>-0.0504404247</v>
      </c>
      <c r="AH128" s="27">
        <f t="shared" si="23"/>
        <v>-0.323993104</v>
      </c>
      <c r="AI128" s="27">
        <f t="shared" si="24"/>
        <v>-0.02738365872</v>
      </c>
      <c r="AJ128" s="27">
        <f t="shared" si="25"/>
        <v>-0.1540522152</v>
      </c>
      <c r="AK128" s="27">
        <f t="shared" si="26"/>
        <v>-0.4690060703</v>
      </c>
      <c r="AL128" s="27">
        <f t="shared" si="27"/>
        <v>-0.09547539173</v>
      </c>
      <c r="AM128" s="27">
        <f t="shared" si="28"/>
        <v>0.1882105725</v>
      </c>
      <c r="AN128" s="27">
        <f t="shared" si="29"/>
        <v>0.2522286527</v>
      </c>
      <c r="AO128" s="27"/>
      <c r="AP128" s="27"/>
      <c r="AQ128" s="27"/>
    </row>
    <row r="129">
      <c r="A129" s="29">
        <v>2360.0</v>
      </c>
      <c r="B129" s="30">
        <v>2222.0</v>
      </c>
      <c r="C129" s="14">
        <v>7.0</v>
      </c>
      <c r="D129" s="15">
        <v>6.0</v>
      </c>
      <c r="E129" s="16">
        <v>10.0</v>
      </c>
      <c r="F129" s="17">
        <v>58.0</v>
      </c>
      <c r="G129" s="18">
        <v>159.0</v>
      </c>
      <c r="H129" s="19">
        <v>21.0</v>
      </c>
      <c r="I129" s="20">
        <v>13.0</v>
      </c>
      <c r="J129" s="21">
        <v>18.0</v>
      </c>
      <c r="K129" s="22">
        <v>7.0</v>
      </c>
      <c r="L129" s="63">
        <f t="shared" si="1"/>
        <v>7</v>
      </c>
      <c r="M129" s="63">
        <f t="shared" si="2"/>
        <v>79</v>
      </c>
      <c r="N129" s="63">
        <f t="shared" si="3"/>
        <v>10</v>
      </c>
      <c r="O129" s="63">
        <f t="shared" si="4"/>
        <v>20</v>
      </c>
      <c r="P129" s="64">
        <f t="shared" si="5"/>
        <v>20</v>
      </c>
      <c r="Q129" s="65">
        <f t="shared" si="6"/>
        <v>0.2327586207</v>
      </c>
      <c r="R129" s="65">
        <f t="shared" si="7"/>
        <v>0.7413793103</v>
      </c>
      <c r="S129" s="73">
        <f t="shared" si="8"/>
        <v>0.007650765077</v>
      </c>
      <c r="T129" s="66">
        <f t="shared" si="9"/>
        <v>0.202020202</v>
      </c>
      <c r="U129" s="27">
        <f t="shared" si="10"/>
        <v>0.2029482958</v>
      </c>
      <c r="V129" s="27">
        <f t="shared" si="11"/>
        <v>-0.09787197526</v>
      </c>
      <c r="W129" s="27">
        <f t="shared" si="12"/>
        <v>-3.351584507</v>
      </c>
      <c r="X129" s="27">
        <f t="shared" si="13"/>
        <v>0.2016758862</v>
      </c>
      <c r="Y129" s="27">
        <f t="shared" si="14"/>
        <v>-0.0004832659198</v>
      </c>
      <c r="Z129" s="27">
        <f t="shared" si="15"/>
        <v>0.08447054724</v>
      </c>
      <c r="AA129" s="27">
        <f t="shared" si="16"/>
        <v>3.148426642</v>
      </c>
      <c r="AB129" s="27">
        <f t="shared" si="17"/>
        <v>0.06513202029</v>
      </c>
      <c r="AC129" s="27">
        <f t="shared" si="18"/>
        <v>0.4989787113</v>
      </c>
      <c r="AD129" s="27">
        <f t="shared" si="19"/>
        <v>-0.154563627</v>
      </c>
      <c r="AE129" s="27">
        <f t="shared" si="20"/>
        <v>0.000271238164</v>
      </c>
      <c r="AF129" s="27">
        <f t="shared" si="21"/>
        <v>0.001612265356</v>
      </c>
      <c r="AG129" s="27">
        <f t="shared" si="22"/>
        <v>-0.03601316527</v>
      </c>
      <c r="AH129" s="27">
        <f t="shared" si="23"/>
        <v>-0.9915554396</v>
      </c>
      <c r="AI129" s="27">
        <f t="shared" si="24"/>
        <v>-0.00137471257</v>
      </c>
      <c r="AJ129" s="27">
        <f t="shared" si="25"/>
        <v>-0.03315026872</v>
      </c>
      <c r="AK129" s="27">
        <f t="shared" si="26"/>
        <v>-0.4326096915</v>
      </c>
      <c r="AL129" s="27">
        <f t="shared" si="27"/>
        <v>-0.006192230302</v>
      </c>
      <c r="AM129" s="27">
        <f t="shared" si="28"/>
        <v>0.05232368739</v>
      </c>
      <c r="AN129" s="27">
        <f t="shared" si="29"/>
        <v>0.02113417468</v>
      </c>
      <c r="AO129" s="27"/>
      <c r="AP129" s="27"/>
      <c r="AQ129" s="27"/>
    </row>
    <row r="130">
      <c r="A130" s="29">
        <v>2371.0</v>
      </c>
      <c r="B130" s="30">
        <v>1353.0</v>
      </c>
      <c r="C130" s="14">
        <v>19.0</v>
      </c>
      <c r="D130" s="15">
        <v>8.0</v>
      </c>
      <c r="E130" s="16">
        <v>14.0</v>
      </c>
      <c r="F130" s="17">
        <v>28.0</v>
      </c>
      <c r="G130" s="18">
        <v>78.0</v>
      </c>
      <c r="H130" s="19">
        <v>19.0</v>
      </c>
      <c r="I130" s="20">
        <v>24.0</v>
      </c>
      <c r="J130" s="21">
        <v>13.0</v>
      </c>
      <c r="K130" s="22">
        <v>17.0</v>
      </c>
      <c r="L130" s="63">
        <f t="shared" si="1"/>
        <v>19</v>
      </c>
      <c r="M130" s="63">
        <f t="shared" si="2"/>
        <v>47</v>
      </c>
      <c r="N130" s="63">
        <f t="shared" si="3"/>
        <v>14</v>
      </c>
      <c r="O130" s="63">
        <f t="shared" si="4"/>
        <v>41</v>
      </c>
      <c r="P130" s="64">
        <f t="shared" si="5"/>
        <v>41</v>
      </c>
      <c r="Q130" s="65">
        <f t="shared" si="6"/>
        <v>0.4958677686</v>
      </c>
      <c r="R130" s="65">
        <f t="shared" si="7"/>
        <v>0.5454545455</v>
      </c>
      <c r="S130" s="73">
        <f t="shared" si="8"/>
        <v>0.0243902439</v>
      </c>
      <c r="T130" s="66">
        <f t="shared" si="9"/>
        <v>0.4659090909</v>
      </c>
      <c r="U130" s="27">
        <f t="shared" si="10"/>
        <v>0.4654925042</v>
      </c>
      <c r="V130" s="27">
        <f t="shared" si="11"/>
        <v>-0.312010802</v>
      </c>
      <c r="W130" s="27">
        <f t="shared" si="12"/>
        <v>-2.465859214</v>
      </c>
      <c r="X130" s="27">
        <f t="shared" si="13"/>
        <v>0.4296492708</v>
      </c>
      <c r="Y130" s="27">
        <f t="shared" si="14"/>
        <v>-0.004911438639</v>
      </c>
      <c r="Z130" s="27">
        <f t="shared" si="15"/>
        <v>0.1981229051</v>
      </c>
      <c r="AA130" s="27">
        <f t="shared" si="16"/>
        <v>1.704236197</v>
      </c>
      <c r="AB130" s="27">
        <f t="shared" si="17"/>
        <v>0.4423498977</v>
      </c>
      <c r="AC130" s="27">
        <f t="shared" si="18"/>
        <v>0.7820962893</v>
      </c>
      <c r="AD130" s="27">
        <f t="shared" si="19"/>
        <v>-0.7014997341</v>
      </c>
      <c r="AE130" s="27">
        <f t="shared" si="20"/>
        <v>0.008787890271</v>
      </c>
      <c r="AF130" s="27">
        <f t="shared" si="21"/>
        <v>0.01205527657</v>
      </c>
      <c r="AG130" s="27">
        <f t="shared" si="22"/>
        <v>-0.06214536985</v>
      </c>
      <c r="AH130" s="27">
        <f t="shared" si="23"/>
        <v>-0.3948856128</v>
      </c>
      <c r="AI130" s="27">
        <f t="shared" si="24"/>
        <v>-0.02976422384</v>
      </c>
      <c r="AJ130" s="27">
        <f t="shared" si="25"/>
        <v>-0.1656443161</v>
      </c>
      <c r="AK130" s="27">
        <f t="shared" si="26"/>
        <v>-0.4988759365</v>
      </c>
      <c r="AL130" s="27">
        <f t="shared" si="27"/>
        <v>-0.08959392999</v>
      </c>
      <c r="AM130" s="27">
        <f t="shared" si="28"/>
        <v>0.1747176002</v>
      </c>
      <c r="AN130" s="27">
        <f t="shared" si="29"/>
        <v>0.2043457492</v>
      </c>
      <c r="AO130" s="27"/>
      <c r="AP130" s="27"/>
      <c r="AQ130" s="27"/>
    </row>
    <row r="131">
      <c r="A131" s="29">
        <v>2372.0</v>
      </c>
      <c r="B131" s="30">
        <v>2474.0</v>
      </c>
      <c r="C131" s="14">
        <v>18.0</v>
      </c>
      <c r="D131" s="15">
        <v>8.0</v>
      </c>
      <c r="E131" s="16">
        <v>24.0</v>
      </c>
      <c r="F131" s="17">
        <v>58.0</v>
      </c>
      <c r="G131" s="18">
        <v>143.0</v>
      </c>
      <c r="H131" s="19">
        <v>30.0</v>
      </c>
      <c r="I131" s="20">
        <v>15.0</v>
      </c>
      <c r="J131" s="21">
        <v>35.0</v>
      </c>
      <c r="K131" s="22">
        <v>26.0</v>
      </c>
      <c r="L131" s="63">
        <f t="shared" si="1"/>
        <v>18</v>
      </c>
      <c r="M131" s="63">
        <f t="shared" si="2"/>
        <v>88</v>
      </c>
      <c r="N131" s="63">
        <f t="shared" si="3"/>
        <v>24</v>
      </c>
      <c r="O131" s="63">
        <f t="shared" si="4"/>
        <v>41</v>
      </c>
      <c r="P131" s="64">
        <f t="shared" si="5"/>
        <v>41</v>
      </c>
      <c r="Q131" s="65">
        <f t="shared" si="6"/>
        <v>0.3450292398</v>
      </c>
      <c r="R131" s="65">
        <f t="shared" si="7"/>
        <v>0.6198830409</v>
      </c>
      <c r="S131" s="73">
        <f t="shared" si="8"/>
        <v>0.01697655618</v>
      </c>
      <c r="T131" s="66">
        <f t="shared" si="9"/>
        <v>0.3178294574</v>
      </c>
      <c r="U131" s="27">
        <f t="shared" si="10"/>
        <v>0.3216207914</v>
      </c>
      <c r="V131" s="27">
        <f t="shared" si="11"/>
        <v>-0.2171716253</v>
      </c>
      <c r="W131" s="27">
        <f t="shared" si="12"/>
        <v>-2.802331232</v>
      </c>
      <c r="X131" s="27">
        <f t="shared" si="13"/>
        <v>0.2989538152</v>
      </c>
      <c r="Y131" s="27">
        <f t="shared" si="14"/>
        <v>-0.002379444756</v>
      </c>
      <c r="Z131" s="27">
        <f t="shared" si="15"/>
        <v>0.1567181618</v>
      </c>
      <c r="AA131" s="27">
        <f t="shared" si="16"/>
        <v>2.201061434</v>
      </c>
      <c r="AB131" s="27">
        <f t="shared" si="17"/>
        <v>0.214234497</v>
      </c>
      <c r="AC131" s="27">
        <f t="shared" si="18"/>
        <v>0.6184455034</v>
      </c>
      <c r="AD131" s="27">
        <f t="shared" si="19"/>
        <v>-0.3396311793</v>
      </c>
      <c r="AE131" s="27">
        <f t="shared" si="20"/>
        <v>0.002963363866</v>
      </c>
      <c r="AF131" s="27">
        <f t="shared" si="21"/>
        <v>0.006637358437</v>
      </c>
      <c r="AG131" s="27">
        <f t="shared" si="22"/>
        <v>-0.0558656181</v>
      </c>
      <c r="AH131" s="27">
        <f t="shared" si="23"/>
        <v>-0.5795953332</v>
      </c>
      <c r="AI131" s="27">
        <f t="shared" si="24"/>
        <v>-0.01003347763</v>
      </c>
      <c r="AJ131" s="27">
        <f t="shared" si="25"/>
        <v>-0.0911698417</v>
      </c>
      <c r="AK131" s="27">
        <f t="shared" si="26"/>
        <v>-0.4483167409</v>
      </c>
      <c r="AL131" s="27">
        <f t="shared" si="27"/>
        <v>-0.0301920138</v>
      </c>
      <c r="AM131" s="27">
        <f t="shared" si="28"/>
        <v>0.09613198008</v>
      </c>
      <c r="AN131" s="27">
        <f t="shared" si="29"/>
        <v>0.06883917733</v>
      </c>
      <c r="AO131" s="27"/>
      <c r="AP131" s="27"/>
      <c r="AQ131" s="27"/>
    </row>
    <row r="132">
      <c r="A132" s="29">
        <v>2387.0</v>
      </c>
      <c r="B132" s="30">
        <v>2474.0</v>
      </c>
      <c r="C132" s="14">
        <v>9.0</v>
      </c>
      <c r="D132" s="15">
        <v>4.0</v>
      </c>
      <c r="E132" s="16">
        <v>19.0</v>
      </c>
      <c r="F132" s="17">
        <v>47.0</v>
      </c>
      <c r="G132" s="18">
        <v>128.0</v>
      </c>
      <c r="H132" s="19">
        <v>38.0</v>
      </c>
      <c r="I132" s="20">
        <v>31.0</v>
      </c>
      <c r="J132" s="21">
        <v>18.0</v>
      </c>
      <c r="K132" s="22">
        <v>11.0</v>
      </c>
      <c r="L132" s="63">
        <f t="shared" si="1"/>
        <v>9</v>
      </c>
      <c r="M132" s="63">
        <f t="shared" si="2"/>
        <v>85</v>
      </c>
      <c r="N132" s="63">
        <f t="shared" si="3"/>
        <v>19</v>
      </c>
      <c r="O132" s="63">
        <f t="shared" si="4"/>
        <v>42</v>
      </c>
      <c r="P132" s="64">
        <f t="shared" si="5"/>
        <v>42</v>
      </c>
      <c r="Q132" s="65">
        <f t="shared" si="6"/>
        <v>0.3290322581</v>
      </c>
      <c r="R132" s="65">
        <f t="shared" si="7"/>
        <v>0.6064516129</v>
      </c>
      <c r="S132" s="73">
        <f t="shared" si="8"/>
        <v>0.01131770412</v>
      </c>
      <c r="T132" s="66">
        <f t="shared" si="9"/>
        <v>0.3307086614</v>
      </c>
      <c r="U132" s="27">
        <f t="shared" si="10"/>
        <v>0.3273674202</v>
      </c>
      <c r="V132" s="27">
        <f t="shared" si="11"/>
        <v>-0.1447810836</v>
      </c>
      <c r="W132" s="27">
        <f t="shared" si="12"/>
        <v>-2.741611213</v>
      </c>
      <c r="X132" s="27">
        <f t="shared" si="13"/>
        <v>0.2850930807</v>
      </c>
      <c r="Y132" s="27">
        <f t="shared" si="14"/>
        <v>-0.001057531003</v>
      </c>
      <c r="Z132" s="27">
        <f t="shared" si="15"/>
        <v>0.1022149618</v>
      </c>
      <c r="AA132" s="27">
        <f t="shared" si="16"/>
        <v>2.106711013</v>
      </c>
      <c r="AB132" s="27">
        <f t="shared" si="17"/>
        <v>0.1362011335</v>
      </c>
      <c r="AC132" s="27">
        <f t="shared" si="18"/>
        <v>0.576992826</v>
      </c>
      <c r="AD132" s="27">
        <f t="shared" si="19"/>
        <v>-0.308867851</v>
      </c>
      <c r="AE132" s="27">
        <f t="shared" si="20"/>
        <v>0.0008780337381</v>
      </c>
      <c r="AF132" s="27">
        <f t="shared" si="21"/>
        <v>0.002886018787</v>
      </c>
      <c r="AG132" s="27">
        <f t="shared" si="22"/>
        <v>-0.03564725971</v>
      </c>
      <c r="AH132" s="27">
        <f t="shared" si="23"/>
        <v>-0.5427303165</v>
      </c>
      <c r="AI132" s="27">
        <f t="shared" si="24"/>
        <v>-0.004252570727</v>
      </c>
      <c r="AJ132" s="27">
        <f t="shared" si="25"/>
        <v>-0.05670598764</v>
      </c>
      <c r="AK132" s="27">
        <f t="shared" si="26"/>
        <v>-0.4092044372</v>
      </c>
      <c r="AL132" s="27">
        <f t="shared" si="27"/>
        <v>-0.01830484162</v>
      </c>
      <c r="AM132" s="27">
        <f t="shared" si="28"/>
        <v>0.08553019097</v>
      </c>
      <c r="AN132" s="27">
        <f t="shared" si="29"/>
        <v>0.05970124688</v>
      </c>
      <c r="AO132" s="27"/>
      <c r="AP132" s="27"/>
      <c r="AQ132" s="27"/>
    </row>
    <row r="133">
      <c r="A133" s="29">
        <v>2399.0</v>
      </c>
      <c r="B133" s="30">
        <v>1496.0</v>
      </c>
      <c r="C133" s="14">
        <v>3.0</v>
      </c>
      <c r="D133" s="15">
        <v>7.0</v>
      </c>
      <c r="E133" s="16">
        <v>10.0</v>
      </c>
      <c r="F133" s="17">
        <v>32.0</v>
      </c>
      <c r="G133" s="18">
        <v>111.0</v>
      </c>
      <c r="H133" s="19">
        <v>17.0</v>
      </c>
      <c r="I133" s="20">
        <v>16.0</v>
      </c>
      <c r="J133" s="21">
        <v>26.0</v>
      </c>
      <c r="K133" s="22">
        <v>18.0</v>
      </c>
      <c r="L133" s="63">
        <f t="shared" si="1"/>
        <v>3</v>
      </c>
      <c r="M133" s="63">
        <f t="shared" si="2"/>
        <v>49</v>
      </c>
      <c r="N133" s="63">
        <f t="shared" si="3"/>
        <v>10</v>
      </c>
      <c r="O133" s="63">
        <f t="shared" si="4"/>
        <v>34</v>
      </c>
      <c r="P133" s="64">
        <f t="shared" si="5"/>
        <v>34</v>
      </c>
      <c r="Q133" s="65">
        <f t="shared" si="6"/>
        <v>0.3854166667</v>
      </c>
      <c r="R133" s="65">
        <f t="shared" si="7"/>
        <v>0.5416666667</v>
      </c>
      <c r="S133" s="73">
        <f t="shared" si="8"/>
        <v>0.008689839572</v>
      </c>
      <c r="T133" s="66">
        <f t="shared" si="9"/>
        <v>0.4096385542</v>
      </c>
      <c r="U133" s="27">
        <f t="shared" si="10"/>
        <v>0.4048399272</v>
      </c>
      <c r="V133" s="27">
        <f t="shared" si="11"/>
        <v>-0.1111642764</v>
      </c>
      <c r="W133" s="27">
        <f t="shared" si="12"/>
        <v>-2.448735192</v>
      </c>
      <c r="X133" s="27">
        <f t="shared" si="13"/>
        <v>0.3339478794</v>
      </c>
      <c r="Y133" s="27">
        <f t="shared" si="14"/>
        <v>-0.0006234475944</v>
      </c>
      <c r="Z133" s="27">
        <f t="shared" si="15"/>
        <v>0.0700977129</v>
      </c>
      <c r="AA133" s="27">
        <f t="shared" si="16"/>
        <v>1.680648437</v>
      </c>
      <c r="AB133" s="27">
        <f t="shared" si="17"/>
        <v>0.1224971988</v>
      </c>
      <c r="AC133" s="27">
        <f t="shared" si="18"/>
        <v>0.6036683153</v>
      </c>
      <c r="AD133" s="27">
        <f t="shared" si="19"/>
        <v>-0.4237958823</v>
      </c>
      <c r="AE133" s="27">
        <f t="shared" si="20"/>
        <v>0.0003974399065</v>
      </c>
      <c r="AF133" s="27">
        <f t="shared" si="21"/>
        <v>0.001519644332</v>
      </c>
      <c r="AG133" s="27">
        <f t="shared" si="22"/>
        <v>-0.02183491388</v>
      </c>
      <c r="AH133" s="27">
        <f t="shared" si="23"/>
        <v>-0.3867158274</v>
      </c>
      <c r="AI133" s="27">
        <f t="shared" si="24"/>
        <v>-0.00293663793</v>
      </c>
      <c r="AJ133" s="27">
        <f t="shared" si="25"/>
        <v>-0.04555229999</v>
      </c>
      <c r="AK133" s="27">
        <f t="shared" si="26"/>
        <v>-0.3823880025</v>
      </c>
      <c r="AL133" s="27">
        <f t="shared" si="27"/>
        <v>-0.01928427982</v>
      </c>
      <c r="AM133" s="27">
        <f t="shared" si="28"/>
        <v>0.1048188578</v>
      </c>
      <c r="AN133" s="27">
        <f t="shared" si="29"/>
        <v>0.09595319515</v>
      </c>
      <c r="AO133" s="27"/>
      <c r="AP133" s="27"/>
      <c r="AQ133" s="27"/>
    </row>
    <row r="134">
      <c r="A134" s="29">
        <v>2430.0</v>
      </c>
      <c r="B134" s="30">
        <v>1227.0</v>
      </c>
      <c r="C134" s="14">
        <v>6.0</v>
      </c>
      <c r="D134" s="15">
        <v>4.0</v>
      </c>
      <c r="E134" s="16">
        <v>2.0</v>
      </c>
      <c r="F134" s="17">
        <v>8.0</v>
      </c>
      <c r="G134" s="18">
        <v>53.0</v>
      </c>
      <c r="H134" s="19">
        <v>11.0</v>
      </c>
      <c r="I134" s="20">
        <v>11.0</v>
      </c>
      <c r="J134" s="21">
        <v>8.0</v>
      </c>
      <c r="K134" s="22">
        <v>10.0</v>
      </c>
      <c r="L134" s="63">
        <f t="shared" si="1"/>
        <v>6</v>
      </c>
      <c r="M134" s="63">
        <f t="shared" si="2"/>
        <v>19</v>
      </c>
      <c r="N134" s="63">
        <f t="shared" si="3"/>
        <v>2</v>
      </c>
      <c r="O134" s="63">
        <f t="shared" si="4"/>
        <v>21</v>
      </c>
      <c r="P134" s="64">
        <f t="shared" si="5"/>
        <v>21</v>
      </c>
      <c r="Q134" s="65">
        <f t="shared" si="6"/>
        <v>0.5625</v>
      </c>
      <c r="R134" s="65">
        <f t="shared" si="7"/>
        <v>0.5208333333</v>
      </c>
      <c r="S134" s="73">
        <f t="shared" si="8"/>
        <v>0.0065199674</v>
      </c>
      <c r="T134" s="66">
        <f t="shared" si="9"/>
        <v>0.525</v>
      </c>
      <c r="U134" s="27">
        <f t="shared" si="10"/>
        <v>0.5242587386</v>
      </c>
      <c r="V134" s="27">
        <f t="shared" si="11"/>
        <v>-0.08340631057</v>
      </c>
      <c r="W134" s="27">
        <f t="shared" si="12"/>
        <v>-2.354553069</v>
      </c>
      <c r="X134" s="27">
        <f t="shared" si="13"/>
        <v>0.4873833916</v>
      </c>
      <c r="Y134" s="27">
        <f t="shared" si="14"/>
        <v>-0.000350967809</v>
      </c>
      <c r="Z134" s="27">
        <f t="shared" si="15"/>
        <v>0.0505713066</v>
      </c>
      <c r="AA134" s="27">
        <f t="shared" si="16"/>
        <v>1.553853954</v>
      </c>
      <c r="AB134" s="27">
        <f t="shared" si="17"/>
        <v>0.1341380099</v>
      </c>
      <c r="AC134" s="27">
        <f t="shared" si="18"/>
        <v>0.8471436857</v>
      </c>
      <c r="AD134" s="27">
        <f t="shared" si="19"/>
        <v>-0.9026945163</v>
      </c>
      <c r="AE134" s="27">
        <f t="shared" si="20"/>
        <v>0.0001678697596</v>
      </c>
      <c r="AF134" s="27">
        <f t="shared" si="21"/>
        <v>0.0008225758335</v>
      </c>
      <c r="AG134" s="27">
        <f t="shared" si="22"/>
        <v>-0.01514671557</v>
      </c>
      <c r="AH134" s="27">
        <f t="shared" si="23"/>
        <v>-0.3437889624</v>
      </c>
      <c r="AI134" s="27">
        <f t="shared" si="24"/>
        <v>-0.002412735813</v>
      </c>
      <c r="AJ134" s="27">
        <f t="shared" si="25"/>
        <v>-0.04796259493</v>
      </c>
      <c r="AK134" s="27">
        <f t="shared" si="26"/>
        <v>-0.5159761348</v>
      </c>
      <c r="AL134" s="27">
        <f t="shared" si="27"/>
        <v>-0.03081918583</v>
      </c>
      <c r="AM134" s="27">
        <f t="shared" si="28"/>
        <v>0.2146792925</v>
      </c>
      <c r="AN134" s="27">
        <f t="shared" si="29"/>
        <v>0.2982878393</v>
      </c>
      <c r="AO134" s="27"/>
      <c r="AP134" s="27"/>
      <c r="AQ134" s="27"/>
    </row>
    <row r="135">
      <c r="A135" s="29">
        <v>2440.0</v>
      </c>
      <c r="B135" s="30">
        <v>1603.0</v>
      </c>
      <c r="C135" s="14">
        <v>29.0</v>
      </c>
      <c r="D135" s="15">
        <v>21.0</v>
      </c>
      <c r="E135" s="16">
        <v>16.0</v>
      </c>
      <c r="F135" s="17">
        <v>90.0</v>
      </c>
      <c r="G135" s="18">
        <v>240.0</v>
      </c>
      <c r="H135" s="19">
        <v>13.0</v>
      </c>
      <c r="I135" s="20">
        <v>69.0</v>
      </c>
      <c r="J135" s="21">
        <v>64.0</v>
      </c>
      <c r="K135" s="22">
        <v>13.0</v>
      </c>
      <c r="L135" s="63">
        <f t="shared" si="1"/>
        <v>29</v>
      </c>
      <c r="M135" s="63">
        <f t="shared" si="2"/>
        <v>103</v>
      </c>
      <c r="N135" s="63">
        <f t="shared" si="3"/>
        <v>16</v>
      </c>
      <c r="O135" s="63">
        <f t="shared" si="4"/>
        <v>82</v>
      </c>
      <c r="P135" s="64">
        <f t="shared" si="5"/>
        <v>81</v>
      </c>
      <c r="Q135" s="65">
        <f t="shared" si="6"/>
        <v>0.4826086957</v>
      </c>
      <c r="R135" s="65">
        <f t="shared" si="7"/>
        <v>0.5739130435</v>
      </c>
      <c r="S135" s="73">
        <f t="shared" si="8"/>
        <v>0.02807236432</v>
      </c>
      <c r="T135" s="66">
        <f t="shared" si="9"/>
        <v>0.4432432432</v>
      </c>
      <c r="U135" s="27">
        <f t="shared" si="10"/>
        <v>0.4356689848</v>
      </c>
      <c r="V135" s="27">
        <f t="shared" si="11"/>
        <v>-0.3591141171</v>
      </c>
      <c r="W135" s="27">
        <f t="shared" si="12"/>
        <v>-2.594512739</v>
      </c>
      <c r="X135" s="27">
        <f t="shared" si="13"/>
        <v>0.4181608229</v>
      </c>
      <c r="Y135" s="27">
        <f t="shared" si="14"/>
        <v>-0.006506305011</v>
      </c>
      <c r="Z135" s="27">
        <f t="shared" si="15"/>
        <v>0.2399302826</v>
      </c>
      <c r="AA135" s="27">
        <f t="shared" si="16"/>
        <v>1.886708669</v>
      </c>
      <c r="AB135" s="27">
        <f t="shared" si="17"/>
        <v>0.4955164105</v>
      </c>
      <c r="AC135" s="27">
        <f t="shared" si="18"/>
        <v>0.8008976475</v>
      </c>
      <c r="AD135" s="27">
        <f t="shared" si="19"/>
        <v>-0.6644863074</v>
      </c>
      <c r="AE135" s="27">
        <f t="shared" si="20"/>
        <v>0.01339902415</v>
      </c>
      <c r="AF135" s="27">
        <f t="shared" si="21"/>
        <v>0.0168031384</v>
      </c>
      <c r="AG135" s="27">
        <f t="shared" si="22"/>
        <v>-0.0791856863</v>
      </c>
      <c r="AH135" s="27">
        <f t="shared" si="23"/>
        <v>-0.4599746535</v>
      </c>
      <c r="AI135" s="27">
        <f t="shared" si="24"/>
        <v>-0.03837510007</v>
      </c>
      <c r="AJ135" s="27">
        <f t="shared" si="25"/>
        <v>-0.1952343266</v>
      </c>
      <c r="AK135" s="27">
        <f t="shared" si="26"/>
        <v>-0.5375227855</v>
      </c>
      <c r="AL135" s="27">
        <f t="shared" si="27"/>
        <v>-0.09767872017</v>
      </c>
      <c r="AM135" s="27">
        <f t="shared" si="28"/>
        <v>0.1741336531</v>
      </c>
      <c r="AN135" s="27">
        <f t="shared" si="29"/>
        <v>0.1883880697</v>
      </c>
      <c r="AO135" s="27"/>
      <c r="AP135" s="27"/>
      <c r="AQ135" s="27"/>
    </row>
    <row r="136">
      <c r="A136" s="29">
        <v>2449.0</v>
      </c>
      <c r="B136" s="30">
        <v>2289.0</v>
      </c>
      <c r="C136" s="14">
        <v>35.0</v>
      </c>
      <c r="D136" s="15">
        <v>18.0</v>
      </c>
      <c r="E136" s="16">
        <v>26.0</v>
      </c>
      <c r="F136" s="17">
        <v>108.0</v>
      </c>
      <c r="G136" s="18">
        <v>268.0</v>
      </c>
      <c r="H136" s="19">
        <v>36.0</v>
      </c>
      <c r="I136" s="20">
        <v>82.0</v>
      </c>
      <c r="J136" s="21">
        <v>81.0</v>
      </c>
      <c r="K136" s="22">
        <v>30.0</v>
      </c>
      <c r="L136" s="63">
        <f t="shared" si="1"/>
        <v>35</v>
      </c>
      <c r="M136" s="63">
        <f t="shared" si="2"/>
        <v>144</v>
      </c>
      <c r="N136" s="63">
        <f t="shared" si="3"/>
        <v>26</v>
      </c>
      <c r="O136" s="63">
        <f t="shared" si="4"/>
        <v>112</v>
      </c>
      <c r="P136" s="64">
        <f t="shared" si="5"/>
        <v>110</v>
      </c>
      <c r="Q136" s="65">
        <f t="shared" si="6"/>
        <v>0.4637223975</v>
      </c>
      <c r="R136" s="65">
        <f t="shared" si="7"/>
        <v>0.5646687697</v>
      </c>
      <c r="S136" s="73">
        <f t="shared" si="8"/>
        <v>0.02664919179</v>
      </c>
      <c r="T136" s="66">
        <f t="shared" si="9"/>
        <v>0.4375</v>
      </c>
      <c r="U136" s="27">
        <f t="shared" si="10"/>
        <v>0.4295488283</v>
      </c>
      <c r="V136" s="27">
        <f t="shared" si="11"/>
        <v>-0.3409082638</v>
      </c>
      <c r="W136" s="27">
        <f t="shared" si="12"/>
        <v>-2.552721763</v>
      </c>
      <c r="X136" s="27">
        <f t="shared" si="13"/>
        <v>0.401796613</v>
      </c>
      <c r="Y136" s="27">
        <f t="shared" si="14"/>
        <v>-0.005863332468</v>
      </c>
      <c r="Z136" s="27">
        <f t="shared" si="15"/>
        <v>0.2240979017</v>
      </c>
      <c r="AA136" s="27">
        <f t="shared" si="16"/>
        <v>1.826418057</v>
      </c>
      <c r="AB136" s="27">
        <f t="shared" si="17"/>
        <v>0.451987082</v>
      </c>
      <c r="AC136" s="27">
        <f t="shared" si="18"/>
        <v>0.7571599282</v>
      </c>
      <c r="AD136" s="27">
        <f t="shared" si="19"/>
        <v>-0.6134962263</v>
      </c>
      <c r="AE136" s="27">
        <f t="shared" si="20"/>
        <v>0.01146273686</v>
      </c>
      <c r="AF136" s="27">
        <f t="shared" si="21"/>
        <v>0.01489869329</v>
      </c>
      <c r="AG136" s="27">
        <f t="shared" si="22"/>
        <v>-0.07276911332</v>
      </c>
      <c r="AH136" s="27">
        <f t="shared" si="23"/>
        <v>-0.4381037006</v>
      </c>
      <c r="AI136" s="27">
        <f t="shared" si="24"/>
        <v>-0.03322940405</v>
      </c>
      <c r="AJ136" s="27">
        <f t="shared" si="25"/>
        <v>-0.1752152219</v>
      </c>
      <c r="AK136" s="27">
        <f t="shared" si="26"/>
        <v>-0.499982905</v>
      </c>
      <c r="AL136" s="27">
        <f t="shared" si="27"/>
        <v>-0.08561125649</v>
      </c>
      <c r="AM136" s="27">
        <f t="shared" si="28"/>
        <v>0.158181702</v>
      </c>
      <c r="AN136" s="27">
        <f t="shared" si="29"/>
        <v>0.1671252944</v>
      </c>
      <c r="AO136" s="27"/>
      <c r="AP136" s="27"/>
      <c r="AQ136" s="27"/>
    </row>
    <row r="137">
      <c r="A137" s="29">
        <v>2457.0</v>
      </c>
      <c r="B137" s="30">
        <v>2601.0</v>
      </c>
      <c r="C137" s="14">
        <v>32.0</v>
      </c>
      <c r="D137" s="15">
        <v>17.0</v>
      </c>
      <c r="E137" s="16">
        <v>47.0</v>
      </c>
      <c r="F137" s="17">
        <v>51.0</v>
      </c>
      <c r="G137" s="18">
        <v>146.0</v>
      </c>
      <c r="H137" s="19">
        <v>25.0</v>
      </c>
      <c r="I137" s="20">
        <v>35.0</v>
      </c>
      <c r="J137" s="21">
        <v>43.0</v>
      </c>
      <c r="K137" s="22">
        <v>31.0</v>
      </c>
      <c r="L137" s="63">
        <f t="shared" si="1"/>
        <v>32</v>
      </c>
      <c r="M137" s="63">
        <f t="shared" si="2"/>
        <v>76</v>
      </c>
      <c r="N137" s="63">
        <f t="shared" si="3"/>
        <v>47</v>
      </c>
      <c r="O137" s="63">
        <f t="shared" si="4"/>
        <v>66</v>
      </c>
      <c r="P137" s="64">
        <f t="shared" si="5"/>
        <v>66</v>
      </c>
      <c r="Q137" s="65">
        <f t="shared" si="6"/>
        <v>0.443438914</v>
      </c>
      <c r="R137" s="65">
        <f t="shared" si="7"/>
        <v>0.4886877828</v>
      </c>
      <c r="S137" s="73">
        <f t="shared" si="8"/>
        <v>0.03037293349</v>
      </c>
      <c r="T137" s="66">
        <f t="shared" si="9"/>
        <v>0.4647887324</v>
      </c>
      <c r="U137" s="27">
        <f t="shared" si="10"/>
        <v>0.465460483</v>
      </c>
      <c r="V137" s="27">
        <f t="shared" si="11"/>
        <v>-0.3885440168</v>
      </c>
      <c r="W137" s="27">
        <f t="shared" si="12"/>
        <v>-2.209231332</v>
      </c>
      <c r="X137" s="27">
        <f t="shared" si="13"/>
        <v>0.3842217989</v>
      </c>
      <c r="Y137" s="27">
        <f t="shared" si="14"/>
        <v>-0.007616402978</v>
      </c>
      <c r="Z137" s="27">
        <f t="shared" si="15"/>
        <v>0.2210437297</v>
      </c>
      <c r="AA137" s="27">
        <f t="shared" si="16"/>
        <v>1.367966992</v>
      </c>
      <c r="AB137" s="27">
        <f t="shared" si="17"/>
        <v>0.4926113896</v>
      </c>
      <c r="AC137" s="27">
        <f t="shared" si="18"/>
        <v>0.6266153997</v>
      </c>
      <c r="AD137" s="27">
        <f t="shared" si="19"/>
        <v>-0.5610006373</v>
      </c>
      <c r="AE137" s="27">
        <f t="shared" si="20"/>
        <v>0.01697056936</v>
      </c>
      <c r="AF137" s="27">
        <f t="shared" si="21"/>
        <v>0.01674909271</v>
      </c>
      <c r="AG137" s="27">
        <f t="shared" si="22"/>
        <v>-0.06211910731</v>
      </c>
      <c r="AH137" s="27">
        <f t="shared" si="23"/>
        <v>-0.2839815078</v>
      </c>
      <c r="AI137" s="27">
        <f t="shared" si="24"/>
        <v>-0.04127657708</v>
      </c>
      <c r="AJ137" s="27">
        <f t="shared" si="25"/>
        <v>-0.1652676959</v>
      </c>
      <c r="AK137" s="27">
        <f t="shared" si="26"/>
        <v>-0.358101641</v>
      </c>
      <c r="AL137" s="27">
        <f t="shared" si="27"/>
        <v>-0.0892246857</v>
      </c>
      <c r="AM137" s="27">
        <f t="shared" si="28"/>
        <v>0.1251830176</v>
      </c>
      <c r="AN137" s="27">
        <f t="shared" si="29"/>
        <v>0.1461400911</v>
      </c>
      <c r="AO137" s="27"/>
      <c r="AP137" s="27"/>
      <c r="AQ137" s="27"/>
    </row>
    <row r="138">
      <c r="A138" s="29">
        <v>2464.0</v>
      </c>
      <c r="B138" s="30">
        <v>2592.0</v>
      </c>
      <c r="C138" s="14">
        <v>17.0</v>
      </c>
      <c r="D138" s="15">
        <v>23.0</v>
      </c>
      <c r="E138" s="16">
        <v>17.0</v>
      </c>
      <c r="F138" s="17">
        <v>108.0</v>
      </c>
      <c r="G138" s="18">
        <v>297.0</v>
      </c>
      <c r="H138" s="19">
        <v>25.0</v>
      </c>
      <c r="I138" s="20">
        <v>50.0</v>
      </c>
      <c r="J138" s="21">
        <v>63.0</v>
      </c>
      <c r="K138" s="22">
        <v>19.0</v>
      </c>
      <c r="L138" s="63">
        <f t="shared" si="1"/>
        <v>17</v>
      </c>
      <c r="M138" s="63">
        <f t="shared" si="2"/>
        <v>133</v>
      </c>
      <c r="N138" s="63">
        <f t="shared" si="3"/>
        <v>17</v>
      </c>
      <c r="O138" s="63">
        <f t="shared" si="4"/>
        <v>69</v>
      </c>
      <c r="P138" s="64">
        <f t="shared" si="5"/>
        <v>67</v>
      </c>
      <c r="Q138" s="65">
        <f t="shared" si="6"/>
        <v>0.3644067797</v>
      </c>
      <c r="R138" s="65">
        <f t="shared" si="7"/>
        <v>0.6355932203</v>
      </c>
      <c r="S138" s="73">
        <f t="shared" si="8"/>
        <v>0.01311728395</v>
      </c>
      <c r="T138" s="66">
        <f t="shared" si="9"/>
        <v>0.3415841584</v>
      </c>
      <c r="U138" s="27">
        <f t="shared" si="10"/>
        <v>0.3312799162</v>
      </c>
      <c r="V138" s="27">
        <f t="shared" si="11"/>
        <v>-0.1678021057</v>
      </c>
      <c r="W138" s="27">
        <f t="shared" si="12"/>
        <v>-2.873352898</v>
      </c>
      <c r="X138" s="27">
        <f t="shared" si="13"/>
        <v>0.3157436661</v>
      </c>
      <c r="Y138" s="27">
        <f t="shared" si="14"/>
        <v>-0.001420575354</v>
      </c>
      <c r="Z138" s="27">
        <f t="shared" si="15"/>
        <v>0.1241604148</v>
      </c>
      <c r="AA138" s="27">
        <f t="shared" si="16"/>
        <v>2.314041625</v>
      </c>
      <c r="AB138" s="27">
        <f t="shared" si="17"/>
        <v>0.174829323</v>
      </c>
      <c r="AC138" s="27">
        <f t="shared" si="18"/>
        <v>0.6697326697</v>
      </c>
      <c r="AD138" s="27">
        <f t="shared" si="19"/>
        <v>-0.3788511825</v>
      </c>
      <c r="AE138" s="27">
        <f t="shared" si="20"/>
        <v>0.001366998239</v>
      </c>
      <c r="AF138" s="27">
        <f t="shared" si="21"/>
        <v>0.004063061745</v>
      </c>
      <c r="AG138" s="27">
        <f t="shared" si="22"/>
        <v>-0.04538140478</v>
      </c>
      <c r="AH138" s="27">
        <f t="shared" si="23"/>
        <v>-0.6247890127</v>
      </c>
      <c r="AI138" s="27">
        <f t="shared" si="24"/>
        <v>-0.006326604462</v>
      </c>
      <c r="AJ138" s="27">
        <f t="shared" si="25"/>
        <v>-0.07628612825</v>
      </c>
      <c r="AK138" s="27">
        <f t="shared" si="26"/>
        <v>-0.4977995572</v>
      </c>
      <c r="AL138" s="27">
        <f t="shared" si="27"/>
        <v>-0.02602240909</v>
      </c>
      <c r="AM138" s="27">
        <f t="shared" si="28"/>
        <v>0.1099508226</v>
      </c>
      <c r="AN138" s="27">
        <f t="shared" si="29"/>
        <v>0.08110120606</v>
      </c>
      <c r="AO138" s="27"/>
      <c r="AP138" s="27"/>
      <c r="AQ138" s="27"/>
    </row>
    <row r="139">
      <c r="A139" s="29">
        <v>2465.0</v>
      </c>
      <c r="B139" s="30">
        <v>3192.0</v>
      </c>
      <c r="C139" s="14">
        <v>19.0</v>
      </c>
      <c r="D139" s="15">
        <v>37.0</v>
      </c>
      <c r="E139" s="16">
        <v>52.0</v>
      </c>
      <c r="F139" s="17">
        <v>10.0</v>
      </c>
      <c r="G139" s="18">
        <v>190.0</v>
      </c>
      <c r="H139" s="19">
        <v>13.0</v>
      </c>
      <c r="I139" s="20">
        <v>30.0</v>
      </c>
      <c r="J139" s="21">
        <v>93.0</v>
      </c>
      <c r="K139" s="22">
        <v>58.0</v>
      </c>
      <c r="L139" s="63">
        <f t="shared" si="1"/>
        <v>19</v>
      </c>
      <c r="M139" s="63">
        <f t="shared" si="2"/>
        <v>23</v>
      </c>
      <c r="N139" s="63">
        <f t="shared" si="3"/>
        <v>52</v>
      </c>
      <c r="O139" s="63">
        <f t="shared" si="4"/>
        <v>88</v>
      </c>
      <c r="P139" s="64">
        <f t="shared" si="5"/>
        <v>86</v>
      </c>
      <c r="Q139" s="65">
        <f t="shared" si="6"/>
        <v>0.5879120879</v>
      </c>
      <c r="R139" s="65">
        <f t="shared" si="7"/>
        <v>0.2307692308</v>
      </c>
      <c r="S139" s="73">
        <f t="shared" si="8"/>
        <v>0.02224310777</v>
      </c>
      <c r="T139" s="66">
        <f t="shared" si="9"/>
        <v>0.7927927928</v>
      </c>
      <c r="U139" s="27">
        <f t="shared" si="10"/>
        <v>0.7673219425</v>
      </c>
      <c r="V139" s="27">
        <f t="shared" si="11"/>
        <v>-0.2845436857</v>
      </c>
      <c r="W139" s="27">
        <f t="shared" si="12"/>
        <v>-1.043248129</v>
      </c>
      <c r="X139" s="27">
        <f t="shared" si="13"/>
        <v>0.5094019331</v>
      </c>
      <c r="Y139" s="27">
        <f t="shared" si="14"/>
        <v>-0.004084767745</v>
      </c>
      <c r="Z139" s="27">
        <f t="shared" si="15"/>
        <v>0.07644222991</v>
      </c>
      <c r="AA139" s="27">
        <f t="shared" si="16"/>
        <v>0.3050481949</v>
      </c>
      <c r="AB139" s="27">
        <f t="shared" si="17"/>
        <v>0.4782905096</v>
      </c>
      <c r="AC139" s="27">
        <f t="shared" si="18"/>
        <v>0.3923070133</v>
      </c>
      <c r="AD139" s="27">
        <f t="shared" si="19"/>
        <v>-0.9860990264</v>
      </c>
      <c r="AE139" s="27">
        <f t="shared" si="20"/>
        <v>0.00666534439</v>
      </c>
      <c r="AF139" s="27">
        <f t="shared" si="21"/>
        <v>0.004241848573</v>
      </c>
      <c r="AG139" s="27">
        <f t="shared" si="22"/>
        <v>-0.01014440955</v>
      </c>
      <c r="AH139" s="27">
        <f t="shared" si="23"/>
        <v>-0.02990400265</v>
      </c>
      <c r="AI139" s="27">
        <f t="shared" si="24"/>
        <v>-0.02934943311</v>
      </c>
      <c r="AJ139" s="27">
        <f t="shared" si="25"/>
        <v>-0.07577426067</v>
      </c>
      <c r="AK139" s="27">
        <f t="shared" si="26"/>
        <v>-0.1058711767</v>
      </c>
      <c r="AL139" s="27">
        <f t="shared" si="27"/>
        <v>-0.1148552705</v>
      </c>
      <c r="AM139" s="27">
        <f t="shared" si="28"/>
        <v>0.1039080064</v>
      </c>
      <c r="AN139" s="27">
        <f t="shared" si="29"/>
        <v>0.3405690179</v>
      </c>
      <c r="AO139" s="27"/>
      <c r="AP139" s="27"/>
      <c r="AQ139" s="27"/>
    </row>
    <row r="140">
      <c r="A140" s="29">
        <v>2466.0</v>
      </c>
      <c r="B140" s="30">
        <v>1701.0</v>
      </c>
      <c r="C140" s="14">
        <v>15.0</v>
      </c>
      <c r="D140" s="15">
        <v>37.0</v>
      </c>
      <c r="E140" s="16">
        <v>42.0</v>
      </c>
      <c r="F140" s="17">
        <v>12.0</v>
      </c>
      <c r="G140" s="18">
        <v>156.0</v>
      </c>
      <c r="H140" s="19">
        <v>9.0</v>
      </c>
      <c r="I140" s="20">
        <v>23.0</v>
      </c>
      <c r="J140" s="21">
        <v>79.0</v>
      </c>
      <c r="K140" s="22">
        <v>39.0</v>
      </c>
      <c r="L140" s="63">
        <f t="shared" si="1"/>
        <v>15</v>
      </c>
      <c r="M140" s="63">
        <f t="shared" si="2"/>
        <v>21</v>
      </c>
      <c r="N140" s="63">
        <f t="shared" si="3"/>
        <v>42</v>
      </c>
      <c r="O140" s="63">
        <f t="shared" si="4"/>
        <v>62</v>
      </c>
      <c r="P140" s="64">
        <f t="shared" si="5"/>
        <v>62</v>
      </c>
      <c r="Q140" s="65">
        <f t="shared" si="6"/>
        <v>0.55</v>
      </c>
      <c r="R140" s="65">
        <f t="shared" si="7"/>
        <v>0.2571428571</v>
      </c>
      <c r="S140" s="73">
        <f t="shared" si="8"/>
        <v>0.03350970018</v>
      </c>
      <c r="T140" s="66">
        <f t="shared" si="9"/>
        <v>0.7469879518</v>
      </c>
      <c r="U140" s="27">
        <f t="shared" si="10"/>
        <v>0.7351732413</v>
      </c>
      <c r="V140" s="27">
        <f t="shared" si="11"/>
        <v>-0.4286709255</v>
      </c>
      <c r="W140" s="27">
        <f t="shared" si="12"/>
        <v>-1.162476487</v>
      </c>
      <c r="X140" s="27">
        <f t="shared" si="13"/>
        <v>0.4765526495</v>
      </c>
      <c r="Y140" s="27">
        <f t="shared" si="14"/>
        <v>-0.009270806575</v>
      </c>
      <c r="Z140" s="27">
        <f t="shared" si="15"/>
        <v>0.1283231424</v>
      </c>
      <c r="AA140" s="27">
        <f t="shared" si="16"/>
        <v>0.3787577996</v>
      </c>
      <c r="AB140" s="27">
        <f t="shared" si="17"/>
        <v>0.6740888434</v>
      </c>
      <c r="AC140" s="27">
        <f t="shared" si="18"/>
        <v>0.4089525633</v>
      </c>
      <c r="AD140" s="27">
        <f t="shared" si="19"/>
        <v>-0.8630205351</v>
      </c>
      <c r="AE140" s="27">
        <f t="shared" si="20"/>
        <v>0.02279018349</v>
      </c>
      <c r="AF140" s="27">
        <f t="shared" si="21"/>
        <v>0.01072758281</v>
      </c>
      <c r="AG140" s="27">
        <f t="shared" si="22"/>
        <v>-0.01897557634</v>
      </c>
      <c r="AH140" s="27">
        <f t="shared" si="23"/>
        <v>-0.04137319028</v>
      </c>
      <c r="AI140" s="27">
        <f t="shared" si="24"/>
        <v>-0.06231608614</v>
      </c>
      <c r="AJ140" s="27">
        <f t="shared" si="25"/>
        <v>-0.1189990916</v>
      </c>
      <c r="AK140" s="27">
        <f t="shared" si="26"/>
        <v>-0.1229762272</v>
      </c>
      <c r="AL140" s="27">
        <f t="shared" si="27"/>
        <v>-0.1514351195</v>
      </c>
      <c r="AM140" s="27">
        <f t="shared" si="28"/>
        <v>0.1013318973</v>
      </c>
      <c r="AN140" s="27">
        <f t="shared" si="29"/>
        <v>0.2788406178</v>
      </c>
      <c r="AO140" s="27"/>
      <c r="AP140" s="27"/>
      <c r="AQ140" s="27"/>
    </row>
    <row r="141">
      <c r="A141" s="29">
        <v>2477.0</v>
      </c>
      <c r="B141" s="30">
        <v>1096.0</v>
      </c>
      <c r="C141" s="14">
        <v>16.0</v>
      </c>
      <c r="D141" s="15">
        <v>41.0</v>
      </c>
      <c r="E141" s="16">
        <v>35.0</v>
      </c>
      <c r="F141" s="17">
        <v>12.0</v>
      </c>
      <c r="G141" s="18">
        <v>81.0</v>
      </c>
      <c r="H141" s="19">
        <v>5.0</v>
      </c>
      <c r="I141" s="20">
        <v>14.0</v>
      </c>
      <c r="J141" s="21">
        <v>109.0</v>
      </c>
      <c r="K141" s="22">
        <v>45.0</v>
      </c>
      <c r="L141" s="63">
        <f t="shared" si="1"/>
        <v>16</v>
      </c>
      <c r="M141" s="63">
        <f t="shared" si="2"/>
        <v>17</v>
      </c>
      <c r="N141" s="63">
        <f t="shared" si="3"/>
        <v>35</v>
      </c>
      <c r="O141" s="63">
        <f t="shared" si="4"/>
        <v>59</v>
      </c>
      <c r="P141" s="64">
        <f t="shared" si="5"/>
        <v>59</v>
      </c>
      <c r="Q141" s="65">
        <f t="shared" si="6"/>
        <v>0.5905511811</v>
      </c>
      <c r="R141" s="65">
        <f t="shared" si="7"/>
        <v>0.2598425197</v>
      </c>
      <c r="S141" s="73">
        <f t="shared" si="8"/>
        <v>0.04653284672</v>
      </c>
      <c r="T141" s="66">
        <f t="shared" si="9"/>
        <v>0.7763157895</v>
      </c>
      <c r="U141" s="27">
        <f t="shared" si="10"/>
        <v>0.7687967579</v>
      </c>
      <c r="V141" s="27">
        <f t="shared" si="11"/>
        <v>-0.5952687838</v>
      </c>
      <c r="W141" s="27">
        <f t="shared" si="12"/>
        <v>-1.174680964</v>
      </c>
      <c r="X141" s="27">
        <f t="shared" si="13"/>
        <v>0.5116886001</v>
      </c>
      <c r="Y141" s="27">
        <f t="shared" si="14"/>
        <v>-0.0178770428</v>
      </c>
      <c r="Z141" s="27">
        <f t="shared" si="15"/>
        <v>0.1800652133</v>
      </c>
      <c r="AA141" s="27">
        <f t="shared" si="16"/>
        <v>0.3867524669</v>
      </c>
      <c r="AB141" s="27">
        <f t="shared" si="17"/>
        <v>1.005081021</v>
      </c>
      <c r="AC141" s="27">
        <f t="shared" si="18"/>
        <v>0.4437144186</v>
      </c>
      <c r="AD141" s="27">
        <f t="shared" si="19"/>
        <v>-0.9949719457</v>
      </c>
      <c r="AE141" s="27">
        <f t="shared" si="20"/>
        <v>0.06102602204</v>
      </c>
      <c r="AF141" s="27">
        <f t="shared" si="21"/>
        <v>0.02090334504</v>
      </c>
      <c r="AG141" s="27">
        <f t="shared" si="22"/>
        <v>-0.02690639807</v>
      </c>
      <c r="AH141" s="27">
        <f t="shared" si="23"/>
        <v>-0.04269001153</v>
      </c>
      <c r="AI141" s="27">
        <f t="shared" si="24"/>
        <v>-0.1290247962</v>
      </c>
      <c r="AJ141" s="27">
        <f t="shared" si="25"/>
        <v>-0.1792929995</v>
      </c>
      <c r="AK141" s="27">
        <f t="shared" si="26"/>
        <v>-0.1348303077</v>
      </c>
      <c r="AL141" s="27">
        <f t="shared" si="27"/>
        <v>-0.2424406225</v>
      </c>
      <c r="AM141" s="27">
        <f t="shared" si="28"/>
        <v>0.1180515338</v>
      </c>
      <c r="AN141" s="27">
        <f t="shared" si="29"/>
        <v>0.3451760027</v>
      </c>
      <c r="AO141" s="27"/>
      <c r="AP141" s="27"/>
      <c r="AQ141" s="27"/>
    </row>
    <row r="142">
      <c r="A142" s="29">
        <v>2479.0</v>
      </c>
      <c r="B142" s="30">
        <v>2373.0</v>
      </c>
      <c r="C142" s="14">
        <v>13.0</v>
      </c>
      <c r="D142" s="15">
        <v>17.0</v>
      </c>
      <c r="E142" s="16">
        <v>11.0</v>
      </c>
      <c r="F142" s="17">
        <v>38.0</v>
      </c>
      <c r="G142" s="18">
        <v>125.0</v>
      </c>
      <c r="H142" s="19">
        <v>22.0</v>
      </c>
      <c r="I142" s="20">
        <v>16.0</v>
      </c>
      <c r="J142" s="21">
        <v>29.0</v>
      </c>
      <c r="K142" s="22">
        <v>23.0</v>
      </c>
      <c r="L142" s="63">
        <f t="shared" si="1"/>
        <v>13</v>
      </c>
      <c r="M142" s="63">
        <f t="shared" si="2"/>
        <v>60</v>
      </c>
      <c r="N142" s="63">
        <f t="shared" si="3"/>
        <v>11</v>
      </c>
      <c r="O142" s="63">
        <f t="shared" si="4"/>
        <v>39</v>
      </c>
      <c r="P142" s="64">
        <f t="shared" si="5"/>
        <v>39</v>
      </c>
      <c r="Q142" s="65">
        <f t="shared" si="6"/>
        <v>0.4227642276</v>
      </c>
      <c r="R142" s="65">
        <f t="shared" si="7"/>
        <v>0.593495935</v>
      </c>
      <c r="S142" s="73">
        <f t="shared" si="8"/>
        <v>0.01011378003</v>
      </c>
      <c r="T142" s="66">
        <f t="shared" si="9"/>
        <v>0.3939393939</v>
      </c>
      <c r="U142" s="27">
        <f t="shared" si="10"/>
        <v>0.3962890038</v>
      </c>
      <c r="V142" s="27">
        <f t="shared" si="11"/>
        <v>-0.1293799533</v>
      </c>
      <c r="W142" s="27">
        <f t="shared" si="12"/>
        <v>-2.683041937</v>
      </c>
      <c r="X142" s="27">
        <f t="shared" si="13"/>
        <v>0.3663080233</v>
      </c>
      <c r="Y142" s="27">
        <f t="shared" si="14"/>
        <v>-0.000844507368</v>
      </c>
      <c r="Z142" s="27">
        <f t="shared" si="15"/>
        <v>0.08939047215</v>
      </c>
      <c r="AA142" s="27">
        <f t="shared" si="16"/>
        <v>2.01766078</v>
      </c>
      <c r="AB142" s="27">
        <f t="shared" si="17"/>
        <v>0.1563851977</v>
      </c>
      <c r="AC142" s="27">
        <f t="shared" si="18"/>
        <v>0.7255239627</v>
      </c>
      <c r="AD142" s="27">
        <f t="shared" si="19"/>
        <v>-0.5099084571</v>
      </c>
      <c r="AE142" s="27">
        <f t="shared" si="20"/>
        <v>0.0006265802565</v>
      </c>
      <c r="AF142" s="27">
        <f t="shared" si="21"/>
        <v>0.002255438981</v>
      </c>
      <c r="AG142" s="27">
        <f t="shared" si="22"/>
        <v>-0.03050875632</v>
      </c>
      <c r="AH142" s="27">
        <f t="shared" si="23"/>
        <v>-0.5086849179</v>
      </c>
      <c r="AI142" s="27">
        <f t="shared" si="24"/>
        <v>-0.004363365913</v>
      </c>
      <c r="AJ142" s="27">
        <f t="shared" si="25"/>
        <v>-0.06371848391</v>
      </c>
      <c r="AK142" s="27">
        <f t="shared" si="26"/>
        <v>-0.5035507824</v>
      </c>
      <c r="AL142" s="27">
        <f t="shared" si="27"/>
        <v>-0.0270047805</v>
      </c>
      <c r="AM142" s="27">
        <f t="shared" si="28"/>
        <v>0.1381848857</v>
      </c>
      <c r="AN142" s="27">
        <f t="shared" si="29"/>
        <v>0.126637598</v>
      </c>
      <c r="AO142" s="27"/>
      <c r="AP142" s="27"/>
      <c r="AQ142" s="27"/>
    </row>
    <row r="143">
      <c r="A143" s="29">
        <v>2480.0</v>
      </c>
      <c r="B143" s="30">
        <v>977.0</v>
      </c>
      <c r="C143" s="14">
        <v>1.0</v>
      </c>
      <c r="D143" s="15">
        <v>4.0</v>
      </c>
      <c r="E143" s="16">
        <v>9.0</v>
      </c>
      <c r="F143" s="17">
        <v>23.0</v>
      </c>
      <c r="G143" s="18">
        <v>77.0</v>
      </c>
      <c r="H143" s="19">
        <v>14.0</v>
      </c>
      <c r="I143" s="20">
        <v>9.0</v>
      </c>
      <c r="J143" s="21">
        <v>15.0</v>
      </c>
      <c r="K143" s="22">
        <v>6.0</v>
      </c>
      <c r="L143" s="63">
        <f t="shared" si="1"/>
        <v>1</v>
      </c>
      <c r="M143" s="63">
        <f t="shared" si="2"/>
        <v>37</v>
      </c>
      <c r="N143" s="63">
        <f t="shared" si="3"/>
        <v>9</v>
      </c>
      <c r="O143" s="63">
        <f t="shared" si="4"/>
        <v>15</v>
      </c>
      <c r="P143" s="64">
        <f t="shared" si="5"/>
        <v>15</v>
      </c>
      <c r="Q143" s="65">
        <f t="shared" si="6"/>
        <v>0.2580645161</v>
      </c>
      <c r="R143" s="65">
        <f t="shared" si="7"/>
        <v>0.6129032258</v>
      </c>
      <c r="S143" s="73">
        <f t="shared" si="8"/>
        <v>0.01023541453</v>
      </c>
      <c r="T143" s="66">
        <f t="shared" si="9"/>
        <v>0.2884615385</v>
      </c>
      <c r="U143" s="27">
        <f t="shared" si="10"/>
        <v>0.2749873781</v>
      </c>
      <c r="V143" s="27">
        <f t="shared" si="11"/>
        <v>-0.1309359558</v>
      </c>
      <c r="W143" s="27">
        <f t="shared" si="12"/>
        <v>-2.770777289</v>
      </c>
      <c r="X143" s="27">
        <f t="shared" si="13"/>
        <v>0.2236024162</v>
      </c>
      <c r="Y143" s="27">
        <f t="shared" si="14"/>
        <v>-0.0008649426421</v>
      </c>
      <c r="Z143" s="27">
        <f t="shared" si="15"/>
        <v>0.09342375573</v>
      </c>
      <c r="AA143" s="27">
        <f t="shared" si="16"/>
        <v>2.151773075</v>
      </c>
      <c r="AB143" s="27">
        <f t="shared" si="17"/>
        <v>0.09660901123</v>
      </c>
      <c r="AC143" s="27">
        <f t="shared" si="18"/>
        <v>0.4573576843</v>
      </c>
      <c r="AD143" s="27">
        <f t="shared" si="19"/>
        <v>-0.189999447</v>
      </c>
      <c r="AE143" s="27">
        <f t="shared" si="20"/>
        <v>0.000649460144</v>
      </c>
      <c r="AF143" s="27">
        <f t="shared" si="21"/>
        <v>0.002385553199</v>
      </c>
      <c r="AG143" s="27">
        <f t="shared" si="22"/>
        <v>-0.03292795456</v>
      </c>
      <c r="AH143" s="27">
        <f t="shared" si="23"/>
        <v>-0.5602364181</v>
      </c>
      <c r="AI143" s="27">
        <f t="shared" si="24"/>
        <v>-0.002727944693</v>
      </c>
      <c r="AJ143" s="27">
        <f t="shared" si="25"/>
        <v>-0.04065009698</v>
      </c>
      <c r="AK143" s="27">
        <f t="shared" si="26"/>
        <v>-0.3278095887</v>
      </c>
      <c r="AL143" s="27">
        <f t="shared" si="27"/>
        <v>-0.01018339773</v>
      </c>
      <c r="AM143" s="27">
        <f t="shared" si="28"/>
        <v>0.05317344813</v>
      </c>
      <c r="AN143" s="27">
        <f t="shared" si="29"/>
        <v>0.02880400299</v>
      </c>
      <c r="AO143" s="27"/>
      <c r="AP143" s="27"/>
      <c r="AQ143" s="27"/>
    </row>
    <row r="144">
      <c r="A144" s="29">
        <v>2600.0</v>
      </c>
      <c r="B144" s="30">
        <v>2809.0</v>
      </c>
      <c r="C144" s="14">
        <v>30.0</v>
      </c>
      <c r="D144" s="15">
        <v>26.0</v>
      </c>
      <c r="E144" s="16">
        <v>31.0</v>
      </c>
      <c r="F144" s="17">
        <v>65.0</v>
      </c>
      <c r="G144" s="18">
        <v>128.0</v>
      </c>
      <c r="H144" s="19">
        <v>38.0</v>
      </c>
      <c r="I144" s="20">
        <v>49.0</v>
      </c>
      <c r="J144" s="21">
        <v>37.0</v>
      </c>
      <c r="K144" s="22">
        <v>37.0</v>
      </c>
      <c r="L144" s="63">
        <f t="shared" si="1"/>
        <v>30</v>
      </c>
      <c r="M144" s="63">
        <f t="shared" si="2"/>
        <v>103</v>
      </c>
      <c r="N144" s="63">
        <f t="shared" si="3"/>
        <v>31</v>
      </c>
      <c r="O144" s="63">
        <f t="shared" si="4"/>
        <v>86</v>
      </c>
      <c r="P144" s="64">
        <f t="shared" si="5"/>
        <v>86</v>
      </c>
      <c r="Q144" s="65">
        <f t="shared" si="6"/>
        <v>0.464</v>
      </c>
      <c r="R144" s="65">
        <f t="shared" si="7"/>
        <v>0.532</v>
      </c>
      <c r="S144" s="73">
        <f t="shared" si="8"/>
        <v>0.02171591314</v>
      </c>
      <c r="T144" s="66">
        <f t="shared" si="9"/>
        <v>0.455026455</v>
      </c>
      <c r="U144" s="27">
        <f t="shared" si="10"/>
        <v>0.4535131406</v>
      </c>
      <c r="V144" s="27">
        <f t="shared" si="11"/>
        <v>-0.2777995785</v>
      </c>
      <c r="W144" s="27">
        <f t="shared" si="12"/>
        <v>-2.405034687</v>
      </c>
      <c r="X144" s="27">
        <f t="shared" si="13"/>
        <v>0.4020371443</v>
      </c>
      <c r="Y144" s="27">
        <f t="shared" si="14"/>
        <v>-0.003893432301</v>
      </c>
      <c r="Z144" s="27">
        <f t="shared" si="15"/>
        <v>0.1720480311</v>
      </c>
      <c r="AA144" s="27">
        <f t="shared" si="16"/>
        <v>1.621197477</v>
      </c>
      <c r="AB144" s="27">
        <f t="shared" si="17"/>
        <v>0.3685360563</v>
      </c>
      <c r="AC144" s="27">
        <f t="shared" si="18"/>
        <v>0.7137816731</v>
      </c>
      <c r="AD144" s="27">
        <f t="shared" si="19"/>
        <v>-0.6142309723</v>
      </c>
      <c r="AE144" s="27">
        <f t="shared" si="20"/>
        <v>0.006202552988</v>
      </c>
      <c r="AF144" s="27">
        <f t="shared" si="21"/>
        <v>0.009320820626</v>
      </c>
      <c r="AG144" s="27">
        <f t="shared" si="22"/>
        <v>-0.05263527105</v>
      </c>
      <c r="AH144" s="27">
        <f t="shared" si="23"/>
        <v>-0.3663789488</v>
      </c>
      <c r="AI144" s="27">
        <f t="shared" si="24"/>
        <v>-0.022078551</v>
      </c>
      <c r="AJ144" s="27">
        <f t="shared" si="25"/>
        <v>-0.1345995656</v>
      </c>
      <c r="AK144" s="27">
        <f t="shared" si="26"/>
        <v>-0.4440693416</v>
      </c>
      <c r="AL144" s="27">
        <f t="shared" si="27"/>
        <v>-0.0698465148</v>
      </c>
      <c r="AM144" s="27">
        <f t="shared" si="28"/>
        <v>0.1492086235</v>
      </c>
      <c r="AN144" s="27">
        <f t="shared" si="29"/>
        <v>0.1674256175</v>
      </c>
      <c r="AO144" s="27"/>
      <c r="AP144" s="27"/>
      <c r="AQ144" s="27"/>
    </row>
    <row r="145">
      <c r="A145" s="29">
        <v>2605.0</v>
      </c>
      <c r="B145" s="30">
        <v>1250.0</v>
      </c>
      <c r="C145" s="14">
        <v>21.0</v>
      </c>
      <c r="D145" s="15">
        <v>10.0</v>
      </c>
      <c r="E145" s="16">
        <v>22.0</v>
      </c>
      <c r="F145" s="17">
        <v>18.0</v>
      </c>
      <c r="G145" s="18">
        <v>58.0</v>
      </c>
      <c r="H145" s="19">
        <v>17.0</v>
      </c>
      <c r="I145" s="20">
        <v>45.0</v>
      </c>
      <c r="J145" s="21">
        <v>29.0</v>
      </c>
      <c r="K145" s="22">
        <v>14.0</v>
      </c>
      <c r="L145" s="63">
        <f t="shared" si="1"/>
        <v>21</v>
      </c>
      <c r="M145" s="63">
        <f t="shared" si="2"/>
        <v>35</v>
      </c>
      <c r="N145" s="63">
        <f t="shared" si="3"/>
        <v>22</v>
      </c>
      <c r="O145" s="63">
        <f t="shared" si="4"/>
        <v>59</v>
      </c>
      <c r="P145" s="64">
        <f t="shared" si="5"/>
        <v>59</v>
      </c>
      <c r="Q145" s="65">
        <f t="shared" si="6"/>
        <v>0.5839416058</v>
      </c>
      <c r="R145" s="65">
        <f t="shared" si="7"/>
        <v>0.4087591241</v>
      </c>
      <c r="S145" s="73">
        <f t="shared" si="8"/>
        <v>0.0344</v>
      </c>
      <c r="T145" s="66">
        <f t="shared" si="9"/>
        <v>0.6276595745</v>
      </c>
      <c r="U145" s="27">
        <f t="shared" si="10"/>
        <v>0.6225628552</v>
      </c>
      <c r="V145" s="27">
        <f t="shared" si="11"/>
        <v>-0.4400600352</v>
      </c>
      <c r="W145" s="27">
        <f t="shared" si="12"/>
        <v>-1.847894496</v>
      </c>
      <c r="X145" s="27">
        <f t="shared" si="13"/>
        <v>0.5059616717</v>
      </c>
      <c r="Y145" s="27">
        <f t="shared" si="14"/>
        <v>-0.009769972047</v>
      </c>
      <c r="Z145" s="27">
        <f t="shared" si="15"/>
        <v>0.2094044379</v>
      </c>
      <c r="AA145" s="27">
        <f t="shared" si="16"/>
        <v>0.9570785311</v>
      </c>
      <c r="AB145" s="27">
        <f t="shared" si="17"/>
        <v>0.7347029273</v>
      </c>
      <c r="AC145" s="27">
        <f t="shared" si="18"/>
        <v>0.6901963524</v>
      </c>
      <c r="AD145" s="27">
        <f t="shared" si="19"/>
        <v>-0.9728247034</v>
      </c>
      <c r="AE145" s="27">
        <f t="shared" si="20"/>
        <v>0.02465536995</v>
      </c>
      <c r="AF145" s="27">
        <f t="shared" si="21"/>
        <v>0.01797093492</v>
      </c>
      <c r="AG145" s="27">
        <f t="shared" si="22"/>
        <v>-0.04922308913</v>
      </c>
      <c r="AH145" s="27">
        <f t="shared" si="23"/>
        <v>-0.1661873623</v>
      </c>
      <c r="AI145" s="27">
        <f t="shared" si="24"/>
        <v>-0.0697240652</v>
      </c>
      <c r="AJ145" s="27">
        <f t="shared" si="25"/>
        <v>-0.2061727538</v>
      </c>
      <c r="AK145" s="27">
        <f t="shared" si="26"/>
        <v>-0.3299239818</v>
      </c>
      <c r="AL145" s="27">
        <f t="shared" si="27"/>
        <v>-0.1752378701</v>
      </c>
      <c r="AM145" s="27">
        <f t="shared" si="28"/>
        <v>0.1815735689</v>
      </c>
      <c r="AN145" s="27">
        <f t="shared" si="29"/>
        <v>0.3337153837</v>
      </c>
      <c r="AO145" s="27"/>
      <c r="AP145" s="27"/>
      <c r="AQ145" s="27"/>
    </row>
    <row r="146">
      <c r="A146" s="29">
        <v>2606.0</v>
      </c>
      <c r="B146" s="30">
        <v>2924.0</v>
      </c>
      <c r="C146" s="14">
        <v>13.0</v>
      </c>
      <c r="D146" s="15">
        <v>7.0</v>
      </c>
      <c r="E146" s="16">
        <v>23.0</v>
      </c>
      <c r="F146" s="17">
        <v>103.0</v>
      </c>
      <c r="G146" s="18">
        <v>232.0</v>
      </c>
      <c r="H146" s="19">
        <v>46.0</v>
      </c>
      <c r="I146" s="20">
        <v>32.0</v>
      </c>
      <c r="J146" s="21">
        <v>50.0</v>
      </c>
      <c r="K146" s="22">
        <v>26.0</v>
      </c>
      <c r="L146" s="63">
        <f t="shared" si="1"/>
        <v>13</v>
      </c>
      <c r="M146" s="63">
        <f t="shared" si="2"/>
        <v>149</v>
      </c>
      <c r="N146" s="63">
        <f t="shared" si="3"/>
        <v>23</v>
      </c>
      <c r="O146" s="63">
        <f t="shared" si="4"/>
        <v>58</v>
      </c>
      <c r="P146" s="64">
        <f t="shared" si="5"/>
        <v>56</v>
      </c>
      <c r="Q146" s="65">
        <f t="shared" si="6"/>
        <v>0.29218107</v>
      </c>
      <c r="R146" s="65">
        <f t="shared" si="7"/>
        <v>0.6666666667</v>
      </c>
      <c r="S146" s="73">
        <f t="shared" si="8"/>
        <v>0.0123119015</v>
      </c>
      <c r="T146" s="66">
        <f t="shared" si="9"/>
        <v>0.2801932367</v>
      </c>
      <c r="U146" s="27">
        <f t="shared" si="10"/>
        <v>0.2677206929</v>
      </c>
      <c r="V146" s="27">
        <f t="shared" si="11"/>
        <v>-0.1574992968</v>
      </c>
      <c r="W146" s="27">
        <f t="shared" si="12"/>
        <v>-3.013827929</v>
      </c>
      <c r="X146" s="27">
        <f t="shared" si="13"/>
        <v>0.2531630237</v>
      </c>
      <c r="Y146" s="27">
        <f t="shared" si="14"/>
        <v>-0.001251488032</v>
      </c>
      <c r="Z146" s="27">
        <f t="shared" si="15"/>
        <v>0.1222345146</v>
      </c>
      <c r="AA146" s="27">
        <f t="shared" si="16"/>
        <v>2.545834318</v>
      </c>
      <c r="AB146" s="27">
        <f t="shared" si="17"/>
        <v>0.1315712847</v>
      </c>
      <c r="AC146" s="27">
        <f t="shared" si="18"/>
        <v>0.5632440286</v>
      </c>
      <c r="AD146" s="27">
        <f t="shared" si="19"/>
        <v>-0.2435565989</v>
      </c>
      <c r="AE146" s="27">
        <f t="shared" si="20"/>
        <v>0.001130346498</v>
      </c>
      <c r="AF146" s="27">
        <f t="shared" si="21"/>
        <v>0.003754441418</v>
      </c>
      <c r="AG146" s="27">
        <f t="shared" si="22"/>
        <v>-0.04686170844</v>
      </c>
      <c r="AH146" s="27">
        <f t="shared" si="23"/>
        <v>-0.7209777101</v>
      </c>
      <c r="AI146" s="27">
        <f t="shared" si="24"/>
        <v>-0.004468880437</v>
      </c>
      <c r="AJ146" s="27">
        <f t="shared" si="25"/>
        <v>-0.06021738585</v>
      </c>
      <c r="AK146" s="27">
        <f t="shared" si="26"/>
        <v>-0.439115839</v>
      </c>
      <c r="AL146" s="27">
        <f t="shared" si="27"/>
        <v>-0.01570218054</v>
      </c>
      <c r="AM146" s="27">
        <f t="shared" si="28"/>
        <v>0.07414113353</v>
      </c>
      <c r="AN146" s="27">
        <f t="shared" si="29"/>
        <v>0.04180461164</v>
      </c>
      <c r="AO146" s="27"/>
      <c r="AP146" s="27"/>
      <c r="AQ146" s="27"/>
    </row>
    <row r="147">
      <c r="A147" s="29">
        <v>2611.0</v>
      </c>
      <c r="B147" s="30">
        <v>1957.0</v>
      </c>
      <c r="C147" s="14">
        <v>10.0</v>
      </c>
      <c r="D147" s="15">
        <v>5.0</v>
      </c>
      <c r="E147" s="16">
        <v>19.0</v>
      </c>
      <c r="F147" s="17">
        <v>35.0</v>
      </c>
      <c r="G147" s="18">
        <v>98.0</v>
      </c>
      <c r="H147" s="19">
        <v>25.0</v>
      </c>
      <c r="I147" s="20">
        <v>22.0</v>
      </c>
      <c r="J147" s="21">
        <v>29.0</v>
      </c>
      <c r="K147" s="22">
        <v>17.0</v>
      </c>
      <c r="L147" s="63">
        <f t="shared" si="1"/>
        <v>10</v>
      </c>
      <c r="M147" s="63">
        <f t="shared" si="2"/>
        <v>60</v>
      </c>
      <c r="N147" s="63">
        <f t="shared" si="3"/>
        <v>19</v>
      </c>
      <c r="O147" s="63">
        <f t="shared" si="4"/>
        <v>39</v>
      </c>
      <c r="P147" s="64">
        <f t="shared" si="5"/>
        <v>39</v>
      </c>
      <c r="Q147" s="65">
        <f t="shared" si="6"/>
        <v>0.3828125</v>
      </c>
      <c r="R147" s="65">
        <f t="shared" si="7"/>
        <v>0.546875</v>
      </c>
      <c r="S147" s="73">
        <f t="shared" si="8"/>
        <v>0.0148185999</v>
      </c>
      <c r="T147" s="66">
        <f t="shared" si="9"/>
        <v>0.3939393939</v>
      </c>
      <c r="U147" s="27">
        <f t="shared" si="10"/>
        <v>0.3938687086</v>
      </c>
      <c r="V147" s="27">
        <f t="shared" si="11"/>
        <v>-0.1895660928</v>
      </c>
      <c r="W147" s="27">
        <f t="shared" si="12"/>
        <v>-2.472280723</v>
      </c>
      <c r="X147" s="27">
        <f t="shared" si="13"/>
        <v>0.3316914748</v>
      </c>
      <c r="Y147" s="27">
        <f t="shared" si="14"/>
        <v>-0.00181297068</v>
      </c>
      <c r="Z147" s="27">
        <f t="shared" si="15"/>
        <v>0.1206855354</v>
      </c>
      <c r="AA147" s="27">
        <f t="shared" si="16"/>
        <v>1.713123984</v>
      </c>
      <c r="AB147" s="27">
        <f t="shared" si="17"/>
        <v>0.2074804544</v>
      </c>
      <c r="AC147" s="27">
        <f t="shared" si="18"/>
        <v>0.6053547588</v>
      </c>
      <c r="AD147" s="27">
        <f t="shared" si="19"/>
        <v>-0.4180882588</v>
      </c>
      <c r="AE147" s="27">
        <f t="shared" si="20"/>
        <v>0.001970868791</v>
      </c>
      <c r="AF147" s="27">
        <f t="shared" si="21"/>
        <v>0.004461580581</v>
      </c>
      <c r="AG147" s="27">
        <f t="shared" si="22"/>
        <v>-0.03795411038</v>
      </c>
      <c r="AH147" s="27">
        <f t="shared" si="23"/>
        <v>-0.3979786976</v>
      </c>
      <c r="AI147" s="27">
        <f t="shared" si="24"/>
        <v>-0.008481972308</v>
      </c>
      <c r="AJ147" s="27">
        <f t="shared" si="25"/>
        <v>-0.07789638482</v>
      </c>
      <c r="AK147" s="27">
        <f t="shared" si="26"/>
        <v>-0.3871433436</v>
      </c>
      <c r="AL147" s="27">
        <f t="shared" si="27"/>
        <v>-0.03244218352</v>
      </c>
      <c r="AM147" s="27">
        <f t="shared" si="28"/>
        <v>0.1044014719</v>
      </c>
      <c r="AN147" s="27">
        <f t="shared" si="29"/>
        <v>0.09402131023</v>
      </c>
      <c r="AO147" s="27"/>
      <c r="AP147" s="27"/>
      <c r="AQ147" s="27"/>
    </row>
    <row r="148">
      <c r="A148" s="29">
        <v>2614.0</v>
      </c>
      <c r="B148" s="30">
        <v>2967.0</v>
      </c>
      <c r="C148" s="14">
        <v>37.0</v>
      </c>
      <c r="D148" s="15">
        <v>5.0</v>
      </c>
      <c r="E148" s="16">
        <v>40.0</v>
      </c>
      <c r="F148" s="17">
        <v>76.0</v>
      </c>
      <c r="G148" s="18">
        <v>112.0</v>
      </c>
      <c r="H148" s="19">
        <v>34.0</v>
      </c>
      <c r="I148" s="20">
        <v>45.0</v>
      </c>
      <c r="J148" s="21">
        <v>45.0</v>
      </c>
      <c r="K148" s="22">
        <v>53.0</v>
      </c>
      <c r="L148" s="63">
        <f t="shared" si="1"/>
        <v>37</v>
      </c>
      <c r="M148" s="63">
        <f t="shared" si="2"/>
        <v>110</v>
      </c>
      <c r="N148" s="63">
        <f t="shared" si="3"/>
        <v>40</v>
      </c>
      <c r="O148" s="63">
        <f t="shared" si="4"/>
        <v>98</v>
      </c>
      <c r="P148" s="64">
        <f t="shared" si="5"/>
        <v>98</v>
      </c>
      <c r="Q148" s="65">
        <f t="shared" si="6"/>
        <v>0.4736842105</v>
      </c>
      <c r="R148" s="65">
        <f t="shared" si="7"/>
        <v>0.5157894737</v>
      </c>
      <c r="S148" s="73">
        <f t="shared" si="8"/>
        <v>0.02595214021</v>
      </c>
      <c r="T148" s="66">
        <f t="shared" si="9"/>
        <v>0.4711538462</v>
      </c>
      <c r="U148" s="27">
        <f t="shared" si="10"/>
        <v>0.4694899064</v>
      </c>
      <c r="V148" s="27">
        <f t="shared" si="11"/>
        <v>-0.3319912713</v>
      </c>
      <c r="W148" s="27">
        <f t="shared" si="12"/>
        <v>-2.331751082</v>
      </c>
      <c r="X148" s="27">
        <f t="shared" si="13"/>
        <v>0.4104281192</v>
      </c>
      <c r="Y148" s="27">
        <f t="shared" si="14"/>
        <v>-0.005560614575</v>
      </c>
      <c r="Z148" s="27">
        <f t="shared" si="15"/>
        <v>0.199345131</v>
      </c>
      <c r="AA148" s="27">
        <f t="shared" si="16"/>
        <v>1.523903983</v>
      </c>
      <c r="AB148" s="27">
        <f t="shared" si="17"/>
        <v>0.4496203871</v>
      </c>
      <c r="AC148" s="27">
        <f t="shared" si="18"/>
        <v>0.7064755941</v>
      </c>
      <c r="AD148" s="27">
        <f t="shared" si="19"/>
        <v>-0.6401379395</v>
      </c>
      <c r="AE148" s="27">
        <f t="shared" si="20"/>
        <v>0.01058658118</v>
      </c>
      <c r="AF148" s="27">
        <f t="shared" si="21"/>
        <v>0.01290640113</v>
      </c>
      <c r="AG148" s="27">
        <f t="shared" si="22"/>
        <v>-0.05912806023</v>
      </c>
      <c r="AH148" s="27">
        <f t="shared" si="23"/>
        <v>-0.3338974017</v>
      </c>
      <c r="AI148" s="27">
        <f t="shared" si="24"/>
        <v>-0.03219079198</v>
      </c>
      <c r="AJ148" s="27">
        <f t="shared" si="25"/>
        <v>-0.159210062</v>
      </c>
      <c r="AK148" s="27">
        <f t="shared" si="26"/>
        <v>-0.4261312691</v>
      </c>
      <c r="AL148" s="27">
        <f t="shared" si="27"/>
        <v>-0.0869924735</v>
      </c>
      <c r="AM148" s="27">
        <f t="shared" si="28"/>
        <v>0.1507636427</v>
      </c>
      <c r="AN148" s="27">
        <f t="shared" si="29"/>
        <v>0.178129026</v>
      </c>
      <c r="AO148" s="27"/>
      <c r="AP148" s="27"/>
      <c r="AQ148" s="27"/>
    </row>
    <row r="149">
      <c r="A149" s="29">
        <v>2622.0</v>
      </c>
      <c r="B149" s="30">
        <v>1666.0</v>
      </c>
      <c r="C149" s="14">
        <v>27.0</v>
      </c>
      <c r="D149" s="15">
        <v>18.0</v>
      </c>
      <c r="E149" s="16">
        <v>41.0</v>
      </c>
      <c r="F149" s="17">
        <v>49.0</v>
      </c>
      <c r="G149" s="18">
        <v>110.0</v>
      </c>
      <c r="H149" s="19">
        <v>24.0</v>
      </c>
      <c r="I149" s="20">
        <v>60.0</v>
      </c>
      <c r="J149" s="21">
        <v>34.0</v>
      </c>
      <c r="K149" s="22">
        <v>34.0</v>
      </c>
      <c r="L149" s="63">
        <f t="shared" si="1"/>
        <v>27</v>
      </c>
      <c r="M149" s="63">
        <f t="shared" si="2"/>
        <v>73</v>
      </c>
      <c r="N149" s="63">
        <f t="shared" si="3"/>
        <v>41</v>
      </c>
      <c r="O149" s="63">
        <f t="shared" si="4"/>
        <v>94</v>
      </c>
      <c r="P149" s="64">
        <f t="shared" si="5"/>
        <v>94</v>
      </c>
      <c r="Q149" s="65">
        <f t="shared" si="6"/>
        <v>0.514893617</v>
      </c>
      <c r="R149" s="65">
        <f t="shared" si="7"/>
        <v>0.4255319149</v>
      </c>
      <c r="S149" s="73">
        <f t="shared" si="8"/>
        <v>0.04081632653</v>
      </c>
      <c r="T149" s="66">
        <f t="shared" si="9"/>
        <v>0.5628742515</v>
      </c>
      <c r="U149" s="27">
        <f t="shared" si="10"/>
        <v>0.5670247128</v>
      </c>
      <c r="V149" s="27">
        <f t="shared" si="11"/>
        <v>-0.5221405259</v>
      </c>
      <c r="W149" s="27">
        <f t="shared" si="12"/>
        <v>-1.923719955</v>
      </c>
      <c r="X149" s="27">
        <f t="shared" si="13"/>
        <v>0.4461343953</v>
      </c>
      <c r="Y149" s="27">
        <f t="shared" si="14"/>
        <v>-0.01375448289</v>
      </c>
      <c r="Z149" s="27">
        <f t="shared" si="15"/>
        <v>0.2586580698</v>
      </c>
      <c r="AA149" s="27">
        <f t="shared" si="16"/>
        <v>1.037234444</v>
      </c>
      <c r="AB149" s="27">
        <f t="shared" si="17"/>
        <v>0.7686618582</v>
      </c>
      <c r="AC149" s="27">
        <f t="shared" si="18"/>
        <v>0.6335566092</v>
      </c>
      <c r="AD149" s="27">
        <f t="shared" si="19"/>
        <v>-0.7563638551</v>
      </c>
      <c r="AE149" s="27">
        <f t="shared" si="20"/>
        <v>0.04118489305</v>
      </c>
      <c r="AF149" s="27">
        <f t="shared" si="21"/>
        <v>0.02633821238</v>
      </c>
      <c r="AG149" s="27">
        <f t="shared" si="22"/>
        <v>-0.06329562526</v>
      </c>
      <c r="AH149" s="27">
        <f t="shared" si="23"/>
        <v>-0.1874960093</v>
      </c>
      <c r="AI149" s="27">
        <f t="shared" si="24"/>
        <v>-0.08655292212</v>
      </c>
      <c r="AJ149" s="27">
        <f t="shared" si="25"/>
        <v>-0.2245533357</v>
      </c>
      <c r="AK149" s="27">
        <f t="shared" si="26"/>
        <v>-0.3152763028</v>
      </c>
      <c r="AL149" s="27">
        <f t="shared" si="27"/>
        <v>-0.1616588985</v>
      </c>
      <c r="AM149" s="27">
        <f t="shared" si="28"/>
        <v>0.1469648529</v>
      </c>
      <c r="AN149" s="27">
        <f t="shared" si="29"/>
        <v>0.2287812834</v>
      </c>
      <c r="AO149" s="27"/>
      <c r="AP149" s="27"/>
      <c r="AQ149" s="27"/>
    </row>
    <row r="150">
      <c r="A150" s="29">
        <v>2633.0</v>
      </c>
      <c r="B150" s="30">
        <v>2528.0</v>
      </c>
      <c r="C150" s="14">
        <v>39.0</v>
      </c>
      <c r="D150" s="15">
        <v>20.0</v>
      </c>
      <c r="E150" s="16">
        <v>34.0</v>
      </c>
      <c r="F150" s="17">
        <v>62.0</v>
      </c>
      <c r="G150" s="18">
        <v>236.0</v>
      </c>
      <c r="H150" s="19">
        <v>17.0</v>
      </c>
      <c r="I150" s="20">
        <v>77.0</v>
      </c>
      <c r="J150" s="21">
        <v>101.0</v>
      </c>
      <c r="K150" s="22">
        <v>34.0</v>
      </c>
      <c r="L150" s="63">
        <f t="shared" si="1"/>
        <v>39</v>
      </c>
      <c r="M150" s="63">
        <f t="shared" si="2"/>
        <v>79</v>
      </c>
      <c r="N150" s="63">
        <f t="shared" si="3"/>
        <v>34</v>
      </c>
      <c r="O150" s="63">
        <f t="shared" si="4"/>
        <v>111</v>
      </c>
      <c r="P150" s="64">
        <f t="shared" si="5"/>
        <v>111</v>
      </c>
      <c r="Q150" s="65">
        <f t="shared" si="6"/>
        <v>0.5703422053</v>
      </c>
      <c r="R150" s="65">
        <f t="shared" si="7"/>
        <v>0.4486692015</v>
      </c>
      <c r="S150" s="73">
        <f t="shared" si="8"/>
        <v>0.02887658228</v>
      </c>
      <c r="T150" s="66">
        <f t="shared" si="9"/>
        <v>0.5842105263</v>
      </c>
      <c r="U150" s="27">
        <f t="shared" si="10"/>
        <v>0.5821076485</v>
      </c>
      <c r="V150" s="27">
        <f t="shared" si="11"/>
        <v>-0.3694020295</v>
      </c>
      <c r="W150" s="27">
        <f t="shared" si="12"/>
        <v>-2.028317655</v>
      </c>
      <c r="X150" s="27">
        <f t="shared" si="13"/>
        <v>0.4941783438</v>
      </c>
      <c r="Y150" s="27">
        <f t="shared" si="14"/>
        <v>-0.006884430453</v>
      </c>
      <c r="Z150" s="27">
        <f t="shared" si="15"/>
        <v>0.1929443334</v>
      </c>
      <c r="AA150" s="27">
        <f t="shared" si="16"/>
        <v>1.153095221</v>
      </c>
      <c r="AB150" s="27">
        <f t="shared" si="17"/>
        <v>0.6023725999</v>
      </c>
      <c r="AC150" s="27">
        <f t="shared" si="18"/>
        <v>0.7399417791</v>
      </c>
      <c r="AD150" s="27">
        <f t="shared" si="19"/>
        <v>-0.9280401632</v>
      </c>
      <c r="AE150" s="27">
        <f t="shared" si="20"/>
        <v>0.01458389629</v>
      </c>
      <c r="AF150" s="27">
        <f t="shared" si="21"/>
        <v>0.01389965965</v>
      </c>
      <c r="AG150" s="27">
        <f t="shared" si="22"/>
        <v>-0.04978216861</v>
      </c>
      <c r="AH150" s="27">
        <f t="shared" si="23"/>
        <v>-0.219773028</v>
      </c>
      <c r="AI150" s="27">
        <f t="shared" si="24"/>
        <v>-0.04798698751</v>
      </c>
      <c r="AJ150" s="27">
        <f t="shared" si="25"/>
        <v>-0.185542545</v>
      </c>
      <c r="AK150" s="27">
        <f t="shared" si="26"/>
        <v>-0.3882375822</v>
      </c>
      <c r="AL150" s="27">
        <f t="shared" si="27"/>
        <v>-0.140329021</v>
      </c>
      <c r="AM150" s="27">
        <f t="shared" si="28"/>
        <v>0.1901269189</v>
      </c>
      <c r="AN150" s="27">
        <f t="shared" si="29"/>
        <v>0.3109385003</v>
      </c>
      <c r="AO150" s="27"/>
      <c r="AP150" s="27"/>
      <c r="AQ150" s="27"/>
    </row>
    <row r="151">
      <c r="A151" s="29">
        <v>2643.0</v>
      </c>
      <c r="B151" s="30">
        <v>1922.0</v>
      </c>
      <c r="C151" s="14">
        <v>50.0</v>
      </c>
      <c r="D151" s="15">
        <v>16.0</v>
      </c>
      <c r="E151" s="16">
        <v>38.0</v>
      </c>
      <c r="F151" s="17">
        <v>63.0</v>
      </c>
      <c r="G151" s="18">
        <v>143.0</v>
      </c>
      <c r="H151" s="19">
        <v>38.0</v>
      </c>
      <c r="I151" s="20">
        <v>57.0</v>
      </c>
      <c r="J151" s="21">
        <v>82.0</v>
      </c>
      <c r="K151" s="22">
        <v>38.0</v>
      </c>
      <c r="L151" s="63">
        <f t="shared" si="1"/>
        <v>50</v>
      </c>
      <c r="M151" s="63">
        <f t="shared" si="2"/>
        <v>101</v>
      </c>
      <c r="N151" s="63">
        <f t="shared" si="3"/>
        <v>38</v>
      </c>
      <c r="O151" s="63">
        <f t="shared" si="4"/>
        <v>95</v>
      </c>
      <c r="P151" s="64">
        <f t="shared" si="5"/>
        <v>95</v>
      </c>
      <c r="Q151" s="65">
        <f t="shared" si="6"/>
        <v>0.5105633803</v>
      </c>
      <c r="R151" s="65">
        <f t="shared" si="7"/>
        <v>0.5316901408</v>
      </c>
      <c r="S151" s="73">
        <f t="shared" si="8"/>
        <v>0.04578563996</v>
      </c>
      <c r="T151" s="66">
        <f t="shared" si="9"/>
        <v>0.4846938776</v>
      </c>
      <c r="U151" s="27">
        <f t="shared" si="10"/>
        <v>0.4882677526</v>
      </c>
      <c r="V151" s="27">
        <f t="shared" si="11"/>
        <v>-0.5857101841</v>
      </c>
      <c r="W151" s="27">
        <f t="shared" si="12"/>
        <v>-2.403633894</v>
      </c>
      <c r="X151" s="27">
        <f t="shared" si="13"/>
        <v>0.4423824211</v>
      </c>
      <c r="Y151" s="27">
        <f t="shared" si="14"/>
        <v>-0.01730752683</v>
      </c>
      <c r="Z151" s="27">
        <f t="shared" si="15"/>
        <v>0.3625332756</v>
      </c>
      <c r="AA151" s="27">
        <f t="shared" si="16"/>
        <v>1.61930952</v>
      </c>
      <c r="AB151" s="27">
        <f t="shared" si="17"/>
        <v>0.8549935901</v>
      </c>
      <c r="AC151" s="27">
        <f t="shared" si="18"/>
        <v>0.7849537155</v>
      </c>
      <c r="AD151" s="27">
        <f t="shared" si="19"/>
        <v>-0.7436953653</v>
      </c>
      <c r="AE151" s="27">
        <f t="shared" si="20"/>
        <v>0.05813317756</v>
      </c>
      <c r="AF151" s="27">
        <f t="shared" si="21"/>
        <v>0.04140983607</v>
      </c>
      <c r="AG151" s="27">
        <f t="shared" si="22"/>
        <v>-0.1108465056</v>
      </c>
      <c r="AH151" s="27">
        <f t="shared" si="23"/>
        <v>-0.3657391381</v>
      </c>
      <c r="AI151" s="27">
        <f t="shared" si="24"/>
        <v>-0.1079952453</v>
      </c>
      <c r="AJ151" s="27">
        <f t="shared" si="25"/>
        <v>-0.3120854401</v>
      </c>
      <c r="AK151" s="27">
        <f t="shared" si="26"/>
        <v>-0.4880636036</v>
      </c>
      <c r="AL151" s="27">
        <f t="shared" si="27"/>
        <v>-0.1783032654</v>
      </c>
      <c r="AM151" s="27">
        <f t="shared" si="28"/>
        <v>0.1805528142</v>
      </c>
      <c r="AN151" s="27">
        <f t="shared" si="29"/>
        <v>0.2230575637</v>
      </c>
      <c r="AO151" s="27"/>
      <c r="AP151" s="27"/>
      <c r="AQ151" s="27"/>
    </row>
    <row r="152">
      <c r="A152" s="29">
        <v>2644.0</v>
      </c>
      <c r="B152" s="30">
        <v>2616.0</v>
      </c>
      <c r="C152" s="14">
        <v>78.0</v>
      </c>
      <c r="D152" s="15">
        <v>37.0</v>
      </c>
      <c r="E152" s="16">
        <v>58.0</v>
      </c>
      <c r="F152" s="17">
        <v>90.0</v>
      </c>
      <c r="G152" s="18">
        <v>116.0</v>
      </c>
      <c r="H152" s="19">
        <v>29.0</v>
      </c>
      <c r="I152" s="20">
        <v>111.0</v>
      </c>
      <c r="J152" s="21">
        <v>99.0</v>
      </c>
      <c r="K152" s="22">
        <v>63.0</v>
      </c>
      <c r="L152" s="63">
        <f t="shared" si="1"/>
        <v>78</v>
      </c>
      <c r="M152" s="63">
        <f t="shared" si="2"/>
        <v>119</v>
      </c>
      <c r="N152" s="63">
        <f t="shared" si="3"/>
        <v>58</v>
      </c>
      <c r="O152" s="63">
        <f t="shared" si="4"/>
        <v>174</v>
      </c>
      <c r="P152" s="64">
        <f t="shared" si="5"/>
        <v>177</v>
      </c>
      <c r="Q152" s="65">
        <f t="shared" si="6"/>
        <v>0.5874125874</v>
      </c>
      <c r="R152" s="65">
        <f t="shared" si="7"/>
        <v>0.4592074592</v>
      </c>
      <c r="S152" s="73">
        <f t="shared" si="8"/>
        <v>0.05198776758</v>
      </c>
      <c r="T152" s="66">
        <f t="shared" si="9"/>
        <v>0.5938566553</v>
      </c>
      <c r="U152" s="27">
        <f t="shared" si="10"/>
        <v>0.6045479606</v>
      </c>
      <c r="V152" s="27">
        <f t="shared" si="11"/>
        <v>-0.6650505475</v>
      </c>
      <c r="W152" s="27">
        <f t="shared" si="12"/>
        <v>-2.075958398</v>
      </c>
      <c r="X152" s="27">
        <f t="shared" si="13"/>
        <v>0.5089691362</v>
      </c>
      <c r="Y152" s="27">
        <f t="shared" si="14"/>
        <v>-0.02231406909</v>
      </c>
      <c r="Z152" s="27">
        <f t="shared" si="15"/>
        <v>0.3555249481</v>
      </c>
      <c r="AA152" s="27">
        <f t="shared" si="16"/>
        <v>1.207898724</v>
      </c>
      <c r="AB152" s="27">
        <f t="shared" si="17"/>
        <v>1.116936093</v>
      </c>
      <c r="AC152" s="27">
        <f t="shared" si="18"/>
        <v>0.7799880744</v>
      </c>
      <c r="AD152" s="27">
        <f t="shared" si="19"/>
        <v>-0.9844241239</v>
      </c>
      <c r="AE152" s="27">
        <f t="shared" si="20"/>
        <v>0.0851019873</v>
      </c>
      <c r="AF152" s="27">
        <f t="shared" si="21"/>
        <v>0.04611026284</v>
      </c>
      <c r="AG152" s="27">
        <f t="shared" si="22"/>
        <v>-0.09388463885</v>
      </c>
      <c r="AH152" s="27">
        <f t="shared" si="23"/>
        <v>-0.2356255695</v>
      </c>
      <c r="AI152" s="27">
        <f t="shared" si="24"/>
        <v>-0.1601924271</v>
      </c>
      <c r="AJ152" s="27">
        <f t="shared" si="25"/>
        <v>-0.3521188711</v>
      </c>
      <c r="AK152" s="27">
        <f t="shared" si="26"/>
        <v>-0.4188617106</v>
      </c>
      <c r="AL152" s="27">
        <f t="shared" si="27"/>
        <v>-0.2679898525</v>
      </c>
      <c r="AM152" s="27">
        <f t="shared" si="28"/>
        <v>0.2064152413</v>
      </c>
      <c r="AN152" s="27">
        <f t="shared" si="29"/>
        <v>0.3397016948</v>
      </c>
      <c r="AO152" s="27"/>
      <c r="AP152" s="27"/>
      <c r="AQ152" s="27"/>
    </row>
    <row r="153">
      <c r="A153" s="29">
        <v>2651.0</v>
      </c>
      <c r="B153" s="30">
        <v>2828.0</v>
      </c>
      <c r="C153" s="14">
        <v>39.0</v>
      </c>
      <c r="D153" s="15">
        <v>25.0</v>
      </c>
      <c r="E153" s="16">
        <v>29.0</v>
      </c>
      <c r="F153" s="17">
        <v>67.0</v>
      </c>
      <c r="G153" s="18">
        <v>161.0</v>
      </c>
      <c r="H153" s="19">
        <v>28.0</v>
      </c>
      <c r="I153" s="20">
        <v>41.0</v>
      </c>
      <c r="J153" s="21">
        <v>62.0</v>
      </c>
      <c r="K153" s="22">
        <v>36.0</v>
      </c>
      <c r="L153" s="63">
        <f t="shared" si="1"/>
        <v>39</v>
      </c>
      <c r="M153" s="63">
        <f t="shared" si="2"/>
        <v>95</v>
      </c>
      <c r="N153" s="63">
        <f t="shared" si="3"/>
        <v>29</v>
      </c>
      <c r="O153" s="63">
        <f t="shared" si="4"/>
        <v>77</v>
      </c>
      <c r="P153" s="64">
        <f t="shared" si="5"/>
        <v>77</v>
      </c>
      <c r="Q153" s="65">
        <f t="shared" si="6"/>
        <v>0.4833333333</v>
      </c>
      <c r="R153" s="65">
        <f t="shared" si="7"/>
        <v>0.5583333333</v>
      </c>
      <c r="S153" s="73">
        <f t="shared" si="8"/>
        <v>0.02404526167</v>
      </c>
      <c r="T153" s="66">
        <f t="shared" si="9"/>
        <v>0.4476744186</v>
      </c>
      <c r="U153" s="27">
        <f t="shared" si="10"/>
        <v>0.4484732525</v>
      </c>
      <c r="V153" s="27">
        <f t="shared" si="11"/>
        <v>-0.3075976365</v>
      </c>
      <c r="W153" s="27">
        <f t="shared" si="12"/>
        <v>-2.52408089</v>
      </c>
      <c r="X153" s="27">
        <f t="shared" si="13"/>
        <v>0.418788692</v>
      </c>
      <c r="Y153" s="27">
        <f t="shared" si="14"/>
        <v>-0.00477348378</v>
      </c>
      <c r="Z153" s="27">
        <f t="shared" si="15"/>
        <v>0.1999323373</v>
      </c>
      <c r="AA153" s="27">
        <f t="shared" si="16"/>
        <v>1.785664102</v>
      </c>
      <c r="AB153" s="27">
        <f t="shared" si="17"/>
        <v>0.4250697141</v>
      </c>
      <c r="AC153" s="27">
        <f t="shared" si="18"/>
        <v>0.7803260119</v>
      </c>
      <c r="AD153" s="27">
        <f t="shared" si="19"/>
        <v>-0.6664832599</v>
      </c>
      <c r="AE153" s="27">
        <f t="shared" si="20"/>
        <v>0.008420244811</v>
      </c>
      <c r="AF153" s="27">
        <f t="shared" si="21"/>
        <v>0.01199330555</v>
      </c>
      <c r="AG153" s="27">
        <f t="shared" si="22"/>
        <v>-0.06419365801</v>
      </c>
      <c r="AH153" s="27">
        <f t="shared" si="23"/>
        <v>-0.4235223028</v>
      </c>
      <c r="AI153" s="27">
        <f t="shared" si="24"/>
        <v>-0.02819695155</v>
      </c>
      <c r="AJ153" s="27">
        <f t="shared" si="25"/>
        <v>-0.1629317647</v>
      </c>
      <c r="AK153" s="27">
        <f t="shared" si="26"/>
        <v>-0.5094990826</v>
      </c>
      <c r="AL153" s="27">
        <f t="shared" si="27"/>
        <v>-0.08391772203</v>
      </c>
      <c r="AM153" s="27">
        <f t="shared" si="28"/>
        <v>0.1699156504</v>
      </c>
      <c r="AN153" s="27">
        <f t="shared" si="29"/>
        <v>0.1892379394</v>
      </c>
      <c r="AO153" s="27"/>
      <c r="AP153" s="27"/>
      <c r="AQ153" s="27"/>
    </row>
    <row r="154">
      <c r="A154" s="29">
        <v>2654.0</v>
      </c>
      <c r="B154" s="30">
        <v>2303.0</v>
      </c>
      <c r="C154" s="14">
        <v>37.0</v>
      </c>
      <c r="D154" s="15">
        <v>29.0</v>
      </c>
      <c r="E154" s="16">
        <v>41.0</v>
      </c>
      <c r="F154" s="17">
        <v>75.0</v>
      </c>
      <c r="G154" s="18">
        <v>163.0</v>
      </c>
      <c r="H154" s="19">
        <v>26.0</v>
      </c>
      <c r="I154" s="20">
        <v>93.0</v>
      </c>
      <c r="J154" s="21">
        <v>66.0</v>
      </c>
      <c r="K154" s="22">
        <v>38.0</v>
      </c>
      <c r="L154" s="63">
        <f t="shared" si="1"/>
        <v>37</v>
      </c>
      <c r="M154" s="63">
        <f t="shared" si="2"/>
        <v>101</v>
      </c>
      <c r="N154" s="63">
        <f t="shared" si="3"/>
        <v>41</v>
      </c>
      <c r="O154" s="63">
        <f t="shared" si="4"/>
        <v>131</v>
      </c>
      <c r="P154" s="64">
        <f t="shared" si="5"/>
        <v>131</v>
      </c>
      <c r="Q154" s="65">
        <f t="shared" si="6"/>
        <v>0.5419354839</v>
      </c>
      <c r="R154" s="65">
        <f t="shared" si="7"/>
        <v>0.4451612903</v>
      </c>
      <c r="S154" s="73">
        <f t="shared" si="8"/>
        <v>0.0338688667</v>
      </c>
      <c r="T154" s="66">
        <f t="shared" si="9"/>
        <v>0.5646551724</v>
      </c>
      <c r="U154" s="27">
        <f t="shared" si="10"/>
        <v>0.5671643222</v>
      </c>
      <c r="V154" s="27">
        <f t="shared" si="11"/>
        <v>-0.4332655427</v>
      </c>
      <c r="W154" s="27">
        <f t="shared" si="12"/>
        <v>-2.012459294</v>
      </c>
      <c r="X154" s="27">
        <f t="shared" si="13"/>
        <v>0.469565074</v>
      </c>
      <c r="Y154" s="27">
        <f t="shared" si="14"/>
        <v>-0.009470605916</v>
      </c>
      <c r="Z154" s="27">
        <f t="shared" si="15"/>
        <v>0.2245318922</v>
      </c>
      <c r="AA154" s="27">
        <f t="shared" si="16"/>
        <v>1.135134804</v>
      </c>
      <c r="AB154" s="27">
        <f t="shared" si="17"/>
        <v>0.6713239796</v>
      </c>
      <c r="AC154" s="27">
        <f t="shared" si="18"/>
        <v>0.6975908259</v>
      </c>
      <c r="AD154" s="27">
        <f t="shared" si="19"/>
        <v>-0.8378975613</v>
      </c>
      <c r="AE154" s="27">
        <f t="shared" si="20"/>
        <v>0.02353088113</v>
      </c>
      <c r="AF154" s="27">
        <f t="shared" si="21"/>
        <v>0.01897164757</v>
      </c>
      <c r="AG154" s="27">
        <f t="shared" si="22"/>
        <v>-0.05747923153</v>
      </c>
      <c r="AH154" s="27">
        <f t="shared" si="23"/>
        <v>-0.2146583531</v>
      </c>
      <c r="AI154" s="27">
        <f t="shared" si="24"/>
        <v>-0.06272567055</v>
      </c>
      <c r="AJ154" s="27">
        <f t="shared" si="25"/>
        <v>-0.2051642064</v>
      </c>
      <c r="AK154" s="27">
        <f t="shared" si="26"/>
        <v>-0.3631549085</v>
      </c>
      <c r="AL154" s="27">
        <f t="shared" si="27"/>
        <v>-0.1486026397</v>
      </c>
      <c r="AM154" s="27">
        <f t="shared" si="28"/>
        <v>0.170317353</v>
      </c>
      <c r="AN154" s="27">
        <f t="shared" si="29"/>
        <v>0.2667538717</v>
      </c>
      <c r="AO154" s="27"/>
      <c r="AP154" s="27"/>
      <c r="AQ154" s="27"/>
    </row>
    <row r="155">
      <c r="A155" s="29">
        <v>2662.0</v>
      </c>
      <c r="B155" s="30">
        <v>2347.0</v>
      </c>
      <c r="C155" s="14">
        <v>21.0</v>
      </c>
      <c r="D155" s="15">
        <v>25.0</v>
      </c>
      <c r="E155" s="16">
        <v>25.0</v>
      </c>
      <c r="F155" s="17">
        <v>44.0</v>
      </c>
      <c r="G155" s="18">
        <v>119.0</v>
      </c>
      <c r="H155" s="19">
        <v>15.0</v>
      </c>
      <c r="I155" s="20">
        <v>32.0</v>
      </c>
      <c r="J155" s="21">
        <v>25.0</v>
      </c>
      <c r="K155" s="22">
        <v>39.0</v>
      </c>
      <c r="L155" s="63">
        <f t="shared" si="1"/>
        <v>21</v>
      </c>
      <c r="M155" s="63">
        <f t="shared" si="2"/>
        <v>59</v>
      </c>
      <c r="N155" s="63">
        <f t="shared" si="3"/>
        <v>25</v>
      </c>
      <c r="O155" s="63">
        <f t="shared" si="4"/>
        <v>71</v>
      </c>
      <c r="P155" s="64">
        <f t="shared" si="5"/>
        <v>71</v>
      </c>
      <c r="Q155" s="65">
        <f t="shared" si="6"/>
        <v>0.5227272727</v>
      </c>
      <c r="R155" s="65">
        <f t="shared" si="7"/>
        <v>0.4545454545</v>
      </c>
      <c r="S155" s="73">
        <f t="shared" si="8"/>
        <v>0.01959948871</v>
      </c>
      <c r="T155" s="66">
        <f t="shared" si="9"/>
        <v>0.5461538462</v>
      </c>
      <c r="U155" s="27">
        <f t="shared" si="10"/>
        <v>0.5434684849</v>
      </c>
      <c r="V155" s="27">
        <f t="shared" si="11"/>
        <v>-0.2507253399</v>
      </c>
      <c r="W155" s="27">
        <f t="shared" si="12"/>
        <v>-2.054882679</v>
      </c>
      <c r="X155" s="27">
        <f t="shared" si="13"/>
        <v>0.4529219396</v>
      </c>
      <c r="Y155" s="27">
        <f t="shared" si="14"/>
        <v>-0.003171508796</v>
      </c>
      <c r="Z155" s="27">
        <f t="shared" si="15"/>
        <v>0.1326728444</v>
      </c>
      <c r="AA155" s="27">
        <f t="shared" si="16"/>
        <v>1.183497359</v>
      </c>
      <c r="AB155" s="27">
        <f t="shared" si="17"/>
        <v>0.3747173563</v>
      </c>
      <c r="AC155" s="27">
        <f t="shared" si="18"/>
        <v>0.6870498652</v>
      </c>
      <c r="AD155" s="27">
        <f t="shared" si="19"/>
        <v>-0.7795537584</v>
      </c>
      <c r="AE155" s="27">
        <f t="shared" si="20"/>
        <v>0.004560058581</v>
      </c>
      <c r="AF155" s="27">
        <f t="shared" si="21"/>
        <v>0.006487137896</v>
      </c>
      <c r="AG155" s="27">
        <f t="shared" si="22"/>
        <v>-0.03467966421</v>
      </c>
      <c r="AH155" s="27">
        <f t="shared" si="23"/>
        <v>-0.2285217667</v>
      </c>
      <c r="AI155" s="27">
        <f t="shared" si="24"/>
        <v>-0.02026100758</v>
      </c>
      <c r="AJ155" s="27">
        <f t="shared" si="25"/>
        <v>-0.1169319441</v>
      </c>
      <c r="AK155" s="27">
        <f t="shared" si="26"/>
        <v>-0.3652072104</v>
      </c>
      <c r="AL155" s="27">
        <f t="shared" si="27"/>
        <v>-0.08000658711</v>
      </c>
      <c r="AM155" s="27">
        <f t="shared" si="28"/>
        <v>0.1617983054</v>
      </c>
      <c r="AN155" s="27">
        <f t="shared" si="29"/>
        <v>0.2393830778</v>
      </c>
      <c r="AO155" s="27"/>
      <c r="AP155" s="27"/>
      <c r="AQ155" s="27"/>
    </row>
    <row r="156">
      <c r="A156" s="29">
        <v>2663.0</v>
      </c>
      <c r="B156" s="30">
        <v>2253.0</v>
      </c>
      <c r="C156" s="14">
        <v>54.0</v>
      </c>
      <c r="D156" s="15">
        <v>30.0</v>
      </c>
      <c r="E156" s="16">
        <v>48.0</v>
      </c>
      <c r="F156" s="17">
        <v>61.0</v>
      </c>
      <c r="G156" s="18">
        <v>119.0</v>
      </c>
      <c r="H156" s="19">
        <v>23.0</v>
      </c>
      <c r="I156" s="20">
        <v>75.0</v>
      </c>
      <c r="J156" s="21">
        <v>57.0</v>
      </c>
      <c r="K156" s="22">
        <v>65.0</v>
      </c>
      <c r="L156" s="63">
        <f t="shared" si="1"/>
        <v>54</v>
      </c>
      <c r="M156" s="63">
        <f t="shared" si="2"/>
        <v>84</v>
      </c>
      <c r="N156" s="63">
        <f t="shared" si="3"/>
        <v>48</v>
      </c>
      <c r="O156" s="63">
        <f t="shared" si="4"/>
        <v>140</v>
      </c>
      <c r="P156" s="64">
        <f t="shared" si="5"/>
        <v>140</v>
      </c>
      <c r="Q156" s="65">
        <f t="shared" si="6"/>
        <v>0.5950920245</v>
      </c>
      <c r="R156" s="65">
        <f t="shared" si="7"/>
        <v>0.4233128834</v>
      </c>
      <c r="S156" s="73">
        <f t="shared" si="8"/>
        <v>0.04527296937</v>
      </c>
      <c r="T156" s="66">
        <f t="shared" si="9"/>
        <v>0.625</v>
      </c>
      <c r="U156" s="27">
        <f t="shared" si="10"/>
        <v>0.6288297896</v>
      </c>
      <c r="V156" s="27">
        <f t="shared" si="11"/>
        <v>-0.5791518749</v>
      </c>
      <c r="W156" s="27">
        <f t="shared" si="12"/>
        <v>-1.913688286</v>
      </c>
      <c r="X156" s="27">
        <f t="shared" si="13"/>
        <v>0.5156230564</v>
      </c>
      <c r="Y156" s="27">
        <f t="shared" si="14"/>
        <v>-0.01692210541</v>
      </c>
      <c r="Z156" s="27">
        <f t="shared" si="15"/>
        <v>0.2854042562</v>
      </c>
      <c r="AA156" s="27">
        <f t="shared" si="16"/>
        <v>1.026444867</v>
      </c>
      <c r="AB156" s="27">
        <f t="shared" si="17"/>
        <v>0.9853874295</v>
      </c>
      <c r="AC156" s="27">
        <f t="shared" si="18"/>
        <v>0.7284192195</v>
      </c>
      <c r="AD156" s="27">
        <f t="shared" si="19"/>
        <v>-1.010331772</v>
      </c>
      <c r="AE156" s="27">
        <f t="shared" si="20"/>
        <v>0.05620217667</v>
      </c>
      <c r="AF156" s="27">
        <f t="shared" si="21"/>
        <v>0.03223485885</v>
      </c>
      <c r="AG156" s="27">
        <f t="shared" si="22"/>
        <v>-0.06947642386</v>
      </c>
      <c r="AH156" s="27">
        <f t="shared" si="23"/>
        <v>-0.1845780588</v>
      </c>
      <c r="AI156" s="27">
        <f t="shared" si="24"/>
        <v>-0.123071781</v>
      </c>
      <c r="AJ156" s="27">
        <f t="shared" si="25"/>
        <v>-0.2863654016</v>
      </c>
      <c r="AK156" s="27">
        <f t="shared" si="26"/>
        <v>-0.3605924655</v>
      </c>
      <c r="AL156" s="27">
        <f t="shared" si="27"/>
        <v>-0.2395178714</v>
      </c>
      <c r="AM156" s="27">
        <f t="shared" si="28"/>
        <v>0.1952882333</v>
      </c>
      <c r="AN156" s="27">
        <f t="shared" si="29"/>
        <v>0.3531997255</v>
      </c>
      <c r="AO156" s="27"/>
      <c r="AP156" s="27"/>
      <c r="AQ156" s="27"/>
    </row>
    <row r="157">
      <c r="A157" s="29">
        <v>2666.0</v>
      </c>
      <c r="B157" s="30">
        <v>2169.0</v>
      </c>
      <c r="C157" s="14">
        <v>8.0</v>
      </c>
      <c r="D157" s="15">
        <v>17.0</v>
      </c>
      <c r="E157" s="16">
        <v>22.0</v>
      </c>
      <c r="F157" s="17">
        <v>60.0</v>
      </c>
      <c r="G157" s="18">
        <v>116.0</v>
      </c>
      <c r="H157" s="19">
        <v>28.0</v>
      </c>
      <c r="I157" s="20">
        <v>22.0</v>
      </c>
      <c r="J157" s="21">
        <v>32.0</v>
      </c>
      <c r="K157" s="22">
        <v>25.0</v>
      </c>
      <c r="L157" s="63">
        <f t="shared" si="1"/>
        <v>8</v>
      </c>
      <c r="M157" s="63">
        <f t="shared" si="2"/>
        <v>88</v>
      </c>
      <c r="N157" s="63">
        <f t="shared" si="3"/>
        <v>22</v>
      </c>
      <c r="O157" s="63">
        <f t="shared" si="4"/>
        <v>47</v>
      </c>
      <c r="P157" s="64">
        <f t="shared" si="5"/>
        <v>46</v>
      </c>
      <c r="Q157" s="65">
        <f t="shared" si="6"/>
        <v>0.3333333333</v>
      </c>
      <c r="R157" s="65">
        <f t="shared" si="7"/>
        <v>0.5818181818</v>
      </c>
      <c r="S157" s="73">
        <f t="shared" si="8"/>
        <v>0.01383125864</v>
      </c>
      <c r="T157" s="66">
        <f t="shared" si="9"/>
        <v>0.3481481481</v>
      </c>
      <c r="U157" s="27">
        <f t="shared" si="10"/>
        <v>0.340060617</v>
      </c>
      <c r="V157" s="27">
        <f t="shared" si="11"/>
        <v>-0.1769355862</v>
      </c>
      <c r="W157" s="27">
        <f t="shared" si="12"/>
        <v>-2.630249829</v>
      </c>
      <c r="X157" s="27">
        <f t="shared" si="13"/>
        <v>0.2888197876</v>
      </c>
      <c r="Y157" s="27">
        <f t="shared" si="14"/>
        <v>-0.001579428031</v>
      </c>
      <c r="Z157" s="27">
        <f t="shared" si="15"/>
        <v>0.1198419786</v>
      </c>
      <c r="AA157" s="27">
        <f t="shared" si="16"/>
        <v>1.939042072</v>
      </c>
      <c r="AB157" s="27">
        <f t="shared" si="17"/>
        <v>0.1686259292</v>
      </c>
      <c r="AC157" s="27">
        <f t="shared" si="18"/>
        <v>0.5607920059</v>
      </c>
      <c r="AD157" s="27">
        <f t="shared" si="19"/>
        <v>-0.3169956052</v>
      </c>
      <c r="AE157" s="27">
        <f t="shared" si="20"/>
        <v>0.00160258585</v>
      </c>
      <c r="AF157" s="27">
        <f t="shared" si="21"/>
        <v>0.004135204775</v>
      </c>
      <c r="AG157" s="27">
        <f t="shared" si="22"/>
        <v>-0.04009699105</v>
      </c>
      <c r="AH157" s="27">
        <f t="shared" si="23"/>
        <v>-0.47924488</v>
      </c>
      <c r="AI157" s="27">
        <f t="shared" si="24"/>
        <v>-0.006434259109</v>
      </c>
      <c r="AJ157" s="27">
        <f t="shared" si="25"/>
        <v>-0.06735404555</v>
      </c>
      <c r="AK157" s="27">
        <f t="shared" si="26"/>
        <v>-0.3815600249</v>
      </c>
      <c r="AL157" s="27">
        <f t="shared" si="27"/>
        <v>-0.02295883659</v>
      </c>
      <c r="AM157" s="27">
        <f t="shared" si="28"/>
        <v>0.08421532128</v>
      </c>
      <c r="AN157" s="27">
        <f t="shared" si="29"/>
        <v>0.06207320986</v>
      </c>
      <c r="AO157" s="27"/>
      <c r="AP157" s="27"/>
      <c r="AQ157" s="27"/>
    </row>
    <row r="158">
      <c r="A158" s="29">
        <v>2682.0</v>
      </c>
      <c r="B158" s="30">
        <v>2336.0</v>
      </c>
      <c r="C158" s="14">
        <v>45.0</v>
      </c>
      <c r="D158" s="15">
        <v>13.0</v>
      </c>
      <c r="E158" s="16">
        <v>42.0</v>
      </c>
      <c r="F158" s="17">
        <v>93.0</v>
      </c>
      <c r="G158" s="18">
        <v>104.0</v>
      </c>
      <c r="H158" s="19">
        <v>19.0</v>
      </c>
      <c r="I158" s="20">
        <v>71.0</v>
      </c>
      <c r="J158" s="21">
        <v>57.0</v>
      </c>
      <c r="K158" s="22">
        <v>35.0</v>
      </c>
      <c r="L158" s="63">
        <f t="shared" si="1"/>
        <v>45</v>
      </c>
      <c r="M158" s="63">
        <f t="shared" si="2"/>
        <v>112</v>
      </c>
      <c r="N158" s="63">
        <f t="shared" si="3"/>
        <v>42</v>
      </c>
      <c r="O158" s="63">
        <f t="shared" si="4"/>
        <v>106</v>
      </c>
      <c r="P158" s="64">
        <f t="shared" si="5"/>
        <v>106</v>
      </c>
      <c r="Q158" s="65">
        <f t="shared" si="6"/>
        <v>0.4950819672</v>
      </c>
      <c r="R158" s="65">
        <f t="shared" si="7"/>
        <v>0.5147540984</v>
      </c>
      <c r="S158" s="73">
        <f t="shared" si="8"/>
        <v>0.03724315068</v>
      </c>
      <c r="T158" s="66">
        <f t="shared" si="9"/>
        <v>0.4862385321</v>
      </c>
      <c r="U158" s="27">
        <f t="shared" si="10"/>
        <v>0.485213882</v>
      </c>
      <c r="V158" s="27">
        <f t="shared" si="11"/>
        <v>-0.4764308779</v>
      </c>
      <c r="W158" s="27">
        <f t="shared" si="12"/>
        <v>-2.327070417</v>
      </c>
      <c r="X158" s="27">
        <f t="shared" si="13"/>
        <v>0.4289684058</v>
      </c>
      <c r="Y158" s="27">
        <f t="shared" si="14"/>
        <v>-0.0114516816</v>
      </c>
      <c r="Z158" s="27">
        <f t="shared" si="15"/>
        <v>0.2855000616</v>
      </c>
      <c r="AA158" s="27">
        <f t="shared" si="16"/>
        <v>1.517792075</v>
      </c>
      <c r="AB158" s="27">
        <f t="shared" si="17"/>
        <v>0.6743842671</v>
      </c>
      <c r="AC158" s="27">
        <f t="shared" si="18"/>
        <v>0.7369070324</v>
      </c>
      <c r="AD158" s="27">
        <f t="shared" si="19"/>
        <v>-0.6992781633</v>
      </c>
      <c r="AE158" s="27">
        <f t="shared" si="20"/>
        <v>0.03128782964</v>
      </c>
      <c r="AF158" s="27">
        <f t="shared" si="21"/>
        <v>0.02652643992</v>
      </c>
      <c r="AG158" s="27">
        <f t="shared" si="22"/>
        <v>-0.08451261572</v>
      </c>
      <c r="AH158" s="27">
        <f t="shared" si="23"/>
        <v>-0.3318906782</v>
      </c>
      <c r="AI158" s="27">
        <f t="shared" si="24"/>
        <v>-0.06928932518</v>
      </c>
      <c r="AJ158" s="27">
        <f t="shared" si="25"/>
        <v>-0.2383193385</v>
      </c>
      <c r="AK158" s="27">
        <f t="shared" si="26"/>
        <v>-0.4435946295</v>
      </c>
      <c r="AL158" s="27">
        <f t="shared" si="27"/>
        <v>-0.1363739167</v>
      </c>
      <c r="AM158" s="27">
        <f t="shared" si="28"/>
        <v>0.1643615996</v>
      </c>
      <c r="AN158" s="27">
        <f t="shared" si="29"/>
        <v>0.2033758081</v>
      </c>
      <c r="AO158" s="27"/>
      <c r="AP158" s="27"/>
      <c r="AQ158" s="27"/>
    </row>
    <row r="159">
      <c r="A159" s="29">
        <v>2695.0</v>
      </c>
      <c r="B159" s="30">
        <v>2438.0</v>
      </c>
      <c r="C159" s="14">
        <v>30.0</v>
      </c>
      <c r="D159" s="15">
        <v>21.0</v>
      </c>
      <c r="E159" s="16">
        <v>38.0</v>
      </c>
      <c r="F159" s="17">
        <v>61.0</v>
      </c>
      <c r="G159" s="18">
        <v>138.0</v>
      </c>
      <c r="H159" s="19">
        <v>21.0</v>
      </c>
      <c r="I159" s="20">
        <v>44.0</v>
      </c>
      <c r="J159" s="21">
        <v>57.0</v>
      </c>
      <c r="K159" s="22">
        <v>34.0</v>
      </c>
      <c r="L159" s="63">
        <f t="shared" si="1"/>
        <v>30</v>
      </c>
      <c r="M159" s="63">
        <f t="shared" si="2"/>
        <v>82</v>
      </c>
      <c r="N159" s="63">
        <f t="shared" si="3"/>
        <v>38</v>
      </c>
      <c r="O159" s="63">
        <f t="shared" si="4"/>
        <v>78</v>
      </c>
      <c r="P159" s="64">
        <f t="shared" si="5"/>
        <v>78</v>
      </c>
      <c r="Q159" s="65">
        <f t="shared" si="6"/>
        <v>0.4736842105</v>
      </c>
      <c r="R159" s="65">
        <f t="shared" si="7"/>
        <v>0.4912280702</v>
      </c>
      <c r="S159" s="73">
        <f t="shared" si="8"/>
        <v>0.02789171452</v>
      </c>
      <c r="T159" s="66">
        <f t="shared" si="9"/>
        <v>0.4875</v>
      </c>
      <c r="U159" s="27">
        <f t="shared" si="10"/>
        <v>0.4858258163</v>
      </c>
      <c r="V159" s="27">
        <f t="shared" si="11"/>
        <v>-0.3568031649</v>
      </c>
      <c r="W159" s="27">
        <f t="shared" si="12"/>
        <v>-2.220715316</v>
      </c>
      <c r="X159" s="27">
        <f t="shared" si="13"/>
        <v>0.4104281192</v>
      </c>
      <c r="Y159" s="27">
        <f t="shared" si="14"/>
        <v>-0.006422836383</v>
      </c>
      <c r="Z159" s="27">
        <f t="shared" si="15"/>
        <v>0.2040414335</v>
      </c>
      <c r="AA159" s="27">
        <f t="shared" si="16"/>
        <v>1.382225835</v>
      </c>
      <c r="AB159" s="27">
        <f t="shared" si="17"/>
        <v>0.483223479</v>
      </c>
      <c r="AC159" s="27">
        <f t="shared" si="18"/>
        <v>0.6728338991</v>
      </c>
      <c r="AD159" s="27">
        <f t="shared" si="19"/>
        <v>-0.6401379395</v>
      </c>
      <c r="AE159" s="27">
        <f t="shared" si="20"/>
        <v>0.01314201111</v>
      </c>
      <c r="AF159" s="27">
        <f t="shared" si="21"/>
        <v>0.01419776308</v>
      </c>
      <c r="AG159" s="27">
        <f t="shared" si="22"/>
        <v>-0.05763908343</v>
      </c>
      <c r="AH159" s="27">
        <f t="shared" si="23"/>
        <v>-0.2884331297</v>
      </c>
      <c r="AI159" s="27">
        <f t="shared" si="24"/>
        <v>-0.03718225515</v>
      </c>
      <c r="AJ159" s="27">
        <f t="shared" si="25"/>
        <v>-0.1629608364</v>
      </c>
      <c r="AK159" s="27">
        <f t="shared" si="26"/>
        <v>-0.3865136228</v>
      </c>
      <c r="AL159" s="27">
        <f t="shared" si="27"/>
        <v>-0.09349399381</v>
      </c>
      <c r="AM159" s="27">
        <f t="shared" si="28"/>
        <v>0.1435844216</v>
      </c>
      <c r="AN159" s="27">
        <f t="shared" si="29"/>
        <v>0.178129026</v>
      </c>
      <c r="AO159" s="27"/>
      <c r="AP159" s="27"/>
      <c r="AQ159" s="27"/>
    </row>
    <row r="160">
      <c r="A160" s="29">
        <v>2700.0</v>
      </c>
      <c r="B160" s="30">
        <v>2023.0</v>
      </c>
      <c r="C160" s="14">
        <v>24.0</v>
      </c>
      <c r="D160" s="15">
        <v>13.0</v>
      </c>
      <c r="E160" s="16">
        <v>21.0</v>
      </c>
      <c r="F160" s="17">
        <v>67.0</v>
      </c>
      <c r="G160" s="18">
        <v>118.0</v>
      </c>
      <c r="H160" s="19">
        <v>29.0</v>
      </c>
      <c r="I160" s="20">
        <v>33.0</v>
      </c>
      <c r="J160" s="21">
        <v>50.0</v>
      </c>
      <c r="K160" s="22">
        <v>23.0</v>
      </c>
      <c r="L160" s="63">
        <f t="shared" si="1"/>
        <v>24</v>
      </c>
      <c r="M160" s="63">
        <f t="shared" si="2"/>
        <v>96</v>
      </c>
      <c r="N160" s="63">
        <f t="shared" si="3"/>
        <v>21</v>
      </c>
      <c r="O160" s="63">
        <f t="shared" si="4"/>
        <v>56</v>
      </c>
      <c r="P160" s="64">
        <f t="shared" si="5"/>
        <v>56</v>
      </c>
      <c r="Q160" s="65">
        <f t="shared" si="6"/>
        <v>0.4060913706</v>
      </c>
      <c r="R160" s="65">
        <f t="shared" si="7"/>
        <v>0.6091370558</v>
      </c>
      <c r="S160" s="73">
        <f t="shared" si="8"/>
        <v>0.02224419179</v>
      </c>
      <c r="T160" s="66">
        <f t="shared" si="9"/>
        <v>0.3684210526</v>
      </c>
      <c r="U160" s="27">
        <f t="shared" si="10"/>
        <v>0.3637134327</v>
      </c>
      <c r="V160" s="27">
        <f t="shared" si="11"/>
        <v>-0.284557553</v>
      </c>
      <c r="W160" s="27">
        <f t="shared" si="12"/>
        <v>-2.753751407</v>
      </c>
      <c r="X160" s="27">
        <f t="shared" si="13"/>
        <v>0.3518616702</v>
      </c>
      <c r="Y160" s="27">
        <f t="shared" si="14"/>
        <v>-0.004085165899</v>
      </c>
      <c r="Z160" s="27">
        <f t="shared" si="15"/>
        <v>0.2017862781</v>
      </c>
      <c r="AA160" s="27">
        <f t="shared" si="16"/>
        <v>2.125409877</v>
      </c>
      <c r="AB160" s="27">
        <f t="shared" si="17"/>
        <v>0.3303880264</v>
      </c>
      <c r="AC160" s="27">
        <f t="shared" si="18"/>
        <v>0.7152774948</v>
      </c>
      <c r="AD160" s="27">
        <f t="shared" si="19"/>
        <v>-0.4704822814</v>
      </c>
      <c r="AE160" s="27">
        <f t="shared" si="20"/>
        <v>0.006666318951</v>
      </c>
      <c r="AF160" s="27">
        <f t="shared" si="21"/>
        <v>0.01119784904</v>
      </c>
      <c r="AG160" s="27">
        <f t="shared" si="22"/>
        <v>-0.07068417185</v>
      </c>
      <c r="AH160" s="27">
        <f t="shared" si="23"/>
        <v>-0.5499721211</v>
      </c>
      <c r="AI160" s="27">
        <f t="shared" si="24"/>
        <v>-0.02027465245</v>
      </c>
      <c r="AJ160" s="27">
        <f t="shared" si="25"/>
        <v>-0.1381628748</v>
      </c>
      <c r="AK160" s="27">
        <f t="shared" si="26"/>
        <v>-0.5095224758</v>
      </c>
      <c r="AL160" s="27">
        <f t="shared" si="27"/>
        <v>-0.05480180163</v>
      </c>
      <c r="AM160" s="27">
        <f t="shared" si="28"/>
        <v>0.1308605894</v>
      </c>
      <c r="AN160" s="27">
        <f t="shared" si="29"/>
        <v>0.1122378271</v>
      </c>
      <c r="AO160" s="27"/>
      <c r="AP160" s="27"/>
      <c r="AQ160" s="27"/>
    </row>
    <row r="161">
      <c r="A161" s="29">
        <v>2709.0</v>
      </c>
      <c r="B161" s="30">
        <v>848.0</v>
      </c>
      <c r="C161" s="14">
        <v>16.0</v>
      </c>
      <c r="D161" s="15">
        <v>12.0</v>
      </c>
      <c r="E161" s="16">
        <v>16.0</v>
      </c>
      <c r="F161" s="17">
        <v>13.0</v>
      </c>
      <c r="G161" s="18">
        <v>81.0</v>
      </c>
      <c r="H161" s="19">
        <v>9.0</v>
      </c>
      <c r="I161" s="20">
        <v>17.0</v>
      </c>
      <c r="J161" s="21">
        <v>12.0</v>
      </c>
      <c r="K161" s="22">
        <v>15.0</v>
      </c>
      <c r="L161" s="63">
        <f t="shared" si="1"/>
        <v>16</v>
      </c>
      <c r="M161" s="63">
        <f t="shared" si="2"/>
        <v>22</v>
      </c>
      <c r="N161" s="63">
        <f t="shared" si="3"/>
        <v>16</v>
      </c>
      <c r="O161" s="63">
        <f t="shared" si="4"/>
        <v>32</v>
      </c>
      <c r="P161" s="64">
        <f t="shared" si="5"/>
        <v>32</v>
      </c>
      <c r="Q161" s="65">
        <f t="shared" si="6"/>
        <v>0.5581395349</v>
      </c>
      <c r="R161" s="65">
        <f t="shared" si="7"/>
        <v>0.4418604651</v>
      </c>
      <c r="S161" s="73">
        <f t="shared" si="8"/>
        <v>0.03773584906</v>
      </c>
      <c r="T161" s="66">
        <f t="shared" si="9"/>
        <v>0.5925925926</v>
      </c>
      <c r="U161" s="27">
        <f t="shared" si="10"/>
        <v>0.5829303039</v>
      </c>
      <c r="V161" s="27">
        <f t="shared" si="11"/>
        <v>-0.4827336937</v>
      </c>
      <c r="W161" s="27">
        <f t="shared" si="12"/>
        <v>-1.997537116</v>
      </c>
      <c r="X161" s="27">
        <f t="shared" si="13"/>
        <v>0.4836052257</v>
      </c>
      <c r="Y161" s="27">
        <f t="shared" si="14"/>
        <v>-0.01175667975</v>
      </c>
      <c r="Z161" s="27">
        <f t="shared" si="15"/>
        <v>0.2483128819</v>
      </c>
      <c r="AA161" s="27">
        <f t="shared" si="16"/>
        <v>1.118363399</v>
      </c>
      <c r="AB161" s="27">
        <f t="shared" si="17"/>
        <v>0.7703371101</v>
      </c>
      <c r="AC161" s="27">
        <f t="shared" si="18"/>
        <v>0.7131217977</v>
      </c>
      <c r="AD161" s="27">
        <f t="shared" si="19"/>
        <v>-0.8887534977</v>
      </c>
      <c r="AE161" s="27">
        <f t="shared" si="20"/>
        <v>0.03254607147</v>
      </c>
      <c r="AF161" s="27">
        <f t="shared" si="21"/>
        <v>0.02337651271</v>
      </c>
      <c r="AG161" s="27">
        <f t="shared" si="22"/>
        <v>-0.06309572284</v>
      </c>
      <c r="AH161" s="27">
        <f t="shared" si="23"/>
        <v>-0.2099186629</v>
      </c>
      <c r="AI161" s="27">
        <f t="shared" si="24"/>
        <v>-0.0801950262</v>
      </c>
      <c r="AJ161" s="27">
        <f t="shared" si="25"/>
        <v>-0.2336780969</v>
      </c>
      <c r="AK161" s="27">
        <f t="shared" si="26"/>
        <v>-0.3684873831</v>
      </c>
      <c r="AL161" s="27">
        <f t="shared" si="27"/>
        <v>-0.175618548</v>
      </c>
      <c r="AM161" s="27">
        <f t="shared" si="28"/>
        <v>0.1793151765</v>
      </c>
      <c r="AN161" s="27">
        <f t="shared" si="29"/>
        <v>0.2914045484</v>
      </c>
      <c r="AO161" s="27"/>
      <c r="AP161" s="27"/>
      <c r="AQ161" s="27"/>
    </row>
    <row r="162">
      <c r="A162" s="29">
        <v>2710.0</v>
      </c>
      <c r="B162" s="30">
        <v>3071.0</v>
      </c>
      <c r="C162" s="14">
        <v>24.0</v>
      </c>
      <c r="D162" s="15">
        <v>25.0</v>
      </c>
      <c r="E162" s="16">
        <v>33.0</v>
      </c>
      <c r="F162" s="17">
        <v>58.0</v>
      </c>
      <c r="G162" s="18">
        <v>199.0</v>
      </c>
      <c r="H162" s="19">
        <v>23.0</v>
      </c>
      <c r="I162" s="20">
        <v>40.0</v>
      </c>
      <c r="J162" s="21">
        <v>62.0</v>
      </c>
      <c r="K162" s="22">
        <v>26.0</v>
      </c>
      <c r="L162" s="63">
        <f t="shared" si="1"/>
        <v>24</v>
      </c>
      <c r="M162" s="63">
        <f t="shared" si="2"/>
        <v>81</v>
      </c>
      <c r="N162" s="63">
        <f t="shared" si="3"/>
        <v>33</v>
      </c>
      <c r="O162" s="63">
        <f t="shared" si="4"/>
        <v>66</v>
      </c>
      <c r="P162" s="64">
        <f t="shared" si="5"/>
        <v>66</v>
      </c>
      <c r="Q162" s="65">
        <f t="shared" si="6"/>
        <v>0.4411764706</v>
      </c>
      <c r="R162" s="65">
        <f t="shared" si="7"/>
        <v>0.5147058824</v>
      </c>
      <c r="S162" s="73">
        <f t="shared" si="8"/>
        <v>0.0185607294</v>
      </c>
      <c r="T162" s="66">
        <f t="shared" si="9"/>
        <v>0.4489795918</v>
      </c>
      <c r="U162" s="27">
        <f t="shared" si="10"/>
        <v>0.4506612328</v>
      </c>
      <c r="V162" s="27">
        <f t="shared" si="11"/>
        <v>-0.2374370708</v>
      </c>
      <c r="W162" s="27">
        <f t="shared" si="12"/>
        <v>-2.326852445</v>
      </c>
      <c r="X162" s="27">
        <f t="shared" si="13"/>
        <v>0.3822614836</v>
      </c>
      <c r="Y162" s="27">
        <f t="shared" si="14"/>
        <v>-0.002844241799</v>
      </c>
      <c r="Z162" s="27">
        <f t="shared" si="15"/>
        <v>0.1422702681</v>
      </c>
      <c r="AA162" s="27">
        <f t="shared" si="16"/>
        <v>1.517507751</v>
      </c>
      <c r="AB162" s="27">
        <f t="shared" si="17"/>
        <v>0.2994961811</v>
      </c>
      <c r="AC162" s="27">
        <f t="shared" si="18"/>
        <v>0.6566096388</v>
      </c>
      <c r="AD162" s="27">
        <f t="shared" si="19"/>
        <v>-0.5552907443</v>
      </c>
      <c r="AE162" s="27">
        <f t="shared" si="20"/>
        <v>0.003872766504</v>
      </c>
      <c r="AF162" s="27">
        <f t="shared" si="21"/>
        <v>0.006587726137</v>
      </c>
      <c r="AG162" s="27">
        <f t="shared" si="22"/>
        <v>-0.04211034561</v>
      </c>
      <c r="AH162" s="27">
        <f t="shared" si="23"/>
        <v>-0.3317974242</v>
      </c>
      <c r="AI162" s="27">
        <f t="shared" si="24"/>
        <v>-0.01533553092</v>
      </c>
      <c r="AJ162" s="27">
        <f t="shared" si="25"/>
        <v>-0.1058284566</v>
      </c>
      <c r="AK162" s="27">
        <f t="shared" si="26"/>
        <v>-0.3952211257</v>
      </c>
      <c r="AL162" s="27">
        <f t="shared" si="27"/>
        <v>-0.05396975008</v>
      </c>
      <c r="AM162" s="27">
        <f t="shared" si="28"/>
        <v>0.1305059</v>
      </c>
      <c r="AN162" s="27">
        <f t="shared" si="29"/>
        <v>0.143914646</v>
      </c>
      <c r="AO162" s="27"/>
      <c r="AP162" s="27"/>
      <c r="AQ162" s="27"/>
    </row>
    <row r="163">
      <c r="A163" s="29">
        <v>2711.0</v>
      </c>
      <c r="B163" s="30">
        <v>1531.0</v>
      </c>
      <c r="C163" s="14">
        <v>16.0</v>
      </c>
      <c r="D163" s="15">
        <v>14.0</v>
      </c>
      <c r="E163" s="16">
        <v>23.0</v>
      </c>
      <c r="F163" s="17">
        <v>39.0</v>
      </c>
      <c r="G163" s="18">
        <v>103.0</v>
      </c>
      <c r="H163" s="19">
        <v>12.0</v>
      </c>
      <c r="I163" s="20">
        <v>29.0</v>
      </c>
      <c r="J163" s="21">
        <v>34.0</v>
      </c>
      <c r="K163" s="22">
        <v>28.0</v>
      </c>
      <c r="L163" s="63">
        <f t="shared" si="1"/>
        <v>16</v>
      </c>
      <c r="M163" s="63">
        <f t="shared" si="2"/>
        <v>51</v>
      </c>
      <c r="N163" s="63">
        <f t="shared" si="3"/>
        <v>23</v>
      </c>
      <c r="O163" s="63">
        <f t="shared" si="4"/>
        <v>57</v>
      </c>
      <c r="P163" s="64">
        <f t="shared" si="5"/>
        <v>57</v>
      </c>
      <c r="Q163" s="65">
        <f t="shared" si="6"/>
        <v>0.4965986395</v>
      </c>
      <c r="R163" s="65">
        <f t="shared" si="7"/>
        <v>0.4557823129</v>
      </c>
      <c r="S163" s="73">
        <f t="shared" si="8"/>
        <v>0.0254735467</v>
      </c>
      <c r="T163" s="66">
        <f t="shared" si="9"/>
        <v>0.5277777778</v>
      </c>
      <c r="U163" s="27">
        <f t="shared" si="10"/>
        <v>0.526331736</v>
      </c>
      <c r="V163" s="27">
        <f t="shared" si="11"/>
        <v>-0.3258688912</v>
      </c>
      <c r="W163" s="27">
        <f t="shared" si="12"/>
        <v>-2.060474196</v>
      </c>
      <c r="X163" s="27">
        <f t="shared" si="13"/>
        <v>0.4302825407</v>
      </c>
      <c r="Y163" s="27">
        <f t="shared" si="14"/>
        <v>-0.005357414745</v>
      </c>
      <c r="Z163" s="27">
        <f t="shared" si="15"/>
        <v>0.1729047257</v>
      </c>
      <c r="AA163" s="27">
        <f t="shared" si="16"/>
        <v>1.189946924</v>
      </c>
      <c r="AB163" s="27">
        <f t="shared" si="17"/>
        <v>0.4626779999</v>
      </c>
      <c r="AC163" s="27">
        <f t="shared" si="18"/>
        <v>0.6544836073</v>
      </c>
      <c r="AD163" s="27">
        <f t="shared" si="19"/>
        <v>-0.7035691712</v>
      </c>
      <c r="AE163" s="27">
        <f t="shared" si="20"/>
        <v>0.01001162202</v>
      </c>
      <c r="AF163" s="27">
        <f t="shared" si="21"/>
        <v>0.0109881006</v>
      </c>
      <c r="AG163" s="27">
        <f t="shared" si="22"/>
        <v>-0.04531895172</v>
      </c>
      <c r="AH163" s="27">
        <f t="shared" si="23"/>
        <v>-0.2303923312</v>
      </c>
      <c r="AI163" s="27">
        <f t="shared" si="24"/>
        <v>-0.03251477503</v>
      </c>
      <c r="AJ163" s="27">
        <f t="shared" si="25"/>
        <v>-0.1447732617</v>
      </c>
      <c r="AK163" s="27">
        <f t="shared" si="26"/>
        <v>-0.3488429952</v>
      </c>
      <c r="AL163" s="27">
        <f t="shared" si="27"/>
        <v>-0.09384932444</v>
      </c>
      <c r="AM163" s="27">
        <f t="shared" si="28"/>
        <v>0.1464248707</v>
      </c>
      <c r="AN163" s="27">
        <f t="shared" si="29"/>
        <v>0.2052506513</v>
      </c>
      <c r="AO163" s="27"/>
      <c r="AP163" s="27"/>
      <c r="AQ163" s="27"/>
    </row>
    <row r="164">
      <c r="A164" s="29">
        <v>2715.0</v>
      </c>
      <c r="B164" s="30">
        <v>2341.0</v>
      </c>
      <c r="C164" s="14">
        <v>14.0</v>
      </c>
      <c r="D164" s="15">
        <v>7.0</v>
      </c>
      <c r="E164" s="16">
        <v>17.0</v>
      </c>
      <c r="F164" s="17">
        <v>57.0</v>
      </c>
      <c r="G164" s="18">
        <v>99.0</v>
      </c>
      <c r="H164" s="19">
        <v>51.0</v>
      </c>
      <c r="I164" s="20">
        <v>17.0</v>
      </c>
      <c r="J164" s="21">
        <v>22.0</v>
      </c>
      <c r="K164" s="22">
        <v>19.0</v>
      </c>
      <c r="L164" s="63">
        <f t="shared" si="1"/>
        <v>14</v>
      </c>
      <c r="M164" s="63">
        <f t="shared" si="2"/>
        <v>108</v>
      </c>
      <c r="N164" s="63">
        <f t="shared" si="3"/>
        <v>17</v>
      </c>
      <c r="O164" s="63">
        <f t="shared" si="4"/>
        <v>36</v>
      </c>
      <c r="P164" s="64">
        <f t="shared" si="5"/>
        <v>36</v>
      </c>
      <c r="Q164" s="65">
        <f t="shared" si="6"/>
        <v>0.2857142857</v>
      </c>
      <c r="R164" s="65">
        <f t="shared" si="7"/>
        <v>0.6971428571</v>
      </c>
      <c r="S164" s="73">
        <f t="shared" si="8"/>
        <v>0.01324220419</v>
      </c>
      <c r="T164" s="66">
        <f t="shared" si="9"/>
        <v>0.25</v>
      </c>
      <c r="U164" s="27">
        <f t="shared" si="10"/>
        <v>0.2448981449</v>
      </c>
      <c r="V164" s="27">
        <f t="shared" si="11"/>
        <v>-0.1694001407</v>
      </c>
      <c r="W164" s="27">
        <f t="shared" si="12"/>
        <v>-3.15160292</v>
      </c>
      <c r="X164" s="27">
        <f t="shared" si="13"/>
        <v>0.2475598179</v>
      </c>
      <c r="Y164" s="27">
        <f t="shared" si="14"/>
        <v>-0.00144776141</v>
      </c>
      <c r="Z164" s="27">
        <f t="shared" si="15"/>
        <v>0.137480797</v>
      </c>
      <c r="AA164" s="27">
        <f t="shared" si="16"/>
        <v>2.783916587</v>
      </c>
      <c r="AB164" s="27">
        <f t="shared" si="17"/>
        <v>0.1383808977</v>
      </c>
      <c r="AC164" s="27">
        <f t="shared" si="18"/>
        <v>0.5759562796</v>
      </c>
      <c r="AD164" s="27">
        <f t="shared" si="19"/>
        <v>-0.2328947303</v>
      </c>
      <c r="AE164" s="27">
        <f t="shared" si="20"/>
        <v>0.001406426485</v>
      </c>
      <c r="AF164" s="27">
        <f t="shared" si="21"/>
        <v>0.00454180693</v>
      </c>
      <c r="AG164" s="27">
        <f t="shared" si="22"/>
        <v>-0.05511621016</v>
      </c>
      <c r="AH164" s="27">
        <f t="shared" si="23"/>
        <v>-0.8244436195</v>
      </c>
      <c r="AI164" s="27">
        <f t="shared" si="24"/>
        <v>-0.005055323024</v>
      </c>
      <c r="AJ164" s="27">
        <f t="shared" si="25"/>
        <v>-0.06622926987</v>
      </c>
      <c r="AK164" s="27">
        <f t="shared" si="26"/>
        <v>-0.4695534817</v>
      </c>
      <c r="AL164" s="27">
        <f t="shared" si="27"/>
        <v>-0.01614934361</v>
      </c>
      <c r="AM164" s="27">
        <f t="shared" si="28"/>
        <v>0.07413649055</v>
      </c>
      <c r="AN164" s="27">
        <f t="shared" si="29"/>
        <v>0.03908983478</v>
      </c>
      <c r="AO164" s="27"/>
      <c r="AP164" s="27"/>
      <c r="AQ164" s="27"/>
    </row>
    <row r="165">
      <c r="A165" s="29">
        <v>2717.0</v>
      </c>
      <c r="B165" s="30">
        <v>1524.0</v>
      </c>
      <c r="C165" s="14">
        <v>9.0</v>
      </c>
      <c r="D165" s="15">
        <v>3.0</v>
      </c>
      <c r="E165" s="16">
        <v>1.0</v>
      </c>
      <c r="F165" s="17">
        <v>27.0</v>
      </c>
      <c r="G165" s="18">
        <v>59.0</v>
      </c>
      <c r="H165" s="19">
        <v>18.0</v>
      </c>
      <c r="I165" s="20">
        <v>5.0</v>
      </c>
      <c r="J165" s="21">
        <v>10.0</v>
      </c>
      <c r="K165" s="22">
        <v>4.0</v>
      </c>
      <c r="L165" s="63">
        <f t="shared" si="1"/>
        <v>9</v>
      </c>
      <c r="M165" s="63">
        <f t="shared" si="2"/>
        <v>45</v>
      </c>
      <c r="N165" s="63">
        <f t="shared" si="3"/>
        <v>1</v>
      </c>
      <c r="O165" s="63">
        <f t="shared" si="4"/>
        <v>9</v>
      </c>
      <c r="P165" s="64">
        <f t="shared" si="5"/>
        <v>9</v>
      </c>
      <c r="Q165" s="65">
        <f t="shared" si="6"/>
        <v>0.28125</v>
      </c>
      <c r="R165" s="65">
        <f t="shared" si="7"/>
        <v>0.84375</v>
      </c>
      <c r="S165" s="73">
        <f t="shared" si="8"/>
        <v>0.00656167979</v>
      </c>
      <c r="T165" s="66">
        <f t="shared" si="9"/>
        <v>0.1666666667</v>
      </c>
      <c r="U165" s="27">
        <f t="shared" si="10"/>
        <v>0.1667172079</v>
      </c>
      <c r="V165" s="27">
        <f t="shared" si="11"/>
        <v>-0.08393991393</v>
      </c>
      <c r="W165" s="27">
        <f t="shared" si="12"/>
        <v>-3.814375972</v>
      </c>
      <c r="X165" s="27">
        <f t="shared" si="13"/>
        <v>0.2436916958</v>
      </c>
      <c r="Y165" s="27">
        <f t="shared" si="14"/>
        <v>-0.0003554729039</v>
      </c>
      <c r="Z165" s="27">
        <f t="shared" si="15"/>
        <v>0.08244964647</v>
      </c>
      <c r="AA165" s="27">
        <f t="shared" si="16"/>
        <v>4.077934317</v>
      </c>
      <c r="AB165" s="27">
        <f t="shared" si="17"/>
        <v>0.06749808816</v>
      </c>
      <c r="AC165" s="27">
        <f t="shared" si="18"/>
        <v>0.6861863854</v>
      </c>
      <c r="AD165" s="27">
        <f t="shared" si="19"/>
        <v>-0.2256736291</v>
      </c>
      <c r="AE165" s="27">
        <f t="shared" si="20"/>
        <v>0.0001711123259</v>
      </c>
      <c r="AF165" s="27">
        <f t="shared" si="21"/>
        <v>0.001349678029</v>
      </c>
      <c r="AG165" s="27">
        <f t="shared" si="22"/>
        <v>-0.0400053531</v>
      </c>
      <c r="AH165" s="27">
        <f t="shared" si="23"/>
        <v>-1.4616284</v>
      </c>
      <c r="AI165" s="27">
        <f t="shared" si="24"/>
        <v>-0.001221853093</v>
      </c>
      <c r="AJ165" s="27">
        <f t="shared" si="25"/>
        <v>-0.03909824822</v>
      </c>
      <c r="AK165" s="27">
        <f t="shared" si="26"/>
        <v>-0.6770638841</v>
      </c>
      <c r="AL165" s="27">
        <f t="shared" si="27"/>
        <v>-0.007754088955</v>
      </c>
      <c r="AM165" s="27">
        <f t="shared" si="28"/>
        <v>0.08694511345</v>
      </c>
      <c r="AN165" s="27">
        <f t="shared" si="29"/>
        <v>0.03728597991</v>
      </c>
      <c r="AO165" s="27"/>
      <c r="AP165" s="27"/>
      <c r="AQ165" s="27"/>
    </row>
    <row r="166">
      <c r="A166" s="29">
        <v>2726.0</v>
      </c>
      <c r="B166" s="30">
        <v>2106.0</v>
      </c>
      <c r="C166" s="14">
        <v>24.0</v>
      </c>
      <c r="D166" s="15">
        <v>18.0</v>
      </c>
      <c r="E166" s="16">
        <v>67.0</v>
      </c>
      <c r="F166" s="17">
        <v>18.0</v>
      </c>
      <c r="G166" s="18">
        <v>46.0</v>
      </c>
      <c r="H166" s="19">
        <v>10.0</v>
      </c>
      <c r="I166" s="20">
        <v>43.0</v>
      </c>
      <c r="J166" s="21">
        <v>57.0</v>
      </c>
      <c r="K166" s="22">
        <v>92.0</v>
      </c>
      <c r="L166" s="63">
        <f t="shared" si="1"/>
        <v>24</v>
      </c>
      <c r="M166" s="63">
        <f t="shared" si="2"/>
        <v>28</v>
      </c>
      <c r="N166" s="63">
        <f t="shared" si="3"/>
        <v>67</v>
      </c>
      <c r="O166" s="63">
        <f t="shared" si="4"/>
        <v>135</v>
      </c>
      <c r="P166" s="64">
        <f t="shared" si="5"/>
        <v>136</v>
      </c>
      <c r="Q166" s="65">
        <f t="shared" si="6"/>
        <v>0.625984252</v>
      </c>
      <c r="R166" s="65">
        <f t="shared" si="7"/>
        <v>0.2047244094</v>
      </c>
      <c r="S166" s="73">
        <f t="shared" si="8"/>
        <v>0.04320987654</v>
      </c>
      <c r="T166" s="66">
        <f t="shared" si="9"/>
        <v>0.8282208589</v>
      </c>
      <c r="U166" s="27">
        <f t="shared" si="10"/>
        <v>0.8404177966</v>
      </c>
      <c r="V166" s="27">
        <f t="shared" si="11"/>
        <v>-0.5527598777</v>
      </c>
      <c r="W166" s="27">
        <f t="shared" si="12"/>
        <v>-0.9255062143</v>
      </c>
      <c r="X166" s="27">
        <f t="shared" si="13"/>
        <v>0.5423899161</v>
      </c>
      <c r="Y166" s="27">
        <f t="shared" si="14"/>
        <v>-0.01541496301</v>
      </c>
      <c r="Z166" s="27">
        <f t="shared" si="15"/>
        <v>0.1317384749</v>
      </c>
      <c r="AA166" s="27">
        <f t="shared" si="16"/>
        <v>0.240077748</v>
      </c>
      <c r="AB166" s="27">
        <f t="shared" si="17"/>
        <v>0.989305312</v>
      </c>
      <c r="AC166" s="27">
        <f t="shared" si="18"/>
        <v>0.370568769</v>
      </c>
      <c r="AD166" s="27">
        <f t="shared" si="19"/>
        <v>-1.117950478</v>
      </c>
      <c r="AE166" s="27">
        <f t="shared" si="20"/>
        <v>0.04886357883</v>
      </c>
      <c r="AF166" s="27">
        <f t="shared" si="21"/>
        <v>0.01420110061</v>
      </c>
      <c r="AG166" s="27">
        <f t="shared" si="22"/>
        <v>-0.01550949949</v>
      </c>
      <c r="AH166" s="27">
        <f t="shared" si="23"/>
        <v>-0.02087875011</v>
      </c>
      <c r="AI166" s="27">
        <f t="shared" si="24"/>
        <v>-0.1179304224</v>
      </c>
      <c r="AJ166" s="27">
        <f t="shared" si="25"/>
        <v>-0.1390439221</v>
      </c>
      <c r="AK166" s="27">
        <f t="shared" si="26"/>
        <v>-0.08871809487</v>
      </c>
      <c r="AL166" s="27">
        <f t="shared" si="27"/>
        <v>-0.2529534019</v>
      </c>
      <c r="AM166" s="27">
        <f t="shared" si="28"/>
        <v>0.1045063724</v>
      </c>
      <c r="AN166" s="27">
        <f t="shared" si="29"/>
        <v>0.4111101421</v>
      </c>
      <c r="AO166" s="27"/>
      <c r="AP166" s="27"/>
      <c r="AQ166" s="27"/>
    </row>
    <row r="167">
      <c r="A167" s="29">
        <v>2730.0</v>
      </c>
      <c r="B167" s="30">
        <v>2458.0</v>
      </c>
      <c r="C167" s="14">
        <v>6.0</v>
      </c>
      <c r="D167" s="15">
        <v>6.0</v>
      </c>
      <c r="E167" s="16">
        <v>10.0</v>
      </c>
      <c r="F167" s="17">
        <v>33.0</v>
      </c>
      <c r="G167" s="18">
        <v>122.0</v>
      </c>
      <c r="H167" s="19">
        <v>32.0</v>
      </c>
      <c r="I167" s="20">
        <v>19.0</v>
      </c>
      <c r="J167" s="21">
        <v>23.0</v>
      </c>
      <c r="K167" s="22">
        <v>15.0</v>
      </c>
      <c r="L167" s="63">
        <f t="shared" si="1"/>
        <v>6</v>
      </c>
      <c r="M167" s="63">
        <f t="shared" si="2"/>
        <v>65</v>
      </c>
      <c r="N167" s="63">
        <f t="shared" si="3"/>
        <v>10</v>
      </c>
      <c r="O167" s="63">
        <f t="shared" si="4"/>
        <v>34</v>
      </c>
      <c r="P167" s="64">
        <f t="shared" si="5"/>
        <v>34</v>
      </c>
      <c r="Q167" s="65">
        <f t="shared" si="6"/>
        <v>0.347826087</v>
      </c>
      <c r="R167" s="65">
        <f t="shared" si="7"/>
        <v>0.6173913043</v>
      </c>
      <c r="S167" s="73">
        <f t="shared" si="8"/>
        <v>0.006509357201</v>
      </c>
      <c r="T167" s="66">
        <f t="shared" si="9"/>
        <v>0.3434343434</v>
      </c>
      <c r="U167" s="27">
        <f t="shared" si="10"/>
        <v>0.3412773287</v>
      </c>
      <c r="V167" s="27">
        <f t="shared" si="11"/>
        <v>-0.0832705802</v>
      </c>
      <c r="W167" s="27">
        <f t="shared" si="12"/>
        <v>-2.791066734</v>
      </c>
      <c r="X167" s="27">
        <f t="shared" si="13"/>
        <v>0.3013771697</v>
      </c>
      <c r="Y167" s="27">
        <f t="shared" si="14"/>
        <v>-0.000349826451</v>
      </c>
      <c r="Z167" s="27">
        <f t="shared" si="15"/>
        <v>0.05984923333</v>
      </c>
      <c r="AA167" s="27">
        <f t="shared" si="16"/>
        <v>2.183401837</v>
      </c>
      <c r="AB167" s="27">
        <f t="shared" si="17"/>
        <v>0.0828102628</v>
      </c>
      <c r="AC167" s="27">
        <f t="shared" si="18"/>
        <v>0.620952585</v>
      </c>
      <c r="AD167" s="27">
        <f t="shared" si="19"/>
        <v>-0.3451596759</v>
      </c>
      <c r="AE167" s="27">
        <f t="shared" si="20"/>
        <v>0.0001670515494</v>
      </c>
      <c r="AF167" s="27">
        <f t="shared" si="21"/>
        <v>0.0009719032692</v>
      </c>
      <c r="AG167" s="27">
        <f t="shared" si="22"/>
        <v>-0.02124881053</v>
      </c>
      <c r="AH167" s="27">
        <f t="shared" si="23"/>
        <v>-0.572634013</v>
      </c>
      <c r="AI167" s="27">
        <f t="shared" si="24"/>
        <v>-0.001487081444</v>
      </c>
      <c r="AJ167" s="27">
        <f t="shared" si="25"/>
        <v>-0.03509915919</v>
      </c>
      <c r="AK167" s="27">
        <f t="shared" si="26"/>
        <v>-0.4483247482</v>
      </c>
      <c r="AL167" s="27">
        <f t="shared" si="27"/>
        <v>-0.01176503138</v>
      </c>
      <c r="AM167" s="27">
        <f t="shared" si="28"/>
        <v>0.09730410015</v>
      </c>
      <c r="AN167" s="27">
        <f t="shared" si="29"/>
        <v>0.07052683924</v>
      </c>
      <c r="AO167" s="27"/>
      <c r="AP167" s="27"/>
      <c r="AQ167" s="27"/>
    </row>
    <row r="168">
      <c r="A168" s="29">
        <v>2731.0</v>
      </c>
      <c r="B168" s="30">
        <v>2336.0</v>
      </c>
      <c r="C168" s="14">
        <v>22.0</v>
      </c>
      <c r="D168" s="15">
        <v>50.0</v>
      </c>
      <c r="E168" s="16">
        <v>51.0</v>
      </c>
      <c r="F168" s="17">
        <v>15.0</v>
      </c>
      <c r="G168" s="18">
        <v>165.0</v>
      </c>
      <c r="H168" s="19">
        <v>17.0</v>
      </c>
      <c r="I168" s="20">
        <v>23.0</v>
      </c>
      <c r="J168" s="21">
        <v>118.0</v>
      </c>
      <c r="K168" s="22">
        <v>40.0</v>
      </c>
      <c r="L168" s="63">
        <f t="shared" si="1"/>
        <v>22</v>
      </c>
      <c r="M168" s="63">
        <f t="shared" si="2"/>
        <v>32</v>
      </c>
      <c r="N168" s="63">
        <f t="shared" si="3"/>
        <v>51</v>
      </c>
      <c r="O168" s="63">
        <f t="shared" si="4"/>
        <v>63</v>
      </c>
      <c r="P168" s="64">
        <f t="shared" si="5"/>
        <v>62</v>
      </c>
      <c r="Q168" s="65">
        <f t="shared" si="6"/>
        <v>0.505952381</v>
      </c>
      <c r="R168" s="65">
        <f t="shared" si="7"/>
        <v>0.3214285714</v>
      </c>
      <c r="S168" s="73">
        <f t="shared" si="8"/>
        <v>0.03125</v>
      </c>
      <c r="T168" s="66">
        <f t="shared" si="9"/>
        <v>0.6631578947</v>
      </c>
      <c r="U168" s="27">
        <f t="shared" si="10"/>
        <v>0.6436108808</v>
      </c>
      <c r="V168" s="27">
        <f t="shared" si="11"/>
        <v>-0.3997638401</v>
      </c>
      <c r="W168" s="27">
        <f t="shared" si="12"/>
        <v>-1.453095608</v>
      </c>
      <c r="X168" s="27">
        <f t="shared" si="13"/>
        <v>0.4383871776</v>
      </c>
      <c r="Y168" s="27">
        <f t="shared" si="14"/>
        <v>-0.008062625344</v>
      </c>
      <c r="Z168" s="27">
        <f t="shared" si="15"/>
        <v>0.1495872157</v>
      </c>
      <c r="AA168" s="27">
        <f t="shared" si="16"/>
        <v>0.5918090619</v>
      </c>
      <c r="AB168" s="27">
        <f t="shared" si="17"/>
        <v>0.5782871919</v>
      </c>
      <c r="AC168" s="27">
        <f t="shared" si="18"/>
        <v>0.4702511888</v>
      </c>
      <c r="AD168" s="27">
        <f t="shared" si="19"/>
        <v>-0.7303231018</v>
      </c>
      <c r="AE168" s="27">
        <f t="shared" si="20"/>
        <v>0.0184835872</v>
      </c>
      <c r="AF168" s="27">
        <f t="shared" si="21"/>
        <v>0.01166194121</v>
      </c>
      <c r="AG168" s="27">
        <f t="shared" si="22"/>
        <v>-0.02764995833</v>
      </c>
      <c r="AH168" s="27">
        <f t="shared" si="23"/>
        <v>-0.08080701227</v>
      </c>
      <c r="AI168" s="27">
        <f t="shared" si="24"/>
        <v>-0.04985469719</v>
      </c>
      <c r="AJ168" s="27">
        <f t="shared" si="25"/>
        <v>-0.1276086438</v>
      </c>
      <c r="AK168" s="27">
        <f t="shared" si="26"/>
        <v>-0.1767616902</v>
      </c>
      <c r="AL168" s="27">
        <f t="shared" si="27"/>
        <v>-0.1195088296</v>
      </c>
      <c r="AM168" s="27">
        <f t="shared" si="28"/>
        <v>0.1071889697</v>
      </c>
      <c r="AN168" s="27">
        <f t="shared" si="29"/>
        <v>0.2170685473</v>
      </c>
      <c r="AO168" s="27"/>
      <c r="AP168" s="27"/>
      <c r="AQ168" s="27"/>
    </row>
    <row r="169">
      <c r="A169" s="29">
        <v>2733.0</v>
      </c>
      <c r="B169" s="30">
        <v>2756.0</v>
      </c>
      <c r="C169" s="14">
        <v>11.0</v>
      </c>
      <c r="D169" s="15">
        <v>7.0</v>
      </c>
      <c r="E169" s="16">
        <v>17.0</v>
      </c>
      <c r="F169" s="17">
        <v>37.0</v>
      </c>
      <c r="G169" s="18">
        <v>97.0</v>
      </c>
      <c r="H169" s="19">
        <v>25.0</v>
      </c>
      <c r="I169" s="20">
        <v>16.0</v>
      </c>
      <c r="J169" s="21">
        <v>15.0</v>
      </c>
      <c r="K169" s="22">
        <v>17.0</v>
      </c>
      <c r="L169" s="63">
        <f t="shared" si="1"/>
        <v>11</v>
      </c>
      <c r="M169" s="63">
        <f t="shared" si="2"/>
        <v>62</v>
      </c>
      <c r="N169" s="63">
        <f t="shared" si="3"/>
        <v>17</v>
      </c>
      <c r="O169" s="63">
        <f t="shared" si="4"/>
        <v>33</v>
      </c>
      <c r="P169" s="64">
        <f t="shared" si="5"/>
        <v>33</v>
      </c>
      <c r="Q169" s="65">
        <f t="shared" si="6"/>
        <v>0.3577235772</v>
      </c>
      <c r="R169" s="65">
        <f t="shared" si="7"/>
        <v>0.593495935</v>
      </c>
      <c r="S169" s="73">
        <f t="shared" si="8"/>
        <v>0.01015965167</v>
      </c>
      <c r="T169" s="66">
        <f t="shared" si="9"/>
        <v>0.3473684211</v>
      </c>
      <c r="U169" s="27">
        <f t="shared" si="10"/>
        <v>0.3554661461</v>
      </c>
      <c r="V169" s="27">
        <f t="shared" si="11"/>
        <v>-0.1299667637</v>
      </c>
      <c r="W169" s="27">
        <f t="shared" si="12"/>
        <v>-2.683041937</v>
      </c>
      <c r="X169" s="27">
        <f t="shared" si="13"/>
        <v>0.3099529428</v>
      </c>
      <c r="Y169" s="27">
        <f t="shared" si="14"/>
        <v>-0.0008521853663</v>
      </c>
      <c r="Z169" s="27">
        <f t="shared" si="15"/>
        <v>0.08979590789</v>
      </c>
      <c r="AA169" s="27">
        <f t="shared" si="16"/>
        <v>2.01766078</v>
      </c>
      <c r="AB169" s="27">
        <f t="shared" si="17"/>
        <v>0.1329261086</v>
      </c>
      <c r="AC169" s="27">
        <f t="shared" si="18"/>
        <v>0.6139048915</v>
      </c>
      <c r="AD169" s="27">
        <f t="shared" si="19"/>
        <v>-0.3650823864</v>
      </c>
      <c r="AE169" s="27">
        <f t="shared" si="20"/>
        <v>0.0006351446584</v>
      </c>
      <c r="AF169" s="27">
        <f t="shared" si="21"/>
        <v>0.00227594473</v>
      </c>
      <c r="AG169" s="27">
        <f t="shared" si="22"/>
        <v>-0.03064713058</v>
      </c>
      <c r="AH169" s="27">
        <f t="shared" si="23"/>
        <v>-0.5086849179</v>
      </c>
      <c r="AI169" s="27">
        <f t="shared" si="24"/>
        <v>-0.003725646082</v>
      </c>
      <c r="AJ169" s="27">
        <f t="shared" si="25"/>
        <v>-0.05416017779</v>
      </c>
      <c r="AK169" s="27">
        <f t="shared" si="26"/>
        <v>-0.4260814312</v>
      </c>
      <c r="AL169" s="27">
        <f t="shared" si="27"/>
        <v>-0.01942247772</v>
      </c>
      <c r="AM169" s="27">
        <f t="shared" si="28"/>
        <v>0.09893710748</v>
      </c>
      <c r="AN169" s="27">
        <f t="shared" si="29"/>
        <v>0.07672036547</v>
      </c>
      <c r="AO169" s="27"/>
      <c r="AP169" s="27"/>
      <c r="AQ169" s="27"/>
    </row>
    <row r="170">
      <c r="A170" s="29">
        <v>2737.0</v>
      </c>
      <c r="B170" s="30">
        <v>1198.0</v>
      </c>
      <c r="C170" s="14">
        <v>1.0</v>
      </c>
      <c r="D170" s="15">
        <v>1.0</v>
      </c>
      <c r="E170" s="16">
        <v>3.0</v>
      </c>
      <c r="F170" s="17">
        <v>34.0</v>
      </c>
      <c r="G170" s="18">
        <v>49.0</v>
      </c>
      <c r="H170" s="19">
        <v>19.0</v>
      </c>
      <c r="I170" s="20">
        <v>3.0</v>
      </c>
      <c r="J170" s="21">
        <v>2.0</v>
      </c>
      <c r="K170" s="22">
        <v>3.0</v>
      </c>
      <c r="L170" s="63">
        <f t="shared" si="1"/>
        <v>1</v>
      </c>
      <c r="M170" s="63">
        <f t="shared" si="2"/>
        <v>53</v>
      </c>
      <c r="N170" s="63">
        <f t="shared" si="3"/>
        <v>3</v>
      </c>
      <c r="O170" s="63">
        <f t="shared" si="4"/>
        <v>6</v>
      </c>
      <c r="P170" s="64">
        <f t="shared" si="5"/>
        <v>6</v>
      </c>
      <c r="Q170" s="65">
        <f t="shared" si="6"/>
        <v>0.1111111111</v>
      </c>
      <c r="R170" s="65">
        <f t="shared" si="7"/>
        <v>0.8571428571</v>
      </c>
      <c r="S170" s="73">
        <f t="shared" si="8"/>
        <v>0.003338898164</v>
      </c>
      <c r="T170" s="66">
        <f t="shared" si="9"/>
        <v>0.1016949153</v>
      </c>
      <c r="U170" s="27">
        <f t="shared" si="10"/>
        <v>0.09599248045</v>
      </c>
      <c r="V170" s="27">
        <f t="shared" si="11"/>
        <v>-0.04271266405</v>
      </c>
      <c r="W170" s="27">
        <f t="shared" si="12"/>
        <v>-3.874921623</v>
      </c>
      <c r="X170" s="27">
        <f t="shared" si="13"/>
        <v>0.09627326253</v>
      </c>
      <c r="Y170" s="27">
        <f t="shared" si="14"/>
        <v>-0.00009204130816</v>
      </c>
      <c r="Z170" s="27">
        <f t="shared" si="15"/>
        <v>0.04262028629</v>
      </c>
      <c r="AA170" s="27">
        <f t="shared" si="16"/>
        <v>4.208419996</v>
      </c>
      <c r="AB170" s="27">
        <f t="shared" si="17"/>
        <v>0.01356889781</v>
      </c>
      <c r="AC170" s="27">
        <f t="shared" si="18"/>
        <v>0.2753889315</v>
      </c>
      <c r="AD170" s="27">
        <f t="shared" si="19"/>
        <v>-0.03522173391</v>
      </c>
      <c r="AE170" s="27">
        <f t="shared" si="20"/>
        <v>0.00002254476514</v>
      </c>
      <c r="AF170" s="27">
        <f t="shared" si="21"/>
        <v>0.0003550143298</v>
      </c>
      <c r="AG170" s="27">
        <f t="shared" si="22"/>
        <v>-0.0210080188</v>
      </c>
      <c r="AH170" s="27">
        <f t="shared" si="23"/>
        <v>-1.532340381</v>
      </c>
      <c r="AI170" s="27">
        <f t="shared" si="24"/>
        <v>-0.0001249856728</v>
      </c>
      <c r="AJ170" s="27">
        <f t="shared" si="25"/>
        <v>-0.00798453858</v>
      </c>
      <c r="AK170" s="27">
        <f t="shared" si="26"/>
        <v>-0.276040914</v>
      </c>
      <c r="AL170" s="27">
        <f t="shared" si="27"/>
        <v>-0.0006158129792</v>
      </c>
      <c r="AM170" s="27">
        <f t="shared" si="28"/>
        <v>0.01378524604</v>
      </c>
      <c r="AN170" s="27">
        <f t="shared" si="29"/>
        <v>0.002299007772</v>
      </c>
      <c r="AO170" s="27"/>
      <c r="AP170" s="27"/>
      <c r="AQ170" s="27"/>
    </row>
    <row r="171">
      <c r="A171" s="29">
        <v>2740.0</v>
      </c>
      <c r="B171" s="30">
        <v>2389.0</v>
      </c>
      <c r="C171" s="14">
        <v>0.0</v>
      </c>
      <c r="D171" s="15">
        <v>4.0</v>
      </c>
      <c r="E171" s="16">
        <v>2.0</v>
      </c>
      <c r="F171" s="17">
        <v>9.0</v>
      </c>
      <c r="G171" s="18">
        <v>50.0</v>
      </c>
      <c r="H171" s="19">
        <v>6.0</v>
      </c>
      <c r="I171" s="20">
        <v>5.0</v>
      </c>
      <c r="J171" s="21">
        <v>13.0</v>
      </c>
      <c r="K171" s="22">
        <v>10.0</v>
      </c>
      <c r="L171" s="63">
        <f t="shared" si="1"/>
        <v>0</v>
      </c>
      <c r="M171" s="63">
        <f t="shared" si="2"/>
        <v>15</v>
      </c>
      <c r="N171" s="63">
        <f t="shared" si="3"/>
        <v>2</v>
      </c>
      <c r="O171" s="63">
        <f t="shared" si="4"/>
        <v>15</v>
      </c>
      <c r="P171" s="64">
        <f t="shared" si="5"/>
        <v>15</v>
      </c>
      <c r="Q171" s="65">
        <f t="shared" si="6"/>
        <v>0.46875</v>
      </c>
      <c r="R171" s="65">
        <f t="shared" si="7"/>
        <v>0.46875</v>
      </c>
      <c r="S171" s="73">
        <f t="shared" si="8"/>
        <v>0.0008371703642</v>
      </c>
      <c r="T171" s="66">
        <f t="shared" si="9"/>
        <v>0.5</v>
      </c>
      <c r="U171" s="27">
        <f t="shared" si="10"/>
        <v>0.4968930226</v>
      </c>
      <c r="V171" s="27">
        <f t="shared" si="11"/>
        <v>-0.01070945407</v>
      </c>
      <c r="W171" s="27">
        <f t="shared" si="12"/>
        <v>-2.119097762</v>
      </c>
      <c r="X171" s="27">
        <f t="shared" si="13"/>
        <v>0.4061528263</v>
      </c>
      <c r="Y171" s="27">
        <f t="shared" si="14"/>
        <v>-0.000005786342385</v>
      </c>
      <c r="Z171" s="27">
        <f t="shared" si="15"/>
        <v>0.005844065914</v>
      </c>
      <c r="AA171" s="27">
        <f t="shared" si="16"/>
        <v>1.258621703</v>
      </c>
      <c r="AB171" s="27">
        <f t="shared" si="17"/>
        <v>0.01435287936</v>
      </c>
      <c r="AC171" s="27">
        <f t="shared" si="18"/>
        <v>0.6353577643</v>
      </c>
      <c r="AD171" s="27">
        <f t="shared" si="19"/>
        <v>-0.6268711919</v>
      </c>
      <c r="AE171" s="27">
        <f t="shared" si="20"/>
        <v>0.0000003553675216</v>
      </c>
      <c r="AF171" s="27">
        <f t="shared" si="21"/>
        <v>0.00001220549224</v>
      </c>
      <c r="AG171" s="27">
        <f t="shared" si="22"/>
        <v>-0.001575331331</v>
      </c>
      <c r="AH171" s="27">
        <f t="shared" si="23"/>
        <v>-0.2506221536</v>
      </c>
      <c r="AI171" s="27">
        <f t="shared" si="24"/>
        <v>-0.0000331486135</v>
      </c>
      <c r="AJ171" s="27">
        <f t="shared" si="25"/>
        <v>-0.00461883403</v>
      </c>
      <c r="AK171" s="27">
        <f t="shared" si="26"/>
        <v>-0.348283891</v>
      </c>
      <c r="AL171" s="27">
        <f t="shared" si="27"/>
        <v>-0.002748065571</v>
      </c>
      <c r="AM171" s="27">
        <f t="shared" si="28"/>
        <v>0.1341745578</v>
      </c>
      <c r="AN171" s="27">
        <f t="shared" si="29"/>
        <v>0.1726202773</v>
      </c>
      <c r="AO171" s="27"/>
      <c r="AP171" s="27"/>
      <c r="AQ171" s="27"/>
    </row>
    <row r="172">
      <c r="A172" s="29">
        <v>2743.0</v>
      </c>
      <c r="B172" s="30">
        <v>3042.0</v>
      </c>
      <c r="C172" s="14">
        <v>8.0</v>
      </c>
      <c r="D172" s="15">
        <v>8.0</v>
      </c>
      <c r="E172" s="16">
        <v>19.0</v>
      </c>
      <c r="F172" s="17">
        <v>58.0</v>
      </c>
      <c r="G172" s="18">
        <v>125.0</v>
      </c>
      <c r="H172" s="19">
        <v>52.0</v>
      </c>
      <c r="I172" s="20">
        <v>32.0</v>
      </c>
      <c r="J172" s="21">
        <v>26.0</v>
      </c>
      <c r="K172" s="22">
        <v>27.0</v>
      </c>
      <c r="L172" s="63">
        <f t="shared" si="1"/>
        <v>8</v>
      </c>
      <c r="M172" s="63">
        <f t="shared" si="2"/>
        <v>110</v>
      </c>
      <c r="N172" s="63">
        <f t="shared" si="3"/>
        <v>19</v>
      </c>
      <c r="O172" s="63">
        <f t="shared" si="4"/>
        <v>59</v>
      </c>
      <c r="P172" s="64">
        <f t="shared" si="5"/>
        <v>58</v>
      </c>
      <c r="Q172" s="65">
        <f t="shared" si="6"/>
        <v>0.3418367347</v>
      </c>
      <c r="R172" s="65">
        <f t="shared" si="7"/>
        <v>0.6020408163</v>
      </c>
      <c r="S172" s="73">
        <f t="shared" si="8"/>
        <v>0.008875739645</v>
      </c>
      <c r="T172" s="66">
        <f t="shared" si="9"/>
        <v>0.349112426</v>
      </c>
      <c r="U172" s="27">
        <f t="shared" si="10"/>
        <v>0.342290775</v>
      </c>
      <c r="V172" s="27">
        <f t="shared" si="11"/>
        <v>-0.1135423925</v>
      </c>
      <c r="W172" s="27">
        <f t="shared" si="12"/>
        <v>-2.72167114</v>
      </c>
      <c r="X172" s="27">
        <f t="shared" si="13"/>
        <v>0.2961876393</v>
      </c>
      <c r="Y172" s="27">
        <f t="shared" si="14"/>
        <v>-0.0006504075065</v>
      </c>
      <c r="Z172" s="27">
        <f t="shared" si="15"/>
        <v>0.07957753264</v>
      </c>
      <c r="AA172" s="27">
        <f t="shared" si="16"/>
        <v>2.076177722</v>
      </c>
      <c r="AB172" s="27">
        <f t="shared" si="17"/>
        <v>0.1109704108</v>
      </c>
      <c r="AC172" s="27">
        <f t="shared" si="18"/>
        <v>0.5950869786</v>
      </c>
      <c r="AD172" s="27">
        <f t="shared" si="19"/>
        <v>-0.3333751417</v>
      </c>
      <c r="AE172" s="27">
        <f t="shared" si="20"/>
        <v>0.0004234965327</v>
      </c>
      <c r="AF172" s="27">
        <f t="shared" si="21"/>
        <v>0.001762062754</v>
      </c>
      <c r="AG172" s="27">
        <f t="shared" si="22"/>
        <v>-0.02755065508</v>
      </c>
      <c r="AH172" s="27">
        <f t="shared" si="23"/>
        <v>-0.5309742048</v>
      </c>
      <c r="AI172" s="27">
        <f t="shared" si="24"/>
        <v>-0.002717216453</v>
      </c>
      <c r="AJ172" s="27">
        <f t="shared" si="25"/>
        <v>-0.0458653985</v>
      </c>
      <c r="AK172" s="27">
        <f t="shared" si="26"/>
        <v>-0.41896732</v>
      </c>
      <c r="AL172" s="27">
        <f t="shared" si="27"/>
        <v>-0.01549432641</v>
      </c>
      <c r="AM172" s="27">
        <f t="shared" si="28"/>
        <v>0.09164520121</v>
      </c>
      <c r="AN172" s="27">
        <f t="shared" si="29"/>
        <v>0.06694592735</v>
      </c>
      <c r="AO172" s="27"/>
      <c r="AP172" s="27"/>
      <c r="AQ172" s="27"/>
    </row>
    <row r="173">
      <c r="A173" s="29">
        <v>2746.0</v>
      </c>
      <c r="B173" s="30">
        <v>1220.0</v>
      </c>
      <c r="C173" s="14">
        <v>8.0</v>
      </c>
      <c r="D173" s="15">
        <v>4.0</v>
      </c>
      <c r="E173" s="16">
        <v>3.0</v>
      </c>
      <c r="F173" s="17">
        <v>16.0</v>
      </c>
      <c r="G173" s="18">
        <v>46.0</v>
      </c>
      <c r="H173" s="19">
        <v>21.0</v>
      </c>
      <c r="I173" s="20">
        <v>11.0</v>
      </c>
      <c r="J173" s="21">
        <v>7.0</v>
      </c>
      <c r="K173" s="22">
        <v>5.0</v>
      </c>
      <c r="L173" s="63">
        <f t="shared" si="1"/>
        <v>8</v>
      </c>
      <c r="M173" s="63">
        <f t="shared" si="2"/>
        <v>37</v>
      </c>
      <c r="N173" s="63">
        <f t="shared" si="3"/>
        <v>3</v>
      </c>
      <c r="O173" s="63">
        <f t="shared" si="4"/>
        <v>16</v>
      </c>
      <c r="P173" s="64">
        <f t="shared" si="5"/>
        <v>16</v>
      </c>
      <c r="Q173" s="65">
        <f t="shared" si="6"/>
        <v>0.375</v>
      </c>
      <c r="R173" s="65">
        <f t="shared" si="7"/>
        <v>0.703125</v>
      </c>
      <c r="S173" s="73">
        <f t="shared" si="8"/>
        <v>0.009016393443</v>
      </c>
      <c r="T173" s="66">
        <f t="shared" si="9"/>
        <v>0.3018867925</v>
      </c>
      <c r="U173" s="27">
        <f t="shared" si="10"/>
        <v>0.3029014412</v>
      </c>
      <c r="V173" s="27">
        <f t="shared" si="11"/>
        <v>-0.1153416981</v>
      </c>
      <c r="W173" s="27">
        <f t="shared" si="12"/>
        <v>-3.178646644</v>
      </c>
      <c r="X173" s="27">
        <f t="shared" si="13"/>
        <v>0.324922261</v>
      </c>
      <c r="Y173" s="27">
        <f t="shared" si="14"/>
        <v>-0.0006711848499</v>
      </c>
      <c r="Z173" s="27">
        <f t="shared" si="15"/>
        <v>0.09441160338</v>
      </c>
      <c r="AA173" s="27">
        <f t="shared" si="16"/>
        <v>2.831898831</v>
      </c>
      <c r="AB173" s="27">
        <f t="shared" si="17"/>
        <v>0.1236653497</v>
      </c>
      <c r="AC173" s="27">
        <f t="shared" si="18"/>
        <v>0.7624293172</v>
      </c>
      <c r="AD173" s="27">
        <f t="shared" si="19"/>
        <v>-0.4011975628</v>
      </c>
      <c r="AE173" s="27">
        <f t="shared" si="20"/>
        <v>0.0004439507143</v>
      </c>
      <c r="AF173" s="27">
        <f t="shared" si="21"/>
        <v>0.002123657986</v>
      </c>
      <c r="AG173" s="27">
        <f t="shared" si="22"/>
        <v>-0.03817450702</v>
      </c>
      <c r="AH173" s="27">
        <f t="shared" si="23"/>
        <v>-0.8458497683</v>
      </c>
      <c r="AI173" s="27">
        <f t="shared" si="24"/>
        <v>-0.00307604987</v>
      </c>
      <c r="AJ173" s="27">
        <f t="shared" si="25"/>
        <v>-0.05969426531</v>
      </c>
      <c r="AK173" s="27">
        <f t="shared" si="26"/>
        <v>-0.6269110038</v>
      </c>
      <c r="AL173" s="27">
        <f t="shared" si="27"/>
        <v>-0.01894201053</v>
      </c>
      <c r="AM173" s="27">
        <f t="shared" si="28"/>
        <v>0.1288075755</v>
      </c>
      <c r="AN173" s="27">
        <f t="shared" si="29"/>
        <v>0.088381582</v>
      </c>
      <c r="AO173" s="27"/>
      <c r="AP173" s="27"/>
      <c r="AQ173" s="27"/>
    </row>
    <row r="174">
      <c r="A174" s="29">
        <v>2752.0</v>
      </c>
      <c r="B174" s="30">
        <v>2509.0</v>
      </c>
      <c r="C174" s="14">
        <v>2.0</v>
      </c>
      <c r="D174" s="15">
        <v>2.0</v>
      </c>
      <c r="E174" s="16">
        <v>5.0</v>
      </c>
      <c r="F174" s="17">
        <v>20.0</v>
      </c>
      <c r="G174" s="18">
        <v>70.0</v>
      </c>
      <c r="H174" s="19">
        <v>13.0</v>
      </c>
      <c r="I174" s="20">
        <v>2.0</v>
      </c>
      <c r="J174" s="21">
        <v>7.0</v>
      </c>
      <c r="K174" s="22">
        <v>2.0</v>
      </c>
      <c r="L174" s="63">
        <f t="shared" si="1"/>
        <v>2</v>
      </c>
      <c r="M174" s="63">
        <f t="shared" si="2"/>
        <v>33</v>
      </c>
      <c r="N174" s="63">
        <f t="shared" si="3"/>
        <v>5</v>
      </c>
      <c r="O174" s="63">
        <f t="shared" si="4"/>
        <v>4</v>
      </c>
      <c r="P174" s="64">
        <f t="shared" si="5"/>
        <v>5</v>
      </c>
      <c r="Q174" s="65">
        <f t="shared" si="6"/>
        <v>0.1363636364</v>
      </c>
      <c r="R174" s="65">
        <f t="shared" si="7"/>
        <v>0.7954545455</v>
      </c>
      <c r="S174" s="73">
        <f t="shared" si="8"/>
        <v>0.002789956158</v>
      </c>
      <c r="T174" s="66">
        <f t="shared" si="9"/>
        <v>0.1081081081</v>
      </c>
      <c r="U174" s="27">
        <f t="shared" si="10"/>
        <v>0.136364157</v>
      </c>
      <c r="V174" s="27">
        <f t="shared" si="11"/>
        <v>-0.0356903548</v>
      </c>
      <c r="W174" s="27">
        <f t="shared" si="12"/>
        <v>-3.596044688</v>
      </c>
      <c r="X174" s="27">
        <f t="shared" si="13"/>
        <v>0.1181535495</v>
      </c>
      <c r="Y174" s="27">
        <f t="shared" si="14"/>
        <v>-0.00006426450895</v>
      </c>
      <c r="Z174" s="27">
        <f t="shared" si="15"/>
        <v>0.03305009602</v>
      </c>
      <c r="AA174" s="27">
        <f t="shared" si="16"/>
        <v>3.624460661</v>
      </c>
      <c r="AB174" s="27">
        <f t="shared" si="17"/>
        <v>0.01391489266</v>
      </c>
      <c r="AC174" s="27">
        <f t="shared" si="18"/>
        <v>0.3136531993</v>
      </c>
      <c r="AD174" s="27">
        <f t="shared" si="19"/>
        <v>-0.05305091739</v>
      </c>
      <c r="AE174" s="27">
        <f t="shared" si="20"/>
        <v>0.00001315310635</v>
      </c>
      <c r="AF174" s="27">
        <f t="shared" si="21"/>
        <v>0.0002300363413</v>
      </c>
      <c r="AG174" s="27">
        <f t="shared" si="22"/>
        <v>-0.01511832293</v>
      </c>
      <c r="AH174" s="27">
        <f t="shared" si="23"/>
        <v>-1.224733843</v>
      </c>
      <c r="AI174" s="27">
        <f t="shared" si="24"/>
        <v>-0.0001071000631</v>
      </c>
      <c r="AJ174" s="27">
        <f t="shared" si="25"/>
        <v>-0.007598839471</v>
      </c>
      <c r="AK174" s="27">
        <f t="shared" si="26"/>
        <v>-0.291768804</v>
      </c>
      <c r="AL174" s="27">
        <f t="shared" si="27"/>
        <v>-0.0007750419507</v>
      </c>
      <c r="AM174" s="27">
        <f t="shared" si="28"/>
        <v>0.01926898533</v>
      </c>
      <c r="AN174" s="27">
        <f t="shared" si="29"/>
        <v>0.004249753004</v>
      </c>
      <c r="AO174" s="27"/>
      <c r="AP174" s="27"/>
      <c r="AQ174" s="27"/>
    </row>
    <row r="175">
      <c r="A175" s="29">
        <v>2775.0</v>
      </c>
      <c r="B175" s="30">
        <v>3006.0</v>
      </c>
      <c r="C175" s="14">
        <v>72.0</v>
      </c>
      <c r="D175" s="15">
        <v>112.0</v>
      </c>
      <c r="E175" s="16">
        <v>126.0</v>
      </c>
      <c r="F175" s="17">
        <v>46.0</v>
      </c>
      <c r="G175" s="18">
        <v>301.0</v>
      </c>
      <c r="H175" s="19">
        <v>14.0</v>
      </c>
      <c r="I175" s="20">
        <v>48.0</v>
      </c>
      <c r="J175" s="21">
        <v>266.0</v>
      </c>
      <c r="K175" s="22">
        <v>87.0</v>
      </c>
      <c r="L175" s="63">
        <f t="shared" si="1"/>
        <v>72</v>
      </c>
      <c r="M175" s="63">
        <f t="shared" si="2"/>
        <v>60</v>
      </c>
      <c r="N175" s="63">
        <f t="shared" si="3"/>
        <v>126</v>
      </c>
      <c r="O175" s="63">
        <f t="shared" si="4"/>
        <v>135</v>
      </c>
      <c r="P175" s="64">
        <f t="shared" si="5"/>
        <v>136</v>
      </c>
      <c r="Q175" s="65">
        <f t="shared" si="6"/>
        <v>0.5267175573</v>
      </c>
      <c r="R175" s="65">
        <f t="shared" si="7"/>
        <v>0.3358778626</v>
      </c>
      <c r="S175" s="73">
        <f t="shared" si="8"/>
        <v>0.06586826347</v>
      </c>
      <c r="T175" s="66">
        <f t="shared" si="9"/>
        <v>0.6923076923</v>
      </c>
      <c r="U175" s="27">
        <f t="shared" si="10"/>
        <v>0.69909192</v>
      </c>
      <c r="V175" s="27">
        <f t="shared" si="11"/>
        <v>-0.8426159983</v>
      </c>
      <c r="W175" s="27">
        <f t="shared" si="12"/>
        <v>-1.518417124</v>
      </c>
      <c r="X175" s="27">
        <f t="shared" si="13"/>
        <v>0.456379359</v>
      </c>
      <c r="Y175" s="27">
        <f t="shared" si="14"/>
        <v>-0.03582027074</v>
      </c>
      <c r="Z175" s="27">
        <f t="shared" si="15"/>
        <v>0.3294712881</v>
      </c>
      <c r="AA175" s="27">
        <f t="shared" si="16"/>
        <v>0.6462125919</v>
      </c>
      <c r="AB175" s="27">
        <f t="shared" si="17"/>
        <v>1.268930736</v>
      </c>
      <c r="AC175" s="27">
        <f t="shared" si="18"/>
        <v>0.5115580886</v>
      </c>
      <c r="AD175" s="27">
        <f t="shared" si="19"/>
        <v>-0.7915007684</v>
      </c>
      <c r="AE175" s="27">
        <f t="shared" si="20"/>
        <v>0.1730871543</v>
      </c>
      <c r="AF175" s="27">
        <f t="shared" si="21"/>
        <v>0.05414023484</v>
      </c>
      <c r="AG175" s="27">
        <f t="shared" si="22"/>
        <v>-0.06363770059</v>
      </c>
      <c r="AH175" s="27">
        <f t="shared" si="23"/>
        <v>-0.09220187605</v>
      </c>
      <c r="AI175" s="27">
        <f t="shared" si="24"/>
        <v>-0.230582646</v>
      </c>
      <c r="AJ175" s="27">
        <f t="shared" si="25"/>
        <v>-0.2925979907</v>
      </c>
      <c r="AK175" s="27">
        <f t="shared" si="26"/>
        <v>-0.2009324604</v>
      </c>
      <c r="AL175" s="27">
        <f t="shared" si="27"/>
        <v>-0.2729998999</v>
      </c>
      <c r="AM175" s="27">
        <f t="shared" si="28"/>
        <v>0.121390109</v>
      </c>
      <c r="AN175" s="27">
        <f t="shared" si="29"/>
        <v>0.2449070872</v>
      </c>
      <c r="AO175" s="27"/>
      <c r="AP175" s="27"/>
      <c r="AQ175" s="27"/>
    </row>
    <row r="176">
      <c r="A176" s="29">
        <v>2776.0</v>
      </c>
      <c r="B176" s="30">
        <v>2761.0</v>
      </c>
      <c r="C176" s="14">
        <v>23.0</v>
      </c>
      <c r="D176" s="15">
        <v>91.0</v>
      </c>
      <c r="E176" s="16">
        <v>95.0</v>
      </c>
      <c r="F176" s="17">
        <v>15.0</v>
      </c>
      <c r="G176" s="18">
        <v>233.0</v>
      </c>
      <c r="H176" s="19">
        <v>17.0</v>
      </c>
      <c r="I176" s="20">
        <v>34.0</v>
      </c>
      <c r="J176" s="21">
        <v>198.0</v>
      </c>
      <c r="K176" s="22">
        <v>62.0</v>
      </c>
      <c r="L176" s="63">
        <f t="shared" si="1"/>
        <v>23</v>
      </c>
      <c r="M176" s="63">
        <f t="shared" si="2"/>
        <v>32</v>
      </c>
      <c r="N176" s="63">
        <f t="shared" si="3"/>
        <v>95</v>
      </c>
      <c r="O176" s="63">
        <f t="shared" si="4"/>
        <v>96</v>
      </c>
      <c r="P176" s="64">
        <f t="shared" si="5"/>
        <v>96</v>
      </c>
      <c r="Q176" s="65">
        <f t="shared" si="6"/>
        <v>0.4837398374</v>
      </c>
      <c r="R176" s="65">
        <f t="shared" si="7"/>
        <v>0.2235772358</v>
      </c>
      <c r="S176" s="73">
        <f t="shared" si="8"/>
        <v>0.04273813836</v>
      </c>
      <c r="T176" s="66">
        <f t="shared" si="9"/>
        <v>0.75</v>
      </c>
      <c r="U176" s="27">
        <f t="shared" si="10"/>
        <v>0.7492820069</v>
      </c>
      <c r="V176" s="27">
        <f t="shared" si="11"/>
        <v>-0.5467251939</v>
      </c>
      <c r="W176" s="27">
        <f t="shared" si="12"/>
        <v>-1.010734976</v>
      </c>
      <c r="X176" s="27">
        <f t="shared" si="13"/>
        <v>0.4191409113</v>
      </c>
      <c r="Y176" s="27">
        <f t="shared" si="14"/>
        <v>-0.01508021861</v>
      </c>
      <c r="Z176" s="27">
        <f t="shared" si="15"/>
        <v>0.1422994305</v>
      </c>
      <c r="AA176" s="27">
        <f t="shared" si="16"/>
        <v>0.286330637</v>
      </c>
      <c r="AB176" s="27">
        <f t="shared" si="17"/>
        <v>0.7561559307</v>
      </c>
      <c r="AC176" s="27">
        <f t="shared" si="18"/>
        <v>0.3127340843</v>
      </c>
      <c r="AD176" s="27">
        <f t="shared" si="19"/>
        <v>-0.6676048133</v>
      </c>
      <c r="AE176" s="27">
        <f t="shared" si="20"/>
        <v>0.04728060201</v>
      </c>
      <c r="AF176" s="27">
        <f t="shared" si="21"/>
        <v>0.01517207951</v>
      </c>
      <c r="AG176" s="27">
        <f t="shared" si="22"/>
        <v>-0.01829558366</v>
      </c>
      <c r="AH176" s="27">
        <f t="shared" si="23"/>
        <v>-0.02719432995</v>
      </c>
      <c r="AI176" s="27">
        <f t="shared" si="24"/>
        <v>-0.08915371628</v>
      </c>
      <c r="AJ176" s="27">
        <f t="shared" si="25"/>
        <v>-0.1160622503</v>
      </c>
      <c r="AK176" s="27">
        <f t="shared" si="26"/>
        <v>-0.08176671771</v>
      </c>
      <c r="AL176" s="27">
        <f t="shared" si="27"/>
        <v>-0.1494066723</v>
      </c>
      <c r="AM176" s="27">
        <f t="shared" si="28"/>
        <v>0.06815498419</v>
      </c>
      <c r="AN176" s="27">
        <f t="shared" si="29"/>
        <v>0.1897158128</v>
      </c>
      <c r="AO176" s="27"/>
      <c r="AP176" s="27"/>
      <c r="AQ176" s="27"/>
    </row>
    <row r="177">
      <c r="A177" s="29">
        <v>3000.0</v>
      </c>
      <c r="B177" s="30">
        <v>2043.0</v>
      </c>
      <c r="C177" s="14">
        <v>2.0</v>
      </c>
      <c r="D177" s="15">
        <v>7.0</v>
      </c>
      <c r="E177" s="16">
        <v>12.0</v>
      </c>
      <c r="F177" s="17">
        <v>26.0</v>
      </c>
      <c r="G177" s="18">
        <v>84.0</v>
      </c>
      <c r="H177" s="19">
        <v>24.0</v>
      </c>
      <c r="I177" s="20">
        <v>19.0</v>
      </c>
      <c r="J177" s="21">
        <v>18.0</v>
      </c>
      <c r="K177" s="22">
        <v>18.0</v>
      </c>
      <c r="L177" s="63">
        <f t="shared" si="1"/>
        <v>2</v>
      </c>
      <c r="M177" s="63">
        <f t="shared" si="2"/>
        <v>50</v>
      </c>
      <c r="N177" s="63">
        <f t="shared" si="3"/>
        <v>12</v>
      </c>
      <c r="O177" s="63">
        <f t="shared" si="4"/>
        <v>37</v>
      </c>
      <c r="P177" s="64">
        <f t="shared" si="5"/>
        <v>37</v>
      </c>
      <c r="Q177" s="65">
        <f t="shared" si="6"/>
        <v>0.3861386139</v>
      </c>
      <c r="R177" s="65">
        <f t="shared" si="7"/>
        <v>0.5148514851</v>
      </c>
      <c r="S177" s="73">
        <f t="shared" si="8"/>
        <v>0.006852667646</v>
      </c>
      <c r="T177" s="66">
        <f t="shared" si="9"/>
        <v>0.4252873563</v>
      </c>
      <c r="U177" s="27">
        <f t="shared" si="10"/>
        <v>0.4230376725</v>
      </c>
      <c r="V177" s="27">
        <f t="shared" si="11"/>
        <v>-0.08766235946</v>
      </c>
      <c r="W177" s="27">
        <f t="shared" si="12"/>
        <v>-2.327510678</v>
      </c>
      <c r="X177" s="27">
        <f t="shared" si="13"/>
        <v>0.3345734173</v>
      </c>
      <c r="Y177" s="27">
        <f t="shared" si="14"/>
        <v>-0.000387699976</v>
      </c>
      <c r="Z177" s="27">
        <f t="shared" si="15"/>
        <v>0.05254139724</v>
      </c>
      <c r="AA177" s="27">
        <f t="shared" si="16"/>
        <v>1.518366434</v>
      </c>
      <c r="AB177" s="27">
        <f t="shared" si="17"/>
        <v>0.0967802657</v>
      </c>
      <c r="AC177" s="27">
        <f t="shared" si="18"/>
        <v>0.5748585342</v>
      </c>
      <c r="AD177" s="27">
        <f t="shared" si="19"/>
        <v>-0.4253850445</v>
      </c>
      <c r="AE177" s="27">
        <f t="shared" si="20"/>
        <v>0.0001949015095</v>
      </c>
      <c r="AF177" s="27">
        <f t="shared" si="21"/>
        <v>0.0008982301621</v>
      </c>
      <c r="AG177" s="27">
        <f t="shared" si="22"/>
        <v>-0.01555604218</v>
      </c>
      <c r="AH177" s="27">
        <f t="shared" si="23"/>
        <v>-0.3320790859</v>
      </c>
      <c r="AI177" s="27">
        <f t="shared" si="24"/>
        <v>-0.00182961186</v>
      </c>
      <c r="AJ177" s="27">
        <f t="shared" si="25"/>
        <v>-0.03420745951</v>
      </c>
      <c r="AK177" s="27">
        <f t="shared" si="26"/>
        <v>-0.346112049</v>
      </c>
      <c r="AL177" s="27">
        <f t="shared" si="27"/>
        <v>-0.01526429741</v>
      </c>
      <c r="AM177" s="27">
        <f t="shared" si="28"/>
        <v>0.1000034002</v>
      </c>
      <c r="AN177" s="27">
        <f t="shared" si="29"/>
        <v>0.09649341295</v>
      </c>
      <c r="AO177" s="27"/>
      <c r="AP177" s="27"/>
      <c r="AQ177" s="27"/>
    </row>
    <row r="178">
      <c r="A178" s="29">
        <v>3003.0</v>
      </c>
      <c r="B178" s="30">
        <v>1572.0</v>
      </c>
      <c r="C178" s="14">
        <v>5.0</v>
      </c>
      <c r="D178" s="15">
        <v>5.0</v>
      </c>
      <c r="E178" s="16">
        <v>16.0</v>
      </c>
      <c r="F178" s="17">
        <v>21.0</v>
      </c>
      <c r="G178" s="18">
        <v>85.0</v>
      </c>
      <c r="H178" s="19">
        <v>17.0</v>
      </c>
      <c r="I178" s="20">
        <v>6.0</v>
      </c>
      <c r="J178" s="21">
        <v>18.0</v>
      </c>
      <c r="K178" s="22">
        <v>12.0</v>
      </c>
      <c r="L178" s="63">
        <f t="shared" si="1"/>
        <v>5</v>
      </c>
      <c r="M178" s="63">
        <f t="shared" si="2"/>
        <v>38</v>
      </c>
      <c r="N178" s="63">
        <f t="shared" si="3"/>
        <v>16</v>
      </c>
      <c r="O178" s="63">
        <f t="shared" si="4"/>
        <v>18</v>
      </c>
      <c r="P178" s="64">
        <f t="shared" si="5"/>
        <v>18</v>
      </c>
      <c r="Q178" s="65">
        <f t="shared" si="6"/>
        <v>0.2987012987</v>
      </c>
      <c r="R178" s="65">
        <f t="shared" si="7"/>
        <v>0.5584415584</v>
      </c>
      <c r="S178" s="73">
        <f t="shared" si="8"/>
        <v>0.01335877863</v>
      </c>
      <c r="T178" s="66">
        <f t="shared" si="9"/>
        <v>0.3214285714</v>
      </c>
      <c r="U178" s="27">
        <f t="shared" si="10"/>
        <v>0.3285303168</v>
      </c>
      <c r="V178" s="27">
        <f t="shared" si="11"/>
        <v>-0.1708914126</v>
      </c>
      <c r="W178" s="27">
        <f t="shared" si="12"/>
        <v>-2.524570148</v>
      </c>
      <c r="X178" s="27">
        <f t="shared" si="13"/>
        <v>0.2588125369</v>
      </c>
      <c r="Y178" s="27">
        <f t="shared" si="14"/>
        <v>-0.00147336362</v>
      </c>
      <c r="Z178" s="27">
        <f t="shared" si="15"/>
        <v>0.1110975451</v>
      </c>
      <c r="AA178" s="27">
        <f t="shared" si="16"/>
        <v>1.786356421</v>
      </c>
      <c r="AB178" s="27">
        <f t="shared" si="17"/>
        <v>0.145944513</v>
      </c>
      <c r="AC178" s="27">
        <f t="shared" si="18"/>
        <v>0.4823370482</v>
      </c>
      <c r="AD178" s="27">
        <f t="shared" si="19"/>
        <v>-0.254548166</v>
      </c>
      <c r="AE178" s="27">
        <f t="shared" si="20"/>
        <v>0.0014438978</v>
      </c>
      <c r="AF178" s="27">
        <f t="shared" si="21"/>
        <v>0.003702521276</v>
      </c>
      <c r="AG178" s="27">
        <f t="shared" si="22"/>
        <v>-0.03567777129</v>
      </c>
      <c r="AH178" s="27">
        <f t="shared" si="23"/>
        <v>-0.4237686321</v>
      </c>
      <c r="AI178" s="27">
        <f t="shared" si="24"/>
        <v>-0.005378572317</v>
      </c>
      <c r="AJ178" s="27">
        <f t="shared" si="25"/>
        <v>-0.0559522485</v>
      </c>
      <c r="AK178" s="27">
        <f t="shared" si="26"/>
        <v>-0.3149938809</v>
      </c>
      <c r="AL178" s="27">
        <f t="shared" si="27"/>
        <v>-0.01780621686</v>
      </c>
      <c r="AM178" s="27">
        <f t="shared" si="28"/>
        <v>0.06490800822</v>
      </c>
      <c r="AN178" s="27">
        <f t="shared" si="29"/>
        <v>0.04466623025</v>
      </c>
      <c r="AO178" s="27"/>
      <c r="AP178" s="27"/>
      <c r="AQ178" s="27"/>
    </row>
    <row r="179">
      <c r="A179" s="29">
        <v>3006.0</v>
      </c>
      <c r="B179" s="30">
        <v>505.0</v>
      </c>
      <c r="C179" s="14">
        <v>7.0</v>
      </c>
      <c r="D179" s="15">
        <v>6.0</v>
      </c>
      <c r="E179" s="16">
        <v>10.0</v>
      </c>
      <c r="F179" s="17">
        <v>10.0</v>
      </c>
      <c r="G179" s="18">
        <v>37.0</v>
      </c>
      <c r="H179" s="19">
        <v>3.0</v>
      </c>
      <c r="I179" s="20">
        <v>11.0</v>
      </c>
      <c r="J179" s="21">
        <v>6.0</v>
      </c>
      <c r="K179" s="22">
        <v>14.0</v>
      </c>
      <c r="L179" s="63">
        <f t="shared" si="1"/>
        <v>7</v>
      </c>
      <c r="M179" s="63">
        <f t="shared" si="2"/>
        <v>13</v>
      </c>
      <c r="N179" s="63">
        <f t="shared" si="3"/>
        <v>10</v>
      </c>
      <c r="O179" s="63">
        <f t="shared" si="4"/>
        <v>25</v>
      </c>
      <c r="P179" s="64">
        <f t="shared" si="5"/>
        <v>25</v>
      </c>
      <c r="Q179" s="65">
        <f t="shared" si="6"/>
        <v>0.5818181818</v>
      </c>
      <c r="R179" s="65">
        <f t="shared" si="7"/>
        <v>0.3636363636</v>
      </c>
      <c r="S179" s="73">
        <f t="shared" si="8"/>
        <v>0.03366336634</v>
      </c>
      <c r="T179" s="66">
        <f t="shared" si="9"/>
        <v>0.6578947368</v>
      </c>
      <c r="U179" s="27">
        <f t="shared" si="10"/>
        <v>0.654629175</v>
      </c>
      <c r="V179" s="27">
        <f t="shared" si="11"/>
        <v>-0.4306366911</v>
      </c>
      <c r="W179" s="27">
        <f t="shared" si="12"/>
        <v>-1.643906143</v>
      </c>
      <c r="X179" s="27">
        <f t="shared" si="13"/>
        <v>0.5041218111</v>
      </c>
      <c r="Y179" s="27">
        <f t="shared" si="14"/>
        <v>-0.009356028208</v>
      </c>
      <c r="Z179" s="27">
        <f t="shared" si="15"/>
        <v>0.1822992275</v>
      </c>
      <c r="AA179" s="27">
        <f t="shared" si="16"/>
        <v>0.7574383096</v>
      </c>
      <c r="AB179" s="27">
        <f t="shared" si="17"/>
        <v>0.7163557313</v>
      </c>
      <c r="AC179" s="27">
        <f t="shared" si="18"/>
        <v>0.6117730974</v>
      </c>
      <c r="AD179" s="27">
        <f t="shared" si="19"/>
        <v>-0.9657624784</v>
      </c>
      <c r="AE179" s="27">
        <f t="shared" si="20"/>
        <v>0.02310515176</v>
      </c>
      <c r="AF179" s="27">
        <f t="shared" si="21"/>
        <v>0.01530977186</v>
      </c>
      <c r="AG179" s="27">
        <f t="shared" si="22"/>
        <v>-0.03812129618</v>
      </c>
      <c r="AH179" s="27">
        <f t="shared" si="23"/>
        <v>-0.1170031445</v>
      </c>
      <c r="AI179" s="27">
        <f t="shared" si="24"/>
        <v>-0.06652712731</v>
      </c>
      <c r="AJ179" s="27">
        <f t="shared" si="25"/>
        <v>-0.1788331753</v>
      </c>
      <c r="AK179" s="27">
        <f t="shared" si="26"/>
        <v>-0.2601545624</v>
      </c>
      <c r="AL179" s="27">
        <f t="shared" si="27"/>
        <v>-0.170240468</v>
      </c>
      <c r="AM179" s="27">
        <f t="shared" si="28"/>
        <v>0.1603571076</v>
      </c>
      <c r="AN179" s="27">
        <f t="shared" si="29"/>
        <v>0.3300880745</v>
      </c>
      <c r="AO179" s="27"/>
      <c r="AP179" s="27"/>
      <c r="AQ179" s="27"/>
    </row>
    <row r="180">
      <c r="A180" s="29">
        <v>3007.0</v>
      </c>
      <c r="B180" s="30">
        <v>2877.0</v>
      </c>
      <c r="C180" s="14">
        <v>9.0</v>
      </c>
      <c r="D180" s="15">
        <v>13.0</v>
      </c>
      <c r="E180" s="16">
        <v>13.0</v>
      </c>
      <c r="F180" s="17">
        <v>33.0</v>
      </c>
      <c r="G180" s="18">
        <v>101.0</v>
      </c>
      <c r="H180" s="19">
        <v>19.0</v>
      </c>
      <c r="I180" s="20">
        <v>15.0</v>
      </c>
      <c r="J180" s="21">
        <v>13.0</v>
      </c>
      <c r="K180" s="22">
        <v>13.0</v>
      </c>
      <c r="L180" s="63">
        <f t="shared" si="1"/>
        <v>9</v>
      </c>
      <c r="M180" s="63">
        <f t="shared" si="2"/>
        <v>52</v>
      </c>
      <c r="N180" s="63">
        <f t="shared" si="3"/>
        <v>13</v>
      </c>
      <c r="O180" s="63">
        <f t="shared" si="4"/>
        <v>28</v>
      </c>
      <c r="P180" s="64">
        <f t="shared" si="5"/>
        <v>28</v>
      </c>
      <c r="Q180" s="65">
        <f t="shared" si="6"/>
        <v>0.362745098</v>
      </c>
      <c r="R180" s="65">
        <f t="shared" si="7"/>
        <v>0.5980392157</v>
      </c>
      <c r="S180" s="73">
        <f t="shared" si="8"/>
        <v>0.007646854362</v>
      </c>
      <c r="T180" s="66">
        <f t="shared" si="9"/>
        <v>0.35</v>
      </c>
      <c r="U180" s="27">
        <f t="shared" si="10"/>
        <v>0.3595250403</v>
      </c>
      <c r="V180" s="27">
        <f t="shared" si="11"/>
        <v>-0.09782194767</v>
      </c>
      <c r="W180" s="27">
        <f t="shared" si="12"/>
        <v>-2.703580936</v>
      </c>
      <c r="X180" s="27">
        <f t="shared" si="13"/>
        <v>0.3143038865</v>
      </c>
      <c r="Y180" s="27">
        <f t="shared" si="14"/>
        <v>-0.0004827720001</v>
      </c>
      <c r="Z180" s="27">
        <f t="shared" si="15"/>
        <v>0.06810397503</v>
      </c>
      <c r="AA180" s="27">
        <f t="shared" si="16"/>
        <v>2.048669874</v>
      </c>
      <c r="AB180" s="27">
        <f t="shared" si="17"/>
        <v>0.1014537908</v>
      </c>
      <c r="AC180" s="27">
        <f t="shared" si="18"/>
        <v>0.6272880232</v>
      </c>
      <c r="AD180" s="27">
        <f t="shared" si="19"/>
        <v>-0.3754039649</v>
      </c>
      <c r="AE180" s="27">
        <f t="shared" si="20"/>
        <v>0.0002708224437</v>
      </c>
      <c r="AF180" s="27">
        <f t="shared" si="21"/>
        <v>0.001299216799</v>
      </c>
      <c r="AG180" s="27">
        <f t="shared" si="22"/>
        <v>-0.02342165873</v>
      </c>
      <c r="AH180" s="27">
        <f t="shared" si="23"/>
        <v>-0.5204567016</v>
      </c>
      <c r="AI180" s="27">
        <f t="shared" si="24"/>
        <v>-0.002140245465</v>
      </c>
      <c r="AJ180" s="27">
        <f t="shared" si="25"/>
        <v>-0.04165335464</v>
      </c>
      <c r="AK180" s="27">
        <f t="shared" si="26"/>
        <v>-0.4387028182</v>
      </c>
      <c r="AL180" s="27">
        <f t="shared" si="27"/>
        <v>-0.01503199447</v>
      </c>
      <c r="AM180" s="27">
        <f t="shared" si="28"/>
        <v>0.1025130366</v>
      </c>
      <c r="AN180" s="27">
        <f t="shared" si="29"/>
        <v>0.07999680182</v>
      </c>
      <c r="AO180" s="27"/>
      <c r="AP180" s="27"/>
      <c r="AQ180" s="27"/>
    </row>
    <row r="181">
      <c r="A181" s="29">
        <v>3009.0</v>
      </c>
      <c r="B181" s="30">
        <v>2664.0</v>
      </c>
      <c r="C181" s="14">
        <v>14.0</v>
      </c>
      <c r="D181" s="15">
        <v>8.0</v>
      </c>
      <c r="E181" s="16">
        <v>14.0</v>
      </c>
      <c r="F181" s="17">
        <v>32.0</v>
      </c>
      <c r="G181" s="18">
        <v>135.0</v>
      </c>
      <c r="H181" s="19">
        <v>21.0</v>
      </c>
      <c r="I181" s="20">
        <v>26.0</v>
      </c>
      <c r="J181" s="21">
        <v>36.0</v>
      </c>
      <c r="K181" s="22">
        <v>27.0</v>
      </c>
      <c r="L181" s="63">
        <f t="shared" si="1"/>
        <v>14</v>
      </c>
      <c r="M181" s="63">
        <f t="shared" si="2"/>
        <v>53</v>
      </c>
      <c r="N181" s="63">
        <f t="shared" si="3"/>
        <v>14</v>
      </c>
      <c r="O181" s="63">
        <f t="shared" si="4"/>
        <v>53</v>
      </c>
      <c r="P181" s="64">
        <f t="shared" si="5"/>
        <v>53</v>
      </c>
      <c r="Q181" s="65">
        <f t="shared" si="6"/>
        <v>0.5</v>
      </c>
      <c r="R181" s="65">
        <f t="shared" si="7"/>
        <v>0.5</v>
      </c>
      <c r="S181" s="73">
        <f t="shared" si="8"/>
        <v>0.01051051051</v>
      </c>
      <c r="T181" s="66">
        <f t="shared" si="9"/>
        <v>0.5</v>
      </c>
      <c r="U181" s="27">
        <f t="shared" si="10"/>
        <v>0.4989057367</v>
      </c>
      <c r="V181" s="27">
        <f t="shared" si="11"/>
        <v>-0.1344551054</v>
      </c>
      <c r="W181" s="27">
        <f t="shared" si="12"/>
        <v>-2.260370947</v>
      </c>
      <c r="X181" s="27">
        <f t="shared" si="13"/>
        <v>0.4332296814</v>
      </c>
      <c r="Y181" s="27">
        <f t="shared" si="14"/>
        <v>-0.0009120613615</v>
      </c>
      <c r="Z181" s="27">
        <f t="shared" si="15"/>
        <v>0.07826251394</v>
      </c>
      <c r="AA181" s="27">
        <f t="shared" si="16"/>
        <v>1.432031804</v>
      </c>
      <c r="AB181" s="27">
        <f t="shared" si="17"/>
        <v>0.192210772</v>
      </c>
      <c r="AC181" s="27">
        <f t="shared" si="18"/>
        <v>0.7228959452</v>
      </c>
      <c r="AD181" s="27">
        <f t="shared" si="19"/>
        <v>-0.7132401116</v>
      </c>
      <c r="AE181" s="27">
        <f t="shared" si="20"/>
        <v>0.000703246579</v>
      </c>
      <c r="AF181" s="27">
        <f t="shared" si="21"/>
        <v>0.002052125667</v>
      </c>
      <c r="AG181" s="27">
        <f t="shared" si="22"/>
        <v>-0.02250294314</v>
      </c>
      <c r="AH181" s="27">
        <f t="shared" si="23"/>
        <v>-0.3041624714</v>
      </c>
      <c r="AI181" s="27">
        <f t="shared" si="24"/>
        <v>-0.005573320539</v>
      </c>
      <c r="AJ181" s="27">
        <f t="shared" si="25"/>
        <v>-0.06597809456</v>
      </c>
      <c r="AK181" s="27">
        <f t="shared" si="26"/>
        <v>-0.4226876496</v>
      </c>
      <c r="AL181" s="27">
        <f t="shared" si="27"/>
        <v>-0.03925495675</v>
      </c>
      <c r="AM181" s="27">
        <f t="shared" si="28"/>
        <v>0.1628382189</v>
      </c>
      <c r="AN181" s="27">
        <f t="shared" si="29"/>
        <v>0.2094970833</v>
      </c>
      <c r="AO181" s="27"/>
      <c r="AP181" s="27"/>
      <c r="AQ181" s="27"/>
    </row>
    <row r="182">
      <c r="A182" s="29">
        <v>3011.0</v>
      </c>
      <c r="B182" s="30">
        <v>2469.0</v>
      </c>
      <c r="C182" s="14">
        <v>18.0</v>
      </c>
      <c r="D182" s="15">
        <v>9.0</v>
      </c>
      <c r="E182" s="16">
        <v>28.0</v>
      </c>
      <c r="F182" s="17">
        <v>28.0</v>
      </c>
      <c r="G182" s="18">
        <v>121.0</v>
      </c>
      <c r="H182" s="19">
        <v>21.0</v>
      </c>
      <c r="I182" s="20">
        <v>22.0</v>
      </c>
      <c r="J182" s="21">
        <v>31.0</v>
      </c>
      <c r="K182" s="22">
        <v>42.0</v>
      </c>
      <c r="L182" s="63">
        <f t="shared" si="1"/>
        <v>18</v>
      </c>
      <c r="M182" s="63">
        <f t="shared" si="2"/>
        <v>49</v>
      </c>
      <c r="N182" s="63">
        <f t="shared" si="3"/>
        <v>28</v>
      </c>
      <c r="O182" s="63">
        <f t="shared" si="4"/>
        <v>64</v>
      </c>
      <c r="P182" s="64">
        <f t="shared" si="5"/>
        <v>64</v>
      </c>
      <c r="Q182" s="65">
        <f t="shared" si="6"/>
        <v>0.5157232704</v>
      </c>
      <c r="R182" s="65">
        <f t="shared" si="7"/>
        <v>0.4213836478</v>
      </c>
      <c r="S182" s="73">
        <f t="shared" si="8"/>
        <v>0.01863102471</v>
      </c>
      <c r="T182" s="66">
        <f t="shared" si="9"/>
        <v>0.5663716814</v>
      </c>
      <c r="U182" s="27">
        <f t="shared" si="10"/>
        <v>0.5614808058</v>
      </c>
      <c r="V182" s="27">
        <f t="shared" si="11"/>
        <v>-0.2383363194</v>
      </c>
      <c r="W182" s="27">
        <f t="shared" si="12"/>
        <v>-1.90496671</v>
      </c>
      <c r="X182" s="27">
        <f t="shared" si="13"/>
        <v>0.4468532563</v>
      </c>
      <c r="Y182" s="27">
        <f t="shared" si="14"/>
        <v>-0.002865826667</v>
      </c>
      <c r="Z182" s="27">
        <f t="shared" si="15"/>
        <v>0.1169161213</v>
      </c>
      <c r="AA182" s="27">
        <f t="shared" si="16"/>
        <v>1.017110204</v>
      </c>
      <c r="AB182" s="27">
        <f t="shared" si="17"/>
        <v>0.3514288227</v>
      </c>
      <c r="AC182" s="27">
        <f t="shared" si="18"/>
        <v>0.6283913331</v>
      </c>
      <c r="AD182" s="27">
        <f t="shared" si="19"/>
        <v>-0.7588032927</v>
      </c>
      <c r="AE182" s="27">
        <f t="shared" si="20"/>
        <v>0.003916935507</v>
      </c>
      <c r="AF182" s="27">
        <f t="shared" si="21"/>
        <v>0.005434223401</v>
      </c>
      <c r="AG182" s="27">
        <f t="shared" si="22"/>
        <v>-0.02833137169</v>
      </c>
      <c r="AH182" s="27">
        <f t="shared" si="23"/>
        <v>-0.182065916</v>
      </c>
      <c r="AI182" s="27">
        <f t="shared" si="24"/>
        <v>-0.01806286379</v>
      </c>
      <c r="AJ182" s="27">
        <f t="shared" si="25"/>
        <v>-0.1016639777</v>
      </c>
      <c r="AK182" s="27">
        <f t="shared" si="26"/>
        <v>-0.3096575193</v>
      </c>
      <c r="AL182" s="27">
        <f t="shared" si="27"/>
        <v>-0.07402882932</v>
      </c>
      <c r="AM182" s="27">
        <f t="shared" si="28"/>
        <v>0.1460015495</v>
      </c>
      <c r="AN182" s="27">
        <f t="shared" si="29"/>
        <v>0.2298889793</v>
      </c>
      <c r="AO182" s="27"/>
      <c r="AP182" s="27"/>
      <c r="AQ182" s="27"/>
    </row>
    <row r="183">
      <c r="A183" s="29">
        <v>3013.0</v>
      </c>
      <c r="B183" s="30">
        <v>1624.0</v>
      </c>
      <c r="C183" s="14">
        <v>8.0</v>
      </c>
      <c r="D183" s="15">
        <v>3.0</v>
      </c>
      <c r="E183" s="16">
        <v>15.0</v>
      </c>
      <c r="F183" s="17">
        <v>20.0</v>
      </c>
      <c r="G183" s="18">
        <v>84.0</v>
      </c>
      <c r="H183" s="19">
        <v>18.0</v>
      </c>
      <c r="I183" s="20">
        <v>13.0</v>
      </c>
      <c r="J183" s="21">
        <v>21.0</v>
      </c>
      <c r="K183" s="22">
        <v>21.0</v>
      </c>
      <c r="L183" s="63">
        <f t="shared" si="1"/>
        <v>8</v>
      </c>
      <c r="M183" s="63">
        <f t="shared" si="2"/>
        <v>38</v>
      </c>
      <c r="N183" s="63">
        <f t="shared" si="3"/>
        <v>15</v>
      </c>
      <c r="O183" s="63">
        <f t="shared" si="4"/>
        <v>34</v>
      </c>
      <c r="P183" s="64">
        <f t="shared" si="5"/>
        <v>34</v>
      </c>
      <c r="Q183" s="65">
        <f t="shared" si="6"/>
        <v>0.4421052632</v>
      </c>
      <c r="R183" s="65">
        <f t="shared" si="7"/>
        <v>0.4842105263</v>
      </c>
      <c r="S183" s="73">
        <f t="shared" si="8"/>
        <v>0.01416256158</v>
      </c>
      <c r="T183" s="66">
        <f t="shared" si="9"/>
        <v>0.4722222222</v>
      </c>
      <c r="U183" s="27">
        <f t="shared" si="10"/>
        <v>0.4729129339</v>
      </c>
      <c r="V183" s="27">
        <f t="shared" si="11"/>
        <v>-0.18117376</v>
      </c>
      <c r="W183" s="27">
        <f t="shared" si="12"/>
        <v>-2.188990811</v>
      </c>
      <c r="X183" s="27">
        <f t="shared" si="13"/>
        <v>0.3830662446</v>
      </c>
      <c r="Y183" s="27">
        <f t="shared" si="14"/>
        <v>-0.001655998954</v>
      </c>
      <c r="Z183" s="27">
        <f t="shared" si="15"/>
        <v>0.1021259281</v>
      </c>
      <c r="AA183" s="27">
        <f t="shared" si="16"/>
        <v>1.343015755</v>
      </c>
      <c r="AB183" s="27">
        <f t="shared" si="17"/>
        <v>0.2290083955</v>
      </c>
      <c r="AC183" s="27">
        <f t="shared" si="18"/>
        <v>0.6190071872</v>
      </c>
      <c r="AD183" s="27">
        <f t="shared" si="19"/>
        <v>-0.5576312718</v>
      </c>
      <c r="AE183" s="27">
        <f t="shared" si="20"/>
        <v>0.001720527541</v>
      </c>
      <c r="AF183" s="27">
        <f t="shared" si="21"/>
        <v>0.003608312767</v>
      </c>
      <c r="AG183" s="27">
        <f t="shared" si="22"/>
        <v>-0.02843713025</v>
      </c>
      <c r="AH183" s="27">
        <f t="shared" si="23"/>
        <v>-0.2762474606</v>
      </c>
      <c r="AI183" s="27">
        <f t="shared" si="24"/>
        <v>-0.00894758232</v>
      </c>
      <c r="AJ183" s="27">
        <f t="shared" si="25"/>
        <v>-0.0761268171</v>
      </c>
      <c r="AK183" s="27">
        <f t="shared" si="26"/>
        <v>-0.3505126396</v>
      </c>
      <c r="AL183" s="27">
        <f t="shared" si="27"/>
        <v>-0.04135460386</v>
      </c>
      <c r="AM183" s="27">
        <f t="shared" si="28"/>
        <v>0.1232911567</v>
      </c>
      <c r="AN183" s="27">
        <f t="shared" si="29"/>
        <v>0.1448254955</v>
      </c>
      <c r="AO183" s="27"/>
      <c r="AP183" s="27"/>
      <c r="AQ183" s="27"/>
    </row>
    <row r="184">
      <c r="A184" s="29">
        <v>3014.0</v>
      </c>
      <c r="B184" s="30">
        <v>2048.0</v>
      </c>
      <c r="C184" s="14">
        <v>36.0</v>
      </c>
      <c r="D184" s="15">
        <v>14.0</v>
      </c>
      <c r="E184" s="16">
        <v>25.0</v>
      </c>
      <c r="F184" s="17">
        <v>38.0</v>
      </c>
      <c r="G184" s="18">
        <v>171.0</v>
      </c>
      <c r="H184" s="19">
        <v>30.0</v>
      </c>
      <c r="I184" s="20">
        <v>39.0</v>
      </c>
      <c r="J184" s="21">
        <v>45.0</v>
      </c>
      <c r="K184" s="22">
        <v>28.0</v>
      </c>
      <c r="L184" s="63">
        <f t="shared" si="1"/>
        <v>36</v>
      </c>
      <c r="M184" s="63">
        <f t="shared" si="2"/>
        <v>68</v>
      </c>
      <c r="N184" s="63">
        <f t="shared" si="3"/>
        <v>25</v>
      </c>
      <c r="O184" s="63">
        <f t="shared" si="4"/>
        <v>67</v>
      </c>
      <c r="P184" s="64">
        <f t="shared" si="5"/>
        <v>67</v>
      </c>
      <c r="Q184" s="65">
        <f t="shared" si="6"/>
        <v>0.5255102041</v>
      </c>
      <c r="R184" s="65">
        <f t="shared" si="7"/>
        <v>0.5306122449</v>
      </c>
      <c r="S184" s="73">
        <f t="shared" si="8"/>
        <v>0.02978515625</v>
      </c>
      <c r="T184" s="66">
        <f t="shared" si="9"/>
        <v>0.4962962963</v>
      </c>
      <c r="U184" s="27">
        <f t="shared" si="10"/>
        <v>0.4950538052</v>
      </c>
      <c r="V184" s="27">
        <f t="shared" si="11"/>
        <v>-0.3810249101</v>
      </c>
      <c r="W184" s="27">
        <f t="shared" si="12"/>
        <v>-2.398761004</v>
      </c>
      <c r="X184" s="27">
        <f t="shared" si="13"/>
        <v>0.4553332366</v>
      </c>
      <c r="Y184" s="27">
        <f t="shared" si="14"/>
        <v>-0.007324469947</v>
      </c>
      <c r="Z184" s="27">
        <f t="shared" si="15"/>
        <v>0.2353624248</v>
      </c>
      <c r="AA184" s="27">
        <f t="shared" si="16"/>
        <v>1.61275052</v>
      </c>
      <c r="AB184" s="27">
        <f t="shared" si="17"/>
        <v>0.5724860966</v>
      </c>
      <c r="AC184" s="27">
        <f t="shared" si="18"/>
        <v>0.8062954357</v>
      </c>
      <c r="AD184" s="27">
        <f t="shared" si="19"/>
        <v>-0.7878763374</v>
      </c>
      <c r="AE184" s="27">
        <f t="shared" si="20"/>
        <v>0.01600426905</v>
      </c>
      <c r="AF184" s="27">
        <f t="shared" si="21"/>
        <v>0.01748893484</v>
      </c>
      <c r="AG184" s="27">
        <f t="shared" si="22"/>
        <v>-0.07181744027</v>
      </c>
      <c r="AH184" s="27">
        <f t="shared" si="23"/>
        <v>-0.3635192546</v>
      </c>
      <c r="AI184" s="27">
        <f t="shared" si="24"/>
        <v>-0.04704108326</v>
      </c>
      <c r="AJ184" s="27">
        <f t="shared" si="25"/>
        <v>-0.2085423453</v>
      </c>
      <c r="AK184" s="27">
        <f t="shared" si="26"/>
        <v>-0.5003169711</v>
      </c>
      <c r="AL184" s="27">
        <f t="shared" si="27"/>
        <v>-0.1228833021</v>
      </c>
      <c r="AM184" s="27">
        <f t="shared" si="28"/>
        <v>0.1908911987</v>
      </c>
      <c r="AN184" s="27">
        <f t="shared" si="29"/>
        <v>0.243226801</v>
      </c>
      <c r="AO184" s="27"/>
      <c r="AP184" s="27"/>
      <c r="AQ184" s="27"/>
    </row>
    <row r="185">
      <c r="A185" s="29">
        <v>3016.0</v>
      </c>
      <c r="B185" s="30">
        <v>2176.0</v>
      </c>
      <c r="C185" s="14">
        <v>17.0</v>
      </c>
      <c r="D185" s="15">
        <v>17.0</v>
      </c>
      <c r="E185" s="16">
        <v>20.0</v>
      </c>
      <c r="F185" s="17">
        <v>39.0</v>
      </c>
      <c r="G185" s="18">
        <v>106.0</v>
      </c>
      <c r="H185" s="19">
        <v>17.0</v>
      </c>
      <c r="I185" s="20">
        <v>40.0</v>
      </c>
      <c r="J185" s="21">
        <v>81.0</v>
      </c>
      <c r="K185" s="22">
        <v>41.0</v>
      </c>
      <c r="L185" s="63">
        <f t="shared" si="1"/>
        <v>17</v>
      </c>
      <c r="M185" s="63">
        <f t="shared" si="2"/>
        <v>56</v>
      </c>
      <c r="N185" s="63">
        <f t="shared" si="3"/>
        <v>20</v>
      </c>
      <c r="O185" s="63">
        <f t="shared" si="4"/>
        <v>81</v>
      </c>
      <c r="P185" s="64">
        <f t="shared" si="5"/>
        <v>81</v>
      </c>
      <c r="Q185" s="65">
        <f t="shared" si="6"/>
        <v>0.5632183908</v>
      </c>
      <c r="R185" s="65">
        <f t="shared" si="7"/>
        <v>0.4195402299</v>
      </c>
      <c r="S185" s="73">
        <f t="shared" si="8"/>
        <v>0.01700367647</v>
      </c>
      <c r="T185" s="66">
        <f t="shared" si="9"/>
        <v>0.5912408759</v>
      </c>
      <c r="U185" s="27">
        <f t="shared" si="10"/>
        <v>0.5906350712</v>
      </c>
      <c r="V185" s="27">
        <f t="shared" si="11"/>
        <v>-0.2175185601</v>
      </c>
      <c r="W185" s="27">
        <f t="shared" si="12"/>
        <v>-1.896633093</v>
      </c>
      <c r="X185" s="27">
        <f t="shared" si="13"/>
        <v>0.488005848</v>
      </c>
      <c r="Y185" s="27">
        <f t="shared" si="14"/>
        <v>-0.002387053221</v>
      </c>
      <c r="Z185" s="27">
        <f t="shared" si="15"/>
        <v>0.106237153</v>
      </c>
      <c r="AA185" s="27">
        <f t="shared" si="16"/>
        <v>1.00823061</v>
      </c>
      <c r="AB185" s="27">
        <f t="shared" si="17"/>
        <v>0.3502705048</v>
      </c>
      <c r="AC185" s="27">
        <f t="shared" si="18"/>
        <v>0.6832603503</v>
      </c>
      <c r="AD185" s="27">
        <f t="shared" si="19"/>
        <v>-0.9050017218</v>
      </c>
      <c r="AE185" s="27">
        <f t="shared" si="20"/>
        <v>0.002977588612</v>
      </c>
      <c r="AF185" s="27">
        <f t="shared" si="21"/>
        <v>0.004506564635</v>
      </c>
      <c r="AG185" s="27">
        <f t="shared" si="22"/>
        <v>-0.02563100055</v>
      </c>
      <c r="AH185" s="27">
        <f t="shared" si="23"/>
        <v>-0.1796869143</v>
      </c>
      <c r="AI185" s="27">
        <f t="shared" si="24"/>
        <v>-0.01643080679</v>
      </c>
      <c r="AJ185" s="27">
        <f t="shared" si="25"/>
        <v>-0.1008856094</v>
      </c>
      <c r="AK185" s="27">
        <f t="shared" si="26"/>
        <v>-0.3352228365</v>
      </c>
      <c r="AL185" s="27">
        <f t="shared" si="27"/>
        <v>-0.08057998302</v>
      </c>
      <c r="AM185" s="27">
        <f t="shared" si="28"/>
        <v>0.1733698594</v>
      </c>
      <c r="AN185" s="27">
        <f t="shared" si="29"/>
        <v>0.2994321648</v>
      </c>
      <c r="AO185" s="27"/>
      <c r="AP185" s="27"/>
      <c r="AQ185" s="27"/>
    </row>
    <row r="186">
      <c r="A186" s="29">
        <v>3017.0</v>
      </c>
      <c r="B186" s="30">
        <v>2681.0</v>
      </c>
      <c r="C186" s="14">
        <v>18.0</v>
      </c>
      <c r="D186" s="15">
        <v>25.0</v>
      </c>
      <c r="E186" s="16">
        <v>33.0</v>
      </c>
      <c r="F186" s="17">
        <v>52.0</v>
      </c>
      <c r="G186" s="18">
        <v>193.0</v>
      </c>
      <c r="H186" s="19">
        <v>26.0</v>
      </c>
      <c r="I186" s="20">
        <v>47.0</v>
      </c>
      <c r="J186" s="21">
        <v>46.0</v>
      </c>
      <c r="K186" s="22">
        <v>45.0</v>
      </c>
      <c r="L186" s="63">
        <f t="shared" si="1"/>
        <v>18</v>
      </c>
      <c r="M186" s="63">
        <f t="shared" si="2"/>
        <v>78</v>
      </c>
      <c r="N186" s="63">
        <f t="shared" si="3"/>
        <v>33</v>
      </c>
      <c r="O186" s="63">
        <f t="shared" si="4"/>
        <v>92</v>
      </c>
      <c r="P186" s="64">
        <f t="shared" si="5"/>
        <v>92</v>
      </c>
      <c r="Q186" s="65">
        <f t="shared" si="6"/>
        <v>0.4977375566</v>
      </c>
      <c r="R186" s="65">
        <f t="shared" si="7"/>
        <v>0.4343891403</v>
      </c>
      <c r="S186" s="73">
        <f t="shared" si="8"/>
        <v>0.0190227527</v>
      </c>
      <c r="T186" s="66">
        <f t="shared" si="9"/>
        <v>0.5411764706</v>
      </c>
      <c r="U186" s="27">
        <f t="shared" si="10"/>
        <v>0.5413507826</v>
      </c>
      <c r="V186" s="27">
        <f t="shared" si="11"/>
        <v>-0.2433474775</v>
      </c>
      <c r="W186" s="27">
        <f t="shared" si="12"/>
        <v>-1.963761184</v>
      </c>
      <c r="X186" s="27">
        <f t="shared" si="13"/>
        <v>0.4312693661</v>
      </c>
      <c r="Y186" s="27">
        <f t="shared" si="14"/>
        <v>-0.002987604881</v>
      </c>
      <c r="Z186" s="27">
        <f t="shared" si="15"/>
        <v>0.1230586937</v>
      </c>
      <c r="AA186" s="27">
        <f t="shared" si="16"/>
        <v>1.080862808</v>
      </c>
      <c r="AB186" s="27">
        <f t="shared" si="17"/>
        <v>0.3463041383</v>
      </c>
      <c r="AC186" s="27">
        <f t="shared" si="18"/>
        <v>0.6251945031</v>
      </c>
      <c r="AD186" s="27">
        <f t="shared" si="19"/>
        <v>-0.7068000533</v>
      </c>
      <c r="AE186" s="27">
        <f t="shared" si="20"/>
        <v>0.004169234108</v>
      </c>
      <c r="AF186" s="27">
        <f t="shared" si="21"/>
        <v>0.005839988743</v>
      </c>
      <c r="AG186" s="27">
        <f t="shared" si="22"/>
        <v>-0.03074020675</v>
      </c>
      <c r="AH186" s="27">
        <f t="shared" si="23"/>
        <v>-0.1994492894</v>
      </c>
      <c r="AI186" s="27">
        <f t="shared" si="24"/>
        <v>-0.01817370738</v>
      </c>
      <c r="AJ186" s="27">
        <f t="shared" si="25"/>
        <v>-0.1032734493</v>
      </c>
      <c r="AK186" s="27">
        <f t="shared" si="26"/>
        <v>-0.3175907725</v>
      </c>
      <c r="AL186" s="27">
        <f t="shared" si="27"/>
        <v>-0.07040522143</v>
      </c>
      <c r="AM186" s="27">
        <f t="shared" si="28"/>
        <v>0.1401929301</v>
      </c>
      <c r="AN186" s="27">
        <f t="shared" si="29"/>
        <v>0.2066660802</v>
      </c>
      <c r="AO186" s="27"/>
      <c r="AP186" s="27"/>
      <c r="AQ186" s="27"/>
    </row>
    <row r="187">
      <c r="A187" s="29">
        <v>3018.0</v>
      </c>
      <c r="B187" s="30">
        <v>2862.0</v>
      </c>
      <c r="C187" s="14">
        <v>23.0</v>
      </c>
      <c r="D187" s="15">
        <v>25.0</v>
      </c>
      <c r="E187" s="16">
        <v>29.0</v>
      </c>
      <c r="F187" s="17">
        <v>52.0</v>
      </c>
      <c r="G187" s="18">
        <v>186.0</v>
      </c>
      <c r="H187" s="19">
        <v>43.0</v>
      </c>
      <c r="I187" s="20">
        <v>55.0</v>
      </c>
      <c r="J187" s="21">
        <v>52.0</v>
      </c>
      <c r="K187" s="22">
        <v>45.0</v>
      </c>
      <c r="L187" s="63">
        <f t="shared" si="1"/>
        <v>23</v>
      </c>
      <c r="M187" s="63">
        <f t="shared" si="2"/>
        <v>95</v>
      </c>
      <c r="N187" s="63">
        <f t="shared" si="3"/>
        <v>29</v>
      </c>
      <c r="O187" s="63">
        <f t="shared" si="4"/>
        <v>100</v>
      </c>
      <c r="P187" s="64">
        <f t="shared" si="5"/>
        <v>100</v>
      </c>
      <c r="Q187" s="65">
        <f t="shared" si="6"/>
        <v>0.4979757085</v>
      </c>
      <c r="R187" s="65">
        <f t="shared" si="7"/>
        <v>0.4777327935</v>
      </c>
      <c r="S187" s="73">
        <f t="shared" si="8"/>
        <v>0.01816911251</v>
      </c>
      <c r="T187" s="66">
        <f t="shared" si="9"/>
        <v>0.5128205128</v>
      </c>
      <c r="U187" s="27">
        <f t="shared" si="10"/>
        <v>0.5120938086</v>
      </c>
      <c r="V187" s="27">
        <f t="shared" si="11"/>
        <v>-0.232427334</v>
      </c>
      <c r="W187" s="27">
        <f t="shared" si="12"/>
        <v>-2.159706653</v>
      </c>
      <c r="X187" s="27">
        <f t="shared" si="13"/>
        <v>0.4314757151</v>
      </c>
      <c r="Y187" s="27">
        <f t="shared" si="14"/>
        <v>-0.002725485428</v>
      </c>
      <c r="Z187" s="27">
        <f t="shared" si="15"/>
        <v>0.1292643442</v>
      </c>
      <c r="AA187" s="27">
        <f t="shared" si="16"/>
        <v>1.307322581</v>
      </c>
      <c r="AB187" s="27">
        <f t="shared" si="17"/>
        <v>0.3309221065</v>
      </c>
      <c r="AC187" s="27">
        <f t="shared" si="18"/>
        <v>0.6879058334</v>
      </c>
      <c r="AD187" s="27">
        <f t="shared" si="19"/>
        <v>-0.7074765788</v>
      </c>
      <c r="AE187" s="27">
        <f t="shared" si="20"/>
        <v>0.003632765281</v>
      </c>
      <c r="AF187" s="27">
        <f t="shared" si="21"/>
        <v>0.00585920656</v>
      </c>
      <c r="AG187" s="27">
        <f t="shared" si="22"/>
        <v>-0.03551234291</v>
      </c>
      <c r="AH187" s="27">
        <f t="shared" si="23"/>
        <v>-0.2653082637</v>
      </c>
      <c r="AI187" s="27">
        <f t="shared" si="24"/>
        <v>-0.01658715802</v>
      </c>
      <c r="AJ187" s="27">
        <f t="shared" si="25"/>
        <v>-0.108533267</v>
      </c>
      <c r="AK187" s="27">
        <f t="shared" si="26"/>
        <v>-0.3843154214</v>
      </c>
      <c r="AL187" s="27">
        <f t="shared" si="27"/>
        <v>-0.06731017416</v>
      </c>
      <c r="AM187" s="27">
        <f t="shared" si="28"/>
        <v>0.1543290564</v>
      </c>
      <c r="AN187" s="27">
        <f t="shared" si="29"/>
        <v>0.206962872</v>
      </c>
      <c r="AO187" s="27"/>
      <c r="AP187" s="27"/>
      <c r="AQ187" s="27"/>
    </row>
    <row r="188">
      <c r="A188" s="29">
        <v>3021.0</v>
      </c>
      <c r="B188" s="30">
        <v>2741.0</v>
      </c>
      <c r="C188" s="14">
        <v>31.0</v>
      </c>
      <c r="D188" s="15">
        <v>18.0</v>
      </c>
      <c r="E188" s="16">
        <v>43.0</v>
      </c>
      <c r="F188" s="17">
        <v>51.0</v>
      </c>
      <c r="G188" s="18">
        <v>189.0</v>
      </c>
      <c r="H188" s="19">
        <v>34.0</v>
      </c>
      <c r="I188" s="20">
        <v>39.0</v>
      </c>
      <c r="J188" s="21">
        <v>50.0</v>
      </c>
      <c r="K188" s="22">
        <v>46.0</v>
      </c>
      <c r="L188" s="63">
        <f t="shared" si="1"/>
        <v>31</v>
      </c>
      <c r="M188" s="63">
        <f t="shared" si="2"/>
        <v>85</v>
      </c>
      <c r="N188" s="63">
        <f t="shared" si="3"/>
        <v>43</v>
      </c>
      <c r="O188" s="63">
        <f t="shared" si="4"/>
        <v>85</v>
      </c>
      <c r="P188" s="64">
        <f t="shared" si="5"/>
        <v>85</v>
      </c>
      <c r="Q188" s="65">
        <f t="shared" si="6"/>
        <v>0.4754098361</v>
      </c>
      <c r="R188" s="65">
        <f t="shared" si="7"/>
        <v>0.4754098361</v>
      </c>
      <c r="S188" s="73">
        <f t="shared" si="8"/>
        <v>0.02699744619</v>
      </c>
      <c r="T188" s="66">
        <f t="shared" si="9"/>
        <v>0.5</v>
      </c>
      <c r="U188" s="27">
        <f t="shared" si="10"/>
        <v>0.4980659278</v>
      </c>
      <c r="V188" s="27">
        <f t="shared" si="11"/>
        <v>-0.3453632884</v>
      </c>
      <c r="W188" s="27">
        <f t="shared" si="12"/>
        <v>-2.149205162</v>
      </c>
      <c r="X188" s="27">
        <f t="shared" si="13"/>
        <v>0.4119233036</v>
      </c>
      <c r="Y188" s="27">
        <f t="shared" si="14"/>
        <v>-0.006017579054</v>
      </c>
      <c r="Z188" s="27">
        <f t="shared" si="15"/>
        <v>0.1911396674</v>
      </c>
      <c r="AA188" s="27">
        <f t="shared" si="16"/>
        <v>1.294639879</v>
      </c>
      <c r="AB188" s="27">
        <f t="shared" si="17"/>
        <v>0.4694342308</v>
      </c>
      <c r="AC188" s="27">
        <f t="shared" si="18"/>
        <v>0.6535398977</v>
      </c>
      <c r="AD188" s="27">
        <f t="shared" si="19"/>
        <v>-0.6448104637</v>
      </c>
      <c r="AE188" s="27">
        <f t="shared" si="20"/>
        <v>0.0119180238</v>
      </c>
      <c r="AF188" s="27">
        <f t="shared" si="21"/>
        <v>0.01287359546</v>
      </c>
      <c r="AG188" s="27">
        <f t="shared" si="22"/>
        <v>-0.05225580149</v>
      </c>
      <c r="AH188" s="27">
        <f t="shared" si="23"/>
        <v>-0.2614568978</v>
      </c>
      <c r="AI188" s="27">
        <f t="shared" si="24"/>
        <v>-0.03496309954</v>
      </c>
      <c r="AJ188" s="27">
        <f t="shared" si="25"/>
        <v>-0.1532127682</v>
      </c>
      <c r="AK188" s="27">
        <f t="shared" si="26"/>
        <v>-0.363340688</v>
      </c>
      <c r="AL188" s="27">
        <f t="shared" si="27"/>
        <v>-0.09115693066</v>
      </c>
      <c r="AM188" s="27">
        <f t="shared" si="28"/>
        <v>0.1399751105</v>
      </c>
      <c r="AN188" s="27">
        <f t="shared" si="29"/>
        <v>0.180082892</v>
      </c>
      <c r="AO188" s="27"/>
      <c r="AP188" s="27"/>
      <c r="AQ188" s="27"/>
    </row>
    <row r="189">
      <c r="A189" s="29">
        <v>3022.0</v>
      </c>
      <c r="B189" s="30">
        <v>3116.0</v>
      </c>
      <c r="C189" s="14">
        <v>31.0</v>
      </c>
      <c r="D189" s="15">
        <v>28.0</v>
      </c>
      <c r="E189" s="16">
        <v>51.0</v>
      </c>
      <c r="F189" s="17">
        <v>33.0</v>
      </c>
      <c r="G189" s="18">
        <v>179.0</v>
      </c>
      <c r="H189" s="19">
        <v>38.0</v>
      </c>
      <c r="I189" s="20">
        <v>60.0</v>
      </c>
      <c r="J189" s="21">
        <v>89.0</v>
      </c>
      <c r="K189" s="22">
        <v>54.0</v>
      </c>
      <c r="L189" s="63">
        <f t="shared" si="1"/>
        <v>31</v>
      </c>
      <c r="M189" s="63">
        <f t="shared" si="2"/>
        <v>71</v>
      </c>
      <c r="N189" s="63">
        <f t="shared" si="3"/>
        <v>51</v>
      </c>
      <c r="O189" s="63">
        <f t="shared" si="4"/>
        <v>114</v>
      </c>
      <c r="P189" s="64">
        <f t="shared" si="5"/>
        <v>114</v>
      </c>
      <c r="Q189" s="65">
        <f t="shared" si="6"/>
        <v>0.543071161</v>
      </c>
      <c r="R189" s="65">
        <f t="shared" si="7"/>
        <v>0.3820224719</v>
      </c>
      <c r="S189" s="73">
        <f t="shared" si="8"/>
        <v>0.02631578947</v>
      </c>
      <c r="T189" s="66">
        <f t="shared" si="9"/>
        <v>0.6162162162</v>
      </c>
      <c r="U189" s="27">
        <f t="shared" si="10"/>
        <v>0.610898974</v>
      </c>
      <c r="V189" s="27">
        <f t="shared" si="11"/>
        <v>-0.3366432338</v>
      </c>
      <c r="W189" s="27">
        <f t="shared" si="12"/>
        <v>-1.727024993</v>
      </c>
      <c r="X189" s="27">
        <f t="shared" si="13"/>
        <v>0.4705490922</v>
      </c>
      <c r="Y189" s="27">
        <f t="shared" si="14"/>
        <v>-0.00571754041</v>
      </c>
      <c r="Z189" s="27">
        <f t="shared" si="15"/>
        <v>0.1497149925</v>
      </c>
      <c r="AA189" s="27">
        <f t="shared" si="16"/>
        <v>0.8359695824</v>
      </c>
      <c r="AB189" s="27">
        <f t="shared" si="17"/>
        <v>0.5227054786</v>
      </c>
      <c r="AC189" s="27">
        <f t="shared" si="18"/>
        <v>0.5999035492</v>
      </c>
      <c r="AD189" s="27">
        <f t="shared" si="19"/>
        <v>-0.8414130285</v>
      </c>
      <c r="AE189" s="27">
        <f t="shared" si="20"/>
        <v>0.01103787333</v>
      </c>
      <c r="AF189" s="27">
        <f t="shared" si="21"/>
        <v>0.00982897077</v>
      </c>
      <c r="AG189" s="27">
        <f t="shared" si="22"/>
        <v>-0.03289044334</v>
      </c>
      <c r="AH189" s="27">
        <f t="shared" si="23"/>
        <v>-0.1356632905</v>
      </c>
      <c r="AI189" s="27">
        <f t="shared" si="24"/>
        <v>-0.03794774233</v>
      </c>
      <c r="AJ189" s="27">
        <f t="shared" si="25"/>
        <v>-0.1370875466</v>
      </c>
      <c r="AK189" s="27">
        <f t="shared" si="26"/>
        <v>-0.2680057471</v>
      </c>
      <c r="AL189" s="27">
        <f t="shared" si="27"/>
        <v>-0.115947281</v>
      </c>
      <c r="AM189" s="27">
        <f t="shared" si="28"/>
        <v>0.1467738623</v>
      </c>
      <c r="AN189" s="27">
        <f t="shared" si="29"/>
        <v>0.2684344126</v>
      </c>
      <c r="AO189" s="27"/>
      <c r="AP189" s="27"/>
      <c r="AQ189" s="27"/>
    </row>
    <row r="190">
      <c r="A190" s="29">
        <v>3027.0</v>
      </c>
      <c r="B190" s="30">
        <v>3032.0</v>
      </c>
      <c r="C190" s="14">
        <v>23.0</v>
      </c>
      <c r="D190" s="15">
        <v>10.0</v>
      </c>
      <c r="E190" s="16">
        <v>22.0</v>
      </c>
      <c r="F190" s="17">
        <v>42.0</v>
      </c>
      <c r="G190" s="18">
        <v>163.0</v>
      </c>
      <c r="H190" s="19">
        <v>45.0</v>
      </c>
      <c r="I190" s="20">
        <v>59.0</v>
      </c>
      <c r="J190" s="21">
        <v>58.0</v>
      </c>
      <c r="K190" s="22">
        <v>35.0</v>
      </c>
      <c r="L190" s="63">
        <f t="shared" si="1"/>
        <v>23</v>
      </c>
      <c r="M190" s="63">
        <f t="shared" si="2"/>
        <v>87</v>
      </c>
      <c r="N190" s="63">
        <f t="shared" si="3"/>
        <v>22</v>
      </c>
      <c r="O190" s="63">
        <f t="shared" si="4"/>
        <v>94</v>
      </c>
      <c r="P190" s="64">
        <f t="shared" si="5"/>
        <v>94</v>
      </c>
      <c r="Q190" s="65">
        <f t="shared" si="6"/>
        <v>0.517699115</v>
      </c>
      <c r="R190" s="65">
        <f t="shared" si="7"/>
        <v>0.4867256637</v>
      </c>
      <c r="S190" s="73">
        <f t="shared" si="8"/>
        <v>0.01484168865</v>
      </c>
      <c r="T190" s="66">
        <f t="shared" si="9"/>
        <v>0.5193370166</v>
      </c>
      <c r="U190" s="27">
        <f t="shared" si="10"/>
        <v>0.5186389613</v>
      </c>
      <c r="V190" s="27">
        <f t="shared" si="11"/>
        <v>-0.1898614544</v>
      </c>
      <c r="W190" s="27">
        <f t="shared" si="12"/>
        <v>-2.200361098</v>
      </c>
      <c r="X190" s="27">
        <f t="shared" si="13"/>
        <v>0.4485652453</v>
      </c>
      <c r="Y190" s="27">
        <f t="shared" si="14"/>
        <v>-0.001818624635</v>
      </c>
      <c r="Z190" s="27">
        <f t="shared" si="15"/>
        <v>0.1075790096</v>
      </c>
      <c r="AA190" s="27">
        <f t="shared" si="16"/>
        <v>1.357004059</v>
      </c>
      <c r="AB190" s="27">
        <f t="shared" si="17"/>
        <v>0.2810247999</v>
      </c>
      <c r="AC190" s="27">
        <f t="shared" si="18"/>
        <v>0.7286138941</v>
      </c>
      <c r="AD190" s="27">
        <f t="shared" si="19"/>
        <v>-0.7646287014</v>
      </c>
      <c r="AE190" s="27">
        <f t="shared" si="20"/>
        <v>0.001980095543</v>
      </c>
      <c r="AF190" s="27">
        <f t="shared" si="21"/>
        <v>0.003983246709</v>
      </c>
      <c r="AG190" s="27">
        <f t="shared" si="22"/>
        <v>-0.03011114791</v>
      </c>
      <c r="AH190" s="27">
        <f t="shared" si="23"/>
        <v>-0.2805746006</v>
      </c>
      <c r="AI190" s="27">
        <f t="shared" si="24"/>
        <v>-0.01150642607</v>
      </c>
      <c r="AJ190" s="27">
        <f t="shared" si="25"/>
        <v>-0.09390331733</v>
      </c>
      <c r="AK190" s="27">
        <f t="shared" si="26"/>
        <v>-0.4147204586</v>
      </c>
      <c r="AL190" s="27">
        <f t="shared" si="27"/>
        <v>-0.05942495283</v>
      </c>
      <c r="AM190" s="27">
        <f t="shared" si="28"/>
        <v>0.1699360118</v>
      </c>
      <c r="AN190" s="27">
        <f t="shared" si="29"/>
        <v>0.2325413748</v>
      </c>
      <c r="AO190" s="27"/>
      <c r="AP190" s="27"/>
      <c r="AQ190" s="27"/>
    </row>
    <row r="191">
      <c r="A191" s="29">
        <v>3030.0</v>
      </c>
      <c r="B191" s="30">
        <v>2762.0</v>
      </c>
      <c r="C191" s="14">
        <v>11.0</v>
      </c>
      <c r="D191" s="15">
        <v>13.0</v>
      </c>
      <c r="E191" s="16">
        <v>23.0</v>
      </c>
      <c r="F191" s="17">
        <v>33.0</v>
      </c>
      <c r="G191" s="18">
        <v>138.0</v>
      </c>
      <c r="H191" s="19">
        <v>23.0</v>
      </c>
      <c r="I191" s="20">
        <v>25.0</v>
      </c>
      <c r="J191" s="21">
        <v>33.0</v>
      </c>
      <c r="K191" s="22">
        <v>21.0</v>
      </c>
      <c r="L191" s="63">
        <f t="shared" si="1"/>
        <v>11</v>
      </c>
      <c r="M191" s="63">
        <f t="shared" si="2"/>
        <v>56</v>
      </c>
      <c r="N191" s="63">
        <f t="shared" si="3"/>
        <v>23</v>
      </c>
      <c r="O191" s="63">
        <f t="shared" si="4"/>
        <v>46</v>
      </c>
      <c r="P191" s="64">
        <f t="shared" si="5"/>
        <v>46</v>
      </c>
      <c r="Q191" s="65">
        <f t="shared" si="6"/>
        <v>0.4191176471</v>
      </c>
      <c r="R191" s="65">
        <f t="shared" si="7"/>
        <v>0.4926470588</v>
      </c>
      <c r="S191" s="73">
        <f t="shared" si="8"/>
        <v>0.01230992035</v>
      </c>
      <c r="T191" s="66">
        <f t="shared" si="9"/>
        <v>0.4509803922</v>
      </c>
      <c r="U191" s="27">
        <f t="shared" si="10"/>
        <v>0.4537478291</v>
      </c>
      <c r="V191" s="27">
        <f t="shared" si="11"/>
        <v>-0.1574739529</v>
      </c>
      <c r="W191" s="27">
        <f t="shared" si="12"/>
        <v>-2.227130197</v>
      </c>
      <c r="X191" s="27">
        <f t="shared" si="13"/>
        <v>0.3631484094</v>
      </c>
      <c r="Y191" s="27">
        <f t="shared" si="14"/>
        <v>-0.001251085301</v>
      </c>
      <c r="Z191" s="27">
        <f t="shared" si="15"/>
        <v>0.0903131762</v>
      </c>
      <c r="AA191" s="27">
        <f t="shared" si="16"/>
        <v>1.390222917</v>
      </c>
      <c r="AB191" s="27">
        <f t="shared" si="17"/>
        <v>0.1887013894</v>
      </c>
      <c r="AC191" s="27">
        <f t="shared" si="18"/>
        <v>0.5970457644</v>
      </c>
      <c r="AD191" s="27">
        <f t="shared" si="19"/>
        <v>-0.5011498968</v>
      </c>
      <c r="AE191" s="27">
        <f t="shared" si="20"/>
        <v>0.00112980092</v>
      </c>
      <c r="AF191" s="27">
        <f t="shared" si="21"/>
        <v>0.002773528969</v>
      </c>
      <c r="AG191" s="27">
        <f t="shared" si="22"/>
        <v>-0.0255860082</v>
      </c>
      <c r="AH191" s="27">
        <f t="shared" si="23"/>
        <v>-0.2909399088</v>
      </c>
      <c r="AI191" s="27">
        <f t="shared" si="24"/>
        <v>-0.006408299905</v>
      </c>
      <c r="AJ191" s="27">
        <f t="shared" si="25"/>
        <v>-0.06382091611</v>
      </c>
      <c r="AK191" s="27">
        <f t="shared" si="26"/>
        <v>-0.3439673983</v>
      </c>
      <c r="AL191" s="27">
        <f t="shared" si="27"/>
        <v>-0.03230411302</v>
      </c>
      <c r="AM191" s="27">
        <f t="shared" si="28"/>
        <v>0.112733793</v>
      </c>
      <c r="AN191" s="27">
        <f t="shared" si="29"/>
        <v>0.1233888197</v>
      </c>
      <c r="AO191" s="27"/>
      <c r="AP191" s="27"/>
      <c r="AQ191" s="27"/>
    </row>
    <row r="192">
      <c r="A192" s="29">
        <v>3036.0</v>
      </c>
      <c r="B192" s="30">
        <v>1239.0</v>
      </c>
      <c r="C192" s="14">
        <v>25.0</v>
      </c>
      <c r="D192" s="15">
        <v>14.0</v>
      </c>
      <c r="E192" s="16">
        <v>10.0</v>
      </c>
      <c r="F192" s="17">
        <v>35.0</v>
      </c>
      <c r="G192" s="18">
        <v>140.0</v>
      </c>
      <c r="H192" s="19">
        <v>20.0</v>
      </c>
      <c r="I192" s="20">
        <v>29.0</v>
      </c>
      <c r="J192" s="21">
        <v>61.0</v>
      </c>
      <c r="K192" s="22">
        <v>27.0</v>
      </c>
      <c r="L192" s="63">
        <f t="shared" si="1"/>
        <v>25</v>
      </c>
      <c r="M192" s="63">
        <f t="shared" si="2"/>
        <v>55</v>
      </c>
      <c r="N192" s="63">
        <f t="shared" si="3"/>
        <v>10</v>
      </c>
      <c r="O192" s="63">
        <f t="shared" si="4"/>
        <v>56</v>
      </c>
      <c r="P192" s="64">
        <f t="shared" si="5"/>
        <v>56</v>
      </c>
      <c r="Q192" s="65">
        <f t="shared" si="6"/>
        <v>0.5547945205</v>
      </c>
      <c r="R192" s="65">
        <f t="shared" si="7"/>
        <v>0.5479452055</v>
      </c>
      <c r="S192" s="73">
        <f t="shared" si="8"/>
        <v>0.02824858757</v>
      </c>
      <c r="T192" s="66">
        <f t="shared" si="9"/>
        <v>0.5045045045</v>
      </c>
      <c r="U192" s="27">
        <f t="shared" si="10"/>
        <v>0.5037976204</v>
      </c>
      <c r="V192" s="27">
        <f t="shared" si="11"/>
        <v>-0.361368443</v>
      </c>
      <c r="W192" s="27">
        <f t="shared" si="12"/>
        <v>-2.477118846</v>
      </c>
      <c r="X192" s="27">
        <f t="shared" si="13"/>
        <v>0.4807069068</v>
      </c>
      <c r="Y192" s="27">
        <f t="shared" si="14"/>
        <v>-0.006588247592</v>
      </c>
      <c r="Z192" s="27">
        <f t="shared" si="15"/>
        <v>0.2305121642</v>
      </c>
      <c r="AA192" s="27">
        <f t="shared" si="16"/>
        <v>1.719835531</v>
      </c>
      <c r="AB192" s="27">
        <f t="shared" si="17"/>
        <v>0.5732087469</v>
      </c>
      <c r="AC192" s="27">
        <f t="shared" si="18"/>
        <v>0.8790327875</v>
      </c>
      <c r="AD192" s="27">
        <f t="shared" si="19"/>
        <v>-0.8781325525</v>
      </c>
      <c r="AE192" s="27">
        <f t="shared" si="20"/>
        <v>0.01365294717</v>
      </c>
      <c r="AF192" s="27">
        <f t="shared" si="21"/>
        <v>0.01624489593</v>
      </c>
      <c r="AG192" s="27">
        <f t="shared" si="22"/>
        <v>-0.07263509413</v>
      </c>
      <c r="AH192" s="27">
        <f t="shared" si="23"/>
        <v>-0.4003197428</v>
      </c>
      <c r="AI192" s="27">
        <f t="shared" si="24"/>
        <v>-0.04467062557</v>
      </c>
      <c r="AJ192" s="27">
        <f t="shared" si="25"/>
        <v>-0.2156264246</v>
      </c>
      <c r="AK192" s="27">
        <f t="shared" si="26"/>
        <v>-0.5632691568</v>
      </c>
      <c r="AL192" s="27">
        <f t="shared" si="27"/>
        <v>-0.1298947947</v>
      </c>
      <c r="AM192" s="27">
        <f t="shared" si="28"/>
        <v>0.2197089699</v>
      </c>
      <c r="AN192" s="27">
        <f t="shared" si="29"/>
        <v>0.2861965915</v>
      </c>
      <c r="AO192" s="27"/>
      <c r="AP192" s="27"/>
      <c r="AQ192" s="27"/>
    </row>
    <row r="193">
      <c r="A193" s="29">
        <v>3037.0</v>
      </c>
      <c r="B193" s="30">
        <v>2756.0</v>
      </c>
      <c r="C193" s="14">
        <v>33.0</v>
      </c>
      <c r="D193" s="15">
        <v>46.0</v>
      </c>
      <c r="E193" s="16">
        <v>45.0</v>
      </c>
      <c r="F193" s="17">
        <v>114.0</v>
      </c>
      <c r="G193" s="18">
        <v>386.0</v>
      </c>
      <c r="H193" s="19">
        <v>49.0</v>
      </c>
      <c r="I193" s="20">
        <v>100.0</v>
      </c>
      <c r="J193" s="21">
        <v>165.0</v>
      </c>
      <c r="K193" s="22">
        <v>84.0</v>
      </c>
      <c r="L193" s="63">
        <f t="shared" si="1"/>
        <v>33</v>
      </c>
      <c r="M193" s="63">
        <f t="shared" si="2"/>
        <v>163</v>
      </c>
      <c r="N193" s="63">
        <f t="shared" si="3"/>
        <v>45</v>
      </c>
      <c r="O193" s="63">
        <f t="shared" si="4"/>
        <v>184</v>
      </c>
      <c r="P193" s="64">
        <f t="shared" si="5"/>
        <v>184</v>
      </c>
      <c r="Q193" s="65">
        <f t="shared" si="6"/>
        <v>0.5105882353</v>
      </c>
      <c r="R193" s="65">
        <f t="shared" si="7"/>
        <v>0.4611764706</v>
      </c>
      <c r="S193" s="73">
        <f t="shared" si="8"/>
        <v>0.02830188679</v>
      </c>
      <c r="T193" s="66">
        <f t="shared" si="9"/>
        <v>0.530259366</v>
      </c>
      <c r="U193" s="27">
        <f t="shared" si="10"/>
        <v>0.5324147151</v>
      </c>
      <c r="V193" s="27">
        <f t="shared" si="11"/>
        <v>-0.3620502703</v>
      </c>
      <c r="W193" s="27">
        <f t="shared" si="12"/>
        <v>-2.084859791</v>
      </c>
      <c r="X193" s="27">
        <f t="shared" si="13"/>
        <v>0.442403957</v>
      </c>
      <c r="Y193" s="27">
        <f t="shared" si="14"/>
        <v>-0.006613132358</v>
      </c>
      <c r="Z193" s="27">
        <f t="shared" si="15"/>
        <v>0.1943759414</v>
      </c>
      <c r="AA193" s="27">
        <f t="shared" si="16"/>
        <v>1.218279502</v>
      </c>
      <c r="AB193" s="27">
        <f t="shared" si="17"/>
        <v>0.5285305569</v>
      </c>
      <c r="AC193" s="27">
        <f t="shared" si="18"/>
        <v>0.6808849349</v>
      </c>
      <c r="AD193" s="27">
        <f t="shared" si="19"/>
        <v>-0.7437677756</v>
      </c>
      <c r="AE193" s="27">
        <f t="shared" si="20"/>
        <v>0.0137303739</v>
      </c>
      <c r="AF193" s="27">
        <f t="shared" si="21"/>
        <v>0.01372411178</v>
      </c>
      <c r="AG193" s="27">
        <f t="shared" si="22"/>
        <v>-0.05154958524</v>
      </c>
      <c r="AH193" s="27">
        <f t="shared" si="23"/>
        <v>-0.2386695637</v>
      </c>
      <c r="AI193" s="27">
        <f t="shared" si="24"/>
        <v>-0.04126653251</v>
      </c>
      <c r="AJ193" s="27">
        <f t="shared" si="25"/>
        <v>-0.1673359617</v>
      </c>
      <c r="AK193" s="27">
        <f t="shared" si="26"/>
        <v>-0.3672101119</v>
      </c>
      <c r="AL193" s="27">
        <f t="shared" si="27"/>
        <v>-0.1102269221</v>
      </c>
      <c r="AM193" s="27">
        <f t="shared" si="28"/>
        <v>0.1566228345</v>
      </c>
      <c r="AN193" s="27">
        <f t="shared" si="29"/>
        <v>0.2230901416</v>
      </c>
      <c r="AO193" s="27"/>
      <c r="AP193" s="27"/>
      <c r="AQ193" s="27"/>
    </row>
    <row r="194">
      <c r="A194" s="29">
        <v>3039.0</v>
      </c>
      <c r="B194" s="30">
        <v>1508.0</v>
      </c>
      <c r="C194" s="14">
        <v>2.0</v>
      </c>
      <c r="D194" s="15">
        <v>7.0</v>
      </c>
      <c r="E194" s="16">
        <v>9.0</v>
      </c>
      <c r="F194" s="17">
        <v>19.0</v>
      </c>
      <c r="G194" s="18">
        <v>77.0</v>
      </c>
      <c r="H194" s="19">
        <v>9.0</v>
      </c>
      <c r="I194" s="20">
        <v>13.0</v>
      </c>
      <c r="J194" s="21">
        <v>13.0</v>
      </c>
      <c r="K194" s="22">
        <v>6.0</v>
      </c>
      <c r="L194" s="63">
        <f t="shared" si="1"/>
        <v>2</v>
      </c>
      <c r="M194" s="63">
        <f t="shared" si="2"/>
        <v>28</v>
      </c>
      <c r="N194" s="63">
        <f t="shared" si="3"/>
        <v>9</v>
      </c>
      <c r="O194" s="63">
        <f t="shared" si="4"/>
        <v>19</v>
      </c>
      <c r="P194" s="64">
        <f t="shared" si="5"/>
        <v>19</v>
      </c>
      <c r="Q194" s="65">
        <f t="shared" si="6"/>
        <v>0.3620689655</v>
      </c>
      <c r="R194" s="65">
        <f t="shared" si="7"/>
        <v>0.5172413793</v>
      </c>
      <c r="S194" s="73">
        <f t="shared" si="8"/>
        <v>0.007294429708</v>
      </c>
      <c r="T194" s="66">
        <f t="shared" si="9"/>
        <v>0.4042553191</v>
      </c>
      <c r="U194" s="27">
        <f t="shared" si="10"/>
        <v>0.4063893287</v>
      </c>
      <c r="V194" s="27">
        <f t="shared" si="11"/>
        <v>-0.09331357541</v>
      </c>
      <c r="W194" s="27">
        <f t="shared" si="12"/>
        <v>-2.338314772</v>
      </c>
      <c r="X194" s="27">
        <f t="shared" si="13"/>
        <v>0.3137180451</v>
      </c>
      <c r="Y194" s="27">
        <f t="shared" si="14"/>
        <v>-0.000439297896</v>
      </c>
      <c r="Z194" s="27">
        <f t="shared" si="15"/>
        <v>0.05618813067</v>
      </c>
      <c r="AA194" s="27">
        <f t="shared" si="16"/>
        <v>1.532495391</v>
      </c>
      <c r="AB194" s="27">
        <f t="shared" si="17"/>
        <v>0.0965976481</v>
      </c>
      <c r="AC194" s="27">
        <f t="shared" si="18"/>
        <v>0.5415272835</v>
      </c>
      <c r="AD194" s="27">
        <f t="shared" si="19"/>
        <v>-0.3740058136</v>
      </c>
      <c r="AE194" s="27">
        <f t="shared" si="20"/>
        <v>0.000235077047</v>
      </c>
      <c r="AF194" s="27">
        <f t="shared" si="21"/>
        <v>0.001022497547</v>
      </c>
      <c r="AG194" s="27">
        <f t="shared" si="22"/>
        <v>-0.01671295983</v>
      </c>
      <c r="AH194" s="27">
        <f t="shared" si="23"/>
        <v>-0.3367250288</v>
      </c>
      <c r="AI194" s="27">
        <f t="shared" si="24"/>
        <v>-0.001943884173</v>
      </c>
      <c r="AJ194" s="27">
        <f t="shared" si="25"/>
        <v>-0.03430140075</v>
      </c>
      <c r="AK194" s="27">
        <f t="shared" si="26"/>
        <v>-0.3275573651</v>
      </c>
      <c r="AL194" s="27">
        <f t="shared" si="27"/>
        <v>-0.0142858021</v>
      </c>
      <c r="AM194" s="27">
        <f t="shared" si="28"/>
        <v>0.08833284004</v>
      </c>
      <c r="AN194" s="27">
        <f t="shared" si="29"/>
        <v>0.07955030908</v>
      </c>
      <c r="AO194" s="27"/>
      <c r="AP194" s="27"/>
      <c r="AQ194" s="27"/>
    </row>
    <row r="195">
      <c r="A195" s="29">
        <v>3040.0</v>
      </c>
      <c r="B195" s="30">
        <v>2253.0</v>
      </c>
      <c r="C195" s="14">
        <v>38.0</v>
      </c>
      <c r="D195" s="15">
        <v>45.0</v>
      </c>
      <c r="E195" s="16">
        <v>34.0</v>
      </c>
      <c r="F195" s="17">
        <v>77.0</v>
      </c>
      <c r="G195" s="18">
        <v>310.0</v>
      </c>
      <c r="H195" s="19">
        <v>23.0</v>
      </c>
      <c r="I195" s="20">
        <v>80.0</v>
      </c>
      <c r="J195" s="21">
        <v>159.0</v>
      </c>
      <c r="K195" s="22">
        <v>64.0</v>
      </c>
      <c r="L195" s="63">
        <f t="shared" si="1"/>
        <v>38</v>
      </c>
      <c r="M195" s="63">
        <f t="shared" si="2"/>
        <v>100</v>
      </c>
      <c r="N195" s="63">
        <f t="shared" si="3"/>
        <v>34</v>
      </c>
      <c r="O195" s="63">
        <f t="shared" si="4"/>
        <v>144</v>
      </c>
      <c r="P195" s="64">
        <f t="shared" si="5"/>
        <v>145</v>
      </c>
      <c r="Q195" s="65">
        <f t="shared" si="6"/>
        <v>0.5759493671</v>
      </c>
      <c r="R195" s="65">
        <f t="shared" si="7"/>
        <v>0.4367088608</v>
      </c>
      <c r="S195" s="73">
        <f t="shared" si="8"/>
        <v>0.03195739015</v>
      </c>
      <c r="T195" s="66">
        <f t="shared" si="9"/>
        <v>0.5901639344</v>
      </c>
      <c r="U195" s="27">
        <f t="shared" si="10"/>
        <v>0.5956697597</v>
      </c>
      <c r="V195" s="27">
        <f t="shared" si="11"/>
        <v>-0.4088130882</v>
      </c>
      <c r="W195" s="27">
        <f t="shared" si="12"/>
        <v>-1.974248042</v>
      </c>
      <c r="X195" s="27">
        <f t="shared" si="13"/>
        <v>0.4990367216</v>
      </c>
      <c r="Y195" s="27">
        <f t="shared" si="14"/>
        <v>-0.008431775708</v>
      </c>
      <c r="Z195" s="27">
        <f t="shared" si="15"/>
        <v>0.2078372022</v>
      </c>
      <c r="AA195" s="27">
        <f t="shared" si="16"/>
        <v>1.092437657</v>
      </c>
      <c r="AB195" s="27">
        <f t="shared" si="17"/>
        <v>0.673192886</v>
      </c>
      <c r="AC195" s="27">
        <f t="shared" si="18"/>
        <v>0.7272974907</v>
      </c>
      <c r="AD195" s="27">
        <f t="shared" si="19"/>
        <v>-0.9463774018</v>
      </c>
      <c r="AE195" s="27">
        <f t="shared" si="20"/>
        <v>0.01976742546</v>
      </c>
      <c r="AF195" s="27">
        <f t="shared" si="21"/>
        <v>0.01656994014</v>
      </c>
      <c r="AG195" s="27">
        <f t="shared" si="22"/>
        <v>-0.05219522999</v>
      </c>
      <c r="AH195" s="27">
        <f t="shared" si="23"/>
        <v>-0.2026616745</v>
      </c>
      <c r="AI195" s="27">
        <f t="shared" si="24"/>
        <v>-0.05935035352</v>
      </c>
      <c r="AJ195" s="27">
        <f t="shared" si="25"/>
        <v>-0.2018289976</v>
      </c>
      <c r="AK195" s="27">
        <f t="shared" si="26"/>
        <v>-0.3714307527</v>
      </c>
      <c r="AL195" s="27">
        <f t="shared" si="27"/>
        <v>-0.1583691549</v>
      </c>
      <c r="AM195" s="27">
        <f t="shared" si="28"/>
        <v>0.1887152275</v>
      </c>
      <c r="AN195" s="27">
        <f t="shared" si="29"/>
        <v>0.3201996729</v>
      </c>
      <c r="AO195" s="27"/>
      <c r="AP195" s="27"/>
      <c r="AQ195" s="27"/>
    </row>
    <row r="196">
      <c r="A196" s="29">
        <v>3043.0</v>
      </c>
      <c r="B196" s="30">
        <v>1553.0</v>
      </c>
      <c r="C196" s="14">
        <v>2.0</v>
      </c>
      <c r="D196" s="15">
        <v>4.0</v>
      </c>
      <c r="E196" s="16">
        <v>2.0</v>
      </c>
      <c r="F196" s="17">
        <v>30.0</v>
      </c>
      <c r="G196" s="18">
        <v>106.0</v>
      </c>
      <c r="H196" s="19">
        <v>21.0</v>
      </c>
      <c r="I196" s="20">
        <v>21.0</v>
      </c>
      <c r="J196" s="21">
        <v>22.0</v>
      </c>
      <c r="K196" s="22">
        <v>16.0</v>
      </c>
      <c r="L196" s="63">
        <f t="shared" si="1"/>
        <v>2</v>
      </c>
      <c r="M196" s="63">
        <f t="shared" si="2"/>
        <v>51</v>
      </c>
      <c r="N196" s="63">
        <f t="shared" si="3"/>
        <v>2</v>
      </c>
      <c r="O196" s="63">
        <f t="shared" si="4"/>
        <v>37</v>
      </c>
      <c r="P196" s="64">
        <f t="shared" si="5"/>
        <v>37</v>
      </c>
      <c r="Q196" s="65">
        <f t="shared" si="6"/>
        <v>0.4239130435</v>
      </c>
      <c r="R196" s="65">
        <f t="shared" si="7"/>
        <v>0.5760869565</v>
      </c>
      <c r="S196" s="73">
        <f t="shared" si="8"/>
        <v>0.002575660013</v>
      </c>
      <c r="T196" s="66">
        <f t="shared" si="9"/>
        <v>0.4204545455</v>
      </c>
      <c r="U196" s="27">
        <f t="shared" si="10"/>
        <v>0.4122346825</v>
      </c>
      <c r="V196" s="27">
        <f t="shared" si="11"/>
        <v>-0.0329489836</v>
      </c>
      <c r="W196" s="27">
        <f t="shared" si="12"/>
        <v>-2.604340438</v>
      </c>
      <c r="X196" s="27">
        <f t="shared" si="13"/>
        <v>0.3673034255</v>
      </c>
      <c r="Y196" s="27">
        <f t="shared" si="14"/>
        <v>-0.00005477135778</v>
      </c>
      <c r="Z196" s="27">
        <f t="shared" si="15"/>
        <v>0.02209716491</v>
      </c>
      <c r="AA196" s="27">
        <f t="shared" si="16"/>
        <v>1.901028987</v>
      </c>
      <c r="AB196" s="27">
        <f t="shared" si="17"/>
        <v>0.03993458937</v>
      </c>
      <c r="AC196" s="27">
        <f t="shared" si="18"/>
        <v>0.7061559162</v>
      </c>
      <c r="AD196" s="27">
        <f t="shared" si="19"/>
        <v>-0.512683464</v>
      </c>
      <c r="AE196" s="27">
        <f t="shared" si="20"/>
        <v>0.00001034908139</v>
      </c>
      <c r="AF196" s="27">
        <f t="shared" si="21"/>
        <v>0.0001419879339</v>
      </c>
      <c r="AG196" s="27">
        <f t="shared" si="22"/>
        <v>-0.007320489523</v>
      </c>
      <c r="AH196" s="27">
        <f t="shared" si="23"/>
        <v>-0.4652214623</v>
      </c>
      <c r="AI196" s="27">
        <f t="shared" si="24"/>
        <v>-0.0002837593929</v>
      </c>
      <c r="AJ196" s="27">
        <f t="shared" si="25"/>
        <v>-0.0157938972</v>
      </c>
      <c r="AK196" s="27">
        <f t="shared" si="26"/>
        <v>-0.4757320488</v>
      </c>
      <c r="AL196" s="27">
        <f t="shared" si="27"/>
        <v>-0.00691469102</v>
      </c>
      <c r="AM196" s="27">
        <f t="shared" si="28"/>
        <v>0.1348614833</v>
      </c>
      <c r="AN196" s="27">
        <f t="shared" si="29"/>
        <v>0.1276727776</v>
      </c>
      <c r="AO196" s="27"/>
      <c r="AP196" s="27"/>
      <c r="AQ196" s="27"/>
    </row>
    <row r="197">
      <c r="A197" s="29">
        <v>3045.0</v>
      </c>
      <c r="B197" s="30">
        <v>1297.0</v>
      </c>
      <c r="C197" s="14">
        <v>4.0</v>
      </c>
      <c r="D197" s="15">
        <v>3.0</v>
      </c>
      <c r="E197" s="16">
        <v>11.0</v>
      </c>
      <c r="F197" s="17">
        <v>14.0</v>
      </c>
      <c r="G197" s="18">
        <v>42.0</v>
      </c>
      <c r="H197" s="19">
        <v>13.0</v>
      </c>
      <c r="I197" s="20">
        <v>14.0</v>
      </c>
      <c r="J197" s="21">
        <v>10.0</v>
      </c>
      <c r="K197" s="22">
        <v>6.0</v>
      </c>
      <c r="L197" s="63">
        <f t="shared" si="1"/>
        <v>4</v>
      </c>
      <c r="M197" s="63">
        <f t="shared" si="2"/>
        <v>27</v>
      </c>
      <c r="N197" s="63">
        <f t="shared" si="3"/>
        <v>11</v>
      </c>
      <c r="O197" s="63">
        <f t="shared" si="4"/>
        <v>20</v>
      </c>
      <c r="P197" s="64">
        <f t="shared" si="5"/>
        <v>20</v>
      </c>
      <c r="Q197" s="65">
        <f t="shared" si="6"/>
        <v>0.3870967742</v>
      </c>
      <c r="R197" s="65">
        <f t="shared" si="7"/>
        <v>0.5</v>
      </c>
      <c r="S197" s="73">
        <f t="shared" si="8"/>
        <v>0.01156515035</v>
      </c>
      <c r="T197" s="66">
        <f t="shared" si="9"/>
        <v>0.4255319149</v>
      </c>
      <c r="U197" s="27">
        <f t="shared" si="10"/>
        <v>0.4291058453</v>
      </c>
      <c r="V197" s="27">
        <f t="shared" si="11"/>
        <v>-0.1479465253</v>
      </c>
      <c r="W197" s="27">
        <f t="shared" si="12"/>
        <v>-2.260370947</v>
      </c>
      <c r="X197" s="27">
        <f t="shared" si="13"/>
        <v>0.3354036243</v>
      </c>
      <c r="Y197" s="27">
        <f t="shared" si="14"/>
        <v>-0.00110427948</v>
      </c>
      <c r="Z197" s="27">
        <f t="shared" si="15"/>
        <v>0.08611548786</v>
      </c>
      <c r="AA197" s="27">
        <f t="shared" si="16"/>
        <v>1.432031804</v>
      </c>
      <c r="AB197" s="27">
        <f t="shared" si="17"/>
        <v>0.1637399838</v>
      </c>
      <c r="AC197" s="27">
        <f t="shared" si="18"/>
        <v>0.5596613769</v>
      </c>
      <c r="AD197" s="27">
        <f t="shared" si="19"/>
        <v>-0.4274987558</v>
      </c>
      <c r="AE197" s="27">
        <f t="shared" si="20"/>
        <v>0.0009368931089</v>
      </c>
      <c r="AF197" s="27">
        <f t="shared" si="21"/>
        <v>0.002484613821</v>
      </c>
      <c r="AG197" s="27">
        <f t="shared" si="22"/>
        <v>-0.02476092102</v>
      </c>
      <c r="AH197" s="27">
        <f t="shared" si="23"/>
        <v>-0.3041624714</v>
      </c>
      <c r="AI197" s="27">
        <f t="shared" si="24"/>
        <v>-0.005224184587</v>
      </c>
      <c r="AJ197" s="27">
        <f t="shared" si="25"/>
        <v>-0.05620523772</v>
      </c>
      <c r="AK197" s="27">
        <f t="shared" si="26"/>
        <v>-0.3272420513</v>
      </c>
      <c r="AL197" s="27">
        <f t="shared" si="27"/>
        <v>-0.02588934549</v>
      </c>
      <c r="AM197" s="27">
        <f t="shared" si="28"/>
        <v>0.09760126334</v>
      </c>
      <c r="AN197" s="27">
        <f t="shared" si="29"/>
        <v>0.09721351009</v>
      </c>
      <c r="AO197" s="27"/>
      <c r="AP197" s="27"/>
      <c r="AQ197" s="27"/>
    </row>
    <row r="198">
      <c r="A198" s="29">
        <v>3050.0</v>
      </c>
      <c r="B198" s="30">
        <v>1413.0</v>
      </c>
      <c r="C198" s="14">
        <v>28.0</v>
      </c>
      <c r="D198" s="15">
        <v>24.0</v>
      </c>
      <c r="E198" s="16">
        <v>20.0</v>
      </c>
      <c r="F198" s="17">
        <v>29.0</v>
      </c>
      <c r="G198" s="18">
        <v>61.0</v>
      </c>
      <c r="H198" s="19">
        <v>15.0</v>
      </c>
      <c r="I198" s="20">
        <v>58.0</v>
      </c>
      <c r="J198" s="21">
        <v>48.0</v>
      </c>
      <c r="K198" s="22">
        <v>42.0</v>
      </c>
      <c r="L198" s="63">
        <f t="shared" si="1"/>
        <v>28</v>
      </c>
      <c r="M198" s="63">
        <f t="shared" si="2"/>
        <v>44</v>
      </c>
      <c r="N198" s="63">
        <f t="shared" si="3"/>
        <v>20</v>
      </c>
      <c r="O198" s="63">
        <f t="shared" si="4"/>
        <v>100</v>
      </c>
      <c r="P198" s="64">
        <f t="shared" si="5"/>
        <v>101</v>
      </c>
      <c r="Q198" s="65">
        <f t="shared" si="6"/>
        <v>0.6666666667</v>
      </c>
      <c r="R198" s="65">
        <f t="shared" si="7"/>
        <v>0.375</v>
      </c>
      <c r="S198" s="73">
        <f t="shared" si="8"/>
        <v>0.03397027601</v>
      </c>
      <c r="T198" s="66">
        <f t="shared" si="9"/>
        <v>0.6944444444</v>
      </c>
      <c r="U198" s="27">
        <f t="shared" si="10"/>
        <v>0.70190023</v>
      </c>
      <c r="V198" s="27">
        <f t="shared" si="11"/>
        <v>-0.4345628156</v>
      </c>
      <c r="W198" s="27">
        <f t="shared" si="12"/>
        <v>-1.69527821</v>
      </c>
      <c r="X198" s="27">
        <f t="shared" si="13"/>
        <v>0.5776395752</v>
      </c>
      <c r="Y198" s="27">
        <f t="shared" si="14"/>
        <v>-0.009527404123</v>
      </c>
      <c r="Z198" s="27">
        <f t="shared" si="15"/>
        <v>0.1897100429</v>
      </c>
      <c r="AA198" s="27">
        <f t="shared" si="16"/>
        <v>0.8055178898</v>
      </c>
      <c r="AB198" s="27">
        <f t="shared" si="17"/>
        <v>0.828307749</v>
      </c>
      <c r="AC198" s="27">
        <f t="shared" si="18"/>
        <v>0.7228959452</v>
      </c>
      <c r="AD198" s="27">
        <f t="shared" si="19"/>
        <v>-1.267982421</v>
      </c>
      <c r="AE198" s="27">
        <f t="shared" si="20"/>
        <v>0.02374288135</v>
      </c>
      <c r="AF198" s="27">
        <f t="shared" si="21"/>
        <v>0.01607739734</v>
      </c>
      <c r="AG198" s="27">
        <f t="shared" si="22"/>
        <v>-0.04091071919</v>
      </c>
      <c r="AH198" s="27">
        <f t="shared" si="23"/>
        <v>-0.1283185426</v>
      </c>
      <c r="AI198" s="27">
        <f t="shared" si="24"/>
        <v>-0.07762529924</v>
      </c>
      <c r="AJ198" s="27">
        <f t="shared" si="25"/>
        <v>-0.2132431227</v>
      </c>
      <c r="AK198" s="27">
        <f t="shared" si="26"/>
        <v>-0.3170157372</v>
      </c>
      <c r="AL198" s="27">
        <f t="shared" si="27"/>
        <v>-0.2255522902</v>
      </c>
      <c r="AM198" s="27">
        <f t="shared" si="28"/>
        <v>0.2171176252</v>
      </c>
      <c r="AN198" s="27">
        <f t="shared" si="29"/>
        <v>0.4965856788</v>
      </c>
      <c r="AO198" s="27"/>
      <c r="AP198" s="27"/>
      <c r="AQ198" s="27"/>
    </row>
    <row r="199">
      <c r="A199" s="29">
        <v>3055.0</v>
      </c>
      <c r="B199" s="30">
        <v>2378.0</v>
      </c>
      <c r="C199" s="14">
        <v>20.0</v>
      </c>
      <c r="D199" s="15">
        <v>13.0</v>
      </c>
      <c r="E199" s="16">
        <v>16.0</v>
      </c>
      <c r="F199" s="17">
        <v>48.0</v>
      </c>
      <c r="G199" s="18">
        <v>142.0</v>
      </c>
      <c r="H199" s="19">
        <v>14.0</v>
      </c>
      <c r="I199" s="20">
        <v>23.0</v>
      </c>
      <c r="J199" s="21">
        <v>50.0</v>
      </c>
      <c r="K199" s="22">
        <v>23.0</v>
      </c>
      <c r="L199" s="63">
        <f t="shared" si="1"/>
        <v>20</v>
      </c>
      <c r="M199" s="63">
        <f t="shared" si="2"/>
        <v>62</v>
      </c>
      <c r="N199" s="63">
        <f t="shared" si="3"/>
        <v>16</v>
      </c>
      <c r="O199" s="63">
        <f t="shared" si="4"/>
        <v>46</v>
      </c>
      <c r="P199" s="64">
        <f t="shared" si="5"/>
        <v>46</v>
      </c>
      <c r="Q199" s="65">
        <f t="shared" si="6"/>
        <v>0.4583333333</v>
      </c>
      <c r="R199" s="65">
        <f t="shared" si="7"/>
        <v>0.5694444444</v>
      </c>
      <c r="S199" s="73">
        <f t="shared" si="8"/>
        <v>0.01513877208</v>
      </c>
      <c r="T199" s="66">
        <f t="shared" si="9"/>
        <v>0.4259259259</v>
      </c>
      <c r="U199" s="27">
        <f t="shared" si="10"/>
        <v>0.4294658523</v>
      </c>
      <c r="V199" s="27">
        <f t="shared" si="11"/>
        <v>-0.1936618771</v>
      </c>
      <c r="W199" s="27">
        <f t="shared" si="12"/>
        <v>-2.574311356</v>
      </c>
      <c r="X199" s="27">
        <f t="shared" si="13"/>
        <v>0.3971272079</v>
      </c>
      <c r="Y199" s="27">
        <f t="shared" si="14"/>
        <v>-0.001892159476</v>
      </c>
      <c r="Z199" s="27">
        <f t="shared" si="15"/>
        <v>0.1283813652</v>
      </c>
      <c r="AA199" s="27">
        <f t="shared" si="16"/>
        <v>1.857442487</v>
      </c>
      <c r="AB199" s="27">
        <f t="shared" si="17"/>
        <v>0.253779187</v>
      </c>
      <c r="AC199" s="27">
        <f t="shared" si="18"/>
        <v>0.7546899798</v>
      </c>
      <c r="AD199" s="27">
        <f t="shared" si="19"/>
        <v>-0.599319816</v>
      </c>
      <c r="AE199" s="27">
        <f t="shared" si="20"/>
        <v>0.00210139719</v>
      </c>
      <c r="AF199" s="27">
        <f t="shared" si="21"/>
        <v>0.004848629368</v>
      </c>
      <c r="AG199" s="27">
        <f t="shared" si="22"/>
        <v>-0.04204059697</v>
      </c>
      <c r="AH199" s="27">
        <f t="shared" si="23"/>
        <v>-0.4493137366</v>
      </c>
      <c r="AI199" s="27">
        <f t="shared" si="24"/>
        <v>-0.01059885961</v>
      </c>
      <c r="AJ199" s="27">
        <f t="shared" si="25"/>
        <v>-0.09921090327</v>
      </c>
      <c r="AK199" s="27">
        <f t="shared" si="26"/>
        <v>-0.5025667007</v>
      </c>
      <c r="AL199" s="27">
        <f t="shared" si="27"/>
        <v>-0.04750991146</v>
      </c>
      <c r="AM199" s="27">
        <f t="shared" si="28"/>
        <v>0.1558334112</v>
      </c>
      <c r="AN199" s="27">
        <f t="shared" si="29"/>
        <v>0.1613660983</v>
      </c>
      <c r="AO199" s="27"/>
      <c r="AP199" s="27"/>
      <c r="AQ199" s="27"/>
    </row>
    <row r="200">
      <c r="A200" s="29">
        <v>3057.0</v>
      </c>
      <c r="B200" s="30">
        <v>713.0</v>
      </c>
      <c r="C200" s="14">
        <v>25.0</v>
      </c>
      <c r="D200" s="15">
        <v>18.0</v>
      </c>
      <c r="E200" s="16">
        <v>15.0</v>
      </c>
      <c r="F200" s="17">
        <v>15.0</v>
      </c>
      <c r="G200" s="18">
        <v>59.0</v>
      </c>
      <c r="H200" s="19">
        <v>6.0</v>
      </c>
      <c r="I200" s="20">
        <v>29.0</v>
      </c>
      <c r="J200" s="21">
        <v>29.0</v>
      </c>
      <c r="K200" s="22">
        <v>18.0</v>
      </c>
      <c r="L200" s="63">
        <f t="shared" si="1"/>
        <v>25</v>
      </c>
      <c r="M200" s="63">
        <f t="shared" si="2"/>
        <v>21</v>
      </c>
      <c r="N200" s="63">
        <f t="shared" si="3"/>
        <v>15</v>
      </c>
      <c r="O200" s="63">
        <f t="shared" si="4"/>
        <v>47</v>
      </c>
      <c r="P200" s="64">
        <f t="shared" si="5"/>
        <v>47</v>
      </c>
      <c r="Q200" s="65">
        <f t="shared" si="6"/>
        <v>0.6666666667</v>
      </c>
      <c r="R200" s="65">
        <f t="shared" si="7"/>
        <v>0.4259259259</v>
      </c>
      <c r="S200" s="73">
        <f t="shared" si="8"/>
        <v>0.05610098177</v>
      </c>
      <c r="T200" s="66">
        <f t="shared" si="9"/>
        <v>0.6911764706</v>
      </c>
      <c r="U200" s="27">
        <f t="shared" si="10"/>
        <v>0.6904195437</v>
      </c>
      <c r="V200" s="27">
        <f t="shared" si="11"/>
        <v>-0.717668605</v>
      </c>
      <c r="W200" s="27">
        <f t="shared" si="12"/>
        <v>-1.925501177</v>
      </c>
      <c r="X200" s="27">
        <f t="shared" si="13"/>
        <v>0.5776395752</v>
      </c>
      <c r="Y200" s="27">
        <f t="shared" si="14"/>
        <v>-0.02598467917</v>
      </c>
      <c r="Z200" s="27">
        <f t="shared" si="15"/>
        <v>0.3558479897</v>
      </c>
      <c r="AA200" s="27">
        <f t="shared" si="16"/>
        <v>1.039156138</v>
      </c>
      <c r="AB200" s="27">
        <f t="shared" si="17"/>
        <v>1.367927594</v>
      </c>
      <c r="AC200" s="27">
        <f t="shared" si="18"/>
        <v>0.8210669994</v>
      </c>
      <c r="AD200" s="27">
        <f t="shared" si="19"/>
        <v>-1.267982421</v>
      </c>
      <c r="AE200" s="27">
        <f t="shared" si="20"/>
        <v>0.1069418223</v>
      </c>
      <c r="AF200" s="27">
        <f t="shared" si="21"/>
        <v>0.04980366756</v>
      </c>
      <c r="AG200" s="27">
        <f t="shared" si="22"/>
        <v>-0.08715937697</v>
      </c>
      <c r="AH200" s="27">
        <f t="shared" si="23"/>
        <v>-0.1880173139</v>
      </c>
      <c r="AI200" s="27">
        <f t="shared" si="24"/>
        <v>-0.2117122849</v>
      </c>
      <c r="AJ200" s="27">
        <f t="shared" si="25"/>
        <v>-0.3999900868</v>
      </c>
      <c r="AK200" s="27">
        <f t="shared" si="26"/>
        <v>-0.4089652797</v>
      </c>
      <c r="AL200" s="27">
        <f t="shared" si="27"/>
        <v>-0.3724934385</v>
      </c>
      <c r="AM200" s="27">
        <f t="shared" si="28"/>
        <v>0.2466027348</v>
      </c>
      <c r="AN200" s="27">
        <f t="shared" si="29"/>
        <v>0.4965856788</v>
      </c>
      <c r="AO200" s="27"/>
      <c r="AP200" s="27"/>
      <c r="AQ200" s="27"/>
    </row>
    <row r="201">
      <c r="A201" s="29">
        <v>3058.0</v>
      </c>
      <c r="B201" s="30">
        <v>1919.0</v>
      </c>
      <c r="C201" s="14">
        <v>19.0</v>
      </c>
      <c r="D201" s="15">
        <v>17.0</v>
      </c>
      <c r="E201" s="16">
        <v>38.0</v>
      </c>
      <c r="F201" s="17">
        <v>42.0</v>
      </c>
      <c r="G201" s="18">
        <v>141.0</v>
      </c>
      <c r="H201" s="19">
        <v>33.0</v>
      </c>
      <c r="I201" s="20">
        <v>23.0</v>
      </c>
      <c r="J201" s="21">
        <v>27.0</v>
      </c>
      <c r="K201" s="22">
        <v>33.0</v>
      </c>
      <c r="L201" s="63">
        <f t="shared" si="1"/>
        <v>19</v>
      </c>
      <c r="M201" s="63">
        <f t="shared" si="2"/>
        <v>75</v>
      </c>
      <c r="N201" s="63">
        <f t="shared" si="3"/>
        <v>38</v>
      </c>
      <c r="O201" s="63">
        <f t="shared" si="4"/>
        <v>56</v>
      </c>
      <c r="P201" s="64">
        <f t="shared" si="5"/>
        <v>56</v>
      </c>
      <c r="Q201" s="65">
        <f t="shared" si="6"/>
        <v>0.3989361702</v>
      </c>
      <c r="R201" s="65">
        <f t="shared" si="7"/>
        <v>0.5</v>
      </c>
      <c r="S201" s="73">
        <f t="shared" si="8"/>
        <v>0.0297029703</v>
      </c>
      <c r="T201" s="66">
        <f t="shared" si="9"/>
        <v>0.427480916</v>
      </c>
      <c r="U201" s="27">
        <f t="shared" si="10"/>
        <v>0.4241096587</v>
      </c>
      <c r="V201" s="27">
        <f t="shared" si="11"/>
        <v>-0.379973551</v>
      </c>
      <c r="W201" s="27">
        <f t="shared" si="12"/>
        <v>-2.260370947</v>
      </c>
      <c r="X201" s="27">
        <f t="shared" si="13"/>
        <v>0.3456619798</v>
      </c>
      <c r="Y201" s="27">
        <f t="shared" si="14"/>
        <v>-0.007284105006</v>
      </c>
      <c r="Z201" s="27">
        <f t="shared" si="15"/>
        <v>0.2211718569</v>
      </c>
      <c r="AA201" s="27">
        <f t="shared" si="16"/>
        <v>1.432031804</v>
      </c>
      <c r="AB201" s="27">
        <f t="shared" si="17"/>
        <v>0.4333982994</v>
      </c>
      <c r="AC201" s="27">
        <f t="shared" si="18"/>
        <v>0.5767786796</v>
      </c>
      <c r="AD201" s="27">
        <f t="shared" si="19"/>
        <v>-0.4540488488</v>
      </c>
      <c r="AE201" s="27">
        <f t="shared" si="20"/>
        <v>0.0158721529</v>
      </c>
      <c r="AF201" s="27">
        <f t="shared" si="21"/>
        <v>0.01638913726</v>
      </c>
      <c r="AG201" s="27">
        <f t="shared" si="22"/>
        <v>-0.06359389023</v>
      </c>
      <c r="AH201" s="27">
        <f t="shared" si="23"/>
        <v>-0.3041624714</v>
      </c>
      <c r="AI201" s="27">
        <f t="shared" si="24"/>
        <v>-0.03551399845</v>
      </c>
      <c r="AJ201" s="27">
        <f t="shared" si="25"/>
        <v>-0.1487679056</v>
      </c>
      <c r="AK201" s="27">
        <f t="shared" si="26"/>
        <v>-0.3372507843</v>
      </c>
      <c r="AL201" s="27">
        <f t="shared" si="27"/>
        <v>-0.07062157401</v>
      </c>
      <c r="AM201" s="27">
        <f t="shared" si="28"/>
        <v>0.1036628544</v>
      </c>
      <c r="AN201" s="27">
        <f t="shared" si="29"/>
        <v>0.1064089629</v>
      </c>
      <c r="AO201" s="27"/>
      <c r="AP201" s="27"/>
      <c r="AQ201" s="27"/>
    </row>
    <row r="202">
      <c r="A202" s="29">
        <v>3059.0</v>
      </c>
      <c r="B202" s="30">
        <v>2787.0</v>
      </c>
      <c r="C202" s="14">
        <v>32.0</v>
      </c>
      <c r="D202" s="15">
        <v>30.0</v>
      </c>
      <c r="E202" s="16">
        <v>51.0</v>
      </c>
      <c r="F202" s="17">
        <v>42.0</v>
      </c>
      <c r="G202" s="18">
        <v>166.0</v>
      </c>
      <c r="H202" s="19">
        <v>35.0</v>
      </c>
      <c r="I202" s="20">
        <v>23.0</v>
      </c>
      <c r="J202" s="21">
        <v>65.0</v>
      </c>
      <c r="K202" s="22">
        <v>36.0</v>
      </c>
      <c r="L202" s="63">
        <f t="shared" si="1"/>
        <v>32</v>
      </c>
      <c r="M202" s="63">
        <f t="shared" si="2"/>
        <v>77</v>
      </c>
      <c r="N202" s="63">
        <f t="shared" si="3"/>
        <v>51</v>
      </c>
      <c r="O202" s="63">
        <f t="shared" si="4"/>
        <v>59</v>
      </c>
      <c r="P202" s="64">
        <f t="shared" si="5"/>
        <v>59</v>
      </c>
      <c r="Q202" s="65">
        <f t="shared" si="6"/>
        <v>0.4155251142</v>
      </c>
      <c r="R202" s="65">
        <f t="shared" si="7"/>
        <v>0.497716895</v>
      </c>
      <c r="S202" s="73">
        <f t="shared" si="8"/>
        <v>0.02978112666</v>
      </c>
      <c r="T202" s="66">
        <f t="shared" si="9"/>
        <v>0.4338235294</v>
      </c>
      <c r="U202" s="27">
        <f t="shared" si="10"/>
        <v>0.4384345154</v>
      </c>
      <c r="V202" s="27">
        <f t="shared" si="11"/>
        <v>-0.3809733618</v>
      </c>
      <c r="W202" s="27">
        <f t="shared" si="12"/>
        <v>-2.250049618</v>
      </c>
      <c r="X202" s="27">
        <f t="shared" si="13"/>
        <v>0.3600356256</v>
      </c>
      <c r="Y202" s="27">
        <f t="shared" si="14"/>
        <v>-0.007322488248</v>
      </c>
      <c r="Z202" s="27">
        <f t="shared" si="15"/>
        <v>0.220741244</v>
      </c>
      <c r="AA202" s="27">
        <f t="shared" si="16"/>
        <v>1.418983746</v>
      </c>
      <c r="AB202" s="27">
        <f t="shared" si="17"/>
        <v>0.4526080865</v>
      </c>
      <c r="AC202" s="27">
        <f t="shared" si="18"/>
        <v>0.598019631</v>
      </c>
      <c r="AD202" s="27">
        <f t="shared" si="19"/>
        <v>-0.4925953474</v>
      </c>
      <c r="AE202" s="27">
        <f t="shared" si="20"/>
        <v>0.01599777435</v>
      </c>
      <c r="AF202" s="27">
        <f t="shared" si="21"/>
        <v>0.01640026845</v>
      </c>
      <c r="AG202" s="27">
        <f t="shared" si="22"/>
        <v>-0.06318025773</v>
      </c>
      <c r="AH202" s="27">
        <f t="shared" si="23"/>
        <v>-0.3000148589</v>
      </c>
      <c r="AI202" s="27">
        <f t="shared" si="24"/>
        <v>-0.03718569648</v>
      </c>
      <c r="AJ202" s="27">
        <f t="shared" si="25"/>
        <v>-0.1546524248</v>
      </c>
      <c r="AK202" s="27">
        <f t="shared" si="26"/>
        <v>-0.3480740041</v>
      </c>
      <c r="AL202" s="27">
        <f t="shared" si="27"/>
        <v>-0.07681859546</v>
      </c>
      <c r="AM202" s="27">
        <f t="shared" si="28"/>
        <v>0.1119497862</v>
      </c>
      <c r="AN202" s="27">
        <f t="shared" si="29"/>
        <v>0.1202429992</v>
      </c>
      <c r="AO202" s="27"/>
      <c r="AP202" s="27"/>
      <c r="AQ202" s="27"/>
    </row>
    <row r="203">
      <c r="A203" s="29">
        <v>3062.0</v>
      </c>
      <c r="B203" s="30">
        <v>2749.0</v>
      </c>
      <c r="C203" s="14">
        <v>31.0</v>
      </c>
      <c r="D203" s="15">
        <v>23.0</v>
      </c>
      <c r="E203" s="16">
        <v>33.0</v>
      </c>
      <c r="F203" s="17">
        <v>67.0</v>
      </c>
      <c r="G203" s="18">
        <v>178.0</v>
      </c>
      <c r="H203" s="19">
        <v>36.0</v>
      </c>
      <c r="I203" s="20">
        <v>35.0</v>
      </c>
      <c r="J203" s="21">
        <v>48.0</v>
      </c>
      <c r="K203" s="22">
        <v>38.0</v>
      </c>
      <c r="L203" s="63">
        <f t="shared" si="1"/>
        <v>31</v>
      </c>
      <c r="M203" s="63">
        <f t="shared" si="2"/>
        <v>103</v>
      </c>
      <c r="N203" s="63">
        <f t="shared" si="3"/>
        <v>33</v>
      </c>
      <c r="O203" s="63">
        <f t="shared" si="4"/>
        <v>73</v>
      </c>
      <c r="P203" s="64">
        <f t="shared" si="5"/>
        <v>73</v>
      </c>
      <c r="Q203" s="65">
        <f t="shared" si="6"/>
        <v>0.4333333333</v>
      </c>
      <c r="R203" s="65">
        <f t="shared" si="7"/>
        <v>0.5583333333</v>
      </c>
      <c r="S203" s="73">
        <f t="shared" si="8"/>
        <v>0.02328119316</v>
      </c>
      <c r="T203" s="66">
        <f t="shared" si="9"/>
        <v>0.4147727273</v>
      </c>
      <c r="U203" s="27">
        <f t="shared" si="10"/>
        <v>0.414446609</v>
      </c>
      <c r="V203" s="27">
        <f t="shared" si="11"/>
        <v>-0.2978233338</v>
      </c>
      <c r="W203" s="27">
        <f t="shared" si="12"/>
        <v>-2.52408089</v>
      </c>
      <c r="X203" s="27">
        <f t="shared" si="13"/>
        <v>0.3754657239</v>
      </c>
      <c r="Y203" s="27">
        <f t="shared" si="14"/>
        <v>-0.004474936781</v>
      </c>
      <c r="Z203" s="27">
        <f t="shared" si="15"/>
        <v>0.1935792352</v>
      </c>
      <c r="AA203" s="27">
        <f t="shared" si="16"/>
        <v>1.785664102</v>
      </c>
      <c r="AB203" s="27">
        <f t="shared" si="17"/>
        <v>0.3689871478</v>
      </c>
      <c r="AC203" s="27">
        <f t="shared" si="18"/>
        <v>0.6996026314</v>
      </c>
      <c r="AD203" s="27">
        <f t="shared" si="19"/>
        <v>-0.5357225727</v>
      </c>
      <c r="AE203" s="27">
        <f t="shared" si="20"/>
        <v>0.007642789497</v>
      </c>
      <c r="AF203" s="27">
        <f t="shared" si="21"/>
        <v>0.01124321075</v>
      </c>
      <c r="AG203" s="27">
        <f t="shared" si="22"/>
        <v>-0.06215382358</v>
      </c>
      <c r="AH203" s="27">
        <f t="shared" si="23"/>
        <v>-0.4235223028</v>
      </c>
      <c r="AI203" s="27">
        <f t="shared" si="24"/>
        <v>-0.02369894217</v>
      </c>
      <c r="AJ203" s="27">
        <f t="shared" si="25"/>
        <v>-0.1414349815</v>
      </c>
      <c r="AK203" s="27">
        <f t="shared" si="26"/>
        <v>-0.4567922809</v>
      </c>
      <c r="AL203" s="27">
        <f t="shared" si="27"/>
        <v>-0.06531006455</v>
      </c>
      <c r="AM203" s="27">
        <f t="shared" si="28"/>
        <v>0.1365790483</v>
      </c>
      <c r="AN203" s="27">
        <f t="shared" si="29"/>
        <v>0.1363748421</v>
      </c>
      <c r="AO203" s="27"/>
      <c r="AP203" s="27"/>
      <c r="AQ203" s="27"/>
    </row>
    <row r="204">
      <c r="A204" s="29">
        <v>3068.0</v>
      </c>
      <c r="B204" s="30">
        <v>1017.0</v>
      </c>
      <c r="C204" s="14">
        <v>7.0</v>
      </c>
      <c r="D204" s="15">
        <v>0.0</v>
      </c>
      <c r="E204" s="16">
        <v>5.0</v>
      </c>
      <c r="F204" s="17">
        <v>24.0</v>
      </c>
      <c r="G204" s="18">
        <v>71.0</v>
      </c>
      <c r="H204" s="19">
        <v>18.0</v>
      </c>
      <c r="I204" s="20">
        <v>13.0</v>
      </c>
      <c r="J204" s="21">
        <v>19.0</v>
      </c>
      <c r="K204" s="22">
        <v>16.0</v>
      </c>
      <c r="L204" s="63">
        <f t="shared" si="1"/>
        <v>7</v>
      </c>
      <c r="M204" s="63">
        <f t="shared" si="2"/>
        <v>42</v>
      </c>
      <c r="N204" s="63">
        <f t="shared" si="3"/>
        <v>5</v>
      </c>
      <c r="O204" s="63">
        <f t="shared" si="4"/>
        <v>29</v>
      </c>
      <c r="P204" s="64">
        <f t="shared" si="5"/>
        <v>29</v>
      </c>
      <c r="Q204" s="65">
        <f t="shared" si="6"/>
        <v>0.4337349398</v>
      </c>
      <c r="R204" s="65">
        <f t="shared" si="7"/>
        <v>0.5903614458</v>
      </c>
      <c r="S204" s="73">
        <f t="shared" si="8"/>
        <v>0.01179941003</v>
      </c>
      <c r="T204" s="66">
        <f t="shared" si="9"/>
        <v>0.4084507042</v>
      </c>
      <c r="U204" s="27">
        <f t="shared" si="10"/>
        <v>0.4035055681</v>
      </c>
      <c r="V204" s="27">
        <f t="shared" si="11"/>
        <v>-0.1509432789</v>
      </c>
      <c r="W204" s="27">
        <f t="shared" si="12"/>
        <v>-2.66887172</v>
      </c>
      <c r="X204" s="27">
        <f t="shared" si="13"/>
        <v>0.3758136995</v>
      </c>
      <c r="Y204" s="27">
        <f t="shared" si="14"/>
        <v>-0.001149468362</v>
      </c>
      <c r="Z204" s="27">
        <f t="shared" si="15"/>
        <v>0.1037380929</v>
      </c>
      <c r="AA204" s="27">
        <f t="shared" si="16"/>
        <v>1.996404913</v>
      </c>
      <c r="AB204" s="27">
        <f t="shared" si="17"/>
        <v>0.1871839507</v>
      </c>
      <c r="AC204" s="27">
        <f t="shared" si="18"/>
        <v>0.7404200594</v>
      </c>
      <c r="AD204" s="27">
        <f t="shared" si="19"/>
        <v>-0.5367160312</v>
      </c>
      <c r="AE204" s="27">
        <f t="shared" si="20"/>
        <v>0.0009949862406</v>
      </c>
      <c r="AF204" s="27">
        <f t="shared" si="21"/>
        <v>0.003053689672</v>
      </c>
      <c r="AG204" s="27">
        <f t="shared" si="22"/>
        <v>-0.03521857435</v>
      </c>
      <c r="AH204" s="27">
        <f t="shared" si="23"/>
        <v>-0.5006677046</v>
      </c>
      <c r="AI204" s="27">
        <f t="shared" si="24"/>
        <v>-0.006093143271</v>
      </c>
      <c r="AJ204" s="27">
        <f t="shared" si="25"/>
        <v>-0.07586450678</v>
      </c>
      <c r="AK204" s="27">
        <f t="shared" si="26"/>
        <v>-0.5111753808</v>
      </c>
      <c r="AL204" s="27">
        <f t="shared" si="27"/>
        <v>-0.03316192965</v>
      </c>
      <c r="AM204" s="27">
        <f t="shared" si="28"/>
        <v>0.144681544</v>
      </c>
      <c r="AN204" s="27">
        <f t="shared" si="29"/>
        <v>0.1367543637</v>
      </c>
      <c r="AO204" s="27"/>
      <c r="AP204" s="27"/>
      <c r="AQ204" s="27"/>
    </row>
    <row r="205">
      <c r="A205" s="29">
        <v>3071.0</v>
      </c>
      <c r="B205" s="30">
        <v>590.0</v>
      </c>
      <c r="C205" s="14">
        <v>11.0</v>
      </c>
      <c r="D205" s="15">
        <v>14.0</v>
      </c>
      <c r="E205" s="16">
        <v>4.0</v>
      </c>
      <c r="F205" s="17">
        <v>18.0</v>
      </c>
      <c r="G205" s="18">
        <v>25.0</v>
      </c>
      <c r="H205" s="19">
        <v>7.0</v>
      </c>
      <c r="I205" s="20">
        <v>10.0</v>
      </c>
      <c r="J205" s="21">
        <v>21.0</v>
      </c>
      <c r="K205" s="22">
        <v>19.0</v>
      </c>
      <c r="L205" s="63">
        <f t="shared" si="1"/>
        <v>11</v>
      </c>
      <c r="M205" s="63">
        <f t="shared" si="2"/>
        <v>25</v>
      </c>
      <c r="N205" s="63">
        <f t="shared" si="3"/>
        <v>4</v>
      </c>
      <c r="O205" s="63">
        <f t="shared" si="4"/>
        <v>29</v>
      </c>
      <c r="P205" s="64">
        <f t="shared" si="5"/>
        <v>29</v>
      </c>
      <c r="Q205" s="65">
        <f t="shared" si="6"/>
        <v>0.5797101449</v>
      </c>
      <c r="R205" s="65">
        <f t="shared" si="7"/>
        <v>0.5217391304</v>
      </c>
      <c r="S205" s="73">
        <f t="shared" si="8"/>
        <v>0.02542372881</v>
      </c>
      <c r="T205" s="66">
        <f t="shared" si="9"/>
        <v>0.537037037</v>
      </c>
      <c r="U205" s="27">
        <f t="shared" si="10"/>
        <v>0.5394739255</v>
      </c>
      <c r="V205" s="27">
        <f t="shared" si="11"/>
        <v>-0.3252315987</v>
      </c>
      <c r="W205" s="27">
        <f t="shared" si="12"/>
        <v>-2.358647944</v>
      </c>
      <c r="X205" s="27">
        <f t="shared" si="13"/>
        <v>0.5022952828</v>
      </c>
      <c r="Y205" s="27">
        <f t="shared" si="14"/>
        <v>-0.005336480549</v>
      </c>
      <c r="Z205" s="27">
        <f t="shared" si="15"/>
        <v>0.1975389024</v>
      </c>
      <c r="AA205" s="27">
        <f t="shared" si="16"/>
        <v>1.559263363</v>
      </c>
      <c r="AB205" s="27">
        <f t="shared" si="17"/>
        <v>0.5390562128</v>
      </c>
      <c r="AC205" s="27">
        <f t="shared" si="18"/>
        <v>0.8745811057</v>
      </c>
      <c r="AD205" s="27">
        <f t="shared" si="19"/>
        <v>-0.9587768776</v>
      </c>
      <c r="AE205" s="27">
        <f t="shared" si="20"/>
        <v>0.009952998484</v>
      </c>
      <c r="AF205" s="27">
        <f t="shared" si="21"/>
        <v>0.01252905256</v>
      </c>
      <c r="AG205" s="27">
        <f t="shared" si="22"/>
        <v>-0.05926817721</v>
      </c>
      <c r="AH205" s="27">
        <f t="shared" si="23"/>
        <v>-0.3455857652</v>
      </c>
      <c r="AI205" s="27">
        <f t="shared" si="24"/>
        <v>-0.03780818164</v>
      </c>
      <c r="AJ205" s="27">
        <f t="shared" si="25"/>
        <v>-0.1930809858</v>
      </c>
      <c r="AK205" s="27">
        <f t="shared" si="26"/>
        <v>-0.5336140625</v>
      </c>
      <c r="AL205" s="27">
        <f t="shared" si="27"/>
        <v>-0.1276414509</v>
      </c>
      <c r="AM205" s="27">
        <f t="shared" si="28"/>
        <v>0.2284133806</v>
      </c>
      <c r="AN205" s="27">
        <f t="shared" si="29"/>
        <v>0.3265131446</v>
      </c>
      <c r="AO205" s="27"/>
      <c r="AP205" s="27"/>
      <c r="AQ205" s="27"/>
    </row>
    <row r="206">
      <c r="A206" s="29">
        <v>3074.0</v>
      </c>
      <c r="B206" s="30">
        <v>896.0</v>
      </c>
      <c r="C206" s="14">
        <v>3.0</v>
      </c>
      <c r="D206" s="15">
        <v>6.0</v>
      </c>
      <c r="E206" s="16">
        <v>10.0</v>
      </c>
      <c r="F206" s="17">
        <v>18.0</v>
      </c>
      <c r="G206" s="18">
        <v>59.0</v>
      </c>
      <c r="H206" s="19">
        <v>17.0</v>
      </c>
      <c r="I206" s="20">
        <v>13.0</v>
      </c>
      <c r="J206" s="21">
        <v>17.0</v>
      </c>
      <c r="K206" s="22">
        <v>9.0</v>
      </c>
      <c r="L206" s="63">
        <f t="shared" si="1"/>
        <v>3</v>
      </c>
      <c r="M206" s="63">
        <f t="shared" si="2"/>
        <v>35</v>
      </c>
      <c r="N206" s="63">
        <f t="shared" si="3"/>
        <v>10</v>
      </c>
      <c r="O206" s="63">
        <f t="shared" si="4"/>
        <v>22</v>
      </c>
      <c r="P206" s="64">
        <f t="shared" si="5"/>
        <v>22</v>
      </c>
      <c r="Q206" s="65">
        <f t="shared" si="6"/>
        <v>0.3571428571</v>
      </c>
      <c r="R206" s="65">
        <f t="shared" si="7"/>
        <v>0.5428571429</v>
      </c>
      <c r="S206" s="73">
        <f t="shared" si="8"/>
        <v>0.01450892857</v>
      </c>
      <c r="T206" s="66">
        <f t="shared" si="9"/>
        <v>0.3859649123</v>
      </c>
      <c r="U206" s="27">
        <f t="shared" si="10"/>
        <v>0.3788857739</v>
      </c>
      <c r="V206" s="27">
        <f t="shared" si="11"/>
        <v>-0.1856046401</v>
      </c>
      <c r="W206" s="27">
        <f t="shared" si="12"/>
        <v>-2.454117028</v>
      </c>
      <c r="X206" s="27">
        <f t="shared" si="13"/>
        <v>0.3094497724</v>
      </c>
      <c r="Y206" s="27">
        <f t="shared" si="14"/>
        <v>-0.001737989392</v>
      </c>
      <c r="Z206" s="27">
        <f t="shared" si="15"/>
        <v>0.1172953723</v>
      </c>
      <c r="AA206" s="27">
        <f t="shared" si="16"/>
        <v>1.68804402</v>
      </c>
      <c r="AB206" s="27">
        <f t="shared" si="17"/>
        <v>0.1895226931</v>
      </c>
      <c r="AC206" s="27">
        <f t="shared" si="18"/>
        <v>0.560613182</v>
      </c>
      <c r="AD206" s="27">
        <f t="shared" si="19"/>
        <v>-0.3638980161</v>
      </c>
      <c r="AE206" s="27">
        <f t="shared" si="20"/>
        <v>0.00184987432</v>
      </c>
      <c r="AF206" s="27">
        <f t="shared" si="21"/>
        <v>0.004245634154</v>
      </c>
      <c r="AG206" s="27">
        <f t="shared" si="22"/>
        <v>-0.03661693247</v>
      </c>
      <c r="AH206" s="27">
        <f t="shared" si="23"/>
        <v>-0.3892712101</v>
      </c>
      <c r="AI206" s="27">
        <f t="shared" si="24"/>
        <v>-0.007585933815</v>
      </c>
      <c r="AJ206" s="27">
        <f t="shared" si="25"/>
        <v>-0.07063156309</v>
      </c>
      <c r="AK206" s="27">
        <f t="shared" si="26"/>
        <v>-0.355895607</v>
      </c>
      <c r="AL206" s="27">
        <f t="shared" si="27"/>
        <v>-0.02764712421</v>
      </c>
      <c r="AM206" s="27">
        <f t="shared" si="28"/>
        <v>0.09020192883</v>
      </c>
      <c r="AN206" s="27">
        <f t="shared" si="29"/>
        <v>0.07634733355</v>
      </c>
      <c r="AO206" s="27"/>
      <c r="AP206" s="27"/>
      <c r="AQ206" s="27"/>
    </row>
    <row r="207">
      <c r="A207" s="29">
        <v>3217.0</v>
      </c>
      <c r="B207" s="30">
        <v>1825.0</v>
      </c>
      <c r="C207" s="14">
        <v>21.0</v>
      </c>
      <c r="D207" s="15">
        <v>13.0</v>
      </c>
      <c r="E207" s="16">
        <v>28.0</v>
      </c>
      <c r="F207" s="17">
        <v>39.0</v>
      </c>
      <c r="G207" s="18">
        <v>79.0</v>
      </c>
      <c r="H207" s="19">
        <v>22.0</v>
      </c>
      <c r="I207" s="20">
        <v>33.0</v>
      </c>
      <c r="J207" s="21">
        <v>28.0</v>
      </c>
      <c r="K207" s="22">
        <v>22.0</v>
      </c>
      <c r="L207" s="63">
        <f t="shared" si="1"/>
        <v>21</v>
      </c>
      <c r="M207" s="63">
        <f t="shared" si="2"/>
        <v>61</v>
      </c>
      <c r="N207" s="63">
        <f t="shared" si="3"/>
        <v>28</v>
      </c>
      <c r="O207" s="63">
        <f t="shared" si="4"/>
        <v>55</v>
      </c>
      <c r="P207" s="64">
        <f t="shared" si="5"/>
        <v>55</v>
      </c>
      <c r="Q207" s="65">
        <f t="shared" si="6"/>
        <v>0.4606060606</v>
      </c>
      <c r="R207" s="65">
        <f t="shared" si="7"/>
        <v>0.496969697</v>
      </c>
      <c r="S207" s="73">
        <f t="shared" si="8"/>
        <v>0.02684931507</v>
      </c>
      <c r="T207" s="66">
        <f t="shared" si="9"/>
        <v>0.474137931</v>
      </c>
      <c r="U207" s="27">
        <f t="shared" si="10"/>
        <v>0.4728162213</v>
      </c>
      <c r="V207" s="27">
        <f t="shared" si="11"/>
        <v>-0.3434683295</v>
      </c>
      <c r="W207" s="27">
        <f t="shared" si="12"/>
        <v>-2.246671729</v>
      </c>
      <c r="X207" s="27">
        <f t="shared" si="13"/>
        <v>0.3990964338</v>
      </c>
      <c r="Y207" s="27">
        <f t="shared" si="14"/>
        <v>-0.005951725029</v>
      </c>
      <c r="Z207" s="27">
        <f t="shared" si="15"/>
        <v>0.1987115442</v>
      </c>
      <c r="AA207" s="27">
        <f t="shared" si="16"/>
        <v>1.414726443</v>
      </c>
      <c r="AB207" s="27">
        <f t="shared" si="17"/>
        <v>0.4523210165</v>
      </c>
      <c r="AC207" s="27">
        <f t="shared" si="18"/>
        <v>0.661904504</v>
      </c>
      <c r="AD207" s="27">
        <f t="shared" si="19"/>
        <v>-0.60527822</v>
      </c>
      <c r="AE207" s="27">
        <f t="shared" si="20"/>
        <v>0.01172292076</v>
      </c>
      <c r="AF207" s="27">
        <f t="shared" si="21"/>
        <v>0.01331014103</v>
      </c>
      <c r="AG207" s="27">
        <f t="shared" si="22"/>
        <v>-0.05678956354</v>
      </c>
      <c r="AH207" s="27">
        <f t="shared" si="23"/>
        <v>-0.2986656935</v>
      </c>
      <c r="AI207" s="27">
        <f t="shared" si="24"/>
        <v>-0.03350367645</v>
      </c>
      <c r="AJ207" s="27">
        <f t="shared" si="25"/>
        <v>-0.1543223105</v>
      </c>
      <c r="AK207" s="27">
        <f t="shared" si="26"/>
        <v>-0.3846794708</v>
      </c>
      <c r="AL207" s="27">
        <f t="shared" si="27"/>
        <v>-0.085098752</v>
      </c>
      <c r="AM207" s="27">
        <f t="shared" si="28"/>
        <v>0.137352173</v>
      </c>
      <c r="AN207" s="27">
        <f t="shared" si="29"/>
        <v>0.1637785086</v>
      </c>
      <c r="AO207" s="27"/>
      <c r="AP207" s="27"/>
      <c r="AQ207" s="27"/>
    </row>
    <row r="208">
      <c r="A208" s="29">
        <v>3361.0</v>
      </c>
      <c r="B208" s="30">
        <v>1573.0</v>
      </c>
      <c r="C208" s="14">
        <v>12.0</v>
      </c>
      <c r="D208" s="15">
        <v>10.0</v>
      </c>
      <c r="E208" s="16">
        <v>19.0</v>
      </c>
      <c r="F208" s="17">
        <v>53.0</v>
      </c>
      <c r="G208" s="18">
        <v>118.0</v>
      </c>
      <c r="H208" s="19">
        <v>18.0</v>
      </c>
      <c r="I208" s="20">
        <v>26.0</v>
      </c>
      <c r="J208" s="21">
        <v>24.0</v>
      </c>
      <c r="K208" s="22">
        <v>18.0</v>
      </c>
      <c r="L208" s="63">
        <f t="shared" si="1"/>
        <v>12</v>
      </c>
      <c r="M208" s="63">
        <f t="shared" si="2"/>
        <v>71</v>
      </c>
      <c r="N208" s="63">
        <f t="shared" si="3"/>
        <v>19</v>
      </c>
      <c r="O208" s="63">
        <f t="shared" si="4"/>
        <v>44</v>
      </c>
      <c r="P208" s="64">
        <f t="shared" si="5"/>
        <v>44</v>
      </c>
      <c r="Q208" s="65">
        <f t="shared" si="6"/>
        <v>0.3835616438</v>
      </c>
      <c r="R208" s="65">
        <f t="shared" si="7"/>
        <v>0.5684931507</v>
      </c>
      <c r="S208" s="73">
        <f t="shared" si="8"/>
        <v>0.01970756516</v>
      </c>
      <c r="T208" s="66">
        <f t="shared" si="9"/>
        <v>0.3826086957</v>
      </c>
      <c r="U208" s="27">
        <f t="shared" si="10"/>
        <v>0.3760215961</v>
      </c>
      <c r="V208" s="27">
        <f t="shared" si="11"/>
        <v>-0.2521079017</v>
      </c>
      <c r="W208" s="27">
        <f t="shared" si="12"/>
        <v>-2.570010802</v>
      </c>
      <c r="X208" s="27">
        <f t="shared" si="13"/>
        <v>0.3323405775</v>
      </c>
      <c r="Y208" s="27">
        <f t="shared" si="14"/>
        <v>-0.003206582207</v>
      </c>
      <c r="Z208" s="27">
        <f t="shared" si="15"/>
        <v>0.1668469172</v>
      </c>
      <c r="AA208" s="27">
        <f t="shared" si="16"/>
        <v>1.851241715</v>
      </c>
      <c r="AB208" s="27">
        <f t="shared" si="17"/>
        <v>0.2764725704</v>
      </c>
      <c r="AC208" s="27">
        <f t="shared" si="18"/>
        <v>0.6305161105</v>
      </c>
      <c r="AD208" s="27">
        <f t="shared" si="19"/>
        <v>-0.4197262132</v>
      </c>
      <c r="AE208" s="27">
        <f t="shared" si="20"/>
        <v>0.004635911208</v>
      </c>
      <c r="AF208" s="27">
        <f t="shared" si="21"/>
        <v>0.008203090547</v>
      </c>
      <c r="AG208" s="27">
        <f t="shared" si="22"/>
        <v>-0.05454550258</v>
      </c>
      <c r="AH208" s="27">
        <f t="shared" si="23"/>
        <v>-0.4470656734</v>
      </c>
      <c r="AI208" s="27">
        <f t="shared" si="24"/>
        <v>-0.01503133345</v>
      </c>
      <c r="AJ208" s="27">
        <f t="shared" si="25"/>
        <v>-0.1079019587</v>
      </c>
      <c r="AK208" s="27">
        <f t="shared" si="26"/>
        <v>-0.4191748233</v>
      </c>
      <c r="AL208" s="27">
        <f t="shared" si="27"/>
        <v>-0.043314569</v>
      </c>
      <c r="AM208" s="27">
        <f t="shared" si="28"/>
        <v>0.1089536815</v>
      </c>
      <c r="AN208" s="27">
        <f t="shared" si="29"/>
        <v>0.09457437535</v>
      </c>
      <c r="AO208" s="27"/>
      <c r="AP208" s="27"/>
      <c r="AQ208" s="27"/>
    </row>
    <row r="209">
      <c r="A209" s="29">
        <v>3363.0</v>
      </c>
      <c r="B209" s="30">
        <v>2588.0</v>
      </c>
      <c r="C209" s="14">
        <v>24.0</v>
      </c>
      <c r="D209" s="15">
        <v>32.0</v>
      </c>
      <c r="E209" s="16">
        <v>24.0</v>
      </c>
      <c r="F209" s="17">
        <v>49.0</v>
      </c>
      <c r="G209" s="18">
        <v>164.0</v>
      </c>
      <c r="H209" s="19">
        <v>27.0</v>
      </c>
      <c r="I209" s="20">
        <v>80.0</v>
      </c>
      <c r="J209" s="21">
        <v>137.0</v>
      </c>
      <c r="K209" s="22">
        <v>45.0</v>
      </c>
      <c r="L209" s="63">
        <f t="shared" si="1"/>
        <v>24</v>
      </c>
      <c r="M209" s="63">
        <f t="shared" si="2"/>
        <v>76</v>
      </c>
      <c r="N209" s="63">
        <f t="shared" si="3"/>
        <v>24</v>
      </c>
      <c r="O209" s="63">
        <f t="shared" si="4"/>
        <v>125</v>
      </c>
      <c r="P209" s="64">
        <f t="shared" si="5"/>
        <v>125</v>
      </c>
      <c r="Q209" s="65">
        <f t="shared" si="6"/>
        <v>0.5983935743</v>
      </c>
      <c r="R209" s="65">
        <f t="shared" si="7"/>
        <v>0.4016064257</v>
      </c>
      <c r="S209" s="73">
        <f t="shared" si="8"/>
        <v>0.01854714065</v>
      </c>
      <c r="T209" s="66">
        <f t="shared" si="9"/>
        <v>0.6218905473</v>
      </c>
      <c r="U209" s="27">
        <f t="shared" si="10"/>
        <v>0.6251476438</v>
      </c>
      <c r="V209" s="27">
        <f t="shared" si="11"/>
        <v>-0.2372632374</v>
      </c>
      <c r="W209" s="27">
        <f t="shared" si="12"/>
        <v>-1.815558993</v>
      </c>
      <c r="X209" s="27">
        <f t="shared" si="13"/>
        <v>0.5184837151</v>
      </c>
      <c r="Y209" s="27">
        <f t="shared" si="14"/>
        <v>-0.002840078648</v>
      </c>
      <c r="Z209" s="27">
        <f t="shared" si="15"/>
        <v>0.1109270842</v>
      </c>
      <c r="AA209" s="27">
        <f t="shared" si="16"/>
        <v>0.9238765852</v>
      </c>
      <c r="AB209" s="27">
        <f t="shared" si="17"/>
        <v>0.4059268648</v>
      </c>
      <c r="AC209" s="27">
        <f t="shared" si="18"/>
        <v>0.6949016682</v>
      </c>
      <c r="AD209" s="27">
        <f t="shared" si="19"/>
        <v>-1.02157344</v>
      </c>
      <c r="AE209" s="27">
        <f t="shared" si="20"/>
        <v>0.003864266694</v>
      </c>
      <c r="AF209" s="27">
        <f t="shared" si="21"/>
        <v>0.005132641251</v>
      </c>
      <c r="AG209" s="27">
        <f t="shared" si="22"/>
        <v>-0.02561850454</v>
      </c>
      <c r="AH209" s="27">
        <f t="shared" si="23"/>
        <v>-0.1576150101</v>
      </c>
      <c r="AI209" s="27">
        <f t="shared" si="24"/>
        <v>-0.02077003591</v>
      </c>
      <c r="AJ209" s="27">
        <f t="shared" si="25"/>
        <v>-0.1119181413</v>
      </c>
      <c r="AK209" s="27">
        <f t="shared" si="26"/>
        <v>-0.3263606374</v>
      </c>
      <c r="AL209" s="27">
        <f t="shared" si="27"/>
        <v>-0.09921594921</v>
      </c>
      <c r="AM209" s="27">
        <f t="shared" si="28"/>
        <v>0.1873358201</v>
      </c>
      <c r="AN209" s="27">
        <f t="shared" si="29"/>
        <v>0.3591110194</v>
      </c>
      <c r="AO209" s="27"/>
      <c r="AP209" s="27"/>
      <c r="AQ209" s="27"/>
    </row>
    <row r="210">
      <c r="A210" s="29">
        <v>3364.0</v>
      </c>
      <c r="B210" s="30">
        <v>1766.0</v>
      </c>
      <c r="C210" s="14">
        <v>12.0</v>
      </c>
      <c r="D210" s="15">
        <v>19.0</v>
      </c>
      <c r="E210" s="16">
        <v>25.0</v>
      </c>
      <c r="F210" s="17">
        <v>39.0</v>
      </c>
      <c r="G210" s="18">
        <v>106.0</v>
      </c>
      <c r="H210" s="19">
        <v>20.0</v>
      </c>
      <c r="I210" s="20">
        <v>57.0</v>
      </c>
      <c r="J210" s="21">
        <v>87.0</v>
      </c>
      <c r="K210" s="22">
        <v>22.0</v>
      </c>
      <c r="L210" s="63">
        <f t="shared" si="1"/>
        <v>12</v>
      </c>
      <c r="M210" s="63">
        <f t="shared" si="2"/>
        <v>59</v>
      </c>
      <c r="N210" s="63">
        <f t="shared" si="3"/>
        <v>25</v>
      </c>
      <c r="O210" s="63">
        <f t="shared" si="4"/>
        <v>79</v>
      </c>
      <c r="P210" s="64">
        <f t="shared" si="5"/>
        <v>79</v>
      </c>
      <c r="Q210" s="65">
        <f t="shared" si="6"/>
        <v>0.52</v>
      </c>
      <c r="R210" s="65">
        <f t="shared" si="7"/>
        <v>0.4057142857</v>
      </c>
      <c r="S210" s="73">
        <f t="shared" si="8"/>
        <v>0.02095130238</v>
      </c>
      <c r="T210" s="66">
        <f t="shared" si="9"/>
        <v>0.5724637681</v>
      </c>
      <c r="U210" s="27">
        <f t="shared" si="10"/>
        <v>0.5762741413</v>
      </c>
      <c r="V210" s="27">
        <f t="shared" si="11"/>
        <v>-0.268018339</v>
      </c>
      <c r="W210" s="27">
        <f t="shared" si="12"/>
        <v>-1.834129568</v>
      </c>
      <c r="X210" s="27">
        <f t="shared" si="13"/>
        <v>0.4505588687</v>
      </c>
      <c r="Y210" s="27">
        <f t="shared" si="14"/>
        <v>-0.003624085922</v>
      </c>
      <c r="Z210" s="27">
        <f t="shared" si="15"/>
        <v>0.1265876402</v>
      </c>
      <c r="AA210" s="27">
        <f t="shared" si="16"/>
        <v>0.9428731199</v>
      </c>
      <c r="AB210" s="27">
        <f t="shared" si="17"/>
        <v>0.3984724282</v>
      </c>
      <c r="AC210" s="27">
        <f t="shared" si="18"/>
        <v>0.610041561</v>
      </c>
      <c r="AD210" s="27">
        <f t="shared" si="19"/>
        <v>-0.7714405047</v>
      </c>
      <c r="AE210" s="27">
        <f t="shared" si="20"/>
        <v>0.00557018052</v>
      </c>
      <c r="AF210" s="27">
        <f t="shared" si="21"/>
        <v>0.006616505473</v>
      </c>
      <c r="AG210" s="27">
        <f t="shared" si="22"/>
        <v>-0.02953433034</v>
      </c>
      <c r="AH210" s="27">
        <f t="shared" si="23"/>
        <v>-0.1625011787</v>
      </c>
      <c r="AI210" s="27">
        <f t="shared" si="24"/>
        <v>-0.02303147693</v>
      </c>
      <c r="AJ210" s="27">
        <f t="shared" si="25"/>
        <v>-0.1109866181</v>
      </c>
      <c r="AK210" s="27">
        <f t="shared" si="26"/>
        <v>-0.2894366275</v>
      </c>
      <c r="AL210" s="27">
        <f t="shared" si="27"/>
        <v>-0.08463468766</v>
      </c>
      <c r="AM210" s="27">
        <f t="shared" si="28"/>
        <v>0.1429135205</v>
      </c>
      <c r="AN210" s="27">
        <f t="shared" si="29"/>
        <v>0.2356557271</v>
      </c>
      <c r="AO210" s="27"/>
      <c r="AP210" s="27"/>
      <c r="AQ210" s="27"/>
    </row>
    <row r="211">
      <c r="A211" s="29">
        <v>3366.0</v>
      </c>
      <c r="B211" s="30">
        <v>2937.0</v>
      </c>
      <c r="C211" s="14">
        <v>35.0</v>
      </c>
      <c r="D211" s="15">
        <v>23.0</v>
      </c>
      <c r="E211" s="16">
        <v>42.0</v>
      </c>
      <c r="F211" s="17">
        <v>84.0</v>
      </c>
      <c r="G211" s="18">
        <v>213.0</v>
      </c>
      <c r="H211" s="19">
        <v>28.0</v>
      </c>
      <c r="I211" s="20">
        <v>66.0</v>
      </c>
      <c r="J211" s="21">
        <v>112.0</v>
      </c>
      <c r="K211" s="22">
        <v>73.0</v>
      </c>
      <c r="L211" s="63">
        <f t="shared" si="1"/>
        <v>35</v>
      </c>
      <c r="M211" s="63">
        <f t="shared" si="2"/>
        <v>112</v>
      </c>
      <c r="N211" s="63">
        <f t="shared" si="3"/>
        <v>42</v>
      </c>
      <c r="O211" s="63">
        <f t="shared" si="4"/>
        <v>139</v>
      </c>
      <c r="P211" s="64">
        <f t="shared" si="5"/>
        <v>139</v>
      </c>
      <c r="Q211" s="65">
        <f t="shared" si="6"/>
        <v>0.5304878049</v>
      </c>
      <c r="R211" s="65">
        <f t="shared" si="7"/>
        <v>0.4481707317</v>
      </c>
      <c r="S211" s="73">
        <f t="shared" si="8"/>
        <v>0.02621722846</v>
      </c>
      <c r="T211" s="66">
        <f t="shared" si="9"/>
        <v>0.5537848606</v>
      </c>
      <c r="U211" s="27">
        <f t="shared" si="10"/>
        <v>0.5545387275</v>
      </c>
      <c r="V211" s="27">
        <f t="shared" si="11"/>
        <v>-0.3353823977</v>
      </c>
      <c r="W211" s="27">
        <f t="shared" si="12"/>
        <v>-2.026064202</v>
      </c>
      <c r="X211" s="27">
        <f t="shared" si="13"/>
        <v>0.4596461254</v>
      </c>
      <c r="Y211" s="27">
        <f t="shared" si="14"/>
        <v>-0.005674792594</v>
      </c>
      <c r="Z211" s="27">
        <f t="shared" si="15"/>
        <v>0.1749807399</v>
      </c>
      <c r="AA211" s="27">
        <f t="shared" si="16"/>
        <v>1.150534476</v>
      </c>
      <c r="AB211" s="27">
        <f t="shared" si="17"/>
        <v>0.5086816731</v>
      </c>
      <c r="AC211" s="27">
        <f t="shared" si="18"/>
        <v>0.6874714636</v>
      </c>
      <c r="AD211" s="27">
        <f t="shared" si="19"/>
        <v>-0.8028724576</v>
      </c>
      <c r="AE211" s="27">
        <f t="shared" si="20"/>
        <v>0.0109143162</v>
      </c>
      <c r="AF211" s="27">
        <f t="shared" si="21"/>
        <v>0.01144467264</v>
      </c>
      <c r="AG211" s="27">
        <f t="shared" si="22"/>
        <v>-0.04509716738</v>
      </c>
      <c r="AH211" s="27">
        <f t="shared" si="23"/>
        <v>-0.2190413404</v>
      </c>
      <c r="AI211" s="27">
        <f t="shared" si="24"/>
        <v>-0.03679131894</v>
      </c>
      <c r="AJ211" s="27">
        <f t="shared" si="25"/>
        <v>-0.1565098315</v>
      </c>
      <c r="AK211" s="27">
        <f t="shared" si="26"/>
        <v>-0.3603063633</v>
      </c>
      <c r="AL211" s="27">
        <f t="shared" si="27"/>
        <v>-0.110221996</v>
      </c>
      <c r="AM211" s="27">
        <f t="shared" si="28"/>
        <v>0.1643011604</v>
      </c>
      <c r="AN211" s="27">
        <f t="shared" si="29"/>
        <v>0.2502039615</v>
      </c>
      <c r="AO211" s="27"/>
      <c r="AP211" s="27"/>
      <c r="AQ211" s="27"/>
    </row>
    <row r="212">
      <c r="A212" s="29">
        <v>3370.0</v>
      </c>
      <c r="B212" s="30">
        <v>3024.0</v>
      </c>
      <c r="C212" s="14">
        <v>28.0</v>
      </c>
      <c r="D212" s="15">
        <v>25.0</v>
      </c>
      <c r="E212" s="16">
        <v>39.0</v>
      </c>
      <c r="F212" s="17">
        <v>76.0</v>
      </c>
      <c r="G212" s="18">
        <v>247.0</v>
      </c>
      <c r="H212" s="19">
        <v>39.0</v>
      </c>
      <c r="I212" s="20">
        <v>35.0</v>
      </c>
      <c r="J212" s="21">
        <v>66.0</v>
      </c>
      <c r="K212" s="22">
        <v>43.0</v>
      </c>
      <c r="L212" s="63">
        <f t="shared" si="1"/>
        <v>28</v>
      </c>
      <c r="M212" s="63">
        <f t="shared" si="2"/>
        <v>115</v>
      </c>
      <c r="N212" s="63">
        <f t="shared" si="3"/>
        <v>39</v>
      </c>
      <c r="O212" s="63">
        <f t="shared" si="4"/>
        <v>78</v>
      </c>
      <c r="P212" s="64">
        <f t="shared" si="5"/>
        <v>78</v>
      </c>
      <c r="Q212" s="65">
        <f t="shared" si="6"/>
        <v>0.4076923077</v>
      </c>
      <c r="R212" s="65">
        <f t="shared" si="7"/>
        <v>0.55</v>
      </c>
      <c r="S212" s="73">
        <f t="shared" si="8"/>
        <v>0.02215608466</v>
      </c>
      <c r="T212" s="66">
        <f t="shared" si="9"/>
        <v>0.4041450777</v>
      </c>
      <c r="U212" s="27">
        <f t="shared" si="10"/>
        <v>0.4025275319</v>
      </c>
      <c r="V212" s="27">
        <f t="shared" si="11"/>
        <v>-0.2834304475</v>
      </c>
      <c r="W212" s="27">
        <f t="shared" si="12"/>
        <v>-2.486408041</v>
      </c>
      <c r="X212" s="27">
        <f t="shared" si="13"/>
        <v>0.3532488171</v>
      </c>
      <c r="Y212" s="27">
        <f t="shared" si="14"/>
        <v>-0.00405286808</v>
      </c>
      <c r="Z212" s="27">
        <f t="shared" si="15"/>
        <v>0.1814745317</v>
      </c>
      <c r="AA212" s="27">
        <f t="shared" si="16"/>
        <v>1.732758483</v>
      </c>
      <c r="AB212" s="27">
        <f t="shared" si="17"/>
        <v>0.3303767229</v>
      </c>
      <c r="AC212" s="27">
        <f t="shared" si="18"/>
        <v>0.6483820554</v>
      </c>
      <c r="AD212" s="27">
        <f t="shared" si="19"/>
        <v>-0.4741991653</v>
      </c>
      <c r="AE212" s="27">
        <f t="shared" si="20"/>
        <v>0.00658741832</v>
      </c>
      <c r="AF212" s="27">
        <f t="shared" si="21"/>
        <v>0.01003078791</v>
      </c>
      <c r="AG212" s="27">
        <f t="shared" si="22"/>
        <v>-0.05739762178</v>
      </c>
      <c r="AH212" s="27">
        <f t="shared" si="23"/>
        <v>-0.4048402495</v>
      </c>
      <c r="AI212" s="27">
        <f t="shared" si="24"/>
        <v>-0.02019365557</v>
      </c>
      <c r="AJ212" s="27">
        <f t="shared" si="25"/>
        <v>-0.1247452944</v>
      </c>
      <c r="AK212" s="27">
        <f t="shared" si="26"/>
        <v>-0.417030138</v>
      </c>
      <c r="AL212" s="27">
        <f t="shared" si="27"/>
        <v>-0.05501596489</v>
      </c>
      <c r="AM212" s="27">
        <f t="shared" si="28"/>
        <v>0.1190896598</v>
      </c>
      <c r="AN212" s="27">
        <f t="shared" si="29"/>
        <v>0.1135704953</v>
      </c>
      <c r="AO212" s="27"/>
      <c r="AP212" s="27"/>
      <c r="AQ212" s="27"/>
    </row>
    <row r="213">
      <c r="A213" s="29">
        <v>3373.0</v>
      </c>
      <c r="B213" s="30">
        <v>3887.0</v>
      </c>
      <c r="C213" s="14">
        <v>28.0</v>
      </c>
      <c r="D213" s="15">
        <v>41.0</v>
      </c>
      <c r="E213" s="16">
        <v>55.0</v>
      </c>
      <c r="F213" s="17">
        <v>77.0</v>
      </c>
      <c r="G213" s="18">
        <v>239.0</v>
      </c>
      <c r="H213" s="19">
        <v>42.0</v>
      </c>
      <c r="I213" s="20">
        <v>90.0</v>
      </c>
      <c r="J213" s="21">
        <v>102.0</v>
      </c>
      <c r="K213" s="22">
        <v>95.0</v>
      </c>
      <c r="L213" s="63">
        <f t="shared" si="1"/>
        <v>28</v>
      </c>
      <c r="M213" s="63">
        <f t="shared" si="2"/>
        <v>119</v>
      </c>
      <c r="N213" s="63">
        <f t="shared" si="3"/>
        <v>55</v>
      </c>
      <c r="O213" s="63">
        <f t="shared" si="4"/>
        <v>185</v>
      </c>
      <c r="P213" s="64">
        <f t="shared" si="5"/>
        <v>186</v>
      </c>
      <c r="Q213" s="65">
        <f t="shared" si="6"/>
        <v>0.5503875969</v>
      </c>
      <c r="R213" s="65">
        <f t="shared" si="7"/>
        <v>0.3798449612</v>
      </c>
      <c r="S213" s="73">
        <f t="shared" si="8"/>
        <v>0.02135322871</v>
      </c>
      <c r="T213" s="66">
        <f t="shared" si="9"/>
        <v>0.6085526316</v>
      </c>
      <c r="U213" s="27">
        <f t="shared" si="10"/>
        <v>0.6138333864</v>
      </c>
      <c r="V213" s="27">
        <f t="shared" si="11"/>
        <v>-0.2731599587</v>
      </c>
      <c r="W213" s="27">
        <f t="shared" si="12"/>
        <v>-1.717181029</v>
      </c>
      <c r="X213" s="27">
        <f t="shared" si="13"/>
        <v>0.4768884865</v>
      </c>
      <c r="Y213" s="27">
        <f t="shared" si="14"/>
        <v>-0.003764467391</v>
      </c>
      <c r="Z213" s="27">
        <f t="shared" si="15"/>
        <v>0.1207896994</v>
      </c>
      <c r="AA213" s="27">
        <f t="shared" si="16"/>
        <v>0.8264667656</v>
      </c>
      <c r="AB213" s="27">
        <f t="shared" si="17"/>
        <v>0.4298491754</v>
      </c>
      <c r="AC213" s="27">
        <f t="shared" si="18"/>
        <v>0.6045201594</v>
      </c>
      <c r="AD213" s="27">
        <f t="shared" si="19"/>
        <v>-0.8642373422</v>
      </c>
      <c r="AE213" s="27">
        <f t="shared" si="20"/>
        <v>0.005896941927</v>
      </c>
      <c r="AF213" s="27">
        <f t="shared" si="21"/>
        <v>0.006434573997</v>
      </c>
      <c r="AG213" s="27">
        <f t="shared" si="22"/>
        <v>-0.02638467776</v>
      </c>
      <c r="AH213" s="27">
        <f t="shared" si="23"/>
        <v>-0.1333566645</v>
      </c>
      <c r="AI213" s="27">
        <f t="shared" si="24"/>
        <v>-0.02532165791</v>
      </c>
      <c r="AJ213" s="27">
        <f t="shared" si="25"/>
        <v>-0.1120919719</v>
      </c>
      <c r="AK213" s="27">
        <f t="shared" si="26"/>
        <v>-0.2685288323</v>
      </c>
      <c r="AL213" s="27">
        <f t="shared" si="27"/>
        <v>-0.09663434611</v>
      </c>
      <c r="AM213" s="27">
        <f t="shared" si="28"/>
        <v>0.1498959769</v>
      </c>
      <c r="AN213" s="27">
        <f t="shared" si="29"/>
        <v>0.2794305484</v>
      </c>
      <c r="AO213" s="27"/>
      <c r="AP213" s="27"/>
      <c r="AQ213" s="27"/>
    </row>
    <row r="214">
      <c r="A214" s="29">
        <v>3374.0</v>
      </c>
      <c r="B214" s="30">
        <v>2587.0</v>
      </c>
      <c r="C214" s="14">
        <v>24.0</v>
      </c>
      <c r="D214" s="15">
        <v>26.0</v>
      </c>
      <c r="E214" s="16">
        <v>32.0</v>
      </c>
      <c r="F214" s="17">
        <v>50.0</v>
      </c>
      <c r="G214" s="18">
        <v>194.0</v>
      </c>
      <c r="H214" s="19">
        <v>23.0</v>
      </c>
      <c r="I214" s="20">
        <v>59.0</v>
      </c>
      <c r="J214" s="21">
        <v>83.0</v>
      </c>
      <c r="K214" s="22">
        <v>53.0</v>
      </c>
      <c r="L214" s="63">
        <f t="shared" si="1"/>
        <v>24</v>
      </c>
      <c r="M214" s="63">
        <f t="shared" si="2"/>
        <v>73</v>
      </c>
      <c r="N214" s="63">
        <f t="shared" si="3"/>
        <v>32</v>
      </c>
      <c r="O214" s="63">
        <f t="shared" si="4"/>
        <v>112</v>
      </c>
      <c r="P214" s="64">
        <f t="shared" si="5"/>
        <v>112</v>
      </c>
      <c r="Q214" s="65">
        <f t="shared" si="6"/>
        <v>0.5643153527</v>
      </c>
      <c r="R214" s="65">
        <f t="shared" si="7"/>
        <v>0.4024896266</v>
      </c>
      <c r="S214" s="73">
        <f t="shared" si="8"/>
        <v>0.02164669501</v>
      </c>
      <c r="T214" s="66">
        <f t="shared" si="9"/>
        <v>0.6054054054</v>
      </c>
      <c r="U214" s="27">
        <f t="shared" si="10"/>
        <v>0.6060316892</v>
      </c>
      <c r="V214" s="27">
        <f t="shared" si="11"/>
        <v>-0.2769141096</v>
      </c>
      <c r="W214" s="27">
        <f t="shared" si="12"/>
        <v>-1.819551716</v>
      </c>
      <c r="X214" s="27">
        <f t="shared" si="13"/>
        <v>0.4889563209</v>
      </c>
      <c r="Y214" s="27">
        <f t="shared" si="14"/>
        <v>-0.003868651711</v>
      </c>
      <c r="Z214" s="27">
        <f t="shared" si="15"/>
        <v>0.1297496721</v>
      </c>
      <c r="AA214" s="27">
        <f t="shared" si="16"/>
        <v>0.927944577</v>
      </c>
      <c r="AB214" s="27">
        <f t="shared" si="17"/>
        <v>0.446783753</v>
      </c>
      <c r="AC214" s="27">
        <f t="shared" si="18"/>
        <v>0.6567685342</v>
      </c>
      <c r="AD214" s="27">
        <f t="shared" si="19"/>
        <v>-0.9085304388</v>
      </c>
      <c r="AE214" s="27">
        <f t="shared" si="20"/>
        <v>0.00614343108</v>
      </c>
      <c r="AF214" s="27">
        <f t="shared" si="21"/>
        <v>0.007006872495</v>
      </c>
      <c r="AG214" s="27">
        <f t="shared" si="22"/>
        <v>-0.03003146268</v>
      </c>
      <c r="AH214" s="27">
        <f t="shared" si="23"/>
        <v>-0.1586571652</v>
      </c>
      <c r="AI214" s="27">
        <f t="shared" si="24"/>
        <v>-0.02668096037</v>
      </c>
      <c r="AJ214" s="27">
        <f t="shared" si="25"/>
        <v>-0.1234536985</v>
      </c>
      <c r="AK214" s="27">
        <f t="shared" si="26"/>
        <v>-0.3091297443</v>
      </c>
      <c r="AL214" s="27">
        <f t="shared" si="27"/>
        <v>-0.1029831125</v>
      </c>
      <c r="AM214" s="27">
        <f t="shared" si="28"/>
        <v>0.1669724246</v>
      </c>
      <c r="AN214" s="27">
        <f t="shared" si="29"/>
        <v>0.301185157</v>
      </c>
      <c r="AO214" s="27"/>
      <c r="AP214" s="27"/>
      <c r="AQ214" s="27"/>
    </row>
    <row r="215">
      <c r="A215" s="29">
        <v>3382.0</v>
      </c>
      <c r="B215" s="30">
        <v>2189.0</v>
      </c>
      <c r="C215" s="14">
        <v>20.0</v>
      </c>
      <c r="D215" s="15">
        <v>26.0</v>
      </c>
      <c r="E215" s="16">
        <v>43.0</v>
      </c>
      <c r="F215" s="17">
        <v>46.0</v>
      </c>
      <c r="G215" s="18">
        <v>193.0</v>
      </c>
      <c r="H215" s="19">
        <v>26.0</v>
      </c>
      <c r="I215" s="20">
        <v>49.0</v>
      </c>
      <c r="J215" s="21">
        <v>52.0</v>
      </c>
      <c r="K215" s="22">
        <v>35.0</v>
      </c>
      <c r="L215" s="63">
        <f t="shared" si="1"/>
        <v>20</v>
      </c>
      <c r="M215" s="63">
        <f t="shared" si="2"/>
        <v>72</v>
      </c>
      <c r="N215" s="63">
        <f t="shared" si="3"/>
        <v>43</v>
      </c>
      <c r="O215" s="63">
        <f t="shared" si="4"/>
        <v>84</v>
      </c>
      <c r="P215" s="64">
        <f t="shared" si="5"/>
        <v>84</v>
      </c>
      <c r="Q215" s="65">
        <f t="shared" si="6"/>
        <v>0.4748858447</v>
      </c>
      <c r="R215" s="65">
        <f t="shared" si="7"/>
        <v>0.4200913242</v>
      </c>
      <c r="S215" s="73">
        <f t="shared" si="8"/>
        <v>0.02878026496</v>
      </c>
      <c r="T215" s="66">
        <f t="shared" si="9"/>
        <v>0.5384615385</v>
      </c>
      <c r="U215" s="27">
        <f t="shared" si="10"/>
        <v>0.5381092845</v>
      </c>
      <c r="V215" s="27">
        <f t="shared" si="11"/>
        <v>-0.3681698957</v>
      </c>
      <c r="W215" s="27">
        <f t="shared" si="12"/>
        <v>-1.899124448</v>
      </c>
      <c r="X215" s="27">
        <f t="shared" si="13"/>
        <v>0.4114692864</v>
      </c>
      <c r="Y215" s="27">
        <f t="shared" si="14"/>
        <v>-0.006838581259</v>
      </c>
      <c r="Z215" s="27">
        <f t="shared" si="15"/>
        <v>0.1800522195</v>
      </c>
      <c r="AA215" s="27">
        <f t="shared" si="16"/>
        <v>1.010881107</v>
      </c>
      <c r="AB215" s="27">
        <f t="shared" si="17"/>
        <v>0.499882485</v>
      </c>
      <c r="AC215" s="27">
        <f t="shared" si="18"/>
        <v>0.5768577305</v>
      </c>
      <c r="AD215" s="27">
        <f t="shared" si="19"/>
        <v>-0.6433898415</v>
      </c>
      <c r="AE215" s="27">
        <f t="shared" si="20"/>
        <v>0.01443844954</v>
      </c>
      <c r="AF215" s="27">
        <f t="shared" si="21"/>
        <v>0.01292765086</v>
      </c>
      <c r="AG215" s="27">
        <f t="shared" si="22"/>
        <v>-0.04349684092</v>
      </c>
      <c r="AH215" s="27">
        <f t="shared" si="23"/>
        <v>-0.1803959374</v>
      </c>
      <c r="AI215" s="27">
        <f t="shared" si="24"/>
        <v>-0.0396894605</v>
      </c>
      <c r="AJ215" s="27">
        <f t="shared" si="25"/>
        <v>-0.144166274</v>
      </c>
      <c r="AK215" s="27">
        <f t="shared" si="26"/>
        <v>-0.2833910922</v>
      </c>
      <c r="AL215" s="27">
        <f t="shared" si="27"/>
        <v>-0.09696252591</v>
      </c>
      <c r="AM215" s="27">
        <f t="shared" si="28"/>
        <v>0.1234151547</v>
      </c>
      <c r="AN215" s="27">
        <f t="shared" si="29"/>
        <v>0.1794880921</v>
      </c>
      <c r="AO215" s="27"/>
      <c r="AP215" s="27"/>
      <c r="AQ215" s="27"/>
    </row>
    <row r="216">
      <c r="A216" s="29">
        <v>3383.0</v>
      </c>
      <c r="B216" s="30">
        <v>2452.0</v>
      </c>
      <c r="C216" s="14">
        <v>35.0</v>
      </c>
      <c r="D216" s="15">
        <v>41.0</v>
      </c>
      <c r="E216" s="16">
        <v>49.0</v>
      </c>
      <c r="F216" s="17">
        <v>95.0</v>
      </c>
      <c r="G216" s="18">
        <v>344.0</v>
      </c>
      <c r="H216" s="19">
        <v>23.0</v>
      </c>
      <c r="I216" s="20">
        <v>97.0</v>
      </c>
      <c r="J216" s="21">
        <v>166.0</v>
      </c>
      <c r="K216" s="22">
        <v>87.0</v>
      </c>
      <c r="L216" s="63">
        <f t="shared" si="1"/>
        <v>35</v>
      </c>
      <c r="M216" s="63">
        <f t="shared" si="2"/>
        <v>118</v>
      </c>
      <c r="N216" s="63">
        <f t="shared" si="3"/>
        <v>49</v>
      </c>
      <c r="O216" s="63">
        <f t="shared" si="4"/>
        <v>184</v>
      </c>
      <c r="P216" s="64">
        <f t="shared" si="5"/>
        <v>187</v>
      </c>
      <c r="Q216" s="65">
        <f t="shared" si="6"/>
        <v>0.567357513</v>
      </c>
      <c r="R216" s="65">
        <f t="shared" si="7"/>
        <v>0.396373057</v>
      </c>
      <c r="S216" s="73">
        <f t="shared" si="8"/>
        <v>0.03425774878</v>
      </c>
      <c r="T216" s="66">
        <f t="shared" si="9"/>
        <v>0.6092715232</v>
      </c>
      <c r="U216" s="27">
        <f t="shared" si="10"/>
        <v>0.6205754455</v>
      </c>
      <c r="V216" s="27">
        <f t="shared" si="11"/>
        <v>-0.4382402945</v>
      </c>
      <c r="W216" s="27">
        <f t="shared" si="12"/>
        <v>-1.791900284</v>
      </c>
      <c r="X216" s="27">
        <f t="shared" si="13"/>
        <v>0.4915922291</v>
      </c>
      <c r="Y216" s="27">
        <f t="shared" si="14"/>
        <v>-0.009689337341</v>
      </c>
      <c r="Z216" s="27">
        <f t="shared" si="15"/>
        <v>0.2022194502</v>
      </c>
      <c r="AA216" s="27">
        <f t="shared" si="16"/>
        <v>0.8999552337</v>
      </c>
      <c r="AB216" s="27">
        <f t="shared" si="17"/>
        <v>0.7108853072</v>
      </c>
      <c r="AC216" s="27">
        <f t="shared" si="18"/>
        <v>0.6502744888</v>
      </c>
      <c r="AD216" s="27">
        <f t="shared" si="19"/>
        <v>-0.918352412</v>
      </c>
      <c r="AE216" s="27">
        <f t="shared" si="20"/>
        <v>0.02435076763</v>
      </c>
      <c r="AF216" s="27">
        <f t="shared" si="21"/>
        <v>0.01728256078</v>
      </c>
      <c r="AG216" s="27">
        <f t="shared" si="22"/>
        <v>-0.04609380666</v>
      </c>
      <c r="AH216" s="27">
        <f t="shared" si="23"/>
        <v>-0.1515332695</v>
      </c>
      <c r="AI216" s="27">
        <f t="shared" si="24"/>
        <v>-0.06718477174</v>
      </c>
      <c r="AJ216" s="27">
        <f t="shared" si="25"/>
        <v>-0.1934441969</v>
      </c>
      <c r="AK216" s="27">
        <f t="shared" si="26"/>
        <v>-0.3014217646</v>
      </c>
      <c r="AL216" s="27">
        <f t="shared" si="27"/>
        <v>-0.1647415411</v>
      </c>
      <c r="AM216" s="27">
        <f t="shared" si="28"/>
        <v>0.1662126512</v>
      </c>
      <c r="AN216" s="27">
        <f t="shared" si="29"/>
        <v>0.3060824284</v>
      </c>
      <c r="AO216" s="27"/>
      <c r="AP216" s="27"/>
      <c r="AQ216" s="27"/>
    </row>
    <row r="217">
      <c r="A217" s="29">
        <v>3385.0</v>
      </c>
      <c r="B217" s="30">
        <v>1775.0</v>
      </c>
      <c r="C217" s="14">
        <v>17.0</v>
      </c>
      <c r="D217" s="15">
        <v>18.0</v>
      </c>
      <c r="E217" s="16">
        <v>37.0</v>
      </c>
      <c r="F217" s="17">
        <v>50.0</v>
      </c>
      <c r="G217" s="18">
        <v>116.0</v>
      </c>
      <c r="H217" s="19">
        <v>28.0</v>
      </c>
      <c r="I217" s="20">
        <v>51.0</v>
      </c>
      <c r="J217" s="21">
        <v>68.0</v>
      </c>
      <c r="K217" s="22">
        <v>43.0</v>
      </c>
      <c r="L217" s="63">
        <f t="shared" si="1"/>
        <v>17</v>
      </c>
      <c r="M217" s="63">
        <f t="shared" si="2"/>
        <v>78</v>
      </c>
      <c r="N217" s="63">
        <f t="shared" si="3"/>
        <v>37</v>
      </c>
      <c r="O217" s="63">
        <f t="shared" si="4"/>
        <v>94</v>
      </c>
      <c r="P217" s="64">
        <f t="shared" si="5"/>
        <v>94</v>
      </c>
      <c r="Q217" s="65">
        <f t="shared" si="6"/>
        <v>0.4911504425</v>
      </c>
      <c r="R217" s="65">
        <f t="shared" si="7"/>
        <v>0.4203539823</v>
      </c>
      <c r="S217" s="73">
        <f t="shared" si="8"/>
        <v>0.03042253521</v>
      </c>
      <c r="T217" s="66">
        <f t="shared" si="9"/>
        <v>0.5465116279</v>
      </c>
      <c r="U217" s="27">
        <f t="shared" si="10"/>
        <v>0.5493439831</v>
      </c>
      <c r="V217" s="27">
        <f t="shared" si="11"/>
        <v>-0.3891785441</v>
      </c>
      <c r="W217" s="27">
        <f t="shared" si="12"/>
        <v>-1.900311858</v>
      </c>
      <c r="X217" s="27">
        <f t="shared" si="13"/>
        <v>0.4255618994</v>
      </c>
      <c r="Y217" s="27">
        <f t="shared" si="14"/>
        <v>-0.007641299829</v>
      </c>
      <c r="Z217" s="27">
        <f t="shared" si="15"/>
        <v>0.1904454265</v>
      </c>
      <c r="AA217" s="27">
        <f t="shared" si="16"/>
        <v>1.012145589</v>
      </c>
      <c r="AB217" s="27">
        <f t="shared" si="17"/>
        <v>0.5465046353</v>
      </c>
      <c r="AC217" s="27">
        <f t="shared" si="18"/>
        <v>0.596987841</v>
      </c>
      <c r="AD217" s="27">
        <f t="shared" si="19"/>
        <v>-0.6882161027</v>
      </c>
      <c r="AE217" s="27">
        <f t="shared" si="20"/>
        <v>0.01705384859</v>
      </c>
      <c r="AF217" s="27">
        <f t="shared" si="21"/>
        <v>0.01445414135</v>
      </c>
      <c r="AG217" s="27">
        <f t="shared" si="22"/>
        <v>-0.04603638761</v>
      </c>
      <c r="AH217" s="27">
        <f t="shared" si="23"/>
        <v>-0.1807345216</v>
      </c>
      <c r="AI217" s="27">
        <f t="shared" si="24"/>
        <v>-0.04586714833</v>
      </c>
      <c r="AJ217" s="27">
        <f t="shared" si="25"/>
        <v>-0.1577106631</v>
      </c>
      <c r="AK217" s="27">
        <f t="shared" si="26"/>
        <v>-0.2934637193</v>
      </c>
      <c r="AL217" s="27">
        <f t="shared" si="27"/>
        <v>-0.1096365007</v>
      </c>
      <c r="AM217" s="27">
        <f t="shared" si="28"/>
        <v>0.1320962765</v>
      </c>
      <c r="AN217" s="27">
        <f t="shared" si="29"/>
        <v>0.1985690631</v>
      </c>
      <c r="AO217" s="27"/>
      <c r="AP217" s="27"/>
      <c r="AQ217" s="27"/>
    </row>
    <row r="218">
      <c r="A218" s="29">
        <v>3391.0</v>
      </c>
      <c r="B218" s="30">
        <v>2188.0</v>
      </c>
      <c r="C218" s="14">
        <v>17.0</v>
      </c>
      <c r="D218" s="15">
        <v>24.0</v>
      </c>
      <c r="E218" s="16">
        <v>19.0</v>
      </c>
      <c r="F218" s="17">
        <v>50.0</v>
      </c>
      <c r="G218" s="18">
        <v>217.0</v>
      </c>
      <c r="H218" s="19">
        <v>43.0</v>
      </c>
      <c r="I218" s="20">
        <v>53.0</v>
      </c>
      <c r="J218" s="21">
        <v>74.0</v>
      </c>
      <c r="K218" s="22">
        <v>68.0</v>
      </c>
      <c r="L218" s="63">
        <f t="shared" si="1"/>
        <v>17</v>
      </c>
      <c r="M218" s="63">
        <f t="shared" si="2"/>
        <v>93</v>
      </c>
      <c r="N218" s="63">
        <f t="shared" si="3"/>
        <v>19</v>
      </c>
      <c r="O218" s="63">
        <f t="shared" si="4"/>
        <v>121</v>
      </c>
      <c r="P218" s="64">
        <f t="shared" si="5"/>
        <v>122</v>
      </c>
      <c r="Q218" s="65">
        <f t="shared" si="6"/>
        <v>0.552</v>
      </c>
      <c r="R218" s="65">
        <f t="shared" si="7"/>
        <v>0.44</v>
      </c>
      <c r="S218" s="73">
        <f t="shared" si="8"/>
        <v>0.01645338208</v>
      </c>
      <c r="T218" s="66">
        <f t="shared" si="9"/>
        <v>0.5654205607</v>
      </c>
      <c r="U218" s="27">
        <f t="shared" si="10"/>
        <v>0.5701516214</v>
      </c>
      <c r="V218" s="27">
        <f t="shared" si="11"/>
        <v>-0.2104789506</v>
      </c>
      <c r="W218" s="27">
        <f t="shared" si="12"/>
        <v>-1.989126433</v>
      </c>
      <c r="X218" s="27">
        <f t="shared" si="13"/>
        <v>0.4782855683</v>
      </c>
      <c r="Y218" s="27">
        <f t="shared" si="14"/>
        <v>-0.002235047731</v>
      </c>
      <c r="Z218" s="27">
        <f t="shared" si="15"/>
        <v>0.1078121827</v>
      </c>
      <c r="AA218" s="27">
        <f t="shared" si="16"/>
        <v>1.108965429</v>
      </c>
      <c r="AB218" s="27">
        <f t="shared" si="17"/>
        <v>0.3321835856</v>
      </c>
      <c r="AC218" s="27">
        <f t="shared" si="18"/>
        <v>0.7023078686</v>
      </c>
      <c r="AD218" s="27">
        <f t="shared" si="19"/>
        <v>-0.8693084599</v>
      </c>
      <c r="AE218" s="27">
        <f t="shared" si="20"/>
        <v>0.002697750272</v>
      </c>
      <c r="AF218" s="27">
        <f t="shared" si="21"/>
        <v>0.004425367775</v>
      </c>
      <c r="AG218" s="27">
        <f t="shared" si="22"/>
        <v>-0.02727947697</v>
      </c>
      <c r="AH218" s="27">
        <f t="shared" si="23"/>
        <v>-0.2072782077</v>
      </c>
      <c r="AI218" s="27">
        <f t="shared" si="24"/>
        <v>-0.01507807292</v>
      </c>
      <c r="AJ218" s="27">
        <f t="shared" si="25"/>
        <v>-0.1003420309</v>
      </c>
      <c r="AK218" s="27">
        <f t="shared" si="26"/>
        <v>-0.3613715647</v>
      </c>
      <c r="AL218" s="27">
        <f t="shared" si="27"/>
        <v>-0.07489693099</v>
      </c>
      <c r="AM218" s="27">
        <f t="shared" si="28"/>
        <v>0.1746534474</v>
      </c>
      <c r="AN218" s="27">
        <f t="shared" si="29"/>
        <v>0.2818935903</v>
      </c>
      <c r="AO218" s="27"/>
      <c r="AP218" s="27"/>
      <c r="AQ218" s="27"/>
    </row>
    <row r="219">
      <c r="A219" s="29">
        <v>3392.0</v>
      </c>
      <c r="B219" s="30">
        <v>1601.0</v>
      </c>
      <c r="C219" s="14">
        <v>27.0</v>
      </c>
      <c r="D219" s="15">
        <v>15.0</v>
      </c>
      <c r="E219" s="16">
        <v>13.0</v>
      </c>
      <c r="F219" s="17">
        <v>48.0</v>
      </c>
      <c r="G219" s="18">
        <v>125.0</v>
      </c>
      <c r="H219" s="19">
        <v>31.0</v>
      </c>
      <c r="I219" s="20">
        <v>25.0</v>
      </c>
      <c r="J219" s="21">
        <v>34.0</v>
      </c>
      <c r="K219" s="22">
        <v>19.0</v>
      </c>
      <c r="L219" s="63">
        <f t="shared" si="1"/>
        <v>27</v>
      </c>
      <c r="M219" s="63">
        <f t="shared" si="2"/>
        <v>79</v>
      </c>
      <c r="N219" s="63">
        <f t="shared" si="3"/>
        <v>13</v>
      </c>
      <c r="O219" s="63">
        <f t="shared" si="4"/>
        <v>44</v>
      </c>
      <c r="P219" s="64">
        <f t="shared" si="5"/>
        <v>44</v>
      </c>
      <c r="Q219" s="65">
        <f t="shared" si="6"/>
        <v>0.4355828221</v>
      </c>
      <c r="R219" s="65">
        <f t="shared" si="7"/>
        <v>0.6503067485</v>
      </c>
      <c r="S219" s="73">
        <f t="shared" si="8"/>
        <v>0.02498438476</v>
      </c>
      <c r="T219" s="66">
        <f t="shared" si="9"/>
        <v>0.3577235772</v>
      </c>
      <c r="U219" s="27">
        <f t="shared" si="10"/>
        <v>0.3525384169</v>
      </c>
      <c r="V219" s="27">
        <f t="shared" si="11"/>
        <v>-0.319611315</v>
      </c>
      <c r="W219" s="27">
        <f t="shared" si="12"/>
        <v>-2.939868961</v>
      </c>
      <c r="X219" s="27">
        <f t="shared" si="13"/>
        <v>0.3774148145</v>
      </c>
      <c r="Y219" s="27">
        <f t="shared" si="14"/>
        <v>-0.005153636162</v>
      </c>
      <c r="Z219" s="27">
        <f t="shared" si="15"/>
        <v>0.2419618516</v>
      </c>
      <c r="AA219" s="27">
        <f t="shared" si="16"/>
        <v>2.42241851</v>
      </c>
      <c r="AB219" s="27">
        <f t="shared" si="17"/>
        <v>0.3980368783</v>
      </c>
      <c r="AC219" s="27">
        <f t="shared" si="18"/>
        <v>0.8190771024</v>
      </c>
      <c r="AD219" s="27">
        <f t="shared" si="19"/>
        <v>-0.5412990181</v>
      </c>
      <c r="AE219" s="27">
        <f t="shared" si="20"/>
        <v>0.00944587456</v>
      </c>
      <c r="AF219" s="27">
        <f t="shared" si="21"/>
        <v>0.01508140859</v>
      </c>
      <c r="AG219" s="27">
        <f t="shared" si="22"/>
        <v>-0.09048585292</v>
      </c>
      <c r="AH219" s="27">
        <f t="shared" si="23"/>
        <v>-0.6691914722</v>
      </c>
      <c r="AI219" s="27">
        <f t="shared" si="24"/>
        <v>-0.02743496803</v>
      </c>
      <c r="AJ219" s="27">
        <f t="shared" si="25"/>
        <v>-0.1777025312</v>
      </c>
      <c r="AK219" s="27">
        <f t="shared" si="26"/>
        <v>-0.6228978209</v>
      </c>
      <c r="AL219" s="27">
        <f t="shared" si="27"/>
        <v>-0.07081753922</v>
      </c>
      <c r="AM219" s="27">
        <f t="shared" si="28"/>
        <v>0.1607333809</v>
      </c>
      <c r="AN219" s="27">
        <f t="shared" si="29"/>
        <v>0.1385097039</v>
      </c>
      <c r="AO219" s="27"/>
      <c r="AP219" s="27"/>
      <c r="AQ219" s="27"/>
    </row>
    <row r="220">
      <c r="A220" s="29">
        <v>3414.0</v>
      </c>
      <c r="B220" s="30">
        <v>1087.0</v>
      </c>
      <c r="C220" s="14">
        <v>3.0</v>
      </c>
      <c r="D220" s="15">
        <v>11.0</v>
      </c>
      <c r="E220" s="16">
        <v>8.0</v>
      </c>
      <c r="F220" s="17">
        <v>15.0</v>
      </c>
      <c r="G220" s="18">
        <v>81.0</v>
      </c>
      <c r="H220" s="19">
        <v>10.0</v>
      </c>
      <c r="I220" s="20">
        <v>30.0</v>
      </c>
      <c r="J220" s="21">
        <v>59.0</v>
      </c>
      <c r="K220" s="22">
        <v>26.0</v>
      </c>
      <c r="L220" s="63">
        <f t="shared" si="1"/>
        <v>3</v>
      </c>
      <c r="M220" s="63">
        <f t="shared" si="2"/>
        <v>25</v>
      </c>
      <c r="N220" s="63">
        <f t="shared" si="3"/>
        <v>8</v>
      </c>
      <c r="O220" s="63">
        <f t="shared" si="4"/>
        <v>56</v>
      </c>
      <c r="P220" s="64">
        <f t="shared" si="5"/>
        <v>56</v>
      </c>
      <c r="Q220" s="65">
        <f t="shared" si="6"/>
        <v>0.6413043478</v>
      </c>
      <c r="R220" s="65">
        <f t="shared" si="7"/>
        <v>0.3043478261</v>
      </c>
      <c r="S220" s="73">
        <f t="shared" si="8"/>
        <v>0.01011959522</v>
      </c>
      <c r="T220" s="66">
        <f t="shared" si="9"/>
        <v>0.6913580247</v>
      </c>
      <c r="U220" s="27">
        <f t="shared" si="10"/>
        <v>0.6996491957</v>
      </c>
      <c r="V220" s="27">
        <f t="shared" si="11"/>
        <v>-0.1294543438</v>
      </c>
      <c r="W220" s="27">
        <f t="shared" si="12"/>
        <v>-1.375877967</v>
      </c>
      <c r="X220" s="27">
        <f t="shared" si="13"/>
        <v>0.5556641566</v>
      </c>
      <c r="Y220" s="27">
        <f t="shared" si="14"/>
        <v>-0.0008454787919</v>
      </c>
      <c r="Z220" s="27">
        <f t="shared" si="15"/>
        <v>0.04586625952</v>
      </c>
      <c r="AA220" s="27">
        <f t="shared" si="16"/>
        <v>0.5305826722</v>
      </c>
      <c r="AB220" s="27">
        <f t="shared" si="17"/>
        <v>0.2373620221</v>
      </c>
      <c r="AC220" s="27">
        <f t="shared" si="18"/>
        <v>0.5643781198</v>
      </c>
      <c r="AD220" s="27">
        <f t="shared" si="19"/>
        <v>-1.173340656</v>
      </c>
      <c r="AE220" s="27">
        <f t="shared" si="20"/>
        <v>0.0006276616857</v>
      </c>
      <c r="AF220" s="27">
        <f t="shared" si="21"/>
        <v>0.001157931351</v>
      </c>
      <c r="AG220" s="27">
        <f t="shared" si="22"/>
        <v>-0.008027476676</v>
      </c>
      <c r="AH220" s="27">
        <f t="shared" si="23"/>
        <v>-0.06859717446</v>
      </c>
      <c r="AI220" s="27">
        <f t="shared" si="24"/>
        <v>-0.006626540579</v>
      </c>
      <c r="AJ220" s="27">
        <f t="shared" si="25"/>
        <v>-0.04959449574</v>
      </c>
      <c r="AK220" s="27">
        <f t="shared" si="26"/>
        <v>-0.2008695644</v>
      </c>
      <c r="AL220" s="27">
        <f t="shared" si="27"/>
        <v>-0.06217591617</v>
      </c>
      <c r="AM220" s="27">
        <f t="shared" si="28"/>
        <v>0.1630590482</v>
      </c>
      <c r="AN220" s="27">
        <f t="shared" si="29"/>
        <v>0.4420389318</v>
      </c>
      <c r="AO220" s="27"/>
      <c r="AP220" s="27"/>
      <c r="AQ220" s="27"/>
    </row>
    <row r="221">
      <c r="A221" s="29">
        <v>3417.0</v>
      </c>
      <c r="B221" s="30">
        <v>2146.0</v>
      </c>
      <c r="C221" s="14">
        <v>17.0</v>
      </c>
      <c r="D221" s="15">
        <v>5.0</v>
      </c>
      <c r="E221" s="16">
        <v>18.0</v>
      </c>
      <c r="F221" s="17">
        <v>44.0</v>
      </c>
      <c r="G221" s="18">
        <v>96.0</v>
      </c>
      <c r="H221" s="19">
        <v>22.0</v>
      </c>
      <c r="I221" s="20">
        <v>20.0</v>
      </c>
      <c r="J221" s="21">
        <v>32.0</v>
      </c>
      <c r="K221" s="22">
        <v>22.0</v>
      </c>
      <c r="L221" s="63">
        <f t="shared" si="1"/>
        <v>17</v>
      </c>
      <c r="M221" s="63">
        <f t="shared" si="2"/>
        <v>66</v>
      </c>
      <c r="N221" s="63">
        <f t="shared" si="3"/>
        <v>18</v>
      </c>
      <c r="O221" s="63">
        <f t="shared" si="4"/>
        <v>42</v>
      </c>
      <c r="P221" s="64">
        <f t="shared" si="5"/>
        <v>42</v>
      </c>
      <c r="Q221" s="65">
        <f t="shared" si="6"/>
        <v>0.4125874126</v>
      </c>
      <c r="R221" s="65">
        <f t="shared" si="7"/>
        <v>0.5804195804</v>
      </c>
      <c r="S221" s="73">
        <f t="shared" si="8"/>
        <v>0.01630941286</v>
      </c>
      <c r="T221" s="66">
        <f t="shared" si="9"/>
        <v>0.3888888889</v>
      </c>
      <c r="U221" s="27">
        <f t="shared" si="10"/>
        <v>0.3919794922</v>
      </c>
      <c r="V221" s="27">
        <f t="shared" si="11"/>
        <v>-0.2086372325</v>
      </c>
      <c r="W221" s="27">
        <f t="shared" si="12"/>
        <v>-2.623927113</v>
      </c>
      <c r="X221" s="27">
        <f t="shared" si="13"/>
        <v>0.3574902266</v>
      </c>
      <c r="Y221" s="27">
        <f t="shared" si="14"/>
        <v>-0.002196104943</v>
      </c>
      <c r="Z221" s="27">
        <f t="shared" si="15"/>
        <v>0.1409744343</v>
      </c>
      <c r="AA221" s="27">
        <f t="shared" si="16"/>
        <v>1.92973096</v>
      </c>
      <c r="AB221" s="27">
        <f t="shared" si="17"/>
        <v>0.2461150709</v>
      </c>
      <c r="AC221" s="27">
        <f t="shared" si="18"/>
        <v>0.6924585933</v>
      </c>
      <c r="AD221" s="27">
        <f t="shared" si="19"/>
        <v>-0.4856548151</v>
      </c>
      <c r="AE221" s="27">
        <f t="shared" si="20"/>
        <v>0.00262755113</v>
      </c>
      <c r="AF221" s="27">
        <f t="shared" si="21"/>
        <v>0.005735945744</v>
      </c>
      <c r="AG221" s="27">
        <f t="shared" si="22"/>
        <v>-0.04705415078</v>
      </c>
      <c r="AH221" s="27">
        <f t="shared" si="23"/>
        <v>-0.4757970884</v>
      </c>
      <c r="AI221" s="27">
        <f t="shared" si="24"/>
        <v>-0.01107360487</v>
      </c>
      <c r="AJ221" s="27">
        <f t="shared" si="25"/>
        <v>-0.0980691261</v>
      </c>
      <c r="AK221" s="27">
        <f t="shared" si="26"/>
        <v>-0.4700127395</v>
      </c>
      <c r="AL221" s="27">
        <f t="shared" si="27"/>
        <v>-0.04147639089</v>
      </c>
      <c r="AM221" s="27">
        <f t="shared" si="28"/>
        <v>0.1287123838</v>
      </c>
      <c r="AN221" s="27">
        <f t="shared" si="29"/>
        <v>0.1177106859</v>
      </c>
      <c r="AO221" s="27"/>
      <c r="AP221" s="27"/>
      <c r="AQ221" s="27"/>
    </row>
    <row r="222">
      <c r="A222" s="29">
        <v>3418.0</v>
      </c>
      <c r="B222" s="30">
        <v>769.0</v>
      </c>
      <c r="C222" s="14">
        <v>8.0</v>
      </c>
      <c r="D222" s="15">
        <v>3.0</v>
      </c>
      <c r="E222" s="16">
        <v>11.0</v>
      </c>
      <c r="F222" s="17">
        <v>14.0</v>
      </c>
      <c r="G222" s="18">
        <v>40.0</v>
      </c>
      <c r="H222" s="19">
        <v>4.0</v>
      </c>
      <c r="I222" s="20">
        <v>11.0</v>
      </c>
      <c r="J222" s="21">
        <v>33.0</v>
      </c>
      <c r="K222" s="22">
        <v>14.0</v>
      </c>
      <c r="L222" s="63">
        <f t="shared" si="1"/>
        <v>8</v>
      </c>
      <c r="M222" s="63">
        <f t="shared" si="2"/>
        <v>18</v>
      </c>
      <c r="N222" s="63">
        <f t="shared" si="3"/>
        <v>11</v>
      </c>
      <c r="O222" s="63">
        <f t="shared" si="4"/>
        <v>25</v>
      </c>
      <c r="P222" s="64">
        <f t="shared" si="5"/>
        <v>25</v>
      </c>
      <c r="Q222" s="65">
        <f t="shared" si="6"/>
        <v>0.5322580645</v>
      </c>
      <c r="R222" s="65">
        <f t="shared" si="7"/>
        <v>0.4193548387</v>
      </c>
      <c r="S222" s="73">
        <f t="shared" si="8"/>
        <v>0.02470741222</v>
      </c>
      <c r="T222" s="66">
        <f t="shared" si="9"/>
        <v>0.5813953488</v>
      </c>
      <c r="U222" s="27">
        <f t="shared" si="10"/>
        <v>0.5755286917</v>
      </c>
      <c r="V222" s="27">
        <f t="shared" si="11"/>
        <v>-0.3160681597</v>
      </c>
      <c r="W222" s="27">
        <f t="shared" si="12"/>
        <v>-1.895794987</v>
      </c>
      <c r="X222" s="27">
        <f t="shared" si="13"/>
        <v>0.4611799834</v>
      </c>
      <c r="Y222" s="27">
        <f t="shared" si="14"/>
        <v>-0.005040004896</v>
      </c>
      <c r="Z222" s="27">
        <f t="shared" si="15"/>
        <v>0.1543010561</v>
      </c>
      <c r="AA222" s="27">
        <f t="shared" si="16"/>
        <v>1.00733975</v>
      </c>
      <c r="AB222" s="27">
        <f t="shared" si="17"/>
        <v>0.4809870895</v>
      </c>
      <c r="AC222" s="27">
        <f t="shared" si="18"/>
        <v>0.6454159427</v>
      </c>
      <c r="AD222" s="27">
        <f t="shared" si="19"/>
        <v>-0.8082398351</v>
      </c>
      <c r="AE222" s="27">
        <f t="shared" si="20"/>
        <v>0.0091351983</v>
      </c>
      <c r="AF222" s="27">
        <f t="shared" si="21"/>
        <v>0.009510919529</v>
      </c>
      <c r="AG222" s="27">
        <f t="shared" si="22"/>
        <v>-0.03721054933</v>
      </c>
      <c r="AH222" s="27">
        <f t="shared" si="23"/>
        <v>-0.1794488133</v>
      </c>
      <c r="AI222" s="27">
        <f t="shared" si="24"/>
        <v>-0.03278484751</v>
      </c>
      <c r="AJ222" s="27">
        <f t="shared" si="25"/>
        <v>-0.1384736435</v>
      </c>
      <c r="AK222" s="27">
        <f t="shared" si="26"/>
        <v>-0.3165155949</v>
      </c>
      <c r="AL222" s="27">
        <f t="shared" si="27"/>
        <v>-0.1045688774</v>
      </c>
      <c r="AM222" s="27">
        <f t="shared" si="28"/>
        <v>0.1547649065</v>
      </c>
      <c r="AN222" s="27">
        <f t="shared" si="29"/>
        <v>0.2527171522</v>
      </c>
      <c r="AO222" s="27"/>
      <c r="AP222" s="27"/>
      <c r="AQ222" s="27"/>
    </row>
    <row r="223">
      <c r="A223" s="29">
        <v>3435.0</v>
      </c>
      <c r="B223" s="30">
        <v>2794.0</v>
      </c>
      <c r="C223" s="14">
        <v>13.0</v>
      </c>
      <c r="D223" s="15">
        <v>18.0</v>
      </c>
      <c r="E223" s="16">
        <v>36.0</v>
      </c>
      <c r="F223" s="17">
        <v>62.0</v>
      </c>
      <c r="G223" s="18">
        <v>170.0</v>
      </c>
      <c r="H223" s="19">
        <v>39.0</v>
      </c>
      <c r="I223" s="20">
        <v>31.0</v>
      </c>
      <c r="J223" s="21">
        <v>48.0</v>
      </c>
      <c r="K223" s="22">
        <v>41.0</v>
      </c>
      <c r="L223" s="63">
        <f t="shared" si="1"/>
        <v>13</v>
      </c>
      <c r="M223" s="63">
        <f t="shared" si="2"/>
        <v>101</v>
      </c>
      <c r="N223" s="63">
        <f t="shared" si="3"/>
        <v>36</v>
      </c>
      <c r="O223" s="63">
        <f t="shared" si="4"/>
        <v>72</v>
      </c>
      <c r="P223" s="64">
        <f t="shared" si="5"/>
        <v>72</v>
      </c>
      <c r="Q223" s="65">
        <f t="shared" si="6"/>
        <v>0.3828828829</v>
      </c>
      <c r="R223" s="65">
        <f t="shared" si="7"/>
        <v>0.5135135135</v>
      </c>
      <c r="S223" s="73">
        <f t="shared" si="8"/>
        <v>0.01753758053</v>
      </c>
      <c r="T223" s="66">
        <f t="shared" si="9"/>
        <v>0.4161849711</v>
      </c>
      <c r="U223" s="27">
        <f t="shared" si="10"/>
        <v>0.4120992242</v>
      </c>
      <c r="V223" s="27">
        <f t="shared" si="11"/>
        <v>-0.2243484972</v>
      </c>
      <c r="W223" s="27">
        <f t="shared" si="12"/>
        <v>-2.321462053</v>
      </c>
      <c r="X223" s="27">
        <f t="shared" si="13"/>
        <v>0.3317524587</v>
      </c>
      <c r="Y223" s="27">
        <f t="shared" si="14"/>
        <v>-0.002539310407</v>
      </c>
      <c r="Z223" s="27">
        <f t="shared" si="15"/>
        <v>0.1341162909</v>
      </c>
      <c r="AA223" s="27">
        <f t="shared" si="16"/>
        <v>1.510484971</v>
      </c>
      <c r="AB223" s="27">
        <f t="shared" si="17"/>
        <v>0.2455950093</v>
      </c>
      <c r="AC223" s="27">
        <f t="shared" si="18"/>
        <v>0.5685302904</v>
      </c>
      <c r="AD223" s="27">
        <f t="shared" si="19"/>
        <v>-0.4182420101</v>
      </c>
      <c r="AE223" s="27">
        <f t="shared" si="20"/>
        <v>0.003266970632</v>
      </c>
      <c r="AF223" s="27">
        <f t="shared" si="21"/>
        <v>0.005867830494</v>
      </c>
      <c r="AG223" s="27">
        <f t="shared" si="22"/>
        <v>-0.0396049013</v>
      </c>
      <c r="AH223" s="27">
        <f t="shared" si="23"/>
        <v>-0.329496834</v>
      </c>
      <c r="AI223" s="27">
        <f t="shared" si="24"/>
        <v>-0.01188233256</v>
      </c>
      <c r="AJ223" s="27">
        <f t="shared" si="25"/>
        <v>-0.08658117112</v>
      </c>
      <c r="AK223" s="27">
        <f t="shared" si="26"/>
        <v>-0.3414123686</v>
      </c>
      <c r="AL223" s="27">
        <f t="shared" si="27"/>
        <v>-0.03840893493</v>
      </c>
      <c r="AM223" s="27">
        <f t="shared" si="28"/>
        <v>0.09806863034</v>
      </c>
      <c r="AN223" s="27">
        <f t="shared" si="29"/>
        <v>0.09407317928</v>
      </c>
      <c r="AO223" s="27"/>
      <c r="AP223" s="27"/>
      <c r="AQ223" s="27"/>
    </row>
    <row r="224">
      <c r="A224" s="29">
        <v>3464.0</v>
      </c>
      <c r="B224" s="30">
        <v>2203.0</v>
      </c>
      <c r="C224" s="14">
        <v>38.0</v>
      </c>
      <c r="D224" s="15">
        <v>19.0</v>
      </c>
      <c r="E224" s="16">
        <v>24.0</v>
      </c>
      <c r="F224" s="17">
        <v>75.0</v>
      </c>
      <c r="G224" s="18">
        <v>164.0</v>
      </c>
      <c r="H224" s="19">
        <v>36.0</v>
      </c>
      <c r="I224" s="20">
        <v>97.0</v>
      </c>
      <c r="J224" s="21">
        <v>76.0</v>
      </c>
      <c r="K224" s="22">
        <v>19.0</v>
      </c>
      <c r="L224" s="63">
        <f t="shared" si="1"/>
        <v>38</v>
      </c>
      <c r="M224" s="63">
        <f t="shared" si="2"/>
        <v>111</v>
      </c>
      <c r="N224" s="63">
        <f t="shared" si="3"/>
        <v>24</v>
      </c>
      <c r="O224" s="63">
        <f t="shared" si="4"/>
        <v>116</v>
      </c>
      <c r="P224" s="64">
        <f t="shared" si="5"/>
        <v>116</v>
      </c>
      <c r="Q224" s="65">
        <f t="shared" si="6"/>
        <v>0.5328719723</v>
      </c>
      <c r="R224" s="65">
        <f t="shared" si="7"/>
        <v>0.5155709343</v>
      </c>
      <c r="S224" s="73">
        <f t="shared" si="8"/>
        <v>0.02814344076</v>
      </c>
      <c r="T224" s="66">
        <f t="shared" si="9"/>
        <v>0.5110132159</v>
      </c>
      <c r="U224" s="27">
        <f t="shared" si="10"/>
        <v>0.5105756375</v>
      </c>
      <c r="V224" s="27">
        <f t="shared" si="11"/>
        <v>-0.3600233585</v>
      </c>
      <c r="W224" s="27">
        <f t="shared" si="12"/>
        <v>-2.330763121</v>
      </c>
      <c r="X224" s="27">
        <f t="shared" si="13"/>
        <v>0.4617119096</v>
      </c>
      <c r="Y224" s="27">
        <f t="shared" si="14"/>
        <v>-0.006539293359</v>
      </c>
      <c r="Z224" s="27">
        <f t="shared" si="15"/>
        <v>0.2160854859</v>
      </c>
      <c r="AA224" s="27">
        <f t="shared" si="16"/>
        <v>1.522612904</v>
      </c>
      <c r="AB224" s="27">
        <f t="shared" si="17"/>
        <v>0.5485092782</v>
      </c>
      <c r="AC224" s="27">
        <f t="shared" si="18"/>
        <v>0.794414356</v>
      </c>
      <c r="AD224" s="27">
        <f t="shared" si="19"/>
        <v>-0.8101053621</v>
      </c>
      <c r="AE224" s="27">
        <f t="shared" si="20"/>
        <v>0.01350105706</v>
      </c>
      <c r="AF224" s="27">
        <f t="shared" si="21"/>
        <v>0.0151715215</v>
      </c>
      <c r="AG224" s="27">
        <f t="shared" si="22"/>
        <v>-0.06406628582</v>
      </c>
      <c r="AH224" s="27">
        <f t="shared" si="23"/>
        <v>-0.3334731657</v>
      </c>
      <c r="AI224" s="27">
        <f t="shared" si="24"/>
        <v>-0.04258666762</v>
      </c>
      <c r="AJ224" s="27">
        <f t="shared" si="25"/>
        <v>-0.1941442111</v>
      </c>
      <c r="AK224" s="27">
        <f t="shared" si="26"/>
        <v>-0.4789710614</v>
      </c>
      <c r="AL224" s="27">
        <f t="shared" si="27"/>
        <v>-0.1193860634</v>
      </c>
      <c r="AM224" s="27">
        <f t="shared" si="28"/>
        <v>0.1907130941</v>
      </c>
      <c r="AN224" s="27">
        <f t="shared" si="29"/>
        <v>0.253592615</v>
      </c>
      <c r="AO224" s="27"/>
      <c r="AP224" s="27"/>
      <c r="AQ224" s="27"/>
    </row>
    <row r="225">
      <c r="A225" s="29">
        <v>3540.0</v>
      </c>
      <c r="B225" s="30">
        <v>539.0</v>
      </c>
      <c r="C225" s="14">
        <v>13.0</v>
      </c>
      <c r="D225" s="15">
        <v>13.0</v>
      </c>
      <c r="E225" s="16">
        <v>22.0</v>
      </c>
      <c r="F225" s="17">
        <v>2.0</v>
      </c>
      <c r="G225" s="18">
        <v>32.0</v>
      </c>
      <c r="H225" s="19">
        <v>4.0</v>
      </c>
      <c r="I225" s="20">
        <v>12.0</v>
      </c>
      <c r="J225" s="21">
        <v>26.0</v>
      </c>
      <c r="K225" s="22">
        <v>10.0</v>
      </c>
      <c r="L225" s="63">
        <f t="shared" si="1"/>
        <v>13</v>
      </c>
      <c r="M225" s="63">
        <f t="shared" si="2"/>
        <v>6</v>
      </c>
      <c r="N225" s="63">
        <f t="shared" si="3"/>
        <v>22</v>
      </c>
      <c r="O225" s="63">
        <f t="shared" si="4"/>
        <v>22</v>
      </c>
      <c r="P225" s="64">
        <f t="shared" si="5"/>
        <v>21</v>
      </c>
      <c r="Q225" s="65">
        <f t="shared" si="6"/>
        <v>0.5555555556</v>
      </c>
      <c r="R225" s="65">
        <f t="shared" si="7"/>
        <v>0.3015873016</v>
      </c>
      <c r="S225" s="73">
        <f t="shared" si="8"/>
        <v>0.06493506494</v>
      </c>
      <c r="T225" s="66">
        <f t="shared" si="9"/>
        <v>0.7857142857</v>
      </c>
      <c r="U225" s="27">
        <f t="shared" si="10"/>
        <v>0.7473842799</v>
      </c>
      <c r="V225" s="27">
        <f t="shared" si="11"/>
        <v>-0.8306781093</v>
      </c>
      <c r="W225" s="27">
        <f t="shared" si="12"/>
        <v>-1.363398349</v>
      </c>
      <c r="X225" s="27">
        <f t="shared" si="13"/>
        <v>0.4813663127</v>
      </c>
      <c r="Y225" s="27">
        <f t="shared" si="14"/>
        <v>-0.03481248251</v>
      </c>
      <c r="Z225" s="27">
        <f t="shared" si="15"/>
        <v>0.2916435054</v>
      </c>
      <c r="AA225" s="27">
        <f t="shared" si="16"/>
        <v>0.5210012409</v>
      </c>
      <c r="AB225" s="27">
        <f t="shared" si="17"/>
        <v>1.319443147</v>
      </c>
      <c r="AC225" s="27">
        <f t="shared" si="18"/>
        <v>0.4844805276</v>
      </c>
      <c r="AD225" s="27">
        <f t="shared" si="19"/>
        <v>-0.8805433477</v>
      </c>
      <c r="AE225" s="27">
        <f t="shared" si="20"/>
        <v>0.1658341745</v>
      </c>
      <c r="AF225" s="27">
        <f t="shared" si="21"/>
        <v>0.04724522659</v>
      </c>
      <c r="AG225" s="27">
        <f t="shared" si="22"/>
        <v>-0.05058023997</v>
      </c>
      <c r="AH225" s="27">
        <f t="shared" si="23"/>
        <v>-0.06674746401</v>
      </c>
      <c r="AI225" s="27">
        <f t="shared" si="24"/>
        <v>-0.2363646083</v>
      </c>
      <c r="AJ225" s="27">
        <f t="shared" si="25"/>
        <v>-0.2731843241</v>
      </c>
      <c r="AK225" s="27">
        <f t="shared" si="26"/>
        <v>-0.1708689471</v>
      </c>
      <c r="AL225" s="27">
        <f t="shared" si="27"/>
        <v>-0.2994090702</v>
      </c>
      <c r="AM225" s="27">
        <f t="shared" si="28"/>
        <v>0.1212591087</v>
      </c>
      <c r="AN225" s="27">
        <f t="shared" si="29"/>
        <v>0.2873759716</v>
      </c>
      <c r="AO225" s="27"/>
      <c r="AP225" s="27"/>
      <c r="AQ225" s="27"/>
    </row>
    <row r="226">
      <c r="A226" s="29">
        <v>3544.0</v>
      </c>
      <c r="B226" s="30">
        <v>1352.0</v>
      </c>
      <c r="C226" s="14">
        <v>10.0</v>
      </c>
      <c r="D226" s="15">
        <v>21.0</v>
      </c>
      <c r="E226" s="16">
        <v>15.0</v>
      </c>
      <c r="F226" s="17">
        <v>20.0</v>
      </c>
      <c r="G226" s="18">
        <v>87.0</v>
      </c>
      <c r="H226" s="19">
        <v>11.0</v>
      </c>
      <c r="I226" s="20">
        <v>23.0</v>
      </c>
      <c r="J226" s="21">
        <v>42.0</v>
      </c>
      <c r="K226" s="22">
        <v>34.0</v>
      </c>
      <c r="L226" s="63">
        <f t="shared" si="1"/>
        <v>10</v>
      </c>
      <c r="M226" s="63">
        <f t="shared" si="2"/>
        <v>31</v>
      </c>
      <c r="N226" s="63">
        <f t="shared" si="3"/>
        <v>15</v>
      </c>
      <c r="O226" s="63">
        <f t="shared" si="4"/>
        <v>57</v>
      </c>
      <c r="P226" s="64">
        <f t="shared" si="5"/>
        <v>57</v>
      </c>
      <c r="Q226" s="65">
        <f t="shared" si="6"/>
        <v>0.592920354</v>
      </c>
      <c r="R226" s="65">
        <f t="shared" si="7"/>
        <v>0.3628318584</v>
      </c>
      <c r="S226" s="73">
        <f t="shared" si="8"/>
        <v>0.01849112426</v>
      </c>
      <c r="T226" s="66">
        <f t="shared" si="9"/>
        <v>0.6477272727</v>
      </c>
      <c r="U226" s="27">
        <f t="shared" si="10"/>
        <v>0.6479988905</v>
      </c>
      <c r="V226" s="27">
        <f t="shared" si="11"/>
        <v>-0.236546651</v>
      </c>
      <c r="W226" s="27">
        <f t="shared" si="12"/>
        <v>-1.640269182</v>
      </c>
      <c r="X226" s="27">
        <f t="shared" si="13"/>
        <v>0.5137413921</v>
      </c>
      <c r="Y226" s="27">
        <f t="shared" si="14"/>
        <v>-0.002822949247</v>
      </c>
      <c r="Z226" s="27">
        <f t="shared" si="15"/>
        <v>0.09991454369</v>
      </c>
      <c r="AA226" s="27">
        <f t="shared" si="16"/>
        <v>0.75409052</v>
      </c>
      <c r="AB226" s="27">
        <f t="shared" si="17"/>
        <v>0.4009992719</v>
      </c>
      <c r="AC226" s="27">
        <f t="shared" si="18"/>
        <v>0.6220675578</v>
      </c>
      <c r="AD226" s="27">
        <f t="shared" si="19"/>
        <v>-1.002971215</v>
      </c>
      <c r="AE226" s="27">
        <f t="shared" si="20"/>
        <v>0.003829359562</v>
      </c>
      <c r="AF226" s="27">
        <f t="shared" si="21"/>
        <v>0.004609123805</v>
      </c>
      <c r="AG226" s="27">
        <f t="shared" si="22"/>
        <v>-0.02084729188</v>
      </c>
      <c r="AH226" s="27">
        <f t="shared" si="23"/>
        <v>-0.1162282918</v>
      </c>
      <c r="AI226" s="27">
        <f t="shared" si="24"/>
        <v>-0.02045593753</v>
      </c>
      <c r="AJ226" s="27">
        <f t="shared" si="25"/>
        <v>-0.09988517596</v>
      </c>
      <c r="AK226" s="27">
        <f t="shared" si="26"/>
        <v>-0.2639470006</v>
      </c>
      <c r="AL226" s="27">
        <f t="shared" si="27"/>
        <v>-0.09711509049</v>
      </c>
      <c r="AM226" s="27">
        <f t="shared" si="28"/>
        <v>0.1661668787</v>
      </c>
      <c r="AN226" s="27">
        <f t="shared" si="29"/>
        <v>0.349347022</v>
      </c>
      <c r="AO226" s="27"/>
      <c r="AP226" s="27"/>
      <c r="AQ226" s="27"/>
    </row>
    <row r="227">
      <c r="A227" s="29">
        <v>3546.0</v>
      </c>
      <c r="B227" s="30">
        <v>3305.0</v>
      </c>
      <c r="C227" s="14">
        <v>28.0</v>
      </c>
      <c r="D227" s="15">
        <v>17.0</v>
      </c>
      <c r="E227" s="16">
        <v>37.0</v>
      </c>
      <c r="F227" s="17">
        <v>66.0</v>
      </c>
      <c r="G227" s="18">
        <v>161.0</v>
      </c>
      <c r="H227" s="19">
        <v>44.0</v>
      </c>
      <c r="I227" s="20">
        <v>35.0</v>
      </c>
      <c r="J227" s="21">
        <v>62.0</v>
      </c>
      <c r="K227" s="22">
        <v>32.0</v>
      </c>
      <c r="L227" s="63">
        <f t="shared" si="1"/>
        <v>28</v>
      </c>
      <c r="M227" s="63">
        <f t="shared" si="2"/>
        <v>110</v>
      </c>
      <c r="N227" s="63">
        <f t="shared" si="3"/>
        <v>37</v>
      </c>
      <c r="O227" s="63">
        <f t="shared" si="4"/>
        <v>67</v>
      </c>
      <c r="P227" s="64">
        <f t="shared" si="5"/>
        <v>67</v>
      </c>
      <c r="Q227" s="65">
        <f t="shared" si="6"/>
        <v>0.3925619835</v>
      </c>
      <c r="R227" s="65">
        <f t="shared" si="7"/>
        <v>0.5702479339</v>
      </c>
      <c r="S227" s="73">
        <f t="shared" si="8"/>
        <v>0.01966717095</v>
      </c>
      <c r="T227" s="66">
        <f t="shared" si="9"/>
        <v>0.3785310734</v>
      </c>
      <c r="U227" s="27">
        <f t="shared" si="10"/>
        <v>0.3813393056</v>
      </c>
      <c r="V227" s="27">
        <f t="shared" si="11"/>
        <v>-0.2515911611</v>
      </c>
      <c r="W227" s="27">
        <f t="shared" si="12"/>
        <v>-2.577943724</v>
      </c>
      <c r="X227" s="27">
        <f t="shared" si="13"/>
        <v>0.3401390061</v>
      </c>
      <c r="Y227" s="27">
        <f t="shared" si="14"/>
        <v>-0.003193450742</v>
      </c>
      <c r="Z227" s="27">
        <f t="shared" si="15"/>
        <v>0.1670188897</v>
      </c>
      <c r="AA227" s="27">
        <f t="shared" si="16"/>
        <v>1.862687909</v>
      </c>
      <c r="AB227" s="27">
        <f t="shared" si="17"/>
        <v>0.2823800689</v>
      </c>
      <c r="AC227" s="27">
        <f t="shared" si="18"/>
        <v>0.6473031788</v>
      </c>
      <c r="AD227" s="27">
        <f t="shared" si="19"/>
        <v>-0.4396552153</v>
      </c>
      <c r="AE227" s="27">
        <f t="shared" si="20"/>
        <v>0.004607463189</v>
      </c>
      <c r="AF227" s="27">
        <f t="shared" si="21"/>
        <v>0.008194714592</v>
      </c>
      <c r="AG227" s="27">
        <f t="shared" si="22"/>
        <v>-0.05477026434</v>
      </c>
      <c r="AH227" s="27">
        <f t="shared" si="23"/>
        <v>-0.4512183744</v>
      </c>
      <c r="AI227" s="27">
        <f t="shared" si="24"/>
        <v>-0.01532104613</v>
      </c>
      <c r="AJ227" s="27">
        <f t="shared" si="25"/>
        <v>-0.1105477231</v>
      </c>
      <c r="AK227" s="27">
        <f t="shared" si="26"/>
        <v>-0.4316633985</v>
      </c>
      <c r="AL227" s="27">
        <f t="shared" si="27"/>
        <v>-0.04527818975</v>
      </c>
      <c r="AM227" s="27">
        <f t="shared" si="28"/>
        <v>0.1144791851</v>
      </c>
      <c r="AN227" s="27">
        <f t="shared" si="29"/>
        <v>0.101389431</v>
      </c>
      <c r="AO227" s="27"/>
      <c r="AP227" s="27"/>
      <c r="AQ227" s="27"/>
    </row>
    <row r="228">
      <c r="A228" s="29">
        <v>3547.0</v>
      </c>
      <c r="B228" s="30">
        <v>2029.0</v>
      </c>
      <c r="C228" s="14">
        <v>22.0</v>
      </c>
      <c r="D228" s="15">
        <v>23.0</v>
      </c>
      <c r="E228" s="16">
        <v>24.0</v>
      </c>
      <c r="F228" s="17">
        <v>51.0</v>
      </c>
      <c r="G228" s="18">
        <v>134.0</v>
      </c>
      <c r="H228" s="19">
        <v>16.0</v>
      </c>
      <c r="I228" s="20">
        <v>55.0</v>
      </c>
      <c r="J228" s="21">
        <v>51.0</v>
      </c>
      <c r="K228" s="22">
        <v>40.0</v>
      </c>
      <c r="L228" s="63">
        <f t="shared" si="1"/>
        <v>22</v>
      </c>
      <c r="M228" s="63">
        <f t="shared" si="2"/>
        <v>67</v>
      </c>
      <c r="N228" s="63">
        <f t="shared" si="3"/>
        <v>24</v>
      </c>
      <c r="O228" s="63">
        <f t="shared" si="4"/>
        <v>95</v>
      </c>
      <c r="P228" s="64">
        <f t="shared" si="5"/>
        <v>95</v>
      </c>
      <c r="Q228" s="65">
        <f t="shared" si="6"/>
        <v>0.5625</v>
      </c>
      <c r="R228" s="65">
        <f t="shared" si="7"/>
        <v>0.4278846154</v>
      </c>
      <c r="S228" s="73">
        <f t="shared" si="8"/>
        <v>0.02267126663</v>
      </c>
      <c r="T228" s="66">
        <f t="shared" si="9"/>
        <v>0.5864197531</v>
      </c>
      <c r="U228" s="27">
        <f t="shared" si="10"/>
        <v>0.5880958762</v>
      </c>
      <c r="V228" s="27">
        <f t="shared" si="11"/>
        <v>-0.2900208835</v>
      </c>
      <c r="W228" s="27">
        <f t="shared" si="12"/>
        <v>-1.934355906</v>
      </c>
      <c r="X228" s="27">
        <f t="shared" si="13"/>
        <v>0.4873833916</v>
      </c>
      <c r="Y228" s="27">
        <f t="shared" si="14"/>
        <v>-0.004243537118</v>
      </c>
      <c r="Z228" s="27">
        <f t="shared" si="15"/>
        <v>0.1444649313</v>
      </c>
      <c r="AA228" s="27">
        <f t="shared" si="16"/>
        <v>1.048735569</v>
      </c>
      <c r="AB228" s="27">
        <f t="shared" si="17"/>
        <v>0.4664254286</v>
      </c>
      <c r="AC228" s="27">
        <f t="shared" si="18"/>
        <v>0.6959611203</v>
      </c>
      <c r="AD228" s="27">
        <f t="shared" si="19"/>
        <v>-0.9026945163</v>
      </c>
      <c r="AE228" s="27">
        <f t="shared" si="20"/>
        <v>0.00705770578</v>
      </c>
      <c r="AF228" s="27">
        <f t="shared" si="21"/>
        <v>0.008170799758</v>
      </c>
      <c r="AG228" s="27">
        <f t="shared" si="22"/>
        <v>-0.03554713727</v>
      </c>
      <c r="AH228" s="27">
        <f t="shared" si="23"/>
        <v>-0.190623145</v>
      </c>
      <c r="AI228" s="27">
        <f t="shared" si="24"/>
        <v>-0.02917228793</v>
      </c>
      <c r="AJ228" s="27">
        <f t="shared" si="25"/>
        <v>-0.137012734</v>
      </c>
      <c r="AK228" s="27">
        <f t="shared" si="26"/>
        <v>-0.3482454218</v>
      </c>
      <c r="AL228" s="27">
        <f t="shared" si="27"/>
        <v>-0.1071646431</v>
      </c>
      <c r="AM228" s="27">
        <f t="shared" si="28"/>
        <v>0.1763672957</v>
      </c>
      <c r="AN228" s="27">
        <f t="shared" si="29"/>
        <v>0.2982878393</v>
      </c>
      <c r="AO228" s="27"/>
      <c r="AP228" s="27"/>
      <c r="AQ228" s="27"/>
    </row>
    <row r="229">
      <c r="A229" s="29">
        <v>3557.0</v>
      </c>
      <c r="B229" s="30">
        <v>2063.0</v>
      </c>
      <c r="C229" s="14">
        <v>18.0</v>
      </c>
      <c r="D229" s="15">
        <v>16.0</v>
      </c>
      <c r="E229" s="16">
        <v>27.0</v>
      </c>
      <c r="F229" s="17">
        <v>36.0</v>
      </c>
      <c r="G229" s="18">
        <v>127.0</v>
      </c>
      <c r="H229" s="19">
        <v>27.0</v>
      </c>
      <c r="I229" s="20">
        <v>19.0</v>
      </c>
      <c r="J229" s="21">
        <v>57.0</v>
      </c>
      <c r="K229" s="22">
        <v>32.0</v>
      </c>
      <c r="L229" s="63">
        <f t="shared" si="1"/>
        <v>18</v>
      </c>
      <c r="M229" s="63">
        <f t="shared" si="2"/>
        <v>63</v>
      </c>
      <c r="N229" s="63">
        <f t="shared" si="3"/>
        <v>27</v>
      </c>
      <c r="O229" s="63">
        <f t="shared" si="4"/>
        <v>51</v>
      </c>
      <c r="P229" s="64">
        <f t="shared" si="5"/>
        <v>51</v>
      </c>
      <c r="Q229" s="65">
        <f t="shared" si="6"/>
        <v>0.4339622642</v>
      </c>
      <c r="R229" s="65">
        <f t="shared" si="7"/>
        <v>0.5094339623</v>
      </c>
      <c r="S229" s="73">
        <f t="shared" si="8"/>
        <v>0.02181289384</v>
      </c>
      <c r="T229" s="66">
        <f t="shared" si="9"/>
        <v>0.4473684211</v>
      </c>
      <c r="U229" s="27">
        <f t="shared" si="10"/>
        <v>0.4475381831</v>
      </c>
      <c r="V229" s="27">
        <f t="shared" si="11"/>
        <v>-0.2790401986</v>
      </c>
      <c r="W229" s="27">
        <f t="shared" si="12"/>
        <v>-2.303019455</v>
      </c>
      <c r="X229" s="27">
        <f t="shared" si="13"/>
        <v>0.3760106669</v>
      </c>
      <c r="Y229" s="27">
        <f t="shared" si="14"/>
        <v>-0.003928285172</v>
      </c>
      <c r="Z229" s="27">
        <f t="shared" si="15"/>
        <v>0.1654859622</v>
      </c>
      <c r="AA229" s="27">
        <f t="shared" si="16"/>
        <v>1.486580541</v>
      </c>
      <c r="AB229" s="27">
        <f t="shared" si="17"/>
        <v>0.3462176148</v>
      </c>
      <c r="AC229" s="27">
        <f t="shared" si="18"/>
        <v>0.6392572189</v>
      </c>
      <c r="AD229" s="27">
        <f t="shared" si="19"/>
        <v>-0.537278774</v>
      </c>
      <c r="AE229" s="27">
        <f t="shared" si="20"/>
        <v>0.006286024264</v>
      </c>
      <c r="AF229" s="27">
        <f t="shared" si="21"/>
        <v>0.009005354062</v>
      </c>
      <c r="AG229" s="27">
        <f t="shared" si="22"/>
        <v>-0.04848021958</v>
      </c>
      <c r="AH229" s="27">
        <f t="shared" si="23"/>
        <v>-0.3217061024</v>
      </c>
      <c r="AI229" s="27">
        <f t="shared" si="24"/>
        <v>-0.02083410907</v>
      </c>
      <c r="AJ229" s="27">
        <f t="shared" si="25"/>
        <v>-0.1210846515</v>
      </c>
      <c r="AK229" s="27">
        <f t="shared" si="26"/>
        <v>-0.3808353914</v>
      </c>
      <c r="AL229" s="27">
        <f t="shared" si="27"/>
        <v>-0.06136883831</v>
      </c>
      <c r="AM229" s="27">
        <f t="shared" si="28"/>
        <v>0.1249793201</v>
      </c>
      <c r="AN229" s="27">
        <f t="shared" si="29"/>
        <v>0.136969499</v>
      </c>
      <c r="AO229" s="27"/>
      <c r="AP229" s="27"/>
      <c r="AQ229" s="27"/>
    </row>
    <row r="230">
      <c r="A230" s="29">
        <v>3565.0</v>
      </c>
      <c r="B230" s="30">
        <v>2787.0</v>
      </c>
      <c r="C230" s="14">
        <v>19.0</v>
      </c>
      <c r="D230" s="15">
        <v>22.0</v>
      </c>
      <c r="E230" s="16">
        <v>42.0</v>
      </c>
      <c r="F230" s="17">
        <v>38.0</v>
      </c>
      <c r="G230" s="18">
        <v>129.0</v>
      </c>
      <c r="H230" s="19">
        <v>27.0</v>
      </c>
      <c r="I230" s="20">
        <v>37.0</v>
      </c>
      <c r="J230" s="21">
        <v>64.0</v>
      </c>
      <c r="K230" s="22">
        <v>53.0</v>
      </c>
      <c r="L230" s="63">
        <f t="shared" si="1"/>
        <v>19</v>
      </c>
      <c r="M230" s="63">
        <f t="shared" si="2"/>
        <v>65</v>
      </c>
      <c r="N230" s="63">
        <f t="shared" si="3"/>
        <v>42</v>
      </c>
      <c r="O230" s="63">
        <f t="shared" si="4"/>
        <v>90</v>
      </c>
      <c r="P230" s="64">
        <f t="shared" si="5"/>
        <v>90</v>
      </c>
      <c r="Q230" s="65">
        <f t="shared" si="6"/>
        <v>0.5046296296</v>
      </c>
      <c r="R230" s="65">
        <f t="shared" si="7"/>
        <v>0.3888888889</v>
      </c>
      <c r="S230" s="73">
        <f t="shared" si="8"/>
        <v>0.02188733405</v>
      </c>
      <c r="T230" s="66">
        <f t="shared" si="9"/>
        <v>0.5806451613</v>
      </c>
      <c r="U230" s="27">
        <f t="shared" si="10"/>
        <v>0.5801325941</v>
      </c>
      <c r="V230" s="27">
        <f t="shared" si="11"/>
        <v>-0.2799924707</v>
      </c>
      <c r="W230" s="27">
        <f t="shared" si="12"/>
        <v>-1.758066292</v>
      </c>
      <c r="X230" s="27">
        <f t="shared" si="13"/>
        <v>0.4372410673</v>
      </c>
      <c r="Y230" s="27">
        <f t="shared" si="14"/>
        <v>-0.003955142803</v>
      </c>
      <c r="Z230" s="27">
        <f t="shared" si="15"/>
        <v>0.1267588762</v>
      </c>
      <c r="AA230" s="27">
        <f t="shared" si="16"/>
        <v>0.8662908444</v>
      </c>
      <c r="AB230" s="27">
        <f t="shared" si="17"/>
        <v>0.4039703782</v>
      </c>
      <c r="AC230" s="27">
        <f t="shared" si="18"/>
        <v>0.5674584425</v>
      </c>
      <c r="AD230" s="27">
        <f t="shared" si="19"/>
        <v>-0.7265094107</v>
      </c>
      <c r="AE230" s="27">
        <f t="shared" si="20"/>
        <v>0.006350600519</v>
      </c>
      <c r="AF230" s="27">
        <f t="shared" si="21"/>
        <v>0.006921458095</v>
      </c>
      <c r="AG230" s="27">
        <f t="shared" si="22"/>
        <v>-0.02834780518</v>
      </c>
      <c r="AH230" s="27">
        <f t="shared" si="23"/>
        <v>-0.1431107376</v>
      </c>
      <c r="AI230" s="27">
        <f t="shared" si="24"/>
        <v>-0.02439241918</v>
      </c>
      <c r="AJ230" s="27">
        <f t="shared" si="25"/>
        <v>-0.1078517254</v>
      </c>
      <c r="AK230" s="27">
        <f t="shared" si="26"/>
        <v>-0.2580675282</v>
      </c>
      <c r="AL230" s="27">
        <f t="shared" si="27"/>
        <v>-0.08326625718</v>
      </c>
      <c r="AM230" s="27">
        <f t="shared" si="28"/>
        <v>0.1290082128</v>
      </c>
      <c r="AN230" s="27">
        <f t="shared" si="29"/>
        <v>0.215370496</v>
      </c>
      <c r="AO230" s="27"/>
      <c r="AP230" s="27"/>
      <c r="AQ230" s="27"/>
    </row>
    <row r="231">
      <c r="A231" s="29">
        <v>3576.0</v>
      </c>
      <c r="B231" s="30">
        <v>2447.0</v>
      </c>
      <c r="C231" s="14">
        <v>23.0</v>
      </c>
      <c r="D231" s="15">
        <v>28.0</v>
      </c>
      <c r="E231" s="16">
        <v>44.0</v>
      </c>
      <c r="F231" s="17">
        <v>34.0</v>
      </c>
      <c r="G231" s="18">
        <v>167.0</v>
      </c>
      <c r="H231" s="19">
        <v>30.0</v>
      </c>
      <c r="I231" s="20">
        <v>57.0</v>
      </c>
      <c r="J231" s="21">
        <v>91.0</v>
      </c>
      <c r="K231" s="22">
        <v>60.0</v>
      </c>
      <c r="L231" s="63">
        <f t="shared" si="1"/>
        <v>23</v>
      </c>
      <c r="M231" s="63">
        <f t="shared" si="2"/>
        <v>64</v>
      </c>
      <c r="N231" s="63">
        <f t="shared" si="3"/>
        <v>44</v>
      </c>
      <c r="O231" s="63">
        <f t="shared" si="4"/>
        <v>117</v>
      </c>
      <c r="P231" s="64">
        <f t="shared" si="5"/>
        <v>117</v>
      </c>
      <c r="Q231" s="65">
        <f t="shared" si="6"/>
        <v>0.564516129</v>
      </c>
      <c r="R231" s="65">
        <f t="shared" si="7"/>
        <v>0.3508064516</v>
      </c>
      <c r="S231" s="73">
        <f t="shared" si="8"/>
        <v>0.02738046588</v>
      </c>
      <c r="T231" s="66">
        <f t="shared" si="9"/>
        <v>0.6464088398</v>
      </c>
      <c r="U231" s="27">
        <f t="shared" si="10"/>
        <v>0.6491697296</v>
      </c>
      <c r="V231" s="27">
        <f t="shared" si="11"/>
        <v>-0.3502630458</v>
      </c>
      <c r="W231" s="27">
        <f t="shared" si="12"/>
        <v>-1.585905422</v>
      </c>
      <c r="X231" s="27">
        <f t="shared" si="13"/>
        <v>0.4891302854</v>
      </c>
      <c r="Y231" s="27">
        <f t="shared" si="14"/>
        <v>-0.006189536135</v>
      </c>
      <c r="Z231" s="27">
        <f t="shared" si="15"/>
        <v>0.1430435844</v>
      </c>
      <c r="AA231" s="27">
        <f t="shared" si="16"/>
        <v>0.7049329295</v>
      </c>
      <c r="AB231" s="27">
        <f t="shared" si="17"/>
        <v>0.565328781</v>
      </c>
      <c r="AC231" s="27">
        <f t="shared" si="18"/>
        <v>0.5726373967</v>
      </c>
      <c r="AD231" s="27">
        <f t="shared" si="19"/>
        <v>-0.9091770414</v>
      </c>
      <c r="AE231" s="27">
        <f t="shared" si="20"/>
        <v>0.01243250652</v>
      </c>
      <c r="AF231" s="27">
        <f t="shared" si="21"/>
        <v>0.009770922416</v>
      </c>
      <c r="AG231" s="27">
        <f t="shared" si="22"/>
        <v>-0.02885701999</v>
      </c>
      <c r="AH231" s="27">
        <f t="shared" si="23"/>
        <v>-0.10505055</v>
      </c>
      <c r="AI231" s="27">
        <f t="shared" si="24"/>
        <v>-0.04270260969</v>
      </c>
      <c r="AJ231" s="27">
        <f t="shared" si="25"/>
        <v>-0.1361509605</v>
      </c>
      <c r="AK231" s="27">
        <f t="shared" si="26"/>
        <v>-0.2349205689</v>
      </c>
      <c r="AL231" s="27">
        <f t="shared" si="27"/>
        <v>-0.1303539593</v>
      </c>
      <c r="AM231" s="27">
        <f t="shared" si="28"/>
        <v>0.1456352856</v>
      </c>
      <c r="AN231" s="27">
        <f t="shared" si="29"/>
        <v>0.3015067452</v>
      </c>
      <c r="AO231" s="27"/>
      <c r="AP231" s="27"/>
      <c r="AQ231" s="27"/>
    </row>
    <row r="232">
      <c r="A232" s="29">
        <v>3587.0</v>
      </c>
      <c r="B232" s="30">
        <v>2391.0</v>
      </c>
      <c r="C232" s="14">
        <v>43.0</v>
      </c>
      <c r="D232" s="15">
        <v>27.0</v>
      </c>
      <c r="E232" s="16">
        <v>24.0</v>
      </c>
      <c r="F232" s="17">
        <v>48.0</v>
      </c>
      <c r="G232" s="18">
        <v>143.0</v>
      </c>
      <c r="H232" s="19">
        <v>20.0</v>
      </c>
      <c r="I232" s="20">
        <v>63.0</v>
      </c>
      <c r="J232" s="21">
        <v>72.0</v>
      </c>
      <c r="K232" s="22">
        <v>32.0</v>
      </c>
      <c r="L232" s="63">
        <f t="shared" si="1"/>
        <v>43</v>
      </c>
      <c r="M232" s="63">
        <f t="shared" si="2"/>
        <v>68</v>
      </c>
      <c r="N232" s="63">
        <f t="shared" si="3"/>
        <v>24</v>
      </c>
      <c r="O232" s="63">
        <f t="shared" si="4"/>
        <v>95</v>
      </c>
      <c r="P232" s="64">
        <f t="shared" si="5"/>
        <v>95</v>
      </c>
      <c r="Q232" s="65">
        <f t="shared" si="6"/>
        <v>0.6</v>
      </c>
      <c r="R232" s="65">
        <f t="shared" si="7"/>
        <v>0.4826086957</v>
      </c>
      <c r="S232" s="73">
        <f t="shared" si="8"/>
        <v>0.02802174822</v>
      </c>
      <c r="T232" s="66">
        <f t="shared" si="9"/>
        <v>0.5828220859</v>
      </c>
      <c r="U232" s="27">
        <f t="shared" si="10"/>
        <v>0.5800143263</v>
      </c>
      <c r="V232" s="27">
        <f t="shared" si="11"/>
        <v>-0.3584666136</v>
      </c>
      <c r="W232" s="27">
        <f t="shared" si="12"/>
        <v>-2.181749348</v>
      </c>
      <c r="X232" s="27">
        <f t="shared" si="13"/>
        <v>0.5198756177</v>
      </c>
      <c r="Y232" s="27">
        <f t="shared" si="14"/>
        <v>-0.006482863676</v>
      </c>
      <c r="Z232" s="27">
        <f t="shared" si="15"/>
        <v>0.2013957717</v>
      </c>
      <c r="AA232" s="27">
        <f t="shared" si="16"/>
        <v>1.334144715</v>
      </c>
      <c r="AB232" s="27">
        <f t="shared" si="17"/>
        <v>0.6149366601</v>
      </c>
      <c r="AC232" s="27">
        <f t="shared" si="18"/>
        <v>0.837302086</v>
      </c>
      <c r="AD232" s="27">
        <f t="shared" si="19"/>
        <v>-1.027065761</v>
      </c>
      <c r="AE232" s="27">
        <f t="shared" si="20"/>
        <v>0.01332667711</v>
      </c>
      <c r="AF232" s="27">
        <f t="shared" si="21"/>
        <v>0.01407900368</v>
      </c>
      <c r="AG232" s="27">
        <f t="shared" si="22"/>
        <v>-0.05589346266</v>
      </c>
      <c r="AH232" s="27">
        <f t="shared" si="23"/>
        <v>-0.2735149338</v>
      </c>
      <c r="AI232" s="27">
        <f t="shared" si="24"/>
        <v>-0.0475376927</v>
      </c>
      <c r="AJ232" s="27">
        <f t="shared" si="25"/>
        <v>-0.2037405946</v>
      </c>
      <c r="AK232" s="27">
        <f t="shared" si="26"/>
        <v>-0.4725536058</v>
      </c>
      <c r="AL232" s="27">
        <f t="shared" si="27"/>
        <v>-0.1507052602</v>
      </c>
      <c r="AM232" s="27">
        <f t="shared" si="28"/>
        <v>0.2263309644</v>
      </c>
      <c r="AN232" s="27">
        <f t="shared" si="29"/>
        <v>0.3620109599</v>
      </c>
      <c r="AO232" s="27"/>
      <c r="AP232" s="27"/>
      <c r="AQ232" s="27"/>
    </row>
    <row r="233">
      <c r="A233" s="29">
        <v>3588.0</v>
      </c>
      <c r="B233" s="30">
        <v>2956.0</v>
      </c>
      <c r="C233" s="14">
        <v>28.0</v>
      </c>
      <c r="D233" s="15">
        <v>28.0</v>
      </c>
      <c r="E233" s="16">
        <v>38.0</v>
      </c>
      <c r="F233" s="17">
        <v>55.0</v>
      </c>
      <c r="G233" s="18">
        <v>150.0</v>
      </c>
      <c r="H233" s="19">
        <v>33.0</v>
      </c>
      <c r="I233" s="20">
        <v>38.0</v>
      </c>
      <c r="J233" s="21">
        <v>53.0</v>
      </c>
      <c r="K233" s="22">
        <v>65.0</v>
      </c>
      <c r="L233" s="63">
        <f t="shared" si="1"/>
        <v>28</v>
      </c>
      <c r="M233" s="63">
        <f t="shared" si="2"/>
        <v>88</v>
      </c>
      <c r="N233" s="63">
        <f t="shared" si="3"/>
        <v>38</v>
      </c>
      <c r="O233" s="63">
        <f t="shared" si="4"/>
        <v>103</v>
      </c>
      <c r="P233" s="64">
        <f t="shared" si="5"/>
        <v>103</v>
      </c>
      <c r="Q233" s="65">
        <f t="shared" si="6"/>
        <v>0.5097276265</v>
      </c>
      <c r="R233" s="65">
        <f t="shared" si="7"/>
        <v>0.4513618677</v>
      </c>
      <c r="S233" s="73">
        <f t="shared" si="8"/>
        <v>0.02232746955</v>
      </c>
      <c r="T233" s="66">
        <f t="shared" si="9"/>
        <v>0.5392670157</v>
      </c>
      <c r="U233" s="27">
        <f t="shared" si="10"/>
        <v>0.5377603109</v>
      </c>
      <c r="V233" s="27">
        <f t="shared" si="11"/>
        <v>-0.285622879</v>
      </c>
      <c r="W233" s="27">
        <f t="shared" si="12"/>
        <v>-2.040490504</v>
      </c>
      <c r="X233" s="27">
        <f t="shared" si="13"/>
        <v>0.4416582744</v>
      </c>
      <c r="Y233" s="27">
        <f t="shared" si="14"/>
        <v>-0.004115811228</v>
      </c>
      <c r="Z233" s="27">
        <f t="shared" si="15"/>
        <v>0.1500805286</v>
      </c>
      <c r="AA233" s="27">
        <f t="shared" si="16"/>
        <v>1.166977241</v>
      </c>
      <c r="AB233" s="27">
        <f t="shared" si="17"/>
        <v>0.4162570345</v>
      </c>
      <c r="AC233" s="27">
        <f t="shared" si="18"/>
        <v>0.665271346</v>
      </c>
      <c r="AD233" s="27">
        <f t="shared" si="19"/>
        <v>-0.7412626114</v>
      </c>
      <c r="AE233" s="27">
        <f t="shared" si="20"/>
        <v>0.00674147166</v>
      </c>
      <c r="AF233" s="27">
        <f t="shared" si="21"/>
        <v>0.008359690597</v>
      </c>
      <c r="AG233" s="27">
        <f t="shared" si="22"/>
        <v>-0.03895513744</v>
      </c>
      <c r="AH233" s="27">
        <f t="shared" si="23"/>
        <v>-0.2237536935</v>
      </c>
      <c r="AI233" s="27">
        <f t="shared" si="24"/>
        <v>-0.02563973778</v>
      </c>
      <c r="AJ233" s="27">
        <f t="shared" si="25"/>
        <v>-0.1289847878</v>
      </c>
      <c r="AK233" s="27">
        <f t="shared" si="26"/>
        <v>-0.3511538624</v>
      </c>
      <c r="AL233" s="27">
        <f t="shared" si="27"/>
        <v>-0.08666555731</v>
      </c>
      <c r="AM233" s="27">
        <f t="shared" si="28"/>
        <v>0.1527733286</v>
      </c>
      <c r="AN233" s="27">
        <f t="shared" si="29"/>
        <v>0.2219639705</v>
      </c>
      <c r="AO233" s="27"/>
      <c r="AP233" s="27"/>
      <c r="AQ233" s="27"/>
    </row>
    <row r="234">
      <c r="A234" s="29">
        <v>3602.0</v>
      </c>
      <c r="B234" s="30">
        <v>2268.0</v>
      </c>
      <c r="C234" s="14">
        <v>25.0</v>
      </c>
      <c r="D234" s="15">
        <v>21.0</v>
      </c>
      <c r="E234" s="16">
        <v>29.0</v>
      </c>
      <c r="F234" s="17">
        <v>77.0</v>
      </c>
      <c r="G234" s="18">
        <v>128.0</v>
      </c>
      <c r="H234" s="19">
        <v>23.0</v>
      </c>
      <c r="I234" s="20">
        <v>38.0</v>
      </c>
      <c r="J234" s="21">
        <v>47.0</v>
      </c>
      <c r="K234" s="22">
        <v>38.0</v>
      </c>
      <c r="L234" s="63">
        <f t="shared" si="1"/>
        <v>25</v>
      </c>
      <c r="M234" s="63">
        <f t="shared" si="2"/>
        <v>100</v>
      </c>
      <c r="N234" s="63">
        <f t="shared" si="3"/>
        <v>29</v>
      </c>
      <c r="O234" s="63">
        <f t="shared" si="4"/>
        <v>76</v>
      </c>
      <c r="P234" s="64">
        <f t="shared" si="5"/>
        <v>76</v>
      </c>
      <c r="Q234" s="65">
        <f t="shared" si="6"/>
        <v>0.4391304348</v>
      </c>
      <c r="R234" s="65">
        <f t="shared" si="7"/>
        <v>0.5434782609</v>
      </c>
      <c r="S234" s="73">
        <f t="shared" si="8"/>
        <v>0.02380952381</v>
      </c>
      <c r="T234" s="66">
        <f t="shared" si="9"/>
        <v>0.4318181818</v>
      </c>
      <c r="U234" s="27">
        <f t="shared" si="10"/>
        <v>0.4278386149</v>
      </c>
      <c r="V234" s="27">
        <f t="shared" si="11"/>
        <v>-0.3045819734</v>
      </c>
      <c r="W234" s="27">
        <f t="shared" si="12"/>
        <v>-2.456924942</v>
      </c>
      <c r="X234" s="27">
        <f t="shared" si="13"/>
        <v>0.3804886767</v>
      </c>
      <c r="Y234" s="27">
        <f t="shared" si="14"/>
        <v>-0.004680344871</v>
      </c>
      <c r="Z234" s="27">
        <f t="shared" si="15"/>
        <v>0.1927049478</v>
      </c>
      <c r="AA234" s="27">
        <f t="shared" si="16"/>
        <v>1.691909031</v>
      </c>
      <c r="AB234" s="27">
        <f t="shared" si="17"/>
        <v>0.3824090443</v>
      </c>
      <c r="AC234" s="27">
        <f t="shared" si="18"/>
        <v>0.6900991537</v>
      </c>
      <c r="AD234" s="27">
        <f t="shared" si="19"/>
        <v>-0.5501521647</v>
      </c>
      <c r="AE234" s="27">
        <f t="shared" si="20"/>
        <v>0.0081750106</v>
      </c>
      <c r="AF234" s="27">
        <f t="shared" si="21"/>
        <v>0.01144642646</v>
      </c>
      <c r="AG234" s="27">
        <f t="shared" si="22"/>
        <v>-0.06022690793</v>
      </c>
      <c r="AH234" s="27">
        <f t="shared" si="23"/>
        <v>-0.3906089107</v>
      </c>
      <c r="AI234" s="27">
        <f t="shared" si="24"/>
        <v>-0.02511836415</v>
      </c>
      <c r="AJ234" s="27">
        <f t="shared" si="25"/>
        <v>-0.1426797612</v>
      </c>
      <c r="AK234" s="27">
        <f t="shared" si="26"/>
        <v>-0.4385987981</v>
      </c>
      <c r="AL234" s="27">
        <f t="shared" si="27"/>
        <v>-0.06859121073</v>
      </c>
      <c r="AM234" s="27">
        <f t="shared" si="28"/>
        <v>0.1365260681</v>
      </c>
      <c r="AN234" s="27">
        <f t="shared" si="29"/>
        <v>0.1419216269</v>
      </c>
      <c r="AO234" s="27"/>
      <c r="AP234" s="27"/>
      <c r="AQ234" s="27"/>
    </row>
    <row r="235">
      <c r="A235" s="29">
        <v>3604.0</v>
      </c>
      <c r="B235" s="30">
        <v>2505.0</v>
      </c>
      <c r="C235" s="14">
        <v>21.0</v>
      </c>
      <c r="D235" s="15">
        <v>18.0</v>
      </c>
      <c r="E235" s="16">
        <v>23.0</v>
      </c>
      <c r="F235" s="17">
        <v>40.0</v>
      </c>
      <c r="G235" s="18">
        <v>93.0</v>
      </c>
      <c r="H235" s="19">
        <v>23.0</v>
      </c>
      <c r="I235" s="20">
        <v>20.0</v>
      </c>
      <c r="J235" s="21">
        <v>24.0</v>
      </c>
      <c r="K235" s="22">
        <v>18.0</v>
      </c>
      <c r="L235" s="63">
        <f t="shared" si="1"/>
        <v>21</v>
      </c>
      <c r="M235" s="63">
        <f t="shared" si="2"/>
        <v>63</v>
      </c>
      <c r="N235" s="63">
        <f t="shared" si="3"/>
        <v>23</v>
      </c>
      <c r="O235" s="63">
        <f t="shared" si="4"/>
        <v>38</v>
      </c>
      <c r="P235" s="64">
        <f t="shared" si="5"/>
        <v>39</v>
      </c>
      <c r="Q235" s="65">
        <f t="shared" si="6"/>
        <v>0.4068965517</v>
      </c>
      <c r="R235" s="65">
        <f t="shared" si="7"/>
        <v>0.5793103448</v>
      </c>
      <c r="S235" s="73">
        <f t="shared" si="8"/>
        <v>0.01756487026</v>
      </c>
      <c r="T235" s="66">
        <f t="shared" si="9"/>
        <v>0.3762376238</v>
      </c>
      <c r="U235" s="27">
        <f t="shared" si="10"/>
        <v>0.3876638365</v>
      </c>
      <c r="V235" s="27">
        <f t="shared" si="11"/>
        <v>-0.2246975996</v>
      </c>
      <c r="W235" s="27">
        <f t="shared" si="12"/>
        <v>-2.618912545</v>
      </c>
      <c r="X235" s="27">
        <f t="shared" si="13"/>
        <v>0.3525593269</v>
      </c>
      <c r="Y235" s="27">
        <f t="shared" si="14"/>
        <v>-0.002547219252</v>
      </c>
      <c r="Z235" s="27">
        <f t="shared" si="15"/>
        <v>0.151536136</v>
      </c>
      <c r="AA235" s="27">
        <f t="shared" si="16"/>
        <v>1.922362218</v>
      </c>
      <c r="AB235" s="27">
        <f t="shared" si="17"/>
        <v>0.261404382</v>
      </c>
      <c r="AC235" s="27">
        <f t="shared" si="18"/>
        <v>0.6816023409</v>
      </c>
      <c r="AD235" s="27">
        <f t="shared" si="19"/>
        <v>-0.4723498366</v>
      </c>
      <c r="AE235" s="27">
        <f t="shared" si="20"/>
        <v>0.003282245296</v>
      </c>
      <c r="AF235" s="27">
        <f t="shared" si="21"/>
        <v>0.006640296974</v>
      </c>
      <c r="AG235" s="27">
        <f t="shared" si="22"/>
        <v>-0.05048275146</v>
      </c>
      <c r="AH235" s="27">
        <f t="shared" si="23"/>
        <v>-0.4730744213</v>
      </c>
      <c r="AI235" s="27">
        <f t="shared" si="24"/>
        <v>-0.0126668987</v>
      </c>
      <c r="AJ235" s="27">
        <f t="shared" si="25"/>
        <v>-0.1039623742</v>
      </c>
      <c r="AK235" s="27">
        <f t="shared" si="26"/>
        <v>-0.4617598013</v>
      </c>
      <c r="AL235" s="27">
        <f t="shared" si="27"/>
        <v>-0.04344538486</v>
      </c>
      <c r="AM235" s="27">
        <f t="shared" si="28"/>
        <v>0.1249469424</v>
      </c>
      <c r="AN235" s="27">
        <f t="shared" si="29"/>
        <v>0.1129067733</v>
      </c>
      <c r="AO235" s="27"/>
      <c r="AP235" s="27"/>
      <c r="AQ235" s="27"/>
    </row>
    <row r="236">
      <c r="A236" s="29">
        <v>3606.0</v>
      </c>
      <c r="B236" s="30">
        <v>2948.0</v>
      </c>
      <c r="C236" s="14">
        <v>37.0</v>
      </c>
      <c r="D236" s="15">
        <v>28.0</v>
      </c>
      <c r="E236" s="16">
        <v>36.0</v>
      </c>
      <c r="F236" s="17">
        <v>79.0</v>
      </c>
      <c r="G236" s="18">
        <v>180.0</v>
      </c>
      <c r="H236" s="19">
        <v>34.0</v>
      </c>
      <c r="I236" s="20">
        <v>67.0</v>
      </c>
      <c r="J236" s="21">
        <v>65.0</v>
      </c>
      <c r="K236" s="22">
        <v>38.0</v>
      </c>
      <c r="L236" s="63">
        <f t="shared" si="1"/>
        <v>37</v>
      </c>
      <c r="M236" s="63">
        <f t="shared" si="2"/>
        <v>113</v>
      </c>
      <c r="N236" s="63">
        <f t="shared" si="3"/>
        <v>36</v>
      </c>
      <c r="O236" s="63">
        <f t="shared" si="4"/>
        <v>105</v>
      </c>
      <c r="P236" s="64">
        <f t="shared" si="5"/>
        <v>105</v>
      </c>
      <c r="Q236" s="65">
        <f t="shared" si="6"/>
        <v>0.4879725086</v>
      </c>
      <c r="R236" s="65">
        <f t="shared" si="7"/>
        <v>0.5154639175</v>
      </c>
      <c r="S236" s="73">
        <f t="shared" si="8"/>
        <v>0.02476255088</v>
      </c>
      <c r="T236" s="66">
        <f t="shared" si="9"/>
        <v>0.4816513761</v>
      </c>
      <c r="U236" s="27">
        <f t="shared" si="10"/>
        <v>0.4798781833</v>
      </c>
      <c r="V236" s="27">
        <f t="shared" si="11"/>
        <v>-0.3167735178</v>
      </c>
      <c r="W236" s="27">
        <f t="shared" si="12"/>
        <v>-2.330279326</v>
      </c>
      <c r="X236" s="27">
        <f t="shared" si="13"/>
        <v>0.4228083489</v>
      </c>
      <c r="Y236" s="27">
        <f t="shared" si="14"/>
        <v>-0.005062525198</v>
      </c>
      <c r="Z236" s="27">
        <f t="shared" si="15"/>
        <v>0.1900875311</v>
      </c>
      <c r="AA236" s="27">
        <f t="shared" si="16"/>
        <v>1.521980874</v>
      </c>
      <c r="AB236" s="27">
        <f t="shared" si="17"/>
        <v>0.4419515324</v>
      </c>
      <c r="AC236" s="27">
        <f t="shared" si="18"/>
        <v>0.7273264903</v>
      </c>
      <c r="AD236" s="27">
        <f t="shared" si="19"/>
        <v>-0.6793388652</v>
      </c>
      <c r="AE236" s="27">
        <f t="shared" si="20"/>
        <v>0.009196494988</v>
      </c>
      <c r="AF236" s="27">
        <f t="shared" si="21"/>
        <v>0.01174289989</v>
      </c>
      <c r="AG236" s="27">
        <f t="shared" si="22"/>
        <v>-0.05634656223</v>
      </c>
      <c r="AH236" s="27">
        <f t="shared" si="23"/>
        <v>-0.3332655523</v>
      </c>
      <c r="AI236" s="27">
        <f t="shared" si="24"/>
        <v>-0.0301913486</v>
      </c>
      <c r="AJ236" s="27">
        <f t="shared" si="25"/>
        <v>-0.1563957532</v>
      </c>
      <c r="AK236" s="27">
        <f t="shared" si="26"/>
        <v>-0.4384311887</v>
      </c>
      <c r="AL236" s="27">
        <f t="shared" si="27"/>
        <v>-0.08808800523</v>
      </c>
      <c r="AM236" s="27">
        <f t="shared" si="28"/>
        <v>0.1598951576</v>
      </c>
      <c r="AN236" s="27">
        <f t="shared" si="29"/>
        <v>0.1947394926</v>
      </c>
      <c r="AO236" s="27"/>
      <c r="AP236" s="27"/>
      <c r="AQ236" s="27"/>
    </row>
    <row r="237">
      <c r="A237" s="29">
        <v>3607.0</v>
      </c>
      <c r="B237" s="30">
        <v>1734.0</v>
      </c>
      <c r="C237" s="14">
        <v>2.0</v>
      </c>
      <c r="D237" s="15">
        <v>5.0</v>
      </c>
      <c r="E237" s="16">
        <v>13.0</v>
      </c>
      <c r="F237" s="17">
        <v>22.0</v>
      </c>
      <c r="G237" s="18">
        <v>71.0</v>
      </c>
      <c r="H237" s="19">
        <v>9.0</v>
      </c>
      <c r="I237" s="20">
        <v>16.0</v>
      </c>
      <c r="J237" s="21">
        <v>15.0</v>
      </c>
      <c r="K237" s="22">
        <v>13.0</v>
      </c>
      <c r="L237" s="63">
        <f t="shared" si="1"/>
        <v>2</v>
      </c>
      <c r="M237" s="63">
        <f t="shared" si="2"/>
        <v>31</v>
      </c>
      <c r="N237" s="63">
        <f t="shared" si="3"/>
        <v>13</v>
      </c>
      <c r="O237" s="63">
        <f t="shared" si="4"/>
        <v>29</v>
      </c>
      <c r="P237" s="64">
        <f t="shared" si="5"/>
        <v>29</v>
      </c>
      <c r="Q237" s="65">
        <f t="shared" si="6"/>
        <v>0.4133333333</v>
      </c>
      <c r="R237" s="65">
        <f t="shared" si="7"/>
        <v>0.44</v>
      </c>
      <c r="S237" s="73">
        <f t="shared" si="8"/>
        <v>0.008650519031</v>
      </c>
      <c r="T237" s="66">
        <f t="shared" si="9"/>
        <v>0.4833333333</v>
      </c>
      <c r="U237" s="27">
        <f t="shared" si="10"/>
        <v>0.4879239322</v>
      </c>
      <c r="V237" s="27">
        <f t="shared" si="11"/>
        <v>-0.1106612706</v>
      </c>
      <c r="W237" s="27">
        <f t="shared" si="12"/>
        <v>-1.989126433</v>
      </c>
      <c r="X237" s="27">
        <f t="shared" si="13"/>
        <v>0.3581365366</v>
      </c>
      <c r="Y237" s="27">
        <f t="shared" si="14"/>
        <v>-0.0006178182996</v>
      </c>
      <c r="Z237" s="27">
        <f t="shared" si="15"/>
        <v>0.05668326022</v>
      </c>
      <c r="AA237" s="27">
        <f t="shared" si="16"/>
        <v>1.108965429</v>
      </c>
      <c r="AB237" s="27">
        <f t="shared" si="17"/>
        <v>0.1307755346</v>
      </c>
      <c r="AC237" s="27">
        <f t="shared" si="18"/>
        <v>0.5258827036</v>
      </c>
      <c r="AD237" s="27">
        <f t="shared" si="19"/>
        <v>-0.4874124425</v>
      </c>
      <c r="AE237" s="27">
        <f t="shared" si="20"/>
        <v>0.0003920691701</v>
      </c>
      <c r="AF237" s="27">
        <f t="shared" si="21"/>
        <v>0.001223272844</v>
      </c>
      <c r="AG237" s="27">
        <f t="shared" si="22"/>
        <v>-0.01434243935</v>
      </c>
      <c r="AH237" s="27">
        <f t="shared" si="23"/>
        <v>-0.2072782077</v>
      </c>
      <c r="AI237" s="27">
        <f t="shared" si="24"/>
        <v>-0.003120909374</v>
      </c>
      <c r="AJ237" s="27">
        <f t="shared" si="25"/>
        <v>-0.03950310402</v>
      </c>
      <c r="AK237" s="27">
        <f t="shared" si="26"/>
        <v>-0.2705922345</v>
      </c>
      <c r="AL237" s="27">
        <f t="shared" si="27"/>
        <v>-0.02207871078</v>
      </c>
      <c r="AM237" s="27">
        <f t="shared" si="28"/>
        <v>0.09792641774</v>
      </c>
      <c r="AN237" s="27">
        <f t="shared" si="29"/>
        <v>0.1183502717</v>
      </c>
      <c r="AO237" s="27"/>
      <c r="AP237" s="27"/>
      <c r="AQ237" s="27"/>
    </row>
    <row r="238">
      <c r="A238" s="29">
        <v>3609.0</v>
      </c>
      <c r="B238" s="30">
        <v>1497.0</v>
      </c>
      <c r="C238" s="14">
        <v>30.0</v>
      </c>
      <c r="D238" s="15">
        <v>17.0</v>
      </c>
      <c r="E238" s="16">
        <v>49.0</v>
      </c>
      <c r="F238" s="17">
        <v>35.0</v>
      </c>
      <c r="G238" s="18">
        <v>57.0</v>
      </c>
      <c r="H238" s="19">
        <v>17.0</v>
      </c>
      <c r="I238" s="20">
        <v>47.0</v>
      </c>
      <c r="J238" s="21">
        <v>48.0</v>
      </c>
      <c r="K238" s="22">
        <v>38.0</v>
      </c>
      <c r="L238" s="63">
        <f t="shared" si="1"/>
        <v>30</v>
      </c>
      <c r="M238" s="63">
        <f t="shared" si="2"/>
        <v>52</v>
      </c>
      <c r="N238" s="63">
        <f t="shared" si="3"/>
        <v>49</v>
      </c>
      <c r="O238" s="63">
        <f t="shared" si="4"/>
        <v>85</v>
      </c>
      <c r="P238" s="64">
        <f t="shared" si="5"/>
        <v>86</v>
      </c>
      <c r="Q238" s="65">
        <f t="shared" si="6"/>
        <v>0.5324074074</v>
      </c>
      <c r="R238" s="65">
        <f t="shared" si="7"/>
        <v>0.3796296296</v>
      </c>
      <c r="S238" s="73">
        <f t="shared" si="8"/>
        <v>0.05277221109</v>
      </c>
      <c r="T238" s="66">
        <f t="shared" si="9"/>
        <v>0.6204379562</v>
      </c>
      <c r="U238" s="27">
        <f t="shared" si="10"/>
        <v>0.6313720012</v>
      </c>
      <c r="V238" s="27">
        <f t="shared" si="11"/>
        <v>-0.6750854962</v>
      </c>
      <c r="W238" s="27">
        <f t="shared" si="12"/>
        <v>-1.716207571</v>
      </c>
      <c r="X238" s="27">
        <f t="shared" si="13"/>
        <v>0.461309383</v>
      </c>
      <c r="Y238" s="27">
        <f t="shared" si="14"/>
        <v>-0.02299254356</v>
      </c>
      <c r="Z238" s="27">
        <f t="shared" si="15"/>
        <v>0.298349539</v>
      </c>
      <c r="AA238" s="27">
        <f t="shared" si="16"/>
        <v>0.825529994</v>
      </c>
      <c r="AB238" s="27">
        <f t="shared" si="17"/>
        <v>1.027621751</v>
      </c>
      <c r="AC238" s="27">
        <f t="shared" si="18"/>
        <v>0.5844400517</v>
      </c>
      <c r="AD238" s="27">
        <f t="shared" si="19"/>
        <v>-0.8086934565</v>
      </c>
      <c r="AE238" s="27">
        <f t="shared" si="20"/>
        <v>0.08901271925</v>
      </c>
      <c r="AF238" s="27">
        <f t="shared" si="21"/>
        <v>0.03927869131</v>
      </c>
      <c r="AG238" s="27">
        <f t="shared" si="22"/>
        <v>-0.0651329872</v>
      </c>
      <c r="AH238" s="27">
        <f t="shared" si="23"/>
        <v>-0.133129996</v>
      </c>
      <c r="AI238" s="27">
        <f t="shared" si="24"/>
        <v>-0.1496067079</v>
      </c>
      <c r="AJ238" s="27">
        <f t="shared" si="25"/>
        <v>-0.2678214955</v>
      </c>
      <c r="AK238" s="27">
        <f t="shared" si="26"/>
        <v>-0.2594620453</v>
      </c>
      <c r="AL238" s="27">
        <f t="shared" si="27"/>
        <v>-0.2234725337</v>
      </c>
      <c r="AM238" s="27">
        <f t="shared" si="28"/>
        <v>0.1401827612</v>
      </c>
      <c r="AN238" s="27">
        <f t="shared" si="29"/>
        <v>0.2529299368</v>
      </c>
      <c r="AO238" s="27"/>
      <c r="AP238" s="27"/>
      <c r="AQ238" s="27"/>
    </row>
    <row r="239">
      <c r="A239" s="29">
        <v>3613.0</v>
      </c>
      <c r="B239" s="30">
        <v>1295.0</v>
      </c>
      <c r="C239" s="14">
        <v>6.0</v>
      </c>
      <c r="D239" s="15">
        <v>3.0</v>
      </c>
      <c r="E239" s="16">
        <v>4.0</v>
      </c>
      <c r="F239" s="17">
        <v>19.0</v>
      </c>
      <c r="G239" s="18">
        <v>85.0</v>
      </c>
      <c r="H239" s="19">
        <v>21.0</v>
      </c>
      <c r="I239" s="20">
        <v>3.0</v>
      </c>
      <c r="J239" s="21">
        <v>16.0</v>
      </c>
      <c r="K239" s="22">
        <v>11.0</v>
      </c>
      <c r="L239" s="63">
        <f t="shared" si="1"/>
        <v>6</v>
      </c>
      <c r="M239" s="63">
        <f t="shared" si="2"/>
        <v>40</v>
      </c>
      <c r="N239" s="63">
        <f t="shared" si="3"/>
        <v>4</v>
      </c>
      <c r="O239" s="63">
        <f t="shared" si="4"/>
        <v>14</v>
      </c>
      <c r="P239" s="64">
        <f t="shared" si="5"/>
        <v>14</v>
      </c>
      <c r="Q239" s="65">
        <f t="shared" si="6"/>
        <v>0.3125</v>
      </c>
      <c r="R239" s="65">
        <f t="shared" si="7"/>
        <v>0.71875</v>
      </c>
      <c r="S239" s="73">
        <f t="shared" si="8"/>
        <v>0.007722007722</v>
      </c>
      <c r="T239" s="66">
        <f t="shared" si="9"/>
        <v>0.2592592593</v>
      </c>
      <c r="U239" s="27">
        <f t="shared" si="10"/>
        <v>0.2616639038</v>
      </c>
      <c r="V239" s="27">
        <f t="shared" si="11"/>
        <v>-0.09878334273</v>
      </c>
      <c r="W239" s="27">
        <f t="shared" si="12"/>
        <v>-3.249283236</v>
      </c>
      <c r="X239" s="27">
        <f t="shared" si="13"/>
        <v>0.2707685509</v>
      </c>
      <c r="Y239" s="27">
        <f t="shared" si="14"/>
        <v>-0.0004923080069</v>
      </c>
      <c r="Z239" s="27">
        <f t="shared" si="15"/>
        <v>0.08265479789</v>
      </c>
      <c r="AA239" s="27">
        <f t="shared" si="16"/>
        <v>2.95915947</v>
      </c>
      <c r="AB239" s="27">
        <f t="shared" si="17"/>
        <v>0.08826004836</v>
      </c>
      <c r="AC239" s="27">
        <f t="shared" si="18"/>
        <v>0.6494768257</v>
      </c>
      <c r="AD239" s="27">
        <f t="shared" si="19"/>
        <v>-0.2786094186</v>
      </c>
      <c r="AE239" s="27">
        <f t="shared" si="20"/>
        <v>0.0002788861137</v>
      </c>
      <c r="AF239" s="27">
        <f t="shared" si="21"/>
        <v>0.001592299091</v>
      </c>
      <c r="AG239" s="27">
        <f t="shared" si="22"/>
        <v>-0.03416342866</v>
      </c>
      <c r="AH239" s="27">
        <f t="shared" si="23"/>
        <v>-0.903502146</v>
      </c>
      <c r="AI239" s="27">
        <f t="shared" si="24"/>
        <v>-0.00188021226</v>
      </c>
      <c r="AJ239" s="27">
        <f t="shared" si="25"/>
        <v>-0.04355059175</v>
      </c>
      <c r="AK239" s="27">
        <f t="shared" si="26"/>
        <v>-0.5459027506</v>
      </c>
      <c r="AL239" s="27">
        <f t="shared" si="27"/>
        <v>-0.01126577203</v>
      </c>
      <c r="AM239" s="27">
        <f t="shared" si="28"/>
        <v>0.09143747642</v>
      </c>
      <c r="AN239" s="27">
        <f t="shared" si="29"/>
        <v>0.05114674884</v>
      </c>
      <c r="AO239" s="27"/>
      <c r="AP239" s="27"/>
      <c r="AQ239" s="27"/>
    </row>
    <row r="240">
      <c r="A240" s="29">
        <v>3705.0</v>
      </c>
      <c r="B240" s="30">
        <v>1153.0</v>
      </c>
      <c r="C240" s="14">
        <v>20.0</v>
      </c>
      <c r="D240" s="15">
        <v>7.0</v>
      </c>
      <c r="E240" s="16">
        <v>15.0</v>
      </c>
      <c r="F240" s="17">
        <v>14.0</v>
      </c>
      <c r="G240" s="18">
        <v>52.0</v>
      </c>
      <c r="H240" s="19">
        <v>19.0</v>
      </c>
      <c r="I240" s="20">
        <v>19.0</v>
      </c>
      <c r="J240" s="21">
        <v>32.0</v>
      </c>
      <c r="K240" s="22">
        <v>24.0</v>
      </c>
      <c r="L240" s="63">
        <f t="shared" si="1"/>
        <v>20</v>
      </c>
      <c r="M240" s="63">
        <f t="shared" si="2"/>
        <v>33</v>
      </c>
      <c r="N240" s="63">
        <f t="shared" si="3"/>
        <v>15</v>
      </c>
      <c r="O240" s="63">
        <f t="shared" si="4"/>
        <v>43</v>
      </c>
      <c r="P240" s="64">
        <f t="shared" si="5"/>
        <v>43</v>
      </c>
      <c r="Q240" s="65">
        <f t="shared" si="6"/>
        <v>0.5675675676</v>
      </c>
      <c r="R240" s="65">
        <f t="shared" si="7"/>
        <v>0.4774774775</v>
      </c>
      <c r="S240" s="73">
        <f t="shared" si="8"/>
        <v>0.0303555941</v>
      </c>
      <c r="T240" s="66">
        <f t="shared" si="9"/>
        <v>0.5657894737</v>
      </c>
      <c r="U240" s="27">
        <f t="shared" si="10"/>
        <v>0.5610826459</v>
      </c>
      <c r="V240" s="27">
        <f t="shared" si="11"/>
        <v>-0.3883222037</v>
      </c>
      <c r="W240" s="27">
        <f t="shared" si="12"/>
        <v>-2.158552435</v>
      </c>
      <c r="X240" s="27">
        <f t="shared" si="13"/>
        <v>0.4917742329</v>
      </c>
      <c r="Y240" s="27">
        <f t="shared" si="14"/>
        <v>-0.007607709314</v>
      </c>
      <c r="Z240" s="27">
        <f t="shared" si="15"/>
        <v>0.2158497783</v>
      </c>
      <c r="AA240" s="27">
        <f t="shared" si="16"/>
        <v>1.305925603</v>
      </c>
      <c r="AB240" s="27">
        <f t="shared" si="17"/>
        <v>0.630144595</v>
      </c>
      <c r="AC240" s="27">
        <f t="shared" si="18"/>
        <v>0.7836213167</v>
      </c>
      <c r="AD240" s="27">
        <f t="shared" si="19"/>
        <v>-0.919032547</v>
      </c>
      <c r="AE240" s="27">
        <f t="shared" si="20"/>
        <v>0.01694152133</v>
      </c>
      <c r="AF240" s="27">
        <f t="shared" si="21"/>
        <v>0.0163461956</v>
      </c>
      <c r="AG240" s="27">
        <f t="shared" si="22"/>
        <v>-0.05926796585</v>
      </c>
      <c r="AH240" s="27">
        <f t="shared" si="23"/>
        <v>-0.2648831228</v>
      </c>
      <c r="AI240" s="27">
        <f t="shared" si="24"/>
        <v>-0.05277052807</v>
      </c>
      <c r="AJ240" s="27">
        <f t="shared" si="25"/>
        <v>-0.2065594878</v>
      </c>
      <c r="AK240" s="27">
        <f t="shared" si="26"/>
        <v>-0.4375552487</v>
      </c>
      <c r="AL240" s="27">
        <f t="shared" si="27"/>
        <v>-0.1460846425</v>
      </c>
      <c r="AM240" s="27">
        <f t="shared" si="28"/>
        <v>0.2003707679</v>
      </c>
      <c r="AN240" s="27">
        <f t="shared" si="29"/>
        <v>0.30642252</v>
      </c>
      <c r="AO240" s="27"/>
      <c r="AP240" s="27"/>
      <c r="AQ240" s="27"/>
    </row>
    <row r="241">
      <c r="A241" s="29">
        <v>3706.0</v>
      </c>
      <c r="B241" s="30">
        <v>1851.0</v>
      </c>
      <c r="C241" s="14">
        <v>29.0</v>
      </c>
      <c r="D241" s="15">
        <v>11.0</v>
      </c>
      <c r="E241" s="16">
        <v>13.0</v>
      </c>
      <c r="F241" s="17">
        <v>37.0</v>
      </c>
      <c r="G241" s="18">
        <v>128.0</v>
      </c>
      <c r="H241" s="19">
        <v>22.0</v>
      </c>
      <c r="I241" s="20">
        <v>36.0</v>
      </c>
      <c r="J241" s="21">
        <v>44.0</v>
      </c>
      <c r="K241" s="22">
        <v>25.0</v>
      </c>
      <c r="L241" s="63">
        <f t="shared" si="1"/>
        <v>29</v>
      </c>
      <c r="M241" s="63">
        <f t="shared" si="2"/>
        <v>59</v>
      </c>
      <c r="N241" s="63">
        <f t="shared" si="3"/>
        <v>13</v>
      </c>
      <c r="O241" s="63">
        <f t="shared" si="4"/>
        <v>61</v>
      </c>
      <c r="P241" s="64">
        <f t="shared" si="5"/>
        <v>61</v>
      </c>
      <c r="Q241" s="65">
        <f t="shared" si="6"/>
        <v>0.5555555556</v>
      </c>
      <c r="R241" s="65">
        <f t="shared" si="7"/>
        <v>0.5432098765</v>
      </c>
      <c r="S241" s="73">
        <f t="shared" si="8"/>
        <v>0.0226904376</v>
      </c>
      <c r="T241" s="66">
        <f t="shared" si="9"/>
        <v>0.5083333333</v>
      </c>
      <c r="U241" s="27">
        <f t="shared" si="10"/>
        <v>0.5085222308</v>
      </c>
      <c r="V241" s="27">
        <f t="shared" si="11"/>
        <v>-0.290266127</v>
      </c>
      <c r="W241" s="27">
        <f t="shared" si="12"/>
        <v>-2.455711646</v>
      </c>
      <c r="X241" s="27">
        <f t="shared" si="13"/>
        <v>0.4813663127</v>
      </c>
      <c r="Y241" s="27">
        <f t="shared" si="14"/>
        <v>-0.004250716877</v>
      </c>
      <c r="Z241" s="27">
        <f t="shared" si="15"/>
        <v>0.1835568128</v>
      </c>
      <c r="AA241" s="27">
        <f t="shared" si="16"/>
        <v>1.690238423</v>
      </c>
      <c r="AB241" s="27">
        <f t="shared" si="17"/>
        <v>0.461056633</v>
      </c>
      <c r="AC241" s="27">
        <f t="shared" si="18"/>
        <v>0.8726315936</v>
      </c>
      <c r="AD241" s="27">
        <f t="shared" si="19"/>
        <v>-0.8805433477</v>
      </c>
      <c r="AE241" s="27">
        <f t="shared" si="20"/>
        <v>0.007075625047</v>
      </c>
      <c r="AF241" s="27">
        <f t="shared" si="21"/>
        <v>0.01039057849</v>
      </c>
      <c r="AG241" s="27">
        <f t="shared" si="22"/>
        <v>-0.05733947209</v>
      </c>
      <c r="AH241" s="27">
        <f t="shared" si="23"/>
        <v>-0.3900305165</v>
      </c>
      <c r="AI241" s="27">
        <f t="shared" si="24"/>
        <v>-0.02886088429</v>
      </c>
      <c r="AJ241" s="27">
        <f t="shared" si="25"/>
        <v>-0.1719388326</v>
      </c>
      <c r="AK241" s="27">
        <f t="shared" si="26"/>
        <v>-0.5543350707</v>
      </c>
      <c r="AL241" s="27">
        <f t="shared" si="27"/>
        <v>-0.1046233315</v>
      </c>
      <c r="AM241" s="27">
        <f t="shared" si="28"/>
        <v>0.2184082192</v>
      </c>
      <c r="AN241" s="27">
        <f t="shared" si="29"/>
        <v>0.2873759716</v>
      </c>
      <c r="AO241" s="27"/>
      <c r="AP241" s="27"/>
      <c r="AQ241" s="27"/>
    </row>
    <row r="242">
      <c r="A242" s="29">
        <v>3710.0</v>
      </c>
      <c r="B242" s="30">
        <v>571.0</v>
      </c>
      <c r="C242" s="14">
        <v>11.0</v>
      </c>
      <c r="D242" s="15">
        <v>3.0</v>
      </c>
      <c r="E242" s="16">
        <v>10.0</v>
      </c>
      <c r="F242" s="17">
        <v>17.0</v>
      </c>
      <c r="G242" s="18">
        <v>27.0</v>
      </c>
      <c r="H242" s="19">
        <v>7.0</v>
      </c>
      <c r="I242" s="20">
        <v>22.0</v>
      </c>
      <c r="J242" s="21">
        <v>20.0</v>
      </c>
      <c r="K242" s="22">
        <v>11.0</v>
      </c>
      <c r="L242" s="63">
        <f t="shared" si="1"/>
        <v>11</v>
      </c>
      <c r="M242" s="63">
        <f t="shared" si="2"/>
        <v>24</v>
      </c>
      <c r="N242" s="63">
        <f t="shared" si="3"/>
        <v>10</v>
      </c>
      <c r="O242" s="63">
        <f t="shared" si="4"/>
        <v>33</v>
      </c>
      <c r="P242" s="64">
        <f t="shared" si="5"/>
        <v>33</v>
      </c>
      <c r="Q242" s="65">
        <f t="shared" si="6"/>
        <v>0.5641025641</v>
      </c>
      <c r="R242" s="65">
        <f t="shared" si="7"/>
        <v>0.4487179487</v>
      </c>
      <c r="S242" s="73">
        <f t="shared" si="8"/>
        <v>0.03677758319</v>
      </c>
      <c r="T242" s="66">
        <f t="shared" si="9"/>
        <v>0.5789473684</v>
      </c>
      <c r="U242" s="27">
        <f t="shared" si="10"/>
        <v>0.5815239174</v>
      </c>
      <c r="V242" s="27">
        <f t="shared" si="11"/>
        <v>-0.4704751323</v>
      </c>
      <c r="W242" s="27">
        <f t="shared" si="12"/>
        <v>-2.028538029</v>
      </c>
      <c r="X242" s="27">
        <f t="shared" si="13"/>
        <v>0.4887719482</v>
      </c>
      <c r="Y242" s="27">
        <f t="shared" si="14"/>
        <v>-0.01116716181</v>
      </c>
      <c r="Z242" s="27">
        <f t="shared" si="15"/>
        <v>0.2457630608</v>
      </c>
      <c r="AA242" s="27">
        <f t="shared" si="16"/>
        <v>1.153345799</v>
      </c>
      <c r="AB242" s="27">
        <f t="shared" si="17"/>
        <v>0.7587962363</v>
      </c>
      <c r="AC242" s="27">
        <f t="shared" si="18"/>
        <v>0.7319262035</v>
      </c>
      <c r="AD242" s="27">
        <f t="shared" si="19"/>
        <v>-0.9078454018</v>
      </c>
      <c r="AE242" s="27">
        <f t="shared" si="20"/>
        <v>0.03012907199</v>
      </c>
      <c r="AF242" s="27">
        <f t="shared" si="21"/>
        <v>0.02254894052</v>
      </c>
      <c r="AG242" s="27">
        <f t="shared" si="22"/>
        <v>-0.06341698242</v>
      </c>
      <c r="AH242" s="27">
        <f t="shared" si="23"/>
        <v>-0.2198446697</v>
      </c>
      <c r="AI242" s="27">
        <f t="shared" si="24"/>
        <v>-0.0769876108</v>
      </c>
      <c r="AJ242" s="27">
        <f t="shared" si="25"/>
        <v>-0.2337494789</v>
      </c>
      <c r="AK242" s="27">
        <f t="shared" si="26"/>
        <v>-0.3840736411</v>
      </c>
      <c r="AL242" s="27">
        <f t="shared" si="27"/>
        <v>-0.1748356602</v>
      </c>
      <c r="AM242" s="27">
        <f t="shared" si="28"/>
        <v>0.1860098402</v>
      </c>
      <c r="AN242" s="27">
        <f t="shared" si="29"/>
        <v>0.3008445783</v>
      </c>
      <c r="AO242" s="27"/>
      <c r="AP242" s="27"/>
      <c r="AQ242" s="27"/>
    </row>
    <row r="243">
      <c r="A243" s="29">
        <v>3715.0</v>
      </c>
      <c r="B243" s="30">
        <v>1889.0</v>
      </c>
      <c r="C243" s="14">
        <v>47.0</v>
      </c>
      <c r="D243" s="15">
        <v>37.0</v>
      </c>
      <c r="E243" s="16">
        <v>44.0</v>
      </c>
      <c r="F243" s="17">
        <v>36.0</v>
      </c>
      <c r="G243" s="18">
        <v>97.0</v>
      </c>
      <c r="H243" s="19">
        <v>8.0</v>
      </c>
      <c r="I243" s="20">
        <v>67.0</v>
      </c>
      <c r="J243" s="21">
        <v>60.0</v>
      </c>
      <c r="K243" s="22">
        <v>55.0</v>
      </c>
      <c r="L243" s="63">
        <f t="shared" si="1"/>
        <v>47</v>
      </c>
      <c r="M243" s="63">
        <f t="shared" si="2"/>
        <v>44</v>
      </c>
      <c r="N243" s="63">
        <f t="shared" si="3"/>
        <v>44</v>
      </c>
      <c r="O243" s="63">
        <f t="shared" si="4"/>
        <v>122</v>
      </c>
      <c r="P243" s="64">
        <f t="shared" si="5"/>
        <v>121</v>
      </c>
      <c r="Q243" s="65">
        <f t="shared" si="6"/>
        <v>0.6575875486</v>
      </c>
      <c r="R243" s="65">
        <f t="shared" si="7"/>
        <v>0.3540856031</v>
      </c>
      <c r="S243" s="73">
        <f t="shared" si="8"/>
        <v>0.04817363684</v>
      </c>
      <c r="T243" s="66">
        <f t="shared" si="9"/>
        <v>0.734939759</v>
      </c>
      <c r="U243" s="27">
        <f t="shared" si="10"/>
        <v>0.7272829055</v>
      </c>
      <c r="V243" s="27">
        <f t="shared" si="11"/>
        <v>-0.6162584978</v>
      </c>
      <c r="W243" s="27">
        <f t="shared" si="12"/>
        <v>-1.60072962</v>
      </c>
      <c r="X243" s="27">
        <f t="shared" si="13"/>
        <v>0.5697728884</v>
      </c>
      <c r="Y243" s="27">
        <f t="shared" si="14"/>
        <v>-0.01915999118</v>
      </c>
      <c r="Z243" s="27">
        <f t="shared" si="15"/>
        <v>0.254025715</v>
      </c>
      <c r="AA243" s="27">
        <f t="shared" si="16"/>
        <v>0.7181731968</v>
      </c>
      <c r="AB243" s="27">
        <f t="shared" si="17"/>
        <v>1.158635747</v>
      </c>
      <c r="AC243" s="27">
        <f t="shared" si="18"/>
        <v>0.6732829712</v>
      </c>
      <c r="AD243" s="27">
        <f t="shared" si="19"/>
        <v>-1.233681105</v>
      </c>
      <c r="AE243" s="27">
        <f t="shared" si="20"/>
        <v>0.06771182182</v>
      </c>
      <c r="AF243" s="27">
        <f t="shared" si="21"/>
        <v>0.03052906223</v>
      </c>
      <c r="AG243" s="27">
        <f t="shared" si="22"/>
        <v>-0.05172511628</v>
      </c>
      <c r="AH243" s="27">
        <f t="shared" si="23"/>
        <v>-0.1080240417</v>
      </c>
      <c r="AI243" s="27">
        <f t="shared" si="24"/>
        <v>-0.1539816062</v>
      </c>
      <c r="AJ243" s="27">
        <f t="shared" si="25"/>
        <v>-0.2816483648</v>
      </c>
      <c r="AK243" s="27">
        <f t="shared" si="26"/>
        <v>-0.2787915874</v>
      </c>
      <c r="AL243" s="27">
        <f t="shared" si="27"/>
        <v>-0.3112055121</v>
      </c>
      <c r="AM243" s="27">
        <f t="shared" si="28"/>
        <v>0.1994627314</v>
      </c>
      <c r="AN243" s="27">
        <f t="shared" si="29"/>
        <v>0.4765722074</v>
      </c>
      <c r="AO243" s="27"/>
      <c r="AP243" s="27"/>
      <c r="AQ243" s="27"/>
    </row>
    <row r="244">
      <c r="A244" s="29">
        <v>3717.0</v>
      </c>
      <c r="B244" s="30">
        <v>1062.0</v>
      </c>
      <c r="C244" s="14">
        <v>24.0</v>
      </c>
      <c r="D244" s="15">
        <v>10.0</v>
      </c>
      <c r="E244" s="16">
        <v>23.0</v>
      </c>
      <c r="F244" s="17">
        <v>29.0</v>
      </c>
      <c r="G244" s="18">
        <v>61.0</v>
      </c>
      <c r="H244" s="19">
        <v>19.0</v>
      </c>
      <c r="I244" s="20">
        <v>32.0</v>
      </c>
      <c r="J244" s="21">
        <v>32.0</v>
      </c>
      <c r="K244" s="22">
        <v>27.0</v>
      </c>
      <c r="L244" s="63">
        <f t="shared" si="1"/>
        <v>24</v>
      </c>
      <c r="M244" s="63">
        <f t="shared" si="2"/>
        <v>48</v>
      </c>
      <c r="N244" s="63">
        <f t="shared" si="3"/>
        <v>23</v>
      </c>
      <c r="O244" s="63">
        <f t="shared" si="4"/>
        <v>59</v>
      </c>
      <c r="P244" s="64">
        <f t="shared" si="5"/>
        <v>59</v>
      </c>
      <c r="Q244" s="65">
        <f t="shared" si="6"/>
        <v>0.538961039</v>
      </c>
      <c r="R244" s="65">
        <f t="shared" si="7"/>
        <v>0.4675324675</v>
      </c>
      <c r="S244" s="73">
        <f t="shared" si="8"/>
        <v>0.04425612053</v>
      </c>
      <c r="T244" s="66">
        <f t="shared" si="9"/>
        <v>0.5514018692</v>
      </c>
      <c r="U244" s="27">
        <f t="shared" si="10"/>
        <v>0.5552837236</v>
      </c>
      <c r="V244" s="27">
        <f t="shared" si="11"/>
        <v>-0.5661438941</v>
      </c>
      <c r="W244" s="27">
        <f t="shared" si="12"/>
        <v>-2.113593612</v>
      </c>
      <c r="X244" s="27">
        <f t="shared" si="13"/>
        <v>0.4669878384</v>
      </c>
      <c r="Y244" s="27">
        <f t="shared" si="14"/>
        <v>-0.0161704877</v>
      </c>
      <c r="Z244" s="27">
        <f t="shared" si="15"/>
        <v>0.3081378839</v>
      </c>
      <c r="AA244" s="27">
        <f t="shared" si="16"/>
        <v>1.252091899</v>
      </c>
      <c r="AB244" s="27">
        <f t="shared" si="17"/>
        <v>0.8723979182</v>
      </c>
      <c r="AC244" s="27">
        <f t="shared" si="18"/>
        <v>0.7286264409</v>
      </c>
      <c r="AD244" s="27">
        <f t="shared" si="19"/>
        <v>-0.8287251019</v>
      </c>
      <c r="AE244" s="27">
        <f t="shared" si="20"/>
        <v>0.05249962717</v>
      </c>
      <c r="AF244" s="27">
        <f t="shared" si="21"/>
        <v>0.03402082056</v>
      </c>
      <c r="AG244" s="27">
        <f t="shared" si="22"/>
        <v>-0.08284616237</v>
      </c>
      <c r="AH244" s="27">
        <f t="shared" si="23"/>
        <v>-0.2486743218</v>
      </c>
      <c r="AI244" s="27">
        <f t="shared" si="24"/>
        <v>-0.1065124684</v>
      </c>
      <c r="AJ244" s="27">
        <f t="shared" si="25"/>
        <v>-0.2800131568</v>
      </c>
      <c r="AK244" s="27">
        <f t="shared" si="26"/>
        <v>-0.3983735248</v>
      </c>
      <c r="AL244" s="27">
        <f t="shared" si="27"/>
        <v>-0.1920519707</v>
      </c>
      <c r="AM244" s="27">
        <f t="shared" si="28"/>
        <v>0.1769183373</v>
      </c>
      <c r="AN244" s="27">
        <f t="shared" si="29"/>
        <v>0.2623856517</v>
      </c>
      <c r="AO244" s="27"/>
      <c r="AP244" s="27"/>
      <c r="AQ244" s="27"/>
    </row>
    <row r="245">
      <c r="A245" s="29">
        <v>3719.0</v>
      </c>
      <c r="B245" s="30">
        <v>3325.0</v>
      </c>
      <c r="C245" s="14">
        <v>26.0</v>
      </c>
      <c r="D245" s="15">
        <v>16.0</v>
      </c>
      <c r="E245" s="16">
        <v>46.0</v>
      </c>
      <c r="F245" s="17">
        <v>78.0</v>
      </c>
      <c r="G245" s="18">
        <v>204.0</v>
      </c>
      <c r="H245" s="19">
        <v>27.0</v>
      </c>
      <c r="I245" s="20">
        <v>26.0</v>
      </c>
      <c r="J245" s="21">
        <v>78.0</v>
      </c>
      <c r="K245" s="22">
        <v>49.0</v>
      </c>
      <c r="L245" s="63">
        <f t="shared" si="1"/>
        <v>26</v>
      </c>
      <c r="M245" s="63">
        <f t="shared" si="2"/>
        <v>105</v>
      </c>
      <c r="N245" s="63">
        <f t="shared" si="3"/>
        <v>46</v>
      </c>
      <c r="O245" s="63">
        <f t="shared" si="4"/>
        <v>75</v>
      </c>
      <c r="P245" s="64">
        <f t="shared" si="5"/>
        <v>75</v>
      </c>
      <c r="Q245" s="65">
        <f t="shared" si="6"/>
        <v>0.4007936508</v>
      </c>
      <c r="R245" s="65">
        <f t="shared" si="7"/>
        <v>0.5198412698</v>
      </c>
      <c r="S245" s="73">
        <f t="shared" si="8"/>
        <v>0.02165413534</v>
      </c>
      <c r="T245" s="66">
        <f t="shared" si="9"/>
        <v>0.4166666667</v>
      </c>
      <c r="U245" s="27">
        <f t="shared" si="10"/>
        <v>0.417314036</v>
      </c>
      <c r="V245" s="27">
        <f t="shared" si="11"/>
        <v>-0.2770092895</v>
      </c>
      <c r="W245" s="27">
        <f t="shared" si="12"/>
        <v>-2.350068206</v>
      </c>
      <c r="X245" s="27">
        <f t="shared" si="13"/>
        <v>0.3472714113</v>
      </c>
      <c r="Y245" s="27">
        <f t="shared" si="14"/>
        <v>-0.003871311606</v>
      </c>
      <c r="Z245" s="27">
        <f t="shared" si="15"/>
        <v>0.1676376564</v>
      </c>
      <c r="AA245" s="27">
        <f t="shared" si="16"/>
        <v>1.547940148</v>
      </c>
      <c r="AB245" s="27">
        <f t="shared" si="17"/>
        <v>0.3174282593</v>
      </c>
      <c r="AC245" s="27">
        <f t="shared" si="18"/>
        <v>0.6024588215</v>
      </c>
      <c r="AD245" s="27">
        <f t="shared" si="19"/>
        <v>-0.4582868719</v>
      </c>
      <c r="AE245" s="27">
        <f t="shared" si="20"/>
        <v>0.006149768053</v>
      </c>
      <c r="AF245" s="27">
        <f t="shared" si="21"/>
        <v>0.009056049232</v>
      </c>
      <c r="AG245" s="27">
        <f t="shared" si="22"/>
        <v>-0.05011386051</v>
      </c>
      <c r="AH245" s="27">
        <f t="shared" si="23"/>
        <v>-0.3418281936</v>
      </c>
      <c r="AI245" s="27">
        <f t="shared" si="24"/>
        <v>-0.01896264532</v>
      </c>
      <c r="AJ245" s="27">
        <f t="shared" si="25"/>
        <v>-0.1132839501</v>
      </c>
      <c r="AK245" s="27">
        <f t="shared" si="26"/>
        <v>-0.3662451551</v>
      </c>
      <c r="AL245" s="27">
        <f t="shared" si="27"/>
        <v>-0.051965271</v>
      </c>
      <c r="AM245" s="27">
        <f t="shared" si="28"/>
        <v>0.1087824288</v>
      </c>
      <c r="AN245" s="27">
        <f t="shared" si="29"/>
        <v>0.1079022416</v>
      </c>
      <c r="AO245" s="27"/>
      <c r="AP245" s="27"/>
      <c r="AQ245" s="27"/>
    </row>
    <row r="246">
      <c r="A246" s="29">
        <v>3724.0</v>
      </c>
      <c r="B246" s="30">
        <v>3182.0</v>
      </c>
      <c r="C246" s="14">
        <v>29.0</v>
      </c>
      <c r="D246" s="15">
        <v>19.0</v>
      </c>
      <c r="E246" s="16">
        <v>27.0</v>
      </c>
      <c r="F246" s="17">
        <v>88.0</v>
      </c>
      <c r="G246" s="18">
        <v>180.0</v>
      </c>
      <c r="H246" s="19">
        <v>41.0</v>
      </c>
      <c r="I246" s="20">
        <v>27.0</v>
      </c>
      <c r="J246" s="21">
        <v>46.0</v>
      </c>
      <c r="K246" s="22">
        <v>34.0</v>
      </c>
      <c r="L246" s="63">
        <f t="shared" si="1"/>
        <v>29</v>
      </c>
      <c r="M246" s="63">
        <f t="shared" si="2"/>
        <v>129</v>
      </c>
      <c r="N246" s="63">
        <f t="shared" si="3"/>
        <v>27</v>
      </c>
      <c r="O246" s="63">
        <f t="shared" si="4"/>
        <v>61</v>
      </c>
      <c r="P246" s="64">
        <f t="shared" si="5"/>
        <v>61</v>
      </c>
      <c r="Q246" s="65">
        <f t="shared" si="6"/>
        <v>0.3658536585</v>
      </c>
      <c r="R246" s="65">
        <f t="shared" si="7"/>
        <v>0.6422764228</v>
      </c>
      <c r="S246" s="73">
        <f t="shared" si="8"/>
        <v>0.01759899434</v>
      </c>
      <c r="T246" s="66">
        <f t="shared" si="9"/>
        <v>0.3210526316</v>
      </c>
      <c r="U246" s="27">
        <f t="shared" si="10"/>
        <v>0.3215178751</v>
      </c>
      <c r="V246" s="27">
        <f t="shared" si="11"/>
        <v>-0.2251341299</v>
      </c>
      <c r="W246" s="27">
        <f t="shared" si="12"/>
        <v>-2.903565931</v>
      </c>
      <c r="X246" s="27">
        <f t="shared" si="13"/>
        <v>0.3169973279</v>
      </c>
      <c r="Y246" s="27">
        <f t="shared" si="14"/>
        <v>-0.002557126067</v>
      </c>
      <c r="Z246" s="27">
        <f t="shared" si="15"/>
        <v>0.1683332121</v>
      </c>
      <c r="AA246" s="27">
        <f t="shared" si="16"/>
        <v>2.36296133</v>
      </c>
      <c r="AB246" s="27">
        <f t="shared" si="17"/>
        <v>0.2354936287</v>
      </c>
      <c r="AC246" s="27">
        <f t="shared" si="18"/>
        <v>0.679461983</v>
      </c>
      <c r="AD246" s="27">
        <f t="shared" si="19"/>
        <v>-0.381865616</v>
      </c>
      <c r="AE246" s="27">
        <f t="shared" si="20"/>
        <v>0.003301412192</v>
      </c>
      <c r="AF246" s="27">
        <f t="shared" si="21"/>
        <v>0.007390673379</v>
      </c>
      <c r="AG246" s="27">
        <f t="shared" si="22"/>
        <v>-0.0621737861</v>
      </c>
      <c r="AH246" s="27">
        <f t="shared" si="23"/>
        <v>-0.6447057667</v>
      </c>
      <c r="AI246" s="27">
        <f t="shared" si="24"/>
        <v>-0.01143350803</v>
      </c>
      <c r="AJ246" s="27">
        <f t="shared" si="25"/>
        <v>-0.1038372513</v>
      </c>
      <c r="AK246" s="27">
        <f t="shared" si="26"/>
        <v>-0.5103415256</v>
      </c>
      <c r="AL246" s="27">
        <f t="shared" si="27"/>
        <v>-0.03519114034</v>
      </c>
      <c r="AM246" s="27">
        <f t="shared" si="28"/>
        <v>0.111990998</v>
      </c>
      <c r="AN246" s="27">
        <f t="shared" si="29"/>
        <v>0.08207108498</v>
      </c>
      <c r="AO246" s="27"/>
      <c r="AP246" s="27"/>
      <c r="AQ246" s="27"/>
    </row>
    <row r="247">
      <c r="A247" s="29">
        <v>3727.0</v>
      </c>
      <c r="B247" s="30">
        <v>2249.0</v>
      </c>
      <c r="C247" s="14">
        <v>21.0</v>
      </c>
      <c r="D247" s="15">
        <v>37.0</v>
      </c>
      <c r="E247" s="16">
        <v>48.0</v>
      </c>
      <c r="F247" s="17">
        <v>57.0</v>
      </c>
      <c r="G247" s="18">
        <v>315.0</v>
      </c>
      <c r="H247" s="19">
        <v>37.0</v>
      </c>
      <c r="I247" s="20">
        <v>89.0</v>
      </c>
      <c r="J247" s="21">
        <v>180.0</v>
      </c>
      <c r="K247" s="22">
        <v>93.0</v>
      </c>
      <c r="L247" s="63">
        <f t="shared" si="1"/>
        <v>21</v>
      </c>
      <c r="M247" s="63">
        <f t="shared" si="2"/>
        <v>94</v>
      </c>
      <c r="N247" s="63">
        <f t="shared" si="3"/>
        <v>48</v>
      </c>
      <c r="O247" s="63">
        <f t="shared" si="4"/>
        <v>182</v>
      </c>
      <c r="P247" s="64">
        <f t="shared" si="5"/>
        <v>187</v>
      </c>
      <c r="Q247" s="65">
        <f t="shared" si="6"/>
        <v>0.5884057971</v>
      </c>
      <c r="R247" s="65">
        <f t="shared" si="7"/>
        <v>0.3333333333</v>
      </c>
      <c r="S247" s="73">
        <f t="shared" si="8"/>
        <v>0.03068030236</v>
      </c>
      <c r="T247" s="66">
        <f t="shared" si="9"/>
        <v>0.6594202899</v>
      </c>
      <c r="U247" s="27">
        <f t="shared" si="10"/>
        <v>0.6802581868</v>
      </c>
      <c r="V247" s="27">
        <f t="shared" si="11"/>
        <v>-0.3924760155</v>
      </c>
      <c r="W247" s="27">
        <f t="shared" si="12"/>
        <v>-1.506913964</v>
      </c>
      <c r="X247" s="27">
        <f t="shared" si="13"/>
        <v>0.509829712</v>
      </c>
      <c r="Y247" s="27">
        <f t="shared" si="14"/>
        <v>-0.007771336361</v>
      </c>
      <c r="Z247" s="27">
        <f t="shared" si="15"/>
        <v>0.1522994586</v>
      </c>
      <c r="AA247" s="27">
        <f t="shared" si="16"/>
        <v>0.6364585796</v>
      </c>
      <c r="AB247" s="27">
        <f t="shared" si="17"/>
        <v>0.6602683593</v>
      </c>
      <c r="AC247" s="27">
        <f t="shared" si="18"/>
        <v>0.5671415531</v>
      </c>
      <c r="AD247" s="27">
        <f t="shared" si="19"/>
        <v>-0.9877559088</v>
      </c>
      <c r="AE247" s="27">
        <f t="shared" si="20"/>
        <v>0.0174910186</v>
      </c>
      <c r="AF247" s="27">
        <f t="shared" si="21"/>
        <v>0.01165693413</v>
      </c>
      <c r="AG247" s="27">
        <f t="shared" si="22"/>
        <v>-0.02919393449</v>
      </c>
      <c r="AH247" s="27">
        <f t="shared" si="23"/>
        <v>-0.09012221376</v>
      </c>
      <c r="AI247" s="27">
        <f t="shared" si="24"/>
        <v>-0.05588465946</v>
      </c>
      <c r="AJ247" s="27">
        <f t="shared" si="25"/>
        <v>-0.1510954105</v>
      </c>
      <c r="AK247" s="27">
        <f t="shared" si="26"/>
        <v>-0.2210772119</v>
      </c>
      <c r="AL247" s="27">
        <f t="shared" si="27"/>
        <v>-0.1586880431</v>
      </c>
      <c r="AM247" s="27">
        <f t="shared" si="28"/>
        <v>0.1503415285</v>
      </c>
      <c r="AN247" s="27">
        <f t="shared" si="29"/>
        <v>0.3414277345</v>
      </c>
      <c r="AO247" s="27"/>
      <c r="AP247" s="27"/>
      <c r="AQ247" s="27"/>
    </row>
    <row r="248">
      <c r="A248" s="29">
        <v>3729.0</v>
      </c>
      <c r="B248" s="30">
        <v>1147.0</v>
      </c>
      <c r="C248" s="14">
        <v>12.0</v>
      </c>
      <c r="D248" s="15">
        <v>15.0</v>
      </c>
      <c r="E248" s="16">
        <v>26.0</v>
      </c>
      <c r="F248" s="17">
        <v>21.0</v>
      </c>
      <c r="G248" s="18">
        <v>52.0</v>
      </c>
      <c r="H248" s="19">
        <v>17.0</v>
      </c>
      <c r="I248" s="20">
        <v>17.0</v>
      </c>
      <c r="J248" s="21">
        <v>25.0</v>
      </c>
      <c r="K248" s="22">
        <v>15.0</v>
      </c>
      <c r="L248" s="63">
        <f t="shared" si="1"/>
        <v>12</v>
      </c>
      <c r="M248" s="63">
        <f t="shared" si="2"/>
        <v>38</v>
      </c>
      <c r="N248" s="63">
        <f t="shared" si="3"/>
        <v>26</v>
      </c>
      <c r="O248" s="63">
        <f t="shared" si="4"/>
        <v>32</v>
      </c>
      <c r="P248" s="64">
        <f t="shared" si="5"/>
        <v>32</v>
      </c>
      <c r="Q248" s="65">
        <f t="shared" si="6"/>
        <v>0.4074074074</v>
      </c>
      <c r="R248" s="65">
        <f t="shared" si="7"/>
        <v>0.462962963</v>
      </c>
      <c r="S248" s="73">
        <f t="shared" si="8"/>
        <v>0.0331299041</v>
      </c>
      <c r="T248" s="66">
        <f t="shared" si="9"/>
        <v>0.4571428571</v>
      </c>
      <c r="U248" s="27">
        <f t="shared" si="10"/>
        <v>0.4558123987</v>
      </c>
      <c r="V248" s="27">
        <f t="shared" si="11"/>
        <v>-0.4238124059</v>
      </c>
      <c r="W248" s="27">
        <f t="shared" si="12"/>
        <v>-2.092936062</v>
      </c>
      <c r="X248" s="27">
        <f t="shared" si="13"/>
        <v>0.3530019626</v>
      </c>
      <c r="Y248" s="27">
        <f t="shared" si="14"/>
        <v>-0.009061848422</v>
      </c>
      <c r="Z248" s="27">
        <f t="shared" si="15"/>
        <v>0.2284159393</v>
      </c>
      <c r="AA248" s="27">
        <f t="shared" si="16"/>
        <v>1.227736457</v>
      </c>
      <c r="AB248" s="27">
        <f t="shared" si="17"/>
        <v>0.4936657615</v>
      </c>
      <c r="AC248" s="27">
        <f t="shared" si="18"/>
        <v>0.545394746</v>
      </c>
      <c r="AD248" s="27">
        <f t="shared" si="19"/>
        <v>-0.4735366448</v>
      </c>
      <c r="AE248" s="27">
        <f t="shared" si="20"/>
        <v>0.02202402705</v>
      </c>
      <c r="AF248" s="27">
        <f t="shared" si="21"/>
        <v>0.01887873684</v>
      </c>
      <c r="AG248" s="27">
        <f t="shared" si="22"/>
        <v>-0.06081184498</v>
      </c>
      <c r="AH248" s="27">
        <f t="shared" si="23"/>
        <v>-0.2414539763</v>
      </c>
      <c r="AI248" s="27">
        <f t="shared" si="24"/>
        <v>-0.04511964498</v>
      </c>
      <c r="AJ248" s="27">
        <f t="shared" si="25"/>
        <v>-0.1569030183</v>
      </c>
      <c r="AK248" s="27">
        <f t="shared" si="26"/>
        <v>-0.2952779141</v>
      </c>
      <c r="AL248" s="27">
        <f t="shared" si="27"/>
        <v>-0.082150215</v>
      </c>
      <c r="AM248" s="27">
        <f t="shared" si="28"/>
        <v>0.1001037671</v>
      </c>
      <c r="AN248" s="27">
        <f t="shared" si="29"/>
        <v>0.1133325683</v>
      </c>
      <c r="AO248" s="27"/>
      <c r="AP248" s="27"/>
      <c r="AQ248" s="27"/>
    </row>
    <row r="249">
      <c r="A249" s="29">
        <v>3730.0</v>
      </c>
      <c r="B249" s="30">
        <v>1857.0</v>
      </c>
      <c r="C249" s="14">
        <v>9.0</v>
      </c>
      <c r="D249" s="15">
        <v>15.0</v>
      </c>
      <c r="E249" s="16">
        <v>23.0</v>
      </c>
      <c r="F249" s="17">
        <v>35.0</v>
      </c>
      <c r="G249" s="18">
        <v>100.0</v>
      </c>
      <c r="H249" s="19">
        <v>26.0</v>
      </c>
      <c r="I249" s="20">
        <v>23.0</v>
      </c>
      <c r="J249" s="21">
        <v>26.0</v>
      </c>
      <c r="K249" s="22">
        <v>28.0</v>
      </c>
      <c r="L249" s="63">
        <f t="shared" si="1"/>
        <v>9</v>
      </c>
      <c r="M249" s="63">
        <f t="shared" si="2"/>
        <v>61</v>
      </c>
      <c r="N249" s="63">
        <f t="shared" si="3"/>
        <v>23</v>
      </c>
      <c r="O249" s="63">
        <f t="shared" si="4"/>
        <v>51</v>
      </c>
      <c r="P249" s="64">
        <f t="shared" si="5"/>
        <v>51</v>
      </c>
      <c r="Q249" s="65">
        <f t="shared" si="6"/>
        <v>0.4166666667</v>
      </c>
      <c r="R249" s="65">
        <f t="shared" si="7"/>
        <v>0.4861111111</v>
      </c>
      <c r="S249" s="73">
        <f t="shared" si="8"/>
        <v>0.01723209478</v>
      </c>
      <c r="T249" s="66">
        <f t="shared" si="9"/>
        <v>0.4553571429</v>
      </c>
      <c r="U249" s="27">
        <f t="shared" si="10"/>
        <v>0.4536769967</v>
      </c>
      <c r="V249" s="27">
        <f t="shared" si="11"/>
        <v>-0.2204405882</v>
      </c>
      <c r="W249" s="27">
        <f t="shared" si="12"/>
        <v>-2.197582865</v>
      </c>
      <c r="X249" s="27">
        <f t="shared" si="13"/>
        <v>0.3610247345</v>
      </c>
      <c r="Y249" s="27">
        <f t="shared" si="14"/>
        <v>-0.00245161678</v>
      </c>
      <c r="Z249" s="27">
        <f t="shared" si="15"/>
        <v>0.1247480028</v>
      </c>
      <c r="AA249" s="27">
        <f t="shared" si="16"/>
        <v>1.353579444</v>
      </c>
      <c r="AB249" s="27">
        <f t="shared" si="17"/>
        <v>0.2626096862</v>
      </c>
      <c r="AC249" s="27">
        <f t="shared" si="18"/>
        <v>0.5856795852</v>
      </c>
      <c r="AD249" s="27">
        <f t="shared" si="19"/>
        <v>-0.4953056331</v>
      </c>
      <c r="AE249" s="27">
        <f t="shared" si="20"/>
        <v>0.003099205823</v>
      </c>
      <c r="AF249" s="27">
        <f t="shared" si="21"/>
        <v>0.005362879311</v>
      </c>
      <c r="AG249" s="27">
        <f t="shared" si="22"/>
        <v>-0.03487262773</v>
      </c>
      <c r="AH249" s="27">
        <f t="shared" si="23"/>
        <v>-0.2795131593</v>
      </c>
      <c r="AI249" s="27">
        <f t="shared" si="24"/>
        <v>-0.01248421682</v>
      </c>
      <c r="AJ249" s="27">
        <f t="shared" si="25"/>
        <v>-0.08763918502</v>
      </c>
      <c r="AK249" s="27">
        <f t="shared" si="26"/>
        <v>-0.3329426253</v>
      </c>
      <c r="AL249" s="27">
        <f t="shared" si="27"/>
        <v>-0.04469369643</v>
      </c>
      <c r="AM249" s="27">
        <f t="shared" si="28"/>
        <v>0.1099409271</v>
      </c>
      <c r="AN249" s="27">
        <f t="shared" si="29"/>
        <v>0.121236738</v>
      </c>
      <c r="AO249" s="27"/>
      <c r="AP249" s="27"/>
      <c r="AQ249" s="27"/>
    </row>
    <row r="250">
      <c r="A250" s="29">
        <v>3732.0</v>
      </c>
      <c r="B250" s="30">
        <v>2726.0</v>
      </c>
      <c r="C250" s="14">
        <v>26.0</v>
      </c>
      <c r="D250" s="15">
        <v>17.0</v>
      </c>
      <c r="E250" s="16">
        <v>36.0</v>
      </c>
      <c r="F250" s="17">
        <v>72.0</v>
      </c>
      <c r="G250" s="18">
        <v>182.0</v>
      </c>
      <c r="H250" s="19">
        <v>33.0</v>
      </c>
      <c r="I250" s="20">
        <v>49.0</v>
      </c>
      <c r="J250" s="21">
        <v>57.0</v>
      </c>
      <c r="K250" s="22">
        <v>47.0</v>
      </c>
      <c r="L250" s="63">
        <f t="shared" si="1"/>
        <v>26</v>
      </c>
      <c r="M250" s="63">
        <f t="shared" si="2"/>
        <v>105</v>
      </c>
      <c r="N250" s="63">
        <f t="shared" si="3"/>
        <v>36</v>
      </c>
      <c r="O250" s="63">
        <f t="shared" si="4"/>
        <v>96</v>
      </c>
      <c r="P250" s="64">
        <f t="shared" si="5"/>
        <v>96</v>
      </c>
      <c r="Q250" s="65">
        <f t="shared" si="6"/>
        <v>0.463878327</v>
      </c>
      <c r="R250" s="65">
        <f t="shared" si="7"/>
        <v>0.4980988593</v>
      </c>
      <c r="S250" s="73">
        <f t="shared" si="8"/>
        <v>0.02274394718</v>
      </c>
      <c r="T250" s="66">
        <f t="shared" si="9"/>
        <v>0.4776119403</v>
      </c>
      <c r="U250" s="27">
        <f t="shared" si="10"/>
        <v>0.4753558073</v>
      </c>
      <c r="V250" s="27">
        <f t="shared" si="11"/>
        <v>-0.2909506452</v>
      </c>
      <c r="W250" s="27">
        <f t="shared" si="12"/>
        <v>-2.25177638</v>
      </c>
      <c r="X250" s="27">
        <f t="shared" si="13"/>
        <v>0.4019317196</v>
      </c>
      <c r="Y250" s="27">
        <f t="shared" si="14"/>
        <v>-0.004270788966</v>
      </c>
      <c r="Z250" s="27">
        <f t="shared" si="15"/>
        <v>0.1687102093</v>
      </c>
      <c r="AA250" s="27">
        <f t="shared" si="16"/>
        <v>1.421162532</v>
      </c>
      <c r="AB250" s="27">
        <f t="shared" si="17"/>
        <v>0.3858813844</v>
      </c>
      <c r="AC250" s="27">
        <f t="shared" si="18"/>
        <v>0.6681214414</v>
      </c>
      <c r="AD250" s="27">
        <f t="shared" si="19"/>
        <v>-0.6139088795</v>
      </c>
      <c r="AE250" s="27">
        <f t="shared" si="20"/>
        <v>0.007125801326</v>
      </c>
      <c r="AF250" s="27">
        <f t="shared" si="21"/>
        <v>0.009572680181</v>
      </c>
      <c r="AG250" s="27">
        <f t="shared" si="22"/>
        <v>-0.04832506375</v>
      </c>
      <c r="AH250" s="27">
        <f t="shared" si="23"/>
        <v>-0.300706113</v>
      </c>
      <c r="AI250" s="27">
        <f t="shared" si="24"/>
        <v>-0.02421208297</v>
      </c>
      <c r="AJ250" s="27">
        <f t="shared" si="25"/>
        <v>-0.1319536527</v>
      </c>
      <c r="AK250" s="27">
        <f t="shared" si="26"/>
        <v>-0.38917481</v>
      </c>
      <c r="AL250" s="27">
        <f t="shared" si="27"/>
        <v>-0.07311469725</v>
      </c>
      <c r="AM250" s="27">
        <f t="shared" si="28"/>
        <v>0.1396272042</v>
      </c>
      <c r="AN250" s="27">
        <f t="shared" si="29"/>
        <v>0.1672939419</v>
      </c>
      <c r="AO250" s="27"/>
      <c r="AP250" s="27"/>
      <c r="AQ250" s="27"/>
    </row>
    <row r="251">
      <c r="A251" s="29">
        <v>3740.0</v>
      </c>
      <c r="B251" s="30">
        <v>3156.0</v>
      </c>
      <c r="C251" s="14">
        <v>24.0</v>
      </c>
      <c r="D251" s="15">
        <v>35.0</v>
      </c>
      <c r="E251" s="16">
        <v>39.0</v>
      </c>
      <c r="F251" s="17">
        <v>31.0</v>
      </c>
      <c r="G251" s="18">
        <v>197.0</v>
      </c>
      <c r="H251" s="19">
        <v>33.0</v>
      </c>
      <c r="I251" s="20">
        <v>56.0</v>
      </c>
      <c r="J251" s="21">
        <v>119.0</v>
      </c>
      <c r="K251" s="22">
        <v>85.0</v>
      </c>
      <c r="L251" s="63">
        <f t="shared" si="1"/>
        <v>24</v>
      </c>
      <c r="M251" s="63">
        <f t="shared" si="2"/>
        <v>64</v>
      </c>
      <c r="N251" s="63">
        <f t="shared" si="3"/>
        <v>39</v>
      </c>
      <c r="O251" s="63">
        <f t="shared" si="4"/>
        <v>141</v>
      </c>
      <c r="P251" s="64">
        <f t="shared" si="5"/>
        <v>141</v>
      </c>
      <c r="Q251" s="65">
        <f t="shared" si="6"/>
        <v>0.6156716418</v>
      </c>
      <c r="R251" s="65">
        <f t="shared" si="7"/>
        <v>0.328358209</v>
      </c>
      <c r="S251" s="73">
        <f t="shared" si="8"/>
        <v>0.01996197719</v>
      </c>
      <c r="T251" s="66">
        <f t="shared" si="9"/>
        <v>0.687804878</v>
      </c>
      <c r="U251" s="27">
        <f t="shared" si="10"/>
        <v>0.6873434512</v>
      </c>
      <c r="V251" s="27">
        <f t="shared" si="11"/>
        <v>-0.255362453</v>
      </c>
      <c r="W251" s="27">
        <f t="shared" si="12"/>
        <v>-1.484422711</v>
      </c>
      <c r="X251" s="27">
        <f t="shared" si="13"/>
        <v>0.5334544584</v>
      </c>
      <c r="Y251" s="27">
        <f t="shared" si="14"/>
        <v>-0.003289906428</v>
      </c>
      <c r="Z251" s="27">
        <f t="shared" si="15"/>
        <v>0.09761384322</v>
      </c>
      <c r="AA251" s="27">
        <f t="shared" si="16"/>
        <v>0.6176015978</v>
      </c>
      <c r="AB251" s="27">
        <f t="shared" si="17"/>
        <v>0.4495071591</v>
      </c>
      <c r="AC251" s="27">
        <f t="shared" si="18"/>
        <v>0.5845649991</v>
      </c>
      <c r="AD251" s="27">
        <f t="shared" si="19"/>
        <v>-1.081419138</v>
      </c>
      <c r="AE251" s="27">
        <f t="shared" si="20"/>
        <v>0.004817778846</v>
      </c>
      <c r="AF251" s="27">
        <f t="shared" si="21"/>
        <v>0.004861175656</v>
      </c>
      <c r="AG251" s="27">
        <f t="shared" si="22"/>
        <v>-0.01843209985</v>
      </c>
      <c r="AH251" s="27">
        <f t="shared" si="23"/>
        <v>-0.08614681981</v>
      </c>
      <c r="AI251" s="27">
        <f t="shared" si="24"/>
        <v>-0.02475441431</v>
      </c>
      <c r="AJ251" s="27">
        <f t="shared" si="25"/>
        <v>-0.1013296477</v>
      </c>
      <c r="AK251" s="27">
        <f t="shared" si="26"/>
        <v>-0.2244680077</v>
      </c>
      <c r="AL251" s="27">
        <f t="shared" si="27"/>
        <v>-0.1130401015</v>
      </c>
      <c r="AM251" s="27">
        <f t="shared" si="28"/>
        <v>0.1621408737</v>
      </c>
      <c r="AN251" s="27">
        <f t="shared" si="29"/>
        <v>0.3911248579</v>
      </c>
      <c r="AO251" s="27"/>
      <c r="AP251" s="27"/>
      <c r="AQ251" s="27"/>
    </row>
    <row r="252">
      <c r="A252" s="29">
        <v>3747.0</v>
      </c>
      <c r="B252" s="30">
        <v>2205.0</v>
      </c>
      <c r="C252" s="14">
        <v>13.0</v>
      </c>
      <c r="D252" s="15">
        <v>13.0</v>
      </c>
      <c r="E252" s="16">
        <v>30.0</v>
      </c>
      <c r="F252" s="17">
        <v>50.0</v>
      </c>
      <c r="G252" s="18">
        <v>158.0</v>
      </c>
      <c r="H252" s="19">
        <v>28.0</v>
      </c>
      <c r="I252" s="20">
        <v>38.0</v>
      </c>
      <c r="J252" s="21">
        <v>45.0</v>
      </c>
      <c r="K252" s="22">
        <v>34.0</v>
      </c>
      <c r="L252" s="63">
        <f t="shared" si="1"/>
        <v>13</v>
      </c>
      <c r="M252" s="63">
        <f t="shared" si="2"/>
        <v>78</v>
      </c>
      <c r="N252" s="63">
        <f t="shared" si="3"/>
        <v>30</v>
      </c>
      <c r="O252" s="63">
        <f t="shared" si="4"/>
        <v>72</v>
      </c>
      <c r="P252" s="64">
        <f t="shared" si="5"/>
        <v>72</v>
      </c>
      <c r="Q252" s="65">
        <f t="shared" si="6"/>
        <v>0.4404145078</v>
      </c>
      <c r="R252" s="65">
        <f t="shared" si="7"/>
        <v>0.4715025907</v>
      </c>
      <c r="S252" s="73">
        <f t="shared" si="8"/>
        <v>0.01950113379</v>
      </c>
      <c r="T252" s="66">
        <f t="shared" si="9"/>
        <v>0.48</v>
      </c>
      <c r="U252" s="27">
        <f t="shared" si="10"/>
        <v>0.4784594669</v>
      </c>
      <c r="V252" s="27">
        <f t="shared" si="11"/>
        <v>-0.2494671401</v>
      </c>
      <c r="W252" s="27">
        <f t="shared" si="12"/>
        <v>-2.131541514</v>
      </c>
      <c r="X252" s="27">
        <f t="shared" si="13"/>
        <v>0.3816012738</v>
      </c>
      <c r="Y252" s="27">
        <f t="shared" si="14"/>
        <v>-0.003139757883</v>
      </c>
      <c r="Z252" s="27">
        <f t="shared" si="15"/>
        <v>0.1369316761</v>
      </c>
      <c r="AA252" s="27">
        <f t="shared" si="16"/>
        <v>1.273446844</v>
      </c>
      <c r="AB252" s="27">
        <f t="shared" si="17"/>
        <v>0.3141270865</v>
      </c>
      <c r="AC252" s="27">
        <f t="shared" si="18"/>
        <v>0.6004564027</v>
      </c>
      <c r="AD252" s="27">
        <f t="shared" si="19"/>
        <v>-0.553374298</v>
      </c>
      <c r="AE252" s="27">
        <f t="shared" si="20"/>
        <v>0.004491752115</v>
      </c>
      <c r="AF252" s="27">
        <f t="shared" si="21"/>
        <v>0.006661777651</v>
      </c>
      <c r="AG252" s="27">
        <f t="shared" si="22"/>
        <v>-0.03712816895</v>
      </c>
      <c r="AH252" s="27">
        <f t="shared" si="23"/>
        <v>-0.255063236</v>
      </c>
      <c r="AI252" s="27">
        <f t="shared" si="24"/>
        <v>-0.01689965099</v>
      </c>
      <c r="AJ252" s="27">
        <f t="shared" si="25"/>
        <v>-0.1016813986</v>
      </c>
      <c r="AK252" s="27">
        <f t="shared" si="26"/>
        <v>-0.3310848655</v>
      </c>
      <c r="AL252" s="27">
        <f t="shared" si="27"/>
        <v>-0.05650849995</v>
      </c>
      <c r="AM252" s="27">
        <f t="shared" si="28"/>
        <v>0.1191389168</v>
      </c>
      <c r="AN252" s="27">
        <f t="shared" si="29"/>
        <v>0.1431702614</v>
      </c>
      <c r="AO252" s="27"/>
      <c r="AP252" s="27"/>
      <c r="AQ252" s="27"/>
    </row>
    <row r="253">
      <c r="A253" s="29">
        <v>3748.0</v>
      </c>
      <c r="B253" s="30">
        <v>2305.0</v>
      </c>
      <c r="C253" s="14">
        <v>25.0</v>
      </c>
      <c r="D253" s="15">
        <v>16.0</v>
      </c>
      <c r="E253" s="16">
        <v>21.0</v>
      </c>
      <c r="F253" s="17">
        <v>60.0</v>
      </c>
      <c r="G253" s="18">
        <v>182.0</v>
      </c>
      <c r="H253" s="19">
        <v>37.0</v>
      </c>
      <c r="I253" s="20">
        <v>66.0</v>
      </c>
      <c r="J253" s="21">
        <v>77.0</v>
      </c>
      <c r="K253" s="22">
        <v>46.0</v>
      </c>
      <c r="L253" s="63">
        <f t="shared" si="1"/>
        <v>25</v>
      </c>
      <c r="M253" s="63">
        <f t="shared" si="2"/>
        <v>97</v>
      </c>
      <c r="N253" s="63">
        <f t="shared" si="3"/>
        <v>21</v>
      </c>
      <c r="O253" s="63">
        <f t="shared" si="4"/>
        <v>112</v>
      </c>
      <c r="P253" s="64">
        <f t="shared" si="5"/>
        <v>112</v>
      </c>
      <c r="Q253" s="65">
        <f t="shared" si="6"/>
        <v>0.537254902</v>
      </c>
      <c r="R253" s="65">
        <f t="shared" si="7"/>
        <v>0.4784313725</v>
      </c>
      <c r="S253" s="73">
        <f t="shared" si="8"/>
        <v>0.01995661605</v>
      </c>
      <c r="T253" s="66">
        <f t="shared" si="9"/>
        <v>0.5358851675</v>
      </c>
      <c r="U253" s="27">
        <f t="shared" si="10"/>
        <v>0.5374452641</v>
      </c>
      <c r="V253" s="27">
        <f t="shared" si="11"/>
        <v>-0.255293871</v>
      </c>
      <c r="W253" s="27">
        <f t="shared" si="12"/>
        <v>-2.162864749</v>
      </c>
      <c r="X253" s="27">
        <f t="shared" si="13"/>
        <v>0.46550954</v>
      </c>
      <c r="Y253" s="27">
        <f t="shared" si="14"/>
        <v>-0.003288139543</v>
      </c>
      <c r="Z253" s="27">
        <f t="shared" si="15"/>
        <v>0.1421891739</v>
      </c>
      <c r="AA253" s="27">
        <f t="shared" si="16"/>
        <v>1.311148719</v>
      </c>
      <c r="AB253" s="27">
        <f t="shared" si="17"/>
        <v>0.3921490764</v>
      </c>
      <c r="AC253" s="27">
        <f t="shared" si="18"/>
        <v>0.7432515388</v>
      </c>
      <c r="AD253" s="27">
        <f t="shared" si="19"/>
        <v>-0.8234865762</v>
      </c>
      <c r="AE253" s="27">
        <f t="shared" si="20"/>
        <v>0.004813898195</v>
      </c>
      <c r="AF253" s="27">
        <f t="shared" si="21"/>
        <v>0.007079128253</v>
      </c>
      <c r="AG253" s="27">
        <f t="shared" si="22"/>
        <v>-0.03912025759</v>
      </c>
      <c r="AH253" s="27">
        <f t="shared" si="23"/>
        <v>-0.2664738312</v>
      </c>
      <c r="AI253" s="27">
        <f t="shared" si="24"/>
        <v>-0.02158989777</v>
      </c>
      <c r="AJ253" s="27">
        <f t="shared" si="25"/>
        <v>-0.1288020836</v>
      </c>
      <c r="AK253" s="27">
        <f t="shared" si="26"/>
        <v>-0.4158428443</v>
      </c>
      <c r="AL253" s="27">
        <f t="shared" si="27"/>
        <v>-0.08605544587</v>
      </c>
      <c r="AM253" s="27">
        <f t="shared" si="28"/>
        <v>0.1798981735</v>
      </c>
      <c r="AN253" s="27">
        <f t="shared" si="29"/>
        <v>0.2599017047</v>
      </c>
      <c r="AO253" s="27"/>
      <c r="AP253" s="27"/>
      <c r="AQ253" s="27"/>
    </row>
    <row r="254">
      <c r="A254" s="29">
        <v>3754.0</v>
      </c>
      <c r="B254" s="30">
        <v>2368.0</v>
      </c>
      <c r="C254" s="14">
        <v>12.0</v>
      </c>
      <c r="D254" s="15">
        <v>4.0</v>
      </c>
      <c r="E254" s="16">
        <v>14.0</v>
      </c>
      <c r="F254" s="17">
        <v>27.0</v>
      </c>
      <c r="G254" s="18">
        <v>98.0</v>
      </c>
      <c r="H254" s="19">
        <v>32.0</v>
      </c>
      <c r="I254" s="20">
        <v>19.0</v>
      </c>
      <c r="J254" s="21">
        <v>12.0</v>
      </c>
      <c r="K254" s="22">
        <v>16.0</v>
      </c>
      <c r="L254" s="63">
        <f t="shared" si="1"/>
        <v>12</v>
      </c>
      <c r="M254" s="63">
        <f t="shared" si="2"/>
        <v>59</v>
      </c>
      <c r="N254" s="63">
        <f t="shared" si="3"/>
        <v>14</v>
      </c>
      <c r="O254" s="63">
        <f t="shared" si="4"/>
        <v>35</v>
      </c>
      <c r="P254" s="64">
        <f t="shared" si="5"/>
        <v>35</v>
      </c>
      <c r="Q254" s="65">
        <f t="shared" si="6"/>
        <v>0.3916666667</v>
      </c>
      <c r="R254" s="65">
        <f t="shared" si="7"/>
        <v>0.5916666667</v>
      </c>
      <c r="S254" s="73">
        <f t="shared" si="8"/>
        <v>0.01097972973</v>
      </c>
      <c r="T254" s="66">
        <f t="shared" si="9"/>
        <v>0.3723404255</v>
      </c>
      <c r="U254" s="27">
        <f t="shared" si="10"/>
        <v>0.3771859282</v>
      </c>
      <c r="V254" s="27">
        <f t="shared" si="11"/>
        <v>-0.1404575654</v>
      </c>
      <c r="W254" s="27">
        <f t="shared" si="12"/>
        <v>-2.674772287</v>
      </c>
      <c r="X254" s="27">
        <f t="shared" si="13"/>
        <v>0.3393632504</v>
      </c>
      <c r="Y254" s="27">
        <f t="shared" si="14"/>
        <v>-0.000995313136</v>
      </c>
      <c r="Z254" s="27">
        <f t="shared" si="15"/>
        <v>0.09674504514</v>
      </c>
      <c r="AA254" s="27">
        <f t="shared" si="16"/>
        <v>2.005242312</v>
      </c>
      <c r="AB254" s="27">
        <f t="shared" si="17"/>
        <v>0.1572867612</v>
      </c>
      <c r="AC254" s="27">
        <f t="shared" si="18"/>
        <v>0.6700843803</v>
      </c>
      <c r="AD254" s="27">
        <f t="shared" si="19"/>
        <v>-0.4376520574</v>
      </c>
      <c r="AE254" s="27">
        <f t="shared" si="20"/>
        <v>0.0008016986374</v>
      </c>
      <c r="AF254" s="27">
        <f t="shared" si="21"/>
        <v>0.002650005217</v>
      </c>
      <c r="AG254" s="27">
        <f t="shared" si="22"/>
        <v>-0.03291708421</v>
      </c>
      <c r="AH254" s="27">
        <f t="shared" si="23"/>
        <v>-0.503995807</v>
      </c>
      <c r="AI254" s="27">
        <f t="shared" si="24"/>
        <v>-0.004764269356</v>
      </c>
      <c r="AJ254" s="27">
        <f t="shared" si="25"/>
        <v>-0.06388829732</v>
      </c>
      <c r="AK254" s="27">
        <f t="shared" si="26"/>
        <v>-0.4636394295</v>
      </c>
      <c r="AL254" s="27">
        <f t="shared" si="27"/>
        <v>-0.02516260252</v>
      </c>
      <c r="AM254" s="27">
        <f t="shared" si="28"/>
        <v>0.1182378862</v>
      </c>
      <c r="AN254" s="27">
        <f t="shared" si="29"/>
        <v>0.1006972948</v>
      </c>
      <c r="AO254" s="27"/>
      <c r="AP254" s="27"/>
      <c r="AQ254" s="27"/>
    </row>
    <row r="255">
      <c r="A255" s="29">
        <v>3755.0</v>
      </c>
      <c r="B255" s="30">
        <v>2071.0</v>
      </c>
      <c r="C255" s="14">
        <v>8.0</v>
      </c>
      <c r="D255" s="15">
        <v>19.0</v>
      </c>
      <c r="E255" s="16">
        <v>26.0</v>
      </c>
      <c r="F255" s="17">
        <v>56.0</v>
      </c>
      <c r="G255" s="18">
        <v>153.0</v>
      </c>
      <c r="H255" s="19">
        <v>20.0</v>
      </c>
      <c r="I255" s="20">
        <v>25.0</v>
      </c>
      <c r="J255" s="21">
        <v>41.0</v>
      </c>
      <c r="K255" s="22">
        <v>25.0</v>
      </c>
      <c r="L255" s="63">
        <f t="shared" si="1"/>
        <v>8</v>
      </c>
      <c r="M255" s="63">
        <f t="shared" si="2"/>
        <v>76</v>
      </c>
      <c r="N255" s="63">
        <f t="shared" si="3"/>
        <v>26</v>
      </c>
      <c r="O255" s="63">
        <f t="shared" si="4"/>
        <v>50</v>
      </c>
      <c r="P255" s="64">
        <f t="shared" si="5"/>
        <v>50</v>
      </c>
      <c r="Q255" s="65">
        <f t="shared" si="6"/>
        <v>0.3625</v>
      </c>
      <c r="R255" s="65">
        <f t="shared" si="7"/>
        <v>0.525</v>
      </c>
      <c r="S255" s="73">
        <f t="shared" si="8"/>
        <v>0.01641718976</v>
      </c>
      <c r="T255" s="66">
        <f t="shared" si="9"/>
        <v>0.3968253968</v>
      </c>
      <c r="U255" s="27">
        <f t="shared" si="10"/>
        <v>0.3914151394</v>
      </c>
      <c r="V255" s="27">
        <f t="shared" si="11"/>
        <v>-0.2100159624</v>
      </c>
      <c r="W255" s="27">
        <f t="shared" si="12"/>
        <v>-2.373389494</v>
      </c>
      <c r="X255" s="27">
        <f t="shared" si="13"/>
        <v>0.314091519</v>
      </c>
      <c r="Y255" s="27">
        <f t="shared" si="14"/>
        <v>-0.002225225726</v>
      </c>
      <c r="Z255" s="27">
        <f t="shared" si="15"/>
        <v>0.1283565692</v>
      </c>
      <c r="AA255" s="27">
        <f t="shared" si="16"/>
        <v>1.578815064</v>
      </c>
      <c r="AB255" s="27">
        <f t="shared" si="17"/>
        <v>0.2176660704</v>
      </c>
      <c r="AC255" s="27">
        <f t="shared" si="18"/>
        <v>0.5503045383</v>
      </c>
      <c r="AD255" s="27">
        <f t="shared" si="19"/>
        <v>-0.3748968337</v>
      </c>
      <c r="AE255" s="27">
        <f t="shared" si="20"/>
        <v>0.00267998677</v>
      </c>
      <c r="AF255" s="27">
        <f t="shared" si="21"/>
        <v>0.005257064023</v>
      </c>
      <c r="AG255" s="27">
        <f t="shared" si="22"/>
        <v>-0.03875189353</v>
      </c>
      <c r="AH255" s="27">
        <f t="shared" si="23"/>
        <v>-0.352106081</v>
      </c>
      <c r="AI255" s="27">
        <f t="shared" si="24"/>
        <v>-0.009858300283</v>
      </c>
      <c r="AJ255" s="27">
        <f t="shared" si="25"/>
        <v>-0.07845164997</v>
      </c>
      <c r="AK255" s="27">
        <f t="shared" si="26"/>
        <v>-0.3378595219</v>
      </c>
      <c r="AL255" s="27">
        <f t="shared" si="27"/>
        <v>-0.03222890302</v>
      </c>
      <c r="AM255" s="27">
        <f t="shared" si="28"/>
        <v>0.08987143074</v>
      </c>
      <c r="AN255" s="27">
        <f t="shared" si="29"/>
        <v>0.07983475568</v>
      </c>
      <c r="AO255" s="27"/>
      <c r="AP255" s="27"/>
      <c r="AQ255" s="27"/>
    </row>
    <row r="256">
      <c r="A256" s="29">
        <v>3757.0</v>
      </c>
      <c r="B256" s="30">
        <v>1047.0</v>
      </c>
      <c r="C256" s="14">
        <v>25.0</v>
      </c>
      <c r="D256" s="15">
        <v>22.0</v>
      </c>
      <c r="E256" s="16">
        <v>30.0</v>
      </c>
      <c r="F256" s="17">
        <v>16.0</v>
      </c>
      <c r="G256" s="18">
        <v>49.0</v>
      </c>
      <c r="H256" s="19">
        <v>12.0</v>
      </c>
      <c r="I256" s="20">
        <v>49.0</v>
      </c>
      <c r="J256" s="21">
        <v>28.0</v>
      </c>
      <c r="K256" s="22">
        <v>19.0</v>
      </c>
      <c r="L256" s="63">
        <f t="shared" si="1"/>
        <v>25</v>
      </c>
      <c r="M256" s="63">
        <f t="shared" si="2"/>
        <v>28</v>
      </c>
      <c r="N256" s="63">
        <f t="shared" si="3"/>
        <v>30</v>
      </c>
      <c r="O256" s="63">
        <f t="shared" si="4"/>
        <v>68</v>
      </c>
      <c r="P256" s="64">
        <f t="shared" si="5"/>
        <v>68</v>
      </c>
      <c r="Q256" s="65">
        <f t="shared" si="6"/>
        <v>0.6158940397</v>
      </c>
      <c r="R256" s="65">
        <f t="shared" si="7"/>
        <v>0.3509933775</v>
      </c>
      <c r="S256" s="73">
        <f t="shared" si="8"/>
        <v>0.05253104107</v>
      </c>
      <c r="T256" s="66">
        <f t="shared" si="9"/>
        <v>0.7083333333</v>
      </c>
      <c r="U256" s="27">
        <f t="shared" si="10"/>
        <v>0.7101656242</v>
      </c>
      <c r="V256" s="27">
        <f t="shared" si="11"/>
        <v>-0.6720003425</v>
      </c>
      <c r="W256" s="27">
        <f t="shared" si="12"/>
        <v>-1.586750466</v>
      </c>
      <c r="X256" s="27">
        <f t="shared" si="13"/>
        <v>0.5336471572</v>
      </c>
      <c r="Y256" s="27">
        <f t="shared" si="14"/>
        <v>-0.02278287103</v>
      </c>
      <c r="Z256" s="27">
        <f t="shared" si="15"/>
        <v>0.2745837988</v>
      </c>
      <c r="AA256" s="27">
        <f t="shared" si="16"/>
        <v>0.7056843713</v>
      </c>
      <c r="AB256" s="27">
        <f t="shared" si="17"/>
        <v>1.183330114</v>
      </c>
      <c r="AC256" s="27">
        <f t="shared" si="18"/>
        <v>0.6250873407</v>
      </c>
      <c r="AD256" s="27">
        <f t="shared" si="19"/>
        <v>-1.082200557</v>
      </c>
      <c r="AE256" s="27">
        <f t="shared" si="20"/>
        <v>0.08779791835</v>
      </c>
      <c r="AF256" s="27">
        <f t="shared" si="21"/>
        <v>0.03598464846</v>
      </c>
      <c r="AG256" s="27">
        <f t="shared" si="22"/>
        <v>-0.05542291394</v>
      </c>
      <c r="AH256" s="27">
        <f t="shared" si="23"/>
        <v>-0.1052185669</v>
      </c>
      <c r="AI256" s="27">
        <f t="shared" si="24"/>
        <v>-0.1714882673</v>
      </c>
      <c r="AJ256" s="27">
        <f t="shared" si="25"/>
        <v>-0.2851391698</v>
      </c>
      <c r="AK256" s="27">
        <f t="shared" si="26"/>
        <v>-0.256574441</v>
      </c>
      <c r="AL256" s="27">
        <f t="shared" si="27"/>
        <v>-0.2976861943</v>
      </c>
      <c r="AM256" s="27">
        <f t="shared" si="28"/>
        <v>0.1734431911</v>
      </c>
      <c r="AN256" s="27">
        <f t="shared" si="29"/>
        <v>0.391548867</v>
      </c>
      <c r="AO256" s="27"/>
      <c r="AP256" s="27"/>
      <c r="AQ256" s="27"/>
    </row>
    <row r="257">
      <c r="A257" s="29">
        <v>3758.0</v>
      </c>
      <c r="B257" s="30">
        <v>342.0</v>
      </c>
      <c r="C257" s="14">
        <v>2.0</v>
      </c>
      <c r="D257" s="15">
        <v>5.0</v>
      </c>
      <c r="E257" s="16">
        <v>13.0</v>
      </c>
      <c r="F257" s="17">
        <v>15.0</v>
      </c>
      <c r="G257" s="18">
        <v>7.0</v>
      </c>
      <c r="H257" s="19">
        <v>4.0</v>
      </c>
      <c r="I257" s="20">
        <v>10.0</v>
      </c>
      <c r="J257" s="21">
        <v>14.0</v>
      </c>
      <c r="K257" s="22">
        <v>15.0</v>
      </c>
      <c r="L257" s="63">
        <f t="shared" si="1"/>
        <v>2</v>
      </c>
      <c r="M257" s="63">
        <f t="shared" si="2"/>
        <v>19</v>
      </c>
      <c r="N257" s="63">
        <f t="shared" si="3"/>
        <v>13</v>
      </c>
      <c r="O257" s="63">
        <f t="shared" si="4"/>
        <v>25</v>
      </c>
      <c r="P257" s="64">
        <f t="shared" si="5"/>
        <v>25</v>
      </c>
      <c r="Q257" s="65">
        <f t="shared" si="6"/>
        <v>0.4576271186</v>
      </c>
      <c r="R257" s="65">
        <f t="shared" si="7"/>
        <v>0.3559322034</v>
      </c>
      <c r="S257" s="73">
        <f t="shared" si="8"/>
        <v>0.04385964912</v>
      </c>
      <c r="T257" s="66">
        <f t="shared" si="9"/>
        <v>0.5681818182</v>
      </c>
      <c r="U257" s="27">
        <f t="shared" si="10"/>
        <v>0.5860834827</v>
      </c>
      <c r="V257" s="27">
        <f t="shared" si="11"/>
        <v>-0.5610720563</v>
      </c>
      <c r="W257" s="27">
        <f t="shared" si="12"/>
        <v>-1.609077623</v>
      </c>
      <c r="X257" s="27">
        <f t="shared" si="13"/>
        <v>0.3965153016</v>
      </c>
      <c r="Y257" s="27">
        <f t="shared" si="14"/>
        <v>-0.01588205669</v>
      </c>
      <c r="Z257" s="27">
        <f t="shared" si="15"/>
        <v>0.2324836498</v>
      </c>
      <c r="AA257" s="27">
        <f t="shared" si="16"/>
        <v>0.7256834537</v>
      </c>
      <c r="AB257" s="27">
        <f t="shared" si="17"/>
        <v>0.7341094477</v>
      </c>
      <c r="AC257" s="27">
        <f t="shared" si="18"/>
        <v>0.4709933937</v>
      </c>
      <c r="AD257" s="27">
        <f t="shared" si="19"/>
        <v>-0.5974743365</v>
      </c>
      <c r="AE257" s="27">
        <f t="shared" si="20"/>
        <v>0.05110126542</v>
      </c>
      <c r="AF257" s="27">
        <f t="shared" si="21"/>
        <v>0.02543805579</v>
      </c>
      <c r="AG257" s="27">
        <f t="shared" si="22"/>
        <v>-0.04758556415</v>
      </c>
      <c r="AH257" s="27">
        <f t="shared" si="23"/>
        <v>-0.1097229473</v>
      </c>
      <c r="AI257" s="27">
        <f t="shared" si="24"/>
        <v>-0.08882566221</v>
      </c>
      <c r="AJ257" s="27">
        <f t="shared" si="25"/>
        <v>-0.1793825272</v>
      </c>
      <c r="AK257" s="27">
        <f t="shared" si="26"/>
        <v>-0.1960450424</v>
      </c>
      <c r="AL257" s="27">
        <f t="shared" si="27"/>
        <v>-0.1372206088</v>
      </c>
      <c r="AM257" s="27">
        <f t="shared" si="28"/>
        <v>0.09710399964</v>
      </c>
      <c r="AN257" s="27">
        <f t="shared" si="29"/>
        <v>0.1606213328</v>
      </c>
      <c r="AO257" s="27"/>
      <c r="AP257" s="27"/>
      <c r="AQ257" s="27"/>
    </row>
    <row r="258">
      <c r="A258" s="29">
        <v>3762.0</v>
      </c>
      <c r="B258" s="30">
        <v>2724.0</v>
      </c>
      <c r="C258" s="14">
        <v>17.0</v>
      </c>
      <c r="D258" s="15">
        <v>18.0</v>
      </c>
      <c r="E258" s="16">
        <v>25.0</v>
      </c>
      <c r="F258" s="17">
        <v>60.0</v>
      </c>
      <c r="G258" s="18">
        <v>142.0</v>
      </c>
      <c r="H258" s="19">
        <v>30.0</v>
      </c>
      <c r="I258" s="20">
        <v>26.0</v>
      </c>
      <c r="J258" s="21">
        <v>37.0</v>
      </c>
      <c r="K258" s="22">
        <v>21.0</v>
      </c>
      <c r="L258" s="63">
        <f t="shared" si="1"/>
        <v>17</v>
      </c>
      <c r="M258" s="63">
        <f t="shared" si="2"/>
        <v>90</v>
      </c>
      <c r="N258" s="63">
        <f t="shared" si="3"/>
        <v>25</v>
      </c>
      <c r="O258" s="63">
        <f t="shared" si="4"/>
        <v>47</v>
      </c>
      <c r="P258" s="64">
        <f t="shared" si="5"/>
        <v>47</v>
      </c>
      <c r="Q258" s="65">
        <f t="shared" si="6"/>
        <v>0.3575418994</v>
      </c>
      <c r="R258" s="65">
        <f t="shared" si="7"/>
        <v>0.5977653631</v>
      </c>
      <c r="S258" s="73">
        <f t="shared" si="8"/>
        <v>0.0154185022</v>
      </c>
      <c r="T258" s="66">
        <f t="shared" si="9"/>
        <v>0.3430656934</v>
      </c>
      <c r="U258" s="27">
        <f t="shared" si="10"/>
        <v>0.3454925633</v>
      </c>
      <c r="V258" s="27">
        <f t="shared" si="11"/>
        <v>-0.1972403088</v>
      </c>
      <c r="W258" s="27">
        <f t="shared" si="12"/>
        <v>-2.702342919</v>
      </c>
      <c r="X258" s="27">
        <f t="shared" si="13"/>
        <v>0.3097955264</v>
      </c>
      <c r="Y258" s="27">
        <f t="shared" si="14"/>
        <v>-0.001962731128</v>
      </c>
      <c r="Z258" s="27">
        <f t="shared" si="15"/>
        <v>0.1372564976</v>
      </c>
      <c r="AA258" s="27">
        <f t="shared" si="16"/>
        <v>2.046794061</v>
      </c>
      <c r="AB258" s="27">
        <f t="shared" si="17"/>
        <v>0.2016290194</v>
      </c>
      <c r="AC258" s="27">
        <f t="shared" si="18"/>
        <v>0.6180071075</v>
      </c>
      <c r="AD258" s="27">
        <f t="shared" si="19"/>
        <v>-0.3647116504</v>
      </c>
      <c r="AE258" s="27">
        <f t="shared" si="20"/>
        <v>0.002220050007</v>
      </c>
      <c r="AF258" s="27">
        <f t="shared" si="21"/>
        <v>0.005279605194</v>
      </c>
      <c r="AG258" s="27">
        <f t="shared" si="22"/>
        <v>-0.04718230828</v>
      </c>
      <c r="AH258" s="27">
        <f t="shared" si="23"/>
        <v>-0.5197420505</v>
      </c>
      <c r="AI258" s="27">
        <f t="shared" si="24"/>
        <v>-0.008576453014</v>
      </c>
      <c r="AJ258" s="27">
        <f t="shared" si="25"/>
        <v>-0.08274386943</v>
      </c>
      <c r="AK258" s="27">
        <f t="shared" si="26"/>
        <v>-0.4320141601</v>
      </c>
      <c r="AL258" s="27">
        <f t="shared" si="27"/>
        <v>-0.02944603045</v>
      </c>
      <c r="AM258" s="27">
        <f t="shared" si="28"/>
        <v>0.09954763876</v>
      </c>
      <c r="AN258" s="27">
        <f t="shared" si="29"/>
        <v>0.07660353244</v>
      </c>
      <c r="AO258" s="27"/>
      <c r="AP258" s="27"/>
      <c r="AQ258" s="27"/>
    </row>
    <row r="259">
      <c r="A259" s="29">
        <v>3763.0</v>
      </c>
      <c r="B259" s="30">
        <v>385.0</v>
      </c>
      <c r="C259" s="14">
        <v>4.0</v>
      </c>
      <c r="D259" s="15">
        <v>5.0</v>
      </c>
      <c r="E259" s="16">
        <v>2.0</v>
      </c>
      <c r="F259" s="17">
        <v>7.0</v>
      </c>
      <c r="G259" s="18">
        <v>30.0</v>
      </c>
      <c r="H259" s="19">
        <v>6.0</v>
      </c>
      <c r="I259" s="20">
        <v>9.0</v>
      </c>
      <c r="J259" s="21">
        <v>8.0</v>
      </c>
      <c r="K259" s="22">
        <v>12.0</v>
      </c>
      <c r="L259" s="63">
        <f t="shared" si="1"/>
        <v>4</v>
      </c>
      <c r="M259" s="63">
        <f t="shared" si="2"/>
        <v>13</v>
      </c>
      <c r="N259" s="63">
        <f t="shared" si="3"/>
        <v>2</v>
      </c>
      <c r="O259" s="63">
        <f t="shared" si="4"/>
        <v>21</v>
      </c>
      <c r="P259" s="64">
        <f t="shared" si="5"/>
        <v>21</v>
      </c>
      <c r="Q259" s="65">
        <f t="shared" si="6"/>
        <v>0.625</v>
      </c>
      <c r="R259" s="65">
        <f t="shared" si="7"/>
        <v>0.425</v>
      </c>
      <c r="S259" s="73">
        <f t="shared" si="8"/>
        <v>0.01558441558</v>
      </c>
      <c r="T259" s="66">
        <f t="shared" si="9"/>
        <v>0.6176470588</v>
      </c>
      <c r="U259" s="27">
        <f t="shared" si="10"/>
        <v>0.6250699958</v>
      </c>
      <c r="V259" s="27">
        <f t="shared" si="11"/>
        <v>-0.1993627462</v>
      </c>
      <c r="W259" s="27">
        <f t="shared" si="12"/>
        <v>-1.921315305</v>
      </c>
      <c r="X259" s="27">
        <f t="shared" si="13"/>
        <v>0.5415371017</v>
      </c>
      <c r="Y259" s="27">
        <f t="shared" si="14"/>
        <v>-0.002005198993</v>
      </c>
      <c r="Z259" s="27">
        <f t="shared" si="15"/>
        <v>0.09863690347</v>
      </c>
      <c r="AA259" s="27">
        <f t="shared" si="16"/>
        <v>1.034642978</v>
      </c>
      <c r="AB259" s="27">
        <f t="shared" si="17"/>
        <v>0.3562496497</v>
      </c>
      <c r="AC259" s="27">
        <f t="shared" si="18"/>
        <v>0.7680769417</v>
      </c>
      <c r="AD259" s="27">
        <f t="shared" si="19"/>
        <v>-1.114437674</v>
      </c>
      <c r="AE259" s="27">
        <f t="shared" si="20"/>
        <v>0.002292491628</v>
      </c>
      <c r="AF259" s="27">
        <f t="shared" si="21"/>
        <v>0.003834919908</v>
      </c>
      <c r="AG259" s="27">
        <f t="shared" si="22"/>
        <v>-0.02410703977</v>
      </c>
      <c r="AH259" s="27">
        <f t="shared" si="23"/>
        <v>-0.1867937778</v>
      </c>
      <c r="AI259" s="27">
        <f t="shared" si="24"/>
        <v>-0.01531642662</v>
      </c>
      <c r="AJ259" s="27">
        <f t="shared" si="25"/>
        <v>-0.1039430408</v>
      </c>
      <c r="AK259" s="27">
        <f t="shared" si="26"/>
        <v>-0.3817397836</v>
      </c>
      <c r="AL259" s="27">
        <f t="shared" si="27"/>
        <v>-0.09094550509</v>
      </c>
      <c r="AM259" s="27">
        <f t="shared" si="28"/>
        <v>0.2162695094</v>
      </c>
      <c r="AN259" s="27">
        <f t="shared" si="29"/>
        <v>0.4091739907</v>
      </c>
      <c r="AO259" s="27"/>
      <c r="AP259" s="27"/>
      <c r="AQ259" s="27"/>
    </row>
    <row r="260">
      <c r="A260" s="29">
        <v>3764.0</v>
      </c>
      <c r="B260" s="30">
        <v>3206.0</v>
      </c>
      <c r="C260" s="14">
        <v>14.0</v>
      </c>
      <c r="D260" s="15">
        <v>9.0</v>
      </c>
      <c r="E260" s="16">
        <v>17.0</v>
      </c>
      <c r="F260" s="17">
        <v>56.0</v>
      </c>
      <c r="G260" s="18">
        <v>170.0</v>
      </c>
      <c r="H260" s="19">
        <v>34.0</v>
      </c>
      <c r="I260" s="20">
        <v>36.0</v>
      </c>
      <c r="J260" s="21">
        <v>25.0</v>
      </c>
      <c r="K260" s="22">
        <v>23.0</v>
      </c>
      <c r="L260" s="63">
        <f t="shared" si="1"/>
        <v>14</v>
      </c>
      <c r="M260" s="63">
        <f t="shared" si="2"/>
        <v>90</v>
      </c>
      <c r="N260" s="63">
        <f t="shared" si="3"/>
        <v>17</v>
      </c>
      <c r="O260" s="63">
        <f t="shared" si="4"/>
        <v>59</v>
      </c>
      <c r="P260" s="64">
        <f t="shared" si="5"/>
        <v>59</v>
      </c>
      <c r="Q260" s="65">
        <f t="shared" si="6"/>
        <v>0.4055555556</v>
      </c>
      <c r="R260" s="65">
        <f t="shared" si="7"/>
        <v>0.5777777778</v>
      </c>
      <c r="S260" s="73">
        <f t="shared" si="8"/>
        <v>0.009669369931</v>
      </c>
      <c r="T260" s="66">
        <f t="shared" si="9"/>
        <v>0.3959731544</v>
      </c>
      <c r="U260" s="27">
        <f t="shared" si="10"/>
        <v>0.3953059819</v>
      </c>
      <c r="V260" s="27">
        <f t="shared" si="11"/>
        <v>-0.1236948626</v>
      </c>
      <c r="W260" s="27">
        <f t="shared" si="12"/>
        <v>-2.611984205</v>
      </c>
      <c r="X260" s="27">
        <f t="shared" si="13"/>
        <v>0.3513974082</v>
      </c>
      <c r="Y260" s="27">
        <f t="shared" si="14"/>
        <v>-0.0007719208785</v>
      </c>
      <c r="Z260" s="27">
        <f t="shared" si="15"/>
        <v>0.08319916909</v>
      </c>
      <c r="AA260" s="27">
        <f t="shared" si="16"/>
        <v>1.912204443</v>
      </c>
      <c r="AB260" s="27">
        <f t="shared" si="17"/>
        <v>0.1434275033</v>
      </c>
      <c r="AC260" s="27">
        <f t="shared" si="18"/>
        <v>0.6775587674</v>
      </c>
      <c r="AD260" s="27">
        <f t="shared" si="19"/>
        <v>-0.46924155</v>
      </c>
      <c r="AE260" s="27">
        <f t="shared" si="20"/>
        <v>0.0005475587497</v>
      </c>
      <c r="AF260" s="27">
        <f t="shared" si="21"/>
        <v>0.002006982161</v>
      </c>
      <c r="AG260" s="27">
        <f t="shared" si="22"/>
        <v>-0.02764364757</v>
      </c>
      <c r="AH260" s="27">
        <f t="shared" si="23"/>
        <v>-0.4693297864</v>
      </c>
      <c r="AI260" s="27">
        <f t="shared" si="24"/>
        <v>-0.003825983582</v>
      </c>
      <c r="AJ260" s="27">
        <f t="shared" si="25"/>
        <v>-0.05689122883</v>
      </c>
      <c r="AK260" s="27">
        <f t="shared" si="26"/>
        <v>-0.4578060935</v>
      </c>
      <c r="AL260" s="27">
        <f t="shared" si="27"/>
        <v>-0.02375907725</v>
      </c>
      <c r="AM260" s="27">
        <f t="shared" si="28"/>
        <v>0.1237963598</v>
      </c>
      <c r="AN260" s="27">
        <f t="shared" si="29"/>
        <v>0.1117941383</v>
      </c>
      <c r="AO260" s="27"/>
      <c r="AP260" s="27"/>
      <c r="AQ260" s="27"/>
    </row>
    <row r="261">
      <c r="A261" s="29">
        <v>3765.0</v>
      </c>
      <c r="B261" s="30">
        <v>1841.0</v>
      </c>
      <c r="C261" s="14">
        <v>13.0</v>
      </c>
      <c r="D261" s="15">
        <v>10.0</v>
      </c>
      <c r="E261" s="16">
        <v>6.0</v>
      </c>
      <c r="F261" s="17">
        <v>47.0</v>
      </c>
      <c r="G261" s="18">
        <v>74.0</v>
      </c>
      <c r="H261" s="19">
        <v>18.0</v>
      </c>
      <c r="I261" s="20">
        <v>18.0</v>
      </c>
      <c r="J261" s="21">
        <v>20.0</v>
      </c>
      <c r="K261" s="22">
        <v>11.0</v>
      </c>
      <c r="L261" s="63">
        <f t="shared" si="1"/>
        <v>13</v>
      </c>
      <c r="M261" s="63">
        <f t="shared" si="2"/>
        <v>65</v>
      </c>
      <c r="N261" s="63">
        <f t="shared" si="3"/>
        <v>6</v>
      </c>
      <c r="O261" s="63">
        <f t="shared" si="4"/>
        <v>29</v>
      </c>
      <c r="P261" s="64">
        <f t="shared" si="5"/>
        <v>29</v>
      </c>
      <c r="Q261" s="65">
        <f t="shared" si="6"/>
        <v>0.3716814159</v>
      </c>
      <c r="R261" s="65">
        <f t="shared" si="7"/>
        <v>0.6902654867</v>
      </c>
      <c r="S261" s="73">
        <f t="shared" si="8"/>
        <v>0.010320478</v>
      </c>
      <c r="T261" s="66">
        <f t="shared" si="9"/>
        <v>0.3085106383</v>
      </c>
      <c r="U261" s="27">
        <f t="shared" si="10"/>
        <v>0.3069952991</v>
      </c>
      <c r="V261" s="27">
        <f t="shared" si="11"/>
        <v>-0.1320241254</v>
      </c>
      <c r="W261" s="27">
        <f t="shared" si="12"/>
        <v>-3.120512103</v>
      </c>
      <c r="X261" s="27">
        <f t="shared" si="13"/>
        <v>0.3220468428</v>
      </c>
      <c r="Y261" s="27">
        <f t="shared" si="14"/>
        <v>-0.0008793789406</v>
      </c>
      <c r="Z261" s="27">
        <f t="shared" si="15"/>
        <v>0.1060903667</v>
      </c>
      <c r="AA261" s="27">
        <f t="shared" si="16"/>
        <v>2.729260395</v>
      </c>
      <c r="AB261" s="27">
        <f t="shared" si="17"/>
        <v>0.1402989973</v>
      </c>
      <c r="AC261" s="27">
        <f t="shared" si="18"/>
        <v>0.7418614195</v>
      </c>
      <c r="AD261" s="27">
        <f t="shared" si="19"/>
        <v>-0.3941281406</v>
      </c>
      <c r="AE261" s="27">
        <f t="shared" si="20"/>
        <v>0.0006657874937</v>
      </c>
      <c r="AF261" s="27">
        <f t="shared" si="21"/>
        <v>0.002731505696</v>
      </c>
      <c r="AG261" s="27">
        <f t="shared" si="22"/>
        <v>-0.0421121713</v>
      </c>
      <c r="AH261" s="27">
        <f t="shared" si="23"/>
        <v>-0.800283924</v>
      </c>
      <c r="AI261" s="27">
        <f t="shared" si="24"/>
        <v>-0.003994540853</v>
      </c>
      <c r="AJ261" s="27">
        <f t="shared" si="25"/>
        <v>-0.06648486145</v>
      </c>
      <c r="AK261" s="27">
        <f t="shared" si="26"/>
        <v>-0.5988426325</v>
      </c>
      <c r="AL261" s="27">
        <f t="shared" si="27"/>
        <v>-0.02129963641</v>
      </c>
      <c r="AM261" s="27">
        <f t="shared" si="28"/>
        <v>0.1242236207</v>
      </c>
      <c r="AN261" s="27">
        <f t="shared" si="29"/>
        <v>0.08605587179</v>
      </c>
      <c r="AO261" s="27"/>
      <c r="AP261" s="27"/>
      <c r="AQ261" s="27"/>
    </row>
    <row r="262">
      <c r="A262" s="29">
        <v>3766.0</v>
      </c>
      <c r="B262" s="30">
        <v>2207.0</v>
      </c>
      <c r="C262" s="14">
        <v>34.0</v>
      </c>
      <c r="D262" s="15">
        <v>21.0</v>
      </c>
      <c r="E262" s="16">
        <v>32.0</v>
      </c>
      <c r="F262" s="17">
        <v>65.0</v>
      </c>
      <c r="G262" s="18">
        <v>136.0</v>
      </c>
      <c r="H262" s="19">
        <v>31.0</v>
      </c>
      <c r="I262" s="20">
        <v>60.0</v>
      </c>
      <c r="J262" s="21">
        <v>71.0</v>
      </c>
      <c r="K262" s="22">
        <v>49.0</v>
      </c>
      <c r="L262" s="63">
        <f t="shared" si="1"/>
        <v>34</v>
      </c>
      <c r="M262" s="63">
        <f t="shared" si="2"/>
        <v>96</v>
      </c>
      <c r="N262" s="63">
        <f t="shared" si="3"/>
        <v>32</v>
      </c>
      <c r="O262" s="63">
        <f t="shared" si="4"/>
        <v>109</v>
      </c>
      <c r="P262" s="64">
        <f t="shared" si="5"/>
        <v>109</v>
      </c>
      <c r="Q262" s="65">
        <f t="shared" si="6"/>
        <v>0.5276752768</v>
      </c>
      <c r="R262" s="65">
        <f t="shared" si="7"/>
        <v>0.479704797</v>
      </c>
      <c r="S262" s="73">
        <f t="shared" si="8"/>
        <v>0.02990484821</v>
      </c>
      <c r="T262" s="66">
        <f t="shared" si="9"/>
        <v>0.5317073171</v>
      </c>
      <c r="U262" s="27">
        <f t="shared" si="10"/>
        <v>0.5316133339</v>
      </c>
      <c r="V262" s="27">
        <f t="shared" si="11"/>
        <v>-0.3825560627</v>
      </c>
      <c r="W262" s="27">
        <f t="shared" si="12"/>
        <v>-2.168621572</v>
      </c>
      <c r="X262" s="27">
        <f t="shared" si="13"/>
        <v>0.4572091841</v>
      </c>
      <c r="Y262" s="27">
        <f t="shared" si="14"/>
        <v>-0.007383455143</v>
      </c>
      <c r="Z262" s="27">
        <f t="shared" si="15"/>
        <v>0.2136365927</v>
      </c>
      <c r="AA262" s="27">
        <f t="shared" si="16"/>
        <v>1.318137688</v>
      </c>
      <c r="AB262" s="27">
        <f t="shared" si="17"/>
        <v>0.5771547268</v>
      </c>
      <c r="AC262" s="27">
        <f t="shared" si="18"/>
        <v>0.7319418647</v>
      </c>
      <c r="AD262" s="27">
        <f t="shared" si="19"/>
        <v>-0.7943817237</v>
      </c>
      <c r="AE262" s="27">
        <f t="shared" si="20"/>
        <v>0.01619798539</v>
      </c>
      <c r="AF262" s="27">
        <f t="shared" si="21"/>
        <v>0.01593835855</v>
      </c>
      <c r="AG262" s="27">
        <f t="shared" si="22"/>
        <v>-0.05893390634</v>
      </c>
      <c r="AH262" s="27">
        <f t="shared" si="23"/>
        <v>-0.2686072927</v>
      </c>
      <c r="AI262" s="27">
        <f t="shared" si="24"/>
        <v>-0.04761528046</v>
      </c>
      <c r="AJ262" s="27">
        <f t="shared" si="25"/>
        <v>-0.1900720943</v>
      </c>
      <c r="AK262" s="27">
        <f t="shared" si="26"/>
        <v>-0.4106051715</v>
      </c>
      <c r="AL262" s="27">
        <f t="shared" si="27"/>
        <v>-0.1243958177</v>
      </c>
      <c r="AM262" s="27">
        <f t="shared" si="28"/>
        <v>0.1740018577</v>
      </c>
      <c r="AN262" s="27">
        <f t="shared" si="29"/>
        <v>0.2462454461</v>
      </c>
      <c r="AO262" s="27"/>
      <c r="AP262" s="27"/>
      <c r="AQ262" s="27"/>
    </row>
    <row r="263">
      <c r="A263" s="29">
        <v>3769.0</v>
      </c>
      <c r="B263" s="30">
        <v>1088.0</v>
      </c>
      <c r="C263" s="14">
        <v>10.0</v>
      </c>
      <c r="D263" s="15">
        <v>10.0</v>
      </c>
      <c r="E263" s="16">
        <v>16.0</v>
      </c>
      <c r="F263" s="17">
        <v>23.0</v>
      </c>
      <c r="G263" s="18">
        <v>78.0</v>
      </c>
      <c r="H263" s="19">
        <v>16.0</v>
      </c>
      <c r="I263" s="20">
        <v>19.0</v>
      </c>
      <c r="J263" s="21">
        <v>14.0</v>
      </c>
      <c r="K263" s="22">
        <v>24.0</v>
      </c>
      <c r="L263" s="63">
        <f t="shared" si="1"/>
        <v>10</v>
      </c>
      <c r="M263" s="63">
        <f t="shared" si="2"/>
        <v>39</v>
      </c>
      <c r="N263" s="63">
        <f t="shared" si="3"/>
        <v>16</v>
      </c>
      <c r="O263" s="63">
        <f t="shared" si="4"/>
        <v>43</v>
      </c>
      <c r="P263" s="64">
        <f t="shared" si="5"/>
        <v>43</v>
      </c>
      <c r="Q263" s="65">
        <f t="shared" si="6"/>
        <v>0.4907407407</v>
      </c>
      <c r="R263" s="65">
        <f t="shared" si="7"/>
        <v>0.4537037037</v>
      </c>
      <c r="S263" s="73">
        <f t="shared" si="8"/>
        <v>0.02389705882</v>
      </c>
      <c r="T263" s="66">
        <f t="shared" si="9"/>
        <v>0.5243902439</v>
      </c>
      <c r="U263" s="27">
        <f t="shared" si="10"/>
        <v>0.5237636218</v>
      </c>
      <c r="V263" s="27">
        <f t="shared" si="11"/>
        <v>-0.3057017601</v>
      </c>
      <c r="W263" s="27">
        <f t="shared" si="12"/>
        <v>-2.05107734</v>
      </c>
      <c r="X263" s="27">
        <f t="shared" si="13"/>
        <v>0.4252069095</v>
      </c>
      <c r="Y263" s="27">
        <f t="shared" si="14"/>
        <v>-0.004714822433</v>
      </c>
      <c r="Z263" s="27">
        <f t="shared" si="15"/>
        <v>0.16146439</v>
      </c>
      <c r="AA263" s="27">
        <f t="shared" si="16"/>
        <v>1.179118094</v>
      </c>
      <c r="AB263" s="27">
        <f t="shared" si="17"/>
        <v>0.4289241255</v>
      </c>
      <c r="AC263" s="27">
        <f t="shared" si="18"/>
        <v>0.643813707</v>
      </c>
      <c r="AD263" s="27">
        <f t="shared" si="19"/>
        <v>-0.6870684066</v>
      </c>
      <c r="AE263" s="27">
        <f t="shared" si="20"/>
        <v>0.008265508056</v>
      </c>
      <c r="AF263" s="27">
        <f t="shared" si="21"/>
        <v>0.009626037654</v>
      </c>
      <c r="AG263" s="27">
        <f t="shared" si="22"/>
        <v>-0.04212739502</v>
      </c>
      <c r="AH263" s="27">
        <f t="shared" si="23"/>
        <v>-0.2272545509</v>
      </c>
      <c r="AI263" s="27">
        <f t="shared" si="24"/>
        <v>-0.02827726584</v>
      </c>
      <c r="AJ263" s="27">
        <f t="shared" si="25"/>
        <v>-0.1335995024</v>
      </c>
      <c r="AK263" s="27">
        <f t="shared" si="26"/>
        <v>-0.3415909127</v>
      </c>
      <c r="AL263" s="27">
        <f t="shared" si="27"/>
        <v>-0.0859764214</v>
      </c>
      <c r="AM263" s="27">
        <f t="shared" si="28"/>
        <v>0.1423386633</v>
      </c>
      <c r="AN263" s="27">
        <f t="shared" si="29"/>
        <v>0.1980725579</v>
      </c>
      <c r="AO263" s="27"/>
      <c r="AP263" s="27"/>
      <c r="AQ263" s="27"/>
    </row>
    <row r="264">
      <c r="A264" s="29">
        <v>3771.0</v>
      </c>
      <c r="B264" s="30">
        <v>932.0</v>
      </c>
      <c r="C264" s="14">
        <v>14.0</v>
      </c>
      <c r="D264" s="15">
        <v>4.0</v>
      </c>
      <c r="E264" s="16">
        <v>7.0</v>
      </c>
      <c r="F264" s="17">
        <v>26.0</v>
      </c>
      <c r="G264" s="18">
        <v>49.0</v>
      </c>
      <c r="H264" s="19">
        <v>21.0</v>
      </c>
      <c r="I264" s="20">
        <v>17.0</v>
      </c>
      <c r="J264" s="21">
        <v>12.0</v>
      </c>
      <c r="K264" s="22">
        <v>6.0</v>
      </c>
      <c r="L264" s="63">
        <f t="shared" si="1"/>
        <v>14</v>
      </c>
      <c r="M264" s="63">
        <f t="shared" si="2"/>
        <v>47</v>
      </c>
      <c r="N264" s="63">
        <f t="shared" si="3"/>
        <v>7</v>
      </c>
      <c r="O264" s="63">
        <f t="shared" si="4"/>
        <v>23</v>
      </c>
      <c r="P264" s="64">
        <f t="shared" si="5"/>
        <v>23</v>
      </c>
      <c r="Q264" s="65">
        <f t="shared" si="6"/>
        <v>0.4065934066</v>
      </c>
      <c r="R264" s="65">
        <f t="shared" si="7"/>
        <v>0.6703296703</v>
      </c>
      <c r="S264" s="73">
        <f t="shared" si="8"/>
        <v>0.02253218884</v>
      </c>
      <c r="T264" s="66">
        <f t="shared" si="9"/>
        <v>0.3285714286</v>
      </c>
      <c r="U264" s="27">
        <f t="shared" si="10"/>
        <v>0.3226345936</v>
      </c>
      <c r="V264" s="27">
        <f t="shared" si="11"/>
        <v>-0.2882417388</v>
      </c>
      <c r="W264" s="27">
        <f t="shared" si="12"/>
        <v>-3.030387423</v>
      </c>
      <c r="X264" s="27">
        <f t="shared" si="13"/>
        <v>0.352296664</v>
      </c>
      <c r="Y264" s="27">
        <f t="shared" si="14"/>
        <v>-0.004191632517</v>
      </c>
      <c r="Z264" s="27">
        <f t="shared" si="15"/>
        <v>0.2249322896</v>
      </c>
      <c r="AA264" s="27">
        <f t="shared" si="16"/>
        <v>2.573887377</v>
      </c>
      <c r="AB264" s="27">
        <f t="shared" si="17"/>
        <v>0.3350793173</v>
      </c>
      <c r="AC264" s="27">
        <f t="shared" si="18"/>
        <v>0.7881058559</v>
      </c>
      <c r="AD264" s="27">
        <f t="shared" si="19"/>
        <v>-0.4716462808</v>
      </c>
      <c r="AE264" s="27">
        <f t="shared" si="20"/>
        <v>0.006928613614</v>
      </c>
      <c r="AF264" s="27">
        <f t="shared" si="21"/>
        <v>0.01264391402</v>
      </c>
      <c r="AG264" s="27">
        <f t="shared" si="22"/>
        <v>-0.08670732161</v>
      </c>
      <c r="AH264" s="27">
        <f t="shared" si="23"/>
        <v>-0.7329273757</v>
      </c>
      <c r="AI264" s="27">
        <f t="shared" si="24"/>
        <v>-0.02082876365</v>
      </c>
      <c r="AJ264" s="27">
        <f t="shared" si="25"/>
        <v>-0.1542013253</v>
      </c>
      <c r="AK264" s="27">
        <f t="shared" si="26"/>
        <v>-0.6177983764</v>
      </c>
      <c r="AL264" s="27">
        <f t="shared" si="27"/>
        <v>-0.05564866236</v>
      </c>
      <c r="AM264" s="27">
        <f t="shared" si="28"/>
        <v>0.1443628465</v>
      </c>
      <c r="AN264" s="27">
        <f t="shared" si="29"/>
        <v>0.1126546086</v>
      </c>
      <c r="AO264" s="27"/>
      <c r="AP264" s="27"/>
      <c r="AQ264" s="27"/>
    </row>
    <row r="265">
      <c r="A265" s="29">
        <v>3773.0</v>
      </c>
      <c r="B265" s="30">
        <v>1223.0</v>
      </c>
      <c r="C265" s="14">
        <v>10.0</v>
      </c>
      <c r="D265" s="15">
        <v>7.0</v>
      </c>
      <c r="E265" s="16">
        <v>9.0</v>
      </c>
      <c r="F265" s="17">
        <v>27.0</v>
      </c>
      <c r="G265" s="18">
        <v>81.0</v>
      </c>
      <c r="H265" s="19">
        <v>14.0</v>
      </c>
      <c r="I265" s="20">
        <v>13.0</v>
      </c>
      <c r="J265" s="21">
        <v>18.0</v>
      </c>
      <c r="K265" s="22">
        <v>13.0</v>
      </c>
      <c r="L265" s="63">
        <f t="shared" si="1"/>
        <v>10</v>
      </c>
      <c r="M265" s="63">
        <f t="shared" si="2"/>
        <v>41</v>
      </c>
      <c r="N265" s="63">
        <f t="shared" si="3"/>
        <v>9</v>
      </c>
      <c r="O265" s="63">
        <f t="shared" si="4"/>
        <v>26</v>
      </c>
      <c r="P265" s="64">
        <f t="shared" si="5"/>
        <v>26</v>
      </c>
      <c r="Q265" s="65">
        <f t="shared" si="6"/>
        <v>0.4186046512</v>
      </c>
      <c r="R265" s="65">
        <f t="shared" si="7"/>
        <v>0.5930232558</v>
      </c>
      <c r="S265" s="73">
        <f t="shared" si="8"/>
        <v>0.01553556827</v>
      </c>
      <c r="T265" s="66">
        <f t="shared" si="9"/>
        <v>0.3880597015</v>
      </c>
      <c r="U265" s="27">
        <f t="shared" si="10"/>
        <v>0.3889200111</v>
      </c>
      <c r="V265" s="27">
        <f t="shared" si="11"/>
        <v>-0.1987378698</v>
      </c>
      <c r="W265" s="27">
        <f t="shared" si="12"/>
        <v>-2.680905076</v>
      </c>
      <c r="X265" s="27">
        <f t="shared" si="13"/>
        <v>0.3627039193</v>
      </c>
      <c r="Y265" s="27">
        <f t="shared" si="14"/>
        <v>-0.001992648625</v>
      </c>
      <c r="Z265" s="27">
        <f t="shared" si="15"/>
        <v>0.1372014963</v>
      </c>
      <c r="AA265" s="27">
        <f t="shared" si="16"/>
        <v>2.0144482</v>
      </c>
      <c r="AB265" s="27">
        <f t="shared" si="17"/>
        <v>0.2378565423</v>
      </c>
      <c r="AC265" s="27">
        <f t="shared" si="18"/>
        <v>0.7178133885</v>
      </c>
      <c r="AD265" s="27">
        <f t="shared" si="19"/>
        <v>-0.4999238424</v>
      </c>
      <c r="AE265" s="27">
        <f t="shared" si="20"/>
        <v>0.002271002579</v>
      </c>
      <c r="AF265" s="27">
        <f t="shared" si="21"/>
        <v>0.005317559267</v>
      </c>
      <c r="AG265" s="27">
        <f t="shared" si="22"/>
        <v>-0.04678925141</v>
      </c>
      <c r="AH265" s="27">
        <f t="shared" si="23"/>
        <v>-0.5074704868</v>
      </c>
      <c r="AI265" s="27">
        <f t="shared" si="24"/>
        <v>-0.01019423716</v>
      </c>
      <c r="AJ265" s="27">
        <f t="shared" si="25"/>
        <v>-0.09683645175</v>
      </c>
      <c r="AK265" s="27">
        <f t="shared" si="26"/>
        <v>-0.4978024672</v>
      </c>
      <c r="AL265" s="27">
        <f t="shared" si="27"/>
        <v>-0.04066922782</v>
      </c>
      <c r="AM265" s="27">
        <f t="shared" si="28"/>
        <v>0.1353711612</v>
      </c>
      <c r="AN265" s="27">
        <f t="shared" si="29"/>
        <v>0.1229362939</v>
      </c>
      <c r="AO265" s="27"/>
      <c r="AP265" s="27"/>
      <c r="AQ265" s="27"/>
    </row>
    <row r="266">
      <c r="A266" s="29">
        <v>3780.0</v>
      </c>
      <c r="B266" s="30">
        <v>1589.0</v>
      </c>
      <c r="C266" s="14">
        <v>18.0</v>
      </c>
      <c r="D266" s="15">
        <v>10.0</v>
      </c>
      <c r="E266" s="16">
        <v>32.0</v>
      </c>
      <c r="F266" s="17">
        <v>48.0</v>
      </c>
      <c r="G266" s="18">
        <v>74.0</v>
      </c>
      <c r="H266" s="19">
        <v>20.0</v>
      </c>
      <c r="I266" s="20">
        <v>35.0</v>
      </c>
      <c r="J266" s="21">
        <v>42.0</v>
      </c>
      <c r="K266" s="22">
        <v>31.0</v>
      </c>
      <c r="L266" s="63">
        <f t="shared" si="1"/>
        <v>18</v>
      </c>
      <c r="M266" s="63">
        <f t="shared" si="2"/>
        <v>68</v>
      </c>
      <c r="N266" s="63">
        <f t="shared" si="3"/>
        <v>32</v>
      </c>
      <c r="O266" s="63">
        <f t="shared" si="4"/>
        <v>66</v>
      </c>
      <c r="P266" s="64">
        <f t="shared" si="5"/>
        <v>66</v>
      </c>
      <c r="Q266" s="65">
        <f t="shared" si="6"/>
        <v>0.4565217391</v>
      </c>
      <c r="R266" s="65">
        <f t="shared" si="7"/>
        <v>0.4673913043</v>
      </c>
      <c r="S266" s="73">
        <f t="shared" si="8"/>
        <v>0.03146633103</v>
      </c>
      <c r="T266" s="66">
        <f t="shared" si="9"/>
        <v>0.4925373134</v>
      </c>
      <c r="U266" s="27">
        <f t="shared" si="10"/>
        <v>0.4900758824</v>
      </c>
      <c r="V266" s="27">
        <f t="shared" si="11"/>
        <v>-0.4025312424</v>
      </c>
      <c r="W266" s="27">
        <f t="shared" si="12"/>
        <v>-2.11295545</v>
      </c>
      <c r="X266" s="27">
        <f t="shared" si="13"/>
        <v>0.3955575352</v>
      </c>
      <c r="Y266" s="27">
        <f t="shared" si="14"/>
        <v>-0.008174640268</v>
      </c>
      <c r="Z266" s="27">
        <f t="shared" si="15"/>
        <v>0.2190214825</v>
      </c>
      <c r="AA266" s="27">
        <f t="shared" si="16"/>
        <v>1.251335919</v>
      </c>
      <c r="AB266" s="27">
        <f t="shared" si="17"/>
        <v>0.5254017052</v>
      </c>
      <c r="AC266" s="27">
        <f t="shared" si="18"/>
        <v>0.6169896394</v>
      </c>
      <c r="AD266" s="27">
        <f t="shared" si="19"/>
        <v>-0.594591473</v>
      </c>
      <c r="AE266" s="27">
        <f t="shared" si="20"/>
        <v>0.0188701137</v>
      </c>
      <c r="AF266" s="27">
        <f t="shared" si="21"/>
        <v>0.01719329714</v>
      </c>
      <c r="AG266" s="27">
        <f t="shared" si="22"/>
        <v>-0.05886848604</v>
      </c>
      <c r="AH266" s="27">
        <f t="shared" si="23"/>
        <v>-0.2484491413</v>
      </c>
      <c r="AI266" s="27">
        <f t="shared" si="24"/>
        <v>-0.04560894985</v>
      </c>
      <c r="AJ266" s="27">
        <f t="shared" si="25"/>
        <v>-0.1685870254</v>
      </c>
      <c r="AK266" s="27">
        <f t="shared" si="26"/>
        <v>-0.3372347076</v>
      </c>
      <c r="AL266" s="27">
        <f t="shared" si="27"/>
        <v>-0.09797149087</v>
      </c>
      <c r="AM266" s="27">
        <f t="shared" si="28"/>
        <v>0.1268965704</v>
      </c>
      <c r="AN266" s="27">
        <f t="shared" si="29"/>
        <v>0.1594602193</v>
      </c>
      <c r="AO266" s="27"/>
      <c r="AP266" s="27"/>
      <c r="AQ266" s="27"/>
    </row>
    <row r="267">
      <c r="A267" s="29">
        <v>3781.0</v>
      </c>
      <c r="B267" s="30">
        <v>2416.0</v>
      </c>
      <c r="C267" s="14">
        <v>14.0</v>
      </c>
      <c r="D267" s="15">
        <v>17.0</v>
      </c>
      <c r="E267" s="16">
        <v>29.0</v>
      </c>
      <c r="F267" s="17">
        <v>30.0</v>
      </c>
      <c r="G267" s="18">
        <v>115.0</v>
      </c>
      <c r="H267" s="19">
        <v>22.0</v>
      </c>
      <c r="I267" s="20">
        <v>25.0</v>
      </c>
      <c r="J267" s="21">
        <v>38.0</v>
      </c>
      <c r="K267" s="22">
        <v>25.0</v>
      </c>
      <c r="L267" s="63">
        <f t="shared" si="1"/>
        <v>14</v>
      </c>
      <c r="M267" s="63">
        <f t="shared" si="2"/>
        <v>52</v>
      </c>
      <c r="N267" s="63">
        <f t="shared" si="3"/>
        <v>29</v>
      </c>
      <c r="O267" s="63">
        <f t="shared" si="4"/>
        <v>50</v>
      </c>
      <c r="P267" s="64">
        <f t="shared" si="5"/>
        <v>50</v>
      </c>
      <c r="Q267" s="65">
        <f t="shared" si="6"/>
        <v>0.4413793103</v>
      </c>
      <c r="R267" s="65">
        <f t="shared" si="7"/>
        <v>0.4551724138</v>
      </c>
      <c r="S267" s="73">
        <f t="shared" si="8"/>
        <v>0.01779801325</v>
      </c>
      <c r="T267" s="66">
        <f t="shared" si="9"/>
        <v>0.4901960784</v>
      </c>
      <c r="U267" s="27">
        <f t="shared" si="10"/>
        <v>0.491044761</v>
      </c>
      <c r="V267" s="27">
        <f t="shared" si="11"/>
        <v>-0.2276800679</v>
      </c>
      <c r="W267" s="27">
        <f t="shared" si="12"/>
        <v>-2.057717</v>
      </c>
      <c r="X267" s="27">
        <f t="shared" si="13"/>
        <v>0.382437236</v>
      </c>
      <c r="Y267" s="27">
        <f t="shared" si="14"/>
        <v>-0.002615287796</v>
      </c>
      <c r="Z267" s="27">
        <f t="shared" si="15"/>
        <v>0.120644475</v>
      </c>
      <c r="AA267" s="27">
        <f t="shared" si="16"/>
        <v>1.186764431</v>
      </c>
      <c r="AB267" s="27">
        <f t="shared" si="17"/>
        <v>0.2873210237</v>
      </c>
      <c r="AC267" s="27">
        <f t="shared" si="18"/>
        <v>0.5809298402</v>
      </c>
      <c r="AD267" s="27">
        <f t="shared" si="19"/>
        <v>-0.5558014739</v>
      </c>
      <c r="AE267" s="27">
        <f t="shared" si="20"/>
        <v>0.003414685989</v>
      </c>
      <c r="AF267" s="27">
        <f t="shared" si="21"/>
        <v>0.005356798507</v>
      </c>
      <c r="AG267" s="27">
        <f t="shared" si="22"/>
        <v>-0.03157903798</v>
      </c>
      <c r="AH267" s="27">
        <f t="shared" si="23"/>
        <v>-0.2294686789</v>
      </c>
      <c r="AI267" s="27">
        <f t="shared" si="24"/>
        <v>-0.01410754416</v>
      </c>
      <c r="AJ267" s="27">
        <f t="shared" si="25"/>
        <v>-0.08978326201</v>
      </c>
      <c r="AK267" s="27">
        <f t="shared" si="26"/>
        <v>-0.3092241354</v>
      </c>
      <c r="AL267" s="27">
        <f t="shared" si="27"/>
        <v>-0.05179956979</v>
      </c>
      <c r="AM267" s="27">
        <f t="shared" si="28"/>
        <v>0.1155170813</v>
      </c>
      <c r="AN267" s="27">
        <f t="shared" si="29"/>
        <v>0.1441132403</v>
      </c>
      <c r="AO267" s="27"/>
      <c r="AP267" s="27"/>
      <c r="AQ267" s="27"/>
    </row>
    <row r="268">
      <c r="A268" s="29">
        <v>3787.0</v>
      </c>
      <c r="B268" s="30">
        <v>1493.0</v>
      </c>
      <c r="C268" s="14">
        <v>18.0</v>
      </c>
      <c r="D268" s="15">
        <v>11.0</v>
      </c>
      <c r="E268" s="16">
        <v>14.0</v>
      </c>
      <c r="F268" s="17">
        <v>32.0</v>
      </c>
      <c r="G268" s="18">
        <v>118.0</v>
      </c>
      <c r="H268" s="19">
        <v>14.0</v>
      </c>
      <c r="I268" s="20">
        <v>21.0</v>
      </c>
      <c r="J268" s="21">
        <v>23.0</v>
      </c>
      <c r="K268" s="22">
        <v>32.0</v>
      </c>
      <c r="L268" s="63">
        <f t="shared" si="1"/>
        <v>18</v>
      </c>
      <c r="M268" s="63">
        <f t="shared" si="2"/>
        <v>46</v>
      </c>
      <c r="N268" s="63">
        <f t="shared" si="3"/>
        <v>14</v>
      </c>
      <c r="O268" s="63">
        <f t="shared" si="4"/>
        <v>53</v>
      </c>
      <c r="P268" s="64">
        <f t="shared" si="5"/>
        <v>53</v>
      </c>
      <c r="Q268" s="65">
        <f t="shared" si="6"/>
        <v>0.5419847328</v>
      </c>
      <c r="R268" s="65">
        <f t="shared" si="7"/>
        <v>0.4885496183</v>
      </c>
      <c r="S268" s="73">
        <f t="shared" si="8"/>
        <v>0.02143335566</v>
      </c>
      <c r="T268" s="66">
        <f t="shared" si="9"/>
        <v>0.5353535354</v>
      </c>
      <c r="U268" s="27">
        <f t="shared" si="10"/>
        <v>0.5343667837</v>
      </c>
      <c r="V268" s="27">
        <f t="shared" si="11"/>
        <v>-0.2741849781</v>
      </c>
      <c r="W268" s="27">
        <f t="shared" si="12"/>
        <v>-2.208606726</v>
      </c>
      <c r="X268" s="27">
        <f t="shared" si="13"/>
        <v>0.4696077462</v>
      </c>
      <c r="Y268" s="27">
        <f t="shared" si="14"/>
        <v>-0.003792772358</v>
      </c>
      <c r="Z268" s="27">
        <f t="shared" si="15"/>
        <v>0.1559404661</v>
      </c>
      <c r="AA268" s="27">
        <f t="shared" si="16"/>
        <v>1.367193583</v>
      </c>
      <c r="AB268" s="27">
        <f t="shared" si="17"/>
        <v>0.4248749549</v>
      </c>
      <c r="AC268" s="27">
        <f t="shared" si="18"/>
        <v>0.7656521589</v>
      </c>
      <c r="AD268" s="27">
        <f t="shared" si="19"/>
        <v>-0.8380498579</v>
      </c>
      <c r="AE268" s="27">
        <f t="shared" si="20"/>
        <v>0.005963575302</v>
      </c>
      <c r="AF268" s="27">
        <f t="shared" si="21"/>
        <v>0.008338258328</v>
      </c>
      <c r="AG268" s="27">
        <f t="shared" si="22"/>
        <v>-0.04381098632</v>
      </c>
      <c r="AH268" s="27">
        <f t="shared" si="23"/>
        <v>-0.2837407095</v>
      </c>
      <c r="AI268" s="27">
        <f t="shared" si="24"/>
        <v>-0.02512255407</v>
      </c>
      <c r="AJ268" s="27">
        <f t="shared" si="25"/>
        <v>-0.1425022926</v>
      </c>
      <c r="AK268" s="27">
        <f t="shared" si="26"/>
        <v>-0.4374354295</v>
      </c>
      <c r="AL268" s="27">
        <f t="shared" si="27"/>
        <v>-0.09405783118</v>
      </c>
      <c r="AM268" s="27">
        <f t="shared" si="28"/>
        <v>0.1869515692</v>
      </c>
      <c r="AN268" s="27">
        <f t="shared" si="29"/>
        <v>0.2668266029</v>
      </c>
      <c r="AO268" s="27"/>
      <c r="AP268" s="27"/>
      <c r="AQ268" s="27"/>
    </row>
    <row r="269">
      <c r="A269" s="29">
        <v>3793.0</v>
      </c>
      <c r="B269" s="30">
        <v>2128.0</v>
      </c>
      <c r="C269" s="14">
        <v>21.0</v>
      </c>
      <c r="D269" s="15">
        <v>18.0</v>
      </c>
      <c r="E269" s="16">
        <v>32.0</v>
      </c>
      <c r="F269" s="17">
        <v>15.0</v>
      </c>
      <c r="G269" s="18">
        <v>151.0</v>
      </c>
      <c r="H269" s="19">
        <v>28.0</v>
      </c>
      <c r="I269" s="20">
        <v>14.0</v>
      </c>
      <c r="J269" s="21">
        <v>85.0</v>
      </c>
      <c r="K269" s="22">
        <v>44.0</v>
      </c>
      <c r="L269" s="63">
        <f t="shared" si="1"/>
        <v>21</v>
      </c>
      <c r="M269" s="63">
        <f t="shared" si="2"/>
        <v>43</v>
      </c>
      <c r="N269" s="63">
        <f t="shared" si="3"/>
        <v>32</v>
      </c>
      <c r="O269" s="63">
        <f t="shared" si="4"/>
        <v>58</v>
      </c>
      <c r="P269" s="64">
        <f t="shared" si="5"/>
        <v>58</v>
      </c>
      <c r="Q269" s="65">
        <f t="shared" si="6"/>
        <v>0.512987013</v>
      </c>
      <c r="R269" s="65">
        <f t="shared" si="7"/>
        <v>0.4155844156</v>
      </c>
      <c r="S269" s="73">
        <f t="shared" si="8"/>
        <v>0.02490601504</v>
      </c>
      <c r="T269" s="66">
        <f t="shared" si="9"/>
        <v>0.5742574257</v>
      </c>
      <c r="U269" s="27">
        <f t="shared" si="10"/>
        <v>0.5659770141</v>
      </c>
      <c r="V269" s="27">
        <f t="shared" si="11"/>
        <v>-0.3186087748</v>
      </c>
      <c r="W269" s="27">
        <f t="shared" si="12"/>
        <v>-1.878749878</v>
      </c>
      <c r="X269" s="27">
        <f t="shared" si="13"/>
        <v>0.4444824004</v>
      </c>
      <c r="Y269" s="27">
        <f t="shared" si="14"/>
        <v>-0.005121355552</v>
      </c>
      <c r="Z269" s="27">
        <f t="shared" si="15"/>
        <v>0.1541428832</v>
      </c>
      <c r="AA269" s="27">
        <f t="shared" si="16"/>
        <v>0.9893071798</v>
      </c>
      <c r="AB269" s="27">
        <f t="shared" si="17"/>
        <v>0.4672986477</v>
      </c>
      <c r="AC269" s="27">
        <f t="shared" si="18"/>
        <v>0.6164550344</v>
      </c>
      <c r="AD269" s="27">
        <f t="shared" si="19"/>
        <v>-0.7507727335</v>
      </c>
      <c r="AE269" s="27">
        <f t="shared" si="20"/>
        <v>0.0093572651</v>
      </c>
      <c r="AF269" s="27">
        <f t="shared" si="21"/>
        <v>0.00957754214</v>
      </c>
      <c r="AG269" s="27">
        <f t="shared" si="22"/>
        <v>-0.03683818763</v>
      </c>
      <c r="AH269" s="27">
        <f t="shared" si="23"/>
        <v>-0.1746519242</v>
      </c>
      <c r="AI269" s="27">
        <f t="shared" si="24"/>
        <v>-0.03210785239</v>
      </c>
      <c r="AJ269" s="27">
        <f t="shared" si="25"/>
        <v>-0.1333232277</v>
      </c>
      <c r="AK269" s="27">
        <f t="shared" si="26"/>
        <v>-0.2995949042</v>
      </c>
      <c r="AL269" s="27">
        <f t="shared" si="27"/>
        <v>-0.09791464881</v>
      </c>
      <c r="AM269" s="27">
        <f t="shared" si="28"/>
        <v>0.142468327</v>
      </c>
      <c r="AN269" s="27">
        <f t="shared" si="29"/>
        <v>0.226249214</v>
      </c>
      <c r="AO269" s="27"/>
      <c r="AP269" s="27"/>
      <c r="AQ269" s="27"/>
    </row>
    <row r="270">
      <c r="A270" s="29">
        <v>3800.0</v>
      </c>
      <c r="B270" s="30">
        <v>2895.0</v>
      </c>
      <c r="C270" s="14">
        <v>39.0</v>
      </c>
      <c r="D270" s="15">
        <v>17.0</v>
      </c>
      <c r="E270" s="16">
        <v>44.0</v>
      </c>
      <c r="F270" s="17">
        <v>73.0</v>
      </c>
      <c r="G270" s="18">
        <v>188.0</v>
      </c>
      <c r="H270" s="19">
        <v>45.0</v>
      </c>
      <c r="I270" s="20">
        <v>73.0</v>
      </c>
      <c r="J270" s="21">
        <v>72.0</v>
      </c>
      <c r="K270" s="22">
        <v>44.0</v>
      </c>
      <c r="L270" s="63">
        <f t="shared" si="1"/>
        <v>39</v>
      </c>
      <c r="M270" s="63">
        <f t="shared" si="2"/>
        <v>118</v>
      </c>
      <c r="N270" s="63">
        <f t="shared" si="3"/>
        <v>44</v>
      </c>
      <c r="O270" s="63">
        <f t="shared" si="4"/>
        <v>117</v>
      </c>
      <c r="P270" s="64">
        <f t="shared" si="5"/>
        <v>117</v>
      </c>
      <c r="Q270" s="65">
        <f t="shared" si="6"/>
        <v>0.4905660377</v>
      </c>
      <c r="R270" s="65">
        <f t="shared" si="7"/>
        <v>0.4937106918</v>
      </c>
      <c r="S270" s="73">
        <f t="shared" si="8"/>
        <v>0.0286701209</v>
      </c>
      <c r="T270" s="66">
        <f t="shared" si="9"/>
        <v>0.4978723404</v>
      </c>
      <c r="U270" s="27">
        <f t="shared" si="10"/>
        <v>0.4959394473</v>
      </c>
      <c r="V270" s="27">
        <f t="shared" si="11"/>
        <v>-0.3667608841</v>
      </c>
      <c r="W270" s="27">
        <f t="shared" si="12"/>
        <v>-2.231938608</v>
      </c>
      <c r="X270" s="27">
        <f t="shared" si="13"/>
        <v>0.4250555365</v>
      </c>
      <c r="Y270" s="27">
        <f t="shared" si="14"/>
        <v>-0.006786337974</v>
      </c>
      <c r="Z270" s="27">
        <f t="shared" si="15"/>
        <v>0.2107958399</v>
      </c>
      <c r="AA270" s="27">
        <f t="shared" si="16"/>
        <v>1.396232425</v>
      </c>
      <c r="AB270" s="27">
        <f t="shared" si="17"/>
        <v>0.5144117861</v>
      </c>
      <c r="AC270" s="27">
        <f t="shared" si="18"/>
        <v>0.7003349349</v>
      </c>
      <c r="AD270" s="27">
        <f t="shared" si="19"/>
        <v>-0.6865793029</v>
      </c>
      <c r="AE270" s="27">
        <f t="shared" si="20"/>
        <v>0.01427331231</v>
      </c>
      <c r="AF270" s="27">
        <f t="shared" si="21"/>
        <v>0.0150771032</v>
      </c>
      <c r="AG270" s="27">
        <f t="shared" si="22"/>
        <v>-0.05984806211</v>
      </c>
      <c r="AH270" s="27">
        <f t="shared" si="23"/>
        <v>-0.2928284122</v>
      </c>
      <c r="AI270" s="27">
        <f t="shared" si="24"/>
        <v>-0.04068674269</v>
      </c>
      <c r="AJ270" s="27">
        <f t="shared" si="25"/>
        <v>-0.1743554329</v>
      </c>
      <c r="AK270" s="27">
        <f t="shared" si="26"/>
        <v>-0.4043450108</v>
      </c>
      <c r="AL270" s="27">
        <f t="shared" si="27"/>
        <v>-0.1030754323</v>
      </c>
      <c r="AM270" s="27">
        <f t="shared" si="28"/>
        <v>0.1547796355</v>
      </c>
      <c r="AN270" s="27">
        <f t="shared" si="29"/>
        <v>0.1978610926</v>
      </c>
      <c r="AO270" s="27"/>
      <c r="AP270" s="27"/>
      <c r="AQ270" s="27"/>
    </row>
    <row r="271">
      <c r="A271" s="29">
        <v>3863.0</v>
      </c>
      <c r="B271" s="30">
        <v>2726.0</v>
      </c>
      <c r="C271" s="14">
        <v>10.0</v>
      </c>
      <c r="D271" s="15">
        <v>8.0</v>
      </c>
      <c r="E271" s="16">
        <v>25.0</v>
      </c>
      <c r="F271" s="17">
        <v>56.0</v>
      </c>
      <c r="G271" s="18">
        <v>138.0</v>
      </c>
      <c r="H271" s="19">
        <v>50.0</v>
      </c>
      <c r="I271" s="20">
        <v>39.0</v>
      </c>
      <c r="J271" s="21">
        <v>31.0</v>
      </c>
      <c r="K271" s="22">
        <v>42.0</v>
      </c>
      <c r="L271" s="63">
        <f t="shared" si="1"/>
        <v>10</v>
      </c>
      <c r="M271" s="63">
        <f t="shared" si="2"/>
        <v>106</v>
      </c>
      <c r="N271" s="63">
        <f t="shared" si="3"/>
        <v>25</v>
      </c>
      <c r="O271" s="63">
        <f t="shared" si="4"/>
        <v>81</v>
      </c>
      <c r="P271" s="64">
        <f t="shared" si="5"/>
        <v>81</v>
      </c>
      <c r="Q271" s="65">
        <f t="shared" si="6"/>
        <v>0.4099099099</v>
      </c>
      <c r="R271" s="65">
        <f t="shared" si="7"/>
        <v>0.5225225225</v>
      </c>
      <c r="S271" s="73">
        <f t="shared" si="8"/>
        <v>0.01283932502</v>
      </c>
      <c r="T271" s="66">
        <f t="shared" si="9"/>
        <v>0.4331550802</v>
      </c>
      <c r="U271" s="27">
        <f t="shared" si="10"/>
        <v>0.4285914687</v>
      </c>
      <c r="V271" s="27">
        <f t="shared" si="11"/>
        <v>-0.164246332</v>
      </c>
      <c r="W271" s="27">
        <f t="shared" si="12"/>
        <v>-2.362189458</v>
      </c>
      <c r="X271" s="27">
        <f t="shared" si="13"/>
        <v>0.3551702793</v>
      </c>
      <c r="Y271" s="27">
        <f t="shared" si="14"/>
        <v>-0.00136100845</v>
      </c>
      <c r="Z271" s="27">
        <f t="shared" si="15"/>
        <v>0.09990959227</v>
      </c>
      <c r="AA271" s="27">
        <f t="shared" si="16"/>
        <v>1.563949351</v>
      </c>
      <c r="AB271" s="27">
        <f t="shared" si="17"/>
        <v>0.1924928127</v>
      </c>
      <c r="AC271" s="27">
        <f t="shared" si="18"/>
        <v>0.6193401183</v>
      </c>
      <c r="AD271" s="27">
        <f t="shared" si="19"/>
        <v>-0.479371915</v>
      </c>
      <c r="AE271" s="27">
        <f t="shared" si="20"/>
        <v>0.001281925464</v>
      </c>
      <c r="AF271" s="27">
        <f t="shared" si="21"/>
        <v>0.003200189728</v>
      </c>
      <c r="AG271" s="27">
        <f t="shared" si="22"/>
        <v>-0.03002117774</v>
      </c>
      <c r="AH271" s="27">
        <f t="shared" si="23"/>
        <v>-0.3471447964</v>
      </c>
      <c r="AI271" s="27">
        <f t="shared" si="24"/>
        <v>-0.006818191563</v>
      </c>
      <c r="AJ271" s="27">
        <f t="shared" si="25"/>
        <v>-0.0690512548</v>
      </c>
      <c r="AK271" s="27">
        <f t="shared" si="26"/>
        <v>-0.3784495498</v>
      </c>
      <c r="AL271" s="27">
        <f t="shared" si="27"/>
        <v>-0.03222921386</v>
      </c>
      <c r="AM271" s="27">
        <f t="shared" si="28"/>
        <v>0.1143742294</v>
      </c>
      <c r="AN271" s="27">
        <f t="shared" si="29"/>
        <v>0.1154338608</v>
      </c>
      <c r="AO271" s="27"/>
      <c r="AP271" s="27"/>
      <c r="AQ271" s="27"/>
    </row>
    <row r="272">
      <c r="A272" s="29">
        <v>4000.0</v>
      </c>
      <c r="B272" s="30">
        <v>1091.0</v>
      </c>
      <c r="C272" s="14">
        <v>2.0</v>
      </c>
      <c r="D272" s="15">
        <v>4.0</v>
      </c>
      <c r="E272" s="16">
        <v>9.0</v>
      </c>
      <c r="F272" s="17">
        <v>21.0</v>
      </c>
      <c r="G272" s="18">
        <v>29.0</v>
      </c>
      <c r="H272" s="19">
        <v>9.0</v>
      </c>
      <c r="I272" s="20">
        <v>4.0</v>
      </c>
      <c r="J272" s="21">
        <v>8.0</v>
      </c>
      <c r="K272" s="22">
        <v>8.0</v>
      </c>
      <c r="L272" s="63">
        <f t="shared" si="1"/>
        <v>2</v>
      </c>
      <c r="M272" s="63">
        <f t="shared" si="2"/>
        <v>30</v>
      </c>
      <c r="N272" s="63">
        <f t="shared" si="3"/>
        <v>9</v>
      </c>
      <c r="O272" s="63">
        <f t="shared" si="4"/>
        <v>12</v>
      </c>
      <c r="P272" s="64">
        <f t="shared" si="5"/>
        <v>12</v>
      </c>
      <c r="Q272" s="65">
        <f t="shared" si="6"/>
        <v>0.2641509434</v>
      </c>
      <c r="R272" s="65">
        <f t="shared" si="7"/>
        <v>0.6037735849</v>
      </c>
      <c r="S272" s="73">
        <f t="shared" si="8"/>
        <v>0.01008249313</v>
      </c>
      <c r="T272" s="66">
        <f t="shared" si="9"/>
        <v>0.2857142857</v>
      </c>
      <c r="U272" s="27">
        <f t="shared" si="10"/>
        <v>0.2846002052</v>
      </c>
      <c r="V272" s="27">
        <f t="shared" si="11"/>
        <v>-0.1289797174</v>
      </c>
      <c r="W272" s="27">
        <f t="shared" si="12"/>
        <v>-2.729504539</v>
      </c>
      <c r="X272" s="27">
        <f t="shared" si="13"/>
        <v>0.2288760581</v>
      </c>
      <c r="Y272" s="27">
        <f t="shared" si="14"/>
        <v>-0.0008392904958</v>
      </c>
      <c r="Z272" s="27">
        <f t="shared" si="15"/>
        <v>0.09065714171</v>
      </c>
      <c r="AA272" s="27">
        <f t="shared" si="16"/>
        <v>2.088146055</v>
      </c>
      <c r="AB272" s="27">
        <f t="shared" si="17"/>
        <v>0.09741010432</v>
      </c>
      <c r="AC272" s="27">
        <f t="shared" si="18"/>
        <v>0.4611710693</v>
      </c>
      <c r="AD272" s="27">
        <f t="shared" si="19"/>
        <v>-0.1990673718</v>
      </c>
      <c r="AE272" s="27">
        <f t="shared" si="20"/>
        <v>0.000620783263</v>
      </c>
      <c r="AF272" s="27">
        <f t="shared" si="21"/>
        <v>0.002280322667</v>
      </c>
      <c r="AG272" s="27">
        <f t="shared" si="22"/>
        <v>-0.03147687833</v>
      </c>
      <c r="AH272" s="27">
        <f t="shared" si="23"/>
        <v>-0.5355720958</v>
      </c>
      <c r="AI272" s="27">
        <f t="shared" si="24"/>
        <v>-0.002709470523</v>
      </c>
      <c r="AJ272" s="27">
        <f t="shared" si="25"/>
        <v>-0.04037663844</v>
      </c>
      <c r="AK272" s="27">
        <f t="shared" si="26"/>
        <v>-0.3256191431</v>
      </c>
      <c r="AL272" s="27">
        <f t="shared" si="27"/>
        <v>-0.01051000567</v>
      </c>
      <c r="AM272" s="27">
        <f t="shared" si="28"/>
        <v>0.05488134816</v>
      </c>
      <c r="AN272" s="27">
        <f t="shared" si="29"/>
        <v>0.03089046644</v>
      </c>
      <c r="AO272" s="27"/>
      <c r="AP272" s="27"/>
      <c r="AQ272" s="27"/>
    </row>
    <row r="273">
      <c r="A273" s="29">
        <v>4007.0</v>
      </c>
      <c r="B273" s="30">
        <v>1235.0</v>
      </c>
      <c r="C273" s="14">
        <v>1.0</v>
      </c>
      <c r="D273" s="15">
        <v>6.0</v>
      </c>
      <c r="E273" s="16">
        <v>9.0</v>
      </c>
      <c r="F273" s="17">
        <v>17.0</v>
      </c>
      <c r="G273" s="18">
        <v>51.0</v>
      </c>
      <c r="H273" s="19">
        <v>7.0</v>
      </c>
      <c r="I273" s="20">
        <v>15.0</v>
      </c>
      <c r="J273" s="21">
        <v>10.0</v>
      </c>
      <c r="K273" s="22">
        <v>11.0</v>
      </c>
      <c r="L273" s="63">
        <f t="shared" si="1"/>
        <v>1</v>
      </c>
      <c r="M273" s="63">
        <f t="shared" si="2"/>
        <v>24</v>
      </c>
      <c r="N273" s="63">
        <f t="shared" si="3"/>
        <v>9</v>
      </c>
      <c r="O273" s="63">
        <f t="shared" si="4"/>
        <v>26</v>
      </c>
      <c r="P273" s="64">
        <f t="shared" si="5"/>
        <v>26</v>
      </c>
      <c r="Q273" s="65">
        <f t="shared" si="6"/>
        <v>0.45</v>
      </c>
      <c r="R273" s="65">
        <f t="shared" si="7"/>
        <v>0.4166666667</v>
      </c>
      <c r="S273" s="73">
        <f t="shared" si="8"/>
        <v>0.008097165992</v>
      </c>
      <c r="T273" s="66">
        <f t="shared" si="9"/>
        <v>0.52</v>
      </c>
      <c r="U273" s="27">
        <f t="shared" si="10"/>
        <v>0.5250321514</v>
      </c>
      <c r="V273" s="27">
        <f t="shared" si="11"/>
        <v>-0.1035825335</v>
      </c>
      <c r="W273" s="27">
        <f t="shared" si="12"/>
        <v>-1.883642455</v>
      </c>
      <c r="X273" s="27">
        <f t="shared" si="13"/>
        <v>0.3899067133</v>
      </c>
      <c r="Y273" s="27">
        <f t="shared" si="14"/>
        <v>-0.000541305601</v>
      </c>
      <c r="Z273" s="27">
        <f t="shared" si="15"/>
        <v>0.05024371919</v>
      </c>
      <c r="AA273" s="27">
        <f t="shared" si="16"/>
        <v>0.9944665306</v>
      </c>
      <c r="AB273" s="27">
        <f t="shared" si="17"/>
        <v>0.1332690997</v>
      </c>
      <c r="AC273" s="27">
        <f t="shared" si="18"/>
        <v>0.5421719589</v>
      </c>
      <c r="AD273" s="27">
        <f t="shared" si="19"/>
        <v>-0.5777244904</v>
      </c>
      <c r="AE273" s="27">
        <f t="shared" si="20"/>
        <v>0.0003215402336</v>
      </c>
      <c r="AF273" s="27">
        <f t="shared" si="21"/>
        <v>0.001014941871</v>
      </c>
      <c r="AG273" s="27">
        <f t="shared" si="22"/>
        <v>-0.01203887935</v>
      </c>
      <c r="AH273" s="27">
        <f t="shared" si="23"/>
        <v>-0.1760199487</v>
      </c>
      <c r="AI273" s="27">
        <f t="shared" si="24"/>
        <v>-0.002976973673</v>
      </c>
      <c r="AJ273" s="27">
        <f t="shared" si="25"/>
        <v>-0.03812152485</v>
      </c>
      <c r="AK273" s="27">
        <f t="shared" si="26"/>
        <v>-0.264179781</v>
      </c>
      <c r="AL273" s="27">
        <f t="shared" si="27"/>
        <v>-0.0244956379</v>
      </c>
      <c r="AM273" s="27">
        <f t="shared" si="28"/>
        <v>0.1099157977</v>
      </c>
      <c r="AN273" s="27">
        <f t="shared" si="29"/>
        <v>0.1527233737</v>
      </c>
      <c r="AO273" s="27"/>
      <c r="AP273" s="27"/>
      <c r="AQ273" s="27"/>
    </row>
    <row r="274">
      <c r="A274" s="29">
        <v>4009.0</v>
      </c>
      <c r="B274" s="30">
        <v>1116.0</v>
      </c>
      <c r="C274" s="14">
        <v>3.0</v>
      </c>
      <c r="D274" s="15">
        <v>0.0</v>
      </c>
      <c r="E274" s="16">
        <v>7.0</v>
      </c>
      <c r="F274" s="17">
        <v>18.0</v>
      </c>
      <c r="G274" s="18">
        <v>46.0</v>
      </c>
      <c r="H274" s="19">
        <v>6.0</v>
      </c>
      <c r="I274" s="20">
        <v>8.0</v>
      </c>
      <c r="J274" s="21">
        <v>8.0</v>
      </c>
      <c r="K274" s="22">
        <v>6.0</v>
      </c>
      <c r="L274" s="63">
        <f t="shared" si="1"/>
        <v>3</v>
      </c>
      <c r="M274" s="63">
        <f t="shared" si="2"/>
        <v>24</v>
      </c>
      <c r="N274" s="63">
        <f t="shared" si="3"/>
        <v>7</v>
      </c>
      <c r="O274" s="63">
        <f t="shared" si="4"/>
        <v>14</v>
      </c>
      <c r="P274" s="64">
        <f t="shared" si="5"/>
        <v>14</v>
      </c>
      <c r="Q274" s="65">
        <f t="shared" si="6"/>
        <v>0.3541666667</v>
      </c>
      <c r="R274" s="65">
        <f t="shared" si="7"/>
        <v>0.5625</v>
      </c>
      <c r="S274" s="73">
        <f t="shared" si="8"/>
        <v>0.008960573477</v>
      </c>
      <c r="T274" s="66">
        <f t="shared" si="9"/>
        <v>0.3684210526</v>
      </c>
      <c r="U274" s="27">
        <f t="shared" si="10"/>
        <v>0.3724442667</v>
      </c>
      <c r="V274" s="27">
        <f t="shared" si="11"/>
        <v>-0.1146276244</v>
      </c>
      <c r="W274" s="27">
        <f t="shared" si="12"/>
        <v>-2.542917315</v>
      </c>
      <c r="X274" s="27">
        <f t="shared" si="13"/>
        <v>0.3068710243</v>
      </c>
      <c r="Y274" s="27">
        <f t="shared" si="14"/>
        <v>-0.0006629000424</v>
      </c>
      <c r="Z274" s="27">
        <f t="shared" si="15"/>
        <v>0.07506168532</v>
      </c>
      <c r="AA274" s="27">
        <f t="shared" si="16"/>
        <v>1.812415252</v>
      </c>
      <c r="AB274" s="27">
        <f t="shared" si="17"/>
        <v>0.1160719812</v>
      </c>
      <c r="AC274" s="27">
        <f t="shared" si="18"/>
        <v>0.5760577063</v>
      </c>
      <c r="AD274" s="27">
        <f t="shared" si="19"/>
        <v>-0.3578583199</v>
      </c>
      <c r="AE274" s="27">
        <f t="shared" si="20"/>
        <v>0.000435756237</v>
      </c>
      <c r="AF274" s="27">
        <f t="shared" si="21"/>
        <v>0.001677955596</v>
      </c>
      <c r="AG274" s="27">
        <f t="shared" si="22"/>
        <v>-0.02428042936</v>
      </c>
      <c r="AH274" s="27">
        <f t="shared" si="23"/>
        <v>-0.4330750814</v>
      </c>
      <c r="AI274" s="27">
        <f t="shared" si="24"/>
        <v>-0.002869298228</v>
      </c>
      <c r="AJ274" s="27">
        <f t="shared" si="25"/>
        <v>-0.04482310787</v>
      </c>
      <c r="AK274" s="27">
        <f t="shared" si="26"/>
        <v>-0.3789328734</v>
      </c>
      <c r="AL274" s="27">
        <f t="shared" si="27"/>
        <v>-0.01679120474</v>
      </c>
      <c r="AM274" s="27">
        <f t="shared" si="28"/>
        <v>0.09191454152</v>
      </c>
      <c r="AN274" s="27">
        <f t="shared" si="29"/>
        <v>0.07445451172</v>
      </c>
      <c r="AO274" s="27"/>
      <c r="AP274" s="27"/>
      <c r="AQ274" s="27"/>
    </row>
    <row r="275">
      <c r="A275" s="29">
        <v>4010.0</v>
      </c>
      <c r="B275" s="30">
        <v>2785.0</v>
      </c>
      <c r="C275" s="14">
        <v>14.0</v>
      </c>
      <c r="D275" s="15">
        <v>6.0</v>
      </c>
      <c r="E275" s="16">
        <v>31.0</v>
      </c>
      <c r="F275" s="17">
        <v>111.0</v>
      </c>
      <c r="G275" s="18">
        <v>194.0</v>
      </c>
      <c r="H275" s="19">
        <v>71.0</v>
      </c>
      <c r="I275" s="20">
        <v>53.0</v>
      </c>
      <c r="J275" s="21">
        <v>44.0</v>
      </c>
      <c r="K275" s="22">
        <v>41.0</v>
      </c>
      <c r="L275" s="63">
        <f t="shared" si="1"/>
        <v>14</v>
      </c>
      <c r="M275" s="63">
        <f t="shared" si="2"/>
        <v>182</v>
      </c>
      <c r="N275" s="63">
        <f t="shared" si="3"/>
        <v>31</v>
      </c>
      <c r="O275" s="63">
        <f t="shared" si="4"/>
        <v>94</v>
      </c>
      <c r="P275" s="64">
        <f t="shared" si="5"/>
        <v>89</v>
      </c>
      <c r="Q275" s="65">
        <f t="shared" si="6"/>
        <v>0.3364485981</v>
      </c>
      <c r="R275" s="65">
        <f t="shared" si="7"/>
        <v>0.6105919003</v>
      </c>
      <c r="S275" s="73">
        <f t="shared" si="8"/>
        <v>0.01615798923</v>
      </c>
      <c r="T275" s="66">
        <f t="shared" si="9"/>
        <v>0.3405797101</v>
      </c>
      <c r="U275" s="27">
        <f t="shared" si="10"/>
        <v>0.3222079914</v>
      </c>
      <c r="V275" s="27">
        <f t="shared" si="11"/>
        <v>-0.2067001543</v>
      </c>
      <c r="W275" s="27">
        <f t="shared" si="12"/>
        <v>-2.760328383</v>
      </c>
      <c r="X275" s="27">
        <f t="shared" si="13"/>
        <v>0.2915190379</v>
      </c>
      <c r="Y275" s="27">
        <f t="shared" si="14"/>
        <v>-0.002155515075</v>
      </c>
      <c r="Z275" s="27">
        <f t="shared" si="15"/>
        <v>0.1469258907</v>
      </c>
      <c r="AA275" s="27">
        <f t="shared" si="16"/>
        <v>2.13557453</v>
      </c>
      <c r="AB275" s="27">
        <f t="shared" si="17"/>
        <v>0.1988336776</v>
      </c>
      <c r="AC275" s="27">
        <f t="shared" si="18"/>
        <v>0.5940261204</v>
      </c>
      <c r="AD275" s="27">
        <f t="shared" si="19"/>
        <v>-0.3229484443</v>
      </c>
      <c r="AE275" s="27">
        <f t="shared" si="20"/>
        <v>0.002555042559</v>
      </c>
      <c r="AF275" s="27">
        <f t="shared" si="21"/>
        <v>0.00592259443</v>
      </c>
      <c r="AG275" s="27">
        <f t="shared" si="22"/>
        <v>-0.05158992488</v>
      </c>
      <c r="AH275" s="27">
        <f t="shared" si="23"/>
        <v>-0.5539221504</v>
      </c>
      <c r="AI275" s="27">
        <f t="shared" si="24"/>
        <v>-0.008863183625</v>
      </c>
      <c r="AJ275" s="27">
        <f t="shared" si="25"/>
        <v>-0.08334758599</v>
      </c>
      <c r="AK275" s="27">
        <f t="shared" si="26"/>
        <v>-0.4241606213</v>
      </c>
      <c r="AL275" s="27">
        <f t="shared" si="27"/>
        <v>-0.02732470262</v>
      </c>
      <c r="AM275" s="27">
        <f t="shared" si="28"/>
        <v>0.09003986093</v>
      </c>
      <c r="AN275" s="27">
        <f t="shared" si="29"/>
        <v>0.06382989604</v>
      </c>
      <c r="AO275" s="27"/>
      <c r="AP275" s="27"/>
      <c r="AQ275" s="27"/>
    </row>
    <row r="276">
      <c r="A276" s="29">
        <v>4011.0</v>
      </c>
      <c r="B276" s="30">
        <v>1015.0</v>
      </c>
      <c r="C276" s="14">
        <v>4.0</v>
      </c>
      <c r="D276" s="15">
        <v>2.0</v>
      </c>
      <c r="E276" s="16">
        <v>7.0</v>
      </c>
      <c r="F276" s="17">
        <v>26.0</v>
      </c>
      <c r="G276" s="18">
        <v>61.0</v>
      </c>
      <c r="H276" s="19">
        <v>22.0</v>
      </c>
      <c r="I276" s="20">
        <v>4.0</v>
      </c>
      <c r="J276" s="21">
        <v>17.0</v>
      </c>
      <c r="K276" s="22">
        <v>4.0</v>
      </c>
      <c r="L276" s="63">
        <f t="shared" si="1"/>
        <v>4</v>
      </c>
      <c r="M276" s="63">
        <f t="shared" si="2"/>
        <v>48</v>
      </c>
      <c r="N276" s="63">
        <f t="shared" si="3"/>
        <v>7</v>
      </c>
      <c r="O276" s="63">
        <f t="shared" si="4"/>
        <v>8</v>
      </c>
      <c r="P276" s="64">
        <f t="shared" si="5"/>
        <v>8</v>
      </c>
      <c r="Q276" s="65">
        <f t="shared" si="6"/>
        <v>0.1791044776</v>
      </c>
      <c r="R276" s="65">
        <f t="shared" si="7"/>
        <v>0.776119403</v>
      </c>
      <c r="S276" s="73">
        <f t="shared" si="8"/>
        <v>0.01083743842</v>
      </c>
      <c r="T276" s="66">
        <f t="shared" si="9"/>
        <v>0.1428571429</v>
      </c>
      <c r="U276" s="27">
        <f t="shared" si="10"/>
        <v>0.1411303894</v>
      </c>
      <c r="V276" s="27">
        <f t="shared" si="11"/>
        <v>-0.138637312</v>
      </c>
      <c r="W276" s="27">
        <f t="shared" si="12"/>
        <v>-3.508635499</v>
      </c>
      <c r="X276" s="27">
        <f t="shared" si="13"/>
        <v>0.1551867515</v>
      </c>
      <c r="Y276" s="27">
        <f t="shared" si="14"/>
        <v>-0.000969682866</v>
      </c>
      <c r="Z276" s="27">
        <f t="shared" si="15"/>
        <v>0.1252607947</v>
      </c>
      <c r="AA276" s="27">
        <f t="shared" si="16"/>
        <v>3.450402315</v>
      </c>
      <c r="AB276" s="27">
        <f t="shared" si="17"/>
        <v>0.07099323952</v>
      </c>
      <c r="AC276" s="27">
        <f t="shared" si="18"/>
        <v>0.4019488258</v>
      </c>
      <c r="AD276" s="27">
        <f t="shared" si="19"/>
        <v>-0.09151844605</v>
      </c>
      <c r="AE276" s="27">
        <f t="shared" si="20"/>
        <v>0.0007709320915</v>
      </c>
      <c r="AF276" s="27">
        <f t="shared" si="21"/>
        <v>0.003386633134</v>
      </c>
      <c r="AG276" s="27">
        <f t="shared" si="22"/>
        <v>-0.055906104</v>
      </c>
      <c r="AH276" s="27">
        <f t="shared" si="23"/>
        <v>-1.13757814</v>
      </c>
      <c r="AI276" s="27">
        <f t="shared" si="24"/>
        <v>-0.002122541178</v>
      </c>
      <c r="AJ276" s="27">
        <f t="shared" si="25"/>
        <v>-0.03782662349</v>
      </c>
      <c r="AK276" s="27">
        <f t="shared" si="26"/>
        <v>-0.3648153225</v>
      </c>
      <c r="AL276" s="27">
        <f t="shared" si="27"/>
        <v>-0.005193620511</v>
      </c>
      <c r="AM276" s="27">
        <f t="shared" si="28"/>
        <v>0.0324330475</v>
      </c>
      <c r="AN276" s="27">
        <f t="shared" si="29"/>
        <v>0.009629135495</v>
      </c>
      <c r="AO276" s="27"/>
      <c r="AP276" s="27"/>
      <c r="AQ276" s="27"/>
    </row>
    <row r="277">
      <c r="A277" s="29">
        <v>4012.0</v>
      </c>
      <c r="B277" s="30">
        <v>2201.0</v>
      </c>
      <c r="C277" s="14">
        <v>22.0</v>
      </c>
      <c r="D277" s="15">
        <v>15.0</v>
      </c>
      <c r="E277" s="16">
        <v>18.0</v>
      </c>
      <c r="F277" s="17">
        <v>65.0</v>
      </c>
      <c r="G277" s="18">
        <v>162.0</v>
      </c>
      <c r="H277" s="19">
        <v>38.0</v>
      </c>
      <c r="I277" s="20">
        <v>44.0</v>
      </c>
      <c r="J277" s="21">
        <v>40.0</v>
      </c>
      <c r="K277" s="22">
        <v>14.0</v>
      </c>
      <c r="L277" s="63">
        <f t="shared" si="1"/>
        <v>22</v>
      </c>
      <c r="M277" s="63">
        <f t="shared" si="2"/>
        <v>103</v>
      </c>
      <c r="N277" s="63">
        <f t="shared" si="3"/>
        <v>18</v>
      </c>
      <c r="O277" s="63">
        <f t="shared" si="4"/>
        <v>58</v>
      </c>
      <c r="P277" s="64">
        <f t="shared" si="5"/>
        <v>58</v>
      </c>
      <c r="Q277" s="65">
        <f t="shared" si="6"/>
        <v>0.3980099502</v>
      </c>
      <c r="R277" s="65">
        <f t="shared" si="7"/>
        <v>0.6218905473</v>
      </c>
      <c r="S277" s="73">
        <f t="shared" si="8"/>
        <v>0.01817355747</v>
      </c>
      <c r="T277" s="66">
        <f t="shared" si="9"/>
        <v>0.3602484472</v>
      </c>
      <c r="U277" s="27">
        <f t="shared" si="10"/>
        <v>0.3546498215</v>
      </c>
      <c r="V277" s="27">
        <f t="shared" si="11"/>
        <v>-0.232484196</v>
      </c>
      <c r="W277" s="27">
        <f t="shared" si="12"/>
        <v>-2.81140665</v>
      </c>
      <c r="X277" s="27">
        <f t="shared" si="13"/>
        <v>0.3448594479</v>
      </c>
      <c r="Y277" s="27">
        <f t="shared" si="14"/>
        <v>-0.002726819139</v>
      </c>
      <c r="Z277" s="27">
        <f t="shared" si="15"/>
        <v>0.168311536</v>
      </c>
      <c r="AA277" s="27">
        <f t="shared" si="16"/>
        <v>2.215340901</v>
      </c>
      <c r="AB277" s="27">
        <f t="shared" si="17"/>
        <v>0.2645561039</v>
      </c>
      <c r="AC277" s="27">
        <f t="shared" si="18"/>
        <v>0.7157208437</v>
      </c>
      <c r="AD277" s="27">
        <f t="shared" si="19"/>
        <v>-0.4519429434</v>
      </c>
      <c r="AE277" s="27">
        <f t="shared" si="20"/>
        <v>0.003635432137</v>
      </c>
      <c r="AF277" s="27">
        <f t="shared" si="21"/>
        <v>0.007630977614</v>
      </c>
      <c r="AG277" s="27">
        <f t="shared" si="22"/>
        <v>-0.06019263608</v>
      </c>
      <c r="AH277" s="27">
        <f t="shared" si="23"/>
        <v>-0.5852446902</v>
      </c>
      <c r="AI277" s="27">
        <f t="shared" si="24"/>
        <v>-0.01326386896</v>
      </c>
      <c r="AJ277" s="27">
        <f t="shared" si="25"/>
        <v>-0.1129493623</v>
      </c>
      <c r="AK277" s="27">
        <f t="shared" si="26"/>
        <v>-0.520512767</v>
      </c>
      <c r="AL277" s="27">
        <f t="shared" si="27"/>
        <v>-0.04300891549</v>
      </c>
      <c r="AM277" s="27">
        <f t="shared" si="28"/>
        <v>0.1283358954</v>
      </c>
      <c r="AN277" s="27">
        <f t="shared" si="29"/>
        <v>0.1056695253</v>
      </c>
      <c r="AO277" s="27"/>
      <c r="AP277" s="27"/>
      <c r="AQ277" s="27"/>
    </row>
    <row r="278">
      <c r="A278" s="29">
        <v>4013.0</v>
      </c>
      <c r="B278" s="30">
        <v>3213.0</v>
      </c>
      <c r="C278" s="14">
        <v>10.0</v>
      </c>
      <c r="D278" s="15">
        <v>7.0</v>
      </c>
      <c r="E278" s="16">
        <v>16.0</v>
      </c>
      <c r="F278" s="17">
        <v>89.0</v>
      </c>
      <c r="G278" s="18">
        <v>136.0</v>
      </c>
      <c r="H278" s="19">
        <v>44.0</v>
      </c>
      <c r="I278" s="20">
        <v>26.0</v>
      </c>
      <c r="J278" s="21">
        <v>29.0</v>
      </c>
      <c r="K278" s="22">
        <v>13.0</v>
      </c>
      <c r="L278" s="63">
        <f t="shared" si="1"/>
        <v>10</v>
      </c>
      <c r="M278" s="63">
        <f t="shared" si="2"/>
        <v>133</v>
      </c>
      <c r="N278" s="63">
        <f t="shared" si="3"/>
        <v>16</v>
      </c>
      <c r="O278" s="63">
        <f t="shared" si="4"/>
        <v>39</v>
      </c>
      <c r="P278" s="64">
        <f t="shared" si="5"/>
        <v>38</v>
      </c>
      <c r="Q278" s="65">
        <f t="shared" si="6"/>
        <v>0.2474747475</v>
      </c>
      <c r="R278" s="65">
        <f t="shared" si="7"/>
        <v>0.7222222222</v>
      </c>
      <c r="S278" s="73">
        <f t="shared" si="8"/>
        <v>0.008092125739</v>
      </c>
      <c r="T278" s="66">
        <f t="shared" si="9"/>
        <v>0.226744186</v>
      </c>
      <c r="U278" s="27">
        <f t="shared" si="10"/>
        <v>0.2203409362</v>
      </c>
      <c r="V278" s="27">
        <f t="shared" si="11"/>
        <v>-0.1035180563</v>
      </c>
      <c r="W278" s="27">
        <f t="shared" si="12"/>
        <v>-3.264980256</v>
      </c>
      <c r="X278" s="27">
        <f t="shared" si="13"/>
        <v>0.214426812</v>
      </c>
      <c r="Y278" s="27">
        <f t="shared" si="14"/>
        <v>-0.0005406319164</v>
      </c>
      <c r="Z278" s="27">
        <f t="shared" si="15"/>
        <v>0.08703490279</v>
      </c>
      <c r="AA278" s="27">
        <f t="shared" si="16"/>
        <v>2.987819443</v>
      </c>
      <c r="AB278" s="27">
        <f t="shared" si="17"/>
        <v>0.07324490499</v>
      </c>
      <c r="AC278" s="27">
        <f t="shared" si="18"/>
        <v>0.5168178643</v>
      </c>
      <c r="AD278" s="27">
        <f t="shared" si="19"/>
        <v>-0.1747259982</v>
      </c>
      <c r="AE278" s="27">
        <f t="shared" si="20"/>
        <v>0.0003209401586</v>
      </c>
      <c r="AF278" s="27">
        <f t="shared" si="21"/>
        <v>0.001757043115</v>
      </c>
      <c r="AG278" s="27">
        <f t="shared" si="22"/>
        <v>-0.03614762932</v>
      </c>
      <c r="AH278" s="27">
        <f t="shared" si="23"/>
        <v>-0.916659739</v>
      </c>
      <c r="AI278" s="27">
        <f t="shared" si="24"/>
        <v>-0.001635130916</v>
      </c>
      <c r="AJ278" s="27">
        <f t="shared" si="25"/>
        <v>-0.03631619245</v>
      </c>
      <c r="AK278" s="27">
        <f t="shared" si="26"/>
        <v>-0.4364978709</v>
      </c>
      <c r="AL278" s="27">
        <f t="shared" si="27"/>
        <v>-0.00740380694</v>
      </c>
      <c r="AM278" s="27">
        <f t="shared" si="28"/>
        <v>0.05762075668</v>
      </c>
      <c r="AN278" s="27">
        <f t="shared" si="29"/>
        <v>0.02540157451</v>
      </c>
      <c r="AO278" s="27"/>
      <c r="AP278" s="27"/>
      <c r="AQ278" s="27"/>
    </row>
    <row r="279">
      <c r="A279" s="29">
        <v>4017.0</v>
      </c>
      <c r="B279" s="30">
        <v>2502.0</v>
      </c>
      <c r="C279" s="14">
        <v>5.0</v>
      </c>
      <c r="D279" s="15">
        <v>0.0</v>
      </c>
      <c r="E279" s="16">
        <v>6.0</v>
      </c>
      <c r="F279" s="17">
        <v>103.0</v>
      </c>
      <c r="G279" s="18">
        <v>221.0</v>
      </c>
      <c r="H279" s="19">
        <v>58.0</v>
      </c>
      <c r="I279" s="20">
        <v>3.0</v>
      </c>
      <c r="J279" s="21">
        <v>3.0</v>
      </c>
      <c r="K279" s="22">
        <v>2.0</v>
      </c>
      <c r="L279" s="63">
        <f t="shared" si="1"/>
        <v>5</v>
      </c>
      <c r="M279" s="63">
        <f t="shared" si="2"/>
        <v>161</v>
      </c>
      <c r="N279" s="63">
        <f t="shared" si="3"/>
        <v>6</v>
      </c>
      <c r="O279" s="63">
        <f t="shared" si="4"/>
        <v>5</v>
      </c>
      <c r="P279" s="64">
        <f t="shared" si="5"/>
        <v>5</v>
      </c>
      <c r="Q279" s="65">
        <f t="shared" si="6"/>
        <v>0.05649717514</v>
      </c>
      <c r="R279" s="65">
        <f t="shared" si="7"/>
        <v>0.9378531073</v>
      </c>
      <c r="S279" s="73">
        <f t="shared" si="8"/>
        <v>0.004396482814</v>
      </c>
      <c r="T279" s="66">
        <f t="shared" si="9"/>
        <v>0.03012048193</v>
      </c>
      <c r="U279" s="27">
        <f t="shared" si="10"/>
        <v>0.03031765145</v>
      </c>
      <c r="V279" s="27">
        <f t="shared" si="11"/>
        <v>-0.05624175528</v>
      </c>
      <c r="W279" s="27">
        <f t="shared" si="12"/>
        <v>-4.239791832</v>
      </c>
      <c r="X279" s="27">
        <f t="shared" si="13"/>
        <v>0.04895250637</v>
      </c>
      <c r="Y279" s="27">
        <f t="shared" si="14"/>
        <v>-0.0001595832096</v>
      </c>
      <c r="Z279" s="27">
        <f t="shared" si="15"/>
        <v>0.06140449733</v>
      </c>
      <c r="AA279" s="27">
        <f t="shared" si="16"/>
        <v>5.038279982</v>
      </c>
      <c r="AB279" s="27">
        <f t="shared" si="17"/>
        <v>0.009084813605</v>
      </c>
      <c r="AC279" s="27">
        <f t="shared" si="18"/>
        <v>0.1532136064</v>
      </c>
      <c r="AD279" s="27">
        <f t="shared" si="19"/>
        <v>-0.009106452317</v>
      </c>
      <c r="AE279" s="27">
        <f t="shared" si="20"/>
        <v>0.00005146978274</v>
      </c>
      <c r="AF279" s="27">
        <f t="shared" si="21"/>
        <v>0.0006734911724</v>
      </c>
      <c r="AG279" s="27">
        <f t="shared" si="22"/>
        <v>-0.0331169648</v>
      </c>
      <c r="AH279" s="27">
        <f t="shared" si="23"/>
        <v>-2.007243593</v>
      </c>
      <c r="AI279" s="27">
        <f t="shared" si="24"/>
        <v>-0.0001101878955</v>
      </c>
      <c r="AJ279" s="27">
        <f t="shared" si="25"/>
        <v>-0.005849286376</v>
      </c>
      <c r="AK279" s="27">
        <f t="shared" si="26"/>
        <v>-0.1680373881</v>
      </c>
      <c r="AL279" s="27">
        <f t="shared" si="27"/>
        <v>-0.0002096474241</v>
      </c>
      <c r="AM279" s="27">
        <f t="shared" si="28"/>
        <v>0.003899730718</v>
      </c>
      <c r="AN279" s="27">
        <f t="shared" si="29"/>
        <v>0.0003022373751</v>
      </c>
      <c r="AO279" s="27"/>
      <c r="AP279" s="27"/>
      <c r="AQ279" s="27"/>
    </row>
    <row r="280">
      <c r="A280" s="29">
        <v>4018.0</v>
      </c>
      <c r="B280" s="30">
        <v>615.0</v>
      </c>
      <c r="C280" s="14">
        <v>6.0</v>
      </c>
      <c r="D280" s="15">
        <v>8.0</v>
      </c>
      <c r="E280" s="16">
        <v>16.0</v>
      </c>
      <c r="F280" s="17">
        <v>5.0</v>
      </c>
      <c r="G280" s="18">
        <v>39.0</v>
      </c>
      <c r="H280" s="19">
        <v>6.0</v>
      </c>
      <c r="I280" s="20">
        <v>6.0</v>
      </c>
      <c r="J280" s="21">
        <v>5.0</v>
      </c>
      <c r="K280" s="22">
        <v>9.0</v>
      </c>
      <c r="L280" s="63">
        <f t="shared" si="1"/>
        <v>6</v>
      </c>
      <c r="M280" s="63">
        <f t="shared" si="2"/>
        <v>11</v>
      </c>
      <c r="N280" s="63">
        <f t="shared" si="3"/>
        <v>16</v>
      </c>
      <c r="O280" s="63">
        <f t="shared" si="4"/>
        <v>15</v>
      </c>
      <c r="P280" s="64">
        <f t="shared" si="5"/>
        <v>15</v>
      </c>
      <c r="Q280" s="65">
        <f t="shared" si="6"/>
        <v>0.4375</v>
      </c>
      <c r="R280" s="65">
        <f t="shared" si="7"/>
        <v>0.3541666667</v>
      </c>
      <c r="S280" s="73">
        <f t="shared" si="8"/>
        <v>0.03577235772</v>
      </c>
      <c r="T280" s="66">
        <f t="shared" si="9"/>
        <v>0.5769230769</v>
      </c>
      <c r="U280" s="27">
        <f t="shared" si="10"/>
        <v>0.5688510985</v>
      </c>
      <c r="V280" s="27">
        <f t="shared" si="11"/>
        <v>-0.457615843</v>
      </c>
      <c r="W280" s="27">
        <f t="shared" si="12"/>
        <v>-1.601096087</v>
      </c>
      <c r="X280" s="27">
        <f t="shared" si="13"/>
        <v>0.3790759712</v>
      </c>
      <c r="Y280" s="27">
        <f t="shared" si="14"/>
        <v>-0.01056505023</v>
      </c>
      <c r="Z280" s="27">
        <f t="shared" si="15"/>
        <v>0.1886753777</v>
      </c>
      <c r="AA280" s="27">
        <f t="shared" si="16"/>
        <v>0.7185020683</v>
      </c>
      <c r="AB280" s="27">
        <f t="shared" si="17"/>
        <v>0.5724130551</v>
      </c>
      <c r="AC280" s="27">
        <f t="shared" si="18"/>
        <v>0.4480448827</v>
      </c>
      <c r="AD280" s="27">
        <f t="shared" si="19"/>
        <v>-0.5460744605</v>
      </c>
      <c r="AE280" s="27">
        <f t="shared" si="20"/>
        <v>0.02772546833</v>
      </c>
      <c r="AF280" s="27">
        <f t="shared" si="21"/>
        <v>0.01683794709</v>
      </c>
      <c r="AG280" s="27">
        <f t="shared" si="22"/>
        <v>-0.03842717307</v>
      </c>
      <c r="AH280" s="27">
        <f t="shared" si="23"/>
        <v>-0.108098251</v>
      </c>
      <c r="AI280" s="27">
        <f t="shared" si="24"/>
        <v>-0.05648974091</v>
      </c>
      <c r="AJ280" s="27">
        <f t="shared" si="25"/>
        <v>-0.139177572</v>
      </c>
      <c r="AK280" s="27">
        <f t="shared" si="26"/>
        <v>-0.1855679503</v>
      </c>
      <c r="AL280" s="27">
        <f t="shared" si="27"/>
        <v>-0.1022902791</v>
      </c>
      <c r="AM280" s="27">
        <f t="shared" si="28"/>
        <v>0.08831004969</v>
      </c>
      <c r="AN280" s="27">
        <f t="shared" si="29"/>
        <v>0.1403466788</v>
      </c>
      <c r="AO280" s="27"/>
      <c r="AP280" s="27"/>
      <c r="AQ280" s="27"/>
    </row>
    <row r="281">
      <c r="A281" s="29">
        <v>4019.0</v>
      </c>
      <c r="B281" s="30">
        <v>2418.0</v>
      </c>
      <c r="C281" s="14">
        <v>5.0</v>
      </c>
      <c r="D281" s="15">
        <v>3.0</v>
      </c>
      <c r="E281" s="16">
        <v>2.0</v>
      </c>
      <c r="F281" s="17">
        <v>20.0</v>
      </c>
      <c r="G281" s="18">
        <v>81.0</v>
      </c>
      <c r="H281" s="19">
        <v>20.0</v>
      </c>
      <c r="I281" s="20">
        <v>6.0</v>
      </c>
      <c r="J281" s="21">
        <v>8.0</v>
      </c>
      <c r="K281" s="22">
        <v>12.0</v>
      </c>
      <c r="L281" s="63">
        <f t="shared" si="1"/>
        <v>5</v>
      </c>
      <c r="M281" s="63">
        <f t="shared" si="2"/>
        <v>40</v>
      </c>
      <c r="N281" s="63">
        <f t="shared" si="3"/>
        <v>2</v>
      </c>
      <c r="O281" s="63">
        <f t="shared" si="4"/>
        <v>18</v>
      </c>
      <c r="P281" s="64">
        <f t="shared" si="5"/>
        <v>18</v>
      </c>
      <c r="Q281" s="65">
        <f t="shared" si="6"/>
        <v>0.3538461538</v>
      </c>
      <c r="R281" s="65">
        <f t="shared" si="7"/>
        <v>0.6923076923</v>
      </c>
      <c r="S281" s="73">
        <f t="shared" si="8"/>
        <v>0.002894954508</v>
      </c>
      <c r="T281" s="66">
        <f t="shared" si="9"/>
        <v>0.3103448276</v>
      </c>
      <c r="U281" s="27">
        <f t="shared" si="10"/>
        <v>0.3090630901</v>
      </c>
      <c r="V281" s="27">
        <f t="shared" si="11"/>
        <v>-0.03703354019</v>
      </c>
      <c r="W281" s="27">
        <f t="shared" si="12"/>
        <v>-3.129744388</v>
      </c>
      <c r="X281" s="27">
        <f t="shared" si="13"/>
        <v>0.306593313</v>
      </c>
      <c r="Y281" s="27">
        <f t="shared" si="14"/>
        <v>-0.00006919264348</v>
      </c>
      <c r="Z281" s="27">
        <f t="shared" si="15"/>
        <v>0.02984701333</v>
      </c>
      <c r="AA281" s="27">
        <f t="shared" si="16"/>
        <v>2.745433754</v>
      </c>
      <c r="AB281" s="27">
        <f t="shared" si="17"/>
        <v>0.03746624172</v>
      </c>
      <c r="AC281" s="27">
        <f t="shared" si="18"/>
        <v>0.7083524764</v>
      </c>
      <c r="AD281" s="27">
        <f t="shared" si="19"/>
        <v>-0.3572109056</v>
      </c>
      <c r="AE281" s="27">
        <f t="shared" si="20"/>
        <v>0.00001469472375</v>
      </c>
      <c r="AF281" s="27">
        <f t="shared" si="21"/>
        <v>0.0002155603949</v>
      </c>
      <c r="AG281" s="27">
        <f t="shared" si="22"/>
        <v>-0.01188271172</v>
      </c>
      <c r="AH281" s="27">
        <f t="shared" si="23"/>
        <v>-0.8074080716</v>
      </c>
      <c r="AI281" s="27">
        <f t="shared" si="24"/>
        <v>-0.0002992225789</v>
      </c>
      <c r="AJ281" s="27">
        <f t="shared" si="25"/>
        <v>-0.0178070234</v>
      </c>
      <c r="AK281" s="27">
        <f t="shared" si="26"/>
        <v>-0.5734853646</v>
      </c>
      <c r="AL281" s="27">
        <f t="shared" si="27"/>
        <v>-0.00541503647</v>
      </c>
      <c r="AM281" s="27">
        <f t="shared" si="28"/>
        <v>0.11292093</v>
      </c>
      <c r="AN281" s="27">
        <f t="shared" si="29"/>
        <v>0.07425255565</v>
      </c>
      <c r="AO281" s="27"/>
      <c r="AP281" s="27"/>
      <c r="AQ281" s="27"/>
    </row>
    <row r="282">
      <c r="A282" s="29">
        <v>4020.0</v>
      </c>
      <c r="B282" s="30">
        <v>1472.0</v>
      </c>
      <c r="C282" s="14">
        <v>1.0</v>
      </c>
      <c r="D282" s="15">
        <v>7.0</v>
      </c>
      <c r="E282" s="16">
        <v>1.0</v>
      </c>
      <c r="F282" s="17">
        <v>10.0</v>
      </c>
      <c r="G282" s="18">
        <v>83.0</v>
      </c>
      <c r="H282" s="19">
        <v>32.0</v>
      </c>
      <c r="I282" s="20">
        <v>3.0</v>
      </c>
      <c r="J282" s="21">
        <v>21.0</v>
      </c>
      <c r="K282" s="22">
        <v>6.0</v>
      </c>
      <c r="L282" s="63">
        <f t="shared" si="1"/>
        <v>1</v>
      </c>
      <c r="M282" s="63">
        <f t="shared" si="2"/>
        <v>42</v>
      </c>
      <c r="N282" s="63">
        <f t="shared" si="3"/>
        <v>1</v>
      </c>
      <c r="O282" s="63">
        <f t="shared" si="4"/>
        <v>9</v>
      </c>
      <c r="P282" s="64">
        <f t="shared" si="5"/>
        <v>9</v>
      </c>
      <c r="Q282" s="65">
        <f t="shared" si="6"/>
        <v>0.1886792453</v>
      </c>
      <c r="R282" s="65">
        <f t="shared" si="7"/>
        <v>0.8113207547</v>
      </c>
      <c r="S282" s="73">
        <f t="shared" si="8"/>
        <v>0.001358695652</v>
      </c>
      <c r="T282" s="66">
        <f t="shared" si="9"/>
        <v>0.1764705882</v>
      </c>
      <c r="U282" s="27">
        <f t="shared" si="10"/>
        <v>0.1658359316</v>
      </c>
      <c r="V282" s="27">
        <f t="shared" si="11"/>
        <v>-0.01738103653</v>
      </c>
      <c r="W282" s="27">
        <f t="shared" si="12"/>
        <v>-3.667771725</v>
      </c>
      <c r="X282" s="27">
        <f t="shared" si="13"/>
        <v>0.1634828986</v>
      </c>
      <c r="Y282" s="27">
        <f t="shared" si="14"/>
        <v>-0.00001524125774</v>
      </c>
      <c r="Z282" s="27">
        <f t="shared" si="15"/>
        <v>0.01641627999</v>
      </c>
      <c r="AA282" s="27">
        <f t="shared" si="16"/>
        <v>3.770490289</v>
      </c>
      <c r="AB282" s="27">
        <f t="shared" si="17"/>
        <v>0.00937627257</v>
      </c>
      <c r="AC282" s="27">
        <f t="shared" si="18"/>
        <v>0.4426418746</v>
      </c>
      <c r="AD282" s="27">
        <f t="shared" si="19"/>
        <v>-0.1015649856</v>
      </c>
      <c r="AE282" s="27">
        <f t="shared" si="20"/>
        <v>0.000001519157327</v>
      </c>
      <c r="AF282" s="27">
        <f t="shared" si="21"/>
        <v>0.00005564463317</v>
      </c>
      <c r="AG282" s="27">
        <f t="shared" si="22"/>
        <v>-0.007659190314</v>
      </c>
      <c r="AH282" s="27">
        <f t="shared" si="23"/>
        <v>-1.299491291</v>
      </c>
      <c r="AI282" s="27">
        <f t="shared" si="24"/>
        <v>-0.0000351451092</v>
      </c>
      <c r="AJ282" s="27">
        <f t="shared" si="25"/>
        <v>-0.005222456744</v>
      </c>
      <c r="AK282" s="27">
        <f t="shared" si="26"/>
        <v>-0.4199705605</v>
      </c>
      <c r="AL282" s="27">
        <f t="shared" si="27"/>
        <v>-0.0007226052793</v>
      </c>
      <c r="AM282" s="27">
        <f t="shared" si="28"/>
        <v>0.03762592428</v>
      </c>
      <c r="AN282" s="27">
        <f t="shared" si="29"/>
        <v>0.01125745861</v>
      </c>
      <c r="AO282" s="27"/>
      <c r="AP282" s="27"/>
      <c r="AQ282" s="27"/>
    </row>
    <row r="283">
      <c r="A283" s="29">
        <v>4021.0</v>
      </c>
      <c r="B283" s="30">
        <v>1018.0</v>
      </c>
      <c r="C283" s="14">
        <v>6.0</v>
      </c>
      <c r="D283" s="15">
        <v>2.0</v>
      </c>
      <c r="E283" s="16">
        <v>2.0</v>
      </c>
      <c r="F283" s="17">
        <v>40.0</v>
      </c>
      <c r="G283" s="18">
        <v>90.0</v>
      </c>
      <c r="H283" s="19">
        <v>11.0</v>
      </c>
      <c r="I283" s="20">
        <v>13.0</v>
      </c>
      <c r="J283" s="21">
        <v>7.0</v>
      </c>
      <c r="K283" s="22">
        <v>9.0</v>
      </c>
      <c r="L283" s="63">
        <f t="shared" si="1"/>
        <v>6</v>
      </c>
      <c r="M283" s="63">
        <f t="shared" si="2"/>
        <v>51</v>
      </c>
      <c r="N283" s="63">
        <f t="shared" si="3"/>
        <v>2</v>
      </c>
      <c r="O283" s="63">
        <f t="shared" si="4"/>
        <v>22</v>
      </c>
      <c r="P283" s="64">
        <f t="shared" si="5"/>
        <v>22</v>
      </c>
      <c r="Q283" s="65">
        <f t="shared" si="6"/>
        <v>0.3456790123</v>
      </c>
      <c r="R283" s="65">
        <f t="shared" si="7"/>
        <v>0.7037037037</v>
      </c>
      <c r="S283" s="73">
        <f t="shared" si="8"/>
        <v>0.007858546169</v>
      </c>
      <c r="T283" s="66">
        <f t="shared" si="9"/>
        <v>0.301369863</v>
      </c>
      <c r="U283" s="27">
        <f t="shared" si="10"/>
        <v>0.2886782992</v>
      </c>
      <c r="V283" s="27">
        <f t="shared" si="11"/>
        <v>-0.100530003</v>
      </c>
      <c r="W283" s="27">
        <f t="shared" si="12"/>
        <v>-3.181262814</v>
      </c>
      <c r="X283" s="27">
        <f t="shared" si="13"/>
        <v>0.2995168168</v>
      </c>
      <c r="Y283" s="27">
        <f t="shared" si="14"/>
        <v>-0.0005098716372</v>
      </c>
      <c r="Z283" s="27">
        <f t="shared" si="15"/>
        <v>0.08235538936</v>
      </c>
      <c r="AA283" s="27">
        <f t="shared" si="16"/>
        <v>2.836562311</v>
      </c>
      <c r="AB283" s="27">
        <f t="shared" si="17"/>
        <v>0.09935715085</v>
      </c>
      <c r="AC283" s="27">
        <f t="shared" si="18"/>
        <v>0.7033939512</v>
      </c>
      <c r="AD283" s="27">
        <f t="shared" si="19"/>
        <v>-0.3409115973</v>
      </c>
      <c r="AE283" s="27">
        <f t="shared" si="20"/>
        <v>0.0002939427972</v>
      </c>
      <c r="AF283" s="27">
        <f t="shared" si="21"/>
        <v>0.001614583765</v>
      </c>
      <c r="AG283" s="27">
        <f t="shared" si="22"/>
        <v>-0.03332708935</v>
      </c>
      <c r="AH283" s="27">
        <f t="shared" si="23"/>
        <v>-0.8479400057</v>
      </c>
      <c r="AI283" s="27">
        <f t="shared" si="24"/>
        <v>-0.002154040308</v>
      </c>
      <c r="AJ283" s="27">
        <f t="shared" si="25"/>
        <v>-0.04799997462</v>
      </c>
      <c r="AK283" s="27">
        <f t="shared" si="26"/>
        <v>-0.5788449271</v>
      </c>
      <c r="AL283" s="27">
        <f t="shared" si="27"/>
        <v>-0.01402874812</v>
      </c>
      <c r="AM283" s="27">
        <f t="shared" si="28"/>
        <v>0.109542385</v>
      </c>
      <c r="AN283" s="27">
        <f t="shared" si="29"/>
        <v>0.06922883213</v>
      </c>
      <c r="AO283" s="27"/>
      <c r="AP283" s="27"/>
      <c r="AQ283" s="27"/>
    </row>
    <row r="284">
      <c r="A284" s="29">
        <v>4022.0</v>
      </c>
      <c r="B284" s="30">
        <v>1715.0</v>
      </c>
      <c r="C284" s="14">
        <v>2.0</v>
      </c>
      <c r="D284" s="15">
        <v>6.0</v>
      </c>
      <c r="E284" s="16">
        <v>11.0</v>
      </c>
      <c r="F284" s="17">
        <v>39.0</v>
      </c>
      <c r="G284" s="18">
        <v>116.0</v>
      </c>
      <c r="H284" s="19">
        <v>30.0</v>
      </c>
      <c r="I284" s="20">
        <v>11.0</v>
      </c>
      <c r="J284" s="21">
        <v>13.0</v>
      </c>
      <c r="K284" s="22">
        <v>8.0</v>
      </c>
      <c r="L284" s="63">
        <f t="shared" si="1"/>
        <v>2</v>
      </c>
      <c r="M284" s="63">
        <f t="shared" si="2"/>
        <v>69</v>
      </c>
      <c r="N284" s="63">
        <f t="shared" si="3"/>
        <v>11</v>
      </c>
      <c r="O284" s="63">
        <f t="shared" si="4"/>
        <v>19</v>
      </c>
      <c r="P284" s="64">
        <f t="shared" si="5"/>
        <v>18</v>
      </c>
      <c r="Q284" s="65">
        <f t="shared" si="6"/>
        <v>0.2079207921</v>
      </c>
      <c r="R284" s="65">
        <f t="shared" si="7"/>
        <v>0.702970297</v>
      </c>
      <c r="S284" s="73">
        <f t="shared" si="8"/>
        <v>0.007580174927</v>
      </c>
      <c r="T284" s="66">
        <f t="shared" si="9"/>
        <v>0.2159090909</v>
      </c>
      <c r="U284" s="27">
        <f t="shared" si="10"/>
        <v>0.2037285473</v>
      </c>
      <c r="V284" s="27">
        <f t="shared" si="11"/>
        <v>-0.0969689548</v>
      </c>
      <c r="W284" s="27">
        <f t="shared" si="12"/>
        <v>-3.177947271</v>
      </c>
      <c r="X284" s="27">
        <f t="shared" si="13"/>
        <v>0.180154917</v>
      </c>
      <c r="Y284" s="27">
        <f t="shared" si="14"/>
        <v>-0.0004743893077</v>
      </c>
      <c r="Z284" s="27">
        <f t="shared" si="15"/>
        <v>0.07935534459</v>
      </c>
      <c r="AA284" s="27">
        <f t="shared" si="16"/>
        <v>2.830652808</v>
      </c>
      <c r="AB284" s="27">
        <f t="shared" si="17"/>
        <v>0.05764492211</v>
      </c>
      <c r="AC284" s="27">
        <f t="shared" si="18"/>
        <v>0.4226400762</v>
      </c>
      <c r="AD284" s="27">
        <f t="shared" si="19"/>
        <v>-0.1233364922</v>
      </c>
      <c r="AE284" s="27">
        <f t="shared" si="20"/>
        <v>0.0002637994462</v>
      </c>
      <c r="AF284" s="27">
        <f t="shared" si="21"/>
        <v>0.001500658102</v>
      </c>
      <c r="AG284" s="27">
        <f t="shared" si="22"/>
        <v>-0.03207958055</v>
      </c>
      <c r="AH284" s="27">
        <f t="shared" si="23"/>
        <v>-0.8452915745</v>
      </c>
      <c r="AI284" s="27">
        <f t="shared" si="24"/>
        <v>-0.001205459912</v>
      </c>
      <c r="AJ284" s="27">
        <f t="shared" si="25"/>
        <v>-0.02781954824</v>
      </c>
      <c r="AK284" s="27">
        <f t="shared" si="26"/>
        <v>-0.34744128</v>
      </c>
      <c r="AL284" s="27">
        <f t="shared" si="27"/>
        <v>-0.004895598054</v>
      </c>
      <c r="AM284" s="27">
        <f t="shared" si="28"/>
        <v>0.03958942073</v>
      </c>
      <c r="AN284" s="27">
        <f t="shared" si="29"/>
        <v>0.01506474312</v>
      </c>
      <c r="AO284" s="27"/>
      <c r="AP284" s="27"/>
      <c r="AQ284" s="27"/>
    </row>
    <row r="285">
      <c r="A285" s="29">
        <v>4024.0</v>
      </c>
      <c r="B285" s="30">
        <v>1993.0</v>
      </c>
      <c r="C285" s="14">
        <v>1.0</v>
      </c>
      <c r="D285" s="15">
        <v>3.0</v>
      </c>
      <c r="E285" s="16">
        <v>7.0</v>
      </c>
      <c r="F285" s="17">
        <v>45.0</v>
      </c>
      <c r="G285" s="18">
        <v>91.0</v>
      </c>
      <c r="H285" s="19">
        <v>33.0</v>
      </c>
      <c r="I285" s="20">
        <v>7.0</v>
      </c>
      <c r="J285" s="21">
        <v>8.0</v>
      </c>
      <c r="K285" s="22">
        <v>2.0</v>
      </c>
      <c r="L285" s="63">
        <f t="shared" si="1"/>
        <v>1</v>
      </c>
      <c r="M285" s="63">
        <f t="shared" si="2"/>
        <v>78</v>
      </c>
      <c r="N285" s="63">
        <f t="shared" si="3"/>
        <v>7</v>
      </c>
      <c r="O285" s="63">
        <f t="shared" si="4"/>
        <v>9</v>
      </c>
      <c r="P285" s="64">
        <f t="shared" si="5"/>
        <v>9</v>
      </c>
      <c r="Q285" s="65">
        <f t="shared" si="6"/>
        <v>0.1052631579</v>
      </c>
      <c r="R285" s="65">
        <f t="shared" si="7"/>
        <v>0.8315789474</v>
      </c>
      <c r="S285" s="73">
        <f t="shared" si="8"/>
        <v>0.004014049172</v>
      </c>
      <c r="T285" s="66">
        <f t="shared" si="9"/>
        <v>0.1034482759</v>
      </c>
      <c r="U285" s="27">
        <f t="shared" si="10"/>
        <v>0.09812726364</v>
      </c>
      <c r="V285" s="27">
        <f t="shared" si="11"/>
        <v>-0.05134949477</v>
      </c>
      <c r="W285" s="27">
        <f t="shared" si="12"/>
        <v>-3.759353785</v>
      </c>
      <c r="X285" s="27">
        <f t="shared" si="13"/>
        <v>0.09120624871</v>
      </c>
      <c r="Y285" s="27">
        <f t="shared" si="14"/>
        <v>-0.0001330276174</v>
      </c>
      <c r="Z285" s="27">
        <f t="shared" si="15"/>
        <v>0.04971027358</v>
      </c>
      <c r="AA285" s="27">
        <f t="shared" si="16"/>
        <v>3.961134843</v>
      </c>
      <c r="AB285" s="27">
        <f t="shared" si="17"/>
        <v>0.01545407412</v>
      </c>
      <c r="AC285" s="27">
        <f t="shared" si="18"/>
        <v>0.2531137049</v>
      </c>
      <c r="AD285" s="27">
        <f t="shared" si="19"/>
        <v>-0.0316117501</v>
      </c>
      <c r="AE285" s="27">
        <f t="shared" si="20"/>
        <v>0.00003917276801</v>
      </c>
      <c r="AF285" s="27">
        <f t="shared" si="21"/>
        <v>0.0004978003401</v>
      </c>
      <c r="AG285" s="27">
        <f t="shared" si="22"/>
        <v>-0.02377196946</v>
      </c>
      <c r="AH285" s="27">
        <f t="shared" si="23"/>
        <v>-1.399284661</v>
      </c>
      <c r="AI285" s="27">
        <f t="shared" si="24"/>
        <v>-0.000171134735</v>
      </c>
      <c r="AJ285" s="27">
        <f t="shared" si="25"/>
        <v>-0.008822639185</v>
      </c>
      <c r="AK285" s="27">
        <f t="shared" si="26"/>
        <v>-0.2461460734</v>
      </c>
      <c r="AL285" s="27">
        <f t="shared" si="27"/>
        <v>-0.000664455899</v>
      </c>
      <c r="AM285" s="27">
        <f t="shared" si="28"/>
        <v>0.01200335376</v>
      </c>
      <c r="AN285" s="27">
        <f t="shared" si="29"/>
        <v>0.001954776692</v>
      </c>
      <c r="AO285" s="27"/>
      <c r="AP285" s="27"/>
      <c r="AQ285" s="27"/>
    </row>
    <row r="286">
      <c r="A286" s="29">
        <v>4027.0</v>
      </c>
      <c r="B286" s="30">
        <v>1722.0</v>
      </c>
      <c r="C286" s="14">
        <v>3.0</v>
      </c>
      <c r="D286" s="15">
        <v>7.0</v>
      </c>
      <c r="E286" s="16">
        <v>8.0</v>
      </c>
      <c r="F286" s="17">
        <v>21.0</v>
      </c>
      <c r="G286" s="18">
        <v>88.0</v>
      </c>
      <c r="H286" s="19">
        <v>15.0</v>
      </c>
      <c r="I286" s="20">
        <v>9.0</v>
      </c>
      <c r="J286" s="21">
        <v>17.0</v>
      </c>
      <c r="K286" s="22">
        <v>7.0</v>
      </c>
      <c r="L286" s="63">
        <f t="shared" si="1"/>
        <v>3</v>
      </c>
      <c r="M286" s="63">
        <f t="shared" si="2"/>
        <v>36</v>
      </c>
      <c r="N286" s="63">
        <f t="shared" si="3"/>
        <v>8</v>
      </c>
      <c r="O286" s="63">
        <f t="shared" si="4"/>
        <v>16</v>
      </c>
      <c r="P286" s="64">
        <f t="shared" si="5"/>
        <v>16</v>
      </c>
      <c r="Q286" s="65">
        <f t="shared" si="6"/>
        <v>0.3015873016</v>
      </c>
      <c r="R286" s="65">
        <f t="shared" si="7"/>
        <v>0.619047619</v>
      </c>
      <c r="S286" s="73">
        <f t="shared" si="8"/>
        <v>0.006387921022</v>
      </c>
      <c r="T286" s="66">
        <f t="shared" si="9"/>
        <v>0.3076923077</v>
      </c>
      <c r="U286" s="27">
        <f t="shared" si="10"/>
        <v>0.3113886858</v>
      </c>
      <c r="V286" s="27">
        <f t="shared" si="11"/>
        <v>-0.08171711482</v>
      </c>
      <c r="W286" s="27">
        <f t="shared" si="12"/>
        <v>-2.798554505</v>
      </c>
      <c r="X286" s="27">
        <f t="shared" si="13"/>
        <v>0.2613131412</v>
      </c>
      <c r="Y286" s="27">
        <f t="shared" si="14"/>
        <v>-0.0003368957343</v>
      </c>
      <c r="Z286" s="27">
        <f t="shared" si="15"/>
        <v>0.05889027395</v>
      </c>
      <c r="AA286" s="27">
        <f t="shared" si="16"/>
        <v>2.195132652</v>
      </c>
      <c r="AB286" s="27">
        <f t="shared" si="17"/>
        <v>0.07046224844</v>
      </c>
      <c r="AC286" s="27">
        <f t="shared" si="18"/>
        <v>0.5398497308</v>
      </c>
      <c r="AD286" s="27">
        <f t="shared" si="19"/>
        <v>-0.2594907335</v>
      </c>
      <c r="AE286" s="27">
        <f t="shared" si="20"/>
        <v>0.0001578755257</v>
      </c>
      <c r="AF286" s="27">
        <f t="shared" si="21"/>
        <v>0.0009384895908</v>
      </c>
      <c r="AG286" s="27">
        <f t="shared" si="22"/>
        <v>-0.02096443471</v>
      </c>
      <c r="AH286" s="27">
        <f t="shared" si="23"/>
        <v>-0.5772551126</v>
      </c>
      <c r="AI286" s="27">
        <f t="shared" si="24"/>
        <v>-0.001241733858</v>
      </c>
      <c r="AJ286" s="27">
        <f t="shared" si="25"/>
        <v>-0.02994557086</v>
      </c>
      <c r="AK286" s="27">
        <f t="shared" si="26"/>
        <v>-0.3908145392</v>
      </c>
      <c r="AL286" s="27">
        <f t="shared" si="27"/>
        <v>-0.008679932037</v>
      </c>
      <c r="AM286" s="27">
        <f t="shared" si="28"/>
        <v>0.07334938739</v>
      </c>
      <c r="AN286" s="27">
        <f t="shared" si="29"/>
        <v>0.0459734528</v>
      </c>
      <c r="AO286" s="27"/>
      <c r="AP286" s="27"/>
      <c r="AQ286" s="27"/>
    </row>
    <row r="287">
      <c r="A287" s="29">
        <v>4028.0</v>
      </c>
      <c r="B287" s="30">
        <v>2031.0</v>
      </c>
      <c r="C287" s="14">
        <v>0.0</v>
      </c>
      <c r="D287" s="15">
        <v>1.0</v>
      </c>
      <c r="E287" s="16">
        <v>1.0</v>
      </c>
      <c r="F287" s="17">
        <v>41.0</v>
      </c>
      <c r="G287" s="18">
        <v>128.0</v>
      </c>
      <c r="H287" s="19">
        <v>41.0</v>
      </c>
      <c r="I287" s="20">
        <v>2.0</v>
      </c>
      <c r="J287" s="21">
        <v>0.0</v>
      </c>
      <c r="K287" s="22">
        <v>4.0</v>
      </c>
      <c r="L287" s="63">
        <f t="shared" si="1"/>
        <v>0</v>
      </c>
      <c r="M287" s="63">
        <f t="shared" si="2"/>
        <v>82</v>
      </c>
      <c r="N287" s="63">
        <f t="shared" si="3"/>
        <v>1</v>
      </c>
      <c r="O287" s="63">
        <f t="shared" si="4"/>
        <v>6</v>
      </c>
      <c r="P287" s="64">
        <f t="shared" si="5"/>
        <v>6</v>
      </c>
      <c r="Q287" s="65">
        <f t="shared" si="6"/>
        <v>0.06741573034</v>
      </c>
      <c r="R287" s="65">
        <f t="shared" si="7"/>
        <v>0.9213483146</v>
      </c>
      <c r="S287" s="73">
        <f t="shared" si="8"/>
        <v>0.0004923682915</v>
      </c>
      <c r="T287" s="66">
        <f t="shared" si="9"/>
        <v>0.06818181818</v>
      </c>
      <c r="U287" s="27">
        <f t="shared" si="10"/>
        <v>0.06332755733</v>
      </c>
      <c r="V287" s="27">
        <f t="shared" si="11"/>
        <v>-0.006298593246</v>
      </c>
      <c r="W287" s="27">
        <f t="shared" si="12"/>
        <v>-4.165177924</v>
      </c>
      <c r="X287" s="27">
        <f t="shared" si="13"/>
        <v>0.05841299075</v>
      </c>
      <c r="Y287" s="27">
        <f t="shared" si="14"/>
        <v>-0.000002001504584</v>
      </c>
      <c r="Z287" s="27">
        <f t="shared" si="15"/>
        <v>0.006755755155</v>
      </c>
      <c r="AA287" s="27">
        <f t="shared" si="16"/>
        <v>4.862508194</v>
      </c>
      <c r="AB287" s="27">
        <f t="shared" si="17"/>
        <v>0.00121404624</v>
      </c>
      <c r="AC287" s="27">
        <f t="shared" si="18"/>
        <v>0.1796060119</v>
      </c>
      <c r="AD287" s="27">
        <f t="shared" si="19"/>
        <v>-0.01296636486</v>
      </c>
      <c r="AE287" s="27">
        <f t="shared" si="20"/>
        <v>0.00000007229469427</v>
      </c>
      <c r="AF287" s="27">
        <f t="shared" si="21"/>
        <v>0.000008298322813</v>
      </c>
      <c r="AG287" s="27">
        <f t="shared" si="22"/>
        <v>-0.003579425036</v>
      </c>
      <c r="AH287" s="27">
        <f t="shared" si="23"/>
        <v>-1.903124291</v>
      </c>
      <c r="AI287" s="27">
        <f t="shared" si="24"/>
        <v>-0.000001649065069</v>
      </c>
      <c r="AJ287" s="27">
        <f t="shared" si="25"/>
        <v>-0.0007679114011</v>
      </c>
      <c r="AK287" s="27">
        <f t="shared" si="26"/>
        <v>-0.1935167139</v>
      </c>
      <c r="AL287" s="27">
        <f t="shared" si="27"/>
        <v>-0.00003343052891</v>
      </c>
      <c r="AM287" s="27">
        <f t="shared" si="28"/>
        <v>0.005454973732</v>
      </c>
      <c r="AN287" s="27">
        <f t="shared" si="29"/>
        <v>0.0005135133032</v>
      </c>
      <c r="AO287" s="27"/>
      <c r="AP287" s="27"/>
      <c r="AQ287" s="27"/>
    </row>
    <row r="288">
      <c r="A288" s="29">
        <v>4030.0</v>
      </c>
      <c r="B288" s="30">
        <v>1978.0</v>
      </c>
      <c r="C288" s="14">
        <v>0.0</v>
      </c>
      <c r="D288" s="15">
        <v>1.0</v>
      </c>
      <c r="E288" s="16">
        <v>0.0</v>
      </c>
      <c r="F288" s="17">
        <v>38.0</v>
      </c>
      <c r="G288" s="18">
        <v>110.0</v>
      </c>
      <c r="H288" s="19">
        <v>30.0</v>
      </c>
      <c r="I288" s="20">
        <v>1.0</v>
      </c>
      <c r="J288" s="21">
        <v>1.0</v>
      </c>
      <c r="K288" s="22">
        <v>2.0</v>
      </c>
      <c r="L288" s="63">
        <f t="shared" si="1"/>
        <v>0</v>
      </c>
      <c r="M288" s="63">
        <f t="shared" si="2"/>
        <v>68</v>
      </c>
      <c r="N288" s="63">
        <f t="shared" si="3"/>
        <v>0</v>
      </c>
      <c r="O288" s="63">
        <f t="shared" si="4"/>
        <v>3</v>
      </c>
      <c r="P288" s="64">
        <f t="shared" si="5"/>
        <v>3</v>
      </c>
      <c r="Q288" s="65">
        <f t="shared" si="6"/>
        <v>0.04225352113</v>
      </c>
      <c r="R288" s="65">
        <f t="shared" si="7"/>
        <v>0.9577464789</v>
      </c>
      <c r="S288" s="73">
        <f t="shared" si="8"/>
        <v>0</v>
      </c>
      <c r="T288" s="66">
        <f t="shared" si="9"/>
        <v>0.04225352113</v>
      </c>
      <c r="U288" s="27">
        <f t="shared" si="10"/>
        <v>0.04100896847</v>
      </c>
      <c r="V288" s="27">
        <f t="shared" si="11"/>
        <v>0</v>
      </c>
      <c r="W288" s="27">
        <f t="shared" si="12"/>
        <v>-4.32972463</v>
      </c>
      <c r="X288" s="27">
        <f t="shared" si="13"/>
        <v>0.03661095899</v>
      </c>
      <c r="Y288" s="27">
        <f t="shared" si="14"/>
        <v>0</v>
      </c>
      <c r="Z288" s="27">
        <f t="shared" si="15"/>
        <v>0</v>
      </c>
      <c r="AA288" s="27">
        <f t="shared" si="16"/>
        <v>5.254286897</v>
      </c>
      <c r="AB288" s="27">
        <f t="shared" si="17"/>
        <v>0</v>
      </c>
      <c r="AC288" s="27">
        <f t="shared" si="18"/>
        <v>0.1170170782</v>
      </c>
      <c r="AD288" s="27">
        <f t="shared" si="19"/>
        <v>-0.005093561599</v>
      </c>
      <c r="AE288" s="27">
        <f t="shared" si="20"/>
        <v>0</v>
      </c>
      <c r="AF288" s="27">
        <f t="shared" si="21"/>
        <v>0</v>
      </c>
      <c r="AG288" s="27">
        <f t="shared" si="22"/>
        <v>0</v>
      </c>
      <c r="AH288" s="27">
        <f t="shared" si="23"/>
        <v>-2.137702707</v>
      </c>
      <c r="AI288" s="27">
        <f t="shared" si="24"/>
        <v>0</v>
      </c>
      <c r="AJ288" s="27">
        <f t="shared" si="25"/>
        <v>0</v>
      </c>
      <c r="AK288" s="27">
        <f t="shared" si="26"/>
        <v>-0.1310610308</v>
      </c>
      <c r="AL288" s="27">
        <f t="shared" si="27"/>
        <v>0</v>
      </c>
      <c r="AM288" s="27">
        <f t="shared" si="28"/>
        <v>0.002227525613</v>
      </c>
      <c r="AN288" s="27">
        <f t="shared" si="29"/>
        <v>0.0001264319062</v>
      </c>
      <c r="AO288" s="27"/>
      <c r="AP288" s="27"/>
      <c r="AQ288" s="27"/>
    </row>
    <row r="289">
      <c r="A289" s="29">
        <v>4032.0</v>
      </c>
      <c r="B289" s="30">
        <v>1293.0</v>
      </c>
      <c r="C289" s="14">
        <v>4.0</v>
      </c>
      <c r="D289" s="15">
        <v>3.0</v>
      </c>
      <c r="E289" s="16">
        <v>1.0</v>
      </c>
      <c r="F289" s="17">
        <v>29.0</v>
      </c>
      <c r="G289" s="18">
        <v>61.0</v>
      </c>
      <c r="H289" s="19">
        <v>14.0</v>
      </c>
      <c r="I289" s="20">
        <v>6.0</v>
      </c>
      <c r="J289" s="21">
        <v>10.0</v>
      </c>
      <c r="K289" s="22">
        <v>11.0</v>
      </c>
      <c r="L289" s="63">
        <f t="shared" si="1"/>
        <v>4</v>
      </c>
      <c r="M289" s="63">
        <f t="shared" si="2"/>
        <v>43</v>
      </c>
      <c r="N289" s="63">
        <f t="shared" si="3"/>
        <v>1</v>
      </c>
      <c r="O289" s="63">
        <f t="shared" si="4"/>
        <v>17</v>
      </c>
      <c r="P289" s="64">
        <f t="shared" si="5"/>
        <v>17</v>
      </c>
      <c r="Q289" s="65">
        <f t="shared" si="6"/>
        <v>0.3230769231</v>
      </c>
      <c r="R289" s="65">
        <f t="shared" si="7"/>
        <v>0.7230769231</v>
      </c>
      <c r="S289" s="73">
        <f t="shared" si="8"/>
        <v>0.003866976025</v>
      </c>
      <c r="T289" s="66">
        <f t="shared" si="9"/>
        <v>0.2833333333</v>
      </c>
      <c r="U289" s="27">
        <f t="shared" si="10"/>
        <v>0.2734091787</v>
      </c>
      <c r="V289" s="27">
        <f t="shared" si="11"/>
        <v>-0.04946806993</v>
      </c>
      <c r="W289" s="27">
        <f t="shared" si="12"/>
        <v>-3.268844138</v>
      </c>
      <c r="X289" s="27">
        <f t="shared" si="13"/>
        <v>0.2799330249</v>
      </c>
      <c r="Y289" s="27">
        <f t="shared" si="14"/>
        <v>-0.0001234580448</v>
      </c>
      <c r="Z289" s="27">
        <f t="shared" si="15"/>
        <v>0.04164050231</v>
      </c>
      <c r="AA289" s="27">
        <f t="shared" si="16"/>
        <v>2.994895389</v>
      </c>
      <c r="AB289" s="27">
        <f t="shared" si="17"/>
        <v>0.045694226</v>
      </c>
      <c r="AC289" s="27">
        <f t="shared" si="18"/>
        <v>0.6755013471</v>
      </c>
      <c r="AD289" s="27">
        <f t="shared" si="19"/>
        <v>-0.2977882975</v>
      </c>
      <c r="AE289" s="27">
        <f t="shared" si="20"/>
        <v>0.00003502278145</v>
      </c>
      <c r="AF289" s="27">
        <f t="shared" si="21"/>
        <v>0.0004017110578</v>
      </c>
      <c r="AG289" s="27">
        <f t="shared" si="22"/>
        <v>-0.01731474043</v>
      </c>
      <c r="AH289" s="27">
        <f t="shared" si="23"/>
        <v>-0.9199180052</v>
      </c>
      <c r="AI289" s="27">
        <f t="shared" si="24"/>
        <v>-0.0004874670805</v>
      </c>
      <c r="AJ289" s="27">
        <f t="shared" si="25"/>
        <v>-0.02268286293</v>
      </c>
      <c r="AK289" s="27">
        <f t="shared" si="26"/>
        <v>-0.5711951171</v>
      </c>
      <c r="AL289" s="27">
        <f t="shared" si="27"/>
        <v>-0.006029954558</v>
      </c>
      <c r="AM289" s="27">
        <f t="shared" si="28"/>
        <v>0.09832018972</v>
      </c>
      <c r="AN289" s="27">
        <f t="shared" si="29"/>
        <v>0.05651786948</v>
      </c>
      <c r="AO289" s="27"/>
      <c r="AP289" s="27"/>
      <c r="AQ289" s="27"/>
    </row>
    <row r="290">
      <c r="A290" s="29">
        <v>4036.0</v>
      </c>
      <c r="B290" s="30">
        <v>2152.0</v>
      </c>
      <c r="C290" s="14">
        <v>5.0</v>
      </c>
      <c r="D290" s="15">
        <v>0.0</v>
      </c>
      <c r="E290" s="16">
        <v>2.0</v>
      </c>
      <c r="F290" s="17">
        <v>29.0</v>
      </c>
      <c r="G290" s="18">
        <v>95.0</v>
      </c>
      <c r="H290" s="19">
        <v>23.0</v>
      </c>
      <c r="I290" s="20">
        <v>8.0</v>
      </c>
      <c r="J290" s="21">
        <v>8.0</v>
      </c>
      <c r="K290" s="22">
        <v>8.0</v>
      </c>
      <c r="L290" s="63">
        <f t="shared" si="1"/>
        <v>5</v>
      </c>
      <c r="M290" s="63">
        <f t="shared" si="2"/>
        <v>52</v>
      </c>
      <c r="N290" s="63">
        <f t="shared" si="3"/>
        <v>2</v>
      </c>
      <c r="O290" s="63">
        <f t="shared" si="4"/>
        <v>16</v>
      </c>
      <c r="P290" s="64">
        <f t="shared" si="5"/>
        <v>16</v>
      </c>
      <c r="Q290" s="65">
        <f t="shared" si="6"/>
        <v>0.28</v>
      </c>
      <c r="R290" s="65">
        <f t="shared" si="7"/>
        <v>0.76</v>
      </c>
      <c r="S290" s="73">
        <f t="shared" si="8"/>
        <v>0.003252788104</v>
      </c>
      <c r="T290" s="66">
        <f t="shared" si="9"/>
        <v>0.2352941176</v>
      </c>
      <c r="U290" s="27">
        <f t="shared" si="10"/>
        <v>0.2319267604</v>
      </c>
      <c r="V290" s="27">
        <f t="shared" si="11"/>
        <v>-0.04161110603</v>
      </c>
      <c r="W290" s="27">
        <f t="shared" si="12"/>
        <v>-3.435763839</v>
      </c>
      <c r="X290" s="27">
        <f t="shared" si="13"/>
        <v>0.2426086216</v>
      </c>
      <c r="Y290" s="27">
        <f t="shared" si="14"/>
        <v>-0.00008735504304</v>
      </c>
      <c r="Z290" s="27">
        <f t="shared" si="15"/>
        <v>0.03681538481</v>
      </c>
      <c r="AA290" s="27">
        <f t="shared" si="16"/>
        <v>3.30856628</v>
      </c>
      <c r="AB290" s="27">
        <f t="shared" si="17"/>
        <v>0.03331177022</v>
      </c>
      <c r="AC290" s="27">
        <f t="shared" si="18"/>
        <v>0.6153290285</v>
      </c>
      <c r="AD290" s="27">
        <f t="shared" si="19"/>
        <v>-0.223672099</v>
      </c>
      <c r="AE290" s="27">
        <f t="shared" si="20"/>
        <v>0.00002084507753</v>
      </c>
      <c r="AF290" s="27">
        <f t="shared" si="21"/>
        <v>0.0002987524426</v>
      </c>
      <c r="AG290" s="27">
        <f t="shared" si="22"/>
        <v>-0.01609008954</v>
      </c>
      <c r="AH290" s="27">
        <f t="shared" si="23"/>
        <v>-1.0681602</v>
      </c>
      <c r="AI290" s="27">
        <f t="shared" si="24"/>
        <v>-0.0002989275707</v>
      </c>
      <c r="AJ290" s="27">
        <f t="shared" si="25"/>
        <v>-0.01738054323</v>
      </c>
      <c r="AK290" s="27">
        <f t="shared" si="26"/>
        <v>-0.5468834256</v>
      </c>
      <c r="AL290" s="27">
        <f t="shared" si="27"/>
        <v>-0.003809802999</v>
      </c>
      <c r="AM290" s="27">
        <f t="shared" si="28"/>
        <v>0.07762041947</v>
      </c>
      <c r="AN290" s="27">
        <f t="shared" si="29"/>
        <v>0.03679103977</v>
      </c>
      <c r="AO290" s="27"/>
      <c r="AP290" s="27"/>
      <c r="AQ290" s="27"/>
    </row>
    <row r="291">
      <c r="A291" s="29">
        <v>4044.0</v>
      </c>
      <c r="B291" s="30">
        <v>2605.0</v>
      </c>
      <c r="C291" s="14">
        <v>13.0</v>
      </c>
      <c r="D291" s="15">
        <v>10.0</v>
      </c>
      <c r="E291" s="16">
        <v>14.0</v>
      </c>
      <c r="F291" s="17">
        <v>40.0</v>
      </c>
      <c r="G291" s="18">
        <v>102.0</v>
      </c>
      <c r="H291" s="19">
        <v>37.0</v>
      </c>
      <c r="I291" s="20">
        <v>17.0</v>
      </c>
      <c r="J291" s="21">
        <v>16.0</v>
      </c>
      <c r="K291" s="22">
        <v>22.0</v>
      </c>
      <c r="L291" s="63">
        <f t="shared" si="1"/>
        <v>13</v>
      </c>
      <c r="M291" s="63">
        <f t="shared" si="2"/>
        <v>77</v>
      </c>
      <c r="N291" s="63">
        <f t="shared" si="3"/>
        <v>14</v>
      </c>
      <c r="O291" s="63">
        <f t="shared" si="4"/>
        <v>39</v>
      </c>
      <c r="P291" s="64">
        <f t="shared" si="5"/>
        <v>39</v>
      </c>
      <c r="Q291" s="65">
        <f t="shared" si="6"/>
        <v>0.3636363636</v>
      </c>
      <c r="R291" s="65">
        <f t="shared" si="7"/>
        <v>0.6293706294</v>
      </c>
      <c r="S291" s="73">
        <f t="shared" si="8"/>
        <v>0.0103646833</v>
      </c>
      <c r="T291" s="66">
        <f t="shared" si="9"/>
        <v>0.3362068966</v>
      </c>
      <c r="U291" s="27">
        <f t="shared" si="10"/>
        <v>0.3385365448</v>
      </c>
      <c r="V291" s="27">
        <f t="shared" si="11"/>
        <v>-0.1325896191</v>
      </c>
      <c r="W291" s="27">
        <f t="shared" si="12"/>
        <v>-2.84522217</v>
      </c>
      <c r="X291" s="27">
        <f t="shared" si="13"/>
        <v>0.3150761319</v>
      </c>
      <c r="Y291" s="27">
        <f t="shared" si="14"/>
        <v>-0.0008869282929</v>
      </c>
      <c r="Z291" s="27">
        <f t="shared" si="15"/>
        <v>0.09714545517</v>
      </c>
      <c r="AA291" s="27">
        <f t="shared" si="16"/>
        <v>2.268953516</v>
      </c>
      <c r="AB291" s="27">
        <f t="shared" si="17"/>
        <v>0.1378501524</v>
      </c>
      <c r="AC291" s="27">
        <f t="shared" si="18"/>
        <v>0.6617737832</v>
      </c>
      <c r="AD291" s="27">
        <f t="shared" si="19"/>
        <v>-0.3772509681</v>
      </c>
      <c r="AE291" s="27">
        <f t="shared" si="20"/>
        <v>0.000674379415</v>
      </c>
      <c r="AF291" s="27">
        <f t="shared" si="21"/>
        <v>0.002511914607</v>
      </c>
      <c r="AG291" s="27">
        <f t="shared" si="22"/>
        <v>-0.03515964519</v>
      </c>
      <c r="AH291" s="27">
        <f t="shared" si="23"/>
        <v>-0.6066176346</v>
      </c>
      <c r="AI291" s="27">
        <f t="shared" si="24"/>
        <v>-0.003941629273</v>
      </c>
      <c r="AJ291" s="27">
        <f t="shared" si="25"/>
        <v>-0.05956151888</v>
      </c>
      <c r="AK291" s="27">
        <f t="shared" si="26"/>
        <v>-0.487068222</v>
      </c>
      <c r="AL291" s="27">
        <f t="shared" si="27"/>
        <v>-0.02047487846</v>
      </c>
      <c r="AM291" s="27">
        <f t="shared" si="28"/>
        <v>0.1084145109</v>
      </c>
      <c r="AN291" s="27">
        <f t="shared" si="29"/>
        <v>0.08058790881</v>
      </c>
      <c r="AO291" s="27"/>
      <c r="AP291" s="27"/>
      <c r="AQ291" s="27"/>
    </row>
    <row r="292">
      <c r="A292" s="29">
        <v>4046.0</v>
      </c>
      <c r="B292" s="30">
        <v>797.0</v>
      </c>
      <c r="C292" s="14">
        <v>5.0</v>
      </c>
      <c r="D292" s="15">
        <v>12.0</v>
      </c>
      <c r="E292" s="16">
        <v>4.0</v>
      </c>
      <c r="F292" s="17">
        <v>28.0</v>
      </c>
      <c r="G292" s="18">
        <v>54.0</v>
      </c>
      <c r="H292" s="19">
        <v>8.0</v>
      </c>
      <c r="I292" s="20">
        <v>15.0</v>
      </c>
      <c r="J292" s="21">
        <v>11.0</v>
      </c>
      <c r="K292" s="22">
        <v>13.0</v>
      </c>
      <c r="L292" s="63">
        <f t="shared" si="1"/>
        <v>5</v>
      </c>
      <c r="M292" s="63">
        <f t="shared" si="2"/>
        <v>36</v>
      </c>
      <c r="N292" s="63">
        <f t="shared" si="3"/>
        <v>4</v>
      </c>
      <c r="O292" s="63">
        <f t="shared" si="4"/>
        <v>28</v>
      </c>
      <c r="P292" s="64">
        <f t="shared" si="5"/>
        <v>28</v>
      </c>
      <c r="Q292" s="65">
        <f t="shared" si="6"/>
        <v>0.4520547945</v>
      </c>
      <c r="R292" s="65">
        <f t="shared" si="7"/>
        <v>0.5616438356</v>
      </c>
      <c r="S292" s="73">
        <f t="shared" si="8"/>
        <v>0.0112923463</v>
      </c>
      <c r="T292" s="66">
        <f t="shared" si="9"/>
        <v>0.4375</v>
      </c>
      <c r="U292" s="27">
        <f t="shared" si="10"/>
        <v>0.4324472462</v>
      </c>
      <c r="V292" s="27">
        <f t="shared" si="11"/>
        <v>-0.144456695</v>
      </c>
      <c r="W292" s="27">
        <f t="shared" si="12"/>
        <v>-2.539046817</v>
      </c>
      <c r="X292" s="27">
        <f t="shared" si="13"/>
        <v>0.3916871092</v>
      </c>
      <c r="Y292" s="27">
        <f t="shared" si="14"/>
        <v>-0.00105279742</v>
      </c>
      <c r="Z292" s="27">
        <f t="shared" si="15"/>
        <v>0.09445069623</v>
      </c>
      <c r="AA292" s="27">
        <f t="shared" si="16"/>
        <v>1.806902205</v>
      </c>
      <c r="AB292" s="27">
        <f t="shared" si="17"/>
        <v>0.1867063873</v>
      </c>
      <c r="AC292" s="27">
        <f t="shared" si="18"/>
        <v>0.7341551614</v>
      </c>
      <c r="AD292" s="27">
        <f t="shared" si="19"/>
        <v>-0.5830125589</v>
      </c>
      <c r="AE292" s="27">
        <f t="shared" si="20"/>
        <v>0.0008721451295</v>
      </c>
      <c r="AF292" s="27">
        <f t="shared" si="21"/>
        <v>0.002660821243</v>
      </c>
      <c r="AG292" s="27">
        <f t="shared" si="22"/>
        <v>-0.03050574844</v>
      </c>
      <c r="AH292" s="27">
        <f t="shared" si="23"/>
        <v>-0.431100578</v>
      </c>
      <c r="AI292" s="27">
        <f t="shared" si="24"/>
        <v>-0.005816421234</v>
      </c>
      <c r="AJ292" s="27">
        <f t="shared" si="25"/>
        <v>-0.07199000668</v>
      </c>
      <c r="AK292" s="27">
        <f t="shared" si="26"/>
        <v>-0.4821949064</v>
      </c>
      <c r="AL292" s="27">
        <f t="shared" si="27"/>
        <v>-0.034474425</v>
      </c>
      <c r="AM292" s="27">
        <f t="shared" si="28"/>
        <v>0.1495166254</v>
      </c>
      <c r="AN292" s="27">
        <f t="shared" si="29"/>
        <v>0.1548250422</v>
      </c>
      <c r="AO292" s="27"/>
      <c r="AP292" s="27"/>
      <c r="AQ292" s="27"/>
    </row>
    <row r="293">
      <c r="A293" s="29">
        <v>4304.0</v>
      </c>
      <c r="B293" s="30">
        <v>3152.0</v>
      </c>
      <c r="C293" s="14">
        <v>5.0</v>
      </c>
      <c r="D293" s="15">
        <v>6.0</v>
      </c>
      <c r="E293" s="16">
        <v>7.0</v>
      </c>
      <c r="F293" s="17">
        <v>91.0</v>
      </c>
      <c r="G293" s="18">
        <v>189.0</v>
      </c>
      <c r="H293" s="19">
        <v>42.0</v>
      </c>
      <c r="I293" s="20">
        <v>12.0</v>
      </c>
      <c r="J293" s="21">
        <v>19.0</v>
      </c>
      <c r="K293" s="22">
        <v>10.0</v>
      </c>
      <c r="L293" s="63">
        <f t="shared" si="1"/>
        <v>5</v>
      </c>
      <c r="M293" s="63">
        <f t="shared" si="2"/>
        <v>133</v>
      </c>
      <c r="N293" s="63">
        <f t="shared" si="3"/>
        <v>7</v>
      </c>
      <c r="O293" s="63">
        <f t="shared" si="4"/>
        <v>22</v>
      </c>
      <c r="P293" s="64">
        <f t="shared" si="5"/>
        <v>21</v>
      </c>
      <c r="Q293" s="65">
        <f t="shared" si="6"/>
        <v>0.1616766467</v>
      </c>
      <c r="R293" s="65">
        <f t="shared" si="7"/>
        <v>0.8263473054</v>
      </c>
      <c r="S293" s="73">
        <f t="shared" si="8"/>
        <v>0.003807106599</v>
      </c>
      <c r="T293" s="66">
        <f t="shared" si="9"/>
        <v>0.1419354839</v>
      </c>
      <c r="U293" s="27">
        <f t="shared" si="10"/>
        <v>0.1350222561</v>
      </c>
      <c r="V293" s="27">
        <f t="shared" si="11"/>
        <v>-0.04870219372</v>
      </c>
      <c r="W293" s="27">
        <f t="shared" si="12"/>
        <v>-3.735702882</v>
      </c>
      <c r="X293" s="27">
        <f t="shared" si="13"/>
        <v>0.1400862443</v>
      </c>
      <c r="Y293" s="27">
        <f t="shared" si="14"/>
        <v>-0.0001196648251</v>
      </c>
      <c r="Z293" s="27">
        <f t="shared" si="15"/>
        <v>0.04685086693</v>
      </c>
      <c r="AA293" s="27">
        <f t="shared" si="16"/>
        <v>3.91145092</v>
      </c>
      <c r="AB293" s="27">
        <f t="shared" si="17"/>
        <v>0.02251263023</v>
      </c>
      <c r="AC293" s="27">
        <f t="shared" si="18"/>
        <v>0.3863186621</v>
      </c>
      <c r="AD293" s="27">
        <f t="shared" si="19"/>
        <v>-0.07457449767</v>
      </c>
      <c r="AE293" s="27">
        <f t="shared" si="20"/>
        <v>0.00003342114367</v>
      </c>
      <c r="AF293" s="27">
        <f t="shared" si="21"/>
        <v>0.0004449784881</v>
      </c>
      <c r="AG293" s="27">
        <f t="shared" si="22"/>
        <v>-0.0222636195</v>
      </c>
      <c r="AH293" s="27">
        <f t="shared" si="23"/>
        <v>-1.373040859</v>
      </c>
      <c r="AI293" s="27">
        <f t="shared" si="24"/>
        <v>-0.0002364469753</v>
      </c>
      <c r="AJ293" s="27">
        <f t="shared" si="25"/>
        <v>-0.01277147022</v>
      </c>
      <c r="AK293" s="27">
        <f t="shared" si="26"/>
        <v>-0.3733206979</v>
      </c>
      <c r="AL293" s="27">
        <f t="shared" si="27"/>
        <v>-0.001486689612</v>
      </c>
      <c r="AM293" s="27">
        <f t="shared" si="28"/>
        <v>0.02813866776</v>
      </c>
      <c r="AN293" s="27">
        <f t="shared" si="29"/>
        <v>0.007082879396</v>
      </c>
      <c r="AO293" s="27"/>
      <c r="AP293" s="27"/>
      <c r="AQ293" s="27"/>
    </row>
    <row r="294">
      <c r="A294" s="29">
        <v>4306.0</v>
      </c>
      <c r="B294" s="30">
        <v>1830.0</v>
      </c>
      <c r="C294" s="14">
        <v>2.0</v>
      </c>
      <c r="D294" s="15">
        <v>3.0</v>
      </c>
      <c r="E294" s="16">
        <v>2.0</v>
      </c>
      <c r="F294" s="17">
        <v>43.0</v>
      </c>
      <c r="G294" s="18">
        <v>117.0</v>
      </c>
      <c r="H294" s="19">
        <v>31.0</v>
      </c>
      <c r="I294" s="20">
        <v>6.0</v>
      </c>
      <c r="J294" s="21">
        <v>5.0</v>
      </c>
      <c r="K294" s="22">
        <v>10.0</v>
      </c>
      <c r="L294" s="63">
        <f t="shared" si="1"/>
        <v>2</v>
      </c>
      <c r="M294" s="63">
        <f t="shared" si="2"/>
        <v>74</v>
      </c>
      <c r="N294" s="63">
        <f t="shared" si="3"/>
        <v>2</v>
      </c>
      <c r="O294" s="63">
        <f t="shared" si="4"/>
        <v>16</v>
      </c>
      <c r="P294" s="64">
        <f t="shared" si="5"/>
        <v>15</v>
      </c>
      <c r="Q294" s="65">
        <f t="shared" si="6"/>
        <v>0.1914893617</v>
      </c>
      <c r="R294" s="65">
        <f t="shared" si="7"/>
        <v>0.8085106383</v>
      </c>
      <c r="S294" s="73">
        <f t="shared" si="8"/>
        <v>0.00218579235</v>
      </c>
      <c r="T294" s="66">
        <f t="shared" si="9"/>
        <v>0.1777777778</v>
      </c>
      <c r="U294" s="27">
        <f t="shared" si="10"/>
        <v>0.1654816544</v>
      </c>
      <c r="V294" s="27">
        <f t="shared" si="11"/>
        <v>-0.02796162379</v>
      </c>
      <c r="W294" s="27">
        <f t="shared" si="12"/>
        <v>-3.655067914</v>
      </c>
      <c r="X294" s="27">
        <f t="shared" si="13"/>
        <v>0.1659177503</v>
      </c>
      <c r="Y294" s="27">
        <f t="shared" si="14"/>
        <v>-0.00003944520697</v>
      </c>
      <c r="Z294" s="27">
        <f t="shared" si="15"/>
        <v>0.02631810524</v>
      </c>
      <c r="AA294" s="27">
        <f t="shared" si="16"/>
        <v>3.744416342</v>
      </c>
      <c r="AB294" s="27">
        <f t="shared" si="17"/>
        <v>0.01530866999</v>
      </c>
      <c r="AC294" s="27">
        <f t="shared" si="18"/>
        <v>0.4476784305</v>
      </c>
      <c r="AD294" s="27">
        <f t="shared" si="19"/>
        <v>-0.1046128548</v>
      </c>
      <c r="AE294" s="27">
        <f t="shared" si="20"/>
        <v>0.000006325034525</v>
      </c>
      <c r="AF294" s="27">
        <f t="shared" si="21"/>
        <v>0.0001435125457</v>
      </c>
      <c r="AG294" s="27">
        <f t="shared" si="22"/>
        <v>-0.01223646246</v>
      </c>
      <c r="AH294" s="27">
        <f t="shared" si="23"/>
        <v>-1.286035128</v>
      </c>
      <c r="AI294" s="27">
        <f t="shared" si="24"/>
        <v>-0.00009231214661</v>
      </c>
      <c r="AJ294" s="27">
        <f t="shared" si="25"/>
        <v>-0.008497188277</v>
      </c>
      <c r="AK294" s="27">
        <f t="shared" si="26"/>
        <v>-0.4232779785</v>
      </c>
      <c r="AL294" s="27">
        <f t="shared" si="27"/>
        <v>-0.001197371421</v>
      </c>
      <c r="AM294" s="27">
        <f t="shared" si="28"/>
        <v>0.03862080947</v>
      </c>
      <c r="AN294" s="27">
        <f t="shared" si="29"/>
        <v>0.01176798002</v>
      </c>
      <c r="AO294" s="27"/>
      <c r="AP294" s="27"/>
      <c r="AQ294" s="27"/>
    </row>
    <row r="295">
      <c r="A295" s="29">
        <v>4387.0</v>
      </c>
      <c r="B295" s="30">
        <v>2206.0</v>
      </c>
      <c r="C295" s="14">
        <v>3.0</v>
      </c>
      <c r="D295" s="15">
        <v>3.0</v>
      </c>
      <c r="E295" s="16">
        <v>2.0</v>
      </c>
      <c r="F295" s="17">
        <v>13.0</v>
      </c>
      <c r="G295" s="18">
        <v>56.0</v>
      </c>
      <c r="H295" s="19">
        <v>9.0</v>
      </c>
      <c r="I295" s="20">
        <v>2.0</v>
      </c>
      <c r="J295" s="21">
        <v>7.0</v>
      </c>
      <c r="K295" s="22">
        <v>3.0</v>
      </c>
      <c r="L295" s="63">
        <f t="shared" si="1"/>
        <v>3</v>
      </c>
      <c r="M295" s="63">
        <f t="shared" si="2"/>
        <v>22</v>
      </c>
      <c r="N295" s="63">
        <f t="shared" si="3"/>
        <v>2</v>
      </c>
      <c r="O295" s="63">
        <f t="shared" si="4"/>
        <v>5</v>
      </c>
      <c r="P295" s="64">
        <f t="shared" si="5"/>
        <v>5</v>
      </c>
      <c r="Q295" s="65">
        <f t="shared" si="6"/>
        <v>0.25</v>
      </c>
      <c r="R295" s="65">
        <f t="shared" si="7"/>
        <v>0.78125</v>
      </c>
      <c r="S295" s="73">
        <f t="shared" si="8"/>
        <v>0.002266545784</v>
      </c>
      <c r="T295" s="66">
        <f t="shared" si="9"/>
        <v>0.1851851852</v>
      </c>
      <c r="U295" s="27">
        <f t="shared" si="10"/>
        <v>0.2082683305</v>
      </c>
      <c r="V295" s="27">
        <f t="shared" si="11"/>
        <v>-0.02899465749</v>
      </c>
      <c r="W295" s="27">
        <f t="shared" si="12"/>
        <v>-3.531829604</v>
      </c>
      <c r="X295" s="27">
        <f t="shared" si="13"/>
        <v>0.2166148407</v>
      </c>
      <c r="Y295" s="27">
        <f t="shared" si="14"/>
        <v>-0.00004241362854</v>
      </c>
      <c r="Z295" s="27">
        <f t="shared" si="15"/>
        <v>0.02637026569</v>
      </c>
      <c r="AA295" s="27">
        <f t="shared" si="16"/>
        <v>3.496171397</v>
      </c>
      <c r="AB295" s="27">
        <f t="shared" si="17"/>
        <v>0.02072470764</v>
      </c>
      <c r="AC295" s="27">
        <f t="shared" si="18"/>
        <v>0.5647624572</v>
      </c>
      <c r="AD295" s="27">
        <f t="shared" si="19"/>
        <v>-0.1783100279</v>
      </c>
      <c r="AE295" s="27">
        <f t="shared" si="20"/>
        <v>0.000007052282231</v>
      </c>
      <c r="AF295" s="27">
        <f t="shared" si="21"/>
        <v>0.0001491095121</v>
      </c>
      <c r="AG295" s="27">
        <f t="shared" si="22"/>
        <v>-0.0118473184</v>
      </c>
      <c r="AH295" s="27">
        <f t="shared" si="23"/>
        <v>-1.160287748</v>
      </c>
      <c r="AI295" s="27">
        <f t="shared" si="24"/>
        <v>-0.0001295881818</v>
      </c>
      <c r="AJ295" s="27">
        <f t="shared" si="25"/>
        <v>-0.01111553792</v>
      </c>
      <c r="AK295" s="27">
        <f t="shared" si="26"/>
        <v>-0.5159761348</v>
      </c>
      <c r="AL295" s="27">
        <f t="shared" si="27"/>
        <v>-0.002116290085</v>
      </c>
      <c r="AM295" s="27">
        <f t="shared" si="28"/>
        <v>0.06360867925</v>
      </c>
      <c r="AN295" s="27">
        <f t="shared" si="29"/>
        <v>0.02618713541</v>
      </c>
      <c r="AO295" s="27"/>
      <c r="AP295" s="27"/>
      <c r="AQ295" s="27"/>
    </row>
    <row r="296">
      <c r="A296" s="29">
        <v>4400.0</v>
      </c>
      <c r="B296" s="30">
        <v>3024.0</v>
      </c>
      <c r="C296" s="14">
        <v>7.0</v>
      </c>
      <c r="D296" s="15">
        <v>9.0</v>
      </c>
      <c r="E296" s="16">
        <v>2.0</v>
      </c>
      <c r="F296" s="17">
        <v>67.0</v>
      </c>
      <c r="G296" s="18">
        <v>156.0</v>
      </c>
      <c r="H296" s="19">
        <v>46.0</v>
      </c>
      <c r="I296" s="20">
        <v>18.0</v>
      </c>
      <c r="J296" s="21">
        <v>31.0</v>
      </c>
      <c r="K296" s="22">
        <v>19.0</v>
      </c>
      <c r="L296" s="63">
        <f t="shared" si="1"/>
        <v>7</v>
      </c>
      <c r="M296" s="63">
        <f t="shared" si="2"/>
        <v>113</v>
      </c>
      <c r="N296" s="63">
        <f t="shared" si="3"/>
        <v>2</v>
      </c>
      <c r="O296" s="63">
        <f t="shared" si="4"/>
        <v>37</v>
      </c>
      <c r="P296" s="64">
        <f t="shared" si="5"/>
        <v>36</v>
      </c>
      <c r="Q296" s="65">
        <f t="shared" si="6"/>
        <v>0.2767295597</v>
      </c>
      <c r="R296" s="65">
        <f t="shared" si="7"/>
        <v>0.7547169811</v>
      </c>
      <c r="S296" s="73">
        <f t="shared" si="8"/>
        <v>0.002976190476</v>
      </c>
      <c r="T296" s="66">
        <f t="shared" si="9"/>
        <v>0.2466666667</v>
      </c>
      <c r="U296" s="27">
        <f t="shared" si="10"/>
        <v>0.2340567344</v>
      </c>
      <c r="V296" s="27">
        <f t="shared" si="11"/>
        <v>-0.03807274668</v>
      </c>
      <c r="W296" s="27">
        <f t="shared" si="12"/>
        <v>-3.411880674</v>
      </c>
      <c r="X296" s="27">
        <f t="shared" si="13"/>
        <v>0.239774918</v>
      </c>
      <c r="Y296" s="27">
        <f t="shared" si="14"/>
        <v>-0.00007313038861</v>
      </c>
      <c r="Z296" s="27">
        <f t="shared" si="15"/>
        <v>0.03345067019</v>
      </c>
      <c r="AA296" s="27">
        <f t="shared" si="16"/>
        <v>3.262728211</v>
      </c>
      <c r="AB296" s="27">
        <f t="shared" si="17"/>
        <v>0.030123136</v>
      </c>
      <c r="AC296" s="27">
        <f t="shared" si="18"/>
        <v>0.6039144955</v>
      </c>
      <c r="AD296" s="27">
        <f t="shared" si="19"/>
        <v>-0.2184775691</v>
      </c>
      <c r="AE296" s="27">
        <f t="shared" si="20"/>
        <v>0.00001596681758</v>
      </c>
      <c r="AF296" s="27">
        <f t="shared" si="21"/>
        <v>0.0002483658573</v>
      </c>
      <c r="AG296" s="27">
        <f t="shared" si="22"/>
        <v>-0.01451792235</v>
      </c>
      <c r="AH296" s="27">
        <f t="shared" si="23"/>
        <v>-1.04603925</v>
      </c>
      <c r="AI296" s="27">
        <f t="shared" si="24"/>
        <v>-0.000247328061</v>
      </c>
      <c r="AJ296" s="27">
        <f t="shared" si="25"/>
        <v>-0.0156076079</v>
      </c>
      <c r="AK296" s="27">
        <f t="shared" si="26"/>
        <v>-0.5330075258</v>
      </c>
      <c r="AL296" s="27">
        <f t="shared" si="27"/>
        <v>-0.003404885489</v>
      </c>
      <c r="AM296" s="27">
        <f t="shared" si="28"/>
        <v>0.07529073841</v>
      </c>
      <c r="AN296" s="27">
        <f t="shared" si="29"/>
        <v>0.03551686498</v>
      </c>
      <c r="AO296" s="27"/>
      <c r="AP296" s="27"/>
      <c r="AQ296" s="27"/>
    </row>
    <row r="297">
      <c r="A297" s="29">
        <v>4402.0</v>
      </c>
      <c r="B297" s="30">
        <v>745.0</v>
      </c>
      <c r="C297" s="14">
        <v>3.0</v>
      </c>
      <c r="D297" s="15">
        <v>3.0</v>
      </c>
      <c r="E297" s="16">
        <v>7.0</v>
      </c>
      <c r="F297" s="17">
        <v>28.0</v>
      </c>
      <c r="G297" s="18">
        <v>35.0</v>
      </c>
      <c r="H297" s="19">
        <v>2.0</v>
      </c>
      <c r="I297" s="20">
        <v>14.0</v>
      </c>
      <c r="J297" s="21">
        <v>9.0</v>
      </c>
      <c r="K297" s="22">
        <v>4.0</v>
      </c>
      <c r="L297" s="63">
        <f t="shared" si="1"/>
        <v>3</v>
      </c>
      <c r="M297" s="63">
        <f t="shared" si="2"/>
        <v>30</v>
      </c>
      <c r="N297" s="63">
        <f t="shared" si="3"/>
        <v>7</v>
      </c>
      <c r="O297" s="63">
        <f t="shared" si="4"/>
        <v>18</v>
      </c>
      <c r="P297" s="64">
        <f t="shared" si="5"/>
        <v>18</v>
      </c>
      <c r="Q297" s="65">
        <f t="shared" si="6"/>
        <v>0.3620689655</v>
      </c>
      <c r="R297" s="65">
        <f t="shared" si="7"/>
        <v>0.5689655172</v>
      </c>
      <c r="S297" s="73">
        <f t="shared" si="8"/>
        <v>0.01342281879</v>
      </c>
      <c r="T297" s="66">
        <f t="shared" si="9"/>
        <v>0.375</v>
      </c>
      <c r="U297" s="27">
        <f t="shared" si="10"/>
        <v>0.3681267382</v>
      </c>
      <c r="V297" s="27">
        <f t="shared" si="11"/>
        <v>-0.1717106427</v>
      </c>
      <c r="W297" s="27">
        <f t="shared" si="12"/>
        <v>-2.57214625</v>
      </c>
      <c r="X297" s="27">
        <f t="shared" si="13"/>
        <v>0.3137180451</v>
      </c>
      <c r="Y297" s="27">
        <f t="shared" si="14"/>
        <v>-0.001487523689</v>
      </c>
      <c r="Z297" s="27">
        <f t="shared" si="15"/>
        <v>0.1137338269</v>
      </c>
      <c r="AA297" s="27">
        <f t="shared" si="16"/>
        <v>1.854319423</v>
      </c>
      <c r="AB297" s="27">
        <f t="shared" si="17"/>
        <v>0.1777538174</v>
      </c>
      <c r="AC297" s="27">
        <f t="shared" si="18"/>
        <v>0.5956800119</v>
      </c>
      <c r="AD297" s="27">
        <f t="shared" si="19"/>
        <v>-0.3740058136</v>
      </c>
      <c r="AE297" s="27">
        <f t="shared" si="20"/>
        <v>0.001464763055</v>
      </c>
      <c r="AF297" s="27">
        <f t="shared" si="21"/>
        <v>0.003808550576</v>
      </c>
      <c r="AG297" s="27">
        <f t="shared" si="22"/>
        <v>-0.03721269498</v>
      </c>
      <c r="AH297" s="27">
        <f t="shared" si="23"/>
        <v>-0.4481810134</v>
      </c>
      <c r="AI297" s="27">
        <f t="shared" si="24"/>
        <v>-0.00658226179</v>
      </c>
      <c r="AJ297" s="27">
        <f t="shared" si="25"/>
        <v>-0.06943156017</v>
      </c>
      <c r="AK297" s="27">
        <f t="shared" si="26"/>
        <v>-0.3963444118</v>
      </c>
      <c r="AL297" s="27">
        <f t="shared" si="27"/>
        <v>-0.02628796775</v>
      </c>
      <c r="AM297" s="27">
        <f t="shared" si="28"/>
        <v>0.09716612405</v>
      </c>
      <c r="AN297" s="27">
        <f t="shared" si="29"/>
        <v>0.07955030908</v>
      </c>
      <c r="AO297" s="27"/>
      <c r="AP297" s="27"/>
      <c r="AQ297" s="27"/>
    </row>
    <row r="298">
      <c r="A298" s="29">
        <v>4404.0</v>
      </c>
      <c r="B298" s="30">
        <v>2685.0</v>
      </c>
      <c r="C298" s="14">
        <v>8.0</v>
      </c>
      <c r="D298" s="15">
        <v>5.0</v>
      </c>
      <c r="E298" s="16">
        <v>7.0</v>
      </c>
      <c r="F298" s="17">
        <v>70.0</v>
      </c>
      <c r="G298" s="18">
        <v>159.0</v>
      </c>
      <c r="H298" s="19">
        <v>45.0</v>
      </c>
      <c r="I298" s="20">
        <v>9.0</v>
      </c>
      <c r="J298" s="21">
        <v>11.0</v>
      </c>
      <c r="K298" s="22">
        <v>7.0</v>
      </c>
      <c r="L298" s="63">
        <f t="shared" si="1"/>
        <v>8</v>
      </c>
      <c r="M298" s="63">
        <f t="shared" si="2"/>
        <v>115</v>
      </c>
      <c r="N298" s="63">
        <f t="shared" si="3"/>
        <v>7</v>
      </c>
      <c r="O298" s="63">
        <f t="shared" si="4"/>
        <v>16</v>
      </c>
      <c r="P298" s="64">
        <f t="shared" si="5"/>
        <v>16</v>
      </c>
      <c r="Q298" s="65">
        <f t="shared" si="6"/>
        <v>0.1643835616</v>
      </c>
      <c r="R298" s="65">
        <f t="shared" si="7"/>
        <v>0.8424657534</v>
      </c>
      <c r="S298" s="73">
        <f t="shared" si="8"/>
        <v>0.005586592179</v>
      </c>
      <c r="T298" s="66">
        <f t="shared" si="9"/>
        <v>0.1221374046</v>
      </c>
      <c r="U298" s="27">
        <f t="shared" si="10"/>
        <v>0.1215637286</v>
      </c>
      <c r="V298" s="27">
        <f t="shared" si="11"/>
        <v>-0.07146616136</v>
      </c>
      <c r="W298" s="27">
        <f t="shared" si="12"/>
        <v>-3.808570225</v>
      </c>
      <c r="X298" s="27">
        <f t="shared" si="13"/>
        <v>0.1424316761</v>
      </c>
      <c r="Y298" s="27">
        <f t="shared" si="14"/>
        <v>-0.0002576738664</v>
      </c>
      <c r="Z298" s="27">
        <f t="shared" si="15"/>
        <v>0.07009050735</v>
      </c>
      <c r="AA298" s="27">
        <f t="shared" si="16"/>
        <v>4.065529961</v>
      </c>
      <c r="AB298" s="27">
        <f t="shared" si="17"/>
        <v>0.03358839584</v>
      </c>
      <c r="AC298" s="27">
        <f t="shared" si="18"/>
        <v>0.4004482699</v>
      </c>
      <c r="AD298" s="27">
        <f t="shared" si="19"/>
        <v>-0.07709256977</v>
      </c>
      <c r="AE298" s="27">
        <f t="shared" si="20"/>
        <v>0.0001056032059</v>
      </c>
      <c r="AF298" s="27">
        <f t="shared" si="21"/>
        <v>0.000976860435</v>
      </c>
      <c r="AG298" s="27">
        <f t="shared" si="22"/>
        <v>-0.03395681774</v>
      </c>
      <c r="AH298" s="27">
        <f t="shared" si="23"/>
        <v>-1.454964451</v>
      </c>
      <c r="AI298" s="27">
        <f t="shared" si="24"/>
        <v>-0.0005176649006</v>
      </c>
      <c r="AJ298" s="27">
        <f t="shared" si="25"/>
        <v>-0.01942645516</v>
      </c>
      <c r="AK298" s="27">
        <f t="shared" si="26"/>
        <v>-0.3945231052</v>
      </c>
      <c r="AL298" s="27">
        <f t="shared" si="27"/>
        <v>-0.002255248614</v>
      </c>
      <c r="AM298" s="27">
        <f t="shared" si="28"/>
        <v>0.02965619017</v>
      </c>
      <c r="AN298" s="27">
        <f t="shared" si="29"/>
        <v>0.007444630129</v>
      </c>
      <c r="AO298" s="27"/>
      <c r="AP298" s="27"/>
      <c r="AQ298" s="27"/>
    </row>
    <row r="299">
      <c r="A299" s="29">
        <v>4411.0</v>
      </c>
      <c r="B299" s="30">
        <v>1706.0</v>
      </c>
      <c r="C299" s="14">
        <v>17.0</v>
      </c>
      <c r="D299" s="15">
        <v>8.0</v>
      </c>
      <c r="E299" s="16">
        <v>8.0</v>
      </c>
      <c r="F299" s="17">
        <v>30.0</v>
      </c>
      <c r="G299" s="18">
        <v>96.0</v>
      </c>
      <c r="H299" s="19">
        <v>19.0</v>
      </c>
      <c r="I299" s="20">
        <v>14.0</v>
      </c>
      <c r="J299" s="21">
        <v>15.0</v>
      </c>
      <c r="K299" s="22">
        <v>20.0</v>
      </c>
      <c r="L299" s="63">
        <f t="shared" si="1"/>
        <v>17</v>
      </c>
      <c r="M299" s="63">
        <f t="shared" si="2"/>
        <v>49</v>
      </c>
      <c r="N299" s="63">
        <f t="shared" si="3"/>
        <v>8</v>
      </c>
      <c r="O299" s="63">
        <f t="shared" si="4"/>
        <v>34</v>
      </c>
      <c r="P299" s="64">
        <f t="shared" si="5"/>
        <v>34</v>
      </c>
      <c r="Q299" s="65">
        <f t="shared" si="6"/>
        <v>0.4722222222</v>
      </c>
      <c r="R299" s="65">
        <f t="shared" si="7"/>
        <v>0.6111111111</v>
      </c>
      <c r="S299" s="73">
        <f t="shared" si="8"/>
        <v>0.01465416178</v>
      </c>
      <c r="T299" s="66">
        <f t="shared" si="9"/>
        <v>0.4096385542</v>
      </c>
      <c r="U299" s="27">
        <f t="shared" si="10"/>
        <v>0.4125138222</v>
      </c>
      <c r="V299" s="27">
        <f t="shared" si="11"/>
        <v>-0.1874625276</v>
      </c>
      <c r="W299" s="27">
        <f t="shared" si="12"/>
        <v>-2.762675601</v>
      </c>
      <c r="X299" s="27">
        <f t="shared" si="13"/>
        <v>0.4091613658</v>
      </c>
      <c r="Y299" s="27">
        <f t="shared" si="14"/>
        <v>-0.001772957804</v>
      </c>
      <c r="Z299" s="27">
        <f t="shared" si="15"/>
        <v>0.1333647763</v>
      </c>
      <c r="AA299" s="27">
        <f t="shared" si="16"/>
        <v>2.139208004</v>
      </c>
      <c r="AB299" s="27">
        <f t="shared" si="17"/>
        <v>0.2530995134</v>
      </c>
      <c r="AC299" s="27">
        <f t="shared" si="18"/>
        <v>0.8344539614</v>
      </c>
      <c r="AD299" s="27">
        <f t="shared" si="19"/>
        <v>-0.6361925687</v>
      </c>
      <c r="AE299" s="27">
        <f t="shared" si="20"/>
        <v>0.00190598352</v>
      </c>
      <c r="AF299" s="27">
        <f t="shared" si="21"/>
        <v>0.00487560451</v>
      </c>
      <c r="AG299" s="27">
        <f t="shared" si="22"/>
        <v>-0.04686804576</v>
      </c>
      <c r="AH299" s="27">
        <f t="shared" si="23"/>
        <v>-0.555336419</v>
      </c>
      <c r="AI299" s="27">
        <f t="shared" si="24"/>
        <v>-0.01023210009</v>
      </c>
      <c r="AJ299" s="27">
        <f t="shared" si="25"/>
        <v>-0.1061850882</v>
      </c>
      <c r="AK299" s="27">
        <f t="shared" si="26"/>
        <v>-0.5963432752</v>
      </c>
      <c r="AL299" s="27">
        <f t="shared" si="27"/>
        <v>-0.0488185085</v>
      </c>
      <c r="AM299" s="27">
        <f t="shared" si="28"/>
        <v>0.1775249307</v>
      </c>
      <c r="AN299" s="27">
        <f t="shared" si="29"/>
        <v>0.1764847685</v>
      </c>
      <c r="AO299" s="27"/>
      <c r="AP299" s="27"/>
      <c r="AQ299" s="27"/>
    </row>
    <row r="300">
      <c r="A300" s="29">
        <v>4413.0</v>
      </c>
      <c r="B300" s="30">
        <v>892.0</v>
      </c>
      <c r="C300" s="14">
        <v>13.0</v>
      </c>
      <c r="D300" s="15">
        <v>5.0</v>
      </c>
      <c r="E300" s="16">
        <v>5.0</v>
      </c>
      <c r="F300" s="17">
        <v>33.0</v>
      </c>
      <c r="G300" s="18">
        <v>56.0</v>
      </c>
      <c r="H300" s="19">
        <v>16.0</v>
      </c>
      <c r="I300" s="20">
        <v>12.0</v>
      </c>
      <c r="J300" s="21">
        <v>15.0</v>
      </c>
      <c r="K300" s="22">
        <v>10.0</v>
      </c>
      <c r="L300" s="63">
        <f t="shared" si="1"/>
        <v>13</v>
      </c>
      <c r="M300" s="63">
        <f t="shared" si="2"/>
        <v>49</v>
      </c>
      <c r="N300" s="63">
        <f t="shared" si="3"/>
        <v>5</v>
      </c>
      <c r="O300" s="63">
        <f t="shared" si="4"/>
        <v>22</v>
      </c>
      <c r="P300" s="64">
        <f t="shared" si="5"/>
        <v>22</v>
      </c>
      <c r="Q300" s="65">
        <f t="shared" si="6"/>
        <v>0.393258427</v>
      </c>
      <c r="R300" s="65">
        <f t="shared" si="7"/>
        <v>0.6966292135</v>
      </c>
      <c r="S300" s="73">
        <f t="shared" si="8"/>
        <v>0.0201793722</v>
      </c>
      <c r="T300" s="66">
        <f t="shared" si="9"/>
        <v>0.3098591549</v>
      </c>
      <c r="U300" s="27">
        <f t="shared" si="10"/>
        <v>0.2990083617</v>
      </c>
      <c r="V300" s="27">
        <f t="shared" si="11"/>
        <v>-0.2581434663</v>
      </c>
      <c r="W300" s="27">
        <f t="shared" si="12"/>
        <v>-3.149280869</v>
      </c>
      <c r="X300" s="27">
        <f t="shared" si="13"/>
        <v>0.340742446</v>
      </c>
      <c r="Y300" s="27">
        <f t="shared" si="14"/>
        <v>-0.003361953772</v>
      </c>
      <c r="Z300" s="27">
        <f t="shared" si="15"/>
        <v>0.2093482393</v>
      </c>
      <c r="AA300" s="27">
        <f t="shared" si="16"/>
        <v>2.779815808</v>
      </c>
      <c r="AB300" s="27">
        <f t="shared" si="17"/>
        <v>0.2902482409</v>
      </c>
      <c r="AC300" s="27">
        <f t="shared" si="18"/>
        <v>0.7921647272</v>
      </c>
      <c r="AD300" s="27">
        <f t="shared" si="19"/>
        <v>-0.4412165821</v>
      </c>
      <c r="AE300" s="27">
        <f t="shared" si="20"/>
        <v>0.004976902673</v>
      </c>
      <c r="AF300" s="27">
        <f t="shared" si="21"/>
        <v>0.01053909479</v>
      </c>
      <c r="AG300" s="27">
        <f t="shared" si="22"/>
        <v>-0.08386611393</v>
      </c>
      <c r="AH300" s="27">
        <f t="shared" si="23"/>
        <v>-0.8226226514</v>
      </c>
      <c r="AI300" s="27">
        <f t="shared" si="24"/>
        <v>-0.01615807927</v>
      </c>
      <c r="AJ300" s="27">
        <f t="shared" si="25"/>
        <v>-0.1388108203</v>
      </c>
      <c r="AK300" s="27">
        <f t="shared" si="26"/>
        <v>-0.6453435131</v>
      </c>
      <c r="AL300" s="27">
        <f t="shared" si="27"/>
        <v>-0.04662237678</v>
      </c>
      <c r="AM300" s="27">
        <f t="shared" si="28"/>
        <v>0.1403473086</v>
      </c>
      <c r="AN300" s="27">
        <f t="shared" si="29"/>
        <v>0.1019300133</v>
      </c>
      <c r="AO300" s="27"/>
      <c r="AP300" s="27"/>
      <c r="AQ300" s="27"/>
    </row>
    <row r="301">
      <c r="A301" s="29">
        <v>4414.0</v>
      </c>
      <c r="B301" s="30">
        <v>2817.0</v>
      </c>
      <c r="C301" s="14">
        <v>18.0</v>
      </c>
      <c r="D301" s="15">
        <v>14.0</v>
      </c>
      <c r="E301" s="16">
        <v>24.0</v>
      </c>
      <c r="F301" s="17">
        <v>64.0</v>
      </c>
      <c r="G301" s="18">
        <v>185.0</v>
      </c>
      <c r="H301" s="19">
        <v>40.0</v>
      </c>
      <c r="I301" s="20">
        <v>30.0</v>
      </c>
      <c r="J301" s="21">
        <v>29.0</v>
      </c>
      <c r="K301" s="22">
        <v>31.0</v>
      </c>
      <c r="L301" s="63">
        <f t="shared" si="1"/>
        <v>18</v>
      </c>
      <c r="M301" s="63">
        <f t="shared" si="2"/>
        <v>104</v>
      </c>
      <c r="N301" s="63">
        <f t="shared" si="3"/>
        <v>24</v>
      </c>
      <c r="O301" s="63">
        <f t="shared" si="4"/>
        <v>61</v>
      </c>
      <c r="P301" s="64">
        <f t="shared" si="5"/>
        <v>61</v>
      </c>
      <c r="Q301" s="65">
        <f t="shared" si="6"/>
        <v>0.3816425121</v>
      </c>
      <c r="R301" s="65">
        <f t="shared" si="7"/>
        <v>0.5893719807</v>
      </c>
      <c r="S301" s="73">
        <f t="shared" si="8"/>
        <v>0.01490947817</v>
      </c>
      <c r="T301" s="66">
        <f t="shared" si="9"/>
        <v>0.3696969697</v>
      </c>
      <c r="U301" s="27">
        <f t="shared" si="10"/>
        <v>0.3674710331</v>
      </c>
      <c r="V301" s="27">
        <f t="shared" si="11"/>
        <v>-0.1907286479</v>
      </c>
      <c r="W301" s="27">
        <f t="shared" si="12"/>
        <v>-2.664398604</v>
      </c>
      <c r="X301" s="27">
        <f t="shared" si="13"/>
        <v>0.3306777278</v>
      </c>
      <c r="Y301" s="27">
        <f t="shared" si="14"/>
        <v>-0.001835275736</v>
      </c>
      <c r="Z301" s="27">
        <f t="shared" si="15"/>
        <v>0.1308615041</v>
      </c>
      <c r="AA301" s="27">
        <f t="shared" si="16"/>
        <v>1.989718441</v>
      </c>
      <c r="AB301" s="27">
        <f t="shared" si="17"/>
        <v>0.2081148628</v>
      </c>
      <c r="AC301" s="27">
        <f t="shared" si="18"/>
        <v>0.6504022142</v>
      </c>
      <c r="AD301" s="27">
        <f t="shared" si="19"/>
        <v>-0.415536562</v>
      </c>
      <c r="AE301" s="27">
        <f t="shared" si="20"/>
        <v>0.002007351958</v>
      </c>
      <c r="AF301" s="27">
        <f t="shared" si="21"/>
        <v>0.004867441027</v>
      </c>
      <c r="AG301" s="27">
        <f t="shared" si="22"/>
        <v>-0.04435237873</v>
      </c>
      <c r="AH301" s="27">
        <f t="shared" si="23"/>
        <v>-0.4981545151</v>
      </c>
      <c r="AI301" s="27">
        <f t="shared" si="24"/>
        <v>-0.008560084032</v>
      </c>
      <c r="AJ301" s="27">
        <f t="shared" si="25"/>
        <v>-0.08420630755</v>
      </c>
      <c r="AK301" s="27">
        <f t="shared" si="26"/>
        <v>-0.4482757665</v>
      </c>
      <c r="AL301" s="27">
        <f t="shared" si="27"/>
        <v>-0.03244192521</v>
      </c>
      <c r="AM301" s="27">
        <f t="shared" si="28"/>
        <v>0.111827678</v>
      </c>
      <c r="AN301" s="27">
        <f t="shared" si="29"/>
        <v>0.09316187171</v>
      </c>
      <c r="AO301" s="27"/>
      <c r="AP301" s="27"/>
      <c r="AQ301" s="27"/>
    </row>
    <row r="302">
      <c r="A302" s="29">
        <v>4415.0</v>
      </c>
      <c r="B302" s="30">
        <v>2014.0</v>
      </c>
      <c r="C302" s="14">
        <v>1.0</v>
      </c>
      <c r="D302" s="15">
        <v>0.0</v>
      </c>
      <c r="E302" s="16">
        <v>0.0</v>
      </c>
      <c r="F302" s="17">
        <v>27.0</v>
      </c>
      <c r="G302" s="18">
        <v>77.0</v>
      </c>
      <c r="H302" s="19">
        <v>11.0</v>
      </c>
      <c r="I302" s="20">
        <v>1.0</v>
      </c>
      <c r="J302" s="21">
        <v>4.0</v>
      </c>
      <c r="K302" s="22">
        <v>2.0</v>
      </c>
      <c r="L302" s="63">
        <f t="shared" si="1"/>
        <v>1</v>
      </c>
      <c r="M302" s="63">
        <f t="shared" si="2"/>
        <v>38</v>
      </c>
      <c r="N302" s="63">
        <f t="shared" si="3"/>
        <v>0</v>
      </c>
      <c r="O302" s="63">
        <f t="shared" si="4"/>
        <v>3</v>
      </c>
      <c r="P302" s="64">
        <f t="shared" si="5"/>
        <v>3</v>
      </c>
      <c r="Q302" s="65">
        <f t="shared" si="6"/>
        <v>0.09523809524</v>
      </c>
      <c r="R302" s="65">
        <f t="shared" si="7"/>
        <v>0.9285714286</v>
      </c>
      <c r="S302" s="73">
        <f t="shared" si="8"/>
        <v>0.0004965243297</v>
      </c>
      <c r="T302" s="66">
        <f t="shared" si="9"/>
        <v>0.07317073171</v>
      </c>
      <c r="U302" s="27">
        <f t="shared" si="10"/>
        <v>0.07181130334</v>
      </c>
      <c r="V302" s="27">
        <f t="shared" si="11"/>
        <v>-0.006351759128</v>
      </c>
      <c r="W302" s="27">
        <f t="shared" si="12"/>
        <v>-4.197831758</v>
      </c>
      <c r="X302" s="27">
        <f t="shared" si="13"/>
        <v>0.08251993931</v>
      </c>
      <c r="Y302" s="27">
        <f t="shared" si="14"/>
        <v>-0.000002035436244</v>
      </c>
      <c r="Z302" s="27">
        <f t="shared" si="15"/>
        <v>0.006866190196</v>
      </c>
      <c r="AA302" s="27">
        <f t="shared" si="16"/>
        <v>4.939048467</v>
      </c>
      <c r="AB302" s="27">
        <f t="shared" si="17"/>
        <v>0.001729558048</v>
      </c>
      <c r="AC302" s="27">
        <f t="shared" si="18"/>
        <v>0.2557182935</v>
      </c>
      <c r="AD302" s="27">
        <f t="shared" si="19"/>
        <v>-0.02587719226</v>
      </c>
      <c r="AE302" s="27">
        <f t="shared" si="20"/>
        <v>0.00000007414089033</v>
      </c>
      <c r="AF302" s="27">
        <f t="shared" si="21"/>
        <v>0.000008505164359</v>
      </c>
      <c r="AG302" s="27">
        <f t="shared" si="22"/>
        <v>-0.003666457628</v>
      </c>
      <c r="AH302" s="27">
        <f t="shared" si="23"/>
        <v>-1.948236005</v>
      </c>
      <c r="AI302" s="27">
        <f t="shared" si="24"/>
        <v>-0.000002369126027</v>
      </c>
      <c r="AJ302" s="27">
        <f t="shared" si="25"/>
        <v>-0.001102560681</v>
      </c>
      <c r="AK302" s="27">
        <f t="shared" si="26"/>
        <v>-0.2776840147</v>
      </c>
      <c r="AL302" s="27">
        <f t="shared" si="27"/>
        <v>-0.00006728102813</v>
      </c>
      <c r="AM302" s="27">
        <f t="shared" si="28"/>
        <v>0.01097193052</v>
      </c>
      <c r="AN302" s="27">
        <f t="shared" si="29"/>
        <v>0.001447771658</v>
      </c>
      <c r="AO302" s="27"/>
      <c r="AP302" s="27"/>
      <c r="AQ302" s="27"/>
    </row>
    <row r="303">
      <c r="A303" s="29">
        <v>4417.0</v>
      </c>
      <c r="B303" s="30">
        <v>2780.0</v>
      </c>
      <c r="C303" s="14">
        <v>8.0</v>
      </c>
      <c r="D303" s="15">
        <v>8.0</v>
      </c>
      <c r="E303" s="16">
        <v>22.0</v>
      </c>
      <c r="F303" s="17">
        <v>59.0</v>
      </c>
      <c r="G303" s="18">
        <v>157.0</v>
      </c>
      <c r="H303" s="19">
        <v>37.0</v>
      </c>
      <c r="I303" s="20">
        <v>30.0</v>
      </c>
      <c r="J303" s="21">
        <v>32.0</v>
      </c>
      <c r="K303" s="22">
        <v>24.0</v>
      </c>
      <c r="L303" s="63">
        <f t="shared" si="1"/>
        <v>8</v>
      </c>
      <c r="M303" s="63">
        <f t="shared" si="2"/>
        <v>96</v>
      </c>
      <c r="N303" s="63">
        <f t="shared" si="3"/>
        <v>22</v>
      </c>
      <c r="O303" s="63">
        <f t="shared" si="4"/>
        <v>54</v>
      </c>
      <c r="P303" s="64">
        <f t="shared" si="5"/>
        <v>54</v>
      </c>
      <c r="Q303" s="65">
        <f t="shared" si="6"/>
        <v>0.3444444444</v>
      </c>
      <c r="R303" s="65">
        <f t="shared" si="7"/>
        <v>0.5777777778</v>
      </c>
      <c r="S303" s="73">
        <f t="shared" si="8"/>
        <v>0.01079136691</v>
      </c>
      <c r="T303" s="66">
        <f t="shared" si="9"/>
        <v>0.36</v>
      </c>
      <c r="U303" s="27">
        <f t="shared" si="10"/>
        <v>0.3547105283</v>
      </c>
      <c r="V303" s="27">
        <f t="shared" si="11"/>
        <v>-0.1380479448</v>
      </c>
      <c r="W303" s="27">
        <f t="shared" si="12"/>
        <v>-2.611984205</v>
      </c>
      <c r="X303" s="27">
        <f t="shared" si="13"/>
        <v>0.2984471139</v>
      </c>
      <c r="Y303" s="27">
        <f t="shared" si="14"/>
        <v>-0.0009614558663</v>
      </c>
      <c r="Z303" s="27">
        <f t="shared" si="15"/>
        <v>0.09285328478</v>
      </c>
      <c r="AA303" s="27">
        <f t="shared" si="16"/>
        <v>1.912204443</v>
      </c>
      <c r="AB303" s="27">
        <f t="shared" si="17"/>
        <v>0.1359501061</v>
      </c>
      <c r="AC303" s="27">
        <f t="shared" si="18"/>
        <v>0.5754608709</v>
      </c>
      <c r="AD303" s="27">
        <f t="shared" si="19"/>
        <v>-0.3384808629</v>
      </c>
      <c r="AE303" s="27">
        <f t="shared" si="20"/>
        <v>0.0007611417985</v>
      </c>
      <c r="AF303" s="27">
        <f t="shared" si="21"/>
        <v>0.002499770152</v>
      </c>
      <c r="AG303" s="27">
        <f t="shared" si="22"/>
        <v>-0.03085131148</v>
      </c>
      <c r="AH303" s="27">
        <f t="shared" si="23"/>
        <v>-0.4693297864</v>
      </c>
      <c r="AI303" s="27">
        <f t="shared" si="24"/>
        <v>-0.004047328893</v>
      </c>
      <c r="AJ303" s="27">
        <f t="shared" si="25"/>
        <v>-0.05392528224</v>
      </c>
      <c r="AK303" s="27">
        <f t="shared" si="26"/>
        <v>-0.3888216136</v>
      </c>
      <c r="AL303" s="27">
        <f t="shared" si="27"/>
        <v>-0.01912694069</v>
      </c>
      <c r="AM303" s="27">
        <f t="shared" si="28"/>
        <v>0.08929878161</v>
      </c>
      <c r="AN303" s="27">
        <f t="shared" si="29"/>
        <v>0.06848974055</v>
      </c>
      <c r="AO303" s="27"/>
      <c r="AP303" s="27"/>
      <c r="AQ303" s="27"/>
    </row>
    <row r="304">
      <c r="A304" s="29">
        <v>4421.0</v>
      </c>
      <c r="B304" s="30">
        <v>2298.0</v>
      </c>
      <c r="C304" s="14">
        <v>18.0</v>
      </c>
      <c r="D304" s="15">
        <v>5.0</v>
      </c>
      <c r="E304" s="16">
        <v>26.0</v>
      </c>
      <c r="F304" s="17">
        <v>49.0</v>
      </c>
      <c r="G304" s="18">
        <v>147.0</v>
      </c>
      <c r="H304" s="19">
        <v>29.0</v>
      </c>
      <c r="I304" s="20">
        <v>22.0</v>
      </c>
      <c r="J304" s="21">
        <v>17.0</v>
      </c>
      <c r="K304" s="22">
        <v>10.0</v>
      </c>
      <c r="L304" s="63">
        <f t="shared" si="1"/>
        <v>18</v>
      </c>
      <c r="M304" s="63">
        <f t="shared" si="2"/>
        <v>78</v>
      </c>
      <c r="N304" s="63">
        <f t="shared" si="3"/>
        <v>26</v>
      </c>
      <c r="O304" s="63">
        <f t="shared" si="4"/>
        <v>32</v>
      </c>
      <c r="P304" s="64">
        <f t="shared" si="5"/>
        <v>33</v>
      </c>
      <c r="Q304" s="65">
        <f t="shared" si="6"/>
        <v>0.3246753247</v>
      </c>
      <c r="R304" s="65">
        <f t="shared" si="7"/>
        <v>0.6233766234</v>
      </c>
      <c r="S304" s="73">
        <f t="shared" si="8"/>
        <v>0.01914708442</v>
      </c>
      <c r="T304" s="66">
        <f t="shared" si="9"/>
        <v>0.2909090909</v>
      </c>
      <c r="U304" s="27">
        <f t="shared" si="10"/>
        <v>0.3015436003</v>
      </c>
      <c r="V304" s="27">
        <f t="shared" si="11"/>
        <v>-0.2449379838</v>
      </c>
      <c r="W304" s="27">
        <f t="shared" si="12"/>
        <v>-2.818124816</v>
      </c>
      <c r="X304" s="27">
        <f t="shared" si="13"/>
        <v>0.2813179749</v>
      </c>
      <c r="Y304" s="27">
        <f t="shared" si="14"/>
        <v>-0.003026786165</v>
      </c>
      <c r="Z304" s="27">
        <f t="shared" si="15"/>
        <v>0.1777514464</v>
      </c>
      <c r="AA304" s="27">
        <f t="shared" si="16"/>
        <v>2.225941155</v>
      </c>
      <c r="AB304" s="27">
        <f t="shared" si="17"/>
        <v>0.227371404</v>
      </c>
      <c r="AC304" s="27">
        <f t="shared" si="18"/>
        <v>0.5852421212</v>
      </c>
      <c r="AD304" s="27">
        <f t="shared" si="19"/>
        <v>-0.3007421621</v>
      </c>
      <c r="AE304" s="27">
        <f t="shared" si="20"/>
        <v>0.004251519272</v>
      </c>
      <c r="AF304" s="27">
        <f t="shared" si="21"/>
        <v>0.008490673539</v>
      </c>
      <c r="AG304" s="27">
        <f t="shared" si="22"/>
        <v>-0.06372050072</v>
      </c>
      <c r="AH304" s="27">
        <f t="shared" si="23"/>
        <v>-0.5894502442</v>
      </c>
      <c r="AI304" s="27">
        <f t="shared" si="24"/>
        <v>-0.01201022056</v>
      </c>
      <c r="AJ304" s="27">
        <f t="shared" si="25"/>
        <v>-0.09730572601</v>
      </c>
      <c r="AK304" s="27">
        <f t="shared" si="26"/>
        <v>-0.426638313</v>
      </c>
      <c r="AL304" s="27">
        <f t="shared" si="27"/>
        <v>-0.03015309547</v>
      </c>
      <c r="AM304" s="27">
        <f t="shared" si="28"/>
        <v>0.08560426635</v>
      </c>
      <c r="AN304" s="27">
        <f t="shared" si="29"/>
        <v>0.05736088171</v>
      </c>
      <c r="AO304" s="27"/>
      <c r="AP304" s="27"/>
      <c r="AQ304" s="27"/>
    </row>
    <row r="305">
      <c r="A305" s="29">
        <v>4422.0</v>
      </c>
      <c r="B305" s="30">
        <v>2440.0</v>
      </c>
      <c r="C305" s="14">
        <v>7.0</v>
      </c>
      <c r="D305" s="15">
        <v>13.0</v>
      </c>
      <c r="E305" s="16">
        <v>27.0</v>
      </c>
      <c r="F305" s="17">
        <v>51.0</v>
      </c>
      <c r="G305" s="18">
        <v>137.0</v>
      </c>
      <c r="H305" s="19">
        <v>23.0</v>
      </c>
      <c r="I305" s="20">
        <v>14.0</v>
      </c>
      <c r="J305" s="21">
        <v>16.0</v>
      </c>
      <c r="K305" s="22">
        <v>18.0</v>
      </c>
      <c r="L305" s="63">
        <f t="shared" si="1"/>
        <v>7</v>
      </c>
      <c r="M305" s="63">
        <f t="shared" si="2"/>
        <v>74</v>
      </c>
      <c r="N305" s="63">
        <f t="shared" si="3"/>
        <v>27</v>
      </c>
      <c r="O305" s="63">
        <f t="shared" si="4"/>
        <v>32</v>
      </c>
      <c r="P305" s="64">
        <f t="shared" si="5"/>
        <v>32</v>
      </c>
      <c r="Q305" s="65">
        <f t="shared" si="6"/>
        <v>0.2785714286</v>
      </c>
      <c r="R305" s="65">
        <f t="shared" si="7"/>
        <v>0.5785714286</v>
      </c>
      <c r="S305" s="73">
        <f t="shared" si="8"/>
        <v>0.01393442623</v>
      </c>
      <c r="T305" s="66">
        <f t="shared" si="9"/>
        <v>0.3018867925</v>
      </c>
      <c r="U305" s="27">
        <f t="shared" si="10"/>
        <v>0.3004000446</v>
      </c>
      <c r="V305" s="27">
        <f t="shared" si="11"/>
        <v>-0.1782553517</v>
      </c>
      <c r="W305" s="27">
        <f t="shared" si="12"/>
        <v>-2.615572095</v>
      </c>
      <c r="X305" s="27">
        <f t="shared" si="13"/>
        <v>0.2413708225</v>
      </c>
      <c r="Y305" s="27">
        <f t="shared" si="14"/>
        <v>-0.001603077865</v>
      </c>
      <c r="Z305" s="27">
        <f t="shared" si="15"/>
        <v>0.1200621325</v>
      </c>
      <c r="AA305" s="27">
        <f t="shared" si="16"/>
        <v>1.91746136</v>
      </c>
      <c r="AB305" s="27">
        <f t="shared" si="17"/>
        <v>0.1419742457</v>
      </c>
      <c r="AC305" s="27">
        <f t="shared" si="18"/>
        <v>0.46604659</v>
      </c>
      <c r="AD305" s="27">
        <f t="shared" si="19"/>
        <v>-0.221395553</v>
      </c>
      <c r="AE305" s="27">
        <f t="shared" si="20"/>
        <v>0.001638715146</v>
      </c>
      <c r="AF305" s="27">
        <f t="shared" si="21"/>
        <v>0.004173702515</v>
      </c>
      <c r="AG305" s="27">
        <f t="shared" si="22"/>
        <v>-0.03994648406</v>
      </c>
      <c r="AH305" s="27">
        <f t="shared" si="23"/>
        <v>-0.4712664956</v>
      </c>
      <c r="AI305" s="27">
        <f t="shared" si="24"/>
        <v>-0.005457718706</v>
      </c>
      <c r="AJ305" s="27">
        <f t="shared" si="25"/>
        <v>-0.05639214247</v>
      </c>
      <c r="AK305" s="27">
        <f t="shared" si="26"/>
        <v>-0.315326219</v>
      </c>
      <c r="AL305" s="27">
        <f t="shared" si="27"/>
        <v>-0.01615447755</v>
      </c>
      <c r="AM305" s="27">
        <f t="shared" si="28"/>
        <v>0.05848930439</v>
      </c>
      <c r="AN305" s="27">
        <f t="shared" si="29"/>
        <v>0.03623077983</v>
      </c>
      <c r="AO305" s="27"/>
      <c r="AP305" s="27"/>
      <c r="AQ305" s="27"/>
    </row>
    <row r="306">
      <c r="A306" s="29">
        <v>4423.0</v>
      </c>
      <c r="B306" s="30">
        <v>3301.0</v>
      </c>
      <c r="C306" s="14">
        <v>17.0</v>
      </c>
      <c r="D306" s="15">
        <v>14.0</v>
      </c>
      <c r="E306" s="16">
        <v>12.0</v>
      </c>
      <c r="F306" s="17">
        <v>91.0</v>
      </c>
      <c r="G306" s="18">
        <v>163.0</v>
      </c>
      <c r="H306" s="19">
        <v>50.0</v>
      </c>
      <c r="I306" s="20">
        <v>22.0</v>
      </c>
      <c r="J306" s="21">
        <v>29.0</v>
      </c>
      <c r="K306" s="22">
        <v>12.0</v>
      </c>
      <c r="L306" s="63">
        <f t="shared" si="1"/>
        <v>17</v>
      </c>
      <c r="M306" s="63">
        <f t="shared" si="2"/>
        <v>141</v>
      </c>
      <c r="N306" s="63">
        <f t="shared" si="3"/>
        <v>12</v>
      </c>
      <c r="O306" s="63">
        <f t="shared" si="4"/>
        <v>34</v>
      </c>
      <c r="P306" s="64">
        <f t="shared" si="5"/>
        <v>34</v>
      </c>
      <c r="Q306" s="65">
        <f t="shared" si="6"/>
        <v>0.25</v>
      </c>
      <c r="R306" s="65">
        <f t="shared" si="7"/>
        <v>0.7745098039</v>
      </c>
      <c r="S306" s="73">
        <f t="shared" si="8"/>
        <v>0.008785216601</v>
      </c>
      <c r="T306" s="66">
        <f t="shared" si="9"/>
        <v>0.1942857143</v>
      </c>
      <c r="U306" s="27">
        <f t="shared" si="10"/>
        <v>0.1921599488</v>
      </c>
      <c r="V306" s="27">
        <f t="shared" si="11"/>
        <v>-0.1123843816</v>
      </c>
      <c r="W306" s="27">
        <f t="shared" si="12"/>
        <v>-3.501358917</v>
      </c>
      <c r="X306" s="27">
        <f t="shared" si="13"/>
        <v>0.2166148407</v>
      </c>
      <c r="Y306" s="27">
        <f t="shared" si="14"/>
        <v>-0.0006372082399</v>
      </c>
      <c r="Z306" s="27">
        <f t="shared" si="15"/>
        <v>0.1013303102</v>
      </c>
      <c r="AA306" s="27">
        <f t="shared" si="16"/>
        <v>3.436105532</v>
      </c>
      <c r="AB306" s="27">
        <f t="shared" si="17"/>
        <v>0.08032974532</v>
      </c>
      <c r="AC306" s="27">
        <f t="shared" si="18"/>
        <v>0.5598899967</v>
      </c>
      <c r="AD306" s="27">
        <f t="shared" si="19"/>
        <v>-0.1783100279</v>
      </c>
      <c r="AE306" s="27">
        <f t="shared" si="20"/>
        <v>0.0004106706035</v>
      </c>
      <c r="AF306" s="27">
        <f t="shared" si="21"/>
        <v>0.002220844715</v>
      </c>
      <c r="AG306" s="27">
        <f t="shared" si="22"/>
        <v>-0.04513171281</v>
      </c>
      <c r="AH306" s="27">
        <f t="shared" si="23"/>
        <v>-1.130515117</v>
      </c>
      <c r="AI306" s="27">
        <f t="shared" si="24"/>
        <v>-0.001946889717</v>
      </c>
      <c r="AJ306" s="27">
        <f t="shared" si="25"/>
        <v>-0.04271253535</v>
      </c>
      <c r="AK306" s="27">
        <f t="shared" si="26"/>
        <v>-0.5071114228</v>
      </c>
      <c r="AL306" s="27">
        <f t="shared" si="27"/>
        <v>-0.008202819867</v>
      </c>
      <c r="AM306" s="27">
        <f t="shared" si="28"/>
        <v>0.06305989849</v>
      </c>
      <c r="AN306" s="27">
        <f t="shared" si="29"/>
        <v>0.02618713541</v>
      </c>
      <c r="AO306" s="27"/>
      <c r="AP306" s="27"/>
      <c r="AQ306" s="27"/>
    </row>
    <row r="307">
      <c r="A307" s="29">
        <v>4501.0</v>
      </c>
      <c r="B307" s="30">
        <v>2884.0</v>
      </c>
      <c r="C307" s="14">
        <v>10.0</v>
      </c>
      <c r="D307" s="15">
        <v>6.0</v>
      </c>
      <c r="E307" s="16">
        <v>10.0</v>
      </c>
      <c r="F307" s="17">
        <v>51.0</v>
      </c>
      <c r="G307" s="18">
        <v>176.0</v>
      </c>
      <c r="H307" s="19">
        <v>26.0</v>
      </c>
      <c r="I307" s="20">
        <v>32.0</v>
      </c>
      <c r="J307" s="21">
        <v>48.0</v>
      </c>
      <c r="K307" s="22">
        <v>21.0</v>
      </c>
      <c r="L307" s="63">
        <f t="shared" si="1"/>
        <v>10</v>
      </c>
      <c r="M307" s="63">
        <f t="shared" si="2"/>
        <v>77</v>
      </c>
      <c r="N307" s="63">
        <f t="shared" si="3"/>
        <v>10</v>
      </c>
      <c r="O307" s="63">
        <f t="shared" si="4"/>
        <v>53</v>
      </c>
      <c r="P307" s="64">
        <f t="shared" si="5"/>
        <v>53</v>
      </c>
      <c r="Q307" s="65">
        <f t="shared" si="6"/>
        <v>0.42</v>
      </c>
      <c r="R307" s="65">
        <f t="shared" si="7"/>
        <v>0.58</v>
      </c>
      <c r="S307" s="73">
        <f t="shared" si="8"/>
        <v>0.00693481276</v>
      </c>
      <c r="T307" s="66">
        <f t="shared" si="9"/>
        <v>0.4076923077</v>
      </c>
      <c r="U307" s="27">
        <f t="shared" si="10"/>
        <v>0.4050416174</v>
      </c>
      <c r="V307" s="27">
        <f t="shared" si="11"/>
        <v>-0.08871319614</v>
      </c>
      <c r="W307" s="27">
        <f t="shared" si="12"/>
        <v>-2.622030298</v>
      </c>
      <c r="X307" s="27">
        <f t="shared" si="13"/>
        <v>0.3639129324</v>
      </c>
      <c r="Y307" s="27">
        <f t="shared" si="14"/>
        <v>-0.0003970506536</v>
      </c>
      <c r="Z307" s="27">
        <f t="shared" si="15"/>
        <v>0.0598994331</v>
      </c>
      <c r="AA307" s="27">
        <f t="shared" si="16"/>
        <v>1.926941995</v>
      </c>
      <c r="AB307" s="27">
        <f t="shared" si="17"/>
        <v>0.1065290215</v>
      </c>
      <c r="AC307" s="27">
        <f t="shared" si="18"/>
        <v>0.704389809</v>
      </c>
      <c r="AD307" s="27">
        <f t="shared" si="19"/>
        <v>-0.5032622228</v>
      </c>
      <c r="AE307" s="27">
        <f t="shared" si="20"/>
        <v>0.0002019949047</v>
      </c>
      <c r="AF307" s="27">
        <f t="shared" si="21"/>
        <v>0.001036295946</v>
      </c>
      <c r="AG307" s="27">
        <f t="shared" si="22"/>
        <v>-0.0199786542</v>
      </c>
      <c r="AH307" s="27">
        <f t="shared" si="23"/>
        <v>-0.474765985</v>
      </c>
      <c r="AI307" s="27">
        <f t="shared" si="24"/>
        <v>-0.002038051551</v>
      </c>
      <c r="AJ307" s="27">
        <f t="shared" si="25"/>
        <v>-0.04241778369</v>
      </c>
      <c r="AK307" s="27">
        <f t="shared" si="26"/>
        <v>-0.4777655411</v>
      </c>
      <c r="AL307" s="27">
        <f t="shared" si="27"/>
        <v>-0.01827527851</v>
      </c>
      <c r="AM307" s="27">
        <f t="shared" si="28"/>
        <v>0.1332824308</v>
      </c>
      <c r="AN307" s="27">
        <f t="shared" si="29"/>
        <v>0.1241697592</v>
      </c>
      <c r="AO307" s="27"/>
      <c r="AP307" s="27"/>
      <c r="AQ307" s="27"/>
    </row>
    <row r="308">
      <c r="A308" s="29">
        <v>4502.0</v>
      </c>
      <c r="B308" s="30">
        <v>1124.0</v>
      </c>
      <c r="C308" s="14">
        <v>6.0</v>
      </c>
      <c r="D308" s="15">
        <v>0.0</v>
      </c>
      <c r="E308" s="16">
        <v>7.0</v>
      </c>
      <c r="F308" s="17">
        <v>30.0</v>
      </c>
      <c r="G308" s="18">
        <v>61.0</v>
      </c>
      <c r="H308" s="19">
        <v>21.0</v>
      </c>
      <c r="I308" s="20">
        <v>5.0</v>
      </c>
      <c r="J308" s="21">
        <v>12.0</v>
      </c>
      <c r="K308" s="22">
        <v>12.0</v>
      </c>
      <c r="L308" s="63">
        <f t="shared" si="1"/>
        <v>6</v>
      </c>
      <c r="M308" s="63">
        <f t="shared" si="2"/>
        <v>51</v>
      </c>
      <c r="N308" s="63">
        <f t="shared" si="3"/>
        <v>7</v>
      </c>
      <c r="O308" s="63">
        <f t="shared" si="4"/>
        <v>17</v>
      </c>
      <c r="P308" s="64">
        <f t="shared" si="5"/>
        <v>17</v>
      </c>
      <c r="Q308" s="65">
        <f t="shared" si="6"/>
        <v>0.2839506173</v>
      </c>
      <c r="R308" s="65">
        <f t="shared" si="7"/>
        <v>0.7037037037</v>
      </c>
      <c r="S308" s="73">
        <f t="shared" si="8"/>
        <v>0.0115658363</v>
      </c>
      <c r="T308" s="66">
        <f t="shared" si="9"/>
        <v>0.25</v>
      </c>
      <c r="U308" s="27">
        <f t="shared" si="10"/>
        <v>0.2441324441</v>
      </c>
      <c r="V308" s="27">
        <f t="shared" si="11"/>
        <v>-0.1479553003</v>
      </c>
      <c r="W308" s="27">
        <f t="shared" si="12"/>
        <v>-3.181262814</v>
      </c>
      <c r="X308" s="27">
        <f t="shared" si="13"/>
        <v>0.2460316709</v>
      </c>
      <c r="Y308" s="27">
        <f t="shared" si="14"/>
        <v>-0.001104410478</v>
      </c>
      <c r="Z308" s="27">
        <f t="shared" si="15"/>
        <v>0.1212067641</v>
      </c>
      <c r="AA308" s="27">
        <f t="shared" si="16"/>
        <v>2.836562311</v>
      </c>
      <c r="AB308" s="27">
        <f t="shared" si="17"/>
        <v>0.1201168034</v>
      </c>
      <c r="AC308" s="27">
        <f t="shared" si="18"/>
        <v>0.5777878885</v>
      </c>
      <c r="AD308" s="27">
        <f t="shared" si="19"/>
        <v>-0.230028361</v>
      </c>
      <c r="AE308" s="27">
        <f t="shared" si="20"/>
        <v>0.0009370598257</v>
      </c>
      <c r="AF308" s="27">
        <f t="shared" si="21"/>
        <v>0.00349727872</v>
      </c>
      <c r="AG308" s="27">
        <f t="shared" si="22"/>
        <v>-0.04904923271</v>
      </c>
      <c r="AH308" s="27">
        <f t="shared" si="23"/>
        <v>-0.8479400057</v>
      </c>
      <c r="AI308" s="27">
        <f t="shared" si="24"/>
        <v>-0.00383259823</v>
      </c>
      <c r="AJ308" s="27">
        <f t="shared" si="25"/>
        <v>-0.05802907455</v>
      </c>
      <c r="AK308" s="27">
        <f t="shared" si="26"/>
        <v>-0.4754797615</v>
      </c>
      <c r="AL308" s="27">
        <f t="shared" si="27"/>
        <v>-0.013931355</v>
      </c>
      <c r="AM308" s="27">
        <f t="shared" si="28"/>
        <v>0.07391316536</v>
      </c>
      <c r="AN308" s="27">
        <f t="shared" si="29"/>
        <v>0.03837040819</v>
      </c>
      <c r="AO308" s="27"/>
      <c r="AP308" s="27"/>
      <c r="AQ308" s="27"/>
    </row>
    <row r="309">
      <c r="A309" s="29">
        <v>4504.0</v>
      </c>
      <c r="B309" s="30">
        <v>2024.0</v>
      </c>
      <c r="C309" s="14">
        <v>6.0</v>
      </c>
      <c r="D309" s="15">
        <v>6.0</v>
      </c>
      <c r="E309" s="16">
        <v>7.0</v>
      </c>
      <c r="F309" s="17">
        <v>40.0</v>
      </c>
      <c r="G309" s="18">
        <v>117.0</v>
      </c>
      <c r="H309" s="19">
        <v>46.0</v>
      </c>
      <c r="I309" s="20">
        <v>10.0</v>
      </c>
      <c r="J309" s="21">
        <v>10.0</v>
      </c>
      <c r="K309" s="22">
        <v>6.0</v>
      </c>
      <c r="L309" s="63">
        <f t="shared" si="1"/>
        <v>6</v>
      </c>
      <c r="M309" s="63">
        <f t="shared" si="2"/>
        <v>86</v>
      </c>
      <c r="N309" s="63">
        <f t="shared" si="3"/>
        <v>7</v>
      </c>
      <c r="O309" s="63">
        <f t="shared" si="4"/>
        <v>16</v>
      </c>
      <c r="P309" s="64">
        <f t="shared" si="5"/>
        <v>16</v>
      </c>
      <c r="Q309" s="65">
        <f t="shared" si="6"/>
        <v>0.1913043478</v>
      </c>
      <c r="R309" s="65">
        <f t="shared" si="7"/>
        <v>0.8</v>
      </c>
      <c r="S309" s="73">
        <f t="shared" si="8"/>
        <v>0.006422924901</v>
      </c>
      <c r="T309" s="66">
        <f t="shared" si="9"/>
        <v>0.1568627451</v>
      </c>
      <c r="U309" s="27">
        <f t="shared" si="10"/>
        <v>0.1537756397</v>
      </c>
      <c r="V309" s="27">
        <f t="shared" si="11"/>
        <v>-0.08216489994</v>
      </c>
      <c r="W309" s="27">
        <f t="shared" si="12"/>
        <v>-3.616593514</v>
      </c>
      <c r="X309" s="27">
        <f t="shared" si="13"/>
        <v>0.1657574433</v>
      </c>
      <c r="Y309" s="27">
        <f t="shared" si="14"/>
        <v>-0.0003405980242</v>
      </c>
      <c r="Z309" s="27">
        <f t="shared" si="15"/>
        <v>0.07652138292</v>
      </c>
      <c r="AA309" s="27">
        <f t="shared" si="16"/>
        <v>3.666001418</v>
      </c>
      <c r="AB309" s="27">
        <f t="shared" si="17"/>
        <v>0.04494088209</v>
      </c>
      <c r="AC309" s="27">
        <f t="shared" si="18"/>
        <v>0.4425380395</v>
      </c>
      <c r="AD309" s="27">
        <f t="shared" si="19"/>
        <v>-0.104410802</v>
      </c>
      <c r="AE309" s="27">
        <f t="shared" si="20"/>
        <v>0.000160485104</v>
      </c>
      <c r="AF309" s="27">
        <f t="shared" si="21"/>
        <v>0.00122614548</v>
      </c>
      <c r="AG309" s="27">
        <f t="shared" si="22"/>
        <v>-0.03520370082</v>
      </c>
      <c r="AH309" s="27">
        <f t="shared" si="23"/>
        <v>-1.245849483</v>
      </c>
      <c r="AI309" s="27">
        <f t="shared" si="24"/>
        <v>-0.0007963187178</v>
      </c>
      <c r="AJ309" s="27">
        <f t="shared" si="25"/>
        <v>-0.02468218602</v>
      </c>
      <c r="AK309" s="27">
        <f t="shared" si="26"/>
        <v>-0.414013364</v>
      </c>
      <c r="AL309" s="27">
        <f t="shared" si="27"/>
        <v>-0.003511666048</v>
      </c>
      <c r="AM309" s="27">
        <f t="shared" si="28"/>
        <v>0.0381404663</v>
      </c>
      <c r="AN309" s="27">
        <f t="shared" si="29"/>
        <v>0.01173390288</v>
      </c>
      <c r="AO309" s="27"/>
      <c r="AP309" s="27"/>
      <c r="AQ309" s="27"/>
    </row>
    <row r="310">
      <c r="A310" s="29">
        <v>4505.0</v>
      </c>
      <c r="B310" s="30">
        <v>1501.0</v>
      </c>
      <c r="C310" s="14">
        <v>5.0</v>
      </c>
      <c r="D310" s="15">
        <v>3.0</v>
      </c>
      <c r="E310" s="16">
        <v>2.0</v>
      </c>
      <c r="F310" s="17">
        <v>35.0</v>
      </c>
      <c r="G310" s="18">
        <v>60.0</v>
      </c>
      <c r="H310" s="19">
        <v>7.0</v>
      </c>
      <c r="I310" s="20">
        <v>11.0</v>
      </c>
      <c r="J310" s="21">
        <v>22.0</v>
      </c>
      <c r="K310" s="22">
        <v>9.0</v>
      </c>
      <c r="L310" s="63">
        <f t="shared" si="1"/>
        <v>5</v>
      </c>
      <c r="M310" s="63">
        <f t="shared" si="2"/>
        <v>42</v>
      </c>
      <c r="N310" s="63">
        <f t="shared" si="3"/>
        <v>2</v>
      </c>
      <c r="O310" s="63">
        <f t="shared" si="4"/>
        <v>20</v>
      </c>
      <c r="P310" s="64">
        <f t="shared" si="5"/>
        <v>20</v>
      </c>
      <c r="Q310" s="65">
        <f t="shared" si="6"/>
        <v>0.3623188406</v>
      </c>
      <c r="R310" s="65">
        <f t="shared" si="7"/>
        <v>0.6811594203</v>
      </c>
      <c r="S310" s="73">
        <f t="shared" si="8"/>
        <v>0.004663557628</v>
      </c>
      <c r="T310" s="66">
        <f t="shared" si="9"/>
        <v>0.3225806452</v>
      </c>
      <c r="U310" s="27">
        <f t="shared" si="10"/>
        <v>0.3169752853</v>
      </c>
      <c r="V310" s="27">
        <f t="shared" si="11"/>
        <v>-0.05965829459</v>
      </c>
      <c r="W310" s="27">
        <f t="shared" si="12"/>
        <v>-3.079345927</v>
      </c>
      <c r="X310" s="27">
        <f t="shared" si="13"/>
        <v>0.3139345517</v>
      </c>
      <c r="Y310" s="27">
        <f t="shared" si="14"/>
        <v>-0.0001795606346</v>
      </c>
      <c r="Z310" s="27">
        <f t="shared" si="15"/>
        <v>0.04730707473</v>
      </c>
      <c r="AA310" s="27">
        <f t="shared" si="16"/>
        <v>2.657725902</v>
      </c>
      <c r="AB310" s="27">
        <f t="shared" si="17"/>
        <v>0.06180052629</v>
      </c>
      <c r="AC310" s="27">
        <f t="shared" si="18"/>
        <v>0.7136338883</v>
      </c>
      <c r="AD310" s="27">
        <f t="shared" si="19"/>
        <v>-0.3745222178</v>
      </c>
      <c r="AE310" s="27">
        <f t="shared" si="20"/>
        <v>0.00006143109251</v>
      </c>
      <c r="AF310" s="27">
        <f t="shared" si="21"/>
        <v>0.0005503890552</v>
      </c>
      <c r="AG310" s="27">
        <f t="shared" si="22"/>
        <v>-0.01853063857</v>
      </c>
      <c r="AH310" s="27">
        <f t="shared" si="23"/>
        <v>-0.7690275827</v>
      </c>
      <c r="AI310" s="27">
        <f t="shared" si="24"/>
        <v>-0.0007951004676</v>
      </c>
      <c r="AJ310" s="27">
        <f t="shared" si="25"/>
        <v>-0.02889967657</v>
      </c>
      <c r="AK310" s="27">
        <f t="shared" si="26"/>
        <v>-0.5684574962</v>
      </c>
      <c r="AL310" s="27">
        <f t="shared" si="27"/>
        <v>-0.009145971997</v>
      </c>
      <c r="AM310" s="27">
        <f t="shared" si="28"/>
        <v>0.1164868586</v>
      </c>
      <c r="AN310" s="27">
        <f t="shared" si="29"/>
        <v>0.0797151232</v>
      </c>
      <c r="AO310" s="27"/>
      <c r="AP310" s="27"/>
      <c r="AQ310" s="27"/>
    </row>
    <row r="311">
      <c r="A311" s="29">
        <v>4506.0</v>
      </c>
      <c r="B311" s="30">
        <v>1406.0</v>
      </c>
      <c r="C311" s="14">
        <v>3.0</v>
      </c>
      <c r="D311" s="15">
        <v>2.0</v>
      </c>
      <c r="E311" s="16">
        <v>11.0</v>
      </c>
      <c r="F311" s="17">
        <v>28.0</v>
      </c>
      <c r="G311" s="18">
        <v>69.0</v>
      </c>
      <c r="H311" s="19">
        <v>26.0</v>
      </c>
      <c r="I311" s="20">
        <v>10.0</v>
      </c>
      <c r="J311" s="21">
        <v>16.0</v>
      </c>
      <c r="K311" s="22">
        <v>10.0</v>
      </c>
      <c r="L311" s="63">
        <f t="shared" si="1"/>
        <v>3</v>
      </c>
      <c r="M311" s="63">
        <f t="shared" si="2"/>
        <v>54</v>
      </c>
      <c r="N311" s="63">
        <f t="shared" si="3"/>
        <v>11</v>
      </c>
      <c r="O311" s="63">
        <f t="shared" si="4"/>
        <v>20</v>
      </c>
      <c r="P311" s="64">
        <f t="shared" si="5"/>
        <v>20</v>
      </c>
      <c r="Q311" s="65">
        <f t="shared" si="6"/>
        <v>0.2613636364</v>
      </c>
      <c r="R311" s="65">
        <f t="shared" si="7"/>
        <v>0.6477272727</v>
      </c>
      <c r="S311" s="73">
        <f t="shared" si="8"/>
        <v>0.009957325747</v>
      </c>
      <c r="T311" s="66">
        <f t="shared" si="9"/>
        <v>0.2702702703</v>
      </c>
      <c r="U311" s="27">
        <f t="shared" si="10"/>
        <v>0.2610951527</v>
      </c>
      <c r="V311" s="27">
        <f t="shared" si="11"/>
        <v>-0.1273785209</v>
      </c>
      <c r="W311" s="27">
        <f t="shared" si="12"/>
        <v>-2.928207817</v>
      </c>
      <c r="X311" s="27">
        <f t="shared" si="13"/>
        <v>0.2264609698</v>
      </c>
      <c r="Y311" s="27">
        <f t="shared" si="14"/>
        <v>-0.0008185813881</v>
      </c>
      <c r="Z311" s="27">
        <f t="shared" si="15"/>
        <v>0.09604944893</v>
      </c>
      <c r="AA311" s="27">
        <f t="shared" si="16"/>
        <v>2.403239324</v>
      </c>
      <c r="AB311" s="27">
        <f t="shared" si="17"/>
        <v>0.09518571723</v>
      </c>
      <c r="AC311" s="27">
        <f t="shared" si="18"/>
        <v>0.489523029</v>
      </c>
      <c r="AD311" s="27">
        <f t="shared" si="19"/>
        <v>-0.1948884396</v>
      </c>
      <c r="AE311" s="27">
        <f t="shared" si="20"/>
        <v>0.0005979492709</v>
      </c>
      <c r="AF311" s="27">
        <f t="shared" si="21"/>
        <v>0.002385964293</v>
      </c>
      <c r="AG311" s="27">
        <f t="shared" si="22"/>
        <v>-0.03577688997</v>
      </c>
      <c r="AH311" s="27">
        <f t="shared" si="23"/>
        <v>-0.6612598677</v>
      </c>
      <c r="AI311" s="27">
        <f t="shared" si="24"/>
        <v>-0.00261473084</v>
      </c>
      <c r="AJ311" s="27">
        <f t="shared" si="25"/>
        <v>-0.04232685612</v>
      </c>
      <c r="AK311" s="27">
        <f t="shared" si="26"/>
        <v>-0.3707994458</v>
      </c>
      <c r="AL311" s="27">
        <f t="shared" si="27"/>
        <v>-0.01016163816</v>
      </c>
      <c r="AM311" s="27">
        <f t="shared" si="28"/>
        <v>0.05764064629</v>
      </c>
      <c r="AN311" s="27">
        <f t="shared" si="29"/>
        <v>0.02992288472</v>
      </c>
      <c r="AO311" s="27"/>
      <c r="AP311" s="27"/>
      <c r="AQ311" s="27"/>
    </row>
    <row r="312">
      <c r="A312" s="29">
        <v>4508.0</v>
      </c>
      <c r="B312" s="30">
        <v>2926.0</v>
      </c>
      <c r="C312" s="14">
        <v>9.0</v>
      </c>
      <c r="D312" s="15">
        <v>2.0</v>
      </c>
      <c r="E312" s="16">
        <v>3.0</v>
      </c>
      <c r="F312" s="17">
        <v>70.0</v>
      </c>
      <c r="G312" s="18">
        <v>187.0</v>
      </c>
      <c r="H312" s="19">
        <v>46.0</v>
      </c>
      <c r="I312" s="20">
        <v>1.0</v>
      </c>
      <c r="J312" s="21">
        <v>10.0</v>
      </c>
      <c r="K312" s="22">
        <v>5.0</v>
      </c>
      <c r="L312" s="63">
        <f t="shared" si="1"/>
        <v>9</v>
      </c>
      <c r="M312" s="63">
        <f t="shared" si="2"/>
        <v>116</v>
      </c>
      <c r="N312" s="63">
        <f t="shared" si="3"/>
        <v>3</v>
      </c>
      <c r="O312" s="63">
        <f t="shared" si="4"/>
        <v>6</v>
      </c>
      <c r="P312" s="64">
        <f t="shared" si="5"/>
        <v>7</v>
      </c>
      <c r="Q312" s="65">
        <f t="shared" si="6"/>
        <v>0.1119402985</v>
      </c>
      <c r="R312" s="65">
        <f t="shared" si="7"/>
        <v>0.9328358209</v>
      </c>
      <c r="S312" s="73">
        <f t="shared" si="8"/>
        <v>0.004101161996</v>
      </c>
      <c r="T312" s="66">
        <f t="shared" si="9"/>
        <v>0.04918032787</v>
      </c>
      <c r="U312" s="27">
        <f t="shared" si="10"/>
        <v>0.05741928546</v>
      </c>
      <c r="V312" s="27">
        <f t="shared" si="11"/>
        <v>-0.05246388059</v>
      </c>
      <c r="W312" s="27">
        <f t="shared" si="12"/>
        <v>-4.217109975</v>
      </c>
      <c r="X312" s="27">
        <f t="shared" si="13"/>
        <v>0.09699171972</v>
      </c>
      <c r="Y312" s="27">
        <f t="shared" si="14"/>
        <v>-0.0001388641962</v>
      </c>
      <c r="Z312" s="27">
        <f t="shared" si="15"/>
        <v>0.05697339741</v>
      </c>
      <c r="AA312" s="27">
        <f t="shared" si="16"/>
        <v>4.984517028</v>
      </c>
      <c r="AB312" s="27">
        <f t="shared" si="17"/>
        <v>0.01679102827</v>
      </c>
      <c r="AC312" s="27">
        <f t="shared" si="18"/>
        <v>0.3019447309</v>
      </c>
      <c r="AD312" s="27">
        <f t="shared" si="19"/>
        <v>-0.03574939299</v>
      </c>
      <c r="AE312" s="27">
        <f t="shared" si="20"/>
        <v>0.00004177889685</v>
      </c>
      <c r="AF312" s="27">
        <f t="shared" si="21"/>
        <v>0.0005829152127</v>
      </c>
      <c r="AG312" s="27">
        <f t="shared" si="22"/>
        <v>-0.03056278011</v>
      </c>
      <c r="AH312" s="27">
        <f t="shared" si="23"/>
        <v>-1.975200829</v>
      </c>
      <c r="AI312" s="27">
        <f t="shared" si="24"/>
        <v>-0.00018997511</v>
      </c>
      <c r="AJ312" s="27">
        <f t="shared" si="25"/>
        <v>-0.0107531214</v>
      </c>
      <c r="AK312" s="27">
        <f t="shared" si="26"/>
        <v>-0.3293869854</v>
      </c>
      <c r="AL312" s="27">
        <f t="shared" si="27"/>
        <v>-0.000767733567</v>
      </c>
      <c r="AM312" s="27">
        <f t="shared" si="28"/>
        <v>0.01522735478</v>
      </c>
      <c r="AN312" s="27">
        <f t="shared" si="29"/>
        <v>0.002350863158</v>
      </c>
      <c r="AO312" s="27"/>
      <c r="AP312" s="27"/>
      <c r="AQ312" s="27"/>
    </row>
    <row r="313">
      <c r="A313" s="29">
        <v>4512.0</v>
      </c>
      <c r="B313" s="30">
        <v>2848.0</v>
      </c>
      <c r="C313" s="14">
        <v>19.0</v>
      </c>
      <c r="D313" s="15">
        <v>1.0</v>
      </c>
      <c r="E313" s="16">
        <v>16.0</v>
      </c>
      <c r="F313" s="17">
        <v>53.0</v>
      </c>
      <c r="G313" s="18">
        <v>150.0</v>
      </c>
      <c r="H313" s="19">
        <v>54.0</v>
      </c>
      <c r="I313" s="20">
        <v>15.0</v>
      </c>
      <c r="J313" s="21">
        <v>28.0</v>
      </c>
      <c r="K313" s="22">
        <v>10.0</v>
      </c>
      <c r="L313" s="63">
        <f t="shared" si="1"/>
        <v>19</v>
      </c>
      <c r="M313" s="63">
        <f t="shared" si="2"/>
        <v>107</v>
      </c>
      <c r="N313" s="63">
        <f t="shared" si="3"/>
        <v>16</v>
      </c>
      <c r="O313" s="63">
        <f t="shared" si="4"/>
        <v>25</v>
      </c>
      <c r="P313" s="64">
        <f t="shared" si="5"/>
        <v>26</v>
      </c>
      <c r="Q313" s="65">
        <f t="shared" si="6"/>
        <v>0.2634730539</v>
      </c>
      <c r="R313" s="65">
        <f t="shared" si="7"/>
        <v>0.754491018</v>
      </c>
      <c r="S313" s="73">
        <f t="shared" si="8"/>
        <v>0.01228932584</v>
      </c>
      <c r="T313" s="66">
        <f t="shared" si="9"/>
        <v>0.1893939394</v>
      </c>
      <c r="U313" s="27">
        <f t="shared" si="10"/>
        <v>0.2013013043</v>
      </c>
      <c r="V313" s="27">
        <f t="shared" si="11"/>
        <v>-0.1572104989</v>
      </c>
      <c r="W313" s="27">
        <f t="shared" si="12"/>
        <v>-3.410859153</v>
      </c>
      <c r="X313" s="27">
        <f t="shared" si="13"/>
        <v>0.2282886944</v>
      </c>
      <c r="Y313" s="27">
        <f t="shared" si="14"/>
        <v>-0.00124690267</v>
      </c>
      <c r="Z313" s="27">
        <f t="shared" si="15"/>
        <v>0.1380836036</v>
      </c>
      <c r="AA313" s="27">
        <f t="shared" si="16"/>
        <v>3.260774774</v>
      </c>
      <c r="AB313" s="27">
        <f t="shared" si="17"/>
        <v>0.1184263032</v>
      </c>
      <c r="AC313" s="27">
        <f t="shared" si="18"/>
        <v>0.5748123088</v>
      </c>
      <c r="AD313" s="27">
        <f t="shared" si="19"/>
        <v>-0.1980469513</v>
      </c>
      <c r="AE313" s="27">
        <f t="shared" si="20"/>
        <v>0.001124139928</v>
      </c>
      <c r="AF313" s="27">
        <f t="shared" si="21"/>
        <v>0.004233470318</v>
      </c>
      <c r="AG313" s="27">
        <f t="shared" si="22"/>
        <v>-0.05991170934</v>
      </c>
      <c r="AH313" s="27">
        <f t="shared" si="23"/>
        <v>-1.045099975</v>
      </c>
      <c r="AI313" s="27">
        <f t="shared" si="24"/>
        <v>-0.004015029305</v>
      </c>
      <c r="AJ313" s="27">
        <f t="shared" si="25"/>
        <v>-0.06134148538</v>
      </c>
      <c r="AK313" s="27">
        <f t="shared" si="26"/>
        <v>-0.5071703999</v>
      </c>
      <c r="AL313" s="27">
        <f t="shared" si="27"/>
        <v>-0.0127447451</v>
      </c>
      <c r="AM313" s="27">
        <f t="shared" si="28"/>
        <v>0.06822959841</v>
      </c>
      <c r="AN313" s="27">
        <f t="shared" si="29"/>
        <v>0.030653254</v>
      </c>
      <c r="AO313" s="27"/>
      <c r="AP313" s="27"/>
      <c r="AQ313" s="27"/>
    </row>
    <row r="314">
      <c r="A314" s="29">
        <v>4528.0</v>
      </c>
      <c r="B314" s="30">
        <v>1841.0</v>
      </c>
      <c r="C314" s="14">
        <v>1.0</v>
      </c>
      <c r="D314" s="15">
        <v>2.0</v>
      </c>
      <c r="E314" s="16">
        <v>0.0</v>
      </c>
      <c r="F314" s="17">
        <v>41.0</v>
      </c>
      <c r="G314" s="18">
        <v>102.0</v>
      </c>
      <c r="H314" s="19">
        <v>26.0</v>
      </c>
      <c r="I314" s="20">
        <v>5.0</v>
      </c>
      <c r="J314" s="21">
        <v>8.0</v>
      </c>
      <c r="K314" s="22">
        <v>1.0</v>
      </c>
      <c r="L314" s="63">
        <f t="shared" si="1"/>
        <v>1</v>
      </c>
      <c r="M314" s="63">
        <f t="shared" si="2"/>
        <v>67</v>
      </c>
      <c r="N314" s="63">
        <f t="shared" si="3"/>
        <v>0</v>
      </c>
      <c r="O314" s="63">
        <f t="shared" si="4"/>
        <v>6</v>
      </c>
      <c r="P314" s="64">
        <f t="shared" si="5"/>
        <v>6</v>
      </c>
      <c r="Q314" s="65">
        <f t="shared" si="6"/>
        <v>0.09459459459</v>
      </c>
      <c r="R314" s="65">
        <f t="shared" si="7"/>
        <v>0.9189189189</v>
      </c>
      <c r="S314" s="73">
        <f t="shared" si="8"/>
        <v>0.0005431830527</v>
      </c>
      <c r="T314" s="66">
        <f t="shared" si="9"/>
        <v>0.08219178082</v>
      </c>
      <c r="U314" s="27">
        <f t="shared" si="10"/>
        <v>0.07590977952</v>
      </c>
      <c r="V314" s="27">
        <f t="shared" si="11"/>
        <v>-0.006948638177</v>
      </c>
      <c r="W314" s="27">
        <f t="shared" si="12"/>
        <v>-4.154195253</v>
      </c>
      <c r="X314" s="27">
        <f t="shared" si="13"/>
        <v>0.08196237216</v>
      </c>
      <c r="Y314" s="27">
        <f t="shared" si="14"/>
        <v>-0.000002435952744</v>
      </c>
      <c r="Z314" s="27">
        <f t="shared" si="15"/>
        <v>0.007433329484</v>
      </c>
      <c r="AA314" s="27">
        <f t="shared" si="16"/>
        <v>4.836899242</v>
      </c>
      <c r="AB314" s="27">
        <f t="shared" si="17"/>
        <v>0.00187930141</v>
      </c>
      <c r="AC314" s="27">
        <f t="shared" si="18"/>
        <v>0.2513502337</v>
      </c>
      <c r="AD314" s="27">
        <f t="shared" si="19"/>
        <v>-0.02552868186</v>
      </c>
      <c r="AE314" s="27">
        <f t="shared" si="20"/>
        <v>0.00000009706772032</v>
      </c>
      <c r="AF314" s="27">
        <f t="shared" si="21"/>
        <v>0.00001007293293</v>
      </c>
      <c r="AG314" s="27">
        <f t="shared" si="22"/>
        <v>-0.003928041801</v>
      </c>
      <c r="AH314" s="27">
        <f t="shared" si="23"/>
        <v>-1.888109573</v>
      </c>
      <c r="AI314" s="27">
        <f t="shared" si="24"/>
        <v>-0.000002816145819</v>
      </c>
      <c r="AJ314" s="27">
        <f t="shared" si="25"/>
        <v>-0.001185565831</v>
      </c>
      <c r="AK314" s="27">
        <f t="shared" si="26"/>
        <v>-0.2701035248</v>
      </c>
      <c r="AL314" s="27">
        <f t="shared" si="27"/>
        <v>-0.00007261219006</v>
      </c>
      <c r="AM314" s="27">
        <f t="shared" si="28"/>
        <v>0.01071164482</v>
      </c>
      <c r="AN314" s="27">
        <f t="shared" si="29"/>
        <v>0.001418622778</v>
      </c>
      <c r="AO314" s="27"/>
      <c r="AP314" s="27"/>
      <c r="AQ314" s="27"/>
    </row>
    <row r="315">
      <c r="A315" s="29">
        <v>4529.0</v>
      </c>
      <c r="B315" s="30">
        <v>2399.0</v>
      </c>
      <c r="C315" s="14">
        <v>1.0</v>
      </c>
      <c r="D315" s="15">
        <v>5.0</v>
      </c>
      <c r="E315" s="16">
        <v>4.0</v>
      </c>
      <c r="F315" s="17">
        <v>28.0</v>
      </c>
      <c r="G315" s="18">
        <v>87.0</v>
      </c>
      <c r="H315" s="19">
        <v>23.0</v>
      </c>
      <c r="I315" s="20">
        <v>6.0</v>
      </c>
      <c r="J315" s="21">
        <v>6.0</v>
      </c>
      <c r="K315" s="22">
        <v>6.0</v>
      </c>
      <c r="L315" s="63">
        <f t="shared" si="1"/>
        <v>1</v>
      </c>
      <c r="M315" s="63">
        <f t="shared" si="2"/>
        <v>51</v>
      </c>
      <c r="N315" s="63">
        <f t="shared" si="3"/>
        <v>4</v>
      </c>
      <c r="O315" s="63">
        <f t="shared" si="4"/>
        <v>12</v>
      </c>
      <c r="P315" s="64">
        <f t="shared" si="5"/>
        <v>12</v>
      </c>
      <c r="Q315" s="65">
        <f t="shared" si="6"/>
        <v>0.1911764706</v>
      </c>
      <c r="R315" s="65">
        <f t="shared" si="7"/>
        <v>0.7647058824</v>
      </c>
      <c r="S315" s="73">
        <f t="shared" si="8"/>
        <v>0.002084201751</v>
      </c>
      <c r="T315" s="66">
        <f t="shared" si="9"/>
        <v>0.1904761905</v>
      </c>
      <c r="U315" s="27">
        <f t="shared" si="10"/>
        <v>0.1854448788</v>
      </c>
      <c r="V315" s="27">
        <f t="shared" si="11"/>
        <v>-0.02666203185</v>
      </c>
      <c r="W315" s="27">
        <f t="shared" si="12"/>
        <v>-3.457037918</v>
      </c>
      <c r="X315" s="27">
        <f t="shared" si="13"/>
        <v>0.1656466429</v>
      </c>
      <c r="Y315" s="27">
        <f t="shared" si="14"/>
        <v>-0.00003586377067</v>
      </c>
      <c r="Z315" s="27">
        <f t="shared" si="15"/>
        <v>0.02373526945</v>
      </c>
      <c r="AA315" s="27">
        <f t="shared" si="16"/>
        <v>3.349666088</v>
      </c>
      <c r="AB315" s="27">
        <f t="shared" si="17"/>
        <v>0.01457330666</v>
      </c>
      <c r="AC315" s="27">
        <f t="shared" si="18"/>
        <v>0.4227315389</v>
      </c>
      <c r="AD315" s="27">
        <f t="shared" si="19"/>
        <v>-0.104271262</v>
      </c>
      <c r="AE315" s="27">
        <f t="shared" si="20"/>
        <v>0.000005483469911</v>
      </c>
      <c r="AF315" s="27">
        <f t="shared" si="21"/>
        <v>0.0001234128183</v>
      </c>
      <c r="AG315" s="27">
        <f t="shared" si="22"/>
        <v>-0.01043768345</v>
      </c>
      <c r="AH315" s="27">
        <f t="shared" si="23"/>
        <v>-1.0881253</v>
      </c>
      <c r="AI315" s="27">
        <f t="shared" si="24"/>
        <v>-0.00008379350322</v>
      </c>
      <c r="AJ315" s="27">
        <f t="shared" si="25"/>
        <v>-0.007650759961</v>
      </c>
      <c r="AK315" s="27">
        <f t="shared" si="26"/>
        <v>-0.3780357282</v>
      </c>
      <c r="AL315" s="27">
        <f t="shared" si="27"/>
        <v>-0.001137992289</v>
      </c>
      <c r="AM315" s="27">
        <f t="shared" si="28"/>
        <v>0.03640907459</v>
      </c>
      <c r="AN315" s="27">
        <f t="shared" si="29"/>
        <v>0.01171038805</v>
      </c>
      <c r="AO315" s="27"/>
      <c r="AP315" s="27"/>
      <c r="AQ315" s="27"/>
    </row>
    <row r="316">
      <c r="A316" s="29">
        <v>4541.0</v>
      </c>
      <c r="B316" s="30">
        <v>3526.0</v>
      </c>
      <c r="C316" s="14">
        <v>6.0</v>
      </c>
      <c r="D316" s="15">
        <v>3.0</v>
      </c>
      <c r="E316" s="16">
        <v>9.0</v>
      </c>
      <c r="F316" s="17">
        <v>31.0</v>
      </c>
      <c r="G316" s="18">
        <v>142.0</v>
      </c>
      <c r="H316" s="19">
        <v>26.0</v>
      </c>
      <c r="I316" s="20">
        <v>19.0</v>
      </c>
      <c r="J316" s="21">
        <v>13.0</v>
      </c>
      <c r="K316" s="22">
        <v>11.0</v>
      </c>
      <c r="L316" s="63">
        <f t="shared" si="1"/>
        <v>6</v>
      </c>
      <c r="M316" s="63">
        <f t="shared" si="2"/>
        <v>57</v>
      </c>
      <c r="N316" s="63">
        <f t="shared" si="3"/>
        <v>9</v>
      </c>
      <c r="O316" s="63">
        <f t="shared" si="4"/>
        <v>30</v>
      </c>
      <c r="P316" s="64">
        <f t="shared" si="5"/>
        <v>30</v>
      </c>
      <c r="Q316" s="65">
        <f t="shared" si="6"/>
        <v>0.3529411765</v>
      </c>
      <c r="R316" s="65">
        <f t="shared" si="7"/>
        <v>0.6176470588</v>
      </c>
      <c r="S316" s="73">
        <f t="shared" si="8"/>
        <v>0.004254112309</v>
      </c>
      <c r="T316" s="66">
        <f t="shared" si="9"/>
        <v>0.3448275862</v>
      </c>
      <c r="U316" s="27">
        <f t="shared" si="10"/>
        <v>0.3475430188</v>
      </c>
      <c r="V316" s="27">
        <f t="shared" si="11"/>
        <v>-0.05442048873</v>
      </c>
      <c r="W316" s="27">
        <f t="shared" si="12"/>
        <v>-2.792222934</v>
      </c>
      <c r="X316" s="27">
        <f t="shared" si="13"/>
        <v>0.3058091869</v>
      </c>
      <c r="Y316" s="27">
        <f t="shared" si="14"/>
        <v>-0.0001494150478</v>
      </c>
      <c r="Z316" s="27">
        <f t="shared" si="15"/>
        <v>0.03912995133</v>
      </c>
      <c r="AA316" s="27">
        <f t="shared" si="16"/>
        <v>2.185211161</v>
      </c>
      <c r="AB316" s="27">
        <f t="shared" si="17"/>
        <v>0.05491553107</v>
      </c>
      <c r="AC316" s="27">
        <f t="shared" si="18"/>
        <v>0.6303452532</v>
      </c>
      <c r="AD316" s="27">
        <f t="shared" si="19"/>
        <v>-0.3553860764</v>
      </c>
      <c r="AE316" s="27">
        <f t="shared" si="20"/>
        <v>0.00004662974591</v>
      </c>
      <c r="AF316" s="27">
        <f t="shared" si="21"/>
        <v>0.0004152834332</v>
      </c>
      <c r="AG316" s="27">
        <f t="shared" si="22"/>
        <v>-0.0138984129</v>
      </c>
      <c r="AH316" s="27">
        <f t="shared" si="23"/>
        <v>-0.5733459491</v>
      </c>
      <c r="AI316" s="27">
        <f t="shared" si="24"/>
        <v>-0.000644490658</v>
      </c>
      <c r="AJ316" s="27">
        <f t="shared" si="25"/>
        <v>-0.02328560935</v>
      </c>
      <c r="AK316" s="27">
        <f t="shared" si="26"/>
        <v>-0.4552947368</v>
      </c>
      <c r="AL316" s="27">
        <f t="shared" si="27"/>
        <v>-0.007916701913</v>
      </c>
      <c r="AM316" s="27">
        <f t="shared" si="28"/>
        <v>0.1002285312</v>
      </c>
      <c r="AN316" s="27">
        <f t="shared" si="29"/>
        <v>0.07368429877</v>
      </c>
      <c r="AO316" s="27"/>
      <c r="AP316" s="27"/>
      <c r="AQ316" s="27"/>
    </row>
    <row r="317">
      <c r="A317" s="29">
        <v>4543.0</v>
      </c>
      <c r="B317" s="30">
        <v>2234.0</v>
      </c>
      <c r="C317" s="14">
        <v>3.0</v>
      </c>
      <c r="D317" s="15">
        <v>0.0</v>
      </c>
      <c r="E317" s="16">
        <v>4.0</v>
      </c>
      <c r="F317" s="17">
        <v>17.0</v>
      </c>
      <c r="G317" s="18">
        <v>75.0</v>
      </c>
      <c r="H317" s="19">
        <v>11.0</v>
      </c>
      <c r="I317" s="20">
        <v>3.0</v>
      </c>
      <c r="J317" s="21">
        <v>14.0</v>
      </c>
      <c r="K317" s="22">
        <v>5.0</v>
      </c>
      <c r="L317" s="63">
        <f t="shared" si="1"/>
        <v>3</v>
      </c>
      <c r="M317" s="63">
        <f t="shared" si="2"/>
        <v>28</v>
      </c>
      <c r="N317" s="63">
        <f t="shared" si="3"/>
        <v>4</v>
      </c>
      <c r="O317" s="63">
        <f t="shared" si="4"/>
        <v>8</v>
      </c>
      <c r="P317" s="64">
        <f t="shared" si="5"/>
        <v>8</v>
      </c>
      <c r="Q317" s="65">
        <f t="shared" si="6"/>
        <v>0.2558139535</v>
      </c>
      <c r="R317" s="65">
        <f t="shared" si="7"/>
        <v>0.7209302326</v>
      </c>
      <c r="S317" s="73">
        <f t="shared" si="8"/>
        <v>0.003133393017</v>
      </c>
      <c r="T317" s="66">
        <f t="shared" si="9"/>
        <v>0.2222222222</v>
      </c>
      <c r="U317" s="27">
        <f t="shared" si="10"/>
        <v>0.2400263809</v>
      </c>
      <c r="V317" s="27">
        <f t="shared" si="11"/>
        <v>-0.0400837512</v>
      </c>
      <c r="W317" s="27">
        <f t="shared" si="12"/>
        <v>-3.259139504</v>
      </c>
      <c r="X317" s="27">
        <f t="shared" si="13"/>
        <v>0.2216523951</v>
      </c>
      <c r="Y317" s="27">
        <f t="shared" si="14"/>
        <v>-0.00008105992143</v>
      </c>
      <c r="Z317" s="27">
        <f t="shared" si="15"/>
        <v>0.03364093737</v>
      </c>
      <c r="AA317" s="27">
        <f t="shared" si="16"/>
        <v>2.977139132</v>
      </c>
      <c r="AB317" s="27">
        <f t="shared" si="17"/>
        <v>0.02931723503</v>
      </c>
      <c r="AC317" s="27">
        <f t="shared" si="18"/>
        <v>0.5332774847</v>
      </c>
      <c r="AD317" s="27">
        <f t="shared" si="19"/>
        <v>-0.1866999535</v>
      </c>
      <c r="AE317" s="27">
        <f t="shared" si="20"/>
        <v>0.00001863291528</v>
      </c>
      <c r="AF317" s="27">
        <f t="shared" si="21"/>
        <v>0.0002629718775</v>
      </c>
      <c r="AG317" s="27">
        <f t="shared" si="22"/>
        <v>-0.01394687315</v>
      </c>
      <c r="AH317" s="27">
        <f t="shared" si="23"/>
        <v>-0.9117490723</v>
      </c>
      <c r="AI317" s="27">
        <f t="shared" si="24"/>
        <v>-0.0002534255323</v>
      </c>
      <c r="AJ317" s="27">
        <f t="shared" si="25"/>
        <v>-0.01451002927</v>
      </c>
      <c r="AK317" s="27">
        <f t="shared" si="26"/>
        <v>-0.4495937358</v>
      </c>
      <c r="AL317" s="27">
        <f t="shared" si="27"/>
        <v>-0.003063331622</v>
      </c>
      <c r="AM317" s="27">
        <f t="shared" si="28"/>
        <v>0.0614593592</v>
      </c>
      <c r="AN317" s="27">
        <f t="shared" si="29"/>
        <v>0.02805696282</v>
      </c>
      <c r="AO317" s="27"/>
      <c r="AP317" s="27"/>
      <c r="AQ317" s="27"/>
    </row>
    <row r="318">
      <c r="A318" s="29">
        <v>4547.0</v>
      </c>
      <c r="B318" s="30">
        <v>2569.0</v>
      </c>
      <c r="C318" s="14">
        <v>3.0</v>
      </c>
      <c r="D318" s="15">
        <v>5.0</v>
      </c>
      <c r="E318" s="16">
        <v>6.0</v>
      </c>
      <c r="F318" s="17">
        <v>19.0</v>
      </c>
      <c r="G318" s="18">
        <v>112.0</v>
      </c>
      <c r="H318" s="19">
        <v>25.0</v>
      </c>
      <c r="I318" s="20">
        <v>4.0</v>
      </c>
      <c r="J318" s="21">
        <v>25.0</v>
      </c>
      <c r="K318" s="22">
        <v>10.0</v>
      </c>
      <c r="L318" s="63">
        <f t="shared" si="1"/>
        <v>3</v>
      </c>
      <c r="M318" s="63">
        <f t="shared" si="2"/>
        <v>44</v>
      </c>
      <c r="N318" s="63">
        <f t="shared" si="3"/>
        <v>6</v>
      </c>
      <c r="O318" s="63">
        <f t="shared" si="4"/>
        <v>14</v>
      </c>
      <c r="P318" s="64">
        <f t="shared" si="5"/>
        <v>14</v>
      </c>
      <c r="Q318" s="65">
        <f t="shared" si="6"/>
        <v>0.2537313433</v>
      </c>
      <c r="R318" s="65">
        <f t="shared" si="7"/>
        <v>0.7014925373</v>
      </c>
      <c r="S318" s="73">
        <f t="shared" si="8"/>
        <v>0.00350330868</v>
      </c>
      <c r="T318" s="66">
        <f t="shared" si="9"/>
        <v>0.2413793103</v>
      </c>
      <c r="U318" s="27">
        <f t="shared" si="10"/>
        <v>0.2471304779</v>
      </c>
      <c r="V318" s="27">
        <f t="shared" si="11"/>
        <v>-0.0448158762</v>
      </c>
      <c r="W318" s="27">
        <f t="shared" si="12"/>
        <v>-3.171266701</v>
      </c>
      <c r="X318" s="27">
        <f t="shared" si="13"/>
        <v>0.219847898</v>
      </c>
      <c r="Y318" s="27">
        <f t="shared" si="14"/>
        <v>-0.0001013288809</v>
      </c>
      <c r="Z318" s="27">
        <f t="shared" si="15"/>
        <v>0.03659834438</v>
      </c>
      <c r="AA318" s="27">
        <f t="shared" si="16"/>
        <v>2.818764317</v>
      </c>
      <c r="AB318" s="27">
        <f t="shared" si="17"/>
        <v>0.03251145691</v>
      </c>
      <c r="AC318" s="27">
        <f t="shared" si="18"/>
        <v>0.5146748587</v>
      </c>
      <c r="AD318" s="27">
        <f t="shared" si="19"/>
        <v>-0.1836724369</v>
      </c>
      <c r="AE318" s="27">
        <f t="shared" si="20"/>
        <v>0.0000260418247</v>
      </c>
      <c r="AF318" s="27">
        <f t="shared" si="21"/>
        <v>0.0003198646099</v>
      </c>
      <c r="AG318" s="27">
        <f t="shared" si="22"/>
        <v>-0.01476386342</v>
      </c>
      <c r="AH318" s="27">
        <f t="shared" si="23"/>
        <v>-0.8399719453</v>
      </c>
      <c r="AI318" s="27">
        <f t="shared" si="24"/>
        <v>-0.0003142152972</v>
      </c>
      <c r="AJ318" s="27">
        <f t="shared" si="25"/>
        <v>-0.01565710733</v>
      </c>
      <c r="AK318" s="27">
        <f t="shared" si="26"/>
        <v>-0.4222112243</v>
      </c>
      <c r="AL318" s="27">
        <f t="shared" si="27"/>
        <v>-0.003369436889</v>
      </c>
      <c r="AM318" s="27">
        <f t="shared" si="28"/>
        <v>0.05883254329</v>
      </c>
      <c r="AN318" s="27">
        <f t="shared" si="29"/>
        <v>0.02737728165</v>
      </c>
      <c r="AO318" s="27"/>
      <c r="AP318" s="27"/>
      <c r="AQ318" s="27"/>
    </row>
    <row r="319">
      <c r="A319" s="29">
        <v>4548.0</v>
      </c>
      <c r="B319" s="30">
        <v>1991.0</v>
      </c>
      <c r="C319" s="14">
        <v>0.0</v>
      </c>
      <c r="D319" s="15">
        <v>1.0</v>
      </c>
      <c r="E319" s="16">
        <v>0.0</v>
      </c>
      <c r="F319" s="17">
        <v>28.0</v>
      </c>
      <c r="G319" s="18">
        <v>70.0</v>
      </c>
      <c r="H319" s="19">
        <v>11.0</v>
      </c>
      <c r="I319" s="20">
        <v>9.0</v>
      </c>
      <c r="J319" s="21">
        <v>10.0</v>
      </c>
      <c r="K319" s="22">
        <v>7.0</v>
      </c>
      <c r="L319" s="63">
        <f t="shared" si="1"/>
        <v>0</v>
      </c>
      <c r="M319" s="63">
        <f t="shared" si="2"/>
        <v>39</v>
      </c>
      <c r="N319" s="63">
        <f t="shared" si="3"/>
        <v>0</v>
      </c>
      <c r="O319" s="63">
        <f t="shared" si="4"/>
        <v>16</v>
      </c>
      <c r="P319" s="64">
        <f t="shared" si="5"/>
        <v>16</v>
      </c>
      <c r="Q319" s="65">
        <f t="shared" si="6"/>
        <v>0.2909090909</v>
      </c>
      <c r="R319" s="65">
        <f t="shared" si="7"/>
        <v>0.7090909091</v>
      </c>
      <c r="S319" s="73">
        <f t="shared" si="8"/>
        <v>0</v>
      </c>
      <c r="T319" s="66">
        <f t="shared" si="9"/>
        <v>0.2909090909</v>
      </c>
      <c r="U319" s="27">
        <f t="shared" si="10"/>
        <v>0.2732158022</v>
      </c>
      <c r="V319" s="27">
        <f t="shared" si="11"/>
        <v>0</v>
      </c>
      <c r="W319" s="27">
        <f t="shared" si="12"/>
        <v>-3.205616979</v>
      </c>
      <c r="X319" s="27">
        <f t="shared" si="13"/>
        <v>0.2520609055</v>
      </c>
      <c r="Y319" s="27">
        <f t="shared" si="14"/>
        <v>0</v>
      </c>
      <c r="Z319" s="27">
        <f t="shared" si="15"/>
        <v>0</v>
      </c>
      <c r="AA319" s="27">
        <f t="shared" si="16"/>
        <v>2.880159172</v>
      </c>
      <c r="AB319" s="27">
        <f t="shared" si="17"/>
        <v>0</v>
      </c>
      <c r="AC319" s="27">
        <f t="shared" si="18"/>
        <v>0.59647877</v>
      </c>
      <c r="AD319" s="27">
        <f t="shared" si="19"/>
        <v>-0.2414406196</v>
      </c>
      <c r="AE319" s="27">
        <f t="shared" si="20"/>
        <v>0</v>
      </c>
      <c r="AF319" s="27">
        <f t="shared" si="21"/>
        <v>0</v>
      </c>
      <c r="AG319" s="27">
        <f t="shared" si="22"/>
        <v>0</v>
      </c>
      <c r="AH319" s="27">
        <f t="shared" si="23"/>
        <v>-0.8675636913</v>
      </c>
      <c r="AI319" s="27">
        <f t="shared" si="24"/>
        <v>0</v>
      </c>
      <c r="AJ319" s="27">
        <f t="shared" si="25"/>
        <v>0</v>
      </c>
      <c r="AK319" s="27">
        <f t="shared" si="26"/>
        <v>-0.4946188618</v>
      </c>
      <c r="AL319" s="27">
        <f t="shared" si="27"/>
        <v>0</v>
      </c>
      <c r="AM319" s="27">
        <f t="shared" si="28"/>
        <v>0.07817408997</v>
      </c>
      <c r="AN319" s="27">
        <f t="shared" si="29"/>
        <v>0.04126100931</v>
      </c>
      <c r="AO319" s="27"/>
      <c r="AP319" s="27"/>
      <c r="AQ319" s="27"/>
    </row>
    <row r="320">
      <c r="A320" s="29">
        <v>4553.0</v>
      </c>
      <c r="B320" s="30">
        <v>1921.0</v>
      </c>
      <c r="C320" s="14">
        <v>0.0</v>
      </c>
      <c r="D320" s="15">
        <v>0.0</v>
      </c>
      <c r="E320" s="16">
        <v>3.0</v>
      </c>
      <c r="F320" s="17">
        <v>13.0</v>
      </c>
      <c r="G320" s="18">
        <v>55.0</v>
      </c>
      <c r="H320" s="19">
        <v>21.0</v>
      </c>
      <c r="I320" s="20">
        <v>4.0</v>
      </c>
      <c r="J320" s="21">
        <v>8.0</v>
      </c>
      <c r="K320" s="22">
        <v>2.0</v>
      </c>
      <c r="L320" s="63">
        <f t="shared" si="1"/>
        <v>0</v>
      </c>
      <c r="M320" s="63">
        <f t="shared" si="2"/>
        <v>34</v>
      </c>
      <c r="N320" s="63">
        <f t="shared" si="3"/>
        <v>3</v>
      </c>
      <c r="O320" s="63">
        <f t="shared" si="4"/>
        <v>6</v>
      </c>
      <c r="P320" s="64">
        <f t="shared" si="5"/>
        <v>6</v>
      </c>
      <c r="Q320" s="65">
        <f t="shared" si="6"/>
        <v>0.1395348837</v>
      </c>
      <c r="R320" s="65">
        <f t="shared" si="7"/>
        <v>0.7906976744</v>
      </c>
      <c r="S320" s="73">
        <f t="shared" si="8"/>
        <v>0.001561686622</v>
      </c>
      <c r="T320" s="66">
        <f t="shared" si="9"/>
        <v>0.15</v>
      </c>
      <c r="U320" s="27">
        <f t="shared" si="10"/>
        <v>0.1453854275</v>
      </c>
      <c r="V320" s="27">
        <f t="shared" si="11"/>
        <v>-0.01997778691</v>
      </c>
      <c r="W320" s="27">
        <f t="shared" si="12"/>
        <v>-3.574540102</v>
      </c>
      <c r="X320" s="27">
        <f t="shared" si="13"/>
        <v>0.1209013064</v>
      </c>
      <c r="Y320" s="27">
        <f t="shared" si="14"/>
        <v>-0.00002013558333</v>
      </c>
      <c r="Z320" s="27">
        <f t="shared" si="15"/>
        <v>0.01838926326</v>
      </c>
      <c r="AA320" s="27">
        <f t="shared" si="16"/>
        <v>3.581241245</v>
      </c>
      <c r="AB320" s="27">
        <f t="shared" si="17"/>
        <v>0.007970041678</v>
      </c>
      <c r="AC320" s="27">
        <f t="shared" si="18"/>
        <v>0.3190281727</v>
      </c>
      <c r="AD320" s="27">
        <f t="shared" si="19"/>
        <v>-0.0555470936</v>
      </c>
      <c r="AE320" s="27">
        <f t="shared" si="20"/>
        <v>0.000002306842082</v>
      </c>
      <c r="AF320" s="27">
        <f t="shared" si="21"/>
        <v>0.00007164478233</v>
      </c>
      <c r="AG320" s="27">
        <f t="shared" si="22"/>
        <v>-0.008361617868</v>
      </c>
      <c r="AH320" s="27">
        <f t="shared" si="23"/>
        <v>-1.202893006</v>
      </c>
      <c r="AI320" s="27">
        <f t="shared" si="24"/>
        <v>-0.00003433736539</v>
      </c>
      <c r="AJ320" s="27">
        <f t="shared" si="25"/>
        <v>-0.004326364393</v>
      </c>
      <c r="AK320" s="27">
        <f t="shared" si="26"/>
        <v>-0.2949940546</v>
      </c>
      <c r="AL320" s="27">
        <f t="shared" si="27"/>
        <v>-0.0004542450079</v>
      </c>
      <c r="AM320" s="27">
        <f t="shared" si="28"/>
        <v>0.02005498685</v>
      </c>
      <c r="AN320" s="27">
        <f t="shared" si="29"/>
        <v>0.004553196069</v>
      </c>
      <c r="AO320" s="27"/>
      <c r="AP320" s="27"/>
      <c r="AQ320" s="27"/>
    </row>
    <row r="321">
      <c r="A321" s="29">
        <v>4555.0</v>
      </c>
      <c r="B321" s="30">
        <v>3603.0</v>
      </c>
      <c r="C321" s="14">
        <v>9.0</v>
      </c>
      <c r="D321" s="15">
        <v>3.0</v>
      </c>
      <c r="E321" s="16">
        <v>12.0</v>
      </c>
      <c r="F321" s="17">
        <v>36.0</v>
      </c>
      <c r="G321" s="18">
        <v>104.0</v>
      </c>
      <c r="H321" s="19">
        <v>28.0</v>
      </c>
      <c r="I321" s="20">
        <v>8.0</v>
      </c>
      <c r="J321" s="21">
        <v>10.0</v>
      </c>
      <c r="K321" s="22">
        <v>9.0</v>
      </c>
      <c r="L321" s="63">
        <f t="shared" si="1"/>
        <v>9</v>
      </c>
      <c r="M321" s="63">
        <f t="shared" si="2"/>
        <v>64</v>
      </c>
      <c r="N321" s="63">
        <f t="shared" si="3"/>
        <v>12</v>
      </c>
      <c r="O321" s="63">
        <f t="shared" si="4"/>
        <v>17</v>
      </c>
      <c r="P321" s="64">
        <f t="shared" si="5"/>
        <v>18</v>
      </c>
      <c r="Q321" s="65">
        <f t="shared" si="6"/>
        <v>0.2549019608</v>
      </c>
      <c r="R321" s="65">
        <f t="shared" si="7"/>
        <v>0.7156862745</v>
      </c>
      <c r="S321" s="73">
        <f t="shared" si="8"/>
        <v>0.00582847627</v>
      </c>
      <c r="T321" s="66">
        <f t="shared" si="9"/>
        <v>0.2098765432</v>
      </c>
      <c r="U321" s="27">
        <f t="shared" si="10"/>
        <v>0.2345639606</v>
      </c>
      <c r="V321" s="27">
        <f t="shared" si="11"/>
        <v>-0.07456044978</v>
      </c>
      <c r="W321" s="27">
        <f t="shared" si="12"/>
        <v>-3.235432923</v>
      </c>
      <c r="X321" s="27">
        <f t="shared" si="13"/>
        <v>0.2208621905</v>
      </c>
      <c r="Y321" s="27">
        <f t="shared" si="14"/>
        <v>-0.000280470056</v>
      </c>
      <c r="Z321" s="27">
        <f t="shared" si="15"/>
        <v>0.0621208944</v>
      </c>
      <c r="AA321" s="27">
        <f t="shared" si="16"/>
        <v>2.933985961</v>
      </c>
      <c r="AB321" s="27">
        <f t="shared" si="17"/>
        <v>0.05433905941</v>
      </c>
      <c r="AC321" s="27">
        <f t="shared" si="18"/>
        <v>0.5275111511</v>
      </c>
      <c r="AD321" s="27">
        <f t="shared" si="19"/>
        <v>-0.1853711324</v>
      </c>
      <c r="AE321" s="27">
        <f t="shared" si="20"/>
        <v>0.0001199226712</v>
      </c>
      <c r="AF321" s="27">
        <f t="shared" si="21"/>
        <v>0.0009032731064</v>
      </c>
      <c r="AG321" s="27">
        <f t="shared" si="22"/>
        <v>-0.02556677283</v>
      </c>
      <c r="AH321" s="27">
        <f t="shared" si="23"/>
        <v>-0.8919975888</v>
      </c>
      <c r="AI321" s="27">
        <f t="shared" si="24"/>
        <v>-0.0008737348065</v>
      </c>
      <c r="AJ321" s="27">
        <f t="shared" si="25"/>
        <v>-0.02669849905</v>
      </c>
      <c r="AK321" s="27">
        <f t="shared" si="26"/>
        <v>-0.4414973472</v>
      </c>
      <c r="AL321" s="27">
        <f t="shared" si="27"/>
        <v>-0.005657597782</v>
      </c>
      <c r="AM321" s="27">
        <f t="shared" si="28"/>
        <v>0.06057806142</v>
      </c>
      <c r="AN321" s="27">
        <f t="shared" si="29"/>
        <v>0.02775795686</v>
      </c>
      <c r="AO321" s="27"/>
      <c r="AP321" s="27"/>
      <c r="AQ321" s="27"/>
    </row>
    <row r="322">
      <c r="A322" s="29">
        <v>4559.0</v>
      </c>
      <c r="B322" s="30">
        <v>2078.0</v>
      </c>
      <c r="C322" s="14">
        <v>4.0</v>
      </c>
      <c r="D322" s="15">
        <v>3.0</v>
      </c>
      <c r="E322" s="16">
        <v>9.0</v>
      </c>
      <c r="F322" s="17">
        <v>17.0</v>
      </c>
      <c r="G322" s="18">
        <v>74.0</v>
      </c>
      <c r="H322" s="19">
        <v>23.0</v>
      </c>
      <c r="I322" s="20">
        <v>9.0</v>
      </c>
      <c r="J322" s="21">
        <v>7.0</v>
      </c>
      <c r="K322" s="22">
        <v>1.0</v>
      </c>
      <c r="L322" s="63">
        <f t="shared" si="1"/>
        <v>4</v>
      </c>
      <c r="M322" s="63">
        <f t="shared" si="2"/>
        <v>40</v>
      </c>
      <c r="N322" s="63">
        <f t="shared" si="3"/>
        <v>9</v>
      </c>
      <c r="O322" s="63">
        <f t="shared" si="4"/>
        <v>10</v>
      </c>
      <c r="P322" s="64">
        <f t="shared" si="5"/>
        <v>11</v>
      </c>
      <c r="Q322" s="65">
        <f t="shared" si="6"/>
        <v>0.2222222222</v>
      </c>
      <c r="R322" s="65">
        <f t="shared" si="7"/>
        <v>0.6984126984</v>
      </c>
      <c r="S322" s="73">
        <f t="shared" si="8"/>
        <v>0.006256015399</v>
      </c>
      <c r="T322" s="66">
        <f t="shared" si="9"/>
        <v>0.2</v>
      </c>
      <c r="U322" s="27">
        <f t="shared" si="10"/>
        <v>0.2200328731</v>
      </c>
      <c r="V322" s="27">
        <f t="shared" si="11"/>
        <v>-0.08002971968</v>
      </c>
      <c r="W322" s="27">
        <f t="shared" si="12"/>
        <v>-3.157343544</v>
      </c>
      <c r="X322" s="27">
        <f t="shared" si="13"/>
        <v>0.1925465251</v>
      </c>
      <c r="Y322" s="27">
        <f t="shared" si="14"/>
        <v>-0.0003231261114</v>
      </c>
      <c r="Z322" s="27">
        <f t="shared" si="15"/>
        <v>0.06506836814</v>
      </c>
      <c r="AA322" s="27">
        <f t="shared" si="16"/>
        <v>2.794067596</v>
      </c>
      <c r="AB322" s="27">
        <f t="shared" si="17"/>
        <v>0.05084745295</v>
      </c>
      <c r="AC322" s="27">
        <f t="shared" si="18"/>
        <v>0.4487819624</v>
      </c>
      <c r="AD322" s="27">
        <f t="shared" si="19"/>
        <v>-0.1408869356</v>
      </c>
      <c r="AE322" s="27">
        <f t="shared" si="20"/>
        <v>0.0001482960635</v>
      </c>
      <c r="AF322" s="27">
        <f t="shared" si="21"/>
        <v>0.001015533073</v>
      </c>
      <c r="AG322" s="27">
        <f t="shared" si="22"/>
        <v>-0.02613349932</v>
      </c>
      <c r="AH322" s="27">
        <f t="shared" si="23"/>
        <v>-0.828956987</v>
      </c>
      <c r="AI322" s="27">
        <f t="shared" si="24"/>
        <v>-0.000877565416</v>
      </c>
      <c r="AJ322" s="27">
        <f t="shared" si="25"/>
        <v>-0.02437998151</v>
      </c>
      <c r="AK322" s="27">
        <f t="shared" si="26"/>
        <v>-0.3665399243</v>
      </c>
      <c r="AL322" s="27">
        <f t="shared" si="27"/>
        <v>-0.004615337506</v>
      </c>
      <c r="AM322" s="27">
        <f t="shared" si="28"/>
        <v>0.04492969081</v>
      </c>
      <c r="AN322" s="27">
        <f t="shared" si="29"/>
        <v>0.01839206218</v>
      </c>
      <c r="AO322" s="27"/>
      <c r="AP322" s="27"/>
      <c r="AQ322" s="27"/>
    </row>
    <row r="323">
      <c r="A323" s="29">
        <v>4562.0</v>
      </c>
      <c r="B323" s="30">
        <v>1374.0</v>
      </c>
      <c r="C323" s="14">
        <v>1.0</v>
      </c>
      <c r="D323" s="15">
        <v>2.0</v>
      </c>
      <c r="E323" s="16">
        <v>5.0</v>
      </c>
      <c r="F323" s="17">
        <v>23.0</v>
      </c>
      <c r="G323" s="18">
        <v>47.0</v>
      </c>
      <c r="H323" s="19">
        <v>12.0</v>
      </c>
      <c r="I323" s="20">
        <v>3.0</v>
      </c>
      <c r="J323" s="21">
        <v>9.0</v>
      </c>
      <c r="K323" s="22">
        <v>4.0</v>
      </c>
      <c r="L323" s="63">
        <f t="shared" si="1"/>
        <v>1</v>
      </c>
      <c r="M323" s="63">
        <f t="shared" si="2"/>
        <v>35</v>
      </c>
      <c r="N323" s="63">
        <f t="shared" si="3"/>
        <v>5</v>
      </c>
      <c r="O323" s="63">
        <f t="shared" si="4"/>
        <v>7</v>
      </c>
      <c r="P323" s="64">
        <f t="shared" si="5"/>
        <v>7</v>
      </c>
      <c r="Q323" s="65">
        <f t="shared" si="6"/>
        <v>0.1666666667</v>
      </c>
      <c r="R323" s="65">
        <f t="shared" si="7"/>
        <v>0.75</v>
      </c>
      <c r="S323" s="73">
        <f t="shared" si="8"/>
        <v>0.004366812227</v>
      </c>
      <c r="T323" s="66">
        <f t="shared" si="9"/>
        <v>0.1666666667</v>
      </c>
      <c r="U323" s="27">
        <f t="shared" si="10"/>
        <v>0.1668612861</v>
      </c>
      <c r="V323" s="27">
        <f t="shared" si="11"/>
        <v>-0.055862196</v>
      </c>
      <c r="W323" s="27">
        <f t="shared" si="12"/>
        <v>-3.39055642</v>
      </c>
      <c r="X323" s="27">
        <f t="shared" si="13"/>
        <v>0.1444098938</v>
      </c>
      <c r="Y323" s="27">
        <f t="shared" si="14"/>
        <v>-0.0001574365163</v>
      </c>
      <c r="Z323" s="27">
        <f t="shared" si="15"/>
        <v>0.04877370644</v>
      </c>
      <c r="AA323" s="27">
        <f t="shared" si="16"/>
        <v>3.222071559</v>
      </c>
      <c r="AB323" s="27">
        <f t="shared" si="17"/>
        <v>0.02661933336</v>
      </c>
      <c r="AC323" s="27">
        <f t="shared" si="18"/>
        <v>0.3614479726</v>
      </c>
      <c r="AD323" s="27">
        <f t="shared" si="19"/>
        <v>-0.07924890129</v>
      </c>
      <c r="AE323" s="27">
        <f t="shared" si="20"/>
        <v>0.00005043473563</v>
      </c>
      <c r="AF323" s="27">
        <f t="shared" si="21"/>
        <v>0.0005313450329</v>
      </c>
      <c r="AG323" s="27">
        <f t="shared" si="22"/>
        <v>-0.02103597024</v>
      </c>
      <c r="AH323" s="27">
        <f t="shared" si="23"/>
        <v>-1.026548341</v>
      </c>
      <c r="AI323" s="27">
        <f t="shared" si="24"/>
        <v>-0.0003206817023</v>
      </c>
      <c r="AJ323" s="27">
        <f t="shared" si="25"/>
        <v>-0.01370599219</v>
      </c>
      <c r="AK323" s="27">
        <f t="shared" si="26"/>
        <v>-0.3170157372</v>
      </c>
      <c r="AL323" s="27">
        <f t="shared" si="27"/>
        <v>-0.00181214398</v>
      </c>
      <c r="AM323" s="27">
        <f t="shared" si="28"/>
        <v>0.02713970315</v>
      </c>
      <c r="AN323" s="27">
        <f t="shared" si="29"/>
        <v>0.007759151232</v>
      </c>
      <c r="AO323" s="27"/>
      <c r="AP323" s="27"/>
      <c r="AQ323" s="27"/>
    </row>
    <row r="324">
      <c r="A324" s="29">
        <v>4564.0</v>
      </c>
      <c r="B324" s="30">
        <v>2237.0</v>
      </c>
      <c r="C324" s="14">
        <v>3.0</v>
      </c>
      <c r="D324" s="15">
        <v>3.0</v>
      </c>
      <c r="E324" s="16">
        <v>6.0</v>
      </c>
      <c r="F324" s="17">
        <v>28.0</v>
      </c>
      <c r="G324" s="18">
        <v>78.0</v>
      </c>
      <c r="H324" s="19">
        <v>16.0</v>
      </c>
      <c r="I324" s="20">
        <v>8.0</v>
      </c>
      <c r="J324" s="21">
        <v>18.0</v>
      </c>
      <c r="K324" s="22">
        <v>4.0</v>
      </c>
      <c r="L324" s="63">
        <f t="shared" si="1"/>
        <v>3</v>
      </c>
      <c r="M324" s="63">
        <f t="shared" si="2"/>
        <v>44</v>
      </c>
      <c r="N324" s="63">
        <f t="shared" si="3"/>
        <v>6</v>
      </c>
      <c r="O324" s="63">
        <f t="shared" si="4"/>
        <v>12</v>
      </c>
      <c r="P324" s="64">
        <f t="shared" si="5"/>
        <v>12</v>
      </c>
      <c r="Q324" s="65">
        <f t="shared" si="6"/>
        <v>0.2307692308</v>
      </c>
      <c r="R324" s="65">
        <f t="shared" si="7"/>
        <v>0.7230769231</v>
      </c>
      <c r="S324" s="73">
        <f t="shared" si="8"/>
        <v>0.004023245418</v>
      </c>
      <c r="T324" s="66">
        <f t="shared" si="9"/>
        <v>0.2142857143</v>
      </c>
      <c r="U324" s="27">
        <f t="shared" si="10"/>
        <v>0.2214447919</v>
      </c>
      <c r="V324" s="27">
        <f t="shared" si="11"/>
        <v>-0.05146713722</v>
      </c>
      <c r="W324" s="27">
        <f t="shared" si="12"/>
        <v>-3.268844138</v>
      </c>
      <c r="X324" s="27">
        <f t="shared" si="13"/>
        <v>0.1999521606</v>
      </c>
      <c r="Y324" s="27">
        <f t="shared" si="14"/>
        <v>-0.0001336378521</v>
      </c>
      <c r="Z324" s="27">
        <f t="shared" si="15"/>
        <v>0.04332324768</v>
      </c>
      <c r="AA324" s="27">
        <f t="shared" si="16"/>
        <v>2.994895389</v>
      </c>
      <c r="AB324" s="27">
        <f t="shared" si="17"/>
        <v>0.03395770534</v>
      </c>
      <c r="AC324" s="27">
        <f t="shared" si="18"/>
        <v>0.4825009622</v>
      </c>
      <c r="AD324" s="27">
        <f t="shared" si="19"/>
        <v>-0.1519328048</v>
      </c>
      <c r="AE324" s="27">
        <f t="shared" si="20"/>
        <v>0.00003944262147</v>
      </c>
      <c r="AF324" s="27">
        <f t="shared" si="21"/>
        <v>0.0004348343843</v>
      </c>
      <c r="AG324" s="27">
        <f t="shared" si="22"/>
        <v>-0.018014451</v>
      </c>
      <c r="AH324" s="27">
        <f t="shared" si="23"/>
        <v>-0.9199180052</v>
      </c>
      <c r="AI324" s="27">
        <f t="shared" si="24"/>
        <v>-0.000376901051</v>
      </c>
      <c r="AJ324" s="27">
        <f t="shared" si="25"/>
        <v>-0.01685679008</v>
      </c>
      <c r="AK324" s="27">
        <f t="shared" si="26"/>
        <v>-0.4079965122</v>
      </c>
      <c r="AL324" s="27">
        <f t="shared" si="27"/>
        <v>-0.003200832985</v>
      </c>
      <c r="AM324" s="27">
        <f t="shared" si="28"/>
        <v>0.0501633621</v>
      </c>
      <c r="AN324" s="27">
        <f t="shared" si="29"/>
        <v>0.02059689121</v>
      </c>
      <c r="AO324" s="27"/>
      <c r="AP324" s="27"/>
      <c r="AQ324" s="27"/>
    </row>
    <row r="325">
      <c r="A325" s="29">
        <v>4581.0</v>
      </c>
      <c r="B325" s="30">
        <v>3299.0</v>
      </c>
      <c r="C325" s="14">
        <v>8.0</v>
      </c>
      <c r="D325" s="15">
        <v>3.0</v>
      </c>
      <c r="E325" s="16">
        <v>15.0</v>
      </c>
      <c r="F325" s="17">
        <v>62.0</v>
      </c>
      <c r="G325" s="18">
        <v>179.0</v>
      </c>
      <c r="H325" s="19">
        <v>42.0</v>
      </c>
      <c r="I325" s="20">
        <v>6.0</v>
      </c>
      <c r="J325" s="21">
        <v>25.0</v>
      </c>
      <c r="K325" s="22">
        <v>11.0</v>
      </c>
      <c r="L325" s="63">
        <f t="shared" si="1"/>
        <v>8</v>
      </c>
      <c r="M325" s="63">
        <f t="shared" si="2"/>
        <v>104</v>
      </c>
      <c r="N325" s="63">
        <f t="shared" si="3"/>
        <v>15</v>
      </c>
      <c r="O325" s="63">
        <f t="shared" si="4"/>
        <v>17</v>
      </c>
      <c r="P325" s="64">
        <f t="shared" si="5"/>
        <v>18</v>
      </c>
      <c r="Q325" s="65">
        <f t="shared" si="6"/>
        <v>0.1736111111</v>
      </c>
      <c r="R325" s="65">
        <f t="shared" si="7"/>
        <v>0.7777777778</v>
      </c>
      <c r="S325" s="73">
        <f t="shared" si="8"/>
        <v>0.006971809639</v>
      </c>
      <c r="T325" s="66">
        <f t="shared" si="9"/>
        <v>0.1404958678</v>
      </c>
      <c r="U325" s="27">
        <f t="shared" si="10"/>
        <v>0.1508242623</v>
      </c>
      <c r="V325" s="27">
        <f t="shared" si="11"/>
        <v>-0.08918647661</v>
      </c>
      <c r="W325" s="27">
        <f t="shared" si="12"/>
        <v>-3.516132584</v>
      </c>
      <c r="X325" s="27">
        <f t="shared" si="13"/>
        <v>0.1504269727</v>
      </c>
      <c r="Y325" s="27">
        <f t="shared" si="14"/>
        <v>-0.0004012984451</v>
      </c>
      <c r="Z325" s="27">
        <f t="shared" si="15"/>
        <v>0.08075343967</v>
      </c>
      <c r="AA325" s="27">
        <f t="shared" si="16"/>
        <v>3.465163378</v>
      </c>
      <c r="AB325" s="27">
        <f t="shared" si="17"/>
        <v>0.0442697373</v>
      </c>
      <c r="AC325" s="27">
        <f t="shared" si="18"/>
        <v>0.3904530568</v>
      </c>
      <c r="AD325" s="27">
        <f t="shared" si="19"/>
        <v>-0.0859905613</v>
      </c>
      <c r="AE325" s="27">
        <f t="shared" si="20"/>
        <v>0.0002052450808</v>
      </c>
      <c r="AF325" s="27">
        <f t="shared" si="21"/>
        <v>0.001404536073</v>
      </c>
      <c r="AG325" s="27">
        <f t="shared" si="22"/>
        <v>-0.03611869786</v>
      </c>
      <c r="AH325" s="27">
        <f t="shared" si="23"/>
        <v>-1.144885901</v>
      </c>
      <c r="AI325" s="27">
        <f t="shared" si="24"/>
        <v>-0.0008514613772</v>
      </c>
      <c r="AJ325" s="27">
        <f t="shared" si="25"/>
        <v>-0.02363820622</v>
      </c>
      <c r="AK325" s="27">
        <f t="shared" si="26"/>
        <v>-0.3551388003</v>
      </c>
      <c r="AL325" s="27">
        <f t="shared" si="27"/>
        <v>-0.003139288559</v>
      </c>
      <c r="AM325" s="27">
        <f t="shared" si="28"/>
        <v>0.03053914642</v>
      </c>
      <c r="AN325" s="27">
        <f t="shared" si="29"/>
        <v>0.008770018663</v>
      </c>
      <c r="AO325" s="27"/>
      <c r="AP325" s="27"/>
      <c r="AQ325" s="27"/>
    </row>
    <row r="326">
      <c r="A326" s="29">
        <v>4583.0</v>
      </c>
      <c r="B326" s="30">
        <v>2932.0</v>
      </c>
      <c r="C326" s="14">
        <v>10.0</v>
      </c>
      <c r="D326" s="15">
        <v>3.0</v>
      </c>
      <c r="E326" s="16">
        <v>8.0</v>
      </c>
      <c r="F326" s="17">
        <v>73.0</v>
      </c>
      <c r="G326" s="18">
        <v>199.0</v>
      </c>
      <c r="H326" s="19">
        <v>42.0</v>
      </c>
      <c r="I326" s="20">
        <v>13.0</v>
      </c>
      <c r="J326" s="21">
        <v>25.0</v>
      </c>
      <c r="K326" s="22">
        <v>18.0</v>
      </c>
      <c r="L326" s="63">
        <f t="shared" si="1"/>
        <v>10</v>
      </c>
      <c r="M326" s="63">
        <f t="shared" si="2"/>
        <v>115</v>
      </c>
      <c r="N326" s="63">
        <f t="shared" si="3"/>
        <v>8</v>
      </c>
      <c r="O326" s="63">
        <f t="shared" si="4"/>
        <v>31</v>
      </c>
      <c r="P326" s="64">
        <f t="shared" si="5"/>
        <v>31</v>
      </c>
      <c r="Q326" s="65">
        <f t="shared" si="6"/>
        <v>0.25</v>
      </c>
      <c r="R326" s="65">
        <f t="shared" si="7"/>
        <v>0.762195122</v>
      </c>
      <c r="S326" s="73">
        <f t="shared" si="8"/>
        <v>0.006139154161</v>
      </c>
      <c r="T326" s="66">
        <f t="shared" si="9"/>
        <v>0.2123287671</v>
      </c>
      <c r="U326" s="27">
        <f t="shared" si="10"/>
        <v>0.2069029455</v>
      </c>
      <c r="V326" s="27">
        <f t="shared" si="11"/>
        <v>-0.07853477896</v>
      </c>
      <c r="W326" s="27">
        <f t="shared" si="12"/>
        <v>-3.445687419</v>
      </c>
      <c r="X326" s="27">
        <f t="shared" si="13"/>
        <v>0.2166148407</v>
      </c>
      <c r="Y326" s="27">
        <f t="shared" si="14"/>
        <v>-0.0003111669867</v>
      </c>
      <c r="Z326" s="27">
        <f t="shared" si="15"/>
        <v>0.06968425849</v>
      </c>
      <c r="AA326" s="27">
        <f t="shared" si="16"/>
        <v>3.327706267</v>
      </c>
      <c r="AB326" s="27">
        <f t="shared" si="17"/>
        <v>0.05613483567</v>
      </c>
      <c r="AC326" s="27">
        <f t="shared" si="18"/>
        <v>0.5509877631</v>
      </c>
      <c r="AD326" s="27">
        <f t="shared" si="19"/>
        <v>-0.1783100279</v>
      </c>
      <c r="AE326" s="27">
        <f t="shared" si="20"/>
        <v>0.0001401399032</v>
      </c>
      <c r="AF326" s="27">
        <f t="shared" si="21"/>
        <v>0.00106725837</v>
      </c>
      <c r="AG326" s="27">
        <f t="shared" si="22"/>
        <v>-0.03054332915</v>
      </c>
      <c r="AH326" s="27">
        <f t="shared" si="23"/>
        <v>-1.077442519</v>
      </c>
      <c r="AI326" s="27">
        <f t="shared" si="24"/>
        <v>-0.0009507218655</v>
      </c>
      <c r="AJ326" s="27">
        <f t="shared" si="25"/>
        <v>-0.02937315941</v>
      </c>
      <c r="AK326" s="27">
        <f t="shared" si="26"/>
        <v>-0.4911135132</v>
      </c>
      <c r="AL326" s="27">
        <f t="shared" si="27"/>
        <v>-0.005732172353</v>
      </c>
      <c r="AM326" s="27">
        <f t="shared" si="28"/>
        <v>0.06205724805</v>
      </c>
      <c r="AN326" s="27">
        <f t="shared" si="29"/>
        <v>0.02618713541</v>
      </c>
      <c r="AO326" s="27"/>
      <c r="AP326" s="27"/>
      <c r="AQ326" s="27"/>
    </row>
    <row r="327">
      <c r="A327" s="29">
        <v>4585.0</v>
      </c>
      <c r="B327" s="30">
        <v>1222.0</v>
      </c>
      <c r="C327" s="14">
        <v>7.0</v>
      </c>
      <c r="D327" s="15">
        <v>0.0</v>
      </c>
      <c r="E327" s="16">
        <v>1.0</v>
      </c>
      <c r="F327" s="17">
        <v>7.0</v>
      </c>
      <c r="G327" s="18">
        <v>36.0</v>
      </c>
      <c r="H327" s="19">
        <v>24.0</v>
      </c>
      <c r="I327" s="20">
        <v>0.0</v>
      </c>
      <c r="J327" s="21">
        <v>5.0</v>
      </c>
      <c r="K327" s="22">
        <v>9.0</v>
      </c>
      <c r="L327" s="63">
        <f t="shared" si="1"/>
        <v>7</v>
      </c>
      <c r="M327" s="63">
        <f t="shared" si="2"/>
        <v>31</v>
      </c>
      <c r="N327" s="63">
        <f t="shared" si="3"/>
        <v>1</v>
      </c>
      <c r="O327" s="63">
        <f t="shared" si="4"/>
        <v>9</v>
      </c>
      <c r="P327" s="64">
        <f t="shared" si="5"/>
        <v>9</v>
      </c>
      <c r="Q327" s="65">
        <f t="shared" si="6"/>
        <v>0.3333333333</v>
      </c>
      <c r="R327" s="65">
        <f t="shared" si="7"/>
        <v>0.7916666667</v>
      </c>
      <c r="S327" s="73">
        <f t="shared" si="8"/>
        <v>0.006546644845</v>
      </c>
      <c r="T327" s="66">
        <f t="shared" si="9"/>
        <v>0.225</v>
      </c>
      <c r="U327" s="27">
        <f t="shared" si="10"/>
        <v>0.2267136698</v>
      </c>
      <c r="V327" s="27">
        <f t="shared" si="11"/>
        <v>-0.08374758025</v>
      </c>
      <c r="W327" s="27">
        <f t="shared" si="12"/>
        <v>-3.578920665</v>
      </c>
      <c r="X327" s="27">
        <f t="shared" si="13"/>
        <v>0.2888197876</v>
      </c>
      <c r="Y327" s="27">
        <f t="shared" si="14"/>
        <v>-0.0003538457618</v>
      </c>
      <c r="Z327" s="27">
        <f t="shared" si="15"/>
        <v>0.0771829048</v>
      </c>
      <c r="AA327" s="27">
        <f t="shared" si="16"/>
        <v>3.590024175</v>
      </c>
      <c r="AB327" s="27">
        <f t="shared" si="17"/>
        <v>0.07981443326</v>
      </c>
      <c r="AC327" s="27">
        <f t="shared" si="18"/>
        <v>0.763056831</v>
      </c>
      <c r="AD327" s="27">
        <f t="shared" si="19"/>
        <v>-0.3169956052</v>
      </c>
      <c r="AE327" s="27">
        <f t="shared" si="20"/>
        <v>0.0001699387968</v>
      </c>
      <c r="AF327" s="27">
        <f t="shared" si="21"/>
        <v>0.001260567912</v>
      </c>
      <c r="AG327" s="27">
        <f t="shared" si="22"/>
        <v>-0.03513815893</v>
      </c>
      <c r="AH327" s="27">
        <f t="shared" si="23"/>
        <v>-1.207320828</v>
      </c>
      <c r="AI327" s="27">
        <f t="shared" si="24"/>
        <v>-0.001441493548</v>
      </c>
      <c r="AJ327" s="27">
        <f t="shared" si="25"/>
        <v>-0.04337863032</v>
      </c>
      <c r="AK327" s="27">
        <f t="shared" si="26"/>
        <v>-0.7064363033</v>
      </c>
      <c r="AL327" s="27">
        <f t="shared" si="27"/>
        <v>-0.01086693215</v>
      </c>
      <c r="AM327" s="27">
        <f t="shared" si="28"/>
        <v>0.1145898577</v>
      </c>
      <c r="AN327" s="27">
        <f t="shared" si="29"/>
        <v>0.06207320986</v>
      </c>
      <c r="AO327" s="27"/>
      <c r="AP327" s="27"/>
      <c r="AQ327" s="27"/>
    </row>
    <row r="328">
      <c r="A328" s="29">
        <v>4586.0</v>
      </c>
      <c r="B328" s="30">
        <v>3208.0</v>
      </c>
      <c r="C328" s="14">
        <v>8.0</v>
      </c>
      <c r="D328" s="15">
        <v>7.0</v>
      </c>
      <c r="E328" s="16">
        <v>15.0</v>
      </c>
      <c r="F328" s="17">
        <v>78.0</v>
      </c>
      <c r="G328" s="18">
        <v>178.0</v>
      </c>
      <c r="H328" s="19">
        <v>39.0</v>
      </c>
      <c r="I328" s="20">
        <v>17.0</v>
      </c>
      <c r="J328" s="21">
        <v>28.0</v>
      </c>
      <c r="K328" s="22">
        <v>10.0</v>
      </c>
      <c r="L328" s="63">
        <f t="shared" si="1"/>
        <v>8</v>
      </c>
      <c r="M328" s="63">
        <f t="shared" si="2"/>
        <v>117</v>
      </c>
      <c r="N328" s="63">
        <f t="shared" si="3"/>
        <v>15</v>
      </c>
      <c r="O328" s="63">
        <f t="shared" si="4"/>
        <v>27</v>
      </c>
      <c r="P328" s="64">
        <f t="shared" si="5"/>
        <v>27</v>
      </c>
      <c r="Q328" s="65">
        <f t="shared" si="6"/>
        <v>0.2095808383</v>
      </c>
      <c r="R328" s="65">
        <f t="shared" si="7"/>
        <v>0.748502994</v>
      </c>
      <c r="S328" s="73">
        <f t="shared" si="8"/>
        <v>0.00716957606</v>
      </c>
      <c r="T328" s="66">
        <f t="shared" si="9"/>
        <v>0.1875</v>
      </c>
      <c r="U328" s="27">
        <f t="shared" si="10"/>
        <v>0.1863902426</v>
      </c>
      <c r="V328" s="27">
        <f t="shared" si="11"/>
        <v>-0.09171639224</v>
      </c>
      <c r="W328" s="27">
        <f t="shared" si="12"/>
        <v>-3.383788842</v>
      </c>
      <c r="X328" s="27">
        <f t="shared" si="13"/>
        <v>0.1815932796</v>
      </c>
      <c r="Y328" s="27">
        <f t="shared" si="14"/>
        <v>-0.0004243882868</v>
      </c>
      <c r="Z328" s="27">
        <f t="shared" si="15"/>
        <v>0.07991843988</v>
      </c>
      <c r="AA328" s="27">
        <f t="shared" si="16"/>
        <v>3.209221835</v>
      </c>
      <c r="AB328" s="27">
        <f t="shared" si="17"/>
        <v>0.05495775168</v>
      </c>
      <c r="AC328" s="27">
        <f t="shared" si="18"/>
        <v>0.4536081982</v>
      </c>
      <c r="AD328" s="27">
        <f t="shared" si="19"/>
        <v>-0.1253137992</v>
      </c>
      <c r="AE328" s="27">
        <f t="shared" si="20"/>
        <v>0.0002232115303</v>
      </c>
      <c r="AF328" s="27">
        <f t="shared" si="21"/>
        <v>0.00142944293</v>
      </c>
      <c r="AG328" s="27">
        <f t="shared" si="22"/>
        <v>-0.03439981155</v>
      </c>
      <c r="AH328" s="27">
        <f t="shared" si="23"/>
        <v>-1.020413606</v>
      </c>
      <c r="AI328" s="27">
        <f t="shared" si="24"/>
        <v>-0.001087013459</v>
      </c>
      <c r="AJ328" s="27">
        <f t="shared" si="25"/>
        <v>-0.02824064041</v>
      </c>
      <c r="AK328" s="27">
        <f t="shared" si="26"/>
        <v>-0.3970527446</v>
      </c>
      <c r="AL328" s="27">
        <f t="shared" si="27"/>
        <v>-0.004704649855</v>
      </c>
      <c r="AM328" s="27">
        <f t="shared" si="28"/>
        <v>0.04282950141</v>
      </c>
      <c r="AN328" s="27">
        <f t="shared" si="29"/>
        <v>0.01542846386</v>
      </c>
      <c r="AO328" s="27"/>
      <c r="AP328" s="27"/>
      <c r="AQ328" s="27"/>
    </row>
    <row r="329">
      <c r="A329" s="29">
        <v>4597.0</v>
      </c>
      <c r="B329" s="30">
        <v>3296.0</v>
      </c>
      <c r="C329" s="14">
        <v>8.0</v>
      </c>
      <c r="D329" s="15">
        <v>3.0</v>
      </c>
      <c r="E329" s="16">
        <v>6.0</v>
      </c>
      <c r="F329" s="17">
        <v>35.0</v>
      </c>
      <c r="G329" s="18">
        <v>87.0</v>
      </c>
      <c r="H329" s="19">
        <v>30.0</v>
      </c>
      <c r="I329" s="20">
        <v>3.0</v>
      </c>
      <c r="J329" s="21">
        <v>4.0</v>
      </c>
      <c r="K329" s="22">
        <v>13.0</v>
      </c>
      <c r="L329" s="63">
        <f t="shared" si="1"/>
        <v>8</v>
      </c>
      <c r="M329" s="63">
        <f t="shared" si="2"/>
        <v>65</v>
      </c>
      <c r="N329" s="63">
        <f t="shared" si="3"/>
        <v>6</v>
      </c>
      <c r="O329" s="63">
        <f t="shared" si="4"/>
        <v>16</v>
      </c>
      <c r="P329" s="64">
        <f t="shared" si="5"/>
        <v>17</v>
      </c>
      <c r="Q329" s="65">
        <f t="shared" si="6"/>
        <v>0.2526315789</v>
      </c>
      <c r="R329" s="65">
        <f t="shared" si="7"/>
        <v>0.7684210526</v>
      </c>
      <c r="S329" s="73">
        <f t="shared" si="8"/>
        <v>0.004247572816</v>
      </c>
      <c r="T329" s="66">
        <f t="shared" si="9"/>
        <v>0.1975308642</v>
      </c>
      <c r="U329" s="27">
        <f t="shared" si="10"/>
        <v>0.2105906922</v>
      </c>
      <c r="V329" s="27">
        <f t="shared" si="11"/>
        <v>-0.05433683264</v>
      </c>
      <c r="W329" s="27">
        <f t="shared" si="12"/>
        <v>-3.473833244</v>
      </c>
      <c r="X329" s="27">
        <f t="shared" si="13"/>
        <v>0.2188949969</v>
      </c>
      <c r="Y329" s="27">
        <f t="shared" si="14"/>
        <v>-0.0001489560343</v>
      </c>
      <c r="Z329" s="27">
        <f t="shared" si="15"/>
        <v>0.04860713979</v>
      </c>
      <c r="AA329" s="27">
        <f t="shared" si="16"/>
        <v>3.382292514</v>
      </c>
      <c r="AB329" s="27">
        <f t="shared" si="17"/>
        <v>0.03924753423</v>
      </c>
      <c r="AC329" s="27">
        <f t="shared" si="18"/>
        <v>0.5613357101</v>
      </c>
      <c r="AD329" s="27">
        <f t="shared" si="19"/>
        <v>-0.1820836806</v>
      </c>
      <c r="AE329" s="27">
        <f t="shared" si="20"/>
        <v>0.00004641503621</v>
      </c>
      <c r="AF329" s="27">
        <f t="shared" si="21"/>
        <v>0.0005150711755</v>
      </c>
      <c r="AG329" s="27">
        <f t="shared" si="22"/>
        <v>-0.02147903895</v>
      </c>
      <c r="AH329" s="27">
        <f t="shared" si="23"/>
        <v>-1.10406179</v>
      </c>
      <c r="AI329" s="27">
        <f t="shared" si="24"/>
        <v>-0.0004599024224</v>
      </c>
      <c r="AJ329" s="27">
        <f t="shared" si="25"/>
        <v>-0.02070444881</v>
      </c>
      <c r="AK329" s="27">
        <f t="shared" si="26"/>
        <v>-0.5044239418</v>
      </c>
      <c r="AL329" s="27">
        <f t="shared" si="27"/>
        <v>-0.004049923215</v>
      </c>
      <c r="AM329" s="27">
        <f t="shared" si="28"/>
        <v>0.06388823026</v>
      </c>
      <c r="AN329" s="27">
        <f t="shared" si="29"/>
        <v>0.02702283299</v>
      </c>
      <c r="AO329" s="27"/>
      <c r="AP329" s="27"/>
      <c r="AQ329" s="27"/>
    </row>
    <row r="330">
      <c r="A330" s="29">
        <v>4605.0</v>
      </c>
      <c r="B330" s="30">
        <v>945.0</v>
      </c>
      <c r="C330" s="14">
        <v>0.0</v>
      </c>
      <c r="D330" s="15">
        <v>2.0</v>
      </c>
      <c r="E330" s="16">
        <v>2.0</v>
      </c>
      <c r="F330" s="17">
        <v>7.0</v>
      </c>
      <c r="G330" s="18">
        <v>52.0</v>
      </c>
      <c r="H330" s="19">
        <v>15.0</v>
      </c>
      <c r="I330" s="20">
        <v>5.0</v>
      </c>
      <c r="J330" s="21">
        <v>6.0</v>
      </c>
      <c r="K330" s="22">
        <v>6.0</v>
      </c>
      <c r="L330" s="63">
        <f t="shared" si="1"/>
        <v>0</v>
      </c>
      <c r="M330" s="63">
        <f t="shared" si="2"/>
        <v>22</v>
      </c>
      <c r="N330" s="63">
        <f t="shared" si="3"/>
        <v>2</v>
      </c>
      <c r="O330" s="63">
        <f t="shared" si="4"/>
        <v>11</v>
      </c>
      <c r="P330" s="64">
        <f t="shared" si="5"/>
        <v>11</v>
      </c>
      <c r="Q330" s="65">
        <f t="shared" si="6"/>
        <v>0.3142857143</v>
      </c>
      <c r="R330" s="65">
        <f t="shared" si="7"/>
        <v>0.6285714286</v>
      </c>
      <c r="S330" s="73">
        <f t="shared" si="8"/>
        <v>0.002116402116</v>
      </c>
      <c r="T330" s="66">
        <f t="shared" si="9"/>
        <v>0.3333333333</v>
      </c>
      <c r="U330" s="27">
        <f t="shared" si="10"/>
        <v>0.3225733448</v>
      </c>
      <c r="V330" s="27">
        <f t="shared" si="11"/>
        <v>-0.02707395319</v>
      </c>
      <c r="W330" s="27">
        <f t="shared" si="12"/>
        <v>-2.84160919</v>
      </c>
      <c r="X330" s="27">
        <f t="shared" si="13"/>
        <v>0.2723157997</v>
      </c>
      <c r="Y330" s="27">
        <f t="shared" si="14"/>
        <v>-0.00003698050268</v>
      </c>
      <c r="Z330" s="27">
        <f t="shared" si="15"/>
        <v>0.01981129216</v>
      </c>
      <c r="AA330" s="27">
        <f t="shared" si="16"/>
        <v>2.263194753</v>
      </c>
      <c r="AB330" s="27">
        <f t="shared" si="17"/>
        <v>0.02432801841</v>
      </c>
      <c r="AC330" s="27">
        <f t="shared" si="18"/>
        <v>0.5712353265</v>
      </c>
      <c r="AD330" s="27">
        <f t="shared" si="19"/>
        <v>-0.2818026237</v>
      </c>
      <c r="AE330" s="27">
        <f t="shared" si="20"/>
        <v>0.000005741571231</v>
      </c>
      <c r="AF330" s="27">
        <f t="shared" si="21"/>
        <v>0.0001046013614</v>
      </c>
      <c r="AG330" s="27">
        <f t="shared" si="22"/>
        <v>-0.007161153177</v>
      </c>
      <c r="AH330" s="27">
        <f t="shared" si="23"/>
        <v>-0.6043096435</v>
      </c>
      <c r="AI330" s="27">
        <f t="shared" si="24"/>
        <v>-0.0001420422066</v>
      </c>
      <c r="AJ330" s="27">
        <f t="shared" si="25"/>
        <v>-0.01049816547</v>
      </c>
      <c r="AK330" s="27">
        <f t="shared" si="26"/>
        <v>-0.4198976647</v>
      </c>
      <c r="AL330" s="27">
        <f t="shared" si="27"/>
        <v>-0.003123044356</v>
      </c>
      <c r="AM330" s="27">
        <f t="shared" si="28"/>
        <v>0.08088169584</v>
      </c>
      <c r="AN330" s="27">
        <f t="shared" si="29"/>
        <v>0.05202857009</v>
      </c>
      <c r="AO330" s="27"/>
      <c r="AP330" s="27"/>
      <c r="AQ330" s="27"/>
    </row>
    <row r="331">
      <c r="A331" s="29">
        <v>4623.0</v>
      </c>
      <c r="B331" s="30">
        <v>1589.0</v>
      </c>
      <c r="C331" s="14">
        <v>5.0</v>
      </c>
      <c r="D331" s="15">
        <v>8.0</v>
      </c>
      <c r="E331" s="16">
        <v>16.0</v>
      </c>
      <c r="F331" s="17">
        <v>39.0</v>
      </c>
      <c r="G331" s="18">
        <v>80.0</v>
      </c>
      <c r="H331" s="19">
        <v>31.0</v>
      </c>
      <c r="I331" s="20">
        <v>30.0</v>
      </c>
      <c r="J331" s="21">
        <v>49.0</v>
      </c>
      <c r="K331" s="22">
        <v>30.0</v>
      </c>
      <c r="L331" s="63">
        <f t="shared" si="1"/>
        <v>5</v>
      </c>
      <c r="M331" s="63">
        <f t="shared" si="2"/>
        <v>70</v>
      </c>
      <c r="N331" s="63">
        <f t="shared" si="3"/>
        <v>16</v>
      </c>
      <c r="O331" s="63">
        <f t="shared" si="4"/>
        <v>60</v>
      </c>
      <c r="P331" s="64">
        <f t="shared" si="5"/>
        <v>60</v>
      </c>
      <c r="Q331" s="65">
        <f t="shared" si="6"/>
        <v>0.4304635762</v>
      </c>
      <c r="R331" s="65">
        <f t="shared" si="7"/>
        <v>0.4966887417</v>
      </c>
      <c r="S331" s="73">
        <f t="shared" si="8"/>
        <v>0.01321585903</v>
      </c>
      <c r="T331" s="66">
        <f t="shared" si="9"/>
        <v>0.4615384615</v>
      </c>
      <c r="U331" s="27">
        <f t="shared" si="10"/>
        <v>0.4578376063</v>
      </c>
      <c r="V331" s="27">
        <f t="shared" si="11"/>
        <v>-0.1690631218</v>
      </c>
      <c r="W331" s="27">
        <f t="shared" si="12"/>
        <v>-2.245401603</v>
      </c>
      <c r="X331" s="27">
        <f t="shared" si="13"/>
        <v>0.3729791959</v>
      </c>
      <c r="Y331" s="27">
        <f t="shared" si="14"/>
        <v>-0.001442006543</v>
      </c>
      <c r="Z331" s="27">
        <f t="shared" si="15"/>
        <v>0.09775516039</v>
      </c>
      <c r="AA331" s="27">
        <f t="shared" si="16"/>
        <v>1.413127301</v>
      </c>
      <c r="AB331" s="27">
        <f t="shared" si="17"/>
        <v>0.2080729932</v>
      </c>
      <c r="AC331" s="27">
        <f t="shared" si="18"/>
        <v>0.6182391531</v>
      </c>
      <c r="AD331" s="27">
        <f t="shared" si="19"/>
        <v>-0.5286504051</v>
      </c>
      <c r="AE331" s="27">
        <f t="shared" si="20"/>
        <v>0.001398048984</v>
      </c>
      <c r="AF331" s="27">
        <f t="shared" si="21"/>
        <v>0.003223008401</v>
      </c>
      <c r="AG331" s="27">
        <f t="shared" si="22"/>
        <v>-0.02792155061</v>
      </c>
      <c r="AH331" s="27">
        <f t="shared" si="23"/>
        <v>-0.2981594397</v>
      </c>
      <c r="AI331" s="27">
        <f t="shared" si="24"/>
        <v>-0.007586187976</v>
      </c>
      <c r="AJ331" s="27">
        <f t="shared" si="25"/>
        <v>-0.07094994652</v>
      </c>
      <c r="AK331" s="27">
        <f t="shared" si="26"/>
        <v>-0.3590993236</v>
      </c>
      <c r="AL331" s="27">
        <f t="shared" si="27"/>
        <v>-0.03658464961</v>
      </c>
      <c r="AM331" s="27">
        <f t="shared" si="28"/>
        <v>0.1198956607</v>
      </c>
      <c r="AN331" s="27">
        <f t="shared" si="29"/>
        <v>0.1336833118</v>
      </c>
      <c r="AO331" s="27"/>
      <c r="AP331" s="27"/>
      <c r="AQ331" s="27"/>
    </row>
    <row r="332">
      <c r="A332" s="29">
        <v>4633.0</v>
      </c>
      <c r="B332" s="30">
        <v>1838.0</v>
      </c>
      <c r="C332" s="14">
        <v>5.0</v>
      </c>
      <c r="D332" s="15">
        <v>10.0</v>
      </c>
      <c r="E332" s="16">
        <v>12.0</v>
      </c>
      <c r="F332" s="17">
        <v>26.0</v>
      </c>
      <c r="G332" s="18">
        <v>116.0</v>
      </c>
      <c r="H332" s="19">
        <v>21.0</v>
      </c>
      <c r="I332" s="20">
        <v>18.0</v>
      </c>
      <c r="J332" s="21">
        <v>28.0</v>
      </c>
      <c r="K332" s="22">
        <v>10.0</v>
      </c>
      <c r="L332" s="63">
        <f t="shared" si="1"/>
        <v>5</v>
      </c>
      <c r="M332" s="63">
        <f t="shared" si="2"/>
        <v>47</v>
      </c>
      <c r="N332" s="63">
        <f t="shared" si="3"/>
        <v>12</v>
      </c>
      <c r="O332" s="63">
        <f t="shared" si="4"/>
        <v>28</v>
      </c>
      <c r="P332" s="64">
        <f t="shared" si="5"/>
        <v>28</v>
      </c>
      <c r="Q332" s="65">
        <f t="shared" si="6"/>
        <v>0.3586956522</v>
      </c>
      <c r="R332" s="65">
        <f t="shared" si="7"/>
        <v>0.5652173913</v>
      </c>
      <c r="S332" s="73">
        <f t="shared" si="8"/>
        <v>0.009249183896</v>
      </c>
      <c r="T332" s="66">
        <f t="shared" si="9"/>
        <v>0.3733333333</v>
      </c>
      <c r="U332" s="27">
        <f t="shared" si="10"/>
        <v>0.3734449737</v>
      </c>
      <c r="V332" s="27">
        <f t="shared" si="11"/>
        <v>-0.1183196567</v>
      </c>
      <c r="W332" s="27">
        <f t="shared" si="12"/>
        <v>-2.55520194</v>
      </c>
      <c r="X332" s="27">
        <f t="shared" si="13"/>
        <v>0.3107952062</v>
      </c>
      <c r="Y332" s="27">
        <f t="shared" si="14"/>
        <v>-0.0007062903372</v>
      </c>
      <c r="Z332" s="27">
        <f t="shared" si="15"/>
        <v>0.07785363768</v>
      </c>
      <c r="AA332" s="27">
        <f t="shared" si="16"/>
        <v>1.829968808</v>
      </c>
      <c r="AB332" s="27">
        <f t="shared" si="17"/>
        <v>0.1213426387</v>
      </c>
      <c r="AC332" s="27">
        <f t="shared" si="18"/>
        <v>0.5862426474</v>
      </c>
      <c r="AD332" s="27">
        <f t="shared" si="19"/>
        <v>-0.3670692257</v>
      </c>
      <c r="AE332" s="27">
        <f t="shared" si="20"/>
        <v>0.000479232694</v>
      </c>
      <c r="AF332" s="27">
        <f t="shared" si="21"/>
        <v>0.001796423267</v>
      </c>
      <c r="AG332" s="27">
        <f t="shared" si="22"/>
        <v>-0.02530521026</v>
      </c>
      <c r="AH332" s="27">
        <f t="shared" si="23"/>
        <v>-0.4393819017</v>
      </c>
      <c r="AI332" s="27">
        <f t="shared" si="24"/>
        <v>-0.003096202355</v>
      </c>
      <c r="AJ332" s="27">
        <f t="shared" si="25"/>
        <v>-0.04708482847</v>
      </c>
      <c r="AK332" s="27">
        <f t="shared" si="26"/>
        <v>-0.3874955243</v>
      </c>
      <c r="AL332" s="27">
        <f t="shared" si="27"/>
        <v>-0.01777814005</v>
      </c>
      <c r="AM332" s="27">
        <f t="shared" si="28"/>
        <v>0.09473578798</v>
      </c>
      <c r="AN332" s="27">
        <f t="shared" si="29"/>
        <v>0.07734750433</v>
      </c>
      <c r="AO332" s="27"/>
      <c r="AP332" s="27"/>
      <c r="AQ332" s="27"/>
    </row>
    <row r="333">
      <c r="A333" s="29">
        <v>4650.0</v>
      </c>
      <c r="B333" s="30">
        <v>2048.0</v>
      </c>
      <c r="C333" s="14">
        <v>3.0</v>
      </c>
      <c r="D333" s="15">
        <v>2.0</v>
      </c>
      <c r="E333" s="16">
        <v>3.0</v>
      </c>
      <c r="F333" s="17">
        <v>26.0</v>
      </c>
      <c r="G333" s="18">
        <v>76.0</v>
      </c>
      <c r="H333" s="19">
        <v>20.0</v>
      </c>
      <c r="I333" s="20">
        <v>1.0</v>
      </c>
      <c r="J333" s="21">
        <v>5.0</v>
      </c>
      <c r="K333" s="22">
        <v>5.0</v>
      </c>
      <c r="L333" s="63">
        <f t="shared" si="1"/>
        <v>3</v>
      </c>
      <c r="M333" s="63">
        <f t="shared" si="2"/>
        <v>46</v>
      </c>
      <c r="N333" s="63">
        <f t="shared" si="3"/>
        <v>3</v>
      </c>
      <c r="O333" s="63">
        <f t="shared" si="4"/>
        <v>6</v>
      </c>
      <c r="P333" s="64">
        <f t="shared" si="5"/>
        <v>6</v>
      </c>
      <c r="Q333" s="65">
        <f t="shared" si="6"/>
        <v>0.1551724138</v>
      </c>
      <c r="R333" s="65">
        <f t="shared" si="7"/>
        <v>0.8448275862</v>
      </c>
      <c r="S333" s="73">
        <f t="shared" si="8"/>
        <v>0.0029296875</v>
      </c>
      <c r="T333" s="66">
        <f t="shared" si="9"/>
        <v>0.1153846154</v>
      </c>
      <c r="U333" s="27">
        <f t="shared" si="10"/>
        <v>0.1267586984</v>
      </c>
      <c r="V333" s="27">
        <f t="shared" si="11"/>
        <v>-0.03747786001</v>
      </c>
      <c r="W333" s="27">
        <f t="shared" si="12"/>
        <v>-3.819247461</v>
      </c>
      <c r="X333" s="27">
        <f t="shared" si="13"/>
        <v>0.1344505908</v>
      </c>
      <c r="Y333" s="27">
        <f t="shared" si="14"/>
        <v>-0.00007086291806</v>
      </c>
      <c r="Z333" s="27">
        <f t="shared" si="15"/>
        <v>0.03685949353</v>
      </c>
      <c r="AA333" s="27">
        <f t="shared" si="16"/>
        <v>4.088357148</v>
      </c>
      <c r="AB333" s="27">
        <f t="shared" si="17"/>
        <v>0.01662722301</v>
      </c>
      <c r="AC333" s="27">
        <f t="shared" si="18"/>
        <v>0.3790690985</v>
      </c>
      <c r="AD333" s="27">
        <f t="shared" si="19"/>
        <v>-0.06869494535</v>
      </c>
      <c r="AE333" s="27">
        <f t="shared" si="20"/>
        <v>0.00001523000654</v>
      </c>
      <c r="AF333" s="27">
        <f t="shared" si="21"/>
        <v>0.0002693996387</v>
      </c>
      <c r="AG333" s="27">
        <f t="shared" si="22"/>
        <v>-0.01790741813</v>
      </c>
      <c r="AH333" s="27">
        <f t="shared" si="23"/>
        <v>-1.467235664</v>
      </c>
      <c r="AI333" s="27">
        <f t="shared" si="24"/>
        <v>-0.0001343858391</v>
      </c>
      <c r="AJ333" s="27">
        <f t="shared" si="25"/>
        <v>-0.009643614691</v>
      </c>
      <c r="AK333" s="27">
        <f t="shared" si="26"/>
        <v>-0.3745072541</v>
      </c>
      <c r="AL333" s="27">
        <f t="shared" si="27"/>
        <v>-0.001053855372</v>
      </c>
      <c r="AM333" s="27">
        <f t="shared" si="28"/>
        <v>0.02649985201</v>
      </c>
      <c r="AN333" s="27">
        <f t="shared" si="29"/>
        <v>0.006261977682</v>
      </c>
      <c r="AO333" s="27"/>
      <c r="AP333" s="27"/>
      <c r="AQ333" s="27"/>
    </row>
    <row r="334">
      <c r="A334" s="29">
        <v>4716.0</v>
      </c>
      <c r="B334" s="30">
        <v>2051.0</v>
      </c>
      <c r="C334" s="14">
        <v>3.0</v>
      </c>
      <c r="D334" s="15">
        <v>3.0</v>
      </c>
      <c r="E334" s="16">
        <v>3.0</v>
      </c>
      <c r="F334" s="17">
        <v>44.0</v>
      </c>
      <c r="G334" s="18">
        <v>87.0</v>
      </c>
      <c r="H334" s="19">
        <v>24.0</v>
      </c>
      <c r="I334" s="20">
        <v>14.0</v>
      </c>
      <c r="J334" s="21">
        <v>12.0</v>
      </c>
      <c r="K334" s="22">
        <v>10.0</v>
      </c>
      <c r="L334" s="63">
        <f t="shared" si="1"/>
        <v>3</v>
      </c>
      <c r="M334" s="63">
        <f t="shared" si="2"/>
        <v>68</v>
      </c>
      <c r="N334" s="63">
        <f t="shared" si="3"/>
        <v>3</v>
      </c>
      <c r="O334" s="63">
        <f t="shared" si="4"/>
        <v>24</v>
      </c>
      <c r="P334" s="64">
        <f t="shared" si="5"/>
        <v>23</v>
      </c>
      <c r="Q334" s="65">
        <f t="shared" si="6"/>
        <v>0.2755102041</v>
      </c>
      <c r="R334" s="65">
        <f t="shared" si="7"/>
        <v>0.7244897959</v>
      </c>
      <c r="S334" s="73">
        <f t="shared" si="8"/>
        <v>0.002925402243</v>
      </c>
      <c r="T334" s="66">
        <f t="shared" si="9"/>
        <v>0.2608695652</v>
      </c>
      <c r="U334" s="27">
        <f t="shared" si="10"/>
        <v>0.2498270014</v>
      </c>
      <c r="V334" s="27">
        <f t="shared" si="11"/>
        <v>-0.0374230411</v>
      </c>
      <c r="W334" s="27">
        <f t="shared" si="12"/>
        <v>-3.275231372</v>
      </c>
      <c r="X334" s="27">
        <f t="shared" si="13"/>
        <v>0.2387183959</v>
      </c>
      <c r="Y334" s="27">
        <f t="shared" si="14"/>
        <v>-0.00007065576713</v>
      </c>
      <c r="Z334" s="27">
        <f t="shared" si="15"/>
        <v>0.03156296851</v>
      </c>
      <c r="AA334" s="27">
        <f t="shared" si="16"/>
        <v>3.006610714</v>
      </c>
      <c r="AB334" s="27">
        <f t="shared" si="17"/>
        <v>0.02947862255</v>
      </c>
      <c r="AC334" s="27">
        <f t="shared" si="18"/>
        <v>0.5771726476</v>
      </c>
      <c r="AD334" s="27">
        <f t="shared" si="19"/>
        <v>-0.2165564521</v>
      </c>
      <c r="AE334" s="27">
        <f t="shared" si="20"/>
        <v>0.00001516327341</v>
      </c>
      <c r="AF334" s="27">
        <f t="shared" si="21"/>
        <v>0.0002303508289</v>
      </c>
      <c r="AG334" s="27">
        <f t="shared" si="22"/>
        <v>-0.01314999656</v>
      </c>
      <c r="AH334" s="27">
        <f t="shared" si="23"/>
        <v>-0.9253210339</v>
      </c>
      <c r="AI334" s="27">
        <f t="shared" si="24"/>
        <v>-0.0002379059281</v>
      </c>
      <c r="AJ334" s="27">
        <f t="shared" si="25"/>
        <v>-0.01466194213</v>
      </c>
      <c r="AK334" s="27">
        <f t="shared" si="26"/>
        <v>-0.4890032888</v>
      </c>
      <c r="AL334" s="27">
        <f t="shared" si="27"/>
        <v>-0.00331735272</v>
      </c>
      <c r="AM334" s="27">
        <f t="shared" si="28"/>
        <v>0.0716397366</v>
      </c>
      <c r="AN334" s="27">
        <f t="shared" si="29"/>
        <v>0.03504943595</v>
      </c>
      <c r="AO334" s="27"/>
      <c r="AP334" s="27"/>
      <c r="AQ334" s="27"/>
    </row>
    <row r="335">
      <c r="A335" s="29">
        <v>5002.0</v>
      </c>
      <c r="B335" s="30">
        <v>2381.0</v>
      </c>
      <c r="C335" s="14">
        <v>10.0</v>
      </c>
      <c r="D335" s="15">
        <v>4.0</v>
      </c>
      <c r="E335" s="16">
        <v>6.0</v>
      </c>
      <c r="F335" s="17">
        <v>32.0</v>
      </c>
      <c r="G335" s="18">
        <v>87.0</v>
      </c>
      <c r="H335" s="19">
        <v>16.0</v>
      </c>
      <c r="I335" s="20">
        <v>8.0</v>
      </c>
      <c r="J335" s="21">
        <v>9.0</v>
      </c>
      <c r="K335" s="22">
        <v>7.0</v>
      </c>
      <c r="L335" s="63">
        <f t="shared" si="1"/>
        <v>10</v>
      </c>
      <c r="M335" s="63">
        <f t="shared" si="2"/>
        <v>48</v>
      </c>
      <c r="N335" s="63">
        <f t="shared" si="3"/>
        <v>6</v>
      </c>
      <c r="O335" s="63">
        <f t="shared" si="4"/>
        <v>15</v>
      </c>
      <c r="P335" s="64">
        <f t="shared" si="5"/>
        <v>16</v>
      </c>
      <c r="Q335" s="65">
        <f t="shared" si="6"/>
        <v>0.3164556962</v>
      </c>
      <c r="R335" s="65">
        <f t="shared" si="7"/>
        <v>0.7341772152</v>
      </c>
      <c r="S335" s="73">
        <f t="shared" si="8"/>
        <v>0.006719865603</v>
      </c>
      <c r="T335" s="66">
        <f t="shared" si="9"/>
        <v>0.2380952381</v>
      </c>
      <c r="U335" s="27">
        <f t="shared" si="10"/>
        <v>0.2569215522</v>
      </c>
      <c r="V335" s="27">
        <f t="shared" si="11"/>
        <v>-0.08596349691</v>
      </c>
      <c r="W335" s="27">
        <f t="shared" si="12"/>
        <v>-3.319025694</v>
      </c>
      <c r="X335" s="27">
        <f t="shared" si="13"/>
        <v>0.2741960009</v>
      </c>
      <c r="Y335" s="27">
        <f t="shared" si="14"/>
        <v>-0.0003728186337</v>
      </c>
      <c r="Z335" s="27">
        <f t="shared" si="15"/>
        <v>0.07347193342</v>
      </c>
      <c r="AA335" s="27">
        <f t="shared" si="16"/>
        <v>3.08755327</v>
      </c>
      <c r="AB335" s="27">
        <f t="shared" si="17"/>
        <v>0.0777781148</v>
      </c>
      <c r="AC335" s="27">
        <f t="shared" si="18"/>
        <v>0.6718148505</v>
      </c>
      <c r="AD335" s="27">
        <f t="shared" si="19"/>
        <v>-0.2857074634</v>
      </c>
      <c r="AE335" s="27">
        <f t="shared" si="20"/>
        <v>0.000183788341</v>
      </c>
      <c r="AF335" s="27">
        <f t="shared" si="21"/>
        <v>0.001231709818</v>
      </c>
      <c r="AG335" s="27">
        <f t="shared" si="22"/>
        <v>-0.03101972155</v>
      </c>
      <c r="AH335" s="27">
        <f t="shared" si="23"/>
        <v>-0.9629379927</v>
      </c>
      <c r="AI335" s="27">
        <f t="shared" si="24"/>
        <v>-0.001441884546</v>
      </c>
      <c r="AJ335" s="27">
        <f t="shared" si="25"/>
        <v>-0.03920219245</v>
      </c>
      <c r="AK335" s="27">
        <f t="shared" si="26"/>
        <v>-0.5767986927</v>
      </c>
      <c r="AL335" s="27">
        <f t="shared" si="27"/>
        <v>-0.01005349591</v>
      </c>
      <c r="AM335" s="27">
        <f t="shared" si="28"/>
        <v>0.09577961069</v>
      </c>
      <c r="AN335" s="27">
        <f t="shared" si="29"/>
        <v>0.05311372003</v>
      </c>
      <c r="AO335" s="27"/>
      <c r="AP335" s="27"/>
      <c r="AQ335" s="27"/>
    </row>
    <row r="336">
      <c r="A336" s="29">
        <v>5005.0</v>
      </c>
      <c r="B336" s="30">
        <v>2052.0</v>
      </c>
      <c r="C336" s="14">
        <v>5.0</v>
      </c>
      <c r="D336" s="15">
        <v>3.0</v>
      </c>
      <c r="E336" s="16">
        <v>7.0</v>
      </c>
      <c r="F336" s="17">
        <v>24.0</v>
      </c>
      <c r="G336" s="18">
        <v>101.0</v>
      </c>
      <c r="H336" s="19">
        <v>15.0</v>
      </c>
      <c r="I336" s="20">
        <v>4.0</v>
      </c>
      <c r="J336" s="21">
        <v>11.0</v>
      </c>
      <c r="K336" s="22">
        <v>3.0</v>
      </c>
      <c r="L336" s="63">
        <f t="shared" si="1"/>
        <v>5</v>
      </c>
      <c r="M336" s="63">
        <f t="shared" si="2"/>
        <v>39</v>
      </c>
      <c r="N336" s="63">
        <f t="shared" si="3"/>
        <v>7</v>
      </c>
      <c r="O336" s="63">
        <f t="shared" si="4"/>
        <v>7</v>
      </c>
      <c r="P336" s="64">
        <f t="shared" si="5"/>
        <v>8</v>
      </c>
      <c r="Q336" s="65">
        <f t="shared" si="6"/>
        <v>0.2068965517</v>
      </c>
      <c r="R336" s="65">
        <f t="shared" si="7"/>
        <v>0.7586206897</v>
      </c>
      <c r="S336" s="73">
        <f t="shared" si="8"/>
        <v>0.005847953216</v>
      </c>
      <c r="T336" s="66">
        <f t="shared" si="9"/>
        <v>0.152173913</v>
      </c>
      <c r="U336" s="27">
        <f t="shared" si="10"/>
        <v>0.1845026392</v>
      </c>
      <c r="V336" s="27">
        <f t="shared" si="11"/>
        <v>-0.07480960751</v>
      </c>
      <c r="W336" s="27">
        <f t="shared" si="12"/>
        <v>-3.429528333</v>
      </c>
      <c r="X336" s="27">
        <f t="shared" si="13"/>
        <v>0.1792674544</v>
      </c>
      <c r="Y336" s="27">
        <f t="shared" si="14"/>
        <v>-0.0002823476746</v>
      </c>
      <c r="Z336" s="27">
        <f t="shared" si="15"/>
        <v>0.06606760316</v>
      </c>
      <c r="AA336" s="27">
        <f t="shared" si="16"/>
        <v>3.296567863</v>
      </c>
      <c r="AB336" s="27">
        <f t="shared" si="17"/>
        <v>0.04425283005</v>
      </c>
      <c r="AC336" s="27">
        <f t="shared" si="18"/>
        <v>0.4538514376</v>
      </c>
      <c r="AD336" s="27">
        <f t="shared" si="19"/>
        <v>-0.1221243473</v>
      </c>
      <c r="AE336" s="27">
        <f t="shared" si="20"/>
        <v>0.0001211289254</v>
      </c>
      <c r="AF336" s="27">
        <f t="shared" si="21"/>
        <v>0.0009638707219</v>
      </c>
      <c r="AG336" s="27">
        <f t="shared" si="22"/>
        <v>-0.02882230826</v>
      </c>
      <c r="AH336" s="27">
        <f t="shared" si="23"/>
        <v>-1.062354995</v>
      </c>
      <c r="AI336" s="27">
        <f t="shared" si="24"/>
        <v>-0.0007139329512</v>
      </c>
      <c r="AJ336" s="27">
        <f t="shared" si="25"/>
        <v>-0.02304717898</v>
      </c>
      <c r="AK336" s="27">
        <f t="shared" si="26"/>
        <v>-0.4026355929</v>
      </c>
      <c r="AL336" s="27">
        <f t="shared" si="27"/>
        <v>-0.003739737147</v>
      </c>
      <c r="AM336" s="27">
        <f t="shared" si="28"/>
        <v>0.04230361863</v>
      </c>
      <c r="AN336" s="27">
        <f t="shared" si="29"/>
        <v>0.01484320636</v>
      </c>
      <c r="AO336" s="27"/>
      <c r="AP336" s="27"/>
      <c r="AQ336" s="27"/>
    </row>
    <row r="337">
      <c r="A337" s="29">
        <v>5007.0</v>
      </c>
      <c r="B337" s="30">
        <v>2110.0</v>
      </c>
      <c r="C337" s="14">
        <v>3.0</v>
      </c>
      <c r="D337" s="15">
        <v>7.0</v>
      </c>
      <c r="E337" s="16">
        <v>5.0</v>
      </c>
      <c r="F337" s="17">
        <v>23.0</v>
      </c>
      <c r="G337" s="18">
        <v>57.0</v>
      </c>
      <c r="H337" s="19">
        <v>22.0</v>
      </c>
      <c r="I337" s="20">
        <v>5.0</v>
      </c>
      <c r="J337" s="21">
        <v>7.0</v>
      </c>
      <c r="K337" s="22">
        <v>2.0</v>
      </c>
      <c r="L337" s="63">
        <f t="shared" si="1"/>
        <v>3</v>
      </c>
      <c r="M337" s="63">
        <f t="shared" si="2"/>
        <v>45</v>
      </c>
      <c r="N337" s="63">
        <f t="shared" si="3"/>
        <v>5</v>
      </c>
      <c r="O337" s="63">
        <f t="shared" si="4"/>
        <v>7</v>
      </c>
      <c r="P337" s="64">
        <f t="shared" si="5"/>
        <v>7</v>
      </c>
      <c r="Q337" s="65">
        <f t="shared" si="6"/>
        <v>0.1666666667</v>
      </c>
      <c r="R337" s="65">
        <f t="shared" si="7"/>
        <v>0.8</v>
      </c>
      <c r="S337" s="73">
        <f t="shared" si="8"/>
        <v>0.003791469194</v>
      </c>
      <c r="T337" s="66">
        <f t="shared" si="9"/>
        <v>0.1346153846</v>
      </c>
      <c r="U337" s="27">
        <f t="shared" si="10"/>
        <v>0.1494334823</v>
      </c>
      <c r="V337" s="27">
        <f t="shared" si="11"/>
        <v>-0.04850215311</v>
      </c>
      <c r="W337" s="27">
        <f t="shared" si="12"/>
        <v>-3.616593514</v>
      </c>
      <c r="X337" s="27">
        <f t="shared" si="13"/>
        <v>0.1444098938</v>
      </c>
      <c r="Y337" s="27">
        <f t="shared" si="14"/>
        <v>-0.0001186838154</v>
      </c>
      <c r="Z337" s="27">
        <f t="shared" si="15"/>
        <v>0.0451707704</v>
      </c>
      <c r="AA337" s="27">
        <f t="shared" si="16"/>
        <v>3.666001418</v>
      </c>
      <c r="AB337" s="27">
        <f t="shared" si="17"/>
        <v>0.02311214157</v>
      </c>
      <c r="AC337" s="27">
        <f t="shared" si="18"/>
        <v>0.3855445041</v>
      </c>
      <c r="AD337" s="27">
        <f t="shared" si="19"/>
        <v>-0.07924890129</v>
      </c>
      <c r="AE337" s="27">
        <f t="shared" si="20"/>
        <v>0.00003301100837</v>
      </c>
      <c r="AF337" s="27">
        <f t="shared" si="21"/>
        <v>0.0004272591545</v>
      </c>
      <c r="AG337" s="27">
        <f t="shared" si="22"/>
        <v>-0.02078083571</v>
      </c>
      <c r="AH337" s="27">
        <f t="shared" si="23"/>
        <v>-1.245849483</v>
      </c>
      <c r="AI337" s="27">
        <f t="shared" si="24"/>
        <v>-0.0002417465074</v>
      </c>
      <c r="AJ337" s="27">
        <f t="shared" si="25"/>
        <v>-0.01269352427</v>
      </c>
      <c r="AK337" s="27">
        <f t="shared" si="26"/>
        <v>-0.360693461</v>
      </c>
      <c r="AL337" s="27">
        <f t="shared" si="27"/>
        <v>-0.001573387569</v>
      </c>
      <c r="AM337" s="27">
        <f t="shared" si="28"/>
        <v>0.02894901669</v>
      </c>
      <c r="AN337" s="27">
        <f t="shared" si="29"/>
        <v>0.007759151232</v>
      </c>
      <c r="AO337" s="27"/>
      <c r="AP337" s="27"/>
      <c r="AQ337" s="27"/>
    </row>
    <row r="338">
      <c r="A338" s="29">
        <v>5008.0</v>
      </c>
      <c r="B338" s="30">
        <v>2352.0</v>
      </c>
      <c r="C338" s="14">
        <v>2.0</v>
      </c>
      <c r="D338" s="15">
        <v>5.0</v>
      </c>
      <c r="E338" s="16">
        <v>7.0</v>
      </c>
      <c r="F338" s="17">
        <v>29.0</v>
      </c>
      <c r="G338" s="18">
        <v>77.0</v>
      </c>
      <c r="H338" s="19">
        <v>29.0</v>
      </c>
      <c r="I338" s="20">
        <v>10.0</v>
      </c>
      <c r="J338" s="21">
        <v>12.0</v>
      </c>
      <c r="K338" s="22">
        <v>15.0</v>
      </c>
      <c r="L338" s="63">
        <f t="shared" si="1"/>
        <v>2</v>
      </c>
      <c r="M338" s="63">
        <f t="shared" si="2"/>
        <v>58</v>
      </c>
      <c r="N338" s="63">
        <f t="shared" si="3"/>
        <v>7</v>
      </c>
      <c r="O338" s="63">
        <f t="shared" si="4"/>
        <v>25</v>
      </c>
      <c r="P338" s="64">
        <f t="shared" si="5"/>
        <v>25</v>
      </c>
      <c r="Q338" s="65">
        <f t="shared" si="6"/>
        <v>0.2934782609</v>
      </c>
      <c r="R338" s="65">
        <f t="shared" si="7"/>
        <v>0.652173913</v>
      </c>
      <c r="S338" s="73">
        <f t="shared" si="8"/>
        <v>0.003826530612</v>
      </c>
      <c r="T338" s="66">
        <f t="shared" si="9"/>
        <v>0.3012048193</v>
      </c>
      <c r="U338" s="27">
        <f t="shared" si="10"/>
        <v>0.2947094048</v>
      </c>
      <c r="V338" s="27">
        <f t="shared" si="11"/>
        <v>-0.0489506743</v>
      </c>
      <c r="W338" s="27">
        <f t="shared" si="12"/>
        <v>-2.94830993</v>
      </c>
      <c r="X338" s="27">
        <f t="shared" si="13"/>
        <v>0.2542869869</v>
      </c>
      <c r="Y338" s="27">
        <f t="shared" si="14"/>
        <v>-0.0001208890097</v>
      </c>
      <c r="Z338" s="27">
        <f t="shared" si="15"/>
        <v>0.03716452565</v>
      </c>
      <c r="AA338" s="27">
        <f t="shared" si="16"/>
        <v>2.436349005</v>
      </c>
      <c r="AB338" s="27">
        <f t="shared" si="17"/>
        <v>0.04107381443</v>
      </c>
      <c r="AC338" s="27">
        <f t="shared" si="18"/>
        <v>0.5534458559</v>
      </c>
      <c r="AD338" s="27">
        <f t="shared" si="19"/>
        <v>-0.2457240271</v>
      </c>
      <c r="AE338" s="27">
        <f t="shared" si="20"/>
        <v>0.00003393530617</v>
      </c>
      <c r="AF338" s="27">
        <f t="shared" si="21"/>
        <v>0.0003547808203</v>
      </c>
      <c r="AG338" s="27">
        <f t="shared" si="22"/>
        <v>-0.01393822726</v>
      </c>
      <c r="AH338" s="27">
        <f t="shared" si="23"/>
        <v>-0.6749721976</v>
      </c>
      <c r="AI338" s="27">
        <f t="shared" si="24"/>
        <v>-0.0004335934533</v>
      </c>
      <c r="AJ338" s="27">
        <f t="shared" si="25"/>
        <v>-0.01838994801</v>
      </c>
      <c r="AK338" s="27">
        <f t="shared" si="26"/>
        <v>-0.4220970612</v>
      </c>
      <c r="AL338" s="27">
        <f t="shared" si="27"/>
        <v>-0.00492365653</v>
      </c>
      <c r="AM338" s="27">
        <f t="shared" si="28"/>
        <v>0.07317481398</v>
      </c>
      <c r="AN338" s="27">
        <f t="shared" si="29"/>
        <v>0.04236388479</v>
      </c>
      <c r="AO338" s="27"/>
      <c r="AP338" s="27"/>
      <c r="AQ338" s="27"/>
    </row>
    <row r="339">
      <c r="A339" s="29">
        <v>5011.0</v>
      </c>
      <c r="B339" s="30">
        <v>1449.0</v>
      </c>
      <c r="C339" s="14">
        <v>3.0</v>
      </c>
      <c r="D339" s="15">
        <v>4.0</v>
      </c>
      <c r="E339" s="16">
        <v>9.0</v>
      </c>
      <c r="F339" s="17">
        <v>23.0</v>
      </c>
      <c r="G339" s="18">
        <v>72.0</v>
      </c>
      <c r="H339" s="19">
        <v>14.0</v>
      </c>
      <c r="I339" s="20">
        <v>18.0</v>
      </c>
      <c r="J339" s="21">
        <v>19.0</v>
      </c>
      <c r="K339" s="22">
        <v>15.0</v>
      </c>
      <c r="L339" s="63">
        <f t="shared" si="1"/>
        <v>3</v>
      </c>
      <c r="M339" s="63">
        <f t="shared" si="2"/>
        <v>37</v>
      </c>
      <c r="N339" s="63">
        <f t="shared" si="3"/>
        <v>9</v>
      </c>
      <c r="O339" s="63">
        <f t="shared" si="4"/>
        <v>33</v>
      </c>
      <c r="P339" s="64">
        <f t="shared" si="5"/>
        <v>33</v>
      </c>
      <c r="Q339" s="65">
        <f t="shared" si="6"/>
        <v>0.4390243902</v>
      </c>
      <c r="R339" s="65">
        <f t="shared" si="7"/>
        <v>0.487804878</v>
      </c>
      <c r="S339" s="73">
        <f t="shared" si="8"/>
        <v>0.008281573499</v>
      </c>
      <c r="T339" s="66">
        <f t="shared" si="9"/>
        <v>0.4714285714</v>
      </c>
      <c r="U339" s="27">
        <f t="shared" si="10"/>
        <v>0.4704020183</v>
      </c>
      <c r="V339" s="27">
        <f t="shared" si="11"/>
        <v>-0.105941556</v>
      </c>
      <c r="W339" s="27">
        <f t="shared" si="12"/>
        <v>-2.205239948</v>
      </c>
      <c r="X339" s="27">
        <f t="shared" si="13"/>
        <v>0.3803967934</v>
      </c>
      <c r="Y339" s="27">
        <f t="shared" si="14"/>
        <v>-0.0005662421016</v>
      </c>
      <c r="Z339" s="27">
        <f t="shared" si="15"/>
        <v>0.06016154468</v>
      </c>
      <c r="AA339" s="27">
        <f t="shared" si="16"/>
        <v>1.363028487</v>
      </c>
      <c r="AB339" s="27">
        <f t="shared" si="17"/>
        <v>0.1329797208</v>
      </c>
      <c r="AC339" s="27">
        <f t="shared" si="18"/>
        <v>0.6192564908</v>
      </c>
      <c r="AD339" s="27">
        <f t="shared" si="19"/>
        <v>-0.549886487</v>
      </c>
      <c r="AE339" s="27">
        <f t="shared" si="20"/>
        <v>0.0003440129389</v>
      </c>
      <c r="AF339" s="27">
        <f t="shared" si="21"/>
        <v>0.001242962959</v>
      </c>
      <c r="AG339" s="27">
        <f t="shared" si="22"/>
        <v>-0.01687643231</v>
      </c>
      <c r="AH339" s="27">
        <f t="shared" si="23"/>
        <v>-0.2824450918</v>
      </c>
      <c r="AI339" s="27">
        <f t="shared" si="24"/>
        <v>-0.003038160863</v>
      </c>
      <c r="AJ339" s="27">
        <f t="shared" si="25"/>
        <v>-0.04453316865</v>
      </c>
      <c r="AK339" s="27">
        <f t="shared" si="26"/>
        <v>-0.3532567522</v>
      </c>
      <c r="AL339" s="27">
        <f t="shared" si="27"/>
        <v>-0.02384629109</v>
      </c>
      <c r="AM339" s="27">
        <f t="shared" si="28"/>
        <v>0.122481294</v>
      </c>
      <c r="AN339" s="27">
        <f t="shared" si="29"/>
        <v>0.1418188348</v>
      </c>
      <c r="AO339" s="27"/>
      <c r="AP339" s="27"/>
      <c r="AQ339" s="27"/>
    </row>
    <row r="340">
      <c r="A340" s="29">
        <v>5012.0</v>
      </c>
      <c r="B340" s="30">
        <v>1644.0</v>
      </c>
      <c r="C340" s="14">
        <v>3.0</v>
      </c>
      <c r="D340" s="15">
        <v>2.0</v>
      </c>
      <c r="E340" s="16">
        <v>11.0</v>
      </c>
      <c r="F340" s="17">
        <v>22.0</v>
      </c>
      <c r="G340" s="18">
        <v>89.0</v>
      </c>
      <c r="H340" s="19">
        <v>10.0</v>
      </c>
      <c r="I340" s="20">
        <v>11.0</v>
      </c>
      <c r="J340" s="21">
        <v>17.0</v>
      </c>
      <c r="K340" s="22">
        <v>9.0</v>
      </c>
      <c r="L340" s="63">
        <f t="shared" si="1"/>
        <v>3</v>
      </c>
      <c r="M340" s="63">
        <f t="shared" si="2"/>
        <v>32</v>
      </c>
      <c r="N340" s="63">
        <f t="shared" si="3"/>
        <v>11</v>
      </c>
      <c r="O340" s="63">
        <f t="shared" si="4"/>
        <v>20</v>
      </c>
      <c r="P340" s="64">
        <f t="shared" si="5"/>
        <v>20</v>
      </c>
      <c r="Q340" s="65">
        <f t="shared" si="6"/>
        <v>0.3484848485</v>
      </c>
      <c r="R340" s="65">
        <f t="shared" si="7"/>
        <v>0.5303030303</v>
      </c>
      <c r="S340" s="73">
        <f t="shared" si="8"/>
        <v>0.008515815085</v>
      </c>
      <c r="T340" s="66">
        <f t="shared" si="9"/>
        <v>0.3846153846</v>
      </c>
      <c r="U340" s="27">
        <f t="shared" si="10"/>
        <v>0.3882649562</v>
      </c>
      <c r="V340" s="27">
        <f t="shared" si="11"/>
        <v>-0.1089380781</v>
      </c>
      <c r="W340" s="27">
        <f t="shared" si="12"/>
        <v>-2.397363125</v>
      </c>
      <c r="X340" s="27">
        <f t="shared" si="13"/>
        <v>0.3019479598</v>
      </c>
      <c r="Y340" s="27">
        <f t="shared" si="14"/>
        <v>-0.0005987270518</v>
      </c>
      <c r="Z340" s="27">
        <f t="shared" si="15"/>
        <v>0.06725279068</v>
      </c>
      <c r="AA340" s="27">
        <f t="shared" si="16"/>
        <v>1.610871405</v>
      </c>
      <c r="AB340" s="27">
        <f t="shared" si="17"/>
        <v>0.1085410531</v>
      </c>
      <c r="AC340" s="27">
        <f t="shared" si="18"/>
        <v>0.5343721174</v>
      </c>
      <c r="AD340" s="27">
        <f t="shared" si="19"/>
        <v>-0.3464683371</v>
      </c>
      <c r="AE340" s="27">
        <f t="shared" si="20"/>
        <v>0.0003740372567</v>
      </c>
      <c r="AF340" s="27">
        <f t="shared" si="21"/>
        <v>0.001428771834</v>
      </c>
      <c r="AG340" s="27">
        <f t="shared" si="22"/>
        <v>-0.02050925776</v>
      </c>
      <c r="AH340" s="27">
        <f t="shared" si="23"/>
        <v>-0.3628841017</v>
      </c>
      <c r="AI340" s="27">
        <f t="shared" si="24"/>
        <v>-0.002549956318</v>
      </c>
      <c r="AJ340" s="27">
        <f t="shared" si="25"/>
        <v>-0.03951574564</v>
      </c>
      <c r="AK340" s="27">
        <f t="shared" si="26"/>
        <v>-0.331391728</v>
      </c>
      <c r="AL340" s="27">
        <f t="shared" si="27"/>
        <v>-0.01544986565</v>
      </c>
      <c r="AM340" s="27">
        <f t="shared" si="28"/>
        <v>0.08389541761</v>
      </c>
      <c r="AN340" s="27">
        <f t="shared" si="29"/>
        <v>0.07092831934</v>
      </c>
      <c r="AO340" s="27"/>
      <c r="AP340" s="27"/>
      <c r="AQ340" s="27"/>
    </row>
    <row r="341">
      <c r="A341" s="29">
        <v>5013.0</v>
      </c>
      <c r="B341" s="30">
        <v>2027.0</v>
      </c>
      <c r="C341" s="14">
        <v>0.0</v>
      </c>
      <c r="D341" s="15">
        <v>8.0</v>
      </c>
      <c r="E341" s="16">
        <v>5.0</v>
      </c>
      <c r="F341" s="17">
        <v>21.0</v>
      </c>
      <c r="G341" s="18">
        <v>71.0</v>
      </c>
      <c r="H341" s="19">
        <v>14.0</v>
      </c>
      <c r="I341" s="20">
        <v>7.0</v>
      </c>
      <c r="J341" s="21">
        <v>14.0</v>
      </c>
      <c r="K341" s="22">
        <v>10.0</v>
      </c>
      <c r="L341" s="63">
        <f t="shared" si="1"/>
        <v>0</v>
      </c>
      <c r="M341" s="63">
        <f t="shared" si="2"/>
        <v>35</v>
      </c>
      <c r="N341" s="63">
        <f t="shared" si="3"/>
        <v>5</v>
      </c>
      <c r="O341" s="63">
        <f t="shared" si="4"/>
        <v>17</v>
      </c>
      <c r="P341" s="64">
        <f t="shared" si="5"/>
        <v>17</v>
      </c>
      <c r="Q341" s="65">
        <f t="shared" si="6"/>
        <v>0.298245614</v>
      </c>
      <c r="R341" s="65">
        <f t="shared" si="7"/>
        <v>0.6140350877</v>
      </c>
      <c r="S341" s="73">
        <f t="shared" si="8"/>
        <v>0.002466699556</v>
      </c>
      <c r="T341" s="66">
        <f t="shared" si="9"/>
        <v>0.3269230769</v>
      </c>
      <c r="U341" s="27">
        <f t="shared" si="10"/>
        <v>0.3196019529</v>
      </c>
      <c r="V341" s="27">
        <f t="shared" si="11"/>
        <v>-0.03155511318</v>
      </c>
      <c r="W341" s="27">
        <f t="shared" si="12"/>
        <v>-2.775894145</v>
      </c>
      <c r="X341" s="27">
        <f t="shared" si="13"/>
        <v>0.2584177047</v>
      </c>
      <c r="Y341" s="27">
        <f t="shared" si="14"/>
        <v>-0.00005023529388</v>
      </c>
      <c r="Z341" s="27">
        <f t="shared" si="15"/>
        <v>0.02255638109</v>
      </c>
      <c r="AA341" s="27">
        <f t="shared" si="16"/>
        <v>2.159727867</v>
      </c>
      <c r="AB341" s="27">
        <f t="shared" si="17"/>
        <v>0.02690755453</v>
      </c>
      <c r="AC341" s="27">
        <f t="shared" si="18"/>
        <v>0.5295451984</v>
      </c>
      <c r="AD341" s="27">
        <f t="shared" si="19"/>
        <v>-0.253772105</v>
      </c>
      <c r="AE341" s="27">
        <f t="shared" si="20"/>
        <v>0.000009090441213</v>
      </c>
      <c r="AF341" s="27">
        <f t="shared" si="21"/>
        <v>0.0001388072104</v>
      </c>
      <c r="AG341" s="27">
        <f t="shared" si="22"/>
        <v>-0.007964859813</v>
      </c>
      <c r="AH341" s="27">
        <f t="shared" si="23"/>
        <v>-0.5633459564</v>
      </c>
      <c r="AI341" s="27">
        <f t="shared" si="24"/>
        <v>-0.0001831061673</v>
      </c>
      <c r="AJ341" s="27">
        <f t="shared" si="25"/>
        <v>-0.01134277871</v>
      </c>
      <c r="AK341" s="27">
        <f t="shared" si="26"/>
        <v>-0.3802506705</v>
      </c>
      <c r="AL341" s="27">
        <f t="shared" si="27"/>
        <v>-0.003277895249</v>
      </c>
      <c r="AM341" s="27">
        <f t="shared" si="28"/>
        <v>0.07115208821</v>
      </c>
      <c r="AN341" s="27">
        <f t="shared" si="29"/>
        <v>0.04446211985</v>
      </c>
      <c r="AO341" s="27"/>
      <c r="AP341" s="27"/>
      <c r="AQ341" s="27"/>
    </row>
    <row r="342">
      <c r="A342" s="29">
        <v>5017.0</v>
      </c>
      <c r="B342" s="30">
        <v>2059.0</v>
      </c>
      <c r="C342" s="14">
        <v>14.0</v>
      </c>
      <c r="D342" s="15">
        <v>8.0</v>
      </c>
      <c r="E342" s="16">
        <v>18.0</v>
      </c>
      <c r="F342" s="17">
        <v>23.0</v>
      </c>
      <c r="G342" s="18">
        <v>106.0</v>
      </c>
      <c r="H342" s="19">
        <v>27.0</v>
      </c>
      <c r="I342" s="20">
        <v>15.0</v>
      </c>
      <c r="J342" s="21">
        <v>13.0</v>
      </c>
      <c r="K342" s="22">
        <v>25.0</v>
      </c>
      <c r="L342" s="63">
        <f t="shared" si="1"/>
        <v>14</v>
      </c>
      <c r="M342" s="63">
        <f t="shared" si="2"/>
        <v>50</v>
      </c>
      <c r="N342" s="63">
        <f t="shared" si="3"/>
        <v>18</v>
      </c>
      <c r="O342" s="63">
        <f t="shared" si="4"/>
        <v>40</v>
      </c>
      <c r="P342" s="64">
        <f t="shared" si="5"/>
        <v>40</v>
      </c>
      <c r="Q342" s="65">
        <f t="shared" si="6"/>
        <v>0.4426229508</v>
      </c>
      <c r="R342" s="65">
        <f t="shared" si="7"/>
        <v>0.5245901639</v>
      </c>
      <c r="S342" s="73">
        <f t="shared" si="8"/>
        <v>0.01554152501</v>
      </c>
      <c r="T342" s="66">
        <f t="shared" si="9"/>
        <v>0.4444444444</v>
      </c>
      <c r="U342" s="27">
        <f t="shared" si="10"/>
        <v>0.4468470142</v>
      </c>
      <c r="V342" s="27">
        <f t="shared" si="11"/>
        <v>-0.198814071</v>
      </c>
      <c r="W342" s="27">
        <f t="shared" si="12"/>
        <v>-2.371536731</v>
      </c>
      <c r="X342" s="27">
        <f t="shared" si="13"/>
        <v>0.3835147999</v>
      </c>
      <c r="Y342" s="27">
        <f t="shared" si="14"/>
        <v>-0.001994176984</v>
      </c>
      <c r="Z342" s="27">
        <f t="shared" si="15"/>
        <v>0.1214153941</v>
      </c>
      <c r="AA342" s="27">
        <f t="shared" si="16"/>
        <v>1.576351053</v>
      </c>
      <c r="AB342" s="27">
        <f t="shared" si="17"/>
        <v>0.2516004819</v>
      </c>
      <c r="AC342" s="27">
        <f t="shared" si="18"/>
        <v>0.6714131649</v>
      </c>
      <c r="AD342" s="27">
        <f t="shared" si="19"/>
        <v>-0.5589379644</v>
      </c>
      <c r="AE342" s="27">
        <f t="shared" si="20"/>
        <v>0.002273615864</v>
      </c>
      <c r="AF342" s="27">
        <f t="shared" si="21"/>
        <v>0.004707536902</v>
      </c>
      <c r="AG342" s="27">
        <f t="shared" si="22"/>
        <v>-0.03662768087</v>
      </c>
      <c r="AH342" s="27">
        <f t="shared" si="23"/>
        <v>-0.3512821201</v>
      </c>
      <c r="AI342" s="27">
        <f t="shared" si="24"/>
        <v>-0.01078742</v>
      </c>
      <c r="AJ342" s="27">
        <f t="shared" si="25"/>
        <v>-0.09061156964</v>
      </c>
      <c r="AK342" s="27">
        <f t="shared" si="26"/>
        <v>-0.4118923835</v>
      </c>
      <c r="AL342" s="27">
        <f t="shared" si="27"/>
        <v>-0.04548751101</v>
      </c>
      <c r="AM342" s="27">
        <f t="shared" si="28"/>
        <v>0.1338857427</v>
      </c>
      <c r="AN342" s="27">
        <f t="shared" si="29"/>
        <v>0.1453348462</v>
      </c>
      <c r="AO342" s="27"/>
      <c r="AP342" s="27"/>
      <c r="AQ342" s="27"/>
    </row>
    <row r="343">
      <c r="A343" s="29">
        <v>5018.0</v>
      </c>
      <c r="B343" s="30">
        <v>1342.0</v>
      </c>
      <c r="C343" s="14">
        <v>0.0</v>
      </c>
      <c r="D343" s="15">
        <v>6.0</v>
      </c>
      <c r="E343" s="16">
        <v>9.0</v>
      </c>
      <c r="F343" s="17">
        <v>23.0</v>
      </c>
      <c r="G343" s="18">
        <v>83.0</v>
      </c>
      <c r="H343" s="19">
        <v>16.0</v>
      </c>
      <c r="I343" s="20">
        <v>14.0</v>
      </c>
      <c r="J343" s="21">
        <v>11.0</v>
      </c>
      <c r="K343" s="22">
        <v>4.0</v>
      </c>
      <c r="L343" s="63">
        <f t="shared" si="1"/>
        <v>0</v>
      </c>
      <c r="M343" s="63">
        <f t="shared" si="2"/>
        <v>39</v>
      </c>
      <c r="N343" s="63">
        <f t="shared" si="3"/>
        <v>9</v>
      </c>
      <c r="O343" s="63">
        <f t="shared" si="4"/>
        <v>18</v>
      </c>
      <c r="P343" s="64">
        <f t="shared" si="5"/>
        <v>18</v>
      </c>
      <c r="Q343" s="65">
        <f t="shared" si="6"/>
        <v>0.2727272727</v>
      </c>
      <c r="R343" s="65">
        <f t="shared" si="7"/>
        <v>0.5909090909</v>
      </c>
      <c r="S343" s="73">
        <f t="shared" si="8"/>
        <v>0.006706408346</v>
      </c>
      <c r="T343" s="66">
        <f t="shared" si="9"/>
        <v>0.3157894737</v>
      </c>
      <c r="U343" s="27">
        <f t="shared" si="10"/>
        <v>0.3054001743</v>
      </c>
      <c r="V343" s="27">
        <f t="shared" si="11"/>
        <v>-0.08579134572</v>
      </c>
      <c r="W343" s="27">
        <f t="shared" si="12"/>
        <v>-2.671347482</v>
      </c>
      <c r="X343" s="27">
        <f t="shared" si="13"/>
        <v>0.2363070989</v>
      </c>
      <c r="Y343" s="27">
        <f t="shared" si="14"/>
        <v>-0.0003713269097</v>
      </c>
      <c r="Z343" s="27">
        <f t="shared" si="15"/>
        <v>0.05901611872</v>
      </c>
      <c r="AA343" s="27">
        <f t="shared" si="16"/>
        <v>2.000110536</v>
      </c>
      <c r="AB343" s="27">
        <f t="shared" si="17"/>
        <v>0.06689635748</v>
      </c>
      <c r="AC343" s="27">
        <f t="shared" si="18"/>
        <v>0.465999039</v>
      </c>
      <c r="AD343" s="27">
        <f t="shared" si="19"/>
        <v>-0.2122036696</v>
      </c>
      <c r="AE343" s="27">
        <f t="shared" si="20"/>
        <v>0.0001826863827</v>
      </c>
      <c r="AF343" s="27">
        <f t="shared" si="21"/>
        <v>0.0009873860454</v>
      </c>
      <c r="AG343" s="27">
        <f t="shared" si="22"/>
        <v>-0.02005426917</v>
      </c>
      <c r="AH343" s="27">
        <f t="shared" si="23"/>
        <v>-0.5020623214</v>
      </c>
      <c r="AI343" s="27">
        <f t="shared" si="24"/>
        <v>-0.001237670251</v>
      </c>
      <c r="AJ343" s="27">
        <f t="shared" si="25"/>
        <v>-0.02713783416</v>
      </c>
      <c r="AK343" s="27">
        <f t="shared" si="26"/>
        <v>-0.3220174881</v>
      </c>
      <c r="AL343" s="27">
        <f t="shared" si="27"/>
        <v>-0.007452085283</v>
      </c>
      <c r="AM343" s="27">
        <f t="shared" si="28"/>
        <v>0.05725641355</v>
      </c>
      <c r="AN343" s="27">
        <f t="shared" si="29"/>
        <v>0.03399802403</v>
      </c>
      <c r="AO343" s="27"/>
      <c r="AP343" s="27"/>
      <c r="AQ343" s="27"/>
    </row>
    <row r="344">
      <c r="A344" s="29">
        <v>5022.0</v>
      </c>
      <c r="B344" s="30">
        <v>1827.0</v>
      </c>
      <c r="C344" s="14">
        <v>2.0</v>
      </c>
      <c r="D344" s="15">
        <v>0.0</v>
      </c>
      <c r="E344" s="16">
        <v>1.0</v>
      </c>
      <c r="F344" s="17">
        <v>21.0</v>
      </c>
      <c r="G344" s="18">
        <v>73.0</v>
      </c>
      <c r="H344" s="19">
        <v>11.0</v>
      </c>
      <c r="I344" s="20">
        <v>2.0</v>
      </c>
      <c r="J344" s="21">
        <v>12.0</v>
      </c>
      <c r="K344" s="22">
        <v>4.0</v>
      </c>
      <c r="L344" s="63">
        <f t="shared" si="1"/>
        <v>2</v>
      </c>
      <c r="M344" s="63">
        <f t="shared" si="2"/>
        <v>32</v>
      </c>
      <c r="N344" s="63">
        <f t="shared" si="3"/>
        <v>1</v>
      </c>
      <c r="O344" s="63">
        <f t="shared" si="4"/>
        <v>6</v>
      </c>
      <c r="P344" s="64">
        <f t="shared" si="5"/>
        <v>6</v>
      </c>
      <c r="Q344" s="65">
        <f t="shared" si="6"/>
        <v>0.1951219512</v>
      </c>
      <c r="R344" s="65">
        <f t="shared" si="7"/>
        <v>0.8292682927</v>
      </c>
      <c r="S344" s="73">
        <f t="shared" si="8"/>
        <v>0.001642036125</v>
      </c>
      <c r="T344" s="66">
        <f t="shared" si="9"/>
        <v>0.1578947368</v>
      </c>
      <c r="U344" s="27">
        <f t="shared" si="10"/>
        <v>0.15880937</v>
      </c>
      <c r="V344" s="27">
        <f t="shared" si="11"/>
        <v>-0.02100565334</v>
      </c>
      <c r="W344" s="27">
        <f t="shared" si="12"/>
        <v>-3.748907911</v>
      </c>
      <c r="X344" s="27">
        <f t="shared" si="13"/>
        <v>0.1690652415</v>
      </c>
      <c r="Y344" s="27">
        <f t="shared" si="14"/>
        <v>-0.00002226085551</v>
      </c>
      <c r="Z344" s="27">
        <f t="shared" si="15"/>
        <v>0.02027858963</v>
      </c>
      <c r="AA344" s="27">
        <f t="shared" si="16"/>
        <v>3.939152327</v>
      </c>
      <c r="AB344" s="27">
        <f t="shared" si="17"/>
        <v>0.01171851946</v>
      </c>
      <c r="AC344" s="27">
        <f t="shared" si="18"/>
        <v>0.4678826819</v>
      </c>
      <c r="AD344" s="27">
        <f t="shared" si="19"/>
        <v>-0.108619553</v>
      </c>
      <c r="AE344" s="27">
        <f t="shared" si="20"/>
        <v>0.000002681540236</v>
      </c>
      <c r="AF344" s="27">
        <f t="shared" si="21"/>
        <v>0.00008307049559</v>
      </c>
      <c r="AG344" s="27">
        <f t="shared" si="22"/>
        <v>-0.009670486685</v>
      </c>
      <c r="AH344" s="27">
        <f t="shared" si="23"/>
        <v>-1.387652736</v>
      </c>
      <c r="AI344" s="27">
        <f t="shared" si="24"/>
        <v>-0.00005308452558</v>
      </c>
      <c r="AJ344" s="27">
        <f t="shared" si="25"/>
        <v>-0.006671444039</v>
      </c>
      <c r="AK344" s="27">
        <f t="shared" si="26"/>
        <v>-0.4537386728</v>
      </c>
      <c r="AL344" s="27">
        <f t="shared" si="27"/>
        <v>-0.0009339543551</v>
      </c>
      <c r="AM344" s="27">
        <f t="shared" si="28"/>
        <v>0.04112952096</v>
      </c>
      <c r="AN344" s="27">
        <f t="shared" si="29"/>
        <v>0.01245048756</v>
      </c>
      <c r="AO344" s="27"/>
      <c r="AP344" s="27"/>
      <c r="AQ344" s="27"/>
    </row>
    <row r="345">
      <c r="A345" s="29">
        <v>5023.0</v>
      </c>
      <c r="B345" s="30">
        <v>2227.0</v>
      </c>
      <c r="C345" s="14">
        <v>27.0</v>
      </c>
      <c r="D345" s="15">
        <v>19.0</v>
      </c>
      <c r="E345" s="16">
        <v>57.0</v>
      </c>
      <c r="F345" s="17">
        <v>34.0</v>
      </c>
      <c r="G345" s="18">
        <v>127.0</v>
      </c>
      <c r="H345" s="19">
        <v>33.0</v>
      </c>
      <c r="I345" s="20">
        <v>40.0</v>
      </c>
      <c r="J345" s="21">
        <v>54.0</v>
      </c>
      <c r="K345" s="22">
        <v>51.0</v>
      </c>
      <c r="L345" s="63">
        <f t="shared" si="1"/>
        <v>27</v>
      </c>
      <c r="M345" s="63">
        <f t="shared" si="2"/>
        <v>67</v>
      </c>
      <c r="N345" s="63">
        <f t="shared" si="3"/>
        <v>57</v>
      </c>
      <c r="O345" s="63">
        <f t="shared" si="4"/>
        <v>91</v>
      </c>
      <c r="P345" s="64">
        <f t="shared" si="5"/>
        <v>91</v>
      </c>
      <c r="Q345" s="65">
        <f t="shared" si="6"/>
        <v>0.4876033058</v>
      </c>
      <c r="R345" s="65">
        <f t="shared" si="7"/>
        <v>0.3884297521</v>
      </c>
      <c r="S345" s="73">
        <f t="shared" si="8"/>
        <v>0.03771890436</v>
      </c>
      <c r="T345" s="66">
        <f t="shared" si="9"/>
        <v>0.5759493671</v>
      </c>
      <c r="U345" s="27">
        <f t="shared" si="10"/>
        <v>0.5752001863</v>
      </c>
      <c r="V345" s="27">
        <f t="shared" si="11"/>
        <v>-0.4825169296</v>
      </c>
      <c r="W345" s="27">
        <f t="shared" si="12"/>
        <v>-1.755990653</v>
      </c>
      <c r="X345" s="27">
        <f t="shared" si="13"/>
        <v>0.4224884496</v>
      </c>
      <c r="Y345" s="27">
        <f t="shared" si="14"/>
        <v>-0.01174612381</v>
      </c>
      <c r="Z345" s="27">
        <f t="shared" si="15"/>
        <v>0.2181883387</v>
      </c>
      <c r="AA345" s="27">
        <f t="shared" si="16"/>
        <v>0.8642465009</v>
      </c>
      <c r="AB345" s="27">
        <f t="shared" si="17"/>
        <v>0.6726817079</v>
      </c>
      <c r="AC345" s="27">
        <f t="shared" si="18"/>
        <v>0.5476649016</v>
      </c>
      <c r="AD345" s="27">
        <f t="shared" si="19"/>
        <v>-0.6783112707</v>
      </c>
      <c r="AE345" s="27">
        <f t="shared" si="20"/>
        <v>0.03250224822</v>
      </c>
      <c r="AF345" s="27">
        <f t="shared" si="21"/>
        <v>0.02053132379</v>
      </c>
      <c r="AG345" s="27">
        <f t="shared" si="22"/>
        <v>-0.04873708471</v>
      </c>
      <c r="AH345" s="27">
        <f t="shared" si="23"/>
        <v>-0.1426044501</v>
      </c>
      <c r="AI345" s="27">
        <f t="shared" si="24"/>
        <v>-0.06999728169</v>
      </c>
      <c r="AJ345" s="27">
        <f t="shared" si="25"/>
        <v>-0.1793800528</v>
      </c>
      <c r="AK345" s="27">
        <f t="shared" si="26"/>
        <v>-0.2487718078</v>
      </c>
      <c r="AL345" s="27">
        <f t="shared" si="27"/>
        <v>-0.1339747747</v>
      </c>
      <c r="AM345" s="27">
        <f t="shared" si="28"/>
        <v>0.1203073334</v>
      </c>
      <c r="AN345" s="27">
        <f t="shared" si="29"/>
        <v>0.1942978039</v>
      </c>
      <c r="AO345" s="27"/>
      <c r="AP345" s="27"/>
      <c r="AQ345" s="27"/>
    </row>
    <row r="346">
      <c r="A346" s="29">
        <v>5024.0</v>
      </c>
      <c r="B346" s="30">
        <v>2199.0</v>
      </c>
      <c r="C346" s="14">
        <v>32.0</v>
      </c>
      <c r="D346" s="15">
        <v>16.0</v>
      </c>
      <c r="E346" s="16">
        <v>51.0</v>
      </c>
      <c r="F346" s="17">
        <v>36.0</v>
      </c>
      <c r="G346" s="18">
        <v>113.0</v>
      </c>
      <c r="H346" s="19">
        <v>20.0</v>
      </c>
      <c r="I346" s="20">
        <v>62.0</v>
      </c>
      <c r="J346" s="21">
        <v>94.0</v>
      </c>
      <c r="K346" s="22">
        <v>60.0</v>
      </c>
      <c r="L346" s="63">
        <f t="shared" si="1"/>
        <v>32</v>
      </c>
      <c r="M346" s="63">
        <f t="shared" si="2"/>
        <v>56</v>
      </c>
      <c r="N346" s="63">
        <f t="shared" si="3"/>
        <v>51</v>
      </c>
      <c r="O346" s="63">
        <f t="shared" si="4"/>
        <v>122</v>
      </c>
      <c r="P346" s="64">
        <f t="shared" si="5"/>
        <v>122</v>
      </c>
      <c r="Q346" s="65">
        <f t="shared" si="6"/>
        <v>0.5900383142</v>
      </c>
      <c r="R346" s="65">
        <f t="shared" si="7"/>
        <v>0.337164751</v>
      </c>
      <c r="S346" s="73">
        <f t="shared" si="8"/>
        <v>0.03774442929</v>
      </c>
      <c r="T346" s="66">
        <f t="shared" si="9"/>
        <v>0.6853932584</v>
      </c>
      <c r="U346" s="27">
        <f t="shared" si="10"/>
        <v>0.6850828625</v>
      </c>
      <c r="V346" s="27">
        <f t="shared" si="11"/>
        <v>-0.4828434558</v>
      </c>
      <c r="W346" s="27">
        <f t="shared" si="12"/>
        <v>-1.524234815</v>
      </c>
      <c r="X346" s="27">
        <f t="shared" si="13"/>
        <v>0.5112442217</v>
      </c>
      <c r="Y346" s="27">
        <f t="shared" si="14"/>
        <v>-0.01176202673</v>
      </c>
      <c r="Z346" s="27">
        <f t="shared" si="15"/>
        <v>0.1895199821</v>
      </c>
      <c r="AA346" s="27">
        <f t="shared" si="16"/>
        <v>0.6511738988</v>
      </c>
      <c r="AB346" s="27">
        <f t="shared" si="17"/>
        <v>0.8145485676</v>
      </c>
      <c r="AC346" s="27">
        <f t="shared" si="18"/>
        <v>0.5752520279</v>
      </c>
      <c r="AD346" s="27">
        <f t="shared" si="19"/>
        <v>-0.99324452</v>
      </c>
      <c r="AE346" s="27">
        <f t="shared" si="20"/>
        <v>0.03256827712</v>
      </c>
      <c r="AF346" s="27">
        <f t="shared" si="21"/>
        <v>0.01784572586</v>
      </c>
      <c r="AG346" s="27">
        <f t="shared" si="22"/>
        <v>-0.03674622212</v>
      </c>
      <c r="AH346" s="27">
        <f t="shared" si="23"/>
        <v>-0.09326573342</v>
      </c>
      <c r="AI346" s="27">
        <f t="shared" si="24"/>
        <v>-0.08481688822</v>
      </c>
      <c r="AJ346" s="27">
        <f t="shared" si="25"/>
        <v>-0.1885433376</v>
      </c>
      <c r="AK346" s="27">
        <f t="shared" si="26"/>
        <v>-0.2268162096</v>
      </c>
      <c r="AL346" s="27">
        <f t="shared" si="27"/>
        <v>-0.1963107009</v>
      </c>
      <c r="AM346" s="27">
        <f t="shared" si="28"/>
        <v>0.1529145892</v>
      </c>
      <c r="AN346" s="27">
        <f t="shared" si="29"/>
        <v>0.3442774744</v>
      </c>
      <c r="AO346" s="27"/>
      <c r="AP346" s="27"/>
      <c r="AQ346" s="27"/>
    </row>
    <row r="347">
      <c r="A347" s="29">
        <v>5025.0</v>
      </c>
      <c r="B347" s="30">
        <v>2539.0</v>
      </c>
      <c r="C347" s="14">
        <v>36.0</v>
      </c>
      <c r="D347" s="15">
        <v>21.0</v>
      </c>
      <c r="E347" s="16">
        <v>42.0</v>
      </c>
      <c r="F347" s="17">
        <v>45.0</v>
      </c>
      <c r="G347" s="18">
        <v>146.0</v>
      </c>
      <c r="H347" s="19">
        <v>36.0</v>
      </c>
      <c r="I347" s="20">
        <v>45.0</v>
      </c>
      <c r="J347" s="21">
        <v>42.0</v>
      </c>
      <c r="K347" s="22">
        <v>41.0</v>
      </c>
      <c r="L347" s="63">
        <f t="shared" si="1"/>
        <v>36</v>
      </c>
      <c r="M347" s="63">
        <f t="shared" si="2"/>
        <v>81</v>
      </c>
      <c r="N347" s="63">
        <f t="shared" si="3"/>
        <v>42</v>
      </c>
      <c r="O347" s="63">
        <f t="shared" si="4"/>
        <v>86</v>
      </c>
      <c r="P347" s="64">
        <f t="shared" si="5"/>
        <v>86</v>
      </c>
      <c r="Q347" s="65">
        <f t="shared" si="6"/>
        <v>0.4979591837</v>
      </c>
      <c r="R347" s="65">
        <f t="shared" si="7"/>
        <v>0.4775510204</v>
      </c>
      <c r="S347" s="73">
        <f t="shared" si="8"/>
        <v>0.0307207562</v>
      </c>
      <c r="T347" s="66">
        <f t="shared" si="9"/>
        <v>0.5149700599</v>
      </c>
      <c r="U347" s="27">
        <f t="shared" si="10"/>
        <v>0.5124608734</v>
      </c>
      <c r="V347" s="27">
        <f t="shared" si="11"/>
        <v>-0.3929935191</v>
      </c>
      <c r="W347" s="27">
        <f t="shared" si="12"/>
        <v>-2.158884904</v>
      </c>
      <c r="X347" s="27">
        <f t="shared" si="13"/>
        <v>0.431461397</v>
      </c>
      <c r="Y347" s="27">
        <f t="shared" si="14"/>
        <v>-0.007791843832</v>
      </c>
      <c r="Z347" s="27">
        <f t="shared" si="15"/>
        <v>0.2184799854</v>
      </c>
      <c r="AA347" s="27">
        <f t="shared" si="16"/>
        <v>1.306327921</v>
      </c>
      <c r="AB347" s="27">
        <f t="shared" si="17"/>
        <v>0.5595121939</v>
      </c>
      <c r="AC347" s="27">
        <f t="shared" si="18"/>
        <v>0.6876212726</v>
      </c>
      <c r="AD347" s="27">
        <f t="shared" si="19"/>
        <v>-0.7074296258</v>
      </c>
      <c r="AE347" s="27">
        <f t="shared" si="20"/>
        <v>0.01756029879</v>
      </c>
      <c r="AF347" s="27">
        <f t="shared" si="21"/>
        <v>0.01674441223</v>
      </c>
      <c r="AG347" s="27">
        <f t="shared" si="22"/>
        <v>-0.05999940725</v>
      </c>
      <c r="AH347" s="27">
        <f t="shared" si="23"/>
        <v>-0.2650055366</v>
      </c>
      <c r="AI347" s="27">
        <f t="shared" si="24"/>
        <v>-0.0474191697</v>
      </c>
      <c r="AJ347" s="27">
        <f t="shared" si="25"/>
        <v>-0.1834346498</v>
      </c>
      <c r="AK347" s="27">
        <f t="shared" si="26"/>
        <v>-0.3840102764</v>
      </c>
      <c r="AL347" s="27">
        <f t="shared" si="27"/>
        <v>-0.1138020481</v>
      </c>
      <c r="AM347" s="27">
        <f t="shared" si="28"/>
        <v>0.1542600971</v>
      </c>
      <c r="AN347" s="27">
        <f t="shared" si="29"/>
        <v>0.2069422691</v>
      </c>
      <c r="AO347" s="27"/>
      <c r="AP347" s="27"/>
      <c r="AQ347" s="27"/>
    </row>
    <row r="348">
      <c r="A348" s="29">
        <v>5029.0</v>
      </c>
      <c r="B348" s="30">
        <v>1646.0</v>
      </c>
      <c r="C348" s="14">
        <v>0.0</v>
      </c>
      <c r="D348" s="15">
        <v>3.0</v>
      </c>
      <c r="E348" s="16">
        <v>8.0</v>
      </c>
      <c r="F348" s="17">
        <v>17.0</v>
      </c>
      <c r="G348" s="18">
        <v>88.0</v>
      </c>
      <c r="H348" s="19">
        <v>21.0</v>
      </c>
      <c r="I348" s="20">
        <v>15.0</v>
      </c>
      <c r="J348" s="21">
        <v>19.0</v>
      </c>
      <c r="K348" s="22">
        <v>18.0</v>
      </c>
      <c r="L348" s="63">
        <f t="shared" si="1"/>
        <v>0</v>
      </c>
      <c r="M348" s="63">
        <f t="shared" si="2"/>
        <v>38</v>
      </c>
      <c r="N348" s="63">
        <f t="shared" si="3"/>
        <v>8</v>
      </c>
      <c r="O348" s="63">
        <f t="shared" si="4"/>
        <v>33</v>
      </c>
      <c r="P348" s="64">
        <f t="shared" si="5"/>
        <v>33</v>
      </c>
      <c r="Q348" s="65">
        <f t="shared" si="6"/>
        <v>0.417721519</v>
      </c>
      <c r="R348" s="65">
        <f t="shared" si="7"/>
        <v>0.4810126582</v>
      </c>
      <c r="S348" s="73">
        <f t="shared" si="8"/>
        <v>0.004860267315</v>
      </c>
      <c r="T348" s="66">
        <f t="shared" si="9"/>
        <v>0.4647887324</v>
      </c>
      <c r="U348" s="27">
        <f t="shared" si="10"/>
        <v>0.4634941555</v>
      </c>
      <c r="V348" s="27">
        <f t="shared" si="11"/>
        <v>-0.06217469202</v>
      </c>
      <c r="W348" s="27">
        <f t="shared" si="12"/>
        <v>-2.174534075</v>
      </c>
      <c r="X348" s="27">
        <f t="shared" si="13"/>
        <v>0.3619387212</v>
      </c>
      <c r="Y348" s="27">
        <f t="shared" si="14"/>
        <v>-0.0001950279017</v>
      </c>
      <c r="Z348" s="27">
        <f t="shared" si="15"/>
        <v>0.03481582097</v>
      </c>
      <c r="AA348" s="27">
        <f t="shared" si="16"/>
        <v>1.325334994</v>
      </c>
      <c r="AB348" s="27">
        <f t="shared" si="17"/>
        <v>0.07425589082</v>
      </c>
      <c r="AC348" s="27">
        <f t="shared" si="18"/>
        <v>0.5810040155</v>
      </c>
      <c r="AD348" s="27">
        <f t="shared" si="19"/>
        <v>-0.4978166842</v>
      </c>
      <c r="AE348" s="27">
        <f t="shared" si="20"/>
        <v>0.00006953711429</v>
      </c>
      <c r="AF348" s="27">
        <f t="shared" si="21"/>
        <v>0.0004221464524</v>
      </c>
      <c r="AG348" s="27">
        <f t="shared" si="22"/>
        <v>-0.00963049633</v>
      </c>
      <c r="AH348" s="27">
        <f t="shared" si="23"/>
        <v>-0.2708102707</v>
      </c>
      <c r="AI348" s="27">
        <f t="shared" si="24"/>
        <v>-0.000995642797</v>
      </c>
      <c r="AJ348" s="27">
        <f t="shared" si="25"/>
        <v>-0.02452107239</v>
      </c>
      <c r="AK348" s="27">
        <f t="shared" si="26"/>
        <v>-0.3268205863</v>
      </c>
      <c r="AL348" s="27">
        <f t="shared" si="27"/>
        <v>-0.01266964765</v>
      </c>
      <c r="AM348" s="27">
        <f t="shared" si="28"/>
        <v>0.1093393614</v>
      </c>
      <c r="AN348" s="27">
        <f t="shared" si="29"/>
        <v>0.1221598564</v>
      </c>
      <c r="AO348" s="27"/>
      <c r="AP348" s="27"/>
      <c r="AQ348" s="27"/>
    </row>
    <row r="349">
      <c r="A349" s="29">
        <v>5030.0</v>
      </c>
      <c r="B349" s="30">
        <v>2183.0</v>
      </c>
      <c r="C349" s="14">
        <v>6.0</v>
      </c>
      <c r="D349" s="15">
        <v>9.0</v>
      </c>
      <c r="E349" s="16">
        <v>10.0</v>
      </c>
      <c r="F349" s="17">
        <v>42.0</v>
      </c>
      <c r="G349" s="18">
        <v>145.0</v>
      </c>
      <c r="H349" s="19">
        <v>21.0</v>
      </c>
      <c r="I349" s="20">
        <v>15.0</v>
      </c>
      <c r="J349" s="21">
        <v>40.0</v>
      </c>
      <c r="K349" s="22">
        <v>7.0</v>
      </c>
      <c r="L349" s="63">
        <f t="shared" si="1"/>
        <v>6</v>
      </c>
      <c r="M349" s="63">
        <f t="shared" si="2"/>
        <v>63</v>
      </c>
      <c r="N349" s="63">
        <f t="shared" si="3"/>
        <v>10</v>
      </c>
      <c r="O349" s="63">
        <f t="shared" si="4"/>
        <v>22</v>
      </c>
      <c r="P349" s="64">
        <f t="shared" si="5"/>
        <v>22</v>
      </c>
      <c r="Q349" s="65">
        <f t="shared" si="6"/>
        <v>0.2772277228</v>
      </c>
      <c r="R349" s="65">
        <f t="shared" si="7"/>
        <v>0.6831683168</v>
      </c>
      <c r="S349" s="73">
        <f t="shared" si="8"/>
        <v>0.007329363262</v>
      </c>
      <c r="T349" s="66">
        <f t="shared" si="9"/>
        <v>0.2588235294</v>
      </c>
      <c r="U349" s="27">
        <f t="shared" si="10"/>
        <v>0.2608545958</v>
      </c>
      <c r="V349" s="27">
        <f t="shared" si="11"/>
        <v>-0.0937604609</v>
      </c>
      <c r="W349" s="27">
        <f t="shared" si="12"/>
        <v>-3.08842763</v>
      </c>
      <c r="X349" s="27">
        <f t="shared" si="13"/>
        <v>0.240206556</v>
      </c>
      <c r="Y349" s="27">
        <f t="shared" si="14"/>
        <v>-0.0004435156304</v>
      </c>
      <c r="Z349" s="27">
        <f t="shared" si="15"/>
        <v>0.07456824861</v>
      </c>
      <c r="AA349" s="27">
        <f t="shared" si="16"/>
        <v>2.673425515</v>
      </c>
      <c r="AB349" s="27">
        <f t="shared" si="17"/>
        <v>0.07431676769</v>
      </c>
      <c r="AC349" s="27">
        <f t="shared" si="18"/>
        <v>0.5476462959</v>
      </c>
      <c r="AD349" s="27">
        <f t="shared" si="19"/>
        <v>-0.219264875</v>
      </c>
      <c r="AE349" s="27">
        <f t="shared" si="20"/>
        <v>0.0002384706506</v>
      </c>
      <c r="AF349" s="27">
        <f t="shared" si="21"/>
        <v>0.001363472984</v>
      </c>
      <c r="AG349" s="27">
        <f t="shared" si="22"/>
        <v>-0.02929524835</v>
      </c>
      <c r="AH349" s="27">
        <f t="shared" si="23"/>
        <v>-0.7758517895</v>
      </c>
      <c r="AI349" s="27">
        <f t="shared" si="24"/>
        <v>-0.001502676681</v>
      </c>
      <c r="AJ349" s="27">
        <f t="shared" si="25"/>
        <v>-0.03485511909</v>
      </c>
      <c r="AK349" s="27">
        <f t="shared" si="26"/>
        <v>-0.4375237543</v>
      </c>
      <c r="AL349" s="27">
        <f t="shared" si="27"/>
        <v>-0.008415312456</v>
      </c>
      <c r="AM349" s="27">
        <f t="shared" si="28"/>
        <v>0.06839862361</v>
      </c>
      <c r="AN349" s="27">
        <f t="shared" si="29"/>
        <v>0.03570902074</v>
      </c>
      <c r="AO349" s="27"/>
      <c r="AP349" s="27"/>
      <c r="AQ349" s="27"/>
    </row>
    <row r="350">
      <c r="A350" s="29">
        <v>5031.0</v>
      </c>
      <c r="B350" s="30">
        <v>2250.0</v>
      </c>
      <c r="C350" s="14">
        <v>5.0</v>
      </c>
      <c r="D350" s="15">
        <v>4.0</v>
      </c>
      <c r="E350" s="16">
        <v>5.0</v>
      </c>
      <c r="F350" s="17">
        <v>31.0</v>
      </c>
      <c r="G350" s="18">
        <v>106.0</v>
      </c>
      <c r="H350" s="19">
        <v>25.0</v>
      </c>
      <c r="I350" s="20">
        <v>6.0</v>
      </c>
      <c r="J350" s="21">
        <v>9.0</v>
      </c>
      <c r="K350" s="22">
        <v>10.0</v>
      </c>
      <c r="L350" s="63">
        <f t="shared" si="1"/>
        <v>5</v>
      </c>
      <c r="M350" s="63">
        <f t="shared" si="2"/>
        <v>56</v>
      </c>
      <c r="N350" s="63">
        <f t="shared" si="3"/>
        <v>5</v>
      </c>
      <c r="O350" s="63">
        <f t="shared" si="4"/>
        <v>16</v>
      </c>
      <c r="P350" s="64">
        <f t="shared" si="5"/>
        <v>16</v>
      </c>
      <c r="Q350" s="65">
        <f t="shared" si="6"/>
        <v>0.256097561</v>
      </c>
      <c r="R350" s="65">
        <f t="shared" si="7"/>
        <v>0.743902439</v>
      </c>
      <c r="S350" s="73">
        <f t="shared" si="8"/>
        <v>0.004444444444</v>
      </c>
      <c r="T350" s="66">
        <f t="shared" si="9"/>
        <v>0.2222222222</v>
      </c>
      <c r="U350" s="27">
        <f t="shared" si="10"/>
        <v>0.2249094468</v>
      </c>
      <c r="V350" s="27">
        <f t="shared" si="11"/>
        <v>-0.0568553017</v>
      </c>
      <c r="W350" s="27">
        <f t="shared" si="12"/>
        <v>-3.36299092</v>
      </c>
      <c r="X350" s="27">
        <f t="shared" si="13"/>
        <v>0.2218981295</v>
      </c>
      <c r="Y350" s="27">
        <f t="shared" si="14"/>
        <v>-0.0001630840168</v>
      </c>
      <c r="Z350" s="27">
        <f t="shared" si="15"/>
        <v>0.04923721086</v>
      </c>
      <c r="AA350" s="27">
        <f t="shared" si="16"/>
        <v>3.169893125</v>
      </c>
      <c r="AB350" s="27">
        <f t="shared" si="17"/>
        <v>0.04163004037</v>
      </c>
      <c r="AC350" s="27">
        <f t="shared" si="18"/>
        <v>0.5508802533</v>
      </c>
      <c r="AD350" s="27">
        <f t="shared" si="19"/>
        <v>-0.1871141518</v>
      </c>
      <c r="AE350" s="27">
        <f t="shared" si="20"/>
        <v>0.00005317269117</v>
      </c>
      <c r="AF350" s="27">
        <f t="shared" si="21"/>
        <v>0.0005459303928</v>
      </c>
      <c r="AG350" s="27">
        <f t="shared" si="22"/>
        <v>-0.02106322905</v>
      </c>
      <c r="AH350" s="27">
        <f t="shared" si="23"/>
        <v>-1.001713584</v>
      </c>
      <c r="AI350" s="27">
        <f t="shared" si="24"/>
        <v>-0.0005104307167</v>
      </c>
      <c r="AJ350" s="27">
        <f t="shared" si="25"/>
        <v>-0.02126056767</v>
      </c>
      <c r="AK350" s="27">
        <f t="shared" si="26"/>
        <v>-0.4792332617</v>
      </c>
      <c r="AL350" s="27">
        <f t="shared" si="27"/>
        <v>-0.004354708111</v>
      </c>
      <c r="AM350" s="27">
        <f t="shared" si="28"/>
        <v>0.0635584354</v>
      </c>
      <c r="AN350" s="27">
        <f t="shared" si="29"/>
        <v>0.02815038215</v>
      </c>
      <c r="AO350" s="27"/>
      <c r="AP350" s="27"/>
      <c r="AQ350" s="27"/>
    </row>
    <row r="351">
      <c r="A351" s="29">
        <v>5037.0</v>
      </c>
      <c r="B351" s="30">
        <v>2518.0</v>
      </c>
      <c r="C351" s="14">
        <v>44.0</v>
      </c>
      <c r="D351" s="15">
        <v>30.0</v>
      </c>
      <c r="E351" s="16">
        <v>64.0</v>
      </c>
      <c r="F351" s="17">
        <v>32.0</v>
      </c>
      <c r="G351" s="18">
        <v>130.0</v>
      </c>
      <c r="H351" s="19">
        <v>29.0</v>
      </c>
      <c r="I351" s="20">
        <v>71.0</v>
      </c>
      <c r="J351" s="21">
        <v>83.0</v>
      </c>
      <c r="K351" s="22">
        <v>76.0</v>
      </c>
      <c r="L351" s="63">
        <f t="shared" si="1"/>
        <v>44</v>
      </c>
      <c r="M351" s="63">
        <f t="shared" si="2"/>
        <v>61</v>
      </c>
      <c r="N351" s="63">
        <f t="shared" si="3"/>
        <v>64</v>
      </c>
      <c r="O351" s="63">
        <f t="shared" si="4"/>
        <v>147</v>
      </c>
      <c r="P351" s="64">
        <f t="shared" si="5"/>
        <v>147</v>
      </c>
      <c r="Q351" s="65">
        <f t="shared" si="6"/>
        <v>0.6044303797</v>
      </c>
      <c r="R351" s="65">
        <f t="shared" si="7"/>
        <v>0.332278481</v>
      </c>
      <c r="S351" s="73">
        <f t="shared" si="8"/>
        <v>0.04289118348</v>
      </c>
      <c r="T351" s="66">
        <f t="shared" si="9"/>
        <v>0.7067307692</v>
      </c>
      <c r="U351" s="27">
        <f t="shared" si="10"/>
        <v>0.7040016901</v>
      </c>
      <c r="V351" s="27">
        <f t="shared" si="11"/>
        <v>-0.5486830149</v>
      </c>
      <c r="W351" s="27">
        <f t="shared" si="12"/>
        <v>-1.502145249</v>
      </c>
      <c r="X351" s="27">
        <f t="shared" si="13"/>
        <v>0.5237143617</v>
      </c>
      <c r="Y351" s="27">
        <f t="shared" si="14"/>
        <v>-0.01518841641</v>
      </c>
      <c r="Z351" s="27">
        <f t="shared" si="15"/>
        <v>0.2122414603</v>
      </c>
      <c r="AA351" s="27">
        <f t="shared" si="16"/>
        <v>0.6324367345</v>
      </c>
      <c r="AB351" s="27">
        <f t="shared" si="17"/>
        <v>0.9481962254</v>
      </c>
      <c r="AC351" s="27">
        <f t="shared" si="18"/>
        <v>0.5807433977</v>
      </c>
      <c r="AD351" s="27">
        <f t="shared" si="19"/>
        <v>-1.042289397</v>
      </c>
      <c r="AE351" s="27">
        <f t="shared" si="20"/>
        <v>0.04779035811</v>
      </c>
      <c r="AF351" s="27">
        <f t="shared" si="21"/>
        <v>0.02271039052</v>
      </c>
      <c r="AG351" s="27">
        <f t="shared" si="22"/>
        <v>-0.04055533246</v>
      </c>
      <c r="AH351" s="27">
        <f t="shared" si="23"/>
        <v>-0.08926932783</v>
      </c>
      <c r="AI351" s="27">
        <f t="shared" si="24"/>
        <v>-0.1121963528</v>
      </c>
      <c r="AJ351" s="27">
        <f t="shared" si="25"/>
        <v>-0.2162979883</v>
      </c>
      <c r="AK351" s="27">
        <f t="shared" si="26"/>
        <v>-0.225662951</v>
      </c>
      <c r="AL351" s="27">
        <f t="shared" si="27"/>
        <v>-0.2340945391</v>
      </c>
      <c r="AM351" s="27">
        <f t="shared" si="28"/>
        <v>0.1581397748</v>
      </c>
      <c r="AN351" s="27">
        <f t="shared" si="29"/>
        <v>0.3700895495</v>
      </c>
      <c r="AO351" s="27"/>
      <c r="AP351" s="27"/>
      <c r="AQ351" s="27"/>
    </row>
    <row r="352">
      <c r="A352" s="29">
        <v>5038.0</v>
      </c>
      <c r="B352" s="30">
        <v>1881.0</v>
      </c>
      <c r="C352" s="14">
        <v>4.0</v>
      </c>
      <c r="D352" s="15">
        <v>1.0</v>
      </c>
      <c r="E352" s="16">
        <v>9.0</v>
      </c>
      <c r="F352" s="17">
        <v>18.0</v>
      </c>
      <c r="G352" s="18">
        <v>59.0</v>
      </c>
      <c r="H352" s="19">
        <v>13.0</v>
      </c>
      <c r="I352" s="20">
        <v>11.0</v>
      </c>
      <c r="J352" s="21">
        <v>7.0</v>
      </c>
      <c r="K352" s="22">
        <v>10.0</v>
      </c>
      <c r="L352" s="63">
        <f t="shared" si="1"/>
        <v>4</v>
      </c>
      <c r="M352" s="63">
        <f t="shared" si="2"/>
        <v>31</v>
      </c>
      <c r="N352" s="63">
        <f t="shared" si="3"/>
        <v>9</v>
      </c>
      <c r="O352" s="63">
        <f t="shared" si="4"/>
        <v>21</v>
      </c>
      <c r="P352" s="64">
        <f t="shared" si="5"/>
        <v>21</v>
      </c>
      <c r="Q352" s="65">
        <f t="shared" si="6"/>
        <v>0.3846153846</v>
      </c>
      <c r="R352" s="65">
        <f t="shared" si="7"/>
        <v>0.5384615385</v>
      </c>
      <c r="S352" s="73">
        <f t="shared" si="8"/>
        <v>0.006911217438</v>
      </c>
      <c r="T352" s="66">
        <f t="shared" si="9"/>
        <v>0.4038461538</v>
      </c>
      <c r="U352" s="27">
        <f t="shared" si="10"/>
        <v>0.4078655094</v>
      </c>
      <c r="V352" s="27">
        <f t="shared" si="11"/>
        <v>-0.08841135432</v>
      </c>
      <c r="W352" s="27">
        <f t="shared" si="12"/>
        <v>-2.434245635</v>
      </c>
      <c r="X352" s="27">
        <f t="shared" si="13"/>
        <v>0.3332536011</v>
      </c>
      <c r="Y352" s="27">
        <f t="shared" si="14"/>
        <v>-0.0003943533637</v>
      </c>
      <c r="Z352" s="27">
        <f t="shared" si="15"/>
        <v>0.0554203448</v>
      </c>
      <c r="AA352" s="27">
        <f t="shared" si="16"/>
        <v>1.66081795</v>
      </c>
      <c r="AB352" s="27">
        <f t="shared" si="17"/>
        <v>0.09722212663</v>
      </c>
      <c r="AC352" s="27">
        <f t="shared" si="18"/>
        <v>0.598848712</v>
      </c>
      <c r="AD352" s="27">
        <f t="shared" si="19"/>
        <v>-0.422035569</v>
      </c>
      <c r="AE352" s="27">
        <f t="shared" si="20"/>
        <v>0.000199940082</v>
      </c>
      <c r="AF352" s="27">
        <f t="shared" si="21"/>
        <v>0.000955542763</v>
      </c>
      <c r="AG352" s="27">
        <f t="shared" si="22"/>
        <v>-0.0171608753</v>
      </c>
      <c r="AH352" s="27">
        <f t="shared" si="23"/>
        <v>-0.3798915893</v>
      </c>
      <c r="AI352" s="27">
        <f t="shared" si="24"/>
        <v>-0.001853668889</v>
      </c>
      <c r="AJ352" s="27">
        <f t="shared" si="25"/>
        <v>-0.03593948471</v>
      </c>
      <c r="AK352" s="27">
        <f t="shared" si="26"/>
        <v>-0.377090484</v>
      </c>
      <c r="AL352" s="27">
        <f t="shared" si="27"/>
        <v>-0.01527349913</v>
      </c>
      <c r="AM352" s="27">
        <f t="shared" si="28"/>
        <v>0.10376582</v>
      </c>
      <c r="AN352" s="27">
        <f t="shared" si="29"/>
        <v>0.09535597782</v>
      </c>
      <c r="AO352" s="27"/>
      <c r="AP352" s="27"/>
      <c r="AQ352" s="27"/>
    </row>
    <row r="353">
      <c r="A353" s="29">
        <v>5040.0</v>
      </c>
      <c r="B353" s="30">
        <v>2216.0</v>
      </c>
      <c r="C353" s="14">
        <v>5.0</v>
      </c>
      <c r="D353" s="15">
        <v>8.0</v>
      </c>
      <c r="E353" s="16">
        <v>7.0</v>
      </c>
      <c r="F353" s="17">
        <v>34.0</v>
      </c>
      <c r="G353" s="18">
        <v>97.0</v>
      </c>
      <c r="H353" s="19">
        <v>20.0</v>
      </c>
      <c r="I353" s="20">
        <v>9.0</v>
      </c>
      <c r="J353" s="21">
        <v>14.0</v>
      </c>
      <c r="K353" s="22">
        <v>16.0</v>
      </c>
      <c r="L353" s="63">
        <f t="shared" si="1"/>
        <v>5</v>
      </c>
      <c r="M353" s="63">
        <f t="shared" si="2"/>
        <v>54</v>
      </c>
      <c r="N353" s="63">
        <f t="shared" si="3"/>
        <v>7</v>
      </c>
      <c r="O353" s="63">
        <f t="shared" si="4"/>
        <v>25</v>
      </c>
      <c r="P353" s="64">
        <f t="shared" si="5"/>
        <v>25</v>
      </c>
      <c r="Q353" s="65">
        <f t="shared" si="6"/>
        <v>0.3296703297</v>
      </c>
      <c r="R353" s="65">
        <f t="shared" si="7"/>
        <v>0.6483516484</v>
      </c>
      <c r="S353" s="73">
        <f t="shared" si="8"/>
        <v>0.005415162455</v>
      </c>
      <c r="T353" s="66">
        <f t="shared" si="9"/>
        <v>0.3164556962</v>
      </c>
      <c r="U353" s="27">
        <f t="shared" si="10"/>
        <v>0.3154021063</v>
      </c>
      <c r="V353" s="27">
        <f t="shared" si="11"/>
        <v>-0.06927315641</v>
      </c>
      <c r="W353" s="27">
        <f t="shared" si="12"/>
        <v>-2.931030458</v>
      </c>
      <c r="X353" s="27">
        <f t="shared" si="13"/>
        <v>0.2856459438</v>
      </c>
      <c r="Y353" s="27">
        <f t="shared" si="14"/>
        <v>-0.0002421025791</v>
      </c>
      <c r="Z353" s="27">
        <f t="shared" si="15"/>
        <v>0.05228559906</v>
      </c>
      <c r="AA353" s="27">
        <f t="shared" si="16"/>
        <v>2.407874754</v>
      </c>
      <c r="AB353" s="27">
        <f t="shared" si="17"/>
        <v>0.06529429848</v>
      </c>
      <c r="AC353" s="27">
        <f t="shared" si="18"/>
        <v>0.6180537727</v>
      </c>
      <c r="AD353" s="27">
        <f t="shared" si="19"/>
        <v>-0.3100669487</v>
      </c>
      <c r="AE353" s="27">
        <f t="shared" si="20"/>
        <v>0.00009617687586</v>
      </c>
      <c r="AF353" s="27">
        <f t="shared" si="21"/>
        <v>0.0007063499613</v>
      </c>
      <c r="AG353" s="27">
        <f t="shared" si="22"/>
        <v>-0.01949432634</v>
      </c>
      <c r="AH353" s="27">
        <f t="shared" si="23"/>
        <v>-0.6631739727</v>
      </c>
      <c r="AI353" s="27">
        <f t="shared" si="24"/>
        <v>-0.0009754370284</v>
      </c>
      <c r="AJ353" s="27">
        <f t="shared" si="25"/>
        <v>-0.02906283131</v>
      </c>
      <c r="AK353" s="27">
        <f t="shared" si="26"/>
        <v>-0.4686090229</v>
      </c>
      <c r="AL353" s="27">
        <f t="shared" si="27"/>
        <v>-0.00879228786</v>
      </c>
      <c r="AM353" s="27">
        <f t="shared" si="28"/>
        <v>0.09179450295</v>
      </c>
      <c r="AN353" s="27">
        <f t="shared" si="29"/>
        <v>0.06004924551</v>
      </c>
      <c r="AO353" s="27"/>
      <c r="AP353" s="27"/>
      <c r="AQ353" s="27"/>
    </row>
    <row r="354">
      <c r="A354" s="29">
        <v>5044.0</v>
      </c>
      <c r="B354" s="30">
        <v>1255.0</v>
      </c>
      <c r="C354" s="14">
        <v>1.0</v>
      </c>
      <c r="D354" s="15">
        <v>2.0</v>
      </c>
      <c r="E354" s="16">
        <v>7.0</v>
      </c>
      <c r="F354" s="17">
        <v>11.0</v>
      </c>
      <c r="G354" s="18">
        <v>48.0</v>
      </c>
      <c r="H354" s="19">
        <v>12.0</v>
      </c>
      <c r="I354" s="20">
        <v>4.0</v>
      </c>
      <c r="J354" s="21">
        <v>12.0</v>
      </c>
      <c r="K354" s="22">
        <v>10.0</v>
      </c>
      <c r="L354" s="63">
        <f t="shared" si="1"/>
        <v>1</v>
      </c>
      <c r="M354" s="63">
        <f t="shared" si="2"/>
        <v>23</v>
      </c>
      <c r="N354" s="63">
        <f t="shared" si="3"/>
        <v>7</v>
      </c>
      <c r="O354" s="63">
        <f t="shared" si="4"/>
        <v>14</v>
      </c>
      <c r="P354" s="64">
        <f t="shared" si="5"/>
        <v>14</v>
      </c>
      <c r="Q354" s="65">
        <f t="shared" si="6"/>
        <v>0.3333333333</v>
      </c>
      <c r="R354" s="65">
        <f t="shared" si="7"/>
        <v>0.5333333333</v>
      </c>
      <c r="S354" s="73">
        <f t="shared" si="8"/>
        <v>0.006374501992</v>
      </c>
      <c r="T354" s="66">
        <f t="shared" si="9"/>
        <v>0.3783783784</v>
      </c>
      <c r="U354" s="27">
        <f t="shared" si="10"/>
        <v>0.3794861462</v>
      </c>
      <c r="V354" s="27">
        <f t="shared" si="11"/>
        <v>-0.08154545264</v>
      </c>
      <c r="W354" s="27">
        <f t="shared" si="12"/>
        <v>-2.411062343</v>
      </c>
      <c r="X354" s="27">
        <f t="shared" si="13"/>
        <v>0.2888197876</v>
      </c>
      <c r="Y354" s="27">
        <f t="shared" si="14"/>
        <v>-0.0003354817952</v>
      </c>
      <c r="Z354" s="27">
        <f t="shared" si="15"/>
        <v>0.05062965501</v>
      </c>
      <c r="AA354" s="27">
        <f t="shared" si="16"/>
        <v>1.629333964</v>
      </c>
      <c r="AB354" s="27">
        <f t="shared" si="17"/>
        <v>0.07771572704</v>
      </c>
      <c r="AC354" s="27">
        <f t="shared" si="18"/>
        <v>0.5140593388</v>
      </c>
      <c r="AD354" s="27">
        <f t="shared" si="19"/>
        <v>-0.3169956052</v>
      </c>
      <c r="AE354" s="27">
        <f t="shared" si="20"/>
        <v>0.0001568826726</v>
      </c>
      <c r="AF354" s="27">
        <f t="shared" si="21"/>
        <v>0.000805151445</v>
      </c>
      <c r="AG354" s="27">
        <f t="shared" si="22"/>
        <v>-0.01552813222</v>
      </c>
      <c r="AH354" s="27">
        <f t="shared" si="23"/>
        <v>-0.3691405875</v>
      </c>
      <c r="AI354" s="27">
        <f t="shared" si="24"/>
        <v>-0.001366682593</v>
      </c>
      <c r="AJ354" s="27">
        <f t="shared" si="25"/>
        <v>-0.02845507167</v>
      </c>
      <c r="AK354" s="27">
        <f t="shared" si="26"/>
        <v>-0.3206164098</v>
      </c>
      <c r="AL354" s="27">
        <f t="shared" si="27"/>
        <v>-0.01058118811</v>
      </c>
      <c r="AM354" s="27">
        <f t="shared" si="28"/>
        <v>0.07719737784</v>
      </c>
      <c r="AN354" s="27">
        <f t="shared" si="29"/>
        <v>0.06207320986</v>
      </c>
      <c r="AO354" s="27"/>
      <c r="AP354" s="27"/>
      <c r="AQ354" s="27"/>
    </row>
    <row r="355">
      <c r="A355" s="29">
        <v>5045.0</v>
      </c>
      <c r="B355" s="30">
        <v>1675.0</v>
      </c>
      <c r="C355" s="14">
        <v>4.0</v>
      </c>
      <c r="D355" s="15">
        <v>2.0</v>
      </c>
      <c r="E355" s="16">
        <v>14.0</v>
      </c>
      <c r="F355" s="17">
        <v>18.0</v>
      </c>
      <c r="G355" s="18">
        <v>62.0</v>
      </c>
      <c r="H355" s="19">
        <v>17.0</v>
      </c>
      <c r="I355" s="20">
        <v>5.0</v>
      </c>
      <c r="J355" s="21">
        <v>12.0</v>
      </c>
      <c r="K355" s="22">
        <v>16.0</v>
      </c>
      <c r="L355" s="63">
        <f t="shared" si="1"/>
        <v>4</v>
      </c>
      <c r="M355" s="63">
        <f t="shared" si="2"/>
        <v>35</v>
      </c>
      <c r="N355" s="63">
        <f t="shared" si="3"/>
        <v>14</v>
      </c>
      <c r="O355" s="63">
        <f t="shared" si="4"/>
        <v>21</v>
      </c>
      <c r="P355" s="64">
        <f t="shared" si="5"/>
        <v>21</v>
      </c>
      <c r="Q355" s="65">
        <f t="shared" si="6"/>
        <v>0.3378378378</v>
      </c>
      <c r="R355" s="65">
        <f t="shared" si="7"/>
        <v>0.527027027</v>
      </c>
      <c r="S355" s="73">
        <f t="shared" si="8"/>
        <v>0.01074626866</v>
      </c>
      <c r="T355" s="66">
        <f t="shared" si="9"/>
        <v>0.375</v>
      </c>
      <c r="U355" s="27">
        <f t="shared" si="10"/>
        <v>0.3800715433</v>
      </c>
      <c r="V355" s="27">
        <f t="shared" si="11"/>
        <v>-0.137471028</v>
      </c>
      <c r="W355" s="27">
        <f t="shared" si="12"/>
        <v>-2.38255316</v>
      </c>
      <c r="X355" s="27">
        <f t="shared" si="13"/>
        <v>0.2927227577</v>
      </c>
      <c r="Y355" s="27">
        <f t="shared" si="14"/>
        <v>-0.000953436609</v>
      </c>
      <c r="Z355" s="27">
        <f t="shared" si="15"/>
        <v>0.08434329434</v>
      </c>
      <c r="AA355" s="27">
        <f t="shared" si="16"/>
        <v>1.591030222</v>
      </c>
      <c r="AB355" s="27">
        <f t="shared" si="17"/>
        <v>0.1327852668</v>
      </c>
      <c r="AC355" s="27">
        <f t="shared" si="18"/>
        <v>0.5148455417</v>
      </c>
      <c r="AD355" s="27">
        <f t="shared" si="19"/>
        <v>-0.3256209421</v>
      </c>
      <c r="AE355" s="27">
        <f t="shared" si="20"/>
        <v>0.0007516389494</v>
      </c>
      <c r="AF355" s="27">
        <f t="shared" si="21"/>
        <v>0.002261177218</v>
      </c>
      <c r="AG355" s="27">
        <f t="shared" si="22"/>
        <v>-0.02556224374</v>
      </c>
      <c r="AH355" s="27">
        <f t="shared" si="23"/>
        <v>-0.356200297</v>
      </c>
      <c r="AI355" s="27">
        <f t="shared" si="24"/>
        <v>-0.003936588974</v>
      </c>
      <c r="AJ355" s="27">
        <f t="shared" si="25"/>
        <v>-0.04804352002</v>
      </c>
      <c r="AK355" s="27">
        <f t="shared" si="26"/>
        <v>-0.3173098904</v>
      </c>
      <c r="AL355" s="27">
        <f t="shared" si="27"/>
        <v>-0.01832335329</v>
      </c>
      <c r="AM355" s="27">
        <f t="shared" si="28"/>
        <v>0.07836024688</v>
      </c>
      <c r="AN355" s="27">
        <f t="shared" si="29"/>
        <v>0.06462385103</v>
      </c>
      <c r="AO355" s="27"/>
      <c r="AP355" s="27"/>
      <c r="AQ355" s="27"/>
    </row>
    <row r="356">
      <c r="A356" s="29">
        <v>5046.0</v>
      </c>
      <c r="B356" s="30">
        <v>2067.0</v>
      </c>
      <c r="C356" s="14">
        <v>8.0</v>
      </c>
      <c r="D356" s="15">
        <v>9.0</v>
      </c>
      <c r="E356" s="16">
        <v>14.0</v>
      </c>
      <c r="F356" s="17">
        <v>23.0</v>
      </c>
      <c r="G356" s="18">
        <v>81.0</v>
      </c>
      <c r="H356" s="19">
        <v>20.0</v>
      </c>
      <c r="I356" s="20">
        <v>9.0</v>
      </c>
      <c r="J356" s="21">
        <v>11.0</v>
      </c>
      <c r="K356" s="22">
        <v>16.0</v>
      </c>
      <c r="L356" s="63">
        <f t="shared" si="1"/>
        <v>8</v>
      </c>
      <c r="M356" s="63">
        <f t="shared" si="2"/>
        <v>43</v>
      </c>
      <c r="N356" s="63">
        <f t="shared" si="3"/>
        <v>14</v>
      </c>
      <c r="O356" s="63">
        <f t="shared" si="4"/>
        <v>25</v>
      </c>
      <c r="P356" s="64">
        <f t="shared" si="5"/>
        <v>25</v>
      </c>
      <c r="Q356" s="65">
        <f t="shared" si="6"/>
        <v>0.3666666667</v>
      </c>
      <c r="R356" s="65">
        <f t="shared" si="7"/>
        <v>0.5666666667</v>
      </c>
      <c r="S356" s="73">
        <f t="shared" si="8"/>
        <v>0.01064344461</v>
      </c>
      <c r="T356" s="66">
        <f t="shared" si="9"/>
        <v>0.3676470588</v>
      </c>
      <c r="U356" s="27">
        <f t="shared" si="10"/>
        <v>0.3760472678</v>
      </c>
      <c r="V356" s="27">
        <f t="shared" si="11"/>
        <v>-0.1361556572</v>
      </c>
      <c r="W356" s="27">
        <f t="shared" si="12"/>
        <v>-2.561753739</v>
      </c>
      <c r="X356" s="27">
        <f t="shared" si="13"/>
        <v>0.3177017664</v>
      </c>
      <c r="Y356" s="27">
        <f t="shared" si="14"/>
        <v>-0.0009352782704</v>
      </c>
      <c r="Z356" s="27">
        <f t="shared" si="15"/>
        <v>0.089819338</v>
      </c>
      <c r="AA356" s="27">
        <f t="shared" si="16"/>
        <v>1.839365295</v>
      </c>
      <c r="AB356" s="27">
        <f t="shared" si="17"/>
        <v>0.1427373214</v>
      </c>
      <c r="AC356" s="27">
        <f t="shared" si="18"/>
        <v>0.6008068522</v>
      </c>
      <c r="AD356" s="27">
        <f t="shared" si="19"/>
        <v>-0.3835646823</v>
      </c>
      <c r="AE356" s="27">
        <f t="shared" si="20"/>
        <v>0.0007302689043</v>
      </c>
      <c r="AF356" s="27">
        <f t="shared" si="21"/>
        <v>0.002384945183</v>
      </c>
      <c r="AG356" s="27">
        <f t="shared" si="22"/>
        <v>-0.0292693475</v>
      </c>
      <c r="AH356" s="27">
        <f t="shared" si="23"/>
        <v>-0.4427704362</v>
      </c>
      <c r="AI356" s="27">
        <f t="shared" si="24"/>
        <v>-0.004191140637</v>
      </c>
      <c r="AJ356" s="27">
        <f t="shared" si="25"/>
        <v>-0.05552866734</v>
      </c>
      <c r="AK356" s="27">
        <f t="shared" si="26"/>
        <v>-0.3981404558</v>
      </c>
      <c r="AL356" s="27">
        <f t="shared" si="27"/>
        <v>-0.02137744259</v>
      </c>
      <c r="AM356" s="27">
        <f t="shared" si="28"/>
        <v>0.09924687888</v>
      </c>
      <c r="AN356" s="27">
        <f t="shared" si="29"/>
        <v>0.08261944232</v>
      </c>
      <c r="AO356" s="27"/>
      <c r="AP356" s="27"/>
      <c r="AQ356" s="27"/>
    </row>
    <row r="357">
      <c r="A357" s="29">
        <v>5047.0</v>
      </c>
      <c r="B357" s="30">
        <v>2131.0</v>
      </c>
      <c r="C357" s="14">
        <v>3.0</v>
      </c>
      <c r="D357" s="15">
        <v>11.0</v>
      </c>
      <c r="E357" s="16">
        <v>8.0</v>
      </c>
      <c r="F357" s="17">
        <v>27.0</v>
      </c>
      <c r="G357" s="18">
        <v>75.0</v>
      </c>
      <c r="H357" s="19">
        <v>12.0</v>
      </c>
      <c r="I357" s="20">
        <v>17.0</v>
      </c>
      <c r="J357" s="21">
        <v>84.0</v>
      </c>
      <c r="K357" s="22">
        <v>22.0</v>
      </c>
      <c r="L357" s="63">
        <f t="shared" si="1"/>
        <v>3</v>
      </c>
      <c r="M357" s="63">
        <f t="shared" si="2"/>
        <v>39</v>
      </c>
      <c r="N357" s="63">
        <f t="shared" si="3"/>
        <v>8</v>
      </c>
      <c r="O357" s="63">
        <f t="shared" si="4"/>
        <v>39</v>
      </c>
      <c r="P357" s="64">
        <f t="shared" si="5"/>
        <v>39</v>
      </c>
      <c r="Q357" s="65">
        <f t="shared" si="6"/>
        <v>0.4719101124</v>
      </c>
      <c r="R357" s="65">
        <f t="shared" si="7"/>
        <v>0.4719101124</v>
      </c>
      <c r="S357" s="73">
        <f t="shared" si="8"/>
        <v>0.005161895824</v>
      </c>
      <c r="T357" s="66">
        <f t="shared" si="9"/>
        <v>0.5</v>
      </c>
      <c r="U357" s="27">
        <f t="shared" si="10"/>
        <v>0.4985379649</v>
      </c>
      <c r="V357" s="27">
        <f t="shared" si="11"/>
        <v>-0.06603325749</v>
      </c>
      <c r="W357" s="27">
        <f t="shared" si="12"/>
        <v>-2.133383815</v>
      </c>
      <c r="X357" s="27">
        <f t="shared" si="13"/>
        <v>0.4088909352</v>
      </c>
      <c r="Y357" s="27">
        <f t="shared" si="14"/>
        <v>-0.000219985931</v>
      </c>
      <c r="Z357" s="27">
        <f t="shared" si="15"/>
        <v>0.03627676053</v>
      </c>
      <c r="AA357" s="27">
        <f t="shared" si="16"/>
        <v>1.275649086</v>
      </c>
      <c r="AB357" s="27">
        <f t="shared" si="17"/>
        <v>0.08909481431</v>
      </c>
      <c r="AC357" s="27">
        <f t="shared" si="18"/>
        <v>0.6439532621</v>
      </c>
      <c r="AD357" s="27">
        <f t="shared" si="19"/>
        <v>-0.6353518783</v>
      </c>
      <c r="AE357" s="27">
        <f t="shared" si="20"/>
        <v>0.00008330362531</v>
      </c>
      <c r="AF357" s="27">
        <f t="shared" si="21"/>
        <v>0.0004671583126</v>
      </c>
      <c r="AG357" s="27">
        <f t="shared" si="22"/>
        <v>-0.009844718587</v>
      </c>
      <c r="AH357" s="27">
        <f t="shared" si="23"/>
        <v>-0.2557251645</v>
      </c>
      <c r="AI357" s="27">
        <f t="shared" si="24"/>
        <v>-0.001268744434</v>
      </c>
      <c r="AJ357" s="27">
        <f t="shared" si="25"/>
        <v>-0.02886448096</v>
      </c>
      <c r="AK357" s="27">
        <f t="shared" si="26"/>
        <v>-0.3553754288</v>
      </c>
      <c r="AL357" s="27">
        <f t="shared" si="27"/>
        <v>-0.01717348704</v>
      </c>
      <c r="AM357" s="27">
        <f t="shared" si="28"/>
        <v>0.1369065359</v>
      </c>
      <c r="AN357" s="27">
        <f t="shared" si="29"/>
        <v>0.176135063</v>
      </c>
      <c r="AO357" s="27"/>
      <c r="AP357" s="27"/>
      <c r="AQ357" s="27"/>
    </row>
    <row r="358">
      <c r="A358" s="29">
        <v>5049.0</v>
      </c>
      <c r="B358" s="30">
        <v>670.0</v>
      </c>
      <c r="C358" s="14">
        <v>4.0</v>
      </c>
      <c r="D358" s="15">
        <v>4.0</v>
      </c>
      <c r="E358" s="16">
        <v>3.0</v>
      </c>
      <c r="F358" s="17">
        <v>23.0</v>
      </c>
      <c r="G358" s="18">
        <v>58.0</v>
      </c>
      <c r="H358" s="19">
        <v>13.0</v>
      </c>
      <c r="I358" s="20">
        <v>8.0</v>
      </c>
      <c r="J358" s="21">
        <v>9.0</v>
      </c>
      <c r="K358" s="22">
        <v>7.0</v>
      </c>
      <c r="L358" s="63">
        <f t="shared" si="1"/>
        <v>4</v>
      </c>
      <c r="M358" s="63">
        <f t="shared" si="2"/>
        <v>36</v>
      </c>
      <c r="N358" s="63">
        <f t="shared" si="3"/>
        <v>3</v>
      </c>
      <c r="O358" s="63">
        <f t="shared" si="4"/>
        <v>15</v>
      </c>
      <c r="P358" s="64">
        <f t="shared" si="5"/>
        <v>15</v>
      </c>
      <c r="Q358" s="65">
        <f t="shared" si="6"/>
        <v>0.3275862069</v>
      </c>
      <c r="R358" s="65">
        <f t="shared" si="7"/>
        <v>0.6896551724</v>
      </c>
      <c r="S358" s="73">
        <f t="shared" si="8"/>
        <v>0.01044776119</v>
      </c>
      <c r="T358" s="66">
        <f t="shared" si="9"/>
        <v>0.2941176471</v>
      </c>
      <c r="U358" s="27">
        <f t="shared" si="10"/>
        <v>0.2814946446</v>
      </c>
      <c r="V358" s="27">
        <f t="shared" si="11"/>
        <v>-0.1336523883</v>
      </c>
      <c r="W358" s="27">
        <f t="shared" si="12"/>
        <v>-3.11775303</v>
      </c>
      <c r="X358" s="27">
        <f t="shared" si="13"/>
        <v>0.2838401361</v>
      </c>
      <c r="Y358" s="27">
        <f t="shared" si="14"/>
        <v>-0.0009012035849</v>
      </c>
      <c r="Z358" s="27">
        <f t="shared" si="15"/>
        <v>0.1073038277</v>
      </c>
      <c r="AA358" s="27">
        <f t="shared" si="16"/>
        <v>2.72443625</v>
      </c>
      <c r="AB358" s="27">
        <f t="shared" si="17"/>
        <v>0.1251793674</v>
      </c>
      <c r="AC358" s="27">
        <f t="shared" si="18"/>
        <v>0.6532710087</v>
      </c>
      <c r="AD358" s="27">
        <f t="shared" si="19"/>
        <v>-0.306158954</v>
      </c>
      <c r="AE358" s="27">
        <f t="shared" si="20"/>
        <v>0.0006907261651</v>
      </c>
      <c r="AF358" s="27">
        <f t="shared" si="21"/>
        <v>0.002796821817</v>
      </c>
      <c r="AG358" s="27">
        <f t="shared" si="22"/>
        <v>-0.0425561897</v>
      </c>
      <c r="AH358" s="27">
        <f t="shared" si="23"/>
        <v>-0.7981630313</v>
      </c>
      <c r="AI358" s="27">
        <f t="shared" si="24"/>
        <v>-0.003608016188</v>
      </c>
      <c r="AJ358" s="27">
        <f t="shared" si="25"/>
        <v>-0.05926752505</v>
      </c>
      <c r="AK358" s="27">
        <f t="shared" si="26"/>
        <v>-0.5268647566</v>
      </c>
      <c r="AL358" s="27">
        <f t="shared" si="27"/>
        <v>-0.01674962683</v>
      </c>
      <c r="AM358" s="27">
        <f t="shared" si="28"/>
        <v>0.0964116561</v>
      </c>
      <c r="AN358" s="27">
        <f t="shared" si="29"/>
        <v>0.05891756505</v>
      </c>
      <c r="AO358" s="27"/>
      <c r="AP358" s="27"/>
      <c r="AQ358" s="27"/>
    </row>
    <row r="359">
      <c r="A359" s="29">
        <v>5323.0</v>
      </c>
      <c r="B359" s="30">
        <v>2721.0</v>
      </c>
      <c r="C359" s="14">
        <v>7.0</v>
      </c>
      <c r="D359" s="15">
        <v>2.0</v>
      </c>
      <c r="E359" s="16">
        <v>11.0</v>
      </c>
      <c r="F359" s="17">
        <v>46.0</v>
      </c>
      <c r="G359" s="18">
        <v>126.0</v>
      </c>
      <c r="H359" s="19">
        <v>21.0</v>
      </c>
      <c r="I359" s="20">
        <v>11.0</v>
      </c>
      <c r="J359" s="21">
        <v>18.0</v>
      </c>
      <c r="K359" s="22">
        <v>18.0</v>
      </c>
      <c r="L359" s="63">
        <f t="shared" si="1"/>
        <v>7</v>
      </c>
      <c r="M359" s="63">
        <f t="shared" si="2"/>
        <v>67</v>
      </c>
      <c r="N359" s="63">
        <f t="shared" si="3"/>
        <v>11</v>
      </c>
      <c r="O359" s="63">
        <f t="shared" si="4"/>
        <v>29</v>
      </c>
      <c r="P359" s="64">
        <f t="shared" si="5"/>
        <v>29</v>
      </c>
      <c r="Q359" s="65">
        <f t="shared" si="6"/>
        <v>0.3157894737</v>
      </c>
      <c r="R359" s="65">
        <f t="shared" si="7"/>
        <v>0.649122807</v>
      </c>
      <c r="S359" s="73">
        <f t="shared" si="8"/>
        <v>0.006615214994</v>
      </c>
      <c r="T359" s="66">
        <f t="shared" si="9"/>
        <v>0.3020833333</v>
      </c>
      <c r="U359" s="27">
        <f t="shared" si="10"/>
        <v>0.3043046916</v>
      </c>
      <c r="V359" s="27">
        <f t="shared" si="11"/>
        <v>-0.08462475998</v>
      </c>
      <c r="W359" s="27">
        <f t="shared" si="12"/>
        <v>-2.934516667</v>
      </c>
      <c r="X359" s="27">
        <f t="shared" si="13"/>
        <v>0.2736187461</v>
      </c>
      <c r="Y359" s="27">
        <f t="shared" si="14"/>
        <v>-0.000361297006</v>
      </c>
      <c r="Z359" s="27">
        <f t="shared" si="15"/>
        <v>0.06394856608</v>
      </c>
      <c r="AA359" s="27">
        <f t="shared" si="16"/>
        <v>2.413606082</v>
      </c>
      <c r="AB359" s="27">
        <f t="shared" si="17"/>
        <v>0.07640565807</v>
      </c>
      <c r="AC359" s="27">
        <f t="shared" si="18"/>
        <v>0.5927346254</v>
      </c>
      <c r="AD359" s="27">
        <f t="shared" si="19"/>
        <v>-0.2845057509</v>
      </c>
      <c r="AE359" s="27">
        <f t="shared" si="20"/>
        <v>0.0001753347852</v>
      </c>
      <c r="AF359" s="27">
        <f t="shared" si="21"/>
        <v>0.001055361195</v>
      </c>
      <c r="AG359" s="27">
        <f t="shared" si="22"/>
        <v>-0.02387114239</v>
      </c>
      <c r="AH359" s="27">
        <f t="shared" si="23"/>
        <v>-0.665543154</v>
      </c>
      <c r="AI359" s="27">
        <f t="shared" si="24"/>
        <v>-0.001394382654</v>
      </c>
      <c r="AJ359" s="27">
        <f t="shared" si="25"/>
        <v>-0.03404900542</v>
      </c>
      <c r="AK359" s="27">
        <f t="shared" si="26"/>
        <v>-0.4499465557</v>
      </c>
      <c r="AL359" s="27">
        <f t="shared" si="27"/>
        <v>-0.009855302199</v>
      </c>
      <c r="AM359" s="27">
        <f t="shared" si="28"/>
        <v>0.08432735872</v>
      </c>
      <c r="AN359" s="27">
        <f t="shared" si="29"/>
        <v>0.05277897068</v>
      </c>
      <c r="AO359" s="27"/>
      <c r="AP359" s="27"/>
      <c r="AQ359" s="27"/>
    </row>
    <row r="360">
      <c r="A360" s="29">
        <v>5324.0</v>
      </c>
      <c r="B360" s="30">
        <v>2270.0</v>
      </c>
      <c r="C360" s="14">
        <v>4.0</v>
      </c>
      <c r="D360" s="15">
        <v>11.0</v>
      </c>
      <c r="E360" s="16">
        <v>21.0</v>
      </c>
      <c r="F360" s="17">
        <v>40.0</v>
      </c>
      <c r="G360" s="18">
        <v>106.0</v>
      </c>
      <c r="H360" s="19">
        <v>52.0</v>
      </c>
      <c r="I360" s="20">
        <v>42.0</v>
      </c>
      <c r="J360" s="21">
        <v>41.0</v>
      </c>
      <c r="K360" s="22">
        <v>32.0</v>
      </c>
      <c r="L360" s="63">
        <f t="shared" si="1"/>
        <v>4</v>
      </c>
      <c r="M360" s="63">
        <f t="shared" si="2"/>
        <v>92</v>
      </c>
      <c r="N360" s="63">
        <f t="shared" si="3"/>
        <v>21</v>
      </c>
      <c r="O360" s="63">
        <f t="shared" si="4"/>
        <v>74</v>
      </c>
      <c r="P360" s="64">
        <f t="shared" si="5"/>
        <v>74</v>
      </c>
      <c r="Q360" s="65">
        <f t="shared" si="6"/>
        <v>0.4083769634</v>
      </c>
      <c r="R360" s="65">
        <f t="shared" si="7"/>
        <v>0.502617801</v>
      </c>
      <c r="S360" s="73">
        <f t="shared" si="8"/>
        <v>0.01101321586</v>
      </c>
      <c r="T360" s="66">
        <f t="shared" si="9"/>
        <v>0.4457831325</v>
      </c>
      <c r="U360" s="27">
        <f t="shared" si="10"/>
        <v>0.4413641435</v>
      </c>
      <c r="V360" s="27">
        <f t="shared" si="11"/>
        <v>-0.1408859348</v>
      </c>
      <c r="W360" s="27">
        <f t="shared" si="12"/>
        <v>-2.272205349</v>
      </c>
      <c r="X360" s="27">
        <f t="shared" si="13"/>
        <v>0.3538420434</v>
      </c>
      <c r="Y360" s="27">
        <f t="shared" si="14"/>
        <v>-0.001001393433</v>
      </c>
      <c r="Z360" s="27">
        <f t="shared" si="15"/>
        <v>0.08243506719</v>
      </c>
      <c r="AA360" s="27">
        <f t="shared" si="16"/>
        <v>1.447066156</v>
      </c>
      <c r="AB360" s="27">
        <f t="shared" si="17"/>
        <v>0.1644974972</v>
      </c>
      <c r="AC360" s="27">
        <f t="shared" si="18"/>
        <v>0.5935193484</v>
      </c>
      <c r="AD360" s="27">
        <f t="shared" si="19"/>
        <v>-0.4757931898</v>
      </c>
      <c r="AE360" s="27">
        <f t="shared" si="20"/>
        <v>0.0008090561251</v>
      </c>
      <c r="AF360" s="27">
        <f t="shared" si="21"/>
        <v>0.002264918062</v>
      </c>
      <c r="AG360" s="27">
        <f t="shared" si="22"/>
        <v>-0.02382678173</v>
      </c>
      <c r="AH360" s="27">
        <f t="shared" si="23"/>
        <v>-0.3089649488</v>
      </c>
      <c r="AI360" s="27">
        <f t="shared" si="24"/>
        <v>-0.004997881258</v>
      </c>
      <c r="AJ360" s="27">
        <f t="shared" si="25"/>
        <v>-0.05676089075</v>
      </c>
      <c r="AK360" s="27">
        <f t="shared" si="26"/>
        <v>-0.3488562536</v>
      </c>
      <c r="AL360" s="27">
        <f t="shared" si="27"/>
        <v>-0.02743893848</v>
      </c>
      <c r="AM360" s="27">
        <f t="shared" si="28"/>
        <v>0.1091959842</v>
      </c>
      <c r="AN360" s="27">
        <f t="shared" si="29"/>
        <v>0.1141436285</v>
      </c>
      <c r="AO360" s="27"/>
      <c r="AP360" s="27"/>
      <c r="AQ360" s="27"/>
    </row>
    <row r="361">
      <c r="A361" s="29">
        <v>5330.0</v>
      </c>
      <c r="B361" s="30">
        <v>2448.0</v>
      </c>
      <c r="C361" s="14">
        <v>11.0</v>
      </c>
      <c r="D361" s="15">
        <v>1.0</v>
      </c>
      <c r="E361" s="16">
        <v>21.0</v>
      </c>
      <c r="F361" s="17">
        <v>35.0</v>
      </c>
      <c r="G361" s="18">
        <v>91.0</v>
      </c>
      <c r="H361" s="19">
        <v>23.0</v>
      </c>
      <c r="I361" s="20">
        <v>10.0</v>
      </c>
      <c r="J361" s="21">
        <v>15.0</v>
      </c>
      <c r="K361" s="22">
        <v>22.0</v>
      </c>
      <c r="L361" s="63">
        <f t="shared" si="1"/>
        <v>11</v>
      </c>
      <c r="M361" s="63">
        <f t="shared" si="2"/>
        <v>58</v>
      </c>
      <c r="N361" s="63">
        <f t="shared" si="3"/>
        <v>21</v>
      </c>
      <c r="O361" s="63">
        <f t="shared" si="4"/>
        <v>32</v>
      </c>
      <c r="P361" s="64">
        <f t="shared" si="5"/>
        <v>32</v>
      </c>
      <c r="Q361" s="65">
        <f t="shared" si="6"/>
        <v>0.3524590164</v>
      </c>
      <c r="R361" s="65">
        <f t="shared" si="7"/>
        <v>0.5655737705</v>
      </c>
      <c r="S361" s="73">
        <f t="shared" si="8"/>
        <v>0.01307189542</v>
      </c>
      <c r="T361" s="66">
        <f t="shared" si="9"/>
        <v>0.3555555556</v>
      </c>
      <c r="U361" s="27">
        <f t="shared" si="10"/>
        <v>0.3639815151</v>
      </c>
      <c r="V361" s="27">
        <f t="shared" si="11"/>
        <v>-0.1672214756</v>
      </c>
      <c r="W361" s="27">
        <f t="shared" si="12"/>
        <v>-2.556813038</v>
      </c>
      <c r="X361" s="27">
        <f t="shared" si="13"/>
        <v>0.3053914148</v>
      </c>
      <c r="Y361" s="27">
        <f t="shared" si="14"/>
        <v>-0.001410761391</v>
      </c>
      <c r="Z361" s="27">
        <f t="shared" si="15"/>
        <v>0.1101001229</v>
      </c>
      <c r="AA361" s="27">
        <f t="shared" si="16"/>
        <v>1.832277189</v>
      </c>
      <c r="AB361" s="27">
        <f t="shared" si="17"/>
        <v>0.1685121026</v>
      </c>
      <c r="AC361" s="27">
        <f t="shared" si="18"/>
        <v>0.5764128646</v>
      </c>
      <c r="AD361" s="27">
        <f t="shared" si="19"/>
        <v>-0.3544157394</v>
      </c>
      <c r="AE361" s="27">
        <f t="shared" si="20"/>
        <v>0.001352856991</v>
      </c>
      <c r="AF361" s="27">
        <f t="shared" si="21"/>
        <v>0.003590481688</v>
      </c>
      <c r="AG361" s="27">
        <f t="shared" si="22"/>
        <v>-0.03580903258</v>
      </c>
      <c r="AH361" s="27">
        <f t="shared" si="23"/>
        <v>-0.4402135391</v>
      </c>
      <c r="AI361" s="27">
        <f t="shared" si="24"/>
        <v>-0.006076900843</v>
      </c>
      <c r="AJ361" s="27">
        <f t="shared" si="25"/>
        <v>-0.06542931888</v>
      </c>
      <c r="AK361" s="27">
        <f t="shared" si="26"/>
        <v>-0.3812384459</v>
      </c>
      <c r="AL361" s="27">
        <f t="shared" si="27"/>
        <v>-0.0242597599</v>
      </c>
      <c r="AM361" s="27">
        <f t="shared" si="28"/>
        <v>0.09152776137</v>
      </c>
      <c r="AN361" s="27">
        <f t="shared" si="29"/>
        <v>0.0733827263</v>
      </c>
      <c r="AO361" s="27"/>
      <c r="AP361" s="27"/>
      <c r="AQ361" s="27"/>
    </row>
    <row r="362">
      <c r="A362" s="29">
        <v>5350.0</v>
      </c>
      <c r="B362" s="30">
        <v>3063.0</v>
      </c>
      <c r="C362" s="14">
        <v>14.0</v>
      </c>
      <c r="D362" s="15">
        <v>12.0</v>
      </c>
      <c r="E362" s="16">
        <v>17.0</v>
      </c>
      <c r="F362" s="17">
        <v>70.0</v>
      </c>
      <c r="G362" s="18">
        <v>210.0</v>
      </c>
      <c r="H362" s="19">
        <v>83.0</v>
      </c>
      <c r="I362" s="20">
        <v>22.0</v>
      </c>
      <c r="J362" s="21">
        <v>19.0</v>
      </c>
      <c r="K362" s="22">
        <v>21.0</v>
      </c>
      <c r="L362" s="63">
        <f t="shared" si="1"/>
        <v>14</v>
      </c>
      <c r="M362" s="63">
        <f t="shared" si="2"/>
        <v>153</v>
      </c>
      <c r="N362" s="63">
        <f t="shared" si="3"/>
        <v>17</v>
      </c>
      <c r="O362" s="63">
        <f t="shared" si="4"/>
        <v>43</v>
      </c>
      <c r="P362" s="64">
        <f t="shared" si="5"/>
        <v>42</v>
      </c>
      <c r="Q362" s="65">
        <f t="shared" si="6"/>
        <v>0.2511013216</v>
      </c>
      <c r="R362" s="65">
        <f t="shared" si="7"/>
        <v>0.7356828194</v>
      </c>
      <c r="S362" s="73">
        <f t="shared" si="8"/>
        <v>0.0101207966</v>
      </c>
      <c r="T362" s="66">
        <f t="shared" si="9"/>
        <v>0.2193877551</v>
      </c>
      <c r="U362" s="27">
        <f t="shared" si="10"/>
        <v>0.2100603045</v>
      </c>
      <c r="V362" s="27">
        <f t="shared" si="11"/>
        <v>-0.1294697125</v>
      </c>
      <c r="W362" s="27">
        <f t="shared" si="12"/>
        <v>-3.325832142</v>
      </c>
      <c r="X362" s="27">
        <f t="shared" si="13"/>
        <v>0.2175690911</v>
      </c>
      <c r="Y362" s="27">
        <f t="shared" si="14"/>
        <v>-0.0008456795526</v>
      </c>
      <c r="Z362" s="27">
        <f t="shared" si="15"/>
        <v>0.1108830823</v>
      </c>
      <c r="AA362" s="27">
        <f t="shared" si="16"/>
        <v>3.100229772</v>
      </c>
      <c r="AB362" s="27">
        <f t="shared" si="17"/>
        <v>0.09294961673</v>
      </c>
      <c r="AC362" s="27">
        <f t="shared" si="18"/>
        <v>0.5341649558</v>
      </c>
      <c r="AD362" s="27">
        <f t="shared" si="19"/>
        <v>-0.1798845018</v>
      </c>
      <c r="AE362" s="27">
        <f t="shared" si="20"/>
        <v>0.0006278852584</v>
      </c>
      <c r="AF362" s="27">
        <f t="shared" si="21"/>
        <v>0.002799666717</v>
      </c>
      <c r="AG362" s="27">
        <f t="shared" si="22"/>
        <v>-0.04691064758</v>
      </c>
      <c r="AH362" s="27">
        <f t="shared" si="23"/>
        <v>-0.968874347</v>
      </c>
      <c r="AI362" s="27">
        <f t="shared" si="24"/>
        <v>-0.002595223636</v>
      </c>
      <c r="AJ362" s="27">
        <f t="shared" si="25"/>
        <v>-0.04694509897</v>
      </c>
      <c r="AK362" s="27">
        <f t="shared" si="26"/>
        <v>-0.4595574087</v>
      </c>
      <c r="AL362" s="27">
        <f t="shared" si="27"/>
        <v>-0.009533302585</v>
      </c>
      <c r="AM362" s="27">
        <f t="shared" si="28"/>
        <v>0.06042754373</v>
      </c>
      <c r="AN362" s="27">
        <f t="shared" si="29"/>
        <v>0.02653474774</v>
      </c>
      <c r="AO362" s="27"/>
      <c r="AP362" s="27"/>
      <c r="AQ362" s="27"/>
    </row>
    <row r="363">
      <c r="A363" s="29">
        <v>5372.0</v>
      </c>
      <c r="B363" s="30">
        <v>1870.0</v>
      </c>
      <c r="C363" s="14">
        <v>9.0</v>
      </c>
      <c r="D363" s="15">
        <v>5.0</v>
      </c>
      <c r="E363" s="16">
        <v>4.0</v>
      </c>
      <c r="F363" s="17">
        <v>41.0</v>
      </c>
      <c r="G363" s="18">
        <v>108.0</v>
      </c>
      <c r="H363" s="19">
        <v>31.0</v>
      </c>
      <c r="I363" s="20">
        <v>8.0</v>
      </c>
      <c r="J363" s="21">
        <v>11.0</v>
      </c>
      <c r="K363" s="22">
        <v>9.0</v>
      </c>
      <c r="L363" s="63">
        <f t="shared" si="1"/>
        <v>9</v>
      </c>
      <c r="M363" s="63">
        <f t="shared" si="2"/>
        <v>72</v>
      </c>
      <c r="N363" s="63">
        <f t="shared" si="3"/>
        <v>4</v>
      </c>
      <c r="O363" s="63">
        <f t="shared" si="4"/>
        <v>17</v>
      </c>
      <c r="P363" s="64">
        <f t="shared" si="5"/>
        <v>17</v>
      </c>
      <c r="Q363" s="65">
        <f t="shared" si="6"/>
        <v>0.2549019608</v>
      </c>
      <c r="R363" s="65">
        <f t="shared" si="7"/>
        <v>0.7941176471</v>
      </c>
      <c r="S363" s="73">
        <f t="shared" si="8"/>
        <v>0.006951871658</v>
      </c>
      <c r="T363" s="66">
        <f t="shared" si="9"/>
        <v>0.191011236</v>
      </c>
      <c r="U363" s="27">
        <f t="shared" si="10"/>
        <v>0.1887157565</v>
      </c>
      <c r="V363" s="27">
        <f t="shared" si="11"/>
        <v>-0.08893142112</v>
      </c>
      <c r="W363" s="27">
        <f t="shared" si="12"/>
        <v>-3.590000915</v>
      </c>
      <c r="X363" s="27">
        <f t="shared" si="13"/>
        <v>0.2208621905</v>
      </c>
      <c r="Y363" s="27">
        <f t="shared" si="14"/>
        <v>-0.0003990064604</v>
      </c>
      <c r="Z363" s="27">
        <f t="shared" si="15"/>
        <v>0.08221415016</v>
      </c>
      <c r="AA363" s="27">
        <f t="shared" si="16"/>
        <v>3.612287838</v>
      </c>
      <c r="AB363" s="27">
        <f t="shared" si="17"/>
        <v>0.06481250836</v>
      </c>
      <c r="AC363" s="27">
        <f t="shared" si="18"/>
        <v>0.5853205923</v>
      </c>
      <c r="AD363" s="27">
        <f t="shared" si="19"/>
        <v>-0.1853711324</v>
      </c>
      <c r="AE363" s="27">
        <f t="shared" si="20"/>
        <v>0.0002034892321</v>
      </c>
      <c r="AF363" s="27">
        <f t="shared" si="21"/>
        <v>0.001425852709</v>
      </c>
      <c r="AG363" s="27">
        <f t="shared" si="22"/>
        <v>-0.03754455345</v>
      </c>
      <c r="AH363" s="27">
        <f t="shared" si="23"/>
        <v>-1.218569087</v>
      </c>
      <c r="AI363" s="27">
        <f t="shared" si="24"/>
        <v>-0.001243005537</v>
      </c>
      <c r="AJ363" s="27">
        <f t="shared" si="25"/>
        <v>-0.03533423707</v>
      </c>
      <c r="AK363" s="27">
        <f t="shared" si="26"/>
        <v>-0.5435661654</v>
      </c>
      <c r="AL363" s="27">
        <f t="shared" si="27"/>
        <v>-0.006748057614</v>
      </c>
      <c r="AM363" s="27">
        <f t="shared" si="28"/>
        <v>0.06721675308</v>
      </c>
      <c r="AN363" s="27">
        <f t="shared" si="29"/>
        <v>0.02775795686</v>
      </c>
      <c r="AO363" s="27"/>
      <c r="AP363" s="27"/>
      <c r="AQ363" s="27"/>
    </row>
    <row r="364">
      <c r="A364" s="29">
        <v>5384.0</v>
      </c>
      <c r="B364" s="30">
        <v>1859.0</v>
      </c>
      <c r="C364" s="14">
        <v>4.0</v>
      </c>
      <c r="D364" s="15">
        <v>4.0</v>
      </c>
      <c r="E364" s="16">
        <v>6.0</v>
      </c>
      <c r="F364" s="17">
        <v>37.0</v>
      </c>
      <c r="G364" s="18">
        <v>150.0</v>
      </c>
      <c r="H364" s="19">
        <v>32.0</v>
      </c>
      <c r="I364" s="20">
        <v>12.0</v>
      </c>
      <c r="J364" s="21">
        <v>19.0</v>
      </c>
      <c r="K364" s="22">
        <v>9.0</v>
      </c>
      <c r="L364" s="63">
        <f t="shared" si="1"/>
        <v>4</v>
      </c>
      <c r="M364" s="63">
        <f t="shared" si="2"/>
        <v>69</v>
      </c>
      <c r="N364" s="63">
        <f t="shared" si="3"/>
        <v>6</v>
      </c>
      <c r="O364" s="63">
        <f t="shared" si="4"/>
        <v>21</v>
      </c>
      <c r="P364" s="64">
        <f t="shared" si="5"/>
        <v>21</v>
      </c>
      <c r="Q364" s="65">
        <f t="shared" si="6"/>
        <v>0.25</v>
      </c>
      <c r="R364" s="65">
        <f t="shared" si="7"/>
        <v>0.73</v>
      </c>
      <c r="S364" s="73">
        <f t="shared" si="8"/>
        <v>0.005379236148</v>
      </c>
      <c r="T364" s="66">
        <f t="shared" si="9"/>
        <v>0.2333333333</v>
      </c>
      <c r="U364" s="27">
        <f t="shared" si="10"/>
        <v>0.2257861336</v>
      </c>
      <c r="V364" s="27">
        <f t="shared" si="11"/>
        <v>-0.06881357119</v>
      </c>
      <c r="W364" s="27">
        <f t="shared" si="12"/>
        <v>-3.300141582</v>
      </c>
      <c r="X364" s="27">
        <f t="shared" si="13"/>
        <v>0.2166148407</v>
      </c>
      <c r="Y364" s="27">
        <f t="shared" si="14"/>
        <v>-0.0002389008288</v>
      </c>
      <c r="Z364" s="27">
        <f t="shared" si="15"/>
        <v>0.05847947288</v>
      </c>
      <c r="AA364" s="27">
        <f t="shared" si="16"/>
        <v>3.052518993</v>
      </c>
      <c r="AB364" s="27">
        <f t="shared" si="17"/>
        <v>0.04918634217</v>
      </c>
      <c r="AC364" s="27">
        <f t="shared" si="18"/>
        <v>0.52771404</v>
      </c>
      <c r="AD364" s="27">
        <f t="shared" si="19"/>
        <v>-0.1783100279</v>
      </c>
      <c r="AE364" s="27">
        <f t="shared" si="20"/>
        <v>0.00009427532242</v>
      </c>
      <c r="AF364" s="27">
        <f t="shared" si="21"/>
        <v>0.0007847844821</v>
      </c>
      <c r="AG364" s="27">
        <f t="shared" si="22"/>
        <v>-0.02454945379</v>
      </c>
      <c r="AH364" s="27">
        <f t="shared" si="23"/>
        <v>-0.9465949772</v>
      </c>
      <c r="AI364" s="27">
        <f t="shared" si="24"/>
        <v>-0.000729923968</v>
      </c>
      <c r="AJ364" s="27">
        <f t="shared" si="25"/>
        <v>-0.02465014217</v>
      </c>
      <c r="AK364" s="27">
        <f t="shared" si="26"/>
        <v>-0.450500497</v>
      </c>
      <c r="AL364" s="27">
        <f t="shared" si="27"/>
        <v>-0.005022631445</v>
      </c>
      <c r="AM364" s="27">
        <f t="shared" si="28"/>
        <v>0.05943594989</v>
      </c>
      <c r="AN364" s="27">
        <f t="shared" si="29"/>
        <v>0.02618713541</v>
      </c>
      <c r="AO364" s="27"/>
      <c r="AP364" s="27"/>
      <c r="AQ364" s="27"/>
    </row>
    <row r="365">
      <c r="A365" s="29">
        <v>5395.0</v>
      </c>
      <c r="B365" s="30">
        <v>608.0</v>
      </c>
      <c r="C365" s="14">
        <v>13.0</v>
      </c>
      <c r="D365" s="15">
        <v>3.0</v>
      </c>
      <c r="E365" s="16">
        <v>7.0</v>
      </c>
      <c r="F365" s="17">
        <v>14.0</v>
      </c>
      <c r="G365" s="18">
        <v>61.0</v>
      </c>
      <c r="H365" s="19">
        <v>8.0</v>
      </c>
      <c r="I365" s="20">
        <v>11.0</v>
      </c>
      <c r="J365" s="21">
        <v>32.0</v>
      </c>
      <c r="K365" s="22">
        <v>14.0</v>
      </c>
      <c r="L365" s="63">
        <f t="shared" si="1"/>
        <v>13</v>
      </c>
      <c r="M365" s="63">
        <f t="shared" si="2"/>
        <v>22</v>
      </c>
      <c r="N365" s="63">
        <f t="shared" si="3"/>
        <v>7</v>
      </c>
      <c r="O365" s="63">
        <f t="shared" si="4"/>
        <v>25</v>
      </c>
      <c r="P365" s="64">
        <f t="shared" si="5"/>
        <v>25</v>
      </c>
      <c r="Q365" s="65">
        <f t="shared" si="6"/>
        <v>0.5671641791</v>
      </c>
      <c r="R365" s="65">
        <f t="shared" si="7"/>
        <v>0.5223880597</v>
      </c>
      <c r="S365" s="73">
        <f t="shared" si="8"/>
        <v>0.03289473684</v>
      </c>
      <c r="T365" s="66">
        <f t="shared" si="9"/>
        <v>0.5319148936</v>
      </c>
      <c r="U365" s="27">
        <f t="shared" si="10"/>
        <v>0.5302339661</v>
      </c>
      <c r="V365" s="27">
        <f t="shared" si="11"/>
        <v>-0.4208040422</v>
      </c>
      <c r="W365" s="27">
        <f t="shared" si="12"/>
        <v>-2.361581586</v>
      </c>
      <c r="X365" s="27">
        <f t="shared" si="13"/>
        <v>0.4914247132</v>
      </c>
      <c r="Y365" s="27">
        <f t="shared" si="14"/>
        <v>-0.008933656891</v>
      </c>
      <c r="Z365" s="27">
        <f t="shared" si="15"/>
        <v>0.25590551</v>
      </c>
      <c r="AA365" s="27">
        <f t="shared" si="16"/>
        <v>1.56314454</v>
      </c>
      <c r="AB365" s="27">
        <f t="shared" si="17"/>
        <v>0.6823687321</v>
      </c>
      <c r="AC365" s="27">
        <f t="shared" si="18"/>
        <v>0.8567178499</v>
      </c>
      <c r="AD365" s="27">
        <f t="shared" si="19"/>
        <v>-0.9177266395</v>
      </c>
      <c r="AE365" s="27">
        <f t="shared" si="20"/>
        <v>0.02155834635</v>
      </c>
      <c r="AF365" s="27">
        <f t="shared" si="21"/>
        <v>0.02100063375</v>
      </c>
      <c r="AG365" s="27">
        <f t="shared" si="22"/>
        <v>-0.07687557957</v>
      </c>
      <c r="AH365" s="27">
        <f t="shared" si="23"/>
        <v>-0.3468768688</v>
      </c>
      <c r="AI365" s="27">
        <f t="shared" si="24"/>
        <v>-0.06192386028</v>
      </c>
      <c r="AJ365" s="27">
        <f t="shared" si="25"/>
        <v>-0.2447171473</v>
      </c>
      <c r="AK365" s="27">
        <f t="shared" si="26"/>
        <v>-0.523365177</v>
      </c>
      <c r="AL365" s="27">
        <f t="shared" si="27"/>
        <v>-0.1580791849</v>
      </c>
      <c r="AM365" s="27">
        <f t="shared" si="28"/>
        <v>0.2189057452</v>
      </c>
      <c r="AN365" s="27">
        <f t="shared" si="29"/>
        <v>0.3057696313</v>
      </c>
      <c r="AO365" s="27"/>
      <c r="AP365" s="27"/>
      <c r="AQ365" s="27"/>
    </row>
    <row r="366">
      <c r="A366" s="29">
        <v>5405.0</v>
      </c>
      <c r="B366" s="30">
        <v>2659.0</v>
      </c>
      <c r="C366" s="14">
        <v>6.0</v>
      </c>
      <c r="D366" s="15">
        <v>3.0</v>
      </c>
      <c r="E366" s="16">
        <v>13.0</v>
      </c>
      <c r="F366" s="17">
        <v>46.0</v>
      </c>
      <c r="G366" s="18">
        <v>107.0</v>
      </c>
      <c r="H366" s="19">
        <v>22.0</v>
      </c>
      <c r="I366" s="20">
        <v>13.0</v>
      </c>
      <c r="J366" s="21">
        <v>31.0</v>
      </c>
      <c r="K366" s="22">
        <v>23.0</v>
      </c>
      <c r="L366" s="63">
        <f t="shared" si="1"/>
        <v>6</v>
      </c>
      <c r="M366" s="63">
        <f t="shared" si="2"/>
        <v>68</v>
      </c>
      <c r="N366" s="63">
        <f t="shared" si="3"/>
        <v>13</v>
      </c>
      <c r="O366" s="63">
        <f t="shared" si="4"/>
        <v>36</v>
      </c>
      <c r="P366" s="64">
        <f t="shared" si="5"/>
        <v>36</v>
      </c>
      <c r="Q366" s="65">
        <f t="shared" si="6"/>
        <v>0.3414634146</v>
      </c>
      <c r="R366" s="65">
        <f t="shared" si="7"/>
        <v>0.6016260163</v>
      </c>
      <c r="S366" s="73">
        <f t="shared" si="8"/>
        <v>0.007145543437</v>
      </c>
      <c r="T366" s="66">
        <f t="shared" si="9"/>
        <v>0.3461538462</v>
      </c>
      <c r="U366" s="27">
        <f t="shared" si="10"/>
        <v>0.3449655678</v>
      </c>
      <c r="V366" s="27">
        <f t="shared" si="11"/>
        <v>-0.09140895629</v>
      </c>
      <c r="W366" s="27">
        <f t="shared" si="12"/>
        <v>-2.719795936</v>
      </c>
      <c r="X366" s="27">
        <f t="shared" si="13"/>
        <v>0.2958641727</v>
      </c>
      <c r="Y366" s="27">
        <f t="shared" si="14"/>
        <v>-0.0004215479321</v>
      </c>
      <c r="Z366" s="27">
        <f t="shared" si="15"/>
        <v>0.06402091117</v>
      </c>
      <c r="AA366" s="27">
        <f t="shared" si="16"/>
        <v>2.073317776</v>
      </c>
      <c r="AB366" s="27">
        <f t="shared" si="17"/>
        <v>0.08924077853</v>
      </c>
      <c r="AC366" s="27">
        <f t="shared" si="18"/>
        <v>0.5940275227</v>
      </c>
      <c r="AD366" s="27">
        <f t="shared" si="19"/>
        <v>-0.332647381</v>
      </c>
      <c r="AE366" s="27">
        <f t="shared" si="20"/>
        <v>0.0002209744118</v>
      </c>
      <c r="AF366" s="27">
        <f t="shared" si="21"/>
        <v>0.00114125702</v>
      </c>
      <c r="AG366" s="27">
        <f t="shared" si="22"/>
        <v>-0.02214950288</v>
      </c>
      <c r="AH366" s="27">
        <f t="shared" si="23"/>
        <v>-0.5298774531</v>
      </c>
      <c r="AI366" s="27">
        <f t="shared" si="24"/>
        <v>-0.001759183332</v>
      </c>
      <c r="AJ366" s="27">
        <f t="shared" si="25"/>
        <v>-0.03685886861</v>
      </c>
      <c r="AK366" s="27">
        <f t="shared" si="26"/>
        <v>-0.4179332662</v>
      </c>
      <c r="AL366" s="27">
        <f t="shared" si="27"/>
        <v>-0.01244670239</v>
      </c>
      <c r="AM366" s="27">
        <f t="shared" si="28"/>
        <v>0.0913821342</v>
      </c>
      <c r="AN366" s="27">
        <f t="shared" si="29"/>
        <v>0.06672683176</v>
      </c>
      <c r="AO366" s="27"/>
      <c r="AP366" s="27"/>
      <c r="AQ366" s="27"/>
    </row>
    <row r="367">
      <c r="A367" s="29">
        <v>5412.0</v>
      </c>
      <c r="B367" s="30">
        <v>3126.0</v>
      </c>
      <c r="C367" s="14">
        <v>2.0</v>
      </c>
      <c r="D367" s="15">
        <v>9.0</v>
      </c>
      <c r="E367" s="16">
        <v>10.0</v>
      </c>
      <c r="F367" s="17">
        <v>48.0</v>
      </c>
      <c r="G367" s="18">
        <v>109.0</v>
      </c>
      <c r="H367" s="19">
        <v>41.0</v>
      </c>
      <c r="I367" s="20">
        <v>20.0</v>
      </c>
      <c r="J367" s="21">
        <v>28.0</v>
      </c>
      <c r="K367" s="22">
        <v>15.0</v>
      </c>
      <c r="L367" s="63">
        <f t="shared" si="1"/>
        <v>2</v>
      </c>
      <c r="M367" s="63">
        <f t="shared" si="2"/>
        <v>89</v>
      </c>
      <c r="N367" s="63">
        <f t="shared" si="3"/>
        <v>10</v>
      </c>
      <c r="O367" s="63">
        <f t="shared" si="4"/>
        <v>35</v>
      </c>
      <c r="P367" s="64">
        <f t="shared" si="5"/>
        <v>34</v>
      </c>
      <c r="Q367" s="65">
        <f t="shared" si="6"/>
        <v>0.2720588235</v>
      </c>
      <c r="R367" s="65">
        <f t="shared" si="7"/>
        <v>0.6691176471</v>
      </c>
      <c r="S367" s="73">
        <f t="shared" si="8"/>
        <v>0.003838771593</v>
      </c>
      <c r="T367" s="66">
        <f t="shared" si="9"/>
        <v>0.2822580645</v>
      </c>
      <c r="U367" s="27">
        <f t="shared" si="10"/>
        <v>0.2730745392</v>
      </c>
      <c r="V367" s="27">
        <f t="shared" si="11"/>
        <v>-0.04910726635</v>
      </c>
      <c r="W367" s="27">
        <f t="shared" si="12"/>
        <v>-3.024908178</v>
      </c>
      <c r="X367" s="27">
        <f t="shared" si="13"/>
        <v>0.2357279149</v>
      </c>
      <c r="Y367" s="27">
        <f t="shared" si="14"/>
        <v>-0.000121663689</v>
      </c>
      <c r="Z367" s="27">
        <f t="shared" si="15"/>
        <v>0.03825205181</v>
      </c>
      <c r="AA367" s="27">
        <f t="shared" si="16"/>
        <v>2.564588099</v>
      </c>
      <c r="AB367" s="27">
        <f t="shared" si="17"/>
        <v>0.03819785677</v>
      </c>
      <c r="AC367" s="27">
        <f t="shared" si="18"/>
        <v>0.5263820604</v>
      </c>
      <c r="AD367" s="27">
        <f t="shared" si="19"/>
        <v>-0.2111647303</v>
      </c>
      <c r="AE367" s="27">
        <f t="shared" si="20"/>
        <v>0.00003426202383</v>
      </c>
      <c r="AF367" s="27">
        <f t="shared" si="21"/>
        <v>0.0003663307331</v>
      </c>
      <c r="AG367" s="27">
        <f t="shared" si="22"/>
        <v>-0.0147188115</v>
      </c>
      <c r="AH367" s="27">
        <f t="shared" si="23"/>
        <v>-0.7289589411</v>
      </c>
      <c r="AI367" s="27">
        <f t="shared" si="24"/>
        <v>-0.0004045234997</v>
      </c>
      <c r="AJ367" s="27">
        <f t="shared" si="25"/>
        <v>-0.01754662205</v>
      </c>
      <c r="AK367" s="27">
        <f t="shared" si="26"/>
        <v>-0.4118862832</v>
      </c>
      <c r="AL367" s="27">
        <f t="shared" si="27"/>
        <v>-0.004244715503</v>
      </c>
      <c r="AM367" s="27">
        <f t="shared" si="28"/>
        <v>0.06451704174</v>
      </c>
      <c r="AN367" s="27">
        <f t="shared" si="29"/>
        <v>0.03374865077</v>
      </c>
      <c r="AO367" s="27"/>
      <c r="AP367" s="27"/>
      <c r="AQ367" s="27"/>
    </row>
    <row r="368">
      <c r="A368" s="29">
        <v>5417.0</v>
      </c>
      <c r="B368" s="30">
        <v>2272.0</v>
      </c>
      <c r="C368" s="14">
        <v>8.0</v>
      </c>
      <c r="D368" s="15">
        <v>6.0</v>
      </c>
      <c r="E368" s="16">
        <v>10.0</v>
      </c>
      <c r="F368" s="17">
        <v>35.0</v>
      </c>
      <c r="G368" s="18">
        <v>104.0</v>
      </c>
      <c r="H368" s="19">
        <v>37.0</v>
      </c>
      <c r="I368" s="20">
        <v>23.0</v>
      </c>
      <c r="J368" s="21">
        <v>27.0</v>
      </c>
      <c r="K368" s="22">
        <v>15.0</v>
      </c>
      <c r="L368" s="63">
        <f t="shared" si="1"/>
        <v>8</v>
      </c>
      <c r="M368" s="63">
        <f t="shared" si="2"/>
        <v>72</v>
      </c>
      <c r="N368" s="63">
        <f t="shared" si="3"/>
        <v>10</v>
      </c>
      <c r="O368" s="63">
        <f t="shared" si="4"/>
        <v>38</v>
      </c>
      <c r="P368" s="64">
        <f t="shared" si="5"/>
        <v>38</v>
      </c>
      <c r="Q368" s="65">
        <f t="shared" si="6"/>
        <v>0.359375</v>
      </c>
      <c r="R368" s="65">
        <f t="shared" si="7"/>
        <v>0.625</v>
      </c>
      <c r="S368" s="73">
        <f t="shared" si="8"/>
        <v>0.007922535211</v>
      </c>
      <c r="T368" s="66">
        <f t="shared" si="9"/>
        <v>0.3454545455</v>
      </c>
      <c r="U368" s="27">
        <f t="shared" si="10"/>
        <v>0.3420033982</v>
      </c>
      <c r="V368" s="27">
        <f t="shared" si="11"/>
        <v>-0.1013485792</v>
      </c>
      <c r="W368" s="27">
        <f t="shared" si="12"/>
        <v>-2.825463683</v>
      </c>
      <c r="X368" s="27">
        <f t="shared" si="13"/>
        <v>0.3113838335</v>
      </c>
      <c r="Y368" s="27">
        <f t="shared" si="14"/>
        <v>-0.00051820881</v>
      </c>
      <c r="Z368" s="27">
        <f t="shared" si="15"/>
        <v>0.07374017677</v>
      </c>
      <c r="AA368" s="27">
        <f t="shared" si="16"/>
        <v>2.237549694</v>
      </c>
      <c r="AB368" s="27">
        <f t="shared" si="17"/>
        <v>0.1041348145</v>
      </c>
      <c r="AC368" s="27">
        <f t="shared" si="18"/>
        <v>0.6494768257</v>
      </c>
      <c r="AD368" s="27">
        <f t="shared" si="19"/>
        <v>-0.3684609561</v>
      </c>
      <c r="AE368" s="27">
        <f t="shared" si="20"/>
        <v>0.0003011818037</v>
      </c>
      <c r="AF368" s="27">
        <f t="shared" si="21"/>
        <v>0.001457453474</v>
      </c>
      <c r="AG368" s="27">
        <f t="shared" si="22"/>
        <v>-0.02650328557</v>
      </c>
      <c r="AH368" s="27">
        <f t="shared" si="23"/>
        <v>-0.594067327</v>
      </c>
      <c r="AI368" s="27">
        <f t="shared" si="24"/>
        <v>-0.002276001865</v>
      </c>
      <c r="AJ368" s="27">
        <f t="shared" si="25"/>
        <v>-0.04468152701</v>
      </c>
      <c r="AK368" s="27">
        <f t="shared" si="26"/>
        <v>-0.474698044</v>
      </c>
      <c r="AL368" s="27">
        <f t="shared" si="27"/>
        <v>-0.01528588493</v>
      </c>
      <c r="AM368" s="27">
        <f t="shared" si="28"/>
        <v>0.1051530979</v>
      </c>
      <c r="AN368" s="27">
        <f t="shared" si="29"/>
        <v>0.07778781165</v>
      </c>
      <c r="AO368" s="27"/>
      <c r="AP368" s="27"/>
      <c r="AQ368" s="27"/>
    </row>
    <row r="369">
      <c r="A369" s="29">
        <v>5425.0</v>
      </c>
      <c r="B369" s="30">
        <v>2550.0</v>
      </c>
      <c r="C369" s="14">
        <v>14.0</v>
      </c>
      <c r="D369" s="15">
        <v>1.0</v>
      </c>
      <c r="E369" s="16">
        <v>6.0</v>
      </c>
      <c r="F369" s="17">
        <v>69.0</v>
      </c>
      <c r="G369" s="18">
        <v>164.0</v>
      </c>
      <c r="H369" s="19">
        <v>35.0</v>
      </c>
      <c r="I369" s="20">
        <v>13.0</v>
      </c>
      <c r="J369" s="21">
        <v>27.0</v>
      </c>
      <c r="K369" s="22">
        <v>22.0</v>
      </c>
      <c r="L369" s="63">
        <f t="shared" si="1"/>
        <v>14</v>
      </c>
      <c r="M369" s="63">
        <f t="shared" si="2"/>
        <v>104</v>
      </c>
      <c r="N369" s="63">
        <f t="shared" si="3"/>
        <v>6</v>
      </c>
      <c r="O369" s="63">
        <f t="shared" si="4"/>
        <v>35</v>
      </c>
      <c r="P369" s="64">
        <f t="shared" si="5"/>
        <v>35</v>
      </c>
      <c r="Q369" s="65">
        <f t="shared" si="6"/>
        <v>0.3081761006</v>
      </c>
      <c r="R369" s="65">
        <f t="shared" si="7"/>
        <v>0.7421383648</v>
      </c>
      <c r="S369" s="73">
        <f t="shared" si="8"/>
        <v>0.007843137255</v>
      </c>
      <c r="T369" s="66">
        <f t="shared" si="9"/>
        <v>0.2517985612</v>
      </c>
      <c r="U369" s="27">
        <f t="shared" si="10"/>
        <v>0.2450543104</v>
      </c>
      <c r="V369" s="27">
        <f t="shared" si="11"/>
        <v>-0.1003328854</v>
      </c>
      <c r="W369" s="27">
        <f t="shared" si="12"/>
        <v>-3.355015996</v>
      </c>
      <c r="X369" s="27">
        <f t="shared" si="13"/>
        <v>0.2670220678</v>
      </c>
      <c r="Y369" s="27">
        <f t="shared" si="14"/>
        <v>-0.0005078741009</v>
      </c>
      <c r="Z369" s="27">
        <f t="shared" si="15"/>
        <v>0.08668314847</v>
      </c>
      <c r="AA369" s="27">
        <f t="shared" si="16"/>
        <v>3.154876918</v>
      </c>
      <c r="AB369" s="27">
        <f t="shared" si="17"/>
        <v>0.08840415528</v>
      </c>
      <c r="AC369" s="27">
        <f t="shared" si="18"/>
        <v>0.6613321237</v>
      </c>
      <c r="AD369" s="27">
        <f t="shared" si="19"/>
        <v>-0.2709528117</v>
      </c>
      <c r="AE369" s="27">
        <f t="shared" si="20"/>
        <v>0.00029221711</v>
      </c>
      <c r="AF369" s="27">
        <f t="shared" si="21"/>
        <v>0.001696097601</v>
      </c>
      <c r="AG369" s="27">
        <f t="shared" si="22"/>
        <v>-0.03699432303</v>
      </c>
      <c r="AH369" s="27">
        <f t="shared" si="23"/>
        <v>-0.9946041438</v>
      </c>
      <c r="AI369" s="27">
        <f t="shared" si="24"/>
        <v>-0.001912823865</v>
      </c>
      <c r="AJ369" s="27">
        <f t="shared" si="25"/>
        <v>-0.04504116379</v>
      </c>
      <c r="AK369" s="27">
        <f t="shared" si="26"/>
        <v>-0.5739555598</v>
      </c>
      <c r="AL369" s="27">
        <f t="shared" si="27"/>
        <v>-0.01112803314</v>
      </c>
      <c r="AM369" s="27">
        <f t="shared" si="28"/>
        <v>0.09181827404</v>
      </c>
      <c r="AN369" s="27">
        <f t="shared" si="29"/>
        <v>0.04905291661</v>
      </c>
      <c r="AO369" s="27"/>
      <c r="AP369" s="27"/>
      <c r="AQ369" s="27"/>
    </row>
    <row r="370">
      <c r="A370" s="29">
        <v>5501.0</v>
      </c>
      <c r="B370" s="30">
        <v>916.0</v>
      </c>
      <c r="C370" s="14">
        <v>10.0</v>
      </c>
      <c r="D370" s="15">
        <v>8.0</v>
      </c>
      <c r="E370" s="16">
        <v>20.0</v>
      </c>
      <c r="F370" s="17">
        <v>17.0</v>
      </c>
      <c r="G370" s="18">
        <v>56.0</v>
      </c>
      <c r="H370" s="19">
        <v>12.0</v>
      </c>
      <c r="I370" s="20">
        <v>20.0</v>
      </c>
      <c r="J370" s="21">
        <v>32.0</v>
      </c>
      <c r="K370" s="22">
        <v>25.0</v>
      </c>
      <c r="L370" s="63">
        <f t="shared" si="1"/>
        <v>10</v>
      </c>
      <c r="M370" s="63">
        <f t="shared" si="2"/>
        <v>29</v>
      </c>
      <c r="N370" s="63">
        <f t="shared" si="3"/>
        <v>20</v>
      </c>
      <c r="O370" s="63">
        <f t="shared" si="4"/>
        <v>45</v>
      </c>
      <c r="P370" s="64">
        <f t="shared" si="5"/>
        <v>45</v>
      </c>
      <c r="Q370" s="65">
        <f t="shared" si="6"/>
        <v>0.5288461538</v>
      </c>
      <c r="R370" s="65">
        <f t="shared" si="7"/>
        <v>0.375</v>
      </c>
      <c r="S370" s="73">
        <f t="shared" si="8"/>
        <v>0.0327510917</v>
      </c>
      <c r="T370" s="66">
        <f t="shared" si="9"/>
        <v>0.6081081081</v>
      </c>
      <c r="U370" s="27">
        <f t="shared" si="10"/>
        <v>0.6112243571</v>
      </c>
      <c r="V370" s="27">
        <f t="shared" si="11"/>
        <v>-0.41896647</v>
      </c>
      <c r="W370" s="27">
        <f t="shared" si="12"/>
        <v>-1.69527821</v>
      </c>
      <c r="X370" s="27">
        <f t="shared" si="13"/>
        <v>0.4582237015</v>
      </c>
      <c r="Y370" s="27">
        <f t="shared" si="14"/>
        <v>-0.008855804043</v>
      </c>
      <c r="Z370" s="27">
        <f t="shared" si="15"/>
        <v>0.1829013992</v>
      </c>
      <c r="AA370" s="27">
        <f t="shared" si="16"/>
        <v>0.8055178898</v>
      </c>
      <c r="AB370" s="27">
        <f t="shared" si="17"/>
        <v>0.633488943</v>
      </c>
      <c r="AC370" s="27">
        <f t="shared" si="18"/>
        <v>0.5734511103</v>
      </c>
      <c r="AD370" s="27">
        <f t="shared" si="19"/>
        <v>-0.7979109977</v>
      </c>
      <c r="AE370" s="27">
        <f t="shared" si="20"/>
        <v>0.02127715409</v>
      </c>
      <c r="AF370" s="27">
        <f t="shared" si="21"/>
        <v>0.01494407905</v>
      </c>
      <c r="AG370" s="27">
        <f t="shared" si="22"/>
        <v>-0.0394424442</v>
      </c>
      <c r="AH370" s="27">
        <f t="shared" si="23"/>
        <v>-0.1283185426</v>
      </c>
      <c r="AI370" s="27">
        <f t="shared" si="24"/>
        <v>-0.05723705864</v>
      </c>
      <c r="AJ370" s="27">
        <f t="shared" si="25"/>
        <v>-0.1630881283</v>
      </c>
      <c r="AK370" s="27">
        <f t="shared" si="26"/>
        <v>-0.25147883</v>
      </c>
      <c r="AL370" s="27">
        <f t="shared" si="27"/>
        <v>-0.1368406616</v>
      </c>
      <c r="AM370" s="27">
        <f t="shared" si="28"/>
        <v>0.1366269264</v>
      </c>
      <c r="AN370" s="27">
        <f t="shared" si="29"/>
        <v>0.2478882939</v>
      </c>
      <c r="AO370" s="27"/>
      <c r="AP370" s="27"/>
      <c r="AQ370" s="27"/>
    </row>
    <row r="371">
      <c r="A371" s="29">
        <v>5504.0</v>
      </c>
      <c r="B371" s="30">
        <v>2412.0</v>
      </c>
      <c r="C371" s="14">
        <v>23.0</v>
      </c>
      <c r="D371" s="15">
        <v>10.0</v>
      </c>
      <c r="E371" s="16">
        <v>29.0</v>
      </c>
      <c r="F371" s="17">
        <v>46.0</v>
      </c>
      <c r="G371" s="18">
        <v>137.0</v>
      </c>
      <c r="H371" s="19">
        <v>39.0</v>
      </c>
      <c r="I371" s="20">
        <v>33.0</v>
      </c>
      <c r="J371" s="21">
        <v>38.0</v>
      </c>
      <c r="K371" s="22">
        <v>44.0</v>
      </c>
      <c r="L371" s="63">
        <f t="shared" si="1"/>
        <v>23</v>
      </c>
      <c r="M371" s="63">
        <f t="shared" si="2"/>
        <v>85</v>
      </c>
      <c r="N371" s="63">
        <f t="shared" si="3"/>
        <v>29</v>
      </c>
      <c r="O371" s="63">
        <f t="shared" si="4"/>
        <v>77</v>
      </c>
      <c r="P371" s="64">
        <f t="shared" si="5"/>
        <v>77</v>
      </c>
      <c r="Q371" s="65">
        <f t="shared" si="6"/>
        <v>0.4672897196</v>
      </c>
      <c r="R371" s="65">
        <f t="shared" si="7"/>
        <v>0.5046728972</v>
      </c>
      <c r="S371" s="73">
        <f t="shared" si="8"/>
        <v>0.02155887231</v>
      </c>
      <c r="T371" s="66">
        <f t="shared" si="9"/>
        <v>0.475308642</v>
      </c>
      <c r="U371" s="27">
        <f t="shared" si="10"/>
        <v>0.4736530639</v>
      </c>
      <c r="V371" s="27">
        <f t="shared" si="11"/>
        <v>-0.2757906426</v>
      </c>
      <c r="W371" s="27">
        <f t="shared" si="12"/>
        <v>-2.281495909</v>
      </c>
      <c r="X371" s="27">
        <f t="shared" si="13"/>
        <v>0.4048875527</v>
      </c>
      <c r="Y371" s="27">
        <f t="shared" si="14"/>
        <v>-0.00383732441</v>
      </c>
      <c r="Z371" s="27">
        <f t="shared" si="15"/>
        <v>0.1620302124</v>
      </c>
      <c r="AA371" s="27">
        <f t="shared" si="16"/>
        <v>1.458923833</v>
      </c>
      <c r="AB371" s="27">
        <f t="shared" si="17"/>
        <v>0.3684649436</v>
      </c>
      <c r="AC371" s="27">
        <f t="shared" si="18"/>
        <v>0.6819177402</v>
      </c>
      <c r="AD371" s="27">
        <f t="shared" si="19"/>
        <v>-0.6229715361</v>
      </c>
      <c r="AE371" s="27">
        <f t="shared" si="20"/>
        <v>0.006068960574</v>
      </c>
      <c r="AF371" s="27">
        <f t="shared" si="21"/>
        <v>0.008714618683</v>
      </c>
      <c r="AG371" s="27">
        <f t="shared" si="22"/>
        <v>-0.04702420995</v>
      </c>
      <c r="AH371" s="27">
        <f t="shared" si="23"/>
        <v>-0.3127703397</v>
      </c>
      <c r="AI371" s="27">
        <f t="shared" si="24"/>
        <v>-0.02191465825</v>
      </c>
      <c r="AJ371" s="27">
        <f t="shared" si="25"/>
        <v>-0.1276609872</v>
      </c>
      <c r="AK371" s="27">
        <f t="shared" si="26"/>
        <v>-0.4024535257</v>
      </c>
      <c r="AL371" s="27">
        <f t="shared" si="27"/>
        <v>-0.07032814738</v>
      </c>
      <c r="AM371" s="27">
        <f t="shared" si="28"/>
        <v>0.1435584517</v>
      </c>
      <c r="AN371" s="27">
        <f t="shared" si="29"/>
        <v>0.1710120243</v>
      </c>
      <c r="AO371" s="27"/>
      <c r="AP371" s="27"/>
      <c r="AQ371" s="27"/>
    </row>
    <row r="372">
      <c r="A372" s="29">
        <v>5513.0</v>
      </c>
      <c r="B372" s="30">
        <v>2591.0</v>
      </c>
      <c r="C372" s="14">
        <v>17.0</v>
      </c>
      <c r="D372" s="15">
        <v>12.0</v>
      </c>
      <c r="E372" s="16">
        <v>18.0</v>
      </c>
      <c r="F372" s="17">
        <v>49.0</v>
      </c>
      <c r="G372" s="18">
        <v>109.0</v>
      </c>
      <c r="H372" s="19">
        <v>30.0</v>
      </c>
      <c r="I372" s="20">
        <v>27.0</v>
      </c>
      <c r="J372" s="21">
        <v>24.0</v>
      </c>
      <c r="K372" s="22">
        <v>15.0</v>
      </c>
      <c r="L372" s="63">
        <f t="shared" si="1"/>
        <v>17</v>
      </c>
      <c r="M372" s="63">
        <f t="shared" si="2"/>
        <v>79</v>
      </c>
      <c r="N372" s="63">
        <f t="shared" si="3"/>
        <v>18</v>
      </c>
      <c r="O372" s="63">
        <f t="shared" si="4"/>
        <v>42</v>
      </c>
      <c r="P372" s="64">
        <f t="shared" si="5"/>
        <v>42</v>
      </c>
      <c r="Q372" s="65">
        <f t="shared" si="6"/>
        <v>0.3782051282</v>
      </c>
      <c r="R372" s="65">
        <f t="shared" si="7"/>
        <v>0.6153846154</v>
      </c>
      <c r="S372" s="73">
        <f t="shared" si="8"/>
        <v>0.01350829795</v>
      </c>
      <c r="T372" s="66">
        <f t="shared" si="9"/>
        <v>0.347107438</v>
      </c>
      <c r="U372" s="27">
        <f t="shared" si="10"/>
        <v>0.3515424778</v>
      </c>
      <c r="V372" s="27">
        <f t="shared" si="11"/>
        <v>-0.17280413</v>
      </c>
      <c r="W372" s="27">
        <f t="shared" si="12"/>
        <v>-2.781995011</v>
      </c>
      <c r="X372" s="27">
        <f t="shared" si="13"/>
        <v>0.3276993744</v>
      </c>
      <c r="Y372" s="27">
        <f t="shared" si="14"/>
        <v>-0.001506529703</v>
      </c>
      <c r="Z372" s="27">
        <f t="shared" si="15"/>
        <v>0.1237961804</v>
      </c>
      <c r="AA372" s="27">
        <f t="shared" si="16"/>
        <v>2.169231608</v>
      </c>
      <c r="AB372" s="27">
        <f t="shared" si="17"/>
        <v>0.1868581103</v>
      </c>
      <c r="AC372" s="27">
        <f t="shared" si="18"/>
        <v>0.6729918858</v>
      </c>
      <c r="AD372" s="27">
        <f t="shared" si="19"/>
        <v>-0.4080849488</v>
      </c>
      <c r="AE372" s="27">
        <f t="shared" si="20"/>
        <v>0.001492925341</v>
      </c>
      <c r="AF372" s="27">
        <f t="shared" si="21"/>
        <v>0.004171903208</v>
      </c>
      <c r="AG372" s="27">
        <f t="shared" si="22"/>
        <v>-0.04380961171</v>
      </c>
      <c r="AH372" s="27">
        <f t="shared" si="23"/>
        <v>-0.5670684948</v>
      </c>
      <c r="AI372" s="27">
        <f t="shared" si="24"/>
        <v>-0.006963459778</v>
      </c>
      <c r="AJ372" s="27">
        <f t="shared" si="25"/>
        <v>-0.07894245511</v>
      </c>
      <c r="AK372" s="27">
        <f t="shared" si="26"/>
        <v>-0.484317574</v>
      </c>
      <c r="AL372" s="27">
        <f t="shared" si="27"/>
        <v>-0.02886596905</v>
      </c>
      <c r="AM372" s="27">
        <f t="shared" si="28"/>
        <v>0.1146694664</v>
      </c>
      <c r="AN372" s="27">
        <f t="shared" si="29"/>
        <v>0.09066720078</v>
      </c>
      <c r="AO372" s="27"/>
      <c r="AP372" s="27"/>
      <c r="AQ372" s="27"/>
    </row>
    <row r="373">
      <c r="A373" s="29">
        <v>5530.0</v>
      </c>
      <c r="B373" s="30">
        <v>3327.0</v>
      </c>
      <c r="C373" s="14">
        <v>38.0</v>
      </c>
      <c r="D373" s="15">
        <v>73.0</v>
      </c>
      <c r="E373" s="16">
        <v>35.0</v>
      </c>
      <c r="F373" s="17">
        <v>30.0</v>
      </c>
      <c r="G373" s="18">
        <v>221.0</v>
      </c>
      <c r="H373" s="19">
        <v>18.0</v>
      </c>
      <c r="I373" s="20">
        <v>94.0</v>
      </c>
      <c r="J373" s="21">
        <v>293.0</v>
      </c>
      <c r="K373" s="22">
        <v>87.0</v>
      </c>
      <c r="L373" s="63">
        <f t="shared" si="1"/>
        <v>38</v>
      </c>
      <c r="M373" s="63">
        <f t="shared" si="2"/>
        <v>48</v>
      </c>
      <c r="N373" s="63">
        <f t="shared" si="3"/>
        <v>35</v>
      </c>
      <c r="O373" s="63">
        <f t="shared" si="4"/>
        <v>181</v>
      </c>
      <c r="P373" s="64">
        <f t="shared" si="5"/>
        <v>179</v>
      </c>
      <c r="Q373" s="65">
        <f t="shared" si="6"/>
        <v>0.7251655629</v>
      </c>
      <c r="R373" s="65">
        <f t="shared" si="7"/>
        <v>0.2847682119</v>
      </c>
      <c r="S373" s="73">
        <f t="shared" si="8"/>
        <v>0.02194168921</v>
      </c>
      <c r="T373" s="66">
        <f t="shared" si="9"/>
        <v>0.7903930131</v>
      </c>
      <c r="U373" s="27">
        <f t="shared" si="10"/>
        <v>0.7810246324</v>
      </c>
      <c r="V373" s="27">
        <f t="shared" si="11"/>
        <v>-0.280687806</v>
      </c>
      <c r="W373" s="27">
        <f t="shared" si="12"/>
        <v>-1.287363585</v>
      </c>
      <c r="X373" s="27">
        <f t="shared" si="13"/>
        <v>0.6283264916</v>
      </c>
      <c r="Y373" s="27">
        <f t="shared" si="14"/>
        <v>-0.003974811654</v>
      </c>
      <c r="Z373" s="27">
        <f t="shared" si="15"/>
        <v>0.09305110751</v>
      </c>
      <c r="AA373" s="27">
        <f t="shared" si="16"/>
        <v>0.4645106453</v>
      </c>
      <c r="AB373" s="27">
        <f t="shared" si="17"/>
        <v>0.581957325</v>
      </c>
      <c r="AC373" s="27">
        <f t="shared" si="18"/>
        <v>0.5971239082</v>
      </c>
      <c r="AD373" s="27">
        <f t="shared" si="19"/>
        <v>-1.500272312</v>
      </c>
      <c r="AE373" s="27">
        <f t="shared" si="20"/>
        <v>0.006398031492</v>
      </c>
      <c r="AF373" s="27">
        <f t="shared" si="21"/>
        <v>0.005093519266</v>
      </c>
      <c r="AG373" s="27">
        <f t="shared" si="22"/>
        <v>-0.0152380214</v>
      </c>
      <c r="AH373" s="27">
        <f t="shared" si="23"/>
        <v>-0.05619143721</v>
      </c>
      <c r="AI373" s="27">
        <f t="shared" si="24"/>
        <v>-0.03522683991</v>
      </c>
      <c r="AJ373" s="27">
        <f t="shared" si="25"/>
        <v>-0.1137718156</v>
      </c>
      <c r="AK373" s="27">
        <f t="shared" si="26"/>
        <v>-0.198851895</v>
      </c>
      <c r="AL373" s="27">
        <f t="shared" si="27"/>
        <v>-0.1723753205</v>
      </c>
      <c r="AM373" s="27">
        <f t="shared" si="28"/>
        <v>0.1950797465</v>
      </c>
      <c r="AN373" s="27">
        <f t="shared" si="29"/>
        <v>0.639115696</v>
      </c>
      <c r="AO373" s="27"/>
      <c r="AP373" s="27"/>
      <c r="AQ373" s="27"/>
    </row>
    <row r="374">
      <c r="A374" s="29">
        <v>5531.0</v>
      </c>
      <c r="B374" s="30">
        <v>572.0</v>
      </c>
      <c r="C374" s="14">
        <v>4.0</v>
      </c>
      <c r="D374" s="15">
        <v>9.0</v>
      </c>
      <c r="E374" s="16">
        <v>8.0</v>
      </c>
      <c r="F374" s="17">
        <v>7.0</v>
      </c>
      <c r="G374" s="18">
        <v>49.0</v>
      </c>
      <c r="H374" s="19">
        <v>8.0</v>
      </c>
      <c r="I374" s="20">
        <v>7.0</v>
      </c>
      <c r="J374" s="21">
        <v>18.0</v>
      </c>
      <c r="K374" s="22">
        <v>15.0</v>
      </c>
      <c r="L374" s="63">
        <f t="shared" si="1"/>
        <v>4</v>
      </c>
      <c r="M374" s="63">
        <f t="shared" si="2"/>
        <v>15</v>
      </c>
      <c r="N374" s="63">
        <f t="shared" si="3"/>
        <v>8</v>
      </c>
      <c r="O374" s="63">
        <f t="shared" si="4"/>
        <v>22</v>
      </c>
      <c r="P374" s="64">
        <f t="shared" si="5"/>
        <v>22</v>
      </c>
      <c r="Q374" s="65">
        <f t="shared" si="6"/>
        <v>0.5306122449</v>
      </c>
      <c r="R374" s="65">
        <f t="shared" si="7"/>
        <v>0.387755102</v>
      </c>
      <c r="S374" s="73">
        <f t="shared" si="8"/>
        <v>0.02097902098</v>
      </c>
      <c r="T374" s="66">
        <f t="shared" si="9"/>
        <v>0.5945945946</v>
      </c>
      <c r="U374" s="27">
        <f t="shared" si="10"/>
        <v>0.5960441211</v>
      </c>
      <c r="V374" s="27">
        <f t="shared" si="11"/>
        <v>-0.2683729276</v>
      </c>
      <c r="W374" s="27">
        <f t="shared" si="12"/>
        <v>-1.752940734</v>
      </c>
      <c r="X374" s="27">
        <f t="shared" si="13"/>
        <v>0.4597539476</v>
      </c>
      <c r="Y374" s="27">
        <f t="shared" si="14"/>
        <v>-0.003633681606</v>
      </c>
      <c r="Z374" s="27">
        <f t="shared" si="15"/>
        <v>0.1211442253</v>
      </c>
      <c r="AA374" s="27">
        <f t="shared" si="16"/>
        <v>0.8612469492</v>
      </c>
      <c r="AB374" s="27">
        <f t="shared" si="17"/>
        <v>0.4071424568</v>
      </c>
      <c r="AC374" s="27">
        <f t="shared" si="18"/>
        <v>0.594936438</v>
      </c>
      <c r="AD374" s="27">
        <f t="shared" si="19"/>
        <v>-0.8032491719</v>
      </c>
      <c r="AE374" s="27">
        <f t="shared" si="20"/>
        <v>0.005592317851</v>
      </c>
      <c r="AF374" s="27">
        <f t="shared" si="21"/>
        <v>0.00634036532</v>
      </c>
      <c r="AG374" s="27">
        <f t="shared" si="22"/>
        <v>-0.02701318311</v>
      </c>
      <c r="AH374" s="27">
        <f t="shared" si="23"/>
        <v>-0.1418626859</v>
      </c>
      <c r="AI374" s="27">
        <f t="shared" si="24"/>
        <v>-0.02356373326</v>
      </c>
      <c r="AJ374" s="27">
        <f t="shared" si="25"/>
        <v>-0.1083816992</v>
      </c>
      <c r="AK374" s="27">
        <f t="shared" si="26"/>
        <v>-0.2697750957</v>
      </c>
      <c r="AL374" s="27">
        <f t="shared" si="27"/>
        <v>-0.08824100319</v>
      </c>
      <c r="AM374" s="27">
        <f t="shared" si="28"/>
        <v>0.142219251</v>
      </c>
      <c r="AN374" s="27">
        <f t="shared" si="29"/>
        <v>0.2503800787</v>
      </c>
      <c r="AO374" s="27"/>
      <c r="AP374" s="27"/>
      <c r="AQ374" s="27"/>
    </row>
    <row r="375">
      <c r="A375" s="29">
        <v>5533.0</v>
      </c>
      <c r="B375" s="30">
        <v>2049.0</v>
      </c>
      <c r="C375" s="14">
        <v>11.0</v>
      </c>
      <c r="D375" s="15">
        <v>16.0</v>
      </c>
      <c r="E375" s="16">
        <v>23.0</v>
      </c>
      <c r="F375" s="17">
        <v>70.0</v>
      </c>
      <c r="G375" s="18">
        <v>199.0</v>
      </c>
      <c r="H375" s="19">
        <v>39.0</v>
      </c>
      <c r="I375" s="20">
        <v>25.0</v>
      </c>
      <c r="J375" s="21">
        <v>52.0</v>
      </c>
      <c r="K375" s="22">
        <v>29.0</v>
      </c>
      <c r="L375" s="63">
        <f t="shared" si="1"/>
        <v>11</v>
      </c>
      <c r="M375" s="63">
        <f t="shared" si="2"/>
        <v>109</v>
      </c>
      <c r="N375" s="63">
        <f t="shared" si="3"/>
        <v>23</v>
      </c>
      <c r="O375" s="63">
        <f t="shared" si="4"/>
        <v>54</v>
      </c>
      <c r="P375" s="64">
        <f t="shared" si="5"/>
        <v>52</v>
      </c>
      <c r="Q375" s="65">
        <f t="shared" si="6"/>
        <v>0.3299492386</v>
      </c>
      <c r="R375" s="65">
        <f t="shared" si="7"/>
        <v>0.6091370558</v>
      </c>
      <c r="S375" s="73">
        <f t="shared" si="8"/>
        <v>0.01659346022</v>
      </c>
      <c r="T375" s="66">
        <f t="shared" si="9"/>
        <v>0.3312883436</v>
      </c>
      <c r="U375" s="27">
        <f t="shared" si="10"/>
        <v>0.3176759164</v>
      </c>
      <c r="V375" s="27">
        <f t="shared" si="11"/>
        <v>-0.2122708922</v>
      </c>
      <c r="W375" s="27">
        <f t="shared" si="12"/>
        <v>-2.753751407</v>
      </c>
      <c r="X375" s="27">
        <f t="shared" si="13"/>
        <v>0.285887607</v>
      </c>
      <c r="Y375" s="27">
        <f t="shared" si="14"/>
        <v>-0.002273266507</v>
      </c>
      <c r="Z375" s="27">
        <f t="shared" si="15"/>
        <v>0.1505261513</v>
      </c>
      <c r="AA375" s="27">
        <f t="shared" si="16"/>
        <v>2.125409877</v>
      </c>
      <c r="AB375" s="27">
        <f t="shared" si="17"/>
        <v>0.2002479123</v>
      </c>
      <c r="AC375" s="27">
        <f t="shared" si="18"/>
        <v>0.5811629645</v>
      </c>
      <c r="AD375" s="27">
        <f t="shared" si="19"/>
        <v>-0.3105918186</v>
      </c>
      <c r="AE375" s="27">
        <f t="shared" si="20"/>
        <v>0.00276724156</v>
      </c>
      <c r="AF375" s="27">
        <f t="shared" si="21"/>
        <v>0.006231251261</v>
      </c>
      <c r="AG375" s="27">
        <f t="shared" si="22"/>
        <v>-0.05272814607</v>
      </c>
      <c r="AH375" s="27">
        <f t="shared" si="23"/>
        <v>-0.5499721211</v>
      </c>
      <c r="AI375" s="27">
        <f t="shared" si="24"/>
        <v>-0.009166793395</v>
      </c>
      <c r="AJ375" s="27">
        <f t="shared" si="25"/>
        <v>-0.08374040529</v>
      </c>
      <c r="AK375" s="27">
        <f t="shared" si="26"/>
        <v>-0.4139870115</v>
      </c>
      <c r="AL375" s="27">
        <f t="shared" si="27"/>
        <v>-0.02698745327</v>
      </c>
      <c r="AM375" s="27">
        <f t="shared" si="28"/>
        <v>0.08638843596</v>
      </c>
      <c r="AN375" s="27">
        <f t="shared" si="29"/>
        <v>0.06020178374</v>
      </c>
      <c r="AO375" s="27"/>
      <c r="AP375" s="27"/>
      <c r="AQ375" s="27"/>
    </row>
    <row r="376">
      <c r="A376" s="29">
        <v>5545.0</v>
      </c>
      <c r="B376" s="30">
        <v>1158.0</v>
      </c>
      <c r="C376" s="14">
        <v>1.0</v>
      </c>
      <c r="D376" s="15">
        <v>2.0</v>
      </c>
      <c r="E376" s="16">
        <v>0.0</v>
      </c>
      <c r="F376" s="17">
        <v>16.0</v>
      </c>
      <c r="G376" s="18">
        <v>34.0</v>
      </c>
      <c r="H376" s="19">
        <v>9.0</v>
      </c>
      <c r="I376" s="20">
        <v>3.0</v>
      </c>
      <c r="J376" s="21">
        <v>20.0</v>
      </c>
      <c r="K376" s="22">
        <v>3.0</v>
      </c>
      <c r="L376" s="63">
        <f t="shared" si="1"/>
        <v>1</v>
      </c>
      <c r="M376" s="63">
        <f t="shared" si="2"/>
        <v>25</v>
      </c>
      <c r="N376" s="63">
        <f t="shared" si="3"/>
        <v>0</v>
      </c>
      <c r="O376" s="63">
        <f t="shared" si="4"/>
        <v>6</v>
      </c>
      <c r="P376" s="64">
        <f t="shared" si="5"/>
        <v>6</v>
      </c>
      <c r="Q376" s="65">
        <f t="shared" si="6"/>
        <v>0.21875</v>
      </c>
      <c r="R376" s="65">
        <f t="shared" si="7"/>
        <v>0.8125</v>
      </c>
      <c r="S376" s="73">
        <f t="shared" si="8"/>
        <v>0.0008635578584</v>
      </c>
      <c r="T376" s="66">
        <f t="shared" si="9"/>
        <v>0.1935483871</v>
      </c>
      <c r="U376" s="27">
        <f t="shared" si="10"/>
        <v>0.181295428</v>
      </c>
      <c r="V376" s="27">
        <f t="shared" si="11"/>
        <v>-0.01104701458</v>
      </c>
      <c r="W376" s="27">
        <f t="shared" si="12"/>
        <v>-3.673102788</v>
      </c>
      <c r="X376" s="27">
        <f t="shared" si="13"/>
        <v>0.1895379856</v>
      </c>
      <c r="Y376" s="27">
        <f t="shared" si="14"/>
        <v>-0.000006156860551</v>
      </c>
      <c r="Z376" s="27">
        <f t="shared" si="15"/>
        <v>0.01044900145</v>
      </c>
      <c r="AA376" s="27">
        <f t="shared" si="16"/>
        <v>3.781458983</v>
      </c>
      <c r="AB376" s="27">
        <f t="shared" si="17"/>
        <v>0.006909130729</v>
      </c>
      <c r="AC376" s="27">
        <f t="shared" si="18"/>
        <v>0.513933836</v>
      </c>
      <c r="AD376" s="27">
        <f t="shared" si="19"/>
        <v>-0.1365186151</v>
      </c>
      <c r="AE376" s="27">
        <f t="shared" si="20"/>
        <v>0.0000003900412302</v>
      </c>
      <c r="AF376" s="27">
        <f t="shared" si="21"/>
        <v>0.00002251088541</v>
      </c>
      <c r="AG376" s="27">
        <f t="shared" si="22"/>
        <v>-0.00488217883</v>
      </c>
      <c r="AH376" s="27">
        <f t="shared" si="23"/>
        <v>-1.305165917</v>
      </c>
      <c r="AI376" s="27">
        <f t="shared" si="24"/>
        <v>-0.00001645990553</v>
      </c>
      <c r="AJ376" s="27">
        <f t="shared" si="25"/>
        <v>-0.003853885624</v>
      </c>
      <c r="AK376" s="27">
        <f t="shared" si="26"/>
        <v>-0.488319814</v>
      </c>
      <c r="AL376" s="27">
        <f t="shared" si="27"/>
        <v>-0.0006173312297</v>
      </c>
      <c r="AM376" s="27">
        <f t="shared" si="28"/>
        <v>0.05064841085</v>
      </c>
      <c r="AN376" s="27">
        <f t="shared" si="29"/>
        <v>0.01754333485</v>
      </c>
      <c r="AO376" s="27"/>
      <c r="AP376" s="27"/>
      <c r="AQ376" s="27"/>
    </row>
    <row r="377">
      <c r="A377" s="29">
        <v>5550.0</v>
      </c>
      <c r="B377" s="30">
        <v>760.0</v>
      </c>
      <c r="C377" s="14">
        <v>5.0</v>
      </c>
      <c r="D377" s="15">
        <v>8.0</v>
      </c>
      <c r="E377" s="16">
        <v>28.0</v>
      </c>
      <c r="F377" s="17">
        <v>9.0</v>
      </c>
      <c r="G377" s="18">
        <v>50.0</v>
      </c>
      <c r="H377" s="19">
        <v>10.0</v>
      </c>
      <c r="I377" s="20">
        <v>11.0</v>
      </c>
      <c r="J377" s="21">
        <v>31.0</v>
      </c>
      <c r="K377" s="22">
        <v>12.0</v>
      </c>
      <c r="L377" s="63">
        <f t="shared" si="1"/>
        <v>5</v>
      </c>
      <c r="M377" s="63">
        <f t="shared" si="2"/>
        <v>19</v>
      </c>
      <c r="N377" s="63">
        <f t="shared" si="3"/>
        <v>28</v>
      </c>
      <c r="O377" s="63">
        <f t="shared" si="4"/>
        <v>23</v>
      </c>
      <c r="P377" s="64">
        <f t="shared" si="5"/>
        <v>23</v>
      </c>
      <c r="Q377" s="65">
        <f t="shared" si="6"/>
        <v>0.3733333333</v>
      </c>
      <c r="R377" s="65">
        <f t="shared" si="7"/>
        <v>0.32</v>
      </c>
      <c r="S377" s="73">
        <f t="shared" si="8"/>
        <v>0.04342105263</v>
      </c>
      <c r="T377" s="66">
        <f t="shared" si="9"/>
        <v>0.5476190476</v>
      </c>
      <c r="U377" s="27">
        <f t="shared" si="10"/>
        <v>0.5528655447</v>
      </c>
      <c r="V377" s="27">
        <f t="shared" si="11"/>
        <v>-0.5554613357</v>
      </c>
      <c r="W377" s="27">
        <f t="shared" si="12"/>
        <v>-1.446637406</v>
      </c>
      <c r="X377" s="27">
        <f t="shared" si="13"/>
        <v>0.3234781621</v>
      </c>
      <c r="Y377" s="27">
        <f t="shared" si="14"/>
        <v>-0.01556600377</v>
      </c>
      <c r="Z377" s="27">
        <f t="shared" si="15"/>
        <v>0.2069237331</v>
      </c>
      <c r="AA377" s="27">
        <f t="shared" si="16"/>
        <v>0.5865602269</v>
      </c>
      <c r="AB377" s="27">
        <f t="shared" si="17"/>
        <v>0.5928994171</v>
      </c>
      <c r="AC377" s="27">
        <f t="shared" si="18"/>
        <v>0.3454478757</v>
      </c>
      <c r="AD377" s="27">
        <f t="shared" si="19"/>
        <v>-0.3976392871</v>
      </c>
      <c r="AE377" s="27">
        <f t="shared" si="20"/>
        <v>0.04958350673</v>
      </c>
      <c r="AF377" s="27">
        <f t="shared" si="21"/>
        <v>0.02241491002</v>
      </c>
      <c r="AG377" s="27">
        <f t="shared" si="22"/>
        <v>-0.03807814712</v>
      </c>
      <c r="AH377" s="27">
        <f t="shared" si="23"/>
        <v>-0.07973436691</v>
      </c>
      <c r="AI377" s="27">
        <f t="shared" si="24"/>
        <v>-0.07102215708</v>
      </c>
      <c r="AJ377" s="27">
        <f t="shared" si="25"/>
        <v>-0.130251593</v>
      </c>
      <c r="AK377" s="27">
        <f t="shared" si="26"/>
        <v>-0.1292725364</v>
      </c>
      <c r="AL377" s="27">
        <f t="shared" si="27"/>
        <v>-0.09041168582</v>
      </c>
      <c r="AM377" s="27">
        <f t="shared" si="28"/>
        <v>0.05810183446</v>
      </c>
      <c r="AN377" s="27">
        <f t="shared" si="29"/>
        <v>0.08720839058</v>
      </c>
      <c r="AO377" s="27"/>
      <c r="AP377" s="27"/>
      <c r="AQ377" s="27"/>
    </row>
    <row r="378">
      <c r="A378" s="29">
        <v>5554.0</v>
      </c>
      <c r="B378" s="30">
        <v>1799.0</v>
      </c>
      <c r="C378" s="14">
        <v>9.0</v>
      </c>
      <c r="D378" s="15">
        <v>7.0</v>
      </c>
      <c r="E378" s="16">
        <v>17.0</v>
      </c>
      <c r="F378" s="17">
        <v>41.0</v>
      </c>
      <c r="G378" s="18">
        <v>134.0</v>
      </c>
      <c r="H378" s="19">
        <v>36.0</v>
      </c>
      <c r="I378" s="20">
        <v>28.0</v>
      </c>
      <c r="J378" s="21">
        <v>39.0</v>
      </c>
      <c r="K378" s="22">
        <v>32.0</v>
      </c>
      <c r="L378" s="63">
        <f t="shared" si="1"/>
        <v>9</v>
      </c>
      <c r="M378" s="63">
        <f t="shared" si="2"/>
        <v>77</v>
      </c>
      <c r="N378" s="63">
        <f t="shared" si="3"/>
        <v>17</v>
      </c>
      <c r="O378" s="63">
        <f t="shared" si="4"/>
        <v>60</v>
      </c>
      <c r="P378" s="64">
        <f t="shared" si="5"/>
        <v>60</v>
      </c>
      <c r="Q378" s="65">
        <f t="shared" si="6"/>
        <v>0.4233128834</v>
      </c>
      <c r="R378" s="65">
        <f t="shared" si="7"/>
        <v>0.527607362</v>
      </c>
      <c r="S378" s="73">
        <f t="shared" si="8"/>
        <v>0.0144524736</v>
      </c>
      <c r="T378" s="66">
        <f t="shared" si="9"/>
        <v>0.4379562044</v>
      </c>
      <c r="U378" s="27">
        <f t="shared" si="10"/>
        <v>0.4330159014</v>
      </c>
      <c r="V378" s="27">
        <f t="shared" si="11"/>
        <v>-0.184882443</v>
      </c>
      <c r="W378" s="27">
        <f t="shared" si="12"/>
        <v>-2.385176704</v>
      </c>
      <c r="X378" s="27">
        <f t="shared" si="13"/>
        <v>0.3667834112</v>
      </c>
      <c r="Y378" s="27">
        <f t="shared" si="14"/>
        <v>-0.001724490496</v>
      </c>
      <c r="Z378" s="27">
        <f t="shared" si="15"/>
        <v>0.1135567646</v>
      </c>
      <c r="AA378" s="27">
        <f t="shared" si="16"/>
        <v>1.594536072</v>
      </c>
      <c r="AB378" s="27">
        <f t="shared" si="17"/>
        <v>0.2237626408</v>
      </c>
      <c r="AC378" s="27">
        <f t="shared" si="18"/>
        <v>0.6458149781</v>
      </c>
      <c r="AD378" s="27">
        <f t="shared" si="19"/>
        <v>-0.5112328159</v>
      </c>
      <c r="AE378" s="27">
        <f t="shared" si="20"/>
        <v>0.00182836437</v>
      </c>
      <c r="AF378" s="27">
        <f t="shared" si="21"/>
        <v>0.004094317734</v>
      </c>
      <c r="AG378" s="27">
        <f t="shared" si="22"/>
        <v>-0.03445397876</v>
      </c>
      <c r="AH378" s="27">
        <f t="shared" si="23"/>
        <v>-0.3573782813</v>
      </c>
      <c r="AI378" s="27">
        <f t="shared" si="24"/>
        <v>-0.008921589795</v>
      </c>
      <c r="AJ378" s="27">
        <f t="shared" si="25"/>
        <v>-0.08104952375</v>
      </c>
      <c r="AK378" s="27">
        <f t="shared" si="26"/>
        <v>-0.3984673353</v>
      </c>
      <c r="AL378" s="27">
        <f t="shared" si="27"/>
        <v>-0.03868974265</v>
      </c>
      <c r="AM378" s="27">
        <f t="shared" si="28"/>
        <v>0.1231629691</v>
      </c>
      <c r="AN378" s="27">
        <f t="shared" si="29"/>
        <v>0.1271312821</v>
      </c>
      <c r="AO378" s="27"/>
      <c r="AP378" s="27"/>
      <c r="AQ378" s="27"/>
    </row>
    <row r="379">
      <c r="A379" s="29">
        <v>5556.0</v>
      </c>
      <c r="B379" s="30">
        <v>2533.0</v>
      </c>
      <c r="C379" s="14">
        <v>37.0</v>
      </c>
      <c r="D379" s="15">
        <v>35.0</v>
      </c>
      <c r="E379" s="16">
        <v>79.0</v>
      </c>
      <c r="F379" s="17">
        <v>43.0</v>
      </c>
      <c r="G379" s="18">
        <v>123.0</v>
      </c>
      <c r="H379" s="19">
        <v>26.0</v>
      </c>
      <c r="I379" s="20">
        <v>64.0</v>
      </c>
      <c r="J379" s="21">
        <v>61.0</v>
      </c>
      <c r="K379" s="22">
        <v>69.0</v>
      </c>
      <c r="L379" s="63">
        <f t="shared" si="1"/>
        <v>37</v>
      </c>
      <c r="M379" s="63">
        <f t="shared" si="2"/>
        <v>69</v>
      </c>
      <c r="N379" s="63">
        <f t="shared" si="3"/>
        <v>79</v>
      </c>
      <c r="O379" s="63">
        <f t="shared" si="4"/>
        <v>133</v>
      </c>
      <c r="P379" s="64">
        <f t="shared" si="5"/>
        <v>133</v>
      </c>
      <c r="Q379" s="65">
        <f t="shared" si="6"/>
        <v>0.534591195</v>
      </c>
      <c r="R379" s="65">
        <f t="shared" si="7"/>
        <v>0.3333333333</v>
      </c>
      <c r="S379" s="73">
        <f t="shared" si="8"/>
        <v>0.04579549941</v>
      </c>
      <c r="T379" s="66">
        <f t="shared" si="9"/>
        <v>0.6584158416</v>
      </c>
      <c r="U379" s="27">
        <f t="shared" si="10"/>
        <v>0.6627866467</v>
      </c>
      <c r="V379" s="27">
        <f t="shared" si="11"/>
        <v>-0.5858363105</v>
      </c>
      <c r="W379" s="27">
        <f t="shared" si="12"/>
        <v>-1.506913964</v>
      </c>
      <c r="X379" s="27">
        <f t="shared" si="13"/>
        <v>0.4632015461</v>
      </c>
      <c r="Y379" s="27">
        <f t="shared" si="14"/>
        <v>-0.01731498162</v>
      </c>
      <c r="Z379" s="27">
        <f t="shared" si="15"/>
        <v>0.2273324978</v>
      </c>
      <c r="AA379" s="27">
        <f t="shared" si="16"/>
        <v>0.6364585796</v>
      </c>
      <c r="AB379" s="27">
        <f t="shared" si="17"/>
        <v>0.8954235424</v>
      </c>
      <c r="AC379" s="27">
        <f t="shared" si="18"/>
        <v>0.5152717429</v>
      </c>
      <c r="AD379" s="27">
        <f t="shared" si="19"/>
        <v>-0.8153411347</v>
      </c>
      <c r="AE379" s="27">
        <f t="shared" si="20"/>
        <v>0.05817074073</v>
      </c>
      <c r="AF379" s="27">
        <f t="shared" si="21"/>
        <v>0.02597231554</v>
      </c>
      <c r="AG379" s="27">
        <f t="shared" si="22"/>
        <v>-0.04357684596</v>
      </c>
      <c r="AH379" s="27">
        <f t="shared" si="23"/>
        <v>-0.09012221376</v>
      </c>
      <c r="AI379" s="27">
        <f t="shared" si="24"/>
        <v>-0.1131263554</v>
      </c>
      <c r="AJ379" s="27">
        <f t="shared" si="25"/>
        <v>-0.2049081798</v>
      </c>
      <c r="AK379" s="27">
        <f t="shared" si="26"/>
        <v>-0.2008578629</v>
      </c>
      <c r="AL379" s="27">
        <f t="shared" si="27"/>
        <v>-0.195522655</v>
      </c>
      <c r="AM379" s="27">
        <f t="shared" si="28"/>
        <v>0.1240991133</v>
      </c>
      <c r="AN379" s="27">
        <f t="shared" si="29"/>
        <v>0.2560550656</v>
      </c>
      <c r="AO379" s="27"/>
      <c r="AP379" s="27"/>
      <c r="AQ379" s="27"/>
    </row>
    <row r="380">
      <c r="A380" s="29">
        <v>5560.0</v>
      </c>
      <c r="B380" s="30">
        <v>2000.0</v>
      </c>
      <c r="C380" s="14">
        <v>16.0</v>
      </c>
      <c r="D380" s="15">
        <v>12.0</v>
      </c>
      <c r="E380" s="16">
        <v>14.0</v>
      </c>
      <c r="F380" s="17">
        <v>79.0</v>
      </c>
      <c r="G380" s="18">
        <v>189.0</v>
      </c>
      <c r="H380" s="19">
        <v>31.0</v>
      </c>
      <c r="I380" s="20">
        <v>28.0</v>
      </c>
      <c r="J380" s="21">
        <v>27.0</v>
      </c>
      <c r="K380" s="22">
        <v>12.0</v>
      </c>
      <c r="L380" s="63">
        <f t="shared" si="1"/>
        <v>16</v>
      </c>
      <c r="M380" s="63">
        <f t="shared" si="2"/>
        <v>110</v>
      </c>
      <c r="N380" s="63">
        <f t="shared" si="3"/>
        <v>14</v>
      </c>
      <c r="O380" s="63">
        <f t="shared" si="4"/>
        <v>40</v>
      </c>
      <c r="P380" s="64">
        <f t="shared" si="5"/>
        <v>39</v>
      </c>
      <c r="Q380" s="65">
        <f t="shared" si="6"/>
        <v>0.3111111111</v>
      </c>
      <c r="R380" s="65">
        <f t="shared" si="7"/>
        <v>0.7</v>
      </c>
      <c r="S380" s="73">
        <f t="shared" si="8"/>
        <v>0.015</v>
      </c>
      <c r="T380" s="66">
        <f t="shared" si="9"/>
        <v>0.2666666667</v>
      </c>
      <c r="U380" s="27">
        <f t="shared" si="10"/>
        <v>0.2558327816</v>
      </c>
      <c r="V380" s="27">
        <f t="shared" si="11"/>
        <v>-0.1918866433</v>
      </c>
      <c r="W380" s="27">
        <f t="shared" si="12"/>
        <v>-3.164519325</v>
      </c>
      <c r="X380" s="27">
        <f t="shared" si="13"/>
        <v>0.2695651351</v>
      </c>
      <c r="Y380" s="27">
        <f t="shared" si="14"/>
        <v>-0.001857628879</v>
      </c>
      <c r="Z380" s="27">
        <f t="shared" si="15"/>
        <v>0.1563685029</v>
      </c>
      <c r="AA380" s="27">
        <f t="shared" si="16"/>
        <v>2.806782336</v>
      </c>
      <c r="AB380" s="27">
        <f t="shared" si="17"/>
        <v>0.1706831655</v>
      </c>
      <c r="AC380" s="27">
        <f t="shared" si="18"/>
        <v>0.62972269</v>
      </c>
      <c r="AD380" s="27">
        <f t="shared" si="19"/>
        <v>-0.2761383938</v>
      </c>
      <c r="AE380" s="27">
        <f t="shared" si="20"/>
        <v>0.002044136876</v>
      </c>
      <c r="AF380" s="27">
        <f t="shared" si="21"/>
        <v>0.005851495623</v>
      </c>
      <c r="AG380" s="27">
        <f t="shared" si="22"/>
        <v>-0.06294523255</v>
      </c>
      <c r="AH380" s="27">
        <f t="shared" si="23"/>
        <v>-0.8346218216</v>
      </c>
      <c r="AI380" s="27">
        <f t="shared" si="24"/>
        <v>-0.007063085043</v>
      </c>
      <c r="AJ380" s="27">
        <f t="shared" si="25"/>
        <v>-0.08202396715</v>
      </c>
      <c r="AK380" s="27">
        <f t="shared" si="26"/>
        <v>-0.5154910714</v>
      </c>
      <c r="AL380" s="27">
        <f t="shared" si="27"/>
        <v>-0.0216896721</v>
      </c>
      <c r="AM380" s="27">
        <f t="shared" si="28"/>
        <v>0.08826233533</v>
      </c>
      <c r="AN380" s="27">
        <f t="shared" si="29"/>
        <v>0.05046781862</v>
      </c>
      <c r="AO380" s="27"/>
      <c r="AP380" s="27"/>
      <c r="AQ380" s="27"/>
    </row>
    <row r="381">
      <c r="A381" s="29">
        <v>5563.0</v>
      </c>
      <c r="B381" s="30">
        <v>1682.0</v>
      </c>
      <c r="C381" s="14">
        <v>2.0</v>
      </c>
      <c r="D381" s="15">
        <v>2.0</v>
      </c>
      <c r="E381" s="16">
        <v>0.0</v>
      </c>
      <c r="F381" s="17">
        <v>17.0</v>
      </c>
      <c r="G381" s="18">
        <v>52.0</v>
      </c>
      <c r="H381" s="19">
        <v>12.0</v>
      </c>
      <c r="I381" s="20">
        <v>2.0</v>
      </c>
      <c r="J381" s="21">
        <v>4.0</v>
      </c>
      <c r="K381" s="22">
        <v>4.0</v>
      </c>
      <c r="L381" s="63">
        <f t="shared" si="1"/>
        <v>2</v>
      </c>
      <c r="M381" s="63">
        <f t="shared" si="2"/>
        <v>29</v>
      </c>
      <c r="N381" s="63">
        <f t="shared" si="3"/>
        <v>0</v>
      </c>
      <c r="O381" s="63">
        <f t="shared" si="4"/>
        <v>6</v>
      </c>
      <c r="P381" s="64">
        <f t="shared" si="5"/>
        <v>6</v>
      </c>
      <c r="Q381" s="65">
        <f t="shared" si="6"/>
        <v>0.2162162162</v>
      </c>
      <c r="R381" s="65">
        <f t="shared" si="7"/>
        <v>0.8378378378</v>
      </c>
      <c r="S381" s="73">
        <f t="shared" si="8"/>
        <v>0.001189060642</v>
      </c>
      <c r="T381" s="66">
        <f t="shared" si="9"/>
        <v>0.1714285714</v>
      </c>
      <c r="U381" s="27">
        <f t="shared" si="10"/>
        <v>0.1647046207</v>
      </c>
      <c r="V381" s="27">
        <f t="shared" si="11"/>
        <v>-0.01521099035</v>
      </c>
      <c r="W381" s="27">
        <f t="shared" si="12"/>
        <v>-3.787648613</v>
      </c>
      <c r="X381" s="27">
        <f t="shared" si="13"/>
        <v>0.1873425649</v>
      </c>
      <c r="Y381" s="27">
        <f t="shared" si="14"/>
        <v>-0.00001167305265</v>
      </c>
      <c r="Z381" s="27">
        <f t="shared" si="15"/>
        <v>0.01483624351</v>
      </c>
      <c r="AA381" s="27">
        <f t="shared" si="16"/>
        <v>4.020986307</v>
      </c>
      <c r="AB381" s="27">
        <f t="shared" si="17"/>
        <v>0.00940321086</v>
      </c>
      <c r="AC381" s="27">
        <f t="shared" si="18"/>
        <v>0.5238223357</v>
      </c>
      <c r="AD381" s="27">
        <f t="shared" si="19"/>
        <v>-0.1333743379</v>
      </c>
      <c r="AE381" s="27">
        <f t="shared" si="20"/>
        <v>0.000001018235439</v>
      </c>
      <c r="AF381" s="27">
        <f t="shared" si="21"/>
        <v>0.00004401029753</v>
      </c>
      <c r="AG381" s="27">
        <f t="shared" si="22"/>
        <v>-0.007148245294</v>
      </c>
      <c r="AH381" s="27">
        <f t="shared" si="23"/>
        <v>-1.431118265</v>
      </c>
      <c r="AI381" s="27">
        <f t="shared" si="24"/>
        <v>-0.00003084556053</v>
      </c>
      <c r="AJ381" s="27">
        <f t="shared" si="25"/>
        <v>-0.005408641378</v>
      </c>
      <c r="AK381" s="27">
        <f t="shared" si="26"/>
        <v>-0.5132367521</v>
      </c>
      <c r="AL381" s="27">
        <f t="shared" si="27"/>
        <v>-0.0008304456485</v>
      </c>
      <c r="AM381" s="27">
        <f t="shared" si="28"/>
        <v>0.05102497799</v>
      </c>
      <c r="AN381" s="27">
        <f t="shared" si="29"/>
        <v>0.0169407548</v>
      </c>
      <c r="AO381" s="27"/>
      <c r="AP381" s="27"/>
      <c r="AQ381" s="27"/>
    </row>
    <row r="382">
      <c r="A382" s="29">
        <v>5565.0</v>
      </c>
      <c r="B382" s="30">
        <v>1927.0</v>
      </c>
      <c r="C382" s="14">
        <v>4.0</v>
      </c>
      <c r="D382" s="15">
        <v>3.0</v>
      </c>
      <c r="E382" s="16">
        <v>14.0</v>
      </c>
      <c r="F382" s="17">
        <v>28.0</v>
      </c>
      <c r="G382" s="18">
        <v>109.0</v>
      </c>
      <c r="H382" s="19">
        <v>38.0</v>
      </c>
      <c r="I382" s="20">
        <v>9.0</v>
      </c>
      <c r="J382" s="21">
        <v>16.0</v>
      </c>
      <c r="K382" s="22">
        <v>14.0</v>
      </c>
      <c r="L382" s="63">
        <f t="shared" si="1"/>
        <v>4</v>
      </c>
      <c r="M382" s="63">
        <f t="shared" si="2"/>
        <v>66</v>
      </c>
      <c r="N382" s="63">
        <f t="shared" si="3"/>
        <v>14</v>
      </c>
      <c r="O382" s="63">
        <f t="shared" si="4"/>
        <v>23</v>
      </c>
      <c r="P382" s="64">
        <f t="shared" si="5"/>
        <v>23</v>
      </c>
      <c r="Q382" s="65">
        <f t="shared" si="6"/>
        <v>0.2523364486</v>
      </c>
      <c r="R382" s="65">
        <f t="shared" si="7"/>
        <v>0.6542056075</v>
      </c>
      <c r="S382" s="73">
        <f t="shared" si="8"/>
        <v>0.009340944473</v>
      </c>
      <c r="T382" s="66">
        <f t="shared" si="9"/>
        <v>0.2584269663</v>
      </c>
      <c r="U382" s="27">
        <f t="shared" si="10"/>
        <v>0.2529590464</v>
      </c>
      <c r="V382" s="27">
        <f t="shared" si="11"/>
        <v>-0.1194934987</v>
      </c>
      <c r="W382" s="27">
        <f t="shared" si="12"/>
        <v>-2.957494696</v>
      </c>
      <c r="X382" s="27">
        <f t="shared" si="13"/>
        <v>0.2186392785</v>
      </c>
      <c r="Y382" s="27">
        <f t="shared" si="14"/>
        <v>-0.0007203739787</v>
      </c>
      <c r="Z382" s="27">
        <f t="shared" si="15"/>
        <v>0.09100495343</v>
      </c>
      <c r="AA382" s="27">
        <f t="shared" si="16"/>
        <v>2.451552394</v>
      </c>
      <c r="AB382" s="27">
        <f t="shared" si="17"/>
        <v>0.08620941235</v>
      </c>
      <c r="AC382" s="27">
        <f t="shared" si="18"/>
        <v>0.4773424182</v>
      </c>
      <c r="AD382" s="27">
        <f t="shared" si="19"/>
        <v>-0.1816584999</v>
      </c>
      <c r="AE382" s="27">
        <f t="shared" si="20"/>
        <v>0.0004936379806</v>
      </c>
      <c r="AF382" s="27">
        <f t="shared" si="21"/>
        <v>0.002120714323</v>
      </c>
      <c r="AG382" s="27">
        <f t="shared" si="22"/>
        <v>-0.03423693028</v>
      </c>
      <c r="AH382" s="27">
        <f t="shared" si="23"/>
        <v>-0.681300021</v>
      </c>
      <c r="AI382" s="27">
        <f t="shared" si="24"/>
        <v>-0.002221559568</v>
      </c>
      <c r="AJ382" s="27">
        <f t="shared" si="25"/>
        <v>-0.03871871975</v>
      </c>
      <c r="AK382" s="27">
        <f t="shared" si="26"/>
        <v>-0.3651893104</v>
      </c>
      <c r="AL382" s="27">
        <f t="shared" si="27"/>
        <v>-0.008885491322</v>
      </c>
      <c r="AM382" s="27">
        <f t="shared" si="28"/>
        <v>0.05426509476</v>
      </c>
      <c r="AN382" s="27">
        <f t="shared" si="29"/>
        <v>0.02692823739</v>
      </c>
      <c r="AO382" s="27"/>
      <c r="AP382" s="27"/>
      <c r="AQ382" s="27"/>
    </row>
    <row r="383">
      <c r="A383" s="29">
        <v>5566.0</v>
      </c>
      <c r="B383" s="30">
        <v>3340.0</v>
      </c>
      <c r="C383" s="14">
        <v>19.0</v>
      </c>
      <c r="D383" s="15">
        <v>24.0</v>
      </c>
      <c r="E383" s="16">
        <v>36.0</v>
      </c>
      <c r="F383" s="17">
        <v>100.0</v>
      </c>
      <c r="G383" s="18">
        <v>242.0</v>
      </c>
      <c r="H383" s="19">
        <v>50.0</v>
      </c>
      <c r="I383" s="20">
        <v>37.0</v>
      </c>
      <c r="J383" s="21">
        <v>64.0</v>
      </c>
      <c r="K383" s="22">
        <v>48.0</v>
      </c>
      <c r="L383" s="63">
        <f t="shared" si="1"/>
        <v>19</v>
      </c>
      <c r="M383" s="63">
        <f t="shared" si="2"/>
        <v>150</v>
      </c>
      <c r="N383" s="63">
        <f t="shared" si="3"/>
        <v>36</v>
      </c>
      <c r="O383" s="63">
        <f t="shared" si="4"/>
        <v>85</v>
      </c>
      <c r="P383" s="64">
        <f t="shared" si="5"/>
        <v>84</v>
      </c>
      <c r="Q383" s="65">
        <f t="shared" si="6"/>
        <v>0.3586206897</v>
      </c>
      <c r="R383" s="65">
        <f t="shared" si="7"/>
        <v>0.5827586207</v>
      </c>
      <c r="S383" s="73">
        <f t="shared" si="8"/>
        <v>0.01646706587</v>
      </c>
      <c r="T383" s="66">
        <f t="shared" si="9"/>
        <v>0.3617021277</v>
      </c>
      <c r="U383" s="27">
        <f t="shared" si="10"/>
        <v>0.3536166325</v>
      </c>
      <c r="V383" s="27">
        <f t="shared" si="11"/>
        <v>-0.2106539996</v>
      </c>
      <c r="W383" s="27">
        <f t="shared" si="12"/>
        <v>-2.63450131</v>
      </c>
      <c r="X383" s="27">
        <f t="shared" si="13"/>
        <v>0.3107302542</v>
      </c>
      <c r="Y383" s="27">
        <f t="shared" si="14"/>
        <v>-0.002238766921</v>
      </c>
      <c r="Z383" s="27">
        <f t="shared" si="15"/>
        <v>0.1429107533</v>
      </c>
      <c r="AA383" s="27">
        <f t="shared" si="16"/>
        <v>1.945315594</v>
      </c>
      <c r="AB383" s="27">
        <f t="shared" si="17"/>
        <v>0.2159909088</v>
      </c>
      <c r="AC383" s="27">
        <f t="shared" si="18"/>
        <v>0.6043100657</v>
      </c>
      <c r="AD383" s="27">
        <f t="shared" si="19"/>
        <v>-0.3669158168</v>
      </c>
      <c r="AE383" s="27">
        <f t="shared" si="20"/>
        <v>0.002704486785</v>
      </c>
      <c r="AF383" s="27">
        <f t="shared" si="21"/>
        <v>0.00587093779</v>
      </c>
      <c r="AG383" s="27">
        <f t="shared" si="22"/>
        <v>-0.04789267992</v>
      </c>
      <c r="AH383" s="27">
        <f t="shared" si="23"/>
        <v>-0.4815725629</v>
      </c>
      <c r="AI383" s="27">
        <f t="shared" si="24"/>
        <v>-0.009812150077</v>
      </c>
      <c r="AJ383" s="27">
        <f t="shared" si="25"/>
        <v>-0.08641243044</v>
      </c>
      <c r="AK383" s="27">
        <f t="shared" si="26"/>
        <v>-0.411834097</v>
      </c>
      <c r="AL383" s="27">
        <f t="shared" si="27"/>
        <v>-0.03163862414</v>
      </c>
      <c r="AM383" s="27">
        <f t="shared" si="28"/>
        <v>0.09763504257</v>
      </c>
      <c r="AN383" s="27">
        <f t="shared" si="29"/>
        <v>0.07729902073</v>
      </c>
      <c r="AO383" s="27"/>
      <c r="AP383" s="27"/>
      <c r="AQ383" s="27"/>
    </row>
    <row r="384">
      <c r="A384" s="29">
        <v>5569.0</v>
      </c>
      <c r="B384" s="30">
        <v>2635.0</v>
      </c>
      <c r="C384" s="14">
        <v>12.0</v>
      </c>
      <c r="D384" s="15">
        <v>18.0</v>
      </c>
      <c r="E384" s="16">
        <v>32.0</v>
      </c>
      <c r="F384" s="17">
        <v>57.0</v>
      </c>
      <c r="G384" s="18">
        <v>188.0</v>
      </c>
      <c r="H384" s="19">
        <v>36.0</v>
      </c>
      <c r="I384" s="20">
        <v>28.0</v>
      </c>
      <c r="J384" s="21">
        <v>26.0</v>
      </c>
      <c r="K384" s="22">
        <v>28.0</v>
      </c>
      <c r="L384" s="63">
        <f t="shared" si="1"/>
        <v>12</v>
      </c>
      <c r="M384" s="63">
        <f t="shared" si="2"/>
        <v>93</v>
      </c>
      <c r="N384" s="63">
        <f t="shared" si="3"/>
        <v>32</v>
      </c>
      <c r="O384" s="63">
        <f t="shared" si="4"/>
        <v>56</v>
      </c>
      <c r="P384" s="64">
        <f t="shared" si="5"/>
        <v>56</v>
      </c>
      <c r="Q384" s="65">
        <f t="shared" si="6"/>
        <v>0.3523316062</v>
      </c>
      <c r="R384" s="65">
        <f t="shared" si="7"/>
        <v>0.5440414508</v>
      </c>
      <c r="S384" s="73">
        <f t="shared" si="8"/>
        <v>0.01669829222</v>
      </c>
      <c r="T384" s="66">
        <f t="shared" si="9"/>
        <v>0.3758389262</v>
      </c>
      <c r="U384" s="27">
        <f t="shared" si="10"/>
        <v>0.3719187519</v>
      </c>
      <c r="V384" s="27">
        <f t="shared" si="11"/>
        <v>-0.2136119495</v>
      </c>
      <c r="W384" s="27">
        <f t="shared" si="12"/>
        <v>-2.459470978</v>
      </c>
      <c r="X384" s="27">
        <f t="shared" si="13"/>
        <v>0.305281019</v>
      </c>
      <c r="Y384" s="27">
        <f t="shared" si="14"/>
        <v>-0.002302080732</v>
      </c>
      <c r="Z384" s="27">
        <f t="shared" si="15"/>
        <v>0.1352894795</v>
      </c>
      <c r="AA384" s="27">
        <f t="shared" si="16"/>
        <v>1.695417395</v>
      </c>
      <c r="AB384" s="27">
        <f t="shared" si="17"/>
        <v>0.215182807</v>
      </c>
      <c r="AC384" s="27">
        <f t="shared" si="18"/>
        <v>0.5542674486</v>
      </c>
      <c r="AD384" s="27">
        <f t="shared" si="19"/>
        <v>-0.3541595507</v>
      </c>
      <c r="AE384" s="27">
        <f t="shared" si="20"/>
        <v>0.002820021156</v>
      </c>
      <c r="AF384" s="27">
        <f t="shared" si="21"/>
        <v>0.005635888991</v>
      </c>
      <c r="AG384" s="27">
        <f t="shared" si="22"/>
        <v>-0.04232642032</v>
      </c>
      <c r="AH384" s="27">
        <f t="shared" si="23"/>
        <v>-0.3918244977</v>
      </c>
      <c r="AI384" s="27">
        <f t="shared" si="24"/>
        <v>-0.009912703427</v>
      </c>
      <c r="AJ384" s="27">
        <f t="shared" si="25"/>
        <v>-0.08036956175</v>
      </c>
      <c r="AK384" s="27">
        <f t="shared" si="26"/>
        <v>-0.352634768</v>
      </c>
      <c r="AL384" s="27">
        <f t="shared" si="27"/>
        <v>-0.03096748586</v>
      </c>
      <c r="AM384" s="27">
        <f t="shared" si="28"/>
        <v>0.08797950778</v>
      </c>
      <c r="AN384" s="27">
        <f t="shared" si="29"/>
        <v>0.07330317385</v>
      </c>
      <c r="AO384" s="27"/>
      <c r="AP384" s="27"/>
      <c r="AQ384" s="27"/>
    </row>
    <row r="385">
      <c r="A385" s="29">
        <v>5570.0</v>
      </c>
      <c r="B385" s="30">
        <v>3157.0</v>
      </c>
      <c r="C385" s="14">
        <v>8.0</v>
      </c>
      <c r="D385" s="15">
        <v>14.0</v>
      </c>
      <c r="E385" s="16">
        <v>12.0</v>
      </c>
      <c r="F385" s="17">
        <v>44.0</v>
      </c>
      <c r="G385" s="18">
        <v>192.0</v>
      </c>
      <c r="H385" s="19">
        <v>33.0</v>
      </c>
      <c r="I385" s="20">
        <v>14.0</v>
      </c>
      <c r="J385" s="21">
        <v>51.0</v>
      </c>
      <c r="K385" s="22">
        <v>29.0</v>
      </c>
      <c r="L385" s="63">
        <f t="shared" si="1"/>
        <v>8</v>
      </c>
      <c r="M385" s="63">
        <f t="shared" si="2"/>
        <v>77</v>
      </c>
      <c r="N385" s="63">
        <f t="shared" si="3"/>
        <v>12</v>
      </c>
      <c r="O385" s="63">
        <f t="shared" si="4"/>
        <v>43</v>
      </c>
      <c r="P385" s="64">
        <f t="shared" si="5"/>
        <v>43</v>
      </c>
      <c r="Q385" s="65">
        <f t="shared" si="6"/>
        <v>0.3642857143</v>
      </c>
      <c r="R385" s="65">
        <f t="shared" si="7"/>
        <v>0.6071428571</v>
      </c>
      <c r="S385" s="73">
        <f t="shared" si="8"/>
        <v>0.006335128286</v>
      </c>
      <c r="T385" s="66">
        <f t="shared" si="9"/>
        <v>0.3583333333</v>
      </c>
      <c r="U385" s="27">
        <f t="shared" si="10"/>
        <v>0.3571514803</v>
      </c>
      <c r="V385" s="27">
        <f t="shared" si="11"/>
        <v>-0.08104176676</v>
      </c>
      <c r="W385" s="27">
        <f t="shared" si="12"/>
        <v>-2.744736149</v>
      </c>
      <c r="X385" s="27">
        <f t="shared" si="13"/>
        <v>0.3156387679</v>
      </c>
      <c r="Y385" s="27">
        <f t="shared" si="14"/>
        <v>-0.0003313502202</v>
      </c>
      <c r="Z385" s="27">
        <f t="shared" si="15"/>
        <v>0.05728043175</v>
      </c>
      <c r="AA385" s="27">
        <f t="shared" si="16"/>
        <v>2.111516282</v>
      </c>
      <c r="AB385" s="27">
        <f t="shared" si="17"/>
        <v>0.08440758252</v>
      </c>
      <c r="AC385" s="27">
        <f t="shared" si="18"/>
        <v>0.6395416168</v>
      </c>
      <c r="AD385" s="27">
        <f t="shared" si="19"/>
        <v>-0.378599496</v>
      </c>
      <c r="AE385" s="27">
        <f t="shared" si="20"/>
        <v>0.0001539935167</v>
      </c>
      <c r="AF385" s="27">
        <f t="shared" si="21"/>
        <v>0.0009052906689</v>
      </c>
      <c r="AG385" s="27">
        <f t="shared" si="22"/>
        <v>-0.01999920339</v>
      </c>
      <c r="AH385" s="27">
        <f t="shared" si="23"/>
        <v>-0.5445882734</v>
      </c>
      <c r="AI385" s="27">
        <f t="shared" si="24"/>
        <v>-0.001475194768</v>
      </c>
      <c r="AJ385" s="27">
        <f t="shared" si="25"/>
        <v>-0.03518231346</v>
      </c>
      <c r="AK385" s="27">
        <f t="shared" si="26"/>
        <v>-0.454081142</v>
      </c>
      <c r="AL385" s="27">
        <f t="shared" si="27"/>
        <v>-0.01255944297</v>
      </c>
      <c r="AM385" s="27">
        <f t="shared" si="28"/>
        <v>0.1049594391</v>
      </c>
      <c r="AN385" s="27">
        <f t="shared" si="29"/>
        <v>0.08102040114</v>
      </c>
      <c r="AO385" s="27"/>
      <c r="AP385" s="27"/>
      <c r="AQ385" s="27"/>
    </row>
    <row r="386">
      <c r="A386" s="29">
        <v>5571.0</v>
      </c>
      <c r="B386" s="30">
        <v>1712.0</v>
      </c>
      <c r="C386" s="14">
        <v>1.0</v>
      </c>
      <c r="D386" s="15">
        <v>4.0</v>
      </c>
      <c r="E386" s="16">
        <v>5.0</v>
      </c>
      <c r="F386" s="17">
        <v>16.0</v>
      </c>
      <c r="G386" s="18">
        <v>60.0</v>
      </c>
      <c r="H386" s="19">
        <v>9.0</v>
      </c>
      <c r="I386" s="20">
        <v>6.0</v>
      </c>
      <c r="J386" s="21">
        <v>16.0</v>
      </c>
      <c r="K386" s="22">
        <v>9.0</v>
      </c>
      <c r="L386" s="63">
        <f t="shared" si="1"/>
        <v>1</v>
      </c>
      <c r="M386" s="63">
        <f t="shared" si="2"/>
        <v>25</v>
      </c>
      <c r="N386" s="63">
        <f t="shared" si="3"/>
        <v>5</v>
      </c>
      <c r="O386" s="63">
        <f t="shared" si="4"/>
        <v>15</v>
      </c>
      <c r="P386" s="64">
        <f t="shared" si="5"/>
        <v>15</v>
      </c>
      <c r="Q386" s="65">
        <f t="shared" si="6"/>
        <v>0.347826087</v>
      </c>
      <c r="R386" s="65">
        <f t="shared" si="7"/>
        <v>0.5652173913</v>
      </c>
      <c r="S386" s="73">
        <f t="shared" si="8"/>
        <v>0.003504672897</v>
      </c>
      <c r="T386" s="66">
        <f t="shared" si="9"/>
        <v>0.375</v>
      </c>
      <c r="U386" s="27">
        <f t="shared" si="10"/>
        <v>0.3740372245</v>
      </c>
      <c r="V386" s="27">
        <f t="shared" si="11"/>
        <v>-0.04483332786</v>
      </c>
      <c r="W386" s="27">
        <f t="shared" si="12"/>
        <v>-2.55520194</v>
      </c>
      <c r="X386" s="27">
        <f t="shared" si="13"/>
        <v>0.3013771697</v>
      </c>
      <c r="Y386" s="27">
        <f t="shared" si="14"/>
        <v>-0.0001014078129</v>
      </c>
      <c r="Z386" s="27">
        <f t="shared" si="15"/>
        <v>0.02950006584</v>
      </c>
      <c r="AA386" s="27">
        <f t="shared" si="16"/>
        <v>1.829968808</v>
      </c>
      <c r="AB386" s="27">
        <f t="shared" si="17"/>
        <v>0.0445854905</v>
      </c>
      <c r="AC386" s="27">
        <f t="shared" si="18"/>
        <v>0.5684777187</v>
      </c>
      <c r="AD386" s="27">
        <f t="shared" si="19"/>
        <v>-0.3451596759</v>
      </c>
      <c r="AE386" s="27">
        <f t="shared" si="20"/>
        <v>0.00002607225924</v>
      </c>
      <c r="AF386" s="27">
        <f t="shared" si="21"/>
        <v>0.0002579270095</v>
      </c>
      <c r="AG386" s="27">
        <f t="shared" si="22"/>
        <v>-0.009588574036</v>
      </c>
      <c r="AH386" s="27">
        <f t="shared" si="23"/>
        <v>-0.4393819017</v>
      </c>
      <c r="AI386" s="27">
        <f t="shared" si="24"/>
        <v>-0.0004310756845</v>
      </c>
      <c r="AJ386" s="27">
        <f t="shared" si="25"/>
        <v>-0.01730059768</v>
      </c>
      <c r="AK386" s="27">
        <f t="shared" si="26"/>
        <v>-0.3757532357</v>
      </c>
      <c r="AL386" s="27">
        <f t="shared" si="27"/>
        <v>-0.006334356116</v>
      </c>
      <c r="AM386" s="27">
        <f t="shared" si="28"/>
        <v>0.08908121845</v>
      </c>
      <c r="AN386" s="27">
        <f t="shared" si="29"/>
        <v>0.07052683924</v>
      </c>
      <c r="AO386" s="27"/>
      <c r="AP386" s="27"/>
      <c r="AQ386" s="27"/>
    </row>
    <row r="387">
      <c r="A387" s="29">
        <v>5572.0</v>
      </c>
      <c r="B387" s="30">
        <v>2097.0</v>
      </c>
      <c r="C387" s="14">
        <v>10.0</v>
      </c>
      <c r="D387" s="15">
        <v>6.0</v>
      </c>
      <c r="E387" s="16">
        <v>10.0</v>
      </c>
      <c r="F387" s="17">
        <v>51.0</v>
      </c>
      <c r="G387" s="18">
        <v>110.0</v>
      </c>
      <c r="H387" s="19">
        <v>30.0</v>
      </c>
      <c r="I387" s="20">
        <v>9.0</v>
      </c>
      <c r="J387" s="21">
        <v>16.0</v>
      </c>
      <c r="K387" s="22">
        <v>19.0</v>
      </c>
      <c r="L387" s="63">
        <f t="shared" si="1"/>
        <v>10</v>
      </c>
      <c r="M387" s="63">
        <f t="shared" si="2"/>
        <v>81</v>
      </c>
      <c r="N387" s="63">
        <f t="shared" si="3"/>
        <v>10</v>
      </c>
      <c r="O387" s="63">
        <f t="shared" si="4"/>
        <v>28</v>
      </c>
      <c r="P387" s="64">
        <f t="shared" si="5"/>
        <v>28</v>
      </c>
      <c r="Q387" s="65">
        <f t="shared" si="6"/>
        <v>0.2945736434</v>
      </c>
      <c r="R387" s="65">
        <f t="shared" si="7"/>
        <v>0.7054263566</v>
      </c>
      <c r="S387" s="73">
        <f t="shared" si="8"/>
        <v>0.00953743443</v>
      </c>
      <c r="T387" s="66">
        <f t="shared" si="9"/>
        <v>0.2568807339</v>
      </c>
      <c r="U387" s="27">
        <f t="shared" si="10"/>
        <v>0.2546228813</v>
      </c>
      <c r="V387" s="27">
        <f t="shared" si="11"/>
        <v>-0.1220070852</v>
      </c>
      <c r="W387" s="27">
        <f t="shared" si="12"/>
        <v>-3.189050483</v>
      </c>
      <c r="X387" s="27">
        <f t="shared" si="13"/>
        <v>0.2552360914</v>
      </c>
      <c r="Y387" s="27">
        <f t="shared" si="14"/>
        <v>-0.0007509993591</v>
      </c>
      <c r="Z387" s="27">
        <f t="shared" si="15"/>
        <v>0.1001943486</v>
      </c>
      <c r="AA387" s="27">
        <f t="shared" si="16"/>
        <v>2.850467008</v>
      </c>
      <c r="AB387" s="27">
        <f t="shared" si="17"/>
        <v>0.1027565133</v>
      </c>
      <c r="AC387" s="27">
        <f t="shared" si="18"/>
        <v>0.6008711444</v>
      </c>
      <c r="AD387" s="27">
        <f t="shared" si="19"/>
        <v>-0.2475617382</v>
      </c>
      <c r="AE387" s="27">
        <f t="shared" si="20"/>
        <v>0.0005254493889</v>
      </c>
      <c r="AF387" s="27">
        <f t="shared" si="21"/>
        <v>0.002383971937</v>
      </c>
      <c r="AG387" s="27">
        <f t="shared" si="22"/>
        <v>-0.04064530928</v>
      </c>
      <c r="AH387" s="27">
        <f t="shared" si="23"/>
        <v>-0.8541824838</v>
      </c>
      <c r="AI387" s="27">
        <f t="shared" si="24"/>
        <v>-0.002703668319</v>
      </c>
      <c r="AJ387" s="27">
        <f t="shared" si="25"/>
        <v>-0.0497637481</v>
      </c>
      <c r="AK387" s="27">
        <f t="shared" si="26"/>
        <v>-0.4956861631</v>
      </c>
      <c r="AL387" s="27">
        <f t="shared" si="27"/>
        <v>-0.0123637445</v>
      </c>
      <c r="AM387" s="27">
        <f t="shared" si="28"/>
        <v>0.07974175417</v>
      </c>
      <c r="AN387" s="27">
        <f t="shared" si="29"/>
        <v>0.04284001624</v>
      </c>
      <c r="AO387" s="27"/>
      <c r="AP387" s="27"/>
      <c r="AQ387" s="27"/>
    </row>
    <row r="388">
      <c r="A388" s="29">
        <v>5577.0</v>
      </c>
      <c r="B388" s="30">
        <v>941.0</v>
      </c>
      <c r="C388" s="14">
        <v>4.0</v>
      </c>
      <c r="D388" s="15">
        <v>2.0</v>
      </c>
      <c r="E388" s="16">
        <v>5.0</v>
      </c>
      <c r="F388" s="17">
        <v>12.0</v>
      </c>
      <c r="G388" s="18">
        <v>48.0</v>
      </c>
      <c r="H388" s="19">
        <v>6.0</v>
      </c>
      <c r="I388" s="20">
        <v>4.0</v>
      </c>
      <c r="J388" s="21">
        <v>6.0</v>
      </c>
      <c r="K388" s="22">
        <v>4.0</v>
      </c>
      <c r="L388" s="63">
        <f t="shared" si="1"/>
        <v>4</v>
      </c>
      <c r="M388" s="63">
        <f t="shared" si="2"/>
        <v>18</v>
      </c>
      <c r="N388" s="63">
        <f t="shared" si="3"/>
        <v>5</v>
      </c>
      <c r="O388" s="63">
        <f t="shared" si="4"/>
        <v>8</v>
      </c>
      <c r="P388" s="64">
        <f t="shared" si="5"/>
        <v>8</v>
      </c>
      <c r="Q388" s="65">
        <f t="shared" si="6"/>
        <v>0.3428571429</v>
      </c>
      <c r="R388" s="65">
        <f t="shared" si="7"/>
        <v>0.6285714286</v>
      </c>
      <c r="S388" s="73">
        <f t="shared" si="8"/>
        <v>0.009564293305</v>
      </c>
      <c r="T388" s="66">
        <f t="shared" si="9"/>
        <v>0.3076923077</v>
      </c>
      <c r="U388" s="27">
        <f t="shared" si="10"/>
        <v>0.3271477497</v>
      </c>
      <c r="V388" s="27">
        <f t="shared" si="11"/>
        <v>-0.1223506758</v>
      </c>
      <c r="W388" s="27">
        <f t="shared" si="12"/>
        <v>-2.84160919</v>
      </c>
      <c r="X388" s="27">
        <f t="shared" si="13"/>
        <v>0.2970717815</v>
      </c>
      <c r="Y388" s="27">
        <f t="shared" si="14"/>
        <v>-0.0007552351733</v>
      </c>
      <c r="Z388" s="27">
        <f t="shared" si="15"/>
        <v>0.08952977673</v>
      </c>
      <c r="AA388" s="27">
        <f t="shared" si="16"/>
        <v>2.263194753</v>
      </c>
      <c r="AB388" s="27">
        <f t="shared" si="17"/>
        <v>0.1199361201</v>
      </c>
      <c r="AC388" s="27">
        <f t="shared" si="18"/>
        <v>0.6231658107</v>
      </c>
      <c r="AD388" s="27">
        <f t="shared" si="19"/>
        <v>-0.3353684117</v>
      </c>
      <c r="AE388" s="27">
        <f t="shared" si="20"/>
        <v>0.0005299011398</v>
      </c>
      <c r="AF388" s="27">
        <f t="shared" si="21"/>
        <v>0.002136223729</v>
      </c>
      <c r="AG388" s="27">
        <f t="shared" si="22"/>
        <v>-0.03236217204</v>
      </c>
      <c r="AH388" s="27">
        <f t="shared" si="23"/>
        <v>-0.6043096435</v>
      </c>
      <c r="AI388" s="27">
        <f t="shared" si="24"/>
        <v>-0.003164574827</v>
      </c>
      <c r="AJ388" s="27">
        <f t="shared" si="25"/>
        <v>-0.05175551967</v>
      </c>
      <c r="AK388" s="27">
        <f t="shared" si="26"/>
        <v>-0.4580701797</v>
      </c>
      <c r="AL388" s="27">
        <f t="shared" si="27"/>
        <v>-0.01679615884</v>
      </c>
      <c r="AM388" s="27">
        <f t="shared" si="28"/>
        <v>0.09625590249</v>
      </c>
      <c r="AN388" s="27">
        <f t="shared" si="29"/>
        <v>0.0675472345</v>
      </c>
      <c r="AO388" s="27"/>
      <c r="AP388" s="27"/>
      <c r="AQ388" s="27"/>
    </row>
    <row r="389">
      <c r="A389" s="29">
        <v>5578.0</v>
      </c>
      <c r="B389" s="30">
        <v>1554.0</v>
      </c>
      <c r="C389" s="14">
        <v>7.0</v>
      </c>
      <c r="D389" s="15">
        <v>0.0</v>
      </c>
      <c r="E389" s="16">
        <v>9.0</v>
      </c>
      <c r="F389" s="17">
        <v>14.0</v>
      </c>
      <c r="G389" s="18">
        <v>55.0</v>
      </c>
      <c r="H389" s="19">
        <v>8.0</v>
      </c>
      <c r="I389" s="20">
        <v>7.0</v>
      </c>
      <c r="J389" s="21">
        <v>11.0</v>
      </c>
      <c r="K389" s="22">
        <v>10.0</v>
      </c>
      <c r="L389" s="63">
        <f t="shared" si="1"/>
        <v>7</v>
      </c>
      <c r="M389" s="63">
        <f t="shared" si="2"/>
        <v>22</v>
      </c>
      <c r="N389" s="63">
        <f t="shared" si="3"/>
        <v>9</v>
      </c>
      <c r="O389" s="63">
        <f t="shared" si="4"/>
        <v>17</v>
      </c>
      <c r="P389" s="64">
        <f t="shared" si="5"/>
        <v>17</v>
      </c>
      <c r="Q389" s="65">
        <f t="shared" si="6"/>
        <v>0.4363636364</v>
      </c>
      <c r="R389" s="65">
        <f t="shared" si="7"/>
        <v>0.5272727273</v>
      </c>
      <c r="S389" s="73">
        <f t="shared" si="8"/>
        <v>0.0102960103</v>
      </c>
      <c r="T389" s="66">
        <f t="shared" si="9"/>
        <v>0.4358974359</v>
      </c>
      <c r="U389" s="27">
        <f t="shared" si="10"/>
        <v>0.4438127222</v>
      </c>
      <c r="V389" s="27">
        <f t="shared" si="11"/>
        <v>-0.1317111236</v>
      </c>
      <c r="W389" s="27">
        <f t="shared" si="12"/>
        <v>-2.383663907</v>
      </c>
      <c r="X389" s="27">
        <f t="shared" si="13"/>
        <v>0.3780913583</v>
      </c>
      <c r="Y389" s="27">
        <f t="shared" si="14"/>
        <v>-0.0008752142344</v>
      </c>
      <c r="Z389" s="27">
        <f t="shared" si="15"/>
        <v>0.0808470645</v>
      </c>
      <c r="AA389" s="27">
        <f t="shared" si="16"/>
        <v>1.592514046</v>
      </c>
      <c r="AB389" s="27">
        <f t="shared" si="17"/>
        <v>0.1643241628</v>
      </c>
      <c r="AC389" s="27">
        <f t="shared" si="18"/>
        <v>0.6653032434</v>
      </c>
      <c r="AD389" s="27">
        <f t="shared" si="19"/>
        <v>-0.5432413941</v>
      </c>
      <c r="AE389" s="27">
        <f t="shared" si="20"/>
        <v>0.0006610633806</v>
      </c>
      <c r="AF389" s="27">
        <f t="shared" si="21"/>
        <v>0.002076632139</v>
      </c>
      <c r="AG389" s="27">
        <f t="shared" si="22"/>
        <v>-0.02451405117</v>
      </c>
      <c r="AH389" s="27">
        <f t="shared" si="23"/>
        <v>-0.3566987115</v>
      </c>
      <c r="AI389" s="27">
        <f t="shared" si="24"/>
        <v>-0.004667484495</v>
      </c>
      <c r="AJ389" s="27">
        <f t="shared" si="25"/>
        <v>-0.05948244042</v>
      </c>
      <c r="AK389" s="27">
        <f t="shared" si="26"/>
        <v>-0.4102312256</v>
      </c>
      <c r="AL389" s="27">
        <f t="shared" si="27"/>
        <v>-0.0292884748</v>
      </c>
      <c r="AM389" s="27">
        <f t="shared" si="28"/>
        <v>0.1307912659</v>
      </c>
      <c r="AN389" s="27">
        <f t="shared" si="29"/>
        <v>0.1392559064</v>
      </c>
      <c r="AO389" s="27"/>
      <c r="AP389" s="27"/>
      <c r="AQ389" s="27"/>
    </row>
    <row r="390">
      <c r="A390" s="29">
        <v>5582.0</v>
      </c>
      <c r="B390" s="30">
        <v>1702.0</v>
      </c>
      <c r="C390" s="14">
        <v>2.0</v>
      </c>
      <c r="D390" s="15">
        <v>3.0</v>
      </c>
      <c r="E390" s="16">
        <v>8.0</v>
      </c>
      <c r="F390" s="17">
        <v>14.0</v>
      </c>
      <c r="G390" s="18">
        <v>78.0</v>
      </c>
      <c r="H390" s="19">
        <v>12.0</v>
      </c>
      <c r="I390" s="20">
        <v>8.0</v>
      </c>
      <c r="J390" s="21">
        <v>18.0</v>
      </c>
      <c r="K390" s="22">
        <v>5.0</v>
      </c>
      <c r="L390" s="63">
        <f t="shared" si="1"/>
        <v>2</v>
      </c>
      <c r="M390" s="63">
        <f t="shared" si="2"/>
        <v>26</v>
      </c>
      <c r="N390" s="63">
        <f t="shared" si="3"/>
        <v>8</v>
      </c>
      <c r="O390" s="63">
        <f t="shared" si="4"/>
        <v>13</v>
      </c>
      <c r="P390" s="64">
        <f t="shared" si="5"/>
        <v>13</v>
      </c>
      <c r="Q390" s="65">
        <f t="shared" si="6"/>
        <v>0.306122449</v>
      </c>
      <c r="R390" s="65">
        <f t="shared" si="7"/>
        <v>0.5714285714</v>
      </c>
      <c r="S390" s="73">
        <f t="shared" si="8"/>
        <v>0.005875440658</v>
      </c>
      <c r="T390" s="66">
        <f t="shared" si="9"/>
        <v>0.3333333333</v>
      </c>
      <c r="U390" s="27">
        <f t="shared" si="10"/>
        <v>0.3406205652</v>
      </c>
      <c r="V390" s="27">
        <f t="shared" si="11"/>
        <v>-0.07516123903</v>
      </c>
      <c r="W390" s="27">
        <f t="shared" si="12"/>
        <v>-2.583281082</v>
      </c>
      <c r="X390" s="27">
        <f t="shared" si="13"/>
        <v>0.2652426621</v>
      </c>
      <c r="Y390" s="27">
        <f t="shared" si="14"/>
        <v>-0.0002850081798</v>
      </c>
      <c r="Z390" s="27">
        <f t="shared" si="15"/>
        <v>0.0499991216</v>
      </c>
      <c r="AA390" s="27">
        <f t="shared" si="16"/>
        <v>1.870408887</v>
      </c>
      <c r="AB390" s="27">
        <f t="shared" si="17"/>
        <v>0.06578388698</v>
      </c>
      <c r="AC390" s="27">
        <f t="shared" si="18"/>
        <v>0.5058164048</v>
      </c>
      <c r="AD390" s="27">
        <f t="shared" si="19"/>
        <v>-0.2673536445</v>
      </c>
      <c r="AE390" s="27">
        <f t="shared" si="20"/>
        <v>0.0001228450124</v>
      </c>
      <c r="AF390" s="27">
        <f t="shared" si="21"/>
        <v>0.0007328737496</v>
      </c>
      <c r="AG390" s="27">
        <f t="shared" si="22"/>
        <v>-0.01643008651</v>
      </c>
      <c r="AH390" s="27">
        <f t="shared" si="23"/>
        <v>-0.4540267795</v>
      </c>
      <c r="AI390" s="27">
        <f t="shared" si="24"/>
        <v>-0.001066282945</v>
      </c>
      <c r="AJ390" s="27">
        <f t="shared" si="25"/>
        <v>-0.02580676244</v>
      </c>
      <c r="AK390" s="27">
        <f t="shared" si="26"/>
        <v>-0.3380092825</v>
      </c>
      <c r="AL390" s="27">
        <f t="shared" si="27"/>
        <v>-0.008225484456</v>
      </c>
      <c r="AM390" s="27">
        <f t="shared" si="28"/>
        <v>0.06975874195</v>
      </c>
      <c r="AN390" s="27">
        <f t="shared" si="29"/>
        <v>0.04807878731</v>
      </c>
      <c r="AO390" s="27"/>
      <c r="AP390" s="27"/>
      <c r="AQ390" s="27"/>
    </row>
    <row r="391">
      <c r="A391" s="29">
        <v>5585.0</v>
      </c>
      <c r="B391" s="30">
        <v>1460.0</v>
      </c>
      <c r="C391" s="14">
        <v>1.0</v>
      </c>
      <c r="D391" s="15">
        <v>3.0</v>
      </c>
      <c r="E391" s="16">
        <v>5.0</v>
      </c>
      <c r="F391" s="17">
        <v>16.0</v>
      </c>
      <c r="G391" s="18">
        <v>57.0</v>
      </c>
      <c r="H391" s="19">
        <v>15.0</v>
      </c>
      <c r="I391" s="20">
        <v>7.0</v>
      </c>
      <c r="J391" s="21">
        <v>4.0</v>
      </c>
      <c r="K391" s="22">
        <v>9.0</v>
      </c>
      <c r="L391" s="63">
        <f t="shared" si="1"/>
        <v>1</v>
      </c>
      <c r="M391" s="63">
        <f t="shared" si="2"/>
        <v>31</v>
      </c>
      <c r="N391" s="63">
        <f t="shared" si="3"/>
        <v>5</v>
      </c>
      <c r="O391" s="63">
        <f t="shared" si="4"/>
        <v>16</v>
      </c>
      <c r="P391" s="64">
        <f t="shared" si="5"/>
        <v>16</v>
      </c>
      <c r="Q391" s="65">
        <f t="shared" si="6"/>
        <v>0.320754717</v>
      </c>
      <c r="R391" s="65">
        <f t="shared" si="7"/>
        <v>0.6037735849</v>
      </c>
      <c r="S391" s="73">
        <f t="shared" si="8"/>
        <v>0.004109589041</v>
      </c>
      <c r="T391" s="66">
        <f t="shared" si="9"/>
        <v>0.3404255319</v>
      </c>
      <c r="U391" s="27">
        <f t="shared" si="10"/>
        <v>0.335814613</v>
      </c>
      <c r="V391" s="27">
        <f t="shared" si="11"/>
        <v>-0.05257168308</v>
      </c>
      <c r="W391" s="27">
        <f t="shared" si="12"/>
        <v>-2.729504539</v>
      </c>
      <c r="X391" s="27">
        <f t="shared" si="13"/>
        <v>0.2779209277</v>
      </c>
      <c r="Y391" s="27">
        <f t="shared" si="14"/>
        <v>-0.0001394354573</v>
      </c>
      <c r="Z391" s="27">
        <f t="shared" si="15"/>
        <v>0.03695153485</v>
      </c>
      <c r="AA391" s="27">
        <f t="shared" si="16"/>
        <v>2.088146055</v>
      </c>
      <c r="AB391" s="27">
        <f t="shared" si="17"/>
        <v>0.0482120229</v>
      </c>
      <c r="AC391" s="27">
        <f t="shared" si="18"/>
        <v>0.5599934413</v>
      </c>
      <c r="AD391" s="27">
        <f t="shared" si="19"/>
        <v>-0.2935228085</v>
      </c>
      <c r="AE391" s="27">
        <f t="shared" si="20"/>
        <v>0.00004203696755</v>
      </c>
      <c r="AF391" s="27">
        <f t="shared" si="21"/>
        <v>0.0003788412181</v>
      </c>
      <c r="AG391" s="27">
        <f t="shared" si="22"/>
        <v>-0.01282986585</v>
      </c>
      <c r="AH391" s="27">
        <f t="shared" si="23"/>
        <v>-0.5355720958</v>
      </c>
      <c r="AI391" s="27">
        <f t="shared" si="24"/>
        <v>-0.0005465957321</v>
      </c>
      <c r="AJ391" s="27">
        <f t="shared" si="25"/>
        <v>-0.01998395783</v>
      </c>
      <c r="AK391" s="27">
        <f t="shared" si="26"/>
        <v>-0.3953946737</v>
      </c>
      <c r="AL391" s="27">
        <f t="shared" si="27"/>
        <v>-0.006316480821</v>
      </c>
      <c r="AM391" s="27">
        <f t="shared" si="28"/>
        <v>0.08092198785</v>
      </c>
      <c r="AN391" s="27">
        <f t="shared" si="29"/>
        <v>0.05530789417</v>
      </c>
      <c r="AO391" s="27"/>
      <c r="AP391" s="27"/>
      <c r="AQ391" s="27"/>
    </row>
    <row r="392">
      <c r="A392" s="29">
        <v>5586.0</v>
      </c>
      <c r="B392" s="30">
        <v>1444.0</v>
      </c>
      <c r="C392" s="14">
        <v>0.0</v>
      </c>
      <c r="D392" s="15">
        <v>0.0</v>
      </c>
      <c r="E392" s="16">
        <v>2.0</v>
      </c>
      <c r="F392" s="17">
        <v>26.0</v>
      </c>
      <c r="G392" s="18">
        <v>67.0</v>
      </c>
      <c r="H392" s="19">
        <v>14.0</v>
      </c>
      <c r="I392" s="20">
        <v>7.0</v>
      </c>
      <c r="J392" s="21">
        <v>6.0</v>
      </c>
      <c r="K392" s="22">
        <v>6.0</v>
      </c>
      <c r="L392" s="63">
        <f t="shared" si="1"/>
        <v>0</v>
      </c>
      <c r="M392" s="63">
        <f t="shared" si="2"/>
        <v>40</v>
      </c>
      <c r="N392" s="63">
        <f t="shared" si="3"/>
        <v>2</v>
      </c>
      <c r="O392" s="63">
        <f t="shared" si="4"/>
        <v>13</v>
      </c>
      <c r="P392" s="64">
        <f t="shared" si="5"/>
        <v>13</v>
      </c>
      <c r="Q392" s="65">
        <f t="shared" si="6"/>
        <v>0.2363636364</v>
      </c>
      <c r="R392" s="65">
        <f t="shared" si="7"/>
        <v>0.7272727273</v>
      </c>
      <c r="S392" s="73">
        <f t="shared" si="8"/>
        <v>0.001385041551</v>
      </c>
      <c r="T392" s="66">
        <f t="shared" si="9"/>
        <v>0.2452830189</v>
      </c>
      <c r="U392" s="27">
        <f t="shared" si="10"/>
        <v>0.2308654059</v>
      </c>
      <c r="V392" s="27">
        <f t="shared" si="11"/>
        <v>-0.01771806494</v>
      </c>
      <c r="W392" s="27">
        <f t="shared" si="12"/>
        <v>-3.287812286</v>
      </c>
      <c r="X392" s="27">
        <f t="shared" si="13"/>
        <v>0.2047994858</v>
      </c>
      <c r="Y392" s="27">
        <f t="shared" si="14"/>
        <v>-0.00001583806208</v>
      </c>
      <c r="Z392" s="27">
        <f t="shared" si="15"/>
        <v>0.01500099559</v>
      </c>
      <c r="AA392" s="27">
        <f t="shared" si="16"/>
        <v>3.029753238</v>
      </c>
      <c r="AB392" s="27">
        <f t="shared" si="17"/>
        <v>0.01197367244</v>
      </c>
      <c r="AC392" s="27">
        <f t="shared" si="18"/>
        <v>0.4970656416</v>
      </c>
      <c r="AD392" s="27">
        <f t="shared" si="19"/>
        <v>-0.159388534</v>
      </c>
      <c r="AE392" s="27">
        <f t="shared" si="20"/>
        <v>0.000001609254021</v>
      </c>
      <c r="AF392" s="27">
        <f t="shared" si="21"/>
        <v>0.0000518333446</v>
      </c>
      <c r="AG392" s="27">
        <f t="shared" si="22"/>
        <v>-0.006273832352</v>
      </c>
      <c r="AH392" s="27">
        <f t="shared" si="23"/>
        <v>-0.9360251563</v>
      </c>
      <c r="AI392" s="27">
        <f t="shared" si="24"/>
        <v>-0.00004575121827</v>
      </c>
      <c r="AJ392" s="27">
        <f t="shared" si="25"/>
        <v>-0.005978286396</v>
      </c>
      <c r="AK392" s="27">
        <f t="shared" si="26"/>
        <v>-0.4227511639</v>
      </c>
      <c r="AL392" s="27">
        <f t="shared" si="27"/>
        <v>-0.001155991955</v>
      </c>
      <c r="AM392" s="27">
        <f t="shared" si="28"/>
        <v>0.05293037342</v>
      </c>
      <c r="AN392" s="27">
        <f t="shared" si="29"/>
        <v>0.02213145446</v>
      </c>
      <c r="AO392" s="27"/>
      <c r="AP392" s="27"/>
      <c r="AQ392" s="27"/>
    </row>
    <row r="393">
      <c r="A393" s="29">
        <v>5587.0</v>
      </c>
      <c r="B393" s="30">
        <v>2966.0</v>
      </c>
      <c r="C393" s="14">
        <v>10.0</v>
      </c>
      <c r="D393" s="15">
        <v>9.0</v>
      </c>
      <c r="E393" s="16">
        <v>13.0</v>
      </c>
      <c r="F393" s="17">
        <v>48.0</v>
      </c>
      <c r="G393" s="18">
        <v>207.0</v>
      </c>
      <c r="H393" s="19">
        <v>40.0</v>
      </c>
      <c r="I393" s="20">
        <v>27.0</v>
      </c>
      <c r="J393" s="21">
        <v>45.0</v>
      </c>
      <c r="K393" s="22">
        <v>22.0</v>
      </c>
      <c r="L393" s="63">
        <f t="shared" si="1"/>
        <v>10</v>
      </c>
      <c r="M393" s="63">
        <f t="shared" si="2"/>
        <v>88</v>
      </c>
      <c r="N393" s="63">
        <f t="shared" si="3"/>
        <v>13</v>
      </c>
      <c r="O393" s="63">
        <f t="shared" si="4"/>
        <v>49</v>
      </c>
      <c r="P393" s="64">
        <f t="shared" si="5"/>
        <v>49</v>
      </c>
      <c r="Q393" s="65">
        <f t="shared" si="6"/>
        <v>0.36875</v>
      </c>
      <c r="R393" s="65">
        <f t="shared" si="7"/>
        <v>0.6125</v>
      </c>
      <c r="S393" s="73">
        <f t="shared" si="8"/>
        <v>0.007754551585</v>
      </c>
      <c r="T393" s="66">
        <f t="shared" si="9"/>
        <v>0.3576642336</v>
      </c>
      <c r="U393" s="27">
        <f t="shared" si="10"/>
        <v>0.3549727679</v>
      </c>
      <c r="V393" s="27">
        <f t="shared" si="11"/>
        <v>-0.09919965823</v>
      </c>
      <c r="W393" s="27">
        <f t="shared" si="12"/>
        <v>-2.76895441</v>
      </c>
      <c r="X393" s="27">
        <f t="shared" si="13"/>
        <v>0.31950689</v>
      </c>
      <c r="Y393" s="27">
        <f t="shared" si="14"/>
        <v>-0.0004964663464</v>
      </c>
      <c r="Z393" s="27">
        <f t="shared" si="15"/>
        <v>0.07073311126</v>
      </c>
      <c r="AA393" s="27">
        <f t="shared" si="16"/>
        <v>2.148942726</v>
      </c>
      <c r="AB393" s="27">
        <f t="shared" si="17"/>
        <v>0.1045857767</v>
      </c>
      <c r="AC393" s="27">
        <f t="shared" si="18"/>
        <v>0.6530913055</v>
      </c>
      <c r="AD393" s="27">
        <f t="shared" si="19"/>
        <v>-0.3879357545</v>
      </c>
      <c r="AE393" s="27">
        <f t="shared" si="20"/>
        <v>0.000282427033</v>
      </c>
      <c r="AF393" s="27">
        <f t="shared" si="21"/>
        <v>0.001368377102</v>
      </c>
      <c r="AG393" s="27">
        <f t="shared" si="22"/>
        <v>-0.0249140527</v>
      </c>
      <c r="AH393" s="27">
        <f t="shared" si="23"/>
        <v>-0.5591314156</v>
      </c>
      <c r="AI393" s="27">
        <f t="shared" si="24"/>
        <v>-0.002237390568</v>
      </c>
      <c r="AJ393" s="27">
        <f t="shared" si="25"/>
        <v>-0.04397752264</v>
      </c>
      <c r="AK393" s="27">
        <f t="shared" si="26"/>
        <v>-0.467793045</v>
      </c>
      <c r="AL393" s="27">
        <f t="shared" si="27"/>
        <v>-0.01575257046</v>
      </c>
      <c r="AM393" s="27">
        <f t="shared" si="28"/>
        <v>0.1084966881</v>
      </c>
      <c r="AN393" s="27">
        <f t="shared" si="29"/>
        <v>0.08403574505</v>
      </c>
      <c r="AO393" s="27"/>
      <c r="AP393" s="27"/>
      <c r="AQ393" s="27"/>
    </row>
    <row r="394">
      <c r="A394" s="29">
        <v>5593.0</v>
      </c>
      <c r="B394" s="30">
        <v>1952.0</v>
      </c>
      <c r="C394" s="14">
        <v>8.0</v>
      </c>
      <c r="D394" s="15">
        <v>7.0</v>
      </c>
      <c r="E394" s="16">
        <v>18.0</v>
      </c>
      <c r="F394" s="17">
        <v>64.0</v>
      </c>
      <c r="G394" s="18">
        <v>153.0</v>
      </c>
      <c r="H394" s="19">
        <v>27.0</v>
      </c>
      <c r="I394" s="20">
        <v>28.0</v>
      </c>
      <c r="J394" s="21">
        <v>24.0</v>
      </c>
      <c r="K394" s="22">
        <v>9.0</v>
      </c>
      <c r="L394" s="63">
        <f t="shared" si="1"/>
        <v>8</v>
      </c>
      <c r="M394" s="63">
        <f t="shared" si="2"/>
        <v>91</v>
      </c>
      <c r="N394" s="63">
        <f t="shared" si="3"/>
        <v>18</v>
      </c>
      <c r="O394" s="63">
        <f t="shared" si="4"/>
        <v>37</v>
      </c>
      <c r="P394" s="64">
        <f t="shared" si="5"/>
        <v>36</v>
      </c>
      <c r="Q394" s="65">
        <f t="shared" si="6"/>
        <v>0.2922077922</v>
      </c>
      <c r="R394" s="65">
        <f t="shared" si="7"/>
        <v>0.6428571429</v>
      </c>
      <c r="S394" s="73">
        <f t="shared" si="8"/>
        <v>0.01331967213</v>
      </c>
      <c r="T394" s="66">
        <f t="shared" si="9"/>
        <v>0.2890625</v>
      </c>
      <c r="U394" s="27">
        <f t="shared" si="10"/>
        <v>0.2781439829</v>
      </c>
      <c r="V394" s="27">
        <f t="shared" si="11"/>
        <v>-0.170391145</v>
      </c>
      <c r="W394" s="27">
        <f t="shared" si="12"/>
        <v>-2.906191217</v>
      </c>
      <c r="X394" s="27">
        <f t="shared" si="13"/>
        <v>0.2531861774</v>
      </c>
      <c r="Y394" s="27">
        <f t="shared" si="14"/>
        <v>-0.001464749995</v>
      </c>
      <c r="Z394" s="27">
        <f t="shared" si="15"/>
        <v>0.1275169708</v>
      </c>
      <c r="AA394" s="27">
        <f t="shared" si="16"/>
        <v>2.367236247</v>
      </c>
      <c r="AB394" s="27">
        <f t="shared" si="17"/>
        <v>0.1423538559</v>
      </c>
      <c r="AC394" s="27">
        <f t="shared" si="18"/>
        <v>0.5431778438</v>
      </c>
      <c r="AD394" s="27">
        <f t="shared" si="19"/>
        <v>-0.2436011513</v>
      </c>
      <c r="AE394" s="27">
        <f t="shared" si="20"/>
        <v>0.001431254284</v>
      </c>
      <c r="AF394" s="27">
        <f t="shared" si="21"/>
        <v>0.004237286891</v>
      </c>
      <c r="AG394" s="27">
        <f t="shared" si="22"/>
        <v>-0.04714091257</v>
      </c>
      <c r="AH394" s="27">
        <f t="shared" si="23"/>
        <v>-0.6464560982</v>
      </c>
      <c r="AI394" s="27">
        <f t="shared" si="24"/>
        <v>-0.005230886028</v>
      </c>
      <c r="AJ394" s="27">
        <f t="shared" si="25"/>
        <v>-0.06282547066</v>
      </c>
      <c r="AK394" s="27">
        <f t="shared" si="26"/>
        <v>-0.4083478619</v>
      </c>
      <c r="AL394" s="27">
        <f t="shared" si="27"/>
        <v>-0.01699056434</v>
      </c>
      <c r="AM394" s="27">
        <f t="shared" si="28"/>
        <v>0.07150631374</v>
      </c>
      <c r="AN394" s="27">
        <f t="shared" si="29"/>
        <v>0.04181608276</v>
      </c>
      <c r="AO394" s="27"/>
      <c r="AP394" s="27"/>
      <c r="AQ394" s="27"/>
    </row>
    <row r="395">
      <c r="A395" s="29">
        <v>5597.0</v>
      </c>
      <c r="B395" s="30">
        <v>2462.0</v>
      </c>
      <c r="C395" s="14">
        <v>3.0</v>
      </c>
      <c r="D395" s="15">
        <v>3.0</v>
      </c>
      <c r="E395" s="16">
        <v>4.0</v>
      </c>
      <c r="F395" s="17">
        <v>25.0</v>
      </c>
      <c r="G395" s="18">
        <v>75.0</v>
      </c>
      <c r="H395" s="19">
        <v>35.0</v>
      </c>
      <c r="I395" s="20">
        <v>9.0</v>
      </c>
      <c r="J395" s="21">
        <v>12.0</v>
      </c>
      <c r="K395" s="22">
        <v>6.0</v>
      </c>
      <c r="L395" s="63">
        <f t="shared" si="1"/>
        <v>3</v>
      </c>
      <c r="M395" s="63">
        <f t="shared" si="2"/>
        <v>60</v>
      </c>
      <c r="N395" s="63">
        <f t="shared" si="3"/>
        <v>4</v>
      </c>
      <c r="O395" s="63">
        <f t="shared" si="4"/>
        <v>15</v>
      </c>
      <c r="P395" s="64">
        <f t="shared" si="5"/>
        <v>15</v>
      </c>
      <c r="Q395" s="65">
        <f t="shared" si="6"/>
        <v>0.2195121951</v>
      </c>
      <c r="R395" s="65">
        <f t="shared" si="7"/>
        <v>0.7682926829</v>
      </c>
      <c r="S395" s="73">
        <f t="shared" si="8"/>
        <v>0.002843216897</v>
      </c>
      <c r="T395" s="66">
        <f t="shared" si="9"/>
        <v>0.2</v>
      </c>
      <c r="U395" s="27">
        <f t="shared" si="10"/>
        <v>0.197445684</v>
      </c>
      <c r="V395" s="27">
        <f t="shared" si="11"/>
        <v>-0.03637168976</v>
      </c>
      <c r="W395" s="27">
        <f t="shared" si="12"/>
        <v>-3.473252918</v>
      </c>
      <c r="X395" s="27">
        <f t="shared" si="13"/>
        <v>0.1901983967</v>
      </c>
      <c r="Y395" s="27">
        <f t="shared" si="14"/>
        <v>-0.00006674157004</v>
      </c>
      <c r="Z395" s="27">
        <f t="shared" si="15"/>
        <v>0.03253094411</v>
      </c>
      <c r="AA395" s="27">
        <f t="shared" si="16"/>
        <v>3.38116254</v>
      </c>
      <c r="AB395" s="27">
        <f t="shared" si="17"/>
        <v>0.02282719517</v>
      </c>
      <c r="AC395" s="27">
        <f t="shared" si="18"/>
        <v>0.4876644865</v>
      </c>
      <c r="AD395" s="27">
        <f t="shared" si="19"/>
        <v>-0.1374716218</v>
      </c>
      <c r="AE395" s="27">
        <f t="shared" si="20"/>
        <v>0.00001392086334</v>
      </c>
      <c r="AF395" s="27">
        <f t="shared" si="21"/>
        <v>0.0002307453757</v>
      </c>
      <c r="AG395" s="27">
        <f t="shared" si="22"/>
        <v>-0.01437271748</v>
      </c>
      <c r="AH395" s="27">
        <f t="shared" si="23"/>
        <v>-1.10350856</v>
      </c>
      <c r="AI395" s="27">
        <f t="shared" si="24"/>
        <v>-0.0001790502909</v>
      </c>
      <c r="AJ395" s="27">
        <f t="shared" si="25"/>
        <v>-0.01204013318</v>
      </c>
      <c r="AK395" s="27">
        <f t="shared" si="26"/>
        <v>-0.4381487655</v>
      </c>
      <c r="AL395" s="27">
        <f t="shared" si="27"/>
        <v>-0.002046717866</v>
      </c>
      <c r="AM395" s="27">
        <f t="shared" si="28"/>
        <v>0.04822700953</v>
      </c>
      <c r="AN395" s="27">
        <f t="shared" si="29"/>
        <v>0.01772735436</v>
      </c>
      <c r="AO395" s="27"/>
      <c r="AP395" s="27"/>
      <c r="AQ395" s="27"/>
    </row>
    <row r="396">
      <c r="A396" s="29">
        <v>5603.0</v>
      </c>
      <c r="B396" s="30">
        <v>1061.0</v>
      </c>
      <c r="C396" s="14">
        <v>3.0</v>
      </c>
      <c r="D396" s="15">
        <v>2.0</v>
      </c>
      <c r="E396" s="16">
        <v>6.0</v>
      </c>
      <c r="F396" s="17">
        <v>22.0</v>
      </c>
      <c r="G396" s="18">
        <v>43.0</v>
      </c>
      <c r="H396" s="19">
        <v>22.0</v>
      </c>
      <c r="I396" s="20">
        <v>6.0</v>
      </c>
      <c r="J396" s="21">
        <v>16.0</v>
      </c>
      <c r="K396" s="22">
        <v>20.0</v>
      </c>
      <c r="L396" s="63">
        <f t="shared" si="1"/>
        <v>3</v>
      </c>
      <c r="M396" s="63">
        <f t="shared" si="2"/>
        <v>44</v>
      </c>
      <c r="N396" s="63">
        <f t="shared" si="3"/>
        <v>6</v>
      </c>
      <c r="O396" s="63">
        <f t="shared" si="4"/>
        <v>26</v>
      </c>
      <c r="P396" s="64">
        <f t="shared" si="5"/>
        <v>26</v>
      </c>
      <c r="Q396" s="65">
        <f t="shared" si="6"/>
        <v>0.3670886076</v>
      </c>
      <c r="R396" s="65">
        <f t="shared" si="7"/>
        <v>0.5949367089</v>
      </c>
      <c r="S396" s="73">
        <f t="shared" si="8"/>
        <v>0.008482563619</v>
      </c>
      <c r="T396" s="66">
        <f t="shared" si="9"/>
        <v>0.3714285714</v>
      </c>
      <c r="U396" s="27">
        <f t="shared" si="10"/>
        <v>0.3628708499</v>
      </c>
      <c r="V396" s="27">
        <f t="shared" si="11"/>
        <v>-0.1085127106</v>
      </c>
      <c r="W396" s="27">
        <f t="shared" si="12"/>
        <v>-2.689555303</v>
      </c>
      <c r="X396" s="27">
        <f t="shared" si="13"/>
        <v>0.318067361</v>
      </c>
      <c r="Y396" s="27">
        <f t="shared" si="14"/>
        <v>-0.0005940605146</v>
      </c>
      <c r="Z396" s="27">
        <f t="shared" si="15"/>
        <v>0.07515499862</v>
      </c>
      <c r="AA396" s="27">
        <f t="shared" si="16"/>
        <v>2.027468838</v>
      </c>
      <c r="AB396" s="27">
        <f t="shared" si="17"/>
        <v>0.113889042</v>
      </c>
      <c r="AC396" s="27">
        <f t="shared" si="18"/>
        <v>0.6315059595</v>
      </c>
      <c r="AD396" s="27">
        <f t="shared" si="19"/>
        <v>-0.3844479627</v>
      </c>
      <c r="AE396" s="27">
        <f t="shared" si="20"/>
        <v>0.0003696728641</v>
      </c>
      <c r="AF396" s="27">
        <f t="shared" si="21"/>
        <v>0.001590418226</v>
      </c>
      <c r="AG396" s="27">
        <f t="shared" si="22"/>
        <v>-0.02571249156</v>
      </c>
      <c r="AH396" s="27">
        <f t="shared" si="23"/>
        <v>-0.5123985773</v>
      </c>
      <c r="AI396" s="27">
        <f t="shared" si="24"/>
        <v>-0.002665149362</v>
      </c>
      <c r="AJ396" s="27">
        <f t="shared" si="25"/>
        <v>-0.0465162556</v>
      </c>
      <c r="AK396" s="27">
        <f t="shared" si="26"/>
        <v>-0.439361487</v>
      </c>
      <c r="AL396" s="27">
        <f t="shared" si="27"/>
        <v>-0.01707652988</v>
      </c>
      <c r="AM396" s="27">
        <f t="shared" si="28"/>
        <v>0.1044380875</v>
      </c>
      <c r="AN396" s="27">
        <f t="shared" si="29"/>
        <v>0.08290499313</v>
      </c>
      <c r="AO396" s="27"/>
      <c r="AP396" s="27"/>
      <c r="AQ396" s="27"/>
    </row>
    <row r="397">
      <c r="A397" s="29">
        <v>5612.0</v>
      </c>
      <c r="B397" s="30">
        <v>2855.0</v>
      </c>
      <c r="C397" s="14">
        <v>2.0</v>
      </c>
      <c r="D397" s="15">
        <v>7.0</v>
      </c>
      <c r="E397" s="16">
        <v>9.0</v>
      </c>
      <c r="F397" s="17">
        <v>30.0</v>
      </c>
      <c r="G397" s="18">
        <v>94.0</v>
      </c>
      <c r="H397" s="19">
        <v>44.0</v>
      </c>
      <c r="I397" s="20">
        <v>12.0</v>
      </c>
      <c r="J397" s="21">
        <v>22.0</v>
      </c>
      <c r="K397" s="22">
        <v>11.0</v>
      </c>
      <c r="L397" s="63">
        <f t="shared" si="1"/>
        <v>2</v>
      </c>
      <c r="M397" s="63">
        <f t="shared" si="2"/>
        <v>74</v>
      </c>
      <c r="N397" s="63">
        <f t="shared" si="3"/>
        <v>9</v>
      </c>
      <c r="O397" s="63">
        <f t="shared" si="4"/>
        <v>23</v>
      </c>
      <c r="P397" s="64">
        <f t="shared" si="5"/>
        <v>23</v>
      </c>
      <c r="Q397" s="65">
        <f t="shared" si="6"/>
        <v>0.2314814815</v>
      </c>
      <c r="R397" s="65">
        <f t="shared" si="7"/>
        <v>0.7037037037</v>
      </c>
      <c r="S397" s="73">
        <f t="shared" si="8"/>
        <v>0.003852889667</v>
      </c>
      <c r="T397" s="66">
        <f t="shared" si="9"/>
        <v>0.2371134021</v>
      </c>
      <c r="U397" s="27">
        <f t="shared" si="10"/>
        <v>0.231171564</v>
      </c>
      <c r="V397" s="27">
        <f t="shared" si="11"/>
        <v>-0.049287871</v>
      </c>
      <c r="W397" s="27">
        <f t="shared" si="12"/>
        <v>-3.181262814</v>
      </c>
      <c r="X397" s="27">
        <f t="shared" si="13"/>
        <v>0.2005692969</v>
      </c>
      <c r="Y397" s="27">
        <f t="shared" si="14"/>
        <v>-0.0001225602339</v>
      </c>
      <c r="Z397" s="27">
        <f t="shared" si="15"/>
        <v>0.0403772176</v>
      </c>
      <c r="AA397" s="27">
        <f t="shared" si="16"/>
        <v>2.836562311</v>
      </c>
      <c r="AB397" s="27">
        <f t="shared" si="17"/>
        <v>0.03262020857</v>
      </c>
      <c r="AC397" s="27">
        <f t="shared" si="18"/>
        <v>0.4710227352</v>
      </c>
      <c r="AD397" s="27">
        <f t="shared" si="19"/>
        <v>-0.152872109</v>
      </c>
      <c r="AE397" s="27">
        <f t="shared" si="20"/>
        <v>0.00003464143814</v>
      </c>
      <c r="AF397" s="27">
        <f t="shared" si="21"/>
        <v>0.000388105063</v>
      </c>
      <c r="AG397" s="27">
        <f t="shared" si="22"/>
        <v>-0.01633961237</v>
      </c>
      <c r="AH397" s="27">
        <f t="shared" si="23"/>
        <v>-0.8479400057</v>
      </c>
      <c r="AI397" s="27">
        <f t="shared" si="24"/>
        <v>-0.0003467255085</v>
      </c>
      <c r="AJ397" s="27">
        <f t="shared" si="25"/>
        <v>-0.01575899842</v>
      </c>
      <c r="AK397" s="27">
        <f t="shared" si="26"/>
        <v>-0.3876193708</v>
      </c>
      <c r="AL397" s="27">
        <f t="shared" si="27"/>
        <v>-0.003084251344</v>
      </c>
      <c r="AM397" s="27">
        <f t="shared" si="28"/>
        <v>0.04912116672</v>
      </c>
      <c r="AN397" s="27">
        <f t="shared" si="29"/>
        <v>0.02078819239</v>
      </c>
      <c r="AO397" s="27"/>
      <c r="AP397" s="27"/>
      <c r="AQ397" s="27"/>
    </row>
    <row r="398">
      <c r="A398" s="29">
        <v>5620.0</v>
      </c>
      <c r="B398" s="30">
        <v>2808.0</v>
      </c>
      <c r="C398" s="14">
        <v>7.0</v>
      </c>
      <c r="D398" s="15">
        <v>11.0</v>
      </c>
      <c r="E398" s="16">
        <v>17.0</v>
      </c>
      <c r="F398" s="17">
        <v>33.0</v>
      </c>
      <c r="G398" s="18">
        <v>130.0</v>
      </c>
      <c r="H398" s="19">
        <v>22.0</v>
      </c>
      <c r="I398" s="20">
        <v>19.0</v>
      </c>
      <c r="J398" s="21">
        <v>26.0</v>
      </c>
      <c r="K398" s="22">
        <v>11.0</v>
      </c>
      <c r="L398" s="63">
        <f t="shared" si="1"/>
        <v>7</v>
      </c>
      <c r="M398" s="63">
        <f t="shared" si="2"/>
        <v>55</v>
      </c>
      <c r="N398" s="63">
        <f t="shared" si="3"/>
        <v>17</v>
      </c>
      <c r="O398" s="63">
        <f t="shared" si="4"/>
        <v>30</v>
      </c>
      <c r="P398" s="64">
        <f t="shared" si="5"/>
        <v>30</v>
      </c>
      <c r="Q398" s="65">
        <f t="shared" si="6"/>
        <v>0.3394495413</v>
      </c>
      <c r="R398" s="65">
        <f t="shared" si="7"/>
        <v>0.5688073394</v>
      </c>
      <c r="S398" s="73">
        <f t="shared" si="8"/>
        <v>0.008547008547</v>
      </c>
      <c r="T398" s="66">
        <f t="shared" si="9"/>
        <v>0.3529411765</v>
      </c>
      <c r="U398" s="27">
        <f t="shared" si="10"/>
        <v>0.3597860586</v>
      </c>
      <c r="V398" s="27">
        <f t="shared" si="11"/>
        <v>-0.1093371187</v>
      </c>
      <c r="W398" s="27">
        <f t="shared" si="12"/>
        <v>-2.571431169</v>
      </c>
      <c r="X398" s="27">
        <f t="shared" si="13"/>
        <v>0.2941192332</v>
      </c>
      <c r="Y398" s="27">
        <f t="shared" si="14"/>
        <v>-0.000603121364</v>
      </c>
      <c r="Z398" s="27">
        <f t="shared" si="15"/>
        <v>0.0724001238</v>
      </c>
      <c r="AA398" s="27">
        <f t="shared" si="16"/>
        <v>1.853288529</v>
      </c>
      <c r="AB398" s="27">
        <f t="shared" si="17"/>
        <v>0.1061141433</v>
      </c>
      <c r="AC398" s="27">
        <f t="shared" si="18"/>
        <v>0.558311017</v>
      </c>
      <c r="AD398" s="27">
        <f t="shared" si="19"/>
        <v>-0.328735195</v>
      </c>
      <c r="AE398" s="27">
        <f t="shared" si="20"/>
        <v>0.0003781626307</v>
      </c>
      <c r="AF398" s="27">
        <f t="shared" si="21"/>
        <v>0.001543760038</v>
      </c>
      <c r="AG398" s="27">
        <f t="shared" si="22"/>
        <v>-0.02368208986</v>
      </c>
      <c r="AH398" s="27">
        <f t="shared" si="23"/>
        <v>-0.4478073216</v>
      </c>
      <c r="AI398" s="27">
        <f t="shared" si="24"/>
        <v>-0.002502072548</v>
      </c>
      <c r="AJ398" s="27">
        <f t="shared" si="25"/>
        <v>-0.04143720991</v>
      </c>
      <c r="AK398" s="27">
        <f t="shared" si="26"/>
        <v>-0.3713771292</v>
      </c>
      <c r="AL398" s="27">
        <f t="shared" si="27"/>
        <v>-0.01471279806</v>
      </c>
      <c r="AM398" s="27">
        <f t="shared" si="28"/>
        <v>0.08538114493</v>
      </c>
      <c r="AN398" s="27">
        <f t="shared" si="29"/>
        <v>0.06555316218</v>
      </c>
      <c r="AO398" s="27"/>
      <c r="AP398" s="27"/>
      <c r="AQ398" s="27"/>
    </row>
    <row r="399">
      <c r="A399" s="29">
        <v>5622.0</v>
      </c>
      <c r="B399" s="30">
        <v>2384.0</v>
      </c>
      <c r="C399" s="14">
        <v>7.0</v>
      </c>
      <c r="D399" s="15">
        <v>5.0</v>
      </c>
      <c r="E399" s="16">
        <v>3.0</v>
      </c>
      <c r="F399" s="17">
        <v>31.0</v>
      </c>
      <c r="G399" s="18">
        <v>119.0</v>
      </c>
      <c r="H399" s="19">
        <v>14.0</v>
      </c>
      <c r="I399" s="20">
        <v>9.0</v>
      </c>
      <c r="J399" s="21">
        <v>9.0</v>
      </c>
      <c r="K399" s="22">
        <v>9.0</v>
      </c>
      <c r="L399" s="63">
        <f t="shared" si="1"/>
        <v>7</v>
      </c>
      <c r="M399" s="63">
        <f t="shared" si="2"/>
        <v>45</v>
      </c>
      <c r="N399" s="63">
        <f t="shared" si="3"/>
        <v>3</v>
      </c>
      <c r="O399" s="63">
        <f t="shared" si="4"/>
        <v>18</v>
      </c>
      <c r="P399" s="64">
        <f t="shared" si="5"/>
        <v>18</v>
      </c>
      <c r="Q399" s="65">
        <f t="shared" si="6"/>
        <v>0.3424657534</v>
      </c>
      <c r="R399" s="65">
        <f t="shared" si="7"/>
        <v>0.7123287671</v>
      </c>
      <c r="S399" s="73">
        <f t="shared" si="8"/>
        <v>0.004194630872</v>
      </c>
      <c r="T399" s="66">
        <f t="shared" si="9"/>
        <v>0.2857142857</v>
      </c>
      <c r="U399" s="27">
        <f t="shared" si="10"/>
        <v>0.2890191554</v>
      </c>
      <c r="V399" s="27">
        <f t="shared" si="11"/>
        <v>-0.05365957585</v>
      </c>
      <c r="W399" s="27">
        <f t="shared" si="12"/>
        <v>-3.220254499</v>
      </c>
      <c r="X399" s="27">
        <f t="shared" si="13"/>
        <v>0.2967326585</v>
      </c>
      <c r="Y399" s="27">
        <f t="shared" si="14"/>
        <v>-0.0001452659852</v>
      </c>
      <c r="Z399" s="27">
        <f t="shared" si="15"/>
        <v>0.04449735653</v>
      </c>
      <c r="AA399" s="27">
        <f t="shared" si="16"/>
        <v>2.906522048</v>
      </c>
      <c r="AB399" s="27">
        <f t="shared" si="17"/>
        <v>0.05254057306</v>
      </c>
      <c r="AC399" s="27">
        <f t="shared" si="18"/>
        <v>0.7053966813</v>
      </c>
      <c r="AD399" s="27">
        <f t="shared" si="19"/>
        <v>-0.3346031674</v>
      </c>
      <c r="AE399" s="27">
        <f t="shared" si="20"/>
        <v>0.00004470102096</v>
      </c>
      <c r="AF399" s="27">
        <f t="shared" si="21"/>
        <v>0.0004656443179</v>
      </c>
      <c r="AG399" s="27">
        <f t="shared" si="22"/>
        <v>-0.01822763063</v>
      </c>
      <c r="AH399" s="27">
        <f t="shared" si="23"/>
        <v>-0.8795024749</v>
      </c>
      <c r="AI399" s="27">
        <f t="shared" si="24"/>
        <v>-0.0006079964476</v>
      </c>
      <c r="AJ399" s="27">
        <f t="shared" si="25"/>
        <v>-0.02569374032</v>
      </c>
      <c r="AK399" s="27">
        <f t="shared" si="26"/>
        <v>-0.5876079475</v>
      </c>
      <c r="AL399" s="27">
        <f t="shared" si="27"/>
        <v>-0.007349515831</v>
      </c>
      <c r="AM399" s="27">
        <f t="shared" si="28"/>
        <v>0.1088331279</v>
      </c>
      <c r="AN399" s="27">
        <f t="shared" si="29"/>
        <v>0.06731617232</v>
      </c>
      <c r="AO399" s="27"/>
      <c r="AP399" s="27"/>
      <c r="AQ399" s="27"/>
    </row>
    <row r="400">
      <c r="A400" s="29">
        <v>5624.0</v>
      </c>
      <c r="B400" s="30">
        <v>1053.0</v>
      </c>
      <c r="C400" s="14">
        <v>6.0</v>
      </c>
      <c r="D400" s="15">
        <v>5.0</v>
      </c>
      <c r="E400" s="16">
        <v>4.0</v>
      </c>
      <c r="F400" s="17">
        <v>16.0</v>
      </c>
      <c r="G400" s="18">
        <v>55.0</v>
      </c>
      <c r="H400" s="19">
        <v>10.0</v>
      </c>
      <c r="I400" s="20">
        <v>11.0</v>
      </c>
      <c r="J400" s="21">
        <v>7.0</v>
      </c>
      <c r="K400" s="22">
        <v>6.0</v>
      </c>
      <c r="L400" s="63">
        <f t="shared" si="1"/>
        <v>6</v>
      </c>
      <c r="M400" s="63">
        <f t="shared" si="2"/>
        <v>26</v>
      </c>
      <c r="N400" s="63">
        <f t="shared" si="3"/>
        <v>4</v>
      </c>
      <c r="O400" s="63">
        <f t="shared" si="4"/>
        <v>17</v>
      </c>
      <c r="P400" s="64">
        <f t="shared" si="5"/>
        <v>17</v>
      </c>
      <c r="Q400" s="65">
        <f t="shared" si="6"/>
        <v>0.4339622642</v>
      </c>
      <c r="R400" s="65">
        <f t="shared" si="7"/>
        <v>0.6037735849</v>
      </c>
      <c r="S400" s="73">
        <f t="shared" si="8"/>
        <v>0.009496676163</v>
      </c>
      <c r="T400" s="66">
        <f t="shared" si="9"/>
        <v>0.3953488372</v>
      </c>
      <c r="U400" s="27">
        <f t="shared" si="10"/>
        <v>0.3975487388</v>
      </c>
      <c r="V400" s="27">
        <f t="shared" si="11"/>
        <v>-0.1214856874</v>
      </c>
      <c r="W400" s="27">
        <f t="shared" si="12"/>
        <v>-2.729504539</v>
      </c>
      <c r="X400" s="27">
        <f t="shared" si="13"/>
        <v>0.3760106669</v>
      </c>
      <c r="Y400" s="27">
        <f t="shared" si="14"/>
        <v>-0.0007445942766</v>
      </c>
      <c r="Z400" s="27">
        <f t="shared" si="15"/>
        <v>0.08538974498</v>
      </c>
      <c r="AA400" s="27">
        <f t="shared" si="16"/>
        <v>2.088146055</v>
      </c>
      <c r="AB400" s="27">
        <f t="shared" si="17"/>
        <v>0.1507327085</v>
      </c>
      <c r="AC400" s="27">
        <f t="shared" si="18"/>
        <v>0.7576381853</v>
      </c>
      <c r="AD400" s="27">
        <f t="shared" si="19"/>
        <v>-0.537278774</v>
      </c>
      <c r="AE400" s="27">
        <f t="shared" si="20"/>
        <v>0.0005187416058</v>
      </c>
      <c r="AF400" s="27">
        <f t="shared" si="21"/>
        <v>0.00202303638</v>
      </c>
      <c r="AG400" s="27">
        <f t="shared" si="22"/>
        <v>-0.02964799642</v>
      </c>
      <c r="AH400" s="27">
        <f t="shared" si="23"/>
        <v>-0.5355720958</v>
      </c>
      <c r="AI400" s="27">
        <f t="shared" si="24"/>
        <v>-0.003949040788</v>
      </c>
      <c r="AJ400" s="27">
        <f t="shared" si="25"/>
        <v>-0.06247894009</v>
      </c>
      <c r="AK400" s="27">
        <f t="shared" si="26"/>
        <v>-0.534945735</v>
      </c>
      <c r="AL400" s="27">
        <f t="shared" si="27"/>
        <v>-0.02671814149</v>
      </c>
      <c r="AM400" s="27">
        <f t="shared" si="28"/>
        <v>0.1481236387</v>
      </c>
      <c r="AN400" s="27">
        <f t="shared" si="29"/>
        <v>0.136969499</v>
      </c>
      <c r="AO400" s="27"/>
      <c r="AP400" s="27"/>
      <c r="AQ400" s="27"/>
    </row>
    <row r="401">
      <c r="A401" s="29">
        <v>5625.0</v>
      </c>
      <c r="B401" s="30">
        <v>3153.0</v>
      </c>
      <c r="C401" s="14">
        <v>8.0</v>
      </c>
      <c r="D401" s="15">
        <v>7.0</v>
      </c>
      <c r="E401" s="16">
        <v>20.0</v>
      </c>
      <c r="F401" s="17">
        <v>37.0</v>
      </c>
      <c r="G401" s="18">
        <v>152.0</v>
      </c>
      <c r="H401" s="19">
        <v>37.0</v>
      </c>
      <c r="I401" s="20">
        <v>9.0</v>
      </c>
      <c r="J401" s="21">
        <v>20.0</v>
      </c>
      <c r="K401" s="22">
        <v>27.0</v>
      </c>
      <c r="L401" s="63">
        <f t="shared" si="1"/>
        <v>8</v>
      </c>
      <c r="M401" s="63">
        <f t="shared" si="2"/>
        <v>74</v>
      </c>
      <c r="N401" s="63">
        <f t="shared" si="3"/>
        <v>20</v>
      </c>
      <c r="O401" s="63">
        <f t="shared" si="4"/>
        <v>36</v>
      </c>
      <c r="P401" s="64">
        <f t="shared" si="5"/>
        <v>36</v>
      </c>
      <c r="Q401" s="65">
        <f t="shared" si="6"/>
        <v>0.3188405797</v>
      </c>
      <c r="R401" s="65">
        <f t="shared" si="7"/>
        <v>0.5942028986</v>
      </c>
      <c r="S401" s="73">
        <f t="shared" si="8"/>
        <v>0.008880431335</v>
      </c>
      <c r="T401" s="66">
        <f t="shared" si="9"/>
        <v>0.3272727273</v>
      </c>
      <c r="U401" s="27">
        <f t="shared" si="10"/>
        <v>0.3313847042</v>
      </c>
      <c r="V401" s="27">
        <f t="shared" si="11"/>
        <v>-0.1136024106</v>
      </c>
      <c r="W401" s="27">
        <f t="shared" si="12"/>
        <v>-2.686237936</v>
      </c>
      <c r="X401" s="27">
        <f t="shared" si="13"/>
        <v>0.2762624055</v>
      </c>
      <c r="Y401" s="27">
        <f t="shared" si="14"/>
        <v>-0.0006510952953</v>
      </c>
      <c r="Z401" s="27">
        <f t="shared" si="15"/>
        <v>0.07858303638</v>
      </c>
      <c r="AA401" s="27">
        <f t="shared" si="16"/>
        <v>2.022470458</v>
      </c>
      <c r="AB401" s="27">
        <f t="shared" si="17"/>
        <v>0.1035598848</v>
      </c>
      <c r="AC401" s="27">
        <f t="shared" si="18"/>
        <v>0.547827887</v>
      </c>
      <c r="AD401" s="27">
        <f t="shared" si="19"/>
        <v>-0.2900300055</v>
      </c>
      <c r="AE401" s="27">
        <f t="shared" si="20"/>
        <v>0.0004241684649</v>
      </c>
      <c r="AF401" s="27">
        <f t="shared" si="21"/>
        <v>0.001740961686</v>
      </c>
      <c r="AG401" s="27">
        <f t="shared" si="22"/>
        <v>-0.02685215194</v>
      </c>
      <c r="AH401" s="27">
        <f t="shared" si="23"/>
        <v>-0.510504898</v>
      </c>
      <c r="AI401" s="27">
        <f t="shared" si="24"/>
        <v>-0.002537103046</v>
      </c>
      <c r="AJ401" s="27">
        <f t="shared" si="25"/>
        <v>-0.04224529685</v>
      </c>
      <c r="AK401" s="27">
        <f t="shared" si="26"/>
        <v>-0.3806735197</v>
      </c>
      <c r="AL401" s="27">
        <f t="shared" si="27"/>
        <v>-0.01348689339</v>
      </c>
      <c r="AM401" s="27">
        <f t="shared" si="28"/>
        <v>0.07869158204</v>
      </c>
      <c r="AN401" s="27">
        <f t="shared" si="29"/>
        <v>0.05432362444</v>
      </c>
      <c r="AO401" s="27"/>
      <c r="AP401" s="27"/>
      <c r="AQ401" s="27"/>
    </row>
    <row r="402">
      <c r="A402" s="29">
        <v>5635.0</v>
      </c>
      <c r="B402" s="30">
        <v>1712.0</v>
      </c>
      <c r="C402" s="14">
        <v>7.0</v>
      </c>
      <c r="D402" s="15">
        <v>5.0</v>
      </c>
      <c r="E402" s="16">
        <v>4.0</v>
      </c>
      <c r="F402" s="17">
        <v>19.0</v>
      </c>
      <c r="G402" s="18">
        <v>62.0</v>
      </c>
      <c r="H402" s="19">
        <v>13.0</v>
      </c>
      <c r="I402" s="20">
        <v>10.0</v>
      </c>
      <c r="J402" s="21">
        <v>11.0</v>
      </c>
      <c r="K402" s="22">
        <v>9.0</v>
      </c>
      <c r="L402" s="63">
        <f t="shared" si="1"/>
        <v>7</v>
      </c>
      <c r="M402" s="63">
        <f t="shared" si="2"/>
        <v>32</v>
      </c>
      <c r="N402" s="63">
        <f t="shared" si="3"/>
        <v>4</v>
      </c>
      <c r="O402" s="63">
        <f t="shared" si="4"/>
        <v>19</v>
      </c>
      <c r="P402" s="64">
        <f t="shared" si="5"/>
        <v>19</v>
      </c>
      <c r="Q402" s="65">
        <f t="shared" si="6"/>
        <v>0.4193548387</v>
      </c>
      <c r="R402" s="65">
        <f t="shared" si="7"/>
        <v>0.6290322581</v>
      </c>
      <c r="S402" s="73">
        <f t="shared" si="8"/>
        <v>0.006425233645</v>
      </c>
      <c r="T402" s="66">
        <f t="shared" si="9"/>
        <v>0.3725490196</v>
      </c>
      <c r="U402" s="27">
        <f t="shared" si="10"/>
        <v>0.3768855773</v>
      </c>
      <c r="V402" s="27">
        <f t="shared" si="11"/>
        <v>-0.08219443441</v>
      </c>
      <c r="W402" s="27">
        <f t="shared" si="12"/>
        <v>-2.843692481</v>
      </c>
      <c r="X402" s="27">
        <f t="shared" si="13"/>
        <v>0.3633539263</v>
      </c>
      <c r="Y402" s="27">
        <f t="shared" si="14"/>
        <v>-0.0003408429266</v>
      </c>
      <c r="Z402" s="27">
        <f t="shared" si="15"/>
        <v>0.06018965047</v>
      </c>
      <c r="AA402" s="27">
        <f t="shared" si="16"/>
        <v>2.266514437</v>
      </c>
      <c r="AB402" s="27">
        <f t="shared" si="17"/>
        <v>0.09854951496</v>
      </c>
      <c r="AC402" s="27">
        <f t="shared" si="18"/>
        <v>0.7627642959</v>
      </c>
      <c r="AD402" s="27">
        <f t="shared" si="19"/>
        <v>-0.5017172898</v>
      </c>
      <c r="AE402" s="27">
        <f t="shared" si="20"/>
        <v>0.0001606582271</v>
      </c>
      <c r="AF402" s="27">
        <f t="shared" si="21"/>
        <v>0.0009647995529</v>
      </c>
      <c r="AG402" s="27">
        <f t="shared" si="22"/>
        <v>-0.02177259846</v>
      </c>
      <c r="AH402" s="27">
        <f t="shared" si="23"/>
        <v>-0.605639745</v>
      </c>
      <c r="AI402" s="27">
        <f t="shared" si="24"/>
        <v>-0.001746851164</v>
      </c>
      <c r="AJ402" s="27">
        <f t="shared" si="25"/>
        <v>-0.04255782754</v>
      </c>
      <c r="AK402" s="27">
        <f t="shared" si="26"/>
        <v>-0.5610958273</v>
      </c>
      <c r="AL402" s="27">
        <f t="shared" si="27"/>
        <v>-0.01688040746</v>
      </c>
      <c r="AM402" s="27">
        <f t="shared" si="28"/>
        <v>0.1441061664</v>
      </c>
      <c r="AN402" s="27">
        <f t="shared" si="29"/>
        <v>0.1235984269</v>
      </c>
      <c r="AO402" s="27"/>
      <c r="AP402" s="27"/>
      <c r="AQ402" s="27"/>
    </row>
    <row r="403">
      <c r="A403" s="29">
        <v>5652.0</v>
      </c>
      <c r="B403" s="30">
        <v>1211.0</v>
      </c>
      <c r="C403" s="14">
        <v>20.0</v>
      </c>
      <c r="D403" s="15">
        <v>16.0</v>
      </c>
      <c r="E403" s="16">
        <v>33.0</v>
      </c>
      <c r="F403" s="17">
        <v>29.0</v>
      </c>
      <c r="G403" s="18">
        <v>79.0</v>
      </c>
      <c r="H403" s="19">
        <v>11.0</v>
      </c>
      <c r="I403" s="20">
        <v>33.0</v>
      </c>
      <c r="J403" s="21">
        <v>69.0</v>
      </c>
      <c r="K403" s="22">
        <v>45.0</v>
      </c>
      <c r="L403" s="63">
        <f t="shared" si="1"/>
        <v>20</v>
      </c>
      <c r="M403" s="63">
        <f t="shared" si="2"/>
        <v>40</v>
      </c>
      <c r="N403" s="63">
        <f t="shared" si="3"/>
        <v>33</v>
      </c>
      <c r="O403" s="63">
        <f t="shared" si="4"/>
        <v>78</v>
      </c>
      <c r="P403" s="64">
        <f t="shared" si="5"/>
        <v>79</v>
      </c>
      <c r="Q403" s="65">
        <f t="shared" si="6"/>
        <v>0.5730994152</v>
      </c>
      <c r="R403" s="65">
        <f t="shared" si="7"/>
        <v>0.350877193</v>
      </c>
      <c r="S403" s="73">
        <f t="shared" si="8"/>
        <v>0.04376548307</v>
      </c>
      <c r="T403" s="66">
        <f t="shared" si="9"/>
        <v>0.6610169492</v>
      </c>
      <c r="U403" s="27">
        <f t="shared" si="10"/>
        <v>0.6696952656</v>
      </c>
      <c r="V403" s="27">
        <f t="shared" si="11"/>
        <v>-0.5598674425</v>
      </c>
      <c r="W403" s="27">
        <f t="shared" si="12"/>
        <v>-1.586225226</v>
      </c>
      <c r="X403" s="27">
        <f t="shared" si="13"/>
        <v>0.4965673541</v>
      </c>
      <c r="Y403" s="27">
        <f t="shared" si="14"/>
        <v>-0.0158139328</v>
      </c>
      <c r="Z403" s="27">
        <f t="shared" si="15"/>
        <v>0.2286898267</v>
      </c>
      <c r="AA403" s="27">
        <f t="shared" si="16"/>
        <v>0.7052172627</v>
      </c>
      <c r="AB403" s="27">
        <f t="shared" si="17"/>
        <v>0.9173722516</v>
      </c>
      <c r="AC403" s="27">
        <f t="shared" si="18"/>
        <v>0.5814613943</v>
      </c>
      <c r="AD403" s="27">
        <f t="shared" si="19"/>
        <v>-0.9370347159</v>
      </c>
      <c r="AE403" s="27">
        <f t="shared" si="20"/>
        <v>0.05077283047</v>
      </c>
      <c r="AF403" s="27">
        <f t="shared" si="21"/>
        <v>0.02496921675</v>
      </c>
      <c r="AG403" s="27">
        <f t="shared" si="22"/>
        <v>-0.0461442413</v>
      </c>
      <c r="AH403" s="27">
        <f t="shared" si="23"/>
        <v>-0.1051141143</v>
      </c>
      <c r="AI403" s="27">
        <f t="shared" si="24"/>
        <v>-0.1107617512</v>
      </c>
      <c r="AJ403" s="27">
        <f t="shared" si="25"/>
        <v>-0.2209799043</v>
      </c>
      <c r="AK403" s="27">
        <f t="shared" si="26"/>
        <v>-0.238588656</v>
      </c>
      <c r="AL403" s="27">
        <f t="shared" si="27"/>
        <v>-0.214744644</v>
      </c>
      <c r="AM403" s="27">
        <f t="shared" si="28"/>
        <v>0.150127897</v>
      </c>
      <c r="AN403" s="27">
        <f t="shared" si="29"/>
        <v>0.3154698532</v>
      </c>
      <c r="AO403" s="27"/>
      <c r="AP403" s="27"/>
      <c r="AQ403" s="27"/>
    </row>
    <row r="404">
      <c r="A404" s="29">
        <v>6001.0</v>
      </c>
      <c r="B404" s="30">
        <v>2316.0</v>
      </c>
      <c r="C404" s="14">
        <v>15.0</v>
      </c>
      <c r="D404" s="15">
        <v>27.0</v>
      </c>
      <c r="E404" s="16">
        <v>26.0</v>
      </c>
      <c r="F404" s="17">
        <v>20.0</v>
      </c>
      <c r="G404" s="18">
        <v>158.0</v>
      </c>
      <c r="H404" s="19">
        <v>13.0</v>
      </c>
      <c r="I404" s="20">
        <v>30.0</v>
      </c>
      <c r="J404" s="21">
        <v>56.0</v>
      </c>
      <c r="K404" s="22">
        <v>38.0</v>
      </c>
      <c r="L404" s="63">
        <f t="shared" si="1"/>
        <v>15</v>
      </c>
      <c r="M404" s="63">
        <f t="shared" si="2"/>
        <v>33</v>
      </c>
      <c r="N404" s="63">
        <f t="shared" si="3"/>
        <v>26</v>
      </c>
      <c r="O404" s="63">
        <f t="shared" si="4"/>
        <v>68</v>
      </c>
      <c r="P404" s="64">
        <f t="shared" si="5"/>
        <v>67</v>
      </c>
      <c r="Q404" s="65">
        <f t="shared" si="6"/>
        <v>0.5845070423</v>
      </c>
      <c r="R404" s="65">
        <f t="shared" si="7"/>
        <v>0.338028169</v>
      </c>
      <c r="S404" s="73">
        <f t="shared" si="8"/>
        <v>0.0177029361</v>
      </c>
      <c r="T404" s="66">
        <f t="shared" si="9"/>
        <v>0.6732673267</v>
      </c>
      <c r="U404" s="27">
        <f t="shared" si="10"/>
        <v>0.6608948759</v>
      </c>
      <c r="V404" s="27">
        <f t="shared" si="11"/>
        <v>-0.2264637989</v>
      </c>
      <c r="W404" s="27">
        <f t="shared" si="12"/>
        <v>-1.528138105</v>
      </c>
      <c r="X404" s="27">
        <f t="shared" si="13"/>
        <v>0.5064515994</v>
      </c>
      <c r="Y404" s="27">
        <f t="shared" si="14"/>
        <v>-0.002587420647</v>
      </c>
      <c r="Z404" s="27">
        <f t="shared" si="15"/>
        <v>0.0891165107</v>
      </c>
      <c r="AA404" s="27">
        <f t="shared" si="16"/>
        <v>0.6545132467</v>
      </c>
      <c r="AB404" s="27">
        <f t="shared" si="17"/>
        <v>0.3784591045</v>
      </c>
      <c r="AC404" s="27">
        <f t="shared" si="18"/>
        <v>0.571318676</v>
      </c>
      <c r="AD404" s="27">
        <f t="shared" si="19"/>
        <v>-0.974709607</v>
      </c>
      <c r="AE404" s="27">
        <f t="shared" si="20"/>
        <v>0.003360253953</v>
      </c>
      <c r="AF404" s="27">
        <f t="shared" si="21"/>
        <v>0.003935771012</v>
      </c>
      <c r="AG404" s="27">
        <f t="shared" si="22"/>
        <v>-0.01732313903</v>
      </c>
      <c r="AH404" s="27">
        <f t="shared" si="23"/>
        <v>-0.09398407995</v>
      </c>
      <c r="AI404" s="27">
        <f t="shared" si="24"/>
        <v>-0.01848318229</v>
      </c>
      <c r="AJ404" s="27">
        <f t="shared" si="25"/>
        <v>-0.0878261595</v>
      </c>
      <c r="AK404" s="27">
        <f t="shared" si="26"/>
        <v>-0.2258421915</v>
      </c>
      <c r="AL404" s="27">
        <f t="shared" si="27"/>
        <v>-0.09035568472</v>
      </c>
      <c r="AM404" s="27">
        <f t="shared" si="28"/>
        <v>0.1504453328</v>
      </c>
      <c r="AN404" s="27">
        <f t="shared" si="29"/>
        <v>0.3346857424</v>
      </c>
      <c r="AO404" s="27"/>
      <c r="AP404" s="27"/>
      <c r="AQ404" s="27"/>
    </row>
    <row r="405">
      <c r="A405" s="29">
        <v>6003.0</v>
      </c>
      <c r="B405" s="30">
        <v>1099.0</v>
      </c>
      <c r="C405" s="14">
        <v>19.0</v>
      </c>
      <c r="D405" s="15">
        <v>21.0</v>
      </c>
      <c r="E405" s="16">
        <v>10.0</v>
      </c>
      <c r="F405" s="17">
        <v>32.0</v>
      </c>
      <c r="G405" s="18">
        <v>145.0</v>
      </c>
      <c r="H405" s="19">
        <v>15.0</v>
      </c>
      <c r="I405" s="20">
        <v>57.0</v>
      </c>
      <c r="J405" s="21">
        <v>56.0</v>
      </c>
      <c r="K405" s="22">
        <v>28.0</v>
      </c>
      <c r="L405" s="63">
        <f t="shared" si="1"/>
        <v>19</v>
      </c>
      <c r="M405" s="63">
        <f t="shared" si="2"/>
        <v>47</v>
      </c>
      <c r="N405" s="63">
        <f t="shared" si="3"/>
        <v>10</v>
      </c>
      <c r="O405" s="63">
        <f t="shared" si="4"/>
        <v>85</v>
      </c>
      <c r="P405" s="64">
        <f t="shared" si="5"/>
        <v>86</v>
      </c>
      <c r="Q405" s="65">
        <f t="shared" si="6"/>
        <v>0.6459627329</v>
      </c>
      <c r="R405" s="65">
        <f t="shared" si="7"/>
        <v>0.4099378882</v>
      </c>
      <c r="S405" s="73">
        <f t="shared" si="8"/>
        <v>0.02638762511</v>
      </c>
      <c r="T405" s="66">
        <f t="shared" si="9"/>
        <v>0.6439393939</v>
      </c>
      <c r="U405" s="27">
        <f t="shared" si="10"/>
        <v>0.6581789884</v>
      </c>
      <c r="V405" s="27">
        <f t="shared" si="11"/>
        <v>-0.3375621871</v>
      </c>
      <c r="W405" s="27">
        <f t="shared" si="12"/>
        <v>-1.853223385</v>
      </c>
      <c r="X405" s="27">
        <f t="shared" si="13"/>
        <v>0.559700458</v>
      </c>
      <c r="Y405" s="27">
        <f t="shared" si="14"/>
        <v>-0.005748797976</v>
      </c>
      <c r="Z405" s="27">
        <f t="shared" si="15"/>
        <v>0.1610936212</v>
      </c>
      <c r="AA405" s="27">
        <f t="shared" si="16"/>
        <v>0.962606464</v>
      </c>
      <c r="AB405" s="27">
        <f t="shared" si="17"/>
        <v>0.6234357126</v>
      </c>
      <c r="AC405" s="27">
        <f t="shared" si="18"/>
        <v>0.7657046823</v>
      </c>
      <c r="AD405" s="27">
        <f t="shared" si="19"/>
        <v>-1.190448678</v>
      </c>
      <c r="AE405" s="27">
        <f t="shared" si="20"/>
        <v>0.01112851235</v>
      </c>
      <c r="AF405" s="27">
        <f t="shared" si="21"/>
        <v>0.0106048614</v>
      </c>
      <c r="AG405" s="27">
        <f t="shared" si="22"/>
        <v>-0.03797623689</v>
      </c>
      <c r="AH405" s="27">
        <f t="shared" si="23"/>
        <v>-0.1676292469</v>
      </c>
      <c r="AI405" s="27">
        <f t="shared" si="24"/>
        <v>-0.04538417755</v>
      </c>
      <c r="AJ405" s="27">
        <f t="shared" si="25"/>
        <v>-0.1754533956</v>
      </c>
      <c r="AK405" s="27">
        <f t="shared" si="26"/>
        <v>-0.3670735803</v>
      </c>
      <c r="AL405" s="27">
        <f t="shared" si="27"/>
        <v>-0.1644924297</v>
      </c>
      <c r="AM405" s="27">
        <f t="shared" si="28"/>
        <v>0.2228329021</v>
      </c>
      <c r="AN405" s="27">
        <f t="shared" si="29"/>
        <v>0.4517418828</v>
      </c>
      <c r="AO405" s="27"/>
      <c r="AP405" s="27"/>
      <c r="AQ405" s="27"/>
    </row>
    <row r="406">
      <c r="A406" s="29">
        <v>6004.0</v>
      </c>
      <c r="B406" s="30">
        <v>1458.0</v>
      </c>
      <c r="C406" s="14">
        <v>32.0</v>
      </c>
      <c r="D406" s="15">
        <v>32.0</v>
      </c>
      <c r="E406" s="16">
        <v>19.0</v>
      </c>
      <c r="F406" s="17">
        <v>65.0</v>
      </c>
      <c r="G406" s="18">
        <v>204.0</v>
      </c>
      <c r="H406" s="19">
        <v>12.0</v>
      </c>
      <c r="I406" s="20">
        <v>70.0</v>
      </c>
      <c r="J406" s="21">
        <v>84.0</v>
      </c>
      <c r="K406" s="22">
        <v>37.0</v>
      </c>
      <c r="L406" s="63">
        <f t="shared" si="1"/>
        <v>32</v>
      </c>
      <c r="M406" s="63">
        <f t="shared" si="2"/>
        <v>77</v>
      </c>
      <c r="N406" s="63">
        <f t="shared" si="3"/>
        <v>19</v>
      </c>
      <c r="O406" s="63">
        <f t="shared" si="4"/>
        <v>107</v>
      </c>
      <c r="P406" s="64">
        <f t="shared" si="5"/>
        <v>108</v>
      </c>
      <c r="Q406" s="65">
        <f t="shared" si="6"/>
        <v>0.5914893617</v>
      </c>
      <c r="R406" s="65">
        <f t="shared" si="7"/>
        <v>0.4638297872</v>
      </c>
      <c r="S406" s="73">
        <f t="shared" si="8"/>
        <v>0.03497942387</v>
      </c>
      <c r="T406" s="66">
        <f t="shared" si="9"/>
        <v>0.5815217391</v>
      </c>
      <c r="U406" s="27">
        <f t="shared" si="10"/>
        <v>0.5891077474</v>
      </c>
      <c r="V406" s="27">
        <f t="shared" si="11"/>
        <v>-0.4474722819</v>
      </c>
      <c r="W406" s="27">
        <f t="shared" si="12"/>
        <v>-2.09685475</v>
      </c>
      <c r="X406" s="27">
        <f t="shared" si="13"/>
        <v>0.5125014954</v>
      </c>
      <c r="Y406" s="27">
        <f t="shared" si="14"/>
        <v>-0.01010186918</v>
      </c>
      <c r="Z406" s="27">
        <f t="shared" si="15"/>
        <v>0.2416191025</v>
      </c>
      <c r="AA406" s="27">
        <f t="shared" si="16"/>
        <v>1.232338243</v>
      </c>
      <c r="AB406" s="27">
        <f t="shared" si="17"/>
        <v>0.7567344368</v>
      </c>
      <c r="AC406" s="27">
        <f t="shared" si="18"/>
        <v>0.7933071229</v>
      </c>
      <c r="AD406" s="27">
        <f t="shared" si="19"/>
        <v>-0.9981357861</v>
      </c>
      <c r="AE406" s="27">
        <f t="shared" si="20"/>
        <v>0.02592233698</v>
      </c>
      <c r="AF406" s="27">
        <f t="shared" si="21"/>
        <v>0.02108483789</v>
      </c>
      <c r="AG406" s="27">
        <f t="shared" si="22"/>
        <v>-0.06444740378</v>
      </c>
      <c r="AH406" s="27">
        <f t="shared" si="23"/>
        <v>-0.2428127694</v>
      </c>
      <c r="AI406" s="27">
        <f t="shared" si="24"/>
        <v>-0.07302450766</v>
      </c>
      <c r="AJ406" s="27">
        <f t="shared" si="25"/>
        <v>-0.240965116</v>
      </c>
      <c r="AK406" s="27">
        <f t="shared" si="26"/>
        <v>-0.4303023866</v>
      </c>
      <c r="AL406" s="27">
        <f t="shared" si="27"/>
        <v>-0.182825686</v>
      </c>
      <c r="AM406" s="27">
        <f t="shared" si="28"/>
        <v>0.2113970108</v>
      </c>
      <c r="AN406" s="27">
        <f t="shared" si="29"/>
        <v>0.3468237117</v>
      </c>
      <c r="AO406" s="27"/>
      <c r="AP406" s="27"/>
      <c r="AQ406" s="27"/>
    </row>
    <row r="407">
      <c r="A407" s="29">
        <v>6007.0</v>
      </c>
      <c r="B407" s="30">
        <v>2030.0</v>
      </c>
      <c r="C407" s="14">
        <v>16.0</v>
      </c>
      <c r="D407" s="15">
        <v>13.0</v>
      </c>
      <c r="E407" s="16">
        <v>32.0</v>
      </c>
      <c r="F407" s="17">
        <v>16.0</v>
      </c>
      <c r="G407" s="18">
        <v>111.0</v>
      </c>
      <c r="H407" s="19">
        <v>16.0</v>
      </c>
      <c r="I407" s="20">
        <v>38.0</v>
      </c>
      <c r="J407" s="21">
        <v>48.0</v>
      </c>
      <c r="K407" s="22">
        <v>34.0</v>
      </c>
      <c r="L407" s="63">
        <f t="shared" si="1"/>
        <v>16</v>
      </c>
      <c r="M407" s="63">
        <f t="shared" si="2"/>
        <v>32</v>
      </c>
      <c r="N407" s="63">
        <f t="shared" si="3"/>
        <v>32</v>
      </c>
      <c r="O407" s="63">
        <f t="shared" si="4"/>
        <v>72</v>
      </c>
      <c r="P407" s="64">
        <f t="shared" si="5"/>
        <v>72</v>
      </c>
      <c r="Q407" s="65">
        <f t="shared" si="6"/>
        <v>0.5789473684</v>
      </c>
      <c r="R407" s="65">
        <f t="shared" si="7"/>
        <v>0.3157894737</v>
      </c>
      <c r="S407" s="73">
        <f t="shared" si="8"/>
        <v>0.0236453202</v>
      </c>
      <c r="T407" s="66">
        <f t="shared" si="9"/>
        <v>0.6923076923</v>
      </c>
      <c r="U407" s="27">
        <f t="shared" si="10"/>
        <v>0.6827907549</v>
      </c>
      <c r="V407" s="27">
        <f t="shared" si="11"/>
        <v>-0.3024814081</v>
      </c>
      <c r="W407" s="27">
        <f t="shared" si="12"/>
        <v>-1.427602703</v>
      </c>
      <c r="X407" s="27">
        <f t="shared" si="13"/>
        <v>0.5016343679</v>
      </c>
      <c r="Y407" s="27">
        <f t="shared" si="14"/>
        <v>-0.004616010998</v>
      </c>
      <c r="Z407" s="27">
        <f t="shared" si="15"/>
        <v>0.1111994983</v>
      </c>
      <c r="AA407" s="27">
        <f t="shared" si="16"/>
        <v>0.5712259828</v>
      </c>
      <c r="AB407" s="27">
        <f t="shared" si="17"/>
        <v>0.5006891629</v>
      </c>
      <c r="AC407" s="27">
        <f t="shared" si="18"/>
        <v>0.5286552064</v>
      </c>
      <c r="AD407" s="27">
        <f t="shared" si="19"/>
        <v>-0.9562554405</v>
      </c>
      <c r="AE407" s="27">
        <f t="shared" si="20"/>
        <v>0.008007036239</v>
      </c>
      <c r="AF407" s="27">
        <f t="shared" si="21"/>
        <v>0.006559554953</v>
      </c>
      <c r="AG407" s="27">
        <f t="shared" si="22"/>
        <v>-0.02019370472</v>
      </c>
      <c r="AH407" s="27">
        <f t="shared" si="23"/>
        <v>-0.07662818933</v>
      </c>
      <c r="AI407" s="27">
        <f t="shared" si="24"/>
        <v>-0.03266072933</v>
      </c>
      <c r="AJ407" s="27">
        <f t="shared" si="25"/>
        <v>-0.1085470144</v>
      </c>
      <c r="AK407" s="27">
        <f t="shared" si="26"/>
        <v>-0.1952288197</v>
      </c>
      <c r="AL407" s="27">
        <f t="shared" si="27"/>
        <v>-0.1184006404</v>
      </c>
      <c r="AM407" s="27">
        <f t="shared" si="28"/>
        <v>0.1378866271</v>
      </c>
      <c r="AN407" s="27">
        <f t="shared" si="29"/>
        <v>0.3252259721</v>
      </c>
      <c r="AO407" s="27"/>
      <c r="AP407" s="27"/>
      <c r="AQ407" s="27"/>
    </row>
    <row r="408">
      <c r="A408" s="29">
        <v>6009.0</v>
      </c>
      <c r="B408" s="30">
        <v>1588.0</v>
      </c>
      <c r="C408" s="14">
        <v>6.0</v>
      </c>
      <c r="D408" s="15">
        <v>16.0</v>
      </c>
      <c r="E408" s="16">
        <v>17.0</v>
      </c>
      <c r="F408" s="17">
        <v>24.0</v>
      </c>
      <c r="G408" s="18">
        <v>94.0</v>
      </c>
      <c r="H408" s="19">
        <v>18.0</v>
      </c>
      <c r="I408" s="20">
        <v>21.0</v>
      </c>
      <c r="J408" s="21">
        <v>42.0</v>
      </c>
      <c r="K408" s="22">
        <v>22.0</v>
      </c>
      <c r="L408" s="63">
        <f t="shared" si="1"/>
        <v>6</v>
      </c>
      <c r="M408" s="63">
        <f t="shared" si="2"/>
        <v>42</v>
      </c>
      <c r="N408" s="63">
        <f t="shared" si="3"/>
        <v>17</v>
      </c>
      <c r="O408" s="63">
        <f t="shared" si="4"/>
        <v>43</v>
      </c>
      <c r="P408" s="64">
        <f t="shared" si="5"/>
        <v>43</v>
      </c>
      <c r="Q408" s="65">
        <f t="shared" si="6"/>
        <v>0.4537037037</v>
      </c>
      <c r="R408" s="65">
        <f t="shared" si="7"/>
        <v>0.4444444444</v>
      </c>
      <c r="S408" s="73">
        <f t="shared" si="8"/>
        <v>0.0144836272</v>
      </c>
      <c r="T408" s="66">
        <f t="shared" si="9"/>
        <v>0.5058823529</v>
      </c>
      <c r="U408" s="27">
        <f t="shared" si="10"/>
        <v>0.5070569239</v>
      </c>
      <c r="V408" s="27">
        <f t="shared" si="11"/>
        <v>-0.1852809738</v>
      </c>
      <c r="W408" s="27">
        <f t="shared" si="12"/>
        <v>-2.009218619</v>
      </c>
      <c r="X408" s="27">
        <f t="shared" si="13"/>
        <v>0.393115822</v>
      </c>
      <c r="Y408" s="27">
        <f t="shared" si="14"/>
        <v>-0.001731933098</v>
      </c>
      <c r="Z408" s="27">
        <f t="shared" si="15"/>
        <v>0.095863835</v>
      </c>
      <c r="AA408" s="27">
        <f t="shared" si="16"/>
        <v>1.131481919</v>
      </c>
      <c r="AB408" s="27">
        <f t="shared" si="17"/>
        <v>0.240344158</v>
      </c>
      <c r="AC408" s="27">
        <f t="shared" si="18"/>
        <v>0.5830765648</v>
      </c>
      <c r="AD408" s="27">
        <f t="shared" si="19"/>
        <v>-0.5872734938</v>
      </c>
      <c r="AE408" s="27">
        <f t="shared" si="20"/>
        <v>0.001840213487</v>
      </c>
      <c r="AF408" s="27">
        <f t="shared" si="21"/>
        <v>0.003463845272</v>
      </c>
      <c r="AG408" s="27">
        <f t="shared" si="22"/>
        <v>-0.02450122536</v>
      </c>
      <c r="AH408" s="27">
        <f t="shared" si="23"/>
        <v>-0.2136230252</v>
      </c>
      <c r="AI408" s="27">
        <f t="shared" si="24"/>
        <v>-0.009603364119</v>
      </c>
      <c r="AJ408" s="27">
        <f t="shared" si="25"/>
        <v>-0.07333361494</v>
      </c>
      <c r="AK408" s="27">
        <f t="shared" si="26"/>
        <v>-0.3030517762</v>
      </c>
      <c r="AL408" s="27">
        <f t="shared" si="27"/>
        <v>-0.04454025209</v>
      </c>
      <c r="AM408" s="27">
        <f t="shared" si="28"/>
        <v>0.1191813942</v>
      </c>
      <c r="AN408" s="27">
        <f t="shared" si="29"/>
        <v>0.156525443</v>
      </c>
      <c r="AO408" s="27"/>
      <c r="AP408" s="27"/>
      <c r="AQ408" s="27"/>
    </row>
    <row r="409">
      <c r="A409" s="29">
        <v>6011.0</v>
      </c>
      <c r="B409" s="30">
        <v>1013.0</v>
      </c>
      <c r="C409" s="14">
        <v>5.0</v>
      </c>
      <c r="D409" s="15">
        <v>6.0</v>
      </c>
      <c r="E409" s="16">
        <v>6.0</v>
      </c>
      <c r="F409" s="17">
        <v>17.0</v>
      </c>
      <c r="G409" s="18">
        <v>63.0</v>
      </c>
      <c r="H409" s="19">
        <v>13.0</v>
      </c>
      <c r="I409" s="20">
        <v>11.0</v>
      </c>
      <c r="J409" s="21">
        <v>23.0</v>
      </c>
      <c r="K409" s="22">
        <v>14.0</v>
      </c>
      <c r="L409" s="63">
        <f t="shared" si="1"/>
        <v>5</v>
      </c>
      <c r="M409" s="63">
        <f t="shared" si="2"/>
        <v>30</v>
      </c>
      <c r="N409" s="63">
        <f t="shared" si="3"/>
        <v>6</v>
      </c>
      <c r="O409" s="63">
        <f t="shared" si="4"/>
        <v>25</v>
      </c>
      <c r="P409" s="64">
        <f t="shared" si="5"/>
        <v>25</v>
      </c>
      <c r="Q409" s="65">
        <f t="shared" si="6"/>
        <v>0.4545454545</v>
      </c>
      <c r="R409" s="65">
        <f t="shared" si="7"/>
        <v>0.5303030303</v>
      </c>
      <c r="S409" s="73">
        <f t="shared" si="8"/>
        <v>0.01085883514</v>
      </c>
      <c r="T409" s="66">
        <f t="shared" si="9"/>
        <v>0.4545454545</v>
      </c>
      <c r="U409" s="27">
        <f t="shared" si="10"/>
        <v>0.4529229279</v>
      </c>
      <c r="V409" s="27">
        <f t="shared" si="11"/>
        <v>-0.1389110283</v>
      </c>
      <c r="W409" s="27">
        <f t="shared" si="12"/>
        <v>-2.397363125</v>
      </c>
      <c r="X409" s="27">
        <f t="shared" si="13"/>
        <v>0.3938451649</v>
      </c>
      <c r="Y409" s="27">
        <f t="shared" si="14"/>
        <v>-0.0009735156008</v>
      </c>
      <c r="Z409" s="27">
        <f t="shared" si="15"/>
        <v>0.08575655526</v>
      </c>
      <c r="AA409" s="27">
        <f t="shared" si="16"/>
        <v>1.610871405</v>
      </c>
      <c r="AB409" s="27">
        <f t="shared" si="17"/>
        <v>0.1805279568</v>
      </c>
      <c r="AC409" s="27">
        <f t="shared" si="18"/>
        <v>0.6970071097</v>
      </c>
      <c r="AD409" s="27">
        <f t="shared" si="19"/>
        <v>-0.5894546377</v>
      </c>
      <c r="AE409" s="27">
        <f t="shared" si="20"/>
        <v>0.0007755073443</v>
      </c>
      <c r="AF409" s="27">
        <f t="shared" si="21"/>
        <v>0.002323148196</v>
      </c>
      <c r="AG409" s="27">
        <f t="shared" si="22"/>
        <v>-0.02615212363</v>
      </c>
      <c r="AH409" s="27">
        <f t="shared" si="23"/>
        <v>-0.3628841017</v>
      </c>
      <c r="AI409" s="27">
        <f t="shared" si="24"/>
        <v>-0.005408043723</v>
      </c>
      <c r="AJ409" s="27">
        <f t="shared" si="25"/>
        <v>-0.06572349005</v>
      </c>
      <c r="AK409" s="27">
        <f t="shared" si="26"/>
        <v>-0.43225008</v>
      </c>
      <c r="AL409" s="27">
        <f t="shared" si="27"/>
        <v>-0.03351726413</v>
      </c>
      <c r="AM409" s="27">
        <f t="shared" si="28"/>
        <v>0.1427332247</v>
      </c>
      <c r="AN409" s="27">
        <f t="shared" si="29"/>
        <v>0.1573982594</v>
      </c>
      <c r="AO409" s="27"/>
      <c r="AP409" s="27"/>
      <c r="AQ409" s="27"/>
    </row>
    <row r="410">
      <c r="A410" s="29">
        <v>6012.0</v>
      </c>
      <c r="B410" s="30">
        <v>1030.0</v>
      </c>
      <c r="C410" s="14">
        <v>9.0</v>
      </c>
      <c r="D410" s="15">
        <v>4.0</v>
      </c>
      <c r="E410" s="16">
        <v>21.0</v>
      </c>
      <c r="F410" s="17">
        <v>15.0</v>
      </c>
      <c r="G410" s="18">
        <v>41.0</v>
      </c>
      <c r="H410" s="19">
        <v>6.0</v>
      </c>
      <c r="I410" s="20">
        <v>16.0</v>
      </c>
      <c r="J410" s="21">
        <v>16.0</v>
      </c>
      <c r="K410" s="22">
        <v>17.0</v>
      </c>
      <c r="L410" s="63">
        <f t="shared" si="1"/>
        <v>9</v>
      </c>
      <c r="M410" s="63">
        <f t="shared" si="2"/>
        <v>21</v>
      </c>
      <c r="N410" s="63">
        <f t="shared" si="3"/>
        <v>21</v>
      </c>
      <c r="O410" s="63">
        <f t="shared" si="4"/>
        <v>33</v>
      </c>
      <c r="P410" s="64">
        <f t="shared" si="5"/>
        <v>33</v>
      </c>
      <c r="Q410" s="65">
        <f t="shared" si="6"/>
        <v>0.5</v>
      </c>
      <c r="R410" s="65">
        <f t="shared" si="7"/>
        <v>0.3571428571</v>
      </c>
      <c r="S410" s="73">
        <f t="shared" si="8"/>
        <v>0.02912621359</v>
      </c>
      <c r="T410" s="66">
        <f t="shared" si="9"/>
        <v>0.6111111111</v>
      </c>
      <c r="U410" s="27">
        <f t="shared" si="10"/>
        <v>0.6062371504</v>
      </c>
      <c r="V410" s="27">
        <f t="shared" si="11"/>
        <v>-0.3725954238</v>
      </c>
      <c r="W410" s="27">
        <f t="shared" si="12"/>
        <v>-1.614550676</v>
      </c>
      <c r="X410" s="27">
        <f t="shared" si="13"/>
        <v>0.4332296814</v>
      </c>
      <c r="Y410" s="27">
        <f t="shared" si="14"/>
        <v>-0.007003973529</v>
      </c>
      <c r="Z410" s="27">
        <f t="shared" si="15"/>
        <v>0.154912327</v>
      </c>
      <c r="AA410" s="27">
        <f t="shared" si="16"/>
        <v>0.7306284714</v>
      </c>
      <c r="AB410" s="27">
        <f t="shared" si="17"/>
        <v>0.5326451074</v>
      </c>
      <c r="AC410" s="27">
        <f t="shared" si="18"/>
        <v>0.5163542465</v>
      </c>
      <c r="AD410" s="27">
        <f t="shared" si="19"/>
        <v>-0.7132401116</v>
      </c>
      <c r="AE410" s="27">
        <f t="shared" si="20"/>
        <v>0.0149653985</v>
      </c>
      <c r="AF410" s="27">
        <f t="shared" si="21"/>
        <v>0.01125631803</v>
      </c>
      <c r="AG410" s="27">
        <f t="shared" si="22"/>
        <v>-0.03181584562</v>
      </c>
      <c r="AH410" s="27">
        <f t="shared" si="23"/>
        <v>-0.1108463817</v>
      </c>
      <c r="AI410" s="27">
        <f t="shared" si="24"/>
        <v>-0.04279908257</v>
      </c>
      <c r="AJ410" s="27">
        <f t="shared" si="25"/>
        <v>-0.1305966247</v>
      </c>
      <c r="AK410" s="27">
        <f t="shared" si="26"/>
        <v>-0.2156569641</v>
      </c>
      <c r="AL410" s="27">
        <f t="shared" si="27"/>
        <v>-0.1087814197</v>
      </c>
      <c r="AM410" s="27">
        <f t="shared" si="28"/>
        <v>0.1163130135</v>
      </c>
      <c r="AN410" s="27">
        <f t="shared" si="29"/>
        <v>0.2094970833</v>
      </c>
      <c r="AO410" s="27"/>
      <c r="AP410" s="27"/>
      <c r="AQ410" s="27"/>
    </row>
    <row r="411">
      <c r="A411" s="29">
        <v>6014.0</v>
      </c>
      <c r="B411" s="30">
        <v>1399.0</v>
      </c>
      <c r="C411" s="14">
        <v>12.0</v>
      </c>
      <c r="D411" s="15">
        <v>8.0</v>
      </c>
      <c r="E411" s="16">
        <v>9.0</v>
      </c>
      <c r="F411" s="17">
        <v>25.0</v>
      </c>
      <c r="G411" s="18">
        <v>88.0</v>
      </c>
      <c r="H411" s="19">
        <v>6.0</v>
      </c>
      <c r="I411" s="20">
        <v>22.0</v>
      </c>
      <c r="J411" s="21">
        <v>43.0</v>
      </c>
      <c r="K411" s="22">
        <v>13.0</v>
      </c>
      <c r="L411" s="63">
        <f t="shared" si="1"/>
        <v>12</v>
      </c>
      <c r="M411" s="63">
        <f t="shared" si="2"/>
        <v>31</v>
      </c>
      <c r="N411" s="63">
        <f t="shared" si="3"/>
        <v>9</v>
      </c>
      <c r="O411" s="63">
        <f t="shared" si="4"/>
        <v>35</v>
      </c>
      <c r="P411" s="64">
        <f t="shared" si="5"/>
        <v>35</v>
      </c>
      <c r="Q411" s="65">
        <f t="shared" si="6"/>
        <v>0.5402298851</v>
      </c>
      <c r="R411" s="65">
        <f t="shared" si="7"/>
        <v>0.4942528736</v>
      </c>
      <c r="S411" s="73">
        <f t="shared" si="8"/>
        <v>0.01501072194</v>
      </c>
      <c r="T411" s="66">
        <f t="shared" si="9"/>
        <v>0.5303030303</v>
      </c>
      <c r="U411" s="27">
        <f t="shared" si="10"/>
        <v>0.5284852181</v>
      </c>
      <c r="V411" s="27">
        <f t="shared" si="11"/>
        <v>-0.1920238031</v>
      </c>
      <c r="W411" s="27">
        <f t="shared" si="12"/>
        <v>-2.234389671</v>
      </c>
      <c r="X411" s="27">
        <f t="shared" si="13"/>
        <v>0.468087242</v>
      </c>
      <c r="Y411" s="27">
        <f t="shared" si="14"/>
        <v>-0.001860285481</v>
      </c>
      <c r="Z411" s="27">
        <f t="shared" si="15"/>
        <v>0.1104868933</v>
      </c>
      <c r="AA411" s="27">
        <f t="shared" si="16"/>
        <v>1.39930073</v>
      </c>
      <c r="AB411" s="27">
        <f t="shared" si="17"/>
        <v>0.296595183</v>
      </c>
      <c r="AC411" s="27">
        <f t="shared" si="18"/>
        <v>0.7720822857</v>
      </c>
      <c r="AD411" s="27">
        <f t="shared" si="19"/>
        <v>-0.8326317382</v>
      </c>
      <c r="AE411" s="27">
        <f t="shared" si="20"/>
        <v>0.002048523434</v>
      </c>
      <c r="AF411" s="27">
        <f t="shared" si="21"/>
        <v>0.004137506507</v>
      </c>
      <c r="AG411" s="27">
        <f t="shared" si="22"/>
        <v>-0.03140331456</v>
      </c>
      <c r="AH411" s="27">
        <f t="shared" si="23"/>
        <v>-0.2937942043</v>
      </c>
      <c r="AI411" s="27">
        <f t="shared" si="24"/>
        <v>-0.01228225645</v>
      </c>
      <c r="AJ411" s="27">
        <f t="shared" si="25"/>
        <v>-0.1006387741</v>
      </c>
      <c r="AK411" s="27">
        <f t="shared" si="26"/>
        <v>-0.446258557</v>
      </c>
      <c r="AL411" s="27">
        <f t="shared" si="27"/>
        <v>-0.06544695941</v>
      </c>
      <c r="AM411" s="27">
        <f t="shared" si="28"/>
        <v>0.1879112338</v>
      </c>
      <c r="AN411" s="27">
        <f t="shared" si="29"/>
        <v>0.2642431779</v>
      </c>
      <c r="AO411" s="27"/>
      <c r="AP411" s="27"/>
      <c r="AQ411" s="27"/>
    </row>
    <row r="412">
      <c r="A412" s="29">
        <v>6015.0</v>
      </c>
      <c r="B412" s="30">
        <v>1359.0</v>
      </c>
      <c r="C412" s="14">
        <v>5.0</v>
      </c>
      <c r="D412" s="15">
        <v>4.0</v>
      </c>
      <c r="E412" s="16">
        <v>13.0</v>
      </c>
      <c r="F412" s="17">
        <v>21.0</v>
      </c>
      <c r="G412" s="18">
        <v>61.0</v>
      </c>
      <c r="H412" s="19">
        <v>12.0</v>
      </c>
      <c r="I412" s="20">
        <v>14.0</v>
      </c>
      <c r="J412" s="21">
        <v>22.0</v>
      </c>
      <c r="K412" s="22">
        <v>8.0</v>
      </c>
      <c r="L412" s="63">
        <f t="shared" si="1"/>
        <v>5</v>
      </c>
      <c r="M412" s="63">
        <f t="shared" si="2"/>
        <v>33</v>
      </c>
      <c r="N412" s="63">
        <f t="shared" si="3"/>
        <v>13</v>
      </c>
      <c r="O412" s="63">
        <f t="shared" si="4"/>
        <v>22</v>
      </c>
      <c r="P412" s="64">
        <f t="shared" si="5"/>
        <v>22</v>
      </c>
      <c r="Q412" s="65">
        <f t="shared" si="6"/>
        <v>0.3698630137</v>
      </c>
      <c r="R412" s="65">
        <f t="shared" si="7"/>
        <v>0.5205479452</v>
      </c>
      <c r="S412" s="73">
        <f t="shared" si="8"/>
        <v>0.01324503311</v>
      </c>
      <c r="T412" s="66">
        <f t="shared" si="9"/>
        <v>0.4</v>
      </c>
      <c r="U412" s="27">
        <f t="shared" si="10"/>
        <v>0.4029470181</v>
      </c>
      <c r="V412" s="27">
        <f t="shared" si="11"/>
        <v>-0.1694363296</v>
      </c>
      <c r="W412" s="27">
        <f t="shared" si="12"/>
        <v>-2.353262903</v>
      </c>
      <c r="X412" s="27">
        <f t="shared" si="13"/>
        <v>0.3204712712</v>
      </c>
      <c r="Y412" s="27">
        <f t="shared" si="14"/>
        <v>-0.001448380045</v>
      </c>
      <c r="Z412" s="27">
        <f t="shared" si="15"/>
        <v>0.1026771402</v>
      </c>
      <c r="AA412" s="27">
        <f t="shared" si="16"/>
        <v>1.552151567</v>
      </c>
      <c r="AB412" s="27">
        <f t="shared" si="17"/>
        <v>0.1791751844</v>
      </c>
      <c r="AC412" s="27">
        <f t="shared" si="18"/>
        <v>0.5567207654</v>
      </c>
      <c r="AD412" s="27">
        <f t="shared" si="19"/>
        <v>-0.3902811345</v>
      </c>
      <c r="AE412" s="27">
        <f t="shared" si="20"/>
        <v>0.00140732804</v>
      </c>
      <c r="AF412" s="27">
        <f t="shared" si="21"/>
        <v>0.003392760159</v>
      </c>
      <c r="AG412" s="27">
        <f t="shared" si="22"/>
        <v>-0.03073618947</v>
      </c>
      <c r="AH412" s="27">
        <f t="shared" si="23"/>
        <v>-0.3432241395</v>
      </c>
      <c r="AI412" s="27">
        <f t="shared" si="24"/>
        <v>-0.006547015908</v>
      </c>
      <c r="AJ412" s="27">
        <f t="shared" si="25"/>
        <v>-0.06403105218</v>
      </c>
      <c r="AK412" s="27">
        <f t="shared" si="26"/>
        <v>-0.338900276</v>
      </c>
      <c r="AL412" s="27">
        <f t="shared" si="27"/>
        <v>-0.02706858415</v>
      </c>
      <c r="AM412" s="27">
        <f t="shared" si="28"/>
        <v>0.09276600949</v>
      </c>
      <c r="AN412" s="27">
        <f t="shared" si="29"/>
        <v>0.08479899007</v>
      </c>
      <c r="AO412" s="27"/>
      <c r="AP412" s="27"/>
      <c r="AQ412" s="27"/>
    </row>
    <row r="413">
      <c r="A413" s="29">
        <v>6016.0</v>
      </c>
      <c r="B413" s="30">
        <v>2203.0</v>
      </c>
      <c r="C413" s="14">
        <v>19.0</v>
      </c>
      <c r="D413" s="15">
        <v>12.0</v>
      </c>
      <c r="E413" s="16">
        <v>14.0</v>
      </c>
      <c r="F413" s="17">
        <v>45.0</v>
      </c>
      <c r="G413" s="18">
        <v>125.0</v>
      </c>
      <c r="H413" s="19">
        <v>13.0</v>
      </c>
      <c r="I413" s="20">
        <v>37.0</v>
      </c>
      <c r="J413" s="21">
        <v>30.0</v>
      </c>
      <c r="K413" s="22">
        <v>11.0</v>
      </c>
      <c r="L413" s="63">
        <f t="shared" si="1"/>
        <v>19</v>
      </c>
      <c r="M413" s="63">
        <f t="shared" si="2"/>
        <v>58</v>
      </c>
      <c r="N413" s="63">
        <f t="shared" si="3"/>
        <v>14</v>
      </c>
      <c r="O413" s="63">
        <f t="shared" si="4"/>
        <v>48</v>
      </c>
      <c r="P413" s="64">
        <f t="shared" si="5"/>
        <v>48</v>
      </c>
      <c r="Q413" s="65">
        <f t="shared" si="6"/>
        <v>0.4820143885</v>
      </c>
      <c r="R413" s="65">
        <f t="shared" si="7"/>
        <v>0.5539568345</v>
      </c>
      <c r="S413" s="73">
        <f t="shared" si="8"/>
        <v>0.01497957331</v>
      </c>
      <c r="T413" s="66">
        <f t="shared" si="9"/>
        <v>0.4528301887</v>
      </c>
      <c r="U413" s="27">
        <f t="shared" si="10"/>
        <v>0.4543725273</v>
      </c>
      <c r="V413" s="27">
        <f t="shared" si="11"/>
        <v>-0.191625336</v>
      </c>
      <c r="W413" s="27">
        <f t="shared" si="12"/>
        <v>-2.504295869</v>
      </c>
      <c r="X413" s="27">
        <f t="shared" si="13"/>
        <v>0.4176458799</v>
      </c>
      <c r="Y413" s="27">
        <f t="shared" si="14"/>
        <v>-0.001852572963</v>
      </c>
      <c r="Z413" s="27">
        <f t="shared" si="15"/>
        <v>0.1235763452</v>
      </c>
      <c r="AA413" s="27">
        <f t="shared" si="16"/>
        <v>1.757779942</v>
      </c>
      <c r="AB413" s="27">
        <f t="shared" si="17"/>
        <v>0.2640847683</v>
      </c>
      <c r="AC413" s="27">
        <f t="shared" si="18"/>
        <v>0.7720967199</v>
      </c>
      <c r="AD413" s="27">
        <f t="shared" si="19"/>
        <v>-0.6628507554</v>
      </c>
      <c r="AE413" s="27">
        <f t="shared" si="20"/>
        <v>0.002035797252</v>
      </c>
      <c r="AF413" s="27">
        <f t="shared" si="21"/>
        <v>0.004618076648</v>
      </c>
      <c r="AG413" s="27">
        <f t="shared" si="22"/>
        <v>-0.03936649924</v>
      </c>
      <c r="AH413" s="27">
        <f t="shared" si="23"/>
        <v>-0.4136408197</v>
      </c>
      <c r="AI413" s="27">
        <f t="shared" si="24"/>
        <v>-0.01091327963</v>
      </c>
      <c r="AJ413" s="27">
        <f t="shared" si="25"/>
        <v>-0.1004318169</v>
      </c>
      <c r="AK413" s="27">
        <f t="shared" si="26"/>
        <v>-0.5001743285</v>
      </c>
      <c r="AL413" s="27">
        <f t="shared" si="27"/>
        <v>-0.05199362904</v>
      </c>
      <c r="AM413" s="27">
        <f t="shared" si="28"/>
        <v>0.1676649409</v>
      </c>
      <c r="AN413" s="27">
        <f t="shared" si="29"/>
        <v>0.1876929565</v>
      </c>
      <c r="AO413" s="27"/>
      <c r="AP413" s="27"/>
      <c r="AQ413" s="27"/>
    </row>
    <row r="414">
      <c r="A414" s="29">
        <v>6017.0</v>
      </c>
      <c r="B414" s="30">
        <v>2829.0</v>
      </c>
      <c r="C414" s="14">
        <v>27.0</v>
      </c>
      <c r="D414" s="15">
        <v>13.0</v>
      </c>
      <c r="E414" s="16">
        <v>22.0</v>
      </c>
      <c r="F414" s="17">
        <v>50.0</v>
      </c>
      <c r="G414" s="18">
        <v>152.0</v>
      </c>
      <c r="H414" s="19">
        <v>36.0</v>
      </c>
      <c r="I414" s="20">
        <v>39.0</v>
      </c>
      <c r="J414" s="21">
        <v>61.0</v>
      </c>
      <c r="K414" s="22">
        <v>35.0</v>
      </c>
      <c r="L414" s="63">
        <f t="shared" si="1"/>
        <v>27</v>
      </c>
      <c r="M414" s="63">
        <f t="shared" si="2"/>
        <v>86</v>
      </c>
      <c r="N414" s="63">
        <f t="shared" si="3"/>
        <v>22</v>
      </c>
      <c r="O414" s="63">
        <f t="shared" si="4"/>
        <v>74</v>
      </c>
      <c r="P414" s="64">
        <f t="shared" si="5"/>
        <v>74</v>
      </c>
      <c r="Q414" s="65">
        <f t="shared" si="6"/>
        <v>0.4832535885</v>
      </c>
      <c r="R414" s="65">
        <f t="shared" si="7"/>
        <v>0.5406698565</v>
      </c>
      <c r="S414" s="73">
        <f t="shared" si="8"/>
        <v>0.01732060799</v>
      </c>
      <c r="T414" s="66">
        <f t="shared" si="9"/>
        <v>0.4625</v>
      </c>
      <c r="U414" s="27">
        <f t="shared" si="10"/>
        <v>0.4625598784</v>
      </c>
      <c r="V414" s="27">
        <f t="shared" si="11"/>
        <v>-0.2215728884</v>
      </c>
      <c r="W414" s="27">
        <f t="shared" si="12"/>
        <v>-2.44422887</v>
      </c>
      <c r="X414" s="27">
        <f t="shared" si="13"/>
        <v>0.4187195964</v>
      </c>
      <c r="Y414" s="27">
        <f t="shared" si="14"/>
        <v>-0.002476867081</v>
      </c>
      <c r="Z414" s="27">
        <f t="shared" si="15"/>
        <v>0.1394618009</v>
      </c>
      <c r="AA414" s="27">
        <f t="shared" si="16"/>
        <v>1.674468451</v>
      </c>
      <c r="AB414" s="27">
        <f t="shared" si="17"/>
        <v>0.3061414452</v>
      </c>
      <c r="AC414" s="27">
        <f t="shared" si="18"/>
        <v>0.7555148849</v>
      </c>
      <c r="AD414" s="27">
        <f t="shared" si="19"/>
        <v>-0.6662633528</v>
      </c>
      <c r="AE414" s="27">
        <f t="shared" si="20"/>
        <v>0.003147209064</v>
      </c>
      <c r="AF414" s="27">
        <f t="shared" si="21"/>
        <v>0.006026216759</v>
      </c>
      <c r="AG414" s="27">
        <f t="shared" si="22"/>
        <v>-0.04336136554</v>
      </c>
      <c r="AH414" s="27">
        <f t="shared" si="23"/>
        <v>-0.3845847751</v>
      </c>
      <c r="AI414" s="27">
        <f t="shared" si="24"/>
        <v>-0.01462843102</v>
      </c>
      <c r="AJ414" s="27">
        <f t="shared" si="25"/>
        <v>-0.1136334852</v>
      </c>
      <c r="AK414" s="27">
        <f t="shared" si="26"/>
        <v>-0.4776930777</v>
      </c>
      <c r="AL414" s="27">
        <f t="shared" si="27"/>
        <v>-0.06042880299</v>
      </c>
      <c r="AM414" s="27">
        <f t="shared" si="28"/>
        <v>0.1644858953</v>
      </c>
      <c r="AN414" s="27">
        <f t="shared" si="29"/>
        <v>0.1891442882</v>
      </c>
      <c r="AO414" s="27"/>
      <c r="AP414" s="27"/>
      <c r="AQ414" s="27"/>
    </row>
    <row r="415">
      <c r="A415" s="29">
        <v>6018.0</v>
      </c>
      <c r="B415" s="30">
        <v>909.0</v>
      </c>
      <c r="C415" s="14">
        <v>5.0</v>
      </c>
      <c r="D415" s="15">
        <v>9.0</v>
      </c>
      <c r="E415" s="16">
        <v>11.0</v>
      </c>
      <c r="F415" s="17">
        <v>23.0</v>
      </c>
      <c r="G415" s="18">
        <v>62.0</v>
      </c>
      <c r="H415" s="19">
        <v>5.0</v>
      </c>
      <c r="I415" s="20">
        <v>22.0</v>
      </c>
      <c r="J415" s="21">
        <v>79.0</v>
      </c>
      <c r="K415" s="22">
        <v>22.0</v>
      </c>
      <c r="L415" s="63">
        <f t="shared" si="1"/>
        <v>5</v>
      </c>
      <c r="M415" s="63">
        <f t="shared" si="2"/>
        <v>28</v>
      </c>
      <c r="N415" s="63">
        <f t="shared" si="3"/>
        <v>11</v>
      </c>
      <c r="O415" s="63">
        <f t="shared" si="4"/>
        <v>44</v>
      </c>
      <c r="P415" s="64">
        <f t="shared" si="5"/>
        <v>44</v>
      </c>
      <c r="Q415" s="65">
        <f t="shared" si="6"/>
        <v>0.5568181818</v>
      </c>
      <c r="R415" s="65">
        <f t="shared" si="7"/>
        <v>0.375</v>
      </c>
      <c r="S415" s="73">
        <f t="shared" si="8"/>
        <v>0.01760176018</v>
      </c>
      <c r="T415" s="66">
        <f t="shared" si="9"/>
        <v>0.6111111111</v>
      </c>
      <c r="U415" s="27">
        <f t="shared" si="10"/>
        <v>0.6181981369</v>
      </c>
      <c r="V415" s="27">
        <f t="shared" si="11"/>
        <v>-0.2251695117</v>
      </c>
      <c r="W415" s="27">
        <f t="shared" si="12"/>
        <v>-1.69527821</v>
      </c>
      <c r="X415" s="27">
        <f t="shared" si="13"/>
        <v>0.482460327</v>
      </c>
      <c r="Y415" s="27">
        <f t="shared" si="14"/>
        <v>-0.002557929879</v>
      </c>
      <c r="Z415" s="27">
        <f t="shared" si="15"/>
        <v>0.09829860308</v>
      </c>
      <c r="AA415" s="27">
        <f t="shared" si="16"/>
        <v>0.8055178898</v>
      </c>
      <c r="AB415" s="27">
        <f t="shared" si="17"/>
        <v>0.3584704946</v>
      </c>
      <c r="AC415" s="27">
        <f t="shared" si="18"/>
        <v>0.6037824087</v>
      </c>
      <c r="AD415" s="27">
        <f t="shared" si="19"/>
        <v>-0.8845503657</v>
      </c>
      <c r="AE415" s="27">
        <f t="shared" si="20"/>
        <v>0.003302968972</v>
      </c>
      <c r="AF415" s="27">
        <f t="shared" si="21"/>
        <v>0.004316480596</v>
      </c>
      <c r="AG415" s="27">
        <f t="shared" si="22"/>
        <v>-0.02119796341</v>
      </c>
      <c r="AH415" s="27">
        <f t="shared" si="23"/>
        <v>-0.1283185426</v>
      </c>
      <c r="AI415" s="27">
        <f t="shared" si="24"/>
        <v>-0.01740692276</v>
      </c>
      <c r="AJ415" s="27">
        <f t="shared" si="25"/>
        <v>-0.09228619167</v>
      </c>
      <c r="AK415" s="27">
        <f t="shared" si="26"/>
        <v>-0.2647801896</v>
      </c>
      <c r="AL415" s="27">
        <f t="shared" si="27"/>
        <v>-0.08152927847</v>
      </c>
      <c r="AM415" s="27">
        <f t="shared" si="28"/>
        <v>0.1514622534</v>
      </c>
      <c r="AN415" s="27">
        <f t="shared" si="29"/>
        <v>0.2893398097</v>
      </c>
      <c r="AO415" s="27"/>
      <c r="AP415" s="27"/>
      <c r="AQ415" s="27"/>
    </row>
    <row r="416">
      <c r="A416" s="29">
        <v>6030.0</v>
      </c>
      <c r="B416" s="30">
        <v>1171.0</v>
      </c>
      <c r="C416" s="14">
        <v>6.0</v>
      </c>
      <c r="D416" s="15">
        <v>2.0</v>
      </c>
      <c r="E416" s="16">
        <v>12.0</v>
      </c>
      <c r="F416" s="17">
        <v>12.0</v>
      </c>
      <c r="G416" s="18">
        <v>81.0</v>
      </c>
      <c r="H416" s="19">
        <v>15.0</v>
      </c>
      <c r="I416" s="20">
        <v>9.0</v>
      </c>
      <c r="J416" s="21">
        <v>24.0</v>
      </c>
      <c r="K416" s="22">
        <v>17.0</v>
      </c>
      <c r="L416" s="63">
        <f t="shared" si="1"/>
        <v>6</v>
      </c>
      <c r="M416" s="63">
        <f t="shared" si="2"/>
        <v>27</v>
      </c>
      <c r="N416" s="63">
        <f t="shared" si="3"/>
        <v>12</v>
      </c>
      <c r="O416" s="63">
        <f t="shared" si="4"/>
        <v>26</v>
      </c>
      <c r="P416" s="64">
        <f t="shared" si="5"/>
        <v>26</v>
      </c>
      <c r="Q416" s="65">
        <f t="shared" si="6"/>
        <v>0.4507042254</v>
      </c>
      <c r="R416" s="65">
        <f t="shared" si="7"/>
        <v>0.4647887324</v>
      </c>
      <c r="S416" s="73">
        <f t="shared" si="8"/>
        <v>0.01537147737</v>
      </c>
      <c r="T416" s="66">
        <f t="shared" si="9"/>
        <v>0.4905660377</v>
      </c>
      <c r="U416" s="27">
        <f t="shared" si="10"/>
        <v>0.4909577733</v>
      </c>
      <c r="V416" s="27">
        <f t="shared" si="11"/>
        <v>-0.1966387463</v>
      </c>
      <c r="W416" s="27">
        <f t="shared" si="12"/>
        <v>-2.101189894</v>
      </c>
      <c r="X416" s="27">
        <f t="shared" si="13"/>
        <v>0.3905168959</v>
      </c>
      <c r="Y416" s="27">
        <f t="shared" si="14"/>
        <v>-0.001950777133</v>
      </c>
      <c r="Z416" s="27">
        <f t="shared" si="15"/>
        <v>0.1063974404</v>
      </c>
      <c r="AA416" s="27">
        <f t="shared" si="16"/>
        <v>1.237439107</v>
      </c>
      <c r="AB416" s="27">
        <f t="shared" si="17"/>
        <v>0.2533909778</v>
      </c>
      <c r="AC416" s="27">
        <f t="shared" si="18"/>
        <v>0.6057354637</v>
      </c>
      <c r="AD416" s="27">
        <f t="shared" si="19"/>
        <v>-0.5795341197</v>
      </c>
      <c r="AE416" s="27">
        <f t="shared" si="20"/>
        <v>0.002199799129</v>
      </c>
      <c r="AF416" s="27">
        <f t="shared" si="21"/>
        <v>0.004080121892</v>
      </c>
      <c r="AG416" s="27">
        <f t="shared" si="22"/>
        <v>-0.02843821254</v>
      </c>
      <c r="AH416" s="27">
        <f t="shared" si="23"/>
        <v>-0.2443218953</v>
      </c>
      <c r="AI416" s="27">
        <f t="shared" si="24"/>
        <v>-0.01074531732</v>
      </c>
      <c r="AJ416" s="27">
        <f t="shared" si="25"/>
        <v>-0.08085349177</v>
      </c>
      <c r="AK416" s="27">
        <f t="shared" si="26"/>
        <v>-0.3292398214</v>
      </c>
      <c r="AL416" s="27">
        <f t="shared" si="27"/>
        <v>-0.04664762669</v>
      </c>
      <c r="AM416" s="27">
        <f t="shared" si="28"/>
        <v>0.1229943554</v>
      </c>
      <c r="AN416" s="27">
        <f t="shared" si="29"/>
        <v>0.1534415075</v>
      </c>
      <c r="AO416" s="27"/>
      <c r="AP416" s="27"/>
      <c r="AQ416" s="27"/>
    </row>
    <row r="417">
      <c r="A417" s="29">
        <v>6031.0</v>
      </c>
      <c r="B417" s="30">
        <v>1096.0</v>
      </c>
      <c r="C417" s="14">
        <v>2.0</v>
      </c>
      <c r="D417" s="15">
        <v>1.0</v>
      </c>
      <c r="E417" s="16">
        <v>7.0</v>
      </c>
      <c r="F417" s="17">
        <v>20.0</v>
      </c>
      <c r="G417" s="18">
        <v>57.0</v>
      </c>
      <c r="H417" s="19">
        <v>17.0</v>
      </c>
      <c r="I417" s="20">
        <v>11.0</v>
      </c>
      <c r="J417" s="21">
        <v>11.0</v>
      </c>
      <c r="K417" s="22">
        <v>8.0</v>
      </c>
      <c r="L417" s="63">
        <f t="shared" si="1"/>
        <v>2</v>
      </c>
      <c r="M417" s="63">
        <f t="shared" si="2"/>
        <v>37</v>
      </c>
      <c r="N417" s="63">
        <f t="shared" si="3"/>
        <v>7</v>
      </c>
      <c r="O417" s="63">
        <f t="shared" si="4"/>
        <v>19</v>
      </c>
      <c r="P417" s="64">
        <f t="shared" si="5"/>
        <v>19</v>
      </c>
      <c r="Q417" s="65">
        <f t="shared" si="6"/>
        <v>0.3230769231</v>
      </c>
      <c r="R417" s="65">
        <f t="shared" si="7"/>
        <v>0.6</v>
      </c>
      <c r="S417" s="73">
        <f t="shared" si="8"/>
        <v>0.008211678832</v>
      </c>
      <c r="T417" s="66">
        <f t="shared" si="9"/>
        <v>0.3392857143</v>
      </c>
      <c r="U417" s="27">
        <f t="shared" si="10"/>
        <v>0.3322381243</v>
      </c>
      <c r="V417" s="27">
        <f t="shared" si="11"/>
        <v>-0.1050474324</v>
      </c>
      <c r="W417" s="27">
        <f t="shared" si="12"/>
        <v>-2.712445136</v>
      </c>
      <c r="X417" s="27">
        <f t="shared" si="13"/>
        <v>0.2799330249</v>
      </c>
      <c r="Y417" s="27">
        <f t="shared" si="14"/>
        <v>-0.0005567245163</v>
      </c>
      <c r="Z417" s="27">
        <f t="shared" si="15"/>
        <v>0.07337416714</v>
      </c>
      <c r="AA417" s="27">
        <f t="shared" si="16"/>
        <v>2.062125798</v>
      </c>
      <c r="AB417" s="27">
        <f t="shared" si="17"/>
        <v>0.09703352335</v>
      </c>
      <c r="AC417" s="27">
        <f t="shared" si="18"/>
        <v>0.5605223944</v>
      </c>
      <c r="AD417" s="27">
        <f t="shared" si="19"/>
        <v>-0.2977882975</v>
      </c>
      <c r="AE417" s="27">
        <f t="shared" si="20"/>
        <v>0.0003353760625</v>
      </c>
      <c r="AF417" s="27">
        <f t="shared" si="21"/>
        <v>0.001503147114</v>
      </c>
      <c r="AG417" s="27">
        <f t="shared" si="22"/>
        <v>-0.02531686696</v>
      </c>
      <c r="AH417" s="27">
        <f t="shared" si="23"/>
        <v>-0.5255927506</v>
      </c>
      <c r="AI417" s="27">
        <f t="shared" si="24"/>
        <v>-0.002198195144</v>
      </c>
      <c r="AJ417" s="27">
        <f t="shared" si="25"/>
        <v>-0.03996916664</v>
      </c>
      <c r="AK417" s="27">
        <f t="shared" si="26"/>
        <v>-0.3932946008</v>
      </c>
      <c r="AL417" s="27">
        <f t="shared" si="27"/>
        <v>-0.01280485058</v>
      </c>
      <c r="AM417" s="27">
        <f t="shared" si="28"/>
        <v>0.08158483828</v>
      </c>
      <c r="AN417" s="27">
        <f t="shared" si="29"/>
        <v>0.05651786948</v>
      </c>
      <c r="AO417" s="27"/>
      <c r="AP417" s="27"/>
      <c r="AQ417" s="27"/>
    </row>
    <row r="418">
      <c r="A418" s="29">
        <v>6033.0</v>
      </c>
      <c r="B418" s="30">
        <v>1635.0</v>
      </c>
      <c r="C418" s="14">
        <v>7.0</v>
      </c>
      <c r="D418" s="15">
        <v>7.0</v>
      </c>
      <c r="E418" s="16">
        <v>1.0</v>
      </c>
      <c r="F418" s="17">
        <v>29.0</v>
      </c>
      <c r="G418" s="18">
        <v>75.0</v>
      </c>
      <c r="H418" s="19">
        <v>15.0</v>
      </c>
      <c r="I418" s="20">
        <v>14.0</v>
      </c>
      <c r="J418" s="21">
        <v>29.0</v>
      </c>
      <c r="K418" s="22">
        <v>10.0</v>
      </c>
      <c r="L418" s="63">
        <f t="shared" si="1"/>
        <v>7</v>
      </c>
      <c r="M418" s="63">
        <f t="shared" si="2"/>
        <v>44</v>
      </c>
      <c r="N418" s="63">
        <f t="shared" si="3"/>
        <v>1</v>
      </c>
      <c r="O418" s="63">
        <f t="shared" si="4"/>
        <v>24</v>
      </c>
      <c r="P418" s="64">
        <f t="shared" si="5"/>
        <v>24</v>
      </c>
      <c r="Q418" s="65">
        <f t="shared" si="6"/>
        <v>0.4078947368</v>
      </c>
      <c r="R418" s="65">
        <f t="shared" si="7"/>
        <v>0.6710526316</v>
      </c>
      <c r="S418" s="73">
        <f t="shared" si="8"/>
        <v>0.004892966361</v>
      </c>
      <c r="T418" s="66">
        <f t="shared" si="9"/>
        <v>0.3529411765</v>
      </c>
      <c r="U418" s="27">
        <f t="shared" si="10"/>
        <v>0.3472399593</v>
      </c>
      <c r="V418" s="27">
        <f t="shared" si="11"/>
        <v>-0.0625929927</v>
      </c>
      <c r="W418" s="27">
        <f t="shared" si="12"/>
        <v>-3.033655744</v>
      </c>
      <c r="X418" s="27">
        <f t="shared" si="13"/>
        <v>0.3534242138</v>
      </c>
      <c r="Y418" s="27">
        <f t="shared" si="14"/>
        <v>-0.000197660958</v>
      </c>
      <c r="Z418" s="27">
        <f t="shared" si="15"/>
        <v>0.04889774066</v>
      </c>
      <c r="AA418" s="27">
        <f t="shared" si="16"/>
        <v>2.579442328</v>
      </c>
      <c r="AB418" s="27">
        <f t="shared" si="17"/>
        <v>0.07299687013</v>
      </c>
      <c r="AC418" s="27">
        <f t="shared" si="18"/>
        <v>0.7914809483</v>
      </c>
      <c r="AD418" s="27">
        <f t="shared" si="19"/>
        <v>-0.4746701851</v>
      </c>
      <c r="AE418" s="27">
        <f t="shared" si="20"/>
        <v>0.00007095007938</v>
      </c>
      <c r="AF418" s="27">
        <f t="shared" si="21"/>
        <v>0.0005968804717</v>
      </c>
      <c r="AG418" s="27">
        <f t="shared" si="22"/>
        <v>-0.01886952209</v>
      </c>
      <c r="AH418" s="27">
        <f t="shared" si="23"/>
        <v>-0.7353013558</v>
      </c>
      <c r="AI418" s="27">
        <f t="shared" si="24"/>
        <v>-0.0009853464515</v>
      </c>
      <c r="AJ418" s="27">
        <f t="shared" si="25"/>
        <v>-0.03362891572</v>
      </c>
      <c r="AK418" s="27">
        <f t="shared" si="26"/>
        <v>-0.6211132796</v>
      </c>
      <c r="AL418" s="27">
        <f t="shared" si="27"/>
        <v>-0.01216183527</v>
      </c>
      <c r="AM418" s="27">
        <f t="shared" si="28"/>
        <v>0.1454451076</v>
      </c>
      <c r="AN418" s="27">
        <f t="shared" si="29"/>
        <v>0.1137397508</v>
      </c>
      <c r="AO418" s="27"/>
      <c r="AP418" s="27"/>
      <c r="AQ418" s="27"/>
    </row>
    <row r="419">
      <c r="A419" s="29">
        <v>6036.0</v>
      </c>
      <c r="B419" s="30">
        <v>1465.0</v>
      </c>
      <c r="C419" s="14">
        <v>18.0</v>
      </c>
      <c r="D419" s="15">
        <v>10.0</v>
      </c>
      <c r="E419" s="16">
        <v>21.0</v>
      </c>
      <c r="F419" s="17">
        <v>17.0</v>
      </c>
      <c r="G419" s="18">
        <v>95.0</v>
      </c>
      <c r="H419" s="19">
        <v>12.0</v>
      </c>
      <c r="I419" s="20">
        <v>35.0</v>
      </c>
      <c r="J419" s="21">
        <v>50.0</v>
      </c>
      <c r="K419" s="22">
        <v>18.0</v>
      </c>
      <c r="L419" s="63">
        <f t="shared" si="1"/>
        <v>18</v>
      </c>
      <c r="M419" s="63">
        <f t="shared" si="2"/>
        <v>29</v>
      </c>
      <c r="N419" s="63">
        <f t="shared" si="3"/>
        <v>21</v>
      </c>
      <c r="O419" s="63">
        <f t="shared" si="4"/>
        <v>53</v>
      </c>
      <c r="P419" s="64">
        <f t="shared" si="5"/>
        <v>52</v>
      </c>
      <c r="Q419" s="65">
        <f t="shared" si="6"/>
        <v>0.5867768595</v>
      </c>
      <c r="R419" s="65">
        <f t="shared" si="7"/>
        <v>0.3884297521</v>
      </c>
      <c r="S419" s="73">
        <f t="shared" si="8"/>
        <v>0.02662116041</v>
      </c>
      <c r="T419" s="66">
        <f t="shared" si="9"/>
        <v>0.6463414634</v>
      </c>
      <c r="U419" s="27">
        <f t="shared" si="10"/>
        <v>0.6335360972</v>
      </c>
      <c r="V419" s="27">
        <f t="shared" si="11"/>
        <v>-0.340549674</v>
      </c>
      <c r="W419" s="27">
        <f t="shared" si="12"/>
        <v>-1.755990653</v>
      </c>
      <c r="X419" s="27">
        <f t="shared" si="13"/>
        <v>0.5084183038</v>
      </c>
      <c r="Y419" s="27">
        <f t="shared" si="14"/>
        <v>-0.005851004076</v>
      </c>
      <c r="Z419" s="27">
        <f t="shared" si="15"/>
        <v>0.1539924572</v>
      </c>
      <c r="AA419" s="27">
        <f t="shared" si="16"/>
        <v>0.8642465009</v>
      </c>
      <c r="AB419" s="27">
        <f t="shared" si="17"/>
        <v>0.5713258423</v>
      </c>
      <c r="AC419" s="27">
        <f t="shared" si="18"/>
        <v>0.6590543731</v>
      </c>
      <c r="AD419" s="27">
        <f t="shared" si="19"/>
        <v>-0.9822944888</v>
      </c>
      <c r="AE419" s="27">
        <f t="shared" si="20"/>
        <v>0.0114266031</v>
      </c>
      <c r="AF419" s="27">
        <f t="shared" si="21"/>
        <v>0.0102271065</v>
      </c>
      <c r="AG419" s="27">
        <f t="shared" si="22"/>
        <v>-0.03439754606</v>
      </c>
      <c r="AH419" s="27">
        <f t="shared" si="23"/>
        <v>-0.1426044501</v>
      </c>
      <c r="AI419" s="27">
        <f t="shared" si="24"/>
        <v>-0.04195882699</v>
      </c>
      <c r="AJ419" s="27">
        <f t="shared" si="25"/>
        <v>-0.1523520835</v>
      </c>
      <c r="AK419" s="27">
        <f t="shared" si="26"/>
        <v>-0.2993694636</v>
      </c>
      <c r="AL419" s="27">
        <f t="shared" si="27"/>
        <v>-0.1369315811</v>
      </c>
      <c r="AM419" s="27">
        <f t="shared" si="28"/>
        <v>0.174222714</v>
      </c>
      <c r="AN419" s="27">
        <f t="shared" si="29"/>
        <v>0.3385999605</v>
      </c>
      <c r="AO419" s="27"/>
      <c r="AP419" s="27"/>
      <c r="AQ419" s="27"/>
    </row>
    <row r="420">
      <c r="A420" s="29">
        <v>6037.0</v>
      </c>
      <c r="B420" s="30">
        <v>1876.0</v>
      </c>
      <c r="C420" s="14">
        <v>10.0</v>
      </c>
      <c r="D420" s="15">
        <v>14.0</v>
      </c>
      <c r="E420" s="16">
        <v>31.0</v>
      </c>
      <c r="F420" s="17">
        <v>18.0</v>
      </c>
      <c r="G420" s="18">
        <v>99.0</v>
      </c>
      <c r="H420" s="19">
        <v>32.0</v>
      </c>
      <c r="I420" s="20">
        <v>15.0</v>
      </c>
      <c r="J420" s="21">
        <v>25.0</v>
      </c>
      <c r="K420" s="22">
        <v>20.0</v>
      </c>
      <c r="L420" s="63">
        <f t="shared" si="1"/>
        <v>10</v>
      </c>
      <c r="M420" s="63">
        <f t="shared" si="2"/>
        <v>50</v>
      </c>
      <c r="N420" s="63">
        <f t="shared" si="3"/>
        <v>31</v>
      </c>
      <c r="O420" s="63">
        <f t="shared" si="4"/>
        <v>35</v>
      </c>
      <c r="P420" s="64">
        <f t="shared" si="5"/>
        <v>35</v>
      </c>
      <c r="Q420" s="65">
        <f t="shared" si="6"/>
        <v>0.3571428571</v>
      </c>
      <c r="R420" s="65">
        <f t="shared" si="7"/>
        <v>0.4761904762</v>
      </c>
      <c r="S420" s="73">
        <f t="shared" si="8"/>
        <v>0.02185501066</v>
      </c>
      <c r="T420" s="66">
        <f t="shared" si="9"/>
        <v>0.4117647059</v>
      </c>
      <c r="U420" s="27">
        <f t="shared" si="10"/>
        <v>0.4137657475</v>
      </c>
      <c r="V420" s="27">
        <f t="shared" si="11"/>
        <v>-0.2795789756</v>
      </c>
      <c r="W420" s="27">
        <f t="shared" si="12"/>
        <v>-2.152734235</v>
      </c>
      <c r="X420" s="27">
        <f t="shared" si="13"/>
        <v>0.3094497724</v>
      </c>
      <c r="Y420" s="27">
        <f t="shared" si="14"/>
        <v>-0.003943469456</v>
      </c>
      <c r="Z420" s="27">
        <f t="shared" si="15"/>
        <v>0.1549857278</v>
      </c>
      <c r="AA420" s="27">
        <f t="shared" si="16"/>
        <v>1.29889506</v>
      </c>
      <c r="AB420" s="27">
        <f t="shared" si="17"/>
        <v>0.2854807961</v>
      </c>
      <c r="AC420" s="27">
        <f t="shared" si="18"/>
        <v>0.4917659491</v>
      </c>
      <c r="AD420" s="27">
        <f t="shared" si="19"/>
        <v>-0.3638980161</v>
      </c>
      <c r="AE420" s="27">
        <f t="shared" si="20"/>
        <v>0.006322506197</v>
      </c>
      <c r="AF420" s="27">
        <f t="shared" si="21"/>
        <v>0.008450240647</v>
      </c>
      <c r="AG420" s="27">
        <f t="shared" si="22"/>
        <v>-0.04244122753</v>
      </c>
      <c r="AH420" s="27">
        <f t="shared" si="23"/>
        <v>-0.2627469789</v>
      </c>
      <c r="AI420" s="27">
        <f t="shared" si="24"/>
        <v>-0.01721235955</v>
      </c>
      <c r="AJ420" s="27">
        <f t="shared" si="25"/>
        <v>-0.09332750295</v>
      </c>
      <c r="AK420" s="27">
        <f t="shared" si="26"/>
        <v>-0.2738501131</v>
      </c>
      <c r="AL420" s="27">
        <f t="shared" si="27"/>
        <v>-0.04164526632</v>
      </c>
      <c r="AM420" s="27">
        <f t="shared" si="28"/>
        <v>0.07912449897</v>
      </c>
      <c r="AN420" s="27">
        <f t="shared" si="29"/>
        <v>0.07634733355</v>
      </c>
      <c r="AO420" s="27"/>
      <c r="AP420" s="27"/>
      <c r="AQ420" s="27"/>
    </row>
    <row r="421">
      <c r="A421" s="29">
        <v>6038.0</v>
      </c>
      <c r="B421" s="30">
        <v>1419.0</v>
      </c>
      <c r="C421" s="14">
        <v>12.0</v>
      </c>
      <c r="D421" s="15">
        <v>5.0</v>
      </c>
      <c r="E421" s="16">
        <v>9.0</v>
      </c>
      <c r="F421" s="17">
        <v>16.0</v>
      </c>
      <c r="G421" s="18">
        <v>57.0</v>
      </c>
      <c r="H421" s="19">
        <v>11.0</v>
      </c>
      <c r="I421" s="20">
        <v>11.0</v>
      </c>
      <c r="J421" s="21">
        <v>20.0</v>
      </c>
      <c r="K421" s="22">
        <v>15.0</v>
      </c>
      <c r="L421" s="63">
        <f t="shared" si="1"/>
        <v>12</v>
      </c>
      <c r="M421" s="63">
        <f t="shared" si="2"/>
        <v>27</v>
      </c>
      <c r="N421" s="63">
        <f t="shared" si="3"/>
        <v>9</v>
      </c>
      <c r="O421" s="63">
        <f t="shared" si="4"/>
        <v>26</v>
      </c>
      <c r="P421" s="64">
        <f t="shared" si="5"/>
        <v>26</v>
      </c>
      <c r="Q421" s="65">
        <f t="shared" si="6"/>
        <v>0.5135135135</v>
      </c>
      <c r="R421" s="65">
        <f t="shared" si="7"/>
        <v>0.527027027</v>
      </c>
      <c r="S421" s="73">
        <f t="shared" si="8"/>
        <v>0.01479915433</v>
      </c>
      <c r="T421" s="66">
        <f t="shared" si="9"/>
        <v>0.4905660377</v>
      </c>
      <c r="U421" s="27">
        <f t="shared" si="10"/>
        <v>0.4912807972</v>
      </c>
      <c r="V421" s="27">
        <f t="shared" si="11"/>
        <v>-0.1893173365</v>
      </c>
      <c r="W421" s="27">
        <f t="shared" si="12"/>
        <v>-2.38255316</v>
      </c>
      <c r="X421" s="27">
        <f t="shared" si="13"/>
        <v>0.4449385917</v>
      </c>
      <c r="Y421" s="27">
        <f t="shared" si="14"/>
        <v>-0.001808215695</v>
      </c>
      <c r="Z421" s="27">
        <f t="shared" si="15"/>
        <v>0.116152822</v>
      </c>
      <c r="AA421" s="27">
        <f t="shared" si="16"/>
        <v>1.591030222</v>
      </c>
      <c r="AB421" s="27">
        <f t="shared" si="17"/>
        <v>0.2779538436</v>
      </c>
      <c r="AC421" s="27">
        <f t="shared" si="18"/>
        <v>0.7825652233</v>
      </c>
      <c r="AD421" s="27">
        <f t="shared" si="19"/>
        <v>-0.7523146247</v>
      </c>
      <c r="AE421" s="27">
        <f t="shared" si="20"/>
        <v>0.001963120207</v>
      </c>
      <c r="AF421" s="27">
        <f t="shared" si="21"/>
        <v>0.004288377535</v>
      </c>
      <c r="AG421" s="27">
        <f t="shared" si="22"/>
        <v>-0.03520287854</v>
      </c>
      <c r="AH421" s="27">
        <f t="shared" si="23"/>
        <v>-0.356200297</v>
      </c>
      <c r="AI421" s="27">
        <f t="shared" si="24"/>
        <v>-0.01134807169</v>
      </c>
      <c r="AJ421" s="27">
        <f t="shared" si="25"/>
        <v>-0.1005674905</v>
      </c>
      <c r="AK421" s="27">
        <f t="shared" si="26"/>
        <v>-0.4823110334</v>
      </c>
      <c r="AL421" s="27">
        <f t="shared" si="27"/>
        <v>-0.05830037346</v>
      </c>
      <c r="AM421" s="27">
        <f t="shared" si="28"/>
        <v>0.1810435144</v>
      </c>
      <c r="AN421" s="27">
        <f t="shared" si="29"/>
        <v>0.226946557</v>
      </c>
      <c r="AO421" s="27"/>
      <c r="AP421" s="27"/>
      <c r="AQ421" s="27"/>
    </row>
    <row r="422">
      <c r="A422" s="29">
        <v>6042.0</v>
      </c>
      <c r="B422" s="30">
        <v>2262.0</v>
      </c>
      <c r="C422" s="14">
        <v>25.0</v>
      </c>
      <c r="D422" s="15">
        <v>19.0</v>
      </c>
      <c r="E422" s="16">
        <v>23.0</v>
      </c>
      <c r="F422" s="17">
        <v>39.0</v>
      </c>
      <c r="G422" s="18">
        <v>106.0</v>
      </c>
      <c r="H422" s="19">
        <v>22.0</v>
      </c>
      <c r="I422" s="20">
        <v>23.0</v>
      </c>
      <c r="J422" s="21">
        <v>54.0</v>
      </c>
      <c r="K422" s="22">
        <v>34.0</v>
      </c>
      <c r="L422" s="63">
        <f t="shared" si="1"/>
        <v>25</v>
      </c>
      <c r="M422" s="63">
        <f t="shared" si="2"/>
        <v>61</v>
      </c>
      <c r="N422" s="63">
        <f t="shared" si="3"/>
        <v>23</v>
      </c>
      <c r="O422" s="63">
        <f t="shared" si="4"/>
        <v>57</v>
      </c>
      <c r="P422" s="64">
        <f t="shared" si="5"/>
        <v>57</v>
      </c>
      <c r="Q422" s="65">
        <f t="shared" si="6"/>
        <v>0.4939759036</v>
      </c>
      <c r="R422" s="65">
        <f t="shared" si="7"/>
        <v>0.5180722892</v>
      </c>
      <c r="S422" s="73">
        <f t="shared" si="8"/>
        <v>0.02122015915</v>
      </c>
      <c r="T422" s="66">
        <f t="shared" si="9"/>
        <v>0.4830508475</v>
      </c>
      <c r="U422" s="27">
        <f t="shared" si="10"/>
        <v>0.4829997498</v>
      </c>
      <c r="V422" s="27">
        <f t="shared" si="11"/>
        <v>-0.2714576739</v>
      </c>
      <c r="W422" s="27">
        <f t="shared" si="12"/>
        <v>-2.342071101</v>
      </c>
      <c r="X422" s="27">
        <f t="shared" si="13"/>
        <v>0.4280100467</v>
      </c>
      <c r="Y422" s="27">
        <f t="shared" si="14"/>
        <v>-0.003717694591</v>
      </c>
      <c r="Z422" s="27">
        <f t="shared" si="15"/>
        <v>0.1637189607</v>
      </c>
      <c r="AA422" s="27">
        <f t="shared" si="16"/>
        <v>1.537423025</v>
      </c>
      <c r="AB422" s="27">
        <f t="shared" si="17"/>
        <v>0.3833878177</v>
      </c>
      <c r="AC422" s="27">
        <f t="shared" si="18"/>
        <v>0.7400003201</v>
      </c>
      <c r="AD422" s="27">
        <f t="shared" si="19"/>
        <v>-0.6961571361</v>
      </c>
      <c r="AE422" s="27">
        <f t="shared" si="20"/>
        <v>0.005787381425</v>
      </c>
      <c r="AF422" s="27">
        <f t="shared" si="21"/>
        <v>0.008667103108</v>
      </c>
      <c r="AG422" s="27">
        <f t="shared" si="22"/>
        <v>-0.04877585225</v>
      </c>
      <c r="AH422" s="27">
        <f t="shared" si="23"/>
        <v>-0.3383504083</v>
      </c>
      <c r="AI422" s="27">
        <f t="shared" si="24"/>
        <v>-0.02244395727</v>
      </c>
      <c r="AJ422" s="27">
        <f t="shared" si="25"/>
        <v>-0.1363580286</v>
      </c>
      <c r="AK422" s="27">
        <f t="shared" si="26"/>
        <v>-0.4483281786</v>
      </c>
      <c r="AL422" s="27">
        <f t="shared" si="27"/>
        <v>-0.07735543794</v>
      </c>
      <c r="AM422" s="27">
        <f t="shared" si="28"/>
        <v>0.1646827924</v>
      </c>
      <c r="AN422" s="27">
        <f t="shared" si="29"/>
        <v>0.2020157643</v>
      </c>
      <c r="AO422" s="27"/>
      <c r="AP422" s="27"/>
      <c r="AQ422" s="27"/>
    </row>
    <row r="423">
      <c r="A423" s="29">
        <v>6044.0</v>
      </c>
      <c r="B423" s="30">
        <v>2239.0</v>
      </c>
      <c r="C423" s="14">
        <v>7.0</v>
      </c>
      <c r="D423" s="15">
        <v>9.0</v>
      </c>
      <c r="E423" s="16">
        <v>15.0</v>
      </c>
      <c r="F423" s="17">
        <v>33.0</v>
      </c>
      <c r="G423" s="18">
        <v>94.0</v>
      </c>
      <c r="H423" s="19">
        <v>8.0</v>
      </c>
      <c r="I423" s="20">
        <v>10.0</v>
      </c>
      <c r="J423" s="21">
        <v>18.0</v>
      </c>
      <c r="K423" s="22">
        <v>18.0</v>
      </c>
      <c r="L423" s="63">
        <f t="shared" si="1"/>
        <v>7</v>
      </c>
      <c r="M423" s="63">
        <f t="shared" si="2"/>
        <v>41</v>
      </c>
      <c r="N423" s="63">
        <f t="shared" si="3"/>
        <v>15</v>
      </c>
      <c r="O423" s="63">
        <f t="shared" si="4"/>
        <v>28</v>
      </c>
      <c r="P423" s="64">
        <f t="shared" si="5"/>
        <v>28</v>
      </c>
      <c r="Q423" s="65">
        <f t="shared" si="6"/>
        <v>0.3846153846</v>
      </c>
      <c r="R423" s="65">
        <f t="shared" si="7"/>
        <v>0.5274725275</v>
      </c>
      <c r="S423" s="73">
        <f t="shared" si="8"/>
        <v>0.009825815096</v>
      </c>
      <c r="T423" s="66">
        <f t="shared" si="9"/>
        <v>0.4057971014</v>
      </c>
      <c r="U423" s="27">
        <f t="shared" si="10"/>
        <v>0.4118183594</v>
      </c>
      <c r="V423" s="27">
        <f t="shared" si="11"/>
        <v>-0.1256961784</v>
      </c>
      <c r="W423" s="27">
        <f t="shared" si="12"/>
        <v>-2.384567152</v>
      </c>
      <c r="X423" s="27">
        <f t="shared" si="13"/>
        <v>0.3332536011</v>
      </c>
      <c r="Y423" s="27">
        <f t="shared" si="14"/>
        <v>-0.0007971014708</v>
      </c>
      <c r="Z423" s="27">
        <f t="shared" si="15"/>
        <v>0.07718420074</v>
      </c>
      <c r="AA423" s="27">
        <f t="shared" si="16"/>
        <v>1.593721182</v>
      </c>
      <c r="AB423" s="27">
        <f t="shared" si="17"/>
        <v>0.1382226284</v>
      </c>
      <c r="AC423" s="27">
        <f t="shared" si="18"/>
        <v>0.5866273097</v>
      </c>
      <c r="AD423" s="27">
        <f t="shared" si="19"/>
        <v>-0.422035569</v>
      </c>
      <c r="AE423" s="27">
        <f t="shared" si="20"/>
        <v>0.0005745686915</v>
      </c>
      <c r="AF423" s="27">
        <f t="shared" si="21"/>
        <v>0.001892009645</v>
      </c>
      <c r="AG423" s="27">
        <f t="shared" si="22"/>
        <v>-0.02341228384</v>
      </c>
      <c r="AH423" s="27">
        <f t="shared" si="23"/>
        <v>-0.3571043582</v>
      </c>
      <c r="AI423" s="27">
        <f t="shared" si="24"/>
        <v>-0.003746797501</v>
      </c>
      <c r="AJ423" s="27">
        <f t="shared" si="25"/>
        <v>-0.05005310616</v>
      </c>
      <c r="AK423" s="27">
        <f t="shared" si="26"/>
        <v>-0.3618560912</v>
      </c>
      <c r="AL423" s="27">
        <f t="shared" si="27"/>
        <v>-0.02171463706</v>
      </c>
      <c r="AM423" s="27">
        <f t="shared" si="28"/>
        <v>0.1016481502</v>
      </c>
      <c r="AN423" s="27">
        <f t="shared" si="29"/>
        <v>0.09535597782</v>
      </c>
      <c r="AO423" s="27"/>
      <c r="AP423" s="27"/>
      <c r="AQ423" s="27"/>
    </row>
    <row r="424">
      <c r="A424" s="29">
        <v>6045.0</v>
      </c>
      <c r="B424" s="30">
        <v>2485.0</v>
      </c>
      <c r="C424" s="14">
        <v>15.0</v>
      </c>
      <c r="D424" s="15">
        <v>10.0</v>
      </c>
      <c r="E424" s="16">
        <v>19.0</v>
      </c>
      <c r="F424" s="17">
        <v>36.0</v>
      </c>
      <c r="G424" s="18">
        <v>139.0</v>
      </c>
      <c r="H424" s="19">
        <v>15.0</v>
      </c>
      <c r="I424" s="20">
        <v>22.0</v>
      </c>
      <c r="J424" s="21">
        <v>27.0</v>
      </c>
      <c r="K424" s="22">
        <v>30.0</v>
      </c>
      <c r="L424" s="63">
        <f t="shared" si="1"/>
        <v>15</v>
      </c>
      <c r="M424" s="63">
        <f t="shared" si="2"/>
        <v>51</v>
      </c>
      <c r="N424" s="63">
        <f t="shared" si="3"/>
        <v>19</v>
      </c>
      <c r="O424" s="63">
        <f t="shared" si="4"/>
        <v>52</v>
      </c>
      <c r="P424" s="64">
        <f t="shared" si="5"/>
        <v>52</v>
      </c>
      <c r="Q424" s="65">
        <f t="shared" si="6"/>
        <v>0.4890510949</v>
      </c>
      <c r="R424" s="65">
        <f t="shared" si="7"/>
        <v>0.4817518248</v>
      </c>
      <c r="S424" s="73">
        <f t="shared" si="8"/>
        <v>0.01368209256</v>
      </c>
      <c r="T424" s="66">
        <f t="shared" si="9"/>
        <v>0.5048543689</v>
      </c>
      <c r="U424" s="27">
        <f t="shared" si="10"/>
        <v>0.5037455026</v>
      </c>
      <c r="V424" s="27">
        <f t="shared" si="11"/>
        <v>-0.1750273875</v>
      </c>
      <c r="W424" s="27">
        <f t="shared" si="12"/>
        <v>-2.177875657</v>
      </c>
      <c r="X424" s="27">
        <f t="shared" si="13"/>
        <v>0.4237429001</v>
      </c>
      <c r="Y424" s="27">
        <f t="shared" si="14"/>
        <v>-0.001545544393</v>
      </c>
      <c r="Z424" s="27">
        <f t="shared" si="15"/>
        <v>0.09816029872</v>
      </c>
      <c r="AA424" s="27">
        <f t="shared" si="16"/>
        <v>1.329411378</v>
      </c>
      <c r="AB424" s="27">
        <f t="shared" si="17"/>
        <v>0.2447319481</v>
      </c>
      <c r="AC424" s="27">
        <f t="shared" si="18"/>
        <v>0.6812607746</v>
      </c>
      <c r="AD424" s="27">
        <f t="shared" si="19"/>
        <v>-0.6823453271</v>
      </c>
      <c r="AE424" s="27">
        <f t="shared" si="20"/>
        <v>0.001551292767</v>
      </c>
      <c r="AF424" s="27">
        <f t="shared" si="21"/>
        <v>0.003350539504</v>
      </c>
      <c r="AG424" s="27">
        <f t="shared" si="22"/>
        <v>-0.02719410462</v>
      </c>
      <c r="AH424" s="27">
        <f t="shared" si="23"/>
        <v>-0.2720606432</v>
      </c>
      <c r="AI424" s="27">
        <f t="shared" si="24"/>
        <v>-0.009237526108</v>
      </c>
      <c r="AJ424" s="27">
        <f t="shared" si="25"/>
        <v>-0.08094053625</v>
      </c>
      <c r="AK424" s="27">
        <f t="shared" si="26"/>
        <v>-0.3838049025</v>
      </c>
      <c r="AL424" s="27">
        <f t="shared" si="27"/>
        <v>-0.04888680769</v>
      </c>
      <c r="AM424" s="27">
        <f t="shared" si="28"/>
        <v>0.1500991282</v>
      </c>
      <c r="AN424" s="27">
        <f t="shared" si="29"/>
        <v>0.1960336718</v>
      </c>
      <c r="AO424" s="27"/>
      <c r="AP424" s="27"/>
      <c r="AQ424" s="27"/>
    </row>
    <row r="425">
      <c r="A425" s="29">
        <v>6046.0</v>
      </c>
      <c r="B425" s="30">
        <v>839.0</v>
      </c>
      <c r="C425" s="14">
        <v>3.0</v>
      </c>
      <c r="D425" s="15">
        <v>4.0</v>
      </c>
      <c r="E425" s="16">
        <v>3.0</v>
      </c>
      <c r="F425" s="17">
        <v>7.0</v>
      </c>
      <c r="G425" s="18">
        <v>42.0</v>
      </c>
      <c r="H425" s="19">
        <v>4.0</v>
      </c>
      <c r="I425" s="20">
        <v>18.0</v>
      </c>
      <c r="J425" s="21">
        <v>21.0</v>
      </c>
      <c r="K425" s="22">
        <v>14.0</v>
      </c>
      <c r="L425" s="63">
        <f t="shared" si="1"/>
        <v>3</v>
      </c>
      <c r="M425" s="63">
        <f t="shared" si="2"/>
        <v>11</v>
      </c>
      <c r="N425" s="63">
        <f t="shared" si="3"/>
        <v>3</v>
      </c>
      <c r="O425" s="63">
        <f t="shared" si="4"/>
        <v>32</v>
      </c>
      <c r="P425" s="64">
        <f t="shared" si="5"/>
        <v>32</v>
      </c>
      <c r="Q425" s="65">
        <f t="shared" si="6"/>
        <v>0.7142857143</v>
      </c>
      <c r="R425" s="65">
        <f t="shared" si="7"/>
        <v>0.2857142857</v>
      </c>
      <c r="S425" s="73">
        <f t="shared" si="8"/>
        <v>0.007151370679</v>
      </c>
      <c r="T425" s="66">
        <f t="shared" si="9"/>
        <v>0.7441860465</v>
      </c>
      <c r="U425" s="27">
        <f t="shared" si="10"/>
        <v>0.736738787</v>
      </c>
      <c r="V425" s="27">
        <f t="shared" si="11"/>
        <v>-0.09148350095</v>
      </c>
      <c r="W425" s="27">
        <f t="shared" si="12"/>
        <v>-1.291640541</v>
      </c>
      <c r="X425" s="27">
        <f t="shared" si="13"/>
        <v>0.6188995449</v>
      </c>
      <c r="Y425" s="27">
        <f t="shared" si="14"/>
        <v>-0.0004222357632</v>
      </c>
      <c r="Z425" s="27">
        <f t="shared" si="15"/>
        <v>0.03042854766</v>
      </c>
      <c r="AA425" s="27">
        <f t="shared" si="16"/>
        <v>0.4676022217</v>
      </c>
      <c r="AB425" s="27">
        <f t="shared" si="17"/>
        <v>0.1868293753</v>
      </c>
      <c r="AC425" s="27">
        <f t="shared" si="18"/>
        <v>0.5901191389</v>
      </c>
      <c r="AD425" s="27">
        <f t="shared" si="19"/>
        <v>-1.455592065</v>
      </c>
      <c r="AE425" s="27">
        <f t="shared" si="20"/>
        <v>0.0002215154715</v>
      </c>
      <c r="AF425" s="27">
        <f t="shared" si="21"/>
        <v>0.0005428712734</v>
      </c>
      <c r="AG425" s="27">
        <f t="shared" si="22"/>
        <v>-0.004999524537</v>
      </c>
      <c r="AH425" s="27">
        <f t="shared" si="23"/>
        <v>-0.05675334744</v>
      </c>
      <c r="AI425" s="27">
        <f t="shared" si="24"/>
        <v>-0.003685928774</v>
      </c>
      <c r="AJ425" s="27">
        <f t="shared" si="25"/>
        <v>-0.03664621785</v>
      </c>
      <c r="AK425" s="27">
        <f t="shared" si="26"/>
        <v>-0.1971720815</v>
      </c>
      <c r="AL425" s="27">
        <f t="shared" si="27"/>
        <v>-0.05450845869</v>
      </c>
      <c r="AM425" s="27">
        <f t="shared" si="28"/>
        <v>0.1898987975</v>
      </c>
      <c r="AN425" s="27">
        <f t="shared" si="29"/>
        <v>0.6107786684</v>
      </c>
      <c r="AO425" s="27"/>
      <c r="AP425" s="27"/>
      <c r="AQ425" s="27"/>
    </row>
    <row r="426">
      <c r="A426" s="29">
        <v>6057.0</v>
      </c>
      <c r="B426" s="30">
        <v>1872.0</v>
      </c>
      <c r="C426" s="14">
        <v>10.0</v>
      </c>
      <c r="D426" s="15">
        <v>9.0</v>
      </c>
      <c r="E426" s="16">
        <v>11.0</v>
      </c>
      <c r="F426" s="17">
        <v>18.0</v>
      </c>
      <c r="G426" s="18">
        <v>76.0</v>
      </c>
      <c r="H426" s="19">
        <v>10.0</v>
      </c>
      <c r="I426" s="20">
        <v>17.0</v>
      </c>
      <c r="J426" s="21">
        <v>21.0</v>
      </c>
      <c r="K426" s="22">
        <v>8.0</v>
      </c>
      <c r="L426" s="63">
        <f t="shared" si="1"/>
        <v>10</v>
      </c>
      <c r="M426" s="63">
        <f t="shared" si="2"/>
        <v>28</v>
      </c>
      <c r="N426" s="63">
        <f t="shared" si="3"/>
        <v>11</v>
      </c>
      <c r="O426" s="63">
        <f t="shared" si="4"/>
        <v>25</v>
      </c>
      <c r="P426" s="64">
        <f t="shared" si="5"/>
        <v>25</v>
      </c>
      <c r="Q426" s="65">
        <f t="shared" si="6"/>
        <v>0.472972973</v>
      </c>
      <c r="R426" s="65">
        <f t="shared" si="7"/>
        <v>0.5135135135</v>
      </c>
      <c r="S426" s="73">
        <f t="shared" si="8"/>
        <v>0.01121794872</v>
      </c>
      <c r="T426" s="66">
        <f t="shared" si="9"/>
        <v>0.4716981132</v>
      </c>
      <c r="U426" s="27">
        <f t="shared" si="10"/>
        <v>0.4742928515</v>
      </c>
      <c r="V426" s="27">
        <f t="shared" si="11"/>
        <v>-0.1435049682</v>
      </c>
      <c r="W426" s="27">
        <f t="shared" si="12"/>
        <v>-2.321462053</v>
      </c>
      <c r="X426" s="27">
        <f t="shared" si="13"/>
        <v>0.4098118608</v>
      </c>
      <c r="Y426" s="27">
        <f t="shared" si="14"/>
        <v>-0.001038970787</v>
      </c>
      <c r="Z426" s="27">
        <f t="shared" si="15"/>
        <v>0.08578775567</v>
      </c>
      <c r="AA426" s="27">
        <f t="shared" si="16"/>
        <v>1.510484971</v>
      </c>
      <c r="AB426" s="27">
        <f t="shared" si="17"/>
        <v>0.1940589525</v>
      </c>
      <c r="AC426" s="27">
        <f t="shared" si="18"/>
        <v>0.7023021235</v>
      </c>
      <c r="AD426" s="27">
        <f t="shared" si="19"/>
        <v>-0.6382170466</v>
      </c>
      <c r="AE426" s="27">
        <f t="shared" si="20"/>
        <v>0.0008550205377</v>
      </c>
      <c r="AF426" s="27">
        <f t="shared" si="21"/>
        <v>0.002400850425</v>
      </c>
      <c r="AG426" s="27">
        <f t="shared" si="22"/>
        <v>-0.02533335491</v>
      </c>
      <c r="AH426" s="27">
        <f t="shared" si="23"/>
        <v>-0.329496834</v>
      </c>
      <c r="AI426" s="27">
        <f t="shared" si="24"/>
        <v>-0.006005644497</v>
      </c>
      <c r="AJ426" s="27">
        <f t="shared" si="25"/>
        <v>-0.06841283713</v>
      </c>
      <c r="AK426" s="27">
        <f t="shared" si="26"/>
        <v>-0.4217446906</v>
      </c>
      <c r="AL426" s="27">
        <f t="shared" si="27"/>
        <v>-0.03749011592</v>
      </c>
      <c r="AM426" s="27">
        <f t="shared" si="28"/>
        <v>0.1496479792</v>
      </c>
      <c r="AN426" s="27">
        <f t="shared" si="29"/>
        <v>0.1773278472</v>
      </c>
      <c r="AO426" s="27"/>
      <c r="AP426" s="27"/>
      <c r="AQ426" s="27"/>
    </row>
    <row r="427">
      <c r="A427" s="29">
        <v>6062.0</v>
      </c>
      <c r="B427" s="30">
        <v>2028.0</v>
      </c>
      <c r="C427" s="14">
        <v>17.0</v>
      </c>
      <c r="D427" s="15">
        <v>11.0</v>
      </c>
      <c r="E427" s="16">
        <v>21.0</v>
      </c>
      <c r="F427" s="17">
        <v>40.0</v>
      </c>
      <c r="G427" s="18">
        <v>112.0</v>
      </c>
      <c r="H427" s="19">
        <v>27.0</v>
      </c>
      <c r="I427" s="20">
        <v>27.0</v>
      </c>
      <c r="J427" s="21">
        <v>31.0</v>
      </c>
      <c r="K427" s="22">
        <v>24.0</v>
      </c>
      <c r="L427" s="63">
        <f t="shared" si="1"/>
        <v>17</v>
      </c>
      <c r="M427" s="63">
        <f t="shared" si="2"/>
        <v>67</v>
      </c>
      <c r="N427" s="63">
        <f t="shared" si="3"/>
        <v>21</v>
      </c>
      <c r="O427" s="63">
        <f t="shared" si="4"/>
        <v>51</v>
      </c>
      <c r="P427" s="64">
        <f t="shared" si="5"/>
        <v>51</v>
      </c>
      <c r="Q427" s="65">
        <f t="shared" si="6"/>
        <v>0.4358974359</v>
      </c>
      <c r="R427" s="65">
        <f t="shared" si="7"/>
        <v>0.5384615385</v>
      </c>
      <c r="S427" s="73">
        <f t="shared" si="8"/>
        <v>0.01873767258</v>
      </c>
      <c r="T427" s="66">
        <f t="shared" si="9"/>
        <v>0.4322033898</v>
      </c>
      <c r="U427" s="27">
        <f t="shared" si="10"/>
        <v>0.431836496</v>
      </c>
      <c r="V427" s="27">
        <f t="shared" si="11"/>
        <v>-0.2397006063</v>
      </c>
      <c r="W427" s="27">
        <f t="shared" si="12"/>
        <v>-2.434245635</v>
      </c>
      <c r="X427" s="27">
        <f t="shared" si="13"/>
        <v>0.3776874145</v>
      </c>
      <c r="Y427" s="27">
        <f t="shared" si="14"/>
        <v>-0.002898729751</v>
      </c>
      <c r="Z427" s="27">
        <f t="shared" si="15"/>
        <v>0.1502554774</v>
      </c>
      <c r="AA427" s="27">
        <f t="shared" si="16"/>
        <v>1.66081795</v>
      </c>
      <c r="AB427" s="27">
        <f t="shared" si="17"/>
        <v>0.2987334594</v>
      </c>
      <c r="AC427" s="27">
        <f t="shared" si="18"/>
        <v>0.6786952069</v>
      </c>
      <c r="AD427" s="27">
        <f t="shared" si="19"/>
        <v>-0.542081242</v>
      </c>
      <c r="AE427" s="27">
        <f t="shared" si="20"/>
        <v>0.003984585347</v>
      </c>
      <c r="AF427" s="27">
        <f t="shared" si="21"/>
        <v>0.007023802738</v>
      </c>
      <c r="AG427" s="27">
        <f t="shared" si="22"/>
        <v>-0.04652651512</v>
      </c>
      <c r="AH427" s="27">
        <f t="shared" si="23"/>
        <v>-0.3798915893</v>
      </c>
      <c r="AI427" s="27">
        <f t="shared" si="24"/>
        <v>-0.01544230058</v>
      </c>
      <c r="AJ427" s="27">
        <f t="shared" si="25"/>
        <v>-0.1104308964</v>
      </c>
      <c r="AK427" s="27">
        <f t="shared" si="26"/>
        <v>-0.4273692152</v>
      </c>
      <c r="AL427" s="27">
        <f t="shared" si="27"/>
        <v>-0.053188159</v>
      </c>
      <c r="AM427" s="27">
        <f t="shared" si="28"/>
        <v>0.133281431</v>
      </c>
      <c r="AN427" s="27">
        <f t="shared" si="29"/>
        <v>0.1388100501</v>
      </c>
      <c r="AO427" s="27"/>
      <c r="AP427" s="27"/>
      <c r="AQ427" s="27"/>
    </row>
    <row r="428">
      <c r="A428" s="29">
        <v>6066.0</v>
      </c>
      <c r="B428" s="30">
        <v>2936.0</v>
      </c>
      <c r="C428" s="14">
        <v>9.0</v>
      </c>
      <c r="D428" s="15">
        <v>15.0</v>
      </c>
      <c r="E428" s="16">
        <v>27.0</v>
      </c>
      <c r="F428" s="17">
        <v>33.0</v>
      </c>
      <c r="G428" s="18">
        <v>144.0</v>
      </c>
      <c r="H428" s="19">
        <v>46.0</v>
      </c>
      <c r="I428" s="20">
        <v>20.0</v>
      </c>
      <c r="J428" s="21">
        <v>35.0</v>
      </c>
      <c r="K428" s="22">
        <v>19.0</v>
      </c>
      <c r="L428" s="63">
        <f t="shared" si="1"/>
        <v>9</v>
      </c>
      <c r="M428" s="63">
        <f t="shared" si="2"/>
        <v>79</v>
      </c>
      <c r="N428" s="63">
        <f t="shared" si="3"/>
        <v>27</v>
      </c>
      <c r="O428" s="63">
        <f t="shared" si="4"/>
        <v>39</v>
      </c>
      <c r="P428" s="64">
        <f t="shared" si="5"/>
        <v>39</v>
      </c>
      <c r="Q428" s="65">
        <f t="shared" si="6"/>
        <v>0.3116883117</v>
      </c>
      <c r="R428" s="65">
        <f t="shared" si="7"/>
        <v>0.5714285714</v>
      </c>
      <c r="S428" s="73">
        <f t="shared" si="8"/>
        <v>0.01226158038</v>
      </c>
      <c r="T428" s="66">
        <f t="shared" si="9"/>
        <v>0.3305084746</v>
      </c>
      <c r="U428" s="27">
        <f t="shared" si="10"/>
        <v>0.3329394696</v>
      </c>
      <c r="V428" s="27">
        <f t="shared" si="11"/>
        <v>-0.1568555667</v>
      </c>
      <c r="W428" s="27">
        <f t="shared" si="12"/>
        <v>-2.583281082</v>
      </c>
      <c r="X428" s="27">
        <f t="shared" si="13"/>
        <v>0.2700652559</v>
      </c>
      <c r="Y428" s="27">
        <f t="shared" si="14"/>
        <v>-0.001241278791</v>
      </c>
      <c r="Z428" s="27">
        <f t="shared" si="15"/>
        <v>0.1043442159</v>
      </c>
      <c r="AA428" s="27">
        <f t="shared" si="16"/>
        <v>1.870408887</v>
      </c>
      <c r="AB428" s="27">
        <f t="shared" si="17"/>
        <v>0.1397818789</v>
      </c>
      <c r="AC428" s="27">
        <f t="shared" si="18"/>
        <v>0.5150130667</v>
      </c>
      <c r="AD428" s="27">
        <f t="shared" si="19"/>
        <v>-0.2771639766</v>
      </c>
      <c r="AE428" s="27">
        <f t="shared" si="20"/>
        <v>0.001116543234</v>
      </c>
      <c r="AF428" s="27">
        <f t="shared" si="21"/>
        <v>0.003191840469</v>
      </c>
      <c r="AG428" s="27">
        <f t="shared" si="22"/>
        <v>-0.03428829226</v>
      </c>
      <c r="AH428" s="27">
        <f t="shared" si="23"/>
        <v>-0.4540267795</v>
      </c>
      <c r="AI428" s="27">
        <f t="shared" si="24"/>
        <v>-0.00472835212</v>
      </c>
      <c r="AJ428" s="27">
        <f t="shared" si="25"/>
        <v>-0.05483588625</v>
      </c>
      <c r="AK428" s="27">
        <f t="shared" si="26"/>
        <v>-0.3441549058</v>
      </c>
      <c r="AL428" s="27">
        <f t="shared" si="27"/>
        <v>-0.01779582664</v>
      </c>
      <c r="AM428" s="27">
        <f t="shared" si="28"/>
        <v>0.07231848422</v>
      </c>
      <c r="AN428" s="27">
        <f t="shared" si="29"/>
        <v>0.05074923704</v>
      </c>
      <c r="AO428" s="27"/>
      <c r="AP428" s="27"/>
      <c r="AQ428" s="27"/>
    </row>
    <row r="429">
      <c r="A429" s="29">
        <v>6154.0</v>
      </c>
      <c r="B429" s="30">
        <v>2698.0</v>
      </c>
      <c r="C429" s="14">
        <v>26.0</v>
      </c>
      <c r="D429" s="15">
        <v>30.0</v>
      </c>
      <c r="E429" s="16">
        <v>29.0</v>
      </c>
      <c r="F429" s="17">
        <v>33.0</v>
      </c>
      <c r="G429" s="18">
        <v>158.0</v>
      </c>
      <c r="H429" s="19">
        <v>26.0</v>
      </c>
      <c r="I429" s="20">
        <v>30.0</v>
      </c>
      <c r="J429" s="21">
        <v>91.0</v>
      </c>
      <c r="K429" s="22">
        <v>44.0</v>
      </c>
      <c r="L429" s="63">
        <f t="shared" si="1"/>
        <v>26</v>
      </c>
      <c r="M429" s="63">
        <f t="shared" si="2"/>
        <v>59</v>
      </c>
      <c r="N429" s="63">
        <f t="shared" si="3"/>
        <v>29</v>
      </c>
      <c r="O429" s="63">
        <f t="shared" si="4"/>
        <v>74</v>
      </c>
      <c r="P429" s="64">
        <f t="shared" si="5"/>
        <v>74</v>
      </c>
      <c r="Q429" s="65">
        <f t="shared" si="6"/>
        <v>0.5319148936</v>
      </c>
      <c r="R429" s="65">
        <f t="shared" si="7"/>
        <v>0.4521276596</v>
      </c>
      <c r="S429" s="73">
        <f t="shared" si="8"/>
        <v>0.02038547072</v>
      </c>
      <c r="T429" s="66">
        <f t="shared" si="9"/>
        <v>0.5563909774</v>
      </c>
      <c r="U429" s="27">
        <f t="shared" si="10"/>
        <v>0.5511937023</v>
      </c>
      <c r="V429" s="27">
        <f t="shared" si="11"/>
        <v>-0.2607799698</v>
      </c>
      <c r="W429" s="27">
        <f t="shared" si="12"/>
        <v>-2.043952452</v>
      </c>
      <c r="X429" s="27">
        <f t="shared" si="13"/>
        <v>0.4608826398</v>
      </c>
      <c r="Y429" s="27">
        <f t="shared" si="14"/>
        <v>-0.003430977929</v>
      </c>
      <c r="Z429" s="27">
        <f t="shared" si="15"/>
        <v>0.1372593063</v>
      </c>
      <c r="AA429" s="27">
        <f t="shared" si="16"/>
        <v>1.170940446</v>
      </c>
      <c r="AB429" s="27">
        <f t="shared" si="17"/>
        <v>0.3965946056</v>
      </c>
      <c r="AC429" s="27">
        <f t="shared" si="18"/>
        <v>0.6954069187</v>
      </c>
      <c r="AD429" s="27">
        <f t="shared" si="19"/>
        <v>-0.8071979534</v>
      </c>
      <c r="AE429" s="27">
        <f t="shared" si="20"/>
        <v>0.005130957627</v>
      </c>
      <c r="AF429" s="27">
        <f t="shared" si="21"/>
        <v>0.006980537928</v>
      </c>
      <c r="AG429" s="27">
        <f t="shared" si="22"/>
        <v>-0.03568768693</v>
      </c>
      <c r="AH429" s="27">
        <f t="shared" si="23"/>
        <v>-0.2248945053</v>
      </c>
      <c r="AI429" s="27">
        <f t="shared" si="24"/>
        <v>-0.02230386021</v>
      </c>
      <c r="AJ429" s="27">
        <f t="shared" si="25"/>
        <v>-0.1231005295</v>
      </c>
      <c r="AK429" s="27">
        <f t="shared" si="26"/>
        <v>-0.3676832528</v>
      </c>
      <c r="AL429" s="27">
        <f t="shared" si="27"/>
        <v>-0.08616595967</v>
      </c>
      <c r="AM429" s="27">
        <f t="shared" si="28"/>
        <v>0.1666447777</v>
      </c>
      <c r="AN429" s="27">
        <f t="shared" si="29"/>
        <v>0.2522286527</v>
      </c>
      <c r="AO429" s="27"/>
      <c r="AP429" s="27"/>
      <c r="AQ429" s="27"/>
    </row>
    <row r="430">
      <c r="A430" s="29">
        <v>6431.0</v>
      </c>
      <c r="B430" s="30">
        <v>1155.0</v>
      </c>
      <c r="C430" s="14">
        <v>8.0</v>
      </c>
      <c r="D430" s="15">
        <v>4.0</v>
      </c>
      <c r="E430" s="16">
        <v>8.0</v>
      </c>
      <c r="F430" s="17">
        <v>26.0</v>
      </c>
      <c r="G430" s="18">
        <v>92.0</v>
      </c>
      <c r="H430" s="19">
        <v>11.0</v>
      </c>
      <c r="I430" s="20">
        <v>10.0</v>
      </c>
      <c r="J430" s="21">
        <v>20.0</v>
      </c>
      <c r="K430" s="22">
        <v>7.0</v>
      </c>
      <c r="L430" s="63">
        <f t="shared" si="1"/>
        <v>8</v>
      </c>
      <c r="M430" s="63">
        <f t="shared" si="2"/>
        <v>37</v>
      </c>
      <c r="N430" s="63">
        <f t="shared" si="3"/>
        <v>8</v>
      </c>
      <c r="O430" s="63">
        <f t="shared" si="4"/>
        <v>17</v>
      </c>
      <c r="P430" s="64">
        <f t="shared" si="5"/>
        <v>17</v>
      </c>
      <c r="Q430" s="65">
        <f t="shared" si="6"/>
        <v>0.3571428571</v>
      </c>
      <c r="R430" s="65">
        <f t="shared" si="7"/>
        <v>0.6428571429</v>
      </c>
      <c r="S430" s="73">
        <f t="shared" si="8"/>
        <v>0.01385281385</v>
      </c>
      <c r="T430" s="66">
        <f t="shared" si="9"/>
        <v>0.3148148148</v>
      </c>
      <c r="U430" s="27">
        <f t="shared" si="10"/>
        <v>0.3211910033</v>
      </c>
      <c r="V430" s="27">
        <f t="shared" si="11"/>
        <v>-0.17721133</v>
      </c>
      <c r="W430" s="27">
        <f t="shared" si="12"/>
        <v>-2.906191217</v>
      </c>
      <c r="X430" s="27">
        <f t="shared" si="13"/>
        <v>0.3094497724</v>
      </c>
      <c r="Y430" s="27">
        <f t="shared" si="14"/>
        <v>-0.00158435476</v>
      </c>
      <c r="Z430" s="27">
        <f t="shared" si="15"/>
        <v>0.1326210467</v>
      </c>
      <c r="AA430" s="27">
        <f t="shared" si="16"/>
        <v>2.367236247</v>
      </c>
      <c r="AB430" s="27">
        <f t="shared" si="17"/>
        <v>0.180952203</v>
      </c>
      <c r="AC430" s="27">
        <f t="shared" si="18"/>
        <v>0.6638840313</v>
      </c>
      <c r="AD430" s="27">
        <f t="shared" si="19"/>
        <v>-0.3638980161</v>
      </c>
      <c r="AE430" s="27">
        <f t="shared" si="20"/>
        <v>0.001610090142</v>
      </c>
      <c r="AF430" s="27">
        <f t="shared" si="21"/>
        <v>0.004583284297</v>
      </c>
      <c r="AG430" s="27">
        <f t="shared" si="22"/>
        <v>-0.0490278049</v>
      </c>
      <c r="AH430" s="27">
        <f t="shared" si="23"/>
        <v>-0.6464560982</v>
      </c>
      <c r="AI430" s="27">
        <f t="shared" si="24"/>
        <v>-0.006915353111</v>
      </c>
      <c r="AJ430" s="27">
        <f t="shared" si="25"/>
        <v>-0.07986019942</v>
      </c>
      <c r="AK430" s="27">
        <f t="shared" si="26"/>
        <v>-0.4990918312</v>
      </c>
      <c r="AL430" s="27">
        <f t="shared" si="27"/>
        <v>-0.02639688129</v>
      </c>
      <c r="AM430" s="27">
        <f t="shared" si="28"/>
        <v>0.1068180736</v>
      </c>
      <c r="AN430" s="27">
        <f t="shared" si="29"/>
        <v>0.07634733355</v>
      </c>
      <c r="AO430" s="27"/>
      <c r="AP430" s="27"/>
      <c r="AQ430" s="27"/>
    </row>
    <row r="431">
      <c r="A431" s="29">
        <v>6467.0</v>
      </c>
      <c r="B431" s="30">
        <v>2528.0</v>
      </c>
      <c r="C431" s="14">
        <v>19.0</v>
      </c>
      <c r="D431" s="15">
        <v>18.0</v>
      </c>
      <c r="E431" s="16">
        <v>25.0</v>
      </c>
      <c r="F431" s="17">
        <v>43.0</v>
      </c>
      <c r="G431" s="18">
        <v>117.0</v>
      </c>
      <c r="H431" s="19">
        <v>21.0</v>
      </c>
      <c r="I431" s="20">
        <v>54.0</v>
      </c>
      <c r="J431" s="21">
        <v>57.0</v>
      </c>
      <c r="K431" s="22">
        <v>41.0</v>
      </c>
      <c r="L431" s="63">
        <f t="shared" si="1"/>
        <v>19</v>
      </c>
      <c r="M431" s="63">
        <f t="shared" si="2"/>
        <v>64</v>
      </c>
      <c r="N431" s="63">
        <f t="shared" si="3"/>
        <v>25</v>
      </c>
      <c r="O431" s="63">
        <f t="shared" si="4"/>
        <v>95</v>
      </c>
      <c r="P431" s="64">
        <f t="shared" si="5"/>
        <v>95</v>
      </c>
      <c r="Q431" s="65">
        <f t="shared" si="6"/>
        <v>0.5615763547</v>
      </c>
      <c r="R431" s="65">
        <f t="shared" si="7"/>
        <v>0.4088669951</v>
      </c>
      <c r="S431" s="73">
        <f t="shared" si="8"/>
        <v>0.01740506329</v>
      </c>
      <c r="T431" s="66">
        <f t="shared" si="9"/>
        <v>0.5974842767</v>
      </c>
      <c r="U431" s="27">
        <f t="shared" si="10"/>
        <v>0.5970139838</v>
      </c>
      <c r="V431" s="27">
        <f t="shared" si="11"/>
        <v>-0.222653278</v>
      </c>
      <c r="W431" s="27">
        <f t="shared" si="12"/>
        <v>-1.848382153</v>
      </c>
      <c r="X431" s="27">
        <f t="shared" si="13"/>
        <v>0.4865830904</v>
      </c>
      <c r="Y431" s="27">
        <f t="shared" si="14"/>
        <v>-0.002501080382</v>
      </c>
      <c r="Z431" s="27">
        <f t="shared" si="15"/>
        <v>0.1059784688</v>
      </c>
      <c r="AA431" s="27">
        <f t="shared" si="16"/>
        <v>0.9575837412</v>
      </c>
      <c r="AB431" s="27">
        <f t="shared" si="17"/>
        <v>0.3574936468</v>
      </c>
      <c r="AC431" s="27">
        <f t="shared" si="18"/>
        <v>0.6639366578</v>
      </c>
      <c r="AD431" s="27">
        <f t="shared" si="19"/>
        <v>-0.8997324362</v>
      </c>
      <c r="AE431" s="27">
        <f t="shared" si="20"/>
        <v>0.003193471291</v>
      </c>
      <c r="AF431" s="27">
        <f t="shared" si="21"/>
        <v>0.004601713694</v>
      </c>
      <c r="AG431" s="27">
        <f t="shared" si="22"/>
        <v>-0.02491811691</v>
      </c>
      <c r="AH431" s="27">
        <f t="shared" si="23"/>
        <v>-0.1663189669</v>
      </c>
      <c r="AI431" s="27">
        <f t="shared" si="24"/>
        <v>-0.01716549859</v>
      </c>
      <c r="AJ431" s="27">
        <f t="shared" si="25"/>
        <v>-0.1003465451</v>
      </c>
      <c r="AK431" s="27">
        <f t="shared" si="26"/>
        <v>-0.3174552165</v>
      </c>
      <c r="AL431" s="27">
        <f t="shared" si="27"/>
        <v>-0.08200190042</v>
      </c>
      <c r="AM431" s="27">
        <f t="shared" si="28"/>
        <v>0.1679755268</v>
      </c>
      <c r="AN431" s="27">
        <f t="shared" si="29"/>
        <v>0.2968208525</v>
      </c>
      <c r="AO431" s="27"/>
      <c r="AP431" s="27"/>
      <c r="AQ431" s="27"/>
    </row>
    <row r="432">
      <c r="A432" s="29">
        <v>6468.0</v>
      </c>
      <c r="B432" s="30">
        <v>2117.0</v>
      </c>
      <c r="C432" s="14">
        <v>15.0</v>
      </c>
      <c r="D432" s="15">
        <v>15.0</v>
      </c>
      <c r="E432" s="16">
        <v>13.0</v>
      </c>
      <c r="F432" s="17">
        <v>32.0</v>
      </c>
      <c r="G432" s="18">
        <v>107.0</v>
      </c>
      <c r="H432" s="19">
        <v>23.0</v>
      </c>
      <c r="I432" s="20">
        <v>31.0</v>
      </c>
      <c r="J432" s="21">
        <v>31.0</v>
      </c>
      <c r="K432" s="22">
        <v>21.0</v>
      </c>
      <c r="L432" s="63">
        <f t="shared" si="1"/>
        <v>15</v>
      </c>
      <c r="M432" s="63">
        <f t="shared" si="2"/>
        <v>55</v>
      </c>
      <c r="N432" s="63">
        <f t="shared" si="3"/>
        <v>13</v>
      </c>
      <c r="O432" s="63">
        <f t="shared" si="4"/>
        <v>52</v>
      </c>
      <c r="P432" s="64">
        <f t="shared" si="5"/>
        <v>52</v>
      </c>
      <c r="Q432" s="65">
        <f t="shared" si="6"/>
        <v>0.4962962963</v>
      </c>
      <c r="R432" s="65">
        <f t="shared" si="7"/>
        <v>0.5185185185</v>
      </c>
      <c r="S432" s="73">
        <f t="shared" si="8"/>
        <v>0.01322626358</v>
      </c>
      <c r="T432" s="66">
        <f t="shared" si="9"/>
        <v>0.4859813084</v>
      </c>
      <c r="U432" s="27">
        <f t="shared" si="10"/>
        <v>0.4855481111</v>
      </c>
      <c r="V432" s="27">
        <f t="shared" si="11"/>
        <v>-0.1691962214</v>
      </c>
      <c r="W432" s="27">
        <f t="shared" si="12"/>
        <v>-2.344088389</v>
      </c>
      <c r="X432" s="27">
        <f t="shared" si="13"/>
        <v>0.4300205726</v>
      </c>
      <c r="Y432" s="27">
        <f t="shared" si="14"/>
        <v>-0.001444277956</v>
      </c>
      <c r="Z432" s="27">
        <f t="shared" si="15"/>
        <v>0.1021319029</v>
      </c>
      <c r="AA432" s="27">
        <f t="shared" si="16"/>
        <v>1.540072612</v>
      </c>
      <c r="AB432" s="27">
        <f t="shared" si="17"/>
        <v>0.2400833903</v>
      </c>
      <c r="AC432" s="27">
        <f t="shared" si="18"/>
        <v>0.7441167589</v>
      </c>
      <c r="AD432" s="27">
        <f t="shared" si="19"/>
        <v>-0.7027127267</v>
      </c>
      <c r="AE432" s="27">
        <f t="shared" si="20"/>
        <v>0.001401353542</v>
      </c>
      <c r="AF432" s="27">
        <f t="shared" si="21"/>
        <v>0.003369961541</v>
      </c>
      <c r="AG432" s="27">
        <f t="shared" si="22"/>
        <v>-0.03045378096</v>
      </c>
      <c r="AH432" s="27">
        <f t="shared" si="23"/>
        <v>-0.3392254521</v>
      </c>
      <c r="AI432" s="27">
        <f t="shared" si="24"/>
        <v>-0.008760154711</v>
      </c>
      <c r="AJ432" s="27">
        <f t="shared" si="25"/>
        <v>-0.08546305801</v>
      </c>
      <c r="AK432" s="27">
        <f t="shared" si="26"/>
        <v>-0.4512104224</v>
      </c>
      <c r="AL432" s="27">
        <f t="shared" si="27"/>
        <v>-0.04866872012</v>
      </c>
      <c r="AM432" s="27">
        <f t="shared" si="28"/>
        <v>0.166376763</v>
      </c>
      <c r="AN432" s="27">
        <f t="shared" si="29"/>
        <v>0.2048759925</v>
      </c>
      <c r="AO432" s="27"/>
      <c r="AP432" s="27"/>
      <c r="AQ432" s="27"/>
    </row>
    <row r="433">
      <c r="A433" s="29">
        <v>6469.0</v>
      </c>
      <c r="B433" s="30">
        <v>3436.0</v>
      </c>
      <c r="C433" s="14">
        <v>18.0</v>
      </c>
      <c r="D433" s="15">
        <v>16.0</v>
      </c>
      <c r="E433" s="16">
        <v>26.0</v>
      </c>
      <c r="F433" s="17">
        <v>43.0</v>
      </c>
      <c r="G433" s="18">
        <v>165.0</v>
      </c>
      <c r="H433" s="19">
        <v>34.0</v>
      </c>
      <c r="I433" s="20">
        <v>47.0</v>
      </c>
      <c r="J433" s="21">
        <v>61.0</v>
      </c>
      <c r="K433" s="22">
        <v>42.0</v>
      </c>
      <c r="L433" s="63">
        <f t="shared" si="1"/>
        <v>18</v>
      </c>
      <c r="M433" s="63">
        <f t="shared" si="2"/>
        <v>77</v>
      </c>
      <c r="N433" s="63">
        <f t="shared" si="3"/>
        <v>26</v>
      </c>
      <c r="O433" s="63">
        <f t="shared" si="4"/>
        <v>89</v>
      </c>
      <c r="P433" s="64">
        <f t="shared" si="5"/>
        <v>89</v>
      </c>
      <c r="Q433" s="65">
        <f t="shared" si="6"/>
        <v>0.5095238095</v>
      </c>
      <c r="R433" s="65">
        <f t="shared" si="7"/>
        <v>0.4523809524</v>
      </c>
      <c r="S433" s="73">
        <f t="shared" si="8"/>
        <v>0.01280558789</v>
      </c>
      <c r="T433" s="66">
        <f t="shared" si="9"/>
        <v>0.5361445783</v>
      </c>
      <c r="U433" s="27">
        <f t="shared" si="10"/>
        <v>0.5347346896</v>
      </c>
      <c r="V433" s="27">
        <f t="shared" si="11"/>
        <v>-0.1638147517</v>
      </c>
      <c r="W433" s="27">
        <f t="shared" si="12"/>
        <v>-2.045097523</v>
      </c>
      <c r="X433" s="27">
        <f t="shared" si="13"/>
        <v>0.4414816753</v>
      </c>
      <c r="Y433" s="27">
        <f t="shared" si="14"/>
        <v>-0.001353865367</v>
      </c>
      <c r="Z433" s="27">
        <f t="shared" si="15"/>
        <v>0.08627079713</v>
      </c>
      <c r="AA433" s="27">
        <f t="shared" si="16"/>
        <v>1.172252792</v>
      </c>
      <c r="AB433" s="27">
        <f t="shared" si="17"/>
        <v>0.2386425671</v>
      </c>
      <c r="AC433" s="27">
        <f t="shared" si="18"/>
        <v>0.666506783</v>
      </c>
      <c r="AD433" s="27">
        <f t="shared" si="19"/>
        <v>-0.7406699354</v>
      </c>
      <c r="AE433" s="27">
        <f t="shared" si="20"/>
        <v>0.001271846677</v>
      </c>
      <c r="AF433" s="27">
        <f t="shared" si="21"/>
        <v>0.00275606642</v>
      </c>
      <c r="AG433" s="27">
        <f t="shared" si="22"/>
        <v>-0.0224431414</v>
      </c>
      <c r="AH433" s="27">
        <f t="shared" si="23"/>
        <v>-0.225272691</v>
      </c>
      <c r="AI433" s="27">
        <f t="shared" si="24"/>
        <v>-0.008430627892</v>
      </c>
      <c r="AJ433" s="27">
        <f t="shared" si="25"/>
        <v>-0.07411468452</v>
      </c>
      <c r="AK433" s="27">
        <f t="shared" si="26"/>
        <v>-0.3526002773</v>
      </c>
      <c r="AL433" s="27">
        <f t="shared" si="27"/>
        <v>-0.04966599848</v>
      </c>
      <c r="AM433" s="27">
        <f t="shared" si="28"/>
        <v>0.1529958345</v>
      </c>
      <c r="AN433" s="27">
        <f t="shared" si="29"/>
        <v>0.221697817</v>
      </c>
      <c r="AO433" s="27"/>
      <c r="AP433" s="27"/>
      <c r="AQ433" s="27"/>
    </row>
    <row r="434">
      <c r="A434" s="29">
        <v>6471.0</v>
      </c>
      <c r="B434" s="30">
        <v>1467.0</v>
      </c>
      <c r="C434" s="14">
        <v>7.0</v>
      </c>
      <c r="D434" s="15">
        <v>3.0</v>
      </c>
      <c r="E434" s="16">
        <v>11.0</v>
      </c>
      <c r="F434" s="17">
        <v>26.0</v>
      </c>
      <c r="G434" s="18">
        <v>90.0</v>
      </c>
      <c r="H434" s="19">
        <v>13.0</v>
      </c>
      <c r="I434" s="20">
        <v>11.0</v>
      </c>
      <c r="J434" s="21">
        <v>20.0</v>
      </c>
      <c r="K434" s="22">
        <v>8.0</v>
      </c>
      <c r="L434" s="63">
        <f t="shared" si="1"/>
        <v>7</v>
      </c>
      <c r="M434" s="63">
        <f t="shared" si="2"/>
        <v>39</v>
      </c>
      <c r="N434" s="63">
        <f t="shared" si="3"/>
        <v>11</v>
      </c>
      <c r="O434" s="63">
        <f t="shared" si="4"/>
        <v>19</v>
      </c>
      <c r="P434" s="64">
        <f t="shared" si="5"/>
        <v>19</v>
      </c>
      <c r="Q434" s="65">
        <f t="shared" si="6"/>
        <v>0.3421052632</v>
      </c>
      <c r="R434" s="65">
        <f t="shared" si="7"/>
        <v>0.6052631579</v>
      </c>
      <c r="S434" s="73">
        <f t="shared" si="8"/>
        <v>0.01226993865</v>
      </c>
      <c r="T434" s="66">
        <f t="shared" si="9"/>
        <v>0.3275862069</v>
      </c>
      <c r="U434" s="27">
        <f t="shared" si="10"/>
        <v>0.3353349648</v>
      </c>
      <c r="V434" s="27">
        <f t="shared" si="11"/>
        <v>-0.1569624894</v>
      </c>
      <c r="W434" s="27">
        <f t="shared" si="12"/>
        <v>-2.736238514</v>
      </c>
      <c r="X434" s="27">
        <f t="shared" si="13"/>
        <v>0.2964203083</v>
      </c>
      <c r="Y434" s="27">
        <f t="shared" si="14"/>
        <v>-0.001242971636</v>
      </c>
      <c r="Z434" s="27">
        <f t="shared" si="15"/>
        <v>0.1105978309</v>
      </c>
      <c r="AA434" s="27">
        <f t="shared" si="16"/>
        <v>2.098462117</v>
      </c>
      <c r="AB434" s="27">
        <f t="shared" si="17"/>
        <v>0.1535274564</v>
      </c>
      <c r="AC434" s="27">
        <f t="shared" si="18"/>
        <v>0.5987420709</v>
      </c>
      <c r="AD434" s="27">
        <f t="shared" si="19"/>
        <v>-0.3338991104</v>
      </c>
      <c r="AE434" s="27">
        <f t="shared" si="20"/>
        <v>0.00111882811</v>
      </c>
      <c r="AF434" s="27">
        <f t="shared" si="21"/>
        <v>0.00338544177</v>
      </c>
      <c r="AG434" s="27">
        <f t="shared" si="22"/>
        <v>-0.03849518165</v>
      </c>
      <c r="AH434" s="27">
        <f t="shared" si="23"/>
        <v>-0.5395458215</v>
      </c>
      <c r="AI434" s="27">
        <f t="shared" si="24"/>
        <v>-0.005196858997</v>
      </c>
      <c r="AJ434" s="27">
        <f t="shared" si="25"/>
        <v>-0.06379436749</v>
      </c>
      <c r="AK434" s="27">
        <f t="shared" si="26"/>
        <v>-0.4237969043</v>
      </c>
      <c r="AL434" s="27">
        <f t="shared" si="27"/>
        <v>-0.02145322494</v>
      </c>
      <c r="AM434" s="27">
        <f t="shared" si="28"/>
        <v>0.09228053022</v>
      </c>
      <c r="AN434" s="27">
        <f t="shared" si="29"/>
        <v>0.06710381862</v>
      </c>
      <c r="AO434" s="27"/>
      <c r="AP434" s="27"/>
      <c r="AQ434" s="27"/>
    </row>
    <row r="435">
      <c r="A435" s="29">
        <v>6490.0</v>
      </c>
      <c r="B435" s="30">
        <v>3005.0</v>
      </c>
      <c r="C435" s="14">
        <v>41.0</v>
      </c>
      <c r="D435" s="15">
        <v>17.0</v>
      </c>
      <c r="E435" s="16">
        <v>33.0</v>
      </c>
      <c r="F435" s="17">
        <v>51.0</v>
      </c>
      <c r="G435" s="18">
        <v>143.0</v>
      </c>
      <c r="H435" s="19">
        <v>29.0</v>
      </c>
      <c r="I435" s="20">
        <v>39.0</v>
      </c>
      <c r="J435" s="21">
        <v>63.0</v>
      </c>
      <c r="K435" s="22">
        <v>53.0</v>
      </c>
      <c r="L435" s="63">
        <f t="shared" si="1"/>
        <v>41</v>
      </c>
      <c r="M435" s="63">
        <f t="shared" si="2"/>
        <v>80</v>
      </c>
      <c r="N435" s="63">
        <f t="shared" si="3"/>
        <v>33</v>
      </c>
      <c r="O435" s="63">
        <f t="shared" si="4"/>
        <v>92</v>
      </c>
      <c r="P435" s="64">
        <f t="shared" si="5"/>
        <v>92</v>
      </c>
      <c r="Q435" s="65">
        <f t="shared" si="6"/>
        <v>0.5406504065</v>
      </c>
      <c r="R435" s="65">
        <f t="shared" si="7"/>
        <v>0.4918699187</v>
      </c>
      <c r="S435" s="73">
        <f t="shared" si="8"/>
        <v>0.02462562396</v>
      </c>
      <c r="T435" s="66">
        <f t="shared" si="9"/>
        <v>0.5348837209</v>
      </c>
      <c r="U435" s="27">
        <f t="shared" si="10"/>
        <v>0.5316710253</v>
      </c>
      <c r="V435" s="27">
        <f t="shared" si="11"/>
        <v>-0.315021888</v>
      </c>
      <c r="W435" s="27">
        <f t="shared" si="12"/>
        <v>-2.223616947</v>
      </c>
      <c r="X435" s="27">
        <f t="shared" si="13"/>
        <v>0.4684516067</v>
      </c>
      <c r="Y435" s="27">
        <f t="shared" si="14"/>
        <v>-0.005006692546</v>
      </c>
      <c r="Z435" s="27">
        <f t="shared" si="15"/>
        <v>0.1803837809</v>
      </c>
      <c r="AA435" s="27">
        <f t="shared" si="16"/>
        <v>1.385840283</v>
      </c>
      <c r="AB435" s="27">
        <f t="shared" si="17"/>
        <v>0.4869537168</v>
      </c>
      <c r="AC435" s="27">
        <f t="shared" si="18"/>
        <v>0.7689579249</v>
      </c>
      <c r="AD435" s="27">
        <f t="shared" si="19"/>
        <v>-0.8339285038</v>
      </c>
      <c r="AE435" s="27">
        <f t="shared" si="20"/>
        <v>0.009044778293</v>
      </c>
      <c r="AF435" s="27">
        <f t="shared" si="21"/>
        <v>0.01108181961</v>
      </c>
      <c r="AG435" s="27">
        <f t="shared" si="22"/>
        <v>-0.05102268078</v>
      </c>
      <c r="AH435" s="27">
        <f t="shared" si="23"/>
        <v>-0.2895652253</v>
      </c>
      <c r="AI435" s="27">
        <f t="shared" si="24"/>
        <v>-0.03308166931</v>
      </c>
      <c r="AJ435" s="27">
        <f t="shared" si="25"/>
        <v>-0.1644333823</v>
      </c>
      <c r="AK435" s="27">
        <f t="shared" si="26"/>
        <v>-0.4423098447</v>
      </c>
      <c r="AL435" s="27">
        <f t="shared" si="27"/>
        <v>-0.1075352861</v>
      </c>
      <c r="AM435" s="27">
        <f t="shared" si="28"/>
        <v>0.1872964998</v>
      </c>
      <c r="AN435" s="27">
        <f t="shared" si="29"/>
        <v>0.2648607286</v>
      </c>
      <c r="AO435" s="27"/>
      <c r="AP435" s="27"/>
      <c r="AQ435" s="27"/>
    </row>
    <row r="436">
      <c r="A436" s="29">
        <v>6492.0</v>
      </c>
      <c r="B436" s="30">
        <v>3663.0</v>
      </c>
      <c r="C436" s="14">
        <v>15.0</v>
      </c>
      <c r="D436" s="15">
        <v>16.0</v>
      </c>
      <c r="E436" s="16">
        <v>18.0</v>
      </c>
      <c r="F436" s="17">
        <v>38.0</v>
      </c>
      <c r="G436" s="18">
        <v>187.0</v>
      </c>
      <c r="H436" s="19">
        <v>37.0</v>
      </c>
      <c r="I436" s="20">
        <v>17.0</v>
      </c>
      <c r="J436" s="21">
        <v>69.0</v>
      </c>
      <c r="K436" s="22">
        <v>32.0</v>
      </c>
      <c r="L436" s="63">
        <f t="shared" si="1"/>
        <v>15</v>
      </c>
      <c r="M436" s="63">
        <f t="shared" si="2"/>
        <v>75</v>
      </c>
      <c r="N436" s="63">
        <f t="shared" si="3"/>
        <v>18</v>
      </c>
      <c r="O436" s="63">
        <f t="shared" si="4"/>
        <v>49</v>
      </c>
      <c r="P436" s="64">
        <f t="shared" si="5"/>
        <v>49</v>
      </c>
      <c r="Q436" s="65">
        <f t="shared" si="6"/>
        <v>0.4076433121</v>
      </c>
      <c r="R436" s="65">
        <f t="shared" si="7"/>
        <v>0.5732484076</v>
      </c>
      <c r="S436" s="73">
        <f t="shared" si="8"/>
        <v>0.009009009009</v>
      </c>
      <c r="T436" s="66">
        <f t="shared" si="9"/>
        <v>0.3951612903</v>
      </c>
      <c r="U436" s="27">
        <f t="shared" si="10"/>
        <v>0.3998184703</v>
      </c>
      <c r="V436" s="27">
        <f t="shared" si="11"/>
        <v>-0.1152472332</v>
      </c>
      <c r="W436" s="27">
        <f t="shared" si="12"/>
        <v>-2.591508092</v>
      </c>
      <c r="X436" s="27">
        <f t="shared" si="13"/>
        <v>0.3532063644</v>
      </c>
      <c r="Y436" s="27">
        <f t="shared" si="14"/>
        <v>-0.0006700858982</v>
      </c>
      <c r="Z436" s="27">
        <f t="shared" si="15"/>
        <v>0.07690947685</v>
      </c>
      <c r="AA436" s="27">
        <f t="shared" si="16"/>
        <v>1.88234129</v>
      </c>
      <c r="AB436" s="27">
        <f t="shared" si="17"/>
        <v>0.1343201755</v>
      </c>
      <c r="AC436" s="27">
        <f t="shared" si="18"/>
        <v>0.6757078411</v>
      </c>
      <c r="AD436" s="27">
        <f t="shared" si="19"/>
        <v>-0.4740851957</v>
      </c>
      <c r="AE436" s="27">
        <f t="shared" si="20"/>
        <v>0.0004428608195</v>
      </c>
      <c r="AF436" s="27">
        <f t="shared" si="21"/>
        <v>0.001728555092</v>
      </c>
      <c r="AG436" s="27">
        <f t="shared" si="22"/>
        <v>-0.02535351852</v>
      </c>
      <c r="AH436" s="27">
        <f t="shared" si="23"/>
        <v>-0.4583784444</v>
      </c>
      <c r="AI436" s="27">
        <f t="shared" si="24"/>
        <v>-0.003338341485</v>
      </c>
      <c r="AJ436" s="27">
        <f t="shared" si="25"/>
        <v>-0.05286109429</v>
      </c>
      <c r="AK436" s="27">
        <f t="shared" si="26"/>
        <v>-0.4529764054</v>
      </c>
      <c r="AL436" s="27">
        <f t="shared" si="27"/>
        <v>-0.02236497145</v>
      </c>
      <c r="AM436" s="27">
        <f t="shared" si="28"/>
        <v>0.1240937277</v>
      </c>
      <c r="AN436" s="27">
        <f t="shared" si="29"/>
        <v>0.1135295542</v>
      </c>
      <c r="AO436" s="27"/>
      <c r="AP436" s="27"/>
      <c r="AQ436" s="27"/>
    </row>
    <row r="437">
      <c r="A437" s="29">
        <v>6493.0</v>
      </c>
      <c r="B437" s="30">
        <v>2602.0</v>
      </c>
      <c r="C437" s="14">
        <v>20.0</v>
      </c>
      <c r="D437" s="15">
        <v>26.0</v>
      </c>
      <c r="E437" s="16">
        <v>27.0</v>
      </c>
      <c r="F437" s="17">
        <v>51.0</v>
      </c>
      <c r="G437" s="18">
        <v>146.0</v>
      </c>
      <c r="H437" s="19">
        <v>30.0</v>
      </c>
      <c r="I437" s="20">
        <v>46.0</v>
      </c>
      <c r="J437" s="21">
        <v>59.0</v>
      </c>
      <c r="K437" s="22">
        <v>49.0</v>
      </c>
      <c r="L437" s="63">
        <f t="shared" si="1"/>
        <v>20</v>
      </c>
      <c r="M437" s="63">
        <f t="shared" si="2"/>
        <v>81</v>
      </c>
      <c r="N437" s="63">
        <f t="shared" si="3"/>
        <v>27</v>
      </c>
      <c r="O437" s="63">
        <f t="shared" si="4"/>
        <v>95</v>
      </c>
      <c r="P437" s="64">
        <f t="shared" si="5"/>
        <v>95</v>
      </c>
      <c r="Q437" s="65">
        <f t="shared" si="6"/>
        <v>0.5156950673</v>
      </c>
      <c r="R437" s="65">
        <f t="shared" si="7"/>
        <v>0.4529147982</v>
      </c>
      <c r="S437" s="73">
        <f t="shared" si="8"/>
        <v>0.01806302844</v>
      </c>
      <c r="T437" s="66">
        <f t="shared" si="9"/>
        <v>0.5397727273</v>
      </c>
      <c r="U437" s="27">
        <f t="shared" si="10"/>
        <v>0.5397097944</v>
      </c>
      <c r="V437" s="27">
        <f t="shared" si="11"/>
        <v>-0.2310702596</v>
      </c>
      <c r="W437" s="27">
        <f t="shared" si="12"/>
        <v>-2.047510902</v>
      </c>
      <c r="X437" s="27">
        <f t="shared" si="13"/>
        <v>0.4468288194</v>
      </c>
      <c r="Y437" s="27">
        <f t="shared" si="14"/>
        <v>-0.002693751736</v>
      </c>
      <c r="Z437" s="27">
        <f t="shared" si="15"/>
        <v>0.1218335939</v>
      </c>
      <c r="AA437" s="27">
        <f t="shared" si="16"/>
        <v>1.175021129</v>
      </c>
      <c r="AB437" s="27">
        <f t="shared" si="17"/>
        <v>0.3406963264</v>
      </c>
      <c r="AC437" s="27">
        <f t="shared" si="18"/>
        <v>0.6753754472</v>
      </c>
      <c r="AD437" s="27">
        <f t="shared" si="19"/>
        <v>-0.7587203021</v>
      </c>
      <c r="AE437" s="27">
        <f t="shared" si="20"/>
        <v>0.003569504163</v>
      </c>
      <c r="AF437" s="27">
        <f t="shared" si="21"/>
        <v>0.005490146944</v>
      </c>
      <c r="AG437" s="27">
        <f t="shared" si="22"/>
        <v>-0.03173212018</v>
      </c>
      <c r="AH437" s="27">
        <f t="shared" si="23"/>
        <v>-0.2260711521</v>
      </c>
      <c r="AI437" s="27">
        <f t="shared" si="24"/>
        <v>-0.01697737354</v>
      </c>
      <c r="AJ437" s="27">
        <f t="shared" si="25"/>
        <v>-0.1059341541</v>
      </c>
      <c r="AK437" s="27">
        <f t="shared" si="26"/>
        <v>-0.357713676</v>
      </c>
      <c r="AL437" s="27">
        <f t="shared" si="27"/>
        <v>-0.07176409361</v>
      </c>
      <c r="AM437" s="27">
        <f t="shared" si="28"/>
        <v>0.15690934</v>
      </c>
      <c r="AN437" s="27">
        <f t="shared" si="29"/>
        <v>0.2298512658</v>
      </c>
      <c r="AO437" s="27"/>
      <c r="AP437" s="27"/>
      <c r="AQ437" s="27"/>
    </row>
    <row r="438">
      <c r="A438" s="29">
        <v>6497.0</v>
      </c>
      <c r="B438" s="30">
        <v>2091.0</v>
      </c>
      <c r="C438" s="14">
        <v>4.0</v>
      </c>
      <c r="D438" s="15">
        <v>17.0</v>
      </c>
      <c r="E438" s="16">
        <v>23.0</v>
      </c>
      <c r="F438" s="17">
        <v>27.0</v>
      </c>
      <c r="G438" s="18">
        <v>100.0</v>
      </c>
      <c r="H438" s="19">
        <v>29.0</v>
      </c>
      <c r="I438" s="20">
        <v>35.0</v>
      </c>
      <c r="J438" s="21">
        <v>48.0</v>
      </c>
      <c r="K438" s="22">
        <v>41.0</v>
      </c>
      <c r="L438" s="63">
        <f t="shared" si="1"/>
        <v>4</v>
      </c>
      <c r="M438" s="63">
        <f t="shared" si="2"/>
        <v>56</v>
      </c>
      <c r="N438" s="63">
        <f t="shared" si="3"/>
        <v>23</v>
      </c>
      <c r="O438" s="63">
        <f t="shared" si="4"/>
        <v>76</v>
      </c>
      <c r="P438" s="64">
        <f t="shared" si="5"/>
        <v>77</v>
      </c>
      <c r="Q438" s="65">
        <f t="shared" si="6"/>
        <v>0.5031446541</v>
      </c>
      <c r="R438" s="65">
        <f t="shared" si="7"/>
        <v>0.3773584906</v>
      </c>
      <c r="S438" s="73">
        <f t="shared" si="8"/>
        <v>0.01291248207</v>
      </c>
      <c r="T438" s="66">
        <f t="shared" si="9"/>
        <v>0.5757575758</v>
      </c>
      <c r="U438" s="27">
        <f t="shared" si="10"/>
        <v>0.584346655</v>
      </c>
      <c r="V438" s="27">
        <f t="shared" si="11"/>
        <v>-0.1651821893</v>
      </c>
      <c r="W438" s="27">
        <f t="shared" si="12"/>
        <v>-1.705940337</v>
      </c>
      <c r="X438" s="27">
        <f t="shared" si="13"/>
        <v>0.4359543964</v>
      </c>
      <c r="Y438" s="27">
        <f t="shared" si="14"/>
        <v>-0.001376562387</v>
      </c>
      <c r="Z438" s="27">
        <f t="shared" si="15"/>
        <v>0.07256443805</v>
      </c>
      <c r="AA438" s="27">
        <f t="shared" si="16"/>
        <v>0.8156820528</v>
      </c>
      <c r="AB438" s="27">
        <f t="shared" si="17"/>
        <v>0.2376219206</v>
      </c>
      <c r="AC438" s="27">
        <f t="shared" si="18"/>
        <v>0.5490131778</v>
      </c>
      <c r="AD438" s="27">
        <f t="shared" si="19"/>
        <v>-0.7222398979</v>
      </c>
      <c r="AE438" s="27">
        <f t="shared" si="20"/>
        <v>0.001303963364</v>
      </c>
      <c r="AF438" s="27">
        <f t="shared" si="21"/>
        <v>0.00233754465</v>
      </c>
      <c r="AG438" s="27">
        <f t="shared" si="22"/>
        <v>-0.01574684261</v>
      </c>
      <c r="AH438" s="27">
        <f t="shared" si="23"/>
        <v>-0.1307549062</v>
      </c>
      <c r="AI438" s="27">
        <f t="shared" si="24"/>
        <v>-0.008464644451</v>
      </c>
      <c r="AJ438" s="27">
        <f t="shared" si="25"/>
        <v>-0.0615591578</v>
      </c>
      <c r="AK438" s="27">
        <f t="shared" si="26"/>
        <v>-0.2422761481</v>
      </c>
      <c r="AL438" s="27">
        <f t="shared" si="27"/>
        <v>-0.04883443196</v>
      </c>
      <c r="AM438" s="27">
        <f t="shared" si="28"/>
        <v>0.1244475015</v>
      </c>
      <c r="AN438" s="27">
        <f t="shared" si="29"/>
        <v>0.2134747708</v>
      </c>
      <c r="AO438" s="27"/>
      <c r="AP438" s="27"/>
      <c r="AQ438" s="27"/>
    </row>
    <row r="439">
      <c r="A439" s="29">
        <v>6499.0</v>
      </c>
      <c r="B439" s="30">
        <v>2178.0</v>
      </c>
      <c r="C439" s="14">
        <v>6.0</v>
      </c>
      <c r="D439" s="15">
        <v>7.0</v>
      </c>
      <c r="E439" s="16">
        <v>23.0</v>
      </c>
      <c r="F439" s="17">
        <v>30.0</v>
      </c>
      <c r="G439" s="18">
        <v>89.0</v>
      </c>
      <c r="H439" s="19">
        <v>22.0</v>
      </c>
      <c r="I439" s="20">
        <v>13.0</v>
      </c>
      <c r="J439" s="21">
        <v>24.0</v>
      </c>
      <c r="K439" s="22">
        <v>28.0</v>
      </c>
      <c r="L439" s="63">
        <f t="shared" si="1"/>
        <v>6</v>
      </c>
      <c r="M439" s="63">
        <f t="shared" si="2"/>
        <v>52</v>
      </c>
      <c r="N439" s="63">
        <f t="shared" si="3"/>
        <v>23</v>
      </c>
      <c r="O439" s="63">
        <f t="shared" si="4"/>
        <v>41</v>
      </c>
      <c r="P439" s="64">
        <f t="shared" si="5"/>
        <v>41</v>
      </c>
      <c r="Q439" s="65">
        <f t="shared" si="6"/>
        <v>0.3852459016</v>
      </c>
      <c r="R439" s="65">
        <f t="shared" si="7"/>
        <v>0.4754098361</v>
      </c>
      <c r="S439" s="73">
        <f t="shared" si="8"/>
        <v>0.01331496786</v>
      </c>
      <c r="T439" s="66">
        <f t="shared" si="9"/>
        <v>0.4408602151</v>
      </c>
      <c r="U439" s="27">
        <f t="shared" si="10"/>
        <v>0.4428118984</v>
      </c>
      <c r="V439" s="27">
        <f t="shared" si="11"/>
        <v>-0.1703309658</v>
      </c>
      <c r="W439" s="27">
        <f t="shared" si="12"/>
        <v>-2.149205162</v>
      </c>
      <c r="X439" s="27">
        <f t="shared" si="13"/>
        <v>0.3337999185</v>
      </c>
      <c r="Y439" s="27">
        <f t="shared" si="14"/>
        <v>-0.001463715531</v>
      </c>
      <c r="Z439" s="27">
        <f t="shared" si="15"/>
        <v>0.094268862</v>
      </c>
      <c r="AA439" s="27">
        <f t="shared" si="16"/>
        <v>1.294639879</v>
      </c>
      <c r="AB439" s="27">
        <f t="shared" si="17"/>
        <v>0.187612624</v>
      </c>
      <c r="AC439" s="27">
        <f t="shared" si="18"/>
        <v>0.5295926758</v>
      </c>
      <c r="AD439" s="27">
        <f t="shared" si="19"/>
        <v>-0.4234204264</v>
      </c>
      <c r="AE439" s="27">
        <f t="shared" si="20"/>
        <v>0.001429738339</v>
      </c>
      <c r="AF439" s="27">
        <f t="shared" si="21"/>
        <v>0.003131372507</v>
      </c>
      <c r="AG439" s="27">
        <f t="shared" si="22"/>
        <v>-0.02577222722</v>
      </c>
      <c r="AH439" s="27">
        <f t="shared" si="23"/>
        <v>-0.2614568978</v>
      </c>
      <c r="AI439" s="27">
        <f t="shared" si="24"/>
        <v>-0.006891514394</v>
      </c>
      <c r="AJ439" s="27">
        <f t="shared" si="25"/>
        <v>-0.0612325382</v>
      </c>
      <c r="AK439" s="27">
        <f t="shared" si="26"/>
        <v>-0.2944312471</v>
      </c>
      <c r="AL439" s="27">
        <f t="shared" si="27"/>
        <v>-0.02952207374</v>
      </c>
      <c r="AM439" s="27">
        <f t="shared" si="28"/>
        <v>0.09191587965</v>
      </c>
      <c r="AN439" s="27">
        <f t="shared" si="29"/>
        <v>0.09582571085</v>
      </c>
      <c r="AO439" s="27"/>
      <c r="AP439" s="27"/>
      <c r="AQ439" s="27"/>
    </row>
    <row r="440">
      <c r="A440" s="29">
        <v>6509.0</v>
      </c>
      <c r="B440" s="30">
        <v>1455.0</v>
      </c>
      <c r="C440" s="14">
        <v>9.0</v>
      </c>
      <c r="D440" s="15">
        <v>18.0</v>
      </c>
      <c r="E440" s="16">
        <v>18.0</v>
      </c>
      <c r="F440" s="17">
        <v>34.0</v>
      </c>
      <c r="G440" s="18">
        <v>154.0</v>
      </c>
      <c r="H440" s="19">
        <v>13.0</v>
      </c>
      <c r="I440" s="20">
        <v>45.0</v>
      </c>
      <c r="J440" s="21">
        <v>71.0</v>
      </c>
      <c r="K440" s="22">
        <v>46.0</v>
      </c>
      <c r="L440" s="63">
        <f t="shared" si="1"/>
        <v>9</v>
      </c>
      <c r="M440" s="63">
        <f t="shared" si="2"/>
        <v>47</v>
      </c>
      <c r="N440" s="63">
        <f t="shared" si="3"/>
        <v>18</v>
      </c>
      <c r="O440" s="63">
        <f t="shared" si="4"/>
        <v>91</v>
      </c>
      <c r="P440" s="64">
        <f t="shared" si="5"/>
        <v>92</v>
      </c>
      <c r="Q440" s="65">
        <f t="shared" si="6"/>
        <v>0.6060606061</v>
      </c>
      <c r="R440" s="65">
        <f t="shared" si="7"/>
        <v>0.3393939394</v>
      </c>
      <c r="S440" s="73">
        <f t="shared" si="8"/>
        <v>0.01855670103</v>
      </c>
      <c r="T440" s="66">
        <f t="shared" si="9"/>
        <v>0.6594202899</v>
      </c>
      <c r="U440" s="27">
        <f t="shared" si="10"/>
        <v>0.672188743</v>
      </c>
      <c r="V440" s="27">
        <f t="shared" si="11"/>
        <v>-0.237385538</v>
      </c>
      <c r="W440" s="27">
        <f t="shared" si="12"/>
        <v>-1.5343124</v>
      </c>
      <c r="X440" s="27">
        <f t="shared" si="13"/>
        <v>0.5251268865</v>
      </c>
      <c r="Y440" s="27">
        <f t="shared" si="14"/>
        <v>-0.002843007319</v>
      </c>
      <c r="Z440" s="27">
        <f t="shared" si="15"/>
        <v>0.09379179178</v>
      </c>
      <c r="AA440" s="27">
        <f t="shared" si="16"/>
        <v>0.6598129274</v>
      </c>
      <c r="AB440" s="27">
        <f t="shared" si="17"/>
        <v>0.4113398018</v>
      </c>
      <c r="AC440" s="27">
        <f t="shared" si="18"/>
        <v>0.5947794002</v>
      </c>
      <c r="AD440" s="27">
        <f t="shared" si="19"/>
        <v>-1.047919356</v>
      </c>
      <c r="AE440" s="27">
        <f t="shared" si="20"/>
        <v>0.003870245445</v>
      </c>
      <c r="AF440" s="27">
        <f t="shared" si="21"/>
        <v>0.004342021313</v>
      </c>
      <c r="AG440" s="27">
        <f t="shared" si="22"/>
        <v>-0.01830561987</v>
      </c>
      <c r="AH440" s="27">
        <f t="shared" si="23"/>
        <v>-0.09512788995</v>
      </c>
      <c r="AI440" s="27">
        <f t="shared" si="24"/>
        <v>-0.02105784831</v>
      </c>
      <c r="AJ440" s="27">
        <f t="shared" si="25"/>
        <v>-0.09584221871</v>
      </c>
      <c r="AK440" s="27">
        <f t="shared" si="26"/>
        <v>-0.236066177</v>
      </c>
      <c r="AL440" s="27">
        <f t="shared" si="27"/>
        <v>-0.1018271447</v>
      </c>
      <c r="AM440" s="27">
        <f t="shared" si="28"/>
        <v>0.1623986912</v>
      </c>
      <c r="AN440" s="27">
        <f t="shared" si="29"/>
        <v>0.3730921704</v>
      </c>
      <c r="AO440" s="27"/>
      <c r="AP440" s="27"/>
      <c r="AQ440" s="27"/>
    </row>
    <row r="441">
      <c r="A441" s="29">
        <v>6512.0</v>
      </c>
      <c r="B441" s="30">
        <v>1939.0</v>
      </c>
      <c r="C441" s="14">
        <v>12.0</v>
      </c>
      <c r="D441" s="15">
        <v>21.0</v>
      </c>
      <c r="E441" s="16">
        <v>25.0</v>
      </c>
      <c r="F441" s="17">
        <v>41.0</v>
      </c>
      <c r="G441" s="18">
        <v>105.0</v>
      </c>
      <c r="H441" s="19">
        <v>28.0</v>
      </c>
      <c r="I441" s="20">
        <v>70.0</v>
      </c>
      <c r="J441" s="21">
        <v>125.0</v>
      </c>
      <c r="K441" s="22">
        <v>80.0</v>
      </c>
      <c r="L441" s="63">
        <f t="shared" si="1"/>
        <v>12</v>
      </c>
      <c r="M441" s="63">
        <f t="shared" si="2"/>
        <v>69</v>
      </c>
      <c r="N441" s="63">
        <f t="shared" si="3"/>
        <v>25</v>
      </c>
      <c r="O441" s="63">
        <f t="shared" si="4"/>
        <v>150</v>
      </c>
      <c r="P441" s="64">
        <f t="shared" si="5"/>
        <v>154</v>
      </c>
      <c r="Q441" s="65">
        <f t="shared" si="6"/>
        <v>0.6328125</v>
      </c>
      <c r="R441" s="65">
        <f t="shared" si="7"/>
        <v>0.31640625</v>
      </c>
      <c r="S441" s="73">
        <f t="shared" si="8"/>
        <v>0.01908200103</v>
      </c>
      <c r="T441" s="66">
        <f t="shared" si="9"/>
        <v>0.6849315068</v>
      </c>
      <c r="U441" s="27">
        <f t="shared" si="10"/>
        <v>0.7039018571</v>
      </c>
      <c r="V441" s="27">
        <f t="shared" si="11"/>
        <v>-0.2441054083</v>
      </c>
      <c r="W441" s="27">
        <f t="shared" si="12"/>
        <v>-1.43039099</v>
      </c>
      <c r="X441" s="27">
        <f t="shared" si="13"/>
        <v>0.5483063155</v>
      </c>
      <c r="Y441" s="27">
        <f t="shared" si="14"/>
        <v>-0.00300624427</v>
      </c>
      <c r="Z441" s="27">
        <f t="shared" si="15"/>
        <v>0.08991433726</v>
      </c>
      <c r="AA441" s="27">
        <f t="shared" si="16"/>
        <v>0.5734595133</v>
      </c>
      <c r="AB441" s="27">
        <f t="shared" si="17"/>
        <v>0.4416547158</v>
      </c>
      <c r="AC441" s="27">
        <f t="shared" si="18"/>
        <v>0.5789697627</v>
      </c>
      <c r="AD441" s="27">
        <f t="shared" si="19"/>
        <v>-1.142472747</v>
      </c>
      <c r="AE441" s="27">
        <f t="shared" si="20"/>
        <v>0.004208312098</v>
      </c>
      <c r="AF441" s="27">
        <f t="shared" si="21"/>
        <v>0.004280349287</v>
      </c>
      <c r="AG441" s="27">
        <f t="shared" si="22"/>
        <v>-0.01636023454</v>
      </c>
      <c r="AH441" s="27">
        <f t="shared" si="23"/>
        <v>-0.07707806014</v>
      </c>
      <c r="AI441" s="27">
        <f t="shared" si="24"/>
        <v>-0.02324980285</v>
      </c>
      <c r="AJ441" s="27">
        <f t="shared" si="25"/>
        <v>-0.09593563782</v>
      </c>
      <c r="AK441" s="27">
        <f t="shared" si="26"/>
        <v>-0.2142272446</v>
      </c>
      <c r="AL441" s="27">
        <f t="shared" si="27"/>
        <v>-0.1141575651</v>
      </c>
      <c r="AM441" s="27">
        <f t="shared" si="28"/>
        <v>0.1650598638</v>
      </c>
      <c r="AN441" s="27">
        <f t="shared" si="29"/>
        <v>0.4247106149</v>
      </c>
      <c r="AO441" s="27"/>
      <c r="AP441" s="27"/>
      <c r="AQ441" s="27"/>
    </row>
    <row r="442">
      <c r="A442" s="29">
        <v>6514.0</v>
      </c>
      <c r="B442" s="30">
        <v>2368.0</v>
      </c>
      <c r="C442" s="14">
        <v>26.0</v>
      </c>
      <c r="D442" s="15">
        <v>23.0</v>
      </c>
      <c r="E442" s="16">
        <v>29.0</v>
      </c>
      <c r="F442" s="17">
        <v>42.0</v>
      </c>
      <c r="G442" s="18">
        <v>177.0</v>
      </c>
      <c r="H442" s="19">
        <v>36.0</v>
      </c>
      <c r="I442" s="20">
        <v>49.0</v>
      </c>
      <c r="J442" s="21">
        <v>77.0</v>
      </c>
      <c r="K442" s="22">
        <v>59.0</v>
      </c>
      <c r="L442" s="63">
        <f t="shared" si="1"/>
        <v>26</v>
      </c>
      <c r="M442" s="63">
        <f t="shared" si="2"/>
        <v>78</v>
      </c>
      <c r="N442" s="63">
        <f t="shared" si="3"/>
        <v>29</v>
      </c>
      <c r="O442" s="63">
        <f t="shared" si="4"/>
        <v>108</v>
      </c>
      <c r="P442" s="64">
        <f t="shared" si="5"/>
        <v>108</v>
      </c>
      <c r="Q442" s="65">
        <f t="shared" si="6"/>
        <v>0.5560165975</v>
      </c>
      <c r="R442" s="65">
        <f t="shared" si="7"/>
        <v>0.4315352697</v>
      </c>
      <c r="S442" s="73">
        <f t="shared" si="8"/>
        <v>0.02322635135</v>
      </c>
      <c r="T442" s="66">
        <f t="shared" si="9"/>
        <v>0.5806451613</v>
      </c>
      <c r="U442" s="27">
        <f t="shared" si="10"/>
        <v>0.5817041188</v>
      </c>
      <c r="V442" s="27">
        <f t="shared" si="11"/>
        <v>-0.2971217731</v>
      </c>
      <c r="W442" s="27">
        <f t="shared" si="12"/>
        <v>-1.950859572</v>
      </c>
      <c r="X442" s="27">
        <f t="shared" si="13"/>
        <v>0.4817657868</v>
      </c>
      <c r="Y442" s="27">
        <f t="shared" si="14"/>
        <v>-0.004453879048</v>
      </c>
      <c r="Z442" s="27">
        <f t="shared" si="15"/>
        <v>0.1492647532</v>
      </c>
      <c r="AA442" s="27">
        <f t="shared" si="16"/>
        <v>1.066707253</v>
      </c>
      <c r="AB442" s="27">
        <f t="shared" si="17"/>
        <v>0.4723377484</v>
      </c>
      <c r="AC442" s="27">
        <f t="shared" si="18"/>
        <v>0.6938088457</v>
      </c>
      <c r="AD442" s="27">
        <f t="shared" si="19"/>
        <v>-0.8820054368</v>
      </c>
      <c r="AE442" s="27">
        <f t="shared" si="20"/>
        <v>0.007588905939</v>
      </c>
      <c r="AF442" s="27">
        <f t="shared" si="21"/>
        <v>0.008648974288</v>
      </c>
      <c r="AG442" s="27">
        <f t="shared" si="22"/>
        <v>-0.03704154461</v>
      </c>
      <c r="AH442" s="27">
        <f t="shared" si="23"/>
        <v>-0.1955440048</v>
      </c>
      <c r="AI442" s="27">
        <f t="shared" si="24"/>
        <v>-0.0302653802</v>
      </c>
      <c r="AJ442" s="27">
        <f t="shared" si="25"/>
        <v>-0.1399332734</v>
      </c>
      <c r="AK442" s="27">
        <f t="shared" si="26"/>
        <v>-0.3501304603</v>
      </c>
      <c r="AL442" s="27">
        <f t="shared" si="27"/>
        <v>-0.1072721998</v>
      </c>
      <c r="AM442" s="27">
        <f t="shared" si="28"/>
        <v>0.1737953445</v>
      </c>
      <c r="AN442" s="27">
        <f t="shared" si="29"/>
        <v>0.2880920243</v>
      </c>
      <c r="AO442" s="27"/>
      <c r="AP442" s="27"/>
      <c r="AQ442" s="27"/>
    </row>
    <row r="443">
      <c r="A443" s="29">
        <v>6517.0</v>
      </c>
      <c r="B443" s="30">
        <v>2267.0</v>
      </c>
      <c r="C443" s="14">
        <v>19.0</v>
      </c>
      <c r="D443" s="15">
        <v>22.0</v>
      </c>
      <c r="E443" s="16">
        <v>16.0</v>
      </c>
      <c r="F443" s="17">
        <v>31.0</v>
      </c>
      <c r="G443" s="18">
        <v>150.0</v>
      </c>
      <c r="H443" s="19">
        <v>33.0</v>
      </c>
      <c r="I443" s="20">
        <v>36.0</v>
      </c>
      <c r="J443" s="21">
        <v>64.0</v>
      </c>
      <c r="K443" s="22">
        <v>42.0</v>
      </c>
      <c r="L443" s="63">
        <f t="shared" si="1"/>
        <v>19</v>
      </c>
      <c r="M443" s="63">
        <f t="shared" si="2"/>
        <v>64</v>
      </c>
      <c r="N443" s="63">
        <f t="shared" si="3"/>
        <v>16</v>
      </c>
      <c r="O443" s="63">
        <f t="shared" si="4"/>
        <v>78</v>
      </c>
      <c r="P443" s="64">
        <f t="shared" si="5"/>
        <v>78</v>
      </c>
      <c r="Q443" s="65">
        <f t="shared" si="6"/>
        <v>0.5480225989</v>
      </c>
      <c r="R443" s="65">
        <f t="shared" si="7"/>
        <v>0.4689265537</v>
      </c>
      <c r="S443" s="73">
        <f t="shared" si="8"/>
        <v>0.01543890604</v>
      </c>
      <c r="T443" s="66">
        <f t="shared" si="9"/>
        <v>0.5492957746</v>
      </c>
      <c r="U443" s="27">
        <f t="shared" si="10"/>
        <v>0.5490435645</v>
      </c>
      <c r="V443" s="27">
        <f t="shared" si="11"/>
        <v>-0.1975013237</v>
      </c>
      <c r="W443" s="27">
        <f t="shared" si="12"/>
        <v>-2.119895916</v>
      </c>
      <c r="X443" s="27">
        <f t="shared" si="13"/>
        <v>0.4748393118</v>
      </c>
      <c r="Y443" s="27">
        <f t="shared" si="14"/>
        <v>-0.001967929266</v>
      </c>
      <c r="Z443" s="27">
        <f t="shared" si="15"/>
        <v>0.1078155318</v>
      </c>
      <c r="AA443" s="27">
        <f t="shared" si="16"/>
        <v>1.259569996</v>
      </c>
      <c r="AB443" s="27">
        <f t="shared" si="17"/>
        <v>0.3094559945</v>
      </c>
      <c r="AC443" s="27">
        <f t="shared" si="18"/>
        <v>0.7430859912</v>
      </c>
      <c r="AD443" s="27">
        <f t="shared" si="19"/>
        <v>-0.8568260985</v>
      </c>
      <c r="AE443" s="27">
        <f t="shared" si="20"/>
        <v>0.002228875284</v>
      </c>
      <c r="AF443" s="27">
        <f t="shared" si="21"/>
        <v>0.004152639215</v>
      </c>
      <c r="AG443" s="27">
        <f t="shared" si="22"/>
        <v>-0.02907379203</v>
      </c>
      <c r="AH443" s="27">
        <f t="shared" si="23"/>
        <v>-0.2509054491</v>
      </c>
      <c r="AI443" s="27">
        <f t="shared" si="24"/>
        <v>-0.0131803794</v>
      </c>
      <c r="AJ443" s="27">
        <f t="shared" si="25"/>
        <v>-0.09962211728</v>
      </c>
      <c r="AK443" s="27">
        <f t="shared" si="26"/>
        <v>-0.4074906662</v>
      </c>
      <c r="AL443" s="27">
        <f t="shared" si="27"/>
        <v>-0.06926983349</v>
      </c>
      <c r="AM443" s="27">
        <f t="shared" si="28"/>
        <v>0.1834628316</v>
      </c>
      <c r="AN443" s="27">
        <f t="shared" si="29"/>
        <v>0.2758438918</v>
      </c>
      <c r="AO443" s="27"/>
      <c r="AP443" s="27"/>
      <c r="AQ443" s="27"/>
    </row>
    <row r="444">
      <c r="A444" s="29">
        <v>6520.0</v>
      </c>
      <c r="B444" s="30">
        <v>2800.0</v>
      </c>
      <c r="C444" s="14">
        <v>22.0</v>
      </c>
      <c r="D444" s="15">
        <v>23.0</v>
      </c>
      <c r="E444" s="16">
        <v>54.0</v>
      </c>
      <c r="F444" s="17">
        <v>83.0</v>
      </c>
      <c r="G444" s="18">
        <v>211.0</v>
      </c>
      <c r="H444" s="19">
        <v>39.0</v>
      </c>
      <c r="I444" s="20">
        <v>65.0</v>
      </c>
      <c r="J444" s="21">
        <v>64.0</v>
      </c>
      <c r="K444" s="22">
        <v>67.0</v>
      </c>
      <c r="L444" s="63">
        <f t="shared" si="1"/>
        <v>22</v>
      </c>
      <c r="M444" s="63">
        <f t="shared" si="2"/>
        <v>122</v>
      </c>
      <c r="N444" s="63">
        <f t="shared" si="3"/>
        <v>54</v>
      </c>
      <c r="O444" s="63">
        <f t="shared" si="4"/>
        <v>132</v>
      </c>
      <c r="P444" s="64">
        <f t="shared" si="5"/>
        <v>132</v>
      </c>
      <c r="Q444" s="65">
        <f t="shared" si="6"/>
        <v>0.4666666667</v>
      </c>
      <c r="R444" s="65">
        <f t="shared" si="7"/>
        <v>0.4363636364</v>
      </c>
      <c r="S444" s="73">
        <f t="shared" si="8"/>
        <v>0.02714285714</v>
      </c>
      <c r="T444" s="66">
        <f t="shared" si="9"/>
        <v>0.5196850394</v>
      </c>
      <c r="U444" s="27">
        <f t="shared" si="10"/>
        <v>0.5200507222</v>
      </c>
      <c r="V444" s="27">
        <f t="shared" si="11"/>
        <v>-0.3472234497</v>
      </c>
      <c r="W444" s="27">
        <f t="shared" si="12"/>
        <v>-1.972687372</v>
      </c>
      <c r="X444" s="27">
        <f t="shared" si="13"/>
        <v>0.4043477026</v>
      </c>
      <c r="Y444" s="27">
        <f t="shared" si="14"/>
        <v>-0.006082576194</v>
      </c>
      <c r="Z444" s="27">
        <f t="shared" si="15"/>
        <v>0.1763859921</v>
      </c>
      <c r="AA444" s="27">
        <f t="shared" si="16"/>
        <v>1.090711166</v>
      </c>
      <c r="AB444" s="27">
        <f t="shared" si="17"/>
        <v>0.4632828778</v>
      </c>
      <c r="AC444" s="27">
        <f t="shared" si="18"/>
        <v>0.5888316062</v>
      </c>
      <c r="AD444" s="27">
        <f t="shared" si="19"/>
        <v>-0.6213113861</v>
      </c>
      <c r="AE444" s="27">
        <f t="shared" si="20"/>
        <v>0.01211163791</v>
      </c>
      <c r="AF444" s="27">
        <f t="shared" si="21"/>
        <v>0.01194389565</v>
      </c>
      <c r="AG444" s="27">
        <f t="shared" si="22"/>
        <v>-0.04426170799</v>
      </c>
      <c r="AH444" s="27">
        <f t="shared" si="23"/>
        <v>-0.2021814338</v>
      </c>
      <c r="AI444" s="27">
        <f t="shared" si="24"/>
        <v>-0.03469079865</v>
      </c>
      <c r="AJ444" s="27">
        <f t="shared" si="25"/>
        <v>-0.1387863786</v>
      </c>
      <c r="AK444" s="27">
        <f t="shared" si="26"/>
        <v>-0.3004785196</v>
      </c>
      <c r="AL444" s="27">
        <f t="shared" si="27"/>
        <v>-0.0883079507</v>
      </c>
      <c r="AM444" s="27">
        <f t="shared" si="28"/>
        <v>0.1237965223</v>
      </c>
      <c r="AN444" s="27">
        <f t="shared" si="29"/>
        <v>0.1703288878</v>
      </c>
      <c r="AO444" s="27"/>
      <c r="AP444" s="27"/>
      <c r="AQ444" s="27"/>
    </row>
    <row r="445">
      <c r="A445" s="29">
        <v>6522.0</v>
      </c>
      <c r="B445" s="30">
        <v>1570.0</v>
      </c>
      <c r="C445" s="14">
        <v>18.0</v>
      </c>
      <c r="D445" s="15">
        <v>10.0</v>
      </c>
      <c r="E445" s="16">
        <v>24.0</v>
      </c>
      <c r="F445" s="17">
        <v>34.0</v>
      </c>
      <c r="G445" s="18">
        <v>134.0</v>
      </c>
      <c r="H445" s="19">
        <v>15.0</v>
      </c>
      <c r="I445" s="20">
        <v>30.0</v>
      </c>
      <c r="J445" s="21">
        <v>43.0</v>
      </c>
      <c r="K445" s="22">
        <v>34.0</v>
      </c>
      <c r="L445" s="63">
        <f t="shared" si="1"/>
        <v>18</v>
      </c>
      <c r="M445" s="63">
        <f t="shared" si="2"/>
        <v>49</v>
      </c>
      <c r="N445" s="63">
        <f t="shared" si="3"/>
        <v>24</v>
      </c>
      <c r="O445" s="63">
        <f t="shared" si="4"/>
        <v>64</v>
      </c>
      <c r="P445" s="64">
        <f t="shared" si="5"/>
        <v>64</v>
      </c>
      <c r="Q445" s="65">
        <f t="shared" si="6"/>
        <v>0.5290322581</v>
      </c>
      <c r="R445" s="65">
        <f t="shared" si="7"/>
        <v>0.4322580645</v>
      </c>
      <c r="S445" s="73">
        <f t="shared" si="8"/>
        <v>0.02675159236</v>
      </c>
      <c r="T445" s="66">
        <f t="shared" si="9"/>
        <v>0.5663716814</v>
      </c>
      <c r="U445" s="27">
        <f t="shared" si="10"/>
        <v>0.5649273871</v>
      </c>
      <c r="V445" s="27">
        <f t="shared" si="11"/>
        <v>-0.3422182173</v>
      </c>
      <c r="W445" s="27">
        <f t="shared" si="12"/>
        <v>-1.954127141</v>
      </c>
      <c r="X445" s="27">
        <f t="shared" si="13"/>
        <v>0.4583849532</v>
      </c>
      <c r="Y445" s="27">
        <f t="shared" si="14"/>
        <v>-0.005908479213</v>
      </c>
      <c r="Z445" s="27">
        <f t="shared" si="15"/>
        <v>0.1722077615</v>
      </c>
      <c r="AA445" s="27">
        <f t="shared" si="16"/>
        <v>1.070283583</v>
      </c>
      <c r="AB445" s="27">
        <f t="shared" si="17"/>
        <v>0.5176255441</v>
      </c>
      <c r="AC445" s="27">
        <f t="shared" si="18"/>
        <v>0.6612429257</v>
      </c>
      <c r="AD445" s="27">
        <f t="shared" si="19"/>
        <v>-0.7984726761</v>
      </c>
      <c r="AE445" s="27">
        <f t="shared" si="20"/>
        <v>0.01159538331</v>
      </c>
      <c r="AF445" s="27">
        <f t="shared" si="21"/>
        <v>0.01149287563</v>
      </c>
      <c r="AG445" s="27">
        <f t="shared" si="22"/>
        <v>-0.0428066607</v>
      </c>
      <c r="AH445" s="27">
        <f t="shared" si="23"/>
        <v>-0.1965282237</v>
      </c>
      <c r="AI445" s="27">
        <f t="shared" si="24"/>
        <v>-0.03820127214</v>
      </c>
      <c r="AJ445" s="27">
        <f t="shared" si="25"/>
        <v>-0.153606943</v>
      </c>
      <c r="AK445" s="27">
        <f t="shared" si="26"/>
        <v>-0.3342549972</v>
      </c>
      <c r="AL445" s="27">
        <f t="shared" si="27"/>
        <v>-0.1118522256</v>
      </c>
      <c r="AM445" s="27">
        <f t="shared" si="28"/>
        <v>0.1575991038</v>
      </c>
      <c r="AN445" s="27">
        <f t="shared" si="29"/>
        <v>0.2481500862</v>
      </c>
      <c r="AO445" s="27"/>
      <c r="AP445" s="27"/>
      <c r="AQ445" s="27"/>
    </row>
    <row r="446">
      <c r="A446" s="29">
        <v>6526.0</v>
      </c>
      <c r="B446" s="30">
        <v>1880.0</v>
      </c>
      <c r="C446" s="14">
        <v>38.0</v>
      </c>
      <c r="D446" s="15">
        <v>27.0</v>
      </c>
      <c r="E446" s="16">
        <v>23.0</v>
      </c>
      <c r="F446" s="17">
        <v>73.0</v>
      </c>
      <c r="G446" s="18">
        <v>293.0</v>
      </c>
      <c r="H446" s="19">
        <v>15.0</v>
      </c>
      <c r="I446" s="20">
        <v>99.0</v>
      </c>
      <c r="J446" s="21">
        <v>151.0</v>
      </c>
      <c r="K446" s="22">
        <v>32.0</v>
      </c>
      <c r="L446" s="63">
        <f t="shared" si="1"/>
        <v>38</v>
      </c>
      <c r="M446" s="63">
        <f t="shared" si="2"/>
        <v>88</v>
      </c>
      <c r="N446" s="63">
        <f t="shared" si="3"/>
        <v>23</v>
      </c>
      <c r="O446" s="63">
        <f t="shared" si="4"/>
        <v>131</v>
      </c>
      <c r="P446" s="64">
        <f t="shared" si="5"/>
        <v>132</v>
      </c>
      <c r="Q446" s="65">
        <f t="shared" si="6"/>
        <v>0.6035714286</v>
      </c>
      <c r="R446" s="65">
        <f t="shared" si="7"/>
        <v>0.45</v>
      </c>
      <c r="S446" s="73">
        <f t="shared" si="8"/>
        <v>0.03244680851</v>
      </c>
      <c r="T446" s="66">
        <f t="shared" si="9"/>
        <v>0.598173516</v>
      </c>
      <c r="U446" s="27">
        <f t="shared" si="10"/>
        <v>0.6059828717</v>
      </c>
      <c r="V446" s="27">
        <f t="shared" si="11"/>
        <v>-0.4150739446</v>
      </c>
      <c r="W446" s="27">
        <f t="shared" si="12"/>
        <v>-2.034333852</v>
      </c>
      <c r="X446" s="27">
        <f t="shared" si="13"/>
        <v>0.5229701154</v>
      </c>
      <c r="Y446" s="27">
        <f t="shared" si="14"/>
        <v>-0.008692013807</v>
      </c>
      <c r="Z446" s="27">
        <f t="shared" si="15"/>
        <v>0.217442523</v>
      </c>
      <c r="AA446" s="27">
        <f t="shared" si="16"/>
        <v>1.159945761</v>
      </c>
      <c r="AB446" s="27">
        <f t="shared" si="17"/>
        <v>0.7162828729</v>
      </c>
      <c r="AC446" s="27">
        <f t="shared" si="18"/>
        <v>0.785374809</v>
      </c>
      <c r="AD446" s="27">
        <f t="shared" si="19"/>
        <v>-1.039329124</v>
      </c>
      <c r="AE446" s="27">
        <f t="shared" si="20"/>
        <v>0.02068960279</v>
      </c>
      <c r="AF446" s="27">
        <f t="shared" si="21"/>
        <v>0.01760122164</v>
      </c>
      <c r="AG446" s="27">
        <f t="shared" si="22"/>
        <v>-0.0562694301</v>
      </c>
      <c r="AH446" s="27">
        <f t="shared" si="23"/>
        <v>-0.2217344417</v>
      </c>
      <c r="AI446" s="27">
        <f t="shared" si="24"/>
        <v>-0.06411638679</v>
      </c>
      <c r="AJ446" s="27">
        <f t="shared" si="25"/>
        <v>-0.221283546</v>
      </c>
      <c r="AK446" s="27">
        <f t="shared" si="26"/>
        <v>-0.4132979454</v>
      </c>
      <c r="AL446" s="27">
        <f t="shared" si="27"/>
        <v>-0.1765875235</v>
      </c>
      <c r="AM446" s="27">
        <f t="shared" si="28"/>
        <v>0.21355817</v>
      </c>
      <c r="AN446" s="27">
        <f t="shared" si="29"/>
        <v>0.3685139967</v>
      </c>
      <c r="AO446" s="27"/>
      <c r="AP446" s="27"/>
      <c r="AQ446" s="27"/>
    </row>
    <row r="447">
      <c r="A447" s="29">
        <v>6527.0</v>
      </c>
      <c r="B447" s="30">
        <v>2826.0</v>
      </c>
      <c r="C447" s="14">
        <v>41.0</v>
      </c>
      <c r="D447" s="15">
        <v>36.0</v>
      </c>
      <c r="E447" s="16">
        <v>38.0</v>
      </c>
      <c r="F447" s="17">
        <v>48.0</v>
      </c>
      <c r="G447" s="18">
        <v>173.0</v>
      </c>
      <c r="H447" s="19">
        <v>25.0</v>
      </c>
      <c r="I447" s="20">
        <v>60.0</v>
      </c>
      <c r="J447" s="21">
        <v>58.0</v>
      </c>
      <c r="K447" s="22">
        <v>45.0</v>
      </c>
      <c r="L447" s="63">
        <f t="shared" si="1"/>
        <v>41</v>
      </c>
      <c r="M447" s="63">
        <f t="shared" si="2"/>
        <v>73</v>
      </c>
      <c r="N447" s="63">
        <f t="shared" si="3"/>
        <v>38</v>
      </c>
      <c r="O447" s="63">
        <f t="shared" si="4"/>
        <v>105</v>
      </c>
      <c r="P447" s="64">
        <f t="shared" si="5"/>
        <v>104</v>
      </c>
      <c r="Q447" s="65">
        <f t="shared" si="6"/>
        <v>0.5680933852</v>
      </c>
      <c r="R447" s="65">
        <f t="shared" si="7"/>
        <v>0.4435797665</v>
      </c>
      <c r="S447" s="73">
        <f t="shared" si="8"/>
        <v>0.0279547063</v>
      </c>
      <c r="T447" s="66">
        <f t="shared" si="9"/>
        <v>0.5898876404</v>
      </c>
      <c r="U447" s="27">
        <f t="shared" si="10"/>
        <v>0.5836530665</v>
      </c>
      <c r="V447" s="27">
        <f t="shared" si="11"/>
        <v>-0.3576089837</v>
      </c>
      <c r="W447" s="27">
        <f t="shared" si="12"/>
        <v>-2.005309634</v>
      </c>
      <c r="X447" s="27">
        <f t="shared" si="13"/>
        <v>0.4922298326</v>
      </c>
      <c r="Y447" s="27">
        <f t="shared" si="14"/>
        <v>-0.006451880331</v>
      </c>
      <c r="Z447" s="27">
        <f t="shared" si="15"/>
        <v>0.1846658718</v>
      </c>
      <c r="AA447" s="27">
        <f t="shared" si="16"/>
        <v>1.127083549</v>
      </c>
      <c r="AB447" s="27">
        <f t="shared" si="17"/>
        <v>0.5808427515</v>
      </c>
      <c r="AC447" s="27">
        <f t="shared" si="18"/>
        <v>0.7286638775</v>
      </c>
      <c r="AD447" s="27">
        <f t="shared" si="19"/>
        <v>-0.920736194</v>
      </c>
      <c r="AE447" s="27">
        <f t="shared" si="20"/>
        <v>0.01323125371</v>
      </c>
      <c r="AF447" s="27">
        <f t="shared" si="21"/>
        <v>0.01287857828</v>
      </c>
      <c r="AG447" s="27">
        <f t="shared" si="22"/>
        <v>-0.04710574677</v>
      </c>
      <c r="AH447" s="27">
        <f t="shared" si="23"/>
        <v>-0.2123786224</v>
      </c>
      <c r="AI447" s="27">
        <f t="shared" si="24"/>
        <v>-0.0447946343</v>
      </c>
      <c r="AJ447" s="27">
        <f t="shared" si="25"/>
        <v>-0.176881472</v>
      </c>
      <c r="AK447" s="27">
        <f t="shared" si="26"/>
        <v>-0.3779834059</v>
      </c>
      <c r="AL447" s="27">
        <f t="shared" si="27"/>
        <v>-0.1347798853</v>
      </c>
      <c r="AM447" s="27">
        <f t="shared" si="28"/>
        <v>0.1864908478</v>
      </c>
      <c r="AN447" s="27">
        <f t="shared" si="29"/>
        <v>0.307274956</v>
      </c>
      <c r="AO447" s="27"/>
      <c r="AP447" s="27"/>
      <c r="AQ447" s="27"/>
    </row>
    <row r="448">
      <c r="A448" s="29">
        <v>6528.0</v>
      </c>
      <c r="B448" s="30">
        <v>2145.0</v>
      </c>
      <c r="C448" s="14">
        <v>12.0</v>
      </c>
      <c r="D448" s="15">
        <v>25.0</v>
      </c>
      <c r="E448" s="16">
        <v>17.0</v>
      </c>
      <c r="F448" s="17">
        <v>20.0</v>
      </c>
      <c r="G448" s="18">
        <v>157.0</v>
      </c>
      <c r="H448" s="19">
        <v>21.0</v>
      </c>
      <c r="I448" s="20">
        <v>36.0</v>
      </c>
      <c r="J448" s="21">
        <v>112.0</v>
      </c>
      <c r="K448" s="22">
        <v>28.0</v>
      </c>
      <c r="L448" s="63">
        <f t="shared" si="1"/>
        <v>12</v>
      </c>
      <c r="M448" s="63">
        <f t="shared" si="2"/>
        <v>41</v>
      </c>
      <c r="N448" s="63">
        <f t="shared" si="3"/>
        <v>17</v>
      </c>
      <c r="O448" s="63">
        <f t="shared" si="4"/>
        <v>64</v>
      </c>
      <c r="P448" s="64">
        <f t="shared" si="5"/>
        <v>64</v>
      </c>
      <c r="Q448" s="65">
        <f t="shared" si="6"/>
        <v>0.5671641791</v>
      </c>
      <c r="R448" s="65">
        <f t="shared" si="7"/>
        <v>0.3955223881</v>
      </c>
      <c r="S448" s="73">
        <f t="shared" si="8"/>
        <v>0.01351981352</v>
      </c>
      <c r="T448" s="66">
        <f t="shared" si="9"/>
        <v>0.6095238095</v>
      </c>
      <c r="U448" s="27">
        <f t="shared" si="10"/>
        <v>0.6057602996</v>
      </c>
      <c r="V448" s="27">
        <f t="shared" si="11"/>
        <v>-0.1729514422</v>
      </c>
      <c r="W448" s="27">
        <f t="shared" si="12"/>
        <v>-1.788054629</v>
      </c>
      <c r="X448" s="27">
        <f t="shared" si="13"/>
        <v>0.4914247132</v>
      </c>
      <c r="Y448" s="27">
        <f t="shared" si="14"/>
        <v>-0.001509099373</v>
      </c>
      <c r="Z448" s="27">
        <f t="shared" si="15"/>
        <v>0.07963459058</v>
      </c>
      <c r="AA448" s="27">
        <f t="shared" si="16"/>
        <v>0.8960965332</v>
      </c>
      <c r="AB448" s="27">
        <f t="shared" si="17"/>
        <v>0.2804551395</v>
      </c>
      <c r="AC448" s="27">
        <f t="shared" si="18"/>
        <v>0.6486578006</v>
      </c>
      <c r="AD448" s="27">
        <f t="shared" si="19"/>
        <v>-0.9177266395</v>
      </c>
      <c r="AE448" s="27">
        <f t="shared" si="20"/>
        <v>0.001496746667</v>
      </c>
      <c r="AF448" s="27">
        <f t="shared" si="21"/>
        <v>0.002685955421</v>
      </c>
      <c r="AG448" s="27">
        <f t="shared" si="22"/>
        <v>-0.01811291492</v>
      </c>
      <c r="AH448" s="27">
        <f t="shared" si="23"/>
        <v>-0.1505597306</v>
      </c>
      <c r="AI448" s="27">
        <f t="shared" si="24"/>
        <v>-0.01046035905</v>
      </c>
      <c r="AJ448" s="27">
        <f t="shared" si="25"/>
        <v>-0.07615291219</v>
      </c>
      <c r="AK448" s="27">
        <f t="shared" si="26"/>
        <v>-0.3000270984</v>
      </c>
      <c r="AL448" s="27">
        <f t="shared" si="27"/>
        <v>-0.06497091348</v>
      </c>
      <c r="AM448" s="27">
        <f t="shared" si="28"/>
        <v>0.1657429214</v>
      </c>
      <c r="AN448" s="27">
        <f t="shared" si="29"/>
        <v>0.3057696313</v>
      </c>
      <c r="AO448" s="27"/>
      <c r="AP448" s="27"/>
      <c r="AQ448" s="27"/>
    </row>
    <row r="449">
      <c r="A449" s="29">
        <v>6530.0</v>
      </c>
      <c r="B449" s="30">
        <v>2916.0</v>
      </c>
      <c r="C449" s="14">
        <v>15.0</v>
      </c>
      <c r="D449" s="15">
        <v>14.0</v>
      </c>
      <c r="E449" s="16">
        <v>40.0</v>
      </c>
      <c r="F449" s="17">
        <v>62.0</v>
      </c>
      <c r="G449" s="18">
        <v>143.0</v>
      </c>
      <c r="H449" s="19">
        <v>29.0</v>
      </c>
      <c r="I449" s="20">
        <v>43.0</v>
      </c>
      <c r="J449" s="21">
        <v>55.0</v>
      </c>
      <c r="K449" s="22">
        <v>35.0</v>
      </c>
      <c r="L449" s="63">
        <f t="shared" si="1"/>
        <v>15</v>
      </c>
      <c r="M449" s="63">
        <f t="shared" si="2"/>
        <v>91</v>
      </c>
      <c r="N449" s="63">
        <f t="shared" si="3"/>
        <v>40</v>
      </c>
      <c r="O449" s="63">
        <f t="shared" si="4"/>
        <v>78</v>
      </c>
      <c r="P449" s="64">
        <f t="shared" si="5"/>
        <v>78</v>
      </c>
      <c r="Q449" s="65">
        <f t="shared" si="6"/>
        <v>0.4151785714</v>
      </c>
      <c r="R449" s="65">
        <f t="shared" si="7"/>
        <v>0.4732142857</v>
      </c>
      <c r="S449" s="73">
        <f t="shared" si="8"/>
        <v>0.01886145405</v>
      </c>
      <c r="T449" s="66">
        <f t="shared" si="9"/>
        <v>0.4615384615</v>
      </c>
      <c r="U449" s="27">
        <f t="shared" si="10"/>
        <v>0.4605257376</v>
      </c>
      <c r="V449" s="27">
        <f t="shared" si="11"/>
        <v>-0.2412840736</v>
      </c>
      <c r="W449" s="27">
        <f t="shared" si="12"/>
        <v>-2.139279646</v>
      </c>
      <c r="X449" s="27">
        <f t="shared" si="13"/>
        <v>0.3597353604</v>
      </c>
      <c r="Y449" s="27">
        <f t="shared" si="14"/>
        <v>-0.002937154391</v>
      </c>
      <c r="Z449" s="27">
        <f t="shared" si="15"/>
        <v>0.1329208151</v>
      </c>
      <c r="AA449" s="27">
        <f t="shared" si="16"/>
        <v>1.28270961</v>
      </c>
      <c r="AB449" s="27">
        <f t="shared" si="17"/>
        <v>0.2864138452</v>
      </c>
      <c r="AC449" s="27">
        <f t="shared" si="18"/>
        <v>0.5681049288</v>
      </c>
      <c r="AD449" s="27">
        <f t="shared" si="19"/>
        <v>-0.4917740534</v>
      </c>
      <c r="AE449" s="27">
        <f t="shared" si="20"/>
        <v>0.004064074918</v>
      </c>
      <c r="AF449" s="27">
        <f t="shared" si="21"/>
        <v>0.006254527596</v>
      </c>
      <c r="AG449" s="27">
        <f t="shared" si="22"/>
        <v>-0.03617148735</v>
      </c>
      <c r="AH449" s="27">
        <f t="shared" si="23"/>
        <v>-0.2578511995</v>
      </c>
      <c r="AI449" s="27">
        <f t="shared" si="24"/>
        <v>-0.01490327328</v>
      </c>
      <c r="AJ449" s="27">
        <f t="shared" si="25"/>
        <v>-0.09304732592</v>
      </c>
      <c r="AK449" s="27">
        <f t="shared" si="26"/>
        <v>-0.3143838076</v>
      </c>
      <c r="AL449" s="27">
        <f t="shared" si="27"/>
        <v>-0.04857085114</v>
      </c>
      <c r="AM449" s="27">
        <f t="shared" si="28"/>
        <v>0.106261034</v>
      </c>
      <c r="AN449" s="27">
        <f t="shared" si="29"/>
        <v>0.1199424066</v>
      </c>
      <c r="AO449" s="27"/>
      <c r="AP449" s="27"/>
      <c r="AQ449" s="27"/>
    </row>
    <row r="450">
      <c r="A450" s="29">
        <v>6533.0</v>
      </c>
      <c r="B450" s="30">
        <v>1331.0</v>
      </c>
      <c r="C450" s="14">
        <v>9.0</v>
      </c>
      <c r="D450" s="15">
        <v>7.0</v>
      </c>
      <c r="E450" s="16">
        <v>3.0</v>
      </c>
      <c r="F450" s="17">
        <v>16.0</v>
      </c>
      <c r="G450" s="18">
        <v>84.0</v>
      </c>
      <c r="H450" s="19">
        <v>13.0</v>
      </c>
      <c r="I450" s="20">
        <v>23.0</v>
      </c>
      <c r="J450" s="21">
        <v>15.0</v>
      </c>
      <c r="K450" s="22">
        <v>12.0</v>
      </c>
      <c r="L450" s="63">
        <f t="shared" si="1"/>
        <v>9</v>
      </c>
      <c r="M450" s="63">
        <f t="shared" si="2"/>
        <v>29</v>
      </c>
      <c r="N450" s="63">
        <f t="shared" si="3"/>
        <v>3</v>
      </c>
      <c r="O450" s="63">
        <f t="shared" si="4"/>
        <v>35</v>
      </c>
      <c r="P450" s="64">
        <f t="shared" si="5"/>
        <v>35</v>
      </c>
      <c r="Q450" s="65">
        <f t="shared" si="6"/>
        <v>0.5789473684</v>
      </c>
      <c r="R450" s="65">
        <f t="shared" si="7"/>
        <v>0.5</v>
      </c>
      <c r="S450" s="73">
        <f t="shared" si="8"/>
        <v>0.009015777611</v>
      </c>
      <c r="T450" s="66">
        <f t="shared" si="9"/>
        <v>0.546875</v>
      </c>
      <c r="U450" s="27">
        <f t="shared" si="10"/>
        <v>0.547618212</v>
      </c>
      <c r="V450" s="27">
        <f t="shared" si="11"/>
        <v>-0.1153338201</v>
      </c>
      <c r="W450" s="27">
        <f t="shared" si="12"/>
        <v>-2.260370947</v>
      </c>
      <c r="X450" s="27">
        <f t="shared" si="13"/>
        <v>0.5016343679</v>
      </c>
      <c r="Y450" s="27">
        <f t="shared" si="14"/>
        <v>-0.0006710931674</v>
      </c>
      <c r="Z450" s="27">
        <f t="shared" si="15"/>
        <v>0.06713255462</v>
      </c>
      <c r="AA450" s="27">
        <f t="shared" si="16"/>
        <v>1.432031804</v>
      </c>
      <c r="AB450" s="27">
        <f t="shared" si="17"/>
        <v>0.1909089032</v>
      </c>
      <c r="AC450" s="27">
        <f t="shared" si="18"/>
        <v>0.8370374102</v>
      </c>
      <c r="AD450" s="27">
        <f t="shared" si="19"/>
        <v>-0.9562554405</v>
      </c>
      <c r="AE450" s="27">
        <f t="shared" si="20"/>
        <v>0.0004438597533</v>
      </c>
      <c r="AF450" s="27">
        <f t="shared" si="21"/>
        <v>0.001509950506</v>
      </c>
      <c r="AG450" s="27">
        <f t="shared" si="22"/>
        <v>-0.01930272852</v>
      </c>
      <c r="AH450" s="27">
        <f t="shared" si="23"/>
        <v>-0.3041624714</v>
      </c>
      <c r="AI450" s="27">
        <f t="shared" si="24"/>
        <v>-0.00474834057</v>
      </c>
      <c r="AJ450" s="27">
        <f t="shared" si="25"/>
        <v>-0.06553121627</v>
      </c>
      <c r="AK450" s="27">
        <f t="shared" si="26"/>
        <v>-0.4894278048</v>
      </c>
      <c r="AL450" s="27">
        <f t="shared" si="27"/>
        <v>-0.04514524795</v>
      </c>
      <c r="AM450" s="27">
        <f t="shared" si="28"/>
        <v>0.2183204929</v>
      </c>
      <c r="AN450" s="27">
        <f t="shared" si="29"/>
        <v>0.3252259721</v>
      </c>
      <c r="AO450" s="27"/>
      <c r="AP450" s="27"/>
      <c r="AQ450" s="27"/>
    </row>
    <row r="451">
      <c r="A451" s="29">
        <v>6538.0</v>
      </c>
      <c r="B451" s="30">
        <v>2501.0</v>
      </c>
      <c r="C451" s="14">
        <v>11.0</v>
      </c>
      <c r="D451" s="15">
        <v>14.0</v>
      </c>
      <c r="E451" s="16">
        <v>20.0</v>
      </c>
      <c r="F451" s="17">
        <v>40.0</v>
      </c>
      <c r="G451" s="18">
        <v>117.0</v>
      </c>
      <c r="H451" s="19">
        <v>28.0</v>
      </c>
      <c r="I451" s="20">
        <v>29.0</v>
      </c>
      <c r="J451" s="21">
        <v>36.0</v>
      </c>
      <c r="K451" s="22">
        <v>23.0</v>
      </c>
      <c r="L451" s="63">
        <f t="shared" si="1"/>
        <v>11</v>
      </c>
      <c r="M451" s="63">
        <f t="shared" si="2"/>
        <v>68</v>
      </c>
      <c r="N451" s="63">
        <f t="shared" si="3"/>
        <v>20</v>
      </c>
      <c r="O451" s="63">
        <f t="shared" si="4"/>
        <v>52</v>
      </c>
      <c r="P451" s="64">
        <f t="shared" si="5"/>
        <v>52</v>
      </c>
      <c r="Q451" s="65">
        <f t="shared" si="6"/>
        <v>0.417218543</v>
      </c>
      <c r="R451" s="65">
        <f t="shared" si="7"/>
        <v>0.5231788079</v>
      </c>
      <c r="S451" s="73">
        <f t="shared" si="8"/>
        <v>0.01239504198</v>
      </c>
      <c r="T451" s="66">
        <f t="shared" si="9"/>
        <v>0.4333333333</v>
      </c>
      <c r="U451" s="27">
        <f t="shared" si="10"/>
        <v>0.4331773679</v>
      </c>
      <c r="V451" s="27">
        <f t="shared" si="11"/>
        <v>-0.1585628666</v>
      </c>
      <c r="W451" s="27">
        <f t="shared" si="12"/>
        <v>-2.365156355</v>
      </c>
      <c r="X451" s="27">
        <f t="shared" si="13"/>
        <v>0.361502913</v>
      </c>
      <c r="Y451" s="27">
        <f t="shared" si="14"/>
        <v>-0.001268447335</v>
      </c>
      <c r="Z451" s="27">
        <f t="shared" si="15"/>
        <v>0.09657353419</v>
      </c>
      <c r="AA451" s="27">
        <f t="shared" si="16"/>
        <v>1.567880442</v>
      </c>
      <c r="AB451" s="27">
        <f t="shared" si="17"/>
        <v>0.1891452817</v>
      </c>
      <c r="AC451" s="27">
        <f t="shared" si="18"/>
        <v>0.6311746185</v>
      </c>
      <c r="AD451" s="27">
        <f t="shared" si="19"/>
        <v>-0.4966185699</v>
      </c>
      <c r="AE451" s="27">
        <f t="shared" si="20"/>
        <v>0.001153400677</v>
      </c>
      <c r="AF451" s="27">
        <f t="shared" si="21"/>
        <v>0.002986293401</v>
      </c>
      <c r="AG451" s="27">
        <f t="shared" si="22"/>
        <v>-0.02905519493</v>
      </c>
      <c r="AH451" s="27">
        <f t="shared" si="23"/>
        <v>-0.3484544758</v>
      </c>
      <c r="AI451" s="27">
        <f t="shared" si="24"/>
        <v>-0.006467791358</v>
      </c>
      <c r="AJ451" s="27">
        <f t="shared" si="25"/>
        <v>-0.06793564417</v>
      </c>
      <c r="AK451" s="27">
        <f t="shared" si="26"/>
        <v>-0.3861654683</v>
      </c>
      <c r="AL451" s="27">
        <f t="shared" si="27"/>
        <v>-0.03223338312</v>
      </c>
      <c r="AM451" s="27">
        <f t="shared" si="28"/>
        <v>0.1186379623</v>
      </c>
      <c r="AN451" s="27">
        <f t="shared" si="29"/>
        <v>0.1217191117</v>
      </c>
      <c r="AO451" s="27"/>
      <c r="AP451" s="27"/>
      <c r="AQ451" s="27"/>
    </row>
    <row r="452">
      <c r="A452" s="29">
        <v>6539.0</v>
      </c>
      <c r="B452" s="30">
        <v>1687.0</v>
      </c>
      <c r="C452" s="14">
        <v>19.0</v>
      </c>
      <c r="D452" s="15">
        <v>7.0</v>
      </c>
      <c r="E452" s="16">
        <v>13.0</v>
      </c>
      <c r="F452" s="17">
        <v>23.0</v>
      </c>
      <c r="G452" s="18">
        <v>76.0</v>
      </c>
      <c r="H452" s="19">
        <v>11.0</v>
      </c>
      <c r="I452" s="20">
        <v>17.0</v>
      </c>
      <c r="J452" s="21">
        <v>26.0</v>
      </c>
      <c r="K452" s="22">
        <v>23.0</v>
      </c>
      <c r="L452" s="63">
        <f t="shared" si="1"/>
        <v>19</v>
      </c>
      <c r="M452" s="63">
        <f t="shared" si="2"/>
        <v>34</v>
      </c>
      <c r="N452" s="63">
        <f t="shared" si="3"/>
        <v>13</v>
      </c>
      <c r="O452" s="63">
        <f t="shared" si="4"/>
        <v>40</v>
      </c>
      <c r="P452" s="64">
        <f t="shared" si="5"/>
        <v>40</v>
      </c>
      <c r="Q452" s="65">
        <f t="shared" si="6"/>
        <v>0.5566037736</v>
      </c>
      <c r="R452" s="65">
        <f t="shared" si="7"/>
        <v>0.5</v>
      </c>
      <c r="S452" s="73">
        <f t="shared" si="8"/>
        <v>0.01896858328</v>
      </c>
      <c r="T452" s="66">
        <f t="shared" si="9"/>
        <v>0.5405405405</v>
      </c>
      <c r="U452" s="27">
        <f t="shared" si="10"/>
        <v>0.5366484276</v>
      </c>
      <c r="V452" s="27">
        <f t="shared" si="11"/>
        <v>-0.2426545182</v>
      </c>
      <c r="W452" s="27">
        <f t="shared" si="12"/>
        <v>-2.260370947</v>
      </c>
      <c r="X452" s="27">
        <f t="shared" si="13"/>
        <v>0.482274551</v>
      </c>
      <c r="Y452" s="27">
        <f t="shared" si="14"/>
        <v>-0.002970614027</v>
      </c>
      <c r="Z452" s="27">
        <f t="shared" si="15"/>
        <v>0.1412423319</v>
      </c>
      <c r="AA452" s="27">
        <f t="shared" si="16"/>
        <v>1.432031804</v>
      </c>
      <c r="AB452" s="27">
        <f t="shared" si="17"/>
        <v>0.386157923</v>
      </c>
      <c r="AC452" s="27">
        <f t="shared" si="18"/>
        <v>0.804733222</v>
      </c>
      <c r="AD452" s="27">
        <f t="shared" si="19"/>
        <v>-0.8838692875</v>
      </c>
      <c r="AE452" s="27">
        <f t="shared" si="20"/>
        <v>0.004133718351</v>
      </c>
      <c r="AF452" s="27">
        <f t="shared" si="21"/>
        <v>0.006683841187</v>
      </c>
      <c r="AG452" s="27">
        <f t="shared" si="22"/>
        <v>-0.04061162877</v>
      </c>
      <c r="AH452" s="27">
        <f t="shared" si="23"/>
        <v>-0.3041624714</v>
      </c>
      <c r="AI452" s="27">
        <f t="shared" si="24"/>
        <v>-0.02020748817</v>
      </c>
      <c r="AJ452" s="27">
        <f t="shared" si="25"/>
        <v>-0.132552217</v>
      </c>
      <c r="AK452" s="27">
        <f t="shared" si="26"/>
        <v>-0.4705390817</v>
      </c>
      <c r="AL452" s="27">
        <f t="shared" si="27"/>
        <v>-0.08779259216</v>
      </c>
      <c r="AM452" s="27">
        <f t="shared" si="28"/>
        <v>0.2017941758</v>
      </c>
      <c r="AN452" s="27">
        <f t="shared" si="29"/>
        <v>0.2890056991</v>
      </c>
      <c r="AO452" s="27"/>
      <c r="AP452" s="27"/>
      <c r="AQ452" s="27"/>
    </row>
    <row r="453">
      <c r="A453" s="29">
        <v>6540.0</v>
      </c>
      <c r="B453" s="30">
        <v>2203.0</v>
      </c>
      <c r="C453" s="14">
        <v>17.0</v>
      </c>
      <c r="D453" s="15">
        <v>8.0</v>
      </c>
      <c r="E453" s="16">
        <v>20.0</v>
      </c>
      <c r="F453" s="17">
        <v>50.0</v>
      </c>
      <c r="G453" s="18">
        <v>77.0</v>
      </c>
      <c r="H453" s="19">
        <v>17.0</v>
      </c>
      <c r="I453" s="20">
        <v>40.0</v>
      </c>
      <c r="J453" s="21">
        <v>38.0</v>
      </c>
      <c r="K453" s="22">
        <v>19.0</v>
      </c>
      <c r="L453" s="63">
        <f t="shared" si="1"/>
        <v>17</v>
      </c>
      <c r="M453" s="63">
        <f t="shared" si="2"/>
        <v>67</v>
      </c>
      <c r="N453" s="63">
        <f t="shared" si="3"/>
        <v>20</v>
      </c>
      <c r="O453" s="63">
        <f t="shared" si="4"/>
        <v>59</v>
      </c>
      <c r="P453" s="64">
        <f t="shared" si="5"/>
        <v>59</v>
      </c>
      <c r="Q453" s="65">
        <f t="shared" si="6"/>
        <v>0.4662576687</v>
      </c>
      <c r="R453" s="65">
        <f t="shared" si="7"/>
        <v>0.5153374233</v>
      </c>
      <c r="S453" s="73">
        <f t="shared" si="8"/>
        <v>0.01679527916</v>
      </c>
      <c r="T453" s="66">
        <f t="shared" si="9"/>
        <v>0.4682539683</v>
      </c>
      <c r="U453" s="27">
        <f t="shared" si="10"/>
        <v>0.467553484</v>
      </c>
      <c r="V453" s="27">
        <f t="shared" si="11"/>
        <v>-0.2148526494</v>
      </c>
      <c r="W453" s="27">
        <f t="shared" si="12"/>
        <v>-2.329707479</v>
      </c>
      <c r="X453" s="27">
        <f t="shared" si="13"/>
        <v>0.4039933225</v>
      </c>
      <c r="Y453" s="27">
        <f t="shared" si="14"/>
        <v>-0.002328900263</v>
      </c>
      <c r="Z453" s="27">
        <f t="shared" si="15"/>
        <v>0.128895836</v>
      </c>
      <c r="AA453" s="27">
        <f t="shared" si="16"/>
        <v>1.521233981</v>
      </c>
      <c r="AB453" s="27">
        <f t="shared" si="17"/>
        <v>0.2864158993</v>
      </c>
      <c r="AC453" s="27">
        <f t="shared" si="18"/>
        <v>0.6947898248</v>
      </c>
      <c r="AD453" s="27">
        <f t="shared" si="19"/>
        <v>-0.6202227987</v>
      </c>
      <c r="AE453" s="27">
        <f t="shared" si="20"/>
        <v>0.002869444812</v>
      </c>
      <c r="AF453" s="27">
        <f t="shared" si="21"/>
        <v>0.005400729948</v>
      </c>
      <c r="AG453" s="27">
        <f t="shared" si="22"/>
        <v>-0.03819848104</v>
      </c>
      <c r="AH453" s="27">
        <f t="shared" si="23"/>
        <v>-0.3330202636</v>
      </c>
      <c r="AI453" s="27">
        <f t="shared" si="24"/>
        <v>-0.01327079184</v>
      </c>
      <c r="AJ453" s="27">
        <f t="shared" si="25"/>
        <v>-0.1013306541</v>
      </c>
      <c r="AK453" s="27">
        <f t="shared" si="26"/>
        <v>-0.4187153639</v>
      </c>
      <c r="AL453" s="27">
        <f t="shared" si="27"/>
        <v>-0.05454687645</v>
      </c>
      <c r="AM453" s="27">
        <f t="shared" si="28"/>
        <v>0.1459452577</v>
      </c>
      <c r="AN453" s="27">
        <f t="shared" si="29"/>
        <v>0.1698814392</v>
      </c>
      <c r="AO453" s="27"/>
      <c r="AP453" s="27"/>
      <c r="AQ453" s="27"/>
    </row>
    <row r="454">
      <c r="A454" s="29">
        <v>6545.0</v>
      </c>
      <c r="B454" s="30">
        <v>1652.0</v>
      </c>
      <c r="C454" s="14">
        <v>5.0</v>
      </c>
      <c r="D454" s="15">
        <v>6.0</v>
      </c>
      <c r="E454" s="16">
        <v>4.0</v>
      </c>
      <c r="F454" s="17">
        <v>31.0</v>
      </c>
      <c r="G454" s="18">
        <v>84.0</v>
      </c>
      <c r="H454" s="19">
        <v>19.0</v>
      </c>
      <c r="I454" s="20">
        <v>28.0</v>
      </c>
      <c r="J454" s="21">
        <v>27.0</v>
      </c>
      <c r="K454" s="22">
        <v>17.0</v>
      </c>
      <c r="L454" s="63">
        <f t="shared" si="1"/>
        <v>5</v>
      </c>
      <c r="M454" s="63">
        <f t="shared" si="2"/>
        <v>50</v>
      </c>
      <c r="N454" s="63">
        <f t="shared" si="3"/>
        <v>4</v>
      </c>
      <c r="O454" s="63">
        <f t="shared" si="4"/>
        <v>45</v>
      </c>
      <c r="P454" s="64">
        <f t="shared" si="5"/>
        <v>45</v>
      </c>
      <c r="Q454" s="65">
        <f t="shared" si="6"/>
        <v>0.4807692308</v>
      </c>
      <c r="R454" s="65">
        <f t="shared" si="7"/>
        <v>0.5288461538</v>
      </c>
      <c r="S454" s="73">
        <f t="shared" si="8"/>
        <v>0.005447941889</v>
      </c>
      <c r="T454" s="66">
        <f t="shared" si="9"/>
        <v>0.4736842105</v>
      </c>
      <c r="U454" s="27">
        <f t="shared" si="10"/>
        <v>0.4701745393</v>
      </c>
      <c r="V454" s="27">
        <f t="shared" si="11"/>
        <v>-0.06969248544</v>
      </c>
      <c r="W454" s="27">
        <f t="shared" si="12"/>
        <v>-2.390776963</v>
      </c>
      <c r="X454" s="27">
        <f t="shared" si="13"/>
        <v>0.4165670013</v>
      </c>
      <c r="Y454" s="27">
        <f t="shared" si="14"/>
        <v>-0.0002450424742</v>
      </c>
      <c r="Z454" s="27">
        <f t="shared" si="15"/>
        <v>0.04290637218</v>
      </c>
      <c r="AA454" s="27">
        <f t="shared" si="16"/>
        <v>1.602032621</v>
      </c>
      <c r="AB454" s="27">
        <f t="shared" si="17"/>
        <v>0.09579724936</v>
      </c>
      <c r="AC454" s="27">
        <f t="shared" si="18"/>
        <v>0.7351937312</v>
      </c>
      <c r="AD454" s="27">
        <f t="shared" si="19"/>
        <v>-0.6594305766</v>
      </c>
      <c r="AE454" s="27">
        <f t="shared" si="20"/>
        <v>0.00009793402298</v>
      </c>
      <c r="AF454" s="27">
        <f t="shared" si="21"/>
        <v>0.0005831504425</v>
      </c>
      <c r="AG454" s="27">
        <f t="shared" si="22"/>
        <v>-0.01304868268</v>
      </c>
      <c r="AH454" s="27">
        <f t="shared" si="23"/>
        <v>-0.3599015076</v>
      </c>
      <c r="AI454" s="27">
        <f t="shared" si="24"/>
        <v>-0.001439786156</v>
      </c>
      <c r="AJ454" s="27">
        <f t="shared" si="25"/>
        <v>-0.03478038869</v>
      </c>
      <c r="AK454" s="27">
        <f t="shared" si="26"/>
        <v>-0.4546790155</v>
      </c>
      <c r="AL454" s="27">
        <f t="shared" si="27"/>
        <v>-0.01881206541</v>
      </c>
      <c r="AM454" s="27">
        <f t="shared" si="28"/>
        <v>0.159238842</v>
      </c>
      <c r="AN454" s="27">
        <f t="shared" si="29"/>
        <v>0.1862421442</v>
      </c>
      <c r="AO454" s="27"/>
      <c r="AP454" s="27"/>
      <c r="AQ454" s="27"/>
    </row>
    <row r="455">
      <c r="A455" s="29">
        <v>6547.0</v>
      </c>
      <c r="B455" s="30">
        <v>2090.0</v>
      </c>
      <c r="C455" s="14">
        <v>12.0</v>
      </c>
      <c r="D455" s="15">
        <v>5.0</v>
      </c>
      <c r="E455" s="16">
        <v>22.0</v>
      </c>
      <c r="F455" s="17">
        <v>24.0</v>
      </c>
      <c r="G455" s="18">
        <v>89.0</v>
      </c>
      <c r="H455" s="19">
        <v>19.0</v>
      </c>
      <c r="I455" s="20">
        <v>21.0</v>
      </c>
      <c r="J455" s="21">
        <v>32.0</v>
      </c>
      <c r="K455" s="22">
        <v>14.0</v>
      </c>
      <c r="L455" s="63">
        <f t="shared" si="1"/>
        <v>12</v>
      </c>
      <c r="M455" s="63">
        <f t="shared" si="2"/>
        <v>43</v>
      </c>
      <c r="N455" s="63">
        <f t="shared" si="3"/>
        <v>22</v>
      </c>
      <c r="O455" s="63">
        <f t="shared" si="4"/>
        <v>35</v>
      </c>
      <c r="P455" s="64">
        <f t="shared" si="5"/>
        <v>35</v>
      </c>
      <c r="Q455" s="65">
        <f t="shared" si="6"/>
        <v>0.4196428571</v>
      </c>
      <c r="R455" s="65">
        <f t="shared" si="7"/>
        <v>0.4910714286</v>
      </c>
      <c r="S455" s="73">
        <f t="shared" si="8"/>
        <v>0.01626794258</v>
      </c>
      <c r="T455" s="66">
        <f t="shared" si="9"/>
        <v>0.4487179487</v>
      </c>
      <c r="U455" s="27">
        <f t="shared" si="10"/>
        <v>0.4529141256</v>
      </c>
      <c r="V455" s="27">
        <f t="shared" si="11"/>
        <v>-0.2081067263</v>
      </c>
      <c r="W455" s="27">
        <f t="shared" si="12"/>
        <v>-2.22000718</v>
      </c>
      <c r="X455" s="27">
        <f t="shared" si="13"/>
        <v>0.3636034826</v>
      </c>
      <c r="Y455" s="27">
        <f t="shared" si="14"/>
        <v>-0.00218495098</v>
      </c>
      <c r="Z455" s="27">
        <f t="shared" si="15"/>
        <v>0.1189699494</v>
      </c>
      <c r="AA455" s="27">
        <f t="shared" si="16"/>
        <v>1.381344454</v>
      </c>
      <c r="AB455" s="27">
        <f t="shared" si="17"/>
        <v>0.2496872545</v>
      </c>
      <c r="AC455" s="27">
        <f t="shared" si="18"/>
        <v>0.5958820211</v>
      </c>
      <c r="AD455" s="27">
        <f t="shared" si="19"/>
        <v>-0.5024066985</v>
      </c>
      <c r="AE455" s="27">
        <f t="shared" si="20"/>
        <v>0.002607558668</v>
      </c>
      <c r="AF455" s="27">
        <f t="shared" si="21"/>
        <v>0.00482832233</v>
      </c>
      <c r="AG455" s="27">
        <f t="shared" si="22"/>
        <v>-0.03359676549</v>
      </c>
      <c r="AH455" s="27">
        <f t="shared" si="23"/>
        <v>-0.2881572931</v>
      </c>
      <c r="AI455" s="27">
        <f t="shared" si="24"/>
        <v>-0.01120576454</v>
      </c>
      <c r="AJ455" s="27">
        <f t="shared" si="25"/>
        <v>-0.08417692997</v>
      </c>
      <c r="AK455" s="27">
        <f t="shared" si="26"/>
        <v>-0.3421989829</v>
      </c>
      <c r="AL455" s="27">
        <f t="shared" si="27"/>
        <v>-0.04279795179</v>
      </c>
      <c r="AM455" s="27">
        <f t="shared" si="28"/>
        <v>0.1126550508</v>
      </c>
      <c r="AN455" s="27">
        <f t="shared" si="29"/>
        <v>0.1238532689</v>
      </c>
      <c r="AO455" s="27"/>
      <c r="AP455" s="27"/>
      <c r="AQ455" s="27"/>
    </row>
    <row r="456">
      <c r="A456" s="29">
        <v>6552.0</v>
      </c>
      <c r="B456" s="30">
        <v>918.0</v>
      </c>
      <c r="C456" s="14">
        <v>5.0</v>
      </c>
      <c r="D456" s="15">
        <v>18.0</v>
      </c>
      <c r="E456" s="16">
        <v>7.0</v>
      </c>
      <c r="F456" s="17">
        <v>15.0</v>
      </c>
      <c r="G456" s="18">
        <v>73.0</v>
      </c>
      <c r="H456" s="19">
        <v>12.0</v>
      </c>
      <c r="I456" s="20">
        <v>15.0</v>
      </c>
      <c r="J456" s="21">
        <v>21.0</v>
      </c>
      <c r="K456" s="22">
        <v>24.0</v>
      </c>
      <c r="L456" s="63">
        <f t="shared" si="1"/>
        <v>5</v>
      </c>
      <c r="M456" s="63">
        <f t="shared" si="2"/>
        <v>27</v>
      </c>
      <c r="N456" s="63">
        <f t="shared" si="3"/>
        <v>7</v>
      </c>
      <c r="O456" s="63">
        <f t="shared" si="4"/>
        <v>39</v>
      </c>
      <c r="P456" s="64">
        <f t="shared" si="5"/>
        <v>39</v>
      </c>
      <c r="Q456" s="65">
        <f t="shared" si="6"/>
        <v>0.5641025641</v>
      </c>
      <c r="R456" s="65">
        <f t="shared" si="7"/>
        <v>0.4102564103</v>
      </c>
      <c r="S456" s="73">
        <f t="shared" si="8"/>
        <v>0.01307189542</v>
      </c>
      <c r="T456" s="66">
        <f t="shared" si="9"/>
        <v>0.5909090909</v>
      </c>
      <c r="U456" s="27">
        <f t="shared" si="10"/>
        <v>0.5939330021</v>
      </c>
      <c r="V456" s="27">
        <f t="shared" si="11"/>
        <v>-0.1672214756</v>
      </c>
      <c r="W456" s="27">
        <f t="shared" si="12"/>
        <v>-1.854663341</v>
      </c>
      <c r="X456" s="27">
        <f t="shared" si="13"/>
        <v>0.4887719482</v>
      </c>
      <c r="Y456" s="27">
        <f t="shared" si="14"/>
        <v>-0.001410761391</v>
      </c>
      <c r="Z456" s="27">
        <f t="shared" si="15"/>
        <v>0.07986452619</v>
      </c>
      <c r="AA456" s="27">
        <f t="shared" si="16"/>
        <v>0.9641029371</v>
      </c>
      <c r="AB456" s="27">
        <f t="shared" si="17"/>
        <v>0.2696997516</v>
      </c>
      <c r="AC456" s="27">
        <f t="shared" si="18"/>
        <v>0.6691896718</v>
      </c>
      <c r="AD456" s="27">
        <f t="shared" si="19"/>
        <v>-0.9078454018</v>
      </c>
      <c r="AE456" s="27">
        <f t="shared" si="20"/>
        <v>0.001352856991</v>
      </c>
      <c r="AF456" s="27">
        <f t="shared" si="21"/>
        <v>0.002604466836</v>
      </c>
      <c r="AG456" s="27">
        <f t="shared" si="22"/>
        <v>-0.01884190542</v>
      </c>
      <c r="AH456" s="27">
        <f t="shared" si="23"/>
        <v>-0.1680202947</v>
      </c>
      <c r="AI456" s="27">
        <f t="shared" si="24"/>
        <v>-0.009725940287</v>
      </c>
      <c r="AJ456" s="27">
        <f t="shared" si="25"/>
        <v>-0.07596052606</v>
      </c>
      <c r="AK456" s="27">
        <f t="shared" si="26"/>
        <v>-0.321054211</v>
      </c>
      <c r="AL456" s="27">
        <f t="shared" si="27"/>
        <v>-0.06214202425</v>
      </c>
      <c r="AM456" s="27">
        <f t="shared" si="28"/>
        <v>0.1700661396</v>
      </c>
      <c r="AN456" s="27">
        <f t="shared" si="29"/>
        <v>0.3008445783</v>
      </c>
      <c r="AO456" s="27"/>
      <c r="AP456" s="27"/>
      <c r="AQ456" s="27"/>
    </row>
    <row r="457">
      <c r="A457" s="29">
        <v>6600.0</v>
      </c>
      <c r="B457" s="30">
        <v>1776.0</v>
      </c>
      <c r="C457" s="14">
        <v>9.0</v>
      </c>
      <c r="D457" s="15">
        <v>17.0</v>
      </c>
      <c r="E457" s="16">
        <v>20.0</v>
      </c>
      <c r="F457" s="17">
        <v>13.0</v>
      </c>
      <c r="G457" s="18">
        <v>113.0</v>
      </c>
      <c r="H457" s="19">
        <v>9.0</v>
      </c>
      <c r="I457" s="20">
        <v>18.0</v>
      </c>
      <c r="J457" s="21">
        <v>63.0</v>
      </c>
      <c r="K457" s="22">
        <v>33.0</v>
      </c>
      <c r="L457" s="63">
        <f t="shared" si="1"/>
        <v>9</v>
      </c>
      <c r="M457" s="63">
        <f t="shared" si="2"/>
        <v>22</v>
      </c>
      <c r="N457" s="63">
        <f t="shared" si="3"/>
        <v>20</v>
      </c>
      <c r="O457" s="63">
        <f t="shared" si="4"/>
        <v>51</v>
      </c>
      <c r="P457" s="64">
        <f t="shared" si="5"/>
        <v>51</v>
      </c>
      <c r="Q457" s="65">
        <f t="shared" si="6"/>
        <v>0.5882352941</v>
      </c>
      <c r="R457" s="65">
        <f t="shared" si="7"/>
        <v>0.3039215686</v>
      </c>
      <c r="S457" s="73">
        <f t="shared" si="8"/>
        <v>0.01632882883</v>
      </c>
      <c r="T457" s="66">
        <f t="shared" si="9"/>
        <v>0.698630137</v>
      </c>
      <c r="U457" s="27">
        <f t="shared" si="10"/>
        <v>0.6883282495</v>
      </c>
      <c r="V457" s="27">
        <f t="shared" si="11"/>
        <v>-0.2088856101</v>
      </c>
      <c r="W457" s="27">
        <f t="shared" si="12"/>
        <v>-1.373950968</v>
      </c>
      <c r="X457" s="27">
        <f t="shared" si="13"/>
        <v>0.5096819781</v>
      </c>
      <c r="Y457" s="27">
        <f t="shared" si="14"/>
        <v>-0.002201336877</v>
      </c>
      <c r="Z457" s="27">
        <f t="shared" si="15"/>
        <v>0.07390546222</v>
      </c>
      <c r="AA457" s="27">
        <f t="shared" si="16"/>
        <v>0.529097487</v>
      </c>
      <c r="AB457" s="27">
        <f t="shared" si="17"/>
        <v>0.3513096043</v>
      </c>
      <c r="AC457" s="27">
        <f t="shared" si="18"/>
        <v>0.5169498108</v>
      </c>
      <c r="AD457" s="27">
        <f t="shared" si="19"/>
        <v>-0.9871835455</v>
      </c>
      <c r="AE457" s="27">
        <f t="shared" si="20"/>
        <v>0.002636946417</v>
      </c>
      <c r="AF457" s="27">
        <f t="shared" si="21"/>
        <v>0.003010633719</v>
      </c>
      <c r="AG457" s="27">
        <f t="shared" si="22"/>
        <v>-0.01291675981</v>
      </c>
      <c r="AH457" s="27">
        <f t="shared" si="23"/>
        <v>-0.06830935452</v>
      </c>
      <c r="AI457" s="27">
        <f t="shared" si="24"/>
        <v>-0.01582550389</v>
      </c>
      <c r="AJ457" s="27">
        <f t="shared" si="25"/>
        <v>-0.07329993451</v>
      </c>
      <c r="AK457" s="27">
        <f t="shared" si="26"/>
        <v>-0.1837315201</v>
      </c>
      <c r="AL457" s="27">
        <f t="shared" si="27"/>
        <v>-0.08440882939</v>
      </c>
      <c r="AM457" s="27">
        <f t="shared" si="28"/>
        <v>0.1369966697</v>
      </c>
      <c r="AN457" s="27">
        <f t="shared" si="29"/>
        <v>0.3411310128</v>
      </c>
      <c r="AO457" s="27"/>
      <c r="AP457" s="27"/>
      <c r="AQ457" s="27"/>
    </row>
    <row r="458">
      <c r="A458" s="29">
        <v>6609.0</v>
      </c>
      <c r="B458" s="30">
        <v>3046.0</v>
      </c>
      <c r="C458" s="14">
        <v>22.0</v>
      </c>
      <c r="D458" s="15">
        <v>7.0</v>
      </c>
      <c r="E458" s="16">
        <v>21.0</v>
      </c>
      <c r="F458" s="17">
        <v>21.0</v>
      </c>
      <c r="G458" s="18">
        <v>144.0</v>
      </c>
      <c r="H458" s="19">
        <v>15.0</v>
      </c>
      <c r="I458" s="20">
        <v>31.0</v>
      </c>
      <c r="J458" s="21">
        <v>32.0</v>
      </c>
      <c r="K458" s="22">
        <v>20.0</v>
      </c>
      <c r="L458" s="63">
        <f t="shared" si="1"/>
        <v>22</v>
      </c>
      <c r="M458" s="63">
        <f t="shared" si="2"/>
        <v>36</v>
      </c>
      <c r="N458" s="63">
        <f t="shared" si="3"/>
        <v>21</v>
      </c>
      <c r="O458" s="63">
        <f t="shared" si="4"/>
        <v>51</v>
      </c>
      <c r="P458" s="64">
        <f t="shared" si="5"/>
        <v>50</v>
      </c>
      <c r="Q458" s="65">
        <f t="shared" si="6"/>
        <v>0.5615384615</v>
      </c>
      <c r="R458" s="65">
        <f t="shared" si="7"/>
        <v>0.4461538462</v>
      </c>
      <c r="S458" s="73">
        <f t="shared" si="8"/>
        <v>0.01411687459</v>
      </c>
      <c r="T458" s="66">
        <f t="shared" si="9"/>
        <v>0.5862068966</v>
      </c>
      <c r="U458" s="27">
        <f t="shared" si="10"/>
        <v>0.5707565441</v>
      </c>
      <c r="V458" s="27">
        <f t="shared" si="11"/>
        <v>-0.1805893119</v>
      </c>
      <c r="W458" s="27">
        <f t="shared" si="12"/>
        <v>-2.016946383</v>
      </c>
      <c r="X458" s="27">
        <f t="shared" si="13"/>
        <v>0.4865502576</v>
      </c>
      <c r="Y458" s="27">
        <f t="shared" si="14"/>
        <v>-0.001645332018</v>
      </c>
      <c r="Z458" s="27">
        <f t="shared" si="15"/>
        <v>0.09379575354</v>
      </c>
      <c r="AA458" s="27">
        <f t="shared" si="16"/>
        <v>1.140202364</v>
      </c>
      <c r="AB458" s="27">
        <f t="shared" si="17"/>
        <v>0.289935886</v>
      </c>
      <c r="AC458" s="27">
        <f t="shared" si="18"/>
        <v>0.7244358418</v>
      </c>
      <c r="AD458" s="27">
        <f t="shared" si="19"/>
        <v>-0.8996110189</v>
      </c>
      <c r="AE458" s="27">
        <f t="shared" si="20"/>
        <v>0.001703930455</v>
      </c>
      <c r="AF458" s="27">
        <f t="shared" si="21"/>
        <v>0.003303300483</v>
      </c>
      <c r="AG458" s="27">
        <f t="shared" si="22"/>
        <v>-0.02406486016</v>
      </c>
      <c r="AH458" s="27">
        <f t="shared" si="23"/>
        <v>-0.2160973987</v>
      </c>
      <c r="AI458" s="27">
        <f t="shared" si="24"/>
        <v>-0.01129153581</v>
      </c>
      <c r="AJ458" s="27">
        <f t="shared" si="25"/>
        <v>-0.08880525285</v>
      </c>
      <c r="AK458" s="27">
        <f t="shared" si="26"/>
        <v>-0.3779708748</v>
      </c>
      <c r="AL458" s="27">
        <f t="shared" si="27"/>
        <v>-0.06650101223</v>
      </c>
      <c r="AM458" s="27">
        <f t="shared" si="28"/>
        <v>0.1832694124</v>
      </c>
      <c r="AN458" s="27">
        <f t="shared" si="29"/>
        <v>0.2967607714</v>
      </c>
      <c r="AO458" s="27"/>
      <c r="AP458" s="27"/>
      <c r="AQ458" s="27"/>
    </row>
    <row r="459">
      <c r="A459" s="29">
        <v>6610.0</v>
      </c>
      <c r="B459" s="30">
        <v>2673.0</v>
      </c>
      <c r="C459" s="14">
        <v>21.0</v>
      </c>
      <c r="D459" s="15">
        <v>27.0</v>
      </c>
      <c r="E459" s="16">
        <v>16.0</v>
      </c>
      <c r="F459" s="17">
        <v>32.0</v>
      </c>
      <c r="G459" s="18">
        <v>142.0</v>
      </c>
      <c r="H459" s="19">
        <v>27.0</v>
      </c>
      <c r="I459" s="20">
        <v>36.0</v>
      </c>
      <c r="J459" s="21">
        <v>123.0</v>
      </c>
      <c r="K459" s="22">
        <v>44.0</v>
      </c>
      <c r="L459" s="63">
        <f t="shared" si="1"/>
        <v>21</v>
      </c>
      <c r="M459" s="63">
        <f t="shared" si="2"/>
        <v>59</v>
      </c>
      <c r="N459" s="63">
        <f t="shared" si="3"/>
        <v>16</v>
      </c>
      <c r="O459" s="63">
        <f t="shared" si="4"/>
        <v>80</v>
      </c>
      <c r="P459" s="64">
        <f t="shared" si="5"/>
        <v>80</v>
      </c>
      <c r="Q459" s="65">
        <f t="shared" si="6"/>
        <v>0.5738636364</v>
      </c>
      <c r="R459" s="65">
        <f t="shared" si="7"/>
        <v>0.4545454545</v>
      </c>
      <c r="S459" s="73">
        <f t="shared" si="8"/>
        <v>0.01384212495</v>
      </c>
      <c r="T459" s="66">
        <f t="shared" si="9"/>
        <v>0.5755395683</v>
      </c>
      <c r="U459" s="27">
        <f t="shared" si="10"/>
        <v>0.5732418081</v>
      </c>
      <c r="V459" s="27">
        <f t="shared" si="11"/>
        <v>-0.1770745929</v>
      </c>
      <c r="W459" s="27">
        <f t="shared" si="12"/>
        <v>-2.054882679</v>
      </c>
      <c r="X459" s="27">
        <f t="shared" si="13"/>
        <v>0.4972295207</v>
      </c>
      <c r="Y459" s="27">
        <f t="shared" si="14"/>
        <v>-0.001581910711</v>
      </c>
      <c r="Z459" s="27">
        <f t="shared" si="15"/>
        <v>0.09370010196</v>
      </c>
      <c r="AA459" s="27">
        <f t="shared" si="16"/>
        <v>1.183497359</v>
      </c>
      <c r="AB459" s="27">
        <f t="shared" si="17"/>
        <v>0.2905329401</v>
      </c>
      <c r="AC459" s="27">
        <f t="shared" si="18"/>
        <v>0.7542612651</v>
      </c>
      <c r="AD459" s="27">
        <f t="shared" si="19"/>
        <v>-0.9395354311</v>
      </c>
      <c r="AE459" s="27">
        <f t="shared" si="20"/>
        <v>0.001606365956</v>
      </c>
      <c r="AF459" s="27">
        <f t="shared" si="21"/>
        <v>0.003235706909</v>
      </c>
      <c r="AG459" s="27">
        <f t="shared" si="22"/>
        <v>-0.02449248817</v>
      </c>
      <c r="AH459" s="27">
        <f t="shared" si="23"/>
        <v>-0.2285217667</v>
      </c>
      <c r="AI459" s="27">
        <f t="shared" si="24"/>
        <v>-0.01109457402</v>
      </c>
      <c r="AJ459" s="27">
        <f t="shared" si="25"/>
        <v>-0.09066188405</v>
      </c>
      <c r="AK459" s="27">
        <f t="shared" si="26"/>
        <v>-0.4009340028</v>
      </c>
      <c r="AL459" s="27">
        <f t="shared" si="27"/>
        <v>-0.06810058787</v>
      </c>
      <c r="AM459" s="27">
        <f t="shared" si="28"/>
        <v>0.1950028962</v>
      </c>
      <c r="AN459" s="27">
        <f t="shared" si="29"/>
        <v>0.3167335626</v>
      </c>
      <c r="AO459" s="27"/>
      <c r="AP459" s="27"/>
      <c r="AQ459" s="27"/>
    </row>
    <row r="460">
      <c r="A460" s="29">
        <v>6625.0</v>
      </c>
      <c r="B460" s="30">
        <v>1843.0</v>
      </c>
      <c r="C460" s="14">
        <v>22.0</v>
      </c>
      <c r="D460" s="15">
        <v>11.0</v>
      </c>
      <c r="E460" s="16">
        <v>18.0</v>
      </c>
      <c r="F460" s="17">
        <v>39.0</v>
      </c>
      <c r="G460" s="18">
        <v>85.0</v>
      </c>
      <c r="H460" s="19">
        <v>13.0</v>
      </c>
      <c r="I460" s="20">
        <v>41.0</v>
      </c>
      <c r="J460" s="21">
        <v>53.0</v>
      </c>
      <c r="K460" s="22">
        <v>35.0</v>
      </c>
      <c r="L460" s="63">
        <f t="shared" si="1"/>
        <v>22</v>
      </c>
      <c r="M460" s="63">
        <f t="shared" si="2"/>
        <v>52</v>
      </c>
      <c r="N460" s="63">
        <f t="shared" si="3"/>
        <v>18</v>
      </c>
      <c r="O460" s="63">
        <f t="shared" si="4"/>
        <v>76</v>
      </c>
      <c r="P460" s="64">
        <f t="shared" si="5"/>
        <v>76</v>
      </c>
      <c r="Q460" s="65">
        <f t="shared" si="6"/>
        <v>0.5833333333</v>
      </c>
      <c r="R460" s="65">
        <f t="shared" si="7"/>
        <v>0.4404761905</v>
      </c>
      <c r="S460" s="73">
        <f t="shared" si="8"/>
        <v>0.0217037439</v>
      </c>
      <c r="T460" s="66">
        <f t="shared" si="9"/>
        <v>0.59375</v>
      </c>
      <c r="U460" s="27">
        <f t="shared" si="10"/>
        <v>0.5929368909</v>
      </c>
      <c r="V460" s="27">
        <f t="shared" si="11"/>
        <v>-0.2776439041</v>
      </c>
      <c r="W460" s="27">
        <f t="shared" si="12"/>
        <v>-1.991279167</v>
      </c>
      <c r="X460" s="27">
        <f t="shared" si="13"/>
        <v>0.5054346283</v>
      </c>
      <c r="Y460" s="27">
        <f t="shared" si="14"/>
        <v>-0.003889069893</v>
      </c>
      <c r="Z460" s="27">
        <f t="shared" si="15"/>
        <v>0.1423695371</v>
      </c>
      <c r="AA460" s="27">
        <f t="shared" si="16"/>
        <v>1.111367086</v>
      </c>
      <c r="AB460" s="27">
        <f t="shared" si="17"/>
        <v>0.463057964</v>
      </c>
      <c r="AC460" s="27">
        <f t="shared" si="18"/>
        <v>0.7429763881</v>
      </c>
      <c r="AD460" s="27">
        <f t="shared" si="19"/>
        <v>-0.9707990408</v>
      </c>
      <c r="AE460" s="27">
        <f t="shared" si="20"/>
        <v>0.006192131404</v>
      </c>
      <c r="AF460" s="27">
        <f t="shared" si="21"/>
        <v>0.007708645545</v>
      </c>
      <c r="AG460" s="27">
        <f t="shared" si="22"/>
        <v>-0.03606243398</v>
      </c>
      <c r="AH460" s="27">
        <f t="shared" si="23"/>
        <v>-0.2079519175</v>
      </c>
      <c r="AI460" s="27">
        <f t="shared" si="24"/>
        <v>-0.02772569884</v>
      </c>
      <c r="AJ460" s="27">
        <f t="shared" si="25"/>
        <v>-0.1400263723</v>
      </c>
      <c r="AK460" s="27">
        <f t="shared" si="26"/>
        <v>-0.3827112383</v>
      </c>
      <c r="AL460" s="27">
        <f t="shared" si="27"/>
        <v>-0.1103313489</v>
      </c>
      <c r="AM460" s="27">
        <f t="shared" si="28"/>
        <v>0.1952550865</v>
      </c>
      <c r="AN460" s="27">
        <f t="shared" si="29"/>
        <v>0.3326736091</v>
      </c>
      <c r="AO460" s="27"/>
      <c r="AP460" s="27"/>
      <c r="AQ460" s="27"/>
    </row>
    <row r="461">
      <c r="A461" s="29">
        <v>6632.0</v>
      </c>
      <c r="B461" s="30">
        <v>1203.0</v>
      </c>
      <c r="C461" s="14">
        <v>5.0</v>
      </c>
      <c r="D461" s="15">
        <v>9.0</v>
      </c>
      <c r="E461" s="16">
        <v>16.0</v>
      </c>
      <c r="F461" s="17">
        <v>28.0</v>
      </c>
      <c r="G461" s="18">
        <v>75.0</v>
      </c>
      <c r="H461" s="19">
        <v>21.0</v>
      </c>
      <c r="I461" s="20">
        <v>30.0</v>
      </c>
      <c r="J461" s="21">
        <v>38.0</v>
      </c>
      <c r="K461" s="22">
        <v>14.0</v>
      </c>
      <c r="L461" s="63">
        <f t="shared" si="1"/>
        <v>5</v>
      </c>
      <c r="M461" s="63">
        <f t="shared" si="2"/>
        <v>49</v>
      </c>
      <c r="N461" s="63">
        <f t="shared" si="3"/>
        <v>16</v>
      </c>
      <c r="O461" s="63">
        <f t="shared" si="4"/>
        <v>44</v>
      </c>
      <c r="P461" s="64">
        <f t="shared" si="5"/>
        <v>44</v>
      </c>
      <c r="Q461" s="65">
        <f t="shared" si="6"/>
        <v>0.4298245614</v>
      </c>
      <c r="R461" s="65">
        <f t="shared" si="7"/>
        <v>0.4736842105</v>
      </c>
      <c r="S461" s="73">
        <f t="shared" si="8"/>
        <v>0.0174563591</v>
      </c>
      <c r="T461" s="66">
        <f t="shared" si="9"/>
        <v>0.4731182796</v>
      </c>
      <c r="U461" s="27">
        <f t="shared" si="10"/>
        <v>0.4707478016</v>
      </c>
      <c r="V461" s="27">
        <f t="shared" si="11"/>
        <v>-0.2233094768</v>
      </c>
      <c r="W461" s="27">
        <f t="shared" si="12"/>
        <v>-2.141404055</v>
      </c>
      <c r="X461" s="27">
        <f t="shared" si="13"/>
        <v>0.3724255156</v>
      </c>
      <c r="Y461" s="27">
        <f t="shared" si="14"/>
        <v>-0.002515844362</v>
      </c>
      <c r="Z461" s="27">
        <f t="shared" si="15"/>
        <v>0.1231409656</v>
      </c>
      <c r="AA461" s="27">
        <f t="shared" si="16"/>
        <v>1.285258461</v>
      </c>
      <c r="AB461" s="27">
        <f t="shared" si="17"/>
        <v>0.2744282422</v>
      </c>
      <c r="AC461" s="27">
        <f t="shared" si="18"/>
        <v>0.5887296617</v>
      </c>
      <c r="AD461" s="27">
        <f t="shared" si="19"/>
        <v>-0.5270820277</v>
      </c>
      <c r="AE461" s="27">
        <f t="shared" si="20"/>
        <v>0.003221789768</v>
      </c>
      <c r="AF461" s="27">
        <f t="shared" si="21"/>
        <v>0.005362688483</v>
      </c>
      <c r="AG461" s="27">
        <f t="shared" si="22"/>
        <v>-0.03354339278</v>
      </c>
      <c r="AH461" s="27">
        <f t="shared" si="23"/>
        <v>-0.258620139</v>
      </c>
      <c r="AI461" s="27">
        <f t="shared" si="24"/>
        <v>-0.01321584568</v>
      </c>
      <c r="AJ461" s="27">
        <f t="shared" si="25"/>
        <v>-0.0892420944</v>
      </c>
      <c r="AK461" s="27">
        <f t="shared" si="26"/>
        <v>-0.3261208692</v>
      </c>
      <c r="AL461" s="27">
        <f t="shared" si="27"/>
        <v>-0.04818000142</v>
      </c>
      <c r="AM461" s="27">
        <f t="shared" si="28"/>
        <v>0.1140033718</v>
      </c>
      <c r="AN461" s="27">
        <f t="shared" si="29"/>
        <v>0.1330888443</v>
      </c>
      <c r="AO461" s="27"/>
      <c r="AP461" s="27"/>
      <c r="AQ461" s="27"/>
    </row>
    <row r="462">
      <c r="A462" s="29">
        <v>6648.0</v>
      </c>
      <c r="B462" s="30">
        <v>3398.0</v>
      </c>
      <c r="C462" s="14">
        <v>26.0</v>
      </c>
      <c r="D462" s="15">
        <v>11.0</v>
      </c>
      <c r="E462" s="16">
        <v>28.0</v>
      </c>
      <c r="F462" s="17">
        <v>26.0</v>
      </c>
      <c r="G462" s="18">
        <v>147.0</v>
      </c>
      <c r="H462" s="19">
        <v>44.0</v>
      </c>
      <c r="I462" s="20">
        <v>16.0</v>
      </c>
      <c r="J462" s="21">
        <v>43.0</v>
      </c>
      <c r="K462" s="22">
        <v>24.0</v>
      </c>
      <c r="L462" s="63">
        <f t="shared" si="1"/>
        <v>26</v>
      </c>
      <c r="M462" s="63">
        <f t="shared" si="2"/>
        <v>70</v>
      </c>
      <c r="N462" s="63">
        <f t="shared" si="3"/>
        <v>28</v>
      </c>
      <c r="O462" s="63">
        <f t="shared" si="4"/>
        <v>40</v>
      </c>
      <c r="P462" s="64">
        <f t="shared" si="5"/>
        <v>42</v>
      </c>
      <c r="Q462" s="65">
        <f t="shared" si="6"/>
        <v>0.4024390244</v>
      </c>
      <c r="R462" s="65">
        <f t="shared" si="7"/>
        <v>0.5853658537</v>
      </c>
      <c r="S462" s="73">
        <f t="shared" si="8"/>
        <v>0.015891701</v>
      </c>
      <c r="T462" s="66">
        <f t="shared" si="9"/>
        <v>0.3636363636</v>
      </c>
      <c r="U462" s="27">
        <f t="shared" si="10"/>
        <v>0.3826427174</v>
      </c>
      <c r="V462" s="27">
        <f t="shared" si="11"/>
        <v>-0.2032936774</v>
      </c>
      <c r="W462" s="27">
        <f t="shared" si="12"/>
        <v>-2.646287937</v>
      </c>
      <c r="X462" s="27">
        <f t="shared" si="13"/>
        <v>0.3486970606</v>
      </c>
      <c r="Y462" s="27">
        <f t="shared" si="14"/>
        <v>-0.002085053518</v>
      </c>
      <c r="Z462" s="27">
        <f t="shared" si="15"/>
        <v>0.1385344387</v>
      </c>
      <c r="AA462" s="27">
        <f t="shared" si="16"/>
        <v>1.962761021</v>
      </c>
      <c r="AB462" s="27">
        <f t="shared" si="17"/>
        <v>0.2339130117</v>
      </c>
      <c r="AC462" s="27">
        <f t="shared" si="18"/>
        <v>0.6811821399</v>
      </c>
      <c r="AD462" s="27">
        <f t="shared" si="19"/>
        <v>-0.4620573953</v>
      </c>
      <c r="AE462" s="27">
        <f t="shared" si="20"/>
        <v>0.002430789499</v>
      </c>
      <c r="AF462" s="27">
        <f t="shared" si="21"/>
        <v>0.005492302918</v>
      </c>
      <c r="AG462" s="27">
        <f t="shared" si="22"/>
        <v>-0.04663378419</v>
      </c>
      <c r="AH462" s="27">
        <f t="shared" si="23"/>
        <v>-0.4880651186</v>
      </c>
      <c r="AI462" s="27">
        <f t="shared" si="24"/>
        <v>-0.01025503752</v>
      </c>
      <c r="AJ462" s="27">
        <f t="shared" si="25"/>
        <v>-0.09400128864</v>
      </c>
      <c r="AK462" s="27">
        <f t="shared" si="26"/>
        <v>-0.4662989129</v>
      </c>
      <c r="AL462" s="27">
        <f t="shared" si="27"/>
        <v>-0.03845043381</v>
      </c>
      <c r="AM462" s="27">
        <f t="shared" si="28"/>
        <v>0.1235019715</v>
      </c>
      <c r="AN462" s="27">
        <f t="shared" si="29"/>
        <v>0.1092366141</v>
      </c>
      <c r="AO462" s="27"/>
      <c r="AP462" s="27"/>
      <c r="AQ462" s="27"/>
    </row>
    <row r="463">
      <c r="A463" s="29">
        <v>6652.0</v>
      </c>
      <c r="B463" s="30">
        <v>2057.0</v>
      </c>
      <c r="C463" s="14">
        <v>12.0</v>
      </c>
      <c r="D463" s="15">
        <v>17.0</v>
      </c>
      <c r="E463" s="16">
        <v>19.0</v>
      </c>
      <c r="F463" s="17">
        <v>34.0</v>
      </c>
      <c r="G463" s="18">
        <v>142.0</v>
      </c>
      <c r="H463" s="19">
        <v>25.0</v>
      </c>
      <c r="I463" s="20">
        <v>36.0</v>
      </c>
      <c r="J463" s="21">
        <v>82.0</v>
      </c>
      <c r="K463" s="22">
        <v>16.0</v>
      </c>
      <c r="L463" s="63">
        <f t="shared" si="1"/>
        <v>12</v>
      </c>
      <c r="M463" s="63">
        <f t="shared" si="2"/>
        <v>59</v>
      </c>
      <c r="N463" s="63">
        <f t="shared" si="3"/>
        <v>19</v>
      </c>
      <c r="O463" s="63">
        <f t="shared" si="4"/>
        <v>52</v>
      </c>
      <c r="P463" s="64">
        <f t="shared" si="5"/>
        <v>52</v>
      </c>
      <c r="Q463" s="65">
        <f t="shared" si="6"/>
        <v>0.4507042254</v>
      </c>
      <c r="R463" s="65">
        <f t="shared" si="7"/>
        <v>0.5</v>
      </c>
      <c r="S463" s="73">
        <f t="shared" si="8"/>
        <v>0.01507049101</v>
      </c>
      <c r="T463" s="66">
        <f t="shared" si="9"/>
        <v>0.4684684685</v>
      </c>
      <c r="U463" s="27">
        <f t="shared" si="10"/>
        <v>0.467837371</v>
      </c>
      <c r="V463" s="27">
        <f t="shared" si="11"/>
        <v>-0.1927883954</v>
      </c>
      <c r="W463" s="27">
        <f t="shared" si="12"/>
        <v>-2.260370947</v>
      </c>
      <c r="X463" s="27">
        <f t="shared" si="13"/>
        <v>0.3905168959</v>
      </c>
      <c r="Y463" s="27">
        <f t="shared" si="14"/>
        <v>-0.001875129388</v>
      </c>
      <c r="Z463" s="27">
        <f t="shared" si="15"/>
        <v>0.1122166722</v>
      </c>
      <c r="AA463" s="27">
        <f t="shared" si="16"/>
        <v>1.432031804</v>
      </c>
      <c r="AB463" s="27">
        <f t="shared" si="17"/>
        <v>0.2484293709</v>
      </c>
      <c r="AC463" s="27">
        <f t="shared" si="18"/>
        <v>0.6516245139</v>
      </c>
      <c r="AD463" s="27">
        <f t="shared" si="19"/>
        <v>-0.5795341197</v>
      </c>
      <c r="AE463" s="27">
        <f t="shared" si="20"/>
        <v>0.002073091171</v>
      </c>
      <c r="AF463" s="27">
        <f t="shared" si="21"/>
        <v>0.004219015637</v>
      </c>
      <c r="AG463" s="27">
        <f t="shared" si="22"/>
        <v>-0.03226583541</v>
      </c>
      <c r="AH463" s="27">
        <f t="shared" si="23"/>
        <v>-0.3041624714</v>
      </c>
      <c r="AI463" s="27">
        <f t="shared" si="24"/>
        <v>-0.0103286326</v>
      </c>
      <c r="AJ463" s="27">
        <f t="shared" si="25"/>
        <v>-0.08527563962</v>
      </c>
      <c r="AK463" s="27">
        <f t="shared" si="26"/>
        <v>-0.3810142194</v>
      </c>
      <c r="AL463" s="27">
        <f t="shared" si="27"/>
        <v>-0.04573422721</v>
      </c>
      <c r="AM463" s="27">
        <f t="shared" si="28"/>
        <v>0.1323121096</v>
      </c>
      <c r="AN463" s="27">
        <f t="shared" si="29"/>
        <v>0.1534415075</v>
      </c>
      <c r="AO463" s="27"/>
      <c r="AP463" s="27"/>
      <c r="AQ463" s="27"/>
    </row>
    <row r="464">
      <c r="A464" s="29">
        <v>6656.0</v>
      </c>
      <c r="B464" s="30">
        <v>1361.0</v>
      </c>
      <c r="C464" s="14">
        <v>13.0</v>
      </c>
      <c r="D464" s="15">
        <v>12.0</v>
      </c>
      <c r="E464" s="16">
        <v>8.0</v>
      </c>
      <c r="F464" s="17">
        <v>17.0</v>
      </c>
      <c r="G464" s="18">
        <v>91.0</v>
      </c>
      <c r="H464" s="19">
        <v>12.0</v>
      </c>
      <c r="I464" s="20">
        <v>14.0</v>
      </c>
      <c r="J464" s="21">
        <v>30.0</v>
      </c>
      <c r="K464" s="22">
        <v>20.0</v>
      </c>
      <c r="L464" s="63">
        <f t="shared" si="1"/>
        <v>13</v>
      </c>
      <c r="M464" s="63">
        <f t="shared" si="2"/>
        <v>29</v>
      </c>
      <c r="N464" s="63">
        <f t="shared" si="3"/>
        <v>8</v>
      </c>
      <c r="O464" s="63">
        <f t="shared" si="4"/>
        <v>34</v>
      </c>
      <c r="P464" s="64">
        <f t="shared" si="5"/>
        <v>34</v>
      </c>
      <c r="Q464" s="65">
        <f t="shared" si="6"/>
        <v>0.5595238095</v>
      </c>
      <c r="R464" s="65">
        <f t="shared" si="7"/>
        <v>0.5</v>
      </c>
      <c r="S464" s="73">
        <f t="shared" si="8"/>
        <v>0.01542983101</v>
      </c>
      <c r="T464" s="66">
        <f t="shared" si="9"/>
        <v>0.5396825397</v>
      </c>
      <c r="U464" s="27">
        <f t="shared" si="10"/>
        <v>0.5378230382</v>
      </c>
      <c r="V464" s="27">
        <f t="shared" si="11"/>
        <v>-0.1973852319</v>
      </c>
      <c r="W464" s="27">
        <f t="shared" si="12"/>
        <v>-2.260370947</v>
      </c>
      <c r="X464" s="27">
        <f t="shared" si="13"/>
        <v>0.4848046435</v>
      </c>
      <c r="Y464" s="27">
        <f t="shared" si="14"/>
        <v>-0.001965616437</v>
      </c>
      <c r="Z464" s="27">
        <f t="shared" si="15"/>
        <v>0.1148923607</v>
      </c>
      <c r="AA464" s="27">
        <f t="shared" si="16"/>
        <v>1.432031804</v>
      </c>
      <c r="AB464" s="27">
        <f t="shared" si="17"/>
        <v>0.315764752</v>
      </c>
      <c r="AC464" s="27">
        <f t="shared" si="18"/>
        <v>0.8089549863</v>
      </c>
      <c r="AD464" s="27">
        <f t="shared" si="19"/>
        <v>-0.893167464</v>
      </c>
      <c r="AE464" s="27">
        <f t="shared" si="20"/>
        <v>0.002224947175</v>
      </c>
      <c r="AF464" s="27">
        <f t="shared" si="21"/>
        <v>0.004422610267</v>
      </c>
      <c r="AG464" s="27">
        <f t="shared" si="22"/>
        <v>-0.0330351803</v>
      </c>
      <c r="AH464" s="27">
        <f t="shared" si="23"/>
        <v>-0.3041624714</v>
      </c>
      <c r="AI464" s="27">
        <f t="shared" si="24"/>
        <v>-0.01344117719</v>
      </c>
      <c r="AJ464" s="27">
        <f t="shared" si="25"/>
        <v>-0.1083891212</v>
      </c>
      <c r="AK464" s="27">
        <f t="shared" si="26"/>
        <v>-0.4730076079</v>
      </c>
      <c r="AL464" s="27">
        <f t="shared" si="27"/>
        <v>-0.07216539564</v>
      </c>
      <c r="AM464" s="27">
        <f t="shared" si="28"/>
        <v>0.2039170213</v>
      </c>
      <c r="AN464" s="27">
        <f t="shared" si="29"/>
        <v>0.2935781189</v>
      </c>
      <c r="AO464" s="27"/>
      <c r="AP464" s="27"/>
      <c r="AQ464" s="27"/>
    </row>
    <row r="465">
      <c r="A465" s="29">
        <v>6657.0</v>
      </c>
      <c r="B465" s="30">
        <v>1675.0</v>
      </c>
      <c r="C465" s="14">
        <v>8.0</v>
      </c>
      <c r="D465" s="15">
        <v>11.0</v>
      </c>
      <c r="E465" s="16">
        <v>9.0</v>
      </c>
      <c r="F465" s="17">
        <v>25.0</v>
      </c>
      <c r="G465" s="18">
        <v>61.0</v>
      </c>
      <c r="H465" s="19">
        <v>15.0</v>
      </c>
      <c r="I465" s="20">
        <v>10.0</v>
      </c>
      <c r="J465" s="21">
        <v>37.0</v>
      </c>
      <c r="K465" s="22">
        <v>9.0</v>
      </c>
      <c r="L465" s="63">
        <f t="shared" si="1"/>
        <v>8</v>
      </c>
      <c r="M465" s="63">
        <f t="shared" si="2"/>
        <v>40</v>
      </c>
      <c r="N465" s="63">
        <f t="shared" si="3"/>
        <v>9</v>
      </c>
      <c r="O465" s="63">
        <f t="shared" si="4"/>
        <v>19</v>
      </c>
      <c r="P465" s="64">
        <f t="shared" si="5"/>
        <v>19</v>
      </c>
      <c r="Q465" s="65">
        <f t="shared" si="6"/>
        <v>0.3552631579</v>
      </c>
      <c r="R465" s="65">
        <f t="shared" si="7"/>
        <v>0.6315789474</v>
      </c>
      <c r="S465" s="73">
        <f t="shared" si="8"/>
        <v>0.01014925373</v>
      </c>
      <c r="T465" s="66">
        <f t="shared" si="9"/>
        <v>0.3220338983</v>
      </c>
      <c r="U465" s="27">
        <f t="shared" si="10"/>
        <v>0.3323575072</v>
      </c>
      <c r="V465" s="27">
        <f t="shared" si="11"/>
        <v>-0.1298337487</v>
      </c>
      <c r="W465" s="27">
        <f t="shared" si="12"/>
        <v>-2.855205406</v>
      </c>
      <c r="X465" s="27">
        <f t="shared" si="13"/>
        <v>0.3078210894</v>
      </c>
      <c r="Y465" s="27">
        <f t="shared" si="14"/>
        <v>-0.0008504419136</v>
      </c>
      <c r="Z465" s="27">
        <f t="shared" si="15"/>
        <v>0.09546006683</v>
      </c>
      <c r="AA465" s="27">
        <f t="shared" si="16"/>
        <v>2.284903931</v>
      </c>
      <c r="AB465" s="27">
        <f t="shared" si="17"/>
        <v>0.131876736</v>
      </c>
      <c r="AC465" s="27">
        <f t="shared" si="18"/>
        <v>0.648804117</v>
      </c>
      <c r="AD465" s="27">
        <f t="shared" si="19"/>
        <v>-0.360077591</v>
      </c>
      <c r="AE465" s="27">
        <f t="shared" si="20"/>
        <v>0.0006331965292</v>
      </c>
      <c r="AF465" s="27">
        <f t="shared" si="21"/>
        <v>0.002417030838</v>
      </c>
      <c r="AG465" s="27">
        <f t="shared" si="22"/>
        <v>-0.03467088308</v>
      </c>
      <c r="AH465" s="27">
        <f t="shared" si="23"/>
        <v>-0.6130255147</v>
      </c>
      <c r="AI465" s="27">
        <f t="shared" si="24"/>
        <v>-0.003692451395</v>
      </c>
      <c r="AJ465" s="27">
        <f t="shared" si="25"/>
        <v>-0.0571804905</v>
      </c>
      <c r="AK465" s="27">
        <f t="shared" si="26"/>
        <v>-0.4791980119</v>
      </c>
      <c r="AL465" s="27">
        <f t="shared" si="27"/>
        <v>-0.01913661579</v>
      </c>
      <c r="AM465" s="27">
        <f t="shared" si="28"/>
        <v>0.1038423049</v>
      </c>
      <c r="AN465" s="27">
        <f t="shared" si="29"/>
        <v>0.07514818286</v>
      </c>
      <c r="AO465" s="27"/>
      <c r="AP465" s="27"/>
      <c r="AQ465" s="27"/>
    </row>
    <row r="466">
      <c r="A466" s="29">
        <v>6658.0</v>
      </c>
      <c r="B466" s="30">
        <v>2677.0</v>
      </c>
      <c r="C466" s="14">
        <v>11.0</v>
      </c>
      <c r="D466" s="15">
        <v>20.0</v>
      </c>
      <c r="E466" s="16">
        <v>21.0</v>
      </c>
      <c r="F466" s="17">
        <v>34.0</v>
      </c>
      <c r="G466" s="18">
        <v>173.0</v>
      </c>
      <c r="H466" s="19">
        <v>19.0</v>
      </c>
      <c r="I466" s="20">
        <v>31.0</v>
      </c>
      <c r="J466" s="21">
        <v>63.0</v>
      </c>
      <c r="K466" s="22">
        <v>24.0</v>
      </c>
      <c r="L466" s="63">
        <f t="shared" si="1"/>
        <v>11</v>
      </c>
      <c r="M466" s="63">
        <f t="shared" si="2"/>
        <v>53</v>
      </c>
      <c r="N466" s="63">
        <f t="shared" si="3"/>
        <v>21</v>
      </c>
      <c r="O466" s="63">
        <f t="shared" si="4"/>
        <v>55</v>
      </c>
      <c r="P466" s="64">
        <f t="shared" si="5"/>
        <v>55</v>
      </c>
      <c r="Q466" s="65">
        <f t="shared" si="6"/>
        <v>0.4714285714</v>
      </c>
      <c r="R466" s="65">
        <f t="shared" si="7"/>
        <v>0.4571428571</v>
      </c>
      <c r="S466" s="73">
        <f t="shared" si="8"/>
        <v>0.01195367949</v>
      </c>
      <c r="T466" s="66">
        <f t="shared" si="9"/>
        <v>0.5092592593</v>
      </c>
      <c r="U466" s="27">
        <f t="shared" si="10"/>
        <v>0.5089781392</v>
      </c>
      <c r="V466" s="27">
        <f t="shared" si="11"/>
        <v>-0.1529167621</v>
      </c>
      <c r="W466" s="27">
        <f t="shared" si="12"/>
        <v>-2.066624865</v>
      </c>
      <c r="X466" s="27">
        <f t="shared" si="13"/>
        <v>0.4084736996</v>
      </c>
      <c r="Y466" s="27">
        <f t="shared" si="14"/>
        <v>-0.001179721924</v>
      </c>
      <c r="Z466" s="27">
        <f t="shared" si="15"/>
        <v>0.08137922028</v>
      </c>
      <c r="AA466" s="27">
        <f t="shared" si="16"/>
        <v>1.197061688</v>
      </c>
      <c r="AB466" s="27">
        <f t="shared" si="17"/>
        <v>0.206111116</v>
      </c>
      <c r="AC466" s="27">
        <f t="shared" si="18"/>
        <v>0.6231658107</v>
      </c>
      <c r="AD466" s="27">
        <f t="shared" si="19"/>
        <v>-0.6340559033</v>
      </c>
      <c r="AE466" s="27">
        <f t="shared" si="20"/>
        <v>0.001034525064</v>
      </c>
      <c r="AF466" s="27">
        <f t="shared" si="21"/>
        <v>0.002426841869</v>
      </c>
      <c r="AG466" s="27">
        <f t="shared" si="22"/>
        <v>-0.02139345791</v>
      </c>
      <c r="AH466" s="27">
        <f t="shared" si="23"/>
        <v>-0.2324617111</v>
      </c>
      <c r="AI466" s="27">
        <f t="shared" si="24"/>
        <v>-0.006796972448</v>
      </c>
      <c r="AJ466" s="27">
        <f t="shared" si="25"/>
        <v>-0.06468526993</v>
      </c>
      <c r="AK466" s="27">
        <f t="shared" si="26"/>
        <v>-0.3331419488</v>
      </c>
      <c r="AL466" s="27">
        <f t="shared" si="27"/>
        <v>-0.03968844564</v>
      </c>
      <c r="AM466" s="27">
        <f t="shared" si="28"/>
        <v>0.1323518659</v>
      </c>
      <c r="AN466" s="27">
        <f t="shared" si="29"/>
        <v>0.1755964241</v>
      </c>
      <c r="AO466" s="27"/>
      <c r="AP466" s="27"/>
      <c r="AQ466" s="27"/>
    </row>
    <row r="467">
      <c r="A467" s="29">
        <v>6666.0</v>
      </c>
      <c r="B467" s="30">
        <v>3147.0</v>
      </c>
      <c r="C467" s="14">
        <v>39.0</v>
      </c>
      <c r="D467" s="15">
        <v>11.0</v>
      </c>
      <c r="E467" s="16">
        <v>37.0</v>
      </c>
      <c r="F467" s="17">
        <v>61.0</v>
      </c>
      <c r="G467" s="18">
        <v>115.0</v>
      </c>
      <c r="H467" s="19">
        <v>34.0</v>
      </c>
      <c r="I467" s="20">
        <v>68.0</v>
      </c>
      <c r="J467" s="21">
        <v>38.0</v>
      </c>
      <c r="K467" s="22">
        <v>32.0</v>
      </c>
      <c r="L467" s="63">
        <f t="shared" si="1"/>
        <v>39</v>
      </c>
      <c r="M467" s="63">
        <f t="shared" si="2"/>
        <v>95</v>
      </c>
      <c r="N467" s="63">
        <f t="shared" si="3"/>
        <v>37</v>
      </c>
      <c r="O467" s="63">
        <f t="shared" si="4"/>
        <v>100</v>
      </c>
      <c r="P467" s="64">
        <f t="shared" si="5"/>
        <v>100</v>
      </c>
      <c r="Q467" s="65">
        <f t="shared" si="6"/>
        <v>0.5129151292</v>
      </c>
      <c r="R467" s="65">
        <f t="shared" si="7"/>
        <v>0.4944649446</v>
      </c>
      <c r="S467" s="73">
        <f t="shared" si="8"/>
        <v>0.02414998411</v>
      </c>
      <c r="T467" s="66">
        <f t="shared" si="9"/>
        <v>0.5128205128</v>
      </c>
      <c r="U467" s="27">
        <f t="shared" si="10"/>
        <v>0.5109946776</v>
      </c>
      <c r="V467" s="27">
        <f t="shared" si="11"/>
        <v>-0.3089372924</v>
      </c>
      <c r="W467" s="27">
        <f t="shared" si="12"/>
        <v>-2.23534839</v>
      </c>
      <c r="X467" s="27">
        <f t="shared" si="13"/>
        <v>0.444420116</v>
      </c>
      <c r="Y467" s="27">
        <f t="shared" si="14"/>
        <v>-0.004815153482</v>
      </c>
      <c r="Z467" s="27">
        <f t="shared" si="15"/>
        <v>0.1778329922</v>
      </c>
      <c r="AA467" s="27">
        <f t="shared" si="16"/>
        <v>1.400501795</v>
      </c>
      <c r="AB467" s="27">
        <f t="shared" si="17"/>
        <v>0.4530501375</v>
      </c>
      <c r="AC467" s="27">
        <f t="shared" si="18"/>
        <v>0.7333592884</v>
      </c>
      <c r="AD467" s="27">
        <f t="shared" si="19"/>
        <v>-0.7505623397</v>
      </c>
      <c r="AE467" s="27">
        <f t="shared" si="20"/>
        <v>0.008530740747</v>
      </c>
      <c r="AF467" s="27">
        <f t="shared" si="21"/>
        <v>0.01071409598</v>
      </c>
      <c r="AG467" s="27">
        <f t="shared" si="22"/>
        <v>-0.05056655507</v>
      </c>
      <c r="AH467" s="27">
        <f t="shared" si="23"/>
        <v>-0.294172545</v>
      </c>
      <c r="AI467" s="27">
        <f t="shared" si="24"/>
        <v>-0.03018391738</v>
      </c>
      <c r="AJ467" s="27">
        <f t="shared" si="25"/>
        <v>-0.1537920251</v>
      </c>
      <c r="AK467" s="27">
        <f t="shared" si="26"/>
        <v>-0.4240587901</v>
      </c>
      <c r="AL467" s="27">
        <f t="shared" si="27"/>
        <v>-0.09491580858</v>
      </c>
      <c r="AM467" s="27">
        <f t="shared" si="28"/>
        <v>0.1694622064</v>
      </c>
      <c r="AN467" s="27">
        <f t="shared" si="29"/>
        <v>0.2261541158</v>
      </c>
      <c r="AO467" s="27"/>
      <c r="AP467" s="27"/>
      <c r="AQ467" s="27"/>
    </row>
    <row r="468">
      <c r="A468" s="29">
        <v>6675.0</v>
      </c>
      <c r="B468" s="30">
        <v>1609.0</v>
      </c>
      <c r="C468" s="14">
        <v>24.0</v>
      </c>
      <c r="D468" s="15">
        <v>3.0</v>
      </c>
      <c r="E468" s="16">
        <v>22.0</v>
      </c>
      <c r="F468" s="17">
        <v>33.0</v>
      </c>
      <c r="G468" s="18">
        <v>85.0</v>
      </c>
      <c r="H468" s="19">
        <v>10.0</v>
      </c>
      <c r="I468" s="20">
        <v>37.0</v>
      </c>
      <c r="J468" s="21">
        <v>35.0</v>
      </c>
      <c r="K468" s="22">
        <v>28.0</v>
      </c>
      <c r="L468" s="63">
        <f t="shared" si="1"/>
        <v>24</v>
      </c>
      <c r="M468" s="63">
        <f t="shared" si="2"/>
        <v>43</v>
      </c>
      <c r="N468" s="63">
        <f t="shared" si="3"/>
        <v>22</v>
      </c>
      <c r="O468" s="63">
        <f t="shared" si="4"/>
        <v>65</v>
      </c>
      <c r="P468" s="64">
        <f t="shared" si="5"/>
        <v>65</v>
      </c>
      <c r="Q468" s="65">
        <f t="shared" si="6"/>
        <v>0.5779220779</v>
      </c>
      <c r="R468" s="65">
        <f t="shared" si="7"/>
        <v>0.4350649351</v>
      </c>
      <c r="S468" s="73">
        <f t="shared" si="8"/>
        <v>0.02858918583</v>
      </c>
      <c r="T468" s="66">
        <f t="shared" si="9"/>
        <v>0.6018518519</v>
      </c>
      <c r="U468" s="27">
        <f t="shared" si="10"/>
        <v>0.596440161</v>
      </c>
      <c r="V468" s="27">
        <f t="shared" si="11"/>
        <v>-0.3657255268</v>
      </c>
      <c r="W468" s="27">
        <f t="shared" si="12"/>
        <v>-1.966816278</v>
      </c>
      <c r="X468" s="27">
        <f t="shared" si="13"/>
        <v>0.5007459954</v>
      </c>
      <c r="Y468" s="27">
        <f t="shared" si="14"/>
        <v>-0.006748076715</v>
      </c>
      <c r="Z468" s="27">
        <f t="shared" si="15"/>
        <v>0.1852319286</v>
      </c>
      <c r="AA468" s="27">
        <f t="shared" si="16"/>
        <v>1.084228499</v>
      </c>
      <c r="AB468" s="27">
        <f t="shared" si="17"/>
        <v>0.6043033213</v>
      </c>
      <c r="AC468" s="27">
        <f t="shared" si="18"/>
        <v>0.7270414102</v>
      </c>
      <c r="AD468" s="27">
        <f t="shared" si="19"/>
        <v>-0.9528714664</v>
      </c>
      <c r="AE468" s="27">
        <f t="shared" si="20"/>
        <v>0.01415277357</v>
      </c>
      <c r="AF468" s="27">
        <f t="shared" si="21"/>
        <v>0.01321125221</v>
      </c>
      <c r="AG468" s="27">
        <f t="shared" si="22"/>
        <v>-0.04634313982</v>
      </c>
      <c r="AH468" s="27">
        <f t="shared" si="23"/>
        <v>-0.2003816096</v>
      </c>
      <c r="AI468" s="27">
        <f t="shared" si="24"/>
        <v>-0.04766167011</v>
      </c>
      <c r="AJ468" s="27">
        <f t="shared" si="25"/>
        <v>-0.1804933081</v>
      </c>
      <c r="AK468" s="27">
        <f t="shared" si="26"/>
        <v>-0.3699022688</v>
      </c>
      <c r="AL468" s="27">
        <f t="shared" si="27"/>
        <v>-0.1426497592</v>
      </c>
      <c r="AM468" s="27">
        <f t="shared" si="28"/>
        <v>0.1892949308</v>
      </c>
      <c r="AN468" s="27">
        <f t="shared" si="29"/>
        <v>0.3235011473</v>
      </c>
      <c r="AO468" s="27"/>
      <c r="AP468" s="27"/>
      <c r="AQ468" s="27"/>
    </row>
    <row r="469">
      <c r="A469" s="29">
        <v>6681.0</v>
      </c>
      <c r="B469" s="30">
        <v>954.0</v>
      </c>
      <c r="C469" s="14">
        <v>8.0</v>
      </c>
      <c r="D469" s="15">
        <v>14.0</v>
      </c>
      <c r="E469" s="16">
        <v>13.0</v>
      </c>
      <c r="F469" s="17">
        <v>36.0</v>
      </c>
      <c r="G469" s="18">
        <v>47.0</v>
      </c>
      <c r="H469" s="19">
        <v>22.0</v>
      </c>
      <c r="I469" s="20">
        <v>28.0</v>
      </c>
      <c r="J469" s="21">
        <v>44.0</v>
      </c>
      <c r="K469" s="22">
        <v>32.0</v>
      </c>
      <c r="L469" s="63">
        <f t="shared" si="1"/>
        <v>8</v>
      </c>
      <c r="M469" s="63">
        <f t="shared" si="2"/>
        <v>58</v>
      </c>
      <c r="N469" s="63">
        <f t="shared" si="3"/>
        <v>13</v>
      </c>
      <c r="O469" s="63">
        <f t="shared" si="4"/>
        <v>60</v>
      </c>
      <c r="P469" s="64">
        <f t="shared" si="5"/>
        <v>60</v>
      </c>
      <c r="Q469" s="65">
        <f t="shared" si="6"/>
        <v>0.4892086331</v>
      </c>
      <c r="R469" s="65">
        <f t="shared" si="7"/>
        <v>0.4748201439</v>
      </c>
      <c r="S469" s="73">
        <f t="shared" si="8"/>
        <v>0.02201257862</v>
      </c>
      <c r="T469" s="66">
        <f t="shared" si="9"/>
        <v>0.5084745763</v>
      </c>
      <c r="U469" s="27">
        <f t="shared" si="10"/>
        <v>0.5082158951</v>
      </c>
      <c r="V469" s="27">
        <f t="shared" si="11"/>
        <v>-0.2815946547</v>
      </c>
      <c r="W469" s="27">
        <f t="shared" si="12"/>
        <v>-2.146539316</v>
      </c>
      <c r="X469" s="27">
        <f t="shared" si="13"/>
        <v>0.4238794005</v>
      </c>
      <c r="Y469" s="27">
        <f t="shared" si="14"/>
        <v>-0.004000536858</v>
      </c>
      <c r="Z469" s="27">
        <f t="shared" si="15"/>
        <v>0.1556539099</v>
      </c>
      <c r="AA469" s="27">
        <f t="shared" si="16"/>
        <v>1.291430162</v>
      </c>
      <c r="AB469" s="27">
        <f t="shared" si="17"/>
        <v>0.3938664061</v>
      </c>
      <c r="AC469" s="27">
        <f t="shared" si="18"/>
        <v>0.6716747584</v>
      </c>
      <c r="AD469" s="27">
        <f t="shared" si="19"/>
        <v>-0.6827850062</v>
      </c>
      <c r="AE469" s="27">
        <f t="shared" si="20"/>
        <v>0.006460244511</v>
      </c>
      <c r="AF469" s="27">
        <f t="shared" si="21"/>
        <v>0.008547858056</v>
      </c>
      <c r="AG469" s="27">
        <f t="shared" si="22"/>
        <v>-0.04250154268</v>
      </c>
      <c r="AH469" s="27">
        <f t="shared" si="23"/>
        <v>-0.2604851809</v>
      </c>
      <c r="AI469" s="27">
        <f t="shared" si="24"/>
        <v>-0.0239184123</v>
      </c>
      <c r="AJ469" s="27">
        <f t="shared" si="25"/>
        <v>-0.1283896802</v>
      </c>
      <c r="AK469" s="27">
        <f t="shared" si="26"/>
        <v>-0.3729597186</v>
      </c>
      <c r="AL469" s="27">
        <f t="shared" si="27"/>
        <v>-0.07870273569</v>
      </c>
      <c r="AM469" s="27">
        <f t="shared" si="28"/>
        <v>0.1480347555</v>
      </c>
      <c r="AN469" s="27">
        <f t="shared" si="29"/>
        <v>0.196223178</v>
      </c>
      <c r="AO469" s="27"/>
      <c r="AP469" s="27"/>
      <c r="AQ469" s="27"/>
    </row>
    <row r="470">
      <c r="A470" s="29">
        <v>6693.0</v>
      </c>
      <c r="B470" s="30">
        <v>2717.0</v>
      </c>
      <c r="C470" s="14">
        <v>10.0</v>
      </c>
      <c r="D470" s="15">
        <v>21.0</v>
      </c>
      <c r="E470" s="16">
        <v>18.0</v>
      </c>
      <c r="F470" s="17">
        <v>54.0</v>
      </c>
      <c r="G470" s="18">
        <v>152.0</v>
      </c>
      <c r="H470" s="19">
        <v>39.0</v>
      </c>
      <c r="I470" s="20">
        <v>35.0</v>
      </c>
      <c r="J470" s="21">
        <v>46.0</v>
      </c>
      <c r="K470" s="22">
        <v>19.0</v>
      </c>
      <c r="L470" s="63">
        <f t="shared" si="1"/>
        <v>10</v>
      </c>
      <c r="M470" s="63">
        <f t="shared" si="2"/>
        <v>93</v>
      </c>
      <c r="N470" s="63">
        <f t="shared" si="3"/>
        <v>18</v>
      </c>
      <c r="O470" s="63">
        <f t="shared" si="4"/>
        <v>54</v>
      </c>
      <c r="P470" s="64">
        <f t="shared" si="5"/>
        <v>54</v>
      </c>
      <c r="Q470" s="65">
        <f t="shared" si="6"/>
        <v>0.3657142857</v>
      </c>
      <c r="R470" s="65">
        <f t="shared" si="7"/>
        <v>0.5885714286</v>
      </c>
      <c r="S470" s="73">
        <f t="shared" si="8"/>
        <v>0.01030548399</v>
      </c>
      <c r="T470" s="66">
        <f t="shared" si="9"/>
        <v>0.3673469388</v>
      </c>
      <c r="U470" s="27">
        <f t="shared" si="10"/>
        <v>0.363238596</v>
      </c>
      <c r="V470" s="27">
        <f t="shared" si="11"/>
        <v>-0.1318323153</v>
      </c>
      <c r="W470" s="27">
        <f t="shared" si="12"/>
        <v>-2.660779514</v>
      </c>
      <c r="X470" s="27">
        <f t="shared" si="13"/>
        <v>0.316876567</v>
      </c>
      <c r="Y470" s="27">
        <f t="shared" si="14"/>
        <v>-0.0008768256015</v>
      </c>
      <c r="Z470" s="27">
        <f t="shared" si="15"/>
        <v>0.09032907188</v>
      </c>
      <c r="AA470" s="27">
        <f t="shared" si="16"/>
        <v>1.984316788</v>
      </c>
      <c r="AB470" s="27">
        <f t="shared" si="17"/>
        <v>0.1378460183</v>
      </c>
      <c r="AC470" s="27">
        <f t="shared" si="18"/>
        <v>0.6224104582</v>
      </c>
      <c r="AD470" s="27">
        <f t="shared" si="19"/>
        <v>-0.3815747262</v>
      </c>
      <c r="AE470" s="27">
        <f t="shared" si="20"/>
        <v>0.0006628898579</v>
      </c>
      <c r="AF470" s="27">
        <f t="shared" si="21"/>
        <v>0.002322321208</v>
      </c>
      <c r="AG470" s="27">
        <f t="shared" si="22"/>
        <v>-0.0305732951</v>
      </c>
      <c r="AH470" s="27">
        <f t="shared" si="23"/>
        <v>-0.4961273207</v>
      </c>
      <c r="AI470" s="27">
        <f t="shared" si="24"/>
        <v>-0.003918998584</v>
      </c>
      <c r="AJ470" s="27">
        <f t="shared" si="25"/>
        <v>-0.05569874935</v>
      </c>
      <c r="AK470" s="27">
        <f t="shared" si="26"/>
        <v>-0.4284003558</v>
      </c>
      <c r="AL470" s="27">
        <f t="shared" si="27"/>
        <v>-0.02059126023</v>
      </c>
      <c r="AM470" s="27">
        <f t="shared" si="28"/>
        <v>0.1025485106</v>
      </c>
      <c r="AN470" s="27">
        <f t="shared" si="29"/>
        <v>0.08197732518</v>
      </c>
      <c r="AO470" s="27"/>
      <c r="AP470" s="27"/>
      <c r="AQ470" s="27"/>
    </row>
    <row r="471">
      <c r="A471" s="29">
        <v>6695.0</v>
      </c>
      <c r="B471" s="30">
        <v>3240.0</v>
      </c>
      <c r="C471" s="14">
        <v>19.0</v>
      </c>
      <c r="D471" s="15">
        <v>23.0</v>
      </c>
      <c r="E471" s="16">
        <v>29.0</v>
      </c>
      <c r="F471" s="17">
        <v>68.0</v>
      </c>
      <c r="G471" s="18">
        <v>204.0</v>
      </c>
      <c r="H471" s="19">
        <v>31.0</v>
      </c>
      <c r="I471" s="20">
        <v>35.0</v>
      </c>
      <c r="J471" s="21">
        <v>56.0</v>
      </c>
      <c r="K471" s="22">
        <v>43.0</v>
      </c>
      <c r="L471" s="63">
        <f t="shared" si="1"/>
        <v>19</v>
      </c>
      <c r="M471" s="63">
        <f t="shared" si="2"/>
        <v>99</v>
      </c>
      <c r="N471" s="63">
        <f t="shared" si="3"/>
        <v>29</v>
      </c>
      <c r="O471" s="63">
        <f t="shared" si="4"/>
        <v>78</v>
      </c>
      <c r="P471" s="64">
        <f t="shared" si="5"/>
        <v>78</v>
      </c>
      <c r="Q471" s="65">
        <f t="shared" si="6"/>
        <v>0.4311111111</v>
      </c>
      <c r="R471" s="65">
        <f t="shared" si="7"/>
        <v>0.5244444444</v>
      </c>
      <c r="S471" s="73">
        <f t="shared" si="8"/>
        <v>0.01481481481</v>
      </c>
      <c r="T471" s="66">
        <f t="shared" si="9"/>
        <v>0.4406779661</v>
      </c>
      <c r="U471" s="27">
        <f t="shared" si="10"/>
        <v>0.4398427847</v>
      </c>
      <c r="V471" s="27">
        <f t="shared" si="11"/>
        <v>-0.1895176723</v>
      </c>
      <c r="W471" s="27">
        <f t="shared" si="12"/>
        <v>-2.370877971</v>
      </c>
      <c r="X471" s="27">
        <f t="shared" si="13"/>
        <v>0.3735402586</v>
      </c>
      <c r="Y471" s="27">
        <f t="shared" si="14"/>
        <v>-0.001812044631</v>
      </c>
      <c r="Z471" s="27">
        <f t="shared" si="15"/>
        <v>0.1157059508</v>
      </c>
      <c r="AA471" s="27">
        <f t="shared" si="16"/>
        <v>1.575475424</v>
      </c>
      <c r="AB471" s="27">
        <f t="shared" si="17"/>
        <v>0.2335981242</v>
      </c>
      <c r="AC471" s="27">
        <f t="shared" si="18"/>
        <v>0.6537692435</v>
      </c>
      <c r="AD471" s="27">
        <f t="shared" si="19"/>
        <v>-0.5302420709</v>
      </c>
      <c r="AE471" s="27">
        <f t="shared" si="20"/>
        <v>0.001969358932</v>
      </c>
      <c r="AF471" s="27">
        <f t="shared" si="21"/>
        <v>0.004276399498</v>
      </c>
      <c r="AG471" s="27">
        <f t="shared" si="22"/>
        <v>-0.03489560312</v>
      </c>
      <c r="AH471" s="27">
        <f t="shared" si="23"/>
        <v>-0.3509894663</v>
      </c>
      <c r="AI471" s="27">
        <f t="shared" si="24"/>
        <v>-0.009547244964</v>
      </c>
      <c r="AJ471" s="27">
        <f t="shared" si="25"/>
        <v>-0.08410481929</v>
      </c>
      <c r="AK471" s="27">
        <f t="shared" si="26"/>
        <v>-0.4009569447</v>
      </c>
      <c r="AL471" s="27">
        <f t="shared" si="27"/>
        <v>-0.04113441669</v>
      </c>
      <c r="AM471" s="27">
        <f t="shared" si="28"/>
        <v>0.1269767631</v>
      </c>
      <c r="AN471" s="27">
        <f t="shared" si="29"/>
        <v>0.1342875085</v>
      </c>
      <c r="AO471" s="27"/>
      <c r="AP471" s="27"/>
      <c r="AQ471" s="27"/>
    </row>
    <row r="472">
      <c r="A472" s="29">
        <v>6704.0</v>
      </c>
      <c r="B472" s="30">
        <v>1247.0</v>
      </c>
      <c r="C472" s="14">
        <v>8.0</v>
      </c>
      <c r="D472" s="15">
        <v>7.0</v>
      </c>
      <c r="E472" s="16">
        <v>15.0</v>
      </c>
      <c r="F472" s="17">
        <v>25.0</v>
      </c>
      <c r="G472" s="18">
        <v>74.0</v>
      </c>
      <c r="H472" s="19">
        <v>13.0</v>
      </c>
      <c r="I472" s="20">
        <v>13.0</v>
      </c>
      <c r="J472" s="21">
        <v>17.0</v>
      </c>
      <c r="K472" s="22">
        <v>10.0</v>
      </c>
      <c r="L472" s="63">
        <f t="shared" si="1"/>
        <v>8</v>
      </c>
      <c r="M472" s="63">
        <f t="shared" si="2"/>
        <v>38</v>
      </c>
      <c r="N472" s="63">
        <f t="shared" si="3"/>
        <v>15</v>
      </c>
      <c r="O472" s="63">
        <f t="shared" si="4"/>
        <v>23</v>
      </c>
      <c r="P472" s="64">
        <f t="shared" si="5"/>
        <v>23</v>
      </c>
      <c r="Q472" s="65">
        <f t="shared" si="6"/>
        <v>0.369047619</v>
      </c>
      <c r="R472" s="65">
        <f t="shared" si="7"/>
        <v>0.5476190476</v>
      </c>
      <c r="S472" s="73">
        <f t="shared" si="8"/>
        <v>0.01844426624</v>
      </c>
      <c r="T472" s="66">
        <f t="shared" si="9"/>
        <v>0.3770491803</v>
      </c>
      <c r="U472" s="27">
        <f t="shared" si="10"/>
        <v>0.3797879062</v>
      </c>
      <c r="V472" s="27">
        <f t="shared" si="11"/>
        <v>-0.2359472224</v>
      </c>
      <c r="W472" s="27">
        <f t="shared" si="12"/>
        <v>-2.47564437</v>
      </c>
      <c r="X472" s="27">
        <f t="shared" si="13"/>
        <v>0.3197647648</v>
      </c>
      <c r="Y472" s="27">
        <f t="shared" si="14"/>
        <v>-0.002808660206</v>
      </c>
      <c r="Z472" s="27">
        <f t="shared" si="15"/>
        <v>0.1504180337</v>
      </c>
      <c r="AA472" s="27">
        <f t="shared" si="16"/>
        <v>1.717788717</v>
      </c>
      <c r="AB472" s="27">
        <f t="shared" si="17"/>
        <v>0.2489589239</v>
      </c>
      <c r="AC472" s="27">
        <f t="shared" si="18"/>
        <v>0.5843818695</v>
      </c>
      <c r="AD472" s="27">
        <f t="shared" si="19"/>
        <v>-0.388562215</v>
      </c>
      <c r="AE472" s="27">
        <f t="shared" si="20"/>
        <v>0.003800321541</v>
      </c>
      <c r="AF472" s="27">
        <f t="shared" si="21"/>
        <v>0.006921299413</v>
      </c>
      <c r="AG472" s="27">
        <f t="shared" si="22"/>
        <v>-0.04736897389</v>
      </c>
      <c r="AH472" s="27">
        <f t="shared" si="23"/>
        <v>-0.3996053115</v>
      </c>
      <c r="AI472" s="27">
        <f t="shared" si="24"/>
        <v>-0.0126678108</v>
      </c>
      <c r="AJ472" s="27">
        <f t="shared" si="25"/>
        <v>-0.09359621479</v>
      </c>
      <c r="AK472" s="27">
        <f t="shared" si="26"/>
        <v>-0.3742390004</v>
      </c>
      <c r="AL472" s="27">
        <f t="shared" si="27"/>
        <v>-0.03752812632</v>
      </c>
      <c r="AM472" s="27">
        <f t="shared" si="28"/>
        <v>0.09716048893</v>
      </c>
      <c r="AN472" s="27">
        <f t="shared" si="29"/>
        <v>0.0842393857</v>
      </c>
      <c r="AO472" s="27"/>
      <c r="AP472" s="27"/>
      <c r="AQ472" s="27"/>
    </row>
    <row r="473">
      <c r="A473" s="29">
        <v>6706.0</v>
      </c>
      <c r="B473" s="30">
        <v>2091.0</v>
      </c>
      <c r="C473" s="14">
        <v>3.0</v>
      </c>
      <c r="D473" s="15">
        <v>5.0</v>
      </c>
      <c r="E473" s="16">
        <v>6.0</v>
      </c>
      <c r="F473" s="17">
        <v>20.0</v>
      </c>
      <c r="G473" s="18">
        <v>113.0</v>
      </c>
      <c r="H473" s="19">
        <v>16.0</v>
      </c>
      <c r="I473" s="20">
        <v>17.0</v>
      </c>
      <c r="J473" s="21">
        <v>21.0</v>
      </c>
      <c r="K473" s="22">
        <v>21.0</v>
      </c>
      <c r="L473" s="63">
        <f t="shared" si="1"/>
        <v>3</v>
      </c>
      <c r="M473" s="63">
        <f t="shared" si="2"/>
        <v>36</v>
      </c>
      <c r="N473" s="63">
        <f t="shared" si="3"/>
        <v>6</v>
      </c>
      <c r="O473" s="63">
        <f t="shared" si="4"/>
        <v>38</v>
      </c>
      <c r="P473" s="64">
        <f t="shared" si="5"/>
        <v>38</v>
      </c>
      <c r="Q473" s="65">
        <f t="shared" si="6"/>
        <v>0.4939759036</v>
      </c>
      <c r="R473" s="65">
        <f t="shared" si="7"/>
        <v>0.4698795181</v>
      </c>
      <c r="S473" s="73">
        <f t="shared" si="8"/>
        <v>0.004304160689</v>
      </c>
      <c r="T473" s="66">
        <f t="shared" si="9"/>
        <v>0.5135135135</v>
      </c>
      <c r="U473" s="27">
        <f t="shared" si="10"/>
        <v>0.5111751827</v>
      </c>
      <c r="V473" s="27">
        <f t="shared" si="11"/>
        <v>-0.05506072977</v>
      </c>
      <c r="W473" s="27">
        <f t="shared" si="12"/>
        <v>-2.124204022</v>
      </c>
      <c r="X473" s="27">
        <f t="shared" si="13"/>
        <v>0.4280100467</v>
      </c>
      <c r="Y473" s="27">
        <f t="shared" si="14"/>
        <v>-0.0001529513763</v>
      </c>
      <c r="Z473" s="27">
        <f t="shared" si="15"/>
        <v>0.03011861314</v>
      </c>
      <c r="AA473" s="27">
        <f t="shared" si="16"/>
        <v>1.264694658</v>
      </c>
      <c r="AB473" s="27">
        <f t="shared" si="17"/>
        <v>0.07776392071</v>
      </c>
      <c r="AC473" s="27">
        <f t="shared" si="18"/>
        <v>0.671163081</v>
      </c>
      <c r="AD473" s="27">
        <f t="shared" si="19"/>
        <v>-0.6961571361</v>
      </c>
      <c r="AE473" s="27">
        <f t="shared" si="20"/>
        <v>0.00004829493941</v>
      </c>
      <c r="AF473" s="27">
        <f t="shared" si="21"/>
        <v>0.0003234072819</v>
      </c>
      <c r="AG473" s="27">
        <f t="shared" si="22"/>
        <v>-0.008138362104</v>
      </c>
      <c r="AH473" s="27">
        <f t="shared" si="23"/>
        <v>-0.2524382491</v>
      </c>
      <c r="AI473" s="27">
        <f t="shared" si="24"/>
        <v>-0.0009233771281</v>
      </c>
      <c r="AJ473" s="27">
        <f t="shared" si="25"/>
        <v>-0.02508515016</v>
      </c>
      <c r="AK473" s="27">
        <f t="shared" si="26"/>
        <v>-0.3687978148</v>
      </c>
      <c r="AL473" s="27">
        <f t="shared" si="27"/>
        <v>-0.01569027983</v>
      </c>
      <c r="AM473" s="27">
        <f t="shared" si="28"/>
        <v>0.1493634628</v>
      </c>
      <c r="AN473" s="27">
        <f t="shared" si="29"/>
        <v>0.2020157643</v>
      </c>
      <c r="AO473" s="27"/>
      <c r="AP473" s="27"/>
      <c r="AQ473" s="27"/>
    </row>
    <row r="474">
      <c r="A474" s="29">
        <v>6707.0</v>
      </c>
      <c r="B474" s="30">
        <v>1803.0</v>
      </c>
      <c r="C474" s="14">
        <v>14.0</v>
      </c>
      <c r="D474" s="15">
        <v>9.0</v>
      </c>
      <c r="E474" s="16">
        <v>11.0</v>
      </c>
      <c r="F474" s="17">
        <v>42.0</v>
      </c>
      <c r="G474" s="18">
        <v>105.0</v>
      </c>
      <c r="H474" s="19">
        <v>11.0</v>
      </c>
      <c r="I474" s="20">
        <v>27.0</v>
      </c>
      <c r="J474" s="21">
        <v>36.0</v>
      </c>
      <c r="K474" s="22">
        <v>29.0</v>
      </c>
      <c r="L474" s="63">
        <f t="shared" si="1"/>
        <v>14</v>
      </c>
      <c r="M474" s="63">
        <f t="shared" si="2"/>
        <v>53</v>
      </c>
      <c r="N474" s="63">
        <f t="shared" si="3"/>
        <v>11</v>
      </c>
      <c r="O474" s="63">
        <f t="shared" si="4"/>
        <v>56</v>
      </c>
      <c r="P474" s="64">
        <f t="shared" si="5"/>
        <v>56</v>
      </c>
      <c r="Q474" s="65">
        <f t="shared" si="6"/>
        <v>0.5223880597</v>
      </c>
      <c r="R474" s="65">
        <f t="shared" si="7"/>
        <v>0.5</v>
      </c>
      <c r="S474" s="73">
        <f t="shared" si="8"/>
        <v>0.01386577926</v>
      </c>
      <c r="T474" s="66">
        <f t="shared" si="9"/>
        <v>0.5137614679</v>
      </c>
      <c r="U474" s="27">
        <f t="shared" si="10"/>
        <v>0.5133271856</v>
      </c>
      <c r="V474" s="27">
        <f t="shared" si="11"/>
        <v>-0.1773771892</v>
      </c>
      <c r="W474" s="27">
        <f t="shared" si="12"/>
        <v>-2.260370947</v>
      </c>
      <c r="X474" s="27">
        <f t="shared" si="13"/>
        <v>0.4526280253</v>
      </c>
      <c r="Y474" s="27">
        <f t="shared" si="14"/>
        <v>-0.00158732187</v>
      </c>
      <c r="Z474" s="27">
        <f t="shared" si="15"/>
        <v>0.1032462449</v>
      </c>
      <c r="AA474" s="27">
        <f t="shared" si="16"/>
        <v>1.432031804</v>
      </c>
      <c r="AB474" s="27">
        <f t="shared" si="17"/>
        <v>0.2649240779</v>
      </c>
      <c r="AC474" s="27">
        <f t="shared" si="18"/>
        <v>0.7552644203</v>
      </c>
      <c r="AD474" s="27">
        <f t="shared" si="19"/>
        <v>-0.7785423361</v>
      </c>
      <c r="AE474" s="27">
        <f t="shared" si="20"/>
        <v>0.001614615218</v>
      </c>
      <c r="AF474" s="27">
        <f t="shared" si="21"/>
        <v>0.003571452633</v>
      </c>
      <c r="AG474" s="27">
        <f t="shared" si="22"/>
        <v>-0.02968655442</v>
      </c>
      <c r="AH474" s="27">
        <f t="shared" si="23"/>
        <v>-0.3041624714</v>
      </c>
      <c r="AI474" s="27">
        <f t="shared" si="24"/>
        <v>-0.01013393702</v>
      </c>
      <c r="AJ474" s="27">
        <f t="shared" si="25"/>
        <v>-0.09093759773</v>
      </c>
      <c r="AK474" s="27">
        <f t="shared" si="26"/>
        <v>-0.4416139623</v>
      </c>
      <c r="AL474" s="27">
        <f t="shared" si="27"/>
        <v>-0.0565277174</v>
      </c>
      <c r="AM474" s="27">
        <f t="shared" si="28"/>
        <v>0.1777472204</v>
      </c>
      <c r="AN474" s="27">
        <f t="shared" si="29"/>
        <v>0.2389173521</v>
      </c>
      <c r="AO474" s="27"/>
      <c r="AP474" s="27"/>
      <c r="AQ474" s="27"/>
    </row>
    <row r="475">
      <c r="A475" s="29">
        <v>6708.0</v>
      </c>
      <c r="B475" s="30">
        <v>2286.0</v>
      </c>
      <c r="C475" s="14">
        <v>16.0</v>
      </c>
      <c r="D475" s="15">
        <v>13.0</v>
      </c>
      <c r="E475" s="16">
        <v>26.0</v>
      </c>
      <c r="F475" s="17">
        <v>39.0</v>
      </c>
      <c r="G475" s="18">
        <v>119.0</v>
      </c>
      <c r="H475" s="19">
        <v>25.0</v>
      </c>
      <c r="I475" s="20">
        <v>29.0</v>
      </c>
      <c r="J475" s="21">
        <v>43.0</v>
      </c>
      <c r="K475" s="22">
        <v>28.0</v>
      </c>
      <c r="L475" s="63">
        <f t="shared" si="1"/>
        <v>16</v>
      </c>
      <c r="M475" s="63">
        <f t="shared" si="2"/>
        <v>64</v>
      </c>
      <c r="N475" s="63">
        <f t="shared" si="3"/>
        <v>26</v>
      </c>
      <c r="O475" s="63">
        <f t="shared" si="4"/>
        <v>57</v>
      </c>
      <c r="P475" s="64">
        <f t="shared" si="5"/>
        <v>57</v>
      </c>
      <c r="Q475" s="65">
        <f t="shared" si="6"/>
        <v>0.4478527607</v>
      </c>
      <c r="R475" s="65">
        <f t="shared" si="7"/>
        <v>0.490797546</v>
      </c>
      <c r="S475" s="73">
        <f t="shared" si="8"/>
        <v>0.01837270341</v>
      </c>
      <c r="T475" s="66">
        <f t="shared" si="9"/>
        <v>0.4710743802</v>
      </c>
      <c r="U475" s="27">
        <f t="shared" si="10"/>
        <v>0.4707984469</v>
      </c>
      <c r="V475" s="27">
        <f t="shared" si="11"/>
        <v>-0.235031759</v>
      </c>
      <c r="W475" s="27">
        <f t="shared" si="12"/>
        <v>-2.218769027</v>
      </c>
      <c r="X475" s="27">
        <f t="shared" si="13"/>
        <v>0.3880462177</v>
      </c>
      <c r="Y475" s="27">
        <f t="shared" si="14"/>
        <v>-0.002786907566</v>
      </c>
      <c r="Z475" s="27">
        <f t="shared" si="15"/>
        <v>0.1342874497</v>
      </c>
      <c r="AA475" s="27">
        <f t="shared" si="16"/>
        <v>1.379804064</v>
      </c>
      <c r="AB475" s="27">
        <f t="shared" si="17"/>
        <v>0.3009485311</v>
      </c>
      <c r="AC475" s="27">
        <f t="shared" si="18"/>
        <v>0.6355846768</v>
      </c>
      <c r="AD475" s="27">
        <f t="shared" si="19"/>
        <v>-0.5722242546</v>
      </c>
      <c r="AE475" s="27">
        <f t="shared" si="20"/>
        <v>0.003756257778</v>
      </c>
      <c r="AF475" s="27">
        <f t="shared" si="21"/>
        <v>0.006155096095</v>
      </c>
      <c r="AG475" s="27">
        <f t="shared" si="22"/>
        <v>-0.03790123249</v>
      </c>
      <c r="AH475" s="27">
        <f t="shared" si="23"/>
        <v>-0.2876754248</v>
      </c>
      <c r="AI475" s="27">
        <f t="shared" si="24"/>
        <v>-0.01525379058</v>
      </c>
      <c r="AJ475" s="27">
        <f t="shared" si="25"/>
        <v>-0.1014020306</v>
      </c>
      <c r="AK475" s="27">
        <f t="shared" si="26"/>
        <v>-0.364795579</v>
      </c>
      <c r="AL475" s="27">
        <f t="shared" si="27"/>
        <v>-0.05505214682</v>
      </c>
      <c r="AM475" s="27">
        <f t="shared" si="28"/>
        <v>0.1282387347</v>
      </c>
      <c r="AN475" s="27">
        <f t="shared" si="29"/>
        <v>0.1505475648</v>
      </c>
      <c r="AO475" s="27"/>
      <c r="AP475" s="27"/>
      <c r="AQ475" s="27"/>
    </row>
    <row r="476">
      <c r="A476" s="29">
        <v>6710.0</v>
      </c>
      <c r="B476" s="30">
        <v>2561.0</v>
      </c>
      <c r="C476" s="14">
        <v>1.0</v>
      </c>
      <c r="D476" s="15">
        <v>4.0</v>
      </c>
      <c r="E476" s="16">
        <v>6.0</v>
      </c>
      <c r="F476" s="17">
        <v>15.0</v>
      </c>
      <c r="G476" s="18">
        <v>93.0</v>
      </c>
      <c r="H476" s="19">
        <v>13.0</v>
      </c>
      <c r="I476" s="20">
        <v>11.0</v>
      </c>
      <c r="J476" s="21">
        <v>10.0</v>
      </c>
      <c r="K476" s="22">
        <v>10.0</v>
      </c>
      <c r="L476" s="63">
        <f t="shared" si="1"/>
        <v>1</v>
      </c>
      <c r="M476" s="63">
        <f t="shared" si="2"/>
        <v>28</v>
      </c>
      <c r="N476" s="63">
        <f t="shared" si="3"/>
        <v>6</v>
      </c>
      <c r="O476" s="63">
        <f t="shared" si="4"/>
        <v>21</v>
      </c>
      <c r="P476" s="64">
        <f t="shared" si="5"/>
        <v>21</v>
      </c>
      <c r="Q476" s="65">
        <f t="shared" si="6"/>
        <v>0.3928571429</v>
      </c>
      <c r="R476" s="65">
        <f t="shared" si="7"/>
        <v>0.5178571429</v>
      </c>
      <c r="S476" s="73">
        <f t="shared" si="8"/>
        <v>0.002733307302</v>
      </c>
      <c r="T476" s="66">
        <f t="shared" si="9"/>
        <v>0.4285714286</v>
      </c>
      <c r="U476" s="27">
        <f t="shared" si="10"/>
        <v>0.4279165381</v>
      </c>
      <c r="V476" s="27">
        <f t="shared" si="11"/>
        <v>-0.03496567754</v>
      </c>
      <c r="W476" s="27">
        <f t="shared" si="12"/>
        <v>-2.34109848</v>
      </c>
      <c r="X476" s="27">
        <f t="shared" si="13"/>
        <v>0.3403947497</v>
      </c>
      <c r="Y476" s="27">
        <f t="shared" si="14"/>
        <v>-0.00006168127738</v>
      </c>
      <c r="Z476" s="27">
        <f t="shared" si="15"/>
        <v>0.02107940808</v>
      </c>
      <c r="AA476" s="27">
        <f t="shared" si="16"/>
        <v>1.536146361</v>
      </c>
      <c r="AB476" s="27">
        <f t="shared" si="17"/>
        <v>0.03927417068</v>
      </c>
      <c r="AC476" s="27">
        <f t="shared" si="18"/>
        <v>0.5882750166</v>
      </c>
      <c r="AD476" s="27">
        <f t="shared" si="19"/>
        <v>-0.4403165995</v>
      </c>
      <c r="AE476" s="27">
        <f t="shared" si="20"/>
        <v>0.00001236805991</v>
      </c>
      <c r="AF476" s="27">
        <f t="shared" si="21"/>
        <v>0.0001437385371</v>
      </c>
      <c r="AG476" s="27">
        <f t="shared" si="22"/>
        <v>-0.006277459314</v>
      </c>
      <c r="AH476" s="27">
        <f t="shared" si="23"/>
        <v>-0.3379290505</v>
      </c>
      <c r="AI476" s="27">
        <f t="shared" si="24"/>
        <v>-0.0002961474328</v>
      </c>
      <c r="AJ476" s="27">
        <f t="shared" si="25"/>
        <v>-0.01396268807</v>
      </c>
      <c r="AK476" s="27">
        <f t="shared" si="26"/>
        <v>-0.3562576027</v>
      </c>
      <c r="AL476" s="27">
        <f t="shared" si="27"/>
        <v>-0.006302145895</v>
      </c>
      <c r="AM476" s="27">
        <f t="shared" si="28"/>
        <v>0.1041179501</v>
      </c>
      <c r="AN476" s="27">
        <f t="shared" si="29"/>
        <v>0.101618301</v>
      </c>
      <c r="AO476" s="27"/>
      <c r="AP476" s="27"/>
      <c r="AQ476" s="27"/>
    </row>
    <row r="477">
      <c r="A477" s="29">
        <v>6713.0</v>
      </c>
      <c r="B477" s="30">
        <v>3045.0</v>
      </c>
      <c r="C477" s="14">
        <v>22.0</v>
      </c>
      <c r="D477" s="15">
        <v>9.0</v>
      </c>
      <c r="E477" s="16">
        <v>20.0</v>
      </c>
      <c r="F477" s="17">
        <v>49.0</v>
      </c>
      <c r="G477" s="18">
        <v>101.0</v>
      </c>
      <c r="H477" s="19">
        <v>38.0</v>
      </c>
      <c r="I477" s="20">
        <v>28.0</v>
      </c>
      <c r="J477" s="21">
        <v>34.0</v>
      </c>
      <c r="K477" s="22">
        <v>30.0</v>
      </c>
      <c r="L477" s="63">
        <f t="shared" si="1"/>
        <v>22</v>
      </c>
      <c r="M477" s="63">
        <f t="shared" si="2"/>
        <v>87</v>
      </c>
      <c r="N477" s="63">
        <f t="shared" si="3"/>
        <v>20</v>
      </c>
      <c r="O477" s="63">
        <f t="shared" si="4"/>
        <v>58</v>
      </c>
      <c r="P477" s="64">
        <f t="shared" si="5"/>
        <v>58</v>
      </c>
      <c r="Q477" s="65">
        <f t="shared" si="6"/>
        <v>0.4278074866</v>
      </c>
      <c r="R477" s="65">
        <f t="shared" si="7"/>
        <v>0.5828877005</v>
      </c>
      <c r="S477" s="73">
        <f t="shared" si="8"/>
        <v>0.01379310345</v>
      </c>
      <c r="T477" s="66">
        <f t="shared" si="9"/>
        <v>0.4</v>
      </c>
      <c r="U477" s="27">
        <f t="shared" si="10"/>
        <v>0.4026216726</v>
      </c>
      <c r="V477" s="27">
        <f t="shared" si="11"/>
        <v>-0.176447488</v>
      </c>
      <c r="W477" s="27">
        <f t="shared" si="12"/>
        <v>-2.635084847</v>
      </c>
      <c r="X477" s="27">
        <f t="shared" si="13"/>
        <v>0.3706778023</v>
      </c>
      <c r="Y477" s="27">
        <f t="shared" si="14"/>
        <v>-0.001570725965</v>
      </c>
      <c r="Z477" s="27">
        <f t="shared" si="15"/>
        <v>0.11973107</v>
      </c>
      <c r="AA477" s="27">
        <f t="shared" si="16"/>
        <v>1.946177456</v>
      </c>
      <c r="AB477" s="27">
        <f t="shared" si="17"/>
        <v>0.2158212888</v>
      </c>
      <c r="AC477" s="27">
        <f t="shared" si="18"/>
        <v>0.7210560945</v>
      </c>
      <c r="AD477" s="27">
        <f t="shared" si="19"/>
        <v>-0.5221466687</v>
      </c>
      <c r="AE477" s="27">
        <f t="shared" si="20"/>
        <v>0.001589359624</v>
      </c>
      <c r="AF477" s="27">
        <f t="shared" si="21"/>
        <v>0.004119980919</v>
      </c>
      <c r="AG477" s="27">
        <f t="shared" si="22"/>
        <v>-0.04013352253</v>
      </c>
      <c r="AH477" s="27">
        <f t="shared" si="23"/>
        <v>-0.4818926358</v>
      </c>
      <c r="AI477" s="27">
        <f t="shared" si="24"/>
        <v>-0.008212374819</v>
      </c>
      <c r="AJ477" s="27">
        <f t="shared" si="25"/>
        <v>-0.08636369496</v>
      </c>
      <c r="AK477" s="27">
        <f t="shared" si="26"/>
        <v>-0.4915047381</v>
      </c>
      <c r="AL477" s="27">
        <f t="shared" si="27"/>
        <v>-0.03771285732</v>
      </c>
      <c r="AM477" s="27">
        <f t="shared" si="28"/>
        <v>0.138972216</v>
      </c>
      <c r="AN477" s="27">
        <f t="shared" si="29"/>
        <v>0.1312239508</v>
      </c>
      <c r="AO477" s="27"/>
      <c r="AP477" s="27"/>
      <c r="AQ477" s="27"/>
    </row>
    <row r="478">
      <c r="A478" s="29">
        <v>6715.0</v>
      </c>
      <c r="B478" s="30">
        <v>1301.0</v>
      </c>
      <c r="C478" s="14">
        <v>2.0</v>
      </c>
      <c r="D478" s="15">
        <v>9.0</v>
      </c>
      <c r="E478" s="16">
        <v>9.0</v>
      </c>
      <c r="F478" s="17">
        <v>9.0</v>
      </c>
      <c r="G478" s="18">
        <v>44.0</v>
      </c>
      <c r="H478" s="19">
        <v>10.0</v>
      </c>
      <c r="I478" s="20">
        <v>12.0</v>
      </c>
      <c r="J478" s="21">
        <v>18.0</v>
      </c>
      <c r="K478" s="22">
        <v>8.0</v>
      </c>
      <c r="L478" s="63">
        <f t="shared" si="1"/>
        <v>2</v>
      </c>
      <c r="M478" s="63">
        <f t="shared" si="2"/>
        <v>19</v>
      </c>
      <c r="N478" s="63">
        <f t="shared" si="3"/>
        <v>9</v>
      </c>
      <c r="O478" s="63">
        <f t="shared" si="4"/>
        <v>20</v>
      </c>
      <c r="P478" s="64">
        <f t="shared" si="5"/>
        <v>20</v>
      </c>
      <c r="Q478" s="65">
        <f t="shared" si="6"/>
        <v>0.44</v>
      </c>
      <c r="R478" s="65">
        <f t="shared" si="7"/>
        <v>0.42</v>
      </c>
      <c r="S478" s="73">
        <f t="shared" si="8"/>
        <v>0.008455034589</v>
      </c>
      <c r="T478" s="66">
        <f t="shared" si="9"/>
        <v>0.5128205128</v>
      </c>
      <c r="U478" s="27">
        <f t="shared" si="10"/>
        <v>0.5173284617</v>
      </c>
      <c r="V478" s="27">
        <f t="shared" si="11"/>
        <v>-0.1081605471</v>
      </c>
      <c r="W478" s="27">
        <f t="shared" si="12"/>
        <v>-1.898711595</v>
      </c>
      <c r="X478" s="27">
        <f t="shared" si="13"/>
        <v>0.3812421196</v>
      </c>
      <c r="Y478" s="27">
        <f t="shared" si="14"/>
        <v>-0.0005902108829</v>
      </c>
      <c r="Z478" s="27">
        <f t="shared" si="15"/>
        <v>0.05288404401</v>
      </c>
      <c r="AA478" s="27">
        <f t="shared" si="16"/>
        <v>1.010441641</v>
      </c>
      <c r="AB478" s="27">
        <f t="shared" si="17"/>
        <v>0.1360667379</v>
      </c>
      <c r="AC478" s="27">
        <f t="shared" si="18"/>
        <v>0.5343646827</v>
      </c>
      <c r="AD478" s="27">
        <f t="shared" si="19"/>
        <v>-0.5523331424</v>
      </c>
      <c r="AE478" s="27">
        <f t="shared" si="20"/>
        <v>0.00036608536</v>
      </c>
      <c r="AF478" s="27">
        <f t="shared" si="21"/>
        <v>0.00111549183</v>
      </c>
      <c r="AG478" s="27">
        <f t="shared" si="22"/>
        <v>-0.01277289884</v>
      </c>
      <c r="AH478" s="27">
        <f t="shared" si="23"/>
        <v>-0.1802783135</v>
      </c>
      <c r="AI478" s="27">
        <f t="shared" si="24"/>
        <v>-0.003173802143</v>
      </c>
      <c r="AJ478" s="27">
        <f t="shared" si="25"/>
        <v>-0.03923316141</v>
      </c>
      <c r="AK478" s="27">
        <f t="shared" si="26"/>
        <v>-0.2624585969</v>
      </c>
      <c r="AL478" s="27">
        <f t="shared" si="27"/>
        <v>-0.02445408544</v>
      </c>
      <c r="AM478" s="27">
        <f t="shared" si="28"/>
        <v>0.10592561</v>
      </c>
      <c r="AN478" s="27">
        <f t="shared" si="29"/>
        <v>0.1427663963</v>
      </c>
      <c r="AO478" s="27"/>
      <c r="AP478" s="27"/>
      <c r="AQ478" s="27"/>
    </row>
    <row r="479">
      <c r="A479" s="29">
        <v>6717.0</v>
      </c>
      <c r="B479" s="30">
        <v>1986.0</v>
      </c>
      <c r="C479" s="14">
        <v>24.0</v>
      </c>
      <c r="D479" s="15">
        <v>18.0</v>
      </c>
      <c r="E479" s="16">
        <v>25.0</v>
      </c>
      <c r="F479" s="17">
        <v>27.0</v>
      </c>
      <c r="G479" s="18">
        <v>99.0</v>
      </c>
      <c r="H479" s="19">
        <v>19.0</v>
      </c>
      <c r="I479" s="20">
        <v>33.0</v>
      </c>
      <c r="J479" s="21">
        <v>47.0</v>
      </c>
      <c r="K479" s="22">
        <v>30.0</v>
      </c>
      <c r="L479" s="63">
        <f t="shared" si="1"/>
        <v>24</v>
      </c>
      <c r="M479" s="63">
        <f t="shared" si="2"/>
        <v>46</v>
      </c>
      <c r="N479" s="63">
        <f t="shared" si="3"/>
        <v>25</v>
      </c>
      <c r="O479" s="63">
        <f t="shared" si="4"/>
        <v>63</v>
      </c>
      <c r="P479" s="64">
        <f t="shared" si="5"/>
        <v>63</v>
      </c>
      <c r="Q479" s="65">
        <f t="shared" si="6"/>
        <v>0.5506329114</v>
      </c>
      <c r="R479" s="65">
        <f t="shared" si="7"/>
        <v>0.4430379747</v>
      </c>
      <c r="S479" s="73">
        <f t="shared" si="8"/>
        <v>0.02467270896</v>
      </c>
      <c r="T479" s="66">
        <f t="shared" si="9"/>
        <v>0.5779816514</v>
      </c>
      <c r="U479" s="27">
        <f t="shared" si="10"/>
        <v>0.5709755748</v>
      </c>
      <c r="V479" s="27">
        <f t="shared" si="11"/>
        <v>-0.3156242202</v>
      </c>
      <c r="W479" s="27">
        <f t="shared" si="12"/>
        <v>-2.002860332</v>
      </c>
      <c r="X479" s="27">
        <f t="shared" si="13"/>
        <v>0.4771010415</v>
      </c>
      <c r="Y479" s="27">
        <f t="shared" si="14"/>
        <v>-0.005025856771</v>
      </c>
      <c r="Z479" s="27">
        <f t="shared" si="15"/>
        <v>0.1627862684</v>
      </c>
      <c r="AA479" s="27">
        <f t="shared" si="16"/>
        <v>1.124331972</v>
      </c>
      <c r="AB479" s="27">
        <f t="shared" si="17"/>
        <v>0.4968930351</v>
      </c>
      <c r="AC479" s="27">
        <f t="shared" si="18"/>
        <v>0.705405593</v>
      </c>
      <c r="AD479" s="27">
        <f t="shared" si="19"/>
        <v>-0.8650079162</v>
      </c>
      <c r="AE479" s="27">
        <f t="shared" si="20"/>
        <v>0.009096759297</v>
      </c>
      <c r="AF479" s="27">
        <f t="shared" si="21"/>
        <v>0.0100198438</v>
      </c>
      <c r="AG479" s="27">
        <f t="shared" si="22"/>
        <v>-0.04147383975</v>
      </c>
      <c r="AH479" s="27">
        <f t="shared" si="23"/>
        <v>-0.2116013697</v>
      </c>
      <c r="AI479" s="27">
        <f t="shared" si="24"/>
        <v>-0.03382145078</v>
      </c>
      <c r="AJ479" s="27">
        <f t="shared" si="25"/>
        <v>-0.1511318171</v>
      </c>
      <c r="AK479" s="27">
        <f t="shared" si="26"/>
        <v>-0.3654715855</v>
      </c>
      <c r="AL479" s="27">
        <f t="shared" si="27"/>
        <v>-0.1117562578</v>
      </c>
      <c r="AM479" s="27">
        <f t="shared" si="28"/>
        <v>0.1749893487</v>
      </c>
      <c r="AN479" s="27">
        <f t="shared" si="29"/>
        <v>0.2798043518</v>
      </c>
      <c r="AO479" s="27"/>
      <c r="AP479" s="27"/>
      <c r="AQ479" s="27"/>
    </row>
    <row r="480">
      <c r="A480" s="29">
        <v>6718.0</v>
      </c>
      <c r="B480" s="30">
        <v>3357.0</v>
      </c>
      <c r="C480" s="14">
        <v>13.0</v>
      </c>
      <c r="D480" s="15">
        <v>5.0</v>
      </c>
      <c r="E480" s="16">
        <v>14.0</v>
      </c>
      <c r="F480" s="17">
        <v>32.0</v>
      </c>
      <c r="G480" s="18">
        <v>133.0</v>
      </c>
      <c r="H480" s="19">
        <v>31.0</v>
      </c>
      <c r="I480" s="20">
        <v>30.0</v>
      </c>
      <c r="J480" s="21">
        <v>37.0</v>
      </c>
      <c r="K480" s="22">
        <v>32.0</v>
      </c>
      <c r="L480" s="63">
        <f t="shared" si="1"/>
        <v>13</v>
      </c>
      <c r="M480" s="63">
        <f t="shared" si="2"/>
        <v>63</v>
      </c>
      <c r="N480" s="63">
        <f t="shared" si="3"/>
        <v>14</v>
      </c>
      <c r="O480" s="63">
        <f t="shared" si="4"/>
        <v>62</v>
      </c>
      <c r="P480" s="64">
        <f t="shared" si="5"/>
        <v>62</v>
      </c>
      <c r="Q480" s="65">
        <f t="shared" si="6"/>
        <v>0.4934210526</v>
      </c>
      <c r="R480" s="65">
        <f t="shared" si="7"/>
        <v>0.5</v>
      </c>
      <c r="S480" s="73">
        <f t="shared" si="8"/>
        <v>0.008042895442</v>
      </c>
      <c r="T480" s="66">
        <f t="shared" si="9"/>
        <v>0.496</v>
      </c>
      <c r="U480" s="27">
        <f t="shared" si="10"/>
        <v>0.4945448484</v>
      </c>
      <c r="V480" s="27">
        <f t="shared" si="11"/>
        <v>-0.1028882806</v>
      </c>
      <c r="W480" s="27">
        <f t="shared" si="12"/>
        <v>-2.260370947</v>
      </c>
      <c r="X480" s="27">
        <f t="shared" si="13"/>
        <v>0.4275292909</v>
      </c>
      <c r="Y480" s="27">
        <f t="shared" si="14"/>
        <v>-0.0005340738104</v>
      </c>
      <c r="Z480" s="27">
        <f t="shared" si="15"/>
        <v>0.05988835805</v>
      </c>
      <c r="AA480" s="27">
        <f t="shared" si="16"/>
        <v>1.432031804</v>
      </c>
      <c r="AB480" s="27">
        <f t="shared" si="17"/>
        <v>0.145148986</v>
      </c>
      <c r="AC480" s="27">
        <f t="shared" si="18"/>
        <v>0.7133841564</v>
      </c>
      <c r="AD480" s="27">
        <f t="shared" si="19"/>
        <v>-0.6945941184</v>
      </c>
      <c r="AE480" s="27">
        <f t="shared" si="20"/>
        <v>0.0003151181836</v>
      </c>
      <c r="AF480" s="27">
        <f t="shared" si="21"/>
        <v>0.001201658815</v>
      </c>
      <c r="AG480" s="27">
        <f t="shared" si="22"/>
        <v>-0.01721979333</v>
      </c>
      <c r="AH480" s="27">
        <f t="shared" si="23"/>
        <v>-0.3041624714</v>
      </c>
      <c r="AI480" s="27">
        <f t="shared" si="24"/>
        <v>-0.003220615781</v>
      </c>
      <c r="AJ480" s="27">
        <f t="shared" si="25"/>
        <v>-0.04982370875</v>
      </c>
      <c r="AK480" s="27">
        <f t="shared" si="26"/>
        <v>-0.41712597</v>
      </c>
      <c r="AL480" s="27">
        <f t="shared" si="27"/>
        <v>-0.02925354199</v>
      </c>
      <c r="AM480" s="27">
        <f t="shared" si="28"/>
        <v>0.1585811948</v>
      </c>
      <c r="AN480" s="27">
        <f t="shared" si="29"/>
        <v>0.2013357951</v>
      </c>
      <c r="AO480" s="27"/>
      <c r="AP480" s="27"/>
      <c r="AQ480" s="27"/>
    </row>
    <row r="481">
      <c r="A481" s="29">
        <v>6719.0</v>
      </c>
      <c r="B481" s="30">
        <v>2026.0</v>
      </c>
      <c r="C481" s="14">
        <v>19.0</v>
      </c>
      <c r="D481" s="15">
        <v>17.0</v>
      </c>
      <c r="E481" s="16">
        <v>14.0</v>
      </c>
      <c r="F481" s="17">
        <v>33.0</v>
      </c>
      <c r="G481" s="18">
        <v>113.0</v>
      </c>
      <c r="H481" s="19">
        <v>18.0</v>
      </c>
      <c r="I481" s="20">
        <v>33.0</v>
      </c>
      <c r="J481" s="21">
        <v>34.0</v>
      </c>
      <c r="K481" s="22">
        <v>12.0</v>
      </c>
      <c r="L481" s="63">
        <f t="shared" si="1"/>
        <v>19</v>
      </c>
      <c r="M481" s="63">
        <f t="shared" si="2"/>
        <v>51</v>
      </c>
      <c r="N481" s="63">
        <f t="shared" si="3"/>
        <v>14</v>
      </c>
      <c r="O481" s="63">
        <f t="shared" si="4"/>
        <v>45</v>
      </c>
      <c r="P481" s="64">
        <f t="shared" si="5"/>
        <v>45</v>
      </c>
      <c r="Q481" s="65">
        <f t="shared" si="6"/>
        <v>0.496124031</v>
      </c>
      <c r="R481" s="65">
        <f t="shared" si="7"/>
        <v>0.5426356589</v>
      </c>
      <c r="S481" s="73">
        <f t="shared" si="8"/>
        <v>0.01628825271</v>
      </c>
      <c r="T481" s="66">
        <f t="shared" si="9"/>
        <v>0.46875</v>
      </c>
      <c r="U481" s="27">
        <f t="shared" si="10"/>
        <v>0.4700925286</v>
      </c>
      <c r="V481" s="27">
        <f t="shared" si="11"/>
        <v>-0.2083665425</v>
      </c>
      <c r="W481" s="27">
        <f t="shared" si="12"/>
        <v>-2.453115756</v>
      </c>
      <c r="X481" s="27">
        <f t="shared" si="13"/>
        <v>0.4298713118</v>
      </c>
      <c r="Y481" s="27">
        <f t="shared" si="14"/>
        <v>-0.002190410102</v>
      </c>
      <c r="Z481" s="27">
        <f t="shared" si="15"/>
        <v>0.1316263406</v>
      </c>
      <c r="AA481" s="27">
        <f t="shared" si="16"/>
        <v>1.686666869</v>
      </c>
      <c r="AB481" s="27">
        <f t="shared" si="17"/>
        <v>0.2955620501</v>
      </c>
      <c r="AC481" s="27">
        <f t="shared" si="18"/>
        <v>0.7784565433</v>
      </c>
      <c r="AD481" s="27">
        <f t="shared" si="19"/>
        <v>-0.7022249858</v>
      </c>
      <c r="AE481" s="27">
        <f t="shared" si="20"/>
        <v>0.002617337287</v>
      </c>
      <c r="AF481" s="27">
        <f t="shared" si="21"/>
        <v>0.005348643521</v>
      </c>
      <c r="AG481" s="27">
        <f t="shared" si="22"/>
        <v>-0.04107396811</v>
      </c>
      <c r="AH481" s="27">
        <f t="shared" si="23"/>
        <v>-0.3887949403</v>
      </c>
      <c r="AI481" s="27">
        <f t="shared" si="24"/>
        <v>-0.01328114924</v>
      </c>
      <c r="AJ481" s="27">
        <f t="shared" si="25"/>
        <v>-0.1101055072</v>
      </c>
      <c r="AK481" s="27">
        <f t="shared" si="26"/>
        <v>-0.493988079</v>
      </c>
      <c r="AL481" s="27">
        <f t="shared" si="27"/>
        <v>-0.05989432984</v>
      </c>
      <c r="AM481" s="27">
        <f t="shared" si="28"/>
        <v>0.1739943666</v>
      </c>
      <c r="AN481" s="27">
        <f t="shared" si="29"/>
        <v>0.2046627281</v>
      </c>
      <c r="AO481" s="27"/>
      <c r="AP481" s="27"/>
      <c r="AQ481" s="27"/>
    </row>
    <row r="482">
      <c r="A482" s="29">
        <v>6725.0</v>
      </c>
      <c r="B482" s="30">
        <v>2372.0</v>
      </c>
      <c r="C482" s="14">
        <v>12.0</v>
      </c>
      <c r="D482" s="15">
        <v>11.0</v>
      </c>
      <c r="E482" s="16">
        <v>22.0</v>
      </c>
      <c r="F482" s="17">
        <v>36.0</v>
      </c>
      <c r="G482" s="18">
        <v>123.0</v>
      </c>
      <c r="H482" s="19">
        <v>12.0</v>
      </c>
      <c r="I482" s="20">
        <v>28.0</v>
      </c>
      <c r="J482" s="21">
        <v>37.0</v>
      </c>
      <c r="K482" s="22">
        <v>26.0</v>
      </c>
      <c r="L482" s="63">
        <f t="shared" si="1"/>
        <v>12</v>
      </c>
      <c r="M482" s="63">
        <f t="shared" si="2"/>
        <v>48</v>
      </c>
      <c r="N482" s="63">
        <f t="shared" si="3"/>
        <v>22</v>
      </c>
      <c r="O482" s="63">
        <f t="shared" si="4"/>
        <v>54</v>
      </c>
      <c r="P482" s="64">
        <f t="shared" si="5"/>
        <v>54</v>
      </c>
      <c r="Q482" s="65">
        <f t="shared" si="6"/>
        <v>0.4852941176</v>
      </c>
      <c r="R482" s="65">
        <f t="shared" si="7"/>
        <v>0.4411764706</v>
      </c>
      <c r="S482" s="73">
        <f t="shared" si="8"/>
        <v>0.01433389545</v>
      </c>
      <c r="T482" s="66">
        <f t="shared" si="9"/>
        <v>0.5294117647</v>
      </c>
      <c r="U482" s="27">
        <f t="shared" si="10"/>
        <v>0.5282534078</v>
      </c>
      <c r="V482" s="27">
        <f t="shared" si="11"/>
        <v>-0.1833655388</v>
      </c>
      <c r="W482" s="27">
        <f t="shared" si="12"/>
        <v>-1.994444953</v>
      </c>
      <c r="X482" s="27">
        <f t="shared" si="13"/>
        <v>0.4204876319</v>
      </c>
      <c r="Y482" s="27">
        <f t="shared" si="14"/>
        <v>-0.001696308744</v>
      </c>
      <c r="Z482" s="27">
        <f t="shared" si="15"/>
        <v>0.09417520047</v>
      </c>
      <c r="AA482" s="27">
        <f t="shared" si="16"/>
        <v>1.114903654</v>
      </c>
      <c r="AB482" s="27">
        <f t="shared" si="17"/>
        <v>0.2544211242</v>
      </c>
      <c r="AC482" s="27">
        <f t="shared" si="18"/>
        <v>0.619089088</v>
      </c>
      <c r="AD482" s="27">
        <f t="shared" si="19"/>
        <v>-0.6719018007</v>
      </c>
      <c r="AE482" s="27">
        <f t="shared" si="20"/>
        <v>0.00178372908</v>
      </c>
      <c r="AF482" s="27">
        <f t="shared" si="21"/>
        <v>0.003367651428</v>
      </c>
      <c r="AG482" s="27">
        <f t="shared" si="22"/>
        <v>-0.02389265542</v>
      </c>
      <c r="AH482" s="27">
        <f t="shared" si="23"/>
        <v>-0.2089453167</v>
      </c>
      <c r="AI482" s="27">
        <f t="shared" si="24"/>
        <v>-0.01006073911</v>
      </c>
      <c r="AJ482" s="27">
        <f t="shared" si="25"/>
        <v>-0.07705796772</v>
      </c>
      <c r="AK482" s="27">
        <f t="shared" si="26"/>
        <v>-0.3194031955</v>
      </c>
      <c r="AL482" s="27">
        <f t="shared" si="27"/>
        <v>-0.0504318582</v>
      </c>
      <c r="AM482" s="27">
        <f t="shared" si="28"/>
        <v>0.135353262</v>
      </c>
      <c r="AN482" s="27">
        <f t="shared" si="29"/>
        <v>0.1915503939</v>
      </c>
      <c r="AO482" s="27"/>
      <c r="AP482" s="27"/>
      <c r="AQ482" s="27"/>
    </row>
    <row r="483">
      <c r="A483" s="29">
        <v>6727.0</v>
      </c>
      <c r="B483" s="30">
        <v>1057.0</v>
      </c>
      <c r="C483" s="14">
        <v>10.0</v>
      </c>
      <c r="D483" s="15">
        <v>21.0</v>
      </c>
      <c r="E483" s="16">
        <v>9.0</v>
      </c>
      <c r="F483" s="17">
        <v>42.0</v>
      </c>
      <c r="G483" s="18">
        <v>138.0</v>
      </c>
      <c r="H483" s="19">
        <v>11.0</v>
      </c>
      <c r="I483" s="20">
        <v>36.0</v>
      </c>
      <c r="J483" s="21">
        <v>79.0</v>
      </c>
      <c r="K483" s="22">
        <v>19.0</v>
      </c>
      <c r="L483" s="63">
        <f t="shared" si="1"/>
        <v>10</v>
      </c>
      <c r="M483" s="63">
        <f t="shared" si="2"/>
        <v>53</v>
      </c>
      <c r="N483" s="63">
        <f t="shared" si="3"/>
        <v>9</v>
      </c>
      <c r="O483" s="63">
        <f t="shared" si="4"/>
        <v>55</v>
      </c>
      <c r="P483" s="64">
        <f t="shared" si="5"/>
        <v>55</v>
      </c>
      <c r="Q483" s="65">
        <f t="shared" si="6"/>
        <v>0.5118110236</v>
      </c>
      <c r="R483" s="65">
        <f t="shared" si="7"/>
        <v>0.4960629921</v>
      </c>
      <c r="S483" s="73">
        <f t="shared" si="8"/>
        <v>0.01797540208</v>
      </c>
      <c r="T483" s="66">
        <f t="shared" si="9"/>
        <v>0.5092592593</v>
      </c>
      <c r="U483" s="27">
        <f t="shared" si="10"/>
        <v>0.5092817834</v>
      </c>
      <c r="V483" s="27">
        <f t="shared" si="11"/>
        <v>-0.2299493044</v>
      </c>
      <c r="W483" s="27">
        <f t="shared" si="12"/>
        <v>-2.24257275</v>
      </c>
      <c r="X483" s="27">
        <f t="shared" si="13"/>
        <v>0.4434634534</v>
      </c>
      <c r="Y483" s="27">
        <f t="shared" si="14"/>
        <v>-0.002667679573</v>
      </c>
      <c r="Z483" s="27">
        <f t="shared" si="15"/>
        <v>0.132793073</v>
      </c>
      <c r="AA483" s="27">
        <f t="shared" si="16"/>
        <v>1.409568908</v>
      </c>
      <c r="AB483" s="27">
        <f t="shared" si="17"/>
        <v>0.3364899961</v>
      </c>
      <c r="AC483" s="27">
        <f t="shared" si="18"/>
        <v>0.7341456744</v>
      </c>
      <c r="AD483" s="27">
        <f t="shared" si="19"/>
        <v>-0.7473344836</v>
      </c>
      <c r="AE483" s="27">
        <f t="shared" si="20"/>
        <v>0.003517807226</v>
      </c>
      <c r="AF483" s="27">
        <f t="shared" si="21"/>
        <v>0.005954981028</v>
      </c>
      <c r="AG483" s="27">
        <f t="shared" si="22"/>
        <v>-0.0378815529</v>
      </c>
      <c r="AH483" s="27">
        <f t="shared" si="23"/>
        <v>-0.297033957</v>
      </c>
      <c r="AI483" s="27">
        <f t="shared" si="24"/>
        <v>-0.01668642337</v>
      </c>
      <c r="AJ483" s="27">
        <f t="shared" si="25"/>
        <v>-0.1145937752</v>
      </c>
      <c r="AK483" s="27">
        <f t="shared" si="26"/>
        <v>-0.4258854845</v>
      </c>
      <c r="AL483" s="27">
        <f t="shared" si="27"/>
        <v>-0.07034424435</v>
      </c>
      <c r="AM483" s="27">
        <f t="shared" si="28"/>
        <v>0.1692787449</v>
      </c>
      <c r="AN483" s="27">
        <f t="shared" si="29"/>
        <v>0.2246967935</v>
      </c>
      <c r="AO483" s="27"/>
      <c r="AP483" s="27"/>
      <c r="AQ483" s="27"/>
    </row>
    <row r="484">
      <c r="A484" s="29">
        <v>6728.0</v>
      </c>
      <c r="B484" s="30">
        <v>2521.0</v>
      </c>
      <c r="C484" s="14">
        <v>39.0</v>
      </c>
      <c r="D484" s="15">
        <v>23.0</v>
      </c>
      <c r="E484" s="16">
        <v>27.0</v>
      </c>
      <c r="F484" s="17">
        <v>46.0</v>
      </c>
      <c r="G484" s="18">
        <v>198.0</v>
      </c>
      <c r="H484" s="19">
        <v>31.0</v>
      </c>
      <c r="I484" s="20">
        <v>91.0</v>
      </c>
      <c r="J484" s="21">
        <v>154.0</v>
      </c>
      <c r="K484" s="22">
        <v>74.0</v>
      </c>
      <c r="L484" s="63">
        <f t="shared" si="1"/>
        <v>39</v>
      </c>
      <c r="M484" s="63">
        <f t="shared" si="2"/>
        <v>77</v>
      </c>
      <c r="N484" s="63">
        <f t="shared" si="3"/>
        <v>27</v>
      </c>
      <c r="O484" s="63">
        <f t="shared" si="4"/>
        <v>165</v>
      </c>
      <c r="P484" s="64">
        <f t="shared" si="5"/>
        <v>167</v>
      </c>
      <c r="Q484" s="65">
        <f t="shared" si="6"/>
        <v>0.6623376623</v>
      </c>
      <c r="R484" s="65">
        <f t="shared" si="7"/>
        <v>0.3766233766</v>
      </c>
      <c r="S484" s="73">
        <f t="shared" si="8"/>
        <v>0.02618008727</v>
      </c>
      <c r="T484" s="66">
        <f t="shared" si="9"/>
        <v>0.6818181818</v>
      </c>
      <c r="U484" s="27">
        <f t="shared" si="10"/>
        <v>0.6901458514</v>
      </c>
      <c r="V484" s="27">
        <f t="shared" si="11"/>
        <v>-0.334907271</v>
      </c>
      <c r="W484" s="27">
        <f t="shared" si="12"/>
        <v>-1.702617077</v>
      </c>
      <c r="X484" s="27">
        <f t="shared" si="13"/>
        <v>0.5738886689</v>
      </c>
      <c r="Y484" s="27">
        <f t="shared" si="14"/>
        <v>-0.005658725351</v>
      </c>
      <c r="Z484" s="27">
        <f t="shared" si="15"/>
        <v>0.1468379598</v>
      </c>
      <c r="AA484" s="27">
        <f t="shared" si="16"/>
        <v>0.8125071663</v>
      </c>
      <c r="AB484" s="27">
        <f t="shared" si="17"/>
        <v>0.6342119905</v>
      </c>
      <c r="AC484" s="27">
        <f t="shared" si="18"/>
        <v>0.7213109144</v>
      </c>
      <c r="AD484" s="27">
        <f t="shared" si="19"/>
        <v>-1.251568582</v>
      </c>
      <c r="AE484" s="27">
        <f t="shared" si="20"/>
        <v>0.01086799588</v>
      </c>
      <c r="AF484" s="27">
        <f t="shared" si="21"/>
        <v>0.009590379189</v>
      </c>
      <c r="AG484" s="27">
        <f t="shared" si="22"/>
        <v>-0.03180249102</v>
      </c>
      <c r="AH484" s="27">
        <f t="shared" si="23"/>
        <v>-0.1299922418</v>
      </c>
      <c r="AI484" s="27">
        <f t="shared" si="24"/>
        <v>-0.04580554197</v>
      </c>
      <c r="AJ484" s="27">
        <f t="shared" si="25"/>
        <v>-0.1639810878</v>
      </c>
      <c r="AK484" s="27">
        <f t="shared" si="26"/>
        <v>-0.317689998</v>
      </c>
      <c r="AL484" s="27">
        <f t="shared" si="27"/>
        <v>-0.1715776343</v>
      </c>
      <c r="AM484" s="27">
        <f t="shared" si="28"/>
        <v>0.2152348069</v>
      </c>
      <c r="AN484" s="27">
        <f t="shared" si="29"/>
        <v>0.4869746124</v>
      </c>
      <c r="AO484" s="27"/>
      <c r="AP484" s="27"/>
      <c r="AQ484" s="27"/>
    </row>
    <row r="485">
      <c r="A485" s="29">
        <v>6731.0</v>
      </c>
      <c r="B485" s="30">
        <v>2964.0</v>
      </c>
      <c r="C485" s="14">
        <v>36.0</v>
      </c>
      <c r="D485" s="15">
        <v>6.0</v>
      </c>
      <c r="E485" s="16">
        <v>37.0</v>
      </c>
      <c r="F485" s="17">
        <v>50.0</v>
      </c>
      <c r="G485" s="18">
        <v>101.0</v>
      </c>
      <c r="H485" s="19">
        <v>29.0</v>
      </c>
      <c r="I485" s="20">
        <v>49.0</v>
      </c>
      <c r="J485" s="21">
        <v>44.0</v>
      </c>
      <c r="K485" s="22">
        <v>44.0</v>
      </c>
      <c r="L485" s="63">
        <f t="shared" si="1"/>
        <v>36</v>
      </c>
      <c r="M485" s="63">
        <f t="shared" si="2"/>
        <v>79</v>
      </c>
      <c r="N485" s="63">
        <f t="shared" si="3"/>
        <v>37</v>
      </c>
      <c r="O485" s="63">
        <f t="shared" si="4"/>
        <v>93</v>
      </c>
      <c r="P485" s="64">
        <f t="shared" si="5"/>
        <v>93</v>
      </c>
      <c r="Q485" s="65">
        <f t="shared" si="6"/>
        <v>0.5265306122</v>
      </c>
      <c r="R485" s="65">
        <f t="shared" si="7"/>
        <v>0.4693877551</v>
      </c>
      <c r="S485" s="73">
        <f t="shared" si="8"/>
        <v>0.02462887989</v>
      </c>
      <c r="T485" s="66">
        <f t="shared" si="9"/>
        <v>0.5406976744</v>
      </c>
      <c r="U485" s="27">
        <f t="shared" si="10"/>
        <v>0.5370290458</v>
      </c>
      <c r="V485" s="27">
        <f t="shared" si="11"/>
        <v>-0.3150635393</v>
      </c>
      <c r="W485" s="27">
        <f t="shared" si="12"/>
        <v>-2.121980889</v>
      </c>
      <c r="X485" s="27">
        <f t="shared" si="13"/>
        <v>0.4562173788</v>
      </c>
      <c r="Y485" s="27">
        <f t="shared" si="14"/>
        <v>-0.005008016575</v>
      </c>
      <c r="Z485" s="27">
        <f t="shared" si="15"/>
        <v>0.1721616419</v>
      </c>
      <c r="AA485" s="27">
        <f t="shared" si="16"/>
        <v>1.262048854</v>
      </c>
      <c r="AB485" s="27">
        <f t="shared" si="17"/>
        <v>0.4742989842</v>
      </c>
      <c r="AC485" s="27">
        <f t="shared" si="18"/>
        <v>0.7146463205</v>
      </c>
      <c r="AD485" s="27">
        <f t="shared" si="19"/>
        <v>-0.7909390219</v>
      </c>
      <c r="AE485" s="27">
        <f t="shared" si="20"/>
        <v>0.009048366395</v>
      </c>
      <c r="AF485" s="27">
        <f t="shared" si="21"/>
        <v>0.01057809356</v>
      </c>
      <c r="AG485" s="27">
        <f t="shared" si="22"/>
        <v>-0.04647117741</v>
      </c>
      <c r="AH485" s="27">
        <f t="shared" si="23"/>
        <v>-0.2516464935</v>
      </c>
      <c r="AI485" s="27">
        <f t="shared" si="24"/>
        <v>-0.03222621817</v>
      </c>
      <c r="AJ485" s="27">
        <f t="shared" si="25"/>
        <v>-0.1528396351</v>
      </c>
      <c r="AK485" s="27">
        <f t="shared" si="26"/>
        <v>-0.3922804668</v>
      </c>
      <c r="AL485" s="27">
        <f t="shared" si="27"/>
        <v>-0.1020052669</v>
      </c>
      <c r="AM485" s="27">
        <f t="shared" si="28"/>
        <v>0.1695217154</v>
      </c>
      <c r="AN485" s="27">
        <f t="shared" si="29"/>
        <v>0.2446464091</v>
      </c>
      <c r="AO485" s="27"/>
      <c r="AP485" s="27"/>
      <c r="AQ485" s="27"/>
    </row>
    <row r="486">
      <c r="A486" s="29">
        <v>6734.0</v>
      </c>
      <c r="B486" s="30">
        <v>818.0</v>
      </c>
      <c r="C486" s="14">
        <v>6.0</v>
      </c>
      <c r="D486" s="15">
        <v>8.0</v>
      </c>
      <c r="E486" s="16">
        <v>16.0</v>
      </c>
      <c r="F486" s="17">
        <v>12.0</v>
      </c>
      <c r="G486" s="18">
        <v>52.0</v>
      </c>
      <c r="H486" s="19">
        <v>6.0</v>
      </c>
      <c r="I486" s="20">
        <v>8.0</v>
      </c>
      <c r="J486" s="21">
        <v>30.0</v>
      </c>
      <c r="K486" s="22">
        <v>11.0</v>
      </c>
      <c r="L486" s="63">
        <f t="shared" si="1"/>
        <v>6</v>
      </c>
      <c r="M486" s="63">
        <f t="shared" si="2"/>
        <v>18</v>
      </c>
      <c r="N486" s="63">
        <f t="shared" si="3"/>
        <v>16</v>
      </c>
      <c r="O486" s="63">
        <f t="shared" si="4"/>
        <v>19</v>
      </c>
      <c r="P486" s="64">
        <f t="shared" si="5"/>
        <v>19</v>
      </c>
      <c r="Q486" s="65">
        <f t="shared" si="6"/>
        <v>0.4237288136</v>
      </c>
      <c r="R486" s="65">
        <f t="shared" si="7"/>
        <v>0.406779661</v>
      </c>
      <c r="S486" s="73">
        <f t="shared" si="8"/>
        <v>0.02689486553</v>
      </c>
      <c r="T486" s="66">
        <f t="shared" si="9"/>
        <v>0.5135135135</v>
      </c>
      <c r="U486" s="27">
        <f t="shared" si="10"/>
        <v>0.5131450992</v>
      </c>
      <c r="V486" s="27">
        <f t="shared" si="11"/>
        <v>-0.3440510311</v>
      </c>
      <c r="W486" s="27">
        <f t="shared" si="12"/>
        <v>-1.838945855</v>
      </c>
      <c r="X486" s="27">
        <f t="shared" si="13"/>
        <v>0.3671437978</v>
      </c>
      <c r="Y486" s="27">
        <f t="shared" si="14"/>
        <v>-0.005971936625</v>
      </c>
      <c r="Z486" s="27">
        <f t="shared" si="15"/>
        <v>0.1629253213</v>
      </c>
      <c r="AA486" s="27">
        <f t="shared" si="16"/>
        <v>0.9478314497</v>
      </c>
      <c r="AB486" s="27">
        <f t="shared" si="17"/>
        <v>0.4168130252</v>
      </c>
      <c r="AC486" s="27">
        <f t="shared" si="18"/>
        <v>0.4984057077</v>
      </c>
      <c r="AD486" s="27">
        <f t="shared" si="19"/>
        <v>-0.5122379429</v>
      </c>
      <c r="AE486" s="27">
        <f t="shared" si="20"/>
        <v>0.01178268662</v>
      </c>
      <c r="AF486" s="27">
        <f t="shared" si="21"/>
        <v>0.01093161457</v>
      </c>
      <c r="AG486" s="27">
        <f t="shared" si="22"/>
        <v>-0.03811214048</v>
      </c>
      <c r="AH486" s="27">
        <f t="shared" si="23"/>
        <v>-0.1637846909</v>
      </c>
      <c r="AI486" s="27">
        <f t="shared" si="24"/>
        <v>-0.03092595693</v>
      </c>
      <c r="AJ486" s="27">
        <f t="shared" si="25"/>
        <v>-0.1163998857</v>
      </c>
      <c r="AK486" s="27">
        <f t="shared" si="26"/>
        <v>-0.23709151</v>
      </c>
      <c r="AL486" s="27">
        <f t="shared" si="27"/>
        <v>-0.0721399862</v>
      </c>
      <c r="AM486" s="27">
        <f t="shared" si="28"/>
        <v>0.09514403257</v>
      </c>
      <c r="AN486" s="27">
        <f t="shared" si="29"/>
        <v>0.1275063926</v>
      </c>
      <c r="AO486" s="27"/>
      <c r="AP486" s="27"/>
      <c r="AQ486" s="27"/>
    </row>
    <row r="487">
      <c r="A487" s="29">
        <v>6735.0</v>
      </c>
      <c r="B487" s="30">
        <v>2985.0</v>
      </c>
      <c r="C487" s="14">
        <v>12.0</v>
      </c>
      <c r="D487" s="15">
        <v>26.0</v>
      </c>
      <c r="E487" s="16">
        <v>35.0</v>
      </c>
      <c r="F487" s="17">
        <v>50.0</v>
      </c>
      <c r="G487" s="18">
        <v>137.0</v>
      </c>
      <c r="H487" s="19">
        <v>19.0</v>
      </c>
      <c r="I487" s="20">
        <v>34.0</v>
      </c>
      <c r="J487" s="21">
        <v>99.0</v>
      </c>
      <c r="K487" s="22">
        <v>34.0</v>
      </c>
      <c r="L487" s="63">
        <f t="shared" si="1"/>
        <v>12</v>
      </c>
      <c r="M487" s="63">
        <f t="shared" si="2"/>
        <v>69</v>
      </c>
      <c r="N487" s="63">
        <f t="shared" si="3"/>
        <v>35</v>
      </c>
      <c r="O487" s="63">
        <f t="shared" si="4"/>
        <v>68</v>
      </c>
      <c r="P487" s="64">
        <f t="shared" si="5"/>
        <v>68</v>
      </c>
      <c r="Q487" s="65">
        <f t="shared" si="6"/>
        <v>0.4347826087</v>
      </c>
      <c r="R487" s="65">
        <f t="shared" si="7"/>
        <v>0.4402173913</v>
      </c>
      <c r="S487" s="73">
        <f t="shared" si="8"/>
        <v>0.01574539363</v>
      </c>
      <c r="T487" s="66">
        <f t="shared" si="9"/>
        <v>0.496350365</v>
      </c>
      <c r="U487" s="27">
        <f t="shared" si="10"/>
        <v>0.4981987041</v>
      </c>
      <c r="V487" s="27">
        <f t="shared" si="11"/>
        <v>-0.2014220488</v>
      </c>
      <c r="W487" s="27">
        <f t="shared" si="12"/>
        <v>-1.990109203</v>
      </c>
      <c r="X487" s="27">
        <f t="shared" si="13"/>
        <v>0.3767214621</v>
      </c>
      <c r="Y487" s="27">
        <f t="shared" si="14"/>
        <v>-0.002046838046</v>
      </c>
      <c r="Z487" s="27">
        <f t="shared" si="15"/>
        <v>0.1032240031</v>
      </c>
      <c r="AA487" s="27">
        <f t="shared" si="16"/>
        <v>1.110061515</v>
      </c>
      <c r="AB487" s="27">
        <f t="shared" si="17"/>
        <v>0.2503857417</v>
      </c>
      <c r="AC487" s="27">
        <f t="shared" si="18"/>
        <v>0.5534458559</v>
      </c>
      <c r="AD487" s="27">
        <f t="shared" si="19"/>
        <v>-0.5393119937</v>
      </c>
      <c r="AE487" s="27">
        <f t="shared" si="20"/>
        <v>0.002364268321</v>
      </c>
      <c r="AF487" s="27">
        <f t="shared" si="21"/>
        <v>0.00405471718</v>
      </c>
      <c r="AG487" s="27">
        <f t="shared" si="22"/>
        <v>-0.02613144451</v>
      </c>
      <c r="AH487" s="27">
        <f t="shared" si="23"/>
        <v>-0.2075855901</v>
      </c>
      <c r="AI487" s="27">
        <f t="shared" si="24"/>
        <v>-0.01087616041</v>
      </c>
      <c r="AJ487" s="27">
        <f t="shared" si="25"/>
        <v>-0.07567088823</v>
      </c>
      <c r="AK487" s="27">
        <f t="shared" si="26"/>
        <v>-0.2849155163</v>
      </c>
      <c r="AL487" s="27">
        <f t="shared" si="27"/>
        <v>-0.04446604817</v>
      </c>
      <c r="AM487" s="27">
        <f t="shared" si="28"/>
        <v>0.1084071318</v>
      </c>
      <c r="AN487" s="27">
        <f t="shared" si="29"/>
        <v>0.1377477329</v>
      </c>
      <c r="AO487" s="27"/>
      <c r="AP487" s="27"/>
      <c r="AQ487" s="27"/>
    </row>
    <row r="488">
      <c r="A488" s="29">
        <v>6736.0</v>
      </c>
      <c r="B488" s="30">
        <v>969.0</v>
      </c>
      <c r="C488" s="14">
        <v>6.0</v>
      </c>
      <c r="D488" s="15">
        <v>12.0</v>
      </c>
      <c r="E488" s="16">
        <v>8.0</v>
      </c>
      <c r="F488" s="17">
        <v>12.0</v>
      </c>
      <c r="G488" s="18">
        <v>53.0</v>
      </c>
      <c r="H488" s="19">
        <v>15.0</v>
      </c>
      <c r="I488" s="20">
        <v>14.0</v>
      </c>
      <c r="J488" s="21">
        <v>10.0</v>
      </c>
      <c r="K488" s="22">
        <v>8.0</v>
      </c>
      <c r="L488" s="63">
        <f t="shared" si="1"/>
        <v>6</v>
      </c>
      <c r="M488" s="63">
        <f t="shared" si="2"/>
        <v>27</v>
      </c>
      <c r="N488" s="63">
        <f t="shared" si="3"/>
        <v>8</v>
      </c>
      <c r="O488" s="63">
        <f t="shared" si="4"/>
        <v>22</v>
      </c>
      <c r="P488" s="64">
        <f t="shared" si="5"/>
        <v>22</v>
      </c>
      <c r="Q488" s="65">
        <f t="shared" si="6"/>
        <v>0.4444444444</v>
      </c>
      <c r="R488" s="65">
        <f t="shared" si="7"/>
        <v>0.5238095238</v>
      </c>
      <c r="S488" s="73">
        <f t="shared" si="8"/>
        <v>0.01444788442</v>
      </c>
      <c r="T488" s="66">
        <f t="shared" si="9"/>
        <v>0.4489795918</v>
      </c>
      <c r="U488" s="27">
        <f t="shared" si="10"/>
        <v>0.4490495835</v>
      </c>
      <c r="V488" s="27">
        <f t="shared" si="11"/>
        <v>-0.1848237362</v>
      </c>
      <c r="W488" s="27">
        <f t="shared" si="12"/>
        <v>-2.368007658</v>
      </c>
      <c r="X488" s="27">
        <f t="shared" si="13"/>
        <v>0.3850930501</v>
      </c>
      <c r="Y488" s="27">
        <f t="shared" si="14"/>
        <v>-0.001723395495</v>
      </c>
      <c r="Z488" s="27">
        <f t="shared" si="15"/>
        <v>0.1127035583</v>
      </c>
      <c r="AA488" s="27">
        <f t="shared" si="16"/>
        <v>1.571663023</v>
      </c>
      <c r="AB488" s="27">
        <f t="shared" si="17"/>
        <v>0.2348581569</v>
      </c>
      <c r="AC488" s="27">
        <f t="shared" si="18"/>
        <v>0.6731729436</v>
      </c>
      <c r="AD488" s="27">
        <f t="shared" si="19"/>
        <v>-0.5635477425</v>
      </c>
      <c r="AE488" s="27">
        <f t="shared" si="20"/>
        <v>0.001826623209</v>
      </c>
      <c r="AF488" s="27">
        <f t="shared" si="21"/>
        <v>0.004062264842</v>
      </c>
      <c r="AG488" s="27">
        <f t="shared" si="22"/>
        <v>-0.03394896533</v>
      </c>
      <c r="AH488" s="27">
        <f t="shared" si="23"/>
        <v>-0.3497162289</v>
      </c>
      <c r="AI488" s="27">
        <f t="shared" si="24"/>
        <v>-0.009361003218</v>
      </c>
      <c r="AJ488" s="27">
        <f t="shared" si="25"/>
        <v>-0.08445611121</v>
      </c>
      <c r="AK488" s="27">
        <f t="shared" si="26"/>
        <v>-0.4123574148</v>
      </c>
      <c r="AL488" s="27">
        <f t="shared" si="27"/>
        <v>-0.04263535722</v>
      </c>
      <c r="AM488" s="27">
        <f t="shared" si="28"/>
        <v>0.1347890724</v>
      </c>
      <c r="AN488" s="27">
        <f t="shared" si="29"/>
        <v>0.1471364974</v>
      </c>
      <c r="AO488" s="27"/>
      <c r="AP488" s="27"/>
      <c r="AQ488" s="27"/>
    </row>
    <row r="489">
      <c r="A489" s="29">
        <v>6738.0</v>
      </c>
      <c r="B489" s="30">
        <v>2930.0</v>
      </c>
      <c r="C489" s="14">
        <v>21.0</v>
      </c>
      <c r="D489" s="15">
        <v>11.0</v>
      </c>
      <c r="E489" s="16">
        <v>30.0</v>
      </c>
      <c r="F489" s="17">
        <v>46.0</v>
      </c>
      <c r="G489" s="18">
        <v>151.0</v>
      </c>
      <c r="H489" s="19">
        <v>29.0</v>
      </c>
      <c r="I489" s="20">
        <v>41.0</v>
      </c>
      <c r="J489" s="21">
        <v>43.0</v>
      </c>
      <c r="K489" s="22">
        <v>28.0</v>
      </c>
      <c r="L489" s="63">
        <f t="shared" si="1"/>
        <v>21</v>
      </c>
      <c r="M489" s="63">
        <f t="shared" si="2"/>
        <v>75</v>
      </c>
      <c r="N489" s="63">
        <f t="shared" si="3"/>
        <v>30</v>
      </c>
      <c r="O489" s="63">
        <f t="shared" si="4"/>
        <v>69</v>
      </c>
      <c r="P489" s="64">
        <f t="shared" si="5"/>
        <v>69</v>
      </c>
      <c r="Q489" s="65">
        <f t="shared" si="6"/>
        <v>0.4615384615</v>
      </c>
      <c r="R489" s="65">
        <f t="shared" si="7"/>
        <v>0.4923076923</v>
      </c>
      <c r="S489" s="73">
        <f t="shared" si="8"/>
        <v>0.01740614334</v>
      </c>
      <c r="T489" s="66">
        <f t="shared" si="9"/>
        <v>0.4791666667</v>
      </c>
      <c r="U489" s="27">
        <f t="shared" si="10"/>
        <v>0.4790929723</v>
      </c>
      <c r="V489" s="27">
        <f t="shared" si="11"/>
        <v>-0.2226670946</v>
      </c>
      <c r="W489" s="27">
        <f t="shared" si="12"/>
        <v>-2.225596009</v>
      </c>
      <c r="X489" s="27">
        <f t="shared" si="13"/>
        <v>0.3999043213</v>
      </c>
      <c r="Y489" s="27">
        <f t="shared" si="14"/>
        <v>-0.002501390796</v>
      </c>
      <c r="Z489" s="27">
        <f t="shared" si="15"/>
        <v>0.1276142453</v>
      </c>
      <c r="AA489" s="27">
        <f t="shared" si="16"/>
        <v>1.388308229</v>
      </c>
      <c r="AB489" s="27">
        <f t="shared" si="17"/>
        <v>0.2938288001</v>
      </c>
      <c r="AC489" s="27">
        <f t="shared" si="18"/>
        <v>0.6570225868</v>
      </c>
      <c r="AD489" s="27">
        <f t="shared" si="19"/>
        <v>-0.6077312194</v>
      </c>
      <c r="AE489" s="27">
        <f t="shared" si="20"/>
        <v>0.003194065831</v>
      </c>
      <c r="AF489" s="27">
        <f t="shared" si="21"/>
        <v>0.005541509212</v>
      </c>
      <c r="AG489" s="27">
        <f t="shared" si="22"/>
        <v>-0.03612861411</v>
      </c>
      <c r="AH489" s="27">
        <f t="shared" si="23"/>
        <v>-0.2903390693</v>
      </c>
      <c r="AI489" s="27">
        <f t="shared" si="24"/>
        <v>-0.01410942791</v>
      </c>
      <c r="AJ489" s="27">
        <f t="shared" si="25"/>
        <v>-0.09930772318</v>
      </c>
      <c r="AK489" s="27">
        <f t="shared" si="26"/>
        <v>-0.378260234</v>
      </c>
      <c r="AL489" s="27">
        <f t="shared" si="27"/>
        <v>-0.05539225374</v>
      </c>
      <c r="AM489" s="27">
        <f t="shared" si="28"/>
        <v>0.1366151138</v>
      </c>
      <c r="AN489" s="27">
        <f t="shared" si="29"/>
        <v>0.1647751297</v>
      </c>
      <c r="AO489" s="27"/>
      <c r="AP489" s="27"/>
      <c r="AQ489" s="27"/>
    </row>
    <row r="490">
      <c r="A490" s="29">
        <v>6741.0</v>
      </c>
      <c r="B490" s="30">
        <v>2371.0</v>
      </c>
      <c r="C490" s="14">
        <v>29.0</v>
      </c>
      <c r="D490" s="15">
        <v>25.0</v>
      </c>
      <c r="E490" s="16">
        <v>29.0</v>
      </c>
      <c r="F490" s="17">
        <v>61.0</v>
      </c>
      <c r="G490" s="18">
        <v>172.0</v>
      </c>
      <c r="H490" s="19">
        <v>32.0</v>
      </c>
      <c r="I490" s="20">
        <v>91.0</v>
      </c>
      <c r="J490" s="21">
        <v>102.0</v>
      </c>
      <c r="K490" s="22">
        <v>48.0</v>
      </c>
      <c r="L490" s="63">
        <f t="shared" si="1"/>
        <v>29</v>
      </c>
      <c r="M490" s="63">
        <f t="shared" si="2"/>
        <v>93</v>
      </c>
      <c r="N490" s="63">
        <f t="shared" si="3"/>
        <v>29</v>
      </c>
      <c r="O490" s="63">
        <f t="shared" si="4"/>
        <v>139</v>
      </c>
      <c r="P490" s="64">
        <f t="shared" si="5"/>
        <v>140</v>
      </c>
      <c r="Q490" s="65">
        <f t="shared" si="6"/>
        <v>0.5793103448</v>
      </c>
      <c r="R490" s="65">
        <f t="shared" si="7"/>
        <v>0.4206896552</v>
      </c>
      <c r="S490" s="73">
        <f t="shared" si="8"/>
        <v>0.02446225221</v>
      </c>
      <c r="T490" s="66">
        <f t="shared" si="9"/>
        <v>0.599137931</v>
      </c>
      <c r="U490" s="27">
        <f t="shared" si="10"/>
        <v>0.6048762985</v>
      </c>
      <c r="V490" s="27">
        <f t="shared" si="11"/>
        <v>-0.3129319643</v>
      </c>
      <c r="W490" s="27">
        <f t="shared" si="12"/>
        <v>-1.901829348</v>
      </c>
      <c r="X490" s="27">
        <f t="shared" si="13"/>
        <v>0.5019488722</v>
      </c>
      <c r="Y490" s="27">
        <f t="shared" si="14"/>
        <v>-0.00494048193</v>
      </c>
      <c r="Z490" s="27">
        <f t="shared" si="15"/>
        <v>0.15325627</v>
      </c>
      <c r="AA490" s="27">
        <f t="shared" si="16"/>
        <v>1.013762729</v>
      </c>
      <c r="AB490" s="27">
        <f t="shared" si="17"/>
        <v>0.5183124385</v>
      </c>
      <c r="AC490" s="27">
        <f t="shared" si="18"/>
        <v>0.704707505</v>
      </c>
      <c r="AD490" s="27">
        <f t="shared" si="19"/>
        <v>-0.9574548828</v>
      </c>
      <c r="AE490" s="27">
        <f t="shared" si="20"/>
        <v>0.008865954832</v>
      </c>
      <c r="AF490" s="27">
        <f t="shared" si="21"/>
        <v>0.009352786881</v>
      </c>
      <c r="AG490" s="27">
        <f t="shared" si="22"/>
        <v>-0.03707623349</v>
      </c>
      <c r="AH490" s="27">
        <f t="shared" si="23"/>
        <v>-0.181167843</v>
      </c>
      <c r="AI490" s="27">
        <f t="shared" si="24"/>
        <v>-0.03497844981</v>
      </c>
      <c r="AJ490" s="27">
        <f t="shared" si="25"/>
        <v>-0.1496943834</v>
      </c>
      <c r="AK490" s="27">
        <f t="shared" si="26"/>
        <v>-0.3466925385</v>
      </c>
      <c r="AL490" s="27">
        <f t="shared" si="27"/>
        <v>-0.1226449558</v>
      </c>
      <c r="AM490" s="27">
        <f t="shared" si="28"/>
        <v>0.1839207507</v>
      </c>
      <c r="AN490" s="27">
        <f t="shared" si="29"/>
        <v>0.325838066</v>
      </c>
      <c r="AO490" s="27"/>
      <c r="AP490" s="27"/>
      <c r="AQ490" s="27"/>
    </row>
    <row r="491">
      <c r="A491" s="29">
        <v>6742.0</v>
      </c>
      <c r="B491" s="30">
        <v>1281.0</v>
      </c>
      <c r="C491" s="14">
        <v>26.0</v>
      </c>
      <c r="D491" s="15">
        <v>19.0</v>
      </c>
      <c r="E491" s="16">
        <v>17.0</v>
      </c>
      <c r="F491" s="17">
        <v>94.0</v>
      </c>
      <c r="G491" s="18">
        <v>128.0</v>
      </c>
      <c r="H491" s="19">
        <v>27.0</v>
      </c>
      <c r="I491" s="20">
        <v>42.0</v>
      </c>
      <c r="J491" s="21">
        <v>81.0</v>
      </c>
      <c r="K491" s="22">
        <v>39.0</v>
      </c>
      <c r="L491" s="63">
        <f t="shared" si="1"/>
        <v>26</v>
      </c>
      <c r="M491" s="63">
        <f t="shared" si="2"/>
        <v>121</v>
      </c>
      <c r="N491" s="63">
        <f t="shared" si="3"/>
        <v>17</v>
      </c>
      <c r="O491" s="63">
        <f t="shared" si="4"/>
        <v>81</v>
      </c>
      <c r="P491" s="64">
        <f t="shared" si="5"/>
        <v>78</v>
      </c>
      <c r="Q491" s="65">
        <f t="shared" si="6"/>
        <v>0.4367346939</v>
      </c>
      <c r="R491" s="65">
        <f t="shared" si="7"/>
        <v>0.6</v>
      </c>
      <c r="S491" s="73">
        <f t="shared" si="8"/>
        <v>0.03356752537</v>
      </c>
      <c r="T491" s="66">
        <f t="shared" si="9"/>
        <v>0.400990099</v>
      </c>
      <c r="U491" s="27">
        <f t="shared" si="10"/>
        <v>0.3831965675</v>
      </c>
      <c r="V491" s="27">
        <f t="shared" si="11"/>
        <v>-0.429410651</v>
      </c>
      <c r="W491" s="27">
        <f t="shared" si="12"/>
        <v>-2.712445136</v>
      </c>
      <c r="X491" s="27">
        <f t="shared" si="13"/>
        <v>0.3784128646</v>
      </c>
      <c r="Y491" s="27">
        <f t="shared" si="14"/>
        <v>-0.009302830063</v>
      </c>
      <c r="Z491" s="27">
        <f t="shared" si="15"/>
        <v>0.2999373535</v>
      </c>
      <c r="AA491" s="27">
        <f t="shared" si="16"/>
        <v>2.062125798</v>
      </c>
      <c r="AB491" s="27">
        <f t="shared" si="17"/>
        <v>0.536192737</v>
      </c>
      <c r="AC491" s="27">
        <f t="shared" si="18"/>
        <v>0.7577129744</v>
      </c>
      <c r="AD491" s="27">
        <f t="shared" si="19"/>
        <v>-0.5441656668</v>
      </c>
      <c r="AE491" s="27">
        <f t="shared" si="20"/>
        <v>0.02290836917</v>
      </c>
      <c r="AF491" s="27">
        <f t="shared" si="21"/>
        <v>0.02511748945</v>
      </c>
      <c r="AG491" s="27">
        <f t="shared" si="22"/>
        <v>-0.1034897481</v>
      </c>
      <c r="AH491" s="27">
        <f t="shared" si="23"/>
        <v>-0.5255927506</v>
      </c>
      <c r="AI491" s="27">
        <f t="shared" si="24"/>
        <v>-0.04965382855</v>
      </c>
      <c r="AJ491" s="27">
        <f t="shared" si="25"/>
        <v>-0.2208636368</v>
      </c>
      <c r="AK491" s="27">
        <f t="shared" si="26"/>
        <v>-0.5316548005</v>
      </c>
      <c r="AL491" s="27">
        <f t="shared" si="27"/>
        <v>-0.0956500929</v>
      </c>
      <c r="AM491" s="27">
        <f t="shared" si="28"/>
        <v>0.1490846628</v>
      </c>
      <c r="AN491" s="27">
        <f t="shared" si="29"/>
        <v>0.1396114533</v>
      </c>
      <c r="AO491" s="27"/>
      <c r="AP491" s="27"/>
      <c r="AQ491" s="27"/>
    </row>
    <row r="492">
      <c r="A492" s="29">
        <v>6750.0</v>
      </c>
      <c r="B492" s="30">
        <v>1492.0</v>
      </c>
      <c r="C492" s="14">
        <v>8.0</v>
      </c>
      <c r="D492" s="15">
        <v>3.0</v>
      </c>
      <c r="E492" s="16">
        <v>5.0</v>
      </c>
      <c r="F492" s="17">
        <v>22.0</v>
      </c>
      <c r="G492" s="18">
        <v>84.0</v>
      </c>
      <c r="H492" s="19">
        <v>20.0</v>
      </c>
      <c r="I492" s="20">
        <v>20.0</v>
      </c>
      <c r="J492" s="21">
        <v>23.0</v>
      </c>
      <c r="K492" s="22">
        <v>17.0</v>
      </c>
      <c r="L492" s="63">
        <f t="shared" si="1"/>
        <v>8</v>
      </c>
      <c r="M492" s="63">
        <f t="shared" si="2"/>
        <v>42</v>
      </c>
      <c r="N492" s="63">
        <f t="shared" si="3"/>
        <v>5</v>
      </c>
      <c r="O492" s="63">
        <f t="shared" si="4"/>
        <v>37</v>
      </c>
      <c r="P492" s="64">
        <f t="shared" si="5"/>
        <v>37</v>
      </c>
      <c r="Q492" s="65">
        <f t="shared" si="6"/>
        <v>0.4891304348</v>
      </c>
      <c r="R492" s="65">
        <f t="shared" si="7"/>
        <v>0.5434782609</v>
      </c>
      <c r="S492" s="73">
        <f t="shared" si="8"/>
        <v>0.008713136729</v>
      </c>
      <c r="T492" s="66">
        <f t="shared" si="9"/>
        <v>0.4683544304</v>
      </c>
      <c r="U492" s="27">
        <f t="shared" si="10"/>
        <v>0.4667477629</v>
      </c>
      <c r="V492" s="27">
        <f t="shared" si="11"/>
        <v>-0.1114623039</v>
      </c>
      <c r="W492" s="27">
        <f t="shared" si="12"/>
        <v>-2.456924942</v>
      </c>
      <c r="X492" s="27">
        <f t="shared" si="13"/>
        <v>0.4238116448</v>
      </c>
      <c r="Y492" s="27">
        <f t="shared" si="14"/>
        <v>-0.0006267949581</v>
      </c>
      <c r="Z492" s="27">
        <f t="shared" si="15"/>
        <v>0.07052071147</v>
      </c>
      <c r="AA492" s="27">
        <f t="shared" si="16"/>
        <v>1.691909031</v>
      </c>
      <c r="AB492" s="27">
        <f t="shared" si="17"/>
        <v>0.1558773893</v>
      </c>
      <c r="AC492" s="27">
        <f t="shared" si="18"/>
        <v>0.7686747999</v>
      </c>
      <c r="AD492" s="27">
        <f t="shared" si="19"/>
        <v>-0.682566742</v>
      </c>
      <c r="AE492" s="27">
        <f t="shared" si="20"/>
        <v>0.0004006450517</v>
      </c>
      <c r="AF492" s="27">
        <f t="shared" si="21"/>
        <v>0.001532913192</v>
      </c>
      <c r="AG492" s="27">
        <f t="shared" si="22"/>
        <v>-0.02204014191</v>
      </c>
      <c r="AH492" s="27">
        <f t="shared" si="23"/>
        <v>-0.3906089107</v>
      </c>
      <c r="AI492" s="27">
        <f t="shared" si="24"/>
        <v>-0.00374688307</v>
      </c>
      <c r="AJ492" s="27">
        <f t="shared" si="25"/>
        <v>-0.05815905511</v>
      </c>
      <c r="AK492" s="27">
        <f t="shared" si="26"/>
        <v>-0.4885382652</v>
      </c>
      <c r="AL492" s="27">
        <f t="shared" si="27"/>
        <v>-0.03114257978</v>
      </c>
      <c r="AM492" s="27">
        <f t="shared" si="28"/>
        <v>0.1693861435</v>
      </c>
      <c r="AN492" s="27">
        <f t="shared" si="29"/>
        <v>0.1961290962</v>
      </c>
      <c r="AO492" s="27"/>
      <c r="AP492" s="27"/>
      <c r="AQ492" s="27"/>
    </row>
    <row r="493">
      <c r="A493" s="29">
        <v>6751.0</v>
      </c>
      <c r="B493" s="30">
        <v>2136.0</v>
      </c>
      <c r="C493" s="14">
        <v>16.0</v>
      </c>
      <c r="D493" s="15">
        <v>8.0</v>
      </c>
      <c r="E493" s="16">
        <v>31.0</v>
      </c>
      <c r="F493" s="17">
        <v>26.0</v>
      </c>
      <c r="G493" s="18">
        <v>118.0</v>
      </c>
      <c r="H493" s="19">
        <v>25.0</v>
      </c>
      <c r="I493" s="20">
        <v>18.0</v>
      </c>
      <c r="J493" s="21">
        <v>32.0</v>
      </c>
      <c r="K493" s="22">
        <v>18.0</v>
      </c>
      <c r="L493" s="63">
        <f t="shared" si="1"/>
        <v>16</v>
      </c>
      <c r="M493" s="63">
        <f t="shared" si="2"/>
        <v>51</v>
      </c>
      <c r="N493" s="63">
        <f t="shared" si="3"/>
        <v>31</v>
      </c>
      <c r="O493" s="63">
        <f t="shared" si="4"/>
        <v>36</v>
      </c>
      <c r="P493" s="64">
        <f t="shared" si="5"/>
        <v>36</v>
      </c>
      <c r="Q493" s="65">
        <f t="shared" si="6"/>
        <v>0.3880597015</v>
      </c>
      <c r="R493" s="65">
        <f t="shared" si="7"/>
        <v>0.5</v>
      </c>
      <c r="S493" s="73">
        <f t="shared" si="8"/>
        <v>0.02200374532</v>
      </c>
      <c r="T493" s="66">
        <f t="shared" si="9"/>
        <v>0.4137931034</v>
      </c>
      <c r="U493" s="27">
        <f t="shared" si="10"/>
        <v>0.4207993819</v>
      </c>
      <c r="V493" s="27">
        <f t="shared" si="11"/>
        <v>-0.2814816552</v>
      </c>
      <c r="W493" s="27">
        <f t="shared" si="12"/>
        <v>-2.260370947</v>
      </c>
      <c r="X493" s="27">
        <f t="shared" si="13"/>
        <v>0.3362379617</v>
      </c>
      <c r="Y493" s="27">
        <f t="shared" si="14"/>
        <v>-0.003997326799</v>
      </c>
      <c r="Z493" s="27">
        <f t="shared" si="15"/>
        <v>0.1638425101</v>
      </c>
      <c r="AA493" s="27">
        <f t="shared" si="16"/>
        <v>1.432031804</v>
      </c>
      <c r="AB493" s="27">
        <f t="shared" si="17"/>
        <v>0.3123050901</v>
      </c>
      <c r="AC493" s="27">
        <f t="shared" si="18"/>
        <v>0.5610535694</v>
      </c>
      <c r="AD493" s="27">
        <f t="shared" si="19"/>
        <v>-0.4296282606</v>
      </c>
      <c r="AE493" s="27">
        <f t="shared" si="20"/>
        <v>0.006452470452</v>
      </c>
      <c r="AF493" s="27">
        <f t="shared" si="21"/>
        <v>0.008993930968</v>
      </c>
      <c r="AG493" s="27">
        <f t="shared" si="22"/>
        <v>-0.0471098934</v>
      </c>
      <c r="AH493" s="27">
        <f t="shared" si="23"/>
        <v>-0.3041624714</v>
      </c>
      <c r="AI493" s="27">
        <f t="shared" si="24"/>
        <v>-0.01895780971</v>
      </c>
      <c r="AJ493" s="27">
        <f t="shared" si="25"/>
        <v>-0.1072015608</v>
      </c>
      <c r="AK493" s="27">
        <f t="shared" si="26"/>
        <v>-0.3280560863</v>
      </c>
      <c r="AL493" s="27">
        <f t="shared" si="27"/>
        <v>-0.0495021867</v>
      </c>
      <c r="AM493" s="27">
        <f t="shared" si="28"/>
        <v>0.09808744572</v>
      </c>
      <c r="AN493" s="27">
        <f t="shared" si="29"/>
        <v>0.0979407902</v>
      </c>
      <c r="AO493" s="27"/>
      <c r="AP493" s="27"/>
      <c r="AQ493" s="27"/>
    </row>
    <row r="494">
      <c r="A494" s="29">
        <v>6753.0</v>
      </c>
      <c r="B494" s="30">
        <v>3310.0</v>
      </c>
      <c r="C494" s="14">
        <v>32.0</v>
      </c>
      <c r="D494" s="15">
        <v>20.0</v>
      </c>
      <c r="E494" s="16">
        <v>38.0</v>
      </c>
      <c r="F494" s="17">
        <v>90.0</v>
      </c>
      <c r="G494" s="18">
        <v>140.0</v>
      </c>
      <c r="H494" s="19">
        <v>34.0</v>
      </c>
      <c r="I494" s="20">
        <v>50.0</v>
      </c>
      <c r="J494" s="21">
        <v>48.0</v>
      </c>
      <c r="K494" s="22">
        <v>40.0</v>
      </c>
      <c r="L494" s="63">
        <f t="shared" si="1"/>
        <v>32</v>
      </c>
      <c r="M494" s="63">
        <f t="shared" si="2"/>
        <v>124</v>
      </c>
      <c r="N494" s="63">
        <f t="shared" si="3"/>
        <v>38</v>
      </c>
      <c r="O494" s="63">
        <f t="shared" si="4"/>
        <v>90</v>
      </c>
      <c r="P494" s="64">
        <f t="shared" si="5"/>
        <v>90</v>
      </c>
      <c r="Q494" s="65">
        <f t="shared" si="6"/>
        <v>0.4295774648</v>
      </c>
      <c r="R494" s="65">
        <f t="shared" si="7"/>
        <v>0.5492957746</v>
      </c>
      <c r="S494" s="73">
        <f t="shared" si="8"/>
        <v>0.02114803625</v>
      </c>
      <c r="T494" s="66">
        <f t="shared" si="9"/>
        <v>0.4205607477</v>
      </c>
      <c r="U494" s="27">
        <f t="shared" si="10"/>
        <v>0.4190623297</v>
      </c>
      <c r="V494" s="27">
        <f t="shared" si="11"/>
        <v>-0.2705350459</v>
      </c>
      <c r="W494" s="27">
        <f t="shared" si="12"/>
        <v>-2.48322442</v>
      </c>
      <c r="X494" s="27">
        <f t="shared" si="13"/>
        <v>0.3722114164</v>
      </c>
      <c r="Y494" s="27">
        <f t="shared" si="14"/>
        <v>-0.003692466199</v>
      </c>
      <c r="Z494" s="27">
        <f t="shared" si="15"/>
        <v>0.1729960884</v>
      </c>
      <c r="AA494" s="27">
        <f t="shared" si="16"/>
        <v>1.728324042</v>
      </c>
      <c r="AB494" s="27">
        <f t="shared" si="17"/>
        <v>0.3322733</v>
      </c>
      <c r="AC494" s="27">
        <f t="shared" si="18"/>
        <v>0.6823128163</v>
      </c>
      <c r="AD494" s="27">
        <f t="shared" si="19"/>
        <v>-0.5264761863</v>
      </c>
      <c r="AE494" s="27">
        <f t="shared" si="20"/>
        <v>0.005728571452</v>
      </c>
      <c r="AF494" s="27">
        <f t="shared" si="21"/>
        <v>0.009127097233</v>
      </c>
      <c r="AG494" s="27">
        <f t="shared" si="22"/>
        <v>-0.05464596079</v>
      </c>
      <c r="AH494" s="27">
        <f t="shared" si="23"/>
        <v>-0.4032871556</v>
      </c>
      <c r="AI494" s="27">
        <f t="shared" si="24"/>
        <v>-0.01938554336</v>
      </c>
      <c r="AJ494" s="27">
        <f t="shared" si="25"/>
        <v>-0.1253007714</v>
      </c>
      <c r="AK494" s="27">
        <f t="shared" si="26"/>
        <v>-0.4382920091</v>
      </c>
      <c r="AL494" s="27">
        <f t="shared" si="27"/>
        <v>-0.05830203464</v>
      </c>
      <c r="AM494" s="27">
        <f t="shared" si="28"/>
        <v>0.1320491378</v>
      </c>
      <c r="AN494" s="27">
        <f t="shared" si="29"/>
        <v>0.1328594468</v>
      </c>
      <c r="AO494" s="27"/>
      <c r="AP494" s="27"/>
      <c r="AQ494" s="27"/>
    </row>
    <row r="495">
      <c r="A495" s="29">
        <v>7001.0</v>
      </c>
      <c r="B495" s="30">
        <v>1904.0</v>
      </c>
      <c r="C495" s="14">
        <v>9.0</v>
      </c>
      <c r="D495" s="15">
        <v>12.0</v>
      </c>
      <c r="E495" s="16">
        <v>23.0</v>
      </c>
      <c r="F495" s="17">
        <v>59.0</v>
      </c>
      <c r="G495" s="18">
        <v>160.0</v>
      </c>
      <c r="H495" s="19">
        <v>40.0</v>
      </c>
      <c r="I495" s="20">
        <v>21.0</v>
      </c>
      <c r="J495" s="21">
        <v>34.0</v>
      </c>
      <c r="K495" s="22">
        <v>23.0</v>
      </c>
      <c r="L495" s="63">
        <f t="shared" si="1"/>
        <v>9</v>
      </c>
      <c r="M495" s="63">
        <f t="shared" si="2"/>
        <v>99</v>
      </c>
      <c r="N495" s="63">
        <f t="shared" si="3"/>
        <v>23</v>
      </c>
      <c r="O495" s="63">
        <f t="shared" si="4"/>
        <v>44</v>
      </c>
      <c r="P495" s="64">
        <f t="shared" si="5"/>
        <v>42</v>
      </c>
      <c r="Q495" s="65">
        <f t="shared" si="6"/>
        <v>0.3028571429</v>
      </c>
      <c r="R495" s="65">
        <f t="shared" si="7"/>
        <v>0.6171428571</v>
      </c>
      <c r="S495" s="73">
        <f t="shared" si="8"/>
        <v>0.01680672269</v>
      </c>
      <c r="T495" s="66">
        <f t="shared" si="9"/>
        <v>0.3076923077</v>
      </c>
      <c r="U495" s="27">
        <f t="shared" si="10"/>
        <v>0.2928138245</v>
      </c>
      <c r="V495" s="27">
        <f t="shared" si="11"/>
        <v>-0.2149990401</v>
      </c>
      <c r="W495" s="27">
        <f t="shared" si="12"/>
        <v>-2.789943568</v>
      </c>
      <c r="X495" s="27">
        <f t="shared" si="13"/>
        <v>0.262413407</v>
      </c>
      <c r="Y495" s="27">
        <f t="shared" si="14"/>
        <v>-0.002332074953</v>
      </c>
      <c r="Z495" s="27">
        <f t="shared" si="15"/>
        <v>0.1544645132</v>
      </c>
      <c r="AA495" s="27">
        <f t="shared" si="16"/>
        <v>2.181644926</v>
      </c>
      <c r="AB495" s="27">
        <f t="shared" si="17"/>
        <v>0.1861678842</v>
      </c>
      <c r="AC495" s="27">
        <f t="shared" si="18"/>
        <v>0.5404547122</v>
      </c>
      <c r="AD495" s="27">
        <f t="shared" si="19"/>
        <v>-0.261680519</v>
      </c>
      <c r="AE495" s="27">
        <f t="shared" si="20"/>
        <v>0.002875314129</v>
      </c>
      <c r="AF495" s="27">
        <f t="shared" si="21"/>
        <v>0.006476466176</v>
      </c>
      <c r="AG495" s="27">
        <f t="shared" si="22"/>
        <v>-0.05481885386</v>
      </c>
      <c r="AH495" s="27">
        <f t="shared" si="23"/>
        <v>-0.5719429825</v>
      </c>
      <c r="AI495" s="27">
        <f t="shared" si="24"/>
        <v>-0.008631778449</v>
      </c>
      <c r="AJ495" s="27">
        <f t="shared" si="25"/>
        <v>-0.07887557014</v>
      </c>
      <c r="AK495" s="27">
        <f t="shared" si="26"/>
        <v>-0.3900486508</v>
      </c>
      <c r="AL495" s="27">
        <f t="shared" si="27"/>
        <v>-0.02302975723</v>
      </c>
      <c r="AM495" s="27">
        <f t="shared" si="28"/>
        <v>0.07374077184</v>
      </c>
      <c r="AN495" s="27">
        <f t="shared" si="29"/>
        <v>0.04655661866</v>
      </c>
      <c r="AO495" s="27"/>
      <c r="AP495" s="27"/>
      <c r="AQ495" s="27"/>
    </row>
    <row r="496">
      <c r="A496" s="29">
        <v>7003.0</v>
      </c>
      <c r="B496" s="30">
        <v>1198.0</v>
      </c>
      <c r="C496" s="14">
        <v>0.0</v>
      </c>
      <c r="D496" s="15">
        <v>2.0</v>
      </c>
      <c r="E496" s="16">
        <v>1.0</v>
      </c>
      <c r="F496" s="17">
        <v>9.0</v>
      </c>
      <c r="G496" s="18">
        <v>82.0</v>
      </c>
      <c r="H496" s="19">
        <v>15.0</v>
      </c>
      <c r="I496" s="20">
        <v>16.0</v>
      </c>
      <c r="J496" s="21">
        <v>19.0</v>
      </c>
      <c r="K496" s="22">
        <v>6.0</v>
      </c>
      <c r="L496" s="63">
        <f t="shared" si="1"/>
        <v>0</v>
      </c>
      <c r="M496" s="63">
        <f t="shared" si="2"/>
        <v>24</v>
      </c>
      <c r="N496" s="63">
        <f t="shared" si="3"/>
        <v>1</v>
      </c>
      <c r="O496" s="63">
        <f t="shared" si="4"/>
        <v>22</v>
      </c>
      <c r="P496" s="64">
        <f t="shared" si="5"/>
        <v>22</v>
      </c>
      <c r="Q496" s="65">
        <f t="shared" si="6"/>
        <v>0.4680851064</v>
      </c>
      <c r="R496" s="65">
        <f t="shared" si="7"/>
        <v>0.5106382979</v>
      </c>
      <c r="S496" s="73">
        <f t="shared" si="8"/>
        <v>0.0008347245409</v>
      </c>
      <c r="T496" s="66">
        <f t="shared" si="9"/>
        <v>0.4782608696</v>
      </c>
      <c r="U496" s="27">
        <f t="shared" si="10"/>
        <v>0.4723586003</v>
      </c>
      <c r="V496" s="27">
        <f t="shared" si="11"/>
        <v>-0.01067816601</v>
      </c>
      <c r="W496" s="27">
        <f t="shared" si="12"/>
        <v>-2.308463945</v>
      </c>
      <c r="X496" s="27">
        <f t="shared" si="13"/>
        <v>0.405576723</v>
      </c>
      <c r="Y496" s="27">
        <f t="shared" si="14"/>
        <v>-0.00000575258176</v>
      </c>
      <c r="Z496" s="27">
        <f t="shared" si="15"/>
        <v>0.006347702213</v>
      </c>
      <c r="AA496" s="27">
        <f t="shared" si="16"/>
        <v>1.493617599</v>
      </c>
      <c r="AB496" s="27">
        <f t="shared" si="17"/>
        <v>0.01429064769</v>
      </c>
      <c r="AC496" s="27">
        <f t="shared" si="18"/>
        <v>0.6911526646</v>
      </c>
      <c r="AD496" s="27">
        <f t="shared" si="19"/>
        <v>-0.6250940951</v>
      </c>
      <c r="AE496" s="27">
        <f t="shared" si="20"/>
        <v>0.0000003522619554</v>
      </c>
      <c r="AF496" s="27">
        <f t="shared" si="21"/>
        <v>0.00001321861866</v>
      </c>
      <c r="AG496" s="27">
        <f t="shared" si="22"/>
        <v>-0.001863998046</v>
      </c>
      <c r="AH496" s="27">
        <f t="shared" si="23"/>
        <v>-0.323993104</v>
      </c>
      <c r="AI496" s="27">
        <f t="shared" si="24"/>
        <v>-0.00003290846173</v>
      </c>
      <c r="AJ496" s="27">
        <f t="shared" si="25"/>
        <v>-0.005009764813</v>
      </c>
      <c r="AK496" s="27">
        <f t="shared" si="26"/>
        <v>-0.4127253419</v>
      </c>
      <c r="AL496" s="27">
        <f t="shared" si="27"/>
        <v>-0.002732269357</v>
      </c>
      <c r="AM496" s="27">
        <f t="shared" si="28"/>
        <v>0.1457502673</v>
      </c>
      <c r="AN496" s="27">
        <f t="shared" si="29"/>
        <v>0.1718867644</v>
      </c>
      <c r="AO496" s="27"/>
      <c r="AP496" s="27"/>
      <c r="AQ496" s="27"/>
    </row>
    <row r="497">
      <c r="A497" s="29">
        <v>7004.0</v>
      </c>
      <c r="B497" s="30">
        <v>1264.0</v>
      </c>
      <c r="C497" s="14">
        <v>5.0</v>
      </c>
      <c r="D497" s="15">
        <v>11.0</v>
      </c>
      <c r="E497" s="16">
        <v>5.0</v>
      </c>
      <c r="F497" s="17">
        <v>24.0</v>
      </c>
      <c r="G497" s="18">
        <v>70.0</v>
      </c>
      <c r="H497" s="19">
        <v>6.0</v>
      </c>
      <c r="I497" s="20">
        <v>13.0</v>
      </c>
      <c r="J497" s="21">
        <v>45.0</v>
      </c>
      <c r="K497" s="22">
        <v>15.0</v>
      </c>
      <c r="L497" s="63">
        <f t="shared" si="1"/>
        <v>5</v>
      </c>
      <c r="M497" s="63">
        <f t="shared" si="2"/>
        <v>30</v>
      </c>
      <c r="N497" s="63">
        <f t="shared" si="3"/>
        <v>5</v>
      </c>
      <c r="O497" s="63">
        <f t="shared" si="4"/>
        <v>28</v>
      </c>
      <c r="P497" s="64">
        <f t="shared" si="5"/>
        <v>28</v>
      </c>
      <c r="Q497" s="65">
        <f t="shared" si="6"/>
        <v>0.4852941176</v>
      </c>
      <c r="R497" s="65">
        <f t="shared" si="7"/>
        <v>0.5147058824</v>
      </c>
      <c r="S497" s="73">
        <f t="shared" si="8"/>
        <v>0.007911392405</v>
      </c>
      <c r="T497" s="66">
        <f t="shared" si="9"/>
        <v>0.4827586207</v>
      </c>
      <c r="U497" s="27">
        <f t="shared" si="10"/>
        <v>0.4811267532</v>
      </c>
      <c r="V497" s="27">
        <f t="shared" si="11"/>
        <v>-0.1012060355</v>
      </c>
      <c r="W497" s="27">
        <f t="shared" si="12"/>
        <v>-2.326852445</v>
      </c>
      <c r="X497" s="27">
        <f t="shared" si="13"/>
        <v>0.4204876319</v>
      </c>
      <c r="Y497" s="27">
        <f t="shared" si="14"/>
        <v>-0.0005167521451</v>
      </c>
      <c r="Z497" s="27">
        <f t="shared" si="15"/>
        <v>0.06064179343</v>
      </c>
      <c r="AA497" s="27">
        <f t="shared" si="16"/>
        <v>1.517507751</v>
      </c>
      <c r="AB497" s="27">
        <f t="shared" si="17"/>
        <v>0.1404241685</v>
      </c>
      <c r="AC497" s="27">
        <f t="shared" si="18"/>
        <v>0.7222706026</v>
      </c>
      <c r="AD497" s="27">
        <f t="shared" si="19"/>
        <v>-0.6719018007</v>
      </c>
      <c r="AE497" s="27">
        <f t="shared" si="20"/>
        <v>0.0002999127809</v>
      </c>
      <c r="AF497" s="27">
        <f t="shared" si="21"/>
        <v>0.00119688193</v>
      </c>
      <c r="AG497" s="27">
        <f t="shared" si="22"/>
        <v>-0.01794926596</v>
      </c>
      <c r="AH497" s="27">
        <f t="shared" si="23"/>
        <v>-0.3317974242</v>
      </c>
      <c r="AI497" s="27">
        <f t="shared" si="24"/>
        <v>-0.003064836243</v>
      </c>
      <c r="AJ497" s="27">
        <f t="shared" si="25"/>
        <v>-0.04961957434</v>
      </c>
      <c r="AK497" s="27">
        <f t="shared" si="26"/>
        <v>-0.4347432383</v>
      </c>
      <c r="AL497" s="27">
        <f t="shared" si="27"/>
        <v>-0.02783515629</v>
      </c>
      <c r="AM497" s="27">
        <f t="shared" si="28"/>
        <v>0.157912139</v>
      </c>
      <c r="AN497" s="27">
        <f t="shared" si="29"/>
        <v>0.1915503939</v>
      </c>
      <c r="AO497" s="27"/>
      <c r="AP497" s="27"/>
      <c r="AQ497" s="27"/>
    </row>
    <row r="498">
      <c r="A498" s="29">
        <v>7006.0</v>
      </c>
      <c r="B498" s="30">
        <v>990.0</v>
      </c>
      <c r="C498" s="14">
        <v>1.0</v>
      </c>
      <c r="D498" s="15">
        <v>6.0</v>
      </c>
      <c r="E498" s="16">
        <v>3.0</v>
      </c>
      <c r="F498" s="17">
        <v>19.0</v>
      </c>
      <c r="G498" s="18">
        <v>81.0</v>
      </c>
      <c r="H498" s="19">
        <v>3.0</v>
      </c>
      <c r="I498" s="20">
        <v>19.0</v>
      </c>
      <c r="J498" s="21">
        <v>26.0</v>
      </c>
      <c r="K498" s="22">
        <v>14.0</v>
      </c>
      <c r="L498" s="63">
        <f t="shared" si="1"/>
        <v>1</v>
      </c>
      <c r="M498" s="63">
        <f t="shared" si="2"/>
        <v>22</v>
      </c>
      <c r="N498" s="63">
        <f t="shared" si="3"/>
        <v>3</v>
      </c>
      <c r="O498" s="63">
        <f t="shared" si="4"/>
        <v>33</v>
      </c>
      <c r="P498" s="64">
        <f t="shared" si="5"/>
        <v>33</v>
      </c>
      <c r="Q498" s="65">
        <f t="shared" si="6"/>
        <v>0.5762711864</v>
      </c>
      <c r="R498" s="65">
        <f t="shared" si="7"/>
        <v>0.3898305085</v>
      </c>
      <c r="S498" s="73">
        <f t="shared" si="8"/>
        <v>0.00404040404</v>
      </c>
      <c r="T498" s="66">
        <f t="shared" si="9"/>
        <v>0.6</v>
      </c>
      <c r="U498" s="27">
        <f t="shared" si="10"/>
        <v>0.601082526</v>
      </c>
      <c r="V498" s="27">
        <f t="shared" si="11"/>
        <v>-0.05168663791</v>
      </c>
      <c r="W498" s="27">
        <f t="shared" si="12"/>
        <v>-1.762323111</v>
      </c>
      <c r="X498" s="27">
        <f t="shared" si="13"/>
        <v>0.499315565</v>
      </c>
      <c r="Y498" s="27">
        <f t="shared" si="14"/>
        <v>-0.0001347801792</v>
      </c>
      <c r="Z498" s="27">
        <f t="shared" si="15"/>
        <v>0.02345635901</v>
      </c>
      <c r="AA498" s="27">
        <f t="shared" si="16"/>
        <v>0.8704910363</v>
      </c>
      <c r="AB498" s="27">
        <f t="shared" si="17"/>
        <v>0.0851599916</v>
      </c>
      <c r="AC498" s="27">
        <f t="shared" si="18"/>
        <v>0.6495887723</v>
      </c>
      <c r="AD498" s="27">
        <f t="shared" si="19"/>
        <v>-0.9474352991</v>
      </c>
      <c r="AE498" s="27">
        <f t="shared" si="20"/>
        <v>0.00003994942988</v>
      </c>
      <c r="AF498" s="27">
        <f t="shared" si="21"/>
        <v>0.0002364349878</v>
      </c>
      <c r="AG498" s="27">
        <f t="shared" si="22"/>
        <v>-0.005258379774</v>
      </c>
      <c r="AH498" s="27">
        <f t="shared" si="23"/>
        <v>-0.144152802</v>
      </c>
      <c r="AI498" s="27">
        <f t="shared" si="24"/>
        <v>-0.0009492331447</v>
      </c>
      <c r="AJ498" s="27">
        <f t="shared" si="25"/>
        <v>-0.02279100498</v>
      </c>
      <c r="AK498" s="27">
        <f t="shared" si="26"/>
        <v>-0.2961338819</v>
      </c>
      <c r="AL498" s="27">
        <f t="shared" si="27"/>
        <v>-0.02004514911</v>
      </c>
      <c r="AM498" s="27">
        <f t="shared" si="28"/>
        <v>0.1686459692</v>
      </c>
      <c r="AN498" s="27">
        <f t="shared" si="29"/>
        <v>0.3207367203</v>
      </c>
      <c r="AO498" s="27"/>
      <c r="AP498" s="27"/>
      <c r="AQ498" s="27"/>
    </row>
    <row r="499">
      <c r="A499" s="29">
        <v>7007.0</v>
      </c>
      <c r="B499" s="30">
        <v>1565.0</v>
      </c>
      <c r="C499" s="14">
        <v>14.0</v>
      </c>
      <c r="D499" s="15">
        <v>13.0</v>
      </c>
      <c r="E499" s="16">
        <v>7.0</v>
      </c>
      <c r="F499" s="17">
        <v>52.0</v>
      </c>
      <c r="G499" s="18">
        <v>159.0</v>
      </c>
      <c r="H499" s="19">
        <v>21.0</v>
      </c>
      <c r="I499" s="20">
        <v>26.0</v>
      </c>
      <c r="J499" s="21">
        <v>62.0</v>
      </c>
      <c r="K499" s="22">
        <v>25.0</v>
      </c>
      <c r="L499" s="63">
        <f t="shared" si="1"/>
        <v>14</v>
      </c>
      <c r="M499" s="63">
        <f t="shared" si="2"/>
        <v>73</v>
      </c>
      <c r="N499" s="63">
        <f t="shared" si="3"/>
        <v>7</v>
      </c>
      <c r="O499" s="63">
        <f t="shared" si="4"/>
        <v>51</v>
      </c>
      <c r="P499" s="64">
        <f t="shared" si="5"/>
        <v>51</v>
      </c>
      <c r="Q499" s="65">
        <f t="shared" si="6"/>
        <v>0.4482758621</v>
      </c>
      <c r="R499" s="65">
        <f t="shared" si="7"/>
        <v>0.6</v>
      </c>
      <c r="S499" s="73">
        <f t="shared" si="8"/>
        <v>0.01341853035</v>
      </c>
      <c r="T499" s="66">
        <f t="shared" si="9"/>
        <v>0.4112903226</v>
      </c>
      <c r="U499" s="27">
        <f t="shared" si="10"/>
        <v>0.4054111242</v>
      </c>
      <c r="V499" s="27">
        <f t="shared" si="11"/>
        <v>-0.1716557831</v>
      </c>
      <c r="W499" s="27">
        <f t="shared" si="12"/>
        <v>-2.712445136</v>
      </c>
      <c r="X499" s="27">
        <f t="shared" si="13"/>
        <v>0.3884128178</v>
      </c>
      <c r="Y499" s="27">
        <f t="shared" si="14"/>
        <v>-0.001486573346</v>
      </c>
      <c r="Z499" s="27">
        <f t="shared" si="15"/>
        <v>0.1198991715</v>
      </c>
      <c r="AA499" s="27">
        <f t="shared" si="16"/>
        <v>2.062125798</v>
      </c>
      <c r="AB499" s="27">
        <f t="shared" si="17"/>
        <v>0.220005843</v>
      </c>
      <c r="AC499" s="27">
        <f t="shared" si="18"/>
        <v>0.7777363272</v>
      </c>
      <c r="AD499" s="27">
        <f t="shared" si="19"/>
        <v>-0.5733059637</v>
      </c>
      <c r="AE499" s="27">
        <f t="shared" si="20"/>
        <v>0.001463359577</v>
      </c>
      <c r="AF499" s="27">
        <f t="shared" si="21"/>
        <v>0.004013723789</v>
      </c>
      <c r="AG499" s="27">
        <f t="shared" si="22"/>
        <v>-0.04136975576</v>
      </c>
      <c r="AH499" s="27">
        <f t="shared" si="23"/>
        <v>-0.5255927506</v>
      </c>
      <c r="AI499" s="27">
        <f t="shared" si="24"/>
        <v>-0.008144260482</v>
      </c>
      <c r="AJ499" s="27">
        <f t="shared" si="25"/>
        <v>-0.09062280637</v>
      </c>
      <c r="AK499" s="27">
        <f t="shared" si="26"/>
        <v>-0.5457043311</v>
      </c>
      <c r="AL499" s="27">
        <f t="shared" si="27"/>
        <v>-0.04028342102</v>
      </c>
      <c r="AM499" s="27">
        <f t="shared" si="28"/>
        <v>0.1570682083</v>
      </c>
      <c r="AN499" s="27">
        <f t="shared" si="29"/>
        <v>0.1509746499</v>
      </c>
      <c r="AO499" s="27"/>
      <c r="AP499" s="27"/>
      <c r="AQ499" s="27"/>
    </row>
    <row r="500">
      <c r="A500" s="29">
        <v>7012.0</v>
      </c>
      <c r="B500" s="30">
        <v>2557.0</v>
      </c>
      <c r="C500" s="14">
        <v>6.0</v>
      </c>
      <c r="D500" s="15">
        <v>9.0</v>
      </c>
      <c r="E500" s="16">
        <v>14.0</v>
      </c>
      <c r="F500" s="17">
        <v>39.0</v>
      </c>
      <c r="G500" s="18">
        <v>168.0</v>
      </c>
      <c r="H500" s="19">
        <v>19.0</v>
      </c>
      <c r="I500" s="20">
        <v>11.0</v>
      </c>
      <c r="J500" s="21">
        <v>28.0</v>
      </c>
      <c r="K500" s="22">
        <v>21.0</v>
      </c>
      <c r="L500" s="63">
        <f t="shared" si="1"/>
        <v>6</v>
      </c>
      <c r="M500" s="63">
        <f t="shared" si="2"/>
        <v>58</v>
      </c>
      <c r="N500" s="63">
        <f t="shared" si="3"/>
        <v>14</v>
      </c>
      <c r="O500" s="63">
        <f t="shared" si="4"/>
        <v>32</v>
      </c>
      <c r="P500" s="64">
        <f t="shared" si="5"/>
        <v>32</v>
      </c>
      <c r="Q500" s="65">
        <f t="shared" si="6"/>
        <v>0.3454545455</v>
      </c>
      <c r="R500" s="65">
        <f t="shared" si="7"/>
        <v>0.5818181818</v>
      </c>
      <c r="S500" s="73">
        <f t="shared" si="8"/>
        <v>0.007821666015</v>
      </c>
      <c r="T500" s="66">
        <f t="shared" si="9"/>
        <v>0.3555555556</v>
      </c>
      <c r="U500" s="27">
        <f t="shared" si="10"/>
        <v>0.3574381162</v>
      </c>
      <c r="V500" s="27">
        <f t="shared" si="11"/>
        <v>-0.1000582157</v>
      </c>
      <c r="W500" s="27">
        <f t="shared" si="12"/>
        <v>-2.630249829</v>
      </c>
      <c r="X500" s="27">
        <f t="shared" si="13"/>
        <v>0.2993223253</v>
      </c>
      <c r="Y500" s="27">
        <f t="shared" si="14"/>
        <v>-0.0005050972119</v>
      </c>
      <c r="Z500" s="27">
        <f t="shared" si="15"/>
        <v>0.0677714122</v>
      </c>
      <c r="AA500" s="27">
        <f t="shared" si="16"/>
        <v>1.939042072</v>
      </c>
      <c r="AB500" s="27">
        <f t="shared" si="17"/>
        <v>0.09882665293</v>
      </c>
      <c r="AC500" s="27">
        <f t="shared" si="18"/>
        <v>0.5811844425</v>
      </c>
      <c r="AD500" s="27">
        <f t="shared" si="19"/>
        <v>-0.3404689987</v>
      </c>
      <c r="AE500" s="27">
        <f t="shared" si="20"/>
        <v>0.0002898237681</v>
      </c>
      <c r="AF500" s="27">
        <f t="shared" si="21"/>
        <v>0.001322428348</v>
      </c>
      <c r="AG500" s="27">
        <f t="shared" si="22"/>
        <v>-0.02267510718</v>
      </c>
      <c r="AH500" s="27">
        <f t="shared" si="23"/>
        <v>-0.47924488</v>
      </c>
      <c r="AI500" s="27">
        <f t="shared" si="24"/>
        <v>-0.002132484298</v>
      </c>
      <c r="AJ500" s="27">
        <f t="shared" si="25"/>
        <v>-0.03947420729</v>
      </c>
      <c r="AK500" s="27">
        <f t="shared" si="26"/>
        <v>-0.3954349349</v>
      </c>
      <c r="AL500" s="27">
        <f t="shared" si="27"/>
        <v>-0.01394478344</v>
      </c>
      <c r="AM500" s="27">
        <f t="shared" si="28"/>
        <v>0.09045143102</v>
      </c>
      <c r="AN500" s="27">
        <f t="shared" si="29"/>
        <v>0.06909405832</v>
      </c>
      <c r="AO500" s="27"/>
      <c r="AP500" s="27"/>
      <c r="AQ500" s="27"/>
    </row>
    <row r="501">
      <c r="A501" s="29">
        <v>7019.0</v>
      </c>
      <c r="B501" s="30">
        <v>2220.0</v>
      </c>
      <c r="C501" s="14">
        <v>13.0</v>
      </c>
      <c r="D501" s="15">
        <v>16.0</v>
      </c>
      <c r="E501" s="16">
        <v>29.0</v>
      </c>
      <c r="F501" s="17">
        <v>41.0</v>
      </c>
      <c r="G501" s="18">
        <v>154.0</v>
      </c>
      <c r="H501" s="19">
        <v>14.0</v>
      </c>
      <c r="I501" s="20">
        <v>38.0</v>
      </c>
      <c r="J501" s="21">
        <v>70.0</v>
      </c>
      <c r="K501" s="22">
        <v>48.0</v>
      </c>
      <c r="L501" s="63">
        <f t="shared" si="1"/>
        <v>13</v>
      </c>
      <c r="M501" s="63">
        <f t="shared" si="2"/>
        <v>55</v>
      </c>
      <c r="N501" s="63">
        <f t="shared" si="3"/>
        <v>29</v>
      </c>
      <c r="O501" s="63">
        <f t="shared" si="4"/>
        <v>86</v>
      </c>
      <c r="P501" s="64">
        <f t="shared" si="5"/>
        <v>86</v>
      </c>
      <c r="Q501" s="65">
        <f t="shared" si="6"/>
        <v>0.5409836066</v>
      </c>
      <c r="R501" s="65">
        <f t="shared" si="7"/>
        <v>0.3715846995</v>
      </c>
      <c r="S501" s="73">
        <f t="shared" si="8"/>
        <v>0.01891891892</v>
      </c>
      <c r="T501" s="66">
        <f t="shared" si="9"/>
        <v>0.609929078</v>
      </c>
      <c r="U501" s="27">
        <f t="shared" si="10"/>
        <v>0.6130169329</v>
      </c>
      <c r="V501" s="27">
        <f t="shared" si="11"/>
        <v>-0.2420191897</v>
      </c>
      <c r="W501" s="27">
        <f t="shared" si="12"/>
        <v>-1.679838518</v>
      </c>
      <c r="X501" s="27">
        <f t="shared" si="13"/>
        <v>0.468740311</v>
      </c>
      <c r="Y501" s="27">
        <f t="shared" si="14"/>
        <v>-0.002955078811</v>
      </c>
      <c r="Z501" s="27">
        <f t="shared" si="15"/>
        <v>0.1046921498</v>
      </c>
      <c r="AA501" s="27">
        <f t="shared" si="16"/>
        <v>0.7909122472</v>
      </c>
      <c r="AB501" s="27">
        <f t="shared" si="17"/>
        <v>0.3743383559</v>
      </c>
      <c r="AC501" s="27">
        <f t="shared" si="18"/>
        <v>0.5812697307</v>
      </c>
      <c r="AD501" s="27">
        <f t="shared" si="19"/>
        <v>-0.8349567122</v>
      </c>
      <c r="AE501" s="27">
        <f t="shared" si="20"/>
        <v>0.004101334049</v>
      </c>
      <c r="AF501" s="27">
        <f t="shared" si="21"/>
        <v>0.004941249476</v>
      </c>
      <c r="AG501" s="27">
        <f t="shared" si="22"/>
        <v>-0.02237110649</v>
      </c>
      <c r="AH501" s="27">
        <f t="shared" si="23"/>
        <v>-0.1248444051</v>
      </c>
      <c r="AI501" s="27">
        <f t="shared" si="24"/>
        <v>-0.0195376863</v>
      </c>
      <c r="AJ501" s="27">
        <f t="shared" si="25"/>
        <v>-0.095493584</v>
      </c>
      <c r="AK501" s="27">
        <f t="shared" si="26"/>
        <v>-0.2525860122</v>
      </c>
      <c r="AL501" s="27">
        <f t="shared" si="27"/>
        <v>-0.08271708274</v>
      </c>
      <c r="AM501" s="27">
        <f t="shared" si="28"/>
        <v>0.1416681958</v>
      </c>
      <c r="AN501" s="27">
        <f t="shared" si="29"/>
        <v>0.2653507274</v>
      </c>
      <c r="AO501" s="27"/>
      <c r="AP501" s="27"/>
      <c r="AQ501" s="27"/>
    </row>
    <row r="502">
      <c r="A502" s="29">
        <v>7021.0</v>
      </c>
      <c r="B502" s="30">
        <v>1481.0</v>
      </c>
      <c r="C502" s="14">
        <v>1.0</v>
      </c>
      <c r="D502" s="15">
        <v>0.0</v>
      </c>
      <c r="E502" s="16">
        <v>4.0</v>
      </c>
      <c r="F502" s="17">
        <v>27.0</v>
      </c>
      <c r="G502" s="18">
        <v>122.0</v>
      </c>
      <c r="H502" s="19">
        <v>26.0</v>
      </c>
      <c r="I502" s="20">
        <v>7.0</v>
      </c>
      <c r="J502" s="21">
        <v>19.0</v>
      </c>
      <c r="K502" s="22">
        <v>10.0</v>
      </c>
      <c r="L502" s="63">
        <f t="shared" si="1"/>
        <v>1</v>
      </c>
      <c r="M502" s="63">
        <f t="shared" si="2"/>
        <v>53</v>
      </c>
      <c r="N502" s="63">
        <f t="shared" si="3"/>
        <v>4</v>
      </c>
      <c r="O502" s="63">
        <f t="shared" si="4"/>
        <v>17</v>
      </c>
      <c r="P502" s="64">
        <f t="shared" si="5"/>
        <v>17</v>
      </c>
      <c r="Q502" s="65">
        <f t="shared" si="6"/>
        <v>0.24</v>
      </c>
      <c r="R502" s="65">
        <f t="shared" si="7"/>
        <v>0.72</v>
      </c>
      <c r="S502" s="73">
        <f t="shared" si="8"/>
        <v>0.003376097232</v>
      </c>
      <c r="T502" s="66">
        <f t="shared" si="9"/>
        <v>0.2428571429</v>
      </c>
      <c r="U502" s="27">
        <f t="shared" si="10"/>
        <v>0.2304544854</v>
      </c>
      <c r="V502" s="27">
        <f t="shared" si="11"/>
        <v>-0.043188531</v>
      </c>
      <c r="W502" s="27">
        <f t="shared" si="12"/>
        <v>-3.254934163</v>
      </c>
      <c r="X502" s="27">
        <f t="shared" si="13"/>
        <v>0.2079502471</v>
      </c>
      <c r="Y502" s="27">
        <f t="shared" si="14"/>
        <v>-0.00009410361942</v>
      </c>
      <c r="Z502" s="27">
        <f t="shared" si="15"/>
        <v>0.0361999042</v>
      </c>
      <c r="AA502" s="27">
        <f t="shared" si="16"/>
        <v>2.969461149</v>
      </c>
      <c r="AB502" s="27">
        <f t="shared" si="17"/>
        <v>0.02963535236</v>
      </c>
      <c r="AC502" s="27">
        <f t="shared" si="18"/>
        <v>0.4996656773</v>
      </c>
      <c r="AD502" s="27">
        <f t="shared" si="19"/>
        <v>-0.1643305217</v>
      </c>
      <c r="AE502" s="27">
        <f t="shared" si="20"/>
        <v>0.00002330671326</v>
      </c>
      <c r="AF502" s="27">
        <f t="shared" si="21"/>
        <v>0.0003048938852</v>
      </c>
      <c r="AG502" s="27">
        <f t="shared" si="22"/>
        <v>-0.01498840577</v>
      </c>
      <c r="AH502" s="27">
        <f t="shared" si="23"/>
        <v>-0.9082242731</v>
      </c>
      <c r="AI502" s="27">
        <f t="shared" si="24"/>
        <v>-0.0002760180788</v>
      </c>
      <c r="AJ502" s="27">
        <f t="shared" si="25"/>
        <v>-0.01464854985</v>
      </c>
      <c r="AK502" s="27">
        <f t="shared" si="26"/>
        <v>-0.4207128529</v>
      </c>
      <c r="AL502" s="27">
        <f t="shared" si="27"/>
        <v>-0.002905147003</v>
      </c>
      <c r="AM502" s="27">
        <f t="shared" si="28"/>
        <v>0.05402581291</v>
      </c>
      <c r="AN502" s="27">
        <f t="shared" si="29"/>
        <v>0.02316870143</v>
      </c>
      <c r="AO502" s="27"/>
      <c r="AP502" s="27"/>
      <c r="AQ502" s="27"/>
    </row>
    <row r="503">
      <c r="A503" s="29">
        <v>7022.0</v>
      </c>
      <c r="B503" s="30">
        <v>1472.0</v>
      </c>
      <c r="C503" s="14">
        <v>3.0</v>
      </c>
      <c r="D503" s="15">
        <v>2.0</v>
      </c>
      <c r="E503" s="16">
        <v>4.0</v>
      </c>
      <c r="F503" s="17">
        <v>16.0</v>
      </c>
      <c r="G503" s="18">
        <v>49.0</v>
      </c>
      <c r="H503" s="19">
        <v>7.0</v>
      </c>
      <c r="I503" s="20">
        <v>12.0</v>
      </c>
      <c r="J503" s="21">
        <v>9.0</v>
      </c>
      <c r="K503" s="22">
        <v>5.0</v>
      </c>
      <c r="L503" s="63">
        <f t="shared" si="1"/>
        <v>3</v>
      </c>
      <c r="M503" s="63">
        <f t="shared" si="2"/>
        <v>23</v>
      </c>
      <c r="N503" s="63">
        <f t="shared" si="3"/>
        <v>4</v>
      </c>
      <c r="O503" s="63">
        <f t="shared" si="4"/>
        <v>17</v>
      </c>
      <c r="P503" s="64">
        <f t="shared" si="5"/>
        <v>17</v>
      </c>
      <c r="Q503" s="65">
        <f t="shared" si="6"/>
        <v>0.4255319149</v>
      </c>
      <c r="R503" s="65">
        <f t="shared" si="7"/>
        <v>0.5531914894</v>
      </c>
      <c r="S503" s="73">
        <f t="shared" si="8"/>
        <v>0.004755434783</v>
      </c>
      <c r="T503" s="66">
        <f t="shared" si="9"/>
        <v>0.425</v>
      </c>
      <c r="U503" s="27">
        <f t="shared" si="10"/>
        <v>0.4248452215</v>
      </c>
      <c r="V503" s="27">
        <f t="shared" si="11"/>
        <v>-0.06083362784</v>
      </c>
      <c r="W503" s="27">
        <f t="shared" si="12"/>
        <v>-2.500835941</v>
      </c>
      <c r="X503" s="27">
        <f t="shared" si="13"/>
        <v>0.3687061118</v>
      </c>
      <c r="Y503" s="27">
        <f t="shared" si="14"/>
        <v>-0.0001867054073</v>
      </c>
      <c r="Z503" s="27">
        <f t="shared" si="15"/>
        <v>0.03917650588</v>
      </c>
      <c r="AA503" s="27">
        <f t="shared" si="16"/>
        <v>1.75292621</v>
      </c>
      <c r="AB503" s="27">
        <f t="shared" si="17"/>
        <v>0.07401270475</v>
      </c>
      <c r="AC503" s="27">
        <f t="shared" si="18"/>
        <v>0.6806806546</v>
      </c>
      <c r="AD503" s="27">
        <f t="shared" si="19"/>
        <v>-0.5166066902</v>
      </c>
      <c r="AE503" s="27">
        <f t="shared" si="20"/>
        <v>0.0000651338704</v>
      </c>
      <c r="AF503" s="27">
        <f t="shared" si="21"/>
        <v>0.000464774483</v>
      </c>
      <c r="AG503" s="27">
        <f t="shared" si="22"/>
        <v>-0.01246283122</v>
      </c>
      <c r="AH503" s="27">
        <f t="shared" si="23"/>
        <v>-0.4119287324</v>
      </c>
      <c r="AI503" s="27">
        <f t="shared" si="24"/>
        <v>-0.0009709771128</v>
      </c>
      <c r="AJ503" s="27">
        <f t="shared" si="25"/>
        <v>-0.02810824998</v>
      </c>
      <c r="AK503" s="27">
        <f t="shared" si="26"/>
        <v>-0.4403445882</v>
      </c>
      <c r="AL503" s="27">
        <f t="shared" si="27"/>
        <v>-0.01286427126</v>
      </c>
      <c r="AM503" s="27">
        <f t="shared" si="28"/>
        <v>0.1304926636</v>
      </c>
      <c r="AN503" s="27">
        <f t="shared" si="29"/>
        <v>0.1291410702</v>
      </c>
      <c r="AO503" s="27"/>
      <c r="AP503" s="27"/>
      <c r="AQ503" s="27"/>
    </row>
    <row r="504">
      <c r="A504" s="29">
        <v>7023.0</v>
      </c>
      <c r="B504" s="30">
        <v>1807.0</v>
      </c>
      <c r="C504" s="14">
        <v>4.0</v>
      </c>
      <c r="D504" s="15">
        <v>15.0</v>
      </c>
      <c r="E504" s="16">
        <v>11.0</v>
      </c>
      <c r="F504" s="17">
        <v>20.0</v>
      </c>
      <c r="G504" s="18">
        <v>145.0</v>
      </c>
      <c r="H504" s="19">
        <v>24.0</v>
      </c>
      <c r="I504" s="20">
        <v>7.0</v>
      </c>
      <c r="J504" s="21">
        <v>41.0</v>
      </c>
      <c r="K504" s="22">
        <v>26.0</v>
      </c>
      <c r="L504" s="63">
        <f t="shared" si="1"/>
        <v>4</v>
      </c>
      <c r="M504" s="63">
        <f t="shared" si="2"/>
        <v>44</v>
      </c>
      <c r="N504" s="63">
        <f t="shared" si="3"/>
        <v>11</v>
      </c>
      <c r="O504" s="63">
        <f t="shared" si="4"/>
        <v>33</v>
      </c>
      <c r="P504" s="64">
        <f t="shared" si="5"/>
        <v>33</v>
      </c>
      <c r="Q504" s="65">
        <f t="shared" si="6"/>
        <v>0.402173913</v>
      </c>
      <c r="R504" s="65">
        <f t="shared" si="7"/>
        <v>0.5217391304</v>
      </c>
      <c r="S504" s="73">
        <f t="shared" si="8"/>
        <v>0.008301051467</v>
      </c>
      <c r="T504" s="66">
        <f t="shared" si="9"/>
        <v>0.4285714286</v>
      </c>
      <c r="U504" s="27">
        <f t="shared" si="10"/>
        <v>0.4274529351</v>
      </c>
      <c r="V504" s="27">
        <f t="shared" si="11"/>
        <v>-0.1061907268</v>
      </c>
      <c r="W504" s="27">
        <f t="shared" si="12"/>
        <v>-2.358647944</v>
      </c>
      <c r="X504" s="27">
        <f t="shared" si="13"/>
        <v>0.3484673524</v>
      </c>
      <c r="Y504" s="27">
        <f t="shared" si="14"/>
        <v>-0.0005689087966</v>
      </c>
      <c r="Z504" s="27">
        <f t="shared" si="15"/>
        <v>0.06449803677</v>
      </c>
      <c r="AA504" s="27">
        <f t="shared" si="16"/>
        <v>1.559263363</v>
      </c>
      <c r="AB504" s="27">
        <f t="shared" si="17"/>
        <v>0.1221042867</v>
      </c>
      <c r="AC504" s="27">
        <f t="shared" si="18"/>
        <v>0.6067406421</v>
      </c>
      <c r="AD504" s="27">
        <f t="shared" si="19"/>
        <v>-0.4614488246</v>
      </c>
      <c r="AE504" s="27">
        <f t="shared" si="20"/>
        <v>0.0003464459711</v>
      </c>
      <c r="AF504" s="27">
        <f t="shared" si="21"/>
        <v>0.001335690845</v>
      </c>
      <c r="AG504" s="27">
        <f t="shared" si="22"/>
        <v>-0.01935153545</v>
      </c>
      <c r="AH504" s="27">
        <f t="shared" si="23"/>
        <v>-0.3455857652</v>
      </c>
      <c r="AI504" s="27">
        <f t="shared" si="24"/>
        <v>-0.002796253271</v>
      </c>
      <c r="AJ504" s="27">
        <f t="shared" si="25"/>
        <v>-0.04373572828</v>
      </c>
      <c r="AK504" s="27">
        <f t="shared" si="26"/>
        <v>-0.3701947559</v>
      </c>
      <c r="AL504" s="27">
        <f t="shared" si="27"/>
        <v>-0.02005818274</v>
      </c>
      <c r="AM504" s="27">
        <f t="shared" si="28"/>
        <v>0.1099328618</v>
      </c>
      <c r="AN504" s="27">
        <f t="shared" si="29"/>
        <v>0.1090208737</v>
      </c>
      <c r="AO504" s="27"/>
      <c r="AP504" s="27"/>
      <c r="AQ504" s="27"/>
    </row>
    <row r="505">
      <c r="A505" s="29">
        <v>7024.0</v>
      </c>
      <c r="B505" s="30">
        <v>1974.0</v>
      </c>
      <c r="C505" s="14">
        <v>16.0</v>
      </c>
      <c r="D505" s="15">
        <v>21.0</v>
      </c>
      <c r="E505" s="16">
        <v>25.0</v>
      </c>
      <c r="F505" s="17">
        <v>26.0</v>
      </c>
      <c r="G505" s="18">
        <v>166.0</v>
      </c>
      <c r="H505" s="19">
        <v>24.0</v>
      </c>
      <c r="I505" s="20">
        <v>55.0</v>
      </c>
      <c r="J505" s="21">
        <v>101.0</v>
      </c>
      <c r="K505" s="22">
        <v>47.0</v>
      </c>
      <c r="L505" s="63">
        <f t="shared" si="1"/>
        <v>16</v>
      </c>
      <c r="M505" s="63">
        <f t="shared" si="2"/>
        <v>50</v>
      </c>
      <c r="N505" s="63">
        <f t="shared" si="3"/>
        <v>25</v>
      </c>
      <c r="O505" s="63">
        <f t="shared" si="4"/>
        <v>102</v>
      </c>
      <c r="P505" s="64">
        <f t="shared" si="5"/>
        <v>102</v>
      </c>
      <c r="Q505" s="65">
        <f t="shared" si="6"/>
        <v>0.6113989637</v>
      </c>
      <c r="R505" s="65">
        <f t="shared" si="7"/>
        <v>0.3419689119</v>
      </c>
      <c r="S505" s="73">
        <f t="shared" si="8"/>
        <v>0.02077001013</v>
      </c>
      <c r="T505" s="66">
        <f t="shared" si="9"/>
        <v>0.6710526316</v>
      </c>
      <c r="U505" s="27">
        <f t="shared" si="10"/>
        <v>0.6760113341</v>
      </c>
      <c r="V505" s="27">
        <f t="shared" si="11"/>
        <v>-0.2656991683</v>
      </c>
      <c r="W505" s="27">
        <f t="shared" si="12"/>
        <v>-1.545953186</v>
      </c>
      <c r="X505" s="27">
        <f t="shared" si="13"/>
        <v>0.5297523565</v>
      </c>
      <c r="Y505" s="27">
        <f t="shared" si="14"/>
        <v>-0.003561638627</v>
      </c>
      <c r="Z505" s="27">
        <f t="shared" si="15"/>
        <v>0.1057750682</v>
      </c>
      <c r="AA505" s="27">
        <f t="shared" si="16"/>
        <v>0.6698628729</v>
      </c>
      <c r="AB505" s="27">
        <f t="shared" si="17"/>
        <v>0.4644567881</v>
      </c>
      <c r="AC505" s="27">
        <f t="shared" si="18"/>
        <v>0.6045707129</v>
      </c>
      <c r="AD505" s="27">
        <f t="shared" si="19"/>
        <v>-1.066461415</v>
      </c>
      <c r="AE505" s="27">
        <f t="shared" si="20"/>
        <v>0.005426831296</v>
      </c>
      <c r="AF505" s="27">
        <f t="shared" si="21"/>
        <v>0.00548083048</v>
      </c>
      <c r="AG505" s="27">
        <f t="shared" si="22"/>
        <v>-0.02080105991</v>
      </c>
      <c r="AH505" s="27">
        <f t="shared" si="23"/>
        <v>-0.09730955688</v>
      </c>
      <c r="AI505" s="27">
        <f t="shared" si="24"/>
        <v>-0.02661304145</v>
      </c>
      <c r="AJ505" s="27">
        <f t="shared" si="25"/>
        <v>-0.109039533</v>
      </c>
      <c r="AK505" s="27">
        <f t="shared" si="26"/>
        <v>-0.2417728316</v>
      </c>
      <c r="AL505" s="27">
        <f t="shared" si="27"/>
        <v>-0.1159889959</v>
      </c>
      <c r="AM505" s="27">
        <f t="shared" si="28"/>
        <v>0.1665261163</v>
      </c>
      <c r="AN505" s="27">
        <f t="shared" si="29"/>
        <v>0.3830381778</v>
      </c>
      <c r="AO505" s="27"/>
      <c r="AP505" s="27"/>
      <c r="AQ505" s="27"/>
    </row>
    <row r="506">
      <c r="A506" s="29">
        <v>7028.0</v>
      </c>
      <c r="B506" s="30">
        <v>2826.0</v>
      </c>
      <c r="C506" s="14">
        <v>4.0</v>
      </c>
      <c r="D506" s="15">
        <v>10.0</v>
      </c>
      <c r="E506" s="16">
        <v>4.0</v>
      </c>
      <c r="F506" s="17">
        <v>11.0</v>
      </c>
      <c r="G506" s="18">
        <v>105.0</v>
      </c>
      <c r="H506" s="19">
        <v>19.0</v>
      </c>
      <c r="I506" s="20">
        <v>12.0</v>
      </c>
      <c r="J506" s="21">
        <v>28.0</v>
      </c>
      <c r="K506" s="22">
        <v>7.0</v>
      </c>
      <c r="L506" s="63">
        <f t="shared" si="1"/>
        <v>4</v>
      </c>
      <c r="M506" s="63">
        <f t="shared" si="2"/>
        <v>30</v>
      </c>
      <c r="N506" s="63">
        <f t="shared" si="3"/>
        <v>4</v>
      </c>
      <c r="O506" s="63">
        <f t="shared" si="4"/>
        <v>19</v>
      </c>
      <c r="P506" s="64">
        <f t="shared" si="5"/>
        <v>19</v>
      </c>
      <c r="Q506" s="65">
        <f t="shared" si="6"/>
        <v>0.4035087719</v>
      </c>
      <c r="R506" s="65">
        <f t="shared" si="7"/>
        <v>0.5964912281</v>
      </c>
      <c r="S506" s="73">
        <f t="shared" si="8"/>
        <v>0.002830856334</v>
      </c>
      <c r="T506" s="66">
        <f t="shared" si="9"/>
        <v>0.387755102</v>
      </c>
      <c r="U506" s="27">
        <f t="shared" si="10"/>
        <v>0.3895125537</v>
      </c>
      <c r="V506" s="27">
        <f t="shared" si="11"/>
        <v>-0.03621356796</v>
      </c>
      <c r="W506" s="27">
        <f t="shared" si="12"/>
        <v>-2.696582884</v>
      </c>
      <c r="X506" s="27">
        <f t="shared" si="13"/>
        <v>0.3496239534</v>
      </c>
      <c r="Y506" s="27">
        <f t="shared" si="14"/>
        <v>-0.00006616252863</v>
      </c>
      <c r="Z506" s="27">
        <f t="shared" si="15"/>
        <v>0.02514675033</v>
      </c>
      <c r="AA506" s="27">
        <f t="shared" si="16"/>
        <v>2.038077889</v>
      </c>
      <c r="AB506" s="27">
        <f t="shared" si="17"/>
        <v>0.04177868032</v>
      </c>
      <c r="AC506" s="27">
        <f t="shared" si="18"/>
        <v>0.6959736893</v>
      </c>
      <c r="AD506" s="27">
        <f t="shared" si="19"/>
        <v>-0.4645171056</v>
      </c>
      <c r="AE506" s="27">
        <f t="shared" si="20"/>
        <v>0.00001374009337</v>
      </c>
      <c r="AF506" s="27">
        <f t="shared" si="21"/>
        <v>0.000177593083</v>
      </c>
      <c r="AG506" s="27">
        <f t="shared" si="22"/>
        <v>-0.008625841139</v>
      </c>
      <c r="AH506" s="27">
        <f t="shared" si="23"/>
        <v>-0.5164256436</v>
      </c>
      <c r="AI506" s="27">
        <f t="shared" si="24"/>
        <v>-0.0003262759288</v>
      </c>
      <c r="AJ506" s="27">
        <f t="shared" si="25"/>
        <v>-0.01710845614</v>
      </c>
      <c r="AK506" s="27">
        <f t="shared" si="26"/>
        <v>-0.4854792234</v>
      </c>
      <c r="AL506" s="27">
        <f t="shared" si="27"/>
        <v>-0.006885801102</v>
      </c>
      <c r="AM506" s="27">
        <f t="shared" si="28"/>
        <v>0.1265191753</v>
      </c>
      <c r="AN506" s="27">
        <f t="shared" si="29"/>
        <v>0.1101100371</v>
      </c>
      <c r="AO506" s="27"/>
      <c r="AP506" s="27"/>
      <c r="AQ506" s="27"/>
    </row>
    <row r="507">
      <c r="A507" s="29">
        <v>7029.0</v>
      </c>
      <c r="B507" s="30">
        <v>2657.0</v>
      </c>
      <c r="C507" s="14">
        <v>17.0</v>
      </c>
      <c r="D507" s="15">
        <v>7.0</v>
      </c>
      <c r="E507" s="16">
        <v>36.0</v>
      </c>
      <c r="F507" s="17">
        <v>56.0</v>
      </c>
      <c r="G507" s="18">
        <v>176.0</v>
      </c>
      <c r="H507" s="19">
        <v>51.0</v>
      </c>
      <c r="I507" s="20">
        <v>22.0</v>
      </c>
      <c r="J507" s="21">
        <v>61.0</v>
      </c>
      <c r="K507" s="22">
        <v>33.0</v>
      </c>
      <c r="L507" s="63">
        <f t="shared" si="1"/>
        <v>17</v>
      </c>
      <c r="M507" s="63">
        <f t="shared" si="2"/>
        <v>107</v>
      </c>
      <c r="N507" s="63">
        <f t="shared" si="3"/>
        <v>36</v>
      </c>
      <c r="O507" s="63">
        <f t="shared" si="4"/>
        <v>55</v>
      </c>
      <c r="P507" s="64">
        <f t="shared" si="5"/>
        <v>55</v>
      </c>
      <c r="Q507" s="65">
        <f t="shared" si="6"/>
        <v>0.3348837209</v>
      </c>
      <c r="R507" s="65">
        <f t="shared" si="7"/>
        <v>0.576744186</v>
      </c>
      <c r="S507" s="73">
        <f t="shared" si="8"/>
        <v>0.019947309</v>
      </c>
      <c r="T507" s="66">
        <f t="shared" si="9"/>
        <v>0.3395061728</v>
      </c>
      <c r="U507" s="27">
        <f t="shared" si="10"/>
        <v>0.3348841805</v>
      </c>
      <c r="V507" s="27">
        <f t="shared" si="11"/>
        <v>-0.255174811</v>
      </c>
      <c r="W507" s="27">
        <f t="shared" si="12"/>
        <v>-2.607311603</v>
      </c>
      <c r="X507" s="27">
        <f t="shared" si="13"/>
        <v>0.2901631354</v>
      </c>
      <c r="Y507" s="27">
        <f t="shared" si="14"/>
        <v>-0.003285073315</v>
      </c>
      <c r="Z507" s="27">
        <f t="shared" si="15"/>
        <v>0.1713276742</v>
      </c>
      <c r="AA507" s="27">
        <f t="shared" si="16"/>
        <v>1.905369044</v>
      </c>
      <c r="AB507" s="27">
        <f t="shared" si="17"/>
        <v>0.2443218226</v>
      </c>
      <c r="AC507" s="27">
        <f t="shared" si="18"/>
        <v>0.5584869658</v>
      </c>
      <c r="AD507" s="27">
        <f t="shared" si="19"/>
        <v>-0.3199512592</v>
      </c>
      <c r="AE507" s="27">
        <f t="shared" si="20"/>
        <v>0.004807166242</v>
      </c>
      <c r="AF507" s="27">
        <f t="shared" si="21"/>
        <v>0.008525859706</v>
      </c>
      <c r="AG507" s="27">
        <f t="shared" si="22"/>
        <v>-0.0568232761</v>
      </c>
      <c r="AH507" s="27">
        <f t="shared" si="23"/>
        <v>-0.466815525</v>
      </c>
      <c r="AI507" s="27">
        <f t="shared" si="24"/>
        <v>-0.013444946</v>
      </c>
      <c r="AJ507" s="27">
        <f t="shared" si="25"/>
        <v>-0.09673809401</v>
      </c>
      <c r="AK507" s="27">
        <f t="shared" si="26"/>
        <v>-0.3766778063</v>
      </c>
      <c r="AL507" s="27">
        <f t="shared" si="27"/>
        <v>-0.03341974039</v>
      </c>
      <c r="AM507" s="27">
        <f t="shared" si="28"/>
        <v>0.08425925768</v>
      </c>
      <c r="AN507" s="27">
        <f t="shared" si="29"/>
        <v>0.06294338246</v>
      </c>
      <c r="AO507" s="27"/>
      <c r="AP507" s="27"/>
      <c r="AQ507" s="27"/>
    </row>
    <row r="508">
      <c r="A508" s="29">
        <v>7032.0</v>
      </c>
      <c r="B508" s="30">
        <v>578.0</v>
      </c>
      <c r="C508" s="14">
        <v>14.0</v>
      </c>
      <c r="D508" s="15">
        <v>4.0</v>
      </c>
      <c r="E508" s="16">
        <v>2.0</v>
      </c>
      <c r="F508" s="17">
        <v>20.0</v>
      </c>
      <c r="G508" s="18">
        <v>38.0</v>
      </c>
      <c r="H508" s="19">
        <v>19.0</v>
      </c>
      <c r="I508" s="20">
        <v>19.0</v>
      </c>
      <c r="J508" s="21">
        <v>27.0</v>
      </c>
      <c r="K508" s="22">
        <v>15.0</v>
      </c>
      <c r="L508" s="63">
        <f t="shared" si="1"/>
        <v>14</v>
      </c>
      <c r="M508" s="63">
        <f t="shared" si="2"/>
        <v>39</v>
      </c>
      <c r="N508" s="63">
        <f t="shared" si="3"/>
        <v>2</v>
      </c>
      <c r="O508" s="63">
        <f t="shared" si="4"/>
        <v>34</v>
      </c>
      <c r="P508" s="64">
        <f t="shared" si="5"/>
        <v>34</v>
      </c>
      <c r="Q508" s="65">
        <f t="shared" si="6"/>
        <v>0.5393258427</v>
      </c>
      <c r="R508" s="65">
        <f t="shared" si="7"/>
        <v>0.595505618</v>
      </c>
      <c r="S508" s="73">
        <f t="shared" si="8"/>
        <v>0.0276816609</v>
      </c>
      <c r="T508" s="66">
        <f t="shared" si="9"/>
        <v>0.4657534247</v>
      </c>
      <c r="U508" s="27">
        <f t="shared" si="10"/>
        <v>0.4592480099</v>
      </c>
      <c r="V508" s="27">
        <f t="shared" si="11"/>
        <v>-0.354116066</v>
      </c>
      <c r="W508" s="27">
        <f t="shared" si="12"/>
        <v>-2.692127195</v>
      </c>
      <c r="X508" s="27">
        <f t="shared" si="13"/>
        <v>0.467303926</v>
      </c>
      <c r="Y508" s="27">
        <f t="shared" si="14"/>
        <v>-0.006326459388</v>
      </c>
      <c r="Z508" s="27">
        <f t="shared" si="15"/>
        <v>0.245492363</v>
      </c>
      <c r="AA508" s="27">
        <f t="shared" si="16"/>
        <v>2.031348233</v>
      </c>
      <c r="AB508" s="27">
        <f t="shared" si="17"/>
        <v>0.5460435516</v>
      </c>
      <c r="AC508" s="27">
        <f t="shared" si="18"/>
        <v>0.9286945004</v>
      </c>
      <c r="AD508" s="27">
        <f t="shared" si="19"/>
        <v>-0.8298473512</v>
      </c>
      <c r="AE508" s="27">
        <f t="shared" si="20"/>
        <v>0.01284732257</v>
      </c>
      <c r="AF508" s="27">
        <f t="shared" si="21"/>
        <v>0.01695338707</v>
      </c>
      <c r="AG508" s="27">
        <f t="shared" si="22"/>
        <v>-0.08406967596</v>
      </c>
      <c r="AH508" s="27">
        <f t="shared" si="23"/>
        <v>-0.5138699291</v>
      </c>
      <c r="AI508" s="27">
        <f t="shared" si="24"/>
        <v>-0.04169960245</v>
      </c>
      <c r="AJ508" s="27">
        <f t="shared" si="25"/>
        <v>-0.223236491</v>
      </c>
      <c r="AK508" s="27">
        <f t="shared" si="26"/>
        <v>-0.6467441397</v>
      </c>
      <c r="AL508" s="27">
        <f t="shared" si="27"/>
        <v>-0.1202888269</v>
      </c>
      <c r="AM508" s="27">
        <f t="shared" si="28"/>
        <v>0.2256496451</v>
      </c>
      <c r="AN508" s="27">
        <f t="shared" si="29"/>
        <v>0.2629188113</v>
      </c>
      <c r="AO508" s="27"/>
      <c r="AP508" s="27"/>
      <c r="AQ508" s="27"/>
    </row>
    <row r="509">
      <c r="A509" s="29">
        <v>7036.0</v>
      </c>
      <c r="B509" s="30">
        <v>2890.0</v>
      </c>
      <c r="C509" s="14">
        <v>12.0</v>
      </c>
      <c r="D509" s="15">
        <v>20.0</v>
      </c>
      <c r="E509" s="16">
        <v>31.0</v>
      </c>
      <c r="F509" s="17">
        <v>29.0</v>
      </c>
      <c r="G509" s="18">
        <v>121.0</v>
      </c>
      <c r="H509" s="19">
        <v>22.0</v>
      </c>
      <c r="I509" s="20">
        <v>21.0</v>
      </c>
      <c r="J509" s="21">
        <v>36.0</v>
      </c>
      <c r="K509" s="22">
        <v>26.0</v>
      </c>
      <c r="L509" s="63">
        <f t="shared" si="1"/>
        <v>12</v>
      </c>
      <c r="M509" s="63">
        <f t="shared" si="2"/>
        <v>51</v>
      </c>
      <c r="N509" s="63">
        <f t="shared" si="3"/>
        <v>31</v>
      </c>
      <c r="O509" s="63">
        <f t="shared" si="4"/>
        <v>47</v>
      </c>
      <c r="P509" s="64">
        <f t="shared" si="5"/>
        <v>47</v>
      </c>
      <c r="Q509" s="65">
        <f t="shared" si="6"/>
        <v>0.4184397163</v>
      </c>
      <c r="R509" s="65">
        <f t="shared" si="7"/>
        <v>0.4468085106</v>
      </c>
      <c r="S509" s="73">
        <f t="shared" si="8"/>
        <v>0.01487889273</v>
      </c>
      <c r="T509" s="66">
        <f t="shared" si="9"/>
        <v>0.4795918367</v>
      </c>
      <c r="U509" s="27">
        <f t="shared" si="10"/>
        <v>0.4834595678</v>
      </c>
      <c r="V509" s="27">
        <f t="shared" si="11"/>
        <v>-0.1903373855</v>
      </c>
      <c r="W509" s="27">
        <f t="shared" si="12"/>
        <v>-2.019905952</v>
      </c>
      <c r="X509" s="27">
        <f t="shared" si="13"/>
        <v>0.36256101</v>
      </c>
      <c r="Y509" s="27">
        <f t="shared" si="14"/>
        <v>-0.001827753658</v>
      </c>
      <c r="Z509" s="27">
        <f t="shared" si="15"/>
        <v>0.09900383749</v>
      </c>
      <c r="AA509" s="27">
        <f t="shared" si="16"/>
        <v>1.143550974</v>
      </c>
      <c r="AB509" s="27">
        <f t="shared" si="17"/>
        <v>0.2277127875</v>
      </c>
      <c r="AC509" s="27">
        <f t="shared" si="18"/>
        <v>0.5406175199</v>
      </c>
      <c r="AD509" s="27">
        <f t="shared" si="19"/>
        <v>-0.499529969</v>
      </c>
      <c r="AE509" s="27">
        <f t="shared" si="20"/>
        <v>0.001995023585</v>
      </c>
      <c r="AF509" s="27">
        <f t="shared" si="21"/>
        <v>0.003674929304</v>
      </c>
      <c r="AG509" s="27">
        <f t="shared" si="22"/>
        <v>-0.02543835301</v>
      </c>
      <c r="AH509" s="27">
        <f t="shared" si="23"/>
        <v>-0.2170500677</v>
      </c>
      <c r="AI509" s="27">
        <f t="shared" si="24"/>
        <v>-0.009346962924</v>
      </c>
      <c r="AJ509" s="27">
        <f t="shared" si="25"/>
        <v>-0.06984911342</v>
      </c>
      <c r="AK509" s="27">
        <f t="shared" si="26"/>
        <v>-0.2824784478</v>
      </c>
      <c r="AL509" s="27">
        <f t="shared" si="27"/>
        <v>-0.03891948586</v>
      </c>
      <c r="AM509" s="27">
        <f t="shared" si="28"/>
        <v>0.1019139338</v>
      </c>
      <c r="AN509" s="27">
        <f t="shared" si="29"/>
        <v>0.1227910363</v>
      </c>
      <c r="AO509" s="27"/>
      <c r="AP509" s="27"/>
      <c r="AQ509" s="27"/>
    </row>
    <row r="510">
      <c r="A510" s="29">
        <v>7037.0</v>
      </c>
      <c r="B510" s="30">
        <v>1571.0</v>
      </c>
      <c r="C510" s="14">
        <v>6.0</v>
      </c>
      <c r="D510" s="15">
        <v>6.0</v>
      </c>
      <c r="E510" s="16">
        <v>6.0</v>
      </c>
      <c r="F510" s="17">
        <v>30.0</v>
      </c>
      <c r="G510" s="18">
        <v>54.0</v>
      </c>
      <c r="H510" s="19">
        <v>14.0</v>
      </c>
      <c r="I510" s="20">
        <v>12.0</v>
      </c>
      <c r="J510" s="21">
        <v>14.0</v>
      </c>
      <c r="K510" s="22">
        <v>9.0</v>
      </c>
      <c r="L510" s="63">
        <f t="shared" si="1"/>
        <v>6</v>
      </c>
      <c r="M510" s="63">
        <f t="shared" si="2"/>
        <v>44</v>
      </c>
      <c r="N510" s="63">
        <f t="shared" si="3"/>
        <v>6</v>
      </c>
      <c r="O510" s="63">
        <f t="shared" si="4"/>
        <v>21</v>
      </c>
      <c r="P510" s="64">
        <f t="shared" si="5"/>
        <v>21</v>
      </c>
      <c r="Q510" s="65">
        <f t="shared" si="6"/>
        <v>0.3506493506</v>
      </c>
      <c r="R510" s="65">
        <f t="shared" si="7"/>
        <v>0.6493506494</v>
      </c>
      <c r="S510" s="73">
        <f t="shared" si="8"/>
        <v>0.007638446849</v>
      </c>
      <c r="T510" s="66">
        <f t="shared" si="9"/>
        <v>0.3230769231</v>
      </c>
      <c r="U510" s="27">
        <f t="shared" si="10"/>
        <v>0.3235289522</v>
      </c>
      <c r="V510" s="27">
        <f t="shared" si="11"/>
        <v>-0.09771439504</v>
      </c>
      <c r="W510" s="27">
        <f t="shared" si="12"/>
        <v>-2.935546684</v>
      </c>
      <c r="X510" s="27">
        <f t="shared" si="13"/>
        <v>0.3038234129</v>
      </c>
      <c r="Y510" s="27">
        <f t="shared" si="14"/>
        <v>-0.0004817109937</v>
      </c>
      <c r="Z510" s="27">
        <f t="shared" si="15"/>
        <v>0.07386595535</v>
      </c>
      <c r="AA510" s="27">
        <f t="shared" si="16"/>
        <v>2.415300732</v>
      </c>
      <c r="AB510" s="27">
        <f t="shared" si="17"/>
        <v>0.09796298452</v>
      </c>
      <c r="AC510" s="27">
        <f t="shared" si="18"/>
        <v>0.6583973864</v>
      </c>
      <c r="AD510" s="27">
        <f t="shared" si="19"/>
        <v>-0.3507856579</v>
      </c>
      <c r="AE510" s="27">
        <f t="shared" si="20"/>
        <v>0.0002699301392</v>
      </c>
      <c r="AF510" s="27">
        <f t="shared" si="21"/>
        <v>0.001407588557</v>
      </c>
      <c r="AG510" s="27">
        <f t="shared" si="22"/>
        <v>-0.02758284905</v>
      </c>
      <c r="AH510" s="27">
        <f t="shared" si="23"/>
        <v>-0.6662442177</v>
      </c>
      <c r="AI510" s="27">
        <f t="shared" si="24"/>
        <v>-0.002064332055</v>
      </c>
      <c r="AJ510" s="27">
        <f t="shared" si="25"/>
        <v>-0.0436710193</v>
      </c>
      <c r="AK510" s="27">
        <f t="shared" si="26"/>
        <v>-0.4999667731</v>
      </c>
      <c r="AL510" s="27">
        <f t="shared" si="27"/>
        <v>-0.01403078025</v>
      </c>
      <c r="AM510" s="27">
        <f t="shared" si="28"/>
        <v>0.1040091836</v>
      </c>
      <c r="AN510" s="27">
        <f t="shared" si="29"/>
        <v>0.07225819102</v>
      </c>
      <c r="AO510" s="27"/>
      <c r="AP510" s="27"/>
      <c r="AQ510" s="27"/>
    </row>
    <row r="511">
      <c r="A511" s="29">
        <v>7039.0</v>
      </c>
      <c r="B511" s="30">
        <v>2711.0</v>
      </c>
      <c r="C511" s="14">
        <v>34.0</v>
      </c>
      <c r="D511" s="15">
        <v>22.0</v>
      </c>
      <c r="E511" s="16">
        <v>66.0</v>
      </c>
      <c r="F511" s="17">
        <v>47.0</v>
      </c>
      <c r="G511" s="18">
        <v>110.0</v>
      </c>
      <c r="H511" s="19">
        <v>20.0</v>
      </c>
      <c r="I511" s="20">
        <v>43.0</v>
      </c>
      <c r="J511" s="21">
        <v>64.0</v>
      </c>
      <c r="K511" s="22">
        <v>50.0</v>
      </c>
      <c r="L511" s="63">
        <f t="shared" si="1"/>
        <v>34</v>
      </c>
      <c r="M511" s="63">
        <f t="shared" si="2"/>
        <v>67</v>
      </c>
      <c r="N511" s="63">
        <f t="shared" si="3"/>
        <v>66</v>
      </c>
      <c r="O511" s="63">
        <f t="shared" si="4"/>
        <v>93</v>
      </c>
      <c r="P511" s="64">
        <f t="shared" si="5"/>
        <v>93</v>
      </c>
      <c r="Q511" s="65">
        <f t="shared" si="6"/>
        <v>0.4884615385</v>
      </c>
      <c r="R511" s="65">
        <f t="shared" si="7"/>
        <v>0.3884615385</v>
      </c>
      <c r="S511" s="73">
        <f t="shared" si="8"/>
        <v>0.03688675765</v>
      </c>
      <c r="T511" s="66">
        <f t="shared" si="9"/>
        <v>0.58125</v>
      </c>
      <c r="U511" s="27">
        <f t="shared" si="10"/>
        <v>0.5753213454</v>
      </c>
      <c r="V511" s="27">
        <f t="shared" si="11"/>
        <v>-0.4718717404</v>
      </c>
      <c r="W511" s="27">
        <f t="shared" si="12"/>
        <v>-1.756134351</v>
      </c>
      <c r="X511" s="27">
        <f t="shared" si="13"/>
        <v>0.4232320734</v>
      </c>
      <c r="Y511" s="27">
        <f t="shared" si="14"/>
        <v>-0.01123355978</v>
      </c>
      <c r="Z511" s="27">
        <f t="shared" si="15"/>
        <v>0.2133921736</v>
      </c>
      <c r="AA511" s="27">
        <f t="shared" si="16"/>
        <v>0.8643879546</v>
      </c>
      <c r="AB511" s="27">
        <f t="shared" si="17"/>
        <v>0.6589990116</v>
      </c>
      <c r="AC511" s="27">
        <f t="shared" si="18"/>
        <v>0.5486737449</v>
      </c>
      <c r="AD511" s="27">
        <f t="shared" si="19"/>
        <v>-0.6807011693</v>
      </c>
      <c r="AE511" s="27">
        <f t="shared" si="20"/>
        <v>0.03039818424</v>
      </c>
      <c r="AF511" s="27">
        <f t="shared" si="21"/>
        <v>0.019637008</v>
      </c>
      <c r="AG511" s="27">
        <f t="shared" si="22"/>
        <v>-0.04766965813</v>
      </c>
      <c r="AH511" s="27">
        <f t="shared" si="23"/>
        <v>-0.1426394622</v>
      </c>
      <c r="AI511" s="27">
        <f t="shared" si="24"/>
        <v>-0.06706064608</v>
      </c>
      <c r="AJ511" s="27">
        <f t="shared" si="25"/>
        <v>-0.1757457497</v>
      </c>
      <c r="AK511" s="27">
        <f t="shared" si="26"/>
        <v>-0.2492504609</v>
      </c>
      <c r="AL511" s="27">
        <f t="shared" si="27"/>
        <v>-0.1314806711</v>
      </c>
      <c r="AM511" s="27">
        <f t="shared" si="28"/>
        <v>0.1207410928</v>
      </c>
      <c r="AN511" s="27">
        <f t="shared" si="29"/>
        <v>0.1953255639</v>
      </c>
      <c r="AO511" s="27"/>
      <c r="AP511" s="27"/>
      <c r="AQ511" s="27"/>
    </row>
    <row r="512">
      <c r="A512" s="29">
        <v>7040.0</v>
      </c>
      <c r="B512" s="30">
        <v>2136.0</v>
      </c>
      <c r="C512" s="14">
        <v>27.0</v>
      </c>
      <c r="D512" s="15">
        <v>11.0</v>
      </c>
      <c r="E512" s="16">
        <v>40.0</v>
      </c>
      <c r="F512" s="17">
        <v>32.0</v>
      </c>
      <c r="G512" s="18">
        <v>120.0</v>
      </c>
      <c r="H512" s="19">
        <v>20.0</v>
      </c>
      <c r="I512" s="20">
        <v>58.0</v>
      </c>
      <c r="J512" s="21">
        <v>48.0</v>
      </c>
      <c r="K512" s="22">
        <v>35.0</v>
      </c>
      <c r="L512" s="63">
        <f t="shared" si="1"/>
        <v>27</v>
      </c>
      <c r="M512" s="63">
        <f t="shared" si="2"/>
        <v>52</v>
      </c>
      <c r="N512" s="63">
        <f t="shared" si="3"/>
        <v>40</v>
      </c>
      <c r="O512" s="63">
        <f t="shared" si="4"/>
        <v>93</v>
      </c>
      <c r="P512" s="64">
        <f t="shared" si="5"/>
        <v>93</v>
      </c>
      <c r="Q512" s="65">
        <f t="shared" si="6"/>
        <v>0.5660377358</v>
      </c>
      <c r="R512" s="65">
        <f t="shared" si="7"/>
        <v>0.3726415094</v>
      </c>
      <c r="S512" s="73">
        <f t="shared" si="8"/>
        <v>0.0313670412</v>
      </c>
      <c r="T512" s="66">
        <f t="shared" si="9"/>
        <v>0.6413793103</v>
      </c>
      <c r="U512" s="27">
        <f t="shared" si="10"/>
        <v>0.6358120746</v>
      </c>
      <c r="V512" s="27">
        <f t="shared" si="11"/>
        <v>-0.401261083</v>
      </c>
      <c r="W512" s="27">
        <f t="shared" si="12"/>
        <v>-1.684616083</v>
      </c>
      <c r="X512" s="27">
        <f t="shared" si="13"/>
        <v>0.4904486959</v>
      </c>
      <c r="Y512" s="27">
        <f t="shared" si="14"/>
        <v>-0.008123132639</v>
      </c>
      <c r="Z512" s="27">
        <f t="shared" si="15"/>
        <v>0.1740703344</v>
      </c>
      <c r="AA512" s="27">
        <f t="shared" si="16"/>
        <v>0.7954174518</v>
      </c>
      <c r="AB512" s="27">
        <f t="shared" si="17"/>
        <v>0.649385889</v>
      </c>
      <c r="AC512" s="27">
        <f t="shared" si="18"/>
        <v>0.6099193272</v>
      </c>
      <c r="AD512" s="27">
        <f t="shared" si="19"/>
        <v>-0.9140848707</v>
      </c>
      <c r="AE512" s="27">
        <f t="shared" si="20"/>
        <v>0.01869204676</v>
      </c>
      <c r="AF512" s="27">
        <f t="shared" si="21"/>
        <v>0.01362149155</v>
      </c>
      <c r="AG512" s="27">
        <f t="shared" si="22"/>
        <v>-0.03730194852</v>
      </c>
      <c r="AH512" s="27">
        <f t="shared" si="23"/>
        <v>-0.1259126332</v>
      </c>
      <c r="AI512" s="27">
        <f t="shared" si="24"/>
        <v>-0.05619386311</v>
      </c>
      <c r="AJ512" s="27">
        <f t="shared" si="25"/>
        <v>-0.1661292557</v>
      </c>
      <c r="AK512" s="27">
        <f t="shared" si="26"/>
        <v>-0.2657892376</v>
      </c>
      <c r="AL512" s="27">
        <f t="shared" si="27"/>
        <v>-0.1501395149</v>
      </c>
      <c r="AM512" s="27">
        <f t="shared" si="28"/>
        <v>0.1555350707</v>
      </c>
      <c r="AN512" s="27">
        <f t="shared" si="29"/>
        <v>0.3039513826</v>
      </c>
      <c r="AO512" s="27"/>
      <c r="AP512" s="27"/>
      <c r="AQ512" s="27"/>
    </row>
    <row r="513">
      <c r="A513" s="29">
        <v>7041.0</v>
      </c>
      <c r="B513" s="30">
        <v>1818.0</v>
      </c>
      <c r="C513" s="14">
        <v>25.0</v>
      </c>
      <c r="D513" s="15">
        <v>15.0</v>
      </c>
      <c r="E513" s="16">
        <v>45.0</v>
      </c>
      <c r="F513" s="17">
        <v>31.0</v>
      </c>
      <c r="G513" s="18">
        <v>102.0</v>
      </c>
      <c r="H513" s="19">
        <v>20.0</v>
      </c>
      <c r="I513" s="20">
        <v>47.0</v>
      </c>
      <c r="J513" s="21">
        <v>45.0</v>
      </c>
      <c r="K513" s="22">
        <v>40.0</v>
      </c>
      <c r="L513" s="63">
        <f t="shared" si="1"/>
        <v>25</v>
      </c>
      <c r="M513" s="63">
        <f t="shared" si="2"/>
        <v>51</v>
      </c>
      <c r="N513" s="63">
        <f t="shared" si="3"/>
        <v>45</v>
      </c>
      <c r="O513" s="63">
        <f t="shared" si="4"/>
        <v>87</v>
      </c>
      <c r="P513" s="64">
        <f t="shared" si="5"/>
        <v>87</v>
      </c>
      <c r="Q513" s="65">
        <f t="shared" si="6"/>
        <v>0.5384615385</v>
      </c>
      <c r="R513" s="65">
        <f t="shared" si="7"/>
        <v>0.3653846154</v>
      </c>
      <c r="S513" s="73">
        <f t="shared" si="8"/>
        <v>0.03850385039</v>
      </c>
      <c r="T513" s="66">
        <f t="shared" si="9"/>
        <v>0.6304347826</v>
      </c>
      <c r="U513" s="27">
        <f t="shared" si="10"/>
        <v>0.6295522097</v>
      </c>
      <c r="V513" s="27">
        <f t="shared" si="11"/>
        <v>-0.4925583068</v>
      </c>
      <c r="W513" s="27">
        <f t="shared" si="12"/>
        <v>-1.651809538</v>
      </c>
      <c r="X513" s="27">
        <f t="shared" si="13"/>
        <v>0.4665550415</v>
      </c>
      <c r="Y513" s="27">
        <f t="shared" si="14"/>
        <v>-0.01224009415</v>
      </c>
      <c r="Z513" s="27">
        <f t="shared" si="15"/>
        <v>0.2095146508</v>
      </c>
      <c r="AA513" s="27">
        <f t="shared" si="16"/>
        <v>0.7647388776</v>
      </c>
      <c r="AB513" s="27">
        <f t="shared" si="17"/>
        <v>0.7583029694</v>
      </c>
      <c r="AC513" s="27">
        <f t="shared" si="18"/>
        <v>0.5689062764</v>
      </c>
      <c r="AD513" s="27">
        <f t="shared" si="19"/>
        <v>-0.8271897153</v>
      </c>
      <c r="AE513" s="27">
        <f t="shared" si="20"/>
        <v>0.03457392448</v>
      </c>
      <c r="AF513" s="27">
        <f t="shared" si="21"/>
        <v>0.02012541784</v>
      </c>
      <c r="AG513" s="27">
        <f t="shared" si="22"/>
        <v>-0.04402305518</v>
      </c>
      <c r="AH513" s="27">
        <f t="shared" si="23"/>
        <v>-0.1186988161</v>
      </c>
      <c r="AI513" s="27">
        <f t="shared" si="24"/>
        <v>-0.08054886131</v>
      </c>
      <c r="AJ513" s="27">
        <f t="shared" si="25"/>
        <v>-0.1902151288</v>
      </c>
      <c r="AK513" s="27">
        <f t="shared" si="26"/>
        <v>-0.243088687</v>
      </c>
      <c r="AL513" s="27">
        <f t="shared" si="27"/>
        <v>-0.1667800963</v>
      </c>
      <c r="AM513" s="27">
        <f t="shared" si="28"/>
        <v>0.1380085405</v>
      </c>
      <c r="AN513" s="27">
        <f t="shared" si="29"/>
        <v>0.2616568031</v>
      </c>
      <c r="AO513" s="27"/>
      <c r="AP513" s="27"/>
      <c r="AQ513" s="27"/>
    </row>
    <row r="514">
      <c r="A514" s="29">
        <v>7042.0</v>
      </c>
      <c r="B514" s="30">
        <v>1767.0</v>
      </c>
      <c r="C514" s="14">
        <v>9.0</v>
      </c>
      <c r="D514" s="15">
        <v>9.0</v>
      </c>
      <c r="E514" s="16">
        <v>23.0</v>
      </c>
      <c r="F514" s="17">
        <v>41.0</v>
      </c>
      <c r="G514" s="18">
        <v>115.0</v>
      </c>
      <c r="H514" s="19">
        <v>15.0</v>
      </c>
      <c r="I514" s="20">
        <v>18.0</v>
      </c>
      <c r="J514" s="21">
        <v>14.0</v>
      </c>
      <c r="K514" s="22">
        <v>28.0</v>
      </c>
      <c r="L514" s="63">
        <f t="shared" si="1"/>
        <v>9</v>
      </c>
      <c r="M514" s="63">
        <f t="shared" si="2"/>
        <v>56</v>
      </c>
      <c r="N514" s="63">
        <f t="shared" si="3"/>
        <v>23</v>
      </c>
      <c r="O514" s="63">
        <f t="shared" si="4"/>
        <v>46</v>
      </c>
      <c r="P514" s="64">
        <f t="shared" si="5"/>
        <v>46</v>
      </c>
      <c r="Q514" s="65">
        <f t="shared" si="6"/>
        <v>0.4104477612</v>
      </c>
      <c r="R514" s="65">
        <f t="shared" si="7"/>
        <v>0.4850746269</v>
      </c>
      <c r="S514" s="73">
        <f t="shared" si="8"/>
        <v>0.01810979061</v>
      </c>
      <c r="T514" s="66">
        <f t="shared" si="9"/>
        <v>0.4509803922</v>
      </c>
      <c r="U514" s="27">
        <f t="shared" si="10"/>
        <v>0.4496230316</v>
      </c>
      <c r="V514" s="27">
        <f t="shared" si="11"/>
        <v>-0.231668462</v>
      </c>
      <c r="W514" s="27">
        <f t="shared" si="12"/>
        <v>-2.192897187</v>
      </c>
      <c r="X514" s="27">
        <f t="shared" si="13"/>
        <v>0.3556363056</v>
      </c>
      <c r="Y514" s="27">
        <f t="shared" si="14"/>
        <v>-0.002707717137</v>
      </c>
      <c r="Z514" s="27">
        <f t="shared" si="15"/>
        <v>0.130822356</v>
      </c>
      <c r="AA514" s="27">
        <f t="shared" si="16"/>
        <v>1.347813404</v>
      </c>
      <c r="AB514" s="27">
        <f t="shared" si="17"/>
        <v>0.2718662068</v>
      </c>
      <c r="AC514" s="27">
        <f t="shared" si="18"/>
        <v>0.5757079537</v>
      </c>
      <c r="AD514" s="27">
        <f t="shared" si="19"/>
        <v>-0.4806307279</v>
      </c>
      <c r="AE514" s="27">
        <f t="shared" si="20"/>
        <v>0.003597298546</v>
      </c>
      <c r="AF514" s="27">
        <f t="shared" si="21"/>
        <v>0.005910466257</v>
      </c>
      <c r="AG514" s="27">
        <f t="shared" si="22"/>
        <v>-0.03649270435</v>
      </c>
      <c r="AH514" s="27">
        <f t="shared" si="23"/>
        <v>-0.2777290382</v>
      </c>
      <c r="AI514" s="27">
        <f t="shared" si="24"/>
        <v>-0.01358254474</v>
      </c>
      <c r="AJ514" s="27">
        <f t="shared" si="25"/>
        <v>-0.09053485861</v>
      </c>
      <c r="AK514" s="27">
        <f t="shared" si="26"/>
        <v>-0.3265762164</v>
      </c>
      <c r="AL514" s="27">
        <f t="shared" si="27"/>
        <v>-0.04557848598</v>
      </c>
      <c r="AM514" s="27">
        <f t="shared" si="28"/>
        <v>0.1064561292</v>
      </c>
      <c r="AN514" s="27">
        <f t="shared" si="29"/>
        <v>0.1158888468</v>
      </c>
      <c r="AO514" s="27"/>
      <c r="AP514" s="27"/>
      <c r="AQ514" s="27"/>
    </row>
    <row r="515">
      <c r="A515" s="29">
        <v>7047.0</v>
      </c>
      <c r="B515" s="30">
        <v>2495.0</v>
      </c>
      <c r="C515" s="14">
        <v>17.0</v>
      </c>
      <c r="D515" s="15">
        <v>11.0</v>
      </c>
      <c r="E515" s="16">
        <v>28.0</v>
      </c>
      <c r="F515" s="17">
        <v>45.0</v>
      </c>
      <c r="G515" s="18">
        <v>188.0</v>
      </c>
      <c r="H515" s="19">
        <v>38.0</v>
      </c>
      <c r="I515" s="20">
        <v>22.0</v>
      </c>
      <c r="J515" s="21">
        <v>45.0</v>
      </c>
      <c r="K515" s="22">
        <v>26.0</v>
      </c>
      <c r="L515" s="63">
        <f t="shared" si="1"/>
        <v>17</v>
      </c>
      <c r="M515" s="63">
        <f t="shared" si="2"/>
        <v>83</v>
      </c>
      <c r="N515" s="63">
        <f t="shared" si="3"/>
        <v>28</v>
      </c>
      <c r="O515" s="63">
        <f t="shared" si="4"/>
        <v>48</v>
      </c>
      <c r="P515" s="64">
        <f t="shared" si="5"/>
        <v>48</v>
      </c>
      <c r="Q515" s="65">
        <f t="shared" si="6"/>
        <v>0.3693181818</v>
      </c>
      <c r="R515" s="65">
        <f t="shared" si="7"/>
        <v>0.5681818182</v>
      </c>
      <c r="S515" s="73">
        <f t="shared" si="8"/>
        <v>0.01803607214</v>
      </c>
      <c r="T515" s="66">
        <f t="shared" si="9"/>
        <v>0.3664122137</v>
      </c>
      <c r="U515" s="27">
        <f t="shared" si="10"/>
        <v>0.3679326596</v>
      </c>
      <c r="V515" s="27">
        <f t="shared" si="11"/>
        <v>-0.2307254227</v>
      </c>
      <c r="W515" s="27">
        <f t="shared" si="12"/>
        <v>-2.568603348</v>
      </c>
      <c r="X515" s="27">
        <f t="shared" si="13"/>
        <v>0.3199991965</v>
      </c>
      <c r="Y515" s="27">
        <f t="shared" si="14"/>
        <v>-0.002685717714</v>
      </c>
      <c r="Z515" s="27">
        <f t="shared" si="15"/>
        <v>0.1526122077</v>
      </c>
      <c r="AA515" s="27">
        <f t="shared" si="16"/>
        <v>1.849214623</v>
      </c>
      <c r="AB515" s="27">
        <f t="shared" si="17"/>
        <v>0.2436276412</v>
      </c>
      <c r="AC515" s="27">
        <f t="shared" si="18"/>
        <v>0.6067695821</v>
      </c>
      <c r="AD515" s="27">
        <f t="shared" si="19"/>
        <v>-0.3891321632</v>
      </c>
      <c r="AE515" s="27">
        <f t="shared" si="20"/>
        <v>0.00355354719</v>
      </c>
      <c r="AF515" s="27">
        <f t="shared" si="21"/>
        <v>0.006866850403</v>
      </c>
      <c r="AG515" s="27">
        <f t="shared" si="22"/>
        <v>-0.0498645761</v>
      </c>
      <c r="AH515" s="27">
        <f t="shared" si="23"/>
        <v>-0.4463315755</v>
      </c>
      <c r="AI515" s="27">
        <f t="shared" si="24"/>
        <v>-0.01212218791</v>
      </c>
      <c r="AJ515" s="27">
        <f t="shared" si="25"/>
        <v>-0.09503113895</v>
      </c>
      <c r="AK515" s="27">
        <f t="shared" si="26"/>
        <v>-0.4031669273</v>
      </c>
      <c r="AL515" s="27">
        <f t="shared" si="27"/>
        <v>-0.03675141164</v>
      </c>
      <c r="AM515" s="27">
        <f t="shared" si="28"/>
        <v>0.1009566754</v>
      </c>
      <c r="AN515" s="27">
        <f t="shared" si="29"/>
        <v>0.0844247988</v>
      </c>
      <c r="AO515" s="27"/>
      <c r="AP515" s="27"/>
      <c r="AQ515" s="27"/>
    </row>
    <row r="516">
      <c r="A516" s="29">
        <v>7053.0</v>
      </c>
      <c r="B516" s="30">
        <v>629.0</v>
      </c>
      <c r="C516" s="14">
        <v>2.0</v>
      </c>
      <c r="D516" s="15">
        <v>4.0</v>
      </c>
      <c r="E516" s="16">
        <v>6.0</v>
      </c>
      <c r="F516" s="17">
        <v>10.0</v>
      </c>
      <c r="G516" s="18">
        <v>61.0</v>
      </c>
      <c r="H516" s="19">
        <v>6.0</v>
      </c>
      <c r="I516" s="20">
        <v>9.0</v>
      </c>
      <c r="J516" s="21">
        <v>16.0</v>
      </c>
      <c r="K516" s="22">
        <v>7.0</v>
      </c>
      <c r="L516" s="63">
        <f t="shared" si="1"/>
        <v>2</v>
      </c>
      <c r="M516" s="63">
        <f t="shared" si="2"/>
        <v>16</v>
      </c>
      <c r="N516" s="63">
        <f t="shared" si="3"/>
        <v>6</v>
      </c>
      <c r="O516" s="63">
        <f t="shared" si="4"/>
        <v>16</v>
      </c>
      <c r="P516" s="64">
        <f t="shared" si="5"/>
        <v>16</v>
      </c>
      <c r="Q516" s="65">
        <f t="shared" si="6"/>
        <v>0.45</v>
      </c>
      <c r="R516" s="65">
        <f t="shared" si="7"/>
        <v>0.45</v>
      </c>
      <c r="S516" s="73">
        <f t="shared" si="8"/>
        <v>0.01271860095</v>
      </c>
      <c r="T516" s="66">
        <f t="shared" si="9"/>
        <v>0.5</v>
      </c>
      <c r="U516" s="27">
        <f t="shared" si="10"/>
        <v>0.5011517783</v>
      </c>
      <c r="V516" s="27">
        <f t="shared" si="11"/>
        <v>-0.1627019763</v>
      </c>
      <c r="W516" s="27">
        <f t="shared" si="12"/>
        <v>-2.034333852</v>
      </c>
      <c r="X516" s="27">
        <f t="shared" si="13"/>
        <v>0.3899067133</v>
      </c>
      <c r="Y516" s="27">
        <f t="shared" si="14"/>
        <v>-0.001335534524</v>
      </c>
      <c r="Z516" s="27">
        <f t="shared" si="15"/>
        <v>0.0852337967</v>
      </c>
      <c r="AA516" s="27">
        <f t="shared" si="16"/>
        <v>1.159945761</v>
      </c>
      <c r="AB516" s="27">
        <f t="shared" si="17"/>
        <v>0.2093320676</v>
      </c>
      <c r="AC516" s="27">
        <f t="shared" si="18"/>
        <v>0.5855457156</v>
      </c>
      <c r="AD516" s="27">
        <f t="shared" si="19"/>
        <v>-0.5777244904</v>
      </c>
      <c r="AE516" s="27">
        <f t="shared" si="20"/>
        <v>0.0012461038</v>
      </c>
      <c r="AF516" s="27">
        <f t="shared" si="21"/>
        <v>0.002704441074</v>
      </c>
      <c r="AG516" s="27">
        <f t="shared" si="22"/>
        <v>-0.02205666628</v>
      </c>
      <c r="AH516" s="27">
        <f t="shared" si="23"/>
        <v>-0.2217344417</v>
      </c>
      <c r="AI516" s="27">
        <f t="shared" si="24"/>
        <v>-0.007344928835</v>
      </c>
      <c r="AJ516" s="27">
        <f t="shared" si="25"/>
        <v>-0.06466962142</v>
      </c>
      <c r="AK516" s="27">
        <f t="shared" si="26"/>
        <v>-0.3081392966</v>
      </c>
      <c r="AL516" s="27">
        <f t="shared" si="27"/>
        <v>-0.03847645509</v>
      </c>
      <c r="AM516" s="27">
        <f t="shared" si="28"/>
        <v>0.1187090616</v>
      </c>
      <c r="AN516" s="27">
        <f t="shared" si="29"/>
        <v>0.1527233737</v>
      </c>
      <c r="AO516" s="27"/>
      <c r="AP516" s="27"/>
      <c r="AQ516" s="27"/>
    </row>
    <row r="517">
      <c r="A517" s="29">
        <v>7055.0</v>
      </c>
      <c r="B517" s="30">
        <v>3274.0</v>
      </c>
      <c r="C517" s="14">
        <v>19.0</v>
      </c>
      <c r="D517" s="15">
        <v>12.0</v>
      </c>
      <c r="E517" s="16">
        <v>23.0</v>
      </c>
      <c r="F517" s="17">
        <v>43.0</v>
      </c>
      <c r="G517" s="18">
        <v>132.0</v>
      </c>
      <c r="H517" s="19">
        <v>37.0</v>
      </c>
      <c r="I517" s="20">
        <v>23.0</v>
      </c>
      <c r="J517" s="21">
        <v>24.0</v>
      </c>
      <c r="K517" s="22">
        <v>24.0</v>
      </c>
      <c r="L517" s="63">
        <f t="shared" si="1"/>
        <v>19</v>
      </c>
      <c r="M517" s="63">
        <f t="shared" si="2"/>
        <v>80</v>
      </c>
      <c r="N517" s="63">
        <f t="shared" si="3"/>
        <v>23</v>
      </c>
      <c r="O517" s="63">
        <f t="shared" si="4"/>
        <v>47</v>
      </c>
      <c r="P517" s="64">
        <f t="shared" si="5"/>
        <v>47</v>
      </c>
      <c r="Q517" s="65">
        <f t="shared" si="6"/>
        <v>0.3905325444</v>
      </c>
      <c r="R517" s="65">
        <f t="shared" si="7"/>
        <v>0.5857988166</v>
      </c>
      <c r="S517" s="73">
        <f t="shared" si="8"/>
        <v>0.01282834453</v>
      </c>
      <c r="T517" s="66">
        <f t="shared" si="9"/>
        <v>0.3700787402</v>
      </c>
      <c r="U517" s="27">
        <f t="shared" si="10"/>
        <v>0.3778512787</v>
      </c>
      <c r="V517" s="27">
        <f t="shared" si="11"/>
        <v>-0.1641058647</v>
      </c>
      <c r="W517" s="27">
        <f t="shared" si="12"/>
        <v>-2.648245251</v>
      </c>
      <c r="X517" s="27">
        <f t="shared" si="13"/>
        <v>0.3383805796</v>
      </c>
      <c r="Y517" s="27">
        <f t="shared" si="14"/>
        <v>-0.001358681514</v>
      </c>
      <c r="Z517" s="27">
        <f t="shared" si="15"/>
        <v>0.1119126254</v>
      </c>
      <c r="AA517" s="27">
        <f t="shared" si="16"/>
        <v>1.965665588</v>
      </c>
      <c r="AB517" s="27">
        <f t="shared" si="17"/>
        <v>0.1832364014</v>
      </c>
      <c r="AC517" s="27">
        <f t="shared" si="18"/>
        <v>0.6615177488</v>
      </c>
      <c r="AD517" s="27">
        <f t="shared" si="19"/>
        <v>-0.4351211689</v>
      </c>
      <c r="AE517" s="27">
        <f t="shared" si="20"/>
        <v>0.001278639279</v>
      </c>
      <c r="AF517" s="27">
        <f t="shared" si="21"/>
        <v>0.00358159147</v>
      </c>
      <c r="AG517" s="27">
        <f t="shared" si="22"/>
        <v>-0.03770015177</v>
      </c>
      <c r="AH517" s="27">
        <f t="shared" si="23"/>
        <v>-0.4891489046</v>
      </c>
      <c r="AI517" s="27">
        <f t="shared" si="24"/>
        <v>-0.006484774176</v>
      </c>
      <c r="AJ517" s="27">
        <f t="shared" si="25"/>
        <v>-0.07369063276</v>
      </c>
      <c r="AK517" s="27">
        <f t="shared" si="26"/>
        <v>-0.4531727179</v>
      </c>
      <c r="AL517" s="27">
        <f t="shared" si="27"/>
        <v>-0.02922912139</v>
      </c>
      <c r="AM517" s="27">
        <f t="shared" si="28"/>
        <v>0.1163882886</v>
      </c>
      <c r="AN517" s="27">
        <f t="shared" si="29"/>
        <v>0.09982507856</v>
      </c>
      <c r="AO517" s="27"/>
      <c r="AP517" s="27"/>
      <c r="AQ517" s="27"/>
    </row>
    <row r="518">
      <c r="A518" s="29">
        <v>7056.0</v>
      </c>
      <c r="B518" s="30">
        <v>2345.0</v>
      </c>
      <c r="C518" s="14">
        <v>20.0</v>
      </c>
      <c r="D518" s="15">
        <v>27.0</v>
      </c>
      <c r="E518" s="16">
        <v>22.0</v>
      </c>
      <c r="F518" s="17">
        <v>39.0</v>
      </c>
      <c r="G518" s="18">
        <v>153.0</v>
      </c>
      <c r="H518" s="19">
        <v>24.0</v>
      </c>
      <c r="I518" s="20">
        <v>28.0</v>
      </c>
      <c r="J518" s="21">
        <v>47.0</v>
      </c>
      <c r="K518" s="22">
        <v>20.0</v>
      </c>
      <c r="L518" s="63">
        <f t="shared" si="1"/>
        <v>20</v>
      </c>
      <c r="M518" s="63">
        <f t="shared" si="2"/>
        <v>63</v>
      </c>
      <c r="N518" s="63">
        <f t="shared" si="3"/>
        <v>22</v>
      </c>
      <c r="O518" s="63">
        <f t="shared" si="4"/>
        <v>48</v>
      </c>
      <c r="P518" s="64">
        <f t="shared" si="5"/>
        <v>48</v>
      </c>
      <c r="Q518" s="65">
        <f t="shared" si="6"/>
        <v>0.4444444444</v>
      </c>
      <c r="R518" s="65">
        <f t="shared" si="7"/>
        <v>0.5424836601</v>
      </c>
      <c r="S518" s="73">
        <f t="shared" si="8"/>
        <v>0.01791044776</v>
      </c>
      <c r="T518" s="66">
        <f t="shared" si="9"/>
        <v>0.4324324324</v>
      </c>
      <c r="U518" s="27">
        <f t="shared" si="10"/>
        <v>0.4355218634</v>
      </c>
      <c r="V518" s="27">
        <f t="shared" si="11"/>
        <v>-0.22911838</v>
      </c>
      <c r="W518" s="27">
        <f t="shared" si="12"/>
        <v>-2.452428609</v>
      </c>
      <c r="X518" s="27">
        <f t="shared" si="13"/>
        <v>0.3850930501</v>
      </c>
      <c r="Y518" s="27">
        <f t="shared" si="14"/>
        <v>-0.002648435025</v>
      </c>
      <c r="Z518" s="27">
        <f t="shared" si="15"/>
        <v>0.1446948533</v>
      </c>
      <c r="AA518" s="27">
        <f t="shared" si="16"/>
        <v>1.685722089</v>
      </c>
      <c r="AB518" s="27">
        <f t="shared" si="17"/>
        <v>0.2911439924</v>
      </c>
      <c r="AC518" s="27">
        <f t="shared" si="18"/>
        <v>0.6971719791</v>
      </c>
      <c r="AD518" s="27">
        <f t="shared" si="19"/>
        <v>-0.5635477425</v>
      </c>
      <c r="AE518" s="27">
        <f t="shared" si="20"/>
        <v>0.003479809951</v>
      </c>
      <c r="AF518" s="27">
        <f t="shared" si="21"/>
        <v>0.006465258213</v>
      </c>
      <c r="AG518" s="27">
        <f t="shared" si="22"/>
        <v>-0.04513934675</v>
      </c>
      <c r="AH518" s="27">
        <f t="shared" si="23"/>
        <v>-0.3884683134</v>
      </c>
      <c r="AI518" s="27">
        <f t="shared" si="24"/>
        <v>-0.01438555971</v>
      </c>
      <c r="AJ518" s="27">
        <f t="shared" si="25"/>
        <v>-0.1084292706</v>
      </c>
      <c r="AK518" s="27">
        <f t="shared" si="26"/>
        <v>-0.4422831057</v>
      </c>
      <c r="AL518" s="27">
        <f t="shared" si="27"/>
        <v>-0.05285329784</v>
      </c>
      <c r="AM518" s="27">
        <f t="shared" si="28"/>
        <v>0.1395943869</v>
      </c>
      <c r="AN518" s="27">
        <f t="shared" si="29"/>
        <v>0.1471364974</v>
      </c>
      <c r="AO518" s="27"/>
      <c r="AP518" s="27"/>
      <c r="AQ518" s="27"/>
    </row>
    <row r="519">
      <c r="A519" s="29">
        <v>7057.0</v>
      </c>
      <c r="B519" s="30">
        <v>1104.0</v>
      </c>
      <c r="C519" s="14">
        <v>9.0</v>
      </c>
      <c r="D519" s="15">
        <v>7.0</v>
      </c>
      <c r="E519" s="16">
        <v>9.0</v>
      </c>
      <c r="F519" s="17">
        <v>21.0</v>
      </c>
      <c r="G519" s="18">
        <v>80.0</v>
      </c>
      <c r="H519" s="19">
        <v>10.0</v>
      </c>
      <c r="I519" s="20">
        <v>12.0</v>
      </c>
      <c r="J519" s="21">
        <v>20.0</v>
      </c>
      <c r="K519" s="22">
        <v>20.0</v>
      </c>
      <c r="L519" s="63">
        <f t="shared" si="1"/>
        <v>9</v>
      </c>
      <c r="M519" s="63">
        <f t="shared" si="2"/>
        <v>31</v>
      </c>
      <c r="N519" s="63">
        <f t="shared" si="3"/>
        <v>9</v>
      </c>
      <c r="O519" s="63">
        <f t="shared" si="4"/>
        <v>32</v>
      </c>
      <c r="P519" s="64">
        <f t="shared" si="5"/>
        <v>32</v>
      </c>
      <c r="Q519" s="65">
        <f t="shared" si="6"/>
        <v>0.5061728395</v>
      </c>
      <c r="R519" s="65">
        <f t="shared" si="7"/>
        <v>0.4938271605</v>
      </c>
      <c r="S519" s="73">
        <f t="shared" si="8"/>
        <v>0.01630434783</v>
      </c>
      <c r="T519" s="66">
        <f t="shared" si="9"/>
        <v>0.5079365079</v>
      </c>
      <c r="U519" s="27">
        <f t="shared" si="10"/>
        <v>0.5070067762</v>
      </c>
      <c r="V519" s="27">
        <f t="shared" si="11"/>
        <v>-0.2085724383</v>
      </c>
      <c r="W519" s="27">
        <f t="shared" si="12"/>
        <v>-2.232465132</v>
      </c>
      <c r="X519" s="27">
        <f t="shared" si="13"/>
        <v>0.438578196</v>
      </c>
      <c r="Y519" s="27">
        <f t="shared" si="14"/>
        <v>-0.002194741114</v>
      </c>
      <c r="Z519" s="27">
        <f t="shared" si="15"/>
        <v>0.1199053009</v>
      </c>
      <c r="AA519" s="27">
        <f t="shared" si="16"/>
        <v>1.396891258</v>
      </c>
      <c r="AB519" s="27">
        <f t="shared" si="17"/>
        <v>0.3018465229</v>
      </c>
      <c r="AC519" s="27">
        <f t="shared" si="18"/>
        <v>0.7227857644</v>
      </c>
      <c r="AD519" s="27">
        <f t="shared" si="19"/>
        <v>-0.7309596876</v>
      </c>
      <c r="AE519" s="27">
        <f t="shared" si="20"/>
        <v>0.002625103861</v>
      </c>
      <c r="AF519" s="27">
        <f t="shared" si="21"/>
        <v>0.004877173015</v>
      </c>
      <c r="AG519" s="27">
        <f t="shared" si="22"/>
        <v>-0.03405092232</v>
      </c>
      <c r="AH519" s="27">
        <f t="shared" si="23"/>
        <v>-0.2930356999</v>
      </c>
      <c r="AI519" s="27">
        <f t="shared" si="24"/>
        <v>-0.01357694619</v>
      </c>
      <c r="AJ519" s="27">
        <f t="shared" si="25"/>
        <v>-0.1023324075</v>
      </c>
      <c r="AK519" s="27">
        <f t="shared" si="26"/>
        <v>-0.4174056547</v>
      </c>
      <c r="AL519" s="27">
        <f t="shared" si="27"/>
        <v>-0.06240678233</v>
      </c>
      <c r="AM519" s="27">
        <f t="shared" si="28"/>
        <v>0.1648234417</v>
      </c>
      <c r="AN519" s="27">
        <f t="shared" si="29"/>
        <v>0.2173524207</v>
      </c>
      <c r="AO519" s="27"/>
      <c r="AP519" s="27"/>
      <c r="AQ519" s="27"/>
    </row>
    <row r="520">
      <c r="A520" s="29">
        <v>7058.0</v>
      </c>
      <c r="B520" s="30">
        <v>922.0</v>
      </c>
      <c r="C520" s="14">
        <v>9.0</v>
      </c>
      <c r="D520" s="15">
        <v>18.0</v>
      </c>
      <c r="E520" s="16">
        <v>7.0</v>
      </c>
      <c r="F520" s="17">
        <v>18.0</v>
      </c>
      <c r="G520" s="18">
        <v>83.0</v>
      </c>
      <c r="H520" s="19">
        <v>11.0</v>
      </c>
      <c r="I520" s="20">
        <v>14.0</v>
      </c>
      <c r="J520" s="21">
        <v>12.0</v>
      </c>
      <c r="K520" s="22">
        <v>7.0</v>
      </c>
      <c r="L520" s="63">
        <f t="shared" si="1"/>
        <v>9</v>
      </c>
      <c r="M520" s="63">
        <f t="shared" si="2"/>
        <v>29</v>
      </c>
      <c r="N520" s="63">
        <f t="shared" si="3"/>
        <v>7</v>
      </c>
      <c r="O520" s="63">
        <f t="shared" si="4"/>
        <v>21</v>
      </c>
      <c r="P520" s="64">
        <f t="shared" si="5"/>
        <v>21</v>
      </c>
      <c r="Q520" s="65">
        <f t="shared" si="6"/>
        <v>0.4545454545</v>
      </c>
      <c r="R520" s="65">
        <f t="shared" si="7"/>
        <v>0.5757575758</v>
      </c>
      <c r="S520" s="73">
        <f t="shared" si="8"/>
        <v>0.01735357918</v>
      </c>
      <c r="T520" s="66">
        <f t="shared" si="9"/>
        <v>0.42</v>
      </c>
      <c r="U520" s="27">
        <f t="shared" si="10"/>
        <v>0.4216299428</v>
      </c>
      <c r="V520" s="27">
        <f t="shared" si="11"/>
        <v>-0.2219946704</v>
      </c>
      <c r="W520" s="27">
        <f t="shared" si="12"/>
        <v>-2.602851393</v>
      </c>
      <c r="X520" s="27">
        <f t="shared" si="13"/>
        <v>0.3938451649</v>
      </c>
      <c r="Y520" s="27">
        <f t="shared" si="14"/>
        <v>-0.002486305892</v>
      </c>
      <c r="Z520" s="27">
        <f t="shared" si="15"/>
        <v>0.1487951247</v>
      </c>
      <c r="AA520" s="27">
        <f t="shared" si="16"/>
        <v>1.898855762</v>
      </c>
      <c r="AB520" s="27">
        <f t="shared" si="17"/>
        <v>0.2885029701</v>
      </c>
      <c r="AC520" s="27">
        <f t="shared" si="18"/>
        <v>0.7567505762</v>
      </c>
      <c r="AD520" s="27">
        <f t="shared" si="19"/>
        <v>-0.5894546377</v>
      </c>
      <c r="AE520" s="27">
        <f t="shared" si="20"/>
        <v>0.003165216205</v>
      </c>
      <c r="AF520" s="27">
        <f t="shared" si="21"/>
        <v>0.006441753627</v>
      </c>
      <c r="AG520" s="27">
        <f t="shared" si="22"/>
        <v>-0.04926561255</v>
      </c>
      <c r="AH520" s="27">
        <f t="shared" si="23"/>
        <v>-0.46442394</v>
      </c>
      <c r="AI520" s="27">
        <f t="shared" si="24"/>
        <v>-0.01381184951</v>
      </c>
      <c r="AJ520" s="27">
        <f t="shared" si="25"/>
        <v>-0.1140360042</v>
      </c>
      <c r="AK520" s="27">
        <f t="shared" si="26"/>
        <v>-0.5095258086</v>
      </c>
      <c r="AL520" s="27">
        <f t="shared" si="27"/>
        <v>-0.05356417048</v>
      </c>
      <c r="AM520" s="27">
        <f t="shared" si="28"/>
        <v>0.1549675011</v>
      </c>
      <c r="AN520" s="27">
        <f t="shared" si="29"/>
        <v>0.1573982594</v>
      </c>
      <c r="AO520" s="27"/>
      <c r="AP520" s="27"/>
      <c r="AQ520" s="27"/>
    </row>
    <row r="521">
      <c r="A521" s="29">
        <v>7059.0</v>
      </c>
      <c r="B521" s="30">
        <v>2506.0</v>
      </c>
      <c r="C521" s="14">
        <v>21.0</v>
      </c>
      <c r="D521" s="15">
        <v>20.0</v>
      </c>
      <c r="E521" s="16">
        <v>23.0</v>
      </c>
      <c r="F521" s="17">
        <v>73.0</v>
      </c>
      <c r="G521" s="18">
        <v>228.0</v>
      </c>
      <c r="H521" s="19">
        <v>40.0</v>
      </c>
      <c r="I521" s="20">
        <v>53.0</v>
      </c>
      <c r="J521" s="21">
        <v>96.0</v>
      </c>
      <c r="K521" s="22">
        <v>67.0</v>
      </c>
      <c r="L521" s="63">
        <f t="shared" si="1"/>
        <v>21</v>
      </c>
      <c r="M521" s="63">
        <f t="shared" si="2"/>
        <v>113</v>
      </c>
      <c r="N521" s="63">
        <f t="shared" si="3"/>
        <v>23</v>
      </c>
      <c r="O521" s="63">
        <f t="shared" si="4"/>
        <v>120</v>
      </c>
      <c r="P521" s="64">
        <f t="shared" si="5"/>
        <v>120</v>
      </c>
      <c r="Q521" s="65">
        <f t="shared" si="6"/>
        <v>0.5090252708</v>
      </c>
      <c r="R521" s="65">
        <f t="shared" si="7"/>
        <v>0.4837545126</v>
      </c>
      <c r="S521" s="73">
        <f t="shared" si="8"/>
        <v>0.01755786113</v>
      </c>
      <c r="T521" s="66">
        <f t="shared" si="9"/>
        <v>0.5150214592</v>
      </c>
      <c r="U521" s="27">
        <f t="shared" si="10"/>
        <v>0.5152933296</v>
      </c>
      <c r="V521" s="27">
        <f t="shared" si="11"/>
        <v>-0.2246079357</v>
      </c>
      <c r="W521" s="27">
        <f t="shared" si="12"/>
        <v>-2.186929291</v>
      </c>
      <c r="X521" s="27">
        <f t="shared" si="13"/>
        <v>0.4410497117</v>
      </c>
      <c r="Y521" s="27">
        <f t="shared" si="14"/>
        <v>-0.002545186762</v>
      </c>
      <c r="Z521" s="27">
        <f t="shared" si="15"/>
        <v>0.1264901239</v>
      </c>
      <c r="AA521" s="27">
        <f t="shared" si="16"/>
        <v>1.340487329</v>
      </c>
      <c r="AB521" s="27">
        <f t="shared" si="17"/>
        <v>0.3268849014</v>
      </c>
      <c r="AC521" s="27">
        <f t="shared" si="18"/>
        <v>0.7120330508</v>
      </c>
      <c r="AD521" s="27">
        <f t="shared" si="19"/>
        <v>-0.7392212415</v>
      </c>
      <c r="AE521" s="27">
        <f t="shared" si="20"/>
        <v>0.003278317599</v>
      </c>
      <c r="AF521" s="27">
        <f t="shared" si="21"/>
        <v>0.005540571648</v>
      </c>
      <c r="AG521" s="27">
        <f t="shared" si="22"/>
        <v>-0.03518820972</v>
      </c>
      <c r="AH521" s="27">
        <f t="shared" si="23"/>
        <v>-0.2754677129</v>
      </c>
      <c r="AI521" s="27">
        <f t="shared" si="24"/>
        <v>-0.01583357409</v>
      </c>
      <c r="AJ521" s="27">
        <f t="shared" si="25"/>
        <v>-0.1085605243</v>
      </c>
      <c r="AK521" s="27">
        <f t="shared" si="26"/>
        <v>-0.402808798</v>
      </c>
      <c r="AL521" s="27">
        <f t="shared" si="27"/>
        <v>-0.06796432073</v>
      </c>
      <c r="AM521" s="27">
        <f t="shared" si="28"/>
        <v>0.1632864123</v>
      </c>
      <c r="AN521" s="27">
        <f t="shared" si="29"/>
        <v>0.2210476991</v>
      </c>
      <c r="AO521" s="27"/>
      <c r="AP521" s="27"/>
      <c r="AQ521" s="27"/>
    </row>
    <row r="522">
      <c r="A522" s="29">
        <v>7060.0</v>
      </c>
      <c r="B522" s="30">
        <v>2246.0</v>
      </c>
      <c r="C522" s="14">
        <v>17.0</v>
      </c>
      <c r="D522" s="15">
        <v>12.0</v>
      </c>
      <c r="E522" s="16">
        <v>17.0</v>
      </c>
      <c r="F522" s="17">
        <v>32.0</v>
      </c>
      <c r="G522" s="18">
        <v>145.0</v>
      </c>
      <c r="H522" s="19">
        <v>35.0</v>
      </c>
      <c r="I522" s="20">
        <v>21.0</v>
      </c>
      <c r="J522" s="21">
        <v>32.0</v>
      </c>
      <c r="K522" s="22">
        <v>26.0</v>
      </c>
      <c r="L522" s="63">
        <f t="shared" si="1"/>
        <v>17</v>
      </c>
      <c r="M522" s="63">
        <f t="shared" si="2"/>
        <v>67</v>
      </c>
      <c r="N522" s="63">
        <f t="shared" si="3"/>
        <v>17</v>
      </c>
      <c r="O522" s="63">
        <f t="shared" si="4"/>
        <v>47</v>
      </c>
      <c r="P522" s="64">
        <f t="shared" si="5"/>
        <v>47</v>
      </c>
      <c r="Q522" s="65">
        <f t="shared" si="6"/>
        <v>0.4324324324</v>
      </c>
      <c r="R522" s="65">
        <f t="shared" si="7"/>
        <v>0.5675675676</v>
      </c>
      <c r="S522" s="73">
        <f t="shared" si="8"/>
        <v>0.01513802315</v>
      </c>
      <c r="T522" s="66">
        <f t="shared" si="9"/>
        <v>0.4122807018</v>
      </c>
      <c r="U522" s="27">
        <f t="shared" si="10"/>
        <v>0.4138776504</v>
      </c>
      <c r="V522" s="27">
        <f t="shared" si="11"/>
        <v>-0.1936522965</v>
      </c>
      <c r="W522" s="27">
        <f t="shared" si="12"/>
        <v>-2.56582648</v>
      </c>
      <c r="X522" s="27">
        <f t="shared" si="13"/>
        <v>0.3746851299</v>
      </c>
      <c r="Y522" s="27">
        <f t="shared" si="14"/>
        <v>-0.001891972268</v>
      </c>
      <c r="Z522" s="27">
        <f t="shared" si="15"/>
        <v>0.1279518928</v>
      </c>
      <c r="AA522" s="27">
        <f t="shared" si="16"/>
        <v>1.845218482</v>
      </c>
      <c r="AB522" s="27">
        <f t="shared" si="17"/>
        <v>0.2394260119</v>
      </c>
      <c r="AC522" s="27">
        <f t="shared" si="18"/>
        <v>0.7096947774</v>
      </c>
      <c r="AD522" s="27">
        <f t="shared" si="19"/>
        <v>-0.5334973516</v>
      </c>
      <c r="AE522" s="27">
        <f t="shared" si="20"/>
        <v>0.002101085333</v>
      </c>
      <c r="AF522" s="27">
        <f t="shared" si="21"/>
        <v>0.004832170251</v>
      </c>
      <c r="AG522" s="27">
        <f t="shared" si="22"/>
        <v>-0.04176185775</v>
      </c>
      <c r="AH522" s="27">
        <f t="shared" si="23"/>
        <v>-0.444885578</v>
      </c>
      <c r="AI522" s="27">
        <f t="shared" si="24"/>
        <v>-0.00999891748</v>
      </c>
      <c r="AJ522" s="27">
        <f t="shared" si="25"/>
        <v>-0.0932912568</v>
      </c>
      <c r="AK522" s="27">
        <f t="shared" si="26"/>
        <v>-0.4710455935</v>
      </c>
      <c r="AL522" s="27">
        <f t="shared" si="27"/>
        <v>-0.04228987154</v>
      </c>
      <c r="AM522" s="27">
        <f t="shared" si="28"/>
        <v>0.1382612307</v>
      </c>
      <c r="AN522" s="27">
        <f t="shared" si="29"/>
        <v>0.1355260384</v>
      </c>
      <c r="AO522" s="27"/>
      <c r="AP522" s="27"/>
      <c r="AQ522" s="27"/>
    </row>
    <row r="523">
      <c r="A523" s="29">
        <v>7079.0</v>
      </c>
      <c r="B523" s="30">
        <v>2180.0</v>
      </c>
      <c r="C523" s="14">
        <v>0.0</v>
      </c>
      <c r="D523" s="15">
        <v>5.0</v>
      </c>
      <c r="E523" s="16">
        <v>3.0</v>
      </c>
      <c r="F523" s="17">
        <v>22.0</v>
      </c>
      <c r="G523" s="18">
        <v>63.0</v>
      </c>
      <c r="H523" s="19">
        <v>20.0</v>
      </c>
      <c r="I523" s="20">
        <v>16.0</v>
      </c>
      <c r="J523" s="21">
        <v>23.0</v>
      </c>
      <c r="K523" s="22">
        <v>9.0</v>
      </c>
      <c r="L523" s="63">
        <f t="shared" si="1"/>
        <v>0</v>
      </c>
      <c r="M523" s="63">
        <f t="shared" si="2"/>
        <v>42</v>
      </c>
      <c r="N523" s="63">
        <f t="shared" si="3"/>
        <v>3</v>
      </c>
      <c r="O523" s="63">
        <f t="shared" si="4"/>
        <v>25</v>
      </c>
      <c r="P523" s="64">
        <f t="shared" si="5"/>
        <v>25</v>
      </c>
      <c r="Q523" s="65">
        <f t="shared" si="6"/>
        <v>0.3571428571</v>
      </c>
      <c r="R523" s="65">
        <f t="shared" si="7"/>
        <v>0.6</v>
      </c>
      <c r="S523" s="73">
        <f t="shared" si="8"/>
        <v>0.001376146789</v>
      </c>
      <c r="T523" s="66">
        <f t="shared" si="9"/>
        <v>0.3731343284</v>
      </c>
      <c r="U523" s="27">
        <f t="shared" si="10"/>
        <v>0.3632249552</v>
      </c>
      <c r="V523" s="27">
        <f t="shared" si="11"/>
        <v>-0.0176042792</v>
      </c>
      <c r="W523" s="27">
        <f t="shared" si="12"/>
        <v>-2.712445136</v>
      </c>
      <c r="X523" s="27">
        <f t="shared" si="13"/>
        <v>0.3094497724</v>
      </c>
      <c r="Y523" s="27">
        <f t="shared" si="14"/>
        <v>-0.00001563529063</v>
      </c>
      <c r="Z523" s="27">
        <f t="shared" si="15"/>
        <v>0.01229634361</v>
      </c>
      <c r="AA523" s="27">
        <f t="shared" si="16"/>
        <v>2.062125798</v>
      </c>
      <c r="AB523" s="27">
        <f t="shared" si="17"/>
        <v>0.01797589976</v>
      </c>
      <c r="AC523" s="27">
        <f t="shared" si="18"/>
        <v>0.6196250959</v>
      </c>
      <c r="AD523" s="27">
        <f t="shared" si="19"/>
        <v>-0.3638980161</v>
      </c>
      <c r="AE523" s="27">
        <f t="shared" si="20"/>
        <v>0.000001578448726</v>
      </c>
      <c r="AF523" s="27">
        <f t="shared" si="21"/>
        <v>0.00004221502969</v>
      </c>
      <c r="AG523" s="27">
        <f t="shared" si="22"/>
        <v>-0.00424270431</v>
      </c>
      <c r="AH523" s="27">
        <f t="shared" si="23"/>
        <v>-0.5255927506</v>
      </c>
      <c r="AI523" s="27">
        <f t="shared" si="24"/>
        <v>-0.00006824453615</v>
      </c>
      <c r="AJ523" s="27">
        <f t="shared" si="25"/>
        <v>-0.007404469178</v>
      </c>
      <c r="AK523" s="27">
        <f t="shared" si="26"/>
        <v>-0.4347644396</v>
      </c>
      <c r="AL523" s="27">
        <f t="shared" si="27"/>
        <v>-0.002622281929</v>
      </c>
      <c r="AM523" s="27">
        <f t="shared" si="28"/>
        <v>0.0996968687</v>
      </c>
      <c r="AN523" s="27">
        <f t="shared" si="29"/>
        <v>0.07634733355</v>
      </c>
      <c r="AO523" s="27"/>
      <c r="AP523" s="27"/>
      <c r="AQ523" s="27"/>
    </row>
    <row r="524">
      <c r="A524" s="29">
        <v>7097.0</v>
      </c>
      <c r="B524" s="30">
        <v>1210.0</v>
      </c>
      <c r="C524" s="14">
        <v>5.0</v>
      </c>
      <c r="D524" s="15">
        <v>2.0</v>
      </c>
      <c r="E524" s="16">
        <v>7.0</v>
      </c>
      <c r="F524" s="17">
        <v>18.0</v>
      </c>
      <c r="G524" s="18">
        <v>54.0</v>
      </c>
      <c r="H524" s="19">
        <v>14.0</v>
      </c>
      <c r="I524" s="20">
        <v>13.0</v>
      </c>
      <c r="J524" s="21">
        <v>8.0</v>
      </c>
      <c r="K524" s="22">
        <v>7.0</v>
      </c>
      <c r="L524" s="63">
        <f t="shared" si="1"/>
        <v>5</v>
      </c>
      <c r="M524" s="63">
        <f t="shared" si="2"/>
        <v>32</v>
      </c>
      <c r="N524" s="63">
        <f t="shared" si="3"/>
        <v>7</v>
      </c>
      <c r="O524" s="63">
        <f t="shared" si="4"/>
        <v>20</v>
      </c>
      <c r="P524" s="64">
        <f t="shared" si="5"/>
        <v>20</v>
      </c>
      <c r="Q524" s="65">
        <f t="shared" si="6"/>
        <v>0.390625</v>
      </c>
      <c r="R524" s="65">
        <f t="shared" si="7"/>
        <v>0.578125</v>
      </c>
      <c r="S524" s="73">
        <f t="shared" si="8"/>
        <v>0.009917355372</v>
      </c>
      <c r="T524" s="66">
        <f t="shared" si="9"/>
        <v>0.3846153846</v>
      </c>
      <c r="U524" s="27">
        <f t="shared" si="10"/>
        <v>0.3855592417</v>
      </c>
      <c r="V524" s="27">
        <f t="shared" si="11"/>
        <v>-0.1268672022</v>
      </c>
      <c r="W524" s="27">
        <f t="shared" si="12"/>
        <v>-2.613553907</v>
      </c>
      <c r="X524" s="27">
        <f t="shared" si="13"/>
        <v>0.3384606886</v>
      </c>
      <c r="Y524" s="27">
        <f t="shared" si="14"/>
        <v>-0.0008120227325</v>
      </c>
      <c r="Z524" s="27">
        <f t="shared" si="15"/>
        <v>0.08538421791</v>
      </c>
      <c r="AA524" s="27">
        <f t="shared" si="16"/>
        <v>1.914503457</v>
      </c>
      <c r="AB524" s="27">
        <f t="shared" si="17"/>
        <v>0.1416902016</v>
      </c>
      <c r="AC524" s="27">
        <f t="shared" si="18"/>
        <v>0.6530065911</v>
      </c>
      <c r="AD524" s="27">
        <f t="shared" si="19"/>
        <v>-0.4353272166</v>
      </c>
      <c r="AE524" s="27">
        <f t="shared" si="20"/>
        <v>0.0005907773316</v>
      </c>
      <c r="AF524" s="27">
        <f t="shared" si="21"/>
        <v>0.002112515129</v>
      </c>
      <c r="AG524" s="27">
        <f t="shared" si="22"/>
        <v>-0.02838669812</v>
      </c>
      <c r="AH524" s="27">
        <f t="shared" si="23"/>
        <v>-0.4701764424</v>
      </c>
      <c r="AI524" s="27">
        <f t="shared" si="24"/>
        <v>-0.003876574918</v>
      </c>
      <c r="AJ524" s="27">
        <f t="shared" si="25"/>
        <v>-0.05623589482</v>
      </c>
      <c r="AK524" s="27">
        <f t="shared" si="26"/>
        <v>-0.4414820803</v>
      </c>
      <c r="AL524" s="27">
        <f t="shared" si="27"/>
        <v>-0.02260719232</v>
      </c>
      <c r="AM524" s="27">
        <f t="shared" si="28"/>
        <v>0.114918024</v>
      </c>
      <c r="AN524" s="27">
        <f t="shared" si="29"/>
        <v>0.09989599383</v>
      </c>
      <c r="AO524" s="27"/>
      <c r="AP524" s="27"/>
      <c r="AQ524" s="27"/>
    </row>
    <row r="525">
      <c r="A525" s="29">
        <v>7311.0</v>
      </c>
      <c r="B525" s="30">
        <v>796.0</v>
      </c>
      <c r="C525" s="14">
        <v>4.0</v>
      </c>
      <c r="D525" s="15">
        <v>2.0</v>
      </c>
      <c r="E525" s="16">
        <v>6.0</v>
      </c>
      <c r="F525" s="17">
        <v>20.0</v>
      </c>
      <c r="G525" s="18">
        <v>40.0</v>
      </c>
      <c r="H525" s="19">
        <v>5.0</v>
      </c>
      <c r="I525" s="20">
        <v>5.0</v>
      </c>
      <c r="J525" s="21">
        <v>10.0</v>
      </c>
      <c r="K525" s="22">
        <v>1.0</v>
      </c>
      <c r="L525" s="63">
        <f t="shared" si="1"/>
        <v>4</v>
      </c>
      <c r="M525" s="63">
        <f t="shared" si="2"/>
        <v>25</v>
      </c>
      <c r="N525" s="63">
        <f t="shared" si="3"/>
        <v>6</v>
      </c>
      <c r="O525" s="63">
        <f t="shared" si="4"/>
        <v>6</v>
      </c>
      <c r="P525" s="64">
        <f t="shared" si="5"/>
        <v>6</v>
      </c>
      <c r="Q525" s="65">
        <f t="shared" si="6"/>
        <v>0.243902439</v>
      </c>
      <c r="R525" s="65">
        <f t="shared" si="7"/>
        <v>0.7073170732</v>
      </c>
      <c r="S525" s="73">
        <f t="shared" si="8"/>
        <v>0.01256281407</v>
      </c>
      <c r="T525" s="66">
        <f t="shared" si="9"/>
        <v>0.1935483871</v>
      </c>
      <c r="U525" s="27">
        <f t="shared" si="10"/>
        <v>0.2128317056</v>
      </c>
      <c r="V525" s="27">
        <f t="shared" si="11"/>
        <v>-0.1607090815</v>
      </c>
      <c r="W525" s="27">
        <f t="shared" si="12"/>
        <v>-3.197597924</v>
      </c>
      <c r="X525" s="27">
        <f t="shared" si="13"/>
        <v>0.2113315519</v>
      </c>
      <c r="Y525" s="27">
        <f t="shared" si="14"/>
        <v>-0.001303017656</v>
      </c>
      <c r="Z525" s="27">
        <f t="shared" si="15"/>
        <v>0.1323308349</v>
      </c>
      <c r="AA525" s="27">
        <f t="shared" si="16"/>
        <v>2.865767394</v>
      </c>
      <c r="AB525" s="27">
        <f t="shared" si="17"/>
        <v>0.1120693836</v>
      </c>
      <c r="AC525" s="27">
        <f t="shared" si="18"/>
        <v>0.4988455065</v>
      </c>
      <c r="AD525" s="27">
        <f t="shared" si="19"/>
        <v>-0.1697180515</v>
      </c>
      <c r="AE525" s="27">
        <f t="shared" si="20"/>
        <v>0.001200872757</v>
      </c>
      <c r="AF525" s="27">
        <f t="shared" si="21"/>
        <v>0.004147384804</v>
      </c>
      <c r="AG525" s="27">
        <f t="shared" si="22"/>
        <v>-0.05382582783</v>
      </c>
      <c r="AH525" s="27">
        <f t="shared" si="23"/>
        <v>-0.861069168</v>
      </c>
      <c r="AI525" s="27">
        <f t="shared" si="24"/>
        <v>-0.00388406423</v>
      </c>
      <c r="AJ525" s="27">
        <f t="shared" si="25"/>
        <v>-0.05441932695</v>
      </c>
      <c r="AK525" s="27">
        <f t="shared" si="26"/>
        <v>-0.412623512</v>
      </c>
      <c r="AL525" s="27">
        <f t="shared" si="27"/>
        <v>-0.01116477313</v>
      </c>
      <c r="AM525" s="27">
        <f t="shared" si="28"/>
        <v>0.05481415937</v>
      </c>
      <c r="AN525" s="27">
        <f t="shared" si="29"/>
        <v>0.02431735851</v>
      </c>
      <c r="AO525" s="27"/>
      <c r="AP525" s="27"/>
      <c r="AQ525" s="27"/>
    </row>
    <row r="526">
      <c r="A526" s="29">
        <v>7312.0</v>
      </c>
      <c r="B526" s="30">
        <v>2438.0</v>
      </c>
      <c r="C526" s="14">
        <v>2.0</v>
      </c>
      <c r="D526" s="15">
        <v>0.0</v>
      </c>
      <c r="E526" s="16">
        <v>6.0</v>
      </c>
      <c r="F526" s="17">
        <v>25.0</v>
      </c>
      <c r="G526" s="18">
        <v>97.0</v>
      </c>
      <c r="H526" s="19">
        <v>31.0</v>
      </c>
      <c r="I526" s="20">
        <v>3.0</v>
      </c>
      <c r="J526" s="21">
        <v>6.0</v>
      </c>
      <c r="K526" s="22">
        <v>9.0</v>
      </c>
      <c r="L526" s="63">
        <f t="shared" si="1"/>
        <v>2</v>
      </c>
      <c r="M526" s="63">
        <f t="shared" si="2"/>
        <v>56</v>
      </c>
      <c r="N526" s="63">
        <f t="shared" si="3"/>
        <v>6</v>
      </c>
      <c r="O526" s="63">
        <f t="shared" si="4"/>
        <v>12</v>
      </c>
      <c r="P526" s="64">
        <f t="shared" si="5"/>
        <v>12</v>
      </c>
      <c r="Q526" s="65">
        <f t="shared" si="6"/>
        <v>0.1842105263</v>
      </c>
      <c r="R526" s="65">
        <f t="shared" si="7"/>
        <v>0.7631578947</v>
      </c>
      <c r="S526" s="73">
        <f t="shared" si="8"/>
        <v>0.003281378179</v>
      </c>
      <c r="T526" s="66">
        <f t="shared" si="9"/>
        <v>0.1764705882</v>
      </c>
      <c r="U526" s="27">
        <f t="shared" si="10"/>
        <v>0.1774470862</v>
      </c>
      <c r="V526" s="27">
        <f t="shared" si="11"/>
        <v>-0.04197684293</v>
      </c>
      <c r="W526" s="27">
        <f t="shared" si="12"/>
        <v>-3.450039866</v>
      </c>
      <c r="X526" s="27">
        <f t="shared" si="13"/>
        <v>0.1596109353</v>
      </c>
      <c r="Y526" s="27">
        <f t="shared" si="14"/>
        <v>-0.00008889738939</v>
      </c>
      <c r="Z526" s="27">
        <f t="shared" si="15"/>
        <v>0.03729328722</v>
      </c>
      <c r="AA526" s="27">
        <f t="shared" si="16"/>
        <v>3.336118413</v>
      </c>
      <c r="AB526" s="27">
        <f t="shared" si="17"/>
        <v>0.02210826374</v>
      </c>
      <c r="AC526" s="27">
        <f t="shared" si="18"/>
        <v>0.406503814</v>
      </c>
      <c r="AD526" s="27">
        <f t="shared" si="19"/>
        <v>-0.09681098468</v>
      </c>
      <c r="AE526" s="27">
        <f t="shared" si="20"/>
        <v>0.0000213995703</v>
      </c>
      <c r="AF526" s="27">
        <f t="shared" si="21"/>
        <v>0.0003052905063</v>
      </c>
      <c r="AG526" s="27">
        <f t="shared" si="22"/>
        <v>-0.01636668001</v>
      </c>
      <c r="AH526" s="27">
        <f t="shared" si="23"/>
        <v>-1.081530619</v>
      </c>
      <c r="AI526" s="27">
        <f t="shared" si="24"/>
        <v>-0.000200135168</v>
      </c>
      <c r="AJ526" s="27">
        <f t="shared" si="25"/>
        <v>-0.01158300063</v>
      </c>
      <c r="AK526" s="27">
        <f t="shared" si="26"/>
        <v>-0.3627878981</v>
      </c>
      <c r="AL526" s="27">
        <f t="shared" si="27"/>
        <v>-0.001663473383</v>
      </c>
      <c r="AM526" s="27">
        <f t="shared" si="28"/>
        <v>0.03373569165</v>
      </c>
      <c r="AN526" s="27">
        <f t="shared" si="29"/>
        <v>0.01047638133</v>
      </c>
      <c r="AO526" s="27"/>
      <c r="AP526" s="27"/>
      <c r="AQ526" s="27"/>
    </row>
    <row r="527">
      <c r="A527" s="29">
        <v>7332.0</v>
      </c>
      <c r="B527" s="30">
        <v>2570.0</v>
      </c>
      <c r="C527" s="14">
        <v>10.0</v>
      </c>
      <c r="D527" s="15">
        <v>0.0</v>
      </c>
      <c r="E527" s="16">
        <v>10.0</v>
      </c>
      <c r="F527" s="17">
        <v>30.0</v>
      </c>
      <c r="G527" s="18">
        <v>137.0</v>
      </c>
      <c r="H527" s="19">
        <v>18.0</v>
      </c>
      <c r="I527" s="20">
        <v>13.0</v>
      </c>
      <c r="J527" s="21">
        <v>14.0</v>
      </c>
      <c r="K527" s="22">
        <v>18.0</v>
      </c>
      <c r="L527" s="63">
        <f t="shared" si="1"/>
        <v>10</v>
      </c>
      <c r="M527" s="63">
        <f t="shared" si="2"/>
        <v>48</v>
      </c>
      <c r="N527" s="63">
        <f t="shared" si="3"/>
        <v>10</v>
      </c>
      <c r="O527" s="63">
        <f t="shared" si="4"/>
        <v>31</v>
      </c>
      <c r="P527" s="64">
        <f t="shared" si="5"/>
        <v>31</v>
      </c>
      <c r="Q527" s="65">
        <f t="shared" si="6"/>
        <v>0.4141414141</v>
      </c>
      <c r="R527" s="65">
        <f t="shared" si="7"/>
        <v>0.5858585859</v>
      </c>
      <c r="S527" s="73">
        <f t="shared" si="8"/>
        <v>0.007782101167</v>
      </c>
      <c r="T527" s="66">
        <f t="shared" si="9"/>
        <v>0.3924050633</v>
      </c>
      <c r="U527" s="27">
        <f t="shared" si="10"/>
        <v>0.3975191495</v>
      </c>
      <c r="V527" s="27">
        <f t="shared" si="11"/>
        <v>-0.0995520847</v>
      </c>
      <c r="W527" s="27">
        <f t="shared" si="12"/>
        <v>-2.648515453</v>
      </c>
      <c r="X527" s="27">
        <f t="shared" si="13"/>
        <v>0.3588367058</v>
      </c>
      <c r="Y527" s="27">
        <f t="shared" si="14"/>
        <v>-0.000500000203</v>
      </c>
      <c r="Z527" s="27">
        <f t="shared" si="15"/>
        <v>0.06789685378</v>
      </c>
      <c r="AA527" s="27">
        <f t="shared" si="16"/>
        <v>1.966066723</v>
      </c>
      <c r="AB527" s="27">
        <f t="shared" si="17"/>
        <v>0.1178770998</v>
      </c>
      <c r="AC527" s="27">
        <f t="shared" si="18"/>
        <v>0.7015800664</v>
      </c>
      <c r="AD527" s="27">
        <f t="shared" si="19"/>
        <v>-0.4893201215</v>
      </c>
      <c r="AE527" s="27">
        <f t="shared" si="20"/>
        <v>0.0002854478739</v>
      </c>
      <c r="AF527" s="27">
        <f t="shared" si="21"/>
        <v>0.001318174391</v>
      </c>
      <c r="AG527" s="27">
        <f t="shared" si="22"/>
        <v>-0.02287483518</v>
      </c>
      <c r="AH527" s="27">
        <f t="shared" si="23"/>
        <v>-0.489298644</v>
      </c>
      <c r="AI527" s="27">
        <f t="shared" si="24"/>
        <v>-0.002530689144</v>
      </c>
      <c r="AJ527" s="27">
        <f t="shared" si="25"/>
        <v>-0.04741047243</v>
      </c>
      <c r="AK527" s="27">
        <f t="shared" si="26"/>
        <v>-0.4806664452</v>
      </c>
      <c r="AL527" s="27">
        <f t="shared" si="27"/>
        <v>-0.01993998743</v>
      </c>
      <c r="AM527" s="27">
        <f t="shared" si="28"/>
        <v>0.1308990376</v>
      </c>
      <c r="AN527" s="27">
        <f t="shared" si="29"/>
        <v>0.1190457661</v>
      </c>
      <c r="AO527" s="27"/>
      <c r="AP527" s="27"/>
      <c r="AQ527" s="27"/>
    </row>
    <row r="528">
      <c r="A528" s="29">
        <v>7334.0</v>
      </c>
      <c r="B528" s="30">
        <v>1131.0</v>
      </c>
      <c r="C528" s="14">
        <v>0.0</v>
      </c>
      <c r="D528" s="15">
        <v>8.0</v>
      </c>
      <c r="E528" s="16">
        <v>11.0</v>
      </c>
      <c r="F528" s="17">
        <v>19.0</v>
      </c>
      <c r="G528" s="18">
        <v>66.0</v>
      </c>
      <c r="H528" s="19">
        <v>9.0</v>
      </c>
      <c r="I528" s="20">
        <v>13.0</v>
      </c>
      <c r="J528" s="21">
        <v>20.0</v>
      </c>
      <c r="K528" s="22">
        <v>19.0</v>
      </c>
      <c r="L528" s="63">
        <f t="shared" si="1"/>
        <v>0</v>
      </c>
      <c r="M528" s="63">
        <f t="shared" si="2"/>
        <v>28</v>
      </c>
      <c r="N528" s="63">
        <f t="shared" si="3"/>
        <v>11</v>
      </c>
      <c r="O528" s="63">
        <f t="shared" si="4"/>
        <v>32</v>
      </c>
      <c r="P528" s="64">
        <f t="shared" si="5"/>
        <v>32</v>
      </c>
      <c r="Q528" s="65">
        <f t="shared" si="6"/>
        <v>0.4507042254</v>
      </c>
      <c r="R528" s="65">
        <f t="shared" si="7"/>
        <v>0.3943661972</v>
      </c>
      <c r="S528" s="73">
        <f t="shared" si="8"/>
        <v>0.009725906278</v>
      </c>
      <c r="T528" s="66">
        <f t="shared" si="9"/>
        <v>0.5333333333</v>
      </c>
      <c r="U528" s="27">
        <f t="shared" si="10"/>
        <v>0.5428414953</v>
      </c>
      <c r="V528" s="27">
        <f t="shared" si="11"/>
        <v>-0.1244181005</v>
      </c>
      <c r="W528" s="27">
        <f t="shared" si="12"/>
        <v>-1.782827789</v>
      </c>
      <c r="X528" s="27">
        <f t="shared" si="13"/>
        <v>0.3905168959</v>
      </c>
      <c r="Y528" s="27">
        <f t="shared" si="14"/>
        <v>-0.0007809740374</v>
      </c>
      <c r="Z528" s="27">
        <f t="shared" si="15"/>
        <v>0.05712020295</v>
      </c>
      <c r="AA528" s="27">
        <f t="shared" si="16"/>
        <v>0.8908652524</v>
      </c>
      <c r="AB528" s="27">
        <f t="shared" si="17"/>
        <v>0.1603266129</v>
      </c>
      <c r="AC528" s="27">
        <f t="shared" si="18"/>
        <v>0.5139573631</v>
      </c>
      <c r="AD528" s="27">
        <f t="shared" si="19"/>
        <v>-0.5795341197</v>
      </c>
      <c r="AE528" s="27">
        <f t="shared" si="20"/>
        <v>0.000557219667</v>
      </c>
      <c r="AF528" s="27">
        <f t="shared" si="21"/>
        <v>0.001385945554</v>
      </c>
      <c r="AG528" s="27">
        <f t="shared" si="22"/>
        <v>-0.0129540315</v>
      </c>
      <c r="AH528" s="27">
        <f t="shared" si="23"/>
        <v>-0.1492432381</v>
      </c>
      <c r="AI528" s="27">
        <f t="shared" si="24"/>
        <v>-0.004301779894</v>
      </c>
      <c r="AJ528" s="27">
        <f t="shared" si="25"/>
        <v>-0.04340675718</v>
      </c>
      <c r="AK528" s="27">
        <f t="shared" si="26"/>
        <v>-0.2370284848</v>
      </c>
      <c r="AL528" s="27">
        <f t="shared" si="27"/>
        <v>-0.02951508397</v>
      </c>
      <c r="AM528" s="27">
        <f t="shared" si="28"/>
        <v>0.104358847</v>
      </c>
      <c r="AN528" s="27">
        <f t="shared" si="29"/>
        <v>0.1534415075</v>
      </c>
      <c r="AO528" s="27"/>
      <c r="AP528" s="27"/>
      <c r="AQ528" s="27"/>
    </row>
    <row r="529">
      <c r="A529" s="29">
        <v>7341.0</v>
      </c>
      <c r="B529" s="30">
        <v>2719.0</v>
      </c>
      <c r="C529" s="14">
        <v>16.0</v>
      </c>
      <c r="D529" s="15">
        <v>14.0</v>
      </c>
      <c r="E529" s="16">
        <v>11.0</v>
      </c>
      <c r="F529" s="17">
        <v>53.0</v>
      </c>
      <c r="G529" s="18">
        <v>146.0</v>
      </c>
      <c r="H529" s="19">
        <v>33.0</v>
      </c>
      <c r="I529" s="20">
        <v>22.0</v>
      </c>
      <c r="J529" s="21">
        <v>38.0</v>
      </c>
      <c r="K529" s="22">
        <v>18.0</v>
      </c>
      <c r="L529" s="63">
        <f t="shared" si="1"/>
        <v>16</v>
      </c>
      <c r="M529" s="63">
        <f t="shared" si="2"/>
        <v>86</v>
      </c>
      <c r="N529" s="63">
        <f t="shared" si="3"/>
        <v>11</v>
      </c>
      <c r="O529" s="63">
        <f t="shared" si="4"/>
        <v>40</v>
      </c>
      <c r="P529" s="64">
        <f t="shared" si="5"/>
        <v>40</v>
      </c>
      <c r="Q529" s="65">
        <f t="shared" si="6"/>
        <v>0.3660130719</v>
      </c>
      <c r="R529" s="65">
        <f t="shared" si="7"/>
        <v>0.6666666667</v>
      </c>
      <c r="S529" s="73">
        <f t="shared" si="8"/>
        <v>0.009930121368</v>
      </c>
      <c r="T529" s="66">
        <f t="shared" si="9"/>
        <v>0.3174603175</v>
      </c>
      <c r="U529" s="27">
        <f t="shared" si="10"/>
        <v>0.3188655286</v>
      </c>
      <c r="V529" s="27">
        <f t="shared" si="11"/>
        <v>-0.1270305104</v>
      </c>
      <c r="W529" s="27">
        <f t="shared" si="12"/>
        <v>-3.013827929</v>
      </c>
      <c r="X529" s="27">
        <f t="shared" si="13"/>
        <v>0.317135453</v>
      </c>
      <c r="Y529" s="27">
        <f t="shared" si="14"/>
        <v>-0.000814114611</v>
      </c>
      <c r="Z529" s="27">
        <f t="shared" si="15"/>
        <v>0.09858782295</v>
      </c>
      <c r="AA529" s="27">
        <f t="shared" si="16"/>
        <v>2.545834318</v>
      </c>
      <c r="AB529" s="27">
        <f t="shared" si="17"/>
        <v>0.1329336901</v>
      </c>
      <c r="AC529" s="27">
        <f t="shared" si="18"/>
        <v>0.7055716415</v>
      </c>
      <c r="AD529" s="27">
        <f t="shared" si="19"/>
        <v>-0.382198469</v>
      </c>
      <c r="AE529" s="27">
        <f t="shared" si="20"/>
        <v>0.0005930616826</v>
      </c>
      <c r="AF529" s="27">
        <f t="shared" si="21"/>
        <v>0.00244232908</v>
      </c>
      <c r="AG529" s="27">
        <f t="shared" si="22"/>
        <v>-0.03779614807</v>
      </c>
      <c r="AH529" s="27">
        <f t="shared" si="23"/>
        <v>-0.7209777101</v>
      </c>
      <c r="AI529" s="27">
        <f t="shared" si="24"/>
        <v>-0.003641682714</v>
      </c>
      <c r="AJ529" s="27">
        <f t="shared" si="25"/>
        <v>-0.06084092989</v>
      </c>
      <c r="AK529" s="27">
        <f t="shared" si="26"/>
        <v>-0.5500771737</v>
      </c>
      <c r="AL529" s="27">
        <f t="shared" si="27"/>
        <v>-0.01987368641</v>
      </c>
      <c r="AM529" s="27">
        <f t="shared" si="28"/>
        <v>0.1163451446</v>
      </c>
      <c r="AN529" s="27">
        <f t="shared" si="29"/>
        <v>0.0821784142</v>
      </c>
      <c r="AO529" s="27"/>
      <c r="AP529" s="27"/>
      <c r="AQ529" s="27"/>
    </row>
    <row r="530">
      <c r="A530" s="29">
        <v>7352.0</v>
      </c>
      <c r="B530" s="30">
        <v>2920.0</v>
      </c>
      <c r="C530" s="14">
        <v>34.0</v>
      </c>
      <c r="D530" s="15">
        <v>22.0</v>
      </c>
      <c r="E530" s="16">
        <v>42.0</v>
      </c>
      <c r="F530" s="17">
        <v>56.0</v>
      </c>
      <c r="G530" s="18">
        <v>175.0</v>
      </c>
      <c r="H530" s="19">
        <v>36.0</v>
      </c>
      <c r="I530" s="20">
        <v>69.0</v>
      </c>
      <c r="J530" s="21">
        <v>69.0</v>
      </c>
      <c r="K530" s="22">
        <v>77.0</v>
      </c>
      <c r="L530" s="63">
        <f t="shared" si="1"/>
        <v>34</v>
      </c>
      <c r="M530" s="63">
        <f t="shared" si="2"/>
        <v>92</v>
      </c>
      <c r="N530" s="63">
        <f t="shared" si="3"/>
        <v>42</v>
      </c>
      <c r="O530" s="63">
        <f t="shared" si="4"/>
        <v>146</v>
      </c>
      <c r="P530" s="64">
        <f t="shared" si="5"/>
        <v>146</v>
      </c>
      <c r="Q530" s="65">
        <f t="shared" si="6"/>
        <v>0.5732484076</v>
      </c>
      <c r="R530" s="65">
        <f t="shared" si="7"/>
        <v>0.4012738854</v>
      </c>
      <c r="S530" s="73">
        <f t="shared" si="8"/>
        <v>0.02602739726</v>
      </c>
      <c r="T530" s="66">
        <f t="shared" si="9"/>
        <v>0.6134453782</v>
      </c>
      <c r="U530" s="27">
        <f t="shared" si="10"/>
        <v>0.6153716628</v>
      </c>
      <c r="V530" s="27">
        <f t="shared" si="11"/>
        <v>-0.3329539929</v>
      </c>
      <c r="W530" s="27">
        <f t="shared" si="12"/>
        <v>-1.814055664</v>
      </c>
      <c r="X530" s="27">
        <f t="shared" si="13"/>
        <v>0.49669645</v>
      </c>
      <c r="Y530" s="27">
        <f t="shared" si="14"/>
        <v>-0.005592911119</v>
      </c>
      <c r="Z530" s="27">
        <f t="shared" si="15"/>
        <v>0.1555362475</v>
      </c>
      <c r="AA530" s="27">
        <f t="shared" si="16"/>
        <v>0.922347232</v>
      </c>
      <c r="AB530" s="27">
        <f t="shared" si="17"/>
        <v>0.545704463</v>
      </c>
      <c r="AC530" s="27">
        <f t="shared" si="18"/>
        <v>0.6651499061</v>
      </c>
      <c r="AD530" s="27">
        <f t="shared" si="19"/>
        <v>-0.9375219935</v>
      </c>
      <c r="AE530" s="27">
        <f t="shared" si="20"/>
        <v>0.01067894668</v>
      </c>
      <c r="AF530" s="27">
        <f t="shared" si="21"/>
        <v>0.01009924028</v>
      </c>
      <c r="AG530" s="27">
        <f t="shared" si="22"/>
        <v>-0.0358912049</v>
      </c>
      <c r="AH530" s="27">
        <f t="shared" si="23"/>
        <v>-0.1572238064</v>
      </c>
      <c r="AI530" s="27">
        <f t="shared" si="24"/>
        <v>-0.03918327517</v>
      </c>
      <c r="AJ530" s="27">
        <f t="shared" si="25"/>
        <v>-0.150331657</v>
      </c>
      <c r="AK530" s="27">
        <f t="shared" si="26"/>
        <v>-0.3121290544</v>
      </c>
      <c r="AL530" s="27">
        <f t="shared" si="27"/>
        <v>-0.1277753675</v>
      </c>
      <c r="AM530" s="27">
        <f t="shared" si="28"/>
        <v>0.1717801357</v>
      </c>
      <c r="AN530" s="27">
        <f t="shared" si="29"/>
        <v>0.3157159615</v>
      </c>
      <c r="AO530" s="27"/>
      <c r="AP530" s="27"/>
      <c r="AQ530" s="27"/>
    </row>
    <row r="531">
      <c r="A531" s="29">
        <v>7355.0</v>
      </c>
      <c r="B531" s="30">
        <v>1480.0</v>
      </c>
      <c r="C531" s="14">
        <v>13.0</v>
      </c>
      <c r="D531" s="15">
        <v>8.0</v>
      </c>
      <c r="E531" s="16">
        <v>35.0</v>
      </c>
      <c r="F531" s="17">
        <v>37.0</v>
      </c>
      <c r="G531" s="18">
        <v>91.0</v>
      </c>
      <c r="H531" s="19">
        <v>12.0</v>
      </c>
      <c r="I531" s="20">
        <v>25.0</v>
      </c>
      <c r="J531" s="21">
        <v>32.0</v>
      </c>
      <c r="K531" s="22">
        <v>27.0</v>
      </c>
      <c r="L531" s="63">
        <f t="shared" si="1"/>
        <v>13</v>
      </c>
      <c r="M531" s="63">
        <f t="shared" si="2"/>
        <v>49</v>
      </c>
      <c r="N531" s="63">
        <f t="shared" si="3"/>
        <v>35</v>
      </c>
      <c r="O531" s="63">
        <f t="shared" si="4"/>
        <v>52</v>
      </c>
      <c r="P531" s="64">
        <f t="shared" si="5"/>
        <v>52</v>
      </c>
      <c r="Q531" s="65">
        <f t="shared" si="6"/>
        <v>0.4362416107</v>
      </c>
      <c r="R531" s="65">
        <f t="shared" si="7"/>
        <v>0.4161073826</v>
      </c>
      <c r="S531" s="73">
        <f t="shared" si="8"/>
        <v>0.03243243243</v>
      </c>
      <c r="T531" s="66">
        <f t="shared" si="9"/>
        <v>0.5148514851</v>
      </c>
      <c r="U531" s="27">
        <f t="shared" si="10"/>
        <v>0.5138927177</v>
      </c>
      <c r="V531" s="27">
        <f t="shared" si="11"/>
        <v>-0.4148900395</v>
      </c>
      <c r="W531" s="27">
        <f t="shared" si="12"/>
        <v>-1.881114076</v>
      </c>
      <c r="X531" s="27">
        <f t="shared" si="13"/>
        <v>0.3779856281</v>
      </c>
      <c r="Y531" s="27">
        <f t="shared" si="14"/>
        <v>-0.008684313241</v>
      </c>
      <c r="Z531" s="27">
        <f t="shared" si="15"/>
        <v>0.2009763349</v>
      </c>
      <c r="AA531" s="27">
        <f t="shared" si="16"/>
        <v>0.9917986135</v>
      </c>
      <c r="AB531" s="27">
        <f t="shared" si="17"/>
        <v>0.5174763641</v>
      </c>
      <c r="AC531" s="27">
        <f t="shared" si="18"/>
        <v>0.5248899886</v>
      </c>
      <c r="AD531" s="27">
        <f t="shared" si="19"/>
        <v>-0.5429376103</v>
      </c>
      <c r="AE531" s="27">
        <f t="shared" si="20"/>
        <v>0.02066211439</v>
      </c>
      <c r="AF531" s="27">
        <f t="shared" si="21"/>
        <v>0.01626113261</v>
      </c>
      <c r="AG531" s="27">
        <f t="shared" si="22"/>
        <v>-0.04809122807</v>
      </c>
      <c r="AH531" s="27">
        <f t="shared" si="23"/>
        <v>-0.1753120946</v>
      </c>
      <c r="AI531" s="27">
        <f t="shared" si="24"/>
        <v>-0.04630016381</v>
      </c>
      <c r="AJ531" s="27">
        <f t="shared" si="25"/>
        <v>-0.1478250317</v>
      </c>
      <c r="AK531" s="27">
        <f t="shared" si="26"/>
        <v>-0.2554156334</v>
      </c>
      <c r="AL531" s="27">
        <f t="shared" si="27"/>
        <v>-0.092207104</v>
      </c>
      <c r="AM531" s="27">
        <f t="shared" si="28"/>
        <v>0.103158716</v>
      </c>
      <c r="AN531" s="27">
        <f t="shared" si="29"/>
        <v>0.1391391137</v>
      </c>
      <c r="AO531" s="27"/>
      <c r="AP531" s="27"/>
      <c r="AQ531" s="27"/>
    </row>
    <row r="532">
      <c r="A532" s="29">
        <v>7361.0</v>
      </c>
      <c r="B532" s="30">
        <v>1530.0</v>
      </c>
      <c r="C532" s="14">
        <v>26.0</v>
      </c>
      <c r="D532" s="15">
        <v>12.0</v>
      </c>
      <c r="E532" s="16">
        <v>33.0</v>
      </c>
      <c r="F532" s="17">
        <v>33.0</v>
      </c>
      <c r="G532" s="18">
        <v>71.0</v>
      </c>
      <c r="H532" s="19">
        <v>13.0</v>
      </c>
      <c r="I532" s="20">
        <v>38.0</v>
      </c>
      <c r="J532" s="21">
        <v>30.0</v>
      </c>
      <c r="K532" s="22">
        <v>27.0</v>
      </c>
      <c r="L532" s="63">
        <f t="shared" si="1"/>
        <v>26</v>
      </c>
      <c r="M532" s="63">
        <f t="shared" si="2"/>
        <v>46</v>
      </c>
      <c r="N532" s="63">
        <f t="shared" si="3"/>
        <v>33</v>
      </c>
      <c r="O532" s="63">
        <f t="shared" si="4"/>
        <v>65</v>
      </c>
      <c r="P532" s="64">
        <f t="shared" si="5"/>
        <v>65</v>
      </c>
      <c r="Q532" s="65">
        <f t="shared" si="6"/>
        <v>0.5352941176</v>
      </c>
      <c r="R532" s="65">
        <f t="shared" si="7"/>
        <v>0.4235294118</v>
      </c>
      <c r="S532" s="73">
        <f t="shared" si="8"/>
        <v>0.0385620915</v>
      </c>
      <c r="T532" s="66">
        <f t="shared" si="9"/>
        <v>0.5855855856</v>
      </c>
      <c r="U532" s="27">
        <f t="shared" si="10"/>
        <v>0.581248041</v>
      </c>
      <c r="V532" s="27">
        <f t="shared" si="11"/>
        <v>-0.493303353</v>
      </c>
      <c r="W532" s="27">
        <f t="shared" si="12"/>
        <v>-1.914667155</v>
      </c>
      <c r="X532" s="27">
        <f t="shared" si="13"/>
        <v>0.4638106001</v>
      </c>
      <c r="Y532" s="27">
        <f t="shared" si="14"/>
        <v>-0.01227715101</v>
      </c>
      <c r="Z532" s="27">
        <f t="shared" si="15"/>
        <v>0.2432227166</v>
      </c>
      <c r="AA532" s="27">
        <f t="shared" si="16"/>
        <v>1.027495207</v>
      </c>
      <c r="AB532" s="27">
        <f t="shared" si="17"/>
        <v>0.7549826295</v>
      </c>
      <c r="AC532" s="27">
        <f t="shared" si="18"/>
        <v>0.6555590633</v>
      </c>
      <c r="AD532" s="27">
        <f t="shared" si="19"/>
        <v>-0.817486694</v>
      </c>
      <c r="AE532" s="27">
        <f t="shared" si="20"/>
        <v>0.03473105199</v>
      </c>
      <c r="AF532" s="27">
        <f t="shared" si="21"/>
        <v>0.02339866411</v>
      </c>
      <c r="AG532" s="27">
        <f t="shared" si="22"/>
        <v>-0.05923838831</v>
      </c>
      <c r="AH532" s="27">
        <f t="shared" si="23"/>
        <v>-0.1848614437</v>
      </c>
      <c r="AI532" s="27">
        <f t="shared" si="24"/>
        <v>-0.08031747152</v>
      </c>
      <c r="AJ532" s="27">
        <f t="shared" si="25"/>
        <v>-0.2195192328</v>
      </c>
      <c r="AK532" s="27">
        <f t="shared" si="26"/>
        <v>-0.3246901894</v>
      </c>
      <c r="AL532" s="27">
        <f t="shared" si="27"/>
        <v>-0.1650730617</v>
      </c>
      <c r="AM532" s="27">
        <f t="shared" si="28"/>
        <v>0.1580938032</v>
      </c>
      <c r="AN532" s="27">
        <f t="shared" si="29"/>
        <v>0.2570664385</v>
      </c>
      <c r="AO532" s="27"/>
      <c r="AP532" s="27"/>
      <c r="AQ532" s="27"/>
    </row>
    <row r="533">
      <c r="A533" s="29">
        <v>7366.0</v>
      </c>
      <c r="B533" s="30">
        <v>3061.0</v>
      </c>
      <c r="C533" s="14">
        <v>14.0</v>
      </c>
      <c r="D533" s="15">
        <v>24.0</v>
      </c>
      <c r="E533" s="16">
        <v>31.0</v>
      </c>
      <c r="F533" s="17">
        <v>35.0</v>
      </c>
      <c r="G533" s="18">
        <v>217.0</v>
      </c>
      <c r="H533" s="19">
        <v>33.0</v>
      </c>
      <c r="I533" s="20">
        <v>26.0</v>
      </c>
      <c r="J533" s="21">
        <v>62.0</v>
      </c>
      <c r="K533" s="22">
        <v>35.0</v>
      </c>
      <c r="L533" s="63">
        <f t="shared" si="1"/>
        <v>14</v>
      </c>
      <c r="M533" s="63">
        <f t="shared" si="2"/>
        <v>68</v>
      </c>
      <c r="N533" s="63">
        <f t="shared" si="3"/>
        <v>31</v>
      </c>
      <c r="O533" s="63">
        <f t="shared" si="4"/>
        <v>61</v>
      </c>
      <c r="P533" s="64">
        <f t="shared" si="5"/>
        <v>61</v>
      </c>
      <c r="Q533" s="65">
        <f t="shared" si="6"/>
        <v>0.4310344828</v>
      </c>
      <c r="R533" s="65">
        <f t="shared" si="7"/>
        <v>0.4712643678</v>
      </c>
      <c r="S533" s="73">
        <f t="shared" si="8"/>
        <v>0.01470107808</v>
      </c>
      <c r="T533" s="66">
        <f t="shared" si="9"/>
        <v>0.4728682171</v>
      </c>
      <c r="U533" s="27">
        <f t="shared" si="10"/>
        <v>0.4743545593</v>
      </c>
      <c r="V533" s="27">
        <f t="shared" si="11"/>
        <v>-0.1880627017</v>
      </c>
      <c r="W533" s="27">
        <f t="shared" si="12"/>
        <v>-2.13046457</v>
      </c>
      <c r="X533" s="27">
        <f t="shared" si="13"/>
        <v>0.3734738633</v>
      </c>
      <c r="Y533" s="27">
        <f t="shared" si="14"/>
        <v>-0.001784328468</v>
      </c>
      <c r="Z533" s="27">
        <f t="shared" si="15"/>
        <v>0.1031748313</v>
      </c>
      <c r="AA533" s="27">
        <f t="shared" si="16"/>
        <v>1.272160371</v>
      </c>
      <c r="AB533" s="27">
        <f t="shared" si="17"/>
        <v>0.2317635354</v>
      </c>
      <c r="AC533" s="27">
        <f t="shared" si="18"/>
        <v>0.5873708631</v>
      </c>
      <c r="AD533" s="27">
        <f t="shared" si="19"/>
        <v>-0.5300535907</v>
      </c>
      <c r="AE533" s="27">
        <f t="shared" si="20"/>
        <v>0.0019243486</v>
      </c>
      <c r="AF533" s="27">
        <f t="shared" si="21"/>
        <v>0.003783984065</v>
      </c>
      <c r="AG533" s="27">
        <f t="shared" si="22"/>
        <v>-0.02796107701</v>
      </c>
      <c r="AH533" s="27">
        <f t="shared" si="23"/>
        <v>-0.2546768254</v>
      </c>
      <c r="AI533" s="27">
        <f t="shared" si="24"/>
        <v>-0.009399543863</v>
      </c>
      <c r="AJ533" s="27">
        <f t="shared" si="25"/>
        <v>-0.07498281711</v>
      </c>
      <c r="AK533" s="27">
        <f t="shared" si="26"/>
        <v>-0.3237060146</v>
      </c>
      <c r="AL533" s="27">
        <f t="shared" si="27"/>
        <v>-0.04080410891</v>
      </c>
      <c r="AM533" s="27">
        <f t="shared" si="28"/>
        <v>0.1140604196</v>
      </c>
      <c r="AN533" s="27">
        <f t="shared" si="29"/>
        <v>0.134215914</v>
      </c>
      <c r="AO533" s="27"/>
      <c r="AP533" s="27"/>
      <c r="AQ533" s="27"/>
    </row>
    <row r="534">
      <c r="A534" s="29">
        <v>7378.0</v>
      </c>
      <c r="B534" s="30">
        <v>2675.0</v>
      </c>
      <c r="C534" s="14">
        <v>31.0</v>
      </c>
      <c r="D534" s="15">
        <v>51.0</v>
      </c>
      <c r="E534" s="16">
        <v>36.0</v>
      </c>
      <c r="F534" s="17">
        <v>42.0</v>
      </c>
      <c r="G534" s="18">
        <v>296.0</v>
      </c>
      <c r="H534" s="19">
        <v>15.0</v>
      </c>
      <c r="I534" s="20">
        <v>58.0</v>
      </c>
      <c r="J534" s="21">
        <v>173.0</v>
      </c>
      <c r="K534" s="22">
        <v>53.0</v>
      </c>
      <c r="L534" s="63">
        <f t="shared" si="1"/>
        <v>31</v>
      </c>
      <c r="M534" s="63">
        <f t="shared" si="2"/>
        <v>57</v>
      </c>
      <c r="N534" s="63">
        <f t="shared" si="3"/>
        <v>36</v>
      </c>
      <c r="O534" s="63">
        <f t="shared" si="4"/>
        <v>111</v>
      </c>
      <c r="P534" s="64">
        <f t="shared" si="5"/>
        <v>110</v>
      </c>
      <c r="Q534" s="65">
        <f t="shared" si="6"/>
        <v>0.6042553191</v>
      </c>
      <c r="R534" s="65">
        <f t="shared" si="7"/>
        <v>0.3744680851</v>
      </c>
      <c r="S534" s="73">
        <f t="shared" si="8"/>
        <v>0.02504672897</v>
      </c>
      <c r="T534" s="66">
        <f t="shared" si="9"/>
        <v>0.6607142857</v>
      </c>
      <c r="U534" s="27">
        <f t="shared" si="10"/>
        <v>0.6530643084</v>
      </c>
      <c r="V534" s="27">
        <f t="shared" si="11"/>
        <v>-0.3204088498</v>
      </c>
      <c r="W534" s="27">
        <f t="shared" si="12"/>
        <v>-1.69287356</v>
      </c>
      <c r="X534" s="27">
        <f t="shared" si="13"/>
        <v>0.5235626788</v>
      </c>
      <c r="Y534" s="27">
        <f t="shared" si="14"/>
        <v>-0.005179388268</v>
      </c>
      <c r="Z534" s="27">
        <f t="shared" si="15"/>
        <v>0.1396772916</v>
      </c>
      <c r="AA534" s="27">
        <f t="shared" si="16"/>
        <v>0.8032343533</v>
      </c>
      <c r="AB534" s="27">
        <f t="shared" si="17"/>
        <v>0.5535481533</v>
      </c>
      <c r="AC534" s="27">
        <f t="shared" si="18"/>
        <v>0.6542911892</v>
      </c>
      <c r="AD534" s="27">
        <f t="shared" si="19"/>
        <v>-1.04168573</v>
      </c>
      <c r="AE534" s="27">
        <f t="shared" si="20"/>
        <v>0.009516762796</v>
      </c>
      <c r="AF534" s="27">
        <f t="shared" si="21"/>
        <v>0.008727767509</v>
      </c>
      <c r="AG534" s="27">
        <f t="shared" si="22"/>
        <v>-0.03007849758</v>
      </c>
      <c r="AH534" s="27">
        <f t="shared" si="23"/>
        <v>-0.1277732804</v>
      </c>
      <c r="AI534" s="27">
        <f t="shared" si="24"/>
        <v>-0.03824889651</v>
      </c>
      <c r="AJ534" s="27">
        <f t="shared" si="25"/>
        <v>-0.1423056875</v>
      </c>
      <c r="AK534" s="27">
        <f t="shared" si="26"/>
        <v>-0.286523104</v>
      </c>
      <c r="AL534" s="27">
        <f t="shared" si="27"/>
        <v>-0.1366226372</v>
      </c>
      <c r="AM534" s="27">
        <f t="shared" si="28"/>
        <v>0.17811566</v>
      </c>
      <c r="AN534" s="27">
        <f t="shared" si="29"/>
        <v>0.3697680765</v>
      </c>
      <c r="AO534" s="27"/>
      <c r="AP534" s="27"/>
      <c r="AQ534" s="27"/>
    </row>
    <row r="535">
      <c r="A535" s="29">
        <v>7402.0</v>
      </c>
      <c r="B535" s="30">
        <v>3002.0</v>
      </c>
      <c r="C535" s="14">
        <v>26.0</v>
      </c>
      <c r="D535" s="15">
        <v>28.0</v>
      </c>
      <c r="E535" s="16">
        <v>24.0</v>
      </c>
      <c r="F535" s="17">
        <v>49.0</v>
      </c>
      <c r="G535" s="18">
        <v>176.0</v>
      </c>
      <c r="H535" s="19">
        <v>47.0</v>
      </c>
      <c r="I535" s="20">
        <v>63.0</v>
      </c>
      <c r="J535" s="21">
        <v>70.0</v>
      </c>
      <c r="K535" s="22">
        <v>50.0</v>
      </c>
      <c r="L535" s="63">
        <f t="shared" si="1"/>
        <v>26</v>
      </c>
      <c r="M535" s="63">
        <f t="shared" si="2"/>
        <v>96</v>
      </c>
      <c r="N535" s="63">
        <f t="shared" si="3"/>
        <v>24</v>
      </c>
      <c r="O535" s="63">
        <f t="shared" si="4"/>
        <v>113</v>
      </c>
      <c r="P535" s="64">
        <f t="shared" si="5"/>
        <v>113</v>
      </c>
      <c r="Q535" s="65">
        <f t="shared" si="6"/>
        <v>0.5366795367</v>
      </c>
      <c r="R535" s="65">
        <f t="shared" si="7"/>
        <v>0.471042471</v>
      </c>
      <c r="S535" s="73">
        <f t="shared" si="8"/>
        <v>0.01665556296</v>
      </c>
      <c r="T535" s="66">
        <f t="shared" si="9"/>
        <v>0.5406698565</v>
      </c>
      <c r="U535" s="27">
        <f t="shared" si="10"/>
        <v>0.540930589</v>
      </c>
      <c r="V535" s="27">
        <f t="shared" si="11"/>
        <v>-0.2130653378</v>
      </c>
      <c r="W535" s="27">
        <f t="shared" si="12"/>
        <v>-2.129461432</v>
      </c>
      <c r="X535" s="27">
        <f t="shared" si="13"/>
        <v>0.4650110094</v>
      </c>
      <c r="Y535" s="27">
        <f t="shared" si="14"/>
        <v>-0.002290314216</v>
      </c>
      <c r="Z535" s="27">
        <f t="shared" si="15"/>
        <v>0.1168367215</v>
      </c>
      <c r="AA535" s="27">
        <f t="shared" si="16"/>
        <v>1.270962649</v>
      </c>
      <c r="AB535" s="27">
        <f t="shared" si="17"/>
        <v>0.3269326242</v>
      </c>
      <c r="AC535" s="27">
        <f t="shared" si="18"/>
        <v>0.7309890692</v>
      </c>
      <c r="AD535" s="27">
        <f t="shared" si="19"/>
        <v>-0.8217237189</v>
      </c>
      <c r="AE535" s="27">
        <f t="shared" si="20"/>
        <v>0.002798428048</v>
      </c>
      <c r="AF535" s="27">
        <f t="shared" si="21"/>
        <v>0.004854729381</v>
      </c>
      <c r="AG535" s="27">
        <f t="shared" si="22"/>
        <v>-0.03164863276</v>
      </c>
      <c r="AH535" s="27">
        <f t="shared" si="23"/>
        <v>-0.2543172478</v>
      </c>
      <c r="AI535" s="27">
        <f t="shared" si="24"/>
        <v>-0.01502207979</v>
      </c>
      <c r="AJ535" s="27">
        <f t="shared" si="25"/>
        <v>-0.1057232168</v>
      </c>
      <c r="AK535" s="27">
        <f t="shared" si="26"/>
        <v>-0.4026657722</v>
      </c>
      <c r="AL535" s="27">
        <f t="shared" si="27"/>
        <v>-0.07166713982</v>
      </c>
      <c r="AM535" s="27">
        <f t="shared" si="28"/>
        <v>0.1767406587</v>
      </c>
      <c r="AN535" s="27">
        <f t="shared" si="29"/>
        <v>0.2590675848</v>
      </c>
      <c r="AO535" s="27"/>
      <c r="AP535" s="27"/>
      <c r="AQ535" s="27"/>
    </row>
    <row r="536">
      <c r="A536" s="29">
        <v>7403.0</v>
      </c>
      <c r="B536" s="30">
        <v>3625.0</v>
      </c>
      <c r="C536" s="14">
        <v>35.0</v>
      </c>
      <c r="D536" s="15">
        <v>26.0</v>
      </c>
      <c r="E536" s="16">
        <v>42.0</v>
      </c>
      <c r="F536" s="17">
        <v>74.0</v>
      </c>
      <c r="G536" s="18">
        <v>266.0</v>
      </c>
      <c r="H536" s="19">
        <v>69.0</v>
      </c>
      <c r="I536" s="20">
        <v>57.0</v>
      </c>
      <c r="J536" s="21">
        <v>75.0</v>
      </c>
      <c r="K536" s="22">
        <v>46.0</v>
      </c>
      <c r="L536" s="63">
        <f t="shared" si="1"/>
        <v>35</v>
      </c>
      <c r="M536" s="63">
        <f t="shared" si="2"/>
        <v>143</v>
      </c>
      <c r="N536" s="63">
        <f t="shared" si="3"/>
        <v>42</v>
      </c>
      <c r="O536" s="63">
        <f t="shared" si="4"/>
        <v>103</v>
      </c>
      <c r="P536" s="64">
        <f t="shared" si="5"/>
        <v>103</v>
      </c>
      <c r="Q536" s="65">
        <f t="shared" si="6"/>
        <v>0.427244582</v>
      </c>
      <c r="R536" s="65">
        <f t="shared" si="7"/>
        <v>0.5510835913</v>
      </c>
      <c r="S536" s="73">
        <f t="shared" si="8"/>
        <v>0.02124137931</v>
      </c>
      <c r="T536" s="66">
        <f t="shared" si="9"/>
        <v>0.418699187</v>
      </c>
      <c r="U536" s="27">
        <f t="shared" si="10"/>
        <v>0.4162419737</v>
      </c>
      <c r="V536" s="27">
        <f t="shared" si="11"/>
        <v>-0.2717291316</v>
      </c>
      <c r="W536" s="27">
        <f t="shared" si="12"/>
        <v>-2.491306678</v>
      </c>
      <c r="X536" s="27">
        <f t="shared" si="13"/>
        <v>0.3701900683</v>
      </c>
      <c r="Y536" s="27">
        <f t="shared" si="14"/>
        <v>-0.003725133698</v>
      </c>
      <c r="Z536" s="27">
        <f t="shared" si="15"/>
        <v>0.1743252004</v>
      </c>
      <c r="AA536" s="27">
        <f t="shared" si="16"/>
        <v>1.739592853</v>
      </c>
      <c r="AB536" s="27">
        <f t="shared" si="17"/>
        <v>0.3319274627</v>
      </c>
      <c r="AC536" s="27">
        <f t="shared" si="18"/>
        <v>0.6808161105</v>
      </c>
      <c r="AD536" s="27">
        <f t="shared" si="19"/>
        <v>-0.5207735025</v>
      </c>
      <c r="AE536" s="27">
        <f t="shared" si="20"/>
        <v>0.005804760937</v>
      </c>
      <c r="AF536" s="27">
        <f t="shared" si="21"/>
        <v>0.009237814452</v>
      </c>
      <c r="AG536" s="27">
        <f t="shared" si="22"/>
        <v>-0.05524502539</v>
      </c>
      <c r="AH536" s="27">
        <f t="shared" si="23"/>
        <v>-0.4072377744</v>
      </c>
      <c r="AI536" s="27">
        <f t="shared" si="24"/>
        <v>-0.01945084119</v>
      </c>
      <c r="AJ536" s="27">
        <f t="shared" si="25"/>
        <v>-0.125577753</v>
      </c>
      <c r="AK536" s="27">
        <f t="shared" si="26"/>
        <v>-0.4387539805</v>
      </c>
      <c r="AL536" s="27">
        <f t="shared" si="27"/>
        <v>-0.0579250645</v>
      </c>
      <c r="AM536" s="27">
        <f t="shared" si="28"/>
        <v>0.1310439389</v>
      </c>
      <c r="AN536" s="27">
        <f t="shared" si="29"/>
        <v>0.1307066428</v>
      </c>
      <c r="AO536" s="27"/>
      <c r="AP536" s="27"/>
      <c r="AQ536" s="27"/>
    </row>
    <row r="537">
      <c r="A537" s="29">
        <v>7405.0</v>
      </c>
      <c r="B537" s="30">
        <v>1548.0</v>
      </c>
      <c r="C537" s="14">
        <v>7.0</v>
      </c>
      <c r="D537" s="15">
        <v>11.0</v>
      </c>
      <c r="E537" s="16">
        <v>21.0</v>
      </c>
      <c r="F537" s="17">
        <v>25.0</v>
      </c>
      <c r="G537" s="18">
        <v>105.0</v>
      </c>
      <c r="H537" s="19">
        <v>18.0</v>
      </c>
      <c r="I537" s="20">
        <v>22.0</v>
      </c>
      <c r="J537" s="21">
        <v>35.0</v>
      </c>
      <c r="K537" s="22">
        <v>25.0</v>
      </c>
      <c r="L537" s="63">
        <f t="shared" si="1"/>
        <v>7</v>
      </c>
      <c r="M537" s="63">
        <f t="shared" si="2"/>
        <v>43</v>
      </c>
      <c r="N537" s="63">
        <f t="shared" si="3"/>
        <v>21</v>
      </c>
      <c r="O537" s="63">
        <f t="shared" si="4"/>
        <v>47</v>
      </c>
      <c r="P537" s="64">
        <f t="shared" si="5"/>
        <v>47</v>
      </c>
      <c r="Q537" s="65">
        <f t="shared" si="6"/>
        <v>0.4576271186</v>
      </c>
      <c r="R537" s="65">
        <f t="shared" si="7"/>
        <v>0.4237288136</v>
      </c>
      <c r="S537" s="73">
        <f t="shared" si="8"/>
        <v>0.0180878553</v>
      </c>
      <c r="T537" s="66">
        <f t="shared" si="9"/>
        <v>0.5222222222</v>
      </c>
      <c r="U537" s="27">
        <f t="shared" si="10"/>
        <v>0.5241760802</v>
      </c>
      <c r="V537" s="27">
        <f t="shared" si="11"/>
        <v>-0.2313878558</v>
      </c>
      <c r="W537" s="27">
        <f t="shared" si="12"/>
        <v>-1.915568599</v>
      </c>
      <c r="X537" s="27">
        <f t="shared" si="13"/>
        <v>0.3965153016</v>
      </c>
      <c r="Y537" s="27">
        <f t="shared" si="14"/>
        <v>-0.002701161717</v>
      </c>
      <c r="Z537" s="27">
        <f t="shared" si="15"/>
        <v>0.1141392596</v>
      </c>
      <c r="AA537" s="27">
        <f t="shared" si="16"/>
        <v>1.028462945</v>
      </c>
      <c r="AB537" s="27">
        <f t="shared" si="17"/>
        <v>0.3027490125</v>
      </c>
      <c r="AC537" s="27">
        <f t="shared" si="18"/>
        <v>0.5607064211</v>
      </c>
      <c r="AD537" s="27">
        <f t="shared" si="19"/>
        <v>-0.5974743365</v>
      </c>
      <c r="AE537" s="27">
        <f t="shared" si="20"/>
        <v>0.003584242793</v>
      </c>
      <c r="AF537" s="27">
        <f t="shared" si="21"/>
        <v>0.005150489112</v>
      </c>
      <c r="AG537" s="27">
        <f t="shared" si="22"/>
        <v>-0.02781240676</v>
      </c>
      <c r="AH537" s="27">
        <f t="shared" si="23"/>
        <v>-0.1851226704</v>
      </c>
      <c r="AI537" s="27">
        <f t="shared" si="24"/>
        <v>-0.01510714153</v>
      </c>
      <c r="AJ537" s="27">
        <f t="shared" si="25"/>
        <v>-0.08806894098</v>
      </c>
      <c r="AK537" s="27">
        <f t="shared" si="26"/>
        <v>-0.2778416133</v>
      </c>
      <c r="AL537" s="27">
        <f t="shared" si="27"/>
        <v>-0.05659020455</v>
      </c>
      <c r="AM537" s="27">
        <f t="shared" si="28"/>
        <v>0.1155999996</v>
      </c>
      <c r="AN537" s="27">
        <f t="shared" si="29"/>
        <v>0.1606213328</v>
      </c>
      <c r="AO537" s="27"/>
      <c r="AP537" s="27"/>
      <c r="AQ537" s="27"/>
    </row>
    <row r="538">
      <c r="A538" s="29">
        <v>7410.0</v>
      </c>
      <c r="B538" s="30">
        <v>1310.0</v>
      </c>
      <c r="C538" s="14">
        <v>11.0</v>
      </c>
      <c r="D538" s="15">
        <v>12.0</v>
      </c>
      <c r="E538" s="16">
        <v>15.0</v>
      </c>
      <c r="F538" s="17">
        <v>26.0</v>
      </c>
      <c r="G538" s="18">
        <v>92.0</v>
      </c>
      <c r="H538" s="19">
        <v>13.0</v>
      </c>
      <c r="I538" s="20">
        <v>16.0</v>
      </c>
      <c r="J538" s="21">
        <v>35.0</v>
      </c>
      <c r="K538" s="22">
        <v>25.0</v>
      </c>
      <c r="L538" s="63">
        <f t="shared" si="1"/>
        <v>11</v>
      </c>
      <c r="M538" s="63">
        <f t="shared" si="2"/>
        <v>39</v>
      </c>
      <c r="N538" s="63">
        <f t="shared" si="3"/>
        <v>15</v>
      </c>
      <c r="O538" s="63">
        <f t="shared" si="4"/>
        <v>41</v>
      </c>
      <c r="P538" s="64">
        <f t="shared" si="5"/>
        <v>41</v>
      </c>
      <c r="Q538" s="65">
        <f t="shared" si="6"/>
        <v>0.4905660377</v>
      </c>
      <c r="R538" s="65">
        <f t="shared" si="7"/>
        <v>0.4716981132</v>
      </c>
      <c r="S538" s="73">
        <f t="shared" si="8"/>
        <v>0.01984732824</v>
      </c>
      <c r="T538" s="66">
        <f t="shared" si="9"/>
        <v>0.5125</v>
      </c>
      <c r="U538" s="27">
        <f t="shared" si="10"/>
        <v>0.511281343</v>
      </c>
      <c r="V538" s="27">
        <f t="shared" si="11"/>
        <v>-0.253895813</v>
      </c>
      <c r="W538" s="27">
        <f t="shared" si="12"/>
        <v>-2.132425421</v>
      </c>
      <c r="X538" s="27">
        <f t="shared" si="13"/>
        <v>0.4250555365</v>
      </c>
      <c r="Y538" s="27">
        <f t="shared" si="14"/>
        <v>-0.003252224676</v>
      </c>
      <c r="Z538" s="27">
        <f t="shared" si="15"/>
        <v>0.1394203506</v>
      </c>
      <c r="AA538" s="27">
        <f t="shared" si="16"/>
        <v>1.274503208</v>
      </c>
      <c r="AB538" s="27">
        <f t="shared" si="17"/>
        <v>0.3561094007</v>
      </c>
      <c r="AC538" s="27">
        <f t="shared" si="18"/>
        <v>0.6691098104</v>
      </c>
      <c r="AD538" s="27">
        <f t="shared" si="19"/>
        <v>-0.6865793029</v>
      </c>
      <c r="AE538" s="27">
        <f t="shared" si="20"/>
        <v>0.004735243893</v>
      </c>
      <c r="AF538" s="27">
        <f t="shared" si="21"/>
        <v>0.006903265395</v>
      </c>
      <c r="AG538" s="27">
        <f t="shared" si="22"/>
        <v>-0.03781863361</v>
      </c>
      <c r="AH538" s="27">
        <f t="shared" si="23"/>
        <v>-0.2553806762</v>
      </c>
      <c r="AI538" s="27">
        <f t="shared" si="24"/>
        <v>-0.01949835523</v>
      </c>
      <c r="AJ538" s="27">
        <f t="shared" si="25"/>
        <v>-0.1153186685</v>
      </c>
      <c r="AK538" s="27">
        <f t="shared" si="26"/>
        <v>-0.3690925694</v>
      </c>
      <c r="AL538" s="27">
        <f t="shared" si="27"/>
        <v>-0.07135553928</v>
      </c>
      <c r="AM538" s="27">
        <f t="shared" si="28"/>
        <v>0.1478786326</v>
      </c>
      <c r="AN538" s="27">
        <f t="shared" si="29"/>
        <v>0.1978610926</v>
      </c>
      <c r="AO538" s="27"/>
      <c r="AP538" s="27"/>
      <c r="AQ538" s="27"/>
    </row>
    <row r="539">
      <c r="A539" s="29">
        <v>7411.0</v>
      </c>
      <c r="B539" s="30">
        <v>2390.0</v>
      </c>
      <c r="C539" s="14">
        <v>13.0</v>
      </c>
      <c r="D539" s="15">
        <v>14.0</v>
      </c>
      <c r="E539" s="16">
        <v>10.0</v>
      </c>
      <c r="F539" s="17">
        <v>57.0</v>
      </c>
      <c r="G539" s="18">
        <v>165.0</v>
      </c>
      <c r="H539" s="19">
        <v>37.0</v>
      </c>
      <c r="I539" s="20">
        <v>21.0</v>
      </c>
      <c r="J539" s="21">
        <v>40.0</v>
      </c>
      <c r="K539" s="22">
        <v>20.0</v>
      </c>
      <c r="L539" s="63">
        <f t="shared" si="1"/>
        <v>13</v>
      </c>
      <c r="M539" s="63">
        <f t="shared" si="2"/>
        <v>94</v>
      </c>
      <c r="N539" s="63">
        <f t="shared" si="3"/>
        <v>10</v>
      </c>
      <c r="O539" s="63">
        <f t="shared" si="4"/>
        <v>41</v>
      </c>
      <c r="P539" s="64">
        <f t="shared" si="5"/>
        <v>41</v>
      </c>
      <c r="Q539" s="65">
        <f t="shared" si="6"/>
        <v>0.3417721519</v>
      </c>
      <c r="R539" s="65">
        <f t="shared" si="7"/>
        <v>0.6772151899</v>
      </c>
      <c r="S539" s="73">
        <f t="shared" si="8"/>
        <v>0.009623430962</v>
      </c>
      <c r="T539" s="66">
        <f t="shared" si="9"/>
        <v>0.3037037037</v>
      </c>
      <c r="U539" s="27">
        <f t="shared" si="10"/>
        <v>0.2988115952</v>
      </c>
      <c r="V539" s="27">
        <f t="shared" si="11"/>
        <v>-0.1231071909</v>
      </c>
      <c r="W539" s="27">
        <f t="shared" si="12"/>
        <v>-3.06151508</v>
      </c>
      <c r="X539" s="27">
        <f t="shared" si="13"/>
        <v>0.296131681</v>
      </c>
      <c r="Y539" s="27">
        <f t="shared" si="14"/>
        <v>-0.0007646035431</v>
      </c>
      <c r="Z539" s="27">
        <f t="shared" si="15"/>
        <v>0.09705470744</v>
      </c>
      <c r="AA539" s="27">
        <f t="shared" si="16"/>
        <v>2.627036072</v>
      </c>
      <c r="AB539" s="27">
        <f t="shared" si="17"/>
        <v>0.1202958141</v>
      </c>
      <c r="AC539" s="27">
        <f t="shared" si="18"/>
        <v>0.6692665873</v>
      </c>
      <c r="AD539" s="27">
        <f t="shared" si="19"/>
        <v>-0.3332491853</v>
      </c>
      <c r="AE539" s="27">
        <f t="shared" si="20"/>
        <v>0.0005397914495</v>
      </c>
      <c r="AF539" s="27">
        <f t="shared" si="21"/>
        <v>0.002330091026</v>
      </c>
      <c r="AG539" s="27">
        <f t="shared" si="22"/>
        <v>-0.0377971296</v>
      </c>
      <c r="AH539" s="27">
        <f t="shared" si="23"/>
        <v>-0.7557457047</v>
      </c>
      <c r="AI539" s="27">
        <f t="shared" si="24"/>
        <v>-0.003193691323</v>
      </c>
      <c r="AJ539" s="27">
        <f t="shared" si="25"/>
        <v>-0.05592799472</v>
      </c>
      <c r="AK539" s="27">
        <f t="shared" si="26"/>
        <v>-0.5300289605</v>
      </c>
      <c r="AL539" s="27">
        <f t="shared" si="27"/>
        <v>-0.0167932195</v>
      </c>
      <c r="AM539" s="27">
        <f t="shared" si="28"/>
        <v>0.1030496134</v>
      </c>
      <c r="AN539" s="27">
        <f t="shared" si="29"/>
        <v>0.06690799048</v>
      </c>
      <c r="AO539" s="27"/>
      <c r="AP539" s="27"/>
      <c r="AQ539" s="27"/>
    </row>
    <row r="540">
      <c r="A540" s="29">
        <v>7414.0</v>
      </c>
      <c r="B540" s="30">
        <v>2248.0</v>
      </c>
      <c r="C540" s="14">
        <v>11.0</v>
      </c>
      <c r="D540" s="15">
        <v>11.0</v>
      </c>
      <c r="E540" s="16">
        <v>22.0</v>
      </c>
      <c r="F540" s="17">
        <v>31.0</v>
      </c>
      <c r="G540" s="18">
        <v>194.0</v>
      </c>
      <c r="H540" s="19">
        <v>22.0</v>
      </c>
      <c r="I540" s="20">
        <v>26.0</v>
      </c>
      <c r="J540" s="21">
        <v>47.0</v>
      </c>
      <c r="K540" s="22">
        <v>23.0</v>
      </c>
      <c r="L540" s="63">
        <f t="shared" si="1"/>
        <v>11</v>
      </c>
      <c r="M540" s="63">
        <f t="shared" si="2"/>
        <v>53</v>
      </c>
      <c r="N540" s="63">
        <f t="shared" si="3"/>
        <v>22</v>
      </c>
      <c r="O540" s="63">
        <f t="shared" si="4"/>
        <v>49</v>
      </c>
      <c r="P540" s="64">
        <f t="shared" si="5"/>
        <v>49</v>
      </c>
      <c r="Q540" s="65">
        <f t="shared" si="6"/>
        <v>0.4444444444</v>
      </c>
      <c r="R540" s="65">
        <f t="shared" si="7"/>
        <v>0.4740740741</v>
      </c>
      <c r="S540" s="73">
        <f t="shared" si="8"/>
        <v>0.0146797153</v>
      </c>
      <c r="T540" s="66">
        <f t="shared" si="9"/>
        <v>0.4803921569</v>
      </c>
      <c r="U540" s="27">
        <f t="shared" si="10"/>
        <v>0.4809382385</v>
      </c>
      <c r="V540" s="27">
        <f t="shared" si="11"/>
        <v>-0.1877894196</v>
      </c>
      <c r="W540" s="27">
        <f t="shared" si="12"/>
        <v>-2.143166527</v>
      </c>
      <c r="X540" s="27">
        <f t="shared" si="13"/>
        <v>0.3850930501</v>
      </c>
      <c r="Y540" s="27">
        <f t="shared" si="14"/>
        <v>-0.001779146465</v>
      </c>
      <c r="Z540" s="27">
        <f t="shared" si="15"/>
        <v>0.103639144</v>
      </c>
      <c r="AA540" s="27">
        <f t="shared" si="16"/>
        <v>1.287374984</v>
      </c>
      <c r="AB540" s="27">
        <f t="shared" si="17"/>
        <v>0.238626693</v>
      </c>
      <c r="AC540" s="27">
        <f t="shared" si="18"/>
        <v>0.6092555126</v>
      </c>
      <c r="AD540" s="27">
        <f t="shared" si="19"/>
        <v>-0.5635477425</v>
      </c>
      <c r="AE540" s="27">
        <f t="shared" si="20"/>
        <v>0.00191597172</v>
      </c>
      <c r="AF540" s="27">
        <f t="shared" si="21"/>
        <v>0.003795489531</v>
      </c>
      <c r="AG540" s="27">
        <f t="shared" si="22"/>
        <v>-0.02825436474</v>
      </c>
      <c r="AH540" s="27">
        <f t="shared" si="23"/>
        <v>-0.259259233</v>
      </c>
      <c r="AI540" s="27">
        <f t="shared" si="24"/>
        <v>-0.009663826923</v>
      </c>
      <c r="AJ540" s="27">
        <f t="shared" si="25"/>
        <v>-0.07766355565</v>
      </c>
      <c r="AK540" s="27">
        <f t="shared" si="26"/>
        <v>-0.337768728</v>
      </c>
      <c r="AL540" s="27">
        <f t="shared" si="27"/>
        <v>-0.04331948455</v>
      </c>
      <c r="AM540" s="27">
        <f t="shared" si="28"/>
        <v>0.1219909181</v>
      </c>
      <c r="AN540" s="27">
        <f t="shared" si="29"/>
        <v>0.1471364974</v>
      </c>
      <c r="AO540" s="27"/>
      <c r="AP540" s="27"/>
      <c r="AQ540" s="27"/>
    </row>
    <row r="541">
      <c r="A541" s="29">
        <v>7415.0</v>
      </c>
      <c r="B541" s="30">
        <v>3127.0</v>
      </c>
      <c r="C541" s="14">
        <v>25.0</v>
      </c>
      <c r="D541" s="15">
        <v>31.0</v>
      </c>
      <c r="E541" s="16">
        <v>47.0</v>
      </c>
      <c r="F541" s="17">
        <v>80.0</v>
      </c>
      <c r="G541" s="18">
        <v>220.0</v>
      </c>
      <c r="H541" s="19">
        <v>44.0</v>
      </c>
      <c r="I541" s="20">
        <v>51.0</v>
      </c>
      <c r="J541" s="21">
        <v>63.0</v>
      </c>
      <c r="K541" s="22">
        <v>54.0</v>
      </c>
      <c r="L541" s="63">
        <f t="shared" si="1"/>
        <v>25</v>
      </c>
      <c r="M541" s="63">
        <f t="shared" si="2"/>
        <v>124</v>
      </c>
      <c r="N541" s="63">
        <f t="shared" si="3"/>
        <v>47</v>
      </c>
      <c r="O541" s="63">
        <f t="shared" si="4"/>
        <v>105</v>
      </c>
      <c r="P541" s="64">
        <f t="shared" si="5"/>
        <v>105</v>
      </c>
      <c r="Q541" s="65">
        <f t="shared" si="6"/>
        <v>0.4318936877</v>
      </c>
      <c r="R541" s="65">
        <f t="shared" si="7"/>
        <v>0.4950166113</v>
      </c>
      <c r="S541" s="73">
        <f t="shared" si="8"/>
        <v>0.02302526383</v>
      </c>
      <c r="T541" s="66">
        <f t="shared" si="9"/>
        <v>0.4585152838</v>
      </c>
      <c r="U541" s="27">
        <f t="shared" si="10"/>
        <v>0.4551251315</v>
      </c>
      <c r="V541" s="27">
        <f t="shared" si="11"/>
        <v>-0.2945493724</v>
      </c>
      <c r="W541" s="27">
        <f t="shared" si="12"/>
        <v>-2.237842332</v>
      </c>
      <c r="X541" s="27">
        <f t="shared" si="13"/>
        <v>0.3742183294</v>
      </c>
      <c r="Y541" s="27">
        <f t="shared" si="14"/>
        <v>-0.004377091914</v>
      </c>
      <c r="Z541" s="27">
        <f t="shared" si="15"/>
        <v>0.1697400661</v>
      </c>
      <c r="AA541" s="27">
        <f t="shared" si="16"/>
        <v>1.403628573</v>
      </c>
      <c r="AB541" s="27">
        <f t="shared" si="17"/>
        <v>0.3637184902</v>
      </c>
      <c r="AC541" s="27">
        <f t="shared" si="18"/>
        <v>0.6182048524</v>
      </c>
      <c r="AD541" s="27">
        <f t="shared" si="19"/>
        <v>-0.5321688673</v>
      </c>
      <c r="AE541" s="27">
        <f t="shared" si="20"/>
        <v>0.007393499388</v>
      </c>
      <c r="AF541" s="27">
        <f t="shared" si="21"/>
        <v>0.009750240532</v>
      </c>
      <c r="AG541" s="27">
        <f t="shared" si="22"/>
        <v>-0.04831919209</v>
      </c>
      <c r="AH541" s="27">
        <f t="shared" si="23"/>
        <v>-0.2951582548</v>
      </c>
      <c r="AI541" s="27">
        <f t="shared" si="24"/>
        <v>-0.02310375032</v>
      </c>
      <c r="AJ541" s="27">
        <f t="shared" si="25"/>
        <v>-0.1236053288</v>
      </c>
      <c r="AK541" s="27">
        <f t="shared" si="26"/>
        <v>-0.3578705394</v>
      </c>
      <c r="AL541" s="27">
        <f t="shared" si="27"/>
        <v>-0.06416364278</v>
      </c>
      <c r="AM541" s="27">
        <f t="shared" si="28"/>
        <v>0.1202873111</v>
      </c>
      <c r="AN541" s="27">
        <f t="shared" si="29"/>
        <v>0.135020135</v>
      </c>
      <c r="AO541" s="27"/>
      <c r="AP541" s="27"/>
      <c r="AQ541" s="27"/>
    </row>
    <row r="542">
      <c r="A542" s="29">
        <v>7417.0</v>
      </c>
      <c r="B542" s="30">
        <v>2919.0</v>
      </c>
      <c r="C542" s="14">
        <v>23.0</v>
      </c>
      <c r="D542" s="15">
        <v>9.0</v>
      </c>
      <c r="E542" s="16">
        <v>22.0</v>
      </c>
      <c r="F542" s="17">
        <v>46.0</v>
      </c>
      <c r="G542" s="18">
        <v>167.0</v>
      </c>
      <c r="H542" s="19">
        <v>27.0</v>
      </c>
      <c r="I542" s="20">
        <v>41.0</v>
      </c>
      <c r="J542" s="21">
        <v>57.0</v>
      </c>
      <c r="K542" s="22">
        <v>34.0</v>
      </c>
      <c r="L542" s="63">
        <f t="shared" si="1"/>
        <v>23</v>
      </c>
      <c r="M542" s="63">
        <f t="shared" si="2"/>
        <v>73</v>
      </c>
      <c r="N542" s="63">
        <f t="shared" si="3"/>
        <v>22</v>
      </c>
      <c r="O542" s="63">
        <f t="shared" si="4"/>
        <v>75</v>
      </c>
      <c r="P542" s="64">
        <f t="shared" si="5"/>
        <v>75</v>
      </c>
      <c r="Q542" s="65">
        <f t="shared" si="6"/>
        <v>0.5077720207</v>
      </c>
      <c r="R542" s="65">
        <f t="shared" si="7"/>
        <v>0.4974093264</v>
      </c>
      <c r="S542" s="73">
        <f t="shared" si="8"/>
        <v>0.01541623844</v>
      </c>
      <c r="T542" s="66">
        <f t="shared" si="9"/>
        <v>0.5067567568</v>
      </c>
      <c r="U542" s="27">
        <f t="shared" si="10"/>
        <v>0.5057588569</v>
      </c>
      <c r="V542" s="27">
        <f t="shared" si="11"/>
        <v>-0.1972113497</v>
      </c>
      <c r="W542" s="27">
        <f t="shared" si="12"/>
        <v>-2.24865918</v>
      </c>
      <c r="X542" s="27">
        <f t="shared" si="13"/>
        <v>0.4399638215</v>
      </c>
      <c r="Y542" s="27">
        <f t="shared" si="14"/>
        <v>-0.001962154829</v>
      </c>
      <c r="Z542" s="27">
        <f t="shared" si="15"/>
        <v>0.114196376</v>
      </c>
      <c r="AA542" s="27">
        <f t="shared" si="16"/>
        <v>1.417230541</v>
      </c>
      <c r="AB542" s="27">
        <f t="shared" si="17"/>
        <v>0.2863064244</v>
      </c>
      <c r="AC542" s="27">
        <f t="shared" si="18"/>
        <v>0.7303288735</v>
      </c>
      <c r="AD542" s="27">
        <f t="shared" si="19"/>
        <v>-0.7355857104</v>
      </c>
      <c r="AE542" s="27">
        <f t="shared" si="20"/>
        <v>0.002219072299</v>
      </c>
      <c r="AF542" s="27">
        <f t="shared" si="21"/>
        <v>0.004391946974</v>
      </c>
      <c r="AG542" s="27">
        <f t="shared" si="22"/>
        <v>-0.03266493288</v>
      </c>
      <c r="AH542" s="27">
        <f t="shared" si="23"/>
        <v>-0.299459012</v>
      </c>
      <c r="AI542" s="27">
        <f t="shared" si="24"/>
        <v>-0.01217648673</v>
      </c>
      <c r="AJ542" s="27">
        <f t="shared" si="25"/>
        <v>-0.09776807382</v>
      </c>
      <c r="AK542" s="27">
        <f t="shared" si="26"/>
        <v>-0.4248211793</v>
      </c>
      <c r="AL542" s="27">
        <f t="shared" si="27"/>
        <v>-0.05938088088</v>
      </c>
      <c r="AM542" s="27">
        <f t="shared" si="28"/>
        <v>0.1670697366</v>
      </c>
      <c r="AN542" s="27">
        <f t="shared" si="29"/>
        <v>0.2194190184</v>
      </c>
      <c r="AO542" s="27"/>
      <c r="AP542" s="27"/>
      <c r="AQ542" s="27"/>
    </row>
    <row r="543">
      <c r="A543" s="29">
        <v>7430.0</v>
      </c>
      <c r="B543" s="30">
        <v>2038.0</v>
      </c>
      <c r="C543" s="14">
        <v>8.0</v>
      </c>
      <c r="D543" s="15">
        <v>9.0</v>
      </c>
      <c r="E543" s="16">
        <v>22.0</v>
      </c>
      <c r="F543" s="17">
        <v>10.0</v>
      </c>
      <c r="G543" s="18">
        <v>90.0</v>
      </c>
      <c r="H543" s="19">
        <v>17.0</v>
      </c>
      <c r="I543" s="20">
        <v>10.0</v>
      </c>
      <c r="J543" s="21">
        <v>32.0</v>
      </c>
      <c r="K543" s="22">
        <v>27.0</v>
      </c>
      <c r="L543" s="63">
        <f t="shared" si="1"/>
        <v>8</v>
      </c>
      <c r="M543" s="63">
        <f t="shared" si="2"/>
        <v>27</v>
      </c>
      <c r="N543" s="63">
        <f t="shared" si="3"/>
        <v>22</v>
      </c>
      <c r="O543" s="63">
        <f t="shared" si="4"/>
        <v>37</v>
      </c>
      <c r="P543" s="64">
        <f t="shared" si="5"/>
        <v>37</v>
      </c>
      <c r="Q543" s="65">
        <f t="shared" si="6"/>
        <v>0.4787234043</v>
      </c>
      <c r="R543" s="65">
        <f t="shared" si="7"/>
        <v>0.3723404255</v>
      </c>
      <c r="S543" s="73">
        <f t="shared" si="8"/>
        <v>0.01472031403</v>
      </c>
      <c r="T543" s="66">
        <f t="shared" si="9"/>
        <v>0.578125</v>
      </c>
      <c r="U543" s="27">
        <f t="shared" si="10"/>
        <v>0.5765566887</v>
      </c>
      <c r="V543" s="27">
        <f t="shared" si="11"/>
        <v>-0.1883087765</v>
      </c>
      <c r="W543" s="27">
        <f t="shared" si="12"/>
        <v>-1.68325496</v>
      </c>
      <c r="X543" s="27">
        <f t="shared" si="13"/>
        <v>0.4147943758</v>
      </c>
      <c r="Y543" s="27">
        <f t="shared" si="14"/>
        <v>-0.001789001011</v>
      </c>
      <c r="Z543" s="27">
        <f t="shared" si="15"/>
        <v>0.08162388181</v>
      </c>
      <c r="AA543" s="27">
        <f t="shared" si="16"/>
        <v>0.7941326211</v>
      </c>
      <c r="AB543" s="27">
        <f t="shared" si="17"/>
        <v>0.2577422664</v>
      </c>
      <c r="AC543" s="27">
        <f t="shared" si="18"/>
        <v>0.5154192456</v>
      </c>
      <c r="AD543" s="27">
        <f t="shared" si="19"/>
        <v>-0.6538303423</v>
      </c>
      <c r="AE543" s="27">
        <f t="shared" si="20"/>
        <v>0.001931912359</v>
      </c>
      <c r="AF543" s="27">
        <f t="shared" si="21"/>
        <v>0.002997510184</v>
      </c>
      <c r="AG543" s="27">
        <f t="shared" si="22"/>
        <v>-0.01747724442</v>
      </c>
      <c r="AH543" s="27">
        <f t="shared" si="23"/>
        <v>-0.1256076781</v>
      </c>
      <c r="AI543" s="27">
        <f t="shared" si="24"/>
        <v>-0.01046683085</v>
      </c>
      <c r="AJ543" s="27">
        <f t="shared" si="25"/>
        <v>-0.06588368399</v>
      </c>
      <c r="AK543" s="27">
        <f t="shared" si="26"/>
        <v>-0.2244267329</v>
      </c>
      <c r="AL543" s="27">
        <f t="shared" si="27"/>
        <v>-0.05039843829</v>
      </c>
      <c r="AM543" s="27">
        <f t="shared" si="28"/>
        <v>0.1111618694</v>
      </c>
      <c r="AN543" s="27">
        <f t="shared" si="29"/>
        <v>0.1838746878</v>
      </c>
      <c r="AO543" s="27"/>
      <c r="AP543" s="27"/>
      <c r="AQ543" s="27"/>
    </row>
    <row r="544">
      <c r="A544" s="29">
        <v>7500.0</v>
      </c>
      <c r="B544" s="30">
        <v>2006.0</v>
      </c>
      <c r="C544" s="14">
        <v>12.0</v>
      </c>
      <c r="D544" s="15">
        <v>10.0</v>
      </c>
      <c r="E544" s="16">
        <v>10.0</v>
      </c>
      <c r="F544" s="17">
        <v>37.0</v>
      </c>
      <c r="G544" s="18">
        <v>131.0</v>
      </c>
      <c r="H544" s="19">
        <v>20.0</v>
      </c>
      <c r="I544" s="20">
        <v>30.0</v>
      </c>
      <c r="J544" s="21">
        <v>18.0</v>
      </c>
      <c r="K544" s="22">
        <v>17.0</v>
      </c>
      <c r="L544" s="63">
        <f t="shared" si="1"/>
        <v>12</v>
      </c>
      <c r="M544" s="63">
        <f t="shared" si="2"/>
        <v>57</v>
      </c>
      <c r="N544" s="63">
        <f t="shared" si="3"/>
        <v>10</v>
      </c>
      <c r="O544" s="63">
        <f t="shared" si="4"/>
        <v>47</v>
      </c>
      <c r="P544" s="64">
        <f t="shared" si="5"/>
        <v>47</v>
      </c>
      <c r="Q544" s="65">
        <f t="shared" si="6"/>
        <v>0.4682539683</v>
      </c>
      <c r="R544" s="65">
        <f t="shared" si="7"/>
        <v>0.5476190476</v>
      </c>
      <c r="S544" s="73">
        <f t="shared" si="8"/>
        <v>0.0109670987</v>
      </c>
      <c r="T544" s="66">
        <f t="shared" si="9"/>
        <v>0.4519230769</v>
      </c>
      <c r="U544" s="27">
        <f t="shared" si="10"/>
        <v>0.4510000515</v>
      </c>
      <c r="V544" s="27">
        <f t="shared" si="11"/>
        <v>-0.1402959838</v>
      </c>
      <c r="W544" s="27">
        <f t="shared" si="12"/>
        <v>-2.47564437</v>
      </c>
      <c r="X544" s="27">
        <f t="shared" si="13"/>
        <v>0.405723035</v>
      </c>
      <c r="Y544" s="27">
        <f t="shared" si="14"/>
        <v>-0.0009930244467</v>
      </c>
      <c r="Z544" s="27">
        <f t="shared" si="15"/>
        <v>0.08943968824</v>
      </c>
      <c r="AA544" s="27">
        <f t="shared" si="16"/>
        <v>1.717788717</v>
      </c>
      <c r="AB544" s="27">
        <f t="shared" si="17"/>
        <v>0.1878266127</v>
      </c>
      <c r="AC544" s="27">
        <f t="shared" si="18"/>
        <v>0.7414737699</v>
      </c>
      <c r="AD544" s="27">
        <f t="shared" si="19"/>
        <v>-0.6255451823</v>
      </c>
      <c r="AE544" s="27">
        <f t="shared" si="20"/>
        <v>0.0007989350088</v>
      </c>
      <c r="AF544" s="27">
        <f t="shared" si="21"/>
        <v>0.002447081176</v>
      </c>
      <c r="AG544" s="27">
        <f t="shared" si="22"/>
        <v>-0.02816594628</v>
      </c>
      <c r="AH544" s="27">
        <f t="shared" si="23"/>
        <v>-0.3996053115</v>
      </c>
      <c r="AI544" s="27">
        <f t="shared" si="24"/>
        <v>-0.005682786841</v>
      </c>
      <c r="AJ544" s="27">
        <f t="shared" si="25"/>
        <v>-0.07061349604</v>
      </c>
      <c r="AK544" s="27">
        <f t="shared" si="26"/>
        <v>-0.4748408823</v>
      </c>
      <c r="AL544" s="27">
        <f t="shared" si="27"/>
        <v>-0.03592405634</v>
      </c>
      <c r="AM544" s="27">
        <f t="shared" si="28"/>
        <v>0.1564183892</v>
      </c>
      <c r="AN544" s="27">
        <f t="shared" si="29"/>
        <v>0.1720728562</v>
      </c>
      <c r="AO544" s="27"/>
      <c r="AP544" s="27"/>
      <c r="AQ544" s="27"/>
    </row>
    <row r="545">
      <c r="A545" s="29">
        <v>7502.0</v>
      </c>
      <c r="B545" s="30">
        <v>1524.0</v>
      </c>
      <c r="C545" s="14">
        <v>1.0</v>
      </c>
      <c r="D545" s="15">
        <v>7.0</v>
      </c>
      <c r="E545" s="16">
        <v>6.0</v>
      </c>
      <c r="F545" s="17">
        <v>12.0</v>
      </c>
      <c r="G545" s="18">
        <v>49.0</v>
      </c>
      <c r="H545" s="19">
        <v>10.0</v>
      </c>
      <c r="I545" s="20">
        <v>9.0</v>
      </c>
      <c r="J545" s="21">
        <v>31.0</v>
      </c>
      <c r="K545" s="22">
        <v>11.0</v>
      </c>
      <c r="L545" s="63">
        <f t="shared" si="1"/>
        <v>1</v>
      </c>
      <c r="M545" s="63">
        <f t="shared" si="2"/>
        <v>22</v>
      </c>
      <c r="N545" s="63">
        <f t="shared" si="3"/>
        <v>6</v>
      </c>
      <c r="O545" s="63">
        <f t="shared" si="4"/>
        <v>20</v>
      </c>
      <c r="P545" s="64">
        <f t="shared" si="5"/>
        <v>20</v>
      </c>
      <c r="Q545" s="65">
        <f t="shared" si="6"/>
        <v>0.4285714286</v>
      </c>
      <c r="R545" s="65">
        <f t="shared" si="7"/>
        <v>0.4693877551</v>
      </c>
      <c r="S545" s="73">
        <f t="shared" si="8"/>
        <v>0.004593175853</v>
      </c>
      <c r="T545" s="66">
        <f t="shared" si="9"/>
        <v>0.4761904762</v>
      </c>
      <c r="U545" s="27">
        <f t="shared" si="10"/>
        <v>0.4769171481</v>
      </c>
      <c r="V545" s="27">
        <f t="shared" si="11"/>
        <v>-0.05875793975</v>
      </c>
      <c r="W545" s="27">
        <f t="shared" si="12"/>
        <v>-2.121980889</v>
      </c>
      <c r="X545" s="27">
        <f t="shared" si="13"/>
        <v>0.3713397269</v>
      </c>
      <c r="Y545" s="27">
        <f t="shared" si="14"/>
        <v>-0.0001741817229</v>
      </c>
      <c r="Z545" s="27">
        <f t="shared" si="15"/>
        <v>0.03210737556</v>
      </c>
      <c r="AA545" s="27">
        <f t="shared" si="16"/>
        <v>1.262048854</v>
      </c>
      <c r="AB545" s="27">
        <f t="shared" si="17"/>
        <v>0.07199796071</v>
      </c>
      <c r="AC545" s="27">
        <f t="shared" si="18"/>
        <v>0.5816888655</v>
      </c>
      <c r="AD545" s="27">
        <f t="shared" si="19"/>
        <v>-0.5240131432</v>
      </c>
      <c r="AE545" s="27">
        <f t="shared" si="20"/>
        <v>0.00005869152779</v>
      </c>
      <c r="AF545" s="27">
        <f t="shared" si="21"/>
        <v>0.0003679122331</v>
      </c>
      <c r="AG545" s="27">
        <f t="shared" si="22"/>
        <v>-0.008666666568</v>
      </c>
      <c r="AH545" s="27">
        <f t="shared" si="23"/>
        <v>-0.2516464935</v>
      </c>
      <c r="AI545" s="27">
        <f t="shared" si="24"/>
        <v>-0.000912316976</v>
      </c>
      <c r="AJ545" s="27">
        <f t="shared" si="25"/>
        <v>-0.02320085518</v>
      </c>
      <c r="AK545" s="27">
        <f t="shared" si="26"/>
        <v>-0.3192980544</v>
      </c>
      <c r="AL545" s="27">
        <f t="shared" si="27"/>
        <v>-0.01260347157</v>
      </c>
      <c r="AM545" s="27">
        <f t="shared" si="28"/>
        <v>0.1123115745</v>
      </c>
      <c r="AN545" s="27">
        <f t="shared" si="29"/>
        <v>0.1319281924</v>
      </c>
      <c r="AO545" s="27"/>
      <c r="AP545" s="27"/>
      <c r="AQ545" s="27"/>
    </row>
    <row r="546">
      <c r="A546" s="29">
        <v>7507.0</v>
      </c>
      <c r="B546" s="30">
        <v>1909.0</v>
      </c>
      <c r="C546" s="14">
        <v>5.0</v>
      </c>
      <c r="D546" s="15">
        <v>11.0</v>
      </c>
      <c r="E546" s="16">
        <v>14.0</v>
      </c>
      <c r="F546" s="17">
        <v>29.0</v>
      </c>
      <c r="G546" s="18">
        <v>125.0</v>
      </c>
      <c r="H546" s="19">
        <v>22.0</v>
      </c>
      <c r="I546" s="20">
        <v>11.0</v>
      </c>
      <c r="J546" s="21">
        <v>23.0</v>
      </c>
      <c r="K546" s="22">
        <v>23.0</v>
      </c>
      <c r="L546" s="63">
        <f t="shared" si="1"/>
        <v>5</v>
      </c>
      <c r="M546" s="63">
        <f t="shared" si="2"/>
        <v>51</v>
      </c>
      <c r="N546" s="63">
        <f t="shared" si="3"/>
        <v>14</v>
      </c>
      <c r="O546" s="63">
        <f t="shared" si="4"/>
        <v>34</v>
      </c>
      <c r="P546" s="64">
        <f t="shared" si="5"/>
        <v>34</v>
      </c>
      <c r="Q546" s="65">
        <f t="shared" si="6"/>
        <v>0.375</v>
      </c>
      <c r="R546" s="65">
        <f t="shared" si="7"/>
        <v>0.5384615385</v>
      </c>
      <c r="S546" s="73">
        <f t="shared" si="8"/>
        <v>0.009952854898</v>
      </c>
      <c r="T546" s="66">
        <f t="shared" si="9"/>
        <v>0.4</v>
      </c>
      <c r="U546" s="27">
        <f t="shared" si="10"/>
        <v>0.3988921791</v>
      </c>
      <c r="V546" s="27">
        <f t="shared" si="11"/>
        <v>-0.1273213278</v>
      </c>
      <c r="W546" s="27">
        <f t="shared" si="12"/>
        <v>-2.434245635</v>
      </c>
      <c r="X546" s="27">
        <f t="shared" si="13"/>
        <v>0.324922261</v>
      </c>
      <c r="Y546" s="27">
        <f t="shared" si="14"/>
        <v>-0.0008178464655</v>
      </c>
      <c r="Z546" s="27">
        <f t="shared" si="15"/>
        <v>0.07981092408</v>
      </c>
      <c r="AA546" s="27">
        <f t="shared" si="16"/>
        <v>1.66081795</v>
      </c>
      <c r="AB546" s="27">
        <f t="shared" si="17"/>
        <v>0.1365094912</v>
      </c>
      <c r="AC546" s="27">
        <f t="shared" si="18"/>
        <v>0.5838774942</v>
      </c>
      <c r="AD546" s="27">
        <f t="shared" si="19"/>
        <v>-0.4011975628</v>
      </c>
      <c r="AE546" s="27">
        <f t="shared" si="20"/>
        <v>0.0005971441931</v>
      </c>
      <c r="AF546" s="27">
        <f t="shared" si="21"/>
        <v>0.001981692927</v>
      </c>
      <c r="AG546" s="27">
        <f t="shared" si="22"/>
        <v>-0.024713403</v>
      </c>
      <c r="AH546" s="27">
        <f t="shared" si="23"/>
        <v>-0.3798915893</v>
      </c>
      <c r="AI546" s="27">
        <f t="shared" si="24"/>
        <v>-0.003748202174</v>
      </c>
      <c r="AJ546" s="27">
        <f t="shared" si="25"/>
        <v>-0.05046259471</v>
      </c>
      <c r="AK546" s="27">
        <f t="shared" si="26"/>
        <v>-0.3676632219</v>
      </c>
      <c r="AL546" s="27">
        <f t="shared" si="27"/>
        <v>-0.0209093673</v>
      </c>
      <c r="AM546" s="27">
        <f t="shared" si="28"/>
        <v>0.09864238259</v>
      </c>
      <c r="AN546" s="27">
        <f t="shared" si="29"/>
        <v>0.088381582</v>
      </c>
      <c r="AO546" s="27"/>
      <c r="AP546" s="27"/>
      <c r="AQ546" s="27"/>
    </row>
    <row r="547">
      <c r="A547" s="29">
        <v>7509.0</v>
      </c>
      <c r="B547" s="30">
        <v>1176.0</v>
      </c>
      <c r="C547" s="14">
        <v>2.0</v>
      </c>
      <c r="D547" s="15">
        <v>3.0</v>
      </c>
      <c r="E547" s="16">
        <v>3.0</v>
      </c>
      <c r="F547" s="17">
        <v>25.0</v>
      </c>
      <c r="G547" s="18">
        <v>75.0</v>
      </c>
      <c r="H547" s="19">
        <v>15.0</v>
      </c>
      <c r="I547" s="20">
        <v>5.0</v>
      </c>
      <c r="J547" s="21">
        <v>10.0</v>
      </c>
      <c r="K547" s="22">
        <v>4.0</v>
      </c>
      <c r="L547" s="63">
        <f t="shared" si="1"/>
        <v>2</v>
      </c>
      <c r="M547" s="63">
        <f t="shared" si="2"/>
        <v>40</v>
      </c>
      <c r="N547" s="63">
        <f t="shared" si="3"/>
        <v>3</v>
      </c>
      <c r="O547" s="63">
        <f t="shared" si="4"/>
        <v>9</v>
      </c>
      <c r="P547" s="64">
        <f t="shared" si="5"/>
        <v>9</v>
      </c>
      <c r="Q547" s="65">
        <f t="shared" si="6"/>
        <v>0.2037037037</v>
      </c>
      <c r="R547" s="65">
        <f t="shared" si="7"/>
        <v>0.7777777778</v>
      </c>
      <c r="S547" s="73">
        <f t="shared" si="8"/>
        <v>0.00425170068</v>
      </c>
      <c r="T547" s="66">
        <f t="shared" si="9"/>
        <v>0.1836734694</v>
      </c>
      <c r="U547" s="27">
        <f t="shared" si="10"/>
        <v>0.1792350409</v>
      </c>
      <c r="V547" s="27">
        <f t="shared" si="11"/>
        <v>-0.05438963811</v>
      </c>
      <c r="W547" s="27">
        <f t="shared" si="12"/>
        <v>-3.516132584</v>
      </c>
      <c r="X547" s="27">
        <f t="shared" si="13"/>
        <v>0.1765009813</v>
      </c>
      <c r="Y547" s="27">
        <f t="shared" si="14"/>
        <v>-0.000149245691</v>
      </c>
      <c r="Z547" s="27">
        <f t="shared" si="15"/>
        <v>0.04924682</v>
      </c>
      <c r="AA547" s="27">
        <f t="shared" si="16"/>
        <v>3.465163378</v>
      </c>
      <c r="AB547" s="27">
        <f t="shared" si="17"/>
        <v>0.0316771073</v>
      </c>
      <c r="AC547" s="27">
        <f t="shared" si="18"/>
        <v>0.4581315866</v>
      </c>
      <c r="AD547" s="27">
        <f t="shared" si="19"/>
        <v>-0.1183841612</v>
      </c>
      <c r="AE547" s="27">
        <f t="shared" si="20"/>
        <v>0.00004655048857</v>
      </c>
      <c r="AF547" s="27">
        <f t="shared" si="21"/>
        <v>0.0005223567633</v>
      </c>
      <c r="AG547" s="27">
        <f t="shared" si="22"/>
        <v>-0.02202669038</v>
      </c>
      <c r="AH547" s="27">
        <f t="shared" si="23"/>
        <v>-1.144885901</v>
      </c>
      <c r="AI547" s="27">
        <f t="shared" si="24"/>
        <v>-0.0003715529261</v>
      </c>
      <c r="AJ547" s="27">
        <f t="shared" si="25"/>
        <v>-0.01691426334</v>
      </c>
      <c r="AK547" s="27">
        <f t="shared" si="26"/>
        <v>-0.4166961923</v>
      </c>
      <c r="AL547" s="27">
        <f t="shared" si="27"/>
        <v>-0.002635671114</v>
      </c>
      <c r="AM547" s="27">
        <f t="shared" si="28"/>
        <v>0.04204358219</v>
      </c>
      <c r="AN547" s="27">
        <f t="shared" si="29"/>
        <v>0.01416657104</v>
      </c>
      <c r="AO547" s="27"/>
      <c r="AP547" s="27"/>
      <c r="AQ547" s="27"/>
    </row>
    <row r="548">
      <c r="A548" s="29">
        <v>7512.0</v>
      </c>
      <c r="B548" s="30">
        <v>719.0</v>
      </c>
      <c r="C548" s="14">
        <v>7.0</v>
      </c>
      <c r="D548" s="15">
        <v>1.0</v>
      </c>
      <c r="E548" s="16">
        <v>8.0</v>
      </c>
      <c r="F548" s="17">
        <v>15.0</v>
      </c>
      <c r="G548" s="18">
        <v>55.0</v>
      </c>
      <c r="H548" s="19">
        <v>12.0</v>
      </c>
      <c r="I548" s="20">
        <v>9.0</v>
      </c>
      <c r="J548" s="21">
        <v>17.0</v>
      </c>
      <c r="K548" s="22">
        <v>11.0</v>
      </c>
      <c r="L548" s="63">
        <f t="shared" si="1"/>
        <v>7</v>
      </c>
      <c r="M548" s="63">
        <f t="shared" si="2"/>
        <v>27</v>
      </c>
      <c r="N548" s="63">
        <f t="shared" si="3"/>
        <v>8</v>
      </c>
      <c r="O548" s="63">
        <f t="shared" si="4"/>
        <v>20</v>
      </c>
      <c r="P548" s="64">
        <f t="shared" si="5"/>
        <v>20</v>
      </c>
      <c r="Q548" s="65">
        <f t="shared" si="6"/>
        <v>0.435483871</v>
      </c>
      <c r="R548" s="65">
        <f t="shared" si="7"/>
        <v>0.5483870968</v>
      </c>
      <c r="S548" s="73">
        <f t="shared" si="8"/>
        <v>0.02086230876</v>
      </c>
      <c r="T548" s="66">
        <f t="shared" si="9"/>
        <v>0.4255319149</v>
      </c>
      <c r="U548" s="27">
        <f t="shared" si="10"/>
        <v>0.4238996432</v>
      </c>
      <c r="V548" s="27">
        <f t="shared" si="11"/>
        <v>-0.2668798933</v>
      </c>
      <c r="W548" s="27">
        <f t="shared" si="12"/>
        <v>-2.479116522</v>
      </c>
      <c r="X548" s="27">
        <f t="shared" si="13"/>
        <v>0.3773290773</v>
      </c>
      <c r="Y548" s="27">
        <f t="shared" si="14"/>
        <v>-0.003593363676</v>
      </c>
      <c r="Z548" s="27">
        <f t="shared" si="15"/>
        <v>0.170376454</v>
      </c>
      <c r="AA548" s="27">
        <f t="shared" si="16"/>
        <v>1.722610578</v>
      </c>
      <c r="AB548" s="27">
        <f t="shared" si="17"/>
        <v>0.3322908259</v>
      </c>
      <c r="AC548" s="27">
        <f t="shared" si="18"/>
        <v>0.6905499247</v>
      </c>
      <c r="AD548" s="27">
        <f t="shared" si="19"/>
        <v>-0.5410531128</v>
      </c>
      <c r="AE548" s="27">
        <f t="shared" si="20"/>
        <v>0.005499501207</v>
      </c>
      <c r="AF548" s="27">
        <f t="shared" si="21"/>
        <v>0.008867440668</v>
      </c>
      <c r="AG548" s="27">
        <f t="shared" si="22"/>
        <v>-0.0537294416</v>
      </c>
      <c r="AH548" s="27">
        <f t="shared" si="23"/>
        <v>-0.4012890395</v>
      </c>
      <c r="AI548" s="27">
        <f t="shared" si="24"/>
        <v>-0.0191246373</v>
      </c>
      <c r="AJ548" s="27">
        <f t="shared" si="25"/>
        <v>-0.1251000895</v>
      </c>
      <c r="AK548" s="27">
        <f t="shared" si="26"/>
        <v>-0.4428494149</v>
      </c>
      <c r="AL548" s="27">
        <f t="shared" si="27"/>
        <v>-0.05910676653</v>
      </c>
      <c r="AM548" s="27">
        <f t="shared" si="28"/>
        <v>0.1354807859</v>
      </c>
      <c r="AN548" s="27">
        <f t="shared" si="29"/>
        <v>0.1384153298</v>
      </c>
      <c r="AO548" s="27"/>
      <c r="AP548" s="27"/>
      <c r="AQ548" s="27"/>
    </row>
    <row r="549">
      <c r="A549" s="29">
        <v>7513.0</v>
      </c>
      <c r="B549" s="30">
        <v>2116.0</v>
      </c>
      <c r="C549" s="14">
        <v>6.0</v>
      </c>
      <c r="D549" s="15">
        <v>3.0</v>
      </c>
      <c r="E549" s="16">
        <v>8.0</v>
      </c>
      <c r="F549" s="17">
        <v>20.0</v>
      </c>
      <c r="G549" s="18">
        <v>109.0</v>
      </c>
      <c r="H549" s="19">
        <v>31.0</v>
      </c>
      <c r="I549" s="20">
        <v>8.0</v>
      </c>
      <c r="J549" s="21">
        <v>13.0</v>
      </c>
      <c r="K549" s="22">
        <v>11.0</v>
      </c>
      <c r="L549" s="63">
        <f t="shared" si="1"/>
        <v>6</v>
      </c>
      <c r="M549" s="63">
        <f t="shared" si="2"/>
        <v>51</v>
      </c>
      <c r="N549" s="63">
        <f t="shared" si="3"/>
        <v>8</v>
      </c>
      <c r="O549" s="63">
        <f t="shared" si="4"/>
        <v>19</v>
      </c>
      <c r="P549" s="64">
        <f t="shared" si="5"/>
        <v>19</v>
      </c>
      <c r="Q549" s="65">
        <f t="shared" si="6"/>
        <v>0.2976190476</v>
      </c>
      <c r="R549" s="65">
        <f t="shared" si="7"/>
        <v>0.6785714286</v>
      </c>
      <c r="S549" s="73">
        <f t="shared" si="8"/>
        <v>0.006616257089</v>
      </c>
      <c r="T549" s="66">
        <f t="shared" si="9"/>
        <v>0.2714285714</v>
      </c>
      <c r="U549" s="27">
        <f t="shared" si="10"/>
        <v>0.2776155456</v>
      </c>
      <c r="V549" s="27">
        <f t="shared" si="11"/>
        <v>-0.08463809091</v>
      </c>
      <c r="W549" s="27">
        <f t="shared" si="12"/>
        <v>-3.067646285</v>
      </c>
      <c r="X549" s="27">
        <f t="shared" si="13"/>
        <v>0.2578748104</v>
      </c>
      <c r="Y549" s="27">
        <f t="shared" si="14"/>
        <v>-0.0003614108451</v>
      </c>
      <c r="Z549" s="27">
        <f t="shared" si="15"/>
        <v>0.06686023842</v>
      </c>
      <c r="AA549" s="27">
        <f t="shared" si="16"/>
        <v>2.637568782</v>
      </c>
      <c r="AB549" s="27">
        <f t="shared" si="17"/>
        <v>0.07202064438</v>
      </c>
      <c r="AC549" s="27">
        <f t="shared" si="18"/>
        <v>0.5839720645</v>
      </c>
      <c r="AD549" s="27">
        <f t="shared" si="19"/>
        <v>-0.2527069556</v>
      </c>
      <c r="AE549" s="27">
        <f t="shared" si="20"/>
        <v>0.0001754176597</v>
      </c>
      <c r="AF549" s="27">
        <f t="shared" si="21"/>
        <v>0.001103587164</v>
      </c>
      <c r="AG549" s="27">
        <f t="shared" si="22"/>
        <v>-0.02609029651</v>
      </c>
      <c r="AH549" s="27">
        <f t="shared" si="23"/>
        <v>-0.7602953322</v>
      </c>
      <c r="AI549" s="27">
        <f t="shared" si="24"/>
        <v>-0.001314564387</v>
      </c>
      <c r="AJ549" s="27">
        <f t="shared" si="25"/>
        <v>-0.03355093395</v>
      </c>
      <c r="AK549" s="27">
        <f t="shared" si="26"/>
        <v>-0.4634057383</v>
      </c>
      <c r="AL549" s="27">
        <f t="shared" si="27"/>
        <v>-0.008755168346</v>
      </c>
      <c r="AM549" s="27">
        <f t="shared" si="28"/>
        <v>0.07830028544</v>
      </c>
      <c r="AN549" s="27">
        <f t="shared" si="29"/>
        <v>0.04418248469</v>
      </c>
      <c r="AO549" s="27"/>
      <c r="AP549" s="27"/>
      <c r="AQ549" s="27"/>
    </row>
    <row r="550">
      <c r="A550" s="29">
        <v>7515.0</v>
      </c>
      <c r="B550" s="30">
        <v>2524.0</v>
      </c>
      <c r="C550" s="14">
        <v>12.0</v>
      </c>
      <c r="D550" s="15">
        <v>15.0</v>
      </c>
      <c r="E550" s="16">
        <v>15.0</v>
      </c>
      <c r="F550" s="17">
        <v>60.0</v>
      </c>
      <c r="G550" s="18">
        <v>187.0</v>
      </c>
      <c r="H550" s="19">
        <v>42.0</v>
      </c>
      <c r="I550" s="20">
        <v>35.0</v>
      </c>
      <c r="J550" s="21">
        <v>59.0</v>
      </c>
      <c r="K550" s="22">
        <v>45.0</v>
      </c>
      <c r="L550" s="63">
        <f t="shared" si="1"/>
        <v>12</v>
      </c>
      <c r="M550" s="63">
        <f t="shared" si="2"/>
        <v>102</v>
      </c>
      <c r="N550" s="63">
        <f t="shared" si="3"/>
        <v>15</v>
      </c>
      <c r="O550" s="63">
        <f t="shared" si="4"/>
        <v>80</v>
      </c>
      <c r="P550" s="64">
        <f t="shared" si="5"/>
        <v>80</v>
      </c>
      <c r="Q550" s="65">
        <f t="shared" si="6"/>
        <v>0.4401913876</v>
      </c>
      <c r="R550" s="65">
        <f t="shared" si="7"/>
        <v>0.5454545455</v>
      </c>
      <c r="S550" s="73">
        <f t="shared" si="8"/>
        <v>0.01069730586</v>
      </c>
      <c r="T550" s="66">
        <f t="shared" si="9"/>
        <v>0.4395604396</v>
      </c>
      <c r="U550" s="27">
        <f t="shared" si="10"/>
        <v>0.4350601518</v>
      </c>
      <c r="V550" s="27">
        <f t="shared" si="11"/>
        <v>-0.1368446743</v>
      </c>
      <c r="W550" s="27">
        <f t="shared" si="12"/>
        <v>-2.465859214</v>
      </c>
      <c r="X550" s="27">
        <f t="shared" si="13"/>
        <v>0.3814079492</v>
      </c>
      <c r="Y550" s="27">
        <f t="shared" si="14"/>
        <v>-0.0009447681919</v>
      </c>
      <c r="Z550" s="27">
        <f t="shared" si="15"/>
        <v>0.0868946339</v>
      </c>
      <c r="AA550" s="27">
        <f t="shared" si="16"/>
        <v>1.704236197</v>
      </c>
      <c r="AB550" s="27">
        <f t="shared" si="17"/>
        <v>0.1722264551</v>
      </c>
      <c r="AC550" s="27">
        <f t="shared" si="18"/>
        <v>0.6942819691</v>
      </c>
      <c r="AD550" s="27">
        <f t="shared" si="19"/>
        <v>-0.5528137455</v>
      </c>
      <c r="AE550" s="27">
        <f t="shared" si="20"/>
        <v>0.0007414117021</v>
      </c>
      <c r="AF550" s="27">
        <f t="shared" si="21"/>
        <v>0.002318962463</v>
      </c>
      <c r="AG550" s="27">
        <f t="shared" si="22"/>
        <v>-0.0272563092</v>
      </c>
      <c r="AH550" s="27">
        <f t="shared" si="23"/>
        <v>-0.3948856128</v>
      </c>
      <c r="AI550" s="27">
        <f t="shared" si="24"/>
        <v>-0.005082609733</v>
      </c>
      <c r="AJ550" s="27">
        <f t="shared" si="25"/>
        <v>-0.06449268669</v>
      </c>
      <c r="AK550" s="27">
        <f t="shared" si="26"/>
        <v>-0.4428617962</v>
      </c>
      <c r="AL550" s="27">
        <f t="shared" si="27"/>
        <v>-0.03096621892</v>
      </c>
      <c r="AM550" s="27">
        <f t="shared" si="28"/>
        <v>0.1376854277</v>
      </c>
      <c r="AN550" s="27">
        <f t="shared" si="29"/>
        <v>0.1429527754</v>
      </c>
      <c r="AO550" s="27"/>
      <c r="AP550" s="27"/>
      <c r="AQ550" s="27"/>
    </row>
    <row r="551">
      <c r="A551" s="29">
        <v>7522.0</v>
      </c>
      <c r="B551" s="30">
        <v>3233.0</v>
      </c>
      <c r="C551" s="14">
        <v>5.0</v>
      </c>
      <c r="D551" s="15">
        <v>4.0</v>
      </c>
      <c r="E551" s="16">
        <v>8.0</v>
      </c>
      <c r="F551" s="17">
        <v>40.0</v>
      </c>
      <c r="G551" s="18">
        <v>137.0</v>
      </c>
      <c r="H551" s="19">
        <v>33.0</v>
      </c>
      <c r="I551" s="20">
        <v>19.0</v>
      </c>
      <c r="J551" s="21">
        <v>25.0</v>
      </c>
      <c r="K551" s="22">
        <v>22.0</v>
      </c>
      <c r="L551" s="63">
        <f t="shared" si="1"/>
        <v>5</v>
      </c>
      <c r="M551" s="63">
        <f t="shared" si="2"/>
        <v>73</v>
      </c>
      <c r="N551" s="63">
        <f t="shared" si="3"/>
        <v>8</v>
      </c>
      <c r="O551" s="63">
        <f t="shared" si="4"/>
        <v>41</v>
      </c>
      <c r="P551" s="64">
        <f t="shared" si="5"/>
        <v>41</v>
      </c>
      <c r="Q551" s="65">
        <f t="shared" si="6"/>
        <v>0.3622047244</v>
      </c>
      <c r="R551" s="65">
        <f t="shared" si="7"/>
        <v>0.6141732283</v>
      </c>
      <c r="S551" s="73">
        <f t="shared" si="8"/>
        <v>0.004021033096</v>
      </c>
      <c r="T551" s="66">
        <f t="shared" si="9"/>
        <v>0.3596491228</v>
      </c>
      <c r="U551" s="27">
        <f t="shared" si="10"/>
        <v>0.3551403138</v>
      </c>
      <c r="V551" s="27">
        <f t="shared" si="11"/>
        <v>-0.05143883622</v>
      </c>
      <c r="W551" s="27">
        <f t="shared" si="12"/>
        <v>-2.776518643</v>
      </c>
      <c r="X551" s="27">
        <f t="shared" si="13"/>
        <v>0.3138356747</v>
      </c>
      <c r="Y551" s="27">
        <f t="shared" si="14"/>
        <v>-0.0001334909216</v>
      </c>
      <c r="Z551" s="27">
        <f t="shared" si="15"/>
        <v>0.03677803387</v>
      </c>
      <c r="AA551" s="27">
        <f t="shared" si="16"/>
        <v>2.160699732</v>
      </c>
      <c r="AB551" s="27">
        <f t="shared" si="17"/>
        <v>0.05326913765</v>
      </c>
      <c r="AC551" s="27">
        <f t="shared" si="18"/>
        <v>0.643251448</v>
      </c>
      <c r="AD551" s="27">
        <f t="shared" si="19"/>
        <v>-0.3742863355</v>
      </c>
      <c r="AE551" s="27">
        <f t="shared" si="20"/>
        <v>0.00003937759054</v>
      </c>
      <c r="AF551" s="27">
        <f t="shared" si="21"/>
        <v>0.0003689372477</v>
      </c>
      <c r="AG551" s="27">
        <f t="shared" si="22"/>
        <v>-0.01298957418</v>
      </c>
      <c r="AH551" s="27">
        <f t="shared" si="23"/>
        <v>-0.5637262529</v>
      </c>
      <c r="AI551" s="27">
        <f t="shared" si="24"/>
        <v>-0.0005909160709</v>
      </c>
      <c r="AJ551" s="27">
        <f t="shared" si="25"/>
        <v>-0.02246045706</v>
      </c>
      <c r="AK551" s="27">
        <f t="shared" si="26"/>
        <v>-0.4620036639</v>
      </c>
      <c r="AL551" s="27">
        <f t="shared" si="27"/>
        <v>-0.007880913356</v>
      </c>
      <c r="AM551" s="27">
        <f t="shared" si="28"/>
        <v>0.1049652232</v>
      </c>
      <c r="AN551" s="27">
        <f t="shared" si="29"/>
        <v>0.07963982555</v>
      </c>
      <c r="AO551" s="27"/>
      <c r="AP551" s="27"/>
      <c r="AQ551" s="27"/>
    </row>
    <row r="552">
      <c r="A552" s="29">
        <v>7528.0</v>
      </c>
      <c r="B552" s="30">
        <v>1858.0</v>
      </c>
      <c r="C552" s="14">
        <v>10.0</v>
      </c>
      <c r="D552" s="15">
        <v>6.0</v>
      </c>
      <c r="E552" s="16">
        <v>6.0</v>
      </c>
      <c r="F552" s="17">
        <v>17.0</v>
      </c>
      <c r="G552" s="18">
        <v>61.0</v>
      </c>
      <c r="H552" s="19">
        <v>14.0</v>
      </c>
      <c r="I552" s="20">
        <v>6.0</v>
      </c>
      <c r="J552" s="21">
        <v>11.0</v>
      </c>
      <c r="K552" s="22">
        <v>6.0</v>
      </c>
      <c r="L552" s="63">
        <f t="shared" si="1"/>
        <v>10</v>
      </c>
      <c r="M552" s="63">
        <f t="shared" si="2"/>
        <v>31</v>
      </c>
      <c r="N552" s="63">
        <f t="shared" si="3"/>
        <v>6</v>
      </c>
      <c r="O552" s="63">
        <f t="shared" si="4"/>
        <v>12</v>
      </c>
      <c r="P552" s="64">
        <f t="shared" si="5"/>
        <v>13</v>
      </c>
      <c r="Q552" s="65">
        <f t="shared" si="6"/>
        <v>0.3728813559</v>
      </c>
      <c r="R552" s="65">
        <f t="shared" si="7"/>
        <v>0.6949152542</v>
      </c>
      <c r="S552" s="73">
        <f t="shared" si="8"/>
        <v>0.008611410118</v>
      </c>
      <c r="T552" s="66">
        <f t="shared" si="9"/>
        <v>0.2790697674</v>
      </c>
      <c r="U552" s="27">
        <f t="shared" si="10"/>
        <v>0.3076911394</v>
      </c>
      <c r="V552" s="27">
        <f t="shared" si="11"/>
        <v>-0.1101609721</v>
      </c>
      <c r="W552" s="27">
        <f t="shared" si="12"/>
        <v>-3.141532502</v>
      </c>
      <c r="X552" s="27">
        <f t="shared" si="13"/>
        <v>0.3230865421</v>
      </c>
      <c r="Y552" s="27">
        <f t="shared" si="14"/>
        <v>-0.0006122446263</v>
      </c>
      <c r="Z552" s="27">
        <f t="shared" si="15"/>
        <v>0.08911813659</v>
      </c>
      <c r="AA552" s="27">
        <f t="shared" si="16"/>
        <v>2.766153936</v>
      </c>
      <c r="AB552" s="27">
        <f t="shared" si="17"/>
        <v>0.1174434634</v>
      </c>
      <c r="AC552" s="27">
        <f t="shared" si="18"/>
        <v>0.7492699139</v>
      </c>
      <c r="AD552" s="27">
        <f t="shared" si="19"/>
        <v>-0.3966770629</v>
      </c>
      <c r="AE552" s="27">
        <f t="shared" si="20"/>
        <v>0.000386775552</v>
      </c>
      <c r="AF552" s="27">
        <f t="shared" si="21"/>
        <v>0.001914550021</v>
      </c>
      <c r="AG552" s="27">
        <f t="shared" si="22"/>
        <v>-0.03561340237</v>
      </c>
      <c r="AH552" s="27">
        <f t="shared" si="23"/>
        <v>-0.8165657324</v>
      </c>
      <c r="AI552" s="27">
        <f t="shared" si="24"/>
        <v>-0.002790073284</v>
      </c>
      <c r="AJ552" s="27">
        <f t="shared" si="25"/>
        <v>-0.05602898264</v>
      </c>
      <c r="AK552" s="27">
        <f t="shared" si="26"/>
        <v>-0.6088970989</v>
      </c>
      <c r="AL552" s="27">
        <f t="shared" si="27"/>
        <v>-0.01788736195</v>
      </c>
      <c r="AM552" s="27">
        <f t="shared" si="28"/>
        <v>0.1258692122</v>
      </c>
      <c r="AN552" s="27">
        <f t="shared" si="29"/>
        <v>0.08689203638</v>
      </c>
      <c r="AO552" s="27"/>
      <c r="AP552" s="27"/>
      <c r="AQ552" s="27"/>
    </row>
    <row r="553">
      <c r="A553" s="29">
        <v>7531.0</v>
      </c>
      <c r="B553" s="30">
        <v>1292.0</v>
      </c>
      <c r="C553" s="14">
        <v>7.0</v>
      </c>
      <c r="D553" s="15">
        <v>0.0</v>
      </c>
      <c r="E553" s="16">
        <v>1.0</v>
      </c>
      <c r="F553" s="17">
        <v>9.0</v>
      </c>
      <c r="G553" s="18">
        <v>63.0</v>
      </c>
      <c r="H553" s="19">
        <v>3.0</v>
      </c>
      <c r="I553" s="20">
        <v>8.0</v>
      </c>
      <c r="J553" s="21">
        <v>9.0</v>
      </c>
      <c r="K553" s="22">
        <v>9.0</v>
      </c>
      <c r="L553" s="63">
        <f t="shared" si="1"/>
        <v>7</v>
      </c>
      <c r="M553" s="63">
        <f t="shared" si="2"/>
        <v>12</v>
      </c>
      <c r="N553" s="63">
        <f t="shared" si="3"/>
        <v>1</v>
      </c>
      <c r="O553" s="63">
        <f t="shared" si="4"/>
        <v>17</v>
      </c>
      <c r="P553" s="64">
        <f t="shared" si="5"/>
        <v>17</v>
      </c>
      <c r="Q553" s="65">
        <f t="shared" si="6"/>
        <v>0.6486486486</v>
      </c>
      <c r="R553" s="65">
        <f t="shared" si="7"/>
        <v>0.5135135135</v>
      </c>
      <c r="S553" s="73">
        <f t="shared" si="8"/>
        <v>0.006191950464</v>
      </c>
      <c r="T553" s="66">
        <f t="shared" si="9"/>
        <v>0.5862068966</v>
      </c>
      <c r="U553" s="27">
        <f t="shared" si="10"/>
        <v>0.5875318794</v>
      </c>
      <c r="V553" s="27">
        <f t="shared" si="11"/>
        <v>-0.07921017265</v>
      </c>
      <c r="W553" s="27">
        <f t="shared" si="12"/>
        <v>-2.321462053</v>
      </c>
      <c r="X553" s="27">
        <f t="shared" si="13"/>
        <v>0.5620276948</v>
      </c>
      <c r="Y553" s="27">
        <f t="shared" si="14"/>
        <v>-0.0003165420296</v>
      </c>
      <c r="Z553" s="27">
        <f t="shared" si="15"/>
        <v>0.04735210928</v>
      </c>
      <c r="AA553" s="27">
        <f t="shared" si="16"/>
        <v>1.510484971</v>
      </c>
      <c r="AB553" s="27">
        <f t="shared" si="17"/>
        <v>0.1468996966</v>
      </c>
      <c r="AC553" s="27">
        <f t="shared" si="18"/>
        <v>0.9631571979</v>
      </c>
      <c r="AD553" s="27">
        <f t="shared" si="19"/>
        <v>-1.200369041</v>
      </c>
      <c r="AE553" s="27">
        <f t="shared" si="20"/>
        <v>0.0001437866666</v>
      </c>
      <c r="AF553" s="27">
        <f t="shared" si="21"/>
        <v>0.0007314643257</v>
      </c>
      <c r="AG553" s="27">
        <f t="shared" si="22"/>
        <v>-0.01398320519</v>
      </c>
      <c r="AH553" s="27">
        <f t="shared" si="23"/>
        <v>-0.329496834</v>
      </c>
      <c r="AI553" s="27">
        <f t="shared" si="24"/>
        <v>-0.002509347801</v>
      </c>
      <c r="AJ553" s="27">
        <f t="shared" si="25"/>
        <v>-0.05178748462</v>
      </c>
      <c r="AK553" s="27">
        <f t="shared" si="26"/>
        <v>-0.5783927185</v>
      </c>
      <c r="AL553" s="27">
        <f t="shared" si="27"/>
        <v>-0.03892039079</v>
      </c>
      <c r="AM553" s="27">
        <f t="shared" si="28"/>
        <v>0.2814603625</v>
      </c>
      <c r="AN553" s="27">
        <f t="shared" si="29"/>
        <v>0.4574003797</v>
      </c>
      <c r="AO553" s="27"/>
      <c r="AP553" s="27"/>
      <c r="AQ553" s="27"/>
    </row>
    <row r="554">
      <c r="A554" s="29">
        <v>7545.0</v>
      </c>
      <c r="B554" s="30">
        <v>2403.0</v>
      </c>
      <c r="C554" s="14">
        <v>59.0</v>
      </c>
      <c r="D554" s="15">
        <v>57.0</v>
      </c>
      <c r="E554" s="16">
        <v>75.0</v>
      </c>
      <c r="F554" s="17">
        <v>34.0</v>
      </c>
      <c r="G554" s="18">
        <v>148.0</v>
      </c>
      <c r="H554" s="19">
        <v>32.0</v>
      </c>
      <c r="I554" s="20">
        <v>73.0</v>
      </c>
      <c r="J554" s="21">
        <v>143.0</v>
      </c>
      <c r="K554" s="22">
        <v>68.0</v>
      </c>
      <c r="L554" s="63">
        <f t="shared" si="1"/>
        <v>59</v>
      </c>
      <c r="M554" s="63">
        <f t="shared" si="2"/>
        <v>66</v>
      </c>
      <c r="N554" s="63">
        <f t="shared" si="3"/>
        <v>75</v>
      </c>
      <c r="O554" s="63">
        <f t="shared" si="4"/>
        <v>141</v>
      </c>
      <c r="P554" s="64">
        <f t="shared" si="5"/>
        <v>141</v>
      </c>
      <c r="Q554" s="65">
        <f t="shared" si="6"/>
        <v>0.5865102639</v>
      </c>
      <c r="R554" s="65">
        <f t="shared" si="7"/>
        <v>0.366568915</v>
      </c>
      <c r="S554" s="73">
        <f t="shared" si="8"/>
        <v>0.0557636288</v>
      </c>
      <c r="T554" s="66">
        <f t="shared" si="9"/>
        <v>0.6811594203</v>
      </c>
      <c r="U554" s="27">
        <f t="shared" si="10"/>
        <v>0.6845578636</v>
      </c>
      <c r="V554" s="27">
        <f t="shared" si="11"/>
        <v>-0.7133530364</v>
      </c>
      <c r="W554" s="27">
        <f t="shared" si="12"/>
        <v>-1.657163451</v>
      </c>
      <c r="X554" s="27">
        <f t="shared" si="13"/>
        <v>0.5081873096</v>
      </c>
      <c r="Y554" s="27">
        <f t="shared" si="14"/>
        <v>-0.02567311056</v>
      </c>
      <c r="Z554" s="27">
        <f t="shared" si="15"/>
        <v>0.3044154151</v>
      </c>
      <c r="AA554" s="27">
        <f t="shared" si="16"/>
        <v>0.7697043176</v>
      </c>
      <c r="AB554" s="27">
        <f t="shared" si="17"/>
        <v>1.196218603</v>
      </c>
      <c r="AC554" s="27">
        <f t="shared" si="18"/>
        <v>0.6216801929</v>
      </c>
      <c r="AD554" s="27">
        <f t="shared" si="19"/>
        <v>-0.9814021023</v>
      </c>
      <c r="AE554" s="27">
        <f t="shared" si="20"/>
        <v>0.1050241749</v>
      </c>
      <c r="AF554" s="27">
        <f t="shared" si="21"/>
        <v>0.04234908346</v>
      </c>
      <c r="AG554" s="27">
        <f t="shared" si="22"/>
        <v>-0.06417085103</v>
      </c>
      <c r="AH554" s="27">
        <f t="shared" si="23"/>
        <v>-0.1198567555</v>
      </c>
      <c r="AI554" s="27">
        <f t="shared" si="24"/>
        <v>-0.1840238308</v>
      </c>
      <c r="AJ554" s="27">
        <f t="shared" si="25"/>
        <v>-0.3010358565</v>
      </c>
      <c r="AK554" s="27">
        <f t="shared" si="26"/>
        <v>-0.2664995194</v>
      </c>
      <c r="AL554" s="27">
        <f t="shared" si="27"/>
        <v>-0.2865714655</v>
      </c>
      <c r="AM554" s="27">
        <f t="shared" si="28"/>
        <v>0.1642680863</v>
      </c>
      <c r="AN554" s="27">
        <f t="shared" si="29"/>
        <v>0.3381386527</v>
      </c>
      <c r="AO554" s="27"/>
      <c r="AP554" s="27"/>
      <c r="AQ554" s="27"/>
    </row>
    <row r="555">
      <c r="A555" s="29">
        <v>7552.0</v>
      </c>
      <c r="B555" s="30">
        <v>2340.0</v>
      </c>
      <c r="C555" s="14">
        <v>53.0</v>
      </c>
      <c r="D555" s="15">
        <v>46.0</v>
      </c>
      <c r="E555" s="16">
        <v>75.0</v>
      </c>
      <c r="F555" s="17">
        <v>37.0</v>
      </c>
      <c r="G555" s="18">
        <v>148.0</v>
      </c>
      <c r="H555" s="19">
        <v>34.0</v>
      </c>
      <c r="I555" s="20">
        <v>70.0</v>
      </c>
      <c r="J555" s="21">
        <v>111.0</v>
      </c>
      <c r="K555" s="22">
        <v>97.0</v>
      </c>
      <c r="L555" s="63">
        <f t="shared" si="1"/>
        <v>53</v>
      </c>
      <c r="M555" s="63">
        <f t="shared" si="2"/>
        <v>71</v>
      </c>
      <c r="N555" s="63">
        <f t="shared" si="3"/>
        <v>75</v>
      </c>
      <c r="O555" s="63">
        <f t="shared" si="4"/>
        <v>167</v>
      </c>
      <c r="P555" s="64">
        <f t="shared" si="5"/>
        <v>170</v>
      </c>
      <c r="Q555" s="65">
        <f t="shared" si="6"/>
        <v>0.6010928962</v>
      </c>
      <c r="R555" s="65">
        <f t="shared" si="7"/>
        <v>0.3387978142</v>
      </c>
      <c r="S555" s="73">
        <f t="shared" si="8"/>
        <v>0.0547008547</v>
      </c>
      <c r="T555" s="66">
        <f t="shared" si="9"/>
        <v>0.7016806723</v>
      </c>
      <c r="U555" s="27">
        <f t="shared" si="10"/>
        <v>0.7152998748</v>
      </c>
      <c r="V555" s="27">
        <f t="shared" si="11"/>
        <v>-0.6997575594</v>
      </c>
      <c r="W555" s="27">
        <f t="shared" si="12"/>
        <v>-1.531617472</v>
      </c>
      <c r="X555" s="27">
        <f t="shared" si="13"/>
        <v>0.5208225678</v>
      </c>
      <c r="Y555" s="27">
        <f t="shared" si="14"/>
        <v>-0.02470385107</v>
      </c>
      <c r="Z555" s="27">
        <f t="shared" si="15"/>
        <v>0.2759908544</v>
      </c>
      <c r="AA555" s="27">
        <f t="shared" si="16"/>
        <v>0.657497119</v>
      </c>
      <c r="AB555" s="27">
        <f t="shared" si="17"/>
        <v>1.202595614</v>
      </c>
      <c r="AC555" s="27">
        <f t="shared" si="18"/>
        <v>0.5888680278</v>
      </c>
      <c r="AD555" s="27">
        <f t="shared" si="19"/>
        <v>-1.030810756</v>
      </c>
      <c r="AE555" s="27">
        <f t="shared" si="20"/>
        <v>0.09913306465</v>
      </c>
      <c r="AF555" s="27">
        <f t="shared" si="21"/>
        <v>0.03766302085</v>
      </c>
      <c r="AG555" s="27">
        <f t="shared" si="22"/>
        <v>-0.05377133451</v>
      </c>
      <c r="AH555" s="27">
        <f t="shared" si="23"/>
        <v>-0.0946275105</v>
      </c>
      <c r="AI555" s="27">
        <f t="shared" si="24"/>
        <v>-0.1814789322</v>
      </c>
      <c r="AJ555" s="27">
        <f t="shared" si="25"/>
        <v>-0.2797127461</v>
      </c>
      <c r="AK555" s="27">
        <f t="shared" si="26"/>
        <v>-0.2333094557</v>
      </c>
      <c r="AL555" s="27">
        <f t="shared" si="27"/>
        <v>-0.2952622921</v>
      </c>
      <c r="AM555" s="27">
        <f t="shared" si="28"/>
        <v>0.1594667419</v>
      </c>
      <c r="AN555" s="27">
        <f t="shared" si="29"/>
        <v>0.3639927673</v>
      </c>
      <c r="AO555" s="27"/>
      <c r="AP555" s="27"/>
      <c r="AQ555" s="27"/>
    </row>
    <row r="556">
      <c r="A556" s="29">
        <v>7553.0</v>
      </c>
      <c r="B556" s="30">
        <v>3441.0</v>
      </c>
      <c r="C556" s="14">
        <v>47.0</v>
      </c>
      <c r="D556" s="15">
        <v>53.0</v>
      </c>
      <c r="E556" s="16">
        <v>95.0</v>
      </c>
      <c r="F556" s="17">
        <v>76.0</v>
      </c>
      <c r="G556" s="18">
        <v>230.0</v>
      </c>
      <c r="H556" s="19">
        <v>66.0</v>
      </c>
      <c r="I556" s="20">
        <v>75.0</v>
      </c>
      <c r="J556" s="21">
        <v>79.0</v>
      </c>
      <c r="K556" s="22">
        <v>104.0</v>
      </c>
      <c r="L556" s="63">
        <f t="shared" si="1"/>
        <v>47</v>
      </c>
      <c r="M556" s="63">
        <f t="shared" si="2"/>
        <v>142</v>
      </c>
      <c r="N556" s="63">
        <f t="shared" si="3"/>
        <v>95</v>
      </c>
      <c r="O556" s="63">
        <f t="shared" si="4"/>
        <v>179</v>
      </c>
      <c r="P556" s="64">
        <f t="shared" si="5"/>
        <v>180</v>
      </c>
      <c r="Q556" s="65">
        <f t="shared" si="6"/>
        <v>0.4881209503</v>
      </c>
      <c r="R556" s="65">
        <f t="shared" si="7"/>
        <v>0.4082073434</v>
      </c>
      <c r="S556" s="73">
        <f t="shared" si="8"/>
        <v>0.04126707353</v>
      </c>
      <c r="T556" s="66">
        <f t="shared" si="9"/>
        <v>0.5576323988</v>
      </c>
      <c r="U556" s="27">
        <f t="shared" si="10"/>
        <v>0.561740553</v>
      </c>
      <c r="V556" s="27">
        <f t="shared" si="11"/>
        <v>-0.527906681</v>
      </c>
      <c r="W556" s="27">
        <f t="shared" si="12"/>
        <v>-1.845400038</v>
      </c>
      <c r="X556" s="27">
        <f t="shared" si="13"/>
        <v>0.4229369676</v>
      </c>
      <c r="Y556" s="27">
        <f t="shared" si="14"/>
        <v>-0.01405995011</v>
      </c>
      <c r="Z556" s="27">
        <f t="shared" si="15"/>
        <v>0.2508675358</v>
      </c>
      <c r="AA556" s="27">
        <f t="shared" si="16"/>
        <v>0.9544963697</v>
      </c>
      <c r="AB556" s="27">
        <f t="shared" si="17"/>
        <v>0.7367413197</v>
      </c>
      <c r="AC556" s="27">
        <f t="shared" si="18"/>
        <v>0.5761612435</v>
      </c>
      <c r="AD556" s="27">
        <f t="shared" si="19"/>
        <v>-0.6797522392</v>
      </c>
      <c r="AE556" s="27">
        <f t="shared" si="20"/>
        <v>0.04256446813</v>
      </c>
      <c r="AF556" s="27">
        <f t="shared" si="21"/>
        <v>0.02582703096</v>
      </c>
      <c r="AG556" s="27">
        <f t="shared" si="22"/>
        <v>-0.0588898979</v>
      </c>
      <c r="AH556" s="27">
        <f t="shared" si="23"/>
        <v>-0.1655152654</v>
      </c>
      <c r="AI556" s="27">
        <f t="shared" si="24"/>
        <v>-0.08387474002</v>
      </c>
      <c r="AJ556" s="27">
        <f t="shared" si="25"/>
        <v>-0.2064656855</v>
      </c>
      <c r="AK556" s="27">
        <f t="shared" si="26"/>
        <v>-0.2750417483</v>
      </c>
      <c r="AL556" s="27">
        <f t="shared" si="27"/>
        <v>-0.1468889924</v>
      </c>
      <c r="AM556" s="27">
        <f t="shared" si="28"/>
        <v>0.1267015827</v>
      </c>
      <c r="AN556" s="27">
        <f t="shared" si="29"/>
        <v>0.1949172665</v>
      </c>
      <c r="AO556" s="27"/>
      <c r="AP556" s="27"/>
      <c r="AQ556" s="27"/>
    </row>
    <row r="557">
      <c r="A557" s="29">
        <v>7562.0</v>
      </c>
      <c r="B557" s="30">
        <v>3086.0</v>
      </c>
      <c r="C557" s="14">
        <v>60.0</v>
      </c>
      <c r="D557" s="15">
        <v>39.0</v>
      </c>
      <c r="E557" s="16">
        <v>102.0</v>
      </c>
      <c r="F557" s="17">
        <v>44.0</v>
      </c>
      <c r="G557" s="18">
        <v>162.0</v>
      </c>
      <c r="H557" s="19">
        <v>47.0</v>
      </c>
      <c r="I557" s="20">
        <v>90.0</v>
      </c>
      <c r="J557" s="21">
        <v>121.0</v>
      </c>
      <c r="K557" s="22">
        <v>131.0</v>
      </c>
      <c r="L557" s="63">
        <f t="shared" si="1"/>
        <v>60</v>
      </c>
      <c r="M557" s="63">
        <f t="shared" si="2"/>
        <v>91</v>
      </c>
      <c r="N557" s="63">
        <f t="shared" si="3"/>
        <v>102</v>
      </c>
      <c r="O557" s="63">
        <f t="shared" si="4"/>
        <v>221</v>
      </c>
      <c r="P557" s="64">
        <f t="shared" si="5"/>
        <v>225</v>
      </c>
      <c r="Q557" s="65">
        <f t="shared" si="6"/>
        <v>0.5928270042</v>
      </c>
      <c r="R557" s="65">
        <f t="shared" si="7"/>
        <v>0.3185654008</v>
      </c>
      <c r="S557" s="73">
        <f t="shared" si="8"/>
        <v>0.05249513934</v>
      </c>
      <c r="T557" s="66">
        <f t="shared" si="9"/>
        <v>0.7083333333</v>
      </c>
      <c r="U557" s="27">
        <f t="shared" si="10"/>
        <v>0.7237046103</v>
      </c>
      <c r="V557" s="27">
        <f t="shared" si="11"/>
        <v>-0.6715410717</v>
      </c>
      <c r="W557" s="27">
        <f t="shared" si="12"/>
        <v>-1.440151953</v>
      </c>
      <c r="X557" s="27">
        <f t="shared" si="13"/>
        <v>0.5136605083</v>
      </c>
      <c r="Y557" s="27">
        <f t="shared" si="14"/>
        <v>-0.02275174029</v>
      </c>
      <c r="Z557" s="27">
        <f t="shared" si="15"/>
        <v>0.2490449142</v>
      </c>
      <c r="AA557" s="27">
        <f t="shared" si="16"/>
        <v>0.5813127733</v>
      </c>
      <c r="AB557" s="27">
        <f t="shared" si="17"/>
        <v>1.138232492</v>
      </c>
      <c r="AC557" s="27">
        <f t="shared" si="18"/>
        <v>0.5460876613</v>
      </c>
      <c r="AD557" s="27">
        <f t="shared" si="19"/>
        <v>-1.002655423</v>
      </c>
      <c r="AE557" s="27">
        <f t="shared" si="20"/>
        <v>0.08761802795</v>
      </c>
      <c r="AF557" s="27">
        <f t="shared" si="21"/>
        <v>0.03261543068</v>
      </c>
      <c r="AG557" s="27">
        <f t="shared" si="22"/>
        <v>-0.04562383704</v>
      </c>
      <c r="AH557" s="27">
        <f t="shared" si="23"/>
        <v>-0.07866679055</v>
      </c>
      <c r="AI557" s="27">
        <f t="shared" si="24"/>
        <v>-0.1648399823</v>
      </c>
      <c r="AJ557" s="27">
        <f t="shared" si="25"/>
        <v>-0.2489325146</v>
      </c>
      <c r="AK557" s="27">
        <f t="shared" si="26"/>
        <v>-0.2034392448</v>
      </c>
      <c r="AL557" s="27">
        <f t="shared" si="27"/>
        <v>-0.2756168297</v>
      </c>
      <c r="AM557" s="27">
        <f t="shared" si="28"/>
        <v>0.1458481392</v>
      </c>
      <c r="AN557" s="27">
        <f t="shared" si="29"/>
        <v>0.3491820437</v>
      </c>
      <c r="AO557" s="27"/>
      <c r="AP557" s="27"/>
      <c r="AQ557" s="27"/>
    </row>
    <row r="558">
      <c r="A558" s="29">
        <v>7569.0</v>
      </c>
      <c r="B558" s="30">
        <v>2745.0</v>
      </c>
      <c r="C558" s="14">
        <v>23.0</v>
      </c>
      <c r="D558" s="15">
        <v>20.0</v>
      </c>
      <c r="E558" s="16">
        <v>35.0</v>
      </c>
      <c r="F558" s="17">
        <v>38.0</v>
      </c>
      <c r="G558" s="18">
        <v>219.0</v>
      </c>
      <c r="H558" s="19">
        <v>36.0</v>
      </c>
      <c r="I558" s="20">
        <v>27.0</v>
      </c>
      <c r="J558" s="21">
        <v>48.0</v>
      </c>
      <c r="K558" s="22">
        <v>32.0</v>
      </c>
      <c r="L558" s="63">
        <f t="shared" si="1"/>
        <v>23</v>
      </c>
      <c r="M558" s="63">
        <f t="shared" si="2"/>
        <v>74</v>
      </c>
      <c r="N558" s="63">
        <f t="shared" si="3"/>
        <v>35</v>
      </c>
      <c r="O558" s="63">
        <f t="shared" si="4"/>
        <v>59</v>
      </c>
      <c r="P558" s="64">
        <f t="shared" si="5"/>
        <v>59</v>
      </c>
      <c r="Q558" s="65">
        <f t="shared" si="6"/>
        <v>0.4293193717</v>
      </c>
      <c r="R558" s="65">
        <f t="shared" si="7"/>
        <v>0.5078534031</v>
      </c>
      <c r="S558" s="73">
        <f t="shared" si="8"/>
        <v>0.02112932605</v>
      </c>
      <c r="T558" s="66">
        <f t="shared" si="9"/>
        <v>0.4436090226</v>
      </c>
      <c r="U558" s="27">
        <f t="shared" si="10"/>
        <v>0.4457028132</v>
      </c>
      <c r="V558" s="27">
        <f t="shared" si="11"/>
        <v>-0.2702956966</v>
      </c>
      <c r="W558" s="27">
        <f t="shared" si="12"/>
        <v>-2.295874155</v>
      </c>
      <c r="X558" s="27">
        <f t="shared" si="13"/>
        <v>0.3719877893</v>
      </c>
      <c r="Y558" s="27">
        <f t="shared" si="14"/>
        <v>-0.003685935452</v>
      </c>
      <c r="Z558" s="27">
        <f t="shared" si="15"/>
        <v>0.1598026551</v>
      </c>
      <c r="AA558" s="27">
        <f t="shared" si="16"/>
        <v>1.477370384</v>
      </c>
      <c r="AB558" s="27">
        <f t="shared" si="17"/>
        <v>0.3317798739</v>
      </c>
      <c r="AC558" s="27">
        <f t="shared" si="18"/>
        <v>0.6304557822</v>
      </c>
      <c r="AD558" s="27">
        <f t="shared" si="19"/>
        <v>-0.5258437554</v>
      </c>
      <c r="AE558" s="27">
        <f t="shared" si="20"/>
        <v>0.005713380261</v>
      </c>
      <c r="AF558" s="27">
        <f t="shared" si="21"/>
        <v>0.008423566</v>
      </c>
      <c r="AG558" s="27">
        <f t="shared" si="22"/>
        <v>-0.04667000873</v>
      </c>
      <c r="AH558" s="27">
        <f t="shared" si="23"/>
        <v>-0.3187210272</v>
      </c>
      <c r="AI558" s="27">
        <f t="shared" si="24"/>
        <v>-0.0193396304</v>
      </c>
      <c r="AJ558" s="27">
        <f t="shared" si="25"/>
        <v>-0.1156752499</v>
      </c>
      <c r="AK558" s="27">
        <f t="shared" si="26"/>
        <v>-0.3744266607</v>
      </c>
      <c r="AL558" s="27">
        <f t="shared" si="27"/>
        <v>-0.05818047984</v>
      </c>
      <c r="AM558" s="27">
        <f t="shared" si="28"/>
        <v>0.1219398532</v>
      </c>
      <c r="AN558" s="27">
        <f t="shared" si="29"/>
        <v>0.132620122</v>
      </c>
      <c r="AO558" s="27"/>
      <c r="AP558" s="27"/>
      <c r="AQ558" s="27"/>
    </row>
    <row r="559">
      <c r="A559" s="29">
        <v>7570.0</v>
      </c>
      <c r="B559" s="30">
        <v>2437.0</v>
      </c>
      <c r="C559" s="14">
        <v>18.0</v>
      </c>
      <c r="D559" s="15">
        <v>9.0</v>
      </c>
      <c r="E559" s="16">
        <v>36.0</v>
      </c>
      <c r="F559" s="17">
        <v>30.0</v>
      </c>
      <c r="G559" s="18">
        <v>111.0</v>
      </c>
      <c r="H559" s="19">
        <v>24.0</v>
      </c>
      <c r="I559" s="20">
        <v>26.0</v>
      </c>
      <c r="J559" s="21">
        <v>32.0</v>
      </c>
      <c r="K559" s="22">
        <v>48.0</v>
      </c>
      <c r="L559" s="63">
        <f t="shared" si="1"/>
        <v>18</v>
      </c>
      <c r="M559" s="63">
        <f t="shared" si="2"/>
        <v>54</v>
      </c>
      <c r="N559" s="63">
        <f t="shared" si="3"/>
        <v>36</v>
      </c>
      <c r="O559" s="63">
        <f t="shared" si="4"/>
        <v>74</v>
      </c>
      <c r="P559" s="64">
        <f t="shared" si="5"/>
        <v>74</v>
      </c>
      <c r="Q559" s="65">
        <f t="shared" si="6"/>
        <v>0.5054945055</v>
      </c>
      <c r="R559" s="65">
        <f t="shared" si="7"/>
        <v>0.3956043956</v>
      </c>
      <c r="S559" s="73">
        <f t="shared" si="8"/>
        <v>0.02215839146</v>
      </c>
      <c r="T559" s="66">
        <f t="shared" si="9"/>
        <v>0.578125</v>
      </c>
      <c r="U559" s="27">
        <f t="shared" si="10"/>
        <v>0.5755173467</v>
      </c>
      <c r="V559" s="27">
        <f t="shared" si="11"/>
        <v>-0.2834599572</v>
      </c>
      <c r="W559" s="27">
        <f t="shared" si="12"/>
        <v>-1.788425364</v>
      </c>
      <c r="X559" s="27">
        <f t="shared" si="13"/>
        <v>0.4379904471</v>
      </c>
      <c r="Y559" s="27">
        <f t="shared" si="14"/>
        <v>-0.004053712063</v>
      </c>
      <c r="Z559" s="27">
        <f t="shared" si="15"/>
        <v>0.1305447221</v>
      </c>
      <c r="AA559" s="27">
        <f t="shared" si="16"/>
        <v>0.8964681647</v>
      </c>
      <c r="AB559" s="27">
        <f t="shared" si="17"/>
        <v>0.4096741656</v>
      </c>
      <c r="AC559" s="27">
        <f t="shared" si="18"/>
        <v>0.5782469195</v>
      </c>
      <c r="AD559" s="27">
        <f t="shared" si="19"/>
        <v>-0.7290018482</v>
      </c>
      <c r="AE559" s="27">
        <f t="shared" si="20"/>
        <v>0.006589476107</v>
      </c>
      <c r="AF559" s="27">
        <f t="shared" si="21"/>
        <v>0.007216454806</v>
      </c>
      <c r="AG559" s="27">
        <f t="shared" si="22"/>
        <v>-0.02969859821</v>
      </c>
      <c r="AH559" s="27">
        <f t="shared" si="23"/>
        <v>-0.1506534011</v>
      </c>
      <c r="AI559" s="27">
        <f t="shared" si="24"/>
        <v>-0.02504316968</v>
      </c>
      <c r="AJ559" s="27">
        <f t="shared" si="25"/>
        <v>-0.1112632465</v>
      </c>
      <c r="AK559" s="27">
        <f t="shared" si="26"/>
        <v>-0.2675150389</v>
      </c>
      <c r="AL559" s="27">
        <f t="shared" si="27"/>
        <v>-0.08458664371</v>
      </c>
      <c r="AM559" s="27">
        <f t="shared" si="28"/>
        <v>0.1316862158</v>
      </c>
      <c r="AN559" s="27">
        <f t="shared" si="29"/>
        <v>0.2164797541</v>
      </c>
      <c r="AO559" s="27"/>
      <c r="AP559" s="27"/>
      <c r="AQ559" s="27"/>
    </row>
    <row r="560">
      <c r="A560" s="29">
        <v>7582.0</v>
      </c>
      <c r="B560" s="30">
        <v>848.0</v>
      </c>
      <c r="C560" s="14">
        <v>4.0</v>
      </c>
      <c r="D560" s="15">
        <v>6.0</v>
      </c>
      <c r="E560" s="16">
        <v>9.0</v>
      </c>
      <c r="F560" s="17">
        <v>17.0</v>
      </c>
      <c r="G560" s="18">
        <v>45.0</v>
      </c>
      <c r="H560" s="19">
        <v>5.0</v>
      </c>
      <c r="I560" s="20">
        <v>20.0</v>
      </c>
      <c r="J560" s="21">
        <v>15.0</v>
      </c>
      <c r="K560" s="22">
        <v>21.0</v>
      </c>
      <c r="L560" s="63">
        <f t="shared" si="1"/>
        <v>4</v>
      </c>
      <c r="M560" s="63">
        <f t="shared" si="2"/>
        <v>22</v>
      </c>
      <c r="N560" s="63">
        <f t="shared" si="3"/>
        <v>9</v>
      </c>
      <c r="O560" s="63">
        <f t="shared" si="4"/>
        <v>41</v>
      </c>
      <c r="P560" s="64">
        <f t="shared" si="5"/>
        <v>41</v>
      </c>
      <c r="Q560" s="65">
        <f t="shared" si="6"/>
        <v>0.5921052632</v>
      </c>
      <c r="R560" s="65">
        <f t="shared" si="7"/>
        <v>0.3421052632</v>
      </c>
      <c r="S560" s="73">
        <f t="shared" si="8"/>
        <v>0.01533018868</v>
      </c>
      <c r="T560" s="66">
        <f t="shared" si="9"/>
        <v>0.6507936508</v>
      </c>
      <c r="U560" s="27">
        <f t="shared" si="10"/>
        <v>0.6586353998</v>
      </c>
      <c r="V560" s="27">
        <f t="shared" si="11"/>
        <v>-0.1961105631</v>
      </c>
      <c r="W560" s="27">
        <f t="shared" si="12"/>
        <v>-1.546569595</v>
      </c>
      <c r="X560" s="27">
        <f t="shared" si="13"/>
        <v>0.513035149</v>
      </c>
      <c r="Y560" s="27">
        <f t="shared" si="14"/>
        <v>-0.001940311404</v>
      </c>
      <c r="Z560" s="27">
        <f t="shared" si="15"/>
        <v>0.07810291348</v>
      </c>
      <c r="AA560" s="27">
        <f t="shared" si="16"/>
        <v>0.6703971603</v>
      </c>
      <c r="AB560" s="27">
        <f t="shared" si="17"/>
        <v>0.3319940722</v>
      </c>
      <c r="AC560" s="27">
        <f t="shared" si="18"/>
        <v>0.5857259389</v>
      </c>
      <c r="AD560" s="27">
        <f t="shared" si="19"/>
        <v>-1.00021553</v>
      </c>
      <c r="AE560" s="27">
        <f t="shared" si="20"/>
        <v>0.002182120332</v>
      </c>
      <c r="AF560" s="27">
        <f t="shared" si="21"/>
        <v>0.002987040301</v>
      </c>
      <c r="AG560" s="27">
        <f t="shared" si="22"/>
        <v>-0.01536535203</v>
      </c>
      <c r="AH560" s="27">
        <f t="shared" si="23"/>
        <v>-0.09742600229</v>
      </c>
      <c r="AI560" s="27">
        <f t="shared" si="24"/>
        <v>-0.01404075033</v>
      </c>
      <c r="AJ560" s="27">
        <f t="shared" si="25"/>
        <v>-0.07797261987</v>
      </c>
      <c r="AK560" s="27">
        <f t="shared" si="26"/>
        <v>-0.2343300463</v>
      </c>
      <c r="AL560" s="27">
        <f t="shared" si="27"/>
        <v>-0.08029269345</v>
      </c>
      <c r="AM560" s="27">
        <f t="shared" si="28"/>
        <v>0.1562442088</v>
      </c>
      <c r="AN560" s="27">
        <f t="shared" si="29"/>
        <v>0.347908254</v>
      </c>
      <c r="AO560" s="27"/>
      <c r="AP560" s="27"/>
      <c r="AQ560" s="27"/>
    </row>
    <row r="561">
      <c r="A561" s="29">
        <v>7592.0</v>
      </c>
      <c r="B561" s="30">
        <v>3258.0</v>
      </c>
      <c r="C561" s="14">
        <v>41.0</v>
      </c>
      <c r="D561" s="15">
        <v>33.0</v>
      </c>
      <c r="E561" s="16">
        <v>60.0</v>
      </c>
      <c r="F561" s="17">
        <v>66.0</v>
      </c>
      <c r="G561" s="18">
        <v>168.0</v>
      </c>
      <c r="H561" s="19">
        <v>38.0</v>
      </c>
      <c r="I561" s="20">
        <v>72.0</v>
      </c>
      <c r="J561" s="21">
        <v>61.0</v>
      </c>
      <c r="K561" s="22">
        <v>59.0</v>
      </c>
      <c r="L561" s="63">
        <f t="shared" si="1"/>
        <v>41</v>
      </c>
      <c r="M561" s="63">
        <f t="shared" si="2"/>
        <v>104</v>
      </c>
      <c r="N561" s="63">
        <f t="shared" si="3"/>
        <v>60</v>
      </c>
      <c r="O561" s="63">
        <f t="shared" si="4"/>
        <v>131</v>
      </c>
      <c r="P561" s="64">
        <f t="shared" si="5"/>
        <v>131</v>
      </c>
      <c r="Q561" s="65">
        <f t="shared" si="6"/>
        <v>0.5119047619</v>
      </c>
      <c r="R561" s="65">
        <f t="shared" si="7"/>
        <v>0.431547619</v>
      </c>
      <c r="S561" s="73">
        <f t="shared" si="8"/>
        <v>0.03100061387</v>
      </c>
      <c r="T561" s="66">
        <f t="shared" si="9"/>
        <v>0.5574468085</v>
      </c>
      <c r="U561" s="27">
        <f t="shared" si="10"/>
        <v>0.5552965848</v>
      </c>
      <c r="V561" s="27">
        <f t="shared" si="11"/>
        <v>-0.3965735823</v>
      </c>
      <c r="W561" s="27">
        <f t="shared" si="12"/>
        <v>-1.9509154</v>
      </c>
      <c r="X561" s="27">
        <f t="shared" si="13"/>
        <v>0.4435446738</v>
      </c>
      <c r="Y561" s="27">
        <f t="shared" si="14"/>
        <v>-0.007934453579</v>
      </c>
      <c r="Z561" s="27">
        <f t="shared" si="15"/>
        <v>0.1992319555</v>
      </c>
      <c r="AA561" s="27">
        <f t="shared" si="16"/>
        <v>1.066768306</v>
      </c>
      <c r="AB561" s="27">
        <f t="shared" si="17"/>
        <v>0.5804213395</v>
      </c>
      <c r="AC561" s="27">
        <f t="shared" si="18"/>
        <v>0.6387834776</v>
      </c>
      <c r="AD561" s="27">
        <f t="shared" si="19"/>
        <v>-0.7476082576</v>
      </c>
      <c r="AE561" s="27">
        <f t="shared" si="20"/>
        <v>0.01804459243</v>
      </c>
      <c r="AF561" s="27">
        <f t="shared" si="21"/>
        <v>0.0154083324</v>
      </c>
      <c r="AG561" s="27">
        <f t="shared" si="22"/>
        <v>-0.04944282157</v>
      </c>
      <c r="AH561" s="27">
        <f t="shared" si="23"/>
        <v>-0.1955607931</v>
      </c>
      <c r="AI561" s="27">
        <f t="shared" si="24"/>
        <v>-0.0496393576</v>
      </c>
      <c r="AJ561" s="27">
        <f t="shared" si="25"/>
        <v>-0.1719586938</v>
      </c>
      <c r="AK561" s="27">
        <f t="shared" si="26"/>
        <v>-0.3223711472</v>
      </c>
      <c r="AL561" s="27">
        <f t="shared" si="27"/>
        <v>-0.1213610476</v>
      </c>
      <c r="AM561" s="27">
        <f t="shared" si="28"/>
        <v>0.1473171791</v>
      </c>
      <c r="AN561" s="27">
        <f t="shared" si="29"/>
        <v>0.2248202759</v>
      </c>
      <c r="AO561" s="27"/>
      <c r="AP561" s="27"/>
      <c r="AQ561" s="27"/>
    </row>
    <row r="562">
      <c r="A562" s="29">
        <v>7595.0</v>
      </c>
      <c r="B562" s="30">
        <v>1017.0</v>
      </c>
      <c r="C562" s="14">
        <v>18.0</v>
      </c>
      <c r="D562" s="15">
        <v>26.0</v>
      </c>
      <c r="E562" s="16">
        <v>18.0</v>
      </c>
      <c r="F562" s="17">
        <v>8.0</v>
      </c>
      <c r="G562" s="18">
        <v>37.0</v>
      </c>
      <c r="H562" s="19">
        <v>9.0</v>
      </c>
      <c r="I562" s="20">
        <v>34.0</v>
      </c>
      <c r="J562" s="21">
        <v>51.0</v>
      </c>
      <c r="K562" s="22">
        <v>39.0</v>
      </c>
      <c r="L562" s="63">
        <f t="shared" si="1"/>
        <v>18</v>
      </c>
      <c r="M562" s="63">
        <f t="shared" si="2"/>
        <v>17</v>
      </c>
      <c r="N562" s="63">
        <f t="shared" si="3"/>
        <v>18</v>
      </c>
      <c r="O562" s="63">
        <f t="shared" si="4"/>
        <v>73</v>
      </c>
      <c r="P562" s="64">
        <f t="shared" si="5"/>
        <v>73</v>
      </c>
      <c r="Q562" s="65">
        <f t="shared" si="6"/>
        <v>0.7222222222</v>
      </c>
      <c r="R562" s="65">
        <f t="shared" si="7"/>
        <v>0.2777777778</v>
      </c>
      <c r="S562" s="73">
        <f t="shared" si="8"/>
        <v>0.03539823009</v>
      </c>
      <c r="T562" s="66">
        <f t="shared" si="9"/>
        <v>0.8111111111</v>
      </c>
      <c r="U562" s="27">
        <f t="shared" si="10"/>
        <v>0.8070759043</v>
      </c>
      <c r="V562" s="27">
        <f t="shared" si="11"/>
        <v>-0.4528298366</v>
      </c>
      <c r="W562" s="27">
        <f t="shared" si="12"/>
        <v>-1.255761637</v>
      </c>
      <c r="X562" s="27">
        <f t="shared" si="13"/>
        <v>0.6257762065</v>
      </c>
      <c r="Y562" s="27">
        <f t="shared" si="14"/>
        <v>-0.01034521526</v>
      </c>
      <c r="Z562" s="27">
        <f t="shared" si="15"/>
        <v>0.1464330223</v>
      </c>
      <c r="AA562" s="27">
        <f t="shared" si="16"/>
        <v>0.4419851247</v>
      </c>
      <c r="AB562" s="27">
        <f t="shared" si="17"/>
        <v>0.9350531613</v>
      </c>
      <c r="AC562" s="27">
        <f t="shared" si="18"/>
        <v>0.5801016844</v>
      </c>
      <c r="AD562" s="27">
        <f t="shared" si="19"/>
        <v>-1.488118258</v>
      </c>
      <c r="AE562" s="27">
        <f t="shared" si="20"/>
        <v>0.0268646285</v>
      </c>
      <c r="AF562" s="27">
        <f t="shared" si="21"/>
        <v>0.01293144096</v>
      </c>
      <c r="AG562" s="27">
        <f t="shared" si="22"/>
        <v>-0.02339117562</v>
      </c>
      <c r="AH562" s="27">
        <f t="shared" si="23"/>
        <v>-0.05215405889</v>
      </c>
      <c r="AI562" s="27">
        <f t="shared" si="24"/>
        <v>-0.09131252207</v>
      </c>
      <c r="AJ562" s="27">
        <f t="shared" si="25"/>
        <v>-0.1783141648</v>
      </c>
      <c r="AK562" s="27">
        <f t="shared" si="26"/>
        <v>-0.1884409961</v>
      </c>
      <c r="AL562" s="27">
        <f t="shared" si="27"/>
        <v>-0.2758378925</v>
      </c>
      <c r="AM562" s="27">
        <f t="shared" si="28"/>
        <v>0.1887493758</v>
      </c>
      <c r="AN562" s="27">
        <f t="shared" si="29"/>
        <v>0.6313650095</v>
      </c>
      <c r="AO562" s="27"/>
      <c r="AP562" s="27"/>
      <c r="AQ562" s="27"/>
    </row>
    <row r="563">
      <c r="A563" s="29">
        <v>7601.0</v>
      </c>
      <c r="B563" s="30">
        <v>3279.0</v>
      </c>
      <c r="C563" s="14">
        <v>46.0</v>
      </c>
      <c r="D563" s="15">
        <v>39.0</v>
      </c>
      <c r="E563" s="16">
        <v>98.0</v>
      </c>
      <c r="F563" s="17">
        <v>55.0</v>
      </c>
      <c r="G563" s="18">
        <v>176.0</v>
      </c>
      <c r="H563" s="19">
        <v>47.0</v>
      </c>
      <c r="I563" s="20">
        <v>88.0</v>
      </c>
      <c r="J563" s="21">
        <v>77.0</v>
      </c>
      <c r="K563" s="22">
        <v>98.0</v>
      </c>
      <c r="L563" s="63">
        <f t="shared" si="1"/>
        <v>46</v>
      </c>
      <c r="M563" s="63">
        <f t="shared" si="2"/>
        <v>102</v>
      </c>
      <c r="N563" s="63">
        <f t="shared" si="3"/>
        <v>98</v>
      </c>
      <c r="O563" s="63">
        <f t="shared" si="4"/>
        <v>186</v>
      </c>
      <c r="P563" s="64">
        <f t="shared" si="5"/>
        <v>188</v>
      </c>
      <c r="Q563" s="65">
        <f t="shared" si="6"/>
        <v>0.537037037</v>
      </c>
      <c r="R563" s="65">
        <f t="shared" si="7"/>
        <v>0.3425925926</v>
      </c>
      <c r="S563" s="73">
        <f t="shared" si="8"/>
        <v>0.043915828</v>
      </c>
      <c r="T563" s="66">
        <f t="shared" si="9"/>
        <v>0.6458333333</v>
      </c>
      <c r="U563" s="27">
        <f t="shared" si="10"/>
        <v>0.6537271415</v>
      </c>
      <c r="V563" s="27">
        <f t="shared" si="11"/>
        <v>-0.5617907213</v>
      </c>
      <c r="W563" s="27">
        <f t="shared" si="12"/>
        <v>-1.548772686</v>
      </c>
      <c r="X563" s="27">
        <f t="shared" si="13"/>
        <v>0.4653207689</v>
      </c>
      <c r="Y563" s="27">
        <f t="shared" si="14"/>
        <v>-0.01592276872</v>
      </c>
      <c r="Z563" s="27">
        <f t="shared" si="15"/>
        <v>0.2240572612</v>
      </c>
      <c r="AA563" s="27">
        <f t="shared" si="16"/>
        <v>0.6723084841</v>
      </c>
      <c r="AB563" s="27">
        <f t="shared" si="17"/>
        <v>0.8625995382</v>
      </c>
      <c r="AC563" s="27">
        <f t="shared" si="18"/>
        <v>0.5320077841</v>
      </c>
      <c r="AD563" s="27">
        <f t="shared" si="19"/>
        <v>-0.8228188393</v>
      </c>
      <c r="AE563" s="27">
        <f t="shared" si="20"/>
        <v>0.05129788055</v>
      </c>
      <c r="AF563" s="27">
        <f t="shared" si="21"/>
        <v>0.02454745349</v>
      </c>
      <c r="AG563" s="27">
        <f t="shared" si="22"/>
        <v>-0.04414205178</v>
      </c>
      <c r="AH563" s="27">
        <f t="shared" si="23"/>
        <v>-0.0978429461</v>
      </c>
      <c r="AI563" s="27">
        <f t="shared" si="24"/>
        <v>-0.1045063751</v>
      </c>
      <c r="AJ563" s="27">
        <f t="shared" si="25"/>
        <v>-0.2028799978</v>
      </c>
      <c r="AK563" s="27">
        <f t="shared" si="26"/>
        <v>-0.2131423357</v>
      </c>
      <c r="AL563" s="27">
        <f t="shared" si="27"/>
        <v>-0.189217036</v>
      </c>
      <c r="AM563" s="27">
        <f t="shared" si="28"/>
        <v>0.1287160711</v>
      </c>
      <c r="AN563" s="27">
        <f t="shared" si="29"/>
        <v>0.2595856507</v>
      </c>
      <c r="AO563" s="27"/>
      <c r="AP563" s="27"/>
      <c r="AQ563" s="27"/>
    </row>
    <row r="564">
      <c r="A564" s="29">
        <v>7603.0</v>
      </c>
      <c r="B564" s="30">
        <v>2155.0</v>
      </c>
      <c r="C564" s="14">
        <v>30.0</v>
      </c>
      <c r="D564" s="15">
        <v>10.0</v>
      </c>
      <c r="E564" s="16">
        <v>57.0</v>
      </c>
      <c r="F564" s="17">
        <v>37.0</v>
      </c>
      <c r="G564" s="18">
        <v>96.0</v>
      </c>
      <c r="H564" s="19">
        <v>28.0</v>
      </c>
      <c r="I564" s="20">
        <v>59.0</v>
      </c>
      <c r="J564" s="21">
        <v>67.0</v>
      </c>
      <c r="K564" s="22">
        <v>69.0</v>
      </c>
      <c r="L564" s="63">
        <f t="shared" si="1"/>
        <v>30</v>
      </c>
      <c r="M564" s="63">
        <f t="shared" si="2"/>
        <v>65</v>
      </c>
      <c r="N564" s="63">
        <f t="shared" si="3"/>
        <v>57</v>
      </c>
      <c r="O564" s="63">
        <f t="shared" si="4"/>
        <v>128</v>
      </c>
      <c r="P564" s="64">
        <f t="shared" si="5"/>
        <v>129</v>
      </c>
      <c r="Q564" s="65">
        <f t="shared" si="6"/>
        <v>0.5642857143</v>
      </c>
      <c r="R564" s="65">
        <f t="shared" si="7"/>
        <v>0.3392857143</v>
      </c>
      <c r="S564" s="73">
        <f t="shared" si="8"/>
        <v>0.0403712297</v>
      </c>
      <c r="T564" s="66">
        <f t="shared" si="9"/>
        <v>0.6632124352</v>
      </c>
      <c r="U564" s="27">
        <f t="shared" si="10"/>
        <v>0.6701476169</v>
      </c>
      <c r="V564" s="27">
        <f t="shared" si="11"/>
        <v>-0.5164466501</v>
      </c>
      <c r="W564" s="27">
        <f t="shared" si="12"/>
        <v>-1.533823142</v>
      </c>
      <c r="X564" s="27">
        <f t="shared" si="13"/>
        <v>0.4889306404</v>
      </c>
      <c r="Y564" s="27">
        <f t="shared" si="14"/>
        <v>-0.01345613676</v>
      </c>
      <c r="Z564" s="27">
        <f t="shared" si="15"/>
        <v>0.2039846704</v>
      </c>
      <c r="AA564" s="27">
        <f t="shared" si="16"/>
        <v>0.6593921955</v>
      </c>
      <c r="AB564" s="27">
        <f t="shared" si="17"/>
        <v>0.8332108977</v>
      </c>
      <c r="AC564" s="27">
        <f t="shared" si="18"/>
        <v>0.5536055172</v>
      </c>
      <c r="AD564" s="27">
        <f t="shared" si="19"/>
        <v>-0.9084350075</v>
      </c>
      <c r="AE564" s="27">
        <f t="shared" si="20"/>
        <v>0.0398521843</v>
      </c>
      <c r="AF564" s="27">
        <f t="shared" si="21"/>
        <v>0.02054451327</v>
      </c>
      <c r="AG564" s="27">
        <f t="shared" si="22"/>
        <v>-0.03979959285</v>
      </c>
      <c r="AH564" s="27">
        <f t="shared" si="23"/>
        <v>-0.09503691652</v>
      </c>
      <c r="AI564" s="27">
        <f t="shared" si="24"/>
        <v>-0.092798169</v>
      </c>
      <c r="AJ564" s="27">
        <f t="shared" si="25"/>
        <v>-0.1940763238</v>
      </c>
      <c r="AK564" s="27">
        <f t="shared" si="26"/>
        <v>-0.21965432</v>
      </c>
      <c r="AL564" s="27">
        <f t="shared" si="27"/>
        <v>-0.1920440132</v>
      </c>
      <c r="AM564" s="27">
        <f t="shared" si="28"/>
        <v>0.1407375594</v>
      </c>
      <c r="AN564" s="27">
        <f t="shared" si="29"/>
        <v>0.3011377039</v>
      </c>
      <c r="AO564" s="27"/>
      <c r="AP564" s="27"/>
      <c r="AQ564" s="27"/>
    </row>
    <row r="565">
      <c r="A565" s="29">
        <v>7604.0</v>
      </c>
      <c r="B565" s="30">
        <v>2899.0</v>
      </c>
      <c r="C565" s="14">
        <v>33.0</v>
      </c>
      <c r="D565" s="15">
        <v>18.0</v>
      </c>
      <c r="E565" s="16">
        <v>70.0</v>
      </c>
      <c r="F565" s="17">
        <v>51.0</v>
      </c>
      <c r="G565" s="18">
        <v>153.0</v>
      </c>
      <c r="H565" s="19">
        <v>35.0</v>
      </c>
      <c r="I565" s="20">
        <v>64.0</v>
      </c>
      <c r="J565" s="21">
        <v>73.0</v>
      </c>
      <c r="K565" s="22">
        <v>70.0</v>
      </c>
      <c r="L565" s="63">
        <f t="shared" si="1"/>
        <v>33</v>
      </c>
      <c r="M565" s="63">
        <f t="shared" si="2"/>
        <v>86</v>
      </c>
      <c r="N565" s="63">
        <f t="shared" si="3"/>
        <v>70</v>
      </c>
      <c r="O565" s="63">
        <f t="shared" si="4"/>
        <v>134</v>
      </c>
      <c r="P565" s="64">
        <f t="shared" si="5"/>
        <v>134</v>
      </c>
      <c r="Q565" s="65">
        <f t="shared" si="6"/>
        <v>0.5170278638</v>
      </c>
      <c r="R565" s="65">
        <f t="shared" si="7"/>
        <v>0.3684210526</v>
      </c>
      <c r="S565" s="73">
        <f t="shared" si="8"/>
        <v>0.03552949293</v>
      </c>
      <c r="T565" s="66">
        <f t="shared" si="9"/>
        <v>0.6090909091</v>
      </c>
      <c r="U565" s="27">
        <f t="shared" si="10"/>
        <v>0.6107114076</v>
      </c>
      <c r="V565" s="27">
        <f t="shared" si="11"/>
        <v>-0.454509009</v>
      </c>
      <c r="W565" s="27">
        <f t="shared" si="12"/>
        <v>-1.665536487</v>
      </c>
      <c r="X565" s="27">
        <f t="shared" si="13"/>
        <v>0.4479836334</v>
      </c>
      <c r="Y565" s="27">
        <f t="shared" si="14"/>
        <v>-0.01042208125</v>
      </c>
      <c r="Z565" s="27">
        <f t="shared" si="15"/>
        <v>0.1949366181</v>
      </c>
      <c r="AA565" s="27">
        <f t="shared" si="16"/>
        <v>0.7775020321</v>
      </c>
      <c r="AB565" s="27">
        <f t="shared" si="17"/>
        <v>0.6718725006</v>
      </c>
      <c r="AC565" s="27">
        <f t="shared" si="18"/>
        <v>0.5508002998</v>
      </c>
      <c r="AD565" s="27">
        <f t="shared" si="19"/>
        <v>-0.7626471441</v>
      </c>
      <c r="AE565" s="27">
        <f t="shared" si="20"/>
        <v>0.02716459433</v>
      </c>
      <c r="AF565" s="27">
        <f t="shared" si="21"/>
        <v>0.01727860928</v>
      </c>
      <c r="AG565" s="27">
        <f t="shared" si="22"/>
        <v>-0.04130031754</v>
      </c>
      <c r="AH565" s="27">
        <f t="shared" si="23"/>
        <v>-0.1216827266</v>
      </c>
      <c r="AI565" s="27">
        <f t="shared" si="24"/>
        <v>-0.06585494068</v>
      </c>
      <c r="AJ565" s="27">
        <f t="shared" si="25"/>
        <v>-0.1699351999</v>
      </c>
      <c r="AK565" s="27">
        <f t="shared" si="26"/>
        <v>-0.2373079963</v>
      </c>
      <c r="AL565" s="27">
        <f t="shared" si="27"/>
        <v>-0.1418886284</v>
      </c>
      <c r="AM565" s="27">
        <f t="shared" si="28"/>
        <v>0.1282976398</v>
      </c>
      <c r="AN565" s="27">
        <f t="shared" si="29"/>
        <v>0.2316380042</v>
      </c>
      <c r="AO565" s="27"/>
      <c r="AP565" s="27"/>
      <c r="AQ565" s="27"/>
    </row>
    <row r="566">
      <c r="A566" s="29">
        <v>7611.0</v>
      </c>
      <c r="B566" s="30">
        <v>3454.0</v>
      </c>
      <c r="C566" s="14">
        <v>37.0</v>
      </c>
      <c r="D566" s="15">
        <v>39.0</v>
      </c>
      <c r="E566" s="16">
        <v>58.0</v>
      </c>
      <c r="F566" s="17">
        <v>75.0</v>
      </c>
      <c r="G566" s="18">
        <v>208.0</v>
      </c>
      <c r="H566" s="19">
        <v>26.0</v>
      </c>
      <c r="I566" s="20">
        <v>70.0</v>
      </c>
      <c r="J566" s="21">
        <v>99.0</v>
      </c>
      <c r="K566" s="22">
        <v>56.0</v>
      </c>
      <c r="L566" s="63">
        <f t="shared" si="1"/>
        <v>37</v>
      </c>
      <c r="M566" s="63">
        <f t="shared" si="2"/>
        <v>101</v>
      </c>
      <c r="N566" s="63">
        <f t="shared" si="3"/>
        <v>58</v>
      </c>
      <c r="O566" s="63">
        <f t="shared" si="4"/>
        <v>126</v>
      </c>
      <c r="P566" s="64">
        <f t="shared" si="5"/>
        <v>126</v>
      </c>
      <c r="Q566" s="65">
        <f t="shared" si="6"/>
        <v>0.5062111801</v>
      </c>
      <c r="R566" s="65">
        <f t="shared" si="7"/>
        <v>0.4285714286</v>
      </c>
      <c r="S566" s="73">
        <f t="shared" si="8"/>
        <v>0.02750434279</v>
      </c>
      <c r="T566" s="66">
        <f t="shared" si="9"/>
        <v>0.5550660793</v>
      </c>
      <c r="U566" s="27">
        <f t="shared" si="10"/>
        <v>0.5526576509</v>
      </c>
      <c r="V566" s="27">
        <f t="shared" si="11"/>
        <v>-0.3518477342</v>
      </c>
      <c r="W566" s="27">
        <f t="shared" si="12"/>
        <v>-1.937460811</v>
      </c>
      <c r="X566" s="27">
        <f t="shared" si="13"/>
        <v>0.4386114166</v>
      </c>
      <c r="Y566" s="27">
        <f t="shared" si="14"/>
        <v>-0.006245669227</v>
      </c>
      <c r="Z566" s="27">
        <f t="shared" si="15"/>
        <v>0.1755433838</v>
      </c>
      <c r="AA566" s="27">
        <f t="shared" si="16"/>
        <v>1.052104999</v>
      </c>
      <c r="AB566" s="27">
        <f t="shared" si="17"/>
        <v>0.5092334373</v>
      </c>
      <c r="AC566" s="27">
        <f t="shared" si="18"/>
        <v>0.627322302</v>
      </c>
      <c r="AD566" s="27">
        <f t="shared" si="19"/>
        <v>-0.7310704265</v>
      </c>
      <c r="AE566" s="27">
        <f t="shared" si="20"/>
        <v>0.01260201557</v>
      </c>
      <c r="AF566" s="27">
        <f t="shared" si="21"/>
        <v>0.01204514646</v>
      </c>
      <c r="AG566" s="27">
        <f t="shared" si="22"/>
        <v>-0.04326365481</v>
      </c>
      <c r="AH566" s="27">
        <f t="shared" si="23"/>
        <v>-0.1915425476</v>
      </c>
      <c r="AI566" s="27">
        <f t="shared" si="24"/>
        <v>-0.03863942653</v>
      </c>
      <c r="AJ566" s="27">
        <f t="shared" si="25"/>
        <v>-0.1498277194</v>
      </c>
      <c r="AK566" s="27">
        <f t="shared" si="26"/>
        <v>-0.3144037429</v>
      </c>
      <c r="AL566" s="27">
        <f t="shared" si="27"/>
        <v>-0.1052920112</v>
      </c>
      <c r="AM566" s="27">
        <f t="shared" si="28"/>
        <v>0.143064872</v>
      </c>
      <c r="AN566" s="27">
        <f t="shared" si="29"/>
        <v>0.2174018152</v>
      </c>
      <c r="AO566" s="27"/>
      <c r="AP566" s="27"/>
      <c r="AQ566" s="27"/>
    </row>
    <row r="567">
      <c r="A567" s="29">
        <v>7614.0</v>
      </c>
      <c r="B567" s="30">
        <v>3095.0</v>
      </c>
      <c r="C567" s="14">
        <v>21.0</v>
      </c>
      <c r="D567" s="15">
        <v>31.0</v>
      </c>
      <c r="E567" s="16">
        <v>50.0</v>
      </c>
      <c r="F567" s="17">
        <v>52.0</v>
      </c>
      <c r="G567" s="18">
        <v>198.0</v>
      </c>
      <c r="H567" s="19">
        <v>22.0</v>
      </c>
      <c r="I567" s="20">
        <v>74.0</v>
      </c>
      <c r="J567" s="21">
        <v>63.0</v>
      </c>
      <c r="K567" s="22">
        <v>35.0</v>
      </c>
      <c r="L567" s="63">
        <f t="shared" si="1"/>
        <v>21</v>
      </c>
      <c r="M567" s="63">
        <f t="shared" si="2"/>
        <v>74</v>
      </c>
      <c r="N567" s="63">
        <f t="shared" si="3"/>
        <v>50</v>
      </c>
      <c r="O567" s="63">
        <f t="shared" si="4"/>
        <v>109</v>
      </c>
      <c r="P567" s="64">
        <f t="shared" si="5"/>
        <v>109</v>
      </c>
      <c r="Q567" s="65">
        <f t="shared" si="6"/>
        <v>0.5118110236</v>
      </c>
      <c r="R567" s="65">
        <f t="shared" si="7"/>
        <v>0.374015748</v>
      </c>
      <c r="S567" s="73">
        <f t="shared" si="8"/>
        <v>0.02294022617</v>
      </c>
      <c r="T567" s="66">
        <f t="shared" si="9"/>
        <v>0.5956284153</v>
      </c>
      <c r="U567" s="27">
        <f t="shared" si="10"/>
        <v>0.5966802581</v>
      </c>
      <c r="V567" s="27">
        <f t="shared" si="11"/>
        <v>-0.293461533</v>
      </c>
      <c r="W567" s="27">
        <f t="shared" si="12"/>
        <v>-1.690828661</v>
      </c>
      <c r="X567" s="27">
        <f t="shared" si="13"/>
        <v>0.4434634534</v>
      </c>
      <c r="Y567" s="27">
        <f t="shared" si="14"/>
        <v>-0.004344820378</v>
      </c>
      <c r="Z567" s="27">
        <f t="shared" si="15"/>
        <v>0.1277754923</v>
      </c>
      <c r="AA567" s="27">
        <f t="shared" si="16"/>
        <v>0.8012949985</v>
      </c>
      <c r="AB567" s="27">
        <f t="shared" si="17"/>
        <v>0.4294288707</v>
      </c>
      <c r="AC567" s="27">
        <f t="shared" si="18"/>
        <v>0.5535225323</v>
      </c>
      <c r="AD567" s="27">
        <f t="shared" si="19"/>
        <v>-0.7473344836</v>
      </c>
      <c r="AE567" s="27">
        <f t="shared" si="20"/>
        <v>0.007311883813</v>
      </c>
      <c r="AF567" s="27">
        <f t="shared" si="21"/>
        <v>0.007312596425</v>
      </c>
      <c r="AG567" s="27">
        <f t="shared" si="22"/>
        <v>-0.02748229366</v>
      </c>
      <c r="AH567" s="27">
        <f t="shared" si="23"/>
        <v>-0.12731081</v>
      </c>
      <c r="AI567" s="27">
        <f t="shared" si="24"/>
        <v>-0.02717699421</v>
      </c>
      <c r="AJ567" s="27">
        <f t="shared" si="25"/>
        <v>-0.1102638543</v>
      </c>
      <c r="AK567" s="27">
        <f t="shared" si="26"/>
        <v>-0.2421023241</v>
      </c>
      <c r="AL567" s="27">
        <f t="shared" si="27"/>
        <v>-0.08977339521</v>
      </c>
      <c r="AM567" s="27">
        <f t="shared" si="28"/>
        <v>0.1276307997</v>
      </c>
      <c r="AN567" s="27">
        <f t="shared" si="29"/>
        <v>0.2246967935</v>
      </c>
      <c r="AO567" s="27"/>
      <c r="AP567" s="27"/>
      <c r="AQ567" s="27"/>
    </row>
    <row r="568">
      <c r="A568" s="29">
        <v>7622.0</v>
      </c>
      <c r="B568" s="30">
        <v>672.0</v>
      </c>
      <c r="C568" s="14">
        <v>8.0</v>
      </c>
      <c r="D568" s="15">
        <v>1.0</v>
      </c>
      <c r="E568" s="16">
        <v>6.0</v>
      </c>
      <c r="F568" s="17">
        <v>11.0</v>
      </c>
      <c r="G568" s="18">
        <v>33.0</v>
      </c>
      <c r="H568" s="19">
        <v>2.0</v>
      </c>
      <c r="I568" s="20">
        <v>14.0</v>
      </c>
      <c r="J568" s="21">
        <v>12.0</v>
      </c>
      <c r="K568" s="22">
        <v>3.0</v>
      </c>
      <c r="L568" s="63">
        <f t="shared" si="1"/>
        <v>8</v>
      </c>
      <c r="M568" s="63">
        <f t="shared" si="2"/>
        <v>13</v>
      </c>
      <c r="N568" s="63">
        <f t="shared" si="3"/>
        <v>6</v>
      </c>
      <c r="O568" s="63">
        <f t="shared" si="4"/>
        <v>17</v>
      </c>
      <c r="P568" s="64">
        <f t="shared" si="5"/>
        <v>17</v>
      </c>
      <c r="Q568" s="65">
        <f t="shared" si="6"/>
        <v>0.5681818182</v>
      </c>
      <c r="R568" s="65">
        <f t="shared" si="7"/>
        <v>0.4772727273</v>
      </c>
      <c r="S568" s="73">
        <f t="shared" si="8"/>
        <v>0.02083333333</v>
      </c>
      <c r="T568" s="66">
        <f t="shared" si="9"/>
        <v>0.5666666667</v>
      </c>
      <c r="U568" s="27">
        <f t="shared" si="10"/>
        <v>0.5591006586</v>
      </c>
      <c r="V568" s="27">
        <f t="shared" si="11"/>
        <v>-0.2665092267</v>
      </c>
      <c r="W568" s="27">
        <f t="shared" si="12"/>
        <v>-2.157626813</v>
      </c>
      <c r="X568" s="27">
        <f t="shared" si="13"/>
        <v>0.4923064561</v>
      </c>
      <c r="Y568" s="27">
        <f t="shared" si="14"/>
        <v>-0.003583389042</v>
      </c>
      <c r="Z568" s="27">
        <f t="shared" si="15"/>
        <v>0.1480762338</v>
      </c>
      <c r="AA568" s="27">
        <f t="shared" si="16"/>
        <v>1.304805838</v>
      </c>
      <c r="AB568" s="27">
        <f t="shared" si="17"/>
        <v>0.4329422827</v>
      </c>
      <c r="AC568" s="27">
        <f t="shared" si="18"/>
        <v>0.7841329984</v>
      </c>
      <c r="AD568" s="27">
        <f t="shared" si="19"/>
        <v>-0.9210228714</v>
      </c>
      <c r="AE568" s="27">
        <f t="shared" si="20"/>
        <v>0.00547661843</v>
      </c>
      <c r="AF568" s="27">
        <f t="shared" si="21"/>
        <v>0.007696095885</v>
      </c>
      <c r="AG568" s="27">
        <f t="shared" si="22"/>
        <v>-0.04064129168</v>
      </c>
      <c r="AH568" s="27">
        <f t="shared" si="23"/>
        <v>-0.2645425101</v>
      </c>
      <c r="AI568" s="27">
        <f t="shared" si="24"/>
        <v>-0.02488291482</v>
      </c>
      <c r="AJ568" s="27">
        <f t="shared" si="25"/>
        <v>-0.1418563113</v>
      </c>
      <c r="AK568" s="27">
        <f t="shared" si="26"/>
        <v>-0.437653206</v>
      </c>
      <c r="AL568" s="27">
        <f t="shared" si="27"/>
        <v>-0.1004764103</v>
      </c>
      <c r="AM568" s="27">
        <f t="shared" si="28"/>
        <v>0.2007185972</v>
      </c>
      <c r="AN568" s="27">
        <f t="shared" si="29"/>
        <v>0.3074184754</v>
      </c>
      <c r="AO568" s="27"/>
      <c r="AP568" s="27"/>
      <c r="AQ568" s="27"/>
    </row>
    <row r="569">
      <c r="A569" s="29">
        <v>7624.0</v>
      </c>
      <c r="B569" s="30">
        <v>1577.0</v>
      </c>
      <c r="C569" s="14">
        <v>8.0</v>
      </c>
      <c r="D569" s="15">
        <v>3.0</v>
      </c>
      <c r="E569" s="16">
        <v>19.0</v>
      </c>
      <c r="F569" s="17">
        <v>16.0</v>
      </c>
      <c r="G569" s="18">
        <v>120.0</v>
      </c>
      <c r="H569" s="19">
        <v>26.0</v>
      </c>
      <c r="I569" s="20">
        <v>19.0</v>
      </c>
      <c r="J569" s="21">
        <v>24.0</v>
      </c>
      <c r="K569" s="22">
        <v>20.0</v>
      </c>
      <c r="L569" s="63">
        <f t="shared" si="1"/>
        <v>8</v>
      </c>
      <c r="M569" s="63">
        <f t="shared" si="2"/>
        <v>42</v>
      </c>
      <c r="N569" s="63">
        <f t="shared" si="3"/>
        <v>19</v>
      </c>
      <c r="O569" s="63">
        <f t="shared" si="4"/>
        <v>39</v>
      </c>
      <c r="P569" s="64">
        <f t="shared" si="5"/>
        <v>39</v>
      </c>
      <c r="Q569" s="65">
        <f t="shared" si="6"/>
        <v>0.4351851852</v>
      </c>
      <c r="R569" s="65">
        <f t="shared" si="7"/>
        <v>0.462962963</v>
      </c>
      <c r="S569" s="73">
        <f t="shared" si="8"/>
        <v>0.01712111604</v>
      </c>
      <c r="T569" s="66">
        <f t="shared" si="9"/>
        <v>0.4814814815</v>
      </c>
      <c r="U569" s="27">
        <f t="shared" si="10"/>
        <v>0.4817927281</v>
      </c>
      <c r="V569" s="27">
        <f t="shared" si="11"/>
        <v>-0.2190208991</v>
      </c>
      <c r="W569" s="27">
        <f t="shared" si="12"/>
        <v>-2.092936062</v>
      </c>
      <c r="X569" s="27">
        <f t="shared" si="13"/>
        <v>0.3770702783</v>
      </c>
      <c r="Y569" s="27">
        <f t="shared" si="14"/>
        <v>-0.00242014049</v>
      </c>
      <c r="Z569" s="27">
        <f t="shared" si="15"/>
        <v>0.1180424728</v>
      </c>
      <c r="AA569" s="27">
        <f t="shared" si="16"/>
        <v>1.227736457</v>
      </c>
      <c r="AB569" s="27">
        <f t="shared" si="17"/>
        <v>0.2725147923</v>
      </c>
      <c r="AC569" s="27">
        <f t="shared" si="18"/>
        <v>0.5825807514</v>
      </c>
      <c r="AD569" s="27">
        <f t="shared" si="19"/>
        <v>-0.540311182</v>
      </c>
      <c r="AE569" s="27">
        <f t="shared" si="20"/>
        <v>0.003039711791</v>
      </c>
      <c r="AF569" s="27">
        <f t="shared" si="21"/>
        <v>0.005041928898</v>
      </c>
      <c r="AG569" s="27">
        <f t="shared" si="22"/>
        <v>-0.0314267935</v>
      </c>
      <c r="AH569" s="27">
        <f t="shared" si="23"/>
        <v>-0.2414539763</v>
      </c>
      <c r="AI569" s="27">
        <f t="shared" si="24"/>
        <v>-0.01287166237</v>
      </c>
      <c r="AJ569" s="27">
        <f t="shared" si="25"/>
        <v>-0.08661405504</v>
      </c>
      <c r="AK569" s="27">
        <f t="shared" si="26"/>
        <v>-0.3154104991</v>
      </c>
      <c r="AL569" s="27">
        <f t="shared" si="27"/>
        <v>-0.04844076124</v>
      </c>
      <c r="AM569" s="27">
        <f t="shared" si="28"/>
        <v>0.1142196393</v>
      </c>
      <c r="AN569" s="27">
        <f t="shared" si="29"/>
        <v>0.1381307199</v>
      </c>
      <c r="AO569" s="27"/>
      <c r="AP569" s="27"/>
      <c r="AQ569" s="27"/>
    </row>
    <row r="570">
      <c r="A570" s="29">
        <v>7625.0</v>
      </c>
      <c r="B570" s="30">
        <v>2831.0</v>
      </c>
      <c r="C570" s="14">
        <v>27.0</v>
      </c>
      <c r="D570" s="15">
        <v>27.0</v>
      </c>
      <c r="E570" s="16">
        <v>37.0</v>
      </c>
      <c r="F570" s="17">
        <v>49.0</v>
      </c>
      <c r="G570" s="18">
        <v>183.0</v>
      </c>
      <c r="H570" s="19">
        <v>26.0</v>
      </c>
      <c r="I570" s="20">
        <v>66.0</v>
      </c>
      <c r="J570" s="21">
        <v>74.0</v>
      </c>
      <c r="K570" s="22">
        <v>58.0</v>
      </c>
      <c r="L570" s="63">
        <f t="shared" si="1"/>
        <v>27</v>
      </c>
      <c r="M570" s="63">
        <f t="shared" si="2"/>
        <v>75</v>
      </c>
      <c r="N570" s="63">
        <f t="shared" si="3"/>
        <v>37</v>
      </c>
      <c r="O570" s="63">
        <f t="shared" si="4"/>
        <v>124</v>
      </c>
      <c r="P570" s="64">
        <f t="shared" si="5"/>
        <v>124</v>
      </c>
      <c r="Q570" s="65">
        <f t="shared" si="6"/>
        <v>0.5741444867</v>
      </c>
      <c r="R570" s="65">
        <f t="shared" si="7"/>
        <v>0.3878326996</v>
      </c>
      <c r="S570" s="73">
        <f t="shared" si="8"/>
        <v>0.0226068527</v>
      </c>
      <c r="T570" s="66">
        <f t="shared" si="9"/>
        <v>0.6231155779</v>
      </c>
      <c r="U570" s="27">
        <f t="shared" si="10"/>
        <v>0.6230736365</v>
      </c>
      <c r="V570" s="27">
        <f t="shared" si="11"/>
        <v>-0.289196872</v>
      </c>
      <c r="W570" s="27">
        <f t="shared" si="12"/>
        <v>-1.753291533</v>
      </c>
      <c r="X570" s="27">
        <f t="shared" si="13"/>
        <v>0.4974728661</v>
      </c>
      <c r="Y570" s="27">
        <f t="shared" si="14"/>
        <v>-0.004219457776</v>
      </c>
      <c r="Z570" s="27">
        <f t="shared" si="15"/>
        <v>0.1305703315</v>
      </c>
      <c r="AA570" s="27">
        <f t="shared" si="16"/>
        <v>0.8615916893</v>
      </c>
      <c r="AB570" s="27">
        <f t="shared" si="17"/>
        <v>0.4747283974</v>
      </c>
      <c r="AC570" s="27">
        <f t="shared" si="18"/>
        <v>0.6438747617</v>
      </c>
      <c r="AD570" s="27">
        <f t="shared" si="19"/>
        <v>-0.9404552782</v>
      </c>
      <c r="AE570" s="27">
        <f t="shared" si="20"/>
        <v>0.00699771917</v>
      </c>
      <c r="AF570" s="27">
        <f t="shared" si="21"/>
        <v>0.007363952168</v>
      </c>
      <c r="AG570" s="27">
        <f t="shared" si="22"/>
        <v>-0.0291208773</v>
      </c>
      <c r="AH570" s="27">
        <f t="shared" si="23"/>
        <v>-0.1419478716</v>
      </c>
      <c r="AI570" s="27">
        <f t="shared" si="24"/>
        <v>-0.02960723177</v>
      </c>
      <c r="AJ570" s="27">
        <f t="shared" si="25"/>
        <v>-0.126398429</v>
      </c>
      <c r="AK570" s="27">
        <f t="shared" si="26"/>
        <v>-0.292024703</v>
      </c>
      <c r="AL570" s="27">
        <f t="shared" si="27"/>
        <v>-0.1113302504</v>
      </c>
      <c r="AM570" s="27">
        <f t="shared" si="28"/>
        <v>0.1665455953</v>
      </c>
      <c r="AN570" s="27">
        <f t="shared" si="29"/>
        <v>0.3171988209</v>
      </c>
      <c r="AO570" s="27"/>
      <c r="AP570" s="27"/>
      <c r="AQ570" s="27"/>
    </row>
    <row r="571">
      <c r="A571" s="29">
        <v>7634.0</v>
      </c>
      <c r="B571" s="30">
        <v>1679.0</v>
      </c>
      <c r="C571" s="14">
        <v>21.0</v>
      </c>
      <c r="D571" s="15">
        <v>11.0</v>
      </c>
      <c r="E571" s="16">
        <v>14.0</v>
      </c>
      <c r="F571" s="17">
        <v>32.0</v>
      </c>
      <c r="G571" s="18">
        <v>132.0</v>
      </c>
      <c r="H571" s="19">
        <v>25.0</v>
      </c>
      <c r="I571" s="20">
        <v>45.0</v>
      </c>
      <c r="J571" s="21">
        <v>46.0</v>
      </c>
      <c r="K571" s="22">
        <v>31.0</v>
      </c>
      <c r="L571" s="63">
        <f t="shared" si="1"/>
        <v>21</v>
      </c>
      <c r="M571" s="63">
        <f t="shared" si="2"/>
        <v>57</v>
      </c>
      <c r="N571" s="63">
        <f t="shared" si="3"/>
        <v>14</v>
      </c>
      <c r="O571" s="63">
        <f t="shared" si="4"/>
        <v>76</v>
      </c>
      <c r="P571" s="64">
        <f t="shared" si="5"/>
        <v>76</v>
      </c>
      <c r="Q571" s="65">
        <f t="shared" si="6"/>
        <v>0.5773809524</v>
      </c>
      <c r="R571" s="65">
        <f t="shared" si="7"/>
        <v>0.4642857143</v>
      </c>
      <c r="S571" s="73">
        <f t="shared" si="8"/>
        <v>0.02084574151</v>
      </c>
      <c r="T571" s="66">
        <f t="shared" si="9"/>
        <v>0.5714285714</v>
      </c>
      <c r="U571" s="27">
        <f t="shared" si="10"/>
        <v>0.5734756334</v>
      </c>
      <c r="V571" s="27">
        <f t="shared" si="11"/>
        <v>-0.2666679577</v>
      </c>
      <c r="W571" s="27">
        <f t="shared" si="12"/>
        <v>-2.098915879</v>
      </c>
      <c r="X571" s="27">
        <f t="shared" si="13"/>
        <v>0.5002771321</v>
      </c>
      <c r="Y571" s="27">
        <f t="shared" si="14"/>
        <v>-0.003587658793</v>
      </c>
      <c r="Z571" s="27">
        <f t="shared" si="15"/>
        <v>0.1441327418</v>
      </c>
      <c r="AA571" s="27">
        <f t="shared" si="16"/>
        <v>1.234762117</v>
      </c>
      <c r="AB571" s="27">
        <f t="shared" si="17"/>
        <v>0.4402138564</v>
      </c>
      <c r="AC571" s="27">
        <f t="shared" si="18"/>
        <v>0.7751460773</v>
      </c>
      <c r="AD571" s="27">
        <f t="shared" si="19"/>
        <v>-0.9510878983</v>
      </c>
      <c r="AE571" s="27">
        <f t="shared" si="20"/>
        <v>0.005486409759</v>
      </c>
      <c r="AF571" s="27">
        <f t="shared" si="21"/>
        <v>0.007495598986</v>
      </c>
      <c r="AG571" s="27">
        <f t="shared" si="22"/>
        <v>-0.03848251909</v>
      </c>
      <c r="AH571" s="27">
        <f t="shared" si="23"/>
        <v>-0.2435295006</v>
      </c>
      <c r="AI571" s="27">
        <f t="shared" si="24"/>
        <v>-0.02531591007</v>
      </c>
      <c r="AJ571" s="27">
        <f t="shared" si="25"/>
        <v>-0.1403140212</v>
      </c>
      <c r="AK571" s="27">
        <f t="shared" si="26"/>
        <v>-0.4208648348</v>
      </c>
      <c r="AL571" s="27">
        <f t="shared" si="27"/>
        <v>-0.1038180666</v>
      </c>
      <c r="AM571" s="27">
        <f t="shared" si="28"/>
        <v>0.2016306529</v>
      </c>
      <c r="AN571" s="27">
        <f t="shared" si="29"/>
        <v>0.3225932868</v>
      </c>
      <c r="AO571" s="27"/>
      <c r="AP571" s="27"/>
      <c r="AQ571" s="27"/>
    </row>
    <row r="572">
      <c r="A572" s="29">
        <v>7641.0</v>
      </c>
      <c r="B572" s="30">
        <v>1702.0</v>
      </c>
      <c r="C572" s="14">
        <v>38.0</v>
      </c>
      <c r="D572" s="15">
        <v>27.0</v>
      </c>
      <c r="E572" s="16">
        <v>23.0</v>
      </c>
      <c r="F572" s="17">
        <v>68.0</v>
      </c>
      <c r="G572" s="18">
        <v>229.0</v>
      </c>
      <c r="H572" s="19">
        <v>16.0</v>
      </c>
      <c r="I572" s="20">
        <v>54.0</v>
      </c>
      <c r="J572" s="21">
        <v>100.0</v>
      </c>
      <c r="K572" s="22">
        <v>54.0</v>
      </c>
      <c r="L572" s="63">
        <f t="shared" si="1"/>
        <v>38</v>
      </c>
      <c r="M572" s="63">
        <f t="shared" si="2"/>
        <v>84</v>
      </c>
      <c r="N572" s="63">
        <f t="shared" si="3"/>
        <v>23</v>
      </c>
      <c r="O572" s="63">
        <f t="shared" si="4"/>
        <v>108</v>
      </c>
      <c r="P572" s="64">
        <f t="shared" si="5"/>
        <v>108</v>
      </c>
      <c r="Q572" s="65">
        <f t="shared" si="6"/>
        <v>0.5770750988</v>
      </c>
      <c r="R572" s="65">
        <f t="shared" si="7"/>
        <v>0.4822134387</v>
      </c>
      <c r="S572" s="73">
        <f t="shared" si="8"/>
        <v>0.03584018801</v>
      </c>
      <c r="T572" s="66">
        <f t="shared" si="9"/>
        <v>0.5625</v>
      </c>
      <c r="U572" s="27">
        <f t="shared" si="10"/>
        <v>0.5663284899</v>
      </c>
      <c r="V572" s="27">
        <f t="shared" si="11"/>
        <v>-0.4584835581</v>
      </c>
      <c r="W572" s="27">
        <f t="shared" si="12"/>
        <v>-2.179962494</v>
      </c>
      <c r="X572" s="27">
        <f t="shared" si="13"/>
        <v>0.5000121224</v>
      </c>
      <c r="Y572" s="27">
        <f t="shared" si="14"/>
        <v>-0.01060515437</v>
      </c>
      <c r="Z572" s="27">
        <f t="shared" si="15"/>
        <v>0.2573769012</v>
      </c>
      <c r="AA572" s="27">
        <f t="shared" si="16"/>
        <v>1.331960279</v>
      </c>
      <c r="AB572" s="27">
        <f t="shared" si="17"/>
        <v>0.7564609637</v>
      </c>
      <c r="AC572" s="27">
        <f t="shared" si="18"/>
        <v>0.8046507569</v>
      </c>
      <c r="AD572" s="27">
        <f t="shared" si="19"/>
        <v>-0.9500805336</v>
      </c>
      <c r="AE572" s="27">
        <f t="shared" si="20"/>
        <v>0.02788348376</v>
      </c>
      <c r="AF572" s="27">
        <f t="shared" si="21"/>
        <v>0.0230126268</v>
      </c>
      <c r="AG572" s="27">
        <f t="shared" si="22"/>
        <v>-0.07137143052</v>
      </c>
      <c r="AH572" s="27">
        <f t="shared" si="23"/>
        <v>-0.2728434572</v>
      </c>
      <c r="AI572" s="27">
        <f t="shared" si="24"/>
        <v>-0.07479443546</v>
      </c>
      <c r="AJ572" s="27">
        <f t="shared" si="25"/>
        <v>-0.2504251098</v>
      </c>
      <c r="AK572" s="27">
        <f t="shared" si="26"/>
        <v>-0.4537540341</v>
      </c>
      <c r="AL572" s="27">
        <f t="shared" si="27"/>
        <v>-0.1783058665</v>
      </c>
      <c r="AM572" s="27">
        <f t="shared" si="28"/>
        <v>0.2091945226</v>
      </c>
      <c r="AN572" s="27">
        <f t="shared" si="29"/>
        <v>0.3220809004</v>
      </c>
      <c r="AO572" s="27"/>
      <c r="AP572" s="27"/>
      <c r="AQ572" s="27"/>
    </row>
    <row r="573">
      <c r="A573" s="29">
        <v>7643.0</v>
      </c>
      <c r="B573" s="30">
        <v>1934.0</v>
      </c>
      <c r="C573" s="14">
        <v>19.0</v>
      </c>
      <c r="D573" s="15">
        <v>23.0</v>
      </c>
      <c r="E573" s="16">
        <v>22.0</v>
      </c>
      <c r="F573" s="17">
        <v>34.0</v>
      </c>
      <c r="G573" s="18">
        <v>161.0</v>
      </c>
      <c r="H573" s="19">
        <v>39.0</v>
      </c>
      <c r="I573" s="20">
        <v>42.0</v>
      </c>
      <c r="J573" s="21">
        <v>62.0</v>
      </c>
      <c r="K573" s="22">
        <v>36.0</v>
      </c>
      <c r="L573" s="63">
        <f t="shared" si="1"/>
        <v>19</v>
      </c>
      <c r="M573" s="63">
        <f t="shared" si="2"/>
        <v>73</v>
      </c>
      <c r="N573" s="63">
        <f t="shared" si="3"/>
        <v>22</v>
      </c>
      <c r="O573" s="63">
        <f t="shared" si="4"/>
        <v>78</v>
      </c>
      <c r="P573" s="64">
        <f t="shared" si="5"/>
        <v>78</v>
      </c>
      <c r="Q573" s="65">
        <f t="shared" si="6"/>
        <v>0.5052083333</v>
      </c>
      <c r="R573" s="65">
        <f t="shared" si="7"/>
        <v>0.4791666667</v>
      </c>
      <c r="S573" s="73">
        <f t="shared" si="8"/>
        <v>0.02119958635</v>
      </c>
      <c r="T573" s="66">
        <f t="shared" si="9"/>
        <v>0.5165562914</v>
      </c>
      <c r="U573" s="27">
        <f t="shared" si="10"/>
        <v>0.51593976</v>
      </c>
      <c r="V573" s="27">
        <f t="shared" si="11"/>
        <v>-0.2711944975</v>
      </c>
      <c r="W573" s="27">
        <f t="shared" si="12"/>
        <v>-2.166188824</v>
      </c>
      <c r="X573" s="27">
        <f t="shared" si="13"/>
        <v>0.4377424906</v>
      </c>
      <c r="Y573" s="27">
        <f t="shared" si="14"/>
        <v>-0.003710489526</v>
      </c>
      <c r="Z573" s="27">
        <f t="shared" si="15"/>
        <v>0.1512773697</v>
      </c>
      <c r="AA573" s="27">
        <f t="shared" si="16"/>
        <v>1.315181987</v>
      </c>
      <c r="AB573" s="27">
        <f t="shared" si="17"/>
        <v>0.391725461</v>
      </c>
      <c r="AC573" s="27">
        <f t="shared" si="18"/>
        <v>0.69999169</v>
      </c>
      <c r="AD573" s="27">
        <f t="shared" si="19"/>
        <v>-0.7281766721</v>
      </c>
      <c r="AE573" s="27">
        <f t="shared" si="20"/>
        <v>0.005770565256</v>
      </c>
      <c r="AF573" s="27">
        <f t="shared" si="21"/>
        <v>0.008000694711</v>
      </c>
      <c r="AG573" s="27">
        <f t="shared" si="22"/>
        <v>-0.04168464311</v>
      </c>
      <c r="AH573" s="27">
        <f t="shared" si="23"/>
        <v>-0.2677043395</v>
      </c>
      <c r="AI573" s="27">
        <f t="shared" si="24"/>
        <v>-0.02290981989</v>
      </c>
      <c r="AJ573" s="27">
        <f t="shared" si="25"/>
        <v>-0.1288606865</v>
      </c>
      <c r="AK573" s="27">
        <f t="shared" si="26"/>
        <v>-0.3922412356</v>
      </c>
      <c r="AL573" s="27">
        <f t="shared" si="27"/>
        <v>-0.08083493283</v>
      </c>
      <c r="AM573" s="27">
        <f t="shared" si="28"/>
        <v>0.1593213362</v>
      </c>
      <c r="AN573" s="27">
        <f t="shared" si="29"/>
        <v>0.2161122996</v>
      </c>
      <c r="AO573" s="27"/>
      <c r="AP573" s="27"/>
      <c r="AQ573" s="27"/>
    </row>
    <row r="574">
      <c r="A574" s="29">
        <v>7651.0</v>
      </c>
      <c r="B574" s="30">
        <v>2119.0</v>
      </c>
      <c r="C574" s="14">
        <v>24.0</v>
      </c>
      <c r="D574" s="15">
        <v>19.0</v>
      </c>
      <c r="E574" s="16">
        <v>31.0</v>
      </c>
      <c r="F574" s="17">
        <v>66.0</v>
      </c>
      <c r="G574" s="18">
        <v>191.0</v>
      </c>
      <c r="H574" s="19">
        <v>25.0</v>
      </c>
      <c r="I574" s="20">
        <v>38.0</v>
      </c>
      <c r="J574" s="21">
        <v>77.0</v>
      </c>
      <c r="K574" s="22">
        <v>42.0</v>
      </c>
      <c r="L574" s="63">
        <f t="shared" si="1"/>
        <v>24</v>
      </c>
      <c r="M574" s="63">
        <f t="shared" si="2"/>
        <v>91</v>
      </c>
      <c r="N574" s="63">
        <f t="shared" si="3"/>
        <v>31</v>
      </c>
      <c r="O574" s="63">
        <f t="shared" si="4"/>
        <v>80</v>
      </c>
      <c r="P574" s="64">
        <f t="shared" si="5"/>
        <v>80</v>
      </c>
      <c r="Q574" s="65">
        <f t="shared" si="6"/>
        <v>0.4601769912</v>
      </c>
      <c r="R574" s="65">
        <f t="shared" si="7"/>
        <v>0.5088495575</v>
      </c>
      <c r="S574" s="73">
        <f t="shared" si="8"/>
        <v>0.02595563945</v>
      </c>
      <c r="T574" s="66">
        <f t="shared" si="9"/>
        <v>0.4678362573</v>
      </c>
      <c r="U574" s="27">
        <f t="shared" si="10"/>
        <v>0.4646826595</v>
      </c>
      <c r="V574" s="27">
        <f t="shared" si="11"/>
        <v>-0.3320360352</v>
      </c>
      <c r="W574" s="27">
        <f t="shared" si="12"/>
        <v>-2.300377512</v>
      </c>
      <c r="X574" s="27">
        <f t="shared" si="13"/>
        <v>0.3987246625</v>
      </c>
      <c r="Y574" s="27">
        <f t="shared" si="14"/>
        <v>-0.005562114202</v>
      </c>
      <c r="Z574" s="27">
        <f t="shared" si="15"/>
        <v>0.1966894713</v>
      </c>
      <c r="AA574" s="27">
        <f t="shared" si="16"/>
        <v>1.483171792</v>
      </c>
      <c r="AB574" s="27">
        <f t="shared" si="17"/>
        <v>0.436858249</v>
      </c>
      <c r="AC574" s="27">
        <f t="shared" si="18"/>
        <v>0.67709574</v>
      </c>
      <c r="AD574" s="27">
        <f t="shared" si="19"/>
        <v>-0.6041510727</v>
      </c>
      <c r="AE574" s="27">
        <f t="shared" si="20"/>
        <v>0.01059086407</v>
      </c>
      <c r="AF574" s="27">
        <f t="shared" si="21"/>
        <v>0.01273618014</v>
      </c>
      <c r="AG574" s="27">
        <f t="shared" si="22"/>
        <v>-0.05755539496</v>
      </c>
      <c r="AH574" s="27">
        <f t="shared" si="23"/>
        <v>-0.3206002221</v>
      </c>
      <c r="AI574" s="27">
        <f t="shared" si="24"/>
        <v>-0.03128129768</v>
      </c>
      <c r="AJ574" s="27">
        <f t="shared" si="25"/>
        <v>-0.1526096455</v>
      </c>
      <c r="AK574" s="27">
        <f t="shared" si="26"/>
        <v>-0.4029148257</v>
      </c>
      <c r="AL574" s="27">
        <f t="shared" si="27"/>
        <v>-0.08211305623</v>
      </c>
      <c r="AM574" s="27">
        <f t="shared" si="28"/>
        <v>0.1403736304</v>
      </c>
      <c r="AN574" s="27">
        <f t="shared" si="29"/>
        <v>0.1633212399</v>
      </c>
      <c r="AO574" s="27"/>
      <c r="AP574" s="27"/>
      <c r="AQ574" s="27"/>
    </row>
    <row r="575">
      <c r="A575" s="29">
        <v>7652.0</v>
      </c>
      <c r="B575" s="30">
        <v>1498.0</v>
      </c>
      <c r="C575" s="14">
        <v>16.0</v>
      </c>
      <c r="D575" s="15">
        <v>12.0</v>
      </c>
      <c r="E575" s="16">
        <v>18.0</v>
      </c>
      <c r="F575" s="17">
        <v>33.0</v>
      </c>
      <c r="G575" s="18">
        <v>87.0</v>
      </c>
      <c r="H575" s="19">
        <v>12.0</v>
      </c>
      <c r="I575" s="20">
        <v>44.0</v>
      </c>
      <c r="J575" s="21">
        <v>45.0</v>
      </c>
      <c r="K575" s="22">
        <v>34.0</v>
      </c>
      <c r="L575" s="63">
        <f t="shared" si="1"/>
        <v>16</v>
      </c>
      <c r="M575" s="63">
        <f t="shared" si="2"/>
        <v>45</v>
      </c>
      <c r="N575" s="63">
        <f t="shared" si="3"/>
        <v>18</v>
      </c>
      <c r="O575" s="63">
        <f t="shared" si="4"/>
        <v>78</v>
      </c>
      <c r="P575" s="64">
        <f t="shared" si="5"/>
        <v>78</v>
      </c>
      <c r="Q575" s="65">
        <f t="shared" si="6"/>
        <v>0.5987261146</v>
      </c>
      <c r="R575" s="65">
        <f t="shared" si="7"/>
        <v>0.3885350318</v>
      </c>
      <c r="S575" s="73">
        <f t="shared" si="8"/>
        <v>0.02269692924</v>
      </c>
      <c r="T575" s="66">
        <f t="shared" si="9"/>
        <v>0.6341463415</v>
      </c>
      <c r="U575" s="27">
        <f t="shared" si="10"/>
        <v>0.6377696491</v>
      </c>
      <c r="V575" s="27">
        <f t="shared" si="11"/>
        <v>-0.2903491709</v>
      </c>
      <c r="W575" s="27">
        <f t="shared" si="12"/>
        <v>-1.756466595</v>
      </c>
      <c r="X575" s="27">
        <f t="shared" si="13"/>
        <v>0.5187718478</v>
      </c>
      <c r="Y575" s="27">
        <f t="shared" si="14"/>
        <v>-0.004253149449</v>
      </c>
      <c r="Z575" s="27">
        <f t="shared" si="15"/>
        <v>0.1313279803</v>
      </c>
      <c r="AA575" s="27">
        <f t="shared" si="16"/>
        <v>0.8647150542</v>
      </c>
      <c r="AB575" s="27">
        <f t="shared" si="17"/>
        <v>0.4970261201</v>
      </c>
      <c r="AC575" s="27">
        <f t="shared" si="18"/>
        <v>0.672657771</v>
      </c>
      <c r="AD575" s="27">
        <f t="shared" si="19"/>
        <v>-1.022709177</v>
      </c>
      <c r="AE575" s="27">
        <f t="shared" si="20"/>
        <v>0.007081699703</v>
      </c>
      <c r="AF575" s="27">
        <f t="shared" si="21"/>
        <v>0.007436194085</v>
      </c>
      <c r="AG575" s="27">
        <f t="shared" si="22"/>
        <v>-0.02934289585</v>
      </c>
      <c r="AH575" s="27">
        <f t="shared" si="23"/>
        <v>-0.1427204358</v>
      </c>
      <c r="AI575" s="27">
        <f t="shared" si="24"/>
        <v>-0.03112137695</v>
      </c>
      <c r="AJ575" s="27">
        <f t="shared" si="25"/>
        <v>-0.1325749393</v>
      </c>
      <c r="AK575" s="27">
        <f t="shared" si="26"/>
        <v>-0.3056314993</v>
      </c>
      <c r="AL575" s="27">
        <f t="shared" si="27"/>
        <v>-0.1215497835</v>
      </c>
      <c r="AM575" s="27">
        <f t="shared" si="28"/>
        <v>0.1814399491</v>
      </c>
      <c r="AN575" s="27">
        <f t="shared" si="29"/>
        <v>0.3597100497</v>
      </c>
      <c r="AO575" s="27"/>
      <c r="AP575" s="27"/>
      <c r="AQ575" s="27"/>
    </row>
    <row r="576">
      <c r="A576" s="29">
        <v>7663.0</v>
      </c>
      <c r="B576" s="30">
        <v>959.0</v>
      </c>
      <c r="C576" s="14">
        <v>8.0</v>
      </c>
      <c r="D576" s="15">
        <v>8.0</v>
      </c>
      <c r="E576" s="16">
        <v>6.0</v>
      </c>
      <c r="F576" s="17">
        <v>19.0</v>
      </c>
      <c r="G576" s="18">
        <v>68.0</v>
      </c>
      <c r="H576" s="19">
        <v>10.0</v>
      </c>
      <c r="I576" s="20">
        <v>15.0</v>
      </c>
      <c r="J576" s="21">
        <v>29.0</v>
      </c>
      <c r="K576" s="22">
        <v>17.0</v>
      </c>
      <c r="L576" s="63">
        <f t="shared" si="1"/>
        <v>8</v>
      </c>
      <c r="M576" s="63">
        <f t="shared" si="2"/>
        <v>29</v>
      </c>
      <c r="N576" s="63">
        <f t="shared" si="3"/>
        <v>6</v>
      </c>
      <c r="O576" s="63">
        <f t="shared" si="4"/>
        <v>32</v>
      </c>
      <c r="P576" s="64">
        <f t="shared" si="5"/>
        <v>32</v>
      </c>
      <c r="Q576" s="65">
        <f t="shared" si="6"/>
        <v>0.5333333333</v>
      </c>
      <c r="R576" s="65">
        <f t="shared" si="7"/>
        <v>0.4933333333</v>
      </c>
      <c r="S576" s="73">
        <f t="shared" si="8"/>
        <v>0.01459854015</v>
      </c>
      <c r="T576" s="66">
        <f t="shared" si="9"/>
        <v>0.5245901639</v>
      </c>
      <c r="U576" s="27">
        <f t="shared" si="10"/>
        <v>0.5244971604</v>
      </c>
      <c r="V576" s="27">
        <f t="shared" si="11"/>
        <v>-0.186750991</v>
      </c>
      <c r="W576" s="27">
        <f t="shared" si="12"/>
        <v>-2.230232667</v>
      </c>
      <c r="X576" s="27">
        <f t="shared" si="13"/>
        <v>0.4621116602</v>
      </c>
      <c r="Y576" s="27">
        <f t="shared" si="14"/>
        <v>-0.001759524397</v>
      </c>
      <c r="Z576" s="27">
        <f t="shared" si="15"/>
        <v>0.1072531036</v>
      </c>
      <c r="AA576" s="27">
        <f t="shared" si="16"/>
        <v>1.394098873</v>
      </c>
      <c r="AB576" s="27">
        <f t="shared" si="17"/>
        <v>0.2847685765</v>
      </c>
      <c r="AC576" s="27">
        <f t="shared" si="18"/>
        <v>0.7608078214</v>
      </c>
      <c r="AD576" s="27">
        <f t="shared" si="19"/>
        <v>-0.8115087492</v>
      </c>
      <c r="AE576" s="27">
        <f t="shared" si="20"/>
        <v>0.001884362623</v>
      </c>
      <c r="AF576" s="27">
        <f t="shared" si="21"/>
        <v>0.003906120566</v>
      </c>
      <c r="AG576" s="27">
        <f t="shared" si="22"/>
        <v>-0.03042747072</v>
      </c>
      <c r="AH576" s="27">
        <f t="shared" si="23"/>
        <v>-0.2921574716</v>
      </c>
      <c r="AI576" s="27">
        <f t="shared" si="24"/>
        <v>-0.0114686944</v>
      </c>
      <c r="AJ576" s="27">
        <f t="shared" si="25"/>
        <v>-0.09644607688</v>
      </c>
      <c r="AK576" s="27">
        <f t="shared" si="26"/>
        <v>-0.438923865</v>
      </c>
      <c r="AL576" s="27">
        <f t="shared" si="27"/>
        <v>-0.06203511163</v>
      </c>
      <c r="AM576" s="27">
        <f t="shared" si="28"/>
        <v>0.1828033907</v>
      </c>
      <c r="AN576" s="27">
        <f t="shared" si="29"/>
        <v>0.2542518676</v>
      </c>
      <c r="AO576" s="27"/>
      <c r="AP576" s="27"/>
      <c r="AQ576" s="27"/>
    </row>
    <row r="577">
      <c r="A577" s="29">
        <v>7665.0</v>
      </c>
      <c r="B577" s="30">
        <v>3108.0</v>
      </c>
      <c r="C577" s="14">
        <v>30.0</v>
      </c>
      <c r="D577" s="15">
        <v>39.0</v>
      </c>
      <c r="E577" s="16">
        <v>39.0</v>
      </c>
      <c r="F577" s="17">
        <v>95.0</v>
      </c>
      <c r="G577" s="18">
        <v>310.0</v>
      </c>
      <c r="H577" s="19">
        <v>42.0</v>
      </c>
      <c r="I577" s="20">
        <v>54.0</v>
      </c>
      <c r="J577" s="21">
        <v>78.0</v>
      </c>
      <c r="K577" s="22">
        <v>58.0</v>
      </c>
      <c r="L577" s="63">
        <f t="shared" si="1"/>
        <v>30</v>
      </c>
      <c r="M577" s="63">
        <f t="shared" si="2"/>
        <v>137</v>
      </c>
      <c r="N577" s="63">
        <f t="shared" si="3"/>
        <v>39</v>
      </c>
      <c r="O577" s="63">
        <f t="shared" si="4"/>
        <v>112</v>
      </c>
      <c r="P577" s="64">
        <f t="shared" si="5"/>
        <v>111</v>
      </c>
      <c r="Q577" s="65">
        <f t="shared" si="6"/>
        <v>0.4465408805</v>
      </c>
      <c r="R577" s="65">
        <f t="shared" si="7"/>
        <v>0.5251572327</v>
      </c>
      <c r="S577" s="73">
        <f t="shared" si="8"/>
        <v>0.0222007722</v>
      </c>
      <c r="T577" s="66">
        <f t="shared" si="9"/>
        <v>0.4497991968</v>
      </c>
      <c r="U577" s="27">
        <f t="shared" si="10"/>
        <v>0.4457740426</v>
      </c>
      <c r="V577" s="27">
        <f t="shared" si="11"/>
        <v>-0.2840021103</v>
      </c>
      <c r="W577" s="27">
        <f t="shared" si="12"/>
        <v>-2.374100302</v>
      </c>
      <c r="X577" s="27">
        <f t="shared" si="13"/>
        <v>0.3869095268</v>
      </c>
      <c r="Y577" s="27">
        <f t="shared" si="14"/>
        <v>-0.004069233369</v>
      </c>
      <c r="Z577" s="27">
        <f t="shared" si="15"/>
        <v>0.1736270597</v>
      </c>
      <c r="AA577" s="27">
        <f t="shared" si="16"/>
        <v>1.579760887</v>
      </c>
      <c r="AB577" s="27">
        <f t="shared" si="17"/>
        <v>0.3625878213</v>
      </c>
      <c r="AC577" s="27">
        <f t="shared" si="18"/>
        <v>0.6780884634</v>
      </c>
      <c r="AD577" s="27">
        <f t="shared" si="19"/>
        <v>-0.5688767695</v>
      </c>
      <c r="AE577" s="27">
        <f t="shared" si="20"/>
        <v>0.006627358097</v>
      </c>
      <c r="AF577" s="27">
        <f t="shared" si="21"/>
        <v>0.009616384921</v>
      </c>
      <c r="AG577" s="27">
        <f t="shared" si="22"/>
        <v>-0.05243512241</v>
      </c>
      <c r="AH577" s="27">
        <f t="shared" si="23"/>
        <v>-0.3524225334</v>
      </c>
      <c r="AI577" s="27">
        <f t="shared" si="24"/>
        <v>-0.02220719883</v>
      </c>
      <c r="AJ577" s="27">
        <f t="shared" si="25"/>
        <v>-0.1307237825</v>
      </c>
      <c r="AK577" s="27">
        <f t="shared" si="26"/>
        <v>-0.4164371564</v>
      </c>
      <c r="AL577" s="27">
        <f t="shared" si="27"/>
        <v>-0.06613345515</v>
      </c>
      <c r="AM577" s="27">
        <f t="shared" si="28"/>
        <v>0.1364137445</v>
      </c>
      <c r="AN577" s="27">
        <f t="shared" si="29"/>
        <v>0.1492284544</v>
      </c>
      <c r="AO577" s="27"/>
      <c r="AP577" s="27"/>
      <c r="AQ577" s="27"/>
    </row>
    <row r="578">
      <c r="A578" s="29">
        <v>7674.0</v>
      </c>
      <c r="B578" s="30">
        <v>1500.0</v>
      </c>
      <c r="C578" s="14">
        <v>24.0</v>
      </c>
      <c r="D578" s="15">
        <v>9.0</v>
      </c>
      <c r="E578" s="16">
        <v>18.0</v>
      </c>
      <c r="F578" s="17">
        <v>32.0</v>
      </c>
      <c r="G578" s="18">
        <v>102.0</v>
      </c>
      <c r="H578" s="19">
        <v>25.0</v>
      </c>
      <c r="I578" s="20">
        <v>21.0</v>
      </c>
      <c r="J578" s="21">
        <v>48.0</v>
      </c>
      <c r="K578" s="22">
        <v>36.0</v>
      </c>
      <c r="L578" s="63">
        <f t="shared" si="1"/>
        <v>24</v>
      </c>
      <c r="M578" s="63">
        <f t="shared" si="2"/>
        <v>57</v>
      </c>
      <c r="N578" s="63">
        <f t="shared" si="3"/>
        <v>18</v>
      </c>
      <c r="O578" s="63">
        <f t="shared" si="4"/>
        <v>57</v>
      </c>
      <c r="P578" s="64">
        <f t="shared" si="5"/>
        <v>57</v>
      </c>
      <c r="Q578" s="65">
        <f t="shared" si="6"/>
        <v>0.5192307692</v>
      </c>
      <c r="R578" s="65">
        <f t="shared" si="7"/>
        <v>0.5192307692</v>
      </c>
      <c r="S578" s="73">
        <f t="shared" si="8"/>
        <v>0.028</v>
      </c>
      <c r="T578" s="66">
        <f t="shared" si="9"/>
        <v>0.5</v>
      </c>
      <c r="U578" s="27">
        <f t="shared" si="10"/>
        <v>0.4985811931</v>
      </c>
      <c r="V578" s="27">
        <f t="shared" si="11"/>
        <v>-0.3581884007</v>
      </c>
      <c r="W578" s="27">
        <f t="shared" si="12"/>
        <v>-2.347308291</v>
      </c>
      <c r="X578" s="27">
        <f t="shared" si="13"/>
        <v>0.4498923614</v>
      </c>
      <c r="Y578" s="27">
        <f t="shared" si="14"/>
        <v>-0.006472804628</v>
      </c>
      <c r="Z578" s="27">
        <f t="shared" si="15"/>
        <v>0.2165102347</v>
      </c>
      <c r="AA578" s="27">
        <f t="shared" si="16"/>
        <v>1.544306487</v>
      </c>
      <c r="AB578" s="27">
        <f t="shared" si="17"/>
        <v>0.531743708</v>
      </c>
      <c r="AC578" s="27">
        <f t="shared" si="18"/>
        <v>0.7795726983</v>
      </c>
      <c r="AD578" s="27">
        <f t="shared" si="19"/>
        <v>-0.7691598245</v>
      </c>
      <c r="AE578" s="27">
        <f t="shared" si="20"/>
        <v>0.01329567191</v>
      </c>
      <c r="AF578" s="27">
        <f t="shared" si="21"/>
        <v>0.01512386561</v>
      </c>
      <c r="AG578" s="27">
        <f t="shared" si="22"/>
        <v>-0.06464789311</v>
      </c>
      <c r="AH578" s="27">
        <f t="shared" si="23"/>
        <v>-0.3406252802</v>
      </c>
      <c r="AI578" s="27">
        <f t="shared" si="24"/>
        <v>-0.0410745561</v>
      </c>
      <c r="AJ578" s="27">
        <f t="shared" si="25"/>
        <v>-0.1895460864</v>
      </c>
      <c r="AK578" s="27">
        <f t="shared" si="26"/>
        <v>-0.4733591834</v>
      </c>
      <c r="AL578" s="27">
        <f t="shared" si="27"/>
        <v>-0.1127741484</v>
      </c>
      <c r="AM578" s="27">
        <f t="shared" si="28"/>
        <v>0.1823591638</v>
      </c>
      <c r="AN578" s="27">
        <f t="shared" si="29"/>
        <v>0.2346114639</v>
      </c>
      <c r="AO578" s="27"/>
      <c r="AP578" s="27"/>
      <c r="AQ578" s="27"/>
    </row>
    <row r="579">
      <c r="A579" s="29">
        <v>7675.0</v>
      </c>
      <c r="B579" s="30">
        <v>920.0</v>
      </c>
      <c r="C579" s="14">
        <v>12.0</v>
      </c>
      <c r="D579" s="15">
        <v>5.0</v>
      </c>
      <c r="E579" s="16">
        <v>19.0</v>
      </c>
      <c r="F579" s="17">
        <v>25.0</v>
      </c>
      <c r="G579" s="18">
        <v>60.0</v>
      </c>
      <c r="H579" s="19">
        <v>14.0</v>
      </c>
      <c r="I579" s="20">
        <v>10.0</v>
      </c>
      <c r="J579" s="21">
        <v>27.0</v>
      </c>
      <c r="K579" s="22">
        <v>14.0</v>
      </c>
      <c r="L579" s="63">
        <f t="shared" si="1"/>
        <v>12</v>
      </c>
      <c r="M579" s="63">
        <f t="shared" si="2"/>
        <v>39</v>
      </c>
      <c r="N579" s="63">
        <f t="shared" si="3"/>
        <v>19</v>
      </c>
      <c r="O579" s="63">
        <f t="shared" si="4"/>
        <v>24</v>
      </c>
      <c r="P579" s="64">
        <f t="shared" si="5"/>
        <v>24</v>
      </c>
      <c r="Q579" s="65">
        <f t="shared" si="6"/>
        <v>0.3829787234</v>
      </c>
      <c r="R579" s="65">
        <f t="shared" si="7"/>
        <v>0.5425531915</v>
      </c>
      <c r="S579" s="73">
        <f t="shared" si="8"/>
        <v>0.03369565217</v>
      </c>
      <c r="T579" s="66">
        <f t="shared" si="9"/>
        <v>0.380952381</v>
      </c>
      <c r="U579" s="27">
        <f t="shared" si="10"/>
        <v>0.3813504261</v>
      </c>
      <c r="V579" s="27">
        <f t="shared" si="11"/>
        <v>-0.4310497059</v>
      </c>
      <c r="W579" s="27">
        <f t="shared" si="12"/>
        <v>-2.452742942</v>
      </c>
      <c r="X579" s="27">
        <f t="shared" si="13"/>
        <v>0.3318355006</v>
      </c>
      <c r="Y579" s="27">
        <f t="shared" si="14"/>
        <v>-0.00937398316</v>
      </c>
      <c r="Z579" s="27">
        <f t="shared" si="15"/>
        <v>0.2722551903</v>
      </c>
      <c r="AA579" s="27">
        <f t="shared" si="16"/>
        <v>1.686154243</v>
      </c>
      <c r="AB579" s="27">
        <f t="shared" si="17"/>
        <v>0.4719895914</v>
      </c>
      <c r="AC579" s="27">
        <f t="shared" si="18"/>
        <v>0.6008315778</v>
      </c>
      <c r="AD579" s="27">
        <f t="shared" si="19"/>
        <v>-0.418451419</v>
      </c>
      <c r="AE579" s="27">
        <f t="shared" si="20"/>
        <v>0.02317169456</v>
      </c>
      <c r="AF579" s="27">
        <f t="shared" si="21"/>
        <v>0.02288634191</v>
      </c>
      <c r="AG579" s="27">
        <f t="shared" si="22"/>
        <v>-0.0849442556</v>
      </c>
      <c r="AH579" s="27">
        <f t="shared" si="23"/>
        <v>-0.3886177051</v>
      </c>
      <c r="AI579" s="27">
        <f t="shared" si="24"/>
        <v>-0.04387516629</v>
      </c>
      <c r="AJ579" s="27">
        <f t="shared" si="25"/>
        <v>-0.1758032039</v>
      </c>
      <c r="AK579" s="27">
        <f t="shared" si="26"/>
        <v>-0.3812139965</v>
      </c>
      <c r="AL579" s="27">
        <f t="shared" si="27"/>
        <v>-0.07383356602</v>
      </c>
      <c r="AM579" s="27">
        <f t="shared" si="28"/>
        <v>0.1036663833</v>
      </c>
      <c r="AN579" s="27">
        <f t="shared" si="29"/>
        <v>0.09414384016</v>
      </c>
      <c r="AO579" s="27"/>
      <c r="AP579" s="27"/>
      <c r="AQ579" s="2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0" t="s">
        <v>41</v>
      </c>
      <c r="B1" s="40" t="s">
        <v>41</v>
      </c>
      <c r="C1" s="40" t="s">
        <v>41</v>
      </c>
      <c r="D1" s="40" t="s">
        <v>41</v>
      </c>
      <c r="E1" s="40" t="s">
        <v>41</v>
      </c>
      <c r="F1" s="40" t="s">
        <v>41</v>
      </c>
      <c r="G1" s="40" t="s">
        <v>41</v>
      </c>
      <c r="H1" s="40" t="s">
        <v>41</v>
      </c>
      <c r="I1" s="40" t="s">
        <v>41</v>
      </c>
      <c r="J1" s="40" t="s">
        <v>41</v>
      </c>
      <c r="K1" s="40" t="s">
        <v>41</v>
      </c>
      <c r="L1" s="76">
        <f>_xlfn.STDEV.S(L3:L579)</f>
        <v>0.04861320114</v>
      </c>
      <c r="M1" s="40" t="s">
        <v>41</v>
      </c>
      <c r="N1" s="40" t="s">
        <v>41</v>
      </c>
      <c r="O1" s="40" t="s">
        <v>41</v>
      </c>
      <c r="P1" s="40" t="s">
        <v>41</v>
      </c>
      <c r="Q1" s="40" t="s">
        <v>41</v>
      </c>
      <c r="R1" s="40" t="s">
        <v>41</v>
      </c>
      <c r="S1" s="40" t="s">
        <v>41</v>
      </c>
      <c r="T1" s="42" t="s">
        <v>44</v>
      </c>
      <c r="U1" s="77"/>
      <c r="V1" s="43">
        <v>0.005070874159</v>
      </c>
      <c r="W1" s="44">
        <v>1.535448595</v>
      </c>
      <c r="X1" s="44">
        <v>-0.549045972</v>
      </c>
      <c r="Y1" s="44">
        <v>-0.66148927</v>
      </c>
      <c r="Z1" s="44">
        <v>1.303368815</v>
      </c>
      <c r="AA1" s="44">
        <v>-0.632192474</v>
      </c>
      <c r="AB1" s="31">
        <f t="shared" ref="AB1:AF1" si="1">_xlfn.STDEV.S(AB3:AB579)</f>
        <v>0.01533603868</v>
      </c>
      <c r="AC1" s="31">
        <f t="shared" si="1"/>
        <v>0.01743828132</v>
      </c>
      <c r="AD1" s="31">
        <f t="shared" si="1"/>
        <v>0.03666762467</v>
      </c>
      <c r="AE1" s="31">
        <f t="shared" si="1"/>
        <v>0.03991499621</v>
      </c>
      <c r="AF1" s="31">
        <f t="shared" si="1"/>
        <v>0.05270182675</v>
      </c>
      <c r="AG1" s="34"/>
    </row>
    <row r="2">
      <c r="A2" s="46" t="s">
        <v>4</v>
      </c>
      <c r="B2" s="47" t="s">
        <v>5</v>
      </c>
      <c r="C2" s="14" t="s">
        <v>25</v>
      </c>
      <c r="D2" s="15" t="s">
        <v>26</v>
      </c>
      <c r="E2" s="16" t="s">
        <v>27</v>
      </c>
      <c r="F2" s="17" t="s">
        <v>28</v>
      </c>
      <c r="G2" s="18" t="s">
        <v>29</v>
      </c>
      <c r="H2" s="19" t="s">
        <v>30</v>
      </c>
      <c r="I2" s="20" t="s">
        <v>31</v>
      </c>
      <c r="J2" s="21" t="s">
        <v>32</v>
      </c>
      <c r="K2" s="22" t="s">
        <v>33</v>
      </c>
      <c r="L2" s="74" t="s">
        <v>81</v>
      </c>
      <c r="M2" s="57" t="s">
        <v>45</v>
      </c>
      <c r="N2" s="58" t="s">
        <v>58</v>
      </c>
      <c r="O2" s="58" t="s">
        <v>59</v>
      </c>
      <c r="P2" s="58" t="s">
        <v>60</v>
      </c>
      <c r="Q2" s="58" t="s">
        <v>61</v>
      </c>
      <c r="R2" s="59" t="s">
        <v>82</v>
      </c>
      <c r="S2" s="59" t="s">
        <v>83</v>
      </c>
      <c r="T2" s="60" t="s">
        <v>52</v>
      </c>
      <c r="U2" s="34" t="s">
        <v>81</v>
      </c>
      <c r="V2" s="45" t="s">
        <v>53</v>
      </c>
      <c r="W2" s="45" t="s">
        <v>83</v>
      </c>
      <c r="X2" s="45" t="s">
        <v>84</v>
      </c>
      <c r="Y2" s="45" t="s">
        <v>85</v>
      </c>
      <c r="Z2" s="45" t="s">
        <v>86</v>
      </c>
      <c r="AA2" s="45" t="s">
        <v>87</v>
      </c>
      <c r="AB2" s="31" t="s">
        <v>88</v>
      </c>
      <c r="AC2" s="31" t="s">
        <v>89</v>
      </c>
      <c r="AD2" s="31" t="s">
        <v>90</v>
      </c>
      <c r="AE2" s="31" t="s">
        <v>91</v>
      </c>
      <c r="AF2" s="31" t="s">
        <v>92</v>
      </c>
      <c r="AG2" s="34"/>
    </row>
    <row r="3">
      <c r="A3" s="29">
        <v>1000.0</v>
      </c>
      <c r="B3" s="30">
        <v>640.0</v>
      </c>
      <c r="C3" s="14">
        <v>5.0</v>
      </c>
      <c r="D3" s="15">
        <v>3.0</v>
      </c>
      <c r="E3" s="16">
        <v>5.0</v>
      </c>
      <c r="F3" s="17">
        <v>18.0</v>
      </c>
      <c r="G3" s="18">
        <v>44.0</v>
      </c>
      <c r="H3" s="19">
        <v>4.0</v>
      </c>
      <c r="I3" s="20">
        <v>21.0</v>
      </c>
      <c r="J3" s="21">
        <v>25.0</v>
      </c>
      <c r="K3" s="22">
        <v>8.0</v>
      </c>
      <c r="L3" s="75">
        <f t="shared" ref="L3:L579" si="2">(N3+Q3)/(N3+O3+P3+Q3)</f>
        <v>0.7142857143</v>
      </c>
      <c r="M3" s="62">
        <f t="shared" ref="M3:M579" si="3">IF(V3*(N3+Q3)&lt;N3,CEILING(V3*(N3+Q3),1),FLOOR(V3*(N3+Q3),1))</f>
        <v>43</v>
      </c>
      <c r="N3" s="63">
        <f t="shared" ref="N3:N579" si="4">G3</f>
        <v>44</v>
      </c>
      <c r="O3" s="63">
        <f t="shared" ref="O3:O579" si="5">(C3+K3)+D3</f>
        <v>16</v>
      </c>
      <c r="P3" s="63">
        <f t="shared" ref="P3:P579" si="6">F3+H3</f>
        <v>22</v>
      </c>
      <c r="Q3" s="63">
        <f t="shared" ref="Q3:Q579" si="7">(I3+E3)+J3</f>
        <v>51</v>
      </c>
      <c r="R3" s="65">
        <f t="shared" ref="R3:R579" si="8">P3/(P3+O3)</f>
        <v>0.5789473684</v>
      </c>
      <c r="S3" s="65">
        <f t="shared" ref="S3:S579" si="9">(N3+P3)/(N3+O3+P3+Q3)</f>
        <v>0.4962406015</v>
      </c>
      <c r="T3" s="66">
        <f t="shared" ref="T3:T579" si="10">N3/(N3+Q3)</f>
        <v>0.4631578947</v>
      </c>
      <c r="U3" s="23">
        <f t="shared" ref="U3:U579" si="11">(N3+Q3)/(N3+O3+P3+Q3)</f>
        <v>0.7142857143</v>
      </c>
      <c r="V3" s="27">
        <f t="shared" ref="V3:V579" si="12">W3+X3+Y3+Z3+AA3+V$1</f>
        <v>0.4488151133</v>
      </c>
      <c r="W3" s="27">
        <f t="shared" ref="W3:W579" si="13">S3*W$1</f>
        <v>0.7619519344</v>
      </c>
      <c r="X3" s="27">
        <f t="shared" ref="X3:X579" si="14">R3*X$1</f>
        <v>-0.3178687206</v>
      </c>
      <c r="Y3" s="27">
        <f t="shared" ref="Y3:Y579" si="15">S3*S3*Y$1</f>
        <v>-0.1628948646</v>
      </c>
      <c r="Z3" s="27">
        <f t="shared" ref="Z3:Z579" si="16">R3*S3*Z$1</f>
        <v>0.3744541985</v>
      </c>
      <c r="AA3" s="27">
        <f t="shared" ref="AA3:AA579" si="17">R3*R3*AA$1</f>
        <v>-0.2118983085</v>
      </c>
      <c r="AB3" s="31">
        <f t="shared" ref="AB3:AB579" si="18">(T3-$V$1-(X3+Y3+Z3+AA3))/(S3)</f>
        <v>1.564351473</v>
      </c>
      <c r="AC3" s="31">
        <f t="shared" ref="AC3:AC579" si="19">(T3-$V$1-(W3+Y3+Z3+AA3))/(R3)</f>
        <v>-0.5242720769</v>
      </c>
      <c r="AD3" s="31">
        <f t="shared" ref="AD3:AD579" si="20">(T3-$V$1-(W3+X3+Z3+AA3))/(S3*S3)</f>
        <v>-0.6032455923</v>
      </c>
      <c r="AE3" s="31">
        <f t="shared" ref="AE3:AE579" si="21">(T3-$V$1-(W3+X3+Y3+AA3))/(S3*R3)</f>
        <v>1.353291967</v>
      </c>
      <c r="AF3" s="31">
        <f t="shared" ref="AF3:AF579" si="22">(T3-$V$1-(W3+X3+Y3+Z3))/(R3*R3)</f>
        <v>-0.5894012006</v>
      </c>
      <c r="AG3" s="23"/>
    </row>
    <row r="4">
      <c r="A4" s="29">
        <v>1001.0</v>
      </c>
      <c r="B4" s="30">
        <v>1053.0</v>
      </c>
      <c r="C4" s="14">
        <v>16.0</v>
      </c>
      <c r="D4" s="15">
        <v>11.0</v>
      </c>
      <c r="E4" s="16">
        <v>12.0</v>
      </c>
      <c r="F4" s="17">
        <v>24.0</v>
      </c>
      <c r="G4" s="18">
        <v>60.0</v>
      </c>
      <c r="H4" s="19">
        <v>9.0</v>
      </c>
      <c r="I4" s="20">
        <v>15.0</v>
      </c>
      <c r="J4" s="21">
        <v>28.0</v>
      </c>
      <c r="K4" s="22">
        <v>14.0</v>
      </c>
      <c r="L4" s="75">
        <f t="shared" si="2"/>
        <v>0.6084656085</v>
      </c>
      <c r="M4" s="62">
        <f t="shared" si="3"/>
        <v>60</v>
      </c>
      <c r="N4" s="63">
        <f t="shared" si="4"/>
        <v>60</v>
      </c>
      <c r="O4" s="63">
        <f t="shared" si="5"/>
        <v>41</v>
      </c>
      <c r="P4" s="63">
        <f t="shared" si="6"/>
        <v>33</v>
      </c>
      <c r="Q4" s="63">
        <f t="shared" si="7"/>
        <v>55</v>
      </c>
      <c r="R4" s="65">
        <f t="shared" si="8"/>
        <v>0.4459459459</v>
      </c>
      <c r="S4" s="65">
        <f t="shared" si="9"/>
        <v>0.4920634921</v>
      </c>
      <c r="T4" s="66">
        <f t="shared" si="10"/>
        <v>0.5217391304</v>
      </c>
      <c r="U4" s="23">
        <f t="shared" si="11"/>
        <v>0.6084656085</v>
      </c>
      <c r="V4" s="27">
        <f t="shared" si="12"/>
        <v>0.5158805265</v>
      </c>
      <c r="W4" s="27">
        <f t="shared" si="13"/>
        <v>0.7555381975</v>
      </c>
      <c r="X4" s="27">
        <f t="shared" si="14"/>
        <v>-0.2448448254</v>
      </c>
      <c r="Y4" s="27">
        <f t="shared" si="15"/>
        <v>-0.1601640686</v>
      </c>
      <c r="Z4" s="27">
        <f t="shared" si="16"/>
        <v>0.2860030669</v>
      </c>
      <c r="AA4" s="27">
        <f t="shared" si="17"/>
        <v>-0.1257227181</v>
      </c>
      <c r="AB4" s="31">
        <f t="shared" si="18"/>
        <v>1.54735479</v>
      </c>
      <c r="AC4" s="31">
        <f t="shared" si="19"/>
        <v>-0.5359084965</v>
      </c>
      <c r="AD4" s="31">
        <f t="shared" si="20"/>
        <v>-0.637292809</v>
      </c>
      <c r="AE4" s="31">
        <f t="shared" si="21"/>
        <v>1.330067556</v>
      </c>
      <c r="AF4" s="31">
        <f t="shared" si="22"/>
        <v>-0.6027326804</v>
      </c>
      <c r="AG4" s="23"/>
    </row>
    <row r="5">
      <c r="A5" s="29">
        <v>1004.0</v>
      </c>
      <c r="B5" s="30">
        <v>1917.0</v>
      </c>
      <c r="C5" s="14">
        <v>2.0</v>
      </c>
      <c r="D5" s="15">
        <v>4.0</v>
      </c>
      <c r="E5" s="16">
        <v>4.0</v>
      </c>
      <c r="F5" s="17">
        <v>15.0</v>
      </c>
      <c r="G5" s="18">
        <v>93.0</v>
      </c>
      <c r="H5" s="19">
        <v>21.0</v>
      </c>
      <c r="I5" s="20">
        <v>4.0</v>
      </c>
      <c r="J5" s="21">
        <v>10.0</v>
      </c>
      <c r="K5" s="22">
        <v>10.0</v>
      </c>
      <c r="L5" s="75">
        <f t="shared" si="2"/>
        <v>0.6809815951</v>
      </c>
      <c r="M5" s="62">
        <f t="shared" si="3"/>
        <v>93</v>
      </c>
      <c r="N5" s="63">
        <f t="shared" si="4"/>
        <v>93</v>
      </c>
      <c r="O5" s="63">
        <f t="shared" si="5"/>
        <v>16</v>
      </c>
      <c r="P5" s="63">
        <f t="shared" si="6"/>
        <v>36</v>
      </c>
      <c r="Q5" s="63">
        <f t="shared" si="7"/>
        <v>18</v>
      </c>
      <c r="R5" s="65">
        <f t="shared" si="8"/>
        <v>0.6923076923</v>
      </c>
      <c r="S5" s="65">
        <f t="shared" si="9"/>
        <v>0.7914110429</v>
      </c>
      <c r="T5" s="66">
        <f t="shared" si="10"/>
        <v>0.8378378378</v>
      </c>
      <c r="U5" s="23">
        <f t="shared" si="11"/>
        <v>0.6809815951</v>
      </c>
      <c r="V5" s="27">
        <f t="shared" si="12"/>
        <v>0.8369337908</v>
      </c>
      <c r="W5" s="27">
        <f t="shared" si="13"/>
        <v>1.215170974</v>
      </c>
      <c r="X5" s="27">
        <f t="shared" si="14"/>
        <v>-0.3801087498</v>
      </c>
      <c r="Y5" s="27">
        <f t="shared" si="15"/>
        <v>-0.4143115263</v>
      </c>
      <c r="Z5" s="27">
        <f t="shared" si="16"/>
        <v>0.7141157122</v>
      </c>
      <c r="AA5" s="27">
        <f t="shared" si="17"/>
        <v>-0.3030034935</v>
      </c>
      <c r="AB5" s="31">
        <f t="shared" si="18"/>
        <v>1.536590918</v>
      </c>
      <c r="AC5" s="31">
        <f t="shared" si="19"/>
        <v>-0.5477401262</v>
      </c>
      <c r="AD5" s="31">
        <f t="shared" si="20"/>
        <v>-0.6600458695</v>
      </c>
      <c r="AE5" s="31">
        <f t="shared" si="21"/>
        <v>1.305018837</v>
      </c>
      <c r="AF5" s="31">
        <f t="shared" si="22"/>
        <v>-0.6303062523</v>
      </c>
      <c r="AG5" s="23"/>
    </row>
    <row r="6">
      <c r="A6" s="29">
        <v>1005.0</v>
      </c>
      <c r="B6" s="30">
        <v>1599.0</v>
      </c>
      <c r="C6" s="14">
        <v>6.0</v>
      </c>
      <c r="D6" s="15">
        <v>9.0</v>
      </c>
      <c r="E6" s="16">
        <v>10.0</v>
      </c>
      <c r="F6" s="17">
        <v>41.0</v>
      </c>
      <c r="G6" s="18">
        <v>115.0</v>
      </c>
      <c r="H6" s="19">
        <v>12.0</v>
      </c>
      <c r="I6" s="20">
        <v>25.0</v>
      </c>
      <c r="J6" s="21">
        <v>36.0</v>
      </c>
      <c r="K6" s="22">
        <v>20.0</v>
      </c>
      <c r="L6" s="75">
        <f t="shared" si="2"/>
        <v>0.6788321168</v>
      </c>
      <c r="M6" s="62">
        <f t="shared" si="3"/>
        <v>115</v>
      </c>
      <c r="N6" s="63">
        <f t="shared" si="4"/>
        <v>115</v>
      </c>
      <c r="O6" s="63">
        <f t="shared" si="5"/>
        <v>35</v>
      </c>
      <c r="P6" s="63">
        <f t="shared" si="6"/>
        <v>53</v>
      </c>
      <c r="Q6" s="63">
        <f t="shared" si="7"/>
        <v>71</v>
      </c>
      <c r="R6" s="65">
        <f t="shared" si="8"/>
        <v>0.6022727273</v>
      </c>
      <c r="S6" s="65">
        <f t="shared" si="9"/>
        <v>0.6131386861</v>
      </c>
      <c r="T6" s="66">
        <f t="shared" si="10"/>
        <v>0.6182795699</v>
      </c>
      <c r="U6" s="23">
        <f t="shared" si="11"/>
        <v>0.6788321168</v>
      </c>
      <c r="V6" s="27">
        <f t="shared" si="12"/>
        <v>0.6191457755</v>
      </c>
      <c r="W6" s="27">
        <f t="shared" si="13"/>
        <v>0.9414429342</v>
      </c>
      <c r="X6" s="27">
        <f t="shared" si="14"/>
        <v>-0.330675415</v>
      </c>
      <c r="Y6" s="27">
        <f t="shared" si="15"/>
        <v>-0.2486796467</v>
      </c>
      <c r="Z6" s="27">
        <f t="shared" si="16"/>
        <v>0.4813037462</v>
      </c>
      <c r="AA6" s="27">
        <f t="shared" si="17"/>
        <v>-0.2293167174</v>
      </c>
      <c r="AB6" s="31">
        <f t="shared" si="18"/>
        <v>1.534035855</v>
      </c>
      <c r="AC6" s="31">
        <f t="shared" si="19"/>
        <v>-0.5504842001</v>
      </c>
      <c r="AD6" s="31">
        <f t="shared" si="20"/>
        <v>-0.6637933818</v>
      </c>
      <c r="AE6" s="31">
        <f t="shared" si="21"/>
        <v>1.301023133</v>
      </c>
      <c r="AF6" s="31">
        <f t="shared" si="22"/>
        <v>-0.6345804754</v>
      </c>
      <c r="AG6" s="23"/>
    </row>
    <row r="7">
      <c r="A7" s="29">
        <v>1006.0</v>
      </c>
      <c r="B7" s="30">
        <v>1548.0</v>
      </c>
      <c r="C7" s="14">
        <v>2.0</v>
      </c>
      <c r="D7" s="15">
        <v>6.0</v>
      </c>
      <c r="E7" s="16">
        <v>8.0</v>
      </c>
      <c r="F7" s="17">
        <v>22.0</v>
      </c>
      <c r="G7" s="18">
        <v>78.0</v>
      </c>
      <c r="H7" s="19">
        <v>15.0</v>
      </c>
      <c r="I7" s="20">
        <v>18.0</v>
      </c>
      <c r="J7" s="21">
        <v>18.0</v>
      </c>
      <c r="K7" s="22">
        <v>10.0</v>
      </c>
      <c r="L7" s="75">
        <f t="shared" si="2"/>
        <v>0.6892655367</v>
      </c>
      <c r="M7" s="62">
        <f t="shared" si="3"/>
        <v>78</v>
      </c>
      <c r="N7" s="63">
        <f t="shared" si="4"/>
        <v>78</v>
      </c>
      <c r="O7" s="63">
        <f t="shared" si="5"/>
        <v>18</v>
      </c>
      <c r="P7" s="63">
        <f t="shared" si="6"/>
        <v>37</v>
      </c>
      <c r="Q7" s="63">
        <f t="shared" si="7"/>
        <v>44</v>
      </c>
      <c r="R7" s="65">
        <f t="shared" si="8"/>
        <v>0.6727272727</v>
      </c>
      <c r="S7" s="65">
        <f t="shared" si="9"/>
        <v>0.6497175141</v>
      </c>
      <c r="T7" s="66">
        <f t="shared" si="10"/>
        <v>0.6393442623</v>
      </c>
      <c r="U7" s="23">
        <f t="shared" si="11"/>
        <v>0.6892655367</v>
      </c>
      <c r="V7" s="27">
        <f t="shared" si="12"/>
        <v>0.6376578389</v>
      </c>
      <c r="W7" s="27">
        <f t="shared" si="13"/>
        <v>0.9976078442</v>
      </c>
      <c r="X7" s="27">
        <f t="shared" si="14"/>
        <v>-0.3693581993</v>
      </c>
      <c r="Y7" s="27">
        <f t="shared" si="15"/>
        <v>-0.2792363496</v>
      </c>
      <c r="Z7" s="27">
        <f t="shared" si="16"/>
        <v>0.5696799494</v>
      </c>
      <c r="AA7" s="27">
        <f t="shared" si="17"/>
        <v>-0.28610628</v>
      </c>
      <c r="AB7" s="31">
        <f t="shared" si="18"/>
        <v>1.538044221</v>
      </c>
      <c r="AC7" s="31">
        <f t="shared" si="19"/>
        <v>-0.5465391264</v>
      </c>
      <c r="AD7" s="31">
        <f t="shared" si="20"/>
        <v>-0.6574942637</v>
      </c>
      <c r="AE7" s="31">
        <f t="shared" si="21"/>
        <v>1.307227177</v>
      </c>
      <c r="AF7" s="31">
        <f t="shared" si="22"/>
        <v>-0.628466082</v>
      </c>
      <c r="AG7" s="23"/>
    </row>
    <row r="8">
      <c r="A8" s="29">
        <v>1007.0</v>
      </c>
      <c r="B8" s="30">
        <v>2681.0</v>
      </c>
      <c r="C8" s="14">
        <v>14.0</v>
      </c>
      <c r="D8" s="15">
        <v>7.0</v>
      </c>
      <c r="E8" s="16">
        <v>11.0</v>
      </c>
      <c r="F8" s="17">
        <v>22.0</v>
      </c>
      <c r="G8" s="18">
        <v>102.0</v>
      </c>
      <c r="H8" s="19">
        <v>26.0</v>
      </c>
      <c r="I8" s="20">
        <v>16.0</v>
      </c>
      <c r="J8" s="21">
        <v>13.0</v>
      </c>
      <c r="K8" s="22">
        <v>14.0</v>
      </c>
      <c r="L8" s="75">
        <f t="shared" si="2"/>
        <v>0.6311111111</v>
      </c>
      <c r="M8" s="62">
        <f t="shared" si="3"/>
        <v>101</v>
      </c>
      <c r="N8" s="63">
        <f t="shared" si="4"/>
        <v>102</v>
      </c>
      <c r="O8" s="63">
        <f t="shared" si="5"/>
        <v>35</v>
      </c>
      <c r="P8" s="63">
        <f t="shared" si="6"/>
        <v>48</v>
      </c>
      <c r="Q8" s="63">
        <f t="shared" si="7"/>
        <v>40</v>
      </c>
      <c r="R8" s="65">
        <f t="shared" si="8"/>
        <v>0.578313253</v>
      </c>
      <c r="S8" s="65">
        <f t="shared" si="9"/>
        <v>0.6666666667</v>
      </c>
      <c r="T8" s="66">
        <f t="shared" si="10"/>
        <v>0.7183098592</v>
      </c>
      <c r="U8" s="23">
        <f t="shared" si="11"/>
        <v>0.6311111111</v>
      </c>
      <c r="V8" s="27">
        <f t="shared" si="12"/>
        <v>0.7082567347</v>
      </c>
      <c r="W8" s="27">
        <f t="shared" si="13"/>
        <v>1.023632397</v>
      </c>
      <c r="X8" s="27">
        <f t="shared" si="14"/>
        <v>-0.3175205621</v>
      </c>
      <c r="Y8" s="27">
        <f t="shared" si="15"/>
        <v>-0.2939952311</v>
      </c>
      <c r="Z8" s="27">
        <f t="shared" si="16"/>
        <v>0.5025036395</v>
      </c>
      <c r="AA8" s="27">
        <f t="shared" si="17"/>
        <v>-0.2114343824</v>
      </c>
      <c r="AB8" s="31">
        <f t="shared" si="18"/>
        <v>1.550528282</v>
      </c>
      <c r="AC8" s="31">
        <f t="shared" si="19"/>
        <v>-0.5316624444</v>
      </c>
      <c r="AD8" s="31">
        <f t="shared" si="20"/>
        <v>-0.6388697401</v>
      </c>
      <c r="AE8" s="31">
        <f t="shared" si="21"/>
        <v>1.329444106</v>
      </c>
      <c r="AF8" s="31">
        <f t="shared" si="22"/>
        <v>-0.6021334575</v>
      </c>
      <c r="AG8" s="23"/>
    </row>
    <row r="9">
      <c r="A9" s="29">
        <v>1008.0</v>
      </c>
      <c r="B9" s="30">
        <v>3439.0</v>
      </c>
      <c r="C9" s="14">
        <v>17.0</v>
      </c>
      <c r="D9" s="15">
        <v>6.0</v>
      </c>
      <c r="E9" s="16">
        <v>15.0</v>
      </c>
      <c r="F9" s="17">
        <v>66.0</v>
      </c>
      <c r="G9" s="18">
        <v>133.0</v>
      </c>
      <c r="H9" s="19">
        <v>20.0</v>
      </c>
      <c r="I9" s="20">
        <v>11.0</v>
      </c>
      <c r="J9" s="21">
        <v>27.0</v>
      </c>
      <c r="K9" s="22">
        <v>22.0</v>
      </c>
      <c r="L9" s="75">
        <f t="shared" si="2"/>
        <v>0.5867507886</v>
      </c>
      <c r="M9" s="62">
        <f t="shared" si="3"/>
        <v>132</v>
      </c>
      <c r="N9" s="63">
        <f t="shared" si="4"/>
        <v>133</v>
      </c>
      <c r="O9" s="63">
        <f t="shared" si="5"/>
        <v>45</v>
      </c>
      <c r="P9" s="63">
        <f t="shared" si="6"/>
        <v>86</v>
      </c>
      <c r="Q9" s="63">
        <f t="shared" si="7"/>
        <v>53</v>
      </c>
      <c r="R9" s="65">
        <f t="shared" si="8"/>
        <v>0.6564885496</v>
      </c>
      <c r="S9" s="65">
        <f t="shared" si="9"/>
        <v>0.690851735</v>
      </c>
      <c r="T9" s="66">
        <f t="shared" si="10"/>
        <v>0.7150537634</v>
      </c>
      <c r="U9" s="23">
        <f t="shared" si="11"/>
        <v>0.5867507886</v>
      </c>
      <c r="V9" s="27">
        <f t="shared" si="12"/>
        <v>0.7083472312</v>
      </c>
      <c r="W9" s="27">
        <f t="shared" si="13"/>
        <v>1.060767326</v>
      </c>
      <c r="X9" s="27">
        <f t="shared" si="14"/>
        <v>-0.3604423938</v>
      </c>
      <c r="Y9" s="27">
        <f t="shared" si="15"/>
        <v>-0.3157130321</v>
      </c>
      <c r="Z9" s="27">
        <f t="shared" si="16"/>
        <v>0.5911250093</v>
      </c>
      <c r="AA9" s="27">
        <f t="shared" si="17"/>
        <v>-0.2724605523</v>
      </c>
      <c r="AB9" s="31">
        <f t="shared" si="18"/>
        <v>1.545156224</v>
      </c>
      <c r="AC9" s="31">
        <f t="shared" si="19"/>
        <v>-0.5388302077</v>
      </c>
      <c r="AD9" s="31">
        <f t="shared" si="20"/>
        <v>-0.647437588</v>
      </c>
      <c r="AE9" s="31">
        <f t="shared" si="21"/>
        <v>1.318156017</v>
      </c>
      <c r="AF9" s="31">
        <f t="shared" si="22"/>
        <v>-0.6166312517</v>
      </c>
      <c r="AG9" s="23"/>
    </row>
    <row r="10">
      <c r="A10" s="29">
        <v>1009.0</v>
      </c>
      <c r="B10" s="30">
        <v>1380.0</v>
      </c>
      <c r="C10" s="14">
        <v>25.0</v>
      </c>
      <c r="D10" s="15">
        <v>9.0</v>
      </c>
      <c r="E10" s="16">
        <v>18.0</v>
      </c>
      <c r="F10" s="17">
        <v>30.0</v>
      </c>
      <c r="G10" s="18">
        <v>107.0</v>
      </c>
      <c r="H10" s="19">
        <v>21.0</v>
      </c>
      <c r="I10" s="20">
        <v>34.0</v>
      </c>
      <c r="J10" s="21">
        <v>27.0</v>
      </c>
      <c r="K10" s="22">
        <v>30.0</v>
      </c>
      <c r="L10" s="75">
        <f t="shared" si="2"/>
        <v>0.6179401993</v>
      </c>
      <c r="M10" s="62">
        <f t="shared" si="3"/>
        <v>105</v>
      </c>
      <c r="N10" s="63">
        <f t="shared" si="4"/>
        <v>107</v>
      </c>
      <c r="O10" s="63">
        <f t="shared" si="5"/>
        <v>64</v>
      </c>
      <c r="P10" s="63">
        <f t="shared" si="6"/>
        <v>51</v>
      </c>
      <c r="Q10" s="63">
        <f t="shared" si="7"/>
        <v>79</v>
      </c>
      <c r="R10" s="65">
        <f t="shared" si="8"/>
        <v>0.4434782609</v>
      </c>
      <c r="S10" s="65">
        <f t="shared" si="9"/>
        <v>0.5249169435</v>
      </c>
      <c r="T10" s="66">
        <f t="shared" si="10"/>
        <v>0.5752688172</v>
      </c>
      <c r="U10" s="23">
        <f t="shared" si="11"/>
        <v>0.6179401993</v>
      </c>
      <c r="V10" s="27">
        <f t="shared" si="12"/>
        <v>0.5643736912</v>
      </c>
      <c r="W10" s="27">
        <f t="shared" si="13"/>
        <v>0.8059829834</v>
      </c>
      <c r="X10" s="27">
        <f t="shared" si="14"/>
        <v>-0.2434899528</v>
      </c>
      <c r="Y10" s="27">
        <f t="shared" si="15"/>
        <v>-0.1822652966</v>
      </c>
      <c r="Z10" s="27">
        <f t="shared" si="16"/>
        <v>0.3034102531</v>
      </c>
      <c r="AA10" s="27">
        <f t="shared" si="17"/>
        <v>-0.1243351701</v>
      </c>
      <c r="AB10" s="31">
        <f t="shared" si="18"/>
        <v>1.5562045</v>
      </c>
      <c r="AC10" s="31">
        <f t="shared" si="19"/>
        <v>-0.524478531</v>
      </c>
      <c r="AD10" s="31">
        <f t="shared" si="20"/>
        <v>-0.621947958</v>
      </c>
      <c r="AE10" s="31">
        <f t="shared" si="21"/>
        <v>1.350171345</v>
      </c>
      <c r="AF10" s="31">
        <f t="shared" si="22"/>
        <v>-0.576795303</v>
      </c>
      <c r="AG10" s="23"/>
    </row>
    <row r="11">
      <c r="A11" s="29">
        <v>1012.0</v>
      </c>
      <c r="B11" s="30">
        <v>1883.0</v>
      </c>
      <c r="C11" s="14">
        <v>23.0</v>
      </c>
      <c r="D11" s="15">
        <v>36.0</v>
      </c>
      <c r="E11" s="16">
        <v>26.0</v>
      </c>
      <c r="F11" s="17">
        <v>32.0</v>
      </c>
      <c r="G11" s="18">
        <v>150.0</v>
      </c>
      <c r="H11" s="19">
        <v>21.0</v>
      </c>
      <c r="I11" s="20">
        <v>45.0</v>
      </c>
      <c r="J11" s="21">
        <v>133.0</v>
      </c>
      <c r="K11" s="22">
        <v>50.0</v>
      </c>
      <c r="L11" s="75">
        <f t="shared" si="2"/>
        <v>0.6860465116</v>
      </c>
      <c r="M11" s="62">
        <f t="shared" si="3"/>
        <v>151</v>
      </c>
      <c r="N11" s="63">
        <f t="shared" si="4"/>
        <v>150</v>
      </c>
      <c r="O11" s="63">
        <f t="shared" si="5"/>
        <v>109</v>
      </c>
      <c r="P11" s="63">
        <f t="shared" si="6"/>
        <v>53</v>
      </c>
      <c r="Q11" s="63">
        <f t="shared" si="7"/>
        <v>204</v>
      </c>
      <c r="R11" s="65">
        <f t="shared" si="8"/>
        <v>0.3271604938</v>
      </c>
      <c r="S11" s="65">
        <f t="shared" si="9"/>
        <v>0.3934108527</v>
      </c>
      <c r="T11" s="66">
        <f t="shared" si="10"/>
        <v>0.4237288136</v>
      </c>
      <c r="U11" s="23">
        <f t="shared" si="11"/>
        <v>0.6860465116</v>
      </c>
      <c r="V11" s="27">
        <f t="shared" si="12"/>
        <v>0.4272153295</v>
      </c>
      <c r="W11" s="27">
        <f t="shared" si="13"/>
        <v>0.6040621411</v>
      </c>
      <c r="X11" s="27">
        <f t="shared" si="14"/>
        <v>-0.1796261513</v>
      </c>
      <c r="Y11" s="27">
        <f t="shared" si="15"/>
        <v>-0.1023800828</v>
      </c>
      <c r="Z11" s="27">
        <f t="shared" si="16"/>
        <v>0.1677546306</v>
      </c>
      <c r="AA11" s="27">
        <f t="shared" si="17"/>
        <v>-0.06766608213</v>
      </c>
      <c r="AB11" s="31">
        <f t="shared" si="18"/>
        <v>1.526586318</v>
      </c>
      <c r="AC11" s="31">
        <f t="shared" si="19"/>
        <v>-0.5597028699</v>
      </c>
      <c r="AD11" s="31">
        <f t="shared" si="20"/>
        <v>-0.6840160432</v>
      </c>
      <c r="AE11" s="31">
        <f t="shared" si="21"/>
        <v>1.276280345</v>
      </c>
      <c r="AF11" s="31">
        <f t="shared" si="22"/>
        <v>-0.6647663883</v>
      </c>
      <c r="AG11" s="23"/>
    </row>
    <row r="12">
      <c r="A12" s="29">
        <v>1015.0</v>
      </c>
      <c r="B12" s="30">
        <v>2510.0</v>
      </c>
      <c r="C12" s="14">
        <v>19.0</v>
      </c>
      <c r="D12" s="15">
        <v>14.0</v>
      </c>
      <c r="E12" s="16">
        <v>18.0</v>
      </c>
      <c r="F12" s="17">
        <v>49.0</v>
      </c>
      <c r="G12" s="18">
        <v>163.0</v>
      </c>
      <c r="H12" s="19">
        <v>28.0</v>
      </c>
      <c r="I12" s="20">
        <v>29.0</v>
      </c>
      <c r="J12" s="21">
        <v>52.0</v>
      </c>
      <c r="K12" s="22">
        <v>23.0</v>
      </c>
      <c r="L12" s="75">
        <f t="shared" si="2"/>
        <v>0.6632911392</v>
      </c>
      <c r="M12" s="62">
        <f t="shared" si="3"/>
        <v>163</v>
      </c>
      <c r="N12" s="63">
        <f t="shared" si="4"/>
        <v>163</v>
      </c>
      <c r="O12" s="63">
        <f t="shared" si="5"/>
        <v>56</v>
      </c>
      <c r="P12" s="63">
        <f t="shared" si="6"/>
        <v>77</v>
      </c>
      <c r="Q12" s="63">
        <f t="shared" si="7"/>
        <v>99</v>
      </c>
      <c r="R12" s="65">
        <f t="shared" si="8"/>
        <v>0.5789473684</v>
      </c>
      <c r="S12" s="65">
        <f t="shared" si="9"/>
        <v>0.6075949367</v>
      </c>
      <c r="T12" s="66">
        <f t="shared" si="10"/>
        <v>0.6221374046</v>
      </c>
      <c r="U12" s="23">
        <f t="shared" si="11"/>
        <v>0.6632911392</v>
      </c>
      <c r="V12" s="27">
        <f t="shared" si="12"/>
        <v>0.6225117495</v>
      </c>
      <c r="W12" s="27">
        <f t="shared" si="13"/>
        <v>0.9329307919</v>
      </c>
      <c r="X12" s="27">
        <f t="shared" si="14"/>
        <v>-0.3178687206</v>
      </c>
      <c r="Y12" s="27">
        <f t="shared" si="15"/>
        <v>-0.2442030569</v>
      </c>
      <c r="Z12" s="27">
        <f t="shared" si="16"/>
        <v>0.4584801694</v>
      </c>
      <c r="AA12" s="27">
        <f t="shared" si="17"/>
        <v>-0.2118983085</v>
      </c>
      <c r="AB12" s="31">
        <f t="shared" si="18"/>
        <v>1.534832486</v>
      </c>
      <c r="AC12" s="31">
        <f t="shared" si="19"/>
        <v>-0.5496925678</v>
      </c>
      <c r="AD12" s="31">
        <f t="shared" si="20"/>
        <v>-0.6625032833</v>
      </c>
      <c r="AE12" s="31">
        <f t="shared" si="21"/>
        <v>1.302304626</v>
      </c>
      <c r="AF12" s="31">
        <f t="shared" si="22"/>
        <v>-0.6333093213</v>
      </c>
      <c r="AG12" s="23"/>
    </row>
    <row r="13">
      <c r="A13" s="29">
        <v>1016.0</v>
      </c>
      <c r="B13" s="30">
        <v>485.0</v>
      </c>
      <c r="C13" s="14">
        <v>5.0</v>
      </c>
      <c r="D13" s="15">
        <v>12.0</v>
      </c>
      <c r="E13" s="16">
        <v>8.0</v>
      </c>
      <c r="F13" s="17">
        <v>11.0</v>
      </c>
      <c r="G13" s="18">
        <v>42.0</v>
      </c>
      <c r="H13" s="19">
        <v>11.0</v>
      </c>
      <c r="I13" s="20">
        <v>14.0</v>
      </c>
      <c r="J13" s="21">
        <v>29.0</v>
      </c>
      <c r="K13" s="22">
        <v>9.0</v>
      </c>
      <c r="L13" s="75">
        <f t="shared" si="2"/>
        <v>0.6595744681</v>
      </c>
      <c r="M13" s="62">
        <f t="shared" si="3"/>
        <v>42</v>
      </c>
      <c r="N13" s="63">
        <f t="shared" si="4"/>
        <v>42</v>
      </c>
      <c r="O13" s="63">
        <f t="shared" si="5"/>
        <v>26</v>
      </c>
      <c r="P13" s="63">
        <f t="shared" si="6"/>
        <v>22</v>
      </c>
      <c r="Q13" s="63">
        <f t="shared" si="7"/>
        <v>51</v>
      </c>
      <c r="R13" s="65">
        <f t="shared" si="8"/>
        <v>0.4583333333</v>
      </c>
      <c r="S13" s="65">
        <f t="shared" si="9"/>
        <v>0.4539007092</v>
      </c>
      <c r="T13" s="66">
        <f t="shared" si="10"/>
        <v>0.4516129032</v>
      </c>
      <c r="U13" s="23">
        <f t="shared" si="11"/>
        <v>0.6595744681</v>
      </c>
      <c r="V13" s="27">
        <f t="shared" si="12"/>
        <v>0.45242781</v>
      </c>
      <c r="W13" s="27">
        <f t="shared" si="13"/>
        <v>0.6969412062</v>
      </c>
      <c r="X13" s="27">
        <f t="shared" si="14"/>
        <v>-0.2516460705</v>
      </c>
      <c r="Y13" s="27">
        <f t="shared" si="15"/>
        <v>-0.1362838917</v>
      </c>
      <c r="Z13" s="27">
        <f t="shared" si="16"/>
        <v>0.2711500135</v>
      </c>
      <c r="AA13" s="27">
        <f t="shared" si="17"/>
        <v>-0.1328043218</v>
      </c>
      <c r="AB13" s="31">
        <f t="shared" si="18"/>
        <v>1.533653254</v>
      </c>
      <c r="AC13" s="31">
        <f t="shared" si="19"/>
        <v>-0.5508239504</v>
      </c>
      <c r="AD13" s="31">
        <f t="shared" si="20"/>
        <v>-0.6654446316</v>
      </c>
      <c r="AE13" s="31">
        <f t="shared" si="21"/>
        <v>1.299451706</v>
      </c>
      <c r="AF13" s="31">
        <f t="shared" si="22"/>
        <v>-0.6360716995</v>
      </c>
      <c r="AG13" s="23"/>
    </row>
    <row r="14">
      <c r="A14" s="29">
        <v>1038.0</v>
      </c>
      <c r="B14" s="30">
        <v>2098.0</v>
      </c>
      <c r="C14" s="14">
        <v>11.0</v>
      </c>
      <c r="D14" s="15">
        <v>10.0</v>
      </c>
      <c r="E14" s="16">
        <v>10.0</v>
      </c>
      <c r="F14" s="17">
        <v>33.0</v>
      </c>
      <c r="G14" s="18">
        <v>119.0</v>
      </c>
      <c r="H14" s="19">
        <v>11.0</v>
      </c>
      <c r="I14" s="20">
        <v>34.0</v>
      </c>
      <c r="J14" s="21">
        <v>39.0</v>
      </c>
      <c r="K14" s="22">
        <v>16.0</v>
      </c>
      <c r="L14" s="75">
        <f t="shared" si="2"/>
        <v>0.7137809187</v>
      </c>
      <c r="M14" s="62">
        <f t="shared" si="3"/>
        <v>119</v>
      </c>
      <c r="N14" s="63">
        <f t="shared" si="4"/>
        <v>119</v>
      </c>
      <c r="O14" s="63">
        <f t="shared" si="5"/>
        <v>37</v>
      </c>
      <c r="P14" s="63">
        <f t="shared" si="6"/>
        <v>44</v>
      </c>
      <c r="Q14" s="63">
        <f t="shared" si="7"/>
        <v>83</v>
      </c>
      <c r="R14" s="65">
        <f t="shared" si="8"/>
        <v>0.5432098765</v>
      </c>
      <c r="S14" s="65">
        <f t="shared" si="9"/>
        <v>0.5759717314</v>
      </c>
      <c r="T14" s="66">
        <f t="shared" si="10"/>
        <v>0.5891089109</v>
      </c>
      <c r="U14" s="23">
        <f t="shared" si="11"/>
        <v>0.7137809187</v>
      </c>
      <c r="V14" s="27">
        <f t="shared" si="12"/>
        <v>0.5929981088</v>
      </c>
      <c r="W14" s="27">
        <f t="shared" si="13"/>
        <v>0.8843749858</v>
      </c>
      <c r="X14" s="27">
        <f t="shared" si="14"/>
        <v>-0.2982471947</v>
      </c>
      <c r="Y14" s="27">
        <f t="shared" si="15"/>
        <v>-0.2194447229</v>
      </c>
      <c r="Z14" s="27">
        <f t="shared" si="16"/>
        <v>0.4077896061</v>
      </c>
      <c r="AA14" s="27">
        <f t="shared" si="17"/>
        <v>-0.1865454397</v>
      </c>
      <c r="AB14" s="31">
        <f t="shared" si="18"/>
        <v>1.528696184</v>
      </c>
      <c r="AC14" s="31">
        <f t="shared" si="19"/>
        <v>-0.5562056318</v>
      </c>
      <c r="AD14" s="31">
        <f t="shared" si="20"/>
        <v>-0.6732127814</v>
      </c>
      <c r="AE14" s="31">
        <f t="shared" si="21"/>
        <v>1.29093824</v>
      </c>
      <c r="AF14" s="31">
        <f t="shared" si="22"/>
        <v>-0.6453727569</v>
      </c>
      <c r="AG14" s="23"/>
    </row>
    <row r="15">
      <c r="A15" s="29">
        <v>1039.0</v>
      </c>
      <c r="B15" s="30">
        <v>3242.0</v>
      </c>
      <c r="C15" s="14">
        <v>21.0</v>
      </c>
      <c r="D15" s="15">
        <v>24.0</v>
      </c>
      <c r="E15" s="16">
        <v>28.0</v>
      </c>
      <c r="F15" s="17">
        <v>70.0</v>
      </c>
      <c r="G15" s="18">
        <v>202.0</v>
      </c>
      <c r="H15" s="19">
        <v>20.0</v>
      </c>
      <c r="I15" s="20">
        <v>78.0</v>
      </c>
      <c r="J15" s="21">
        <v>124.0</v>
      </c>
      <c r="K15" s="22">
        <v>45.0</v>
      </c>
      <c r="L15" s="75">
        <f t="shared" si="2"/>
        <v>0.7058823529</v>
      </c>
      <c r="M15" s="62">
        <f t="shared" si="3"/>
        <v>202</v>
      </c>
      <c r="N15" s="63">
        <f t="shared" si="4"/>
        <v>202</v>
      </c>
      <c r="O15" s="63">
        <f t="shared" si="5"/>
        <v>90</v>
      </c>
      <c r="P15" s="63">
        <f t="shared" si="6"/>
        <v>90</v>
      </c>
      <c r="Q15" s="63">
        <f t="shared" si="7"/>
        <v>230</v>
      </c>
      <c r="R15" s="65">
        <f t="shared" si="8"/>
        <v>0.5</v>
      </c>
      <c r="S15" s="65">
        <f t="shared" si="9"/>
        <v>0.477124183</v>
      </c>
      <c r="T15" s="66">
        <f t="shared" si="10"/>
        <v>0.4675925926</v>
      </c>
      <c r="U15" s="23">
        <f t="shared" si="11"/>
        <v>0.7058823529</v>
      </c>
      <c r="V15" s="27">
        <f t="shared" si="12"/>
        <v>0.4654474473</v>
      </c>
      <c r="W15" s="27">
        <f t="shared" si="13"/>
        <v>0.7325996564</v>
      </c>
      <c r="X15" s="27">
        <f t="shared" si="14"/>
        <v>-0.274522986</v>
      </c>
      <c r="Y15" s="27">
        <f t="shared" si="15"/>
        <v>-0.1505863693</v>
      </c>
      <c r="Z15" s="27">
        <f t="shared" si="16"/>
        <v>0.3109343905</v>
      </c>
      <c r="AA15" s="27">
        <f t="shared" si="17"/>
        <v>-0.1580481185</v>
      </c>
      <c r="AB15" s="31">
        <f t="shared" si="18"/>
        <v>1.539944585</v>
      </c>
      <c r="AC15" s="31">
        <f t="shared" si="19"/>
        <v>-0.5447556813</v>
      </c>
      <c r="AD15" s="31">
        <f t="shared" si="20"/>
        <v>-0.6520661687</v>
      </c>
      <c r="AE15" s="31">
        <f t="shared" si="21"/>
        <v>1.312360794</v>
      </c>
      <c r="AF15" s="31">
        <f t="shared" si="22"/>
        <v>-0.6236118927</v>
      </c>
      <c r="AG15" s="23"/>
    </row>
    <row r="16">
      <c r="A16" s="29">
        <v>1063.0</v>
      </c>
      <c r="B16" s="30">
        <v>1412.0</v>
      </c>
      <c r="C16" s="14">
        <v>10.0</v>
      </c>
      <c r="D16" s="15">
        <v>13.0</v>
      </c>
      <c r="E16" s="16">
        <v>18.0</v>
      </c>
      <c r="F16" s="17">
        <v>39.0</v>
      </c>
      <c r="G16" s="18">
        <v>115.0</v>
      </c>
      <c r="H16" s="19">
        <v>17.0</v>
      </c>
      <c r="I16" s="20">
        <v>12.0</v>
      </c>
      <c r="J16" s="21">
        <v>23.0</v>
      </c>
      <c r="K16" s="22">
        <v>22.0</v>
      </c>
      <c r="L16" s="75">
        <f t="shared" si="2"/>
        <v>0.624535316</v>
      </c>
      <c r="M16" s="62">
        <f t="shared" si="3"/>
        <v>114</v>
      </c>
      <c r="N16" s="63">
        <f t="shared" si="4"/>
        <v>115</v>
      </c>
      <c r="O16" s="63">
        <f t="shared" si="5"/>
        <v>45</v>
      </c>
      <c r="P16" s="63">
        <f t="shared" si="6"/>
        <v>56</v>
      </c>
      <c r="Q16" s="63">
        <f t="shared" si="7"/>
        <v>53</v>
      </c>
      <c r="R16" s="65">
        <f t="shared" si="8"/>
        <v>0.5544554455</v>
      </c>
      <c r="S16" s="65">
        <f t="shared" si="9"/>
        <v>0.6356877323</v>
      </c>
      <c r="T16" s="66">
        <f t="shared" si="10"/>
        <v>0.6845238095</v>
      </c>
      <c r="U16" s="23">
        <f t="shared" si="11"/>
        <v>0.624535316</v>
      </c>
      <c r="V16" s="27">
        <f t="shared" si="12"/>
        <v>0.6744450134</v>
      </c>
      <c r="W16" s="27">
        <f t="shared" si="13"/>
        <v>0.9760658355</v>
      </c>
      <c r="X16" s="27">
        <f t="shared" si="14"/>
        <v>-0.304421529</v>
      </c>
      <c r="Y16" s="27">
        <f t="shared" si="15"/>
        <v>-0.2673070818</v>
      </c>
      <c r="Z16" s="27">
        <f t="shared" si="16"/>
        <v>0.4593860566</v>
      </c>
      <c r="AA16" s="27">
        <f t="shared" si="17"/>
        <v>-0.1943491421</v>
      </c>
      <c r="AB16" s="31">
        <f t="shared" si="18"/>
        <v>1.551303543</v>
      </c>
      <c r="AC16" s="31">
        <f t="shared" si="19"/>
        <v>-0.5308681432</v>
      </c>
      <c r="AD16" s="31">
        <f t="shared" si="20"/>
        <v>-0.6365478601</v>
      </c>
      <c r="AE16" s="31">
        <f t="shared" si="21"/>
        <v>1.331964347</v>
      </c>
      <c r="AF16" s="31">
        <f t="shared" si="22"/>
        <v>-0.5994074614</v>
      </c>
      <c r="AG16" s="23"/>
    </row>
    <row r="17">
      <c r="A17" s="29">
        <v>1074.0</v>
      </c>
      <c r="B17" s="30">
        <v>2203.0</v>
      </c>
      <c r="C17" s="14">
        <v>12.0</v>
      </c>
      <c r="D17" s="15">
        <v>18.0</v>
      </c>
      <c r="E17" s="16">
        <v>17.0</v>
      </c>
      <c r="F17" s="17">
        <v>13.0</v>
      </c>
      <c r="G17" s="18">
        <v>134.0</v>
      </c>
      <c r="H17" s="19">
        <v>11.0</v>
      </c>
      <c r="I17" s="20">
        <v>11.0</v>
      </c>
      <c r="J17" s="21">
        <v>80.0</v>
      </c>
      <c r="K17" s="22">
        <v>49.0</v>
      </c>
      <c r="L17" s="75">
        <f t="shared" si="2"/>
        <v>0.7014492754</v>
      </c>
      <c r="M17" s="62">
        <f t="shared" si="3"/>
        <v>133</v>
      </c>
      <c r="N17" s="63">
        <f t="shared" si="4"/>
        <v>134</v>
      </c>
      <c r="O17" s="63">
        <f t="shared" si="5"/>
        <v>79</v>
      </c>
      <c r="P17" s="63">
        <f t="shared" si="6"/>
        <v>24</v>
      </c>
      <c r="Q17" s="63">
        <f t="shared" si="7"/>
        <v>108</v>
      </c>
      <c r="R17" s="65">
        <f t="shared" si="8"/>
        <v>0.2330097087</v>
      </c>
      <c r="S17" s="65">
        <f t="shared" si="9"/>
        <v>0.4579710145</v>
      </c>
      <c r="T17" s="66">
        <f t="shared" si="10"/>
        <v>0.5537190083</v>
      </c>
      <c r="U17" s="23">
        <f t="shared" si="11"/>
        <v>0.7014492754</v>
      </c>
      <c r="V17" s="27">
        <f t="shared" si="12"/>
        <v>0.5463504451</v>
      </c>
      <c r="W17" s="27">
        <f t="shared" si="13"/>
        <v>0.7031909508</v>
      </c>
      <c r="X17" s="27">
        <f t="shared" si="14"/>
        <v>-0.127933042</v>
      </c>
      <c r="Y17" s="27">
        <f t="shared" si="15"/>
        <v>-0.1387390728</v>
      </c>
      <c r="Z17" s="27">
        <f t="shared" si="16"/>
        <v>0.1390846925</v>
      </c>
      <c r="AA17" s="27">
        <f t="shared" si="17"/>
        <v>-0.03432395749</v>
      </c>
      <c r="AB17" s="31">
        <f t="shared" si="18"/>
        <v>1.551538179</v>
      </c>
      <c r="AC17" s="31">
        <f t="shared" si="19"/>
        <v>-0.517422555</v>
      </c>
      <c r="AD17" s="31">
        <f t="shared" si="20"/>
        <v>-0.6263569502</v>
      </c>
      <c r="AE17" s="31">
        <f t="shared" si="21"/>
        <v>1.372419947</v>
      </c>
      <c r="AF17" s="31">
        <f t="shared" si="22"/>
        <v>-0.4964753096</v>
      </c>
      <c r="AG17" s="23"/>
    </row>
    <row r="18">
      <c r="A18" s="29">
        <v>1302.0</v>
      </c>
      <c r="B18" s="30">
        <v>3655.0</v>
      </c>
      <c r="C18" s="14">
        <v>20.0</v>
      </c>
      <c r="D18" s="15">
        <v>25.0</v>
      </c>
      <c r="E18" s="16">
        <v>26.0</v>
      </c>
      <c r="F18" s="17">
        <v>61.0</v>
      </c>
      <c r="G18" s="18">
        <v>191.0</v>
      </c>
      <c r="H18" s="19">
        <v>38.0</v>
      </c>
      <c r="I18" s="20">
        <v>37.0</v>
      </c>
      <c r="J18" s="21">
        <v>45.0</v>
      </c>
      <c r="K18" s="22">
        <v>27.0</v>
      </c>
      <c r="L18" s="75">
        <f t="shared" si="2"/>
        <v>0.6361702128</v>
      </c>
      <c r="M18" s="62">
        <f t="shared" si="3"/>
        <v>191</v>
      </c>
      <c r="N18" s="63">
        <f t="shared" si="4"/>
        <v>191</v>
      </c>
      <c r="O18" s="63">
        <f t="shared" si="5"/>
        <v>72</v>
      </c>
      <c r="P18" s="63">
        <f t="shared" si="6"/>
        <v>99</v>
      </c>
      <c r="Q18" s="63">
        <f t="shared" si="7"/>
        <v>108</v>
      </c>
      <c r="R18" s="65">
        <f t="shared" si="8"/>
        <v>0.5789473684</v>
      </c>
      <c r="S18" s="65">
        <f t="shared" si="9"/>
        <v>0.6170212766</v>
      </c>
      <c r="T18" s="66">
        <f t="shared" si="10"/>
        <v>0.6387959866</v>
      </c>
      <c r="U18" s="23">
        <f t="shared" si="11"/>
        <v>0.6361702128</v>
      </c>
      <c r="V18" s="27">
        <f t="shared" si="12"/>
        <v>0.636462356</v>
      </c>
      <c r="W18" s="27">
        <f t="shared" si="13"/>
        <v>0.9474044522</v>
      </c>
      <c r="X18" s="27">
        <f t="shared" si="14"/>
        <v>-0.3178687206</v>
      </c>
      <c r="Y18" s="27">
        <f t="shared" si="15"/>
        <v>-0.2518390566</v>
      </c>
      <c r="Z18" s="27">
        <f t="shared" si="16"/>
        <v>0.4655931153</v>
      </c>
      <c r="AA18" s="27">
        <f t="shared" si="17"/>
        <v>-0.2118983085</v>
      </c>
      <c r="AB18" s="31">
        <f t="shared" si="18"/>
        <v>1.539230686</v>
      </c>
      <c r="AC18" s="31">
        <f t="shared" si="19"/>
        <v>-0.5450151555</v>
      </c>
      <c r="AD18" s="31">
        <f t="shared" si="20"/>
        <v>-0.6553596742</v>
      </c>
      <c r="AE18" s="31">
        <f t="shared" si="21"/>
        <v>1.309901518</v>
      </c>
      <c r="AF18" s="31">
        <f t="shared" si="22"/>
        <v>-0.6252301546</v>
      </c>
      <c r="AG18" s="23"/>
    </row>
    <row r="19">
      <c r="A19" s="29">
        <v>1304.0</v>
      </c>
      <c r="B19" s="30">
        <v>2660.0</v>
      </c>
      <c r="C19" s="14">
        <v>23.0</v>
      </c>
      <c r="D19" s="15">
        <v>23.0</v>
      </c>
      <c r="E19" s="16">
        <v>20.0</v>
      </c>
      <c r="F19" s="17">
        <v>37.0</v>
      </c>
      <c r="G19" s="18">
        <v>122.0</v>
      </c>
      <c r="H19" s="19">
        <v>15.0</v>
      </c>
      <c r="I19" s="20">
        <v>22.0</v>
      </c>
      <c r="J19" s="21">
        <v>44.0</v>
      </c>
      <c r="K19" s="22">
        <v>21.0</v>
      </c>
      <c r="L19" s="75">
        <f t="shared" si="2"/>
        <v>0.6360856269</v>
      </c>
      <c r="M19" s="62">
        <f t="shared" si="3"/>
        <v>121</v>
      </c>
      <c r="N19" s="63">
        <f t="shared" si="4"/>
        <v>122</v>
      </c>
      <c r="O19" s="63">
        <f t="shared" si="5"/>
        <v>67</v>
      </c>
      <c r="P19" s="63">
        <f t="shared" si="6"/>
        <v>52</v>
      </c>
      <c r="Q19" s="63">
        <f t="shared" si="7"/>
        <v>86</v>
      </c>
      <c r="R19" s="65">
        <f t="shared" si="8"/>
        <v>0.4369747899</v>
      </c>
      <c r="S19" s="65">
        <f t="shared" si="9"/>
        <v>0.5321100917</v>
      </c>
      <c r="T19" s="66">
        <f t="shared" si="10"/>
        <v>0.5865384615</v>
      </c>
      <c r="U19" s="23">
        <f t="shared" si="11"/>
        <v>0.6360856269</v>
      </c>
      <c r="V19" s="27">
        <f t="shared" si="12"/>
        <v>0.5772268674</v>
      </c>
      <c r="W19" s="27">
        <f t="shared" si="13"/>
        <v>0.8170276928</v>
      </c>
      <c r="X19" s="27">
        <f t="shared" si="14"/>
        <v>-0.2399192483</v>
      </c>
      <c r="Y19" s="27">
        <f t="shared" si="15"/>
        <v>-0.1872948324</v>
      </c>
      <c r="Z19" s="27">
        <f t="shared" si="16"/>
        <v>0.3030576167</v>
      </c>
      <c r="AA19" s="27">
        <f t="shared" si="17"/>
        <v>-0.1207152355</v>
      </c>
      <c r="AB19" s="31">
        <f t="shared" si="18"/>
        <v>1.55294797</v>
      </c>
      <c r="AC19" s="31">
        <f t="shared" si="19"/>
        <v>-0.527736747</v>
      </c>
      <c r="AD19" s="31">
        <f t="shared" si="20"/>
        <v>-0.6286025132</v>
      </c>
      <c r="AE19" s="31">
        <f t="shared" si="21"/>
        <v>1.343415462</v>
      </c>
      <c r="AF19" s="31">
        <f t="shared" si="22"/>
        <v>-0.5834271321</v>
      </c>
      <c r="AG19" s="23"/>
    </row>
    <row r="20">
      <c r="A20" s="29">
        <v>1307.0</v>
      </c>
      <c r="B20" s="30">
        <v>2027.0</v>
      </c>
      <c r="C20" s="14">
        <v>21.0</v>
      </c>
      <c r="D20" s="15">
        <v>18.0</v>
      </c>
      <c r="E20" s="16">
        <v>21.0</v>
      </c>
      <c r="F20" s="17">
        <v>48.0</v>
      </c>
      <c r="G20" s="18">
        <v>123.0</v>
      </c>
      <c r="H20" s="19">
        <v>24.0</v>
      </c>
      <c r="I20" s="20">
        <v>27.0</v>
      </c>
      <c r="J20" s="21">
        <v>44.0</v>
      </c>
      <c r="K20" s="22">
        <v>24.0</v>
      </c>
      <c r="L20" s="75">
        <f t="shared" si="2"/>
        <v>0.6142857143</v>
      </c>
      <c r="M20" s="62">
        <f t="shared" si="3"/>
        <v>123</v>
      </c>
      <c r="N20" s="63">
        <f t="shared" si="4"/>
        <v>123</v>
      </c>
      <c r="O20" s="63">
        <f t="shared" si="5"/>
        <v>63</v>
      </c>
      <c r="P20" s="63">
        <f t="shared" si="6"/>
        <v>72</v>
      </c>
      <c r="Q20" s="63">
        <f t="shared" si="7"/>
        <v>92</v>
      </c>
      <c r="R20" s="65">
        <f t="shared" si="8"/>
        <v>0.5333333333</v>
      </c>
      <c r="S20" s="65">
        <f t="shared" si="9"/>
        <v>0.5571428571</v>
      </c>
      <c r="T20" s="66">
        <f t="shared" si="10"/>
        <v>0.5720930233</v>
      </c>
      <c r="U20" s="23">
        <f t="shared" si="11"/>
        <v>0.6142857143</v>
      </c>
      <c r="V20" s="27">
        <f t="shared" si="12"/>
        <v>0.5698420002</v>
      </c>
      <c r="W20" s="27">
        <f t="shared" si="13"/>
        <v>0.8554642172</v>
      </c>
      <c r="X20" s="27">
        <f t="shared" si="14"/>
        <v>-0.2928245184</v>
      </c>
      <c r="Y20" s="27">
        <f t="shared" si="15"/>
        <v>-0.2053316693</v>
      </c>
      <c r="Z20" s="27">
        <f t="shared" si="16"/>
        <v>0.3872867336</v>
      </c>
      <c r="AA20" s="27">
        <f t="shared" si="17"/>
        <v>-0.179823637</v>
      </c>
      <c r="AB20" s="31">
        <f t="shared" si="18"/>
        <v>1.539488893</v>
      </c>
      <c r="AC20" s="31">
        <f t="shared" si="19"/>
        <v>-0.5448253038</v>
      </c>
      <c r="AD20" s="31">
        <f t="shared" si="20"/>
        <v>-0.6542374535</v>
      </c>
      <c r="AE20" s="31">
        <f t="shared" si="21"/>
        <v>1.310944373</v>
      </c>
      <c r="AF20" s="31">
        <f t="shared" si="22"/>
        <v>-0.6242787211</v>
      </c>
      <c r="AG20" s="23"/>
    </row>
    <row r="21">
      <c r="A21" s="29">
        <v>1318.0</v>
      </c>
      <c r="B21" s="30">
        <v>1739.0</v>
      </c>
      <c r="C21" s="14">
        <v>9.0</v>
      </c>
      <c r="D21" s="15">
        <v>8.0</v>
      </c>
      <c r="E21" s="16">
        <v>10.0</v>
      </c>
      <c r="F21" s="17">
        <v>19.0</v>
      </c>
      <c r="G21" s="18">
        <v>61.0</v>
      </c>
      <c r="H21" s="19">
        <v>19.0</v>
      </c>
      <c r="I21" s="20">
        <v>10.0</v>
      </c>
      <c r="J21" s="21">
        <v>17.0</v>
      </c>
      <c r="K21" s="22">
        <v>7.0</v>
      </c>
      <c r="L21" s="75">
        <f t="shared" si="2"/>
        <v>0.6125</v>
      </c>
      <c r="M21" s="62">
        <f t="shared" si="3"/>
        <v>61</v>
      </c>
      <c r="N21" s="63">
        <f t="shared" si="4"/>
        <v>61</v>
      </c>
      <c r="O21" s="63">
        <f t="shared" si="5"/>
        <v>24</v>
      </c>
      <c r="P21" s="63">
        <f t="shared" si="6"/>
        <v>38</v>
      </c>
      <c r="Q21" s="63">
        <f t="shared" si="7"/>
        <v>37</v>
      </c>
      <c r="R21" s="65">
        <f t="shared" si="8"/>
        <v>0.6129032258</v>
      </c>
      <c r="S21" s="65">
        <f t="shared" si="9"/>
        <v>0.61875</v>
      </c>
      <c r="T21" s="66">
        <f t="shared" si="10"/>
        <v>0.6224489796</v>
      </c>
      <c r="U21" s="23">
        <f t="shared" si="11"/>
        <v>0.6125</v>
      </c>
      <c r="V21" s="27">
        <f t="shared" si="12"/>
        <v>0.6221637123</v>
      </c>
      <c r="W21" s="27">
        <f t="shared" si="13"/>
        <v>0.9500588182</v>
      </c>
      <c r="X21" s="27">
        <f t="shared" si="14"/>
        <v>-0.3365120474</v>
      </c>
      <c r="Y21" s="27">
        <f t="shared" si="15"/>
        <v>-0.2532522006</v>
      </c>
      <c r="Z21" s="27">
        <f t="shared" si="16"/>
        <v>0.494281601</v>
      </c>
      <c r="AA21" s="27">
        <f t="shared" si="17"/>
        <v>-0.2374833331</v>
      </c>
      <c r="AB21" s="31">
        <f t="shared" si="18"/>
        <v>1.535909633</v>
      </c>
      <c r="AC21" s="31">
        <f t="shared" si="19"/>
        <v>-0.5485805358</v>
      </c>
      <c r="AD21" s="31">
        <f t="shared" si="20"/>
        <v>-0.6607441579</v>
      </c>
      <c r="AE21" s="31">
        <f t="shared" si="21"/>
        <v>1.304121035</v>
      </c>
      <c r="AF21" s="31">
        <f t="shared" si="22"/>
        <v>-0.6314330782</v>
      </c>
      <c r="AG21" s="23"/>
    </row>
    <row r="22">
      <c r="A22" s="29">
        <v>1327.0</v>
      </c>
      <c r="B22" s="30">
        <v>2196.0</v>
      </c>
      <c r="C22" s="14">
        <v>11.0</v>
      </c>
      <c r="D22" s="15">
        <v>10.0</v>
      </c>
      <c r="E22" s="16">
        <v>14.0</v>
      </c>
      <c r="F22" s="17">
        <v>28.0</v>
      </c>
      <c r="G22" s="18">
        <v>72.0</v>
      </c>
      <c r="H22" s="19">
        <v>19.0</v>
      </c>
      <c r="I22" s="20">
        <v>18.0</v>
      </c>
      <c r="J22" s="21">
        <v>19.0</v>
      </c>
      <c r="K22" s="22">
        <v>15.0</v>
      </c>
      <c r="L22" s="75">
        <f t="shared" si="2"/>
        <v>0.5970873786</v>
      </c>
      <c r="M22" s="62">
        <f t="shared" si="3"/>
        <v>72</v>
      </c>
      <c r="N22" s="63">
        <f t="shared" si="4"/>
        <v>72</v>
      </c>
      <c r="O22" s="63">
        <f t="shared" si="5"/>
        <v>36</v>
      </c>
      <c r="P22" s="63">
        <f t="shared" si="6"/>
        <v>47</v>
      </c>
      <c r="Q22" s="63">
        <f t="shared" si="7"/>
        <v>51</v>
      </c>
      <c r="R22" s="65">
        <f t="shared" si="8"/>
        <v>0.5662650602</v>
      </c>
      <c r="S22" s="65">
        <f t="shared" si="9"/>
        <v>0.5776699029</v>
      </c>
      <c r="T22" s="66">
        <f t="shared" si="10"/>
        <v>0.5853658537</v>
      </c>
      <c r="U22" s="23">
        <f t="shared" si="11"/>
        <v>0.5970873786</v>
      </c>
      <c r="V22" s="27">
        <f t="shared" si="12"/>
        <v>0.5840413001</v>
      </c>
      <c r="W22" s="27">
        <f t="shared" si="13"/>
        <v>0.8869824408</v>
      </c>
      <c r="X22" s="27">
        <f t="shared" si="14"/>
        <v>-0.3109055504</v>
      </c>
      <c r="Y22" s="27">
        <f t="shared" si="15"/>
        <v>-0.2207406342</v>
      </c>
      <c r="Z22" s="27">
        <f t="shared" si="16"/>
        <v>0.4263505546</v>
      </c>
      <c r="AA22" s="27">
        <f t="shared" si="17"/>
        <v>-0.2027163848</v>
      </c>
      <c r="AB22" s="31">
        <f t="shared" si="18"/>
        <v>1.53774152</v>
      </c>
      <c r="AC22" s="31">
        <f t="shared" si="19"/>
        <v>-0.5467068668</v>
      </c>
      <c r="AD22" s="31">
        <f t="shared" si="20"/>
        <v>-0.6575200055</v>
      </c>
      <c r="AE22" s="31">
        <f t="shared" si="21"/>
        <v>1.307418022</v>
      </c>
      <c r="AF22" s="31">
        <f t="shared" si="22"/>
        <v>-0.6280617138</v>
      </c>
      <c r="AG22" s="23"/>
    </row>
    <row r="23">
      <c r="A23" s="29">
        <v>1328.0</v>
      </c>
      <c r="B23" s="30">
        <v>1757.0</v>
      </c>
      <c r="C23" s="14">
        <v>13.0</v>
      </c>
      <c r="D23" s="15">
        <v>9.0</v>
      </c>
      <c r="E23" s="16">
        <v>7.0</v>
      </c>
      <c r="F23" s="17">
        <v>27.0</v>
      </c>
      <c r="G23" s="18">
        <v>83.0</v>
      </c>
      <c r="H23" s="19">
        <v>13.0</v>
      </c>
      <c r="I23" s="20">
        <v>15.0</v>
      </c>
      <c r="J23" s="21">
        <v>36.0</v>
      </c>
      <c r="K23" s="22">
        <v>11.0</v>
      </c>
      <c r="L23" s="75">
        <f t="shared" si="2"/>
        <v>0.6588785047</v>
      </c>
      <c r="M23" s="62">
        <f t="shared" si="3"/>
        <v>83</v>
      </c>
      <c r="N23" s="63">
        <f t="shared" si="4"/>
        <v>83</v>
      </c>
      <c r="O23" s="63">
        <f t="shared" si="5"/>
        <v>33</v>
      </c>
      <c r="P23" s="63">
        <f t="shared" si="6"/>
        <v>40</v>
      </c>
      <c r="Q23" s="63">
        <f t="shared" si="7"/>
        <v>58</v>
      </c>
      <c r="R23" s="65">
        <f t="shared" si="8"/>
        <v>0.5479452055</v>
      </c>
      <c r="S23" s="65">
        <f t="shared" si="9"/>
        <v>0.5747663551</v>
      </c>
      <c r="T23" s="66">
        <f t="shared" si="10"/>
        <v>0.5886524823</v>
      </c>
      <c r="U23" s="23">
        <f t="shared" si="11"/>
        <v>0.6588785047</v>
      </c>
      <c r="V23" s="27">
        <f t="shared" si="12"/>
        <v>0.5888923902</v>
      </c>
      <c r="W23" s="27">
        <f t="shared" si="13"/>
        <v>0.8825241925</v>
      </c>
      <c r="X23" s="27">
        <f t="shared" si="14"/>
        <v>-0.3008471079</v>
      </c>
      <c r="Y23" s="27">
        <f t="shared" si="15"/>
        <v>-0.2185271894</v>
      </c>
      <c r="Z23" s="27">
        <f t="shared" si="16"/>
        <v>0.4104835853</v>
      </c>
      <c r="AA23" s="27">
        <f t="shared" si="17"/>
        <v>-0.1898119644</v>
      </c>
      <c r="AB23" s="31">
        <f t="shared" si="18"/>
        <v>1.535031194</v>
      </c>
      <c r="AC23" s="31">
        <f t="shared" si="19"/>
        <v>-0.5494838039</v>
      </c>
      <c r="AD23" s="31">
        <f t="shared" si="20"/>
        <v>-0.6622154794</v>
      </c>
      <c r="AE23" s="31">
        <f t="shared" si="21"/>
        <v>1.302607059</v>
      </c>
      <c r="AF23" s="31">
        <f t="shared" si="22"/>
        <v>-0.6329915172</v>
      </c>
      <c r="AG23" s="23"/>
    </row>
    <row r="24">
      <c r="A24" s="29">
        <v>1330.0</v>
      </c>
      <c r="B24" s="30">
        <v>1937.0</v>
      </c>
      <c r="C24" s="14">
        <v>24.0</v>
      </c>
      <c r="D24" s="15">
        <v>23.0</v>
      </c>
      <c r="E24" s="16">
        <v>28.0</v>
      </c>
      <c r="F24" s="17">
        <v>24.0</v>
      </c>
      <c r="G24" s="18">
        <v>93.0</v>
      </c>
      <c r="H24" s="19">
        <v>23.0</v>
      </c>
      <c r="I24" s="20">
        <v>29.0</v>
      </c>
      <c r="J24" s="21">
        <v>43.0</v>
      </c>
      <c r="K24" s="22">
        <v>39.0</v>
      </c>
      <c r="L24" s="75">
        <f t="shared" si="2"/>
        <v>0.5920245399</v>
      </c>
      <c r="M24" s="62">
        <f t="shared" si="3"/>
        <v>91</v>
      </c>
      <c r="N24" s="63">
        <f t="shared" si="4"/>
        <v>93</v>
      </c>
      <c r="O24" s="63">
        <f t="shared" si="5"/>
        <v>86</v>
      </c>
      <c r="P24" s="63">
        <f t="shared" si="6"/>
        <v>47</v>
      </c>
      <c r="Q24" s="63">
        <f t="shared" si="7"/>
        <v>100</v>
      </c>
      <c r="R24" s="65">
        <f t="shared" si="8"/>
        <v>0.3533834586</v>
      </c>
      <c r="S24" s="65">
        <f t="shared" si="9"/>
        <v>0.4294478528</v>
      </c>
      <c r="T24" s="66">
        <f t="shared" si="10"/>
        <v>0.481865285</v>
      </c>
      <c r="U24" s="23">
        <f t="shared" si="11"/>
        <v>0.5920245399</v>
      </c>
      <c r="V24" s="27">
        <f t="shared" si="12"/>
        <v>0.4672975851</v>
      </c>
      <c r="W24" s="27">
        <f t="shared" si="13"/>
        <v>0.6593951021</v>
      </c>
      <c r="X24" s="27">
        <f t="shared" si="14"/>
        <v>-0.1940237645</v>
      </c>
      <c r="Y24" s="27">
        <f t="shared" si="15"/>
        <v>-0.1219954617</v>
      </c>
      <c r="Z24" s="27">
        <f t="shared" si="16"/>
        <v>0.1977989484</v>
      </c>
      <c r="AA24" s="27">
        <f t="shared" si="17"/>
        <v>-0.07894811324</v>
      </c>
      <c r="AB24" s="31">
        <f t="shared" si="18"/>
        <v>1.569370525</v>
      </c>
      <c r="AC24" s="31">
        <f t="shared" si="19"/>
        <v>-0.507822481</v>
      </c>
      <c r="AD24" s="31">
        <f t="shared" si="20"/>
        <v>-0.5824996339</v>
      </c>
      <c r="AE24" s="31">
        <f t="shared" si="21"/>
        <v>1.399360658</v>
      </c>
      <c r="AF24" s="31">
        <f t="shared" si="22"/>
        <v>-0.5155387654</v>
      </c>
      <c r="AG24" s="23"/>
    </row>
    <row r="25">
      <c r="A25" s="29">
        <v>1331.0</v>
      </c>
      <c r="B25" s="30">
        <v>1777.0</v>
      </c>
      <c r="C25" s="14">
        <v>3.0</v>
      </c>
      <c r="D25" s="15">
        <v>4.0</v>
      </c>
      <c r="E25" s="16">
        <v>13.0</v>
      </c>
      <c r="F25" s="17">
        <v>24.0</v>
      </c>
      <c r="G25" s="18">
        <v>83.0</v>
      </c>
      <c r="H25" s="19">
        <v>20.0</v>
      </c>
      <c r="I25" s="20">
        <v>10.0</v>
      </c>
      <c r="J25" s="21">
        <v>26.0</v>
      </c>
      <c r="K25" s="22">
        <v>16.0</v>
      </c>
      <c r="L25" s="75">
        <f t="shared" si="2"/>
        <v>0.6633165829</v>
      </c>
      <c r="M25" s="62">
        <f t="shared" si="3"/>
        <v>83</v>
      </c>
      <c r="N25" s="63">
        <f t="shared" si="4"/>
        <v>83</v>
      </c>
      <c r="O25" s="63">
        <f t="shared" si="5"/>
        <v>23</v>
      </c>
      <c r="P25" s="63">
        <f t="shared" si="6"/>
        <v>44</v>
      </c>
      <c r="Q25" s="63">
        <f t="shared" si="7"/>
        <v>49</v>
      </c>
      <c r="R25" s="65">
        <f t="shared" si="8"/>
        <v>0.6567164179</v>
      </c>
      <c r="S25" s="65">
        <f t="shared" si="9"/>
        <v>0.6381909548</v>
      </c>
      <c r="T25" s="66">
        <f t="shared" si="10"/>
        <v>0.6287878788</v>
      </c>
      <c r="U25" s="23">
        <f t="shared" si="11"/>
        <v>0.6633165829</v>
      </c>
      <c r="V25" s="27">
        <f t="shared" si="12"/>
        <v>0.6286021337</v>
      </c>
      <c r="W25" s="27">
        <f t="shared" si="13"/>
        <v>0.9799094048</v>
      </c>
      <c r="X25" s="27">
        <f t="shared" si="14"/>
        <v>-0.360567504</v>
      </c>
      <c r="Y25" s="27">
        <f t="shared" si="15"/>
        <v>-0.2694164399</v>
      </c>
      <c r="Z25" s="27">
        <f t="shared" si="16"/>
        <v>0.5462555268</v>
      </c>
      <c r="AA25" s="27">
        <f t="shared" si="17"/>
        <v>-0.2726497281</v>
      </c>
      <c r="AB25" s="31">
        <f t="shared" si="18"/>
        <v>1.535739644</v>
      </c>
      <c r="AC25" s="31">
        <f t="shared" si="19"/>
        <v>-0.5487631329</v>
      </c>
      <c r="AD25" s="31">
        <f t="shared" si="20"/>
        <v>-0.6610332163</v>
      </c>
      <c r="AE25" s="31">
        <f t="shared" si="21"/>
        <v>1.303812004</v>
      </c>
      <c r="AF25" s="31">
        <f t="shared" si="22"/>
        <v>-0.6317617872</v>
      </c>
      <c r="AG25" s="23"/>
    </row>
    <row r="26">
      <c r="A26" s="29">
        <v>1333.0</v>
      </c>
      <c r="B26" s="30">
        <v>1478.0</v>
      </c>
      <c r="C26" s="14">
        <v>19.0</v>
      </c>
      <c r="D26" s="15">
        <v>8.0</v>
      </c>
      <c r="E26" s="16">
        <v>27.0</v>
      </c>
      <c r="F26" s="17">
        <v>27.0</v>
      </c>
      <c r="G26" s="18">
        <v>93.0</v>
      </c>
      <c r="H26" s="19">
        <v>17.0</v>
      </c>
      <c r="I26" s="20">
        <v>18.0</v>
      </c>
      <c r="J26" s="21">
        <v>30.0</v>
      </c>
      <c r="K26" s="22">
        <v>16.0</v>
      </c>
      <c r="L26" s="75">
        <f t="shared" si="2"/>
        <v>0.6588235294</v>
      </c>
      <c r="M26" s="62">
        <f t="shared" si="3"/>
        <v>93</v>
      </c>
      <c r="N26" s="63">
        <f t="shared" si="4"/>
        <v>93</v>
      </c>
      <c r="O26" s="63">
        <f t="shared" si="5"/>
        <v>43</v>
      </c>
      <c r="P26" s="63">
        <f t="shared" si="6"/>
        <v>44</v>
      </c>
      <c r="Q26" s="63">
        <f t="shared" si="7"/>
        <v>75</v>
      </c>
      <c r="R26" s="65">
        <f t="shared" si="8"/>
        <v>0.5057471264</v>
      </c>
      <c r="S26" s="65">
        <f t="shared" si="9"/>
        <v>0.537254902</v>
      </c>
      <c r="T26" s="66">
        <f t="shared" si="10"/>
        <v>0.5535714286</v>
      </c>
      <c r="U26" s="23">
        <f t="shared" si="11"/>
        <v>0.6588235294</v>
      </c>
      <c r="V26" s="27">
        <f t="shared" si="12"/>
        <v>0.5538283293</v>
      </c>
      <c r="W26" s="27">
        <f t="shared" si="13"/>
        <v>0.8249272844</v>
      </c>
      <c r="X26" s="27">
        <f t="shared" si="14"/>
        <v>-0.2776784226</v>
      </c>
      <c r="Y26" s="27">
        <f t="shared" si="15"/>
        <v>-0.1909341347</v>
      </c>
      <c r="Z26" s="27">
        <f t="shared" si="16"/>
        <v>0.3541450177</v>
      </c>
      <c r="AA26" s="27">
        <f t="shared" si="17"/>
        <v>-0.1617022896</v>
      </c>
      <c r="AB26" s="31">
        <f t="shared" si="18"/>
        <v>1.534970422</v>
      </c>
      <c r="AC26" s="31">
        <f t="shared" si="19"/>
        <v>-0.5495539348</v>
      </c>
      <c r="AD26" s="31">
        <f t="shared" si="20"/>
        <v>-0.6623792999</v>
      </c>
      <c r="AE26" s="31">
        <f t="shared" si="21"/>
        <v>1.302423337</v>
      </c>
      <c r="AF26" s="31">
        <f t="shared" si="22"/>
        <v>-0.6331968551</v>
      </c>
      <c r="AG26" s="23"/>
    </row>
    <row r="27">
      <c r="A27" s="29">
        <v>1334.0</v>
      </c>
      <c r="B27" s="30">
        <v>1815.0</v>
      </c>
      <c r="C27" s="14">
        <v>11.0</v>
      </c>
      <c r="D27" s="15">
        <v>8.0</v>
      </c>
      <c r="E27" s="16">
        <v>16.0</v>
      </c>
      <c r="F27" s="17">
        <v>31.0</v>
      </c>
      <c r="G27" s="18">
        <v>105.0</v>
      </c>
      <c r="H27" s="19">
        <v>23.0</v>
      </c>
      <c r="I27" s="20">
        <v>21.0</v>
      </c>
      <c r="J27" s="21">
        <v>27.0</v>
      </c>
      <c r="K27" s="22">
        <v>14.0</v>
      </c>
      <c r="L27" s="75">
        <f t="shared" si="2"/>
        <v>0.66015625</v>
      </c>
      <c r="M27" s="62">
        <f t="shared" si="3"/>
        <v>105</v>
      </c>
      <c r="N27" s="63">
        <f t="shared" si="4"/>
        <v>105</v>
      </c>
      <c r="O27" s="63">
        <f t="shared" si="5"/>
        <v>33</v>
      </c>
      <c r="P27" s="63">
        <f t="shared" si="6"/>
        <v>54</v>
      </c>
      <c r="Q27" s="63">
        <f t="shared" si="7"/>
        <v>64</v>
      </c>
      <c r="R27" s="65">
        <f t="shared" si="8"/>
        <v>0.6206896552</v>
      </c>
      <c r="S27" s="65">
        <f t="shared" si="9"/>
        <v>0.62109375</v>
      </c>
      <c r="T27" s="66">
        <f t="shared" si="10"/>
        <v>0.6213017751</v>
      </c>
      <c r="U27" s="23">
        <f t="shared" si="11"/>
        <v>0.66015625</v>
      </c>
      <c r="V27" s="27">
        <f t="shared" si="12"/>
        <v>0.6216682173</v>
      </c>
      <c r="W27" s="27">
        <f t="shared" si="13"/>
        <v>0.9536575258</v>
      </c>
      <c r="X27" s="27">
        <f t="shared" si="14"/>
        <v>-0.340787155</v>
      </c>
      <c r="Y27" s="27">
        <f t="shared" si="15"/>
        <v>-0.2551744115</v>
      </c>
      <c r="Z27" s="27">
        <f t="shared" si="16"/>
        <v>0.5024571051</v>
      </c>
      <c r="AA27" s="27">
        <f t="shared" si="17"/>
        <v>-0.2435557213</v>
      </c>
      <c r="AB27" s="31">
        <f t="shared" si="18"/>
        <v>1.5348586</v>
      </c>
      <c r="AC27" s="31">
        <f t="shared" si="19"/>
        <v>-0.549636351</v>
      </c>
      <c r="AD27" s="31">
        <f t="shared" si="20"/>
        <v>-0.6624391988</v>
      </c>
      <c r="AE27" s="31">
        <f t="shared" si="21"/>
        <v>1.302418268</v>
      </c>
      <c r="AF27" s="31">
        <f t="shared" si="22"/>
        <v>-0.6331436401</v>
      </c>
      <c r="AG27" s="23"/>
    </row>
    <row r="28">
      <c r="A28" s="29">
        <v>1335.0</v>
      </c>
      <c r="B28" s="30">
        <v>1591.0</v>
      </c>
      <c r="C28" s="14">
        <v>17.0</v>
      </c>
      <c r="D28" s="15">
        <v>13.0</v>
      </c>
      <c r="E28" s="16">
        <v>23.0</v>
      </c>
      <c r="F28" s="17">
        <v>22.0</v>
      </c>
      <c r="G28" s="18">
        <v>104.0</v>
      </c>
      <c r="H28" s="19">
        <v>18.0</v>
      </c>
      <c r="I28" s="20">
        <v>20.0</v>
      </c>
      <c r="J28" s="21">
        <v>39.0</v>
      </c>
      <c r="K28" s="22">
        <v>20.0</v>
      </c>
      <c r="L28" s="75">
        <f t="shared" si="2"/>
        <v>0.6739130435</v>
      </c>
      <c r="M28" s="62">
        <f t="shared" si="3"/>
        <v>104</v>
      </c>
      <c r="N28" s="63">
        <f t="shared" si="4"/>
        <v>104</v>
      </c>
      <c r="O28" s="63">
        <f t="shared" si="5"/>
        <v>50</v>
      </c>
      <c r="P28" s="63">
        <f t="shared" si="6"/>
        <v>40</v>
      </c>
      <c r="Q28" s="63">
        <f t="shared" si="7"/>
        <v>82</v>
      </c>
      <c r="R28" s="65">
        <f t="shared" si="8"/>
        <v>0.4444444444</v>
      </c>
      <c r="S28" s="65">
        <f t="shared" si="9"/>
        <v>0.5217391304</v>
      </c>
      <c r="T28" s="66">
        <f t="shared" si="10"/>
        <v>0.5591397849</v>
      </c>
      <c r="U28" s="23">
        <f t="shared" si="11"/>
        <v>0.6739130435</v>
      </c>
      <c r="V28" s="27">
        <f t="shared" si="12"/>
        <v>0.559441849</v>
      </c>
      <c r="W28" s="27">
        <f t="shared" si="13"/>
        <v>0.8011036148</v>
      </c>
      <c r="X28" s="27">
        <f t="shared" si="14"/>
        <v>-0.244020432</v>
      </c>
      <c r="Y28" s="27">
        <f t="shared" si="15"/>
        <v>-0.1800651321</v>
      </c>
      <c r="Z28" s="27">
        <f t="shared" si="16"/>
        <v>0.3022304499</v>
      </c>
      <c r="AA28" s="27">
        <f t="shared" si="17"/>
        <v>-0.1248775257</v>
      </c>
      <c r="AB28" s="31">
        <f t="shared" si="18"/>
        <v>1.534869639</v>
      </c>
      <c r="AC28" s="31">
        <f t="shared" si="19"/>
        <v>-0.5497256161</v>
      </c>
      <c r="AD28" s="31">
        <f t="shared" si="20"/>
        <v>-0.6625989358</v>
      </c>
      <c r="AE28" s="31">
        <f t="shared" si="21"/>
        <v>1.302066164</v>
      </c>
      <c r="AF28" s="31">
        <f t="shared" si="22"/>
        <v>-0.6337216731</v>
      </c>
      <c r="AG28" s="23"/>
    </row>
    <row r="29">
      <c r="A29" s="29">
        <v>1336.0</v>
      </c>
      <c r="B29" s="30">
        <v>1443.0</v>
      </c>
      <c r="C29" s="14">
        <v>10.0</v>
      </c>
      <c r="D29" s="15">
        <v>8.0</v>
      </c>
      <c r="E29" s="16">
        <v>2.0</v>
      </c>
      <c r="F29" s="17">
        <v>12.0</v>
      </c>
      <c r="G29" s="18">
        <v>94.0</v>
      </c>
      <c r="H29" s="19">
        <v>9.0</v>
      </c>
      <c r="I29" s="20">
        <v>11.0</v>
      </c>
      <c r="J29" s="21">
        <v>20.0</v>
      </c>
      <c r="K29" s="22">
        <v>10.0</v>
      </c>
      <c r="L29" s="75">
        <f t="shared" si="2"/>
        <v>0.7215909091</v>
      </c>
      <c r="M29" s="62">
        <f t="shared" si="3"/>
        <v>94</v>
      </c>
      <c r="N29" s="63">
        <f t="shared" si="4"/>
        <v>94</v>
      </c>
      <c r="O29" s="63">
        <f t="shared" si="5"/>
        <v>28</v>
      </c>
      <c r="P29" s="63">
        <f t="shared" si="6"/>
        <v>21</v>
      </c>
      <c r="Q29" s="63">
        <f t="shared" si="7"/>
        <v>33</v>
      </c>
      <c r="R29" s="65">
        <f t="shared" si="8"/>
        <v>0.4285714286</v>
      </c>
      <c r="S29" s="65">
        <f t="shared" si="9"/>
        <v>0.6534090909</v>
      </c>
      <c r="T29" s="66">
        <f t="shared" si="10"/>
        <v>0.7401574803</v>
      </c>
      <c r="U29" s="23">
        <f t="shared" si="11"/>
        <v>0.7215909091</v>
      </c>
      <c r="V29" s="27">
        <f t="shared" si="12"/>
        <v>0.739491624</v>
      </c>
      <c r="W29" s="27">
        <f t="shared" si="13"/>
        <v>1.003276071</v>
      </c>
      <c r="X29" s="27">
        <f t="shared" si="14"/>
        <v>-0.2353054166</v>
      </c>
      <c r="Y29" s="27">
        <f t="shared" si="15"/>
        <v>-0.2824185045</v>
      </c>
      <c r="Z29" s="27">
        <f t="shared" si="16"/>
        <v>0.3649855854</v>
      </c>
      <c r="AA29" s="27">
        <f t="shared" si="17"/>
        <v>-0.116116985</v>
      </c>
      <c r="AB29" s="31">
        <f t="shared" si="18"/>
        <v>1.536467645</v>
      </c>
      <c r="AC29" s="31">
        <f t="shared" si="19"/>
        <v>-0.5474923073</v>
      </c>
      <c r="AD29" s="31">
        <f t="shared" si="20"/>
        <v>-0.659929681</v>
      </c>
      <c r="AE29" s="31">
        <f t="shared" si="21"/>
        <v>1.305746597</v>
      </c>
      <c r="AF29" s="31">
        <f t="shared" si="22"/>
        <v>-0.6285672564</v>
      </c>
      <c r="AG29" s="23"/>
    </row>
    <row r="30">
      <c r="A30" s="29">
        <v>1341.0</v>
      </c>
      <c r="B30" s="30">
        <v>2852.0</v>
      </c>
      <c r="C30" s="14">
        <v>19.0</v>
      </c>
      <c r="D30" s="15">
        <v>5.0</v>
      </c>
      <c r="E30" s="16">
        <v>31.0</v>
      </c>
      <c r="F30" s="17">
        <v>38.0</v>
      </c>
      <c r="G30" s="18">
        <v>166.0</v>
      </c>
      <c r="H30" s="19">
        <v>26.0</v>
      </c>
      <c r="I30" s="20">
        <v>26.0</v>
      </c>
      <c r="J30" s="21">
        <v>35.0</v>
      </c>
      <c r="K30" s="22">
        <v>24.0</v>
      </c>
      <c r="L30" s="75">
        <f t="shared" si="2"/>
        <v>0.6972972973</v>
      </c>
      <c r="M30" s="62">
        <f t="shared" si="3"/>
        <v>166</v>
      </c>
      <c r="N30" s="63">
        <f t="shared" si="4"/>
        <v>166</v>
      </c>
      <c r="O30" s="63">
        <f t="shared" si="5"/>
        <v>48</v>
      </c>
      <c r="P30" s="63">
        <f t="shared" si="6"/>
        <v>64</v>
      </c>
      <c r="Q30" s="63">
        <f t="shared" si="7"/>
        <v>92</v>
      </c>
      <c r="R30" s="65">
        <f t="shared" si="8"/>
        <v>0.5714285714</v>
      </c>
      <c r="S30" s="65">
        <f t="shared" si="9"/>
        <v>0.6216216216</v>
      </c>
      <c r="T30" s="66">
        <f t="shared" si="10"/>
        <v>0.6434108527</v>
      </c>
      <c r="U30" s="23">
        <f t="shared" si="11"/>
        <v>0.6972972973</v>
      </c>
      <c r="V30" s="27">
        <f t="shared" si="12"/>
        <v>0.6467325305</v>
      </c>
      <c r="W30" s="27">
        <f t="shared" si="13"/>
        <v>0.9544680455</v>
      </c>
      <c r="X30" s="27">
        <f t="shared" si="14"/>
        <v>-0.3137405554</v>
      </c>
      <c r="Y30" s="27">
        <f t="shared" si="15"/>
        <v>-0.2556083447</v>
      </c>
      <c r="Z30" s="27">
        <f t="shared" si="16"/>
        <v>0.4629727065</v>
      </c>
      <c r="AA30" s="27">
        <f t="shared" si="17"/>
        <v>-0.2064301956</v>
      </c>
      <c r="AB30" s="31">
        <f t="shared" si="18"/>
        <v>1.530105026</v>
      </c>
      <c r="AC30" s="31">
        <f t="shared" si="19"/>
        <v>-0.5548589081</v>
      </c>
      <c r="AD30" s="31">
        <f t="shared" si="20"/>
        <v>-0.6700854456</v>
      </c>
      <c r="AE30" s="31">
        <f t="shared" si="21"/>
        <v>1.29401757</v>
      </c>
      <c r="AF30" s="31">
        <f t="shared" si="22"/>
        <v>-0.6423651123</v>
      </c>
      <c r="AG30" s="23"/>
    </row>
    <row r="31">
      <c r="A31" s="29">
        <v>1343.0</v>
      </c>
      <c r="B31" s="30">
        <v>1018.0</v>
      </c>
      <c r="C31" s="14">
        <v>13.0</v>
      </c>
      <c r="D31" s="15">
        <v>1.0</v>
      </c>
      <c r="E31" s="16">
        <v>12.0</v>
      </c>
      <c r="F31" s="17">
        <v>17.0</v>
      </c>
      <c r="G31" s="18">
        <v>57.0</v>
      </c>
      <c r="H31" s="19">
        <v>6.0</v>
      </c>
      <c r="I31" s="20">
        <v>13.0</v>
      </c>
      <c r="J31" s="21">
        <v>20.0</v>
      </c>
      <c r="K31" s="22">
        <v>12.0</v>
      </c>
      <c r="L31" s="75">
        <f t="shared" si="2"/>
        <v>0.6754966887</v>
      </c>
      <c r="M31" s="62">
        <f t="shared" si="3"/>
        <v>57</v>
      </c>
      <c r="N31" s="63">
        <f t="shared" si="4"/>
        <v>57</v>
      </c>
      <c r="O31" s="63">
        <f t="shared" si="5"/>
        <v>26</v>
      </c>
      <c r="P31" s="63">
        <f t="shared" si="6"/>
        <v>23</v>
      </c>
      <c r="Q31" s="63">
        <f t="shared" si="7"/>
        <v>45</v>
      </c>
      <c r="R31" s="65">
        <f t="shared" si="8"/>
        <v>0.4693877551</v>
      </c>
      <c r="S31" s="65">
        <f t="shared" si="9"/>
        <v>0.5298013245</v>
      </c>
      <c r="T31" s="66">
        <f t="shared" si="10"/>
        <v>0.5588235294</v>
      </c>
      <c r="U31" s="23">
        <f t="shared" si="11"/>
        <v>0.6754966887</v>
      </c>
      <c r="V31" s="27">
        <f t="shared" si="12"/>
        <v>0.5600020361</v>
      </c>
      <c r="W31" s="27">
        <f t="shared" si="13"/>
        <v>0.8134826993</v>
      </c>
      <c r="X31" s="27">
        <f t="shared" si="14"/>
        <v>-0.2577154562</v>
      </c>
      <c r="Y31" s="27">
        <f t="shared" si="15"/>
        <v>-0.185673055</v>
      </c>
      <c r="Z31" s="27">
        <f t="shared" si="16"/>
        <v>0.3241246952</v>
      </c>
      <c r="AA31" s="27">
        <f t="shared" si="17"/>
        <v>-0.1392877213</v>
      </c>
      <c r="AB31" s="31">
        <f t="shared" si="18"/>
        <v>1.533224164</v>
      </c>
      <c r="AC31" s="31">
        <f t="shared" si="19"/>
        <v>-0.5515567037</v>
      </c>
      <c r="AD31" s="31">
        <f t="shared" si="20"/>
        <v>-0.6656878843</v>
      </c>
      <c r="AE31" s="31">
        <f t="shared" si="21"/>
        <v>1.298629809</v>
      </c>
      <c r="AF31" s="31">
        <f t="shared" si="22"/>
        <v>-0.6375414241</v>
      </c>
      <c r="AG31" s="23"/>
    </row>
    <row r="32">
      <c r="A32" s="29">
        <v>1344.0</v>
      </c>
      <c r="B32" s="30">
        <v>1496.0</v>
      </c>
      <c r="C32" s="14">
        <v>12.0</v>
      </c>
      <c r="D32" s="15">
        <v>1.0</v>
      </c>
      <c r="E32" s="16">
        <v>10.0</v>
      </c>
      <c r="F32" s="17">
        <v>37.0</v>
      </c>
      <c r="G32" s="18">
        <v>72.0</v>
      </c>
      <c r="H32" s="19">
        <v>12.0</v>
      </c>
      <c r="I32" s="20">
        <v>10.0</v>
      </c>
      <c r="J32" s="21">
        <v>21.0</v>
      </c>
      <c r="K32" s="22">
        <v>18.0</v>
      </c>
      <c r="L32" s="75">
        <f t="shared" si="2"/>
        <v>0.585492228</v>
      </c>
      <c r="M32" s="62">
        <f t="shared" si="3"/>
        <v>72</v>
      </c>
      <c r="N32" s="63">
        <f t="shared" si="4"/>
        <v>72</v>
      </c>
      <c r="O32" s="63">
        <f t="shared" si="5"/>
        <v>31</v>
      </c>
      <c r="P32" s="63">
        <f t="shared" si="6"/>
        <v>49</v>
      </c>
      <c r="Q32" s="63">
        <f t="shared" si="7"/>
        <v>41</v>
      </c>
      <c r="R32" s="65">
        <f t="shared" si="8"/>
        <v>0.6125</v>
      </c>
      <c r="S32" s="65">
        <f t="shared" si="9"/>
        <v>0.6269430052</v>
      </c>
      <c r="T32" s="66">
        <f t="shared" si="10"/>
        <v>0.6371681416</v>
      </c>
      <c r="U32" s="23">
        <f t="shared" si="11"/>
        <v>0.585492228</v>
      </c>
      <c r="V32" s="27">
        <f t="shared" si="12"/>
        <v>0.6347416768</v>
      </c>
      <c r="W32" s="27">
        <f t="shared" si="13"/>
        <v>0.9626387565</v>
      </c>
      <c r="X32" s="27">
        <f t="shared" si="14"/>
        <v>-0.3362906579</v>
      </c>
      <c r="Y32" s="27">
        <f t="shared" si="15"/>
        <v>-0.2600033397</v>
      </c>
      <c r="Z32" s="27">
        <f t="shared" si="16"/>
        <v>0.5004970016</v>
      </c>
      <c r="AA32" s="27">
        <f t="shared" si="17"/>
        <v>-0.2371709578</v>
      </c>
      <c r="AB32" s="31">
        <f t="shared" si="18"/>
        <v>1.539318907</v>
      </c>
      <c r="AC32" s="31">
        <f t="shared" si="19"/>
        <v>-0.5450843968</v>
      </c>
      <c r="AD32" s="31">
        <f t="shared" si="20"/>
        <v>-0.6553159629</v>
      </c>
      <c r="AE32" s="31">
        <f t="shared" si="21"/>
        <v>1.309687691</v>
      </c>
      <c r="AF32" s="31">
        <f t="shared" si="22"/>
        <v>-0.6257245961</v>
      </c>
      <c r="AG32" s="23"/>
    </row>
    <row r="33">
      <c r="A33" s="29">
        <v>1346.0</v>
      </c>
      <c r="B33" s="30">
        <v>2581.0</v>
      </c>
      <c r="C33" s="14">
        <v>39.0</v>
      </c>
      <c r="D33" s="15">
        <v>33.0</v>
      </c>
      <c r="E33" s="16">
        <v>34.0</v>
      </c>
      <c r="F33" s="17">
        <v>47.0</v>
      </c>
      <c r="G33" s="18">
        <v>175.0</v>
      </c>
      <c r="H33" s="19">
        <v>30.0</v>
      </c>
      <c r="I33" s="20">
        <v>71.0</v>
      </c>
      <c r="J33" s="21">
        <v>72.0</v>
      </c>
      <c r="K33" s="22">
        <v>45.0</v>
      </c>
      <c r="L33" s="75">
        <f t="shared" si="2"/>
        <v>0.6446886447</v>
      </c>
      <c r="M33" s="62">
        <f t="shared" si="3"/>
        <v>174</v>
      </c>
      <c r="N33" s="63">
        <f t="shared" si="4"/>
        <v>175</v>
      </c>
      <c r="O33" s="63">
        <f t="shared" si="5"/>
        <v>117</v>
      </c>
      <c r="P33" s="63">
        <f t="shared" si="6"/>
        <v>77</v>
      </c>
      <c r="Q33" s="63">
        <f t="shared" si="7"/>
        <v>177</v>
      </c>
      <c r="R33" s="65">
        <f t="shared" si="8"/>
        <v>0.3969072165</v>
      </c>
      <c r="S33" s="65">
        <f t="shared" si="9"/>
        <v>0.4615384615</v>
      </c>
      <c r="T33" s="66">
        <f t="shared" si="10"/>
        <v>0.4971590909</v>
      </c>
      <c r="U33" s="23">
        <f t="shared" si="11"/>
        <v>0.6446886447</v>
      </c>
      <c r="V33" s="27">
        <f t="shared" si="12"/>
        <v>0.4940789919</v>
      </c>
      <c r="W33" s="27">
        <f t="shared" si="13"/>
        <v>0.7086685823</v>
      </c>
      <c r="X33" s="27">
        <f t="shared" si="14"/>
        <v>-0.2179203085</v>
      </c>
      <c r="Y33" s="27">
        <f t="shared" si="15"/>
        <v>-0.1409089569</v>
      </c>
      <c r="Z33" s="27">
        <f t="shared" si="16"/>
        <v>0.2387614562</v>
      </c>
      <c r="AA33" s="27">
        <f t="shared" si="17"/>
        <v>-0.09959265539</v>
      </c>
      <c r="AB33" s="31">
        <f t="shared" si="18"/>
        <v>1.542122143</v>
      </c>
      <c r="AC33" s="31">
        <f t="shared" si="19"/>
        <v>-0.5412857225</v>
      </c>
      <c r="AD33" s="31">
        <f t="shared" si="20"/>
        <v>-0.6470299162</v>
      </c>
      <c r="AE33" s="31">
        <f t="shared" si="21"/>
        <v>1.320182689</v>
      </c>
      <c r="AF33" s="31">
        <f t="shared" si="22"/>
        <v>-0.6126406765</v>
      </c>
      <c r="AG33" s="23"/>
    </row>
    <row r="34">
      <c r="A34" s="29">
        <v>1348.0</v>
      </c>
      <c r="B34" s="30">
        <v>1808.0</v>
      </c>
      <c r="C34" s="14">
        <v>12.0</v>
      </c>
      <c r="D34" s="15">
        <v>8.0</v>
      </c>
      <c r="E34" s="16">
        <v>9.0</v>
      </c>
      <c r="F34" s="17">
        <v>11.0</v>
      </c>
      <c r="G34" s="18">
        <v>72.0</v>
      </c>
      <c r="H34" s="19">
        <v>26.0</v>
      </c>
      <c r="I34" s="20">
        <v>21.0</v>
      </c>
      <c r="J34" s="21">
        <v>18.0</v>
      </c>
      <c r="K34" s="22">
        <v>15.0</v>
      </c>
      <c r="L34" s="75">
        <f t="shared" si="2"/>
        <v>0.625</v>
      </c>
      <c r="M34" s="62">
        <f t="shared" si="3"/>
        <v>72</v>
      </c>
      <c r="N34" s="63">
        <f t="shared" si="4"/>
        <v>72</v>
      </c>
      <c r="O34" s="63">
        <f t="shared" si="5"/>
        <v>35</v>
      </c>
      <c r="P34" s="63">
        <f t="shared" si="6"/>
        <v>37</v>
      </c>
      <c r="Q34" s="63">
        <f t="shared" si="7"/>
        <v>48</v>
      </c>
      <c r="R34" s="65">
        <f t="shared" si="8"/>
        <v>0.5138888889</v>
      </c>
      <c r="S34" s="65">
        <f t="shared" si="9"/>
        <v>0.5677083333</v>
      </c>
      <c r="T34" s="66">
        <f t="shared" si="10"/>
        <v>0.6</v>
      </c>
      <c r="U34" s="23">
        <f t="shared" si="11"/>
        <v>0.625</v>
      </c>
      <c r="V34" s="27">
        <f t="shared" si="12"/>
        <v>0.5947090159</v>
      </c>
      <c r="W34" s="27">
        <f t="shared" si="13"/>
        <v>0.8716869628</v>
      </c>
      <c r="X34" s="27">
        <f t="shared" si="14"/>
        <v>-0.2821486245</v>
      </c>
      <c r="Y34" s="27">
        <f t="shared" si="15"/>
        <v>-0.2131931971</v>
      </c>
      <c r="Z34" s="27">
        <f t="shared" si="16"/>
        <v>0.3802435208</v>
      </c>
      <c r="AA34" s="27">
        <f t="shared" si="17"/>
        <v>-0.1669505202</v>
      </c>
      <c r="AB34" s="31">
        <f t="shared" si="18"/>
        <v>1.544768494</v>
      </c>
      <c r="AC34" s="31">
        <f t="shared" si="19"/>
        <v>-0.5387500029</v>
      </c>
      <c r="AD34" s="31">
        <f t="shared" si="20"/>
        <v>-0.6450725679</v>
      </c>
      <c r="AE34" s="31">
        <f t="shared" si="21"/>
        <v>1.321504834</v>
      </c>
      <c r="AF34" s="31">
        <f t="shared" si="22"/>
        <v>-0.6121570747</v>
      </c>
      <c r="AG34" s="23"/>
    </row>
    <row r="35">
      <c r="A35" s="29">
        <v>1349.0</v>
      </c>
      <c r="B35" s="30">
        <v>1790.0</v>
      </c>
      <c r="C35" s="14">
        <v>11.0</v>
      </c>
      <c r="D35" s="15">
        <v>8.0</v>
      </c>
      <c r="E35" s="16">
        <v>12.0</v>
      </c>
      <c r="F35" s="17">
        <v>17.0</v>
      </c>
      <c r="G35" s="18">
        <v>69.0</v>
      </c>
      <c r="H35" s="19">
        <v>11.0</v>
      </c>
      <c r="I35" s="20">
        <v>8.0</v>
      </c>
      <c r="J35" s="21">
        <v>16.0</v>
      </c>
      <c r="K35" s="22">
        <v>13.0</v>
      </c>
      <c r="L35" s="75">
        <f t="shared" si="2"/>
        <v>0.6363636364</v>
      </c>
      <c r="M35" s="62">
        <f t="shared" si="3"/>
        <v>68</v>
      </c>
      <c r="N35" s="63">
        <f t="shared" si="4"/>
        <v>69</v>
      </c>
      <c r="O35" s="63">
        <f t="shared" si="5"/>
        <v>32</v>
      </c>
      <c r="P35" s="63">
        <f t="shared" si="6"/>
        <v>28</v>
      </c>
      <c r="Q35" s="63">
        <f t="shared" si="7"/>
        <v>36</v>
      </c>
      <c r="R35" s="65">
        <f t="shared" si="8"/>
        <v>0.4666666667</v>
      </c>
      <c r="S35" s="65">
        <f t="shared" si="9"/>
        <v>0.5878787879</v>
      </c>
      <c r="T35" s="66">
        <f t="shared" si="10"/>
        <v>0.6571428571</v>
      </c>
      <c r="U35" s="23">
        <f t="shared" si="11"/>
        <v>0.6363636364</v>
      </c>
      <c r="V35" s="27">
        <f t="shared" si="12"/>
        <v>0.6427886206</v>
      </c>
      <c r="W35" s="27">
        <f t="shared" si="13"/>
        <v>0.9026576589</v>
      </c>
      <c r="X35" s="27">
        <f t="shared" si="14"/>
        <v>-0.2562214536</v>
      </c>
      <c r="Y35" s="27">
        <f t="shared" si="15"/>
        <v>-0.2286116636</v>
      </c>
      <c r="Z35" s="27">
        <f t="shared" si="16"/>
        <v>0.3575706769</v>
      </c>
      <c r="AA35" s="27">
        <f t="shared" si="17"/>
        <v>-0.1376774721</v>
      </c>
      <c r="AB35" s="31">
        <f t="shared" si="18"/>
        <v>1.559865595</v>
      </c>
      <c r="AC35" s="31">
        <f t="shared" si="19"/>
        <v>-0.5182868938</v>
      </c>
      <c r="AD35" s="31">
        <f t="shared" si="20"/>
        <v>-0.6199551975</v>
      </c>
      <c r="AE35" s="31">
        <f t="shared" si="21"/>
        <v>1.355690958</v>
      </c>
      <c r="AF35" s="31">
        <f t="shared" si="22"/>
        <v>-0.5662801636</v>
      </c>
      <c r="AG35" s="23"/>
    </row>
    <row r="36">
      <c r="A36" s="29">
        <v>1351.0</v>
      </c>
      <c r="B36" s="30">
        <v>3110.0</v>
      </c>
      <c r="C36" s="14">
        <v>22.0</v>
      </c>
      <c r="D36" s="15">
        <v>16.0</v>
      </c>
      <c r="E36" s="16">
        <v>18.0</v>
      </c>
      <c r="F36" s="17">
        <v>35.0</v>
      </c>
      <c r="G36" s="18">
        <v>147.0</v>
      </c>
      <c r="H36" s="19">
        <v>21.0</v>
      </c>
      <c r="I36" s="20">
        <v>24.0</v>
      </c>
      <c r="J36" s="21">
        <v>37.0</v>
      </c>
      <c r="K36" s="22">
        <v>27.0</v>
      </c>
      <c r="L36" s="75">
        <f t="shared" si="2"/>
        <v>0.65129683</v>
      </c>
      <c r="M36" s="62">
        <f t="shared" si="3"/>
        <v>145</v>
      </c>
      <c r="N36" s="63">
        <f t="shared" si="4"/>
        <v>147</v>
      </c>
      <c r="O36" s="63">
        <f t="shared" si="5"/>
        <v>65</v>
      </c>
      <c r="P36" s="63">
        <f t="shared" si="6"/>
        <v>56</v>
      </c>
      <c r="Q36" s="63">
        <f t="shared" si="7"/>
        <v>79</v>
      </c>
      <c r="R36" s="65">
        <f t="shared" si="8"/>
        <v>0.4628099174</v>
      </c>
      <c r="S36" s="65">
        <f t="shared" si="9"/>
        <v>0.5850144092</v>
      </c>
      <c r="T36" s="66">
        <f t="shared" si="10"/>
        <v>0.6504424779</v>
      </c>
      <c r="U36" s="23">
        <f t="shared" si="11"/>
        <v>0.65129683</v>
      </c>
      <c r="V36" s="27">
        <f t="shared" si="12"/>
        <v>0.6403136932</v>
      </c>
      <c r="W36" s="27">
        <f t="shared" si="13"/>
        <v>0.8982595527</v>
      </c>
      <c r="X36" s="27">
        <f t="shared" si="14"/>
        <v>-0.2541039209</v>
      </c>
      <c r="Y36" s="27">
        <f t="shared" si="15"/>
        <v>-0.2263893175</v>
      </c>
      <c r="Z36" s="27">
        <f t="shared" si="16"/>
        <v>0.3528877197</v>
      </c>
      <c r="AA36" s="27">
        <f t="shared" si="17"/>
        <v>-0.135411215</v>
      </c>
      <c r="AB36" s="31">
        <f t="shared" si="18"/>
        <v>1.55276233</v>
      </c>
      <c r="AC36" s="31">
        <f t="shared" si="19"/>
        <v>-0.5271605623</v>
      </c>
      <c r="AD36" s="31">
        <f t="shared" si="20"/>
        <v>-0.6318938702</v>
      </c>
      <c r="AE36" s="31">
        <f t="shared" si="21"/>
        <v>1.34077885</v>
      </c>
      <c r="AF36" s="31">
        <f t="shared" si="22"/>
        <v>-0.5849043566</v>
      </c>
      <c r="AG36" s="23"/>
    </row>
    <row r="37">
      <c r="A37" s="29">
        <v>1352.0</v>
      </c>
      <c r="B37" s="30">
        <v>1460.0</v>
      </c>
      <c r="C37" s="14">
        <v>3.0</v>
      </c>
      <c r="D37" s="15">
        <v>7.0</v>
      </c>
      <c r="E37" s="16">
        <v>10.0</v>
      </c>
      <c r="F37" s="17">
        <v>9.0</v>
      </c>
      <c r="G37" s="18">
        <v>69.0</v>
      </c>
      <c r="H37" s="19">
        <v>17.0</v>
      </c>
      <c r="I37" s="20">
        <v>18.0</v>
      </c>
      <c r="J37" s="21">
        <v>23.0</v>
      </c>
      <c r="K37" s="22">
        <v>18.0</v>
      </c>
      <c r="L37" s="75">
        <f t="shared" si="2"/>
        <v>0.6896551724</v>
      </c>
      <c r="M37" s="62">
        <f t="shared" si="3"/>
        <v>69</v>
      </c>
      <c r="N37" s="63">
        <f t="shared" si="4"/>
        <v>69</v>
      </c>
      <c r="O37" s="63">
        <f t="shared" si="5"/>
        <v>28</v>
      </c>
      <c r="P37" s="63">
        <f t="shared" si="6"/>
        <v>26</v>
      </c>
      <c r="Q37" s="63">
        <f t="shared" si="7"/>
        <v>51</v>
      </c>
      <c r="R37" s="65">
        <f t="shared" si="8"/>
        <v>0.4814814815</v>
      </c>
      <c r="S37" s="65">
        <f t="shared" si="9"/>
        <v>0.5459770115</v>
      </c>
      <c r="T37" s="66">
        <f t="shared" si="10"/>
        <v>0.575</v>
      </c>
      <c r="U37" s="23">
        <f t="shared" si="11"/>
        <v>0.6896551724</v>
      </c>
      <c r="V37" s="27">
        <f t="shared" si="12"/>
        <v>0.5779202129</v>
      </c>
      <c r="W37" s="27">
        <f t="shared" si="13"/>
        <v>0.8383196352</v>
      </c>
      <c r="X37" s="27">
        <f t="shared" si="14"/>
        <v>-0.264355468</v>
      </c>
      <c r="Y37" s="27">
        <f t="shared" si="15"/>
        <v>-0.1971839299</v>
      </c>
      <c r="Z37" s="27">
        <f t="shared" si="16"/>
        <v>0.3426267532</v>
      </c>
      <c r="AA37" s="27">
        <f t="shared" si="17"/>
        <v>-0.1465576517</v>
      </c>
      <c r="AB37" s="31">
        <f t="shared" si="18"/>
        <v>1.530099994</v>
      </c>
      <c r="AC37" s="31">
        <f t="shared" si="19"/>
        <v>-0.5551110296</v>
      </c>
      <c r="AD37" s="31">
        <f t="shared" si="20"/>
        <v>-0.6712856541</v>
      </c>
      <c r="AE37" s="31">
        <f t="shared" si="21"/>
        <v>1.292260183</v>
      </c>
      <c r="AF37" s="31">
        <f t="shared" si="22"/>
        <v>-0.6447891322</v>
      </c>
      <c r="AG37" s="23"/>
    </row>
    <row r="38">
      <c r="A38" s="29">
        <v>1353.0</v>
      </c>
      <c r="B38" s="30">
        <v>2590.0</v>
      </c>
      <c r="C38" s="14">
        <v>11.0</v>
      </c>
      <c r="D38" s="15">
        <v>10.0</v>
      </c>
      <c r="E38" s="16">
        <v>12.0</v>
      </c>
      <c r="F38" s="17">
        <v>27.0</v>
      </c>
      <c r="G38" s="18">
        <v>96.0</v>
      </c>
      <c r="H38" s="19">
        <v>30.0</v>
      </c>
      <c r="I38" s="20">
        <v>10.0</v>
      </c>
      <c r="J38" s="21">
        <v>24.0</v>
      </c>
      <c r="K38" s="22">
        <v>7.0</v>
      </c>
      <c r="L38" s="75">
        <f t="shared" si="2"/>
        <v>0.6255506608</v>
      </c>
      <c r="M38" s="62">
        <f t="shared" si="3"/>
        <v>96</v>
      </c>
      <c r="N38" s="63">
        <f t="shared" si="4"/>
        <v>96</v>
      </c>
      <c r="O38" s="63">
        <f t="shared" si="5"/>
        <v>28</v>
      </c>
      <c r="P38" s="63">
        <f t="shared" si="6"/>
        <v>57</v>
      </c>
      <c r="Q38" s="63">
        <f t="shared" si="7"/>
        <v>46</v>
      </c>
      <c r="R38" s="65">
        <f t="shared" si="8"/>
        <v>0.6705882353</v>
      </c>
      <c r="S38" s="65">
        <f t="shared" si="9"/>
        <v>0.6740088106</v>
      </c>
      <c r="T38" s="66">
        <f t="shared" si="10"/>
        <v>0.676056338</v>
      </c>
      <c r="U38" s="23">
        <f t="shared" si="11"/>
        <v>0.6255506608</v>
      </c>
      <c r="V38" s="27">
        <f t="shared" si="12"/>
        <v>0.6760964307</v>
      </c>
      <c r="W38" s="27">
        <f t="shared" si="13"/>
        <v>1.034905881</v>
      </c>
      <c r="X38" s="27">
        <f t="shared" si="14"/>
        <v>-0.3681837695</v>
      </c>
      <c r="Y38" s="27">
        <f t="shared" si="15"/>
        <v>-0.3005065559</v>
      </c>
      <c r="Z38" s="27">
        <f t="shared" si="16"/>
        <v>0.5890997375</v>
      </c>
      <c r="AA38" s="27">
        <f t="shared" si="17"/>
        <v>-0.2842897368</v>
      </c>
      <c r="AB38" s="31">
        <f t="shared" si="18"/>
        <v>1.535389111</v>
      </c>
      <c r="AC38" s="31">
        <f t="shared" si="19"/>
        <v>-0.5491057594</v>
      </c>
      <c r="AD38" s="31">
        <f t="shared" si="20"/>
        <v>-0.661577524</v>
      </c>
      <c r="AE38" s="31">
        <f t="shared" si="21"/>
        <v>1.303280111</v>
      </c>
      <c r="AF38" s="31">
        <f t="shared" si="22"/>
        <v>-0.6322816306</v>
      </c>
      <c r="AG38" s="23"/>
    </row>
    <row r="39">
      <c r="A39" s="29">
        <v>1354.0</v>
      </c>
      <c r="B39" s="30">
        <v>3282.0</v>
      </c>
      <c r="C39" s="14">
        <v>15.0</v>
      </c>
      <c r="D39" s="15">
        <v>14.0</v>
      </c>
      <c r="E39" s="16">
        <v>32.0</v>
      </c>
      <c r="F39" s="17">
        <v>32.0</v>
      </c>
      <c r="G39" s="18">
        <v>160.0</v>
      </c>
      <c r="H39" s="19">
        <v>18.0</v>
      </c>
      <c r="I39" s="20">
        <v>30.0</v>
      </c>
      <c r="J39" s="21">
        <v>27.0</v>
      </c>
      <c r="K39" s="22">
        <v>19.0</v>
      </c>
      <c r="L39" s="75">
        <f t="shared" si="2"/>
        <v>0.7175792507</v>
      </c>
      <c r="M39" s="62">
        <f t="shared" si="3"/>
        <v>161</v>
      </c>
      <c r="N39" s="63">
        <f t="shared" si="4"/>
        <v>160</v>
      </c>
      <c r="O39" s="63">
        <f t="shared" si="5"/>
        <v>48</v>
      </c>
      <c r="P39" s="63">
        <f t="shared" si="6"/>
        <v>50</v>
      </c>
      <c r="Q39" s="63">
        <f t="shared" si="7"/>
        <v>89</v>
      </c>
      <c r="R39" s="65">
        <f t="shared" si="8"/>
        <v>0.5102040816</v>
      </c>
      <c r="S39" s="65">
        <f t="shared" si="9"/>
        <v>0.6051873199</v>
      </c>
      <c r="T39" s="66">
        <f t="shared" si="10"/>
        <v>0.6425702811</v>
      </c>
      <c r="U39" s="23">
        <f t="shared" si="11"/>
        <v>0.7175792507</v>
      </c>
      <c r="V39" s="27">
        <f t="shared" si="12"/>
        <v>0.6497828845</v>
      </c>
      <c r="W39" s="27">
        <f t="shared" si="13"/>
        <v>0.92923402</v>
      </c>
      <c r="X39" s="27">
        <f t="shared" si="14"/>
        <v>-0.2801254959</v>
      </c>
      <c r="Y39" s="27">
        <f t="shared" si="15"/>
        <v>-0.2422715645</v>
      </c>
      <c r="Z39" s="27">
        <f t="shared" si="16"/>
        <v>0.4024399388</v>
      </c>
      <c r="AA39" s="27">
        <f t="shared" si="17"/>
        <v>-0.1645648881</v>
      </c>
      <c r="AB39" s="31">
        <f t="shared" si="18"/>
        <v>1.523530627</v>
      </c>
      <c r="AC39" s="31">
        <f t="shared" si="19"/>
        <v>-0.5631826746</v>
      </c>
      <c r="AD39" s="31">
        <f t="shared" si="20"/>
        <v>-0.681182294</v>
      </c>
      <c r="AE39" s="31">
        <f t="shared" si="21"/>
        <v>1.280009597</v>
      </c>
      <c r="AF39" s="31">
        <f t="shared" si="22"/>
        <v>-0.6599004111</v>
      </c>
      <c r="AG39" s="23"/>
    </row>
    <row r="40">
      <c r="A40" s="29">
        <v>1356.0</v>
      </c>
      <c r="B40" s="30">
        <v>2114.0</v>
      </c>
      <c r="C40" s="14">
        <v>6.0</v>
      </c>
      <c r="D40" s="15">
        <v>8.0</v>
      </c>
      <c r="E40" s="16">
        <v>8.0</v>
      </c>
      <c r="F40" s="17">
        <v>27.0</v>
      </c>
      <c r="G40" s="18">
        <v>116.0</v>
      </c>
      <c r="H40" s="19">
        <v>14.0</v>
      </c>
      <c r="I40" s="20">
        <v>14.0</v>
      </c>
      <c r="J40" s="21">
        <v>24.0</v>
      </c>
      <c r="K40" s="22">
        <v>26.0</v>
      </c>
      <c r="L40" s="75">
        <f t="shared" si="2"/>
        <v>0.6666666667</v>
      </c>
      <c r="M40" s="62">
        <f t="shared" si="3"/>
        <v>115</v>
      </c>
      <c r="N40" s="63">
        <f t="shared" si="4"/>
        <v>116</v>
      </c>
      <c r="O40" s="63">
        <f t="shared" si="5"/>
        <v>40</v>
      </c>
      <c r="P40" s="63">
        <f t="shared" si="6"/>
        <v>41</v>
      </c>
      <c r="Q40" s="63">
        <f t="shared" si="7"/>
        <v>46</v>
      </c>
      <c r="R40" s="65">
        <f t="shared" si="8"/>
        <v>0.5061728395</v>
      </c>
      <c r="S40" s="65">
        <f t="shared" si="9"/>
        <v>0.646090535</v>
      </c>
      <c r="T40" s="66">
        <f t="shared" si="10"/>
        <v>0.7160493827</v>
      </c>
      <c r="U40" s="23">
        <f t="shared" si="11"/>
        <v>0.6666666667</v>
      </c>
      <c r="V40" s="27">
        <f t="shared" si="12"/>
        <v>0.7073406928</v>
      </c>
      <c r="W40" s="27">
        <f t="shared" si="13"/>
        <v>0.9920388042</v>
      </c>
      <c r="X40" s="27">
        <f t="shared" si="14"/>
        <v>-0.2779121587</v>
      </c>
      <c r="Y40" s="27">
        <f t="shared" si="15"/>
        <v>-0.2761274368</v>
      </c>
      <c r="Z40" s="27">
        <f t="shared" si="16"/>
        <v>0.4262452402</v>
      </c>
      <c r="AA40" s="27">
        <f t="shared" si="17"/>
        <v>-0.1619746302</v>
      </c>
      <c r="AB40" s="31">
        <f t="shared" si="18"/>
        <v>1.54892765</v>
      </c>
      <c r="AC40" s="31">
        <f t="shared" si="19"/>
        <v>-0.5318409993</v>
      </c>
      <c r="AD40" s="31">
        <f t="shared" si="20"/>
        <v>-0.6406267835</v>
      </c>
      <c r="AE40" s="31">
        <f t="shared" si="21"/>
        <v>1.329998168</v>
      </c>
      <c r="AF40" s="31">
        <f t="shared" si="22"/>
        <v>-0.598202162</v>
      </c>
      <c r="AG40" s="23"/>
    </row>
    <row r="41">
      <c r="A41" s="29">
        <v>1368.0</v>
      </c>
      <c r="B41" s="30">
        <v>2057.0</v>
      </c>
      <c r="C41" s="14">
        <v>11.0</v>
      </c>
      <c r="D41" s="15">
        <v>10.0</v>
      </c>
      <c r="E41" s="16">
        <v>18.0</v>
      </c>
      <c r="F41" s="17">
        <v>24.0</v>
      </c>
      <c r="G41" s="18">
        <v>82.0</v>
      </c>
      <c r="H41" s="19">
        <v>7.0</v>
      </c>
      <c r="I41" s="20">
        <v>7.0</v>
      </c>
      <c r="J41" s="21">
        <v>16.0</v>
      </c>
      <c r="K41" s="22">
        <v>16.0</v>
      </c>
      <c r="L41" s="75">
        <f t="shared" si="2"/>
        <v>0.6439790576</v>
      </c>
      <c r="M41" s="62">
        <f t="shared" si="3"/>
        <v>81</v>
      </c>
      <c r="N41" s="63">
        <f t="shared" si="4"/>
        <v>82</v>
      </c>
      <c r="O41" s="63">
        <f t="shared" si="5"/>
        <v>37</v>
      </c>
      <c r="P41" s="63">
        <f t="shared" si="6"/>
        <v>31</v>
      </c>
      <c r="Q41" s="63">
        <f t="shared" si="7"/>
        <v>41</v>
      </c>
      <c r="R41" s="65">
        <f t="shared" si="8"/>
        <v>0.4558823529</v>
      </c>
      <c r="S41" s="65">
        <f t="shared" si="9"/>
        <v>0.5916230366</v>
      </c>
      <c r="T41" s="66">
        <f t="shared" si="10"/>
        <v>0.6666666667</v>
      </c>
      <c r="U41" s="23">
        <f t="shared" si="11"/>
        <v>0.6439790576</v>
      </c>
      <c r="V41" s="27">
        <f t="shared" si="12"/>
        <v>0.6517887393</v>
      </c>
      <c r="W41" s="27">
        <f t="shared" si="13"/>
        <v>0.9084067604</v>
      </c>
      <c r="X41" s="27">
        <f t="shared" si="14"/>
        <v>-0.2503003696</v>
      </c>
      <c r="Y41" s="27">
        <f t="shared" si="15"/>
        <v>-0.2315330306</v>
      </c>
      <c r="Z41" s="27">
        <f t="shared" si="16"/>
        <v>0.3515322574</v>
      </c>
      <c r="AA41" s="27">
        <f t="shared" si="17"/>
        <v>-0.1313877525</v>
      </c>
      <c r="AB41" s="31">
        <f t="shared" si="18"/>
        <v>1.560596242</v>
      </c>
      <c r="AC41" s="31">
        <f t="shared" si="19"/>
        <v>-0.5164105184</v>
      </c>
      <c r="AD41" s="31">
        <f t="shared" si="20"/>
        <v>-0.6189830699</v>
      </c>
      <c r="AE41" s="31">
        <f t="shared" si="21"/>
        <v>1.358531396</v>
      </c>
      <c r="AF41" s="31">
        <f t="shared" si="22"/>
        <v>-0.5606050273</v>
      </c>
      <c r="AG41" s="23"/>
    </row>
    <row r="42">
      <c r="A42" s="29">
        <v>1389.0</v>
      </c>
      <c r="B42" s="30">
        <v>1233.0</v>
      </c>
      <c r="C42" s="14">
        <v>13.0</v>
      </c>
      <c r="D42" s="15">
        <v>9.0</v>
      </c>
      <c r="E42" s="16">
        <v>15.0</v>
      </c>
      <c r="F42" s="17">
        <v>23.0</v>
      </c>
      <c r="G42" s="18">
        <v>77.0</v>
      </c>
      <c r="H42" s="19">
        <v>11.0</v>
      </c>
      <c r="I42" s="20">
        <v>20.0</v>
      </c>
      <c r="J42" s="21">
        <v>14.0</v>
      </c>
      <c r="K42" s="22">
        <v>12.0</v>
      </c>
      <c r="L42" s="75">
        <f t="shared" si="2"/>
        <v>0.6494845361</v>
      </c>
      <c r="M42" s="62">
        <f t="shared" si="3"/>
        <v>77</v>
      </c>
      <c r="N42" s="63">
        <f t="shared" si="4"/>
        <v>77</v>
      </c>
      <c r="O42" s="63">
        <f t="shared" si="5"/>
        <v>34</v>
      </c>
      <c r="P42" s="63">
        <f t="shared" si="6"/>
        <v>34</v>
      </c>
      <c r="Q42" s="63">
        <f t="shared" si="7"/>
        <v>49</v>
      </c>
      <c r="R42" s="65">
        <f t="shared" si="8"/>
        <v>0.5</v>
      </c>
      <c r="S42" s="65">
        <f t="shared" si="9"/>
        <v>0.5721649485</v>
      </c>
      <c r="T42" s="66">
        <f t="shared" si="10"/>
        <v>0.6111111111</v>
      </c>
      <c r="U42" s="23">
        <f t="shared" si="11"/>
        <v>0.6494845361</v>
      </c>
      <c r="V42" s="27">
        <f t="shared" si="12"/>
        <v>0.6073470643</v>
      </c>
      <c r="W42" s="27">
        <f t="shared" si="13"/>
        <v>0.8785298662</v>
      </c>
      <c r="X42" s="27">
        <f t="shared" si="14"/>
        <v>-0.274522986</v>
      </c>
      <c r="Y42" s="27">
        <f t="shared" si="15"/>
        <v>-0.216553547</v>
      </c>
      <c r="Z42" s="27">
        <f t="shared" si="16"/>
        <v>0.3728709754</v>
      </c>
      <c r="AA42" s="27">
        <f t="shared" si="17"/>
        <v>-0.1580481185</v>
      </c>
      <c r="AB42" s="31">
        <f t="shared" si="18"/>
        <v>1.542027199</v>
      </c>
      <c r="AC42" s="31">
        <f t="shared" si="19"/>
        <v>-0.5415178783</v>
      </c>
      <c r="AD42" s="31">
        <f t="shared" si="20"/>
        <v>-0.649991529</v>
      </c>
      <c r="AE42" s="31">
        <f t="shared" si="21"/>
        <v>1.316526024</v>
      </c>
      <c r="AF42" s="31">
        <f t="shared" si="22"/>
        <v>-0.6171362867</v>
      </c>
      <c r="AG42" s="23"/>
    </row>
    <row r="43">
      <c r="A43" s="29">
        <v>1390.0</v>
      </c>
      <c r="B43" s="30">
        <v>3408.0</v>
      </c>
      <c r="C43" s="14">
        <v>16.0</v>
      </c>
      <c r="D43" s="15">
        <v>17.0</v>
      </c>
      <c r="E43" s="16">
        <v>30.0</v>
      </c>
      <c r="F43" s="17">
        <v>53.0</v>
      </c>
      <c r="G43" s="18">
        <v>217.0</v>
      </c>
      <c r="H43" s="19">
        <v>28.0</v>
      </c>
      <c r="I43" s="20">
        <v>40.0</v>
      </c>
      <c r="J43" s="21">
        <v>66.0</v>
      </c>
      <c r="K43" s="22">
        <v>41.0</v>
      </c>
      <c r="L43" s="75">
        <f t="shared" si="2"/>
        <v>0.6948818898</v>
      </c>
      <c r="M43" s="62">
        <f t="shared" si="3"/>
        <v>218</v>
      </c>
      <c r="N43" s="63">
        <f t="shared" si="4"/>
        <v>217</v>
      </c>
      <c r="O43" s="63">
        <f t="shared" si="5"/>
        <v>74</v>
      </c>
      <c r="P43" s="63">
        <f t="shared" si="6"/>
        <v>81</v>
      </c>
      <c r="Q43" s="63">
        <f t="shared" si="7"/>
        <v>136</v>
      </c>
      <c r="R43" s="65">
        <f t="shared" si="8"/>
        <v>0.5225806452</v>
      </c>
      <c r="S43" s="65">
        <f t="shared" si="9"/>
        <v>0.5866141732</v>
      </c>
      <c r="T43" s="66">
        <f t="shared" si="10"/>
        <v>0.6147308782</v>
      </c>
      <c r="U43" s="23">
        <f t="shared" si="11"/>
        <v>0.6948818898</v>
      </c>
      <c r="V43" s="27">
        <f t="shared" si="12"/>
        <v>0.6181429377</v>
      </c>
      <c r="W43" s="27">
        <f t="shared" si="13"/>
        <v>0.9007159081</v>
      </c>
      <c r="X43" s="27">
        <f t="shared" si="14"/>
        <v>-0.2869207983</v>
      </c>
      <c r="Y43" s="27">
        <f t="shared" si="15"/>
        <v>-0.2276291661</v>
      </c>
      <c r="Z43" s="27">
        <f t="shared" si="16"/>
        <v>0.3995518981</v>
      </c>
      <c r="AA43" s="27">
        <f t="shared" si="17"/>
        <v>-0.1726457782</v>
      </c>
      <c r="AB43" s="31">
        <f t="shared" si="18"/>
        <v>1.529632064</v>
      </c>
      <c r="AC43" s="31">
        <f t="shared" si="19"/>
        <v>-0.5555752217</v>
      </c>
      <c r="AD43" s="31">
        <f t="shared" si="20"/>
        <v>-0.6714046987</v>
      </c>
      <c r="AE43" s="31">
        <f t="shared" si="21"/>
        <v>1.292238416</v>
      </c>
      <c r="AF43" s="31">
        <f t="shared" si="22"/>
        <v>-0.6446867172</v>
      </c>
      <c r="AG43" s="23"/>
    </row>
    <row r="44">
      <c r="A44" s="29">
        <v>1394.0</v>
      </c>
      <c r="B44" s="30">
        <v>2882.0</v>
      </c>
      <c r="C44" s="14">
        <v>29.0</v>
      </c>
      <c r="D44" s="15">
        <v>38.0</v>
      </c>
      <c r="E44" s="16">
        <v>50.0</v>
      </c>
      <c r="F44" s="17">
        <v>49.0</v>
      </c>
      <c r="G44" s="18">
        <v>240.0</v>
      </c>
      <c r="H44" s="19">
        <v>18.0</v>
      </c>
      <c r="I44" s="20">
        <v>57.0</v>
      </c>
      <c r="J44" s="21">
        <v>136.0</v>
      </c>
      <c r="K44" s="22">
        <v>55.0</v>
      </c>
      <c r="L44" s="75">
        <f t="shared" si="2"/>
        <v>0.71875</v>
      </c>
      <c r="M44" s="62">
        <f t="shared" si="3"/>
        <v>244</v>
      </c>
      <c r="N44" s="63">
        <f t="shared" si="4"/>
        <v>240</v>
      </c>
      <c r="O44" s="63">
        <f t="shared" si="5"/>
        <v>122</v>
      </c>
      <c r="P44" s="63">
        <f t="shared" si="6"/>
        <v>67</v>
      </c>
      <c r="Q44" s="63">
        <f t="shared" si="7"/>
        <v>243</v>
      </c>
      <c r="R44" s="65">
        <f t="shared" si="8"/>
        <v>0.3544973545</v>
      </c>
      <c r="S44" s="65">
        <f t="shared" si="9"/>
        <v>0.4568452381</v>
      </c>
      <c r="T44" s="66">
        <f t="shared" si="10"/>
        <v>0.4968944099</v>
      </c>
      <c r="U44" s="23">
        <f t="shared" si="11"/>
        <v>0.71875</v>
      </c>
      <c r="V44" s="27">
        <f t="shared" si="12"/>
        <v>0.5054746268</v>
      </c>
      <c r="W44" s="27">
        <f t="shared" si="13"/>
        <v>0.701462379</v>
      </c>
      <c r="X44" s="27">
        <f t="shared" si="14"/>
        <v>-0.1946353446</v>
      </c>
      <c r="Y44" s="27">
        <f t="shared" si="15"/>
        <v>-0.1380578192</v>
      </c>
      <c r="Z44" s="27">
        <f t="shared" si="16"/>
        <v>0.2110811378</v>
      </c>
      <c r="AA44" s="27">
        <f t="shared" si="17"/>
        <v>-0.07944660048</v>
      </c>
      <c r="AB44" s="31">
        <f t="shared" si="18"/>
        <v>1.516667143</v>
      </c>
      <c r="AC44" s="31">
        <f t="shared" si="19"/>
        <v>-0.5732498672</v>
      </c>
      <c r="AD44" s="31">
        <f t="shared" si="20"/>
        <v>-0.7026004609</v>
      </c>
      <c r="AE44" s="31">
        <f t="shared" si="21"/>
        <v>1.250388302</v>
      </c>
      <c r="AF44" s="31">
        <f t="shared" si="22"/>
        <v>-0.7004691336</v>
      </c>
      <c r="AG44" s="23"/>
    </row>
    <row r="45">
      <c r="A45" s="29">
        <v>1396.0</v>
      </c>
      <c r="B45" s="30">
        <v>3159.0</v>
      </c>
      <c r="C45" s="14">
        <v>17.0</v>
      </c>
      <c r="D45" s="15">
        <v>20.0</v>
      </c>
      <c r="E45" s="16">
        <v>26.0</v>
      </c>
      <c r="F45" s="17">
        <v>40.0</v>
      </c>
      <c r="G45" s="18">
        <v>197.0</v>
      </c>
      <c r="H45" s="19">
        <v>47.0</v>
      </c>
      <c r="I45" s="20">
        <v>31.0</v>
      </c>
      <c r="J45" s="21">
        <v>71.0</v>
      </c>
      <c r="K45" s="22">
        <v>41.0</v>
      </c>
      <c r="L45" s="75">
        <f t="shared" si="2"/>
        <v>0.6632653061</v>
      </c>
      <c r="M45" s="62">
        <f t="shared" si="3"/>
        <v>197</v>
      </c>
      <c r="N45" s="63">
        <f t="shared" si="4"/>
        <v>197</v>
      </c>
      <c r="O45" s="63">
        <f t="shared" si="5"/>
        <v>78</v>
      </c>
      <c r="P45" s="63">
        <f t="shared" si="6"/>
        <v>87</v>
      </c>
      <c r="Q45" s="63">
        <f t="shared" si="7"/>
        <v>128</v>
      </c>
      <c r="R45" s="65">
        <f t="shared" si="8"/>
        <v>0.5272727273</v>
      </c>
      <c r="S45" s="65">
        <f t="shared" si="9"/>
        <v>0.5795918367</v>
      </c>
      <c r="T45" s="66">
        <f t="shared" si="10"/>
        <v>0.6061538462</v>
      </c>
      <c r="U45" s="23">
        <f t="shared" si="11"/>
        <v>0.6632653061</v>
      </c>
      <c r="V45" s="27">
        <f t="shared" si="12"/>
        <v>0.6058488944</v>
      </c>
      <c r="W45" s="27">
        <f t="shared" si="13"/>
        <v>0.8899334714</v>
      </c>
      <c r="X45" s="27">
        <f t="shared" si="14"/>
        <v>-0.2894969671</v>
      </c>
      <c r="Y45" s="27">
        <f t="shared" si="15"/>
        <v>-0.2222119057</v>
      </c>
      <c r="Z45" s="27">
        <f t="shared" si="16"/>
        <v>0.3983133789</v>
      </c>
      <c r="AA45" s="27">
        <f t="shared" si="17"/>
        <v>-0.1757599572</v>
      </c>
      <c r="AB45" s="31">
        <f t="shared" si="18"/>
        <v>1.535974744</v>
      </c>
      <c r="AC45" s="31">
        <f t="shared" si="19"/>
        <v>-0.5484676152</v>
      </c>
      <c r="AD45" s="31">
        <f t="shared" si="20"/>
        <v>-0.6605814775</v>
      </c>
      <c r="AE45" s="31">
        <f t="shared" si="21"/>
        <v>1.304366684</v>
      </c>
      <c r="AF45" s="31">
        <f t="shared" si="22"/>
        <v>-0.6310955905</v>
      </c>
      <c r="AG45" s="23"/>
    </row>
    <row r="46">
      <c r="A46" s="29">
        <v>1411.0</v>
      </c>
      <c r="B46" s="30">
        <v>2771.0</v>
      </c>
      <c r="C46" s="14">
        <v>10.0</v>
      </c>
      <c r="D46" s="15">
        <v>27.0</v>
      </c>
      <c r="E46" s="16">
        <v>39.0</v>
      </c>
      <c r="F46" s="17">
        <v>38.0</v>
      </c>
      <c r="G46" s="18">
        <v>200.0</v>
      </c>
      <c r="H46" s="19">
        <v>26.0</v>
      </c>
      <c r="I46" s="20">
        <v>47.0</v>
      </c>
      <c r="J46" s="21">
        <v>92.0</v>
      </c>
      <c r="K46" s="22">
        <v>47.0</v>
      </c>
      <c r="L46" s="75">
        <f t="shared" si="2"/>
        <v>0.7186311787</v>
      </c>
      <c r="M46" s="62">
        <f t="shared" si="3"/>
        <v>202</v>
      </c>
      <c r="N46" s="63">
        <f t="shared" si="4"/>
        <v>200</v>
      </c>
      <c r="O46" s="63">
        <f t="shared" si="5"/>
        <v>84</v>
      </c>
      <c r="P46" s="63">
        <f t="shared" si="6"/>
        <v>64</v>
      </c>
      <c r="Q46" s="63">
        <f t="shared" si="7"/>
        <v>178</v>
      </c>
      <c r="R46" s="65">
        <f t="shared" si="8"/>
        <v>0.4324324324</v>
      </c>
      <c r="S46" s="65">
        <f t="shared" si="9"/>
        <v>0.5019011407</v>
      </c>
      <c r="T46" s="66">
        <f t="shared" si="10"/>
        <v>0.5291005291</v>
      </c>
      <c r="U46" s="23">
        <f t="shared" si="11"/>
        <v>0.7186311787</v>
      </c>
      <c r="V46" s="27">
        <f t="shared" si="12"/>
        <v>0.5363190829</v>
      </c>
      <c r="W46" s="27">
        <f t="shared" si="13"/>
        <v>0.7706434013</v>
      </c>
      <c r="X46" s="27">
        <f t="shared" si="14"/>
        <v>-0.2374252852</v>
      </c>
      <c r="Y46" s="27">
        <f t="shared" si="15"/>
        <v>-0.1666322925</v>
      </c>
      <c r="Z46" s="27">
        <f t="shared" si="16"/>
        <v>0.2828809924</v>
      </c>
      <c r="AA46" s="27">
        <f t="shared" si="17"/>
        <v>-0.1182186073</v>
      </c>
      <c r="AB46" s="31">
        <f t="shared" si="18"/>
        <v>1.521066173</v>
      </c>
      <c r="AC46" s="31">
        <f t="shared" si="19"/>
        <v>-0.5657388777</v>
      </c>
      <c r="AD46" s="31">
        <f t="shared" si="20"/>
        <v>-0.6901451555</v>
      </c>
      <c r="AE46" s="31">
        <f t="shared" si="21"/>
        <v>1.270109465</v>
      </c>
      <c r="AF46" s="31">
        <f t="shared" si="22"/>
        <v>-0.6707948184</v>
      </c>
      <c r="AG46" s="23"/>
    </row>
    <row r="47">
      <c r="A47" s="29">
        <v>1510.0</v>
      </c>
      <c r="B47" s="30">
        <v>800.0</v>
      </c>
      <c r="C47" s="14">
        <v>10.0</v>
      </c>
      <c r="D47" s="15">
        <v>21.0</v>
      </c>
      <c r="E47" s="16">
        <v>14.0</v>
      </c>
      <c r="F47" s="17">
        <v>8.0</v>
      </c>
      <c r="G47" s="18">
        <v>28.0</v>
      </c>
      <c r="H47" s="19">
        <v>4.0</v>
      </c>
      <c r="I47" s="20">
        <v>20.0</v>
      </c>
      <c r="J47" s="21">
        <v>66.0</v>
      </c>
      <c r="K47" s="22">
        <v>12.0</v>
      </c>
      <c r="L47" s="75">
        <f t="shared" si="2"/>
        <v>0.6994535519</v>
      </c>
      <c r="M47" s="62">
        <f t="shared" si="3"/>
        <v>28</v>
      </c>
      <c r="N47" s="63">
        <f t="shared" si="4"/>
        <v>28</v>
      </c>
      <c r="O47" s="63">
        <f t="shared" si="5"/>
        <v>43</v>
      </c>
      <c r="P47" s="63">
        <f t="shared" si="6"/>
        <v>12</v>
      </c>
      <c r="Q47" s="63">
        <f t="shared" si="7"/>
        <v>100</v>
      </c>
      <c r="R47" s="65">
        <f t="shared" si="8"/>
        <v>0.2181818182</v>
      </c>
      <c r="S47" s="65">
        <f t="shared" si="9"/>
        <v>0.218579235</v>
      </c>
      <c r="T47" s="66">
        <f t="shared" si="10"/>
        <v>0.21875</v>
      </c>
      <c r="U47" s="23">
        <f t="shared" si="11"/>
        <v>0.6994535519</v>
      </c>
      <c r="V47" s="27">
        <f t="shared" si="12"/>
        <v>0.2213555367</v>
      </c>
      <c r="W47" s="27">
        <f t="shared" si="13"/>
        <v>0.3356171792</v>
      </c>
      <c r="X47" s="27">
        <f t="shared" si="14"/>
        <v>-0.1197918484</v>
      </c>
      <c r="Y47" s="27">
        <f t="shared" si="15"/>
        <v>-0.03160389477</v>
      </c>
      <c r="Z47" s="27">
        <f t="shared" si="16"/>
        <v>0.06215767821</v>
      </c>
      <c r="AA47" s="27">
        <f t="shared" si="17"/>
        <v>-0.03009445165</v>
      </c>
      <c r="AB47" s="31">
        <f t="shared" si="18"/>
        <v>1.523528264</v>
      </c>
      <c r="AC47" s="31">
        <f t="shared" si="19"/>
        <v>-0.5609880154</v>
      </c>
      <c r="AD47" s="31">
        <f t="shared" si="20"/>
        <v>-0.7160247825</v>
      </c>
      <c r="AE47" s="31">
        <f t="shared" si="21"/>
        <v>1.248733966</v>
      </c>
      <c r="AF47" s="31">
        <f t="shared" si="22"/>
        <v>-0.6869268396</v>
      </c>
      <c r="AG47" s="23"/>
    </row>
    <row r="48">
      <c r="A48" s="29">
        <v>1514.0</v>
      </c>
      <c r="B48" s="30">
        <v>1905.0</v>
      </c>
      <c r="C48" s="14">
        <v>18.0</v>
      </c>
      <c r="D48" s="15">
        <v>30.0</v>
      </c>
      <c r="E48" s="16">
        <v>30.0</v>
      </c>
      <c r="F48" s="17">
        <v>32.0</v>
      </c>
      <c r="G48" s="18">
        <v>91.0</v>
      </c>
      <c r="H48" s="19">
        <v>18.0</v>
      </c>
      <c r="I48" s="20">
        <v>38.0</v>
      </c>
      <c r="J48" s="21">
        <v>69.0</v>
      </c>
      <c r="K48" s="22">
        <v>30.0</v>
      </c>
      <c r="L48" s="75">
        <f t="shared" si="2"/>
        <v>0.6404494382</v>
      </c>
      <c r="M48" s="62">
        <f t="shared" si="3"/>
        <v>91</v>
      </c>
      <c r="N48" s="63">
        <f t="shared" si="4"/>
        <v>91</v>
      </c>
      <c r="O48" s="63">
        <f t="shared" si="5"/>
        <v>78</v>
      </c>
      <c r="P48" s="63">
        <f t="shared" si="6"/>
        <v>50</v>
      </c>
      <c r="Q48" s="63">
        <f t="shared" si="7"/>
        <v>137</v>
      </c>
      <c r="R48" s="65">
        <f t="shared" si="8"/>
        <v>0.390625</v>
      </c>
      <c r="S48" s="65">
        <f t="shared" si="9"/>
        <v>0.3960674157</v>
      </c>
      <c r="T48" s="66">
        <f t="shared" si="10"/>
        <v>0.399122807</v>
      </c>
      <c r="U48" s="23">
        <f t="shared" si="11"/>
        <v>0.6404494382</v>
      </c>
      <c r="V48" s="27">
        <f t="shared" si="12"/>
        <v>0.4001577957</v>
      </c>
      <c r="W48" s="27">
        <f t="shared" si="13"/>
        <v>0.608141157</v>
      </c>
      <c r="X48" s="27">
        <f t="shared" si="14"/>
        <v>-0.2144710828</v>
      </c>
      <c r="Y48" s="27">
        <f t="shared" si="15"/>
        <v>-0.1037674234</v>
      </c>
      <c r="Z48" s="27">
        <f t="shared" si="16"/>
        <v>0.2016491868</v>
      </c>
      <c r="AA48" s="27">
        <f t="shared" si="17"/>
        <v>-0.09646491608</v>
      </c>
      <c r="AB48" s="31">
        <f t="shared" si="18"/>
        <v>1.532835432</v>
      </c>
      <c r="AC48" s="31">
        <f t="shared" si="19"/>
        <v>-0.551695543</v>
      </c>
      <c r="AD48" s="31">
        <f t="shared" si="20"/>
        <v>-0.6680870429</v>
      </c>
      <c r="AE48" s="31">
        <f t="shared" si="21"/>
        <v>1.296679118</v>
      </c>
      <c r="AF48" s="31">
        <f t="shared" si="22"/>
        <v>-0.6389753757</v>
      </c>
      <c r="AG48" s="23"/>
    </row>
    <row r="49">
      <c r="A49" s="29">
        <v>1517.0</v>
      </c>
      <c r="B49" s="30">
        <v>2627.0</v>
      </c>
      <c r="C49" s="14">
        <v>32.0</v>
      </c>
      <c r="D49" s="15">
        <v>37.0</v>
      </c>
      <c r="E49" s="16">
        <v>34.0</v>
      </c>
      <c r="F49" s="17">
        <v>61.0</v>
      </c>
      <c r="G49" s="18">
        <v>209.0</v>
      </c>
      <c r="H49" s="19">
        <v>21.0</v>
      </c>
      <c r="I49" s="20">
        <v>93.0</v>
      </c>
      <c r="J49" s="21">
        <v>147.0</v>
      </c>
      <c r="K49" s="22">
        <v>60.0</v>
      </c>
      <c r="L49" s="75">
        <f t="shared" si="2"/>
        <v>0.6959654179</v>
      </c>
      <c r="M49" s="62">
        <f t="shared" si="3"/>
        <v>210</v>
      </c>
      <c r="N49" s="63">
        <f t="shared" si="4"/>
        <v>209</v>
      </c>
      <c r="O49" s="63">
        <f t="shared" si="5"/>
        <v>129</v>
      </c>
      <c r="P49" s="63">
        <f t="shared" si="6"/>
        <v>82</v>
      </c>
      <c r="Q49" s="63">
        <f t="shared" si="7"/>
        <v>274</v>
      </c>
      <c r="R49" s="65">
        <f t="shared" si="8"/>
        <v>0.3886255924</v>
      </c>
      <c r="S49" s="65">
        <f t="shared" si="9"/>
        <v>0.4193083573</v>
      </c>
      <c r="T49" s="66">
        <f t="shared" si="10"/>
        <v>0.4327122153</v>
      </c>
      <c r="U49" s="23">
        <f t="shared" si="11"/>
        <v>0.6959654179</v>
      </c>
      <c r="V49" s="27">
        <f t="shared" si="12"/>
        <v>0.4361304474</v>
      </c>
      <c r="W49" s="27">
        <f t="shared" si="13"/>
        <v>0.6438264282</v>
      </c>
      <c r="X49" s="27">
        <f t="shared" si="14"/>
        <v>-0.2133733161</v>
      </c>
      <c r="Y49" s="27">
        <f t="shared" si="15"/>
        <v>-0.1163027117</v>
      </c>
      <c r="Z49" s="27">
        <f t="shared" si="16"/>
        <v>0.2123891082</v>
      </c>
      <c r="AA49" s="27">
        <f t="shared" si="17"/>
        <v>-0.0954799352</v>
      </c>
      <c r="AB49" s="31">
        <f t="shared" si="18"/>
        <v>1.527296523</v>
      </c>
      <c r="AC49" s="31">
        <f t="shared" si="19"/>
        <v>-0.5578416667</v>
      </c>
      <c r="AD49" s="31">
        <f t="shared" si="20"/>
        <v>-0.6809309821</v>
      </c>
      <c r="AE49" s="31">
        <f t="shared" si="21"/>
        <v>1.282392141</v>
      </c>
      <c r="AF49" s="31">
        <f t="shared" si="22"/>
        <v>-0.6548252983</v>
      </c>
      <c r="AG49" s="23"/>
    </row>
    <row r="50">
      <c r="A50" s="29">
        <v>1518.0</v>
      </c>
      <c r="B50" s="30">
        <v>2532.0</v>
      </c>
      <c r="C50" s="14">
        <v>29.0</v>
      </c>
      <c r="D50" s="15">
        <v>32.0</v>
      </c>
      <c r="E50" s="16">
        <v>39.0</v>
      </c>
      <c r="F50" s="17">
        <v>69.0</v>
      </c>
      <c r="G50" s="18">
        <v>229.0</v>
      </c>
      <c r="H50" s="19">
        <v>32.0</v>
      </c>
      <c r="I50" s="20">
        <v>70.0</v>
      </c>
      <c r="J50" s="21">
        <v>115.0</v>
      </c>
      <c r="K50" s="22">
        <v>64.0</v>
      </c>
      <c r="L50" s="75">
        <f t="shared" si="2"/>
        <v>0.6671575847</v>
      </c>
      <c r="M50" s="62">
        <f t="shared" si="3"/>
        <v>229</v>
      </c>
      <c r="N50" s="63">
        <f t="shared" si="4"/>
        <v>229</v>
      </c>
      <c r="O50" s="63">
        <f t="shared" si="5"/>
        <v>125</v>
      </c>
      <c r="P50" s="63">
        <f t="shared" si="6"/>
        <v>101</v>
      </c>
      <c r="Q50" s="63">
        <f t="shared" si="7"/>
        <v>224</v>
      </c>
      <c r="R50" s="65">
        <f t="shared" si="8"/>
        <v>0.4469026549</v>
      </c>
      <c r="S50" s="65">
        <f t="shared" si="9"/>
        <v>0.4860088365</v>
      </c>
      <c r="T50" s="66">
        <f t="shared" si="10"/>
        <v>0.5055187638</v>
      </c>
      <c r="U50" s="23">
        <f t="shared" si="11"/>
        <v>0.6671575847</v>
      </c>
      <c r="V50" s="27">
        <f t="shared" si="12"/>
        <v>0.5065227542</v>
      </c>
      <c r="W50" s="27">
        <f t="shared" si="13"/>
        <v>0.7462415852</v>
      </c>
      <c r="X50" s="27">
        <f t="shared" si="14"/>
        <v>-0.2453701025</v>
      </c>
      <c r="Y50" s="27">
        <f t="shared" si="15"/>
        <v>-0.1562468013</v>
      </c>
      <c r="Z50" s="27">
        <f t="shared" si="16"/>
        <v>0.2830899332</v>
      </c>
      <c r="AA50" s="27">
        <f t="shared" si="17"/>
        <v>-0.1262627345</v>
      </c>
      <c r="AB50" s="31">
        <f t="shared" si="18"/>
        <v>1.533382809</v>
      </c>
      <c r="AC50" s="31">
        <f t="shared" si="19"/>
        <v>-0.5512925248</v>
      </c>
      <c r="AD50" s="31">
        <f t="shared" si="20"/>
        <v>-0.665739782</v>
      </c>
      <c r="AE50" s="31">
        <f t="shared" si="21"/>
        <v>1.298746362</v>
      </c>
      <c r="AF50" s="31">
        <f t="shared" si="22"/>
        <v>-0.637219414</v>
      </c>
      <c r="AG50" s="23"/>
    </row>
    <row r="51">
      <c r="A51" s="29">
        <v>1525.0</v>
      </c>
      <c r="B51" s="30">
        <v>1983.0</v>
      </c>
      <c r="C51" s="14">
        <v>13.0</v>
      </c>
      <c r="D51" s="15">
        <v>20.0</v>
      </c>
      <c r="E51" s="16">
        <v>18.0</v>
      </c>
      <c r="F51" s="17">
        <v>45.0</v>
      </c>
      <c r="G51" s="18">
        <v>167.0</v>
      </c>
      <c r="H51" s="19">
        <v>28.0</v>
      </c>
      <c r="I51" s="20">
        <v>26.0</v>
      </c>
      <c r="J51" s="21">
        <v>77.0</v>
      </c>
      <c r="K51" s="22">
        <v>40.0</v>
      </c>
      <c r="L51" s="75">
        <f t="shared" si="2"/>
        <v>0.66359447</v>
      </c>
      <c r="M51" s="62">
        <f t="shared" si="3"/>
        <v>167</v>
      </c>
      <c r="N51" s="63">
        <f t="shared" si="4"/>
        <v>167</v>
      </c>
      <c r="O51" s="63">
        <f t="shared" si="5"/>
        <v>73</v>
      </c>
      <c r="P51" s="63">
        <f t="shared" si="6"/>
        <v>73</v>
      </c>
      <c r="Q51" s="63">
        <f t="shared" si="7"/>
        <v>121</v>
      </c>
      <c r="R51" s="65">
        <f t="shared" si="8"/>
        <v>0.5</v>
      </c>
      <c r="S51" s="65">
        <f t="shared" si="9"/>
        <v>0.5529953917</v>
      </c>
      <c r="T51" s="66">
        <f t="shared" si="10"/>
        <v>0.5798611111</v>
      </c>
      <c r="U51" s="23">
        <f t="shared" si="11"/>
        <v>0.66359447</v>
      </c>
      <c r="V51" s="27">
        <f t="shared" si="12"/>
        <v>0.5796882404</v>
      </c>
      <c r="W51" s="27">
        <f t="shared" si="13"/>
        <v>0.8490959972</v>
      </c>
      <c r="X51" s="27">
        <f t="shared" si="14"/>
        <v>-0.274522986</v>
      </c>
      <c r="Y51" s="27">
        <f t="shared" si="15"/>
        <v>-0.2022860007</v>
      </c>
      <c r="Z51" s="27">
        <f t="shared" si="16"/>
        <v>0.3603784742</v>
      </c>
      <c r="AA51" s="27">
        <f t="shared" si="17"/>
        <v>-0.1580481185</v>
      </c>
      <c r="AB51" s="31">
        <f t="shared" si="18"/>
        <v>1.535761203</v>
      </c>
      <c r="AC51" s="31">
        <f t="shared" si="19"/>
        <v>-0.5487002305</v>
      </c>
      <c r="AD51" s="31">
        <f t="shared" si="20"/>
        <v>-0.6609239707</v>
      </c>
      <c r="AE51" s="31">
        <f t="shared" si="21"/>
        <v>1.303994031</v>
      </c>
      <c r="AF51" s="31">
        <f t="shared" si="22"/>
        <v>-0.631500991</v>
      </c>
      <c r="AG51" s="23"/>
    </row>
    <row r="52">
      <c r="A52" s="29">
        <v>1550.0</v>
      </c>
      <c r="B52" s="30">
        <v>961.0</v>
      </c>
      <c r="C52" s="14">
        <v>12.0</v>
      </c>
      <c r="D52" s="15">
        <v>7.0</v>
      </c>
      <c r="E52" s="16">
        <v>14.0</v>
      </c>
      <c r="F52" s="17">
        <v>17.0</v>
      </c>
      <c r="G52" s="18">
        <v>70.0</v>
      </c>
      <c r="H52" s="19">
        <v>10.0</v>
      </c>
      <c r="I52" s="20">
        <v>19.0</v>
      </c>
      <c r="J52" s="21">
        <v>42.0</v>
      </c>
      <c r="K52" s="22">
        <v>33.0</v>
      </c>
      <c r="L52" s="75">
        <f t="shared" si="2"/>
        <v>0.6473214286</v>
      </c>
      <c r="M52" s="62">
        <f t="shared" si="3"/>
        <v>70</v>
      </c>
      <c r="N52" s="63">
        <f t="shared" si="4"/>
        <v>70</v>
      </c>
      <c r="O52" s="63">
        <f t="shared" si="5"/>
        <v>52</v>
      </c>
      <c r="P52" s="63">
        <f t="shared" si="6"/>
        <v>27</v>
      </c>
      <c r="Q52" s="63">
        <f t="shared" si="7"/>
        <v>75</v>
      </c>
      <c r="R52" s="65">
        <f t="shared" si="8"/>
        <v>0.3417721519</v>
      </c>
      <c r="S52" s="65">
        <f t="shared" si="9"/>
        <v>0.4330357143</v>
      </c>
      <c r="T52" s="66">
        <f t="shared" si="10"/>
        <v>0.4827586207</v>
      </c>
      <c r="U52" s="23">
        <f t="shared" si="11"/>
        <v>0.6473214286</v>
      </c>
      <c r="V52" s="27">
        <f t="shared" si="12"/>
        <v>0.4773366364</v>
      </c>
      <c r="W52" s="27">
        <f t="shared" si="13"/>
        <v>0.6649040791</v>
      </c>
      <c r="X52" s="27">
        <f t="shared" si="14"/>
        <v>-0.1876486233</v>
      </c>
      <c r="Y52" s="27">
        <f t="shared" si="15"/>
        <v>-0.1240424215</v>
      </c>
      <c r="Z52" s="27">
        <f t="shared" si="16"/>
        <v>0.1928979954</v>
      </c>
      <c r="AA52" s="27">
        <f t="shared" si="17"/>
        <v>-0.07384526735</v>
      </c>
      <c r="AB52" s="31">
        <f t="shared" si="18"/>
        <v>1.547969466</v>
      </c>
      <c r="AC52" s="31">
        <f t="shared" si="19"/>
        <v>-0.5331816477</v>
      </c>
      <c r="AD52" s="31">
        <f t="shared" si="20"/>
        <v>-0.632575094</v>
      </c>
      <c r="AE52" s="31">
        <f t="shared" si="21"/>
        <v>1.340003956</v>
      </c>
      <c r="AF52" s="31">
        <f t="shared" si="22"/>
        <v>-0.5857746363</v>
      </c>
      <c r="AG52" s="23"/>
    </row>
    <row r="53">
      <c r="A53" s="29">
        <v>1602.0</v>
      </c>
      <c r="B53" s="30">
        <v>2360.0</v>
      </c>
      <c r="C53" s="14">
        <v>18.0</v>
      </c>
      <c r="D53" s="15">
        <v>16.0</v>
      </c>
      <c r="E53" s="16">
        <v>15.0</v>
      </c>
      <c r="F53" s="17">
        <v>44.0</v>
      </c>
      <c r="G53" s="18">
        <v>101.0</v>
      </c>
      <c r="H53" s="19">
        <v>23.0</v>
      </c>
      <c r="I53" s="20">
        <v>31.0</v>
      </c>
      <c r="J53" s="21">
        <v>39.0</v>
      </c>
      <c r="K53" s="22">
        <v>23.0</v>
      </c>
      <c r="L53" s="75">
        <f t="shared" si="2"/>
        <v>0.6</v>
      </c>
      <c r="M53" s="62">
        <f t="shared" si="3"/>
        <v>101</v>
      </c>
      <c r="N53" s="63">
        <f t="shared" si="4"/>
        <v>101</v>
      </c>
      <c r="O53" s="63">
        <f t="shared" si="5"/>
        <v>57</v>
      </c>
      <c r="P53" s="63">
        <f t="shared" si="6"/>
        <v>67</v>
      </c>
      <c r="Q53" s="63">
        <f t="shared" si="7"/>
        <v>85</v>
      </c>
      <c r="R53" s="65">
        <f t="shared" si="8"/>
        <v>0.5403225806</v>
      </c>
      <c r="S53" s="65">
        <f t="shared" si="9"/>
        <v>0.5419354839</v>
      </c>
      <c r="T53" s="66">
        <f t="shared" si="10"/>
        <v>0.5430107527</v>
      </c>
      <c r="U53" s="23">
        <f t="shared" si="11"/>
        <v>0.6</v>
      </c>
      <c r="V53" s="27">
        <f t="shared" si="12"/>
        <v>0.5433323303</v>
      </c>
      <c r="W53" s="27">
        <f t="shared" si="13"/>
        <v>0.8321140773</v>
      </c>
      <c r="X53" s="27">
        <f t="shared" si="14"/>
        <v>-0.2966619365</v>
      </c>
      <c r="Y53" s="27">
        <f t="shared" si="15"/>
        <v>-0.1942754751</v>
      </c>
      <c r="Z53" s="27">
        <f t="shared" si="16"/>
        <v>0.3816524293</v>
      </c>
      <c r="AA53" s="27">
        <f t="shared" si="17"/>
        <v>-0.1845676389</v>
      </c>
      <c r="AB53" s="31">
        <f t="shared" si="18"/>
        <v>1.534855208</v>
      </c>
      <c r="AC53" s="31">
        <f t="shared" si="19"/>
        <v>-0.5496411305</v>
      </c>
      <c r="AD53" s="31">
        <f t="shared" si="20"/>
        <v>-0.6625842106</v>
      </c>
      <c r="AE53" s="31">
        <f t="shared" si="21"/>
        <v>1.302270606</v>
      </c>
      <c r="AF53" s="31">
        <f t="shared" si="22"/>
        <v>-0.6332939613</v>
      </c>
      <c r="AG53" s="23"/>
    </row>
    <row r="54">
      <c r="A54" s="29">
        <v>1605.0</v>
      </c>
      <c r="B54" s="30">
        <v>3022.0</v>
      </c>
      <c r="C54" s="14">
        <v>9.0</v>
      </c>
      <c r="D54" s="15">
        <v>7.0</v>
      </c>
      <c r="E54" s="16">
        <v>9.0</v>
      </c>
      <c r="F54" s="17">
        <v>33.0</v>
      </c>
      <c r="G54" s="18">
        <v>164.0</v>
      </c>
      <c r="H54" s="19">
        <v>29.0</v>
      </c>
      <c r="I54" s="20">
        <v>18.0</v>
      </c>
      <c r="J54" s="21">
        <v>34.0</v>
      </c>
      <c r="K54" s="22">
        <v>14.0</v>
      </c>
      <c r="L54" s="75">
        <f t="shared" si="2"/>
        <v>0.7097791798</v>
      </c>
      <c r="M54" s="62">
        <f t="shared" si="3"/>
        <v>164</v>
      </c>
      <c r="N54" s="63">
        <f t="shared" si="4"/>
        <v>164</v>
      </c>
      <c r="O54" s="63">
        <f t="shared" si="5"/>
        <v>30</v>
      </c>
      <c r="P54" s="63">
        <f t="shared" si="6"/>
        <v>62</v>
      </c>
      <c r="Q54" s="63">
        <f t="shared" si="7"/>
        <v>61</v>
      </c>
      <c r="R54" s="65">
        <f t="shared" si="8"/>
        <v>0.6739130435</v>
      </c>
      <c r="S54" s="65">
        <f t="shared" si="9"/>
        <v>0.7129337539</v>
      </c>
      <c r="T54" s="66">
        <f t="shared" si="10"/>
        <v>0.7288888889</v>
      </c>
      <c r="U54" s="23">
        <f t="shared" si="11"/>
        <v>0.7097791798</v>
      </c>
      <c r="V54" s="27">
        <f t="shared" si="12"/>
        <v>0.732611369</v>
      </c>
      <c r="W54" s="27">
        <f t="shared" si="13"/>
        <v>1.094673131</v>
      </c>
      <c r="X54" s="27">
        <f t="shared" si="14"/>
        <v>-0.370009242</v>
      </c>
      <c r="Y54" s="27">
        <f t="shared" si="15"/>
        <v>-0.3362181528</v>
      </c>
      <c r="Z54" s="27">
        <f t="shared" si="16"/>
        <v>0.6262105279</v>
      </c>
      <c r="AA54" s="27">
        <f t="shared" si="17"/>
        <v>-0.2871157691</v>
      </c>
      <c r="AB54" s="31">
        <f t="shared" si="18"/>
        <v>1.53022724</v>
      </c>
      <c r="AC54" s="31">
        <f t="shared" si="19"/>
        <v>-0.5545696521</v>
      </c>
      <c r="AD54" s="31">
        <f t="shared" si="20"/>
        <v>-0.6688130287</v>
      </c>
      <c r="AE54" s="31">
        <f t="shared" si="21"/>
        <v>1.295620998</v>
      </c>
      <c r="AF54" s="31">
        <f t="shared" si="22"/>
        <v>-0.6403889025</v>
      </c>
      <c r="AG54" s="23"/>
    </row>
    <row r="55">
      <c r="A55" s="29">
        <v>1606.0</v>
      </c>
      <c r="B55" s="30">
        <v>2356.0</v>
      </c>
      <c r="C55" s="14">
        <v>26.0</v>
      </c>
      <c r="D55" s="15">
        <v>33.0</v>
      </c>
      <c r="E55" s="16">
        <v>29.0</v>
      </c>
      <c r="F55" s="17">
        <v>53.0</v>
      </c>
      <c r="G55" s="18">
        <v>137.0</v>
      </c>
      <c r="H55" s="19">
        <v>38.0</v>
      </c>
      <c r="I55" s="20">
        <v>44.0</v>
      </c>
      <c r="J55" s="21">
        <v>79.0</v>
      </c>
      <c r="K55" s="22">
        <v>56.0</v>
      </c>
      <c r="L55" s="75">
        <f t="shared" si="2"/>
        <v>0.5838383838</v>
      </c>
      <c r="M55" s="62">
        <f t="shared" si="3"/>
        <v>137</v>
      </c>
      <c r="N55" s="63">
        <f t="shared" si="4"/>
        <v>137</v>
      </c>
      <c r="O55" s="63">
        <f t="shared" si="5"/>
        <v>115</v>
      </c>
      <c r="P55" s="63">
        <f t="shared" si="6"/>
        <v>91</v>
      </c>
      <c r="Q55" s="63">
        <f t="shared" si="7"/>
        <v>152</v>
      </c>
      <c r="R55" s="65">
        <f t="shared" si="8"/>
        <v>0.4417475728</v>
      </c>
      <c r="S55" s="65">
        <f t="shared" si="9"/>
        <v>0.4606060606</v>
      </c>
      <c r="T55" s="66">
        <f t="shared" si="10"/>
        <v>0.4740484429</v>
      </c>
      <c r="U55" s="23">
        <f t="shared" si="11"/>
        <v>0.5838383838</v>
      </c>
      <c r="V55" s="27">
        <f t="shared" si="12"/>
        <v>0.4712598049</v>
      </c>
      <c r="W55" s="27">
        <f t="shared" si="13"/>
        <v>0.7072369286</v>
      </c>
      <c r="X55" s="27">
        <f t="shared" si="14"/>
        <v>-0.2425397255</v>
      </c>
      <c r="Y55" s="27">
        <f t="shared" si="15"/>
        <v>-0.1403402029</v>
      </c>
      <c r="Z55" s="27">
        <f t="shared" si="16"/>
        <v>0.2651985503</v>
      </c>
      <c r="AA55" s="27">
        <f t="shared" si="17"/>
        <v>-0.1233666198</v>
      </c>
      <c r="AB55" s="31">
        <f t="shared" si="18"/>
        <v>1.541502875</v>
      </c>
      <c r="AC55" s="31">
        <f t="shared" si="19"/>
        <v>-0.542733231</v>
      </c>
      <c r="AD55" s="31">
        <f t="shared" si="20"/>
        <v>-0.6483451097</v>
      </c>
      <c r="AE55" s="31">
        <f t="shared" si="21"/>
        <v>1.317074108</v>
      </c>
      <c r="AF55" s="31">
        <f t="shared" si="22"/>
        <v>-0.6179020933</v>
      </c>
      <c r="AG55" s="23"/>
    </row>
    <row r="56">
      <c r="A56" s="29">
        <v>1609.0</v>
      </c>
      <c r="B56" s="30">
        <v>2098.0</v>
      </c>
      <c r="C56" s="14">
        <v>15.0</v>
      </c>
      <c r="D56" s="15">
        <v>8.0</v>
      </c>
      <c r="E56" s="16">
        <v>13.0</v>
      </c>
      <c r="F56" s="17">
        <v>27.0</v>
      </c>
      <c r="G56" s="18">
        <v>80.0</v>
      </c>
      <c r="H56" s="19">
        <v>21.0</v>
      </c>
      <c r="I56" s="20">
        <v>27.0</v>
      </c>
      <c r="J56" s="21">
        <v>25.0</v>
      </c>
      <c r="K56" s="22">
        <v>20.0</v>
      </c>
      <c r="L56" s="75">
        <f t="shared" si="2"/>
        <v>0.6144067797</v>
      </c>
      <c r="M56" s="62">
        <f t="shared" si="3"/>
        <v>80</v>
      </c>
      <c r="N56" s="63">
        <f t="shared" si="4"/>
        <v>80</v>
      </c>
      <c r="O56" s="63">
        <f t="shared" si="5"/>
        <v>43</v>
      </c>
      <c r="P56" s="63">
        <f t="shared" si="6"/>
        <v>48</v>
      </c>
      <c r="Q56" s="63">
        <f t="shared" si="7"/>
        <v>65</v>
      </c>
      <c r="R56" s="65">
        <f t="shared" si="8"/>
        <v>0.5274725275</v>
      </c>
      <c r="S56" s="65">
        <f t="shared" si="9"/>
        <v>0.5423728814</v>
      </c>
      <c r="T56" s="66">
        <f t="shared" si="10"/>
        <v>0.5517241379</v>
      </c>
      <c r="U56" s="23">
        <f t="shared" si="11"/>
        <v>0.6144067797</v>
      </c>
      <c r="V56" s="27">
        <f t="shared" si="12"/>
        <v>0.5506441062</v>
      </c>
      <c r="W56" s="27">
        <f t="shared" si="13"/>
        <v>0.8327856786</v>
      </c>
      <c r="X56" s="27">
        <f t="shared" si="14"/>
        <v>-0.2896066665</v>
      </c>
      <c r="Y56" s="27">
        <f t="shared" si="15"/>
        <v>-0.1945892021</v>
      </c>
      <c r="Z56" s="27">
        <f t="shared" si="16"/>
        <v>0.3728766064</v>
      </c>
      <c r="AA56" s="27">
        <f t="shared" si="17"/>
        <v>-0.1758931844</v>
      </c>
      <c r="AB56" s="31">
        <f t="shared" si="18"/>
        <v>1.537439904</v>
      </c>
      <c r="AC56" s="31">
        <f t="shared" si="19"/>
        <v>-0.5469984118</v>
      </c>
      <c r="AD56" s="31">
        <f t="shared" si="20"/>
        <v>-0.6578177948</v>
      </c>
      <c r="AE56" s="31">
        <f t="shared" si="21"/>
        <v>1.307144004</v>
      </c>
      <c r="AF56" s="31">
        <f t="shared" si="22"/>
        <v>-0.6283106411</v>
      </c>
      <c r="AG56" s="23"/>
    </row>
    <row r="57">
      <c r="A57" s="29">
        <v>1613.0</v>
      </c>
      <c r="B57" s="30">
        <v>2332.0</v>
      </c>
      <c r="C57" s="14">
        <v>14.0</v>
      </c>
      <c r="D57" s="15">
        <v>12.0</v>
      </c>
      <c r="E57" s="16">
        <v>4.0</v>
      </c>
      <c r="F57" s="17">
        <v>31.0</v>
      </c>
      <c r="G57" s="18">
        <v>110.0</v>
      </c>
      <c r="H57" s="19">
        <v>29.0</v>
      </c>
      <c r="I57" s="20">
        <v>16.0</v>
      </c>
      <c r="J57" s="21">
        <v>23.0</v>
      </c>
      <c r="K57" s="22">
        <v>25.0</v>
      </c>
      <c r="L57" s="75">
        <f t="shared" si="2"/>
        <v>0.5795454545</v>
      </c>
      <c r="M57" s="62">
        <f t="shared" si="3"/>
        <v>106</v>
      </c>
      <c r="N57" s="63">
        <f t="shared" si="4"/>
        <v>110</v>
      </c>
      <c r="O57" s="63">
        <f t="shared" si="5"/>
        <v>51</v>
      </c>
      <c r="P57" s="63">
        <f t="shared" si="6"/>
        <v>60</v>
      </c>
      <c r="Q57" s="63">
        <f t="shared" si="7"/>
        <v>43</v>
      </c>
      <c r="R57" s="65">
        <f t="shared" si="8"/>
        <v>0.5405405405</v>
      </c>
      <c r="S57" s="65">
        <f t="shared" si="9"/>
        <v>0.6439393939</v>
      </c>
      <c r="T57" s="66">
        <f t="shared" si="10"/>
        <v>0.7189542484</v>
      </c>
      <c r="U57" s="23">
        <f t="shared" si="11"/>
        <v>0.5795454545</v>
      </c>
      <c r="V57" s="27">
        <f t="shared" si="12"/>
        <v>0.6916873054</v>
      </c>
      <c r="W57" s="27">
        <f t="shared" si="13"/>
        <v>0.9887358377</v>
      </c>
      <c r="X57" s="27">
        <f t="shared" si="14"/>
        <v>-0.2967816065</v>
      </c>
      <c r="Y57" s="27">
        <f t="shared" si="15"/>
        <v>-0.2742917801</v>
      </c>
      <c r="Z57" s="27">
        <f t="shared" si="16"/>
        <v>0.453670554</v>
      </c>
      <c r="AA57" s="27">
        <f t="shared" si="17"/>
        <v>-0.1847165738</v>
      </c>
      <c r="AB57" s="31">
        <f t="shared" si="18"/>
        <v>1.577792553</v>
      </c>
      <c r="AC57" s="31">
        <f t="shared" si="19"/>
        <v>-0.4986021275</v>
      </c>
      <c r="AD57" s="31">
        <f t="shared" si="20"/>
        <v>-0.5957315933</v>
      </c>
      <c r="AE57" s="31">
        <f t="shared" si="21"/>
        <v>1.381705138</v>
      </c>
      <c r="AF57" s="31">
        <f t="shared" si="22"/>
        <v>-0.5388713617</v>
      </c>
      <c r="AG57" s="23"/>
    </row>
    <row r="58">
      <c r="A58" s="29">
        <v>1614.0</v>
      </c>
      <c r="B58" s="30">
        <v>1812.0</v>
      </c>
      <c r="C58" s="14">
        <v>17.0</v>
      </c>
      <c r="D58" s="15">
        <v>7.0</v>
      </c>
      <c r="E58" s="16">
        <v>14.0</v>
      </c>
      <c r="F58" s="17">
        <v>22.0</v>
      </c>
      <c r="G58" s="18">
        <v>89.0</v>
      </c>
      <c r="H58" s="19">
        <v>25.0</v>
      </c>
      <c r="I58" s="20">
        <v>22.0</v>
      </c>
      <c r="J58" s="21">
        <v>20.0</v>
      </c>
      <c r="K58" s="22">
        <v>18.0</v>
      </c>
      <c r="L58" s="75">
        <f t="shared" si="2"/>
        <v>0.6196581197</v>
      </c>
      <c r="M58" s="62">
        <f t="shared" si="3"/>
        <v>89</v>
      </c>
      <c r="N58" s="63">
        <f t="shared" si="4"/>
        <v>89</v>
      </c>
      <c r="O58" s="63">
        <f t="shared" si="5"/>
        <v>42</v>
      </c>
      <c r="P58" s="63">
        <f t="shared" si="6"/>
        <v>47</v>
      </c>
      <c r="Q58" s="63">
        <f t="shared" si="7"/>
        <v>56</v>
      </c>
      <c r="R58" s="65">
        <f t="shared" si="8"/>
        <v>0.5280898876</v>
      </c>
      <c r="S58" s="65">
        <f t="shared" si="9"/>
        <v>0.5811965812</v>
      </c>
      <c r="T58" s="66">
        <f t="shared" si="10"/>
        <v>0.6137931034</v>
      </c>
      <c r="U58" s="23">
        <f t="shared" si="11"/>
        <v>0.6196581197</v>
      </c>
      <c r="V58" s="27">
        <f t="shared" si="12"/>
        <v>0.6078086736</v>
      </c>
      <c r="W58" s="27">
        <f t="shared" si="13"/>
        <v>0.892397474</v>
      </c>
      <c r="X58" s="27">
        <f t="shared" si="14"/>
        <v>-0.2899456257</v>
      </c>
      <c r="Y58" s="27">
        <f t="shared" si="15"/>
        <v>-0.2234441073</v>
      </c>
      <c r="Z58" s="27">
        <f t="shared" si="16"/>
        <v>0.4000352187</v>
      </c>
      <c r="AA58" s="27">
        <f t="shared" si="17"/>
        <v>-0.1763051603</v>
      </c>
      <c r="AB58" s="31">
        <f t="shared" si="18"/>
        <v>1.545745335</v>
      </c>
      <c r="AC58" s="31">
        <f t="shared" si="19"/>
        <v>-0.5377137538</v>
      </c>
      <c r="AD58" s="31">
        <f t="shared" si="20"/>
        <v>-0.6437728211</v>
      </c>
      <c r="AE58" s="31">
        <f t="shared" si="21"/>
        <v>1.322866896</v>
      </c>
      <c r="AF58" s="31">
        <f t="shared" si="22"/>
        <v>-0.6107335928</v>
      </c>
      <c r="AG58" s="23"/>
    </row>
    <row r="59">
      <c r="A59" s="29">
        <v>1619.0</v>
      </c>
      <c r="B59" s="30">
        <v>2206.0</v>
      </c>
      <c r="C59" s="14">
        <v>12.0</v>
      </c>
      <c r="D59" s="15">
        <v>9.0</v>
      </c>
      <c r="E59" s="16">
        <v>27.0</v>
      </c>
      <c r="F59" s="17">
        <v>21.0</v>
      </c>
      <c r="G59" s="18">
        <v>83.0</v>
      </c>
      <c r="H59" s="19">
        <v>21.0</v>
      </c>
      <c r="I59" s="20">
        <v>24.0</v>
      </c>
      <c r="J59" s="21">
        <v>25.0</v>
      </c>
      <c r="K59" s="22">
        <v>20.0</v>
      </c>
      <c r="L59" s="75">
        <f t="shared" si="2"/>
        <v>0.6570247934</v>
      </c>
      <c r="M59" s="62">
        <f t="shared" si="3"/>
        <v>83</v>
      </c>
      <c r="N59" s="63">
        <f t="shared" si="4"/>
        <v>83</v>
      </c>
      <c r="O59" s="63">
        <f t="shared" si="5"/>
        <v>41</v>
      </c>
      <c r="P59" s="63">
        <f t="shared" si="6"/>
        <v>42</v>
      </c>
      <c r="Q59" s="63">
        <f t="shared" si="7"/>
        <v>76</v>
      </c>
      <c r="R59" s="65">
        <f t="shared" si="8"/>
        <v>0.5060240964</v>
      </c>
      <c r="S59" s="65">
        <f t="shared" si="9"/>
        <v>0.5165289256</v>
      </c>
      <c r="T59" s="66">
        <f t="shared" si="10"/>
        <v>0.5220125786</v>
      </c>
      <c r="U59" s="23">
        <f t="shared" si="11"/>
        <v>0.6570247934</v>
      </c>
      <c r="V59" s="27">
        <f t="shared" si="12"/>
        <v>0.5226472349</v>
      </c>
      <c r="W59" s="27">
        <f t="shared" si="13"/>
        <v>0.7931036131</v>
      </c>
      <c r="X59" s="27">
        <f t="shared" si="14"/>
        <v>-0.2778304919</v>
      </c>
      <c r="Y59" s="27">
        <f t="shared" si="15"/>
        <v>-0.1764867469</v>
      </c>
      <c r="Z59" s="27">
        <f t="shared" si="16"/>
        <v>0.3406694354</v>
      </c>
      <c r="AA59" s="27">
        <f t="shared" si="17"/>
        <v>-0.161879449</v>
      </c>
      <c r="AB59" s="31">
        <f t="shared" si="18"/>
        <v>1.5342199</v>
      </c>
      <c r="AC59" s="31">
        <f t="shared" si="19"/>
        <v>-0.5503001737</v>
      </c>
      <c r="AD59" s="31">
        <f t="shared" si="20"/>
        <v>-0.6638680228</v>
      </c>
      <c r="AE59" s="31">
        <f t="shared" si="21"/>
        <v>1.30094068</v>
      </c>
      <c r="AF59" s="31">
        <f t="shared" si="22"/>
        <v>-0.6346710155</v>
      </c>
      <c r="AG59" s="23"/>
    </row>
    <row r="60">
      <c r="A60" s="29">
        <v>1621.0</v>
      </c>
      <c r="B60" s="30">
        <v>1230.0</v>
      </c>
      <c r="C60" s="14">
        <v>12.0</v>
      </c>
      <c r="D60" s="15">
        <v>6.0</v>
      </c>
      <c r="E60" s="16">
        <v>8.0</v>
      </c>
      <c r="F60" s="17">
        <v>15.0</v>
      </c>
      <c r="G60" s="18">
        <v>59.0</v>
      </c>
      <c r="H60" s="19">
        <v>5.0</v>
      </c>
      <c r="I60" s="20">
        <v>9.0</v>
      </c>
      <c r="J60" s="21">
        <v>12.0</v>
      </c>
      <c r="K60" s="22">
        <v>11.0</v>
      </c>
      <c r="L60" s="75">
        <f t="shared" si="2"/>
        <v>0.6423357664</v>
      </c>
      <c r="M60" s="62">
        <f t="shared" si="3"/>
        <v>58</v>
      </c>
      <c r="N60" s="63">
        <f t="shared" si="4"/>
        <v>59</v>
      </c>
      <c r="O60" s="63">
        <f t="shared" si="5"/>
        <v>29</v>
      </c>
      <c r="P60" s="63">
        <f t="shared" si="6"/>
        <v>20</v>
      </c>
      <c r="Q60" s="63">
        <f t="shared" si="7"/>
        <v>29</v>
      </c>
      <c r="R60" s="65">
        <f t="shared" si="8"/>
        <v>0.4081632653</v>
      </c>
      <c r="S60" s="65">
        <f t="shared" si="9"/>
        <v>0.5766423358</v>
      </c>
      <c r="T60" s="66">
        <f t="shared" si="10"/>
        <v>0.6704545455</v>
      </c>
      <c r="U60" s="23">
        <f t="shared" si="11"/>
        <v>0.6423357664</v>
      </c>
      <c r="V60" s="27">
        <f t="shared" si="12"/>
        <v>0.6478639764</v>
      </c>
      <c r="W60" s="27">
        <f t="shared" si="13"/>
        <v>0.8854046643</v>
      </c>
      <c r="X60" s="27">
        <f t="shared" si="14"/>
        <v>-0.2241003967</v>
      </c>
      <c r="Y60" s="27">
        <f t="shared" si="15"/>
        <v>-0.2199560197</v>
      </c>
      <c r="Z60" s="27">
        <f t="shared" si="16"/>
        <v>0.3067663828</v>
      </c>
      <c r="AA60" s="27">
        <f t="shared" si="17"/>
        <v>-0.1053215284</v>
      </c>
      <c r="AB60" s="31">
        <f t="shared" si="18"/>
        <v>1.574624645</v>
      </c>
      <c r="AC60" s="31">
        <f t="shared" si="19"/>
        <v>-0.4936990778</v>
      </c>
      <c r="AD60" s="31">
        <f t="shared" si="20"/>
        <v>-0.5935510565</v>
      </c>
      <c r="AE60" s="31">
        <f t="shared" si="21"/>
        <v>1.399350138</v>
      </c>
      <c r="AF60" s="31">
        <f t="shared" si="22"/>
        <v>-0.4965925833</v>
      </c>
      <c r="AG60" s="23"/>
    </row>
    <row r="61">
      <c r="A61" s="29">
        <v>1625.0</v>
      </c>
      <c r="B61" s="30">
        <v>2643.0</v>
      </c>
      <c r="C61" s="14">
        <v>5.0</v>
      </c>
      <c r="D61" s="15">
        <v>12.0</v>
      </c>
      <c r="E61" s="16">
        <v>22.0</v>
      </c>
      <c r="F61" s="17">
        <v>34.0</v>
      </c>
      <c r="G61" s="18">
        <v>146.0</v>
      </c>
      <c r="H61" s="19">
        <v>21.0</v>
      </c>
      <c r="I61" s="20">
        <v>28.0</v>
      </c>
      <c r="J61" s="21">
        <v>28.0</v>
      </c>
      <c r="K61" s="22">
        <v>21.0</v>
      </c>
      <c r="L61" s="75">
        <f t="shared" si="2"/>
        <v>0.7066246057</v>
      </c>
      <c r="M61" s="62">
        <f t="shared" si="3"/>
        <v>146</v>
      </c>
      <c r="N61" s="63">
        <f t="shared" si="4"/>
        <v>146</v>
      </c>
      <c r="O61" s="63">
        <f t="shared" si="5"/>
        <v>38</v>
      </c>
      <c r="P61" s="63">
        <f t="shared" si="6"/>
        <v>55</v>
      </c>
      <c r="Q61" s="63">
        <f t="shared" si="7"/>
        <v>78</v>
      </c>
      <c r="R61" s="65">
        <f t="shared" si="8"/>
        <v>0.5913978495</v>
      </c>
      <c r="S61" s="65">
        <f t="shared" si="9"/>
        <v>0.6340694006</v>
      </c>
      <c r="T61" s="66">
        <f t="shared" si="10"/>
        <v>0.6517857143</v>
      </c>
      <c r="U61" s="23">
        <f t="shared" si="11"/>
        <v>0.7066246057</v>
      </c>
      <c r="V61" s="27">
        <f t="shared" si="12"/>
        <v>0.6556359557</v>
      </c>
      <c r="W61" s="27">
        <f t="shared" si="13"/>
        <v>0.9735809703</v>
      </c>
      <c r="X61" s="27">
        <f t="shared" si="14"/>
        <v>-0.3247046071</v>
      </c>
      <c r="Y61" s="27">
        <f t="shared" si="15"/>
        <v>-0.2659477953</v>
      </c>
      <c r="Z61" s="27">
        <f t="shared" si="16"/>
        <v>0.4887467267</v>
      </c>
      <c r="AA61" s="27">
        <f t="shared" si="17"/>
        <v>-0.2211102132</v>
      </c>
      <c r="AB61" s="31">
        <f t="shared" si="18"/>
        <v>1.529376324</v>
      </c>
      <c r="AC61" s="31">
        <f t="shared" si="19"/>
        <v>-0.5555563801</v>
      </c>
      <c r="AD61" s="31">
        <f t="shared" si="20"/>
        <v>-0.6710659365</v>
      </c>
      <c r="AE61" s="31">
        <f t="shared" si="21"/>
        <v>1.293101156</v>
      </c>
      <c r="AF61" s="31">
        <f t="shared" si="22"/>
        <v>-0.6432009823</v>
      </c>
      <c r="AG61" s="23"/>
    </row>
    <row r="62">
      <c r="A62" s="29">
        <v>1631.0</v>
      </c>
      <c r="B62" s="30">
        <v>2267.0</v>
      </c>
      <c r="C62" s="14">
        <v>18.0</v>
      </c>
      <c r="D62" s="15">
        <v>7.0</v>
      </c>
      <c r="E62" s="16">
        <v>31.0</v>
      </c>
      <c r="F62" s="17">
        <v>33.0</v>
      </c>
      <c r="G62" s="18">
        <v>135.0</v>
      </c>
      <c r="H62" s="19">
        <v>20.0</v>
      </c>
      <c r="I62" s="20">
        <v>17.0</v>
      </c>
      <c r="J62" s="21">
        <v>28.0</v>
      </c>
      <c r="K62" s="22">
        <v>33.0</v>
      </c>
      <c r="L62" s="75">
        <f t="shared" si="2"/>
        <v>0.6552795031</v>
      </c>
      <c r="M62" s="62">
        <f t="shared" si="3"/>
        <v>134</v>
      </c>
      <c r="N62" s="63">
        <f t="shared" si="4"/>
        <v>135</v>
      </c>
      <c r="O62" s="63">
        <f t="shared" si="5"/>
        <v>58</v>
      </c>
      <c r="P62" s="63">
        <f t="shared" si="6"/>
        <v>53</v>
      </c>
      <c r="Q62" s="63">
        <f t="shared" si="7"/>
        <v>76</v>
      </c>
      <c r="R62" s="65">
        <f t="shared" si="8"/>
        <v>0.4774774775</v>
      </c>
      <c r="S62" s="65">
        <f t="shared" si="9"/>
        <v>0.5838509317</v>
      </c>
      <c r="T62" s="66">
        <f t="shared" si="10"/>
        <v>0.6398104265</v>
      </c>
      <c r="U62" s="23">
        <f t="shared" si="11"/>
        <v>0.6552795031</v>
      </c>
      <c r="V62" s="27">
        <f t="shared" si="12"/>
        <v>0.6331144321</v>
      </c>
      <c r="W62" s="27">
        <f t="shared" si="13"/>
        <v>0.8964730927</v>
      </c>
      <c r="X62" s="27">
        <f t="shared" si="14"/>
        <v>-0.2621570857</v>
      </c>
      <c r="Y62" s="27">
        <f t="shared" si="15"/>
        <v>-0.2254897261</v>
      </c>
      <c r="Z62" s="27">
        <f t="shared" si="16"/>
        <v>0.3633475148</v>
      </c>
      <c r="AA62" s="27">
        <f t="shared" si="17"/>
        <v>-0.1441302378</v>
      </c>
      <c r="AB62" s="31">
        <f t="shared" si="18"/>
        <v>1.546917266</v>
      </c>
      <c r="AC62" s="31">
        <f t="shared" si="19"/>
        <v>-0.5350222855</v>
      </c>
      <c r="AD62" s="31">
        <f t="shared" si="20"/>
        <v>-0.6418461201</v>
      </c>
      <c r="AE62" s="31">
        <f t="shared" si="21"/>
        <v>1.327388108</v>
      </c>
      <c r="AF62" s="31">
        <f t="shared" si="22"/>
        <v>-0.6028221117</v>
      </c>
      <c r="AG62" s="23"/>
    </row>
    <row r="63">
      <c r="A63" s="29">
        <v>1632.0</v>
      </c>
      <c r="B63" s="30">
        <v>2438.0</v>
      </c>
      <c r="C63" s="14">
        <v>4.0</v>
      </c>
      <c r="D63" s="15">
        <v>4.0</v>
      </c>
      <c r="E63" s="16">
        <v>24.0</v>
      </c>
      <c r="F63" s="17">
        <v>42.0</v>
      </c>
      <c r="G63" s="18">
        <v>125.0</v>
      </c>
      <c r="H63" s="19">
        <v>17.0</v>
      </c>
      <c r="I63" s="20">
        <v>21.0</v>
      </c>
      <c r="J63" s="21">
        <v>14.0</v>
      </c>
      <c r="K63" s="22">
        <v>20.0</v>
      </c>
      <c r="L63" s="75">
        <f t="shared" si="2"/>
        <v>0.6789667897</v>
      </c>
      <c r="M63" s="62">
        <f t="shared" si="3"/>
        <v>125</v>
      </c>
      <c r="N63" s="63">
        <f t="shared" si="4"/>
        <v>125</v>
      </c>
      <c r="O63" s="63">
        <f t="shared" si="5"/>
        <v>28</v>
      </c>
      <c r="P63" s="63">
        <f t="shared" si="6"/>
        <v>59</v>
      </c>
      <c r="Q63" s="63">
        <f t="shared" si="7"/>
        <v>59</v>
      </c>
      <c r="R63" s="65">
        <f t="shared" si="8"/>
        <v>0.6781609195</v>
      </c>
      <c r="S63" s="65">
        <f t="shared" si="9"/>
        <v>0.6789667897</v>
      </c>
      <c r="T63" s="66">
        <f t="shared" si="10"/>
        <v>0.6793478261</v>
      </c>
      <c r="U63" s="23">
        <f t="shared" si="11"/>
        <v>0.6789667897</v>
      </c>
      <c r="V63" s="27">
        <f t="shared" si="12"/>
        <v>0.6796919153</v>
      </c>
      <c r="W63" s="27">
        <f t="shared" si="13"/>
        <v>1.042518603</v>
      </c>
      <c r="X63" s="27">
        <f t="shared" si="14"/>
        <v>-0.3723415212</v>
      </c>
      <c r="Y63" s="27">
        <f t="shared" si="15"/>
        <v>-0.3049438423</v>
      </c>
      <c r="Z63" s="27">
        <f t="shared" si="16"/>
        <v>0.6001345318</v>
      </c>
      <c r="AA63" s="27">
        <f t="shared" si="17"/>
        <v>-0.2907467303</v>
      </c>
      <c r="AB63" s="31">
        <f t="shared" si="18"/>
        <v>1.534941811</v>
      </c>
      <c r="AC63" s="31">
        <f t="shared" si="19"/>
        <v>-0.5495533577</v>
      </c>
      <c r="AD63" s="31">
        <f t="shared" si="20"/>
        <v>-0.662235674</v>
      </c>
      <c r="AE63" s="31">
        <f t="shared" si="21"/>
        <v>1.302621524</v>
      </c>
      <c r="AF63" s="31">
        <f t="shared" si="22"/>
        <v>-0.6329406529</v>
      </c>
      <c r="AG63" s="23"/>
    </row>
    <row r="64">
      <c r="A64" s="29">
        <v>1633.0</v>
      </c>
      <c r="B64" s="30">
        <v>1635.0</v>
      </c>
      <c r="C64" s="14">
        <v>4.0</v>
      </c>
      <c r="D64" s="15">
        <v>2.0</v>
      </c>
      <c r="E64" s="16">
        <v>4.0</v>
      </c>
      <c r="F64" s="17">
        <v>22.0</v>
      </c>
      <c r="G64" s="18">
        <v>72.0</v>
      </c>
      <c r="H64" s="19">
        <v>15.0</v>
      </c>
      <c r="I64" s="20">
        <v>6.0</v>
      </c>
      <c r="J64" s="21">
        <v>12.0</v>
      </c>
      <c r="K64" s="22">
        <v>5.0</v>
      </c>
      <c r="L64" s="75">
        <f t="shared" si="2"/>
        <v>0.661971831</v>
      </c>
      <c r="M64" s="62">
        <f t="shared" si="3"/>
        <v>72</v>
      </c>
      <c r="N64" s="63">
        <f t="shared" si="4"/>
        <v>72</v>
      </c>
      <c r="O64" s="63">
        <f t="shared" si="5"/>
        <v>11</v>
      </c>
      <c r="P64" s="63">
        <f t="shared" si="6"/>
        <v>37</v>
      </c>
      <c r="Q64" s="63">
        <f t="shared" si="7"/>
        <v>22</v>
      </c>
      <c r="R64" s="65">
        <f t="shared" si="8"/>
        <v>0.7708333333</v>
      </c>
      <c r="S64" s="65">
        <f t="shared" si="9"/>
        <v>0.7676056338</v>
      </c>
      <c r="T64" s="66">
        <f t="shared" si="10"/>
        <v>0.7659574468</v>
      </c>
      <c r="U64" s="23">
        <f t="shared" si="11"/>
        <v>0.661971831</v>
      </c>
      <c r="V64" s="27">
        <f t="shared" si="12"/>
        <v>0.7662647301</v>
      </c>
      <c r="W64" s="27">
        <f t="shared" si="13"/>
        <v>1.178618992</v>
      </c>
      <c r="X64" s="27">
        <f t="shared" si="14"/>
        <v>-0.4232229368</v>
      </c>
      <c r="Y64" s="27">
        <f t="shared" si="15"/>
        <v>-0.3897616553</v>
      </c>
      <c r="Z64" s="27">
        <f t="shared" si="16"/>
        <v>0.7711981266</v>
      </c>
      <c r="AA64" s="27">
        <f t="shared" si="17"/>
        <v>-0.3756386705</v>
      </c>
      <c r="AB64" s="31">
        <f t="shared" si="18"/>
        <v>1.535048281</v>
      </c>
      <c r="AC64" s="31">
        <f t="shared" si="19"/>
        <v>-0.5494446098</v>
      </c>
      <c r="AD64" s="31">
        <f t="shared" si="20"/>
        <v>-0.6620107801</v>
      </c>
      <c r="AE64" s="31">
        <f t="shared" si="21"/>
        <v>1.302849489</v>
      </c>
      <c r="AF64" s="31">
        <f t="shared" si="22"/>
        <v>-0.6327096258</v>
      </c>
      <c r="AG64" s="23"/>
    </row>
    <row r="65">
      <c r="A65" s="29">
        <v>1645.0</v>
      </c>
      <c r="B65" s="30">
        <v>3215.0</v>
      </c>
      <c r="C65" s="14">
        <v>4.0</v>
      </c>
      <c r="D65" s="15">
        <v>8.0</v>
      </c>
      <c r="E65" s="16">
        <v>7.0</v>
      </c>
      <c r="F65" s="17">
        <v>24.0</v>
      </c>
      <c r="G65" s="18">
        <v>142.0</v>
      </c>
      <c r="H65" s="19">
        <v>15.0</v>
      </c>
      <c r="I65" s="20">
        <v>5.0</v>
      </c>
      <c r="J65" s="21">
        <v>17.0</v>
      </c>
      <c r="K65" s="22">
        <v>12.0</v>
      </c>
      <c r="L65" s="75">
        <f t="shared" si="2"/>
        <v>0.7307692308</v>
      </c>
      <c r="M65" s="62">
        <f t="shared" si="3"/>
        <v>143</v>
      </c>
      <c r="N65" s="63">
        <f t="shared" si="4"/>
        <v>142</v>
      </c>
      <c r="O65" s="63">
        <f t="shared" si="5"/>
        <v>24</v>
      </c>
      <c r="P65" s="63">
        <f t="shared" si="6"/>
        <v>39</v>
      </c>
      <c r="Q65" s="63">
        <f t="shared" si="7"/>
        <v>29</v>
      </c>
      <c r="R65" s="65">
        <f t="shared" si="8"/>
        <v>0.619047619</v>
      </c>
      <c r="S65" s="65">
        <f t="shared" si="9"/>
        <v>0.7735042735</v>
      </c>
      <c r="T65" s="66">
        <f t="shared" si="10"/>
        <v>0.8304093567</v>
      </c>
      <c r="U65" s="23">
        <f t="shared" si="11"/>
        <v>0.7307692308</v>
      </c>
      <c r="V65" s="27">
        <f t="shared" si="12"/>
        <v>0.8389175417</v>
      </c>
      <c r="W65" s="27">
        <f t="shared" si="13"/>
        <v>1.18767605</v>
      </c>
      <c r="X65" s="27">
        <f t="shared" si="14"/>
        <v>-0.3398856017</v>
      </c>
      <c r="Y65" s="27">
        <f t="shared" si="15"/>
        <v>-0.3957748918</v>
      </c>
      <c r="Z65" s="27">
        <f t="shared" si="16"/>
        <v>0.6240998823</v>
      </c>
      <c r="AA65" s="27">
        <f t="shared" si="17"/>
        <v>-0.2422687712</v>
      </c>
      <c r="AB65" s="31">
        <f t="shared" si="18"/>
        <v>1.524449063</v>
      </c>
      <c r="AC65" s="31">
        <f t="shared" si="19"/>
        <v>-0.5627899632</v>
      </c>
      <c r="AD65" s="31">
        <f t="shared" si="20"/>
        <v>-0.6757096594</v>
      </c>
      <c r="AE65" s="31">
        <f t="shared" si="21"/>
        <v>1.28560034</v>
      </c>
      <c r="AF65" s="31">
        <f t="shared" si="22"/>
        <v>-0.6543943059</v>
      </c>
      <c r="AG65" s="23"/>
    </row>
    <row r="66">
      <c r="A66" s="29">
        <v>1651.0</v>
      </c>
      <c r="B66" s="30">
        <v>3026.0</v>
      </c>
      <c r="C66" s="14">
        <v>14.0</v>
      </c>
      <c r="D66" s="15">
        <v>10.0</v>
      </c>
      <c r="E66" s="16">
        <v>27.0</v>
      </c>
      <c r="F66" s="17">
        <v>57.0</v>
      </c>
      <c r="G66" s="18">
        <v>131.0</v>
      </c>
      <c r="H66" s="19">
        <v>27.0</v>
      </c>
      <c r="I66" s="20">
        <v>41.0</v>
      </c>
      <c r="J66" s="21">
        <v>57.0</v>
      </c>
      <c r="K66" s="22">
        <v>21.0</v>
      </c>
      <c r="L66" s="75">
        <f t="shared" si="2"/>
        <v>0.6649350649</v>
      </c>
      <c r="M66" s="62">
        <f t="shared" si="3"/>
        <v>130</v>
      </c>
      <c r="N66" s="63">
        <f t="shared" si="4"/>
        <v>131</v>
      </c>
      <c r="O66" s="63">
        <f t="shared" si="5"/>
        <v>45</v>
      </c>
      <c r="P66" s="63">
        <f t="shared" si="6"/>
        <v>84</v>
      </c>
      <c r="Q66" s="63">
        <f t="shared" si="7"/>
        <v>125</v>
      </c>
      <c r="R66" s="65">
        <f t="shared" si="8"/>
        <v>0.6511627907</v>
      </c>
      <c r="S66" s="65">
        <f t="shared" si="9"/>
        <v>0.5584415584</v>
      </c>
      <c r="T66" s="66">
        <f t="shared" si="10"/>
        <v>0.51171875</v>
      </c>
      <c r="U66" s="23">
        <f t="shared" si="11"/>
        <v>0.6649350649</v>
      </c>
      <c r="V66" s="27">
        <f t="shared" si="12"/>
        <v>0.5046153124</v>
      </c>
      <c r="W66" s="27">
        <f t="shared" si="13"/>
        <v>0.8574583063</v>
      </c>
      <c r="X66" s="27">
        <f t="shared" si="14"/>
        <v>-0.3575183073</v>
      </c>
      <c r="Y66" s="27">
        <f t="shared" si="15"/>
        <v>-0.2062900422</v>
      </c>
      <c r="Z66" s="27">
        <f t="shared" si="16"/>
        <v>0.4739522964</v>
      </c>
      <c r="AA66" s="27">
        <f t="shared" si="17"/>
        <v>-0.2680578148</v>
      </c>
      <c r="AB66" s="31">
        <f t="shared" si="18"/>
        <v>1.548168704</v>
      </c>
      <c r="AC66" s="31">
        <f t="shared" si="19"/>
        <v>-0.5381371215</v>
      </c>
      <c r="AD66" s="31">
        <f t="shared" si="20"/>
        <v>-0.6387114002</v>
      </c>
      <c r="AE66" s="31">
        <f t="shared" si="21"/>
        <v>1.322903268</v>
      </c>
      <c r="AF66" s="31">
        <f t="shared" si="22"/>
        <v>-0.6154395964</v>
      </c>
      <c r="AG66" s="23"/>
    </row>
    <row r="67">
      <c r="A67" s="29">
        <v>1653.0</v>
      </c>
      <c r="B67" s="30">
        <v>1776.0</v>
      </c>
      <c r="C67" s="14">
        <v>9.0</v>
      </c>
      <c r="D67" s="15">
        <v>5.0</v>
      </c>
      <c r="E67" s="16">
        <v>3.0</v>
      </c>
      <c r="F67" s="17">
        <v>24.0</v>
      </c>
      <c r="G67" s="18">
        <v>65.0</v>
      </c>
      <c r="H67" s="19">
        <v>15.0</v>
      </c>
      <c r="I67" s="20">
        <v>11.0</v>
      </c>
      <c r="J67" s="21">
        <v>17.0</v>
      </c>
      <c r="K67" s="22">
        <v>19.0</v>
      </c>
      <c r="L67" s="75">
        <f t="shared" si="2"/>
        <v>0.5714285714</v>
      </c>
      <c r="M67" s="62">
        <f t="shared" si="3"/>
        <v>63</v>
      </c>
      <c r="N67" s="63">
        <f t="shared" si="4"/>
        <v>65</v>
      </c>
      <c r="O67" s="63">
        <f t="shared" si="5"/>
        <v>33</v>
      </c>
      <c r="P67" s="63">
        <f t="shared" si="6"/>
        <v>39</v>
      </c>
      <c r="Q67" s="63">
        <f t="shared" si="7"/>
        <v>31</v>
      </c>
      <c r="R67" s="65">
        <f t="shared" si="8"/>
        <v>0.5416666667</v>
      </c>
      <c r="S67" s="65">
        <f t="shared" si="9"/>
        <v>0.619047619</v>
      </c>
      <c r="T67" s="66">
        <f t="shared" si="10"/>
        <v>0.6770833333</v>
      </c>
      <c r="U67" s="23">
        <f t="shared" si="11"/>
        <v>0.5714285714</v>
      </c>
      <c r="V67" s="27">
        <f t="shared" si="12"/>
        <v>0.6562461745</v>
      </c>
      <c r="W67" s="27">
        <f t="shared" si="13"/>
        <v>0.9505157969</v>
      </c>
      <c r="X67" s="27">
        <f t="shared" si="14"/>
        <v>-0.2973999015</v>
      </c>
      <c r="Y67" s="27">
        <f t="shared" si="15"/>
        <v>-0.253495888</v>
      </c>
      <c r="Z67" s="27">
        <f t="shared" si="16"/>
        <v>0.4370423209</v>
      </c>
      <c r="AA67" s="27">
        <f t="shared" si="17"/>
        <v>-0.185487028</v>
      </c>
      <c r="AB67" s="31">
        <f t="shared" si="18"/>
        <v>1.569108621</v>
      </c>
      <c r="AC67" s="31">
        <f t="shared" si="19"/>
        <v>-0.510577371</v>
      </c>
      <c r="AD67" s="31">
        <f t="shared" si="20"/>
        <v>-0.607115382</v>
      </c>
      <c r="AE67" s="31">
        <f t="shared" si="21"/>
        <v>1.365510401</v>
      </c>
      <c r="AF67" s="31">
        <f t="shared" si="22"/>
        <v>-0.5611735183</v>
      </c>
      <c r="AG67" s="23"/>
    </row>
    <row r="68">
      <c r="A68" s="29">
        <v>1660.0</v>
      </c>
      <c r="B68" s="30">
        <v>1953.0</v>
      </c>
      <c r="C68" s="14">
        <v>20.0</v>
      </c>
      <c r="D68" s="15">
        <v>7.0</v>
      </c>
      <c r="E68" s="16">
        <v>8.0</v>
      </c>
      <c r="F68" s="17">
        <v>50.0</v>
      </c>
      <c r="G68" s="18">
        <v>149.0</v>
      </c>
      <c r="H68" s="19">
        <v>25.0</v>
      </c>
      <c r="I68" s="20">
        <v>28.0</v>
      </c>
      <c r="J68" s="21">
        <v>48.0</v>
      </c>
      <c r="K68" s="22">
        <v>28.0</v>
      </c>
      <c r="L68" s="75">
        <f t="shared" si="2"/>
        <v>0.6418732782</v>
      </c>
      <c r="M68" s="62">
        <f t="shared" si="3"/>
        <v>149</v>
      </c>
      <c r="N68" s="63">
        <f t="shared" si="4"/>
        <v>149</v>
      </c>
      <c r="O68" s="63">
        <f t="shared" si="5"/>
        <v>55</v>
      </c>
      <c r="P68" s="63">
        <f t="shared" si="6"/>
        <v>75</v>
      </c>
      <c r="Q68" s="63">
        <f t="shared" si="7"/>
        <v>84</v>
      </c>
      <c r="R68" s="65">
        <f t="shared" si="8"/>
        <v>0.5769230769</v>
      </c>
      <c r="S68" s="65">
        <f t="shared" si="9"/>
        <v>0.6170798898</v>
      </c>
      <c r="T68" s="66">
        <f t="shared" si="10"/>
        <v>0.6394849785</v>
      </c>
      <c r="U68" s="23">
        <f t="shared" si="11"/>
        <v>0.6418732782</v>
      </c>
      <c r="V68" s="27">
        <f t="shared" si="12"/>
        <v>0.6375112757</v>
      </c>
      <c r="W68" s="27">
        <f t="shared" si="13"/>
        <v>0.9474944498</v>
      </c>
      <c r="X68" s="27">
        <f t="shared" si="14"/>
        <v>-0.3167572915</v>
      </c>
      <c r="Y68" s="27">
        <f t="shared" si="15"/>
        <v>-0.2518869052</v>
      </c>
      <c r="Z68" s="27">
        <f t="shared" si="16"/>
        <v>0.4640092412</v>
      </c>
      <c r="AA68" s="27">
        <f t="shared" si="17"/>
        <v>-0.2104190927</v>
      </c>
      <c r="AB68" s="31">
        <f t="shared" si="18"/>
        <v>1.538647051</v>
      </c>
      <c r="AC68" s="31">
        <f t="shared" si="19"/>
        <v>-0.5456248872</v>
      </c>
      <c r="AD68" s="31">
        <f t="shared" si="20"/>
        <v>-0.656306058</v>
      </c>
      <c r="AE68" s="31">
        <f t="shared" si="21"/>
        <v>1.308912805</v>
      </c>
      <c r="AF68" s="31">
        <f t="shared" si="22"/>
        <v>-0.6262625936</v>
      </c>
      <c r="AG68" s="23"/>
    </row>
    <row r="69">
      <c r="A69" s="29">
        <v>1664.0</v>
      </c>
      <c r="B69" s="30">
        <v>1091.0</v>
      </c>
      <c r="C69" s="14">
        <v>12.0</v>
      </c>
      <c r="D69" s="15">
        <v>8.0</v>
      </c>
      <c r="E69" s="16">
        <v>8.0</v>
      </c>
      <c r="F69" s="17">
        <v>22.0</v>
      </c>
      <c r="G69" s="18">
        <v>71.0</v>
      </c>
      <c r="H69" s="19">
        <v>6.0</v>
      </c>
      <c r="I69" s="20">
        <v>17.0</v>
      </c>
      <c r="J69" s="21">
        <v>28.0</v>
      </c>
      <c r="K69" s="22">
        <v>18.0</v>
      </c>
      <c r="L69" s="75">
        <f t="shared" si="2"/>
        <v>0.6526315789</v>
      </c>
      <c r="M69" s="62">
        <f t="shared" si="3"/>
        <v>71</v>
      </c>
      <c r="N69" s="63">
        <f t="shared" si="4"/>
        <v>71</v>
      </c>
      <c r="O69" s="63">
        <f t="shared" si="5"/>
        <v>38</v>
      </c>
      <c r="P69" s="63">
        <f t="shared" si="6"/>
        <v>28</v>
      </c>
      <c r="Q69" s="63">
        <f t="shared" si="7"/>
        <v>53</v>
      </c>
      <c r="R69" s="65">
        <f t="shared" si="8"/>
        <v>0.4242424242</v>
      </c>
      <c r="S69" s="65">
        <f t="shared" si="9"/>
        <v>0.5210526316</v>
      </c>
      <c r="T69" s="66">
        <f t="shared" si="10"/>
        <v>0.5725806452</v>
      </c>
      <c r="U69" s="23">
        <f t="shared" si="11"/>
        <v>0.6526315789</v>
      </c>
      <c r="V69" s="27">
        <f t="shared" si="12"/>
        <v>0.5669302945</v>
      </c>
      <c r="W69" s="27">
        <f t="shared" si="13"/>
        <v>0.8000495311</v>
      </c>
      <c r="X69" s="27">
        <f t="shared" si="14"/>
        <v>-0.2329285942</v>
      </c>
      <c r="Y69" s="27">
        <f t="shared" si="15"/>
        <v>-0.1795915882</v>
      </c>
      <c r="Z69" s="27">
        <f t="shared" si="16"/>
        <v>0.2881131065</v>
      </c>
      <c r="AA69" s="27">
        <f t="shared" si="17"/>
        <v>-0.1137830348</v>
      </c>
      <c r="AB69" s="31">
        <f t="shared" si="18"/>
        <v>1.546292702</v>
      </c>
      <c r="AC69" s="31">
        <f t="shared" si="19"/>
        <v>-0.5357272883</v>
      </c>
      <c r="AD69" s="31">
        <f t="shared" si="20"/>
        <v>-0.6406773468</v>
      </c>
      <c r="AE69" s="31">
        <f t="shared" si="21"/>
        <v>1.328929925</v>
      </c>
      <c r="AF69" s="31">
        <f t="shared" si="22"/>
        <v>-0.6007984338</v>
      </c>
      <c r="AG69" s="23"/>
    </row>
    <row r="70">
      <c r="A70" s="29">
        <v>1668.0</v>
      </c>
      <c r="B70" s="30">
        <v>3632.0</v>
      </c>
      <c r="C70" s="14">
        <v>27.0</v>
      </c>
      <c r="D70" s="15">
        <v>37.0</v>
      </c>
      <c r="E70" s="16">
        <v>43.0</v>
      </c>
      <c r="F70" s="17">
        <v>62.0</v>
      </c>
      <c r="G70" s="18">
        <v>212.0</v>
      </c>
      <c r="H70" s="19">
        <v>32.0</v>
      </c>
      <c r="I70" s="20">
        <v>53.0</v>
      </c>
      <c r="J70" s="21">
        <v>104.0</v>
      </c>
      <c r="K70" s="22">
        <v>67.0</v>
      </c>
      <c r="L70" s="75">
        <f t="shared" si="2"/>
        <v>0.6467817896</v>
      </c>
      <c r="M70" s="62">
        <f t="shared" si="3"/>
        <v>211</v>
      </c>
      <c r="N70" s="63">
        <f t="shared" si="4"/>
        <v>212</v>
      </c>
      <c r="O70" s="63">
        <f t="shared" si="5"/>
        <v>131</v>
      </c>
      <c r="P70" s="63">
        <f t="shared" si="6"/>
        <v>94</v>
      </c>
      <c r="Q70" s="63">
        <f t="shared" si="7"/>
        <v>200</v>
      </c>
      <c r="R70" s="65">
        <f t="shared" si="8"/>
        <v>0.4177777778</v>
      </c>
      <c r="S70" s="65">
        <f t="shared" si="9"/>
        <v>0.4803767661</v>
      </c>
      <c r="T70" s="66">
        <f t="shared" si="10"/>
        <v>0.5145631068</v>
      </c>
      <c r="U70" s="23">
        <f t="shared" si="11"/>
        <v>0.6467817896</v>
      </c>
      <c r="V70" s="27">
        <f t="shared" si="12"/>
        <v>0.5118712867</v>
      </c>
      <c r="W70" s="27">
        <f t="shared" si="13"/>
        <v>0.7375938306</v>
      </c>
      <c r="X70" s="27">
        <f t="shared" si="14"/>
        <v>-0.2293792061</v>
      </c>
      <c r="Y70" s="27">
        <f t="shared" si="15"/>
        <v>-0.1526464794</v>
      </c>
      <c r="Z70" s="27">
        <f t="shared" si="16"/>
        <v>0.2615740492</v>
      </c>
      <c r="AA70" s="27">
        <f t="shared" si="17"/>
        <v>-0.1103417817</v>
      </c>
      <c r="AB70" s="31">
        <f t="shared" si="18"/>
        <v>1.541052155</v>
      </c>
      <c r="AC70" s="31">
        <f t="shared" si="19"/>
        <v>-0.5426027856</v>
      </c>
      <c r="AD70" s="31">
        <f t="shared" si="20"/>
        <v>-0.6498243425</v>
      </c>
      <c r="AE70" s="31">
        <f t="shared" si="21"/>
        <v>1.316781592</v>
      </c>
      <c r="AF70" s="31">
        <f t="shared" si="22"/>
        <v>-0.6167699533</v>
      </c>
      <c r="AG70" s="23"/>
    </row>
    <row r="71">
      <c r="A71" s="29">
        <v>1669.0</v>
      </c>
      <c r="B71" s="30">
        <v>3241.0</v>
      </c>
      <c r="C71" s="14">
        <v>14.0</v>
      </c>
      <c r="D71" s="15">
        <v>15.0</v>
      </c>
      <c r="E71" s="16">
        <v>17.0</v>
      </c>
      <c r="F71" s="17">
        <v>42.0</v>
      </c>
      <c r="G71" s="18">
        <v>168.0</v>
      </c>
      <c r="H71" s="19">
        <v>25.0</v>
      </c>
      <c r="I71" s="20">
        <v>25.0</v>
      </c>
      <c r="J71" s="21">
        <v>40.0</v>
      </c>
      <c r="K71" s="22">
        <v>25.0</v>
      </c>
      <c r="L71" s="75">
        <f t="shared" si="2"/>
        <v>0.6738544474</v>
      </c>
      <c r="M71" s="62">
        <f t="shared" si="3"/>
        <v>168</v>
      </c>
      <c r="N71" s="63">
        <f t="shared" si="4"/>
        <v>168</v>
      </c>
      <c r="O71" s="63">
        <f t="shared" si="5"/>
        <v>54</v>
      </c>
      <c r="P71" s="63">
        <f t="shared" si="6"/>
        <v>67</v>
      </c>
      <c r="Q71" s="63">
        <f t="shared" si="7"/>
        <v>82</v>
      </c>
      <c r="R71" s="65">
        <f t="shared" si="8"/>
        <v>0.5537190083</v>
      </c>
      <c r="S71" s="65">
        <f t="shared" si="9"/>
        <v>0.6334231806</v>
      </c>
      <c r="T71" s="66">
        <f t="shared" si="10"/>
        <v>0.672</v>
      </c>
      <c r="U71" s="23">
        <f t="shared" si="11"/>
        <v>0.6738544474</v>
      </c>
      <c r="V71" s="27">
        <f t="shared" si="12"/>
        <v>0.6715447883</v>
      </c>
      <c r="W71" s="27">
        <f t="shared" si="13"/>
        <v>0.9725887327</v>
      </c>
      <c r="X71" s="27">
        <f t="shared" si="14"/>
        <v>-0.3040171911</v>
      </c>
      <c r="Y71" s="27">
        <f t="shared" si="15"/>
        <v>-0.2654059832</v>
      </c>
      <c r="Z71" s="27">
        <f t="shared" si="16"/>
        <v>0.457141565</v>
      </c>
      <c r="AA71" s="27">
        <f t="shared" si="17"/>
        <v>-0.1938332092</v>
      </c>
      <c r="AB71" s="31">
        <f t="shared" si="18"/>
        <v>1.536167248</v>
      </c>
      <c r="AC71" s="31">
        <f t="shared" si="19"/>
        <v>-0.5482238732</v>
      </c>
      <c r="AD71" s="31">
        <f t="shared" si="20"/>
        <v>-0.6603547151</v>
      </c>
      <c r="AE71" s="31">
        <f t="shared" si="21"/>
        <v>1.304666682</v>
      </c>
      <c r="AF71" s="31">
        <f t="shared" si="22"/>
        <v>-0.6307077881</v>
      </c>
      <c r="AG71" s="23"/>
    </row>
    <row r="72">
      <c r="A72" s="29">
        <v>1672.0</v>
      </c>
      <c r="B72" s="30">
        <v>3345.0</v>
      </c>
      <c r="C72" s="14">
        <v>18.0</v>
      </c>
      <c r="D72" s="15">
        <v>29.0</v>
      </c>
      <c r="E72" s="16">
        <v>30.0</v>
      </c>
      <c r="F72" s="17">
        <v>45.0</v>
      </c>
      <c r="G72" s="18">
        <v>225.0</v>
      </c>
      <c r="H72" s="19">
        <v>33.0</v>
      </c>
      <c r="I72" s="20">
        <v>49.0</v>
      </c>
      <c r="J72" s="21">
        <v>61.0</v>
      </c>
      <c r="K72" s="22">
        <v>46.0</v>
      </c>
      <c r="L72" s="75">
        <f t="shared" si="2"/>
        <v>0.6809701493</v>
      </c>
      <c r="M72" s="62">
        <f t="shared" si="3"/>
        <v>225</v>
      </c>
      <c r="N72" s="63">
        <f t="shared" si="4"/>
        <v>225</v>
      </c>
      <c r="O72" s="63">
        <f t="shared" si="5"/>
        <v>93</v>
      </c>
      <c r="P72" s="63">
        <f t="shared" si="6"/>
        <v>78</v>
      </c>
      <c r="Q72" s="63">
        <f t="shared" si="7"/>
        <v>140</v>
      </c>
      <c r="R72" s="65">
        <f t="shared" si="8"/>
        <v>0.4561403509</v>
      </c>
      <c r="S72" s="65">
        <f t="shared" si="9"/>
        <v>0.5652985075</v>
      </c>
      <c r="T72" s="66">
        <f t="shared" si="10"/>
        <v>0.6164383562</v>
      </c>
      <c r="U72" s="23">
        <f t="shared" si="11"/>
        <v>0.6809701493</v>
      </c>
      <c r="V72" s="27">
        <f t="shared" si="12"/>
        <v>0.6157728079</v>
      </c>
      <c r="W72" s="27">
        <f t="shared" si="13"/>
        <v>0.867986799</v>
      </c>
      <c r="X72" s="27">
        <f t="shared" si="14"/>
        <v>-0.2504420223</v>
      </c>
      <c r="Y72" s="27">
        <f t="shared" si="15"/>
        <v>-0.2113871004</v>
      </c>
      <c r="Z72" s="27">
        <f t="shared" si="16"/>
        <v>0.3360807647</v>
      </c>
      <c r="AA72" s="27">
        <f t="shared" si="17"/>
        <v>-0.1315365074</v>
      </c>
      <c r="AB72" s="31">
        <f t="shared" si="18"/>
        <v>1.536625935</v>
      </c>
      <c r="AC72" s="31">
        <f t="shared" si="19"/>
        <v>-0.5475868854</v>
      </c>
      <c r="AD72" s="31">
        <f t="shared" si="20"/>
        <v>-0.6594065836</v>
      </c>
      <c r="AE72" s="31">
        <f t="shared" si="21"/>
        <v>1.305949905</v>
      </c>
      <c r="AF72" s="31">
        <f t="shared" si="22"/>
        <v>-0.6289937072</v>
      </c>
      <c r="AG72" s="23"/>
    </row>
    <row r="73">
      <c r="A73" s="29">
        <v>1674.0</v>
      </c>
      <c r="B73" s="30">
        <v>1645.0</v>
      </c>
      <c r="C73" s="14">
        <v>26.0</v>
      </c>
      <c r="D73" s="15">
        <v>18.0</v>
      </c>
      <c r="E73" s="16">
        <v>23.0</v>
      </c>
      <c r="F73" s="17">
        <v>46.0</v>
      </c>
      <c r="G73" s="18">
        <v>155.0</v>
      </c>
      <c r="H73" s="19">
        <v>23.0</v>
      </c>
      <c r="I73" s="20">
        <v>44.0</v>
      </c>
      <c r="J73" s="21">
        <v>100.0</v>
      </c>
      <c r="K73" s="22">
        <v>45.0</v>
      </c>
      <c r="L73" s="75">
        <f t="shared" si="2"/>
        <v>0.6708333333</v>
      </c>
      <c r="M73" s="62">
        <f t="shared" si="3"/>
        <v>155</v>
      </c>
      <c r="N73" s="63">
        <f t="shared" si="4"/>
        <v>155</v>
      </c>
      <c r="O73" s="63">
        <f t="shared" si="5"/>
        <v>89</v>
      </c>
      <c r="P73" s="63">
        <f t="shared" si="6"/>
        <v>69</v>
      </c>
      <c r="Q73" s="63">
        <f t="shared" si="7"/>
        <v>167</v>
      </c>
      <c r="R73" s="65">
        <f t="shared" si="8"/>
        <v>0.4367088608</v>
      </c>
      <c r="S73" s="65">
        <f t="shared" si="9"/>
        <v>0.4666666667</v>
      </c>
      <c r="T73" s="66">
        <f t="shared" si="10"/>
        <v>0.4813664596</v>
      </c>
      <c r="U73" s="23">
        <f t="shared" si="11"/>
        <v>0.6708333333</v>
      </c>
      <c r="V73" s="27">
        <f t="shared" si="12"/>
        <v>0.4828375593</v>
      </c>
      <c r="W73" s="27">
        <f t="shared" si="13"/>
        <v>0.7165426777</v>
      </c>
      <c r="X73" s="27">
        <f t="shared" si="14"/>
        <v>-0.2397732409</v>
      </c>
      <c r="Y73" s="27">
        <f t="shared" si="15"/>
        <v>-0.1440576632</v>
      </c>
      <c r="Z73" s="27">
        <f t="shared" si="16"/>
        <v>0.2656232648</v>
      </c>
      <c r="AA73" s="27">
        <f t="shared" si="17"/>
        <v>-0.1205683532</v>
      </c>
      <c r="AB73" s="31">
        <f t="shared" si="18"/>
        <v>1.532296239</v>
      </c>
      <c r="AC73" s="31">
        <f t="shared" si="19"/>
        <v>-0.552414577</v>
      </c>
      <c r="AD73" s="31">
        <f t="shared" si="20"/>
        <v>-0.6682443195</v>
      </c>
      <c r="AE73" s="31">
        <f t="shared" si="21"/>
        <v>1.296150376</v>
      </c>
      <c r="AF73" s="31">
        <f t="shared" si="22"/>
        <v>-0.6399060913</v>
      </c>
      <c r="AG73" s="23"/>
    </row>
    <row r="74">
      <c r="A74" s="29">
        <v>1677.0</v>
      </c>
      <c r="B74" s="30">
        <v>2639.0</v>
      </c>
      <c r="C74" s="14">
        <v>23.0</v>
      </c>
      <c r="D74" s="15">
        <v>18.0</v>
      </c>
      <c r="E74" s="16">
        <v>26.0</v>
      </c>
      <c r="F74" s="17">
        <v>37.0</v>
      </c>
      <c r="G74" s="18">
        <v>177.0</v>
      </c>
      <c r="H74" s="19">
        <v>28.0</v>
      </c>
      <c r="I74" s="20">
        <v>43.0</v>
      </c>
      <c r="J74" s="21">
        <v>45.0</v>
      </c>
      <c r="K74" s="22">
        <v>37.0</v>
      </c>
      <c r="L74" s="75">
        <f t="shared" si="2"/>
        <v>0.6705069124</v>
      </c>
      <c r="M74" s="62">
        <f t="shared" si="3"/>
        <v>177</v>
      </c>
      <c r="N74" s="63">
        <f t="shared" si="4"/>
        <v>177</v>
      </c>
      <c r="O74" s="63">
        <f t="shared" si="5"/>
        <v>78</v>
      </c>
      <c r="P74" s="63">
        <f t="shared" si="6"/>
        <v>65</v>
      </c>
      <c r="Q74" s="63">
        <f t="shared" si="7"/>
        <v>114</v>
      </c>
      <c r="R74" s="65">
        <f t="shared" si="8"/>
        <v>0.4545454545</v>
      </c>
      <c r="S74" s="65">
        <f t="shared" si="9"/>
        <v>0.5576036866</v>
      </c>
      <c r="T74" s="66">
        <f t="shared" si="10"/>
        <v>0.6082474227</v>
      </c>
      <c r="U74" s="23">
        <f t="shared" si="11"/>
        <v>0.6705069124</v>
      </c>
      <c r="V74" s="27">
        <f t="shared" si="12"/>
        <v>0.6057334937</v>
      </c>
      <c r="W74" s="27">
        <f t="shared" si="13"/>
        <v>0.8561717972</v>
      </c>
      <c r="X74" s="27">
        <f t="shared" si="14"/>
        <v>-0.2495663509</v>
      </c>
      <c r="Y74" s="27">
        <f t="shared" si="15"/>
        <v>-0.2056714817</v>
      </c>
      <c r="Z74" s="27">
        <f t="shared" si="16"/>
        <v>0.3303469347</v>
      </c>
      <c r="AA74" s="27">
        <f t="shared" si="17"/>
        <v>-0.1306182798</v>
      </c>
      <c r="AB74" s="31">
        <f t="shared" si="18"/>
        <v>1.539957046</v>
      </c>
      <c r="AC74" s="31">
        <f t="shared" si="19"/>
        <v>-0.5435153282</v>
      </c>
      <c r="AD74" s="31">
        <f t="shared" si="20"/>
        <v>-0.6534038658</v>
      </c>
      <c r="AE74" s="31">
        <f t="shared" si="21"/>
        <v>1.313287408</v>
      </c>
      <c r="AF74" s="31">
        <f t="shared" si="22"/>
        <v>-0.6200250576</v>
      </c>
      <c r="AG74" s="23"/>
    </row>
    <row r="75">
      <c r="A75" s="29">
        <v>1679.0</v>
      </c>
      <c r="B75" s="30">
        <v>998.0</v>
      </c>
      <c r="C75" s="14">
        <v>14.0</v>
      </c>
      <c r="D75" s="15">
        <v>5.0</v>
      </c>
      <c r="E75" s="16">
        <v>33.0</v>
      </c>
      <c r="F75" s="17">
        <v>10.0</v>
      </c>
      <c r="G75" s="18">
        <v>64.0</v>
      </c>
      <c r="H75" s="19">
        <v>13.0</v>
      </c>
      <c r="I75" s="20">
        <v>24.0</v>
      </c>
      <c r="J75" s="21">
        <v>31.0</v>
      </c>
      <c r="K75" s="22">
        <v>22.0</v>
      </c>
      <c r="L75" s="75">
        <f t="shared" si="2"/>
        <v>0.7037037037</v>
      </c>
      <c r="M75" s="62">
        <f t="shared" si="3"/>
        <v>64</v>
      </c>
      <c r="N75" s="63">
        <f t="shared" si="4"/>
        <v>64</v>
      </c>
      <c r="O75" s="63">
        <f t="shared" si="5"/>
        <v>41</v>
      </c>
      <c r="P75" s="63">
        <f t="shared" si="6"/>
        <v>23</v>
      </c>
      <c r="Q75" s="63">
        <f t="shared" si="7"/>
        <v>88</v>
      </c>
      <c r="R75" s="65">
        <f t="shared" si="8"/>
        <v>0.359375</v>
      </c>
      <c r="S75" s="65">
        <f t="shared" si="9"/>
        <v>0.4027777778</v>
      </c>
      <c r="T75" s="66">
        <f t="shared" si="10"/>
        <v>0.4210526316</v>
      </c>
      <c r="U75" s="23">
        <f t="shared" si="11"/>
        <v>0.7037037037</v>
      </c>
      <c r="V75" s="27">
        <f t="shared" si="12"/>
        <v>0.4259011557</v>
      </c>
      <c r="W75" s="27">
        <f t="shared" si="13"/>
        <v>0.618444573</v>
      </c>
      <c r="X75" s="27">
        <f t="shared" si="14"/>
        <v>-0.1973133962</v>
      </c>
      <c r="Y75" s="27">
        <f t="shared" si="15"/>
        <v>-0.1073133634</v>
      </c>
      <c r="Z75" s="27">
        <f t="shared" si="16"/>
        <v>0.1886603732</v>
      </c>
      <c r="AA75" s="27">
        <f t="shared" si="17"/>
        <v>-0.08164790497</v>
      </c>
      <c r="AB75" s="31">
        <f t="shared" si="18"/>
        <v>1.52341088</v>
      </c>
      <c r="AC75" s="31">
        <f t="shared" si="19"/>
        <v>-0.5625375175</v>
      </c>
      <c r="AD75" s="31">
        <f t="shared" si="20"/>
        <v>-0.691376011</v>
      </c>
      <c r="AE75" s="31">
        <f t="shared" si="21"/>
        <v>1.269872564</v>
      </c>
      <c r="AF75" s="31">
        <f t="shared" si="22"/>
        <v>-0.6697341657</v>
      </c>
      <c r="AG75" s="23"/>
    </row>
    <row r="76">
      <c r="A76" s="29">
        <v>1680.0</v>
      </c>
      <c r="B76" s="30">
        <v>1874.0</v>
      </c>
      <c r="C76" s="14">
        <v>40.0</v>
      </c>
      <c r="D76" s="15">
        <v>8.0</v>
      </c>
      <c r="E76" s="16">
        <v>27.0</v>
      </c>
      <c r="F76" s="17">
        <v>45.0</v>
      </c>
      <c r="G76" s="18">
        <v>105.0</v>
      </c>
      <c r="H76" s="19">
        <v>30.0</v>
      </c>
      <c r="I76" s="20">
        <v>26.0</v>
      </c>
      <c r="J76" s="21">
        <v>47.0</v>
      </c>
      <c r="K76" s="22">
        <v>16.0</v>
      </c>
      <c r="L76" s="75">
        <f t="shared" si="2"/>
        <v>0.5959302326</v>
      </c>
      <c r="M76" s="62">
        <f t="shared" si="3"/>
        <v>105</v>
      </c>
      <c r="N76" s="63">
        <f t="shared" si="4"/>
        <v>105</v>
      </c>
      <c r="O76" s="63">
        <f t="shared" si="5"/>
        <v>64</v>
      </c>
      <c r="P76" s="63">
        <f t="shared" si="6"/>
        <v>75</v>
      </c>
      <c r="Q76" s="63">
        <f t="shared" si="7"/>
        <v>100</v>
      </c>
      <c r="R76" s="65">
        <f t="shared" si="8"/>
        <v>0.5395683453</v>
      </c>
      <c r="S76" s="65">
        <f t="shared" si="9"/>
        <v>0.523255814</v>
      </c>
      <c r="T76" s="66">
        <f t="shared" si="10"/>
        <v>0.512195122</v>
      </c>
      <c r="U76" s="23">
        <f t="shared" si="11"/>
        <v>0.5959302326</v>
      </c>
      <c r="V76" s="27">
        <f t="shared" si="12"/>
        <v>0.5150722656</v>
      </c>
      <c r="W76" s="27">
        <f t="shared" si="13"/>
        <v>0.8034324044</v>
      </c>
      <c r="X76" s="27">
        <f t="shared" si="14"/>
        <v>-0.2962478266</v>
      </c>
      <c r="Y76" s="27">
        <f t="shared" si="15"/>
        <v>-0.181113544</v>
      </c>
      <c r="Z76" s="27">
        <f t="shared" si="16"/>
        <v>0.367983081</v>
      </c>
      <c r="AA76" s="27">
        <f t="shared" si="17"/>
        <v>-0.1840527233</v>
      </c>
      <c r="AB76" s="31">
        <f t="shared" si="18"/>
        <v>1.529950054</v>
      </c>
      <c r="AC76" s="31">
        <f t="shared" si="19"/>
        <v>-0.5543782783</v>
      </c>
      <c r="AD76" s="31">
        <f t="shared" si="20"/>
        <v>-0.6719975932</v>
      </c>
      <c r="AE76" s="31">
        <f t="shared" si="21"/>
        <v>1.293178185</v>
      </c>
      <c r="AF76" s="31">
        <f t="shared" si="22"/>
        <v>-0.6420750149</v>
      </c>
      <c r="AG76" s="23"/>
    </row>
    <row r="77">
      <c r="A77" s="29">
        <v>1682.0</v>
      </c>
      <c r="B77" s="30">
        <v>3241.0</v>
      </c>
      <c r="C77" s="14">
        <v>16.0</v>
      </c>
      <c r="D77" s="15">
        <v>14.0</v>
      </c>
      <c r="E77" s="16">
        <v>12.0</v>
      </c>
      <c r="F77" s="17">
        <v>72.0</v>
      </c>
      <c r="G77" s="18">
        <v>145.0</v>
      </c>
      <c r="H77" s="19">
        <v>28.0</v>
      </c>
      <c r="I77" s="20">
        <v>29.0</v>
      </c>
      <c r="J77" s="21">
        <v>31.0</v>
      </c>
      <c r="K77" s="22">
        <v>29.0</v>
      </c>
      <c r="L77" s="75">
        <f t="shared" si="2"/>
        <v>0.5771276596</v>
      </c>
      <c r="M77" s="62">
        <f t="shared" si="3"/>
        <v>144</v>
      </c>
      <c r="N77" s="63">
        <f t="shared" si="4"/>
        <v>145</v>
      </c>
      <c r="O77" s="63">
        <f t="shared" si="5"/>
        <v>59</v>
      </c>
      <c r="P77" s="63">
        <f t="shared" si="6"/>
        <v>100</v>
      </c>
      <c r="Q77" s="63">
        <f t="shared" si="7"/>
        <v>72</v>
      </c>
      <c r="R77" s="65">
        <f t="shared" si="8"/>
        <v>0.6289308176</v>
      </c>
      <c r="S77" s="65">
        <f t="shared" si="9"/>
        <v>0.6515957447</v>
      </c>
      <c r="T77" s="66">
        <f t="shared" si="10"/>
        <v>0.668202765</v>
      </c>
      <c r="U77" s="23">
        <f t="shared" si="11"/>
        <v>0.5771276596</v>
      </c>
      <c r="V77" s="27">
        <f t="shared" si="12"/>
        <v>0.6634631357</v>
      </c>
      <c r="W77" s="27">
        <f t="shared" si="13"/>
        <v>1.000491771</v>
      </c>
      <c r="X77" s="27">
        <f t="shared" si="14"/>
        <v>-0.3453119321</v>
      </c>
      <c r="Y77" s="27">
        <f t="shared" si="15"/>
        <v>-0.2808531394</v>
      </c>
      <c r="Z77" s="27">
        <f t="shared" si="16"/>
        <v>0.5341318073</v>
      </c>
      <c r="AA77" s="27">
        <f t="shared" si="17"/>
        <v>-0.250066245</v>
      </c>
      <c r="AB77" s="31">
        <f t="shared" si="18"/>
        <v>1.542722475</v>
      </c>
      <c r="AC77" s="31">
        <f t="shared" si="19"/>
        <v>-0.5415099614</v>
      </c>
      <c r="AD77" s="31">
        <f t="shared" si="20"/>
        <v>-0.6503260908</v>
      </c>
      <c r="AE77" s="31">
        <f t="shared" si="21"/>
        <v>1.314934284</v>
      </c>
      <c r="AF77" s="31">
        <f t="shared" si="22"/>
        <v>-0.6202102172</v>
      </c>
      <c r="AG77" s="23"/>
    </row>
    <row r="78">
      <c r="A78" s="29">
        <v>1685.0</v>
      </c>
      <c r="B78" s="30">
        <v>1084.0</v>
      </c>
      <c r="C78" s="14">
        <v>15.0</v>
      </c>
      <c r="D78" s="15">
        <v>5.0</v>
      </c>
      <c r="E78" s="16">
        <v>19.0</v>
      </c>
      <c r="F78" s="17">
        <v>23.0</v>
      </c>
      <c r="G78" s="18">
        <v>66.0</v>
      </c>
      <c r="H78" s="19">
        <v>12.0</v>
      </c>
      <c r="I78" s="20">
        <v>25.0</v>
      </c>
      <c r="J78" s="21">
        <v>22.0</v>
      </c>
      <c r="K78" s="22">
        <v>22.0</v>
      </c>
      <c r="L78" s="75">
        <f t="shared" si="2"/>
        <v>0.6315789474</v>
      </c>
      <c r="M78" s="62">
        <f t="shared" si="3"/>
        <v>66</v>
      </c>
      <c r="N78" s="63">
        <f t="shared" si="4"/>
        <v>66</v>
      </c>
      <c r="O78" s="63">
        <f t="shared" si="5"/>
        <v>42</v>
      </c>
      <c r="P78" s="63">
        <f t="shared" si="6"/>
        <v>35</v>
      </c>
      <c r="Q78" s="63">
        <f t="shared" si="7"/>
        <v>66</v>
      </c>
      <c r="R78" s="65">
        <f t="shared" si="8"/>
        <v>0.4545454545</v>
      </c>
      <c r="S78" s="65">
        <f t="shared" si="9"/>
        <v>0.4832535885</v>
      </c>
      <c r="T78" s="66">
        <f t="shared" si="10"/>
        <v>0.5</v>
      </c>
      <c r="U78" s="23">
        <f t="shared" si="11"/>
        <v>0.6315789474</v>
      </c>
      <c r="V78" s="27">
        <f t="shared" si="12"/>
        <v>0.4987159665</v>
      </c>
      <c r="W78" s="27">
        <f t="shared" si="13"/>
        <v>0.7420110435</v>
      </c>
      <c r="X78" s="27">
        <f t="shared" si="14"/>
        <v>-0.2495663509</v>
      </c>
      <c r="Y78" s="27">
        <f t="shared" si="15"/>
        <v>-0.1544802556</v>
      </c>
      <c r="Z78" s="27">
        <f t="shared" si="16"/>
        <v>0.286298935</v>
      </c>
      <c r="AA78" s="27">
        <f t="shared" si="17"/>
        <v>-0.1306182798</v>
      </c>
      <c r="AB78" s="31">
        <f t="shared" si="18"/>
        <v>1.538105655</v>
      </c>
      <c r="AC78" s="31">
        <f t="shared" si="19"/>
        <v>-0.5462210982</v>
      </c>
      <c r="AD78" s="31">
        <f t="shared" si="20"/>
        <v>-0.6559909983</v>
      </c>
      <c r="AE78" s="31">
        <f t="shared" si="21"/>
        <v>1.309214346</v>
      </c>
      <c r="AF78" s="31">
        <f t="shared" si="22"/>
        <v>-0.6259777516</v>
      </c>
      <c r="AG78" s="23"/>
    </row>
    <row r="79">
      <c r="A79" s="29">
        <v>1688.0</v>
      </c>
      <c r="B79" s="30">
        <v>1178.0</v>
      </c>
      <c r="C79" s="14">
        <v>18.0</v>
      </c>
      <c r="D79" s="15">
        <v>2.0</v>
      </c>
      <c r="E79" s="16">
        <v>9.0</v>
      </c>
      <c r="F79" s="17">
        <v>25.0</v>
      </c>
      <c r="G79" s="18">
        <v>83.0</v>
      </c>
      <c r="H79" s="19">
        <v>15.0</v>
      </c>
      <c r="I79" s="20">
        <v>16.0</v>
      </c>
      <c r="J79" s="21">
        <v>32.0</v>
      </c>
      <c r="K79" s="22">
        <v>17.0</v>
      </c>
      <c r="L79" s="75">
        <f t="shared" si="2"/>
        <v>0.6451612903</v>
      </c>
      <c r="M79" s="62">
        <f t="shared" si="3"/>
        <v>83</v>
      </c>
      <c r="N79" s="63">
        <f t="shared" si="4"/>
        <v>83</v>
      </c>
      <c r="O79" s="63">
        <f t="shared" si="5"/>
        <v>37</v>
      </c>
      <c r="P79" s="63">
        <f t="shared" si="6"/>
        <v>40</v>
      </c>
      <c r="Q79" s="63">
        <f t="shared" si="7"/>
        <v>57</v>
      </c>
      <c r="R79" s="65">
        <f t="shared" si="8"/>
        <v>0.5194805195</v>
      </c>
      <c r="S79" s="65">
        <f t="shared" si="9"/>
        <v>0.5668202765</v>
      </c>
      <c r="T79" s="66">
        <f t="shared" si="10"/>
        <v>0.5928571429</v>
      </c>
      <c r="U79" s="23">
        <f t="shared" si="11"/>
        <v>0.6451612903</v>
      </c>
      <c r="V79" s="27">
        <f t="shared" si="12"/>
        <v>0.5908250614</v>
      </c>
      <c r="W79" s="27">
        <f t="shared" si="13"/>
        <v>0.8703233972</v>
      </c>
      <c r="X79" s="27">
        <f t="shared" si="14"/>
        <v>-0.2852186868</v>
      </c>
      <c r="Y79" s="27">
        <f t="shared" si="15"/>
        <v>-0.2125267295</v>
      </c>
      <c r="Z79" s="27">
        <f t="shared" si="16"/>
        <v>0.3837796738</v>
      </c>
      <c r="AA79" s="27">
        <f t="shared" si="17"/>
        <v>-0.1706034674</v>
      </c>
      <c r="AB79" s="31">
        <f t="shared" si="18"/>
        <v>1.539033649</v>
      </c>
      <c r="AC79" s="31">
        <f t="shared" si="19"/>
        <v>-0.5451342153</v>
      </c>
      <c r="AD79" s="31">
        <f t="shared" si="20"/>
        <v>-0.6551644183</v>
      </c>
      <c r="AE79" s="31">
        <f t="shared" si="21"/>
        <v>1.310270044</v>
      </c>
      <c r="AF79" s="31">
        <f t="shared" si="22"/>
        <v>-0.6246623423</v>
      </c>
      <c r="AG79" s="23"/>
    </row>
    <row r="80">
      <c r="A80" s="29">
        <v>1689.0</v>
      </c>
      <c r="B80" s="30">
        <v>2021.0</v>
      </c>
      <c r="C80" s="14">
        <v>8.0</v>
      </c>
      <c r="D80" s="15">
        <v>15.0</v>
      </c>
      <c r="E80" s="16">
        <v>22.0</v>
      </c>
      <c r="F80" s="17">
        <v>32.0</v>
      </c>
      <c r="G80" s="18">
        <v>168.0</v>
      </c>
      <c r="H80" s="19">
        <v>20.0</v>
      </c>
      <c r="I80" s="20">
        <v>13.0</v>
      </c>
      <c r="J80" s="21">
        <v>47.0</v>
      </c>
      <c r="K80" s="22">
        <v>18.0</v>
      </c>
      <c r="L80" s="75">
        <f t="shared" si="2"/>
        <v>0.7288629738</v>
      </c>
      <c r="M80" s="62">
        <f t="shared" si="3"/>
        <v>170</v>
      </c>
      <c r="N80" s="63">
        <f t="shared" si="4"/>
        <v>168</v>
      </c>
      <c r="O80" s="63">
        <f t="shared" si="5"/>
        <v>41</v>
      </c>
      <c r="P80" s="63">
        <f t="shared" si="6"/>
        <v>52</v>
      </c>
      <c r="Q80" s="63">
        <f t="shared" si="7"/>
        <v>82</v>
      </c>
      <c r="R80" s="65">
        <f t="shared" si="8"/>
        <v>0.5591397849</v>
      </c>
      <c r="S80" s="65">
        <f t="shared" si="9"/>
        <v>0.6413994169</v>
      </c>
      <c r="T80" s="66">
        <f t="shared" si="10"/>
        <v>0.672</v>
      </c>
      <c r="U80" s="23">
        <f t="shared" si="11"/>
        <v>0.7288629738</v>
      </c>
      <c r="V80" s="27">
        <f t="shared" si="12"/>
        <v>0.6805637942</v>
      </c>
      <c r="W80" s="27">
        <f t="shared" si="13"/>
        <v>0.9848358335</v>
      </c>
      <c r="X80" s="27">
        <f t="shared" si="14"/>
        <v>-0.3069934467</v>
      </c>
      <c r="Y80" s="27">
        <f t="shared" si="15"/>
        <v>-0.2721321955</v>
      </c>
      <c r="Z80" s="27">
        <f t="shared" si="16"/>
        <v>0.4674296763</v>
      </c>
      <c r="AA80" s="27">
        <f t="shared" si="17"/>
        <v>-0.1976469476</v>
      </c>
      <c r="AB80" s="31">
        <f t="shared" si="18"/>
        <v>1.522096861</v>
      </c>
      <c r="AC80" s="31">
        <f t="shared" si="19"/>
        <v>-0.5643619885</v>
      </c>
      <c r="AD80" s="31">
        <f t="shared" si="20"/>
        <v>-0.6823058365</v>
      </c>
      <c r="AE80" s="31">
        <f t="shared" si="21"/>
        <v>1.279489753</v>
      </c>
      <c r="AF80" s="31">
        <f t="shared" si="22"/>
        <v>-0.6595845804</v>
      </c>
      <c r="AG80" s="23"/>
    </row>
    <row r="81">
      <c r="A81" s="29">
        <v>1695.0</v>
      </c>
      <c r="B81" s="30">
        <v>898.0</v>
      </c>
      <c r="C81" s="14">
        <v>20.0</v>
      </c>
      <c r="D81" s="15">
        <v>9.0</v>
      </c>
      <c r="E81" s="16">
        <v>16.0</v>
      </c>
      <c r="F81" s="17">
        <v>24.0</v>
      </c>
      <c r="G81" s="18">
        <v>41.0</v>
      </c>
      <c r="H81" s="19">
        <v>7.0</v>
      </c>
      <c r="I81" s="20">
        <v>31.0</v>
      </c>
      <c r="J81" s="21">
        <v>40.0</v>
      </c>
      <c r="K81" s="22">
        <v>28.0</v>
      </c>
      <c r="L81" s="75">
        <f t="shared" si="2"/>
        <v>0.5925925926</v>
      </c>
      <c r="M81" s="62">
        <f t="shared" si="3"/>
        <v>41</v>
      </c>
      <c r="N81" s="63">
        <f t="shared" si="4"/>
        <v>41</v>
      </c>
      <c r="O81" s="63">
        <f t="shared" si="5"/>
        <v>57</v>
      </c>
      <c r="P81" s="63">
        <f t="shared" si="6"/>
        <v>31</v>
      </c>
      <c r="Q81" s="63">
        <f t="shared" si="7"/>
        <v>87</v>
      </c>
      <c r="R81" s="65">
        <f t="shared" si="8"/>
        <v>0.3522727273</v>
      </c>
      <c r="S81" s="65">
        <f t="shared" si="9"/>
        <v>0.3333333333</v>
      </c>
      <c r="T81" s="66">
        <f t="shared" si="10"/>
        <v>0.3203125</v>
      </c>
      <c r="U81" s="23">
        <f t="shared" si="11"/>
        <v>0.5925925926</v>
      </c>
      <c r="V81" s="27">
        <f t="shared" si="12"/>
        <v>0.3245688342</v>
      </c>
      <c r="W81" s="27">
        <f t="shared" si="13"/>
        <v>0.5118161983</v>
      </c>
      <c r="X81" s="27">
        <f t="shared" si="14"/>
        <v>-0.193413922</v>
      </c>
      <c r="Y81" s="27">
        <f t="shared" si="15"/>
        <v>-0.07349880778</v>
      </c>
      <c r="Z81" s="27">
        <f t="shared" si="16"/>
        <v>0.1530470957</v>
      </c>
      <c r="AA81" s="27">
        <f t="shared" si="17"/>
        <v>-0.07845260428</v>
      </c>
      <c r="AB81" s="31">
        <f t="shared" si="18"/>
        <v>1.522679592</v>
      </c>
      <c r="AC81" s="31">
        <f t="shared" si="19"/>
        <v>-0.561128469</v>
      </c>
      <c r="AD81" s="31">
        <f t="shared" si="20"/>
        <v>-0.6997962777</v>
      </c>
      <c r="AE81" s="31">
        <f t="shared" si="21"/>
        <v>1.267121324</v>
      </c>
      <c r="AF81" s="31">
        <f t="shared" si="22"/>
        <v>-0.6664911753</v>
      </c>
      <c r="AG81" s="23"/>
    </row>
    <row r="82">
      <c r="A82" s="29">
        <v>1696.0</v>
      </c>
      <c r="B82" s="30">
        <v>2667.0</v>
      </c>
      <c r="C82" s="14">
        <v>30.0</v>
      </c>
      <c r="D82" s="15">
        <v>28.0</v>
      </c>
      <c r="E82" s="16">
        <v>25.0</v>
      </c>
      <c r="F82" s="17">
        <v>73.0</v>
      </c>
      <c r="G82" s="18">
        <v>188.0</v>
      </c>
      <c r="H82" s="19">
        <v>43.0</v>
      </c>
      <c r="I82" s="20">
        <v>56.0</v>
      </c>
      <c r="J82" s="21">
        <v>42.0</v>
      </c>
      <c r="K82" s="22">
        <v>44.0</v>
      </c>
      <c r="L82" s="75">
        <f t="shared" si="2"/>
        <v>0.5879017013</v>
      </c>
      <c r="M82" s="62">
        <f t="shared" si="3"/>
        <v>186</v>
      </c>
      <c r="N82" s="63">
        <f t="shared" si="4"/>
        <v>188</v>
      </c>
      <c r="O82" s="63">
        <f t="shared" si="5"/>
        <v>102</v>
      </c>
      <c r="P82" s="63">
        <f t="shared" si="6"/>
        <v>116</v>
      </c>
      <c r="Q82" s="63">
        <f t="shared" si="7"/>
        <v>123</v>
      </c>
      <c r="R82" s="65">
        <f t="shared" si="8"/>
        <v>0.5321100917</v>
      </c>
      <c r="S82" s="65">
        <f t="shared" si="9"/>
        <v>0.5746691871</v>
      </c>
      <c r="T82" s="66">
        <f t="shared" si="10"/>
        <v>0.6045016077</v>
      </c>
      <c r="U82" s="23">
        <f t="shared" si="11"/>
        <v>0.5879017013</v>
      </c>
      <c r="V82" s="27">
        <f t="shared" si="12"/>
        <v>0.5963935517</v>
      </c>
      <c r="W82" s="27">
        <f t="shared" si="13"/>
        <v>0.882374996</v>
      </c>
      <c r="X82" s="27">
        <f t="shared" si="14"/>
        <v>-0.2921529025</v>
      </c>
      <c r="Y82" s="27">
        <f t="shared" si="15"/>
        <v>-0.2184533088</v>
      </c>
      <c r="Z82" s="27">
        <f t="shared" si="16"/>
        <v>0.3985535968</v>
      </c>
      <c r="AA82" s="27">
        <f t="shared" si="17"/>
        <v>-0.1789997039</v>
      </c>
      <c r="AB82" s="31">
        <f t="shared" si="18"/>
        <v>1.549557679</v>
      </c>
      <c r="AC82" s="31">
        <f t="shared" si="19"/>
        <v>-0.5338084185</v>
      </c>
      <c r="AD82" s="31">
        <f t="shared" si="20"/>
        <v>-0.6369376069</v>
      </c>
      <c r="AE82" s="31">
        <f t="shared" si="21"/>
        <v>1.329884163</v>
      </c>
      <c r="AF82" s="31">
        <f t="shared" si="22"/>
        <v>-0.6035563821</v>
      </c>
      <c r="AG82" s="23"/>
    </row>
    <row r="83">
      <c r="A83" s="29">
        <v>1700.0</v>
      </c>
      <c r="B83" s="30">
        <v>3216.0</v>
      </c>
      <c r="C83" s="14">
        <v>20.0</v>
      </c>
      <c r="D83" s="15">
        <v>18.0</v>
      </c>
      <c r="E83" s="16">
        <v>51.0</v>
      </c>
      <c r="F83" s="17">
        <v>56.0</v>
      </c>
      <c r="G83" s="18">
        <v>205.0</v>
      </c>
      <c r="H83" s="19">
        <v>58.0</v>
      </c>
      <c r="I83" s="20">
        <v>49.0</v>
      </c>
      <c r="J83" s="21">
        <v>92.0</v>
      </c>
      <c r="K83" s="22">
        <v>47.0</v>
      </c>
      <c r="L83" s="75">
        <f t="shared" si="2"/>
        <v>0.6661073826</v>
      </c>
      <c r="M83" s="62">
        <f t="shared" si="3"/>
        <v>205</v>
      </c>
      <c r="N83" s="63">
        <f t="shared" si="4"/>
        <v>205</v>
      </c>
      <c r="O83" s="63">
        <f t="shared" si="5"/>
        <v>85</v>
      </c>
      <c r="P83" s="63">
        <f t="shared" si="6"/>
        <v>114</v>
      </c>
      <c r="Q83" s="63">
        <f t="shared" si="7"/>
        <v>192</v>
      </c>
      <c r="R83" s="65">
        <f t="shared" si="8"/>
        <v>0.5728643216</v>
      </c>
      <c r="S83" s="65">
        <f t="shared" si="9"/>
        <v>0.5352348993</v>
      </c>
      <c r="T83" s="66">
        <f t="shared" si="10"/>
        <v>0.516372796</v>
      </c>
      <c r="U83" s="23">
        <f t="shared" si="11"/>
        <v>0.6661073826</v>
      </c>
      <c r="V83" s="27">
        <f t="shared" si="12"/>
        <v>0.5150328072</v>
      </c>
      <c r="W83" s="27">
        <f t="shared" si="13"/>
        <v>0.8218256742</v>
      </c>
      <c r="X83" s="27">
        <f t="shared" si="14"/>
        <v>-0.3145288483</v>
      </c>
      <c r="Y83" s="27">
        <f t="shared" si="15"/>
        <v>-0.189501063</v>
      </c>
      <c r="Z83" s="27">
        <f t="shared" si="16"/>
        <v>0.3996350066</v>
      </c>
      <c r="AA83" s="27">
        <f t="shared" si="17"/>
        <v>-0.2074688364</v>
      </c>
      <c r="AB83" s="31">
        <f t="shared" si="18"/>
        <v>1.537952148</v>
      </c>
      <c r="AC83" s="31">
        <f t="shared" si="19"/>
        <v>-0.5467068688</v>
      </c>
      <c r="AD83" s="31">
        <f t="shared" si="20"/>
        <v>-0.656811786</v>
      </c>
      <c r="AE83" s="31">
        <f t="shared" si="21"/>
        <v>1.307739052</v>
      </c>
      <c r="AF83" s="31">
        <f t="shared" si="22"/>
        <v>-0.6281093026</v>
      </c>
      <c r="AG83" s="23"/>
    </row>
    <row r="84">
      <c r="A84" s="29">
        <v>1702.0</v>
      </c>
      <c r="B84" s="30">
        <v>2145.0</v>
      </c>
      <c r="C84" s="14">
        <v>21.0</v>
      </c>
      <c r="D84" s="15">
        <v>14.0</v>
      </c>
      <c r="E84" s="16">
        <v>29.0</v>
      </c>
      <c r="F84" s="17">
        <v>39.0</v>
      </c>
      <c r="G84" s="18">
        <v>84.0</v>
      </c>
      <c r="H84" s="19">
        <v>17.0</v>
      </c>
      <c r="I84" s="20">
        <v>38.0</v>
      </c>
      <c r="J84" s="21">
        <v>35.0</v>
      </c>
      <c r="K84" s="22">
        <v>31.0</v>
      </c>
      <c r="L84" s="75">
        <f t="shared" si="2"/>
        <v>0.6038961039</v>
      </c>
      <c r="M84" s="62">
        <f t="shared" si="3"/>
        <v>84</v>
      </c>
      <c r="N84" s="63">
        <f t="shared" si="4"/>
        <v>84</v>
      </c>
      <c r="O84" s="63">
        <f t="shared" si="5"/>
        <v>66</v>
      </c>
      <c r="P84" s="63">
        <f t="shared" si="6"/>
        <v>56</v>
      </c>
      <c r="Q84" s="63">
        <f t="shared" si="7"/>
        <v>102</v>
      </c>
      <c r="R84" s="65">
        <f t="shared" si="8"/>
        <v>0.4590163934</v>
      </c>
      <c r="S84" s="65">
        <f t="shared" si="9"/>
        <v>0.4545454545</v>
      </c>
      <c r="T84" s="66">
        <f t="shared" si="10"/>
        <v>0.4516129032</v>
      </c>
      <c r="U84" s="23">
        <f t="shared" si="11"/>
        <v>0.6038961039</v>
      </c>
      <c r="V84" s="27">
        <f t="shared" si="12"/>
        <v>0.4530490004</v>
      </c>
      <c r="W84" s="27">
        <f t="shared" si="13"/>
        <v>0.6979311795</v>
      </c>
      <c r="X84" s="27">
        <f t="shared" si="14"/>
        <v>-0.2520211019</v>
      </c>
      <c r="Y84" s="27">
        <f t="shared" si="15"/>
        <v>-0.1366713368</v>
      </c>
      <c r="Z84" s="27">
        <f t="shared" si="16"/>
        <v>0.2719398422</v>
      </c>
      <c r="AA84" s="27">
        <f t="shared" si="17"/>
        <v>-0.1332004568</v>
      </c>
      <c r="AB84" s="31">
        <f t="shared" si="18"/>
        <v>1.532289181</v>
      </c>
      <c r="AC84" s="31">
        <f t="shared" si="19"/>
        <v>-0.5521746124</v>
      </c>
      <c r="AD84" s="31">
        <f t="shared" si="20"/>
        <v>-0.6684399805</v>
      </c>
      <c r="AE84" s="31">
        <f t="shared" si="21"/>
        <v>1.296485806</v>
      </c>
      <c r="AF84" s="31">
        <f t="shared" si="22"/>
        <v>-0.6390084405</v>
      </c>
      <c r="AG84" s="23"/>
    </row>
    <row r="85">
      <c r="A85" s="29">
        <v>1712.0</v>
      </c>
      <c r="B85" s="30">
        <v>2557.0</v>
      </c>
      <c r="C85" s="14">
        <v>16.0</v>
      </c>
      <c r="D85" s="15">
        <v>45.0</v>
      </c>
      <c r="E85" s="16">
        <v>24.0</v>
      </c>
      <c r="F85" s="17">
        <v>57.0</v>
      </c>
      <c r="G85" s="18">
        <v>221.0</v>
      </c>
      <c r="H85" s="19">
        <v>30.0</v>
      </c>
      <c r="I85" s="20">
        <v>43.0</v>
      </c>
      <c r="J85" s="21">
        <v>81.0</v>
      </c>
      <c r="K85" s="22">
        <v>43.0</v>
      </c>
      <c r="L85" s="75">
        <f t="shared" si="2"/>
        <v>0.6589285714</v>
      </c>
      <c r="M85" s="62">
        <f t="shared" si="3"/>
        <v>220</v>
      </c>
      <c r="N85" s="63">
        <f t="shared" si="4"/>
        <v>221</v>
      </c>
      <c r="O85" s="63">
        <f t="shared" si="5"/>
        <v>104</v>
      </c>
      <c r="P85" s="63">
        <f t="shared" si="6"/>
        <v>87</v>
      </c>
      <c r="Q85" s="63">
        <f t="shared" si="7"/>
        <v>148</v>
      </c>
      <c r="R85" s="65">
        <f t="shared" si="8"/>
        <v>0.4554973822</v>
      </c>
      <c r="S85" s="65">
        <f t="shared" si="9"/>
        <v>0.55</v>
      </c>
      <c r="T85" s="66">
        <f t="shared" si="10"/>
        <v>0.5989159892</v>
      </c>
      <c r="U85" s="23">
        <f t="shared" si="11"/>
        <v>0.6589285714</v>
      </c>
      <c r="V85" s="27">
        <f t="shared" si="12"/>
        <v>0.5947367452</v>
      </c>
      <c r="W85" s="27">
        <f t="shared" si="13"/>
        <v>0.8444967273</v>
      </c>
      <c r="X85" s="27">
        <f t="shared" si="14"/>
        <v>-0.250089003</v>
      </c>
      <c r="Y85" s="27">
        <f t="shared" si="15"/>
        <v>-0.2001005042</v>
      </c>
      <c r="Z85" s="27">
        <f t="shared" si="16"/>
        <v>0.3265245958</v>
      </c>
      <c r="AA85" s="27">
        <f t="shared" si="17"/>
        <v>-0.1311659449</v>
      </c>
      <c r="AB85" s="31">
        <f t="shared" si="18"/>
        <v>1.54304722</v>
      </c>
      <c r="AC85" s="31">
        <f t="shared" si="19"/>
        <v>-0.5398708502</v>
      </c>
      <c r="AD85" s="31">
        <f t="shared" si="20"/>
        <v>-0.6476735874</v>
      </c>
      <c r="AE85" s="31">
        <f t="shared" si="21"/>
        <v>1.320050855</v>
      </c>
      <c r="AF85" s="31">
        <f t="shared" si="22"/>
        <v>-0.6120493904</v>
      </c>
      <c r="AG85" s="23"/>
    </row>
    <row r="86">
      <c r="A86" s="29">
        <v>1715.0</v>
      </c>
      <c r="B86" s="30">
        <v>2589.0</v>
      </c>
      <c r="C86" s="14">
        <v>44.0</v>
      </c>
      <c r="D86" s="15">
        <v>37.0</v>
      </c>
      <c r="E86" s="16">
        <v>34.0</v>
      </c>
      <c r="F86" s="17">
        <v>92.0</v>
      </c>
      <c r="G86" s="18">
        <v>338.0</v>
      </c>
      <c r="H86" s="19">
        <v>23.0</v>
      </c>
      <c r="I86" s="20">
        <v>125.0</v>
      </c>
      <c r="J86" s="21">
        <v>218.0</v>
      </c>
      <c r="K86" s="22">
        <v>77.0</v>
      </c>
      <c r="L86" s="75">
        <f t="shared" si="2"/>
        <v>0.7236842105</v>
      </c>
      <c r="M86" s="62">
        <f t="shared" si="3"/>
        <v>341</v>
      </c>
      <c r="N86" s="63">
        <f t="shared" si="4"/>
        <v>338</v>
      </c>
      <c r="O86" s="63">
        <f t="shared" si="5"/>
        <v>158</v>
      </c>
      <c r="P86" s="63">
        <f t="shared" si="6"/>
        <v>115</v>
      </c>
      <c r="Q86" s="63">
        <f t="shared" si="7"/>
        <v>377</v>
      </c>
      <c r="R86" s="65">
        <f t="shared" si="8"/>
        <v>0.4212454212</v>
      </c>
      <c r="S86" s="65">
        <f t="shared" si="9"/>
        <v>0.4585020243</v>
      </c>
      <c r="T86" s="66">
        <f t="shared" si="10"/>
        <v>0.4727272727</v>
      </c>
      <c r="U86" s="23">
        <f t="shared" si="11"/>
        <v>0.7236842105</v>
      </c>
      <c r="V86" s="27">
        <f t="shared" si="12"/>
        <v>0.4782870684</v>
      </c>
      <c r="W86" s="27">
        <f t="shared" si="13"/>
        <v>0.704006289</v>
      </c>
      <c r="X86" s="27">
        <f t="shared" si="14"/>
        <v>-0.2312831018</v>
      </c>
      <c r="Y86" s="27">
        <f t="shared" si="15"/>
        <v>-0.1390609906</v>
      </c>
      <c r="Z86" s="27">
        <f t="shared" si="16"/>
        <v>0.2517351011</v>
      </c>
      <c r="AA86" s="27">
        <f t="shared" si="17"/>
        <v>-0.1121811036</v>
      </c>
      <c r="AB86" s="31">
        <f t="shared" si="18"/>
        <v>1.523322595</v>
      </c>
      <c r="AC86" s="31">
        <f t="shared" si="19"/>
        <v>-0.5622444434</v>
      </c>
      <c r="AD86" s="31">
        <f t="shared" si="20"/>
        <v>-0.6879362638</v>
      </c>
      <c r="AE86" s="31">
        <f t="shared" si="21"/>
        <v>1.274582745</v>
      </c>
      <c r="AF86" s="31">
        <f t="shared" si="22"/>
        <v>-0.6635244973</v>
      </c>
      <c r="AG86" s="23"/>
    </row>
    <row r="87">
      <c r="A87" s="29">
        <v>1717.0</v>
      </c>
      <c r="B87" s="30">
        <v>2715.0</v>
      </c>
      <c r="C87" s="14">
        <v>52.0</v>
      </c>
      <c r="D87" s="15">
        <v>43.0</v>
      </c>
      <c r="E87" s="16">
        <v>41.0</v>
      </c>
      <c r="F87" s="17">
        <v>112.0</v>
      </c>
      <c r="G87" s="18">
        <v>401.0</v>
      </c>
      <c r="H87" s="19">
        <v>25.0</v>
      </c>
      <c r="I87" s="20">
        <v>136.0</v>
      </c>
      <c r="J87" s="21">
        <v>192.0</v>
      </c>
      <c r="K87" s="22">
        <v>53.0</v>
      </c>
      <c r="L87" s="75">
        <f t="shared" si="2"/>
        <v>0.7298578199</v>
      </c>
      <c r="M87" s="62">
        <f t="shared" si="3"/>
        <v>404</v>
      </c>
      <c r="N87" s="63">
        <f t="shared" si="4"/>
        <v>401</v>
      </c>
      <c r="O87" s="63">
        <f t="shared" si="5"/>
        <v>148</v>
      </c>
      <c r="P87" s="63">
        <f t="shared" si="6"/>
        <v>137</v>
      </c>
      <c r="Q87" s="63">
        <f t="shared" si="7"/>
        <v>369</v>
      </c>
      <c r="R87" s="65">
        <f t="shared" si="8"/>
        <v>0.4807017544</v>
      </c>
      <c r="S87" s="65">
        <f t="shared" si="9"/>
        <v>0.5099526066</v>
      </c>
      <c r="T87" s="66">
        <f t="shared" si="10"/>
        <v>0.5207792208</v>
      </c>
      <c r="U87" s="23">
        <f t="shared" si="11"/>
        <v>0.7298578199</v>
      </c>
      <c r="V87" s="27">
        <f t="shared" si="12"/>
        <v>0.525546248</v>
      </c>
      <c r="W87" s="27">
        <f t="shared" si="13"/>
        <v>0.7830060134</v>
      </c>
      <c r="X87" s="27">
        <f t="shared" si="14"/>
        <v>-0.263927362</v>
      </c>
      <c r="Y87" s="27">
        <f t="shared" si="15"/>
        <v>-0.1720213834</v>
      </c>
      <c r="Z87" s="27">
        <f t="shared" si="16"/>
        <v>0.3195014613</v>
      </c>
      <c r="AA87" s="27">
        <f t="shared" si="17"/>
        <v>-0.1460833554</v>
      </c>
      <c r="AB87" s="31">
        <f t="shared" si="18"/>
        <v>1.526100614</v>
      </c>
      <c r="AC87" s="31">
        <f t="shared" si="19"/>
        <v>-0.5589627805</v>
      </c>
      <c r="AD87" s="31">
        <f t="shared" si="20"/>
        <v>-0.6798203479</v>
      </c>
      <c r="AE87" s="31">
        <f t="shared" si="21"/>
        <v>1.283922285</v>
      </c>
      <c r="AF87" s="31">
        <f t="shared" si="22"/>
        <v>-0.6528223311</v>
      </c>
      <c r="AG87" s="23"/>
    </row>
    <row r="88">
      <c r="A88" s="29">
        <v>1719.0</v>
      </c>
      <c r="B88" s="30">
        <v>777.0</v>
      </c>
      <c r="C88" s="14">
        <v>9.0</v>
      </c>
      <c r="D88" s="15">
        <v>10.0</v>
      </c>
      <c r="E88" s="16">
        <v>9.0</v>
      </c>
      <c r="F88" s="17">
        <v>25.0</v>
      </c>
      <c r="G88" s="18">
        <v>124.0</v>
      </c>
      <c r="H88" s="19">
        <v>10.0</v>
      </c>
      <c r="I88" s="20">
        <v>40.0</v>
      </c>
      <c r="J88" s="21">
        <v>47.0</v>
      </c>
      <c r="K88" s="22">
        <v>19.0</v>
      </c>
      <c r="L88" s="75">
        <f t="shared" si="2"/>
        <v>0.7508532423</v>
      </c>
      <c r="M88" s="62">
        <f t="shared" si="3"/>
        <v>126</v>
      </c>
      <c r="N88" s="63">
        <f t="shared" si="4"/>
        <v>124</v>
      </c>
      <c r="O88" s="63">
        <f t="shared" si="5"/>
        <v>38</v>
      </c>
      <c r="P88" s="63">
        <f t="shared" si="6"/>
        <v>35</v>
      </c>
      <c r="Q88" s="63">
        <f t="shared" si="7"/>
        <v>96</v>
      </c>
      <c r="R88" s="65">
        <f t="shared" si="8"/>
        <v>0.4794520548</v>
      </c>
      <c r="S88" s="65">
        <f t="shared" si="9"/>
        <v>0.542662116</v>
      </c>
      <c r="T88" s="66">
        <f t="shared" si="10"/>
        <v>0.5636363636</v>
      </c>
      <c r="U88" s="23">
        <f t="shared" si="11"/>
        <v>0.7508532423</v>
      </c>
      <c r="V88" s="27">
        <f t="shared" si="12"/>
        <v>0.5740489624</v>
      </c>
      <c r="W88" s="27">
        <f t="shared" si="13"/>
        <v>0.8332297836</v>
      </c>
      <c r="X88" s="27">
        <f t="shared" si="14"/>
        <v>-0.2632412195</v>
      </c>
      <c r="Y88" s="27">
        <f t="shared" si="15"/>
        <v>-0.1947967971</v>
      </c>
      <c r="Z88" s="27">
        <f t="shared" si="16"/>
        <v>0.3391111064</v>
      </c>
      <c r="AA88" s="27">
        <f t="shared" si="17"/>
        <v>-0.1453247853</v>
      </c>
      <c r="AB88" s="31">
        <f t="shared" si="18"/>
        <v>1.516260599</v>
      </c>
      <c r="AC88" s="31">
        <f t="shared" si="19"/>
        <v>-0.570763678</v>
      </c>
      <c r="AD88" s="31">
        <f t="shared" si="20"/>
        <v>-0.6968482824</v>
      </c>
      <c r="AE88" s="31">
        <f t="shared" si="21"/>
        <v>1.263348137</v>
      </c>
      <c r="AF88" s="31">
        <f t="shared" si="22"/>
        <v>-0.6774894037</v>
      </c>
      <c r="AG88" s="23"/>
    </row>
    <row r="89">
      <c r="A89" s="29">
        <v>1750.0</v>
      </c>
      <c r="B89" s="30">
        <v>1554.0</v>
      </c>
      <c r="C89" s="14">
        <v>6.0</v>
      </c>
      <c r="D89" s="15">
        <v>23.0</v>
      </c>
      <c r="E89" s="16">
        <v>21.0</v>
      </c>
      <c r="F89" s="17">
        <v>6.0</v>
      </c>
      <c r="G89" s="18">
        <v>96.0</v>
      </c>
      <c r="H89" s="19">
        <v>12.0</v>
      </c>
      <c r="I89" s="20">
        <v>12.0</v>
      </c>
      <c r="J89" s="21">
        <v>75.0</v>
      </c>
      <c r="K89" s="22">
        <v>47.0</v>
      </c>
      <c r="L89" s="75">
        <f t="shared" si="2"/>
        <v>0.6845637584</v>
      </c>
      <c r="M89" s="62">
        <f t="shared" si="3"/>
        <v>95</v>
      </c>
      <c r="N89" s="63">
        <f t="shared" si="4"/>
        <v>96</v>
      </c>
      <c r="O89" s="63">
        <f t="shared" si="5"/>
        <v>76</v>
      </c>
      <c r="P89" s="63">
        <f t="shared" si="6"/>
        <v>18</v>
      </c>
      <c r="Q89" s="63">
        <f t="shared" si="7"/>
        <v>108</v>
      </c>
      <c r="R89" s="65">
        <f t="shared" si="8"/>
        <v>0.1914893617</v>
      </c>
      <c r="S89" s="65">
        <f t="shared" si="9"/>
        <v>0.3825503356</v>
      </c>
      <c r="T89" s="66">
        <f t="shared" si="10"/>
        <v>0.4705882353</v>
      </c>
      <c r="U89" s="23">
        <f t="shared" si="11"/>
        <v>0.6845637584</v>
      </c>
      <c r="V89" s="27">
        <f t="shared" si="12"/>
        <v>0.4628113498</v>
      </c>
      <c r="W89" s="27">
        <f t="shared" si="13"/>
        <v>0.5873863753</v>
      </c>
      <c r="X89" s="27">
        <f t="shared" si="14"/>
        <v>-0.1051364627</v>
      </c>
      <c r="Y89" s="27">
        <f t="shared" si="15"/>
        <v>-0.09680548796</v>
      </c>
      <c r="Z89" s="27">
        <f t="shared" si="16"/>
        <v>0.0954773957</v>
      </c>
      <c r="AA89" s="27">
        <f t="shared" si="17"/>
        <v>-0.02318134468</v>
      </c>
      <c r="AB89" s="31">
        <f t="shared" si="18"/>
        <v>1.555777647</v>
      </c>
      <c r="AC89" s="31">
        <f t="shared" si="19"/>
        <v>-0.5084333476</v>
      </c>
      <c r="AD89" s="31">
        <f t="shared" si="20"/>
        <v>-0.6083484157</v>
      </c>
      <c r="AE89" s="31">
        <f t="shared" si="21"/>
        <v>1.40953164</v>
      </c>
      <c r="AF89" s="31">
        <f t="shared" si="22"/>
        <v>-0.4201043242</v>
      </c>
      <c r="AG89" s="23"/>
    </row>
    <row r="90">
      <c r="A90" s="29">
        <v>1751.0</v>
      </c>
      <c r="B90" s="30">
        <v>1396.0</v>
      </c>
      <c r="C90" s="14">
        <v>7.0</v>
      </c>
      <c r="D90" s="15">
        <v>29.0</v>
      </c>
      <c r="E90" s="16">
        <v>20.0</v>
      </c>
      <c r="F90" s="17">
        <v>9.0</v>
      </c>
      <c r="G90" s="18">
        <v>96.0</v>
      </c>
      <c r="H90" s="19">
        <v>12.0</v>
      </c>
      <c r="I90" s="20">
        <v>33.0</v>
      </c>
      <c r="J90" s="21">
        <v>87.0</v>
      </c>
      <c r="K90" s="22">
        <v>61.0</v>
      </c>
      <c r="L90" s="75">
        <f t="shared" si="2"/>
        <v>0.6666666667</v>
      </c>
      <c r="M90" s="62">
        <f t="shared" si="3"/>
        <v>95</v>
      </c>
      <c r="N90" s="63">
        <f t="shared" si="4"/>
        <v>96</v>
      </c>
      <c r="O90" s="63">
        <f t="shared" si="5"/>
        <v>97</v>
      </c>
      <c r="P90" s="63">
        <f t="shared" si="6"/>
        <v>21</v>
      </c>
      <c r="Q90" s="63">
        <f t="shared" si="7"/>
        <v>140</v>
      </c>
      <c r="R90" s="65">
        <f t="shared" si="8"/>
        <v>0.1779661017</v>
      </c>
      <c r="S90" s="65">
        <f t="shared" si="9"/>
        <v>0.3305084746</v>
      </c>
      <c r="T90" s="66">
        <f t="shared" si="10"/>
        <v>0.406779661</v>
      </c>
      <c r="U90" s="23">
        <f t="shared" si="11"/>
        <v>0.6666666667</v>
      </c>
      <c r="V90" s="27">
        <f t="shared" si="12"/>
        <v>0.3992202216</v>
      </c>
      <c r="W90" s="27">
        <f t="shared" si="13"/>
        <v>0.5074787729</v>
      </c>
      <c r="X90" s="27">
        <f t="shared" si="14"/>
        <v>-0.09771157129</v>
      </c>
      <c r="Y90" s="27">
        <f t="shared" si="15"/>
        <v>-0.07225834384</v>
      </c>
      <c r="Z90" s="27">
        <f t="shared" si="16"/>
        <v>0.07666324759</v>
      </c>
      <c r="AA90" s="27">
        <f t="shared" si="17"/>
        <v>-0.0200227579</v>
      </c>
      <c r="AB90" s="31">
        <f t="shared" si="18"/>
        <v>1.558320745</v>
      </c>
      <c r="AC90" s="31">
        <f t="shared" si="19"/>
        <v>-0.5065691222</v>
      </c>
      <c r="AD90" s="31">
        <f t="shared" si="20"/>
        <v>-0.5922863549</v>
      </c>
      <c r="AE90" s="31">
        <f t="shared" si="21"/>
        <v>1.431888514</v>
      </c>
      <c r="AF90" s="31">
        <f t="shared" si="22"/>
        <v>-0.3935130322</v>
      </c>
      <c r="AG90" s="23"/>
    </row>
    <row r="91">
      <c r="A91" s="29">
        <v>2003.0</v>
      </c>
      <c r="B91" s="30">
        <v>937.0</v>
      </c>
      <c r="C91" s="14">
        <v>3.0</v>
      </c>
      <c r="D91" s="15">
        <v>11.0</v>
      </c>
      <c r="E91" s="16">
        <v>16.0</v>
      </c>
      <c r="F91" s="17">
        <v>21.0</v>
      </c>
      <c r="G91" s="18">
        <v>46.0</v>
      </c>
      <c r="H91" s="19">
        <v>13.0</v>
      </c>
      <c r="I91" s="20">
        <v>13.0</v>
      </c>
      <c r="J91" s="21">
        <v>7.0</v>
      </c>
      <c r="K91" s="22">
        <v>6.0</v>
      </c>
      <c r="L91" s="75">
        <f t="shared" si="2"/>
        <v>0.6029411765</v>
      </c>
      <c r="M91" s="62">
        <f t="shared" si="3"/>
        <v>46</v>
      </c>
      <c r="N91" s="63">
        <f t="shared" si="4"/>
        <v>46</v>
      </c>
      <c r="O91" s="63">
        <f t="shared" si="5"/>
        <v>20</v>
      </c>
      <c r="P91" s="63">
        <f t="shared" si="6"/>
        <v>34</v>
      </c>
      <c r="Q91" s="63">
        <f t="shared" si="7"/>
        <v>36</v>
      </c>
      <c r="R91" s="65">
        <f t="shared" si="8"/>
        <v>0.6296296296</v>
      </c>
      <c r="S91" s="65">
        <f t="shared" si="9"/>
        <v>0.5882352941</v>
      </c>
      <c r="T91" s="66">
        <f t="shared" si="10"/>
        <v>0.5609756098</v>
      </c>
      <c r="U91" s="23">
        <f t="shared" si="11"/>
        <v>0.6029411765</v>
      </c>
      <c r="V91" s="27">
        <f t="shared" si="12"/>
        <v>0.5657982315</v>
      </c>
      <c r="W91" s="27">
        <f t="shared" si="13"/>
        <v>0.9032050559</v>
      </c>
      <c r="X91" s="27">
        <f t="shared" si="14"/>
        <v>-0.345695612</v>
      </c>
      <c r="Y91" s="27">
        <f t="shared" si="15"/>
        <v>-0.2288890208</v>
      </c>
      <c r="Z91" s="27">
        <f t="shared" si="16"/>
        <v>0.4827291907</v>
      </c>
      <c r="AA91" s="27">
        <f t="shared" si="17"/>
        <v>-0.2506222565</v>
      </c>
      <c r="AB91" s="31">
        <f t="shared" si="18"/>
        <v>1.527250138</v>
      </c>
      <c r="AC91" s="31">
        <f t="shared" si="19"/>
        <v>-0.5567054301</v>
      </c>
      <c r="AD91" s="31">
        <f t="shared" si="20"/>
        <v>-0.6754266469</v>
      </c>
      <c r="AE91" s="31">
        <f t="shared" si="21"/>
        <v>1.290347736</v>
      </c>
      <c r="AF91" s="31">
        <f t="shared" si="22"/>
        <v>-0.6443574957</v>
      </c>
      <c r="AG91" s="23"/>
    </row>
    <row r="92">
      <c r="A92" s="29">
        <v>2004.0</v>
      </c>
      <c r="B92" s="30">
        <v>1302.0</v>
      </c>
      <c r="C92" s="14">
        <v>9.0</v>
      </c>
      <c r="D92" s="15">
        <v>4.0</v>
      </c>
      <c r="E92" s="16">
        <v>14.0</v>
      </c>
      <c r="F92" s="17">
        <v>32.0</v>
      </c>
      <c r="G92" s="18">
        <v>77.0</v>
      </c>
      <c r="H92" s="19">
        <v>12.0</v>
      </c>
      <c r="I92" s="20">
        <v>25.0</v>
      </c>
      <c r="J92" s="21">
        <v>23.0</v>
      </c>
      <c r="K92" s="22">
        <v>14.0</v>
      </c>
      <c r="L92" s="75">
        <f t="shared" si="2"/>
        <v>0.6619047619</v>
      </c>
      <c r="M92" s="62">
        <f t="shared" si="3"/>
        <v>77</v>
      </c>
      <c r="N92" s="63">
        <f t="shared" si="4"/>
        <v>77</v>
      </c>
      <c r="O92" s="63">
        <f t="shared" si="5"/>
        <v>27</v>
      </c>
      <c r="P92" s="63">
        <f t="shared" si="6"/>
        <v>44</v>
      </c>
      <c r="Q92" s="63">
        <f t="shared" si="7"/>
        <v>62</v>
      </c>
      <c r="R92" s="65">
        <f t="shared" si="8"/>
        <v>0.6197183099</v>
      </c>
      <c r="S92" s="65">
        <f t="shared" si="9"/>
        <v>0.5761904762</v>
      </c>
      <c r="T92" s="66">
        <f t="shared" si="10"/>
        <v>0.5539568345</v>
      </c>
      <c r="U92" s="23">
        <f t="shared" si="11"/>
        <v>0.6619047619</v>
      </c>
      <c r="V92" s="27">
        <f t="shared" si="12"/>
        <v>0.5525238835</v>
      </c>
      <c r="W92" s="27">
        <f t="shared" si="13"/>
        <v>0.8847108571</v>
      </c>
      <c r="X92" s="27">
        <f t="shared" si="14"/>
        <v>-0.3402538418</v>
      </c>
      <c r="Y92" s="27">
        <f t="shared" si="15"/>
        <v>-0.2196114377</v>
      </c>
      <c r="Z92" s="27">
        <f t="shared" si="16"/>
        <v>0.4654014468</v>
      </c>
      <c r="AA92" s="27">
        <f t="shared" si="17"/>
        <v>-0.242794015</v>
      </c>
      <c r="AB92" s="31">
        <f t="shared" si="18"/>
        <v>1.537935535</v>
      </c>
      <c r="AC92" s="31">
        <f t="shared" si="19"/>
        <v>-0.5467337102</v>
      </c>
      <c r="AD92" s="31">
        <f t="shared" si="20"/>
        <v>-0.6571730936</v>
      </c>
      <c r="AE92" s="31">
        <f t="shared" si="21"/>
        <v>1.307381831</v>
      </c>
      <c r="AF92" s="31">
        <f t="shared" si="22"/>
        <v>-0.6284613242</v>
      </c>
      <c r="AG92" s="23"/>
    </row>
    <row r="93">
      <c r="A93" s="29">
        <v>2005.0</v>
      </c>
      <c r="B93" s="30">
        <v>2026.0</v>
      </c>
      <c r="C93" s="14">
        <v>20.0</v>
      </c>
      <c r="D93" s="15">
        <v>10.0</v>
      </c>
      <c r="E93" s="16">
        <v>36.0</v>
      </c>
      <c r="F93" s="17">
        <v>49.0</v>
      </c>
      <c r="G93" s="18">
        <v>133.0</v>
      </c>
      <c r="H93" s="19">
        <v>24.0</v>
      </c>
      <c r="I93" s="20">
        <v>36.0</v>
      </c>
      <c r="J93" s="21">
        <v>28.0</v>
      </c>
      <c r="K93" s="22">
        <v>46.0</v>
      </c>
      <c r="L93" s="75">
        <f t="shared" si="2"/>
        <v>0.609947644</v>
      </c>
      <c r="M93" s="62">
        <f t="shared" si="3"/>
        <v>132</v>
      </c>
      <c r="N93" s="63">
        <f t="shared" si="4"/>
        <v>133</v>
      </c>
      <c r="O93" s="63">
        <f t="shared" si="5"/>
        <v>76</v>
      </c>
      <c r="P93" s="63">
        <f t="shared" si="6"/>
        <v>73</v>
      </c>
      <c r="Q93" s="63">
        <f t="shared" si="7"/>
        <v>100</v>
      </c>
      <c r="R93" s="65">
        <f t="shared" si="8"/>
        <v>0.4899328859</v>
      </c>
      <c r="S93" s="65">
        <f t="shared" si="9"/>
        <v>0.5392670157</v>
      </c>
      <c r="T93" s="66">
        <f t="shared" si="10"/>
        <v>0.5708154506</v>
      </c>
      <c r="U93" s="23">
        <f t="shared" si="11"/>
        <v>0.609947644</v>
      </c>
      <c r="V93" s="27">
        <f t="shared" si="12"/>
        <v>0.5643332618</v>
      </c>
      <c r="W93" s="27">
        <f t="shared" si="13"/>
        <v>0.8280167816</v>
      </c>
      <c r="X93" s="27">
        <f t="shared" si="14"/>
        <v>-0.2689956776</v>
      </c>
      <c r="Y93" s="27">
        <f t="shared" si="15"/>
        <v>-0.1923669764</v>
      </c>
      <c r="Z93" s="27">
        <f t="shared" si="16"/>
        <v>0.3443560954</v>
      </c>
      <c r="AA93" s="27">
        <f t="shared" si="17"/>
        <v>-0.1517478354</v>
      </c>
      <c r="AB93" s="31">
        <f t="shared" si="18"/>
        <v>1.547468965</v>
      </c>
      <c r="AC93" s="31">
        <f t="shared" si="19"/>
        <v>-0.5358152031</v>
      </c>
      <c r="AD93" s="31">
        <f t="shared" si="20"/>
        <v>-0.6391990702</v>
      </c>
      <c r="AE93" s="31">
        <f t="shared" si="21"/>
        <v>1.327903542</v>
      </c>
      <c r="AF93" s="31">
        <f t="shared" si="22"/>
        <v>-0.6051872059</v>
      </c>
      <c r="AG93" s="23"/>
    </row>
    <row r="94">
      <c r="A94" s="29">
        <v>2007.0</v>
      </c>
      <c r="B94" s="30">
        <v>592.0</v>
      </c>
      <c r="C94" s="14">
        <v>14.0</v>
      </c>
      <c r="D94" s="15">
        <v>3.0</v>
      </c>
      <c r="E94" s="16">
        <v>13.0</v>
      </c>
      <c r="F94" s="17">
        <v>7.0</v>
      </c>
      <c r="G94" s="18">
        <v>22.0</v>
      </c>
      <c r="H94" s="19">
        <v>2.0</v>
      </c>
      <c r="I94" s="20">
        <v>12.0</v>
      </c>
      <c r="J94" s="21">
        <v>16.0</v>
      </c>
      <c r="K94" s="22">
        <v>18.0</v>
      </c>
      <c r="L94" s="75">
        <f t="shared" si="2"/>
        <v>0.5887850467</v>
      </c>
      <c r="M94" s="62">
        <f t="shared" si="3"/>
        <v>21</v>
      </c>
      <c r="N94" s="63">
        <f t="shared" si="4"/>
        <v>22</v>
      </c>
      <c r="O94" s="63">
        <f t="shared" si="5"/>
        <v>35</v>
      </c>
      <c r="P94" s="63">
        <f t="shared" si="6"/>
        <v>9</v>
      </c>
      <c r="Q94" s="63">
        <f t="shared" si="7"/>
        <v>41</v>
      </c>
      <c r="R94" s="65">
        <f t="shared" si="8"/>
        <v>0.2045454545</v>
      </c>
      <c r="S94" s="65">
        <f t="shared" si="9"/>
        <v>0.2897196262</v>
      </c>
      <c r="T94" s="66">
        <f t="shared" si="10"/>
        <v>0.3492063492</v>
      </c>
      <c r="U94" s="23">
        <f t="shared" si="11"/>
        <v>0.5887850467</v>
      </c>
      <c r="V94" s="27">
        <f t="shared" si="12"/>
        <v>0.3328803984</v>
      </c>
      <c r="W94" s="27">
        <f t="shared" si="13"/>
        <v>0.4448495929</v>
      </c>
      <c r="X94" s="27">
        <f t="shared" si="14"/>
        <v>-0.1123048579</v>
      </c>
      <c r="Y94" s="27">
        <f t="shared" si="15"/>
        <v>-0.05552373032</v>
      </c>
      <c r="Z94" s="27">
        <f t="shared" si="16"/>
        <v>0.07723872119</v>
      </c>
      <c r="AA94" s="27">
        <f t="shared" si="17"/>
        <v>-0.02645020165</v>
      </c>
      <c r="AB94" s="31">
        <f t="shared" si="18"/>
        <v>1.591799457</v>
      </c>
      <c r="AC94" s="31">
        <f t="shared" si="19"/>
        <v>-0.4692302126</v>
      </c>
      <c r="AD94" s="31">
        <f t="shared" si="20"/>
        <v>-0.4669879062</v>
      </c>
      <c r="AE94" s="31">
        <f t="shared" si="21"/>
        <v>1.57886192</v>
      </c>
      <c r="AF94" s="31">
        <f t="shared" si="22"/>
        <v>-0.2419820946</v>
      </c>
      <c r="AG94" s="23"/>
    </row>
    <row r="95">
      <c r="A95" s="29">
        <v>2008.0</v>
      </c>
      <c r="B95" s="30">
        <v>3166.0</v>
      </c>
      <c r="C95" s="14">
        <v>28.0</v>
      </c>
      <c r="D95" s="15">
        <v>12.0</v>
      </c>
      <c r="E95" s="16">
        <v>29.0</v>
      </c>
      <c r="F95" s="17">
        <v>54.0</v>
      </c>
      <c r="G95" s="18">
        <v>159.0</v>
      </c>
      <c r="H95" s="19">
        <v>30.0</v>
      </c>
      <c r="I95" s="20">
        <v>41.0</v>
      </c>
      <c r="J95" s="21">
        <v>36.0</v>
      </c>
      <c r="K95" s="22">
        <v>23.0</v>
      </c>
      <c r="L95" s="75">
        <f t="shared" si="2"/>
        <v>0.6432038835</v>
      </c>
      <c r="M95" s="62">
        <f t="shared" si="3"/>
        <v>159</v>
      </c>
      <c r="N95" s="63">
        <f t="shared" si="4"/>
        <v>159</v>
      </c>
      <c r="O95" s="63">
        <f t="shared" si="5"/>
        <v>63</v>
      </c>
      <c r="P95" s="63">
        <f t="shared" si="6"/>
        <v>84</v>
      </c>
      <c r="Q95" s="63">
        <f t="shared" si="7"/>
        <v>106</v>
      </c>
      <c r="R95" s="65">
        <f t="shared" si="8"/>
        <v>0.5714285714</v>
      </c>
      <c r="S95" s="65">
        <f t="shared" si="9"/>
        <v>0.5898058252</v>
      </c>
      <c r="T95" s="66">
        <f t="shared" si="10"/>
        <v>0.6</v>
      </c>
      <c r="U95" s="23">
        <f t="shared" si="11"/>
        <v>0.6432038835</v>
      </c>
      <c r="V95" s="27">
        <f t="shared" si="12"/>
        <v>0.5996806418</v>
      </c>
      <c r="W95" s="27">
        <f t="shared" si="13"/>
        <v>0.9056165257</v>
      </c>
      <c r="X95" s="27">
        <f t="shared" si="14"/>
        <v>-0.3137405554</v>
      </c>
      <c r="Y95" s="27">
        <f t="shared" si="15"/>
        <v>-0.2301128753</v>
      </c>
      <c r="Z95" s="27">
        <f t="shared" si="16"/>
        <v>0.4392768683</v>
      </c>
      <c r="AA95" s="27">
        <f t="shared" si="17"/>
        <v>-0.2064301956</v>
      </c>
      <c r="AB95" s="31">
        <f t="shared" si="18"/>
        <v>1.535990058</v>
      </c>
      <c r="AC95" s="31">
        <f t="shared" si="19"/>
        <v>-0.5484870952</v>
      </c>
      <c r="AD95" s="31">
        <f t="shared" si="20"/>
        <v>-0.6605712336</v>
      </c>
      <c r="AE95" s="31">
        <f t="shared" si="21"/>
        <v>1.304316376</v>
      </c>
      <c r="AF95" s="31">
        <f t="shared" si="22"/>
        <v>-0.6312144396</v>
      </c>
      <c r="AG95" s="23"/>
    </row>
    <row r="96">
      <c r="A96" s="29">
        <v>2009.0</v>
      </c>
      <c r="B96" s="30">
        <v>1664.0</v>
      </c>
      <c r="C96" s="14">
        <v>3.0</v>
      </c>
      <c r="D96" s="15">
        <v>3.0</v>
      </c>
      <c r="E96" s="16">
        <v>7.0</v>
      </c>
      <c r="F96" s="17">
        <v>19.0</v>
      </c>
      <c r="G96" s="18">
        <v>74.0</v>
      </c>
      <c r="H96" s="19">
        <v>11.0</v>
      </c>
      <c r="I96" s="20">
        <v>10.0</v>
      </c>
      <c r="J96" s="21">
        <v>10.0</v>
      </c>
      <c r="K96" s="22">
        <v>11.0</v>
      </c>
      <c r="L96" s="75">
        <f t="shared" si="2"/>
        <v>0.6824324324</v>
      </c>
      <c r="M96" s="62">
        <f t="shared" si="3"/>
        <v>74</v>
      </c>
      <c r="N96" s="63">
        <f t="shared" si="4"/>
        <v>74</v>
      </c>
      <c r="O96" s="63">
        <f t="shared" si="5"/>
        <v>17</v>
      </c>
      <c r="P96" s="63">
        <f t="shared" si="6"/>
        <v>30</v>
      </c>
      <c r="Q96" s="63">
        <f t="shared" si="7"/>
        <v>27</v>
      </c>
      <c r="R96" s="65">
        <f t="shared" si="8"/>
        <v>0.6382978723</v>
      </c>
      <c r="S96" s="65">
        <f t="shared" si="9"/>
        <v>0.7027027027</v>
      </c>
      <c r="T96" s="66">
        <f t="shared" si="10"/>
        <v>0.7326732673</v>
      </c>
      <c r="U96" s="23">
        <f t="shared" si="11"/>
        <v>0.6824324324</v>
      </c>
      <c r="V96" s="27">
        <f t="shared" si="12"/>
        <v>0.7339766319</v>
      </c>
      <c r="W96" s="27">
        <f t="shared" si="13"/>
        <v>1.078963878</v>
      </c>
      <c r="X96" s="27">
        <f t="shared" si="14"/>
        <v>-0.3504548757</v>
      </c>
      <c r="Y96" s="27">
        <f t="shared" si="15"/>
        <v>-0.3266375066</v>
      </c>
      <c r="Z96" s="27">
        <f t="shared" si="16"/>
        <v>0.5846047589</v>
      </c>
      <c r="AA96" s="27">
        <f t="shared" si="17"/>
        <v>-0.2575704964</v>
      </c>
      <c r="AB96" s="31">
        <f t="shared" si="18"/>
        <v>1.533593807</v>
      </c>
      <c r="AC96" s="31">
        <f t="shared" si="19"/>
        <v>-0.5510879098</v>
      </c>
      <c r="AD96" s="31">
        <f t="shared" si="20"/>
        <v>-0.664128776</v>
      </c>
      <c r="AE96" s="31">
        <f t="shared" si="21"/>
        <v>1.30046298</v>
      </c>
      <c r="AF96" s="31">
        <f t="shared" si="22"/>
        <v>-0.6353915098</v>
      </c>
      <c r="AG96" s="23"/>
    </row>
    <row r="97">
      <c r="A97" s="29">
        <v>2011.0</v>
      </c>
      <c r="B97" s="30">
        <v>1367.0</v>
      </c>
      <c r="C97" s="14">
        <v>3.0</v>
      </c>
      <c r="D97" s="15">
        <v>11.0</v>
      </c>
      <c r="E97" s="16">
        <v>14.0</v>
      </c>
      <c r="F97" s="17">
        <v>21.0</v>
      </c>
      <c r="G97" s="18">
        <v>85.0</v>
      </c>
      <c r="H97" s="19">
        <v>15.0</v>
      </c>
      <c r="I97" s="20">
        <v>13.0</v>
      </c>
      <c r="J97" s="21">
        <v>26.0</v>
      </c>
      <c r="K97" s="22">
        <v>11.0</v>
      </c>
      <c r="L97" s="75">
        <f t="shared" si="2"/>
        <v>0.6934673367</v>
      </c>
      <c r="M97" s="62">
        <f t="shared" si="3"/>
        <v>85</v>
      </c>
      <c r="N97" s="63">
        <f t="shared" si="4"/>
        <v>85</v>
      </c>
      <c r="O97" s="63">
        <f t="shared" si="5"/>
        <v>25</v>
      </c>
      <c r="P97" s="63">
        <f t="shared" si="6"/>
        <v>36</v>
      </c>
      <c r="Q97" s="63">
        <f t="shared" si="7"/>
        <v>53</v>
      </c>
      <c r="R97" s="65">
        <f t="shared" si="8"/>
        <v>0.5901639344</v>
      </c>
      <c r="S97" s="65">
        <f t="shared" si="9"/>
        <v>0.608040201</v>
      </c>
      <c r="T97" s="66">
        <f t="shared" si="10"/>
        <v>0.615942029</v>
      </c>
      <c r="U97" s="23">
        <f t="shared" si="11"/>
        <v>0.6934673367</v>
      </c>
      <c r="V97" s="27">
        <f t="shared" si="12"/>
        <v>0.6176138918</v>
      </c>
      <c r="W97" s="27">
        <f t="shared" si="13"/>
        <v>0.9336144723</v>
      </c>
      <c r="X97" s="27">
        <f t="shared" si="14"/>
        <v>-0.324027131</v>
      </c>
      <c r="Y97" s="27">
        <f t="shared" si="15"/>
        <v>-0.2445611071</v>
      </c>
      <c r="Z97" s="27">
        <f t="shared" si="16"/>
        <v>0.4677052935</v>
      </c>
      <c r="AA97" s="27">
        <f t="shared" si="17"/>
        <v>-0.2201885102</v>
      </c>
      <c r="AB97" s="31">
        <f t="shared" si="18"/>
        <v>1.532699003</v>
      </c>
      <c r="AC97" s="31">
        <f t="shared" si="19"/>
        <v>-0.5518788506</v>
      </c>
      <c r="AD97" s="31">
        <f t="shared" si="20"/>
        <v>-0.6660113271</v>
      </c>
      <c r="AE97" s="31">
        <f t="shared" si="21"/>
        <v>1.298709783</v>
      </c>
      <c r="AF97" s="31">
        <f t="shared" si="22"/>
        <v>-0.6369926294</v>
      </c>
      <c r="AG97" s="23"/>
    </row>
    <row r="98">
      <c r="A98" s="29">
        <v>2013.0</v>
      </c>
      <c r="B98" s="30">
        <v>1064.0</v>
      </c>
      <c r="C98" s="14">
        <v>1.0</v>
      </c>
      <c r="D98" s="15">
        <v>4.0</v>
      </c>
      <c r="E98" s="16">
        <v>3.0</v>
      </c>
      <c r="F98" s="17">
        <v>13.0</v>
      </c>
      <c r="G98" s="18">
        <v>58.0</v>
      </c>
      <c r="H98" s="19">
        <v>8.0</v>
      </c>
      <c r="I98" s="20">
        <v>4.0</v>
      </c>
      <c r="J98" s="21">
        <v>3.0</v>
      </c>
      <c r="K98" s="22">
        <v>2.0</v>
      </c>
      <c r="L98" s="75">
        <f t="shared" si="2"/>
        <v>0.7083333333</v>
      </c>
      <c r="M98" s="62">
        <f t="shared" si="3"/>
        <v>58</v>
      </c>
      <c r="N98" s="63">
        <f t="shared" si="4"/>
        <v>58</v>
      </c>
      <c r="O98" s="63">
        <f t="shared" si="5"/>
        <v>7</v>
      </c>
      <c r="P98" s="63">
        <f t="shared" si="6"/>
        <v>21</v>
      </c>
      <c r="Q98" s="63">
        <f t="shared" si="7"/>
        <v>10</v>
      </c>
      <c r="R98" s="65">
        <f t="shared" si="8"/>
        <v>0.75</v>
      </c>
      <c r="S98" s="65">
        <f t="shared" si="9"/>
        <v>0.8229166667</v>
      </c>
      <c r="T98" s="66">
        <f t="shared" si="10"/>
        <v>0.8529411765</v>
      </c>
      <c r="U98" s="23">
        <f t="shared" si="11"/>
        <v>0.7083333333</v>
      </c>
      <c r="V98" s="27">
        <f t="shared" si="12"/>
        <v>0.8576921726</v>
      </c>
      <c r="W98" s="27">
        <f t="shared" si="13"/>
        <v>1.26354624</v>
      </c>
      <c r="X98" s="27">
        <f t="shared" si="14"/>
        <v>-0.411784479</v>
      </c>
      <c r="Y98" s="27">
        <f t="shared" si="15"/>
        <v>-0.4479551361</v>
      </c>
      <c r="Z98" s="27">
        <f t="shared" si="16"/>
        <v>0.8044229405</v>
      </c>
      <c r="AA98" s="27">
        <f t="shared" si="17"/>
        <v>-0.3556082666</v>
      </c>
      <c r="AB98" s="31">
        <f t="shared" si="18"/>
        <v>1.529675233</v>
      </c>
      <c r="AC98" s="31">
        <f t="shared" si="19"/>
        <v>-0.5553806335</v>
      </c>
      <c r="AD98" s="31">
        <f t="shared" si="20"/>
        <v>-0.6685050015</v>
      </c>
      <c r="AE98" s="31">
        <f t="shared" si="21"/>
        <v>1.295670998</v>
      </c>
      <c r="AF98" s="31">
        <f t="shared" si="22"/>
        <v>-0.6406386893</v>
      </c>
      <c r="AG98" s="23"/>
    </row>
    <row r="99">
      <c r="A99" s="29">
        <v>2014.0</v>
      </c>
      <c r="B99" s="30">
        <v>2933.0</v>
      </c>
      <c r="C99" s="14">
        <v>9.0</v>
      </c>
      <c r="D99" s="15">
        <v>9.0</v>
      </c>
      <c r="E99" s="16">
        <v>8.0</v>
      </c>
      <c r="F99" s="17">
        <v>45.0</v>
      </c>
      <c r="G99" s="18">
        <v>149.0</v>
      </c>
      <c r="H99" s="19">
        <v>40.0</v>
      </c>
      <c r="I99" s="20">
        <v>21.0</v>
      </c>
      <c r="J99" s="21">
        <v>26.0</v>
      </c>
      <c r="K99" s="22">
        <v>11.0</v>
      </c>
      <c r="L99" s="75">
        <f t="shared" si="2"/>
        <v>0.641509434</v>
      </c>
      <c r="M99" s="62">
        <f t="shared" si="3"/>
        <v>149</v>
      </c>
      <c r="N99" s="63">
        <f t="shared" si="4"/>
        <v>149</v>
      </c>
      <c r="O99" s="63">
        <f t="shared" si="5"/>
        <v>29</v>
      </c>
      <c r="P99" s="63">
        <f t="shared" si="6"/>
        <v>85</v>
      </c>
      <c r="Q99" s="63">
        <f t="shared" si="7"/>
        <v>55</v>
      </c>
      <c r="R99" s="65">
        <f t="shared" si="8"/>
        <v>0.7456140351</v>
      </c>
      <c r="S99" s="65">
        <f t="shared" si="9"/>
        <v>0.7358490566</v>
      </c>
      <c r="T99" s="66">
        <f t="shared" si="10"/>
        <v>0.7303921569</v>
      </c>
      <c r="U99" s="23">
        <f t="shared" si="11"/>
        <v>0.641509434</v>
      </c>
      <c r="V99" s="27">
        <f t="shared" si="12"/>
        <v>0.731018025</v>
      </c>
      <c r="W99" s="27">
        <f t="shared" si="13"/>
        <v>1.1298584</v>
      </c>
      <c r="X99" s="27">
        <f t="shared" si="14"/>
        <v>-0.4093763826</v>
      </c>
      <c r="Y99" s="27">
        <f t="shared" si="15"/>
        <v>-0.3581791312</v>
      </c>
      <c r="Z99" s="27">
        <f t="shared" si="16"/>
        <v>0.7151055316</v>
      </c>
      <c r="AA99" s="27">
        <f t="shared" si="17"/>
        <v>-0.3514612669</v>
      </c>
      <c r="AB99" s="31">
        <f t="shared" si="18"/>
        <v>1.534598056</v>
      </c>
      <c r="AC99" s="31">
        <f t="shared" si="19"/>
        <v>-0.5498853717</v>
      </c>
      <c r="AD99" s="31">
        <f t="shared" si="20"/>
        <v>-0.6626451304</v>
      </c>
      <c r="AE99" s="31">
        <f t="shared" si="21"/>
        <v>1.302228092</v>
      </c>
      <c r="AF99" s="31">
        <f t="shared" si="22"/>
        <v>-0.6333182571</v>
      </c>
      <c r="AG99" s="23"/>
    </row>
    <row r="100">
      <c r="A100" s="29">
        <v>2015.0</v>
      </c>
      <c r="B100" s="30">
        <v>2515.0</v>
      </c>
      <c r="C100" s="14">
        <v>7.0</v>
      </c>
      <c r="D100" s="15">
        <v>12.0</v>
      </c>
      <c r="E100" s="16">
        <v>24.0</v>
      </c>
      <c r="F100" s="17">
        <v>25.0</v>
      </c>
      <c r="G100" s="18">
        <v>109.0</v>
      </c>
      <c r="H100" s="19">
        <v>31.0</v>
      </c>
      <c r="I100" s="20">
        <v>16.0</v>
      </c>
      <c r="J100" s="21">
        <v>14.0</v>
      </c>
      <c r="K100" s="22">
        <v>12.0</v>
      </c>
      <c r="L100" s="75">
        <f t="shared" si="2"/>
        <v>0.652</v>
      </c>
      <c r="M100" s="62">
        <f t="shared" si="3"/>
        <v>109</v>
      </c>
      <c r="N100" s="63">
        <f t="shared" si="4"/>
        <v>109</v>
      </c>
      <c r="O100" s="63">
        <f t="shared" si="5"/>
        <v>31</v>
      </c>
      <c r="P100" s="63">
        <f t="shared" si="6"/>
        <v>56</v>
      </c>
      <c r="Q100" s="63">
        <f t="shared" si="7"/>
        <v>54</v>
      </c>
      <c r="R100" s="65">
        <f t="shared" si="8"/>
        <v>0.6436781609</v>
      </c>
      <c r="S100" s="65">
        <f t="shared" si="9"/>
        <v>0.66</v>
      </c>
      <c r="T100" s="66">
        <f t="shared" si="10"/>
        <v>0.6687116564</v>
      </c>
      <c r="U100" s="23">
        <f t="shared" si="11"/>
        <v>0.652</v>
      </c>
      <c r="V100" s="27">
        <f t="shared" si="12"/>
        <v>0.6686893655</v>
      </c>
      <c r="W100" s="27">
        <f t="shared" si="13"/>
        <v>1.013396073</v>
      </c>
      <c r="X100" s="27">
        <f t="shared" si="14"/>
        <v>-0.3534089015</v>
      </c>
      <c r="Y100" s="27">
        <f t="shared" si="15"/>
        <v>-0.288144726</v>
      </c>
      <c r="Z100" s="27">
        <f t="shared" si="16"/>
        <v>0.5537070276</v>
      </c>
      <c r="AA100" s="27">
        <f t="shared" si="17"/>
        <v>-0.2619309814</v>
      </c>
      <c r="AB100" s="31">
        <f t="shared" si="18"/>
        <v>1.535482369</v>
      </c>
      <c r="AC100" s="31">
        <f t="shared" si="19"/>
        <v>-0.5490113414</v>
      </c>
      <c r="AD100" s="31">
        <f t="shared" si="20"/>
        <v>-0.6614380971</v>
      </c>
      <c r="AE100" s="31">
        <f t="shared" si="21"/>
        <v>1.303421286</v>
      </c>
      <c r="AF100" s="31">
        <f t="shared" si="22"/>
        <v>-0.632138673</v>
      </c>
      <c r="AG100" s="23"/>
    </row>
    <row r="101">
      <c r="A101" s="29">
        <v>2021.0</v>
      </c>
      <c r="B101" s="30">
        <v>3158.0</v>
      </c>
      <c r="C101" s="14">
        <v>14.0</v>
      </c>
      <c r="D101" s="15">
        <v>4.0</v>
      </c>
      <c r="E101" s="16">
        <v>12.0</v>
      </c>
      <c r="F101" s="17">
        <v>38.0</v>
      </c>
      <c r="G101" s="18">
        <v>149.0</v>
      </c>
      <c r="H101" s="19">
        <v>24.0</v>
      </c>
      <c r="I101" s="20">
        <v>17.0</v>
      </c>
      <c r="J101" s="21">
        <v>24.0</v>
      </c>
      <c r="K101" s="22">
        <v>13.0</v>
      </c>
      <c r="L101" s="75">
        <f t="shared" si="2"/>
        <v>0.6847457627</v>
      </c>
      <c r="M101" s="62">
        <f t="shared" si="3"/>
        <v>149</v>
      </c>
      <c r="N101" s="63">
        <f t="shared" si="4"/>
        <v>149</v>
      </c>
      <c r="O101" s="63">
        <f t="shared" si="5"/>
        <v>31</v>
      </c>
      <c r="P101" s="63">
        <f t="shared" si="6"/>
        <v>62</v>
      </c>
      <c r="Q101" s="63">
        <f t="shared" si="7"/>
        <v>53</v>
      </c>
      <c r="R101" s="65">
        <f t="shared" si="8"/>
        <v>0.6666666667</v>
      </c>
      <c r="S101" s="65">
        <f t="shared" si="9"/>
        <v>0.7152542373</v>
      </c>
      <c r="T101" s="66">
        <f t="shared" si="10"/>
        <v>0.7376237624</v>
      </c>
      <c r="U101" s="23">
        <f t="shared" si="11"/>
        <v>0.6847457627</v>
      </c>
      <c r="V101" s="27">
        <f t="shared" si="12"/>
        <v>0.7393849</v>
      </c>
      <c r="W101" s="27">
        <f t="shared" si="13"/>
        <v>1.098236114</v>
      </c>
      <c r="X101" s="27">
        <f t="shared" si="14"/>
        <v>-0.366030648</v>
      </c>
      <c r="Y101" s="27">
        <f t="shared" si="15"/>
        <v>-0.3384103854</v>
      </c>
      <c r="Z101" s="27">
        <f t="shared" si="16"/>
        <v>0.6214933785</v>
      </c>
      <c r="AA101" s="27">
        <f t="shared" si="17"/>
        <v>-0.2809744329</v>
      </c>
      <c r="AB101" s="31">
        <f t="shared" si="18"/>
        <v>1.532986341</v>
      </c>
      <c r="AC101" s="31">
        <f t="shared" si="19"/>
        <v>-0.5516876785</v>
      </c>
      <c r="AD101" s="31">
        <f t="shared" si="20"/>
        <v>-0.6649317579</v>
      </c>
      <c r="AE101" s="31">
        <f t="shared" si="21"/>
        <v>1.299675434</v>
      </c>
      <c r="AF101" s="31">
        <f t="shared" si="22"/>
        <v>-0.6361550337</v>
      </c>
      <c r="AG101" s="23"/>
    </row>
    <row r="102">
      <c r="A102" s="29">
        <v>2023.0</v>
      </c>
      <c r="B102" s="30">
        <v>1285.0</v>
      </c>
      <c r="C102" s="14">
        <v>11.0</v>
      </c>
      <c r="D102" s="15">
        <v>3.0</v>
      </c>
      <c r="E102" s="16">
        <v>5.0</v>
      </c>
      <c r="F102" s="17">
        <v>29.0</v>
      </c>
      <c r="G102" s="18">
        <v>65.0</v>
      </c>
      <c r="H102" s="19">
        <v>13.0</v>
      </c>
      <c r="I102" s="20">
        <v>11.0</v>
      </c>
      <c r="J102" s="21">
        <v>4.0</v>
      </c>
      <c r="K102" s="22">
        <v>3.0</v>
      </c>
      <c r="L102" s="75">
        <f t="shared" si="2"/>
        <v>0.5902777778</v>
      </c>
      <c r="M102" s="62">
        <f t="shared" si="3"/>
        <v>65</v>
      </c>
      <c r="N102" s="63">
        <f t="shared" si="4"/>
        <v>65</v>
      </c>
      <c r="O102" s="63">
        <f t="shared" si="5"/>
        <v>17</v>
      </c>
      <c r="P102" s="63">
        <f t="shared" si="6"/>
        <v>42</v>
      </c>
      <c r="Q102" s="63">
        <f t="shared" si="7"/>
        <v>20</v>
      </c>
      <c r="R102" s="65">
        <f t="shared" si="8"/>
        <v>0.7118644068</v>
      </c>
      <c r="S102" s="65">
        <f t="shared" si="9"/>
        <v>0.7430555556</v>
      </c>
      <c r="T102" s="66">
        <f t="shared" si="10"/>
        <v>0.7647058824</v>
      </c>
      <c r="U102" s="23">
        <f t="shared" si="11"/>
        <v>0.5902777778</v>
      </c>
      <c r="V102" s="27">
        <f t="shared" si="12"/>
        <v>0.7589781635</v>
      </c>
      <c r="W102" s="27">
        <f t="shared" si="13"/>
        <v>1.140923609</v>
      </c>
      <c r="X102" s="27">
        <f t="shared" si="14"/>
        <v>-0.3908462852</v>
      </c>
      <c r="Y102" s="27">
        <f t="shared" si="15"/>
        <v>-0.3652291017</v>
      </c>
      <c r="Z102" s="27">
        <f t="shared" si="16"/>
        <v>0.6894231938</v>
      </c>
      <c r="AA102" s="27">
        <f t="shared" si="17"/>
        <v>-0.3203641264</v>
      </c>
      <c r="AB102" s="31">
        <f t="shared" si="18"/>
        <v>1.543156927</v>
      </c>
      <c r="AC102" s="31">
        <f t="shared" si="19"/>
        <v>-0.5409998907</v>
      </c>
      <c r="AD102" s="31">
        <f t="shared" si="20"/>
        <v>-0.6511154401</v>
      </c>
      <c r="AE102" s="31">
        <f t="shared" si="21"/>
        <v>1.314197186</v>
      </c>
      <c r="AF102" s="31">
        <f t="shared" si="22"/>
        <v>-0.6208896456</v>
      </c>
      <c r="AG102" s="23"/>
    </row>
    <row r="103">
      <c r="A103" s="29">
        <v>2025.0</v>
      </c>
      <c r="B103" s="30">
        <v>1855.0</v>
      </c>
      <c r="C103" s="14">
        <v>5.0</v>
      </c>
      <c r="D103" s="15">
        <v>3.0</v>
      </c>
      <c r="E103" s="16">
        <v>9.0</v>
      </c>
      <c r="F103" s="17">
        <v>32.0</v>
      </c>
      <c r="G103" s="18">
        <v>95.0</v>
      </c>
      <c r="H103" s="19">
        <v>15.0</v>
      </c>
      <c r="I103" s="20">
        <v>7.0</v>
      </c>
      <c r="J103" s="21">
        <v>22.0</v>
      </c>
      <c r="K103" s="22">
        <v>12.0</v>
      </c>
      <c r="L103" s="75">
        <f t="shared" si="2"/>
        <v>0.665</v>
      </c>
      <c r="M103" s="62">
        <f t="shared" si="3"/>
        <v>95</v>
      </c>
      <c r="N103" s="63">
        <f t="shared" si="4"/>
        <v>95</v>
      </c>
      <c r="O103" s="63">
        <f t="shared" si="5"/>
        <v>20</v>
      </c>
      <c r="P103" s="63">
        <f t="shared" si="6"/>
        <v>47</v>
      </c>
      <c r="Q103" s="63">
        <f t="shared" si="7"/>
        <v>38</v>
      </c>
      <c r="R103" s="65">
        <f t="shared" si="8"/>
        <v>0.7014925373</v>
      </c>
      <c r="S103" s="65">
        <f t="shared" si="9"/>
        <v>0.71</v>
      </c>
      <c r="T103" s="66">
        <f t="shared" si="10"/>
        <v>0.7142857143</v>
      </c>
      <c r="U103" s="23">
        <f t="shared" si="11"/>
        <v>0.665</v>
      </c>
      <c r="V103" s="27">
        <f t="shared" si="12"/>
        <v>0.7146897468</v>
      </c>
      <c r="W103" s="27">
        <f t="shared" si="13"/>
        <v>1.090168502</v>
      </c>
      <c r="X103" s="27">
        <f t="shared" si="14"/>
        <v>-0.385151652</v>
      </c>
      <c r="Y103" s="27">
        <f t="shared" si="15"/>
        <v>-0.333456741</v>
      </c>
      <c r="Z103" s="27">
        <f t="shared" si="16"/>
        <v>0.6491554829</v>
      </c>
      <c r="AA103" s="27">
        <f t="shared" si="17"/>
        <v>-0.3110967198</v>
      </c>
      <c r="AB103" s="31">
        <f t="shared" si="18"/>
        <v>1.534879535</v>
      </c>
      <c r="AC103" s="31">
        <f t="shared" si="19"/>
        <v>-0.5496219332</v>
      </c>
      <c r="AD103" s="31">
        <f t="shared" si="20"/>
        <v>-0.6622907627</v>
      </c>
      <c r="AE103" s="31">
        <f t="shared" si="21"/>
        <v>1.302557602</v>
      </c>
      <c r="AF103" s="31">
        <f t="shared" si="22"/>
        <v>-0.6330135251</v>
      </c>
      <c r="AG103" s="23"/>
    </row>
    <row r="104">
      <c r="A104" s="29">
        <v>2028.0</v>
      </c>
      <c r="B104" s="30">
        <v>2598.0</v>
      </c>
      <c r="C104" s="14">
        <v>13.0</v>
      </c>
      <c r="D104" s="15">
        <v>11.0</v>
      </c>
      <c r="E104" s="16">
        <v>14.0</v>
      </c>
      <c r="F104" s="17">
        <v>45.0</v>
      </c>
      <c r="G104" s="18">
        <v>103.0</v>
      </c>
      <c r="H104" s="19">
        <v>25.0</v>
      </c>
      <c r="I104" s="20">
        <v>22.0</v>
      </c>
      <c r="J104" s="21">
        <v>26.0</v>
      </c>
      <c r="K104" s="22">
        <v>10.0</v>
      </c>
      <c r="L104" s="75">
        <f t="shared" si="2"/>
        <v>0.6133828996</v>
      </c>
      <c r="M104" s="62">
        <f t="shared" si="3"/>
        <v>103</v>
      </c>
      <c r="N104" s="63">
        <f t="shared" si="4"/>
        <v>103</v>
      </c>
      <c r="O104" s="63">
        <f t="shared" si="5"/>
        <v>34</v>
      </c>
      <c r="P104" s="63">
        <f t="shared" si="6"/>
        <v>70</v>
      </c>
      <c r="Q104" s="63">
        <f t="shared" si="7"/>
        <v>62</v>
      </c>
      <c r="R104" s="65">
        <f t="shared" si="8"/>
        <v>0.6730769231</v>
      </c>
      <c r="S104" s="65">
        <f t="shared" si="9"/>
        <v>0.6431226766</v>
      </c>
      <c r="T104" s="66">
        <f t="shared" si="10"/>
        <v>0.6242424242</v>
      </c>
      <c r="U104" s="23">
        <f t="shared" si="11"/>
        <v>0.6133828996</v>
      </c>
      <c r="V104" s="27">
        <f t="shared" si="12"/>
        <v>0.6271929052</v>
      </c>
      <c r="W104" s="27">
        <f t="shared" si="13"/>
        <v>0.9874818102</v>
      </c>
      <c r="X104" s="27">
        <f t="shared" si="14"/>
        <v>-0.3695501735</v>
      </c>
      <c r="Y104" s="27">
        <f t="shared" si="15"/>
        <v>-0.2735964451</v>
      </c>
      <c r="Z104" s="27">
        <f t="shared" si="16"/>
        <v>0.5641906044</v>
      </c>
      <c r="AA104" s="27">
        <f t="shared" si="17"/>
        <v>-0.286403765</v>
      </c>
      <c r="AB104" s="31">
        <f t="shared" si="18"/>
        <v>1.530860853</v>
      </c>
      <c r="AC104" s="31">
        <f t="shared" si="19"/>
        <v>-0.5534295437</v>
      </c>
      <c r="AD104" s="31">
        <f t="shared" si="20"/>
        <v>-0.6686228111</v>
      </c>
      <c r="AE104" s="31">
        <f t="shared" si="21"/>
        <v>1.296552741</v>
      </c>
      <c r="AF104" s="31">
        <f t="shared" si="22"/>
        <v>-0.6387052091</v>
      </c>
      <c r="AG104" s="23"/>
    </row>
    <row r="105">
      <c r="A105" s="29">
        <v>2030.0</v>
      </c>
      <c r="B105" s="30">
        <v>1415.0</v>
      </c>
      <c r="C105" s="14">
        <v>4.0</v>
      </c>
      <c r="D105" s="15">
        <v>1.0</v>
      </c>
      <c r="E105" s="16">
        <v>7.0</v>
      </c>
      <c r="F105" s="17">
        <v>21.0</v>
      </c>
      <c r="G105" s="18">
        <v>64.0</v>
      </c>
      <c r="H105" s="19">
        <v>11.0</v>
      </c>
      <c r="I105" s="20">
        <v>15.0</v>
      </c>
      <c r="J105" s="21">
        <v>14.0</v>
      </c>
      <c r="K105" s="22">
        <v>7.0</v>
      </c>
      <c r="L105" s="75">
        <f t="shared" si="2"/>
        <v>0.6944444444</v>
      </c>
      <c r="M105" s="62">
        <f t="shared" si="3"/>
        <v>64</v>
      </c>
      <c r="N105" s="63">
        <f t="shared" si="4"/>
        <v>64</v>
      </c>
      <c r="O105" s="63">
        <f t="shared" si="5"/>
        <v>12</v>
      </c>
      <c r="P105" s="63">
        <f t="shared" si="6"/>
        <v>32</v>
      </c>
      <c r="Q105" s="63">
        <f t="shared" si="7"/>
        <v>36</v>
      </c>
      <c r="R105" s="65">
        <f t="shared" si="8"/>
        <v>0.7272727273</v>
      </c>
      <c r="S105" s="65">
        <f t="shared" si="9"/>
        <v>0.6666666667</v>
      </c>
      <c r="T105" s="66">
        <f t="shared" si="10"/>
        <v>0.64</v>
      </c>
      <c r="U105" s="23">
        <f t="shared" si="11"/>
        <v>0.6944444444</v>
      </c>
      <c r="V105" s="27">
        <f t="shared" si="12"/>
        <v>0.6329554772</v>
      </c>
      <c r="W105" s="27">
        <f t="shared" si="13"/>
        <v>1.023632397</v>
      </c>
      <c r="X105" s="27">
        <f t="shared" si="14"/>
        <v>-0.3993061615</v>
      </c>
      <c r="Y105" s="27">
        <f t="shared" si="15"/>
        <v>-0.2939952311</v>
      </c>
      <c r="Z105" s="27">
        <f t="shared" si="16"/>
        <v>0.6319363952</v>
      </c>
      <c r="AA105" s="27">
        <f t="shared" si="17"/>
        <v>-0.3343827962</v>
      </c>
      <c r="AB105" s="31">
        <f t="shared" si="18"/>
        <v>1.546015379</v>
      </c>
      <c r="AC105" s="31">
        <f t="shared" si="19"/>
        <v>-0.5393597532</v>
      </c>
      <c r="AD105" s="31">
        <f t="shared" si="20"/>
        <v>-0.6456390938</v>
      </c>
      <c r="AE105" s="31">
        <f t="shared" si="21"/>
        <v>1.317898143</v>
      </c>
      <c r="AF105" s="31">
        <f t="shared" si="22"/>
        <v>-0.6188739232</v>
      </c>
      <c r="AG105" s="23"/>
    </row>
    <row r="106">
      <c r="A106" s="29">
        <v>2032.0</v>
      </c>
      <c r="B106" s="30">
        <v>1221.0</v>
      </c>
      <c r="C106" s="14">
        <v>3.0</v>
      </c>
      <c r="D106" s="15">
        <v>6.0</v>
      </c>
      <c r="E106" s="16">
        <v>8.0</v>
      </c>
      <c r="F106" s="17">
        <v>18.0</v>
      </c>
      <c r="G106" s="18">
        <v>56.0</v>
      </c>
      <c r="H106" s="19">
        <v>12.0</v>
      </c>
      <c r="I106" s="20">
        <v>9.0</v>
      </c>
      <c r="J106" s="21">
        <v>11.0</v>
      </c>
      <c r="K106" s="22">
        <v>5.0</v>
      </c>
      <c r="L106" s="75">
        <f t="shared" si="2"/>
        <v>0.65625</v>
      </c>
      <c r="M106" s="62">
        <f t="shared" si="3"/>
        <v>56</v>
      </c>
      <c r="N106" s="63">
        <f t="shared" si="4"/>
        <v>56</v>
      </c>
      <c r="O106" s="63">
        <f t="shared" si="5"/>
        <v>14</v>
      </c>
      <c r="P106" s="63">
        <f t="shared" si="6"/>
        <v>30</v>
      </c>
      <c r="Q106" s="63">
        <f t="shared" si="7"/>
        <v>28</v>
      </c>
      <c r="R106" s="65">
        <f t="shared" si="8"/>
        <v>0.6818181818</v>
      </c>
      <c r="S106" s="65">
        <f t="shared" si="9"/>
        <v>0.671875</v>
      </c>
      <c r="T106" s="66">
        <f t="shared" si="10"/>
        <v>0.6666666667</v>
      </c>
      <c r="U106" s="23">
        <f t="shared" si="11"/>
        <v>0.65625</v>
      </c>
      <c r="V106" s="27">
        <f t="shared" si="12"/>
        <v>0.6669217033</v>
      </c>
      <c r="W106" s="27">
        <f t="shared" si="13"/>
        <v>1.031629525</v>
      </c>
      <c r="X106" s="27">
        <f t="shared" si="14"/>
        <v>-0.3743495264</v>
      </c>
      <c r="Y106" s="27">
        <f t="shared" si="15"/>
        <v>-0.2986068506</v>
      </c>
      <c r="Z106" s="27">
        <f t="shared" si="16"/>
        <v>0.5970688108</v>
      </c>
      <c r="AA106" s="27">
        <f t="shared" si="17"/>
        <v>-0.2938911294</v>
      </c>
      <c r="AB106" s="31">
        <f t="shared" si="18"/>
        <v>1.535069006</v>
      </c>
      <c r="AC106" s="31">
        <f t="shared" si="19"/>
        <v>-0.5494200258</v>
      </c>
      <c r="AD106" s="31">
        <f t="shared" si="20"/>
        <v>-0.6620542403</v>
      </c>
      <c r="AE106" s="31">
        <f t="shared" si="21"/>
        <v>1.302812084</v>
      </c>
      <c r="AF106" s="31">
        <f t="shared" si="22"/>
        <v>-0.6327410862</v>
      </c>
      <c r="AG106" s="23"/>
    </row>
    <row r="107">
      <c r="A107" s="29">
        <v>2033.0</v>
      </c>
      <c r="B107" s="30">
        <v>2326.0</v>
      </c>
      <c r="C107" s="14">
        <v>18.0</v>
      </c>
      <c r="D107" s="15">
        <v>7.0</v>
      </c>
      <c r="E107" s="16">
        <v>20.0</v>
      </c>
      <c r="F107" s="17">
        <v>30.0</v>
      </c>
      <c r="G107" s="18">
        <v>130.0</v>
      </c>
      <c r="H107" s="19">
        <v>26.0</v>
      </c>
      <c r="I107" s="20">
        <v>25.0</v>
      </c>
      <c r="J107" s="21">
        <v>31.0</v>
      </c>
      <c r="K107" s="22">
        <v>31.0</v>
      </c>
      <c r="L107" s="75">
        <f t="shared" si="2"/>
        <v>0.6477987421</v>
      </c>
      <c r="M107" s="62">
        <f t="shared" si="3"/>
        <v>129</v>
      </c>
      <c r="N107" s="63">
        <f t="shared" si="4"/>
        <v>130</v>
      </c>
      <c r="O107" s="63">
        <f t="shared" si="5"/>
        <v>56</v>
      </c>
      <c r="P107" s="63">
        <f t="shared" si="6"/>
        <v>56</v>
      </c>
      <c r="Q107" s="63">
        <f t="shared" si="7"/>
        <v>76</v>
      </c>
      <c r="R107" s="65">
        <f t="shared" si="8"/>
        <v>0.5</v>
      </c>
      <c r="S107" s="65">
        <f t="shared" si="9"/>
        <v>0.5849056604</v>
      </c>
      <c r="T107" s="66">
        <f t="shared" si="10"/>
        <v>0.6310679612</v>
      </c>
      <c r="U107" s="23">
        <f t="shared" si="11"/>
        <v>0.6477987421</v>
      </c>
      <c r="V107" s="27">
        <f t="shared" si="12"/>
        <v>0.6254610849</v>
      </c>
      <c r="W107" s="27">
        <f t="shared" si="13"/>
        <v>0.8980925744</v>
      </c>
      <c r="X107" s="27">
        <f t="shared" si="14"/>
        <v>-0.274522986</v>
      </c>
      <c r="Y107" s="27">
        <f t="shared" si="15"/>
        <v>-0.2263051579</v>
      </c>
      <c r="Z107" s="27">
        <f t="shared" si="16"/>
        <v>0.3811738987</v>
      </c>
      <c r="AA107" s="27">
        <f t="shared" si="17"/>
        <v>-0.1580481185</v>
      </c>
      <c r="AB107" s="31">
        <f t="shared" si="18"/>
        <v>1.545034545</v>
      </c>
      <c r="AC107" s="31">
        <f t="shared" si="19"/>
        <v>-0.5378322196</v>
      </c>
      <c r="AD107" s="31">
        <f t="shared" si="20"/>
        <v>-0.6451003883</v>
      </c>
      <c r="AE107" s="31">
        <f t="shared" si="21"/>
        <v>1.322540714</v>
      </c>
      <c r="AF107" s="31">
        <f t="shared" si="22"/>
        <v>-0.6097649691</v>
      </c>
      <c r="AG107" s="23"/>
    </row>
    <row r="108">
      <c r="A108" s="29">
        <v>2036.0</v>
      </c>
      <c r="B108" s="30">
        <v>2399.0</v>
      </c>
      <c r="C108" s="14">
        <v>3.0</v>
      </c>
      <c r="D108" s="15">
        <v>11.0</v>
      </c>
      <c r="E108" s="16">
        <v>12.0</v>
      </c>
      <c r="F108" s="17">
        <v>69.0</v>
      </c>
      <c r="G108" s="18">
        <v>181.0</v>
      </c>
      <c r="H108" s="19">
        <v>22.0</v>
      </c>
      <c r="I108" s="20">
        <v>24.0</v>
      </c>
      <c r="J108" s="21">
        <v>33.0</v>
      </c>
      <c r="K108" s="22">
        <v>16.0</v>
      </c>
      <c r="L108" s="75">
        <f t="shared" si="2"/>
        <v>0.6738544474</v>
      </c>
      <c r="M108" s="62">
        <f t="shared" si="3"/>
        <v>181</v>
      </c>
      <c r="N108" s="63">
        <f t="shared" si="4"/>
        <v>181</v>
      </c>
      <c r="O108" s="63">
        <f t="shared" si="5"/>
        <v>30</v>
      </c>
      <c r="P108" s="63">
        <f t="shared" si="6"/>
        <v>91</v>
      </c>
      <c r="Q108" s="63">
        <f t="shared" si="7"/>
        <v>69</v>
      </c>
      <c r="R108" s="65">
        <f t="shared" si="8"/>
        <v>0.7520661157</v>
      </c>
      <c r="S108" s="65">
        <f t="shared" si="9"/>
        <v>0.7331536388</v>
      </c>
      <c r="T108" s="66">
        <f t="shared" si="10"/>
        <v>0.724</v>
      </c>
      <c r="U108" s="23">
        <f t="shared" si="11"/>
        <v>0.6738544474</v>
      </c>
      <c r="V108" s="27">
        <f t="shared" si="12"/>
        <v>0.7233930829</v>
      </c>
      <c r="W108" s="27">
        <f t="shared" si="13"/>
        <v>1.125719725</v>
      </c>
      <c r="X108" s="27">
        <f t="shared" si="14"/>
        <v>-0.4129188715</v>
      </c>
      <c r="Y108" s="27">
        <f t="shared" si="15"/>
        <v>-0.3555599142</v>
      </c>
      <c r="Z108" s="27">
        <f t="shared" si="16"/>
        <v>0.7186515094</v>
      </c>
      <c r="AA108" s="27">
        <f t="shared" si="17"/>
        <v>-0.3575702395</v>
      </c>
      <c r="AB108" s="31">
        <f t="shared" si="18"/>
        <v>1.536276412</v>
      </c>
      <c r="AC108" s="31">
        <f t="shared" si="19"/>
        <v>-0.5482389724</v>
      </c>
      <c r="AD108" s="31">
        <f t="shared" si="20"/>
        <v>-0.6603601519</v>
      </c>
      <c r="AE108" s="31">
        <f t="shared" si="21"/>
        <v>1.304469539</v>
      </c>
      <c r="AF108" s="31">
        <f t="shared" si="22"/>
        <v>-0.6311194306</v>
      </c>
      <c r="AG108" s="23"/>
    </row>
    <row r="109">
      <c r="A109" s="29">
        <v>2037.0</v>
      </c>
      <c r="B109" s="30">
        <v>3357.0</v>
      </c>
      <c r="C109" s="14">
        <v>54.0</v>
      </c>
      <c r="D109" s="15">
        <v>23.0</v>
      </c>
      <c r="E109" s="16">
        <v>52.0</v>
      </c>
      <c r="F109" s="17">
        <v>77.0</v>
      </c>
      <c r="G109" s="18">
        <v>219.0</v>
      </c>
      <c r="H109" s="19">
        <v>44.0</v>
      </c>
      <c r="I109" s="20">
        <v>59.0</v>
      </c>
      <c r="J109" s="21">
        <v>56.0</v>
      </c>
      <c r="K109" s="22">
        <v>29.0</v>
      </c>
      <c r="L109" s="75">
        <f t="shared" si="2"/>
        <v>0.6296900489</v>
      </c>
      <c r="M109" s="62">
        <f t="shared" si="3"/>
        <v>219</v>
      </c>
      <c r="N109" s="63">
        <f t="shared" si="4"/>
        <v>219</v>
      </c>
      <c r="O109" s="63">
        <f t="shared" si="5"/>
        <v>106</v>
      </c>
      <c r="P109" s="63">
        <f t="shared" si="6"/>
        <v>121</v>
      </c>
      <c r="Q109" s="63">
        <f t="shared" si="7"/>
        <v>167</v>
      </c>
      <c r="R109" s="65">
        <f t="shared" si="8"/>
        <v>0.5330396476</v>
      </c>
      <c r="S109" s="65">
        <f t="shared" si="9"/>
        <v>0.5546492659</v>
      </c>
      <c r="T109" s="66">
        <f t="shared" si="10"/>
        <v>0.567357513</v>
      </c>
      <c r="U109" s="23">
        <f t="shared" si="11"/>
        <v>0.6296900489</v>
      </c>
      <c r="V109" s="27">
        <f t="shared" si="12"/>
        <v>0.566260659</v>
      </c>
      <c r="W109" s="27">
        <f t="shared" si="13"/>
        <v>0.8516354361</v>
      </c>
      <c r="X109" s="27">
        <f t="shared" si="14"/>
        <v>-0.2926632714</v>
      </c>
      <c r="Y109" s="27">
        <f t="shared" si="15"/>
        <v>-0.2034977862</v>
      </c>
      <c r="Z109" s="27">
        <f t="shared" si="16"/>
        <v>0.3853410543</v>
      </c>
      <c r="AA109" s="27">
        <f t="shared" si="17"/>
        <v>-0.1796256479</v>
      </c>
      <c r="AB109" s="31">
        <f t="shared" si="18"/>
        <v>1.537426158</v>
      </c>
      <c r="AC109" s="31">
        <f t="shared" si="19"/>
        <v>-0.5469882377</v>
      </c>
      <c r="AD109" s="31">
        <f t="shared" si="20"/>
        <v>-0.65792384</v>
      </c>
      <c r="AE109" s="31">
        <f t="shared" si="21"/>
        <v>1.307078789</v>
      </c>
      <c r="AF109" s="31">
        <f t="shared" si="22"/>
        <v>-0.6283320965</v>
      </c>
      <c r="AG109" s="23"/>
    </row>
    <row r="110">
      <c r="A110" s="29">
        <v>2045.0</v>
      </c>
      <c r="B110" s="30">
        <v>454.0</v>
      </c>
      <c r="C110" s="14">
        <v>7.0</v>
      </c>
      <c r="D110" s="15">
        <v>7.0</v>
      </c>
      <c r="E110" s="16">
        <v>0.0</v>
      </c>
      <c r="F110" s="17">
        <v>12.0</v>
      </c>
      <c r="G110" s="18">
        <v>27.0</v>
      </c>
      <c r="H110" s="19">
        <v>6.0</v>
      </c>
      <c r="I110" s="20">
        <v>11.0</v>
      </c>
      <c r="J110" s="21">
        <v>13.0</v>
      </c>
      <c r="K110" s="22">
        <v>5.0</v>
      </c>
      <c r="L110" s="75">
        <f t="shared" si="2"/>
        <v>0.5795454545</v>
      </c>
      <c r="M110" s="62">
        <f t="shared" si="3"/>
        <v>27</v>
      </c>
      <c r="N110" s="63">
        <f t="shared" si="4"/>
        <v>27</v>
      </c>
      <c r="O110" s="63">
        <f t="shared" si="5"/>
        <v>19</v>
      </c>
      <c r="P110" s="63">
        <f t="shared" si="6"/>
        <v>18</v>
      </c>
      <c r="Q110" s="63">
        <f t="shared" si="7"/>
        <v>24</v>
      </c>
      <c r="R110" s="65">
        <f t="shared" si="8"/>
        <v>0.4864864865</v>
      </c>
      <c r="S110" s="65">
        <f t="shared" si="9"/>
        <v>0.5113636364</v>
      </c>
      <c r="T110" s="66">
        <f t="shared" si="10"/>
        <v>0.5294117647</v>
      </c>
      <c r="U110" s="23">
        <f t="shared" si="11"/>
        <v>0.5795454545</v>
      </c>
      <c r="V110" s="27">
        <f t="shared" si="12"/>
        <v>0.5247859334</v>
      </c>
      <c r="W110" s="27">
        <f t="shared" si="13"/>
        <v>0.785172577</v>
      </c>
      <c r="X110" s="27">
        <f t="shared" si="14"/>
        <v>-0.2671034458</v>
      </c>
      <c r="Y110" s="27">
        <f t="shared" si="15"/>
        <v>-0.1729746606</v>
      </c>
      <c r="Z110" s="27">
        <f t="shared" si="16"/>
        <v>0.3242410136</v>
      </c>
      <c r="AA110" s="27">
        <f t="shared" si="17"/>
        <v>-0.1496204248</v>
      </c>
      <c r="AB110" s="31">
        <f t="shared" si="18"/>
        <v>1.544494665</v>
      </c>
      <c r="AC110" s="31">
        <f t="shared" si="19"/>
        <v>-0.5395373188</v>
      </c>
      <c r="AD110" s="31">
        <f t="shared" si="20"/>
        <v>-0.6437991775</v>
      </c>
      <c r="AE110" s="31">
        <f t="shared" si="21"/>
        <v>1.321963514</v>
      </c>
      <c r="AF110" s="31">
        <f t="shared" si="22"/>
        <v>-0.6126469092</v>
      </c>
      <c r="AG110" s="23"/>
    </row>
    <row r="111">
      <c r="A111" s="29">
        <v>2046.0</v>
      </c>
      <c r="B111" s="30">
        <v>2696.0</v>
      </c>
      <c r="C111" s="14">
        <v>10.0</v>
      </c>
      <c r="D111" s="15">
        <v>10.0</v>
      </c>
      <c r="E111" s="16">
        <v>19.0</v>
      </c>
      <c r="F111" s="17">
        <v>40.0</v>
      </c>
      <c r="G111" s="18">
        <v>156.0</v>
      </c>
      <c r="H111" s="19">
        <v>25.0</v>
      </c>
      <c r="I111" s="20">
        <v>20.0</v>
      </c>
      <c r="J111" s="21">
        <v>20.0</v>
      </c>
      <c r="K111" s="22">
        <v>19.0</v>
      </c>
      <c r="L111" s="75">
        <f t="shared" si="2"/>
        <v>0.6739811912</v>
      </c>
      <c r="M111" s="62">
        <f t="shared" si="3"/>
        <v>156</v>
      </c>
      <c r="N111" s="63">
        <f t="shared" si="4"/>
        <v>156</v>
      </c>
      <c r="O111" s="63">
        <f t="shared" si="5"/>
        <v>39</v>
      </c>
      <c r="P111" s="63">
        <f t="shared" si="6"/>
        <v>65</v>
      </c>
      <c r="Q111" s="63">
        <f t="shared" si="7"/>
        <v>59</v>
      </c>
      <c r="R111" s="65">
        <f t="shared" si="8"/>
        <v>0.625</v>
      </c>
      <c r="S111" s="65">
        <f t="shared" si="9"/>
        <v>0.6927899687</v>
      </c>
      <c r="T111" s="66">
        <f t="shared" si="10"/>
        <v>0.7255813953</v>
      </c>
      <c r="U111" s="23">
        <f t="shared" si="11"/>
        <v>0.6739811912</v>
      </c>
      <c r="V111" s="27">
        <f t="shared" si="12"/>
        <v>0.725573838</v>
      </c>
      <c r="W111" s="27">
        <f t="shared" si="13"/>
        <v>1.063743384</v>
      </c>
      <c r="X111" s="27">
        <f t="shared" si="14"/>
        <v>-0.3431537325</v>
      </c>
      <c r="Y111" s="27">
        <f t="shared" si="15"/>
        <v>-0.3174870278</v>
      </c>
      <c r="Z111" s="27">
        <f t="shared" si="16"/>
        <v>0.5643505253</v>
      </c>
      <c r="AA111" s="27">
        <f t="shared" si="17"/>
        <v>-0.2469501852</v>
      </c>
      <c r="AB111" s="31">
        <f t="shared" si="18"/>
        <v>1.535459504</v>
      </c>
      <c r="AC111" s="31">
        <f t="shared" si="19"/>
        <v>-0.5490338802</v>
      </c>
      <c r="AD111" s="31">
        <f t="shared" si="20"/>
        <v>-0.6614735241</v>
      </c>
      <c r="AE111" s="31">
        <f t="shared" si="21"/>
        <v>1.303386269</v>
      </c>
      <c r="AF111" s="31">
        <f t="shared" si="22"/>
        <v>-0.6321731272</v>
      </c>
      <c r="AG111" s="23"/>
    </row>
    <row r="112">
      <c r="A112" s="29">
        <v>2047.0</v>
      </c>
      <c r="B112" s="30">
        <v>1060.0</v>
      </c>
      <c r="C112" s="14">
        <v>2.0</v>
      </c>
      <c r="D112" s="15">
        <v>0.0</v>
      </c>
      <c r="E112" s="16">
        <v>7.0</v>
      </c>
      <c r="F112" s="17">
        <v>17.0</v>
      </c>
      <c r="G112" s="18">
        <v>47.0</v>
      </c>
      <c r="H112" s="19">
        <v>21.0</v>
      </c>
      <c r="I112" s="20">
        <v>4.0</v>
      </c>
      <c r="J112" s="21">
        <v>6.0</v>
      </c>
      <c r="K112" s="22">
        <v>10.0</v>
      </c>
      <c r="L112" s="75">
        <f t="shared" si="2"/>
        <v>0.5614035088</v>
      </c>
      <c r="M112" s="62">
        <f t="shared" si="3"/>
        <v>47</v>
      </c>
      <c r="N112" s="63">
        <f t="shared" si="4"/>
        <v>47</v>
      </c>
      <c r="O112" s="63">
        <f t="shared" si="5"/>
        <v>12</v>
      </c>
      <c r="P112" s="63">
        <f t="shared" si="6"/>
        <v>38</v>
      </c>
      <c r="Q112" s="63">
        <f t="shared" si="7"/>
        <v>17</v>
      </c>
      <c r="R112" s="65">
        <f t="shared" si="8"/>
        <v>0.76</v>
      </c>
      <c r="S112" s="65">
        <f t="shared" si="9"/>
        <v>0.7456140351</v>
      </c>
      <c r="T112" s="66">
        <f t="shared" si="10"/>
        <v>0.734375</v>
      </c>
      <c r="U112" s="23">
        <f t="shared" si="11"/>
        <v>0.5614035088</v>
      </c>
      <c r="V112" s="27">
        <f t="shared" si="12"/>
        <v>0.7383207107</v>
      </c>
      <c r="W112" s="27">
        <f t="shared" si="13"/>
        <v>1.144852023</v>
      </c>
      <c r="X112" s="27">
        <f t="shared" si="14"/>
        <v>-0.4172749387</v>
      </c>
      <c r="Y112" s="27">
        <f t="shared" si="15"/>
        <v>-0.3677485361</v>
      </c>
      <c r="Z112" s="27">
        <f t="shared" si="16"/>
        <v>0.7385756618</v>
      </c>
      <c r="AA112" s="27">
        <f t="shared" si="17"/>
        <v>-0.365154373</v>
      </c>
      <c r="AB112" s="31">
        <f t="shared" si="18"/>
        <v>1.530156701</v>
      </c>
      <c r="AC112" s="31">
        <f t="shared" si="19"/>
        <v>-0.5542376966</v>
      </c>
      <c r="AD112" s="31">
        <f t="shared" si="20"/>
        <v>-0.6685866342</v>
      </c>
      <c r="AE112" s="31">
        <f t="shared" si="21"/>
        <v>1.296405796</v>
      </c>
      <c r="AF112" s="31">
        <f t="shared" si="22"/>
        <v>-0.6390236906</v>
      </c>
      <c r="AG112" s="23"/>
    </row>
    <row r="113">
      <c r="A113" s="29">
        <v>2048.0</v>
      </c>
      <c r="B113" s="30">
        <v>3013.0</v>
      </c>
      <c r="C113" s="14">
        <v>15.0</v>
      </c>
      <c r="D113" s="15">
        <v>8.0</v>
      </c>
      <c r="E113" s="16">
        <v>32.0</v>
      </c>
      <c r="F113" s="17">
        <v>98.0</v>
      </c>
      <c r="G113" s="18">
        <v>255.0</v>
      </c>
      <c r="H113" s="19">
        <v>54.0</v>
      </c>
      <c r="I113" s="20">
        <v>32.0</v>
      </c>
      <c r="J113" s="21">
        <v>49.0</v>
      </c>
      <c r="K113" s="22">
        <v>27.0</v>
      </c>
      <c r="L113" s="75">
        <f t="shared" si="2"/>
        <v>0.6456140351</v>
      </c>
      <c r="M113" s="62">
        <f t="shared" si="3"/>
        <v>255</v>
      </c>
      <c r="N113" s="63">
        <f t="shared" si="4"/>
        <v>255</v>
      </c>
      <c r="O113" s="63">
        <f t="shared" si="5"/>
        <v>50</v>
      </c>
      <c r="P113" s="63">
        <f t="shared" si="6"/>
        <v>152</v>
      </c>
      <c r="Q113" s="63">
        <f t="shared" si="7"/>
        <v>113</v>
      </c>
      <c r="R113" s="65">
        <f t="shared" si="8"/>
        <v>0.7524752475</v>
      </c>
      <c r="S113" s="65">
        <f t="shared" si="9"/>
        <v>0.7140350877</v>
      </c>
      <c r="T113" s="66">
        <f t="shared" si="10"/>
        <v>0.6929347826</v>
      </c>
      <c r="U113" s="23">
        <f t="shared" si="11"/>
        <v>0.6456140351</v>
      </c>
      <c r="V113" s="27">
        <f t="shared" si="12"/>
        <v>0.693366316</v>
      </c>
      <c r="W113" s="27">
        <f t="shared" si="13"/>
        <v>1.096364172</v>
      </c>
      <c r="X113" s="27">
        <f t="shared" si="14"/>
        <v>-0.4131435037</v>
      </c>
      <c r="Y113" s="27">
        <f t="shared" si="15"/>
        <v>-0.3372577288</v>
      </c>
      <c r="Z113" s="27">
        <f t="shared" si="16"/>
        <v>0.7002918914</v>
      </c>
      <c r="AA113" s="27">
        <f t="shared" si="17"/>
        <v>-0.3579593893</v>
      </c>
      <c r="AB113" s="31">
        <f t="shared" si="18"/>
        <v>1.534844236</v>
      </c>
      <c r="AC113" s="31">
        <f t="shared" si="19"/>
        <v>-0.5496194572</v>
      </c>
      <c r="AD113" s="31">
        <f t="shared" si="20"/>
        <v>-0.6623356693</v>
      </c>
      <c r="AE113" s="31">
        <f t="shared" si="21"/>
        <v>1.302565654</v>
      </c>
      <c r="AF113" s="31">
        <f t="shared" si="22"/>
        <v>-0.6329546056</v>
      </c>
      <c r="AG113" s="23"/>
    </row>
    <row r="114">
      <c r="A114" s="29">
        <v>2049.0</v>
      </c>
      <c r="B114" s="30">
        <v>2043.0</v>
      </c>
      <c r="C114" s="14">
        <v>19.0</v>
      </c>
      <c r="D114" s="15">
        <v>7.0</v>
      </c>
      <c r="E114" s="16">
        <v>26.0</v>
      </c>
      <c r="F114" s="17">
        <v>63.0</v>
      </c>
      <c r="G114" s="18">
        <v>143.0</v>
      </c>
      <c r="H114" s="19">
        <v>30.0</v>
      </c>
      <c r="I114" s="20">
        <v>41.0</v>
      </c>
      <c r="J114" s="21">
        <v>37.0</v>
      </c>
      <c r="K114" s="22">
        <v>18.0</v>
      </c>
      <c r="L114" s="75">
        <f t="shared" si="2"/>
        <v>0.6432291667</v>
      </c>
      <c r="M114" s="62">
        <f t="shared" si="3"/>
        <v>143</v>
      </c>
      <c r="N114" s="63">
        <f t="shared" si="4"/>
        <v>143</v>
      </c>
      <c r="O114" s="63">
        <f t="shared" si="5"/>
        <v>44</v>
      </c>
      <c r="P114" s="63">
        <f t="shared" si="6"/>
        <v>93</v>
      </c>
      <c r="Q114" s="63">
        <f t="shared" si="7"/>
        <v>104</v>
      </c>
      <c r="R114" s="65">
        <f t="shared" si="8"/>
        <v>0.6788321168</v>
      </c>
      <c r="S114" s="65">
        <f t="shared" si="9"/>
        <v>0.6145833333</v>
      </c>
      <c r="T114" s="66">
        <f t="shared" si="10"/>
        <v>0.5789473684</v>
      </c>
      <c r="U114" s="23">
        <f t="shared" si="11"/>
        <v>0.6432291667</v>
      </c>
      <c r="V114" s="27">
        <f t="shared" si="12"/>
        <v>0.5786105747</v>
      </c>
      <c r="W114" s="27">
        <f t="shared" si="13"/>
        <v>0.9436611157</v>
      </c>
      <c r="X114" s="27">
        <f t="shared" si="14"/>
        <v>-0.3727100394</v>
      </c>
      <c r="Y114" s="27">
        <f t="shared" si="15"/>
        <v>-0.2498528807</v>
      </c>
      <c r="Z114" s="27">
        <f t="shared" si="16"/>
        <v>0.5437640426</v>
      </c>
      <c r="AA114" s="27">
        <f t="shared" si="17"/>
        <v>-0.2913225376</v>
      </c>
      <c r="AB114" s="31">
        <f t="shared" si="18"/>
        <v>1.535996598</v>
      </c>
      <c r="AC114" s="31">
        <f t="shared" si="19"/>
        <v>-0.548549835</v>
      </c>
      <c r="AD114" s="31">
        <f t="shared" si="20"/>
        <v>-0.6605976036</v>
      </c>
      <c r="AE114" s="31">
        <f t="shared" si="21"/>
        <v>1.304176089</v>
      </c>
      <c r="AF114" s="31">
        <f t="shared" si="22"/>
        <v>-0.6314616056</v>
      </c>
      <c r="AG114" s="23"/>
    </row>
    <row r="115">
      <c r="A115" s="29">
        <v>2051.0</v>
      </c>
      <c r="B115" s="30">
        <v>1490.0</v>
      </c>
      <c r="C115" s="14">
        <v>10.0</v>
      </c>
      <c r="D115" s="15">
        <v>12.0</v>
      </c>
      <c r="E115" s="16">
        <v>27.0</v>
      </c>
      <c r="F115" s="17">
        <v>27.0</v>
      </c>
      <c r="G115" s="18">
        <v>71.0</v>
      </c>
      <c r="H115" s="19">
        <v>15.0</v>
      </c>
      <c r="I115" s="20">
        <v>35.0</v>
      </c>
      <c r="J115" s="21">
        <v>41.0</v>
      </c>
      <c r="K115" s="22">
        <v>37.0</v>
      </c>
      <c r="L115" s="75">
        <f t="shared" si="2"/>
        <v>0.6327272727</v>
      </c>
      <c r="M115" s="62">
        <f t="shared" si="3"/>
        <v>71</v>
      </c>
      <c r="N115" s="63">
        <f t="shared" si="4"/>
        <v>71</v>
      </c>
      <c r="O115" s="63">
        <f t="shared" si="5"/>
        <v>59</v>
      </c>
      <c r="P115" s="63">
        <f t="shared" si="6"/>
        <v>42</v>
      </c>
      <c r="Q115" s="63">
        <f t="shared" si="7"/>
        <v>103</v>
      </c>
      <c r="R115" s="65">
        <f t="shared" si="8"/>
        <v>0.4158415842</v>
      </c>
      <c r="S115" s="65">
        <f t="shared" si="9"/>
        <v>0.4109090909</v>
      </c>
      <c r="T115" s="66">
        <f t="shared" si="10"/>
        <v>0.408045977</v>
      </c>
      <c r="U115" s="23">
        <f t="shared" si="11"/>
        <v>0.6327272727</v>
      </c>
      <c r="V115" s="27">
        <f t="shared" si="12"/>
        <v>0.4093837714</v>
      </c>
      <c r="W115" s="27">
        <f t="shared" si="13"/>
        <v>0.6309297863</v>
      </c>
      <c r="X115" s="27">
        <f t="shared" si="14"/>
        <v>-0.2283161468</v>
      </c>
      <c r="Y115" s="27">
        <f t="shared" si="15"/>
        <v>-0.1116900032</v>
      </c>
      <c r="Z115" s="27">
        <f t="shared" si="16"/>
        <v>0.2227106533</v>
      </c>
      <c r="AA115" s="27">
        <f t="shared" si="17"/>
        <v>-0.1093213924</v>
      </c>
      <c r="AB115" s="31">
        <f t="shared" si="18"/>
        <v>1.532192901</v>
      </c>
      <c r="AC115" s="31">
        <f t="shared" si="19"/>
        <v>-0.5522630491</v>
      </c>
      <c r="AD115" s="31">
        <f t="shared" si="20"/>
        <v>-0.6694124201</v>
      </c>
      <c r="AE115" s="31">
        <f t="shared" si="21"/>
        <v>1.295539645</v>
      </c>
      <c r="AF115" s="31">
        <f t="shared" si="22"/>
        <v>-0.6399287784</v>
      </c>
      <c r="AG115" s="23"/>
    </row>
    <row r="116">
      <c r="A116" s="29">
        <v>2053.0</v>
      </c>
      <c r="B116" s="30">
        <v>1123.0</v>
      </c>
      <c r="C116" s="14">
        <v>13.0</v>
      </c>
      <c r="D116" s="15">
        <v>6.0</v>
      </c>
      <c r="E116" s="16">
        <v>40.0</v>
      </c>
      <c r="F116" s="17">
        <v>20.0</v>
      </c>
      <c r="G116" s="18">
        <v>37.0</v>
      </c>
      <c r="H116" s="19">
        <v>12.0</v>
      </c>
      <c r="I116" s="20">
        <v>36.0</v>
      </c>
      <c r="J116" s="21">
        <v>49.0</v>
      </c>
      <c r="K116" s="22">
        <v>32.0</v>
      </c>
      <c r="L116" s="75">
        <f t="shared" si="2"/>
        <v>0.6612244898</v>
      </c>
      <c r="M116" s="62">
        <f t="shared" si="3"/>
        <v>36</v>
      </c>
      <c r="N116" s="63">
        <f t="shared" si="4"/>
        <v>37</v>
      </c>
      <c r="O116" s="63">
        <f t="shared" si="5"/>
        <v>51</v>
      </c>
      <c r="P116" s="63">
        <f t="shared" si="6"/>
        <v>32</v>
      </c>
      <c r="Q116" s="63">
        <f t="shared" si="7"/>
        <v>125</v>
      </c>
      <c r="R116" s="65">
        <f t="shared" si="8"/>
        <v>0.3855421687</v>
      </c>
      <c r="S116" s="65">
        <f t="shared" si="9"/>
        <v>0.2816326531</v>
      </c>
      <c r="T116" s="66">
        <f t="shared" si="10"/>
        <v>0.2283950617</v>
      </c>
      <c r="U116" s="23">
        <f t="shared" si="11"/>
        <v>0.6612244898</v>
      </c>
      <c r="V116" s="27">
        <f t="shared" si="12"/>
        <v>0.2209062452</v>
      </c>
      <c r="W116" s="27">
        <f t="shared" si="13"/>
        <v>0.4324324614</v>
      </c>
      <c r="X116" s="27">
        <f t="shared" si="14"/>
        <v>-0.2116803747</v>
      </c>
      <c r="Y116" s="27">
        <f t="shared" si="15"/>
        <v>-0.05246731219</v>
      </c>
      <c r="Z116" s="27">
        <f t="shared" si="16"/>
        <v>0.1415214332</v>
      </c>
      <c r="AA116" s="27">
        <f t="shared" si="17"/>
        <v>-0.09397083661</v>
      </c>
      <c r="AB116" s="31">
        <f t="shared" si="18"/>
        <v>1.56203932</v>
      </c>
      <c r="AC116" s="31">
        <f t="shared" si="19"/>
        <v>-0.5296218542</v>
      </c>
      <c r="AD116" s="31">
        <f t="shared" si="20"/>
        <v>-0.5670729267</v>
      </c>
      <c r="AE116" s="31">
        <f t="shared" si="21"/>
        <v>1.372338509</v>
      </c>
      <c r="AF116" s="31">
        <f t="shared" si="22"/>
        <v>-0.5818111685</v>
      </c>
      <c r="AG116" s="23"/>
    </row>
    <row r="117">
      <c r="A117" s="29">
        <v>2054.0</v>
      </c>
      <c r="B117" s="30">
        <v>2040.0</v>
      </c>
      <c r="C117" s="14">
        <v>21.0</v>
      </c>
      <c r="D117" s="15">
        <v>10.0</v>
      </c>
      <c r="E117" s="16">
        <v>55.0</v>
      </c>
      <c r="F117" s="17">
        <v>25.0</v>
      </c>
      <c r="G117" s="18">
        <v>104.0</v>
      </c>
      <c r="H117" s="19">
        <v>26.0</v>
      </c>
      <c r="I117" s="20">
        <v>29.0</v>
      </c>
      <c r="J117" s="21">
        <v>23.0</v>
      </c>
      <c r="K117" s="22">
        <v>33.0</v>
      </c>
      <c r="L117" s="75">
        <f t="shared" si="2"/>
        <v>0.6472392638</v>
      </c>
      <c r="M117" s="62">
        <f t="shared" si="3"/>
        <v>104</v>
      </c>
      <c r="N117" s="63">
        <f t="shared" si="4"/>
        <v>104</v>
      </c>
      <c r="O117" s="63">
        <f t="shared" si="5"/>
        <v>64</v>
      </c>
      <c r="P117" s="63">
        <f t="shared" si="6"/>
        <v>51</v>
      </c>
      <c r="Q117" s="63">
        <f t="shared" si="7"/>
        <v>107</v>
      </c>
      <c r="R117" s="65">
        <f t="shared" si="8"/>
        <v>0.4434782609</v>
      </c>
      <c r="S117" s="65">
        <f t="shared" si="9"/>
        <v>0.4754601227</v>
      </c>
      <c r="T117" s="66">
        <f t="shared" si="10"/>
        <v>0.4928909953</v>
      </c>
      <c r="U117" s="23">
        <f t="shared" si="11"/>
        <v>0.6472392638</v>
      </c>
      <c r="V117" s="27">
        <f t="shared" si="12"/>
        <v>0.4925759566</v>
      </c>
      <c r="W117" s="27">
        <f t="shared" si="13"/>
        <v>0.7300445774</v>
      </c>
      <c r="X117" s="27">
        <f t="shared" si="14"/>
        <v>-0.2434899528</v>
      </c>
      <c r="Y117" s="27">
        <f t="shared" si="15"/>
        <v>-0.1495378045</v>
      </c>
      <c r="Z117" s="27">
        <f t="shared" si="16"/>
        <v>0.2748234325</v>
      </c>
      <c r="AA117" s="27">
        <f t="shared" si="17"/>
        <v>-0.1243351701</v>
      </c>
      <c r="AB117" s="31">
        <f t="shared" si="18"/>
        <v>1.536111193</v>
      </c>
      <c r="AC117" s="31">
        <f t="shared" si="19"/>
        <v>-0.5483355906</v>
      </c>
      <c r="AD117" s="31">
        <f t="shared" si="20"/>
        <v>-0.6600956778</v>
      </c>
      <c r="AE117" s="31">
        <f t="shared" si="21"/>
        <v>1.304862907</v>
      </c>
      <c r="AF117" s="31">
        <f t="shared" si="22"/>
        <v>-0.6305906336</v>
      </c>
      <c r="AG117" s="23"/>
    </row>
    <row r="118">
      <c r="A118" s="29">
        <v>2055.0</v>
      </c>
      <c r="B118" s="30">
        <v>2873.0</v>
      </c>
      <c r="C118" s="14">
        <v>25.0</v>
      </c>
      <c r="D118" s="15">
        <v>24.0</v>
      </c>
      <c r="E118" s="16">
        <v>46.0</v>
      </c>
      <c r="F118" s="17">
        <v>53.0</v>
      </c>
      <c r="G118" s="18">
        <v>112.0</v>
      </c>
      <c r="H118" s="19">
        <v>36.0</v>
      </c>
      <c r="I118" s="20">
        <v>63.0</v>
      </c>
      <c r="J118" s="21">
        <v>64.0</v>
      </c>
      <c r="K118" s="22">
        <v>60.0</v>
      </c>
      <c r="L118" s="75">
        <f t="shared" si="2"/>
        <v>0.5900621118</v>
      </c>
      <c r="M118" s="62">
        <f t="shared" si="3"/>
        <v>113</v>
      </c>
      <c r="N118" s="63">
        <f t="shared" si="4"/>
        <v>112</v>
      </c>
      <c r="O118" s="63">
        <f t="shared" si="5"/>
        <v>109</v>
      </c>
      <c r="P118" s="63">
        <f t="shared" si="6"/>
        <v>89</v>
      </c>
      <c r="Q118" s="63">
        <f t="shared" si="7"/>
        <v>173</v>
      </c>
      <c r="R118" s="65">
        <f t="shared" si="8"/>
        <v>0.4494949495</v>
      </c>
      <c r="S118" s="65">
        <f t="shared" si="9"/>
        <v>0.4161490683</v>
      </c>
      <c r="T118" s="66">
        <f t="shared" si="10"/>
        <v>0.3929824561</v>
      </c>
      <c r="U118" s="23">
        <f t="shared" si="11"/>
        <v>0.5900621118</v>
      </c>
      <c r="V118" s="27">
        <f t="shared" si="12"/>
        <v>0.3987686009</v>
      </c>
      <c r="W118" s="27">
        <f t="shared" si="13"/>
        <v>0.6389755023</v>
      </c>
      <c r="X118" s="27">
        <f t="shared" si="14"/>
        <v>-0.2467933915</v>
      </c>
      <c r="Y118" s="27">
        <f t="shared" si="15"/>
        <v>-0.1145567429</v>
      </c>
      <c r="Z118" s="27">
        <f t="shared" si="16"/>
        <v>0.2438041359</v>
      </c>
      <c r="AA118" s="27">
        <f t="shared" si="17"/>
        <v>-0.127731777</v>
      </c>
      <c r="AB118" s="31">
        <f t="shared" si="18"/>
        <v>1.521544575</v>
      </c>
      <c r="AC118" s="31">
        <f t="shared" si="19"/>
        <v>-0.5619185188</v>
      </c>
      <c r="AD118" s="31">
        <f t="shared" si="20"/>
        <v>-0.6949004214</v>
      </c>
      <c r="AE118" s="31">
        <f t="shared" si="21"/>
        <v>1.272436277</v>
      </c>
      <c r="AF118" s="31">
        <f t="shared" si="22"/>
        <v>-0.6608302748</v>
      </c>
      <c r="AG118" s="23"/>
    </row>
    <row r="119">
      <c r="A119" s="29">
        <v>2063.0</v>
      </c>
      <c r="B119" s="30">
        <v>1006.0</v>
      </c>
      <c r="C119" s="14">
        <v>5.0</v>
      </c>
      <c r="D119" s="15">
        <v>2.0</v>
      </c>
      <c r="E119" s="16">
        <v>0.0</v>
      </c>
      <c r="F119" s="17">
        <v>7.0</v>
      </c>
      <c r="G119" s="18">
        <v>48.0</v>
      </c>
      <c r="H119" s="19">
        <v>13.0</v>
      </c>
      <c r="I119" s="20">
        <v>6.0</v>
      </c>
      <c r="J119" s="21">
        <v>4.0</v>
      </c>
      <c r="K119" s="22">
        <v>3.0</v>
      </c>
      <c r="L119" s="75">
        <f t="shared" si="2"/>
        <v>0.6590909091</v>
      </c>
      <c r="M119" s="62">
        <f t="shared" si="3"/>
        <v>48</v>
      </c>
      <c r="N119" s="63">
        <f t="shared" si="4"/>
        <v>48</v>
      </c>
      <c r="O119" s="63">
        <f t="shared" si="5"/>
        <v>10</v>
      </c>
      <c r="P119" s="63">
        <f t="shared" si="6"/>
        <v>20</v>
      </c>
      <c r="Q119" s="63">
        <f t="shared" si="7"/>
        <v>10</v>
      </c>
      <c r="R119" s="65">
        <f t="shared" si="8"/>
        <v>0.6666666667</v>
      </c>
      <c r="S119" s="65">
        <f t="shared" si="9"/>
        <v>0.7727272727</v>
      </c>
      <c r="T119" s="66">
        <f t="shared" si="10"/>
        <v>0.8275862069</v>
      </c>
      <c r="U119" s="23">
        <f t="shared" si="11"/>
        <v>0.6590909091</v>
      </c>
      <c r="V119" s="27">
        <f t="shared" si="12"/>
        <v>0.8210010551</v>
      </c>
      <c r="W119" s="27">
        <f t="shared" si="13"/>
        <v>1.186483005</v>
      </c>
      <c r="X119" s="27">
        <f t="shared" si="14"/>
        <v>-0.366030648</v>
      </c>
      <c r="Y119" s="27">
        <f t="shared" si="15"/>
        <v>-0.3949801633</v>
      </c>
      <c r="Z119" s="27">
        <f t="shared" si="16"/>
        <v>0.6714324198</v>
      </c>
      <c r="AA119" s="27">
        <f t="shared" si="17"/>
        <v>-0.2809744329</v>
      </c>
      <c r="AB119" s="31">
        <f t="shared" si="18"/>
        <v>1.543970556</v>
      </c>
      <c r="AC119" s="31">
        <f t="shared" si="19"/>
        <v>-0.5391682442</v>
      </c>
      <c r="AD119" s="31">
        <f t="shared" si="20"/>
        <v>-0.6504608496</v>
      </c>
      <c r="AE119" s="31">
        <f t="shared" si="21"/>
        <v>1.316151757</v>
      </c>
      <c r="AF119" s="31">
        <f t="shared" si="22"/>
        <v>-0.6173758824</v>
      </c>
      <c r="AG119" s="23"/>
    </row>
    <row r="120">
      <c r="A120" s="29">
        <v>2065.0</v>
      </c>
      <c r="B120" s="30">
        <v>1596.0</v>
      </c>
      <c r="C120" s="14">
        <v>21.0</v>
      </c>
      <c r="D120" s="15">
        <v>14.0</v>
      </c>
      <c r="E120" s="16">
        <v>23.0</v>
      </c>
      <c r="F120" s="17">
        <v>28.0</v>
      </c>
      <c r="G120" s="18">
        <v>69.0</v>
      </c>
      <c r="H120" s="19">
        <v>17.0</v>
      </c>
      <c r="I120" s="20">
        <v>34.0</v>
      </c>
      <c r="J120" s="21">
        <v>28.0</v>
      </c>
      <c r="K120" s="22">
        <v>12.0</v>
      </c>
      <c r="L120" s="75">
        <f t="shared" si="2"/>
        <v>0.6260162602</v>
      </c>
      <c r="M120" s="62">
        <f t="shared" si="3"/>
        <v>69</v>
      </c>
      <c r="N120" s="63">
        <f t="shared" si="4"/>
        <v>69</v>
      </c>
      <c r="O120" s="63">
        <f t="shared" si="5"/>
        <v>47</v>
      </c>
      <c r="P120" s="63">
        <f t="shared" si="6"/>
        <v>45</v>
      </c>
      <c r="Q120" s="63">
        <f t="shared" si="7"/>
        <v>85</v>
      </c>
      <c r="R120" s="65">
        <f t="shared" si="8"/>
        <v>0.4891304348</v>
      </c>
      <c r="S120" s="65">
        <f t="shared" si="9"/>
        <v>0.4634146341</v>
      </c>
      <c r="T120" s="66">
        <f t="shared" si="10"/>
        <v>0.4480519481</v>
      </c>
      <c r="U120" s="23">
        <f t="shared" si="11"/>
        <v>0.6260162602</v>
      </c>
      <c r="V120" s="27">
        <f t="shared" si="12"/>
        <v>0.4501919602</v>
      </c>
      <c r="W120" s="27">
        <f t="shared" si="13"/>
        <v>0.7115493489</v>
      </c>
      <c r="X120" s="27">
        <f t="shared" si="14"/>
        <v>-0.268555095</v>
      </c>
      <c r="Y120" s="27">
        <f t="shared" si="15"/>
        <v>-0.1420568867</v>
      </c>
      <c r="Z120" s="27">
        <f t="shared" si="16"/>
        <v>0.2954348719</v>
      </c>
      <c r="AA120" s="27">
        <f t="shared" si="17"/>
        <v>-0.1512511531</v>
      </c>
      <c r="AB120" s="31">
        <f t="shared" si="18"/>
        <v>1.530830674</v>
      </c>
      <c r="AC120" s="31">
        <f t="shared" si="19"/>
        <v>-0.553421108</v>
      </c>
      <c r="AD120" s="31">
        <f t="shared" si="20"/>
        <v>-0.6714542574</v>
      </c>
      <c r="AE120" s="31">
        <f t="shared" si="21"/>
        <v>1.293927732</v>
      </c>
      <c r="AF120" s="31">
        <f t="shared" si="22"/>
        <v>-0.6411371964</v>
      </c>
      <c r="AG120" s="23"/>
    </row>
    <row r="121">
      <c r="A121" s="29">
        <v>2067.0</v>
      </c>
      <c r="B121" s="30">
        <v>1563.0</v>
      </c>
      <c r="C121" s="14">
        <v>12.0</v>
      </c>
      <c r="D121" s="15">
        <v>9.0</v>
      </c>
      <c r="E121" s="16">
        <v>27.0</v>
      </c>
      <c r="F121" s="17">
        <v>28.0</v>
      </c>
      <c r="G121" s="18">
        <v>88.0</v>
      </c>
      <c r="H121" s="19">
        <v>14.0</v>
      </c>
      <c r="I121" s="20">
        <v>23.0</v>
      </c>
      <c r="J121" s="21">
        <v>30.0</v>
      </c>
      <c r="K121" s="22">
        <v>19.0</v>
      </c>
      <c r="L121" s="75">
        <f t="shared" si="2"/>
        <v>0.672</v>
      </c>
      <c r="M121" s="62">
        <f t="shared" si="3"/>
        <v>88</v>
      </c>
      <c r="N121" s="63">
        <f t="shared" si="4"/>
        <v>88</v>
      </c>
      <c r="O121" s="63">
        <f t="shared" si="5"/>
        <v>40</v>
      </c>
      <c r="P121" s="63">
        <f t="shared" si="6"/>
        <v>42</v>
      </c>
      <c r="Q121" s="63">
        <f t="shared" si="7"/>
        <v>80</v>
      </c>
      <c r="R121" s="65">
        <f t="shared" si="8"/>
        <v>0.512195122</v>
      </c>
      <c r="S121" s="65">
        <f t="shared" si="9"/>
        <v>0.52</v>
      </c>
      <c r="T121" s="66">
        <f t="shared" si="10"/>
        <v>0.5238095238</v>
      </c>
      <c r="U121" s="23">
        <f t="shared" si="11"/>
        <v>0.672</v>
      </c>
      <c r="V121" s="27">
        <f t="shared" si="12"/>
        <v>0.5247081308</v>
      </c>
      <c r="W121" s="27">
        <f t="shared" si="13"/>
        <v>0.7984332694</v>
      </c>
      <c r="X121" s="27">
        <f t="shared" si="14"/>
        <v>-0.2812186686</v>
      </c>
      <c r="Y121" s="27">
        <f t="shared" si="15"/>
        <v>-0.1788666986</v>
      </c>
      <c r="Z121" s="27">
        <f t="shared" si="16"/>
        <v>0.3471411576</v>
      </c>
      <c r="AA121" s="27">
        <f t="shared" si="17"/>
        <v>-0.1658518031</v>
      </c>
      <c r="AB121" s="31">
        <f t="shared" si="18"/>
        <v>1.533720505</v>
      </c>
      <c r="AC121" s="31">
        <f t="shared" si="19"/>
        <v>-0.5508003952</v>
      </c>
      <c r="AD121" s="31">
        <f t="shared" si="20"/>
        <v>-0.6648125207</v>
      </c>
      <c r="AE121" s="31">
        <f t="shared" si="21"/>
        <v>1.299994924</v>
      </c>
      <c r="AF121" s="31">
        <f t="shared" si="22"/>
        <v>-0.6356177764</v>
      </c>
      <c r="AG121" s="23"/>
    </row>
    <row r="122">
      <c r="A122" s="29">
        <v>2073.0</v>
      </c>
      <c r="B122" s="30">
        <v>1952.0</v>
      </c>
      <c r="C122" s="14">
        <v>17.0</v>
      </c>
      <c r="D122" s="15">
        <v>10.0</v>
      </c>
      <c r="E122" s="16">
        <v>21.0</v>
      </c>
      <c r="F122" s="17">
        <v>31.0</v>
      </c>
      <c r="G122" s="18">
        <v>72.0</v>
      </c>
      <c r="H122" s="19">
        <v>15.0</v>
      </c>
      <c r="I122" s="20">
        <v>24.0</v>
      </c>
      <c r="J122" s="21">
        <v>24.0</v>
      </c>
      <c r="K122" s="22">
        <v>16.0</v>
      </c>
      <c r="L122" s="75">
        <f t="shared" si="2"/>
        <v>0.6130434783</v>
      </c>
      <c r="M122" s="62">
        <f t="shared" si="3"/>
        <v>72</v>
      </c>
      <c r="N122" s="63">
        <f t="shared" si="4"/>
        <v>72</v>
      </c>
      <c r="O122" s="63">
        <f t="shared" si="5"/>
        <v>43</v>
      </c>
      <c r="P122" s="63">
        <f t="shared" si="6"/>
        <v>46</v>
      </c>
      <c r="Q122" s="63">
        <f t="shared" si="7"/>
        <v>69</v>
      </c>
      <c r="R122" s="65">
        <f t="shared" si="8"/>
        <v>0.5168539326</v>
      </c>
      <c r="S122" s="65">
        <f t="shared" si="9"/>
        <v>0.5130434783</v>
      </c>
      <c r="T122" s="66">
        <f t="shared" si="10"/>
        <v>0.5106382979</v>
      </c>
      <c r="U122" s="23">
        <f t="shared" si="11"/>
        <v>0.6130434783</v>
      </c>
      <c r="V122" s="27">
        <f t="shared" si="12"/>
        <v>0.5116629927</v>
      </c>
      <c r="W122" s="27">
        <f t="shared" si="13"/>
        <v>0.7877518879</v>
      </c>
      <c r="X122" s="27">
        <f t="shared" si="14"/>
        <v>-0.2837765698</v>
      </c>
      <c r="Y122" s="27">
        <f t="shared" si="15"/>
        <v>-0.1741129791</v>
      </c>
      <c r="Z122" s="27">
        <f t="shared" si="16"/>
        <v>0.3456124049</v>
      </c>
      <c r="AA122" s="27">
        <f t="shared" si="17"/>
        <v>-0.1688826253</v>
      </c>
      <c r="AB122" s="31">
        <f t="shared" si="18"/>
        <v>1.533451308</v>
      </c>
      <c r="AC122" s="31">
        <f t="shared" si="19"/>
        <v>-0.5510285337</v>
      </c>
      <c r="AD122" s="31">
        <f t="shared" si="20"/>
        <v>-0.6653822861</v>
      </c>
      <c r="AE122" s="31">
        <f t="shared" si="21"/>
        <v>1.2995045</v>
      </c>
      <c r="AF122" s="31">
        <f t="shared" si="22"/>
        <v>-0.6360282999</v>
      </c>
      <c r="AG122" s="23"/>
    </row>
    <row r="123">
      <c r="A123" s="29">
        <v>2074.0</v>
      </c>
      <c r="B123" s="30">
        <v>1756.0</v>
      </c>
      <c r="C123" s="14">
        <v>13.0</v>
      </c>
      <c r="D123" s="15">
        <v>13.0</v>
      </c>
      <c r="E123" s="16">
        <v>9.0</v>
      </c>
      <c r="F123" s="17">
        <v>58.0</v>
      </c>
      <c r="G123" s="18">
        <v>128.0</v>
      </c>
      <c r="H123" s="19">
        <v>18.0</v>
      </c>
      <c r="I123" s="20">
        <v>10.0</v>
      </c>
      <c r="J123" s="21">
        <v>31.0</v>
      </c>
      <c r="K123" s="22">
        <v>19.0</v>
      </c>
      <c r="L123" s="75">
        <f t="shared" si="2"/>
        <v>0.5953177258</v>
      </c>
      <c r="M123" s="62">
        <f t="shared" si="3"/>
        <v>127</v>
      </c>
      <c r="N123" s="63">
        <f t="shared" si="4"/>
        <v>128</v>
      </c>
      <c r="O123" s="63">
        <f t="shared" si="5"/>
        <v>45</v>
      </c>
      <c r="P123" s="63">
        <f t="shared" si="6"/>
        <v>76</v>
      </c>
      <c r="Q123" s="63">
        <f t="shared" si="7"/>
        <v>50</v>
      </c>
      <c r="R123" s="65">
        <f t="shared" si="8"/>
        <v>0.6280991736</v>
      </c>
      <c r="S123" s="65">
        <f t="shared" si="9"/>
        <v>0.6822742475</v>
      </c>
      <c r="T123" s="66">
        <f t="shared" si="10"/>
        <v>0.7191011236</v>
      </c>
      <c r="U123" s="23">
        <f t="shared" si="11"/>
        <v>0.5953177258</v>
      </c>
      <c r="V123" s="27">
        <f t="shared" si="12"/>
        <v>0.7090255234</v>
      </c>
      <c r="W123" s="27">
        <f t="shared" si="13"/>
        <v>1.047597035</v>
      </c>
      <c r="X123" s="27">
        <f t="shared" si="14"/>
        <v>-0.3448553213</v>
      </c>
      <c r="Y123" s="27">
        <f t="shared" si="15"/>
        <v>-0.3079220306</v>
      </c>
      <c r="Z123" s="27">
        <f t="shared" si="16"/>
        <v>0.5585403164</v>
      </c>
      <c r="AA123" s="27">
        <f t="shared" si="17"/>
        <v>-0.24940535</v>
      </c>
      <c r="AB123" s="31">
        <f t="shared" si="18"/>
        <v>1.550216264</v>
      </c>
      <c r="AC123" s="31">
        <f t="shared" si="19"/>
        <v>-0.5330045559</v>
      </c>
      <c r="AD123" s="31">
        <f t="shared" si="20"/>
        <v>-0.6398445003</v>
      </c>
      <c r="AE123" s="31">
        <f t="shared" si="21"/>
        <v>1.326880498</v>
      </c>
      <c r="AF123" s="31">
        <f t="shared" si="22"/>
        <v>-0.6066528509</v>
      </c>
      <c r="AG123" s="23"/>
    </row>
    <row r="124">
      <c r="A124" s="29">
        <v>2082.0</v>
      </c>
      <c r="B124" s="30">
        <v>1903.0</v>
      </c>
      <c r="C124" s="14">
        <v>32.0</v>
      </c>
      <c r="D124" s="15">
        <v>20.0</v>
      </c>
      <c r="E124" s="16">
        <v>35.0</v>
      </c>
      <c r="F124" s="17">
        <v>43.0</v>
      </c>
      <c r="G124" s="18">
        <v>127.0</v>
      </c>
      <c r="H124" s="19">
        <v>16.0</v>
      </c>
      <c r="I124" s="20">
        <v>45.0</v>
      </c>
      <c r="J124" s="21">
        <v>41.0</v>
      </c>
      <c r="K124" s="22">
        <v>30.0</v>
      </c>
      <c r="L124" s="75">
        <f t="shared" si="2"/>
        <v>0.6375321337</v>
      </c>
      <c r="M124" s="62">
        <f t="shared" si="3"/>
        <v>127</v>
      </c>
      <c r="N124" s="63">
        <f t="shared" si="4"/>
        <v>127</v>
      </c>
      <c r="O124" s="63">
        <f t="shared" si="5"/>
        <v>82</v>
      </c>
      <c r="P124" s="63">
        <f t="shared" si="6"/>
        <v>59</v>
      </c>
      <c r="Q124" s="63">
        <f t="shared" si="7"/>
        <v>121</v>
      </c>
      <c r="R124" s="65">
        <f t="shared" si="8"/>
        <v>0.4184397163</v>
      </c>
      <c r="S124" s="65">
        <f t="shared" si="9"/>
        <v>0.4781491003</v>
      </c>
      <c r="T124" s="66">
        <f t="shared" si="10"/>
        <v>0.5120967742</v>
      </c>
      <c r="U124" s="23">
        <f t="shared" si="11"/>
        <v>0.6375321337</v>
      </c>
      <c r="V124" s="27">
        <f t="shared" si="12"/>
        <v>0.5083494311</v>
      </c>
      <c r="W124" s="27">
        <f t="shared" si="13"/>
        <v>0.7341733642</v>
      </c>
      <c r="X124" s="27">
        <f t="shared" si="14"/>
        <v>-0.2297426408</v>
      </c>
      <c r="Y124" s="27">
        <f t="shared" si="15"/>
        <v>-0.1512340177</v>
      </c>
      <c r="Z124" s="27">
        <f t="shared" si="16"/>
        <v>0.260773567</v>
      </c>
      <c r="AA124" s="27">
        <f t="shared" si="17"/>
        <v>-0.1106917158</v>
      </c>
      <c r="AB124" s="31">
        <f t="shared" si="18"/>
        <v>1.54328578</v>
      </c>
      <c r="AC124" s="31">
        <f t="shared" si="19"/>
        <v>-0.5400904572</v>
      </c>
      <c r="AD124" s="31">
        <f t="shared" si="20"/>
        <v>-0.6450985976</v>
      </c>
      <c r="AE124" s="31">
        <f t="shared" si="21"/>
        <v>1.322098359</v>
      </c>
      <c r="AF124" s="31">
        <f t="shared" si="22"/>
        <v>-0.6107903115</v>
      </c>
      <c r="AG124" s="23"/>
    </row>
    <row r="125">
      <c r="A125" s="29">
        <v>2086.0</v>
      </c>
      <c r="B125" s="30">
        <v>2283.0</v>
      </c>
      <c r="C125" s="14">
        <v>5.0</v>
      </c>
      <c r="D125" s="15">
        <v>6.0</v>
      </c>
      <c r="E125" s="16">
        <v>2.0</v>
      </c>
      <c r="F125" s="17">
        <v>24.0</v>
      </c>
      <c r="G125" s="18">
        <v>60.0</v>
      </c>
      <c r="H125" s="19">
        <v>22.0</v>
      </c>
      <c r="I125" s="20">
        <v>9.0</v>
      </c>
      <c r="J125" s="21">
        <v>23.0</v>
      </c>
      <c r="K125" s="22">
        <v>6.0</v>
      </c>
      <c r="L125" s="75">
        <f t="shared" si="2"/>
        <v>0.5987261146</v>
      </c>
      <c r="M125" s="62">
        <f t="shared" si="3"/>
        <v>60</v>
      </c>
      <c r="N125" s="63">
        <f t="shared" si="4"/>
        <v>60</v>
      </c>
      <c r="O125" s="63">
        <f t="shared" si="5"/>
        <v>17</v>
      </c>
      <c r="P125" s="63">
        <f t="shared" si="6"/>
        <v>46</v>
      </c>
      <c r="Q125" s="63">
        <f t="shared" si="7"/>
        <v>34</v>
      </c>
      <c r="R125" s="65">
        <f t="shared" si="8"/>
        <v>0.7301587302</v>
      </c>
      <c r="S125" s="65">
        <f t="shared" si="9"/>
        <v>0.6751592357</v>
      </c>
      <c r="T125" s="66">
        <f t="shared" si="10"/>
        <v>0.6382978723</v>
      </c>
      <c r="U125" s="23">
        <f t="shared" si="11"/>
        <v>0.5987261146</v>
      </c>
      <c r="V125" s="27">
        <f t="shared" si="12"/>
        <v>0.6448034757</v>
      </c>
      <c r="W125" s="27">
        <f t="shared" si="13"/>
        <v>1.0366723</v>
      </c>
      <c r="X125" s="27">
        <f t="shared" si="14"/>
        <v>-0.4008907097</v>
      </c>
      <c r="Y125" s="27">
        <f t="shared" si="15"/>
        <v>-0.3015332645</v>
      </c>
      <c r="Z125" s="27">
        <f t="shared" si="16"/>
        <v>0.6425261694</v>
      </c>
      <c r="AA125" s="27">
        <f t="shared" si="17"/>
        <v>-0.3370418934</v>
      </c>
      <c r="AB125" s="31">
        <f t="shared" si="18"/>
        <v>1.525812937</v>
      </c>
      <c r="AC125" s="31">
        <f t="shared" si="19"/>
        <v>-0.5579558201</v>
      </c>
      <c r="AD125" s="31">
        <f t="shared" si="20"/>
        <v>-0.6757609519</v>
      </c>
      <c r="AE125" s="31">
        <f t="shared" si="21"/>
        <v>1.290172153</v>
      </c>
      <c r="AF125" s="31">
        <f t="shared" si="22"/>
        <v>-0.6443950921</v>
      </c>
      <c r="AG125" s="23"/>
    </row>
    <row r="126">
      <c r="A126" s="29">
        <v>2087.0</v>
      </c>
      <c r="B126" s="30">
        <v>2996.0</v>
      </c>
      <c r="C126" s="14">
        <v>12.0</v>
      </c>
      <c r="D126" s="15">
        <v>5.0</v>
      </c>
      <c r="E126" s="16">
        <v>4.0</v>
      </c>
      <c r="F126" s="17">
        <v>67.0</v>
      </c>
      <c r="G126" s="18">
        <v>119.0</v>
      </c>
      <c r="H126" s="19">
        <v>37.0</v>
      </c>
      <c r="I126" s="20">
        <v>30.0</v>
      </c>
      <c r="J126" s="21">
        <v>26.0</v>
      </c>
      <c r="K126" s="22">
        <v>6.0</v>
      </c>
      <c r="L126" s="75">
        <f t="shared" si="2"/>
        <v>0.5849673203</v>
      </c>
      <c r="M126" s="62">
        <f t="shared" si="3"/>
        <v>121</v>
      </c>
      <c r="N126" s="63">
        <f t="shared" si="4"/>
        <v>119</v>
      </c>
      <c r="O126" s="63">
        <f t="shared" si="5"/>
        <v>23</v>
      </c>
      <c r="P126" s="63">
        <f t="shared" si="6"/>
        <v>104</v>
      </c>
      <c r="Q126" s="63">
        <f t="shared" si="7"/>
        <v>60</v>
      </c>
      <c r="R126" s="65">
        <f t="shared" si="8"/>
        <v>0.8188976378</v>
      </c>
      <c r="S126" s="65">
        <f t="shared" si="9"/>
        <v>0.7287581699</v>
      </c>
      <c r="T126" s="66">
        <f t="shared" si="10"/>
        <v>0.6648044693</v>
      </c>
      <c r="U126" s="23">
        <f t="shared" si="11"/>
        <v>0.5849673203</v>
      </c>
      <c r="V126" s="27">
        <f t="shared" si="12"/>
        <v>0.6769980278</v>
      </c>
      <c r="W126" s="27">
        <f t="shared" si="13"/>
        <v>1.118970708</v>
      </c>
      <c r="X126" s="27">
        <f t="shared" si="14"/>
        <v>-0.4496124495</v>
      </c>
      <c r="Y126" s="27">
        <f t="shared" si="15"/>
        <v>-0.3513093245</v>
      </c>
      <c r="Z126" s="27">
        <f t="shared" si="16"/>
        <v>0.7778222829</v>
      </c>
      <c r="AA126" s="27">
        <f t="shared" si="17"/>
        <v>-0.4239440634</v>
      </c>
      <c r="AB126" s="31">
        <f t="shared" si="18"/>
        <v>1.518716627</v>
      </c>
      <c r="AC126" s="31">
        <f t="shared" si="19"/>
        <v>-0.5639361828</v>
      </c>
      <c r="AD126" s="31">
        <f t="shared" si="20"/>
        <v>-0.6844488317</v>
      </c>
      <c r="AE126" s="31">
        <f t="shared" si="21"/>
        <v>1.282936508</v>
      </c>
      <c r="AF126" s="31">
        <f t="shared" si="22"/>
        <v>-0.6503757122</v>
      </c>
      <c r="AG126" s="23"/>
    </row>
    <row r="127">
      <c r="A127" s="29">
        <v>2126.0</v>
      </c>
      <c r="B127" s="30">
        <v>2337.0</v>
      </c>
      <c r="C127" s="14">
        <v>13.0</v>
      </c>
      <c r="D127" s="15">
        <v>2.0</v>
      </c>
      <c r="E127" s="16">
        <v>19.0</v>
      </c>
      <c r="F127" s="17">
        <v>38.0</v>
      </c>
      <c r="G127" s="18">
        <v>108.0</v>
      </c>
      <c r="H127" s="19">
        <v>31.0</v>
      </c>
      <c r="I127" s="20">
        <v>15.0</v>
      </c>
      <c r="J127" s="21">
        <v>27.0</v>
      </c>
      <c r="K127" s="22">
        <v>17.0</v>
      </c>
      <c r="L127" s="75">
        <f t="shared" si="2"/>
        <v>0.6259259259</v>
      </c>
      <c r="M127" s="62">
        <f t="shared" si="3"/>
        <v>108</v>
      </c>
      <c r="N127" s="63">
        <f t="shared" si="4"/>
        <v>108</v>
      </c>
      <c r="O127" s="63">
        <f t="shared" si="5"/>
        <v>32</v>
      </c>
      <c r="P127" s="63">
        <f t="shared" si="6"/>
        <v>69</v>
      </c>
      <c r="Q127" s="63">
        <f t="shared" si="7"/>
        <v>61</v>
      </c>
      <c r="R127" s="65">
        <f t="shared" si="8"/>
        <v>0.6831683168</v>
      </c>
      <c r="S127" s="65">
        <f t="shared" si="9"/>
        <v>0.6555555556</v>
      </c>
      <c r="T127" s="66">
        <f t="shared" si="10"/>
        <v>0.6390532544</v>
      </c>
      <c r="U127" s="23">
        <f t="shared" si="11"/>
        <v>0.6259259259</v>
      </c>
      <c r="V127" s="27">
        <f t="shared" si="12"/>
        <v>0.6409386168</v>
      </c>
      <c r="W127" s="27">
        <f t="shared" si="13"/>
        <v>1.006571857</v>
      </c>
      <c r="X127" s="27">
        <f t="shared" si="14"/>
        <v>-0.3750908126</v>
      </c>
      <c r="Y127" s="27">
        <f t="shared" si="15"/>
        <v>-0.2842770554</v>
      </c>
      <c r="Z127" s="27">
        <f t="shared" si="16"/>
        <v>0.583719961</v>
      </c>
      <c r="AA127" s="27">
        <f t="shared" si="17"/>
        <v>-0.2950562071</v>
      </c>
      <c r="AB127" s="31">
        <f t="shared" si="18"/>
        <v>1.532572618</v>
      </c>
      <c r="AC127" s="31">
        <f t="shared" si="19"/>
        <v>-0.5518057054</v>
      </c>
      <c r="AD127" s="31">
        <f t="shared" si="20"/>
        <v>-0.6658763529</v>
      </c>
      <c r="AE127" s="31">
        <f t="shared" si="21"/>
        <v>1.299159052</v>
      </c>
      <c r="AF127" s="31">
        <f t="shared" si="22"/>
        <v>-0.6362320837</v>
      </c>
      <c r="AG127" s="23"/>
    </row>
    <row r="128">
      <c r="A128" s="29">
        <v>2352.0</v>
      </c>
      <c r="B128" s="30">
        <v>3099.0</v>
      </c>
      <c r="C128" s="14">
        <v>42.0</v>
      </c>
      <c r="D128" s="15">
        <v>27.0</v>
      </c>
      <c r="E128" s="16">
        <v>28.0</v>
      </c>
      <c r="F128" s="17">
        <v>98.0</v>
      </c>
      <c r="G128" s="18">
        <v>275.0</v>
      </c>
      <c r="H128" s="19">
        <v>28.0</v>
      </c>
      <c r="I128" s="20">
        <v>84.0</v>
      </c>
      <c r="J128" s="21">
        <v>128.0</v>
      </c>
      <c r="K128" s="22">
        <v>49.0</v>
      </c>
      <c r="L128" s="75">
        <f t="shared" si="2"/>
        <v>0.6785243742</v>
      </c>
      <c r="M128" s="62">
        <f t="shared" si="3"/>
        <v>275</v>
      </c>
      <c r="N128" s="63">
        <f t="shared" si="4"/>
        <v>275</v>
      </c>
      <c r="O128" s="63">
        <f t="shared" si="5"/>
        <v>118</v>
      </c>
      <c r="P128" s="63">
        <f t="shared" si="6"/>
        <v>126</v>
      </c>
      <c r="Q128" s="63">
        <f t="shared" si="7"/>
        <v>240</v>
      </c>
      <c r="R128" s="65">
        <f t="shared" si="8"/>
        <v>0.5163934426</v>
      </c>
      <c r="S128" s="65">
        <f t="shared" si="9"/>
        <v>0.5283267457</v>
      </c>
      <c r="T128" s="66">
        <f t="shared" si="10"/>
        <v>0.5339805825</v>
      </c>
      <c r="U128" s="23">
        <f t="shared" si="11"/>
        <v>0.6785243742</v>
      </c>
      <c r="V128" s="27">
        <f t="shared" si="12"/>
        <v>0.5351338303</v>
      </c>
      <c r="W128" s="27">
        <f t="shared" si="13"/>
        <v>0.8112185594</v>
      </c>
      <c r="X128" s="27">
        <f t="shared" si="14"/>
        <v>-0.2835237396</v>
      </c>
      <c r="Y128" s="27">
        <f t="shared" si="15"/>
        <v>-0.1846409378</v>
      </c>
      <c r="Z128" s="27">
        <f t="shared" si="16"/>
        <v>0.3555909023</v>
      </c>
      <c r="AA128" s="27">
        <f t="shared" si="17"/>
        <v>-0.1685818281</v>
      </c>
      <c r="AB128" s="31">
        <f t="shared" si="18"/>
        <v>1.533265764</v>
      </c>
      <c r="AC128" s="31">
        <f t="shared" si="19"/>
        <v>-0.5512792455</v>
      </c>
      <c r="AD128" s="31">
        <f t="shared" si="20"/>
        <v>-0.6656208622</v>
      </c>
      <c r="AE128" s="31">
        <f t="shared" si="21"/>
        <v>1.299141746</v>
      </c>
      <c r="AF128" s="31">
        <f t="shared" si="22"/>
        <v>-0.6365172259</v>
      </c>
      <c r="AG128" s="23"/>
    </row>
    <row r="129">
      <c r="A129" s="29">
        <v>2360.0</v>
      </c>
      <c r="B129" s="30">
        <v>2222.0</v>
      </c>
      <c r="C129" s="14">
        <v>7.0</v>
      </c>
      <c r="D129" s="15">
        <v>6.0</v>
      </c>
      <c r="E129" s="16">
        <v>10.0</v>
      </c>
      <c r="F129" s="17">
        <v>58.0</v>
      </c>
      <c r="G129" s="18">
        <v>159.0</v>
      </c>
      <c r="H129" s="19">
        <v>21.0</v>
      </c>
      <c r="I129" s="20">
        <v>13.0</v>
      </c>
      <c r="J129" s="21">
        <v>18.0</v>
      </c>
      <c r="K129" s="22">
        <v>7.0</v>
      </c>
      <c r="L129" s="75">
        <f t="shared" si="2"/>
        <v>0.6688963211</v>
      </c>
      <c r="M129" s="62">
        <f t="shared" si="3"/>
        <v>159</v>
      </c>
      <c r="N129" s="63">
        <f t="shared" si="4"/>
        <v>159</v>
      </c>
      <c r="O129" s="63">
        <f t="shared" si="5"/>
        <v>20</v>
      </c>
      <c r="P129" s="63">
        <f t="shared" si="6"/>
        <v>79</v>
      </c>
      <c r="Q129" s="63">
        <f t="shared" si="7"/>
        <v>41</v>
      </c>
      <c r="R129" s="65">
        <f t="shared" si="8"/>
        <v>0.797979798</v>
      </c>
      <c r="S129" s="65">
        <f t="shared" si="9"/>
        <v>0.7959866221</v>
      </c>
      <c r="T129" s="66">
        <f t="shared" si="10"/>
        <v>0.795</v>
      </c>
      <c r="U129" s="23">
        <f t="shared" si="11"/>
        <v>0.6688963211</v>
      </c>
      <c r="V129" s="27">
        <f t="shared" si="12"/>
        <v>0.7953368357</v>
      </c>
      <c r="W129" s="27">
        <f t="shared" si="13"/>
        <v>1.222196541</v>
      </c>
      <c r="X129" s="27">
        <f t="shared" si="14"/>
        <v>-0.4381275938</v>
      </c>
      <c r="Y129" s="27">
        <f t="shared" si="15"/>
        <v>-0.4191160972</v>
      </c>
      <c r="Z129" s="27">
        <f t="shared" si="16"/>
        <v>0.8278754251</v>
      </c>
      <c r="AA129" s="27">
        <f t="shared" si="17"/>
        <v>-0.4025623131</v>
      </c>
      <c r="AB129" s="31">
        <f t="shared" si="18"/>
        <v>1.535025427</v>
      </c>
      <c r="AC129" s="31">
        <f t="shared" si="19"/>
        <v>-0.5494680825</v>
      </c>
      <c r="AD129" s="31">
        <f t="shared" si="20"/>
        <v>-0.6620208964</v>
      </c>
      <c r="AE129" s="31">
        <f t="shared" si="21"/>
        <v>1.302838516</v>
      </c>
      <c r="AF129" s="31">
        <f t="shared" si="22"/>
        <v>-0.632721448</v>
      </c>
      <c r="AG129" s="23"/>
    </row>
    <row r="130">
      <c r="A130" s="29">
        <v>2371.0</v>
      </c>
      <c r="B130" s="30">
        <v>1353.0</v>
      </c>
      <c r="C130" s="14">
        <v>19.0</v>
      </c>
      <c r="D130" s="15">
        <v>8.0</v>
      </c>
      <c r="E130" s="16">
        <v>14.0</v>
      </c>
      <c r="F130" s="17">
        <v>28.0</v>
      </c>
      <c r="G130" s="18">
        <v>78.0</v>
      </c>
      <c r="H130" s="19">
        <v>19.0</v>
      </c>
      <c r="I130" s="20">
        <v>24.0</v>
      </c>
      <c r="J130" s="21">
        <v>13.0</v>
      </c>
      <c r="K130" s="22">
        <v>17.0</v>
      </c>
      <c r="L130" s="75">
        <f t="shared" si="2"/>
        <v>0.5863636364</v>
      </c>
      <c r="M130" s="62">
        <f t="shared" si="3"/>
        <v>77</v>
      </c>
      <c r="N130" s="63">
        <f t="shared" si="4"/>
        <v>78</v>
      </c>
      <c r="O130" s="63">
        <f t="shared" si="5"/>
        <v>44</v>
      </c>
      <c r="P130" s="63">
        <f t="shared" si="6"/>
        <v>47</v>
      </c>
      <c r="Q130" s="63">
        <f t="shared" si="7"/>
        <v>51</v>
      </c>
      <c r="R130" s="65">
        <f t="shared" si="8"/>
        <v>0.5164835165</v>
      </c>
      <c r="S130" s="65">
        <f t="shared" si="9"/>
        <v>0.5681818182</v>
      </c>
      <c r="T130" s="66">
        <f t="shared" si="10"/>
        <v>0.6046511628</v>
      </c>
      <c r="U130" s="23">
        <f t="shared" si="11"/>
        <v>0.5863636364</v>
      </c>
      <c r="V130" s="27">
        <f t="shared" si="12"/>
        <v>0.5942041536</v>
      </c>
      <c r="W130" s="27">
        <f t="shared" si="13"/>
        <v>0.8724139744</v>
      </c>
      <c r="X130" s="27">
        <f t="shared" si="14"/>
        <v>-0.2835731943</v>
      </c>
      <c r="Y130" s="27">
        <f t="shared" si="15"/>
        <v>-0.2135489637</v>
      </c>
      <c r="Z130" s="27">
        <f t="shared" si="16"/>
        <v>0.3824821073</v>
      </c>
      <c r="AA130" s="27">
        <f t="shared" si="17"/>
        <v>-0.1686406443</v>
      </c>
      <c r="AB130" s="31">
        <f t="shared" si="18"/>
        <v>1.553835331</v>
      </c>
      <c r="AC130" s="31">
        <f t="shared" si="19"/>
        <v>-0.528818784</v>
      </c>
      <c r="AD130" s="31">
        <f t="shared" si="20"/>
        <v>-0.6291286143</v>
      </c>
      <c r="AE130" s="31">
        <f t="shared" si="21"/>
        <v>1.338968666</v>
      </c>
      <c r="AF130" s="31">
        <f t="shared" si="22"/>
        <v>-0.5930291951</v>
      </c>
      <c r="AG130" s="23"/>
    </row>
    <row r="131">
      <c r="A131" s="29">
        <v>2372.0</v>
      </c>
      <c r="B131" s="30">
        <v>2474.0</v>
      </c>
      <c r="C131" s="14">
        <v>18.0</v>
      </c>
      <c r="D131" s="15">
        <v>8.0</v>
      </c>
      <c r="E131" s="16">
        <v>24.0</v>
      </c>
      <c r="F131" s="17">
        <v>58.0</v>
      </c>
      <c r="G131" s="18">
        <v>143.0</v>
      </c>
      <c r="H131" s="19">
        <v>30.0</v>
      </c>
      <c r="I131" s="20">
        <v>15.0</v>
      </c>
      <c r="J131" s="21">
        <v>35.0</v>
      </c>
      <c r="K131" s="22">
        <v>26.0</v>
      </c>
      <c r="L131" s="75">
        <f t="shared" si="2"/>
        <v>0.6078431373</v>
      </c>
      <c r="M131" s="62">
        <f t="shared" si="3"/>
        <v>143</v>
      </c>
      <c r="N131" s="63">
        <f t="shared" si="4"/>
        <v>143</v>
      </c>
      <c r="O131" s="63">
        <f t="shared" si="5"/>
        <v>52</v>
      </c>
      <c r="P131" s="63">
        <f t="shared" si="6"/>
        <v>88</v>
      </c>
      <c r="Q131" s="63">
        <f t="shared" si="7"/>
        <v>74</v>
      </c>
      <c r="R131" s="65">
        <f t="shared" si="8"/>
        <v>0.6285714286</v>
      </c>
      <c r="S131" s="65">
        <f t="shared" si="9"/>
        <v>0.6470588235</v>
      </c>
      <c r="T131" s="66">
        <f t="shared" si="10"/>
        <v>0.6589861751</v>
      </c>
      <c r="U131" s="23">
        <f t="shared" si="11"/>
        <v>0.6078431373</v>
      </c>
      <c r="V131" s="27">
        <f t="shared" si="12"/>
        <v>0.6568552422</v>
      </c>
      <c r="W131" s="27">
        <f t="shared" si="13"/>
        <v>0.9935255615</v>
      </c>
      <c r="X131" s="27">
        <f t="shared" si="14"/>
        <v>-0.345114611</v>
      </c>
      <c r="Y131" s="27">
        <f t="shared" si="15"/>
        <v>-0.2769557151</v>
      </c>
      <c r="Z131" s="27">
        <f t="shared" si="16"/>
        <v>0.5301096693</v>
      </c>
      <c r="AA131" s="27">
        <f t="shared" si="17"/>
        <v>-0.2497805367</v>
      </c>
      <c r="AB131" s="31">
        <f t="shared" si="18"/>
        <v>1.538741855</v>
      </c>
      <c r="AC131" s="31">
        <f t="shared" si="19"/>
        <v>-0.5456558514</v>
      </c>
      <c r="AD131" s="31">
        <f t="shared" si="20"/>
        <v>-0.6563996863</v>
      </c>
      <c r="AE131" s="31">
        <f t="shared" si="21"/>
        <v>1.308608092</v>
      </c>
      <c r="AF131" s="31">
        <f t="shared" si="22"/>
        <v>-0.6267991003</v>
      </c>
      <c r="AG131" s="23"/>
    </row>
    <row r="132">
      <c r="A132" s="29">
        <v>2387.0</v>
      </c>
      <c r="B132" s="30">
        <v>2474.0</v>
      </c>
      <c r="C132" s="14">
        <v>9.0</v>
      </c>
      <c r="D132" s="15">
        <v>4.0</v>
      </c>
      <c r="E132" s="16">
        <v>19.0</v>
      </c>
      <c r="F132" s="17">
        <v>47.0</v>
      </c>
      <c r="G132" s="18">
        <v>128.0</v>
      </c>
      <c r="H132" s="19">
        <v>38.0</v>
      </c>
      <c r="I132" s="20">
        <v>31.0</v>
      </c>
      <c r="J132" s="21">
        <v>18.0</v>
      </c>
      <c r="K132" s="22">
        <v>11.0</v>
      </c>
      <c r="L132" s="75">
        <f t="shared" si="2"/>
        <v>0.6426229508</v>
      </c>
      <c r="M132" s="62">
        <f t="shared" si="3"/>
        <v>128</v>
      </c>
      <c r="N132" s="63">
        <f t="shared" si="4"/>
        <v>128</v>
      </c>
      <c r="O132" s="63">
        <f t="shared" si="5"/>
        <v>24</v>
      </c>
      <c r="P132" s="63">
        <f t="shared" si="6"/>
        <v>85</v>
      </c>
      <c r="Q132" s="63">
        <f t="shared" si="7"/>
        <v>68</v>
      </c>
      <c r="R132" s="65">
        <f t="shared" si="8"/>
        <v>0.7798165138</v>
      </c>
      <c r="S132" s="65">
        <f t="shared" si="9"/>
        <v>0.6983606557</v>
      </c>
      <c r="T132" s="66">
        <f t="shared" si="10"/>
        <v>0.6530612245</v>
      </c>
      <c r="U132" s="23">
        <f t="shared" si="11"/>
        <v>0.6426229508</v>
      </c>
      <c r="V132" s="27">
        <f t="shared" si="12"/>
        <v>0.6519600906</v>
      </c>
      <c r="W132" s="27">
        <f t="shared" si="13"/>
        <v>1.072296888</v>
      </c>
      <c r="X132" s="27">
        <f t="shared" si="14"/>
        <v>-0.4281551158</v>
      </c>
      <c r="Y132" s="27">
        <f t="shared" si="15"/>
        <v>-0.3226133479</v>
      </c>
      <c r="Z132" s="27">
        <f t="shared" si="16"/>
        <v>0.7098057571</v>
      </c>
      <c r="AA132" s="27">
        <f t="shared" si="17"/>
        <v>-0.3844449646</v>
      </c>
      <c r="AB132" s="31">
        <f t="shared" si="18"/>
        <v>1.537025336</v>
      </c>
      <c r="AC132" s="31">
        <f t="shared" si="19"/>
        <v>-0.5476339297</v>
      </c>
      <c r="AD132" s="31">
        <f t="shared" si="20"/>
        <v>-0.6592314953</v>
      </c>
      <c r="AE132" s="31">
        <f t="shared" si="21"/>
        <v>1.305390753</v>
      </c>
      <c r="AF132" s="31">
        <f t="shared" si="22"/>
        <v>-0.6303817375</v>
      </c>
      <c r="AG132" s="23"/>
    </row>
    <row r="133">
      <c r="A133" s="29">
        <v>2399.0</v>
      </c>
      <c r="B133" s="30">
        <v>1496.0</v>
      </c>
      <c r="C133" s="14">
        <v>3.0</v>
      </c>
      <c r="D133" s="15">
        <v>7.0</v>
      </c>
      <c r="E133" s="16">
        <v>10.0</v>
      </c>
      <c r="F133" s="17">
        <v>32.0</v>
      </c>
      <c r="G133" s="18">
        <v>111.0</v>
      </c>
      <c r="H133" s="19">
        <v>17.0</v>
      </c>
      <c r="I133" s="20">
        <v>16.0</v>
      </c>
      <c r="J133" s="21">
        <v>26.0</v>
      </c>
      <c r="K133" s="22">
        <v>18.0</v>
      </c>
      <c r="L133" s="75">
        <f t="shared" si="2"/>
        <v>0.6791666667</v>
      </c>
      <c r="M133" s="62">
        <f t="shared" si="3"/>
        <v>111</v>
      </c>
      <c r="N133" s="63">
        <f t="shared" si="4"/>
        <v>111</v>
      </c>
      <c r="O133" s="63">
        <f t="shared" si="5"/>
        <v>28</v>
      </c>
      <c r="P133" s="63">
        <f t="shared" si="6"/>
        <v>49</v>
      </c>
      <c r="Q133" s="63">
        <f t="shared" si="7"/>
        <v>52</v>
      </c>
      <c r="R133" s="65">
        <f t="shared" si="8"/>
        <v>0.6363636364</v>
      </c>
      <c r="S133" s="65">
        <f t="shared" si="9"/>
        <v>0.6666666667</v>
      </c>
      <c r="T133" s="66">
        <f t="shared" si="10"/>
        <v>0.6809815951</v>
      </c>
      <c r="U133" s="23">
        <f t="shared" si="11"/>
        <v>0.6791666667</v>
      </c>
      <c r="V133" s="27">
        <f t="shared" si="12"/>
        <v>0.6822476659</v>
      </c>
      <c r="W133" s="27">
        <f t="shared" si="13"/>
        <v>1.023632397</v>
      </c>
      <c r="X133" s="27">
        <f t="shared" si="14"/>
        <v>-0.3493928913</v>
      </c>
      <c r="Y133" s="27">
        <f t="shared" si="15"/>
        <v>-0.2939952311</v>
      </c>
      <c r="Z133" s="27">
        <f t="shared" si="16"/>
        <v>0.5529443458</v>
      </c>
      <c r="AA133" s="27">
        <f t="shared" si="17"/>
        <v>-0.2560118283</v>
      </c>
      <c r="AB133" s="31">
        <f t="shared" si="18"/>
        <v>1.533549489</v>
      </c>
      <c r="AC133" s="31">
        <f t="shared" si="19"/>
        <v>-0.5510355118</v>
      </c>
      <c r="AD133" s="31">
        <f t="shared" si="20"/>
        <v>-0.6643379293</v>
      </c>
      <c r="AE133" s="31">
        <f t="shared" si="21"/>
        <v>1.300384505</v>
      </c>
      <c r="AF133" s="31">
        <f t="shared" si="22"/>
        <v>-0.6353188937</v>
      </c>
      <c r="AG133" s="23"/>
    </row>
    <row r="134">
      <c r="A134" s="29">
        <v>2430.0</v>
      </c>
      <c r="B134" s="30">
        <v>1227.0</v>
      </c>
      <c r="C134" s="14">
        <v>6.0</v>
      </c>
      <c r="D134" s="15">
        <v>4.0</v>
      </c>
      <c r="E134" s="16">
        <v>2.0</v>
      </c>
      <c r="F134" s="17">
        <v>8.0</v>
      </c>
      <c r="G134" s="18">
        <v>53.0</v>
      </c>
      <c r="H134" s="19">
        <v>11.0</v>
      </c>
      <c r="I134" s="20">
        <v>11.0</v>
      </c>
      <c r="J134" s="21">
        <v>8.0</v>
      </c>
      <c r="K134" s="22">
        <v>10.0</v>
      </c>
      <c r="L134" s="75">
        <f t="shared" si="2"/>
        <v>0.6548672566</v>
      </c>
      <c r="M134" s="62">
        <f t="shared" si="3"/>
        <v>52</v>
      </c>
      <c r="N134" s="63">
        <f t="shared" si="4"/>
        <v>53</v>
      </c>
      <c r="O134" s="63">
        <f t="shared" si="5"/>
        <v>20</v>
      </c>
      <c r="P134" s="63">
        <f t="shared" si="6"/>
        <v>19</v>
      </c>
      <c r="Q134" s="63">
        <f t="shared" si="7"/>
        <v>21</v>
      </c>
      <c r="R134" s="65">
        <f t="shared" si="8"/>
        <v>0.4871794872</v>
      </c>
      <c r="S134" s="65">
        <f t="shared" si="9"/>
        <v>0.6371681416</v>
      </c>
      <c r="T134" s="66">
        <f t="shared" si="10"/>
        <v>0.7162162162</v>
      </c>
      <c r="U134" s="23">
        <f t="shared" si="11"/>
        <v>0.6548672566</v>
      </c>
      <c r="V134" s="27">
        <f t="shared" si="12"/>
        <v>0.7019108665</v>
      </c>
      <c r="W134" s="27">
        <f t="shared" si="13"/>
        <v>0.9783389278</v>
      </c>
      <c r="X134" s="27">
        <f t="shared" si="14"/>
        <v>-0.2674839351</v>
      </c>
      <c r="Y134" s="27">
        <f t="shared" si="15"/>
        <v>-0.2685535575</v>
      </c>
      <c r="Z134" s="27">
        <f t="shared" si="16"/>
        <v>0.4045855546</v>
      </c>
      <c r="AA134" s="27">
        <f t="shared" si="17"/>
        <v>-0.1500469974</v>
      </c>
      <c r="AB134" s="31">
        <f t="shared" si="18"/>
        <v>1.557900047</v>
      </c>
      <c r="AC134" s="31">
        <f t="shared" si="19"/>
        <v>-0.5196823594</v>
      </c>
      <c r="AD134" s="31">
        <f t="shared" si="20"/>
        <v>-0.6262529639</v>
      </c>
      <c r="AE134" s="31">
        <f t="shared" si="21"/>
        <v>1.349453374</v>
      </c>
      <c r="AF134" s="31">
        <f t="shared" si="22"/>
        <v>-0.5719197955</v>
      </c>
      <c r="AG134" s="23"/>
    </row>
    <row r="135">
      <c r="A135" s="29">
        <v>2440.0</v>
      </c>
      <c r="B135" s="30">
        <v>1603.0</v>
      </c>
      <c r="C135" s="14">
        <v>29.0</v>
      </c>
      <c r="D135" s="15">
        <v>21.0</v>
      </c>
      <c r="E135" s="16">
        <v>16.0</v>
      </c>
      <c r="F135" s="17">
        <v>90.0</v>
      </c>
      <c r="G135" s="18">
        <v>240.0</v>
      </c>
      <c r="H135" s="19">
        <v>13.0</v>
      </c>
      <c r="I135" s="20">
        <v>69.0</v>
      </c>
      <c r="J135" s="21">
        <v>64.0</v>
      </c>
      <c r="K135" s="22">
        <v>13.0</v>
      </c>
      <c r="L135" s="75">
        <f t="shared" si="2"/>
        <v>0.7009009009</v>
      </c>
      <c r="M135" s="62">
        <f t="shared" si="3"/>
        <v>240</v>
      </c>
      <c r="N135" s="63">
        <f t="shared" si="4"/>
        <v>240</v>
      </c>
      <c r="O135" s="63">
        <f t="shared" si="5"/>
        <v>63</v>
      </c>
      <c r="P135" s="63">
        <f t="shared" si="6"/>
        <v>103</v>
      </c>
      <c r="Q135" s="63">
        <f t="shared" si="7"/>
        <v>149</v>
      </c>
      <c r="R135" s="65">
        <f t="shared" si="8"/>
        <v>0.6204819277</v>
      </c>
      <c r="S135" s="65">
        <f t="shared" si="9"/>
        <v>0.618018018</v>
      </c>
      <c r="T135" s="66">
        <f t="shared" si="10"/>
        <v>0.616966581</v>
      </c>
      <c r="U135" s="23">
        <f t="shared" si="11"/>
        <v>0.7009009009</v>
      </c>
      <c r="V135" s="27">
        <f t="shared" si="12"/>
        <v>0.6170881335</v>
      </c>
      <c r="W135" s="27">
        <f t="shared" si="13"/>
        <v>0.9489348975</v>
      </c>
      <c r="X135" s="27">
        <f t="shared" si="14"/>
        <v>-0.3406731031</v>
      </c>
      <c r="Y135" s="27">
        <f t="shared" si="15"/>
        <v>-0.2526533597</v>
      </c>
      <c r="Z135" s="27">
        <f t="shared" si="16"/>
        <v>0.4998015507</v>
      </c>
      <c r="AA135" s="27">
        <f t="shared" si="17"/>
        <v>-0.243392726</v>
      </c>
      <c r="AB135" s="31">
        <f t="shared" si="18"/>
        <v>1.535251914</v>
      </c>
      <c r="AC135" s="31">
        <f t="shared" si="19"/>
        <v>-0.5492418722</v>
      </c>
      <c r="AD135" s="31">
        <f t="shared" si="20"/>
        <v>-0.6618075151</v>
      </c>
      <c r="AE135" s="31">
        <f t="shared" si="21"/>
        <v>1.303051834</v>
      </c>
      <c r="AF135" s="31">
        <f t="shared" si="22"/>
        <v>-0.6325081967</v>
      </c>
      <c r="AG135" s="23"/>
    </row>
    <row r="136">
      <c r="A136" s="29">
        <v>2449.0</v>
      </c>
      <c r="B136" s="30">
        <v>2289.0</v>
      </c>
      <c r="C136" s="14">
        <v>35.0</v>
      </c>
      <c r="D136" s="15">
        <v>18.0</v>
      </c>
      <c r="E136" s="16">
        <v>26.0</v>
      </c>
      <c r="F136" s="17">
        <v>108.0</v>
      </c>
      <c r="G136" s="18">
        <v>268.0</v>
      </c>
      <c r="H136" s="19">
        <v>36.0</v>
      </c>
      <c r="I136" s="20">
        <v>82.0</v>
      </c>
      <c r="J136" s="21">
        <v>81.0</v>
      </c>
      <c r="K136" s="22">
        <v>30.0</v>
      </c>
      <c r="L136" s="75">
        <f t="shared" si="2"/>
        <v>0.668128655</v>
      </c>
      <c r="M136" s="62">
        <f t="shared" si="3"/>
        <v>268</v>
      </c>
      <c r="N136" s="63">
        <f t="shared" si="4"/>
        <v>268</v>
      </c>
      <c r="O136" s="63">
        <f t="shared" si="5"/>
        <v>83</v>
      </c>
      <c r="P136" s="63">
        <f t="shared" si="6"/>
        <v>144</v>
      </c>
      <c r="Q136" s="63">
        <f t="shared" si="7"/>
        <v>189</v>
      </c>
      <c r="R136" s="65">
        <f t="shared" si="8"/>
        <v>0.6343612335</v>
      </c>
      <c r="S136" s="65">
        <f t="shared" si="9"/>
        <v>0.6023391813</v>
      </c>
      <c r="T136" s="66">
        <f t="shared" si="10"/>
        <v>0.5864332604</v>
      </c>
      <c r="U136" s="23">
        <f t="shared" si="11"/>
        <v>0.668128655</v>
      </c>
      <c r="V136" s="27">
        <f t="shared" si="12"/>
        <v>0.5852565026</v>
      </c>
      <c r="W136" s="27">
        <f t="shared" si="13"/>
        <v>0.9248608496</v>
      </c>
      <c r="X136" s="27">
        <f t="shared" si="14"/>
        <v>-0.34829348</v>
      </c>
      <c r="Y136" s="27">
        <f t="shared" si="15"/>
        <v>-0.2399965687</v>
      </c>
      <c r="Z136" s="27">
        <f t="shared" si="16"/>
        <v>0.4980180401</v>
      </c>
      <c r="AA136" s="27">
        <f t="shared" si="17"/>
        <v>-0.2544032126</v>
      </c>
      <c r="AB136" s="31">
        <f t="shared" si="18"/>
        <v>1.537402241</v>
      </c>
      <c r="AC136" s="31">
        <f t="shared" si="19"/>
        <v>-0.5471909441</v>
      </c>
      <c r="AD136" s="31">
        <f t="shared" si="20"/>
        <v>-0.6582458376</v>
      </c>
      <c r="AE136" s="31">
        <f t="shared" si="21"/>
        <v>1.306448522</v>
      </c>
      <c r="AF136" s="31">
        <f t="shared" si="22"/>
        <v>-0.6292682286</v>
      </c>
      <c r="AG136" s="23"/>
    </row>
    <row r="137">
      <c r="A137" s="29">
        <v>2457.0</v>
      </c>
      <c r="B137" s="30">
        <v>2601.0</v>
      </c>
      <c r="C137" s="14">
        <v>32.0</v>
      </c>
      <c r="D137" s="15">
        <v>17.0</v>
      </c>
      <c r="E137" s="16">
        <v>47.0</v>
      </c>
      <c r="F137" s="17">
        <v>51.0</v>
      </c>
      <c r="G137" s="18">
        <v>146.0</v>
      </c>
      <c r="H137" s="19">
        <v>25.0</v>
      </c>
      <c r="I137" s="20">
        <v>35.0</v>
      </c>
      <c r="J137" s="21">
        <v>43.0</v>
      </c>
      <c r="K137" s="22">
        <v>31.0</v>
      </c>
      <c r="L137" s="75">
        <f t="shared" si="2"/>
        <v>0.6346604215</v>
      </c>
      <c r="M137" s="62">
        <f t="shared" si="3"/>
        <v>146</v>
      </c>
      <c r="N137" s="63">
        <f t="shared" si="4"/>
        <v>146</v>
      </c>
      <c r="O137" s="63">
        <f t="shared" si="5"/>
        <v>80</v>
      </c>
      <c r="P137" s="63">
        <f t="shared" si="6"/>
        <v>76</v>
      </c>
      <c r="Q137" s="63">
        <f t="shared" si="7"/>
        <v>125</v>
      </c>
      <c r="R137" s="65">
        <f t="shared" si="8"/>
        <v>0.4871794872</v>
      </c>
      <c r="S137" s="65">
        <f t="shared" si="9"/>
        <v>0.5199063232</v>
      </c>
      <c r="T137" s="66">
        <f t="shared" si="10"/>
        <v>0.5387453875</v>
      </c>
      <c r="U137" s="23">
        <f t="shared" si="11"/>
        <v>0.6346604215</v>
      </c>
      <c r="V137" s="27">
        <f t="shared" si="12"/>
        <v>0.5371543996</v>
      </c>
      <c r="W137" s="27">
        <f t="shared" si="13"/>
        <v>0.7982894335</v>
      </c>
      <c r="X137" s="27">
        <f t="shared" si="14"/>
        <v>-0.2674839351</v>
      </c>
      <c r="Y137" s="27">
        <f t="shared" si="15"/>
        <v>-0.1788022596</v>
      </c>
      <c r="Z137" s="27">
        <f t="shared" si="16"/>
        <v>0.3301272841</v>
      </c>
      <c r="AA137" s="27">
        <f t="shared" si="17"/>
        <v>-0.1500469974</v>
      </c>
      <c r="AB137" s="31">
        <f t="shared" si="18"/>
        <v>1.538508738</v>
      </c>
      <c r="AC137" s="31">
        <f t="shared" si="19"/>
        <v>-0.5457802601</v>
      </c>
      <c r="AD137" s="31">
        <f t="shared" si="20"/>
        <v>-0.6556033188</v>
      </c>
      <c r="AE137" s="31">
        <f t="shared" si="21"/>
        <v>1.309650162</v>
      </c>
      <c r="AF137" s="31">
        <f t="shared" si="22"/>
        <v>-0.6254891707</v>
      </c>
      <c r="AG137" s="23"/>
    </row>
    <row r="138">
      <c r="A138" s="29">
        <v>2464.0</v>
      </c>
      <c r="B138" s="30">
        <v>2592.0</v>
      </c>
      <c r="C138" s="14">
        <v>17.0</v>
      </c>
      <c r="D138" s="15">
        <v>23.0</v>
      </c>
      <c r="E138" s="16">
        <v>17.0</v>
      </c>
      <c r="F138" s="17">
        <v>108.0</v>
      </c>
      <c r="G138" s="18">
        <v>297.0</v>
      </c>
      <c r="H138" s="19">
        <v>25.0</v>
      </c>
      <c r="I138" s="20">
        <v>50.0</v>
      </c>
      <c r="J138" s="21">
        <v>63.0</v>
      </c>
      <c r="K138" s="22">
        <v>19.0</v>
      </c>
      <c r="L138" s="75">
        <f t="shared" si="2"/>
        <v>0.689822294</v>
      </c>
      <c r="M138" s="62">
        <f t="shared" si="3"/>
        <v>297</v>
      </c>
      <c r="N138" s="63">
        <f t="shared" si="4"/>
        <v>297</v>
      </c>
      <c r="O138" s="63">
        <f t="shared" si="5"/>
        <v>59</v>
      </c>
      <c r="P138" s="63">
        <f t="shared" si="6"/>
        <v>133</v>
      </c>
      <c r="Q138" s="63">
        <f t="shared" si="7"/>
        <v>130</v>
      </c>
      <c r="R138" s="65">
        <f t="shared" si="8"/>
        <v>0.6927083333</v>
      </c>
      <c r="S138" s="65">
        <f t="shared" si="9"/>
        <v>0.6946688207</v>
      </c>
      <c r="T138" s="66">
        <f t="shared" si="10"/>
        <v>0.6955503513</v>
      </c>
      <c r="U138" s="23">
        <f t="shared" si="11"/>
        <v>0.689822294</v>
      </c>
      <c r="V138" s="27">
        <f t="shared" si="12"/>
        <v>0.6959895363</v>
      </c>
      <c r="W138" s="27">
        <f t="shared" si="13"/>
        <v>1.066628265</v>
      </c>
      <c r="X138" s="27">
        <f t="shared" si="14"/>
        <v>-0.3803287202</v>
      </c>
      <c r="Y138" s="27">
        <f t="shared" si="15"/>
        <v>-0.3192114177</v>
      </c>
      <c r="Z138" s="27">
        <f t="shared" si="16"/>
        <v>0.6271848288</v>
      </c>
      <c r="AA138" s="27">
        <f t="shared" si="17"/>
        <v>-0.3033542934</v>
      </c>
      <c r="AB138" s="31">
        <f t="shared" si="18"/>
        <v>1.534816373</v>
      </c>
      <c r="AC138" s="31">
        <f t="shared" si="19"/>
        <v>-0.5496799835</v>
      </c>
      <c r="AD138" s="31">
        <f t="shared" si="20"/>
        <v>-0.6623993759</v>
      </c>
      <c r="AE138" s="31">
        <f t="shared" si="21"/>
        <v>1.302456133</v>
      </c>
      <c r="AF138" s="31">
        <f t="shared" si="22"/>
        <v>-0.6331077387</v>
      </c>
      <c r="AG138" s="23"/>
    </row>
    <row r="139">
      <c r="A139" s="29">
        <v>2465.0</v>
      </c>
      <c r="B139" s="30">
        <v>3192.0</v>
      </c>
      <c r="C139" s="14">
        <v>19.0</v>
      </c>
      <c r="D139" s="15">
        <v>37.0</v>
      </c>
      <c r="E139" s="16">
        <v>52.0</v>
      </c>
      <c r="F139" s="17">
        <v>10.0</v>
      </c>
      <c r="G139" s="18">
        <v>190.0</v>
      </c>
      <c r="H139" s="19">
        <v>13.0</v>
      </c>
      <c r="I139" s="20">
        <v>30.0</v>
      </c>
      <c r="J139" s="21">
        <v>93.0</v>
      </c>
      <c r="K139" s="22">
        <v>58.0</v>
      </c>
      <c r="L139" s="75">
        <f t="shared" si="2"/>
        <v>0.7270916335</v>
      </c>
      <c r="M139" s="62">
        <f t="shared" si="3"/>
        <v>190</v>
      </c>
      <c r="N139" s="63">
        <f t="shared" si="4"/>
        <v>190</v>
      </c>
      <c r="O139" s="63">
        <f t="shared" si="5"/>
        <v>114</v>
      </c>
      <c r="P139" s="63">
        <f t="shared" si="6"/>
        <v>23</v>
      </c>
      <c r="Q139" s="63">
        <f t="shared" si="7"/>
        <v>175</v>
      </c>
      <c r="R139" s="65">
        <f t="shared" si="8"/>
        <v>0.1678832117</v>
      </c>
      <c r="S139" s="65">
        <f t="shared" si="9"/>
        <v>0.4243027888</v>
      </c>
      <c r="T139" s="66">
        <f t="shared" si="10"/>
        <v>0.5205479452</v>
      </c>
      <c r="U139" s="23">
        <f t="shared" si="11"/>
        <v>0.7270916335</v>
      </c>
      <c r="V139" s="27">
        <f t="shared" si="12"/>
        <v>0.5203256711</v>
      </c>
      <c r="W139" s="27">
        <f t="shared" si="13"/>
        <v>0.651495121</v>
      </c>
      <c r="X139" s="27">
        <f t="shared" si="14"/>
        <v>-0.09217560114</v>
      </c>
      <c r="Y139" s="27">
        <f t="shared" si="15"/>
        <v>-0.1190898029</v>
      </c>
      <c r="Z139" s="27">
        <f t="shared" si="16"/>
        <v>0.09284328125</v>
      </c>
      <c r="AA139" s="27">
        <f t="shared" si="17"/>
        <v>-0.01781820122</v>
      </c>
      <c r="AB139" s="31">
        <f t="shared" si="18"/>
        <v>1.535972452</v>
      </c>
      <c r="AC139" s="31">
        <f t="shared" si="19"/>
        <v>-0.5477219916</v>
      </c>
      <c r="AD139" s="31">
        <f t="shared" si="20"/>
        <v>-0.6602546394</v>
      </c>
      <c r="AE139" s="31">
        <f t="shared" si="21"/>
        <v>1.306489182</v>
      </c>
      <c r="AF139" s="31">
        <f t="shared" si="22"/>
        <v>-0.6243061562</v>
      </c>
      <c r="AG139" s="23"/>
    </row>
    <row r="140">
      <c r="A140" s="29">
        <v>2466.0</v>
      </c>
      <c r="B140" s="30">
        <v>1701.0</v>
      </c>
      <c r="C140" s="14">
        <v>15.0</v>
      </c>
      <c r="D140" s="15">
        <v>37.0</v>
      </c>
      <c r="E140" s="16">
        <v>42.0</v>
      </c>
      <c r="F140" s="17">
        <v>12.0</v>
      </c>
      <c r="G140" s="18">
        <v>156.0</v>
      </c>
      <c r="H140" s="19">
        <v>9.0</v>
      </c>
      <c r="I140" s="20">
        <v>23.0</v>
      </c>
      <c r="J140" s="21">
        <v>79.0</v>
      </c>
      <c r="K140" s="22">
        <v>39.0</v>
      </c>
      <c r="L140" s="75">
        <f t="shared" si="2"/>
        <v>0.7281553398</v>
      </c>
      <c r="M140" s="62">
        <f t="shared" si="3"/>
        <v>156</v>
      </c>
      <c r="N140" s="63">
        <f t="shared" si="4"/>
        <v>156</v>
      </c>
      <c r="O140" s="63">
        <f t="shared" si="5"/>
        <v>91</v>
      </c>
      <c r="P140" s="63">
        <f t="shared" si="6"/>
        <v>21</v>
      </c>
      <c r="Q140" s="63">
        <f t="shared" si="7"/>
        <v>144</v>
      </c>
      <c r="R140" s="65">
        <f t="shared" si="8"/>
        <v>0.1875</v>
      </c>
      <c r="S140" s="65">
        <f t="shared" si="9"/>
        <v>0.4296116505</v>
      </c>
      <c r="T140" s="66">
        <f t="shared" si="10"/>
        <v>0.52</v>
      </c>
      <c r="U140" s="23">
        <f t="shared" si="11"/>
        <v>0.7281553398</v>
      </c>
      <c r="V140" s="27">
        <f t="shared" si="12"/>
        <v>0.5224465069</v>
      </c>
      <c r="W140" s="27">
        <f t="shared" si="13"/>
        <v>0.6596466051</v>
      </c>
      <c r="X140" s="27">
        <f t="shared" si="14"/>
        <v>-0.1029461198</v>
      </c>
      <c r="Y140" s="27">
        <f t="shared" si="15"/>
        <v>-0.1220885412</v>
      </c>
      <c r="Z140" s="27">
        <f t="shared" si="16"/>
        <v>0.1049892052</v>
      </c>
      <c r="AA140" s="27">
        <f t="shared" si="17"/>
        <v>-0.02222551666</v>
      </c>
      <c r="AB140" s="31">
        <f t="shared" si="18"/>
        <v>1.529753901</v>
      </c>
      <c r="AC140" s="31">
        <f t="shared" si="19"/>
        <v>-0.5620940087</v>
      </c>
      <c r="AD140" s="31">
        <f t="shared" si="20"/>
        <v>-0.6747447159</v>
      </c>
      <c r="AE140" s="31">
        <f t="shared" si="21"/>
        <v>1.272997114</v>
      </c>
      <c r="AF140" s="31">
        <f t="shared" si="22"/>
        <v>-0.701782003</v>
      </c>
      <c r="AG140" s="23"/>
    </row>
    <row r="141">
      <c r="A141" s="29">
        <v>2477.0</v>
      </c>
      <c r="B141" s="30">
        <v>1096.0</v>
      </c>
      <c r="C141" s="14">
        <v>16.0</v>
      </c>
      <c r="D141" s="15">
        <v>41.0</v>
      </c>
      <c r="E141" s="16">
        <v>35.0</v>
      </c>
      <c r="F141" s="17">
        <v>12.0</v>
      </c>
      <c r="G141" s="18">
        <v>81.0</v>
      </c>
      <c r="H141" s="19">
        <v>5.0</v>
      </c>
      <c r="I141" s="20">
        <v>14.0</v>
      </c>
      <c r="J141" s="21">
        <v>109.0</v>
      </c>
      <c r="K141" s="22">
        <v>45.0</v>
      </c>
      <c r="L141" s="75">
        <f t="shared" si="2"/>
        <v>0.6675977654</v>
      </c>
      <c r="M141" s="62">
        <f t="shared" si="3"/>
        <v>81</v>
      </c>
      <c r="N141" s="63">
        <f t="shared" si="4"/>
        <v>81</v>
      </c>
      <c r="O141" s="63">
        <f t="shared" si="5"/>
        <v>102</v>
      </c>
      <c r="P141" s="63">
        <f t="shared" si="6"/>
        <v>17</v>
      </c>
      <c r="Q141" s="63">
        <f t="shared" si="7"/>
        <v>158</v>
      </c>
      <c r="R141" s="65">
        <f t="shared" si="8"/>
        <v>0.1428571429</v>
      </c>
      <c r="S141" s="65">
        <f t="shared" si="9"/>
        <v>0.2737430168</v>
      </c>
      <c r="T141" s="66">
        <f t="shared" si="10"/>
        <v>0.3389121339</v>
      </c>
      <c r="U141" s="23">
        <f t="shared" si="11"/>
        <v>0.6675977654</v>
      </c>
      <c r="V141" s="27">
        <f t="shared" si="12"/>
        <v>0.3354530521</v>
      </c>
      <c r="W141" s="27">
        <f t="shared" si="13"/>
        <v>0.4203183305</v>
      </c>
      <c r="X141" s="27">
        <f t="shared" si="14"/>
        <v>-0.07843513886</v>
      </c>
      <c r="Y141" s="27">
        <f t="shared" si="15"/>
        <v>-0.04956885669</v>
      </c>
      <c r="Z141" s="27">
        <f t="shared" si="16"/>
        <v>0.0509697302</v>
      </c>
      <c r="AA141" s="27">
        <f t="shared" si="17"/>
        <v>-0.01290188722</v>
      </c>
      <c r="AB141" s="31">
        <f t="shared" si="18"/>
        <v>1.548084833</v>
      </c>
      <c r="AC141" s="31">
        <f t="shared" si="19"/>
        <v>-0.5248323992</v>
      </c>
      <c r="AD141" s="31">
        <f t="shared" si="20"/>
        <v>-0.6153283199</v>
      </c>
      <c r="AE141" s="31">
        <f t="shared" si="21"/>
        <v>1.391822479</v>
      </c>
      <c r="AF141" s="31">
        <f t="shared" si="22"/>
        <v>-0.4626974641</v>
      </c>
      <c r="AG141" s="23"/>
    </row>
    <row r="142">
      <c r="A142" s="29">
        <v>2479.0</v>
      </c>
      <c r="B142" s="30">
        <v>2373.0</v>
      </c>
      <c r="C142" s="14">
        <v>13.0</v>
      </c>
      <c r="D142" s="15">
        <v>17.0</v>
      </c>
      <c r="E142" s="16">
        <v>11.0</v>
      </c>
      <c r="F142" s="17">
        <v>38.0</v>
      </c>
      <c r="G142" s="18">
        <v>125.0</v>
      </c>
      <c r="H142" s="19">
        <v>22.0</v>
      </c>
      <c r="I142" s="20">
        <v>16.0</v>
      </c>
      <c r="J142" s="21">
        <v>29.0</v>
      </c>
      <c r="K142" s="22">
        <v>23.0</v>
      </c>
      <c r="L142" s="75">
        <f t="shared" si="2"/>
        <v>0.6156462585</v>
      </c>
      <c r="M142" s="62">
        <f t="shared" si="3"/>
        <v>123</v>
      </c>
      <c r="N142" s="63">
        <f t="shared" si="4"/>
        <v>125</v>
      </c>
      <c r="O142" s="63">
        <f t="shared" si="5"/>
        <v>53</v>
      </c>
      <c r="P142" s="63">
        <f t="shared" si="6"/>
        <v>60</v>
      </c>
      <c r="Q142" s="63">
        <f t="shared" si="7"/>
        <v>56</v>
      </c>
      <c r="R142" s="65">
        <f t="shared" si="8"/>
        <v>0.5309734513</v>
      </c>
      <c r="S142" s="65">
        <f t="shared" si="9"/>
        <v>0.6292517007</v>
      </c>
      <c r="T142" s="66">
        <f t="shared" si="10"/>
        <v>0.6906077348</v>
      </c>
      <c r="U142" s="23">
        <f t="shared" si="11"/>
        <v>0.6156462585</v>
      </c>
      <c r="V142" s="27">
        <f t="shared" si="12"/>
        <v>0.6750444155</v>
      </c>
      <c r="W142" s="27">
        <f t="shared" si="13"/>
        <v>0.9661836397</v>
      </c>
      <c r="X142" s="27">
        <f t="shared" si="14"/>
        <v>-0.2915288347</v>
      </c>
      <c r="Y142" s="27">
        <f t="shared" si="15"/>
        <v>-0.2619217718</v>
      </c>
      <c r="Z142" s="27">
        <f t="shared" si="16"/>
        <v>0.4354763063</v>
      </c>
      <c r="AA142" s="27">
        <f t="shared" si="17"/>
        <v>-0.1782357981</v>
      </c>
      <c r="AB142" s="31">
        <f t="shared" si="18"/>
        <v>1.560181654</v>
      </c>
      <c r="AC142" s="31">
        <f t="shared" si="19"/>
        <v>-0.519735054</v>
      </c>
      <c r="AD142" s="31">
        <f t="shared" si="20"/>
        <v>-0.6221837604</v>
      </c>
      <c r="AE142" s="31">
        <f t="shared" si="21"/>
        <v>1.349949409</v>
      </c>
      <c r="AF142" s="31">
        <f t="shared" si="22"/>
        <v>-0.5769902451</v>
      </c>
      <c r="AG142" s="23"/>
    </row>
    <row r="143">
      <c r="A143" s="29">
        <v>2480.0</v>
      </c>
      <c r="B143" s="30">
        <v>977.0</v>
      </c>
      <c r="C143" s="14">
        <v>1.0</v>
      </c>
      <c r="D143" s="15">
        <v>4.0</v>
      </c>
      <c r="E143" s="16">
        <v>9.0</v>
      </c>
      <c r="F143" s="17">
        <v>23.0</v>
      </c>
      <c r="G143" s="18">
        <v>77.0</v>
      </c>
      <c r="H143" s="19">
        <v>14.0</v>
      </c>
      <c r="I143" s="20">
        <v>9.0</v>
      </c>
      <c r="J143" s="21">
        <v>15.0</v>
      </c>
      <c r="K143" s="22">
        <v>6.0</v>
      </c>
      <c r="L143" s="75">
        <f t="shared" si="2"/>
        <v>0.6962025316</v>
      </c>
      <c r="M143" s="62">
        <f t="shared" si="3"/>
        <v>77</v>
      </c>
      <c r="N143" s="63">
        <f t="shared" si="4"/>
        <v>77</v>
      </c>
      <c r="O143" s="63">
        <f t="shared" si="5"/>
        <v>11</v>
      </c>
      <c r="P143" s="63">
        <f t="shared" si="6"/>
        <v>37</v>
      </c>
      <c r="Q143" s="63">
        <f t="shared" si="7"/>
        <v>33</v>
      </c>
      <c r="R143" s="65">
        <f t="shared" si="8"/>
        <v>0.7708333333</v>
      </c>
      <c r="S143" s="65">
        <f t="shared" si="9"/>
        <v>0.7215189873</v>
      </c>
      <c r="T143" s="66">
        <f t="shared" si="10"/>
        <v>0.7</v>
      </c>
      <c r="U143" s="23">
        <f t="shared" si="11"/>
        <v>0.6962025316</v>
      </c>
      <c r="V143" s="27">
        <f t="shared" si="12"/>
        <v>0.694595904</v>
      </c>
      <c r="W143" s="27">
        <f t="shared" si="13"/>
        <v>1.107855315</v>
      </c>
      <c r="X143" s="27">
        <f t="shared" si="14"/>
        <v>-0.4232229368</v>
      </c>
      <c r="Y143" s="27">
        <f t="shared" si="15"/>
        <v>-0.3443644669</v>
      </c>
      <c r="Z143" s="27">
        <f t="shared" si="16"/>
        <v>0.7248957887</v>
      </c>
      <c r="AA143" s="27">
        <f t="shared" si="17"/>
        <v>-0.3756386705</v>
      </c>
      <c r="AB143" s="31">
        <f t="shared" si="18"/>
        <v>1.542938482</v>
      </c>
      <c r="AC143" s="31">
        <f t="shared" si="19"/>
        <v>-0.5420352529</v>
      </c>
      <c r="AD143" s="31">
        <f t="shared" si="20"/>
        <v>-0.6511085489</v>
      </c>
      <c r="AE143" s="31">
        <f t="shared" si="21"/>
        <v>1.313085426</v>
      </c>
      <c r="AF143" s="31">
        <f t="shared" si="22"/>
        <v>-0.6230974871</v>
      </c>
      <c r="AG143" s="23"/>
    </row>
    <row r="144">
      <c r="A144" s="29">
        <v>2600.0</v>
      </c>
      <c r="B144" s="30">
        <v>2809.0</v>
      </c>
      <c r="C144" s="14">
        <v>30.0</v>
      </c>
      <c r="D144" s="15">
        <v>26.0</v>
      </c>
      <c r="E144" s="16">
        <v>31.0</v>
      </c>
      <c r="F144" s="17">
        <v>65.0</v>
      </c>
      <c r="G144" s="18">
        <v>128.0</v>
      </c>
      <c r="H144" s="19">
        <v>38.0</v>
      </c>
      <c r="I144" s="20">
        <v>49.0</v>
      </c>
      <c r="J144" s="21">
        <v>37.0</v>
      </c>
      <c r="K144" s="22">
        <v>37.0</v>
      </c>
      <c r="L144" s="75">
        <f t="shared" si="2"/>
        <v>0.5555555556</v>
      </c>
      <c r="M144" s="62">
        <f t="shared" si="3"/>
        <v>128</v>
      </c>
      <c r="N144" s="63">
        <f t="shared" si="4"/>
        <v>128</v>
      </c>
      <c r="O144" s="63">
        <f t="shared" si="5"/>
        <v>93</v>
      </c>
      <c r="P144" s="63">
        <f t="shared" si="6"/>
        <v>103</v>
      </c>
      <c r="Q144" s="63">
        <f t="shared" si="7"/>
        <v>117</v>
      </c>
      <c r="R144" s="65">
        <f t="shared" si="8"/>
        <v>0.5255102041</v>
      </c>
      <c r="S144" s="65">
        <f t="shared" si="9"/>
        <v>0.5238095238</v>
      </c>
      <c r="T144" s="66">
        <f t="shared" si="10"/>
        <v>0.5224489796</v>
      </c>
      <c r="U144" s="23">
        <f t="shared" si="11"/>
        <v>0.5555555556</v>
      </c>
      <c r="V144" s="27">
        <f t="shared" si="12"/>
        <v>0.5235150142</v>
      </c>
      <c r="W144" s="27">
        <f t="shared" si="13"/>
        <v>0.8042825974</v>
      </c>
      <c r="X144" s="27">
        <f t="shared" si="14"/>
        <v>-0.2885292608</v>
      </c>
      <c r="Y144" s="27">
        <f t="shared" si="15"/>
        <v>-0.1814970559</v>
      </c>
      <c r="Z144" s="27">
        <f t="shared" si="16"/>
        <v>0.3587747491</v>
      </c>
      <c r="AA144" s="27">
        <f t="shared" si="17"/>
        <v>-0.1745868898</v>
      </c>
      <c r="AB144" s="31">
        <f t="shared" si="18"/>
        <v>1.533413438</v>
      </c>
      <c r="AC144" s="31">
        <f t="shared" si="19"/>
        <v>-0.5510745427</v>
      </c>
      <c r="AD144" s="31">
        <f t="shared" si="20"/>
        <v>-0.6653745696</v>
      </c>
      <c r="AE144" s="31">
        <f t="shared" si="21"/>
        <v>1.299496089</v>
      </c>
      <c r="AF144" s="31">
        <f t="shared" si="22"/>
        <v>-0.6360526667</v>
      </c>
      <c r="AG144" s="23"/>
    </row>
    <row r="145">
      <c r="A145" s="29">
        <v>2605.0</v>
      </c>
      <c r="B145" s="30">
        <v>1250.0</v>
      </c>
      <c r="C145" s="14">
        <v>21.0</v>
      </c>
      <c r="D145" s="15">
        <v>10.0</v>
      </c>
      <c r="E145" s="16">
        <v>22.0</v>
      </c>
      <c r="F145" s="17">
        <v>18.0</v>
      </c>
      <c r="G145" s="18">
        <v>58.0</v>
      </c>
      <c r="H145" s="19">
        <v>17.0</v>
      </c>
      <c r="I145" s="20">
        <v>45.0</v>
      </c>
      <c r="J145" s="21">
        <v>29.0</v>
      </c>
      <c r="K145" s="22">
        <v>14.0</v>
      </c>
      <c r="L145" s="75">
        <f t="shared" si="2"/>
        <v>0.6581196581</v>
      </c>
      <c r="M145" s="62">
        <f t="shared" si="3"/>
        <v>58</v>
      </c>
      <c r="N145" s="63">
        <f t="shared" si="4"/>
        <v>58</v>
      </c>
      <c r="O145" s="63">
        <f t="shared" si="5"/>
        <v>45</v>
      </c>
      <c r="P145" s="63">
        <f t="shared" si="6"/>
        <v>35</v>
      </c>
      <c r="Q145" s="63">
        <f t="shared" si="7"/>
        <v>96</v>
      </c>
      <c r="R145" s="65">
        <f t="shared" si="8"/>
        <v>0.4375</v>
      </c>
      <c r="S145" s="65">
        <f t="shared" si="9"/>
        <v>0.3974358974</v>
      </c>
      <c r="T145" s="66">
        <f t="shared" si="10"/>
        <v>0.3766233766</v>
      </c>
      <c r="U145" s="23">
        <f t="shared" si="11"/>
        <v>0.6581196581</v>
      </c>
      <c r="V145" s="27">
        <f t="shared" si="12"/>
        <v>0.37624176</v>
      </c>
      <c r="W145" s="27">
        <f t="shared" si="13"/>
        <v>0.6102423903</v>
      </c>
      <c r="X145" s="27">
        <f t="shared" si="14"/>
        <v>-0.2402076128</v>
      </c>
      <c r="Y145" s="27">
        <f t="shared" si="15"/>
        <v>-0.1044857312</v>
      </c>
      <c r="Z145" s="27">
        <f t="shared" si="16"/>
        <v>0.2266274302</v>
      </c>
      <c r="AA145" s="27">
        <f t="shared" si="17"/>
        <v>-0.1210055907</v>
      </c>
      <c r="AB145" s="31">
        <f t="shared" si="18"/>
        <v>1.536408792</v>
      </c>
      <c r="AC145" s="31">
        <f t="shared" si="19"/>
        <v>-0.5481737054</v>
      </c>
      <c r="AD145" s="31">
        <f t="shared" si="20"/>
        <v>-0.6590732913</v>
      </c>
      <c r="AE145" s="31">
        <f t="shared" si="21"/>
        <v>1.30556355</v>
      </c>
      <c r="AF145" s="31">
        <f t="shared" si="22"/>
        <v>-0.6301987218</v>
      </c>
      <c r="AG145" s="23"/>
    </row>
    <row r="146">
      <c r="A146" s="29">
        <v>2606.0</v>
      </c>
      <c r="B146" s="30">
        <v>2924.0</v>
      </c>
      <c r="C146" s="14">
        <v>13.0</v>
      </c>
      <c r="D146" s="15">
        <v>7.0</v>
      </c>
      <c r="E146" s="16">
        <v>23.0</v>
      </c>
      <c r="F146" s="17">
        <v>103.0</v>
      </c>
      <c r="G146" s="18">
        <v>232.0</v>
      </c>
      <c r="H146" s="19">
        <v>46.0</v>
      </c>
      <c r="I146" s="20">
        <v>32.0</v>
      </c>
      <c r="J146" s="21">
        <v>50.0</v>
      </c>
      <c r="K146" s="22">
        <v>26.0</v>
      </c>
      <c r="L146" s="75">
        <f t="shared" si="2"/>
        <v>0.6334586466</v>
      </c>
      <c r="M146" s="62">
        <f t="shared" si="3"/>
        <v>232</v>
      </c>
      <c r="N146" s="63">
        <f t="shared" si="4"/>
        <v>232</v>
      </c>
      <c r="O146" s="63">
        <f t="shared" si="5"/>
        <v>46</v>
      </c>
      <c r="P146" s="63">
        <f t="shared" si="6"/>
        <v>149</v>
      </c>
      <c r="Q146" s="63">
        <f t="shared" si="7"/>
        <v>105</v>
      </c>
      <c r="R146" s="65">
        <f t="shared" si="8"/>
        <v>0.7641025641</v>
      </c>
      <c r="S146" s="65">
        <f t="shared" si="9"/>
        <v>0.7161654135</v>
      </c>
      <c r="T146" s="66">
        <f t="shared" si="10"/>
        <v>0.6884272997</v>
      </c>
      <c r="U146" s="23">
        <f t="shared" si="11"/>
        <v>0.6334586466</v>
      </c>
      <c r="V146" s="27">
        <f t="shared" si="12"/>
        <v>0.6900326399</v>
      </c>
      <c r="W146" s="27">
        <f t="shared" si="13"/>
        <v>1.099635178</v>
      </c>
      <c r="X146" s="27">
        <f t="shared" si="14"/>
        <v>-0.419527435</v>
      </c>
      <c r="Y146" s="27">
        <f t="shared" si="15"/>
        <v>-0.3392731497</v>
      </c>
      <c r="Z146" s="27">
        <f t="shared" si="16"/>
        <v>0.7132344733</v>
      </c>
      <c r="AA146" s="27">
        <f t="shared" si="17"/>
        <v>-0.3691073009</v>
      </c>
      <c r="AB146" s="31">
        <f t="shared" si="18"/>
        <v>1.533207018</v>
      </c>
      <c r="AC146" s="31">
        <f t="shared" si="19"/>
        <v>-0.5511469205</v>
      </c>
      <c r="AD146" s="31">
        <f t="shared" si="20"/>
        <v>-0.6646192415</v>
      </c>
      <c r="AE146" s="31">
        <f t="shared" si="21"/>
        <v>1.300435207</v>
      </c>
      <c r="AF146" s="31">
        <f t="shared" si="22"/>
        <v>-0.6349420375</v>
      </c>
      <c r="AG146" s="23"/>
    </row>
    <row r="147">
      <c r="A147" s="29">
        <v>2611.0</v>
      </c>
      <c r="B147" s="30">
        <v>1957.0</v>
      </c>
      <c r="C147" s="14">
        <v>10.0</v>
      </c>
      <c r="D147" s="15">
        <v>5.0</v>
      </c>
      <c r="E147" s="16">
        <v>19.0</v>
      </c>
      <c r="F147" s="17">
        <v>35.0</v>
      </c>
      <c r="G147" s="18">
        <v>98.0</v>
      </c>
      <c r="H147" s="19">
        <v>25.0</v>
      </c>
      <c r="I147" s="20">
        <v>22.0</v>
      </c>
      <c r="J147" s="21">
        <v>29.0</v>
      </c>
      <c r="K147" s="22">
        <v>17.0</v>
      </c>
      <c r="L147" s="75">
        <f t="shared" si="2"/>
        <v>0.6461538462</v>
      </c>
      <c r="M147" s="62">
        <f t="shared" si="3"/>
        <v>98</v>
      </c>
      <c r="N147" s="63">
        <f t="shared" si="4"/>
        <v>98</v>
      </c>
      <c r="O147" s="63">
        <f t="shared" si="5"/>
        <v>32</v>
      </c>
      <c r="P147" s="63">
        <f t="shared" si="6"/>
        <v>60</v>
      </c>
      <c r="Q147" s="63">
        <f t="shared" si="7"/>
        <v>70</v>
      </c>
      <c r="R147" s="65">
        <f t="shared" si="8"/>
        <v>0.652173913</v>
      </c>
      <c r="S147" s="65">
        <f t="shared" si="9"/>
        <v>0.6076923077</v>
      </c>
      <c r="T147" s="66">
        <f t="shared" si="10"/>
        <v>0.5833333333</v>
      </c>
      <c r="U147" s="23">
        <f t="shared" si="11"/>
        <v>0.6461538462</v>
      </c>
      <c r="V147" s="27">
        <f t="shared" si="12"/>
        <v>0.5834579656</v>
      </c>
      <c r="W147" s="27">
        <f t="shared" si="13"/>
        <v>0.9330803</v>
      </c>
      <c r="X147" s="27">
        <f t="shared" si="14"/>
        <v>-0.35807346</v>
      </c>
      <c r="Y147" s="27">
        <f t="shared" si="15"/>
        <v>-0.2442813334</v>
      </c>
      <c r="Z147" s="27">
        <f t="shared" si="16"/>
        <v>0.5165525237</v>
      </c>
      <c r="AA147" s="27">
        <f t="shared" si="17"/>
        <v>-0.2688909388</v>
      </c>
      <c r="AB147" s="31">
        <f t="shared" si="18"/>
        <v>1.535243504</v>
      </c>
      <c r="AC147" s="31">
        <f t="shared" si="19"/>
        <v>-0.5492370749</v>
      </c>
      <c r="AD147" s="31">
        <f t="shared" si="20"/>
        <v>-0.6618267618</v>
      </c>
      <c r="AE147" s="31">
        <f t="shared" si="21"/>
        <v>1.303054342</v>
      </c>
      <c r="AF147" s="31">
        <f t="shared" si="22"/>
        <v>-0.6324854984</v>
      </c>
      <c r="AG147" s="23"/>
    </row>
    <row r="148">
      <c r="A148" s="29">
        <v>2614.0</v>
      </c>
      <c r="B148" s="30">
        <v>2967.0</v>
      </c>
      <c r="C148" s="14">
        <v>37.0</v>
      </c>
      <c r="D148" s="15">
        <v>5.0</v>
      </c>
      <c r="E148" s="16">
        <v>40.0</v>
      </c>
      <c r="F148" s="17">
        <v>76.0</v>
      </c>
      <c r="G148" s="18">
        <v>112.0</v>
      </c>
      <c r="H148" s="19">
        <v>34.0</v>
      </c>
      <c r="I148" s="20">
        <v>45.0</v>
      </c>
      <c r="J148" s="21">
        <v>45.0</v>
      </c>
      <c r="K148" s="22">
        <v>53.0</v>
      </c>
      <c r="L148" s="75">
        <f t="shared" si="2"/>
        <v>0.5413870246</v>
      </c>
      <c r="M148" s="62">
        <f t="shared" si="3"/>
        <v>114</v>
      </c>
      <c r="N148" s="63">
        <f t="shared" si="4"/>
        <v>112</v>
      </c>
      <c r="O148" s="63">
        <f t="shared" si="5"/>
        <v>95</v>
      </c>
      <c r="P148" s="63">
        <f t="shared" si="6"/>
        <v>110</v>
      </c>
      <c r="Q148" s="63">
        <f t="shared" si="7"/>
        <v>130</v>
      </c>
      <c r="R148" s="65">
        <f t="shared" si="8"/>
        <v>0.5365853659</v>
      </c>
      <c r="S148" s="65">
        <f t="shared" si="9"/>
        <v>0.4966442953</v>
      </c>
      <c r="T148" s="66">
        <f t="shared" si="10"/>
        <v>0.4628099174</v>
      </c>
      <c r="U148" s="23">
        <f t="shared" si="11"/>
        <v>0.5413870246</v>
      </c>
      <c r="V148" s="27">
        <f t="shared" si="12"/>
        <v>0.4751867696</v>
      </c>
      <c r="W148" s="27">
        <f t="shared" si="13"/>
        <v>0.7625717854</v>
      </c>
      <c r="X148" s="27">
        <f t="shared" si="14"/>
        <v>-0.2946100338</v>
      </c>
      <c r="Y148" s="27">
        <f t="shared" si="15"/>
        <v>-0.1631600037</v>
      </c>
      <c r="Z148" s="27">
        <f t="shared" si="16"/>
        <v>0.3473374416</v>
      </c>
      <c r="AA148" s="27">
        <f t="shared" si="17"/>
        <v>-0.1820232941</v>
      </c>
      <c r="AB148" s="31">
        <f t="shared" si="18"/>
        <v>1.510527636</v>
      </c>
      <c r="AC148" s="31">
        <f t="shared" si="19"/>
        <v>-0.5721119239</v>
      </c>
      <c r="AD148" s="31">
        <f t="shared" si="20"/>
        <v>-0.7116679583</v>
      </c>
      <c r="AE148" s="31">
        <f t="shared" si="21"/>
        <v>1.256925209</v>
      </c>
      <c r="AF148" s="31">
        <f t="shared" si="22"/>
        <v>-0.6751790208</v>
      </c>
      <c r="AG148" s="23"/>
    </row>
    <row r="149">
      <c r="A149" s="29">
        <v>2622.0</v>
      </c>
      <c r="B149" s="30">
        <v>1666.0</v>
      </c>
      <c r="C149" s="14">
        <v>27.0</v>
      </c>
      <c r="D149" s="15">
        <v>18.0</v>
      </c>
      <c r="E149" s="16">
        <v>41.0</v>
      </c>
      <c r="F149" s="17">
        <v>49.0</v>
      </c>
      <c r="G149" s="18">
        <v>110.0</v>
      </c>
      <c r="H149" s="19">
        <v>24.0</v>
      </c>
      <c r="I149" s="20">
        <v>60.0</v>
      </c>
      <c r="J149" s="21">
        <v>34.0</v>
      </c>
      <c r="K149" s="22">
        <v>34.0</v>
      </c>
      <c r="L149" s="75">
        <f t="shared" si="2"/>
        <v>0.6171284635</v>
      </c>
      <c r="M149" s="62">
        <f t="shared" si="3"/>
        <v>110</v>
      </c>
      <c r="N149" s="63">
        <f t="shared" si="4"/>
        <v>110</v>
      </c>
      <c r="O149" s="63">
        <f t="shared" si="5"/>
        <v>79</v>
      </c>
      <c r="P149" s="63">
        <f t="shared" si="6"/>
        <v>73</v>
      </c>
      <c r="Q149" s="63">
        <f t="shared" si="7"/>
        <v>135</v>
      </c>
      <c r="R149" s="65">
        <f t="shared" si="8"/>
        <v>0.4802631579</v>
      </c>
      <c r="S149" s="65">
        <f t="shared" si="9"/>
        <v>0.4609571788</v>
      </c>
      <c r="T149" s="66">
        <f t="shared" si="10"/>
        <v>0.4489795918</v>
      </c>
      <c r="U149" s="23">
        <f t="shared" si="11"/>
        <v>0.6171284635</v>
      </c>
      <c r="V149" s="27">
        <f t="shared" si="12"/>
        <v>0.4513299931</v>
      </c>
      <c r="W149" s="27">
        <f t="shared" si="13"/>
        <v>0.7077760526</v>
      </c>
      <c r="X149" s="27">
        <f t="shared" si="14"/>
        <v>-0.2636865523</v>
      </c>
      <c r="Y149" s="27">
        <f t="shared" si="15"/>
        <v>-0.140554246</v>
      </c>
      <c r="Z149" s="27">
        <f t="shared" si="16"/>
        <v>0.2885407663</v>
      </c>
      <c r="AA149" s="27">
        <f t="shared" si="17"/>
        <v>-0.1458169016</v>
      </c>
      <c r="AB149" s="31">
        <f t="shared" si="18"/>
        <v>1.530349637</v>
      </c>
      <c r="AC149" s="31">
        <f t="shared" si="19"/>
        <v>-0.5539399582</v>
      </c>
      <c r="AD149" s="31">
        <f t="shared" si="20"/>
        <v>-0.6725509437</v>
      </c>
      <c r="AE149" s="31">
        <f t="shared" si="21"/>
        <v>1.292751807</v>
      </c>
      <c r="AF149" s="31">
        <f t="shared" si="22"/>
        <v>-0.6423826918</v>
      </c>
      <c r="AG149" s="23"/>
    </row>
    <row r="150">
      <c r="A150" s="29">
        <v>2633.0</v>
      </c>
      <c r="B150" s="30">
        <v>2528.0</v>
      </c>
      <c r="C150" s="14">
        <v>39.0</v>
      </c>
      <c r="D150" s="15">
        <v>20.0</v>
      </c>
      <c r="E150" s="16">
        <v>34.0</v>
      </c>
      <c r="F150" s="17">
        <v>62.0</v>
      </c>
      <c r="G150" s="18">
        <v>236.0</v>
      </c>
      <c r="H150" s="19">
        <v>17.0</v>
      </c>
      <c r="I150" s="20">
        <v>77.0</v>
      </c>
      <c r="J150" s="21">
        <v>101.0</v>
      </c>
      <c r="K150" s="22">
        <v>34.0</v>
      </c>
      <c r="L150" s="75">
        <f t="shared" si="2"/>
        <v>0.7225806452</v>
      </c>
      <c r="M150" s="62">
        <f t="shared" si="3"/>
        <v>238</v>
      </c>
      <c r="N150" s="63">
        <f t="shared" si="4"/>
        <v>236</v>
      </c>
      <c r="O150" s="63">
        <f t="shared" si="5"/>
        <v>93</v>
      </c>
      <c r="P150" s="63">
        <f t="shared" si="6"/>
        <v>79</v>
      </c>
      <c r="Q150" s="63">
        <f t="shared" si="7"/>
        <v>212</v>
      </c>
      <c r="R150" s="65">
        <f t="shared" si="8"/>
        <v>0.4593023256</v>
      </c>
      <c r="S150" s="65">
        <f t="shared" si="9"/>
        <v>0.5080645161</v>
      </c>
      <c r="T150" s="66">
        <f t="shared" si="10"/>
        <v>0.5267857143</v>
      </c>
      <c r="U150" s="23">
        <f t="shared" si="11"/>
        <v>0.7225806452</v>
      </c>
      <c r="V150" s="27">
        <f t="shared" si="12"/>
        <v>0.5330312532</v>
      </c>
      <c r="W150" s="27">
        <f t="shared" si="13"/>
        <v>0.7801069475</v>
      </c>
      <c r="X150" s="27">
        <f t="shared" si="14"/>
        <v>-0.2521780918</v>
      </c>
      <c r="Y150" s="27">
        <f t="shared" si="15"/>
        <v>-0.1707499293</v>
      </c>
      <c r="Z150" s="27">
        <f t="shared" si="16"/>
        <v>0.3041479085</v>
      </c>
      <c r="AA150" s="27">
        <f t="shared" si="17"/>
        <v>-0.1333664559</v>
      </c>
      <c r="AB150" s="31">
        <f t="shared" si="18"/>
        <v>1.523155788</v>
      </c>
      <c r="AC150" s="31">
        <f t="shared" si="19"/>
        <v>-0.5626438541</v>
      </c>
      <c r="AD150" s="31">
        <f t="shared" si="20"/>
        <v>-0.6856846356</v>
      </c>
      <c r="AE150" s="31">
        <f t="shared" si="21"/>
        <v>1.27660473</v>
      </c>
      <c r="AF150" s="31">
        <f t="shared" si="22"/>
        <v>-0.6617979895</v>
      </c>
      <c r="AG150" s="23"/>
    </row>
    <row r="151">
      <c r="A151" s="29">
        <v>2643.0</v>
      </c>
      <c r="B151" s="30">
        <v>1922.0</v>
      </c>
      <c r="C151" s="14">
        <v>50.0</v>
      </c>
      <c r="D151" s="15">
        <v>16.0</v>
      </c>
      <c r="E151" s="16">
        <v>38.0</v>
      </c>
      <c r="F151" s="17">
        <v>63.0</v>
      </c>
      <c r="G151" s="18">
        <v>143.0</v>
      </c>
      <c r="H151" s="19">
        <v>38.0</v>
      </c>
      <c r="I151" s="20">
        <v>57.0</v>
      </c>
      <c r="J151" s="21">
        <v>82.0</v>
      </c>
      <c r="K151" s="22">
        <v>38.0</v>
      </c>
      <c r="L151" s="75">
        <f t="shared" si="2"/>
        <v>0.6095238095</v>
      </c>
      <c r="M151" s="62">
        <f t="shared" si="3"/>
        <v>144</v>
      </c>
      <c r="N151" s="63">
        <f t="shared" si="4"/>
        <v>143</v>
      </c>
      <c r="O151" s="63">
        <f t="shared" si="5"/>
        <v>104</v>
      </c>
      <c r="P151" s="63">
        <f t="shared" si="6"/>
        <v>101</v>
      </c>
      <c r="Q151" s="63">
        <f t="shared" si="7"/>
        <v>177</v>
      </c>
      <c r="R151" s="65">
        <f t="shared" si="8"/>
        <v>0.4926829268</v>
      </c>
      <c r="S151" s="65">
        <f t="shared" si="9"/>
        <v>0.4647619048</v>
      </c>
      <c r="T151" s="66">
        <f t="shared" si="10"/>
        <v>0.446875</v>
      </c>
      <c r="U151" s="23">
        <f t="shared" si="11"/>
        <v>0.6095238095</v>
      </c>
      <c r="V151" s="27">
        <f t="shared" si="12"/>
        <v>0.4502887862</v>
      </c>
      <c r="W151" s="27">
        <f t="shared" si="13"/>
        <v>0.7136180137</v>
      </c>
      <c r="X151" s="27">
        <f t="shared" si="14"/>
        <v>-0.2705055764</v>
      </c>
      <c r="Y151" s="27">
        <f t="shared" si="15"/>
        <v>-0.1428840823</v>
      </c>
      <c r="Z151" s="27">
        <f t="shared" si="16"/>
        <v>0.2984457243</v>
      </c>
      <c r="AA151" s="27">
        <f t="shared" si="17"/>
        <v>-0.1534561672</v>
      </c>
      <c r="AB151" s="31">
        <f t="shared" si="18"/>
        <v>1.528103358</v>
      </c>
      <c r="AC151" s="31">
        <f t="shared" si="19"/>
        <v>-0.5559749439</v>
      </c>
      <c r="AD151" s="31">
        <f t="shared" si="20"/>
        <v>-0.6772935702</v>
      </c>
      <c r="AE151" s="31">
        <f t="shared" si="21"/>
        <v>1.288460166</v>
      </c>
      <c r="AF151" s="31">
        <f t="shared" si="22"/>
        <v>-0.6462562289</v>
      </c>
      <c r="AG151" s="23"/>
    </row>
    <row r="152">
      <c r="A152" s="29">
        <v>2644.0</v>
      </c>
      <c r="B152" s="30">
        <v>2616.0</v>
      </c>
      <c r="C152" s="14">
        <v>78.0</v>
      </c>
      <c r="D152" s="15">
        <v>37.0</v>
      </c>
      <c r="E152" s="16">
        <v>58.0</v>
      </c>
      <c r="F152" s="17">
        <v>90.0</v>
      </c>
      <c r="G152" s="18">
        <v>116.0</v>
      </c>
      <c r="H152" s="19">
        <v>29.0</v>
      </c>
      <c r="I152" s="20">
        <v>111.0</v>
      </c>
      <c r="J152" s="21">
        <v>99.0</v>
      </c>
      <c r="K152" s="22">
        <v>63.0</v>
      </c>
      <c r="L152" s="75">
        <f t="shared" si="2"/>
        <v>0.563876652</v>
      </c>
      <c r="M152" s="62">
        <f t="shared" si="3"/>
        <v>120</v>
      </c>
      <c r="N152" s="63">
        <f t="shared" si="4"/>
        <v>116</v>
      </c>
      <c r="O152" s="63">
        <f t="shared" si="5"/>
        <v>178</v>
      </c>
      <c r="P152" s="63">
        <f t="shared" si="6"/>
        <v>119</v>
      </c>
      <c r="Q152" s="63">
        <f t="shared" si="7"/>
        <v>268</v>
      </c>
      <c r="R152" s="65">
        <f t="shared" si="8"/>
        <v>0.4006734007</v>
      </c>
      <c r="S152" s="65">
        <f t="shared" si="9"/>
        <v>0.3450807636</v>
      </c>
      <c r="T152" s="66">
        <f t="shared" si="10"/>
        <v>0.3020833333</v>
      </c>
      <c r="U152" s="23">
        <f t="shared" si="11"/>
        <v>0.563876652</v>
      </c>
      <c r="V152" s="27">
        <f t="shared" si="12"/>
        <v>0.3148841221</v>
      </c>
      <c r="W152" s="27">
        <f t="shared" si="13"/>
        <v>0.5298537736</v>
      </c>
      <c r="X152" s="27">
        <f t="shared" si="14"/>
        <v>-0.2199881167</v>
      </c>
      <c r="Y152" s="27">
        <f t="shared" si="15"/>
        <v>-0.0787706274</v>
      </c>
      <c r="Z152" s="27">
        <f t="shared" si="16"/>
        <v>0.1802098761</v>
      </c>
      <c r="AA152" s="27">
        <f t="shared" si="17"/>
        <v>-0.1014916576</v>
      </c>
      <c r="AB152" s="31">
        <f t="shared" si="18"/>
        <v>1.498353543</v>
      </c>
      <c r="AC152" s="31">
        <f t="shared" si="19"/>
        <v>-0.5809941592</v>
      </c>
      <c r="AD152" s="31">
        <f t="shared" si="20"/>
        <v>-0.7689859947</v>
      </c>
      <c r="AE152" s="31">
        <f t="shared" si="21"/>
        <v>1.210787047</v>
      </c>
      <c r="AF152" s="31">
        <f t="shared" si="22"/>
        <v>-0.7119287059</v>
      </c>
      <c r="AG152" s="23"/>
    </row>
    <row r="153">
      <c r="A153" s="29">
        <v>2651.0</v>
      </c>
      <c r="B153" s="30">
        <v>2828.0</v>
      </c>
      <c r="C153" s="14">
        <v>39.0</v>
      </c>
      <c r="D153" s="15">
        <v>25.0</v>
      </c>
      <c r="E153" s="16">
        <v>29.0</v>
      </c>
      <c r="F153" s="17">
        <v>67.0</v>
      </c>
      <c r="G153" s="18">
        <v>161.0</v>
      </c>
      <c r="H153" s="19">
        <v>28.0</v>
      </c>
      <c r="I153" s="20">
        <v>41.0</v>
      </c>
      <c r="J153" s="21">
        <v>62.0</v>
      </c>
      <c r="K153" s="22">
        <v>36.0</v>
      </c>
      <c r="L153" s="75">
        <f t="shared" si="2"/>
        <v>0.6004098361</v>
      </c>
      <c r="M153" s="62">
        <f t="shared" si="3"/>
        <v>160</v>
      </c>
      <c r="N153" s="63">
        <f t="shared" si="4"/>
        <v>161</v>
      </c>
      <c r="O153" s="63">
        <f t="shared" si="5"/>
        <v>100</v>
      </c>
      <c r="P153" s="63">
        <f t="shared" si="6"/>
        <v>95</v>
      </c>
      <c r="Q153" s="63">
        <f t="shared" si="7"/>
        <v>132</v>
      </c>
      <c r="R153" s="65">
        <f t="shared" si="8"/>
        <v>0.4871794872</v>
      </c>
      <c r="S153" s="65">
        <f t="shared" si="9"/>
        <v>0.5245901639</v>
      </c>
      <c r="T153" s="66">
        <f t="shared" si="10"/>
        <v>0.5494880546</v>
      </c>
      <c r="U153" s="23">
        <f t="shared" si="11"/>
        <v>0.6004098361</v>
      </c>
      <c r="V153" s="27">
        <f t="shared" si="12"/>
        <v>0.5440841417</v>
      </c>
      <c r="W153" s="27">
        <f t="shared" si="13"/>
        <v>0.8054812302</v>
      </c>
      <c r="X153" s="27">
        <f t="shared" si="14"/>
        <v>-0.2674839351</v>
      </c>
      <c r="Y153" s="27">
        <f t="shared" si="15"/>
        <v>-0.1820384339</v>
      </c>
      <c r="Z153" s="27">
        <f t="shared" si="16"/>
        <v>0.3331014037</v>
      </c>
      <c r="AA153" s="27">
        <f t="shared" si="17"/>
        <v>-0.1500469974</v>
      </c>
      <c r="AB153" s="31">
        <f t="shared" si="18"/>
        <v>1.545749804</v>
      </c>
      <c r="AC153" s="31">
        <f t="shared" si="19"/>
        <v>-0.5379537296</v>
      </c>
      <c r="AD153" s="31">
        <f t="shared" si="20"/>
        <v>-0.6418525903</v>
      </c>
      <c r="AE153" s="31">
        <f t="shared" si="21"/>
        <v>1.324513402</v>
      </c>
      <c r="AF153" s="31">
        <f t="shared" si="22"/>
        <v>-0.6094241871</v>
      </c>
      <c r="AG153" s="23"/>
    </row>
    <row r="154">
      <c r="A154" s="29">
        <v>2654.0</v>
      </c>
      <c r="B154" s="30">
        <v>2303.0</v>
      </c>
      <c r="C154" s="14">
        <v>37.0</v>
      </c>
      <c r="D154" s="15">
        <v>29.0</v>
      </c>
      <c r="E154" s="16">
        <v>41.0</v>
      </c>
      <c r="F154" s="17">
        <v>75.0</v>
      </c>
      <c r="G154" s="18">
        <v>163.0</v>
      </c>
      <c r="H154" s="19">
        <v>26.0</v>
      </c>
      <c r="I154" s="20">
        <v>93.0</v>
      </c>
      <c r="J154" s="21">
        <v>66.0</v>
      </c>
      <c r="K154" s="22">
        <v>38.0</v>
      </c>
      <c r="L154" s="75">
        <f t="shared" si="2"/>
        <v>0.639084507</v>
      </c>
      <c r="M154" s="62">
        <f t="shared" si="3"/>
        <v>163</v>
      </c>
      <c r="N154" s="63">
        <f t="shared" si="4"/>
        <v>163</v>
      </c>
      <c r="O154" s="63">
        <f t="shared" si="5"/>
        <v>104</v>
      </c>
      <c r="P154" s="63">
        <f t="shared" si="6"/>
        <v>101</v>
      </c>
      <c r="Q154" s="63">
        <f t="shared" si="7"/>
        <v>200</v>
      </c>
      <c r="R154" s="65">
        <f t="shared" si="8"/>
        <v>0.4926829268</v>
      </c>
      <c r="S154" s="65">
        <f t="shared" si="9"/>
        <v>0.4647887324</v>
      </c>
      <c r="T154" s="66">
        <f t="shared" si="10"/>
        <v>0.4490358127</v>
      </c>
      <c r="U154" s="23">
        <f t="shared" si="11"/>
        <v>0.639084507</v>
      </c>
      <c r="V154" s="27">
        <f t="shared" si="12"/>
        <v>0.4503307099</v>
      </c>
      <c r="W154" s="27">
        <f t="shared" si="13"/>
        <v>0.7136592061</v>
      </c>
      <c r="X154" s="27">
        <f t="shared" si="14"/>
        <v>-0.2705055764</v>
      </c>
      <c r="Y154" s="27">
        <f t="shared" si="15"/>
        <v>-0.1429005783</v>
      </c>
      <c r="Z154" s="27">
        <f t="shared" si="16"/>
        <v>0.2984629516</v>
      </c>
      <c r="AA154" s="27">
        <f t="shared" si="17"/>
        <v>-0.1534561672</v>
      </c>
      <c r="AB154" s="31">
        <f t="shared" si="18"/>
        <v>1.532662604</v>
      </c>
      <c r="AC154" s="31">
        <f t="shared" si="19"/>
        <v>-0.5516742288</v>
      </c>
      <c r="AD154" s="31">
        <f t="shared" si="20"/>
        <v>-0.6674833721</v>
      </c>
      <c r="AE154" s="31">
        <f t="shared" si="21"/>
        <v>1.297714081</v>
      </c>
      <c r="AF154" s="31">
        <f t="shared" si="22"/>
        <v>-0.6375270547</v>
      </c>
      <c r="AG154" s="23"/>
    </row>
    <row r="155">
      <c r="A155" s="29">
        <v>2662.0</v>
      </c>
      <c r="B155" s="30">
        <v>2347.0</v>
      </c>
      <c r="C155" s="14">
        <v>21.0</v>
      </c>
      <c r="D155" s="15">
        <v>25.0</v>
      </c>
      <c r="E155" s="16">
        <v>25.0</v>
      </c>
      <c r="F155" s="17">
        <v>44.0</v>
      </c>
      <c r="G155" s="18">
        <v>119.0</v>
      </c>
      <c r="H155" s="19">
        <v>15.0</v>
      </c>
      <c r="I155" s="20">
        <v>32.0</v>
      </c>
      <c r="J155" s="21">
        <v>25.0</v>
      </c>
      <c r="K155" s="22">
        <v>39.0</v>
      </c>
      <c r="L155" s="75">
        <f t="shared" si="2"/>
        <v>0.5826086957</v>
      </c>
      <c r="M155" s="62">
        <f t="shared" si="3"/>
        <v>114</v>
      </c>
      <c r="N155" s="63">
        <f t="shared" si="4"/>
        <v>119</v>
      </c>
      <c r="O155" s="63">
        <f t="shared" si="5"/>
        <v>85</v>
      </c>
      <c r="P155" s="63">
        <f t="shared" si="6"/>
        <v>59</v>
      </c>
      <c r="Q155" s="63">
        <f t="shared" si="7"/>
        <v>82</v>
      </c>
      <c r="R155" s="65">
        <f t="shared" si="8"/>
        <v>0.4097222222</v>
      </c>
      <c r="S155" s="65">
        <f t="shared" si="9"/>
        <v>0.515942029</v>
      </c>
      <c r="T155" s="66">
        <f t="shared" si="10"/>
        <v>0.592039801</v>
      </c>
      <c r="U155" s="23">
        <f t="shared" si="11"/>
        <v>0.5826086957</v>
      </c>
      <c r="V155" s="27">
        <f t="shared" si="12"/>
        <v>0.5656264153</v>
      </c>
      <c r="W155" s="27">
        <f t="shared" si="13"/>
        <v>0.7922024635</v>
      </c>
      <c r="X155" s="27">
        <f t="shared" si="14"/>
        <v>-0.2249563358</v>
      </c>
      <c r="Y155" s="27">
        <f t="shared" si="15"/>
        <v>-0.176085915</v>
      </c>
      <c r="Z155" s="27">
        <f t="shared" si="16"/>
        <v>0.2755229327</v>
      </c>
      <c r="AA155" s="27">
        <f t="shared" si="17"/>
        <v>-0.1061276043</v>
      </c>
      <c r="AB155" s="31">
        <f t="shared" si="18"/>
        <v>1.586643078</v>
      </c>
      <c r="AC155" s="31">
        <f t="shared" si="19"/>
        <v>-0.4845794036</v>
      </c>
      <c r="AD155" s="31">
        <f t="shared" si="20"/>
        <v>-0.5622640072</v>
      </c>
      <c r="AE155" s="31">
        <f t="shared" si="21"/>
        <v>1.428318063</v>
      </c>
      <c r="AF155" s="31">
        <f t="shared" si="22"/>
        <v>-0.474850341</v>
      </c>
      <c r="AG155" s="23"/>
    </row>
    <row r="156">
      <c r="A156" s="29">
        <v>2663.0</v>
      </c>
      <c r="B156" s="30">
        <v>2253.0</v>
      </c>
      <c r="C156" s="14">
        <v>54.0</v>
      </c>
      <c r="D156" s="15">
        <v>30.0</v>
      </c>
      <c r="E156" s="16">
        <v>48.0</v>
      </c>
      <c r="F156" s="17">
        <v>61.0</v>
      </c>
      <c r="G156" s="18">
        <v>119.0</v>
      </c>
      <c r="H156" s="19">
        <v>23.0</v>
      </c>
      <c r="I156" s="20">
        <v>75.0</v>
      </c>
      <c r="J156" s="21">
        <v>57.0</v>
      </c>
      <c r="K156" s="22">
        <v>65.0</v>
      </c>
      <c r="L156" s="75">
        <f t="shared" si="2"/>
        <v>0.5620300752</v>
      </c>
      <c r="M156" s="62">
        <f t="shared" si="3"/>
        <v>118</v>
      </c>
      <c r="N156" s="63">
        <f t="shared" si="4"/>
        <v>119</v>
      </c>
      <c r="O156" s="63">
        <f t="shared" si="5"/>
        <v>149</v>
      </c>
      <c r="P156" s="63">
        <f t="shared" si="6"/>
        <v>84</v>
      </c>
      <c r="Q156" s="63">
        <f t="shared" si="7"/>
        <v>180</v>
      </c>
      <c r="R156" s="65">
        <f t="shared" si="8"/>
        <v>0.3605150215</v>
      </c>
      <c r="S156" s="65">
        <f t="shared" si="9"/>
        <v>0.3815789474</v>
      </c>
      <c r="T156" s="66">
        <f t="shared" si="10"/>
        <v>0.397993311</v>
      </c>
      <c r="U156" s="23">
        <f t="shared" si="11"/>
        <v>0.5620300752</v>
      </c>
      <c r="V156" s="27">
        <f t="shared" si="12"/>
        <v>0.3938430425</v>
      </c>
      <c r="W156" s="27">
        <f t="shared" si="13"/>
        <v>0.5858948586</v>
      </c>
      <c r="X156" s="27">
        <f t="shared" si="14"/>
        <v>-0.1979393204</v>
      </c>
      <c r="Y156" s="27">
        <f t="shared" si="15"/>
        <v>-0.09631448685</v>
      </c>
      <c r="Z156" s="27">
        <f t="shared" si="16"/>
        <v>0.179297856</v>
      </c>
      <c r="AA156" s="27">
        <f t="shared" si="17"/>
        <v>-0.08216673905</v>
      </c>
      <c r="AB156" s="31">
        <f t="shared" si="18"/>
        <v>1.546325161</v>
      </c>
      <c r="AC156" s="31">
        <f t="shared" si="19"/>
        <v>-0.5375339175</v>
      </c>
      <c r="AD156" s="31">
        <f t="shared" si="20"/>
        <v>-0.6329851661</v>
      </c>
      <c r="AE156" s="31">
        <f t="shared" si="21"/>
        <v>1.333538337</v>
      </c>
      <c r="AF156" s="31">
        <f t="shared" si="22"/>
        <v>-0.6002602275</v>
      </c>
      <c r="AG156" s="23"/>
    </row>
    <row r="157">
      <c r="A157" s="29">
        <v>2666.0</v>
      </c>
      <c r="B157" s="30">
        <v>2169.0</v>
      </c>
      <c r="C157" s="14">
        <v>8.0</v>
      </c>
      <c r="D157" s="15">
        <v>17.0</v>
      </c>
      <c r="E157" s="16">
        <v>22.0</v>
      </c>
      <c r="F157" s="17">
        <v>60.0</v>
      </c>
      <c r="G157" s="18">
        <v>116.0</v>
      </c>
      <c r="H157" s="19">
        <v>28.0</v>
      </c>
      <c r="I157" s="20">
        <v>22.0</v>
      </c>
      <c r="J157" s="21">
        <v>32.0</v>
      </c>
      <c r="K157" s="22">
        <v>25.0</v>
      </c>
      <c r="L157" s="75">
        <f t="shared" si="2"/>
        <v>0.5818181818</v>
      </c>
      <c r="M157" s="62">
        <f t="shared" si="3"/>
        <v>116</v>
      </c>
      <c r="N157" s="63">
        <f t="shared" si="4"/>
        <v>116</v>
      </c>
      <c r="O157" s="63">
        <f t="shared" si="5"/>
        <v>50</v>
      </c>
      <c r="P157" s="63">
        <f t="shared" si="6"/>
        <v>88</v>
      </c>
      <c r="Q157" s="63">
        <f t="shared" si="7"/>
        <v>76</v>
      </c>
      <c r="R157" s="65">
        <f t="shared" si="8"/>
        <v>0.6376811594</v>
      </c>
      <c r="S157" s="65">
        <f t="shared" si="9"/>
        <v>0.6181818182</v>
      </c>
      <c r="T157" s="66">
        <f t="shared" si="10"/>
        <v>0.6041666667</v>
      </c>
      <c r="U157" s="23">
        <f t="shared" si="11"/>
        <v>0.5818181818</v>
      </c>
      <c r="V157" s="27">
        <f t="shared" si="12"/>
        <v>0.6080724505</v>
      </c>
      <c r="W157" s="27">
        <f t="shared" si="13"/>
        <v>0.9491864042</v>
      </c>
      <c r="X157" s="27">
        <f t="shared" si="14"/>
        <v>-0.350116272</v>
      </c>
      <c r="Y157" s="27">
        <f t="shared" si="15"/>
        <v>-0.2527873045</v>
      </c>
      <c r="Z157" s="27">
        <f t="shared" si="16"/>
        <v>0.5137917648</v>
      </c>
      <c r="AA157" s="27">
        <f t="shared" si="17"/>
        <v>-0.2570730161</v>
      </c>
      <c r="AB157" s="31">
        <f t="shared" si="18"/>
        <v>1.529130415</v>
      </c>
      <c r="AC157" s="31">
        <f t="shared" si="19"/>
        <v>-0.5551709512</v>
      </c>
      <c r="AD157" s="31">
        <f t="shared" si="20"/>
        <v>-0.6717098548</v>
      </c>
      <c r="AE157" s="31">
        <f t="shared" si="21"/>
        <v>1.29346076</v>
      </c>
      <c r="AF157" s="31">
        <f t="shared" si="22"/>
        <v>-0.641797555</v>
      </c>
      <c r="AG157" s="23"/>
    </row>
    <row r="158">
      <c r="A158" s="29">
        <v>2682.0</v>
      </c>
      <c r="B158" s="30">
        <v>2336.0</v>
      </c>
      <c r="C158" s="14">
        <v>45.0</v>
      </c>
      <c r="D158" s="15">
        <v>13.0</v>
      </c>
      <c r="E158" s="16">
        <v>42.0</v>
      </c>
      <c r="F158" s="17">
        <v>93.0</v>
      </c>
      <c r="G158" s="18">
        <v>104.0</v>
      </c>
      <c r="H158" s="19">
        <v>19.0</v>
      </c>
      <c r="I158" s="20">
        <v>71.0</v>
      </c>
      <c r="J158" s="21">
        <v>57.0</v>
      </c>
      <c r="K158" s="22">
        <v>35.0</v>
      </c>
      <c r="L158" s="75">
        <f t="shared" si="2"/>
        <v>0.5720250522</v>
      </c>
      <c r="M158" s="62">
        <f t="shared" si="3"/>
        <v>108</v>
      </c>
      <c r="N158" s="63">
        <f t="shared" si="4"/>
        <v>104</v>
      </c>
      <c r="O158" s="63">
        <f t="shared" si="5"/>
        <v>93</v>
      </c>
      <c r="P158" s="63">
        <f t="shared" si="6"/>
        <v>112</v>
      </c>
      <c r="Q158" s="63">
        <f t="shared" si="7"/>
        <v>170</v>
      </c>
      <c r="R158" s="65">
        <f t="shared" si="8"/>
        <v>0.5463414634</v>
      </c>
      <c r="S158" s="65">
        <f t="shared" si="9"/>
        <v>0.4509394572</v>
      </c>
      <c r="T158" s="66">
        <f t="shared" si="10"/>
        <v>0.3795620438</v>
      </c>
      <c r="U158" s="23">
        <f t="shared" si="11"/>
        <v>0.5720250522</v>
      </c>
      <c r="V158" s="27">
        <f t="shared" si="12"/>
        <v>0.395391661</v>
      </c>
      <c r="W158" s="27">
        <f t="shared" si="13"/>
        <v>0.692394356</v>
      </c>
      <c r="X158" s="27">
        <f t="shared" si="14"/>
        <v>-0.2999665798</v>
      </c>
      <c r="Y158" s="27">
        <f t="shared" si="15"/>
        <v>-0.1345114578</v>
      </c>
      <c r="Z158" s="27">
        <f t="shared" si="16"/>
        <v>0.3211069644</v>
      </c>
      <c r="AA158" s="27">
        <f t="shared" si="17"/>
        <v>-0.188702496</v>
      </c>
      <c r="AB158" s="31">
        <f t="shared" si="18"/>
        <v>1.500344953</v>
      </c>
      <c r="AC158" s="31">
        <f t="shared" si="19"/>
        <v>-0.5780198249</v>
      </c>
      <c r="AD158" s="31">
        <f t="shared" si="20"/>
        <v>-0.7393348462</v>
      </c>
      <c r="AE158" s="31">
        <f t="shared" si="21"/>
        <v>1.239116613</v>
      </c>
      <c r="AF158" s="31">
        <f t="shared" si="22"/>
        <v>-0.6852249727</v>
      </c>
      <c r="AG158" s="23"/>
    </row>
    <row r="159">
      <c r="A159" s="29">
        <v>2695.0</v>
      </c>
      <c r="B159" s="30">
        <v>2438.0</v>
      </c>
      <c r="C159" s="14">
        <v>30.0</v>
      </c>
      <c r="D159" s="15">
        <v>21.0</v>
      </c>
      <c r="E159" s="16">
        <v>38.0</v>
      </c>
      <c r="F159" s="17">
        <v>61.0</v>
      </c>
      <c r="G159" s="18">
        <v>138.0</v>
      </c>
      <c r="H159" s="19">
        <v>21.0</v>
      </c>
      <c r="I159" s="20">
        <v>44.0</v>
      </c>
      <c r="J159" s="21">
        <v>57.0</v>
      </c>
      <c r="K159" s="22">
        <v>34.0</v>
      </c>
      <c r="L159" s="75">
        <f t="shared" si="2"/>
        <v>0.6238738739</v>
      </c>
      <c r="M159" s="62">
        <f t="shared" si="3"/>
        <v>138</v>
      </c>
      <c r="N159" s="63">
        <f t="shared" si="4"/>
        <v>138</v>
      </c>
      <c r="O159" s="63">
        <f t="shared" si="5"/>
        <v>85</v>
      </c>
      <c r="P159" s="63">
        <f t="shared" si="6"/>
        <v>82</v>
      </c>
      <c r="Q159" s="63">
        <f t="shared" si="7"/>
        <v>139</v>
      </c>
      <c r="R159" s="65">
        <f t="shared" si="8"/>
        <v>0.4910179641</v>
      </c>
      <c r="S159" s="65">
        <f t="shared" si="9"/>
        <v>0.4954954955</v>
      </c>
      <c r="T159" s="66">
        <f t="shared" si="10"/>
        <v>0.4981949458</v>
      </c>
      <c r="U159" s="23">
        <f t="shared" si="11"/>
        <v>0.6238738739</v>
      </c>
      <c r="V159" s="27">
        <f t="shared" si="12"/>
        <v>0.4985664662</v>
      </c>
      <c r="W159" s="27">
        <f t="shared" si="13"/>
        <v>0.7608078624</v>
      </c>
      <c r="X159" s="27">
        <f t="shared" si="14"/>
        <v>-0.2695914354</v>
      </c>
      <c r="Y159" s="27">
        <f t="shared" si="15"/>
        <v>-0.1624060581</v>
      </c>
      <c r="Z159" s="27">
        <f t="shared" si="16"/>
        <v>0.3171059694</v>
      </c>
      <c r="AA159" s="27">
        <f t="shared" si="17"/>
        <v>-0.1524207464</v>
      </c>
      <c r="AB159" s="31">
        <f t="shared" si="18"/>
        <v>1.534698799</v>
      </c>
      <c r="AC159" s="31">
        <f t="shared" si="19"/>
        <v>-0.5498026049</v>
      </c>
      <c r="AD159" s="31">
        <f t="shared" si="20"/>
        <v>-0.6630024938</v>
      </c>
      <c r="AE159" s="31">
        <f t="shared" si="21"/>
        <v>1.301841792</v>
      </c>
      <c r="AF159" s="31">
        <f t="shared" si="22"/>
        <v>-0.6337334215</v>
      </c>
      <c r="AG159" s="23"/>
    </row>
    <row r="160">
      <c r="A160" s="29">
        <v>2700.0</v>
      </c>
      <c r="B160" s="30">
        <v>2023.0</v>
      </c>
      <c r="C160" s="14">
        <v>24.0</v>
      </c>
      <c r="D160" s="15">
        <v>13.0</v>
      </c>
      <c r="E160" s="16">
        <v>21.0</v>
      </c>
      <c r="F160" s="17">
        <v>67.0</v>
      </c>
      <c r="G160" s="18">
        <v>118.0</v>
      </c>
      <c r="H160" s="19">
        <v>29.0</v>
      </c>
      <c r="I160" s="20">
        <v>33.0</v>
      </c>
      <c r="J160" s="21">
        <v>50.0</v>
      </c>
      <c r="K160" s="22">
        <v>23.0</v>
      </c>
      <c r="L160" s="75">
        <f t="shared" si="2"/>
        <v>0.5873015873</v>
      </c>
      <c r="M160" s="62">
        <f t="shared" si="3"/>
        <v>119</v>
      </c>
      <c r="N160" s="63">
        <f t="shared" si="4"/>
        <v>118</v>
      </c>
      <c r="O160" s="63">
        <f t="shared" si="5"/>
        <v>60</v>
      </c>
      <c r="P160" s="63">
        <f t="shared" si="6"/>
        <v>96</v>
      </c>
      <c r="Q160" s="63">
        <f t="shared" si="7"/>
        <v>104</v>
      </c>
      <c r="R160" s="65">
        <f t="shared" si="8"/>
        <v>0.6153846154</v>
      </c>
      <c r="S160" s="65">
        <f t="shared" si="9"/>
        <v>0.5661375661</v>
      </c>
      <c r="T160" s="66">
        <f t="shared" si="10"/>
        <v>0.5315315315</v>
      </c>
      <c r="U160" s="23">
        <f t="shared" si="11"/>
        <v>0.5873015873</v>
      </c>
      <c r="V160" s="27">
        <f t="shared" si="12"/>
        <v>0.5391300355</v>
      </c>
      <c r="W160" s="27">
        <f t="shared" si="13"/>
        <v>0.8692751305</v>
      </c>
      <c r="X160" s="27">
        <f t="shared" si="14"/>
        <v>-0.3378744443</v>
      </c>
      <c r="Y160" s="27">
        <f t="shared" si="15"/>
        <v>-0.2120150794</v>
      </c>
      <c r="Z160" s="27">
        <f t="shared" si="16"/>
        <v>0.4540837223</v>
      </c>
      <c r="AA160" s="27">
        <f t="shared" si="17"/>
        <v>-0.2394101677</v>
      </c>
      <c r="AB160" s="31">
        <f t="shared" si="18"/>
        <v>1.522026938</v>
      </c>
      <c r="AC160" s="31">
        <f t="shared" si="19"/>
        <v>-0.561393541</v>
      </c>
      <c r="AD160" s="31">
        <f t="shared" si="20"/>
        <v>-0.6851966821</v>
      </c>
      <c r="AE160" s="31">
        <f t="shared" si="21"/>
        <v>1.281558623</v>
      </c>
      <c r="AF160" s="31">
        <f t="shared" si="22"/>
        <v>-0.6522572736</v>
      </c>
      <c r="AG160" s="23"/>
    </row>
    <row r="161">
      <c r="A161" s="29">
        <v>2709.0</v>
      </c>
      <c r="B161" s="30">
        <v>848.0</v>
      </c>
      <c r="C161" s="14">
        <v>16.0</v>
      </c>
      <c r="D161" s="15">
        <v>12.0</v>
      </c>
      <c r="E161" s="16">
        <v>16.0</v>
      </c>
      <c r="F161" s="17">
        <v>13.0</v>
      </c>
      <c r="G161" s="18">
        <v>81.0</v>
      </c>
      <c r="H161" s="19">
        <v>9.0</v>
      </c>
      <c r="I161" s="20">
        <v>17.0</v>
      </c>
      <c r="J161" s="21">
        <v>12.0</v>
      </c>
      <c r="K161" s="22">
        <v>15.0</v>
      </c>
      <c r="L161" s="75">
        <f t="shared" si="2"/>
        <v>0.6596858639</v>
      </c>
      <c r="M161" s="62">
        <f t="shared" si="3"/>
        <v>79</v>
      </c>
      <c r="N161" s="63">
        <f t="shared" si="4"/>
        <v>81</v>
      </c>
      <c r="O161" s="63">
        <f t="shared" si="5"/>
        <v>43</v>
      </c>
      <c r="P161" s="63">
        <f t="shared" si="6"/>
        <v>22</v>
      </c>
      <c r="Q161" s="63">
        <f t="shared" si="7"/>
        <v>45</v>
      </c>
      <c r="R161" s="65">
        <f t="shared" si="8"/>
        <v>0.3384615385</v>
      </c>
      <c r="S161" s="65">
        <f t="shared" si="9"/>
        <v>0.5392670157</v>
      </c>
      <c r="T161" s="66">
        <f t="shared" si="10"/>
        <v>0.6428571429</v>
      </c>
      <c r="U161" s="23">
        <f t="shared" si="11"/>
        <v>0.6596858639</v>
      </c>
      <c r="V161" s="27">
        <f t="shared" si="12"/>
        <v>0.6203605262</v>
      </c>
      <c r="W161" s="27">
        <f t="shared" si="13"/>
        <v>0.8280167816</v>
      </c>
      <c r="X161" s="27">
        <f t="shared" si="14"/>
        <v>-0.1858309444</v>
      </c>
      <c r="Y161" s="27">
        <f t="shared" si="15"/>
        <v>-0.1923669764</v>
      </c>
      <c r="Z161" s="27">
        <f t="shared" si="16"/>
        <v>0.2378923669</v>
      </c>
      <c r="AA161" s="27">
        <f t="shared" si="17"/>
        <v>-0.07242157572</v>
      </c>
      <c r="AB161" s="31">
        <f t="shared" si="18"/>
        <v>1.577165622</v>
      </c>
      <c r="AC161" s="31">
        <f t="shared" si="19"/>
        <v>-0.4825786954</v>
      </c>
      <c r="AD161" s="31">
        <f t="shared" si="20"/>
        <v>-0.5841305111</v>
      </c>
      <c r="AE161" s="31">
        <f t="shared" si="21"/>
        <v>1.426623668</v>
      </c>
      <c r="AF161" s="31">
        <f t="shared" si="22"/>
        <v>-0.435811884</v>
      </c>
      <c r="AG161" s="23"/>
    </row>
    <row r="162">
      <c r="A162" s="29">
        <v>2710.0</v>
      </c>
      <c r="B162" s="30">
        <v>3071.0</v>
      </c>
      <c r="C162" s="14">
        <v>24.0</v>
      </c>
      <c r="D162" s="15">
        <v>25.0</v>
      </c>
      <c r="E162" s="16">
        <v>33.0</v>
      </c>
      <c r="F162" s="17">
        <v>58.0</v>
      </c>
      <c r="G162" s="18">
        <v>199.0</v>
      </c>
      <c r="H162" s="19">
        <v>23.0</v>
      </c>
      <c r="I162" s="20">
        <v>40.0</v>
      </c>
      <c r="J162" s="21">
        <v>62.0</v>
      </c>
      <c r="K162" s="22">
        <v>26.0</v>
      </c>
      <c r="L162" s="75">
        <f t="shared" si="2"/>
        <v>0.6816326531</v>
      </c>
      <c r="M162" s="62">
        <f t="shared" si="3"/>
        <v>199</v>
      </c>
      <c r="N162" s="63">
        <f t="shared" si="4"/>
        <v>199</v>
      </c>
      <c r="O162" s="63">
        <f t="shared" si="5"/>
        <v>75</v>
      </c>
      <c r="P162" s="63">
        <f t="shared" si="6"/>
        <v>81</v>
      </c>
      <c r="Q162" s="63">
        <f t="shared" si="7"/>
        <v>135</v>
      </c>
      <c r="R162" s="65">
        <f t="shared" si="8"/>
        <v>0.5192307692</v>
      </c>
      <c r="S162" s="65">
        <f t="shared" si="9"/>
        <v>0.5714285714</v>
      </c>
      <c r="T162" s="66">
        <f t="shared" si="10"/>
        <v>0.5958083832</v>
      </c>
      <c r="U162" s="23">
        <f t="shared" si="11"/>
        <v>0.6816326531</v>
      </c>
      <c r="V162" s="27">
        <f t="shared" si="12"/>
        <v>0.5976663718</v>
      </c>
      <c r="W162" s="27">
        <f t="shared" si="13"/>
        <v>0.8773991971</v>
      </c>
      <c r="X162" s="27">
        <f t="shared" si="14"/>
        <v>-0.2850815624</v>
      </c>
      <c r="Y162" s="27">
        <f t="shared" si="15"/>
        <v>-0.2159964963</v>
      </c>
      <c r="Z162" s="27">
        <f t="shared" si="16"/>
        <v>0.3867138242</v>
      </c>
      <c r="AA162" s="27">
        <f t="shared" si="17"/>
        <v>-0.1704394651</v>
      </c>
      <c r="AB162" s="31">
        <f t="shared" si="18"/>
        <v>1.532197115</v>
      </c>
      <c r="AC162" s="31">
        <f t="shared" si="19"/>
        <v>-0.5526243203</v>
      </c>
      <c r="AD162" s="31">
        <f t="shared" si="20"/>
        <v>-0.6671793598</v>
      </c>
      <c r="AE162" s="31">
        <f t="shared" si="21"/>
        <v>1.297106706</v>
      </c>
      <c r="AF162" s="31">
        <f t="shared" si="22"/>
        <v>-0.6390841077</v>
      </c>
      <c r="AG162" s="23"/>
    </row>
    <row r="163">
      <c r="A163" s="29">
        <v>2711.0</v>
      </c>
      <c r="B163" s="30">
        <v>1531.0</v>
      </c>
      <c r="C163" s="14">
        <v>16.0</v>
      </c>
      <c r="D163" s="15">
        <v>14.0</v>
      </c>
      <c r="E163" s="16">
        <v>23.0</v>
      </c>
      <c r="F163" s="17">
        <v>39.0</v>
      </c>
      <c r="G163" s="18">
        <v>103.0</v>
      </c>
      <c r="H163" s="19">
        <v>12.0</v>
      </c>
      <c r="I163" s="20">
        <v>29.0</v>
      </c>
      <c r="J163" s="21">
        <v>34.0</v>
      </c>
      <c r="K163" s="22">
        <v>28.0</v>
      </c>
      <c r="L163" s="75">
        <f t="shared" si="2"/>
        <v>0.6342281879</v>
      </c>
      <c r="M163" s="62">
        <f t="shared" si="3"/>
        <v>103</v>
      </c>
      <c r="N163" s="63">
        <f t="shared" si="4"/>
        <v>103</v>
      </c>
      <c r="O163" s="63">
        <f t="shared" si="5"/>
        <v>58</v>
      </c>
      <c r="P163" s="63">
        <f t="shared" si="6"/>
        <v>51</v>
      </c>
      <c r="Q163" s="63">
        <f t="shared" si="7"/>
        <v>86</v>
      </c>
      <c r="R163" s="65">
        <f t="shared" si="8"/>
        <v>0.4678899083</v>
      </c>
      <c r="S163" s="65">
        <f t="shared" si="9"/>
        <v>0.5167785235</v>
      </c>
      <c r="T163" s="66">
        <f t="shared" si="10"/>
        <v>0.544973545</v>
      </c>
      <c r="U163" s="23">
        <f t="shared" si="11"/>
        <v>0.6342281879</v>
      </c>
      <c r="V163" s="27">
        <f t="shared" si="12"/>
        <v>0.5417557797</v>
      </c>
      <c r="W163" s="27">
        <f t="shared" si="13"/>
        <v>0.7934868578</v>
      </c>
      <c r="X163" s="27">
        <f t="shared" si="14"/>
        <v>-0.2568930695</v>
      </c>
      <c r="Y163" s="27">
        <f t="shared" si="15"/>
        <v>-0.1766573525</v>
      </c>
      <c r="Z163" s="27">
        <f t="shared" si="16"/>
        <v>0.3151486569</v>
      </c>
      <c r="AA163" s="27">
        <f t="shared" si="17"/>
        <v>-0.1384001873</v>
      </c>
      <c r="AB163" s="31">
        <f t="shared" si="18"/>
        <v>1.54167518</v>
      </c>
      <c r="AC163" s="31">
        <f t="shared" si="19"/>
        <v>-0.5421687874</v>
      </c>
      <c r="AD163" s="31">
        <f t="shared" si="20"/>
        <v>-0.6494404241</v>
      </c>
      <c r="AE163" s="31">
        <f t="shared" si="21"/>
        <v>1.316676614</v>
      </c>
      <c r="AF163" s="31">
        <f t="shared" si="22"/>
        <v>-0.6174941774</v>
      </c>
      <c r="AG163" s="23"/>
    </row>
    <row r="164">
      <c r="A164" s="29">
        <v>2715.0</v>
      </c>
      <c r="B164" s="30">
        <v>2341.0</v>
      </c>
      <c r="C164" s="14">
        <v>14.0</v>
      </c>
      <c r="D164" s="15">
        <v>7.0</v>
      </c>
      <c r="E164" s="16">
        <v>17.0</v>
      </c>
      <c r="F164" s="17">
        <v>57.0</v>
      </c>
      <c r="G164" s="18">
        <v>99.0</v>
      </c>
      <c r="H164" s="19">
        <v>51.0</v>
      </c>
      <c r="I164" s="20">
        <v>17.0</v>
      </c>
      <c r="J164" s="21">
        <v>22.0</v>
      </c>
      <c r="K164" s="22">
        <v>19.0</v>
      </c>
      <c r="L164" s="75">
        <f t="shared" si="2"/>
        <v>0.5115511551</v>
      </c>
      <c r="M164" s="62">
        <f t="shared" si="3"/>
        <v>101</v>
      </c>
      <c r="N164" s="63">
        <f t="shared" si="4"/>
        <v>99</v>
      </c>
      <c r="O164" s="63">
        <f t="shared" si="5"/>
        <v>40</v>
      </c>
      <c r="P164" s="63">
        <f t="shared" si="6"/>
        <v>108</v>
      </c>
      <c r="Q164" s="63">
        <f t="shared" si="7"/>
        <v>56</v>
      </c>
      <c r="R164" s="65">
        <f t="shared" si="8"/>
        <v>0.7297297297</v>
      </c>
      <c r="S164" s="65">
        <f t="shared" si="9"/>
        <v>0.6831683168</v>
      </c>
      <c r="T164" s="66">
        <f t="shared" si="10"/>
        <v>0.6387096774</v>
      </c>
      <c r="U164" s="23">
        <f t="shared" si="11"/>
        <v>0.5115511551</v>
      </c>
      <c r="V164" s="27">
        <f t="shared" si="12"/>
        <v>0.6577761548</v>
      </c>
      <c r="W164" s="27">
        <f t="shared" si="13"/>
        <v>1.048969832</v>
      </c>
      <c r="X164" s="27">
        <f t="shared" si="14"/>
        <v>-0.4006551688</v>
      </c>
      <c r="Y164" s="27">
        <f t="shared" si="15"/>
        <v>-0.308729577</v>
      </c>
      <c r="Z164" s="27">
        <f t="shared" si="16"/>
        <v>0.6497661499</v>
      </c>
      <c r="AA164" s="27">
        <f t="shared" si="17"/>
        <v>-0.3366459558</v>
      </c>
      <c r="AB164" s="31">
        <f t="shared" si="18"/>
        <v>1.507539693</v>
      </c>
      <c r="AC164" s="31">
        <f t="shared" si="19"/>
        <v>-0.5751741076</v>
      </c>
      <c r="AD164" s="31">
        <f t="shared" si="20"/>
        <v>-0.7023414304</v>
      </c>
      <c r="AE164" s="31">
        <f t="shared" si="21"/>
        <v>1.265123283</v>
      </c>
      <c r="AF164" s="31">
        <f t="shared" si="22"/>
        <v>-0.6679976969</v>
      </c>
      <c r="AG164" s="23"/>
    </row>
    <row r="165">
      <c r="A165" s="29">
        <v>2717.0</v>
      </c>
      <c r="B165" s="30">
        <v>1524.0</v>
      </c>
      <c r="C165" s="14">
        <v>9.0</v>
      </c>
      <c r="D165" s="15">
        <v>3.0</v>
      </c>
      <c r="E165" s="16">
        <v>1.0</v>
      </c>
      <c r="F165" s="17">
        <v>27.0</v>
      </c>
      <c r="G165" s="18">
        <v>59.0</v>
      </c>
      <c r="H165" s="19">
        <v>18.0</v>
      </c>
      <c r="I165" s="20">
        <v>5.0</v>
      </c>
      <c r="J165" s="21">
        <v>10.0</v>
      </c>
      <c r="K165" s="22">
        <v>4.0</v>
      </c>
      <c r="L165" s="75">
        <f t="shared" si="2"/>
        <v>0.5514705882</v>
      </c>
      <c r="M165" s="62">
        <f t="shared" si="3"/>
        <v>59</v>
      </c>
      <c r="N165" s="63">
        <f t="shared" si="4"/>
        <v>59</v>
      </c>
      <c r="O165" s="63">
        <f t="shared" si="5"/>
        <v>16</v>
      </c>
      <c r="P165" s="63">
        <f t="shared" si="6"/>
        <v>45</v>
      </c>
      <c r="Q165" s="63">
        <f t="shared" si="7"/>
        <v>16</v>
      </c>
      <c r="R165" s="65">
        <f t="shared" si="8"/>
        <v>0.737704918</v>
      </c>
      <c r="S165" s="65">
        <f t="shared" si="9"/>
        <v>0.7647058824</v>
      </c>
      <c r="T165" s="66">
        <f t="shared" si="10"/>
        <v>0.7866666667</v>
      </c>
      <c r="U165" s="23">
        <f t="shared" si="11"/>
        <v>0.5514705882</v>
      </c>
      <c r="V165" s="27">
        <f t="shared" si="12"/>
        <v>0.7786024586</v>
      </c>
      <c r="W165" s="27">
        <f t="shared" si="13"/>
        <v>1.174166573</v>
      </c>
      <c r="X165" s="27">
        <f t="shared" si="14"/>
        <v>-0.4050339138</v>
      </c>
      <c r="Y165" s="27">
        <f t="shared" si="15"/>
        <v>-0.3868224451</v>
      </c>
      <c r="Z165" s="27">
        <f t="shared" si="16"/>
        <v>0.7352659178</v>
      </c>
      <c r="AA165" s="27">
        <f t="shared" si="17"/>
        <v>-0.3440445471</v>
      </c>
      <c r="AB165" s="31">
        <f t="shared" si="18"/>
        <v>1.545994098</v>
      </c>
      <c r="AC165" s="31">
        <f t="shared" si="19"/>
        <v>-0.53811449</v>
      </c>
      <c r="AD165" s="31">
        <f t="shared" si="20"/>
        <v>-0.6476989971</v>
      </c>
      <c r="AE165" s="31">
        <f t="shared" si="21"/>
        <v>1.31766383</v>
      </c>
      <c r="AF165" s="31">
        <f t="shared" si="22"/>
        <v>-0.6173742429</v>
      </c>
      <c r="AG165" s="23"/>
    </row>
    <row r="166">
      <c r="A166" s="29">
        <v>2726.0</v>
      </c>
      <c r="B166" s="30">
        <v>2106.0</v>
      </c>
      <c r="C166" s="14">
        <v>24.0</v>
      </c>
      <c r="D166" s="15">
        <v>18.0</v>
      </c>
      <c r="E166" s="16">
        <v>67.0</v>
      </c>
      <c r="F166" s="17">
        <v>18.0</v>
      </c>
      <c r="G166" s="18">
        <v>46.0</v>
      </c>
      <c r="H166" s="19">
        <v>10.0</v>
      </c>
      <c r="I166" s="20">
        <v>43.0</v>
      </c>
      <c r="J166" s="21">
        <v>57.0</v>
      </c>
      <c r="K166" s="22">
        <v>92.0</v>
      </c>
      <c r="L166" s="75">
        <f t="shared" si="2"/>
        <v>0.568</v>
      </c>
      <c r="M166" s="62">
        <f t="shared" si="3"/>
        <v>46</v>
      </c>
      <c r="N166" s="63">
        <f t="shared" si="4"/>
        <v>46</v>
      </c>
      <c r="O166" s="63">
        <f t="shared" si="5"/>
        <v>134</v>
      </c>
      <c r="P166" s="63">
        <f t="shared" si="6"/>
        <v>28</v>
      </c>
      <c r="Q166" s="63">
        <f t="shared" si="7"/>
        <v>167</v>
      </c>
      <c r="R166" s="65">
        <f t="shared" si="8"/>
        <v>0.1728395062</v>
      </c>
      <c r="S166" s="65">
        <f t="shared" si="9"/>
        <v>0.1973333333</v>
      </c>
      <c r="T166" s="66">
        <f t="shared" si="10"/>
        <v>0.2159624413</v>
      </c>
      <c r="U166" s="23">
        <f t="shared" si="11"/>
        <v>0.568</v>
      </c>
      <c r="V166" s="27">
        <f t="shared" si="12"/>
        <v>0.2129787389</v>
      </c>
      <c r="W166" s="27">
        <f t="shared" si="13"/>
        <v>0.3029951894</v>
      </c>
      <c r="X166" s="27">
        <f t="shared" si="14"/>
        <v>-0.09489683467</v>
      </c>
      <c r="Y166" s="27">
        <f t="shared" si="15"/>
        <v>-0.02575868617</v>
      </c>
      <c r="Z166" s="27">
        <f t="shared" si="16"/>
        <v>0.04445399481</v>
      </c>
      <c r="AA166" s="27">
        <f t="shared" si="17"/>
        <v>-0.01888579864</v>
      </c>
      <c r="AB166" s="31">
        <f t="shared" si="18"/>
        <v>1.550568709</v>
      </c>
      <c r="AC166" s="31">
        <f t="shared" si="19"/>
        <v>-0.5317831223</v>
      </c>
      <c r="AD166" s="31">
        <f t="shared" si="20"/>
        <v>-0.5848670728</v>
      </c>
      <c r="AE166" s="31">
        <f t="shared" si="21"/>
        <v>1.390849472</v>
      </c>
      <c r="AF166" s="31">
        <f t="shared" si="22"/>
        <v>-0.532314558</v>
      </c>
      <c r="AG166" s="23"/>
    </row>
    <row r="167">
      <c r="A167" s="29">
        <v>2730.0</v>
      </c>
      <c r="B167" s="30">
        <v>2458.0</v>
      </c>
      <c r="C167" s="14">
        <v>6.0</v>
      </c>
      <c r="D167" s="15">
        <v>6.0</v>
      </c>
      <c r="E167" s="16">
        <v>10.0</v>
      </c>
      <c r="F167" s="17">
        <v>33.0</v>
      </c>
      <c r="G167" s="18">
        <v>122.0</v>
      </c>
      <c r="H167" s="19">
        <v>32.0</v>
      </c>
      <c r="I167" s="20">
        <v>19.0</v>
      </c>
      <c r="J167" s="21">
        <v>23.0</v>
      </c>
      <c r="K167" s="22">
        <v>15.0</v>
      </c>
      <c r="L167" s="75">
        <f t="shared" si="2"/>
        <v>0.6541353383</v>
      </c>
      <c r="M167" s="62">
        <f t="shared" si="3"/>
        <v>122</v>
      </c>
      <c r="N167" s="63">
        <f t="shared" si="4"/>
        <v>122</v>
      </c>
      <c r="O167" s="63">
        <f t="shared" si="5"/>
        <v>27</v>
      </c>
      <c r="P167" s="63">
        <f t="shared" si="6"/>
        <v>65</v>
      </c>
      <c r="Q167" s="63">
        <f t="shared" si="7"/>
        <v>52</v>
      </c>
      <c r="R167" s="65">
        <f t="shared" si="8"/>
        <v>0.7065217391</v>
      </c>
      <c r="S167" s="65">
        <f t="shared" si="9"/>
        <v>0.7030075188</v>
      </c>
      <c r="T167" s="66">
        <f t="shared" si="10"/>
        <v>0.7011494253</v>
      </c>
      <c r="U167" s="23">
        <f t="shared" si="11"/>
        <v>0.6541353383</v>
      </c>
      <c r="V167" s="27">
        <f t="shared" si="12"/>
        <v>0.7014659094</v>
      </c>
      <c r="W167" s="27">
        <f t="shared" si="13"/>
        <v>1.079431907</v>
      </c>
      <c r="X167" s="27">
        <f t="shared" si="14"/>
        <v>-0.387912915</v>
      </c>
      <c r="Y167" s="27">
        <f t="shared" si="15"/>
        <v>-0.3269209436</v>
      </c>
      <c r="Z167" s="27">
        <f t="shared" si="16"/>
        <v>0.6473703803</v>
      </c>
      <c r="AA167" s="27">
        <f t="shared" si="17"/>
        <v>-0.3155733935</v>
      </c>
      <c r="AB167" s="31">
        <f t="shared" si="18"/>
        <v>1.534998409</v>
      </c>
      <c r="AC167" s="31">
        <f t="shared" si="19"/>
        <v>-0.5494939187</v>
      </c>
      <c r="AD167" s="31">
        <f t="shared" si="20"/>
        <v>-0.6621296414</v>
      </c>
      <c r="AE167" s="31">
        <f t="shared" si="21"/>
        <v>1.302731629</v>
      </c>
      <c r="AF167" s="31">
        <f t="shared" si="22"/>
        <v>-0.6328264909</v>
      </c>
      <c r="AG167" s="23"/>
    </row>
    <row r="168">
      <c r="A168" s="29">
        <v>2731.0</v>
      </c>
      <c r="B168" s="30">
        <v>2336.0</v>
      </c>
      <c r="C168" s="14">
        <v>22.0</v>
      </c>
      <c r="D168" s="15">
        <v>50.0</v>
      </c>
      <c r="E168" s="16">
        <v>51.0</v>
      </c>
      <c r="F168" s="17">
        <v>15.0</v>
      </c>
      <c r="G168" s="18">
        <v>165.0</v>
      </c>
      <c r="H168" s="19">
        <v>17.0</v>
      </c>
      <c r="I168" s="20">
        <v>23.0</v>
      </c>
      <c r="J168" s="21">
        <v>118.0</v>
      </c>
      <c r="K168" s="22">
        <v>40.0</v>
      </c>
      <c r="L168" s="75">
        <f t="shared" si="2"/>
        <v>0.7125748503</v>
      </c>
      <c r="M168" s="62">
        <f t="shared" si="3"/>
        <v>166</v>
      </c>
      <c r="N168" s="63">
        <f t="shared" si="4"/>
        <v>165</v>
      </c>
      <c r="O168" s="63">
        <f t="shared" si="5"/>
        <v>112</v>
      </c>
      <c r="P168" s="63">
        <f t="shared" si="6"/>
        <v>32</v>
      </c>
      <c r="Q168" s="63">
        <f t="shared" si="7"/>
        <v>192</v>
      </c>
      <c r="R168" s="65">
        <f t="shared" si="8"/>
        <v>0.2222222222</v>
      </c>
      <c r="S168" s="65">
        <f t="shared" si="9"/>
        <v>0.3932135729</v>
      </c>
      <c r="T168" s="66">
        <f t="shared" si="10"/>
        <v>0.4621848739</v>
      </c>
      <c r="U168" s="23">
        <f t="shared" si="11"/>
        <v>0.7125748503</v>
      </c>
      <c r="V168" s="27">
        <f t="shared" si="12"/>
        <v>0.4672124771</v>
      </c>
      <c r="W168" s="27">
        <f t="shared" si="13"/>
        <v>0.603759228</v>
      </c>
      <c r="X168" s="27">
        <f t="shared" si="14"/>
        <v>-0.122010216</v>
      </c>
      <c r="Y168" s="27">
        <f t="shared" si="15"/>
        <v>-0.1022774295</v>
      </c>
      <c r="Z168" s="27">
        <f t="shared" si="16"/>
        <v>0.1138894019</v>
      </c>
      <c r="AA168" s="27">
        <f t="shared" si="17"/>
        <v>-0.03121938143</v>
      </c>
      <c r="AB168" s="31">
        <f t="shared" si="18"/>
        <v>1.52266266</v>
      </c>
      <c r="AC168" s="31">
        <f t="shared" si="19"/>
        <v>-0.5716701862</v>
      </c>
      <c r="AD168" s="31">
        <f t="shared" si="20"/>
        <v>-0.6940057847</v>
      </c>
      <c r="AE168" s="31">
        <f t="shared" si="21"/>
        <v>1.245832108</v>
      </c>
      <c r="AF168" s="31">
        <f t="shared" si="22"/>
        <v>-0.7340014378</v>
      </c>
      <c r="AG168" s="23"/>
    </row>
    <row r="169">
      <c r="A169" s="29">
        <v>2733.0</v>
      </c>
      <c r="B169" s="30">
        <v>2756.0</v>
      </c>
      <c r="C169" s="14">
        <v>11.0</v>
      </c>
      <c r="D169" s="15">
        <v>7.0</v>
      </c>
      <c r="E169" s="16">
        <v>17.0</v>
      </c>
      <c r="F169" s="17">
        <v>37.0</v>
      </c>
      <c r="G169" s="18">
        <v>97.0</v>
      </c>
      <c r="H169" s="19">
        <v>25.0</v>
      </c>
      <c r="I169" s="20">
        <v>16.0</v>
      </c>
      <c r="J169" s="21">
        <v>15.0</v>
      </c>
      <c r="K169" s="22">
        <v>17.0</v>
      </c>
      <c r="L169" s="75">
        <f t="shared" si="2"/>
        <v>0.5991735537</v>
      </c>
      <c r="M169" s="62">
        <f t="shared" si="3"/>
        <v>97</v>
      </c>
      <c r="N169" s="63">
        <f t="shared" si="4"/>
        <v>97</v>
      </c>
      <c r="O169" s="63">
        <f t="shared" si="5"/>
        <v>35</v>
      </c>
      <c r="P169" s="63">
        <f t="shared" si="6"/>
        <v>62</v>
      </c>
      <c r="Q169" s="63">
        <f t="shared" si="7"/>
        <v>48</v>
      </c>
      <c r="R169" s="65">
        <f t="shared" si="8"/>
        <v>0.6391752577</v>
      </c>
      <c r="S169" s="65">
        <f t="shared" si="9"/>
        <v>0.6570247934</v>
      </c>
      <c r="T169" s="66">
        <f t="shared" si="10"/>
        <v>0.6689655172</v>
      </c>
      <c r="U169" s="23">
        <f t="shared" si="11"/>
        <v>0.5991735537</v>
      </c>
      <c r="V169" s="27">
        <f t="shared" si="12"/>
        <v>0.6664851925</v>
      </c>
      <c r="W169" s="27">
        <f t="shared" si="13"/>
        <v>1.008827796</v>
      </c>
      <c r="X169" s="27">
        <f t="shared" si="14"/>
        <v>-0.3509366007</v>
      </c>
      <c r="Y169" s="27">
        <f t="shared" si="15"/>
        <v>-0.2855527326</v>
      </c>
      <c r="Z169" s="27">
        <f t="shared" si="16"/>
        <v>0.5473549365</v>
      </c>
      <c r="AA169" s="27">
        <f t="shared" si="17"/>
        <v>-0.2582790807</v>
      </c>
      <c r="AB169" s="31">
        <f t="shared" si="18"/>
        <v>1.53922368</v>
      </c>
      <c r="AC169" s="31">
        <f t="shared" si="19"/>
        <v>-0.545165464</v>
      </c>
      <c r="AD169" s="31">
        <f t="shared" si="20"/>
        <v>-0.6557435425</v>
      </c>
      <c r="AE169" s="31">
        <f t="shared" si="21"/>
        <v>1.309274997</v>
      </c>
      <c r="AF169" s="31">
        <f t="shared" si="22"/>
        <v>-0.6261213566</v>
      </c>
      <c r="AG169" s="23"/>
    </row>
    <row r="170">
      <c r="A170" s="29">
        <v>2737.0</v>
      </c>
      <c r="B170" s="30">
        <v>1198.0</v>
      </c>
      <c r="C170" s="14">
        <v>1.0</v>
      </c>
      <c r="D170" s="15">
        <v>1.0</v>
      </c>
      <c r="E170" s="16">
        <v>3.0</v>
      </c>
      <c r="F170" s="17">
        <v>34.0</v>
      </c>
      <c r="G170" s="18">
        <v>49.0</v>
      </c>
      <c r="H170" s="19">
        <v>19.0</v>
      </c>
      <c r="I170" s="20">
        <v>3.0</v>
      </c>
      <c r="J170" s="21">
        <v>2.0</v>
      </c>
      <c r="K170" s="22">
        <v>3.0</v>
      </c>
      <c r="L170" s="75">
        <f t="shared" si="2"/>
        <v>0.4956521739</v>
      </c>
      <c r="M170" s="62">
        <f t="shared" si="3"/>
        <v>49</v>
      </c>
      <c r="N170" s="63">
        <f t="shared" si="4"/>
        <v>49</v>
      </c>
      <c r="O170" s="63">
        <f t="shared" si="5"/>
        <v>5</v>
      </c>
      <c r="P170" s="63">
        <f t="shared" si="6"/>
        <v>53</v>
      </c>
      <c r="Q170" s="63">
        <f t="shared" si="7"/>
        <v>8</v>
      </c>
      <c r="R170" s="65">
        <f t="shared" si="8"/>
        <v>0.9137931034</v>
      </c>
      <c r="S170" s="65">
        <f t="shared" si="9"/>
        <v>0.8869565217</v>
      </c>
      <c r="T170" s="66">
        <f t="shared" si="10"/>
        <v>0.8596491228</v>
      </c>
      <c r="U170" s="23">
        <f t="shared" si="11"/>
        <v>0.4956521739</v>
      </c>
      <c r="V170" s="27">
        <f t="shared" si="12"/>
        <v>0.8733259586</v>
      </c>
      <c r="W170" s="27">
        <f t="shared" si="13"/>
        <v>1.361876145</v>
      </c>
      <c r="X170" s="27">
        <f t="shared" si="14"/>
        <v>-0.5017144227</v>
      </c>
      <c r="Y170" s="27">
        <f t="shared" si="15"/>
        <v>-0.5203882318</v>
      </c>
      <c r="Z170" s="27">
        <f t="shared" si="16"/>
        <v>1.056373585</v>
      </c>
      <c r="AA170" s="27">
        <f t="shared" si="17"/>
        <v>-0.5278919915</v>
      </c>
      <c r="AB170" s="31">
        <f t="shared" si="18"/>
        <v>1.520028633</v>
      </c>
      <c r="AC170" s="31">
        <f t="shared" si="19"/>
        <v>-0.5640130753</v>
      </c>
      <c r="AD170" s="31">
        <f t="shared" si="20"/>
        <v>-0.6788745212</v>
      </c>
      <c r="AE170" s="31">
        <f t="shared" si="21"/>
        <v>1.28649414</v>
      </c>
      <c r="AF170" s="31">
        <f t="shared" si="22"/>
        <v>-0.6485715682</v>
      </c>
      <c r="AG170" s="23"/>
    </row>
    <row r="171">
      <c r="A171" s="29">
        <v>2740.0</v>
      </c>
      <c r="B171" s="30">
        <v>2389.0</v>
      </c>
      <c r="C171" s="14">
        <v>0.0</v>
      </c>
      <c r="D171" s="15">
        <v>4.0</v>
      </c>
      <c r="E171" s="16">
        <v>2.0</v>
      </c>
      <c r="F171" s="17">
        <v>9.0</v>
      </c>
      <c r="G171" s="18">
        <v>50.0</v>
      </c>
      <c r="H171" s="19">
        <v>6.0</v>
      </c>
      <c r="I171" s="20">
        <v>5.0</v>
      </c>
      <c r="J171" s="21">
        <v>13.0</v>
      </c>
      <c r="K171" s="22">
        <v>10.0</v>
      </c>
      <c r="L171" s="75">
        <f t="shared" si="2"/>
        <v>0.7070707071</v>
      </c>
      <c r="M171" s="62">
        <f t="shared" si="3"/>
        <v>50</v>
      </c>
      <c r="N171" s="63">
        <f t="shared" si="4"/>
        <v>50</v>
      </c>
      <c r="O171" s="63">
        <f t="shared" si="5"/>
        <v>14</v>
      </c>
      <c r="P171" s="63">
        <f t="shared" si="6"/>
        <v>15</v>
      </c>
      <c r="Q171" s="63">
        <f t="shared" si="7"/>
        <v>20</v>
      </c>
      <c r="R171" s="65">
        <f t="shared" si="8"/>
        <v>0.5172413793</v>
      </c>
      <c r="S171" s="65">
        <f t="shared" si="9"/>
        <v>0.6565656566</v>
      </c>
      <c r="T171" s="66">
        <f t="shared" si="10"/>
        <v>0.7142857143</v>
      </c>
      <c r="U171" s="23">
        <f t="shared" si="11"/>
        <v>0.7070707071</v>
      </c>
      <c r="V171" s="27">
        <f t="shared" si="12"/>
        <v>0.7175425619</v>
      </c>
      <c r="W171" s="27">
        <f t="shared" si="13"/>
        <v>1.008122815</v>
      </c>
      <c r="X171" s="27">
        <f t="shared" si="14"/>
        <v>-0.2839892959</v>
      </c>
      <c r="Y171" s="27">
        <f t="shared" si="15"/>
        <v>-0.2851537767</v>
      </c>
      <c r="Z171" s="27">
        <f t="shared" si="16"/>
        <v>0.442627863</v>
      </c>
      <c r="AA171" s="27">
        <f t="shared" si="17"/>
        <v>-0.1691359175</v>
      </c>
      <c r="AB171" s="31">
        <f t="shared" si="18"/>
        <v>1.530488166</v>
      </c>
      <c r="AC171" s="31">
        <f t="shared" si="19"/>
        <v>-0.5553425441</v>
      </c>
      <c r="AD171" s="31">
        <f t="shared" si="20"/>
        <v>-0.6690443856</v>
      </c>
      <c r="AE171" s="31">
        <f t="shared" si="21"/>
        <v>1.293778651</v>
      </c>
      <c r="AF171" s="31">
        <f t="shared" si="22"/>
        <v>-0.6443658467</v>
      </c>
      <c r="AG171" s="23"/>
    </row>
    <row r="172">
      <c r="A172" s="29">
        <v>2743.0</v>
      </c>
      <c r="B172" s="30">
        <v>3042.0</v>
      </c>
      <c r="C172" s="14">
        <v>8.0</v>
      </c>
      <c r="D172" s="15">
        <v>8.0</v>
      </c>
      <c r="E172" s="16">
        <v>19.0</v>
      </c>
      <c r="F172" s="17">
        <v>58.0</v>
      </c>
      <c r="G172" s="18">
        <v>125.0</v>
      </c>
      <c r="H172" s="19">
        <v>52.0</v>
      </c>
      <c r="I172" s="20">
        <v>32.0</v>
      </c>
      <c r="J172" s="21">
        <v>26.0</v>
      </c>
      <c r="K172" s="22">
        <v>27.0</v>
      </c>
      <c r="L172" s="75">
        <f t="shared" si="2"/>
        <v>0.5690140845</v>
      </c>
      <c r="M172" s="62">
        <f t="shared" si="3"/>
        <v>127</v>
      </c>
      <c r="N172" s="63">
        <f t="shared" si="4"/>
        <v>125</v>
      </c>
      <c r="O172" s="63">
        <f t="shared" si="5"/>
        <v>43</v>
      </c>
      <c r="P172" s="63">
        <f t="shared" si="6"/>
        <v>110</v>
      </c>
      <c r="Q172" s="63">
        <f t="shared" si="7"/>
        <v>77</v>
      </c>
      <c r="R172" s="65">
        <f t="shared" si="8"/>
        <v>0.7189542484</v>
      </c>
      <c r="S172" s="65">
        <f t="shared" si="9"/>
        <v>0.661971831</v>
      </c>
      <c r="T172" s="66">
        <f t="shared" si="10"/>
        <v>0.6188118812</v>
      </c>
      <c r="U172" s="23">
        <f t="shared" si="11"/>
        <v>0.5690140845</v>
      </c>
      <c r="V172" s="27">
        <f t="shared" si="12"/>
        <v>0.6304183719</v>
      </c>
      <c r="W172" s="27">
        <f t="shared" si="13"/>
        <v>1.016423718</v>
      </c>
      <c r="X172" s="27">
        <f t="shared" si="14"/>
        <v>-0.3947389341</v>
      </c>
      <c r="Y172" s="27">
        <f t="shared" si="15"/>
        <v>-0.2898690334</v>
      </c>
      <c r="Z172" s="27">
        <f t="shared" si="16"/>
        <v>0.6203090098</v>
      </c>
      <c r="AA172" s="27">
        <f t="shared" si="17"/>
        <v>-0.3267772624</v>
      </c>
      <c r="AB172" s="31">
        <f t="shared" si="18"/>
        <v>1.517915386</v>
      </c>
      <c r="AC172" s="31">
        <f t="shared" si="19"/>
        <v>-0.5651895454</v>
      </c>
      <c r="AD172" s="31">
        <f t="shared" si="20"/>
        <v>-0.6879756075</v>
      </c>
      <c r="AE172" s="31">
        <f t="shared" si="21"/>
        <v>1.278981715</v>
      </c>
      <c r="AF172" s="31">
        <f t="shared" si="22"/>
        <v>-0.654646717</v>
      </c>
      <c r="AG172" s="23"/>
    </row>
    <row r="173">
      <c r="A173" s="29">
        <v>2746.0</v>
      </c>
      <c r="B173" s="30">
        <v>1220.0</v>
      </c>
      <c r="C173" s="14">
        <v>8.0</v>
      </c>
      <c r="D173" s="15">
        <v>4.0</v>
      </c>
      <c r="E173" s="16">
        <v>3.0</v>
      </c>
      <c r="F173" s="17">
        <v>16.0</v>
      </c>
      <c r="G173" s="18">
        <v>46.0</v>
      </c>
      <c r="H173" s="19">
        <v>21.0</v>
      </c>
      <c r="I173" s="20">
        <v>11.0</v>
      </c>
      <c r="J173" s="21">
        <v>7.0</v>
      </c>
      <c r="K173" s="22">
        <v>5.0</v>
      </c>
      <c r="L173" s="75">
        <f t="shared" si="2"/>
        <v>0.5537190083</v>
      </c>
      <c r="M173" s="62">
        <f t="shared" si="3"/>
        <v>46</v>
      </c>
      <c r="N173" s="63">
        <f t="shared" si="4"/>
        <v>46</v>
      </c>
      <c r="O173" s="63">
        <f t="shared" si="5"/>
        <v>17</v>
      </c>
      <c r="P173" s="63">
        <f t="shared" si="6"/>
        <v>37</v>
      </c>
      <c r="Q173" s="63">
        <f t="shared" si="7"/>
        <v>21</v>
      </c>
      <c r="R173" s="65">
        <f t="shared" si="8"/>
        <v>0.6851851852</v>
      </c>
      <c r="S173" s="65">
        <f t="shared" si="9"/>
        <v>0.6859504132</v>
      </c>
      <c r="T173" s="66">
        <f t="shared" si="10"/>
        <v>0.6865671642</v>
      </c>
      <c r="U173" s="23">
        <f t="shared" si="11"/>
        <v>0.5537190083</v>
      </c>
      <c r="V173" s="27">
        <f t="shared" si="12"/>
        <v>0.6866515111</v>
      </c>
      <c r="W173" s="27">
        <f t="shared" si="13"/>
        <v>1.053241598</v>
      </c>
      <c r="X173" s="27">
        <f t="shared" si="14"/>
        <v>-0.376198166</v>
      </c>
      <c r="Y173" s="27">
        <f t="shared" si="15"/>
        <v>-0.311249203</v>
      </c>
      <c r="Z173" s="27">
        <f t="shared" si="16"/>
        <v>0.6125873325</v>
      </c>
      <c r="AA173" s="27">
        <f t="shared" si="17"/>
        <v>-0.2968009249</v>
      </c>
      <c r="AB173" s="31">
        <f t="shared" si="18"/>
        <v>1.535325631</v>
      </c>
      <c r="AC173" s="31">
        <f t="shared" si="19"/>
        <v>-0.5491690729</v>
      </c>
      <c r="AD173" s="31">
        <f t="shared" si="20"/>
        <v>-0.6616685301</v>
      </c>
      <c r="AE173" s="31">
        <f t="shared" si="21"/>
        <v>1.303189355</v>
      </c>
      <c r="AF173" s="31">
        <f t="shared" si="22"/>
        <v>-0.6323721347</v>
      </c>
      <c r="AG173" s="23"/>
    </row>
    <row r="174">
      <c r="A174" s="29">
        <v>2752.0</v>
      </c>
      <c r="B174" s="30">
        <v>2509.0</v>
      </c>
      <c r="C174" s="14">
        <v>2.0</v>
      </c>
      <c r="D174" s="15">
        <v>2.0</v>
      </c>
      <c r="E174" s="16">
        <v>5.0</v>
      </c>
      <c r="F174" s="17">
        <v>20.0</v>
      </c>
      <c r="G174" s="18">
        <v>70.0</v>
      </c>
      <c r="H174" s="19">
        <v>13.0</v>
      </c>
      <c r="I174" s="20">
        <v>2.0</v>
      </c>
      <c r="J174" s="21">
        <v>7.0</v>
      </c>
      <c r="K174" s="22">
        <v>2.0</v>
      </c>
      <c r="L174" s="75">
        <f t="shared" si="2"/>
        <v>0.6829268293</v>
      </c>
      <c r="M174" s="62">
        <f t="shared" si="3"/>
        <v>70</v>
      </c>
      <c r="N174" s="63">
        <f t="shared" si="4"/>
        <v>70</v>
      </c>
      <c r="O174" s="63">
        <f t="shared" si="5"/>
        <v>6</v>
      </c>
      <c r="P174" s="63">
        <f t="shared" si="6"/>
        <v>33</v>
      </c>
      <c r="Q174" s="63">
        <f t="shared" si="7"/>
        <v>14</v>
      </c>
      <c r="R174" s="65">
        <f t="shared" si="8"/>
        <v>0.8461538462</v>
      </c>
      <c r="S174" s="65">
        <f t="shared" si="9"/>
        <v>0.837398374</v>
      </c>
      <c r="T174" s="66">
        <f t="shared" si="10"/>
        <v>0.8333333333</v>
      </c>
      <c r="U174" s="23">
        <f t="shared" si="11"/>
        <v>0.6829268293</v>
      </c>
      <c r="V174" s="27">
        <f t="shared" si="12"/>
        <v>0.8333059531</v>
      </c>
      <c r="W174" s="27">
        <f t="shared" si="13"/>
        <v>1.285782157</v>
      </c>
      <c r="X174" s="27">
        <f t="shared" si="14"/>
        <v>-0.4645773609</v>
      </c>
      <c r="Y174" s="27">
        <f t="shared" si="15"/>
        <v>-0.463860114</v>
      </c>
      <c r="Z174" s="27">
        <f t="shared" si="16"/>
        <v>0.9235252454</v>
      </c>
      <c r="AA174" s="27">
        <f t="shared" si="17"/>
        <v>-0.4526348482</v>
      </c>
      <c r="AB174" s="31">
        <f t="shared" si="18"/>
        <v>1.535481292</v>
      </c>
      <c r="AC174" s="31">
        <f t="shared" si="19"/>
        <v>-0.5490136136</v>
      </c>
      <c r="AD174" s="31">
        <f t="shared" si="20"/>
        <v>-0.6614502244</v>
      </c>
      <c r="AE174" s="31">
        <f t="shared" si="21"/>
        <v>1.303407457</v>
      </c>
      <c r="AF174" s="31">
        <f t="shared" si="22"/>
        <v>-0.6321542322</v>
      </c>
      <c r="AG174" s="23"/>
    </row>
    <row r="175">
      <c r="A175" s="29">
        <v>2775.0</v>
      </c>
      <c r="B175" s="30">
        <v>3006.0</v>
      </c>
      <c r="C175" s="14">
        <v>72.0</v>
      </c>
      <c r="D175" s="15">
        <v>112.0</v>
      </c>
      <c r="E175" s="16">
        <v>126.0</v>
      </c>
      <c r="F175" s="17">
        <v>46.0</v>
      </c>
      <c r="G175" s="18">
        <v>301.0</v>
      </c>
      <c r="H175" s="19">
        <v>14.0</v>
      </c>
      <c r="I175" s="20">
        <v>48.0</v>
      </c>
      <c r="J175" s="21">
        <v>266.0</v>
      </c>
      <c r="K175" s="22">
        <v>87.0</v>
      </c>
      <c r="L175" s="75">
        <f t="shared" si="2"/>
        <v>0.6912313433</v>
      </c>
      <c r="M175" s="62">
        <f t="shared" si="3"/>
        <v>301</v>
      </c>
      <c r="N175" s="63">
        <f t="shared" si="4"/>
        <v>301</v>
      </c>
      <c r="O175" s="63">
        <f t="shared" si="5"/>
        <v>271</v>
      </c>
      <c r="P175" s="63">
        <f t="shared" si="6"/>
        <v>60</v>
      </c>
      <c r="Q175" s="63">
        <f t="shared" si="7"/>
        <v>440</v>
      </c>
      <c r="R175" s="65">
        <f t="shared" si="8"/>
        <v>0.1812688822</v>
      </c>
      <c r="S175" s="65">
        <f t="shared" si="9"/>
        <v>0.3367537313</v>
      </c>
      <c r="T175" s="66">
        <f t="shared" si="10"/>
        <v>0.4062078273</v>
      </c>
      <c r="U175" s="23">
        <f t="shared" si="11"/>
        <v>0.6912313433</v>
      </c>
      <c r="V175" s="27">
        <f t="shared" si="12"/>
        <v>0.4063877192</v>
      </c>
      <c r="W175" s="27">
        <f t="shared" si="13"/>
        <v>0.5170680437</v>
      </c>
      <c r="X175" s="27">
        <f t="shared" si="14"/>
        <v>-0.09952494961</v>
      </c>
      <c r="Y175" s="27">
        <f t="shared" si="15"/>
        <v>-0.07501491768</v>
      </c>
      <c r="Z175" s="27">
        <f t="shared" si="16"/>
        <v>0.07956150666</v>
      </c>
      <c r="AA175" s="27">
        <f t="shared" si="17"/>
        <v>-0.02077283802</v>
      </c>
      <c r="AB175" s="31">
        <f t="shared" si="18"/>
        <v>1.534914401</v>
      </c>
      <c r="AC175" s="31">
        <f t="shared" si="19"/>
        <v>-0.5500383757</v>
      </c>
      <c r="AD175" s="31">
        <f t="shared" si="20"/>
        <v>-0.6630755754</v>
      </c>
      <c r="AE175" s="31">
        <f t="shared" si="21"/>
        <v>1.300421843</v>
      </c>
      <c r="AF175" s="31">
        <f t="shared" si="22"/>
        <v>-0.6376672344</v>
      </c>
      <c r="AG175" s="23"/>
    </row>
    <row r="176">
      <c r="A176" s="29">
        <v>2776.0</v>
      </c>
      <c r="B176" s="30">
        <v>2761.0</v>
      </c>
      <c r="C176" s="14">
        <v>23.0</v>
      </c>
      <c r="D176" s="15">
        <v>91.0</v>
      </c>
      <c r="E176" s="16">
        <v>95.0</v>
      </c>
      <c r="F176" s="17">
        <v>15.0</v>
      </c>
      <c r="G176" s="18">
        <v>233.0</v>
      </c>
      <c r="H176" s="19">
        <v>17.0</v>
      </c>
      <c r="I176" s="20">
        <v>34.0</v>
      </c>
      <c r="J176" s="21">
        <v>198.0</v>
      </c>
      <c r="K176" s="22">
        <v>62.0</v>
      </c>
      <c r="L176" s="75">
        <f t="shared" si="2"/>
        <v>0.7291666667</v>
      </c>
      <c r="M176" s="62">
        <f t="shared" si="3"/>
        <v>238</v>
      </c>
      <c r="N176" s="63">
        <f t="shared" si="4"/>
        <v>233</v>
      </c>
      <c r="O176" s="63">
        <f t="shared" si="5"/>
        <v>176</v>
      </c>
      <c r="P176" s="63">
        <f t="shared" si="6"/>
        <v>32</v>
      </c>
      <c r="Q176" s="63">
        <f t="shared" si="7"/>
        <v>327</v>
      </c>
      <c r="R176" s="65">
        <f t="shared" si="8"/>
        <v>0.1538461538</v>
      </c>
      <c r="S176" s="65">
        <f t="shared" si="9"/>
        <v>0.3450520833</v>
      </c>
      <c r="T176" s="66">
        <f t="shared" si="10"/>
        <v>0.4160714286</v>
      </c>
      <c r="U176" s="23">
        <f t="shared" si="11"/>
        <v>0.7291666667</v>
      </c>
      <c r="V176" s="27">
        <f t="shared" si="12"/>
        <v>0.4258805797</v>
      </c>
      <c r="W176" s="27">
        <f t="shared" si="13"/>
        <v>0.5298097366</v>
      </c>
      <c r="X176" s="27">
        <f t="shared" si="14"/>
        <v>-0.08446861108</v>
      </c>
      <c r="Y176" s="27">
        <f t="shared" si="15"/>
        <v>-0.07875753443</v>
      </c>
      <c r="Z176" s="27">
        <f t="shared" si="16"/>
        <v>0.06918924999</v>
      </c>
      <c r="AA176" s="27">
        <f t="shared" si="17"/>
        <v>-0.01496313548</v>
      </c>
      <c r="AB176" s="31">
        <f t="shared" si="18"/>
        <v>1.507020564</v>
      </c>
      <c r="AC176" s="31">
        <f t="shared" si="19"/>
        <v>-0.6128054545</v>
      </c>
      <c r="AD176" s="31">
        <f t="shared" si="20"/>
        <v>-0.7438769207</v>
      </c>
      <c r="AE176" s="31">
        <f t="shared" si="21"/>
        <v>1.118586617</v>
      </c>
      <c r="AF176" s="31">
        <f t="shared" si="22"/>
        <v>-1.04662911</v>
      </c>
      <c r="AG176" s="23"/>
    </row>
    <row r="177">
      <c r="A177" s="29">
        <v>3000.0</v>
      </c>
      <c r="B177" s="30">
        <v>2043.0</v>
      </c>
      <c r="C177" s="14">
        <v>2.0</v>
      </c>
      <c r="D177" s="15">
        <v>7.0</v>
      </c>
      <c r="E177" s="16">
        <v>12.0</v>
      </c>
      <c r="F177" s="17">
        <v>26.0</v>
      </c>
      <c r="G177" s="18">
        <v>84.0</v>
      </c>
      <c r="H177" s="19">
        <v>24.0</v>
      </c>
      <c r="I177" s="20">
        <v>19.0</v>
      </c>
      <c r="J177" s="21">
        <v>18.0</v>
      </c>
      <c r="K177" s="22">
        <v>18.0</v>
      </c>
      <c r="L177" s="75">
        <f t="shared" si="2"/>
        <v>0.6333333333</v>
      </c>
      <c r="M177" s="62">
        <f t="shared" si="3"/>
        <v>84</v>
      </c>
      <c r="N177" s="63">
        <f t="shared" si="4"/>
        <v>84</v>
      </c>
      <c r="O177" s="63">
        <f t="shared" si="5"/>
        <v>27</v>
      </c>
      <c r="P177" s="63">
        <f t="shared" si="6"/>
        <v>50</v>
      </c>
      <c r="Q177" s="63">
        <f t="shared" si="7"/>
        <v>49</v>
      </c>
      <c r="R177" s="65">
        <f t="shared" si="8"/>
        <v>0.6493506494</v>
      </c>
      <c r="S177" s="65">
        <f t="shared" si="9"/>
        <v>0.6380952381</v>
      </c>
      <c r="T177" s="66">
        <f t="shared" si="10"/>
        <v>0.6315789474</v>
      </c>
      <c r="U177" s="23">
        <f t="shared" si="11"/>
        <v>0.6333333333</v>
      </c>
      <c r="V177" s="27">
        <f t="shared" si="12"/>
        <v>0.6324540882</v>
      </c>
      <c r="W177" s="27">
        <f t="shared" si="13"/>
        <v>0.9797624368</v>
      </c>
      <c r="X177" s="27">
        <f t="shared" si="14"/>
        <v>-0.3565233584</v>
      </c>
      <c r="Y177" s="27">
        <f t="shared" si="15"/>
        <v>-0.2693356311</v>
      </c>
      <c r="Z177" s="27">
        <f t="shared" si="16"/>
        <v>0.5400476846</v>
      </c>
      <c r="AA177" s="27">
        <f t="shared" si="17"/>
        <v>-0.2665679179</v>
      </c>
      <c r="AB177" s="31">
        <f t="shared" si="18"/>
        <v>1.534077106</v>
      </c>
      <c r="AC177" s="31">
        <f t="shared" si="19"/>
        <v>-0.5503936889</v>
      </c>
      <c r="AD177" s="31">
        <f t="shared" si="20"/>
        <v>-0.663638619</v>
      </c>
      <c r="AE177" s="31">
        <f t="shared" si="21"/>
        <v>1.301256721</v>
      </c>
      <c r="AF177" s="31">
        <f t="shared" si="22"/>
        <v>-0.634267958</v>
      </c>
      <c r="AG177" s="23"/>
    </row>
    <row r="178">
      <c r="A178" s="29">
        <v>3003.0</v>
      </c>
      <c r="B178" s="30">
        <v>1572.0</v>
      </c>
      <c r="C178" s="14">
        <v>5.0</v>
      </c>
      <c r="D178" s="15">
        <v>5.0</v>
      </c>
      <c r="E178" s="16">
        <v>16.0</v>
      </c>
      <c r="F178" s="17">
        <v>21.0</v>
      </c>
      <c r="G178" s="18">
        <v>85.0</v>
      </c>
      <c r="H178" s="19">
        <v>17.0</v>
      </c>
      <c r="I178" s="20">
        <v>6.0</v>
      </c>
      <c r="J178" s="21">
        <v>18.0</v>
      </c>
      <c r="K178" s="22">
        <v>12.0</v>
      </c>
      <c r="L178" s="75">
        <f t="shared" si="2"/>
        <v>0.6756756757</v>
      </c>
      <c r="M178" s="62">
        <f t="shared" si="3"/>
        <v>85</v>
      </c>
      <c r="N178" s="63">
        <f t="shared" si="4"/>
        <v>85</v>
      </c>
      <c r="O178" s="63">
        <f t="shared" si="5"/>
        <v>22</v>
      </c>
      <c r="P178" s="63">
        <f t="shared" si="6"/>
        <v>38</v>
      </c>
      <c r="Q178" s="63">
        <f t="shared" si="7"/>
        <v>40</v>
      </c>
      <c r="R178" s="65">
        <f t="shared" si="8"/>
        <v>0.6333333333</v>
      </c>
      <c r="S178" s="65">
        <f t="shared" si="9"/>
        <v>0.6648648649</v>
      </c>
      <c r="T178" s="66">
        <f t="shared" si="10"/>
        <v>0.68</v>
      </c>
      <c r="U178" s="23">
        <f t="shared" si="11"/>
        <v>0.6756756757</v>
      </c>
      <c r="V178" s="27">
        <f t="shared" si="12"/>
        <v>0.6810438899</v>
      </c>
      <c r="W178" s="27">
        <f t="shared" si="13"/>
        <v>1.020865823</v>
      </c>
      <c r="X178" s="27">
        <f t="shared" si="14"/>
        <v>-0.3477291156</v>
      </c>
      <c r="Y178" s="27">
        <f t="shared" si="15"/>
        <v>-0.2924082152</v>
      </c>
      <c r="Z178" s="27">
        <f t="shared" si="16"/>
        <v>0.5488239497</v>
      </c>
      <c r="AA178" s="27">
        <f t="shared" si="17"/>
        <v>-0.2535794257</v>
      </c>
      <c r="AB178" s="31">
        <f t="shared" si="18"/>
        <v>1.533878517</v>
      </c>
      <c r="AC178" s="31">
        <f t="shared" si="19"/>
        <v>-0.5506942193</v>
      </c>
      <c r="AD178" s="31">
        <f t="shared" si="20"/>
        <v>-0.66385077</v>
      </c>
      <c r="AE178" s="31">
        <f t="shared" si="21"/>
        <v>1.300889744</v>
      </c>
      <c r="AF178" s="31">
        <f t="shared" si="22"/>
        <v>-0.6347949697</v>
      </c>
      <c r="AG178" s="23"/>
    </row>
    <row r="179">
      <c r="A179" s="29">
        <v>3006.0</v>
      </c>
      <c r="B179" s="30">
        <v>505.0</v>
      </c>
      <c r="C179" s="14">
        <v>7.0</v>
      </c>
      <c r="D179" s="15">
        <v>6.0</v>
      </c>
      <c r="E179" s="16">
        <v>10.0</v>
      </c>
      <c r="F179" s="17">
        <v>10.0</v>
      </c>
      <c r="G179" s="18">
        <v>37.0</v>
      </c>
      <c r="H179" s="19">
        <v>3.0</v>
      </c>
      <c r="I179" s="20">
        <v>11.0</v>
      </c>
      <c r="J179" s="21">
        <v>6.0</v>
      </c>
      <c r="K179" s="22">
        <v>14.0</v>
      </c>
      <c r="L179" s="75">
        <f t="shared" si="2"/>
        <v>0.6153846154</v>
      </c>
      <c r="M179" s="62">
        <f t="shared" si="3"/>
        <v>36</v>
      </c>
      <c r="N179" s="63">
        <f t="shared" si="4"/>
        <v>37</v>
      </c>
      <c r="O179" s="63">
        <f t="shared" si="5"/>
        <v>27</v>
      </c>
      <c r="P179" s="63">
        <f t="shared" si="6"/>
        <v>13</v>
      </c>
      <c r="Q179" s="63">
        <f t="shared" si="7"/>
        <v>27</v>
      </c>
      <c r="R179" s="65">
        <f t="shared" si="8"/>
        <v>0.325</v>
      </c>
      <c r="S179" s="65">
        <f t="shared" si="9"/>
        <v>0.4807692308</v>
      </c>
      <c r="T179" s="66">
        <f t="shared" si="10"/>
        <v>0.578125</v>
      </c>
      <c r="U179" s="23">
        <f t="shared" si="11"/>
        <v>0.6153846154</v>
      </c>
      <c r="V179" s="27">
        <f t="shared" si="12"/>
        <v>0.5488074168</v>
      </c>
      <c r="W179" s="27">
        <f t="shared" si="13"/>
        <v>0.7381964399</v>
      </c>
      <c r="X179" s="27">
        <f t="shared" si="14"/>
        <v>-0.1784399409</v>
      </c>
      <c r="Y179" s="27">
        <f t="shared" si="15"/>
        <v>-0.1528960036</v>
      </c>
      <c r="Z179" s="27">
        <f t="shared" si="16"/>
        <v>0.2036513773</v>
      </c>
      <c r="AA179" s="27">
        <f t="shared" si="17"/>
        <v>-0.06677533007</v>
      </c>
      <c r="AB179" s="31">
        <f t="shared" si="18"/>
        <v>1.596429168</v>
      </c>
      <c r="AC179" s="31">
        <f t="shared" si="19"/>
        <v>-0.4588380238</v>
      </c>
      <c r="AD179" s="31">
        <f t="shared" si="20"/>
        <v>-0.5346496782</v>
      </c>
      <c r="AE179" s="31">
        <f t="shared" si="21"/>
        <v>1.491001347</v>
      </c>
      <c r="AF179" s="31">
        <f t="shared" si="22"/>
        <v>-0.3546295565</v>
      </c>
      <c r="AG179" s="23"/>
    </row>
    <row r="180">
      <c r="A180" s="29">
        <v>3007.0</v>
      </c>
      <c r="B180" s="30">
        <v>2877.0</v>
      </c>
      <c r="C180" s="14">
        <v>9.0</v>
      </c>
      <c r="D180" s="15">
        <v>13.0</v>
      </c>
      <c r="E180" s="16">
        <v>13.0</v>
      </c>
      <c r="F180" s="17">
        <v>33.0</v>
      </c>
      <c r="G180" s="18">
        <v>101.0</v>
      </c>
      <c r="H180" s="19">
        <v>19.0</v>
      </c>
      <c r="I180" s="20">
        <v>15.0</v>
      </c>
      <c r="J180" s="21">
        <v>13.0</v>
      </c>
      <c r="K180" s="22">
        <v>13.0</v>
      </c>
      <c r="L180" s="75">
        <f t="shared" si="2"/>
        <v>0.6200873362</v>
      </c>
      <c r="M180" s="62">
        <f t="shared" si="3"/>
        <v>100</v>
      </c>
      <c r="N180" s="63">
        <f t="shared" si="4"/>
        <v>101</v>
      </c>
      <c r="O180" s="63">
        <f t="shared" si="5"/>
        <v>35</v>
      </c>
      <c r="P180" s="63">
        <f t="shared" si="6"/>
        <v>52</v>
      </c>
      <c r="Q180" s="63">
        <f t="shared" si="7"/>
        <v>41</v>
      </c>
      <c r="R180" s="65">
        <f t="shared" si="8"/>
        <v>0.5977011494</v>
      </c>
      <c r="S180" s="65">
        <f t="shared" si="9"/>
        <v>0.6681222707</v>
      </c>
      <c r="T180" s="66">
        <f t="shared" si="10"/>
        <v>0.7112676056</v>
      </c>
      <c r="U180" s="23">
        <f t="shared" si="11"/>
        <v>0.6200873362</v>
      </c>
      <c r="V180" s="27">
        <f t="shared" si="12"/>
        <v>0.7021277384</v>
      </c>
      <c r="W180" s="27">
        <f t="shared" si="13"/>
        <v>1.025867402</v>
      </c>
      <c r="X180" s="27">
        <f t="shared" si="14"/>
        <v>-0.3281654086</v>
      </c>
      <c r="Y180" s="27">
        <f t="shared" si="15"/>
        <v>-0.2952804546</v>
      </c>
      <c r="Z180" s="27">
        <f t="shared" si="16"/>
        <v>0.5204839779</v>
      </c>
      <c r="AA180" s="27">
        <f t="shared" si="17"/>
        <v>-0.2258486524</v>
      </c>
      <c r="AB180" s="31">
        <f t="shared" si="18"/>
        <v>1.549128527</v>
      </c>
      <c r="AC180" s="31">
        <f t="shared" si="19"/>
        <v>-0.5337542711</v>
      </c>
      <c r="AD180" s="31">
        <f t="shared" si="20"/>
        <v>-0.6410140777</v>
      </c>
      <c r="AE180" s="31">
        <f t="shared" si="21"/>
        <v>1.326256393</v>
      </c>
      <c r="AF180" s="31">
        <f t="shared" si="22"/>
        <v>-0.6066082821</v>
      </c>
      <c r="AG180" s="23"/>
    </row>
    <row r="181">
      <c r="A181" s="29">
        <v>3009.0</v>
      </c>
      <c r="B181" s="30">
        <v>2664.0</v>
      </c>
      <c r="C181" s="14">
        <v>14.0</v>
      </c>
      <c r="D181" s="15">
        <v>8.0</v>
      </c>
      <c r="E181" s="16">
        <v>14.0</v>
      </c>
      <c r="F181" s="17">
        <v>32.0</v>
      </c>
      <c r="G181" s="18">
        <v>135.0</v>
      </c>
      <c r="H181" s="19">
        <v>21.0</v>
      </c>
      <c r="I181" s="20">
        <v>26.0</v>
      </c>
      <c r="J181" s="21">
        <v>36.0</v>
      </c>
      <c r="K181" s="22">
        <v>27.0</v>
      </c>
      <c r="L181" s="75">
        <f t="shared" si="2"/>
        <v>0.6741214058</v>
      </c>
      <c r="M181" s="62">
        <f t="shared" si="3"/>
        <v>135</v>
      </c>
      <c r="N181" s="63">
        <f t="shared" si="4"/>
        <v>135</v>
      </c>
      <c r="O181" s="63">
        <f t="shared" si="5"/>
        <v>49</v>
      </c>
      <c r="P181" s="63">
        <f t="shared" si="6"/>
        <v>53</v>
      </c>
      <c r="Q181" s="63">
        <f t="shared" si="7"/>
        <v>76</v>
      </c>
      <c r="R181" s="65">
        <f t="shared" si="8"/>
        <v>0.5196078431</v>
      </c>
      <c r="S181" s="65">
        <f t="shared" si="9"/>
        <v>0.6006389776</v>
      </c>
      <c r="T181" s="66">
        <f t="shared" si="10"/>
        <v>0.6398104265</v>
      </c>
      <c r="U181" s="23">
        <f t="shared" si="11"/>
        <v>0.6741214058</v>
      </c>
      <c r="V181" s="27">
        <f t="shared" si="12"/>
        <v>0.6394789657</v>
      </c>
      <c r="W181" s="27">
        <f t="shared" si="13"/>
        <v>0.9222502743</v>
      </c>
      <c r="X181" s="27">
        <f t="shared" si="14"/>
        <v>-0.2852885933</v>
      </c>
      <c r="Y181" s="27">
        <f t="shared" si="15"/>
        <v>-0.2386436195</v>
      </c>
      <c r="Z181" s="27">
        <f t="shared" si="16"/>
        <v>0.4067771369</v>
      </c>
      <c r="AA181" s="27">
        <f t="shared" si="17"/>
        <v>-0.1706871068</v>
      </c>
      <c r="AB181" s="31">
        <f t="shared" si="18"/>
        <v>1.536000442</v>
      </c>
      <c r="AC181" s="31">
        <f t="shared" si="19"/>
        <v>-0.5484080663</v>
      </c>
      <c r="AD181" s="31">
        <f t="shared" si="20"/>
        <v>-0.6605705035</v>
      </c>
      <c r="AE181" s="31">
        <f t="shared" si="21"/>
        <v>1.30443086</v>
      </c>
      <c r="AF181" s="31">
        <f t="shared" si="22"/>
        <v>-0.6309648065</v>
      </c>
      <c r="AG181" s="23"/>
    </row>
    <row r="182">
      <c r="A182" s="29">
        <v>3011.0</v>
      </c>
      <c r="B182" s="30">
        <v>2469.0</v>
      </c>
      <c r="C182" s="14">
        <v>18.0</v>
      </c>
      <c r="D182" s="15">
        <v>9.0</v>
      </c>
      <c r="E182" s="16">
        <v>28.0</v>
      </c>
      <c r="F182" s="17">
        <v>28.0</v>
      </c>
      <c r="G182" s="18">
        <v>121.0</v>
      </c>
      <c r="H182" s="19">
        <v>21.0</v>
      </c>
      <c r="I182" s="20">
        <v>22.0</v>
      </c>
      <c r="J182" s="21">
        <v>31.0</v>
      </c>
      <c r="K182" s="22">
        <v>42.0</v>
      </c>
      <c r="L182" s="75">
        <f t="shared" si="2"/>
        <v>0.63125</v>
      </c>
      <c r="M182" s="62">
        <f t="shared" si="3"/>
        <v>119</v>
      </c>
      <c r="N182" s="63">
        <f t="shared" si="4"/>
        <v>121</v>
      </c>
      <c r="O182" s="63">
        <f t="shared" si="5"/>
        <v>69</v>
      </c>
      <c r="P182" s="63">
        <f t="shared" si="6"/>
        <v>49</v>
      </c>
      <c r="Q182" s="63">
        <f t="shared" si="7"/>
        <v>81</v>
      </c>
      <c r="R182" s="65">
        <f t="shared" si="8"/>
        <v>0.4152542373</v>
      </c>
      <c r="S182" s="65">
        <f t="shared" si="9"/>
        <v>0.53125</v>
      </c>
      <c r="T182" s="66">
        <f t="shared" si="10"/>
        <v>0.599009901</v>
      </c>
      <c r="U182" s="23">
        <f t="shared" si="11"/>
        <v>0.63125</v>
      </c>
      <c r="V182" s="27">
        <f t="shared" si="12"/>
        <v>0.5846097691</v>
      </c>
      <c r="W182" s="27">
        <f t="shared" si="13"/>
        <v>0.8157070661</v>
      </c>
      <c r="X182" s="27">
        <f t="shared" si="14"/>
        <v>-0.2279936663</v>
      </c>
      <c r="Y182" s="27">
        <f t="shared" si="15"/>
        <v>-0.1866898428</v>
      </c>
      <c r="Z182" s="27">
        <f t="shared" si="16"/>
        <v>0.2875281311</v>
      </c>
      <c r="AA182" s="27">
        <f t="shared" si="17"/>
        <v>-0.109012793</v>
      </c>
      <c r="AB182" s="31">
        <f t="shared" si="18"/>
        <v>1.562554726</v>
      </c>
      <c r="AC182" s="31">
        <f t="shared" si="19"/>
        <v>-0.5143681035</v>
      </c>
      <c r="AD182" s="31">
        <f t="shared" si="20"/>
        <v>-0.6104659655</v>
      </c>
      <c r="AE182" s="31">
        <f t="shared" si="21"/>
        <v>1.368644803</v>
      </c>
      <c r="AF182" s="31">
        <f t="shared" si="22"/>
        <v>-0.5486825049</v>
      </c>
      <c r="AG182" s="23"/>
    </row>
    <row r="183">
      <c r="A183" s="29">
        <v>3013.0</v>
      </c>
      <c r="B183" s="30">
        <v>1624.0</v>
      </c>
      <c r="C183" s="14">
        <v>8.0</v>
      </c>
      <c r="D183" s="15">
        <v>3.0</v>
      </c>
      <c r="E183" s="16">
        <v>15.0</v>
      </c>
      <c r="F183" s="17">
        <v>20.0</v>
      </c>
      <c r="G183" s="18">
        <v>84.0</v>
      </c>
      <c r="H183" s="19">
        <v>18.0</v>
      </c>
      <c r="I183" s="20">
        <v>13.0</v>
      </c>
      <c r="J183" s="21">
        <v>21.0</v>
      </c>
      <c r="K183" s="22">
        <v>21.0</v>
      </c>
      <c r="L183" s="75">
        <f t="shared" si="2"/>
        <v>0.6551724138</v>
      </c>
      <c r="M183" s="62">
        <f t="shared" si="3"/>
        <v>84</v>
      </c>
      <c r="N183" s="63">
        <f t="shared" si="4"/>
        <v>84</v>
      </c>
      <c r="O183" s="63">
        <f t="shared" si="5"/>
        <v>32</v>
      </c>
      <c r="P183" s="63">
        <f t="shared" si="6"/>
        <v>38</v>
      </c>
      <c r="Q183" s="63">
        <f t="shared" si="7"/>
        <v>49</v>
      </c>
      <c r="R183" s="65">
        <f t="shared" si="8"/>
        <v>0.5428571429</v>
      </c>
      <c r="S183" s="65">
        <f t="shared" si="9"/>
        <v>0.6009852217</v>
      </c>
      <c r="T183" s="66">
        <f t="shared" si="10"/>
        <v>0.6315789474</v>
      </c>
      <c r="U183" s="23">
        <f t="shared" si="11"/>
        <v>0.6551724138</v>
      </c>
      <c r="V183" s="27">
        <f t="shared" si="12"/>
        <v>0.629800103</v>
      </c>
      <c r="W183" s="27">
        <f t="shared" si="13"/>
        <v>0.9227819142</v>
      </c>
      <c r="X183" s="27">
        <f t="shared" si="14"/>
        <v>-0.2980535277</v>
      </c>
      <c r="Y183" s="27">
        <f t="shared" si="15"/>
        <v>-0.2389188356</v>
      </c>
      <c r="Z183" s="27">
        <f t="shared" si="16"/>
        <v>0.4252229294</v>
      </c>
      <c r="AA183" s="27">
        <f t="shared" si="17"/>
        <v>-0.1863032515</v>
      </c>
      <c r="AB183" s="31">
        <f t="shared" si="18"/>
        <v>1.538408475</v>
      </c>
      <c r="AC183" s="31">
        <f t="shared" si="19"/>
        <v>-0.5457691535</v>
      </c>
      <c r="AD183" s="31">
        <f t="shared" si="20"/>
        <v>-0.6565642232</v>
      </c>
      <c r="AE183" s="31">
        <f t="shared" si="21"/>
        <v>1.308821226</v>
      </c>
      <c r="AF183" s="31">
        <f t="shared" si="22"/>
        <v>-0.6261562293</v>
      </c>
      <c r="AG183" s="23"/>
    </row>
    <row r="184">
      <c r="A184" s="29">
        <v>3014.0</v>
      </c>
      <c r="B184" s="30">
        <v>2048.0</v>
      </c>
      <c r="C184" s="14">
        <v>36.0</v>
      </c>
      <c r="D184" s="15">
        <v>14.0</v>
      </c>
      <c r="E184" s="16">
        <v>25.0</v>
      </c>
      <c r="F184" s="17">
        <v>38.0</v>
      </c>
      <c r="G184" s="18">
        <v>171.0</v>
      </c>
      <c r="H184" s="19">
        <v>30.0</v>
      </c>
      <c r="I184" s="20">
        <v>39.0</v>
      </c>
      <c r="J184" s="21">
        <v>45.0</v>
      </c>
      <c r="K184" s="22">
        <v>28.0</v>
      </c>
      <c r="L184" s="75">
        <f t="shared" si="2"/>
        <v>0.6572769953</v>
      </c>
      <c r="M184" s="62">
        <f t="shared" si="3"/>
        <v>170</v>
      </c>
      <c r="N184" s="63">
        <f t="shared" si="4"/>
        <v>171</v>
      </c>
      <c r="O184" s="63">
        <f t="shared" si="5"/>
        <v>78</v>
      </c>
      <c r="P184" s="63">
        <f t="shared" si="6"/>
        <v>68</v>
      </c>
      <c r="Q184" s="63">
        <f t="shared" si="7"/>
        <v>109</v>
      </c>
      <c r="R184" s="65">
        <f t="shared" si="8"/>
        <v>0.4657534247</v>
      </c>
      <c r="S184" s="65">
        <f t="shared" si="9"/>
        <v>0.5610328638</v>
      </c>
      <c r="T184" s="66">
        <f t="shared" si="10"/>
        <v>0.6107142857</v>
      </c>
      <c r="U184" s="23">
        <f t="shared" si="11"/>
        <v>0.6572769953</v>
      </c>
      <c r="V184" s="27">
        <f t="shared" si="12"/>
        <v>0.6060140065</v>
      </c>
      <c r="W184" s="27">
        <f t="shared" si="13"/>
        <v>0.8614371225</v>
      </c>
      <c r="X184" s="27">
        <f t="shared" si="14"/>
        <v>-0.2557200418</v>
      </c>
      <c r="Y184" s="27">
        <f t="shared" si="15"/>
        <v>-0.2082089565</v>
      </c>
      <c r="Z184" s="27">
        <f t="shared" si="16"/>
        <v>0.3405741524</v>
      </c>
      <c r="AA184" s="27">
        <f t="shared" si="17"/>
        <v>-0.1371391443</v>
      </c>
      <c r="AB184" s="31">
        <f t="shared" si="18"/>
        <v>1.543826498</v>
      </c>
      <c r="AC184" s="31">
        <f t="shared" si="19"/>
        <v>-0.5389541961</v>
      </c>
      <c r="AD184" s="31">
        <f t="shared" si="20"/>
        <v>-0.6465562705</v>
      </c>
      <c r="AE184" s="31">
        <f t="shared" si="21"/>
        <v>1.321356667</v>
      </c>
      <c r="AF184" s="31">
        <f t="shared" si="22"/>
        <v>-0.6105248375</v>
      </c>
      <c r="AG184" s="23"/>
    </row>
    <row r="185">
      <c r="A185" s="29">
        <v>3016.0</v>
      </c>
      <c r="B185" s="30">
        <v>2176.0</v>
      </c>
      <c r="C185" s="14">
        <v>17.0</v>
      </c>
      <c r="D185" s="15">
        <v>17.0</v>
      </c>
      <c r="E185" s="16">
        <v>20.0</v>
      </c>
      <c r="F185" s="17">
        <v>39.0</v>
      </c>
      <c r="G185" s="18">
        <v>106.0</v>
      </c>
      <c r="H185" s="19">
        <v>17.0</v>
      </c>
      <c r="I185" s="20">
        <v>40.0</v>
      </c>
      <c r="J185" s="21">
        <v>81.0</v>
      </c>
      <c r="K185" s="22">
        <v>41.0</v>
      </c>
      <c r="L185" s="75">
        <f t="shared" si="2"/>
        <v>0.6534391534</v>
      </c>
      <c r="M185" s="62">
        <f t="shared" si="3"/>
        <v>106</v>
      </c>
      <c r="N185" s="63">
        <f t="shared" si="4"/>
        <v>106</v>
      </c>
      <c r="O185" s="63">
        <f t="shared" si="5"/>
        <v>75</v>
      </c>
      <c r="P185" s="63">
        <f t="shared" si="6"/>
        <v>56</v>
      </c>
      <c r="Q185" s="63">
        <f t="shared" si="7"/>
        <v>141</v>
      </c>
      <c r="R185" s="65">
        <f t="shared" si="8"/>
        <v>0.427480916</v>
      </c>
      <c r="S185" s="65">
        <f t="shared" si="9"/>
        <v>0.4285714286</v>
      </c>
      <c r="T185" s="66">
        <f t="shared" si="10"/>
        <v>0.4291497976</v>
      </c>
      <c r="U185" s="23">
        <f t="shared" si="11"/>
        <v>0.6534391534</v>
      </c>
      <c r="V185" s="27">
        <f t="shared" si="12"/>
        <v>0.4301738835</v>
      </c>
      <c r="W185" s="27">
        <f t="shared" si="13"/>
        <v>0.6580493979</v>
      </c>
      <c r="X185" s="27">
        <f t="shared" si="14"/>
        <v>-0.2347066751</v>
      </c>
      <c r="Y185" s="27">
        <f t="shared" si="15"/>
        <v>-0.1214980292</v>
      </c>
      <c r="Z185" s="27">
        <f t="shared" si="16"/>
        <v>0.2387851264</v>
      </c>
      <c r="AA185" s="27">
        <f t="shared" si="17"/>
        <v>-0.1155268107</v>
      </c>
      <c r="AB185" s="31">
        <f t="shared" si="18"/>
        <v>1.533059061</v>
      </c>
      <c r="AC185" s="31">
        <f t="shared" si="19"/>
        <v>-0.5514416016</v>
      </c>
      <c r="AD185" s="31">
        <f t="shared" si="20"/>
        <v>-0.6670648489</v>
      </c>
      <c r="AE185" s="31">
        <f t="shared" si="21"/>
        <v>1.297779013</v>
      </c>
      <c r="AF185" s="31">
        <f t="shared" si="22"/>
        <v>-0.637796536</v>
      </c>
      <c r="AG185" s="23"/>
    </row>
    <row r="186">
      <c r="A186" s="29">
        <v>3017.0</v>
      </c>
      <c r="B186" s="30">
        <v>2681.0</v>
      </c>
      <c r="C186" s="14">
        <v>18.0</v>
      </c>
      <c r="D186" s="15">
        <v>25.0</v>
      </c>
      <c r="E186" s="16">
        <v>33.0</v>
      </c>
      <c r="F186" s="17">
        <v>52.0</v>
      </c>
      <c r="G186" s="18">
        <v>193.0</v>
      </c>
      <c r="H186" s="19">
        <v>26.0</v>
      </c>
      <c r="I186" s="20">
        <v>47.0</v>
      </c>
      <c r="J186" s="21">
        <v>46.0</v>
      </c>
      <c r="K186" s="22">
        <v>45.0</v>
      </c>
      <c r="L186" s="75">
        <f t="shared" si="2"/>
        <v>0.6577319588</v>
      </c>
      <c r="M186" s="62">
        <f t="shared" si="3"/>
        <v>192</v>
      </c>
      <c r="N186" s="63">
        <f t="shared" si="4"/>
        <v>193</v>
      </c>
      <c r="O186" s="63">
        <f t="shared" si="5"/>
        <v>88</v>
      </c>
      <c r="P186" s="63">
        <f t="shared" si="6"/>
        <v>78</v>
      </c>
      <c r="Q186" s="63">
        <f t="shared" si="7"/>
        <v>126</v>
      </c>
      <c r="R186" s="65">
        <f t="shared" si="8"/>
        <v>0.4698795181</v>
      </c>
      <c r="S186" s="65">
        <f t="shared" si="9"/>
        <v>0.5587628866</v>
      </c>
      <c r="T186" s="66">
        <f t="shared" si="10"/>
        <v>0.605015674</v>
      </c>
      <c r="U186" s="23">
        <f t="shared" si="11"/>
        <v>0.6577319588</v>
      </c>
      <c r="V186" s="27">
        <f t="shared" si="12"/>
        <v>0.6011309611</v>
      </c>
      <c r="W186" s="27">
        <f t="shared" si="13"/>
        <v>0.8579516892</v>
      </c>
      <c r="X186" s="27">
        <f t="shared" si="14"/>
        <v>-0.2579854567</v>
      </c>
      <c r="Y186" s="27">
        <f t="shared" si="15"/>
        <v>-0.2065275097</v>
      </c>
      <c r="Z186" s="27">
        <f t="shared" si="16"/>
        <v>0.3422010932</v>
      </c>
      <c r="AA186" s="27">
        <f t="shared" si="17"/>
        <v>-0.139579729</v>
      </c>
      <c r="AB186" s="31">
        <f t="shared" si="18"/>
        <v>1.542400941</v>
      </c>
      <c r="AC186" s="31">
        <f t="shared" si="19"/>
        <v>-0.540778506</v>
      </c>
      <c r="AD186" s="31">
        <f t="shared" si="20"/>
        <v>-0.6490468795</v>
      </c>
      <c r="AE186" s="31">
        <f t="shared" si="21"/>
        <v>1.318164833</v>
      </c>
      <c r="AF186" s="31">
        <f t="shared" si="22"/>
        <v>-0.6145976105</v>
      </c>
      <c r="AG186" s="23"/>
    </row>
    <row r="187">
      <c r="A187" s="29">
        <v>3018.0</v>
      </c>
      <c r="B187" s="30">
        <v>2862.0</v>
      </c>
      <c r="C187" s="14">
        <v>23.0</v>
      </c>
      <c r="D187" s="15">
        <v>25.0</v>
      </c>
      <c r="E187" s="16">
        <v>29.0</v>
      </c>
      <c r="F187" s="17">
        <v>52.0</v>
      </c>
      <c r="G187" s="18">
        <v>186.0</v>
      </c>
      <c r="H187" s="19">
        <v>43.0</v>
      </c>
      <c r="I187" s="20">
        <v>55.0</v>
      </c>
      <c r="J187" s="21">
        <v>52.0</v>
      </c>
      <c r="K187" s="22">
        <v>45.0</v>
      </c>
      <c r="L187" s="75">
        <f t="shared" si="2"/>
        <v>0.631372549</v>
      </c>
      <c r="M187" s="62">
        <f t="shared" si="3"/>
        <v>185</v>
      </c>
      <c r="N187" s="63">
        <f t="shared" si="4"/>
        <v>186</v>
      </c>
      <c r="O187" s="63">
        <f t="shared" si="5"/>
        <v>93</v>
      </c>
      <c r="P187" s="63">
        <f t="shared" si="6"/>
        <v>95</v>
      </c>
      <c r="Q187" s="63">
        <f t="shared" si="7"/>
        <v>136</v>
      </c>
      <c r="R187" s="65">
        <f t="shared" si="8"/>
        <v>0.5053191489</v>
      </c>
      <c r="S187" s="65">
        <f t="shared" si="9"/>
        <v>0.5509803922</v>
      </c>
      <c r="T187" s="66">
        <f t="shared" si="10"/>
        <v>0.5776397516</v>
      </c>
      <c r="U187" s="23">
        <f t="shared" si="11"/>
        <v>0.631372549</v>
      </c>
      <c r="V187" s="27">
        <f t="shared" si="12"/>
        <v>0.5742714322</v>
      </c>
      <c r="W187" s="27">
        <f t="shared" si="13"/>
        <v>0.846002069</v>
      </c>
      <c r="X187" s="27">
        <f t="shared" si="14"/>
        <v>-0.2774434433</v>
      </c>
      <c r="Y187" s="27">
        <f t="shared" si="15"/>
        <v>-0.2008145108</v>
      </c>
      <c r="Z187" s="27">
        <f t="shared" si="16"/>
        <v>0.3628851743</v>
      </c>
      <c r="AA187" s="27">
        <f t="shared" si="17"/>
        <v>-0.1614287313</v>
      </c>
      <c r="AB187" s="31">
        <f t="shared" si="18"/>
        <v>1.541561915</v>
      </c>
      <c r="AC187" s="31">
        <f t="shared" si="19"/>
        <v>-0.5423802453</v>
      </c>
      <c r="AD187" s="31">
        <f t="shared" si="20"/>
        <v>-0.6503939208</v>
      </c>
      <c r="AE187" s="31">
        <f t="shared" si="21"/>
        <v>1.315466753</v>
      </c>
      <c r="AF187" s="31">
        <f t="shared" si="22"/>
        <v>-0.6190013516</v>
      </c>
      <c r="AG187" s="23"/>
    </row>
    <row r="188">
      <c r="A188" s="29">
        <v>3021.0</v>
      </c>
      <c r="B188" s="30">
        <v>2741.0</v>
      </c>
      <c r="C188" s="14">
        <v>31.0</v>
      </c>
      <c r="D188" s="15">
        <v>18.0</v>
      </c>
      <c r="E188" s="16">
        <v>43.0</v>
      </c>
      <c r="F188" s="17">
        <v>51.0</v>
      </c>
      <c r="G188" s="18">
        <v>189.0</v>
      </c>
      <c r="H188" s="19">
        <v>34.0</v>
      </c>
      <c r="I188" s="20">
        <v>39.0</v>
      </c>
      <c r="J188" s="21">
        <v>50.0</v>
      </c>
      <c r="K188" s="22">
        <v>46.0</v>
      </c>
      <c r="L188" s="75">
        <f t="shared" si="2"/>
        <v>0.6407185629</v>
      </c>
      <c r="M188" s="62">
        <f t="shared" si="3"/>
        <v>188</v>
      </c>
      <c r="N188" s="63">
        <f t="shared" si="4"/>
        <v>189</v>
      </c>
      <c r="O188" s="63">
        <f t="shared" si="5"/>
        <v>95</v>
      </c>
      <c r="P188" s="63">
        <f t="shared" si="6"/>
        <v>85</v>
      </c>
      <c r="Q188" s="63">
        <f t="shared" si="7"/>
        <v>132</v>
      </c>
      <c r="R188" s="65">
        <f t="shared" si="8"/>
        <v>0.4722222222</v>
      </c>
      <c r="S188" s="65">
        <f t="shared" si="9"/>
        <v>0.5469061876</v>
      </c>
      <c r="T188" s="66">
        <f t="shared" si="10"/>
        <v>0.5887850467</v>
      </c>
      <c r="U188" s="23">
        <f t="shared" si="11"/>
        <v>0.6407185629</v>
      </c>
      <c r="V188" s="27">
        <f t="shared" si="12"/>
        <v>0.5833244898</v>
      </c>
      <c r="W188" s="27">
        <f t="shared" si="13"/>
        <v>0.8397463374</v>
      </c>
      <c r="X188" s="27">
        <f t="shared" si="14"/>
        <v>-0.259271709</v>
      </c>
      <c r="Y188" s="27">
        <f t="shared" si="15"/>
        <v>-0.1978556597</v>
      </c>
      <c r="Z188" s="27">
        <f t="shared" si="16"/>
        <v>0.3366096662</v>
      </c>
      <c r="AA188" s="27">
        <f t="shared" si="17"/>
        <v>-0.1409750193</v>
      </c>
      <c r="AB188" s="31">
        <f t="shared" si="18"/>
        <v>1.545433044</v>
      </c>
      <c r="AC188" s="31">
        <f t="shared" si="19"/>
        <v>-0.5374824397</v>
      </c>
      <c r="AD188" s="31">
        <f t="shared" si="20"/>
        <v>-0.6432330331</v>
      </c>
      <c r="AE188" s="31">
        <f t="shared" si="21"/>
        <v>1.324512354</v>
      </c>
      <c r="AF188" s="31">
        <f t="shared" si="22"/>
        <v>-0.6077049939</v>
      </c>
      <c r="AG188" s="23"/>
    </row>
    <row r="189">
      <c r="A189" s="29">
        <v>3022.0</v>
      </c>
      <c r="B189" s="30">
        <v>3116.0</v>
      </c>
      <c r="C189" s="14">
        <v>31.0</v>
      </c>
      <c r="D189" s="15">
        <v>28.0</v>
      </c>
      <c r="E189" s="16">
        <v>51.0</v>
      </c>
      <c r="F189" s="17">
        <v>33.0</v>
      </c>
      <c r="G189" s="18">
        <v>179.0</v>
      </c>
      <c r="H189" s="19">
        <v>38.0</v>
      </c>
      <c r="I189" s="20">
        <v>60.0</v>
      </c>
      <c r="J189" s="21">
        <v>89.0</v>
      </c>
      <c r="K189" s="22">
        <v>54.0</v>
      </c>
      <c r="L189" s="75">
        <f t="shared" si="2"/>
        <v>0.6731793961</v>
      </c>
      <c r="M189" s="62">
        <f t="shared" si="3"/>
        <v>179</v>
      </c>
      <c r="N189" s="63">
        <f t="shared" si="4"/>
        <v>179</v>
      </c>
      <c r="O189" s="63">
        <f t="shared" si="5"/>
        <v>113</v>
      </c>
      <c r="P189" s="63">
        <f t="shared" si="6"/>
        <v>71</v>
      </c>
      <c r="Q189" s="63">
        <f t="shared" si="7"/>
        <v>200</v>
      </c>
      <c r="R189" s="65">
        <f t="shared" si="8"/>
        <v>0.3858695652</v>
      </c>
      <c r="S189" s="65">
        <f t="shared" si="9"/>
        <v>0.4440497336</v>
      </c>
      <c r="T189" s="66">
        <f t="shared" si="10"/>
        <v>0.4722955145</v>
      </c>
      <c r="U189" s="23">
        <f t="shared" si="11"/>
        <v>0.6731793961</v>
      </c>
      <c r="V189" s="27">
        <f t="shared" si="12"/>
        <v>0.4737893091</v>
      </c>
      <c r="W189" s="27">
        <f t="shared" si="13"/>
        <v>0.6818155395</v>
      </c>
      <c r="X189" s="27">
        <f t="shared" si="14"/>
        <v>-0.2118601305</v>
      </c>
      <c r="Y189" s="27">
        <f t="shared" si="15"/>
        <v>-0.130432564</v>
      </c>
      <c r="Z189" s="27">
        <f t="shared" si="16"/>
        <v>0.2233260915</v>
      </c>
      <c r="AA189" s="27">
        <f t="shared" si="17"/>
        <v>-0.09413050158</v>
      </c>
      <c r="AB189" s="31">
        <f t="shared" si="18"/>
        <v>1.53208457</v>
      </c>
      <c r="AC189" s="31">
        <f t="shared" si="19"/>
        <v>-0.5529172142</v>
      </c>
      <c r="AD189" s="31">
        <f t="shared" si="20"/>
        <v>-0.6690650551</v>
      </c>
      <c r="AE189" s="31">
        <f t="shared" si="21"/>
        <v>1.294650777</v>
      </c>
      <c r="AF189" s="31">
        <f t="shared" si="22"/>
        <v>-0.6422249891</v>
      </c>
      <c r="AG189" s="23"/>
    </row>
    <row r="190">
      <c r="A190" s="29">
        <v>3027.0</v>
      </c>
      <c r="B190" s="30">
        <v>3032.0</v>
      </c>
      <c r="C190" s="14">
        <v>23.0</v>
      </c>
      <c r="D190" s="15">
        <v>10.0</v>
      </c>
      <c r="E190" s="16">
        <v>22.0</v>
      </c>
      <c r="F190" s="17">
        <v>42.0</v>
      </c>
      <c r="G190" s="18">
        <v>163.0</v>
      </c>
      <c r="H190" s="19">
        <v>45.0</v>
      </c>
      <c r="I190" s="20">
        <v>59.0</v>
      </c>
      <c r="J190" s="21">
        <v>58.0</v>
      </c>
      <c r="K190" s="22">
        <v>35.0</v>
      </c>
      <c r="L190" s="75">
        <f t="shared" si="2"/>
        <v>0.6608315098</v>
      </c>
      <c r="M190" s="62">
        <f t="shared" si="3"/>
        <v>163</v>
      </c>
      <c r="N190" s="63">
        <f t="shared" si="4"/>
        <v>163</v>
      </c>
      <c r="O190" s="63">
        <f t="shared" si="5"/>
        <v>68</v>
      </c>
      <c r="P190" s="63">
        <f t="shared" si="6"/>
        <v>87</v>
      </c>
      <c r="Q190" s="63">
        <f t="shared" si="7"/>
        <v>139</v>
      </c>
      <c r="R190" s="65">
        <f t="shared" si="8"/>
        <v>0.5612903226</v>
      </c>
      <c r="S190" s="65">
        <f t="shared" si="9"/>
        <v>0.5470459519</v>
      </c>
      <c r="T190" s="66">
        <f t="shared" si="10"/>
        <v>0.5397350993</v>
      </c>
      <c r="U190" s="23">
        <f t="shared" si="11"/>
        <v>0.6608315098</v>
      </c>
      <c r="V190" s="27">
        <f t="shared" si="12"/>
        <v>0.5399320692</v>
      </c>
      <c r="W190" s="27">
        <f t="shared" si="13"/>
        <v>0.8399609382</v>
      </c>
      <c r="X190" s="27">
        <f t="shared" si="14"/>
        <v>-0.3081741907</v>
      </c>
      <c r="Y190" s="27">
        <f t="shared" si="15"/>
        <v>-0.1979567983</v>
      </c>
      <c r="Z190" s="27">
        <f t="shared" si="16"/>
        <v>0.4002014785</v>
      </c>
      <c r="AA190" s="27">
        <f t="shared" si="17"/>
        <v>-0.1991702325</v>
      </c>
      <c r="AB190" s="31">
        <f t="shared" si="18"/>
        <v>1.535088534</v>
      </c>
      <c r="AC190" s="31">
        <f t="shared" si="19"/>
        <v>-0.5493968954</v>
      </c>
      <c r="AD190" s="31">
        <f t="shared" si="20"/>
        <v>-0.6621474614</v>
      </c>
      <c r="AE190" s="31">
        <f t="shared" si="21"/>
        <v>1.302727327</v>
      </c>
      <c r="AF190" s="31">
        <f t="shared" si="22"/>
        <v>-0.6328176823</v>
      </c>
      <c r="AG190" s="23"/>
    </row>
    <row r="191">
      <c r="A191" s="29">
        <v>3030.0</v>
      </c>
      <c r="B191" s="30">
        <v>2762.0</v>
      </c>
      <c r="C191" s="14">
        <v>11.0</v>
      </c>
      <c r="D191" s="15">
        <v>13.0</v>
      </c>
      <c r="E191" s="16">
        <v>23.0</v>
      </c>
      <c r="F191" s="17">
        <v>33.0</v>
      </c>
      <c r="G191" s="18">
        <v>138.0</v>
      </c>
      <c r="H191" s="19">
        <v>23.0</v>
      </c>
      <c r="I191" s="20">
        <v>25.0</v>
      </c>
      <c r="J191" s="21">
        <v>33.0</v>
      </c>
      <c r="K191" s="22">
        <v>21.0</v>
      </c>
      <c r="L191" s="75">
        <f t="shared" si="2"/>
        <v>0.684375</v>
      </c>
      <c r="M191" s="62">
        <f t="shared" si="3"/>
        <v>138</v>
      </c>
      <c r="N191" s="63">
        <f t="shared" si="4"/>
        <v>138</v>
      </c>
      <c r="O191" s="63">
        <f t="shared" si="5"/>
        <v>45</v>
      </c>
      <c r="P191" s="63">
        <f t="shared" si="6"/>
        <v>56</v>
      </c>
      <c r="Q191" s="63">
        <f t="shared" si="7"/>
        <v>81</v>
      </c>
      <c r="R191" s="65">
        <f t="shared" si="8"/>
        <v>0.5544554455</v>
      </c>
      <c r="S191" s="65">
        <f t="shared" si="9"/>
        <v>0.60625</v>
      </c>
      <c r="T191" s="66">
        <f t="shared" si="10"/>
        <v>0.6301369863</v>
      </c>
      <c r="U191" s="23">
        <f t="shared" si="11"/>
        <v>0.684375</v>
      </c>
      <c r="V191" s="27">
        <f t="shared" si="12"/>
        <v>0.6321553544</v>
      </c>
      <c r="W191" s="27">
        <f t="shared" si="13"/>
        <v>0.9308657107</v>
      </c>
      <c r="X191" s="27">
        <f t="shared" si="14"/>
        <v>-0.304421529</v>
      </c>
      <c r="Y191" s="27">
        <f t="shared" si="15"/>
        <v>-0.2431231461</v>
      </c>
      <c r="Z191" s="27">
        <f t="shared" si="16"/>
        <v>0.4381125868</v>
      </c>
      <c r="AA191" s="27">
        <f t="shared" si="17"/>
        <v>-0.1943491421</v>
      </c>
      <c r="AB191" s="31">
        <f t="shared" si="18"/>
        <v>1.532119328</v>
      </c>
      <c r="AC191" s="31">
        <f t="shared" si="19"/>
        <v>-0.5526862431</v>
      </c>
      <c r="AD191" s="31">
        <f t="shared" si="20"/>
        <v>-0.6669808445</v>
      </c>
      <c r="AE191" s="31">
        <f t="shared" si="21"/>
        <v>1.297364244</v>
      </c>
      <c r="AF191" s="31">
        <f t="shared" si="22"/>
        <v>-0.6387579629</v>
      </c>
      <c r="AG191" s="23"/>
    </row>
    <row r="192">
      <c r="A192" s="29">
        <v>3036.0</v>
      </c>
      <c r="B192" s="30">
        <v>1239.0</v>
      </c>
      <c r="C192" s="14">
        <v>25.0</v>
      </c>
      <c r="D192" s="15">
        <v>14.0</v>
      </c>
      <c r="E192" s="16">
        <v>10.0</v>
      </c>
      <c r="F192" s="17">
        <v>35.0</v>
      </c>
      <c r="G192" s="18">
        <v>140.0</v>
      </c>
      <c r="H192" s="19">
        <v>20.0</v>
      </c>
      <c r="I192" s="20">
        <v>29.0</v>
      </c>
      <c r="J192" s="21">
        <v>61.0</v>
      </c>
      <c r="K192" s="22">
        <v>27.0</v>
      </c>
      <c r="L192" s="75">
        <f t="shared" si="2"/>
        <v>0.6648199446</v>
      </c>
      <c r="M192" s="62">
        <f t="shared" si="3"/>
        <v>140</v>
      </c>
      <c r="N192" s="63">
        <f t="shared" si="4"/>
        <v>140</v>
      </c>
      <c r="O192" s="63">
        <f t="shared" si="5"/>
        <v>66</v>
      </c>
      <c r="P192" s="63">
        <f t="shared" si="6"/>
        <v>55</v>
      </c>
      <c r="Q192" s="63">
        <f t="shared" si="7"/>
        <v>100</v>
      </c>
      <c r="R192" s="65">
        <f t="shared" si="8"/>
        <v>0.4545454545</v>
      </c>
      <c r="S192" s="65">
        <f t="shared" si="9"/>
        <v>0.540166205</v>
      </c>
      <c r="T192" s="66">
        <f t="shared" si="10"/>
        <v>0.5833333333</v>
      </c>
      <c r="U192" s="23">
        <f t="shared" si="11"/>
        <v>0.6648199446</v>
      </c>
      <c r="V192" s="27">
        <f t="shared" si="12"/>
        <v>0.581290923</v>
      </c>
      <c r="W192" s="27">
        <f t="shared" si="13"/>
        <v>0.8293974405</v>
      </c>
      <c r="X192" s="27">
        <f t="shared" si="14"/>
        <v>-0.2495663509</v>
      </c>
      <c r="Y192" s="27">
        <f t="shared" si="15"/>
        <v>-0.1930090276</v>
      </c>
      <c r="Z192" s="27">
        <f t="shared" si="16"/>
        <v>0.3200162666</v>
      </c>
      <c r="AA192" s="27">
        <f t="shared" si="17"/>
        <v>-0.1306182798</v>
      </c>
      <c r="AB192" s="31">
        <f t="shared" si="18"/>
        <v>1.539229673</v>
      </c>
      <c r="AC192" s="31">
        <f t="shared" si="19"/>
        <v>-0.5445526692</v>
      </c>
      <c r="AD192" s="31">
        <f t="shared" si="20"/>
        <v>-0.6544894288</v>
      </c>
      <c r="AE192" s="31">
        <f t="shared" si="21"/>
        <v>1.311687186</v>
      </c>
      <c r="AF192" s="31">
        <f t="shared" si="22"/>
        <v>-0.6223072078</v>
      </c>
      <c r="AG192" s="23"/>
    </row>
    <row r="193">
      <c r="A193" s="29">
        <v>3037.0</v>
      </c>
      <c r="B193" s="30">
        <v>2756.0</v>
      </c>
      <c r="C193" s="14">
        <v>33.0</v>
      </c>
      <c r="D193" s="15">
        <v>46.0</v>
      </c>
      <c r="E193" s="16">
        <v>45.0</v>
      </c>
      <c r="F193" s="17">
        <v>114.0</v>
      </c>
      <c r="G193" s="18">
        <v>386.0</v>
      </c>
      <c r="H193" s="19">
        <v>49.0</v>
      </c>
      <c r="I193" s="20">
        <v>100.0</v>
      </c>
      <c r="J193" s="21">
        <v>165.0</v>
      </c>
      <c r="K193" s="22">
        <v>84.0</v>
      </c>
      <c r="L193" s="75">
        <f t="shared" si="2"/>
        <v>0.6810176125</v>
      </c>
      <c r="M193" s="62">
        <f t="shared" si="3"/>
        <v>387</v>
      </c>
      <c r="N193" s="63">
        <f t="shared" si="4"/>
        <v>386</v>
      </c>
      <c r="O193" s="63">
        <f t="shared" si="5"/>
        <v>163</v>
      </c>
      <c r="P193" s="63">
        <f t="shared" si="6"/>
        <v>163</v>
      </c>
      <c r="Q193" s="63">
        <f t="shared" si="7"/>
        <v>310</v>
      </c>
      <c r="R193" s="65">
        <f t="shared" si="8"/>
        <v>0.5</v>
      </c>
      <c r="S193" s="65">
        <f t="shared" si="9"/>
        <v>0.5371819961</v>
      </c>
      <c r="T193" s="66">
        <f t="shared" si="10"/>
        <v>0.5545977011</v>
      </c>
      <c r="U193" s="23">
        <f t="shared" si="11"/>
        <v>0.6810176125</v>
      </c>
      <c r="V193" s="27">
        <f t="shared" si="12"/>
        <v>0.5565059232</v>
      </c>
      <c r="W193" s="27">
        <f t="shared" si="13"/>
        <v>0.8248153411</v>
      </c>
      <c r="X193" s="27">
        <f t="shared" si="14"/>
        <v>-0.274522986</v>
      </c>
      <c r="Y193" s="27">
        <f t="shared" si="15"/>
        <v>-0.1908823184</v>
      </c>
      <c r="Z193" s="27">
        <f t="shared" si="16"/>
        <v>0.3500731308</v>
      </c>
      <c r="AA193" s="27">
        <f t="shared" si="17"/>
        <v>-0.1580481185</v>
      </c>
      <c r="AB193" s="31">
        <f t="shared" si="18"/>
        <v>1.531896313</v>
      </c>
      <c r="AC193" s="31">
        <f t="shared" si="19"/>
        <v>-0.5528624162</v>
      </c>
      <c r="AD193" s="31">
        <f t="shared" si="20"/>
        <v>-0.6681020796</v>
      </c>
      <c r="AE193" s="31">
        <f t="shared" si="21"/>
        <v>1.29626425</v>
      </c>
      <c r="AF193" s="31">
        <f t="shared" si="22"/>
        <v>-0.6398253623</v>
      </c>
      <c r="AG193" s="23"/>
    </row>
    <row r="194">
      <c r="A194" s="29">
        <v>3039.0</v>
      </c>
      <c r="B194" s="30">
        <v>1508.0</v>
      </c>
      <c r="C194" s="14">
        <v>2.0</v>
      </c>
      <c r="D194" s="15">
        <v>7.0</v>
      </c>
      <c r="E194" s="16">
        <v>9.0</v>
      </c>
      <c r="F194" s="17">
        <v>19.0</v>
      </c>
      <c r="G194" s="18">
        <v>77.0</v>
      </c>
      <c r="H194" s="19">
        <v>9.0</v>
      </c>
      <c r="I194" s="20">
        <v>13.0</v>
      </c>
      <c r="J194" s="21">
        <v>13.0</v>
      </c>
      <c r="K194" s="22">
        <v>6.0</v>
      </c>
      <c r="L194" s="75">
        <f t="shared" si="2"/>
        <v>0.7225806452</v>
      </c>
      <c r="M194" s="62">
        <f t="shared" si="3"/>
        <v>77</v>
      </c>
      <c r="N194" s="63">
        <f t="shared" si="4"/>
        <v>77</v>
      </c>
      <c r="O194" s="63">
        <f t="shared" si="5"/>
        <v>15</v>
      </c>
      <c r="P194" s="63">
        <f t="shared" si="6"/>
        <v>28</v>
      </c>
      <c r="Q194" s="63">
        <f t="shared" si="7"/>
        <v>35</v>
      </c>
      <c r="R194" s="65">
        <f t="shared" si="8"/>
        <v>0.6511627907</v>
      </c>
      <c r="S194" s="65">
        <f t="shared" si="9"/>
        <v>0.6774193548</v>
      </c>
      <c r="T194" s="66">
        <f t="shared" si="10"/>
        <v>0.6875</v>
      </c>
      <c r="U194" s="23">
        <f t="shared" si="11"/>
        <v>0.7225806452</v>
      </c>
      <c r="V194" s="27">
        <f t="shared" si="12"/>
        <v>0.6910112985</v>
      </c>
      <c r="W194" s="27">
        <f t="shared" si="13"/>
        <v>1.040142597</v>
      </c>
      <c r="X194" s="27">
        <f t="shared" si="14"/>
        <v>-0.3575183073</v>
      </c>
      <c r="Y194" s="27">
        <f t="shared" si="15"/>
        <v>-0.3035554298</v>
      </c>
      <c r="Z194" s="27">
        <f t="shared" si="16"/>
        <v>0.5749293798</v>
      </c>
      <c r="AA194" s="27">
        <f t="shared" si="17"/>
        <v>-0.2680578148</v>
      </c>
      <c r="AB194" s="31">
        <f t="shared" si="18"/>
        <v>1.53026525</v>
      </c>
      <c r="AC194" s="31">
        <f t="shared" si="19"/>
        <v>-0.5544383233</v>
      </c>
      <c r="AD194" s="31">
        <f t="shared" si="20"/>
        <v>-0.6691408752</v>
      </c>
      <c r="AE194" s="31">
        <f t="shared" si="21"/>
        <v>1.295408677</v>
      </c>
      <c r="AF194" s="31">
        <f t="shared" si="22"/>
        <v>-0.6404735849</v>
      </c>
      <c r="AG194" s="23"/>
    </row>
    <row r="195">
      <c r="A195" s="29">
        <v>3040.0</v>
      </c>
      <c r="B195" s="30">
        <v>2253.0</v>
      </c>
      <c r="C195" s="14">
        <v>38.0</v>
      </c>
      <c r="D195" s="15">
        <v>45.0</v>
      </c>
      <c r="E195" s="16">
        <v>34.0</v>
      </c>
      <c r="F195" s="17">
        <v>77.0</v>
      </c>
      <c r="G195" s="18">
        <v>310.0</v>
      </c>
      <c r="H195" s="19">
        <v>23.0</v>
      </c>
      <c r="I195" s="20">
        <v>80.0</v>
      </c>
      <c r="J195" s="21">
        <v>159.0</v>
      </c>
      <c r="K195" s="22">
        <v>64.0</v>
      </c>
      <c r="L195" s="75">
        <f t="shared" si="2"/>
        <v>0.7024096386</v>
      </c>
      <c r="M195" s="62">
        <f t="shared" si="3"/>
        <v>313</v>
      </c>
      <c r="N195" s="63">
        <f t="shared" si="4"/>
        <v>310</v>
      </c>
      <c r="O195" s="63">
        <f t="shared" si="5"/>
        <v>147</v>
      </c>
      <c r="P195" s="63">
        <f t="shared" si="6"/>
        <v>100</v>
      </c>
      <c r="Q195" s="63">
        <f t="shared" si="7"/>
        <v>273</v>
      </c>
      <c r="R195" s="65">
        <f t="shared" si="8"/>
        <v>0.4048582996</v>
      </c>
      <c r="S195" s="65">
        <f t="shared" si="9"/>
        <v>0.4939759036</v>
      </c>
      <c r="T195" s="66">
        <f t="shared" si="10"/>
        <v>0.5317324185</v>
      </c>
      <c r="U195" s="23">
        <f t="shared" si="11"/>
        <v>0.7024096386</v>
      </c>
      <c r="V195" s="27">
        <f t="shared" si="12"/>
        <v>0.536886441</v>
      </c>
      <c r="W195" s="27">
        <f t="shared" si="13"/>
        <v>0.7584746072</v>
      </c>
      <c r="X195" s="27">
        <f t="shared" si="14"/>
        <v>-0.2222858186</v>
      </c>
      <c r="Y195" s="27">
        <f t="shared" si="15"/>
        <v>-0.1614114477</v>
      </c>
      <c r="Z195" s="27">
        <f t="shared" si="16"/>
        <v>0.2606610478</v>
      </c>
      <c r="AA195" s="27">
        <f t="shared" si="17"/>
        <v>-0.1036228219</v>
      </c>
      <c r="AB195" s="31">
        <f t="shared" si="18"/>
        <v>1.525014842</v>
      </c>
      <c r="AC195" s="31">
        <f t="shared" si="19"/>
        <v>-0.5617764075</v>
      </c>
      <c r="AD195" s="31">
        <f t="shared" si="20"/>
        <v>-0.6826112574</v>
      </c>
      <c r="AE195" s="31">
        <f t="shared" si="21"/>
        <v>1.277597446</v>
      </c>
      <c r="AF195" s="31">
        <f t="shared" si="22"/>
        <v>-0.6636366497</v>
      </c>
      <c r="AG195" s="23"/>
    </row>
    <row r="196">
      <c r="A196" s="29">
        <v>3043.0</v>
      </c>
      <c r="B196" s="30">
        <v>1553.0</v>
      </c>
      <c r="C196" s="14">
        <v>2.0</v>
      </c>
      <c r="D196" s="15">
        <v>4.0</v>
      </c>
      <c r="E196" s="16">
        <v>2.0</v>
      </c>
      <c r="F196" s="17">
        <v>30.0</v>
      </c>
      <c r="G196" s="18">
        <v>106.0</v>
      </c>
      <c r="H196" s="19">
        <v>21.0</v>
      </c>
      <c r="I196" s="20">
        <v>21.0</v>
      </c>
      <c r="J196" s="21">
        <v>22.0</v>
      </c>
      <c r="K196" s="22">
        <v>16.0</v>
      </c>
      <c r="L196" s="75">
        <f t="shared" si="2"/>
        <v>0.6741071429</v>
      </c>
      <c r="M196" s="62">
        <f t="shared" si="3"/>
        <v>106</v>
      </c>
      <c r="N196" s="63">
        <f t="shared" si="4"/>
        <v>106</v>
      </c>
      <c r="O196" s="63">
        <f t="shared" si="5"/>
        <v>22</v>
      </c>
      <c r="P196" s="63">
        <f t="shared" si="6"/>
        <v>51</v>
      </c>
      <c r="Q196" s="63">
        <f t="shared" si="7"/>
        <v>45</v>
      </c>
      <c r="R196" s="65">
        <f t="shared" si="8"/>
        <v>0.698630137</v>
      </c>
      <c r="S196" s="65">
        <f t="shared" si="9"/>
        <v>0.7008928571</v>
      </c>
      <c r="T196" s="66">
        <f t="shared" si="10"/>
        <v>0.701986755</v>
      </c>
      <c r="U196" s="23">
        <f t="shared" si="11"/>
        <v>0.6741071429</v>
      </c>
      <c r="V196" s="27">
        <f t="shared" si="12"/>
        <v>0.7023694834</v>
      </c>
      <c r="W196" s="27">
        <f t="shared" si="13"/>
        <v>1.076184953</v>
      </c>
      <c r="X196" s="27">
        <f t="shared" si="14"/>
        <v>-0.3835800626</v>
      </c>
      <c r="Y196" s="27">
        <f t="shared" si="15"/>
        <v>-0.3249571312</v>
      </c>
      <c r="Z196" s="27">
        <f t="shared" si="16"/>
        <v>0.638213925</v>
      </c>
      <c r="AA196" s="27">
        <f t="shared" si="17"/>
        <v>-0.3085630747</v>
      </c>
      <c r="AB196" s="31">
        <f t="shared" si="18"/>
        <v>1.534902537</v>
      </c>
      <c r="AC196" s="31">
        <f t="shared" si="19"/>
        <v>-0.549593799</v>
      </c>
      <c r="AD196" s="31">
        <f t="shared" si="20"/>
        <v>-0.6622683597</v>
      </c>
      <c r="AE196" s="31">
        <f t="shared" si="21"/>
        <v>1.302587202</v>
      </c>
      <c r="AF196" s="31">
        <f t="shared" si="22"/>
        <v>-0.6329766185</v>
      </c>
      <c r="AG196" s="23"/>
    </row>
    <row r="197">
      <c r="A197" s="29">
        <v>3045.0</v>
      </c>
      <c r="B197" s="30">
        <v>1297.0</v>
      </c>
      <c r="C197" s="14">
        <v>4.0</v>
      </c>
      <c r="D197" s="15">
        <v>3.0</v>
      </c>
      <c r="E197" s="16">
        <v>11.0</v>
      </c>
      <c r="F197" s="17">
        <v>14.0</v>
      </c>
      <c r="G197" s="18">
        <v>42.0</v>
      </c>
      <c r="H197" s="19">
        <v>13.0</v>
      </c>
      <c r="I197" s="20">
        <v>14.0</v>
      </c>
      <c r="J197" s="21">
        <v>10.0</v>
      </c>
      <c r="K197" s="22">
        <v>6.0</v>
      </c>
      <c r="L197" s="75">
        <f t="shared" si="2"/>
        <v>0.6581196581</v>
      </c>
      <c r="M197" s="62">
        <f t="shared" si="3"/>
        <v>42</v>
      </c>
      <c r="N197" s="63">
        <f t="shared" si="4"/>
        <v>42</v>
      </c>
      <c r="O197" s="63">
        <f t="shared" si="5"/>
        <v>13</v>
      </c>
      <c r="P197" s="63">
        <f t="shared" si="6"/>
        <v>27</v>
      </c>
      <c r="Q197" s="63">
        <f t="shared" si="7"/>
        <v>35</v>
      </c>
      <c r="R197" s="65">
        <f t="shared" si="8"/>
        <v>0.675</v>
      </c>
      <c r="S197" s="65">
        <f t="shared" si="9"/>
        <v>0.5897435897</v>
      </c>
      <c r="T197" s="66">
        <f t="shared" si="10"/>
        <v>0.5454545455</v>
      </c>
      <c r="U197" s="23">
        <f t="shared" si="11"/>
        <v>0.6581196581</v>
      </c>
      <c r="V197" s="27">
        <f t="shared" si="12"/>
        <v>0.5407198454</v>
      </c>
      <c r="W197" s="27">
        <f t="shared" si="13"/>
        <v>0.9055209663</v>
      </c>
      <c r="X197" s="27">
        <f t="shared" si="14"/>
        <v>-0.3706060311</v>
      </c>
      <c r="Y197" s="27">
        <f t="shared" si="15"/>
        <v>-0.2300643155</v>
      </c>
      <c r="Z197" s="27">
        <f t="shared" si="16"/>
        <v>0.5188410475</v>
      </c>
      <c r="AA197" s="27">
        <f t="shared" si="17"/>
        <v>-0.288042696</v>
      </c>
      <c r="AB197" s="31">
        <f t="shared" si="18"/>
        <v>1.543476999</v>
      </c>
      <c r="AC197" s="31">
        <f t="shared" si="19"/>
        <v>-0.5420316016</v>
      </c>
      <c r="AD197" s="31">
        <f t="shared" si="20"/>
        <v>-0.6478758886</v>
      </c>
      <c r="AE197" s="31">
        <f t="shared" si="21"/>
        <v>1.315262747</v>
      </c>
      <c r="AF197" s="31">
        <f t="shared" si="22"/>
        <v>-0.6218008141</v>
      </c>
      <c r="AG197" s="23"/>
    </row>
    <row r="198">
      <c r="A198" s="29">
        <v>3050.0</v>
      </c>
      <c r="B198" s="30">
        <v>1413.0</v>
      </c>
      <c r="C198" s="14">
        <v>28.0</v>
      </c>
      <c r="D198" s="15">
        <v>24.0</v>
      </c>
      <c r="E198" s="16">
        <v>20.0</v>
      </c>
      <c r="F198" s="17">
        <v>29.0</v>
      </c>
      <c r="G198" s="18">
        <v>61.0</v>
      </c>
      <c r="H198" s="19">
        <v>15.0</v>
      </c>
      <c r="I198" s="20">
        <v>58.0</v>
      </c>
      <c r="J198" s="21">
        <v>48.0</v>
      </c>
      <c r="K198" s="22">
        <v>42.0</v>
      </c>
      <c r="L198" s="75">
        <f t="shared" si="2"/>
        <v>0.5753846154</v>
      </c>
      <c r="M198" s="62">
        <f t="shared" si="3"/>
        <v>61</v>
      </c>
      <c r="N198" s="63">
        <f t="shared" si="4"/>
        <v>61</v>
      </c>
      <c r="O198" s="63">
        <f t="shared" si="5"/>
        <v>94</v>
      </c>
      <c r="P198" s="63">
        <f t="shared" si="6"/>
        <v>44</v>
      </c>
      <c r="Q198" s="63">
        <f t="shared" si="7"/>
        <v>126</v>
      </c>
      <c r="R198" s="65">
        <f t="shared" si="8"/>
        <v>0.3188405797</v>
      </c>
      <c r="S198" s="65">
        <f t="shared" si="9"/>
        <v>0.3230769231</v>
      </c>
      <c r="T198" s="66">
        <f t="shared" si="10"/>
        <v>0.3262032086</v>
      </c>
      <c r="U198" s="23">
        <f t="shared" si="11"/>
        <v>0.5753846154</v>
      </c>
      <c r="V198" s="27">
        <f t="shared" si="12"/>
        <v>0.3270271681</v>
      </c>
      <c r="W198" s="27">
        <f t="shared" si="13"/>
        <v>0.4960680076</v>
      </c>
      <c r="X198" s="27">
        <f t="shared" si="14"/>
        <v>-0.175058136</v>
      </c>
      <c r="Y198" s="27">
        <f t="shared" si="15"/>
        <v>-0.06904538889</v>
      </c>
      <c r="Z198" s="27">
        <f t="shared" si="16"/>
        <v>0.1342600652</v>
      </c>
      <c r="AA198" s="27">
        <f t="shared" si="17"/>
        <v>-0.06426825403</v>
      </c>
      <c r="AB198" s="31">
        <f t="shared" si="18"/>
        <v>1.532898244</v>
      </c>
      <c r="AC198" s="31">
        <f t="shared" si="19"/>
        <v>-0.5516302087</v>
      </c>
      <c r="AD198" s="31">
        <f t="shared" si="20"/>
        <v>-0.6693832133</v>
      </c>
      <c r="AE198" s="31">
        <f t="shared" si="21"/>
        <v>1.295369987</v>
      </c>
      <c r="AF198" s="31">
        <f t="shared" si="22"/>
        <v>-0.64029758</v>
      </c>
      <c r="AG198" s="23"/>
    </row>
    <row r="199">
      <c r="A199" s="29">
        <v>3055.0</v>
      </c>
      <c r="B199" s="30">
        <v>2378.0</v>
      </c>
      <c r="C199" s="14">
        <v>20.0</v>
      </c>
      <c r="D199" s="15">
        <v>13.0</v>
      </c>
      <c r="E199" s="16">
        <v>16.0</v>
      </c>
      <c r="F199" s="17">
        <v>48.0</v>
      </c>
      <c r="G199" s="18">
        <v>142.0</v>
      </c>
      <c r="H199" s="19">
        <v>14.0</v>
      </c>
      <c r="I199" s="20">
        <v>23.0</v>
      </c>
      <c r="J199" s="21">
        <v>50.0</v>
      </c>
      <c r="K199" s="22">
        <v>23.0</v>
      </c>
      <c r="L199" s="75">
        <f t="shared" si="2"/>
        <v>0.6618911175</v>
      </c>
      <c r="M199" s="62">
        <f t="shared" si="3"/>
        <v>142</v>
      </c>
      <c r="N199" s="63">
        <f t="shared" si="4"/>
        <v>142</v>
      </c>
      <c r="O199" s="63">
        <f t="shared" si="5"/>
        <v>56</v>
      </c>
      <c r="P199" s="63">
        <f t="shared" si="6"/>
        <v>62</v>
      </c>
      <c r="Q199" s="63">
        <f t="shared" si="7"/>
        <v>89</v>
      </c>
      <c r="R199" s="65">
        <f t="shared" si="8"/>
        <v>0.5254237288</v>
      </c>
      <c r="S199" s="65">
        <f t="shared" si="9"/>
        <v>0.5845272206</v>
      </c>
      <c r="T199" s="66">
        <f t="shared" si="10"/>
        <v>0.6147186147</v>
      </c>
      <c r="U199" s="23">
        <f t="shared" si="11"/>
        <v>0.6618911175</v>
      </c>
      <c r="V199" s="27">
        <f t="shared" si="12"/>
        <v>0.6138552054</v>
      </c>
      <c r="W199" s="27">
        <f t="shared" si="13"/>
        <v>0.8975114997</v>
      </c>
      <c r="X199" s="27">
        <f t="shared" si="14"/>
        <v>-0.2884817819</v>
      </c>
      <c r="Y199" s="27">
        <f t="shared" si="15"/>
        <v>-0.2260124093</v>
      </c>
      <c r="Z199" s="27">
        <f t="shared" si="16"/>
        <v>0.4002964589</v>
      </c>
      <c r="AA199" s="27">
        <f t="shared" si="17"/>
        <v>-0.1745294362</v>
      </c>
      <c r="AB199" s="31">
        <f t="shared" si="18"/>
        <v>1.536925702</v>
      </c>
      <c r="AC199" s="31">
        <f t="shared" si="19"/>
        <v>-0.547402709</v>
      </c>
      <c r="AD199" s="31">
        <f t="shared" si="20"/>
        <v>-0.6589622582</v>
      </c>
      <c r="AE199" s="31">
        <f t="shared" si="21"/>
        <v>1.306180083</v>
      </c>
      <c r="AF199" s="31">
        <f t="shared" si="22"/>
        <v>-0.6290649735</v>
      </c>
      <c r="AG199" s="23"/>
    </row>
    <row r="200">
      <c r="A200" s="29">
        <v>3057.0</v>
      </c>
      <c r="B200" s="30">
        <v>713.0</v>
      </c>
      <c r="C200" s="14">
        <v>25.0</v>
      </c>
      <c r="D200" s="15">
        <v>18.0</v>
      </c>
      <c r="E200" s="16">
        <v>15.0</v>
      </c>
      <c r="F200" s="17">
        <v>15.0</v>
      </c>
      <c r="G200" s="18">
        <v>59.0</v>
      </c>
      <c r="H200" s="19">
        <v>6.0</v>
      </c>
      <c r="I200" s="20">
        <v>29.0</v>
      </c>
      <c r="J200" s="21">
        <v>29.0</v>
      </c>
      <c r="K200" s="22">
        <v>18.0</v>
      </c>
      <c r="L200" s="75">
        <f t="shared" si="2"/>
        <v>0.6168224299</v>
      </c>
      <c r="M200" s="62">
        <f t="shared" si="3"/>
        <v>57</v>
      </c>
      <c r="N200" s="63">
        <f t="shared" si="4"/>
        <v>59</v>
      </c>
      <c r="O200" s="63">
        <f t="shared" si="5"/>
        <v>61</v>
      </c>
      <c r="P200" s="63">
        <f t="shared" si="6"/>
        <v>21</v>
      </c>
      <c r="Q200" s="63">
        <f t="shared" si="7"/>
        <v>73</v>
      </c>
      <c r="R200" s="65">
        <f t="shared" si="8"/>
        <v>0.256097561</v>
      </c>
      <c r="S200" s="65">
        <f t="shared" si="9"/>
        <v>0.3738317757</v>
      </c>
      <c r="T200" s="66">
        <f t="shared" si="10"/>
        <v>0.446969697</v>
      </c>
      <c r="U200" s="23">
        <f t="shared" si="11"/>
        <v>0.6168224299</v>
      </c>
      <c r="V200" s="27">
        <f t="shared" si="12"/>
        <v>0.4293359577</v>
      </c>
      <c r="W200" s="27">
        <f t="shared" si="13"/>
        <v>0.5739994748</v>
      </c>
      <c r="X200" s="27">
        <f t="shared" si="14"/>
        <v>-0.1406093343</v>
      </c>
      <c r="Y200" s="27">
        <f t="shared" si="15"/>
        <v>-0.09244325548</v>
      </c>
      <c r="Z200" s="27">
        <f t="shared" si="16"/>
        <v>0.1247811494</v>
      </c>
      <c r="AA200" s="27">
        <f t="shared" si="17"/>
        <v>-0.04146295078</v>
      </c>
      <c r="AB200" s="31">
        <f t="shared" si="18"/>
        <v>1.582618847</v>
      </c>
      <c r="AC200" s="31">
        <f t="shared" si="19"/>
        <v>-0.4801904188</v>
      </c>
      <c r="AD200" s="31">
        <f t="shared" si="20"/>
        <v>-0.5353088448</v>
      </c>
      <c r="AE200" s="31">
        <f t="shared" si="21"/>
        <v>1.48755742</v>
      </c>
      <c r="AF200" s="31">
        <f t="shared" si="22"/>
        <v>-0.3633279331</v>
      </c>
      <c r="AG200" s="23"/>
    </row>
    <row r="201">
      <c r="A201" s="29">
        <v>3058.0</v>
      </c>
      <c r="B201" s="30">
        <v>1919.0</v>
      </c>
      <c r="C201" s="14">
        <v>19.0</v>
      </c>
      <c r="D201" s="15">
        <v>17.0</v>
      </c>
      <c r="E201" s="16">
        <v>38.0</v>
      </c>
      <c r="F201" s="17">
        <v>42.0</v>
      </c>
      <c r="G201" s="18">
        <v>141.0</v>
      </c>
      <c r="H201" s="19">
        <v>33.0</v>
      </c>
      <c r="I201" s="20">
        <v>23.0</v>
      </c>
      <c r="J201" s="21">
        <v>27.0</v>
      </c>
      <c r="K201" s="22">
        <v>33.0</v>
      </c>
      <c r="L201" s="75">
        <f t="shared" si="2"/>
        <v>0.6139410188</v>
      </c>
      <c r="M201" s="62">
        <f t="shared" si="3"/>
        <v>140</v>
      </c>
      <c r="N201" s="63">
        <f t="shared" si="4"/>
        <v>141</v>
      </c>
      <c r="O201" s="63">
        <f t="shared" si="5"/>
        <v>69</v>
      </c>
      <c r="P201" s="63">
        <f t="shared" si="6"/>
        <v>75</v>
      </c>
      <c r="Q201" s="63">
        <f t="shared" si="7"/>
        <v>88</v>
      </c>
      <c r="R201" s="65">
        <f t="shared" si="8"/>
        <v>0.5208333333</v>
      </c>
      <c r="S201" s="65">
        <f t="shared" si="9"/>
        <v>0.5790884718</v>
      </c>
      <c r="T201" s="66">
        <f t="shared" si="10"/>
        <v>0.615720524</v>
      </c>
      <c r="U201" s="23">
        <f t="shared" si="11"/>
        <v>0.6139410188</v>
      </c>
      <c r="V201" s="27">
        <f t="shared" si="12"/>
        <v>0.6080579437</v>
      </c>
      <c r="W201" s="27">
        <f t="shared" si="13"/>
        <v>0.8891605805</v>
      </c>
      <c r="X201" s="27">
        <f t="shared" si="14"/>
        <v>-0.2859614438</v>
      </c>
      <c r="Y201" s="27">
        <f t="shared" si="15"/>
        <v>-0.2218260994</v>
      </c>
      <c r="Z201" s="27">
        <f t="shared" si="16"/>
        <v>0.3931072163</v>
      </c>
      <c r="AA201" s="27">
        <f t="shared" si="17"/>
        <v>-0.1714931841</v>
      </c>
      <c r="AB201" s="31">
        <f t="shared" si="18"/>
        <v>1.548680736</v>
      </c>
      <c r="AC201" s="31">
        <f t="shared" si="19"/>
        <v>-0.5343338178</v>
      </c>
      <c r="AD201" s="31">
        <f t="shared" si="20"/>
        <v>-0.6386393228</v>
      </c>
      <c r="AE201" s="31">
        <f t="shared" si="21"/>
        <v>1.328774526</v>
      </c>
      <c r="AF201" s="31">
        <f t="shared" si="22"/>
        <v>-0.6039451379</v>
      </c>
      <c r="AG201" s="23"/>
    </row>
    <row r="202">
      <c r="A202" s="29">
        <v>3059.0</v>
      </c>
      <c r="B202" s="30">
        <v>2787.0</v>
      </c>
      <c r="C202" s="14">
        <v>32.0</v>
      </c>
      <c r="D202" s="15">
        <v>30.0</v>
      </c>
      <c r="E202" s="16">
        <v>51.0</v>
      </c>
      <c r="F202" s="17">
        <v>42.0</v>
      </c>
      <c r="G202" s="18">
        <v>166.0</v>
      </c>
      <c r="H202" s="19">
        <v>35.0</v>
      </c>
      <c r="I202" s="20">
        <v>23.0</v>
      </c>
      <c r="J202" s="21">
        <v>65.0</v>
      </c>
      <c r="K202" s="22">
        <v>36.0</v>
      </c>
      <c r="L202" s="75">
        <f t="shared" si="2"/>
        <v>0.6354166667</v>
      </c>
      <c r="M202" s="62">
        <f t="shared" si="3"/>
        <v>165</v>
      </c>
      <c r="N202" s="63">
        <f t="shared" si="4"/>
        <v>166</v>
      </c>
      <c r="O202" s="63">
        <f t="shared" si="5"/>
        <v>98</v>
      </c>
      <c r="P202" s="63">
        <f t="shared" si="6"/>
        <v>77</v>
      </c>
      <c r="Q202" s="63">
        <f t="shared" si="7"/>
        <v>139</v>
      </c>
      <c r="R202" s="65">
        <f t="shared" si="8"/>
        <v>0.44</v>
      </c>
      <c r="S202" s="65">
        <f t="shared" si="9"/>
        <v>0.50625</v>
      </c>
      <c r="T202" s="66">
        <f t="shared" si="10"/>
        <v>0.5442622951</v>
      </c>
      <c r="U202" s="23">
        <f t="shared" si="11"/>
        <v>0.6354166667</v>
      </c>
      <c r="V202" s="27">
        <f t="shared" si="12"/>
        <v>0.5392119734</v>
      </c>
      <c r="W202" s="27">
        <f t="shared" si="13"/>
        <v>0.7773208512</v>
      </c>
      <c r="X202" s="27">
        <f t="shared" si="14"/>
        <v>-0.2415802277</v>
      </c>
      <c r="Y202" s="27">
        <f t="shared" si="15"/>
        <v>-0.1695324649</v>
      </c>
      <c r="Z202" s="27">
        <f t="shared" si="16"/>
        <v>0.2903254035</v>
      </c>
      <c r="AA202" s="27">
        <f t="shared" si="17"/>
        <v>-0.122392463</v>
      </c>
      <c r="AB202" s="31">
        <f t="shared" si="18"/>
        <v>1.545424539</v>
      </c>
      <c r="AC202" s="31">
        <f t="shared" si="19"/>
        <v>-0.5375679682</v>
      </c>
      <c r="AD202" s="31">
        <f t="shared" si="20"/>
        <v>-0.6417837015</v>
      </c>
      <c r="AE202" s="31">
        <f t="shared" si="21"/>
        <v>1.326041415</v>
      </c>
      <c r="AF202" s="31">
        <f t="shared" si="22"/>
        <v>-0.6061061017</v>
      </c>
      <c r="AG202" s="23"/>
    </row>
    <row r="203">
      <c r="A203" s="29">
        <v>3062.0</v>
      </c>
      <c r="B203" s="30">
        <v>2749.0</v>
      </c>
      <c r="C203" s="14">
        <v>31.0</v>
      </c>
      <c r="D203" s="15">
        <v>23.0</v>
      </c>
      <c r="E203" s="16">
        <v>33.0</v>
      </c>
      <c r="F203" s="17">
        <v>67.0</v>
      </c>
      <c r="G203" s="18">
        <v>178.0</v>
      </c>
      <c r="H203" s="19">
        <v>36.0</v>
      </c>
      <c r="I203" s="20">
        <v>35.0</v>
      </c>
      <c r="J203" s="21">
        <v>48.0</v>
      </c>
      <c r="K203" s="22">
        <v>38.0</v>
      </c>
      <c r="L203" s="75">
        <f t="shared" si="2"/>
        <v>0.6012269939</v>
      </c>
      <c r="M203" s="62">
        <f t="shared" si="3"/>
        <v>176</v>
      </c>
      <c r="N203" s="63">
        <f t="shared" si="4"/>
        <v>178</v>
      </c>
      <c r="O203" s="63">
        <f t="shared" si="5"/>
        <v>92</v>
      </c>
      <c r="P203" s="63">
        <f t="shared" si="6"/>
        <v>103</v>
      </c>
      <c r="Q203" s="63">
        <f t="shared" si="7"/>
        <v>116</v>
      </c>
      <c r="R203" s="65">
        <f t="shared" si="8"/>
        <v>0.5282051282</v>
      </c>
      <c r="S203" s="65">
        <f t="shared" si="9"/>
        <v>0.5746421268</v>
      </c>
      <c r="T203" s="66">
        <f t="shared" si="10"/>
        <v>0.6054421769</v>
      </c>
      <c r="U203" s="23">
        <f t="shared" si="11"/>
        <v>0.6012269939</v>
      </c>
      <c r="V203" s="27">
        <f t="shared" si="12"/>
        <v>0.598190697</v>
      </c>
      <c r="W203" s="27">
        <f t="shared" si="13"/>
        <v>0.8823334462</v>
      </c>
      <c r="X203" s="27">
        <f t="shared" si="14"/>
        <v>-0.290008898</v>
      </c>
      <c r="Y203" s="27">
        <f t="shared" si="15"/>
        <v>-0.2184327359</v>
      </c>
      <c r="Z203" s="27">
        <f t="shared" si="16"/>
        <v>0.3956101265</v>
      </c>
      <c r="AA203" s="27">
        <f t="shared" si="17"/>
        <v>-0.1763821159</v>
      </c>
      <c r="AB203" s="31">
        <f t="shared" si="18"/>
        <v>1.548067718</v>
      </c>
      <c r="AC203" s="31">
        <f t="shared" si="19"/>
        <v>-0.5353174422</v>
      </c>
      <c r="AD203" s="31">
        <f t="shared" si="20"/>
        <v>-0.639529301</v>
      </c>
      <c r="AE203" s="31">
        <f t="shared" si="21"/>
        <v>1.327259388</v>
      </c>
      <c r="AF203" s="31">
        <f t="shared" si="22"/>
        <v>-0.606201568</v>
      </c>
      <c r="AG203" s="23"/>
    </row>
    <row r="204">
      <c r="A204" s="29">
        <v>3068.0</v>
      </c>
      <c r="B204" s="30">
        <v>1017.0</v>
      </c>
      <c r="C204" s="14">
        <v>7.0</v>
      </c>
      <c r="D204" s="15">
        <v>0.0</v>
      </c>
      <c r="E204" s="16">
        <v>5.0</v>
      </c>
      <c r="F204" s="17">
        <v>24.0</v>
      </c>
      <c r="G204" s="18">
        <v>71.0</v>
      </c>
      <c r="H204" s="19">
        <v>18.0</v>
      </c>
      <c r="I204" s="20">
        <v>13.0</v>
      </c>
      <c r="J204" s="21">
        <v>19.0</v>
      </c>
      <c r="K204" s="22">
        <v>16.0</v>
      </c>
      <c r="L204" s="75">
        <f t="shared" si="2"/>
        <v>0.6242774566</v>
      </c>
      <c r="M204" s="62">
        <f t="shared" si="3"/>
        <v>71</v>
      </c>
      <c r="N204" s="63">
        <f t="shared" si="4"/>
        <v>71</v>
      </c>
      <c r="O204" s="63">
        <f t="shared" si="5"/>
        <v>23</v>
      </c>
      <c r="P204" s="63">
        <f t="shared" si="6"/>
        <v>42</v>
      </c>
      <c r="Q204" s="63">
        <f t="shared" si="7"/>
        <v>37</v>
      </c>
      <c r="R204" s="65">
        <f t="shared" si="8"/>
        <v>0.6461538462</v>
      </c>
      <c r="S204" s="65">
        <f t="shared" si="9"/>
        <v>0.6531791908</v>
      </c>
      <c r="T204" s="66">
        <f t="shared" si="10"/>
        <v>0.6574074074</v>
      </c>
      <c r="U204" s="23">
        <f t="shared" si="11"/>
        <v>0.6242774566</v>
      </c>
      <c r="V204" s="27">
        <f t="shared" si="12"/>
        <v>0.6571486083</v>
      </c>
      <c r="W204" s="27">
        <f t="shared" si="13"/>
        <v>1.002923071</v>
      </c>
      <c r="X204" s="27">
        <f t="shared" si="14"/>
        <v>-0.3547681665</v>
      </c>
      <c r="Y204" s="27">
        <f t="shared" si="15"/>
        <v>-0.2822198032</v>
      </c>
      <c r="Z204" s="27">
        <f t="shared" si="16"/>
        <v>0.5500923429</v>
      </c>
      <c r="AA204" s="27">
        <f t="shared" si="17"/>
        <v>-0.2639497099</v>
      </c>
      <c r="AB204" s="31">
        <f t="shared" si="18"/>
        <v>1.53584481</v>
      </c>
      <c r="AC204" s="31">
        <f t="shared" si="19"/>
        <v>-0.5486454495</v>
      </c>
      <c r="AD204" s="31">
        <f t="shared" si="20"/>
        <v>-0.6608826759</v>
      </c>
      <c r="AE204" s="31">
        <f t="shared" si="21"/>
        <v>1.303982004</v>
      </c>
      <c r="AF204" s="31">
        <f t="shared" si="22"/>
        <v>-0.6315726178</v>
      </c>
      <c r="AG204" s="23"/>
    </row>
    <row r="205">
      <c r="A205" s="29">
        <v>3071.0</v>
      </c>
      <c r="B205" s="30">
        <v>590.0</v>
      </c>
      <c r="C205" s="14">
        <v>11.0</v>
      </c>
      <c r="D205" s="15">
        <v>14.0</v>
      </c>
      <c r="E205" s="16">
        <v>4.0</v>
      </c>
      <c r="F205" s="17">
        <v>18.0</v>
      </c>
      <c r="G205" s="18">
        <v>25.0</v>
      </c>
      <c r="H205" s="19">
        <v>7.0</v>
      </c>
      <c r="I205" s="20">
        <v>10.0</v>
      </c>
      <c r="J205" s="21">
        <v>21.0</v>
      </c>
      <c r="K205" s="22">
        <v>19.0</v>
      </c>
      <c r="L205" s="75">
        <f t="shared" si="2"/>
        <v>0.4651162791</v>
      </c>
      <c r="M205" s="62">
        <f t="shared" si="3"/>
        <v>25</v>
      </c>
      <c r="N205" s="63">
        <f t="shared" si="4"/>
        <v>25</v>
      </c>
      <c r="O205" s="63">
        <f t="shared" si="5"/>
        <v>44</v>
      </c>
      <c r="P205" s="63">
        <f t="shared" si="6"/>
        <v>25</v>
      </c>
      <c r="Q205" s="63">
        <f t="shared" si="7"/>
        <v>35</v>
      </c>
      <c r="R205" s="65">
        <f t="shared" si="8"/>
        <v>0.3623188406</v>
      </c>
      <c r="S205" s="65">
        <f t="shared" si="9"/>
        <v>0.3875968992</v>
      </c>
      <c r="T205" s="66">
        <f t="shared" si="10"/>
        <v>0.4166666667</v>
      </c>
      <c r="U205" s="23">
        <f t="shared" si="11"/>
        <v>0.4651162791</v>
      </c>
      <c r="V205" s="27">
        <f t="shared" si="12"/>
        <v>0.4019456797</v>
      </c>
      <c r="W205" s="27">
        <f t="shared" si="13"/>
        <v>0.5951351143</v>
      </c>
      <c r="X205" s="27">
        <f t="shared" si="14"/>
        <v>-0.1989297</v>
      </c>
      <c r="Y205" s="27">
        <f t="shared" si="15"/>
        <v>-0.0993764302</v>
      </c>
      <c r="Z205" s="27">
        <f t="shared" si="16"/>
        <v>0.1830368519</v>
      </c>
      <c r="AA205" s="27">
        <f t="shared" si="17"/>
        <v>-0.08299103051</v>
      </c>
      <c r="AB205" s="31">
        <f t="shared" si="18"/>
        <v>1.573428741</v>
      </c>
      <c r="AC205" s="31">
        <f t="shared" si="19"/>
        <v>-0.5084160479</v>
      </c>
      <c r="AD205" s="31">
        <f t="shared" si="20"/>
        <v>-0.5635004923</v>
      </c>
      <c r="AE205" s="31">
        <f t="shared" si="21"/>
        <v>1.408194019</v>
      </c>
      <c r="AF205" s="31">
        <f t="shared" si="22"/>
        <v>-0.5200538836</v>
      </c>
      <c r="AG205" s="23"/>
    </row>
    <row r="206">
      <c r="A206" s="29">
        <v>3074.0</v>
      </c>
      <c r="B206" s="30">
        <v>896.0</v>
      </c>
      <c r="C206" s="14">
        <v>3.0</v>
      </c>
      <c r="D206" s="15">
        <v>6.0</v>
      </c>
      <c r="E206" s="16">
        <v>10.0</v>
      </c>
      <c r="F206" s="17">
        <v>18.0</v>
      </c>
      <c r="G206" s="18">
        <v>59.0</v>
      </c>
      <c r="H206" s="19">
        <v>17.0</v>
      </c>
      <c r="I206" s="20">
        <v>13.0</v>
      </c>
      <c r="J206" s="21">
        <v>17.0</v>
      </c>
      <c r="K206" s="22">
        <v>9.0</v>
      </c>
      <c r="L206" s="75">
        <f t="shared" si="2"/>
        <v>0.6513157895</v>
      </c>
      <c r="M206" s="62">
        <f t="shared" si="3"/>
        <v>59</v>
      </c>
      <c r="N206" s="63">
        <f t="shared" si="4"/>
        <v>59</v>
      </c>
      <c r="O206" s="63">
        <f t="shared" si="5"/>
        <v>18</v>
      </c>
      <c r="P206" s="63">
        <f t="shared" si="6"/>
        <v>35</v>
      </c>
      <c r="Q206" s="63">
        <f t="shared" si="7"/>
        <v>40</v>
      </c>
      <c r="R206" s="65">
        <f t="shared" si="8"/>
        <v>0.6603773585</v>
      </c>
      <c r="S206" s="65">
        <f t="shared" si="9"/>
        <v>0.6184210526</v>
      </c>
      <c r="T206" s="66">
        <f t="shared" si="10"/>
        <v>0.595959596</v>
      </c>
      <c r="U206" s="23">
        <f t="shared" si="11"/>
        <v>0.6513157895</v>
      </c>
      <c r="V206" s="27">
        <f t="shared" si="12"/>
        <v>0.5956504827</v>
      </c>
      <c r="W206" s="27">
        <f t="shared" si="13"/>
        <v>0.9495537364</v>
      </c>
      <c r="X206" s="27">
        <f t="shared" si="14"/>
        <v>-0.3625775287</v>
      </c>
      <c r="Y206" s="27">
        <f t="shared" si="15"/>
        <v>-0.2529829982</v>
      </c>
      <c r="Z206" s="27">
        <f t="shared" si="16"/>
        <v>0.5322844341</v>
      </c>
      <c r="AA206" s="27">
        <f t="shared" si="17"/>
        <v>-0.2756980351</v>
      </c>
      <c r="AB206" s="31">
        <f t="shared" si="18"/>
        <v>1.535948438</v>
      </c>
      <c r="AC206" s="31">
        <f t="shared" si="19"/>
        <v>-0.5485778862</v>
      </c>
      <c r="AD206" s="31">
        <f t="shared" si="20"/>
        <v>-0.6606810137</v>
      </c>
      <c r="AE206" s="31">
        <f t="shared" si="21"/>
        <v>1.30412572</v>
      </c>
      <c r="AF206" s="31">
        <f t="shared" si="22"/>
        <v>-0.6314836584</v>
      </c>
      <c r="AG206" s="23"/>
    </row>
    <row r="207">
      <c r="A207" s="29">
        <v>3217.0</v>
      </c>
      <c r="B207" s="30">
        <v>1825.0</v>
      </c>
      <c r="C207" s="14">
        <v>21.0</v>
      </c>
      <c r="D207" s="15">
        <v>13.0</v>
      </c>
      <c r="E207" s="16">
        <v>28.0</v>
      </c>
      <c r="F207" s="17">
        <v>39.0</v>
      </c>
      <c r="G207" s="18">
        <v>79.0</v>
      </c>
      <c r="H207" s="19">
        <v>22.0</v>
      </c>
      <c r="I207" s="20">
        <v>33.0</v>
      </c>
      <c r="J207" s="21">
        <v>28.0</v>
      </c>
      <c r="K207" s="22">
        <v>22.0</v>
      </c>
      <c r="L207" s="75">
        <f t="shared" si="2"/>
        <v>0.5894736842</v>
      </c>
      <c r="M207" s="62">
        <f t="shared" si="3"/>
        <v>79</v>
      </c>
      <c r="N207" s="63">
        <f t="shared" si="4"/>
        <v>79</v>
      </c>
      <c r="O207" s="63">
        <f t="shared" si="5"/>
        <v>56</v>
      </c>
      <c r="P207" s="63">
        <f t="shared" si="6"/>
        <v>61</v>
      </c>
      <c r="Q207" s="63">
        <f t="shared" si="7"/>
        <v>89</v>
      </c>
      <c r="R207" s="65">
        <f t="shared" si="8"/>
        <v>0.5213675214</v>
      </c>
      <c r="S207" s="65">
        <f t="shared" si="9"/>
        <v>0.4912280702</v>
      </c>
      <c r="T207" s="66">
        <f t="shared" si="10"/>
        <v>0.4702380952</v>
      </c>
      <c r="U207" s="23">
        <f t="shared" si="11"/>
        <v>0.5894736842</v>
      </c>
      <c r="V207" s="27">
        <f t="shared" si="12"/>
        <v>0.4754120201</v>
      </c>
      <c r="W207" s="27">
        <f t="shared" si="13"/>
        <v>0.7542554502</v>
      </c>
      <c r="X207" s="27">
        <f t="shared" si="14"/>
        <v>-0.2862547375</v>
      </c>
      <c r="Y207" s="27">
        <f t="shared" si="15"/>
        <v>-0.1596206795</v>
      </c>
      <c r="Z207" s="27">
        <f t="shared" si="16"/>
        <v>0.3338062582</v>
      </c>
      <c r="AA207" s="27">
        <f t="shared" si="17"/>
        <v>-0.1718451454</v>
      </c>
      <c r="AB207" s="31">
        <f t="shared" si="18"/>
        <v>1.524915962</v>
      </c>
      <c r="AC207" s="31">
        <f t="shared" si="19"/>
        <v>-0.5589697295</v>
      </c>
      <c r="AD207" s="31">
        <f t="shared" si="20"/>
        <v>-0.6829307009</v>
      </c>
      <c r="AE207" s="31">
        <f t="shared" si="21"/>
        <v>1.28316688</v>
      </c>
      <c r="AF207" s="31">
        <f t="shared" si="22"/>
        <v>-0.6512265662</v>
      </c>
      <c r="AG207" s="23"/>
    </row>
    <row r="208">
      <c r="A208" s="29">
        <v>3361.0</v>
      </c>
      <c r="B208" s="30">
        <v>1573.0</v>
      </c>
      <c r="C208" s="14">
        <v>12.0</v>
      </c>
      <c r="D208" s="15">
        <v>10.0</v>
      </c>
      <c r="E208" s="16">
        <v>19.0</v>
      </c>
      <c r="F208" s="17">
        <v>53.0</v>
      </c>
      <c r="G208" s="18">
        <v>118.0</v>
      </c>
      <c r="H208" s="19">
        <v>18.0</v>
      </c>
      <c r="I208" s="20">
        <v>26.0</v>
      </c>
      <c r="J208" s="21">
        <v>24.0</v>
      </c>
      <c r="K208" s="22">
        <v>18.0</v>
      </c>
      <c r="L208" s="75">
        <f t="shared" si="2"/>
        <v>0.6275167785</v>
      </c>
      <c r="M208" s="62">
        <f t="shared" si="3"/>
        <v>118</v>
      </c>
      <c r="N208" s="63">
        <f t="shared" si="4"/>
        <v>118</v>
      </c>
      <c r="O208" s="63">
        <f t="shared" si="5"/>
        <v>40</v>
      </c>
      <c r="P208" s="63">
        <f t="shared" si="6"/>
        <v>71</v>
      </c>
      <c r="Q208" s="63">
        <f t="shared" si="7"/>
        <v>69</v>
      </c>
      <c r="R208" s="65">
        <f t="shared" si="8"/>
        <v>0.6396396396</v>
      </c>
      <c r="S208" s="65">
        <f t="shared" si="9"/>
        <v>0.6342281879</v>
      </c>
      <c r="T208" s="66">
        <f t="shared" si="10"/>
        <v>0.6310160428</v>
      </c>
      <c r="U208" s="23">
        <f t="shared" si="11"/>
        <v>0.6275167785</v>
      </c>
      <c r="V208" s="27">
        <f t="shared" si="12"/>
        <v>0.6317159496</v>
      </c>
      <c r="W208" s="27">
        <f t="shared" si="13"/>
        <v>0.9738247801</v>
      </c>
      <c r="X208" s="27">
        <f t="shared" si="14"/>
        <v>-0.3511915677</v>
      </c>
      <c r="Y208" s="27">
        <f t="shared" si="15"/>
        <v>-0.2660810123</v>
      </c>
      <c r="Z208" s="27">
        <f t="shared" si="16"/>
        <v>0.5287473889</v>
      </c>
      <c r="AA208" s="27">
        <f t="shared" si="17"/>
        <v>-0.2586545135</v>
      </c>
      <c r="AB208" s="31">
        <f t="shared" si="18"/>
        <v>1.534345038</v>
      </c>
      <c r="AC208" s="31">
        <f t="shared" si="19"/>
        <v>-0.5501401925</v>
      </c>
      <c r="AD208" s="31">
        <f t="shared" si="20"/>
        <v>-0.6632292695</v>
      </c>
      <c r="AE208" s="31">
        <f t="shared" si="21"/>
        <v>1.301643536</v>
      </c>
      <c r="AF208" s="31">
        <f t="shared" si="22"/>
        <v>-0.6339031567</v>
      </c>
      <c r="AG208" s="23"/>
    </row>
    <row r="209">
      <c r="A209" s="29">
        <v>3363.0</v>
      </c>
      <c r="B209" s="30">
        <v>2588.0</v>
      </c>
      <c r="C209" s="14">
        <v>24.0</v>
      </c>
      <c r="D209" s="15">
        <v>32.0</v>
      </c>
      <c r="E209" s="16">
        <v>24.0</v>
      </c>
      <c r="F209" s="17">
        <v>49.0</v>
      </c>
      <c r="G209" s="18">
        <v>164.0</v>
      </c>
      <c r="H209" s="19">
        <v>27.0</v>
      </c>
      <c r="I209" s="20">
        <v>80.0</v>
      </c>
      <c r="J209" s="21">
        <v>137.0</v>
      </c>
      <c r="K209" s="22">
        <v>45.0</v>
      </c>
      <c r="L209" s="75">
        <f t="shared" si="2"/>
        <v>0.6958762887</v>
      </c>
      <c r="M209" s="62">
        <f t="shared" si="3"/>
        <v>164</v>
      </c>
      <c r="N209" s="63">
        <f t="shared" si="4"/>
        <v>164</v>
      </c>
      <c r="O209" s="63">
        <f t="shared" si="5"/>
        <v>101</v>
      </c>
      <c r="P209" s="63">
        <f t="shared" si="6"/>
        <v>76</v>
      </c>
      <c r="Q209" s="63">
        <f t="shared" si="7"/>
        <v>241</v>
      </c>
      <c r="R209" s="65">
        <f t="shared" si="8"/>
        <v>0.4293785311</v>
      </c>
      <c r="S209" s="65">
        <f t="shared" si="9"/>
        <v>0.412371134</v>
      </c>
      <c r="T209" s="66">
        <f t="shared" si="10"/>
        <v>0.4049382716</v>
      </c>
      <c r="U209" s="23">
        <f t="shared" si="11"/>
        <v>0.6958762887</v>
      </c>
      <c r="V209" s="27">
        <f t="shared" si="12"/>
        <v>0.4042348307</v>
      </c>
      <c r="W209" s="27">
        <f t="shared" si="13"/>
        <v>0.6331746784</v>
      </c>
      <c r="X209" s="27">
        <f t="shared" si="14"/>
        <v>-0.2357485529</v>
      </c>
      <c r="Y209" s="27">
        <f t="shared" si="15"/>
        <v>-0.1124862187</v>
      </c>
      <c r="Z209" s="27">
        <f t="shared" si="16"/>
        <v>0.2307787989</v>
      </c>
      <c r="AA209" s="27">
        <f t="shared" si="17"/>
        <v>-0.1165547489</v>
      </c>
      <c r="AB209" s="31">
        <f t="shared" si="18"/>
        <v>1.537154439</v>
      </c>
      <c r="AC209" s="31">
        <f t="shared" si="19"/>
        <v>-0.5474076953</v>
      </c>
      <c r="AD209" s="31">
        <f t="shared" si="20"/>
        <v>-0.6573525981</v>
      </c>
      <c r="AE209" s="31">
        <f t="shared" si="21"/>
        <v>1.307341636</v>
      </c>
      <c r="AF209" s="31">
        <f t="shared" si="22"/>
        <v>-0.6283770137</v>
      </c>
      <c r="AG209" s="23"/>
    </row>
    <row r="210">
      <c r="A210" s="29">
        <v>3364.0</v>
      </c>
      <c r="B210" s="30">
        <v>1766.0</v>
      </c>
      <c r="C210" s="14">
        <v>12.0</v>
      </c>
      <c r="D210" s="15">
        <v>19.0</v>
      </c>
      <c r="E210" s="16">
        <v>25.0</v>
      </c>
      <c r="F210" s="17">
        <v>39.0</v>
      </c>
      <c r="G210" s="18">
        <v>106.0</v>
      </c>
      <c r="H210" s="19">
        <v>20.0</v>
      </c>
      <c r="I210" s="20">
        <v>57.0</v>
      </c>
      <c r="J210" s="21">
        <v>87.0</v>
      </c>
      <c r="K210" s="22">
        <v>22.0</v>
      </c>
      <c r="L210" s="75">
        <f t="shared" si="2"/>
        <v>0.7105943152</v>
      </c>
      <c r="M210" s="62">
        <f t="shared" si="3"/>
        <v>102</v>
      </c>
      <c r="N210" s="63">
        <f t="shared" si="4"/>
        <v>106</v>
      </c>
      <c r="O210" s="63">
        <f t="shared" si="5"/>
        <v>53</v>
      </c>
      <c r="P210" s="63">
        <f t="shared" si="6"/>
        <v>59</v>
      </c>
      <c r="Q210" s="63">
        <f t="shared" si="7"/>
        <v>169</v>
      </c>
      <c r="R210" s="65">
        <f t="shared" si="8"/>
        <v>0.5267857143</v>
      </c>
      <c r="S210" s="65">
        <f t="shared" si="9"/>
        <v>0.4263565891</v>
      </c>
      <c r="T210" s="66">
        <f t="shared" si="10"/>
        <v>0.3854545455</v>
      </c>
      <c r="U210" s="23">
        <f t="shared" si="11"/>
        <v>0.7105943152</v>
      </c>
      <c r="V210" s="27">
        <f t="shared" si="12"/>
        <v>0.3675437769</v>
      </c>
      <c r="W210" s="27">
        <f t="shared" si="13"/>
        <v>0.6546486258</v>
      </c>
      <c r="X210" s="27">
        <f t="shared" si="14"/>
        <v>-0.2892295745</v>
      </c>
      <c r="Y210" s="27">
        <f t="shared" si="15"/>
        <v>-0.1202454805</v>
      </c>
      <c r="Z210" s="27">
        <f t="shared" si="16"/>
        <v>0.2927347595</v>
      </c>
      <c r="AA210" s="27">
        <f t="shared" si="17"/>
        <v>-0.1754354275</v>
      </c>
      <c r="AB210" s="31">
        <f t="shared" si="18"/>
        <v>1.577457489</v>
      </c>
      <c r="AC210" s="31">
        <f t="shared" si="19"/>
        <v>-0.5150458689</v>
      </c>
      <c r="AD210" s="31">
        <f t="shared" si="20"/>
        <v>-0.5629593195</v>
      </c>
      <c r="AE210" s="31">
        <f t="shared" si="21"/>
        <v>1.383114511</v>
      </c>
      <c r="AF210" s="31">
        <f t="shared" si="22"/>
        <v>-0.5676499054</v>
      </c>
      <c r="AG210" s="23"/>
    </row>
    <row r="211">
      <c r="A211" s="29">
        <v>3366.0</v>
      </c>
      <c r="B211" s="30">
        <v>2937.0</v>
      </c>
      <c r="C211" s="14">
        <v>35.0</v>
      </c>
      <c r="D211" s="15">
        <v>23.0</v>
      </c>
      <c r="E211" s="16">
        <v>42.0</v>
      </c>
      <c r="F211" s="17">
        <v>84.0</v>
      </c>
      <c r="G211" s="18">
        <v>213.0</v>
      </c>
      <c r="H211" s="19">
        <v>28.0</v>
      </c>
      <c r="I211" s="20">
        <v>66.0</v>
      </c>
      <c r="J211" s="21">
        <v>112.0</v>
      </c>
      <c r="K211" s="22">
        <v>73.0</v>
      </c>
      <c r="L211" s="75">
        <f t="shared" si="2"/>
        <v>0.6405325444</v>
      </c>
      <c r="M211" s="62">
        <f t="shared" si="3"/>
        <v>213</v>
      </c>
      <c r="N211" s="63">
        <f t="shared" si="4"/>
        <v>213</v>
      </c>
      <c r="O211" s="63">
        <f t="shared" si="5"/>
        <v>131</v>
      </c>
      <c r="P211" s="63">
        <f t="shared" si="6"/>
        <v>112</v>
      </c>
      <c r="Q211" s="63">
        <f t="shared" si="7"/>
        <v>220</v>
      </c>
      <c r="R211" s="65">
        <f t="shared" si="8"/>
        <v>0.4609053498</v>
      </c>
      <c r="S211" s="65">
        <f t="shared" si="9"/>
        <v>0.4807692308</v>
      </c>
      <c r="T211" s="66">
        <f t="shared" si="10"/>
        <v>0.4919168591</v>
      </c>
      <c r="U211" s="23">
        <f t="shared" si="11"/>
        <v>0.6405325444</v>
      </c>
      <c r="V211" s="27">
        <f t="shared" si="12"/>
        <v>0.4918264084</v>
      </c>
      <c r="W211" s="27">
        <f t="shared" si="13"/>
        <v>0.7381964399</v>
      </c>
      <c r="X211" s="27">
        <f t="shared" si="14"/>
        <v>-0.2530582258</v>
      </c>
      <c r="Y211" s="27">
        <f t="shared" si="15"/>
        <v>-0.1528960036</v>
      </c>
      <c r="Z211" s="27">
        <f t="shared" si="16"/>
        <v>0.2888123363</v>
      </c>
      <c r="AA211" s="27">
        <f t="shared" si="17"/>
        <v>-0.1342990126</v>
      </c>
      <c r="AB211" s="31">
        <f t="shared" si="18"/>
        <v>1.535636732</v>
      </c>
      <c r="AC211" s="31">
        <f t="shared" si="19"/>
        <v>-0.5488497263</v>
      </c>
      <c r="AD211" s="31">
        <f t="shared" si="20"/>
        <v>-0.6610979442</v>
      </c>
      <c r="AE211" s="31">
        <f t="shared" si="21"/>
        <v>1.303777006</v>
      </c>
      <c r="AF211" s="31">
        <f t="shared" si="22"/>
        <v>-0.631766691</v>
      </c>
      <c r="AG211" s="23"/>
    </row>
    <row r="212">
      <c r="A212" s="29">
        <v>3370.0</v>
      </c>
      <c r="B212" s="30">
        <v>3024.0</v>
      </c>
      <c r="C212" s="14">
        <v>28.0</v>
      </c>
      <c r="D212" s="15">
        <v>25.0</v>
      </c>
      <c r="E212" s="16">
        <v>39.0</v>
      </c>
      <c r="F212" s="17">
        <v>76.0</v>
      </c>
      <c r="G212" s="18">
        <v>247.0</v>
      </c>
      <c r="H212" s="19">
        <v>39.0</v>
      </c>
      <c r="I212" s="20">
        <v>35.0</v>
      </c>
      <c r="J212" s="21">
        <v>66.0</v>
      </c>
      <c r="K212" s="22">
        <v>43.0</v>
      </c>
      <c r="L212" s="75">
        <f t="shared" si="2"/>
        <v>0.6471571906</v>
      </c>
      <c r="M212" s="62">
        <f t="shared" si="3"/>
        <v>246</v>
      </c>
      <c r="N212" s="63">
        <f t="shared" si="4"/>
        <v>247</v>
      </c>
      <c r="O212" s="63">
        <f t="shared" si="5"/>
        <v>96</v>
      </c>
      <c r="P212" s="63">
        <f t="shared" si="6"/>
        <v>115</v>
      </c>
      <c r="Q212" s="63">
        <f t="shared" si="7"/>
        <v>140</v>
      </c>
      <c r="R212" s="65">
        <f t="shared" si="8"/>
        <v>0.5450236967</v>
      </c>
      <c r="S212" s="65">
        <f t="shared" si="9"/>
        <v>0.6053511706</v>
      </c>
      <c r="T212" s="66">
        <f t="shared" si="10"/>
        <v>0.6382428941</v>
      </c>
      <c r="U212" s="23">
        <f t="shared" si="11"/>
        <v>0.6471571906</v>
      </c>
      <c r="V212" s="27">
        <f t="shared" si="12"/>
        <v>0.635138773</v>
      </c>
      <c r="W212" s="27">
        <f t="shared" si="13"/>
        <v>0.9294856043</v>
      </c>
      <c r="X212" s="27">
        <f t="shared" si="14"/>
        <v>-0.2992430653</v>
      </c>
      <c r="Y212" s="27">
        <f t="shared" si="15"/>
        <v>-0.2424027693</v>
      </c>
      <c r="Z212" s="27">
        <f t="shared" si="16"/>
        <v>0.4300214282</v>
      </c>
      <c r="AA212" s="27">
        <f t="shared" si="17"/>
        <v>-0.1877932991</v>
      </c>
      <c r="AB212" s="31">
        <f t="shared" si="18"/>
        <v>1.540576397</v>
      </c>
      <c r="AC212" s="31">
        <f t="shared" si="19"/>
        <v>-0.5433505848</v>
      </c>
      <c r="AD212" s="31">
        <f t="shared" si="20"/>
        <v>-0.6530184809</v>
      </c>
      <c r="AE212" s="31">
        <f t="shared" si="21"/>
        <v>1.312777217</v>
      </c>
      <c r="AF212" s="31">
        <f t="shared" si="22"/>
        <v>-0.6217426765</v>
      </c>
      <c r="AG212" s="23"/>
    </row>
    <row r="213">
      <c r="A213" s="29">
        <v>3373.0</v>
      </c>
      <c r="B213" s="30">
        <v>3887.0</v>
      </c>
      <c r="C213" s="14">
        <v>28.0</v>
      </c>
      <c r="D213" s="15">
        <v>41.0</v>
      </c>
      <c r="E213" s="16">
        <v>55.0</v>
      </c>
      <c r="F213" s="17">
        <v>77.0</v>
      </c>
      <c r="G213" s="18">
        <v>239.0</v>
      </c>
      <c r="H213" s="19">
        <v>42.0</v>
      </c>
      <c r="I213" s="20">
        <v>90.0</v>
      </c>
      <c r="J213" s="21">
        <v>102.0</v>
      </c>
      <c r="K213" s="22">
        <v>95.0</v>
      </c>
      <c r="L213" s="75">
        <f t="shared" si="2"/>
        <v>0.6319895969</v>
      </c>
      <c r="M213" s="62">
        <f t="shared" si="3"/>
        <v>238</v>
      </c>
      <c r="N213" s="63">
        <f t="shared" si="4"/>
        <v>239</v>
      </c>
      <c r="O213" s="63">
        <f t="shared" si="5"/>
        <v>164</v>
      </c>
      <c r="P213" s="63">
        <f t="shared" si="6"/>
        <v>119</v>
      </c>
      <c r="Q213" s="63">
        <f t="shared" si="7"/>
        <v>247</v>
      </c>
      <c r="R213" s="65">
        <f t="shared" si="8"/>
        <v>0.4204946996</v>
      </c>
      <c r="S213" s="65">
        <f t="shared" si="9"/>
        <v>0.4655396619</v>
      </c>
      <c r="T213" s="66">
        <f t="shared" si="10"/>
        <v>0.4917695473</v>
      </c>
      <c r="U213" s="23">
        <f t="shared" si="11"/>
        <v>0.6319895969</v>
      </c>
      <c r="V213" s="27">
        <f t="shared" si="12"/>
        <v>0.489011375</v>
      </c>
      <c r="W213" s="27">
        <f t="shared" si="13"/>
        <v>0.7148122198</v>
      </c>
      <c r="X213" s="27">
        <f t="shared" si="14"/>
        <v>-0.2308709211</v>
      </c>
      <c r="Y213" s="27">
        <f t="shared" si="15"/>
        <v>-0.143362702</v>
      </c>
      <c r="Z213" s="27">
        <f t="shared" si="16"/>
        <v>0.2551435174</v>
      </c>
      <c r="AA213" s="27">
        <f t="shared" si="17"/>
        <v>-0.1117816133</v>
      </c>
      <c r="AB213" s="31">
        <f t="shared" si="18"/>
        <v>1.541373272</v>
      </c>
      <c r="AC213" s="31">
        <f t="shared" si="19"/>
        <v>-0.542486621</v>
      </c>
      <c r="AD213" s="31">
        <f t="shared" si="20"/>
        <v>-0.6487627981</v>
      </c>
      <c r="AE213" s="31">
        <f t="shared" si="21"/>
        <v>1.317458594</v>
      </c>
      <c r="AF213" s="31">
        <f t="shared" si="22"/>
        <v>-0.6165933452</v>
      </c>
      <c r="AG213" s="23"/>
    </row>
    <row r="214">
      <c r="A214" s="29">
        <v>3374.0</v>
      </c>
      <c r="B214" s="30">
        <v>2587.0</v>
      </c>
      <c r="C214" s="14">
        <v>24.0</v>
      </c>
      <c r="D214" s="15">
        <v>26.0</v>
      </c>
      <c r="E214" s="16">
        <v>32.0</v>
      </c>
      <c r="F214" s="17">
        <v>50.0</v>
      </c>
      <c r="G214" s="18">
        <v>194.0</v>
      </c>
      <c r="H214" s="19">
        <v>23.0</v>
      </c>
      <c r="I214" s="20">
        <v>59.0</v>
      </c>
      <c r="J214" s="21">
        <v>83.0</v>
      </c>
      <c r="K214" s="22">
        <v>53.0</v>
      </c>
      <c r="L214" s="75">
        <f t="shared" si="2"/>
        <v>0.6764705882</v>
      </c>
      <c r="M214" s="62">
        <f t="shared" si="3"/>
        <v>194</v>
      </c>
      <c r="N214" s="63">
        <f t="shared" si="4"/>
        <v>194</v>
      </c>
      <c r="O214" s="63">
        <f t="shared" si="5"/>
        <v>103</v>
      </c>
      <c r="P214" s="63">
        <f t="shared" si="6"/>
        <v>73</v>
      </c>
      <c r="Q214" s="63">
        <f t="shared" si="7"/>
        <v>174</v>
      </c>
      <c r="R214" s="65">
        <f t="shared" si="8"/>
        <v>0.4147727273</v>
      </c>
      <c r="S214" s="65">
        <f t="shared" si="9"/>
        <v>0.4908088235</v>
      </c>
      <c r="T214" s="66">
        <f t="shared" si="10"/>
        <v>0.527173913</v>
      </c>
      <c r="U214" s="23">
        <f t="shared" si="11"/>
        <v>0.6764705882</v>
      </c>
      <c r="V214" s="27">
        <f t="shared" si="12"/>
        <v>0.5281769886</v>
      </c>
      <c r="W214" s="27">
        <f t="shared" si="13"/>
        <v>0.7536117185</v>
      </c>
      <c r="X214" s="27">
        <f t="shared" si="14"/>
        <v>-0.2277292952</v>
      </c>
      <c r="Y214" s="27">
        <f t="shared" si="15"/>
        <v>-0.159348334</v>
      </c>
      <c r="Z214" s="27">
        <f t="shared" si="16"/>
        <v>0.2653321521</v>
      </c>
      <c r="AA214" s="27">
        <f t="shared" si="17"/>
        <v>-0.108760127</v>
      </c>
      <c r="AB214" s="31">
        <f t="shared" si="18"/>
        <v>1.533404876</v>
      </c>
      <c r="AC214" s="31">
        <f t="shared" si="19"/>
        <v>-0.5514643459</v>
      </c>
      <c r="AD214" s="31">
        <f t="shared" si="20"/>
        <v>-0.6656532527</v>
      </c>
      <c r="AE214" s="31">
        <f t="shared" si="21"/>
        <v>1.298441491</v>
      </c>
      <c r="AF214" s="31">
        <f t="shared" si="22"/>
        <v>-0.6380230741</v>
      </c>
      <c r="AG214" s="23"/>
    </row>
    <row r="215">
      <c r="A215" s="29">
        <v>3382.0</v>
      </c>
      <c r="B215" s="30">
        <v>2189.0</v>
      </c>
      <c r="C215" s="14">
        <v>20.0</v>
      </c>
      <c r="D215" s="15">
        <v>26.0</v>
      </c>
      <c r="E215" s="16">
        <v>43.0</v>
      </c>
      <c r="F215" s="17">
        <v>46.0</v>
      </c>
      <c r="G215" s="18">
        <v>193.0</v>
      </c>
      <c r="H215" s="19">
        <v>26.0</v>
      </c>
      <c r="I215" s="20">
        <v>49.0</v>
      </c>
      <c r="J215" s="21">
        <v>52.0</v>
      </c>
      <c r="K215" s="22">
        <v>35.0</v>
      </c>
      <c r="L215" s="75">
        <f t="shared" si="2"/>
        <v>0.687755102</v>
      </c>
      <c r="M215" s="62">
        <f t="shared" si="3"/>
        <v>193</v>
      </c>
      <c r="N215" s="63">
        <f t="shared" si="4"/>
        <v>193</v>
      </c>
      <c r="O215" s="63">
        <f t="shared" si="5"/>
        <v>81</v>
      </c>
      <c r="P215" s="63">
        <f t="shared" si="6"/>
        <v>72</v>
      </c>
      <c r="Q215" s="63">
        <f t="shared" si="7"/>
        <v>144</v>
      </c>
      <c r="R215" s="65">
        <f t="shared" si="8"/>
        <v>0.4705882353</v>
      </c>
      <c r="S215" s="65">
        <f t="shared" si="9"/>
        <v>0.5408163265</v>
      </c>
      <c r="T215" s="66">
        <f t="shared" si="10"/>
        <v>0.5727002967</v>
      </c>
      <c r="U215" s="23">
        <f t="shared" si="11"/>
        <v>0.687755102</v>
      </c>
      <c r="V215" s="27">
        <f t="shared" si="12"/>
        <v>0.5753266743</v>
      </c>
      <c r="W215" s="27">
        <f t="shared" si="13"/>
        <v>0.8303956687</v>
      </c>
      <c r="X215" s="27">
        <f t="shared" si="14"/>
        <v>-0.2583745751</v>
      </c>
      <c r="Y215" s="27">
        <f t="shared" si="15"/>
        <v>-0.1934739025</v>
      </c>
      <c r="Z215" s="27">
        <f t="shared" si="16"/>
        <v>0.3317097104</v>
      </c>
      <c r="AA215" s="27">
        <f t="shared" si="17"/>
        <v>-0.1400011015</v>
      </c>
      <c r="AB215" s="31">
        <f t="shared" si="18"/>
        <v>1.530592274</v>
      </c>
      <c r="AC215" s="31">
        <f t="shared" si="19"/>
        <v>-0.5546270242</v>
      </c>
      <c r="AD215" s="31">
        <f t="shared" si="20"/>
        <v>-0.6704688819</v>
      </c>
      <c r="AE215" s="31">
        <f t="shared" si="21"/>
        <v>1.293049134</v>
      </c>
      <c r="AF215" s="31">
        <f t="shared" si="22"/>
        <v>-0.64405221</v>
      </c>
      <c r="AG215" s="23"/>
    </row>
    <row r="216">
      <c r="A216" s="29">
        <v>3383.0</v>
      </c>
      <c r="B216" s="30">
        <v>2452.0</v>
      </c>
      <c r="C216" s="14">
        <v>35.0</v>
      </c>
      <c r="D216" s="15">
        <v>41.0</v>
      </c>
      <c r="E216" s="16">
        <v>49.0</v>
      </c>
      <c r="F216" s="17">
        <v>95.0</v>
      </c>
      <c r="G216" s="18">
        <v>344.0</v>
      </c>
      <c r="H216" s="19">
        <v>23.0</v>
      </c>
      <c r="I216" s="20">
        <v>97.0</v>
      </c>
      <c r="J216" s="21">
        <v>166.0</v>
      </c>
      <c r="K216" s="22">
        <v>87.0</v>
      </c>
      <c r="L216" s="75">
        <f t="shared" si="2"/>
        <v>0.7001067236</v>
      </c>
      <c r="M216" s="62">
        <f t="shared" si="3"/>
        <v>347</v>
      </c>
      <c r="N216" s="63">
        <f t="shared" si="4"/>
        <v>344</v>
      </c>
      <c r="O216" s="63">
        <f t="shared" si="5"/>
        <v>163</v>
      </c>
      <c r="P216" s="63">
        <f t="shared" si="6"/>
        <v>118</v>
      </c>
      <c r="Q216" s="63">
        <f t="shared" si="7"/>
        <v>312</v>
      </c>
      <c r="R216" s="65">
        <f t="shared" si="8"/>
        <v>0.4199288256</v>
      </c>
      <c r="S216" s="65">
        <f t="shared" si="9"/>
        <v>0.4930629669</v>
      </c>
      <c r="T216" s="66">
        <f t="shared" si="10"/>
        <v>0.5243902439</v>
      </c>
      <c r="U216" s="23">
        <f t="shared" si="11"/>
        <v>0.7001067236</v>
      </c>
      <c r="V216" s="27">
        <f t="shared" si="12"/>
        <v>0.5291514238</v>
      </c>
      <c r="W216" s="27">
        <f t="shared" si="13"/>
        <v>0.7570728398</v>
      </c>
      <c r="X216" s="27">
        <f t="shared" si="14"/>
        <v>-0.2305602302</v>
      </c>
      <c r="Y216" s="27">
        <f t="shared" si="15"/>
        <v>-0.160815377</v>
      </c>
      <c r="Z216" s="27">
        <f t="shared" si="16"/>
        <v>0.2698642762</v>
      </c>
      <c r="AA216" s="27">
        <f t="shared" si="17"/>
        <v>-0.1114809591</v>
      </c>
      <c r="AB216" s="31">
        <f t="shared" si="18"/>
        <v>1.525792263</v>
      </c>
      <c r="AC216" s="31">
        <f t="shared" si="19"/>
        <v>-0.560384036</v>
      </c>
      <c r="AD216" s="31">
        <f t="shared" si="20"/>
        <v>-0.6810736498</v>
      </c>
      <c r="AE216" s="31">
        <f t="shared" si="21"/>
        <v>1.280373651</v>
      </c>
      <c r="AF216" s="31">
        <f t="shared" si="22"/>
        <v>-0.65919244</v>
      </c>
      <c r="AG216" s="23"/>
    </row>
    <row r="217">
      <c r="A217" s="29">
        <v>3385.0</v>
      </c>
      <c r="B217" s="30">
        <v>1775.0</v>
      </c>
      <c r="C217" s="14">
        <v>17.0</v>
      </c>
      <c r="D217" s="15">
        <v>18.0</v>
      </c>
      <c r="E217" s="16">
        <v>37.0</v>
      </c>
      <c r="F217" s="17">
        <v>50.0</v>
      </c>
      <c r="G217" s="18">
        <v>116.0</v>
      </c>
      <c r="H217" s="19">
        <v>28.0</v>
      </c>
      <c r="I217" s="20">
        <v>51.0</v>
      </c>
      <c r="J217" s="21">
        <v>68.0</v>
      </c>
      <c r="K217" s="22">
        <v>43.0</v>
      </c>
      <c r="L217" s="75">
        <f t="shared" si="2"/>
        <v>0.6355140187</v>
      </c>
      <c r="M217" s="62">
        <f t="shared" si="3"/>
        <v>116</v>
      </c>
      <c r="N217" s="63">
        <f t="shared" si="4"/>
        <v>116</v>
      </c>
      <c r="O217" s="63">
        <f t="shared" si="5"/>
        <v>78</v>
      </c>
      <c r="P217" s="63">
        <f t="shared" si="6"/>
        <v>78</v>
      </c>
      <c r="Q217" s="63">
        <f t="shared" si="7"/>
        <v>156</v>
      </c>
      <c r="R217" s="65">
        <f t="shared" si="8"/>
        <v>0.5</v>
      </c>
      <c r="S217" s="65">
        <f t="shared" si="9"/>
        <v>0.453271028</v>
      </c>
      <c r="T217" s="66">
        <f t="shared" si="10"/>
        <v>0.4264705882</v>
      </c>
      <c r="U217" s="23">
        <f t="shared" si="11"/>
        <v>0.6355140187</v>
      </c>
      <c r="V217" s="27">
        <f t="shared" si="12"/>
        <v>0.4279577643</v>
      </c>
      <c r="W217" s="27">
        <f t="shared" si="13"/>
        <v>0.6959743632</v>
      </c>
      <c r="X217" s="27">
        <f t="shared" si="14"/>
        <v>-0.274522986</v>
      </c>
      <c r="Y217" s="27">
        <f t="shared" si="15"/>
        <v>-0.1359060298</v>
      </c>
      <c r="Z217" s="27">
        <f t="shared" si="16"/>
        <v>0.2953896613</v>
      </c>
      <c r="AA217" s="27">
        <f t="shared" si="17"/>
        <v>-0.1580481185</v>
      </c>
      <c r="AB217" s="31">
        <f t="shared" si="18"/>
        <v>1.532167609</v>
      </c>
      <c r="AC217" s="31">
        <f t="shared" si="19"/>
        <v>-0.5520203242</v>
      </c>
      <c r="AD217" s="31">
        <f t="shared" si="20"/>
        <v>-0.668727735</v>
      </c>
      <c r="AE217" s="31">
        <f t="shared" si="21"/>
        <v>1.296806842</v>
      </c>
      <c r="AF217" s="31">
        <f t="shared" si="22"/>
        <v>-0.6381411784</v>
      </c>
      <c r="AG217" s="23"/>
    </row>
    <row r="218">
      <c r="A218" s="29">
        <v>3391.0</v>
      </c>
      <c r="B218" s="30">
        <v>2188.0</v>
      </c>
      <c r="C218" s="14">
        <v>17.0</v>
      </c>
      <c r="D218" s="15">
        <v>24.0</v>
      </c>
      <c r="E218" s="16">
        <v>19.0</v>
      </c>
      <c r="F218" s="17">
        <v>50.0</v>
      </c>
      <c r="G218" s="18">
        <v>217.0</v>
      </c>
      <c r="H218" s="19">
        <v>43.0</v>
      </c>
      <c r="I218" s="20">
        <v>53.0</v>
      </c>
      <c r="J218" s="21">
        <v>74.0</v>
      </c>
      <c r="K218" s="22">
        <v>68.0</v>
      </c>
      <c r="L218" s="75">
        <f t="shared" si="2"/>
        <v>0.6424778761</v>
      </c>
      <c r="M218" s="62">
        <f t="shared" si="3"/>
        <v>215</v>
      </c>
      <c r="N218" s="63">
        <f t="shared" si="4"/>
        <v>217</v>
      </c>
      <c r="O218" s="63">
        <f t="shared" si="5"/>
        <v>109</v>
      </c>
      <c r="P218" s="63">
        <f t="shared" si="6"/>
        <v>93</v>
      </c>
      <c r="Q218" s="63">
        <f t="shared" si="7"/>
        <v>146</v>
      </c>
      <c r="R218" s="65">
        <f t="shared" si="8"/>
        <v>0.4603960396</v>
      </c>
      <c r="S218" s="65">
        <f t="shared" si="9"/>
        <v>0.5486725664</v>
      </c>
      <c r="T218" s="66">
        <f t="shared" si="10"/>
        <v>0.5977961433</v>
      </c>
      <c r="U218" s="23">
        <f t="shared" si="11"/>
        <v>0.6424778761</v>
      </c>
      <c r="V218" s="27">
        <f t="shared" si="12"/>
        <v>0.5908523206</v>
      </c>
      <c r="W218" s="27">
        <f t="shared" si="13"/>
        <v>0.8424585212</v>
      </c>
      <c r="X218" s="27">
        <f t="shared" si="14"/>
        <v>-0.2527785911</v>
      </c>
      <c r="Y218" s="27">
        <f t="shared" si="15"/>
        <v>-0.1991357784</v>
      </c>
      <c r="Z218" s="27">
        <f t="shared" si="16"/>
        <v>0.3292396647</v>
      </c>
      <c r="AA218" s="27">
        <f t="shared" si="17"/>
        <v>-0.1340023701</v>
      </c>
      <c r="AB218" s="31">
        <f t="shared" si="18"/>
        <v>1.548104272</v>
      </c>
      <c r="AC218" s="31">
        <f t="shared" si="19"/>
        <v>-0.5339636905</v>
      </c>
      <c r="AD218" s="31">
        <f t="shared" si="20"/>
        <v>-0.6384232784</v>
      </c>
      <c r="AE218" s="31">
        <f t="shared" si="21"/>
        <v>1.330857489</v>
      </c>
      <c r="AF218" s="31">
        <f t="shared" si="22"/>
        <v>-0.5994331098</v>
      </c>
      <c r="AG218" s="23"/>
    </row>
    <row r="219">
      <c r="A219" s="29">
        <v>3392.0</v>
      </c>
      <c r="B219" s="30">
        <v>1601.0</v>
      </c>
      <c r="C219" s="14">
        <v>27.0</v>
      </c>
      <c r="D219" s="15">
        <v>15.0</v>
      </c>
      <c r="E219" s="16">
        <v>13.0</v>
      </c>
      <c r="F219" s="17">
        <v>48.0</v>
      </c>
      <c r="G219" s="18">
        <v>125.0</v>
      </c>
      <c r="H219" s="19">
        <v>31.0</v>
      </c>
      <c r="I219" s="20">
        <v>25.0</v>
      </c>
      <c r="J219" s="21">
        <v>34.0</v>
      </c>
      <c r="K219" s="22">
        <v>19.0</v>
      </c>
      <c r="L219" s="75">
        <f t="shared" si="2"/>
        <v>0.5845697329</v>
      </c>
      <c r="M219" s="62">
        <f t="shared" si="3"/>
        <v>124</v>
      </c>
      <c r="N219" s="63">
        <f t="shared" si="4"/>
        <v>125</v>
      </c>
      <c r="O219" s="63">
        <f t="shared" si="5"/>
        <v>61</v>
      </c>
      <c r="P219" s="63">
        <f t="shared" si="6"/>
        <v>79</v>
      </c>
      <c r="Q219" s="63">
        <f t="shared" si="7"/>
        <v>72</v>
      </c>
      <c r="R219" s="65">
        <f t="shared" si="8"/>
        <v>0.5642857143</v>
      </c>
      <c r="S219" s="65">
        <f t="shared" si="9"/>
        <v>0.6053412463</v>
      </c>
      <c r="T219" s="66">
        <f t="shared" si="10"/>
        <v>0.6345177665</v>
      </c>
      <c r="U219" s="23">
        <f t="shared" si="11"/>
        <v>0.5845697329</v>
      </c>
      <c r="V219" s="27">
        <f t="shared" si="12"/>
        <v>0.626237706</v>
      </c>
      <c r="W219" s="27">
        <f t="shared" si="13"/>
        <v>0.9294703661</v>
      </c>
      <c r="X219" s="27">
        <f t="shared" si="14"/>
        <v>-0.3098187985</v>
      </c>
      <c r="Y219" s="27">
        <f t="shared" si="15"/>
        <v>-0.2423948213</v>
      </c>
      <c r="Z219" s="27">
        <f t="shared" si="16"/>
        <v>0.4452117809</v>
      </c>
      <c r="AA219" s="27">
        <f t="shared" si="17"/>
        <v>-0.2013016954</v>
      </c>
      <c r="AB219" s="31">
        <f t="shared" si="18"/>
        <v>1.54912693</v>
      </c>
      <c r="AC219" s="31">
        <f t="shared" si="19"/>
        <v>-0.534372447</v>
      </c>
      <c r="AD219" s="31">
        <f t="shared" si="20"/>
        <v>-0.6388931965</v>
      </c>
      <c r="AE219" s="31">
        <f t="shared" si="21"/>
        <v>1.327608903</v>
      </c>
      <c r="AF219" s="31">
        <f t="shared" si="22"/>
        <v>-0.6061887588</v>
      </c>
      <c r="AG219" s="23"/>
    </row>
    <row r="220">
      <c r="A220" s="29">
        <v>3414.0</v>
      </c>
      <c r="B220" s="30">
        <v>1087.0</v>
      </c>
      <c r="C220" s="14">
        <v>3.0</v>
      </c>
      <c r="D220" s="15">
        <v>11.0</v>
      </c>
      <c r="E220" s="16">
        <v>8.0</v>
      </c>
      <c r="F220" s="17">
        <v>15.0</v>
      </c>
      <c r="G220" s="18">
        <v>81.0</v>
      </c>
      <c r="H220" s="19">
        <v>10.0</v>
      </c>
      <c r="I220" s="20">
        <v>30.0</v>
      </c>
      <c r="J220" s="21">
        <v>59.0</v>
      </c>
      <c r="K220" s="22">
        <v>26.0</v>
      </c>
      <c r="L220" s="75">
        <f t="shared" si="2"/>
        <v>0.7325102881</v>
      </c>
      <c r="M220" s="62">
        <f t="shared" si="3"/>
        <v>82</v>
      </c>
      <c r="N220" s="63">
        <f t="shared" si="4"/>
        <v>81</v>
      </c>
      <c r="O220" s="63">
        <f t="shared" si="5"/>
        <v>40</v>
      </c>
      <c r="P220" s="63">
        <f t="shared" si="6"/>
        <v>25</v>
      </c>
      <c r="Q220" s="63">
        <f t="shared" si="7"/>
        <v>97</v>
      </c>
      <c r="R220" s="65">
        <f t="shared" si="8"/>
        <v>0.3846153846</v>
      </c>
      <c r="S220" s="65">
        <f t="shared" si="9"/>
        <v>0.4362139918</v>
      </c>
      <c r="T220" s="66">
        <f t="shared" si="10"/>
        <v>0.4550561798</v>
      </c>
      <c r="U220" s="23">
        <f t="shared" si="11"/>
        <v>0.7325102881</v>
      </c>
      <c r="V220" s="27">
        <f t="shared" si="12"/>
        <v>0.462966179</v>
      </c>
      <c r="W220" s="27">
        <f t="shared" si="13"/>
        <v>0.6697841608</v>
      </c>
      <c r="X220" s="27">
        <f t="shared" si="14"/>
        <v>-0.2111715277</v>
      </c>
      <c r="Y220" s="27">
        <f t="shared" si="15"/>
        <v>-0.125869929</v>
      </c>
      <c r="Z220" s="27">
        <f t="shared" si="16"/>
        <v>0.2186721975</v>
      </c>
      <c r="AA220" s="27">
        <f t="shared" si="17"/>
        <v>-0.09351959675</v>
      </c>
      <c r="AB220" s="31">
        <f t="shared" si="18"/>
        <v>1.517315295</v>
      </c>
      <c r="AC220" s="31">
        <f t="shared" si="19"/>
        <v>-0.56961197</v>
      </c>
      <c r="AD220" s="31">
        <f t="shared" si="20"/>
        <v>-0.7030590052</v>
      </c>
      <c r="AE220" s="31">
        <f t="shared" si="21"/>
        <v>1.256222235</v>
      </c>
      <c r="AF220" s="31">
        <f t="shared" si="22"/>
        <v>-0.6856640689</v>
      </c>
      <c r="AG220" s="23"/>
    </row>
    <row r="221">
      <c r="A221" s="29">
        <v>3417.0</v>
      </c>
      <c r="B221" s="30">
        <v>2146.0</v>
      </c>
      <c r="C221" s="14">
        <v>17.0</v>
      </c>
      <c r="D221" s="15">
        <v>5.0</v>
      </c>
      <c r="E221" s="16">
        <v>18.0</v>
      </c>
      <c r="F221" s="17">
        <v>44.0</v>
      </c>
      <c r="G221" s="18">
        <v>96.0</v>
      </c>
      <c r="H221" s="19">
        <v>22.0</v>
      </c>
      <c r="I221" s="20">
        <v>20.0</v>
      </c>
      <c r="J221" s="21">
        <v>32.0</v>
      </c>
      <c r="K221" s="22">
        <v>22.0</v>
      </c>
      <c r="L221" s="75">
        <f t="shared" si="2"/>
        <v>0.6014492754</v>
      </c>
      <c r="M221" s="62">
        <f t="shared" si="3"/>
        <v>96</v>
      </c>
      <c r="N221" s="63">
        <f t="shared" si="4"/>
        <v>96</v>
      </c>
      <c r="O221" s="63">
        <f t="shared" si="5"/>
        <v>44</v>
      </c>
      <c r="P221" s="63">
        <f t="shared" si="6"/>
        <v>66</v>
      </c>
      <c r="Q221" s="63">
        <f t="shared" si="7"/>
        <v>70</v>
      </c>
      <c r="R221" s="65">
        <f t="shared" si="8"/>
        <v>0.6</v>
      </c>
      <c r="S221" s="65">
        <f t="shared" si="9"/>
        <v>0.5869565217</v>
      </c>
      <c r="T221" s="66">
        <f t="shared" si="10"/>
        <v>0.578313253</v>
      </c>
      <c r="U221" s="23">
        <f t="shared" si="11"/>
        <v>0.6014492754</v>
      </c>
      <c r="V221" s="27">
        <f t="shared" si="12"/>
        <v>0.5804131299</v>
      </c>
      <c r="W221" s="27">
        <f t="shared" si="13"/>
        <v>0.9012415666</v>
      </c>
      <c r="X221" s="27">
        <f t="shared" si="14"/>
        <v>-0.3294275832</v>
      </c>
      <c r="Y221" s="27">
        <f t="shared" si="15"/>
        <v>-0.2278949328</v>
      </c>
      <c r="Z221" s="27">
        <f t="shared" si="16"/>
        <v>0.4590124957</v>
      </c>
      <c r="AA221" s="27">
        <f t="shared" si="17"/>
        <v>-0.2275892906</v>
      </c>
      <c r="AB221" s="31">
        <f t="shared" si="18"/>
        <v>1.531871027</v>
      </c>
      <c r="AC221" s="31">
        <f t="shared" si="19"/>
        <v>-0.5525457667</v>
      </c>
      <c r="AD221" s="31">
        <f t="shared" si="20"/>
        <v>-0.6675843858</v>
      </c>
      <c r="AE221" s="31">
        <f t="shared" si="21"/>
        <v>1.297406202</v>
      </c>
      <c r="AF221" s="31">
        <f t="shared" si="22"/>
        <v>-0.6380254652</v>
      </c>
      <c r="AG221" s="23"/>
    </row>
    <row r="222">
      <c r="A222" s="29">
        <v>3418.0</v>
      </c>
      <c r="B222" s="30">
        <v>769.0</v>
      </c>
      <c r="C222" s="14">
        <v>8.0</v>
      </c>
      <c r="D222" s="15">
        <v>3.0</v>
      </c>
      <c r="E222" s="16">
        <v>11.0</v>
      </c>
      <c r="F222" s="17">
        <v>14.0</v>
      </c>
      <c r="G222" s="18">
        <v>40.0</v>
      </c>
      <c r="H222" s="19">
        <v>4.0</v>
      </c>
      <c r="I222" s="20">
        <v>11.0</v>
      </c>
      <c r="J222" s="21">
        <v>33.0</v>
      </c>
      <c r="K222" s="22">
        <v>14.0</v>
      </c>
      <c r="L222" s="75">
        <f t="shared" si="2"/>
        <v>0.6884057971</v>
      </c>
      <c r="M222" s="62">
        <f t="shared" si="3"/>
        <v>40</v>
      </c>
      <c r="N222" s="63">
        <f t="shared" si="4"/>
        <v>40</v>
      </c>
      <c r="O222" s="63">
        <f t="shared" si="5"/>
        <v>25</v>
      </c>
      <c r="P222" s="63">
        <f t="shared" si="6"/>
        <v>18</v>
      </c>
      <c r="Q222" s="63">
        <f t="shared" si="7"/>
        <v>55</v>
      </c>
      <c r="R222" s="65">
        <f t="shared" si="8"/>
        <v>0.4186046512</v>
      </c>
      <c r="S222" s="65">
        <f t="shared" si="9"/>
        <v>0.4202898551</v>
      </c>
      <c r="T222" s="66">
        <f t="shared" si="10"/>
        <v>0.4210526316</v>
      </c>
      <c r="U222" s="23">
        <f t="shared" si="11"/>
        <v>0.6884057971</v>
      </c>
      <c r="V222" s="27">
        <f t="shared" si="12"/>
        <v>0.4222528961</v>
      </c>
      <c r="W222" s="27">
        <f t="shared" si="13"/>
        <v>0.6453334675</v>
      </c>
      <c r="X222" s="27">
        <f t="shared" si="14"/>
        <v>-0.2298331976</v>
      </c>
      <c r="Y222" s="27">
        <f t="shared" si="15"/>
        <v>-0.1168478211</v>
      </c>
      <c r="Z222" s="27">
        <f t="shared" si="16"/>
        <v>0.2293085681</v>
      </c>
      <c r="AA222" s="27">
        <f t="shared" si="17"/>
        <v>-0.1107789949</v>
      </c>
      <c r="AB222" s="31">
        <f t="shared" si="18"/>
        <v>1.532592793</v>
      </c>
      <c r="AC222" s="31">
        <f t="shared" si="19"/>
        <v>-0.5519132707</v>
      </c>
      <c r="AD222" s="31">
        <f t="shared" si="20"/>
        <v>-0.6682841089</v>
      </c>
      <c r="AE222" s="31">
        <f t="shared" si="21"/>
        <v>1.296546622</v>
      </c>
      <c r="AF222" s="31">
        <f t="shared" si="22"/>
        <v>-0.6390421319</v>
      </c>
      <c r="AG222" s="23"/>
    </row>
    <row r="223">
      <c r="A223" s="29">
        <v>3435.0</v>
      </c>
      <c r="B223" s="30">
        <v>2794.0</v>
      </c>
      <c r="C223" s="14">
        <v>13.0</v>
      </c>
      <c r="D223" s="15">
        <v>18.0</v>
      </c>
      <c r="E223" s="16">
        <v>36.0</v>
      </c>
      <c r="F223" s="17">
        <v>62.0</v>
      </c>
      <c r="G223" s="18">
        <v>170.0</v>
      </c>
      <c r="H223" s="19">
        <v>39.0</v>
      </c>
      <c r="I223" s="20">
        <v>31.0</v>
      </c>
      <c r="J223" s="21">
        <v>48.0</v>
      </c>
      <c r="K223" s="22">
        <v>41.0</v>
      </c>
      <c r="L223" s="75">
        <f t="shared" si="2"/>
        <v>0.6222707424</v>
      </c>
      <c r="M223" s="62">
        <f t="shared" si="3"/>
        <v>170</v>
      </c>
      <c r="N223" s="63">
        <f t="shared" si="4"/>
        <v>170</v>
      </c>
      <c r="O223" s="63">
        <f t="shared" si="5"/>
        <v>72</v>
      </c>
      <c r="P223" s="63">
        <f t="shared" si="6"/>
        <v>101</v>
      </c>
      <c r="Q223" s="63">
        <f t="shared" si="7"/>
        <v>115</v>
      </c>
      <c r="R223" s="65">
        <f t="shared" si="8"/>
        <v>0.5838150289</v>
      </c>
      <c r="S223" s="65">
        <f t="shared" si="9"/>
        <v>0.5917030568</v>
      </c>
      <c r="T223" s="66">
        <f t="shared" si="10"/>
        <v>0.5964912281</v>
      </c>
      <c r="U223" s="23">
        <f t="shared" si="11"/>
        <v>0.6222707424</v>
      </c>
      <c r="V223" s="27">
        <f t="shared" si="12"/>
        <v>0.5962294883</v>
      </c>
      <c r="W223" s="27">
        <f t="shared" si="13"/>
        <v>0.9085296272</v>
      </c>
      <c r="X223" s="27">
        <f t="shared" si="14"/>
        <v>-0.32054129</v>
      </c>
      <c r="Y223" s="27">
        <f t="shared" si="15"/>
        <v>-0.2315956669</v>
      </c>
      <c r="Z223" s="27">
        <f t="shared" si="16"/>
        <v>0.4502424191</v>
      </c>
      <c r="AA223" s="27">
        <f t="shared" si="17"/>
        <v>-0.2154764752</v>
      </c>
      <c r="AB223" s="31">
        <f t="shared" si="18"/>
        <v>1.535890945</v>
      </c>
      <c r="AC223" s="31">
        <f t="shared" si="19"/>
        <v>-0.5485976454</v>
      </c>
      <c r="AD223" s="31">
        <f t="shared" si="20"/>
        <v>-0.6607416823</v>
      </c>
      <c r="AE223" s="31">
        <f t="shared" si="21"/>
        <v>1.304126504</v>
      </c>
      <c r="AF223" s="31">
        <f t="shared" si="22"/>
        <v>-0.6314245482</v>
      </c>
      <c r="AG223" s="23"/>
    </row>
    <row r="224">
      <c r="A224" s="29">
        <v>3464.0</v>
      </c>
      <c r="B224" s="30">
        <v>2203.0</v>
      </c>
      <c r="C224" s="14">
        <v>38.0</v>
      </c>
      <c r="D224" s="15">
        <v>19.0</v>
      </c>
      <c r="E224" s="16">
        <v>24.0</v>
      </c>
      <c r="F224" s="17">
        <v>75.0</v>
      </c>
      <c r="G224" s="18">
        <v>164.0</v>
      </c>
      <c r="H224" s="19">
        <v>36.0</v>
      </c>
      <c r="I224" s="20">
        <v>97.0</v>
      </c>
      <c r="J224" s="21">
        <v>76.0</v>
      </c>
      <c r="K224" s="22">
        <v>19.0</v>
      </c>
      <c r="L224" s="75">
        <f t="shared" si="2"/>
        <v>0.6587591241</v>
      </c>
      <c r="M224" s="62">
        <f t="shared" si="3"/>
        <v>162</v>
      </c>
      <c r="N224" s="63">
        <f t="shared" si="4"/>
        <v>164</v>
      </c>
      <c r="O224" s="63">
        <f t="shared" si="5"/>
        <v>76</v>
      </c>
      <c r="P224" s="63">
        <f t="shared" si="6"/>
        <v>111</v>
      </c>
      <c r="Q224" s="63">
        <f t="shared" si="7"/>
        <v>197</v>
      </c>
      <c r="R224" s="65">
        <f t="shared" si="8"/>
        <v>0.5935828877</v>
      </c>
      <c r="S224" s="65">
        <f t="shared" si="9"/>
        <v>0.5018248175</v>
      </c>
      <c r="T224" s="66">
        <f t="shared" si="10"/>
        <v>0.4542936288</v>
      </c>
      <c r="U224" s="23">
        <f t="shared" si="11"/>
        <v>0.6587591241</v>
      </c>
      <c r="V224" s="27">
        <f t="shared" si="12"/>
        <v>0.4486045665</v>
      </c>
      <c r="W224" s="27">
        <f t="shared" si="13"/>
        <v>0.770526211</v>
      </c>
      <c r="X224" s="27">
        <f t="shared" si="14"/>
        <v>-0.3259042935</v>
      </c>
      <c r="Y224" s="27">
        <f t="shared" si="15"/>
        <v>-0.1665816174</v>
      </c>
      <c r="Z224" s="27">
        <f t="shared" si="16"/>
        <v>0.3882404961</v>
      </c>
      <c r="AA224" s="27">
        <f t="shared" si="17"/>
        <v>-0.2227471038</v>
      </c>
      <c r="AB224" s="31">
        <f t="shared" si="18"/>
        <v>1.546785345</v>
      </c>
      <c r="AC224" s="31">
        <f t="shared" si="19"/>
        <v>-0.5394616958</v>
      </c>
      <c r="AD224" s="31">
        <f t="shared" si="20"/>
        <v>-0.6388982198</v>
      </c>
      <c r="AE224" s="31">
        <f t="shared" si="21"/>
        <v>1.322467664</v>
      </c>
      <c r="AF224" s="31">
        <f t="shared" si="22"/>
        <v>-0.6160459907</v>
      </c>
      <c r="AG224" s="23"/>
    </row>
    <row r="225">
      <c r="A225" s="29">
        <v>3540.0</v>
      </c>
      <c r="B225" s="30">
        <v>539.0</v>
      </c>
      <c r="C225" s="14">
        <v>13.0</v>
      </c>
      <c r="D225" s="15">
        <v>13.0</v>
      </c>
      <c r="E225" s="16">
        <v>22.0</v>
      </c>
      <c r="F225" s="17">
        <v>2.0</v>
      </c>
      <c r="G225" s="18">
        <v>32.0</v>
      </c>
      <c r="H225" s="19">
        <v>4.0</v>
      </c>
      <c r="I225" s="20">
        <v>12.0</v>
      </c>
      <c r="J225" s="21">
        <v>26.0</v>
      </c>
      <c r="K225" s="22">
        <v>10.0</v>
      </c>
      <c r="L225" s="75">
        <f t="shared" si="2"/>
        <v>0.6865671642</v>
      </c>
      <c r="M225" s="62">
        <f t="shared" si="3"/>
        <v>32</v>
      </c>
      <c r="N225" s="63">
        <f t="shared" si="4"/>
        <v>32</v>
      </c>
      <c r="O225" s="63">
        <f t="shared" si="5"/>
        <v>36</v>
      </c>
      <c r="P225" s="63">
        <f t="shared" si="6"/>
        <v>6</v>
      </c>
      <c r="Q225" s="63">
        <f t="shared" si="7"/>
        <v>60</v>
      </c>
      <c r="R225" s="65">
        <f t="shared" si="8"/>
        <v>0.1428571429</v>
      </c>
      <c r="S225" s="65">
        <f t="shared" si="9"/>
        <v>0.2835820896</v>
      </c>
      <c r="T225" s="66">
        <f t="shared" si="10"/>
        <v>0.347826087</v>
      </c>
      <c r="U225" s="23">
        <f t="shared" si="11"/>
        <v>0.6865671642</v>
      </c>
      <c r="V225" s="27">
        <f t="shared" si="12"/>
        <v>0.3487651165</v>
      </c>
      <c r="W225" s="27">
        <f t="shared" si="13"/>
        <v>0.435425721</v>
      </c>
      <c r="X225" s="27">
        <f t="shared" si="14"/>
        <v>-0.07843513886</v>
      </c>
      <c r="Y225" s="27">
        <f t="shared" si="15"/>
        <v>-0.05319617431</v>
      </c>
      <c r="Z225" s="27">
        <f t="shared" si="16"/>
        <v>0.05280172172</v>
      </c>
      <c r="AA225" s="27">
        <f t="shared" si="17"/>
        <v>-0.01290188722</v>
      </c>
      <c r="AB225" s="31">
        <f t="shared" si="18"/>
        <v>1.53213728</v>
      </c>
      <c r="AC225" s="31">
        <f t="shared" si="19"/>
        <v>-0.5556191785</v>
      </c>
      <c r="AD225" s="31">
        <f t="shared" si="20"/>
        <v>-0.6731660108</v>
      </c>
      <c r="AE225" s="31">
        <f t="shared" si="21"/>
        <v>1.280189613</v>
      </c>
      <c r="AF225" s="31">
        <f t="shared" si="22"/>
        <v>-0.6782049195</v>
      </c>
      <c r="AG225" s="23"/>
    </row>
    <row r="226">
      <c r="A226" s="29">
        <v>3544.0</v>
      </c>
      <c r="B226" s="30">
        <v>1352.0</v>
      </c>
      <c r="C226" s="14">
        <v>10.0</v>
      </c>
      <c r="D226" s="15">
        <v>21.0</v>
      </c>
      <c r="E226" s="16">
        <v>15.0</v>
      </c>
      <c r="F226" s="17">
        <v>20.0</v>
      </c>
      <c r="G226" s="18">
        <v>87.0</v>
      </c>
      <c r="H226" s="19">
        <v>11.0</v>
      </c>
      <c r="I226" s="20">
        <v>23.0</v>
      </c>
      <c r="J226" s="21">
        <v>42.0</v>
      </c>
      <c r="K226" s="22">
        <v>34.0</v>
      </c>
      <c r="L226" s="75">
        <f t="shared" si="2"/>
        <v>0.6349809886</v>
      </c>
      <c r="M226" s="62">
        <f t="shared" si="3"/>
        <v>85</v>
      </c>
      <c r="N226" s="63">
        <f t="shared" si="4"/>
        <v>87</v>
      </c>
      <c r="O226" s="63">
        <f t="shared" si="5"/>
        <v>65</v>
      </c>
      <c r="P226" s="63">
        <f t="shared" si="6"/>
        <v>31</v>
      </c>
      <c r="Q226" s="63">
        <f t="shared" si="7"/>
        <v>80</v>
      </c>
      <c r="R226" s="65">
        <f t="shared" si="8"/>
        <v>0.3229166667</v>
      </c>
      <c r="S226" s="65">
        <f t="shared" si="9"/>
        <v>0.4486692015</v>
      </c>
      <c r="T226" s="66">
        <f t="shared" si="10"/>
        <v>0.5209580838</v>
      </c>
      <c r="U226" s="23">
        <f t="shared" si="11"/>
        <v>0.6349809886</v>
      </c>
      <c r="V226" s="27">
        <f t="shared" si="12"/>
        <v>0.5064364986</v>
      </c>
      <c r="W226" s="27">
        <f t="shared" si="13"/>
        <v>0.6889084951</v>
      </c>
      <c r="X226" s="27">
        <f t="shared" si="14"/>
        <v>-0.1772960951</v>
      </c>
      <c r="Y226" s="27">
        <f t="shared" si="15"/>
        <v>-0.1331604707</v>
      </c>
      <c r="Z226" s="27">
        <f t="shared" si="16"/>
        <v>0.1888356751</v>
      </c>
      <c r="AA226" s="27">
        <f t="shared" si="17"/>
        <v>-0.06592197998</v>
      </c>
      <c r="AB226" s="31">
        <f t="shared" si="18"/>
        <v>1.567814501</v>
      </c>
      <c r="AC226" s="31">
        <f t="shared" si="19"/>
        <v>-0.5040759016</v>
      </c>
      <c r="AD226" s="31">
        <f t="shared" si="20"/>
        <v>-0.5893516997</v>
      </c>
      <c r="AE226" s="31">
        <f t="shared" si="21"/>
        <v>1.403598718</v>
      </c>
      <c r="AF226" s="31">
        <f t="shared" si="22"/>
        <v>-0.4929303205</v>
      </c>
      <c r="AG226" s="23"/>
    </row>
    <row r="227">
      <c r="A227" s="29">
        <v>3546.0</v>
      </c>
      <c r="B227" s="30">
        <v>3305.0</v>
      </c>
      <c r="C227" s="14">
        <v>28.0</v>
      </c>
      <c r="D227" s="15">
        <v>17.0</v>
      </c>
      <c r="E227" s="16">
        <v>37.0</v>
      </c>
      <c r="F227" s="17">
        <v>66.0</v>
      </c>
      <c r="G227" s="18">
        <v>161.0</v>
      </c>
      <c r="H227" s="19">
        <v>44.0</v>
      </c>
      <c r="I227" s="20">
        <v>35.0</v>
      </c>
      <c r="J227" s="21">
        <v>62.0</v>
      </c>
      <c r="K227" s="22">
        <v>32.0</v>
      </c>
      <c r="L227" s="75">
        <f t="shared" si="2"/>
        <v>0.612033195</v>
      </c>
      <c r="M227" s="62">
        <f t="shared" si="3"/>
        <v>161</v>
      </c>
      <c r="N227" s="63">
        <f t="shared" si="4"/>
        <v>161</v>
      </c>
      <c r="O227" s="63">
        <f t="shared" si="5"/>
        <v>77</v>
      </c>
      <c r="P227" s="63">
        <f t="shared" si="6"/>
        <v>110</v>
      </c>
      <c r="Q227" s="63">
        <f t="shared" si="7"/>
        <v>134</v>
      </c>
      <c r="R227" s="65">
        <f t="shared" si="8"/>
        <v>0.5882352941</v>
      </c>
      <c r="S227" s="65">
        <f t="shared" si="9"/>
        <v>0.5622406639</v>
      </c>
      <c r="T227" s="66">
        <f t="shared" si="10"/>
        <v>0.5457627119</v>
      </c>
      <c r="U227" s="23">
        <f t="shared" si="11"/>
        <v>0.612033195</v>
      </c>
      <c r="V227" s="27">
        <f t="shared" si="12"/>
        <v>0.5485990899</v>
      </c>
      <c r="W227" s="27">
        <f t="shared" si="13"/>
        <v>0.8632916374</v>
      </c>
      <c r="X227" s="27">
        <f t="shared" si="14"/>
        <v>-0.3229682188</v>
      </c>
      <c r="Y227" s="27">
        <f t="shared" si="15"/>
        <v>-0.2091063923</v>
      </c>
      <c r="Z227" s="27">
        <f t="shared" si="16"/>
        <v>0.4310629105</v>
      </c>
      <c r="AA227" s="27">
        <f t="shared" si="17"/>
        <v>-0.2187517211</v>
      </c>
      <c r="AB227" s="31">
        <f t="shared" si="18"/>
        <v>1.530403819</v>
      </c>
      <c r="AC227" s="31">
        <f t="shared" si="19"/>
        <v>-0.5538678147</v>
      </c>
      <c r="AD227" s="31">
        <f t="shared" si="20"/>
        <v>-0.6704618969</v>
      </c>
      <c r="AE227" s="31">
        <f t="shared" si="21"/>
        <v>1.294792696</v>
      </c>
      <c r="AF227" s="31">
        <f t="shared" si="22"/>
        <v>-0.6403896065</v>
      </c>
      <c r="AG227" s="23"/>
    </row>
    <row r="228">
      <c r="A228" s="29">
        <v>3547.0</v>
      </c>
      <c r="B228" s="30">
        <v>2029.0</v>
      </c>
      <c r="C228" s="14">
        <v>22.0</v>
      </c>
      <c r="D228" s="15">
        <v>23.0</v>
      </c>
      <c r="E228" s="16">
        <v>24.0</v>
      </c>
      <c r="F228" s="17">
        <v>51.0</v>
      </c>
      <c r="G228" s="18">
        <v>134.0</v>
      </c>
      <c r="H228" s="19">
        <v>16.0</v>
      </c>
      <c r="I228" s="20">
        <v>55.0</v>
      </c>
      <c r="J228" s="21">
        <v>51.0</v>
      </c>
      <c r="K228" s="22">
        <v>40.0</v>
      </c>
      <c r="L228" s="75">
        <f t="shared" si="2"/>
        <v>0.6346153846</v>
      </c>
      <c r="M228" s="62">
        <f t="shared" si="3"/>
        <v>134</v>
      </c>
      <c r="N228" s="63">
        <f t="shared" si="4"/>
        <v>134</v>
      </c>
      <c r="O228" s="63">
        <f t="shared" si="5"/>
        <v>85</v>
      </c>
      <c r="P228" s="63">
        <f t="shared" si="6"/>
        <v>67</v>
      </c>
      <c r="Q228" s="63">
        <f t="shared" si="7"/>
        <v>130</v>
      </c>
      <c r="R228" s="65">
        <f t="shared" si="8"/>
        <v>0.4407894737</v>
      </c>
      <c r="S228" s="65">
        <f t="shared" si="9"/>
        <v>0.4831730769</v>
      </c>
      <c r="T228" s="66">
        <f t="shared" si="10"/>
        <v>0.5075757576</v>
      </c>
      <c r="U228" s="23">
        <f t="shared" si="11"/>
        <v>0.6346153846</v>
      </c>
      <c r="V228" s="27">
        <f t="shared" si="12"/>
        <v>0.5052721311</v>
      </c>
      <c r="W228" s="27">
        <f t="shared" si="13"/>
        <v>0.7418874221</v>
      </c>
      <c r="X228" s="27">
        <f t="shared" si="14"/>
        <v>-0.242013685</v>
      </c>
      <c r="Y228" s="27">
        <f t="shared" si="15"/>
        <v>-0.154428786</v>
      </c>
      <c r="Z228" s="27">
        <f t="shared" si="16"/>
        <v>0.2775883703</v>
      </c>
      <c r="AA228" s="27">
        <f t="shared" si="17"/>
        <v>-0.1228320644</v>
      </c>
      <c r="AB228" s="31">
        <f t="shared" si="18"/>
        <v>1.5402163</v>
      </c>
      <c r="AC228" s="31">
        <f t="shared" si="19"/>
        <v>-0.5438198343</v>
      </c>
      <c r="AD228" s="31">
        <f t="shared" si="20"/>
        <v>-0.651621782</v>
      </c>
      <c r="AE228" s="31">
        <f t="shared" si="21"/>
        <v>1.3141851</v>
      </c>
      <c r="AF228" s="31">
        <f t="shared" si="22"/>
        <v>-0.6203361617</v>
      </c>
      <c r="AG228" s="23"/>
    </row>
    <row r="229">
      <c r="A229" s="29">
        <v>3557.0</v>
      </c>
      <c r="B229" s="30">
        <v>2063.0</v>
      </c>
      <c r="C229" s="14">
        <v>18.0</v>
      </c>
      <c r="D229" s="15">
        <v>16.0</v>
      </c>
      <c r="E229" s="16">
        <v>27.0</v>
      </c>
      <c r="F229" s="17">
        <v>36.0</v>
      </c>
      <c r="G229" s="18">
        <v>127.0</v>
      </c>
      <c r="H229" s="19">
        <v>27.0</v>
      </c>
      <c r="I229" s="20">
        <v>19.0</v>
      </c>
      <c r="J229" s="21">
        <v>57.0</v>
      </c>
      <c r="K229" s="22">
        <v>32.0</v>
      </c>
      <c r="L229" s="75">
        <f t="shared" si="2"/>
        <v>0.6406685237</v>
      </c>
      <c r="M229" s="62">
        <f t="shared" si="3"/>
        <v>127</v>
      </c>
      <c r="N229" s="63">
        <f t="shared" si="4"/>
        <v>127</v>
      </c>
      <c r="O229" s="63">
        <f t="shared" si="5"/>
        <v>66</v>
      </c>
      <c r="P229" s="63">
        <f t="shared" si="6"/>
        <v>63</v>
      </c>
      <c r="Q229" s="63">
        <f t="shared" si="7"/>
        <v>103</v>
      </c>
      <c r="R229" s="65">
        <f t="shared" si="8"/>
        <v>0.488372093</v>
      </c>
      <c r="S229" s="65">
        <f t="shared" si="9"/>
        <v>0.5292479109</v>
      </c>
      <c r="T229" s="66">
        <f t="shared" si="10"/>
        <v>0.552173913</v>
      </c>
      <c r="U229" s="23">
        <f t="shared" si="11"/>
        <v>0.6406685237</v>
      </c>
      <c r="V229" s="27">
        <f t="shared" si="12"/>
        <v>0.5503788429</v>
      </c>
      <c r="W229" s="27">
        <f t="shared" si="13"/>
        <v>0.8126329611</v>
      </c>
      <c r="X229" s="27">
        <f t="shared" si="14"/>
        <v>-0.2681387305</v>
      </c>
      <c r="Y229" s="27">
        <f t="shared" si="15"/>
        <v>-0.1852853613</v>
      </c>
      <c r="Z229" s="27">
        <f t="shared" si="16"/>
        <v>0.3368816203</v>
      </c>
      <c r="AA229" s="27">
        <f t="shared" si="17"/>
        <v>-0.1507825208</v>
      </c>
      <c r="AB229" s="31">
        <f t="shared" si="18"/>
        <v>1.538840333</v>
      </c>
      <c r="AC229" s="31">
        <f t="shared" si="19"/>
        <v>-0.5453703522</v>
      </c>
      <c r="AD229" s="31">
        <f t="shared" si="20"/>
        <v>-0.6550806708</v>
      </c>
      <c r="AE229" s="31">
        <f t="shared" si="21"/>
        <v>1.310313802</v>
      </c>
      <c r="AF229" s="31">
        <f t="shared" si="22"/>
        <v>-0.6246662049</v>
      </c>
      <c r="AG229" s="23"/>
    </row>
    <row r="230">
      <c r="A230" s="29">
        <v>3565.0</v>
      </c>
      <c r="B230" s="30">
        <v>2787.0</v>
      </c>
      <c r="C230" s="14">
        <v>19.0</v>
      </c>
      <c r="D230" s="15">
        <v>22.0</v>
      </c>
      <c r="E230" s="16">
        <v>42.0</v>
      </c>
      <c r="F230" s="17">
        <v>38.0</v>
      </c>
      <c r="G230" s="18">
        <v>129.0</v>
      </c>
      <c r="H230" s="19">
        <v>27.0</v>
      </c>
      <c r="I230" s="20">
        <v>37.0</v>
      </c>
      <c r="J230" s="21">
        <v>64.0</v>
      </c>
      <c r="K230" s="22">
        <v>53.0</v>
      </c>
      <c r="L230" s="75">
        <f t="shared" si="2"/>
        <v>0.6310904872</v>
      </c>
      <c r="M230" s="62">
        <f t="shared" si="3"/>
        <v>129</v>
      </c>
      <c r="N230" s="63">
        <f t="shared" si="4"/>
        <v>129</v>
      </c>
      <c r="O230" s="63">
        <f t="shared" si="5"/>
        <v>94</v>
      </c>
      <c r="P230" s="63">
        <f t="shared" si="6"/>
        <v>65</v>
      </c>
      <c r="Q230" s="63">
        <f t="shared" si="7"/>
        <v>143</v>
      </c>
      <c r="R230" s="65">
        <f t="shared" si="8"/>
        <v>0.4088050314</v>
      </c>
      <c r="S230" s="65">
        <f t="shared" si="9"/>
        <v>0.4501160093</v>
      </c>
      <c r="T230" s="66">
        <f t="shared" si="10"/>
        <v>0.4742647059</v>
      </c>
      <c r="U230" s="23">
        <f t="shared" si="11"/>
        <v>0.6310904872</v>
      </c>
      <c r="V230" s="27">
        <f t="shared" si="12"/>
        <v>0.4719069635</v>
      </c>
      <c r="W230" s="27">
        <f t="shared" si="13"/>
        <v>0.691129994</v>
      </c>
      <c r="X230" s="27">
        <f t="shared" si="14"/>
        <v>-0.2244527558</v>
      </c>
      <c r="Y230" s="27">
        <f t="shared" si="15"/>
        <v>-0.1340206511</v>
      </c>
      <c r="Z230" s="27">
        <f t="shared" si="16"/>
        <v>0.2398324907</v>
      </c>
      <c r="AA230" s="27">
        <f t="shared" si="17"/>
        <v>-0.1056529885</v>
      </c>
      <c r="AB230" s="31">
        <f t="shared" si="18"/>
        <v>1.540686672</v>
      </c>
      <c r="AC230" s="31">
        <f t="shared" si="19"/>
        <v>-0.5432785714</v>
      </c>
      <c r="AD230" s="31">
        <f t="shared" si="20"/>
        <v>-0.6498520985</v>
      </c>
      <c r="AE230" s="31">
        <f t="shared" si="21"/>
        <v>1.316181958</v>
      </c>
      <c r="AF230" s="31">
        <f t="shared" si="22"/>
        <v>-0.6180845247</v>
      </c>
      <c r="AG230" s="23"/>
    </row>
    <row r="231">
      <c r="A231" s="29">
        <v>3576.0</v>
      </c>
      <c r="B231" s="30">
        <v>2447.0</v>
      </c>
      <c r="C231" s="14">
        <v>23.0</v>
      </c>
      <c r="D231" s="15">
        <v>28.0</v>
      </c>
      <c r="E231" s="16">
        <v>44.0</v>
      </c>
      <c r="F231" s="17">
        <v>34.0</v>
      </c>
      <c r="G231" s="18">
        <v>167.0</v>
      </c>
      <c r="H231" s="19">
        <v>30.0</v>
      </c>
      <c r="I231" s="20">
        <v>57.0</v>
      </c>
      <c r="J231" s="21">
        <v>91.0</v>
      </c>
      <c r="K231" s="22">
        <v>60.0</v>
      </c>
      <c r="L231" s="75">
        <f t="shared" si="2"/>
        <v>0.6722846442</v>
      </c>
      <c r="M231" s="62">
        <f t="shared" si="3"/>
        <v>167</v>
      </c>
      <c r="N231" s="63">
        <f t="shared" si="4"/>
        <v>167</v>
      </c>
      <c r="O231" s="63">
        <f t="shared" si="5"/>
        <v>111</v>
      </c>
      <c r="P231" s="63">
        <f t="shared" si="6"/>
        <v>64</v>
      </c>
      <c r="Q231" s="63">
        <f t="shared" si="7"/>
        <v>192</v>
      </c>
      <c r="R231" s="65">
        <f t="shared" si="8"/>
        <v>0.3657142857</v>
      </c>
      <c r="S231" s="65">
        <f t="shared" si="9"/>
        <v>0.4325842697</v>
      </c>
      <c r="T231" s="66">
        <f t="shared" si="10"/>
        <v>0.4651810585</v>
      </c>
      <c r="U231" s="23">
        <f t="shared" si="11"/>
        <v>0.6722846442</v>
      </c>
      <c r="V231" s="27">
        <f t="shared" si="12"/>
        <v>0.46634597</v>
      </c>
      <c r="W231" s="27">
        <f t="shared" si="13"/>
        <v>0.6642109091</v>
      </c>
      <c r="X231" s="27">
        <f t="shared" si="14"/>
        <v>-0.2007939555</v>
      </c>
      <c r="Y231" s="27">
        <f t="shared" si="15"/>
        <v>-0.1237839251</v>
      </c>
      <c r="Z231" s="27">
        <f t="shared" si="16"/>
        <v>0.2061958755</v>
      </c>
      <c r="AA231" s="27">
        <f t="shared" si="17"/>
        <v>-0.08455380811</v>
      </c>
      <c r="AB231" s="31">
        <f t="shared" si="18"/>
        <v>1.532755683</v>
      </c>
      <c r="AC231" s="31">
        <f t="shared" si="19"/>
        <v>-0.552231277</v>
      </c>
      <c r="AD231" s="31">
        <f t="shared" si="20"/>
        <v>-0.6677144441</v>
      </c>
      <c r="AE231" s="31">
        <f t="shared" si="21"/>
        <v>1.296005383</v>
      </c>
      <c r="AF231" s="31">
        <f t="shared" si="22"/>
        <v>-0.6409022923</v>
      </c>
      <c r="AG231" s="23"/>
    </row>
    <row r="232">
      <c r="A232" s="29">
        <v>3587.0</v>
      </c>
      <c r="B232" s="30">
        <v>2391.0</v>
      </c>
      <c r="C232" s="14">
        <v>43.0</v>
      </c>
      <c r="D232" s="15">
        <v>27.0</v>
      </c>
      <c r="E232" s="16">
        <v>24.0</v>
      </c>
      <c r="F232" s="17">
        <v>48.0</v>
      </c>
      <c r="G232" s="18">
        <v>143.0</v>
      </c>
      <c r="H232" s="19">
        <v>20.0</v>
      </c>
      <c r="I232" s="20">
        <v>63.0</v>
      </c>
      <c r="J232" s="21">
        <v>72.0</v>
      </c>
      <c r="K232" s="22">
        <v>32.0</v>
      </c>
      <c r="L232" s="75">
        <f t="shared" si="2"/>
        <v>0.6398305085</v>
      </c>
      <c r="M232" s="62">
        <f t="shared" si="3"/>
        <v>143</v>
      </c>
      <c r="N232" s="63">
        <f t="shared" si="4"/>
        <v>143</v>
      </c>
      <c r="O232" s="63">
        <f t="shared" si="5"/>
        <v>102</v>
      </c>
      <c r="P232" s="63">
        <f t="shared" si="6"/>
        <v>68</v>
      </c>
      <c r="Q232" s="63">
        <f t="shared" si="7"/>
        <v>159</v>
      </c>
      <c r="R232" s="65">
        <f t="shared" si="8"/>
        <v>0.4</v>
      </c>
      <c r="S232" s="65">
        <f t="shared" si="9"/>
        <v>0.4470338983</v>
      </c>
      <c r="T232" s="66">
        <f t="shared" si="10"/>
        <v>0.4735099338</v>
      </c>
      <c r="U232" s="23">
        <f t="shared" si="11"/>
        <v>0.6398305085</v>
      </c>
      <c r="V232" s="27">
        <f t="shared" si="12"/>
        <v>0.4715677207</v>
      </c>
      <c r="W232" s="27">
        <f t="shared" si="13"/>
        <v>0.6863975711</v>
      </c>
      <c r="X232" s="27">
        <f t="shared" si="14"/>
        <v>-0.2196183888</v>
      </c>
      <c r="Y232" s="27">
        <f t="shared" si="15"/>
        <v>-0.1321915568</v>
      </c>
      <c r="Z232" s="27">
        <f t="shared" si="16"/>
        <v>0.2330600169</v>
      </c>
      <c r="AA232" s="27">
        <f t="shared" si="17"/>
        <v>-0.1011507958</v>
      </c>
      <c r="AB232" s="31">
        <f t="shared" si="18"/>
        <v>1.539793261</v>
      </c>
      <c r="AC232" s="31">
        <f t="shared" si="19"/>
        <v>-0.5441904393</v>
      </c>
      <c r="AD232" s="31">
        <f t="shared" si="20"/>
        <v>-0.6517703959</v>
      </c>
      <c r="AE232" s="31">
        <f t="shared" si="21"/>
        <v>1.31423048</v>
      </c>
      <c r="AF232" s="31">
        <f t="shared" si="22"/>
        <v>-0.6200536423</v>
      </c>
      <c r="AG232" s="23"/>
    </row>
    <row r="233">
      <c r="A233" s="29">
        <v>3588.0</v>
      </c>
      <c r="B233" s="30">
        <v>2956.0</v>
      </c>
      <c r="C233" s="14">
        <v>28.0</v>
      </c>
      <c r="D233" s="15">
        <v>28.0</v>
      </c>
      <c r="E233" s="16">
        <v>38.0</v>
      </c>
      <c r="F233" s="17">
        <v>55.0</v>
      </c>
      <c r="G233" s="18">
        <v>150.0</v>
      </c>
      <c r="H233" s="19">
        <v>33.0</v>
      </c>
      <c r="I233" s="20">
        <v>38.0</v>
      </c>
      <c r="J233" s="21">
        <v>53.0</v>
      </c>
      <c r="K233" s="22">
        <v>65.0</v>
      </c>
      <c r="L233" s="75">
        <f t="shared" si="2"/>
        <v>0.5717213115</v>
      </c>
      <c r="M233" s="62">
        <f t="shared" si="3"/>
        <v>146</v>
      </c>
      <c r="N233" s="63">
        <f t="shared" si="4"/>
        <v>150</v>
      </c>
      <c r="O233" s="63">
        <f t="shared" si="5"/>
        <v>121</v>
      </c>
      <c r="P233" s="63">
        <f t="shared" si="6"/>
        <v>88</v>
      </c>
      <c r="Q233" s="63">
        <f t="shared" si="7"/>
        <v>129</v>
      </c>
      <c r="R233" s="65">
        <f t="shared" si="8"/>
        <v>0.4210526316</v>
      </c>
      <c r="S233" s="65">
        <f t="shared" si="9"/>
        <v>0.487704918</v>
      </c>
      <c r="T233" s="66">
        <f t="shared" si="10"/>
        <v>0.5376344086</v>
      </c>
      <c r="U233" s="23">
        <f t="shared" si="11"/>
        <v>0.5717213115</v>
      </c>
      <c r="V233" s="27">
        <f t="shared" si="12"/>
        <v>0.5209678156</v>
      </c>
      <c r="W233" s="27">
        <f t="shared" si="13"/>
        <v>0.7488458312</v>
      </c>
      <c r="X233" s="27">
        <f t="shared" si="14"/>
        <v>-0.2311772514</v>
      </c>
      <c r="Y233" s="27">
        <f t="shared" si="15"/>
        <v>-0.1573392494</v>
      </c>
      <c r="Z233" s="27">
        <f t="shared" si="16"/>
        <v>0.2676460552</v>
      </c>
      <c r="AA233" s="27">
        <f t="shared" si="17"/>
        <v>-0.1120784441</v>
      </c>
      <c r="AB233" s="31">
        <f t="shared" si="18"/>
        <v>1.569622113</v>
      </c>
      <c r="AC233" s="31">
        <f t="shared" si="19"/>
        <v>-0.5094628136</v>
      </c>
      <c r="AD233" s="31">
        <f t="shared" si="20"/>
        <v>-0.5914191986</v>
      </c>
      <c r="AE233" s="31">
        <f t="shared" si="21"/>
        <v>1.384530921</v>
      </c>
      <c r="AF233" s="31">
        <f t="shared" si="22"/>
        <v>-0.5381824729</v>
      </c>
      <c r="AG233" s="23"/>
    </row>
    <row r="234">
      <c r="A234" s="29">
        <v>3602.0</v>
      </c>
      <c r="B234" s="30">
        <v>2268.0</v>
      </c>
      <c r="C234" s="14">
        <v>25.0</v>
      </c>
      <c r="D234" s="15">
        <v>21.0</v>
      </c>
      <c r="E234" s="16">
        <v>29.0</v>
      </c>
      <c r="F234" s="17">
        <v>77.0</v>
      </c>
      <c r="G234" s="18">
        <v>128.0</v>
      </c>
      <c r="H234" s="19">
        <v>23.0</v>
      </c>
      <c r="I234" s="20">
        <v>38.0</v>
      </c>
      <c r="J234" s="21">
        <v>47.0</v>
      </c>
      <c r="K234" s="22">
        <v>38.0</v>
      </c>
      <c r="L234" s="75">
        <f t="shared" si="2"/>
        <v>0.5680751174</v>
      </c>
      <c r="M234" s="62">
        <f t="shared" si="3"/>
        <v>128</v>
      </c>
      <c r="N234" s="63">
        <f t="shared" si="4"/>
        <v>128</v>
      </c>
      <c r="O234" s="63">
        <f t="shared" si="5"/>
        <v>84</v>
      </c>
      <c r="P234" s="63">
        <f t="shared" si="6"/>
        <v>100</v>
      </c>
      <c r="Q234" s="63">
        <f t="shared" si="7"/>
        <v>114</v>
      </c>
      <c r="R234" s="65">
        <f t="shared" si="8"/>
        <v>0.5434782609</v>
      </c>
      <c r="S234" s="65">
        <f t="shared" si="9"/>
        <v>0.5352112676</v>
      </c>
      <c r="T234" s="66">
        <f t="shared" si="10"/>
        <v>0.5289256198</v>
      </c>
      <c r="U234" s="23">
        <f t="shared" si="11"/>
        <v>0.5680751174</v>
      </c>
      <c r="V234" s="27">
        <f t="shared" si="12"/>
        <v>0.5313698667</v>
      </c>
      <c r="W234" s="27">
        <f t="shared" si="13"/>
        <v>0.8217893889</v>
      </c>
      <c r="X234" s="27">
        <f t="shared" si="14"/>
        <v>-0.29839455</v>
      </c>
      <c r="Y234" s="27">
        <f t="shared" si="15"/>
        <v>-0.1894843297</v>
      </c>
      <c r="Z234" s="27">
        <f t="shared" si="16"/>
        <v>0.379118302</v>
      </c>
      <c r="AA234" s="27">
        <f t="shared" si="17"/>
        <v>-0.1867298186</v>
      </c>
      <c r="AB234" s="31">
        <f t="shared" si="18"/>
        <v>1.530881713</v>
      </c>
      <c r="AC234" s="31">
        <f t="shared" si="19"/>
        <v>-0.5535433862</v>
      </c>
      <c r="AD234" s="31">
        <f t="shared" si="20"/>
        <v>-0.670022129</v>
      </c>
      <c r="AE234" s="31">
        <f t="shared" si="21"/>
        <v>1.294965752</v>
      </c>
      <c r="AF234" s="31">
        <f t="shared" si="22"/>
        <v>-0.6404677162</v>
      </c>
      <c r="AG234" s="23"/>
    </row>
    <row r="235">
      <c r="A235" s="29">
        <v>3604.0</v>
      </c>
      <c r="B235" s="30">
        <v>2505.0</v>
      </c>
      <c r="C235" s="14">
        <v>21.0</v>
      </c>
      <c r="D235" s="15">
        <v>18.0</v>
      </c>
      <c r="E235" s="16">
        <v>23.0</v>
      </c>
      <c r="F235" s="17">
        <v>40.0</v>
      </c>
      <c r="G235" s="18">
        <v>93.0</v>
      </c>
      <c r="H235" s="19">
        <v>23.0</v>
      </c>
      <c r="I235" s="20">
        <v>20.0</v>
      </c>
      <c r="J235" s="21">
        <v>24.0</v>
      </c>
      <c r="K235" s="22">
        <v>18.0</v>
      </c>
      <c r="L235" s="75">
        <f t="shared" si="2"/>
        <v>0.5714285714</v>
      </c>
      <c r="M235" s="62">
        <f t="shared" si="3"/>
        <v>92</v>
      </c>
      <c r="N235" s="63">
        <f t="shared" si="4"/>
        <v>93</v>
      </c>
      <c r="O235" s="63">
        <f t="shared" si="5"/>
        <v>57</v>
      </c>
      <c r="P235" s="63">
        <f t="shared" si="6"/>
        <v>63</v>
      </c>
      <c r="Q235" s="63">
        <f t="shared" si="7"/>
        <v>67</v>
      </c>
      <c r="R235" s="65">
        <f t="shared" si="8"/>
        <v>0.525</v>
      </c>
      <c r="S235" s="65">
        <f t="shared" si="9"/>
        <v>0.5571428571</v>
      </c>
      <c r="T235" s="66">
        <f t="shared" si="10"/>
        <v>0.58125</v>
      </c>
      <c r="U235" s="23">
        <f t="shared" si="11"/>
        <v>0.5714285714</v>
      </c>
      <c r="V235" s="27">
        <f t="shared" si="12"/>
        <v>0.5739416145</v>
      </c>
      <c r="W235" s="27">
        <f t="shared" si="13"/>
        <v>0.8554642172</v>
      </c>
      <c r="X235" s="27">
        <f t="shared" si="14"/>
        <v>-0.2882491353</v>
      </c>
      <c r="Y235" s="27">
        <f t="shared" si="15"/>
        <v>-0.2053316693</v>
      </c>
      <c r="Z235" s="27">
        <f t="shared" si="16"/>
        <v>0.3812353784</v>
      </c>
      <c r="AA235" s="27">
        <f t="shared" si="17"/>
        <v>-0.1742480506</v>
      </c>
      <c r="AB235" s="31">
        <f t="shared" si="18"/>
        <v>1.54856621</v>
      </c>
      <c r="AC235" s="31">
        <f t="shared" si="19"/>
        <v>-0.5351252377</v>
      </c>
      <c r="AD235" s="31">
        <f t="shared" si="20"/>
        <v>-0.6379448328</v>
      </c>
      <c r="AE235" s="31">
        <f t="shared" si="21"/>
        <v>1.328354748</v>
      </c>
      <c r="AF235" s="31">
        <f t="shared" si="22"/>
        <v>-0.6056767896</v>
      </c>
      <c r="AG235" s="23"/>
    </row>
    <row r="236">
      <c r="A236" s="29">
        <v>3606.0</v>
      </c>
      <c r="B236" s="30">
        <v>2948.0</v>
      </c>
      <c r="C236" s="14">
        <v>37.0</v>
      </c>
      <c r="D236" s="15">
        <v>28.0</v>
      </c>
      <c r="E236" s="16">
        <v>36.0</v>
      </c>
      <c r="F236" s="17">
        <v>79.0</v>
      </c>
      <c r="G236" s="18">
        <v>180.0</v>
      </c>
      <c r="H236" s="19">
        <v>34.0</v>
      </c>
      <c r="I236" s="20">
        <v>67.0</v>
      </c>
      <c r="J236" s="21">
        <v>65.0</v>
      </c>
      <c r="K236" s="22">
        <v>38.0</v>
      </c>
      <c r="L236" s="75">
        <f t="shared" si="2"/>
        <v>0.6170212766</v>
      </c>
      <c r="M236" s="62">
        <f t="shared" si="3"/>
        <v>180</v>
      </c>
      <c r="N236" s="63">
        <f t="shared" si="4"/>
        <v>180</v>
      </c>
      <c r="O236" s="63">
        <f t="shared" si="5"/>
        <v>103</v>
      </c>
      <c r="P236" s="63">
        <f t="shared" si="6"/>
        <v>113</v>
      </c>
      <c r="Q236" s="63">
        <f t="shared" si="7"/>
        <v>168</v>
      </c>
      <c r="R236" s="65">
        <f t="shared" si="8"/>
        <v>0.5231481481</v>
      </c>
      <c r="S236" s="65">
        <f t="shared" si="9"/>
        <v>0.5195035461</v>
      </c>
      <c r="T236" s="66">
        <f t="shared" si="10"/>
        <v>0.5172413793</v>
      </c>
      <c r="U236" s="23">
        <f t="shared" si="11"/>
        <v>0.6170212766</v>
      </c>
      <c r="V236" s="27">
        <f t="shared" si="12"/>
        <v>0.5181892794</v>
      </c>
      <c r="W236" s="27">
        <f t="shared" si="13"/>
        <v>0.79767099</v>
      </c>
      <c r="X236" s="27">
        <f t="shared" si="14"/>
        <v>-0.2872323835</v>
      </c>
      <c r="Y236" s="27">
        <f t="shared" si="15"/>
        <v>-0.1785253268</v>
      </c>
      <c r="Z236" s="27">
        <f t="shared" si="16"/>
        <v>0.354226081</v>
      </c>
      <c r="AA236" s="27">
        <f t="shared" si="17"/>
        <v>-0.1730209555</v>
      </c>
      <c r="AB236" s="31">
        <f t="shared" si="18"/>
        <v>1.533623968</v>
      </c>
      <c r="AC236" s="31">
        <f t="shared" si="19"/>
        <v>-0.5508578872</v>
      </c>
      <c r="AD236" s="31">
        <f t="shared" si="20"/>
        <v>-0.6650015208</v>
      </c>
      <c r="AE236" s="31">
        <f t="shared" si="21"/>
        <v>1.299881033</v>
      </c>
      <c r="AF236" s="31">
        <f t="shared" si="22"/>
        <v>-0.6356559579</v>
      </c>
      <c r="AG236" s="23"/>
    </row>
    <row r="237">
      <c r="A237" s="29">
        <v>3607.0</v>
      </c>
      <c r="B237" s="30">
        <v>1734.0</v>
      </c>
      <c r="C237" s="14">
        <v>2.0</v>
      </c>
      <c r="D237" s="15">
        <v>5.0</v>
      </c>
      <c r="E237" s="16">
        <v>13.0</v>
      </c>
      <c r="F237" s="17">
        <v>22.0</v>
      </c>
      <c r="G237" s="18">
        <v>71.0</v>
      </c>
      <c r="H237" s="19">
        <v>9.0</v>
      </c>
      <c r="I237" s="20">
        <v>16.0</v>
      </c>
      <c r="J237" s="21">
        <v>15.0</v>
      </c>
      <c r="K237" s="22">
        <v>13.0</v>
      </c>
      <c r="L237" s="75">
        <f t="shared" si="2"/>
        <v>0.6927710843</v>
      </c>
      <c r="M237" s="62">
        <f t="shared" si="3"/>
        <v>71</v>
      </c>
      <c r="N237" s="63">
        <f t="shared" si="4"/>
        <v>71</v>
      </c>
      <c r="O237" s="63">
        <f t="shared" si="5"/>
        <v>20</v>
      </c>
      <c r="P237" s="63">
        <f t="shared" si="6"/>
        <v>31</v>
      </c>
      <c r="Q237" s="63">
        <f t="shared" si="7"/>
        <v>44</v>
      </c>
      <c r="R237" s="65">
        <f t="shared" si="8"/>
        <v>0.6078431373</v>
      </c>
      <c r="S237" s="65">
        <f t="shared" si="9"/>
        <v>0.6144578313</v>
      </c>
      <c r="T237" s="66">
        <f t="shared" si="10"/>
        <v>0.6173913043</v>
      </c>
      <c r="U237" s="23">
        <f t="shared" si="11"/>
        <v>0.6927710843</v>
      </c>
      <c r="V237" s="27">
        <f t="shared" si="12"/>
        <v>0.6182767881</v>
      </c>
      <c r="W237" s="27">
        <f t="shared" si="13"/>
        <v>0.9434684138</v>
      </c>
      <c r="X237" s="27">
        <f t="shared" si="14"/>
        <v>-0.3337338261</v>
      </c>
      <c r="Y237" s="27">
        <f t="shared" si="15"/>
        <v>-0.2497508479</v>
      </c>
      <c r="Z237" s="27">
        <f t="shared" si="16"/>
        <v>0.4868004008</v>
      </c>
      <c r="AA237" s="27">
        <f t="shared" si="17"/>
        <v>-0.2335782266</v>
      </c>
      <c r="AB237" s="31">
        <f t="shared" si="18"/>
        <v>1.534007514</v>
      </c>
      <c r="AC237" s="31">
        <f t="shared" si="19"/>
        <v>-0.5505027355</v>
      </c>
      <c r="AD237" s="31">
        <f t="shared" si="20"/>
        <v>-0.6638345592</v>
      </c>
      <c r="AE237" s="31">
        <f t="shared" si="21"/>
        <v>1.300998004</v>
      </c>
      <c r="AF237" s="31">
        <f t="shared" si="22"/>
        <v>-0.634589085</v>
      </c>
      <c r="AG237" s="23"/>
    </row>
    <row r="238">
      <c r="A238" s="29">
        <v>3609.0</v>
      </c>
      <c r="B238" s="30">
        <v>1497.0</v>
      </c>
      <c r="C238" s="14">
        <v>30.0</v>
      </c>
      <c r="D238" s="15">
        <v>17.0</v>
      </c>
      <c r="E238" s="16">
        <v>49.0</v>
      </c>
      <c r="F238" s="17">
        <v>35.0</v>
      </c>
      <c r="G238" s="18">
        <v>57.0</v>
      </c>
      <c r="H238" s="19">
        <v>17.0</v>
      </c>
      <c r="I238" s="20">
        <v>47.0</v>
      </c>
      <c r="J238" s="21">
        <v>48.0</v>
      </c>
      <c r="K238" s="22">
        <v>38.0</v>
      </c>
      <c r="L238" s="75">
        <f t="shared" si="2"/>
        <v>0.5946745562</v>
      </c>
      <c r="M238" s="62">
        <f t="shared" si="3"/>
        <v>58</v>
      </c>
      <c r="N238" s="63">
        <f t="shared" si="4"/>
        <v>57</v>
      </c>
      <c r="O238" s="63">
        <f t="shared" si="5"/>
        <v>85</v>
      </c>
      <c r="P238" s="63">
        <f t="shared" si="6"/>
        <v>52</v>
      </c>
      <c r="Q238" s="63">
        <f t="shared" si="7"/>
        <v>144</v>
      </c>
      <c r="R238" s="65">
        <f t="shared" si="8"/>
        <v>0.3795620438</v>
      </c>
      <c r="S238" s="65">
        <f t="shared" si="9"/>
        <v>0.3224852071</v>
      </c>
      <c r="T238" s="66">
        <f t="shared" si="10"/>
        <v>0.2835820896</v>
      </c>
      <c r="U238" s="23">
        <f t="shared" si="11"/>
        <v>0.5946745562</v>
      </c>
      <c r="V238" s="27">
        <f t="shared" si="12"/>
        <v>0.2914987639</v>
      </c>
      <c r="W238" s="27">
        <f t="shared" si="13"/>
        <v>0.4951594582</v>
      </c>
      <c r="X238" s="27">
        <f t="shared" si="14"/>
        <v>-0.2083970113</v>
      </c>
      <c r="Y238" s="27">
        <f t="shared" si="15"/>
        <v>-0.06879270699</v>
      </c>
      <c r="Z238" s="27">
        <f t="shared" si="16"/>
        <v>0.1595364411</v>
      </c>
      <c r="AA238" s="27">
        <f t="shared" si="17"/>
        <v>-0.09107829132</v>
      </c>
      <c r="AB238" s="31">
        <f t="shared" si="18"/>
        <v>1.510899642</v>
      </c>
      <c r="AC238" s="31">
        <f t="shared" si="19"/>
        <v>-0.569903364</v>
      </c>
      <c r="AD238" s="31">
        <f t="shared" si="20"/>
        <v>-0.7376135476</v>
      </c>
      <c r="AE238" s="31">
        <f t="shared" si="21"/>
        <v>1.238691765</v>
      </c>
      <c r="AF238" s="31">
        <f t="shared" si="22"/>
        <v>-0.6871436798</v>
      </c>
      <c r="AG238" s="23"/>
    </row>
    <row r="239">
      <c r="A239" s="29">
        <v>3613.0</v>
      </c>
      <c r="B239" s="30">
        <v>1295.0</v>
      </c>
      <c r="C239" s="14">
        <v>6.0</v>
      </c>
      <c r="D239" s="15">
        <v>3.0</v>
      </c>
      <c r="E239" s="16">
        <v>4.0</v>
      </c>
      <c r="F239" s="17">
        <v>19.0</v>
      </c>
      <c r="G239" s="18">
        <v>85.0</v>
      </c>
      <c r="H239" s="19">
        <v>21.0</v>
      </c>
      <c r="I239" s="20">
        <v>3.0</v>
      </c>
      <c r="J239" s="21">
        <v>16.0</v>
      </c>
      <c r="K239" s="22">
        <v>11.0</v>
      </c>
      <c r="L239" s="75">
        <f t="shared" si="2"/>
        <v>0.6428571429</v>
      </c>
      <c r="M239" s="62">
        <f t="shared" si="3"/>
        <v>85</v>
      </c>
      <c r="N239" s="63">
        <f t="shared" si="4"/>
        <v>85</v>
      </c>
      <c r="O239" s="63">
        <f t="shared" si="5"/>
        <v>20</v>
      </c>
      <c r="P239" s="63">
        <f t="shared" si="6"/>
        <v>40</v>
      </c>
      <c r="Q239" s="63">
        <f t="shared" si="7"/>
        <v>23</v>
      </c>
      <c r="R239" s="65">
        <f t="shared" si="8"/>
        <v>0.6666666667</v>
      </c>
      <c r="S239" s="65">
        <f t="shared" si="9"/>
        <v>0.744047619</v>
      </c>
      <c r="T239" s="66">
        <f t="shared" si="10"/>
        <v>0.787037037</v>
      </c>
      <c r="U239" s="23">
        <f t="shared" si="11"/>
        <v>0.6428571429</v>
      </c>
      <c r="V239" s="27">
        <f t="shared" si="12"/>
        <v>0.7808199763</v>
      </c>
      <c r="W239" s="27">
        <f t="shared" si="13"/>
        <v>1.142446871</v>
      </c>
      <c r="X239" s="27">
        <f t="shared" si="14"/>
        <v>-0.366030648</v>
      </c>
      <c r="Y239" s="27">
        <f t="shared" si="15"/>
        <v>-0.3662049973</v>
      </c>
      <c r="Z239" s="27">
        <f t="shared" si="16"/>
        <v>0.646512309</v>
      </c>
      <c r="AA239" s="27">
        <f t="shared" si="17"/>
        <v>-0.2809744329</v>
      </c>
      <c r="AB239" s="31">
        <f t="shared" si="18"/>
        <v>1.543804325</v>
      </c>
      <c r="AC239" s="31">
        <f t="shared" si="19"/>
        <v>-0.5397203809</v>
      </c>
      <c r="AD239" s="31">
        <f t="shared" si="20"/>
        <v>-0.6502591693</v>
      </c>
      <c r="AE239" s="31">
        <f t="shared" si="21"/>
        <v>1.315902409</v>
      </c>
      <c r="AF239" s="31">
        <f t="shared" si="22"/>
        <v>-0.6182040873</v>
      </c>
      <c r="AG239" s="23"/>
    </row>
    <row r="240">
      <c r="A240" s="29">
        <v>3705.0</v>
      </c>
      <c r="B240" s="30">
        <v>1153.0</v>
      </c>
      <c r="C240" s="14">
        <v>20.0</v>
      </c>
      <c r="D240" s="15">
        <v>7.0</v>
      </c>
      <c r="E240" s="16">
        <v>15.0</v>
      </c>
      <c r="F240" s="17">
        <v>14.0</v>
      </c>
      <c r="G240" s="18">
        <v>52.0</v>
      </c>
      <c r="H240" s="19">
        <v>19.0</v>
      </c>
      <c r="I240" s="20">
        <v>19.0</v>
      </c>
      <c r="J240" s="21">
        <v>32.0</v>
      </c>
      <c r="K240" s="22">
        <v>24.0</v>
      </c>
      <c r="L240" s="75">
        <f t="shared" si="2"/>
        <v>0.5841584158</v>
      </c>
      <c r="M240" s="62">
        <f t="shared" si="3"/>
        <v>52</v>
      </c>
      <c r="N240" s="63">
        <f t="shared" si="4"/>
        <v>52</v>
      </c>
      <c r="O240" s="63">
        <f t="shared" si="5"/>
        <v>51</v>
      </c>
      <c r="P240" s="63">
        <f t="shared" si="6"/>
        <v>33</v>
      </c>
      <c r="Q240" s="63">
        <f t="shared" si="7"/>
        <v>66</v>
      </c>
      <c r="R240" s="65">
        <f t="shared" si="8"/>
        <v>0.3928571429</v>
      </c>
      <c r="S240" s="65">
        <f t="shared" si="9"/>
        <v>0.4207920792</v>
      </c>
      <c r="T240" s="66">
        <f t="shared" si="10"/>
        <v>0.4406779661</v>
      </c>
      <c r="U240" s="23">
        <f t="shared" si="11"/>
        <v>0.5841584158</v>
      </c>
      <c r="V240" s="27">
        <f t="shared" si="12"/>
        <v>0.4362425141</v>
      </c>
      <c r="W240" s="27">
        <f t="shared" si="13"/>
        <v>0.6461046068</v>
      </c>
      <c r="X240" s="27">
        <f t="shared" si="14"/>
        <v>-0.2156966319</v>
      </c>
      <c r="Y240" s="27">
        <f t="shared" si="15"/>
        <v>-0.1171272418</v>
      </c>
      <c r="Z240" s="27">
        <f t="shared" si="16"/>
        <v>0.2154614289</v>
      </c>
      <c r="AA240" s="27">
        <f t="shared" si="17"/>
        <v>-0.09757052214</v>
      </c>
      <c r="AB240" s="31">
        <f t="shared" si="18"/>
        <v>1.545989316</v>
      </c>
      <c r="AC240" s="31">
        <f t="shared" si="19"/>
        <v>-0.5377557305</v>
      </c>
      <c r="AD240" s="31">
        <f t="shared" si="20"/>
        <v>-0.6364395559</v>
      </c>
      <c r="AE240" s="31">
        <f t="shared" si="21"/>
        <v>1.330199742</v>
      </c>
      <c r="AF240" s="31">
        <f t="shared" si="22"/>
        <v>-0.6034536774</v>
      </c>
      <c r="AG240" s="23"/>
    </row>
    <row r="241">
      <c r="A241" s="29">
        <v>3706.0</v>
      </c>
      <c r="B241" s="30">
        <v>1851.0</v>
      </c>
      <c r="C241" s="14">
        <v>29.0</v>
      </c>
      <c r="D241" s="15">
        <v>11.0</v>
      </c>
      <c r="E241" s="16">
        <v>13.0</v>
      </c>
      <c r="F241" s="17">
        <v>37.0</v>
      </c>
      <c r="G241" s="18">
        <v>128.0</v>
      </c>
      <c r="H241" s="19">
        <v>22.0</v>
      </c>
      <c r="I241" s="20">
        <v>36.0</v>
      </c>
      <c r="J241" s="21">
        <v>44.0</v>
      </c>
      <c r="K241" s="22">
        <v>25.0</v>
      </c>
      <c r="L241" s="75">
        <f t="shared" si="2"/>
        <v>0.6405797101</v>
      </c>
      <c r="M241" s="62">
        <f t="shared" si="3"/>
        <v>128</v>
      </c>
      <c r="N241" s="63">
        <f t="shared" si="4"/>
        <v>128</v>
      </c>
      <c r="O241" s="63">
        <f t="shared" si="5"/>
        <v>65</v>
      </c>
      <c r="P241" s="63">
        <f t="shared" si="6"/>
        <v>59</v>
      </c>
      <c r="Q241" s="63">
        <f t="shared" si="7"/>
        <v>93</v>
      </c>
      <c r="R241" s="65">
        <f t="shared" si="8"/>
        <v>0.4758064516</v>
      </c>
      <c r="S241" s="65">
        <f t="shared" si="9"/>
        <v>0.5420289855</v>
      </c>
      <c r="T241" s="66">
        <f t="shared" si="10"/>
        <v>0.5791855204</v>
      </c>
      <c r="U241" s="23">
        <f t="shared" si="11"/>
        <v>0.6405797101</v>
      </c>
      <c r="V241" s="27">
        <f t="shared" si="12"/>
        <v>0.5747631801</v>
      </c>
      <c r="W241" s="27">
        <f t="shared" si="13"/>
        <v>0.8322576442</v>
      </c>
      <c r="X241" s="27">
        <f t="shared" si="14"/>
        <v>-0.2612396157</v>
      </c>
      <c r="Y241" s="27">
        <f t="shared" si="15"/>
        <v>-0.1943425187</v>
      </c>
      <c r="Z241" s="27">
        <f t="shared" si="16"/>
        <v>0.3361399751</v>
      </c>
      <c r="AA241" s="27">
        <f t="shared" si="17"/>
        <v>-0.1431231791</v>
      </c>
      <c r="AB241" s="31">
        <f t="shared" si="18"/>
        <v>1.543607458</v>
      </c>
      <c r="AC241" s="31">
        <f t="shared" si="19"/>
        <v>-0.5397515619</v>
      </c>
      <c r="AD241" s="31">
        <f t="shared" si="20"/>
        <v>-0.646436822</v>
      </c>
      <c r="AE241" s="31">
        <f t="shared" si="21"/>
        <v>1.320516256</v>
      </c>
      <c r="AF241" s="31">
        <f t="shared" si="22"/>
        <v>-0.6126584595</v>
      </c>
      <c r="AG241" s="23"/>
    </row>
    <row r="242">
      <c r="A242" s="29">
        <v>3710.0</v>
      </c>
      <c r="B242" s="30">
        <v>571.0</v>
      </c>
      <c r="C242" s="14">
        <v>11.0</v>
      </c>
      <c r="D242" s="15">
        <v>3.0</v>
      </c>
      <c r="E242" s="16">
        <v>10.0</v>
      </c>
      <c r="F242" s="17">
        <v>17.0</v>
      </c>
      <c r="G242" s="18">
        <v>27.0</v>
      </c>
      <c r="H242" s="19">
        <v>7.0</v>
      </c>
      <c r="I242" s="20">
        <v>22.0</v>
      </c>
      <c r="J242" s="21">
        <v>20.0</v>
      </c>
      <c r="K242" s="22">
        <v>11.0</v>
      </c>
      <c r="L242" s="75">
        <f t="shared" si="2"/>
        <v>0.6171875</v>
      </c>
      <c r="M242" s="62">
        <f t="shared" si="3"/>
        <v>27</v>
      </c>
      <c r="N242" s="63">
        <f t="shared" si="4"/>
        <v>27</v>
      </c>
      <c r="O242" s="63">
        <f t="shared" si="5"/>
        <v>25</v>
      </c>
      <c r="P242" s="63">
        <f t="shared" si="6"/>
        <v>24</v>
      </c>
      <c r="Q242" s="63">
        <f t="shared" si="7"/>
        <v>52</v>
      </c>
      <c r="R242" s="65">
        <f t="shared" si="8"/>
        <v>0.4897959184</v>
      </c>
      <c r="S242" s="65">
        <f t="shared" si="9"/>
        <v>0.3984375</v>
      </c>
      <c r="T242" s="66">
        <f t="shared" si="10"/>
        <v>0.3417721519</v>
      </c>
      <c r="U242" s="23">
        <f t="shared" si="11"/>
        <v>0.6171875</v>
      </c>
      <c r="V242" s="27">
        <f t="shared" si="12"/>
        <v>0.3456110744</v>
      </c>
      <c r="W242" s="27">
        <f t="shared" si="13"/>
        <v>0.6117802996</v>
      </c>
      <c r="X242" s="27">
        <f t="shared" si="14"/>
        <v>-0.2689204761</v>
      </c>
      <c r="Y242" s="27">
        <f t="shared" si="15"/>
        <v>-0.1050130366</v>
      </c>
      <c r="Z242" s="27">
        <f t="shared" si="16"/>
        <v>0.2543564142</v>
      </c>
      <c r="AA242" s="27">
        <f t="shared" si="17"/>
        <v>-0.1516630008</v>
      </c>
      <c r="AB242" s="31">
        <f t="shared" si="18"/>
        <v>1.525813652</v>
      </c>
      <c r="AC242" s="31">
        <f t="shared" si="19"/>
        <v>-0.5568837721</v>
      </c>
      <c r="AD242" s="31">
        <f t="shared" si="20"/>
        <v>-0.685671087</v>
      </c>
      <c r="AE242" s="31">
        <f t="shared" si="21"/>
        <v>1.283697474</v>
      </c>
      <c r="AF242" s="31">
        <f t="shared" si="22"/>
        <v>-0.6481946491</v>
      </c>
      <c r="AG242" s="23"/>
    </row>
    <row r="243">
      <c r="A243" s="29">
        <v>3715.0</v>
      </c>
      <c r="B243" s="30">
        <v>1889.0</v>
      </c>
      <c r="C243" s="14">
        <v>47.0</v>
      </c>
      <c r="D243" s="15">
        <v>37.0</v>
      </c>
      <c r="E243" s="16">
        <v>44.0</v>
      </c>
      <c r="F243" s="17">
        <v>36.0</v>
      </c>
      <c r="G243" s="18">
        <v>97.0</v>
      </c>
      <c r="H243" s="19">
        <v>8.0</v>
      </c>
      <c r="I243" s="20">
        <v>67.0</v>
      </c>
      <c r="J243" s="21">
        <v>60.0</v>
      </c>
      <c r="K243" s="22">
        <v>55.0</v>
      </c>
      <c r="L243" s="75">
        <f t="shared" si="2"/>
        <v>0.5942350333</v>
      </c>
      <c r="M243" s="62">
        <f t="shared" si="3"/>
        <v>94</v>
      </c>
      <c r="N243" s="63">
        <f t="shared" si="4"/>
        <v>97</v>
      </c>
      <c r="O243" s="63">
        <f t="shared" si="5"/>
        <v>139</v>
      </c>
      <c r="P243" s="63">
        <f t="shared" si="6"/>
        <v>44</v>
      </c>
      <c r="Q243" s="63">
        <f t="shared" si="7"/>
        <v>171</v>
      </c>
      <c r="R243" s="65">
        <f t="shared" si="8"/>
        <v>0.2404371585</v>
      </c>
      <c r="S243" s="65">
        <f t="shared" si="9"/>
        <v>0.3126385809</v>
      </c>
      <c r="T243" s="66">
        <f t="shared" si="10"/>
        <v>0.3619402985</v>
      </c>
      <c r="U243" s="23">
        <f t="shared" si="11"/>
        <v>0.5942350333</v>
      </c>
      <c r="V243" s="27">
        <f t="shared" si="12"/>
        <v>0.3498715039</v>
      </c>
      <c r="W243" s="27">
        <f t="shared" si="13"/>
        <v>0.4800404698</v>
      </c>
      <c r="X243" s="27">
        <f t="shared" si="14"/>
        <v>-0.1320110534</v>
      </c>
      <c r="Y243" s="27">
        <f t="shared" si="15"/>
        <v>-0.06465586785</v>
      </c>
      <c r="Z243" s="27">
        <f t="shared" si="16"/>
        <v>0.09797414523</v>
      </c>
      <c r="AA243" s="27">
        <f t="shared" si="17"/>
        <v>-0.0365470641</v>
      </c>
      <c r="AB243" s="31">
        <f t="shared" si="18"/>
        <v>1.574051619</v>
      </c>
      <c r="AC243" s="31">
        <f t="shared" si="19"/>
        <v>-0.498850758</v>
      </c>
      <c r="AD243" s="31">
        <f t="shared" si="20"/>
        <v>-0.5380143496</v>
      </c>
      <c r="AE243" s="31">
        <f t="shared" si="21"/>
        <v>1.463922301</v>
      </c>
      <c r="AF243" s="31">
        <f t="shared" si="22"/>
        <v>-0.4234260159</v>
      </c>
      <c r="AG243" s="23"/>
    </row>
    <row r="244">
      <c r="A244" s="29">
        <v>3717.0</v>
      </c>
      <c r="B244" s="30">
        <v>1062.0</v>
      </c>
      <c r="C244" s="14">
        <v>24.0</v>
      </c>
      <c r="D244" s="15">
        <v>10.0</v>
      </c>
      <c r="E244" s="16">
        <v>23.0</v>
      </c>
      <c r="F244" s="17">
        <v>29.0</v>
      </c>
      <c r="G244" s="18">
        <v>61.0</v>
      </c>
      <c r="H244" s="19">
        <v>19.0</v>
      </c>
      <c r="I244" s="20">
        <v>32.0</v>
      </c>
      <c r="J244" s="21">
        <v>32.0</v>
      </c>
      <c r="K244" s="22">
        <v>27.0</v>
      </c>
      <c r="L244" s="75">
        <f t="shared" si="2"/>
        <v>0.5758754864</v>
      </c>
      <c r="M244" s="62">
        <f t="shared" si="3"/>
        <v>61</v>
      </c>
      <c r="N244" s="63">
        <f t="shared" si="4"/>
        <v>61</v>
      </c>
      <c r="O244" s="63">
        <f t="shared" si="5"/>
        <v>61</v>
      </c>
      <c r="P244" s="63">
        <f t="shared" si="6"/>
        <v>48</v>
      </c>
      <c r="Q244" s="63">
        <f t="shared" si="7"/>
        <v>87</v>
      </c>
      <c r="R244" s="65">
        <f t="shared" si="8"/>
        <v>0.4403669725</v>
      </c>
      <c r="S244" s="65">
        <f t="shared" si="9"/>
        <v>0.4241245136</v>
      </c>
      <c r="T244" s="66">
        <f t="shared" si="10"/>
        <v>0.4121621622</v>
      </c>
      <c r="U244" s="23">
        <f t="shared" si="11"/>
        <v>0.5758754864</v>
      </c>
      <c r="V244" s="27">
        <f t="shared" si="12"/>
        <v>0.4163548457</v>
      </c>
      <c r="W244" s="27">
        <f t="shared" si="13"/>
        <v>0.6512213885</v>
      </c>
      <c r="X244" s="27">
        <f t="shared" si="14"/>
        <v>-0.2417817124</v>
      </c>
      <c r="Y244" s="27">
        <f t="shared" si="15"/>
        <v>-0.1189897503</v>
      </c>
      <c r="Z244" s="27">
        <f t="shared" si="16"/>
        <v>0.2434307514</v>
      </c>
      <c r="AA244" s="27">
        <f t="shared" si="17"/>
        <v>-0.1225967057</v>
      </c>
      <c r="AB244" s="31">
        <f t="shared" si="18"/>
        <v>1.525563093</v>
      </c>
      <c r="AC244" s="31">
        <f t="shared" si="19"/>
        <v>-0.5585668576</v>
      </c>
      <c r="AD244" s="31">
        <f t="shared" si="20"/>
        <v>-0.6847972876</v>
      </c>
      <c r="AE244" s="31">
        <f t="shared" si="21"/>
        <v>1.280920488</v>
      </c>
      <c r="AF244" s="31">
        <f t="shared" si="22"/>
        <v>-0.6538128184</v>
      </c>
      <c r="AG244" s="23"/>
    </row>
    <row r="245">
      <c r="A245" s="29">
        <v>3719.0</v>
      </c>
      <c r="B245" s="30">
        <v>3325.0</v>
      </c>
      <c r="C245" s="14">
        <v>26.0</v>
      </c>
      <c r="D245" s="15">
        <v>16.0</v>
      </c>
      <c r="E245" s="16">
        <v>46.0</v>
      </c>
      <c r="F245" s="17">
        <v>78.0</v>
      </c>
      <c r="G245" s="18">
        <v>204.0</v>
      </c>
      <c r="H245" s="19">
        <v>27.0</v>
      </c>
      <c r="I245" s="20">
        <v>26.0</v>
      </c>
      <c r="J245" s="21">
        <v>78.0</v>
      </c>
      <c r="K245" s="22">
        <v>49.0</v>
      </c>
      <c r="L245" s="75">
        <f t="shared" si="2"/>
        <v>0.6436363636</v>
      </c>
      <c r="M245" s="62">
        <f t="shared" si="3"/>
        <v>204</v>
      </c>
      <c r="N245" s="63">
        <f t="shared" si="4"/>
        <v>204</v>
      </c>
      <c r="O245" s="63">
        <f t="shared" si="5"/>
        <v>91</v>
      </c>
      <c r="P245" s="63">
        <f t="shared" si="6"/>
        <v>105</v>
      </c>
      <c r="Q245" s="63">
        <f t="shared" si="7"/>
        <v>150</v>
      </c>
      <c r="R245" s="65">
        <f t="shared" si="8"/>
        <v>0.5357142857</v>
      </c>
      <c r="S245" s="65">
        <f t="shared" si="9"/>
        <v>0.5618181818</v>
      </c>
      <c r="T245" s="66">
        <f t="shared" si="10"/>
        <v>0.5762711864</v>
      </c>
      <c r="U245" s="23">
        <f t="shared" si="11"/>
        <v>0.6436363636</v>
      </c>
      <c r="V245" s="27">
        <f t="shared" si="12"/>
        <v>0.5756371573</v>
      </c>
      <c r="W245" s="27">
        <f t="shared" si="13"/>
        <v>0.8626429379</v>
      </c>
      <c r="X245" s="27">
        <f t="shared" si="14"/>
        <v>-0.2941317707</v>
      </c>
      <c r="Y245" s="27">
        <f t="shared" si="15"/>
        <v>-0.2087922545</v>
      </c>
      <c r="Z245" s="27">
        <f t="shared" si="16"/>
        <v>0.3922801596</v>
      </c>
      <c r="AA245" s="27">
        <f t="shared" si="17"/>
        <v>-0.1814327891</v>
      </c>
      <c r="AB245" s="31">
        <f t="shared" si="18"/>
        <v>1.536577126</v>
      </c>
      <c r="AC245" s="31">
        <f t="shared" si="19"/>
        <v>-0.547862451</v>
      </c>
      <c r="AD245" s="31">
        <f t="shared" si="20"/>
        <v>-0.6594805583</v>
      </c>
      <c r="AE245" s="31">
        <f t="shared" si="21"/>
        <v>1.305475406</v>
      </c>
      <c r="AF245" s="31">
        <f t="shared" si="22"/>
        <v>-0.6299832348</v>
      </c>
      <c r="AG245" s="23"/>
    </row>
    <row r="246">
      <c r="A246" s="29">
        <v>3724.0</v>
      </c>
      <c r="B246" s="30">
        <v>3182.0</v>
      </c>
      <c r="C246" s="14">
        <v>29.0</v>
      </c>
      <c r="D246" s="15">
        <v>19.0</v>
      </c>
      <c r="E246" s="16">
        <v>27.0</v>
      </c>
      <c r="F246" s="17">
        <v>88.0</v>
      </c>
      <c r="G246" s="18">
        <v>180.0</v>
      </c>
      <c r="H246" s="19">
        <v>41.0</v>
      </c>
      <c r="I246" s="20">
        <v>27.0</v>
      </c>
      <c r="J246" s="21">
        <v>46.0</v>
      </c>
      <c r="K246" s="22">
        <v>34.0</v>
      </c>
      <c r="L246" s="75">
        <f t="shared" si="2"/>
        <v>0.5702647658</v>
      </c>
      <c r="M246" s="62">
        <f t="shared" si="3"/>
        <v>179</v>
      </c>
      <c r="N246" s="63">
        <f t="shared" si="4"/>
        <v>180</v>
      </c>
      <c r="O246" s="63">
        <f t="shared" si="5"/>
        <v>82</v>
      </c>
      <c r="P246" s="63">
        <f t="shared" si="6"/>
        <v>129</v>
      </c>
      <c r="Q246" s="63">
        <f t="shared" si="7"/>
        <v>100</v>
      </c>
      <c r="R246" s="65">
        <f t="shared" si="8"/>
        <v>0.6113744076</v>
      </c>
      <c r="S246" s="65">
        <f t="shared" si="9"/>
        <v>0.6293279022</v>
      </c>
      <c r="T246" s="66">
        <f t="shared" si="10"/>
        <v>0.6428571429</v>
      </c>
      <c r="U246" s="23">
        <f t="shared" si="11"/>
        <v>0.5702647658</v>
      </c>
      <c r="V246" s="27">
        <f t="shared" si="12"/>
        <v>0.6388912232</v>
      </c>
      <c r="W246" s="27">
        <f t="shared" si="13"/>
        <v>0.9663006433</v>
      </c>
      <c r="X246" s="27">
        <f t="shared" si="14"/>
        <v>-0.3356726559</v>
      </c>
      <c r="Y246" s="27">
        <f t="shared" si="15"/>
        <v>-0.2619852124</v>
      </c>
      <c r="Z246" s="27">
        <f t="shared" si="16"/>
        <v>0.5014776338</v>
      </c>
      <c r="AA246" s="27">
        <f t="shared" si="17"/>
        <v>-0.2363000597</v>
      </c>
      <c r="AB246" s="31">
        <f t="shared" si="18"/>
        <v>1.541750428</v>
      </c>
      <c r="AC246" s="31">
        <f t="shared" si="19"/>
        <v>-0.5425590802</v>
      </c>
      <c r="AD246" s="31">
        <f t="shared" si="20"/>
        <v>-0.651475677</v>
      </c>
      <c r="AE246" s="31">
        <f t="shared" si="21"/>
        <v>1.313676465</v>
      </c>
      <c r="AF246" s="31">
        <f t="shared" si="22"/>
        <v>-0.6215821315</v>
      </c>
      <c r="AG246" s="23"/>
    </row>
    <row r="247">
      <c r="A247" s="29">
        <v>3727.0</v>
      </c>
      <c r="B247" s="30">
        <v>2249.0</v>
      </c>
      <c r="C247" s="14">
        <v>21.0</v>
      </c>
      <c r="D247" s="15">
        <v>37.0</v>
      </c>
      <c r="E247" s="16">
        <v>48.0</v>
      </c>
      <c r="F247" s="17">
        <v>57.0</v>
      </c>
      <c r="G247" s="18">
        <v>315.0</v>
      </c>
      <c r="H247" s="19">
        <v>37.0</v>
      </c>
      <c r="I247" s="20">
        <v>89.0</v>
      </c>
      <c r="J247" s="21">
        <v>180.0</v>
      </c>
      <c r="K247" s="22">
        <v>93.0</v>
      </c>
      <c r="L247" s="75">
        <f t="shared" si="2"/>
        <v>0.7206385405</v>
      </c>
      <c r="M247" s="62">
        <f t="shared" si="3"/>
        <v>320</v>
      </c>
      <c r="N247" s="63">
        <f t="shared" si="4"/>
        <v>315</v>
      </c>
      <c r="O247" s="63">
        <f t="shared" si="5"/>
        <v>151</v>
      </c>
      <c r="P247" s="63">
        <f t="shared" si="6"/>
        <v>94</v>
      </c>
      <c r="Q247" s="63">
        <f t="shared" si="7"/>
        <v>317</v>
      </c>
      <c r="R247" s="65">
        <f t="shared" si="8"/>
        <v>0.3836734694</v>
      </c>
      <c r="S247" s="65">
        <f t="shared" si="9"/>
        <v>0.4663625998</v>
      </c>
      <c r="T247" s="66">
        <f t="shared" si="10"/>
        <v>0.4984177215</v>
      </c>
      <c r="U247" s="23">
        <f t="shared" si="11"/>
        <v>0.7206385405</v>
      </c>
      <c r="V247" s="27">
        <f t="shared" si="12"/>
        <v>0.5067732297</v>
      </c>
      <c r="W247" s="27">
        <f t="shared" si="13"/>
        <v>0.7160757986</v>
      </c>
      <c r="X247" s="27">
        <f t="shared" si="14"/>
        <v>-0.2106543729</v>
      </c>
      <c r="Y247" s="27">
        <f t="shared" si="15"/>
        <v>-0.1438699965</v>
      </c>
      <c r="Z247" s="27">
        <f t="shared" si="16"/>
        <v>0.2332130289</v>
      </c>
      <c r="AA247" s="27">
        <f t="shared" si="17"/>
        <v>-0.09306210246</v>
      </c>
      <c r="AB247" s="31">
        <f t="shared" si="18"/>
        <v>1.517532261</v>
      </c>
      <c r="AC247" s="31">
        <f t="shared" si="19"/>
        <v>-0.5708236264</v>
      </c>
      <c r="AD247" s="31">
        <f t="shared" si="20"/>
        <v>-0.6999064463</v>
      </c>
      <c r="AE247" s="31">
        <f t="shared" si="21"/>
        <v>1.256671986</v>
      </c>
      <c r="AF247" s="31">
        <f t="shared" si="22"/>
        <v>-0.6889533817</v>
      </c>
      <c r="AG247" s="23"/>
    </row>
    <row r="248">
      <c r="A248" s="29">
        <v>3729.0</v>
      </c>
      <c r="B248" s="30">
        <v>1147.0</v>
      </c>
      <c r="C248" s="14">
        <v>12.0</v>
      </c>
      <c r="D248" s="15">
        <v>15.0</v>
      </c>
      <c r="E248" s="16">
        <v>26.0</v>
      </c>
      <c r="F248" s="17">
        <v>21.0</v>
      </c>
      <c r="G248" s="18">
        <v>52.0</v>
      </c>
      <c r="H248" s="19">
        <v>17.0</v>
      </c>
      <c r="I248" s="20">
        <v>17.0</v>
      </c>
      <c r="J248" s="21">
        <v>25.0</v>
      </c>
      <c r="K248" s="22">
        <v>15.0</v>
      </c>
      <c r="L248" s="75">
        <f t="shared" si="2"/>
        <v>0.6</v>
      </c>
      <c r="M248" s="62">
        <f t="shared" si="3"/>
        <v>52</v>
      </c>
      <c r="N248" s="63">
        <f t="shared" si="4"/>
        <v>52</v>
      </c>
      <c r="O248" s="63">
        <f t="shared" si="5"/>
        <v>42</v>
      </c>
      <c r="P248" s="63">
        <f t="shared" si="6"/>
        <v>38</v>
      </c>
      <c r="Q248" s="63">
        <f t="shared" si="7"/>
        <v>68</v>
      </c>
      <c r="R248" s="65">
        <f t="shared" si="8"/>
        <v>0.475</v>
      </c>
      <c r="S248" s="65">
        <f t="shared" si="9"/>
        <v>0.45</v>
      </c>
      <c r="T248" s="66">
        <f t="shared" si="10"/>
        <v>0.4333333333</v>
      </c>
      <c r="U248" s="23">
        <f t="shared" si="11"/>
        <v>0.6</v>
      </c>
      <c r="V248" s="27">
        <f t="shared" si="12"/>
        <v>0.4372309853</v>
      </c>
      <c r="W248" s="27">
        <f t="shared" si="13"/>
        <v>0.6909518678</v>
      </c>
      <c r="X248" s="27">
        <f t="shared" si="14"/>
        <v>-0.2607968367</v>
      </c>
      <c r="Y248" s="27">
        <f t="shared" si="15"/>
        <v>-0.1339515772</v>
      </c>
      <c r="Z248" s="27">
        <f t="shared" si="16"/>
        <v>0.2785950842</v>
      </c>
      <c r="AA248" s="27">
        <f t="shared" si="17"/>
        <v>-0.1426384269</v>
      </c>
      <c r="AB248" s="31">
        <f t="shared" si="18"/>
        <v>1.526787146</v>
      </c>
      <c r="AC248" s="31">
        <f t="shared" si="19"/>
        <v>-0.5572515551</v>
      </c>
      <c r="AD248" s="31">
        <f t="shared" si="20"/>
        <v>-0.680736934</v>
      </c>
      <c r="AE248" s="31">
        <f t="shared" si="21"/>
        <v>1.285134186</v>
      </c>
      <c r="AF248" s="31">
        <f t="shared" si="22"/>
        <v>-0.6494673857</v>
      </c>
      <c r="AG248" s="23"/>
    </row>
    <row r="249">
      <c r="A249" s="29">
        <v>3730.0</v>
      </c>
      <c r="B249" s="30">
        <v>1857.0</v>
      </c>
      <c r="C249" s="14">
        <v>9.0</v>
      </c>
      <c r="D249" s="15">
        <v>15.0</v>
      </c>
      <c r="E249" s="16">
        <v>23.0</v>
      </c>
      <c r="F249" s="17">
        <v>35.0</v>
      </c>
      <c r="G249" s="18">
        <v>100.0</v>
      </c>
      <c r="H249" s="19">
        <v>26.0</v>
      </c>
      <c r="I249" s="20">
        <v>23.0</v>
      </c>
      <c r="J249" s="21">
        <v>26.0</v>
      </c>
      <c r="K249" s="22">
        <v>28.0</v>
      </c>
      <c r="L249" s="75">
        <f t="shared" si="2"/>
        <v>0.6035087719</v>
      </c>
      <c r="M249" s="62">
        <f t="shared" si="3"/>
        <v>100</v>
      </c>
      <c r="N249" s="63">
        <f t="shared" si="4"/>
        <v>100</v>
      </c>
      <c r="O249" s="63">
        <f t="shared" si="5"/>
        <v>52</v>
      </c>
      <c r="P249" s="63">
        <f t="shared" si="6"/>
        <v>61</v>
      </c>
      <c r="Q249" s="63">
        <f t="shared" si="7"/>
        <v>72</v>
      </c>
      <c r="R249" s="65">
        <f t="shared" si="8"/>
        <v>0.5398230088</v>
      </c>
      <c r="S249" s="65">
        <f t="shared" si="9"/>
        <v>0.5649122807</v>
      </c>
      <c r="T249" s="66">
        <f t="shared" si="10"/>
        <v>0.5813953488</v>
      </c>
      <c r="U249" s="23">
        <f t="shared" si="11"/>
        <v>0.6035087719</v>
      </c>
      <c r="V249" s="27">
        <f t="shared" si="12"/>
        <v>0.5782179136</v>
      </c>
      <c r="W249" s="27">
        <f t="shared" si="13"/>
        <v>0.8673937677</v>
      </c>
      <c r="X249" s="27">
        <f t="shared" si="14"/>
        <v>-0.2963876486</v>
      </c>
      <c r="Y249" s="27">
        <f t="shared" si="15"/>
        <v>-0.2110983486</v>
      </c>
      <c r="Z249" s="27">
        <f t="shared" si="16"/>
        <v>0.3974657703</v>
      </c>
      <c r="AA249" s="27">
        <f t="shared" si="17"/>
        <v>-0.1842265014</v>
      </c>
      <c r="AB249" s="31">
        <f t="shared" si="18"/>
        <v>1.541073248</v>
      </c>
      <c r="AC249" s="31">
        <f t="shared" si="19"/>
        <v>-0.5431599034</v>
      </c>
      <c r="AD249" s="31">
        <f t="shared" si="20"/>
        <v>-0.651532587</v>
      </c>
      <c r="AE249" s="31">
        <f t="shared" si="21"/>
        <v>1.313788253</v>
      </c>
      <c r="AF249" s="31">
        <f t="shared" si="22"/>
        <v>-0.6212887731</v>
      </c>
      <c r="AG249" s="23"/>
    </row>
    <row r="250">
      <c r="A250" s="29">
        <v>3732.0</v>
      </c>
      <c r="B250" s="30">
        <v>2726.0</v>
      </c>
      <c r="C250" s="14">
        <v>26.0</v>
      </c>
      <c r="D250" s="15">
        <v>17.0</v>
      </c>
      <c r="E250" s="16">
        <v>36.0</v>
      </c>
      <c r="F250" s="17">
        <v>72.0</v>
      </c>
      <c r="G250" s="18">
        <v>182.0</v>
      </c>
      <c r="H250" s="19">
        <v>33.0</v>
      </c>
      <c r="I250" s="20">
        <v>49.0</v>
      </c>
      <c r="J250" s="21">
        <v>57.0</v>
      </c>
      <c r="K250" s="22">
        <v>47.0</v>
      </c>
      <c r="L250" s="75">
        <f t="shared" si="2"/>
        <v>0.6242774566</v>
      </c>
      <c r="M250" s="62">
        <f t="shared" si="3"/>
        <v>182</v>
      </c>
      <c r="N250" s="63">
        <f t="shared" si="4"/>
        <v>182</v>
      </c>
      <c r="O250" s="63">
        <f t="shared" si="5"/>
        <v>90</v>
      </c>
      <c r="P250" s="63">
        <f t="shared" si="6"/>
        <v>105</v>
      </c>
      <c r="Q250" s="63">
        <f t="shared" si="7"/>
        <v>142</v>
      </c>
      <c r="R250" s="65">
        <f t="shared" si="8"/>
        <v>0.5384615385</v>
      </c>
      <c r="S250" s="65">
        <f t="shared" si="9"/>
        <v>0.5529865125</v>
      </c>
      <c r="T250" s="66">
        <f t="shared" si="10"/>
        <v>0.5617283951</v>
      </c>
      <c r="U250" s="23">
        <f t="shared" si="11"/>
        <v>0.6242774566</v>
      </c>
      <c r="V250" s="27">
        <f t="shared" si="12"/>
        <v>0.5610288485</v>
      </c>
      <c r="W250" s="27">
        <f t="shared" si="13"/>
        <v>0.8490823637</v>
      </c>
      <c r="X250" s="27">
        <f t="shared" si="14"/>
        <v>-0.2956401388</v>
      </c>
      <c r="Y250" s="27">
        <f t="shared" si="15"/>
        <v>-0.2022795048</v>
      </c>
      <c r="Z250" s="27">
        <f t="shared" si="16"/>
        <v>0.3880936638</v>
      </c>
      <c r="AA250" s="27">
        <f t="shared" si="17"/>
        <v>-0.1832984096</v>
      </c>
      <c r="AB250" s="31">
        <f t="shared" si="18"/>
        <v>1.536713629</v>
      </c>
      <c r="AC250" s="31">
        <f t="shared" si="19"/>
        <v>-0.5477468141</v>
      </c>
      <c r="AD250" s="31">
        <f t="shared" si="20"/>
        <v>-0.6592016306</v>
      </c>
      <c r="AE250" s="31">
        <f t="shared" si="21"/>
        <v>1.305718163</v>
      </c>
      <c r="AF250" s="31">
        <f t="shared" si="22"/>
        <v>-0.6297797521</v>
      </c>
      <c r="AG250" s="23"/>
    </row>
    <row r="251">
      <c r="A251" s="29">
        <v>3740.0</v>
      </c>
      <c r="B251" s="30">
        <v>3156.0</v>
      </c>
      <c r="C251" s="14">
        <v>24.0</v>
      </c>
      <c r="D251" s="15">
        <v>35.0</v>
      </c>
      <c r="E251" s="16">
        <v>39.0</v>
      </c>
      <c r="F251" s="17">
        <v>31.0</v>
      </c>
      <c r="G251" s="18">
        <v>197.0</v>
      </c>
      <c r="H251" s="19">
        <v>33.0</v>
      </c>
      <c r="I251" s="20">
        <v>56.0</v>
      </c>
      <c r="J251" s="21">
        <v>119.0</v>
      </c>
      <c r="K251" s="22">
        <v>85.0</v>
      </c>
      <c r="L251" s="75">
        <f t="shared" si="2"/>
        <v>0.6639741519</v>
      </c>
      <c r="M251" s="62">
        <f t="shared" si="3"/>
        <v>196</v>
      </c>
      <c r="N251" s="63">
        <f t="shared" si="4"/>
        <v>197</v>
      </c>
      <c r="O251" s="63">
        <f t="shared" si="5"/>
        <v>144</v>
      </c>
      <c r="P251" s="63">
        <f t="shared" si="6"/>
        <v>64</v>
      </c>
      <c r="Q251" s="63">
        <f t="shared" si="7"/>
        <v>214</v>
      </c>
      <c r="R251" s="65">
        <f t="shared" si="8"/>
        <v>0.3076923077</v>
      </c>
      <c r="S251" s="65">
        <f t="shared" si="9"/>
        <v>0.4216478191</v>
      </c>
      <c r="T251" s="66">
        <f t="shared" si="10"/>
        <v>0.4793187348</v>
      </c>
      <c r="U251" s="23">
        <f t="shared" si="11"/>
        <v>0.6639741519</v>
      </c>
      <c r="V251" s="27">
        <f t="shared" si="12"/>
        <v>0.475191736</v>
      </c>
      <c r="W251" s="27">
        <f t="shared" si="13"/>
        <v>0.6474185514</v>
      </c>
      <c r="X251" s="27">
        <f t="shared" si="14"/>
        <v>-0.1689372222</v>
      </c>
      <c r="Y251" s="27">
        <f t="shared" si="15"/>
        <v>-0.1176041157</v>
      </c>
      <c r="Z251" s="27">
        <f t="shared" si="16"/>
        <v>0.1690961902</v>
      </c>
      <c r="AA251" s="27">
        <f t="shared" si="17"/>
        <v>-0.05985254192</v>
      </c>
      <c r="AB251" s="31">
        <f t="shared" si="18"/>
        <v>1.545236381</v>
      </c>
      <c r="AC251" s="31">
        <f t="shared" si="19"/>
        <v>-0.535633226</v>
      </c>
      <c r="AD251" s="31">
        <f t="shared" si="20"/>
        <v>-0.6382760909</v>
      </c>
      <c r="AE251" s="31">
        <f t="shared" si="21"/>
        <v>1.335179121</v>
      </c>
      <c r="AF251" s="31">
        <f t="shared" si="22"/>
        <v>-0.5886010496</v>
      </c>
      <c r="AG251" s="23"/>
    </row>
    <row r="252">
      <c r="A252" s="29">
        <v>3747.0</v>
      </c>
      <c r="B252" s="30">
        <v>2205.0</v>
      </c>
      <c r="C252" s="14">
        <v>13.0</v>
      </c>
      <c r="D252" s="15">
        <v>13.0</v>
      </c>
      <c r="E252" s="16">
        <v>30.0</v>
      </c>
      <c r="F252" s="17">
        <v>50.0</v>
      </c>
      <c r="G252" s="18">
        <v>158.0</v>
      </c>
      <c r="H252" s="19">
        <v>28.0</v>
      </c>
      <c r="I252" s="20">
        <v>38.0</v>
      </c>
      <c r="J252" s="21">
        <v>45.0</v>
      </c>
      <c r="K252" s="22">
        <v>34.0</v>
      </c>
      <c r="L252" s="75">
        <f t="shared" si="2"/>
        <v>0.662591687</v>
      </c>
      <c r="M252" s="62">
        <f t="shared" si="3"/>
        <v>158</v>
      </c>
      <c r="N252" s="63">
        <f t="shared" si="4"/>
        <v>158</v>
      </c>
      <c r="O252" s="63">
        <f t="shared" si="5"/>
        <v>60</v>
      </c>
      <c r="P252" s="63">
        <f t="shared" si="6"/>
        <v>78</v>
      </c>
      <c r="Q252" s="63">
        <f t="shared" si="7"/>
        <v>113</v>
      </c>
      <c r="R252" s="65">
        <f t="shared" si="8"/>
        <v>0.5652173913</v>
      </c>
      <c r="S252" s="65">
        <f t="shared" si="9"/>
        <v>0.5770171149</v>
      </c>
      <c r="T252" s="66">
        <f t="shared" si="10"/>
        <v>0.5830258303</v>
      </c>
      <c r="U252" s="23">
        <f t="shared" si="11"/>
        <v>0.662591687</v>
      </c>
      <c r="V252" s="27">
        <f t="shared" si="12"/>
        <v>0.5835925092</v>
      </c>
      <c r="W252" s="27">
        <f t="shared" si="13"/>
        <v>0.8859801184</v>
      </c>
      <c r="X252" s="27">
        <f t="shared" si="14"/>
        <v>-0.310330332</v>
      </c>
      <c r="Y252" s="27">
        <f t="shared" si="15"/>
        <v>-0.2202420262</v>
      </c>
      <c r="Z252" s="27">
        <f t="shared" si="16"/>
        <v>0.4250808466</v>
      </c>
      <c r="AA252" s="27">
        <f t="shared" si="17"/>
        <v>-0.2019669718</v>
      </c>
      <c r="AB252" s="31">
        <f t="shared" si="18"/>
        <v>1.534466512</v>
      </c>
      <c r="AC252" s="31">
        <f t="shared" si="19"/>
        <v>-0.5500485578</v>
      </c>
      <c r="AD252" s="31">
        <f t="shared" si="20"/>
        <v>-0.6631912704</v>
      </c>
      <c r="AE252" s="31">
        <f t="shared" si="21"/>
        <v>1.301631283</v>
      </c>
      <c r="AF252" s="31">
        <f t="shared" si="22"/>
        <v>-0.6339662796</v>
      </c>
      <c r="AG252" s="23"/>
    </row>
    <row r="253">
      <c r="A253" s="29">
        <v>3748.0</v>
      </c>
      <c r="B253" s="30">
        <v>2305.0</v>
      </c>
      <c r="C253" s="14">
        <v>25.0</v>
      </c>
      <c r="D253" s="15">
        <v>16.0</v>
      </c>
      <c r="E253" s="16">
        <v>21.0</v>
      </c>
      <c r="F253" s="17">
        <v>60.0</v>
      </c>
      <c r="G253" s="18">
        <v>182.0</v>
      </c>
      <c r="H253" s="19">
        <v>37.0</v>
      </c>
      <c r="I253" s="20">
        <v>66.0</v>
      </c>
      <c r="J253" s="21">
        <v>77.0</v>
      </c>
      <c r="K253" s="22">
        <v>46.0</v>
      </c>
      <c r="L253" s="75">
        <f t="shared" si="2"/>
        <v>0.6528301887</v>
      </c>
      <c r="M253" s="62">
        <f t="shared" si="3"/>
        <v>182</v>
      </c>
      <c r="N253" s="63">
        <f t="shared" si="4"/>
        <v>182</v>
      </c>
      <c r="O253" s="63">
        <f t="shared" si="5"/>
        <v>87</v>
      </c>
      <c r="P253" s="63">
        <f t="shared" si="6"/>
        <v>97</v>
      </c>
      <c r="Q253" s="63">
        <f t="shared" si="7"/>
        <v>164</v>
      </c>
      <c r="R253" s="65">
        <f t="shared" si="8"/>
        <v>0.527173913</v>
      </c>
      <c r="S253" s="65">
        <f t="shared" si="9"/>
        <v>0.5264150943</v>
      </c>
      <c r="T253" s="66">
        <f t="shared" si="10"/>
        <v>0.5260115607</v>
      </c>
      <c r="U253" s="23">
        <f t="shared" si="11"/>
        <v>0.6528301887</v>
      </c>
      <c r="V253" s="27">
        <f t="shared" si="12"/>
        <v>0.5266110977</v>
      </c>
      <c r="W253" s="27">
        <f t="shared" si="13"/>
        <v>0.808283317</v>
      </c>
      <c r="X253" s="27">
        <f t="shared" si="14"/>
        <v>-0.2894427135</v>
      </c>
      <c r="Y253" s="27">
        <f t="shared" si="15"/>
        <v>-0.1833071779</v>
      </c>
      <c r="Z253" s="27">
        <f t="shared" si="16"/>
        <v>0.3617008843</v>
      </c>
      <c r="AA253" s="27">
        <f t="shared" si="17"/>
        <v>-0.1756940864</v>
      </c>
      <c r="AB253" s="31">
        <f t="shared" si="18"/>
        <v>1.534309689</v>
      </c>
      <c r="AC253" s="31">
        <f t="shared" si="19"/>
        <v>-0.5501832382</v>
      </c>
      <c r="AD253" s="31">
        <f t="shared" si="20"/>
        <v>-0.6636527823</v>
      </c>
      <c r="AE253" s="31">
        <f t="shared" si="21"/>
        <v>1.301208417</v>
      </c>
      <c r="AF253" s="31">
        <f t="shared" si="22"/>
        <v>-0.6343497624</v>
      </c>
      <c r="AG253" s="23"/>
    </row>
    <row r="254">
      <c r="A254" s="29">
        <v>3754.0</v>
      </c>
      <c r="B254" s="30">
        <v>2368.0</v>
      </c>
      <c r="C254" s="14">
        <v>12.0</v>
      </c>
      <c r="D254" s="15">
        <v>4.0</v>
      </c>
      <c r="E254" s="16">
        <v>14.0</v>
      </c>
      <c r="F254" s="17">
        <v>27.0</v>
      </c>
      <c r="G254" s="18">
        <v>98.0</v>
      </c>
      <c r="H254" s="19">
        <v>32.0</v>
      </c>
      <c r="I254" s="20">
        <v>19.0</v>
      </c>
      <c r="J254" s="21">
        <v>12.0</v>
      </c>
      <c r="K254" s="22">
        <v>16.0</v>
      </c>
      <c r="L254" s="75">
        <f t="shared" si="2"/>
        <v>0.6111111111</v>
      </c>
      <c r="M254" s="62">
        <f t="shared" si="3"/>
        <v>98</v>
      </c>
      <c r="N254" s="63">
        <f t="shared" si="4"/>
        <v>98</v>
      </c>
      <c r="O254" s="63">
        <f t="shared" si="5"/>
        <v>32</v>
      </c>
      <c r="P254" s="63">
        <f t="shared" si="6"/>
        <v>59</v>
      </c>
      <c r="Q254" s="63">
        <f t="shared" si="7"/>
        <v>45</v>
      </c>
      <c r="R254" s="65">
        <f t="shared" si="8"/>
        <v>0.6483516484</v>
      </c>
      <c r="S254" s="65">
        <f t="shared" si="9"/>
        <v>0.6709401709</v>
      </c>
      <c r="T254" s="66">
        <f t="shared" si="10"/>
        <v>0.6853146853</v>
      </c>
      <c r="U254" s="23">
        <f t="shared" si="11"/>
        <v>0.6111111111</v>
      </c>
      <c r="V254" s="27">
        <f t="shared" si="12"/>
        <v>0.6827375022</v>
      </c>
      <c r="W254" s="27">
        <f t="shared" si="13"/>
        <v>1.030194143</v>
      </c>
      <c r="X254" s="27">
        <f t="shared" si="14"/>
        <v>-0.355974861</v>
      </c>
      <c r="Y254" s="27">
        <f t="shared" si="15"/>
        <v>-0.2977764814</v>
      </c>
      <c r="Z254" s="27">
        <f t="shared" si="16"/>
        <v>0.5669721674</v>
      </c>
      <c r="AA254" s="27">
        <f t="shared" si="17"/>
        <v>-0.2657483398</v>
      </c>
      <c r="AB254" s="31">
        <f t="shared" si="18"/>
        <v>1.539289747</v>
      </c>
      <c r="AC254" s="31">
        <f t="shared" si="19"/>
        <v>-0.5450709947</v>
      </c>
      <c r="AD254" s="31">
        <f t="shared" si="20"/>
        <v>-0.655764241</v>
      </c>
      <c r="AE254" s="31">
        <f t="shared" si="21"/>
        <v>1.309293304</v>
      </c>
      <c r="AF254" s="31">
        <f t="shared" si="22"/>
        <v>-0.6260615767</v>
      </c>
      <c r="AG254" s="23"/>
    </row>
    <row r="255">
      <c r="A255" s="29">
        <v>3755.0</v>
      </c>
      <c r="B255" s="30">
        <v>2071.0</v>
      </c>
      <c r="C255" s="14">
        <v>8.0</v>
      </c>
      <c r="D255" s="15">
        <v>19.0</v>
      </c>
      <c r="E255" s="16">
        <v>26.0</v>
      </c>
      <c r="F255" s="17">
        <v>56.0</v>
      </c>
      <c r="G255" s="18">
        <v>153.0</v>
      </c>
      <c r="H255" s="19">
        <v>20.0</v>
      </c>
      <c r="I255" s="20">
        <v>25.0</v>
      </c>
      <c r="J255" s="21">
        <v>41.0</v>
      </c>
      <c r="K255" s="22">
        <v>25.0</v>
      </c>
      <c r="L255" s="75">
        <f t="shared" si="2"/>
        <v>0.6568364611</v>
      </c>
      <c r="M255" s="62">
        <f t="shared" si="3"/>
        <v>153</v>
      </c>
      <c r="N255" s="63">
        <f t="shared" si="4"/>
        <v>153</v>
      </c>
      <c r="O255" s="63">
        <f t="shared" si="5"/>
        <v>52</v>
      </c>
      <c r="P255" s="63">
        <f t="shared" si="6"/>
        <v>76</v>
      </c>
      <c r="Q255" s="63">
        <f t="shared" si="7"/>
        <v>92</v>
      </c>
      <c r="R255" s="65">
        <f t="shared" si="8"/>
        <v>0.59375</v>
      </c>
      <c r="S255" s="65">
        <f t="shared" si="9"/>
        <v>0.6139410188</v>
      </c>
      <c r="T255" s="66">
        <f t="shared" si="10"/>
        <v>0.6244897959</v>
      </c>
      <c r="U255" s="23">
        <f t="shared" si="11"/>
        <v>0.6568364611</v>
      </c>
      <c r="V255" s="27">
        <f t="shared" si="12"/>
        <v>0.6246600102</v>
      </c>
      <c r="W255" s="27">
        <f t="shared" si="13"/>
        <v>0.9426748747</v>
      </c>
      <c r="X255" s="27">
        <f t="shared" si="14"/>
        <v>-0.3259960459</v>
      </c>
      <c r="Y255" s="27">
        <f t="shared" si="15"/>
        <v>-0.2493309002</v>
      </c>
      <c r="Z255" s="27">
        <f t="shared" si="16"/>
        <v>0.4751137495</v>
      </c>
      <c r="AA255" s="27">
        <f t="shared" si="17"/>
        <v>-0.2228725421</v>
      </c>
      <c r="AB255" s="31">
        <f t="shared" si="18"/>
        <v>1.535171346</v>
      </c>
      <c r="AC255" s="31">
        <f t="shared" si="19"/>
        <v>-0.5493326487</v>
      </c>
      <c r="AD255" s="31">
        <f t="shared" si="20"/>
        <v>-0.6619408583</v>
      </c>
      <c r="AE255" s="31">
        <f t="shared" si="21"/>
        <v>1.30290187</v>
      </c>
      <c r="AF255" s="31">
        <f t="shared" si="22"/>
        <v>-0.6326752979</v>
      </c>
      <c r="AG255" s="23"/>
    </row>
    <row r="256">
      <c r="A256" s="29">
        <v>3757.0</v>
      </c>
      <c r="B256" s="30">
        <v>1047.0</v>
      </c>
      <c r="C256" s="14">
        <v>25.0</v>
      </c>
      <c r="D256" s="15">
        <v>22.0</v>
      </c>
      <c r="E256" s="16">
        <v>30.0</v>
      </c>
      <c r="F256" s="17">
        <v>16.0</v>
      </c>
      <c r="G256" s="18">
        <v>49.0</v>
      </c>
      <c r="H256" s="19">
        <v>12.0</v>
      </c>
      <c r="I256" s="20">
        <v>49.0</v>
      </c>
      <c r="J256" s="21">
        <v>28.0</v>
      </c>
      <c r="K256" s="22">
        <v>19.0</v>
      </c>
      <c r="L256" s="75">
        <f t="shared" si="2"/>
        <v>0.624</v>
      </c>
      <c r="M256" s="62">
        <f t="shared" si="3"/>
        <v>49</v>
      </c>
      <c r="N256" s="63">
        <f t="shared" si="4"/>
        <v>49</v>
      </c>
      <c r="O256" s="63">
        <f t="shared" si="5"/>
        <v>66</v>
      </c>
      <c r="P256" s="63">
        <f t="shared" si="6"/>
        <v>28</v>
      </c>
      <c r="Q256" s="63">
        <f t="shared" si="7"/>
        <v>107</v>
      </c>
      <c r="R256" s="65">
        <f t="shared" si="8"/>
        <v>0.2978723404</v>
      </c>
      <c r="S256" s="65">
        <f t="shared" si="9"/>
        <v>0.308</v>
      </c>
      <c r="T256" s="66">
        <f t="shared" si="10"/>
        <v>0.3141025641</v>
      </c>
      <c r="U256" s="23">
        <f t="shared" si="11"/>
        <v>0.624</v>
      </c>
      <c r="V256" s="27">
        <f t="shared" si="12"/>
        <v>0.3151759403</v>
      </c>
      <c r="W256" s="27">
        <f t="shared" si="13"/>
        <v>0.4729181673</v>
      </c>
      <c r="X256" s="27">
        <f t="shared" si="14"/>
        <v>-0.1635456087</v>
      </c>
      <c r="Y256" s="27">
        <f t="shared" si="15"/>
        <v>-0.06275151811</v>
      </c>
      <c r="Z256" s="27">
        <f t="shared" si="16"/>
        <v>0.119577156</v>
      </c>
      <c r="AA256" s="27">
        <f t="shared" si="17"/>
        <v>-0.05609313033</v>
      </c>
      <c r="AB256" s="31">
        <f t="shared" si="18"/>
        <v>1.531963607</v>
      </c>
      <c r="AC256" s="31">
        <f t="shared" si="19"/>
        <v>-0.5526494491</v>
      </c>
      <c r="AD256" s="31">
        <f t="shared" si="20"/>
        <v>-0.6728041646</v>
      </c>
      <c r="AE256" s="31">
        <f t="shared" si="21"/>
        <v>1.291669214</v>
      </c>
      <c r="AF256" s="31">
        <f t="shared" si="22"/>
        <v>-0.6442898614</v>
      </c>
      <c r="AG256" s="23"/>
    </row>
    <row r="257">
      <c r="A257" s="29">
        <v>3758.0</v>
      </c>
      <c r="B257" s="30">
        <v>342.0</v>
      </c>
      <c r="C257" s="14">
        <v>2.0</v>
      </c>
      <c r="D257" s="15">
        <v>5.0</v>
      </c>
      <c r="E257" s="16">
        <v>13.0</v>
      </c>
      <c r="F257" s="17">
        <v>15.0</v>
      </c>
      <c r="G257" s="18">
        <v>7.0</v>
      </c>
      <c r="H257" s="19">
        <v>4.0</v>
      </c>
      <c r="I257" s="20">
        <v>10.0</v>
      </c>
      <c r="J257" s="21">
        <v>14.0</v>
      </c>
      <c r="K257" s="22">
        <v>15.0</v>
      </c>
      <c r="L257" s="75">
        <f t="shared" si="2"/>
        <v>0.5176470588</v>
      </c>
      <c r="M257" s="62">
        <f t="shared" si="3"/>
        <v>9</v>
      </c>
      <c r="N257" s="63">
        <f t="shared" si="4"/>
        <v>7</v>
      </c>
      <c r="O257" s="63">
        <f t="shared" si="5"/>
        <v>22</v>
      </c>
      <c r="P257" s="63">
        <f t="shared" si="6"/>
        <v>19</v>
      </c>
      <c r="Q257" s="63">
        <f t="shared" si="7"/>
        <v>37</v>
      </c>
      <c r="R257" s="65">
        <f t="shared" si="8"/>
        <v>0.4634146341</v>
      </c>
      <c r="S257" s="65">
        <f t="shared" si="9"/>
        <v>0.3058823529</v>
      </c>
      <c r="T257" s="66">
        <f t="shared" si="10"/>
        <v>0.1590909091</v>
      </c>
      <c r="U257" s="23">
        <f t="shared" si="11"/>
        <v>0.5176470588</v>
      </c>
      <c r="V257" s="27">
        <f t="shared" si="12"/>
        <v>0.2073976626</v>
      </c>
      <c r="W257" s="27">
        <f t="shared" si="13"/>
        <v>0.4696666291</v>
      </c>
      <c r="X257" s="27">
        <f t="shared" si="14"/>
        <v>-0.2544359382</v>
      </c>
      <c r="Y257" s="27">
        <f t="shared" si="15"/>
        <v>-0.06189159121</v>
      </c>
      <c r="Z257" s="27">
        <f t="shared" si="16"/>
        <v>0.184752997</v>
      </c>
      <c r="AA257" s="27">
        <f t="shared" si="17"/>
        <v>-0.1357653082</v>
      </c>
      <c r="AB257" s="31">
        <f t="shared" si="18"/>
        <v>1.37752267</v>
      </c>
      <c r="AC257" s="31">
        <f t="shared" si="19"/>
        <v>-0.6532868611</v>
      </c>
      <c r="AD257" s="31">
        <f t="shared" si="20"/>
        <v>-1.177785563</v>
      </c>
      <c r="AE257" s="31">
        <f t="shared" si="21"/>
        <v>0.9625812931</v>
      </c>
      <c r="AF257" s="31">
        <f t="shared" si="22"/>
        <v>-0.8571333399</v>
      </c>
      <c r="AG257" s="23"/>
    </row>
    <row r="258">
      <c r="A258" s="29">
        <v>3762.0</v>
      </c>
      <c r="B258" s="30">
        <v>2724.0</v>
      </c>
      <c r="C258" s="14">
        <v>17.0</v>
      </c>
      <c r="D258" s="15">
        <v>18.0</v>
      </c>
      <c r="E258" s="16">
        <v>25.0</v>
      </c>
      <c r="F258" s="17">
        <v>60.0</v>
      </c>
      <c r="G258" s="18">
        <v>142.0</v>
      </c>
      <c r="H258" s="19">
        <v>30.0</v>
      </c>
      <c r="I258" s="20">
        <v>26.0</v>
      </c>
      <c r="J258" s="21">
        <v>37.0</v>
      </c>
      <c r="K258" s="22">
        <v>21.0</v>
      </c>
      <c r="L258" s="75">
        <f t="shared" si="2"/>
        <v>0.6117021277</v>
      </c>
      <c r="M258" s="62">
        <f t="shared" si="3"/>
        <v>142</v>
      </c>
      <c r="N258" s="63">
        <f t="shared" si="4"/>
        <v>142</v>
      </c>
      <c r="O258" s="63">
        <f t="shared" si="5"/>
        <v>56</v>
      </c>
      <c r="P258" s="63">
        <f t="shared" si="6"/>
        <v>90</v>
      </c>
      <c r="Q258" s="63">
        <f t="shared" si="7"/>
        <v>88</v>
      </c>
      <c r="R258" s="65">
        <f t="shared" si="8"/>
        <v>0.6164383562</v>
      </c>
      <c r="S258" s="65">
        <f t="shared" si="9"/>
        <v>0.6170212766</v>
      </c>
      <c r="T258" s="66">
        <f t="shared" si="10"/>
        <v>0.6173913043</v>
      </c>
      <c r="U258" s="23">
        <f t="shared" si="11"/>
        <v>0.6117021277</v>
      </c>
      <c r="V258" s="27">
        <f t="shared" si="12"/>
        <v>0.6176961094</v>
      </c>
      <c r="W258" s="27">
        <f t="shared" si="13"/>
        <v>0.9474044522</v>
      </c>
      <c r="X258" s="27">
        <f t="shared" si="14"/>
        <v>-0.3384529964</v>
      </c>
      <c r="Y258" s="27">
        <f t="shared" si="15"/>
        <v>-0.2518390566</v>
      </c>
      <c r="Z258" s="27">
        <f t="shared" si="16"/>
        <v>0.4957436035</v>
      </c>
      <c r="AA258" s="27">
        <f t="shared" si="17"/>
        <v>-0.2402307675</v>
      </c>
      <c r="AB258" s="31">
        <f t="shared" si="18"/>
        <v>1.534954601</v>
      </c>
      <c r="AC258" s="31">
        <f t="shared" si="19"/>
        <v>-0.5495404335</v>
      </c>
      <c r="AD258" s="31">
        <f t="shared" si="20"/>
        <v>-0.6622898815</v>
      </c>
      <c r="AE258" s="31">
        <f t="shared" si="21"/>
        <v>1.302567446</v>
      </c>
      <c r="AF258" s="31">
        <f t="shared" si="22"/>
        <v>-0.6329946004</v>
      </c>
      <c r="AG258" s="23"/>
    </row>
    <row r="259">
      <c r="A259" s="29">
        <v>3763.0</v>
      </c>
      <c r="B259" s="30">
        <v>385.0</v>
      </c>
      <c r="C259" s="14">
        <v>4.0</v>
      </c>
      <c r="D259" s="15">
        <v>5.0</v>
      </c>
      <c r="E259" s="16">
        <v>2.0</v>
      </c>
      <c r="F259" s="17">
        <v>7.0</v>
      </c>
      <c r="G259" s="18">
        <v>30.0</v>
      </c>
      <c r="H259" s="19">
        <v>6.0</v>
      </c>
      <c r="I259" s="20">
        <v>9.0</v>
      </c>
      <c r="J259" s="21">
        <v>8.0</v>
      </c>
      <c r="K259" s="22">
        <v>12.0</v>
      </c>
      <c r="L259" s="75">
        <f t="shared" si="2"/>
        <v>0.5903614458</v>
      </c>
      <c r="M259" s="62">
        <f t="shared" si="3"/>
        <v>29</v>
      </c>
      <c r="N259" s="63">
        <f t="shared" si="4"/>
        <v>30</v>
      </c>
      <c r="O259" s="63">
        <f t="shared" si="5"/>
        <v>21</v>
      </c>
      <c r="P259" s="63">
        <f t="shared" si="6"/>
        <v>13</v>
      </c>
      <c r="Q259" s="63">
        <f t="shared" si="7"/>
        <v>19</v>
      </c>
      <c r="R259" s="65">
        <f t="shared" si="8"/>
        <v>0.3823529412</v>
      </c>
      <c r="S259" s="65">
        <f t="shared" si="9"/>
        <v>0.5180722892</v>
      </c>
      <c r="T259" s="66">
        <f t="shared" si="10"/>
        <v>0.612244898</v>
      </c>
      <c r="U259" s="23">
        <f t="shared" si="11"/>
        <v>0.5903614458</v>
      </c>
      <c r="V259" s="27">
        <f t="shared" si="12"/>
        <v>0.5788290271</v>
      </c>
      <c r="W259" s="27">
        <f t="shared" si="13"/>
        <v>0.7954733685</v>
      </c>
      <c r="X259" s="27">
        <f t="shared" si="14"/>
        <v>-0.2099293422</v>
      </c>
      <c r="Y259" s="27">
        <f t="shared" si="15"/>
        <v>-0.1775429903</v>
      </c>
      <c r="Z259" s="27">
        <f t="shared" si="16"/>
        <v>0.2581797192</v>
      </c>
      <c r="AA259" s="27">
        <f t="shared" si="17"/>
        <v>-0.09242260217</v>
      </c>
      <c r="AB259" s="31">
        <f t="shared" si="18"/>
        <v>1.599948997</v>
      </c>
      <c r="AC259" s="31">
        <f t="shared" si="19"/>
        <v>-0.4616506176</v>
      </c>
      <c r="AD259" s="31">
        <f t="shared" si="20"/>
        <v>-0.5369884944</v>
      </c>
      <c r="AE259" s="31">
        <f t="shared" si="21"/>
        <v>1.472062174</v>
      </c>
      <c r="AF259" s="31">
        <f t="shared" si="22"/>
        <v>-0.4036200085</v>
      </c>
      <c r="AG259" s="23"/>
    </row>
    <row r="260">
      <c r="A260" s="29">
        <v>3764.0</v>
      </c>
      <c r="B260" s="30">
        <v>3206.0</v>
      </c>
      <c r="C260" s="14">
        <v>14.0</v>
      </c>
      <c r="D260" s="15">
        <v>9.0</v>
      </c>
      <c r="E260" s="16">
        <v>17.0</v>
      </c>
      <c r="F260" s="17">
        <v>56.0</v>
      </c>
      <c r="G260" s="18">
        <v>170.0</v>
      </c>
      <c r="H260" s="19">
        <v>34.0</v>
      </c>
      <c r="I260" s="20">
        <v>36.0</v>
      </c>
      <c r="J260" s="21">
        <v>25.0</v>
      </c>
      <c r="K260" s="22">
        <v>23.0</v>
      </c>
      <c r="L260" s="75">
        <f t="shared" si="2"/>
        <v>0.6458333333</v>
      </c>
      <c r="M260" s="62">
        <f t="shared" si="3"/>
        <v>170</v>
      </c>
      <c r="N260" s="63">
        <f t="shared" si="4"/>
        <v>170</v>
      </c>
      <c r="O260" s="63">
        <f t="shared" si="5"/>
        <v>46</v>
      </c>
      <c r="P260" s="63">
        <f t="shared" si="6"/>
        <v>90</v>
      </c>
      <c r="Q260" s="63">
        <f t="shared" si="7"/>
        <v>78</v>
      </c>
      <c r="R260" s="65">
        <f t="shared" si="8"/>
        <v>0.6617647059</v>
      </c>
      <c r="S260" s="65">
        <f t="shared" si="9"/>
        <v>0.6770833333</v>
      </c>
      <c r="T260" s="66">
        <f t="shared" si="10"/>
        <v>0.685483871</v>
      </c>
      <c r="U260" s="23">
        <f t="shared" si="11"/>
        <v>0.6458333333</v>
      </c>
      <c r="V260" s="27">
        <f t="shared" si="12"/>
        <v>0.6852465488</v>
      </c>
      <c r="W260" s="27">
        <f t="shared" si="13"/>
        <v>1.039626653</v>
      </c>
      <c r="X260" s="27">
        <f t="shared" si="14"/>
        <v>-0.3633392462</v>
      </c>
      <c r="Y260" s="27">
        <f t="shared" si="15"/>
        <v>-0.3032543583</v>
      </c>
      <c r="Z260" s="27">
        <f t="shared" si="16"/>
        <v>0.5840002733</v>
      </c>
      <c r="AA260" s="27">
        <f t="shared" si="17"/>
        <v>-0.276857647</v>
      </c>
      <c r="AB260" s="31">
        <f t="shared" si="18"/>
        <v>1.535799102</v>
      </c>
      <c r="AC260" s="31">
        <f t="shared" si="19"/>
        <v>-0.5486873519</v>
      </c>
      <c r="AD260" s="31">
        <f t="shared" si="20"/>
        <v>-0.6609715988</v>
      </c>
      <c r="AE260" s="31">
        <f t="shared" si="21"/>
        <v>1.303898469</v>
      </c>
      <c r="AF260" s="31">
        <f t="shared" si="22"/>
        <v>-0.6316505591</v>
      </c>
      <c r="AG260" s="23"/>
    </row>
    <row r="261">
      <c r="A261" s="29">
        <v>3765.0</v>
      </c>
      <c r="B261" s="30">
        <v>1841.0</v>
      </c>
      <c r="C261" s="14">
        <v>13.0</v>
      </c>
      <c r="D261" s="15">
        <v>10.0</v>
      </c>
      <c r="E261" s="16">
        <v>6.0</v>
      </c>
      <c r="F261" s="17">
        <v>47.0</v>
      </c>
      <c r="G261" s="18">
        <v>74.0</v>
      </c>
      <c r="H261" s="19">
        <v>18.0</v>
      </c>
      <c r="I261" s="20">
        <v>18.0</v>
      </c>
      <c r="J261" s="21">
        <v>20.0</v>
      </c>
      <c r="K261" s="22">
        <v>11.0</v>
      </c>
      <c r="L261" s="75">
        <f t="shared" si="2"/>
        <v>0.5437788018</v>
      </c>
      <c r="M261" s="62">
        <f t="shared" si="3"/>
        <v>74</v>
      </c>
      <c r="N261" s="63">
        <f t="shared" si="4"/>
        <v>74</v>
      </c>
      <c r="O261" s="63">
        <f t="shared" si="5"/>
        <v>34</v>
      </c>
      <c r="P261" s="63">
        <f t="shared" si="6"/>
        <v>65</v>
      </c>
      <c r="Q261" s="63">
        <f t="shared" si="7"/>
        <v>44</v>
      </c>
      <c r="R261" s="65">
        <f t="shared" si="8"/>
        <v>0.6565656566</v>
      </c>
      <c r="S261" s="65">
        <f t="shared" si="9"/>
        <v>0.6405529954</v>
      </c>
      <c r="T261" s="66">
        <f t="shared" si="10"/>
        <v>0.6271186441</v>
      </c>
      <c r="U261" s="23">
        <f t="shared" si="11"/>
        <v>0.5437788018</v>
      </c>
      <c r="V261" s="27">
        <f t="shared" si="12"/>
        <v>0.6323347843</v>
      </c>
      <c r="W261" s="27">
        <f t="shared" si="13"/>
        <v>0.9835361968</v>
      </c>
      <c r="X261" s="27">
        <f t="shared" si="14"/>
        <v>-0.3604847291</v>
      </c>
      <c r="Y261" s="27">
        <f t="shared" si="15"/>
        <v>-0.2714144319</v>
      </c>
      <c r="Z261" s="27">
        <f t="shared" si="16"/>
        <v>0.5481514334</v>
      </c>
      <c r="AA261" s="27">
        <f t="shared" si="17"/>
        <v>-0.272524559</v>
      </c>
      <c r="AB261" s="31">
        <f t="shared" si="18"/>
        <v>1.527305412</v>
      </c>
      <c r="AC261" s="31">
        <f t="shared" si="19"/>
        <v>-0.5569905549</v>
      </c>
      <c r="AD261" s="31">
        <f t="shared" si="20"/>
        <v>-0.6742020089</v>
      </c>
      <c r="AE261" s="31">
        <f t="shared" si="21"/>
        <v>1.290966121</v>
      </c>
      <c r="AF261" s="31">
        <f t="shared" si="22"/>
        <v>-0.6442926848</v>
      </c>
      <c r="AG261" s="23"/>
    </row>
    <row r="262">
      <c r="A262" s="29">
        <v>3766.0</v>
      </c>
      <c r="B262" s="30">
        <v>2207.0</v>
      </c>
      <c r="C262" s="14">
        <v>34.0</v>
      </c>
      <c r="D262" s="15">
        <v>21.0</v>
      </c>
      <c r="E262" s="16">
        <v>32.0</v>
      </c>
      <c r="F262" s="17">
        <v>65.0</v>
      </c>
      <c r="G262" s="18">
        <v>136.0</v>
      </c>
      <c r="H262" s="19">
        <v>31.0</v>
      </c>
      <c r="I262" s="20">
        <v>60.0</v>
      </c>
      <c r="J262" s="21">
        <v>71.0</v>
      </c>
      <c r="K262" s="22">
        <v>49.0</v>
      </c>
      <c r="L262" s="75">
        <f t="shared" si="2"/>
        <v>0.5991983968</v>
      </c>
      <c r="M262" s="62">
        <f t="shared" si="3"/>
        <v>136</v>
      </c>
      <c r="N262" s="63">
        <f t="shared" si="4"/>
        <v>136</v>
      </c>
      <c r="O262" s="63">
        <f t="shared" si="5"/>
        <v>104</v>
      </c>
      <c r="P262" s="63">
        <f t="shared" si="6"/>
        <v>96</v>
      </c>
      <c r="Q262" s="63">
        <f t="shared" si="7"/>
        <v>163</v>
      </c>
      <c r="R262" s="65">
        <f t="shared" si="8"/>
        <v>0.48</v>
      </c>
      <c r="S262" s="65">
        <f t="shared" si="9"/>
        <v>0.4649298597</v>
      </c>
      <c r="T262" s="66">
        <f t="shared" si="10"/>
        <v>0.4548494983</v>
      </c>
      <c r="U262" s="23">
        <f t="shared" si="11"/>
        <v>0.5991983968</v>
      </c>
      <c r="V262" s="27">
        <f t="shared" si="12"/>
        <v>0.4576282286</v>
      </c>
      <c r="W262" s="27">
        <f t="shared" si="13"/>
        <v>0.7138758999</v>
      </c>
      <c r="X262" s="27">
        <f t="shared" si="14"/>
        <v>-0.2635420666</v>
      </c>
      <c r="Y262" s="27">
        <f t="shared" si="15"/>
        <v>-0.1429873714</v>
      </c>
      <c r="Z262" s="27">
        <f t="shared" si="16"/>
        <v>0.2908680386</v>
      </c>
      <c r="AA262" s="27">
        <f t="shared" si="17"/>
        <v>-0.145657146</v>
      </c>
      <c r="AB262" s="31">
        <f t="shared" si="18"/>
        <v>1.529471929</v>
      </c>
      <c r="AC262" s="31">
        <f t="shared" si="19"/>
        <v>-0.5548349934</v>
      </c>
      <c r="AD262" s="31">
        <f t="shared" si="20"/>
        <v>-0.6743442533</v>
      </c>
      <c r="AE262" s="31">
        <f t="shared" si="21"/>
        <v>1.290917428</v>
      </c>
      <c r="AF262" s="31">
        <f t="shared" si="22"/>
        <v>-0.6442529353</v>
      </c>
      <c r="AG262" s="23"/>
    </row>
    <row r="263">
      <c r="A263" s="29">
        <v>3769.0</v>
      </c>
      <c r="B263" s="30">
        <v>1088.0</v>
      </c>
      <c r="C263" s="14">
        <v>10.0</v>
      </c>
      <c r="D263" s="15">
        <v>10.0</v>
      </c>
      <c r="E263" s="16">
        <v>16.0</v>
      </c>
      <c r="F263" s="17">
        <v>23.0</v>
      </c>
      <c r="G263" s="18">
        <v>78.0</v>
      </c>
      <c r="H263" s="19">
        <v>16.0</v>
      </c>
      <c r="I263" s="20">
        <v>19.0</v>
      </c>
      <c r="J263" s="21">
        <v>14.0</v>
      </c>
      <c r="K263" s="22">
        <v>24.0</v>
      </c>
      <c r="L263" s="75">
        <f t="shared" si="2"/>
        <v>0.6047619048</v>
      </c>
      <c r="M263" s="62">
        <f t="shared" si="3"/>
        <v>77</v>
      </c>
      <c r="N263" s="63">
        <f t="shared" si="4"/>
        <v>78</v>
      </c>
      <c r="O263" s="63">
        <f t="shared" si="5"/>
        <v>44</v>
      </c>
      <c r="P263" s="63">
        <f t="shared" si="6"/>
        <v>39</v>
      </c>
      <c r="Q263" s="63">
        <f t="shared" si="7"/>
        <v>49</v>
      </c>
      <c r="R263" s="65">
        <f t="shared" si="8"/>
        <v>0.4698795181</v>
      </c>
      <c r="S263" s="65">
        <f t="shared" si="9"/>
        <v>0.5571428571</v>
      </c>
      <c r="T263" s="66">
        <f t="shared" si="10"/>
        <v>0.6141732283</v>
      </c>
      <c r="U263" s="23">
        <f t="shared" si="11"/>
        <v>0.6047619048</v>
      </c>
      <c r="V263" s="27">
        <f t="shared" si="12"/>
        <v>0.5988471809</v>
      </c>
      <c r="W263" s="27">
        <f t="shared" si="13"/>
        <v>0.8554642172</v>
      </c>
      <c r="X263" s="27">
        <f t="shared" si="14"/>
        <v>-0.2579854567</v>
      </c>
      <c r="Y263" s="27">
        <f t="shared" si="15"/>
        <v>-0.2053316693</v>
      </c>
      <c r="Z263" s="27">
        <f t="shared" si="16"/>
        <v>0.3412089445</v>
      </c>
      <c r="AA263" s="27">
        <f t="shared" si="17"/>
        <v>-0.139579729</v>
      </c>
      <c r="AB263" s="31">
        <f t="shared" si="18"/>
        <v>1.562956885</v>
      </c>
      <c r="AC263" s="31">
        <f t="shared" si="19"/>
        <v>-0.5164289991</v>
      </c>
      <c r="AD263" s="31">
        <f t="shared" si="20"/>
        <v>-0.6121154155</v>
      </c>
      <c r="AE263" s="31">
        <f t="shared" si="21"/>
        <v>1.3619121</v>
      </c>
      <c r="AF263" s="31">
        <f t="shared" si="22"/>
        <v>-0.5627768651</v>
      </c>
      <c r="AG263" s="23"/>
    </row>
    <row r="264">
      <c r="A264" s="29">
        <v>3771.0</v>
      </c>
      <c r="B264" s="30">
        <v>932.0</v>
      </c>
      <c r="C264" s="14">
        <v>14.0</v>
      </c>
      <c r="D264" s="15">
        <v>4.0</v>
      </c>
      <c r="E264" s="16">
        <v>7.0</v>
      </c>
      <c r="F264" s="17">
        <v>26.0</v>
      </c>
      <c r="G264" s="18">
        <v>49.0</v>
      </c>
      <c r="H264" s="19">
        <v>21.0</v>
      </c>
      <c r="I264" s="20">
        <v>17.0</v>
      </c>
      <c r="J264" s="21">
        <v>12.0</v>
      </c>
      <c r="K264" s="22">
        <v>6.0</v>
      </c>
      <c r="L264" s="75">
        <f t="shared" si="2"/>
        <v>0.5448717949</v>
      </c>
      <c r="M264" s="62">
        <f t="shared" si="3"/>
        <v>50</v>
      </c>
      <c r="N264" s="63">
        <f t="shared" si="4"/>
        <v>49</v>
      </c>
      <c r="O264" s="63">
        <f t="shared" si="5"/>
        <v>24</v>
      </c>
      <c r="P264" s="63">
        <f t="shared" si="6"/>
        <v>47</v>
      </c>
      <c r="Q264" s="63">
        <f t="shared" si="7"/>
        <v>36</v>
      </c>
      <c r="R264" s="65">
        <f t="shared" si="8"/>
        <v>0.661971831</v>
      </c>
      <c r="S264" s="65">
        <f t="shared" si="9"/>
        <v>0.6153846154</v>
      </c>
      <c r="T264" s="66">
        <f t="shared" si="10"/>
        <v>0.5764705882</v>
      </c>
      <c r="U264" s="23">
        <f t="shared" si="11"/>
        <v>0.5448717949</v>
      </c>
      <c r="V264" s="27">
        <f t="shared" si="12"/>
        <v>0.5899233664</v>
      </c>
      <c r="W264" s="27">
        <f t="shared" si="13"/>
        <v>0.9448914431</v>
      </c>
      <c r="X264" s="27">
        <f t="shared" si="14"/>
        <v>-0.3634529674</v>
      </c>
      <c r="Y264" s="27">
        <f t="shared" si="15"/>
        <v>-0.2505048123</v>
      </c>
      <c r="Z264" s="27">
        <f t="shared" si="16"/>
        <v>0.5309498098</v>
      </c>
      <c r="AA264" s="27">
        <f t="shared" si="17"/>
        <v>-0.277030981</v>
      </c>
      <c r="AB264" s="31">
        <f t="shared" si="18"/>
        <v>1.513587831</v>
      </c>
      <c r="AC264" s="31">
        <f t="shared" si="19"/>
        <v>-0.5693682539</v>
      </c>
      <c r="AD264" s="31">
        <f t="shared" si="20"/>
        <v>-0.6970130123</v>
      </c>
      <c r="AE264" s="31">
        <f t="shared" si="21"/>
        <v>1.270345107</v>
      </c>
      <c r="AF264" s="31">
        <f t="shared" si="22"/>
        <v>-0.6628920913</v>
      </c>
      <c r="AG264" s="23"/>
    </row>
    <row r="265">
      <c r="A265" s="29">
        <v>3773.0</v>
      </c>
      <c r="B265" s="30">
        <v>1223.0</v>
      </c>
      <c r="C265" s="14">
        <v>10.0</v>
      </c>
      <c r="D265" s="15">
        <v>7.0</v>
      </c>
      <c r="E265" s="16">
        <v>9.0</v>
      </c>
      <c r="F265" s="17">
        <v>27.0</v>
      </c>
      <c r="G265" s="18">
        <v>81.0</v>
      </c>
      <c r="H265" s="19">
        <v>14.0</v>
      </c>
      <c r="I265" s="20">
        <v>13.0</v>
      </c>
      <c r="J265" s="21">
        <v>18.0</v>
      </c>
      <c r="K265" s="22">
        <v>13.0</v>
      </c>
      <c r="L265" s="75">
        <f t="shared" si="2"/>
        <v>0.6302083333</v>
      </c>
      <c r="M265" s="62">
        <f t="shared" si="3"/>
        <v>81</v>
      </c>
      <c r="N265" s="63">
        <f t="shared" si="4"/>
        <v>81</v>
      </c>
      <c r="O265" s="63">
        <f t="shared" si="5"/>
        <v>30</v>
      </c>
      <c r="P265" s="63">
        <f t="shared" si="6"/>
        <v>41</v>
      </c>
      <c r="Q265" s="63">
        <f t="shared" si="7"/>
        <v>40</v>
      </c>
      <c r="R265" s="65">
        <f t="shared" si="8"/>
        <v>0.5774647887</v>
      </c>
      <c r="S265" s="65">
        <f t="shared" si="9"/>
        <v>0.6354166667</v>
      </c>
      <c r="T265" s="66">
        <f t="shared" si="10"/>
        <v>0.6694214876</v>
      </c>
      <c r="U265" s="23">
        <f t="shared" si="11"/>
        <v>0.6302083333</v>
      </c>
      <c r="V265" s="27">
        <f t="shared" si="12"/>
        <v>0.6640182891</v>
      </c>
      <c r="W265" s="27">
        <f t="shared" si="13"/>
        <v>0.9756496281</v>
      </c>
      <c r="X265" s="27">
        <f t="shared" si="14"/>
        <v>-0.3170547162</v>
      </c>
      <c r="Y265" s="27">
        <f t="shared" si="15"/>
        <v>-0.2670791638</v>
      </c>
      <c r="Z265" s="27">
        <f t="shared" si="16"/>
        <v>0.4782460983</v>
      </c>
      <c r="AA265" s="27">
        <f t="shared" si="17"/>
        <v>-0.2108144314</v>
      </c>
      <c r="AB265" s="31">
        <f t="shared" si="18"/>
        <v>1.543951989</v>
      </c>
      <c r="AC265" s="31">
        <f t="shared" si="19"/>
        <v>-0.5396892137</v>
      </c>
      <c r="AD265" s="31">
        <f t="shared" si="20"/>
        <v>-0.6481068789</v>
      </c>
      <c r="AE265" s="31">
        <f t="shared" si="21"/>
        <v>1.318094205</v>
      </c>
      <c r="AF265" s="31">
        <f t="shared" si="22"/>
        <v>-0.6159893071</v>
      </c>
      <c r="AG265" s="23"/>
    </row>
    <row r="266">
      <c r="A266" s="29">
        <v>3780.0</v>
      </c>
      <c r="B266" s="30">
        <v>1589.0</v>
      </c>
      <c r="C266" s="14">
        <v>18.0</v>
      </c>
      <c r="D266" s="15">
        <v>10.0</v>
      </c>
      <c r="E266" s="16">
        <v>32.0</v>
      </c>
      <c r="F266" s="17">
        <v>48.0</v>
      </c>
      <c r="G266" s="18">
        <v>74.0</v>
      </c>
      <c r="H266" s="19">
        <v>20.0</v>
      </c>
      <c r="I266" s="20">
        <v>35.0</v>
      </c>
      <c r="J266" s="21">
        <v>42.0</v>
      </c>
      <c r="K266" s="22">
        <v>31.0</v>
      </c>
      <c r="L266" s="75">
        <f t="shared" si="2"/>
        <v>0.5903225806</v>
      </c>
      <c r="M266" s="62">
        <f t="shared" si="3"/>
        <v>75</v>
      </c>
      <c r="N266" s="63">
        <f t="shared" si="4"/>
        <v>74</v>
      </c>
      <c r="O266" s="63">
        <f t="shared" si="5"/>
        <v>59</v>
      </c>
      <c r="P266" s="63">
        <f t="shared" si="6"/>
        <v>68</v>
      </c>
      <c r="Q266" s="63">
        <f t="shared" si="7"/>
        <v>109</v>
      </c>
      <c r="R266" s="65">
        <f t="shared" si="8"/>
        <v>0.5354330709</v>
      </c>
      <c r="S266" s="65">
        <f t="shared" si="9"/>
        <v>0.4580645161</v>
      </c>
      <c r="T266" s="66">
        <f t="shared" si="10"/>
        <v>0.4043715847</v>
      </c>
      <c r="U266" s="23">
        <f t="shared" si="11"/>
        <v>0.5903225806</v>
      </c>
      <c r="V266" s="27">
        <f t="shared" si="12"/>
        <v>0.4140579357</v>
      </c>
      <c r="W266" s="27">
        <f t="shared" si="13"/>
        <v>0.7033345177</v>
      </c>
      <c r="X266" s="27">
        <f t="shared" si="14"/>
        <v>-0.2939773708</v>
      </c>
      <c r="Y266" s="27">
        <f t="shared" si="15"/>
        <v>-0.1387957299</v>
      </c>
      <c r="Z266" s="27">
        <f t="shared" si="16"/>
        <v>0.319668003</v>
      </c>
      <c r="AA266" s="27">
        <f t="shared" si="17"/>
        <v>-0.1812423585</v>
      </c>
      <c r="AB266" s="31">
        <f t="shared" si="18"/>
        <v>1.514302336</v>
      </c>
      <c r="AC266" s="31">
        <f t="shared" si="19"/>
        <v>-0.5671366569</v>
      </c>
      <c r="AD266" s="31">
        <f t="shared" si="20"/>
        <v>-0.7076536387</v>
      </c>
      <c r="AE266" s="31">
        <f t="shared" si="21"/>
        <v>1.263875066</v>
      </c>
      <c r="AF266" s="31">
        <f t="shared" si="22"/>
        <v>-0.6659794885</v>
      </c>
      <c r="AG266" s="23"/>
    </row>
    <row r="267">
      <c r="A267" s="29">
        <v>3781.0</v>
      </c>
      <c r="B267" s="30">
        <v>2416.0</v>
      </c>
      <c r="C267" s="14">
        <v>14.0</v>
      </c>
      <c r="D267" s="15">
        <v>17.0</v>
      </c>
      <c r="E267" s="16">
        <v>29.0</v>
      </c>
      <c r="F267" s="17">
        <v>30.0</v>
      </c>
      <c r="G267" s="18">
        <v>115.0</v>
      </c>
      <c r="H267" s="19">
        <v>22.0</v>
      </c>
      <c r="I267" s="20">
        <v>25.0</v>
      </c>
      <c r="J267" s="21">
        <v>38.0</v>
      </c>
      <c r="K267" s="22">
        <v>25.0</v>
      </c>
      <c r="L267" s="75">
        <f t="shared" si="2"/>
        <v>0.6571428571</v>
      </c>
      <c r="M267" s="62">
        <f t="shared" si="3"/>
        <v>115</v>
      </c>
      <c r="N267" s="63">
        <f t="shared" si="4"/>
        <v>115</v>
      </c>
      <c r="O267" s="63">
        <f t="shared" si="5"/>
        <v>56</v>
      </c>
      <c r="P267" s="63">
        <f t="shared" si="6"/>
        <v>52</v>
      </c>
      <c r="Q267" s="63">
        <f t="shared" si="7"/>
        <v>92</v>
      </c>
      <c r="R267" s="65">
        <f t="shared" si="8"/>
        <v>0.4814814815</v>
      </c>
      <c r="S267" s="65">
        <f t="shared" si="9"/>
        <v>0.5301587302</v>
      </c>
      <c r="T267" s="66">
        <f t="shared" si="10"/>
        <v>0.5555555556</v>
      </c>
      <c r="U267" s="23">
        <f t="shared" si="11"/>
        <v>0.6571428571</v>
      </c>
      <c r="V267" s="27">
        <f t="shared" si="12"/>
        <v>0.5549656042</v>
      </c>
      <c r="W267" s="27">
        <f t="shared" si="13"/>
        <v>0.8140314773</v>
      </c>
      <c r="X267" s="27">
        <f t="shared" si="14"/>
        <v>-0.264355468</v>
      </c>
      <c r="Y267" s="27">
        <f t="shared" si="15"/>
        <v>-0.1859236508</v>
      </c>
      <c r="Z267" s="27">
        <f t="shared" si="16"/>
        <v>0.3327000232</v>
      </c>
      <c r="AA267" s="27">
        <f t="shared" si="17"/>
        <v>-0.1465576517</v>
      </c>
      <c r="AB267" s="31">
        <f t="shared" si="18"/>
        <v>1.536561378</v>
      </c>
      <c r="AC267" s="31">
        <f t="shared" si="19"/>
        <v>-0.5478206884</v>
      </c>
      <c r="AD267" s="31">
        <f t="shared" si="20"/>
        <v>-0.659390309</v>
      </c>
      <c r="AE267" s="31">
        <f t="shared" si="21"/>
        <v>1.305679979</v>
      </c>
      <c r="AF267" s="31">
        <f t="shared" si="22"/>
        <v>-0.6296476542</v>
      </c>
      <c r="AG267" s="23"/>
    </row>
    <row r="268">
      <c r="A268" s="29">
        <v>3787.0</v>
      </c>
      <c r="B268" s="30">
        <v>1493.0</v>
      </c>
      <c r="C268" s="14">
        <v>18.0</v>
      </c>
      <c r="D268" s="15">
        <v>11.0</v>
      </c>
      <c r="E268" s="16">
        <v>14.0</v>
      </c>
      <c r="F268" s="17">
        <v>32.0</v>
      </c>
      <c r="G268" s="18">
        <v>118.0</v>
      </c>
      <c r="H268" s="19">
        <v>14.0</v>
      </c>
      <c r="I268" s="20">
        <v>21.0</v>
      </c>
      <c r="J268" s="21">
        <v>23.0</v>
      </c>
      <c r="K268" s="22">
        <v>32.0</v>
      </c>
      <c r="L268" s="75">
        <f t="shared" si="2"/>
        <v>0.6219081272</v>
      </c>
      <c r="M268" s="62">
        <f t="shared" si="3"/>
        <v>114</v>
      </c>
      <c r="N268" s="63">
        <f t="shared" si="4"/>
        <v>118</v>
      </c>
      <c r="O268" s="63">
        <f t="shared" si="5"/>
        <v>61</v>
      </c>
      <c r="P268" s="63">
        <f t="shared" si="6"/>
        <v>46</v>
      </c>
      <c r="Q268" s="63">
        <f t="shared" si="7"/>
        <v>58</v>
      </c>
      <c r="R268" s="65">
        <f t="shared" si="8"/>
        <v>0.4299065421</v>
      </c>
      <c r="S268" s="65">
        <f t="shared" si="9"/>
        <v>0.5795053004</v>
      </c>
      <c r="T268" s="66">
        <f t="shared" si="10"/>
        <v>0.6704545455</v>
      </c>
      <c r="U268" s="23">
        <f t="shared" si="11"/>
        <v>0.6219081272</v>
      </c>
      <c r="V268" s="27">
        <f t="shared" si="12"/>
        <v>0.6445582194</v>
      </c>
      <c r="W268" s="27">
        <f t="shared" si="13"/>
        <v>0.8898005992</v>
      </c>
      <c r="X268" s="27">
        <f t="shared" si="14"/>
        <v>-0.2360384553</v>
      </c>
      <c r="Y268" s="27">
        <f t="shared" si="15"/>
        <v>-0.2221455556</v>
      </c>
      <c r="Z268" s="27">
        <f t="shared" si="16"/>
        <v>0.3247123391</v>
      </c>
      <c r="AA268" s="27">
        <f t="shared" si="17"/>
        <v>-0.1168415822</v>
      </c>
      <c r="AB268" s="31">
        <f t="shared" si="18"/>
        <v>1.580135548</v>
      </c>
      <c r="AC268" s="31">
        <f t="shared" si="19"/>
        <v>-0.4888088656</v>
      </c>
      <c r="AD268" s="31">
        <f t="shared" si="20"/>
        <v>-0.584377028</v>
      </c>
      <c r="AE268" s="31">
        <f t="shared" si="21"/>
        <v>1.407314553</v>
      </c>
      <c r="AF268" s="31">
        <f t="shared" si="22"/>
        <v>-0.4920757266</v>
      </c>
      <c r="AG268" s="23"/>
    </row>
    <row r="269">
      <c r="A269" s="29">
        <v>3793.0</v>
      </c>
      <c r="B269" s="30">
        <v>2128.0</v>
      </c>
      <c r="C269" s="14">
        <v>21.0</v>
      </c>
      <c r="D269" s="15">
        <v>18.0</v>
      </c>
      <c r="E269" s="16">
        <v>32.0</v>
      </c>
      <c r="F269" s="17">
        <v>15.0</v>
      </c>
      <c r="G269" s="18">
        <v>151.0</v>
      </c>
      <c r="H269" s="19">
        <v>28.0</v>
      </c>
      <c r="I269" s="20">
        <v>14.0</v>
      </c>
      <c r="J269" s="21">
        <v>85.0</v>
      </c>
      <c r="K269" s="22">
        <v>44.0</v>
      </c>
      <c r="L269" s="75">
        <f t="shared" si="2"/>
        <v>0.6911764706</v>
      </c>
      <c r="M269" s="62">
        <f t="shared" si="3"/>
        <v>151</v>
      </c>
      <c r="N269" s="63">
        <f t="shared" si="4"/>
        <v>151</v>
      </c>
      <c r="O269" s="63">
        <f t="shared" si="5"/>
        <v>83</v>
      </c>
      <c r="P269" s="63">
        <f t="shared" si="6"/>
        <v>43</v>
      </c>
      <c r="Q269" s="63">
        <f t="shared" si="7"/>
        <v>131</v>
      </c>
      <c r="R269" s="65">
        <f t="shared" si="8"/>
        <v>0.3412698413</v>
      </c>
      <c r="S269" s="65">
        <f t="shared" si="9"/>
        <v>0.4754901961</v>
      </c>
      <c r="T269" s="66">
        <f t="shared" si="10"/>
        <v>0.5354609929</v>
      </c>
      <c r="U269" s="23">
        <f t="shared" si="11"/>
        <v>0.6911764706</v>
      </c>
      <c r="V269" s="27">
        <f t="shared" si="12"/>
        <v>0.5361019734</v>
      </c>
      <c r="W269" s="27">
        <f t="shared" si="13"/>
        <v>0.7300907535</v>
      </c>
      <c r="X269" s="27">
        <f t="shared" si="14"/>
        <v>-0.1873728317</v>
      </c>
      <c r="Y269" s="27">
        <f t="shared" si="15"/>
        <v>-0.149556722</v>
      </c>
      <c r="Z269" s="27">
        <f t="shared" si="16"/>
        <v>0.211498262</v>
      </c>
      <c r="AA269" s="27">
        <f t="shared" si="17"/>
        <v>-0.07362836259</v>
      </c>
      <c r="AB269" s="31">
        <f t="shared" si="18"/>
        <v>1.534100553</v>
      </c>
      <c r="AC269" s="31">
        <f t="shared" si="19"/>
        <v>-0.550924194</v>
      </c>
      <c r="AD269" s="31">
        <f t="shared" si="20"/>
        <v>-0.6643243264</v>
      </c>
      <c r="AE269" s="31">
        <f t="shared" si="21"/>
        <v>1.29941874</v>
      </c>
      <c r="AF269" s="31">
        <f t="shared" si="22"/>
        <v>-0.6376961012</v>
      </c>
      <c r="AG269" s="23"/>
    </row>
    <row r="270">
      <c r="A270" s="29">
        <v>3800.0</v>
      </c>
      <c r="B270" s="30">
        <v>2895.0</v>
      </c>
      <c r="C270" s="14">
        <v>39.0</v>
      </c>
      <c r="D270" s="15">
        <v>17.0</v>
      </c>
      <c r="E270" s="16">
        <v>44.0</v>
      </c>
      <c r="F270" s="17">
        <v>73.0</v>
      </c>
      <c r="G270" s="18">
        <v>188.0</v>
      </c>
      <c r="H270" s="19">
        <v>45.0</v>
      </c>
      <c r="I270" s="20">
        <v>73.0</v>
      </c>
      <c r="J270" s="21">
        <v>72.0</v>
      </c>
      <c r="K270" s="22">
        <v>44.0</v>
      </c>
      <c r="L270" s="75">
        <f t="shared" si="2"/>
        <v>0.6336134454</v>
      </c>
      <c r="M270" s="62">
        <f t="shared" si="3"/>
        <v>188</v>
      </c>
      <c r="N270" s="63">
        <f t="shared" si="4"/>
        <v>188</v>
      </c>
      <c r="O270" s="63">
        <f t="shared" si="5"/>
        <v>100</v>
      </c>
      <c r="P270" s="63">
        <f t="shared" si="6"/>
        <v>118</v>
      </c>
      <c r="Q270" s="63">
        <f t="shared" si="7"/>
        <v>189</v>
      </c>
      <c r="R270" s="65">
        <f t="shared" si="8"/>
        <v>0.5412844037</v>
      </c>
      <c r="S270" s="65">
        <f t="shared" si="9"/>
        <v>0.5142857143</v>
      </c>
      <c r="T270" s="66">
        <f t="shared" si="10"/>
        <v>0.4986737401</v>
      </c>
      <c r="U270" s="23">
        <f t="shared" si="11"/>
        <v>0.6336134454</v>
      </c>
      <c r="V270" s="27">
        <f t="shared" si="12"/>
        <v>0.5001827305</v>
      </c>
      <c r="W270" s="27">
        <f t="shared" si="13"/>
        <v>0.7896592774</v>
      </c>
      <c r="X270" s="27">
        <f t="shared" si="14"/>
        <v>-0.2971900215</v>
      </c>
      <c r="Y270" s="27">
        <f t="shared" si="15"/>
        <v>-0.174957162</v>
      </c>
      <c r="Z270" s="27">
        <f t="shared" si="16"/>
        <v>0.3628250803</v>
      </c>
      <c r="AA270" s="27">
        <f t="shared" si="17"/>
        <v>-0.1852253179</v>
      </c>
      <c r="AB270" s="31">
        <f t="shared" si="18"/>
        <v>1.532514447</v>
      </c>
      <c r="AC270" s="31">
        <f t="shared" si="19"/>
        <v>-0.5518337679</v>
      </c>
      <c r="AD270" s="31">
        <f t="shared" si="20"/>
        <v>-0.6671945578</v>
      </c>
      <c r="AE270" s="31">
        <f t="shared" si="21"/>
        <v>1.297948101</v>
      </c>
      <c r="AF270" s="31">
        <f t="shared" si="22"/>
        <v>-0.6373428087</v>
      </c>
      <c r="AG270" s="23"/>
    </row>
    <row r="271">
      <c r="A271" s="29">
        <v>3863.0</v>
      </c>
      <c r="B271" s="30">
        <v>2726.0</v>
      </c>
      <c r="C271" s="14">
        <v>10.0</v>
      </c>
      <c r="D271" s="15">
        <v>8.0</v>
      </c>
      <c r="E271" s="16">
        <v>25.0</v>
      </c>
      <c r="F271" s="17">
        <v>56.0</v>
      </c>
      <c r="G271" s="18">
        <v>138.0</v>
      </c>
      <c r="H271" s="19">
        <v>50.0</v>
      </c>
      <c r="I271" s="20">
        <v>39.0</v>
      </c>
      <c r="J271" s="21">
        <v>31.0</v>
      </c>
      <c r="K271" s="22">
        <v>42.0</v>
      </c>
      <c r="L271" s="75">
        <f t="shared" si="2"/>
        <v>0.5839598997</v>
      </c>
      <c r="M271" s="62">
        <f t="shared" si="3"/>
        <v>139</v>
      </c>
      <c r="N271" s="63">
        <f t="shared" si="4"/>
        <v>138</v>
      </c>
      <c r="O271" s="63">
        <f t="shared" si="5"/>
        <v>60</v>
      </c>
      <c r="P271" s="63">
        <f t="shared" si="6"/>
        <v>106</v>
      </c>
      <c r="Q271" s="63">
        <f t="shared" si="7"/>
        <v>95</v>
      </c>
      <c r="R271" s="65">
        <f t="shared" si="8"/>
        <v>0.6385542169</v>
      </c>
      <c r="S271" s="65">
        <f t="shared" si="9"/>
        <v>0.6115288221</v>
      </c>
      <c r="T271" s="66">
        <f t="shared" si="10"/>
        <v>0.5922746781</v>
      </c>
      <c r="U271" s="23">
        <f t="shared" si="11"/>
        <v>0.5839598997</v>
      </c>
      <c r="V271" s="27">
        <f t="shared" si="12"/>
        <v>0.5972515171</v>
      </c>
      <c r="W271" s="27">
        <f t="shared" si="13"/>
        <v>0.9389710706</v>
      </c>
      <c r="X271" s="27">
        <f t="shared" si="14"/>
        <v>-0.3505956207</v>
      </c>
      <c r="Y271" s="27">
        <f t="shared" si="15"/>
        <v>-0.2473754887</v>
      </c>
      <c r="Z271" s="27">
        <f t="shared" si="16"/>
        <v>0.5089581036</v>
      </c>
      <c r="AA271" s="27">
        <f t="shared" si="17"/>
        <v>-0.2577774219</v>
      </c>
      <c r="AB271" s="31">
        <f t="shared" si="18"/>
        <v>1.52731024</v>
      </c>
      <c r="AC271" s="31">
        <f t="shared" si="19"/>
        <v>-0.5568398896</v>
      </c>
      <c r="AD271" s="31">
        <f t="shared" si="20"/>
        <v>-0.6747974825</v>
      </c>
      <c r="AE271" s="31">
        <f t="shared" si="21"/>
        <v>1.290623843</v>
      </c>
      <c r="AF271" s="31">
        <f t="shared" si="22"/>
        <v>-0.6443980431</v>
      </c>
      <c r="AG271" s="23"/>
    </row>
    <row r="272">
      <c r="A272" s="29">
        <v>4000.0</v>
      </c>
      <c r="B272" s="30">
        <v>1091.0</v>
      </c>
      <c r="C272" s="14">
        <v>2.0</v>
      </c>
      <c r="D272" s="15">
        <v>4.0</v>
      </c>
      <c r="E272" s="16">
        <v>9.0</v>
      </c>
      <c r="F272" s="17">
        <v>21.0</v>
      </c>
      <c r="G272" s="18">
        <v>29.0</v>
      </c>
      <c r="H272" s="19">
        <v>9.0</v>
      </c>
      <c r="I272" s="20">
        <v>4.0</v>
      </c>
      <c r="J272" s="21">
        <v>8.0</v>
      </c>
      <c r="K272" s="22">
        <v>8.0</v>
      </c>
      <c r="L272" s="75">
        <f t="shared" si="2"/>
        <v>0.5319148936</v>
      </c>
      <c r="M272" s="62">
        <f t="shared" si="3"/>
        <v>29</v>
      </c>
      <c r="N272" s="63">
        <f t="shared" si="4"/>
        <v>29</v>
      </c>
      <c r="O272" s="63">
        <f t="shared" si="5"/>
        <v>14</v>
      </c>
      <c r="P272" s="63">
        <f t="shared" si="6"/>
        <v>30</v>
      </c>
      <c r="Q272" s="63">
        <f t="shared" si="7"/>
        <v>21</v>
      </c>
      <c r="R272" s="65">
        <f t="shared" si="8"/>
        <v>0.6818181818</v>
      </c>
      <c r="S272" s="65">
        <f t="shared" si="9"/>
        <v>0.6276595745</v>
      </c>
      <c r="T272" s="66">
        <f t="shared" si="10"/>
        <v>0.58</v>
      </c>
      <c r="U272" s="23">
        <f t="shared" si="11"/>
        <v>0.5319148936</v>
      </c>
      <c r="V272" s="27">
        <f t="shared" si="12"/>
        <v>0.5977475113</v>
      </c>
      <c r="W272" s="27">
        <f t="shared" si="13"/>
        <v>0.9637390118</v>
      </c>
      <c r="X272" s="27">
        <f t="shared" si="14"/>
        <v>-0.3743495264</v>
      </c>
      <c r="Y272" s="27">
        <f t="shared" si="15"/>
        <v>-0.260598025</v>
      </c>
      <c r="Z272" s="27">
        <f t="shared" si="16"/>
        <v>0.5577763062</v>
      </c>
      <c r="AA272" s="27">
        <f t="shared" si="17"/>
        <v>-0.2938911294</v>
      </c>
      <c r="AB272" s="31">
        <f t="shared" si="18"/>
        <v>1.507172899</v>
      </c>
      <c r="AC272" s="31">
        <f t="shared" si="19"/>
        <v>-0.5750756553</v>
      </c>
      <c r="AD272" s="31">
        <f t="shared" si="20"/>
        <v>-0.706538684</v>
      </c>
      <c r="AE272" s="31">
        <f t="shared" si="21"/>
        <v>1.261897794</v>
      </c>
      <c r="AF272" s="31">
        <f t="shared" si="22"/>
        <v>-0.6703693428</v>
      </c>
      <c r="AG272" s="23"/>
    </row>
    <row r="273">
      <c r="A273" s="29">
        <v>4007.0</v>
      </c>
      <c r="B273" s="30">
        <v>1235.0</v>
      </c>
      <c r="C273" s="14">
        <v>1.0</v>
      </c>
      <c r="D273" s="15">
        <v>6.0</v>
      </c>
      <c r="E273" s="16">
        <v>9.0</v>
      </c>
      <c r="F273" s="17">
        <v>17.0</v>
      </c>
      <c r="G273" s="18">
        <v>51.0</v>
      </c>
      <c r="H273" s="19">
        <v>7.0</v>
      </c>
      <c r="I273" s="20">
        <v>15.0</v>
      </c>
      <c r="J273" s="21">
        <v>10.0</v>
      </c>
      <c r="K273" s="22">
        <v>11.0</v>
      </c>
      <c r="L273" s="75">
        <f t="shared" si="2"/>
        <v>0.6692913386</v>
      </c>
      <c r="M273" s="62">
        <f t="shared" si="3"/>
        <v>51</v>
      </c>
      <c r="N273" s="63">
        <f t="shared" si="4"/>
        <v>51</v>
      </c>
      <c r="O273" s="63">
        <f t="shared" si="5"/>
        <v>18</v>
      </c>
      <c r="P273" s="63">
        <f t="shared" si="6"/>
        <v>24</v>
      </c>
      <c r="Q273" s="63">
        <f t="shared" si="7"/>
        <v>34</v>
      </c>
      <c r="R273" s="65">
        <f t="shared" si="8"/>
        <v>0.5714285714</v>
      </c>
      <c r="S273" s="65">
        <f t="shared" si="9"/>
        <v>0.5905511811</v>
      </c>
      <c r="T273" s="66">
        <f t="shared" si="10"/>
        <v>0.6</v>
      </c>
      <c r="U273" s="23">
        <f t="shared" si="11"/>
        <v>0.6692913386</v>
      </c>
      <c r="V273" s="27">
        <f t="shared" si="12"/>
        <v>0.6007982562</v>
      </c>
      <c r="W273" s="27">
        <f t="shared" si="13"/>
        <v>0.9067609813</v>
      </c>
      <c r="X273" s="27">
        <f t="shared" si="14"/>
        <v>-0.3137405554</v>
      </c>
      <c r="Y273" s="27">
        <f t="shared" si="15"/>
        <v>-0.2306948443</v>
      </c>
      <c r="Z273" s="27">
        <f t="shared" si="16"/>
        <v>0.4398319961</v>
      </c>
      <c r="AA273" s="27">
        <f t="shared" si="17"/>
        <v>-0.2064301956</v>
      </c>
      <c r="AB273" s="31">
        <f t="shared" si="18"/>
        <v>1.534096881</v>
      </c>
      <c r="AC273" s="31">
        <f t="shared" si="19"/>
        <v>-0.5504429203</v>
      </c>
      <c r="AD273" s="31">
        <f t="shared" si="20"/>
        <v>-0.6637781721</v>
      </c>
      <c r="AE273" s="31">
        <f t="shared" si="21"/>
        <v>1.301003316</v>
      </c>
      <c r="AF273" s="31">
        <f t="shared" si="22"/>
        <v>-0.6346371336</v>
      </c>
      <c r="AG273" s="23"/>
    </row>
    <row r="274">
      <c r="A274" s="29">
        <v>4009.0</v>
      </c>
      <c r="B274" s="30">
        <v>1116.0</v>
      </c>
      <c r="C274" s="14">
        <v>3.0</v>
      </c>
      <c r="D274" s="15">
        <v>0.0</v>
      </c>
      <c r="E274" s="16">
        <v>7.0</v>
      </c>
      <c r="F274" s="17">
        <v>18.0</v>
      </c>
      <c r="G274" s="18">
        <v>46.0</v>
      </c>
      <c r="H274" s="19">
        <v>6.0</v>
      </c>
      <c r="I274" s="20">
        <v>8.0</v>
      </c>
      <c r="J274" s="21">
        <v>8.0</v>
      </c>
      <c r="K274" s="22">
        <v>6.0</v>
      </c>
      <c r="L274" s="75">
        <f t="shared" si="2"/>
        <v>0.6764705882</v>
      </c>
      <c r="M274" s="62">
        <f t="shared" si="3"/>
        <v>46</v>
      </c>
      <c r="N274" s="63">
        <f t="shared" si="4"/>
        <v>46</v>
      </c>
      <c r="O274" s="63">
        <f t="shared" si="5"/>
        <v>9</v>
      </c>
      <c r="P274" s="63">
        <f t="shared" si="6"/>
        <v>24</v>
      </c>
      <c r="Q274" s="63">
        <f t="shared" si="7"/>
        <v>23</v>
      </c>
      <c r="R274" s="65">
        <f t="shared" si="8"/>
        <v>0.7272727273</v>
      </c>
      <c r="S274" s="65">
        <f t="shared" si="9"/>
        <v>0.6862745098</v>
      </c>
      <c r="T274" s="66">
        <f t="shared" si="10"/>
        <v>0.6666666667</v>
      </c>
      <c r="U274" s="23">
        <f t="shared" si="11"/>
        <v>0.6764705882</v>
      </c>
      <c r="V274" s="27">
        <f t="shared" si="12"/>
        <v>0.6641005187</v>
      </c>
      <c r="W274" s="27">
        <f t="shared" si="13"/>
        <v>1.053739232</v>
      </c>
      <c r="X274" s="27">
        <f t="shared" si="14"/>
        <v>-0.3993061615</v>
      </c>
      <c r="Y274" s="27">
        <f t="shared" si="15"/>
        <v>-0.3115433894</v>
      </c>
      <c r="Z274" s="27">
        <f t="shared" si="16"/>
        <v>0.6505227597</v>
      </c>
      <c r="AA274" s="27">
        <f t="shared" si="17"/>
        <v>-0.3343827962</v>
      </c>
      <c r="AB274" s="31">
        <f t="shared" si="18"/>
        <v>1.539187839</v>
      </c>
      <c r="AC274" s="31">
        <f t="shared" si="19"/>
        <v>-0.5455175186</v>
      </c>
      <c r="AD274" s="31">
        <f t="shared" si="20"/>
        <v>-0.6560406572</v>
      </c>
      <c r="AE274" s="31">
        <f t="shared" si="21"/>
        <v>1.308510276</v>
      </c>
      <c r="AF274" s="31">
        <f t="shared" si="22"/>
        <v>-0.6273408506</v>
      </c>
      <c r="AG274" s="23"/>
    </row>
    <row r="275">
      <c r="A275" s="29">
        <v>4010.0</v>
      </c>
      <c r="B275" s="30">
        <v>2785.0</v>
      </c>
      <c r="C275" s="14">
        <v>14.0</v>
      </c>
      <c r="D275" s="15">
        <v>6.0</v>
      </c>
      <c r="E275" s="16">
        <v>31.0</v>
      </c>
      <c r="F275" s="17">
        <v>111.0</v>
      </c>
      <c r="G275" s="18">
        <v>194.0</v>
      </c>
      <c r="H275" s="19">
        <v>71.0</v>
      </c>
      <c r="I275" s="20">
        <v>53.0</v>
      </c>
      <c r="J275" s="21">
        <v>44.0</v>
      </c>
      <c r="K275" s="22">
        <v>41.0</v>
      </c>
      <c r="L275" s="75">
        <f t="shared" si="2"/>
        <v>0.5699115044</v>
      </c>
      <c r="M275" s="62">
        <f t="shared" si="3"/>
        <v>198</v>
      </c>
      <c r="N275" s="63">
        <f t="shared" si="4"/>
        <v>194</v>
      </c>
      <c r="O275" s="63">
        <f t="shared" si="5"/>
        <v>61</v>
      </c>
      <c r="P275" s="63">
        <f t="shared" si="6"/>
        <v>182</v>
      </c>
      <c r="Q275" s="63">
        <f t="shared" si="7"/>
        <v>128</v>
      </c>
      <c r="R275" s="65">
        <f t="shared" si="8"/>
        <v>0.7489711934</v>
      </c>
      <c r="S275" s="65">
        <f t="shared" si="9"/>
        <v>0.6654867257</v>
      </c>
      <c r="T275" s="66">
        <f t="shared" si="10"/>
        <v>0.602484472</v>
      </c>
      <c r="U275" s="23">
        <f t="shared" si="11"/>
        <v>0.5699115044</v>
      </c>
      <c r="V275" s="27">
        <f t="shared" si="12"/>
        <v>0.6177217471</v>
      </c>
      <c r="W275" s="27">
        <f t="shared" si="13"/>
        <v>1.021820658</v>
      </c>
      <c r="X275" s="27">
        <f t="shared" si="14"/>
        <v>-0.4112196169</v>
      </c>
      <c r="Y275" s="27">
        <f t="shared" si="15"/>
        <v>-0.292955461</v>
      </c>
      <c r="Z275" s="27">
        <f t="shared" si="16"/>
        <v>0.649638623</v>
      </c>
      <c r="AA275" s="27">
        <f t="shared" si="17"/>
        <v>-0.3546333301</v>
      </c>
      <c r="AB275" s="31">
        <f t="shared" si="18"/>
        <v>1.512552158</v>
      </c>
      <c r="AC275" s="31">
        <f t="shared" si="19"/>
        <v>-0.5693902459</v>
      </c>
      <c r="AD275" s="31">
        <f t="shared" si="20"/>
        <v>-0.6958948207</v>
      </c>
      <c r="AE275" s="31">
        <f t="shared" si="21"/>
        <v>1.272798297</v>
      </c>
      <c r="AF275" s="31">
        <f t="shared" si="22"/>
        <v>-0.659355433</v>
      </c>
      <c r="AG275" s="23"/>
    </row>
    <row r="276">
      <c r="A276" s="29">
        <v>4011.0</v>
      </c>
      <c r="B276" s="30">
        <v>1015.0</v>
      </c>
      <c r="C276" s="14">
        <v>4.0</v>
      </c>
      <c r="D276" s="15">
        <v>2.0</v>
      </c>
      <c r="E276" s="16">
        <v>7.0</v>
      </c>
      <c r="F276" s="17">
        <v>26.0</v>
      </c>
      <c r="G276" s="18">
        <v>61.0</v>
      </c>
      <c r="H276" s="19">
        <v>22.0</v>
      </c>
      <c r="I276" s="20">
        <v>4.0</v>
      </c>
      <c r="J276" s="21">
        <v>17.0</v>
      </c>
      <c r="K276" s="22">
        <v>4.0</v>
      </c>
      <c r="L276" s="75">
        <f t="shared" si="2"/>
        <v>0.6054421769</v>
      </c>
      <c r="M276" s="62">
        <f t="shared" si="3"/>
        <v>61</v>
      </c>
      <c r="N276" s="63">
        <f t="shared" si="4"/>
        <v>61</v>
      </c>
      <c r="O276" s="63">
        <f t="shared" si="5"/>
        <v>10</v>
      </c>
      <c r="P276" s="63">
        <f t="shared" si="6"/>
        <v>48</v>
      </c>
      <c r="Q276" s="63">
        <f t="shared" si="7"/>
        <v>28</v>
      </c>
      <c r="R276" s="65">
        <f t="shared" si="8"/>
        <v>0.8275862069</v>
      </c>
      <c r="S276" s="65">
        <f t="shared" si="9"/>
        <v>0.7414965986</v>
      </c>
      <c r="T276" s="66">
        <f t="shared" si="10"/>
        <v>0.6853932584</v>
      </c>
      <c r="U276" s="23">
        <f t="shared" si="11"/>
        <v>0.6054421769</v>
      </c>
      <c r="V276" s="27">
        <f t="shared" si="12"/>
        <v>0.6923471264</v>
      </c>
      <c r="W276" s="27">
        <f t="shared" si="13"/>
        <v>1.138529911</v>
      </c>
      <c r="X276" s="27">
        <f t="shared" si="14"/>
        <v>-0.4543828734</v>
      </c>
      <c r="Y276" s="27">
        <f t="shared" si="15"/>
        <v>-0.3636981821</v>
      </c>
      <c r="Z276" s="27">
        <f t="shared" si="16"/>
        <v>0.799815346</v>
      </c>
      <c r="AA276" s="27">
        <f t="shared" si="17"/>
        <v>-0.4329879489</v>
      </c>
      <c r="AB276" s="31">
        <f t="shared" si="18"/>
        <v>1.526070443</v>
      </c>
      <c r="AC276" s="31">
        <f t="shared" si="19"/>
        <v>-0.5574485624</v>
      </c>
      <c r="AD276" s="31">
        <f t="shared" si="20"/>
        <v>-0.6741368697</v>
      </c>
      <c r="AE276" s="31">
        <f t="shared" si="21"/>
        <v>1.292036881</v>
      </c>
      <c r="AF276" s="31">
        <f t="shared" si="22"/>
        <v>-0.6423456041</v>
      </c>
      <c r="AG276" s="23"/>
    </row>
    <row r="277">
      <c r="A277" s="29">
        <v>4012.0</v>
      </c>
      <c r="B277" s="30">
        <v>2201.0</v>
      </c>
      <c r="C277" s="14">
        <v>22.0</v>
      </c>
      <c r="D277" s="15">
        <v>15.0</v>
      </c>
      <c r="E277" s="16">
        <v>18.0</v>
      </c>
      <c r="F277" s="17">
        <v>65.0</v>
      </c>
      <c r="G277" s="18">
        <v>162.0</v>
      </c>
      <c r="H277" s="19">
        <v>38.0</v>
      </c>
      <c r="I277" s="20">
        <v>44.0</v>
      </c>
      <c r="J277" s="21">
        <v>40.0</v>
      </c>
      <c r="K277" s="22">
        <v>14.0</v>
      </c>
      <c r="L277" s="75">
        <f t="shared" si="2"/>
        <v>0.6315789474</v>
      </c>
      <c r="M277" s="62">
        <f t="shared" si="3"/>
        <v>162</v>
      </c>
      <c r="N277" s="63">
        <f t="shared" si="4"/>
        <v>162</v>
      </c>
      <c r="O277" s="63">
        <f t="shared" si="5"/>
        <v>51</v>
      </c>
      <c r="P277" s="63">
        <f t="shared" si="6"/>
        <v>103</v>
      </c>
      <c r="Q277" s="63">
        <f t="shared" si="7"/>
        <v>102</v>
      </c>
      <c r="R277" s="65">
        <f t="shared" si="8"/>
        <v>0.6688311688</v>
      </c>
      <c r="S277" s="65">
        <f t="shared" si="9"/>
        <v>0.6339712919</v>
      </c>
      <c r="T277" s="66">
        <f t="shared" si="10"/>
        <v>0.6136363636</v>
      </c>
      <c r="U277" s="23">
        <f t="shared" si="11"/>
        <v>0.6315789474</v>
      </c>
      <c r="V277" s="27">
        <f t="shared" si="12"/>
        <v>0.6152688705</v>
      </c>
      <c r="W277" s="27">
        <f t="shared" si="13"/>
        <v>0.9734303294</v>
      </c>
      <c r="X277" s="27">
        <f t="shared" si="14"/>
        <v>-0.3672190592</v>
      </c>
      <c r="Y277" s="27">
        <f t="shared" si="15"/>
        <v>-0.2658655021</v>
      </c>
      <c r="Z277" s="27">
        <f t="shared" si="16"/>
        <v>0.5526541323</v>
      </c>
      <c r="AA277" s="27">
        <f t="shared" si="17"/>
        <v>-0.2828019041</v>
      </c>
      <c r="AB277" s="31">
        <f t="shared" si="18"/>
        <v>1.532873546</v>
      </c>
      <c r="AC277" s="31">
        <f t="shared" si="19"/>
        <v>-0.5514868075</v>
      </c>
      <c r="AD277" s="31">
        <f t="shared" si="20"/>
        <v>-0.6655510447</v>
      </c>
      <c r="AE277" s="31">
        <f t="shared" si="21"/>
        <v>1.299518742</v>
      </c>
      <c r="AF277" s="31">
        <f t="shared" si="22"/>
        <v>-0.6358418786</v>
      </c>
      <c r="AG277" s="23"/>
    </row>
    <row r="278">
      <c r="A278" s="29">
        <v>4013.0</v>
      </c>
      <c r="B278" s="30">
        <v>3213.0</v>
      </c>
      <c r="C278" s="14">
        <v>10.0</v>
      </c>
      <c r="D278" s="15">
        <v>7.0</v>
      </c>
      <c r="E278" s="16">
        <v>16.0</v>
      </c>
      <c r="F278" s="17">
        <v>89.0</v>
      </c>
      <c r="G278" s="18">
        <v>136.0</v>
      </c>
      <c r="H278" s="19">
        <v>44.0</v>
      </c>
      <c r="I278" s="20">
        <v>26.0</v>
      </c>
      <c r="J278" s="21">
        <v>29.0</v>
      </c>
      <c r="K278" s="22">
        <v>13.0</v>
      </c>
      <c r="L278" s="75">
        <f t="shared" si="2"/>
        <v>0.5594594595</v>
      </c>
      <c r="M278" s="62">
        <f t="shared" si="3"/>
        <v>139</v>
      </c>
      <c r="N278" s="63">
        <f t="shared" si="4"/>
        <v>136</v>
      </c>
      <c r="O278" s="63">
        <f t="shared" si="5"/>
        <v>30</v>
      </c>
      <c r="P278" s="63">
        <f t="shared" si="6"/>
        <v>133</v>
      </c>
      <c r="Q278" s="63">
        <f t="shared" si="7"/>
        <v>71</v>
      </c>
      <c r="R278" s="65">
        <f t="shared" si="8"/>
        <v>0.8159509202</v>
      </c>
      <c r="S278" s="65">
        <f t="shared" si="9"/>
        <v>0.727027027</v>
      </c>
      <c r="T278" s="66">
        <f t="shared" si="10"/>
        <v>0.6570048309</v>
      </c>
      <c r="U278" s="23">
        <f t="shared" si="11"/>
        <v>0.5594594595</v>
      </c>
      <c r="V278" s="27">
        <f t="shared" si="12"/>
        <v>0.6760304878</v>
      </c>
      <c r="W278" s="27">
        <f t="shared" si="13"/>
        <v>1.116312627</v>
      </c>
      <c r="X278" s="27">
        <f t="shared" si="14"/>
        <v>-0.4479945661</v>
      </c>
      <c r="Y278" s="27">
        <f t="shared" si="15"/>
        <v>-0.3496422576</v>
      </c>
      <c r="Z278" s="27">
        <f t="shared" si="16"/>
        <v>0.7731823262</v>
      </c>
      <c r="AA278" s="27">
        <f t="shared" si="17"/>
        <v>-0.420898516</v>
      </c>
      <c r="AB278" s="31">
        <f t="shared" si="18"/>
        <v>1.509279476</v>
      </c>
      <c r="AC278" s="31">
        <f t="shared" si="19"/>
        <v>-0.5723631304</v>
      </c>
      <c r="AD278" s="31">
        <f t="shared" si="20"/>
        <v>-0.6974839692</v>
      </c>
      <c r="AE278" s="31">
        <f t="shared" si="21"/>
        <v>1.271296887</v>
      </c>
      <c r="AF278" s="31">
        <f t="shared" si="22"/>
        <v>-0.6607691419</v>
      </c>
      <c r="AG278" s="23"/>
    </row>
    <row r="279">
      <c r="A279" s="29">
        <v>4017.0</v>
      </c>
      <c r="B279" s="30">
        <v>2502.0</v>
      </c>
      <c r="C279" s="14">
        <v>5.0</v>
      </c>
      <c r="D279" s="15">
        <v>0.0</v>
      </c>
      <c r="E279" s="16">
        <v>6.0</v>
      </c>
      <c r="F279" s="17">
        <v>103.0</v>
      </c>
      <c r="G279" s="18">
        <v>221.0</v>
      </c>
      <c r="H279" s="19">
        <v>58.0</v>
      </c>
      <c r="I279" s="20">
        <v>3.0</v>
      </c>
      <c r="J279" s="21">
        <v>3.0</v>
      </c>
      <c r="K279" s="22">
        <v>2.0</v>
      </c>
      <c r="L279" s="75">
        <f t="shared" si="2"/>
        <v>0.5810473815</v>
      </c>
      <c r="M279" s="62">
        <f t="shared" si="3"/>
        <v>221</v>
      </c>
      <c r="N279" s="63">
        <f t="shared" si="4"/>
        <v>221</v>
      </c>
      <c r="O279" s="63">
        <f t="shared" si="5"/>
        <v>7</v>
      </c>
      <c r="P279" s="63">
        <f t="shared" si="6"/>
        <v>161</v>
      </c>
      <c r="Q279" s="63">
        <f t="shared" si="7"/>
        <v>12</v>
      </c>
      <c r="R279" s="65">
        <f t="shared" si="8"/>
        <v>0.9583333333</v>
      </c>
      <c r="S279" s="65">
        <f t="shared" si="9"/>
        <v>0.9526184539</v>
      </c>
      <c r="T279" s="66">
        <f t="shared" si="10"/>
        <v>0.9484978541</v>
      </c>
      <c r="U279" s="23">
        <f t="shared" si="11"/>
        <v>0.5810473815</v>
      </c>
      <c r="V279" s="27">
        <f t="shared" si="12"/>
        <v>0.9505809107</v>
      </c>
      <c r="W279" s="27">
        <f t="shared" si="13"/>
        <v>1.462696667</v>
      </c>
      <c r="X279" s="27">
        <f t="shared" si="14"/>
        <v>-0.5261690565</v>
      </c>
      <c r="Y279" s="27">
        <f t="shared" si="15"/>
        <v>-0.6002895519</v>
      </c>
      <c r="Z279" s="27">
        <f t="shared" si="16"/>
        <v>1.189879303</v>
      </c>
      <c r="AA279" s="27">
        <f t="shared" si="17"/>
        <v>-0.5806073242</v>
      </c>
      <c r="AB279" s="31">
        <f t="shared" si="18"/>
        <v>1.533261931</v>
      </c>
      <c r="AC279" s="31">
        <f t="shared" si="19"/>
        <v>-0.5512195963</v>
      </c>
      <c r="AD279" s="31">
        <f t="shared" si="20"/>
        <v>-0.663784695</v>
      </c>
      <c r="AE279" s="31">
        <f t="shared" si="21"/>
        <v>1.301087078</v>
      </c>
      <c r="AF279" s="31">
        <f t="shared" si="22"/>
        <v>-0.6344606038</v>
      </c>
      <c r="AG279" s="23"/>
    </row>
    <row r="280">
      <c r="A280" s="29">
        <v>4018.0</v>
      </c>
      <c r="B280" s="30">
        <v>615.0</v>
      </c>
      <c r="C280" s="14">
        <v>6.0</v>
      </c>
      <c r="D280" s="15">
        <v>8.0</v>
      </c>
      <c r="E280" s="16">
        <v>16.0</v>
      </c>
      <c r="F280" s="17">
        <v>5.0</v>
      </c>
      <c r="G280" s="18">
        <v>39.0</v>
      </c>
      <c r="H280" s="19">
        <v>6.0</v>
      </c>
      <c r="I280" s="20">
        <v>6.0</v>
      </c>
      <c r="J280" s="21">
        <v>5.0</v>
      </c>
      <c r="K280" s="22">
        <v>9.0</v>
      </c>
      <c r="L280" s="75">
        <f t="shared" si="2"/>
        <v>0.66</v>
      </c>
      <c r="M280" s="62">
        <f t="shared" si="3"/>
        <v>38</v>
      </c>
      <c r="N280" s="63">
        <f t="shared" si="4"/>
        <v>39</v>
      </c>
      <c r="O280" s="63">
        <f t="shared" si="5"/>
        <v>23</v>
      </c>
      <c r="P280" s="63">
        <f t="shared" si="6"/>
        <v>11</v>
      </c>
      <c r="Q280" s="63">
        <f t="shared" si="7"/>
        <v>27</v>
      </c>
      <c r="R280" s="65">
        <f t="shared" si="8"/>
        <v>0.3235294118</v>
      </c>
      <c r="S280" s="65">
        <f t="shared" si="9"/>
        <v>0.5</v>
      </c>
      <c r="T280" s="66">
        <f t="shared" si="10"/>
        <v>0.5909090909</v>
      </c>
      <c r="U280" s="23">
        <f t="shared" si="11"/>
        <v>0.66</v>
      </c>
      <c r="V280" s="27">
        <f t="shared" si="12"/>
        <v>0.5744570112</v>
      </c>
      <c r="W280" s="27">
        <f t="shared" si="13"/>
        <v>0.7677242975</v>
      </c>
      <c r="X280" s="27">
        <f t="shared" si="14"/>
        <v>-0.1776325204</v>
      </c>
      <c r="Y280" s="27">
        <f t="shared" si="15"/>
        <v>-0.1653723175</v>
      </c>
      <c r="Z280" s="27">
        <f t="shared" si="16"/>
        <v>0.210839073</v>
      </c>
      <c r="AA280" s="27">
        <f t="shared" si="17"/>
        <v>-0.06617239563</v>
      </c>
      <c r="AB280" s="31">
        <f t="shared" si="18"/>
        <v>1.568352754</v>
      </c>
      <c r="AC280" s="31">
        <f t="shared" si="19"/>
        <v>-0.4981940892</v>
      </c>
      <c r="AD280" s="31">
        <f t="shared" si="20"/>
        <v>-0.5956809511</v>
      </c>
      <c r="AE280" s="31">
        <f t="shared" si="21"/>
        <v>1.405072581</v>
      </c>
      <c r="AF280" s="31">
        <f t="shared" si="22"/>
        <v>-0.4750139272</v>
      </c>
      <c r="AG280" s="23"/>
    </row>
    <row r="281">
      <c r="A281" s="29">
        <v>4019.0</v>
      </c>
      <c r="B281" s="30">
        <v>2418.0</v>
      </c>
      <c r="C281" s="14">
        <v>5.0</v>
      </c>
      <c r="D281" s="15">
        <v>3.0</v>
      </c>
      <c r="E281" s="16">
        <v>2.0</v>
      </c>
      <c r="F281" s="17">
        <v>20.0</v>
      </c>
      <c r="G281" s="18">
        <v>81.0</v>
      </c>
      <c r="H281" s="19">
        <v>20.0</v>
      </c>
      <c r="I281" s="20">
        <v>6.0</v>
      </c>
      <c r="J281" s="21">
        <v>8.0</v>
      </c>
      <c r="K281" s="22">
        <v>12.0</v>
      </c>
      <c r="L281" s="75">
        <f t="shared" si="2"/>
        <v>0.6178343949</v>
      </c>
      <c r="M281" s="62">
        <f t="shared" si="3"/>
        <v>80</v>
      </c>
      <c r="N281" s="63">
        <f t="shared" si="4"/>
        <v>81</v>
      </c>
      <c r="O281" s="63">
        <f t="shared" si="5"/>
        <v>20</v>
      </c>
      <c r="P281" s="63">
        <f t="shared" si="6"/>
        <v>40</v>
      </c>
      <c r="Q281" s="63">
        <f t="shared" si="7"/>
        <v>16</v>
      </c>
      <c r="R281" s="65">
        <f t="shared" si="8"/>
        <v>0.6666666667</v>
      </c>
      <c r="S281" s="65">
        <f t="shared" si="9"/>
        <v>0.7707006369</v>
      </c>
      <c r="T281" s="66">
        <f t="shared" si="10"/>
        <v>0.8350515464</v>
      </c>
      <c r="U281" s="23">
        <f t="shared" si="11"/>
        <v>0.6178343949</v>
      </c>
      <c r="V281" s="27">
        <f t="shared" si="12"/>
        <v>0.8181974068</v>
      </c>
      <c r="W281" s="27">
        <f t="shared" si="13"/>
        <v>1.18337121</v>
      </c>
      <c r="X281" s="27">
        <f t="shared" si="14"/>
        <v>-0.366030648</v>
      </c>
      <c r="Y281" s="27">
        <f t="shared" si="15"/>
        <v>-0.3929110472</v>
      </c>
      <c r="Z281" s="27">
        <f t="shared" si="16"/>
        <v>0.6696714506</v>
      </c>
      <c r="AA281" s="27">
        <f t="shared" si="17"/>
        <v>-0.2809744329</v>
      </c>
      <c r="AB281" s="31">
        <f t="shared" si="18"/>
        <v>1.557317189</v>
      </c>
      <c r="AC281" s="31">
        <f t="shared" si="19"/>
        <v>-0.5237647627</v>
      </c>
      <c r="AD281" s="31">
        <f t="shared" si="20"/>
        <v>-0.6331143171</v>
      </c>
      <c r="AE281" s="31">
        <f t="shared" si="21"/>
        <v>1.336171706</v>
      </c>
      <c r="AF281" s="31">
        <f t="shared" si="22"/>
        <v>-0.59427066</v>
      </c>
      <c r="AG281" s="23"/>
    </row>
    <row r="282">
      <c r="A282" s="29">
        <v>4020.0</v>
      </c>
      <c r="B282" s="30">
        <v>1472.0</v>
      </c>
      <c r="C282" s="14">
        <v>1.0</v>
      </c>
      <c r="D282" s="15">
        <v>7.0</v>
      </c>
      <c r="E282" s="16">
        <v>1.0</v>
      </c>
      <c r="F282" s="17">
        <v>10.0</v>
      </c>
      <c r="G282" s="18">
        <v>83.0</v>
      </c>
      <c r="H282" s="19">
        <v>32.0</v>
      </c>
      <c r="I282" s="20">
        <v>3.0</v>
      </c>
      <c r="J282" s="21">
        <v>21.0</v>
      </c>
      <c r="K282" s="22">
        <v>6.0</v>
      </c>
      <c r="L282" s="75">
        <f t="shared" si="2"/>
        <v>0.6585365854</v>
      </c>
      <c r="M282" s="62">
        <f t="shared" si="3"/>
        <v>83</v>
      </c>
      <c r="N282" s="63">
        <f t="shared" si="4"/>
        <v>83</v>
      </c>
      <c r="O282" s="63">
        <f t="shared" si="5"/>
        <v>14</v>
      </c>
      <c r="P282" s="63">
        <f t="shared" si="6"/>
        <v>42</v>
      </c>
      <c r="Q282" s="63">
        <f t="shared" si="7"/>
        <v>25</v>
      </c>
      <c r="R282" s="65">
        <f t="shared" si="8"/>
        <v>0.75</v>
      </c>
      <c r="S282" s="65">
        <f t="shared" si="9"/>
        <v>0.762195122</v>
      </c>
      <c r="T282" s="66">
        <f t="shared" si="10"/>
        <v>0.7685185185</v>
      </c>
      <c r="U282" s="23">
        <f t="shared" si="11"/>
        <v>0.6585365854</v>
      </c>
      <c r="V282" s="27">
        <f t="shared" si="12"/>
        <v>0.7687690671</v>
      </c>
      <c r="W282" s="27">
        <f t="shared" si="13"/>
        <v>1.170311429</v>
      </c>
      <c r="X282" s="27">
        <f t="shared" si="14"/>
        <v>-0.411784479</v>
      </c>
      <c r="Y282" s="27">
        <f t="shared" si="15"/>
        <v>-0.3842865052</v>
      </c>
      <c r="Z282" s="27">
        <f t="shared" si="16"/>
        <v>0.7450660147</v>
      </c>
      <c r="AA282" s="27">
        <f t="shared" si="17"/>
        <v>-0.3556082666</v>
      </c>
      <c r="AB282" s="31">
        <f t="shared" si="18"/>
        <v>1.535119875</v>
      </c>
      <c r="AC282" s="31">
        <f t="shared" si="19"/>
        <v>-0.5493800368</v>
      </c>
      <c r="AD282" s="31">
        <f t="shared" si="20"/>
        <v>-0.6619205503</v>
      </c>
      <c r="AE282" s="31">
        <f t="shared" si="21"/>
        <v>1.302930522</v>
      </c>
      <c r="AF282" s="31">
        <f t="shared" si="22"/>
        <v>-0.6326378937</v>
      </c>
      <c r="AG282" s="23"/>
    </row>
    <row r="283">
      <c r="A283" s="29">
        <v>4021.0</v>
      </c>
      <c r="B283" s="30">
        <v>1018.0</v>
      </c>
      <c r="C283" s="14">
        <v>6.0</v>
      </c>
      <c r="D283" s="15">
        <v>2.0</v>
      </c>
      <c r="E283" s="16">
        <v>2.0</v>
      </c>
      <c r="F283" s="17">
        <v>40.0</v>
      </c>
      <c r="G283" s="18">
        <v>90.0</v>
      </c>
      <c r="H283" s="19">
        <v>11.0</v>
      </c>
      <c r="I283" s="20">
        <v>13.0</v>
      </c>
      <c r="J283" s="21">
        <v>7.0</v>
      </c>
      <c r="K283" s="22">
        <v>9.0</v>
      </c>
      <c r="L283" s="75">
        <f t="shared" si="2"/>
        <v>0.6222222222</v>
      </c>
      <c r="M283" s="62">
        <f t="shared" si="3"/>
        <v>90</v>
      </c>
      <c r="N283" s="63">
        <f t="shared" si="4"/>
        <v>90</v>
      </c>
      <c r="O283" s="63">
        <f t="shared" si="5"/>
        <v>17</v>
      </c>
      <c r="P283" s="63">
        <f t="shared" si="6"/>
        <v>51</v>
      </c>
      <c r="Q283" s="63">
        <f t="shared" si="7"/>
        <v>22</v>
      </c>
      <c r="R283" s="65">
        <f t="shared" si="8"/>
        <v>0.75</v>
      </c>
      <c r="S283" s="65">
        <f t="shared" si="9"/>
        <v>0.7833333333</v>
      </c>
      <c r="T283" s="66">
        <f t="shared" si="10"/>
        <v>0.8035714286</v>
      </c>
      <c r="U283" s="23">
        <f t="shared" si="11"/>
        <v>0.6222222222</v>
      </c>
      <c r="V283" s="27">
        <f t="shared" si="12"/>
        <v>0.8002782075</v>
      </c>
      <c r="W283" s="27">
        <f t="shared" si="13"/>
        <v>1.202768066</v>
      </c>
      <c r="X283" s="27">
        <f t="shared" si="14"/>
        <v>-0.411784479</v>
      </c>
      <c r="Y283" s="27">
        <f t="shared" si="15"/>
        <v>-0.405897166</v>
      </c>
      <c r="Z283" s="27">
        <f t="shared" si="16"/>
        <v>0.7657291788</v>
      </c>
      <c r="AA283" s="27">
        <f t="shared" si="17"/>
        <v>-0.3556082666</v>
      </c>
      <c r="AB283" s="31">
        <f t="shared" si="18"/>
        <v>1.539652707</v>
      </c>
      <c r="AC283" s="31">
        <f t="shared" si="19"/>
        <v>-0.5446550105</v>
      </c>
      <c r="AD283" s="31">
        <f t="shared" si="20"/>
        <v>-0.6561223185</v>
      </c>
      <c r="AE283" s="31">
        <f t="shared" si="21"/>
        <v>1.308974298</v>
      </c>
      <c r="AF283" s="31">
        <f t="shared" si="22"/>
        <v>-0.6263378587</v>
      </c>
      <c r="AG283" s="23"/>
    </row>
    <row r="284">
      <c r="A284" s="29">
        <v>4022.0</v>
      </c>
      <c r="B284" s="30">
        <v>1715.0</v>
      </c>
      <c r="C284" s="14">
        <v>2.0</v>
      </c>
      <c r="D284" s="15">
        <v>6.0</v>
      </c>
      <c r="E284" s="16">
        <v>11.0</v>
      </c>
      <c r="F284" s="17">
        <v>39.0</v>
      </c>
      <c r="G284" s="18">
        <v>116.0</v>
      </c>
      <c r="H284" s="19">
        <v>30.0</v>
      </c>
      <c r="I284" s="20">
        <v>11.0</v>
      </c>
      <c r="J284" s="21">
        <v>13.0</v>
      </c>
      <c r="K284" s="22">
        <v>8.0</v>
      </c>
      <c r="L284" s="75">
        <f t="shared" si="2"/>
        <v>0.6398305085</v>
      </c>
      <c r="M284" s="62">
        <f t="shared" si="3"/>
        <v>116</v>
      </c>
      <c r="N284" s="63">
        <f t="shared" si="4"/>
        <v>116</v>
      </c>
      <c r="O284" s="63">
        <f t="shared" si="5"/>
        <v>16</v>
      </c>
      <c r="P284" s="63">
        <f t="shared" si="6"/>
        <v>69</v>
      </c>
      <c r="Q284" s="63">
        <f t="shared" si="7"/>
        <v>35</v>
      </c>
      <c r="R284" s="65">
        <f t="shared" si="8"/>
        <v>0.8117647059</v>
      </c>
      <c r="S284" s="65">
        <f t="shared" si="9"/>
        <v>0.7838983051</v>
      </c>
      <c r="T284" s="66">
        <f t="shared" si="10"/>
        <v>0.7682119205</v>
      </c>
      <c r="U284" s="23">
        <f t="shared" si="11"/>
        <v>0.6398305085</v>
      </c>
      <c r="V284" s="27">
        <f t="shared" si="12"/>
        <v>0.7693236148</v>
      </c>
      <c r="W284" s="27">
        <f t="shared" si="13"/>
        <v>1.203635551</v>
      </c>
      <c r="X284" s="27">
        <f t="shared" si="14"/>
        <v>-0.445696142</v>
      </c>
      <c r="Y284" s="27">
        <f t="shared" si="15"/>
        <v>-0.4064828761</v>
      </c>
      <c r="Z284" s="27">
        <f t="shared" si="16"/>
        <v>0.8293869852</v>
      </c>
      <c r="AA284" s="27">
        <f t="shared" si="17"/>
        <v>-0.4165907777</v>
      </c>
      <c r="AB284" s="31">
        <f t="shared" si="18"/>
        <v>1.534030434</v>
      </c>
      <c r="AC284" s="31">
        <f t="shared" si="19"/>
        <v>-0.5504154505</v>
      </c>
      <c r="AD284" s="31">
        <f t="shared" si="20"/>
        <v>-0.663298384</v>
      </c>
      <c r="AE284" s="31">
        <f t="shared" si="21"/>
        <v>1.301621805</v>
      </c>
      <c r="AF284" s="31">
        <f t="shared" si="22"/>
        <v>-0.6338795127</v>
      </c>
      <c r="AG284" s="23"/>
    </row>
    <row r="285">
      <c r="A285" s="29">
        <v>4024.0</v>
      </c>
      <c r="B285" s="30">
        <v>1993.0</v>
      </c>
      <c r="C285" s="14">
        <v>1.0</v>
      </c>
      <c r="D285" s="15">
        <v>3.0</v>
      </c>
      <c r="E285" s="16">
        <v>7.0</v>
      </c>
      <c r="F285" s="17">
        <v>45.0</v>
      </c>
      <c r="G285" s="18">
        <v>91.0</v>
      </c>
      <c r="H285" s="19">
        <v>33.0</v>
      </c>
      <c r="I285" s="20">
        <v>7.0</v>
      </c>
      <c r="J285" s="21">
        <v>8.0</v>
      </c>
      <c r="K285" s="22">
        <v>2.0</v>
      </c>
      <c r="L285" s="75">
        <f t="shared" si="2"/>
        <v>0.5736040609</v>
      </c>
      <c r="M285" s="62">
        <f t="shared" si="3"/>
        <v>92</v>
      </c>
      <c r="N285" s="63">
        <f t="shared" si="4"/>
        <v>91</v>
      </c>
      <c r="O285" s="63">
        <f t="shared" si="5"/>
        <v>6</v>
      </c>
      <c r="P285" s="63">
        <f t="shared" si="6"/>
        <v>78</v>
      </c>
      <c r="Q285" s="63">
        <f t="shared" si="7"/>
        <v>22</v>
      </c>
      <c r="R285" s="65">
        <f t="shared" si="8"/>
        <v>0.9285714286</v>
      </c>
      <c r="S285" s="65">
        <f t="shared" si="9"/>
        <v>0.8578680203</v>
      </c>
      <c r="T285" s="66">
        <f t="shared" si="10"/>
        <v>0.8053097345</v>
      </c>
      <c r="U285" s="23">
        <f t="shared" si="11"/>
        <v>0.5736040609</v>
      </c>
      <c r="V285" s="27">
        <f t="shared" si="12"/>
        <v>0.8187880198</v>
      </c>
      <c r="W285" s="27">
        <f t="shared" si="13"/>
        <v>1.317212246</v>
      </c>
      <c r="X285" s="27">
        <f t="shared" si="14"/>
        <v>-0.5098284026</v>
      </c>
      <c r="Y285" s="27">
        <f t="shared" si="15"/>
        <v>-0.4868147863</v>
      </c>
      <c r="Z285" s="27">
        <f t="shared" si="16"/>
        <v>1.038252823</v>
      </c>
      <c r="AA285" s="27">
        <f t="shared" si="17"/>
        <v>-0.5451047352</v>
      </c>
      <c r="AB285" s="31">
        <f t="shared" si="18"/>
        <v>1.519737221</v>
      </c>
      <c r="AC285" s="31">
        <f t="shared" si="19"/>
        <v>-0.5635610485</v>
      </c>
      <c r="AD285" s="31">
        <f t="shared" si="20"/>
        <v>-0.6798037119</v>
      </c>
      <c r="AE285" s="31">
        <f t="shared" si="21"/>
        <v>1.286448874</v>
      </c>
      <c r="AF285" s="31">
        <f t="shared" si="22"/>
        <v>-0.6478240948</v>
      </c>
      <c r="AG285" s="23"/>
    </row>
    <row r="286">
      <c r="A286" s="29">
        <v>4027.0</v>
      </c>
      <c r="B286" s="30">
        <v>1722.0</v>
      </c>
      <c r="C286" s="14">
        <v>3.0</v>
      </c>
      <c r="D286" s="15">
        <v>7.0</v>
      </c>
      <c r="E286" s="16">
        <v>8.0</v>
      </c>
      <c r="F286" s="17">
        <v>21.0</v>
      </c>
      <c r="G286" s="18">
        <v>88.0</v>
      </c>
      <c r="H286" s="19">
        <v>15.0</v>
      </c>
      <c r="I286" s="20">
        <v>9.0</v>
      </c>
      <c r="J286" s="21">
        <v>17.0</v>
      </c>
      <c r="K286" s="22">
        <v>7.0</v>
      </c>
      <c r="L286" s="75">
        <f t="shared" si="2"/>
        <v>0.6971428571</v>
      </c>
      <c r="M286" s="62">
        <f t="shared" si="3"/>
        <v>88</v>
      </c>
      <c r="N286" s="63">
        <f t="shared" si="4"/>
        <v>88</v>
      </c>
      <c r="O286" s="63">
        <f t="shared" si="5"/>
        <v>17</v>
      </c>
      <c r="P286" s="63">
        <f t="shared" si="6"/>
        <v>36</v>
      </c>
      <c r="Q286" s="63">
        <f t="shared" si="7"/>
        <v>34</v>
      </c>
      <c r="R286" s="65">
        <f t="shared" si="8"/>
        <v>0.679245283</v>
      </c>
      <c r="S286" s="65">
        <f t="shared" si="9"/>
        <v>0.7085714286</v>
      </c>
      <c r="T286" s="66">
        <f t="shared" si="10"/>
        <v>0.7213114754</v>
      </c>
      <c r="U286" s="23">
        <f t="shared" si="11"/>
        <v>0.6971428571</v>
      </c>
      <c r="V286" s="27">
        <f t="shared" si="12"/>
        <v>0.7236188415</v>
      </c>
      <c r="W286" s="27">
        <f t="shared" si="13"/>
        <v>1.087975004</v>
      </c>
      <c r="X286" s="27">
        <f t="shared" si="14"/>
        <v>-0.3729368866</v>
      </c>
      <c r="Y286" s="27">
        <f t="shared" si="15"/>
        <v>-0.3321162128</v>
      </c>
      <c r="Z286" s="27">
        <f t="shared" si="16"/>
        <v>0.6273033305</v>
      </c>
      <c r="AA286" s="27">
        <f t="shared" si="17"/>
        <v>-0.2916772682</v>
      </c>
      <c r="AB286" s="31">
        <f t="shared" si="18"/>
        <v>1.532192232</v>
      </c>
      <c r="AC286" s="31">
        <f t="shared" si="19"/>
        <v>-0.5524429277</v>
      </c>
      <c r="AD286" s="31">
        <f t="shared" si="20"/>
        <v>-0.6660849442</v>
      </c>
      <c r="AE286" s="31">
        <f t="shared" si="21"/>
        <v>1.298574724</v>
      </c>
      <c r="AF286" s="31">
        <f t="shared" si="22"/>
        <v>-0.6371935476</v>
      </c>
      <c r="AG286" s="23"/>
    </row>
    <row r="287">
      <c r="A287" s="29">
        <v>4028.0</v>
      </c>
      <c r="B287" s="30">
        <v>2031.0</v>
      </c>
      <c r="C287" s="14">
        <v>0.0</v>
      </c>
      <c r="D287" s="15">
        <v>1.0</v>
      </c>
      <c r="E287" s="16">
        <v>1.0</v>
      </c>
      <c r="F287" s="17">
        <v>41.0</v>
      </c>
      <c r="G287" s="18">
        <v>128.0</v>
      </c>
      <c r="H287" s="19">
        <v>41.0</v>
      </c>
      <c r="I287" s="20">
        <v>2.0</v>
      </c>
      <c r="J287" s="21">
        <v>0.0</v>
      </c>
      <c r="K287" s="22">
        <v>4.0</v>
      </c>
      <c r="L287" s="75">
        <f t="shared" si="2"/>
        <v>0.6009174312</v>
      </c>
      <c r="M287" s="62">
        <f t="shared" si="3"/>
        <v>128</v>
      </c>
      <c r="N287" s="63">
        <f t="shared" si="4"/>
        <v>128</v>
      </c>
      <c r="O287" s="63">
        <f t="shared" si="5"/>
        <v>5</v>
      </c>
      <c r="P287" s="63">
        <f t="shared" si="6"/>
        <v>82</v>
      </c>
      <c r="Q287" s="63">
        <f t="shared" si="7"/>
        <v>3</v>
      </c>
      <c r="R287" s="65">
        <f t="shared" si="8"/>
        <v>0.9425287356</v>
      </c>
      <c r="S287" s="65">
        <f t="shared" si="9"/>
        <v>0.9633027523</v>
      </c>
      <c r="T287" s="66">
        <f t="shared" si="10"/>
        <v>0.9770992366</v>
      </c>
      <c r="U287" s="23">
        <f t="shared" si="11"/>
        <v>0.6009174312</v>
      </c>
      <c r="V287" s="27">
        <f t="shared" si="12"/>
        <v>0.9746173037</v>
      </c>
      <c r="W287" s="27">
        <f t="shared" si="13"/>
        <v>1.479101858</v>
      </c>
      <c r="X287" s="27">
        <f t="shared" si="14"/>
        <v>-0.5174916058</v>
      </c>
      <c r="Y287" s="27">
        <f t="shared" si="15"/>
        <v>-0.6138304185</v>
      </c>
      <c r="Z287" s="27">
        <f t="shared" si="16"/>
        <v>1.183381366</v>
      </c>
      <c r="AA287" s="27">
        <f t="shared" si="17"/>
        <v>-0.5616147701</v>
      </c>
      <c r="AB287" s="31">
        <f t="shared" si="18"/>
        <v>1.538025078</v>
      </c>
      <c r="AC287" s="31">
        <f t="shared" si="19"/>
        <v>-0.5464127017</v>
      </c>
      <c r="AD287" s="31">
        <f t="shared" si="20"/>
        <v>-0.6588146355</v>
      </c>
      <c r="AE287" s="31">
        <f t="shared" si="21"/>
        <v>1.3061024</v>
      </c>
      <c r="AF287" s="31">
        <f t="shared" si="22"/>
        <v>-0.6293986384</v>
      </c>
      <c r="AG287" s="23"/>
    </row>
    <row r="288">
      <c r="A288" s="29">
        <v>4030.0</v>
      </c>
      <c r="B288" s="30">
        <v>1978.0</v>
      </c>
      <c r="C288" s="14">
        <v>0.0</v>
      </c>
      <c r="D288" s="15">
        <v>1.0</v>
      </c>
      <c r="E288" s="16">
        <v>0.0</v>
      </c>
      <c r="F288" s="17">
        <v>38.0</v>
      </c>
      <c r="G288" s="18">
        <v>110.0</v>
      </c>
      <c r="H288" s="19">
        <v>30.0</v>
      </c>
      <c r="I288" s="20">
        <v>1.0</v>
      </c>
      <c r="J288" s="21">
        <v>1.0</v>
      </c>
      <c r="K288" s="22">
        <v>2.0</v>
      </c>
      <c r="L288" s="75">
        <f t="shared" si="2"/>
        <v>0.6120218579</v>
      </c>
      <c r="M288" s="62">
        <f t="shared" si="3"/>
        <v>110</v>
      </c>
      <c r="N288" s="63">
        <f t="shared" si="4"/>
        <v>110</v>
      </c>
      <c r="O288" s="63">
        <f t="shared" si="5"/>
        <v>3</v>
      </c>
      <c r="P288" s="63">
        <f t="shared" si="6"/>
        <v>68</v>
      </c>
      <c r="Q288" s="63">
        <f t="shared" si="7"/>
        <v>2</v>
      </c>
      <c r="R288" s="65">
        <f t="shared" si="8"/>
        <v>0.9577464789</v>
      </c>
      <c r="S288" s="65">
        <f t="shared" si="9"/>
        <v>0.9726775956</v>
      </c>
      <c r="T288" s="66">
        <f t="shared" si="10"/>
        <v>0.9821428571</v>
      </c>
      <c r="U288" s="23">
        <f t="shared" si="11"/>
        <v>0.6120218579</v>
      </c>
      <c r="V288" s="27">
        <f t="shared" si="12"/>
        <v>0.9811783208</v>
      </c>
      <c r="W288" s="27">
        <f t="shared" si="13"/>
        <v>1.493496448</v>
      </c>
      <c r="X288" s="27">
        <f t="shared" si="14"/>
        <v>-0.5258468464</v>
      </c>
      <c r="Y288" s="27">
        <f t="shared" si="15"/>
        <v>-0.6258361262</v>
      </c>
      <c r="Z288" s="27">
        <f t="shared" si="16"/>
        <v>1.214190421</v>
      </c>
      <c r="AA288" s="27">
        <f t="shared" si="17"/>
        <v>-0.5798964491</v>
      </c>
      <c r="AB288" s="31">
        <f t="shared" si="18"/>
        <v>1.536440225</v>
      </c>
      <c r="AC288" s="31">
        <f t="shared" si="19"/>
        <v>-0.5480388826</v>
      </c>
      <c r="AD288" s="31">
        <f t="shared" si="20"/>
        <v>-0.6604697852</v>
      </c>
      <c r="AE288" s="31">
        <f t="shared" si="21"/>
        <v>1.304404193</v>
      </c>
      <c r="AF288" s="31">
        <f t="shared" si="22"/>
        <v>-0.6311409542</v>
      </c>
      <c r="AG288" s="23"/>
    </row>
    <row r="289">
      <c r="A289" s="29">
        <v>4032.0</v>
      </c>
      <c r="B289" s="30">
        <v>1293.0</v>
      </c>
      <c r="C289" s="14">
        <v>4.0</v>
      </c>
      <c r="D289" s="15">
        <v>3.0</v>
      </c>
      <c r="E289" s="16">
        <v>1.0</v>
      </c>
      <c r="F289" s="17">
        <v>29.0</v>
      </c>
      <c r="G289" s="18">
        <v>61.0</v>
      </c>
      <c r="H289" s="19">
        <v>14.0</v>
      </c>
      <c r="I289" s="20">
        <v>6.0</v>
      </c>
      <c r="J289" s="21">
        <v>10.0</v>
      </c>
      <c r="K289" s="22">
        <v>11.0</v>
      </c>
      <c r="L289" s="75">
        <f t="shared" si="2"/>
        <v>0.5611510791</v>
      </c>
      <c r="M289" s="62">
        <f t="shared" si="3"/>
        <v>61</v>
      </c>
      <c r="N289" s="63">
        <f t="shared" si="4"/>
        <v>61</v>
      </c>
      <c r="O289" s="63">
        <f t="shared" si="5"/>
        <v>18</v>
      </c>
      <c r="P289" s="63">
        <f t="shared" si="6"/>
        <v>43</v>
      </c>
      <c r="Q289" s="63">
        <f t="shared" si="7"/>
        <v>17</v>
      </c>
      <c r="R289" s="65">
        <f t="shared" si="8"/>
        <v>0.7049180328</v>
      </c>
      <c r="S289" s="65">
        <f t="shared" si="9"/>
        <v>0.7482014388</v>
      </c>
      <c r="T289" s="66">
        <f t="shared" si="10"/>
        <v>0.7820512821</v>
      </c>
      <c r="U289" s="23">
        <f t="shared" si="11"/>
        <v>0.5611510791</v>
      </c>
      <c r="V289" s="27">
        <f t="shared" si="12"/>
        <v>0.7698393262</v>
      </c>
      <c r="W289" s="27">
        <f t="shared" si="13"/>
        <v>1.148824848</v>
      </c>
      <c r="X289" s="27">
        <f t="shared" si="14"/>
        <v>-0.3870324065</v>
      </c>
      <c r="Y289" s="27">
        <f t="shared" si="15"/>
        <v>-0.3703052608</v>
      </c>
      <c r="Z289" s="27">
        <f t="shared" si="16"/>
        <v>0.687423675</v>
      </c>
      <c r="AA289" s="27">
        <f t="shared" si="17"/>
        <v>-0.3141424038</v>
      </c>
      <c r="AB289" s="31">
        <f t="shared" si="18"/>
        <v>1.551770344</v>
      </c>
      <c r="AC289" s="31">
        <f t="shared" si="19"/>
        <v>-0.5317220346</v>
      </c>
      <c r="AD289" s="31">
        <f t="shared" si="20"/>
        <v>-0.6396746251</v>
      </c>
      <c r="AE289" s="31">
        <f t="shared" si="21"/>
        <v>1.326522924</v>
      </c>
      <c r="AF289" s="31">
        <f t="shared" si="22"/>
        <v>-0.6076166558</v>
      </c>
      <c r="AG289" s="23"/>
    </row>
    <row r="290">
      <c r="A290" s="29">
        <v>4036.0</v>
      </c>
      <c r="B290" s="30">
        <v>2152.0</v>
      </c>
      <c r="C290" s="14">
        <v>5.0</v>
      </c>
      <c r="D290" s="15">
        <v>0.0</v>
      </c>
      <c r="E290" s="16">
        <v>2.0</v>
      </c>
      <c r="F290" s="17">
        <v>29.0</v>
      </c>
      <c r="G290" s="18">
        <v>95.0</v>
      </c>
      <c r="H290" s="19">
        <v>23.0</v>
      </c>
      <c r="I290" s="20">
        <v>8.0</v>
      </c>
      <c r="J290" s="21">
        <v>8.0</v>
      </c>
      <c r="K290" s="22">
        <v>8.0</v>
      </c>
      <c r="L290" s="75">
        <f t="shared" si="2"/>
        <v>0.6348314607</v>
      </c>
      <c r="M290" s="62">
        <f t="shared" si="3"/>
        <v>95</v>
      </c>
      <c r="N290" s="63">
        <f t="shared" si="4"/>
        <v>95</v>
      </c>
      <c r="O290" s="63">
        <f t="shared" si="5"/>
        <v>13</v>
      </c>
      <c r="P290" s="63">
        <f t="shared" si="6"/>
        <v>52</v>
      </c>
      <c r="Q290" s="63">
        <f t="shared" si="7"/>
        <v>18</v>
      </c>
      <c r="R290" s="65">
        <f t="shared" si="8"/>
        <v>0.8</v>
      </c>
      <c r="S290" s="65">
        <f t="shared" si="9"/>
        <v>0.8258426966</v>
      </c>
      <c r="T290" s="66">
        <f t="shared" si="10"/>
        <v>0.8407079646</v>
      </c>
      <c r="U290" s="23">
        <f t="shared" si="11"/>
        <v>0.6348314607</v>
      </c>
      <c r="V290" s="27">
        <f t="shared" si="12"/>
        <v>0.8392256434</v>
      </c>
      <c r="W290" s="27">
        <f t="shared" si="13"/>
        <v>1.268039008</v>
      </c>
      <c r="X290" s="27">
        <f t="shared" si="14"/>
        <v>-0.4392367776</v>
      </c>
      <c r="Y290" s="27">
        <f t="shared" si="15"/>
        <v>-0.4511463715</v>
      </c>
      <c r="Z290" s="27">
        <f t="shared" si="16"/>
        <v>0.8611020935</v>
      </c>
      <c r="AA290" s="27">
        <f t="shared" si="17"/>
        <v>-0.4046031834</v>
      </c>
      <c r="AB290" s="31">
        <f t="shared" si="18"/>
        <v>1.537243515</v>
      </c>
      <c r="AC290" s="31">
        <f t="shared" si="19"/>
        <v>-0.5471930705</v>
      </c>
      <c r="AD290" s="31">
        <f t="shared" si="20"/>
        <v>-0.65931583</v>
      </c>
      <c r="AE290" s="31">
        <f t="shared" si="21"/>
        <v>1.305612464</v>
      </c>
      <c r="AF290" s="31">
        <f t="shared" si="22"/>
        <v>-0.6298763471</v>
      </c>
      <c r="AG290" s="23"/>
    </row>
    <row r="291">
      <c r="A291" s="29">
        <v>4044.0</v>
      </c>
      <c r="B291" s="30">
        <v>2605.0</v>
      </c>
      <c r="C291" s="14">
        <v>13.0</v>
      </c>
      <c r="D291" s="15">
        <v>10.0</v>
      </c>
      <c r="E291" s="16">
        <v>14.0</v>
      </c>
      <c r="F291" s="17">
        <v>40.0</v>
      </c>
      <c r="G291" s="18">
        <v>102.0</v>
      </c>
      <c r="H291" s="19">
        <v>37.0</v>
      </c>
      <c r="I291" s="20">
        <v>17.0</v>
      </c>
      <c r="J291" s="21">
        <v>16.0</v>
      </c>
      <c r="K291" s="22">
        <v>22.0</v>
      </c>
      <c r="L291" s="75">
        <f t="shared" si="2"/>
        <v>0.5498154982</v>
      </c>
      <c r="M291" s="62">
        <f t="shared" si="3"/>
        <v>101</v>
      </c>
      <c r="N291" s="63">
        <f t="shared" si="4"/>
        <v>102</v>
      </c>
      <c r="O291" s="63">
        <f t="shared" si="5"/>
        <v>45</v>
      </c>
      <c r="P291" s="63">
        <f t="shared" si="6"/>
        <v>77</v>
      </c>
      <c r="Q291" s="63">
        <f t="shared" si="7"/>
        <v>47</v>
      </c>
      <c r="R291" s="65">
        <f t="shared" si="8"/>
        <v>0.631147541</v>
      </c>
      <c r="S291" s="65">
        <f t="shared" si="9"/>
        <v>0.6605166052</v>
      </c>
      <c r="T291" s="66">
        <f t="shared" si="10"/>
        <v>0.6845637584</v>
      </c>
      <c r="U291" s="23">
        <f t="shared" si="11"/>
        <v>0.5498154982</v>
      </c>
      <c r="V291" s="27">
        <f t="shared" si="12"/>
        <v>0.6756559179</v>
      </c>
      <c r="W291" s="27">
        <f t="shared" si="13"/>
        <v>1.014189293</v>
      </c>
      <c r="X291" s="27">
        <f t="shared" si="14"/>
        <v>-0.3465290151</v>
      </c>
      <c r="Y291" s="27">
        <f t="shared" si="15"/>
        <v>-0.2885959845</v>
      </c>
      <c r="Z291" s="27">
        <f t="shared" si="16"/>
        <v>0.5433528636</v>
      </c>
      <c r="AA291" s="27">
        <f t="shared" si="17"/>
        <v>-0.2518321136</v>
      </c>
      <c r="AB291" s="31">
        <f t="shared" si="18"/>
        <v>1.548934767</v>
      </c>
      <c r="AC291" s="31">
        <f t="shared" si="19"/>
        <v>-0.5349322508</v>
      </c>
      <c r="AD291" s="31">
        <f t="shared" si="20"/>
        <v>-0.6410716579</v>
      </c>
      <c r="AE291" s="31">
        <f t="shared" si="21"/>
        <v>1.324736516</v>
      </c>
      <c r="AF291" s="31">
        <f t="shared" si="22"/>
        <v>-0.6098304741</v>
      </c>
      <c r="AG291" s="23"/>
    </row>
    <row r="292">
      <c r="A292" s="29">
        <v>4046.0</v>
      </c>
      <c r="B292" s="30">
        <v>797.0</v>
      </c>
      <c r="C292" s="14">
        <v>5.0</v>
      </c>
      <c r="D292" s="15">
        <v>12.0</v>
      </c>
      <c r="E292" s="16">
        <v>4.0</v>
      </c>
      <c r="F292" s="17">
        <v>28.0</v>
      </c>
      <c r="G292" s="18">
        <v>54.0</v>
      </c>
      <c r="H292" s="19">
        <v>8.0</v>
      </c>
      <c r="I292" s="20">
        <v>15.0</v>
      </c>
      <c r="J292" s="21">
        <v>11.0</v>
      </c>
      <c r="K292" s="22">
        <v>13.0</v>
      </c>
      <c r="L292" s="75">
        <f t="shared" si="2"/>
        <v>0.56</v>
      </c>
      <c r="M292" s="62">
        <f t="shared" si="3"/>
        <v>53</v>
      </c>
      <c r="N292" s="63">
        <f t="shared" si="4"/>
        <v>54</v>
      </c>
      <c r="O292" s="63">
        <f t="shared" si="5"/>
        <v>30</v>
      </c>
      <c r="P292" s="63">
        <f t="shared" si="6"/>
        <v>36</v>
      </c>
      <c r="Q292" s="63">
        <f t="shared" si="7"/>
        <v>30</v>
      </c>
      <c r="R292" s="65">
        <f t="shared" si="8"/>
        <v>0.5454545455</v>
      </c>
      <c r="S292" s="65">
        <f t="shared" si="9"/>
        <v>0.6</v>
      </c>
      <c r="T292" s="66">
        <f t="shared" si="10"/>
        <v>0.6428571429</v>
      </c>
      <c r="U292" s="23">
        <f t="shared" si="11"/>
        <v>0.56</v>
      </c>
      <c r="V292" s="27">
        <f t="shared" si="12"/>
        <v>0.6271910168</v>
      </c>
      <c r="W292" s="27">
        <f t="shared" si="13"/>
        <v>0.921269157</v>
      </c>
      <c r="X292" s="27">
        <f t="shared" si="14"/>
        <v>-0.2994796211</v>
      </c>
      <c r="Y292" s="27">
        <f t="shared" si="15"/>
        <v>-0.2381361372</v>
      </c>
      <c r="Z292" s="27">
        <f t="shared" si="16"/>
        <v>0.4265570667</v>
      </c>
      <c r="AA292" s="27">
        <f t="shared" si="17"/>
        <v>-0.1880903228</v>
      </c>
      <c r="AB292" s="31">
        <f t="shared" si="18"/>
        <v>1.561558805</v>
      </c>
      <c r="AC292" s="31">
        <f t="shared" si="19"/>
        <v>-0.5203247408</v>
      </c>
      <c r="AD292" s="31">
        <f t="shared" si="20"/>
        <v>-0.617972253</v>
      </c>
      <c r="AE292" s="31">
        <f t="shared" si="21"/>
        <v>1.351237534</v>
      </c>
      <c r="AF292" s="31">
        <f t="shared" si="22"/>
        <v>-0.5795368835</v>
      </c>
      <c r="AG292" s="23"/>
    </row>
    <row r="293">
      <c r="A293" s="29">
        <v>4304.0</v>
      </c>
      <c r="B293" s="30">
        <v>3152.0</v>
      </c>
      <c r="C293" s="14">
        <v>5.0</v>
      </c>
      <c r="D293" s="15">
        <v>6.0</v>
      </c>
      <c r="E293" s="16">
        <v>7.0</v>
      </c>
      <c r="F293" s="17">
        <v>91.0</v>
      </c>
      <c r="G293" s="18">
        <v>189.0</v>
      </c>
      <c r="H293" s="19">
        <v>42.0</v>
      </c>
      <c r="I293" s="20">
        <v>12.0</v>
      </c>
      <c r="J293" s="21">
        <v>19.0</v>
      </c>
      <c r="K293" s="22">
        <v>10.0</v>
      </c>
      <c r="L293" s="75">
        <f t="shared" si="2"/>
        <v>0.5958005249</v>
      </c>
      <c r="M293" s="62">
        <f t="shared" si="3"/>
        <v>189</v>
      </c>
      <c r="N293" s="63">
        <f t="shared" si="4"/>
        <v>189</v>
      </c>
      <c r="O293" s="63">
        <f t="shared" si="5"/>
        <v>21</v>
      </c>
      <c r="P293" s="63">
        <f t="shared" si="6"/>
        <v>133</v>
      </c>
      <c r="Q293" s="63">
        <f t="shared" si="7"/>
        <v>38</v>
      </c>
      <c r="R293" s="65">
        <f t="shared" si="8"/>
        <v>0.8636363636</v>
      </c>
      <c r="S293" s="65">
        <f t="shared" si="9"/>
        <v>0.845144357</v>
      </c>
      <c r="T293" s="66">
        <f t="shared" si="10"/>
        <v>0.8325991189</v>
      </c>
      <c r="U293" s="23">
        <f t="shared" si="11"/>
        <v>0.5958005249</v>
      </c>
      <c r="V293" s="27">
        <f t="shared" si="12"/>
        <v>0.8358827724</v>
      </c>
      <c r="W293" s="27">
        <f t="shared" si="13"/>
        <v>1.297675715</v>
      </c>
      <c r="X293" s="27">
        <f t="shared" si="14"/>
        <v>-0.4741760667</v>
      </c>
      <c r="Y293" s="27">
        <f t="shared" si="15"/>
        <v>-0.4724812689</v>
      </c>
      <c r="Z293" s="27">
        <f t="shared" si="16"/>
        <v>0.9513255083</v>
      </c>
      <c r="AA293" s="27">
        <f t="shared" si="17"/>
        <v>-0.4715319899</v>
      </c>
      <c r="AB293" s="31">
        <f t="shared" si="18"/>
        <v>1.531563278</v>
      </c>
      <c r="AC293" s="31">
        <f t="shared" si="19"/>
        <v>-0.552848097</v>
      </c>
      <c r="AD293" s="31">
        <f t="shared" si="20"/>
        <v>-0.6660864925</v>
      </c>
      <c r="AE293" s="31">
        <f t="shared" si="21"/>
        <v>1.298870027</v>
      </c>
      <c r="AF293" s="31">
        <f t="shared" si="22"/>
        <v>-0.6365949345</v>
      </c>
      <c r="AG293" s="23"/>
    </row>
    <row r="294">
      <c r="A294" s="29">
        <v>4306.0</v>
      </c>
      <c r="B294" s="30">
        <v>1830.0</v>
      </c>
      <c r="C294" s="14">
        <v>2.0</v>
      </c>
      <c r="D294" s="15">
        <v>3.0</v>
      </c>
      <c r="E294" s="16">
        <v>2.0</v>
      </c>
      <c r="F294" s="17">
        <v>43.0</v>
      </c>
      <c r="G294" s="18">
        <v>117.0</v>
      </c>
      <c r="H294" s="19">
        <v>31.0</v>
      </c>
      <c r="I294" s="20">
        <v>6.0</v>
      </c>
      <c r="J294" s="21">
        <v>5.0</v>
      </c>
      <c r="K294" s="22">
        <v>10.0</v>
      </c>
      <c r="L294" s="75">
        <f t="shared" si="2"/>
        <v>0.5936073059</v>
      </c>
      <c r="M294" s="62">
        <f t="shared" si="3"/>
        <v>117</v>
      </c>
      <c r="N294" s="63">
        <f t="shared" si="4"/>
        <v>117</v>
      </c>
      <c r="O294" s="63">
        <f t="shared" si="5"/>
        <v>15</v>
      </c>
      <c r="P294" s="63">
        <f t="shared" si="6"/>
        <v>74</v>
      </c>
      <c r="Q294" s="63">
        <f t="shared" si="7"/>
        <v>13</v>
      </c>
      <c r="R294" s="65">
        <f t="shared" si="8"/>
        <v>0.8314606742</v>
      </c>
      <c r="S294" s="65">
        <f t="shared" si="9"/>
        <v>0.8721461187</v>
      </c>
      <c r="T294" s="66">
        <f t="shared" si="10"/>
        <v>0.9</v>
      </c>
      <c r="U294" s="23">
        <f t="shared" si="11"/>
        <v>0.5936073059</v>
      </c>
      <c r="V294" s="27">
        <f t="shared" si="12"/>
        <v>0.8926348737</v>
      </c>
      <c r="W294" s="27">
        <f t="shared" si="13"/>
        <v>1.339135533</v>
      </c>
      <c r="X294" s="27">
        <f t="shared" si="14"/>
        <v>-0.456510134</v>
      </c>
      <c r="Y294" s="27">
        <f t="shared" si="15"/>
        <v>-0.5031544392</v>
      </c>
      <c r="Z294" s="27">
        <f t="shared" si="16"/>
        <v>0.9451446735</v>
      </c>
      <c r="AA294" s="27">
        <f t="shared" si="17"/>
        <v>-0.4370516333</v>
      </c>
      <c r="AB294" s="31">
        <f t="shared" si="18"/>
        <v>1.543893426</v>
      </c>
      <c r="AC294" s="31">
        <f t="shared" si="19"/>
        <v>-0.5401879147</v>
      </c>
      <c r="AD294" s="31">
        <f t="shared" si="20"/>
        <v>-0.6518064537</v>
      </c>
      <c r="AE294" s="31">
        <f t="shared" si="21"/>
        <v>1.313525436</v>
      </c>
      <c r="AF294" s="31">
        <f t="shared" si="22"/>
        <v>-0.6215388646</v>
      </c>
      <c r="AG294" s="23"/>
    </row>
    <row r="295">
      <c r="A295" s="29">
        <v>4387.0</v>
      </c>
      <c r="B295" s="30">
        <v>2206.0</v>
      </c>
      <c r="C295" s="14">
        <v>3.0</v>
      </c>
      <c r="D295" s="15">
        <v>3.0</v>
      </c>
      <c r="E295" s="16">
        <v>2.0</v>
      </c>
      <c r="F295" s="17">
        <v>13.0</v>
      </c>
      <c r="G295" s="18">
        <v>56.0</v>
      </c>
      <c r="H295" s="19">
        <v>9.0</v>
      </c>
      <c r="I295" s="20">
        <v>2.0</v>
      </c>
      <c r="J295" s="21">
        <v>7.0</v>
      </c>
      <c r="K295" s="22">
        <v>3.0</v>
      </c>
      <c r="L295" s="75">
        <f t="shared" si="2"/>
        <v>0.6836734694</v>
      </c>
      <c r="M295" s="62">
        <f t="shared" si="3"/>
        <v>56</v>
      </c>
      <c r="N295" s="63">
        <f t="shared" si="4"/>
        <v>56</v>
      </c>
      <c r="O295" s="63">
        <f t="shared" si="5"/>
        <v>9</v>
      </c>
      <c r="P295" s="63">
        <f t="shared" si="6"/>
        <v>22</v>
      </c>
      <c r="Q295" s="63">
        <f t="shared" si="7"/>
        <v>11</v>
      </c>
      <c r="R295" s="65">
        <f t="shared" si="8"/>
        <v>0.7096774194</v>
      </c>
      <c r="S295" s="65">
        <f t="shared" si="9"/>
        <v>0.7959183673</v>
      </c>
      <c r="T295" s="66">
        <f t="shared" si="10"/>
        <v>0.8358208955</v>
      </c>
      <c r="U295" s="23">
        <f t="shared" si="11"/>
        <v>0.6836734694</v>
      </c>
      <c r="V295" s="27">
        <f t="shared" si="12"/>
        <v>0.8362758946</v>
      </c>
      <c r="W295" s="27">
        <f t="shared" si="13"/>
        <v>1.222091739</v>
      </c>
      <c r="X295" s="27">
        <f t="shared" si="14"/>
        <v>-0.3896455285</v>
      </c>
      <c r="Y295" s="27">
        <f t="shared" si="15"/>
        <v>-0.4190442231</v>
      </c>
      <c r="Z295" s="27">
        <f t="shared" si="16"/>
        <v>0.7362017401</v>
      </c>
      <c r="AA295" s="27">
        <f t="shared" si="17"/>
        <v>-0.318398707</v>
      </c>
      <c r="AB295" s="31">
        <f t="shared" si="18"/>
        <v>1.53487693</v>
      </c>
      <c r="AC295" s="31">
        <f t="shared" si="19"/>
        <v>-0.549687107</v>
      </c>
      <c r="AD295" s="31">
        <f t="shared" si="20"/>
        <v>-0.6622075164</v>
      </c>
      <c r="AE295" s="31">
        <f t="shared" si="21"/>
        <v>1.302563286</v>
      </c>
      <c r="AF295" s="31">
        <f t="shared" si="22"/>
        <v>-0.6330958915</v>
      </c>
      <c r="AG295" s="23"/>
    </row>
    <row r="296">
      <c r="A296" s="29">
        <v>4400.0</v>
      </c>
      <c r="B296" s="30">
        <v>3024.0</v>
      </c>
      <c r="C296" s="14">
        <v>7.0</v>
      </c>
      <c r="D296" s="15">
        <v>9.0</v>
      </c>
      <c r="E296" s="16">
        <v>2.0</v>
      </c>
      <c r="F296" s="17">
        <v>67.0</v>
      </c>
      <c r="G296" s="18">
        <v>156.0</v>
      </c>
      <c r="H296" s="19">
        <v>46.0</v>
      </c>
      <c r="I296" s="20">
        <v>18.0</v>
      </c>
      <c r="J296" s="21">
        <v>31.0</v>
      </c>
      <c r="K296" s="22">
        <v>19.0</v>
      </c>
      <c r="L296" s="75">
        <f t="shared" si="2"/>
        <v>0.5830985915</v>
      </c>
      <c r="M296" s="62">
        <f t="shared" si="3"/>
        <v>156</v>
      </c>
      <c r="N296" s="63">
        <f t="shared" si="4"/>
        <v>156</v>
      </c>
      <c r="O296" s="63">
        <f t="shared" si="5"/>
        <v>35</v>
      </c>
      <c r="P296" s="63">
        <f t="shared" si="6"/>
        <v>113</v>
      </c>
      <c r="Q296" s="63">
        <f t="shared" si="7"/>
        <v>51</v>
      </c>
      <c r="R296" s="65">
        <f t="shared" si="8"/>
        <v>0.7635135135</v>
      </c>
      <c r="S296" s="65">
        <f t="shared" si="9"/>
        <v>0.7577464789</v>
      </c>
      <c r="T296" s="66">
        <f t="shared" si="10"/>
        <v>0.7536231884</v>
      </c>
      <c r="U296" s="23">
        <f t="shared" si="11"/>
        <v>0.5830985915</v>
      </c>
      <c r="V296" s="27">
        <f t="shared" si="12"/>
        <v>0.7550590728</v>
      </c>
      <c r="W296" s="27">
        <f t="shared" si="13"/>
        <v>1.163480766</v>
      </c>
      <c r="X296" s="27">
        <f t="shared" si="14"/>
        <v>-0.4192040192</v>
      </c>
      <c r="Y296" s="27">
        <f t="shared" si="15"/>
        <v>-0.379813728</v>
      </c>
      <c r="Z296" s="27">
        <f t="shared" si="16"/>
        <v>0.7540636062</v>
      </c>
      <c r="AA296" s="27">
        <f t="shared" si="17"/>
        <v>-0.3685384268</v>
      </c>
      <c r="AB296" s="31">
        <f t="shared" si="18"/>
        <v>1.533553655</v>
      </c>
      <c r="AC296" s="31">
        <f t="shared" si="19"/>
        <v>-0.5509265993</v>
      </c>
      <c r="AD296" s="31">
        <f t="shared" si="20"/>
        <v>-0.6639900277</v>
      </c>
      <c r="AE296" s="31">
        <f t="shared" si="21"/>
        <v>1.300886946</v>
      </c>
      <c r="AF296" s="31">
        <f t="shared" si="22"/>
        <v>-0.6346555965</v>
      </c>
      <c r="AG296" s="23"/>
    </row>
    <row r="297">
      <c r="A297" s="29">
        <v>4402.0</v>
      </c>
      <c r="B297" s="30">
        <v>745.0</v>
      </c>
      <c r="C297" s="14">
        <v>3.0</v>
      </c>
      <c r="D297" s="15">
        <v>3.0</v>
      </c>
      <c r="E297" s="16">
        <v>7.0</v>
      </c>
      <c r="F297" s="17">
        <v>28.0</v>
      </c>
      <c r="G297" s="18">
        <v>35.0</v>
      </c>
      <c r="H297" s="19">
        <v>2.0</v>
      </c>
      <c r="I297" s="20">
        <v>14.0</v>
      </c>
      <c r="J297" s="21">
        <v>9.0</v>
      </c>
      <c r="K297" s="22">
        <v>4.0</v>
      </c>
      <c r="L297" s="75">
        <f t="shared" si="2"/>
        <v>0.619047619</v>
      </c>
      <c r="M297" s="62">
        <f t="shared" si="3"/>
        <v>35</v>
      </c>
      <c r="N297" s="63">
        <f t="shared" si="4"/>
        <v>35</v>
      </c>
      <c r="O297" s="63">
        <f t="shared" si="5"/>
        <v>10</v>
      </c>
      <c r="P297" s="63">
        <f t="shared" si="6"/>
        <v>30</v>
      </c>
      <c r="Q297" s="63">
        <f t="shared" si="7"/>
        <v>30</v>
      </c>
      <c r="R297" s="65">
        <f t="shared" si="8"/>
        <v>0.75</v>
      </c>
      <c r="S297" s="65">
        <f t="shared" si="9"/>
        <v>0.619047619</v>
      </c>
      <c r="T297" s="66">
        <f t="shared" si="10"/>
        <v>0.5384615385</v>
      </c>
      <c r="U297" s="23">
        <f t="shared" si="11"/>
        <v>0.619047619</v>
      </c>
      <c r="V297" s="27">
        <f t="shared" si="12"/>
        <v>0.5398335586</v>
      </c>
      <c r="W297" s="27">
        <f t="shared" si="13"/>
        <v>0.9505157969</v>
      </c>
      <c r="X297" s="27">
        <f t="shared" si="14"/>
        <v>-0.411784479</v>
      </c>
      <c r="Y297" s="27">
        <f t="shared" si="15"/>
        <v>-0.253495888</v>
      </c>
      <c r="Z297" s="27">
        <f t="shared" si="16"/>
        <v>0.6051355213</v>
      </c>
      <c r="AA297" s="27">
        <f t="shared" si="17"/>
        <v>-0.3556082666</v>
      </c>
      <c r="AB297" s="31">
        <f t="shared" si="18"/>
        <v>1.533232255</v>
      </c>
      <c r="AC297" s="31">
        <f t="shared" si="19"/>
        <v>-0.5508753322</v>
      </c>
      <c r="AD297" s="31">
        <f t="shared" si="20"/>
        <v>-0.665069512</v>
      </c>
      <c r="AE297" s="31">
        <f t="shared" si="21"/>
        <v>1.300413695</v>
      </c>
      <c r="AF297" s="31">
        <f t="shared" si="22"/>
        <v>-0.634631621</v>
      </c>
      <c r="AG297" s="23"/>
    </row>
    <row r="298">
      <c r="A298" s="29">
        <v>4404.0</v>
      </c>
      <c r="B298" s="30">
        <v>2685.0</v>
      </c>
      <c r="C298" s="14">
        <v>8.0</v>
      </c>
      <c r="D298" s="15">
        <v>5.0</v>
      </c>
      <c r="E298" s="16">
        <v>7.0</v>
      </c>
      <c r="F298" s="17">
        <v>70.0</v>
      </c>
      <c r="G298" s="18">
        <v>159.0</v>
      </c>
      <c r="H298" s="19">
        <v>45.0</v>
      </c>
      <c r="I298" s="20">
        <v>9.0</v>
      </c>
      <c r="J298" s="21">
        <v>11.0</v>
      </c>
      <c r="K298" s="22">
        <v>7.0</v>
      </c>
      <c r="L298" s="75">
        <f t="shared" si="2"/>
        <v>0.5794392523</v>
      </c>
      <c r="M298" s="62">
        <f t="shared" si="3"/>
        <v>159</v>
      </c>
      <c r="N298" s="63">
        <f t="shared" si="4"/>
        <v>159</v>
      </c>
      <c r="O298" s="63">
        <f t="shared" si="5"/>
        <v>20</v>
      </c>
      <c r="P298" s="63">
        <f t="shared" si="6"/>
        <v>115</v>
      </c>
      <c r="Q298" s="63">
        <f t="shared" si="7"/>
        <v>27</v>
      </c>
      <c r="R298" s="65">
        <f t="shared" si="8"/>
        <v>0.8518518519</v>
      </c>
      <c r="S298" s="65">
        <f t="shared" si="9"/>
        <v>0.8535825545</v>
      </c>
      <c r="T298" s="66">
        <f t="shared" si="10"/>
        <v>0.8548387097</v>
      </c>
      <c r="U298" s="23">
        <f t="shared" si="11"/>
        <v>0.5794392523</v>
      </c>
      <c r="V298" s="27">
        <f t="shared" si="12"/>
        <v>0.8549957265</v>
      </c>
      <c r="W298" s="27">
        <f t="shared" si="13"/>
        <v>1.310632134</v>
      </c>
      <c r="X298" s="27">
        <f t="shared" si="14"/>
        <v>-0.467705828</v>
      </c>
      <c r="Y298" s="27">
        <f t="shared" si="15"/>
        <v>-0.4819631839</v>
      </c>
      <c r="Z298" s="27">
        <f t="shared" si="16"/>
        <v>0.9477131963</v>
      </c>
      <c r="AA298" s="27">
        <f t="shared" si="17"/>
        <v>-0.458751466</v>
      </c>
      <c r="AB298" s="31">
        <f t="shared" si="18"/>
        <v>1.535264645</v>
      </c>
      <c r="AC298" s="31">
        <f t="shared" si="19"/>
        <v>-0.5492302961</v>
      </c>
      <c r="AD298" s="31">
        <f t="shared" si="20"/>
        <v>-0.6617047739</v>
      </c>
      <c r="AE298" s="31">
        <f t="shared" si="21"/>
        <v>1.303152873</v>
      </c>
      <c r="AF298" s="31">
        <f t="shared" si="22"/>
        <v>-0.6324088545</v>
      </c>
      <c r="AG298" s="23"/>
    </row>
    <row r="299">
      <c r="A299" s="29">
        <v>4411.0</v>
      </c>
      <c r="B299" s="30">
        <v>1706.0</v>
      </c>
      <c r="C299" s="14">
        <v>17.0</v>
      </c>
      <c r="D299" s="15">
        <v>8.0</v>
      </c>
      <c r="E299" s="16">
        <v>8.0</v>
      </c>
      <c r="F299" s="17">
        <v>30.0</v>
      </c>
      <c r="G299" s="18">
        <v>96.0</v>
      </c>
      <c r="H299" s="19">
        <v>19.0</v>
      </c>
      <c r="I299" s="20">
        <v>14.0</v>
      </c>
      <c r="J299" s="21">
        <v>15.0</v>
      </c>
      <c r="K299" s="22">
        <v>20.0</v>
      </c>
      <c r="L299" s="75">
        <f t="shared" si="2"/>
        <v>0.5859030837</v>
      </c>
      <c r="M299" s="62">
        <f t="shared" si="3"/>
        <v>93</v>
      </c>
      <c r="N299" s="63">
        <f t="shared" si="4"/>
        <v>96</v>
      </c>
      <c r="O299" s="63">
        <f t="shared" si="5"/>
        <v>45</v>
      </c>
      <c r="P299" s="63">
        <f t="shared" si="6"/>
        <v>49</v>
      </c>
      <c r="Q299" s="63">
        <f t="shared" si="7"/>
        <v>37</v>
      </c>
      <c r="R299" s="65">
        <f t="shared" si="8"/>
        <v>0.5212765957</v>
      </c>
      <c r="S299" s="65">
        <f t="shared" si="9"/>
        <v>0.6387665198</v>
      </c>
      <c r="T299" s="66">
        <f t="shared" si="10"/>
        <v>0.7218045113</v>
      </c>
      <c r="U299" s="23">
        <f t="shared" si="11"/>
        <v>0.5859030837</v>
      </c>
      <c r="V299" s="27">
        <f t="shared" si="12"/>
        <v>0.6919593626</v>
      </c>
      <c r="W299" s="27">
        <f t="shared" si="13"/>
        <v>0.9807931554</v>
      </c>
      <c r="X299" s="27">
        <f t="shared" si="14"/>
        <v>-0.2862048152</v>
      </c>
      <c r="Y299" s="27">
        <f t="shared" si="15"/>
        <v>-0.269902616</v>
      </c>
      <c r="Z299" s="27">
        <f t="shared" si="16"/>
        <v>0.4339879759</v>
      </c>
      <c r="AA299" s="27">
        <f t="shared" si="17"/>
        <v>-0.1717852116</v>
      </c>
      <c r="AB299" s="31">
        <f t="shared" si="18"/>
        <v>1.58217169</v>
      </c>
      <c r="AC299" s="31">
        <f t="shared" si="19"/>
        <v>-0.4917920134</v>
      </c>
      <c r="AD299" s="31">
        <f t="shared" si="20"/>
        <v>-0.5883434595</v>
      </c>
      <c r="AE299" s="31">
        <f t="shared" si="21"/>
        <v>1.393000874</v>
      </c>
      <c r="AF299" s="31">
        <f t="shared" si="22"/>
        <v>-0.5223583493</v>
      </c>
      <c r="AG299" s="23"/>
    </row>
    <row r="300">
      <c r="A300" s="29">
        <v>4413.0</v>
      </c>
      <c r="B300" s="30">
        <v>892.0</v>
      </c>
      <c r="C300" s="14">
        <v>13.0</v>
      </c>
      <c r="D300" s="15">
        <v>5.0</v>
      </c>
      <c r="E300" s="16">
        <v>5.0</v>
      </c>
      <c r="F300" s="17">
        <v>33.0</v>
      </c>
      <c r="G300" s="18">
        <v>56.0</v>
      </c>
      <c r="H300" s="19">
        <v>16.0</v>
      </c>
      <c r="I300" s="20">
        <v>12.0</v>
      </c>
      <c r="J300" s="21">
        <v>15.0</v>
      </c>
      <c r="K300" s="22">
        <v>10.0</v>
      </c>
      <c r="L300" s="75">
        <f t="shared" si="2"/>
        <v>0.5333333333</v>
      </c>
      <c r="M300" s="62">
        <f t="shared" si="3"/>
        <v>56</v>
      </c>
      <c r="N300" s="63">
        <f t="shared" si="4"/>
        <v>56</v>
      </c>
      <c r="O300" s="63">
        <f t="shared" si="5"/>
        <v>28</v>
      </c>
      <c r="P300" s="63">
        <f t="shared" si="6"/>
        <v>49</v>
      </c>
      <c r="Q300" s="63">
        <f t="shared" si="7"/>
        <v>32</v>
      </c>
      <c r="R300" s="65">
        <f t="shared" si="8"/>
        <v>0.6363636364</v>
      </c>
      <c r="S300" s="65">
        <f t="shared" si="9"/>
        <v>0.6363636364</v>
      </c>
      <c r="T300" s="66">
        <f t="shared" si="10"/>
        <v>0.6363636364</v>
      </c>
      <c r="U300" s="23">
        <f t="shared" si="11"/>
        <v>0.5333333333</v>
      </c>
      <c r="V300" s="27">
        <f t="shared" si="12"/>
        <v>0.6367044977</v>
      </c>
      <c r="W300" s="27">
        <f t="shared" si="13"/>
        <v>0.9771036514</v>
      </c>
      <c r="X300" s="27">
        <f t="shared" si="14"/>
        <v>-0.3493928913</v>
      </c>
      <c r="Y300" s="27">
        <f t="shared" si="15"/>
        <v>-0.2678758201</v>
      </c>
      <c r="Z300" s="27">
        <f t="shared" si="16"/>
        <v>0.5278105119</v>
      </c>
      <c r="AA300" s="27">
        <f t="shared" si="17"/>
        <v>-0.2560118283</v>
      </c>
      <c r="AB300" s="31">
        <f t="shared" si="18"/>
        <v>1.534912956</v>
      </c>
      <c r="AC300" s="31">
        <f t="shared" si="19"/>
        <v>-0.5495816113</v>
      </c>
      <c r="AD300" s="31">
        <f t="shared" si="20"/>
        <v>-0.6623309888</v>
      </c>
      <c r="AE300" s="31">
        <f t="shared" si="21"/>
        <v>1.302527096</v>
      </c>
      <c r="AF300" s="31">
        <f t="shared" si="22"/>
        <v>-0.6330341928</v>
      </c>
      <c r="AG300" s="23"/>
    </row>
    <row r="301">
      <c r="A301" s="29">
        <v>4414.0</v>
      </c>
      <c r="B301" s="30">
        <v>2817.0</v>
      </c>
      <c r="C301" s="14">
        <v>18.0</v>
      </c>
      <c r="D301" s="15">
        <v>14.0</v>
      </c>
      <c r="E301" s="16">
        <v>24.0</v>
      </c>
      <c r="F301" s="17">
        <v>64.0</v>
      </c>
      <c r="G301" s="18">
        <v>185.0</v>
      </c>
      <c r="H301" s="19">
        <v>40.0</v>
      </c>
      <c r="I301" s="20">
        <v>30.0</v>
      </c>
      <c r="J301" s="21">
        <v>29.0</v>
      </c>
      <c r="K301" s="22">
        <v>31.0</v>
      </c>
      <c r="L301" s="75">
        <f t="shared" si="2"/>
        <v>0.616091954</v>
      </c>
      <c r="M301" s="62">
        <f t="shared" si="3"/>
        <v>184</v>
      </c>
      <c r="N301" s="63">
        <f t="shared" si="4"/>
        <v>185</v>
      </c>
      <c r="O301" s="63">
        <f t="shared" si="5"/>
        <v>63</v>
      </c>
      <c r="P301" s="63">
        <f t="shared" si="6"/>
        <v>104</v>
      </c>
      <c r="Q301" s="63">
        <f t="shared" si="7"/>
        <v>83</v>
      </c>
      <c r="R301" s="65">
        <f t="shared" si="8"/>
        <v>0.622754491</v>
      </c>
      <c r="S301" s="65">
        <f t="shared" si="9"/>
        <v>0.6643678161</v>
      </c>
      <c r="T301" s="66">
        <f t="shared" si="10"/>
        <v>0.6902985075</v>
      </c>
      <c r="U301" s="23">
        <f t="shared" si="11"/>
        <v>0.616091954</v>
      </c>
      <c r="V301" s="27">
        <f t="shared" si="12"/>
        <v>0.6853558654</v>
      </c>
      <c r="W301" s="27">
        <f t="shared" si="13"/>
        <v>1.02010263</v>
      </c>
      <c r="X301" s="27">
        <f t="shared" si="14"/>
        <v>-0.3419208448</v>
      </c>
      <c r="Y301" s="27">
        <f t="shared" si="15"/>
        <v>-0.2919711736</v>
      </c>
      <c r="Z301" s="27">
        <f t="shared" si="16"/>
        <v>0.5392532604</v>
      </c>
      <c r="AA301" s="27">
        <f t="shared" si="17"/>
        <v>-0.2451788805</v>
      </c>
      <c r="AB301" s="31">
        <f t="shared" si="18"/>
        <v>1.542888212</v>
      </c>
      <c r="AC301" s="31">
        <f t="shared" si="19"/>
        <v>-0.5411092295</v>
      </c>
      <c r="AD301" s="31">
        <f t="shared" si="20"/>
        <v>-0.6502912307</v>
      </c>
      <c r="AE301" s="31">
        <f t="shared" si="21"/>
        <v>1.315315123</v>
      </c>
      <c r="AF301" s="31">
        <f t="shared" si="22"/>
        <v>-0.6194478971</v>
      </c>
      <c r="AG301" s="23"/>
    </row>
    <row r="302">
      <c r="A302" s="29">
        <v>4415.0</v>
      </c>
      <c r="B302" s="30">
        <v>2014.0</v>
      </c>
      <c r="C302" s="14">
        <v>1.0</v>
      </c>
      <c r="D302" s="15">
        <v>0.0</v>
      </c>
      <c r="E302" s="16">
        <v>0.0</v>
      </c>
      <c r="F302" s="17">
        <v>27.0</v>
      </c>
      <c r="G302" s="18">
        <v>77.0</v>
      </c>
      <c r="H302" s="19">
        <v>11.0</v>
      </c>
      <c r="I302" s="20">
        <v>1.0</v>
      </c>
      <c r="J302" s="21">
        <v>4.0</v>
      </c>
      <c r="K302" s="22">
        <v>2.0</v>
      </c>
      <c r="L302" s="75">
        <f t="shared" si="2"/>
        <v>0.6666666667</v>
      </c>
      <c r="M302" s="62">
        <f t="shared" si="3"/>
        <v>77</v>
      </c>
      <c r="N302" s="63">
        <f t="shared" si="4"/>
        <v>77</v>
      </c>
      <c r="O302" s="63">
        <f t="shared" si="5"/>
        <v>3</v>
      </c>
      <c r="P302" s="63">
        <f t="shared" si="6"/>
        <v>38</v>
      </c>
      <c r="Q302" s="63">
        <f t="shared" si="7"/>
        <v>5</v>
      </c>
      <c r="R302" s="65">
        <f t="shared" si="8"/>
        <v>0.9268292683</v>
      </c>
      <c r="S302" s="65">
        <f t="shared" si="9"/>
        <v>0.9349593496</v>
      </c>
      <c r="T302" s="66">
        <f t="shared" si="10"/>
        <v>0.9390243902</v>
      </c>
      <c r="U302" s="23">
        <f t="shared" si="11"/>
        <v>0.6666666667</v>
      </c>
      <c r="V302" s="27">
        <f t="shared" si="12"/>
        <v>0.939910846</v>
      </c>
      <c r="W302" s="27">
        <f t="shared" si="13"/>
        <v>1.43558202</v>
      </c>
      <c r="X302" s="27">
        <f t="shared" si="14"/>
        <v>-0.5088718765</v>
      </c>
      <c r="Y302" s="27">
        <f t="shared" si="15"/>
        <v>-0.5782401742</v>
      </c>
      <c r="Z302" s="27">
        <f t="shared" si="16"/>
        <v>1.129431236</v>
      </c>
      <c r="AA302" s="27">
        <f t="shared" si="17"/>
        <v>-0.5430612329</v>
      </c>
      <c r="AB302" s="31">
        <f t="shared" si="18"/>
        <v>1.534500473</v>
      </c>
      <c r="AC302" s="31">
        <f t="shared" si="19"/>
        <v>-0.5500024111</v>
      </c>
      <c r="AD302" s="31">
        <f t="shared" si="20"/>
        <v>-0.6625033486</v>
      </c>
      <c r="AE302" s="31">
        <f t="shared" si="21"/>
        <v>1.302345841</v>
      </c>
      <c r="AF302" s="31">
        <f t="shared" si="22"/>
        <v>-0.6332244214</v>
      </c>
      <c r="AG302" s="23"/>
    </row>
    <row r="303">
      <c r="A303" s="29">
        <v>4417.0</v>
      </c>
      <c r="B303" s="30">
        <v>2780.0</v>
      </c>
      <c r="C303" s="14">
        <v>8.0</v>
      </c>
      <c r="D303" s="15">
        <v>8.0</v>
      </c>
      <c r="E303" s="16">
        <v>22.0</v>
      </c>
      <c r="F303" s="17">
        <v>59.0</v>
      </c>
      <c r="G303" s="18">
        <v>157.0</v>
      </c>
      <c r="H303" s="19">
        <v>37.0</v>
      </c>
      <c r="I303" s="20">
        <v>30.0</v>
      </c>
      <c r="J303" s="21">
        <v>32.0</v>
      </c>
      <c r="K303" s="22">
        <v>24.0</v>
      </c>
      <c r="L303" s="75">
        <f t="shared" si="2"/>
        <v>0.6392572944</v>
      </c>
      <c r="M303" s="62">
        <f t="shared" si="3"/>
        <v>157</v>
      </c>
      <c r="N303" s="63">
        <f t="shared" si="4"/>
        <v>157</v>
      </c>
      <c r="O303" s="63">
        <f t="shared" si="5"/>
        <v>40</v>
      </c>
      <c r="P303" s="63">
        <f t="shared" si="6"/>
        <v>96</v>
      </c>
      <c r="Q303" s="63">
        <f t="shared" si="7"/>
        <v>84</v>
      </c>
      <c r="R303" s="65">
        <f t="shared" si="8"/>
        <v>0.7058823529</v>
      </c>
      <c r="S303" s="65">
        <f t="shared" si="9"/>
        <v>0.6710875332</v>
      </c>
      <c r="T303" s="66">
        <f t="shared" si="10"/>
        <v>0.6514522822</v>
      </c>
      <c r="U303" s="23">
        <f t="shared" si="11"/>
        <v>0.6392572944</v>
      </c>
      <c r="V303" s="27">
        <f t="shared" si="12"/>
        <v>0.6524369813</v>
      </c>
      <c r="W303" s="27">
        <f t="shared" si="13"/>
        <v>1.03042041</v>
      </c>
      <c r="X303" s="27">
        <f t="shared" si="14"/>
        <v>-0.3875618626</v>
      </c>
      <c r="Y303" s="27">
        <f t="shared" si="15"/>
        <v>-0.2979073003</v>
      </c>
      <c r="Z303" s="27">
        <f t="shared" si="16"/>
        <v>0.6174173385</v>
      </c>
      <c r="AA303" s="27">
        <f t="shared" si="17"/>
        <v>-0.3150024784</v>
      </c>
      <c r="AB303" s="31">
        <f t="shared" si="18"/>
        <v>1.533981277</v>
      </c>
      <c r="AC303" s="31">
        <f t="shared" si="19"/>
        <v>-0.5504409624</v>
      </c>
      <c r="AD303" s="31">
        <f t="shared" si="20"/>
        <v>-0.6636757485</v>
      </c>
      <c r="AE303" s="31">
        <f t="shared" si="21"/>
        <v>1.301290114</v>
      </c>
      <c r="AF303" s="31">
        <f t="shared" si="22"/>
        <v>-0.6341687104</v>
      </c>
      <c r="AG303" s="23"/>
    </row>
    <row r="304">
      <c r="A304" s="29">
        <v>4421.0</v>
      </c>
      <c r="B304" s="30">
        <v>2298.0</v>
      </c>
      <c r="C304" s="14">
        <v>18.0</v>
      </c>
      <c r="D304" s="15">
        <v>5.0</v>
      </c>
      <c r="E304" s="16">
        <v>26.0</v>
      </c>
      <c r="F304" s="17">
        <v>49.0</v>
      </c>
      <c r="G304" s="18">
        <v>147.0</v>
      </c>
      <c r="H304" s="19">
        <v>29.0</v>
      </c>
      <c r="I304" s="20">
        <v>22.0</v>
      </c>
      <c r="J304" s="21">
        <v>17.0</v>
      </c>
      <c r="K304" s="22">
        <v>10.0</v>
      </c>
      <c r="L304" s="75">
        <f t="shared" si="2"/>
        <v>0.6563467492</v>
      </c>
      <c r="M304" s="62">
        <f t="shared" si="3"/>
        <v>147</v>
      </c>
      <c r="N304" s="63">
        <f t="shared" si="4"/>
        <v>147</v>
      </c>
      <c r="O304" s="63">
        <f t="shared" si="5"/>
        <v>33</v>
      </c>
      <c r="P304" s="63">
        <f t="shared" si="6"/>
        <v>78</v>
      </c>
      <c r="Q304" s="63">
        <f t="shared" si="7"/>
        <v>65</v>
      </c>
      <c r="R304" s="65">
        <f t="shared" si="8"/>
        <v>0.7027027027</v>
      </c>
      <c r="S304" s="65">
        <f t="shared" si="9"/>
        <v>0.6965944272</v>
      </c>
      <c r="T304" s="66">
        <f t="shared" si="10"/>
        <v>0.6933962264</v>
      </c>
      <c r="U304" s="23">
        <f t="shared" si="11"/>
        <v>0.6563467492</v>
      </c>
      <c r="V304" s="27">
        <f t="shared" si="12"/>
        <v>0.6936825997</v>
      </c>
      <c r="W304" s="27">
        <f t="shared" si="13"/>
        <v>1.069584935</v>
      </c>
      <c r="X304" s="27">
        <f t="shared" si="14"/>
        <v>-0.3858160884</v>
      </c>
      <c r="Y304" s="27">
        <f t="shared" si="15"/>
        <v>-0.3209835644</v>
      </c>
      <c r="Z304" s="27">
        <f t="shared" si="16"/>
        <v>0.6379974536</v>
      </c>
      <c r="AA304" s="27">
        <f t="shared" si="17"/>
        <v>-0.3121710098</v>
      </c>
      <c r="AB304" s="31">
        <f t="shared" si="18"/>
        <v>1.53503749</v>
      </c>
      <c r="AC304" s="31">
        <f t="shared" si="19"/>
        <v>-0.5494535032</v>
      </c>
      <c r="AD304" s="31">
        <f t="shared" si="20"/>
        <v>-0.6620794337</v>
      </c>
      <c r="AE304" s="31">
        <f t="shared" si="21"/>
        <v>1.302783781</v>
      </c>
      <c r="AF304" s="31">
        <f t="shared" si="22"/>
        <v>-0.6327724222</v>
      </c>
      <c r="AG304" s="23"/>
    </row>
    <row r="305">
      <c r="A305" s="29">
        <v>4422.0</v>
      </c>
      <c r="B305" s="30">
        <v>2440.0</v>
      </c>
      <c r="C305" s="14">
        <v>7.0</v>
      </c>
      <c r="D305" s="15">
        <v>13.0</v>
      </c>
      <c r="E305" s="16">
        <v>27.0</v>
      </c>
      <c r="F305" s="17">
        <v>51.0</v>
      </c>
      <c r="G305" s="18">
        <v>137.0</v>
      </c>
      <c r="H305" s="19">
        <v>23.0</v>
      </c>
      <c r="I305" s="20">
        <v>14.0</v>
      </c>
      <c r="J305" s="21">
        <v>16.0</v>
      </c>
      <c r="K305" s="22">
        <v>18.0</v>
      </c>
      <c r="L305" s="75">
        <f t="shared" si="2"/>
        <v>0.6339869281</v>
      </c>
      <c r="M305" s="62">
        <f t="shared" si="3"/>
        <v>137</v>
      </c>
      <c r="N305" s="63">
        <f t="shared" si="4"/>
        <v>137</v>
      </c>
      <c r="O305" s="63">
        <f t="shared" si="5"/>
        <v>38</v>
      </c>
      <c r="P305" s="63">
        <f t="shared" si="6"/>
        <v>74</v>
      </c>
      <c r="Q305" s="63">
        <f t="shared" si="7"/>
        <v>57</v>
      </c>
      <c r="R305" s="65">
        <f t="shared" si="8"/>
        <v>0.6607142857</v>
      </c>
      <c r="S305" s="65">
        <f t="shared" si="9"/>
        <v>0.6895424837</v>
      </c>
      <c r="T305" s="66">
        <f t="shared" si="10"/>
        <v>0.706185567</v>
      </c>
      <c r="U305" s="23">
        <f t="shared" si="11"/>
        <v>0.6339869281</v>
      </c>
      <c r="V305" s="27">
        <f t="shared" si="12"/>
        <v>0.7043709703</v>
      </c>
      <c r="W305" s="27">
        <f t="shared" si="13"/>
        <v>1.058757038</v>
      </c>
      <c r="X305" s="27">
        <f t="shared" si="14"/>
        <v>-0.3627625172</v>
      </c>
      <c r="Y305" s="27">
        <f t="shared" si="15"/>
        <v>-0.3145175337</v>
      </c>
      <c r="Z305" s="27">
        <f t="shared" si="16"/>
        <v>0.5938025408</v>
      </c>
      <c r="AA305" s="27">
        <f t="shared" si="17"/>
        <v>-0.2759794314</v>
      </c>
      <c r="AB305" s="31">
        <f t="shared" si="18"/>
        <v>1.53808019</v>
      </c>
      <c r="AC305" s="31">
        <f t="shared" si="19"/>
        <v>-0.5462995553</v>
      </c>
      <c r="AD305" s="31">
        <f t="shared" si="20"/>
        <v>-0.6576728333</v>
      </c>
      <c r="AE305" s="31">
        <f t="shared" si="21"/>
        <v>1.30735177</v>
      </c>
      <c r="AF305" s="31">
        <f t="shared" si="22"/>
        <v>-0.6280357353</v>
      </c>
      <c r="AG305" s="23"/>
    </row>
    <row r="306">
      <c r="A306" s="29">
        <v>4423.0</v>
      </c>
      <c r="B306" s="30">
        <v>3301.0</v>
      </c>
      <c r="C306" s="14">
        <v>17.0</v>
      </c>
      <c r="D306" s="15">
        <v>14.0</v>
      </c>
      <c r="E306" s="16">
        <v>12.0</v>
      </c>
      <c r="F306" s="17">
        <v>91.0</v>
      </c>
      <c r="G306" s="18">
        <v>163.0</v>
      </c>
      <c r="H306" s="19">
        <v>50.0</v>
      </c>
      <c r="I306" s="20">
        <v>22.0</v>
      </c>
      <c r="J306" s="21">
        <v>29.0</v>
      </c>
      <c r="K306" s="22">
        <v>12.0</v>
      </c>
      <c r="L306" s="75">
        <f t="shared" si="2"/>
        <v>0.5512195122</v>
      </c>
      <c r="M306" s="62">
        <f t="shared" si="3"/>
        <v>164</v>
      </c>
      <c r="N306" s="63">
        <f t="shared" si="4"/>
        <v>163</v>
      </c>
      <c r="O306" s="63">
        <f t="shared" si="5"/>
        <v>43</v>
      </c>
      <c r="P306" s="63">
        <f t="shared" si="6"/>
        <v>141</v>
      </c>
      <c r="Q306" s="63">
        <f t="shared" si="7"/>
        <v>63</v>
      </c>
      <c r="R306" s="65">
        <f t="shared" si="8"/>
        <v>0.7663043478</v>
      </c>
      <c r="S306" s="65">
        <f t="shared" si="9"/>
        <v>0.7414634146</v>
      </c>
      <c r="T306" s="66">
        <f t="shared" si="10"/>
        <v>0.7212389381</v>
      </c>
      <c r="U306" s="23">
        <f t="shared" si="11"/>
        <v>0.5512195122</v>
      </c>
      <c r="V306" s="27">
        <f t="shared" si="12"/>
        <v>0.7284670802</v>
      </c>
      <c r="W306" s="27">
        <f t="shared" si="13"/>
        <v>1.138478958</v>
      </c>
      <c r="X306" s="27">
        <f t="shared" si="14"/>
        <v>-0.4207363155</v>
      </c>
      <c r="Y306" s="27">
        <f t="shared" si="15"/>
        <v>-0.3636656298</v>
      </c>
      <c r="Z306" s="27">
        <f t="shared" si="16"/>
        <v>0.7405567456</v>
      </c>
      <c r="AA306" s="27">
        <f t="shared" si="17"/>
        <v>-0.3712375524</v>
      </c>
      <c r="AB306" s="31">
        <f t="shared" si="18"/>
        <v>1.525700114</v>
      </c>
      <c r="AC306" s="31">
        <f t="shared" si="19"/>
        <v>-0.5584784412</v>
      </c>
      <c r="AD306" s="31">
        <f t="shared" si="20"/>
        <v>-0.6746368926</v>
      </c>
      <c r="AE306" s="31">
        <f t="shared" si="21"/>
        <v>1.290647393</v>
      </c>
      <c r="AF306" s="31">
        <f t="shared" si="22"/>
        <v>-0.6445015118</v>
      </c>
      <c r="AG306" s="23"/>
    </row>
    <row r="307">
      <c r="A307" s="29">
        <v>4501.0</v>
      </c>
      <c r="B307" s="30">
        <v>2884.0</v>
      </c>
      <c r="C307" s="14">
        <v>10.0</v>
      </c>
      <c r="D307" s="15">
        <v>6.0</v>
      </c>
      <c r="E307" s="16">
        <v>10.0</v>
      </c>
      <c r="F307" s="17">
        <v>51.0</v>
      </c>
      <c r="G307" s="18">
        <v>176.0</v>
      </c>
      <c r="H307" s="19">
        <v>26.0</v>
      </c>
      <c r="I307" s="20">
        <v>32.0</v>
      </c>
      <c r="J307" s="21">
        <v>48.0</v>
      </c>
      <c r="K307" s="22">
        <v>21.0</v>
      </c>
      <c r="L307" s="75">
        <f t="shared" si="2"/>
        <v>0.7</v>
      </c>
      <c r="M307" s="62">
        <f t="shared" si="3"/>
        <v>176</v>
      </c>
      <c r="N307" s="63">
        <f t="shared" si="4"/>
        <v>176</v>
      </c>
      <c r="O307" s="63">
        <f t="shared" si="5"/>
        <v>37</v>
      </c>
      <c r="P307" s="63">
        <f t="shared" si="6"/>
        <v>77</v>
      </c>
      <c r="Q307" s="63">
        <f t="shared" si="7"/>
        <v>90</v>
      </c>
      <c r="R307" s="65">
        <f t="shared" si="8"/>
        <v>0.6754385965</v>
      </c>
      <c r="S307" s="65">
        <f t="shared" si="9"/>
        <v>0.6657894737</v>
      </c>
      <c r="T307" s="66">
        <f t="shared" si="10"/>
        <v>0.6616541353</v>
      </c>
      <c r="U307" s="23">
        <f t="shared" si="11"/>
        <v>0.7</v>
      </c>
      <c r="V307" s="27">
        <f t="shared" si="12"/>
        <v>0.6609951706</v>
      </c>
      <c r="W307" s="27">
        <f t="shared" si="13"/>
        <v>1.022285512</v>
      </c>
      <c r="X307" s="27">
        <f t="shared" si="14"/>
        <v>-0.3708468407</v>
      </c>
      <c r="Y307" s="27">
        <f t="shared" si="15"/>
        <v>-0.2932220684</v>
      </c>
      <c r="Z307" s="27">
        <f t="shared" si="16"/>
        <v>0.5861248358</v>
      </c>
      <c r="AA307" s="27">
        <f t="shared" si="17"/>
        <v>-0.2884171421</v>
      </c>
      <c r="AB307" s="31">
        <f t="shared" si="18"/>
        <v>1.536438344</v>
      </c>
      <c r="AC307" s="31">
        <f t="shared" si="19"/>
        <v>-0.5480703619</v>
      </c>
      <c r="AD307" s="31">
        <f t="shared" si="20"/>
        <v>-0.6600026899</v>
      </c>
      <c r="AE307" s="31">
        <f t="shared" si="21"/>
        <v>1.304834158</v>
      </c>
      <c r="AF307" s="31">
        <f t="shared" si="22"/>
        <v>-0.6307480642</v>
      </c>
      <c r="AG307" s="23"/>
    </row>
    <row r="308">
      <c r="A308" s="29">
        <v>4502.0</v>
      </c>
      <c r="B308" s="30">
        <v>1124.0</v>
      </c>
      <c r="C308" s="14">
        <v>6.0</v>
      </c>
      <c r="D308" s="15">
        <v>0.0</v>
      </c>
      <c r="E308" s="16">
        <v>7.0</v>
      </c>
      <c r="F308" s="17">
        <v>30.0</v>
      </c>
      <c r="G308" s="18">
        <v>61.0</v>
      </c>
      <c r="H308" s="19">
        <v>21.0</v>
      </c>
      <c r="I308" s="20">
        <v>5.0</v>
      </c>
      <c r="J308" s="21">
        <v>12.0</v>
      </c>
      <c r="K308" s="22">
        <v>12.0</v>
      </c>
      <c r="L308" s="75">
        <f t="shared" si="2"/>
        <v>0.5519480519</v>
      </c>
      <c r="M308" s="62">
        <f t="shared" si="3"/>
        <v>61</v>
      </c>
      <c r="N308" s="63">
        <f t="shared" si="4"/>
        <v>61</v>
      </c>
      <c r="O308" s="63">
        <f t="shared" si="5"/>
        <v>18</v>
      </c>
      <c r="P308" s="63">
        <f t="shared" si="6"/>
        <v>51</v>
      </c>
      <c r="Q308" s="63">
        <f t="shared" si="7"/>
        <v>24</v>
      </c>
      <c r="R308" s="65">
        <f t="shared" si="8"/>
        <v>0.7391304348</v>
      </c>
      <c r="S308" s="65">
        <f t="shared" si="9"/>
        <v>0.7272727273</v>
      </c>
      <c r="T308" s="66">
        <f t="shared" si="10"/>
        <v>0.7176470588</v>
      </c>
      <c r="U308" s="23">
        <f t="shared" si="11"/>
        <v>0.5519480519</v>
      </c>
      <c r="V308" s="27">
        <f t="shared" si="12"/>
        <v>0.7213152125</v>
      </c>
      <c r="W308" s="27">
        <f t="shared" si="13"/>
        <v>1.116689887</v>
      </c>
      <c r="X308" s="27">
        <f t="shared" si="14"/>
        <v>-0.405816588</v>
      </c>
      <c r="Y308" s="27">
        <f t="shared" si="15"/>
        <v>-0.3498786221</v>
      </c>
      <c r="Z308" s="27">
        <f t="shared" si="16"/>
        <v>0.7006251338</v>
      </c>
      <c r="AA308" s="27">
        <f t="shared" si="17"/>
        <v>-0.3453754726</v>
      </c>
      <c r="AB308" s="31">
        <f t="shared" si="18"/>
        <v>1.530404884</v>
      </c>
      <c r="AC308" s="31">
        <f t="shared" si="19"/>
        <v>-0.5540087681</v>
      </c>
      <c r="AD308" s="31">
        <f t="shared" si="20"/>
        <v>-0.668424373</v>
      </c>
      <c r="AE308" s="31">
        <f t="shared" si="21"/>
        <v>1.29654497</v>
      </c>
      <c r="AF308" s="31">
        <f t="shared" si="22"/>
        <v>-0.6389068452</v>
      </c>
      <c r="AG308" s="23"/>
    </row>
    <row r="309">
      <c r="A309" s="29">
        <v>4504.0</v>
      </c>
      <c r="B309" s="30">
        <v>2024.0</v>
      </c>
      <c r="C309" s="14">
        <v>6.0</v>
      </c>
      <c r="D309" s="15">
        <v>6.0</v>
      </c>
      <c r="E309" s="16">
        <v>7.0</v>
      </c>
      <c r="F309" s="17">
        <v>40.0</v>
      </c>
      <c r="G309" s="18">
        <v>117.0</v>
      </c>
      <c r="H309" s="19">
        <v>46.0</v>
      </c>
      <c r="I309" s="20">
        <v>10.0</v>
      </c>
      <c r="J309" s="21">
        <v>10.0</v>
      </c>
      <c r="K309" s="22">
        <v>6.0</v>
      </c>
      <c r="L309" s="75">
        <f t="shared" si="2"/>
        <v>0.5806451613</v>
      </c>
      <c r="M309" s="62">
        <f t="shared" si="3"/>
        <v>117</v>
      </c>
      <c r="N309" s="63">
        <f t="shared" si="4"/>
        <v>117</v>
      </c>
      <c r="O309" s="63">
        <f t="shared" si="5"/>
        <v>18</v>
      </c>
      <c r="P309" s="63">
        <f t="shared" si="6"/>
        <v>86</v>
      </c>
      <c r="Q309" s="63">
        <f t="shared" si="7"/>
        <v>27</v>
      </c>
      <c r="R309" s="65">
        <f t="shared" si="8"/>
        <v>0.8269230769</v>
      </c>
      <c r="S309" s="65">
        <f t="shared" si="9"/>
        <v>0.8185483871</v>
      </c>
      <c r="T309" s="66">
        <f t="shared" si="10"/>
        <v>0.8125</v>
      </c>
      <c r="U309" s="23">
        <f t="shared" si="11"/>
        <v>0.5806451613</v>
      </c>
      <c r="V309" s="27">
        <f t="shared" si="12"/>
        <v>0.8146045048</v>
      </c>
      <c r="W309" s="27">
        <f t="shared" si="13"/>
        <v>1.256838971</v>
      </c>
      <c r="X309" s="27">
        <f t="shared" si="14"/>
        <v>-0.4540187845</v>
      </c>
      <c r="Y309" s="27">
        <f t="shared" si="15"/>
        <v>-0.4432120078</v>
      </c>
      <c r="Z309" s="27">
        <f t="shared" si="16"/>
        <v>0.882219788</v>
      </c>
      <c r="AA309" s="27">
        <f t="shared" si="17"/>
        <v>-0.432294336</v>
      </c>
      <c r="AB309" s="31">
        <f t="shared" si="18"/>
        <v>1.532877574</v>
      </c>
      <c r="AC309" s="31">
        <f t="shared" si="19"/>
        <v>-0.5515909545</v>
      </c>
      <c r="AD309" s="31">
        <f t="shared" si="20"/>
        <v>-0.6646302213</v>
      </c>
      <c r="AE309" s="31">
        <f t="shared" si="21"/>
        <v>1.300259674</v>
      </c>
      <c r="AF309" s="31">
        <f t="shared" si="22"/>
        <v>-0.6352701273</v>
      </c>
      <c r="AG309" s="23"/>
    </row>
    <row r="310">
      <c r="A310" s="29">
        <v>4505.0</v>
      </c>
      <c r="B310" s="30">
        <v>1501.0</v>
      </c>
      <c r="C310" s="14">
        <v>5.0</v>
      </c>
      <c r="D310" s="15">
        <v>3.0</v>
      </c>
      <c r="E310" s="16">
        <v>2.0</v>
      </c>
      <c r="F310" s="17">
        <v>35.0</v>
      </c>
      <c r="G310" s="18">
        <v>60.0</v>
      </c>
      <c r="H310" s="19">
        <v>7.0</v>
      </c>
      <c r="I310" s="20">
        <v>11.0</v>
      </c>
      <c r="J310" s="21">
        <v>22.0</v>
      </c>
      <c r="K310" s="22">
        <v>9.0</v>
      </c>
      <c r="L310" s="75">
        <f t="shared" si="2"/>
        <v>0.6168831169</v>
      </c>
      <c r="M310" s="62">
        <f t="shared" si="3"/>
        <v>60</v>
      </c>
      <c r="N310" s="63">
        <f t="shared" si="4"/>
        <v>60</v>
      </c>
      <c r="O310" s="63">
        <f t="shared" si="5"/>
        <v>17</v>
      </c>
      <c r="P310" s="63">
        <f t="shared" si="6"/>
        <v>42</v>
      </c>
      <c r="Q310" s="63">
        <f t="shared" si="7"/>
        <v>35</v>
      </c>
      <c r="R310" s="65">
        <f t="shared" si="8"/>
        <v>0.7118644068</v>
      </c>
      <c r="S310" s="65">
        <f t="shared" si="9"/>
        <v>0.6623376623</v>
      </c>
      <c r="T310" s="66">
        <f t="shared" si="10"/>
        <v>0.6315789474</v>
      </c>
      <c r="U310" s="23">
        <f t="shared" si="11"/>
        <v>0.6168831169</v>
      </c>
      <c r="V310" s="27">
        <f t="shared" si="12"/>
        <v>0.6351877552</v>
      </c>
      <c r="W310" s="27">
        <f t="shared" si="13"/>
        <v>1.016985433</v>
      </c>
      <c r="X310" s="27">
        <f t="shared" si="14"/>
        <v>-0.3908462852</v>
      </c>
      <c r="Y310" s="27">
        <f t="shared" si="15"/>
        <v>-0.2901895077</v>
      </c>
      <c r="Z310" s="27">
        <f t="shared" si="16"/>
        <v>0.6145313673</v>
      </c>
      <c r="AA310" s="27">
        <f t="shared" si="17"/>
        <v>-0.3203641264</v>
      </c>
      <c r="AB310" s="31">
        <f t="shared" si="18"/>
        <v>1.530000003</v>
      </c>
      <c r="AC310" s="31">
        <f t="shared" si="19"/>
        <v>-0.5541154878</v>
      </c>
      <c r="AD310" s="31">
        <f t="shared" si="20"/>
        <v>-0.6697155759</v>
      </c>
      <c r="AE310" s="31">
        <f t="shared" si="21"/>
        <v>1.29571484</v>
      </c>
      <c r="AF310" s="31">
        <f t="shared" si="22"/>
        <v>-0.6393139367</v>
      </c>
      <c r="AG310" s="23"/>
    </row>
    <row r="311">
      <c r="A311" s="29">
        <v>4506.0</v>
      </c>
      <c r="B311" s="30">
        <v>1406.0</v>
      </c>
      <c r="C311" s="14">
        <v>3.0</v>
      </c>
      <c r="D311" s="15">
        <v>2.0</v>
      </c>
      <c r="E311" s="16">
        <v>11.0</v>
      </c>
      <c r="F311" s="17">
        <v>28.0</v>
      </c>
      <c r="G311" s="18">
        <v>69.0</v>
      </c>
      <c r="H311" s="19">
        <v>26.0</v>
      </c>
      <c r="I311" s="20">
        <v>10.0</v>
      </c>
      <c r="J311" s="21">
        <v>16.0</v>
      </c>
      <c r="K311" s="22">
        <v>10.0</v>
      </c>
      <c r="L311" s="75">
        <f t="shared" si="2"/>
        <v>0.6057142857</v>
      </c>
      <c r="M311" s="62">
        <f t="shared" si="3"/>
        <v>69</v>
      </c>
      <c r="N311" s="63">
        <f t="shared" si="4"/>
        <v>69</v>
      </c>
      <c r="O311" s="63">
        <f t="shared" si="5"/>
        <v>15</v>
      </c>
      <c r="P311" s="63">
        <f t="shared" si="6"/>
        <v>54</v>
      </c>
      <c r="Q311" s="63">
        <f t="shared" si="7"/>
        <v>37</v>
      </c>
      <c r="R311" s="65">
        <f t="shared" si="8"/>
        <v>0.7826086957</v>
      </c>
      <c r="S311" s="65">
        <f t="shared" si="9"/>
        <v>0.7028571429</v>
      </c>
      <c r="T311" s="66">
        <f t="shared" si="10"/>
        <v>0.6509433962</v>
      </c>
      <c r="U311" s="23">
        <f t="shared" si="11"/>
        <v>0.6057142857</v>
      </c>
      <c r="V311" s="27">
        <f t="shared" si="12"/>
        <v>0.6575334862</v>
      </c>
      <c r="W311" s="27">
        <f t="shared" si="13"/>
        <v>1.079201012</v>
      </c>
      <c r="X311" s="27">
        <f t="shared" si="14"/>
        <v>-0.429688152</v>
      </c>
      <c r="Y311" s="27">
        <f t="shared" si="15"/>
        <v>-0.3267810993</v>
      </c>
      <c r="Z311" s="27">
        <f t="shared" si="16"/>
        <v>0.7169338028</v>
      </c>
      <c r="AA311" s="27">
        <f t="shared" si="17"/>
        <v>-0.3872029519</v>
      </c>
      <c r="AB311" s="31">
        <f t="shared" si="18"/>
        <v>1.526072451</v>
      </c>
      <c r="AC311" s="31">
        <f t="shared" si="19"/>
        <v>-0.5574666426</v>
      </c>
      <c r="AD311" s="31">
        <f t="shared" si="20"/>
        <v>-0.6748293128</v>
      </c>
      <c r="AE311" s="31">
        <f t="shared" si="21"/>
        <v>1.291388186</v>
      </c>
      <c r="AF311" s="31">
        <f t="shared" si="22"/>
        <v>-0.6429522197</v>
      </c>
      <c r="AG311" s="23"/>
    </row>
    <row r="312">
      <c r="A312" s="29">
        <v>4508.0</v>
      </c>
      <c r="B312" s="30">
        <v>2926.0</v>
      </c>
      <c r="C312" s="14">
        <v>9.0</v>
      </c>
      <c r="D312" s="15">
        <v>2.0</v>
      </c>
      <c r="E312" s="16">
        <v>3.0</v>
      </c>
      <c r="F312" s="17">
        <v>70.0</v>
      </c>
      <c r="G312" s="18">
        <v>187.0</v>
      </c>
      <c r="H312" s="19">
        <v>46.0</v>
      </c>
      <c r="I312" s="20">
        <v>1.0</v>
      </c>
      <c r="J312" s="21">
        <v>10.0</v>
      </c>
      <c r="K312" s="22">
        <v>5.0</v>
      </c>
      <c r="L312" s="75">
        <f t="shared" si="2"/>
        <v>0.6036036036</v>
      </c>
      <c r="M312" s="62">
        <f t="shared" si="3"/>
        <v>187</v>
      </c>
      <c r="N312" s="63">
        <f t="shared" si="4"/>
        <v>187</v>
      </c>
      <c r="O312" s="63">
        <f t="shared" si="5"/>
        <v>16</v>
      </c>
      <c r="P312" s="63">
        <f t="shared" si="6"/>
        <v>116</v>
      </c>
      <c r="Q312" s="63">
        <f t="shared" si="7"/>
        <v>14</v>
      </c>
      <c r="R312" s="65">
        <f t="shared" si="8"/>
        <v>0.8787878788</v>
      </c>
      <c r="S312" s="65">
        <f t="shared" si="9"/>
        <v>0.9099099099</v>
      </c>
      <c r="T312" s="66">
        <f t="shared" si="10"/>
        <v>0.9303482587</v>
      </c>
      <c r="U312" s="23">
        <f t="shared" si="11"/>
        <v>0.6036036036</v>
      </c>
      <c r="V312" s="27">
        <f t="shared" si="12"/>
        <v>0.9259998129</v>
      </c>
      <c r="W312" s="27">
        <f t="shared" si="13"/>
        <v>1.397119893</v>
      </c>
      <c r="X312" s="27">
        <f t="shared" si="14"/>
        <v>-0.4824949451</v>
      </c>
      <c r="Y312" s="27">
        <f t="shared" si="15"/>
        <v>-0.5476708095</v>
      </c>
      <c r="Z312" s="27">
        <f t="shared" si="16"/>
        <v>1.042196904</v>
      </c>
      <c r="AA312" s="27">
        <f t="shared" si="17"/>
        <v>-0.4882221034</v>
      </c>
      <c r="AB312" s="31">
        <f t="shared" si="18"/>
        <v>1.54022758</v>
      </c>
      <c r="AC312" s="31">
        <f t="shared" si="19"/>
        <v>-0.5440977405</v>
      </c>
      <c r="AD312" s="31">
        <f t="shared" si="20"/>
        <v>-0.6562371181</v>
      </c>
      <c r="AE312" s="31">
        <f t="shared" si="21"/>
        <v>1.30880697</v>
      </c>
      <c r="AF312" s="31">
        <f t="shared" si="22"/>
        <v>-0.6265617279</v>
      </c>
      <c r="AG312" s="23"/>
    </row>
    <row r="313">
      <c r="A313" s="29">
        <v>4512.0</v>
      </c>
      <c r="B313" s="30">
        <v>2848.0</v>
      </c>
      <c r="C313" s="14">
        <v>19.0</v>
      </c>
      <c r="D313" s="15">
        <v>1.0</v>
      </c>
      <c r="E313" s="16">
        <v>16.0</v>
      </c>
      <c r="F313" s="17">
        <v>53.0</v>
      </c>
      <c r="G313" s="18">
        <v>150.0</v>
      </c>
      <c r="H313" s="19">
        <v>54.0</v>
      </c>
      <c r="I313" s="20">
        <v>15.0</v>
      </c>
      <c r="J313" s="21">
        <v>28.0</v>
      </c>
      <c r="K313" s="22">
        <v>10.0</v>
      </c>
      <c r="L313" s="75">
        <f t="shared" si="2"/>
        <v>0.6040462428</v>
      </c>
      <c r="M313" s="62">
        <f t="shared" si="3"/>
        <v>150</v>
      </c>
      <c r="N313" s="63">
        <f t="shared" si="4"/>
        <v>150</v>
      </c>
      <c r="O313" s="63">
        <f t="shared" si="5"/>
        <v>30</v>
      </c>
      <c r="P313" s="63">
        <f t="shared" si="6"/>
        <v>107</v>
      </c>
      <c r="Q313" s="63">
        <f t="shared" si="7"/>
        <v>59</v>
      </c>
      <c r="R313" s="65">
        <f t="shared" si="8"/>
        <v>0.7810218978</v>
      </c>
      <c r="S313" s="65">
        <f t="shared" si="9"/>
        <v>0.7427745665</v>
      </c>
      <c r="T313" s="66">
        <f t="shared" si="10"/>
        <v>0.7177033493</v>
      </c>
      <c r="U313" s="23">
        <f t="shared" si="11"/>
        <v>0.6040462428</v>
      </c>
      <c r="V313" s="27">
        <f t="shared" si="12"/>
        <v>0.7222732951</v>
      </c>
      <c r="W313" s="27">
        <f t="shared" si="13"/>
        <v>1.140492164</v>
      </c>
      <c r="X313" s="27">
        <f t="shared" si="14"/>
        <v>-0.428816927</v>
      </c>
      <c r="Y313" s="27">
        <f t="shared" si="15"/>
        <v>-0.3649529285</v>
      </c>
      <c r="Z313" s="27">
        <f t="shared" si="16"/>
        <v>0.7561144898</v>
      </c>
      <c r="AA313" s="27">
        <f t="shared" si="17"/>
        <v>-0.3856343777</v>
      </c>
      <c r="AB313" s="31">
        <f t="shared" si="18"/>
        <v>1.529296061</v>
      </c>
      <c r="AC313" s="31">
        <f t="shared" si="19"/>
        <v>-0.5548972111</v>
      </c>
      <c r="AD313" s="31">
        <f t="shared" si="20"/>
        <v>-0.6697724482</v>
      </c>
      <c r="AE313" s="31">
        <f t="shared" si="21"/>
        <v>1.295491271</v>
      </c>
      <c r="AF313" s="31">
        <f t="shared" si="22"/>
        <v>-0.6396842474</v>
      </c>
      <c r="AG313" s="23"/>
    </row>
    <row r="314">
      <c r="A314" s="29">
        <v>4528.0</v>
      </c>
      <c r="B314" s="30">
        <v>1841.0</v>
      </c>
      <c r="C314" s="14">
        <v>1.0</v>
      </c>
      <c r="D314" s="15">
        <v>2.0</v>
      </c>
      <c r="E314" s="16">
        <v>0.0</v>
      </c>
      <c r="F314" s="17">
        <v>41.0</v>
      </c>
      <c r="G314" s="18">
        <v>102.0</v>
      </c>
      <c r="H314" s="19">
        <v>26.0</v>
      </c>
      <c r="I314" s="20">
        <v>5.0</v>
      </c>
      <c r="J314" s="21">
        <v>8.0</v>
      </c>
      <c r="K314" s="22">
        <v>1.0</v>
      </c>
      <c r="L314" s="75">
        <f t="shared" si="2"/>
        <v>0.6182795699</v>
      </c>
      <c r="M314" s="62">
        <f t="shared" si="3"/>
        <v>102</v>
      </c>
      <c r="N314" s="63">
        <f t="shared" si="4"/>
        <v>102</v>
      </c>
      <c r="O314" s="63">
        <f t="shared" si="5"/>
        <v>4</v>
      </c>
      <c r="P314" s="63">
        <f t="shared" si="6"/>
        <v>67</v>
      </c>
      <c r="Q314" s="63">
        <f t="shared" si="7"/>
        <v>13</v>
      </c>
      <c r="R314" s="65">
        <f t="shared" si="8"/>
        <v>0.9436619718</v>
      </c>
      <c r="S314" s="65">
        <f t="shared" si="9"/>
        <v>0.9086021505</v>
      </c>
      <c r="T314" s="66">
        <f t="shared" si="10"/>
        <v>0.8869565217</v>
      </c>
      <c r="U314" s="23">
        <f t="shared" si="11"/>
        <v>0.6182795699</v>
      </c>
      <c r="V314" s="27">
        <f t="shared" si="12"/>
        <v>0.8905309652</v>
      </c>
      <c r="W314" s="27">
        <f t="shared" si="13"/>
        <v>1.395111895</v>
      </c>
      <c r="X314" s="27">
        <f t="shared" si="14"/>
        <v>-0.5181138046</v>
      </c>
      <c r="Y314" s="27">
        <f t="shared" si="15"/>
        <v>-0.5460976714</v>
      </c>
      <c r="Z314" s="27">
        <f t="shared" si="16"/>
        <v>1.117525753</v>
      </c>
      <c r="AA314" s="27">
        <f t="shared" si="17"/>
        <v>-0.5629660813</v>
      </c>
      <c r="AB314" s="31">
        <f t="shared" si="18"/>
        <v>1.531514592</v>
      </c>
      <c r="AC314" s="31">
        <f t="shared" si="19"/>
        <v>-0.5528338151</v>
      </c>
      <c r="AD314" s="31">
        <f t="shared" si="20"/>
        <v>-0.665819001</v>
      </c>
      <c r="AE314" s="31">
        <f t="shared" si="21"/>
        <v>1.299199946</v>
      </c>
      <c r="AF314" s="31">
        <f t="shared" si="22"/>
        <v>-0.636206457</v>
      </c>
      <c r="AG314" s="23"/>
    </row>
    <row r="315">
      <c r="A315" s="29">
        <v>4529.0</v>
      </c>
      <c r="B315" s="30">
        <v>2399.0</v>
      </c>
      <c r="C315" s="14">
        <v>1.0</v>
      </c>
      <c r="D315" s="15">
        <v>5.0</v>
      </c>
      <c r="E315" s="16">
        <v>4.0</v>
      </c>
      <c r="F315" s="17">
        <v>28.0</v>
      </c>
      <c r="G315" s="18">
        <v>87.0</v>
      </c>
      <c r="H315" s="19">
        <v>23.0</v>
      </c>
      <c r="I315" s="20">
        <v>6.0</v>
      </c>
      <c r="J315" s="21">
        <v>6.0</v>
      </c>
      <c r="K315" s="22">
        <v>6.0</v>
      </c>
      <c r="L315" s="75">
        <f t="shared" si="2"/>
        <v>0.6204819277</v>
      </c>
      <c r="M315" s="62">
        <f t="shared" si="3"/>
        <v>87</v>
      </c>
      <c r="N315" s="63">
        <f t="shared" si="4"/>
        <v>87</v>
      </c>
      <c r="O315" s="63">
        <f t="shared" si="5"/>
        <v>12</v>
      </c>
      <c r="P315" s="63">
        <f t="shared" si="6"/>
        <v>51</v>
      </c>
      <c r="Q315" s="63">
        <f t="shared" si="7"/>
        <v>16</v>
      </c>
      <c r="R315" s="65">
        <f t="shared" si="8"/>
        <v>0.8095238095</v>
      </c>
      <c r="S315" s="65">
        <f t="shared" si="9"/>
        <v>0.8313253012</v>
      </c>
      <c r="T315" s="66">
        <f t="shared" si="10"/>
        <v>0.8446601942</v>
      </c>
      <c r="U315" s="23">
        <f t="shared" si="11"/>
        <v>0.6204819277</v>
      </c>
      <c r="V315" s="27">
        <f t="shared" si="12"/>
        <v>0.8427500718</v>
      </c>
      <c r="W315" s="27">
        <f t="shared" si="13"/>
        <v>1.276457266</v>
      </c>
      <c r="X315" s="27">
        <f t="shared" si="14"/>
        <v>-0.4444657869</v>
      </c>
      <c r="Y315" s="27">
        <f t="shared" si="15"/>
        <v>-0.4571563964</v>
      </c>
      <c r="Z315" s="27">
        <f t="shared" si="16"/>
        <v>0.8771380493</v>
      </c>
      <c r="AA315" s="27">
        <f t="shared" si="17"/>
        <v>-0.4142939342</v>
      </c>
      <c r="AB315" s="31">
        <f t="shared" si="18"/>
        <v>1.537746278</v>
      </c>
      <c r="AC315" s="31">
        <f t="shared" si="19"/>
        <v>-0.5466864091</v>
      </c>
      <c r="AD315" s="31">
        <f t="shared" si="20"/>
        <v>-0.6587253899</v>
      </c>
      <c r="AE315" s="31">
        <f t="shared" si="21"/>
        <v>1.30620713</v>
      </c>
      <c r="AF315" s="31">
        <f t="shared" si="22"/>
        <v>-0.6292777198</v>
      </c>
      <c r="AG315" s="23"/>
    </row>
    <row r="316">
      <c r="A316" s="29">
        <v>4541.0</v>
      </c>
      <c r="B316" s="30">
        <v>3526.0</v>
      </c>
      <c r="C316" s="14">
        <v>6.0</v>
      </c>
      <c r="D316" s="15">
        <v>3.0</v>
      </c>
      <c r="E316" s="16">
        <v>9.0</v>
      </c>
      <c r="F316" s="17">
        <v>31.0</v>
      </c>
      <c r="G316" s="18">
        <v>142.0</v>
      </c>
      <c r="H316" s="19">
        <v>26.0</v>
      </c>
      <c r="I316" s="20">
        <v>19.0</v>
      </c>
      <c r="J316" s="21">
        <v>13.0</v>
      </c>
      <c r="K316" s="22">
        <v>11.0</v>
      </c>
      <c r="L316" s="75">
        <f t="shared" si="2"/>
        <v>0.7038461538</v>
      </c>
      <c r="M316" s="62">
        <f t="shared" si="3"/>
        <v>142</v>
      </c>
      <c r="N316" s="63">
        <f t="shared" si="4"/>
        <v>142</v>
      </c>
      <c r="O316" s="63">
        <f t="shared" si="5"/>
        <v>20</v>
      </c>
      <c r="P316" s="63">
        <f t="shared" si="6"/>
        <v>57</v>
      </c>
      <c r="Q316" s="63">
        <f t="shared" si="7"/>
        <v>41</v>
      </c>
      <c r="R316" s="65">
        <f t="shared" si="8"/>
        <v>0.7402597403</v>
      </c>
      <c r="S316" s="65">
        <f t="shared" si="9"/>
        <v>0.7653846154</v>
      </c>
      <c r="T316" s="66">
        <f t="shared" si="10"/>
        <v>0.7759562842</v>
      </c>
      <c r="U316" s="23">
        <f t="shared" si="11"/>
        <v>0.7038461538</v>
      </c>
      <c r="V316" s="27">
        <f t="shared" si="12"/>
        <v>0.7783690512</v>
      </c>
      <c r="W316" s="27">
        <f t="shared" si="13"/>
        <v>1.175208732</v>
      </c>
      <c r="X316" s="27">
        <f t="shared" si="14"/>
        <v>-0.4064366286</v>
      </c>
      <c r="Y316" s="27">
        <f t="shared" si="15"/>
        <v>-0.3875094169</v>
      </c>
      <c r="Z316" s="27">
        <f t="shared" si="16"/>
        <v>0.7384671563</v>
      </c>
      <c r="AA316" s="27">
        <f t="shared" si="17"/>
        <v>-0.3464316661</v>
      </c>
      <c r="AB316" s="31">
        <f t="shared" si="18"/>
        <v>1.532296236</v>
      </c>
      <c r="AC316" s="31">
        <f t="shared" si="19"/>
        <v>-0.552305324</v>
      </c>
      <c r="AD316" s="31">
        <f t="shared" si="20"/>
        <v>-0.6656079299</v>
      </c>
      <c r="AE316" s="31">
        <f t="shared" si="21"/>
        <v>1.299110365</v>
      </c>
      <c r="AF316" s="31">
        <f t="shared" si="22"/>
        <v>-0.6365954582</v>
      </c>
      <c r="AG316" s="23"/>
    </row>
    <row r="317">
      <c r="A317" s="29">
        <v>4543.0</v>
      </c>
      <c r="B317" s="30">
        <v>2234.0</v>
      </c>
      <c r="C317" s="14">
        <v>3.0</v>
      </c>
      <c r="D317" s="15">
        <v>0.0</v>
      </c>
      <c r="E317" s="16">
        <v>4.0</v>
      </c>
      <c r="F317" s="17">
        <v>17.0</v>
      </c>
      <c r="G317" s="18">
        <v>75.0</v>
      </c>
      <c r="H317" s="19">
        <v>11.0</v>
      </c>
      <c r="I317" s="20">
        <v>3.0</v>
      </c>
      <c r="J317" s="21">
        <v>14.0</v>
      </c>
      <c r="K317" s="22">
        <v>5.0</v>
      </c>
      <c r="L317" s="75">
        <f t="shared" si="2"/>
        <v>0.7272727273</v>
      </c>
      <c r="M317" s="62">
        <f t="shared" si="3"/>
        <v>75</v>
      </c>
      <c r="N317" s="63">
        <f t="shared" si="4"/>
        <v>75</v>
      </c>
      <c r="O317" s="63">
        <f t="shared" si="5"/>
        <v>8</v>
      </c>
      <c r="P317" s="63">
        <f t="shared" si="6"/>
        <v>28</v>
      </c>
      <c r="Q317" s="63">
        <f t="shared" si="7"/>
        <v>21</v>
      </c>
      <c r="R317" s="65">
        <f t="shared" si="8"/>
        <v>0.7777777778</v>
      </c>
      <c r="S317" s="65">
        <f t="shared" si="9"/>
        <v>0.7803030303</v>
      </c>
      <c r="T317" s="66">
        <f t="shared" si="10"/>
        <v>0.78125</v>
      </c>
      <c r="U317" s="23">
        <f t="shared" si="11"/>
        <v>0.7272727273</v>
      </c>
      <c r="V317" s="27">
        <f t="shared" si="12"/>
        <v>0.7819676563</v>
      </c>
      <c r="W317" s="27">
        <f t="shared" si="13"/>
        <v>1.198115192</v>
      </c>
      <c r="X317" s="27">
        <f t="shared" si="14"/>
        <v>-0.427035756</v>
      </c>
      <c r="Y317" s="27">
        <f t="shared" si="15"/>
        <v>-0.4027628366</v>
      </c>
      <c r="Z317" s="27">
        <f t="shared" si="16"/>
        <v>0.7910176057</v>
      </c>
      <c r="AA317" s="27">
        <f t="shared" si="17"/>
        <v>-0.3824374225</v>
      </c>
      <c r="AB317" s="31">
        <f t="shared" si="18"/>
        <v>1.53452888</v>
      </c>
      <c r="AC317" s="31">
        <f t="shared" si="19"/>
        <v>-0.5499686729</v>
      </c>
      <c r="AD317" s="31">
        <f t="shared" si="20"/>
        <v>-0.6626679337</v>
      </c>
      <c r="AE317" s="31">
        <f t="shared" si="21"/>
        <v>1.302186324</v>
      </c>
      <c r="AF317" s="31">
        <f t="shared" si="22"/>
        <v>-0.6333788038</v>
      </c>
      <c r="AG317" s="23"/>
    </row>
    <row r="318">
      <c r="A318" s="29">
        <v>4547.0</v>
      </c>
      <c r="B318" s="30">
        <v>2569.0</v>
      </c>
      <c r="C318" s="14">
        <v>3.0</v>
      </c>
      <c r="D318" s="15">
        <v>5.0</v>
      </c>
      <c r="E318" s="16">
        <v>6.0</v>
      </c>
      <c r="F318" s="17">
        <v>19.0</v>
      </c>
      <c r="G318" s="18">
        <v>112.0</v>
      </c>
      <c r="H318" s="19">
        <v>25.0</v>
      </c>
      <c r="I318" s="20">
        <v>4.0</v>
      </c>
      <c r="J318" s="21">
        <v>25.0</v>
      </c>
      <c r="K318" s="22">
        <v>10.0</v>
      </c>
      <c r="L318" s="75">
        <f t="shared" si="2"/>
        <v>0.7033492823</v>
      </c>
      <c r="M318" s="62">
        <f t="shared" si="3"/>
        <v>112</v>
      </c>
      <c r="N318" s="63">
        <f t="shared" si="4"/>
        <v>112</v>
      </c>
      <c r="O318" s="63">
        <f t="shared" si="5"/>
        <v>18</v>
      </c>
      <c r="P318" s="63">
        <f t="shared" si="6"/>
        <v>44</v>
      </c>
      <c r="Q318" s="63">
        <f t="shared" si="7"/>
        <v>35</v>
      </c>
      <c r="R318" s="65">
        <f t="shared" si="8"/>
        <v>0.7096774194</v>
      </c>
      <c r="S318" s="65">
        <f t="shared" si="9"/>
        <v>0.7464114833</v>
      </c>
      <c r="T318" s="66">
        <f t="shared" si="10"/>
        <v>0.7619047619</v>
      </c>
      <c r="U318" s="23">
        <f t="shared" si="11"/>
        <v>0.7033492823</v>
      </c>
      <c r="V318" s="27">
        <f t="shared" si="12"/>
        <v>0.7649768046</v>
      </c>
      <c r="W318" s="27">
        <f t="shared" si="13"/>
        <v>1.146076463</v>
      </c>
      <c r="X318" s="27">
        <f t="shared" si="14"/>
        <v>-0.3896455285</v>
      </c>
      <c r="Y318" s="27">
        <f t="shared" si="15"/>
        <v>-0.3685355847</v>
      </c>
      <c r="Z318" s="27">
        <f t="shared" si="16"/>
        <v>0.6904092874</v>
      </c>
      <c r="AA318" s="27">
        <f t="shared" si="17"/>
        <v>-0.318398707</v>
      </c>
      <c r="AB318" s="31">
        <f t="shared" si="18"/>
        <v>1.531332845</v>
      </c>
      <c r="AC318" s="31">
        <f t="shared" si="19"/>
        <v>-0.5533747595</v>
      </c>
      <c r="AD318" s="31">
        <f t="shared" si="20"/>
        <v>-0.6670033191</v>
      </c>
      <c r="AE318" s="31">
        <f t="shared" si="21"/>
        <v>1.29756935</v>
      </c>
      <c r="AF318" s="31">
        <f t="shared" si="22"/>
        <v>-0.6382921291</v>
      </c>
      <c r="AG318" s="23"/>
    </row>
    <row r="319">
      <c r="A319" s="29">
        <v>4548.0</v>
      </c>
      <c r="B319" s="30">
        <v>1991.0</v>
      </c>
      <c r="C319" s="14">
        <v>0.0</v>
      </c>
      <c r="D319" s="15">
        <v>1.0</v>
      </c>
      <c r="E319" s="16">
        <v>0.0</v>
      </c>
      <c r="F319" s="17">
        <v>28.0</v>
      </c>
      <c r="G319" s="18">
        <v>70.0</v>
      </c>
      <c r="H319" s="19">
        <v>11.0</v>
      </c>
      <c r="I319" s="20">
        <v>9.0</v>
      </c>
      <c r="J319" s="21">
        <v>10.0</v>
      </c>
      <c r="K319" s="22">
        <v>7.0</v>
      </c>
      <c r="L319" s="75">
        <f t="shared" si="2"/>
        <v>0.6544117647</v>
      </c>
      <c r="M319" s="62">
        <f t="shared" si="3"/>
        <v>70</v>
      </c>
      <c r="N319" s="63">
        <f t="shared" si="4"/>
        <v>70</v>
      </c>
      <c r="O319" s="63">
        <f t="shared" si="5"/>
        <v>8</v>
      </c>
      <c r="P319" s="63">
        <f t="shared" si="6"/>
        <v>39</v>
      </c>
      <c r="Q319" s="63">
        <f t="shared" si="7"/>
        <v>19</v>
      </c>
      <c r="R319" s="65">
        <f t="shared" si="8"/>
        <v>0.829787234</v>
      </c>
      <c r="S319" s="65">
        <f t="shared" si="9"/>
        <v>0.8014705882</v>
      </c>
      <c r="T319" s="66">
        <f t="shared" si="10"/>
        <v>0.7865168539</v>
      </c>
      <c r="U319" s="23">
        <f t="shared" si="11"/>
        <v>0.6544117647</v>
      </c>
      <c r="V319" s="27">
        <f t="shared" si="12"/>
        <v>0.7866967887</v>
      </c>
      <c r="W319" s="27">
        <f t="shared" si="13"/>
        <v>1.230616889</v>
      </c>
      <c r="X319" s="27">
        <f t="shared" si="14"/>
        <v>-0.4555913385</v>
      </c>
      <c r="Y319" s="27">
        <f t="shared" si="15"/>
        <v>-0.4249110087</v>
      </c>
      <c r="Z319" s="27">
        <f t="shared" si="16"/>
        <v>0.866805512</v>
      </c>
      <c r="AA319" s="27">
        <f t="shared" si="17"/>
        <v>-0.435294139</v>
      </c>
      <c r="AB319" s="31">
        <f t="shared" si="18"/>
        <v>1.535224089</v>
      </c>
      <c r="AC319" s="31">
        <f t="shared" si="19"/>
        <v>-0.5492628164</v>
      </c>
      <c r="AD319" s="31">
        <f t="shared" si="20"/>
        <v>-0.6617693872</v>
      </c>
      <c r="AE319" s="31">
        <f t="shared" si="21"/>
        <v>1.303098257</v>
      </c>
      <c r="AF319" s="31">
        <f t="shared" si="22"/>
        <v>-0.6324537993</v>
      </c>
      <c r="AG319" s="23"/>
    </row>
    <row r="320">
      <c r="A320" s="29">
        <v>4553.0</v>
      </c>
      <c r="B320" s="30">
        <v>1921.0</v>
      </c>
      <c r="C320" s="14">
        <v>0.0</v>
      </c>
      <c r="D320" s="15">
        <v>0.0</v>
      </c>
      <c r="E320" s="16">
        <v>3.0</v>
      </c>
      <c r="F320" s="17">
        <v>13.0</v>
      </c>
      <c r="G320" s="18">
        <v>55.0</v>
      </c>
      <c r="H320" s="19">
        <v>21.0</v>
      </c>
      <c r="I320" s="20">
        <v>4.0</v>
      </c>
      <c r="J320" s="21">
        <v>8.0</v>
      </c>
      <c r="K320" s="22">
        <v>2.0</v>
      </c>
      <c r="L320" s="75">
        <f t="shared" si="2"/>
        <v>0.6603773585</v>
      </c>
      <c r="M320" s="62">
        <f t="shared" si="3"/>
        <v>55</v>
      </c>
      <c r="N320" s="63">
        <f t="shared" si="4"/>
        <v>55</v>
      </c>
      <c r="O320" s="63">
        <f t="shared" si="5"/>
        <v>2</v>
      </c>
      <c r="P320" s="63">
        <f t="shared" si="6"/>
        <v>34</v>
      </c>
      <c r="Q320" s="63">
        <f t="shared" si="7"/>
        <v>15</v>
      </c>
      <c r="R320" s="65">
        <f t="shared" si="8"/>
        <v>0.9444444444</v>
      </c>
      <c r="S320" s="65">
        <f t="shared" si="9"/>
        <v>0.8396226415</v>
      </c>
      <c r="T320" s="66">
        <f t="shared" si="10"/>
        <v>0.7857142857</v>
      </c>
      <c r="U320" s="23">
        <f t="shared" si="11"/>
        <v>0.6603773585</v>
      </c>
      <c r="V320" s="27">
        <f t="shared" si="12"/>
        <v>0.779038634</v>
      </c>
      <c r="W320" s="27">
        <f t="shared" si="13"/>
        <v>1.289197405</v>
      </c>
      <c r="X320" s="27">
        <f t="shared" si="14"/>
        <v>-0.518543418</v>
      </c>
      <c r="Y320" s="27">
        <f t="shared" si="15"/>
        <v>-0.4663275639</v>
      </c>
      <c r="Z320" s="27">
        <f t="shared" si="16"/>
        <v>1.033541414</v>
      </c>
      <c r="AA320" s="27">
        <f t="shared" si="17"/>
        <v>-0.5639000771</v>
      </c>
      <c r="AB320" s="31">
        <f t="shared" si="18"/>
        <v>1.543399371</v>
      </c>
      <c r="AC320" s="31">
        <f t="shared" si="19"/>
        <v>-0.5419776349</v>
      </c>
      <c r="AD320" s="31">
        <f t="shared" si="20"/>
        <v>-0.6520198062</v>
      </c>
      <c r="AE320" s="31">
        <f t="shared" si="21"/>
        <v>1.311787284</v>
      </c>
      <c r="AF320" s="31">
        <f t="shared" si="22"/>
        <v>-0.6247083523</v>
      </c>
      <c r="AG320" s="23"/>
    </row>
    <row r="321">
      <c r="A321" s="29">
        <v>4555.0</v>
      </c>
      <c r="B321" s="30">
        <v>3603.0</v>
      </c>
      <c r="C321" s="14">
        <v>9.0</v>
      </c>
      <c r="D321" s="15">
        <v>3.0</v>
      </c>
      <c r="E321" s="16">
        <v>12.0</v>
      </c>
      <c r="F321" s="17">
        <v>36.0</v>
      </c>
      <c r="G321" s="18">
        <v>104.0</v>
      </c>
      <c r="H321" s="19">
        <v>28.0</v>
      </c>
      <c r="I321" s="20">
        <v>8.0</v>
      </c>
      <c r="J321" s="21">
        <v>10.0</v>
      </c>
      <c r="K321" s="22">
        <v>9.0</v>
      </c>
      <c r="L321" s="75">
        <f t="shared" si="2"/>
        <v>0.6118721461</v>
      </c>
      <c r="M321" s="62">
        <f t="shared" si="3"/>
        <v>104</v>
      </c>
      <c r="N321" s="63">
        <f t="shared" si="4"/>
        <v>104</v>
      </c>
      <c r="O321" s="63">
        <f t="shared" si="5"/>
        <v>21</v>
      </c>
      <c r="P321" s="63">
        <f t="shared" si="6"/>
        <v>64</v>
      </c>
      <c r="Q321" s="63">
        <f t="shared" si="7"/>
        <v>30</v>
      </c>
      <c r="R321" s="65">
        <f t="shared" si="8"/>
        <v>0.7529411765</v>
      </c>
      <c r="S321" s="65">
        <f t="shared" si="9"/>
        <v>0.7671232877</v>
      </c>
      <c r="T321" s="66">
        <f t="shared" si="10"/>
        <v>0.776119403</v>
      </c>
      <c r="U321" s="23">
        <f t="shared" si="11"/>
        <v>0.6118721461</v>
      </c>
      <c r="V321" s="27">
        <f t="shared" si="12"/>
        <v>0.7746992813</v>
      </c>
      <c r="W321" s="27">
        <f t="shared" si="13"/>
        <v>1.177878374</v>
      </c>
      <c r="X321" s="27">
        <f t="shared" si="14"/>
        <v>-0.4133993201</v>
      </c>
      <c r="Y321" s="27">
        <f t="shared" si="15"/>
        <v>-0.3892719742</v>
      </c>
      <c r="Z321" s="27">
        <f t="shared" si="16"/>
        <v>0.7528241471</v>
      </c>
      <c r="AA321" s="27">
        <f t="shared" si="17"/>
        <v>-0.3584028199</v>
      </c>
      <c r="AB321" s="31">
        <f t="shared" si="18"/>
        <v>1.537299825</v>
      </c>
      <c r="AC321" s="31">
        <f t="shared" si="19"/>
        <v>-0.5471598729</v>
      </c>
      <c r="AD321" s="31">
        <f t="shared" si="20"/>
        <v>-0.6590760595</v>
      </c>
      <c r="AE321" s="31">
        <f t="shared" si="21"/>
        <v>1.30582748</v>
      </c>
      <c r="AF321" s="31">
        <f t="shared" si="22"/>
        <v>-0.6296874987</v>
      </c>
      <c r="AG321" s="23"/>
    </row>
    <row r="322">
      <c r="A322" s="29">
        <v>4559.0</v>
      </c>
      <c r="B322" s="30">
        <v>2078.0</v>
      </c>
      <c r="C322" s="14">
        <v>4.0</v>
      </c>
      <c r="D322" s="15">
        <v>3.0</v>
      </c>
      <c r="E322" s="16">
        <v>9.0</v>
      </c>
      <c r="F322" s="17">
        <v>17.0</v>
      </c>
      <c r="G322" s="18">
        <v>74.0</v>
      </c>
      <c r="H322" s="19">
        <v>23.0</v>
      </c>
      <c r="I322" s="20">
        <v>9.0</v>
      </c>
      <c r="J322" s="21">
        <v>7.0</v>
      </c>
      <c r="K322" s="22">
        <v>1.0</v>
      </c>
      <c r="L322" s="75">
        <f t="shared" si="2"/>
        <v>0.6734693878</v>
      </c>
      <c r="M322" s="62">
        <f t="shared" si="3"/>
        <v>74</v>
      </c>
      <c r="N322" s="63">
        <f t="shared" si="4"/>
        <v>74</v>
      </c>
      <c r="O322" s="63">
        <f t="shared" si="5"/>
        <v>8</v>
      </c>
      <c r="P322" s="63">
        <f t="shared" si="6"/>
        <v>40</v>
      </c>
      <c r="Q322" s="63">
        <f t="shared" si="7"/>
        <v>25</v>
      </c>
      <c r="R322" s="65">
        <f t="shared" si="8"/>
        <v>0.8333333333</v>
      </c>
      <c r="S322" s="65">
        <f t="shared" si="9"/>
        <v>0.7755102041</v>
      </c>
      <c r="T322" s="66">
        <f t="shared" si="10"/>
        <v>0.7474747475</v>
      </c>
      <c r="U322" s="23">
        <f t="shared" si="11"/>
        <v>0.6734693878</v>
      </c>
      <c r="V322" s="27">
        <f t="shared" si="12"/>
        <v>0.7437489643</v>
      </c>
      <c r="W322" s="27">
        <f t="shared" si="13"/>
        <v>1.190756053</v>
      </c>
      <c r="X322" s="27">
        <f t="shared" si="14"/>
        <v>-0.45753831</v>
      </c>
      <c r="Y322" s="27">
        <f t="shared" si="15"/>
        <v>-0.3978302815</v>
      </c>
      <c r="Z322" s="27">
        <f t="shared" si="16"/>
        <v>0.8423131798</v>
      </c>
      <c r="AA322" s="27">
        <f t="shared" si="17"/>
        <v>-0.4390225514</v>
      </c>
      <c r="AB322" s="31">
        <f t="shared" si="18"/>
        <v>1.540252894</v>
      </c>
      <c r="AC322" s="31">
        <f t="shared" si="19"/>
        <v>-0.5445750322</v>
      </c>
      <c r="AD322" s="31">
        <f t="shared" si="20"/>
        <v>-0.6552942524</v>
      </c>
      <c r="AE322" s="31">
        <f t="shared" si="21"/>
        <v>1.309133974</v>
      </c>
      <c r="AF322" s="31">
        <f t="shared" si="22"/>
        <v>-0.6268273462</v>
      </c>
      <c r="AG322" s="23"/>
    </row>
    <row r="323">
      <c r="A323" s="29">
        <v>4562.0</v>
      </c>
      <c r="B323" s="30">
        <v>1374.0</v>
      </c>
      <c r="C323" s="14">
        <v>1.0</v>
      </c>
      <c r="D323" s="15">
        <v>2.0</v>
      </c>
      <c r="E323" s="16">
        <v>5.0</v>
      </c>
      <c r="F323" s="17">
        <v>23.0</v>
      </c>
      <c r="G323" s="18">
        <v>47.0</v>
      </c>
      <c r="H323" s="19">
        <v>12.0</v>
      </c>
      <c r="I323" s="20">
        <v>3.0</v>
      </c>
      <c r="J323" s="21">
        <v>9.0</v>
      </c>
      <c r="K323" s="22">
        <v>4.0</v>
      </c>
      <c r="L323" s="75">
        <f t="shared" si="2"/>
        <v>0.6037735849</v>
      </c>
      <c r="M323" s="62">
        <f t="shared" si="3"/>
        <v>47</v>
      </c>
      <c r="N323" s="63">
        <f t="shared" si="4"/>
        <v>47</v>
      </c>
      <c r="O323" s="63">
        <f t="shared" si="5"/>
        <v>7</v>
      </c>
      <c r="P323" s="63">
        <f t="shared" si="6"/>
        <v>35</v>
      </c>
      <c r="Q323" s="63">
        <f t="shared" si="7"/>
        <v>17</v>
      </c>
      <c r="R323" s="65">
        <f t="shared" si="8"/>
        <v>0.8333333333</v>
      </c>
      <c r="S323" s="65">
        <f t="shared" si="9"/>
        <v>0.7735849057</v>
      </c>
      <c r="T323" s="66">
        <f t="shared" si="10"/>
        <v>0.734375</v>
      </c>
      <c r="U323" s="23">
        <f t="shared" si="11"/>
        <v>0.6037735849</v>
      </c>
      <c r="V323" s="27">
        <f t="shared" si="12"/>
        <v>0.7406744948</v>
      </c>
      <c r="W323" s="27">
        <f t="shared" si="13"/>
        <v>1.187799857</v>
      </c>
      <c r="X323" s="27">
        <f t="shared" si="14"/>
        <v>-0.45753831</v>
      </c>
      <c r="Y323" s="27">
        <f t="shared" si="15"/>
        <v>-0.3958574094</v>
      </c>
      <c r="Z323" s="27">
        <f t="shared" si="16"/>
        <v>0.8402220348</v>
      </c>
      <c r="AA323" s="27">
        <f t="shared" si="17"/>
        <v>-0.4390225514</v>
      </c>
      <c r="AB323" s="31">
        <f t="shared" si="18"/>
        <v>1.527305346</v>
      </c>
      <c r="AC323" s="31">
        <f t="shared" si="19"/>
        <v>-0.5566053657</v>
      </c>
      <c r="AD323" s="31">
        <f t="shared" si="20"/>
        <v>-0.6720159094</v>
      </c>
      <c r="AE323" s="31">
        <f t="shared" si="21"/>
        <v>1.293596916</v>
      </c>
      <c r="AF323" s="31">
        <f t="shared" si="22"/>
        <v>-0.6412637464</v>
      </c>
      <c r="AG323" s="23"/>
    </row>
    <row r="324">
      <c r="A324" s="29">
        <v>4564.0</v>
      </c>
      <c r="B324" s="30">
        <v>2237.0</v>
      </c>
      <c r="C324" s="14">
        <v>3.0</v>
      </c>
      <c r="D324" s="15">
        <v>3.0</v>
      </c>
      <c r="E324" s="16">
        <v>6.0</v>
      </c>
      <c r="F324" s="17">
        <v>28.0</v>
      </c>
      <c r="G324" s="18">
        <v>78.0</v>
      </c>
      <c r="H324" s="19">
        <v>16.0</v>
      </c>
      <c r="I324" s="20">
        <v>8.0</v>
      </c>
      <c r="J324" s="21">
        <v>18.0</v>
      </c>
      <c r="K324" s="22">
        <v>4.0</v>
      </c>
      <c r="L324" s="75">
        <f t="shared" si="2"/>
        <v>0.6707317073</v>
      </c>
      <c r="M324" s="62">
        <f t="shared" si="3"/>
        <v>78</v>
      </c>
      <c r="N324" s="63">
        <f t="shared" si="4"/>
        <v>78</v>
      </c>
      <c r="O324" s="63">
        <f t="shared" si="5"/>
        <v>10</v>
      </c>
      <c r="P324" s="63">
        <f t="shared" si="6"/>
        <v>44</v>
      </c>
      <c r="Q324" s="63">
        <f t="shared" si="7"/>
        <v>32</v>
      </c>
      <c r="R324" s="65">
        <f t="shared" si="8"/>
        <v>0.8148148148</v>
      </c>
      <c r="S324" s="65">
        <f t="shared" si="9"/>
        <v>0.743902439</v>
      </c>
      <c r="T324" s="66">
        <f t="shared" si="10"/>
        <v>0.7090909091</v>
      </c>
      <c r="U324" s="23">
        <f t="shared" si="11"/>
        <v>0.6707317073</v>
      </c>
      <c r="V324" s="27">
        <f t="shared" si="12"/>
        <v>0.704162225</v>
      </c>
      <c r="W324" s="27">
        <f t="shared" si="13"/>
        <v>1.142223955</v>
      </c>
      <c r="X324" s="27">
        <f t="shared" si="14"/>
        <v>-0.447370792</v>
      </c>
      <c r="Y324" s="27">
        <f t="shared" si="15"/>
        <v>-0.366062102</v>
      </c>
      <c r="Z324" s="27">
        <f t="shared" si="16"/>
        <v>0.7900275292</v>
      </c>
      <c r="AA324" s="27">
        <f t="shared" si="17"/>
        <v>-0.4197272393</v>
      </c>
      <c r="AB324" s="31">
        <f t="shared" si="18"/>
        <v>1.542074039</v>
      </c>
      <c r="AC324" s="31">
        <f t="shared" si="19"/>
        <v>-0.5429971324</v>
      </c>
      <c r="AD324" s="31">
        <f t="shared" si="20"/>
        <v>-0.6525829352</v>
      </c>
      <c r="AE324" s="31">
        <f t="shared" si="21"/>
        <v>1.311500042</v>
      </c>
      <c r="AF324" s="31">
        <f t="shared" si="22"/>
        <v>-0.6247688981</v>
      </c>
      <c r="AG324" s="23"/>
    </row>
    <row r="325">
      <c r="A325" s="29">
        <v>4581.0</v>
      </c>
      <c r="B325" s="30">
        <v>3299.0</v>
      </c>
      <c r="C325" s="14">
        <v>8.0</v>
      </c>
      <c r="D325" s="15">
        <v>3.0</v>
      </c>
      <c r="E325" s="16">
        <v>15.0</v>
      </c>
      <c r="F325" s="17">
        <v>62.0</v>
      </c>
      <c r="G325" s="18">
        <v>179.0</v>
      </c>
      <c r="H325" s="19">
        <v>42.0</v>
      </c>
      <c r="I325" s="20">
        <v>6.0</v>
      </c>
      <c r="J325" s="21">
        <v>25.0</v>
      </c>
      <c r="K325" s="22">
        <v>11.0</v>
      </c>
      <c r="L325" s="75">
        <f t="shared" si="2"/>
        <v>0.641025641</v>
      </c>
      <c r="M325" s="62">
        <f t="shared" si="3"/>
        <v>179</v>
      </c>
      <c r="N325" s="63">
        <f t="shared" si="4"/>
        <v>179</v>
      </c>
      <c r="O325" s="63">
        <f t="shared" si="5"/>
        <v>22</v>
      </c>
      <c r="P325" s="63">
        <f t="shared" si="6"/>
        <v>104</v>
      </c>
      <c r="Q325" s="63">
        <f t="shared" si="7"/>
        <v>46</v>
      </c>
      <c r="R325" s="65">
        <f t="shared" si="8"/>
        <v>0.8253968254</v>
      </c>
      <c r="S325" s="65">
        <f t="shared" si="9"/>
        <v>0.8062678063</v>
      </c>
      <c r="T325" s="66">
        <f t="shared" si="10"/>
        <v>0.7955555556</v>
      </c>
      <c r="U325" s="23">
        <f t="shared" si="11"/>
        <v>0.641025641</v>
      </c>
      <c r="V325" s="27">
        <f t="shared" si="12"/>
        <v>0.796540016</v>
      </c>
      <c r="W325" s="27">
        <f t="shared" si="13"/>
        <v>1.23798277</v>
      </c>
      <c r="X325" s="27">
        <f t="shared" si="14"/>
        <v>-0.4531808023</v>
      </c>
      <c r="Y325" s="27">
        <f t="shared" si="15"/>
        <v>-0.4300128582</v>
      </c>
      <c r="Z325" s="27">
        <f t="shared" si="16"/>
        <v>0.8673800697</v>
      </c>
      <c r="AA325" s="27">
        <f t="shared" si="17"/>
        <v>-0.4307000377</v>
      </c>
      <c r="AB325" s="31">
        <f t="shared" si="18"/>
        <v>1.534227586</v>
      </c>
      <c r="AC325" s="31">
        <f t="shared" si="19"/>
        <v>-0.5502386837</v>
      </c>
      <c r="AD325" s="31">
        <f t="shared" si="20"/>
        <v>-0.6630036666</v>
      </c>
      <c r="AE325" s="31">
        <f t="shared" si="21"/>
        <v>1.301889515</v>
      </c>
      <c r="AF325" s="31">
        <f t="shared" si="22"/>
        <v>-0.6336374901</v>
      </c>
      <c r="AG325" s="23"/>
    </row>
    <row r="326">
      <c r="A326" s="29">
        <v>4583.0</v>
      </c>
      <c r="B326" s="30">
        <v>2932.0</v>
      </c>
      <c r="C326" s="14">
        <v>10.0</v>
      </c>
      <c r="D326" s="15">
        <v>3.0</v>
      </c>
      <c r="E326" s="16">
        <v>8.0</v>
      </c>
      <c r="F326" s="17">
        <v>73.0</v>
      </c>
      <c r="G326" s="18">
        <v>199.0</v>
      </c>
      <c r="H326" s="19">
        <v>42.0</v>
      </c>
      <c r="I326" s="20">
        <v>13.0</v>
      </c>
      <c r="J326" s="21">
        <v>25.0</v>
      </c>
      <c r="K326" s="22">
        <v>18.0</v>
      </c>
      <c r="L326" s="75">
        <f t="shared" si="2"/>
        <v>0.6265984655</v>
      </c>
      <c r="M326" s="62">
        <f t="shared" si="3"/>
        <v>199</v>
      </c>
      <c r="N326" s="63">
        <f t="shared" si="4"/>
        <v>199</v>
      </c>
      <c r="O326" s="63">
        <f t="shared" si="5"/>
        <v>31</v>
      </c>
      <c r="P326" s="63">
        <f t="shared" si="6"/>
        <v>115</v>
      </c>
      <c r="Q326" s="63">
        <f t="shared" si="7"/>
        <v>46</v>
      </c>
      <c r="R326" s="65">
        <f t="shared" si="8"/>
        <v>0.7876712329</v>
      </c>
      <c r="S326" s="65">
        <f t="shared" si="9"/>
        <v>0.8030690537</v>
      </c>
      <c r="T326" s="66">
        <f t="shared" si="10"/>
        <v>0.812244898</v>
      </c>
      <c r="U326" s="23">
        <f t="shared" si="11"/>
        <v>0.6265984655</v>
      </c>
      <c r="V326" s="27">
        <f t="shared" si="12"/>
        <v>0.8112898477</v>
      </c>
      <c r="W326" s="27">
        <f t="shared" si="13"/>
        <v>1.23307125</v>
      </c>
      <c r="X326" s="27">
        <f t="shared" si="14"/>
        <v>-0.4324677177</v>
      </c>
      <c r="Y326" s="27">
        <f t="shared" si="15"/>
        <v>-0.4266075972</v>
      </c>
      <c r="Z326" s="27">
        <f t="shared" si="16"/>
        <v>0.8244516678</v>
      </c>
      <c r="AA326" s="27">
        <f t="shared" si="17"/>
        <v>-0.3922286296</v>
      </c>
      <c r="AB326" s="31">
        <f t="shared" si="18"/>
        <v>1.536637845</v>
      </c>
      <c r="AC326" s="31">
        <f t="shared" si="19"/>
        <v>-0.5478334735</v>
      </c>
      <c r="AD326" s="31">
        <f t="shared" si="20"/>
        <v>-0.6600083881</v>
      </c>
      <c r="AE326" s="31">
        <f t="shared" si="21"/>
        <v>1.304878646</v>
      </c>
      <c r="AF326" s="31">
        <f t="shared" si="22"/>
        <v>-0.630653128</v>
      </c>
      <c r="AG326" s="23"/>
    </row>
    <row r="327">
      <c r="A327" s="29">
        <v>4585.0</v>
      </c>
      <c r="B327" s="30">
        <v>1222.0</v>
      </c>
      <c r="C327" s="14">
        <v>7.0</v>
      </c>
      <c r="D327" s="15">
        <v>0.0</v>
      </c>
      <c r="E327" s="16">
        <v>1.0</v>
      </c>
      <c r="F327" s="17">
        <v>7.0</v>
      </c>
      <c r="G327" s="18">
        <v>36.0</v>
      </c>
      <c r="H327" s="19">
        <v>24.0</v>
      </c>
      <c r="I327" s="20">
        <v>0.0</v>
      </c>
      <c r="J327" s="21">
        <v>5.0</v>
      </c>
      <c r="K327" s="22">
        <v>9.0</v>
      </c>
      <c r="L327" s="75">
        <f t="shared" si="2"/>
        <v>0.4719101124</v>
      </c>
      <c r="M327" s="62">
        <f t="shared" si="3"/>
        <v>34</v>
      </c>
      <c r="N327" s="63">
        <f t="shared" si="4"/>
        <v>36</v>
      </c>
      <c r="O327" s="63">
        <f t="shared" si="5"/>
        <v>16</v>
      </c>
      <c r="P327" s="63">
        <f t="shared" si="6"/>
        <v>31</v>
      </c>
      <c r="Q327" s="63">
        <f t="shared" si="7"/>
        <v>6</v>
      </c>
      <c r="R327" s="65">
        <f t="shared" si="8"/>
        <v>0.6595744681</v>
      </c>
      <c r="S327" s="65">
        <f t="shared" si="9"/>
        <v>0.7528089888</v>
      </c>
      <c r="T327" s="66">
        <f t="shared" si="10"/>
        <v>0.8571428571</v>
      </c>
      <c r="U327" s="23">
        <f t="shared" si="11"/>
        <v>0.4719101124</v>
      </c>
      <c r="V327" s="27">
        <f t="shared" si="12"/>
        <v>0.796091908</v>
      </c>
      <c r="W327" s="27">
        <f t="shared" si="13"/>
        <v>1.155899504</v>
      </c>
      <c r="X327" s="27">
        <f t="shared" si="14"/>
        <v>-0.3621367049</v>
      </c>
      <c r="Y327" s="27">
        <f t="shared" si="15"/>
        <v>-0.3748801077</v>
      </c>
      <c r="Z327" s="27">
        <f t="shared" si="16"/>
        <v>0.6471663946</v>
      </c>
      <c r="AA327" s="27">
        <f t="shared" si="17"/>
        <v>-0.2750280523</v>
      </c>
      <c r="AB327" s="31">
        <f t="shared" si="18"/>
        <v>1.616546124</v>
      </c>
      <c r="AC327" s="31">
        <f t="shared" si="19"/>
        <v>-0.4564848555</v>
      </c>
      <c r="AD327" s="31">
        <f t="shared" si="20"/>
        <v>-0.553762701</v>
      </c>
      <c r="AE327" s="31">
        <f t="shared" si="21"/>
        <v>1.426323134</v>
      </c>
      <c r="AF327" s="31">
        <f t="shared" si="22"/>
        <v>-0.491857878</v>
      </c>
      <c r="AG327" s="23"/>
    </row>
    <row r="328">
      <c r="A328" s="29">
        <v>4586.0</v>
      </c>
      <c r="B328" s="30">
        <v>3208.0</v>
      </c>
      <c r="C328" s="14">
        <v>8.0</v>
      </c>
      <c r="D328" s="15">
        <v>7.0</v>
      </c>
      <c r="E328" s="16">
        <v>15.0</v>
      </c>
      <c r="F328" s="17">
        <v>78.0</v>
      </c>
      <c r="G328" s="18">
        <v>178.0</v>
      </c>
      <c r="H328" s="19">
        <v>39.0</v>
      </c>
      <c r="I328" s="20">
        <v>17.0</v>
      </c>
      <c r="J328" s="21">
        <v>28.0</v>
      </c>
      <c r="K328" s="22">
        <v>10.0</v>
      </c>
      <c r="L328" s="75">
        <f t="shared" si="2"/>
        <v>0.6263157895</v>
      </c>
      <c r="M328" s="62">
        <f t="shared" si="3"/>
        <v>178</v>
      </c>
      <c r="N328" s="63">
        <f t="shared" si="4"/>
        <v>178</v>
      </c>
      <c r="O328" s="63">
        <f t="shared" si="5"/>
        <v>25</v>
      </c>
      <c r="P328" s="63">
        <f t="shared" si="6"/>
        <v>117</v>
      </c>
      <c r="Q328" s="63">
        <f t="shared" si="7"/>
        <v>60</v>
      </c>
      <c r="R328" s="65">
        <f t="shared" si="8"/>
        <v>0.823943662</v>
      </c>
      <c r="S328" s="65">
        <f t="shared" si="9"/>
        <v>0.7763157895</v>
      </c>
      <c r="T328" s="66">
        <f t="shared" si="10"/>
        <v>0.7478991597</v>
      </c>
      <c r="U328" s="23">
        <f t="shared" si="11"/>
        <v>0.6263157895</v>
      </c>
      <c r="V328" s="27">
        <f t="shared" si="12"/>
        <v>0.7505263095</v>
      </c>
      <c r="W328" s="27">
        <f t="shared" si="13"/>
        <v>1.191992988</v>
      </c>
      <c r="X328" s="27">
        <f t="shared" si="14"/>
        <v>-0.4523829488</v>
      </c>
      <c r="Y328" s="27">
        <f t="shared" si="15"/>
        <v>-0.398657228</v>
      </c>
      <c r="Z328" s="27">
        <f t="shared" si="16"/>
        <v>0.8336874472</v>
      </c>
      <c r="AA328" s="27">
        <f t="shared" si="17"/>
        <v>-0.4291848233</v>
      </c>
      <c r="AB328" s="31">
        <f t="shared" si="18"/>
        <v>1.53206447</v>
      </c>
      <c r="AC328" s="31">
        <f t="shared" si="19"/>
        <v>-0.5522344787</v>
      </c>
      <c r="AD328" s="31">
        <f t="shared" si="20"/>
        <v>-0.6658484822</v>
      </c>
      <c r="AE328" s="31">
        <f t="shared" si="21"/>
        <v>1.299261586</v>
      </c>
      <c r="AF328" s="31">
        <f t="shared" si="22"/>
        <v>-0.6360622855</v>
      </c>
      <c r="AG328" s="23"/>
    </row>
    <row r="329">
      <c r="A329" s="29">
        <v>4597.0</v>
      </c>
      <c r="B329" s="30">
        <v>3296.0</v>
      </c>
      <c r="C329" s="14">
        <v>8.0</v>
      </c>
      <c r="D329" s="15">
        <v>3.0</v>
      </c>
      <c r="E329" s="16">
        <v>6.0</v>
      </c>
      <c r="F329" s="17">
        <v>35.0</v>
      </c>
      <c r="G329" s="18">
        <v>87.0</v>
      </c>
      <c r="H329" s="19">
        <v>30.0</v>
      </c>
      <c r="I329" s="20">
        <v>3.0</v>
      </c>
      <c r="J329" s="21">
        <v>4.0</v>
      </c>
      <c r="K329" s="22">
        <v>13.0</v>
      </c>
      <c r="L329" s="75">
        <f t="shared" si="2"/>
        <v>0.5291005291</v>
      </c>
      <c r="M329" s="62">
        <f t="shared" si="3"/>
        <v>84</v>
      </c>
      <c r="N329" s="63">
        <f t="shared" si="4"/>
        <v>87</v>
      </c>
      <c r="O329" s="63">
        <f t="shared" si="5"/>
        <v>24</v>
      </c>
      <c r="P329" s="63">
        <f t="shared" si="6"/>
        <v>65</v>
      </c>
      <c r="Q329" s="63">
        <f t="shared" si="7"/>
        <v>13</v>
      </c>
      <c r="R329" s="65">
        <f t="shared" si="8"/>
        <v>0.7303370787</v>
      </c>
      <c r="S329" s="65">
        <f t="shared" si="9"/>
        <v>0.8042328042</v>
      </c>
      <c r="T329" s="66">
        <f t="shared" si="10"/>
        <v>0.87</v>
      </c>
      <c r="U329" s="23">
        <f t="shared" si="11"/>
        <v>0.5291005291</v>
      </c>
      <c r="V329" s="27">
        <f t="shared" si="12"/>
        <v>0.8394369538</v>
      </c>
      <c r="W329" s="27">
        <f t="shared" si="13"/>
        <v>1.234858129</v>
      </c>
      <c r="X329" s="27">
        <f t="shared" si="14"/>
        <v>-0.4009886312</v>
      </c>
      <c r="Y329" s="27">
        <f t="shared" si="15"/>
        <v>-0.4278449118</v>
      </c>
      <c r="Z329" s="27">
        <f t="shared" si="16"/>
        <v>0.7655480585</v>
      </c>
      <c r="AA329" s="27">
        <f t="shared" si="17"/>
        <v>-0.3372065652</v>
      </c>
      <c r="AB329" s="31">
        <f t="shared" si="18"/>
        <v>1.57345133</v>
      </c>
      <c r="AC329" s="31">
        <f t="shared" si="19"/>
        <v>-0.5071981087</v>
      </c>
      <c r="AD329" s="31">
        <f t="shared" si="20"/>
        <v>-0.6142358691</v>
      </c>
      <c r="AE329" s="31">
        <f t="shared" si="21"/>
        <v>1.355403329</v>
      </c>
      <c r="AF329" s="31">
        <f t="shared" si="22"/>
        <v>-0.574893092</v>
      </c>
      <c r="AG329" s="23"/>
    </row>
    <row r="330">
      <c r="A330" s="29">
        <v>4605.0</v>
      </c>
      <c r="B330" s="30">
        <v>945.0</v>
      </c>
      <c r="C330" s="14">
        <v>0.0</v>
      </c>
      <c r="D330" s="15">
        <v>2.0</v>
      </c>
      <c r="E330" s="16">
        <v>2.0</v>
      </c>
      <c r="F330" s="17">
        <v>7.0</v>
      </c>
      <c r="G330" s="18">
        <v>52.0</v>
      </c>
      <c r="H330" s="19">
        <v>15.0</v>
      </c>
      <c r="I330" s="20">
        <v>5.0</v>
      </c>
      <c r="J330" s="21">
        <v>6.0</v>
      </c>
      <c r="K330" s="22">
        <v>6.0</v>
      </c>
      <c r="L330" s="75">
        <f t="shared" si="2"/>
        <v>0.6842105263</v>
      </c>
      <c r="M330" s="62">
        <f t="shared" si="3"/>
        <v>52</v>
      </c>
      <c r="N330" s="63">
        <f t="shared" si="4"/>
        <v>52</v>
      </c>
      <c r="O330" s="63">
        <f t="shared" si="5"/>
        <v>8</v>
      </c>
      <c r="P330" s="63">
        <f t="shared" si="6"/>
        <v>22</v>
      </c>
      <c r="Q330" s="63">
        <f t="shared" si="7"/>
        <v>13</v>
      </c>
      <c r="R330" s="65">
        <f t="shared" si="8"/>
        <v>0.7333333333</v>
      </c>
      <c r="S330" s="65">
        <f t="shared" si="9"/>
        <v>0.7789473684</v>
      </c>
      <c r="T330" s="66">
        <f t="shared" si="10"/>
        <v>0.8</v>
      </c>
      <c r="U330" s="23">
        <f t="shared" si="11"/>
        <v>0.6842105263</v>
      </c>
      <c r="V330" s="27">
        <f t="shared" si="12"/>
        <v>0.8016480231</v>
      </c>
      <c r="W330" s="27">
        <f t="shared" si="13"/>
        <v>1.196033642</v>
      </c>
      <c r="X330" s="27">
        <f t="shared" si="14"/>
        <v>-0.4026337128</v>
      </c>
      <c r="Y330" s="27">
        <f t="shared" si="15"/>
        <v>-0.4013645698</v>
      </c>
      <c r="Z330" s="27">
        <f t="shared" si="16"/>
        <v>0.7445208529</v>
      </c>
      <c r="AA330" s="27">
        <f t="shared" si="17"/>
        <v>-0.3399790638</v>
      </c>
      <c r="AB330" s="31">
        <f t="shared" si="18"/>
        <v>1.53333289</v>
      </c>
      <c r="AC330" s="31">
        <f t="shared" si="19"/>
        <v>-0.5512932762</v>
      </c>
      <c r="AD330" s="31">
        <f t="shared" si="20"/>
        <v>-0.6642053782</v>
      </c>
      <c r="AE330" s="31">
        <f t="shared" si="21"/>
        <v>1.300483762</v>
      </c>
      <c r="AF330" s="31">
        <f t="shared" si="22"/>
        <v>-0.6352569798</v>
      </c>
      <c r="AG330" s="23"/>
    </row>
    <row r="331">
      <c r="A331" s="29">
        <v>4623.0</v>
      </c>
      <c r="B331" s="30">
        <v>1589.0</v>
      </c>
      <c r="C331" s="14">
        <v>5.0</v>
      </c>
      <c r="D331" s="15">
        <v>8.0</v>
      </c>
      <c r="E331" s="16">
        <v>16.0</v>
      </c>
      <c r="F331" s="17">
        <v>39.0</v>
      </c>
      <c r="G331" s="18">
        <v>80.0</v>
      </c>
      <c r="H331" s="19">
        <v>31.0</v>
      </c>
      <c r="I331" s="20">
        <v>30.0</v>
      </c>
      <c r="J331" s="21">
        <v>49.0</v>
      </c>
      <c r="K331" s="22">
        <v>30.0</v>
      </c>
      <c r="L331" s="75">
        <f t="shared" si="2"/>
        <v>0.6076388889</v>
      </c>
      <c r="M331" s="62">
        <f t="shared" si="3"/>
        <v>81</v>
      </c>
      <c r="N331" s="63">
        <f t="shared" si="4"/>
        <v>80</v>
      </c>
      <c r="O331" s="63">
        <f t="shared" si="5"/>
        <v>43</v>
      </c>
      <c r="P331" s="63">
        <f t="shared" si="6"/>
        <v>70</v>
      </c>
      <c r="Q331" s="63">
        <f t="shared" si="7"/>
        <v>95</v>
      </c>
      <c r="R331" s="65">
        <f t="shared" si="8"/>
        <v>0.6194690265</v>
      </c>
      <c r="S331" s="65">
        <f t="shared" si="9"/>
        <v>0.5208333333</v>
      </c>
      <c r="T331" s="66">
        <f t="shared" si="10"/>
        <v>0.4571428571</v>
      </c>
      <c r="U331" s="23">
        <f t="shared" si="11"/>
        <v>0.6076388889</v>
      </c>
      <c r="V331" s="27">
        <f t="shared" si="12"/>
        <v>0.4631466046</v>
      </c>
      <c r="W331" s="27">
        <f t="shared" si="13"/>
        <v>0.7997128099</v>
      </c>
      <c r="X331" s="27">
        <f t="shared" si="14"/>
        <v>-0.3401169738</v>
      </c>
      <c r="Y331" s="27">
        <f t="shared" si="15"/>
        <v>-0.1794404487</v>
      </c>
      <c r="Z331" s="27">
        <f t="shared" si="16"/>
        <v>0.4205190683</v>
      </c>
      <c r="AA331" s="27">
        <f t="shared" si="17"/>
        <v>-0.2425987252</v>
      </c>
      <c r="AB331" s="31">
        <f t="shared" si="18"/>
        <v>1.5239214</v>
      </c>
      <c r="AC331" s="31">
        <f t="shared" si="19"/>
        <v>-0.5587377357</v>
      </c>
      <c r="AD331" s="31">
        <f t="shared" si="20"/>
        <v>-0.6836214846</v>
      </c>
      <c r="AE331" s="31">
        <f t="shared" si="21"/>
        <v>1.284760629</v>
      </c>
      <c r="AF331" s="31">
        <f t="shared" si="22"/>
        <v>-0.6478377498</v>
      </c>
      <c r="AG331" s="23"/>
    </row>
    <row r="332">
      <c r="A332" s="29">
        <v>4633.0</v>
      </c>
      <c r="B332" s="30">
        <v>1838.0</v>
      </c>
      <c r="C332" s="14">
        <v>5.0</v>
      </c>
      <c r="D332" s="15">
        <v>10.0</v>
      </c>
      <c r="E332" s="16">
        <v>12.0</v>
      </c>
      <c r="F332" s="17">
        <v>26.0</v>
      </c>
      <c r="G332" s="18">
        <v>116.0</v>
      </c>
      <c r="H332" s="19">
        <v>21.0</v>
      </c>
      <c r="I332" s="20">
        <v>18.0</v>
      </c>
      <c r="J332" s="21">
        <v>28.0</v>
      </c>
      <c r="K332" s="22">
        <v>10.0</v>
      </c>
      <c r="L332" s="75">
        <f t="shared" si="2"/>
        <v>0.7073170732</v>
      </c>
      <c r="M332" s="62">
        <f t="shared" si="3"/>
        <v>116</v>
      </c>
      <c r="N332" s="63">
        <f t="shared" si="4"/>
        <v>116</v>
      </c>
      <c r="O332" s="63">
        <f t="shared" si="5"/>
        <v>25</v>
      </c>
      <c r="P332" s="63">
        <f t="shared" si="6"/>
        <v>47</v>
      </c>
      <c r="Q332" s="63">
        <f t="shared" si="7"/>
        <v>58</v>
      </c>
      <c r="R332" s="65">
        <f t="shared" si="8"/>
        <v>0.6527777778</v>
      </c>
      <c r="S332" s="65">
        <f t="shared" si="9"/>
        <v>0.662601626</v>
      </c>
      <c r="T332" s="66">
        <f t="shared" si="10"/>
        <v>0.6666666667</v>
      </c>
      <c r="U332" s="23">
        <f t="shared" si="11"/>
        <v>0.7073170732</v>
      </c>
      <c r="V332" s="27">
        <f t="shared" si="12"/>
        <v>0.6679948517</v>
      </c>
      <c r="W332" s="27">
        <f t="shared" si="13"/>
        <v>1.017390736</v>
      </c>
      <c r="X332" s="27">
        <f t="shared" si="14"/>
        <v>-0.3584050095</v>
      </c>
      <c r="Y332" s="27">
        <f t="shared" si="15"/>
        <v>-0.2904208542</v>
      </c>
      <c r="Z332" s="27">
        <f t="shared" si="16"/>
        <v>0.5637482211</v>
      </c>
      <c r="AA332" s="27">
        <f t="shared" si="17"/>
        <v>-0.2693891156</v>
      </c>
      <c r="AB332" s="31">
        <f t="shared" si="18"/>
        <v>1.533444095</v>
      </c>
      <c r="AC332" s="31">
        <f t="shared" si="19"/>
        <v>-0.5510806384</v>
      </c>
      <c r="AD332" s="31">
        <f t="shared" si="20"/>
        <v>-0.6645144664</v>
      </c>
      <c r="AE332" s="31">
        <f t="shared" si="21"/>
        <v>1.300298092</v>
      </c>
      <c r="AF332" s="31">
        <f t="shared" si="22"/>
        <v>-0.6353094097</v>
      </c>
      <c r="AG332" s="23"/>
    </row>
    <row r="333">
      <c r="A333" s="29">
        <v>4650.0</v>
      </c>
      <c r="B333" s="30">
        <v>2048.0</v>
      </c>
      <c r="C333" s="14">
        <v>3.0</v>
      </c>
      <c r="D333" s="15">
        <v>2.0</v>
      </c>
      <c r="E333" s="16">
        <v>3.0</v>
      </c>
      <c r="F333" s="17">
        <v>26.0</v>
      </c>
      <c r="G333" s="18">
        <v>76.0</v>
      </c>
      <c r="H333" s="19">
        <v>20.0</v>
      </c>
      <c r="I333" s="20">
        <v>1.0</v>
      </c>
      <c r="J333" s="21">
        <v>5.0</v>
      </c>
      <c r="K333" s="22">
        <v>5.0</v>
      </c>
      <c r="L333" s="75">
        <f t="shared" si="2"/>
        <v>0.6028368794</v>
      </c>
      <c r="M333" s="62">
        <f t="shared" si="3"/>
        <v>76</v>
      </c>
      <c r="N333" s="63">
        <f t="shared" si="4"/>
        <v>76</v>
      </c>
      <c r="O333" s="63">
        <f t="shared" si="5"/>
        <v>10</v>
      </c>
      <c r="P333" s="63">
        <f t="shared" si="6"/>
        <v>46</v>
      </c>
      <c r="Q333" s="63">
        <f t="shared" si="7"/>
        <v>9</v>
      </c>
      <c r="R333" s="65">
        <f t="shared" si="8"/>
        <v>0.8214285714</v>
      </c>
      <c r="S333" s="65">
        <f t="shared" si="9"/>
        <v>0.865248227</v>
      </c>
      <c r="T333" s="66">
        <f t="shared" si="10"/>
        <v>0.8941176471</v>
      </c>
      <c r="U333" s="23">
        <f t="shared" si="11"/>
        <v>0.6028368794</v>
      </c>
      <c r="V333" s="27">
        <f t="shared" si="12"/>
        <v>0.8871732887</v>
      </c>
      <c r="W333" s="27">
        <f t="shared" si="13"/>
        <v>1.328544174</v>
      </c>
      <c r="X333" s="27">
        <f t="shared" si="14"/>
        <v>-0.4510020484</v>
      </c>
      <c r="Y333" s="27">
        <f t="shared" si="15"/>
        <v>-0.4952269149</v>
      </c>
      <c r="Z333" s="27">
        <f t="shared" si="16"/>
        <v>0.9263558498</v>
      </c>
      <c r="AA333" s="27">
        <f t="shared" si="17"/>
        <v>-0.4265686464</v>
      </c>
      <c r="AB333" s="31">
        <f t="shared" si="18"/>
        <v>1.543474452</v>
      </c>
      <c r="AC333" s="31">
        <f t="shared" si="19"/>
        <v>-0.5405919705</v>
      </c>
      <c r="AD333" s="31">
        <f t="shared" si="20"/>
        <v>-0.6522134846</v>
      </c>
      <c r="AE333" s="31">
        <f t="shared" si="21"/>
        <v>1.313139423</v>
      </c>
      <c r="AF333" s="31">
        <f t="shared" si="22"/>
        <v>-0.6219006461</v>
      </c>
      <c r="AG333" s="23"/>
    </row>
    <row r="334">
      <c r="A334" s="29">
        <v>4716.0</v>
      </c>
      <c r="B334" s="30">
        <v>2051.0</v>
      </c>
      <c r="C334" s="14">
        <v>3.0</v>
      </c>
      <c r="D334" s="15">
        <v>3.0</v>
      </c>
      <c r="E334" s="16">
        <v>3.0</v>
      </c>
      <c r="F334" s="17">
        <v>44.0</v>
      </c>
      <c r="G334" s="18">
        <v>87.0</v>
      </c>
      <c r="H334" s="19">
        <v>24.0</v>
      </c>
      <c r="I334" s="20">
        <v>14.0</v>
      </c>
      <c r="J334" s="21">
        <v>12.0</v>
      </c>
      <c r="K334" s="22">
        <v>10.0</v>
      </c>
      <c r="L334" s="75">
        <f t="shared" si="2"/>
        <v>0.58</v>
      </c>
      <c r="M334" s="62">
        <f t="shared" si="3"/>
        <v>87</v>
      </c>
      <c r="N334" s="63">
        <f t="shared" si="4"/>
        <v>87</v>
      </c>
      <c r="O334" s="63">
        <f t="shared" si="5"/>
        <v>16</v>
      </c>
      <c r="P334" s="63">
        <f t="shared" si="6"/>
        <v>68</v>
      </c>
      <c r="Q334" s="63">
        <f t="shared" si="7"/>
        <v>29</v>
      </c>
      <c r="R334" s="65">
        <f t="shared" si="8"/>
        <v>0.8095238095</v>
      </c>
      <c r="S334" s="65">
        <f t="shared" si="9"/>
        <v>0.775</v>
      </c>
      <c r="T334" s="66">
        <f t="shared" si="10"/>
        <v>0.75</v>
      </c>
      <c r="U334" s="23">
        <f t="shared" si="11"/>
        <v>0.58</v>
      </c>
      <c r="V334" s="27">
        <f t="shared" si="12"/>
        <v>0.7566855899</v>
      </c>
      <c r="W334" s="27">
        <f t="shared" si="13"/>
        <v>1.189972661</v>
      </c>
      <c r="X334" s="27">
        <f t="shared" si="14"/>
        <v>-0.4444657869</v>
      </c>
      <c r="Y334" s="27">
        <f t="shared" si="15"/>
        <v>-0.3973069928</v>
      </c>
      <c r="Z334" s="27">
        <f t="shared" si="16"/>
        <v>0.8177087685</v>
      </c>
      <c r="AA334" s="27">
        <f t="shared" si="17"/>
        <v>-0.4142939342</v>
      </c>
      <c r="AB334" s="31">
        <f t="shared" si="18"/>
        <v>1.526822027</v>
      </c>
      <c r="AC334" s="31">
        <f t="shared" si="19"/>
        <v>-0.5573046419</v>
      </c>
      <c r="AD334" s="31">
        <f t="shared" si="20"/>
        <v>-0.672620325</v>
      </c>
      <c r="AE334" s="31">
        <f t="shared" si="21"/>
        <v>1.292712467</v>
      </c>
      <c r="AF334" s="31">
        <f t="shared" si="22"/>
        <v>-0.6423943603</v>
      </c>
      <c r="AG334" s="23"/>
    </row>
    <row r="335">
      <c r="A335" s="29">
        <v>5002.0</v>
      </c>
      <c r="B335" s="30">
        <v>2381.0</v>
      </c>
      <c r="C335" s="14">
        <v>10.0</v>
      </c>
      <c r="D335" s="15">
        <v>4.0</v>
      </c>
      <c r="E335" s="16">
        <v>6.0</v>
      </c>
      <c r="F335" s="17">
        <v>32.0</v>
      </c>
      <c r="G335" s="18">
        <v>87.0</v>
      </c>
      <c r="H335" s="19">
        <v>16.0</v>
      </c>
      <c r="I335" s="20">
        <v>8.0</v>
      </c>
      <c r="J335" s="21">
        <v>9.0</v>
      </c>
      <c r="K335" s="22">
        <v>7.0</v>
      </c>
      <c r="L335" s="75">
        <f t="shared" si="2"/>
        <v>0.6145251397</v>
      </c>
      <c r="M335" s="62">
        <f t="shared" si="3"/>
        <v>87</v>
      </c>
      <c r="N335" s="63">
        <f t="shared" si="4"/>
        <v>87</v>
      </c>
      <c r="O335" s="63">
        <f t="shared" si="5"/>
        <v>21</v>
      </c>
      <c r="P335" s="63">
        <f t="shared" si="6"/>
        <v>48</v>
      </c>
      <c r="Q335" s="63">
        <f t="shared" si="7"/>
        <v>23</v>
      </c>
      <c r="R335" s="65">
        <f t="shared" si="8"/>
        <v>0.6956521739</v>
      </c>
      <c r="S335" s="65">
        <f t="shared" si="9"/>
        <v>0.7541899441</v>
      </c>
      <c r="T335" s="66">
        <f t="shared" si="10"/>
        <v>0.7909090909</v>
      </c>
      <c r="U335" s="23">
        <f t="shared" si="11"/>
        <v>0.6145251397</v>
      </c>
      <c r="V335" s="27">
        <f t="shared" si="12"/>
        <v>0.7827683718</v>
      </c>
      <c r="W335" s="27">
        <f t="shared" si="13"/>
        <v>1.15801989</v>
      </c>
      <c r="X335" s="27">
        <f t="shared" si="14"/>
        <v>-0.381945024</v>
      </c>
      <c r="Y335" s="27">
        <f t="shared" si="15"/>
        <v>-0.3762567319</v>
      </c>
      <c r="Z335" s="27">
        <f t="shared" si="16"/>
        <v>0.6838174983</v>
      </c>
      <c r="AA335" s="27">
        <f t="shared" si="17"/>
        <v>-0.3059381349</v>
      </c>
      <c r="AB335" s="31">
        <f t="shared" si="18"/>
        <v>1.546242586</v>
      </c>
      <c r="AC335" s="31">
        <f t="shared" si="19"/>
        <v>-0.5373436883</v>
      </c>
      <c r="AD335" s="31">
        <f t="shared" si="20"/>
        <v>-0.6471772381</v>
      </c>
      <c r="AE335" s="31">
        <f t="shared" si="21"/>
        <v>1.318885176</v>
      </c>
      <c r="AF335" s="31">
        <f t="shared" si="22"/>
        <v>-0.6153704411</v>
      </c>
      <c r="AG335" s="23"/>
    </row>
    <row r="336">
      <c r="A336" s="29">
        <v>5005.0</v>
      </c>
      <c r="B336" s="30">
        <v>2052.0</v>
      </c>
      <c r="C336" s="14">
        <v>5.0</v>
      </c>
      <c r="D336" s="15">
        <v>3.0</v>
      </c>
      <c r="E336" s="16">
        <v>7.0</v>
      </c>
      <c r="F336" s="17">
        <v>24.0</v>
      </c>
      <c r="G336" s="18">
        <v>101.0</v>
      </c>
      <c r="H336" s="19">
        <v>15.0</v>
      </c>
      <c r="I336" s="20">
        <v>4.0</v>
      </c>
      <c r="J336" s="21">
        <v>11.0</v>
      </c>
      <c r="K336" s="22">
        <v>3.0</v>
      </c>
      <c r="L336" s="75">
        <f t="shared" si="2"/>
        <v>0.710982659</v>
      </c>
      <c r="M336" s="62">
        <f t="shared" si="3"/>
        <v>101</v>
      </c>
      <c r="N336" s="63">
        <f t="shared" si="4"/>
        <v>101</v>
      </c>
      <c r="O336" s="63">
        <f t="shared" si="5"/>
        <v>11</v>
      </c>
      <c r="P336" s="63">
        <f t="shared" si="6"/>
        <v>39</v>
      </c>
      <c r="Q336" s="63">
        <f t="shared" si="7"/>
        <v>22</v>
      </c>
      <c r="R336" s="65">
        <f t="shared" si="8"/>
        <v>0.78</v>
      </c>
      <c r="S336" s="65">
        <f t="shared" si="9"/>
        <v>0.8092485549</v>
      </c>
      <c r="T336" s="66">
        <f t="shared" si="10"/>
        <v>0.8211382114</v>
      </c>
      <c r="U336" s="23">
        <f t="shared" si="11"/>
        <v>0.710982659</v>
      </c>
      <c r="V336" s="27">
        <f t="shared" si="12"/>
        <v>0.8242549234</v>
      </c>
      <c r="W336" s="27">
        <f t="shared" si="13"/>
        <v>1.242559557</v>
      </c>
      <c r="X336" s="27">
        <f t="shared" si="14"/>
        <v>-0.4282558582</v>
      </c>
      <c r="Y336" s="27">
        <f t="shared" si="15"/>
        <v>-0.4331982255</v>
      </c>
      <c r="Z336" s="27">
        <f t="shared" si="16"/>
        <v>0.8227044774</v>
      </c>
      <c r="AA336" s="27">
        <f t="shared" si="17"/>
        <v>-0.3846259012</v>
      </c>
      <c r="AB336" s="31">
        <f t="shared" si="18"/>
        <v>1.531597229</v>
      </c>
      <c r="AC336" s="31">
        <f t="shared" si="19"/>
        <v>-0.5530417566</v>
      </c>
      <c r="AD336" s="31">
        <f t="shared" si="20"/>
        <v>-0.6662484574</v>
      </c>
      <c r="AE336" s="31">
        <f t="shared" si="21"/>
        <v>1.298431167</v>
      </c>
      <c r="AF336" s="31">
        <f t="shared" si="22"/>
        <v>-0.6373152748</v>
      </c>
      <c r="AG336" s="23"/>
    </row>
    <row r="337">
      <c r="A337" s="29">
        <v>5007.0</v>
      </c>
      <c r="B337" s="30">
        <v>2110.0</v>
      </c>
      <c r="C337" s="14">
        <v>3.0</v>
      </c>
      <c r="D337" s="15">
        <v>7.0</v>
      </c>
      <c r="E337" s="16">
        <v>5.0</v>
      </c>
      <c r="F337" s="17">
        <v>23.0</v>
      </c>
      <c r="G337" s="18">
        <v>57.0</v>
      </c>
      <c r="H337" s="19">
        <v>22.0</v>
      </c>
      <c r="I337" s="20">
        <v>5.0</v>
      </c>
      <c r="J337" s="21">
        <v>7.0</v>
      </c>
      <c r="K337" s="22">
        <v>2.0</v>
      </c>
      <c r="L337" s="75">
        <f t="shared" si="2"/>
        <v>0.5648854962</v>
      </c>
      <c r="M337" s="62">
        <f t="shared" si="3"/>
        <v>57</v>
      </c>
      <c r="N337" s="63">
        <f t="shared" si="4"/>
        <v>57</v>
      </c>
      <c r="O337" s="63">
        <f t="shared" si="5"/>
        <v>12</v>
      </c>
      <c r="P337" s="63">
        <f t="shared" si="6"/>
        <v>45</v>
      </c>
      <c r="Q337" s="63">
        <f t="shared" si="7"/>
        <v>17</v>
      </c>
      <c r="R337" s="65">
        <f t="shared" si="8"/>
        <v>0.7894736842</v>
      </c>
      <c r="S337" s="65">
        <f t="shared" si="9"/>
        <v>0.7786259542</v>
      </c>
      <c r="T337" s="66">
        <f t="shared" si="10"/>
        <v>0.7702702703</v>
      </c>
      <c r="U337" s="23">
        <f t="shared" si="11"/>
        <v>0.5648854962</v>
      </c>
      <c r="V337" s="27">
        <f t="shared" si="12"/>
        <v>0.7732814014</v>
      </c>
      <c r="W337" s="27">
        <f t="shared" si="13"/>
        <v>1.195540127</v>
      </c>
      <c r="X337" s="27">
        <f t="shared" si="14"/>
        <v>-0.4334573463</v>
      </c>
      <c r="Y337" s="27">
        <f t="shared" si="15"/>
        <v>-0.4010334109</v>
      </c>
      <c r="Z337" s="27">
        <f t="shared" si="16"/>
        <v>0.8011869373</v>
      </c>
      <c r="AA337" s="27">
        <f t="shared" si="17"/>
        <v>-0.3940257802</v>
      </c>
      <c r="AB337" s="31">
        <f t="shared" si="18"/>
        <v>1.531581358</v>
      </c>
      <c r="AC337" s="31">
        <f t="shared" si="19"/>
        <v>-0.5528600715</v>
      </c>
      <c r="AD337" s="31">
        <f t="shared" si="20"/>
        <v>-0.6664560156</v>
      </c>
      <c r="AE337" s="31">
        <f t="shared" si="21"/>
        <v>1.298470315</v>
      </c>
      <c r="AF337" s="31">
        <f t="shared" si="22"/>
        <v>-0.6370236666</v>
      </c>
      <c r="AG337" s="23"/>
    </row>
    <row r="338">
      <c r="A338" s="29">
        <v>5008.0</v>
      </c>
      <c r="B338" s="30">
        <v>2352.0</v>
      </c>
      <c r="C338" s="14">
        <v>2.0</v>
      </c>
      <c r="D338" s="15">
        <v>5.0</v>
      </c>
      <c r="E338" s="16">
        <v>7.0</v>
      </c>
      <c r="F338" s="17">
        <v>29.0</v>
      </c>
      <c r="G338" s="18">
        <v>77.0</v>
      </c>
      <c r="H338" s="19">
        <v>29.0</v>
      </c>
      <c r="I338" s="20">
        <v>10.0</v>
      </c>
      <c r="J338" s="21">
        <v>12.0</v>
      </c>
      <c r="K338" s="22">
        <v>15.0</v>
      </c>
      <c r="L338" s="75">
        <f t="shared" si="2"/>
        <v>0.5698924731</v>
      </c>
      <c r="M338" s="62">
        <f t="shared" si="3"/>
        <v>77</v>
      </c>
      <c r="N338" s="63">
        <f t="shared" si="4"/>
        <v>77</v>
      </c>
      <c r="O338" s="63">
        <f t="shared" si="5"/>
        <v>22</v>
      </c>
      <c r="P338" s="63">
        <f t="shared" si="6"/>
        <v>58</v>
      </c>
      <c r="Q338" s="63">
        <f t="shared" si="7"/>
        <v>29</v>
      </c>
      <c r="R338" s="65">
        <f t="shared" si="8"/>
        <v>0.725</v>
      </c>
      <c r="S338" s="65">
        <f t="shared" si="9"/>
        <v>0.7258064516</v>
      </c>
      <c r="T338" s="66">
        <f t="shared" si="10"/>
        <v>0.7264150943</v>
      </c>
      <c r="U338" s="23">
        <f t="shared" si="11"/>
        <v>0.5698924731</v>
      </c>
      <c r="V338" s="27">
        <f t="shared" si="12"/>
        <v>0.726530912</v>
      </c>
      <c r="W338" s="27">
        <f t="shared" si="13"/>
        <v>1.114438496</v>
      </c>
      <c r="X338" s="27">
        <f t="shared" si="14"/>
        <v>-0.3980583297</v>
      </c>
      <c r="Y338" s="27">
        <f t="shared" si="15"/>
        <v>-0.3484692434</v>
      </c>
      <c r="Z338" s="27">
        <f t="shared" si="16"/>
        <v>0.6858452837</v>
      </c>
      <c r="AA338" s="27">
        <f t="shared" si="17"/>
        <v>-0.3322961691</v>
      </c>
      <c r="AB338" s="31">
        <f t="shared" si="18"/>
        <v>1.535289024</v>
      </c>
      <c r="AC338" s="31">
        <f t="shared" si="19"/>
        <v>-0.5492057204</v>
      </c>
      <c r="AD338" s="31">
        <f t="shared" si="20"/>
        <v>-0.6617091233</v>
      </c>
      <c r="AE338" s="31">
        <f t="shared" si="21"/>
        <v>1.303148717</v>
      </c>
      <c r="AF338" s="31">
        <f t="shared" si="22"/>
        <v>-0.6324128167</v>
      </c>
      <c r="AG338" s="23"/>
    </row>
    <row r="339">
      <c r="A339" s="29">
        <v>5011.0</v>
      </c>
      <c r="B339" s="30">
        <v>1449.0</v>
      </c>
      <c r="C339" s="14">
        <v>3.0</v>
      </c>
      <c r="D339" s="15">
        <v>4.0</v>
      </c>
      <c r="E339" s="16">
        <v>9.0</v>
      </c>
      <c r="F339" s="17">
        <v>23.0</v>
      </c>
      <c r="G339" s="18">
        <v>72.0</v>
      </c>
      <c r="H339" s="19">
        <v>14.0</v>
      </c>
      <c r="I339" s="20">
        <v>18.0</v>
      </c>
      <c r="J339" s="21">
        <v>19.0</v>
      </c>
      <c r="K339" s="22">
        <v>15.0</v>
      </c>
      <c r="L339" s="75">
        <f t="shared" si="2"/>
        <v>0.6666666667</v>
      </c>
      <c r="M339" s="62">
        <f t="shared" si="3"/>
        <v>72</v>
      </c>
      <c r="N339" s="63">
        <f t="shared" si="4"/>
        <v>72</v>
      </c>
      <c r="O339" s="63">
        <f t="shared" si="5"/>
        <v>22</v>
      </c>
      <c r="P339" s="63">
        <f t="shared" si="6"/>
        <v>37</v>
      </c>
      <c r="Q339" s="63">
        <f t="shared" si="7"/>
        <v>46</v>
      </c>
      <c r="R339" s="65">
        <f t="shared" si="8"/>
        <v>0.6271186441</v>
      </c>
      <c r="S339" s="65">
        <f t="shared" si="9"/>
        <v>0.615819209</v>
      </c>
      <c r="T339" s="66">
        <f t="shared" si="10"/>
        <v>0.6101694915</v>
      </c>
      <c r="U339" s="23">
        <f t="shared" si="11"/>
        <v>0.6666666667</v>
      </c>
      <c r="V339" s="27">
        <f t="shared" si="12"/>
        <v>0.610176857</v>
      </c>
      <c r="W339" s="27">
        <f t="shared" si="13"/>
        <v>0.9455587393</v>
      </c>
      <c r="X339" s="27">
        <f t="shared" si="14"/>
        <v>-0.3443169655</v>
      </c>
      <c r="Y339" s="27">
        <f t="shared" si="15"/>
        <v>-0.2508587576</v>
      </c>
      <c r="Z339" s="27">
        <f t="shared" si="16"/>
        <v>0.503350228</v>
      </c>
      <c r="AA339" s="27">
        <f t="shared" si="17"/>
        <v>-0.2486272614</v>
      </c>
      <c r="AB339" s="31">
        <f t="shared" si="18"/>
        <v>1.535436635</v>
      </c>
      <c r="AC339" s="31">
        <f t="shared" si="19"/>
        <v>-0.5490577169</v>
      </c>
      <c r="AD339" s="31">
        <f t="shared" si="20"/>
        <v>-0.6615086919</v>
      </c>
      <c r="AE339" s="31">
        <f t="shared" si="21"/>
        <v>1.303349743</v>
      </c>
      <c r="AF339" s="31">
        <f t="shared" si="22"/>
        <v>-0.6322112023</v>
      </c>
      <c r="AG339" s="23"/>
    </row>
    <row r="340">
      <c r="A340" s="29">
        <v>5012.0</v>
      </c>
      <c r="B340" s="30">
        <v>1644.0</v>
      </c>
      <c r="C340" s="14">
        <v>3.0</v>
      </c>
      <c r="D340" s="15">
        <v>2.0</v>
      </c>
      <c r="E340" s="16">
        <v>11.0</v>
      </c>
      <c r="F340" s="17">
        <v>22.0</v>
      </c>
      <c r="G340" s="18">
        <v>89.0</v>
      </c>
      <c r="H340" s="19">
        <v>10.0</v>
      </c>
      <c r="I340" s="20">
        <v>11.0</v>
      </c>
      <c r="J340" s="21">
        <v>17.0</v>
      </c>
      <c r="K340" s="22">
        <v>9.0</v>
      </c>
      <c r="L340" s="75">
        <f t="shared" si="2"/>
        <v>0.7356321839</v>
      </c>
      <c r="M340" s="62">
        <f t="shared" si="3"/>
        <v>89</v>
      </c>
      <c r="N340" s="63">
        <f t="shared" si="4"/>
        <v>89</v>
      </c>
      <c r="O340" s="63">
        <f t="shared" si="5"/>
        <v>14</v>
      </c>
      <c r="P340" s="63">
        <f t="shared" si="6"/>
        <v>32</v>
      </c>
      <c r="Q340" s="63">
        <f t="shared" si="7"/>
        <v>39</v>
      </c>
      <c r="R340" s="65">
        <f t="shared" si="8"/>
        <v>0.6956521739</v>
      </c>
      <c r="S340" s="65">
        <f t="shared" si="9"/>
        <v>0.6954022989</v>
      </c>
      <c r="T340" s="66">
        <f t="shared" si="10"/>
        <v>0.6953125</v>
      </c>
      <c r="U340" s="23">
        <f t="shared" si="11"/>
        <v>0.7356321839</v>
      </c>
      <c r="V340" s="27">
        <f t="shared" si="12"/>
        <v>0.6955715834</v>
      </c>
      <c r="W340" s="27">
        <f t="shared" si="13"/>
        <v>1.067754483</v>
      </c>
      <c r="X340" s="27">
        <f t="shared" si="14"/>
        <v>-0.381945024</v>
      </c>
      <c r="Y340" s="27">
        <f t="shared" si="15"/>
        <v>-0.3198858635</v>
      </c>
      <c r="Z340" s="27">
        <f t="shared" si="16"/>
        <v>0.6305152488</v>
      </c>
      <c r="AA340" s="27">
        <f t="shared" si="17"/>
        <v>-0.3059381349</v>
      </c>
      <c r="AB340" s="31">
        <f t="shared" si="18"/>
        <v>1.535076029</v>
      </c>
      <c r="AC340" s="31">
        <f t="shared" si="19"/>
        <v>-0.5494184044</v>
      </c>
      <c r="AD340" s="31">
        <f t="shared" si="20"/>
        <v>-0.6620250264</v>
      </c>
      <c r="AE340" s="31">
        <f t="shared" si="21"/>
        <v>1.302833251</v>
      </c>
      <c r="AF340" s="31">
        <f t="shared" si="22"/>
        <v>-0.6327278456</v>
      </c>
      <c r="AG340" s="23"/>
    </row>
    <row r="341">
      <c r="A341" s="29">
        <v>5013.0</v>
      </c>
      <c r="B341" s="30">
        <v>2027.0</v>
      </c>
      <c r="C341" s="14">
        <v>0.0</v>
      </c>
      <c r="D341" s="15">
        <v>8.0</v>
      </c>
      <c r="E341" s="16">
        <v>5.0</v>
      </c>
      <c r="F341" s="17">
        <v>21.0</v>
      </c>
      <c r="G341" s="18">
        <v>71.0</v>
      </c>
      <c r="H341" s="19">
        <v>14.0</v>
      </c>
      <c r="I341" s="20">
        <v>7.0</v>
      </c>
      <c r="J341" s="21">
        <v>14.0</v>
      </c>
      <c r="K341" s="22">
        <v>10.0</v>
      </c>
      <c r="L341" s="75">
        <f t="shared" si="2"/>
        <v>0.6466666667</v>
      </c>
      <c r="M341" s="62">
        <f t="shared" si="3"/>
        <v>71</v>
      </c>
      <c r="N341" s="63">
        <f t="shared" si="4"/>
        <v>71</v>
      </c>
      <c r="O341" s="63">
        <f t="shared" si="5"/>
        <v>18</v>
      </c>
      <c r="P341" s="63">
        <f t="shared" si="6"/>
        <v>35</v>
      </c>
      <c r="Q341" s="63">
        <f t="shared" si="7"/>
        <v>26</v>
      </c>
      <c r="R341" s="65">
        <f t="shared" si="8"/>
        <v>0.6603773585</v>
      </c>
      <c r="S341" s="65">
        <f t="shared" si="9"/>
        <v>0.7066666667</v>
      </c>
      <c r="T341" s="66">
        <f t="shared" si="10"/>
        <v>0.7319587629</v>
      </c>
      <c r="U341" s="23">
        <f t="shared" si="11"/>
        <v>0.6466666667</v>
      </c>
      <c r="V341" s="27">
        <f t="shared" si="12"/>
        <v>0.7297513895</v>
      </c>
      <c r="W341" s="27">
        <f t="shared" si="13"/>
        <v>1.08505034</v>
      </c>
      <c r="X341" s="27">
        <f t="shared" si="14"/>
        <v>-0.3625775287</v>
      </c>
      <c r="Y341" s="27">
        <f t="shared" si="15"/>
        <v>-0.3303330417</v>
      </c>
      <c r="Z341" s="27">
        <f t="shared" si="16"/>
        <v>0.6082387803</v>
      </c>
      <c r="AA341" s="27">
        <f t="shared" si="17"/>
        <v>-0.2756980351</v>
      </c>
      <c r="AB341" s="31">
        <f t="shared" si="18"/>
        <v>1.538572237</v>
      </c>
      <c r="AC341" s="31">
        <f t="shared" si="19"/>
        <v>-0.545703378</v>
      </c>
      <c r="AD341" s="31">
        <f t="shared" si="20"/>
        <v>-0.6570690224</v>
      </c>
      <c r="AE341" s="31">
        <f t="shared" si="21"/>
        <v>1.308098901</v>
      </c>
      <c r="AF341" s="31">
        <f t="shared" si="22"/>
        <v>-0.6271308316</v>
      </c>
      <c r="AG341" s="23"/>
    </row>
    <row r="342">
      <c r="A342" s="29">
        <v>5017.0</v>
      </c>
      <c r="B342" s="30">
        <v>2059.0</v>
      </c>
      <c r="C342" s="14">
        <v>14.0</v>
      </c>
      <c r="D342" s="15">
        <v>8.0</v>
      </c>
      <c r="E342" s="16">
        <v>18.0</v>
      </c>
      <c r="F342" s="17">
        <v>23.0</v>
      </c>
      <c r="G342" s="18">
        <v>106.0</v>
      </c>
      <c r="H342" s="19">
        <v>27.0</v>
      </c>
      <c r="I342" s="20">
        <v>15.0</v>
      </c>
      <c r="J342" s="21">
        <v>13.0</v>
      </c>
      <c r="K342" s="22">
        <v>25.0</v>
      </c>
      <c r="L342" s="75">
        <f t="shared" si="2"/>
        <v>0.6104417671</v>
      </c>
      <c r="M342" s="62">
        <f t="shared" si="3"/>
        <v>103</v>
      </c>
      <c r="N342" s="63">
        <f t="shared" si="4"/>
        <v>106</v>
      </c>
      <c r="O342" s="63">
        <f t="shared" si="5"/>
        <v>47</v>
      </c>
      <c r="P342" s="63">
        <f t="shared" si="6"/>
        <v>50</v>
      </c>
      <c r="Q342" s="63">
        <f t="shared" si="7"/>
        <v>46</v>
      </c>
      <c r="R342" s="65">
        <f t="shared" si="8"/>
        <v>0.5154639175</v>
      </c>
      <c r="S342" s="65">
        <f t="shared" si="9"/>
        <v>0.6265060241</v>
      </c>
      <c r="T342" s="66">
        <f t="shared" si="10"/>
        <v>0.6973684211</v>
      </c>
      <c r="U342" s="23">
        <f t="shared" si="11"/>
        <v>0.6104417671</v>
      </c>
      <c r="V342" s="27">
        <f t="shared" si="12"/>
        <v>0.6773203461</v>
      </c>
      <c r="W342" s="27">
        <f t="shared" si="13"/>
        <v>0.9619677945</v>
      </c>
      <c r="X342" s="27">
        <f t="shared" si="14"/>
        <v>-0.2830133876</v>
      </c>
      <c r="Y342" s="27">
        <f t="shared" si="15"/>
        <v>-0.2596410199</v>
      </c>
      <c r="Z342" s="27">
        <f t="shared" si="16"/>
        <v>0.4209115537</v>
      </c>
      <c r="AA342" s="27">
        <f t="shared" si="17"/>
        <v>-0.1679754687</v>
      </c>
      <c r="AB342" s="31">
        <f t="shared" si="18"/>
        <v>1.567448407</v>
      </c>
      <c r="AC342" s="31">
        <f t="shared" si="19"/>
        <v>-0.5101527066</v>
      </c>
      <c r="AD342" s="31">
        <f t="shared" si="20"/>
        <v>-0.6104126471</v>
      </c>
      <c r="AE342" s="31">
        <f t="shared" si="21"/>
        <v>1.36544845</v>
      </c>
      <c r="AF342" s="31">
        <f t="shared" si="22"/>
        <v>-0.5567395391</v>
      </c>
      <c r="AG342" s="23"/>
    </row>
    <row r="343">
      <c r="A343" s="29">
        <v>5018.0</v>
      </c>
      <c r="B343" s="30">
        <v>1342.0</v>
      </c>
      <c r="C343" s="14">
        <v>0.0</v>
      </c>
      <c r="D343" s="15">
        <v>6.0</v>
      </c>
      <c r="E343" s="16">
        <v>9.0</v>
      </c>
      <c r="F343" s="17">
        <v>23.0</v>
      </c>
      <c r="G343" s="18">
        <v>83.0</v>
      </c>
      <c r="H343" s="19">
        <v>16.0</v>
      </c>
      <c r="I343" s="20">
        <v>14.0</v>
      </c>
      <c r="J343" s="21">
        <v>11.0</v>
      </c>
      <c r="K343" s="22">
        <v>4.0</v>
      </c>
      <c r="L343" s="75">
        <f t="shared" si="2"/>
        <v>0.7048192771</v>
      </c>
      <c r="M343" s="62">
        <f t="shared" si="3"/>
        <v>83</v>
      </c>
      <c r="N343" s="63">
        <f t="shared" si="4"/>
        <v>83</v>
      </c>
      <c r="O343" s="63">
        <f t="shared" si="5"/>
        <v>10</v>
      </c>
      <c r="P343" s="63">
        <f t="shared" si="6"/>
        <v>39</v>
      </c>
      <c r="Q343" s="63">
        <f t="shared" si="7"/>
        <v>34</v>
      </c>
      <c r="R343" s="65">
        <f t="shared" si="8"/>
        <v>0.7959183673</v>
      </c>
      <c r="S343" s="65">
        <f t="shared" si="9"/>
        <v>0.734939759</v>
      </c>
      <c r="T343" s="66">
        <f t="shared" si="10"/>
        <v>0.7094017094</v>
      </c>
      <c r="U343" s="23">
        <f t="shared" si="11"/>
        <v>0.7048192771</v>
      </c>
      <c r="V343" s="27">
        <f t="shared" si="12"/>
        <v>0.701166008</v>
      </c>
      <c r="W343" s="27">
        <f t="shared" si="13"/>
        <v>1.12846222</v>
      </c>
      <c r="X343" s="27">
        <f t="shared" si="14"/>
        <v>-0.4369957736</v>
      </c>
      <c r="Y343" s="27">
        <f t="shared" si="15"/>
        <v>-0.3572944656</v>
      </c>
      <c r="Z343" s="27">
        <f t="shared" si="16"/>
        <v>0.7624082643</v>
      </c>
      <c r="AA343" s="27">
        <f t="shared" si="17"/>
        <v>-0.4004851116</v>
      </c>
      <c r="AB343" s="31">
        <f t="shared" si="18"/>
        <v>1.546654549</v>
      </c>
      <c r="AC343" s="31">
        <f t="shared" si="19"/>
        <v>-0.5386985523</v>
      </c>
      <c r="AD343" s="31">
        <f t="shared" si="20"/>
        <v>-0.6462418239</v>
      </c>
      <c r="AE343" s="31">
        <f t="shared" si="21"/>
        <v>1.317448091</v>
      </c>
      <c r="AF343" s="31">
        <f t="shared" si="22"/>
        <v>-0.6191918698</v>
      </c>
      <c r="AG343" s="23"/>
    </row>
    <row r="344">
      <c r="A344" s="29">
        <v>5022.0</v>
      </c>
      <c r="B344" s="30">
        <v>1827.0</v>
      </c>
      <c r="C344" s="14">
        <v>2.0</v>
      </c>
      <c r="D344" s="15">
        <v>0.0</v>
      </c>
      <c r="E344" s="16">
        <v>1.0</v>
      </c>
      <c r="F344" s="17">
        <v>21.0</v>
      </c>
      <c r="G344" s="18">
        <v>73.0</v>
      </c>
      <c r="H344" s="19">
        <v>11.0</v>
      </c>
      <c r="I344" s="20">
        <v>2.0</v>
      </c>
      <c r="J344" s="21">
        <v>12.0</v>
      </c>
      <c r="K344" s="22">
        <v>4.0</v>
      </c>
      <c r="L344" s="75">
        <f t="shared" si="2"/>
        <v>0.6984126984</v>
      </c>
      <c r="M344" s="62">
        <f t="shared" si="3"/>
        <v>73</v>
      </c>
      <c r="N344" s="63">
        <f t="shared" si="4"/>
        <v>73</v>
      </c>
      <c r="O344" s="63">
        <f t="shared" si="5"/>
        <v>6</v>
      </c>
      <c r="P344" s="63">
        <f t="shared" si="6"/>
        <v>32</v>
      </c>
      <c r="Q344" s="63">
        <f t="shared" si="7"/>
        <v>15</v>
      </c>
      <c r="R344" s="65">
        <f t="shared" si="8"/>
        <v>0.8421052632</v>
      </c>
      <c r="S344" s="65">
        <f t="shared" si="9"/>
        <v>0.8333333333</v>
      </c>
      <c r="T344" s="66">
        <f t="shared" si="10"/>
        <v>0.8295454545</v>
      </c>
      <c r="U344" s="23">
        <f t="shared" si="11"/>
        <v>0.6984126984</v>
      </c>
      <c r="V344" s="27">
        <f t="shared" si="12"/>
        <v>0.8292203245</v>
      </c>
      <c r="W344" s="27">
        <f t="shared" si="13"/>
        <v>1.279540496</v>
      </c>
      <c r="X344" s="27">
        <f t="shared" si="14"/>
        <v>-0.4623545027</v>
      </c>
      <c r="Y344" s="27">
        <f t="shared" si="15"/>
        <v>-0.4593675486</v>
      </c>
      <c r="Z344" s="27">
        <f t="shared" si="16"/>
        <v>0.9146447825</v>
      </c>
      <c r="AA344" s="27">
        <f t="shared" si="17"/>
        <v>-0.4483137766</v>
      </c>
      <c r="AB344" s="31">
        <f t="shared" si="18"/>
        <v>1.535838751</v>
      </c>
      <c r="AC344" s="31">
        <f t="shared" si="19"/>
        <v>-0.5486598801</v>
      </c>
      <c r="AD344" s="31">
        <f t="shared" si="20"/>
        <v>-0.6610210828</v>
      </c>
      <c r="AE344" s="31">
        <f t="shared" si="21"/>
        <v>1.303832125</v>
      </c>
      <c r="AF344" s="31">
        <f t="shared" si="22"/>
        <v>-0.6317339899</v>
      </c>
      <c r="AG344" s="23"/>
    </row>
    <row r="345">
      <c r="A345" s="29">
        <v>5023.0</v>
      </c>
      <c r="B345" s="30">
        <v>2227.0</v>
      </c>
      <c r="C345" s="14">
        <v>27.0</v>
      </c>
      <c r="D345" s="15">
        <v>19.0</v>
      </c>
      <c r="E345" s="16">
        <v>57.0</v>
      </c>
      <c r="F345" s="17">
        <v>34.0</v>
      </c>
      <c r="G345" s="18">
        <v>127.0</v>
      </c>
      <c r="H345" s="19">
        <v>33.0</v>
      </c>
      <c r="I345" s="20">
        <v>40.0</v>
      </c>
      <c r="J345" s="21">
        <v>54.0</v>
      </c>
      <c r="K345" s="22">
        <v>51.0</v>
      </c>
      <c r="L345" s="75">
        <f t="shared" si="2"/>
        <v>0.628959276</v>
      </c>
      <c r="M345" s="62">
        <f t="shared" si="3"/>
        <v>127</v>
      </c>
      <c r="N345" s="63">
        <f t="shared" si="4"/>
        <v>127</v>
      </c>
      <c r="O345" s="63">
        <f t="shared" si="5"/>
        <v>97</v>
      </c>
      <c r="P345" s="63">
        <f t="shared" si="6"/>
        <v>67</v>
      </c>
      <c r="Q345" s="63">
        <f t="shared" si="7"/>
        <v>151</v>
      </c>
      <c r="R345" s="65">
        <f t="shared" si="8"/>
        <v>0.4085365854</v>
      </c>
      <c r="S345" s="65">
        <f t="shared" si="9"/>
        <v>0.4389140271</v>
      </c>
      <c r="T345" s="66">
        <f t="shared" si="10"/>
        <v>0.4568345324</v>
      </c>
      <c r="U345" s="23">
        <f t="shared" si="11"/>
        <v>0.628959276</v>
      </c>
      <c r="V345" s="27">
        <f t="shared" si="12"/>
        <v>0.4554584493</v>
      </c>
      <c r="W345" s="27">
        <f t="shared" si="13"/>
        <v>0.6739299263</v>
      </c>
      <c r="X345" s="27">
        <f t="shared" si="14"/>
        <v>-0.2243053666</v>
      </c>
      <c r="Y345" s="27">
        <f t="shared" si="15"/>
        <v>-0.1274329465</v>
      </c>
      <c r="Z345" s="27">
        <f t="shared" si="16"/>
        <v>0.2337102397</v>
      </c>
      <c r="AA345" s="27">
        <f t="shared" si="17"/>
        <v>-0.1055142778</v>
      </c>
      <c r="AB345" s="31">
        <f t="shared" si="18"/>
        <v>1.538583795</v>
      </c>
      <c r="AC345" s="31">
        <f t="shared" si="19"/>
        <v>-0.5456776491</v>
      </c>
      <c r="AD345" s="31">
        <f t="shared" si="20"/>
        <v>-0.6543461862</v>
      </c>
      <c r="AE345" s="31">
        <f t="shared" si="21"/>
        <v>1.311043035</v>
      </c>
      <c r="AF345" s="31">
        <f t="shared" si="22"/>
        <v>-0.623947624</v>
      </c>
      <c r="AG345" s="23"/>
    </row>
    <row r="346">
      <c r="A346" s="29">
        <v>5024.0</v>
      </c>
      <c r="B346" s="30">
        <v>2199.0</v>
      </c>
      <c r="C346" s="14">
        <v>32.0</v>
      </c>
      <c r="D346" s="15">
        <v>16.0</v>
      </c>
      <c r="E346" s="16">
        <v>51.0</v>
      </c>
      <c r="F346" s="17">
        <v>36.0</v>
      </c>
      <c r="G346" s="18">
        <v>113.0</v>
      </c>
      <c r="H346" s="19">
        <v>20.0</v>
      </c>
      <c r="I346" s="20">
        <v>62.0</v>
      </c>
      <c r="J346" s="21">
        <v>94.0</v>
      </c>
      <c r="K346" s="22">
        <v>60.0</v>
      </c>
      <c r="L346" s="75">
        <f t="shared" si="2"/>
        <v>0.6611570248</v>
      </c>
      <c r="M346" s="62">
        <f t="shared" si="3"/>
        <v>113</v>
      </c>
      <c r="N346" s="63">
        <f t="shared" si="4"/>
        <v>113</v>
      </c>
      <c r="O346" s="63">
        <f t="shared" si="5"/>
        <v>108</v>
      </c>
      <c r="P346" s="63">
        <f t="shared" si="6"/>
        <v>56</v>
      </c>
      <c r="Q346" s="63">
        <f t="shared" si="7"/>
        <v>207</v>
      </c>
      <c r="R346" s="65">
        <f t="shared" si="8"/>
        <v>0.3414634146</v>
      </c>
      <c r="S346" s="65">
        <f t="shared" si="9"/>
        <v>0.3491735537</v>
      </c>
      <c r="T346" s="66">
        <f t="shared" si="10"/>
        <v>0.353125</v>
      </c>
      <c r="U346" s="23">
        <f t="shared" si="11"/>
        <v>0.6611570248</v>
      </c>
      <c r="V346" s="27">
        <f t="shared" si="12"/>
        <v>0.35476834</v>
      </c>
      <c r="W346" s="27">
        <f t="shared" si="13"/>
        <v>0.5361380425</v>
      </c>
      <c r="X346" s="27">
        <f t="shared" si="14"/>
        <v>-0.1874791124</v>
      </c>
      <c r="Y346" s="27">
        <f t="shared" si="15"/>
        <v>-0.08065020764</v>
      </c>
      <c r="Z346" s="27">
        <f t="shared" si="16"/>
        <v>0.1554006559</v>
      </c>
      <c r="AA346" s="27">
        <f t="shared" si="17"/>
        <v>-0.07371191249</v>
      </c>
      <c r="AB346" s="31">
        <f t="shared" si="18"/>
        <v>1.530742225</v>
      </c>
      <c r="AC346" s="31">
        <f t="shared" si="19"/>
        <v>-0.5538586107</v>
      </c>
      <c r="AD346" s="31">
        <f t="shared" si="20"/>
        <v>-0.6749678689</v>
      </c>
      <c r="AE346" s="31">
        <f t="shared" si="21"/>
        <v>1.289585873</v>
      </c>
      <c r="AF346" s="31">
        <f t="shared" si="22"/>
        <v>-0.6462866301</v>
      </c>
      <c r="AG346" s="23"/>
    </row>
    <row r="347">
      <c r="A347" s="29">
        <v>5025.0</v>
      </c>
      <c r="B347" s="30">
        <v>2539.0</v>
      </c>
      <c r="C347" s="14">
        <v>36.0</v>
      </c>
      <c r="D347" s="15">
        <v>21.0</v>
      </c>
      <c r="E347" s="16">
        <v>42.0</v>
      </c>
      <c r="F347" s="17">
        <v>45.0</v>
      </c>
      <c r="G347" s="18">
        <v>146.0</v>
      </c>
      <c r="H347" s="19">
        <v>36.0</v>
      </c>
      <c r="I347" s="20">
        <v>45.0</v>
      </c>
      <c r="J347" s="21">
        <v>42.0</v>
      </c>
      <c r="K347" s="22">
        <v>41.0</v>
      </c>
      <c r="L347" s="75">
        <f t="shared" si="2"/>
        <v>0.6057268722</v>
      </c>
      <c r="M347" s="62">
        <f t="shared" si="3"/>
        <v>145</v>
      </c>
      <c r="N347" s="63">
        <f t="shared" si="4"/>
        <v>146</v>
      </c>
      <c r="O347" s="63">
        <f t="shared" si="5"/>
        <v>98</v>
      </c>
      <c r="P347" s="63">
        <f t="shared" si="6"/>
        <v>81</v>
      </c>
      <c r="Q347" s="63">
        <f t="shared" si="7"/>
        <v>129</v>
      </c>
      <c r="R347" s="65">
        <f t="shared" si="8"/>
        <v>0.4525139665</v>
      </c>
      <c r="S347" s="65">
        <f t="shared" si="9"/>
        <v>0.5</v>
      </c>
      <c r="T347" s="66">
        <f t="shared" si="10"/>
        <v>0.5309090909</v>
      </c>
      <c r="U347" s="23">
        <f t="shared" si="11"/>
        <v>0.6057268722</v>
      </c>
      <c r="V347" s="27">
        <f t="shared" si="12"/>
        <v>0.5244148286</v>
      </c>
      <c r="W347" s="27">
        <f t="shared" si="13"/>
        <v>0.7677242975</v>
      </c>
      <c r="X347" s="27">
        <f t="shared" si="14"/>
        <v>-0.2484509706</v>
      </c>
      <c r="Y347" s="27">
        <f t="shared" si="15"/>
        <v>-0.1653723175</v>
      </c>
      <c r="Z347" s="27">
        <f t="shared" si="16"/>
        <v>0.2948962961</v>
      </c>
      <c r="AA347" s="27">
        <f t="shared" si="17"/>
        <v>-0.1294533511</v>
      </c>
      <c r="AB347" s="31">
        <f t="shared" si="18"/>
        <v>1.54843712</v>
      </c>
      <c r="AC347" s="31">
        <f t="shared" si="19"/>
        <v>-0.5346944541</v>
      </c>
      <c r="AD347" s="31">
        <f t="shared" si="20"/>
        <v>-0.6355122209</v>
      </c>
      <c r="AE347" s="31">
        <f t="shared" si="21"/>
        <v>1.332071851</v>
      </c>
      <c r="AF347" s="31">
        <f t="shared" si="22"/>
        <v>-0.6004773913</v>
      </c>
      <c r="AG347" s="23"/>
    </row>
    <row r="348">
      <c r="A348" s="29">
        <v>5029.0</v>
      </c>
      <c r="B348" s="30">
        <v>1646.0</v>
      </c>
      <c r="C348" s="14">
        <v>0.0</v>
      </c>
      <c r="D348" s="15">
        <v>3.0</v>
      </c>
      <c r="E348" s="16">
        <v>8.0</v>
      </c>
      <c r="F348" s="17">
        <v>17.0</v>
      </c>
      <c r="G348" s="18">
        <v>88.0</v>
      </c>
      <c r="H348" s="19">
        <v>21.0</v>
      </c>
      <c r="I348" s="20">
        <v>15.0</v>
      </c>
      <c r="J348" s="21">
        <v>19.0</v>
      </c>
      <c r="K348" s="22">
        <v>18.0</v>
      </c>
      <c r="L348" s="75">
        <f t="shared" si="2"/>
        <v>0.6878306878</v>
      </c>
      <c r="M348" s="62">
        <f t="shared" si="3"/>
        <v>88</v>
      </c>
      <c r="N348" s="63">
        <f t="shared" si="4"/>
        <v>88</v>
      </c>
      <c r="O348" s="63">
        <f t="shared" si="5"/>
        <v>21</v>
      </c>
      <c r="P348" s="63">
        <f t="shared" si="6"/>
        <v>38</v>
      </c>
      <c r="Q348" s="63">
        <f t="shared" si="7"/>
        <v>42</v>
      </c>
      <c r="R348" s="65">
        <f t="shared" si="8"/>
        <v>0.6440677966</v>
      </c>
      <c r="S348" s="65">
        <f t="shared" si="9"/>
        <v>0.6666666667</v>
      </c>
      <c r="T348" s="66">
        <f t="shared" si="10"/>
        <v>0.6769230769</v>
      </c>
      <c r="U348" s="23">
        <f t="shared" si="11"/>
        <v>0.6878306878</v>
      </c>
      <c r="V348" s="27">
        <f t="shared" si="12"/>
        <v>0.6784756124</v>
      </c>
      <c r="W348" s="27">
        <f t="shared" si="13"/>
        <v>1.023632397</v>
      </c>
      <c r="X348" s="27">
        <f t="shared" si="14"/>
        <v>-0.3536228294</v>
      </c>
      <c r="Y348" s="27">
        <f t="shared" si="15"/>
        <v>-0.2939952311</v>
      </c>
      <c r="Z348" s="27">
        <f t="shared" si="16"/>
        <v>0.5596385872</v>
      </c>
      <c r="AA348" s="27">
        <f t="shared" si="17"/>
        <v>-0.2622481851</v>
      </c>
      <c r="AB348" s="31">
        <f t="shared" si="18"/>
        <v>1.533119792</v>
      </c>
      <c r="AC348" s="31">
        <f t="shared" si="19"/>
        <v>-0.5514564876</v>
      </c>
      <c r="AD348" s="31">
        <f t="shared" si="20"/>
        <v>-0.6649824748</v>
      </c>
      <c r="AE348" s="31">
        <f t="shared" si="21"/>
        <v>1.299753042</v>
      </c>
      <c r="AF348" s="31">
        <f t="shared" si="22"/>
        <v>-0.6359351166</v>
      </c>
      <c r="AG348" s="23"/>
    </row>
    <row r="349">
      <c r="A349" s="29">
        <v>5030.0</v>
      </c>
      <c r="B349" s="30">
        <v>2183.0</v>
      </c>
      <c r="C349" s="14">
        <v>6.0</v>
      </c>
      <c r="D349" s="15">
        <v>9.0</v>
      </c>
      <c r="E349" s="16">
        <v>10.0</v>
      </c>
      <c r="F349" s="17">
        <v>42.0</v>
      </c>
      <c r="G349" s="18">
        <v>145.0</v>
      </c>
      <c r="H349" s="19">
        <v>21.0</v>
      </c>
      <c r="I349" s="20">
        <v>15.0</v>
      </c>
      <c r="J349" s="21">
        <v>40.0</v>
      </c>
      <c r="K349" s="22">
        <v>7.0</v>
      </c>
      <c r="L349" s="75">
        <f t="shared" si="2"/>
        <v>0.7118644068</v>
      </c>
      <c r="M349" s="62">
        <f t="shared" si="3"/>
        <v>145</v>
      </c>
      <c r="N349" s="63">
        <f t="shared" si="4"/>
        <v>145</v>
      </c>
      <c r="O349" s="63">
        <f t="shared" si="5"/>
        <v>22</v>
      </c>
      <c r="P349" s="63">
        <f t="shared" si="6"/>
        <v>63</v>
      </c>
      <c r="Q349" s="63">
        <f t="shared" si="7"/>
        <v>65</v>
      </c>
      <c r="R349" s="65">
        <f t="shared" si="8"/>
        <v>0.7411764706</v>
      </c>
      <c r="S349" s="65">
        <f t="shared" si="9"/>
        <v>0.7050847458</v>
      </c>
      <c r="T349" s="66">
        <f t="shared" si="10"/>
        <v>0.6904761905</v>
      </c>
      <c r="U349" s="23">
        <f t="shared" si="11"/>
        <v>0.7118644068</v>
      </c>
      <c r="V349" s="27">
        <f t="shared" si="12"/>
        <v>0.6857367236</v>
      </c>
      <c r="W349" s="27">
        <f t="shared" si="13"/>
        <v>1.082621382</v>
      </c>
      <c r="X349" s="27">
        <f t="shared" si="14"/>
        <v>-0.4069399557</v>
      </c>
      <c r="Y349" s="27">
        <f t="shared" si="15"/>
        <v>-0.3288557515</v>
      </c>
      <c r="Z349" s="27">
        <f t="shared" si="16"/>
        <v>0.6811304068</v>
      </c>
      <c r="AA349" s="27">
        <f t="shared" si="17"/>
        <v>-0.3472902324</v>
      </c>
      <c r="AB349" s="31">
        <f t="shared" si="18"/>
        <v>1.542170435</v>
      </c>
      <c r="AC349" s="31">
        <f t="shared" si="19"/>
        <v>-0.5426514532</v>
      </c>
      <c r="AD349" s="31">
        <f t="shared" si="20"/>
        <v>-0.651955891</v>
      </c>
      <c r="AE349" s="31">
        <f t="shared" si="21"/>
        <v>1.312437964</v>
      </c>
      <c r="AF349" s="31">
        <f t="shared" si="22"/>
        <v>-0.6235649486</v>
      </c>
      <c r="AG349" s="23"/>
    </row>
    <row r="350">
      <c r="A350" s="29">
        <v>5031.0</v>
      </c>
      <c r="B350" s="30">
        <v>2250.0</v>
      </c>
      <c r="C350" s="14">
        <v>5.0</v>
      </c>
      <c r="D350" s="15">
        <v>4.0</v>
      </c>
      <c r="E350" s="16">
        <v>5.0</v>
      </c>
      <c r="F350" s="17">
        <v>31.0</v>
      </c>
      <c r="G350" s="18">
        <v>106.0</v>
      </c>
      <c r="H350" s="19">
        <v>25.0</v>
      </c>
      <c r="I350" s="20">
        <v>6.0</v>
      </c>
      <c r="J350" s="21">
        <v>9.0</v>
      </c>
      <c r="K350" s="22">
        <v>10.0</v>
      </c>
      <c r="L350" s="75">
        <f t="shared" si="2"/>
        <v>0.6268656716</v>
      </c>
      <c r="M350" s="62">
        <f t="shared" si="3"/>
        <v>106</v>
      </c>
      <c r="N350" s="63">
        <f t="shared" si="4"/>
        <v>106</v>
      </c>
      <c r="O350" s="63">
        <f t="shared" si="5"/>
        <v>19</v>
      </c>
      <c r="P350" s="63">
        <f t="shared" si="6"/>
        <v>56</v>
      </c>
      <c r="Q350" s="63">
        <f t="shared" si="7"/>
        <v>20</v>
      </c>
      <c r="R350" s="65">
        <f t="shared" si="8"/>
        <v>0.7466666667</v>
      </c>
      <c r="S350" s="65">
        <f t="shared" si="9"/>
        <v>0.8059701493</v>
      </c>
      <c r="T350" s="66">
        <f t="shared" si="10"/>
        <v>0.8412698413</v>
      </c>
      <c r="U350" s="23">
        <f t="shared" si="11"/>
        <v>0.6268656716</v>
      </c>
      <c r="V350" s="27">
        <f t="shared" si="12"/>
        <v>0.8348482204</v>
      </c>
      <c r="W350" s="27">
        <f t="shared" si="13"/>
        <v>1.237525733</v>
      </c>
      <c r="X350" s="27">
        <f t="shared" si="14"/>
        <v>-0.4099543258</v>
      </c>
      <c r="Y350" s="27">
        <f t="shared" si="15"/>
        <v>-0.4296954135</v>
      </c>
      <c r="Z350" s="27">
        <f t="shared" si="16"/>
        <v>0.7843556809</v>
      </c>
      <c r="AA350" s="27">
        <f t="shared" si="17"/>
        <v>-0.3524543286</v>
      </c>
      <c r="AB350" s="31">
        <f t="shared" si="18"/>
        <v>1.543416162</v>
      </c>
      <c r="AC350" s="31">
        <f t="shared" si="19"/>
        <v>-0.540445587</v>
      </c>
      <c r="AD350" s="31">
        <f t="shared" si="20"/>
        <v>-0.6516035855</v>
      </c>
      <c r="AE350" s="31">
        <f t="shared" si="21"/>
        <v>1.314039663</v>
      </c>
      <c r="AF350" s="31">
        <f t="shared" si="22"/>
        <v>-0.6206741012</v>
      </c>
      <c r="AG350" s="23"/>
    </row>
    <row r="351">
      <c r="A351" s="29">
        <v>5037.0</v>
      </c>
      <c r="B351" s="30">
        <v>2518.0</v>
      </c>
      <c r="C351" s="14">
        <v>44.0</v>
      </c>
      <c r="D351" s="15">
        <v>30.0</v>
      </c>
      <c r="E351" s="16">
        <v>64.0</v>
      </c>
      <c r="F351" s="17">
        <v>32.0</v>
      </c>
      <c r="G351" s="18">
        <v>130.0</v>
      </c>
      <c r="H351" s="19">
        <v>29.0</v>
      </c>
      <c r="I351" s="20">
        <v>71.0</v>
      </c>
      <c r="J351" s="21">
        <v>83.0</v>
      </c>
      <c r="K351" s="22">
        <v>76.0</v>
      </c>
      <c r="L351" s="75">
        <f t="shared" si="2"/>
        <v>0.6225402504</v>
      </c>
      <c r="M351" s="62">
        <f t="shared" si="3"/>
        <v>129</v>
      </c>
      <c r="N351" s="63">
        <f t="shared" si="4"/>
        <v>130</v>
      </c>
      <c r="O351" s="63">
        <f t="shared" si="5"/>
        <v>150</v>
      </c>
      <c r="P351" s="63">
        <f t="shared" si="6"/>
        <v>61</v>
      </c>
      <c r="Q351" s="63">
        <f t="shared" si="7"/>
        <v>218</v>
      </c>
      <c r="R351" s="65">
        <f t="shared" si="8"/>
        <v>0.2890995261</v>
      </c>
      <c r="S351" s="65">
        <f t="shared" si="9"/>
        <v>0.3416815742</v>
      </c>
      <c r="T351" s="66">
        <f t="shared" si="10"/>
        <v>0.3735632184</v>
      </c>
      <c r="U351" s="23">
        <f t="shared" si="11"/>
        <v>0.6225402504</v>
      </c>
      <c r="V351" s="27">
        <f t="shared" si="12"/>
        <v>0.369659039</v>
      </c>
      <c r="W351" s="27">
        <f t="shared" si="13"/>
        <v>0.5246344931</v>
      </c>
      <c r="X351" s="27">
        <f t="shared" si="14"/>
        <v>-0.1587289303</v>
      </c>
      <c r="Y351" s="27">
        <f t="shared" si="15"/>
        <v>-0.07722642355</v>
      </c>
      <c r="Z351" s="27">
        <f t="shared" si="16"/>
        <v>0.128746747</v>
      </c>
      <c r="AA351" s="27">
        <f t="shared" si="17"/>
        <v>-0.05283772143</v>
      </c>
      <c r="AB351" s="31">
        <f t="shared" si="18"/>
        <v>1.546874963</v>
      </c>
      <c r="AC351" s="31">
        <f t="shared" si="19"/>
        <v>-0.5355413515</v>
      </c>
      <c r="AD351" s="31">
        <f t="shared" si="20"/>
        <v>-0.6280477009</v>
      </c>
      <c r="AE351" s="31">
        <f t="shared" si="21"/>
        <v>1.342892809</v>
      </c>
      <c r="AF351" s="31">
        <f t="shared" si="22"/>
        <v>-0.5854797702</v>
      </c>
      <c r="AG351" s="23"/>
    </row>
    <row r="352">
      <c r="A352" s="29">
        <v>5038.0</v>
      </c>
      <c r="B352" s="30">
        <v>1881.0</v>
      </c>
      <c r="C352" s="14">
        <v>4.0</v>
      </c>
      <c r="D352" s="15">
        <v>1.0</v>
      </c>
      <c r="E352" s="16">
        <v>9.0</v>
      </c>
      <c r="F352" s="17">
        <v>18.0</v>
      </c>
      <c r="G352" s="18">
        <v>59.0</v>
      </c>
      <c r="H352" s="19">
        <v>13.0</v>
      </c>
      <c r="I352" s="20">
        <v>11.0</v>
      </c>
      <c r="J352" s="21">
        <v>7.0</v>
      </c>
      <c r="K352" s="22">
        <v>10.0</v>
      </c>
      <c r="L352" s="75">
        <f t="shared" si="2"/>
        <v>0.6515151515</v>
      </c>
      <c r="M352" s="62">
        <f t="shared" si="3"/>
        <v>59</v>
      </c>
      <c r="N352" s="63">
        <f t="shared" si="4"/>
        <v>59</v>
      </c>
      <c r="O352" s="63">
        <f t="shared" si="5"/>
        <v>15</v>
      </c>
      <c r="P352" s="63">
        <f t="shared" si="6"/>
        <v>31</v>
      </c>
      <c r="Q352" s="63">
        <f t="shared" si="7"/>
        <v>27</v>
      </c>
      <c r="R352" s="65">
        <f t="shared" si="8"/>
        <v>0.6739130435</v>
      </c>
      <c r="S352" s="65">
        <f t="shared" si="9"/>
        <v>0.6818181818</v>
      </c>
      <c r="T352" s="66">
        <f t="shared" si="10"/>
        <v>0.6860465116</v>
      </c>
      <c r="U352" s="23">
        <f t="shared" si="11"/>
        <v>0.6515151515</v>
      </c>
      <c r="V352" s="27">
        <f t="shared" si="12"/>
        <v>0.6862120643</v>
      </c>
      <c r="W352" s="27">
        <f t="shared" si="13"/>
        <v>1.046896769</v>
      </c>
      <c r="X352" s="27">
        <f t="shared" si="14"/>
        <v>-0.370009242</v>
      </c>
      <c r="Y352" s="27">
        <f t="shared" si="15"/>
        <v>-0.3075105077</v>
      </c>
      <c r="Z352" s="27">
        <f t="shared" si="16"/>
        <v>0.5988799397</v>
      </c>
      <c r="AA352" s="27">
        <f t="shared" si="17"/>
        <v>-0.2871157691</v>
      </c>
      <c r="AB352" s="31">
        <f t="shared" si="18"/>
        <v>1.535205784</v>
      </c>
      <c r="AC352" s="31">
        <f t="shared" si="19"/>
        <v>-0.5492916308</v>
      </c>
      <c r="AD352" s="31">
        <f t="shared" si="20"/>
        <v>-0.6618453922</v>
      </c>
      <c r="AE352" s="31">
        <f t="shared" si="21"/>
        <v>1.303008515</v>
      </c>
      <c r="AF352" s="31">
        <f t="shared" si="22"/>
        <v>-0.6325569999</v>
      </c>
      <c r="AG352" s="23"/>
    </row>
    <row r="353">
      <c r="A353" s="29">
        <v>5040.0</v>
      </c>
      <c r="B353" s="30">
        <v>2216.0</v>
      </c>
      <c r="C353" s="14">
        <v>5.0</v>
      </c>
      <c r="D353" s="15">
        <v>8.0</v>
      </c>
      <c r="E353" s="16">
        <v>7.0</v>
      </c>
      <c r="F353" s="17">
        <v>34.0</v>
      </c>
      <c r="G353" s="18">
        <v>97.0</v>
      </c>
      <c r="H353" s="19">
        <v>20.0</v>
      </c>
      <c r="I353" s="20">
        <v>9.0</v>
      </c>
      <c r="J353" s="21">
        <v>14.0</v>
      </c>
      <c r="K353" s="22">
        <v>16.0</v>
      </c>
      <c r="L353" s="75">
        <f t="shared" si="2"/>
        <v>0.6047619048</v>
      </c>
      <c r="M353" s="62">
        <f t="shared" si="3"/>
        <v>96</v>
      </c>
      <c r="N353" s="63">
        <f t="shared" si="4"/>
        <v>97</v>
      </c>
      <c r="O353" s="63">
        <f t="shared" si="5"/>
        <v>29</v>
      </c>
      <c r="P353" s="63">
        <f t="shared" si="6"/>
        <v>54</v>
      </c>
      <c r="Q353" s="63">
        <f t="shared" si="7"/>
        <v>30</v>
      </c>
      <c r="R353" s="65">
        <f t="shared" si="8"/>
        <v>0.6506024096</v>
      </c>
      <c r="S353" s="65">
        <f t="shared" si="9"/>
        <v>0.719047619</v>
      </c>
      <c r="T353" s="66">
        <f t="shared" si="10"/>
        <v>0.7637795276</v>
      </c>
      <c r="U353" s="23">
        <f t="shared" si="11"/>
        <v>0.6047619048</v>
      </c>
      <c r="V353" s="27">
        <f t="shared" si="12"/>
        <v>0.7520491326</v>
      </c>
      <c r="W353" s="27">
        <f t="shared" si="13"/>
        <v>1.104060656</v>
      </c>
      <c r="X353" s="27">
        <f t="shared" si="14"/>
        <v>-0.3572106324</v>
      </c>
      <c r="Y353" s="27">
        <f t="shared" si="15"/>
        <v>-0.3420094523</v>
      </c>
      <c r="Z353" s="27">
        <f t="shared" si="16"/>
        <v>0.6097343269</v>
      </c>
      <c r="AA353" s="27">
        <f t="shared" si="17"/>
        <v>-0.2675966402</v>
      </c>
      <c r="AB353" s="31">
        <f t="shared" si="18"/>
        <v>1.551762389</v>
      </c>
      <c r="AC353" s="31">
        <f t="shared" si="19"/>
        <v>-0.5310159205</v>
      </c>
      <c r="AD353" s="31">
        <f t="shared" si="20"/>
        <v>-0.6388012117</v>
      </c>
      <c r="AE353" s="31">
        <f t="shared" si="21"/>
        <v>1.328443721</v>
      </c>
      <c r="AF353" s="31">
        <f t="shared" si="22"/>
        <v>-0.6044796171</v>
      </c>
      <c r="AG353" s="23"/>
    </row>
    <row r="354">
      <c r="A354" s="29">
        <v>5044.0</v>
      </c>
      <c r="B354" s="30">
        <v>1255.0</v>
      </c>
      <c r="C354" s="14">
        <v>1.0</v>
      </c>
      <c r="D354" s="15">
        <v>2.0</v>
      </c>
      <c r="E354" s="16">
        <v>7.0</v>
      </c>
      <c r="F354" s="17">
        <v>11.0</v>
      </c>
      <c r="G354" s="18">
        <v>48.0</v>
      </c>
      <c r="H354" s="19">
        <v>12.0</v>
      </c>
      <c r="I354" s="20">
        <v>4.0</v>
      </c>
      <c r="J354" s="21">
        <v>12.0</v>
      </c>
      <c r="K354" s="22">
        <v>10.0</v>
      </c>
      <c r="L354" s="75">
        <f t="shared" si="2"/>
        <v>0.6635514019</v>
      </c>
      <c r="M354" s="62">
        <f t="shared" si="3"/>
        <v>48</v>
      </c>
      <c r="N354" s="63">
        <f t="shared" si="4"/>
        <v>48</v>
      </c>
      <c r="O354" s="63">
        <f t="shared" si="5"/>
        <v>13</v>
      </c>
      <c r="P354" s="63">
        <f t="shared" si="6"/>
        <v>23</v>
      </c>
      <c r="Q354" s="63">
        <f t="shared" si="7"/>
        <v>23</v>
      </c>
      <c r="R354" s="65">
        <f t="shared" si="8"/>
        <v>0.6388888889</v>
      </c>
      <c r="S354" s="65">
        <f t="shared" si="9"/>
        <v>0.6635514019</v>
      </c>
      <c r="T354" s="66">
        <f t="shared" si="10"/>
        <v>0.676056338</v>
      </c>
      <c r="U354" s="23">
        <f t="shared" si="11"/>
        <v>0.6635514019</v>
      </c>
      <c r="V354" s="27">
        <f t="shared" si="12"/>
        <v>0.6763833033</v>
      </c>
      <c r="W354" s="27">
        <f t="shared" si="13"/>
        <v>1.018849068</v>
      </c>
      <c r="X354" s="27">
        <f t="shared" si="14"/>
        <v>-0.350779371</v>
      </c>
      <c r="Y354" s="27">
        <f t="shared" si="15"/>
        <v>-0.2912540318</v>
      </c>
      <c r="Z354" s="27">
        <f t="shared" si="16"/>
        <v>0.5525444639</v>
      </c>
      <c r="AA354" s="27">
        <f t="shared" si="17"/>
        <v>-0.2580476996</v>
      </c>
      <c r="AB354" s="31">
        <f t="shared" si="18"/>
        <v>1.534955845</v>
      </c>
      <c r="AC354" s="31">
        <f t="shared" si="19"/>
        <v>-0.5495577437</v>
      </c>
      <c r="AD354" s="31">
        <f t="shared" si="20"/>
        <v>-0.6622318658</v>
      </c>
      <c r="AE354" s="31">
        <f t="shared" si="21"/>
        <v>1.302597553</v>
      </c>
      <c r="AF354" s="31">
        <f t="shared" si="22"/>
        <v>-0.632993508</v>
      </c>
      <c r="AG354" s="23"/>
    </row>
    <row r="355">
      <c r="A355" s="29">
        <v>5045.0</v>
      </c>
      <c r="B355" s="30">
        <v>1675.0</v>
      </c>
      <c r="C355" s="14">
        <v>4.0</v>
      </c>
      <c r="D355" s="15">
        <v>2.0</v>
      </c>
      <c r="E355" s="16">
        <v>14.0</v>
      </c>
      <c r="F355" s="17">
        <v>18.0</v>
      </c>
      <c r="G355" s="18">
        <v>62.0</v>
      </c>
      <c r="H355" s="19">
        <v>17.0</v>
      </c>
      <c r="I355" s="20">
        <v>5.0</v>
      </c>
      <c r="J355" s="21">
        <v>12.0</v>
      </c>
      <c r="K355" s="22">
        <v>16.0</v>
      </c>
      <c r="L355" s="75">
        <f t="shared" si="2"/>
        <v>0.62</v>
      </c>
      <c r="M355" s="62">
        <f t="shared" si="3"/>
        <v>62</v>
      </c>
      <c r="N355" s="63">
        <f t="shared" si="4"/>
        <v>62</v>
      </c>
      <c r="O355" s="63">
        <f t="shared" si="5"/>
        <v>22</v>
      </c>
      <c r="P355" s="63">
        <f t="shared" si="6"/>
        <v>35</v>
      </c>
      <c r="Q355" s="63">
        <f t="shared" si="7"/>
        <v>31</v>
      </c>
      <c r="R355" s="65">
        <f t="shared" si="8"/>
        <v>0.6140350877</v>
      </c>
      <c r="S355" s="65">
        <f t="shared" si="9"/>
        <v>0.6466666667</v>
      </c>
      <c r="T355" s="66">
        <f t="shared" si="10"/>
        <v>0.6666666667</v>
      </c>
      <c r="U355" s="23">
        <f t="shared" si="11"/>
        <v>0.62</v>
      </c>
      <c r="V355" s="27">
        <f t="shared" si="12"/>
        <v>0.663415926</v>
      </c>
      <c r="W355" s="27">
        <f t="shared" si="13"/>
        <v>0.9929234248</v>
      </c>
      <c r="X355" s="27">
        <f t="shared" si="14"/>
        <v>-0.3371334916</v>
      </c>
      <c r="Y355" s="27">
        <f t="shared" si="15"/>
        <v>-0.276620113</v>
      </c>
      <c r="Z355" s="27">
        <f t="shared" si="16"/>
        <v>0.5175365061</v>
      </c>
      <c r="AA355" s="27">
        <f t="shared" si="17"/>
        <v>-0.2383612744</v>
      </c>
      <c r="AB355" s="31">
        <f t="shared" si="18"/>
        <v>1.540475514</v>
      </c>
      <c r="AC355" s="31">
        <f t="shared" si="19"/>
        <v>-0.5437519087</v>
      </c>
      <c r="AD355" s="31">
        <f t="shared" si="20"/>
        <v>-0.6537156847</v>
      </c>
      <c r="AE355" s="31">
        <f t="shared" si="21"/>
        <v>1.311555511</v>
      </c>
      <c r="AF355" s="31">
        <f t="shared" si="22"/>
        <v>-0.6235707137</v>
      </c>
      <c r="AG355" s="23"/>
    </row>
    <row r="356">
      <c r="A356" s="29">
        <v>5046.0</v>
      </c>
      <c r="B356" s="30">
        <v>2067.0</v>
      </c>
      <c r="C356" s="14">
        <v>8.0</v>
      </c>
      <c r="D356" s="15">
        <v>9.0</v>
      </c>
      <c r="E356" s="16">
        <v>14.0</v>
      </c>
      <c r="F356" s="17">
        <v>23.0</v>
      </c>
      <c r="G356" s="18">
        <v>81.0</v>
      </c>
      <c r="H356" s="19">
        <v>20.0</v>
      </c>
      <c r="I356" s="20">
        <v>9.0</v>
      </c>
      <c r="J356" s="21">
        <v>11.0</v>
      </c>
      <c r="K356" s="22">
        <v>16.0</v>
      </c>
      <c r="L356" s="75">
        <f t="shared" si="2"/>
        <v>0.6020942408</v>
      </c>
      <c r="M356" s="62">
        <f t="shared" si="3"/>
        <v>80</v>
      </c>
      <c r="N356" s="63">
        <f t="shared" si="4"/>
        <v>81</v>
      </c>
      <c r="O356" s="63">
        <f t="shared" si="5"/>
        <v>33</v>
      </c>
      <c r="P356" s="63">
        <f t="shared" si="6"/>
        <v>43</v>
      </c>
      <c r="Q356" s="63">
        <f t="shared" si="7"/>
        <v>34</v>
      </c>
      <c r="R356" s="65">
        <f t="shared" si="8"/>
        <v>0.5657894737</v>
      </c>
      <c r="S356" s="65">
        <f t="shared" si="9"/>
        <v>0.6492146597</v>
      </c>
      <c r="T356" s="66">
        <f t="shared" si="10"/>
        <v>0.7043478261</v>
      </c>
      <c r="U356" s="23">
        <f t="shared" si="11"/>
        <v>0.6020942408</v>
      </c>
      <c r="V356" s="27">
        <f t="shared" si="12"/>
        <v>0.6888337748</v>
      </c>
      <c r="W356" s="27">
        <f t="shared" si="13"/>
        <v>0.9968357371</v>
      </c>
      <c r="X356" s="27">
        <f t="shared" si="14"/>
        <v>-0.3106444315</v>
      </c>
      <c r="Y356" s="27">
        <f t="shared" si="15"/>
        <v>-0.2788042821</v>
      </c>
      <c r="Z356" s="27">
        <f t="shared" si="16"/>
        <v>0.4787518959</v>
      </c>
      <c r="AA356" s="27">
        <f t="shared" si="17"/>
        <v>-0.2023760188</v>
      </c>
      <c r="AB356" s="31">
        <f t="shared" si="18"/>
        <v>1.559345239</v>
      </c>
      <c r="AC356" s="31">
        <f t="shared" si="19"/>
        <v>-0.5216257883</v>
      </c>
      <c r="AD356" s="31">
        <f t="shared" si="20"/>
        <v>-0.6246807303</v>
      </c>
      <c r="AE356" s="31">
        <f t="shared" si="21"/>
        <v>1.345604743</v>
      </c>
      <c r="AF356" s="31">
        <f t="shared" si="22"/>
        <v>-0.5837288935</v>
      </c>
      <c r="AG356" s="23"/>
    </row>
    <row r="357">
      <c r="A357" s="29">
        <v>5047.0</v>
      </c>
      <c r="B357" s="30">
        <v>2131.0</v>
      </c>
      <c r="C357" s="14">
        <v>3.0</v>
      </c>
      <c r="D357" s="15">
        <v>11.0</v>
      </c>
      <c r="E357" s="16">
        <v>8.0</v>
      </c>
      <c r="F357" s="17">
        <v>27.0</v>
      </c>
      <c r="G357" s="18">
        <v>75.0</v>
      </c>
      <c r="H357" s="19">
        <v>12.0</v>
      </c>
      <c r="I357" s="20">
        <v>17.0</v>
      </c>
      <c r="J357" s="21">
        <v>84.0</v>
      </c>
      <c r="K357" s="22">
        <v>22.0</v>
      </c>
      <c r="L357" s="75">
        <f t="shared" si="2"/>
        <v>0.7104247104</v>
      </c>
      <c r="M357" s="62">
        <f t="shared" si="3"/>
        <v>73</v>
      </c>
      <c r="N357" s="63">
        <f t="shared" si="4"/>
        <v>75</v>
      </c>
      <c r="O357" s="63">
        <f t="shared" si="5"/>
        <v>36</v>
      </c>
      <c r="P357" s="63">
        <f t="shared" si="6"/>
        <v>39</v>
      </c>
      <c r="Q357" s="63">
        <f t="shared" si="7"/>
        <v>109</v>
      </c>
      <c r="R357" s="65">
        <f t="shared" si="8"/>
        <v>0.52</v>
      </c>
      <c r="S357" s="65">
        <f t="shared" si="9"/>
        <v>0.4401544402</v>
      </c>
      <c r="T357" s="66">
        <f t="shared" si="10"/>
        <v>0.4076086957</v>
      </c>
      <c r="U357" s="23">
        <f t="shared" si="11"/>
        <v>0.7104247104</v>
      </c>
      <c r="V357" s="27">
        <f t="shared" si="12"/>
        <v>0.3946178577</v>
      </c>
      <c r="W357" s="27">
        <f t="shared" si="13"/>
        <v>0.6758345167</v>
      </c>
      <c r="X357" s="27">
        <f t="shared" si="14"/>
        <v>-0.2855039054</v>
      </c>
      <c r="Y357" s="27">
        <f t="shared" si="15"/>
        <v>-0.1281542397</v>
      </c>
      <c r="Z357" s="27">
        <f t="shared" si="16"/>
        <v>0.298315457</v>
      </c>
      <c r="AA357" s="27">
        <f t="shared" si="17"/>
        <v>-0.170944845</v>
      </c>
      <c r="AB357" s="31">
        <f t="shared" si="18"/>
        <v>1.564962867</v>
      </c>
      <c r="AC357" s="31">
        <f t="shared" si="19"/>
        <v>-0.5240635914</v>
      </c>
      <c r="AD357" s="31">
        <f t="shared" si="20"/>
        <v>-0.5944349149</v>
      </c>
      <c r="AE357" s="31">
        <f t="shared" si="21"/>
        <v>1.360127031</v>
      </c>
      <c r="AF357" s="31">
        <f t="shared" si="22"/>
        <v>-0.5841494344</v>
      </c>
      <c r="AG357" s="23"/>
    </row>
    <row r="358">
      <c r="A358" s="29">
        <v>5049.0</v>
      </c>
      <c r="B358" s="30">
        <v>670.0</v>
      </c>
      <c r="C358" s="14">
        <v>4.0</v>
      </c>
      <c r="D358" s="15">
        <v>4.0</v>
      </c>
      <c r="E358" s="16">
        <v>3.0</v>
      </c>
      <c r="F358" s="17">
        <v>23.0</v>
      </c>
      <c r="G358" s="18">
        <v>58.0</v>
      </c>
      <c r="H358" s="19">
        <v>13.0</v>
      </c>
      <c r="I358" s="20">
        <v>8.0</v>
      </c>
      <c r="J358" s="21">
        <v>9.0</v>
      </c>
      <c r="K358" s="22">
        <v>7.0</v>
      </c>
      <c r="L358" s="75">
        <f t="shared" si="2"/>
        <v>0.6046511628</v>
      </c>
      <c r="M358" s="62">
        <f t="shared" si="3"/>
        <v>58</v>
      </c>
      <c r="N358" s="63">
        <f t="shared" si="4"/>
        <v>58</v>
      </c>
      <c r="O358" s="63">
        <f t="shared" si="5"/>
        <v>15</v>
      </c>
      <c r="P358" s="63">
        <f t="shared" si="6"/>
        <v>36</v>
      </c>
      <c r="Q358" s="63">
        <f t="shared" si="7"/>
        <v>20</v>
      </c>
      <c r="R358" s="65">
        <f t="shared" si="8"/>
        <v>0.7058823529</v>
      </c>
      <c r="S358" s="65">
        <f t="shared" si="9"/>
        <v>0.7286821705</v>
      </c>
      <c r="T358" s="66">
        <f t="shared" si="10"/>
        <v>0.7435897436</v>
      </c>
      <c r="U358" s="23">
        <f t="shared" si="11"/>
        <v>0.6046511628</v>
      </c>
      <c r="V358" s="27">
        <f t="shared" si="12"/>
        <v>0.7405303406</v>
      </c>
      <c r="W358" s="27">
        <f t="shared" si="13"/>
        <v>1.118854015</v>
      </c>
      <c r="X358" s="27">
        <f t="shared" si="14"/>
        <v>-0.3875618626</v>
      </c>
      <c r="Y358" s="27">
        <f t="shared" si="15"/>
        <v>-0.3512360549</v>
      </c>
      <c r="Z358" s="27">
        <f t="shared" si="16"/>
        <v>0.6704058474</v>
      </c>
      <c r="AA358" s="27">
        <f t="shared" si="17"/>
        <v>-0.3150024784</v>
      </c>
      <c r="AB358" s="31">
        <f t="shared" si="18"/>
        <v>1.539647137</v>
      </c>
      <c r="AC358" s="31">
        <f t="shared" si="19"/>
        <v>-0.5447118178</v>
      </c>
      <c r="AD358" s="31">
        <f t="shared" si="20"/>
        <v>-0.6557274406</v>
      </c>
      <c r="AE358" s="31">
        <f t="shared" si="21"/>
        <v>1.30931675</v>
      </c>
      <c r="AF358" s="31">
        <f t="shared" si="22"/>
        <v>-0.6260524222</v>
      </c>
      <c r="AG358" s="23"/>
    </row>
    <row r="359">
      <c r="A359" s="29">
        <v>5323.0</v>
      </c>
      <c r="B359" s="30">
        <v>2721.0</v>
      </c>
      <c r="C359" s="14">
        <v>7.0</v>
      </c>
      <c r="D359" s="15">
        <v>2.0</v>
      </c>
      <c r="E359" s="16">
        <v>11.0</v>
      </c>
      <c r="F359" s="17">
        <v>46.0</v>
      </c>
      <c r="G359" s="18">
        <v>126.0</v>
      </c>
      <c r="H359" s="19">
        <v>21.0</v>
      </c>
      <c r="I359" s="20">
        <v>11.0</v>
      </c>
      <c r="J359" s="21">
        <v>18.0</v>
      </c>
      <c r="K359" s="22">
        <v>18.0</v>
      </c>
      <c r="L359" s="75">
        <f t="shared" si="2"/>
        <v>0.6384615385</v>
      </c>
      <c r="M359" s="62">
        <f t="shared" si="3"/>
        <v>126</v>
      </c>
      <c r="N359" s="63">
        <f t="shared" si="4"/>
        <v>126</v>
      </c>
      <c r="O359" s="63">
        <f t="shared" si="5"/>
        <v>27</v>
      </c>
      <c r="P359" s="63">
        <f t="shared" si="6"/>
        <v>67</v>
      </c>
      <c r="Q359" s="63">
        <f t="shared" si="7"/>
        <v>40</v>
      </c>
      <c r="R359" s="65">
        <f t="shared" si="8"/>
        <v>0.7127659574</v>
      </c>
      <c r="S359" s="65">
        <f t="shared" si="9"/>
        <v>0.7423076923</v>
      </c>
      <c r="T359" s="66">
        <f t="shared" si="10"/>
        <v>0.7590361446</v>
      </c>
      <c r="U359" s="23">
        <f t="shared" si="11"/>
        <v>0.6384615385</v>
      </c>
      <c r="V359" s="27">
        <f t="shared" si="12"/>
        <v>0.7574360735</v>
      </c>
      <c r="W359" s="27">
        <f t="shared" si="13"/>
        <v>1.139775303</v>
      </c>
      <c r="X359" s="27">
        <f t="shared" si="14"/>
        <v>-0.3913412779</v>
      </c>
      <c r="Y359" s="27">
        <f t="shared" si="15"/>
        <v>-0.3644942873</v>
      </c>
      <c r="Z359" s="27">
        <f t="shared" si="16"/>
        <v>0.6896015608</v>
      </c>
      <c r="AA359" s="27">
        <f t="shared" si="17"/>
        <v>-0.3211760996</v>
      </c>
      <c r="AB359" s="31">
        <f t="shared" si="18"/>
        <v>1.537604131</v>
      </c>
      <c r="AC359" s="31">
        <f t="shared" si="19"/>
        <v>-0.5468010961</v>
      </c>
      <c r="AD359" s="31">
        <f t="shared" si="20"/>
        <v>-0.6585854388</v>
      </c>
      <c r="AE359" s="31">
        <f t="shared" si="21"/>
        <v>1.306393</v>
      </c>
      <c r="AF359" s="31">
        <f t="shared" si="22"/>
        <v>-0.6290429466</v>
      </c>
      <c r="AG359" s="23"/>
    </row>
    <row r="360">
      <c r="A360" s="29">
        <v>5324.0</v>
      </c>
      <c r="B360" s="30">
        <v>2270.0</v>
      </c>
      <c r="C360" s="14">
        <v>4.0</v>
      </c>
      <c r="D360" s="15">
        <v>11.0</v>
      </c>
      <c r="E360" s="16">
        <v>21.0</v>
      </c>
      <c r="F360" s="17">
        <v>40.0</v>
      </c>
      <c r="G360" s="18">
        <v>106.0</v>
      </c>
      <c r="H360" s="19">
        <v>52.0</v>
      </c>
      <c r="I360" s="20">
        <v>42.0</v>
      </c>
      <c r="J360" s="21">
        <v>41.0</v>
      </c>
      <c r="K360" s="22">
        <v>32.0</v>
      </c>
      <c r="L360" s="75">
        <f t="shared" si="2"/>
        <v>0.6017191977</v>
      </c>
      <c r="M360" s="62">
        <f t="shared" si="3"/>
        <v>107</v>
      </c>
      <c r="N360" s="63">
        <f t="shared" si="4"/>
        <v>106</v>
      </c>
      <c r="O360" s="63">
        <f t="shared" si="5"/>
        <v>47</v>
      </c>
      <c r="P360" s="63">
        <f t="shared" si="6"/>
        <v>92</v>
      </c>
      <c r="Q360" s="63">
        <f t="shared" si="7"/>
        <v>104</v>
      </c>
      <c r="R360" s="65">
        <f t="shared" si="8"/>
        <v>0.6618705036</v>
      </c>
      <c r="S360" s="65">
        <f t="shared" si="9"/>
        <v>0.5673352436</v>
      </c>
      <c r="T360" s="66">
        <f t="shared" si="10"/>
        <v>0.5047619048</v>
      </c>
      <c r="U360" s="23">
        <f t="shared" si="11"/>
        <v>0.6017191977</v>
      </c>
      <c r="V360" s="27">
        <f t="shared" si="12"/>
        <v>0.5123465916</v>
      </c>
      <c r="W360" s="27">
        <f t="shared" si="13"/>
        <v>0.8711141026</v>
      </c>
      <c r="X360" s="27">
        <f t="shared" si="14"/>
        <v>-0.363397334</v>
      </c>
      <c r="Y360" s="27">
        <f t="shared" si="15"/>
        <v>-0.2129130741</v>
      </c>
      <c r="Z360" s="27">
        <f t="shared" si="16"/>
        <v>0.4894182007</v>
      </c>
      <c r="AA360" s="27">
        <f t="shared" si="17"/>
        <v>-0.2769461777</v>
      </c>
      <c r="AB360" s="31">
        <f t="shared" si="18"/>
        <v>1.522079627</v>
      </c>
      <c r="AC360" s="31">
        <f t="shared" si="19"/>
        <v>-0.5605054445</v>
      </c>
      <c r="AD360" s="31">
        <f t="shared" si="20"/>
        <v>-0.6850537646</v>
      </c>
      <c r="AE360" s="31">
        <f t="shared" si="21"/>
        <v>1.283170048</v>
      </c>
      <c r="AF360" s="31">
        <f t="shared" si="22"/>
        <v>-0.6495062423</v>
      </c>
      <c r="AG360" s="23"/>
    </row>
    <row r="361">
      <c r="A361" s="29">
        <v>5330.0</v>
      </c>
      <c r="B361" s="30">
        <v>2448.0</v>
      </c>
      <c r="C361" s="14">
        <v>11.0</v>
      </c>
      <c r="D361" s="15">
        <v>1.0</v>
      </c>
      <c r="E361" s="16">
        <v>21.0</v>
      </c>
      <c r="F361" s="17">
        <v>35.0</v>
      </c>
      <c r="G361" s="18">
        <v>91.0</v>
      </c>
      <c r="H361" s="19">
        <v>23.0</v>
      </c>
      <c r="I361" s="20">
        <v>10.0</v>
      </c>
      <c r="J361" s="21">
        <v>15.0</v>
      </c>
      <c r="K361" s="22">
        <v>22.0</v>
      </c>
      <c r="L361" s="75">
        <f t="shared" si="2"/>
        <v>0.5982532751</v>
      </c>
      <c r="M361" s="62">
        <f t="shared" si="3"/>
        <v>91</v>
      </c>
      <c r="N361" s="63">
        <f t="shared" si="4"/>
        <v>91</v>
      </c>
      <c r="O361" s="63">
        <f t="shared" si="5"/>
        <v>34</v>
      </c>
      <c r="P361" s="63">
        <f t="shared" si="6"/>
        <v>58</v>
      </c>
      <c r="Q361" s="63">
        <f t="shared" si="7"/>
        <v>46</v>
      </c>
      <c r="R361" s="65">
        <f t="shared" si="8"/>
        <v>0.6304347826</v>
      </c>
      <c r="S361" s="65">
        <f t="shared" si="9"/>
        <v>0.6506550218</v>
      </c>
      <c r="T361" s="66">
        <f t="shared" si="10"/>
        <v>0.6642335766</v>
      </c>
      <c r="U361" s="23">
        <f t="shared" si="11"/>
        <v>0.5982532751</v>
      </c>
      <c r="V361" s="27">
        <f t="shared" si="12"/>
        <v>0.6613102114</v>
      </c>
      <c r="W361" s="27">
        <f t="shared" si="13"/>
        <v>0.9990473391</v>
      </c>
      <c r="X361" s="27">
        <f t="shared" si="14"/>
        <v>-0.346137678</v>
      </c>
      <c r="Y361" s="27">
        <f t="shared" si="15"/>
        <v>-0.2800427773</v>
      </c>
      <c r="Z361" s="27">
        <f t="shared" si="16"/>
        <v>0.5346360974</v>
      </c>
      <c r="AA361" s="27">
        <f t="shared" si="17"/>
        <v>-0.251263644</v>
      </c>
      <c r="AB361" s="31">
        <f t="shared" si="18"/>
        <v>1.539941552</v>
      </c>
      <c r="AC361" s="31">
        <f t="shared" si="19"/>
        <v>-0.5444089099</v>
      </c>
      <c r="AD361" s="31">
        <f t="shared" si="20"/>
        <v>-0.6545839866</v>
      </c>
      <c r="AE361" s="31">
        <f t="shared" si="21"/>
        <v>1.310495575</v>
      </c>
      <c r="AF361" s="31">
        <f t="shared" si="22"/>
        <v>-0.6248371341</v>
      </c>
      <c r="AG361" s="23"/>
    </row>
    <row r="362">
      <c r="A362" s="29">
        <v>5350.0</v>
      </c>
      <c r="B362" s="30">
        <v>3063.0</v>
      </c>
      <c r="C362" s="14">
        <v>14.0</v>
      </c>
      <c r="D362" s="15">
        <v>12.0</v>
      </c>
      <c r="E362" s="16">
        <v>17.0</v>
      </c>
      <c r="F362" s="17">
        <v>70.0</v>
      </c>
      <c r="G362" s="18">
        <v>210.0</v>
      </c>
      <c r="H362" s="19">
        <v>83.0</v>
      </c>
      <c r="I362" s="20">
        <v>22.0</v>
      </c>
      <c r="J362" s="21">
        <v>19.0</v>
      </c>
      <c r="K362" s="22">
        <v>21.0</v>
      </c>
      <c r="L362" s="75">
        <f t="shared" si="2"/>
        <v>0.5726495726</v>
      </c>
      <c r="M362" s="62">
        <f t="shared" si="3"/>
        <v>210</v>
      </c>
      <c r="N362" s="63">
        <f t="shared" si="4"/>
        <v>210</v>
      </c>
      <c r="O362" s="63">
        <f t="shared" si="5"/>
        <v>47</v>
      </c>
      <c r="P362" s="63">
        <f t="shared" si="6"/>
        <v>153</v>
      </c>
      <c r="Q362" s="63">
        <f t="shared" si="7"/>
        <v>58</v>
      </c>
      <c r="R362" s="65">
        <f t="shared" si="8"/>
        <v>0.765</v>
      </c>
      <c r="S362" s="65">
        <f t="shared" si="9"/>
        <v>0.7756410256</v>
      </c>
      <c r="T362" s="66">
        <f t="shared" si="10"/>
        <v>0.7835820896</v>
      </c>
      <c r="U362" s="23">
        <f t="shared" si="11"/>
        <v>0.5726495726</v>
      </c>
      <c r="V362" s="27">
        <f t="shared" si="12"/>
        <v>0.7814422127</v>
      </c>
      <c r="W362" s="27">
        <f t="shared" si="13"/>
        <v>1.190956923</v>
      </c>
      <c r="X362" s="27">
        <f t="shared" si="14"/>
        <v>-0.4200201686</v>
      </c>
      <c r="Y362" s="27">
        <f t="shared" si="15"/>
        <v>-0.3979645136</v>
      </c>
      <c r="Z362" s="27">
        <f t="shared" si="16"/>
        <v>0.7733739382</v>
      </c>
      <c r="AA362" s="27">
        <f t="shared" si="17"/>
        <v>-0.3699748406</v>
      </c>
      <c r="AB362" s="31">
        <f t="shared" si="18"/>
        <v>1.538207445</v>
      </c>
      <c r="AC362" s="31">
        <f t="shared" si="19"/>
        <v>-0.5462487473</v>
      </c>
      <c r="AD362" s="31">
        <f t="shared" si="20"/>
        <v>-0.6579324061</v>
      </c>
      <c r="AE362" s="31">
        <f t="shared" si="21"/>
        <v>1.306975154</v>
      </c>
      <c r="AF362" s="31">
        <f t="shared" si="22"/>
        <v>-0.6285359712</v>
      </c>
      <c r="AG362" s="23"/>
    </row>
    <row r="363">
      <c r="A363" s="29">
        <v>5372.0</v>
      </c>
      <c r="B363" s="30">
        <v>1870.0</v>
      </c>
      <c r="C363" s="14">
        <v>9.0</v>
      </c>
      <c r="D363" s="15">
        <v>5.0</v>
      </c>
      <c r="E363" s="16">
        <v>4.0</v>
      </c>
      <c r="F363" s="17">
        <v>41.0</v>
      </c>
      <c r="G363" s="18">
        <v>108.0</v>
      </c>
      <c r="H363" s="19">
        <v>31.0</v>
      </c>
      <c r="I363" s="20">
        <v>8.0</v>
      </c>
      <c r="J363" s="21">
        <v>11.0</v>
      </c>
      <c r="K363" s="22">
        <v>9.0</v>
      </c>
      <c r="L363" s="75">
        <f t="shared" si="2"/>
        <v>0.5796460177</v>
      </c>
      <c r="M363" s="62">
        <f t="shared" si="3"/>
        <v>107</v>
      </c>
      <c r="N363" s="63">
        <f t="shared" si="4"/>
        <v>108</v>
      </c>
      <c r="O363" s="63">
        <f t="shared" si="5"/>
        <v>23</v>
      </c>
      <c r="P363" s="63">
        <f t="shared" si="6"/>
        <v>72</v>
      </c>
      <c r="Q363" s="63">
        <f t="shared" si="7"/>
        <v>23</v>
      </c>
      <c r="R363" s="65">
        <f t="shared" si="8"/>
        <v>0.7578947368</v>
      </c>
      <c r="S363" s="65">
        <f t="shared" si="9"/>
        <v>0.796460177</v>
      </c>
      <c r="T363" s="66">
        <f t="shared" si="10"/>
        <v>0.8244274809</v>
      </c>
      <c r="U363" s="23">
        <f t="shared" si="11"/>
        <v>0.5796460177</v>
      </c>
      <c r="V363" s="27">
        <f t="shared" si="12"/>
        <v>0.8158827858</v>
      </c>
      <c r="W363" s="27">
        <f t="shared" si="13"/>
        <v>1.22292366</v>
      </c>
      <c r="X363" s="27">
        <f t="shared" si="14"/>
        <v>-0.4161190525</v>
      </c>
      <c r="Y363" s="27">
        <f t="shared" si="15"/>
        <v>-0.4196149336</v>
      </c>
      <c r="Z363" s="27">
        <f t="shared" si="16"/>
        <v>0.7867563969</v>
      </c>
      <c r="AA363" s="27">
        <f t="shared" si="17"/>
        <v>-0.363134159</v>
      </c>
      <c r="AB363" s="31">
        <f t="shared" si="18"/>
        <v>1.546176934</v>
      </c>
      <c r="AC363" s="31">
        <f t="shared" si="19"/>
        <v>-0.5377717214</v>
      </c>
      <c r="AD363" s="31">
        <f t="shared" si="20"/>
        <v>-0.6480192438</v>
      </c>
      <c r="AE363" s="31">
        <f t="shared" si="21"/>
        <v>1.317524263</v>
      </c>
      <c r="AF363" s="31">
        <f t="shared" si="22"/>
        <v>-0.6173167267</v>
      </c>
      <c r="AG363" s="23"/>
    </row>
    <row r="364">
      <c r="A364" s="29">
        <v>5384.0</v>
      </c>
      <c r="B364" s="30">
        <v>1859.0</v>
      </c>
      <c r="C364" s="14">
        <v>4.0</v>
      </c>
      <c r="D364" s="15">
        <v>4.0</v>
      </c>
      <c r="E364" s="16">
        <v>6.0</v>
      </c>
      <c r="F364" s="17">
        <v>37.0</v>
      </c>
      <c r="G364" s="18">
        <v>150.0</v>
      </c>
      <c r="H364" s="19">
        <v>32.0</v>
      </c>
      <c r="I364" s="20">
        <v>12.0</v>
      </c>
      <c r="J364" s="21">
        <v>19.0</v>
      </c>
      <c r="K364" s="22">
        <v>9.0</v>
      </c>
      <c r="L364" s="75">
        <f t="shared" si="2"/>
        <v>0.684981685</v>
      </c>
      <c r="M364" s="62">
        <f t="shared" si="3"/>
        <v>150</v>
      </c>
      <c r="N364" s="63">
        <f t="shared" si="4"/>
        <v>150</v>
      </c>
      <c r="O364" s="63">
        <f t="shared" si="5"/>
        <v>17</v>
      </c>
      <c r="P364" s="63">
        <f t="shared" si="6"/>
        <v>69</v>
      </c>
      <c r="Q364" s="63">
        <f t="shared" si="7"/>
        <v>37</v>
      </c>
      <c r="R364" s="65">
        <f t="shared" si="8"/>
        <v>0.8023255814</v>
      </c>
      <c r="S364" s="65">
        <f t="shared" si="9"/>
        <v>0.8021978022</v>
      </c>
      <c r="T364" s="66">
        <f t="shared" si="10"/>
        <v>0.8021390374</v>
      </c>
      <c r="U364" s="23">
        <f t="shared" si="11"/>
        <v>0.684981685</v>
      </c>
      <c r="V364" s="27">
        <f t="shared" si="12"/>
        <v>0.8025285561</v>
      </c>
      <c r="W364" s="27">
        <f t="shared" si="13"/>
        <v>1.231733488</v>
      </c>
      <c r="X364" s="27">
        <f t="shared" si="14"/>
        <v>-0.4405136287</v>
      </c>
      <c r="Y364" s="27">
        <f t="shared" si="15"/>
        <v>-0.4256824441</v>
      </c>
      <c r="Z364" s="27">
        <f t="shared" si="16"/>
        <v>0.838879213</v>
      </c>
      <c r="AA364" s="27">
        <f t="shared" si="17"/>
        <v>-0.4069589466</v>
      </c>
      <c r="AB364" s="31">
        <f t="shared" si="18"/>
        <v>1.534963031</v>
      </c>
      <c r="AC364" s="31">
        <f t="shared" si="19"/>
        <v>-0.549531459</v>
      </c>
      <c r="AD364" s="31">
        <f t="shared" si="20"/>
        <v>-0.6620945626</v>
      </c>
      <c r="AE364" s="31">
        <f t="shared" si="21"/>
        <v>1.302763619</v>
      </c>
      <c r="AF364" s="31">
        <f t="shared" si="22"/>
        <v>-0.6327975738</v>
      </c>
      <c r="AG364" s="23"/>
    </row>
    <row r="365">
      <c r="A365" s="29">
        <v>5395.0</v>
      </c>
      <c r="B365" s="30">
        <v>608.0</v>
      </c>
      <c r="C365" s="14">
        <v>13.0</v>
      </c>
      <c r="D365" s="15">
        <v>3.0</v>
      </c>
      <c r="E365" s="16">
        <v>7.0</v>
      </c>
      <c r="F365" s="17">
        <v>14.0</v>
      </c>
      <c r="G365" s="18">
        <v>61.0</v>
      </c>
      <c r="H365" s="19">
        <v>8.0</v>
      </c>
      <c r="I365" s="20">
        <v>11.0</v>
      </c>
      <c r="J365" s="21">
        <v>32.0</v>
      </c>
      <c r="K365" s="22">
        <v>14.0</v>
      </c>
      <c r="L365" s="75">
        <f t="shared" si="2"/>
        <v>0.6809815951</v>
      </c>
      <c r="M365" s="62">
        <f t="shared" si="3"/>
        <v>61</v>
      </c>
      <c r="N365" s="63">
        <f t="shared" si="4"/>
        <v>61</v>
      </c>
      <c r="O365" s="63">
        <f t="shared" si="5"/>
        <v>30</v>
      </c>
      <c r="P365" s="63">
        <f t="shared" si="6"/>
        <v>22</v>
      </c>
      <c r="Q365" s="63">
        <f t="shared" si="7"/>
        <v>50</v>
      </c>
      <c r="R365" s="65">
        <f t="shared" si="8"/>
        <v>0.4230769231</v>
      </c>
      <c r="S365" s="65">
        <f t="shared" si="9"/>
        <v>0.509202454</v>
      </c>
      <c r="T365" s="66">
        <f t="shared" si="10"/>
        <v>0.5495495495</v>
      </c>
      <c r="U365" s="23">
        <f t="shared" si="11"/>
        <v>0.6809815951</v>
      </c>
      <c r="V365" s="27">
        <f t="shared" si="12"/>
        <v>0.5507491134</v>
      </c>
      <c r="W365" s="27">
        <f t="shared" si="13"/>
        <v>0.7818541925</v>
      </c>
      <c r="X365" s="27">
        <f t="shared" si="14"/>
        <v>-0.2322886805</v>
      </c>
      <c r="Y365" s="27">
        <f t="shared" si="15"/>
        <v>-0.1715156604</v>
      </c>
      <c r="Z365" s="27">
        <f t="shared" si="16"/>
        <v>0.2807870996</v>
      </c>
      <c r="AA365" s="27">
        <f t="shared" si="17"/>
        <v>-0.1131587121</v>
      </c>
      <c r="AB365" s="31">
        <f t="shared" si="18"/>
        <v>1.533092825</v>
      </c>
      <c r="AC365" s="31">
        <f t="shared" si="19"/>
        <v>-0.5518813047</v>
      </c>
      <c r="AD365" s="31">
        <f t="shared" si="20"/>
        <v>-0.6661156616</v>
      </c>
      <c r="AE365" s="31">
        <f t="shared" si="21"/>
        <v>1.297800632</v>
      </c>
      <c r="AF365" s="31">
        <f t="shared" si="22"/>
        <v>-0.6388941695</v>
      </c>
      <c r="AG365" s="23"/>
    </row>
    <row r="366">
      <c r="A366" s="29">
        <v>5405.0</v>
      </c>
      <c r="B366" s="30">
        <v>2659.0</v>
      </c>
      <c r="C366" s="14">
        <v>6.0</v>
      </c>
      <c r="D366" s="15">
        <v>3.0</v>
      </c>
      <c r="E366" s="16">
        <v>13.0</v>
      </c>
      <c r="F366" s="17">
        <v>46.0</v>
      </c>
      <c r="G366" s="18">
        <v>107.0</v>
      </c>
      <c r="H366" s="19">
        <v>22.0</v>
      </c>
      <c r="I366" s="20">
        <v>13.0</v>
      </c>
      <c r="J366" s="21">
        <v>31.0</v>
      </c>
      <c r="K366" s="22">
        <v>23.0</v>
      </c>
      <c r="L366" s="75">
        <f t="shared" si="2"/>
        <v>0.6212121212</v>
      </c>
      <c r="M366" s="62">
        <f t="shared" si="3"/>
        <v>107</v>
      </c>
      <c r="N366" s="63">
        <f t="shared" si="4"/>
        <v>107</v>
      </c>
      <c r="O366" s="63">
        <f t="shared" si="5"/>
        <v>32</v>
      </c>
      <c r="P366" s="63">
        <f t="shared" si="6"/>
        <v>68</v>
      </c>
      <c r="Q366" s="63">
        <f t="shared" si="7"/>
        <v>57</v>
      </c>
      <c r="R366" s="65">
        <f t="shared" si="8"/>
        <v>0.68</v>
      </c>
      <c r="S366" s="65">
        <f t="shared" si="9"/>
        <v>0.6628787879</v>
      </c>
      <c r="T366" s="66">
        <f t="shared" si="10"/>
        <v>0.6524390244</v>
      </c>
      <c r="U366" s="23">
        <f t="shared" si="11"/>
        <v>0.6212121212</v>
      </c>
      <c r="V366" s="27">
        <f t="shared" si="12"/>
        <v>0.6540496168</v>
      </c>
      <c r="W366" s="27">
        <f t="shared" si="13"/>
        <v>1.017816304</v>
      </c>
      <c r="X366" s="27">
        <f t="shared" si="14"/>
        <v>-0.373351261</v>
      </c>
      <c r="Y366" s="27">
        <f t="shared" si="15"/>
        <v>-0.2906638673</v>
      </c>
      <c r="Z366" s="27">
        <f t="shared" si="16"/>
        <v>0.5875033674</v>
      </c>
      <c r="AA366" s="27">
        <f t="shared" si="17"/>
        <v>-0.2923258</v>
      </c>
      <c r="AB366" s="31">
        <f t="shared" si="18"/>
        <v>1.533018901</v>
      </c>
      <c r="AC366" s="31">
        <f t="shared" si="19"/>
        <v>-0.5514144903</v>
      </c>
      <c r="AD366" s="31">
        <f t="shared" si="20"/>
        <v>-0.6651546365</v>
      </c>
      <c r="AE366" s="31">
        <f t="shared" si="21"/>
        <v>1.299795736</v>
      </c>
      <c r="AF366" s="31">
        <f t="shared" si="22"/>
        <v>-0.6356755891</v>
      </c>
      <c r="AG366" s="23"/>
    </row>
    <row r="367">
      <c r="A367" s="29">
        <v>5412.0</v>
      </c>
      <c r="B367" s="30">
        <v>3126.0</v>
      </c>
      <c r="C367" s="14">
        <v>2.0</v>
      </c>
      <c r="D367" s="15">
        <v>9.0</v>
      </c>
      <c r="E367" s="16">
        <v>10.0</v>
      </c>
      <c r="F367" s="17">
        <v>48.0</v>
      </c>
      <c r="G367" s="18">
        <v>109.0</v>
      </c>
      <c r="H367" s="19">
        <v>41.0</v>
      </c>
      <c r="I367" s="20">
        <v>20.0</v>
      </c>
      <c r="J367" s="21">
        <v>28.0</v>
      </c>
      <c r="K367" s="22">
        <v>15.0</v>
      </c>
      <c r="L367" s="75">
        <f t="shared" si="2"/>
        <v>0.5921985816</v>
      </c>
      <c r="M367" s="62">
        <f t="shared" si="3"/>
        <v>110</v>
      </c>
      <c r="N367" s="63">
        <f t="shared" si="4"/>
        <v>109</v>
      </c>
      <c r="O367" s="63">
        <f t="shared" si="5"/>
        <v>26</v>
      </c>
      <c r="P367" s="63">
        <f t="shared" si="6"/>
        <v>89</v>
      </c>
      <c r="Q367" s="63">
        <f t="shared" si="7"/>
        <v>58</v>
      </c>
      <c r="R367" s="65">
        <f t="shared" si="8"/>
        <v>0.7739130435</v>
      </c>
      <c r="S367" s="65">
        <f t="shared" si="9"/>
        <v>0.7021276596</v>
      </c>
      <c r="T367" s="66">
        <f t="shared" si="10"/>
        <v>0.6526946108</v>
      </c>
      <c r="U367" s="23">
        <f t="shared" si="11"/>
        <v>0.5921985816</v>
      </c>
      <c r="V367" s="27">
        <f t="shared" si="12"/>
        <v>0.6617206344</v>
      </c>
      <c r="W367" s="27">
        <f t="shared" si="13"/>
        <v>1.078080928</v>
      </c>
      <c r="X367" s="27">
        <f t="shared" si="14"/>
        <v>-0.4249138392</v>
      </c>
      <c r="Y367" s="27">
        <f t="shared" si="15"/>
        <v>-0.3261031304</v>
      </c>
      <c r="Z367" s="27">
        <f t="shared" si="16"/>
        <v>0.7082320462</v>
      </c>
      <c r="AA367" s="27">
        <f t="shared" si="17"/>
        <v>-0.3786462447</v>
      </c>
      <c r="AB367" s="31">
        <f t="shared" si="18"/>
        <v>1.522593349</v>
      </c>
      <c r="AC367" s="31">
        <f t="shared" si="19"/>
        <v>-0.5607088116</v>
      </c>
      <c r="AD367" s="31">
        <f t="shared" si="20"/>
        <v>-0.6797982565</v>
      </c>
      <c r="AE367" s="31">
        <f t="shared" si="21"/>
        <v>1.286758104</v>
      </c>
      <c r="AF367" s="31">
        <f t="shared" si="22"/>
        <v>-0.6472624352</v>
      </c>
      <c r="AG367" s="23"/>
    </row>
    <row r="368">
      <c r="A368" s="29">
        <v>5417.0</v>
      </c>
      <c r="B368" s="30">
        <v>2272.0</v>
      </c>
      <c r="C368" s="14">
        <v>8.0</v>
      </c>
      <c r="D368" s="15">
        <v>6.0</v>
      </c>
      <c r="E368" s="16">
        <v>10.0</v>
      </c>
      <c r="F368" s="17">
        <v>35.0</v>
      </c>
      <c r="G368" s="18">
        <v>104.0</v>
      </c>
      <c r="H368" s="19">
        <v>37.0</v>
      </c>
      <c r="I368" s="20">
        <v>23.0</v>
      </c>
      <c r="J368" s="21">
        <v>27.0</v>
      </c>
      <c r="K368" s="22">
        <v>15.0</v>
      </c>
      <c r="L368" s="75">
        <f t="shared" si="2"/>
        <v>0.6188679245</v>
      </c>
      <c r="M368" s="62">
        <f t="shared" si="3"/>
        <v>104</v>
      </c>
      <c r="N368" s="63">
        <f t="shared" si="4"/>
        <v>104</v>
      </c>
      <c r="O368" s="63">
        <f t="shared" si="5"/>
        <v>29</v>
      </c>
      <c r="P368" s="63">
        <f t="shared" si="6"/>
        <v>72</v>
      </c>
      <c r="Q368" s="63">
        <f t="shared" si="7"/>
        <v>60</v>
      </c>
      <c r="R368" s="65">
        <f t="shared" si="8"/>
        <v>0.7128712871</v>
      </c>
      <c r="S368" s="65">
        <f t="shared" si="9"/>
        <v>0.6641509434</v>
      </c>
      <c r="T368" s="66">
        <f t="shared" si="10"/>
        <v>0.6341463415</v>
      </c>
      <c r="U368" s="23">
        <f t="shared" si="11"/>
        <v>0.6188679245</v>
      </c>
      <c r="V368" s="27">
        <f t="shared" si="12"/>
        <v>0.6374751405</v>
      </c>
      <c r="W368" s="27">
        <f t="shared" si="13"/>
        <v>1.019769633</v>
      </c>
      <c r="X368" s="27">
        <f t="shared" si="14"/>
        <v>-0.3913991088</v>
      </c>
      <c r="Y368" s="27">
        <f t="shared" si="15"/>
        <v>-0.2917805857</v>
      </c>
      <c r="Z368" s="27">
        <f t="shared" si="16"/>
        <v>0.6170853586</v>
      </c>
      <c r="AA368" s="27">
        <f t="shared" si="17"/>
        <v>-0.3212710308</v>
      </c>
      <c r="AB368" s="31">
        <f t="shared" si="18"/>
        <v>1.530436483</v>
      </c>
      <c r="AC368" s="31">
        <f t="shared" si="19"/>
        <v>-0.5537155373</v>
      </c>
      <c r="AD368" s="31">
        <f t="shared" si="20"/>
        <v>-0.6690359162</v>
      </c>
      <c r="AE368" s="31">
        <f t="shared" si="21"/>
        <v>1.296337935</v>
      </c>
      <c r="AF368" s="31">
        <f t="shared" si="22"/>
        <v>-0.6387428364</v>
      </c>
      <c r="AG368" s="23"/>
    </row>
    <row r="369">
      <c r="A369" s="29">
        <v>5425.0</v>
      </c>
      <c r="B369" s="30">
        <v>2550.0</v>
      </c>
      <c r="C369" s="14">
        <v>14.0</v>
      </c>
      <c r="D369" s="15">
        <v>1.0</v>
      </c>
      <c r="E369" s="16">
        <v>6.0</v>
      </c>
      <c r="F369" s="17">
        <v>69.0</v>
      </c>
      <c r="G369" s="18">
        <v>164.0</v>
      </c>
      <c r="H369" s="19">
        <v>35.0</v>
      </c>
      <c r="I369" s="20">
        <v>13.0</v>
      </c>
      <c r="J369" s="21">
        <v>27.0</v>
      </c>
      <c r="K369" s="22">
        <v>22.0</v>
      </c>
      <c r="L369" s="75">
        <f t="shared" si="2"/>
        <v>0.5982905983</v>
      </c>
      <c r="M369" s="62">
        <f t="shared" si="3"/>
        <v>164</v>
      </c>
      <c r="N369" s="63">
        <f t="shared" si="4"/>
        <v>164</v>
      </c>
      <c r="O369" s="63">
        <f t="shared" si="5"/>
        <v>37</v>
      </c>
      <c r="P369" s="63">
        <f t="shared" si="6"/>
        <v>104</v>
      </c>
      <c r="Q369" s="63">
        <f t="shared" si="7"/>
        <v>46</v>
      </c>
      <c r="R369" s="65">
        <f t="shared" si="8"/>
        <v>0.7375886525</v>
      </c>
      <c r="S369" s="65">
        <f t="shared" si="9"/>
        <v>0.7635327635</v>
      </c>
      <c r="T369" s="66">
        <f t="shared" si="10"/>
        <v>0.780952381</v>
      </c>
      <c r="U369" s="23">
        <f t="shared" si="11"/>
        <v>0.5982905983</v>
      </c>
      <c r="V369" s="27">
        <f t="shared" si="12"/>
        <v>0.7769157301</v>
      </c>
      <c r="W369" s="27">
        <f t="shared" si="13"/>
        <v>1.172365309</v>
      </c>
      <c r="X369" s="27">
        <f t="shared" si="14"/>
        <v>-0.4049700786</v>
      </c>
      <c r="Y369" s="27">
        <f t="shared" si="15"/>
        <v>-0.3856365235</v>
      </c>
      <c r="Z369" s="27">
        <f t="shared" si="16"/>
        <v>0.7340222588</v>
      </c>
      <c r="AA369" s="27">
        <f t="shared" si="17"/>
        <v>-0.3439361098</v>
      </c>
      <c r="AB369" s="31">
        <f t="shared" si="18"/>
        <v>1.540735403</v>
      </c>
      <c r="AC369" s="31">
        <f t="shared" si="19"/>
        <v>-0.543573205</v>
      </c>
      <c r="AD369" s="31">
        <f t="shared" si="20"/>
        <v>-0.6545651301</v>
      </c>
      <c r="AE369" s="31">
        <f t="shared" si="21"/>
        <v>1.310536506</v>
      </c>
      <c r="AF369" s="31">
        <f t="shared" si="22"/>
        <v>-0.6247726648</v>
      </c>
      <c r="AG369" s="23"/>
    </row>
    <row r="370">
      <c r="A370" s="29">
        <v>5501.0</v>
      </c>
      <c r="B370" s="30">
        <v>916.0</v>
      </c>
      <c r="C370" s="14">
        <v>10.0</v>
      </c>
      <c r="D370" s="15">
        <v>8.0</v>
      </c>
      <c r="E370" s="16">
        <v>20.0</v>
      </c>
      <c r="F370" s="17">
        <v>17.0</v>
      </c>
      <c r="G370" s="18">
        <v>56.0</v>
      </c>
      <c r="H370" s="19">
        <v>12.0</v>
      </c>
      <c r="I370" s="20">
        <v>20.0</v>
      </c>
      <c r="J370" s="21">
        <v>32.0</v>
      </c>
      <c r="K370" s="22">
        <v>25.0</v>
      </c>
      <c r="L370" s="75">
        <f t="shared" si="2"/>
        <v>0.64</v>
      </c>
      <c r="M370" s="62">
        <f t="shared" si="3"/>
        <v>56</v>
      </c>
      <c r="N370" s="63">
        <f t="shared" si="4"/>
        <v>56</v>
      </c>
      <c r="O370" s="63">
        <f t="shared" si="5"/>
        <v>43</v>
      </c>
      <c r="P370" s="63">
        <f t="shared" si="6"/>
        <v>29</v>
      </c>
      <c r="Q370" s="63">
        <f t="shared" si="7"/>
        <v>72</v>
      </c>
      <c r="R370" s="65">
        <f t="shared" si="8"/>
        <v>0.4027777778</v>
      </c>
      <c r="S370" s="65">
        <f t="shared" si="9"/>
        <v>0.425</v>
      </c>
      <c r="T370" s="66">
        <f t="shared" si="10"/>
        <v>0.4375</v>
      </c>
      <c r="U370" s="23">
        <f t="shared" si="11"/>
        <v>0.64</v>
      </c>
      <c r="V370" s="27">
        <f t="shared" si="12"/>
        <v>0.437562363</v>
      </c>
      <c r="W370" s="27">
        <f t="shared" si="13"/>
        <v>0.6525656529</v>
      </c>
      <c r="X370" s="27">
        <f t="shared" si="14"/>
        <v>-0.2211435165</v>
      </c>
      <c r="Y370" s="27">
        <f t="shared" si="15"/>
        <v>-0.1194814994</v>
      </c>
      <c r="Z370" s="27">
        <f t="shared" si="16"/>
        <v>0.2231113978</v>
      </c>
      <c r="AA370" s="27">
        <f t="shared" si="17"/>
        <v>-0.102560546</v>
      </c>
      <c r="AB370" s="31">
        <f t="shared" si="18"/>
        <v>1.535301859</v>
      </c>
      <c r="AC370" s="31">
        <f t="shared" si="19"/>
        <v>-0.5492008042</v>
      </c>
      <c r="AD370" s="31">
        <f t="shared" si="20"/>
        <v>-0.661834532</v>
      </c>
      <c r="AE370" s="31">
        <f t="shared" si="21"/>
        <v>1.303004504</v>
      </c>
      <c r="AF370" s="31">
        <f t="shared" si="22"/>
        <v>-0.6325768849</v>
      </c>
      <c r="AG370" s="23"/>
    </row>
    <row r="371">
      <c r="A371" s="29">
        <v>5504.0</v>
      </c>
      <c r="B371" s="30">
        <v>2412.0</v>
      </c>
      <c r="C371" s="14">
        <v>23.0</v>
      </c>
      <c r="D371" s="15">
        <v>10.0</v>
      </c>
      <c r="E371" s="16">
        <v>29.0</v>
      </c>
      <c r="F371" s="17">
        <v>46.0</v>
      </c>
      <c r="G371" s="18">
        <v>137.0</v>
      </c>
      <c r="H371" s="19">
        <v>39.0</v>
      </c>
      <c r="I371" s="20">
        <v>33.0</v>
      </c>
      <c r="J371" s="21">
        <v>38.0</v>
      </c>
      <c r="K371" s="22">
        <v>44.0</v>
      </c>
      <c r="L371" s="75">
        <f t="shared" si="2"/>
        <v>0.5939849624</v>
      </c>
      <c r="M371" s="62">
        <f t="shared" si="3"/>
        <v>136</v>
      </c>
      <c r="N371" s="63">
        <f t="shared" si="4"/>
        <v>137</v>
      </c>
      <c r="O371" s="63">
        <f t="shared" si="5"/>
        <v>77</v>
      </c>
      <c r="P371" s="63">
        <f t="shared" si="6"/>
        <v>85</v>
      </c>
      <c r="Q371" s="63">
        <f t="shared" si="7"/>
        <v>100</v>
      </c>
      <c r="R371" s="65">
        <f t="shared" si="8"/>
        <v>0.524691358</v>
      </c>
      <c r="S371" s="65">
        <f t="shared" si="9"/>
        <v>0.5563909774</v>
      </c>
      <c r="T371" s="66">
        <f t="shared" si="10"/>
        <v>0.5780590717</v>
      </c>
      <c r="U371" s="23">
        <f t="shared" si="11"/>
        <v>0.5939849624</v>
      </c>
      <c r="V371" s="27">
        <f t="shared" si="12"/>
        <v>0.5729769356</v>
      </c>
      <c r="W371" s="27">
        <f t="shared" si="13"/>
        <v>0.8543097446</v>
      </c>
      <c r="X371" s="27">
        <f t="shared" si="14"/>
        <v>-0.2880796767</v>
      </c>
      <c r="Y371" s="27">
        <f t="shared" si="15"/>
        <v>-0.2047778417</v>
      </c>
      <c r="Z371" s="27">
        <f t="shared" si="16"/>
        <v>0.3804970689</v>
      </c>
      <c r="AA371" s="27">
        <f t="shared" si="17"/>
        <v>-0.1740432337</v>
      </c>
      <c r="AB371" s="31">
        <f t="shared" si="18"/>
        <v>1.544582705</v>
      </c>
      <c r="AC371" s="31">
        <f t="shared" si="19"/>
        <v>-0.5393600183</v>
      </c>
      <c r="AD371" s="31">
        <f t="shared" si="20"/>
        <v>-0.6450725595</v>
      </c>
      <c r="AE371" s="31">
        <f t="shared" si="21"/>
        <v>1.320777353</v>
      </c>
      <c r="AF371" s="31">
        <f t="shared" si="22"/>
        <v>-0.6137321859</v>
      </c>
      <c r="AG371" s="23"/>
    </row>
    <row r="372">
      <c r="A372" s="29">
        <v>5513.0</v>
      </c>
      <c r="B372" s="30">
        <v>2591.0</v>
      </c>
      <c r="C372" s="14">
        <v>17.0</v>
      </c>
      <c r="D372" s="15">
        <v>12.0</v>
      </c>
      <c r="E372" s="16">
        <v>18.0</v>
      </c>
      <c r="F372" s="17">
        <v>49.0</v>
      </c>
      <c r="G372" s="18">
        <v>109.0</v>
      </c>
      <c r="H372" s="19">
        <v>30.0</v>
      </c>
      <c r="I372" s="20">
        <v>27.0</v>
      </c>
      <c r="J372" s="21">
        <v>24.0</v>
      </c>
      <c r="K372" s="22">
        <v>15.0</v>
      </c>
      <c r="L372" s="75">
        <f t="shared" si="2"/>
        <v>0.5913621262</v>
      </c>
      <c r="M372" s="62">
        <f t="shared" si="3"/>
        <v>109</v>
      </c>
      <c r="N372" s="63">
        <f t="shared" si="4"/>
        <v>109</v>
      </c>
      <c r="O372" s="63">
        <f t="shared" si="5"/>
        <v>44</v>
      </c>
      <c r="P372" s="63">
        <f t="shared" si="6"/>
        <v>79</v>
      </c>
      <c r="Q372" s="63">
        <f t="shared" si="7"/>
        <v>69</v>
      </c>
      <c r="R372" s="65">
        <f t="shared" si="8"/>
        <v>0.6422764228</v>
      </c>
      <c r="S372" s="65">
        <f t="shared" si="9"/>
        <v>0.6245847176</v>
      </c>
      <c r="T372" s="66">
        <f t="shared" si="10"/>
        <v>0.6123595506</v>
      </c>
      <c r="U372" s="23">
        <f t="shared" si="11"/>
        <v>0.5913621262</v>
      </c>
      <c r="V372" s="27">
        <f t="shared" si="12"/>
        <v>0.6154612002</v>
      </c>
      <c r="W372" s="27">
        <f t="shared" si="13"/>
        <v>0.9590177271</v>
      </c>
      <c r="X372" s="27">
        <f t="shared" si="14"/>
        <v>-0.3526392828</v>
      </c>
      <c r="Y372" s="27">
        <f t="shared" si="15"/>
        <v>-0.2580509791</v>
      </c>
      <c r="Z372" s="27">
        <f t="shared" si="16"/>
        <v>0.5228542701</v>
      </c>
      <c r="AA372" s="27">
        <f t="shared" si="17"/>
        <v>-0.2607914092</v>
      </c>
      <c r="AB372" s="31">
        <f t="shared" si="18"/>
        <v>1.530482656</v>
      </c>
      <c r="AC372" s="31">
        <f t="shared" si="19"/>
        <v>-0.5538751226</v>
      </c>
      <c r="AD372" s="31">
        <f t="shared" si="20"/>
        <v>-0.6694400553</v>
      </c>
      <c r="AE372" s="31">
        <f t="shared" si="21"/>
        <v>1.295637037</v>
      </c>
      <c r="AF372" s="31">
        <f t="shared" si="22"/>
        <v>-0.6397112781</v>
      </c>
      <c r="AG372" s="23"/>
    </row>
    <row r="373">
      <c r="A373" s="29">
        <v>5530.0</v>
      </c>
      <c r="B373" s="30">
        <v>3327.0</v>
      </c>
      <c r="C373" s="14">
        <v>38.0</v>
      </c>
      <c r="D373" s="15">
        <v>73.0</v>
      </c>
      <c r="E373" s="16">
        <v>35.0</v>
      </c>
      <c r="F373" s="17">
        <v>30.0</v>
      </c>
      <c r="G373" s="18">
        <v>221.0</v>
      </c>
      <c r="H373" s="19">
        <v>18.0</v>
      </c>
      <c r="I373" s="20">
        <v>94.0</v>
      </c>
      <c r="J373" s="21">
        <v>293.0</v>
      </c>
      <c r="K373" s="22">
        <v>87.0</v>
      </c>
      <c r="L373" s="75">
        <f t="shared" si="2"/>
        <v>0.7232845894</v>
      </c>
      <c r="M373" s="62">
        <f t="shared" si="3"/>
        <v>228</v>
      </c>
      <c r="N373" s="63">
        <f t="shared" si="4"/>
        <v>221</v>
      </c>
      <c r="O373" s="63">
        <f t="shared" si="5"/>
        <v>198</v>
      </c>
      <c r="P373" s="63">
        <f t="shared" si="6"/>
        <v>48</v>
      </c>
      <c r="Q373" s="63">
        <f t="shared" si="7"/>
        <v>422</v>
      </c>
      <c r="R373" s="65">
        <f t="shared" si="8"/>
        <v>0.1951219512</v>
      </c>
      <c r="S373" s="65">
        <f t="shared" si="9"/>
        <v>0.3025871766</v>
      </c>
      <c r="T373" s="66">
        <f t="shared" si="10"/>
        <v>0.3437013997</v>
      </c>
      <c r="U373" s="23">
        <f t="shared" si="11"/>
        <v>0.7232845894</v>
      </c>
      <c r="V373" s="27">
        <f t="shared" si="12"/>
        <v>0.3548652363</v>
      </c>
      <c r="W373" s="27">
        <f t="shared" si="13"/>
        <v>0.4646070552</v>
      </c>
      <c r="X373" s="27">
        <f t="shared" si="14"/>
        <v>-0.1071309214</v>
      </c>
      <c r="Y373" s="27">
        <f t="shared" si="15"/>
        <v>-0.0605652957</v>
      </c>
      <c r="Z373" s="27">
        <f t="shared" si="16"/>
        <v>0.07695271996</v>
      </c>
      <c r="AA373" s="27">
        <f t="shared" si="17"/>
        <v>-0.02406919592</v>
      </c>
      <c r="AB373" s="31">
        <f t="shared" si="18"/>
        <v>1.498553983</v>
      </c>
      <c r="AC373" s="31">
        <f t="shared" si="19"/>
        <v>-0.6062606347</v>
      </c>
      <c r="AD373" s="31">
        <f t="shared" si="20"/>
        <v>-0.7834197923</v>
      </c>
      <c r="AE373" s="31">
        <f t="shared" si="21"/>
        <v>1.114283926</v>
      </c>
      <c r="AF373" s="31">
        <f t="shared" si="22"/>
        <v>-0.9254176203</v>
      </c>
      <c r="AG373" s="23"/>
    </row>
    <row r="374">
      <c r="A374" s="29">
        <v>5531.0</v>
      </c>
      <c r="B374" s="30">
        <v>572.0</v>
      </c>
      <c r="C374" s="14">
        <v>4.0</v>
      </c>
      <c r="D374" s="15">
        <v>9.0</v>
      </c>
      <c r="E374" s="16">
        <v>8.0</v>
      </c>
      <c r="F374" s="17">
        <v>7.0</v>
      </c>
      <c r="G374" s="18">
        <v>49.0</v>
      </c>
      <c r="H374" s="19">
        <v>8.0</v>
      </c>
      <c r="I374" s="20">
        <v>7.0</v>
      </c>
      <c r="J374" s="21">
        <v>18.0</v>
      </c>
      <c r="K374" s="22">
        <v>15.0</v>
      </c>
      <c r="L374" s="75">
        <f t="shared" si="2"/>
        <v>0.656</v>
      </c>
      <c r="M374" s="62">
        <f t="shared" si="3"/>
        <v>48</v>
      </c>
      <c r="N374" s="63">
        <f t="shared" si="4"/>
        <v>49</v>
      </c>
      <c r="O374" s="63">
        <f t="shared" si="5"/>
        <v>28</v>
      </c>
      <c r="P374" s="63">
        <f t="shared" si="6"/>
        <v>15</v>
      </c>
      <c r="Q374" s="63">
        <f t="shared" si="7"/>
        <v>33</v>
      </c>
      <c r="R374" s="65">
        <f t="shared" si="8"/>
        <v>0.3488372093</v>
      </c>
      <c r="S374" s="65">
        <f t="shared" si="9"/>
        <v>0.512</v>
      </c>
      <c r="T374" s="66">
        <f t="shared" si="10"/>
        <v>0.5975609756</v>
      </c>
      <c r="U374" s="23">
        <f t="shared" si="11"/>
        <v>0.656</v>
      </c>
      <c r="V374" s="27">
        <f t="shared" si="12"/>
        <v>0.5821453219</v>
      </c>
      <c r="W374" s="27">
        <f t="shared" si="13"/>
        <v>0.7861496806</v>
      </c>
      <c r="X374" s="27">
        <f t="shared" si="14"/>
        <v>-0.1915276647</v>
      </c>
      <c r="Y374" s="27">
        <f t="shared" si="15"/>
        <v>-0.1734054432</v>
      </c>
      <c r="Z374" s="27">
        <f t="shared" si="16"/>
        <v>0.2327877325</v>
      </c>
      <c r="AA374" s="27">
        <f t="shared" si="17"/>
        <v>-0.07692985757</v>
      </c>
      <c r="AB374" s="31">
        <f t="shared" si="18"/>
        <v>1.565557294</v>
      </c>
      <c r="AC374" s="31">
        <f t="shared" si="19"/>
        <v>-0.5048544314</v>
      </c>
      <c r="AD374" s="31">
        <f t="shared" si="20"/>
        <v>-0.602683218</v>
      </c>
      <c r="AE374" s="31">
        <f t="shared" si="21"/>
        <v>1.389680418</v>
      </c>
      <c r="AF374" s="31">
        <f t="shared" si="22"/>
        <v>-0.5055100577</v>
      </c>
      <c r="AG374" s="23"/>
    </row>
    <row r="375">
      <c r="A375" s="29">
        <v>5533.0</v>
      </c>
      <c r="B375" s="30">
        <v>2049.0</v>
      </c>
      <c r="C375" s="14">
        <v>11.0</v>
      </c>
      <c r="D375" s="15">
        <v>16.0</v>
      </c>
      <c r="E375" s="16">
        <v>23.0</v>
      </c>
      <c r="F375" s="17">
        <v>70.0</v>
      </c>
      <c r="G375" s="18">
        <v>199.0</v>
      </c>
      <c r="H375" s="19">
        <v>39.0</v>
      </c>
      <c r="I375" s="20">
        <v>25.0</v>
      </c>
      <c r="J375" s="21">
        <v>52.0</v>
      </c>
      <c r="K375" s="22">
        <v>29.0</v>
      </c>
      <c r="L375" s="75">
        <f t="shared" si="2"/>
        <v>0.6443965517</v>
      </c>
      <c r="M375" s="62">
        <f t="shared" si="3"/>
        <v>199</v>
      </c>
      <c r="N375" s="63">
        <f t="shared" si="4"/>
        <v>199</v>
      </c>
      <c r="O375" s="63">
        <f t="shared" si="5"/>
        <v>56</v>
      </c>
      <c r="P375" s="63">
        <f t="shared" si="6"/>
        <v>109</v>
      </c>
      <c r="Q375" s="63">
        <f t="shared" si="7"/>
        <v>100</v>
      </c>
      <c r="R375" s="65">
        <f t="shared" si="8"/>
        <v>0.6606060606</v>
      </c>
      <c r="S375" s="65">
        <f t="shared" si="9"/>
        <v>0.6637931034</v>
      </c>
      <c r="T375" s="66">
        <f t="shared" si="10"/>
        <v>0.6655518395</v>
      </c>
      <c r="U375" s="23">
        <f t="shared" si="11"/>
        <v>0.6443965517</v>
      </c>
      <c r="V375" s="27">
        <f t="shared" si="12"/>
        <v>0.6657674021</v>
      </c>
      <c r="W375" s="27">
        <f t="shared" si="13"/>
        <v>1.019220188</v>
      </c>
      <c r="X375" s="27">
        <f t="shared" si="14"/>
        <v>-0.3627030967</v>
      </c>
      <c r="Y375" s="27">
        <f t="shared" si="15"/>
        <v>-0.2914662516</v>
      </c>
      <c r="Z375" s="27">
        <f t="shared" si="16"/>
        <v>0.571534716</v>
      </c>
      <c r="AA375" s="27">
        <f t="shared" si="17"/>
        <v>-0.2758890279</v>
      </c>
      <c r="AB375" s="31">
        <f t="shared" si="18"/>
        <v>1.535123851</v>
      </c>
      <c r="AC375" s="31">
        <f t="shared" si="19"/>
        <v>-0.5493722824</v>
      </c>
      <c r="AD375" s="31">
        <f t="shared" si="20"/>
        <v>-0.6619784942</v>
      </c>
      <c r="AE375" s="31">
        <f t="shared" si="21"/>
        <v>1.302877231</v>
      </c>
      <c r="AF375" s="31">
        <f t="shared" si="22"/>
        <v>-0.6326864301</v>
      </c>
      <c r="AG375" s="23"/>
    </row>
    <row r="376">
      <c r="A376" s="29">
        <v>5545.0</v>
      </c>
      <c r="B376" s="30">
        <v>1158.0</v>
      </c>
      <c r="C376" s="14">
        <v>1.0</v>
      </c>
      <c r="D376" s="15">
        <v>2.0</v>
      </c>
      <c r="E376" s="16">
        <v>0.0</v>
      </c>
      <c r="F376" s="17">
        <v>16.0</v>
      </c>
      <c r="G376" s="18">
        <v>34.0</v>
      </c>
      <c r="H376" s="19">
        <v>9.0</v>
      </c>
      <c r="I376" s="20">
        <v>3.0</v>
      </c>
      <c r="J376" s="21">
        <v>20.0</v>
      </c>
      <c r="K376" s="22">
        <v>3.0</v>
      </c>
      <c r="L376" s="75">
        <f t="shared" si="2"/>
        <v>0.6477272727</v>
      </c>
      <c r="M376" s="62">
        <f t="shared" si="3"/>
        <v>34</v>
      </c>
      <c r="N376" s="63">
        <f t="shared" si="4"/>
        <v>34</v>
      </c>
      <c r="O376" s="63">
        <f t="shared" si="5"/>
        <v>6</v>
      </c>
      <c r="P376" s="63">
        <f t="shared" si="6"/>
        <v>25</v>
      </c>
      <c r="Q376" s="63">
        <f t="shared" si="7"/>
        <v>23</v>
      </c>
      <c r="R376" s="65">
        <f t="shared" si="8"/>
        <v>0.8064516129</v>
      </c>
      <c r="S376" s="65">
        <f t="shared" si="9"/>
        <v>0.6704545455</v>
      </c>
      <c r="T376" s="66">
        <f t="shared" si="10"/>
        <v>0.5964912281</v>
      </c>
      <c r="U376" s="23">
        <f t="shared" si="11"/>
        <v>0.6477272727</v>
      </c>
      <c r="V376" s="27">
        <f t="shared" si="12"/>
        <v>0.5879567983</v>
      </c>
      <c r="W376" s="27">
        <f t="shared" si="13"/>
        <v>1.02944849</v>
      </c>
      <c r="X376" s="27">
        <f t="shared" si="14"/>
        <v>-0.4427790097</v>
      </c>
      <c r="Y376" s="27">
        <f t="shared" si="15"/>
        <v>-0.2973455771</v>
      </c>
      <c r="Z376" s="27">
        <f t="shared" si="16"/>
        <v>0.7047173761</v>
      </c>
      <c r="AA376" s="27">
        <f t="shared" si="17"/>
        <v>-0.4111553551</v>
      </c>
      <c r="AB376" s="31">
        <f t="shared" si="18"/>
        <v>1.548177914</v>
      </c>
      <c r="AC376" s="31">
        <f t="shared" si="19"/>
        <v>-0.5384632791</v>
      </c>
      <c r="AD376" s="31">
        <f t="shared" si="20"/>
        <v>-0.6425031671</v>
      </c>
      <c r="AE376" s="31">
        <f t="shared" si="21"/>
        <v>1.319153171</v>
      </c>
      <c r="AF376" s="31">
        <f t="shared" si="22"/>
        <v>-0.6190699348</v>
      </c>
      <c r="AG376" s="23"/>
    </row>
    <row r="377">
      <c r="A377" s="29">
        <v>5550.0</v>
      </c>
      <c r="B377" s="30">
        <v>760.0</v>
      </c>
      <c r="C377" s="14">
        <v>5.0</v>
      </c>
      <c r="D377" s="15">
        <v>8.0</v>
      </c>
      <c r="E377" s="16">
        <v>28.0</v>
      </c>
      <c r="F377" s="17">
        <v>9.0</v>
      </c>
      <c r="G377" s="18">
        <v>50.0</v>
      </c>
      <c r="H377" s="19">
        <v>10.0</v>
      </c>
      <c r="I377" s="20">
        <v>11.0</v>
      </c>
      <c r="J377" s="21">
        <v>31.0</v>
      </c>
      <c r="K377" s="22">
        <v>12.0</v>
      </c>
      <c r="L377" s="75">
        <f t="shared" si="2"/>
        <v>0.7317073171</v>
      </c>
      <c r="M377" s="62">
        <f t="shared" si="3"/>
        <v>50</v>
      </c>
      <c r="N377" s="63">
        <f t="shared" si="4"/>
        <v>50</v>
      </c>
      <c r="O377" s="63">
        <f t="shared" si="5"/>
        <v>25</v>
      </c>
      <c r="P377" s="63">
        <f t="shared" si="6"/>
        <v>19</v>
      </c>
      <c r="Q377" s="63">
        <f t="shared" si="7"/>
        <v>70</v>
      </c>
      <c r="R377" s="65">
        <f t="shared" si="8"/>
        <v>0.4318181818</v>
      </c>
      <c r="S377" s="65">
        <f t="shared" si="9"/>
        <v>0.4207317073</v>
      </c>
      <c r="T377" s="66">
        <f t="shared" si="10"/>
        <v>0.4166666667</v>
      </c>
      <c r="U377" s="23">
        <f t="shared" si="11"/>
        <v>0.7317073171</v>
      </c>
      <c r="V377" s="27">
        <f t="shared" si="12"/>
        <v>0.415813643</v>
      </c>
      <c r="W377" s="27">
        <f t="shared" si="13"/>
        <v>0.6460119089</v>
      </c>
      <c r="X377" s="27">
        <f t="shared" si="14"/>
        <v>-0.2370880334</v>
      </c>
      <c r="Y377" s="27">
        <f t="shared" si="15"/>
        <v>-0.1170936353</v>
      </c>
      <c r="Z377" s="27">
        <f t="shared" si="16"/>
        <v>0.2367955261</v>
      </c>
      <c r="AA377" s="27">
        <f t="shared" si="17"/>
        <v>-0.1178829975</v>
      </c>
      <c r="AB377" s="31">
        <f t="shared" si="18"/>
        <v>1.537476071</v>
      </c>
      <c r="AC377" s="31">
        <f t="shared" si="19"/>
        <v>-0.5470705488</v>
      </c>
      <c r="AD377" s="31">
        <f t="shared" si="20"/>
        <v>-0.6566703404</v>
      </c>
      <c r="AE377" s="31">
        <f t="shared" si="21"/>
        <v>1.308064024</v>
      </c>
      <c r="AF377" s="31">
        <f t="shared" si="22"/>
        <v>-0.6276178098</v>
      </c>
      <c r="AG377" s="23"/>
    </row>
    <row r="378">
      <c r="A378" s="29">
        <v>5554.0</v>
      </c>
      <c r="B378" s="30">
        <v>1799.0</v>
      </c>
      <c r="C378" s="14">
        <v>9.0</v>
      </c>
      <c r="D378" s="15">
        <v>7.0</v>
      </c>
      <c r="E378" s="16">
        <v>17.0</v>
      </c>
      <c r="F378" s="17">
        <v>41.0</v>
      </c>
      <c r="G378" s="18">
        <v>134.0</v>
      </c>
      <c r="H378" s="19">
        <v>36.0</v>
      </c>
      <c r="I378" s="20">
        <v>28.0</v>
      </c>
      <c r="J378" s="21">
        <v>39.0</v>
      </c>
      <c r="K378" s="22">
        <v>32.0</v>
      </c>
      <c r="L378" s="75">
        <f t="shared" si="2"/>
        <v>0.6355685131</v>
      </c>
      <c r="M378" s="62">
        <f t="shared" si="3"/>
        <v>134</v>
      </c>
      <c r="N378" s="63">
        <f t="shared" si="4"/>
        <v>134</v>
      </c>
      <c r="O378" s="63">
        <f t="shared" si="5"/>
        <v>48</v>
      </c>
      <c r="P378" s="63">
        <f t="shared" si="6"/>
        <v>77</v>
      </c>
      <c r="Q378" s="63">
        <f t="shared" si="7"/>
        <v>84</v>
      </c>
      <c r="R378" s="65">
        <f t="shared" si="8"/>
        <v>0.616</v>
      </c>
      <c r="S378" s="65">
        <f t="shared" si="9"/>
        <v>0.6151603499</v>
      </c>
      <c r="T378" s="66">
        <f t="shared" si="10"/>
        <v>0.6146788991</v>
      </c>
      <c r="U378" s="23">
        <f t="shared" si="11"/>
        <v>0.6355685131</v>
      </c>
      <c r="V378" s="27">
        <f t="shared" si="12"/>
        <v>0.6150911438</v>
      </c>
      <c r="W378" s="27">
        <f t="shared" si="13"/>
        <v>0.9445470949</v>
      </c>
      <c r="X378" s="27">
        <f t="shared" si="14"/>
        <v>-0.3382123188</v>
      </c>
      <c r="Y378" s="27">
        <f t="shared" si="15"/>
        <v>-0.2503222619</v>
      </c>
      <c r="Z378" s="27">
        <f t="shared" si="16"/>
        <v>0.4938969828</v>
      </c>
      <c r="AA378" s="27">
        <f t="shared" si="17"/>
        <v>-0.2398892274</v>
      </c>
      <c r="AB378" s="31">
        <f t="shared" si="18"/>
        <v>1.534778453</v>
      </c>
      <c r="AC378" s="31">
        <f t="shared" si="19"/>
        <v>-0.5497152004</v>
      </c>
      <c r="AD378" s="31">
        <f t="shared" si="20"/>
        <v>-0.6625786475</v>
      </c>
      <c r="AE378" s="31">
        <f t="shared" si="21"/>
        <v>1.302280922</v>
      </c>
      <c r="AF378" s="31">
        <f t="shared" si="22"/>
        <v>-0.6332788837</v>
      </c>
      <c r="AG378" s="23"/>
    </row>
    <row r="379">
      <c r="A379" s="29">
        <v>5556.0</v>
      </c>
      <c r="B379" s="30">
        <v>2533.0</v>
      </c>
      <c r="C379" s="14">
        <v>37.0</v>
      </c>
      <c r="D379" s="15">
        <v>35.0</v>
      </c>
      <c r="E379" s="16">
        <v>79.0</v>
      </c>
      <c r="F379" s="17">
        <v>43.0</v>
      </c>
      <c r="G379" s="18">
        <v>123.0</v>
      </c>
      <c r="H379" s="19">
        <v>26.0</v>
      </c>
      <c r="I379" s="20">
        <v>64.0</v>
      </c>
      <c r="J379" s="21">
        <v>61.0</v>
      </c>
      <c r="K379" s="22">
        <v>69.0</v>
      </c>
      <c r="L379" s="75">
        <f t="shared" si="2"/>
        <v>0.6089385475</v>
      </c>
      <c r="M379" s="62">
        <f t="shared" si="3"/>
        <v>123</v>
      </c>
      <c r="N379" s="63">
        <f t="shared" si="4"/>
        <v>123</v>
      </c>
      <c r="O379" s="63">
        <f t="shared" si="5"/>
        <v>141</v>
      </c>
      <c r="P379" s="63">
        <f t="shared" si="6"/>
        <v>69</v>
      </c>
      <c r="Q379" s="63">
        <f t="shared" si="7"/>
        <v>204</v>
      </c>
      <c r="R379" s="65">
        <f t="shared" si="8"/>
        <v>0.3285714286</v>
      </c>
      <c r="S379" s="65">
        <f t="shared" si="9"/>
        <v>0.3575418994</v>
      </c>
      <c r="T379" s="66">
        <f t="shared" si="10"/>
        <v>0.376146789</v>
      </c>
      <c r="U379" s="23">
        <f t="shared" si="11"/>
        <v>0.6089385475</v>
      </c>
      <c r="V379" s="27">
        <f t="shared" si="12"/>
        <v>0.3739612277</v>
      </c>
      <c r="W379" s="27">
        <f t="shared" si="13"/>
        <v>0.5489872072</v>
      </c>
      <c r="X379" s="27">
        <f t="shared" si="14"/>
        <v>-0.1804008194</v>
      </c>
      <c r="Y379" s="27">
        <f t="shared" si="15"/>
        <v>-0.08456228114</v>
      </c>
      <c r="Z379" s="27">
        <f t="shared" si="16"/>
        <v>0.1531172303</v>
      </c>
      <c r="AA379" s="27">
        <f t="shared" si="17"/>
        <v>-0.06825098342</v>
      </c>
      <c r="AB379" s="31">
        <f t="shared" si="18"/>
        <v>1.541561337</v>
      </c>
      <c r="AC379" s="31">
        <f t="shared" si="19"/>
        <v>-0.5423942637</v>
      </c>
      <c r="AD379" s="31">
        <f t="shared" si="20"/>
        <v>-0.6443926953</v>
      </c>
      <c r="AE379" s="31">
        <f t="shared" si="21"/>
        <v>1.321972812</v>
      </c>
      <c r="AF379" s="31">
        <f t="shared" si="22"/>
        <v>-0.6119481443</v>
      </c>
      <c r="AG379" s="23"/>
    </row>
    <row r="380">
      <c r="A380" s="29">
        <v>5560.0</v>
      </c>
      <c r="B380" s="30">
        <v>2000.0</v>
      </c>
      <c r="C380" s="14">
        <v>16.0</v>
      </c>
      <c r="D380" s="15">
        <v>12.0</v>
      </c>
      <c r="E380" s="16">
        <v>14.0</v>
      </c>
      <c r="F380" s="17">
        <v>79.0</v>
      </c>
      <c r="G380" s="18">
        <v>189.0</v>
      </c>
      <c r="H380" s="19">
        <v>31.0</v>
      </c>
      <c r="I380" s="20">
        <v>28.0</v>
      </c>
      <c r="J380" s="21">
        <v>27.0</v>
      </c>
      <c r="K380" s="22">
        <v>12.0</v>
      </c>
      <c r="L380" s="75">
        <f t="shared" si="2"/>
        <v>0.6323529412</v>
      </c>
      <c r="M380" s="62">
        <f t="shared" si="3"/>
        <v>189</v>
      </c>
      <c r="N380" s="63">
        <f t="shared" si="4"/>
        <v>189</v>
      </c>
      <c r="O380" s="63">
        <f t="shared" si="5"/>
        <v>40</v>
      </c>
      <c r="P380" s="63">
        <f t="shared" si="6"/>
        <v>110</v>
      </c>
      <c r="Q380" s="63">
        <f t="shared" si="7"/>
        <v>69</v>
      </c>
      <c r="R380" s="65">
        <f t="shared" si="8"/>
        <v>0.7333333333</v>
      </c>
      <c r="S380" s="65">
        <f t="shared" si="9"/>
        <v>0.7328431373</v>
      </c>
      <c r="T380" s="66">
        <f t="shared" si="10"/>
        <v>0.7325581395</v>
      </c>
      <c r="U380" s="23">
        <f t="shared" si="11"/>
        <v>0.6323529412</v>
      </c>
      <c r="V380" s="27">
        <f t="shared" si="12"/>
        <v>0.7328965086</v>
      </c>
      <c r="W380" s="27">
        <f t="shared" si="13"/>
        <v>1.125242965</v>
      </c>
      <c r="X380" s="27">
        <f t="shared" si="14"/>
        <v>-0.4026337128</v>
      </c>
      <c r="Y380" s="27">
        <f t="shared" si="15"/>
        <v>-0.3552588081</v>
      </c>
      <c r="Z380" s="27">
        <f t="shared" si="16"/>
        <v>0.7004542537</v>
      </c>
      <c r="AA380" s="27">
        <f t="shared" si="17"/>
        <v>-0.3399790638</v>
      </c>
      <c r="AB380" s="31">
        <f t="shared" si="18"/>
        <v>1.534986874</v>
      </c>
      <c r="AC380" s="31">
        <f t="shared" si="19"/>
        <v>-0.5495073844</v>
      </c>
      <c r="AD380" s="31">
        <f t="shared" si="20"/>
        <v>-0.6621193107</v>
      </c>
      <c r="AE380" s="31">
        <f t="shared" si="21"/>
        <v>1.302739195</v>
      </c>
      <c r="AF380" s="31">
        <f t="shared" si="22"/>
        <v>-0.6328216727</v>
      </c>
      <c r="AG380" s="23"/>
    </row>
    <row r="381">
      <c r="A381" s="29">
        <v>5563.0</v>
      </c>
      <c r="B381" s="30">
        <v>1682.0</v>
      </c>
      <c r="C381" s="14">
        <v>2.0</v>
      </c>
      <c r="D381" s="15">
        <v>2.0</v>
      </c>
      <c r="E381" s="16">
        <v>0.0</v>
      </c>
      <c r="F381" s="17">
        <v>17.0</v>
      </c>
      <c r="G381" s="18">
        <v>52.0</v>
      </c>
      <c r="H381" s="19">
        <v>12.0</v>
      </c>
      <c r="I381" s="20">
        <v>2.0</v>
      </c>
      <c r="J381" s="21">
        <v>4.0</v>
      </c>
      <c r="K381" s="22">
        <v>4.0</v>
      </c>
      <c r="L381" s="75">
        <f t="shared" si="2"/>
        <v>0.6105263158</v>
      </c>
      <c r="M381" s="62">
        <f t="shared" si="3"/>
        <v>52</v>
      </c>
      <c r="N381" s="63">
        <f t="shared" si="4"/>
        <v>52</v>
      </c>
      <c r="O381" s="63">
        <f t="shared" si="5"/>
        <v>8</v>
      </c>
      <c r="P381" s="63">
        <f t="shared" si="6"/>
        <v>29</v>
      </c>
      <c r="Q381" s="63">
        <f t="shared" si="7"/>
        <v>6</v>
      </c>
      <c r="R381" s="65">
        <f t="shared" si="8"/>
        <v>0.7837837838</v>
      </c>
      <c r="S381" s="65">
        <f t="shared" si="9"/>
        <v>0.8526315789</v>
      </c>
      <c r="T381" s="66">
        <f t="shared" si="10"/>
        <v>0.8965517241</v>
      </c>
      <c r="U381" s="23">
        <f t="shared" si="11"/>
        <v>0.6105263158</v>
      </c>
      <c r="V381" s="27">
        <f t="shared" si="12"/>
        <v>0.8856667899</v>
      </c>
      <c r="W381" s="27">
        <f t="shared" si="13"/>
        <v>1.30917196</v>
      </c>
      <c r="X381" s="27">
        <f t="shared" si="14"/>
        <v>-0.4303333294</v>
      </c>
      <c r="Y381" s="27">
        <f t="shared" si="15"/>
        <v>-0.4808898726</v>
      </c>
      <c r="Z381" s="27">
        <f t="shared" si="16"/>
        <v>0.8710137543</v>
      </c>
      <c r="AA381" s="27">
        <f t="shared" si="17"/>
        <v>-0.3883665965</v>
      </c>
      <c r="AB381" s="31">
        <f t="shared" si="18"/>
        <v>1.548214876</v>
      </c>
      <c r="AC381" s="31">
        <f t="shared" si="19"/>
        <v>-0.5351582972</v>
      </c>
      <c r="AD381" s="31">
        <f t="shared" si="20"/>
        <v>-0.6465164714</v>
      </c>
      <c r="AE381" s="31">
        <f t="shared" si="21"/>
        <v>1.319656829</v>
      </c>
      <c r="AF381" s="31">
        <f t="shared" si="22"/>
        <v>-0.6144737166</v>
      </c>
      <c r="AG381" s="23"/>
    </row>
    <row r="382">
      <c r="A382" s="29">
        <v>5565.0</v>
      </c>
      <c r="B382" s="30">
        <v>1927.0</v>
      </c>
      <c r="C382" s="14">
        <v>4.0</v>
      </c>
      <c r="D382" s="15">
        <v>3.0</v>
      </c>
      <c r="E382" s="16">
        <v>14.0</v>
      </c>
      <c r="F382" s="17">
        <v>28.0</v>
      </c>
      <c r="G382" s="18">
        <v>109.0</v>
      </c>
      <c r="H382" s="19">
        <v>38.0</v>
      </c>
      <c r="I382" s="20">
        <v>9.0</v>
      </c>
      <c r="J382" s="21">
        <v>16.0</v>
      </c>
      <c r="K382" s="22">
        <v>14.0</v>
      </c>
      <c r="L382" s="75">
        <f t="shared" si="2"/>
        <v>0.629787234</v>
      </c>
      <c r="M382" s="62">
        <f t="shared" si="3"/>
        <v>109</v>
      </c>
      <c r="N382" s="63">
        <f t="shared" si="4"/>
        <v>109</v>
      </c>
      <c r="O382" s="63">
        <f t="shared" si="5"/>
        <v>21</v>
      </c>
      <c r="P382" s="63">
        <f t="shared" si="6"/>
        <v>66</v>
      </c>
      <c r="Q382" s="63">
        <f t="shared" si="7"/>
        <v>39</v>
      </c>
      <c r="R382" s="65">
        <f t="shared" si="8"/>
        <v>0.7586206897</v>
      </c>
      <c r="S382" s="65">
        <f t="shared" si="9"/>
        <v>0.7446808511</v>
      </c>
      <c r="T382" s="66">
        <f t="shared" si="10"/>
        <v>0.7364864865</v>
      </c>
      <c r="U382" s="23">
        <f t="shared" si="11"/>
        <v>0.629787234</v>
      </c>
      <c r="V382" s="27">
        <f t="shared" si="12"/>
        <v>0.7376262017</v>
      </c>
      <c r="W382" s="27">
        <f t="shared" si="13"/>
        <v>1.143419166</v>
      </c>
      <c r="X382" s="27">
        <f t="shared" si="14"/>
        <v>-0.4165176339</v>
      </c>
      <c r="Y382" s="27">
        <f t="shared" si="15"/>
        <v>-0.3668285902</v>
      </c>
      <c r="Z382" s="27">
        <f t="shared" si="16"/>
        <v>0.7363125367</v>
      </c>
      <c r="AA382" s="27">
        <f t="shared" si="17"/>
        <v>-0.3638301515</v>
      </c>
      <c r="AB382" s="31">
        <f t="shared" si="18"/>
        <v>1.53391812</v>
      </c>
      <c r="AC382" s="31">
        <f t="shared" si="19"/>
        <v>-0.5505483239</v>
      </c>
      <c r="AD382" s="31">
        <f t="shared" si="20"/>
        <v>-0.663544479</v>
      </c>
      <c r="AE382" s="31">
        <f t="shared" si="21"/>
        <v>1.301351371</v>
      </c>
      <c r="AF382" s="31">
        <f t="shared" si="22"/>
        <v>-0.634172847</v>
      </c>
      <c r="AG382" s="23"/>
    </row>
    <row r="383">
      <c r="A383" s="29">
        <v>5566.0</v>
      </c>
      <c r="B383" s="30">
        <v>3340.0</v>
      </c>
      <c r="C383" s="14">
        <v>19.0</v>
      </c>
      <c r="D383" s="15">
        <v>24.0</v>
      </c>
      <c r="E383" s="16">
        <v>36.0</v>
      </c>
      <c r="F383" s="17">
        <v>100.0</v>
      </c>
      <c r="G383" s="18">
        <v>242.0</v>
      </c>
      <c r="H383" s="19">
        <v>50.0</v>
      </c>
      <c r="I383" s="20">
        <v>37.0</v>
      </c>
      <c r="J383" s="21">
        <v>64.0</v>
      </c>
      <c r="K383" s="22">
        <v>48.0</v>
      </c>
      <c r="L383" s="75">
        <f t="shared" si="2"/>
        <v>0.6112903226</v>
      </c>
      <c r="M383" s="62">
        <f t="shared" si="3"/>
        <v>242</v>
      </c>
      <c r="N383" s="63">
        <f t="shared" si="4"/>
        <v>242</v>
      </c>
      <c r="O383" s="63">
        <f t="shared" si="5"/>
        <v>91</v>
      </c>
      <c r="P383" s="63">
        <f t="shared" si="6"/>
        <v>150</v>
      </c>
      <c r="Q383" s="63">
        <f t="shared" si="7"/>
        <v>137</v>
      </c>
      <c r="R383" s="65">
        <f t="shared" si="8"/>
        <v>0.622406639</v>
      </c>
      <c r="S383" s="65">
        <f t="shared" si="9"/>
        <v>0.6322580645</v>
      </c>
      <c r="T383" s="66">
        <f t="shared" si="10"/>
        <v>0.6385224274</v>
      </c>
      <c r="U383" s="23">
        <f t="shared" si="11"/>
        <v>0.6112903226</v>
      </c>
      <c r="V383" s="27">
        <f t="shared" si="12"/>
        <v>0.6377090108</v>
      </c>
      <c r="W383" s="27">
        <f t="shared" si="13"/>
        <v>0.9707997568</v>
      </c>
      <c r="X383" s="27">
        <f t="shared" si="14"/>
        <v>-0.3417298581</v>
      </c>
      <c r="Y383" s="27">
        <f t="shared" si="15"/>
        <v>-0.2644305078</v>
      </c>
      <c r="Z383" s="27">
        <f t="shared" si="16"/>
        <v>0.5129038035</v>
      </c>
      <c r="AA383" s="27">
        <f t="shared" si="17"/>
        <v>-0.2449050579</v>
      </c>
      <c r="AB383" s="31">
        <f t="shared" si="18"/>
        <v>1.536735121</v>
      </c>
      <c r="AC383" s="31">
        <f t="shared" si="19"/>
        <v>-0.5477390826</v>
      </c>
      <c r="AD383" s="31">
        <f t="shared" si="20"/>
        <v>-0.659454458</v>
      </c>
      <c r="AE383" s="31">
        <f t="shared" si="21"/>
        <v>1.305435834</v>
      </c>
      <c r="AF383" s="31">
        <f t="shared" si="22"/>
        <v>-0.6300927384</v>
      </c>
      <c r="AG383" s="23"/>
    </row>
    <row r="384">
      <c r="A384" s="29">
        <v>5569.0</v>
      </c>
      <c r="B384" s="30">
        <v>2635.0</v>
      </c>
      <c r="C384" s="14">
        <v>12.0</v>
      </c>
      <c r="D384" s="15">
        <v>18.0</v>
      </c>
      <c r="E384" s="16">
        <v>32.0</v>
      </c>
      <c r="F384" s="17">
        <v>57.0</v>
      </c>
      <c r="G384" s="18">
        <v>188.0</v>
      </c>
      <c r="H384" s="19">
        <v>36.0</v>
      </c>
      <c r="I384" s="20">
        <v>28.0</v>
      </c>
      <c r="J384" s="21">
        <v>26.0</v>
      </c>
      <c r="K384" s="22">
        <v>28.0</v>
      </c>
      <c r="L384" s="75">
        <f t="shared" si="2"/>
        <v>0.6447058824</v>
      </c>
      <c r="M384" s="62">
        <f t="shared" si="3"/>
        <v>188</v>
      </c>
      <c r="N384" s="63">
        <f t="shared" si="4"/>
        <v>188</v>
      </c>
      <c r="O384" s="63">
        <f t="shared" si="5"/>
        <v>58</v>
      </c>
      <c r="P384" s="63">
        <f t="shared" si="6"/>
        <v>93</v>
      </c>
      <c r="Q384" s="63">
        <f t="shared" si="7"/>
        <v>86</v>
      </c>
      <c r="R384" s="65">
        <f t="shared" si="8"/>
        <v>0.6158940397</v>
      </c>
      <c r="S384" s="65">
        <f t="shared" si="9"/>
        <v>0.6611764706</v>
      </c>
      <c r="T384" s="66">
        <f t="shared" si="10"/>
        <v>0.6861313869</v>
      </c>
      <c r="U384" s="23">
        <f t="shared" si="11"/>
        <v>0.6447058824</v>
      </c>
      <c r="V384" s="27">
        <f t="shared" si="12"/>
        <v>0.6838904861</v>
      </c>
      <c r="W384" s="27">
        <f t="shared" si="13"/>
        <v>1.015202483</v>
      </c>
      <c r="X384" s="27">
        <f t="shared" si="14"/>
        <v>-0.3381541417</v>
      </c>
      <c r="Y384" s="27">
        <f t="shared" si="15"/>
        <v>-0.2891728955</v>
      </c>
      <c r="Z384" s="27">
        <f t="shared" si="16"/>
        <v>0.5307508725</v>
      </c>
      <c r="AA384" s="27">
        <f t="shared" si="17"/>
        <v>-0.2398067062</v>
      </c>
      <c r="AB384" s="31">
        <f t="shared" si="18"/>
        <v>1.538837858</v>
      </c>
      <c r="AC384" s="31">
        <f t="shared" si="19"/>
        <v>-0.5454075202</v>
      </c>
      <c r="AD384" s="31">
        <f t="shared" si="20"/>
        <v>-0.6563631609</v>
      </c>
      <c r="AE384" s="31">
        <f t="shared" si="21"/>
        <v>1.308871811</v>
      </c>
      <c r="AF384" s="31">
        <f t="shared" si="22"/>
        <v>-0.6262848803</v>
      </c>
      <c r="AG384" s="23"/>
    </row>
    <row r="385">
      <c r="A385" s="29">
        <v>5570.0</v>
      </c>
      <c r="B385" s="30">
        <v>3157.0</v>
      </c>
      <c r="C385" s="14">
        <v>8.0</v>
      </c>
      <c r="D385" s="15">
        <v>14.0</v>
      </c>
      <c r="E385" s="16">
        <v>12.0</v>
      </c>
      <c r="F385" s="17">
        <v>44.0</v>
      </c>
      <c r="G385" s="18">
        <v>192.0</v>
      </c>
      <c r="H385" s="19">
        <v>33.0</v>
      </c>
      <c r="I385" s="20">
        <v>14.0</v>
      </c>
      <c r="J385" s="21">
        <v>51.0</v>
      </c>
      <c r="K385" s="22">
        <v>29.0</v>
      </c>
      <c r="L385" s="75">
        <f t="shared" si="2"/>
        <v>0.677581864</v>
      </c>
      <c r="M385" s="62">
        <f t="shared" si="3"/>
        <v>192</v>
      </c>
      <c r="N385" s="63">
        <f t="shared" si="4"/>
        <v>192</v>
      </c>
      <c r="O385" s="63">
        <f t="shared" si="5"/>
        <v>51</v>
      </c>
      <c r="P385" s="63">
        <f t="shared" si="6"/>
        <v>77</v>
      </c>
      <c r="Q385" s="63">
        <f t="shared" si="7"/>
        <v>77</v>
      </c>
      <c r="R385" s="65">
        <f t="shared" si="8"/>
        <v>0.6015625</v>
      </c>
      <c r="S385" s="65">
        <f t="shared" si="9"/>
        <v>0.677581864</v>
      </c>
      <c r="T385" s="66">
        <f t="shared" si="10"/>
        <v>0.7137546468</v>
      </c>
      <c r="U385" s="23">
        <f t="shared" si="11"/>
        <v>0.677581864</v>
      </c>
      <c r="V385" s="27">
        <f t="shared" si="12"/>
        <v>0.7139635904</v>
      </c>
      <c r="W385" s="27">
        <f t="shared" si="13"/>
        <v>1.040392121</v>
      </c>
      <c r="X385" s="27">
        <f t="shared" si="14"/>
        <v>-0.3302854675</v>
      </c>
      <c r="Y385" s="27">
        <f t="shared" si="15"/>
        <v>-0.3037010898</v>
      </c>
      <c r="Z385" s="27">
        <f t="shared" si="16"/>
        <v>0.5312633475</v>
      </c>
      <c r="AA385" s="27">
        <f t="shared" si="17"/>
        <v>-0.228776195</v>
      </c>
      <c r="AB385" s="31">
        <f t="shared" si="18"/>
        <v>1.535140229</v>
      </c>
      <c r="AC385" s="31">
        <f t="shared" si="19"/>
        <v>-0.5493933067</v>
      </c>
      <c r="AD385" s="31">
        <f t="shared" si="20"/>
        <v>-0.6619443684</v>
      </c>
      <c r="AE385" s="31">
        <f t="shared" si="21"/>
        <v>1.302856206</v>
      </c>
      <c r="AF385" s="31">
        <f t="shared" si="22"/>
        <v>-0.6327698615</v>
      </c>
      <c r="AG385" s="23"/>
    </row>
    <row r="386">
      <c r="A386" s="29">
        <v>5571.0</v>
      </c>
      <c r="B386" s="30">
        <v>1712.0</v>
      </c>
      <c r="C386" s="14">
        <v>1.0</v>
      </c>
      <c r="D386" s="15">
        <v>4.0</v>
      </c>
      <c r="E386" s="16">
        <v>5.0</v>
      </c>
      <c r="F386" s="17">
        <v>16.0</v>
      </c>
      <c r="G386" s="18">
        <v>60.0</v>
      </c>
      <c r="H386" s="19">
        <v>9.0</v>
      </c>
      <c r="I386" s="20">
        <v>6.0</v>
      </c>
      <c r="J386" s="21">
        <v>16.0</v>
      </c>
      <c r="K386" s="22">
        <v>9.0</v>
      </c>
      <c r="L386" s="75">
        <f t="shared" si="2"/>
        <v>0.6904761905</v>
      </c>
      <c r="M386" s="62">
        <f t="shared" si="3"/>
        <v>60</v>
      </c>
      <c r="N386" s="63">
        <f t="shared" si="4"/>
        <v>60</v>
      </c>
      <c r="O386" s="63">
        <f t="shared" si="5"/>
        <v>14</v>
      </c>
      <c r="P386" s="63">
        <f t="shared" si="6"/>
        <v>25</v>
      </c>
      <c r="Q386" s="63">
        <f t="shared" si="7"/>
        <v>27</v>
      </c>
      <c r="R386" s="65">
        <f t="shared" si="8"/>
        <v>0.641025641</v>
      </c>
      <c r="S386" s="65">
        <f t="shared" si="9"/>
        <v>0.6746031746</v>
      </c>
      <c r="T386" s="66">
        <f t="shared" si="10"/>
        <v>0.6896551724</v>
      </c>
      <c r="U386" s="23">
        <f t="shared" si="11"/>
        <v>0.6904761905</v>
      </c>
      <c r="V386" s="27">
        <f t="shared" si="12"/>
        <v>0.691749499</v>
      </c>
      <c r="W386" s="27">
        <f t="shared" si="13"/>
        <v>1.035818497</v>
      </c>
      <c r="X386" s="27">
        <f t="shared" si="14"/>
        <v>-0.3519525462</v>
      </c>
      <c r="Y386" s="27">
        <f t="shared" si="15"/>
        <v>-0.3010367836</v>
      </c>
      <c r="Z386" s="27">
        <f t="shared" si="16"/>
        <v>0.5636261156</v>
      </c>
      <c r="AA386" s="27">
        <f t="shared" si="17"/>
        <v>-0.2597766576</v>
      </c>
      <c r="AB386" s="31">
        <f t="shared" si="18"/>
        <v>1.532344064</v>
      </c>
      <c r="AC386" s="31">
        <f t="shared" si="19"/>
        <v>-0.5523131215</v>
      </c>
      <c r="AD386" s="31">
        <f t="shared" si="20"/>
        <v>-0.6660912809</v>
      </c>
      <c r="AE386" s="31">
        <f t="shared" si="21"/>
        <v>1.298525746</v>
      </c>
      <c r="AF386" s="31">
        <f t="shared" si="22"/>
        <v>-0.6372892272</v>
      </c>
      <c r="AG386" s="23"/>
    </row>
    <row r="387">
      <c r="A387" s="29">
        <v>5572.0</v>
      </c>
      <c r="B387" s="30">
        <v>2097.0</v>
      </c>
      <c r="C387" s="14">
        <v>10.0</v>
      </c>
      <c r="D387" s="15">
        <v>6.0</v>
      </c>
      <c r="E387" s="16">
        <v>10.0</v>
      </c>
      <c r="F387" s="17">
        <v>51.0</v>
      </c>
      <c r="G387" s="18">
        <v>110.0</v>
      </c>
      <c r="H387" s="19">
        <v>30.0</v>
      </c>
      <c r="I387" s="20">
        <v>9.0</v>
      </c>
      <c r="J387" s="21">
        <v>16.0</v>
      </c>
      <c r="K387" s="22">
        <v>19.0</v>
      </c>
      <c r="L387" s="75">
        <f t="shared" si="2"/>
        <v>0.5555555556</v>
      </c>
      <c r="M387" s="62">
        <f t="shared" si="3"/>
        <v>109</v>
      </c>
      <c r="N387" s="63">
        <f t="shared" si="4"/>
        <v>110</v>
      </c>
      <c r="O387" s="63">
        <f t="shared" si="5"/>
        <v>35</v>
      </c>
      <c r="P387" s="63">
        <f t="shared" si="6"/>
        <v>81</v>
      </c>
      <c r="Q387" s="63">
        <f t="shared" si="7"/>
        <v>35</v>
      </c>
      <c r="R387" s="65">
        <f t="shared" si="8"/>
        <v>0.6982758621</v>
      </c>
      <c r="S387" s="65">
        <f t="shared" si="9"/>
        <v>0.7318007663</v>
      </c>
      <c r="T387" s="66">
        <f t="shared" si="10"/>
        <v>0.7586206897</v>
      </c>
      <c r="U387" s="23">
        <f t="shared" si="11"/>
        <v>0.5555555556</v>
      </c>
      <c r="V387" s="27">
        <f t="shared" si="12"/>
        <v>0.7488485772</v>
      </c>
      <c r="W387" s="27">
        <f t="shared" si="13"/>
        <v>1.123642458</v>
      </c>
      <c r="X387" s="27">
        <f t="shared" si="14"/>
        <v>-0.3833855494</v>
      </c>
      <c r="Y387" s="27">
        <f t="shared" si="15"/>
        <v>-0.3542489109</v>
      </c>
      <c r="Z387" s="27">
        <f t="shared" si="16"/>
        <v>0.6660199147</v>
      </c>
      <c r="AA387" s="27">
        <f t="shared" si="17"/>
        <v>-0.3082502097</v>
      </c>
      <c r="AB387" s="31">
        <f t="shared" si="18"/>
        <v>1.54880211</v>
      </c>
      <c r="AC387" s="31">
        <f t="shared" si="19"/>
        <v>-0.5350513419</v>
      </c>
      <c r="AD387" s="31">
        <f t="shared" si="20"/>
        <v>-0.6432417968</v>
      </c>
      <c r="AE387" s="31">
        <f t="shared" si="21"/>
        <v>1.322492367</v>
      </c>
      <c r="AF387" s="31">
        <f t="shared" si="22"/>
        <v>-0.6121507815</v>
      </c>
      <c r="AG387" s="23"/>
    </row>
    <row r="388">
      <c r="A388" s="29">
        <v>5577.0</v>
      </c>
      <c r="B388" s="30">
        <v>941.0</v>
      </c>
      <c r="C388" s="14">
        <v>4.0</v>
      </c>
      <c r="D388" s="15">
        <v>2.0</v>
      </c>
      <c r="E388" s="16">
        <v>5.0</v>
      </c>
      <c r="F388" s="17">
        <v>12.0</v>
      </c>
      <c r="G388" s="18">
        <v>48.0</v>
      </c>
      <c r="H388" s="19">
        <v>6.0</v>
      </c>
      <c r="I388" s="20">
        <v>4.0</v>
      </c>
      <c r="J388" s="21">
        <v>6.0</v>
      </c>
      <c r="K388" s="22">
        <v>4.0</v>
      </c>
      <c r="L388" s="75">
        <f t="shared" si="2"/>
        <v>0.6923076923</v>
      </c>
      <c r="M388" s="62">
        <f t="shared" si="3"/>
        <v>48</v>
      </c>
      <c r="N388" s="63">
        <f t="shared" si="4"/>
        <v>48</v>
      </c>
      <c r="O388" s="63">
        <f t="shared" si="5"/>
        <v>10</v>
      </c>
      <c r="P388" s="63">
        <f t="shared" si="6"/>
        <v>18</v>
      </c>
      <c r="Q388" s="63">
        <f t="shared" si="7"/>
        <v>15</v>
      </c>
      <c r="R388" s="65">
        <f t="shared" si="8"/>
        <v>0.6428571429</v>
      </c>
      <c r="S388" s="65">
        <f t="shared" si="9"/>
        <v>0.7252747253</v>
      </c>
      <c r="T388" s="66">
        <f t="shared" si="10"/>
        <v>0.7619047619</v>
      </c>
      <c r="U388" s="23">
        <f t="shared" si="11"/>
        <v>0.6923076923</v>
      </c>
      <c r="V388" s="27">
        <f t="shared" si="12"/>
        <v>0.7642058905</v>
      </c>
      <c r="W388" s="27">
        <f t="shared" si="13"/>
        <v>1.113622058</v>
      </c>
      <c r="X388" s="27">
        <f t="shared" si="14"/>
        <v>-0.3529581249</v>
      </c>
      <c r="Y388" s="27">
        <f t="shared" si="15"/>
        <v>-0.3479588528</v>
      </c>
      <c r="Z388" s="27">
        <f t="shared" si="16"/>
        <v>0.6076931524</v>
      </c>
      <c r="AA388" s="27">
        <f t="shared" si="17"/>
        <v>-0.2612632163</v>
      </c>
      <c r="AB388" s="31">
        <f t="shared" si="18"/>
        <v>1.532275827</v>
      </c>
      <c r="AC388" s="31">
        <f t="shared" si="19"/>
        <v>-0.5526255053</v>
      </c>
      <c r="AD388" s="31">
        <f t="shared" si="20"/>
        <v>-0.6658638443</v>
      </c>
      <c r="AE388" s="31">
        <f t="shared" si="21"/>
        <v>1.298433398</v>
      </c>
      <c r="AF388" s="31">
        <f t="shared" si="22"/>
        <v>-0.6377606369</v>
      </c>
      <c r="AG388" s="23"/>
    </row>
    <row r="389">
      <c r="A389" s="29">
        <v>5578.0</v>
      </c>
      <c r="B389" s="30">
        <v>1554.0</v>
      </c>
      <c r="C389" s="14">
        <v>7.0</v>
      </c>
      <c r="D389" s="15">
        <v>0.0</v>
      </c>
      <c r="E389" s="16">
        <v>9.0</v>
      </c>
      <c r="F389" s="17">
        <v>14.0</v>
      </c>
      <c r="G389" s="18">
        <v>55.0</v>
      </c>
      <c r="H389" s="19">
        <v>8.0</v>
      </c>
      <c r="I389" s="20">
        <v>7.0</v>
      </c>
      <c r="J389" s="21">
        <v>11.0</v>
      </c>
      <c r="K389" s="22">
        <v>10.0</v>
      </c>
      <c r="L389" s="75">
        <f t="shared" si="2"/>
        <v>0.6776859504</v>
      </c>
      <c r="M389" s="62">
        <f t="shared" si="3"/>
        <v>55</v>
      </c>
      <c r="N389" s="63">
        <f t="shared" si="4"/>
        <v>55</v>
      </c>
      <c r="O389" s="63">
        <f t="shared" si="5"/>
        <v>17</v>
      </c>
      <c r="P389" s="63">
        <f t="shared" si="6"/>
        <v>22</v>
      </c>
      <c r="Q389" s="63">
        <f t="shared" si="7"/>
        <v>27</v>
      </c>
      <c r="R389" s="65">
        <f t="shared" si="8"/>
        <v>0.5641025641</v>
      </c>
      <c r="S389" s="65">
        <f t="shared" si="9"/>
        <v>0.6363636364</v>
      </c>
      <c r="T389" s="66">
        <f t="shared" si="10"/>
        <v>0.6707317073</v>
      </c>
      <c r="U389" s="23">
        <f t="shared" si="11"/>
        <v>0.6776859504</v>
      </c>
      <c r="V389" s="27">
        <f t="shared" si="12"/>
        <v>0.671285406</v>
      </c>
      <c r="W389" s="27">
        <f t="shared" si="13"/>
        <v>0.9771036514</v>
      </c>
      <c r="X389" s="27">
        <f t="shared" si="14"/>
        <v>-0.3097182406</v>
      </c>
      <c r="Y389" s="27">
        <f t="shared" si="15"/>
        <v>-0.2678758201</v>
      </c>
      <c r="Z389" s="27">
        <f t="shared" si="16"/>
        <v>0.4678759849</v>
      </c>
      <c r="AA389" s="27">
        <f t="shared" si="17"/>
        <v>-0.2011710437</v>
      </c>
      <c r="AB389" s="31">
        <f t="shared" si="18"/>
        <v>1.534578497</v>
      </c>
      <c r="AC389" s="31">
        <f t="shared" si="19"/>
        <v>-0.5500275288</v>
      </c>
      <c r="AD389" s="31">
        <f t="shared" si="20"/>
        <v>-0.6628565668</v>
      </c>
      <c r="AE389" s="31">
        <f t="shared" si="21"/>
        <v>1.301826369</v>
      </c>
      <c r="AF389" s="31">
        <f t="shared" si="22"/>
        <v>-0.6339325065</v>
      </c>
      <c r="AG389" s="23"/>
    </row>
    <row r="390">
      <c r="A390" s="29">
        <v>5582.0</v>
      </c>
      <c r="B390" s="30">
        <v>1702.0</v>
      </c>
      <c r="C390" s="14">
        <v>2.0</v>
      </c>
      <c r="D390" s="15">
        <v>3.0</v>
      </c>
      <c r="E390" s="16">
        <v>8.0</v>
      </c>
      <c r="F390" s="17">
        <v>14.0</v>
      </c>
      <c r="G390" s="18">
        <v>78.0</v>
      </c>
      <c r="H390" s="19">
        <v>12.0</v>
      </c>
      <c r="I390" s="20">
        <v>8.0</v>
      </c>
      <c r="J390" s="21">
        <v>18.0</v>
      </c>
      <c r="K390" s="22">
        <v>5.0</v>
      </c>
      <c r="L390" s="75">
        <f t="shared" si="2"/>
        <v>0.7567567568</v>
      </c>
      <c r="M390" s="62">
        <f t="shared" si="3"/>
        <v>78</v>
      </c>
      <c r="N390" s="63">
        <f t="shared" si="4"/>
        <v>78</v>
      </c>
      <c r="O390" s="63">
        <f t="shared" si="5"/>
        <v>10</v>
      </c>
      <c r="P390" s="63">
        <f t="shared" si="6"/>
        <v>26</v>
      </c>
      <c r="Q390" s="63">
        <f t="shared" si="7"/>
        <v>34</v>
      </c>
      <c r="R390" s="65">
        <f t="shared" si="8"/>
        <v>0.7222222222</v>
      </c>
      <c r="S390" s="65">
        <f t="shared" si="9"/>
        <v>0.7027027027</v>
      </c>
      <c r="T390" s="66">
        <f t="shared" si="10"/>
        <v>0.6964285714</v>
      </c>
      <c r="U390" s="23">
        <f t="shared" si="11"/>
        <v>0.7567567568</v>
      </c>
      <c r="V390" s="27">
        <f t="shared" si="12"/>
        <v>0.6925787854</v>
      </c>
      <c r="W390" s="27">
        <f t="shared" si="13"/>
        <v>1.078963878</v>
      </c>
      <c r="X390" s="27">
        <f t="shared" si="14"/>
        <v>-0.396533202</v>
      </c>
      <c r="Y390" s="27">
        <f t="shared" si="15"/>
        <v>-0.3266375066</v>
      </c>
      <c r="Z390" s="27">
        <f t="shared" si="16"/>
        <v>0.6614694587</v>
      </c>
      <c r="AA390" s="27">
        <f t="shared" si="17"/>
        <v>-0.3297547164</v>
      </c>
      <c r="AB390" s="31">
        <f t="shared" si="18"/>
        <v>1.540927137</v>
      </c>
      <c r="AC390" s="31">
        <f t="shared" si="19"/>
        <v>-0.5437154991</v>
      </c>
      <c r="AD390" s="31">
        <f t="shared" si="20"/>
        <v>-0.6536928838</v>
      </c>
      <c r="AE390" s="31">
        <f t="shared" si="21"/>
        <v>1.310954488</v>
      </c>
      <c r="AF390" s="31">
        <f t="shared" si="22"/>
        <v>-0.6248118192</v>
      </c>
      <c r="AG390" s="23"/>
    </row>
    <row r="391">
      <c r="A391" s="29">
        <v>5585.0</v>
      </c>
      <c r="B391" s="30">
        <v>1460.0</v>
      </c>
      <c r="C391" s="14">
        <v>1.0</v>
      </c>
      <c r="D391" s="15">
        <v>3.0</v>
      </c>
      <c r="E391" s="16">
        <v>5.0</v>
      </c>
      <c r="F391" s="17">
        <v>16.0</v>
      </c>
      <c r="G391" s="18">
        <v>57.0</v>
      </c>
      <c r="H391" s="19">
        <v>15.0</v>
      </c>
      <c r="I391" s="20">
        <v>7.0</v>
      </c>
      <c r="J391" s="21">
        <v>4.0</v>
      </c>
      <c r="K391" s="22">
        <v>9.0</v>
      </c>
      <c r="L391" s="75">
        <f t="shared" si="2"/>
        <v>0.6239316239</v>
      </c>
      <c r="M391" s="62">
        <f t="shared" si="3"/>
        <v>57</v>
      </c>
      <c r="N391" s="63">
        <f t="shared" si="4"/>
        <v>57</v>
      </c>
      <c r="O391" s="63">
        <f t="shared" si="5"/>
        <v>13</v>
      </c>
      <c r="P391" s="63">
        <f t="shared" si="6"/>
        <v>31</v>
      </c>
      <c r="Q391" s="63">
        <f t="shared" si="7"/>
        <v>16</v>
      </c>
      <c r="R391" s="65">
        <f t="shared" si="8"/>
        <v>0.7045454545</v>
      </c>
      <c r="S391" s="65">
        <f t="shared" si="9"/>
        <v>0.7521367521</v>
      </c>
      <c r="T391" s="66">
        <f t="shared" si="10"/>
        <v>0.7808219178</v>
      </c>
      <c r="U391" s="23">
        <f t="shared" si="11"/>
        <v>0.6239316239</v>
      </c>
      <c r="V391" s="27">
        <f t="shared" si="12"/>
        <v>0.7757631129</v>
      </c>
      <c r="W391" s="27">
        <f t="shared" si="13"/>
        <v>1.154867319</v>
      </c>
      <c r="X391" s="27">
        <f t="shared" si="14"/>
        <v>-0.3868278439</v>
      </c>
      <c r="Y391" s="27">
        <f t="shared" si="15"/>
        <v>-0.3742108925</v>
      </c>
      <c r="Z391" s="27">
        <f t="shared" si="16"/>
        <v>0.6906740729</v>
      </c>
      <c r="AA391" s="27">
        <f t="shared" si="17"/>
        <v>-0.3138104171</v>
      </c>
      <c r="AB391" s="31">
        <f t="shared" si="18"/>
        <v>1.542174506</v>
      </c>
      <c r="AC391" s="31">
        <f t="shared" si="19"/>
        <v>-0.5418657328</v>
      </c>
      <c r="AD391" s="31">
        <f t="shared" si="20"/>
        <v>-0.6525468655</v>
      </c>
      <c r="AE391" s="31">
        <f t="shared" si="21"/>
        <v>1.312915269</v>
      </c>
      <c r="AF391" s="31">
        <f t="shared" si="22"/>
        <v>-0.6220011667</v>
      </c>
      <c r="AG391" s="23"/>
    </row>
    <row r="392">
      <c r="A392" s="29">
        <v>5586.0</v>
      </c>
      <c r="B392" s="30">
        <v>1444.0</v>
      </c>
      <c r="C392" s="14">
        <v>0.0</v>
      </c>
      <c r="D392" s="15">
        <v>0.0</v>
      </c>
      <c r="E392" s="16">
        <v>2.0</v>
      </c>
      <c r="F392" s="17">
        <v>26.0</v>
      </c>
      <c r="G392" s="18">
        <v>67.0</v>
      </c>
      <c r="H392" s="19">
        <v>14.0</v>
      </c>
      <c r="I392" s="20">
        <v>7.0</v>
      </c>
      <c r="J392" s="21">
        <v>6.0</v>
      </c>
      <c r="K392" s="22">
        <v>6.0</v>
      </c>
      <c r="L392" s="75">
        <f t="shared" si="2"/>
        <v>0.640625</v>
      </c>
      <c r="M392" s="62">
        <f t="shared" si="3"/>
        <v>67</v>
      </c>
      <c r="N392" s="63">
        <f t="shared" si="4"/>
        <v>67</v>
      </c>
      <c r="O392" s="63">
        <f t="shared" si="5"/>
        <v>6</v>
      </c>
      <c r="P392" s="63">
        <f t="shared" si="6"/>
        <v>40</v>
      </c>
      <c r="Q392" s="63">
        <f t="shared" si="7"/>
        <v>15</v>
      </c>
      <c r="R392" s="65">
        <f t="shared" si="8"/>
        <v>0.8695652174</v>
      </c>
      <c r="S392" s="65">
        <f t="shared" si="9"/>
        <v>0.8359375</v>
      </c>
      <c r="T392" s="66">
        <f t="shared" si="10"/>
        <v>0.8170731707</v>
      </c>
      <c r="U392" s="23">
        <f t="shared" si="11"/>
        <v>0.640625</v>
      </c>
      <c r="V392" s="27">
        <f t="shared" si="12"/>
        <v>0.8183288615</v>
      </c>
      <c r="W392" s="27">
        <f t="shared" si="13"/>
        <v>1.28353906</v>
      </c>
      <c r="X392" s="27">
        <f t="shared" si="14"/>
        <v>-0.47743128</v>
      </c>
      <c r="Y392" s="27">
        <f t="shared" si="15"/>
        <v>-0.4622430818</v>
      </c>
      <c r="Z392" s="27">
        <f t="shared" si="16"/>
        <v>0.947421625</v>
      </c>
      <c r="AA392" s="27">
        <f t="shared" si="17"/>
        <v>-0.4780283357</v>
      </c>
      <c r="AB392" s="31">
        <f t="shared" si="18"/>
        <v>1.53394646</v>
      </c>
      <c r="AC392" s="31">
        <f t="shared" si="19"/>
        <v>-0.5504900164</v>
      </c>
      <c r="AD392" s="31">
        <f t="shared" si="20"/>
        <v>-0.6632862163</v>
      </c>
      <c r="AE392" s="31">
        <f t="shared" si="21"/>
        <v>1.30164136</v>
      </c>
      <c r="AF392" s="31">
        <f t="shared" si="22"/>
        <v>-0.6338531251</v>
      </c>
      <c r="AG392" s="23"/>
    </row>
    <row r="393">
      <c r="A393" s="29">
        <v>5587.0</v>
      </c>
      <c r="B393" s="30">
        <v>2966.0</v>
      </c>
      <c r="C393" s="14">
        <v>10.0</v>
      </c>
      <c r="D393" s="15">
        <v>9.0</v>
      </c>
      <c r="E393" s="16">
        <v>13.0</v>
      </c>
      <c r="F393" s="17">
        <v>48.0</v>
      </c>
      <c r="G393" s="18">
        <v>207.0</v>
      </c>
      <c r="H393" s="19">
        <v>40.0</v>
      </c>
      <c r="I393" s="20">
        <v>27.0</v>
      </c>
      <c r="J393" s="21">
        <v>45.0</v>
      </c>
      <c r="K393" s="22">
        <v>22.0</v>
      </c>
      <c r="L393" s="75">
        <f t="shared" si="2"/>
        <v>0.6935866983</v>
      </c>
      <c r="M393" s="62">
        <f t="shared" si="3"/>
        <v>207</v>
      </c>
      <c r="N393" s="63">
        <f t="shared" si="4"/>
        <v>207</v>
      </c>
      <c r="O393" s="63">
        <f t="shared" si="5"/>
        <v>41</v>
      </c>
      <c r="P393" s="63">
        <f t="shared" si="6"/>
        <v>88</v>
      </c>
      <c r="Q393" s="63">
        <f t="shared" si="7"/>
        <v>85</v>
      </c>
      <c r="R393" s="65">
        <f t="shared" si="8"/>
        <v>0.6821705426</v>
      </c>
      <c r="S393" s="65">
        <f t="shared" si="9"/>
        <v>0.7007125891</v>
      </c>
      <c r="T393" s="66">
        <f t="shared" si="10"/>
        <v>0.7089041096</v>
      </c>
      <c r="U393" s="23">
        <f t="shared" si="11"/>
        <v>0.6935866983</v>
      </c>
      <c r="V393" s="27">
        <f t="shared" si="12"/>
        <v>0.7104685236</v>
      </c>
      <c r="W393" s="27">
        <f t="shared" si="13"/>
        <v>1.07590816</v>
      </c>
      <c r="X393" s="27">
        <f t="shared" si="14"/>
        <v>-0.3745429887</v>
      </c>
      <c r="Y393" s="27">
        <f t="shared" si="15"/>
        <v>-0.3247899962</v>
      </c>
      <c r="Z393" s="27">
        <f t="shared" si="16"/>
        <v>0.6230174453</v>
      </c>
      <c r="AA393" s="27">
        <f t="shared" si="17"/>
        <v>-0.2941949714</v>
      </c>
      <c r="AB393" s="31">
        <f t="shared" si="18"/>
        <v>1.533215991</v>
      </c>
      <c r="AC393" s="31">
        <f t="shared" si="19"/>
        <v>-0.5513392607</v>
      </c>
      <c r="AD393" s="31">
        <f t="shared" si="20"/>
        <v>-0.6646754614</v>
      </c>
      <c r="AE393" s="31">
        <f t="shared" si="21"/>
        <v>1.30009602</v>
      </c>
      <c r="AF393" s="31">
        <f t="shared" si="22"/>
        <v>-0.6355542268</v>
      </c>
      <c r="AG393" s="23"/>
    </row>
    <row r="394">
      <c r="A394" s="29">
        <v>5593.0</v>
      </c>
      <c r="B394" s="30">
        <v>1952.0</v>
      </c>
      <c r="C394" s="14">
        <v>8.0</v>
      </c>
      <c r="D394" s="15">
        <v>7.0</v>
      </c>
      <c r="E394" s="16">
        <v>18.0</v>
      </c>
      <c r="F394" s="17">
        <v>64.0</v>
      </c>
      <c r="G394" s="18">
        <v>153.0</v>
      </c>
      <c r="H394" s="19">
        <v>27.0</v>
      </c>
      <c r="I394" s="20">
        <v>28.0</v>
      </c>
      <c r="J394" s="21">
        <v>24.0</v>
      </c>
      <c r="K394" s="22">
        <v>9.0</v>
      </c>
      <c r="L394" s="75">
        <f t="shared" si="2"/>
        <v>0.6597633136</v>
      </c>
      <c r="M394" s="62">
        <f t="shared" si="3"/>
        <v>153</v>
      </c>
      <c r="N394" s="63">
        <f t="shared" si="4"/>
        <v>153</v>
      </c>
      <c r="O394" s="63">
        <f t="shared" si="5"/>
        <v>24</v>
      </c>
      <c r="P394" s="63">
        <f t="shared" si="6"/>
        <v>91</v>
      </c>
      <c r="Q394" s="63">
        <f t="shared" si="7"/>
        <v>70</v>
      </c>
      <c r="R394" s="65">
        <f t="shared" si="8"/>
        <v>0.7913043478</v>
      </c>
      <c r="S394" s="65">
        <f t="shared" si="9"/>
        <v>0.7218934911</v>
      </c>
      <c r="T394" s="66">
        <f t="shared" si="10"/>
        <v>0.6860986547</v>
      </c>
      <c r="U394" s="23">
        <f t="shared" si="11"/>
        <v>0.6597633136</v>
      </c>
      <c r="V394" s="27">
        <f t="shared" si="12"/>
        <v>0.6829945363</v>
      </c>
      <c r="W394" s="27">
        <f t="shared" si="13"/>
        <v>1.108430347</v>
      </c>
      <c r="X394" s="27">
        <f t="shared" si="14"/>
        <v>-0.4344624648</v>
      </c>
      <c r="Y394" s="27">
        <f t="shared" si="15"/>
        <v>-0.3447220439</v>
      </c>
      <c r="Z394" s="27">
        <f t="shared" si="16"/>
        <v>0.744533089</v>
      </c>
      <c r="AA394" s="27">
        <f t="shared" si="17"/>
        <v>-0.3958552648</v>
      </c>
      <c r="AB394" s="31">
        <f t="shared" si="18"/>
        <v>1.539748562</v>
      </c>
      <c r="AC394" s="31">
        <f t="shared" si="19"/>
        <v>-0.545123185</v>
      </c>
      <c r="AD394" s="31">
        <f t="shared" si="20"/>
        <v>-0.655532758</v>
      </c>
      <c r="AE394" s="31">
        <f t="shared" si="21"/>
        <v>1.30880284</v>
      </c>
      <c r="AF394" s="31">
        <f t="shared" si="22"/>
        <v>-0.6272351059</v>
      </c>
      <c r="AG394" s="23"/>
    </row>
    <row r="395">
      <c r="A395" s="29">
        <v>5597.0</v>
      </c>
      <c r="B395" s="30">
        <v>2462.0</v>
      </c>
      <c r="C395" s="14">
        <v>3.0</v>
      </c>
      <c r="D395" s="15">
        <v>3.0</v>
      </c>
      <c r="E395" s="16">
        <v>4.0</v>
      </c>
      <c r="F395" s="17">
        <v>25.0</v>
      </c>
      <c r="G395" s="18">
        <v>75.0</v>
      </c>
      <c r="H395" s="19">
        <v>35.0</v>
      </c>
      <c r="I395" s="20">
        <v>9.0</v>
      </c>
      <c r="J395" s="21">
        <v>12.0</v>
      </c>
      <c r="K395" s="22">
        <v>6.0</v>
      </c>
      <c r="L395" s="75">
        <f t="shared" si="2"/>
        <v>0.5813953488</v>
      </c>
      <c r="M395" s="62">
        <f t="shared" si="3"/>
        <v>75</v>
      </c>
      <c r="N395" s="63">
        <f t="shared" si="4"/>
        <v>75</v>
      </c>
      <c r="O395" s="63">
        <f t="shared" si="5"/>
        <v>12</v>
      </c>
      <c r="P395" s="63">
        <f t="shared" si="6"/>
        <v>60</v>
      </c>
      <c r="Q395" s="63">
        <f t="shared" si="7"/>
        <v>25</v>
      </c>
      <c r="R395" s="65">
        <f t="shared" si="8"/>
        <v>0.8333333333</v>
      </c>
      <c r="S395" s="65">
        <f t="shared" si="9"/>
        <v>0.7848837209</v>
      </c>
      <c r="T395" s="66">
        <f t="shared" si="10"/>
        <v>0.75</v>
      </c>
      <c r="U395" s="23">
        <f t="shared" si="11"/>
        <v>0.5813953488</v>
      </c>
      <c r="V395" s="27">
        <f t="shared" si="12"/>
        <v>0.7586472829</v>
      </c>
      <c r="W395" s="27">
        <f t="shared" si="13"/>
        <v>1.205148607</v>
      </c>
      <c r="X395" s="27">
        <f t="shared" si="14"/>
        <v>-0.45753831</v>
      </c>
      <c r="Y395" s="27">
        <f t="shared" si="15"/>
        <v>-0.4075054741</v>
      </c>
      <c r="Z395" s="27">
        <f t="shared" si="16"/>
        <v>0.8524941377</v>
      </c>
      <c r="AA395" s="27">
        <f t="shared" si="17"/>
        <v>-0.4390225514</v>
      </c>
      <c r="AB395" s="31">
        <f t="shared" si="18"/>
        <v>1.524431316</v>
      </c>
      <c r="AC395" s="31">
        <f t="shared" si="19"/>
        <v>-0.5594227115</v>
      </c>
      <c r="AD395" s="31">
        <f t="shared" si="20"/>
        <v>-0.6755260995</v>
      </c>
      <c r="AE395" s="31">
        <f t="shared" si="21"/>
        <v>1.29014808</v>
      </c>
      <c r="AF395" s="31">
        <f t="shared" si="22"/>
        <v>-0.6446445614</v>
      </c>
      <c r="AG395" s="23"/>
    </row>
    <row r="396">
      <c r="A396" s="29">
        <v>5603.0</v>
      </c>
      <c r="B396" s="30">
        <v>1061.0</v>
      </c>
      <c r="C396" s="14">
        <v>3.0</v>
      </c>
      <c r="D396" s="15">
        <v>2.0</v>
      </c>
      <c r="E396" s="16">
        <v>6.0</v>
      </c>
      <c r="F396" s="17">
        <v>22.0</v>
      </c>
      <c r="G396" s="18">
        <v>43.0</v>
      </c>
      <c r="H396" s="19">
        <v>22.0</v>
      </c>
      <c r="I396" s="20">
        <v>6.0</v>
      </c>
      <c r="J396" s="21">
        <v>16.0</v>
      </c>
      <c r="K396" s="22">
        <v>20.0</v>
      </c>
      <c r="L396" s="75">
        <f t="shared" si="2"/>
        <v>0.5071428571</v>
      </c>
      <c r="M396" s="62">
        <f t="shared" si="3"/>
        <v>43</v>
      </c>
      <c r="N396" s="63">
        <f t="shared" si="4"/>
        <v>43</v>
      </c>
      <c r="O396" s="63">
        <f t="shared" si="5"/>
        <v>25</v>
      </c>
      <c r="P396" s="63">
        <f t="shared" si="6"/>
        <v>44</v>
      </c>
      <c r="Q396" s="63">
        <f t="shared" si="7"/>
        <v>28</v>
      </c>
      <c r="R396" s="65">
        <f t="shared" si="8"/>
        <v>0.6376811594</v>
      </c>
      <c r="S396" s="65">
        <f t="shared" si="9"/>
        <v>0.6214285714</v>
      </c>
      <c r="T396" s="66">
        <f t="shared" si="10"/>
        <v>0.6056338028</v>
      </c>
      <c r="U396" s="23">
        <f t="shared" si="11"/>
        <v>0.5071428571</v>
      </c>
      <c r="V396" s="27">
        <f t="shared" si="12"/>
        <v>0.6130938575</v>
      </c>
      <c r="W396" s="27">
        <f t="shared" si="13"/>
        <v>0.9541716269</v>
      </c>
      <c r="X396" s="27">
        <f t="shared" si="14"/>
        <v>-0.350116272</v>
      </c>
      <c r="Y396" s="27">
        <f t="shared" si="15"/>
        <v>-0.2554496064</v>
      </c>
      <c r="Z396" s="27">
        <f t="shared" si="16"/>
        <v>0.5164902509</v>
      </c>
      <c r="AA396" s="27">
        <f t="shared" si="17"/>
        <v>-0.2570730161</v>
      </c>
      <c r="AB396" s="31">
        <f t="shared" si="18"/>
        <v>1.523443909</v>
      </c>
      <c r="AC396" s="31">
        <f t="shared" si="19"/>
        <v>-0.5607446941</v>
      </c>
      <c r="AD396" s="31">
        <f t="shared" si="20"/>
        <v>-0.680807155</v>
      </c>
      <c r="AE396" s="31">
        <f t="shared" si="21"/>
        <v>1.284543285</v>
      </c>
      <c r="AF396" s="31">
        <f t="shared" si="22"/>
        <v>-0.6505381973</v>
      </c>
      <c r="AG396" s="23"/>
    </row>
    <row r="397">
      <c r="A397" s="29">
        <v>5612.0</v>
      </c>
      <c r="B397" s="30">
        <v>2855.0</v>
      </c>
      <c r="C397" s="14">
        <v>2.0</v>
      </c>
      <c r="D397" s="15">
        <v>7.0</v>
      </c>
      <c r="E397" s="16">
        <v>9.0</v>
      </c>
      <c r="F397" s="17">
        <v>30.0</v>
      </c>
      <c r="G397" s="18">
        <v>94.0</v>
      </c>
      <c r="H397" s="19">
        <v>44.0</v>
      </c>
      <c r="I397" s="20">
        <v>12.0</v>
      </c>
      <c r="J397" s="21">
        <v>22.0</v>
      </c>
      <c r="K397" s="22">
        <v>11.0</v>
      </c>
      <c r="L397" s="75">
        <f t="shared" si="2"/>
        <v>0.5930735931</v>
      </c>
      <c r="M397" s="62">
        <f t="shared" si="3"/>
        <v>95</v>
      </c>
      <c r="N397" s="63">
        <f t="shared" si="4"/>
        <v>94</v>
      </c>
      <c r="O397" s="63">
        <f t="shared" si="5"/>
        <v>20</v>
      </c>
      <c r="P397" s="63">
        <f t="shared" si="6"/>
        <v>74</v>
      </c>
      <c r="Q397" s="63">
        <f t="shared" si="7"/>
        <v>43</v>
      </c>
      <c r="R397" s="65">
        <f t="shared" si="8"/>
        <v>0.7872340426</v>
      </c>
      <c r="S397" s="65">
        <f t="shared" si="9"/>
        <v>0.7272727273</v>
      </c>
      <c r="T397" s="66">
        <f t="shared" si="10"/>
        <v>0.6861313869</v>
      </c>
      <c r="U397" s="23">
        <f t="shared" si="11"/>
        <v>0.5930735931</v>
      </c>
      <c r="V397" s="27">
        <f t="shared" si="12"/>
        <v>0.6940838797</v>
      </c>
      <c r="W397" s="27">
        <f t="shared" si="13"/>
        <v>1.116689887</v>
      </c>
      <c r="X397" s="27">
        <f t="shared" si="14"/>
        <v>-0.4322276801</v>
      </c>
      <c r="Y397" s="27">
        <f t="shared" si="15"/>
        <v>-0.3498786221</v>
      </c>
      <c r="Z397" s="27">
        <f t="shared" si="16"/>
        <v>0.7462227645</v>
      </c>
      <c r="AA397" s="27">
        <f t="shared" si="17"/>
        <v>-0.391793344</v>
      </c>
      <c r="AB397" s="31">
        <f t="shared" si="18"/>
        <v>1.524513917</v>
      </c>
      <c r="AC397" s="31">
        <f t="shared" si="19"/>
        <v>-0.5591477872</v>
      </c>
      <c r="AD397" s="31">
        <f t="shared" si="20"/>
        <v>-0.6765244517</v>
      </c>
      <c r="AE397" s="31">
        <f t="shared" si="21"/>
        <v>1.289478819</v>
      </c>
      <c r="AF397" s="31">
        <f t="shared" si="22"/>
        <v>-0.6450245095</v>
      </c>
      <c r="AG397" s="23"/>
    </row>
    <row r="398">
      <c r="A398" s="29">
        <v>5620.0</v>
      </c>
      <c r="B398" s="30">
        <v>2808.0</v>
      </c>
      <c r="C398" s="14">
        <v>7.0</v>
      </c>
      <c r="D398" s="15">
        <v>11.0</v>
      </c>
      <c r="E398" s="16">
        <v>17.0</v>
      </c>
      <c r="F398" s="17">
        <v>33.0</v>
      </c>
      <c r="G398" s="18">
        <v>130.0</v>
      </c>
      <c r="H398" s="19">
        <v>22.0</v>
      </c>
      <c r="I398" s="20">
        <v>19.0</v>
      </c>
      <c r="J398" s="21">
        <v>26.0</v>
      </c>
      <c r="K398" s="22">
        <v>11.0</v>
      </c>
      <c r="L398" s="75">
        <f t="shared" si="2"/>
        <v>0.6956521739</v>
      </c>
      <c r="M398" s="62">
        <f t="shared" si="3"/>
        <v>130</v>
      </c>
      <c r="N398" s="63">
        <f t="shared" si="4"/>
        <v>130</v>
      </c>
      <c r="O398" s="63">
        <f t="shared" si="5"/>
        <v>29</v>
      </c>
      <c r="P398" s="63">
        <f t="shared" si="6"/>
        <v>55</v>
      </c>
      <c r="Q398" s="63">
        <f t="shared" si="7"/>
        <v>62</v>
      </c>
      <c r="R398" s="65">
        <f t="shared" si="8"/>
        <v>0.6547619048</v>
      </c>
      <c r="S398" s="65">
        <f t="shared" si="9"/>
        <v>0.6702898551</v>
      </c>
      <c r="T398" s="66">
        <f t="shared" si="10"/>
        <v>0.6770833333</v>
      </c>
      <c r="U398" s="23">
        <f t="shared" si="11"/>
        <v>0.6956521739</v>
      </c>
      <c r="V398" s="27">
        <f t="shared" si="12"/>
        <v>0.678566208</v>
      </c>
      <c r="W398" s="27">
        <f t="shared" si="13"/>
        <v>1.029195616</v>
      </c>
      <c r="X398" s="27">
        <f t="shared" si="14"/>
        <v>-0.3594943864</v>
      </c>
      <c r="Y398" s="27">
        <f t="shared" si="15"/>
        <v>-0.2971995151</v>
      </c>
      <c r="Z398" s="27">
        <f t="shared" si="16"/>
        <v>0.5720228473</v>
      </c>
      <c r="AA398" s="27">
        <f t="shared" si="17"/>
        <v>-0.2710292282</v>
      </c>
      <c r="AB398" s="31">
        <f t="shared" si="18"/>
        <v>1.533236306</v>
      </c>
      <c r="AC398" s="31">
        <f t="shared" si="19"/>
        <v>-0.551310726</v>
      </c>
      <c r="AD398" s="31">
        <f t="shared" si="20"/>
        <v>-0.6647897655</v>
      </c>
      <c r="AE398" s="31">
        <f t="shared" si="21"/>
        <v>1.299990047</v>
      </c>
      <c r="AF398" s="31">
        <f t="shared" si="22"/>
        <v>-0.635651371</v>
      </c>
      <c r="AG398" s="23"/>
    </row>
    <row r="399">
      <c r="A399" s="29">
        <v>5622.0</v>
      </c>
      <c r="B399" s="30">
        <v>2384.0</v>
      </c>
      <c r="C399" s="14">
        <v>7.0</v>
      </c>
      <c r="D399" s="15">
        <v>5.0</v>
      </c>
      <c r="E399" s="16">
        <v>3.0</v>
      </c>
      <c r="F399" s="17">
        <v>31.0</v>
      </c>
      <c r="G399" s="18">
        <v>119.0</v>
      </c>
      <c r="H399" s="19">
        <v>14.0</v>
      </c>
      <c r="I399" s="20">
        <v>9.0</v>
      </c>
      <c r="J399" s="21">
        <v>9.0</v>
      </c>
      <c r="K399" s="22">
        <v>9.0</v>
      </c>
      <c r="L399" s="75">
        <f t="shared" si="2"/>
        <v>0.6796116505</v>
      </c>
      <c r="M399" s="62">
        <f t="shared" si="3"/>
        <v>119</v>
      </c>
      <c r="N399" s="63">
        <f t="shared" si="4"/>
        <v>119</v>
      </c>
      <c r="O399" s="63">
        <f t="shared" si="5"/>
        <v>21</v>
      </c>
      <c r="P399" s="63">
        <f t="shared" si="6"/>
        <v>45</v>
      </c>
      <c r="Q399" s="63">
        <f t="shared" si="7"/>
        <v>21</v>
      </c>
      <c r="R399" s="65">
        <f t="shared" si="8"/>
        <v>0.6818181818</v>
      </c>
      <c r="S399" s="65">
        <f t="shared" si="9"/>
        <v>0.7961165049</v>
      </c>
      <c r="T399" s="66">
        <f t="shared" si="10"/>
        <v>0.85</v>
      </c>
      <c r="U399" s="23">
        <f t="shared" si="11"/>
        <v>0.6796116505</v>
      </c>
      <c r="V399" s="27">
        <f t="shared" si="12"/>
        <v>0.8474506383</v>
      </c>
      <c r="W399" s="27">
        <f t="shared" si="13"/>
        <v>1.222395969</v>
      </c>
      <c r="X399" s="27">
        <f t="shared" si="14"/>
        <v>-0.3743495264</v>
      </c>
      <c r="Y399" s="27">
        <f t="shared" si="15"/>
        <v>-0.4192528845</v>
      </c>
      <c r="Z399" s="27">
        <f t="shared" si="16"/>
        <v>0.7074773356</v>
      </c>
      <c r="AA399" s="27">
        <f t="shared" si="17"/>
        <v>-0.2938911294</v>
      </c>
      <c r="AB399" s="31">
        <f t="shared" si="18"/>
        <v>1.538650842</v>
      </c>
      <c r="AC399" s="31">
        <f t="shared" si="19"/>
        <v>-0.5453069082</v>
      </c>
      <c r="AD399" s="31">
        <f t="shared" si="20"/>
        <v>-0.6574669353</v>
      </c>
      <c r="AE399" s="31">
        <f t="shared" si="21"/>
        <v>1.308065444</v>
      </c>
      <c r="AF399" s="31">
        <f t="shared" si="22"/>
        <v>-0.6267085137</v>
      </c>
      <c r="AG399" s="23"/>
    </row>
    <row r="400">
      <c r="A400" s="29">
        <v>5624.0</v>
      </c>
      <c r="B400" s="30">
        <v>1053.0</v>
      </c>
      <c r="C400" s="14">
        <v>6.0</v>
      </c>
      <c r="D400" s="15">
        <v>5.0</v>
      </c>
      <c r="E400" s="16">
        <v>4.0</v>
      </c>
      <c r="F400" s="17">
        <v>16.0</v>
      </c>
      <c r="G400" s="18">
        <v>55.0</v>
      </c>
      <c r="H400" s="19">
        <v>10.0</v>
      </c>
      <c r="I400" s="20">
        <v>11.0</v>
      </c>
      <c r="J400" s="21">
        <v>7.0</v>
      </c>
      <c r="K400" s="22">
        <v>6.0</v>
      </c>
      <c r="L400" s="75">
        <f t="shared" si="2"/>
        <v>0.6416666667</v>
      </c>
      <c r="M400" s="62">
        <f t="shared" si="3"/>
        <v>55</v>
      </c>
      <c r="N400" s="63">
        <f t="shared" si="4"/>
        <v>55</v>
      </c>
      <c r="O400" s="63">
        <f t="shared" si="5"/>
        <v>17</v>
      </c>
      <c r="P400" s="63">
        <f t="shared" si="6"/>
        <v>26</v>
      </c>
      <c r="Q400" s="63">
        <f t="shared" si="7"/>
        <v>22</v>
      </c>
      <c r="R400" s="65">
        <f t="shared" si="8"/>
        <v>0.6046511628</v>
      </c>
      <c r="S400" s="65">
        <f t="shared" si="9"/>
        <v>0.675</v>
      </c>
      <c r="T400" s="66">
        <f t="shared" si="10"/>
        <v>0.7142857143</v>
      </c>
      <c r="U400" s="23">
        <f t="shared" si="11"/>
        <v>0.6416666667</v>
      </c>
      <c r="V400" s="27">
        <f t="shared" si="12"/>
        <v>0.7089512005</v>
      </c>
      <c r="W400" s="27">
        <f t="shared" si="13"/>
        <v>1.036427802</v>
      </c>
      <c r="X400" s="27">
        <f t="shared" si="14"/>
        <v>-0.3319812854</v>
      </c>
      <c r="Y400" s="27">
        <f t="shared" si="15"/>
        <v>-0.3013910486</v>
      </c>
      <c r="Z400" s="27">
        <f t="shared" si="16"/>
        <v>0.5319563419</v>
      </c>
      <c r="AA400" s="27">
        <f t="shared" si="17"/>
        <v>-0.2311314832</v>
      </c>
      <c r="AB400" s="31">
        <f t="shared" si="18"/>
        <v>1.543351578</v>
      </c>
      <c r="AC400" s="31">
        <f t="shared" si="19"/>
        <v>-0.5402235069</v>
      </c>
      <c r="AD400" s="31">
        <f t="shared" si="20"/>
        <v>-0.6497811464</v>
      </c>
      <c r="AE400" s="31">
        <f t="shared" si="21"/>
        <v>1.316439134</v>
      </c>
      <c r="AF400" s="31">
        <f t="shared" si="22"/>
        <v>-0.617601474</v>
      </c>
      <c r="AG400" s="23"/>
    </row>
    <row r="401">
      <c r="A401" s="29">
        <v>5625.0</v>
      </c>
      <c r="B401" s="30">
        <v>3153.0</v>
      </c>
      <c r="C401" s="14">
        <v>8.0</v>
      </c>
      <c r="D401" s="15">
        <v>7.0</v>
      </c>
      <c r="E401" s="16">
        <v>20.0</v>
      </c>
      <c r="F401" s="17">
        <v>37.0</v>
      </c>
      <c r="G401" s="18">
        <v>152.0</v>
      </c>
      <c r="H401" s="19">
        <v>37.0</v>
      </c>
      <c r="I401" s="20">
        <v>9.0</v>
      </c>
      <c r="J401" s="21">
        <v>20.0</v>
      </c>
      <c r="K401" s="22">
        <v>27.0</v>
      </c>
      <c r="L401" s="75">
        <f t="shared" si="2"/>
        <v>0.6340694006</v>
      </c>
      <c r="M401" s="62">
        <f t="shared" si="3"/>
        <v>151</v>
      </c>
      <c r="N401" s="63">
        <f t="shared" si="4"/>
        <v>152</v>
      </c>
      <c r="O401" s="63">
        <f t="shared" si="5"/>
        <v>42</v>
      </c>
      <c r="P401" s="63">
        <f t="shared" si="6"/>
        <v>74</v>
      </c>
      <c r="Q401" s="63">
        <f t="shared" si="7"/>
        <v>49</v>
      </c>
      <c r="R401" s="65">
        <f t="shared" si="8"/>
        <v>0.6379310345</v>
      </c>
      <c r="S401" s="65">
        <f t="shared" si="9"/>
        <v>0.7129337539</v>
      </c>
      <c r="T401" s="66">
        <f t="shared" si="10"/>
        <v>0.7562189055</v>
      </c>
      <c r="U401" s="23">
        <f t="shared" si="11"/>
        <v>0.6340694006</v>
      </c>
      <c r="V401" s="27">
        <f t="shared" si="12"/>
        <v>0.7487733469</v>
      </c>
      <c r="W401" s="27">
        <f t="shared" si="13"/>
        <v>1.094673131</v>
      </c>
      <c r="X401" s="27">
        <f t="shared" si="14"/>
        <v>-0.3502534649</v>
      </c>
      <c r="Y401" s="27">
        <f t="shared" si="15"/>
        <v>-0.3362181528</v>
      </c>
      <c r="Z401" s="27">
        <f t="shared" si="16"/>
        <v>0.592775483</v>
      </c>
      <c r="AA401" s="27">
        <f t="shared" si="17"/>
        <v>-0.2572745235</v>
      </c>
      <c r="AB401" s="31">
        <f t="shared" si="18"/>
        <v>1.545892144</v>
      </c>
      <c r="AC401" s="31">
        <f t="shared" si="19"/>
        <v>-0.5373745558</v>
      </c>
      <c r="AD401" s="31">
        <f t="shared" si="20"/>
        <v>-0.6468405752</v>
      </c>
      <c r="AE401" s="31">
        <f t="shared" si="21"/>
        <v>1.319739784</v>
      </c>
      <c r="AF401" s="31">
        <f t="shared" si="22"/>
        <v>-0.6138967405</v>
      </c>
      <c r="AG401" s="23"/>
    </row>
    <row r="402">
      <c r="A402" s="29">
        <v>5635.0</v>
      </c>
      <c r="B402" s="30">
        <v>1712.0</v>
      </c>
      <c r="C402" s="14">
        <v>7.0</v>
      </c>
      <c r="D402" s="15">
        <v>5.0</v>
      </c>
      <c r="E402" s="16">
        <v>4.0</v>
      </c>
      <c r="F402" s="17">
        <v>19.0</v>
      </c>
      <c r="G402" s="18">
        <v>62.0</v>
      </c>
      <c r="H402" s="19">
        <v>13.0</v>
      </c>
      <c r="I402" s="20">
        <v>10.0</v>
      </c>
      <c r="J402" s="21">
        <v>11.0</v>
      </c>
      <c r="K402" s="22">
        <v>9.0</v>
      </c>
      <c r="L402" s="75">
        <f t="shared" si="2"/>
        <v>0.6214285714</v>
      </c>
      <c r="M402" s="62">
        <f t="shared" si="3"/>
        <v>62</v>
      </c>
      <c r="N402" s="63">
        <f t="shared" si="4"/>
        <v>62</v>
      </c>
      <c r="O402" s="63">
        <f t="shared" si="5"/>
        <v>21</v>
      </c>
      <c r="P402" s="63">
        <f t="shared" si="6"/>
        <v>32</v>
      </c>
      <c r="Q402" s="63">
        <f t="shared" si="7"/>
        <v>25</v>
      </c>
      <c r="R402" s="65">
        <f t="shared" si="8"/>
        <v>0.6037735849</v>
      </c>
      <c r="S402" s="65">
        <f t="shared" si="9"/>
        <v>0.6714285714</v>
      </c>
      <c r="T402" s="66">
        <f t="shared" si="10"/>
        <v>0.7126436782</v>
      </c>
      <c r="U402" s="23">
        <f t="shared" si="11"/>
        <v>0.6214285714</v>
      </c>
      <c r="V402" s="27">
        <f t="shared" si="12"/>
        <v>0.7042180349</v>
      </c>
      <c r="W402" s="27">
        <f t="shared" si="13"/>
        <v>1.030944057</v>
      </c>
      <c r="X402" s="27">
        <f t="shared" si="14"/>
        <v>-0.3314994548</v>
      </c>
      <c r="Y402" s="27">
        <f t="shared" si="15"/>
        <v>-0.2982101627</v>
      </c>
      <c r="Z402" s="27">
        <f t="shared" si="16"/>
        <v>0.528373773</v>
      </c>
      <c r="AA402" s="27">
        <f t="shared" si="17"/>
        <v>-0.2304610514</v>
      </c>
      <c r="AB402" s="31">
        <f t="shared" si="18"/>
        <v>1.547997425</v>
      </c>
      <c r="AC402" s="31">
        <f t="shared" si="19"/>
        <v>-0.5350910003</v>
      </c>
      <c r="AD402" s="31">
        <f t="shared" si="20"/>
        <v>-0.6427995225</v>
      </c>
      <c r="AE402" s="31">
        <f t="shared" si="21"/>
        <v>1.324152815</v>
      </c>
      <c r="AF402" s="31">
        <f t="shared" si="22"/>
        <v>-0.6090795521</v>
      </c>
      <c r="AG402" s="23"/>
    </row>
    <row r="403">
      <c r="A403" s="29">
        <v>5652.0</v>
      </c>
      <c r="B403" s="30">
        <v>1211.0</v>
      </c>
      <c r="C403" s="14">
        <v>20.0</v>
      </c>
      <c r="D403" s="15">
        <v>16.0</v>
      </c>
      <c r="E403" s="16">
        <v>33.0</v>
      </c>
      <c r="F403" s="17">
        <v>29.0</v>
      </c>
      <c r="G403" s="18">
        <v>79.0</v>
      </c>
      <c r="H403" s="19">
        <v>11.0</v>
      </c>
      <c r="I403" s="20">
        <v>33.0</v>
      </c>
      <c r="J403" s="21">
        <v>69.0</v>
      </c>
      <c r="K403" s="22">
        <v>45.0</v>
      </c>
      <c r="L403" s="75">
        <f t="shared" si="2"/>
        <v>0.6388059701</v>
      </c>
      <c r="M403" s="62">
        <f t="shared" si="3"/>
        <v>79</v>
      </c>
      <c r="N403" s="63">
        <f t="shared" si="4"/>
        <v>79</v>
      </c>
      <c r="O403" s="63">
        <f t="shared" si="5"/>
        <v>81</v>
      </c>
      <c r="P403" s="63">
        <f t="shared" si="6"/>
        <v>40</v>
      </c>
      <c r="Q403" s="63">
        <f t="shared" si="7"/>
        <v>135</v>
      </c>
      <c r="R403" s="65">
        <f t="shared" si="8"/>
        <v>0.3305785124</v>
      </c>
      <c r="S403" s="65">
        <f t="shared" si="9"/>
        <v>0.3552238806</v>
      </c>
      <c r="T403" s="66">
        <f t="shared" si="10"/>
        <v>0.3691588785</v>
      </c>
      <c r="U403" s="23">
        <f t="shared" si="11"/>
        <v>0.6388059701</v>
      </c>
      <c r="V403" s="27">
        <f t="shared" si="12"/>
        <v>0.3694931562</v>
      </c>
      <c r="W403" s="27">
        <f t="shared" si="13"/>
        <v>0.5454280084</v>
      </c>
      <c r="X403" s="27">
        <f t="shared" si="14"/>
        <v>-0.1815028007</v>
      </c>
      <c r="Y403" s="27">
        <f t="shared" si="15"/>
        <v>-0.08346936558</v>
      </c>
      <c r="Z403" s="27">
        <f t="shared" si="16"/>
        <v>0.1530537945</v>
      </c>
      <c r="AA403" s="27">
        <f t="shared" si="17"/>
        <v>-0.06908735458</v>
      </c>
      <c r="AB403" s="31">
        <f t="shared" si="18"/>
        <v>1.534507561</v>
      </c>
      <c r="AC403" s="31">
        <f t="shared" si="19"/>
        <v>-0.550057162</v>
      </c>
      <c r="AD403" s="31">
        <f t="shared" si="20"/>
        <v>-0.6641383988</v>
      </c>
      <c r="AE403" s="31">
        <f t="shared" si="21"/>
        <v>1.300522188</v>
      </c>
      <c r="AF403" s="31">
        <f t="shared" si="22"/>
        <v>-0.6352513238</v>
      </c>
      <c r="AG403" s="23"/>
    </row>
    <row r="404">
      <c r="A404" s="29">
        <v>6001.0</v>
      </c>
      <c r="B404" s="30">
        <v>2316.0</v>
      </c>
      <c r="C404" s="14">
        <v>15.0</v>
      </c>
      <c r="D404" s="15">
        <v>27.0</v>
      </c>
      <c r="E404" s="16">
        <v>26.0</v>
      </c>
      <c r="F404" s="17">
        <v>20.0</v>
      </c>
      <c r="G404" s="18">
        <v>158.0</v>
      </c>
      <c r="H404" s="19">
        <v>13.0</v>
      </c>
      <c r="I404" s="20">
        <v>30.0</v>
      </c>
      <c r="J404" s="21">
        <v>56.0</v>
      </c>
      <c r="K404" s="22">
        <v>38.0</v>
      </c>
      <c r="L404" s="75">
        <f t="shared" si="2"/>
        <v>0.7049608355</v>
      </c>
      <c r="M404" s="62">
        <f t="shared" si="3"/>
        <v>158</v>
      </c>
      <c r="N404" s="63">
        <f t="shared" si="4"/>
        <v>158</v>
      </c>
      <c r="O404" s="63">
        <f t="shared" si="5"/>
        <v>80</v>
      </c>
      <c r="P404" s="63">
        <f t="shared" si="6"/>
        <v>33</v>
      </c>
      <c r="Q404" s="63">
        <f t="shared" si="7"/>
        <v>112</v>
      </c>
      <c r="R404" s="65">
        <f t="shared" si="8"/>
        <v>0.2920353982</v>
      </c>
      <c r="S404" s="65">
        <f t="shared" si="9"/>
        <v>0.498694517</v>
      </c>
      <c r="T404" s="66">
        <f t="shared" si="10"/>
        <v>0.5851851852</v>
      </c>
      <c r="U404" s="23">
        <f t="shared" si="11"/>
        <v>0.7049608355</v>
      </c>
      <c r="V404" s="27">
        <f t="shared" si="12"/>
        <v>0.5818416094</v>
      </c>
      <c r="W404" s="27">
        <f t="shared" si="13"/>
        <v>0.7657197954</v>
      </c>
      <c r="X404" s="27">
        <f t="shared" si="14"/>
        <v>-0.1603408591</v>
      </c>
      <c r="Y404" s="27">
        <f t="shared" si="15"/>
        <v>-0.1645098819</v>
      </c>
      <c r="Z404" s="27">
        <f t="shared" si="16"/>
        <v>0.1898180097</v>
      </c>
      <c r="AA404" s="27">
        <f t="shared" si="17"/>
        <v>-0.05391632894</v>
      </c>
      <c r="AB404" s="31">
        <f t="shared" si="18"/>
        <v>1.542153252</v>
      </c>
      <c r="AC404" s="31">
        <f t="shared" si="19"/>
        <v>-0.5375967579</v>
      </c>
      <c r="AD404" s="31">
        <f t="shared" si="20"/>
        <v>-0.6480448526</v>
      </c>
      <c r="AE404" s="31">
        <f t="shared" si="21"/>
        <v>1.326327187</v>
      </c>
      <c r="AF404" s="31">
        <f t="shared" si="22"/>
        <v>-0.5929875894</v>
      </c>
      <c r="AG404" s="23"/>
    </row>
    <row r="405">
      <c r="A405" s="29">
        <v>6003.0</v>
      </c>
      <c r="B405" s="30">
        <v>1099.0</v>
      </c>
      <c r="C405" s="14">
        <v>19.0</v>
      </c>
      <c r="D405" s="15">
        <v>21.0</v>
      </c>
      <c r="E405" s="16">
        <v>10.0</v>
      </c>
      <c r="F405" s="17">
        <v>32.0</v>
      </c>
      <c r="G405" s="18">
        <v>145.0</v>
      </c>
      <c r="H405" s="19">
        <v>15.0</v>
      </c>
      <c r="I405" s="20">
        <v>57.0</v>
      </c>
      <c r="J405" s="21">
        <v>56.0</v>
      </c>
      <c r="K405" s="22">
        <v>28.0</v>
      </c>
      <c r="L405" s="75">
        <f t="shared" si="2"/>
        <v>0.6997389034</v>
      </c>
      <c r="M405" s="62">
        <f t="shared" si="3"/>
        <v>146</v>
      </c>
      <c r="N405" s="63">
        <f t="shared" si="4"/>
        <v>145</v>
      </c>
      <c r="O405" s="63">
        <f t="shared" si="5"/>
        <v>68</v>
      </c>
      <c r="P405" s="63">
        <f t="shared" si="6"/>
        <v>47</v>
      </c>
      <c r="Q405" s="63">
        <f t="shared" si="7"/>
        <v>123</v>
      </c>
      <c r="R405" s="65">
        <f t="shared" si="8"/>
        <v>0.4086956522</v>
      </c>
      <c r="S405" s="65">
        <f t="shared" si="9"/>
        <v>0.501305483</v>
      </c>
      <c r="T405" s="66">
        <f t="shared" si="10"/>
        <v>0.5410447761</v>
      </c>
      <c r="U405" s="23">
        <f t="shared" si="11"/>
        <v>0.6997389034</v>
      </c>
      <c r="V405" s="27">
        <f t="shared" si="12"/>
        <v>0.5456094951</v>
      </c>
      <c r="W405" s="27">
        <f t="shared" si="13"/>
        <v>0.7697287996</v>
      </c>
      <c r="X405" s="27">
        <f t="shared" si="14"/>
        <v>-0.2243927016</v>
      </c>
      <c r="Y405" s="27">
        <f t="shared" si="15"/>
        <v>-0.1662370079</v>
      </c>
      <c r="Z405" s="27">
        <f t="shared" si="16"/>
        <v>0.2670359902</v>
      </c>
      <c r="AA405" s="27">
        <f t="shared" si="17"/>
        <v>-0.1055964594</v>
      </c>
      <c r="AB405" s="31">
        <f t="shared" si="18"/>
        <v>1.526342932</v>
      </c>
      <c r="AC405" s="31">
        <f t="shared" si="19"/>
        <v>-0.5602149651</v>
      </c>
      <c r="AD405" s="31">
        <f t="shared" si="20"/>
        <v>-0.6796531713</v>
      </c>
      <c r="AE405" s="31">
        <f t="shared" si="21"/>
        <v>1.281089001</v>
      </c>
      <c r="AF405" s="31">
        <f t="shared" si="22"/>
        <v>-0.6595208615</v>
      </c>
      <c r="AG405" s="23"/>
    </row>
    <row r="406">
      <c r="A406" s="29">
        <v>6004.0</v>
      </c>
      <c r="B406" s="30">
        <v>1458.0</v>
      </c>
      <c r="C406" s="14">
        <v>32.0</v>
      </c>
      <c r="D406" s="15">
        <v>32.0</v>
      </c>
      <c r="E406" s="16">
        <v>19.0</v>
      </c>
      <c r="F406" s="17">
        <v>65.0</v>
      </c>
      <c r="G406" s="18">
        <v>204.0</v>
      </c>
      <c r="H406" s="19">
        <v>12.0</v>
      </c>
      <c r="I406" s="20">
        <v>70.0</v>
      </c>
      <c r="J406" s="21">
        <v>84.0</v>
      </c>
      <c r="K406" s="22">
        <v>37.0</v>
      </c>
      <c r="L406" s="75">
        <f t="shared" si="2"/>
        <v>0.6792792793</v>
      </c>
      <c r="M406" s="62">
        <f t="shared" si="3"/>
        <v>204</v>
      </c>
      <c r="N406" s="63">
        <f t="shared" si="4"/>
        <v>204</v>
      </c>
      <c r="O406" s="63">
        <f t="shared" si="5"/>
        <v>101</v>
      </c>
      <c r="P406" s="63">
        <f t="shared" si="6"/>
        <v>77</v>
      </c>
      <c r="Q406" s="63">
        <f t="shared" si="7"/>
        <v>173</v>
      </c>
      <c r="R406" s="65">
        <f t="shared" si="8"/>
        <v>0.4325842697</v>
      </c>
      <c r="S406" s="65">
        <f t="shared" si="9"/>
        <v>0.5063063063</v>
      </c>
      <c r="T406" s="66">
        <f t="shared" si="10"/>
        <v>0.5411140584</v>
      </c>
      <c r="U406" s="23">
        <f t="shared" si="11"/>
        <v>0.6792792793</v>
      </c>
      <c r="V406" s="27">
        <f t="shared" si="12"/>
        <v>0.5425617361</v>
      </c>
      <c r="W406" s="27">
        <f t="shared" si="13"/>
        <v>0.7774073067</v>
      </c>
      <c r="X406" s="27">
        <f t="shared" si="14"/>
        <v>-0.2375086508</v>
      </c>
      <c r="Y406" s="27">
        <f t="shared" si="15"/>
        <v>-0.1695701786</v>
      </c>
      <c r="Z406" s="27">
        <f t="shared" si="16"/>
        <v>0.2854640252</v>
      </c>
      <c r="AA406" s="27">
        <f t="shared" si="17"/>
        <v>-0.1183016405</v>
      </c>
      <c r="AB406" s="31">
        <f t="shared" si="18"/>
        <v>1.532589303</v>
      </c>
      <c r="AC406" s="31">
        <f t="shared" si="19"/>
        <v>-0.5523925518</v>
      </c>
      <c r="AD406" s="31">
        <f t="shared" si="20"/>
        <v>-0.6671366269</v>
      </c>
      <c r="AE406" s="31">
        <f t="shared" si="21"/>
        <v>1.296759022</v>
      </c>
      <c r="AF406" s="31">
        <f t="shared" si="22"/>
        <v>-0.6399287234</v>
      </c>
      <c r="AG406" s="23"/>
    </row>
    <row r="407">
      <c r="A407" s="29">
        <v>6007.0</v>
      </c>
      <c r="B407" s="30">
        <v>2030.0</v>
      </c>
      <c r="C407" s="14">
        <v>16.0</v>
      </c>
      <c r="D407" s="15">
        <v>13.0</v>
      </c>
      <c r="E407" s="16">
        <v>32.0</v>
      </c>
      <c r="F407" s="17">
        <v>16.0</v>
      </c>
      <c r="G407" s="18">
        <v>111.0</v>
      </c>
      <c r="H407" s="19">
        <v>16.0</v>
      </c>
      <c r="I407" s="20">
        <v>38.0</v>
      </c>
      <c r="J407" s="21">
        <v>48.0</v>
      </c>
      <c r="K407" s="22">
        <v>34.0</v>
      </c>
      <c r="L407" s="75">
        <f t="shared" si="2"/>
        <v>0.7067901235</v>
      </c>
      <c r="M407" s="62">
        <f t="shared" si="3"/>
        <v>112</v>
      </c>
      <c r="N407" s="63">
        <f t="shared" si="4"/>
        <v>111</v>
      </c>
      <c r="O407" s="63">
        <f t="shared" si="5"/>
        <v>63</v>
      </c>
      <c r="P407" s="63">
        <f t="shared" si="6"/>
        <v>32</v>
      </c>
      <c r="Q407" s="63">
        <f t="shared" si="7"/>
        <v>118</v>
      </c>
      <c r="R407" s="65">
        <f t="shared" si="8"/>
        <v>0.3368421053</v>
      </c>
      <c r="S407" s="65">
        <f t="shared" si="9"/>
        <v>0.4413580247</v>
      </c>
      <c r="T407" s="66">
        <f t="shared" si="10"/>
        <v>0.4847161572</v>
      </c>
      <c r="U407" s="23">
        <f t="shared" si="11"/>
        <v>0.7067901235</v>
      </c>
      <c r="V407" s="27">
        <f t="shared" si="12"/>
        <v>0.4909945555</v>
      </c>
      <c r="W407" s="27">
        <f t="shared" si="13"/>
        <v>0.6776825589</v>
      </c>
      <c r="X407" s="27">
        <f t="shared" si="14"/>
        <v>-0.1849418011</v>
      </c>
      <c r="Y407" s="27">
        <f t="shared" si="15"/>
        <v>-0.1288560631</v>
      </c>
      <c r="Z407" s="27">
        <f t="shared" si="16"/>
        <v>0.1937691909</v>
      </c>
      <c r="AA407" s="27">
        <f t="shared" si="17"/>
        <v>-0.07173020425</v>
      </c>
      <c r="AB407" s="31">
        <f t="shared" si="18"/>
        <v>1.521223413</v>
      </c>
      <c r="AC407" s="31">
        <f t="shared" si="19"/>
        <v>-0.5676849671</v>
      </c>
      <c r="AD407" s="31">
        <f t="shared" si="20"/>
        <v>-0.6937197529</v>
      </c>
      <c r="AE407" s="31">
        <f t="shared" si="21"/>
        <v>1.261137805</v>
      </c>
      <c r="AF407" s="31">
        <f t="shared" si="22"/>
        <v>-0.6875269906</v>
      </c>
      <c r="AG407" s="23"/>
    </row>
    <row r="408">
      <c r="A408" s="29">
        <v>6009.0</v>
      </c>
      <c r="B408" s="30">
        <v>1588.0</v>
      </c>
      <c r="C408" s="14">
        <v>6.0</v>
      </c>
      <c r="D408" s="15">
        <v>16.0</v>
      </c>
      <c r="E408" s="16">
        <v>17.0</v>
      </c>
      <c r="F408" s="17">
        <v>24.0</v>
      </c>
      <c r="G408" s="18">
        <v>94.0</v>
      </c>
      <c r="H408" s="19">
        <v>18.0</v>
      </c>
      <c r="I408" s="20">
        <v>21.0</v>
      </c>
      <c r="J408" s="21">
        <v>42.0</v>
      </c>
      <c r="K408" s="22">
        <v>22.0</v>
      </c>
      <c r="L408" s="75">
        <f t="shared" si="2"/>
        <v>0.6692307692</v>
      </c>
      <c r="M408" s="62">
        <f t="shared" si="3"/>
        <v>94</v>
      </c>
      <c r="N408" s="63">
        <f t="shared" si="4"/>
        <v>94</v>
      </c>
      <c r="O408" s="63">
        <f t="shared" si="5"/>
        <v>44</v>
      </c>
      <c r="P408" s="63">
        <f t="shared" si="6"/>
        <v>42</v>
      </c>
      <c r="Q408" s="63">
        <f t="shared" si="7"/>
        <v>80</v>
      </c>
      <c r="R408" s="65">
        <f t="shared" si="8"/>
        <v>0.488372093</v>
      </c>
      <c r="S408" s="65">
        <f t="shared" si="9"/>
        <v>0.5230769231</v>
      </c>
      <c r="T408" s="66">
        <f t="shared" si="10"/>
        <v>0.5402298851</v>
      </c>
      <c r="U408" s="23">
        <f t="shared" si="11"/>
        <v>0.6692307692</v>
      </c>
      <c r="V408" s="27">
        <f t="shared" si="12"/>
        <v>0.5412712304</v>
      </c>
      <c r="W408" s="27">
        <f t="shared" si="13"/>
        <v>0.8031577266</v>
      </c>
      <c r="X408" s="27">
        <f t="shared" si="14"/>
        <v>-0.2681387305</v>
      </c>
      <c r="Y408" s="27">
        <f t="shared" si="15"/>
        <v>-0.1809897269</v>
      </c>
      <c r="Z408" s="27">
        <f t="shared" si="16"/>
        <v>0.3329536078</v>
      </c>
      <c r="AA408" s="27">
        <f t="shared" si="17"/>
        <v>-0.1507825208</v>
      </c>
      <c r="AB408" s="31">
        <f t="shared" si="18"/>
        <v>1.533457788</v>
      </c>
      <c r="AC408" s="31">
        <f t="shared" si="19"/>
        <v>-0.5511782505</v>
      </c>
      <c r="AD408" s="31">
        <f t="shared" si="20"/>
        <v>-0.665295225</v>
      </c>
      <c r="AE408" s="31">
        <f t="shared" si="21"/>
        <v>1.2992924</v>
      </c>
      <c r="AF408" s="31">
        <f t="shared" si="22"/>
        <v>-0.6365585681</v>
      </c>
      <c r="AG408" s="23"/>
    </row>
    <row r="409">
      <c r="A409" s="29">
        <v>6011.0</v>
      </c>
      <c r="B409" s="30">
        <v>1013.0</v>
      </c>
      <c r="C409" s="14">
        <v>5.0</v>
      </c>
      <c r="D409" s="15">
        <v>6.0</v>
      </c>
      <c r="E409" s="16">
        <v>6.0</v>
      </c>
      <c r="F409" s="17">
        <v>17.0</v>
      </c>
      <c r="G409" s="18">
        <v>63.0</v>
      </c>
      <c r="H409" s="19">
        <v>13.0</v>
      </c>
      <c r="I409" s="20">
        <v>11.0</v>
      </c>
      <c r="J409" s="21">
        <v>23.0</v>
      </c>
      <c r="K409" s="22">
        <v>14.0</v>
      </c>
      <c r="L409" s="75">
        <f t="shared" si="2"/>
        <v>0.6518987342</v>
      </c>
      <c r="M409" s="62">
        <f t="shared" si="3"/>
        <v>63</v>
      </c>
      <c r="N409" s="63">
        <f t="shared" si="4"/>
        <v>63</v>
      </c>
      <c r="O409" s="63">
        <f t="shared" si="5"/>
        <v>25</v>
      </c>
      <c r="P409" s="63">
        <f t="shared" si="6"/>
        <v>30</v>
      </c>
      <c r="Q409" s="63">
        <f t="shared" si="7"/>
        <v>40</v>
      </c>
      <c r="R409" s="65">
        <f t="shared" si="8"/>
        <v>0.5454545455</v>
      </c>
      <c r="S409" s="65">
        <f t="shared" si="9"/>
        <v>0.5886075949</v>
      </c>
      <c r="T409" s="66">
        <f t="shared" si="10"/>
        <v>0.6116504854</v>
      </c>
      <c r="U409" s="23">
        <f t="shared" si="11"/>
        <v>0.6518987342</v>
      </c>
      <c r="V409" s="27">
        <f t="shared" si="12"/>
        <v>0.6105566714</v>
      </c>
      <c r="W409" s="27">
        <f t="shared" si="13"/>
        <v>0.9037767047</v>
      </c>
      <c r="X409" s="27">
        <f t="shared" si="14"/>
        <v>-0.2994796211</v>
      </c>
      <c r="Y409" s="27">
        <f t="shared" si="15"/>
        <v>-0.2291788454</v>
      </c>
      <c r="Z409" s="27">
        <f t="shared" si="16"/>
        <v>0.4184578819</v>
      </c>
      <c r="AA409" s="27">
        <f t="shared" si="17"/>
        <v>-0.1880903228</v>
      </c>
      <c r="AB409" s="31">
        <f t="shared" si="18"/>
        <v>1.537306903</v>
      </c>
      <c r="AC409" s="31">
        <f t="shared" si="19"/>
        <v>-0.5470406463</v>
      </c>
      <c r="AD409" s="31">
        <f t="shared" si="20"/>
        <v>-0.6583321451</v>
      </c>
      <c r="AE409" s="31">
        <f t="shared" si="21"/>
        <v>1.306775712</v>
      </c>
      <c r="AF409" s="31">
        <f t="shared" si="22"/>
        <v>-0.6285160435</v>
      </c>
      <c r="AG409" s="23"/>
    </row>
    <row r="410">
      <c r="A410" s="29">
        <v>6012.0</v>
      </c>
      <c r="B410" s="30">
        <v>1030.0</v>
      </c>
      <c r="C410" s="14">
        <v>9.0</v>
      </c>
      <c r="D410" s="15">
        <v>4.0</v>
      </c>
      <c r="E410" s="16">
        <v>21.0</v>
      </c>
      <c r="F410" s="17">
        <v>15.0</v>
      </c>
      <c r="G410" s="18">
        <v>41.0</v>
      </c>
      <c r="H410" s="19">
        <v>6.0</v>
      </c>
      <c r="I410" s="20">
        <v>16.0</v>
      </c>
      <c r="J410" s="21">
        <v>16.0</v>
      </c>
      <c r="K410" s="22">
        <v>17.0</v>
      </c>
      <c r="L410" s="75">
        <f t="shared" si="2"/>
        <v>0.6482758621</v>
      </c>
      <c r="M410" s="62">
        <f t="shared" si="3"/>
        <v>41</v>
      </c>
      <c r="N410" s="63">
        <f t="shared" si="4"/>
        <v>41</v>
      </c>
      <c r="O410" s="63">
        <f t="shared" si="5"/>
        <v>30</v>
      </c>
      <c r="P410" s="63">
        <f t="shared" si="6"/>
        <v>21</v>
      </c>
      <c r="Q410" s="63">
        <f t="shared" si="7"/>
        <v>53</v>
      </c>
      <c r="R410" s="65">
        <f t="shared" si="8"/>
        <v>0.4117647059</v>
      </c>
      <c r="S410" s="65">
        <f t="shared" si="9"/>
        <v>0.4275862069</v>
      </c>
      <c r="T410" s="66">
        <f t="shared" si="10"/>
        <v>0.4361702128</v>
      </c>
      <c r="U410" s="23">
        <f t="shared" si="11"/>
        <v>0.6482758621</v>
      </c>
      <c r="V410" s="27">
        <f t="shared" si="12"/>
        <v>0.4368788701</v>
      </c>
      <c r="W410" s="27">
        <f t="shared" si="13"/>
        <v>0.6565366406</v>
      </c>
      <c r="X410" s="27">
        <f t="shared" si="14"/>
        <v>-0.2260777532</v>
      </c>
      <c r="Y410" s="27">
        <f t="shared" si="15"/>
        <v>-0.1209400596</v>
      </c>
      <c r="Z410" s="27">
        <f t="shared" si="16"/>
        <v>0.2294775114</v>
      </c>
      <c r="AA410" s="27">
        <f t="shared" si="17"/>
        <v>-0.1071883433</v>
      </c>
      <c r="AB410" s="31">
        <f t="shared" si="18"/>
        <v>1.533791251</v>
      </c>
      <c r="AC410" s="31">
        <f t="shared" si="19"/>
        <v>-0.5507669969</v>
      </c>
      <c r="AD410" s="31">
        <f t="shared" si="20"/>
        <v>-0.6653653157</v>
      </c>
      <c r="AE410" s="31">
        <f t="shared" si="21"/>
        <v>1.299343837</v>
      </c>
      <c r="AF410" s="31">
        <f t="shared" si="22"/>
        <v>-0.6363721058</v>
      </c>
      <c r="AG410" s="23"/>
    </row>
    <row r="411">
      <c r="A411" s="29">
        <v>6014.0</v>
      </c>
      <c r="B411" s="30">
        <v>1399.0</v>
      </c>
      <c r="C411" s="14">
        <v>12.0</v>
      </c>
      <c r="D411" s="15">
        <v>8.0</v>
      </c>
      <c r="E411" s="16">
        <v>9.0</v>
      </c>
      <c r="F411" s="17">
        <v>25.0</v>
      </c>
      <c r="G411" s="18">
        <v>88.0</v>
      </c>
      <c r="H411" s="19">
        <v>6.0</v>
      </c>
      <c r="I411" s="20">
        <v>22.0</v>
      </c>
      <c r="J411" s="21">
        <v>43.0</v>
      </c>
      <c r="K411" s="22">
        <v>13.0</v>
      </c>
      <c r="L411" s="75">
        <f t="shared" si="2"/>
        <v>0.7168141593</v>
      </c>
      <c r="M411" s="62">
        <f t="shared" si="3"/>
        <v>88</v>
      </c>
      <c r="N411" s="63">
        <f t="shared" si="4"/>
        <v>88</v>
      </c>
      <c r="O411" s="63">
        <f t="shared" si="5"/>
        <v>33</v>
      </c>
      <c r="P411" s="63">
        <f t="shared" si="6"/>
        <v>31</v>
      </c>
      <c r="Q411" s="63">
        <f t="shared" si="7"/>
        <v>74</v>
      </c>
      <c r="R411" s="65">
        <f t="shared" si="8"/>
        <v>0.484375</v>
      </c>
      <c r="S411" s="65">
        <f t="shared" si="9"/>
        <v>0.5265486726</v>
      </c>
      <c r="T411" s="66">
        <f t="shared" si="10"/>
        <v>0.5432098765</v>
      </c>
      <c r="U411" s="23">
        <f t="shared" si="11"/>
        <v>0.7168141593</v>
      </c>
      <c r="V411" s="27">
        <f t="shared" si="12"/>
        <v>0.5483108011</v>
      </c>
      <c r="W411" s="27">
        <f t="shared" si="13"/>
        <v>0.8084884195</v>
      </c>
      <c r="X411" s="27">
        <f t="shared" si="14"/>
        <v>-0.2659441427</v>
      </c>
      <c r="Y411" s="27">
        <f t="shared" si="15"/>
        <v>-0.1834002184</v>
      </c>
      <c r="Z411" s="27">
        <f t="shared" si="16"/>
        <v>0.3324203235</v>
      </c>
      <c r="AA411" s="27">
        <f t="shared" si="17"/>
        <v>-0.148324455</v>
      </c>
      <c r="AB411" s="31">
        <f t="shared" si="18"/>
        <v>1.525761125</v>
      </c>
      <c r="AC411" s="31">
        <f t="shared" si="19"/>
        <v>-0.559576913</v>
      </c>
      <c r="AD411" s="31">
        <f t="shared" si="20"/>
        <v>-0.6798873226</v>
      </c>
      <c r="AE411" s="31">
        <f t="shared" si="21"/>
        <v>1.283368877</v>
      </c>
      <c r="AF411" s="31">
        <f t="shared" si="22"/>
        <v>-0.6539337716</v>
      </c>
      <c r="AG411" s="23"/>
    </row>
    <row r="412">
      <c r="A412" s="29">
        <v>6015.0</v>
      </c>
      <c r="B412" s="30">
        <v>1359.0</v>
      </c>
      <c r="C412" s="14">
        <v>5.0</v>
      </c>
      <c r="D412" s="15">
        <v>4.0</v>
      </c>
      <c r="E412" s="16">
        <v>13.0</v>
      </c>
      <c r="F412" s="17">
        <v>21.0</v>
      </c>
      <c r="G412" s="18">
        <v>61.0</v>
      </c>
      <c r="H412" s="19">
        <v>12.0</v>
      </c>
      <c r="I412" s="20">
        <v>14.0</v>
      </c>
      <c r="J412" s="21">
        <v>22.0</v>
      </c>
      <c r="K412" s="22">
        <v>8.0</v>
      </c>
      <c r="L412" s="75">
        <f t="shared" si="2"/>
        <v>0.6875</v>
      </c>
      <c r="M412" s="62">
        <f t="shared" si="3"/>
        <v>61</v>
      </c>
      <c r="N412" s="63">
        <f t="shared" si="4"/>
        <v>61</v>
      </c>
      <c r="O412" s="63">
        <f t="shared" si="5"/>
        <v>17</v>
      </c>
      <c r="P412" s="63">
        <f t="shared" si="6"/>
        <v>33</v>
      </c>
      <c r="Q412" s="63">
        <f t="shared" si="7"/>
        <v>49</v>
      </c>
      <c r="R412" s="65">
        <f t="shared" si="8"/>
        <v>0.66</v>
      </c>
      <c r="S412" s="65">
        <f t="shared" si="9"/>
        <v>0.5875</v>
      </c>
      <c r="T412" s="66">
        <f t="shared" si="10"/>
        <v>0.5545454545</v>
      </c>
      <c r="U412" s="23">
        <f t="shared" si="11"/>
        <v>0.6875</v>
      </c>
      <c r="V412" s="27">
        <f t="shared" si="12"/>
        <v>0.5464576427</v>
      </c>
      <c r="W412" s="27">
        <f t="shared" si="13"/>
        <v>0.9020760496</v>
      </c>
      <c r="X412" s="27">
        <f t="shared" si="14"/>
        <v>-0.3623703415</v>
      </c>
      <c r="Y412" s="27">
        <f t="shared" si="15"/>
        <v>-0.2283171558</v>
      </c>
      <c r="Z412" s="27">
        <f t="shared" si="16"/>
        <v>0.505381258</v>
      </c>
      <c r="AA412" s="27">
        <f t="shared" si="17"/>
        <v>-0.2753830417</v>
      </c>
      <c r="AB412" s="31">
        <f t="shared" si="18"/>
        <v>1.549215083</v>
      </c>
      <c r="AC412" s="31">
        <f t="shared" si="19"/>
        <v>-0.5367917116</v>
      </c>
      <c r="AD412" s="31">
        <f t="shared" si="20"/>
        <v>-0.6380569496</v>
      </c>
      <c r="AE412" s="31">
        <f t="shared" si="21"/>
        <v>1.324227131</v>
      </c>
      <c r="AF412" s="31">
        <f t="shared" si="22"/>
        <v>-0.6136254128</v>
      </c>
      <c r="AG412" s="23"/>
    </row>
    <row r="413">
      <c r="A413" s="29">
        <v>6016.0</v>
      </c>
      <c r="B413" s="30">
        <v>2203.0</v>
      </c>
      <c r="C413" s="14">
        <v>19.0</v>
      </c>
      <c r="D413" s="15">
        <v>12.0</v>
      </c>
      <c r="E413" s="16">
        <v>14.0</v>
      </c>
      <c r="F413" s="17">
        <v>45.0</v>
      </c>
      <c r="G413" s="18">
        <v>125.0</v>
      </c>
      <c r="H413" s="19">
        <v>13.0</v>
      </c>
      <c r="I413" s="20">
        <v>37.0</v>
      </c>
      <c r="J413" s="21">
        <v>30.0</v>
      </c>
      <c r="K413" s="22">
        <v>11.0</v>
      </c>
      <c r="L413" s="75">
        <f t="shared" si="2"/>
        <v>0.6732026144</v>
      </c>
      <c r="M413" s="62">
        <f t="shared" si="3"/>
        <v>125</v>
      </c>
      <c r="N413" s="63">
        <f t="shared" si="4"/>
        <v>125</v>
      </c>
      <c r="O413" s="63">
        <f t="shared" si="5"/>
        <v>42</v>
      </c>
      <c r="P413" s="63">
        <f t="shared" si="6"/>
        <v>58</v>
      </c>
      <c r="Q413" s="63">
        <f t="shared" si="7"/>
        <v>81</v>
      </c>
      <c r="R413" s="65">
        <f t="shared" si="8"/>
        <v>0.58</v>
      </c>
      <c r="S413" s="65">
        <f t="shared" si="9"/>
        <v>0.5980392157</v>
      </c>
      <c r="T413" s="66">
        <f t="shared" si="10"/>
        <v>0.6067961165</v>
      </c>
      <c r="U413" s="23">
        <f t="shared" si="11"/>
        <v>0.6732026144</v>
      </c>
      <c r="V413" s="27">
        <f t="shared" si="12"/>
        <v>0.6077209856</v>
      </c>
      <c r="W413" s="27">
        <f t="shared" si="13"/>
        <v>0.9182584735</v>
      </c>
      <c r="X413" s="27">
        <f t="shared" si="14"/>
        <v>-0.3184466638</v>
      </c>
      <c r="Y413" s="27">
        <f t="shared" si="15"/>
        <v>-0.2365822351</v>
      </c>
      <c r="Z413" s="27">
        <f t="shared" si="16"/>
        <v>0.452090085</v>
      </c>
      <c r="AA413" s="27">
        <f t="shared" si="17"/>
        <v>-0.2126695483</v>
      </c>
      <c r="AB413" s="31">
        <f t="shared" si="18"/>
        <v>1.533902093</v>
      </c>
      <c r="AC413" s="31">
        <f t="shared" si="19"/>
        <v>-0.5506405739</v>
      </c>
      <c r="AD413" s="31">
        <f t="shared" si="20"/>
        <v>-0.6640752249</v>
      </c>
      <c r="AE413" s="31">
        <f t="shared" si="21"/>
        <v>1.300702432</v>
      </c>
      <c r="AF413" s="31">
        <f t="shared" si="22"/>
        <v>-0.6349417876</v>
      </c>
      <c r="AG413" s="23"/>
    </row>
    <row r="414">
      <c r="A414" s="29">
        <v>6017.0</v>
      </c>
      <c r="B414" s="30">
        <v>2829.0</v>
      </c>
      <c r="C414" s="14">
        <v>27.0</v>
      </c>
      <c r="D414" s="15">
        <v>13.0</v>
      </c>
      <c r="E414" s="16">
        <v>22.0</v>
      </c>
      <c r="F414" s="17">
        <v>50.0</v>
      </c>
      <c r="G414" s="18">
        <v>152.0</v>
      </c>
      <c r="H414" s="19">
        <v>36.0</v>
      </c>
      <c r="I414" s="20">
        <v>39.0</v>
      </c>
      <c r="J414" s="21">
        <v>61.0</v>
      </c>
      <c r="K414" s="22">
        <v>35.0</v>
      </c>
      <c r="L414" s="75">
        <f t="shared" si="2"/>
        <v>0.6298850575</v>
      </c>
      <c r="M414" s="62">
        <f t="shared" si="3"/>
        <v>152</v>
      </c>
      <c r="N414" s="63">
        <f t="shared" si="4"/>
        <v>152</v>
      </c>
      <c r="O414" s="63">
        <f t="shared" si="5"/>
        <v>75</v>
      </c>
      <c r="P414" s="63">
        <f t="shared" si="6"/>
        <v>86</v>
      </c>
      <c r="Q414" s="63">
        <f t="shared" si="7"/>
        <v>122</v>
      </c>
      <c r="R414" s="65">
        <f t="shared" si="8"/>
        <v>0.5341614907</v>
      </c>
      <c r="S414" s="65">
        <f t="shared" si="9"/>
        <v>0.5471264368</v>
      </c>
      <c r="T414" s="66">
        <f t="shared" si="10"/>
        <v>0.5547445255</v>
      </c>
      <c r="U414" s="23">
        <f t="shared" si="11"/>
        <v>0.6298850575</v>
      </c>
      <c r="V414" s="27">
        <f t="shared" si="12"/>
        <v>0.5543931811</v>
      </c>
      <c r="W414" s="27">
        <f t="shared" si="13"/>
        <v>0.8400845186</v>
      </c>
      <c r="X414" s="27">
        <f t="shared" si="14"/>
        <v>-0.2932792149</v>
      </c>
      <c r="Y414" s="27">
        <f t="shared" si="15"/>
        <v>-0.198015052</v>
      </c>
      <c r="Z414" s="27">
        <f t="shared" si="16"/>
        <v>0.3809145842</v>
      </c>
      <c r="AA414" s="27">
        <f t="shared" si="17"/>
        <v>-0.1803825291</v>
      </c>
      <c r="AB414" s="31">
        <f t="shared" si="18"/>
        <v>1.536090758</v>
      </c>
      <c r="AC414" s="31">
        <f t="shared" si="19"/>
        <v>-0.5483882224</v>
      </c>
      <c r="AD414" s="31">
        <f t="shared" si="20"/>
        <v>-0.6603155682</v>
      </c>
      <c r="AE414" s="31">
        <f t="shared" si="21"/>
        <v>1.304571004</v>
      </c>
      <c r="AF414" s="31">
        <f t="shared" si="22"/>
        <v>-0.6309611056</v>
      </c>
      <c r="AG414" s="23"/>
    </row>
    <row r="415">
      <c r="A415" s="29">
        <v>6018.0</v>
      </c>
      <c r="B415" s="30">
        <v>909.0</v>
      </c>
      <c r="C415" s="14">
        <v>5.0</v>
      </c>
      <c r="D415" s="15">
        <v>9.0</v>
      </c>
      <c r="E415" s="16">
        <v>11.0</v>
      </c>
      <c r="F415" s="17">
        <v>23.0</v>
      </c>
      <c r="G415" s="18">
        <v>62.0</v>
      </c>
      <c r="H415" s="19">
        <v>5.0</v>
      </c>
      <c r="I415" s="20">
        <v>22.0</v>
      </c>
      <c r="J415" s="21">
        <v>79.0</v>
      </c>
      <c r="K415" s="22">
        <v>22.0</v>
      </c>
      <c r="L415" s="75">
        <f t="shared" si="2"/>
        <v>0.731092437</v>
      </c>
      <c r="M415" s="62">
        <f t="shared" si="3"/>
        <v>61</v>
      </c>
      <c r="N415" s="63">
        <f t="shared" si="4"/>
        <v>62</v>
      </c>
      <c r="O415" s="63">
        <f t="shared" si="5"/>
        <v>36</v>
      </c>
      <c r="P415" s="63">
        <f t="shared" si="6"/>
        <v>28</v>
      </c>
      <c r="Q415" s="63">
        <f t="shared" si="7"/>
        <v>112</v>
      </c>
      <c r="R415" s="65">
        <f t="shared" si="8"/>
        <v>0.4375</v>
      </c>
      <c r="S415" s="65">
        <f t="shared" si="9"/>
        <v>0.3781512605</v>
      </c>
      <c r="T415" s="66">
        <f t="shared" si="10"/>
        <v>0.3563218391</v>
      </c>
      <c r="U415" s="23">
        <f t="shared" si="11"/>
        <v>0.731092437</v>
      </c>
      <c r="V415" s="27">
        <f t="shared" si="12"/>
        <v>0.3455284712</v>
      </c>
      <c r="W415" s="27">
        <f t="shared" si="13"/>
        <v>0.5806318216</v>
      </c>
      <c r="X415" s="27">
        <f t="shared" si="14"/>
        <v>-0.2402076128</v>
      </c>
      <c r="Y415" s="27">
        <f t="shared" si="15"/>
        <v>-0.09459189123</v>
      </c>
      <c r="Z415" s="27">
        <f t="shared" si="16"/>
        <v>0.2156308701</v>
      </c>
      <c r="AA415" s="27">
        <f t="shared" si="17"/>
        <v>-0.1210055907</v>
      </c>
      <c r="AB415" s="31">
        <f t="shared" si="18"/>
        <v>1.563991057</v>
      </c>
      <c r="AC415" s="31">
        <f t="shared" si="19"/>
        <v>-0.5243754169</v>
      </c>
      <c r="AD415" s="31">
        <f t="shared" si="20"/>
        <v>-0.5860103158</v>
      </c>
      <c r="AE415" s="31">
        <f t="shared" si="21"/>
        <v>1.368608727</v>
      </c>
      <c r="AF415" s="31">
        <f t="shared" si="22"/>
        <v>-0.5758026337</v>
      </c>
      <c r="AG415" s="23"/>
    </row>
    <row r="416">
      <c r="A416" s="29">
        <v>6030.0</v>
      </c>
      <c r="B416" s="30">
        <v>1171.0</v>
      </c>
      <c r="C416" s="14">
        <v>6.0</v>
      </c>
      <c r="D416" s="15">
        <v>2.0</v>
      </c>
      <c r="E416" s="16">
        <v>12.0</v>
      </c>
      <c r="F416" s="17">
        <v>12.0</v>
      </c>
      <c r="G416" s="18">
        <v>81.0</v>
      </c>
      <c r="H416" s="19">
        <v>15.0</v>
      </c>
      <c r="I416" s="20">
        <v>9.0</v>
      </c>
      <c r="J416" s="21">
        <v>24.0</v>
      </c>
      <c r="K416" s="22">
        <v>17.0</v>
      </c>
      <c r="L416" s="75">
        <f t="shared" si="2"/>
        <v>0.7078651685</v>
      </c>
      <c r="M416" s="62">
        <f t="shared" si="3"/>
        <v>81</v>
      </c>
      <c r="N416" s="63">
        <f t="shared" si="4"/>
        <v>81</v>
      </c>
      <c r="O416" s="63">
        <f t="shared" si="5"/>
        <v>25</v>
      </c>
      <c r="P416" s="63">
        <f t="shared" si="6"/>
        <v>27</v>
      </c>
      <c r="Q416" s="63">
        <f t="shared" si="7"/>
        <v>45</v>
      </c>
      <c r="R416" s="65">
        <f t="shared" si="8"/>
        <v>0.5192307692</v>
      </c>
      <c r="S416" s="65">
        <f t="shared" si="9"/>
        <v>0.606741573</v>
      </c>
      <c r="T416" s="66">
        <f t="shared" si="10"/>
        <v>0.6428571429</v>
      </c>
      <c r="U416" s="23">
        <f t="shared" si="11"/>
        <v>0.7078651685</v>
      </c>
      <c r="V416" s="27">
        <f t="shared" si="12"/>
        <v>0.6482646371</v>
      </c>
      <c r="W416" s="27">
        <f t="shared" si="13"/>
        <v>0.9316204958</v>
      </c>
      <c r="X416" s="27">
        <f t="shared" si="14"/>
        <v>-0.2850815624</v>
      </c>
      <c r="Y416" s="27">
        <f t="shared" si="15"/>
        <v>-0.243517575</v>
      </c>
      <c r="Z416" s="27">
        <f t="shared" si="16"/>
        <v>0.4106118695</v>
      </c>
      <c r="AA416" s="27">
        <f t="shared" si="17"/>
        <v>-0.1704394651</v>
      </c>
      <c r="AB416" s="31">
        <f t="shared" si="18"/>
        <v>1.526536243</v>
      </c>
      <c r="AC416" s="31">
        <f t="shared" si="19"/>
        <v>-0.5594604054</v>
      </c>
      <c r="AD416" s="31">
        <f t="shared" si="20"/>
        <v>-0.6761781459</v>
      </c>
      <c r="AE416" s="31">
        <f t="shared" si="21"/>
        <v>1.286204286</v>
      </c>
      <c r="AF416" s="31">
        <f t="shared" si="22"/>
        <v>-0.6522499013</v>
      </c>
      <c r="AG416" s="23"/>
    </row>
    <row r="417">
      <c r="A417" s="29">
        <v>6031.0</v>
      </c>
      <c r="B417" s="30">
        <v>1096.0</v>
      </c>
      <c r="C417" s="14">
        <v>2.0</v>
      </c>
      <c r="D417" s="15">
        <v>1.0</v>
      </c>
      <c r="E417" s="16">
        <v>7.0</v>
      </c>
      <c r="F417" s="17">
        <v>20.0</v>
      </c>
      <c r="G417" s="18">
        <v>57.0</v>
      </c>
      <c r="H417" s="19">
        <v>17.0</v>
      </c>
      <c r="I417" s="20">
        <v>11.0</v>
      </c>
      <c r="J417" s="21">
        <v>11.0</v>
      </c>
      <c r="K417" s="22">
        <v>8.0</v>
      </c>
      <c r="L417" s="75">
        <f t="shared" si="2"/>
        <v>0.6417910448</v>
      </c>
      <c r="M417" s="62">
        <f t="shared" si="3"/>
        <v>57</v>
      </c>
      <c r="N417" s="63">
        <f t="shared" si="4"/>
        <v>57</v>
      </c>
      <c r="O417" s="63">
        <f t="shared" si="5"/>
        <v>11</v>
      </c>
      <c r="P417" s="63">
        <f t="shared" si="6"/>
        <v>37</v>
      </c>
      <c r="Q417" s="63">
        <f t="shared" si="7"/>
        <v>29</v>
      </c>
      <c r="R417" s="65">
        <f t="shared" si="8"/>
        <v>0.7708333333</v>
      </c>
      <c r="S417" s="65">
        <f t="shared" si="9"/>
        <v>0.7014925373</v>
      </c>
      <c r="T417" s="66">
        <f t="shared" si="10"/>
        <v>0.6627906977</v>
      </c>
      <c r="U417" s="23">
        <f t="shared" si="11"/>
        <v>0.6417910448</v>
      </c>
      <c r="V417" s="27">
        <f t="shared" si="12"/>
        <v>0.6625771778</v>
      </c>
      <c r="W417" s="27">
        <f t="shared" si="13"/>
        <v>1.077105731</v>
      </c>
      <c r="X417" s="27">
        <f t="shared" si="14"/>
        <v>-0.4232229368</v>
      </c>
      <c r="Y417" s="27">
        <f t="shared" si="15"/>
        <v>-0.3255134323</v>
      </c>
      <c r="Z417" s="27">
        <f t="shared" si="16"/>
        <v>0.7047756123</v>
      </c>
      <c r="AA417" s="27">
        <f t="shared" si="17"/>
        <v>-0.3756386705</v>
      </c>
      <c r="AB417" s="31">
        <f t="shared" si="18"/>
        <v>1.535752974</v>
      </c>
      <c r="AC417" s="31">
        <f t="shared" si="19"/>
        <v>-0.5487689732</v>
      </c>
      <c r="AD417" s="31">
        <f t="shared" si="20"/>
        <v>-0.6610553674</v>
      </c>
      <c r="AE417" s="31">
        <f t="shared" si="21"/>
        <v>1.303763686</v>
      </c>
      <c r="AF417" s="31">
        <f t="shared" si="22"/>
        <v>-0.6318331242</v>
      </c>
      <c r="AG417" s="23"/>
    </row>
    <row r="418">
      <c r="A418" s="29">
        <v>6033.0</v>
      </c>
      <c r="B418" s="30">
        <v>1635.0</v>
      </c>
      <c r="C418" s="14">
        <v>7.0</v>
      </c>
      <c r="D418" s="15">
        <v>7.0</v>
      </c>
      <c r="E418" s="16">
        <v>1.0</v>
      </c>
      <c r="F418" s="17">
        <v>29.0</v>
      </c>
      <c r="G418" s="18">
        <v>75.0</v>
      </c>
      <c r="H418" s="19">
        <v>15.0</v>
      </c>
      <c r="I418" s="20">
        <v>14.0</v>
      </c>
      <c r="J418" s="21">
        <v>29.0</v>
      </c>
      <c r="K418" s="22">
        <v>10.0</v>
      </c>
      <c r="L418" s="75">
        <f t="shared" si="2"/>
        <v>0.6363636364</v>
      </c>
      <c r="M418" s="62">
        <f t="shared" si="3"/>
        <v>75</v>
      </c>
      <c r="N418" s="63">
        <f t="shared" si="4"/>
        <v>75</v>
      </c>
      <c r="O418" s="63">
        <f t="shared" si="5"/>
        <v>24</v>
      </c>
      <c r="P418" s="63">
        <f t="shared" si="6"/>
        <v>44</v>
      </c>
      <c r="Q418" s="63">
        <f t="shared" si="7"/>
        <v>44</v>
      </c>
      <c r="R418" s="65">
        <f t="shared" si="8"/>
        <v>0.6470588235</v>
      </c>
      <c r="S418" s="65">
        <f t="shared" si="9"/>
        <v>0.6363636364</v>
      </c>
      <c r="T418" s="66">
        <f t="shared" si="10"/>
        <v>0.6302521008</v>
      </c>
      <c r="U418" s="23">
        <f t="shared" si="11"/>
        <v>0.6363636364</v>
      </c>
      <c r="V418" s="27">
        <f t="shared" si="12"/>
        <v>0.631025359</v>
      </c>
      <c r="W418" s="27">
        <f t="shared" si="13"/>
        <v>0.9771036514</v>
      </c>
      <c r="X418" s="27">
        <f t="shared" si="14"/>
        <v>-0.3552650407</v>
      </c>
      <c r="Y418" s="27">
        <f t="shared" si="15"/>
        <v>-0.2678758201</v>
      </c>
      <c r="Z418" s="27">
        <f t="shared" si="16"/>
        <v>0.5366812768</v>
      </c>
      <c r="AA418" s="27">
        <f t="shared" si="17"/>
        <v>-0.2646895825</v>
      </c>
      <c r="AB418" s="31">
        <f t="shared" si="18"/>
        <v>1.534233475</v>
      </c>
      <c r="AC418" s="31">
        <f t="shared" si="19"/>
        <v>-0.5502410073</v>
      </c>
      <c r="AD418" s="31">
        <f t="shared" si="20"/>
        <v>-0.6633987441</v>
      </c>
      <c r="AE418" s="31">
        <f t="shared" si="21"/>
        <v>1.301490902</v>
      </c>
      <c r="AF418" s="31">
        <f t="shared" si="22"/>
        <v>-0.6340393467</v>
      </c>
      <c r="AG418" s="23"/>
    </row>
    <row r="419">
      <c r="A419" s="29">
        <v>6036.0</v>
      </c>
      <c r="B419" s="30">
        <v>1465.0</v>
      </c>
      <c r="C419" s="14">
        <v>18.0</v>
      </c>
      <c r="D419" s="15">
        <v>10.0</v>
      </c>
      <c r="E419" s="16">
        <v>21.0</v>
      </c>
      <c r="F419" s="17">
        <v>17.0</v>
      </c>
      <c r="G419" s="18">
        <v>95.0</v>
      </c>
      <c r="H419" s="19">
        <v>12.0</v>
      </c>
      <c r="I419" s="20">
        <v>35.0</v>
      </c>
      <c r="J419" s="21">
        <v>50.0</v>
      </c>
      <c r="K419" s="22">
        <v>18.0</v>
      </c>
      <c r="L419" s="75">
        <f t="shared" si="2"/>
        <v>0.7282608696</v>
      </c>
      <c r="M419" s="62">
        <f t="shared" si="3"/>
        <v>96</v>
      </c>
      <c r="N419" s="63">
        <f t="shared" si="4"/>
        <v>95</v>
      </c>
      <c r="O419" s="63">
        <f t="shared" si="5"/>
        <v>46</v>
      </c>
      <c r="P419" s="63">
        <f t="shared" si="6"/>
        <v>29</v>
      </c>
      <c r="Q419" s="63">
        <f t="shared" si="7"/>
        <v>106</v>
      </c>
      <c r="R419" s="65">
        <f t="shared" si="8"/>
        <v>0.3866666667</v>
      </c>
      <c r="S419" s="65">
        <f t="shared" si="9"/>
        <v>0.4492753623</v>
      </c>
      <c r="T419" s="66">
        <f t="shared" si="10"/>
        <v>0.4726368159</v>
      </c>
      <c r="U419" s="23">
        <f t="shared" si="11"/>
        <v>0.7282608696</v>
      </c>
      <c r="V419" s="27">
        <f t="shared" si="12"/>
        <v>0.4809929831</v>
      </c>
      <c r="W419" s="27">
        <f t="shared" si="13"/>
        <v>0.6898392238</v>
      </c>
      <c r="X419" s="27">
        <f t="shared" si="14"/>
        <v>-0.2122977758</v>
      </c>
      <c r="Y419" s="27">
        <f t="shared" si="15"/>
        <v>-0.1335205185</v>
      </c>
      <c r="Z419" s="27">
        <f t="shared" si="16"/>
        <v>0.2264209787</v>
      </c>
      <c r="AA419" s="27">
        <f t="shared" si="17"/>
        <v>-0.09451979922</v>
      </c>
      <c r="AB419" s="31">
        <f t="shared" si="18"/>
        <v>1.516849384</v>
      </c>
      <c r="AC419" s="31">
        <f t="shared" si="19"/>
        <v>-0.5706567493</v>
      </c>
      <c r="AD419" s="31">
        <f t="shared" si="20"/>
        <v>-0.7028875136</v>
      </c>
      <c r="AE419" s="31">
        <f t="shared" si="21"/>
        <v>1.255267407</v>
      </c>
      <c r="AF419" s="31">
        <f t="shared" si="22"/>
        <v>-0.6880824153</v>
      </c>
      <c r="AG419" s="23"/>
    </row>
    <row r="420">
      <c r="A420" s="29">
        <v>6037.0</v>
      </c>
      <c r="B420" s="30">
        <v>1876.0</v>
      </c>
      <c r="C420" s="14">
        <v>10.0</v>
      </c>
      <c r="D420" s="15">
        <v>14.0</v>
      </c>
      <c r="E420" s="16">
        <v>31.0</v>
      </c>
      <c r="F420" s="17">
        <v>18.0</v>
      </c>
      <c r="G420" s="18">
        <v>99.0</v>
      </c>
      <c r="H420" s="19">
        <v>32.0</v>
      </c>
      <c r="I420" s="20">
        <v>15.0</v>
      </c>
      <c r="J420" s="21">
        <v>25.0</v>
      </c>
      <c r="K420" s="22">
        <v>20.0</v>
      </c>
      <c r="L420" s="75">
        <f t="shared" si="2"/>
        <v>0.6439393939</v>
      </c>
      <c r="M420" s="62">
        <f t="shared" si="3"/>
        <v>99</v>
      </c>
      <c r="N420" s="63">
        <f t="shared" si="4"/>
        <v>99</v>
      </c>
      <c r="O420" s="63">
        <f t="shared" si="5"/>
        <v>44</v>
      </c>
      <c r="P420" s="63">
        <f t="shared" si="6"/>
        <v>50</v>
      </c>
      <c r="Q420" s="63">
        <f t="shared" si="7"/>
        <v>71</v>
      </c>
      <c r="R420" s="65">
        <f t="shared" si="8"/>
        <v>0.5319148936</v>
      </c>
      <c r="S420" s="65">
        <f t="shared" si="9"/>
        <v>0.5643939394</v>
      </c>
      <c r="T420" s="66">
        <f t="shared" si="10"/>
        <v>0.5823529412</v>
      </c>
      <c r="U420" s="23">
        <f t="shared" si="11"/>
        <v>0.6439393939</v>
      </c>
      <c r="V420" s="27">
        <f t="shared" si="12"/>
        <v>0.5813272454</v>
      </c>
      <c r="W420" s="27">
        <f t="shared" si="13"/>
        <v>0.8665978813</v>
      </c>
      <c r="X420" s="27">
        <f t="shared" si="14"/>
        <v>-0.2920457298</v>
      </c>
      <c r="Y420" s="27">
        <f t="shared" si="15"/>
        <v>-0.2107111353</v>
      </c>
      <c r="Z420" s="27">
        <f t="shared" si="16"/>
        <v>0.3912837553</v>
      </c>
      <c r="AA420" s="27">
        <f t="shared" si="17"/>
        <v>-0.1788684003</v>
      </c>
      <c r="AB420" s="31">
        <f t="shared" si="18"/>
        <v>1.537265935</v>
      </c>
      <c r="AC420" s="31">
        <f t="shared" si="19"/>
        <v>-0.5471176639</v>
      </c>
      <c r="AD420" s="31">
        <f t="shared" si="20"/>
        <v>-0.6582692847</v>
      </c>
      <c r="AE420" s="31">
        <f t="shared" si="21"/>
        <v>1.306785415</v>
      </c>
      <c r="AF420" s="31">
        <f t="shared" si="22"/>
        <v>-0.6285672548</v>
      </c>
      <c r="AG420" s="23"/>
    </row>
    <row r="421">
      <c r="A421" s="29">
        <v>6038.0</v>
      </c>
      <c r="B421" s="30">
        <v>1419.0</v>
      </c>
      <c r="C421" s="14">
        <v>12.0</v>
      </c>
      <c r="D421" s="15">
        <v>5.0</v>
      </c>
      <c r="E421" s="16">
        <v>9.0</v>
      </c>
      <c r="F421" s="17">
        <v>16.0</v>
      </c>
      <c r="G421" s="18">
        <v>57.0</v>
      </c>
      <c r="H421" s="19">
        <v>11.0</v>
      </c>
      <c r="I421" s="20">
        <v>11.0</v>
      </c>
      <c r="J421" s="21">
        <v>20.0</v>
      </c>
      <c r="K421" s="22">
        <v>15.0</v>
      </c>
      <c r="L421" s="75">
        <f t="shared" si="2"/>
        <v>0.6217948718</v>
      </c>
      <c r="M421" s="62">
        <f t="shared" si="3"/>
        <v>57</v>
      </c>
      <c r="N421" s="63">
        <f t="shared" si="4"/>
        <v>57</v>
      </c>
      <c r="O421" s="63">
        <f t="shared" si="5"/>
        <v>32</v>
      </c>
      <c r="P421" s="63">
        <f t="shared" si="6"/>
        <v>27</v>
      </c>
      <c r="Q421" s="63">
        <f t="shared" si="7"/>
        <v>40</v>
      </c>
      <c r="R421" s="65">
        <f t="shared" si="8"/>
        <v>0.4576271186</v>
      </c>
      <c r="S421" s="65">
        <f t="shared" si="9"/>
        <v>0.5384615385</v>
      </c>
      <c r="T421" s="66">
        <f t="shared" si="10"/>
        <v>0.587628866</v>
      </c>
      <c r="U421" s="23">
        <f t="shared" si="11"/>
        <v>0.6217948718</v>
      </c>
      <c r="V421" s="27">
        <f t="shared" si="12"/>
        <v>0.5775735432</v>
      </c>
      <c r="W421" s="27">
        <f t="shared" si="13"/>
        <v>0.8267800127</v>
      </c>
      <c r="X421" s="27">
        <f t="shared" si="14"/>
        <v>-0.2512583262</v>
      </c>
      <c r="Y421" s="27">
        <f t="shared" si="15"/>
        <v>-0.1917927469</v>
      </c>
      <c r="Z421" s="27">
        <f t="shared" si="16"/>
        <v>0.3211691083</v>
      </c>
      <c r="AA421" s="27">
        <f t="shared" si="17"/>
        <v>-0.1323953788</v>
      </c>
      <c r="AB421" s="31">
        <f t="shared" si="18"/>
        <v>1.554122766</v>
      </c>
      <c r="AC421" s="31">
        <f t="shared" si="19"/>
        <v>-0.5270732297</v>
      </c>
      <c r="AD421" s="31">
        <f t="shared" si="20"/>
        <v>-0.6268086671</v>
      </c>
      <c r="AE421" s="31">
        <f t="shared" si="21"/>
        <v>1.344175336</v>
      </c>
      <c r="AF421" s="31">
        <f t="shared" si="22"/>
        <v>-0.5841779631</v>
      </c>
      <c r="AG421" s="23"/>
    </row>
    <row r="422">
      <c r="A422" s="29">
        <v>6042.0</v>
      </c>
      <c r="B422" s="30">
        <v>2262.0</v>
      </c>
      <c r="C422" s="14">
        <v>25.0</v>
      </c>
      <c r="D422" s="15">
        <v>19.0</v>
      </c>
      <c r="E422" s="16">
        <v>23.0</v>
      </c>
      <c r="F422" s="17">
        <v>39.0</v>
      </c>
      <c r="G422" s="18">
        <v>106.0</v>
      </c>
      <c r="H422" s="19">
        <v>22.0</v>
      </c>
      <c r="I422" s="20">
        <v>23.0</v>
      </c>
      <c r="J422" s="21">
        <v>54.0</v>
      </c>
      <c r="K422" s="22">
        <v>34.0</v>
      </c>
      <c r="L422" s="75">
        <f t="shared" si="2"/>
        <v>0.5971014493</v>
      </c>
      <c r="M422" s="62">
        <f t="shared" si="3"/>
        <v>105</v>
      </c>
      <c r="N422" s="63">
        <f t="shared" si="4"/>
        <v>106</v>
      </c>
      <c r="O422" s="63">
        <f t="shared" si="5"/>
        <v>78</v>
      </c>
      <c r="P422" s="63">
        <f t="shared" si="6"/>
        <v>61</v>
      </c>
      <c r="Q422" s="63">
        <f t="shared" si="7"/>
        <v>100</v>
      </c>
      <c r="R422" s="65">
        <f t="shared" si="8"/>
        <v>0.4388489209</v>
      </c>
      <c r="S422" s="65">
        <f t="shared" si="9"/>
        <v>0.484057971</v>
      </c>
      <c r="T422" s="66">
        <f t="shared" si="10"/>
        <v>0.5145631068</v>
      </c>
      <c r="U422" s="23">
        <f t="shared" si="11"/>
        <v>0.5971014493</v>
      </c>
      <c r="V422" s="27">
        <f t="shared" si="12"/>
        <v>0.5074933445</v>
      </c>
      <c r="W422" s="27">
        <f t="shared" si="13"/>
        <v>0.7432461315</v>
      </c>
      <c r="X422" s="27">
        <f t="shared" si="14"/>
        <v>-0.2409482323</v>
      </c>
      <c r="Y422" s="27">
        <f t="shared" si="15"/>
        <v>-0.1549949527</v>
      </c>
      <c r="Z422" s="27">
        <f t="shared" si="16"/>
        <v>0.2768724454</v>
      </c>
      <c r="AA422" s="27">
        <f t="shared" si="17"/>
        <v>-0.1217529215</v>
      </c>
      <c r="AB422" s="31">
        <f t="shared" si="18"/>
        <v>1.550053793</v>
      </c>
      <c r="AC422" s="31">
        <f t="shared" si="19"/>
        <v>-0.5329361858</v>
      </c>
      <c r="AD422" s="31">
        <f t="shared" si="20"/>
        <v>-0.6313168559</v>
      </c>
      <c r="AE422" s="31">
        <f t="shared" si="21"/>
        <v>1.336649511</v>
      </c>
      <c r="AF422" s="31">
        <f t="shared" si="22"/>
        <v>-0.595483289</v>
      </c>
      <c r="AG422" s="23"/>
    </row>
    <row r="423">
      <c r="A423" s="29">
        <v>6044.0</v>
      </c>
      <c r="B423" s="30">
        <v>2239.0</v>
      </c>
      <c r="C423" s="14">
        <v>7.0</v>
      </c>
      <c r="D423" s="15">
        <v>9.0</v>
      </c>
      <c r="E423" s="16">
        <v>15.0</v>
      </c>
      <c r="F423" s="17">
        <v>33.0</v>
      </c>
      <c r="G423" s="18">
        <v>94.0</v>
      </c>
      <c r="H423" s="19">
        <v>8.0</v>
      </c>
      <c r="I423" s="20">
        <v>10.0</v>
      </c>
      <c r="J423" s="21">
        <v>18.0</v>
      </c>
      <c r="K423" s="22">
        <v>18.0</v>
      </c>
      <c r="L423" s="75">
        <f t="shared" si="2"/>
        <v>0.6462264151</v>
      </c>
      <c r="M423" s="62">
        <f t="shared" si="3"/>
        <v>94</v>
      </c>
      <c r="N423" s="63">
        <f t="shared" si="4"/>
        <v>94</v>
      </c>
      <c r="O423" s="63">
        <f t="shared" si="5"/>
        <v>34</v>
      </c>
      <c r="P423" s="63">
        <f t="shared" si="6"/>
        <v>41</v>
      </c>
      <c r="Q423" s="63">
        <f t="shared" si="7"/>
        <v>43</v>
      </c>
      <c r="R423" s="65">
        <f t="shared" si="8"/>
        <v>0.5466666667</v>
      </c>
      <c r="S423" s="65">
        <f t="shared" si="9"/>
        <v>0.6367924528</v>
      </c>
      <c r="T423" s="66">
        <f t="shared" si="10"/>
        <v>0.6861313869</v>
      </c>
      <c r="U423" s="23">
        <f t="shared" si="11"/>
        <v>0.6462264151</v>
      </c>
      <c r="V423" s="27">
        <f t="shared" si="12"/>
        <v>0.6792435496</v>
      </c>
      <c r="W423" s="27">
        <f t="shared" si="13"/>
        <v>0.977762077</v>
      </c>
      <c r="X423" s="27">
        <f t="shared" si="14"/>
        <v>-0.3001451314</v>
      </c>
      <c r="Y423" s="27">
        <f t="shared" si="15"/>
        <v>-0.2682369603</v>
      </c>
      <c r="Z423" s="27">
        <f t="shared" si="16"/>
        <v>0.4537198988</v>
      </c>
      <c r="AA423" s="27">
        <f t="shared" si="17"/>
        <v>-0.1889272087</v>
      </c>
      <c r="AB423" s="31">
        <f t="shared" si="18"/>
        <v>1.546265051</v>
      </c>
      <c r="AC423" s="31">
        <f t="shared" si="19"/>
        <v>-0.5364462697</v>
      </c>
      <c r="AD423" s="31">
        <f t="shared" si="20"/>
        <v>-0.6445034287</v>
      </c>
      <c r="AE423" s="31">
        <f t="shared" si="21"/>
        <v>1.323155014</v>
      </c>
      <c r="AF423" s="31">
        <f t="shared" si="22"/>
        <v>-0.609144238</v>
      </c>
      <c r="AG423" s="23"/>
    </row>
    <row r="424">
      <c r="A424" s="29">
        <v>6045.0</v>
      </c>
      <c r="B424" s="30">
        <v>2485.0</v>
      </c>
      <c r="C424" s="14">
        <v>15.0</v>
      </c>
      <c r="D424" s="15">
        <v>10.0</v>
      </c>
      <c r="E424" s="16">
        <v>19.0</v>
      </c>
      <c r="F424" s="17">
        <v>36.0</v>
      </c>
      <c r="G424" s="18">
        <v>139.0</v>
      </c>
      <c r="H424" s="19">
        <v>15.0</v>
      </c>
      <c r="I424" s="20">
        <v>22.0</v>
      </c>
      <c r="J424" s="21">
        <v>27.0</v>
      </c>
      <c r="K424" s="22">
        <v>30.0</v>
      </c>
      <c r="L424" s="75">
        <f t="shared" si="2"/>
        <v>0.661341853</v>
      </c>
      <c r="M424" s="62">
        <f t="shared" si="3"/>
        <v>138</v>
      </c>
      <c r="N424" s="63">
        <f t="shared" si="4"/>
        <v>139</v>
      </c>
      <c r="O424" s="63">
        <f t="shared" si="5"/>
        <v>55</v>
      </c>
      <c r="P424" s="63">
        <f t="shared" si="6"/>
        <v>51</v>
      </c>
      <c r="Q424" s="63">
        <f t="shared" si="7"/>
        <v>68</v>
      </c>
      <c r="R424" s="65">
        <f t="shared" si="8"/>
        <v>0.4811320755</v>
      </c>
      <c r="S424" s="65">
        <f t="shared" si="9"/>
        <v>0.607028754</v>
      </c>
      <c r="T424" s="66">
        <f t="shared" si="10"/>
        <v>0.6714975845</v>
      </c>
      <c r="U424" s="23">
        <f t="shared" si="11"/>
        <v>0.661341853</v>
      </c>
      <c r="V424" s="27">
        <f t="shared" si="12"/>
        <v>0.663538729</v>
      </c>
      <c r="W424" s="27">
        <f t="shared" si="13"/>
        <v>0.9320614474</v>
      </c>
      <c r="X424" s="27">
        <f t="shared" si="14"/>
        <v>-0.264163628</v>
      </c>
      <c r="Y424" s="27">
        <f t="shared" si="15"/>
        <v>-0.2437481514</v>
      </c>
      <c r="Z424" s="27">
        <f t="shared" si="16"/>
        <v>0.3806632051</v>
      </c>
      <c r="AA424" s="27">
        <f t="shared" si="17"/>
        <v>-0.1463450182</v>
      </c>
      <c r="AB424" s="31">
        <f t="shared" si="18"/>
        <v>1.548559762</v>
      </c>
      <c r="AC424" s="31">
        <f t="shared" si="19"/>
        <v>-0.5325040369</v>
      </c>
      <c r="AD424" s="31">
        <f t="shared" si="20"/>
        <v>-0.6398903469</v>
      </c>
      <c r="AE424" s="31">
        <f t="shared" si="21"/>
        <v>1.330619477</v>
      </c>
      <c r="AF424" s="31">
        <f t="shared" si="22"/>
        <v>-0.5978111971</v>
      </c>
      <c r="AG424" s="23"/>
    </row>
    <row r="425">
      <c r="A425" s="29">
        <v>6046.0</v>
      </c>
      <c r="B425" s="30">
        <v>839.0</v>
      </c>
      <c r="C425" s="14">
        <v>3.0</v>
      </c>
      <c r="D425" s="15">
        <v>4.0</v>
      </c>
      <c r="E425" s="16">
        <v>3.0</v>
      </c>
      <c r="F425" s="17">
        <v>7.0</v>
      </c>
      <c r="G425" s="18">
        <v>42.0</v>
      </c>
      <c r="H425" s="19">
        <v>4.0</v>
      </c>
      <c r="I425" s="20">
        <v>18.0</v>
      </c>
      <c r="J425" s="21">
        <v>21.0</v>
      </c>
      <c r="K425" s="22">
        <v>14.0</v>
      </c>
      <c r="L425" s="75">
        <f t="shared" si="2"/>
        <v>0.724137931</v>
      </c>
      <c r="M425" s="62">
        <f t="shared" si="3"/>
        <v>42</v>
      </c>
      <c r="N425" s="63">
        <f t="shared" si="4"/>
        <v>42</v>
      </c>
      <c r="O425" s="63">
        <f t="shared" si="5"/>
        <v>21</v>
      </c>
      <c r="P425" s="63">
        <f t="shared" si="6"/>
        <v>11</v>
      </c>
      <c r="Q425" s="63">
        <f t="shared" si="7"/>
        <v>42</v>
      </c>
      <c r="R425" s="65">
        <f t="shared" si="8"/>
        <v>0.34375</v>
      </c>
      <c r="S425" s="65">
        <f t="shared" si="9"/>
        <v>0.4568965517</v>
      </c>
      <c r="T425" s="66">
        <f t="shared" si="10"/>
        <v>0.5</v>
      </c>
      <c r="U425" s="23">
        <f t="shared" si="11"/>
        <v>0.724137931</v>
      </c>
      <c r="V425" s="27">
        <f t="shared" si="12"/>
        <v>0.5097909705</v>
      </c>
      <c r="W425" s="27">
        <f t="shared" si="13"/>
        <v>0.7015411684</v>
      </c>
      <c r="X425" s="27">
        <f t="shared" si="14"/>
        <v>-0.1887345529</v>
      </c>
      <c r="Y425" s="27">
        <f t="shared" si="15"/>
        <v>-0.1380888347</v>
      </c>
      <c r="Z425" s="27">
        <f t="shared" si="16"/>
        <v>0.2047047465</v>
      </c>
      <c r="AA425" s="27">
        <f t="shared" si="17"/>
        <v>-0.07470243101</v>
      </c>
      <c r="AB425" s="31">
        <f t="shared" si="18"/>
        <v>1.514019301</v>
      </c>
      <c r="AC425" s="31">
        <f t="shared" si="19"/>
        <v>-0.5775287954</v>
      </c>
      <c r="AD425" s="31">
        <f t="shared" si="20"/>
        <v>-0.708391121</v>
      </c>
      <c r="AE425" s="31">
        <f t="shared" si="21"/>
        <v>1.241029051</v>
      </c>
      <c r="AF425" s="31">
        <f t="shared" si="22"/>
        <v>-0.7150515966</v>
      </c>
      <c r="AG425" s="23"/>
    </row>
    <row r="426">
      <c r="A426" s="29">
        <v>6057.0</v>
      </c>
      <c r="B426" s="30">
        <v>1872.0</v>
      </c>
      <c r="C426" s="14">
        <v>10.0</v>
      </c>
      <c r="D426" s="15">
        <v>9.0</v>
      </c>
      <c r="E426" s="16">
        <v>11.0</v>
      </c>
      <c r="F426" s="17">
        <v>18.0</v>
      </c>
      <c r="G426" s="18">
        <v>76.0</v>
      </c>
      <c r="H426" s="19">
        <v>10.0</v>
      </c>
      <c r="I426" s="20">
        <v>17.0</v>
      </c>
      <c r="J426" s="21">
        <v>21.0</v>
      </c>
      <c r="K426" s="22">
        <v>8.0</v>
      </c>
      <c r="L426" s="75">
        <f t="shared" si="2"/>
        <v>0.6944444444</v>
      </c>
      <c r="M426" s="62">
        <f t="shared" si="3"/>
        <v>76</v>
      </c>
      <c r="N426" s="63">
        <f t="shared" si="4"/>
        <v>76</v>
      </c>
      <c r="O426" s="63">
        <f t="shared" si="5"/>
        <v>27</v>
      </c>
      <c r="P426" s="63">
        <f t="shared" si="6"/>
        <v>28</v>
      </c>
      <c r="Q426" s="63">
        <f t="shared" si="7"/>
        <v>49</v>
      </c>
      <c r="R426" s="65">
        <f t="shared" si="8"/>
        <v>0.5090909091</v>
      </c>
      <c r="S426" s="65">
        <f t="shared" si="9"/>
        <v>0.5777777778</v>
      </c>
      <c r="T426" s="66">
        <f t="shared" si="10"/>
        <v>0.608</v>
      </c>
      <c r="U426" s="23">
        <f t="shared" si="11"/>
        <v>0.6944444444</v>
      </c>
      <c r="V426" s="27">
        <f t="shared" si="12"/>
        <v>0.6114087298</v>
      </c>
      <c r="W426" s="27">
        <f t="shared" si="13"/>
        <v>0.8871480771</v>
      </c>
      <c r="X426" s="27">
        <f t="shared" si="14"/>
        <v>-0.279514313</v>
      </c>
      <c r="Y426" s="27">
        <f t="shared" si="15"/>
        <v>-0.2208230847</v>
      </c>
      <c r="Z426" s="27">
        <f t="shared" si="16"/>
        <v>0.3833747464</v>
      </c>
      <c r="AA426" s="27">
        <f t="shared" si="17"/>
        <v>-0.1638475701</v>
      </c>
      <c r="AB426" s="31">
        <f t="shared" si="18"/>
        <v>1.52954887</v>
      </c>
      <c r="AC426" s="31">
        <f t="shared" si="19"/>
        <v>-0.5557416913</v>
      </c>
      <c r="AD426" s="31">
        <f t="shared" si="20"/>
        <v>-0.671700332</v>
      </c>
      <c r="AE426" s="31">
        <f t="shared" si="21"/>
        <v>1.29178007</v>
      </c>
      <c r="AF426" s="31">
        <f t="shared" si="22"/>
        <v>-0.6453447798</v>
      </c>
      <c r="AG426" s="23"/>
    </row>
    <row r="427">
      <c r="A427" s="29">
        <v>6062.0</v>
      </c>
      <c r="B427" s="30">
        <v>2028.0</v>
      </c>
      <c r="C427" s="14">
        <v>17.0</v>
      </c>
      <c r="D427" s="15">
        <v>11.0</v>
      </c>
      <c r="E427" s="16">
        <v>21.0</v>
      </c>
      <c r="F427" s="17">
        <v>40.0</v>
      </c>
      <c r="G427" s="18">
        <v>112.0</v>
      </c>
      <c r="H427" s="19">
        <v>27.0</v>
      </c>
      <c r="I427" s="20">
        <v>27.0</v>
      </c>
      <c r="J427" s="21">
        <v>31.0</v>
      </c>
      <c r="K427" s="22">
        <v>24.0</v>
      </c>
      <c r="L427" s="75">
        <f t="shared" si="2"/>
        <v>0.6161290323</v>
      </c>
      <c r="M427" s="62">
        <f t="shared" si="3"/>
        <v>112</v>
      </c>
      <c r="N427" s="63">
        <f t="shared" si="4"/>
        <v>112</v>
      </c>
      <c r="O427" s="63">
        <f t="shared" si="5"/>
        <v>52</v>
      </c>
      <c r="P427" s="63">
        <f t="shared" si="6"/>
        <v>67</v>
      </c>
      <c r="Q427" s="63">
        <f t="shared" si="7"/>
        <v>79</v>
      </c>
      <c r="R427" s="65">
        <f t="shared" si="8"/>
        <v>0.5630252101</v>
      </c>
      <c r="S427" s="65">
        <f t="shared" si="9"/>
        <v>0.5774193548</v>
      </c>
      <c r="T427" s="66">
        <f t="shared" si="10"/>
        <v>0.5863874346</v>
      </c>
      <c r="U427" s="23">
        <f t="shared" si="11"/>
        <v>0.6161290323</v>
      </c>
      <c r="V427" s="27">
        <f t="shared" si="12"/>
        <v>0.5853166864</v>
      </c>
      <c r="W427" s="27">
        <f t="shared" si="13"/>
        <v>0.8865977371</v>
      </c>
      <c r="X427" s="27">
        <f t="shared" si="14"/>
        <v>-0.3091267237</v>
      </c>
      <c r="Y427" s="27">
        <f t="shared" si="15"/>
        <v>-0.2205491956</v>
      </c>
      <c r="Z427" s="27">
        <f t="shared" si="16"/>
        <v>0.423727357</v>
      </c>
      <c r="AA427" s="27">
        <f t="shared" si="17"/>
        <v>-0.2004033625</v>
      </c>
      <c r="AB427" s="31">
        <f t="shared" si="18"/>
        <v>1.537302963</v>
      </c>
      <c r="AC427" s="31">
        <f t="shared" si="19"/>
        <v>-0.5471441954</v>
      </c>
      <c r="AD427" s="31">
        <f t="shared" si="20"/>
        <v>-0.6582777942</v>
      </c>
      <c r="AE427" s="31">
        <f t="shared" si="21"/>
        <v>1.306662395</v>
      </c>
      <c r="AF427" s="31">
        <f t="shared" si="22"/>
        <v>-0.6288146918</v>
      </c>
      <c r="AG427" s="23"/>
    </row>
    <row r="428">
      <c r="A428" s="29">
        <v>6066.0</v>
      </c>
      <c r="B428" s="30">
        <v>2936.0</v>
      </c>
      <c r="C428" s="14">
        <v>9.0</v>
      </c>
      <c r="D428" s="15">
        <v>15.0</v>
      </c>
      <c r="E428" s="16">
        <v>27.0</v>
      </c>
      <c r="F428" s="17">
        <v>33.0</v>
      </c>
      <c r="G428" s="18">
        <v>144.0</v>
      </c>
      <c r="H428" s="19">
        <v>46.0</v>
      </c>
      <c r="I428" s="20">
        <v>20.0</v>
      </c>
      <c r="J428" s="21">
        <v>35.0</v>
      </c>
      <c r="K428" s="22">
        <v>19.0</v>
      </c>
      <c r="L428" s="75">
        <f t="shared" si="2"/>
        <v>0.6494252874</v>
      </c>
      <c r="M428" s="62">
        <f t="shared" si="3"/>
        <v>144</v>
      </c>
      <c r="N428" s="63">
        <f t="shared" si="4"/>
        <v>144</v>
      </c>
      <c r="O428" s="63">
        <f t="shared" si="5"/>
        <v>43</v>
      </c>
      <c r="P428" s="63">
        <f t="shared" si="6"/>
        <v>79</v>
      </c>
      <c r="Q428" s="63">
        <f t="shared" si="7"/>
        <v>82</v>
      </c>
      <c r="R428" s="65">
        <f t="shared" si="8"/>
        <v>0.6475409836</v>
      </c>
      <c r="S428" s="65">
        <f t="shared" si="9"/>
        <v>0.6408045977</v>
      </c>
      <c r="T428" s="66">
        <f t="shared" si="10"/>
        <v>0.6371681416</v>
      </c>
      <c r="U428" s="23">
        <f t="shared" si="11"/>
        <v>0.6494252874</v>
      </c>
      <c r="V428" s="27">
        <f t="shared" si="12"/>
        <v>0.6375810255</v>
      </c>
      <c r="W428" s="27">
        <f t="shared" si="13"/>
        <v>0.9839225192</v>
      </c>
      <c r="X428" s="27">
        <f t="shared" si="14"/>
        <v>-0.3555297688</v>
      </c>
      <c r="Y428" s="27">
        <f t="shared" si="15"/>
        <v>-0.2716276911</v>
      </c>
      <c r="Z428" s="27">
        <f t="shared" si="16"/>
        <v>0.5408292918</v>
      </c>
      <c r="AA428" s="27">
        <f t="shared" si="17"/>
        <v>-0.2650841998</v>
      </c>
      <c r="AB428" s="31">
        <f t="shared" si="18"/>
        <v>1.534804274</v>
      </c>
      <c r="AC428" s="31">
        <f t="shared" si="19"/>
        <v>-0.5496835901</v>
      </c>
      <c r="AD428" s="31">
        <f t="shared" si="20"/>
        <v>-0.6624947575</v>
      </c>
      <c r="AE428" s="31">
        <f t="shared" si="21"/>
        <v>1.302373788</v>
      </c>
      <c r="AF428" s="31">
        <f t="shared" si="22"/>
        <v>-0.6331771501</v>
      </c>
      <c r="AG428" s="23"/>
    </row>
    <row r="429">
      <c r="A429" s="29">
        <v>6154.0</v>
      </c>
      <c r="B429" s="30">
        <v>2698.0</v>
      </c>
      <c r="C429" s="14">
        <v>26.0</v>
      </c>
      <c r="D429" s="15">
        <v>30.0</v>
      </c>
      <c r="E429" s="16">
        <v>29.0</v>
      </c>
      <c r="F429" s="17">
        <v>33.0</v>
      </c>
      <c r="G429" s="18">
        <v>158.0</v>
      </c>
      <c r="H429" s="19">
        <v>26.0</v>
      </c>
      <c r="I429" s="20">
        <v>30.0</v>
      </c>
      <c r="J429" s="21">
        <v>91.0</v>
      </c>
      <c r="K429" s="22">
        <v>44.0</v>
      </c>
      <c r="L429" s="75">
        <f t="shared" si="2"/>
        <v>0.6595289079</v>
      </c>
      <c r="M429" s="62">
        <f t="shared" si="3"/>
        <v>157</v>
      </c>
      <c r="N429" s="63">
        <f t="shared" si="4"/>
        <v>158</v>
      </c>
      <c r="O429" s="63">
        <f t="shared" si="5"/>
        <v>100</v>
      </c>
      <c r="P429" s="63">
        <f t="shared" si="6"/>
        <v>59</v>
      </c>
      <c r="Q429" s="63">
        <f t="shared" si="7"/>
        <v>150</v>
      </c>
      <c r="R429" s="65">
        <f t="shared" si="8"/>
        <v>0.3710691824</v>
      </c>
      <c r="S429" s="65">
        <f t="shared" si="9"/>
        <v>0.4646680942</v>
      </c>
      <c r="T429" s="66">
        <f t="shared" si="10"/>
        <v>0.512987013</v>
      </c>
      <c r="U429" s="23">
        <f t="shared" si="11"/>
        <v>0.6595289079</v>
      </c>
      <c r="V429" s="27">
        <f t="shared" si="12"/>
        <v>0.5096684173</v>
      </c>
      <c r="W429" s="27">
        <f t="shared" si="13"/>
        <v>0.7134739724</v>
      </c>
      <c r="X429" s="27">
        <f t="shared" si="14"/>
        <v>-0.2037340399</v>
      </c>
      <c r="Y429" s="27">
        <f t="shared" si="15"/>
        <v>-0.1428264068</v>
      </c>
      <c r="Z429" s="27">
        <f t="shared" si="16"/>
        <v>0.2247320773</v>
      </c>
      <c r="AA429" s="27">
        <f t="shared" si="17"/>
        <v>-0.08704805989</v>
      </c>
      <c r="AB429" s="31">
        <f t="shared" si="18"/>
        <v>1.542590458</v>
      </c>
      <c r="AC429" s="31">
        <f t="shared" si="19"/>
        <v>-0.5401026378</v>
      </c>
      <c r="AD429" s="31">
        <f t="shared" si="20"/>
        <v>-0.646119455</v>
      </c>
      <c r="AE429" s="31">
        <f t="shared" si="21"/>
        <v>1.32261553</v>
      </c>
      <c r="AF429" s="31">
        <f t="shared" si="22"/>
        <v>-0.6080909463</v>
      </c>
      <c r="AG429" s="23"/>
    </row>
    <row r="430">
      <c r="A430" s="29">
        <v>6431.0</v>
      </c>
      <c r="B430" s="30">
        <v>1155.0</v>
      </c>
      <c r="C430" s="14">
        <v>8.0</v>
      </c>
      <c r="D430" s="15">
        <v>4.0</v>
      </c>
      <c r="E430" s="16">
        <v>8.0</v>
      </c>
      <c r="F430" s="17">
        <v>26.0</v>
      </c>
      <c r="G430" s="18">
        <v>92.0</v>
      </c>
      <c r="H430" s="19">
        <v>11.0</v>
      </c>
      <c r="I430" s="20">
        <v>10.0</v>
      </c>
      <c r="J430" s="21">
        <v>20.0</v>
      </c>
      <c r="K430" s="22">
        <v>7.0</v>
      </c>
      <c r="L430" s="75">
        <f t="shared" si="2"/>
        <v>0.6989247312</v>
      </c>
      <c r="M430" s="62">
        <f t="shared" si="3"/>
        <v>92</v>
      </c>
      <c r="N430" s="63">
        <f t="shared" si="4"/>
        <v>92</v>
      </c>
      <c r="O430" s="63">
        <f t="shared" si="5"/>
        <v>19</v>
      </c>
      <c r="P430" s="63">
        <f t="shared" si="6"/>
        <v>37</v>
      </c>
      <c r="Q430" s="63">
        <f t="shared" si="7"/>
        <v>38</v>
      </c>
      <c r="R430" s="65">
        <f t="shared" si="8"/>
        <v>0.6607142857</v>
      </c>
      <c r="S430" s="65">
        <f t="shared" si="9"/>
        <v>0.6935483871</v>
      </c>
      <c r="T430" s="66">
        <f t="shared" si="10"/>
        <v>0.7076923077</v>
      </c>
      <c r="U430" s="23">
        <f t="shared" si="11"/>
        <v>0.6989247312</v>
      </c>
      <c r="V430" s="27">
        <f t="shared" si="12"/>
        <v>0.7103065303</v>
      </c>
      <c r="W430" s="27">
        <f t="shared" si="13"/>
        <v>1.064907897</v>
      </c>
      <c r="X430" s="27">
        <f t="shared" si="14"/>
        <v>-0.3627625172</v>
      </c>
      <c r="Y430" s="27">
        <f t="shared" si="15"/>
        <v>-0.3181825339</v>
      </c>
      <c r="Z430" s="27">
        <f t="shared" si="16"/>
        <v>0.5972522421</v>
      </c>
      <c r="AA430" s="27">
        <f t="shared" si="17"/>
        <v>-0.2759794314</v>
      </c>
      <c r="AB430" s="31">
        <f t="shared" si="18"/>
        <v>1.531679251</v>
      </c>
      <c r="AC430" s="31">
        <f t="shared" si="19"/>
        <v>-0.5530026333</v>
      </c>
      <c r="AD430" s="31">
        <f t="shared" si="20"/>
        <v>-0.6669241384</v>
      </c>
      <c r="AE430" s="31">
        <f t="shared" si="21"/>
        <v>1.297663862</v>
      </c>
      <c r="AF430" s="31">
        <f t="shared" si="22"/>
        <v>-0.6381809343</v>
      </c>
      <c r="AG430" s="23"/>
    </row>
    <row r="431">
      <c r="A431" s="29">
        <v>6467.0</v>
      </c>
      <c r="B431" s="30">
        <v>2528.0</v>
      </c>
      <c r="C431" s="14">
        <v>19.0</v>
      </c>
      <c r="D431" s="15">
        <v>18.0</v>
      </c>
      <c r="E431" s="16">
        <v>25.0</v>
      </c>
      <c r="F431" s="17">
        <v>43.0</v>
      </c>
      <c r="G431" s="18">
        <v>117.0</v>
      </c>
      <c r="H431" s="19">
        <v>21.0</v>
      </c>
      <c r="I431" s="20">
        <v>54.0</v>
      </c>
      <c r="J431" s="21">
        <v>57.0</v>
      </c>
      <c r="K431" s="22">
        <v>41.0</v>
      </c>
      <c r="L431" s="75">
        <f t="shared" si="2"/>
        <v>0.6405063291</v>
      </c>
      <c r="M431" s="62">
        <f t="shared" si="3"/>
        <v>117</v>
      </c>
      <c r="N431" s="63">
        <f t="shared" si="4"/>
        <v>117</v>
      </c>
      <c r="O431" s="63">
        <f t="shared" si="5"/>
        <v>78</v>
      </c>
      <c r="P431" s="63">
        <f t="shared" si="6"/>
        <v>64</v>
      </c>
      <c r="Q431" s="63">
        <f t="shared" si="7"/>
        <v>136</v>
      </c>
      <c r="R431" s="65">
        <f t="shared" si="8"/>
        <v>0.4507042254</v>
      </c>
      <c r="S431" s="65">
        <f t="shared" si="9"/>
        <v>0.4582278481</v>
      </c>
      <c r="T431" s="66">
        <f t="shared" si="10"/>
        <v>0.4624505929</v>
      </c>
      <c r="U431" s="23">
        <f t="shared" si="11"/>
        <v>0.6405063291</v>
      </c>
      <c r="V431" s="27">
        <f t="shared" si="12"/>
        <v>0.4630626779</v>
      </c>
      <c r="W431" s="27">
        <f t="shared" si="13"/>
        <v>0.7035853056</v>
      </c>
      <c r="X431" s="27">
        <f t="shared" si="14"/>
        <v>-0.2474573395</v>
      </c>
      <c r="Y431" s="27">
        <f t="shared" si="15"/>
        <v>-0.1388947282</v>
      </c>
      <c r="Z431" s="27">
        <f t="shared" si="16"/>
        <v>0.2691785408</v>
      </c>
      <c r="AA431" s="27">
        <f t="shared" si="17"/>
        <v>-0.1284199749</v>
      </c>
      <c r="AB431" s="31">
        <f t="shared" si="18"/>
        <v>1.534112829</v>
      </c>
      <c r="AC431" s="31">
        <f t="shared" si="19"/>
        <v>-0.5504040356</v>
      </c>
      <c r="AD431" s="31">
        <f t="shared" si="20"/>
        <v>-0.6644043386</v>
      </c>
      <c r="AE431" s="31">
        <f t="shared" si="21"/>
        <v>1.300405085</v>
      </c>
      <c r="AF431" s="31">
        <f t="shared" si="22"/>
        <v>-0.6352056776</v>
      </c>
      <c r="AG431" s="23"/>
    </row>
    <row r="432">
      <c r="A432" s="29">
        <v>6468.0</v>
      </c>
      <c r="B432" s="30">
        <v>2117.0</v>
      </c>
      <c r="C432" s="14">
        <v>15.0</v>
      </c>
      <c r="D432" s="15">
        <v>15.0</v>
      </c>
      <c r="E432" s="16">
        <v>13.0</v>
      </c>
      <c r="F432" s="17">
        <v>32.0</v>
      </c>
      <c r="G432" s="18">
        <v>107.0</v>
      </c>
      <c r="H432" s="19">
        <v>23.0</v>
      </c>
      <c r="I432" s="20">
        <v>31.0</v>
      </c>
      <c r="J432" s="21">
        <v>31.0</v>
      </c>
      <c r="K432" s="22">
        <v>21.0</v>
      </c>
      <c r="L432" s="75">
        <f t="shared" si="2"/>
        <v>0.6319444444</v>
      </c>
      <c r="M432" s="62">
        <f t="shared" si="3"/>
        <v>107</v>
      </c>
      <c r="N432" s="63">
        <f t="shared" si="4"/>
        <v>107</v>
      </c>
      <c r="O432" s="63">
        <f t="shared" si="5"/>
        <v>51</v>
      </c>
      <c r="P432" s="63">
        <f t="shared" si="6"/>
        <v>55</v>
      </c>
      <c r="Q432" s="63">
        <f t="shared" si="7"/>
        <v>75</v>
      </c>
      <c r="R432" s="65">
        <f t="shared" si="8"/>
        <v>0.5188679245</v>
      </c>
      <c r="S432" s="65">
        <f t="shared" si="9"/>
        <v>0.5625</v>
      </c>
      <c r="T432" s="66">
        <f t="shared" si="10"/>
        <v>0.5879120879</v>
      </c>
      <c r="U432" s="23">
        <f t="shared" si="11"/>
        <v>0.6319444444</v>
      </c>
      <c r="V432" s="27">
        <f t="shared" si="12"/>
        <v>0.5847830905</v>
      </c>
      <c r="W432" s="27">
        <f t="shared" si="13"/>
        <v>0.8636898347</v>
      </c>
      <c r="X432" s="27">
        <f t="shared" si="14"/>
        <v>-0.284882344</v>
      </c>
      <c r="Y432" s="27">
        <f t="shared" si="15"/>
        <v>-0.2092993393</v>
      </c>
      <c r="Z432" s="27">
        <f t="shared" si="16"/>
        <v>0.380405403</v>
      </c>
      <c r="AA432" s="27">
        <f t="shared" si="17"/>
        <v>-0.170201338</v>
      </c>
      <c r="AB432" s="31">
        <f t="shared" si="18"/>
        <v>1.541011257</v>
      </c>
      <c r="AC432" s="31">
        <f t="shared" si="19"/>
        <v>-0.5430155406</v>
      </c>
      <c r="AD432" s="31">
        <f t="shared" si="20"/>
        <v>-0.651600093</v>
      </c>
      <c r="AE432" s="31">
        <f t="shared" si="21"/>
        <v>1.314089582</v>
      </c>
      <c r="AF432" s="31">
        <f t="shared" si="22"/>
        <v>-0.6205701881</v>
      </c>
      <c r="AG432" s="23"/>
    </row>
    <row r="433">
      <c r="A433" s="29">
        <v>6469.0</v>
      </c>
      <c r="B433" s="30">
        <v>3436.0</v>
      </c>
      <c r="C433" s="14">
        <v>18.0</v>
      </c>
      <c r="D433" s="15">
        <v>16.0</v>
      </c>
      <c r="E433" s="16">
        <v>26.0</v>
      </c>
      <c r="F433" s="17">
        <v>43.0</v>
      </c>
      <c r="G433" s="18">
        <v>165.0</v>
      </c>
      <c r="H433" s="19">
        <v>34.0</v>
      </c>
      <c r="I433" s="20">
        <v>47.0</v>
      </c>
      <c r="J433" s="21">
        <v>61.0</v>
      </c>
      <c r="K433" s="22">
        <v>42.0</v>
      </c>
      <c r="L433" s="75">
        <f t="shared" si="2"/>
        <v>0.6615044248</v>
      </c>
      <c r="M433" s="62">
        <f t="shared" si="3"/>
        <v>165</v>
      </c>
      <c r="N433" s="63">
        <f t="shared" si="4"/>
        <v>165</v>
      </c>
      <c r="O433" s="63">
        <f t="shared" si="5"/>
        <v>76</v>
      </c>
      <c r="P433" s="63">
        <f t="shared" si="6"/>
        <v>77</v>
      </c>
      <c r="Q433" s="63">
        <f t="shared" si="7"/>
        <v>134</v>
      </c>
      <c r="R433" s="65">
        <f t="shared" si="8"/>
        <v>0.5032679739</v>
      </c>
      <c r="S433" s="65">
        <f t="shared" si="9"/>
        <v>0.5353982301</v>
      </c>
      <c r="T433" s="66">
        <f t="shared" si="10"/>
        <v>0.5518394649</v>
      </c>
      <c r="U433" s="23">
        <f t="shared" si="11"/>
        <v>0.6615044248</v>
      </c>
      <c r="V433" s="27">
        <f t="shared" si="12"/>
        <v>0.5522836263</v>
      </c>
      <c r="W433" s="27">
        <f t="shared" si="13"/>
        <v>0.8220764602</v>
      </c>
      <c r="X433" s="27">
        <f t="shared" si="14"/>
        <v>-0.2763172539</v>
      </c>
      <c r="Y433" s="27">
        <f t="shared" si="15"/>
        <v>-0.1896167359</v>
      </c>
      <c r="Z433" s="27">
        <f t="shared" si="16"/>
        <v>0.3511911403</v>
      </c>
      <c r="AA433" s="27">
        <f t="shared" si="17"/>
        <v>-0.1601208586</v>
      </c>
      <c r="AB433" s="31">
        <f t="shared" si="18"/>
        <v>1.534619004</v>
      </c>
      <c r="AC433" s="31">
        <f t="shared" si="19"/>
        <v>-0.5499285265</v>
      </c>
      <c r="AD433" s="31">
        <f t="shared" si="20"/>
        <v>-0.6630387535</v>
      </c>
      <c r="AE433" s="31">
        <f t="shared" si="21"/>
        <v>1.301720408</v>
      </c>
      <c r="AF433" s="31">
        <f t="shared" si="22"/>
        <v>-0.6339461212</v>
      </c>
      <c r="AG433" s="23"/>
    </row>
    <row r="434">
      <c r="A434" s="29">
        <v>6471.0</v>
      </c>
      <c r="B434" s="30">
        <v>1467.0</v>
      </c>
      <c r="C434" s="14">
        <v>7.0</v>
      </c>
      <c r="D434" s="15">
        <v>3.0</v>
      </c>
      <c r="E434" s="16">
        <v>11.0</v>
      </c>
      <c r="F434" s="17">
        <v>26.0</v>
      </c>
      <c r="G434" s="18">
        <v>90.0</v>
      </c>
      <c r="H434" s="19">
        <v>13.0</v>
      </c>
      <c r="I434" s="20">
        <v>11.0</v>
      </c>
      <c r="J434" s="21">
        <v>20.0</v>
      </c>
      <c r="K434" s="22">
        <v>8.0</v>
      </c>
      <c r="L434" s="75">
        <f t="shared" si="2"/>
        <v>0.6984126984</v>
      </c>
      <c r="M434" s="62">
        <f t="shared" si="3"/>
        <v>90</v>
      </c>
      <c r="N434" s="63">
        <f t="shared" si="4"/>
        <v>90</v>
      </c>
      <c r="O434" s="63">
        <f t="shared" si="5"/>
        <v>18</v>
      </c>
      <c r="P434" s="63">
        <f t="shared" si="6"/>
        <v>39</v>
      </c>
      <c r="Q434" s="63">
        <f t="shared" si="7"/>
        <v>42</v>
      </c>
      <c r="R434" s="65">
        <f t="shared" si="8"/>
        <v>0.6842105263</v>
      </c>
      <c r="S434" s="65">
        <f t="shared" si="9"/>
        <v>0.6825396825</v>
      </c>
      <c r="T434" s="66">
        <f t="shared" si="10"/>
        <v>0.6818181818</v>
      </c>
      <c r="U434" s="23">
        <f t="shared" si="11"/>
        <v>0.6984126984</v>
      </c>
      <c r="V434" s="27">
        <f t="shared" si="12"/>
        <v>0.6819679532</v>
      </c>
      <c r="W434" s="27">
        <f t="shared" si="13"/>
        <v>1.048004597</v>
      </c>
      <c r="X434" s="27">
        <f t="shared" si="14"/>
        <v>-0.3756630335</v>
      </c>
      <c r="Y434" s="27">
        <f t="shared" si="15"/>
        <v>-0.308161668</v>
      </c>
      <c r="Z434" s="27">
        <f t="shared" si="16"/>
        <v>0.6086743255</v>
      </c>
      <c r="AA434" s="27">
        <f t="shared" si="17"/>
        <v>-0.2959571416</v>
      </c>
      <c r="AB434" s="31">
        <f t="shared" si="18"/>
        <v>1.535229163</v>
      </c>
      <c r="AC434" s="31">
        <f t="shared" si="19"/>
        <v>-0.5492648686</v>
      </c>
      <c r="AD434" s="31">
        <f t="shared" si="20"/>
        <v>-0.6618107641</v>
      </c>
      <c r="AE434" s="31">
        <f t="shared" si="21"/>
        <v>1.303048106</v>
      </c>
      <c r="AF434" s="31">
        <f t="shared" si="22"/>
        <v>-0.6325123998</v>
      </c>
      <c r="AG434" s="23"/>
    </row>
    <row r="435">
      <c r="A435" s="29">
        <v>6490.0</v>
      </c>
      <c r="B435" s="30">
        <v>3005.0</v>
      </c>
      <c r="C435" s="14">
        <v>41.0</v>
      </c>
      <c r="D435" s="15">
        <v>17.0</v>
      </c>
      <c r="E435" s="16">
        <v>33.0</v>
      </c>
      <c r="F435" s="17">
        <v>51.0</v>
      </c>
      <c r="G435" s="18">
        <v>143.0</v>
      </c>
      <c r="H435" s="19">
        <v>29.0</v>
      </c>
      <c r="I435" s="20">
        <v>39.0</v>
      </c>
      <c r="J435" s="21">
        <v>63.0</v>
      </c>
      <c r="K435" s="22">
        <v>53.0</v>
      </c>
      <c r="L435" s="75">
        <f t="shared" si="2"/>
        <v>0.592750533</v>
      </c>
      <c r="M435" s="62">
        <f t="shared" si="3"/>
        <v>141</v>
      </c>
      <c r="N435" s="63">
        <f t="shared" si="4"/>
        <v>143</v>
      </c>
      <c r="O435" s="63">
        <f t="shared" si="5"/>
        <v>111</v>
      </c>
      <c r="P435" s="63">
        <f t="shared" si="6"/>
        <v>80</v>
      </c>
      <c r="Q435" s="63">
        <f t="shared" si="7"/>
        <v>135</v>
      </c>
      <c r="R435" s="65">
        <f t="shared" si="8"/>
        <v>0.4188481675</v>
      </c>
      <c r="S435" s="65">
        <f t="shared" si="9"/>
        <v>0.4754797441</v>
      </c>
      <c r="T435" s="66">
        <f t="shared" si="10"/>
        <v>0.5143884892</v>
      </c>
      <c r="U435" s="23">
        <f t="shared" si="11"/>
        <v>0.592750533</v>
      </c>
      <c r="V435" s="27">
        <f t="shared" si="12"/>
        <v>0.5042914905</v>
      </c>
      <c r="W435" s="27">
        <f t="shared" si="13"/>
        <v>0.7300747051</v>
      </c>
      <c r="X435" s="27">
        <f t="shared" si="14"/>
        <v>-0.2299668993</v>
      </c>
      <c r="Y435" s="27">
        <f t="shared" si="15"/>
        <v>-0.1495501471</v>
      </c>
      <c r="Z435" s="27">
        <f t="shared" si="16"/>
        <v>0.2595708778</v>
      </c>
      <c r="AA435" s="27">
        <f t="shared" si="17"/>
        <v>-0.1109079201</v>
      </c>
      <c r="AB435" s="31">
        <f t="shared" si="18"/>
        <v>1.556683987</v>
      </c>
      <c r="AC435" s="31">
        <f t="shared" si="19"/>
        <v>-0.5249393876</v>
      </c>
      <c r="AD435" s="31">
        <f t="shared" si="20"/>
        <v>-0.6168282889</v>
      </c>
      <c r="AE435" s="31">
        <f t="shared" si="21"/>
        <v>1.354068313</v>
      </c>
      <c r="AF435" s="31">
        <f t="shared" si="22"/>
        <v>-0.5746380039</v>
      </c>
      <c r="AG435" s="23"/>
    </row>
    <row r="436">
      <c r="A436" s="29">
        <v>6492.0</v>
      </c>
      <c r="B436" s="30">
        <v>3663.0</v>
      </c>
      <c r="C436" s="14">
        <v>15.0</v>
      </c>
      <c r="D436" s="15">
        <v>16.0</v>
      </c>
      <c r="E436" s="16">
        <v>18.0</v>
      </c>
      <c r="F436" s="17">
        <v>38.0</v>
      </c>
      <c r="G436" s="18">
        <v>187.0</v>
      </c>
      <c r="H436" s="19">
        <v>37.0</v>
      </c>
      <c r="I436" s="20">
        <v>17.0</v>
      </c>
      <c r="J436" s="21">
        <v>69.0</v>
      </c>
      <c r="K436" s="22">
        <v>32.0</v>
      </c>
      <c r="L436" s="75">
        <f t="shared" si="2"/>
        <v>0.6783216783</v>
      </c>
      <c r="M436" s="62">
        <f t="shared" si="3"/>
        <v>187</v>
      </c>
      <c r="N436" s="63">
        <f t="shared" si="4"/>
        <v>187</v>
      </c>
      <c r="O436" s="63">
        <f t="shared" si="5"/>
        <v>63</v>
      </c>
      <c r="P436" s="63">
        <f t="shared" si="6"/>
        <v>75</v>
      </c>
      <c r="Q436" s="63">
        <f t="shared" si="7"/>
        <v>104</v>
      </c>
      <c r="R436" s="65">
        <f t="shared" si="8"/>
        <v>0.5434782609</v>
      </c>
      <c r="S436" s="65">
        <f t="shared" si="9"/>
        <v>0.6107226107</v>
      </c>
      <c r="T436" s="66">
        <f t="shared" si="10"/>
        <v>0.6426116838</v>
      </c>
      <c r="U436" s="23">
        <f t="shared" si="11"/>
        <v>0.6783216783</v>
      </c>
      <c r="V436" s="27">
        <f t="shared" si="12"/>
        <v>0.6435629777</v>
      </c>
      <c r="W436" s="27">
        <f t="shared" si="13"/>
        <v>0.9377331746</v>
      </c>
      <c r="X436" s="27">
        <f t="shared" si="14"/>
        <v>-0.29839455</v>
      </c>
      <c r="Y436" s="27">
        <f t="shared" si="15"/>
        <v>-0.2467236618</v>
      </c>
      <c r="Z436" s="27">
        <f t="shared" si="16"/>
        <v>0.4326069595</v>
      </c>
      <c r="AA436" s="27">
        <f t="shared" si="17"/>
        <v>-0.1867298186</v>
      </c>
      <c r="AB436" s="31">
        <f t="shared" si="18"/>
        <v>1.533890942</v>
      </c>
      <c r="AC436" s="31">
        <f t="shared" si="19"/>
        <v>-0.5507963527</v>
      </c>
      <c r="AD436" s="31">
        <f t="shared" si="20"/>
        <v>-0.664039778</v>
      </c>
      <c r="AE436" s="31">
        <f t="shared" si="21"/>
        <v>1.300502734</v>
      </c>
      <c r="AF436" s="31">
        <f t="shared" si="22"/>
        <v>-0.6354131745</v>
      </c>
      <c r="AG436" s="23"/>
    </row>
    <row r="437">
      <c r="A437" s="29">
        <v>6493.0</v>
      </c>
      <c r="B437" s="30">
        <v>2602.0</v>
      </c>
      <c r="C437" s="14">
        <v>20.0</v>
      </c>
      <c r="D437" s="15">
        <v>26.0</v>
      </c>
      <c r="E437" s="16">
        <v>27.0</v>
      </c>
      <c r="F437" s="17">
        <v>51.0</v>
      </c>
      <c r="G437" s="18">
        <v>146.0</v>
      </c>
      <c r="H437" s="19">
        <v>30.0</v>
      </c>
      <c r="I437" s="20">
        <v>46.0</v>
      </c>
      <c r="J437" s="21">
        <v>59.0</v>
      </c>
      <c r="K437" s="22">
        <v>49.0</v>
      </c>
      <c r="L437" s="75">
        <f t="shared" si="2"/>
        <v>0.6123348018</v>
      </c>
      <c r="M437" s="62">
        <f t="shared" si="3"/>
        <v>145</v>
      </c>
      <c r="N437" s="63">
        <f t="shared" si="4"/>
        <v>146</v>
      </c>
      <c r="O437" s="63">
        <f t="shared" si="5"/>
        <v>95</v>
      </c>
      <c r="P437" s="63">
        <f t="shared" si="6"/>
        <v>81</v>
      </c>
      <c r="Q437" s="63">
        <f t="shared" si="7"/>
        <v>132</v>
      </c>
      <c r="R437" s="65">
        <f t="shared" si="8"/>
        <v>0.4602272727</v>
      </c>
      <c r="S437" s="65">
        <f t="shared" si="9"/>
        <v>0.5</v>
      </c>
      <c r="T437" s="66">
        <f t="shared" si="10"/>
        <v>0.5251798561</v>
      </c>
      <c r="U437" s="23">
        <f t="shared" si="11"/>
        <v>0.6123348018</v>
      </c>
      <c r="V437" s="27">
        <f t="shared" si="12"/>
        <v>0.5207557156</v>
      </c>
      <c r="W437" s="27">
        <f t="shared" si="13"/>
        <v>0.7677242975</v>
      </c>
      <c r="X437" s="27">
        <f t="shared" si="14"/>
        <v>-0.2526859303</v>
      </c>
      <c r="Y437" s="27">
        <f t="shared" si="15"/>
        <v>-0.1653723175</v>
      </c>
      <c r="Z437" s="27">
        <f t="shared" si="16"/>
        <v>0.2999229375</v>
      </c>
      <c r="AA437" s="27">
        <f t="shared" si="17"/>
        <v>-0.1339041459</v>
      </c>
      <c r="AB437" s="31">
        <f t="shared" si="18"/>
        <v>1.544296876</v>
      </c>
      <c r="AC437" s="31">
        <f t="shared" si="19"/>
        <v>-0.5394330246</v>
      </c>
      <c r="AD437" s="31">
        <f t="shared" si="20"/>
        <v>-0.6437927078</v>
      </c>
      <c r="AE437" s="31">
        <f t="shared" si="21"/>
        <v>1.32259471</v>
      </c>
      <c r="AF437" s="31">
        <f t="shared" si="22"/>
        <v>-0.6113050821</v>
      </c>
      <c r="AG437" s="23"/>
    </row>
    <row r="438">
      <c r="A438" s="29">
        <v>6497.0</v>
      </c>
      <c r="B438" s="30">
        <v>2091.0</v>
      </c>
      <c r="C438" s="14">
        <v>4.0</v>
      </c>
      <c r="D438" s="15">
        <v>17.0</v>
      </c>
      <c r="E438" s="16">
        <v>23.0</v>
      </c>
      <c r="F438" s="17">
        <v>27.0</v>
      </c>
      <c r="G438" s="18">
        <v>100.0</v>
      </c>
      <c r="H438" s="19">
        <v>29.0</v>
      </c>
      <c r="I438" s="20">
        <v>35.0</v>
      </c>
      <c r="J438" s="21">
        <v>48.0</v>
      </c>
      <c r="K438" s="22">
        <v>41.0</v>
      </c>
      <c r="L438" s="75">
        <f t="shared" si="2"/>
        <v>0.6358024691</v>
      </c>
      <c r="M438" s="62">
        <f t="shared" si="3"/>
        <v>100</v>
      </c>
      <c r="N438" s="63">
        <f t="shared" si="4"/>
        <v>100</v>
      </c>
      <c r="O438" s="63">
        <f t="shared" si="5"/>
        <v>62</v>
      </c>
      <c r="P438" s="63">
        <f t="shared" si="6"/>
        <v>56</v>
      </c>
      <c r="Q438" s="63">
        <f t="shared" si="7"/>
        <v>106</v>
      </c>
      <c r="R438" s="65">
        <f t="shared" si="8"/>
        <v>0.4745762712</v>
      </c>
      <c r="S438" s="65">
        <f t="shared" si="9"/>
        <v>0.4814814815</v>
      </c>
      <c r="T438" s="66">
        <f t="shared" si="10"/>
        <v>0.4854368932</v>
      </c>
      <c r="U438" s="23">
        <f t="shared" si="11"/>
        <v>0.6358024691</v>
      </c>
      <c r="V438" s="27">
        <f t="shared" si="12"/>
        <v>0.4858826929</v>
      </c>
      <c r="W438" s="27">
        <f t="shared" si="13"/>
        <v>0.7392900643</v>
      </c>
      <c r="X438" s="27">
        <f t="shared" si="14"/>
        <v>-0.2605641901</v>
      </c>
      <c r="Y438" s="27">
        <f t="shared" si="15"/>
        <v>-0.1533493644</v>
      </c>
      <c r="Z438" s="27">
        <f t="shared" si="16"/>
        <v>0.2978193651</v>
      </c>
      <c r="AA438" s="27">
        <f t="shared" si="17"/>
        <v>-0.1423840562</v>
      </c>
      <c r="AB438" s="31">
        <f t="shared" si="18"/>
        <v>1.534522703</v>
      </c>
      <c r="AC438" s="31">
        <f t="shared" si="19"/>
        <v>-0.5499853356</v>
      </c>
      <c r="AD438" s="31">
        <f t="shared" si="20"/>
        <v>-0.6634122757</v>
      </c>
      <c r="AE438" s="31">
        <f t="shared" si="21"/>
        <v>1.301417829</v>
      </c>
      <c r="AF438" s="31">
        <f t="shared" si="22"/>
        <v>-0.6341718473</v>
      </c>
      <c r="AG438" s="23"/>
    </row>
    <row r="439">
      <c r="A439" s="29">
        <v>6499.0</v>
      </c>
      <c r="B439" s="30">
        <v>2178.0</v>
      </c>
      <c r="C439" s="14">
        <v>6.0</v>
      </c>
      <c r="D439" s="15">
        <v>7.0</v>
      </c>
      <c r="E439" s="16">
        <v>23.0</v>
      </c>
      <c r="F439" s="17">
        <v>30.0</v>
      </c>
      <c r="G439" s="18">
        <v>89.0</v>
      </c>
      <c r="H439" s="19">
        <v>22.0</v>
      </c>
      <c r="I439" s="20">
        <v>13.0</v>
      </c>
      <c r="J439" s="21">
        <v>24.0</v>
      </c>
      <c r="K439" s="22">
        <v>28.0</v>
      </c>
      <c r="L439" s="75">
        <f t="shared" si="2"/>
        <v>0.6157024793</v>
      </c>
      <c r="M439" s="62">
        <f t="shared" si="3"/>
        <v>89</v>
      </c>
      <c r="N439" s="63">
        <f t="shared" si="4"/>
        <v>89</v>
      </c>
      <c r="O439" s="63">
        <f t="shared" si="5"/>
        <v>41</v>
      </c>
      <c r="P439" s="63">
        <f t="shared" si="6"/>
        <v>52</v>
      </c>
      <c r="Q439" s="63">
        <f t="shared" si="7"/>
        <v>60</v>
      </c>
      <c r="R439" s="65">
        <f t="shared" si="8"/>
        <v>0.5591397849</v>
      </c>
      <c r="S439" s="65">
        <f t="shared" si="9"/>
        <v>0.5826446281</v>
      </c>
      <c r="T439" s="66">
        <f t="shared" si="10"/>
        <v>0.5973154362</v>
      </c>
      <c r="U439" s="23">
        <f t="shared" si="11"/>
        <v>0.6157024793</v>
      </c>
      <c r="V439" s="27">
        <f t="shared" si="12"/>
        <v>0.5951036641</v>
      </c>
      <c r="W439" s="27">
        <f t="shared" si="13"/>
        <v>0.8946208756</v>
      </c>
      <c r="X439" s="27">
        <f t="shared" si="14"/>
        <v>-0.3069934467</v>
      </c>
      <c r="Y439" s="27">
        <f t="shared" si="15"/>
        <v>-0.2245589129</v>
      </c>
      <c r="Z439" s="27">
        <f t="shared" si="16"/>
        <v>0.4246112215</v>
      </c>
      <c r="AA439" s="27">
        <f t="shared" si="17"/>
        <v>-0.1976469476</v>
      </c>
      <c r="AB439" s="31">
        <f t="shared" si="18"/>
        <v>1.539244686</v>
      </c>
      <c r="AC439" s="31">
        <f t="shared" si="19"/>
        <v>-0.5450903025</v>
      </c>
      <c r="AD439" s="31">
        <f t="shared" si="20"/>
        <v>-0.6549739928</v>
      </c>
      <c r="AE439" s="31">
        <f t="shared" si="21"/>
        <v>1.310157978</v>
      </c>
      <c r="AF439" s="31">
        <f t="shared" si="22"/>
        <v>-0.6251179113</v>
      </c>
      <c r="AG439" s="23"/>
    </row>
    <row r="440">
      <c r="A440" s="29">
        <v>6509.0</v>
      </c>
      <c r="B440" s="30">
        <v>1455.0</v>
      </c>
      <c r="C440" s="14">
        <v>9.0</v>
      </c>
      <c r="D440" s="15">
        <v>18.0</v>
      </c>
      <c r="E440" s="16">
        <v>18.0</v>
      </c>
      <c r="F440" s="17">
        <v>34.0</v>
      </c>
      <c r="G440" s="18">
        <v>154.0</v>
      </c>
      <c r="H440" s="19">
        <v>13.0</v>
      </c>
      <c r="I440" s="20">
        <v>45.0</v>
      </c>
      <c r="J440" s="21">
        <v>71.0</v>
      </c>
      <c r="K440" s="22">
        <v>46.0</v>
      </c>
      <c r="L440" s="75">
        <f t="shared" si="2"/>
        <v>0.7058823529</v>
      </c>
      <c r="M440" s="62">
        <f t="shared" si="3"/>
        <v>155</v>
      </c>
      <c r="N440" s="63">
        <f t="shared" si="4"/>
        <v>154</v>
      </c>
      <c r="O440" s="63">
        <f t="shared" si="5"/>
        <v>73</v>
      </c>
      <c r="P440" s="63">
        <f t="shared" si="6"/>
        <v>47</v>
      </c>
      <c r="Q440" s="63">
        <f t="shared" si="7"/>
        <v>134</v>
      </c>
      <c r="R440" s="65">
        <f t="shared" si="8"/>
        <v>0.3916666667</v>
      </c>
      <c r="S440" s="65">
        <f t="shared" si="9"/>
        <v>0.4926470588</v>
      </c>
      <c r="T440" s="66">
        <f t="shared" si="10"/>
        <v>0.5347222222</v>
      </c>
      <c r="U440" s="23">
        <f t="shared" si="11"/>
        <v>0.7058823529</v>
      </c>
      <c r="V440" s="27">
        <f t="shared" si="12"/>
        <v>0.5404273166</v>
      </c>
      <c r="W440" s="27">
        <f t="shared" si="13"/>
        <v>0.7564342343</v>
      </c>
      <c r="X440" s="27">
        <f t="shared" si="14"/>
        <v>-0.2150430057</v>
      </c>
      <c r="Y440" s="27">
        <f t="shared" si="15"/>
        <v>-0.1605441897</v>
      </c>
      <c r="Z440" s="27">
        <f t="shared" si="16"/>
        <v>0.2514894852</v>
      </c>
      <c r="AA440" s="27">
        <f t="shared" si="17"/>
        <v>-0.0969800816</v>
      </c>
      <c r="AB440" s="31">
        <f t="shared" si="18"/>
        <v>1.523868105</v>
      </c>
      <c r="AC440" s="31">
        <f t="shared" si="19"/>
        <v>-0.5636121705</v>
      </c>
      <c r="AD440" s="31">
        <f t="shared" si="20"/>
        <v>-0.6849959366</v>
      </c>
      <c r="AE440" s="31">
        <f t="shared" si="21"/>
        <v>1.273801606</v>
      </c>
      <c r="AF440" s="31">
        <f t="shared" si="22"/>
        <v>-0.6693827681</v>
      </c>
      <c r="AG440" s="23"/>
    </row>
    <row r="441">
      <c r="A441" s="29">
        <v>6512.0</v>
      </c>
      <c r="B441" s="30">
        <v>1939.0</v>
      </c>
      <c r="C441" s="14">
        <v>12.0</v>
      </c>
      <c r="D441" s="15">
        <v>21.0</v>
      </c>
      <c r="E441" s="16">
        <v>25.0</v>
      </c>
      <c r="F441" s="17">
        <v>41.0</v>
      </c>
      <c r="G441" s="18">
        <v>105.0</v>
      </c>
      <c r="H441" s="19">
        <v>28.0</v>
      </c>
      <c r="I441" s="20">
        <v>70.0</v>
      </c>
      <c r="J441" s="21">
        <v>125.0</v>
      </c>
      <c r="K441" s="22">
        <v>80.0</v>
      </c>
      <c r="L441" s="75">
        <f t="shared" si="2"/>
        <v>0.641025641</v>
      </c>
      <c r="M441" s="62">
        <f t="shared" si="3"/>
        <v>105</v>
      </c>
      <c r="N441" s="63">
        <f t="shared" si="4"/>
        <v>105</v>
      </c>
      <c r="O441" s="63">
        <f t="shared" si="5"/>
        <v>113</v>
      </c>
      <c r="P441" s="63">
        <f t="shared" si="6"/>
        <v>69</v>
      </c>
      <c r="Q441" s="63">
        <f t="shared" si="7"/>
        <v>220</v>
      </c>
      <c r="R441" s="65">
        <f t="shared" si="8"/>
        <v>0.3791208791</v>
      </c>
      <c r="S441" s="65">
        <f t="shared" si="9"/>
        <v>0.3431952663</v>
      </c>
      <c r="T441" s="66">
        <f t="shared" si="10"/>
        <v>0.3230769231</v>
      </c>
      <c r="U441" s="23">
        <f t="shared" si="11"/>
        <v>0.641025641</v>
      </c>
      <c r="V441" s="27">
        <f t="shared" si="12"/>
        <v>0.3246804568</v>
      </c>
      <c r="W441" s="27">
        <f t="shared" si="13"/>
        <v>0.5269586894</v>
      </c>
      <c r="X441" s="27">
        <f t="shared" si="14"/>
        <v>-0.2081547916</v>
      </c>
      <c r="Y441" s="27">
        <f t="shared" si="15"/>
        <v>-0.0779121846</v>
      </c>
      <c r="Z441" s="27">
        <f t="shared" si="16"/>
        <v>0.1695845633</v>
      </c>
      <c r="AA441" s="27">
        <f t="shared" si="17"/>
        <v>-0.0908666939</v>
      </c>
      <c r="AB441" s="31">
        <f t="shared" si="18"/>
        <v>1.53077623</v>
      </c>
      <c r="AC441" s="31">
        <f t="shared" si="19"/>
        <v>-0.5532755826</v>
      </c>
      <c r="AD441" s="31">
        <f t="shared" si="20"/>
        <v>-0.6751035762</v>
      </c>
      <c r="AE441" s="31">
        <f t="shared" si="21"/>
        <v>1.291044605</v>
      </c>
      <c r="AF441" s="31">
        <f t="shared" si="22"/>
        <v>-0.6433488383</v>
      </c>
      <c r="AG441" s="23"/>
    </row>
    <row r="442">
      <c r="A442" s="29">
        <v>6514.0</v>
      </c>
      <c r="B442" s="30">
        <v>2368.0</v>
      </c>
      <c r="C442" s="14">
        <v>26.0</v>
      </c>
      <c r="D442" s="15">
        <v>23.0</v>
      </c>
      <c r="E442" s="16">
        <v>29.0</v>
      </c>
      <c r="F442" s="17">
        <v>42.0</v>
      </c>
      <c r="G442" s="18">
        <v>177.0</v>
      </c>
      <c r="H442" s="19">
        <v>36.0</v>
      </c>
      <c r="I442" s="20">
        <v>49.0</v>
      </c>
      <c r="J442" s="21">
        <v>77.0</v>
      </c>
      <c r="K442" s="22">
        <v>59.0</v>
      </c>
      <c r="L442" s="75">
        <f t="shared" si="2"/>
        <v>0.6409266409</v>
      </c>
      <c r="M442" s="62">
        <f t="shared" si="3"/>
        <v>176</v>
      </c>
      <c r="N442" s="63">
        <f t="shared" si="4"/>
        <v>177</v>
      </c>
      <c r="O442" s="63">
        <f t="shared" si="5"/>
        <v>108</v>
      </c>
      <c r="P442" s="63">
        <f t="shared" si="6"/>
        <v>78</v>
      </c>
      <c r="Q442" s="63">
        <f t="shared" si="7"/>
        <v>155</v>
      </c>
      <c r="R442" s="65">
        <f t="shared" si="8"/>
        <v>0.4193548387</v>
      </c>
      <c r="S442" s="65">
        <f t="shared" si="9"/>
        <v>0.4922779923</v>
      </c>
      <c r="T442" s="66">
        <f t="shared" si="10"/>
        <v>0.5331325301</v>
      </c>
      <c r="U442" s="23">
        <f t="shared" si="11"/>
        <v>0.6409266409</v>
      </c>
      <c r="V442" s="27">
        <f t="shared" si="12"/>
        <v>0.528279557</v>
      </c>
      <c r="W442" s="27">
        <f t="shared" si="13"/>
        <v>0.7558675516</v>
      </c>
      <c r="X442" s="27">
        <f t="shared" si="14"/>
        <v>-0.230245085</v>
      </c>
      <c r="Y442" s="27">
        <f t="shared" si="15"/>
        <v>-0.1603037365</v>
      </c>
      <c r="Z442" s="27">
        <f t="shared" si="16"/>
        <v>0.2690663608</v>
      </c>
      <c r="AA442" s="27">
        <f t="shared" si="17"/>
        <v>-0.111176408</v>
      </c>
      <c r="AB442" s="31">
        <f t="shared" si="18"/>
        <v>1.545306791</v>
      </c>
      <c r="AC442" s="31">
        <f t="shared" si="19"/>
        <v>-0.5374734977</v>
      </c>
      <c r="AD442" s="31">
        <f t="shared" si="20"/>
        <v>-0.6414636007</v>
      </c>
      <c r="AE442" s="31">
        <f t="shared" si="21"/>
        <v>1.326876822</v>
      </c>
      <c r="AF442" s="31">
        <f t="shared" si="22"/>
        <v>-0.6045965738</v>
      </c>
      <c r="AG442" s="23"/>
    </row>
    <row r="443">
      <c r="A443" s="29">
        <v>6517.0</v>
      </c>
      <c r="B443" s="30">
        <v>2267.0</v>
      </c>
      <c r="C443" s="14">
        <v>19.0</v>
      </c>
      <c r="D443" s="15">
        <v>22.0</v>
      </c>
      <c r="E443" s="16">
        <v>16.0</v>
      </c>
      <c r="F443" s="17">
        <v>31.0</v>
      </c>
      <c r="G443" s="18">
        <v>150.0</v>
      </c>
      <c r="H443" s="19">
        <v>33.0</v>
      </c>
      <c r="I443" s="20">
        <v>36.0</v>
      </c>
      <c r="J443" s="21">
        <v>64.0</v>
      </c>
      <c r="K443" s="22">
        <v>42.0</v>
      </c>
      <c r="L443" s="75">
        <f t="shared" si="2"/>
        <v>0.6440677966</v>
      </c>
      <c r="M443" s="62">
        <f t="shared" si="3"/>
        <v>149</v>
      </c>
      <c r="N443" s="63">
        <f t="shared" si="4"/>
        <v>150</v>
      </c>
      <c r="O443" s="63">
        <f t="shared" si="5"/>
        <v>83</v>
      </c>
      <c r="P443" s="63">
        <f t="shared" si="6"/>
        <v>64</v>
      </c>
      <c r="Q443" s="63">
        <f t="shared" si="7"/>
        <v>116</v>
      </c>
      <c r="R443" s="65">
        <f t="shared" si="8"/>
        <v>0.4353741497</v>
      </c>
      <c r="S443" s="65">
        <f t="shared" si="9"/>
        <v>0.5181598063</v>
      </c>
      <c r="T443" s="66">
        <f t="shared" si="10"/>
        <v>0.5639097744</v>
      </c>
      <c r="U443" s="23">
        <f t="shared" si="11"/>
        <v>0.6440677966</v>
      </c>
      <c r="V443" s="27">
        <f t="shared" si="12"/>
        <v>0.5582341065</v>
      </c>
      <c r="W443" s="27">
        <f t="shared" si="13"/>
        <v>0.7956077466</v>
      </c>
      <c r="X443" s="27">
        <f t="shared" si="14"/>
        <v>-0.2390404232</v>
      </c>
      <c r="Y443" s="27">
        <f t="shared" si="15"/>
        <v>-0.1776029795</v>
      </c>
      <c r="Z443" s="27">
        <f t="shared" si="16"/>
        <v>0.2940313829</v>
      </c>
      <c r="AA443" s="27">
        <f t="shared" si="17"/>
        <v>-0.1198324945</v>
      </c>
      <c r="AB443" s="31">
        <f t="shared" si="18"/>
        <v>1.546402104</v>
      </c>
      <c r="AC443" s="31">
        <f t="shared" si="19"/>
        <v>-0.5360096722</v>
      </c>
      <c r="AD443" s="31">
        <f t="shared" si="20"/>
        <v>-0.6403500219</v>
      </c>
      <c r="AE443" s="31">
        <f t="shared" si="21"/>
        <v>1.328527655</v>
      </c>
      <c r="AF443" s="31">
        <f t="shared" si="22"/>
        <v>-0.6022497229</v>
      </c>
      <c r="AG443" s="23"/>
    </row>
    <row r="444">
      <c r="A444" s="29">
        <v>6520.0</v>
      </c>
      <c r="B444" s="30">
        <v>2800.0</v>
      </c>
      <c r="C444" s="14">
        <v>22.0</v>
      </c>
      <c r="D444" s="15">
        <v>23.0</v>
      </c>
      <c r="E444" s="16">
        <v>54.0</v>
      </c>
      <c r="F444" s="17">
        <v>83.0</v>
      </c>
      <c r="G444" s="18">
        <v>211.0</v>
      </c>
      <c r="H444" s="19">
        <v>39.0</v>
      </c>
      <c r="I444" s="20">
        <v>65.0</v>
      </c>
      <c r="J444" s="21">
        <v>64.0</v>
      </c>
      <c r="K444" s="22">
        <v>67.0</v>
      </c>
      <c r="L444" s="75">
        <f t="shared" si="2"/>
        <v>0.627388535</v>
      </c>
      <c r="M444" s="62">
        <f t="shared" si="3"/>
        <v>211</v>
      </c>
      <c r="N444" s="63">
        <f t="shared" si="4"/>
        <v>211</v>
      </c>
      <c r="O444" s="63">
        <f t="shared" si="5"/>
        <v>112</v>
      </c>
      <c r="P444" s="63">
        <f t="shared" si="6"/>
        <v>122</v>
      </c>
      <c r="Q444" s="63">
        <f t="shared" si="7"/>
        <v>183</v>
      </c>
      <c r="R444" s="65">
        <f t="shared" si="8"/>
        <v>0.5213675214</v>
      </c>
      <c r="S444" s="65">
        <f t="shared" si="9"/>
        <v>0.5302547771</v>
      </c>
      <c r="T444" s="66">
        <f t="shared" si="10"/>
        <v>0.5355329949</v>
      </c>
      <c r="U444" s="23">
        <f t="shared" si="11"/>
        <v>0.627388535</v>
      </c>
      <c r="V444" s="27">
        <f t="shared" si="12"/>
        <v>0.5354851596</v>
      </c>
      <c r="W444" s="27">
        <f t="shared" si="13"/>
        <v>0.8141789524</v>
      </c>
      <c r="X444" s="27">
        <f t="shared" si="14"/>
        <v>-0.2862547375</v>
      </c>
      <c r="Y444" s="27">
        <f t="shared" si="15"/>
        <v>-0.1859910231</v>
      </c>
      <c r="Z444" s="27">
        <f t="shared" si="16"/>
        <v>0.360326239</v>
      </c>
      <c r="AA444" s="27">
        <f t="shared" si="17"/>
        <v>-0.1718451454</v>
      </c>
      <c r="AB444" s="31">
        <f t="shared" si="18"/>
        <v>1.535538807</v>
      </c>
      <c r="AC444" s="31">
        <f t="shared" si="19"/>
        <v>-0.5489542222</v>
      </c>
      <c r="AD444" s="31">
        <f t="shared" si="20"/>
        <v>-0.6613191404</v>
      </c>
      <c r="AE444" s="31">
        <f t="shared" si="21"/>
        <v>1.303541845</v>
      </c>
      <c r="AF444" s="31">
        <f t="shared" si="22"/>
        <v>-0.6320164949</v>
      </c>
      <c r="AG444" s="23"/>
    </row>
    <row r="445">
      <c r="A445" s="29">
        <v>6522.0</v>
      </c>
      <c r="B445" s="30">
        <v>1570.0</v>
      </c>
      <c r="C445" s="14">
        <v>18.0</v>
      </c>
      <c r="D445" s="15">
        <v>10.0</v>
      </c>
      <c r="E445" s="16">
        <v>24.0</v>
      </c>
      <c r="F445" s="17">
        <v>34.0</v>
      </c>
      <c r="G445" s="18">
        <v>134.0</v>
      </c>
      <c r="H445" s="19">
        <v>15.0</v>
      </c>
      <c r="I445" s="20">
        <v>30.0</v>
      </c>
      <c r="J445" s="21">
        <v>43.0</v>
      </c>
      <c r="K445" s="22">
        <v>34.0</v>
      </c>
      <c r="L445" s="75">
        <f t="shared" si="2"/>
        <v>0.6754385965</v>
      </c>
      <c r="M445" s="62">
        <f t="shared" si="3"/>
        <v>134</v>
      </c>
      <c r="N445" s="63">
        <f t="shared" si="4"/>
        <v>134</v>
      </c>
      <c r="O445" s="63">
        <f t="shared" si="5"/>
        <v>62</v>
      </c>
      <c r="P445" s="63">
        <f t="shared" si="6"/>
        <v>49</v>
      </c>
      <c r="Q445" s="63">
        <f t="shared" si="7"/>
        <v>97</v>
      </c>
      <c r="R445" s="65">
        <f t="shared" si="8"/>
        <v>0.4414414414</v>
      </c>
      <c r="S445" s="65">
        <f t="shared" si="9"/>
        <v>0.5350877193</v>
      </c>
      <c r="T445" s="66">
        <f t="shared" si="10"/>
        <v>0.5800865801</v>
      </c>
      <c r="U445" s="23">
        <f t="shared" si="11"/>
        <v>0.6754385965</v>
      </c>
      <c r="V445" s="27">
        <f t="shared" si="12"/>
        <v>0.5795749742</v>
      </c>
      <c r="W445" s="27">
        <f t="shared" si="13"/>
        <v>0.8215996868</v>
      </c>
      <c r="X445" s="27">
        <f t="shared" si="14"/>
        <v>-0.2423716453</v>
      </c>
      <c r="Y445" s="27">
        <f t="shared" si="15"/>
        <v>-0.1893968585</v>
      </c>
      <c r="Z445" s="27">
        <f t="shared" si="16"/>
        <v>0.3078686098</v>
      </c>
      <c r="AA445" s="27">
        <f t="shared" si="17"/>
        <v>-0.1231956927</v>
      </c>
      <c r="AB445" s="31">
        <f t="shared" si="18"/>
        <v>1.536404711</v>
      </c>
      <c r="AC445" s="31">
        <f t="shared" si="19"/>
        <v>-0.547887028</v>
      </c>
      <c r="AD445" s="31">
        <f t="shared" si="20"/>
        <v>-0.6597024303</v>
      </c>
      <c r="AE445" s="31">
        <f t="shared" si="21"/>
        <v>1.30553471</v>
      </c>
      <c r="AF445" s="31">
        <f t="shared" si="22"/>
        <v>-0.629567111</v>
      </c>
      <c r="AG445" s="23"/>
    </row>
    <row r="446">
      <c r="A446" s="29">
        <v>6526.0</v>
      </c>
      <c r="B446" s="30">
        <v>1880.0</v>
      </c>
      <c r="C446" s="14">
        <v>38.0</v>
      </c>
      <c r="D446" s="15">
        <v>27.0</v>
      </c>
      <c r="E446" s="16">
        <v>23.0</v>
      </c>
      <c r="F446" s="17">
        <v>73.0</v>
      </c>
      <c r="G446" s="18">
        <v>293.0</v>
      </c>
      <c r="H446" s="19">
        <v>15.0</v>
      </c>
      <c r="I446" s="20">
        <v>99.0</v>
      </c>
      <c r="J446" s="21">
        <v>151.0</v>
      </c>
      <c r="K446" s="22">
        <v>32.0</v>
      </c>
      <c r="L446" s="75">
        <f t="shared" si="2"/>
        <v>0.7536617843</v>
      </c>
      <c r="M446" s="62">
        <f t="shared" si="3"/>
        <v>296</v>
      </c>
      <c r="N446" s="63">
        <f t="shared" si="4"/>
        <v>293</v>
      </c>
      <c r="O446" s="63">
        <f t="shared" si="5"/>
        <v>97</v>
      </c>
      <c r="P446" s="63">
        <f t="shared" si="6"/>
        <v>88</v>
      </c>
      <c r="Q446" s="63">
        <f t="shared" si="7"/>
        <v>273</v>
      </c>
      <c r="R446" s="65">
        <f t="shared" si="8"/>
        <v>0.4756756757</v>
      </c>
      <c r="S446" s="65">
        <f t="shared" si="9"/>
        <v>0.5073235686</v>
      </c>
      <c r="T446" s="66">
        <f t="shared" si="10"/>
        <v>0.5176678445</v>
      </c>
      <c r="U446" s="23">
        <f t="shared" si="11"/>
        <v>0.7536617843</v>
      </c>
      <c r="V446" s="27">
        <f t="shared" si="12"/>
        <v>0.524106441</v>
      </c>
      <c r="W446" s="27">
        <f t="shared" si="13"/>
        <v>0.7789692606</v>
      </c>
      <c r="X446" s="27">
        <f t="shared" si="14"/>
        <v>-0.2611678137</v>
      </c>
      <c r="Y446" s="27">
        <f t="shared" si="15"/>
        <v>-0.1702522583</v>
      </c>
      <c r="Z446" s="27">
        <f t="shared" si="16"/>
        <v>0.3145308931</v>
      </c>
      <c r="AA446" s="27">
        <f t="shared" si="17"/>
        <v>-0.1430445148</v>
      </c>
      <c r="AB446" s="31">
        <f t="shared" si="18"/>
        <v>1.522757293</v>
      </c>
      <c r="AC446" s="31">
        <f t="shared" si="19"/>
        <v>-0.5625816578</v>
      </c>
      <c r="AD446" s="31">
        <f t="shared" si="20"/>
        <v>-0.686505458</v>
      </c>
      <c r="AE446" s="31">
        <f t="shared" si="21"/>
        <v>1.276688237</v>
      </c>
      <c r="AF446" s="31">
        <f t="shared" si="22"/>
        <v>-0.6606481772</v>
      </c>
      <c r="AG446" s="23"/>
    </row>
    <row r="447">
      <c r="A447" s="29">
        <v>6527.0</v>
      </c>
      <c r="B447" s="30">
        <v>2826.0</v>
      </c>
      <c r="C447" s="14">
        <v>41.0</v>
      </c>
      <c r="D447" s="15">
        <v>36.0</v>
      </c>
      <c r="E447" s="16">
        <v>38.0</v>
      </c>
      <c r="F447" s="17">
        <v>48.0</v>
      </c>
      <c r="G447" s="18">
        <v>173.0</v>
      </c>
      <c r="H447" s="19">
        <v>25.0</v>
      </c>
      <c r="I447" s="20">
        <v>60.0</v>
      </c>
      <c r="J447" s="21">
        <v>58.0</v>
      </c>
      <c r="K447" s="22">
        <v>45.0</v>
      </c>
      <c r="L447" s="75">
        <f t="shared" si="2"/>
        <v>0.6278625954</v>
      </c>
      <c r="M447" s="62">
        <f t="shared" si="3"/>
        <v>170</v>
      </c>
      <c r="N447" s="63">
        <f t="shared" si="4"/>
        <v>173</v>
      </c>
      <c r="O447" s="63">
        <f t="shared" si="5"/>
        <v>122</v>
      </c>
      <c r="P447" s="63">
        <f t="shared" si="6"/>
        <v>73</v>
      </c>
      <c r="Q447" s="63">
        <f t="shared" si="7"/>
        <v>156</v>
      </c>
      <c r="R447" s="65">
        <f t="shared" si="8"/>
        <v>0.3743589744</v>
      </c>
      <c r="S447" s="65">
        <f t="shared" si="9"/>
        <v>0.4694656489</v>
      </c>
      <c r="T447" s="66">
        <f t="shared" si="10"/>
        <v>0.5258358663</v>
      </c>
      <c r="U447" s="23">
        <f t="shared" si="11"/>
        <v>0.6278625954</v>
      </c>
      <c r="V447" s="27">
        <f t="shared" si="12"/>
        <v>0.5150470085</v>
      </c>
      <c r="W447" s="27">
        <f t="shared" si="13"/>
        <v>0.7208403709</v>
      </c>
      <c r="X447" s="27">
        <f t="shared" si="14"/>
        <v>-0.205540287</v>
      </c>
      <c r="Y447" s="27">
        <f t="shared" si="15"/>
        <v>-0.1457909091</v>
      </c>
      <c r="Z447" s="27">
        <f t="shared" si="16"/>
        <v>0.2290653472</v>
      </c>
      <c r="AA447" s="27">
        <f t="shared" si="17"/>
        <v>-0.08859838774</v>
      </c>
      <c r="AB447" s="31">
        <f t="shared" si="18"/>
        <v>1.558429739</v>
      </c>
      <c r="AC447" s="31">
        <f t="shared" si="19"/>
        <v>-0.5202264205</v>
      </c>
      <c r="AD447" s="31">
        <f t="shared" si="20"/>
        <v>-0.6125375645</v>
      </c>
      <c r="AE447" s="31">
        <f t="shared" si="21"/>
        <v>1.364756803</v>
      </c>
      <c r="AF447" s="31">
        <f t="shared" si="22"/>
        <v>-0.5552087404</v>
      </c>
      <c r="AG447" s="23"/>
    </row>
    <row r="448">
      <c r="A448" s="29">
        <v>6528.0</v>
      </c>
      <c r="B448" s="30">
        <v>2145.0</v>
      </c>
      <c r="C448" s="14">
        <v>12.0</v>
      </c>
      <c r="D448" s="15">
        <v>25.0</v>
      </c>
      <c r="E448" s="16">
        <v>17.0</v>
      </c>
      <c r="F448" s="17">
        <v>20.0</v>
      </c>
      <c r="G448" s="18">
        <v>157.0</v>
      </c>
      <c r="H448" s="19">
        <v>21.0</v>
      </c>
      <c r="I448" s="20">
        <v>36.0</v>
      </c>
      <c r="J448" s="21">
        <v>112.0</v>
      </c>
      <c r="K448" s="22">
        <v>28.0</v>
      </c>
      <c r="L448" s="75">
        <f t="shared" si="2"/>
        <v>0.7523364486</v>
      </c>
      <c r="M448" s="62">
        <f t="shared" si="3"/>
        <v>161</v>
      </c>
      <c r="N448" s="63">
        <f t="shared" si="4"/>
        <v>157</v>
      </c>
      <c r="O448" s="63">
        <f t="shared" si="5"/>
        <v>65</v>
      </c>
      <c r="P448" s="63">
        <f t="shared" si="6"/>
        <v>41</v>
      </c>
      <c r="Q448" s="63">
        <f t="shared" si="7"/>
        <v>165</v>
      </c>
      <c r="R448" s="65">
        <f t="shared" si="8"/>
        <v>0.3867924528</v>
      </c>
      <c r="S448" s="65">
        <f t="shared" si="9"/>
        <v>0.4626168224</v>
      </c>
      <c r="T448" s="66">
        <f t="shared" si="10"/>
        <v>0.4875776398</v>
      </c>
      <c r="U448" s="23">
        <f t="shared" si="11"/>
        <v>0.7523364486</v>
      </c>
      <c r="V448" s="27">
        <f t="shared" si="12"/>
        <v>0.50009941</v>
      </c>
      <c r="W448" s="27">
        <f t="shared" si="13"/>
        <v>0.71032435</v>
      </c>
      <c r="X448" s="27">
        <f t="shared" si="14"/>
        <v>-0.2123668382</v>
      </c>
      <c r="Y448" s="27">
        <f t="shared" si="15"/>
        <v>-0.1415681792</v>
      </c>
      <c r="Z448" s="27">
        <f t="shared" si="16"/>
        <v>0.2332205087</v>
      </c>
      <c r="AA448" s="27">
        <f t="shared" si="17"/>
        <v>-0.09458130552</v>
      </c>
      <c r="AB448" s="31">
        <f t="shared" si="18"/>
        <v>1.508381334</v>
      </c>
      <c r="AC448" s="31">
        <f t="shared" si="19"/>
        <v>-0.5814193291</v>
      </c>
      <c r="AD448" s="31">
        <f t="shared" si="20"/>
        <v>-0.7199982985</v>
      </c>
      <c r="AE448" s="31">
        <f t="shared" si="21"/>
        <v>1.233390043</v>
      </c>
      <c r="AF448" s="31">
        <f t="shared" si="22"/>
        <v>-0.7158894461</v>
      </c>
      <c r="AG448" s="23"/>
    </row>
    <row r="449">
      <c r="A449" s="29">
        <v>6530.0</v>
      </c>
      <c r="B449" s="30">
        <v>2916.0</v>
      </c>
      <c r="C449" s="14">
        <v>15.0</v>
      </c>
      <c r="D449" s="15">
        <v>14.0</v>
      </c>
      <c r="E449" s="16">
        <v>40.0</v>
      </c>
      <c r="F449" s="17">
        <v>62.0</v>
      </c>
      <c r="G449" s="18">
        <v>143.0</v>
      </c>
      <c r="H449" s="19">
        <v>29.0</v>
      </c>
      <c r="I449" s="20">
        <v>43.0</v>
      </c>
      <c r="J449" s="21">
        <v>55.0</v>
      </c>
      <c r="K449" s="22">
        <v>35.0</v>
      </c>
      <c r="L449" s="75">
        <f t="shared" si="2"/>
        <v>0.6444954128</v>
      </c>
      <c r="M449" s="62">
        <f t="shared" si="3"/>
        <v>143</v>
      </c>
      <c r="N449" s="63">
        <f t="shared" si="4"/>
        <v>143</v>
      </c>
      <c r="O449" s="63">
        <f t="shared" si="5"/>
        <v>64</v>
      </c>
      <c r="P449" s="63">
        <f t="shared" si="6"/>
        <v>91</v>
      </c>
      <c r="Q449" s="63">
        <f t="shared" si="7"/>
        <v>138</v>
      </c>
      <c r="R449" s="65">
        <f t="shared" si="8"/>
        <v>0.5870967742</v>
      </c>
      <c r="S449" s="65">
        <f t="shared" si="9"/>
        <v>0.5366972477</v>
      </c>
      <c r="T449" s="66">
        <f t="shared" si="10"/>
        <v>0.5088967972</v>
      </c>
      <c r="U449" s="23">
        <f t="shared" si="11"/>
        <v>0.6444954128</v>
      </c>
      <c r="V449" s="27">
        <f t="shared" si="12"/>
        <v>0.5090377381</v>
      </c>
      <c r="W449" s="27">
        <f t="shared" si="13"/>
        <v>0.8240710349</v>
      </c>
      <c r="X449" s="27">
        <f t="shared" si="14"/>
        <v>-0.322343119</v>
      </c>
      <c r="Y449" s="27">
        <f t="shared" si="15"/>
        <v>-0.1905379728</v>
      </c>
      <c r="Z449" s="27">
        <f t="shared" si="16"/>
        <v>0.4106826805</v>
      </c>
      <c r="AA449" s="27">
        <f t="shared" si="17"/>
        <v>-0.2179057597</v>
      </c>
      <c r="AB449" s="31">
        <f t="shared" si="18"/>
        <v>1.535185987</v>
      </c>
      <c r="AC449" s="31">
        <f t="shared" si="19"/>
        <v>-0.5492860362</v>
      </c>
      <c r="AD449" s="31">
        <f t="shared" si="20"/>
        <v>-0.6619785735</v>
      </c>
      <c r="AE449" s="31">
        <f t="shared" si="21"/>
        <v>1.302921516</v>
      </c>
      <c r="AF449" s="31">
        <f t="shared" si="22"/>
        <v>-0.6326013745</v>
      </c>
      <c r="AG449" s="23"/>
    </row>
    <row r="450">
      <c r="A450" s="29">
        <v>6533.0</v>
      </c>
      <c r="B450" s="30">
        <v>1331.0</v>
      </c>
      <c r="C450" s="14">
        <v>9.0</v>
      </c>
      <c r="D450" s="15">
        <v>7.0</v>
      </c>
      <c r="E450" s="16">
        <v>3.0</v>
      </c>
      <c r="F450" s="17">
        <v>16.0</v>
      </c>
      <c r="G450" s="18">
        <v>84.0</v>
      </c>
      <c r="H450" s="19">
        <v>13.0</v>
      </c>
      <c r="I450" s="20">
        <v>23.0</v>
      </c>
      <c r="J450" s="21">
        <v>15.0</v>
      </c>
      <c r="K450" s="22">
        <v>12.0</v>
      </c>
      <c r="L450" s="75">
        <f t="shared" si="2"/>
        <v>0.6868131868</v>
      </c>
      <c r="M450" s="62">
        <f t="shared" si="3"/>
        <v>84</v>
      </c>
      <c r="N450" s="63">
        <f t="shared" si="4"/>
        <v>84</v>
      </c>
      <c r="O450" s="63">
        <f t="shared" si="5"/>
        <v>28</v>
      </c>
      <c r="P450" s="63">
        <f t="shared" si="6"/>
        <v>29</v>
      </c>
      <c r="Q450" s="63">
        <f t="shared" si="7"/>
        <v>41</v>
      </c>
      <c r="R450" s="65">
        <f t="shared" si="8"/>
        <v>0.5087719298</v>
      </c>
      <c r="S450" s="65">
        <f t="shared" si="9"/>
        <v>0.6208791209</v>
      </c>
      <c r="T450" s="66">
        <f t="shared" si="10"/>
        <v>0.672</v>
      </c>
      <c r="U450" s="23">
        <f t="shared" si="11"/>
        <v>0.6868131868</v>
      </c>
      <c r="V450" s="27">
        <f t="shared" si="12"/>
        <v>0.6721350651</v>
      </c>
      <c r="W450" s="27">
        <f t="shared" si="13"/>
        <v>0.9533279738</v>
      </c>
      <c r="X450" s="27">
        <f t="shared" si="14"/>
        <v>-0.2793391787</v>
      </c>
      <c r="Y450" s="27">
        <f t="shared" si="15"/>
        <v>-0.2549980826</v>
      </c>
      <c r="Z450" s="27">
        <f t="shared" si="16"/>
        <v>0.4117157901</v>
      </c>
      <c r="AA450" s="27">
        <f t="shared" si="17"/>
        <v>-0.1636423117</v>
      </c>
      <c r="AB450" s="31">
        <f t="shared" si="18"/>
        <v>1.535231057</v>
      </c>
      <c r="AC450" s="31">
        <f t="shared" si="19"/>
        <v>-0.5493114447</v>
      </c>
      <c r="AD450" s="31">
        <f t="shared" si="20"/>
        <v>-0.6618396416</v>
      </c>
      <c r="AE450" s="31">
        <f t="shared" si="21"/>
        <v>1.302941239</v>
      </c>
      <c r="AF450" s="31">
        <f t="shared" si="22"/>
        <v>-0.6327142652</v>
      </c>
      <c r="AG450" s="23"/>
    </row>
    <row r="451">
      <c r="A451" s="29">
        <v>6538.0</v>
      </c>
      <c r="B451" s="30">
        <v>2501.0</v>
      </c>
      <c r="C451" s="14">
        <v>11.0</v>
      </c>
      <c r="D451" s="15">
        <v>14.0</v>
      </c>
      <c r="E451" s="16">
        <v>20.0</v>
      </c>
      <c r="F451" s="17">
        <v>40.0</v>
      </c>
      <c r="G451" s="18">
        <v>117.0</v>
      </c>
      <c r="H451" s="19">
        <v>28.0</v>
      </c>
      <c r="I451" s="20">
        <v>29.0</v>
      </c>
      <c r="J451" s="21">
        <v>36.0</v>
      </c>
      <c r="K451" s="22">
        <v>23.0</v>
      </c>
      <c r="L451" s="75">
        <f t="shared" si="2"/>
        <v>0.6352201258</v>
      </c>
      <c r="M451" s="62">
        <f t="shared" si="3"/>
        <v>117</v>
      </c>
      <c r="N451" s="63">
        <f t="shared" si="4"/>
        <v>117</v>
      </c>
      <c r="O451" s="63">
        <f t="shared" si="5"/>
        <v>48</v>
      </c>
      <c r="P451" s="63">
        <f t="shared" si="6"/>
        <v>68</v>
      </c>
      <c r="Q451" s="63">
        <f t="shared" si="7"/>
        <v>85</v>
      </c>
      <c r="R451" s="65">
        <f t="shared" si="8"/>
        <v>0.5862068966</v>
      </c>
      <c r="S451" s="65">
        <f t="shared" si="9"/>
        <v>0.5817610063</v>
      </c>
      <c r="T451" s="66">
        <f t="shared" si="10"/>
        <v>0.5792079208</v>
      </c>
      <c r="U451" s="23">
        <f t="shared" si="11"/>
        <v>0.6352201258</v>
      </c>
      <c r="V451" s="27">
        <f t="shared" si="12"/>
        <v>0.5798473415</v>
      </c>
      <c r="W451" s="27">
        <f t="shared" si="13"/>
        <v>0.8932641197</v>
      </c>
      <c r="X451" s="27">
        <f t="shared" si="14"/>
        <v>-0.3218545353</v>
      </c>
      <c r="Y451" s="27">
        <f t="shared" si="15"/>
        <v>-0.2238783104</v>
      </c>
      <c r="Z451" s="27">
        <f t="shared" si="16"/>
        <v>0.444490883</v>
      </c>
      <c r="AA451" s="27">
        <f t="shared" si="17"/>
        <v>-0.2172456896</v>
      </c>
      <c r="AB451" s="31">
        <f t="shared" si="18"/>
        <v>1.534349483</v>
      </c>
      <c r="AC451" s="31">
        <f t="shared" si="19"/>
        <v>-0.5501367485</v>
      </c>
      <c r="AD451" s="31">
        <f t="shared" si="20"/>
        <v>-0.663378555</v>
      </c>
      <c r="AE451" s="31">
        <f t="shared" si="21"/>
        <v>1.301493859</v>
      </c>
      <c r="AF451" s="31">
        <f t="shared" si="22"/>
        <v>-0.6340532104</v>
      </c>
      <c r="AG451" s="23"/>
    </row>
    <row r="452">
      <c r="A452" s="29">
        <v>6539.0</v>
      </c>
      <c r="B452" s="30">
        <v>1687.0</v>
      </c>
      <c r="C452" s="14">
        <v>19.0</v>
      </c>
      <c r="D452" s="15">
        <v>7.0</v>
      </c>
      <c r="E452" s="16">
        <v>13.0</v>
      </c>
      <c r="F452" s="17">
        <v>23.0</v>
      </c>
      <c r="G452" s="18">
        <v>76.0</v>
      </c>
      <c r="H452" s="19">
        <v>11.0</v>
      </c>
      <c r="I452" s="20">
        <v>17.0</v>
      </c>
      <c r="J452" s="21">
        <v>26.0</v>
      </c>
      <c r="K452" s="22">
        <v>23.0</v>
      </c>
      <c r="L452" s="75">
        <f t="shared" si="2"/>
        <v>0.6139534884</v>
      </c>
      <c r="M452" s="62">
        <f t="shared" si="3"/>
        <v>74</v>
      </c>
      <c r="N452" s="63">
        <f t="shared" si="4"/>
        <v>76</v>
      </c>
      <c r="O452" s="63">
        <f t="shared" si="5"/>
        <v>49</v>
      </c>
      <c r="P452" s="63">
        <f t="shared" si="6"/>
        <v>34</v>
      </c>
      <c r="Q452" s="63">
        <f t="shared" si="7"/>
        <v>56</v>
      </c>
      <c r="R452" s="65">
        <f t="shared" si="8"/>
        <v>0.4096385542</v>
      </c>
      <c r="S452" s="65">
        <f t="shared" si="9"/>
        <v>0.511627907</v>
      </c>
      <c r="T452" s="66">
        <f t="shared" si="10"/>
        <v>0.5757575758</v>
      </c>
      <c r="U452" s="23">
        <f t="shared" si="11"/>
        <v>0.6139534884</v>
      </c>
      <c r="V452" s="27">
        <f t="shared" si="12"/>
        <v>0.5596643858</v>
      </c>
      <c r="W452" s="27">
        <f t="shared" si="13"/>
        <v>0.7855783509</v>
      </c>
      <c r="X452" s="27">
        <f t="shared" si="14"/>
        <v>-0.2249103982</v>
      </c>
      <c r="Y452" s="27">
        <f t="shared" si="15"/>
        <v>-0.173153492</v>
      </c>
      <c r="Z452" s="27">
        <f t="shared" si="16"/>
        <v>0.2731633157</v>
      </c>
      <c r="AA452" s="27">
        <f t="shared" si="17"/>
        <v>-0.1060842648</v>
      </c>
      <c r="AB452" s="31">
        <f t="shared" si="18"/>
        <v>1.566903466</v>
      </c>
      <c r="AC452" s="31">
        <f t="shared" si="19"/>
        <v>-0.5097596554</v>
      </c>
      <c r="AD452" s="31">
        <f t="shared" si="20"/>
        <v>-0.6000092945</v>
      </c>
      <c r="AE452" s="31">
        <f t="shared" si="21"/>
        <v>1.380155706</v>
      </c>
      <c r="AF452" s="31">
        <f t="shared" si="22"/>
        <v>-0.5362876424</v>
      </c>
      <c r="AG452" s="23"/>
    </row>
    <row r="453">
      <c r="A453" s="29">
        <v>6540.0</v>
      </c>
      <c r="B453" s="30">
        <v>2203.0</v>
      </c>
      <c r="C453" s="14">
        <v>17.0</v>
      </c>
      <c r="D453" s="15">
        <v>8.0</v>
      </c>
      <c r="E453" s="16">
        <v>20.0</v>
      </c>
      <c r="F453" s="17">
        <v>50.0</v>
      </c>
      <c r="G453" s="18">
        <v>77.0</v>
      </c>
      <c r="H453" s="19">
        <v>17.0</v>
      </c>
      <c r="I453" s="20">
        <v>40.0</v>
      </c>
      <c r="J453" s="21">
        <v>38.0</v>
      </c>
      <c r="K453" s="22">
        <v>19.0</v>
      </c>
      <c r="L453" s="75">
        <f t="shared" si="2"/>
        <v>0.6118881119</v>
      </c>
      <c r="M453" s="62">
        <f t="shared" si="3"/>
        <v>77</v>
      </c>
      <c r="N453" s="63">
        <f t="shared" si="4"/>
        <v>77</v>
      </c>
      <c r="O453" s="63">
        <f t="shared" si="5"/>
        <v>44</v>
      </c>
      <c r="P453" s="63">
        <f t="shared" si="6"/>
        <v>67</v>
      </c>
      <c r="Q453" s="63">
        <f t="shared" si="7"/>
        <v>98</v>
      </c>
      <c r="R453" s="65">
        <f t="shared" si="8"/>
        <v>0.6036036036</v>
      </c>
      <c r="S453" s="65">
        <f t="shared" si="9"/>
        <v>0.5034965035</v>
      </c>
      <c r="T453" s="66">
        <f t="shared" si="10"/>
        <v>0.44</v>
      </c>
      <c r="U453" s="23">
        <f t="shared" si="11"/>
        <v>0.6118881119</v>
      </c>
      <c r="V453" s="27">
        <f t="shared" si="12"/>
        <v>0.4448429555</v>
      </c>
      <c r="W453" s="27">
        <f t="shared" si="13"/>
        <v>0.7730929989</v>
      </c>
      <c r="X453" s="27">
        <f t="shared" si="14"/>
        <v>-0.3314061272</v>
      </c>
      <c r="Y453" s="27">
        <f t="shared" si="15"/>
        <v>-0.1676933041</v>
      </c>
      <c r="Z453" s="27">
        <f t="shared" si="16"/>
        <v>0.3961098194</v>
      </c>
      <c r="AA453" s="27">
        <f t="shared" si="17"/>
        <v>-0.2303313056</v>
      </c>
      <c r="AB453" s="31">
        <f t="shared" si="18"/>
        <v>1.525829947</v>
      </c>
      <c r="AC453" s="31">
        <f t="shared" si="19"/>
        <v>-0.557069376</v>
      </c>
      <c r="AD453" s="31">
        <f t="shared" si="20"/>
        <v>-0.6805929733</v>
      </c>
      <c r="AE453" s="31">
        <f t="shared" si="21"/>
        <v>1.287433443</v>
      </c>
      <c r="AF453" s="31">
        <f t="shared" si="22"/>
        <v>-0.6454849791</v>
      </c>
      <c r="AG453" s="23"/>
    </row>
    <row r="454">
      <c r="A454" s="29">
        <v>6545.0</v>
      </c>
      <c r="B454" s="30">
        <v>1652.0</v>
      </c>
      <c r="C454" s="14">
        <v>5.0</v>
      </c>
      <c r="D454" s="15">
        <v>6.0</v>
      </c>
      <c r="E454" s="16">
        <v>4.0</v>
      </c>
      <c r="F454" s="17">
        <v>31.0</v>
      </c>
      <c r="G454" s="18">
        <v>84.0</v>
      </c>
      <c r="H454" s="19">
        <v>19.0</v>
      </c>
      <c r="I454" s="20">
        <v>28.0</v>
      </c>
      <c r="J454" s="21">
        <v>27.0</v>
      </c>
      <c r="K454" s="22">
        <v>17.0</v>
      </c>
      <c r="L454" s="75">
        <f t="shared" si="2"/>
        <v>0.6470588235</v>
      </c>
      <c r="M454" s="62">
        <f t="shared" si="3"/>
        <v>84</v>
      </c>
      <c r="N454" s="63">
        <f t="shared" si="4"/>
        <v>84</v>
      </c>
      <c r="O454" s="63">
        <f t="shared" si="5"/>
        <v>28</v>
      </c>
      <c r="P454" s="63">
        <f t="shared" si="6"/>
        <v>50</v>
      </c>
      <c r="Q454" s="63">
        <f t="shared" si="7"/>
        <v>59</v>
      </c>
      <c r="R454" s="65">
        <f t="shared" si="8"/>
        <v>0.641025641</v>
      </c>
      <c r="S454" s="65">
        <f t="shared" si="9"/>
        <v>0.6063348416</v>
      </c>
      <c r="T454" s="66">
        <f t="shared" si="10"/>
        <v>0.5874125874</v>
      </c>
      <c r="U454" s="23">
        <f t="shared" si="11"/>
        <v>0.6470588235</v>
      </c>
      <c r="V454" s="27">
        <f t="shared" si="12"/>
        <v>0.5877348653</v>
      </c>
      <c r="W454" s="27">
        <f t="shared" si="13"/>
        <v>0.9309959807</v>
      </c>
      <c r="X454" s="27">
        <f t="shared" si="14"/>
        <v>-0.3519525462</v>
      </c>
      <c r="Y454" s="27">
        <f t="shared" si="15"/>
        <v>-0.2431911986</v>
      </c>
      <c r="Z454" s="27">
        <f t="shared" si="16"/>
        <v>0.5065884128</v>
      </c>
      <c r="AA454" s="27">
        <f t="shared" si="17"/>
        <v>-0.2597766576</v>
      </c>
      <c r="AB454" s="31">
        <f t="shared" si="18"/>
        <v>1.534917077</v>
      </c>
      <c r="AC454" s="31">
        <f t="shared" si="19"/>
        <v>-0.5495487255</v>
      </c>
      <c r="AD454" s="31">
        <f t="shared" si="20"/>
        <v>-0.662365878</v>
      </c>
      <c r="AE454" s="31">
        <f t="shared" si="21"/>
        <v>1.302539647</v>
      </c>
      <c r="AF454" s="31">
        <f t="shared" si="22"/>
        <v>-0.6329767694</v>
      </c>
      <c r="AG454" s="23"/>
    </row>
    <row r="455">
      <c r="A455" s="29">
        <v>6547.0</v>
      </c>
      <c r="B455" s="30">
        <v>2090.0</v>
      </c>
      <c r="C455" s="14">
        <v>12.0</v>
      </c>
      <c r="D455" s="15">
        <v>5.0</v>
      </c>
      <c r="E455" s="16">
        <v>22.0</v>
      </c>
      <c r="F455" s="17">
        <v>24.0</v>
      </c>
      <c r="G455" s="18">
        <v>89.0</v>
      </c>
      <c r="H455" s="19">
        <v>19.0</v>
      </c>
      <c r="I455" s="20">
        <v>21.0</v>
      </c>
      <c r="J455" s="21">
        <v>32.0</v>
      </c>
      <c r="K455" s="22">
        <v>14.0</v>
      </c>
      <c r="L455" s="75">
        <f t="shared" si="2"/>
        <v>0.6890756303</v>
      </c>
      <c r="M455" s="62">
        <f t="shared" si="3"/>
        <v>89</v>
      </c>
      <c r="N455" s="63">
        <f t="shared" si="4"/>
        <v>89</v>
      </c>
      <c r="O455" s="63">
        <f t="shared" si="5"/>
        <v>31</v>
      </c>
      <c r="P455" s="63">
        <f t="shared" si="6"/>
        <v>43</v>
      </c>
      <c r="Q455" s="63">
        <f t="shared" si="7"/>
        <v>75</v>
      </c>
      <c r="R455" s="65">
        <f t="shared" si="8"/>
        <v>0.5810810811</v>
      </c>
      <c r="S455" s="65">
        <f t="shared" si="9"/>
        <v>0.5546218487</v>
      </c>
      <c r="T455" s="66">
        <f t="shared" si="10"/>
        <v>0.5426829268</v>
      </c>
      <c r="U455" s="23">
        <f t="shared" si="11"/>
        <v>0.6890756303</v>
      </c>
      <c r="V455" s="27">
        <f t="shared" si="12"/>
        <v>0.5407332718</v>
      </c>
      <c r="W455" s="27">
        <f t="shared" si="13"/>
        <v>0.8515933384</v>
      </c>
      <c r="X455" s="27">
        <f t="shared" si="14"/>
        <v>-0.319040227</v>
      </c>
      <c r="Y455" s="27">
        <f t="shared" si="15"/>
        <v>-0.2034776683</v>
      </c>
      <c r="Z455" s="27">
        <f t="shared" si="16"/>
        <v>0.4200500451</v>
      </c>
      <c r="AA455" s="27">
        <f t="shared" si="17"/>
        <v>-0.2134630907</v>
      </c>
      <c r="AB455" s="31">
        <f t="shared" si="18"/>
        <v>1.538963882</v>
      </c>
      <c r="AC455" s="31">
        <f t="shared" si="19"/>
        <v>-0.5456907517</v>
      </c>
      <c r="AD455" s="31">
        <f t="shared" si="20"/>
        <v>-0.6551511007</v>
      </c>
      <c r="AE455" s="31">
        <f t="shared" si="21"/>
        <v>1.309418379</v>
      </c>
      <c r="AF455" s="31">
        <f t="shared" si="22"/>
        <v>-0.6264183739</v>
      </c>
      <c r="AG455" s="23"/>
    </row>
    <row r="456">
      <c r="A456" s="29">
        <v>6552.0</v>
      </c>
      <c r="B456" s="30">
        <v>918.0</v>
      </c>
      <c r="C456" s="14">
        <v>5.0</v>
      </c>
      <c r="D456" s="15">
        <v>18.0</v>
      </c>
      <c r="E456" s="16">
        <v>7.0</v>
      </c>
      <c r="F456" s="17">
        <v>15.0</v>
      </c>
      <c r="G456" s="18">
        <v>73.0</v>
      </c>
      <c r="H456" s="19">
        <v>12.0</v>
      </c>
      <c r="I456" s="20">
        <v>15.0</v>
      </c>
      <c r="J456" s="21">
        <v>21.0</v>
      </c>
      <c r="K456" s="22">
        <v>24.0</v>
      </c>
      <c r="L456" s="75">
        <f t="shared" si="2"/>
        <v>0.6105263158</v>
      </c>
      <c r="M456" s="62">
        <f t="shared" si="3"/>
        <v>70</v>
      </c>
      <c r="N456" s="63">
        <f t="shared" si="4"/>
        <v>73</v>
      </c>
      <c r="O456" s="63">
        <f t="shared" si="5"/>
        <v>47</v>
      </c>
      <c r="P456" s="63">
        <f t="shared" si="6"/>
        <v>27</v>
      </c>
      <c r="Q456" s="63">
        <f t="shared" si="7"/>
        <v>43</v>
      </c>
      <c r="R456" s="65">
        <f t="shared" si="8"/>
        <v>0.3648648649</v>
      </c>
      <c r="S456" s="65">
        <f t="shared" si="9"/>
        <v>0.5263157895</v>
      </c>
      <c r="T456" s="66">
        <f t="shared" si="10"/>
        <v>0.6293103448</v>
      </c>
      <c r="U456" s="23">
        <f t="shared" si="11"/>
        <v>0.6105263158</v>
      </c>
      <c r="V456" s="27">
        <f t="shared" si="12"/>
        <v>0.5957659241</v>
      </c>
      <c r="W456" s="27">
        <f t="shared" si="13"/>
        <v>0.8081308395</v>
      </c>
      <c r="X456" s="27">
        <f t="shared" si="14"/>
        <v>-0.2003275844</v>
      </c>
      <c r="Y456" s="27">
        <f t="shared" si="15"/>
        <v>-0.1832380249</v>
      </c>
      <c r="Z456" s="27">
        <f t="shared" si="16"/>
        <v>0.2502913087</v>
      </c>
      <c r="AA456" s="27">
        <f t="shared" si="17"/>
        <v>-0.08416148896</v>
      </c>
      <c r="AB456" s="31">
        <f t="shared" si="18"/>
        <v>1.599182994</v>
      </c>
      <c r="AC456" s="31">
        <f t="shared" si="19"/>
        <v>-0.4571094114</v>
      </c>
      <c r="AD456" s="31">
        <f t="shared" si="20"/>
        <v>-0.5403939111</v>
      </c>
      <c r="AE456" s="31">
        <f t="shared" si="21"/>
        <v>1.47804828</v>
      </c>
      <c r="AF456" s="31">
        <f t="shared" si="22"/>
        <v>-0.3802181969</v>
      </c>
      <c r="AG456" s="23"/>
    </row>
    <row r="457">
      <c r="A457" s="29">
        <v>6600.0</v>
      </c>
      <c r="B457" s="30">
        <v>1776.0</v>
      </c>
      <c r="C457" s="14">
        <v>9.0</v>
      </c>
      <c r="D457" s="15">
        <v>17.0</v>
      </c>
      <c r="E457" s="16">
        <v>20.0</v>
      </c>
      <c r="F457" s="17">
        <v>13.0</v>
      </c>
      <c r="G457" s="18">
        <v>113.0</v>
      </c>
      <c r="H457" s="19">
        <v>9.0</v>
      </c>
      <c r="I457" s="20">
        <v>18.0</v>
      </c>
      <c r="J457" s="21">
        <v>63.0</v>
      </c>
      <c r="K457" s="22">
        <v>33.0</v>
      </c>
      <c r="L457" s="75">
        <f t="shared" si="2"/>
        <v>0.7254237288</v>
      </c>
      <c r="M457" s="62">
        <f t="shared" si="3"/>
        <v>114</v>
      </c>
      <c r="N457" s="63">
        <f t="shared" si="4"/>
        <v>113</v>
      </c>
      <c r="O457" s="63">
        <f t="shared" si="5"/>
        <v>59</v>
      </c>
      <c r="P457" s="63">
        <f t="shared" si="6"/>
        <v>22</v>
      </c>
      <c r="Q457" s="63">
        <f t="shared" si="7"/>
        <v>101</v>
      </c>
      <c r="R457" s="65">
        <f t="shared" si="8"/>
        <v>0.2716049383</v>
      </c>
      <c r="S457" s="65">
        <f t="shared" si="9"/>
        <v>0.4576271186</v>
      </c>
      <c r="T457" s="66">
        <f t="shared" si="10"/>
        <v>0.5280373832</v>
      </c>
      <c r="U457" s="23">
        <f t="shared" si="11"/>
        <v>0.7254237288</v>
      </c>
      <c r="V457" s="27">
        <f t="shared" si="12"/>
        <v>0.5354436876</v>
      </c>
      <c r="W457" s="27">
        <f t="shared" si="13"/>
        <v>0.7026629164</v>
      </c>
      <c r="X457" s="27">
        <f t="shared" si="14"/>
        <v>-0.1491235973</v>
      </c>
      <c r="Y457" s="27">
        <f t="shared" si="15"/>
        <v>-0.1385307894</v>
      </c>
      <c r="Z457" s="27">
        <f t="shared" si="16"/>
        <v>0.1620006437</v>
      </c>
      <c r="AA457" s="27">
        <f t="shared" si="17"/>
        <v>-0.04663635992</v>
      </c>
      <c r="AB457" s="31">
        <f t="shared" si="18"/>
        <v>1.519264448</v>
      </c>
      <c r="AC457" s="31">
        <f t="shared" si="19"/>
        <v>-0.5763146381</v>
      </c>
      <c r="AD457" s="31">
        <f t="shared" si="20"/>
        <v>-0.6968546274</v>
      </c>
      <c r="AE457" s="31">
        <f t="shared" si="21"/>
        <v>1.24378173</v>
      </c>
      <c r="AF457" s="31">
        <f t="shared" si="22"/>
        <v>-0.7325907447</v>
      </c>
      <c r="AG457" s="23"/>
    </row>
    <row r="458">
      <c r="A458" s="29">
        <v>6609.0</v>
      </c>
      <c r="B458" s="30">
        <v>3046.0</v>
      </c>
      <c r="C458" s="14">
        <v>22.0</v>
      </c>
      <c r="D458" s="15">
        <v>7.0</v>
      </c>
      <c r="E458" s="16">
        <v>21.0</v>
      </c>
      <c r="F458" s="17">
        <v>21.0</v>
      </c>
      <c r="G458" s="18">
        <v>144.0</v>
      </c>
      <c r="H458" s="19">
        <v>15.0</v>
      </c>
      <c r="I458" s="20">
        <v>31.0</v>
      </c>
      <c r="J458" s="21">
        <v>32.0</v>
      </c>
      <c r="K458" s="22">
        <v>20.0</v>
      </c>
      <c r="L458" s="75">
        <f t="shared" si="2"/>
        <v>0.7284345048</v>
      </c>
      <c r="M458" s="62">
        <f t="shared" si="3"/>
        <v>146</v>
      </c>
      <c r="N458" s="63">
        <f t="shared" si="4"/>
        <v>144</v>
      </c>
      <c r="O458" s="63">
        <f t="shared" si="5"/>
        <v>49</v>
      </c>
      <c r="P458" s="63">
        <f t="shared" si="6"/>
        <v>36</v>
      </c>
      <c r="Q458" s="63">
        <f t="shared" si="7"/>
        <v>84</v>
      </c>
      <c r="R458" s="65">
        <f t="shared" si="8"/>
        <v>0.4235294118</v>
      </c>
      <c r="S458" s="65">
        <f t="shared" si="9"/>
        <v>0.5750798722</v>
      </c>
      <c r="T458" s="66">
        <f t="shared" si="10"/>
        <v>0.6315789474</v>
      </c>
      <c r="U458" s="23">
        <f t="shared" si="11"/>
        <v>0.7284345048</v>
      </c>
      <c r="V458" s="27">
        <f t="shared" si="12"/>
        <v>0.6408255237</v>
      </c>
      <c r="W458" s="27">
        <f t="shared" si="13"/>
        <v>0.8830055818</v>
      </c>
      <c r="X458" s="27">
        <f t="shared" si="14"/>
        <v>-0.2325371176</v>
      </c>
      <c r="Y458" s="27">
        <f t="shared" si="15"/>
        <v>-0.2187656539</v>
      </c>
      <c r="Z458" s="27">
        <f t="shared" si="16"/>
        <v>0.3174527315</v>
      </c>
      <c r="AA458" s="27">
        <f t="shared" si="17"/>
        <v>-0.1134008922</v>
      </c>
      <c r="AB458" s="31">
        <f t="shared" si="18"/>
        <v>1.519369826</v>
      </c>
      <c r="AC458" s="31">
        <f t="shared" si="19"/>
        <v>-0.5708781662</v>
      </c>
      <c r="AD458" s="31">
        <f t="shared" si="20"/>
        <v>-0.6894484626</v>
      </c>
      <c r="AE458" s="31">
        <f t="shared" si="21"/>
        <v>1.265405055</v>
      </c>
      <c r="AF458" s="31">
        <f t="shared" si="22"/>
        <v>-0.6837407104</v>
      </c>
      <c r="AG458" s="23"/>
    </row>
    <row r="459">
      <c r="A459" s="29">
        <v>6610.0</v>
      </c>
      <c r="B459" s="30">
        <v>2673.0</v>
      </c>
      <c r="C459" s="14">
        <v>21.0</v>
      </c>
      <c r="D459" s="15">
        <v>27.0</v>
      </c>
      <c r="E459" s="16">
        <v>16.0</v>
      </c>
      <c r="F459" s="17">
        <v>32.0</v>
      </c>
      <c r="G459" s="18">
        <v>142.0</v>
      </c>
      <c r="H459" s="19">
        <v>27.0</v>
      </c>
      <c r="I459" s="20">
        <v>36.0</v>
      </c>
      <c r="J459" s="21">
        <v>123.0</v>
      </c>
      <c r="K459" s="22">
        <v>44.0</v>
      </c>
      <c r="L459" s="75">
        <f t="shared" si="2"/>
        <v>0.6773504274</v>
      </c>
      <c r="M459" s="62">
        <f t="shared" si="3"/>
        <v>142</v>
      </c>
      <c r="N459" s="63">
        <f t="shared" si="4"/>
        <v>142</v>
      </c>
      <c r="O459" s="63">
        <f t="shared" si="5"/>
        <v>92</v>
      </c>
      <c r="P459" s="63">
        <f t="shared" si="6"/>
        <v>59</v>
      </c>
      <c r="Q459" s="63">
        <f t="shared" si="7"/>
        <v>175</v>
      </c>
      <c r="R459" s="65">
        <f t="shared" si="8"/>
        <v>0.3907284768</v>
      </c>
      <c r="S459" s="65">
        <f t="shared" si="9"/>
        <v>0.4294871795</v>
      </c>
      <c r="T459" s="66">
        <f t="shared" si="10"/>
        <v>0.4479495268</v>
      </c>
      <c r="U459" s="23">
        <f t="shared" si="11"/>
        <v>0.6773504274</v>
      </c>
      <c r="V459" s="27">
        <f t="shared" si="12"/>
        <v>0.4501866912</v>
      </c>
      <c r="W459" s="27">
        <f t="shared" si="13"/>
        <v>0.6594554863</v>
      </c>
      <c r="X459" s="27">
        <f t="shared" si="14"/>
        <v>-0.2145278963</v>
      </c>
      <c r="Y459" s="27">
        <f t="shared" si="15"/>
        <v>-0.1220178063</v>
      </c>
      <c r="Z459" s="27">
        <f t="shared" si="16"/>
        <v>0.2187220634</v>
      </c>
      <c r="AA459" s="27">
        <f t="shared" si="17"/>
        <v>-0.09651603009</v>
      </c>
      <c r="AB459" s="31">
        <f t="shared" si="18"/>
        <v>1.530239675</v>
      </c>
      <c r="AC459" s="31">
        <f t="shared" si="19"/>
        <v>-0.5547715961</v>
      </c>
      <c r="AD459" s="31">
        <f t="shared" si="20"/>
        <v>-0.6736175018</v>
      </c>
      <c r="AE459" s="31">
        <f t="shared" si="21"/>
        <v>1.290037511</v>
      </c>
      <c r="AF459" s="31">
        <f t="shared" si="22"/>
        <v>-0.6468461899</v>
      </c>
      <c r="AG459" s="23"/>
    </row>
    <row r="460">
      <c r="A460" s="29">
        <v>6625.0</v>
      </c>
      <c r="B460" s="30">
        <v>1843.0</v>
      </c>
      <c r="C460" s="14">
        <v>22.0</v>
      </c>
      <c r="D460" s="15">
        <v>11.0</v>
      </c>
      <c r="E460" s="16">
        <v>18.0</v>
      </c>
      <c r="F460" s="17">
        <v>39.0</v>
      </c>
      <c r="G460" s="18">
        <v>85.0</v>
      </c>
      <c r="H460" s="19">
        <v>13.0</v>
      </c>
      <c r="I460" s="20">
        <v>41.0</v>
      </c>
      <c r="J460" s="21">
        <v>53.0</v>
      </c>
      <c r="K460" s="22">
        <v>35.0</v>
      </c>
      <c r="L460" s="75">
        <f t="shared" si="2"/>
        <v>0.6214511041</v>
      </c>
      <c r="M460" s="62">
        <f t="shared" si="3"/>
        <v>85</v>
      </c>
      <c r="N460" s="63">
        <f t="shared" si="4"/>
        <v>85</v>
      </c>
      <c r="O460" s="63">
        <f t="shared" si="5"/>
        <v>68</v>
      </c>
      <c r="P460" s="63">
        <f t="shared" si="6"/>
        <v>52</v>
      </c>
      <c r="Q460" s="63">
        <f t="shared" si="7"/>
        <v>112</v>
      </c>
      <c r="R460" s="65">
        <f t="shared" si="8"/>
        <v>0.4333333333</v>
      </c>
      <c r="S460" s="65">
        <f t="shared" si="9"/>
        <v>0.4321766562</v>
      </c>
      <c r="T460" s="66">
        <f t="shared" si="10"/>
        <v>0.4314720812</v>
      </c>
      <c r="U460" s="23">
        <f t="shared" si="11"/>
        <v>0.6214511041</v>
      </c>
      <c r="V460" s="27">
        <f t="shared" si="12"/>
        <v>0.432563953</v>
      </c>
      <c r="W460" s="27">
        <f t="shared" si="13"/>
        <v>0.6635850395</v>
      </c>
      <c r="X460" s="27">
        <f t="shared" si="14"/>
        <v>-0.2379199212</v>
      </c>
      <c r="Y460" s="27">
        <f t="shared" si="15"/>
        <v>-0.1235507579</v>
      </c>
      <c r="Z460" s="27">
        <f t="shared" si="16"/>
        <v>0.2440904164</v>
      </c>
      <c r="AA460" s="27">
        <f t="shared" si="17"/>
        <v>-0.1187116979</v>
      </c>
      <c r="AB460" s="31">
        <f t="shared" si="18"/>
        <v>1.532922147</v>
      </c>
      <c r="AC460" s="31">
        <f t="shared" si="19"/>
        <v>-0.5515656761</v>
      </c>
      <c r="AD460" s="31">
        <f t="shared" si="20"/>
        <v>-0.6673351385</v>
      </c>
      <c r="AE460" s="31">
        <f t="shared" si="21"/>
        <v>1.297538551</v>
      </c>
      <c r="AF460" s="31">
        <f t="shared" si="22"/>
        <v>-0.6380071759</v>
      </c>
      <c r="AG460" s="23"/>
    </row>
    <row r="461">
      <c r="A461" s="29">
        <v>6632.0</v>
      </c>
      <c r="B461" s="30">
        <v>1203.0</v>
      </c>
      <c r="C461" s="14">
        <v>5.0</v>
      </c>
      <c r="D461" s="15">
        <v>9.0</v>
      </c>
      <c r="E461" s="16">
        <v>16.0</v>
      </c>
      <c r="F461" s="17">
        <v>28.0</v>
      </c>
      <c r="G461" s="18">
        <v>75.0</v>
      </c>
      <c r="H461" s="19">
        <v>21.0</v>
      </c>
      <c r="I461" s="20">
        <v>30.0</v>
      </c>
      <c r="J461" s="21">
        <v>38.0</v>
      </c>
      <c r="K461" s="22">
        <v>14.0</v>
      </c>
      <c r="L461" s="75">
        <f t="shared" si="2"/>
        <v>0.6737288136</v>
      </c>
      <c r="M461" s="62">
        <f t="shared" si="3"/>
        <v>74</v>
      </c>
      <c r="N461" s="63">
        <f t="shared" si="4"/>
        <v>75</v>
      </c>
      <c r="O461" s="63">
        <f t="shared" si="5"/>
        <v>28</v>
      </c>
      <c r="P461" s="63">
        <f t="shared" si="6"/>
        <v>49</v>
      </c>
      <c r="Q461" s="63">
        <f t="shared" si="7"/>
        <v>84</v>
      </c>
      <c r="R461" s="65">
        <f t="shared" si="8"/>
        <v>0.6363636364</v>
      </c>
      <c r="S461" s="65">
        <f t="shared" si="9"/>
        <v>0.5254237288</v>
      </c>
      <c r="T461" s="66">
        <f t="shared" si="10"/>
        <v>0.4716981132</v>
      </c>
      <c r="U461" s="23">
        <f t="shared" si="11"/>
        <v>0.6737288136</v>
      </c>
      <c r="V461" s="27">
        <f t="shared" si="12"/>
        <v>0.4596049952</v>
      </c>
      <c r="W461" s="27">
        <f t="shared" si="13"/>
        <v>0.8067611262</v>
      </c>
      <c r="X461" s="27">
        <f t="shared" si="14"/>
        <v>-0.3493928913</v>
      </c>
      <c r="Y461" s="27">
        <f t="shared" si="15"/>
        <v>-0.1826174055</v>
      </c>
      <c r="Z461" s="27">
        <f t="shared" si="16"/>
        <v>0.43579512</v>
      </c>
      <c r="AA461" s="27">
        <f t="shared" si="17"/>
        <v>-0.2560118283</v>
      </c>
      <c r="AB461" s="31">
        <f t="shared" si="18"/>
        <v>1.558464529</v>
      </c>
      <c r="AC461" s="31">
        <f t="shared" si="19"/>
        <v>-0.5300425009</v>
      </c>
      <c r="AD461" s="31">
        <f t="shared" si="20"/>
        <v>-0.6176847501</v>
      </c>
      <c r="AE461" s="31">
        <f t="shared" si="21"/>
        <v>1.339536712</v>
      </c>
      <c r="AF461" s="31">
        <f t="shared" si="22"/>
        <v>-0.6023298766</v>
      </c>
      <c r="AG461" s="23"/>
    </row>
    <row r="462">
      <c r="A462" s="29">
        <v>6648.0</v>
      </c>
      <c r="B462" s="30">
        <v>3398.0</v>
      </c>
      <c r="C462" s="14">
        <v>26.0</v>
      </c>
      <c r="D462" s="15">
        <v>11.0</v>
      </c>
      <c r="E462" s="16">
        <v>28.0</v>
      </c>
      <c r="F462" s="17">
        <v>26.0</v>
      </c>
      <c r="G462" s="18">
        <v>147.0</v>
      </c>
      <c r="H462" s="19">
        <v>44.0</v>
      </c>
      <c r="I462" s="20">
        <v>16.0</v>
      </c>
      <c r="J462" s="21">
        <v>43.0</v>
      </c>
      <c r="K462" s="22">
        <v>24.0</v>
      </c>
      <c r="L462" s="75">
        <f t="shared" si="2"/>
        <v>0.6410958904</v>
      </c>
      <c r="M462" s="62">
        <f t="shared" si="3"/>
        <v>147</v>
      </c>
      <c r="N462" s="63">
        <f t="shared" si="4"/>
        <v>147</v>
      </c>
      <c r="O462" s="63">
        <f t="shared" si="5"/>
        <v>61</v>
      </c>
      <c r="P462" s="63">
        <f t="shared" si="6"/>
        <v>70</v>
      </c>
      <c r="Q462" s="63">
        <f t="shared" si="7"/>
        <v>87</v>
      </c>
      <c r="R462" s="65">
        <f t="shared" si="8"/>
        <v>0.534351145</v>
      </c>
      <c r="S462" s="65">
        <f t="shared" si="9"/>
        <v>0.5945205479</v>
      </c>
      <c r="T462" s="66">
        <f t="shared" si="10"/>
        <v>0.6282051282</v>
      </c>
      <c r="U462" s="23">
        <f t="shared" si="11"/>
        <v>0.6410958904</v>
      </c>
      <c r="V462" s="27">
        <f t="shared" si="12"/>
        <v>0.6242839197</v>
      </c>
      <c r="W462" s="27">
        <f t="shared" si="13"/>
        <v>0.91285574</v>
      </c>
      <c r="X462" s="27">
        <f t="shared" si="14"/>
        <v>-0.2933833438</v>
      </c>
      <c r="Y462" s="27">
        <f t="shared" si="15"/>
        <v>-0.2338064795</v>
      </c>
      <c r="Z462" s="27">
        <f t="shared" si="16"/>
        <v>0.4140577706</v>
      </c>
      <c r="AA462" s="27">
        <f t="shared" si="17"/>
        <v>-0.1805106417</v>
      </c>
      <c r="AB462" s="31">
        <f t="shared" si="18"/>
        <v>1.542044176</v>
      </c>
      <c r="AC462" s="31">
        <f t="shared" si="19"/>
        <v>-0.5417077104</v>
      </c>
      <c r="AD462" s="31">
        <f t="shared" si="20"/>
        <v>-0.6503953202</v>
      </c>
      <c r="AE462" s="31">
        <f t="shared" si="21"/>
        <v>1.315711974</v>
      </c>
      <c r="AF462" s="31">
        <f t="shared" si="22"/>
        <v>-0.6184594415</v>
      </c>
      <c r="AG462" s="23"/>
    </row>
    <row r="463">
      <c r="A463" s="29">
        <v>6652.0</v>
      </c>
      <c r="B463" s="30">
        <v>2057.0</v>
      </c>
      <c r="C463" s="14">
        <v>12.0</v>
      </c>
      <c r="D463" s="15">
        <v>17.0</v>
      </c>
      <c r="E463" s="16">
        <v>19.0</v>
      </c>
      <c r="F463" s="17">
        <v>34.0</v>
      </c>
      <c r="G463" s="18">
        <v>142.0</v>
      </c>
      <c r="H463" s="19">
        <v>25.0</v>
      </c>
      <c r="I463" s="20">
        <v>36.0</v>
      </c>
      <c r="J463" s="21">
        <v>82.0</v>
      </c>
      <c r="K463" s="22">
        <v>16.0</v>
      </c>
      <c r="L463" s="75">
        <f t="shared" si="2"/>
        <v>0.72845953</v>
      </c>
      <c r="M463" s="62">
        <f t="shared" si="3"/>
        <v>141</v>
      </c>
      <c r="N463" s="63">
        <f t="shared" si="4"/>
        <v>142</v>
      </c>
      <c r="O463" s="63">
        <f t="shared" si="5"/>
        <v>45</v>
      </c>
      <c r="P463" s="63">
        <f t="shared" si="6"/>
        <v>59</v>
      </c>
      <c r="Q463" s="63">
        <f t="shared" si="7"/>
        <v>137</v>
      </c>
      <c r="R463" s="65">
        <f t="shared" si="8"/>
        <v>0.5673076923</v>
      </c>
      <c r="S463" s="65">
        <f t="shared" si="9"/>
        <v>0.5248041775</v>
      </c>
      <c r="T463" s="66">
        <f t="shared" si="10"/>
        <v>0.5089605735</v>
      </c>
      <c r="U463" s="23">
        <f t="shared" si="11"/>
        <v>0.72845953</v>
      </c>
      <c r="V463" s="27">
        <f t="shared" si="12"/>
        <v>0.5017982039</v>
      </c>
      <c r="W463" s="27">
        <f t="shared" si="13"/>
        <v>0.8058098371</v>
      </c>
      <c r="X463" s="27">
        <f t="shared" si="14"/>
        <v>-0.3114780033</v>
      </c>
      <c r="Y463" s="27">
        <f t="shared" si="15"/>
        <v>-0.1821869942</v>
      </c>
      <c r="Z463" s="27">
        <f t="shared" si="16"/>
        <v>0.3880460629</v>
      </c>
      <c r="AA463" s="27">
        <f t="shared" si="17"/>
        <v>-0.2034635727</v>
      </c>
      <c r="AB463" s="31">
        <f t="shared" si="18"/>
        <v>1.549096294</v>
      </c>
      <c r="AC463" s="31">
        <f t="shared" si="19"/>
        <v>-0.5364207781</v>
      </c>
      <c r="AD463" s="31">
        <f t="shared" si="20"/>
        <v>-0.6354839524</v>
      </c>
      <c r="AE463" s="31">
        <f t="shared" si="21"/>
        <v>1.327425777</v>
      </c>
      <c r="AF463" s="31">
        <f t="shared" si="22"/>
        <v>-0.6099378949</v>
      </c>
      <c r="AG463" s="23"/>
    </row>
    <row r="464">
      <c r="A464" s="29">
        <v>6656.0</v>
      </c>
      <c r="B464" s="30">
        <v>1361.0</v>
      </c>
      <c r="C464" s="14">
        <v>13.0</v>
      </c>
      <c r="D464" s="15">
        <v>12.0</v>
      </c>
      <c r="E464" s="16">
        <v>8.0</v>
      </c>
      <c r="F464" s="17">
        <v>17.0</v>
      </c>
      <c r="G464" s="18">
        <v>91.0</v>
      </c>
      <c r="H464" s="19">
        <v>12.0</v>
      </c>
      <c r="I464" s="20">
        <v>14.0</v>
      </c>
      <c r="J464" s="21">
        <v>30.0</v>
      </c>
      <c r="K464" s="22">
        <v>20.0</v>
      </c>
      <c r="L464" s="75">
        <f t="shared" si="2"/>
        <v>0.6589861751</v>
      </c>
      <c r="M464" s="62">
        <f t="shared" si="3"/>
        <v>89</v>
      </c>
      <c r="N464" s="63">
        <f t="shared" si="4"/>
        <v>91</v>
      </c>
      <c r="O464" s="63">
        <f t="shared" si="5"/>
        <v>45</v>
      </c>
      <c r="P464" s="63">
        <f t="shared" si="6"/>
        <v>29</v>
      </c>
      <c r="Q464" s="63">
        <f t="shared" si="7"/>
        <v>52</v>
      </c>
      <c r="R464" s="65">
        <f t="shared" si="8"/>
        <v>0.3918918919</v>
      </c>
      <c r="S464" s="65">
        <f t="shared" si="9"/>
        <v>0.5529953917</v>
      </c>
      <c r="T464" s="66">
        <f t="shared" si="10"/>
        <v>0.6363636364</v>
      </c>
      <c r="U464" s="23">
        <f t="shared" si="11"/>
        <v>0.6589861751</v>
      </c>
      <c r="V464" s="27">
        <f t="shared" si="12"/>
        <v>0.6220813609</v>
      </c>
      <c r="W464" s="27">
        <f t="shared" si="13"/>
        <v>0.8490959972</v>
      </c>
      <c r="X464" s="27">
        <f t="shared" si="14"/>
        <v>-0.2151666647</v>
      </c>
      <c r="Y464" s="27">
        <f t="shared" si="15"/>
        <v>-0.2022860007</v>
      </c>
      <c r="Z464" s="27">
        <f t="shared" si="16"/>
        <v>0.2824588041</v>
      </c>
      <c r="AA464" s="27">
        <f t="shared" si="17"/>
        <v>-0.09709164913</v>
      </c>
      <c r="AB464" s="31">
        <f t="shared" si="18"/>
        <v>1.56127571</v>
      </c>
      <c r="AC464" s="31">
        <f t="shared" si="19"/>
        <v>-0.512601545</v>
      </c>
      <c r="AD464" s="31">
        <f t="shared" si="20"/>
        <v>-0.6147852375</v>
      </c>
      <c r="AE464" s="31">
        <f t="shared" si="21"/>
        <v>1.369272487</v>
      </c>
      <c r="AF464" s="31">
        <f t="shared" si="22"/>
        <v>-0.5391963501</v>
      </c>
      <c r="AG464" s="23"/>
    </row>
    <row r="465">
      <c r="A465" s="29">
        <v>6657.0</v>
      </c>
      <c r="B465" s="30">
        <v>1675.0</v>
      </c>
      <c r="C465" s="14">
        <v>8.0</v>
      </c>
      <c r="D465" s="15">
        <v>11.0</v>
      </c>
      <c r="E465" s="16">
        <v>9.0</v>
      </c>
      <c r="F465" s="17">
        <v>25.0</v>
      </c>
      <c r="G465" s="18">
        <v>61.0</v>
      </c>
      <c r="H465" s="19">
        <v>15.0</v>
      </c>
      <c r="I465" s="20">
        <v>10.0</v>
      </c>
      <c r="J465" s="21">
        <v>37.0</v>
      </c>
      <c r="K465" s="22">
        <v>9.0</v>
      </c>
      <c r="L465" s="75">
        <f t="shared" si="2"/>
        <v>0.6324324324</v>
      </c>
      <c r="M465" s="62">
        <f t="shared" si="3"/>
        <v>61</v>
      </c>
      <c r="N465" s="63">
        <f t="shared" si="4"/>
        <v>61</v>
      </c>
      <c r="O465" s="63">
        <f t="shared" si="5"/>
        <v>28</v>
      </c>
      <c r="P465" s="63">
        <f t="shared" si="6"/>
        <v>40</v>
      </c>
      <c r="Q465" s="63">
        <f t="shared" si="7"/>
        <v>56</v>
      </c>
      <c r="R465" s="65">
        <f t="shared" si="8"/>
        <v>0.5882352941</v>
      </c>
      <c r="S465" s="65">
        <f t="shared" si="9"/>
        <v>0.5459459459</v>
      </c>
      <c r="T465" s="66">
        <f t="shared" si="10"/>
        <v>0.5213675214</v>
      </c>
      <c r="U465" s="23">
        <f t="shared" si="11"/>
        <v>0.6324324324</v>
      </c>
      <c r="V465" s="27">
        <f t="shared" si="12"/>
        <v>0.5230313318</v>
      </c>
      <c r="W465" s="27">
        <f t="shared" si="13"/>
        <v>0.8382719356</v>
      </c>
      <c r="X465" s="27">
        <f t="shared" si="14"/>
        <v>-0.3229682188</v>
      </c>
      <c r="Y465" s="27">
        <f t="shared" si="15"/>
        <v>-0.1971614914</v>
      </c>
      <c r="Z465" s="27">
        <f t="shared" si="16"/>
        <v>0.4185699533</v>
      </c>
      <c r="AA465" s="27">
        <f t="shared" si="17"/>
        <v>-0.2187517211</v>
      </c>
      <c r="AB465" s="31">
        <f t="shared" si="18"/>
        <v>1.532401021</v>
      </c>
      <c r="AC465" s="31">
        <f t="shared" si="19"/>
        <v>-0.5518744497</v>
      </c>
      <c r="AD465" s="31">
        <f t="shared" si="20"/>
        <v>-0.6670714591</v>
      </c>
      <c r="AE465" s="31">
        <f t="shared" si="21"/>
        <v>1.29818794</v>
      </c>
      <c r="AF465" s="31">
        <f t="shared" si="22"/>
        <v>-0.6370008861</v>
      </c>
      <c r="AG465" s="23"/>
    </row>
    <row r="466">
      <c r="A466" s="29">
        <v>6658.0</v>
      </c>
      <c r="B466" s="30">
        <v>2677.0</v>
      </c>
      <c r="C466" s="14">
        <v>11.0</v>
      </c>
      <c r="D466" s="15">
        <v>20.0</v>
      </c>
      <c r="E466" s="16">
        <v>21.0</v>
      </c>
      <c r="F466" s="17">
        <v>34.0</v>
      </c>
      <c r="G466" s="18">
        <v>173.0</v>
      </c>
      <c r="H466" s="19">
        <v>19.0</v>
      </c>
      <c r="I466" s="20">
        <v>31.0</v>
      </c>
      <c r="J466" s="21">
        <v>63.0</v>
      </c>
      <c r="K466" s="22">
        <v>24.0</v>
      </c>
      <c r="L466" s="75">
        <f t="shared" si="2"/>
        <v>0.7272727273</v>
      </c>
      <c r="M466" s="62">
        <f t="shared" si="3"/>
        <v>175</v>
      </c>
      <c r="N466" s="63">
        <f t="shared" si="4"/>
        <v>173</v>
      </c>
      <c r="O466" s="63">
        <f t="shared" si="5"/>
        <v>55</v>
      </c>
      <c r="P466" s="63">
        <f t="shared" si="6"/>
        <v>53</v>
      </c>
      <c r="Q466" s="63">
        <f t="shared" si="7"/>
        <v>115</v>
      </c>
      <c r="R466" s="65">
        <f t="shared" si="8"/>
        <v>0.4907407407</v>
      </c>
      <c r="S466" s="65">
        <f t="shared" si="9"/>
        <v>0.5707070707</v>
      </c>
      <c r="T466" s="66">
        <f t="shared" si="10"/>
        <v>0.6006944444</v>
      </c>
      <c r="U466" s="23">
        <f t="shared" si="11"/>
        <v>0.7272727273</v>
      </c>
      <c r="V466" s="27">
        <f t="shared" si="12"/>
        <v>0.6092564124</v>
      </c>
      <c r="W466" s="27">
        <f t="shared" si="13"/>
        <v>0.8762913699</v>
      </c>
      <c r="X466" s="27">
        <f t="shared" si="14"/>
        <v>-0.269439227</v>
      </c>
      <c r="Y466" s="27">
        <f t="shared" si="15"/>
        <v>-0.215451395</v>
      </c>
      <c r="Z466" s="27">
        <f t="shared" si="16"/>
        <v>0.3650334752</v>
      </c>
      <c r="AA466" s="27">
        <f t="shared" si="17"/>
        <v>-0.1522486848</v>
      </c>
      <c r="AB466" s="31">
        <f t="shared" si="18"/>
        <v>1.520446209</v>
      </c>
      <c r="AC466" s="31">
        <f t="shared" si="19"/>
        <v>-0.5664930011</v>
      </c>
      <c r="AD466" s="31">
        <f t="shared" si="20"/>
        <v>-0.6877766373</v>
      </c>
      <c r="AE466" s="31">
        <f t="shared" si="21"/>
        <v>1.272797914</v>
      </c>
      <c r="AF466" s="31">
        <f t="shared" si="22"/>
        <v>-0.6677449107</v>
      </c>
      <c r="AG466" s="23"/>
    </row>
    <row r="467">
      <c r="A467" s="29">
        <v>6666.0</v>
      </c>
      <c r="B467" s="30">
        <v>3147.0</v>
      </c>
      <c r="C467" s="14">
        <v>39.0</v>
      </c>
      <c r="D467" s="15">
        <v>11.0</v>
      </c>
      <c r="E467" s="16">
        <v>37.0</v>
      </c>
      <c r="F467" s="17">
        <v>61.0</v>
      </c>
      <c r="G467" s="18">
        <v>115.0</v>
      </c>
      <c r="H467" s="19">
        <v>34.0</v>
      </c>
      <c r="I467" s="20">
        <v>68.0</v>
      </c>
      <c r="J467" s="21">
        <v>38.0</v>
      </c>
      <c r="K467" s="22">
        <v>32.0</v>
      </c>
      <c r="L467" s="75">
        <f t="shared" si="2"/>
        <v>0.5931034483</v>
      </c>
      <c r="M467" s="62">
        <f t="shared" si="3"/>
        <v>116</v>
      </c>
      <c r="N467" s="63">
        <f t="shared" si="4"/>
        <v>115</v>
      </c>
      <c r="O467" s="63">
        <f t="shared" si="5"/>
        <v>82</v>
      </c>
      <c r="P467" s="63">
        <f t="shared" si="6"/>
        <v>95</v>
      </c>
      <c r="Q467" s="63">
        <f t="shared" si="7"/>
        <v>143</v>
      </c>
      <c r="R467" s="65">
        <f t="shared" si="8"/>
        <v>0.5367231638</v>
      </c>
      <c r="S467" s="65">
        <f t="shared" si="9"/>
        <v>0.4827586207</v>
      </c>
      <c r="T467" s="66">
        <f t="shared" si="10"/>
        <v>0.4457364341</v>
      </c>
      <c r="U467" s="23">
        <f t="shared" si="11"/>
        <v>0.5931034483</v>
      </c>
      <c r="V467" s="27">
        <f t="shared" si="12"/>
        <v>0.4530684064</v>
      </c>
      <c r="W467" s="27">
        <f t="shared" si="13"/>
        <v>0.7412510459</v>
      </c>
      <c r="X467" s="27">
        <f t="shared" si="14"/>
        <v>-0.2946856912</v>
      </c>
      <c r="Y467" s="27">
        <f t="shared" si="15"/>
        <v>-0.1541639678</v>
      </c>
      <c r="Z467" s="27">
        <f t="shared" si="16"/>
        <v>0.3377129406</v>
      </c>
      <c r="AA467" s="27">
        <f t="shared" si="17"/>
        <v>-0.1821167952</v>
      </c>
      <c r="AB467" s="31">
        <f t="shared" si="18"/>
        <v>1.520260938</v>
      </c>
      <c r="AC467" s="31">
        <f t="shared" si="19"/>
        <v>-0.562706594</v>
      </c>
      <c r="AD467" s="31">
        <f t="shared" si="20"/>
        <v>-0.6929494163</v>
      </c>
      <c r="AE467" s="31">
        <f t="shared" si="21"/>
        <v>1.275071812</v>
      </c>
      <c r="AF467" s="31">
        <f t="shared" si="22"/>
        <v>-0.6576443697</v>
      </c>
      <c r="AG467" s="23"/>
    </row>
    <row r="468">
      <c r="A468" s="29">
        <v>6675.0</v>
      </c>
      <c r="B468" s="30">
        <v>1609.0</v>
      </c>
      <c r="C468" s="14">
        <v>24.0</v>
      </c>
      <c r="D468" s="15">
        <v>3.0</v>
      </c>
      <c r="E468" s="16">
        <v>22.0</v>
      </c>
      <c r="F468" s="17">
        <v>33.0</v>
      </c>
      <c r="G468" s="18">
        <v>85.0</v>
      </c>
      <c r="H468" s="19">
        <v>10.0</v>
      </c>
      <c r="I468" s="20">
        <v>37.0</v>
      </c>
      <c r="J468" s="21">
        <v>35.0</v>
      </c>
      <c r="K468" s="22">
        <v>28.0</v>
      </c>
      <c r="L468" s="75">
        <f t="shared" si="2"/>
        <v>0.6462093863</v>
      </c>
      <c r="M468" s="62">
        <f t="shared" si="3"/>
        <v>85</v>
      </c>
      <c r="N468" s="63">
        <f t="shared" si="4"/>
        <v>85</v>
      </c>
      <c r="O468" s="63">
        <f t="shared" si="5"/>
        <v>55</v>
      </c>
      <c r="P468" s="63">
        <f t="shared" si="6"/>
        <v>43</v>
      </c>
      <c r="Q468" s="63">
        <f t="shared" si="7"/>
        <v>94</v>
      </c>
      <c r="R468" s="65">
        <f t="shared" si="8"/>
        <v>0.4387755102</v>
      </c>
      <c r="S468" s="65">
        <f t="shared" si="9"/>
        <v>0.4620938628</v>
      </c>
      <c r="T468" s="66">
        <f t="shared" si="10"/>
        <v>0.4748603352</v>
      </c>
      <c r="U468" s="23">
        <f t="shared" si="11"/>
        <v>0.6462093863</v>
      </c>
      <c r="V468" s="27">
        <f t="shared" si="12"/>
        <v>0.4749889941</v>
      </c>
      <c r="W468" s="27">
        <f t="shared" si="13"/>
        <v>0.7095213724</v>
      </c>
      <c r="X468" s="27">
        <f t="shared" si="14"/>
        <v>-0.2409079265</v>
      </c>
      <c r="Y468" s="27">
        <f t="shared" si="15"/>
        <v>-0.141248292</v>
      </c>
      <c r="Z468" s="27">
        <f t="shared" si="16"/>
        <v>0.2642651572</v>
      </c>
      <c r="AA468" s="27">
        <f t="shared" si="17"/>
        <v>-0.1217121912</v>
      </c>
      <c r="AB468" s="31">
        <f t="shared" si="18"/>
        <v>1.535170169</v>
      </c>
      <c r="AC468" s="31">
        <f t="shared" si="19"/>
        <v>-0.5493391945</v>
      </c>
      <c r="AD468" s="31">
        <f t="shared" si="20"/>
        <v>-0.6620918008</v>
      </c>
      <c r="AE468" s="31">
        <f t="shared" si="21"/>
        <v>1.302734263</v>
      </c>
      <c r="AF468" s="31">
        <f t="shared" si="22"/>
        <v>-0.6328607486</v>
      </c>
      <c r="AG468" s="23"/>
    </row>
    <row r="469">
      <c r="A469" s="29">
        <v>6681.0</v>
      </c>
      <c r="B469" s="30">
        <v>954.0</v>
      </c>
      <c r="C469" s="14">
        <v>8.0</v>
      </c>
      <c r="D469" s="15">
        <v>14.0</v>
      </c>
      <c r="E469" s="16">
        <v>13.0</v>
      </c>
      <c r="F469" s="17">
        <v>36.0</v>
      </c>
      <c r="G469" s="18">
        <v>47.0</v>
      </c>
      <c r="H469" s="19">
        <v>22.0</v>
      </c>
      <c r="I469" s="20">
        <v>28.0</v>
      </c>
      <c r="J469" s="21">
        <v>44.0</v>
      </c>
      <c r="K469" s="22">
        <v>32.0</v>
      </c>
      <c r="L469" s="75">
        <f t="shared" si="2"/>
        <v>0.5409836066</v>
      </c>
      <c r="M469" s="62">
        <f t="shared" si="3"/>
        <v>50</v>
      </c>
      <c r="N469" s="63">
        <f t="shared" si="4"/>
        <v>47</v>
      </c>
      <c r="O469" s="63">
        <f t="shared" si="5"/>
        <v>54</v>
      </c>
      <c r="P469" s="63">
        <f t="shared" si="6"/>
        <v>58</v>
      </c>
      <c r="Q469" s="63">
        <f t="shared" si="7"/>
        <v>85</v>
      </c>
      <c r="R469" s="65">
        <f t="shared" si="8"/>
        <v>0.5178571429</v>
      </c>
      <c r="S469" s="65">
        <f t="shared" si="9"/>
        <v>0.4303278689</v>
      </c>
      <c r="T469" s="66">
        <f t="shared" si="10"/>
        <v>0.3560606061</v>
      </c>
      <c r="U469" s="23">
        <f t="shared" si="11"/>
        <v>0.5409836066</v>
      </c>
      <c r="V469" s="27">
        <f t="shared" si="12"/>
        <v>0.3799086039</v>
      </c>
      <c r="W469" s="27">
        <f t="shared" si="13"/>
        <v>0.6607463216</v>
      </c>
      <c r="X469" s="27">
        <f t="shared" si="14"/>
        <v>-0.2843273784</v>
      </c>
      <c r="Y469" s="27">
        <f t="shared" si="15"/>
        <v>-0.1224959554</v>
      </c>
      <c r="Z469" s="27">
        <f t="shared" si="16"/>
        <v>0.2904536038</v>
      </c>
      <c r="AA469" s="27">
        <f t="shared" si="17"/>
        <v>-0.1695388618</v>
      </c>
      <c r="AB469" s="31">
        <f t="shared" si="18"/>
        <v>1.48003039</v>
      </c>
      <c r="AC469" s="31">
        <f t="shared" si="19"/>
        <v>-0.5950972783</v>
      </c>
      <c r="AD469" s="31">
        <f t="shared" si="20"/>
        <v>-0.7902706217</v>
      </c>
      <c r="AE469" s="31">
        <f t="shared" si="21"/>
        <v>1.196354351</v>
      </c>
      <c r="AF469" s="31">
        <f t="shared" si="22"/>
        <v>-0.7211191344</v>
      </c>
      <c r="AG469" s="23"/>
    </row>
    <row r="470">
      <c r="A470" s="29">
        <v>6693.0</v>
      </c>
      <c r="B470" s="30">
        <v>2717.0</v>
      </c>
      <c r="C470" s="14">
        <v>10.0</v>
      </c>
      <c r="D470" s="15">
        <v>21.0</v>
      </c>
      <c r="E470" s="16">
        <v>18.0</v>
      </c>
      <c r="F470" s="17">
        <v>54.0</v>
      </c>
      <c r="G470" s="18">
        <v>152.0</v>
      </c>
      <c r="H470" s="19">
        <v>39.0</v>
      </c>
      <c r="I470" s="20">
        <v>35.0</v>
      </c>
      <c r="J470" s="21">
        <v>46.0</v>
      </c>
      <c r="K470" s="22">
        <v>19.0</v>
      </c>
      <c r="L470" s="75">
        <f t="shared" si="2"/>
        <v>0.6370558376</v>
      </c>
      <c r="M470" s="62">
        <f t="shared" si="3"/>
        <v>152</v>
      </c>
      <c r="N470" s="63">
        <f t="shared" si="4"/>
        <v>152</v>
      </c>
      <c r="O470" s="63">
        <f t="shared" si="5"/>
        <v>50</v>
      </c>
      <c r="P470" s="63">
        <f t="shared" si="6"/>
        <v>93</v>
      </c>
      <c r="Q470" s="63">
        <f t="shared" si="7"/>
        <v>99</v>
      </c>
      <c r="R470" s="65">
        <f t="shared" si="8"/>
        <v>0.6503496503</v>
      </c>
      <c r="S470" s="65">
        <f t="shared" si="9"/>
        <v>0.6218274112</v>
      </c>
      <c r="T470" s="66">
        <f t="shared" si="10"/>
        <v>0.6055776892</v>
      </c>
      <c r="U470" s="23">
        <f t="shared" si="11"/>
        <v>0.6370558376</v>
      </c>
      <c r="V470" s="27">
        <f t="shared" si="12"/>
        <v>0.6067058506</v>
      </c>
      <c r="W470" s="27">
        <f t="shared" si="13"/>
        <v>0.9547840248</v>
      </c>
      <c r="X470" s="27">
        <f t="shared" si="14"/>
        <v>-0.3570718559</v>
      </c>
      <c r="Y470" s="27">
        <f t="shared" si="15"/>
        <v>-0.2557776124</v>
      </c>
      <c r="Z470" s="27">
        <f t="shared" si="16"/>
        <v>0.5270891777</v>
      </c>
      <c r="AA470" s="27">
        <f t="shared" si="17"/>
        <v>-0.2673887578</v>
      </c>
      <c r="AB470" s="31">
        <f t="shared" si="18"/>
        <v>1.533634327</v>
      </c>
      <c r="AC470" s="31">
        <f t="shared" si="19"/>
        <v>-0.5507806718</v>
      </c>
      <c r="AD470" s="31">
        <f t="shared" si="20"/>
        <v>-0.6644069087</v>
      </c>
      <c r="AE470" s="31">
        <f t="shared" si="21"/>
        <v>1.300579135</v>
      </c>
      <c r="AF470" s="31">
        <f t="shared" si="22"/>
        <v>-0.634859808</v>
      </c>
      <c r="AG470" s="23"/>
    </row>
    <row r="471">
      <c r="A471" s="29">
        <v>6695.0</v>
      </c>
      <c r="B471" s="30">
        <v>3240.0</v>
      </c>
      <c r="C471" s="14">
        <v>19.0</v>
      </c>
      <c r="D471" s="15">
        <v>23.0</v>
      </c>
      <c r="E471" s="16">
        <v>29.0</v>
      </c>
      <c r="F471" s="17">
        <v>68.0</v>
      </c>
      <c r="G471" s="18">
        <v>204.0</v>
      </c>
      <c r="H471" s="19">
        <v>31.0</v>
      </c>
      <c r="I471" s="20">
        <v>35.0</v>
      </c>
      <c r="J471" s="21">
        <v>56.0</v>
      </c>
      <c r="K471" s="22">
        <v>43.0</v>
      </c>
      <c r="L471" s="75">
        <f t="shared" si="2"/>
        <v>0.6377952756</v>
      </c>
      <c r="M471" s="62">
        <f t="shared" si="3"/>
        <v>203</v>
      </c>
      <c r="N471" s="63">
        <f t="shared" si="4"/>
        <v>204</v>
      </c>
      <c r="O471" s="63">
        <f t="shared" si="5"/>
        <v>85</v>
      </c>
      <c r="P471" s="63">
        <f t="shared" si="6"/>
        <v>99</v>
      </c>
      <c r="Q471" s="63">
        <f t="shared" si="7"/>
        <v>120</v>
      </c>
      <c r="R471" s="65">
        <f t="shared" si="8"/>
        <v>0.5380434783</v>
      </c>
      <c r="S471" s="65">
        <f t="shared" si="9"/>
        <v>0.5964566929</v>
      </c>
      <c r="T471" s="66">
        <f t="shared" si="10"/>
        <v>0.6296296296</v>
      </c>
      <c r="U471" s="23">
        <f t="shared" si="11"/>
        <v>0.6377952756</v>
      </c>
      <c r="V471" s="27">
        <f t="shared" si="12"/>
        <v>0.6254197975</v>
      </c>
      <c r="W471" s="27">
        <f t="shared" si="13"/>
        <v>0.9158285911</v>
      </c>
      <c r="X471" s="27">
        <f t="shared" si="14"/>
        <v>-0.2954106045</v>
      </c>
      <c r="Y471" s="27">
        <f t="shared" si="15"/>
        <v>-0.2353318107</v>
      </c>
      <c r="Z471" s="27">
        <f t="shared" si="16"/>
        <v>0.4182766427</v>
      </c>
      <c r="AA471" s="27">
        <f t="shared" si="17"/>
        <v>-0.1830138953</v>
      </c>
      <c r="AB471" s="31">
        <f t="shared" si="18"/>
        <v>1.542506663</v>
      </c>
      <c r="AC471" s="31">
        <f t="shared" si="19"/>
        <v>-0.5412216376</v>
      </c>
      <c r="AD471" s="31">
        <f t="shared" si="20"/>
        <v>-0.6496559409</v>
      </c>
      <c r="AE471" s="31">
        <f t="shared" si="21"/>
        <v>1.316486841</v>
      </c>
      <c r="AF471" s="31">
        <f t="shared" si="22"/>
        <v>-0.6176502767</v>
      </c>
      <c r="AG471" s="23"/>
    </row>
    <row r="472">
      <c r="A472" s="29">
        <v>6704.0</v>
      </c>
      <c r="B472" s="30">
        <v>1247.0</v>
      </c>
      <c r="C472" s="14">
        <v>8.0</v>
      </c>
      <c r="D472" s="15">
        <v>7.0</v>
      </c>
      <c r="E472" s="16">
        <v>15.0</v>
      </c>
      <c r="F472" s="17">
        <v>25.0</v>
      </c>
      <c r="G472" s="18">
        <v>74.0</v>
      </c>
      <c r="H472" s="19">
        <v>13.0</v>
      </c>
      <c r="I472" s="20">
        <v>13.0</v>
      </c>
      <c r="J472" s="21">
        <v>17.0</v>
      </c>
      <c r="K472" s="22">
        <v>10.0</v>
      </c>
      <c r="L472" s="75">
        <f t="shared" si="2"/>
        <v>0.6538461538</v>
      </c>
      <c r="M472" s="62">
        <f t="shared" si="3"/>
        <v>74</v>
      </c>
      <c r="N472" s="63">
        <f t="shared" si="4"/>
        <v>74</v>
      </c>
      <c r="O472" s="63">
        <f t="shared" si="5"/>
        <v>25</v>
      </c>
      <c r="P472" s="63">
        <f t="shared" si="6"/>
        <v>38</v>
      </c>
      <c r="Q472" s="63">
        <f t="shared" si="7"/>
        <v>45</v>
      </c>
      <c r="R472" s="65">
        <f t="shared" si="8"/>
        <v>0.6031746032</v>
      </c>
      <c r="S472" s="65">
        <f t="shared" si="9"/>
        <v>0.6153846154</v>
      </c>
      <c r="T472" s="66">
        <f t="shared" si="10"/>
        <v>0.6218487395</v>
      </c>
      <c r="U472" s="23">
        <f t="shared" si="11"/>
        <v>0.6538461538</v>
      </c>
      <c r="V472" s="27">
        <f t="shared" si="12"/>
        <v>0.6220730384</v>
      </c>
      <c r="W472" s="27">
        <f t="shared" si="13"/>
        <v>0.9448914431</v>
      </c>
      <c r="X472" s="27">
        <f t="shared" si="14"/>
        <v>-0.3311705863</v>
      </c>
      <c r="Y472" s="27">
        <f t="shared" si="15"/>
        <v>-0.2505048123</v>
      </c>
      <c r="Z472" s="27">
        <f t="shared" si="16"/>
        <v>0.483790134</v>
      </c>
      <c r="AA472" s="27">
        <f t="shared" si="17"/>
        <v>-0.2300040142</v>
      </c>
      <c r="AB472" s="31">
        <f t="shared" si="18"/>
        <v>1.535084109</v>
      </c>
      <c r="AC472" s="31">
        <f t="shared" si="19"/>
        <v>-0.549417836</v>
      </c>
      <c r="AD472" s="31">
        <f t="shared" si="20"/>
        <v>-0.6620815594</v>
      </c>
      <c r="AE472" s="31">
        <f t="shared" si="21"/>
        <v>1.302764536</v>
      </c>
      <c r="AF472" s="31">
        <f t="shared" si="22"/>
        <v>-0.6328089854</v>
      </c>
      <c r="AG472" s="23"/>
    </row>
    <row r="473">
      <c r="A473" s="29">
        <v>6706.0</v>
      </c>
      <c r="B473" s="30">
        <v>2091.0</v>
      </c>
      <c r="C473" s="14">
        <v>3.0</v>
      </c>
      <c r="D473" s="15">
        <v>5.0</v>
      </c>
      <c r="E473" s="16">
        <v>6.0</v>
      </c>
      <c r="F473" s="17">
        <v>20.0</v>
      </c>
      <c r="G473" s="18">
        <v>113.0</v>
      </c>
      <c r="H473" s="19">
        <v>16.0</v>
      </c>
      <c r="I473" s="20">
        <v>17.0</v>
      </c>
      <c r="J473" s="21">
        <v>21.0</v>
      </c>
      <c r="K473" s="22">
        <v>21.0</v>
      </c>
      <c r="L473" s="75">
        <f t="shared" si="2"/>
        <v>0.7072072072</v>
      </c>
      <c r="M473" s="62">
        <f t="shared" si="3"/>
        <v>113</v>
      </c>
      <c r="N473" s="63">
        <f t="shared" si="4"/>
        <v>113</v>
      </c>
      <c r="O473" s="63">
        <f t="shared" si="5"/>
        <v>29</v>
      </c>
      <c r="P473" s="63">
        <f t="shared" si="6"/>
        <v>36</v>
      </c>
      <c r="Q473" s="63">
        <f t="shared" si="7"/>
        <v>44</v>
      </c>
      <c r="R473" s="65">
        <f t="shared" si="8"/>
        <v>0.5538461538</v>
      </c>
      <c r="S473" s="65">
        <f t="shared" si="9"/>
        <v>0.6711711712</v>
      </c>
      <c r="T473" s="66">
        <f t="shared" si="10"/>
        <v>0.7197452229</v>
      </c>
      <c r="U473" s="23">
        <f t="shared" si="11"/>
        <v>0.7072072072</v>
      </c>
      <c r="V473" s="27">
        <f t="shared" si="12"/>
        <v>0.7241244265</v>
      </c>
      <c r="W473" s="27">
        <f t="shared" si="13"/>
        <v>1.030548832</v>
      </c>
      <c r="X473" s="27">
        <f t="shared" si="14"/>
        <v>-0.3040869999</v>
      </c>
      <c r="Y473" s="27">
        <f t="shared" si="15"/>
        <v>-0.2979815616</v>
      </c>
      <c r="Z473" s="27">
        <f t="shared" si="16"/>
        <v>0.4844955179</v>
      </c>
      <c r="AA473" s="27">
        <f t="shared" si="17"/>
        <v>-0.1939222358</v>
      </c>
      <c r="AB473" s="31">
        <f t="shared" si="18"/>
        <v>1.528923876</v>
      </c>
      <c r="AC473" s="31">
        <f t="shared" si="19"/>
        <v>-0.5569528674</v>
      </c>
      <c r="AD473" s="31">
        <f t="shared" si="20"/>
        <v>-0.6712106641</v>
      </c>
      <c r="AE473" s="31">
        <f t="shared" si="21"/>
        <v>1.291588071</v>
      </c>
      <c r="AF473" s="31">
        <f t="shared" si="22"/>
        <v>-0.646468813</v>
      </c>
      <c r="AG473" s="23"/>
    </row>
    <row r="474">
      <c r="A474" s="29">
        <v>6707.0</v>
      </c>
      <c r="B474" s="30">
        <v>1803.0</v>
      </c>
      <c r="C474" s="14">
        <v>14.0</v>
      </c>
      <c r="D474" s="15">
        <v>9.0</v>
      </c>
      <c r="E474" s="16">
        <v>11.0</v>
      </c>
      <c r="F474" s="17">
        <v>42.0</v>
      </c>
      <c r="G474" s="18">
        <v>105.0</v>
      </c>
      <c r="H474" s="19">
        <v>11.0</v>
      </c>
      <c r="I474" s="20">
        <v>27.0</v>
      </c>
      <c r="J474" s="21">
        <v>36.0</v>
      </c>
      <c r="K474" s="22">
        <v>29.0</v>
      </c>
      <c r="L474" s="75">
        <f t="shared" si="2"/>
        <v>0.6302816901</v>
      </c>
      <c r="M474" s="62">
        <f t="shared" si="3"/>
        <v>105</v>
      </c>
      <c r="N474" s="63">
        <f t="shared" si="4"/>
        <v>105</v>
      </c>
      <c r="O474" s="63">
        <f t="shared" si="5"/>
        <v>52</v>
      </c>
      <c r="P474" s="63">
        <f t="shared" si="6"/>
        <v>53</v>
      </c>
      <c r="Q474" s="63">
        <f t="shared" si="7"/>
        <v>74</v>
      </c>
      <c r="R474" s="65">
        <f t="shared" si="8"/>
        <v>0.5047619048</v>
      </c>
      <c r="S474" s="65">
        <f t="shared" si="9"/>
        <v>0.5563380282</v>
      </c>
      <c r="T474" s="66">
        <f t="shared" si="10"/>
        <v>0.5865921788</v>
      </c>
      <c r="U474" s="23">
        <f t="shared" si="11"/>
        <v>0.6302816901</v>
      </c>
      <c r="V474" s="27">
        <f t="shared" si="12"/>
        <v>0.5823598053</v>
      </c>
      <c r="W474" s="27">
        <f t="shared" si="13"/>
        <v>0.8542284437</v>
      </c>
      <c r="X474" s="27">
        <f t="shared" si="14"/>
        <v>-0.2771374906</v>
      </c>
      <c r="Y474" s="27">
        <f t="shared" si="15"/>
        <v>-0.204738868</v>
      </c>
      <c r="Z474" s="27">
        <f t="shared" si="16"/>
        <v>0.3660097403</v>
      </c>
      <c r="AA474" s="27">
        <f t="shared" si="17"/>
        <v>-0.1610728943</v>
      </c>
      <c r="AB474" s="31">
        <f t="shared" si="18"/>
        <v>1.543056152</v>
      </c>
      <c r="AC474" s="31">
        <f t="shared" si="19"/>
        <v>-0.5406610812</v>
      </c>
      <c r="AD474" s="31">
        <f t="shared" si="20"/>
        <v>-0.6478149263</v>
      </c>
      <c r="AE474" s="31">
        <f t="shared" si="21"/>
        <v>1.318440391</v>
      </c>
      <c r="AF474" s="31">
        <f t="shared" si="22"/>
        <v>-0.6155808978</v>
      </c>
      <c r="AG474" s="23"/>
    </row>
    <row r="475">
      <c r="A475" s="29">
        <v>6708.0</v>
      </c>
      <c r="B475" s="30">
        <v>2286.0</v>
      </c>
      <c r="C475" s="14">
        <v>16.0</v>
      </c>
      <c r="D475" s="15">
        <v>13.0</v>
      </c>
      <c r="E475" s="16">
        <v>26.0</v>
      </c>
      <c r="F475" s="17">
        <v>39.0</v>
      </c>
      <c r="G475" s="18">
        <v>119.0</v>
      </c>
      <c r="H475" s="19">
        <v>25.0</v>
      </c>
      <c r="I475" s="20">
        <v>29.0</v>
      </c>
      <c r="J475" s="21">
        <v>43.0</v>
      </c>
      <c r="K475" s="22">
        <v>28.0</v>
      </c>
      <c r="L475" s="75">
        <f t="shared" si="2"/>
        <v>0.6420118343</v>
      </c>
      <c r="M475" s="62">
        <f t="shared" si="3"/>
        <v>119</v>
      </c>
      <c r="N475" s="63">
        <f t="shared" si="4"/>
        <v>119</v>
      </c>
      <c r="O475" s="63">
        <f t="shared" si="5"/>
        <v>57</v>
      </c>
      <c r="P475" s="63">
        <f t="shared" si="6"/>
        <v>64</v>
      </c>
      <c r="Q475" s="63">
        <f t="shared" si="7"/>
        <v>98</v>
      </c>
      <c r="R475" s="65">
        <f t="shared" si="8"/>
        <v>0.5289256198</v>
      </c>
      <c r="S475" s="65">
        <f t="shared" si="9"/>
        <v>0.5414201183</v>
      </c>
      <c r="T475" s="66">
        <f t="shared" si="10"/>
        <v>0.5483870968</v>
      </c>
      <c r="U475" s="23">
        <f t="shared" si="11"/>
        <v>0.6420118343</v>
      </c>
      <c r="V475" s="27">
        <f t="shared" si="12"/>
        <v>0.5484663697</v>
      </c>
      <c r="W475" s="27">
        <f t="shared" si="13"/>
        <v>0.83132276</v>
      </c>
      <c r="X475" s="27">
        <f t="shared" si="14"/>
        <v>-0.2904044811</v>
      </c>
      <c r="Y475" s="27">
        <f t="shared" si="15"/>
        <v>-0.1939061497</v>
      </c>
      <c r="Z475" s="27">
        <f t="shared" si="16"/>
        <v>0.373246994</v>
      </c>
      <c r="AA475" s="27">
        <f t="shared" si="17"/>
        <v>-0.1768636277</v>
      </c>
      <c r="AB475" s="31">
        <f t="shared" si="18"/>
        <v>1.535302178</v>
      </c>
      <c r="AC475" s="31">
        <f t="shared" si="19"/>
        <v>-0.5491958474</v>
      </c>
      <c r="AD475" s="31">
        <f t="shared" si="20"/>
        <v>-0.6617597009</v>
      </c>
      <c r="AE475" s="31">
        <f t="shared" si="21"/>
        <v>1.303091996</v>
      </c>
      <c r="AF475" s="31">
        <f t="shared" si="22"/>
        <v>-0.6324758323</v>
      </c>
      <c r="AG475" s="23"/>
    </row>
    <row r="476">
      <c r="A476" s="29">
        <v>6710.0</v>
      </c>
      <c r="B476" s="30">
        <v>2561.0</v>
      </c>
      <c r="C476" s="14">
        <v>1.0</v>
      </c>
      <c r="D476" s="15">
        <v>4.0</v>
      </c>
      <c r="E476" s="16">
        <v>6.0</v>
      </c>
      <c r="F476" s="17">
        <v>15.0</v>
      </c>
      <c r="G476" s="18">
        <v>93.0</v>
      </c>
      <c r="H476" s="19">
        <v>13.0</v>
      </c>
      <c r="I476" s="20">
        <v>11.0</v>
      </c>
      <c r="J476" s="21">
        <v>10.0</v>
      </c>
      <c r="K476" s="22">
        <v>10.0</v>
      </c>
      <c r="L476" s="75">
        <f t="shared" si="2"/>
        <v>0.736196319</v>
      </c>
      <c r="M476" s="62">
        <f t="shared" si="3"/>
        <v>94</v>
      </c>
      <c r="N476" s="63">
        <f t="shared" si="4"/>
        <v>93</v>
      </c>
      <c r="O476" s="63">
        <f t="shared" si="5"/>
        <v>15</v>
      </c>
      <c r="P476" s="63">
        <f t="shared" si="6"/>
        <v>28</v>
      </c>
      <c r="Q476" s="63">
        <f t="shared" si="7"/>
        <v>27</v>
      </c>
      <c r="R476" s="65">
        <f t="shared" si="8"/>
        <v>0.6511627907</v>
      </c>
      <c r="S476" s="65">
        <f t="shared" si="9"/>
        <v>0.7423312883</v>
      </c>
      <c r="T476" s="66">
        <f t="shared" si="10"/>
        <v>0.775</v>
      </c>
      <c r="U476" s="23">
        <f t="shared" si="11"/>
        <v>0.736196319</v>
      </c>
      <c r="V476" s="27">
        <f t="shared" si="12"/>
        <v>0.7848093055</v>
      </c>
      <c r="W476" s="27">
        <f t="shared" si="13"/>
        <v>1.139811534</v>
      </c>
      <c r="X476" s="27">
        <f t="shared" si="14"/>
        <v>-0.3575183073</v>
      </c>
      <c r="Y476" s="27">
        <f t="shared" si="15"/>
        <v>-0.3645174603</v>
      </c>
      <c r="Z476" s="27">
        <f t="shared" si="16"/>
        <v>0.6300204801</v>
      </c>
      <c r="AA476" s="27">
        <f t="shared" si="17"/>
        <v>-0.2680578148</v>
      </c>
      <c r="AB476" s="31">
        <f t="shared" si="18"/>
        <v>1.522234407</v>
      </c>
      <c r="AC476" s="31">
        <f t="shared" si="19"/>
        <v>-0.5641102627</v>
      </c>
      <c r="AD476" s="31">
        <f t="shared" si="20"/>
        <v>-0.6792902016</v>
      </c>
      <c r="AE476" s="31">
        <f t="shared" si="21"/>
        <v>1.283075597</v>
      </c>
      <c r="AF476" s="31">
        <f t="shared" si="22"/>
        <v>-0.6553269204</v>
      </c>
      <c r="AG476" s="23"/>
    </row>
    <row r="477">
      <c r="A477" s="29">
        <v>6713.0</v>
      </c>
      <c r="B477" s="30">
        <v>3045.0</v>
      </c>
      <c r="C477" s="14">
        <v>22.0</v>
      </c>
      <c r="D477" s="15">
        <v>9.0</v>
      </c>
      <c r="E477" s="16">
        <v>20.0</v>
      </c>
      <c r="F477" s="17">
        <v>49.0</v>
      </c>
      <c r="G477" s="18">
        <v>101.0</v>
      </c>
      <c r="H477" s="19">
        <v>38.0</v>
      </c>
      <c r="I477" s="20">
        <v>28.0</v>
      </c>
      <c r="J477" s="21">
        <v>34.0</v>
      </c>
      <c r="K477" s="22">
        <v>30.0</v>
      </c>
      <c r="L477" s="75">
        <f t="shared" si="2"/>
        <v>0.5528700906</v>
      </c>
      <c r="M477" s="62">
        <f t="shared" si="3"/>
        <v>102</v>
      </c>
      <c r="N477" s="63">
        <f t="shared" si="4"/>
        <v>101</v>
      </c>
      <c r="O477" s="63">
        <f t="shared" si="5"/>
        <v>61</v>
      </c>
      <c r="P477" s="63">
        <f t="shared" si="6"/>
        <v>87</v>
      </c>
      <c r="Q477" s="63">
        <f t="shared" si="7"/>
        <v>82</v>
      </c>
      <c r="R477" s="65">
        <f t="shared" si="8"/>
        <v>0.5878378378</v>
      </c>
      <c r="S477" s="65">
        <f t="shared" si="9"/>
        <v>0.5679758308</v>
      </c>
      <c r="T477" s="66">
        <f t="shared" si="10"/>
        <v>0.5519125683</v>
      </c>
      <c r="U477" s="23">
        <f t="shared" si="11"/>
        <v>0.5528700906</v>
      </c>
      <c r="V477" s="27">
        <f t="shared" si="12"/>
        <v>0.5577339671</v>
      </c>
      <c r="W477" s="27">
        <f t="shared" si="13"/>
        <v>0.8720976914</v>
      </c>
      <c r="X477" s="27">
        <f t="shared" si="14"/>
        <v>-0.3227499971</v>
      </c>
      <c r="Y477" s="27">
        <f t="shared" si="15"/>
        <v>-0.2133941527</v>
      </c>
      <c r="Z477" s="27">
        <f t="shared" si="16"/>
        <v>0.4351657618</v>
      </c>
      <c r="AA477" s="27">
        <f t="shared" si="17"/>
        <v>-0.2184562105</v>
      </c>
      <c r="AB477" s="31">
        <f t="shared" si="18"/>
        <v>1.525199217</v>
      </c>
      <c r="AC477" s="31">
        <f t="shared" si="19"/>
        <v>-0.5589490412</v>
      </c>
      <c r="AD477" s="31">
        <f t="shared" si="20"/>
        <v>-0.6795347169</v>
      </c>
      <c r="AE477" s="31">
        <f t="shared" si="21"/>
        <v>1.285933092</v>
      </c>
      <c r="AF477" s="31">
        <f t="shared" si="22"/>
        <v>-0.6490390745</v>
      </c>
      <c r="AG477" s="23"/>
    </row>
    <row r="478">
      <c r="A478" s="29">
        <v>6715.0</v>
      </c>
      <c r="B478" s="30">
        <v>1301.0</v>
      </c>
      <c r="C478" s="14">
        <v>2.0</v>
      </c>
      <c r="D478" s="15">
        <v>9.0</v>
      </c>
      <c r="E478" s="16">
        <v>9.0</v>
      </c>
      <c r="F478" s="17">
        <v>9.0</v>
      </c>
      <c r="G478" s="18">
        <v>44.0</v>
      </c>
      <c r="H478" s="19">
        <v>10.0</v>
      </c>
      <c r="I478" s="20">
        <v>12.0</v>
      </c>
      <c r="J478" s="21">
        <v>18.0</v>
      </c>
      <c r="K478" s="22">
        <v>8.0</v>
      </c>
      <c r="L478" s="75">
        <f t="shared" si="2"/>
        <v>0.6859504132</v>
      </c>
      <c r="M478" s="62">
        <f t="shared" si="3"/>
        <v>44</v>
      </c>
      <c r="N478" s="63">
        <f t="shared" si="4"/>
        <v>44</v>
      </c>
      <c r="O478" s="63">
        <f t="shared" si="5"/>
        <v>19</v>
      </c>
      <c r="P478" s="63">
        <f t="shared" si="6"/>
        <v>19</v>
      </c>
      <c r="Q478" s="63">
        <f t="shared" si="7"/>
        <v>39</v>
      </c>
      <c r="R478" s="65">
        <f t="shared" si="8"/>
        <v>0.5</v>
      </c>
      <c r="S478" s="65">
        <f t="shared" si="9"/>
        <v>0.520661157</v>
      </c>
      <c r="T478" s="66">
        <f t="shared" si="10"/>
        <v>0.5301204819</v>
      </c>
      <c r="U478" s="23">
        <f t="shared" si="11"/>
        <v>0.6859504132</v>
      </c>
      <c r="V478" s="27">
        <f t="shared" si="12"/>
        <v>0.5319331393</v>
      </c>
      <c r="W478" s="27">
        <f t="shared" si="13"/>
        <v>0.799448442</v>
      </c>
      <c r="X478" s="27">
        <f t="shared" si="14"/>
        <v>-0.274522986</v>
      </c>
      <c r="Y478" s="27">
        <f t="shared" si="15"/>
        <v>-0.17932183</v>
      </c>
      <c r="Z478" s="27">
        <f t="shared" si="16"/>
        <v>0.3393067576</v>
      </c>
      <c r="AA478" s="27">
        <f t="shared" si="17"/>
        <v>-0.1580481185</v>
      </c>
      <c r="AB478" s="31">
        <f t="shared" si="18"/>
        <v>1.531967142</v>
      </c>
      <c r="AC478" s="31">
        <f t="shared" si="19"/>
        <v>-0.5526712868</v>
      </c>
      <c r="AD478" s="31">
        <f t="shared" si="20"/>
        <v>-0.6681758704</v>
      </c>
      <c r="AE478" s="31">
        <f t="shared" si="21"/>
        <v>1.296405909</v>
      </c>
      <c r="AF478" s="31">
        <f t="shared" si="22"/>
        <v>-0.6394431036</v>
      </c>
      <c r="AG478" s="23"/>
    </row>
    <row r="479">
      <c r="A479" s="29">
        <v>6717.0</v>
      </c>
      <c r="B479" s="30">
        <v>1986.0</v>
      </c>
      <c r="C479" s="14">
        <v>24.0</v>
      </c>
      <c r="D479" s="15">
        <v>18.0</v>
      </c>
      <c r="E479" s="16">
        <v>25.0</v>
      </c>
      <c r="F479" s="17">
        <v>27.0</v>
      </c>
      <c r="G479" s="18">
        <v>99.0</v>
      </c>
      <c r="H479" s="19">
        <v>19.0</v>
      </c>
      <c r="I479" s="20">
        <v>33.0</v>
      </c>
      <c r="J479" s="21">
        <v>47.0</v>
      </c>
      <c r="K479" s="22">
        <v>30.0</v>
      </c>
      <c r="L479" s="75">
        <f t="shared" si="2"/>
        <v>0.6335403727</v>
      </c>
      <c r="M479" s="62">
        <f t="shared" si="3"/>
        <v>99</v>
      </c>
      <c r="N479" s="63">
        <f t="shared" si="4"/>
        <v>99</v>
      </c>
      <c r="O479" s="63">
        <f t="shared" si="5"/>
        <v>72</v>
      </c>
      <c r="P479" s="63">
        <f t="shared" si="6"/>
        <v>46</v>
      </c>
      <c r="Q479" s="63">
        <f t="shared" si="7"/>
        <v>105</v>
      </c>
      <c r="R479" s="65">
        <f t="shared" si="8"/>
        <v>0.3898305085</v>
      </c>
      <c r="S479" s="65">
        <f t="shared" si="9"/>
        <v>0.450310559</v>
      </c>
      <c r="T479" s="66">
        <f t="shared" si="10"/>
        <v>0.4852941176</v>
      </c>
      <c r="U479" s="23">
        <f t="shared" si="11"/>
        <v>0.6335403727</v>
      </c>
      <c r="V479" s="27">
        <f t="shared" si="12"/>
        <v>0.4810548845</v>
      </c>
      <c r="W479" s="27">
        <f t="shared" si="13"/>
        <v>0.6914287151</v>
      </c>
      <c r="X479" s="27">
        <f t="shared" si="14"/>
        <v>-0.2140348704</v>
      </c>
      <c r="Y479" s="27">
        <f t="shared" si="15"/>
        <v>-0.1341365293</v>
      </c>
      <c r="Z479" s="27">
        <f t="shared" si="16"/>
        <v>0.2287996104</v>
      </c>
      <c r="AA479" s="27">
        <f t="shared" si="17"/>
        <v>-0.09607291547</v>
      </c>
      <c r="AB479" s="31">
        <f t="shared" si="18"/>
        <v>1.544862616</v>
      </c>
      <c r="AC479" s="31">
        <f t="shared" si="19"/>
        <v>-0.5381714174</v>
      </c>
      <c r="AD479" s="31">
        <f t="shared" si="20"/>
        <v>-0.6405836505</v>
      </c>
      <c r="AE479" s="31">
        <f t="shared" si="21"/>
        <v>1.327517826</v>
      </c>
      <c r="AF479" s="31">
        <f t="shared" si="22"/>
        <v>-0.6042968774</v>
      </c>
      <c r="AG479" s="23"/>
    </row>
    <row r="480">
      <c r="A480" s="29">
        <v>6718.0</v>
      </c>
      <c r="B480" s="30">
        <v>3357.0</v>
      </c>
      <c r="C480" s="14">
        <v>13.0</v>
      </c>
      <c r="D480" s="15">
        <v>5.0</v>
      </c>
      <c r="E480" s="16">
        <v>14.0</v>
      </c>
      <c r="F480" s="17">
        <v>32.0</v>
      </c>
      <c r="G480" s="18">
        <v>133.0</v>
      </c>
      <c r="H480" s="19">
        <v>31.0</v>
      </c>
      <c r="I480" s="20">
        <v>30.0</v>
      </c>
      <c r="J480" s="21">
        <v>37.0</v>
      </c>
      <c r="K480" s="22">
        <v>32.0</v>
      </c>
      <c r="L480" s="75">
        <f t="shared" si="2"/>
        <v>0.6544342508</v>
      </c>
      <c r="M480" s="62">
        <f t="shared" si="3"/>
        <v>133</v>
      </c>
      <c r="N480" s="63">
        <f t="shared" si="4"/>
        <v>133</v>
      </c>
      <c r="O480" s="63">
        <f t="shared" si="5"/>
        <v>50</v>
      </c>
      <c r="P480" s="63">
        <f t="shared" si="6"/>
        <v>63</v>
      </c>
      <c r="Q480" s="63">
        <f t="shared" si="7"/>
        <v>81</v>
      </c>
      <c r="R480" s="65">
        <f t="shared" si="8"/>
        <v>0.5575221239</v>
      </c>
      <c r="S480" s="65">
        <f t="shared" si="9"/>
        <v>0.5993883792</v>
      </c>
      <c r="T480" s="66">
        <f t="shared" si="10"/>
        <v>0.6214953271</v>
      </c>
      <c r="U480" s="23">
        <f t="shared" si="11"/>
        <v>0.6544342508</v>
      </c>
      <c r="V480" s="27">
        <f t="shared" si="12"/>
        <v>0.6206895185</v>
      </c>
      <c r="W480" s="27">
        <f t="shared" si="13"/>
        <v>0.9203300447</v>
      </c>
      <c r="X480" s="27">
        <f t="shared" si="14"/>
        <v>-0.3061052764</v>
      </c>
      <c r="Y480" s="27">
        <f t="shared" si="15"/>
        <v>-0.2376508879</v>
      </c>
      <c r="Z480" s="27">
        <f t="shared" si="16"/>
        <v>0.4355497315</v>
      </c>
      <c r="AA480" s="27">
        <f t="shared" si="17"/>
        <v>-0.1965049674</v>
      </c>
      <c r="AB480" s="31">
        <f t="shared" si="18"/>
        <v>1.53679298</v>
      </c>
      <c r="AC480" s="31">
        <f t="shared" si="19"/>
        <v>-0.5476006328</v>
      </c>
      <c r="AD480" s="31">
        <f t="shared" si="20"/>
        <v>-0.6592463425</v>
      </c>
      <c r="AE480" s="31">
        <f t="shared" si="21"/>
        <v>1.305780172</v>
      </c>
      <c r="AF480" s="31">
        <f t="shared" si="22"/>
        <v>-0.6296000402</v>
      </c>
      <c r="AG480" s="23"/>
    </row>
    <row r="481">
      <c r="A481" s="29">
        <v>6719.0</v>
      </c>
      <c r="B481" s="30">
        <v>2026.0</v>
      </c>
      <c r="C481" s="14">
        <v>19.0</v>
      </c>
      <c r="D481" s="15">
        <v>17.0</v>
      </c>
      <c r="E481" s="16">
        <v>14.0</v>
      </c>
      <c r="F481" s="17">
        <v>33.0</v>
      </c>
      <c r="G481" s="18">
        <v>113.0</v>
      </c>
      <c r="H481" s="19">
        <v>18.0</v>
      </c>
      <c r="I481" s="20">
        <v>33.0</v>
      </c>
      <c r="J481" s="21">
        <v>34.0</v>
      </c>
      <c r="K481" s="22">
        <v>12.0</v>
      </c>
      <c r="L481" s="75">
        <f t="shared" si="2"/>
        <v>0.662116041</v>
      </c>
      <c r="M481" s="62">
        <f t="shared" si="3"/>
        <v>113</v>
      </c>
      <c r="N481" s="63">
        <f t="shared" si="4"/>
        <v>113</v>
      </c>
      <c r="O481" s="63">
        <f t="shared" si="5"/>
        <v>48</v>
      </c>
      <c r="P481" s="63">
        <f t="shared" si="6"/>
        <v>51</v>
      </c>
      <c r="Q481" s="63">
        <f t="shared" si="7"/>
        <v>81</v>
      </c>
      <c r="R481" s="65">
        <f t="shared" si="8"/>
        <v>0.5151515152</v>
      </c>
      <c r="S481" s="65">
        <f t="shared" si="9"/>
        <v>0.5597269625</v>
      </c>
      <c r="T481" s="66">
        <f t="shared" si="10"/>
        <v>0.5824742268</v>
      </c>
      <c r="U481" s="23">
        <f t="shared" si="11"/>
        <v>0.662116041</v>
      </c>
      <c r="V481" s="27">
        <f t="shared" si="12"/>
        <v>0.5824670934</v>
      </c>
      <c r="W481" s="27">
        <f t="shared" si="13"/>
        <v>0.8594319781</v>
      </c>
      <c r="X481" s="27">
        <f t="shared" si="14"/>
        <v>-0.2828418644</v>
      </c>
      <c r="Y481" s="27">
        <f t="shared" si="15"/>
        <v>-0.2072407996</v>
      </c>
      <c r="Z481" s="27">
        <f t="shared" si="16"/>
        <v>0.3758188289</v>
      </c>
      <c r="AA481" s="27">
        <f t="shared" si="17"/>
        <v>-0.1677719238</v>
      </c>
      <c r="AB481" s="31">
        <f t="shared" si="18"/>
        <v>1.53546134</v>
      </c>
      <c r="AC481" s="31">
        <f t="shared" si="19"/>
        <v>-0.5490321247</v>
      </c>
      <c r="AD481" s="31">
        <f t="shared" si="20"/>
        <v>-0.6614665008</v>
      </c>
      <c r="AE481" s="31">
        <f t="shared" si="21"/>
        <v>1.303393554</v>
      </c>
      <c r="AF481" s="31">
        <f t="shared" si="22"/>
        <v>-0.632165594</v>
      </c>
      <c r="AG481" s="23"/>
    </row>
    <row r="482">
      <c r="A482" s="29">
        <v>6725.0</v>
      </c>
      <c r="B482" s="30">
        <v>2372.0</v>
      </c>
      <c r="C482" s="14">
        <v>12.0</v>
      </c>
      <c r="D482" s="15">
        <v>11.0</v>
      </c>
      <c r="E482" s="16">
        <v>22.0</v>
      </c>
      <c r="F482" s="17">
        <v>36.0</v>
      </c>
      <c r="G482" s="18">
        <v>123.0</v>
      </c>
      <c r="H482" s="19">
        <v>12.0</v>
      </c>
      <c r="I482" s="20">
        <v>28.0</v>
      </c>
      <c r="J482" s="21">
        <v>37.0</v>
      </c>
      <c r="K482" s="22">
        <v>26.0</v>
      </c>
      <c r="L482" s="75">
        <f t="shared" si="2"/>
        <v>0.6840390879</v>
      </c>
      <c r="M482" s="62">
        <f t="shared" si="3"/>
        <v>123</v>
      </c>
      <c r="N482" s="63">
        <f t="shared" si="4"/>
        <v>123</v>
      </c>
      <c r="O482" s="63">
        <f t="shared" si="5"/>
        <v>49</v>
      </c>
      <c r="P482" s="63">
        <f t="shared" si="6"/>
        <v>48</v>
      </c>
      <c r="Q482" s="63">
        <f t="shared" si="7"/>
        <v>87</v>
      </c>
      <c r="R482" s="65">
        <f t="shared" si="8"/>
        <v>0.4948453608</v>
      </c>
      <c r="S482" s="65">
        <f t="shared" si="9"/>
        <v>0.5570032573</v>
      </c>
      <c r="T482" s="66">
        <f t="shared" si="10"/>
        <v>0.5857142857</v>
      </c>
      <c r="U482" s="23">
        <f t="shared" si="11"/>
        <v>0.6840390879</v>
      </c>
      <c r="V482" s="27">
        <f t="shared" si="12"/>
        <v>0.5878410834</v>
      </c>
      <c r="W482" s="27">
        <f t="shared" si="13"/>
        <v>0.8552498689</v>
      </c>
      <c r="X482" s="27">
        <f t="shared" si="14"/>
        <v>-0.2716928521</v>
      </c>
      <c r="Y482" s="27">
        <f t="shared" si="15"/>
        <v>-0.2052287849</v>
      </c>
      <c r="Z482" s="27">
        <f t="shared" si="16"/>
        <v>0.3592481693</v>
      </c>
      <c r="AA482" s="27">
        <f t="shared" si="17"/>
        <v>-0.154806192</v>
      </c>
      <c r="AB482" s="31">
        <f t="shared" si="18"/>
        <v>1.531630309</v>
      </c>
      <c r="AC482" s="31">
        <f t="shared" si="19"/>
        <v>-0.5533438757</v>
      </c>
      <c r="AD482" s="31">
        <f t="shared" si="20"/>
        <v>-0.6683443213</v>
      </c>
      <c r="AE482" s="31">
        <f t="shared" si="21"/>
        <v>1.295652696</v>
      </c>
      <c r="AF482" s="31">
        <f t="shared" si="22"/>
        <v>-0.640877821</v>
      </c>
      <c r="AG482" s="23"/>
    </row>
    <row r="483">
      <c r="A483" s="29">
        <v>6727.0</v>
      </c>
      <c r="B483" s="30">
        <v>1057.0</v>
      </c>
      <c r="C483" s="14">
        <v>10.0</v>
      </c>
      <c r="D483" s="15">
        <v>21.0</v>
      </c>
      <c r="E483" s="16">
        <v>9.0</v>
      </c>
      <c r="F483" s="17">
        <v>42.0</v>
      </c>
      <c r="G483" s="18">
        <v>138.0</v>
      </c>
      <c r="H483" s="19">
        <v>11.0</v>
      </c>
      <c r="I483" s="20">
        <v>36.0</v>
      </c>
      <c r="J483" s="21">
        <v>79.0</v>
      </c>
      <c r="K483" s="22">
        <v>19.0</v>
      </c>
      <c r="L483" s="75">
        <f t="shared" si="2"/>
        <v>0.7178082192</v>
      </c>
      <c r="M483" s="62">
        <f t="shared" si="3"/>
        <v>138</v>
      </c>
      <c r="N483" s="63">
        <f t="shared" si="4"/>
        <v>138</v>
      </c>
      <c r="O483" s="63">
        <f t="shared" si="5"/>
        <v>50</v>
      </c>
      <c r="P483" s="63">
        <f t="shared" si="6"/>
        <v>53</v>
      </c>
      <c r="Q483" s="63">
        <f t="shared" si="7"/>
        <v>124</v>
      </c>
      <c r="R483" s="65">
        <f t="shared" si="8"/>
        <v>0.5145631068</v>
      </c>
      <c r="S483" s="65">
        <f t="shared" si="9"/>
        <v>0.5232876712</v>
      </c>
      <c r="T483" s="66">
        <f t="shared" si="10"/>
        <v>0.5267175573</v>
      </c>
      <c r="U483" s="23">
        <f t="shared" si="11"/>
        <v>0.7178082192</v>
      </c>
      <c r="V483" s="27">
        <f t="shared" si="12"/>
        <v>0.5284599027</v>
      </c>
      <c r="W483" s="27">
        <f t="shared" si="13"/>
        <v>0.8034813196</v>
      </c>
      <c r="X483" s="27">
        <f t="shared" si="14"/>
        <v>-0.2825188011</v>
      </c>
      <c r="Y483" s="27">
        <f t="shared" si="15"/>
        <v>-0.1811355981</v>
      </c>
      <c r="Z483" s="27">
        <f t="shared" si="16"/>
        <v>0.3509509912</v>
      </c>
      <c r="AA483" s="27">
        <f t="shared" si="17"/>
        <v>-0.167388883</v>
      </c>
      <c r="AB483" s="31">
        <f t="shared" si="18"/>
        <v>1.532118982</v>
      </c>
      <c r="AC483" s="31">
        <f t="shared" si="19"/>
        <v>-0.5524320396</v>
      </c>
      <c r="AD483" s="31">
        <f t="shared" si="20"/>
        <v>-0.6678521431</v>
      </c>
      <c r="AE483" s="31">
        <f t="shared" si="21"/>
        <v>1.296898058</v>
      </c>
      <c r="AF483" s="31">
        <f t="shared" si="22"/>
        <v>-0.638772945</v>
      </c>
      <c r="AG483" s="23"/>
    </row>
    <row r="484">
      <c r="A484" s="29">
        <v>6728.0</v>
      </c>
      <c r="B484" s="30">
        <v>2521.0</v>
      </c>
      <c r="C484" s="14">
        <v>39.0</v>
      </c>
      <c r="D484" s="15">
        <v>23.0</v>
      </c>
      <c r="E484" s="16">
        <v>27.0</v>
      </c>
      <c r="F484" s="17">
        <v>46.0</v>
      </c>
      <c r="G484" s="18">
        <v>198.0</v>
      </c>
      <c r="H484" s="19">
        <v>31.0</v>
      </c>
      <c r="I484" s="20">
        <v>91.0</v>
      </c>
      <c r="J484" s="21">
        <v>154.0</v>
      </c>
      <c r="K484" s="22">
        <v>74.0</v>
      </c>
      <c r="L484" s="75">
        <f t="shared" si="2"/>
        <v>0.6881405564</v>
      </c>
      <c r="M484" s="62">
        <f t="shared" si="3"/>
        <v>199</v>
      </c>
      <c r="N484" s="63">
        <f t="shared" si="4"/>
        <v>198</v>
      </c>
      <c r="O484" s="63">
        <f t="shared" si="5"/>
        <v>136</v>
      </c>
      <c r="P484" s="63">
        <f t="shared" si="6"/>
        <v>77</v>
      </c>
      <c r="Q484" s="63">
        <f t="shared" si="7"/>
        <v>272</v>
      </c>
      <c r="R484" s="65">
        <f t="shared" si="8"/>
        <v>0.3615023474</v>
      </c>
      <c r="S484" s="65">
        <f t="shared" si="9"/>
        <v>0.4026354319</v>
      </c>
      <c r="T484" s="66">
        <f t="shared" si="10"/>
        <v>0.4212765957</v>
      </c>
      <c r="U484" s="23">
        <f t="shared" si="11"/>
        <v>0.6881405564</v>
      </c>
      <c r="V484" s="27">
        <f t="shared" si="12"/>
        <v>0.4246706345</v>
      </c>
      <c r="W484" s="27">
        <f t="shared" si="13"/>
        <v>0.6182260082</v>
      </c>
      <c r="X484" s="27">
        <f t="shared" si="14"/>
        <v>-0.1984814077</v>
      </c>
      <c r="Y484" s="27">
        <f t="shared" si="15"/>
        <v>-0.1072375255</v>
      </c>
      <c r="Z484" s="27">
        <f t="shared" si="16"/>
        <v>0.1897100933</v>
      </c>
      <c r="AA484" s="27">
        <f t="shared" si="17"/>
        <v>-0.08261740789</v>
      </c>
      <c r="AB484" s="31">
        <f t="shared" si="18"/>
        <v>1.527019037</v>
      </c>
      <c r="AC484" s="31">
        <f t="shared" si="19"/>
        <v>-0.5584346767</v>
      </c>
      <c r="AD484" s="31">
        <f t="shared" si="20"/>
        <v>-0.6824252271</v>
      </c>
      <c r="AE484" s="31">
        <f t="shared" si="21"/>
        <v>1.280050687</v>
      </c>
      <c r="AF484" s="31">
        <f t="shared" si="22"/>
        <v>-0.6581638259</v>
      </c>
      <c r="AG484" s="23"/>
    </row>
    <row r="485">
      <c r="A485" s="29">
        <v>6731.0</v>
      </c>
      <c r="B485" s="30">
        <v>2964.0</v>
      </c>
      <c r="C485" s="14">
        <v>36.0</v>
      </c>
      <c r="D485" s="15">
        <v>6.0</v>
      </c>
      <c r="E485" s="16">
        <v>37.0</v>
      </c>
      <c r="F485" s="17">
        <v>50.0</v>
      </c>
      <c r="G485" s="18">
        <v>101.0</v>
      </c>
      <c r="H485" s="19">
        <v>29.0</v>
      </c>
      <c r="I485" s="20">
        <v>49.0</v>
      </c>
      <c r="J485" s="21">
        <v>44.0</v>
      </c>
      <c r="K485" s="22">
        <v>44.0</v>
      </c>
      <c r="L485" s="75">
        <f t="shared" si="2"/>
        <v>0.5833333333</v>
      </c>
      <c r="M485" s="62">
        <f t="shared" si="3"/>
        <v>102</v>
      </c>
      <c r="N485" s="63">
        <f t="shared" si="4"/>
        <v>101</v>
      </c>
      <c r="O485" s="63">
        <f t="shared" si="5"/>
        <v>86</v>
      </c>
      <c r="P485" s="63">
        <f t="shared" si="6"/>
        <v>79</v>
      </c>
      <c r="Q485" s="63">
        <f t="shared" si="7"/>
        <v>130</v>
      </c>
      <c r="R485" s="65">
        <f t="shared" si="8"/>
        <v>0.4787878788</v>
      </c>
      <c r="S485" s="65">
        <f t="shared" si="9"/>
        <v>0.4545454545</v>
      </c>
      <c r="T485" s="66">
        <f t="shared" si="10"/>
        <v>0.4372294372</v>
      </c>
      <c r="U485" s="23">
        <f t="shared" si="11"/>
        <v>0.5833333333</v>
      </c>
      <c r="V485" s="27">
        <f t="shared" si="12"/>
        <v>0.4421849962</v>
      </c>
      <c r="W485" s="27">
        <f t="shared" si="13"/>
        <v>0.6979311795</v>
      </c>
      <c r="X485" s="27">
        <f t="shared" si="14"/>
        <v>-0.2628765563</v>
      </c>
      <c r="Y485" s="27">
        <f t="shared" si="15"/>
        <v>-0.1366713368</v>
      </c>
      <c r="Z485" s="27">
        <f t="shared" si="16"/>
        <v>0.2836532683</v>
      </c>
      <c r="AA485" s="27">
        <f t="shared" si="17"/>
        <v>-0.1449224327</v>
      </c>
      <c r="AB485" s="31">
        <f t="shared" si="18"/>
        <v>1.524546365</v>
      </c>
      <c r="AC485" s="31">
        <f t="shared" si="19"/>
        <v>-0.5593961901</v>
      </c>
      <c r="AD485" s="31">
        <f t="shared" si="20"/>
        <v>-0.6854741755</v>
      </c>
      <c r="AE485" s="31">
        <f t="shared" si="21"/>
        <v>1.280598335</v>
      </c>
      <c r="AF485" s="31">
        <f t="shared" si="22"/>
        <v>-0.6538100182</v>
      </c>
      <c r="AG485" s="23"/>
    </row>
    <row r="486">
      <c r="A486" s="29">
        <v>6734.0</v>
      </c>
      <c r="B486" s="30">
        <v>818.0</v>
      </c>
      <c r="C486" s="14">
        <v>6.0</v>
      </c>
      <c r="D486" s="15">
        <v>8.0</v>
      </c>
      <c r="E486" s="16">
        <v>16.0</v>
      </c>
      <c r="F486" s="17">
        <v>12.0</v>
      </c>
      <c r="G486" s="18">
        <v>52.0</v>
      </c>
      <c r="H486" s="19">
        <v>6.0</v>
      </c>
      <c r="I486" s="20">
        <v>8.0</v>
      </c>
      <c r="J486" s="21">
        <v>30.0</v>
      </c>
      <c r="K486" s="22">
        <v>11.0</v>
      </c>
      <c r="L486" s="75">
        <f t="shared" si="2"/>
        <v>0.711409396</v>
      </c>
      <c r="M486" s="62">
        <f t="shared" si="3"/>
        <v>52</v>
      </c>
      <c r="N486" s="63">
        <f t="shared" si="4"/>
        <v>52</v>
      </c>
      <c r="O486" s="63">
        <f t="shared" si="5"/>
        <v>25</v>
      </c>
      <c r="P486" s="63">
        <f t="shared" si="6"/>
        <v>18</v>
      </c>
      <c r="Q486" s="63">
        <f t="shared" si="7"/>
        <v>54</v>
      </c>
      <c r="R486" s="65">
        <f t="shared" si="8"/>
        <v>0.4186046512</v>
      </c>
      <c r="S486" s="65">
        <f t="shared" si="9"/>
        <v>0.4697986577</v>
      </c>
      <c r="T486" s="66">
        <f t="shared" si="10"/>
        <v>0.4905660377</v>
      </c>
      <c r="U486" s="23">
        <f t="shared" si="11"/>
        <v>0.711409396</v>
      </c>
      <c r="V486" s="27">
        <f t="shared" si="12"/>
        <v>0.4961329437</v>
      </c>
      <c r="W486" s="27">
        <f t="shared" si="13"/>
        <v>0.7213516889</v>
      </c>
      <c r="X486" s="27">
        <f t="shared" si="14"/>
        <v>-0.2298331976</v>
      </c>
      <c r="Y486" s="27">
        <f t="shared" si="15"/>
        <v>-0.1459978119</v>
      </c>
      <c r="Z486" s="27">
        <f t="shared" si="16"/>
        <v>0.256320385</v>
      </c>
      <c r="AA486" s="27">
        <f t="shared" si="17"/>
        <v>-0.1107789949</v>
      </c>
      <c r="AB486" s="31">
        <f t="shared" si="18"/>
        <v>1.523599038</v>
      </c>
      <c r="AC486" s="31">
        <f t="shared" si="19"/>
        <v>-0.5623446918</v>
      </c>
      <c r="AD486" s="31">
        <f t="shared" si="20"/>
        <v>-0.6867118984</v>
      </c>
      <c r="AE486" s="31">
        <f t="shared" si="21"/>
        <v>1.27506154</v>
      </c>
      <c r="AF486" s="31">
        <f t="shared" si="22"/>
        <v>-0.6639616379</v>
      </c>
      <c r="AG486" s="23"/>
    </row>
    <row r="487">
      <c r="A487" s="29">
        <v>6735.0</v>
      </c>
      <c r="B487" s="30">
        <v>2985.0</v>
      </c>
      <c r="C487" s="14">
        <v>12.0</v>
      </c>
      <c r="D487" s="15">
        <v>26.0</v>
      </c>
      <c r="E487" s="16">
        <v>35.0</v>
      </c>
      <c r="F487" s="17">
        <v>50.0</v>
      </c>
      <c r="G487" s="18">
        <v>137.0</v>
      </c>
      <c r="H487" s="19">
        <v>19.0</v>
      </c>
      <c r="I487" s="20">
        <v>34.0</v>
      </c>
      <c r="J487" s="21">
        <v>99.0</v>
      </c>
      <c r="K487" s="22">
        <v>34.0</v>
      </c>
      <c r="L487" s="75">
        <f t="shared" si="2"/>
        <v>0.6838565022</v>
      </c>
      <c r="M487" s="62">
        <f t="shared" si="3"/>
        <v>137</v>
      </c>
      <c r="N487" s="63">
        <f t="shared" si="4"/>
        <v>137</v>
      </c>
      <c r="O487" s="63">
        <f t="shared" si="5"/>
        <v>72</v>
      </c>
      <c r="P487" s="63">
        <f t="shared" si="6"/>
        <v>69</v>
      </c>
      <c r="Q487" s="63">
        <f t="shared" si="7"/>
        <v>168</v>
      </c>
      <c r="R487" s="65">
        <f t="shared" si="8"/>
        <v>0.4893617021</v>
      </c>
      <c r="S487" s="65">
        <f t="shared" si="9"/>
        <v>0.4618834081</v>
      </c>
      <c r="T487" s="66">
        <f t="shared" si="10"/>
        <v>0.4491803279</v>
      </c>
      <c r="U487" s="23">
        <f t="shared" si="11"/>
        <v>0.6838565022</v>
      </c>
      <c r="V487" s="27">
        <f t="shared" si="12"/>
        <v>0.4476710695</v>
      </c>
      <c r="W487" s="27">
        <f t="shared" si="13"/>
        <v>0.70919823</v>
      </c>
      <c r="X487" s="27">
        <f t="shared" si="14"/>
        <v>-0.2686820714</v>
      </c>
      <c r="Y487" s="27">
        <f t="shared" si="15"/>
        <v>-0.1411196619</v>
      </c>
      <c r="Z487" s="27">
        <f t="shared" si="16"/>
        <v>0.2945979127</v>
      </c>
      <c r="AA487" s="27">
        <f t="shared" si="17"/>
        <v>-0.151394214</v>
      </c>
      <c r="AB487" s="31">
        <f t="shared" si="18"/>
        <v>1.538716213</v>
      </c>
      <c r="AC487" s="31">
        <f t="shared" si="19"/>
        <v>-0.5459618354</v>
      </c>
      <c r="AD487" s="31">
        <f t="shared" si="20"/>
        <v>-0.6544147193</v>
      </c>
      <c r="AE487" s="31">
        <f t="shared" si="21"/>
        <v>1.310046121</v>
      </c>
      <c r="AF487" s="31">
        <f t="shared" si="22"/>
        <v>-0.6258901079</v>
      </c>
      <c r="AG487" s="23"/>
    </row>
    <row r="488">
      <c r="A488" s="29">
        <v>6736.0</v>
      </c>
      <c r="B488" s="30">
        <v>969.0</v>
      </c>
      <c r="C488" s="14">
        <v>6.0</v>
      </c>
      <c r="D488" s="15">
        <v>12.0</v>
      </c>
      <c r="E488" s="16">
        <v>8.0</v>
      </c>
      <c r="F488" s="17">
        <v>12.0</v>
      </c>
      <c r="G488" s="18">
        <v>53.0</v>
      </c>
      <c r="H488" s="19">
        <v>15.0</v>
      </c>
      <c r="I488" s="20">
        <v>14.0</v>
      </c>
      <c r="J488" s="21">
        <v>10.0</v>
      </c>
      <c r="K488" s="22">
        <v>8.0</v>
      </c>
      <c r="L488" s="75">
        <f t="shared" si="2"/>
        <v>0.615942029</v>
      </c>
      <c r="M488" s="62">
        <f t="shared" si="3"/>
        <v>53</v>
      </c>
      <c r="N488" s="63">
        <f t="shared" si="4"/>
        <v>53</v>
      </c>
      <c r="O488" s="63">
        <f t="shared" si="5"/>
        <v>26</v>
      </c>
      <c r="P488" s="63">
        <f t="shared" si="6"/>
        <v>27</v>
      </c>
      <c r="Q488" s="63">
        <f t="shared" si="7"/>
        <v>32</v>
      </c>
      <c r="R488" s="65">
        <f t="shared" si="8"/>
        <v>0.5094339623</v>
      </c>
      <c r="S488" s="65">
        <f t="shared" si="9"/>
        <v>0.5797101449</v>
      </c>
      <c r="T488" s="66">
        <f t="shared" si="10"/>
        <v>0.6235294118</v>
      </c>
      <c r="U488" s="23">
        <f t="shared" si="11"/>
        <v>0.615942029</v>
      </c>
      <c r="V488" s="27">
        <f t="shared" si="12"/>
        <v>0.6140283801</v>
      </c>
      <c r="W488" s="27">
        <f t="shared" si="13"/>
        <v>0.8901151275</v>
      </c>
      <c r="X488" s="27">
        <f t="shared" si="14"/>
        <v>-0.279702665</v>
      </c>
      <c r="Y488" s="27">
        <f t="shared" si="15"/>
        <v>-0.2223026322</v>
      </c>
      <c r="Z488" s="27">
        <f t="shared" si="16"/>
        <v>0.384916139</v>
      </c>
      <c r="AA488" s="27">
        <f t="shared" si="17"/>
        <v>-0.1640684633</v>
      </c>
      <c r="AB488" s="31">
        <f t="shared" si="18"/>
        <v>1.551837875</v>
      </c>
      <c r="AC488" s="31">
        <f t="shared" si="19"/>
        <v>-0.5303957988</v>
      </c>
      <c r="AD488" s="31">
        <f t="shared" si="20"/>
        <v>-0.6332177627</v>
      </c>
      <c r="AE488" s="31">
        <f t="shared" si="21"/>
        <v>1.335540364</v>
      </c>
      <c r="AF488" s="31">
        <f t="shared" si="22"/>
        <v>-0.5955828747</v>
      </c>
      <c r="AG488" s="23"/>
    </row>
    <row r="489">
      <c r="A489" s="29">
        <v>6738.0</v>
      </c>
      <c r="B489" s="30">
        <v>2930.0</v>
      </c>
      <c r="C489" s="14">
        <v>21.0</v>
      </c>
      <c r="D489" s="15">
        <v>11.0</v>
      </c>
      <c r="E489" s="16">
        <v>30.0</v>
      </c>
      <c r="F489" s="17">
        <v>46.0</v>
      </c>
      <c r="G489" s="18">
        <v>151.0</v>
      </c>
      <c r="H489" s="19">
        <v>29.0</v>
      </c>
      <c r="I489" s="20">
        <v>41.0</v>
      </c>
      <c r="J489" s="21">
        <v>43.0</v>
      </c>
      <c r="K489" s="22">
        <v>28.0</v>
      </c>
      <c r="L489" s="75">
        <f t="shared" si="2"/>
        <v>0.6625</v>
      </c>
      <c r="M489" s="62">
        <f t="shared" si="3"/>
        <v>151</v>
      </c>
      <c r="N489" s="63">
        <f t="shared" si="4"/>
        <v>151</v>
      </c>
      <c r="O489" s="63">
        <f t="shared" si="5"/>
        <v>60</v>
      </c>
      <c r="P489" s="63">
        <f t="shared" si="6"/>
        <v>75</v>
      </c>
      <c r="Q489" s="63">
        <f t="shared" si="7"/>
        <v>114</v>
      </c>
      <c r="R489" s="65">
        <f t="shared" si="8"/>
        <v>0.5555555556</v>
      </c>
      <c r="S489" s="65">
        <f t="shared" si="9"/>
        <v>0.565</v>
      </c>
      <c r="T489" s="66">
        <f t="shared" si="10"/>
        <v>0.5698113208</v>
      </c>
      <c r="U489" s="23">
        <f t="shared" si="11"/>
        <v>0.6625</v>
      </c>
      <c r="V489" s="27">
        <f t="shared" si="12"/>
        <v>0.5704017333</v>
      </c>
      <c r="W489" s="27">
        <f t="shared" si="13"/>
        <v>0.8675284562</v>
      </c>
      <c r="X489" s="27">
        <f t="shared" si="14"/>
        <v>-0.30502554</v>
      </c>
      <c r="Y489" s="27">
        <f t="shared" si="15"/>
        <v>-0.2111639122</v>
      </c>
      <c r="Z489" s="27">
        <f t="shared" si="16"/>
        <v>0.4091129892</v>
      </c>
      <c r="AA489" s="27">
        <f t="shared" si="17"/>
        <v>-0.195121134</v>
      </c>
      <c r="AB489" s="31">
        <f t="shared" si="18"/>
        <v>1.534403617</v>
      </c>
      <c r="AC489" s="31">
        <f t="shared" si="19"/>
        <v>-0.5501087146</v>
      </c>
      <c r="AD489" s="31">
        <f t="shared" si="20"/>
        <v>-0.6633387886</v>
      </c>
      <c r="AE489" s="31">
        <f t="shared" si="21"/>
        <v>1.301487855</v>
      </c>
      <c r="AF489" s="31">
        <f t="shared" si="22"/>
        <v>-0.6341054107</v>
      </c>
      <c r="AG489" s="23"/>
    </row>
    <row r="490">
      <c r="A490" s="29">
        <v>6741.0</v>
      </c>
      <c r="B490" s="30">
        <v>2371.0</v>
      </c>
      <c r="C490" s="14">
        <v>29.0</v>
      </c>
      <c r="D490" s="15">
        <v>25.0</v>
      </c>
      <c r="E490" s="16">
        <v>29.0</v>
      </c>
      <c r="F490" s="17">
        <v>61.0</v>
      </c>
      <c r="G490" s="18">
        <v>172.0</v>
      </c>
      <c r="H490" s="19">
        <v>32.0</v>
      </c>
      <c r="I490" s="20">
        <v>91.0</v>
      </c>
      <c r="J490" s="21">
        <v>102.0</v>
      </c>
      <c r="K490" s="22">
        <v>48.0</v>
      </c>
      <c r="L490" s="75">
        <f t="shared" si="2"/>
        <v>0.6689303905</v>
      </c>
      <c r="M490" s="62">
        <f t="shared" si="3"/>
        <v>172</v>
      </c>
      <c r="N490" s="63">
        <f t="shared" si="4"/>
        <v>172</v>
      </c>
      <c r="O490" s="63">
        <f t="shared" si="5"/>
        <v>102</v>
      </c>
      <c r="P490" s="63">
        <f t="shared" si="6"/>
        <v>93</v>
      </c>
      <c r="Q490" s="63">
        <f t="shared" si="7"/>
        <v>222</v>
      </c>
      <c r="R490" s="65">
        <f t="shared" si="8"/>
        <v>0.4769230769</v>
      </c>
      <c r="S490" s="65">
        <f t="shared" si="9"/>
        <v>0.4499151104</v>
      </c>
      <c r="T490" s="66">
        <f t="shared" si="10"/>
        <v>0.4365482234</v>
      </c>
      <c r="U490" s="23">
        <f t="shared" si="11"/>
        <v>0.6689303905</v>
      </c>
      <c r="V490" s="27">
        <f t="shared" si="12"/>
        <v>0.4360131598</v>
      </c>
      <c r="W490" s="27">
        <f t="shared" si="13"/>
        <v>0.6908215241</v>
      </c>
      <c r="X490" s="27">
        <f t="shared" si="14"/>
        <v>-0.2618526943</v>
      </c>
      <c r="Y490" s="27">
        <f t="shared" si="15"/>
        <v>-0.1339010437</v>
      </c>
      <c r="Z490" s="27">
        <f t="shared" si="16"/>
        <v>0.2796702316</v>
      </c>
      <c r="AA490" s="27">
        <f t="shared" si="17"/>
        <v>-0.143795732</v>
      </c>
      <c r="AB490" s="31">
        <f t="shared" si="18"/>
        <v>1.53663785</v>
      </c>
      <c r="AC490" s="31">
        <f t="shared" si="19"/>
        <v>-0.5479240645</v>
      </c>
      <c r="AD490" s="31">
        <f t="shared" si="20"/>
        <v>-0.6588459836</v>
      </c>
      <c r="AE490" s="31">
        <f t="shared" si="21"/>
        <v>1.305862413</v>
      </c>
      <c r="AF490" s="31">
        <f t="shared" si="22"/>
        <v>-0.6298400873</v>
      </c>
      <c r="AG490" s="23"/>
    </row>
    <row r="491">
      <c r="A491" s="29">
        <v>6742.0</v>
      </c>
      <c r="B491" s="30">
        <v>1281.0</v>
      </c>
      <c r="C491" s="14">
        <v>26.0</v>
      </c>
      <c r="D491" s="15">
        <v>19.0</v>
      </c>
      <c r="E491" s="16">
        <v>17.0</v>
      </c>
      <c r="F491" s="17">
        <v>94.0</v>
      </c>
      <c r="G491" s="18">
        <v>128.0</v>
      </c>
      <c r="H491" s="19">
        <v>27.0</v>
      </c>
      <c r="I491" s="20">
        <v>42.0</v>
      </c>
      <c r="J491" s="21">
        <v>81.0</v>
      </c>
      <c r="K491" s="22">
        <v>39.0</v>
      </c>
      <c r="L491" s="75">
        <f t="shared" si="2"/>
        <v>0.5665961945</v>
      </c>
      <c r="M491" s="62">
        <f t="shared" si="3"/>
        <v>131</v>
      </c>
      <c r="N491" s="63">
        <f t="shared" si="4"/>
        <v>128</v>
      </c>
      <c r="O491" s="63">
        <f t="shared" si="5"/>
        <v>84</v>
      </c>
      <c r="P491" s="63">
        <f t="shared" si="6"/>
        <v>121</v>
      </c>
      <c r="Q491" s="63">
        <f t="shared" si="7"/>
        <v>140</v>
      </c>
      <c r="R491" s="65">
        <f t="shared" si="8"/>
        <v>0.5902439024</v>
      </c>
      <c r="S491" s="65">
        <f t="shared" si="9"/>
        <v>0.5264270613</v>
      </c>
      <c r="T491" s="66">
        <f t="shared" si="10"/>
        <v>0.4776119403</v>
      </c>
      <c r="U491" s="23">
        <f t="shared" si="11"/>
        <v>0.5665961945</v>
      </c>
      <c r="V491" s="27">
        <f t="shared" si="12"/>
        <v>0.4907210619</v>
      </c>
      <c r="W491" s="27">
        <f t="shared" si="13"/>
        <v>0.8083016917</v>
      </c>
      <c r="X491" s="27">
        <f t="shared" si="14"/>
        <v>-0.3240710371</v>
      </c>
      <c r="Y491" s="27">
        <f t="shared" si="15"/>
        <v>-0.1833155122</v>
      </c>
      <c r="Z491" s="27">
        <f t="shared" si="16"/>
        <v>0.4049832313</v>
      </c>
      <c r="AA491" s="27">
        <f t="shared" si="17"/>
        <v>-0.2202481859</v>
      </c>
      <c r="AB491" s="31">
        <f t="shared" si="18"/>
        <v>1.510546529</v>
      </c>
      <c r="AC491" s="31">
        <f t="shared" si="19"/>
        <v>-0.5712556409</v>
      </c>
      <c r="AD491" s="31">
        <f t="shared" si="20"/>
        <v>-0.7087931954</v>
      </c>
      <c r="AE491" s="31">
        <f t="shared" si="21"/>
        <v>1.261179364</v>
      </c>
      <c r="AF491" s="31">
        <f t="shared" si="22"/>
        <v>-0.6698204254</v>
      </c>
      <c r="AG491" s="23"/>
    </row>
    <row r="492">
      <c r="A492" s="29">
        <v>6750.0</v>
      </c>
      <c r="B492" s="30">
        <v>1492.0</v>
      </c>
      <c r="C492" s="14">
        <v>8.0</v>
      </c>
      <c r="D492" s="15">
        <v>3.0</v>
      </c>
      <c r="E492" s="16">
        <v>5.0</v>
      </c>
      <c r="F492" s="17">
        <v>22.0</v>
      </c>
      <c r="G492" s="18">
        <v>84.0</v>
      </c>
      <c r="H492" s="19">
        <v>20.0</v>
      </c>
      <c r="I492" s="20">
        <v>20.0</v>
      </c>
      <c r="J492" s="21">
        <v>23.0</v>
      </c>
      <c r="K492" s="22">
        <v>17.0</v>
      </c>
      <c r="L492" s="75">
        <f t="shared" si="2"/>
        <v>0.6534653465</v>
      </c>
      <c r="M492" s="62">
        <f t="shared" si="3"/>
        <v>84</v>
      </c>
      <c r="N492" s="63">
        <f t="shared" si="4"/>
        <v>84</v>
      </c>
      <c r="O492" s="63">
        <f t="shared" si="5"/>
        <v>28</v>
      </c>
      <c r="P492" s="63">
        <f t="shared" si="6"/>
        <v>42</v>
      </c>
      <c r="Q492" s="63">
        <f t="shared" si="7"/>
        <v>48</v>
      </c>
      <c r="R492" s="65">
        <f t="shared" si="8"/>
        <v>0.6</v>
      </c>
      <c r="S492" s="65">
        <f t="shared" si="9"/>
        <v>0.6237623762</v>
      </c>
      <c r="T492" s="66">
        <f t="shared" si="10"/>
        <v>0.6363636364</v>
      </c>
      <c r="U492" s="23">
        <f t="shared" si="11"/>
        <v>0.6534653465</v>
      </c>
      <c r="V492" s="27">
        <f t="shared" si="12"/>
        <v>0.6362326063</v>
      </c>
      <c r="W492" s="27">
        <f t="shared" si="13"/>
        <v>0.9577550642</v>
      </c>
      <c r="X492" s="27">
        <f t="shared" si="14"/>
        <v>-0.3294275832</v>
      </c>
      <c r="Y492" s="27">
        <f t="shared" si="15"/>
        <v>-0.2573719158</v>
      </c>
      <c r="Z492" s="27">
        <f t="shared" si="16"/>
        <v>0.4877954575</v>
      </c>
      <c r="AA492" s="27">
        <f t="shared" si="17"/>
        <v>-0.2275892906</v>
      </c>
      <c r="AB492" s="31">
        <f t="shared" si="18"/>
        <v>1.535658659</v>
      </c>
      <c r="AC492" s="31">
        <f t="shared" si="19"/>
        <v>-0.5488275885</v>
      </c>
      <c r="AD492" s="31">
        <f t="shared" si="20"/>
        <v>-0.6611525005</v>
      </c>
      <c r="AE492" s="31">
        <f t="shared" si="21"/>
        <v>1.303718922</v>
      </c>
      <c r="AF492" s="31">
        <f t="shared" si="22"/>
        <v>-0.6318285015</v>
      </c>
      <c r="AG492" s="23"/>
    </row>
    <row r="493">
      <c r="A493" s="29">
        <v>6751.0</v>
      </c>
      <c r="B493" s="30">
        <v>2136.0</v>
      </c>
      <c r="C493" s="14">
        <v>16.0</v>
      </c>
      <c r="D493" s="15">
        <v>8.0</v>
      </c>
      <c r="E493" s="16">
        <v>31.0</v>
      </c>
      <c r="F493" s="17">
        <v>26.0</v>
      </c>
      <c r="G493" s="18">
        <v>118.0</v>
      </c>
      <c r="H493" s="19">
        <v>25.0</v>
      </c>
      <c r="I493" s="20">
        <v>18.0</v>
      </c>
      <c r="J493" s="21">
        <v>32.0</v>
      </c>
      <c r="K493" s="22">
        <v>18.0</v>
      </c>
      <c r="L493" s="75">
        <f t="shared" si="2"/>
        <v>0.6815068493</v>
      </c>
      <c r="M493" s="62">
        <f t="shared" si="3"/>
        <v>118</v>
      </c>
      <c r="N493" s="63">
        <f t="shared" si="4"/>
        <v>118</v>
      </c>
      <c r="O493" s="63">
        <f t="shared" si="5"/>
        <v>42</v>
      </c>
      <c r="P493" s="63">
        <f t="shared" si="6"/>
        <v>51</v>
      </c>
      <c r="Q493" s="63">
        <f t="shared" si="7"/>
        <v>81</v>
      </c>
      <c r="R493" s="65">
        <f t="shared" si="8"/>
        <v>0.5483870968</v>
      </c>
      <c r="S493" s="65">
        <f t="shared" si="9"/>
        <v>0.5787671233</v>
      </c>
      <c r="T493" s="66">
        <f t="shared" si="10"/>
        <v>0.5929648241</v>
      </c>
      <c r="U493" s="23">
        <f t="shared" si="11"/>
        <v>0.6815068493</v>
      </c>
      <c r="V493" s="27">
        <f t="shared" si="12"/>
        <v>0.5946242741</v>
      </c>
      <c r="W493" s="27">
        <f t="shared" si="13"/>
        <v>0.8886671663</v>
      </c>
      <c r="X493" s="27">
        <f t="shared" si="14"/>
        <v>-0.3010897266</v>
      </c>
      <c r="Y493" s="27">
        <f t="shared" si="15"/>
        <v>-0.2215799756</v>
      </c>
      <c r="Z493" s="27">
        <f t="shared" si="16"/>
        <v>0.4136741721</v>
      </c>
      <c r="AA493" s="27">
        <f t="shared" si="17"/>
        <v>-0.1901182362</v>
      </c>
      <c r="AB493" s="31">
        <f t="shared" si="18"/>
        <v>1.53258138</v>
      </c>
      <c r="AC493" s="31">
        <f t="shared" si="19"/>
        <v>-0.5520720279</v>
      </c>
      <c r="AD493" s="31">
        <f t="shared" si="20"/>
        <v>-0.6664432753</v>
      </c>
      <c r="AE493" s="31">
        <f t="shared" si="21"/>
        <v>1.298140363</v>
      </c>
      <c r="AF493" s="31">
        <f t="shared" si="22"/>
        <v>-0.6377105759</v>
      </c>
      <c r="AG493" s="23"/>
    </row>
    <row r="494">
      <c r="A494" s="29">
        <v>6753.0</v>
      </c>
      <c r="B494" s="30">
        <v>3310.0</v>
      </c>
      <c r="C494" s="14">
        <v>32.0</v>
      </c>
      <c r="D494" s="15">
        <v>20.0</v>
      </c>
      <c r="E494" s="16">
        <v>38.0</v>
      </c>
      <c r="F494" s="17">
        <v>90.0</v>
      </c>
      <c r="G494" s="18">
        <v>140.0</v>
      </c>
      <c r="H494" s="19">
        <v>34.0</v>
      </c>
      <c r="I494" s="20">
        <v>50.0</v>
      </c>
      <c r="J494" s="21">
        <v>48.0</v>
      </c>
      <c r="K494" s="22">
        <v>40.0</v>
      </c>
      <c r="L494" s="75">
        <f t="shared" si="2"/>
        <v>0.5609756098</v>
      </c>
      <c r="M494" s="62">
        <f t="shared" si="3"/>
        <v>142</v>
      </c>
      <c r="N494" s="63">
        <f t="shared" si="4"/>
        <v>140</v>
      </c>
      <c r="O494" s="63">
        <f t="shared" si="5"/>
        <v>92</v>
      </c>
      <c r="P494" s="63">
        <f t="shared" si="6"/>
        <v>124</v>
      </c>
      <c r="Q494" s="63">
        <f t="shared" si="7"/>
        <v>136</v>
      </c>
      <c r="R494" s="65">
        <f t="shared" si="8"/>
        <v>0.5740740741</v>
      </c>
      <c r="S494" s="65">
        <f t="shared" si="9"/>
        <v>0.5365853659</v>
      </c>
      <c r="T494" s="66">
        <f t="shared" si="10"/>
        <v>0.5072463768</v>
      </c>
      <c r="U494" s="23">
        <f t="shared" si="11"/>
        <v>0.5609756098</v>
      </c>
      <c r="V494" s="27">
        <f t="shared" si="12"/>
        <v>0.516461911</v>
      </c>
      <c r="W494" s="27">
        <f t="shared" si="13"/>
        <v>0.8238992461</v>
      </c>
      <c r="X494" s="27">
        <f t="shared" si="14"/>
        <v>-0.315193058</v>
      </c>
      <c r="Y494" s="27">
        <f t="shared" si="15"/>
        <v>-0.1904585406</v>
      </c>
      <c r="Z494" s="27">
        <f t="shared" si="16"/>
        <v>0.4014894001</v>
      </c>
      <c r="AA494" s="27">
        <f t="shared" si="17"/>
        <v>-0.2083460108</v>
      </c>
      <c r="AB494" s="31">
        <f t="shared" si="18"/>
        <v>1.51827419</v>
      </c>
      <c r="AC494" s="31">
        <f t="shared" si="19"/>
        <v>-0.565098838</v>
      </c>
      <c r="AD494" s="31">
        <f t="shared" si="20"/>
        <v>-0.693496115</v>
      </c>
      <c r="AE494" s="31">
        <f t="shared" si="21"/>
        <v>1.27345211</v>
      </c>
      <c r="AF494" s="31">
        <f t="shared" si="22"/>
        <v>-0.6601555309</v>
      </c>
      <c r="AG494" s="23"/>
    </row>
    <row r="495">
      <c r="A495" s="29">
        <v>7001.0</v>
      </c>
      <c r="B495" s="30">
        <v>1904.0</v>
      </c>
      <c r="C495" s="14">
        <v>9.0</v>
      </c>
      <c r="D495" s="15">
        <v>12.0</v>
      </c>
      <c r="E495" s="16">
        <v>23.0</v>
      </c>
      <c r="F495" s="17">
        <v>59.0</v>
      </c>
      <c r="G495" s="18">
        <v>160.0</v>
      </c>
      <c r="H495" s="19">
        <v>40.0</v>
      </c>
      <c r="I495" s="20">
        <v>21.0</v>
      </c>
      <c r="J495" s="21">
        <v>34.0</v>
      </c>
      <c r="K495" s="22">
        <v>23.0</v>
      </c>
      <c r="L495" s="75">
        <f t="shared" si="2"/>
        <v>0.624671916</v>
      </c>
      <c r="M495" s="62">
        <f t="shared" si="3"/>
        <v>160</v>
      </c>
      <c r="N495" s="63">
        <f t="shared" si="4"/>
        <v>160</v>
      </c>
      <c r="O495" s="63">
        <f t="shared" si="5"/>
        <v>44</v>
      </c>
      <c r="P495" s="63">
        <f t="shared" si="6"/>
        <v>99</v>
      </c>
      <c r="Q495" s="63">
        <f t="shared" si="7"/>
        <v>78</v>
      </c>
      <c r="R495" s="65">
        <f t="shared" si="8"/>
        <v>0.6923076923</v>
      </c>
      <c r="S495" s="65">
        <f t="shared" si="9"/>
        <v>0.6797900262</v>
      </c>
      <c r="T495" s="66">
        <f t="shared" si="10"/>
        <v>0.6722689076</v>
      </c>
      <c r="U495" s="23">
        <f t="shared" si="11"/>
        <v>0.624671916</v>
      </c>
      <c r="V495" s="27">
        <f t="shared" si="12"/>
        <v>0.67345397</v>
      </c>
      <c r="W495" s="27">
        <f t="shared" si="13"/>
        <v>1.043782641</v>
      </c>
      <c r="X495" s="27">
        <f t="shared" si="14"/>
        <v>-0.3801087498</v>
      </c>
      <c r="Y495" s="27">
        <f t="shared" si="15"/>
        <v>-0.3056837699</v>
      </c>
      <c r="Z495" s="27">
        <f t="shared" si="16"/>
        <v>0.6133964684</v>
      </c>
      <c r="AA495" s="27">
        <f t="shared" si="17"/>
        <v>-0.3030034935</v>
      </c>
      <c r="AB495" s="31">
        <f t="shared" si="18"/>
        <v>1.533705318</v>
      </c>
      <c r="AC495" s="31">
        <f t="shared" si="19"/>
        <v>-0.5507577289</v>
      </c>
      <c r="AD495" s="31">
        <f t="shared" si="20"/>
        <v>-0.6640537048</v>
      </c>
      <c r="AE495" s="31">
        <f t="shared" si="21"/>
        <v>1.300850748</v>
      </c>
      <c r="AF495" s="31">
        <f t="shared" si="22"/>
        <v>-0.6346650117</v>
      </c>
      <c r="AG495" s="23"/>
    </row>
    <row r="496">
      <c r="A496" s="29">
        <v>7003.0</v>
      </c>
      <c r="B496" s="30">
        <v>1198.0</v>
      </c>
      <c r="C496" s="14">
        <v>0.0</v>
      </c>
      <c r="D496" s="15">
        <v>2.0</v>
      </c>
      <c r="E496" s="16">
        <v>1.0</v>
      </c>
      <c r="F496" s="17">
        <v>9.0</v>
      </c>
      <c r="G496" s="18">
        <v>82.0</v>
      </c>
      <c r="H496" s="19">
        <v>15.0</v>
      </c>
      <c r="I496" s="20">
        <v>16.0</v>
      </c>
      <c r="J496" s="21">
        <v>19.0</v>
      </c>
      <c r="K496" s="22">
        <v>6.0</v>
      </c>
      <c r="L496" s="75">
        <f t="shared" si="2"/>
        <v>0.7866666667</v>
      </c>
      <c r="M496" s="62">
        <f t="shared" si="3"/>
        <v>81</v>
      </c>
      <c r="N496" s="63">
        <f t="shared" si="4"/>
        <v>82</v>
      </c>
      <c r="O496" s="63">
        <f t="shared" si="5"/>
        <v>8</v>
      </c>
      <c r="P496" s="63">
        <f t="shared" si="6"/>
        <v>24</v>
      </c>
      <c r="Q496" s="63">
        <f t="shared" si="7"/>
        <v>36</v>
      </c>
      <c r="R496" s="65">
        <f t="shared" si="8"/>
        <v>0.75</v>
      </c>
      <c r="S496" s="65">
        <f t="shared" si="9"/>
        <v>0.7066666667</v>
      </c>
      <c r="T496" s="66">
        <f t="shared" si="10"/>
        <v>0.6949152542</v>
      </c>
      <c r="U496" s="23">
        <f t="shared" si="11"/>
        <v>0.7866666667</v>
      </c>
      <c r="V496" s="27">
        <f t="shared" si="12"/>
        <v>0.6831808993</v>
      </c>
      <c r="W496" s="27">
        <f t="shared" si="13"/>
        <v>1.08505034</v>
      </c>
      <c r="X496" s="27">
        <f t="shared" si="14"/>
        <v>-0.411784479</v>
      </c>
      <c r="Y496" s="27">
        <f t="shared" si="15"/>
        <v>-0.3303330417</v>
      </c>
      <c r="Z496" s="27">
        <f t="shared" si="16"/>
        <v>0.690785472</v>
      </c>
      <c r="AA496" s="27">
        <f t="shared" si="17"/>
        <v>-0.3556082666</v>
      </c>
      <c r="AB496" s="31">
        <f t="shared" si="18"/>
        <v>1.552053814</v>
      </c>
      <c r="AC496" s="31">
        <f t="shared" si="19"/>
        <v>-0.5334001654</v>
      </c>
      <c r="AD496" s="31">
        <f t="shared" si="20"/>
        <v>-0.6379913182</v>
      </c>
      <c r="AE496" s="31">
        <f t="shared" si="21"/>
        <v>1.325509107</v>
      </c>
      <c r="AF496" s="31">
        <f t="shared" si="22"/>
        <v>-0.6113313985</v>
      </c>
      <c r="AG496" s="23"/>
    </row>
    <row r="497">
      <c r="A497" s="29">
        <v>7004.0</v>
      </c>
      <c r="B497" s="30">
        <v>1264.0</v>
      </c>
      <c r="C497" s="14">
        <v>5.0</v>
      </c>
      <c r="D497" s="15">
        <v>11.0</v>
      </c>
      <c r="E497" s="16">
        <v>5.0</v>
      </c>
      <c r="F497" s="17">
        <v>24.0</v>
      </c>
      <c r="G497" s="18">
        <v>70.0</v>
      </c>
      <c r="H497" s="19">
        <v>6.0</v>
      </c>
      <c r="I497" s="20">
        <v>13.0</v>
      </c>
      <c r="J497" s="21">
        <v>45.0</v>
      </c>
      <c r="K497" s="22">
        <v>15.0</v>
      </c>
      <c r="L497" s="75">
        <f t="shared" si="2"/>
        <v>0.6855670103</v>
      </c>
      <c r="M497" s="62">
        <f t="shared" si="3"/>
        <v>70</v>
      </c>
      <c r="N497" s="63">
        <f t="shared" si="4"/>
        <v>70</v>
      </c>
      <c r="O497" s="63">
        <f t="shared" si="5"/>
        <v>31</v>
      </c>
      <c r="P497" s="63">
        <f t="shared" si="6"/>
        <v>30</v>
      </c>
      <c r="Q497" s="63">
        <f t="shared" si="7"/>
        <v>63</v>
      </c>
      <c r="R497" s="65">
        <f t="shared" si="8"/>
        <v>0.4918032787</v>
      </c>
      <c r="S497" s="65">
        <f t="shared" si="9"/>
        <v>0.5154639175</v>
      </c>
      <c r="T497" s="66">
        <f t="shared" si="10"/>
        <v>0.5263157895</v>
      </c>
      <c r="U497" s="23">
        <f t="shared" si="11"/>
        <v>0.6855670103</v>
      </c>
      <c r="V497" s="27">
        <f t="shared" si="12"/>
        <v>0.5282611243</v>
      </c>
      <c r="W497" s="27">
        <f t="shared" si="13"/>
        <v>0.7914683479</v>
      </c>
      <c r="X497" s="27">
        <f t="shared" si="14"/>
        <v>-0.2700226092</v>
      </c>
      <c r="Y497" s="27">
        <f t="shared" si="15"/>
        <v>-0.1757597168</v>
      </c>
      <c r="Z497" s="27">
        <f t="shared" si="16"/>
        <v>0.3304129158</v>
      </c>
      <c r="AA497" s="27">
        <f t="shared" si="17"/>
        <v>-0.1529086876</v>
      </c>
      <c r="AB497" s="31">
        <f t="shared" si="18"/>
        <v>1.531674645</v>
      </c>
      <c r="AC497" s="31">
        <f t="shared" si="19"/>
        <v>-0.5530014861</v>
      </c>
      <c r="AD497" s="31">
        <f t="shared" si="20"/>
        <v>-0.6688107321</v>
      </c>
      <c r="AE497" s="31">
        <f t="shared" si="21"/>
        <v>1.295695118</v>
      </c>
      <c r="AF497" s="31">
        <f t="shared" si="22"/>
        <v>-0.6402353528</v>
      </c>
      <c r="AG497" s="23"/>
    </row>
    <row r="498">
      <c r="A498" s="29">
        <v>7006.0</v>
      </c>
      <c r="B498" s="30">
        <v>990.0</v>
      </c>
      <c r="C498" s="14">
        <v>1.0</v>
      </c>
      <c r="D498" s="15">
        <v>6.0</v>
      </c>
      <c r="E498" s="16">
        <v>3.0</v>
      </c>
      <c r="F498" s="17">
        <v>19.0</v>
      </c>
      <c r="G498" s="18">
        <v>81.0</v>
      </c>
      <c r="H498" s="19">
        <v>3.0</v>
      </c>
      <c r="I498" s="20">
        <v>19.0</v>
      </c>
      <c r="J498" s="21">
        <v>26.0</v>
      </c>
      <c r="K498" s="22">
        <v>14.0</v>
      </c>
      <c r="L498" s="75">
        <f t="shared" si="2"/>
        <v>0.75</v>
      </c>
      <c r="M498" s="62">
        <f t="shared" si="3"/>
        <v>82</v>
      </c>
      <c r="N498" s="63">
        <f t="shared" si="4"/>
        <v>81</v>
      </c>
      <c r="O498" s="63">
        <f t="shared" si="5"/>
        <v>21</v>
      </c>
      <c r="P498" s="63">
        <f t="shared" si="6"/>
        <v>22</v>
      </c>
      <c r="Q498" s="63">
        <f t="shared" si="7"/>
        <v>48</v>
      </c>
      <c r="R498" s="65">
        <f t="shared" si="8"/>
        <v>0.511627907</v>
      </c>
      <c r="S498" s="65">
        <f t="shared" si="9"/>
        <v>0.5988372093</v>
      </c>
      <c r="T498" s="66">
        <f t="shared" si="10"/>
        <v>0.6279069767</v>
      </c>
      <c r="U498" s="23">
        <f t="shared" si="11"/>
        <v>0.75</v>
      </c>
      <c r="V498" s="27">
        <f t="shared" si="12"/>
        <v>0.6402772097</v>
      </c>
      <c r="W498" s="27">
        <f t="shared" si="13"/>
        <v>0.9194837517</v>
      </c>
      <c r="X498" s="27">
        <f t="shared" si="14"/>
        <v>-0.2809072415</v>
      </c>
      <c r="Y498" s="27">
        <f t="shared" si="15"/>
        <v>-0.2372140233</v>
      </c>
      <c r="Z498" s="27">
        <f t="shared" si="16"/>
        <v>0.3993285201</v>
      </c>
      <c r="AA498" s="27">
        <f t="shared" si="17"/>
        <v>-0.1654846714</v>
      </c>
      <c r="AB498" s="31">
        <f t="shared" si="18"/>
        <v>1.514791507</v>
      </c>
      <c r="AC498" s="31">
        <f t="shared" si="19"/>
        <v>-0.5732241547</v>
      </c>
      <c r="AD498" s="31">
        <f t="shared" si="20"/>
        <v>-0.6959846016</v>
      </c>
      <c r="AE498" s="31">
        <f t="shared" si="21"/>
        <v>1.262993597</v>
      </c>
      <c r="AF498" s="31">
        <f t="shared" si="22"/>
        <v>-0.6794498311</v>
      </c>
      <c r="AG498" s="23"/>
    </row>
    <row r="499">
      <c r="A499" s="29">
        <v>7007.0</v>
      </c>
      <c r="B499" s="30">
        <v>1565.0</v>
      </c>
      <c r="C499" s="14">
        <v>14.0</v>
      </c>
      <c r="D499" s="15">
        <v>13.0</v>
      </c>
      <c r="E499" s="16">
        <v>7.0</v>
      </c>
      <c r="F499" s="17">
        <v>52.0</v>
      </c>
      <c r="G499" s="18">
        <v>159.0</v>
      </c>
      <c r="H499" s="19">
        <v>21.0</v>
      </c>
      <c r="I499" s="20">
        <v>26.0</v>
      </c>
      <c r="J499" s="21">
        <v>62.0</v>
      </c>
      <c r="K499" s="22">
        <v>25.0</v>
      </c>
      <c r="L499" s="75">
        <f t="shared" si="2"/>
        <v>0.6701846966</v>
      </c>
      <c r="M499" s="62">
        <f t="shared" si="3"/>
        <v>159</v>
      </c>
      <c r="N499" s="63">
        <f t="shared" si="4"/>
        <v>159</v>
      </c>
      <c r="O499" s="63">
        <f t="shared" si="5"/>
        <v>52</v>
      </c>
      <c r="P499" s="63">
        <f t="shared" si="6"/>
        <v>73</v>
      </c>
      <c r="Q499" s="63">
        <f t="shared" si="7"/>
        <v>95</v>
      </c>
      <c r="R499" s="65">
        <f t="shared" si="8"/>
        <v>0.584</v>
      </c>
      <c r="S499" s="65">
        <f t="shared" si="9"/>
        <v>0.6121372032</v>
      </c>
      <c r="T499" s="66">
        <f t="shared" si="10"/>
        <v>0.625984252</v>
      </c>
      <c r="U499" s="23">
        <f t="shared" si="11"/>
        <v>0.6701846966</v>
      </c>
      <c r="V499" s="27">
        <f t="shared" si="12"/>
        <v>0.6267911368</v>
      </c>
      <c r="W499" s="27">
        <f t="shared" si="13"/>
        <v>0.9399052085</v>
      </c>
      <c r="X499" s="27">
        <f t="shared" si="14"/>
        <v>-0.3206428476</v>
      </c>
      <c r="Y499" s="27">
        <f t="shared" si="15"/>
        <v>-0.2478679379</v>
      </c>
      <c r="Z499" s="27">
        <f t="shared" si="16"/>
        <v>0.465938876</v>
      </c>
      <c r="AA499" s="27">
        <f t="shared" si="17"/>
        <v>-0.2156130364</v>
      </c>
      <c r="AB499" s="31">
        <f t="shared" si="18"/>
        <v>1.534130451</v>
      </c>
      <c r="AC499" s="31">
        <f t="shared" si="19"/>
        <v>-0.550427624</v>
      </c>
      <c r="AD499" s="31">
        <f t="shared" si="20"/>
        <v>-0.6636426168</v>
      </c>
      <c r="AE499" s="31">
        <f t="shared" si="21"/>
        <v>1.30111172</v>
      </c>
      <c r="AF499" s="31">
        <f t="shared" si="22"/>
        <v>-0.6345583165</v>
      </c>
      <c r="AG499" s="23"/>
    </row>
    <row r="500">
      <c r="A500" s="29">
        <v>7012.0</v>
      </c>
      <c r="B500" s="30">
        <v>2557.0</v>
      </c>
      <c r="C500" s="14">
        <v>6.0</v>
      </c>
      <c r="D500" s="15">
        <v>9.0</v>
      </c>
      <c r="E500" s="16">
        <v>14.0</v>
      </c>
      <c r="F500" s="17">
        <v>39.0</v>
      </c>
      <c r="G500" s="18">
        <v>168.0</v>
      </c>
      <c r="H500" s="19">
        <v>19.0</v>
      </c>
      <c r="I500" s="20">
        <v>11.0</v>
      </c>
      <c r="J500" s="21">
        <v>28.0</v>
      </c>
      <c r="K500" s="22">
        <v>21.0</v>
      </c>
      <c r="L500" s="75">
        <f t="shared" si="2"/>
        <v>0.7015873016</v>
      </c>
      <c r="M500" s="62">
        <f t="shared" si="3"/>
        <v>168</v>
      </c>
      <c r="N500" s="63">
        <f t="shared" si="4"/>
        <v>168</v>
      </c>
      <c r="O500" s="63">
        <f t="shared" si="5"/>
        <v>36</v>
      </c>
      <c r="P500" s="63">
        <f t="shared" si="6"/>
        <v>58</v>
      </c>
      <c r="Q500" s="63">
        <f t="shared" si="7"/>
        <v>53</v>
      </c>
      <c r="R500" s="65">
        <f t="shared" si="8"/>
        <v>0.6170212766</v>
      </c>
      <c r="S500" s="65">
        <f t="shared" si="9"/>
        <v>0.7174603175</v>
      </c>
      <c r="T500" s="66">
        <f t="shared" si="10"/>
        <v>0.7601809955</v>
      </c>
      <c r="U500" s="23">
        <f t="shared" si="11"/>
        <v>0.7015873016</v>
      </c>
      <c r="V500" s="27">
        <f t="shared" si="12"/>
        <v>0.7637209014</v>
      </c>
      <c r="W500" s="27">
        <f t="shared" si="13"/>
        <v>1.101623436</v>
      </c>
      <c r="X500" s="27">
        <f t="shared" si="14"/>
        <v>-0.3387730466</v>
      </c>
      <c r="Y500" s="27">
        <f t="shared" si="15"/>
        <v>-0.3405011434</v>
      </c>
      <c r="Z500" s="27">
        <f t="shared" si="16"/>
        <v>0.5769861002</v>
      </c>
      <c r="AA500" s="27">
        <f t="shared" si="17"/>
        <v>-0.2406853194</v>
      </c>
      <c r="AB500" s="31">
        <f t="shared" si="18"/>
        <v>1.530514655</v>
      </c>
      <c r="AC500" s="31">
        <f t="shared" si="19"/>
        <v>-0.5547830609</v>
      </c>
      <c r="AD500" s="31">
        <f t="shared" si="20"/>
        <v>-0.6683662213</v>
      </c>
      <c r="AE500" s="31">
        <f t="shared" si="21"/>
        <v>1.29537243</v>
      </c>
      <c r="AF500" s="31">
        <f t="shared" si="22"/>
        <v>-0.6414905146</v>
      </c>
      <c r="AG500" s="23"/>
    </row>
    <row r="501">
      <c r="A501" s="29">
        <v>7019.0</v>
      </c>
      <c r="B501" s="30">
        <v>2220.0</v>
      </c>
      <c r="C501" s="14">
        <v>13.0</v>
      </c>
      <c r="D501" s="15">
        <v>16.0</v>
      </c>
      <c r="E501" s="16">
        <v>29.0</v>
      </c>
      <c r="F501" s="17">
        <v>41.0</v>
      </c>
      <c r="G501" s="18">
        <v>154.0</v>
      </c>
      <c r="H501" s="19">
        <v>14.0</v>
      </c>
      <c r="I501" s="20">
        <v>38.0</v>
      </c>
      <c r="J501" s="21">
        <v>70.0</v>
      </c>
      <c r="K501" s="22">
        <v>48.0</v>
      </c>
      <c r="L501" s="75">
        <f t="shared" si="2"/>
        <v>0.6879432624</v>
      </c>
      <c r="M501" s="62">
        <f t="shared" si="3"/>
        <v>154</v>
      </c>
      <c r="N501" s="63">
        <f t="shared" si="4"/>
        <v>154</v>
      </c>
      <c r="O501" s="63">
        <f t="shared" si="5"/>
        <v>77</v>
      </c>
      <c r="P501" s="63">
        <f t="shared" si="6"/>
        <v>55</v>
      </c>
      <c r="Q501" s="63">
        <f t="shared" si="7"/>
        <v>137</v>
      </c>
      <c r="R501" s="65">
        <f t="shared" si="8"/>
        <v>0.4166666667</v>
      </c>
      <c r="S501" s="65">
        <f t="shared" si="9"/>
        <v>0.4940898345</v>
      </c>
      <c r="T501" s="66">
        <f t="shared" si="10"/>
        <v>0.529209622</v>
      </c>
      <c r="U501" s="23">
        <f t="shared" si="11"/>
        <v>0.6879432624</v>
      </c>
      <c r="V501" s="27">
        <f t="shared" si="12"/>
        <v>0.5320352454</v>
      </c>
      <c r="W501" s="27">
        <f t="shared" si="13"/>
        <v>0.7586495422</v>
      </c>
      <c r="X501" s="27">
        <f t="shared" si="14"/>
        <v>-0.228769155</v>
      </c>
      <c r="Y501" s="27">
        <f t="shared" si="15"/>
        <v>-0.1614859123</v>
      </c>
      <c r="Z501" s="27">
        <f t="shared" si="16"/>
        <v>0.2683255342</v>
      </c>
      <c r="AA501" s="27">
        <f t="shared" si="17"/>
        <v>-0.1097556378</v>
      </c>
      <c r="AB501" s="31">
        <f t="shared" si="18"/>
        <v>1.529729749</v>
      </c>
      <c r="AC501" s="31">
        <f t="shared" si="19"/>
        <v>-0.5558274683</v>
      </c>
      <c r="AD501" s="31">
        <f t="shared" si="20"/>
        <v>-0.6730637755</v>
      </c>
      <c r="AE501" s="31">
        <f t="shared" si="21"/>
        <v>1.289643586</v>
      </c>
      <c r="AF501" s="31">
        <f t="shared" si="22"/>
        <v>-0.648468065</v>
      </c>
      <c r="AG501" s="23"/>
    </row>
    <row r="502">
      <c r="A502" s="29">
        <v>7021.0</v>
      </c>
      <c r="B502" s="30">
        <v>1481.0</v>
      </c>
      <c r="C502" s="14">
        <v>1.0</v>
      </c>
      <c r="D502" s="15">
        <v>0.0</v>
      </c>
      <c r="E502" s="16">
        <v>4.0</v>
      </c>
      <c r="F502" s="17">
        <v>27.0</v>
      </c>
      <c r="G502" s="18">
        <v>122.0</v>
      </c>
      <c r="H502" s="19">
        <v>26.0</v>
      </c>
      <c r="I502" s="20">
        <v>7.0</v>
      </c>
      <c r="J502" s="21">
        <v>19.0</v>
      </c>
      <c r="K502" s="22">
        <v>10.0</v>
      </c>
      <c r="L502" s="75">
        <f t="shared" si="2"/>
        <v>0.7037037037</v>
      </c>
      <c r="M502" s="62">
        <f t="shared" si="3"/>
        <v>122</v>
      </c>
      <c r="N502" s="63">
        <f t="shared" si="4"/>
        <v>122</v>
      </c>
      <c r="O502" s="63">
        <f t="shared" si="5"/>
        <v>11</v>
      </c>
      <c r="P502" s="63">
        <f t="shared" si="6"/>
        <v>53</v>
      </c>
      <c r="Q502" s="63">
        <f t="shared" si="7"/>
        <v>30</v>
      </c>
      <c r="R502" s="65">
        <f t="shared" si="8"/>
        <v>0.828125</v>
      </c>
      <c r="S502" s="65">
        <f t="shared" si="9"/>
        <v>0.8101851852</v>
      </c>
      <c r="T502" s="66">
        <f t="shared" si="10"/>
        <v>0.8026315789</v>
      </c>
      <c r="U502" s="23">
        <f t="shared" si="11"/>
        <v>0.7037037037</v>
      </c>
      <c r="V502" s="27">
        <f t="shared" si="12"/>
        <v>0.8011116275</v>
      </c>
      <c r="W502" s="27">
        <f t="shared" si="13"/>
        <v>1.243997704</v>
      </c>
      <c r="X502" s="27">
        <f t="shared" si="14"/>
        <v>-0.4546786956</v>
      </c>
      <c r="Y502" s="27">
        <f t="shared" si="15"/>
        <v>-0.4342015795</v>
      </c>
      <c r="Z502" s="27">
        <f t="shared" si="16"/>
        <v>0.874475243</v>
      </c>
      <c r="AA502" s="27">
        <f t="shared" si="17"/>
        <v>-0.4335519188</v>
      </c>
      <c r="AB502" s="31">
        <f t="shared" si="18"/>
        <v>1.537324649</v>
      </c>
      <c r="AC502" s="31">
        <f t="shared" si="19"/>
        <v>-0.547210559</v>
      </c>
      <c r="AD502" s="31">
        <f t="shared" si="20"/>
        <v>-0.659173683</v>
      </c>
      <c r="AE502" s="31">
        <f t="shared" si="21"/>
        <v>1.305634239</v>
      </c>
      <c r="AF502" s="31">
        <f t="shared" si="22"/>
        <v>-0.6299761262</v>
      </c>
      <c r="AG502" s="23"/>
    </row>
    <row r="503">
      <c r="A503" s="29">
        <v>7022.0</v>
      </c>
      <c r="B503" s="30">
        <v>1472.0</v>
      </c>
      <c r="C503" s="14">
        <v>3.0</v>
      </c>
      <c r="D503" s="15">
        <v>2.0</v>
      </c>
      <c r="E503" s="16">
        <v>4.0</v>
      </c>
      <c r="F503" s="17">
        <v>16.0</v>
      </c>
      <c r="G503" s="18">
        <v>49.0</v>
      </c>
      <c r="H503" s="19">
        <v>7.0</v>
      </c>
      <c r="I503" s="20">
        <v>12.0</v>
      </c>
      <c r="J503" s="21">
        <v>9.0</v>
      </c>
      <c r="K503" s="22">
        <v>5.0</v>
      </c>
      <c r="L503" s="75">
        <f t="shared" si="2"/>
        <v>0.691588785</v>
      </c>
      <c r="M503" s="62">
        <f t="shared" si="3"/>
        <v>49</v>
      </c>
      <c r="N503" s="63">
        <f t="shared" si="4"/>
        <v>49</v>
      </c>
      <c r="O503" s="63">
        <f t="shared" si="5"/>
        <v>10</v>
      </c>
      <c r="P503" s="63">
        <f t="shared" si="6"/>
        <v>23</v>
      </c>
      <c r="Q503" s="63">
        <f t="shared" si="7"/>
        <v>25</v>
      </c>
      <c r="R503" s="65">
        <f t="shared" si="8"/>
        <v>0.696969697</v>
      </c>
      <c r="S503" s="65">
        <f t="shared" si="9"/>
        <v>0.6728971963</v>
      </c>
      <c r="T503" s="66">
        <f t="shared" si="10"/>
        <v>0.6621621622</v>
      </c>
      <c r="U503" s="23">
        <f t="shared" si="11"/>
        <v>0.691588785</v>
      </c>
      <c r="V503" s="27">
        <f t="shared" si="12"/>
        <v>0.6602528659</v>
      </c>
      <c r="W503" s="27">
        <f t="shared" si="13"/>
        <v>1.033199055</v>
      </c>
      <c r="X503" s="27">
        <f t="shared" si="14"/>
        <v>-0.3826684047</v>
      </c>
      <c r="Y503" s="27">
        <f t="shared" si="15"/>
        <v>-0.2995161478</v>
      </c>
      <c r="Z503" s="27">
        <f t="shared" si="16"/>
        <v>0.6112655785</v>
      </c>
      <c r="AA503" s="27">
        <f t="shared" si="17"/>
        <v>-0.3070980888</v>
      </c>
      <c r="AB503" s="31">
        <f t="shared" si="18"/>
        <v>1.538286021</v>
      </c>
      <c r="AC503" s="31">
        <f t="shared" si="19"/>
        <v>-0.5463065469</v>
      </c>
      <c r="AD503" s="31">
        <f t="shared" si="20"/>
        <v>-0.6572725391</v>
      </c>
      <c r="AE503" s="31">
        <f t="shared" si="21"/>
        <v>1.307439905</v>
      </c>
      <c r="AF503" s="31">
        <f t="shared" si="22"/>
        <v>-0.6282619946</v>
      </c>
      <c r="AG503" s="23"/>
    </row>
    <row r="504">
      <c r="A504" s="29">
        <v>7023.0</v>
      </c>
      <c r="B504" s="30">
        <v>1807.0</v>
      </c>
      <c r="C504" s="14">
        <v>4.0</v>
      </c>
      <c r="D504" s="15">
        <v>15.0</v>
      </c>
      <c r="E504" s="16">
        <v>11.0</v>
      </c>
      <c r="F504" s="17">
        <v>20.0</v>
      </c>
      <c r="G504" s="18">
        <v>145.0</v>
      </c>
      <c r="H504" s="19">
        <v>24.0</v>
      </c>
      <c r="I504" s="20">
        <v>7.0</v>
      </c>
      <c r="J504" s="21">
        <v>41.0</v>
      </c>
      <c r="K504" s="22">
        <v>26.0</v>
      </c>
      <c r="L504" s="75">
        <f t="shared" si="2"/>
        <v>0.6962457338</v>
      </c>
      <c r="M504" s="62">
        <f t="shared" si="3"/>
        <v>145</v>
      </c>
      <c r="N504" s="63">
        <f t="shared" si="4"/>
        <v>145</v>
      </c>
      <c r="O504" s="63">
        <f t="shared" si="5"/>
        <v>45</v>
      </c>
      <c r="P504" s="63">
        <f t="shared" si="6"/>
        <v>44</v>
      </c>
      <c r="Q504" s="63">
        <f t="shared" si="7"/>
        <v>59</v>
      </c>
      <c r="R504" s="65">
        <f t="shared" si="8"/>
        <v>0.4943820225</v>
      </c>
      <c r="S504" s="65">
        <f t="shared" si="9"/>
        <v>0.6450511945</v>
      </c>
      <c r="T504" s="66">
        <f t="shared" si="10"/>
        <v>0.7107843137</v>
      </c>
      <c r="U504" s="23">
        <f t="shared" si="11"/>
        <v>0.6962457338</v>
      </c>
      <c r="V504" s="27">
        <f t="shared" si="12"/>
        <v>0.7099657266</v>
      </c>
      <c r="W504" s="27">
        <f t="shared" si="13"/>
        <v>0.9904429504</v>
      </c>
      <c r="X504" s="27">
        <f t="shared" si="14"/>
        <v>-0.2714384581</v>
      </c>
      <c r="Y504" s="27">
        <f t="shared" si="15"/>
        <v>-0.2752397607</v>
      </c>
      <c r="Z504" s="27">
        <f t="shared" si="16"/>
        <v>0.4156465493</v>
      </c>
      <c r="AA504" s="27">
        <f t="shared" si="17"/>
        <v>-0.1545164284</v>
      </c>
      <c r="AB504" s="31">
        <f t="shared" si="18"/>
        <v>1.536717622</v>
      </c>
      <c r="AC504" s="31">
        <f t="shared" si="19"/>
        <v>-0.5473901935</v>
      </c>
      <c r="AD504" s="31">
        <f t="shared" si="20"/>
        <v>-0.6595219431</v>
      </c>
      <c r="AE504" s="31">
        <f t="shared" si="21"/>
        <v>1.30593571</v>
      </c>
      <c r="AF504" s="31">
        <f t="shared" si="22"/>
        <v>-0.6288432857</v>
      </c>
      <c r="AG504" s="23"/>
    </row>
    <row r="505">
      <c r="A505" s="29">
        <v>7024.0</v>
      </c>
      <c r="B505" s="30">
        <v>1974.0</v>
      </c>
      <c r="C505" s="14">
        <v>16.0</v>
      </c>
      <c r="D505" s="15">
        <v>21.0</v>
      </c>
      <c r="E505" s="16">
        <v>25.0</v>
      </c>
      <c r="F505" s="17">
        <v>26.0</v>
      </c>
      <c r="G505" s="18">
        <v>166.0</v>
      </c>
      <c r="H505" s="19">
        <v>24.0</v>
      </c>
      <c r="I505" s="20">
        <v>55.0</v>
      </c>
      <c r="J505" s="21">
        <v>101.0</v>
      </c>
      <c r="K505" s="22">
        <v>47.0</v>
      </c>
      <c r="L505" s="75">
        <f t="shared" si="2"/>
        <v>0.7214137214</v>
      </c>
      <c r="M505" s="62">
        <f t="shared" si="3"/>
        <v>168</v>
      </c>
      <c r="N505" s="63">
        <f t="shared" si="4"/>
        <v>166</v>
      </c>
      <c r="O505" s="63">
        <f t="shared" si="5"/>
        <v>84</v>
      </c>
      <c r="P505" s="63">
        <f t="shared" si="6"/>
        <v>50</v>
      </c>
      <c r="Q505" s="63">
        <f t="shared" si="7"/>
        <v>181</v>
      </c>
      <c r="R505" s="65">
        <f t="shared" si="8"/>
        <v>0.3731343284</v>
      </c>
      <c r="S505" s="65">
        <f t="shared" si="9"/>
        <v>0.4490644491</v>
      </c>
      <c r="T505" s="66">
        <f t="shared" si="10"/>
        <v>0.4783861671</v>
      </c>
      <c r="U505" s="23">
        <f t="shared" si="11"/>
        <v>0.7214137214</v>
      </c>
      <c r="V505" s="27">
        <f t="shared" si="12"/>
        <v>0.4866977504</v>
      </c>
      <c r="W505" s="27">
        <f t="shared" si="13"/>
        <v>0.6895153774</v>
      </c>
      <c r="X505" s="27">
        <f t="shared" si="14"/>
        <v>-0.2048679</v>
      </c>
      <c r="Y505" s="27">
        <f t="shared" si="15"/>
        <v>-0.1333951849</v>
      </c>
      <c r="Z505" s="27">
        <f t="shared" si="16"/>
        <v>0.2183942533</v>
      </c>
      <c r="AA505" s="27">
        <f t="shared" si="17"/>
        <v>-0.08801966947</v>
      </c>
      <c r="AB505" s="31">
        <f t="shared" si="18"/>
        <v>1.51693993</v>
      </c>
      <c r="AC505" s="31">
        <f t="shared" si="19"/>
        <v>-0.5713210152</v>
      </c>
      <c r="AD505" s="31">
        <f t="shared" si="20"/>
        <v>-0.7027053241</v>
      </c>
      <c r="AE505" s="31">
        <f t="shared" si="21"/>
        <v>1.253765594</v>
      </c>
      <c r="AF505" s="31">
        <f t="shared" si="22"/>
        <v>-0.6918895898</v>
      </c>
      <c r="AG505" s="23"/>
    </row>
    <row r="506">
      <c r="A506" s="29">
        <v>7028.0</v>
      </c>
      <c r="B506" s="30">
        <v>2826.0</v>
      </c>
      <c r="C506" s="14">
        <v>4.0</v>
      </c>
      <c r="D506" s="15">
        <v>10.0</v>
      </c>
      <c r="E506" s="16">
        <v>4.0</v>
      </c>
      <c r="F506" s="17">
        <v>11.0</v>
      </c>
      <c r="G506" s="18">
        <v>105.0</v>
      </c>
      <c r="H506" s="19">
        <v>19.0</v>
      </c>
      <c r="I506" s="20">
        <v>12.0</v>
      </c>
      <c r="J506" s="21">
        <v>28.0</v>
      </c>
      <c r="K506" s="22">
        <v>7.0</v>
      </c>
      <c r="L506" s="75">
        <f t="shared" si="2"/>
        <v>0.745</v>
      </c>
      <c r="M506" s="62">
        <f t="shared" si="3"/>
        <v>106</v>
      </c>
      <c r="N506" s="63">
        <f t="shared" si="4"/>
        <v>105</v>
      </c>
      <c r="O506" s="63">
        <f t="shared" si="5"/>
        <v>21</v>
      </c>
      <c r="P506" s="63">
        <f t="shared" si="6"/>
        <v>30</v>
      </c>
      <c r="Q506" s="63">
        <f t="shared" si="7"/>
        <v>44</v>
      </c>
      <c r="R506" s="65">
        <f t="shared" si="8"/>
        <v>0.5882352941</v>
      </c>
      <c r="S506" s="65">
        <f t="shared" si="9"/>
        <v>0.675</v>
      </c>
      <c r="T506" s="66">
        <f t="shared" si="10"/>
        <v>0.7046979866</v>
      </c>
      <c r="U506" s="23">
        <f t="shared" si="11"/>
        <v>0.745</v>
      </c>
      <c r="V506" s="27">
        <f t="shared" si="12"/>
        <v>0.7159017755</v>
      </c>
      <c r="W506" s="27">
        <f t="shared" si="13"/>
        <v>1.036427802</v>
      </c>
      <c r="X506" s="27">
        <f t="shared" si="14"/>
        <v>-0.3229682188</v>
      </c>
      <c r="Y506" s="27">
        <f t="shared" si="15"/>
        <v>-0.3013910486</v>
      </c>
      <c r="Z506" s="27">
        <f t="shared" si="16"/>
        <v>0.5175140883</v>
      </c>
      <c r="AA506" s="27">
        <f t="shared" si="17"/>
        <v>-0.2187517211</v>
      </c>
      <c r="AB506" s="31">
        <f t="shared" si="18"/>
        <v>1.518850389</v>
      </c>
      <c r="AC506" s="31">
        <f t="shared" si="19"/>
        <v>-0.5680924132</v>
      </c>
      <c r="AD506" s="31">
        <f t="shared" si="20"/>
        <v>-0.6860792046</v>
      </c>
      <c r="AE506" s="31">
        <f t="shared" si="21"/>
        <v>1.275151865</v>
      </c>
      <c r="AF506" s="31">
        <f t="shared" si="22"/>
        <v>-0.664571424</v>
      </c>
      <c r="AG506" s="23"/>
    </row>
    <row r="507">
      <c r="A507" s="29">
        <v>7029.0</v>
      </c>
      <c r="B507" s="30">
        <v>2657.0</v>
      </c>
      <c r="C507" s="14">
        <v>17.0</v>
      </c>
      <c r="D507" s="15">
        <v>7.0</v>
      </c>
      <c r="E507" s="16">
        <v>36.0</v>
      </c>
      <c r="F507" s="17">
        <v>56.0</v>
      </c>
      <c r="G507" s="18">
        <v>176.0</v>
      </c>
      <c r="H507" s="19">
        <v>51.0</v>
      </c>
      <c r="I507" s="20">
        <v>22.0</v>
      </c>
      <c r="J507" s="21">
        <v>61.0</v>
      </c>
      <c r="K507" s="22">
        <v>33.0</v>
      </c>
      <c r="L507" s="75">
        <f t="shared" si="2"/>
        <v>0.6427015251</v>
      </c>
      <c r="M507" s="62">
        <f t="shared" si="3"/>
        <v>176</v>
      </c>
      <c r="N507" s="63">
        <f t="shared" si="4"/>
        <v>176</v>
      </c>
      <c r="O507" s="63">
        <f t="shared" si="5"/>
        <v>57</v>
      </c>
      <c r="P507" s="63">
        <f t="shared" si="6"/>
        <v>107</v>
      </c>
      <c r="Q507" s="63">
        <f t="shared" si="7"/>
        <v>119</v>
      </c>
      <c r="R507" s="65">
        <f t="shared" si="8"/>
        <v>0.6524390244</v>
      </c>
      <c r="S507" s="65">
        <f t="shared" si="9"/>
        <v>0.6165577342</v>
      </c>
      <c r="T507" s="66">
        <f t="shared" si="10"/>
        <v>0.5966101695</v>
      </c>
      <c r="U507" s="23">
        <f t="shared" si="11"/>
        <v>0.6427015251</v>
      </c>
      <c r="V507" s="27">
        <f t="shared" si="12"/>
        <v>0.5972755478</v>
      </c>
      <c r="W507" s="27">
        <f t="shared" si="13"/>
        <v>0.9466927067</v>
      </c>
      <c r="X507" s="27">
        <f t="shared" si="14"/>
        <v>-0.3582190183</v>
      </c>
      <c r="Y507" s="27">
        <f t="shared" si="15"/>
        <v>-0.2514608064</v>
      </c>
      <c r="Z507" s="27">
        <f t="shared" si="16"/>
        <v>0.5243013854</v>
      </c>
      <c r="AA507" s="27">
        <f t="shared" si="17"/>
        <v>-0.2691095938</v>
      </c>
      <c r="AB507" s="31">
        <f t="shared" si="18"/>
        <v>1.534369413</v>
      </c>
      <c r="AC507" s="31">
        <f t="shared" si="19"/>
        <v>-0.5500658042</v>
      </c>
      <c r="AD507" s="31">
        <f t="shared" si="20"/>
        <v>-0.6632396048</v>
      </c>
      <c r="AE507" s="31">
        <f t="shared" si="21"/>
        <v>1.301714741</v>
      </c>
      <c r="AF507" s="31">
        <f t="shared" si="22"/>
        <v>-0.6337555813</v>
      </c>
      <c r="AG507" s="23"/>
    </row>
    <row r="508">
      <c r="A508" s="29">
        <v>7032.0</v>
      </c>
      <c r="B508" s="30">
        <v>578.0</v>
      </c>
      <c r="C508" s="14">
        <v>14.0</v>
      </c>
      <c r="D508" s="15">
        <v>4.0</v>
      </c>
      <c r="E508" s="16">
        <v>2.0</v>
      </c>
      <c r="F508" s="17">
        <v>20.0</v>
      </c>
      <c r="G508" s="18">
        <v>38.0</v>
      </c>
      <c r="H508" s="19">
        <v>19.0</v>
      </c>
      <c r="I508" s="20">
        <v>19.0</v>
      </c>
      <c r="J508" s="21">
        <v>27.0</v>
      </c>
      <c r="K508" s="22">
        <v>15.0</v>
      </c>
      <c r="L508" s="75">
        <f t="shared" si="2"/>
        <v>0.5443037975</v>
      </c>
      <c r="M508" s="62">
        <f t="shared" si="3"/>
        <v>39</v>
      </c>
      <c r="N508" s="63">
        <f t="shared" si="4"/>
        <v>38</v>
      </c>
      <c r="O508" s="63">
        <f t="shared" si="5"/>
        <v>33</v>
      </c>
      <c r="P508" s="63">
        <f t="shared" si="6"/>
        <v>39</v>
      </c>
      <c r="Q508" s="63">
        <f t="shared" si="7"/>
        <v>48</v>
      </c>
      <c r="R508" s="65">
        <f t="shared" si="8"/>
        <v>0.5416666667</v>
      </c>
      <c r="S508" s="65">
        <f t="shared" si="9"/>
        <v>0.4873417722</v>
      </c>
      <c r="T508" s="66">
        <f t="shared" si="10"/>
        <v>0.4418604651</v>
      </c>
      <c r="U508" s="23">
        <f t="shared" si="11"/>
        <v>0.5443037975</v>
      </c>
      <c r="V508" s="27">
        <f t="shared" si="12"/>
        <v>0.4574262777</v>
      </c>
      <c r="W508" s="27">
        <f t="shared" si="13"/>
        <v>0.7482882393</v>
      </c>
      <c r="X508" s="27">
        <f t="shared" si="14"/>
        <v>-0.2973999015</v>
      </c>
      <c r="Y508" s="27">
        <f t="shared" si="15"/>
        <v>-0.1571050265</v>
      </c>
      <c r="Z508" s="27">
        <f t="shared" si="16"/>
        <v>0.3440591202</v>
      </c>
      <c r="AA508" s="27">
        <f t="shared" si="17"/>
        <v>-0.185487028</v>
      </c>
      <c r="AB508" s="31">
        <f t="shared" si="18"/>
        <v>1.503508356</v>
      </c>
      <c r="AC508" s="31">
        <f t="shared" si="19"/>
        <v>-0.5777828568</v>
      </c>
      <c r="AD508" s="31">
        <f t="shared" si="20"/>
        <v>-0.7270289809</v>
      </c>
      <c r="AE508" s="31">
        <f t="shared" si="21"/>
        <v>1.24440222</v>
      </c>
      <c r="AF508" s="31">
        <f t="shared" si="22"/>
        <v>-0.6852451844</v>
      </c>
      <c r="AG508" s="23"/>
    </row>
    <row r="509">
      <c r="A509" s="29">
        <v>7036.0</v>
      </c>
      <c r="B509" s="30">
        <v>2890.0</v>
      </c>
      <c r="C509" s="14">
        <v>12.0</v>
      </c>
      <c r="D509" s="15">
        <v>20.0</v>
      </c>
      <c r="E509" s="16">
        <v>31.0</v>
      </c>
      <c r="F509" s="17">
        <v>29.0</v>
      </c>
      <c r="G509" s="18">
        <v>121.0</v>
      </c>
      <c r="H509" s="19">
        <v>22.0</v>
      </c>
      <c r="I509" s="20">
        <v>21.0</v>
      </c>
      <c r="J509" s="21">
        <v>36.0</v>
      </c>
      <c r="K509" s="22">
        <v>26.0</v>
      </c>
      <c r="L509" s="75">
        <f t="shared" si="2"/>
        <v>0.6572327044</v>
      </c>
      <c r="M509" s="62">
        <f t="shared" si="3"/>
        <v>121</v>
      </c>
      <c r="N509" s="63">
        <f t="shared" si="4"/>
        <v>121</v>
      </c>
      <c r="O509" s="63">
        <f t="shared" si="5"/>
        <v>58</v>
      </c>
      <c r="P509" s="63">
        <f t="shared" si="6"/>
        <v>51</v>
      </c>
      <c r="Q509" s="63">
        <f t="shared" si="7"/>
        <v>88</v>
      </c>
      <c r="R509" s="65">
        <f t="shared" si="8"/>
        <v>0.4678899083</v>
      </c>
      <c r="S509" s="65">
        <f t="shared" si="9"/>
        <v>0.5408805031</v>
      </c>
      <c r="T509" s="66">
        <f t="shared" si="10"/>
        <v>0.5789473684</v>
      </c>
      <c r="U509" s="23">
        <f t="shared" si="11"/>
        <v>0.6572327044</v>
      </c>
      <c r="V509" s="27">
        <f t="shared" si="12"/>
        <v>0.5765988454</v>
      </c>
      <c r="W509" s="27">
        <f t="shared" si="13"/>
        <v>0.8304942086</v>
      </c>
      <c r="X509" s="27">
        <f t="shared" si="14"/>
        <v>-0.2568930695</v>
      </c>
      <c r="Y509" s="27">
        <f t="shared" si="15"/>
        <v>-0.1935198228</v>
      </c>
      <c r="Z509" s="27">
        <f t="shared" si="16"/>
        <v>0.3298468422</v>
      </c>
      <c r="AA509" s="27">
        <f t="shared" si="17"/>
        <v>-0.1384001873</v>
      </c>
      <c r="AB509" s="31">
        <f t="shared" si="18"/>
        <v>1.539790632</v>
      </c>
      <c r="AC509" s="31">
        <f t="shared" si="19"/>
        <v>-0.5440265797</v>
      </c>
      <c r="AD509" s="31">
        <f t="shared" si="20"/>
        <v>-0.653461551</v>
      </c>
      <c r="AE509" s="31">
        <f t="shared" si="21"/>
        <v>1.312648854</v>
      </c>
      <c r="AF509" s="31">
        <f t="shared" si="22"/>
        <v>-0.6214647533</v>
      </c>
      <c r="AG509" s="23"/>
    </row>
    <row r="510">
      <c r="A510" s="29">
        <v>7037.0</v>
      </c>
      <c r="B510" s="30">
        <v>1571.0</v>
      </c>
      <c r="C510" s="14">
        <v>6.0</v>
      </c>
      <c r="D510" s="15">
        <v>6.0</v>
      </c>
      <c r="E510" s="16">
        <v>6.0</v>
      </c>
      <c r="F510" s="17">
        <v>30.0</v>
      </c>
      <c r="G510" s="18">
        <v>54.0</v>
      </c>
      <c r="H510" s="19">
        <v>14.0</v>
      </c>
      <c r="I510" s="20">
        <v>12.0</v>
      </c>
      <c r="J510" s="21">
        <v>14.0</v>
      </c>
      <c r="K510" s="22">
        <v>9.0</v>
      </c>
      <c r="L510" s="75">
        <f t="shared" si="2"/>
        <v>0.5695364238</v>
      </c>
      <c r="M510" s="62">
        <f t="shared" si="3"/>
        <v>54</v>
      </c>
      <c r="N510" s="63">
        <f t="shared" si="4"/>
        <v>54</v>
      </c>
      <c r="O510" s="63">
        <f t="shared" si="5"/>
        <v>21</v>
      </c>
      <c r="P510" s="63">
        <f t="shared" si="6"/>
        <v>44</v>
      </c>
      <c r="Q510" s="63">
        <f t="shared" si="7"/>
        <v>32</v>
      </c>
      <c r="R510" s="65">
        <f t="shared" si="8"/>
        <v>0.6769230769</v>
      </c>
      <c r="S510" s="65">
        <f t="shared" si="9"/>
        <v>0.6490066225</v>
      </c>
      <c r="T510" s="66">
        <f t="shared" si="10"/>
        <v>0.6279069767</v>
      </c>
      <c r="U510" s="23">
        <f t="shared" si="11"/>
        <v>0.5695364238</v>
      </c>
      <c r="V510" s="27">
        <f t="shared" si="12"/>
        <v>0.6342192021</v>
      </c>
      <c r="W510" s="27">
        <f t="shared" si="13"/>
        <v>0.9965163067</v>
      </c>
      <c r="X510" s="27">
        <f t="shared" si="14"/>
        <v>-0.3716618887</v>
      </c>
      <c r="Y510" s="27">
        <f t="shared" si="15"/>
        <v>-0.2786256282</v>
      </c>
      <c r="Z510" s="27">
        <f t="shared" si="16"/>
        <v>0.5726058411</v>
      </c>
      <c r="AA510" s="27">
        <f t="shared" si="17"/>
        <v>-0.2896863029</v>
      </c>
      <c r="AB510" s="31">
        <f t="shared" si="18"/>
        <v>1.525722615</v>
      </c>
      <c r="AC510" s="31">
        <f t="shared" si="19"/>
        <v>-0.5583708504</v>
      </c>
      <c r="AD510" s="31">
        <f t="shared" si="20"/>
        <v>-0.6764752186</v>
      </c>
      <c r="AE510" s="31">
        <f t="shared" si="21"/>
        <v>1.28900089</v>
      </c>
      <c r="AF510" s="31">
        <f t="shared" si="22"/>
        <v>-0.6459678625</v>
      </c>
      <c r="AG510" s="23"/>
    </row>
    <row r="511">
      <c r="A511" s="29">
        <v>7039.0</v>
      </c>
      <c r="B511" s="30">
        <v>2711.0</v>
      </c>
      <c r="C511" s="14">
        <v>34.0</v>
      </c>
      <c r="D511" s="15">
        <v>22.0</v>
      </c>
      <c r="E511" s="16">
        <v>66.0</v>
      </c>
      <c r="F511" s="17">
        <v>47.0</v>
      </c>
      <c r="G511" s="18">
        <v>110.0</v>
      </c>
      <c r="H511" s="19">
        <v>20.0</v>
      </c>
      <c r="I511" s="20">
        <v>43.0</v>
      </c>
      <c r="J511" s="21">
        <v>64.0</v>
      </c>
      <c r="K511" s="22">
        <v>50.0</v>
      </c>
      <c r="L511" s="75">
        <f t="shared" si="2"/>
        <v>0.6206140351</v>
      </c>
      <c r="M511" s="62">
        <f t="shared" si="3"/>
        <v>110</v>
      </c>
      <c r="N511" s="63">
        <f t="shared" si="4"/>
        <v>110</v>
      </c>
      <c r="O511" s="63">
        <f t="shared" si="5"/>
        <v>106</v>
      </c>
      <c r="P511" s="63">
        <f t="shared" si="6"/>
        <v>67</v>
      </c>
      <c r="Q511" s="63">
        <f t="shared" si="7"/>
        <v>173</v>
      </c>
      <c r="R511" s="65">
        <f t="shared" si="8"/>
        <v>0.387283237</v>
      </c>
      <c r="S511" s="65">
        <f t="shared" si="9"/>
        <v>0.3881578947</v>
      </c>
      <c r="T511" s="66">
        <f t="shared" si="10"/>
        <v>0.3886925795</v>
      </c>
      <c r="U511" s="23">
        <f t="shared" si="11"/>
        <v>0.6206140351</v>
      </c>
      <c r="V511" s="27">
        <f t="shared" si="12"/>
        <v>0.3898768657</v>
      </c>
      <c r="W511" s="27">
        <f t="shared" si="13"/>
        <v>0.5959964941</v>
      </c>
      <c r="X511" s="27">
        <f t="shared" si="14"/>
        <v>-0.2126363013</v>
      </c>
      <c r="Y511" s="27">
        <f t="shared" si="15"/>
        <v>-0.099664307</v>
      </c>
      <c r="Z511" s="27">
        <f t="shared" si="16"/>
        <v>0.1959315837</v>
      </c>
      <c r="AA511" s="27">
        <f t="shared" si="17"/>
        <v>-0.09482147802</v>
      </c>
      <c r="AB511" s="31">
        <f t="shared" si="18"/>
        <v>1.532397553</v>
      </c>
      <c r="AC511" s="31">
        <f t="shared" si="19"/>
        <v>-0.552103905</v>
      </c>
      <c r="AD511" s="31">
        <f t="shared" si="20"/>
        <v>-0.6693495825</v>
      </c>
      <c r="AE511" s="31">
        <f t="shared" si="21"/>
        <v>1.29549075</v>
      </c>
      <c r="AF511" s="31">
        <f t="shared" si="22"/>
        <v>-0.6400883308</v>
      </c>
      <c r="AG511" s="23"/>
    </row>
    <row r="512">
      <c r="A512" s="29">
        <v>7040.0</v>
      </c>
      <c r="B512" s="30">
        <v>2136.0</v>
      </c>
      <c r="C512" s="14">
        <v>27.0</v>
      </c>
      <c r="D512" s="15">
        <v>11.0</v>
      </c>
      <c r="E512" s="16">
        <v>40.0</v>
      </c>
      <c r="F512" s="17">
        <v>32.0</v>
      </c>
      <c r="G512" s="18">
        <v>120.0</v>
      </c>
      <c r="H512" s="19">
        <v>20.0</v>
      </c>
      <c r="I512" s="20">
        <v>58.0</v>
      </c>
      <c r="J512" s="21">
        <v>48.0</v>
      </c>
      <c r="K512" s="22">
        <v>35.0</v>
      </c>
      <c r="L512" s="75">
        <f t="shared" si="2"/>
        <v>0.6803069054</v>
      </c>
      <c r="M512" s="62">
        <f t="shared" si="3"/>
        <v>120</v>
      </c>
      <c r="N512" s="63">
        <f t="shared" si="4"/>
        <v>120</v>
      </c>
      <c r="O512" s="63">
        <f t="shared" si="5"/>
        <v>73</v>
      </c>
      <c r="P512" s="63">
        <f t="shared" si="6"/>
        <v>52</v>
      </c>
      <c r="Q512" s="63">
        <f t="shared" si="7"/>
        <v>146</v>
      </c>
      <c r="R512" s="65">
        <f t="shared" si="8"/>
        <v>0.416</v>
      </c>
      <c r="S512" s="65">
        <f t="shared" si="9"/>
        <v>0.4398976982</v>
      </c>
      <c r="T512" s="66">
        <f t="shared" si="10"/>
        <v>0.4511278195</v>
      </c>
      <c r="U512" s="23">
        <f t="shared" si="11"/>
        <v>0.6803069054</v>
      </c>
      <c r="V512" s="27">
        <f t="shared" si="12"/>
        <v>0.4532117328</v>
      </c>
      <c r="W512" s="27">
        <f t="shared" si="13"/>
        <v>0.6754403027</v>
      </c>
      <c r="X512" s="27">
        <f t="shared" si="14"/>
        <v>-0.2284031244</v>
      </c>
      <c r="Y512" s="27">
        <f t="shared" si="15"/>
        <v>-0.1280047786</v>
      </c>
      <c r="Z512" s="27">
        <f t="shared" si="16"/>
        <v>0.2385131597</v>
      </c>
      <c r="AA512" s="27">
        <f t="shared" si="17"/>
        <v>-0.1094047008</v>
      </c>
      <c r="AB512" s="31">
        <f t="shared" si="18"/>
        <v>1.530711327</v>
      </c>
      <c r="AC512" s="31">
        <f t="shared" si="19"/>
        <v>-0.5540553788</v>
      </c>
      <c r="AD512" s="31">
        <f t="shared" si="20"/>
        <v>-0.6722582916</v>
      </c>
      <c r="AE512" s="31">
        <f t="shared" si="21"/>
        <v>1.291981152</v>
      </c>
      <c r="AF512" s="31">
        <f t="shared" si="22"/>
        <v>-0.6442343172</v>
      </c>
      <c r="AG512" s="23"/>
    </row>
    <row r="513">
      <c r="A513" s="29">
        <v>7041.0</v>
      </c>
      <c r="B513" s="30">
        <v>1818.0</v>
      </c>
      <c r="C513" s="14">
        <v>25.0</v>
      </c>
      <c r="D513" s="15">
        <v>15.0</v>
      </c>
      <c r="E513" s="16">
        <v>45.0</v>
      </c>
      <c r="F513" s="17">
        <v>31.0</v>
      </c>
      <c r="G513" s="18">
        <v>102.0</v>
      </c>
      <c r="H513" s="19">
        <v>20.0</v>
      </c>
      <c r="I513" s="20">
        <v>47.0</v>
      </c>
      <c r="J513" s="21">
        <v>45.0</v>
      </c>
      <c r="K513" s="22">
        <v>40.0</v>
      </c>
      <c r="L513" s="75">
        <f t="shared" si="2"/>
        <v>0.6459459459</v>
      </c>
      <c r="M513" s="62">
        <f t="shared" si="3"/>
        <v>102</v>
      </c>
      <c r="N513" s="63">
        <f t="shared" si="4"/>
        <v>102</v>
      </c>
      <c r="O513" s="63">
        <f t="shared" si="5"/>
        <v>80</v>
      </c>
      <c r="P513" s="63">
        <f t="shared" si="6"/>
        <v>51</v>
      </c>
      <c r="Q513" s="63">
        <f t="shared" si="7"/>
        <v>137</v>
      </c>
      <c r="R513" s="65">
        <f t="shared" si="8"/>
        <v>0.3893129771</v>
      </c>
      <c r="S513" s="65">
        <f t="shared" si="9"/>
        <v>0.4135135135</v>
      </c>
      <c r="T513" s="66">
        <f t="shared" si="10"/>
        <v>0.4267782427</v>
      </c>
      <c r="U513" s="23">
        <f t="shared" si="11"/>
        <v>0.6459459459</v>
      </c>
      <c r="V513" s="27">
        <f t="shared" si="12"/>
        <v>0.4271449462</v>
      </c>
      <c r="W513" s="27">
        <f t="shared" si="13"/>
        <v>0.6349287433</v>
      </c>
      <c r="X513" s="27">
        <f t="shared" si="14"/>
        <v>-0.2137507219</v>
      </c>
      <c r="Y513" s="27">
        <f t="shared" si="15"/>
        <v>-0.1131103164</v>
      </c>
      <c r="Z513" s="27">
        <f t="shared" si="16"/>
        <v>0.2098243628</v>
      </c>
      <c r="AA513" s="27">
        <f t="shared" si="17"/>
        <v>-0.09581799574</v>
      </c>
      <c r="AB513" s="31">
        <f t="shared" si="18"/>
        <v>1.534561796</v>
      </c>
      <c r="AC513" s="31">
        <f t="shared" si="19"/>
        <v>-0.5499878966</v>
      </c>
      <c r="AD513" s="31">
        <f t="shared" si="20"/>
        <v>-0.6636338172</v>
      </c>
      <c r="AE513" s="31">
        <f t="shared" si="21"/>
        <v>1.301090958</v>
      </c>
      <c r="AF513" s="31">
        <f t="shared" si="22"/>
        <v>-0.6346119275</v>
      </c>
      <c r="AG513" s="23"/>
    </row>
    <row r="514">
      <c r="A514" s="29">
        <v>7042.0</v>
      </c>
      <c r="B514" s="30">
        <v>1767.0</v>
      </c>
      <c r="C514" s="14">
        <v>9.0</v>
      </c>
      <c r="D514" s="15">
        <v>9.0</v>
      </c>
      <c r="E514" s="16">
        <v>23.0</v>
      </c>
      <c r="F514" s="17">
        <v>41.0</v>
      </c>
      <c r="G514" s="18">
        <v>115.0</v>
      </c>
      <c r="H514" s="19">
        <v>15.0</v>
      </c>
      <c r="I514" s="20">
        <v>18.0</v>
      </c>
      <c r="J514" s="21">
        <v>14.0</v>
      </c>
      <c r="K514" s="22">
        <v>28.0</v>
      </c>
      <c r="L514" s="75">
        <f t="shared" si="2"/>
        <v>0.625</v>
      </c>
      <c r="M514" s="62">
        <f t="shared" si="3"/>
        <v>114</v>
      </c>
      <c r="N514" s="63">
        <f t="shared" si="4"/>
        <v>115</v>
      </c>
      <c r="O514" s="63">
        <f t="shared" si="5"/>
        <v>46</v>
      </c>
      <c r="P514" s="63">
        <f t="shared" si="6"/>
        <v>56</v>
      </c>
      <c r="Q514" s="63">
        <f t="shared" si="7"/>
        <v>55</v>
      </c>
      <c r="R514" s="65">
        <f t="shared" si="8"/>
        <v>0.5490196078</v>
      </c>
      <c r="S514" s="65">
        <f t="shared" si="9"/>
        <v>0.6286764706</v>
      </c>
      <c r="T514" s="66">
        <f t="shared" si="10"/>
        <v>0.6764705882</v>
      </c>
      <c r="U514" s="23">
        <f t="shared" si="11"/>
        <v>0.625</v>
      </c>
      <c r="V514" s="27">
        <f t="shared" si="12"/>
        <v>0.6667992871</v>
      </c>
      <c r="W514" s="27">
        <f t="shared" si="13"/>
        <v>0.9653004035</v>
      </c>
      <c r="X514" s="27">
        <f t="shared" si="14"/>
        <v>-0.3014370042</v>
      </c>
      <c r="Y514" s="27">
        <f t="shared" si="15"/>
        <v>-0.2614431194</v>
      </c>
      <c r="Z514" s="27">
        <f t="shared" si="16"/>
        <v>0.4498651879</v>
      </c>
      <c r="AA514" s="27">
        <f t="shared" si="17"/>
        <v>-0.1905570548</v>
      </c>
      <c r="AB514" s="31">
        <f t="shared" si="18"/>
        <v>1.550832185</v>
      </c>
      <c r="AC514" s="31">
        <f t="shared" si="19"/>
        <v>-0.5314303877</v>
      </c>
      <c r="AD514" s="31">
        <f t="shared" si="20"/>
        <v>-0.6370194658</v>
      </c>
      <c r="AE514" s="31">
        <f t="shared" si="21"/>
        <v>1.331388926</v>
      </c>
      <c r="AF514" s="31">
        <f t="shared" si="22"/>
        <v>-0.6001069455</v>
      </c>
      <c r="AG514" s="23"/>
    </row>
    <row r="515">
      <c r="A515" s="29">
        <v>7047.0</v>
      </c>
      <c r="B515" s="30">
        <v>2495.0</v>
      </c>
      <c r="C515" s="14">
        <v>17.0</v>
      </c>
      <c r="D515" s="15">
        <v>11.0</v>
      </c>
      <c r="E515" s="16">
        <v>28.0</v>
      </c>
      <c r="F515" s="17">
        <v>45.0</v>
      </c>
      <c r="G515" s="18">
        <v>188.0</v>
      </c>
      <c r="H515" s="19">
        <v>38.0</v>
      </c>
      <c r="I515" s="20">
        <v>22.0</v>
      </c>
      <c r="J515" s="21">
        <v>45.0</v>
      </c>
      <c r="K515" s="22">
        <v>26.0</v>
      </c>
      <c r="L515" s="75">
        <f t="shared" si="2"/>
        <v>0.6738095238</v>
      </c>
      <c r="M515" s="62">
        <f t="shared" si="3"/>
        <v>188</v>
      </c>
      <c r="N515" s="63">
        <f t="shared" si="4"/>
        <v>188</v>
      </c>
      <c r="O515" s="63">
        <f t="shared" si="5"/>
        <v>54</v>
      </c>
      <c r="P515" s="63">
        <f t="shared" si="6"/>
        <v>83</v>
      </c>
      <c r="Q515" s="63">
        <f t="shared" si="7"/>
        <v>95</v>
      </c>
      <c r="R515" s="65">
        <f t="shared" si="8"/>
        <v>0.6058394161</v>
      </c>
      <c r="S515" s="65">
        <f t="shared" si="9"/>
        <v>0.6452380952</v>
      </c>
      <c r="T515" s="66">
        <f t="shared" si="10"/>
        <v>0.6643109541</v>
      </c>
      <c r="U515" s="23">
        <f t="shared" si="11"/>
        <v>0.6738095238</v>
      </c>
      <c r="V515" s="27">
        <f t="shared" si="12"/>
        <v>0.6652277954</v>
      </c>
      <c r="W515" s="27">
        <f t="shared" si="13"/>
        <v>0.9907299268</v>
      </c>
      <c r="X515" s="27">
        <f t="shared" si="14"/>
        <v>-0.3326336911</v>
      </c>
      <c r="Y515" s="27">
        <f t="shared" si="15"/>
        <v>-0.2753992828</v>
      </c>
      <c r="Z515" s="27">
        <f t="shared" si="16"/>
        <v>0.5095007778</v>
      </c>
      <c r="AA515" s="27">
        <f t="shared" si="17"/>
        <v>-0.2320408095</v>
      </c>
      <c r="AB515" s="31">
        <f t="shared" si="18"/>
        <v>1.53402766</v>
      </c>
      <c r="AC515" s="31">
        <f t="shared" si="19"/>
        <v>-0.5505593126</v>
      </c>
      <c r="AD515" s="31">
        <f t="shared" si="20"/>
        <v>-0.663691457</v>
      </c>
      <c r="AE515" s="31">
        <f t="shared" si="21"/>
        <v>1.301023416</v>
      </c>
      <c r="AF515" s="31">
        <f t="shared" si="22"/>
        <v>-0.6346903976</v>
      </c>
      <c r="AG515" s="23"/>
    </row>
    <row r="516">
      <c r="A516" s="29">
        <v>7053.0</v>
      </c>
      <c r="B516" s="30">
        <v>629.0</v>
      </c>
      <c r="C516" s="14">
        <v>2.0</v>
      </c>
      <c r="D516" s="15">
        <v>4.0</v>
      </c>
      <c r="E516" s="16">
        <v>6.0</v>
      </c>
      <c r="F516" s="17">
        <v>10.0</v>
      </c>
      <c r="G516" s="18">
        <v>61.0</v>
      </c>
      <c r="H516" s="19">
        <v>6.0</v>
      </c>
      <c r="I516" s="20">
        <v>9.0</v>
      </c>
      <c r="J516" s="21">
        <v>16.0</v>
      </c>
      <c r="K516" s="22">
        <v>7.0</v>
      </c>
      <c r="L516" s="75">
        <f t="shared" si="2"/>
        <v>0.7603305785</v>
      </c>
      <c r="M516" s="62">
        <f t="shared" si="3"/>
        <v>62</v>
      </c>
      <c r="N516" s="63">
        <f t="shared" si="4"/>
        <v>61</v>
      </c>
      <c r="O516" s="63">
        <f t="shared" si="5"/>
        <v>13</v>
      </c>
      <c r="P516" s="63">
        <f t="shared" si="6"/>
        <v>16</v>
      </c>
      <c r="Q516" s="63">
        <f t="shared" si="7"/>
        <v>31</v>
      </c>
      <c r="R516" s="65">
        <f t="shared" si="8"/>
        <v>0.5517241379</v>
      </c>
      <c r="S516" s="65">
        <f t="shared" si="9"/>
        <v>0.6363636364</v>
      </c>
      <c r="T516" s="66">
        <f t="shared" si="10"/>
        <v>0.6630434783</v>
      </c>
      <c r="U516" s="23">
        <f t="shared" si="11"/>
        <v>0.7603305785</v>
      </c>
      <c r="V516" s="27">
        <f t="shared" si="12"/>
        <v>0.6765468152</v>
      </c>
      <c r="W516" s="27">
        <f t="shared" si="13"/>
        <v>0.9771036514</v>
      </c>
      <c r="X516" s="27">
        <f t="shared" si="14"/>
        <v>-0.3029219156</v>
      </c>
      <c r="Y516" s="27">
        <f t="shared" si="15"/>
        <v>-0.2678758201</v>
      </c>
      <c r="Z516" s="27">
        <f t="shared" si="16"/>
        <v>0.4576091137</v>
      </c>
      <c r="AA516" s="27">
        <f t="shared" si="17"/>
        <v>-0.1924390884</v>
      </c>
      <c r="AB516" s="31">
        <f t="shared" si="18"/>
        <v>1.514229066</v>
      </c>
      <c r="AC516" s="31">
        <f t="shared" si="19"/>
        <v>-0.5735207702</v>
      </c>
      <c r="AD516" s="31">
        <f t="shared" si="20"/>
        <v>-0.6948342449</v>
      </c>
      <c r="AE516" s="31">
        <f t="shared" si="21"/>
        <v>1.264908418</v>
      </c>
      <c r="AF516" s="31">
        <f t="shared" si="22"/>
        <v>-0.6765530457</v>
      </c>
      <c r="AG516" s="23"/>
    </row>
    <row r="517">
      <c r="A517" s="29">
        <v>7055.0</v>
      </c>
      <c r="B517" s="30">
        <v>3274.0</v>
      </c>
      <c r="C517" s="14">
        <v>19.0</v>
      </c>
      <c r="D517" s="15">
        <v>12.0</v>
      </c>
      <c r="E517" s="16">
        <v>23.0</v>
      </c>
      <c r="F517" s="17">
        <v>43.0</v>
      </c>
      <c r="G517" s="18">
        <v>132.0</v>
      </c>
      <c r="H517" s="19">
        <v>37.0</v>
      </c>
      <c r="I517" s="20">
        <v>23.0</v>
      </c>
      <c r="J517" s="21">
        <v>24.0</v>
      </c>
      <c r="K517" s="22">
        <v>24.0</v>
      </c>
      <c r="L517" s="75">
        <f t="shared" si="2"/>
        <v>0.5994065282</v>
      </c>
      <c r="M517" s="62">
        <f t="shared" si="3"/>
        <v>131</v>
      </c>
      <c r="N517" s="63">
        <f t="shared" si="4"/>
        <v>132</v>
      </c>
      <c r="O517" s="63">
        <f t="shared" si="5"/>
        <v>55</v>
      </c>
      <c r="P517" s="63">
        <f t="shared" si="6"/>
        <v>80</v>
      </c>
      <c r="Q517" s="63">
        <f t="shared" si="7"/>
        <v>70</v>
      </c>
      <c r="R517" s="65">
        <f t="shared" si="8"/>
        <v>0.5925925926</v>
      </c>
      <c r="S517" s="65">
        <f t="shared" si="9"/>
        <v>0.6290801187</v>
      </c>
      <c r="T517" s="66">
        <f t="shared" si="10"/>
        <v>0.6534653465</v>
      </c>
      <c r="U517" s="23">
        <f t="shared" si="11"/>
        <v>0.5994065282</v>
      </c>
      <c r="V517" s="27">
        <f t="shared" si="12"/>
        <v>0.6477275794</v>
      </c>
      <c r="W517" s="27">
        <f t="shared" si="13"/>
        <v>0.9659201844</v>
      </c>
      <c r="X517" s="27">
        <f t="shared" si="14"/>
        <v>-0.325360576</v>
      </c>
      <c r="Y517" s="27">
        <f t="shared" si="15"/>
        <v>-0.2617789516</v>
      </c>
      <c r="Z517" s="27">
        <f t="shared" si="16"/>
        <v>0.4858805386</v>
      </c>
      <c r="AA517" s="27">
        <f t="shared" si="17"/>
        <v>-0.2220044902</v>
      </c>
      <c r="AB517" s="31">
        <f t="shared" si="18"/>
        <v>1.54456948</v>
      </c>
      <c r="AC517" s="31">
        <f t="shared" si="19"/>
        <v>-0.5393634899</v>
      </c>
      <c r="AD517" s="31">
        <f t="shared" si="20"/>
        <v>-0.6469905053</v>
      </c>
      <c r="AE517" s="31">
        <f t="shared" si="21"/>
        <v>1.318760308</v>
      </c>
      <c r="AF517" s="31">
        <f t="shared" si="22"/>
        <v>-0.6158532855</v>
      </c>
      <c r="AG517" s="23"/>
    </row>
    <row r="518">
      <c r="A518" s="29">
        <v>7056.0</v>
      </c>
      <c r="B518" s="30">
        <v>2345.0</v>
      </c>
      <c r="C518" s="14">
        <v>20.0</v>
      </c>
      <c r="D518" s="15">
        <v>27.0</v>
      </c>
      <c r="E518" s="16">
        <v>22.0</v>
      </c>
      <c r="F518" s="17">
        <v>39.0</v>
      </c>
      <c r="G518" s="18">
        <v>153.0</v>
      </c>
      <c r="H518" s="19">
        <v>24.0</v>
      </c>
      <c r="I518" s="20">
        <v>28.0</v>
      </c>
      <c r="J518" s="21">
        <v>47.0</v>
      </c>
      <c r="K518" s="22">
        <v>20.0</v>
      </c>
      <c r="L518" s="75">
        <f t="shared" si="2"/>
        <v>0.6578947368</v>
      </c>
      <c r="M518" s="62">
        <f t="shared" si="3"/>
        <v>153</v>
      </c>
      <c r="N518" s="63">
        <f t="shared" si="4"/>
        <v>153</v>
      </c>
      <c r="O518" s="63">
        <f t="shared" si="5"/>
        <v>67</v>
      </c>
      <c r="P518" s="63">
        <f t="shared" si="6"/>
        <v>63</v>
      </c>
      <c r="Q518" s="63">
        <f t="shared" si="7"/>
        <v>97</v>
      </c>
      <c r="R518" s="65">
        <f t="shared" si="8"/>
        <v>0.4846153846</v>
      </c>
      <c r="S518" s="65">
        <f t="shared" si="9"/>
        <v>0.5684210526</v>
      </c>
      <c r="T518" s="66">
        <f t="shared" si="10"/>
        <v>0.612</v>
      </c>
      <c r="U518" s="23">
        <f t="shared" si="11"/>
        <v>0.6578947368</v>
      </c>
      <c r="V518" s="27">
        <f t="shared" si="12"/>
        <v>0.6086087676</v>
      </c>
      <c r="W518" s="27">
        <f t="shared" si="13"/>
        <v>0.8727813066</v>
      </c>
      <c r="X518" s="27">
        <f t="shared" si="14"/>
        <v>-0.2660761249</v>
      </c>
      <c r="Y518" s="27">
        <f t="shared" si="15"/>
        <v>-0.2137288323</v>
      </c>
      <c r="Z518" s="27">
        <f t="shared" si="16"/>
        <v>0.3590332558</v>
      </c>
      <c r="AA518" s="27">
        <f t="shared" si="17"/>
        <v>-0.1484717118</v>
      </c>
      <c r="AB518" s="31">
        <f t="shared" si="18"/>
        <v>1.541414652</v>
      </c>
      <c r="AC518" s="31">
        <f t="shared" si="19"/>
        <v>-0.5420481908</v>
      </c>
      <c r="AD518" s="31">
        <f t="shared" si="20"/>
        <v>-0.6509934289</v>
      </c>
      <c r="AE518" s="31">
        <f t="shared" si="21"/>
        <v>1.315679726</v>
      </c>
      <c r="AF518" s="31">
        <f t="shared" si="22"/>
        <v>-0.6177526081</v>
      </c>
      <c r="AG518" s="23"/>
    </row>
    <row r="519">
      <c r="A519" s="29">
        <v>7057.0</v>
      </c>
      <c r="B519" s="30">
        <v>1104.0</v>
      </c>
      <c r="C519" s="14">
        <v>9.0</v>
      </c>
      <c r="D519" s="15">
        <v>7.0</v>
      </c>
      <c r="E519" s="16">
        <v>9.0</v>
      </c>
      <c r="F519" s="17">
        <v>21.0</v>
      </c>
      <c r="G519" s="18">
        <v>80.0</v>
      </c>
      <c r="H519" s="19">
        <v>10.0</v>
      </c>
      <c r="I519" s="20">
        <v>12.0</v>
      </c>
      <c r="J519" s="21">
        <v>20.0</v>
      </c>
      <c r="K519" s="22">
        <v>20.0</v>
      </c>
      <c r="L519" s="75">
        <f t="shared" si="2"/>
        <v>0.6436170213</v>
      </c>
      <c r="M519" s="62">
        <f t="shared" si="3"/>
        <v>79</v>
      </c>
      <c r="N519" s="63">
        <f t="shared" si="4"/>
        <v>80</v>
      </c>
      <c r="O519" s="63">
        <f t="shared" si="5"/>
        <v>36</v>
      </c>
      <c r="P519" s="63">
        <f t="shared" si="6"/>
        <v>31</v>
      </c>
      <c r="Q519" s="63">
        <f t="shared" si="7"/>
        <v>41</v>
      </c>
      <c r="R519" s="65">
        <f t="shared" si="8"/>
        <v>0.4626865672</v>
      </c>
      <c r="S519" s="65">
        <f t="shared" si="9"/>
        <v>0.5904255319</v>
      </c>
      <c r="T519" s="66">
        <f t="shared" si="10"/>
        <v>0.6611570248</v>
      </c>
      <c r="U519" s="23">
        <f t="shared" si="11"/>
        <v>0.6436170213</v>
      </c>
      <c r="V519" s="27">
        <f t="shared" si="12"/>
        <v>0.6477238519</v>
      </c>
      <c r="W519" s="27">
        <f t="shared" si="13"/>
        <v>0.9065680534</v>
      </c>
      <c r="X519" s="27">
        <f t="shared" si="14"/>
        <v>-0.254036196</v>
      </c>
      <c r="Y519" s="27">
        <f t="shared" si="15"/>
        <v>-0.2305966867</v>
      </c>
      <c r="Z519" s="27">
        <f t="shared" si="16"/>
        <v>0.3560568508</v>
      </c>
      <c r="AA519" s="27">
        <f t="shared" si="17"/>
        <v>-0.1353390438</v>
      </c>
      <c r="AB519" s="31">
        <f t="shared" si="18"/>
        <v>1.558200275</v>
      </c>
      <c r="AC519" s="31">
        <f t="shared" si="19"/>
        <v>-0.5200129853</v>
      </c>
      <c r="AD519" s="31">
        <f t="shared" si="20"/>
        <v>-0.6229548926</v>
      </c>
      <c r="AE519" s="31">
        <f t="shared" si="21"/>
        <v>1.352541801</v>
      </c>
      <c r="AF519" s="31">
        <f t="shared" si="22"/>
        <v>-0.5694437609</v>
      </c>
      <c r="AG519" s="23"/>
    </row>
    <row r="520">
      <c r="A520" s="29">
        <v>7058.0</v>
      </c>
      <c r="B520" s="30">
        <v>922.0</v>
      </c>
      <c r="C520" s="14">
        <v>9.0</v>
      </c>
      <c r="D520" s="15">
        <v>18.0</v>
      </c>
      <c r="E520" s="16">
        <v>7.0</v>
      </c>
      <c r="F520" s="17">
        <v>18.0</v>
      </c>
      <c r="G520" s="18">
        <v>83.0</v>
      </c>
      <c r="H520" s="19">
        <v>11.0</v>
      </c>
      <c r="I520" s="20">
        <v>14.0</v>
      </c>
      <c r="J520" s="21">
        <v>12.0</v>
      </c>
      <c r="K520" s="22">
        <v>7.0</v>
      </c>
      <c r="L520" s="75">
        <f t="shared" si="2"/>
        <v>0.6480446927</v>
      </c>
      <c r="M520" s="62">
        <f t="shared" si="3"/>
        <v>81</v>
      </c>
      <c r="N520" s="63">
        <f t="shared" si="4"/>
        <v>83</v>
      </c>
      <c r="O520" s="63">
        <f t="shared" si="5"/>
        <v>34</v>
      </c>
      <c r="P520" s="63">
        <f t="shared" si="6"/>
        <v>29</v>
      </c>
      <c r="Q520" s="63">
        <f t="shared" si="7"/>
        <v>33</v>
      </c>
      <c r="R520" s="65">
        <f t="shared" si="8"/>
        <v>0.4603174603</v>
      </c>
      <c r="S520" s="65">
        <f t="shared" si="9"/>
        <v>0.625698324</v>
      </c>
      <c r="T520" s="66">
        <f t="shared" si="10"/>
        <v>0.7155172414</v>
      </c>
      <c r="U520" s="23">
        <f t="shared" si="11"/>
        <v>0.6480446927</v>
      </c>
      <c r="V520" s="27">
        <f t="shared" si="12"/>
        <v>0.6955305298</v>
      </c>
      <c r="W520" s="27">
        <f t="shared" si="13"/>
        <v>0.9607276125</v>
      </c>
      <c r="X520" s="27">
        <f t="shared" si="14"/>
        <v>-0.2527354474</v>
      </c>
      <c r="Y520" s="27">
        <f t="shared" si="15"/>
        <v>-0.258971986</v>
      </c>
      <c r="Z520" s="27">
        <f t="shared" si="16"/>
        <v>0.3753961081</v>
      </c>
      <c r="AA520" s="27">
        <f t="shared" si="17"/>
        <v>-0.1339566316</v>
      </c>
      <c r="AB520" s="31">
        <f t="shared" si="18"/>
        <v>1.567391643</v>
      </c>
      <c r="AC520" s="31">
        <f t="shared" si="19"/>
        <v>-0.5056265641</v>
      </c>
      <c r="AD520" s="31">
        <f t="shared" si="20"/>
        <v>-0.6104374344</v>
      </c>
      <c r="AE520" s="31">
        <f t="shared" si="21"/>
        <v>1.372762333</v>
      </c>
      <c r="AF520" s="31">
        <f t="shared" si="22"/>
        <v>-0.5378675534</v>
      </c>
      <c r="AG520" s="23"/>
    </row>
    <row r="521">
      <c r="A521" s="29">
        <v>7059.0</v>
      </c>
      <c r="B521" s="30">
        <v>2506.0</v>
      </c>
      <c r="C521" s="14">
        <v>21.0</v>
      </c>
      <c r="D521" s="15">
        <v>20.0</v>
      </c>
      <c r="E521" s="16">
        <v>23.0</v>
      </c>
      <c r="F521" s="17">
        <v>73.0</v>
      </c>
      <c r="G521" s="18">
        <v>228.0</v>
      </c>
      <c r="H521" s="19">
        <v>40.0</v>
      </c>
      <c r="I521" s="20">
        <v>53.0</v>
      </c>
      <c r="J521" s="21">
        <v>96.0</v>
      </c>
      <c r="K521" s="22">
        <v>67.0</v>
      </c>
      <c r="L521" s="75">
        <f t="shared" si="2"/>
        <v>0.6441223833</v>
      </c>
      <c r="M521" s="62">
        <f t="shared" si="3"/>
        <v>228</v>
      </c>
      <c r="N521" s="63">
        <f t="shared" si="4"/>
        <v>228</v>
      </c>
      <c r="O521" s="63">
        <f t="shared" si="5"/>
        <v>108</v>
      </c>
      <c r="P521" s="63">
        <f t="shared" si="6"/>
        <v>113</v>
      </c>
      <c r="Q521" s="63">
        <f t="shared" si="7"/>
        <v>172</v>
      </c>
      <c r="R521" s="65">
        <f t="shared" si="8"/>
        <v>0.5113122172</v>
      </c>
      <c r="S521" s="65">
        <f t="shared" si="9"/>
        <v>0.5491143317</v>
      </c>
      <c r="T521" s="66">
        <f t="shared" si="10"/>
        <v>0.57</v>
      </c>
      <c r="U521" s="23">
        <f t="shared" si="11"/>
        <v>0.6441223833</v>
      </c>
      <c r="V521" s="27">
        <f t="shared" si="12"/>
        <v>0.5686820814</v>
      </c>
      <c r="W521" s="27">
        <f t="shared" si="13"/>
        <v>0.8431368291</v>
      </c>
      <c r="X521" s="27">
        <f t="shared" si="14"/>
        <v>-0.2807339133</v>
      </c>
      <c r="Y521" s="27">
        <f t="shared" si="15"/>
        <v>-0.199456577</v>
      </c>
      <c r="Z521" s="27">
        <f t="shared" si="16"/>
        <v>0.3659453847</v>
      </c>
      <c r="AA521" s="27">
        <f t="shared" si="17"/>
        <v>-0.1652805164</v>
      </c>
      <c r="AB521" s="31">
        <f t="shared" si="18"/>
        <v>1.537848676</v>
      </c>
      <c r="AC521" s="31">
        <f t="shared" si="19"/>
        <v>-0.5464684498</v>
      </c>
      <c r="AD521" s="31">
        <f t="shared" si="20"/>
        <v>-0.6571184489</v>
      </c>
      <c r="AE521" s="31">
        <f t="shared" si="21"/>
        <v>1.308062778</v>
      </c>
      <c r="AF521" s="31">
        <f t="shared" si="22"/>
        <v>-0.6271514792</v>
      </c>
      <c r="AG521" s="23"/>
    </row>
    <row r="522">
      <c r="A522" s="29">
        <v>7060.0</v>
      </c>
      <c r="B522" s="30">
        <v>2246.0</v>
      </c>
      <c r="C522" s="14">
        <v>17.0</v>
      </c>
      <c r="D522" s="15">
        <v>12.0</v>
      </c>
      <c r="E522" s="16">
        <v>17.0</v>
      </c>
      <c r="F522" s="17">
        <v>32.0</v>
      </c>
      <c r="G522" s="18">
        <v>145.0</v>
      </c>
      <c r="H522" s="19">
        <v>35.0</v>
      </c>
      <c r="I522" s="20">
        <v>21.0</v>
      </c>
      <c r="J522" s="21">
        <v>32.0</v>
      </c>
      <c r="K522" s="22">
        <v>26.0</v>
      </c>
      <c r="L522" s="75">
        <f t="shared" si="2"/>
        <v>0.6379821958</v>
      </c>
      <c r="M522" s="62">
        <f t="shared" si="3"/>
        <v>144</v>
      </c>
      <c r="N522" s="63">
        <f t="shared" si="4"/>
        <v>145</v>
      </c>
      <c r="O522" s="63">
        <f t="shared" si="5"/>
        <v>55</v>
      </c>
      <c r="P522" s="63">
        <f t="shared" si="6"/>
        <v>67</v>
      </c>
      <c r="Q522" s="63">
        <f t="shared" si="7"/>
        <v>70</v>
      </c>
      <c r="R522" s="65">
        <f t="shared" si="8"/>
        <v>0.5491803279</v>
      </c>
      <c r="S522" s="65">
        <f t="shared" si="9"/>
        <v>0.6290801187</v>
      </c>
      <c r="T522" s="66">
        <f t="shared" si="10"/>
        <v>0.6744186047</v>
      </c>
      <c r="U522" s="23">
        <f t="shared" si="11"/>
        <v>0.6379821958</v>
      </c>
      <c r="V522" s="27">
        <f t="shared" si="12"/>
        <v>0.667304028</v>
      </c>
      <c r="W522" s="27">
        <f t="shared" si="13"/>
        <v>0.9659201844</v>
      </c>
      <c r="X522" s="27">
        <f t="shared" si="14"/>
        <v>-0.3015252469</v>
      </c>
      <c r="Y522" s="27">
        <f t="shared" si="15"/>
        <v>-0.2617789516</v>
      </c>
      <c r="Z522" s="27">
        <f t="shared" si="16"/>
        <v>0.4502858065</v>
      </c>
      <c r="AA522" s="27">
        <f t="shared" si="17"/>
        <v>-0.1906686385</v>
      </c>
      <c r="AB522" s="31">
        <f t="shared" si="18"/>
        <v>1.546758087</v>
      </c>
      <c r="AC522" s="31">
        <f t="shared" si="19"/>
        <v>-0.5360910713</v>
      </c>
      <c r="AD522" s="31">
        <f t="shared" si="20"/>
        <v>-0.6435114453</v>
      </c>
      <c r="AE522" s="31">
        <f t="shared" si="21"/>
        <v>1.323962218</v>
      </c>
      <c r="AF522" s="31">
        <f t="shared" si="22"/>
        <v>-0.6086029533</v>
      </c>
      <c r="AG522" s="23"/>
    </row>
    <row r="523">
      <c r="A523" s="29">
        <v>7079.0</v>
      </c>
      <c r="B523" s="30">
        <v>2180.0</v>
      </c>
      <c r="C523" s="14">
        <v>0.0</v>
      </c>
      <c r="D523" s="15">
        <v>5.0</v>
      </c>
      <c r="E523" s="16">
        <v>3.0</v>
      </c>
      <c r="F523" s="17">
        <v>22.0</v>
      </c>
      <c r="G523" s="18">
        <v>63.0</v>
      </c>
      <c r="H523" s="19">
        <v>20.0</v>
      </c>
      <c r="I523" s="20">
        <v>16.0</v>
      </c>
      <c r="J523" s="21">
        <v>23.0</v>
      </c>
      <c r="K523" s="22">
        <v>9.0</v>
      </c>
      <c r="L523" s="75">
        <f t="shared" si="2"/>
        <v>0.652173913</v>
      </c>
      <c r="M523" s="62">
        <f t="shared" si="3"/>
        <v>63</v>
      </c>
      <c r="N523" s="63">
        <f t="shared" si="4"/>
        <v>63</v>
      </c>
      <c r="O523" s="63">
        <f t="shared" si="5"/>
        <v>14</v>
      </c>
      <c r="P523" s="63">
        <f t="shared" si="6"/>
        <v>42</v>
      </c>
      <c r="Q523" s="63">
        <f t="shared" si="7"/>
        <v>42</v>
      </c>
      <c r="R523" s="65">
        <f t="shared" si="8"/>
        <v>0.75</v>
      </c>
      <c r="S523" s="65">
        <f t="shared" si="9"/>
        <v>0.652173913</v>
      </c>
      <c r="T523" s="66">
        <f t="shared" si="10"/>
        <v>0.6</v>
      </c>
      <c r="U523" s="23">
        <f t="shared" si="11"/>
        <v>0.652173913</v>
      </c>
      <c r="V523" s="27">
        <f t="shared" si="12"/>
        <v>0.5952232333</v>
      </c>
      <c r="W523" s="27">
        <f t="shared" si="13"/>
        <v>1.001379518</v>
      </c>
      <c r="X523" s="27">
        <f t="shared" si="14"/>
        <v>-0.411784479</v>
      </c>
      <c r="Y523" s="27">
        <f t="shared" si="15"/>
        <v>-0.2813517689</v>
      </c>
      <c r="Z523" s="27">
        <f t="shared" si="16"/>
        <v>0.6375173552</v>
      </c>
      <c r="AA523" s="27">
        <f t="shared" si="17"/>
        <v>-0.3556082666</v>
      </c>
      <c r="AB523" s="31">
        <f t="shared" si="18"/>
        <v>1.542772971</v>
      </c>
      <c r="AC523" s="31">
        <f t="shared" si="19"/>
        <v>-0.5426769497</v>
      </c>
      <c r="AD523" s="31">
        <f t="shared" si="20"/>
        <v>-0.6502585607</v>
      </c>
      <c r="AE523" s="31">
        <f t="shared" si="21"/>
        <v>1.313134649</v>
      </c>
      <c r="AF523" s="31">
        <f t="shared" si="22"/>
        <v>-0.6237004443</v>
      </c>
      <c r="AG523" s="23"/>
    </row>
    <row r="524">
      <c r="A524" s="29">
        <v>7097.0</v>
      </c>
      <c r="B524" s="30">
        <v>1210.0</v>
      </c>
      <c r="C524" s="14">
        <v>5.0</v>
      </c>
      <c r="D524" s="15">
        <v>2.0</v>
      </c>
      <c r="E524" s="16">
        <v>7.0</v>
      </c>
      <c r="F524" s="17">
        <v>18.0</v>
      </c>
      <c r="G524" s="18">
        <v>54.0</v>
      </c>
      <c r="H524" s="19">
        <v>14.0</v>
      </c>
      <c r="I524" s="20">
        <v>13.0</v>
      </c>
      <c r="J524" s="21">
        <v>8.0</v>
      </c>
      <c r="K524" s="22">
        <v>7.0</v>
      </c>
      <c r="L524" s="75">
        <f t="shared" si="2"/>
        <v>0.640625</v>
      </c>
      <c r="M524" s="62">
        <f t="shared" si="3"/>
        <v>54</v>
      </c>
      <c r="N524" s="63">
        <f t="shared" si="4"/>
        <v>54</v>
      </c>
      <c r="O524" s="63">
        <f t="shared" si="5"/>
        <v>14</v>
      </c>
      <c r="P524" s="63">
        <f t="shared" si="6"/>
        <v>32</v>
      </c>
      <c r="Q524" s="63">
        <f t="shared" si="7"/>
        <v>28</v>
      </c>
      <c r="R524" s="65">
        <f t="shared" si="8"/>
        <v>0.6956521739</v>
      </c>
      <c r="S524" s="65">
        <f t="shared" si="9"/>
        <v>0.671875</v>
      </c>
      <c r="T524" s="66">
        <f t="shared" si="10"/>
        <v>0.6585365854</v>
      </c>
      <c r="U524" s="23">
        <f t="shared" si="11"/>
        <v>0.640625</v>
      </c>
      <c r="V524" s="27">
        <f t="shared" si="12"/>
        <v>0.6593936399</v>
      </c>
      <c r="W524" s="27">
        <f t="shared" si="13"/>
        <v>1.031629525</v>
      </c>
      <c r="X524" s="27">
        <f t="shared" si="14"/>
        <v>-0.381945024</v>
      </c>
      <c r="Y524" s="27">
        <f t="shared" si="15"/>
        <v>-0.2986068506</v>
      </c>
      <c r="Z524" s="27">
        <f t="shared" si="16"/>
        <v>0.6091832505</v>
      </c>
      <c r="AA524" s="27">
        <f t="shared" si="17"/>
        <v>-0.3059381349</v>
      </c>
      <c r="AB524" s="31">
        <f t="shared" si="18"/>
        <v>1.534172979</v>
      </c>
      <c r="AC524" s="31">
        <f t="shared" si="19"/>
        <v>-0.5502779879</v>
      </c>
      <c r="AD524" s="31">
        <f t="shared" si="20"/>
        <v>-0.6633878613</v>
      </c>
      <c r="AE524" s="31">
        <f t="shared" si="21"/>
        <v>1.301535117</v>
      </c>
      <c r="AF524" s="31">
        <f t="shared" si="22"/>
        <v>-0.6339634969</v>
      </c>
      <c r="AG524" s="23"/>
    </row>
    <row r="525">
      <c r="A525" s="29">
        <v>7311.0</v>
      </c>
      <c r="B525" s="30">
        <v>796.0</v>
      </c>
      <c r="C525" s="14">
        <v>4.0</v>
      </c>
      <c r="D525" s="15">
        <v>2.0</v>
      </c>
      <c r="E525" s="16">
        <v>6.0</v>
      </c>
      <c r="F525" s="17">
        <v>20.0</v>
      </c>
      <c r="G525" s="18">
        <v>40.0</v>
      </c>
      <c r="H525" s="19">
        <v>5.0</v>
      </c>
      <c r="I525" s="20">
        <v>5.0</v>
      </c>
      <c r="J525" s="21">
        <v>10.0</v>
      </c>
      <c r="K525" s="22">
        <v>1.0</v>
      </c>
      <c r="L525" s="75">
        <f t="shared" si="2"/>
        <v>0.6559139785</v>
      </c>
      <c r="M525" s="62">
        <f t="shared" si="3"/>
        <v>40</v>
      </c>
      <c r="N525" s="63">
        <f t="shared" si="4"/>
        <v>40</v>
      </c>
      <c r="O525" s="63">
        <f t="shared" si="5"/>
        <v>7</v>
      </c>
      <c r="P525" s="63">
        <f t="shared" si="6"/>
        <v>25</v>
      </c>
      <c r="Q525" s="63">
        <f t="shared" si="7"/>
        <v>21</v>
      </c>
      <c r="R525" s="65">
        <f t="shared" si="8"/>
        <v>0.78125</v>
      </c>
      <c r="S525" s="65">
        <f t="shared" si="9"/>
        <v>0.6989247312</v>
      </c>
      <c r="T525" s="66">
        <f t="shared" si="10"/>
        <v>0.6557377049</v>
      </c>
      <c r="U525" s="23">
        <f t="shared" si="11"/>
        <v>0.6559139785</v>
      </c>
      <c r="V525" s="27">
        <f t="shared" si="12"/>
        <v>0.6519822447</v>
      </c>
      <c r="W525" s="27">
        <f t="shared" si="13"/>
        <v>1.073162997</v>
      </c>
      <c r="X525" s="27">
        <f t="shared" si="14"/>
        <v>-0.4289421656</v>
      </c>
      <c r="Y525" s="27">
        <f t="shared" si="15"/>
        <v>-0.3231347168</v>
      </c>
      <c r="Z525" s="27">
        <f t="shared" si="16"/>
        <v>0.7116849208</v>
      </c>
      <c r="AA525" s="27">
        <f t="shared" si="17"/>
        <v>-0.3858596643</v>
      </c>
      <c r="AB525" s="31">
        <f t="shared" si="18"/>
        <v>1.540821792</v>
      </c>
      <c r="AC525" s="31">
        <f t="shared" si="19"/>
        <v>-0.544238983</v>
      </c>
      <c r="AD525" s="31">
        <f t="shared" si="20"/>
        <v>-0.6538014652</v>
      </c>
      <c r="AE525" s="31">
        <f t="shared" si="21"/>
        <v>1.310246507</v>
      </c>
      <c r="AF525" s="31">
        <f t="shared" si="22"/>
        <v>-0.626039528</v>
      </c>
      <c r="AG525" s="23"/>
    </row>
    <row r="526">
      <c r="A526" s="29">
        <v>7312.0</v>
      </c>
      <c r="B526" s="30">
        <v>2438.0</v>
      </c>
      <c r="C526" s="14">
        <v>2.0</v>
      </c>
      <c r="D526" s="15">
        <v>0.0</v>
      </c>
      <c r="E526" s="16">
        <v>6.0</v>
      </c>
      <c r="F526" s="17">
        <v>25.0</v>
      </c>
      <c r="G526" s="18">
        <v>97.0</v>
      </c>
      <c r="H526" s="19">
        <v>31.0</v>
      </c>
      <c r="I526" s="20">
        <v>3.0</v>
      </c>
      <c r="J526" s="21">
        <v>6.0</v>
      </c>
      <c r="K526" s="22">
        <v>9.0</v>
      </c>
      <c r="L526" s="75">
        <f t="shared" si="2"/>
        <v>0.625698324</v>
      </c>
      <c r="M526" s="62">
        <f t="shared" si="3"/>
        <v>97</v>
      </c>
      <c r="N526" s="63">
        <f t="shared" si="4"/>
        <v>97</v>
      </c>
      <c r="O526" s="63">
        <f t="shared" si="5"/>
        <v>11</v>
      </c>
      <c r="P526" s="63">
        <f t="shared" si="6"/>
        <v>56</v>
      </c>
      <c r="Q526" s="63">
        <f t="shared" si="7"/>
        <v>15</v>
      </c>
      <c r="R526" s="65">
        <f t="shared" si="8"/>
        <v>0.8358208955</v>
      </c>
      <c r="S526" s="65">
        <f t="shared" si="9"/>
        <v>0.8547486034</v>
      </c>
      <c r="T526" s="66">
        <f t="shared" si="10"/>
        <v>0.8660714286</v>
      </c>
      <c r="U526" s="23">
        <f t="shared" si="11"/>
        <v>0.625698324</v>
      </c>
      <c r="V526" s="27">
        <f t="shared" si="12"/>
        <v>0.8648094617</v>
      </c>
      <c r="W526" s="27">
        <f t="shared" si="13"/>
        <v>1.312422542</v>
      </c>
      <c r="X526" s="27">
        <f t="shared" si="14"/>
        <v>-0.458904096</v>
      </c>
      <c r="Y526" s="27">
        <f t="shared" si="15"/>
        <v>-0.4832808689</v>
      </c>
      <c r="Z526" s="27">
        <f t="shared" si="16"/>
        <v>0.9311485039</v>
      </c>
      <c r="AA526" s="27">
        <f t="shared" si="17"/>
        <v>-0.4416474935</v>
      </c>
      <c r="AB526" s="31">
        <f t="shared" si="18"/>
        <v>1.536925014</v>
      </c>
      <c r="AC526" s="31">
        <f t="shared" si="19"/>
        <v>-0.5475361187</v>
      </c>
      <c r="AD526" s="31">
        <f t="shared" si="20"/>
        <v>-0.6597619565</v>
      </c>
      <c r="AE526" s="31">
        <f t="shared" si="21"/>
        <v>1.305135245</v>
      </c>
      <c r="AF526" s="31">
        <f t="shared" si="22"/>
        <v>-0.6303860424</v>
      </c>
      <c r="AG526" s="23"/>
    </row>
    <row r="527">
      <c r="A527" s="29">
        <v>7332.0</v>
      </c>
      <c r="B527" s="30">
        <v>2570.0</v>
      </c>
      <c r="C527" s="14">
        <v>10.0</v>
      </c>
      <c r="D527" s="15">
        <v>0.0</v>
      </c>
      <c r="E527" s="16">
        <v>10.0</v>
      </c>
      <c r="F527" s="17">
        <v>30.0</v>
      </c>
      <c r="G527" s="18">
        <v>137.0</v>
      </c>
      <c r="H527" s="19">
        <v>18.0</v>
      </c>
      <c r="I527" s="20">
        <v>13.0</v>
      </c>
      <c r="J527" s="21">
        <v>14.0</v>
      </c>
      <c r="K527" s="22">
        <v>18.0</v>
      </c>
      <c r="L527" s="75">
        <f t="shared" si="2"/>
        <v>0.696</v>
      </c>
      <c r="M527" s="62">
        <f t="shared" si="3"/>
        <v>137</v>
      </c>
      <c r="N527" s="63">
        <f t="shared" si="4"/>
        <v>137</v>
      </c>
      <c r="O527" s="63">
        <f t="shared" si="5"/>
        <v>28</v>
      </c>
      <c r="P527" s="63">
        <f t="shared" si="6"/>
        <v>48</v>
      </c>
      <c r="Q527" s="63">
        <f t="shared" si="7"/>
        <v>37</v>
      </c>
      <c r="R527" s="65">
        <f t="shared" si="8"/>
        <v>0.6315789474</v>
      </c>
      <c r="S527" s="65">
        <f t="shared" si="9"/>
        <v>0.74</v>
      </c>
      <c r="T527" s="66">
        <f t="shared" si="10"/>
        <v>0.7873563218</v>
      </c>
      <c r="U527" s="23">
        <f t="shared" si="11"/>
        <v>0.696</v>
      </c>
      <c r="V527" s="27">
        <f t="shared" si="12"/>
        <v>0.7892823589</v>
      </c>
      <c r="W527" s="27">
        <f t="shared" si="13"/>
        <v>1.13623196</v>
      </c>
      <c r="X527" s="27">
        <f t="shared" si="14"/>
        <v>-0.3467658771</v>
      </c>
      <c r="Y527" s="27">
        <f t="shared" si="15"/>
        <v>-0.3622315243</v>
      </c>
      <c r="Z527" s="27">
        <f t="shared" si="16"/>
        <v>0.6091534251</v>
      </c>
      <c r="AA527" s="27">
        <f t="shared" si="17"/>
        <v>-0.2521764993</v>
      </c>
      <c r="AB527" s="31">
        <f t="shared" si="18"/>
        <v>1.532845842</v>
      </c>
      <c r="AC527" s="31">
        <f t="shared" si="19"/>
        <v>-0.5520955308</v>
      </c>
      <c r="AD527" s="31">
        <f t="shared" si="20"/>
        <v>-0.6650065036</v>
      </c>
      <c r="AE527" s="31">
        <f t="shared" si="21"/>
        <v>1.29924779</v>
      </c>
      <c r="AF527" s="31">
        <f t="shared" si="22"/>
        <v>-0.637020942</v>
      </c>
      <c r="AG527" s="23"/>
    </row>
    <row r="528">
      <c r="A528" s="29">
        <v>7334.0</v>
      </c>
      <c r="B528" s="30">
        <v>1131.0</v>
      </c>
      <c r="C528" s="14">
        <v>0.0</v>
      </c>
      <c r="D528" s="15">
        <v>8.0</v>
      </c>
      <c r="E528" s="16">
        <v>11.0</v>
      </c>
      <c r="F528" s="17">
        <v>19.0</v>
      </c>
      <c r="G528" s="18">
        <v>66.0</v>
      </c>
      <c r="H528" s="19">
        <v>9.0</v>
      </c>
      <c r="I528" s="20">
        <v>13.0</v>
      </c>
      <c r="J528" s="21">
        <v>20.0</v>
      </c>
      <c r="K528" s="22">
        <v>19.0</v>
      </c>
      <c r="L528" s="75">
        <f t="shared" si="2"/>
        <v>0.6666666667</v>
      </c>
      <c r="M528" s="62">
        <f t="shared" si="3"/>
        <v>66</v>
      </c>
      <c r="N528" s="63">
        <f t="shared" si="4"/>
        <v>66</v>
      </c>
      <c r="O528" s="63">
        <f t="shared" si="5"/>
        <v>27</v>
      </c>
      <c r="P528" s="63">
        <f t="shared" si="6"/>
        <v>28</v>
      </c>
      <c r="Q528" s="63">
        <f t="shared" si="7"/>
        <v>44</v>
      </c>
      <c r="R528" s="65">
        <f t="shared" si="8"/>
        <v>0.5090909091</v>
      </c>
      <c r="S528" s="65">
        <f t="shared" si="9"/>
        <v>0.5696969697</v>
      </c>
      <c r="T528" s="66">
        <f t="shared" si="10"/>
        <v>0.6</v>
      </c>
      <c r="U528" s="23">
        <f t="shared" si="11"/>
        <v>0.6666666667</v>
      </c>
      <c r="V528" s="27">
        <f t="shared" si="12"/>
        <v>0.5997728545</v>
      </c>
      <c r="W528" s="27">
        <f t="shared" si="13"/>
        <v>0.8747404117</v>
      </c>
      <c r="X528" s="27">
        <f t="shared" si="14"/>
        <v>-0.279514313</v>
      </c>
      <c r="Y528" s="27">
        <f t="shared" si="15"/>
        <v>-0.2146894101</v>
      </c>
      <c r="Z528" s="27">
        <f t="shared" si="16"/>
        <v>0.3780128618</v>
      </c>
      <c r="AA528" s="27">
        <f t="shared" si="17"/>
        <v>-0.1638475701</v>
      </c>
      <c r="AB528" s="31">
        <f t="shared" si="18"/>
        <v>1.535847308</v>
      </c>
      <c r="AC528" s="31">
        <f t="shared" si="19"/>
        <v>-0.5485997932</v>
      </c>
      <c r="AD528" s="31">
        <f t="shared" si="20"/>
        <v>-0.6607894016</v>
      </c>
      <c r="AE528" s="31">
        <f t="shared" si="21"/>
        <v>1.304152001</v>
      </c>
      <c r="AF528" s="31">
        <f t="shared" si="22"/>
        <v>-0.6313160514</v>
      </c>
      <c r="AG528" s="23"/>
    </row>
    <row r="529">
      <c r="A529" s="29">
        <v>7341.0</v>
      </c>
      <c r="B529" s="30">
        <v>2719.0</v>
      </c>
      <c r="C529" s="14">
        <v>16.0</v>
      </c>
      <c r="D529" s="15">
        <v>14.0</v>
      </c>
      <c r="E529" s="16">
        <v>11.0</v>
      </c>
      <c r="F529" s="17">
        <v>53.0</v>
      </c>
      <c r="G529" s="18">
        <v>146.0</v>
      </c>
      <c r="H529" s="19">
        <v>33.0</v>
      </c>
      <c r="I529" s="20">
        <v>22.0</v>
      </c>
      <c r="J529" s="21">
        <v>38.0</v>
      </c>
      <c r="K529" s="22">
        <v>18.0</v>
      </c>
      <c r="L529" s="75">
        <f t="shared" si="2"/>
        <v>0.6182336182</v>
      </c>
      <c r="M529" s="62">
        <f t="shared" si="3"/>
        <v>146</v>
      </c>
      <c r="N529" s="63">
        <f t="shared" si="4"/>
        <v>146</v>
      </c>
      <c r="O529" s="63">
        <f t="shared" si="5"/>
        <v>48</v>
      </c>
      <c r="P529" s="63">
        <f t="shared" si="6"/>
        <v>86</v>
      </c>
      <c r="Q529" s="63">
        <f t="shared" si="7"/>
        <v>71</v>
      </c>
      <c r="R529" s="65">
        <f t="shared" si="8"/>
        <v>0.6417910448</v>
      </c>
      <c r="S529" s="65">
        <f t="shared" si="9"/>
        <v>0.660968661</v>
      </c>
      <c r="T529" s="66">
        <f t="shared" si="10"/>
        <v>0.6728110599</v>
      </c>
      <c r="U529" s="23">
        <f t="shared" si="11"/>
        <v>0.6182336182</v>
      </c>
      <c r="V529" s="27">
        <f t="shared" si="12"/>
        <v>0.6710869112</v>
      </c>
      <c r="W529" s="27">
        <f t="shared" si="13"/>
        <v>1.014883402</v>
      </c>
      <c r="X529" s="27">
        <f t="shared" si="14"/>
        <v>-0.352372788</v>
      </c>
      <c r="Y529" s="27">
        <f t="shared" si="15"/>
        <v>-0.2889911484</v>
      </c>
      <c r="Z529" s="27">
        <f t="shared" si="16"/>
        <v>0.5528939617</v>
      </c>
      <c r="AA529" s="27">
        <f t="shared" si="17"/>
        <v>-0.2603973902</v>
      </c>
      <c r="AB529" s="31">
        <f t="shared" si="18"/>
        <v>1.538057113</v>
      </c>
      <c r="AC529" s="31">
        <f t="shared" si="19"/>
        <v>-0.5463595078</v>
      </c>
      <c r="AD529" s="31">
        <f t="shared" si="20"/>
        <v>-0.6575427621</v>
      </c>
      <c r="AE529" s="31">
        <f t="shared" si="21"/>
        <v>1.30743325</v>
      </c>
      <c r="AF529" s="31">
        <f t="shared" si="22"/>
        <v>-0.6280065879</v>
      </c>
      <c r="AG529" s="23"/>
    </row>
    <row r="530">
      <c r="A530" s="29">
        <v>7352.0</v>
      </c>
      <c r="B530" s="30">
        <v>2920.0</v>
      </c>
      <c r="C530" s="14">
        <v>34.0</v>
      </c>
      <c r="D530" s="15">
        <v>22.0</v>
      </c>
      <c r="E530" s="16">
        <v>42.0</v>
      </c>
      <c r="F530" s="17">
        <v>56.0</v>
      </c>
      <c r="G530" s="18">
        <v>175.0</v>
      </c>
      <c r="H530" s="19">
        <v>36.0</v>
      </c>
      <c r="I530" s="20">
        <v>69.0</v>
      </c>
      <c r="J530" s="21">
        <v>69.0</v>
      </c>
      <c r="K530" s="22">
        <v>77.0</v>
      </c>
      <c r="L530" s="75">
        <f t="shared" si="2"/>
        <v>0.6120689655</v>
      </c>
      <c r="M530" s="62">
        <f t="shared" si="3"/>
        <v>173</v>
      </c>
      <c r="N530" s="63">
        <f t="shared" si="4"/>
        <v>175</v>
      </c>
      <c r="O530" s="63">
        <f t="shared" si="5"/>
        <v>133</v>
      </c>
      <c r="P530" s="63">
        <f t="shared" si="6"/>
        <v>92</v>
      </c>
      <c r="Q530" s="63">
        <f t="shared" si="7"/>
        <v>180</v>
      </c>
      <c r="R530" s="65">
        <f t="shared" si="8"/>
        <v>0.4088888889</v>
      </c>
      <c r="S530" s="65">
        <f t="shared" si="9"/>
        <v>0.4603448276</v>
      </c>
      <c r="T530" s="66">
        <f t="shared" si="10"/>
        <v>0.4929577465</v>
      </c>
      <c r="U530" s="23">
        <f t="shared" si="11"/>
        <v>0.6120689655</v>
      </c>
      <c r="V530" s="27">
        <f t="shared" si="12"/>
        <v>0.48686346</v>
      </c>
      <c r="W530" s="27">
        <f t="shared" si="13"/>
        <v>0.7068358187</v>
      </c>
      <c r="X530" s="27">
        <f t="shared" si="14"/>
        <v>-0.2244987974</v>
      </c>
      <c r="Y530" s="27">
        <f t="shared" si="15"/>
        <v>-0.14018106</v>
      </c>
      <c r="Z530" s="27">
        <f t="shared" si="16"/>
        <v>0.2453329622</v>
      </c>
      <c r="AA530" s="27">
        <f t="shared" si="17"/>
        <v>-0.1056963378</v>
      </c>
      <c r="AB530" s="31">
        <f t="shared" si="18"/>
        <v>1.54868712</v>
      </c>
      <c r="AC530" s="31">
        <f t="shared" si="19"/>
        <v>-0.5341414669</v>
      </c>
      <c r="AD530" s="31">
        <f t="shared" si="20"/>
        <v>-0.6327314254</v>
      </c>
      <c r="AE530" s="31">
        <f t="shared" si="21"/>
        <v>1.335745643</v>
      </c>
      <c r="AF530" s="31">
        <f t="shared" si="22"/>
        <v>-0.5957412387</v>
      </c>
      <c r="AG530" s="23"/>
    </row>
    <row r="531">
      <c r="A531" s="29">
        <v>7355.0</v>
      </c>
      <c r="B531" s="30">
        <v>1480.0</v>
      </c>
      <c r="C531" s="14">
        <v>13.0</v>
      </c>
      <c r="D531" s="15">
        <v>8.0</v>
      </c>
      <c r="E531" s="16">
        <v>35.0</v>
      </c>
      <c r="F531" s="17">
        <v>37.0</v>
      </c>
      <c r="G531" s="18">
        <v>91.0</v>
      </c>
      <c r="H531" s="19">
        <v>12.0</v>
      </c>
      <c r="I531" s="20">
        <v>25.0</v>
      </c>
      <c r="J531" s="21">
        <v>32.0</v>
      </c>
      <c r="K531" s="22">
        <v>27.0</v>
      </c>
      <c r="L531" s="75">
        <f t="shared" si="2"/>
        <v>0.6535714286</v>
      </c>
      <c r="M531" s="62">
        <f t="shared" si="3"/>
        <v>91</v>
      </c>
      <c r="N531" s="63">
        <f t="shared" si="4"/>
        <v>91</v>
      </c>
      <c r="O531" s="63">
        <f t="shared" si="5"/>
        <v>48</v>
      </c>
      <c r="P531" s="63">
        <f t="shared" si="6"/>
        <v>49</v>
      </c>
      <c r="Q531" s="63">
        <f t="shared" si="7"/>
        <v>92</v>
      </c>
      <c r="R531" s="65">
        <f t="shared" si="8"/>
        <v>0.5051546392</v>
      </c>
      <c r="S531" s="65">
        <f t="shared" si="9"/>
        <v>0.5</v>
      </c>
      <c r="T531" s="66">
        <f t="shared" si="10"/>
        <v>0.4972677596</v>
      </c>
      <c r="U531" s="23">
        <f t="shared" si="11"/>
        <v>0.6535714286</v>
      </c>
      <c r="V531" s="27">
        <f t="shared" si="12"/>
        <v>0.4979474959</v>
      </c>
      <c r="W531" s="27">
        <f t="shared" si="13"/>
        <v>0.7677242975</v>
      </c>
      <c r="X531" s="27">
        <f t="shared" si="14"/>
        <v>-0.2773531199</v>
      </c>
      <c r="Y531" s="27">
        <f t="shared" si="15"/>
        <v>-0.1653723175</v>
      </c>
      <c r="Z531" s="27">
        <f t="shared" si="16"/>
        <v>0.3292014017</v>
      </c>
      <c r="AA531" s="27">
        <f t="shared" si="17"/>
        <v>-0.1613236401</v>
      </c>
      <c r="AB531" s="31">
        <f t="shared" si="18"/>
        <v>1.534089122</v>
      </c>
      <c r="AC531" s="31">
        <f t="shared" si="19"/>
        <v>-0.5503915724</v>
      </c>
      <c r="AD531" s="31">
        <f t="shared" si="20"/>
        <v>-0.6642082152</v>
      </c>
      <c r="AE531" s="31">
        <f t="shared" si="21"/>
        <v>1.300677614</v>
      </c>
      <c r="AF531" s="31">
        <f t="shared" si="22"/>
        <v>-0.6348562137</v>
      </c>
      <c r="AG531" s="23"/>
    </row>
    <row r="532">
      <c r="A532" s="29">
        <v>7361.0</v>
      </c>
      <c r="B532" s="30">
        <v>1530.0</v>
      </c>
      <c r="C532" s="14">
        <v>26.0</v>
      </c>
      <c r="D532" s="15">
        <v>12.0</v>
      </c>
      <c r="E532" s="16">
        <v>33.0</v>
      </c>
      <c r="F532" s="17">
        <v>33.0</v>
      </c>
      <c r="G532" s="18">
        <v>71.0</v>
      </c>
      <c r="H532" s="19">
        <v>13.0</v>
      </c>
      <c r="I532" s="20">
        <v>38.0</v>
      </c>
      <c r="J532" s="21">
        <v>30.0</v>
      </c>
      <c r="K532" s="22">
        <v>27.0</v>
      </c>
      <c r="L532" s="75">
        <f t="shared" si="2"/>
        <v>0.6077738516</v>
      </c>
      <c r="M532" s="62">
        <f t="shared" si="3"/>
        <v>71</v>
      </c>
      <c r="N532" s="63">
        <f t="shared" si="4"/>
        <v>71</v>
      </c>
      <c r="O532" s="63">
        <f t="shared" si="5"/>
        <v>65</v>
      </c>
      <c r="P532" s="63">
        <f t="shared" si="6"/>
        <v>46</v>
      </c>
      <c r="Q532" s="63">
        <f t="shared" si="7"/>
        <v>101</v>
      </c>
      <c r="R532" s="65">
        <f t="shared" si="8"/>
        <v>0.4144144144</v>
      </c>
      <c r="S532" s="65">
        <f t="shared" si="9"/>
        <v>0.4134275618</v>
      </c>
      <c r="T532" s="66">
        <f t="shared" si="10"/>
        <v>0.4127906977</v>
      </c>
      <c r="U532" s="23">
        <f t="shared" si="11"/>
        <v>0.6077738516</v>
      </c>
      <c r="V532" s="27">
        <f t="shared" si="12"/>
        <v>0.4140061045</v>
      </c>
      <c r="W532" s="27">
        <f t="shared" si="13"/>
        <v>0.634796769</v>
      </c>
      <c r="X532" s="27">
        <f t="shared" si="14"/>
        <v>-0.227532565</v>
      </c>
      <c r="Y532" s="27">
        <f t="shared" si="15"/>
        <v>-0.1130632998</v>
      </c>
      <c r="Z532" s="27">
        <f t="shared" si="16"/>
        <v>0.2233066234</v>
      </c>
      <c r="AA532" s="27">
        <f t="shared" si="17"/>
        <v>-0.1085722973</v>
      </c>
      <c r="AB532" s="31">
        <f t="shared" si="18"/>
        <v>1.532508765</v>
      </c>
      <c r="AC532" s="31">
        <f t="shared" si="19"/>
        <v>-0.5519788015</v>
      </c>
      <c r="AD532" s="31">
        <f t="shared" si="20"/>
        <v>-0.6686001413</v>
      </c>
      <c r="AE532" s="31">
        <f t="shared" si="21"/>
        <v>1.296274877</v>
      </c>
      <c r="AF532" s="31">
        <f t="shared" si="22"/>
        <v>-0.6392695191</v>
      </c>
      <c r="AG532" s="23"/>
    </row>
    <row r="533">
      <c r="A533" s="29">
        <v>7366.0</v>
      </c>
      <c r="B533" s="30">
        <v>3061.0</v>
      </c>
      <c r="C533" s="14">
        <v>14.0</v>
      </c>
      <c r="D533" s="15">
        <v>24.0</v>
      </c>
      <c r="E533" s="16">
        <v>31.0</v>
      </c>
      <c r="F533" s="17">
        <v>35.0</v>
      </c>
      <c r="G533" s="18">
        <v>217.0</v>
      </c>
      <c r="H533" s="19">
        <v>33.0</v>
      </c>
      <c r="I533" s="20">
        <v>26.0</v>
      </c>
      <c r="J533" s="21">
        <v>62.0</v>
      </c>
      <c r="K533" s="22">
        <v>35.0</v>
      </c>
      <c r="L533" s="75">
        <f t="shared" si="2"/>
        <v>0.7044025157</v>
      </c>
      <c r="M533" s="62">
        <f t="shared" si="3"/>
        <v>218</v>
      </c>
      <c r="N533" s="63">
        <f t="shared" si="4"/>
        <v>217</v>
      </c>
      <c r="O533" s="63">
        <f t="shared" si="5"/>
        <v>73</v>
      </c>
      <c r="P533" s="63">
        <f t="shared" si="6"/>
        <v>68</v>
      </c>
      <c r="Q533" s="63">
        <f t="shared" si="7"/>
        <v>119</v>
      </c>
      <c r="R533" s="65">
        <f t="shared" si="8"/>
        <v>0.4822695035</v>
      </c>
      <c r="S533" s="65">
        <f t="shared" si="9"/>
        <v>0.5974842767</v>
      </c>
      <c r="T533" s="66">
        <f t="shared" si="10"/>
        <v>0.6458333333</v>
      </c>
      <c r="U533" s="23">
        <f t="shared" si="11"/>
        <v>0.7044025157</v>
      </c>
      <c r="V533" s="27">
        <f t="shared" si="12"/>
        <v>0.6500716873</v>
      </c>
      <c r="W533" s="27">
        <f t="shared" si="13"/>
        <v>0.9174063932</v>
      </c>
      <c r="X533" s="27">
        <f t="shared" si="14"/>
        <v>-0.2647881283</v>
      </c>
      <c r="Y533" s="27">
        <f t="shared" si="15"/>
        <v>-0.2361433749</v>
      </c>
      <c r="Z533" s="27">
        <f t="shared" si="16"/>
        <v>0.375563698</v>
      </c>
      <c r="AA533" s="27">
        <f t="shared" si="17"/>
        <v>-0.1470377747</v>
      </c>
      <c r="AB533" s="31">
        <f t="shared" si="18"/>
        <v>1.528354929</v>
      </c>
      <c r="AC533" s="31">
        <f t="shared" si="19"/>
        <v>-0.5578343237</v>
      </c>
      <c r="AD533" s="31">
        <f t="shared" si="20"/>
        <v>-0.6733618271</v>
      </c>
      <c r="AE533" s="31">
        <f t="shared" si="21"/>
        <v>1.28865989</v>
      </c>
      <c r="AF533" s="31">
        <f t="shared" si="22"/>
        <v>-0.6504153797</v>
      </c>
      <c r="AG533" s="23"/>
    </row>
    <row r="534">
      <c r="A534" s="29">
        <v>7378.0</v>
      </c>
      <c r="B534" s="30">
        <v>2675.0</v>
      </c>
      <c r="C534" s="14">
        <v>31.0</v>
      </c>
      <c r="D534" s="15">
        <v>51.0</v>
      </c>
      <c r="E534" s="16">
        <v>36.0</v>
      </c>
      <c r="F534" s="17">
        <v>42.0</v>
      </c>
      <c r="G534" s="18">
        <v>296.0</v>
      </c>
      <c r="H534" s="19">
        <v>15.0</v>
      </c>
      <c r="I534" s="20">
        <v>58.0</v>
      </c>
      <c r="J534" s="21">
        <v>173.0</v>
      </c>
      <c r="K534" s="22">
        <v>53.0</v>
      </c>
      <c r="L534" s="75">
        <f t="shared" si="2"/>
        <v>0.7456953642</v>
      </c>
      <c r="M534" s="62">
        <f t="shared" si="3"/>
        <v>304</v>
      </c>
      <c r="N534" s="63">
        <f t="shared" si="4"/>
        <v>296</v>
      </c>
      <c r="O534" s="63">
        <f t="shared" si="5"/>
        <v>135</v>
      </c>
      <c r="P534" s="63">
        <f t="shared" si="6"/>
        <v>57</v>
      </c>
      <c r="Q534" s="63">
        <f t="shared" si="7"/>
        <v>267</v>
      </c>
      <c r="R534" s="65">
        <f t="shared" si="8"/>
        <v>0.296875</v>
      </c>
      <c r="S534" s="65">
        <f t="shared" si="9"/>
        <v>0.4675496689</v>
      </c>
      <c r="T534" s="66">
        <f t="shared" si="10"/>
        <v>0.5257548845</v>
      </c>
      <c r="U534" s="23">
        <f t="shared" si="11"/>
        <v>0.7456953642</v>
      </c>
      <c r="V534" s="27">
        <f t="shared" si="12"/>
        <v>0.5405624168</v>
      </c>
      <c r="W534" s="27">
        <f t="shared" si="13"/>
        <v>0.7178984822</v>
      </c>
      <c r="X534" s="27">
        <f t="shared" si="14"/>
        <v>-0.1629980229</v>
      </c>
      <c r="Y534" s="27">
        <f t="shared" si="15"/>
        <v>-0.1446033357</v>
      </c>
      <c r="Z534" s="27">
        <f t="shared" si="16"/>
        <v>0.1809125547</v>
      </c>
      <c r="AA534" s="27">
        <f t="shared" si="17"/>
        <v>-0.05571813553</v>
      </c>
      <c r="AB534" s="31">
        <f t="shared" si="18"/>
        <v>1.503778094</v>
      </c>
      <c r="AC534" s="31">
        <f t="shared" si="19"/>
        <v>-0.5989239754</v>
      </c>
      <c r="AD534" s="31">
        <f t="shared" si="20"/>
        <v>-0.7292264606</v>
      </c>
      <c r="AE534" s="31">
        <f t="shared" si="21"/>
        <v>1.196689233</v>
      </c>
      <c r="AF534" s="31">
        <f t="shared" si="22"/>
        <v>-0.8002025909</v>
      </c>
      <c r="AG534" s="23"/>
    </row>
    <row r="535">
      <c r="A535" s="29">
        <v>7402.0</v>
      </c>
      <c r="B535" s="30">
        <v>3002.0</v>
      </c>
      <c r="C535" s="14">
        <v>26.0</v>
      </c>
      <c r="D535" s="15">
        <v>28.0</v>
      </c>
      <c r="E535" s="16">
        <v>24.0</v>
      </c>
      <c r="F535" s="17">
        <v>49.0</v>
      </c>
      <c r="G535" s="18">
        <v>176.0</v>
      </c>
      <c r="H535" s="19">
        <v>47.0</v>
      </c>
      <c r="I535" s="20">
        <v>63.0</v>
      </c>
      <c r="J535" s="21">
        <v>70.0</v>
      </c>
      <c r="K535" s="22">
        <v>50.0</v>
      </c>
      <c r="L535" s="75">
        <f t="shared" si="2"/>
        <v>0.6247654784</v>
      </c>
      <c r="M535" s="62">
        <f t="shared" si="3"/>
        <v>176</v>
      </c>
      <c r="N535" s="63">
        <f t="shared" si="4"/>
        <v>176</v>
      </c>
      <c r="O535" s="63">
        <f t="shared" si="5"/>
        <v>104</v>
      </c>
      <c r="P535" s="63">
        <f t="shared" si="6"/>
        <v>96</v>
      </c>
      <c r="Q535" s="63">
        <f t="shared" si="7"/>
        <v>157</v>
      </c>
      <c r="R535" s="65">
        <f t="shared" si="8"/>
        <v>0.48</v>
      </c>
      <c r="S535" s="65">
        <f t="shared" si="9"/>
        <v>0.5103189493</v>
      </c>
      <c r="T535" s="66">
        <f t="shared" si="10"/>
        <v>0.5285285285</v>
      </c>
      <c r="U535" s="23">
        <f t="shared" si="11"/>
        <v>0.6247654784</v>
      </c>
      <c r="V535" s="27">
        <f t="shared" si="12"/>
        <v>0.5264357738</v>
      </c>
      <c r="W535" s="27">
        <f t="shared" si="13"/>
        <v>0.7835685138</v>
      </c>
      <c r="X535" s="27">
        <f t="shared" si="14"/>
        <v>-0.2635420666</v>
      </c>
      <c r="Y535" s="27">
        <f t="shared" si="15"/>
        <v>-0.1722686276</v>
      </c>
      <c r="Z535" s="27">
        <f t="shared" si="16"/>
        <v>0.3192642261</v>
      </c>
      <c r="AA535" s="27">
        <f t="shared" si="17"/>
        <v>-0.145657146</v>
      </c>
      <c r="AB535" s="31">
        <f t="shared" si="18"/>
        <v>1.539549471</v>
      </c>
      <c r="AC535" s="31">
        <f t="shared" si="19"/>
        <v>-0.5446860663</v>
      </c>
      <c r="AD535" s="31">
        <f t="shared" si="20"/>
        <v>-0.6534533622</v>
      </c>
      <c r="AE535" s="31">
        <f t="shared" si="21"/>
        <v>1.311912307</v>
      </c>
      <c r="AF535" s="31">
        <f t="shared" si="22"/>
        <v>-0.6231093371</v>
      </c>
      <c r="AG535" s="23"/>
    </row>
    <row r="536">
      <c r="A536" s="29">
        <v>7403.0</v>
      </c>
      <c r="B536" s="30">
        <v>3625.0</v>
      </c>
      <c r="C536" s="14">
        <v>35.0</v>
      </c>
      <c r="D536" s="15">
        <v>26.0</v>
      </c>
      <c r="E536" s="16">
        <v>42.0</v>
      </c>
      <c r="F536" s="17">
        <v>74.0</v>
      </c>
      <c r="G536" s="18">
        <v>266.0</v>
      </c>
      <c r="H536" s="19">
        <v>69.0</v>
      </c>
      <c r="I536" s="20">
        <v>57.0</v>
      </c>
      <c r="J536" s="21">
        <v>75.0</v>
      </c>
      <c r="K536" s="22">
        <v>46.0</v>
      </c>
      <c r="L536" s="75">
        <f t="shared" si="2"/>
        <v>0.6376811594</v>
      </c>
      <c r="M536" s="62">
        <f t="shared" si="3"/>
        <v>266</v>
      </c>
      <c r="N536" s="63">
        <f t="shared" si="4"/>
        <v>266</v>
      </c>
      <c r="O536" s="63">
        <f t="shared" si="5"/>
        <v>107</v>
      </c>
      <c r="P536" s="63">
        <f t="shared" si="6"/>
        <v>143</v>
      </c>
      <c r="Q536" s="63">
        <f t="shared" si="7"/>
        <v>174</v>
      </c>
      <c r="R536" s="65">
        <f t="shared" si="8"/>
        <v>0.572</v>
      </c>
      <c r="S536" s="65">
        <f t="shared" si="9"/>
        <v>0.5927536232</v>
      </c>
      <c r="T536" s="66">
        <f t="shared" si="10"/>
        <v>0.6045454545</v>
      </c>
      <c r="U536" s="23">
        <f t="shared" si="11"/>
        <v>0.6376811594</v>
      </c>
      <c r="V536" s="27">
        <f t="shared" si="12"/>
        <v>0.6038110503</v>
      </c>
      <c r="W536" s="27">
        <f t="shared" si="13"/>
        <v>0.9101427179</v>
      </c>
      <c r="X536" s="27">
        <f t="shared" si="14"/>
        <v>-0.314054296</v>
      </c>
      <c r="Y536" s="27">
        <f t="shared" si="15"/>
        <v>-0.2324187914</v>
      </c>
      <c r="Z536" s="27">
        <f t="shared" si="16"/>
        <v>0.441913808</v>
      </c>
      <c r="AA536" s="27">
        <f t="shared" si="17"/>
        <v>-0.2068432624</v>
      </c>
      <c r="AB536" s="31">
        <f t="shared" si="18"/>
        <v>1.536687565</v>
      </c>
      <c r="AC536" s="31">
        <f t="shared" si="19"/>
        <v>-0.5477620485</v>
      </c>
      <c r="AD536" s="31">
        <f t="shared" si="20"/>
        <v>-0.6593990753</v>
      </c>
      <c r="AE536" s="31">
        <f t="shared" si="21"/>
        <v>1.305534847</v>
      </c>
      <c r="AF536" s="31">
        <f t="shared" si="22"/>
        <v>-0.6299478525</v>
      </c>
      <c r="AG536" s="23"/>
    </row>
    <row r="537">
      <c r="A537" s="29">
        <v>7405.0</v>
      </c>
      <c r="B537" s="30">
        <v>1548.0</v>
      </c>
      <c r="C537" s="14">
        <v>7.0</v>
      </c>
      <c r="D537" s="15">
        <v>11.0</v>
      </c>
      <c r="E537" s="16">
        <v>21.0</v>
      </c>
      <c r="F537" s="17">
        <v>25.0</v>
      </c>
      <c r="G537" s="18">
        <v>105.0</v>
      </c>
      <c r="H537" s="19">
        <v>18.0</v>
      </c>
      <c r="I537" s="20">
        <v>22.0</v>
      </c>
      <c r="J537" s="21">
        <v>35.0</v>
      </c>
      <c r="K537" s="22">
        <v>25.0</v>
      </c>
      <c r="L537" s="75">
        <f t="shared" si="2"/>
        <v>0.6802973978</v>
      </c>
      <c r="M537" s="62">
        <f t="shared" si="3"/>
        <v>105</v>
      </c>
      <c r="N537" s="63">
        <f t="shared" si="4"/>
        <v>105</v>
      </c>
      <c r="O537" s="63">
        <f t="shared" si="5"/>
        <v>43</v>
      </c>
      <c r="P537" s="63">
        <f t="shared" si="6"/>
        <v>43</v>
      </c>
      <c r="Q537" s="63">
        <f t="shared" si="7"/>
        <v>78</v>
      </c>
      <c r="R537" s="65">
        <f t="shared" si="8"/>
        <v>0.5</v>
      </c>
      <c r="S537" s="65">
        <f t="shared" si="9"/>
        <v>0.5501858736</v>
      </c>
      <c r="T537" s="66">
        <f t="shared" si="10"/>
        <v>0.5737704918</v>
      </c>
      <c r="U537" s="23">
        <f t="shared" si="11"/>
        <v>0.6802973978</v>
      </c>
      <c r="V537" s="27">
        <f t="shared" si="12"/>
        <v>0.5755936756</v>
      </c>
      <c r="W537" s="27">
        <f t="shared" si="13"/>
        <v>0.8447821266</v>
      </c>
      <c r="X537" s="27">
        <f t="shared" si="14"/>
        <v>-0.274522986</v>
      </c>
      <c r="Y537" s="27">
        <f t="shared" si="15"/>
        <v>-0.2002357758</v>
      </c>
      <c r="Z537" s="27">
        <f t="shared" si="16"/>
        <v>0.3585475551</v>
      </c>
      <c r="AA537" s="27">
        <f t="shared" si="17"/>
        <v>-0.1580481185</v>
      </c>
      <c r="AB537" s="31">
        <f t="shared" si="18"/>
        <v>1.532134835</v>
      </c>
      <c r="AC537" s="31">
        <f t="shared" si="19"/>
        <v>-0.5526923395</v>
      </c>
      <c r="AD537" s="31">
        <f t="shared" si="20"/>
        <v>-0.6675122521</v>
      </c>
      <c r="AE537" s="31">
        <f t="shared" si="21"/>
        <v>1.296741296</v>
      </c>
      <c r="AF537" s="31">
        <f t="shared" si="22"/>
        <v>-0.6394852091</v>
      </c>
      <c r="AG537" s="23"/>
    </row>
    <row r="538">
      <c r="A538" s="29">
        <v>7410.0</v>
      </c>
      <c r="B538" s="30">
        <v>1310.0</v>
      </c>
      <c r="C538" s="14">
        <v>11.0</v>
      </c>
      <c r="D538" s="15">
        <v>12.0</v>
      </c>
      <c r="E538" s="16">
        <v>15.0</v>
      </c>
      <c r="F538" s="17">
        <v>26.0</v>
      </c>
      <c r="G538" s="18">
        <v>92.0</v>
      </c>
      <c r="H538" s="19">
        <v>13.0</v>
      </c>
      <c r="I538" s="20">
        <v>16.0</v>
      </c>
      <c r="J538" s="21">
        <v>35.0</v>
      </c>
      <c r="K538" s="22">
        <v>25.0</v>
      </c>
      <c r="L538" s="75">
        <f t="shared" si="2"/>
        <v>0.6448979592</v>
      </c>
      <c r="M538" s="62">
        <f t="shared" si="3"/>
        <v>92</v>
      </c>
      <c r="N538" s="63">
        <f t="shared" si="4"/>
        <v>92</v>
      </c>
      <c r="O538" s="63">
        <f t="shared" si="5"/>
        <v>48</v>
      </c>
      <c r="P538" s="63">
        <f t="shared" si="6"/>
        <v>39</v>
      </c>
      <c r="Q538" s="63">
        <f t="shared" si="7"/>
        <v>66</v>
      </c>
      <c r="R538" s="65">
        <f t="shared" si="8"/>
        <v>0.4482758621</v>
      </c>
      <c r="S538" s="65">
        <f t="shared" si="9"/>
        <v>0.5346938776</v>
      </c>
      <c r="T538" s="66">
        <f t="shared" si="10"/>
        <v>0.582278481</v>
      </c>
      <c r="U538" s="23">
        <f t="shared" si="11"/>
        <v>0.6448979592</v>
      </c>
      <c r="V538" s="27">
        <f t="shared" si="12"/>
        <v>0.5761886961</v>
      </c>
      <c r="W538" s="27">
        <f t="shared" si="13"/>
        <v>0.820994963</v>
      </c>
      <c r="X538" s="27">
        <f t="shared" si="14"/>
        <v>-0.2461240564</v>
      </c>
      <c r="Y538" s="27">
        <f t="shared" si="15"/>
        <v>-0.1891181568</v>
      </c>
      <c r="Z538" s="27">
        <f t="shared" si="16"/>
        <v>0.312404939</v>
      </c>
      <c r="AA538" s="27">
        <f t="shared" si="17"/>
        <v>-0.127039867</v>
      </c>
      <c r="AB538" s="31">
        <f t="shared" si="18"/>
        <v>1.546837887</v>
      </c>
      <c r="AC538" s="31">
        <f t="shared" si="19"/>
        <v>-0.5354610671</v>
      </c>
      <c r="AD538" s="31">
        <f t="shared" si="20"/>
        <v>-0.6401886849</v>
      </c>
      <c r="AE538" s="31">
        <f t="shared" si="21"/>
        <v>1.328775698</v>
      </c>
      <c r="AF538" s="31">
        <f t="shared" si="22"/>
        <v>-0.6018876862</v>
      </c>
      <c r="AG538" s="23"/>
    </row>
    <row r="539">
      <c r="A539" s="29">
        <v>7411.0</v>
      </c>
      <c r="B539" s="30">
        <v>2390.0</v>
      </c>
      <c r="C539" s="14">
        <v>13.0</v>
      </c>
      <c r="D539" s="15">
        <v>14.0</v>
      </c>
      <c r="E539" s="16">
        <v>10.0</v>
      </c>
      <c r="F539" s="17">
        <v>57.0</v>
      </c>
      <c r="G539" s="18">
        <v>165.0</v>
      </c>
      <c r="H539" s="19">
        <v>37.0</v>
      </c>
      <c r="I539" s="20">
        <v>21.0</v>
      </c>
      <c r="J539" s="21">
        <v>40.0</v>
      </c>
      <c r="K539" s="22">
        <v>20.0</v>
      </c>
      <c r="L539" s="75">
        <f t="shared" si="2"/>
        <v>0.625994695</v>
      </c>
      <c r="M539" s="62">
        <f t="shared" si="3"/>
        <v>165</v>
      </c>
      <c r="N539" s="63">
        <f t="shared" si="4"/>
        <v>165</v>
      </c>
      <c r="O539" s="63">
        <f t="shared" si="5"/>
        <v>47</v>
      </c>
      <c r="P539" s="63">
        <f t="shared" si="6"/>
        <v>94</v>
      </c>
      <c r="Q539" s="63">
        <f t="shared" si="7"/>
        <v>71</v>
      </c>
      <c r="R539" s="65">
        <f t="shared" si="8"/>
        <v>0.6666666667</v>
      </c>
      <c r="S539" s="65">
        <f t="shared" si="9"/>
        <v>0.6870026525</v>
      </c>
      <c r="T539" s="66">
        <f t="shared" si="10"/>
        <v>0.6991525424</v>
      </c>
      <c r="U539" s="23">
        <f t="shared" si="11"/>
        <v>0.625994695</v>
      </c>
      <c r="V539" s="27">
        <f t="shared" si="12"/>
        <v>0.6976634328</v>
      </c>
      <c r="W539" s="27">
        <f t="shared" si="13"/>
        <v>1.054857258</v>
      </c>
      <c r="X539" s="27">
        <f t="shared" si="14"/>
        <v>-0.366030648</v>
      </c>
      <c r="Y539" s="27">
        <f t="shared" si="15"/>
        <v>-0.3122048401</v>
      </c>
      <c r="Z539" s="27">
        <f t="shared" si="16"/>
        <v>0.5969452221</v>
      </c>
      <c r="AA539" s="27">
        <f t="shared" si="17"/>
        <v>-0.2809744329</v>
      </c>
      <c r="AB539" s="31">
        <f t="shared" si="18"/>
        <v>1.537616141</v>
      </c>
      <c r="AC539" s="31">
        <f t="shared" si="19"/>
        <v>-0.5468123076</v>
      </c>
      <c r="AD539" s="31">
        <f t="shared" si="20"/>
        <v>-0.658334194</v>
      </c>
      <c r="AE539" s="31">
        <f t="shared" si="21"/>
        <v>1.306620133</v>
      </c>
      <c r="AF539" s="31">
        <f t="shared" si="22"/>
        <v>-0.6288419775</v>
      </c>
      <c r="AG539" s="23"/>
    </row>
    <row r="540">
      <c r="A540" s="29">
        <v>7414.0</v>
      </c>
      <c r="B540" s="30">
        <v>2248.0</v>
      </c>
      <c r="C540" s="14">
        <v>11.0</v>
      </c>
      <c r="D540" s="15">
        <v>11.0</v>
      </c>
      <c r="E540" s="16">
        <v>22.0</v>
      </c>
      <c r="F540" s="17">
        <v>31.0</v>
      </c>
      <c r="G540" s="18">
        <v>194.0</v>
      </c>
      <c r="H540" s="19">
        <v>22.0</v>
      </c>
      <c r="I540" s="20">
        <v>26.0</v>
      </c>
      <c r="J540" s="21">
        <v>47.0</v>
      </c>
      <c r="K540" s="22">
        <v>23.0</v>
      </c>
      <c r="L540" s="75">
        <f t="shared" si="2"/>
        <v>0.7467700258</v>
      </c>
      <c r="M540" s="62">
        <f t="shared" si="3"/>
        <v>197</v>
      </c>
      <c r="N540" s="63">
        <f t="shared" si="4"/>
        <v>194</v>
      </c>
      <c r="O540" s="63">
        <f t="shared" si="5"/>
        <v>45</v>
      </c>
      <c r="P540" s="63">
        <f t="shared" si="6"/>
        <v>53</v>
      </c>
      <c r="Q540" s="63">
        <f t="shared" si="7"/>
        <v>95</v>
      </c>
      <c r="R540" s="65">
        <f t="shared" si="8"/>
        <v>0.5408163265</v>
      </c>
      <c r="S540" s="65">
        <f t="shared" si="9"/>
        <v>0.6382428941</v>
      </c>
      <c r="T540" s="66">
        <f t="shared" si="10"/>
        <v>0.6712802768</v>
      </c>
      <c r="U540" s="23">
        <f t="shared" si="11"/>
        <v>0.7467700258</v>
      </c>
      <c r="V540" s="27">
        <f t="shared" si="12"/>
        <v>0.6836482524</v>
      </c>
      <c r="W540" s="27">
        <f t="shared" si="13"/>
        <v>0.9799891549</v>
      </c>
      <c r="X540" s="27">
        <f t="shared" si="14"/>
        <v>-0.2969330257</v>
      </c>
      <c r="Y540" s="27">
        <f t="shared" si="15"/>
        <v>-0.2694602947</v>
      </c>
      <c r="Z540" s="27">
        <f t="shared" si="16"/>
        <v>0.4498866518</v>
      </c>
      <c r="AA540" s="27">
        <f t="shared" si="17"/>
        <v>-0.1849051082</v>
      </c>
      <c r="AB540" s="31">
        <f t="shared" si="18"/>
        <v>1.516070431</v>
      </c>
      <c r="AC540" s="31">
        <f t="shared" si="19"/>
        <v>-0.5719150588</v>
      </c>
      <c r="AD540" s="31">
        <f t="shared" si="20"/>
        <v>-0.6918510089</v>
      </c>
      <c r="AE540" s="31">
        <f t="shared" si="21"/>
        <v>1.267537493</v>
      </c>
      <c r="AF540" s="31">
        <f t="shared" si="22"/>
        <v>-0.67447871</v>
      </c>
      <c r="AG540" s="23"/>
    </row>
    <row r="541">
      <c r="A541" s="29">
        <v>7415.0</v>
      </c>
      <c r="B541" s="30">
        <v>3127.0</v>
      </c>
      <c r="C541" s="14">
        <v>25.0</v>
      </c>
      <c r="D541" s="15">
        <v>31.0</v>
      </c>
      <c r="E541" s="16">
        <v>47.0</v>
      </c>
      <c r="F541" s="17">
        <v>80.0</v>
      </c>
      <c r="G541" s="18">
        <v>220.0</v>
      </c>
      <c r="H541" s="19">
        <v>44.0</v>
      </c>
      <c r="I541" s="20">
        <v>51.0</v>
      </c>
      <c r="J541" s="21">
        <v>63.0</v>
      </c>
      <c r="K541" s="22">
        <v>54.0</v>
      </c>
      <c r="L541" s="75">
        <f t="shared" si="2"/>
        <v>0.6195121951</v>
      </c>
      <c r="M541" s="62">
        <f t="shared" si="3"/>
        <v>220</v>
      </c>
      <c r="N541" s="63">
        <f t="shared" si="4"/>
        <v>220</v>
      </c>
      <c r="O541" s="63">
        <f t="shared" si="5"/>
        <v>110</v>
      </c>
      <c r="P541" s="63">
        <f t="shared" si="6"/>
        <v>124</v>
      </c>
      <c r="Q541" s="63">
        <f t="shared" si="7"/>
        <v>161</v>
      </c>
      <c r="R541" s="65">
        <f t="shared" si="8"/>
        <v>0.5299145299</v>
      </c>
      <c r="S541" s="65">
        <f t="shared" si="9"/>
        <v>0.5593495935</v>
      </c>
      <c r="T541" s="66">
        <f t="shared" si="10"/>
        <v>0.5774278215</v>
      </c>
      <c r="U541" s="23">
        <f t="shared" si="11"/>
        <v>0.6195121951</v>
      </c>
      <c r="V541" s="27">
        <f t="shared" si="12"/>
        <v>0.5748172008</v>
      </c>
      <c r="W541" s="27">
        <f t="shared" si="13"/>
        <v>0.8588525474</v>
      </c>
      <c r="X541" s="27">
        <f t="shared" si="14"/>
        <v>-0.2909474382</v>
      </c>
      <c r="Y541" s="27">
        <f t="shared" si="15"/>
        <v>-0.2069614495</v>
      </c>
      <c r="Z541" s="27">
        <f t="shared" si="16"/>
        <v>0.3863282619</v>
      </c>
      <c r="AA541" s="27">
        <f t="shared" si="17"/>
        <v>-0.177525595</v>
      </c>
      <c r="AB541" s="31">
        <f t="shared" si="18"/>
        <v>1.540115838</v>
      </c>
      <c r="AC541" s="31">
        <f t="shared" si="19"/>
        <v>-0.5441194781</v>
      </c>
      <c r="AD541" s="31">
        <f t="shared" si="20"/>
        <v>-0.6531452156</v>
      </c>
      <c r="AE541" s="31">
        <f t="shared" si="21"/>
        <v>1.312176355</v>
      </c>
      <c r="AF541" s="31">
        <f t="shared" si="22"/>
        <v>-0.6228957032</v>
      </c>
      <c r="AG541" s="23"/>
    </row>
    <row r="542">
      <c r="A542" s="29">
        <v>7417.0</v>
      </c>
      <c r="B542" s="30">
        <v>2919.0</v>
      </c>
      <c r="C542" s="14">
        <v>23.0</v>
      </c>
      <c r="D542" s="15">
        <v>9.0</v>
      </c>
      <c r="E542" s="16">
        <v>22.0</v>
      </c>
      <c r="F542" s="17">
        <v>46.0</v>
      </c>
      <c r="G542" s="18">
        <v>167.0</v>
      </c>
      <c r="H542" s="19">
        <v>27.0</v>
      </c>
      <c r="I542" s="20">
        <v>41.0</v>
      </c>
      <c r="J542" s="21">
        <v>57.0</v>
      </c>
      <c r="K542" s="22">
        <v>34.0</v>
      </c>
      <c r="L542" s="75">
        <f t="shared" si="2"/>
        <v>0.6737089202</v>
      </c>
      <c r="M542" s="62">
        <f t="shared" si="3"/>
        <v>167</v>
      </c>
      <c r="N542" s="63">
        <f t="shared" si="4"/>
        <v>167</v>
      </c>
      <c r="O542" s="63">
        <f t="shared" si="5"/>
        <v>66</v>
      </c>
      <c r="P542" s="63">
        <f t="shared" si="6"/>
        <v>73</v>
      </c>
      <c r="Q542" s="63">
        <f t="shared" si="7"/>
        <v>120</v>
      </c>
      <c r="R542" s="65">
        <f t="shared" si="8"/>
        <v>0.5251798561</v>
      </c>
      <c r="S542" s="65">
        <f t="shared" si="9"/>
        <v>0.5633802817</v>
      </c>
      <c r="T542" s="66">
        <f t="shared" si="10"/>
        <v>0.5818815331</v>
      </c>
      <c r="U542" s="23">
        <f t="shared" si="11"/>
        <v>0.6737089202</v>
      </c>
      <c r="V542" s="27">
        <f t="shared" si="12"/>
        <v>0.5830775749</v>
      </c>
      <c r="W542" s="27">
        <f t="shared" si="13"/>
        <v>0.865041462</v>
      </c>
      <c r="X542" s="27">
        <f t="shared" si="14"/>
        <v>-0.2883478846</v>
      </c>
      <c r="Y542" s="27">
        <f t="shared" si="15"/>
        <v>-0.2099549359</v>
      </c>
      <c r="Z542" s="27">
        <f t="shared" si="16"/>
        <v>0.3856355193</v>
      </c>
      <c r="AA542" s="27">
        <f t="shared" si="17"/>
        <v>-0.17436746</v>
      </c>
      <c r="AB542" s="31">
        <f t="shared" si="18"/>
        <v>1.533325621</v>
      </c>
      <c r="AC542" s="31">
        <f t="shared" si="19"/>
        <v>-0.5513233668</v>
      </c>
      <c r="AD542" s="31">
        <f t="shared" si="20"/>
        <v>-0.6652575493</v>
      </c>
      <c r="AE542" s="31">
        <f t="shared" si="21"/>
        <v>1.299326439</v>
      </c>
      <c r="AF542" s="31">
        <f t="shared" si="22"/>
        <v>-0.6365288832</v>
      </c>
      <c r="AG542" s="23"/>
    </row>
    <row r="543">
      <c r="A543" s="29">
        <v>7430.0</v>
      </c>
      <c r="B543" s="30">
        <v>2038.0</v>
      </c>
      <c r="C543" s="14">
        <v>8.0</v>
      </c>
      <c r="D543" s="15">
        <v>9.0</v>
      </c>
      <c r="E543" s="16">
        <v>22.0</v>
      </c>
      <c r="F543" s="17">
        <v>10.0</v>
      </c>
      <c r="G543" s="18">
        <v>90.0</v>
      </c>
      <c r="H543" s="19">
        <v>17.0</v>
      </c>
      <c r="I543" s="20">
        <v>10.0</v>
      </c>
      <c r="J543" s="21">
        <v>32.0</v>
      </c>
      <c r="K543" s="22">
        <v>27.0</v>
      </c>
      <c r="L543" s="75">
        <f t="shared" si="2"/>
        <v>0.6844444444</v>
      </c>
      <c r="M543" s="62">
        <f t="shared" si="3"/>
        <v>90</v>
      </c>
      <c r="N543" s="63">
        <f t="shared" si="4"/>
        <v>90</v>
      </c>
      <c r="O543" s="63">
        <f t="shared" si="5"/>
        <v>44</v>
      </c>
      <c r="P543" s="63">
        <f t="shared" si="6"/>
        <v>27</v>
      </c>
      <c r="Q543" s="63">
        <f t="shared" si="7"/>
        <v>64</v>
      </c>
      <c r="R543" s="65">
        <f t="shared" si="8"/>
        <v>0.3802816901</v>
      </c>
      <c r="S543" s="65">
        <f t="shared" si="9"/>
        <v>0.52</v>
      </c>
      <c r="T543" s="66">
        <f t="shared" si="10"/>
        <v>0.5844155844</v>
      </c>
      <c r="U543" s="23">
        <f t="shared" si="11"/>
        <v>0.6844444444</v>
      </c>
      <c r="V543" s="27">
        <f t="shared" si="12"/>
        <v>0.5821579226</v>
      </c>
      <c r="W543" s="27">
        <f t="shared" si="13"/>
        <v>0.7984332694</v>
      </c>
      <c r="X543" s="27">
        <f t="shared" si="14"/>
        <v>-0.2087921302</v>
      </c>
      <c r="Y543" s="27">
        <f t="shared" si="15"/>
        <v>-0.1788666986</v>
      </c>
      <c r="Z543" s="27">
        <f t="shared" si="16"/>
        <v>0.2577365938</v>
      </c>
      <c r="AA543" s="27">
        <f t="shared" si="17"/>
        <v>-0.09142398602</v>
      </c>
      <c r="AB543" s="31">
        <f t="shared" si="18"/>
        <v>1.539790252</v>
      </c>
      <c r="AC543" s="31">
        <f t="shared" si="19"/>
        <v>-0.5431091575</v>
      </c>
      <c r="AD543" s="31">
        <f t="shared" si="20"/>
        <v>-0.6531399289</v>
      </c>
      <c r="AE543" s="31">
        <f t="shared" si="21"/>
        <v>1.314785766</v>
      </c>
      <c r="AF543" s="31">
        <f t="shared" si="22"/>
        <v>-0.6165808507</v>
      </c>
      <c r="AG543" s="23"/>
    </row>
    <row r="544">
      <c r="A544" s="29">
        <v>7500.0</v>
      </c>
      <c r="B544" s="30">
        <v>2006.0</v>
      </c>
      <c r="C544" s="14">
        <v>12.0</v>
      </c>
      <c r="D544" s="15">
        <v>10.0</v>
      </c>
      <c r="E544" s="16">
        <v>10.0</v>
      </c>
      <c r="F544" s="17">
        <v>37.0</v>
      </c>
      <c r="G544" s="18">
        <v>131.0</v>
      </c>
      <c r="H544" s="19">
        <v>20.0</v>
      </c>
      <c r="I544" s="20">
        <v>30.0</v>
      </c>
      <c r="J544" s="21">
        <v>18.0</v>
      </c>
      <c r="K544" s="22">
        <v>17.0</v>
      </c>
      <c r="L544" s="75">
        <f t="shared" si="2"/>
        <v>0.6631578947</v>
      </c>
      <c r="M544" s="62">
        <f t="shared" si="3"/>
        <v>131</v>
      </c>
      <c r="N544" s="63">
        <f t="shared" si="4"/>
        <v>131</v>
      </c>
      <c r="O544" s="63">
        <f t="shared" si="5"/>
        <v>39</v>
      </c>
      <c r="P544" s="63">
        <f t="shared" si="6"/>
        <v>57</v>
      </c>
      <c r="Q544" s="63">
        <f t="shared" si="7"/>
        <v>58</v>
      </c>
      <c r="R544" s="65">
        <f t="shared" si="8"/>
        <v>0.59375</v>
      </c>
      <c r="S544" s="65">
        <f t="shared" si="9"/>
        <v>0.6596491228</v>
      </c>
      <c r="T544" s="66">
        <f t="shared" si="10"/>
        <v>0.6931216931</v>
      </c>
      <c r="U544" s="23">
        <f t="shared" si="11"/>
        <v>0.6631578947</v>
      </c>
      <c r="V544" s="27">
        <f t="shared" si="12"/>
        <v>0.6917072907</v>
      </c>
      <c r="W544" s="27">
        <f t="shared" si="13"/>
        <v>1.012857319</v>
      </c>
      <c r="X544" s="27">
        <f t="shared" si="14"/>
        <v>-0.3259960459</v>
      </c>
      <c r="Y544" s="27">
        <f t="shared" si="15"/>
        <v>-0.2878384335</v>
      </c>
      <c r="Z544" s="27">
        <f t="shared" si="16"/>
        <v>0.5104861192</v>
      </c>
      <c r="AA544" s="27">
        <f t="shared" si="17"/>
        <v>-0.2228725421</v>
      </c>
      <c r="AB544" s="31">
        <f t="shared" si="18"/>
        <v>1.537592769</v>
      </c>
      <c r="AC544" s="31">
        <f t="shared" si="19"/>
        <v>-0.5466638206</v>
      </c>
      <c r="AD544" s="31">
        <f t="shared" si="20"/>
        <v>-0.6582387937</v>
      </c>
      <c r="AE544" s="31">
        <f t="shared" si="21"/>
        <v>1.306980055</v>
      </c>
      <c r="AF544" s="31">
        <f t="shared" si="22"/>
        <v>-0.6281804295</v>
      </c>
      <c r="AG544" s="23"/>
    </row>
    <row r="545">
      <c r="A545" s="29">
        <v>7502.0</v>
      </c>
      <c r="B545" s="30">
        <v>1524.0</v>
      </c>
      <c r="C545" s="14">
        <v>1.0</v>
      </c>
      <c r="D545" s="15">
        <v>7.0</v>
      </c>
      <c r="E545" s="16">
        <v>6.0</v>
      </c>
      <c r="F545" s="17">
        <v>12.0</v>
      </c>
      <c r="G545" s="18">
        <v>49.0</v>
      </c>
      <c r="H545" s="19">
        <v>10.0</v>
      </c>
      <c r="I545" s="20">
        <v>9.0</v>
      </c>
      <c r="J545" s="21">
        <v>31.0</v>
      </c>
      <c r="K545" s="22">
        <v>11.0</v>
      </c>
      <c r="L545" s="75">
        <f t="shared" si="2"/>
        <v>0.6985294118</v>
      </c>
      <c r="M545" s="62">
        <f t="shared" si="3"/>
        <v>49</v>
      </c>
      <c r="N545" s="63">
        <f t="shared" si="4"/>
        <v>49</v>
      </c>
      <c r="O545" s="63">
        <f t="shared" si="5"/>
        <v>19</v>
      </c>
      <c r="P545" s="63">
        <f t="shared" si="6"/>
        <v>22</v>
      </c>
      <c r="Q545" s="63">
        <f t="shared" si="7"/>
        <v>46</v>
      </c>
      <c r="R545" s="65">
        <f t="shared" si="8"/>
        <v>0.5365853659</v>
      </c>
      <c r="S545" s="65">
        <f t="shared" si="9"/>
        <v>0.5220588235</v>
      </c>
      <c r="T545" s="66">
        <f t="shared" si="10"/>
        <v>0.5157894737</v>
      </c>
      <c r="U545" s="23">
        <f t="shared" si="11"/>
        <v>0.6985294118</v>
      </c>
      <c r="V545" s="27">
        <f t="shared" si="12"/>
        <v>0.5148577311</v>
      </c>
      <c r="W545" s="27">
        <f t="shared" si="13"/>
        <v>0.8015944871</v>
      </c>
      <c r="X545" s="27">
        <f t="shared" si="14"/>
        <v>-0.2946100338</v>
      </c>
      <c r="Y545" s="27">
        <f t="shared" si="15"/>
        <v>-0.1802858678</v>
      </c>
      <c r="Z545" s="27">
        <f t="shared" si="16"/>
        <v>0.3651115655</v>
      </c>
      <c r="AA545" s="27">
        <f t="shared" si="17"/>
        <v>-0.1820232941</v>
      </c>
      <c r="AB545" s="31">
        <f t="shared" si="18"/>
        <v>1.537233341</v>
      </c>
      <c r="AC545" s="31">
        <f t="shared" si="19"/>
        <v>-0.5473095426</v>
      </c>
      <c r="AD545" s="31">
        <f t="shared" si="20"/>
        <v>-0.6580706009</v>
      </c>
      <c r="AE545" s="31">
        <f t="shared" si="21"/>
        <v>1.306694933</v>
      </c>
      <c r="AF545" s="31">
        <f t="shared" si="22"/>
        <v>-0.628956401</v>
      </c>
      <c r="AG545" s="23"/>
    </row>
    <row r="546">
      <c r="A546" s="29">
        <v>7507.0</v>
      </c>
      <c r="B546" s="30">
        <v>1909.0</v>
      </c>
      <c r="C546" s="14">
        <v>5.0</v>
      </c>
      <c r="D546" s="15">
        <v>11.0</v>
      </c>
      <c r="E546" s="16">
        <v>14.0</v>
      </c>
      <c r="F546" s="17">
        <v>29.0</v>
      </c>
      <c r="G546" s="18">
        <v>125.0</v>
      </c>
      <c r="H546" s="19">
        <v>22.0</v>
      </c>
      <c r="I546" s="20">
        <v>11.0</v>
      </c>
      <c r="J546" s="21">
        <v>23.0</v>
      </c>
      <c r="K546" s="22">
        <v>23.0</v>
      </c>
      <c r="L546" s="75">
        <f t="shared" si="2"/>
        <v>0.6577946768</v>
      </c>
      <c r="M546" s="62">
        <f t="shared" si="3"/>
        <v>124</v>
      </c>
      <c r="N546" s="63">
        <f t="shared" si="4"/>
        <v>125</v>
      </c>
      <c r="O546" s="63">
        <f t="shared" si="5"/>
        <v>39</v>
      </c>
      <c r="P546" s="63">
        <f t="shared" si="6"/>
        <v>51</v>
      </c>
      <c r="Q546" s="63">
        <f t="shared" si="7"/>
        <v>48</v>
      </c>
      <c r="R546" s="65">
        <f t="shared" si="8"/>
        <v>0.5666666667</v>
      </c>
      <c r="S546" s="65">
        <f t="shared" si="9"/>
        <v>0.6692015209</v>
      </c>
      <c r="T546" s="66">
        <f t="shared" si="10"/>
        <v>0.7225433526</v>
      </c>
      <c r="U546" s="23">
        <f t="shared" si="11"/>
        <v>0.6577946768</v>
      </c>
      <c r="V546" s="27">
        <f t="shared" si="12"/>
        <v>0.7164861002</v>
      </c>
      <c r="W546" s="27">
        <f t="shared" si="13"/>
        <v>1.027524535</v>
      </c>
      <c r="X546" s="27">
        <f t="shared" si="14"/>
        <v>-0.3111260508</v>
      </c>
      <c r="Y546" s="27">
        <f t="shared" si="15"/>
        <v>-0.2962351867</v>
      </c>
      <c r="Z546" s="27">
        <f t="shared" si="16"/>
        <v>0.4942559562</v>
      </c>
      <c r="AA546" s="27">
        <f t="shared" si="17"/>
        <v>-0.2030040278</v>
      </c>
      <c r="AB546" s="31">
        <f t="shared" si="18"/>
        <v>1.544500057</v>
      </c>
      <c r="AC546" s="31">
        <f t="shared" si="19"/>
        <v>-0.538356703</v>
      </c>
      <c r="AD546" s="31">
        <f t="shared" si="20"/>
        <v>-0.6479635051</v>
      </c>
      <c r="AE546" s="31">
        <f t="shared" si="21"/>
        <v>1.319341984</v>
      </c>
      <c r="AF546" s="31">
        <f t="shared" si="22"/>
        <v>-0.6133290582</v>
      </c>
      <c r="AG546" s="23"/>
    </row>
    <row r="547">
      <c r="A547" s="29">
        <v>7509.0</v>
      </c>
      <c r="B547" s="30">
        <v>1176.0</v>
      </c>
      <c r="C547" s="14">
        <v>2.0</v>
      </c>
      <c r="D547" s="15">
        <v>3.0</v>
      </c>
      <c r="E547" s="16">
        <v>3.0</v>
      </c>
      <c r="F547" s="17">
        <v>25.0</v>
      </c>
      <c r="G547" s="18">
        <v>75.0</v>
      </c>
      <c r="H547" s="19">
        <v>15.0</v>
      </c>
      <c r="I547" s="20">
        <v>5.0</v>
      </c>
      <c r="J547" s="21">
        <v>10.0</v>
      </c>
      <c r="K547" s="22">
        <v>4.0</v>
      </c>
      <c r="L547" s="75">
        <f t="shared" si="2"/>
        <v>0.6549295775</v>
      </c>
      <c r="M547" s="62">
        <f t="shared" si="3"/>
        <v>75</v>
      </c>
      <c r="N547" s="63">
        <f t="shared" si="4"/>
        <v>75</v>
      </c>
      <c r="O547" s="63">
        <f t="shared" si="5"/>
        <v>9</v>
      </c>
      <c r="P547" s="63">
        <f t="shared" si="6"/>
        <v>40</v>
      </c>
      <c r="Q547" s="63">
        <f t="shared" si="7"/>
        <v>18</v>
      </c>
      <c r="R547" s="65">
        <f t="shared" si="8"/>
        <v>0.8163265306</v>
      </c>
      <c r="S547" s="65">
        <f t="shared" si="9"/>
        <v>0.8098591549</v>
      </c>
      <c r="T547" s="66">
        <f t="shared" si="10"/>
        <v>0.8064516129</v>
      </c>
      <c r="U547" s="23">
        <f t="shared" si="11"/>
        <v>0.6549295775</v>
      </c>
      <c r="V547" s="27">
        <f t="shared" si="12"/>
        <v>0.8068984012</v>
      </c>
      <c r="W547" s="27">
        <f t="shared" si="13"/>
        <v>1.243497102</v>
      </c>
      <c r="X547" s="27">
        <f t="shared" si="14"/>
        <v>-0.4482007935</v>
      </c>
      <c r="Y547" s="27">
        <f t="shared" si="15"/>
        <v>-0.4338521918</v>
      </c>
      <c r="Z547" s="27">
        <f t="shared" si="16"/>
        <v>0.8616695241</v>
      </c>
      <c r="AA547" s="27">
        <f t="shared" si="17"/>
        <v>-0.4212861135</v>
      </c>
      <c r="AB547" s="31">
        <f t="shared" si="18"/>
        <v>1.534896909</v>
      </c>
      <c r="AC547" s="31">
        <f t="shared" si="19"/>
        <v>-0.5495932876</v>
      </c>
      <c r="AD547" s="31">
        <f t="shared" si="20"/>
        <v>-0.6621704827</v>
      </c>
      <c r="AE547" s="31">
        <f t="shared" si="21"/>
        <v>1.302692999</v>
      </c>
      <c r="AF547" s="31">
        <f t="shared" si="22"/>
        <v>-0.6328629356</v>
      </c>
      <c r="AG547" s="23"/>
    </row>
    <row r="548">
      <c r="A548" s="29">
        <v>7512.0</v>
      </c>
      <c r="B548" s="30">
        <v>719.0</v>
      </c>
      <c r="C548" s="14">
        <v>7.0</v>
      </c>
      <c r="D548" s="15">
        <v>1.0</v>
      </c>
      <c r="E548" s="16">
        <v>8.0</v>
      </c>
      <c r="F548" s="17">
        <v>15.0</v>
      </c>
      <c r="G548" s="18">
        <v>55.0</v>
      </c>
      <c r="H548" s="19">
        <v>12.0</v>
      </c>
      <c r="I548" s="20">
        <v>9.0</v>
      </c>
      <c r="J548" s="21">
        <v>17.0</v>
      </c>
      <c r="K548" s="22">
        <v>11.0</v>
      </c>
      <c r="L548" s="75">
        <f t="shared" si="2"/>
        <v>0.6592592593</v>
      </c>
      <c r="M548" s="62">
        <f t="shared" si="3"/>
        <v>55</v>
      </c>
      <c r="N548" s="63">
        <f t="shared" si="4"/>
        <v>55</v>
      </c>
      <c r="O548" s="63">
        <f t="shared" si="5"/>
        <v>19</v>
      </c>
      <c r="P548" s="63">
        <f t="shared" si="6"/>
        <v>27</v>
      </c>
      <c r="Q548" s="63">
        <f t="shared" si="7"/>
        <v>34</v>
      </c>
      <c r="R548" s="65">
        <f t="shared" si="8"/>
        <v>0.5869565217</v>
      </c>
      <c r="S548" s="65">
        <f t="shared" si="9"/>
        <v>0.6074074074</v>
      </c>
      <c r="T548" s="66">
        <f t="shared" si="10"/>
        <v>0.6179775281</v>
      </c>
      <c r="U548" s="23">
        <f t="shared" si="11"/>
        <v>0.6592592593</v>
      </c>
      <c r="V548" s="27">
        <f t="shared" si="12"/>
        <v>0.6182729291</v>
      </c>
      <c r="W548" s="27">
        <f t="shared" si="13"/>
        <v>0.9326428503</v>
      </c>
      <c r="X548" s="27">
        <f t="shared" si="14"/>
        <v>-0.322266114</v>
      </c>
      <c r="Y548" s="27">
        <f t="shared" si="15"/>
        <v>-0.2440523375</v>
      </c>
      <c r="Z548" s="27">
        <f t="shared" si="16"/>
        <v>0.4646793167</v>
      </c>
      <c r="AA548" s="27">
        <f t="shared" si="17"/>
        <v>-0.2178016605</v>
      </c>
      <c r="AB548" s="31">
        <f t="shared" si="18"/>
        <v>1.534962264</v>
      </c>
      <c r="AC548" s="31">
        <f t="shared" si="19"/>
        <v>-0.5495492478</v>
      </c>
      <c r="AD548" s="31">
        <f t="shared" si="20"/>
        <v>-0.6622899368</v>
      </c>
      <c r="AE548" s="31">
        <f t="shared" si="21"/>
        <v>1.302540251</v>
      </c>
      <c r="AF548" s="31">
        <f t="shared" si="22"/>
        <v>-0.6330499069</v>
      </c>
      <c r="AG548" s="23"/>
    </row>
    <row r="549">
      <c r="A549" s="29">
        <v>7513.0</v>
      </c>
      <c r="B549" s="30">
        <v>2116.0</v>
      </c>
      <c r="C549" s="14">
        <v>6.0</v>
      </c>
      <c r="D549" s="15">
        <v>3.0</v>
      </c>
      <c r="E549" s="16">
        <v>8.0</v>
      </c>
      <c r="F549" s="17">
        <v>20.0</v>
      </c>
      <c r="G549" s="18">
        <v>109.0</v>
      </c>
      <c r="H549" s="19">
        <v>31.0</v>
      </c>
      <c r="I549" s="20">
        <v>8.0</v>
      </c>
      <c r="J549" s="21">
        <v>13.0</v>
      </c>
      <c r="K549" s="22">
        <v>11.0</v>
      </c>
      <c r="L549" s="75">
        <f t="shared" si="2"/>
        <v>0.6602870813</v>
      </c>
      <c r="M549" s="62">
        <f t="shared" si="3"/>
        <v>109</v>
      </c>
      <c r="N549" s="63">
        <f t="shared" si="4"/>
        <v>109</v>
      </c>
      <c r="O549" s="63">
        <f t="shared" si="5"/>
        <v>20</v>
      </c>
      <c r="P549" s="63">
        <f t="shared" si="6"/>
        <v>51</v>
      </c>
      <c r="Q549" s="63">
        <f t="shared" si="7"/>
        <v>29</v>
      </c>
      <c r="R549" s="65">
        <f t="shared" si="8"/>
        <v>0.7183098592</v>
      </c>
      <c r="S549" s="65">
        <f t="shared" si="9"/>
        <v>0.7655502392</v>
      </c>
      <c r="T549" s="66">
        <f t="shared" si="10"/>
        <v>0.7898550725</v>
      </c>
      <c r="U549" s="23">
        <f t="shared" si="11"/>
        <v>0.6602870813</v>
      </c>
      <c r="V549" s="27">
        <f t="shared" si="12"/>
        <v>0.7890053713</v>
      </c>
      <c r="W549" s="27">
        <f t="shared" si="13"/>
        <v>1.175463039</v>
      </c>
      <c r="X549" s="27">
        <f t="shared" si="14"/>
        <v>-0.3943851348</v>
      </c>
      <c r="Y549" s="27">
        <f t="shared" si="15"/>
        <v>-0.3876771437</v>
      </c>
      <c r="Z549" s="27">
        <f t="shared" si="16"/>
        <v>0.7167254889</v>
      </c>
      <c r="AA549" s="27">
        <f t="shared" si="17"/>
        <v>-0.3261917526</v>
      </c>
      <c r="AB549" s="31">
        <f t="shared" si="18"/>
        <v>1.536558517</v>
      </c>
      <c r="AC549" s="31">
        <f t="shared" si="19"/>
        <v>-0.5478630546</v>
      </c>
      <c r="AD549" s="31">
        <f t="shared" si="20"/>
        <v>-0.6600394341</v>
      </c>
      <c r="AE549" s="31">
        <f t="shared" si="21"/>
        <v>1.304914001</v>
      </c>
      <c r="AF549" s="31">
        <f t="shared" si="22"/>
        <v>-0.6305456675</v>
      </c>
      <c r="AG549" s="23"/>
    </row>
    <row r="550">
      <c r="A550" s="29">
        <v>7515.0</v>
      </c>
      <c r="B550" s="30">
        <v>2524.0</v>
      </c>
      <c r="C550" s="14">
        <v>12.0</v>
      </c>
      <c r="D550" s="15">
        <v>15.0</v>
      </c>
      <c r="E550" s="16">
        <v>15.0</v>
      </c>
      <c r="F550" s="17">
        <v>60.0</v>
      </c>
      <c r="G550" s="18">
        <v>187.0</v>
      </c>
      <c r="H550" s="19">
        <v>42.0</v>
      </c>
      <c r="I550" s="20">
        <v>35.0</v>
      </c>
      <c r="J550" s="21">
        <v>59.0</v>
      </c>
      <c r="K550" s="22">
        <v>45.0</v>
      </c>
      <c r="L550" s="75">
        <f t="shared" si="2"/>
        <v>0.629787234</v>
      </c>
      <c r="M550" s="62">
        <f t="shared" si="3"/>
        <v>187</v>
      </c>
      <c r="N550" s="63">
        <f t="shared" si="4"/>
        <v>187</v>
      </c>
      <c r="O550" s="63">
        <f t="shared" si="5"/>
        <v>72</v>
      </c>
      <c r="P550" s="63">
        <f t="shared" si="6"/>
        <v>102</v>
      </c>
      <c r="Q550" s="63">
        <f t="shared" si="7"/>
        <v>109</v>
      </c>
      <c r="R550" s="65">
        <f t="shared" si="8"/>
        <v>0.5862068966</v>
      </c>
      <c r="S550" s="65">
        <f t="shared" si="9"/>
        <v>0.614893617</v>
      </c>
      <c r="T550" s="66">
        <f t="shared" si="10"/>
        <v>0.6317567568</v>
      </c>
      <c r="U550" s="23">
        <f t="shared" si="11"/>
        <v>0.629787234</v>
      </c>
      <c r="V550" s="27">
        <f t="shared" si="12"/>
        <v>0.6298086079</v>
      </c>
      <c r="W550" s="27">
        <f t="shared" si="13"/>
        <v>0.9441375403</v>
      </c>
      <c r="X550" s="27">
        <f t="shared" si="14"/>
        <v>-0.3218545353</v>
      </c>
      <c r="Y550" s="27">
        <f t="shared" si="15"/>
        <v>-0.2501052301</v>
      </c>
      <c r="Z550" s="27">
        <f t="shared" si="16"/>
        <v>0.4698056484</v>
      </c>
      <c r="AA550" s="27">
        <f t="shared" si="17"/>
        <v>-0.2172456896</v>
      </c>
      <c r="AB550" s="31">
        <f t="shared" si="18"/>
        <v>1.538616865</v>
      </c>
      <c r="AC550" s="31">
        <f t="shared" si="19"/>
        <v>-0.5457226593</v>
      </c>
      <c r="AD550" s="31">
        <f t="shared" si="20"/>
        <v>-0.6563367206</v>
      </c>
      <c r="AE550" s="31">
        <f t="shared" si="21"/>
        <v>1.30877351</v>
      </c>
      <c r="AF550" s="31">
        <f t="shared" si="22"/>
        <v>-0.6265232935</v>
      </c>
      <c r="AG550" s="23"/>
    </row>
    <row r="551">
      <c r="A551" s="29">
        <v>7522.0</v>
      </c>
      <c r="B551" s="30">
        <v>3233.0</v>
      </c>
      <c r="C551" s="14">
        <v>5.0</v>
      </c>
      <c r="D551" s="15">
        <v>4.0</v>
      </c>
      <c r="E551" s="16">
        <v>8.0</v>
      </c>
      <c r="F551" s="17">
        <v>40.0</v>
      </c>
      <c r="G551" s="18">
        <v>137.0</v>
      </c>
      <c r="H551" s="19">
        <v>33.0</v>
      </c>
      <c r="I551" s="20">
        <v>19.0</v>
      </c>
      <c r="J551" s="21">
        <v>25.0</v>
      </c>
      <c r="K551" s="22">
        <v>22.0</v>
      </c>
      <c r="L551" s="75">
        <f t="shared" si="2"/>
        <v>0.6450511945</v>
      </c>
      <c r="M551" s="62">
        <f t="shared" si="3"/>
        <v>137</v>
      </c>
      <c r="N551" s="63">
        <f t="shared" si="4"/>
        <v>137</v>
      </c>
      <c r="O551" s="63">
        <f t="shared" si="5"/>
        <v>31</v>
      </c>
      <c r="P551" s="63">
        <f t="shared" si="6"/>
        <v>73</v>
      </c>
      <c r="Q551" s="63">
        <f t="shared" si="7"/>
        <v>52</v>
      </c>
      <c r="R551" s="65">
        <f t="shared" si="8"/>
        <v>0.7019230769</v>
      </c>
      <c r="S551" s="65">
        <f t="shared" si="9"/>
        <v>0.7167235495</v>
      </c>
      <c r="T551" s="66">
        <f t="shared" si="10"/>
        <v>0.7248677249</v>
      </c>
      <c r="U551" s="23">
        <f t="shared" si="11"/>
        <v>0.6450511945</v>
      </c>
      <c r="V551" s="27">
        <f t="shared" si="12"/>
        <v>0.7245991611</v>
      </c>
      <c r="W551" s="27">
        <f t="shared" si="13"/>
        <v>1.100492167</v>
      </c>
      <c r="X551" s="27">
        <f t="shared" si="14"/>
        <v>-0.385388038</v>
      </c>
      <c r="Y551" s="27">
        <f t="shared" si="15"/>
        <v>-0.3398021737</v>
      </c>
      <c r="Z551" s="27">
        <f t="shared" si="16"/>
        <v>0.6557050385</v>
      </c>
      <c r="AA551" s="27">
        <f t="shared" si="17"/>
        <v>-0.3114787069</v>
      </c>
      <c r="AB551" s="31">
        <f t="shared" si="18"/>
        <v>1.535823305</v>
      </c>
      <c r="AC551" s="31">
        <f t="shared" si="19"/>
        <v>-0.5486633607</v>
      </c>
      <c r="AD551" s="31">
        <f t="shared" si="20"/>
        <v>-0.6609664598</v>
      </c>
      <c r="AE551" s="31">
        <f t="shared" si="21"/>
        <v>1.303902649</v>
      </c>
      <c r="AF551" s="31">
        <f t="shared" si="22"/>
        <v>-0.6316473839</v>
      </c>
      <c r="AG551" s="23"/>
    </row>
    <row r="552">
      <c r="A552" s="29">
        <v>7528.0</v>
      </c>
      <c r="B552" s="30">
        <v>1858.0</v>
      </c>
      <c r="C552" s="14">
        <v>10.0</v>
      </c>
      <c r="D552" s="15">
        <v>6.0</v>
      </c>
      <c r="E552" s="16">
        <v>6.0</v>
      </c>
      <c r="F552" s="17">
        <v>17.0</v>
      </c>
      <c r="G552" s="18">
        <v>61.0</v>
      </c>
      <c r="H552" s="19">
        <v>14.0</v>
      </c>
      <c r="I552" s="20">
        <v>6.0</v>
      </c>
      <c r="J552" s="21">
        <v>11.0</v>
      </c>
      <c r="K552" s="22">
        <v>6.0</v>
      </c>
      <c r="L552" s="75">
        <f t="shared" si="2"/>
        <v>0.6131386861</v>
      </c>
      <c r="M552" s="62">
        <f t="shared" si="3"/>
        <v>60</v>
      </c>
      <c r="N552" s="63">
        <f t="shared" si="4"/>
        <v>61</v>
      </c>
      <c r="O552" s="63">
        <f t="shared" si="5"/>
        <v>22</v>
      </c>
      <c r="P552" s="63">
        <f t="shared" si="6"/>
        <v>31</v>
      </c>
      <c r="Q552" s="63">
        <f t="shared" si="7"/>
        <v>23</v>
      </c>
      <c r="R552" s="65">
        <f t="shared" si="8"/>
        <v>0.5849056604</v>
      </c>
      <c r="S552" s="65">
        <f t="shared" si="9"/>
        <v>0.6715328467</v>
      </c>
      <c r="T552" s="66">
        <f t="shared" si="10"/>
        <v>0.7261904762</v>
      </c>
      <c r="U552" s="23">
        <f t="shared" si="11"/>
        <v>0.6131386861</v>
      </c>
      <c r="V552" s="27">
        <f t="shared" si="12"/>
        <v>0.7123914385</v>
      </c>
      <c r="W552" s="27">
        <f t="shared" si="13"/>
        <v>1.031104166</v>
      </c>
      <c r="X552" s="27">
        <f t="shared" si="14"/>
        <v>-0.3211400968</v>
      </c>
      <c r="Y552" s="27">
        <f t="shared" si="15"/>
        <v>-0.2983027962</v>
      </c>
      <c r="Z552" s="27">
        <f t="shared" si="16"/>
        <v>0.5119415866</v>
      </c>
      <c r="AA552" s="27">
        <f t="shared" si="17"/>
        <v>-0.2162822953</v>
      </c>
      <c r="AB552" s="31">
        <f t="shared" si="18"/>
        <v>1.555997162</v>
      </c>
      <c r="AC552" s="31">
        <f t="shared" si="19"/>
        <v>-0.5254540688</v>
      </c>
      <c r="AD552" s="31">
        <f t="shared" si="20"/>
        <v>-0.6308897734</v>
      </c>
      <c r="AE552" s="31">
        <f t="shared" si="21"/>
        <v>1.338500236</v>
      </c>
      <c r="AF552" s="31">
        <f t="shared" si="22"/>
        <v>-0.5918579298</v>
      </c>
      <c r="AG552" s="23"/>
    </row>
    <row r="553">
      <c r="A553" s="29">
        <v>7531.0</v>
      </c>
      <c r="B553" s="30">
        <v>1292.0</v>
      </c>
      <c r="C553" s="14">
        <v>7.0</v>
      </c>
      <c r="D553" s="15">
        <v>0.0</v>
      </c>
      <c r="E553" s="16">
        <v>1.0</v>
      </c>
      <c r="F553" s="17">
        <v>9.0</v>
      </c>
      <c r="G553" s="18">
        <v>63.0</v>
      </c>
      <c r="H553" s="19">
        <v>3.0</v>
      </c>
      <c r="I553" s="20">
        <v>8.0</v>
      </c>
      <c r="J553" s="21">
        <v>9.0</v>
      </c>
      <c r="K553" s="22">
        <v>9.0</v>
      </c>
      <c r="L553" s="75">
        <f t="shared" si="2"/>
        <v>0.7431192661</v>
      </c>
      <c r="M553" s="62">
        <f t="shared" si="3"/>
        <v>63</v>
      </c>
      <c r="N553" s="63">
        <f t="shared" si="4"/>
        <v>63</v>
      </c>
      <c r="O553" s="63">
        <f t="shared" si="5"/>
        <v>16</v>
      </c>
      <c r="P553" s="63">
        <f t="shared" si="6"/>
        <v>12</v>
      </c>
      <c r="Q553" s="63">
        <f t="shared" si="7"/>
        <v>18</v>
      </c>
      <c r="R553" s="65">
        <f t="shared" si="8"/>
        <v>0.4285714286</v>
      </c>
      <c r="S553" s="65">
        <f t="shared" si="9"/>
        <v>0.6880733945</v>
      </c>
      <c r="T553" s="66">
        <f t="shared" si="10"/>
        <v>0.7777777778</v>
      </c>
      <c r="U553" s="23">
        <f t="shared" si="11"/>
        <v>0.7431192661</v>
      </c>
      <c r="V553" s="27">
        <f t="shared" si="12"/>
        <v>0.7813196165</v>
      </c>
      <c r="W553" s="27">
        <f t="shared" si="13"/>
        <v>1.056501327</v>
      </c>
      <c r="X553" s="27">
        <f t="shared" si="14"/>
        <v>-0.2353054166</v>
      </c>
      <c r="Y553" s="27">
        <f t="shared" si="15"/>
        <v>-0.3131787849</v>
      </c>
      <c r="Z553" s="27">
        <f t="shared" si="16"/>
        <v>0.3843486021</v>
      </c>
      <c r="AA553" s="27">
        <f t="shared" si="17"/>
        <v>-0.116116985</v>
      </c>
      <c r="AB553" s="31">
        <f t="shared" si="18"/>
        <v>1.530301123</v>
      </c>
      <c r="AC553" s="31">
        <f t="shared" si="19"/>
        <v>-0.5573102624</v>
      </c>
      <c r="AD553" s="31">
        <f t="shared" si="20"/>
        <v>-0.6689702631</v>
      </c>
      <c r="AE553" s="31">
        <f t="shared" si="21"/>
        <v>1.291358046</v>
      </c>
      <c r="AF553" s="31">
        <f t="shared" si="22"/>
        <v>-0.6514758184</v>
      </c>
      <c r="AG553" s="23"/>
    </row>
    <row r="554">
      <c r="A554" s="29">
        <v>7545.0</v>
      </c>
      <c r="B554" s="30">
        <v>2403.0</v>
      </c>
      <c r="C554" s="14">
        <v>59.0</v>
      </c>
      <c r="D554" s="15">
        <v>57.0</v>
      </c>
      <c r="E554" s="16">
        <v>75.0</v>
      </c>
      <c r="F554" s="17">
        <v>34.0</v>
      </c>
      <c r="G554" s="18">
        <v>148.0</v>
      </c>
      <c r="H554" s="19">
        <v>32.0</v>
      </c>
      <c r="I554" s="20">
        <v>73.0</v>
      </c>
      <c r="J554" s="21">
        <v>143.0</v>
      </c>
      <c r="K554" s="22">
        <v>68.0</v>
      </c>
      <c r="L554" s="75">
        <f t="shared" si="2"/>
        <v>0.6371552975</v>
      </c>
      <c r="M554" s="62">
        <f t="shared" si="3"/>
        <v>148</v>
      </c>
      <c r="N554" s="63">
        <f t="shared" si="4"/>
        <v>148</v>
      </c>
      <c r="O554" s="63">
        <f t="shared" si="5"/>
        <v>184</v>
      </c>
      <c r="P554" s="63">
        <f t="shared" si="6"/>
        <v>66</v>
      </c>
      <c r="Q554" s="63">
        <f t="shared" si="7"/>
        <v>291</v>
      </c>
      <c r="R554" s="65">
        <f t="shared" si="8"/>
        <v>0.264</v>
      </c>
      <c r="S554" s="65">
        <f t="shared" si="9"/>
        <v>0.3105950653</v>
      </c>
      <c r="T554" s="66">
        <f t="shared" si="10"/>
        <v>0.3371298405</v>
      </c>
      <c r="U554" s="23">
        <f t="shared" si="11"/>
        <v>0.6371552975</v>
      </c>
      <c r="V554" s="27">
        <f t="shared" si="12"/>
        <v>0.3360232637</v>
      </c>
      <c r="W554" s="27">
        <f t="shared" si="13"/>
        <v>0.4769027566</v>
      </c>
      <c r="X554" s="27">
        <f t="shared" si="14"/>
        <v>-0.1449481366</v>
      </c>
      <c r="Y554" s="27">
        <f t="shared" si="15"/>
        <v>-0.06381340326</v>
      </c>
      <c r="Z554" s="27">
        <f t="shared" si="16"/>
        <v>0.1068724595</v>
      </c>
      <c r="AA554" s="27">
        <f t="shared" si="17"/>
        <v>-0.04406128667</v>
      </c>
      <c r="AB554" s="31">
        <f t="shared" si="18"/>
        <v>1.539011359</v>
      </c>
      <c r="AC554" s="31">
        <f t="shared" si="19"/>
        <v>-0.5448543932</v>
      </c>
      <c r="AD554" s="31">
        <f t="shared" si="20"/>
        <v>-0.6500185029</v>
      </c>
      <c r="AE554" s="31">
        <f t="shared" si="21"/>
        <v>1.316864132</v>
      </c>
      <c r="AF554" s="31">
        <f t="shared" si="22"/>
        <v>-0.6163152815</v>
      </c>
      <c r="AG554" s="23"/>
    </row>
    <row r="555">
      <c r="A555" s="29">
        <v>7552.0</v>
      </c>
      <c r="B555" s="30">
        <v>2340.0</v>
      </c>
      <c r="C555" s="14">
        <v>53.0</v>
      </c>
      <c r="D555" s="15">
        <v>46.0</v>
      </c>
      <c r="E555" s="16">
        <v>75.0</v>
      </c>
      <c r="F555" s="17">
        <v>37.0</v>
      </c>
      <c r="G555" s="18">
        <v>148.0</v>
      </c>
      <c r="H555" s="19">
        <v>34.0</v>
      </c>
      <c r="I555" s="20">
        <v>70.0</v>
      </c>
      <c r="J555" s="21">
        <v>111.0</v>
      </c>
      <c r="K555" s="22">
        <v>97.0</v>
      </c>
      <c r="L555" s="75">
        <f t="shared" si="2"/>
        <v>0.6020864382</v>
      </c>
      <c r="M555" s="62">
        <f t="shared" si="3"/>
        <v>145</v>
      </c>
      <c r="N555" s="63">
        <f t="shared" si="4"/>
        <v>148</v>
      </c>
      <c r="O555" s="63">
        <f t="shared" si="5"/>
        <v>196</v>
      </c>
      <c r="P555" s="63">
        <f t="shared" si="6"/>
        <v>71</v>
      </c>
      <c r="Q555" s="63">
        <f t="shared" si="7"/>
        <v>256</v>
      </c>
      <c r="R555" s="65">
        <f t="shared" si="8"/>
        <v>0.265917603</v>
      </c>
      <c r="S555" s="65">
        <f t="shared" si="9"/>
        <v>0.3263785395</v>
      </c>
      <c r="T555" s="66">
        <f t="shared" si="10"/>
        <v>0.3663366337</v>
      </c>
      <c r="U555" s="23">
        <f t="shared" si="11"/>
        <v>0.6020864382</v>
      </c>
      <c r="V555" s="27">
        <f t="shared" si="12"/>
        <v>0.3581589808</v>
      </c>
      <c r="W555" s="27">
        <f t="shared" si="13"/>
        <v>0.5011374699</v>
      </c>
      <c r="X555" s="27">
        <f t="shared" si="14"/>
        <v>-0.1460009888</v>
      </c>
      <c r="Y555" s="27">
        <f t="shared" si="15"/>
        <v>-0.07046378912</v>
      </c>
      <c r="Z555" s="27">
        <f t="shared" si="16"/>
        <v>0.1131191173</v>
      </c>
      <c r="AA555" s="27">
        <f t="shared" si="17"/>
        <v>-0.0447037027</v>
      </c>
      <c r="AB555" s="31">
        <f t="shared" si="18"/>
        <v>1.560504326</v>
      </c>
      <c r="AC555" s="31">
        <f t="shared" si="19"/>
        <v>-0.51829339</v>
      </c>
      <c r="AD555" s="31">
        <f t="shared" si="20"/>
        <v>-0.5847203407</v>
      </c>
      <c r="AE555" s="31">
        <f t="shared" si="21"/>
        <v>1.39759248</v>
      </c>
      <c r="AF555" s="31">
        <f t="shared" si="22"/>
        <v>-0.5165454403</v>
      </c>
      <c r="AG555" s="23"/>
    </row>
    <row r="556">
      <c r="A556" s="29">
        <v>7553.0</v>
      </c>
      <c r="B556" s="30">
        <v>3441.0</v>
      </c>
      <c r="C556" s="14">
        <v>47.0</v>
      </c>
      <c r="D556" s="15">
        <v>53.0</v>
      </c>
      <c r="E556" s="16">
        <v>95.0</v>
      </c>
      <c r="F556" s="17">
        <v>76.0</v>
      </c>
      <c r="G556" s="18">
        <v>230.0</v>
      </c>
      <c r="H556" s="19">
        <v>66.0</v>
      </c>
      <c r="I556" s="20">
        <v>75.0</v>
      </c>
      <c r="J556" s="21">
        <v>79.0</v>
      </c>
      <c r="K556" s="22">
        <v>104.0</v>
      </c>
      <c r="L556" s="75">
        <f t="shared" si="2"/>
        <v>0.5806060606</v>
      </c>
      <c r="M556" s="62">
        <f t="shared" si="3"/>
        <v>227</v>
      </c>
      <c r="N556" s="63">
        <f t="shared" si="4"/>
        <v>230</v>
      </c>
      <c r="O556" s="63">
        <f t="shared" si="5"/>
        <v>204</v>
      </c>
      <c r="P556" s="63">
        <f t="shared" si="6"/>
        <v>142</v>
      </c>
      <c r="Q556" s="63">
        <f t="shared" si="7"/>
        <v>249</v>
      </c>
      <c r="R556" s="65">
        <f t="shared" si="8"/>
        <v>0.4104046243</v>
      </c>
      <c r="S556" s="65">
        <f t="shared" si="9"/>
        <v>0.4509090909</v>
      </c>
      <c r="T556" s="66">
        <f t="shared" si="10"/>
        <v>0.4801670146</v>
      </c>
      <c r="U556" s="23">
        <f t="shared" si="11"/>
        <v>0.5806060606</v>
      </c>
      <c r="V556" s="27">
        <f t="shared" si="12"/>
        <v>0.4723079868</v>
      </c>
      <c r="W556" s="27">
        <f t="shared" si="13"/>
        <v>0.6923477301</v>
      </c>
      <c r="X556" s="27">
        <f t="shared" si="14"/>
        <v>-0.2253310058</v>
      </c>
      <c r="Y556" s="27">
        <f t="shared" si="15"/>
        <v>-0.1344933424</v>
      </c>
      <c r="Z556" s="27">
        <f t="shared" si="16"/>
        <v>0.2411951455</v>
      </c>
      <c r="AA556" s="27">
        <f t="shared" si="17"/>
        <v>-0.1064814147</v>
      </c>
      <c r="AB556" s="31">
        <f t="shared" si="18"/>
        <v>1.55287789</v>
      </c>
      <c r="AC556" s="31">
        <f t="shared" si="19"/>
        <v>-0.52989651</v>
      </c>
      <c r="AD556" s="31">
        <f t="shared" si="20"/>
        <v>-0.6228355905</v>
      </c>
      <c r="AE556" s="31">
        <f t="shared" si="21"/>
        <v>1.34583738</v>
      </c>
      <c r="AF556" s="31">
        <f t="shared" si="22"/>
        <v>-0.5855325172</v>
      </c>
      <c r="AG556" s="23"/>
    </row>
    <row r="557">
      <c r="A557" s="29">
        <v>7562.0</v>
      </c>
      <c r="B557" s="30">
        <v>3086.0</v>
      </c>
      <c r="C557" s="14">
        <v>60.0</v>
      </c>
      <c r="D557" s="15">
        <v>39.0</v>
      </c>
      <c r="E557" s="16">
        <v>102.0</v>
      </c>
      <c r="F557" s="17">
        <v>44.0</v>
      </c>
      <c r="G557" s="18">
        <v>162.0</v>
      </c>
      <c r="H557" s="19">
        <v>47.0</v>
      </c>
      <c r="I557" s="20">
        <v>90.0</v>
      </c>
      <c r="J557" s="21">
        <v>121.0</v>
      </c>
      <c r="K557" s="22">
        <v>131.0</v>
      </c>
      <c r="L557" s="75">
        <f t="shared" si="2"/>
        <v>0.5967336683</v>
      </c>
      <c r="M557" s="62">
        <f t="shared" si="3"/>
        <v>161</v>
      </c>
      <c r="N557" s="63">
        <f t="shared" si="4"/>
        <v>162</v>
      </c>
      <c r="O557" s="63">
        <f t="shared" si="5"/>
        <v>230</v>
      </c>
      <c r="P557" s="63">
        <f t="shared" si="6"/>
        <v>91</v>
      </c>
      <c r="Q557" s="63">
        <f t="shared" si="7"/>
        <v>313</v>
      </c>
      <c r="R557" s="65">
        <f t="shared" si="8"/>
        <v>0.2834890966</v>
      </c>
      <c r="S557" s="65">
        <f t="shared" si="9"/>
        <v>0.317839196</v>
      </c>
      <c r="T557" s="66">
        <f t="shared" si="10"/>
        <v>0.3410526316</v>
      </c>
      <c r="U557" s="23">
        <f t="shared" si="11"/>
        <v>0.5967336683</v>
      </c>
      <c r="V557" s="27">
        <f t="shared" si="12"/>
        <v>0.3372551186</v>
      </c>
      <c r="W557" s="27">
        <f t="shared" si="13"/>
        <v>0.4880257469</v>
      </c>
      <c r="X557" s="27">
        <f t="shared" si="14"/>
        <v>-0.1556485466</v>
      </c>
      <c r="Y557" s="27">
        <f t="shared" si="15"/>
        <v>-0.06682480664</v>
      </c>
      <c r="Z557" s="27">
        <f t="shared" si="16"/>
        <v>0.117438674</v>
      </c>
      <c r="AA557" s="27">
        <f t="shared" si="17"/>
        <v>-0.05080682328</v>
      </c>
      <c r="AB557" s="31">
        <f t="shared" si="18"/>
        <v>1.547396502</v>
      </c>
      <c r="AC557" s="31">
        <f t="shared" si="19"/>
        <v>-0.5356503492</v>
      </c>
      <c r="AD557" s="31">
        <f t="shared" si="20"/>
        <v>-0.6238982281</v>
      </c>
      <c r="AE557" s="31">
        <f t="shared" si="21"/>
        <v>1.345514727</v>
      </c>
      <c r="AF557" s="31">
        <f t="shared" si="22"/>
        <v>-0.5849397826</v>
      </c>
      <c r="AG557" s="23"/>
    </row>
    <row r="558">
      <c r="A558" s="29">
        <v>7569.0</v>
      </c>
      <c r="B558" s="30">
        <v>2745.0</v>
      </c>
      <c r="C558" s="14">
        <v>23.0</v>
      </c>
      <c r="D558" s="15">
        <v>20.0</v>
      </c>
      <c r="E558" s="16">
        <v>35.0</v>
      </c>
      <c r="F558" s="17">
        <v>38.0</v>
      </c>
      <c r="G558" s="18">
        <v>219.0</v>
      </c>
      <c r="H558" s="19">
        <v>36.0</v>
      </c>
      <c r="I558" s="20">
        <v>27.0</v>
      </c>
      <c r="J558" s="21">
        <v>48.0</v>
      </c>
      <c r="K558" s="22">
        <v>32.0</v>
      </c>
      <c r="L558" s="75">
        <f t="shared" si="2"/>
        <v>0.6882845188</v>
      </c>
      <c r="M558" s="62">
        <f t="shared" si="3"/>
        <v>219</v>
      </c>
      <c r="N558" s="63">
        <f t="shared" si="4"/>
        <v>219</v>
      </c>
      <c r="O558" s="63">
        <f t="shared" si="5"/>
        <v>75</v>
      </c>
      <c r="P558" s="63">
        <f t="shared" si="6"/>
        <v>74</v>
      </c>
      <c r="Q558" s="63">
        <f t="shared" si="7"/>
        <v>110</v>
      </c>
      <c r="R558" s="65">
        <f t="shared" si="8"/>
        <v>0.4966442953</v>
      </c>
      <c r="S558" s="65">
        <f t="shared" si="9"/>
        <v>0.6129707113</v>
      </c>
      <c r="T558" s="66">
        <f t="shared" si="10"/>
        <v>0.6656534954</v>
      </c>
      <c r="U558" s="23">
        <f t="shared" si="11"/>
        <v>0.6882845188</v>
      </c>
      <c r="V558" s="27">
        <f t="shared" si="12"/>
        <v>0.6658806382</v>
      </c>
      <c r="W558" s="27">
        <f t="shared" si="13"/>
        <v>0.9411850174</v>
      </c>
      <c r="X558" s="27">
        <f t="shared" si="14"/>
        <v>-0.2726805499</v>
      </c>
      <c r="Y558" s="27">
        <f t="shared" si="15"/>
        <v>-0.2485434093</v>
      </c>
      <c r="Z558" s="27">
        <f t="shared" si="16"/>
        <v>0.396782492</v>
      </c>
      <c r="AA558" s="27">
        <f t="shared" si="17"/>
        <v>-0.1559337862</v>
      </c>
      <c r="AB558" s="31">
        <f t="shared" si="18"/>
        <v>1.535078034</v>
      </c>
      <c r="AC558" s="31">
        <f t="shared" si="19"/>
        <v>-0.549503327</v>
      </c>
      <c r="AD558" s="31">
        <f t="shared" si="20"/>
        <v>-0.6620938023</v>
      </c>
      <c r="AE558" s="31">
        <f t="shared" si="21"/>
        <v>1.302622686</v>
      </c>
      <c r="AF558" s="31">
        <f t="shared" si="22"/>
        <v>-0.6331133646</v>
      </c>
      <c r="AG558" s="23"/>
    </row>
    <row r="559">
      <c r="A559" s="29">
        <v>7570.0</v>
      </c>
      <c r="B559" s="30">
        <v>2437.0</v>
      </c>
      <c r="C559" s="14">
        <v>18.0</v>
      </c>
      <c r="D559" s="15">
        <v>9.0</v>
      </c>
      <c r="E559" s="16">
        <v>36.0</v>
      </c>
      <c r="F559" s="17">
        <v>30.0</v>
      </c>
      <c r="G559" s="18">
        <v>111.0</v>
      </c>
      <c r="H559" s="19">
        <v>24.0</v>
      </c>
      <c r="I559" s="20">
        <v>26.0</v>
      </c>
      <c r="J559" s="21">
        <v>32.0</v>
      </c>
      <c r="K559" s="22">
        <v>48.0</v>
      </c>
      <c r="L559" s="75">
        <f t="shared" si="2"/>
        <v>0.6137724551</v>
      </c>
      <c r="M559" s="62">
        <f t="shared" si="3"/>
        <v>109</v>
      </c>
      <c r="N559" s="63">
        <f t="shared" si="4"/>
        <v>111</v>
      </c>
      <c r="O559" s="63">
        <f t="shared" si="5"/>
        <v>75</v>
      </c>
      <c r="P559" s="63">
        <f t="shared" si="6"/>
        <v>54</v>
      </c>
      <c r="Q559" s="63">
        <f t="shared" si="7"/>
        <v>94</v>
      </c>
      <c r="R559" s="65">
        <f t="shared" si="8"/>
        <v>0.4186046512</v>
      </c>
      <c r="S559" s="65">
        <f t="shared" si="9"/>
        <v>0.494011976</v>
      </c>
      <c r="T559" s="66">
        <f t="shared" si="10"/>
        <v>0.5414634146</v>
      </c>
      <c r="U559" s="23">
        <f t="shared" si="11"/>
        <v>0.6137724551</v>
      </c>
      <c r="V559" s="27">
        <f t="shared" si="12"/>
        <v>0.5310847343</v>
      </c>
      <c r="W559" s="27">
        <f t="shared" si="13"/>
        <v>0.7585299945</v>
      </c>
      <c r="X559" s="27">
        <f t="shared" si="14"/>
        <v>-0.2298331976</v>
      </c>
      <c r="Y559" s="27">
        <f t="shared" si="15"/>
        <v>-0.1614350226</v>
      </c>
      <c r="Z559" s="27">
        <f t="shared" si="16"/>
        <v>0.2695310807</v>
      </c>
      <c r="AA559" s="27">
        <f t="shared" si="17"/>
        <v>-0.1107789949</v>
      </c>
      <c r="AB559" s="31">
        <f t="shared" si="18"/>
        <v>1.55645756</v>
      </c>
      <c r="AC559" s="31">
        <f t="shared" si="19"/>
        <v>-0.5242524579</v>
      </c>
      <c r="AD559" s="31">
        <f t="shared" si="20"/>
        <v>-0.6189620318</v>
      </c>
      <c r="AE559" s="31">
        <f t="shared" si="21"/>
        <v>1.353556898</v>
      </c>
      <c r="AF559" s="31">
        <f t="shared" si="22"/>
        <v>-0.5729635237</v>
      </c>
      <c r="AG559" s="23"/>
    </row>
    <row r="560">
      <c r="A560" s="29">
        <v>7582.0</v>
      </c>
      <c r="B560" s="30">
        <v>848.0</v>
      </c>
      <c r="C560" s="14">
        <v>4.0</v>
      </c>
      <c r="D560" s="15">
        <v>6.0</v>
      </c>
      <c r="E560" s="16">
        <v>9.0</v>
      </c>
      <c r="F560" s="17">
        <v>17.0</v>
      </c>
      <c r="G560" s="18">
        <v>45.0</v>
      </c>
      <c r="H560" s="19">
        <v>5.0</v>
      </c>
      <c r="I560" s="20">
        <v>20.0</v>
      </c>
      <c r="J560" s="21">
        <v>15.0</v>
      </c>
      <c r="K560" s="22">
        <v>21.0</v>
      </c>
      <c r="L560" s="75">
        <f t="shared" si="2"/>
        <v>0.6267605634</v>
      </c>
      <c r="M560" s="62">
        <f t="shared" si="3"/>
        <v>45</v>
      </c>
      <c r="N560" s="63">
        <f t="shared" si="4"/>
        <v>45</v>
      </c>
      <c r="O560" s="63">
        <f t="shared" si="5"/>
        <v>31</v>
      </c>
      <c r="P560" s="63">
        <f t="shared" si="6"/>
        <v>22</v>
      </c>
      <c r="Q560" s="63">
        <f t="shared" si="7"/>
        <v>44</v>
      </c>
      <c r="R560" s="65">
        <f t="shared" si="8"/>
        <v>0.4150943396</v>
      </c>
      <c r="S560" s="65">
        <f t="shared" si="9"/>
        <v>0.4718309859</v>
      </c>
      <c r="T560" s="66">
        <f t="shared" si="10"/>
        <v>0.5056179775</v>
      </c>
      <c r="U560" s="23">
        <f t="shared" si="11"/>
        <v>0.6267605634</v>
      </c>
      <c r="V560" s="27">
        <f t="shared" si="12"/>
        <v>0.5007151429</v>
      </c>
      <c r="W560" s="27">
        <f t="shared" si="13"/>
        <v>0.7244722244</v>
      </c>
      <c r="X560" s="27">
        <f t="shared" si="14"/>
        <v>-0.2279058752</v>
      </c>
      <c r="Y560" s="27">
        <f t="shared" si="15"/>
        <v>-0.1472637043</v>
      </c>
      <c r="Z560" s="27">
        <f t="shared" si="16"/>
        <v>0.2552704801</v>
      </c>
      <c r="AA560" s="27">
        <f t="shared" si="17"/>
        <v>-0.1089288563</v>
      </c>
      <c r="AB560" s="31">
        <f t="shared" si="18"/>
        <v>1.545839677</v>
      </c>
      <c r="AC560" s="31">
        <f t="shared" si="19"/>
        <v>-0.5372345977</v>
      </c>
      <c r="AD560" s="31">
        <f t="shared" si="20"/>
        <v>-0.6394663791</v>
      </c>
      <c r="AE560" s="31">
        <f t="shared" si="21"/>
        <v>1.328401877</v>
      </c>
      <c r="AF560" s="31">
        <f t="shared" si="22"/>
        <v>-0.6037377995</v>
      </c>
      <c r="AG560" s="23"/>
    </row>
    <row r="561">
      <c r="A561" s="29">
        <v>7592.0</v>
      </c>
      <c r="B561" s="30">
        <v>3258.0</v>
      </c>
      <c r="C561" s="14">
        <v>41.0</v>
      </c>
      <c r="D561" s="15">
        <v>33.0</v>
      </c>
      <c r="E561" s="16">
        <v>60.0</v>
      </c>
      <c r="F561" s="17">
        <v>66.0</v>
      </c>
      <c r="G561" s="18">
        <v>168.0</v>
      </c>
      <c r="H561" s="19">
        <v>38.0</v>
      </c>
      <c r="I561" s="20">
        <v>72.0</v>
      </c>
      <c r="J561" s="21">
        <v>61.0</v>
      </c>
      <c r="K561" s="22">
        <v>59.0</v>
      </c>
      <c r="L561" s="75">
        <f t="shared" si="2"/>
        <v>0.6036789298</v>
      </c>
      <c r="M561" s="62">
        <f t="shared" si="3"/>
        <v>168</v>
      </c>
      <c r="N561" s="63">
        <f t="shared" si="4"/>
        <v>168</v>
      </c>
      <c r="O561" s="63">
        <f t="shared" si="5"/>
        <v>133</v>
      </c>
      <c r="P561" s="63">
        <f t="shared" si="6"/>
        <v>104</v>
      </c>
      <c r="Q561" s="63">
        <f t="shared" si="7"/>
        <v>193</v>
      </c>
      <c r="R561" s="65">
        <f t="shared" si="8"/>
        <v>0.4388185654</v>
      </c>
      <c r="S561" s="65">
        <f t="shared" si="9"/>
        <v>0.4548494983</v>
      </c>
      <c r="T561" s="66">
        <f t="shared" si="10"/>
        <v>0.4653739612</v>
      </c>
      <c r="U561" s="23">
        <f t="shared" si="11"/>
        <v>0.6036789298</v>
      </c>
      <c r="V561" s="27">
        <f t="shared" si="12"/>
        <v>0.4640947461</v>
      </c>
      <c r="W561" s="27">
        <f t="shared" si="13"/>
        <v>0.6983980231</v>
      </c>
      <c r="X561" s="27">
        <f t="shared" si="14"/>
        <v>-0.2409315658</v>
      </c>
      <c r="Y561" s="27">
        <f t="shared" si="15"/>
        <v>-0.1368542358</v>
      </c>
      <c r="Z561" s="27">
        <f t="shared" si="16"/>
        <v>0.260147729</v>
      </c>
      <c r="AA561" s="27">
        <f t="shared" si="17"/>
        <v>-0.1217360786</v>
      </c>
      <c r="AB561" s="31">
        <f t="shared" si="18"/>
        <v>1.538260987</v>
      </c>
      <c r="AC561" s="31">
        <f t="shared" si="19"/>
        <v>-0.5461308375</v>
      </c>
      <c r="AD561" s="31">
        <f t="shared" si="20"/>
        <v>-0.6553061433</v>
      </c>
      <c r="AE561" s="31">
        <f t="shared" si="21"/>
        <v>1.309777824</v>
      </c>
      <c r="AF561" s="31">
        <f t="shared" si="22"/>
        <v>-0.625549331</v>
      </c>
      <c r="AG561" s="23"/>
    </row>
    <row r="562">
      <c r="A562" s="29">
        <v>7595.0</v>
      </c>
      <c r="B562" s="30">
        <v>1017.0</v>
      </c>
      <c r="C562" s="14">
        <v>18.0</v>
      </c>
      <c r="D562" s="15">
        <v>26.0</v>
      </c>
      <c r="E562" s="16">
        <v>18.0</v>
      </c>
      <c r="F562" s="17">
        <v>8.0</v>
      </c>
      <c r="G562" s="18">
        <v>37.0</v>
      </c>
      <c r="H562" s="19">
        <v>9.0</v>
      </c>
      <c r="I562" s="20">
        <v>34.0</v>
      </c>
      <c r="J562" s="21">
        <v>51.0</v>
      </c>
      <c r="K562" s="22">
        <v>39.0</v>
      </c>
      <c r="L562" s="75">
        <f t="shared" si="2"/>
        <v>0.5833333333</v>
      </c>
      <c r="M562" s="62">
        <f t="shared" si="3"/>
        <v>36</v>
      </c>
      <c r="N562" s="63">
        <f t="shared" si="4"/>
        <v>37</v>
      </c>
      <c r="O562" s="63">
        <f t="shared" si="5"/>
        <v>83</v>
      </c>
      <c r="P562" s="63">
        <f t="shared" si="6"/>
        <v>17</v>
      </c>
      <c r="Q562" s="63">
        <f t="shared" si="7"/>
        <v>103</v>
      </c>
      <c r="R562" s="65">
        <f t="shared" si="8"/>
        <v>0.17</v>
      </c>
      <c r="S562" s="65">
        <f t="shared" si="9"/>
        <v>0.225</v>
      </c>
      <c r="T562" s="66">
        <f t="shared" si="10"/>
        <v>0.2642857143</v>
      </c>
      <c r="U562" s="23">
        <f t="shared" si="11"/>
        <v>0.5833333333</v>
      </c>
      <c r="V562" s="27">
        <f t="shared" si="12"/>
        <v>0.2553045932</v>
      </c>
      <c r="W562" s="27">
        <f t="shared" si="13"/>
        <v>0.3454759339</v>
      </c>
      <c r="X562" s="27">
        <f t="shared" si="14"/>
        <v>-0.09333781524</v>
      </c>
      <c r="Y562" s="27">
        <f t="shared" si="15"/>
        <v>-0.03348789429</v>
      </c>
      <c r="Z562" s="27">
        <f t="shared" si="16"/>
        <v>0.04985385717</v>
      </c>
      <c r="AA562" s="27">
        <f t="shared" si="17"/>
        <v>-0.0182703625</v>
      </c>
      <c r="AB562" s="31">
        <f t="shared" si="18"/>
        <v>1.575364689</v>
      </c>
      <c r="AC562" s="31">
        <f t="shared" si="19"/>
        <v>-0.4962158478</v>
      </c>
      <c r="AD562" s="31">
        <f t="shared" si="20"/>
        <v>-0.4840844086</v>
      </c>
      <c r="AE562" s="31">
        <f t="shared" si="21"/>
        <v>1.538169367</v>
      </c>
      <c r="AF562" s="31">
        <f t="shared" si="22"/>
        <v>-0.3214270377</v>
      </c>
      <c r="AG562" s="23"/>
    </row>
    <row r="563">
      <c r="A563" s="29">
        <v>7601.0</v>
      </c>
      <c r="B563" s="30">
        <v>3279.0</v>
      </c>
      <c r="C563" s="14">
        <v>46.0</v>
      </c>
      <c r="D563" s="15">
        <v>39.0</v>
      </c>
      <c r="E563" s="16">
        <v>98.0</v>
      </c>
      <c r="F563" s="17">
        <v>55.0</v>
      </c>
      <c r="G563" s="18">
        <v>176.0</v>
      </c>
      <c r="H563" s="19">
        <v>47.0</v>
      </c>
      <c r="I563" s="20">
        <v>88.0</v>
      </c>
      <c r="J563" s="21">
        <v>77.0</v>
      </c>
      <c r="K563" s="22">
        <v>98.0</v>
      </c>
      <c r="L563" s="75">
        <f t="shared" si="2"/>
        <v>0.6063535912</v>
      </c>
      <c r="M563" s="62">
        <f t="shared" si="3"/>
        <v>176</v>
      </c>
      <c r="N563" s="63">
        <f t="shared" si="4"/>
        <v>176</v>
      </c>
      <c r="O563" s="63">
        <f t="shared" si="5"/>
        <v>183</v>
      </c>
      <c r="P563" s="63">
        <f t="shared" si="6"/>
        <v>102</v>
      </c>
      <c r="Q563" s="63">
        <f t="shared" si="7"/>
        <v>263</v>
      </c>
      <c r="R563" s="65">
        <f t="shared" si="8"/>
        <v>0.3578947368</v>
      </c>
      <c r="S563" s="65">
        <f t="shared" si="9"/>
        <v>0.3839779006</v>
      </c>
      <c r="T563" s="66">
        <f t="shared" si="10"/>
        <v>0.4009111617</v>
      </c>
      <c r="U563" s="23">
        <f t="shared" si="11"/>
        <v>0.6063535912</v>
      </c>
      <c r="V563" s="27">
        <f t="shared" si="12"/>
        <v>0.3987562529</v>
      </c>
      <c r="W563" s="27">
        <f t="shared" si="13"/>
        <v>0.5895783279</v>
      </c>
      <c r="X563" s="27">
        <f t="shared" si="14"/>
        <v>-0.1965006637</v>
      </c>
      <c r="Y563" s="27">
        <f t="shared" si="15"/>
        <v>-0.09752933508</v>
      </c>
      <c r="Z563" s="27">
        <f t="shared" si="16"/>
        <v>0.1791137255</v>
      </c>
      <c r="AA563" s="27">
        <f t="shared" si="17"/>
        <v>-0.08097667589</v>
      </c>
      <c r="AB563" s="31">
        <f t="shared" si="18"/>
        <v>1.54106066</v>
      </c>
      <c r="AC563" s="31">
        <f t="shared" si="19"/>
        <v>-0.5430249033</v>
      </c>
      <c r="AD563" s="31">
        <f t="shared" si="20"/>
        <v>-0.6468736772</v>
      </c>
      <c r="AE563" s="31">
        <f t="shared" si="21"/>
        <v>1.319049584</v>
      </c>
      <c r="AF563" s="31">
        <f t="shared" si="22"/>
        <v>-0.6153688997</v>
      </c>
      <c r="AG563" s="23"/>
    </row>
    <row r="564">
      <c r="A564" s="29">
        <v>7603.0</v>
      </c>
      <c r="B564" s="30">
        <v>2155.0</v>
      </c>
      <c r="C564" s="14">
        <v>30.0</v>
      </c>
      <c r="D564" s="15">
        <v>10.0</v>
      </c>
      <c r="E564" s="16">
        <v>57.0</v>
      </c>
      <c r="F564" s="17">
        <v>37.0</v>
      </c>
      <c r="G564" s="18">
        <v>96.0</v>
      </c>
      <c r="H564" s="19">
        <v>28.0</v>
      </c>
      <c r="I564" s="20">
        <v>59.0</v>
      </c>
      <c r="J564" s="21">
        <v>67.0</v>
      </c>
      <c r="K564" s="22">
        <v>69.0</v>
      </c>
      <c r="L564" s="75">
        <f t="shared" si="2"/>
        <v>0.6158940397</v>
      </c>
      <c r="M564" s="62">
        <f t="shared" si="3"/>
        <v>96</v>
      </c>
      <c r="N564" s="63">
        <f t="shared" si="4"/>
        <v>96</v>
      </c>
      <c r="O564" s="63">
        <f t="shared" si="5"/>
        <v>109</v>
      </c>
      <c r="P564" s="63">
        <f t="shared" si="6"/>
        <v>65</v>
      </c>
      <c r="Q564" s="63">
        <f t="shared" si="7"/>
        <v>183</v>
      </c>
      <c r="R564" s="65">
        <f t="shared" si="8"/>
        <v>0.3735632184</v>
      </c>
      <c r="S564" s="65">
        <f t="shared" si="9"/>
        <v>0.3554083885</v>
      </c>
      <c r="T564" s="66">
        <f t="shared" si="10"/>
        <v>0.3440860215</v>
      </c>
      <c r="U564" s="23">
        <f t="shared" si="11"/>
        <v>0.6158940397</v>
      </c>
      <c r="V564" s="27">
        <f t="shared" si="12"/>
        <v>0.3469455976</v>
      </c>
      <c r="W564" s="27">
        <f t="shared" si="13"/>
        <v>0.5457113108</v>
      </c>
      <c r="X564" s="27">
        <f t="shared" si="14"/>
        <v>-0.2051033803</v>
      </c>
      <c r="Y564" s="27">
        <f t="shared" si="15"/>
        <v>-0.08355609826</v>
      </c>
      <c r="Z564" s="27">
        <f t="shared" si="16"/>
        <v>0.173045021</v>
      </c>
      <c r="AA564" s="27">
        <f t="shared" si="17"/>
        <v>-0.08822212983</v>
      </c>
      <c r="AB564" s="31">
        <f t="shared" si="18"/>
        <v>1.527402707</v>
      </c>
      <c r="AC564" s="31">
        <f t="shared" si="19"/>
        <v>-0.5567008372</v>
      </c>
      <c r="AD564" s="31">
        <f t="shared" si="20"/>
        <v>-0.6841277001</v>
      </c>
      <c r="AE564" s="31">
        <f t="shared" si="21"/>
        <v>1.281830592</v>
      </c>
      <c r="AF564" s="31">
        <f t="shared" si="22"/>
        <v>-0.6526839593</v>
      </c>
      <c r="AG564" s="23"/>
    </row>
    <row r="565">
      <c r="A565" s="29">
        <v>7604.0</v>
      </c>
      <c r="B565" s="30">
        <v>2899.0</v>
      </c>
      <c r="C565" s="14">
        <v>33.0</v>
      </c>
      <c r="D565" s="15">
        <v>18.0</v>
      </c>
      <c r="E565" s="16">
        <v>70.0</v>
      </c>
      <c r="F565" s="17">
        <v>51.0</v>
      </c>
      <c r="G565" s="18">
        <v>153.0</v>
      </c>
      <c r="H565" s="19">
        <v>35.0</v>
      </c>
      <c r="I565" s="20">
        <v>64.0</v>
      </c>
      <c r="J565" s="21">
        <v>73.0</v>
      </c>
      <c r="K565" s="22">
        <v>70.0</v>
      </c>
      <c r="L565" s="75">
        <f t="shared" si="2"/>
        <v>0.6349206349</v>
      </c>
      <c r="M565" s="62">
        <f t="shared" si="3"/>
        <v>153</v>
      </c>
      <c r="N565" s="63">
        <f t="shared" si="4"/>
        <v>153</v>
      </c>
      <c r="O565" s="63">
        <f t="shared" si="5"/>
        <v>121</v>
      </c>
      <c r="P565" s="63">
        <f t="shared" si="6"/>
        <v>86</v>
      </c>
      <c r="Q565" s="63">
        <f t="shared" si="7"/>
        <v>207</v>
      </c>
      <c r="R565" s="65">
        <f t="shared" si="8"/>
        <v>0.4154589372</v>
      </c>
      <c r="S565" s="65">
        <f t="shared" si="9"/>
        <v>0.4215167549</v>
      </c>
      <c r="T565" s="66">
        <f t="shared" si="10"/>
        <v>0.425</v>
      </c>
      <c r="U565" s="23">
        <f t="shared" si="11"/>
        <v>0.6349206349</v>
      </c>
      <c r="V565" s="27">
        <f t="shared" si="12"/>
        <v>0.425780547</v>
      </c>
      <c r="W565" s="27">
        <f t="shared" si="13"/>
        <v>0.647217309</v>
      </c>
      <c r="X565" s="27">
        <f t="shared" si="14"/>
        <v>-0.228106056</v>
      </c>
      <c r="Y565" s="27">
        <f t="shared" si="15"/>
        <v>-0.1175310153</v>
      </c>
      <c r="Z565" s="27">
        <f t="shared" si="16"/>
        <v>0.2282497305</v>
      </c>
      <c r="AA565" s="27">
        <f t="shared" si="17"/>
        <v>-0.1091202954</v>
      </c>
      <c r="AB565" s="31">
        <f t="shared" si="18"/>
        <v>1.533596837</v>
      </c>
      <c r="AC565" s="31">
        <f t="shared" si="19"/>
        <v>-0.5509247304</v>
      </c>
      <c r="AD565" s="31">
        <f t="shared" si="20"/>
        <v>-0.6658823524</v>
      </c>
      <c r="AE565" s="31">
        <f t="shared" si="21"/>
        <v>1.298911677</v>
      </c>
      <c r="AF565" s="31">
        <f t="shared" si="22"/>
        <v>-0.6367146017</v>
      </c>
      <c r="AG565" s="23"/>
    </row>
    <row r="566">
      <c r="A566" s="29">
        <v>7611.0</v>
      </c>
      <c r="B566" s="30">
        <v>3454.0</v>
      </c>
      <c r="C566" s="14">
        <v>37.0</v>
      </c>
      <c r="D566" s="15">
        <v>39.0</v>
      </c>
      <c r="E566" s="16">
        <v>58.0</v>
      </c>
      <c r="F566" s="17">
        <v>75.0</v>
      </c>
      <c r="G566" s="18">
        <v>208.0</v>
      </c>
      <c r="H566" s="19">
        <v>26.0</v>
      </c>
      <c r="I566" s="20">
        <v>70.0</v>
      </c>
      <c r="J566" s="21">
        <v>99.0</v>
      </c>
      <c r="K566" s="22">
        <v>56.0</v>
      </c>
      <c r="L566" s="75">
        <f t="shared" si="2"/>
        <v>0.6511976048</v>
      </c>
      <c r="M566" s="62">
        <f t="shared" si="3"/>
        <v>208</v>
      </c>
      <c r="N566" s="63">
        <f t="shared" si="4"/>
        <v>208</v>
      </c>
      <c r="O566" s="63">
        <f t="shared" si="5"/>
        <v>132</v>
      </c>
      <c r="P566" s="63">
        <f t="shared" si="6"/>
        <v>101</v>
      </c>
      <c r="Q566" s="63">
        <f t="shared" si="7"/>
        <v>227</v>
      </c>
      <c r="R566" s="65">
        <f t="shared" si="8"/>
        <v>0.4334763948</v>
      </c>
      <c r="S566" s="65">
        <f t="shared" si="9"/>
        <v>0.4625748503</v>
      </c>
      <c r="T566" s="66">
        <f t="shared" si="10"/>
        <v>0.4781609195</v>
      </c>
      <c r="U566" s="23">
        <f t="shared" si="11"/>
        <v>0.6511976048</v>
      </c>
      <c r="V566" s="27">
        <f t="shared" si="12"/>
        <v>0.4783450841</v>
      </c>
      <c r="W566" s="27">
        <f t="shared" si="13"/>
        <v>0.710259904</v>
      </c>
      <c r="X566" s="27">
        <f t="shared" si="14"/>
        <v>-0.2379984685</v>
      </c>
      <c r="Y566" s="27">
        <f t="shared" si="15"/>
        <v>-0.1415424921</v>
      </c>
      <c r="Z566" s="27">
        <f t="shared" si="16"/>
        <v>0.2613453609</v>
      </c>
      <c r="AA566" s="27">
        <f t="shared" si="17"/>
        <v>-0.1187900943</v>
      </c>
      <c r="AB566" s="31">
        <f t="shared" si="18"/>
        <v>1.535050466</v>
      </c>
      <c r="AC566" s="31">
        <f t="shared" si="19"/>
        <v>-0.5494708269</v>
      </c>
      <c r="AD566" s="31">
        <f t="shared" si="20"/>
        <v>-0.6623499507</v>
      </c>
      <c r="AE566" s="31">
        <f t="shared" si="21"/>
        <v>1.302450358</v>
      </c>
      <c r="AF566" s="31">
        <f t="shared" si="22"/>
        <v>-0.6331725848</v>
      </c>
      <c r="AG566" s="23"/>
    </row>
    <row r="567">
      <c r="A567" s="29">
        <v>7614.0</v>
      </c>
      <c r="B567" s="30">
        <v>3095.0</v>
      </c>
      <c r="C567" s="14">
        <v>21.0</v>
      </c>
      <c r="D567" s="15">
        <v>31.0</v>
      </c>
      <c r="E567" s="16">
        <v>50.0</v>
      </c>
      <c r="F567" s="17">
        <v>52.0</v>
      </c>
      <c r="G567" s="18">
        <v>198.0</v>
      </c>
      <c r="H567" s="19">
        <v>22.0</v>
      </c>
      <c r="I567" s="20">
        <v>74.0</v>
      </c>
      <c r="J567" s="21">
        <v>63.0</v>
      </c>
      <c r="K567" s="22">
        <v>35.0</v>
      </c>
      <c r="L567" s="75">
        <f t="shared" si="2"/>
        <v>0.7051282051</v>
      </c>
      <c r="M567" s="62">
        <f t="shared" si="3"/>
        <v>199</v>
      </c>
      <c r="N567" s="63">
        <f t="shared" si="4"/>
        <v>198</v>
      </c>
      <c r="O567" s="63">
        <f t="shared" si="5"/>
        <v>87</v>
      </c>
      <c r="P567" s="63">
        <f t="shared" si="6"/>
        <v>74</v>
      </c>
      <c r="Q567" s="63">
        <f t="shared" si="7"/>
        <v>187</v>
      </c>
      <c r="R567" s="65">
        <f t="shared" si="8"/>
        <v>0.4596273292</v>
      </c>
      <c r="S567" s="65">
        <f t="shared" si="9"/>
        <v>0.4981684982</v>
      </c>
      <c r="T567" s="66">
        <f t="shared" si="10"/>
        <v>0.5142857143</v>
      </c>
      <c r="U567" s="23">
        <f t="shared" si="11"/>
        <v>0.7051282051</v>
      </c>
      <c r="V567" s="27">
        <f t="shared" si="12"/>
        <v>0.5183429569</v>
      </c>
      <c r="W567" s="27">
        <f t="shared" si="13"/>
        <v>0.7649121206</v>
      </c>
      <c r="X567" s="27">
        <f t="shared" si="14"/>
        <v>-0.2523565337</v>
      </c>
      <c r="Y567" s="27">
        <f t="shared" si="15"/>
        <v>-0.1641630176</v>
      </c>
      <c r="Z567" s="27">
        <f t="shared" si="16"/>
        <v>0.298434777</v>
      </c>
      <c r="AA567" s="27">
        <f t="shared" si="17"/>
        <v>-0.1335552636</v>
      </c>
      <c r="AB567" s="31">
        <f t="shared" si="18"/>
        <v>1.527304277</v>
      </c>
      <c r="AC567" s="31">
        <f t="shared" si="19"/>
        <v>-0.557873216</v>
      </c>
      <c r="AD567" s="31">
        <f t="shared" si="20"/>
        <v>-0.6778377903</v>
      </c>
      <c r="AE567" s="31">
        <f t="shared" si="21"/>
        <v>1.285649421</v>
      </c>
      <c r="AF567" s="31">
        <f t="shared" si="22"/>
        <v>-0.651397694</v>
      </c>
      <c r="AG567" s="23"/>
    </row>
    <row r="568">
      <c r="A568" s="29">
        <v>7622.0</v>
      </c>
      <c r="B568" s="30">
        <v>672.0</v>
      </c>
      <c r="C568" s="14">
        <v>8.0</v>
      </c>
      <c r="D568" s="15">
        <v>1.0</v>
      </c>
      <c r="E568" s="16">
        <v>6.0</v>
      </c>
      <c r="F568" s="17">
        <v>11.0</v>
      </c>
      <c r="G568" s="18">
        <v>33.0</v>
      </c>
      <c r="H568" s="19">
        <v>2.0</v>
      </c>
      <c r="I568" s="20">
        <v>14.0</v>
      </c>
      <c r="J568" s="21">
        <v>12.0</v>
      </c>
      <c r="K568" s="22">
        <v>3.0</v>
      </c>
      <c r="L568" s="75">
        <f t="shared" si="2"/>
        <v>0.7222222222</v>
      </c>
      <c r="M568" s="62">
        <f t="shared" si="3"/>
        <v>33</v>
      </c>
      <c r="N568" s="63">
        <f t="shared" si="4"/>
        <v>33</v>
      </c>
      <c r="O568" s="63">
        <f t="shared" si="5"/>
        <v>12</v>
      </c>
      <c r="P568" s="63">
        <f t="shared" si="6"/>
        <v>13</v>
      </c>
      <c r="Q568" s="63">
        <f t="shared" si="7"/>
        <v>32</v>
      </c>
      <c r="R568" s="65">
        <f t="shared" si="8"/>
        <v>0.52</v>
      </c>
      <c r="S568" s="65">
        <f t="shared" si="9"/>
        <v>0.5111111111</v>
      </c>
      <c r="T568" s="66">
        <f t="shared" si="10"/>
        <v>0.5076923077</v>
      </c>
      <c r="U568" s="23">
        <f t="shared" si="11"/>
        <v>0.7222222222</v>
      </c>
      <c r="V568" s="27">
        <f t="shared" si="12"/>
        <v>0.5070095648</v>
      </c>
      <c r="W568" s="27">
        <f t="shared" si="13"/>
        <v>0.7847848374</v>
      </c>
      <c r="X568" s="27">
        <f t="shared" si="14"/>
        <v>-0.2855039054</v>
      </c>
      <c r="Y568" s="27">
        <f t="shared" si="15"/>
        <v>-0.1728038636</v>
      </c>
      <c r="Z568" s="27">
        <f t="shared" si="16"/>
        <v>0.3464064673</v>
      </c>
      <c r="AA568" s="27">
        <f t="shared" si="17"/>
        <v>-0.170944845</v>
      </c>
      <c r="AB568" s="31">
        <f t="shared" si="18"/>
        <v>1.536784396</v>
      </c>
      <c r="AC568" s="31">
        <f t="shared" si="19"/>
        <v>-0.547733005</v>
      </c>
      <c r="AD568" s="31">
        <f t="shared" si="20"/>
        <v>-0.6588757459</v>
      </c>
      <c r="AE568" s="31">
        <f t="shared" si="21"/>
        <v>1.305937663</v>
      </c>
      <c r="AF568" s="31">
        <f t="shared" si="22"/>
        <v>-0.6296675375</v>
      </c>
      <c r="AG568" s="23"/>
    </row>
    <row r="569">
      <c r="A569" s="29">
        <v>7624.0</v>
      </c>
      <c r="B569" s="30">
        <v>1577.0</v>
      </c>
      <c r="C569" s="14">
        <v>8.0</v>
      </c>
      <c r="D569" s="15">
        <v>3.0</v>
      </c>
      <c r="E569" s="16">
        <v>19.0</v>
      </c>
      <c r="F569" s="17">
        <v>16.0</v>
      </c>
      <c r="G569" s="18">
        <v>120.0</v>
      </c>
      <c r="H569" s="19">
        <v>26.0</v>
      </c>
      <c r="I569" s="20">
        <v>19.0</v>
      </c>
      <c r="J569" s="21">
        <v>24.0</v>
      </c>
      <c r="K569" s="22">
        <v>20.0</v>
      </c>
      <c r="L569" s="75">
        <f t="shared" si="2"/>
        <v>0.7137254902</v>
      </c>
      <c r="M569" s="62">
        <f t="shared" si="3"/>
        <v>120</v>
      </c>
      <c r="N569" s="63">
        <f t="shared" si="4"/>
        <v>120</v>
      </c>
      <c r="O569" s="63">
        <f t="shared" si="5"/>
        <v>31</v>
      </c>
      <c r="P569" s="63">
        <f t="shared" si="6"/>
        <v>42</v>
      </c>
      <c r="Q569" s="63">
        <f t="shared" si="7"/>
        <v>62</v>
      </c>
      <c r="R569" s="65">
        <f t="shared" si="8"/>
        <v>0.5753424658</v>
      </c>
      <c r="S569" s="65">
        <f t="shared" si="9"/>
        <v>0.6352941176</v>
      </c>
      <c r="T569" s="66">
        <f t="shared" si="10"/>
        <v>0.6593406593</v>
      </c>
      <c r="U569" s="23">
        <f t="shared" si="11"/>
        <v>0.7137254902</v>
      </c>
      <c r="V569" s="27">
        <f t="shared" si="12"/>
        <v>0.6647955572</v>
      </c>
      <c r="W569" s="27">
        <f t="shared" si="13"/>
        <v>0.9754614604</v>
      </c>
      <c r="X569" s="27">
        <f t="shared" si="14"/>
        <v>-0.3158894633</v>
      </c>
      <c r="Y569" s="27">
        <f t="shared" si="15"/>
        <v>-0.2669761538</v>
      </c>
      <c r="Z569" s="27">
        <f t="shared" si="16"/>
        <v>0.4763965306</v>
      </c>
      <c r="AA569" s="27">
        <f t="shared" si="17"/>
        <v>-0.2092676908</v>
      </c>
      <c r="AB569" s="31">
        <f t="shared" si="18"/>
        <v>1.526862182</v>
      </c>
      <c r="AC569" s="31">
        <f t="shared" si="19"/>
        <v>-0.558527104</v>
      </c>
      <c r="AD569" s="31">
        <f t="shared" si="20"/>
        <v>-0.6750049205</v>
      </c>
      <c r="AE569" s="31">
        <f t="shared" si="21"/>
        <v>1.288444811</v>
      </c>
      <c r="AF569" s="31">
        <f t="shared" si="22"/>
        <v>-0.6486715843</v>
      </c>
      <c r="AG569" s="23"/>
    </row>
    <row r="570">
      <c r="A570" s="29">
        <v>7625.0</v>
      </c>
      <c r="B570" s="30">
        <v>2831.0</v>
      </c>
      <c r="C570" s="14">
        <v>27.0</v>
      </c>
      <c r="D570" s="15">
        <v>27.0</v>
      </c>
      <c r="E570" s="16">
        <v>37.0</v>
      </c>
      <c r="F570" s="17">
        <v>49.0</v>
      </c>
      <c r="G570" s="18">
        <v>183.0</v>
      </c>
      <c r="H570" s="19">
        <v>26.0</v>
      </c>
      <c r="I570" s="20">
        <v>66.0</v>
      </c>
      <c r="J570" s="21">
        <v>74.0</v>
      </c>
      <c r="K570" s="22">
        <v>58.0</v>
      </c>
      <c r="L570" s="75">
        <f t="shared" si="2"/>
        <v>0.6581352834</v>
      </c>
      <c r="M570" s="62">
        <f t="shared" si="3"/>
        <v>183</v>
      </c>
      <c r="N570" s="63">
        <f t="shared" si="4"/>
        <v>183</v>
      </c>
      <c r="O570" s="63">
        <f t="shared" si="5"/>
        <v>112</v>
      </c>
      <c r="P570" s="63">
        <f t="shared" si="6"/>
        <v>75</v>
      </c>
      <c r="Q570" s="63">
        <f t="shared" si="7"/>
        <v>177</v>
      </c>
      <c r="R570" s="65">
        <f t="shared" si="8"/>
        <v>0.4010695187</v>
      </c>
      <c r="S570" s="65">
        <f t="shared" si="9"/>
        <v>0.4716636197</v>
      </c>
      <c r="T570" s="66">
        <f t="shared" si="10"/>
        <v>0.5083333333</v>
      </c>
      <c r="U570" s="23">
        <f t="shared" si="11"/>
        <v>0.6581352834</v>
      </c>
      <c r="V570" s="27">
        <f t="shared" si="12"/>
        <v>0.5067869809</v>
      </c>
      <c r="W570" s="27">
        <f t="shared" si="13"/>
        <v>0.7242152422</v>
      </c>
      <c r="X570" s="27">
        <f t="shared" si="14"/>
        <v>-0.2202056037</v>
      </c>
      <c r="Y570" s="27">
        <f t="shared" si="15"/>
        <v>-0.1471592491</v>
      </c>
      <c r="Z570" s="27">
        <f t="shared" si="16"/>
        <v>0.2465581497</v>
      </c>
      <c r="AA570" s="27">
        <f t="shared" si="17"/>
        <v>-0.1016924323</v>
      </c>
      <c r="AB570" s="31">
        <f t="shared" si="18"/>
        <v>1.538727102</v>
      </c>
      <c r="AC570" s="31">
        <f t="shared" si="19"/>
        <v>-0.5451903999</v>
      </c>
      <c r="AD570" s="31">
        <f t="shared" si="20"/>
        <v>-0.654538327</v>
      </c>
      <c r="AE570" s="31">
        <f t="shared" si="21"/>
        <v>1.311543226</v>
      </c>
      <c r="AF570" s="31">
        <f t="shared" si="22"/>
        <v>-0.6225792475</v>
      </c>
      <c r="AG570" s="23"/>
    </row>
    <row r="571">
      <c r="A571" s="29">
        <v>7634.0</v>
      </c>
      <c r="B571" s="30">
        <v>1679.0</v>
      </c>
      <c r="C571" s="14">
        <v>21.0</v>
      </c>
      <c r="D571" s="15">
        <v>11.0</v>
      </c>
      <c r="E571" s="16">
        <v>14.0</v>
      </c>
      <c r="F571" s="17">
        <v>32.0</v>
      </c>
      <c r="G571" s="18">
        <v>132.0</v>
      </c>
      <c r="H571" s="19">
        <v>25.0</v>
      </c>
      <c r="I571" s="20">
        <v>45.0</v>
      </c>
      <c r="J571" s="21">
        <v>46.0</v>
      </c>
      <c r="K571" s="22">
        <v>31.0</v>
      </c>
      <c r="L571" s="75">
        <f t="shared" si="2"/>
        <v>0.6638655462</v>
      </c>
      <c r="M571" s="62">
        <f t="shared" si="3"/>
        <v>132</v>
      </c>
      <c r="N571" s="63">
        <f t="shared" si="4"/>
        <v>132</v>
      </c>
      <c r="O571" s="63">
        <f t="shared" si="5"/>
        <v>63</v>
      </c>
      <c r="P571" s="63">
        <f t="shared" si="6"/>
        <v>57</v>
      </c>
      <c r="Q571" s="63">
        <f t="shared" si="7"/>
        <v>105</v>
      </c>
      <c r="R571" s="65">
        <f t="shared" si="8"/>
        <v>0.475</v>
      </c>
      <c r="S571" s="65">
        <f t="shared" si="9"/>
        <v>0.5294117647</v>
      </c>
      <c r="T571" s="66">
        <f t="shared" si="10"/>
        <v>0.5569620253</v>
      </c>
      <c r="U571" s="23">
        <f t="shared" si="11"/>
        <v>0.6638655462</v>
      </c>
      <c r="V571" s="27">
        <f t="shared" si="12"/>
        <v>0.5568789766</v>
      </c>
      <c r="W571" s="27">
        <f t="shared" si="13"/>
        <v>0.8128845503</v>
      </c>
      <c r="X571" s="27">
        <f t="shared" si="14"/>
        <v>-0.2607968367</v>
      </c>
      <c r="Y571" s="27">
        <f t="shared" si="15"/>
        <v>-0.1854001068</v>
      </c>
      <c r="Z571" s="27">
        <f t="shared" si="16"/>
        <v>0.3277589226</v>
      </c>
      <c r="AA571" s="27">
        <f t="shared" si="17"/>
        <v>-0.1426384269</v>
      </c>
      <c r="AB571" s="31">
        <f t="shared" si="18"/>
        <v>1.535605465</v>
      </c>
      <c r="AC571" s="31">
        <f t="shared" si="19"/>
        <v>-0.5488711326</v>
      </c>
      <c r="AD571" s="31">
        <f t="shared" si="20"/>
        <v>-0.6611929603</v>
      </c>
      <c r="AE571" s="31">
        <f t="shared" si="21"/>
        <v>1.303699067</v>
      </c>
      <c r="AF571" s="31">
        <f t="shared" si="22"/>
        <v>-0.631824391</v>
      </c>
      <c r="AG571" s="23"/>
    </row>
    <row r="572">
      <c r="A572" s="29">
        <v>7641.0</v>
      </c>
      <c r="B572" s="30">
        <v>1702.0</v>
      </c>
      <c r="C572" s="14">
        <v>38.0</v>
      </c>
      <c r="D572" s="15">
        <v>27.0</v>
      </c>
      <c r="E572" s="16">
        <v>23.0</v>
      </c>
      <c r="F572" s="17">
        <v>68.0</v>
      </c>
      <c r="G572" s="18">
        <v>229.0</v>
      </c>
      <c r="H572" s="19">
        <v>16.0</v>
      </c>
      <c r="I572" s="20">
        <v>54.0</v>
      </c>
      <c r="J572" s="21">
        <v>100.0</v>
      </c>
      <c r="K572" s="22">
        <v>54.0</v>
      </c>
      <c r="L572" s="75">
        <f t="shared" si="2"/>
        <v>0.6666666667</v>
      </c>
      <c r="M572" s="62">
        <f t="shared" si="3"/>
        <v>228</v>
      </c>
      <c r="N572" s="63">
        <f t="shared" si="4"/>
        <v>229</v>
      </c>
      <c r="O572" s="63">
        <f t="shared" si="5"/>
        <v>119</v>
      </c>
      <c r="P572" s="63">
        <f t="shared" si="6"/>
        <v>84</v>
      </c>
      <c r="Q572" s="63">
        <f t="shared" si="7"/>
        <v>177</v>
      </c>
      <c r="R572" s="65">
        <f t="shared" si="8"/>
        <v>0.4137931034</v>
      </c>
      <c r="S572" s="65">
        <f t="shared" si="9"/>
        <v>0.5139573071</v>
      </c>
      <c r="T572" s="66">
        <f t="shared" si="10"/>
        <v>0.5640394089</v>
      </c>
      <c r="U572" s="23">
        <f t="shared" si="11"/>
        <v>0.6666666667</v>
      </c>
      <c r="V572" s="27">
        <f t="shared" si="12"/>
        <v>0.561243725</v>
      </c>
      <c r="W572" s="27">
        <f t="shared" si="13"/>
        <v>0.789155025</v>
      </c>
      <c r="X572" s="27">
        <f t="shared" si="14"/>
        <v>-0.2271914367</v>
      </c>
      <c r="Y572" s="27">
        <f t="shared" si="15"/>
        <v>-0.1747337887</v>
      </c>
      <c r="Z572" s="27">
        <f t="shared" si="16"/>
        <v>0.2771900385</v>
      </c>
      <c r="AA572" s="27">
        <f t="shared" si="17"/>
        <v>-0.1082469872</v>
      </c>
      <c r="AB572" s="31">
        <f t="shared" si="18"/>
        <v>1.54088812</v>
      </c>
      <c r="AC572" s="31">
        <f t="shared" si="19"/>
        <v>-0.542289736</v>
      </c>
      <c r="AD572" s="31">
        <f t="shared" si="20"/>
        <v>-0.6509056565</v>
      </c>
      <c r="AE572" s="31">
        <f t="shared" si="21"/>
        <v>1.316514335</v>
      </c>
      <c r="AF572" s="31">
        <f t="shared" si="22"/>
        <v>-0.6158649036</v>
      </c>
      <c r="AG572" s="23"/>
    </row>
    <row r="573">
      <c r="A573" s="29">
        <v>7643.0</v>
      </c>
      <c r="B573" s="30">
        <v>1934.0</v>
      </c>
      <c r="C573" s="14">
        <v>19.0</v>
      </c>
      <c r="D573" s="15">
        <v>23.0</v>
      </c>
      <c r="E573" s="16">
        <v>22.0</v>
      </c>
      <c r="F573" s="17">
        <v>34.0</v>
      </c>
      <c r="G573" s="18">
        <v>161.0</v>
      </c>
      <c r="H573" s="19">
        <v>39.0</v>
      </c>
      <c r="I573" s="20">
        <v>42.0</v>
      </c>
      <c r="J573" s="21">
        <v>62.0</v>
      </c>
      <c r="K573" s="22">
        <v>36.0</v>
      </c>
      <c r="L573" s="75">
        <f t="shared" si="2"/>
        <v>0.6552511416</v>
      </c>
      <c r="M573" s="62">
        <f t="shared" si="3"/>
        <v>161</v>
      </c>
      <c r="N573" s="63">
        <f t="shared" si="4"/>
        <v>161</v>
      </c>
      <c r="O573" s="63">
        <f t="shared" si="5"/>
        <v>78</v>
      </c>
      <c r="P573" s="63">
        <f t="shared" si="6"/>
        <v>73</v>
      </c>
      <c r="Q573" s="63">
        <f t="shared" si="7"/>
        <v>126</v>
      </c>
      <c r="R573" s="65">
        <f t="shared" si="8"/>
        <v>0.4834437086</v>
      </c>
      <c r="S573" s="65">
        <f t="shared" si="9"/>
        <v>0.5342465753</v>
      </c>
      <c r="T573" s="66">
        <f t="shared" si="10"/>
        <v>0.5609756098</v>
      </c>
      <c r="U573" s="23">
        <f t="shared" si="11"/>
        <v>0.6552511416</v>
      </c>
      <c r="V573" s="27">
        <f t="shared" si="12"/>
        <v>0.5600213683</v>
      </c>
      <c r="W573" s="27">
        <f t="shared" si="13"/>
        <v>0.8203081535</v>
      </c>
      <c r="X573" s="27">
        <f t="shared" si="14"/>
        <v>-0.2654328209</v>
      </c>
      <c r="Y573" s="27">
        <f t="shared" si="15"/>
        <v>-0.1888018727</v>
      </c>
      <c r="Z573" s="27">
        <f t="shared" si="16"/>
        <v>0.3366316807</v>
      </c>
      <c r="AA573" s="27">
        <f t="shared" si="17"/>
        <v>-0.1477546465</v>
      </c>
      <c r="AB573" s="31">
        <f t="shared" si="18"/>
        <v>1.537234739</v>
      </c>
      <c r="AC573" s="31">
        <f t="shared" si="19"/>
        <v>-0.54707213</v>
      </c>
      <c r="AD573" s="31">
        <f t="shared" si="20"/>
        <v>-0.6581459742</v>
      </c>
      <c r="AE573" s="31">
        <f t="shared" si="21"/>
        <v>1.307063442</v>
      </c>
      <c r="AF573" s="31">
        <f t="shared" si="22"/>
        <v>-0.6281095954</v>
      </c>
      <c r="AG573" s="23"/>
    </row>
    <row r="574">
      <c r="A574" s="29">
        <v>7651.0</v>
      </c>
      <c r="B574" s="30">
        <v>2119.0</v>
      </c>
      <c r="C574" s="14">
        <v>24.0</v>
      </c>
      <c r="D574" s="15">
        <v>19.0</v>
      </c>
      <c r="E574" s="16">
        <v>31.0</v>
      </c>
      <c r="F574" s="17">
        <v>66.0</v>
      </c>
      <c r="G574" s="18">
        <v>191.0</v>
      </c>
      <c r="H574" s="19">
        <v>25.0</v>
      </c>
      <c r="I574" s="20">
        <v>38.0</v>
      </c>
      <c r="J574" s="21">
        <v>77.0</v>
      </c>
      <c r="K574" s="22">
        <v>42.0</v>
      </c>
      <c r="L574" s="75">
        <f t="shared" si="2"/>
        <v>0.656920078</v>
      </c>
      <c r="M574" s="62">
        <f t="shared" si="3"/>
        <v>191</v>
      </c>
      <c r="N574" s="63">
        <f t="shared" si="4"/>
        <v>191</v>
      </c>
      <c r="O574" s="63">
        <f t="shared" si="5"/>
        <v>85</v>
      </c>
      <c r="P574" s="63">
        <f t="shared" si="6"/>
        <v>91</v>
      </c>
      <c r="Q574" s="63">
        <f t="shared" si="7"/>
        <v>146</v>
      </c>
      <c r="R574" s="65">
        <f t="shared" si="8"/>
        <v>0.5170454545</v>
      </c>
      <c r="S574" s="65">
        <f t="shared" si="9"/>
        <v>0.5497076023</v>
      </c>
      <c r="T574" s="66">
        <f t="shared" si="10"/>
        <v>0.5667655786</v>
      </c>
      <c r="U574" s="23">
        <f t="shared" si="11"/>
        <v>0.656920078</v>
      </c>
      <c r="V574" s="27">
        <f t="shared" si="12"/>
        <v>0.5667897658</v>
      </c>
      <c r="W574" s="27">
        <f t="shared" si="13"/>
        <v>0.8440477657</v>
      </c>
      <c r="X574" s="27">
        <f t="shared" si="14"/>
        <v>-0.2838817242</v>
      </c>
      <c r="Y574" s="27">
        <f t="shared" si="15"/>
        <v>-0.199887801</v>
      </c>
      <c r="Z574" s="27">
        <f t="shared" si="16"/>
        <v>0.3704484597</v>
      </c>
      <c r="AA574" s="27">
        <f t="shared" si="17"/>
        <v>-0.1690078085</v>
      </c>
      <c r="AB574" s="31">
        <f t="shared" si="18"/>
        <v>1.535404595</v>
      </c>
      <c r="AC574" s="31">
        <f t="shared" si="19"/>
        <v>-0.5490927516</v>
      </c>
      <c r="AD574" s="31">
        <f t="shared" si="20"/>
        <v>-0.6615693127</v>
      </c>
      <c r="AE574" s="31">
        <f t="shared" si="21"/>
        <v>1.303283716</v>
      </c>
      <c r="AF574" s="31">
        <f t="shared" si="22"/>
        <v>-0.6322829489</v>
      </c>
      <c r="AG574" s="23"/>
    </row>
    <row r="575">
      <c r="A575" s="29">
        <v>7652.0</v>
      </c>
      <c r="B575" s="30">
        <v>1498.0</v>
      </c>
      <c r="C575" s="14">
        <v>16.0</v>
      </c>
      <c r="D575" s="15">
        <v>12.0</v>
      </c>
      <c r="E575" s="16">
        <v>18.0</v>
      </c>
      <c r="F575" s="17">
        <v>33.0</v>
      </c>
      <c r="G575" s="18">
        <v>87.0</v>
      </c>
      <c r="H575" s="19">
        <v>12.0</v>
      </c>
      <c r="I575" s="20">
        <v>44.0</v>
      </c>
      <c r="J575" s="21">
        <v>45.0</v>
      </c>
      <c r="K575" s="22">
        <v>34.0</v>
      </c>
      <c r="L575" s="75">
        <f t="shared" si="2"/>
        <v>0.6445182724</v>
      </c>
      <c r="M575" s="62">
        <f t="shared" si="3"/>
        <v>87</v>
      </c>
      <c r="N575" s="63">
        <f t="shared" si="4"/>
        <v>87</v>
      </c>
      <c r="O575" s="63">
        <f t="shared" si="5"/>
        <v>62</v>
      </c>
      <c r="P575" s="63">
        <f t="shared" si="6"/>
        <v>45</v>
      </c>
      <c r="Q575" s="63">
        <f t="shared" si="7"/>
        <v>107</v>
      </c>
      <c r="R575" s="65">
        <f t="shared" si="8"/>
        <v>0.4205607477</v>
      </c>
      <c r="S575" s="65">
        <f t="shared" si="9"/>
        <v>0.438538206</v>
      </c>
      <c r="T575" s="66">
        <f t="shared" si="10"/>
        <v>0.4484536082</v>
      </c>
      <c r="U575" s="23">
        <f t="shared" si="11"/>
        <v>0.6445182724</v>
      </c>
      <c r="V575" s="27">
        <f t="shared" si="12"/>
        <v>0.4488678795</v>
      </c>
      <c r="W575" s="27">
        <f t="shared" si="13"/>
        <v>0.6733528722</v>
      </c>
      <c r="X575" s="27">
        <f t="shared" si="14"/>
        <v>-0.2309071845</v>
      </c>
      <c r="Y575" s="27">
        <f t="shared" si="15"/>
        <v>-0.1272148104</v>
      </c>
      <c r="Z575" s="27">
        <f t="shared" si="16"/>
        <v>0.2403828597</v>
      </c>
      <c r="AA575" s="27">
        <f t="shared" si="17"/>
        <v>-0.1118167316</v>
      </c>
      <c r="AB575" s="31">
        <f t="shared" si="18"/>
        <v>1.534503931</v>
      </c>
      <c r="AC575" s="31">
        <f t="shared" si="19"/>
        <v>-0.5500310171</v>
      </c>
      <c r="AD575" s="31">
        <f t="shared" si="20"/>
        <v>-0.6636433904</v>
      </c>
      <c r="AE575" s="31">
        <f t="shared" si="21"/>
        <v>1.301122614</v>
      </c>
      <c r="AF575" s="31">
        <f t="shared" si="22"/>
        <v>-0.6345346923</v>
      </c>
      <c r="AG575" s="23"/>
    </row>
    <row r="576">
      <c r="A576" s="29">
        <v>7663.0</v>
      </c>
      <c r="B576" s="30">
        <v>959.0</v>
      </c>
      <c r="C576" s="14">
        <v>8.0</v>
      </c>
      <c r="D576" s="15">
        <v>8.0</v>
      </c>
      <c r="E576" s="16">
        <v>6.0</v>
      </c>
      <c r="F576" s="17">
        <v>19.0</v>
      </c>
      <c r="G576" s="18">
        <v>68.0</v>
      </c>
      <c r="H576" s="19">
        <v>10.0</v>
      </c>
      <c r="I576" s="20">
        <v>15.0</v>
      </c>
      <c r="J576" s="21">
        <v>29.0</v>
      </c>
      <c r="K576" s="22">
        <v>17.0</v>
      </c>
      <c r="L576" s="75">
        <f t="shared" si="2"/>
        <v>0.6555555556</v>
      </c>
      <c r="M576" s="62">
        <f t="shared" si="3"/>
        <v>68</v>
      </c>
      <c r="N576" s="63">
        <f t="shared" si="4"/>
        <v>68</v>
      </c>
      <c r="O576" s="63">
        <f t="shared" si="5"/>
        <v>33</v>
      </c>
      <c r="P576" s="63">
        <f t="shared" si="6"/>
        <v>29</v>
      </c>
      <c r="Q576" s="63">
        <f t="shared" si="7"/>
        <v>50</v>
      </c>
      <c r="R576" s="65">
        <f t="shared" si="8"/>
        <v>0.4677419355</v>
      </c>
      <c r="S576" s="65">
        <f t="shared" si="9"/>
        <v>0.5388888889</v>
      </c>
      <c r="T576" s="66">
        <f t="shared" si="10"/>
        <v>0.5762711864</v>
      </c>
      <c r="U576" s="23">
        <f t="shared" si="11"/>
        <v>0.6555555556</v>
      </c>
      <c r="V576" s="27">
        <f t="shared" si="12"/>
        <v>0.5738136319</v>
      </c>
      <c r="W576" s="27">
        <f t="shared" si="13"/>
        <v>0.8274361873</v>
      </c>
      <c r="X576" s="27">
        <f t="shared" si="14"/>
        <v>-0.2568118256</v>
      </c>
      <c r="Y576" s="27">
        <f t="shared" si="15"/>
        <v>-0.1920973007</v>
      </c>
      <c r="Z576" s="27">
        <f t="shared" si="16"/>
        <v>0.3285283581</v>
      </c>
      <c r="AA576" s="27">
        <f t="shared" si="17"/>
        <v>-0.1383126615</v>
      </c>
      <c r="AB576" s="31">
        <f t="shared" si="18"/>
        <v>1.540009006</v>
      </c>
      <c r="AC576" s="31">
        <f t="shared" si="19"/>
        <v>-0.5437918898</v>
      </c>
      <c r="AD576" s="31">
        <f t="shared" si="20"/>
        <v>-0.6530266524</v>
      </c>
      <c r="AE576" s="31">
        <f t="shared" si="21"/>
        <v>1.313118658</v>
      </c>
      <c r="AF576" s="31">
        <f t="shared" si="22"/>
        <v>-0.6209596086</v>
      </c>
      <c r="AG576" s="23"/>
    </row>
    <row r="577">
      <c r="A577" s="29">
        <v>7665.0</v>
      </c>
      <c r="B577" s="30">
        <v>3108.0</v>
      </c>
      <c r="C577" s="14">
        <v>30.0</v>
      </c>
      <c r="D577" s="15">
        <v>39.0</v>
      </c>
      <c r="E577" s="16">
        <v>39.0</v>
      </c>
      <c r="F577" s="17">
        <v>95.0</v>
      </c>
      <c r="G577" s="18">
        <v>310.0</v>
      </c>
      <c r="H577" s="19">
        <v>42.0</v>
      </c>
      <c r="I577" s="20">
        <v>54.0</v>
      </c>
      <c r="J577" s="21">
        <v>78.0</v>
      </c>
      <c r="K577" s="22">
        <v>58.0</v>
      </c>
      <c r="L577" s="75">
        <f t="shared" si="2"/>
        <v>0.6456375839</v>
      </c>
      <c r="M577" s="62">
        <f t="shared" si="3"/>
        <v>308</v>
      </c>
      <c r="N577" s="63">
        <f t="shared" si="4"/>
        <v>310</v>
      </c>
      <c r="O577" s="63">
        <f t="shared" si="5"/>
        <v>127</v>
      </c>
      <c r="P577" s="63">
        <f t="shared" si="6"/>
        <v>137</v>
      </c>
      <c r="Q577" s="63">
        <f t="shared" si="7"/>
        <v>171</v>
      </c>
      <c r="R577" s="65">
        <f t="shared" si="8"/>
        <v>0.5189393939</v>
      </c>
      <c r="S577" s="65">
        <f t="shared" si="9"/>
        <v>0.6</v>
      </c>
      <c r="T577" s="66">
        <f t="shared" si="10"/>
        <v>0.6444906445</v>
      </c>
      <c r="U577" s="23">
        <f t="shared" si="11"/>
        <v>0.6456375839</v>
      </c>
      <c r="V577" s="27">
        <f t="shared" si="12"/>
        <v>0.6388557351</v>
      </c>
      <c r="W577" s="27">
        <f t="shared" si="13"/>
        <v>0.921269157</v>
      </c>
      <c r="X577" s="27">
        <f t="shared" si="14"/>
        <v>-0.284921584</v>
      </c>
      <c r="Y577" s="27">
        <f t="shared" si="15"/>
        <v>-0.2381361372</v>
      </c>
      <c r="Z577" s="27">
        <f t="shared" si="16"/>
        <v>0.4058216538</v>
      </c>
      <c r="AA577" s="27">
        <f t="shared" si="17"/>
        <v>-0.1702482287</v>
      </c>
      <c r="AB577" s="31">
        <f t="shared" si="18"/>
        <v>1.544840111</v>
      </c>
      <c r="AC577" s="31">
        <f t="shared" si="19"/>
        <v>-0.5381874605</v>
      </c>
      <c r="AD577" s="31">
        <f t="shared" si="20"/>
        <v>-0.6458367439</v>
      </c>
      <c r="AE577" s="31">
        <f t="shared" si="21"/>
        <v>1.321466334</v>
      </c>
      <c r="AF577" s="31">
        <f t="shared" si="22"/>
        <v>-0.6112680431</v>
      </c>
      <c r="AG577" s="23"/>
    </row>
    <row r="578">
      <c r="A578" s="29">
        <v>7674.0</v>
      </c>
      <c r="B578" s="30">
        <v>1500.0</v>
      </c>
      <c r="C578" s="14">
        <v>24.0</v>
      </c>
      <c r="D578" s="15">
        <v>9.0</v>
      </c>
      <c r="E578" s="16">
        <v>18.0</v>
      </c>
      <c r="F578" s="17">
        <v>32.0</v>
      </c>
      <c r="G578" s="18">
        <v>102.0</v>
      </c>
      <c r="H578" s="19">
        <v>25.0</v>
      </c>
      <c r="I578" s="20">
        <v>21.0</v>
      </c>
      <c r="J578" s="21">
        <v>48.0</v>
      </c>
      <c r="K578" s="22">
        <v>36.0</v>
      </c>
      <c r="L578" s="75">
        <f t="shared" si="2"/>
        <v>0.6</v>
      </c>
      <c r="M578" s="62">
        <f t="shared" si="3"/>
        <v>101</v>
      </c>
      <c r="N578" s="63">
        <f t="shared" si="4"/>
        <v>102</v>
      </c>
      <c r="O578" s="63">
        <f t="shared" si="5"/>
        <v>69</v>
      </c>
      <c r="P578" s="63">
        <f t="shared" si="6"/>
        <v>57</v>
      </c>
      <c r="Q578" s="63">
        <f t="shared" si="7"/>
        <v>87</v>
      </c>
      <c r="R578" s="65">
        <f t="shared" si="8"/>
        <v>0.4523809524</v>
      </c>
      <c r="S578" s="65">
        <f t="shared" si="9"/>
        <v>0.5047619048</v>
      </c>
      <c r="T578" s="66">
        <f t="shared" si="10"/>
        <v>0.5396825397</v>
      </c>
      <c r="U578" s="23">
        <f t="shared" si="11"/>
        <v>0.6</v>
      </c>
      <c r="V578" s="27">
        <f t="shared" si="12"/>
        <v>0.5314316913</v>
      </c>
      <c r="W578" s="27">
        <f t="shared" si="13"/>
        <v>0.7750359575</v>
      </c>
      <c r="X578" s="27">
        <f t="shared" si="14"/>
        <v>-0.2483779397</v>
      </c>
      <c r="Y578" s="27">
        <f t="shared" si="15"/>
        <v>-0.1685372662</v>
      </c>
      <c r="Z578" s="27">
        <f t="shared" si="16"/>
        <v>0.2976173235</v>
      </c>
      <c r="AA578" s="27">
        <f t="shared" si="17"/>
        <v>-0.129377258</v>
      </c>
      <c r="AB578" s="31">
        <f t="shared" si="18"/>
        <v>1.551794615</v>
      </c>
      <c r="AC578" s="31">
        <f t="shared" si="19"/>
        <v>-0.5308072545</v>
      </c>
      <c r="AD578" s="31">
        <f t="shared" si="20"/>
        <v>-0.6291056446</v>
      </c>
      <c r="AE578" s="31">
        <f t="shared" si="21"/>
        <v>1.339502123</v>
      </c>
      <c r="AF578" s="31">
        <f t="shared" si="22"/>
        <v>-0.5918753089</v>
      </c>
      <c r="AG578" s="23"/>
    </row>
    <row r="579">
      <c r="A579" s="29">
        <v>7675.0</v>
      </c>
      <c r="B579" s="30">
        <v>920.0</v>
      </c>
      <c r="C579" s="14">
        <v>12.0</v>
      </c>
      <c r="D579" s="15">
        <v>5.0</v>
      </c>
      <c r="E579" s="16">
        <v>19.0</v>
      </c>
      <c r="F579" s="17">
        <v>25.0</v>
      </c>
      <c r="G579" s="18">
        <v>60.0</v>
      </c>
      <c r="H579" s="19">
        <v>14.0</v>
      </c>
      <c r="I579" s="20">
        <v>10.0</v>
      </c>
      <c r="J579" s="21">
        <v>27.0</v>
      </c>
      <c r="K579" s="22">
        <v>14.0</v>
      </c>
      <c r="L579" s="75">
        <f t="shared" si="2"/>
        <v>0.623655914</v>
      </c>
      <c r="M579" s="62">
        <f t="shared" si="3"/>
        <v>60</v>
      </c>
      <c r="N579" s="63">
        <f t="shared" si="4"/>
        <v>60</v>
      </c>
      <c r="O579" s="63">
        <f t="shared" si="5"/>
        <v>31</v>
      </c>
      <c r="P579" s="63">
        <f t="shared" si="6"/>
        <v>39</v>
      </c>
      <c r="Q579" s="63">
        <f t="shared" si="7"/>
        <v>56</v>
      </c>
      <c r="R579" s="65">
        <f t="shared" si="8"/>
        <v>0.5571428571</v>
      </c>
      <c r="S579" s="65">
        <f t="shared" si="9"/>
        <v>0.5322580645</v>
      </c>
      <c r="T579" s="66">
        <f t="shared" si="10"/>
        <v>0.5172413793</v>
      </c>
      <c r="U579" s="23">
        <f t="shared" si="11"/>
        <v>0.623655914</v>
      </c>
      <c r="V579" s="27">
        <f t="shared" si="12"/>
        <v>0.5192979235</v>
      </c>
      <c r="W579" s="27">
        <f t="shared" si="13"/>
        <v>0.8172548973</v>
      </c>
      <c r="X579" s="27">
        <f t="shared" si="14"/>
        <v>-0.3058970415</v>
      </c>
      <c r="Y579" s="27">
        <f t="shared" si="15"/>
        <v>-0.1873990154</v>
      </c>
      <c r="Z579" s="27">
        <f t="shared" si="16"/>
        <v>0.3865059136</v>
      </c>
      <c r="AA579" s="27">
        <f t="shared" si="17"/>
        <v>-0.1962377047</v>
      </c>
      <c r="AB579" s="31">
        <f t="shared" si="18"/>
        <v>1.531584785</v>
      </c>
      <c r="AC579" s="31">
        <f t="shared" si="19"/>
        <v>-0.5527372051</v>
      </c>
      <c r="AD579" s="31">
        <f t="shared" si="20"/>
        <v>-0.6687485499</v>
      </c>
      <c r="AE579" s="31">
        <f t="shared" si="21"/>
        <v>1.296433771</v>
      </c>
      <c r="AF579" s="31">
        <f t="shared" si="22"/>
        <v>-0.6388177642</v>
      </c>
      <c r="AG579" s="2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3" max="23" width="16.0"/>
  </cols>
  <sheetData>
    <row r="1">
      <c r="A1" s="40" t="s">
        <v>41</v>
      </c>
      <c r="B1" s="40" t="s">
        <v>41</v>
      </c>
      <c r="C1" s="40" t="s">
        <v>41</v>
      </c>
      <c r="D1" s="40" t="s">
        <v>41</v>
      </c>
      <c r="E1" s="40" t="s">
        <v>41</v>
      </c>
      <c r="F1" s="40" t="s">
        <v>41</v>
      </c>
      <c r="G1" s="40" t="s">
        <v>41</v>
      </c>
      <c r="H1" s="40" t="s">
        <v>41</v>
      </c>
      <c r="I1" s="40" t="s">
        <v>41</v>
      </c>
      <c r="J1" s="40" t="s">
        <v>41</v>
      </c>
      <c r="K1" s="40" t="s">
        <v>41</v>
      </c>
      <c r="L1" s="40" t="s">
        <v>41</v>
      </c>
      <c r="M1" s="40" t="s">
        <v>41</v>
      </c>
      <c r="N1" s="40" t="s">
        <v>41</v>
      </c>
      <c r="O1" s="40" t="s">
        <v>41</v>
      </c>
      <c r="P1" s="40" t="s">
        <v>41</v>
      </c>
      <c r="Q1" s="40" t="s">
        <v>41</v>
      </c>
      <c r="R1" s="40" t="s">
        <v>41</v>
      </c>
      <c r="S1" s="40" t="s">
        <v>41</v>
      </c>
      <c r="T1" s="40" t="s">
        <v>41</v>
      </c>
      <c r="U1" s="40" t="s">
        <v>41</v>
      </c>
      <c r="V1" s="40" t="s">
        <v>41</v>
      </c>
      <c r="W1" s="40" t="s">
        <v>41</v>
      </c>
      <c r="X1" s="40" t="s">
        <v>41</v>
      </c>
      <c r="Y1" s="40" t="s">
        <v>41</v>
      </c>
      <c r="Z1" s="40" t="s">
        <v>41</v>
      </c>
      <c r="AA1" s="40" t="s">
        <v>41</v>
      </c>
      <c r="AB1" s="40" t="s">
        <v>41</v>
      </c>
      <c r="AC1" s="40" t="s">
        <v>41</v>
      </c>
      <c r="AD1" s="40" t="s">
        <v>41</v>
      </c>
      <c r="AE1" s="40" t="s">
        <v>41</v>
      </c>
      <c r="AF1" s="40" t="s">
        <v>41</v>
      </c>
      <c r="AG1" s="40" t="s">
        <v>41</v>
      </c>
      <c r="AH1" s="40" t="s">
        <v>41</v>
      </c>
      <c r="AI1" s="40" t="s">
        <v>41</v>
      </c>
      <c r="AJ1" s="40" t="s">
        <v>41</v>
      </c>
      <c r="AK1" s="40" t="s">
        <v>41</v>
      </c>
      <c r="AL1" s="40" t="s">
        <v>41</v>
      </c>
      <c r="AM1" s="40" t="s">
        <v>41</v>
      </c>
      <c r="AN1" s="40" t="s">
        <v>41</v>
      </c>
      <c r="AO1" s="40" t="s">
        <v>41</v>
      </c>
      <c r="AP1" s="40" t="s">
        <v>41</v>
      </c>
      <c r="AQ1" s="40" t="s">
        <v>41</v>
      </c>
      <c r="AR1" s="40" t="s">
        <v>41</v>
      </c>
      <c r="AS1" s="40" t="s">
        <v>41</v>
      </c>
      <c r="AT1" s="40" t="s">
        <v>41</v>
      </c>
      <c r="AU1" s="40" t="s">
        <v>41</v>
      </c>
      <c r="AV1" s="40" t="s">
        <v>41</v>
      </c>
      <c r="AW1" s="40" t="s">
        <v>41</v>
      </c>
      <c r="AX1" s="40">
        <f t="shared" ref="AX1:AY1" si="1">SUM(AX3:AX402)</f>
        <v>163</v>
      </c>
      <c r="AY1" s="40">
        <f t="shared" si="1"/>
        <v>237</v>
      </c>
    </row>
    <row r="2">
      <c r="A2" s="46" t="s">
        <v>4</v>
      </c>
      <c r="B2" s="47" t="s">
        <v>5</v>
      </c>
      <c r="C2" s="78" t="s">
        <v>6</v>
      </c>
      <c r="D2" s="14" t="s">
        <v>25</v>
      </c>
      <c r="E2" s="15" t="s">
        <v>26</v>
      </c>
      <c r="F2" s="16" t="s">
        <v>27</v>
      </c>
      <c r="G2" s="17" t="s">
        <v>28</v>
      </c>
      <c r="H2" s="18" t="s">
        <v>29</v>
      </c>
      <c r="I2" s="19" t="s">
        <v>30</v>
      </c>
      <c r="J2" s="20" t="s">
        <v>31</v>
      </c>
      <c r="K2" s="21" t="s">
        <v>32</v>
      </c>
      <c r="L2" s="22" t="s">
        <v>33</v>
      </c>
      <c r="M2" s="58" t="s">
        <v>58</v>
      </c>
      <c r="N2" s="58" t="s">
        <v>59</v>
      </c>
      <c r="O2" s="58" t="s">
        <v>60</v>
      </c>
      <c r="P2" s="58" t="s">
        <v>61</v>
      </c>
      <c r="Q2" s="79" t="s">
        <v>83</v>
      </c>
      <c r="R2" s="79" t="s">
        <v>84</v>
      </c>
      <c r="S2" s="79" t="s">
        <v>93</v>
      </c>
      <c r="T2" s="79" t="s">
        <v>94</v>
      </c>
      <c r="U2" s="79" t="s">
        <v>95</v>
      </c>
      <c r="V2" s="79" t="s">
        <v>96</v>
      </c>
      <c r="W2" s="80">
        <v>-4.450904179E-4</v>
      </c>
      <c r="X2" s="31" t="s">
        <v>84</v>
      </c>
      <c r="Y2" s="31" t="s">
        <v>97</v>
      </c>
      <c r="Z2" s="31" t="s">
        <v>98</v>
      </c>
      <c r="AA2" s="81" t="s">
        <v>99</v>
      </c>
      <c r="AB2" s="81" t="s">
        <v>100</v>
      </c>
      <c r="AC2" s="82" t="s">
        <v>101</v>
      </c>
      <c r="AD2" s="82" t="s">
        <v>102</v>
      </c>
      <c r="AE2" s="69" t="s">
        <v>103</v>
      </c>
      <c r="AF2" s="69" t="s">
        <v>104</v>
      </c>
      <c r="AG2" s="69" t="s">
        <v>105</v>
      </c>
      <c r="AH2" s="70" t="s">
        <v>106</v>
      </c>
      <c r="AI2" s="70" t="s">
        <v>107</v>
      </c>
      <c r="AJ2" s="70" t="s">
        <v>108</v>
      </c>
      <c r="AK2" s="83" t="s">
        <v>109</v>
      </c>
      <c r="AL2" s="83" t="s">
        <v>110</v>
      </c>
      <c r="AM2" s="83" t="s">
        <v>109</v>
      </c>
      <c r="AN2" s="83" t="s">
        <v>110</v>
      </c>
      <c r="AO2" s="83" t="s">
        <v>111</v>
      </c>
      <c r="AP2" s="84" t="s">
        <v>112</v>
      </c>
      <c r="AQ2" s="84" t="s">
        <v>113</v>
      </c>
      <c r="AR2" s="84" t="s">
        <v>114</v>
      </c>
      <c r="AS2" s="67" t="s">
        <v>115</v>
      </c>
      <c r="AT2" s="67" t="s">
        <v>116</v>
      </c>
      <c r="AU2" s="67" t="s">
        <v>117</v>
      </c>
      <c r="AV2" s="31" t="s">
        <v>118</v>
      </c>
      <c r="AW2" s="79" t="s">
        <v>119</v>
      </c>
      <c r="AX2" s="79" t="s">
        <v>120</v>
      </c>
      <c r="AY2" s="79" t="s">
        <v>121</v>
      </c>
    </row>
    <row r="3">
      <c r="A3" s="29">
        <v>1001.0</v>
      </c>
      <c r="B3" s="30">
        <v>1053.0</v>
      </c>
      <c r="C3" s="31" t="s">
        <v>0</v>
      </c>
      <c r="D3" s="14">
        <v>16.0</v>
      </c>
      <c r="E3" s="15">
        <v>11.0</v>
      </c>
      <c r="F3" s="16">
        <v>12.0</v>
      </c>
      <c r="G3" s="17">
        <v>24.0</v>
      </c>
      <c r="H3" s="18">
        <v>60.0</v>
      </c>
      <c r="I3" s="19">
        <v>9.0</v>
      </c>
      <c r="J3" s="20">
        <v>15.0</v>
      </c>
      <c r="K3" s="21">
        <v>28.0</v>
      </c>
      <c r="L3" s="22">
        <v>14.0</v>
      </c>
      <c r="M3" s="63">
        <f t="shared" ref="M3:M402" si="3">H3</f>
        <v>60</v>
      </c>
      <c r="N3" s="63">
        <f t="shared" ref="N3:N402" si="4">(D3+L3)+E3</f>
        <v>41</v>
      </c>
      <c r="O3" s="63">
        <f t="shared" ref="O3:O402" si="5">G3+I3</f>
        <v>33</v>
      </c>
      <c r="P3" s="63">
        <f t="shared" ref="P3:P402" si="6">(J3+F3)+K3</f>
        <v>55</v>
      </c>
      <c r="Q3" s="79">
        <f t="shared" ref="Q3:Q402" si="7">(M3+O3)/(M3+N3+O3+P3)</f>
        <v>0.4920634921</v>
      </c>
      <c r="R3" s="79">
        <f t="shared" ref="R3:R402" si="8">O3/(O3+N3)</f>
        <v>0.4459459459</v>
      </c>
      <c r="S3" s="79">
        <f t="shared" ref="S3:S402" si="9">M3/(M3+P3)</f>
        <v>0.5217391304</v>
      </c>
      <c r="T3" s="79">
        <f t="shared" ref="T3:T402" si="10">$W$2+$W$3*Q3+$W$4*R3</f>
        <v>0.5166677801</v>
      </c>
      <c r="U3" s="79">
        <f t="shared" ref="U3:U402" si="11">ABS(S3-T3)</f>
        <v>0.005071350303</v>
      </c>
      <c r="V3" s="79" t="s">
        <v>88</v>
      </c>
      <c r="W3" s="80">
        <v>1.541830759</v>
      </c>
      <c r="X3" s="85">
        <f t="shared" ref="X3:X402" si="12">O3/(O3+N3)</f>
        <v>0.4459459459</v>
      </c>
      <c r="Y3" s="85">
        <f t="shared" ref="Y3:Y402" si="13">$W$2+$W$4*X3</f>
        <v>-0.2420108473</v>
      </c>
      <c r="Z3" s="85">
        <f t="shared" ref="Z3:Z402" si="14">N3+O3+P3</f>
        <v>129</v>
      </c>
      <c r="AA3" s="7">
        <f t="shared" ref="AA3:AA402" si="15">1-Y3</f>
        <v>1.242010847</v>
      </c>
      <c r="AB3" s="7">
        <f t="shared" ref="AB3:AB402" si="16">-1*P3*Y3</f>
        <v>13.3105966</v>
      </c>
      <c r="AC3" s="13">
        <f t="shared" ref="AC3:AC402" si="17">(M3*AA3+AB3)/(M3+P3)</f>
        <v>0.7637499777</v>
      </c>
      <c r="AD3" s="13">
        <f t="shared" ref="AD3:AD402" si="18">($W$3*M3+$W$3*O3)/(M3+Z3)</f>
        <v>0.7586786274</v>
      </c>
      <c r="AE3" s="10">
        <f t="shared" ref="AE3:AE402" si="19">AA3</f>
        <v>1.242010847</v>
      </c>
      <c r="AF3" s="10">
        <f t="shared" ref="AF3:AF402" si="20">AB3+AA3*Z3</f>
        <v>173.5299959</v>
      </c>
      <c r="AG3" s="10">
        <f t="shared" ref="AG3:AG402" si="21">Z3*AB3</f>
        <v>1717.066962</v>
      </c>
      <c r="AH3" s="86">
        <f t="shared" ref="AH3:AH402" si="22">$W$3</f>
        <v>1.541830759</v>
      </c>
      <c r="AI3" s="86">
        <f t="shared" ref="AI3:AI402" si="23">$W$3*O3+$W$3*P3</f>
        <v>135.6811068</v>
      </c>
      <c r="AJ3" s="86">
        <f t="shared" ref="AJ3:AJ402" si="24">$W$3*O3*P3</f>
        <v>2798.422828</v>
      </c>
      <c r="AK3" s="87">
        <f t="shared" ref="AK3:AK402" si="25">(M3+P3)*($W$3*M3+$W$3*O3)</f>
        <v>16489.87997</v>
      </c>
      <c r="AL3" s="87">
        <f t="shared" ref="AL3:AL402" si="26">M3*M3*AE3+M3*AF3+AG3</f>
        <v>16600.10577</v>
      </c>
      <c r="AM3" s="87">
        <f t="shared" ref="AM3:AM402" si="27">AE3*M3*M3+AF3*M3+AG3</f>
        <v>16600.10577</v>
      </c>
      <c r="AN3" s="87">
        <f t="shared" ref="AN3:AN402" si="28">AH3*M3*M3+AI3*M3+AJ3</f>
        <v>16489.87997</v>
      </c>
      <c r="AO3" s="87">
        <f t="shared" ref="AO3:AO402" si="29">AM3-AN3</f>
        <v>110.2257988</v>
      </c>
      <c r="AP3" s="88">
        <f t="shared" ref="AP3:AR3" si="2">AE3-AH3</f>
        <v>-0.2998199117</v>
      </c>
      <c r="AQ3" s="88">
        <f t="shared" si="2"/>
        <v>37.84888911</v>
      </c>
      <c r="AR3" s="88">
        <f t="shared" si="2"/>
        <v>-1081.355866</v>
      </c>
      <c r="AS3" s="7">
        <f t="shared" ref="AS3:AS402" si="31">(-1*AQ3+SQRT(AQ3*AQ3-4*AP3*AR3))/(2*AP3)</f>
        <v>43.69334561</v>
      </c>
      <c r="AT3" s="7">
        <f t="shared" ref="AT3:AT402" si="32">(-1*AQ3-SQRT(AQ3*AQ3-4*AP3*AR3))/(2*AP3)</f>
        <v>82.54539851</v>
      </c>
      <c r="AU3" s="7">
        <f t="shared" ref="AU3:AU402" si="33">H3</f>
        <v>60</v>
      </c>
      <c r="AV3" s="85">
        <f t="shared" ref="AV3:AV402" si="34">IF(ABS(AU3-AS3)&lt;ABS(AU3-AT3),AS3,AT3)</f>
        <v>43.69334561</v>
      </c>
      <c r="AW3" s="89">
        <f t="shared" ref="AW3:AW402" si="35">AU3-AV3</f>
        <v>16.30665439</v>
      </c>
      <c r="AX3" s="89">
        <f t="shared" ref="AX3:AX402" si="36">IF(AV3=AS3,1,0)</f>
        <v>1</v>
      </c>
      <c r="AY3" s="89">
        <f t="shared" ref="AY3:AY402" si="37">IF(AV3=AT3,1,0)</f>
        <v>0</v>
      </c>
    </row>
    <row r="4">
      <c r="A4" s="29">
        <v>1004.0</v>
      </c>
      <c r="B4" s="30">
        <v>1917.0</v>
      </c>
      <c r="C4" s="31" t="s">
        <v>0</v>
      </c>
      <c r="D4" s="14">
        <v>2.0</v>
      </c>
      <c r="E4" s="15">
        <v>4.0</v>
      </c>
      <c r="F4" s="16">
        <v>4.0</v>
      </c>
      <c r="G4" s="17">
        <v>15.0</v>
      </c>
      <c r="H4" s="18">
        <v>93.0</v>
      </c>
      <c r="I4" s="19">
        <v>21.0</v>
      </c>
      <c r="J4" s="20">
        <v>4.0</v>
      </c>
      <c r="K4" s="21">
        <v>10.0</v>
      </c>
      <c r="L4" s="22">
        <v>10.0</v>
      </c>
      <c r="M4" s="63">
        <f t="shared" si="3"/>
        <v>93</v>
      </c>
      <c r="N4" s="63">
        <f t="shared" si="4"/>
        <v>16</v>
      </c>
      <c r="O4" s="63">
        <f t="shared" si="5"/>
        <v>36</v>
      </c>
      <c r="P4" s="63">
        <f t="shared" si="6"/>
        <v>18</v>
      </c>
      <c r="Q4" s="79">
        <f t="shared" si="7"/>
        <v>0.7914110429</v>
      </c>
      <c r="R4" s="79">
        <f t="shared" si="8"/>
        <v>0.6923076923</v>
      </c>
      <c r="S4" s="79">
        <f t="shared" si="9"/>
        <v>0.8378378378</v>
      </c>
      <c r="T4" s="79">
        <f t="shared" si="10"/>
        <v>0.8447586306</v>
      </c>
      <c r="U4" s="79">
        <f t="shared" si="11"/>
        <v>0.006920792723</v>
      </c>
      <c r="V4" s="79" t="s">
        <v>89</v>
      </c>
      <c r="W4" s="80">
        <v>-0.5416929094</v>
      </c>
      <c r="X4" s="85">
        <f t="shared" si="12"/>
        <v>0.6923076923</v>
      </c>
      <c r="Y4" s="85">
        <f t="shared" si="13"/>
        <v>-0.3754632585</v>
      </c>
      <c r="Z4" s="85">
        <f t="shared" si="14"/>
        <v>70</v>
      </c>
      <c r="AA4" s="7">
        <f t="shared" si="15"/>
        <v>1.375463258</v>
      </c>
      <c r="AB4" s="7">
        <f t="shared" si="16"/>
        <v>6.758338652</v>
      </c>
      <c r="AC4" s="13">
        <f t="shared" si="17"/>
        <v>1.213301096</v>
      </c>
      <c r="AD4" s="13">
        <f t="shared" si="18"/>
        <v>1.220221889</v>
      </c>
      <c r="AE4" s="10">
        <f t="shared" si="19"/>
        <v>1.375463258</v>
      </c>
      <c r="AF4" s="10">
        <f t="shared" si="20"/>
        <v>103.0407667</v>
      </c>
      <c r="AG4" s="10">
        <f t="shared" si="21"/>
        <v>473.0837057</v>
      </c>
      <c r="AH4" s="86">
        <f t="shared" si="22"/>
        <v>1.541830759</v>
      </c>
      <c r="AI4" s="86">
        <f t="shared" si="23"/>
        <v>83.25886099</v>
      </c>
      <c r="AJ4" s="86">
        <f t="shared" si="24"/>
        <v>999.1063318</v>
      </c>
      <c r="AK4" s="87">
        <f t="shared" si="25"/>
        <v>22077.47464</v>
      </c>
      <c r="AL4" s="87">
        <f t="shared" si="26"/>
        <v>21952.25674</v>
      </c>
      <c r="AM4" s="87">
        <f t="shared" si="27"/>
        <v>21952.25674</v>
      </c>
      <c r="AN4" s="87">
        <f t="shared" si="28"/>
        <v>22077.47464</v>
      </c>
      <c r="AO4" s="87">
        <f t="shared" si="29"/>
        <v>-125.2179027</v>
      </c>
      <c r="AP4" s="88">
        <f t="shared" ref="AP4:AR4" si="30">AE4-AH4</f>
        <v>-0.1663675005</v>
      </c>
      <c r="AQ4" s="88">
        <f t="shared" si="30"/>
        <v>19.78190576</v>
      </c>
      <c r="AR4" s="88">
        <f t="shared" si="30"/>
        <v>-526.0226262</v>
      </c>
      <c r="AS4" s="7">
        <f t="shared" si="31"/>
        <v>40.14490368</v>
      </c>
      <c r="AT4" s="7">
        <f t="shared" si="32"/>
        <v>78.75996473</v>
      </c>
      <c r="AU4" s="7">
        <f t="shared" si="33"/>
        <v>93</v>
      </c>
      <c r="AV4" s="85">
        <f t="shared" si="34"/>
        <v>78.75996473</v>
      </c>
      <c r="AW4" s="89">
        <f t="shared" si="35"/>
        <v>14.24003527</v>
      </c>
      <c r="AX4" s="89">
        <f t="shared" si="36"/>
        <v>0</v>
      </c>
      <c r="AY4" s="89">
        <f t="shared" si="37"/>
        <v>1</v>
      </c>
    </row>
    <row r="5">
      <c r="A5" s="29">
        <v>1005.0</v>
      </c>
      <c r="B5" s="30">
        <v>1599.0</v>
      </c>
      <c r="C5" s="31" t="s">
        <v>0</v>
      </c>
      <c r="D5" s="14">
        <v>6.0</v>
      </c>
      <c r="E5" s="15">
        <v>9.0</v>
      </c>
      <c r="F5" s="16">
        <v>10.0</v>
      </c>
      <c r="G5" s="17">
        <v>41.0</v>
      </c>
      <c r="H5" s="18">
        <v>115.0</v>
      </c>
      <c r="I5" s="19">
        <v>12.0</v>
      </c>
      <c r="J5" s="20">
        <v>25.0</v>
      </c>
      <c r="K5" s="21">
        <v>36.0</v>
      </c>
      <c r="L5" s="22">
        <v>20.0</v>
      </c>
      <c r="M5" s="63">
        <f t="shared" si="3"/>
        <v>115</v>
      </c>
      <c r="N5" s="63">
        <f t="shared" si="4"/>
        <v>35</v>
      </c>
      <c r="O5" s="63">
        <f t="shared" si="5"/>
        <v>53</v>
      </c>
      <c r="P5" s="63">
        <f t="shared" si="6"/>
        <v>71</v>
      </c>
      <c r="Q5" s="79">
        <f t="shared" si="7"/>
        <v>0.6131386861</v>
      </c>
      <c r="R5" s="79">
        <f t="shared" si="8"/>
        <v>0.6022727273</v>
      </c>
      <c r="S5" s="79">
        <f t="shared" si="9"/>
        <v>0.6182795699</v>
      </c>
      <c r="T5" s="79">
        <f t="shared" si="10"/>
        <v>0.6186641295</v>
      </c>
      <c r="U5" s="79">
        <f t="shared" si="11"/>
        <v>0.0003845596112</v>
      </c>
      <c r="V5" s="79"/>
      <c r="W5" s="80"/>
      <c r="X5" s="85">
        <f t="shared" si="12"/>
        <v>0.6022727273</v>
      </c>
      <c r="Y5" s="85">
        <f t="shared" si="13"/>
        <v>-0.3266919563</v>
      </c>
      <c r="Z5" s="85">
        <f t="shared" si="14"/>
        <v>159</v>
      </c>
      <c r="AA5" s="7">
        <f t="shared" si="15"/>
        <v>1.326691956</v>
      </c>
      <c r="AB5" s="7">
        <f t="shared" si="16"/>
        <v>23.1951289</v>
      </c>
      <c r="AC5" s="13">
        <f t="shared" si="17"/>
        <v>0.9449715262</v>
      </c>
      <c r="AD5" s="13">
        <f t="shared" si="18"/>
        <v>0.9453560858</v>
      </c>
      <c r="AE5" s="10">
        <f t="shared" si="19"/>
        <v>1.326691956</v>
      </c>
      <c r="AF5" s="10">
        <f t="shared" si="20"/>
        <v>234.13915</v>
      </c>
      <c r="AG5" s="10">
        <f t="shared" si="21"/>
        <v>3688.025495</v>
      </c>
      <c r="AH5" s="86">
        <f t="shared" si="22"/>
        <v>1.541830759</v>
      </c>
      <c r="AI5" s="86">
        <f t="shared" si="23"/>
        <v>191.1870141</v>
      </c>
      <c r="AJ5" s="86">
        <f t="shared" si="24"/>
        <v>5801.909146</v>
      </c>
      <c r="AK5" s="87">
        <f t="shared" si="25"/>
        <v>48179.12756</v>
      </c>
      <c r="AL5" s="87">
        <f t="shared" si="26"/>
        <v>48159.52886</v>
      </c>
      <c r="AM5" s="87">
        <f t="shared" si="27"/>
        <v>48159.52886</v>
      </c>
      <c r="AN5" s="87">
        <f t="shared" si="28"/>
        <v>48179.12756</v>
      </c>
      <c r="AO5" s="87">
        <f t="shared" si="29"/>
        <v>-19.59869603</v>
      </c>
      <c r="AP5" s="88">
        <f t="shared" ref="AP5:AR5" si="38">AE5-AH5</f>
        <v>-0.2151388027</v>
      </c>
      <c r="AQ5" s="88">
        <f t="shared" si="38"/>
        <v>42.95213583</v>
      </c>
      <c r="AR5" s="88">
        <f t="shared" si="38"/>
        <v>-2113.883651</v>
      </c>
      <c r="AS5" s="7">
        <f t="shared" si="31"/>
        <v>88.02569488</v>
      </c>
      <c r="AT5" s="7">
        <f t="shared" si="32"/>
        <v>111.6227892</v>
      </c>
      <c r="AU5" s="7">
        <f t="shared" si="33"/>
        <v>115</v>
      </c>
      <c r="AV5" s="85">
        <f t="shared" si="34"/>
        <v>111.6227892</v>
      </c>
      <c r="AW5" s="89">
        <f t="shared" si="35"/>
        <v>3.377210759</v>
      </c>
      <c r="AX5" s="89">
        <f t="shared" si="36"/>
        <v>0</v>
      </c>
      <c r="AY5" s="89">
        <f t="shared" si="37"/>
        <v>1</v>
      </c>
    </row>
    <row r="6">
      <c r="A6" s="29">
        <v>1006.0</v>
      </c>
      <c r="B6" s="30">
        <v>1548.0</v>
      </c>
      <c r="C6" s="31" t="s">
        <v>0</v>
      </c>
      <c r="D6" s="14">
        <v>2.0</v>
      </c>
      <c r="E6" s="15">
        <v>6.0</v>
      </c>
      <c r="F6" s="16">
        <v>8.0</v>
      </c>
      <c r="G6" s="17">
        <v>22.0</v>
      </c>
      <c r="H6" s="18">
        <v>78.0</v>
      </c>
      <c r="I6" s="19">
        <v>15.0</v>
      </c>
      <c r="J6" s="20">
        <v>18.0</v>
      </c>
      <c r="K6" s="21">
        <v>18.0</v>
      </c>
      <c r="L6" s="22">
        <v>10.0</v>
      </c>
      <c r="M6" s="63">
        <f t="shared" si="3"/>
        <v>78</v>
      </c>
      <c r="N6" s="63">
        <f t="shared" si="4"/>
        <v>18</v>
      </c>
      <c r="O6" s="63">
        <f t="shared" si="5"/>
        <v>37</v>
      </c>
      <c r="P6" s="63">
        <f t="shared" si="6"/>
        <v>44</v>
      </c>
      <c r="Q6" s="79">
        <f t="shared" si="7"/>
        <v>0.6497175141</v>
      </c>
      <c r="R6" s="79">
        <f t="shared" si="8"/>
        <v>0.6727272727</v>
      </c>
      <c r="S6" s="79">
        <f t="shared" si="9"/>
        <v>0.6393442623</v>
      </c>
      <c r="T6" s="79">
        <f t="shared" si="10"/>
        <v>0.6368977639</v>
      </c>
      <c r="U6" s="79">
        <f t="shared" si="11"/>
        <v>0.002446498371</v>
      </c>
      <c r="V6" s="79"/>
      <c r="W6" s="80"/>
      <c r="X6" s="85">
        <f t="shared" si="12"/>
        <v>0.6727272727</v>
      </c>
      <c r="Y6" s="85">
        <f t="shared" si="13"/>
        <v>-0.364856684</v>
      </c>
      <c r="Z6" s="85">
        <f t="shared" si="14"/>
        <v>99</v>
      </c>
      <c r="AA6" s="7">
        <f t="shared" si="15"/>
        <v>1.364856684</v>
      </c>
      <c r="AB6" s="7">
        <f t="shared" si="16"/>
        <v>16.0536941</v>
      </c>
      <c r="AC6" s="13">
        <f t="shared" si="17"/>
        <v>1.004200946</v>
      </c>
      <c r="AD6" s="13">
        <f t="shared" si="18"/>
        <v>1.001754448</v>
      </c>
      <c r="AE6" s="10">
        <f t="shared" si="19"/>
        <v>1.364856684</v>
      </c>
      <c r="AF6" s="10">
        <f t="shared" si="20"/>
        <v>151.1745058</v>
      </c>
      <c r="AG6" s="10">
        <f t="shared" si="21"/>
        <v>1589.315716</v>
      </c>
      <c r="AH6" s="86">
        <f t="shared" si="22"/>
        <v>1.541830759</v>
      </c>
      <c r="AI6" s="86">
        <f t="shared" si="23"/>
        <v>124.8882915</v>
      </c>
      <c r="AJ6" s="86">
        <f t="shared" si="24"/>
        <v>2510.100476</v>
      </c>
      <c r="AK6" s="87">
        <f t="shared" si="25"/>
        <v>21631.88555</v>
      </c>
      <c r="AL6" s="87">
        <f t="shared" si="26"/>
        <v>21684.71523</v>
      </c>
      <c r="AM6" s="87">
        <f t="shared" si="27"/>
        <v>21684.71523</v>
      </c>
      <c r="AN6" s="87">
        <f t="shared" si="28"/>
        <v>21631.88555</v>
      </c>
      <c r="AO6" s="87">
        <f t="shared" si="29"/>
        <v>52.82968583</v>
      </c>
      <c r="AP6" s="88">
        <f t="shared" ref="AP6:AR6" si="39">AE6-AH6</f>
        <v>-0.176974075</v>
      </c>
      <c r="AQ6" s="88">
        <f t="shared" si="39"/>
        <v>26.28621434</v>
      </c>
      <c r="AR6" s="88">
        <f t="shared" si="39"/>
        <v>-920.7847601</v>
      </c>
      <c r="AS6" s="7">
        <f t="shared" si="31"/>
        <v>56.58914353</v>
      </c>
      <c r="AT6" s="7">
        <f t="shared" si="32"/>
        <v>91.94229723</v>
      </c>
      <c r="AU6" s="7">
        <f t="shared" si="33"/>
        <v>78</v>
      </c>
      <c r="AV6" s="85">
        <f t="shared" si="34"/>
        <v>91.94229723</v>
      </c>
      <c r="AW6" s="89">
        <f t="shared" si="35"/>
        <v>-13.94229723</v>
      </c>
      <c r="AX6" s="89">
        <f t="shared" si="36"/>
        <v>0</v>
      </c>
      <c r="AY6" s="89">
        <f t="shared" si="37"/>
        <v>1</v>
      </c>
    </row>
    <row r="7">
      <c r="A7" s="29">
        <v>1007.0</v>
      </c>
      <c r="B7" s="30">
        <v>2681.0</v>
      </c>
      <c r="C7" s="31" t="s">
        <v>0</v>
      </c>
      <c r="D7" s="14">
        <v>14.0</v>
      </c>
      <c r="E7" s="15">
        <v>7.0</v>
      </c>
      <c r="F7" s="16">
        <v>11.0</v>
      </c>
      <c r="G7" s="17">
        <v>22.0</v>
      </c>
      <c r="H7" s="18">
        <v>102.0</v>
      </c>
      <c r="I7" s="19">
        <v>26.0</v>
      </c>
      <c r="J7" s="20">
        <v>16.0</v>
      </c>
      <c r="K7" s="21">
        <v>13.0</v>
      </c>
      <c r="L7" s="22">
        <v>14.0</v>
      </c>
      <c r="M7" s="63">
        <f t="shared" si="3"/>
        <v>102</v>
      </c>
      <c r="N7" s="63">
        <f t="shared" si="4"/>
        <v>35</v>
      </c>
      <c r="O7" s="63">
        <f t="shared" si="5"/>
        <v>48</v>
      </c>
      <c r="P7" s="63">
        <f t="shared" si="6"/>
        <v>40</v>
      </c>
      <c r="Q7" s="79">
        <f t="shared" si="7"/>
        <v>0.6666666667</v>
      </c>
      <c r="R7" s="79">
        <f t="shared" si="8"/>
        <v>0.578313253</v>
      </c>
      <c r="S7" s="79">
        <f t="shared" si="9"/>
        <v>0.7183098592</v>
      </c>
      <c r="T7" s="79">
        <f t="shared" si="10"/>
        <v>0.7141738937</v>
      </c>
      <c r="U7" s="79">
        <f t="shared" si="11"/>
        <v>0.004135965475</v>
      </c>
      <c r="V7" s="79"/>
      <c r="W7" s="80"/>
      <c r="X7" s="85">
        <f t="shared" si="12"/>
        <v>0.578313253</v>
      </c>
      <c r="Y7" s="85">
        <f t="shared" si="13"/>
        <v>-0.313713279</v>
      </c>
      <c r="Z7" s="85">
        <f t="shared" si="14"/>
        <v>123</v>
      </c>
      <c r="AA7" s="7">
        <f t="shared" si="15"/>
        <v>1.313713279</v>
      </c>
      <c r="AB7" s="7">
        <f t="shared" si="16"/>
        <v>12.54853116</v>
      </c>
      <c r="AC7" s="13">
        <f t="shared" si="17"/>
        <v>1.032023138</v>
      </c>
      <c r="AD7" s="13">
        <f t="shared" si="18"/>
        <v>1.027887173</v>
      </c>
      <c r="AE7" s="10">
        <f t="shared" si="19"/>
        <v>1.313713279</v>
      </c>
      <c r="AF7" s="10">
        <f t="shared" si="20"/>
        <v>174.1352645</v>
      </c>
      <c r="AG7" s="10">
        <f t="shared" si="21"/>
        <v>1543.469333</v>
      </c>
      <c r="AH7" s="86">
        <f t="shared" si="22"/>
        <v>1.541830759</v>
      </c>
      <c r="AI7" s="86">
        <f t="shared" si="23"/>
        <v>135.6811068</v>
      </c>
      <c r="AJ7" s="86">
        <f t="shared" si="24"/>
        <v>2960.315057</v>
      </c>
      <c r="AK7" s="87">
        <f t="shared" si="25"/>
        <v>32840.99517</v>
      </c>
      <c r="AL7" s="87">
        <f t="shared" si="26"/>
        <v>32973.13926</v>
      </c>
      <c r="AM7" s="87">
        <f t="shared" si="27"/>
        <v>32973.13926</v>
      </c>
      <c r="AN7" s="87">
        <f t="shared" si="28"/>
        <v>32840.99517</v>
      </c>
      <c r="AO7" s="87">
        <f t="shared" si="29"/>
        <v>132.1440969</v>
      </c>
      <c r="AP7" s="88">
        <f t="shared" ref="AP7:AR7" si="40">AE7-AH7</f>
        <v>-0.22811748</v>
      </c>
      <c r="AQ7" s="88">
        <f t="shared" si="40"/>
        <v>38.45415768</v>
      </c>
      <c r="AR7" s="88">
        <f t="shared" si="40"/>
        <v>-1416.845725</v>
      </c>
      <c r="AS7" s="7">
        <f t="shared" si="31"/>
        <v>54.40156164</v>
      </c>
      <c r="AT7" s="7">
        <f t="shared" si="32"/>
        <v>114.1701659</v>
      </c>
      <c r="AU7" s="7">
        <f t="shared" si="33"/>
        <v>102</v>
      </c>
      <c r="AV7" s="85">
        <f t="shared" si="34"/>
        <v>114.1701659</v>
      </c>
      <c r="AW7" s="89">
        <f t="shared" si="35"/>
        <v>-12.17016588</v>
      </c>
      <c r="AX7" s="89">
        <f t="shared" si="36"/>
        <v>0</v>
      </c>
      <c r="AY7" s="89">
        <f t="shared" si="37"/>
        <v>1</v>
      </c>
    </row>
    <row r="8">
      <c r="A8" s="29">
        <v>1015.0</v>
      </c>
      <c r="B8" s="30">
        <v>2510.0</v>
      </c>
      <c r="C8" s="31" t="s">
        <v>0</v>
      </c>
      <c r="D8" s="14">
        <v>19.0</v>
      </c>
      <c r="E8" s="15">
        <v>14.0</v>
      </c>
      <c r="F8" s="16">
        <v>18.0</v>
      </c>
      <c r="G8" s="17">
        <v>49.0</v>
      </c>
      <c r="H8" s="18">
        <v>163.0</v>
      </c>
      <c r="I8" s="19">
        <v>28.0</v>
      </c>
      <c r="J8" s="20">
        <v>29.0</v>
      </c>
      <c r="K8" s="21">
        <v>52.0</v>
      </c>
      <c r="L8" s="22">
        <v>23.0</v>
      </c>
      <c r="M8" s="63">
        <f t="shared" si="3"/>
        <v>163</v>
      </c>
      <c r="N8" s="63">
        <f t="shared" si="4"/>
        <v>56</v>
      </c>
      <c r="O8" s="63">
        <f t="shared" si="5"/>
        <v>77</v>
      </c>
      <c r="P8" s="63">
        <f t="shared" si="6"/>
        <v>99</v>
      </c>
      <c r="Q8" s="79">
        <f t="shared" si="7"/>
        <v>0.6075949367</v>
      </c>
      <c r="R8" s="79">
        <f t="shared" si="8"/>
        <v>0.5789473684</v>
      </c>
      <c r="S8" s="79">
        <f t="shared" si="9"/>
        <v>0.6221374046</v>
      </c>
      <c r="T8" s="79">
        <f t="shared" si="10"/>
        <v>0.6227517876</v>
      </c>
      <c r="U8" s="79">
        <f t="shared" si="11"/>
        <v>0.0006143830429</v>
      </c>
      <c r="V8" s="89"/>
      <c r="W8" s="89"/>
      <c r="X8" s="85">
        <f t="shared" si="12"/>
        <v>0.5789473684</v>
      </c>
      <c r="Y8" s="85">
        <f t="shared" si="13"/>
        <v>-0.3140567748</v>
      </c>
      <c r="Z8" s="85">
        <f t="shared" si="14"/>
        <v>232</v>
      </c>
      <c r="AA8" s="7">
        <f t="shared" si="15"/>
        <v>1.314056775</v>
      </c>
      <c r="AB8" s="7">
        <f t="shared" si="16"/>
        <v>31.09162071</v>
      </c>
      <c r="AC8" s="13">
        <f t="shared" si="17"/>
        <v>0.9361941794</v>
      </c>
      <c r="AD8" s="13">
        <f t="shared" si="18"/>
        <v>0.9368085624</v>
      </c>
      <c r="AE8" s="10">
        <f t="shared" si="19"/>
        <v>1.314056775</v>
      </c>
      <c r="AF8" s="10">
        <f t="shared" si="20"/>
        <v>335.9527925</v>
      </c>
      <c r="AG8" s="10">
        <f t="shared" si="21"/>
        <v>7213.256004</v>
      </c>
      <c r="AH8" s="86">
        <f t="shared" si="22"/>
        <v>1.541830759</v>
      </c>
      <c r="AI8" s="86">
        <f t="shared" si="23"/>
        <v>271.3622136</v>
      </c>
      <c r="AJ8" s="86">
        <f t="shared" si="24"/>
        <v>11753.37588</v>
      </c>
      <c r="AK8" s="87">
        <f t="shared" si="25"/>
        <v>96950.31813</v>
      </c>
      <c r="AL8" s="87">
        <f t="shared" si="26"/>
        <v>96886.73562</v>
      </c>
      <c r="AM8" s="87">
        <f t="shared" si="27"/>
        <v>96886.73562</v>
      </c>
      <c r="AN8" s="87">
        <f t="shared" si="28"/>
        <v>96950.31813</v>
      </c>
      <c r="AO8" s="87">
        <f t="shared" si="29"/>
        <v>-63.5825011</v>
      </c>
      <c r="AP8" s="88">
        <f t="shared" ref="AP8:AR8" si="41">AE8-AH8</f>
        <v>-0.2277739842</v>
      </c>
      <c r="AQ8" s="88">
        <f t="shared" si="41"/>
        <v>64.59057888</v>
      </c>
      <c r="AR8" s="88">
        <f t="shared" si="41"/>
        <v>-4540.119872</v>
      </c>
      <c r="AS8" s="7">
        <f t="shared" si="31"/>
        <v>128.7151113</v>
      </c>
      <c r="AT8" s="7">
        <f t="shared" si="32"/>
        <v>154.8580066</v>
      </c>
      <c r="AU8" s="7">
        <f t="shared" si="33"/>
        <v>163</v>
      </c>
      <c r="AV8" s="85">
        <f t="shared" si="34"/>
        <v>154.8580066</v>
      </c>
      <c r="AW8" s="89">
        <f t="shared" si="35"/>
        <v>8.141993381</v>
      </c>
      <c r="AX8" s="89">
        <f t="shared" si="36"/>
        <v>0</v>
      </c>
      <c r="AY8" s="89">
        <f t="shared" si="37"/>
        <v>1</v>
      </c>
    </row>
    <row r="9">
      <c r="A9" s="29">
        <v>1016.0</v>
      </c>
      <c r="B9" s="30">
        <v>485.0</v>
      </c>
      <c r="C9" s="31" t="s">
        <v>0</v>
      </c>
      <c r="D9" s="14">
        <v>5.0</v>
      </c>
      <c r="E9" s="15">
        <v>12.0</v>
      </c>
      <c r="F9" s="16">
        <v>8.0</v>
      </c>
      <c r="G9" s="17">
        <v>11.0</v>
      </c>
      <c r="H9" s="18">
        <v>42.0</v>
      </c>
      <c r="I9" s="19">
        <v>11.0</v>
      </c>
      <c r="J9" s="20">
        <v>14.0</v>
      </c>
      <c r="K9" s="21">
        <v>29.0</v>
      </c>
      <c r="L9" s="22">
        <v>9.0</v>
      </c>
      <c r="M9" s="63">
        <f t="shared" si="3"/>
        <v>42</v>
      </c>
      <c r="N9" s="63">
        <f t="shared" si="4"/>
        <v>26</v>
      </c>
      <c r="O9" s="63">
        <f t="shared" si="5"/>
        <v>22</v>
      </c>
      <c r="P9" s="63">
        <f t="shared" si="6"/>
        <v>51</v>
      </c>
      <c r="Q9" s="79">
        <f t="shared" si="7"/>
        <v>0.4539007092</v>
      </c>
      <c r="R9" s="79">
        <f t="shared" si="8"/>
        <v>0.4583333333</v>
      </c>
      <c r="S9" s="79">
        <f t="shared" si="9"/>
        <v>0.4516129032</v>
      </c>
      <c r="T9" s="79">
        <f t="shared" si="10"/>
        <v>0.4511170678</v>
      </c>
      <c r="U9" s="79">
        <f t="shared" si="11"/>
        <v>0.0004958354449</v>
      </c>
      <c r="V9" s="89"/>
      <c r="W9" s="89"/>
      <c r="X9" s="85">
        <f t="shared" si="12"/>
        <v>0.4583333333</v>
      </c>
      <c r="Y9" s="85">
        <f t="shared" si="13"/>
        <v>-0.2487210072</v>
      </c>
      <c r="Z9" s="85">
        <f t="shared" si="14"/>
        <v>99</v>
      </c>
      <c r="AA9" s="7">
        <f t="shared" si="15"/>
        <v>1.248721007</v>
      </c>
      <c r="AB9" s="7">
        <f t="shared" si="16"/>
        <v>12.68477137</v>
      </c>
      <c r="AC9" s="13">
        <f t="shared" si="17"/>
        <v>0.7003339105</v>
      </c>
      <c r="AD9" s="13">
        <f t="shared" si="18"/>
        <v>0.699838075</v>
      </c>
      <c r="AE9" s="10">
        <f t="shared" si="19"/>
        <v>1.248721007</v>
      </c>
      <c r="AF9" s="10">
        <f t="shared" si="20"/>
        <v>136.3081511</v>
      </c>
      <c r="AG9" s="10">
        <f t="shared" si="21"/>
        <v>1255.792365</v>
      </c>
      <c r="AH9" s="86">
        <f t="shared" si="22"/>
        <v>1.541830759</v>
      </c>
      <c r="AI9" s="86">
        <f t="shared" si="23"/>
        <v>112.5536454</v>
      </c>
      <c r="AJ9" s="86">
        <f t="shared" si="24"/>
        <v>1729.934112</v>
      </c>
      <c r="AK9" s="87">
        <f t="shared" si="25"/>
        <v>9176.976678</v>
      </c>
      <c r="AL9" s="87">
        <f t="shared" si="26"/>
        <v>9183.478568</v>
      </c>
      <c r="AM9" s="87">
        <f t="shared" si="27"/>
        <v>9183.478568</v>
      </c>
      <c r="AN9" s="87">
        <f t="shared" si="28"/>
        <v>9176.976678</v>
      </c>
      <c r="AO9" s="87">
        <f t="shared" si="29"/>
        <v>6.50189019</v>
      </c>
      <c r="AP9" s="88">
        <f t="shared" ref="AP9:AR9" si="42">AE9-AH9</f>
        <v>-0.2931097518</v>
      </c>
      <c r="AQ9" s="88">
        <f t="shared" si="42"/>
        <v>23.75450568</v>
      </c>
      <c r="AR9" s="88">
        <f t="shared" si="42"/>
        <v>-474.1417461</v>
      </c>
      <c r="AS9" s="7">
        <f t="shared" si="31"/>
        <v>35.58509031</v>
      </c>
      <c r="AT9" s="7">
        <f t="shared" si="32"/>
        <v>45.45795085</v>
      </c>
      <c r="AU9" s="7">
        <f t="shared" si="33"/>
        <v>42</v>
      </c>
      <c r="AV9" s="85">
        <f t="shared" si="34"/>
        <v>45.45795085</v>
      </c>
      <c r="AW9" s="89">
        <f t="shared" si="35"/>
        <v>-3.457950849</v>
      </c>
      <c r="AX9" s="89">
        <f t="shared" si="36"/>
        <v>0</v>
      </c>
      <c r="AY9" s="89">
        <f t="shared" si="37"/>
        <v>1</v>
      </c>
    </row>
    <row r="10">
      <c r="A10" s="29">
        <v>1038.0</v>
      </c>
      <c r="B10" s="30">
        <v>2098.0</v>
      </c>
      <c r="C10" s="31" t="s">
        <v>0</v>
      </c>
      <c r="D10" s="14">
        <v>11.0</v>
      </c>
      <c r="E10" s="15">
        <v>10.0</v>
      </c>
      <c r="F10" s="16">
        <v>10.0</v>
      </c>
      <c r="G10" s="17">
        <v>33.0</v>
      </c>
      <c r="H10" s="18">
        <v>119.0</v>
      </c>
      <c r="I10" s="19">
        <v>11.0</v>
      </c>
      <c r="J10" s="20">
        <v>34.0</v>
      </c>
      <c r="K10" s="21">
        <v>39.0</v>
      </c>
      <c r="L10" s="22">
        <v>16.0</v>
      </c>
      <c r="M10" s="63">
        <f t="shared" si="3"/>
        <v>119</v>
      </c>
      <c r="N10" s="63">
        <f t="shared" si="4"/>
        <v>37</v>
      </c>
      <c r="O10" s="63">
        <f t="shared" si="5"/>
        <v>44</v>
      </c>
      <c r="P10" s="63">
        <f t="shared" si="6"/>
        <v>83</v>
      </c>
      <c r="Q10" s="79">
        <f t="shared" si="7"/>
        <v>0.5759717314</v>
      </c>
      <c r="R10" s="79">
        <f t="shared" si="8"/>
        <v>0.5432098765</v>
      </c>
      <c r="S10" s="79">
        <f t="shared" si="9"/>
        <v>0.5891089109</v>
      </c>
      <c r="T10" s="79">
        <f t="shared" si="10"/>
        <v>0.593352903</v>
      </c>
      <c r="U10" s="79">
        <f t="shared" si="11"/>
        <v>0.004243992114</v>
      </c>
      <c r="V10" s="89"/>
      <c r="W10" s="89"/>
      <c r="X10" s="85">
        <f t="shared" si="12"/>
        <v>0.5432098765</v>
      </c>
      <c r="Y10" s="85">
        <f t="shared" si="13"/>
        <v>-0.2946980289</v>
      </c>
      <c r="Z10" s="85">
        <f t="shared" si="14"/>
        <v>164</v>
      </c>
      <c r="AA10" s="7">
        <f t="shared" si="15"/>
        <v>1.294698029</v>
      </c>
      <c r="AB10" s="7">
        <f t="shared" si="16"/>
        <v>24.4599364</v>
      </c>
      <c r="AC10" s="13">
        <f t="shared" si="17"/>
        <v>0.8838069397</v>
      </c>
      <c r="AD10" s="13">
        <f t="shared" si="18"/>
        <v>0.8880509319</v>
      </c>
      <c r="AE10" s="10">
        <f t="shared" si="19"/>
        <v>1.294698029</v>
      </c>
      <c r="AF10" s="10">
        <f t="shared" si="20"/>
        <v>236.7904131</v>
      </c>
      <c r="AG10" s="10">
        <f t="shared" si="21"/>
        <v>4011.429569</v>
      </c>
      <c r="AH10" s="86">
        <f t="shared" si="22"/>
        <v>1.541830759</v>
      </c>
      <c r="AI10" s="86">
        <f t="shared" si="23"/>
        <v>195.8125064</v>
      </c>
      <c r="AJ10" s="86">
        <f t="shared" si="24"/>
        <v>5630.765932</v>
      </c>
      <c r="AK10" s="87">
        <f t="shared" si="25"/>
        <v>50766.31957</v>
      </c>
      <c r="AL10" s="87">
        <f t="shared" si="26"/>
        <v>50523.70752</v>
      </c>
      <c r="AM10" s="87">
        <f t="shared" si="27"/>
        <v>50523.70752</v>
      </c>
      <c r="AN10" s="87">
        <f t="shared" si="28"/>
        <v>50766.31957</v>
      </c>
      <c r="AO10" s="87">
        <f t="shared" si="29"/>
        <v>-242.6120532</v>
      </c>
      <c r="AP10" s="88">
        <f t="shared" ref="AP10:AR10" si="43">AE10-AH10</f>
        <v>-0.2471327301</v>
      </c>
      <c r="AQ10" s="88">
        <f t="shared" si="43"/>
        <v>40.97790673</v>
      </c>
      <c r="AR10" s="88">
        <f t="shared" si="43"/>
        <v>-1619.336363</v>
      </c>
      <c r="AS10" s="7">
        <f t="shared" si="31"/>
        <v>64.98963203</v>
      </c>
      <c r="AT10" s="7">
        <f t="shared" si="32"/>
        <v>100.8237214</v>
      </c>
      <c r="AU10" s="7">
        <f t="shared" si="33"/>
        <v>119</v>
      </c>
      <c r="AV10" s="85">
        <f t="shared" si="34"/>
        <v>100.8237214</v>
      </c>
      <c r="AW10" s="89">
        <f t="shared" si="35"/>
        <v>18.17627857</v>
      </c>
      <c r="AX10" s="89">
        <f t="shared" si="36"/>
        <v>0</v>
      </c>
      <c r="AY10" s="89">
        <f t="shared" si="37"/>
        <v>1</v>
      </c>
    </row>
    <row r="11">
      <c r="A11" s="29">
        <v>1063.0</v>
      </c>
      <c r="B11" s="30">
        <v>1412.0</v>
      </c>
      <c r="C11" s="31" t="s">
        <v>0</v>
      </c>
      <c r="D11" s="14">
        <v>10.0</v>
      </c>
      <c r="E11" s="15">
        <v>13.0</v>
      </c>
      <c r="F11" s="16">
        <v>18.0</v>
      </c>
      <c r="G11" s="17">
        <v>39.0</v>
      </c>
      <c r="H11" s="18">
        <v>115.0</v>
      </c>
      <c r="I11" s="19">
        <v>17.0</v>
      </c>
      <c r="J11" s="20">
        <v>12.0</v>
      </c>
      <c r="K11" s="21">
        <v>23.0</v>
      </c>
      <c r="L11" s="22">
        <v>22.0</v>
      </c>
      <c r="M11" s="63">
        <f t="shared" si="3"/>
        <v>115</v>
      </c>
      <c r="N11" s="63">
        <f t="shared" si="4"/>
        <v>45</v>
      </c>
      <c r="O11" s="63">
        <f t="shared" si="5"/>
        <v>56</v>
      </c>
      <c r="P11" s="63">
        <f t="shared" si="6"/>
        <v>53</v>
      </c>
      <c r="Q11" s="79">
        <f t="shared" si="7"/>
        <v>0.6356877323</v>
      </c>
      <c r="R11" s="79">
        <f t="shared" si="8"/>
        <v>0.5544554455</v>
      </c>
      <c r="S11" s="79">
        <f t="shared" si="9"/>
        <v>0.6845238095</v>
      </c>
      <c r="T11" s="79">
        <f t="shared" si="10"/>
        <v>0.679333225</v>
      </c>
      <c r="U11" s="79">
        <f t="shared" si="11"/>
        <v>0.005190584528</v>
      </c>
      <c r="V11" s="89"/>
      <c r="W11" s="89"/>
      <c r="X11" s="85">
        <f t="shared" si="12"/>
        <v>0.5544554455</v>
      </c>
      <c r="Y11" s="85">
        <f t="shared" si="13"/>
        <v>-0.3007896738</v>
      </c>
      <c r="Z11" s="85">
        <f t="shared" si="14"/>
        <v>154</v>
      </c>
      <c r="AA11" s="7">
        <f t="shared" si="15"/>
        <v>1.300789674</v>
      </c>
      <c r="AB11" s="7">
        <f t="shared" si="16"/>
        <v>15.94185271</v>
      </c>
      <c r="AC11" s="13">
        <f t="shared" si="17"/>
        <v>0.9853134834</v>
      </c>
      <c r="AD11" s="13">
        <f t="shared" si="18"/>
        <v>0.9801228988</v>
      </c>
      <c r="AE11" s="10">
        <f t="shared" si="19"/>
        <v>1.300789674</v>
      </c>
      <c r="AF11" s="10">
        <f t="shared" si="20"/>
        <v>216.2634625</v>
      </c>
      <c r="AG11" s="10">
        <f t="shared" si="21"/>
        <v>2455.045318</v>
      </c>
      <c r="AH11" s="86">
        <f t="shared" si="22"/>
        <v>1.541830759</v>
      </c>
      <c r="AI11" s="86">
        <f t="shared" si="23"/>
        <v>168.0595527</v>
      </c>
      <c r="AJ11" s="86">
        <f t="shared" si="24"/>
        <v>4576.153693</v>
      </c>
      <c r="AK11" s="87">
        <f t="shared" si="25"/>
        <v>44293.71404</v>
      </c>
      <c r="AL11" s="87">
        <f t="shared" si="26"/>
        <v>44528.28694</v>
      </c>
      <c r="AM11" s="87">
        <f t="shared" si="27"/>
        <v>44528.28694</v>
      </c>
      <c r="AN11" s="87">
        <f t="shared" si="28"/>
        <v>44293.71404</v>
      </c>
      <c r="AO11" s="87">
        <f t="shared" si="29"/>
        <v>234.572896</v>
      </c>
      <c r="AP11" s="88">
        <f t="shared" ref="AP11:AR11" si="44">AE11-AH11</f>
        <v>-0.2410410852</v>
      </c>
      <c r="AQ11" s="88">
        <f t="shared" si="44"/>
        <v>48.20390976</v>
      </c>
      <c r="AR11" s="88">
        <f t="shared" si="44"/>
        <v>-2121.108375</v>
      </c>
      <c r="AS11" s="7">
        <f t="shared" si="31"/>
        <v>65.37266355</v>
      </c>
      <c r="AT11" s="7">
        <f t="shared" si="32"/>
        <v>134.609467</v>
      </c>
      <c r="AU11" s="7">
        <f t="shared" si="33"/>
        <v>115</v>
      </c>
      <c r="AV11" s="85">
        <f t="shared" si="34"/>
        <v>134.609467</v>
      </c>
      <c r="AW11" s="89">
        <f t="shared" si="35"/>
        <v>-19.60946698</v>
      </c>
      <c r="AX11" s="89">
        <f t="shared" si="36"/>
        <v>0</v>
      </c>
      <c r="AY11" s="89">
        <f t="shared" si="37"/>
        <v>1</v>
      </c>
    </row>
    <row r="12">
      <c r="A12" s="29">
        <v>1302.0</v>
      </c>
      <c r="B12" s="30">
        <v>3655.0</v>
      </c>
      <c r="C12" s="31" t="s">
        <v>0</v>
      </c>
      <c r="D12" s="14">
        <v>20.0</v>
      </c>
      <c r="E12" s="15">
        <v>25.0</v>
      </c>
      <c r="F12" s="16">
        <v>26.0</v>
      </c>
      <c r="G12" s="17">
        <v>61.0</v>
      </c>
      <c r="H12" s="18">
        <v>191.0</v>
      </c>
      <c r="I12" s="19">
        <v>38.0</v>
      </c>
      <c r="J12" s="20">
        <v>37.0</v>
      </c>
      <c r="K12" s="21">
        <v>45.0</v>
      </c>
      <c r="L12" s="22">
        <v>27.0</v>
      </c>
      <c r="M12" s="63">
        <f t="shared" si="3"/>
        <v>191</v>
      </c>
      <c r="N12" s="63">
        <f t="shared" si="4"/>
        <v>72</v>
      </c>
      <c r="O12" s="63">
        <f t="shared" si="5"/>
        <v>99</v>
      </c>
      <c r="P12" s="63">
        <f t="shared" si="6"/>
        <v>108</v>
      </c>
      <c r="Q12" s="79">
        <f t="shared" si="7"/>
        <v>0.6170212766</v>
      </c>
      <c r="R12" s="79">
        <f t="shared" si="8"/>
        <v>0.5789473684</v>
      </c>
      <c r="S12" s="79">
        <f t="shared" si="9"/>
        <v>0.6387959866</v>
      </c>
      <c r="T12" s="79">
        <f t="shared" si="10"/>
        <v>0.6372856084</v>
      </c>
      <c r="U12" s="79">
        <f t="shared" si="11"/>
        <v>0.001510378217</v>
      </c>
      <c r="V12" s="89"/>
      <c r="W12" s="89"/>
      <c r="X12" s="85">
        <f t="shared" si="12"/>
        <v>0.5789473684</v>
      </c>
      <c r="Y12" s="85">
        <f t="shared" si="13"/>
        <v>-0.3140567748</v>
      </c>
      <c r="Z12" s="85">
        <f t="shared" si="14"/>
        <v>279</v>
      </c>
      <c r="AA12" s="7">
        <f t="shared" si="15"/>
        <v>1.314056775</v>
      </c>
      <c r="AB12" s="7">
        <f t="shared" si="16"/>
        <v>33.91813168</v>
      </c>
      <c r="AC12" s="13">
        <f t="shared" si="17"/>
        <v>0.9528527614</v>
      </c>
      <c r="AD12" s="13">
        <f t="shared" si="18"/>
        <v>0.9513423832</v>
      </c>
      <c r="AE12" s="10">
        <f t="shared" si="19"/>
        <v>1.314056775</v>
      </c>
      <c r="AF12" s="10">
        <f t="shared" si="20"/>
        <v>400.5399719</v>
      </c>
      <c r="AG12" s="10">
        <f t="shared" si="21"/>
        <v>9463.158738</v>
      </c>
      <c r="AH12" s="86">
        <f t="shared" si="22"/>
        <v>1.541830759</v>
      </c>
      <c r="AI12" s="86">
        <f t="shared" si="23"/>
        <v>319.1589671</v>
      </c>
      <c r="AJ12" s="86">
        <f t="shared" si="24"/>
        <v>16485.25448</v>
      </c>
      <c r="AK12" s="87">
        <f t="shared" si="25"/>
        <v>133692.1451</v>
      </c>
      <c r="AL12" s="87">
        <f t="shared" si="26"/>
        <v>133904.3986</v>
      </c>
      <c r="AM12" s="87">
        <f t="shared" si="27"/>
        <v>133904.3986</v>
      </c>
      <c r="AN12" s="87">
        <f t="shared" si="28"/>
        <v>133692.1451</v>
      </c>
      <c r="AO12" s="87">
        <f t="shared" si="29"/>
        <v>212.2534508</v>
      </c>
      <c r="AP12" s="88">
        <f t="shared" ref="AP12:AR12" si="45">AE12-AH12</f>
        <v>-0.2277739842</v>
      </c>
      <c r="AQ12" s="88">
        <f t="shared" si="45"/>
        <v>81.38100474</v>
      </c>
      <c r="AR12" s="88">
        <f t="shared" si="45"/>
        <v>-7022.095737</v>
      </c>
      <c r="AS12" s="7">
        <f t="shared" si="31"/>
        <v>145.7120689</v>
      </c>
      <c r="AT12" s="7">
        <f t="shared" si="32"/>
        <v>211.5763415</v>
      </c>
      <c r="AU12" s="7">
        <f t="shared" si="33"/>
        <v>191</v>
      </c>
      <c r="AV12" s="85">
        <f t="shared" si="34"/>
        <v>211.5763415</v>
      </c>
      <c r="AW12" s="89">
        <f t="shared" si="35"/>
        <v>-20.57634152</v>
      </c>
      <c r="AX12" s="89">
        <f t="shared" si="36"/>
        <v>0</v>
      </c>
      <c r="AY12" s="89">
        <f t="shared" si="37"/>
        <v>1</v>
      </c>
    </row>
    <row r="13">
      <c r="A13" s="29">
        <v>1304.0</v>
      </c>
      <c r="B13" s="30">
        <v>2660.0</v>
      </c>
      <c r="C13" s="31" t="s">
        <v>0</v>
      </c>
      <c r="D13" s="14">
        <v>23.0</v>
      </c>
      <c r="E13" s="15">
        <v>23.0</v>
      </c>
      <c r="F13" s="16">
        <v>20.0</v>
      </c>
      <c r="G13" s="17">
        <v>37.0</v>
      </c>
      <c r="H13" s="18">
        <v>122.0</v>
      </c>
      <c r="I13" s="19">
        <v>15.0</v>
      </c>
      <c r="J13" s="20">
        <v>22.0</v>
      </c>
      <c r="K13" s="21">
        <v>44.0</v>
      </c>
      <c r="L13" s="22">
        <v>21.0</v>
      </c>
      <c r="M13" s="63">
        <f t="shared" si="3"/>
        <v>122</v>
      </c>
      <c r="N13" s="63">
        <f t="shared" si="4"/>
        <v>67</v>
      </c>
      <c r="O13" s="63">
        <f t="shared" si="5"/>
        <v>52</v>
      </c>
      <c r="P13" s="63">
        <f t="shared" si="6"/>
        <v>86</v>
      </c>
      <c r="Q13" s="79">
        <f t="shared" si="7"/>
        <v>0.5321100917</v>
      </c>
      <c r="R13" s="79">
        <f t="shared" si="8"/>
        <v>0.4369747899</v>
      </c>
      <c r="S13" s="79">
        <f t="shared" si="9"/>
        <v>0.5865384615</v>
      </c>
      <c r="T13" s="79">
        <f t="shared" si="10"/>
        <v>0.5832724709</v>
      </c>
      <c r="U13" s="79">
        <f t="shared" si="11"/>
        <v>0.003265990617</v>
      </c>
      <c r="V13" s="89"/>
      <c r="W13" s="89"/>
      <c r="X13" s="85">
        <f t="shared" si="12"/>
        <v>0.4369747899</v>
      </c>
      <c r="Y13" s="85">
        <f t="shared" si="13"/>
        <v>-0.2371512357</v>
      </c>
      <c r="Z13" s="85">
        <f t="shared" si="14"/>
        <v>205</v>
      </c>
      <c r="AA13" s="7">
        <f t="shared" si="15"/>
        <v>1.237151236</v>
      </c>
      <c r="AB13" s="7">
        <f t="shared" si="16"/>
        <v>20.39500627</v>
      </c>
      <c r="AC13" s="13">
        <f t="shared" si="17"/>
        <v>0.8236896972</v>
      </c>
      <c r="AD13" s="13">
        <f t="shared" si="18"/>
        <v>0.8204237066</v>
      </c>
      <c r="AE13" s="10">
        <f t="shared" si="19"/>
        <v>1.237151236</v>
      </c>
      <c r="AF13" s="10">
        <f t="shared" si="20"/>
        <v>274.0110096</v>
      </c>
      <c r="AG13" s="10">
        <f t="shared" si="21"/>
        <v>4180.976285</v>
      </c>
      <c r="AH13" s="86">
        <f t="shared" si="22"/>
        <v>1.541830759</v>
      </c>
      <c r="AI13" s="86">
        <f t="shared" si="23"/>
        <v>212.7726447</v>
      </c>
      <c r="AJ13" s="86">
        <f t="shared" si="24"/>
        <v>6895.067154</v>
      </c>
      <c r="AK13" s="87">
        <f t="shared" si="25"/>
        <v>55801.93883</v>
      </c>
      <c r="AL13" s="87">
        <f t="shared" si="26"/>
        <v>56024.07845</v>
      </c>
      <c r="AM13" s="87">
        <f t="shared" si="27"/>
        <v>56024.07845</v>
      </c>
      <c r="AN13" s="87">
        <f t="shared" si="28"/>
        <v>55801.93883</v>
      </c>
      <c r="AO13" s="87">
        <f t="shared" si="29"/>
        <v>222.1396178</v>
      </c>
      <c r="AP13" s="88">
        <f t="shared" ref="AP13:AR13" si="46">AE13-AH13</f>
        <v>-0.3046795233</v>
      </c>
      <c r="AQ13" s="88">
        <f t="shared" si="46"/>
        <v>61.23836485</v>
      </c>
      <c r="AR13" s="88">
        <f t="shared" si="46"/>
        <v>-2714.090869</v>
      </c>
      <c r="AS13" s="7">
        <f t="shared" si="31"/>
        <v>65.97825647</v>
      </c>
      <c r="AT13" s="7">
        <f t="shared" si="32"/>
        <v>135.0144594</v>
      </c>
      <c r="AU13" s="7">
        <f t="shared" si="33"/>
        <v>122</v>
      </c>
      <c r="AV13" s="85">
        <f t="shared" si="34"/>
        <v>135.0144594</v>
      </c>
      <c r="AW13" s="89">
        <f t="shared" si="35"/>
        <v>-13.01445937</v>
      </c>
      <c r="AX13" s="89">
        <f t="shared" si="36"/>
        <v>0</v>
      </c>
      <c r="AY13" s="89">
        <f t="shared" si="37"/>
        <v>1</v>
      </c>
    </row>
    <row r="14">
      <c r="A14" s="29">
        <v>1307.0</v>
      </c>
      <c r="B14" s="30">
        <v>2027.0</v>
      </c>
      <c r="C14" s="31" t="s">
        <v>0</v>
      </c>
      <c r="D14" s="14">
        <v>21.0</v>
      </c>
      <c r="E14" s="15">
        <v>18.0</v>
      </c>
      <c r="F14" s="16">
        <v>21.0</v>
      </c>
      <c r="G14" s="17">
        <v>48.0</v>
      </c>
      <c r="H14" s="18">
        <v>123.0</v>
      </c>
      <c r="I14" s="19">
        <v>24.0</v>
      </c>
      <c r="J14" s="20">
        <v>27.0</v>
      </c>
      <c r="K14" s="21">
        <v>44.0</v>
      </c>
      <c r="L14" s="22">
        <v>24.0</v>
      </c>
      <c r="M14" s="63">
        <f t="shared" si="3"/>
        <v>123</v>
      </c>
      <c r="N14" s="63">
        <f t="shared" si="4"/>
        <v>63</v>
      </c>
      <c r="O14" s="63">
        <f t="shared" si="5"/>
        <v>72</v>
      </c>
      <c r="P14" s="63">
        <f t="shared" si="6"/>
        <v>92</v>
      </c>
      <c r="Q14" s="79">
        <f t="shared" si="7"/>
        <v>0.5571428571</v>
      </c>
      <c r="R14" s="79">
        <f t="shared" si="8"/>
        <v>0.5333333333</v>
      </c>
      <c r="S14" s="79">
        <f t="shared" si="9"/>
        <v>0.5720930233</v>
      </c>
      <c r="T14" s="79">
        <f t="shared" si="10"/>
        <v>0.5696720189</v>
      </c>
      <c r="U14" s="79">
        <f t="shared" si="11"/>
        <v>0.002421004387</v>
      </c>
      <c r="V14" s="89"/>
      <c r="W14" s="89"/>
      <c r="X14" s="85">
        <f t="shared" si="12"/>
        <v>0.5333333333</v>
      </c>
      <c r="Y14" s="85">
        <f t="shared" si="13"/>
        <v>-0.2893479754</v>
      </c>
      <c r="Z14" s="85">
        <f t="shared" si="14"/>
        <v>227</v>
      </c>
      <c r="AA14" s="7">
        <f t="shared" si="15"/>
        <v>1.289347975</v>
      </c>
      <c r="AB14" s="7">
        <f t="shared" si="16"/>
        <v>26.62001374</v>
      </c>
      <c r="AC14" s="13">
        <f t="shared" si="17"/>
        <v>0.8614409987</v>
      </c>
      <c r="AD14" s="13">
        <f t="shared" si="18"/>
        <v>0.8590199943</v>
      </c>
      <c r="AE14" s="10">
        <f t="shared" si="19"/>
        <v>1.289347975</v>
      </c>
      <c r="AF14" s="10">
        <f t="shared" si="20"/>
        <v>319.3020042</v>
      </c>
      <c r="AG14" s="10">
        <f t="shared" si="21"/>
        <v>6042.743119</v>
      </c>
      <c r="AH14" s="86">
        <f t="shared" si="22"/>
        <v>1.541830759</v>
      </c>
      <c r="AI14" s="86">
        <f t="shared" si="23"/>
        <v>252.8602445</v>
      </c>
      <c r="AJ14" s="86">
        <f t="shared" si="24"/>
        <v>10213.08695</v>
      </c>
      <c r="AK14" s="87">
        <f t="shared" si="25"/>
        <v>64641.25457</v>
      </c>
      <c r="AL14" s="87">
        <f t="shared" si="26"/>
        <v>64823.43515</v>
      </c>
      <c r="AM14" s="87">
        <f t="shared" si="27"/>
        <v>64823.43515</v>
      </c>
      <c r="AN14" s="87">
        <f t="shared" si="28"/>
        <v>64641.25457</v>
      </c>
      <c r="AO14" s="87">
        <f t="shared" si="29"/>
        <v>182.1805801</v>
      </c>
      <c r="AP14" s="88">
        <f t="shared" ref="AP14:AR14" si="47">AE14-AH14</f>
        <v>-0.2524827836</v>
      </c>
      <c r="AQ14" s="88">
        <f t="shared" si="47"/>
        <v>66.44175969</v>
      </c>
      <c r="AR14" s="88">
        <f t="shared" si="47"/>
        <v>-4170.343829</v>
      </c>
      <c r="AS14" s="7">
        <f t="shared" si="31"/>
        <v>103.3789728</v>
      </c>
      <c r="AT14" s="7">
        <f t="shared" si="32"/>
        <v>159.774652</v>
      </c>
      <c r="AU14" s="7">
        <f t="shared" si="33"/>
        <v>123</v>
      </c>
      <c r="AV14" s="85">
        <f t="shared" si="34"/>
        <v>103.3789728</v>
      </c>
      <c r="AW14" s="89">
        <f t="shared" si="35"/>
        <v>19.6210272</v>
      </c>
      <c r="AX14" s="89">
        <f t="shared" si="36"/>
        <v>1</v>
      </c>
      <c r="AY14" s="89">
        <f t="shared" si="37"/>
        <v>0</v>
      </c>
    </row>
    <row r="15">
      <c r="A15" s="29">
        <v>1318.0</v>
      </c>
      <c r="B15" s="30">
        <v>1739.0</v>
      </c>
      <c r="C15" s="31" t="s">
        <v>0</v>
      </c>
      <c r="D15" s="14">
        <v>9.0</v>
      </c>
      <c r="E15" s="15">
        <v>8.0</v>
      </c>
      <c r="F15" s="16">
        <v>10.0</v>
      </c>
      <c r="G15" s="17">
        <v>19.0</v>
      </c>
      <c r="H15" s="18">
        <v>61.0</v>
      </c>
      <c r="I15" s="19">
        <v>19.0</v>
      </c>
      <c r="J15" s="20">
        <v>10.0</v>
      </c>
      <c r="K15" s="21">
        <v>17.0</v>
      </c>
      <c r="L15" s="22">
        <v>7.0</v>
      </c>
      <c r="M15" s="63">
        <f t="shared" si="3"/>
        <v>61</v>
      </c>
      <c r="N15" s="63">
        <f t="shared" si="4"/>
        <v>24</v>
      </c>
      <c r="O15" s="63">
        <f t="shared" si="5"/>
        <v>38</v>
      </c>
      <c r="P15" s="63">
        <f t="shared" si="6"/>
        <v>37</v>
      </c>
      <c r="Q15" s="79">
        <f t="shared" si="7"/>
        <v>0.61875</v>
      </c>
      <c r="R15" s="79">
        <f t="shared" si="8"/>
        <v>0.6129032258</v>
      </c>
      <c r="S15" s="79">
        <f t="shared" si="9"/>
        <v>0.6224489796</v>
      </c>
      <c r="T15" s="79">
        <f t="shared" si="10"/>
        <v>0.6215573601</v>
      </c>
      <c r="U15" s="79">
        <f t="shared" si="11"/>
        <v>0.0008916194462</v>
      </c>
      <c r="V15" s="89"/>
      <c r="W15" s="89"/>
      <c r="X15" s="85">
        <f t="shared" si="12"/>
        <v>0.6129032258</v>
      </c>
      <c r="Y15" s="85">
        <f t="shared" si="13"/>
        <v>-0.332450422</v>
      </c>
      <c r="Z15" s="85">
        <f t="shared" si="14"/>
        <v>99</v>
      </c>
      <c r="AA15" s="7">
        <f t="shared" si="15"/>
        <v>1.332450422</v>
      </c>
      <c r="AB15" s="7">
        <f t="shared" si="16"/>
        <v>12.30066561</v>
      </c>
      <c r="AC15" s="13">
        <f t="shared" si="17"/>
        <v>0.9548994016</v>
      </c>
      <c r="AD15" s="13">
        <f t="shared" si="18"/>
        <v>0.9540077821</v>
      </c>
      <c r="AE15" s="10">
        <f t="shared" si="19"/>
        <v>1.332450422</v>
      </c>
      <c r="AF15" s="10">
        <f t="shared" si="20"/>
        <v>144.2132574</v>
      </c>
      <c r="AG15" s="10">
        <f t="shared" si="21"/>
        <v>1217.765896</v>
      </c>
      <c r="AH15" s="86">
        <f t="shared" si="22"/>
        <v>1.541830759</v>
      </c>
      <c r="AI15" s="86">
        <f t="shared" si="23"/>
        <v>115.6373069</v>
      </c>
      <c r="AJ15" s="86">
        <f t="shared" si="24"/>
        <v>2167.814047</v>
      </c>
      <c r="AK15" s="87">
        <f t="shared" si="25"/>
        <v>14958.84202</v>
      </c>
      <c r="AL15" s="87">
        <f t="shared" si="26"/>
        <v>14972.82262</v>
      </c>
      <c r="AM15" s="87">
        <f t="shared" si="27"/>
        <v>14972.82262</v>
      </c>
      <c r="AN15" s="87">
        <f t="shared" si="28"/>
        <v>14958.84202</v>
      </c>
      <c r="AO15" s="87">
        <f t="shared" si="29"/>
        <v>13.98059292</v>
      </c>
      <c r="AP15" s="88">
        <f t="shared" ref="AP15:AR15" si="48">AE15-AH15</f>
        <v>-0.209380337</v>
      </c>
      <c r="AQ15" s="88">
        <f t="shared" si="48"/>
        <v>28.57595047</v>
      </c>
      <c r="AR15" s="88">
        <f t="shared" si="48"/>
        <v>-950.0481514</v>
      </c>
      <c r="AS15" s="7">
        <f t="shared" si="31"/>
        <v>57.32241049</v>
      </c>
      <c r="AT15" s="7">
        <f t="shared" si="32"/>
        <v>79.15626211</v>
      </c>
      <c r="AU15" s="7">
        <f t="shared" si="33"/>
        <v>61</v>
      </c>
      <c r="AV15" s="85">
        <f t="shared" si="34"/>
        <v>57.32241049</v>
      </c>
      <c r="AW15" s="89">
        <f t="shared" si="35"/>
        <v>3.67758951</v>
      </c>
      <c r="AX15" s="89">
        <f t="shared" si="36"/>
        <v>1</v>
      </c>
      <c r="AY15" s="89">
        <f t="shared" si="37"/>
        <v>0</v>
      </c>
    </row>
    <row r="16">
      <c r="A16" s="29">
        <v>1327.0</v>
      </c>
      <c r="B16" s="30">
        <v>2196.0</v>
      </c>
      <c r="C16" s="31" t="s">
        <v>0</v>
      </c>
      <c r="D16" s="14">
        <v>11.0</v>
      </c>
      <c r="E16" s="15">
        <v>10.0</v>
      </c>
      <c r="F16" s="16">
        <v>14.0</v>
      </c>
      <c r="G16" s="17">
        <v>28.0</v>
      </c>
      <c r="H16" s="18">
        <v>72.0</v>
      </c>
      <c r="I16" s="19">
        <v>19.0</v>
      </c>
      <c r="J16" s="20">
        <v>18.0</v>
      </c>
      <c r="K16" s="21">
        <v>19.0</v>
      </c>
      <c r="L16" s="22">
        <v>15.0</v>
      </c>
      <c r="M16" s="63">
        <f t="shared" si="3"/>
        <v>72</v>
      </c>
      <c r="N16" s="63">
        <f t="shared" si="4"/>
        <v>36</v>
      </c>
      <c r="O16" s="63">
        <f t="shared" si="5"/>
        <v>47</v>
      </c>
      <c r="P16" s="63">
        <f t="shared" si="6"/>
        <v>51</v>
      </c>
      <c r="Q16" s="79">
        <f t="shared" si="7"/>
        <v>0.5776699029</v>
      </c>
      <c r="R16" s="79">
        <f t="shared" si="8"/>
        <v>0.5662650602</v>
      </c>
      <c r="S16" s="79">
        <f t="shared" si="9"/>
        <v>0.5853658537</v>
      </c>
      <c r="T16" s="79">
        <f t="shared" si="10"/>
        <v>0.5834823665</v>
      </c>
      <c r="U16" s="79">
        <f t="shared" si="11"/>
        <v>0.001883487191</v>
      </c>
      <c r="V16" s="89"/>
      <c r="W16" s="89"/>
      <c r="X16" s="85">
        <f t="shared" si="12"/>
        <v>0.5662650602</v>
      </c>
      <c r="Y16" s="85">
        <f t="shared" si="13"/>
        <v>-0.3071868584</v>
      </c>
      <c r="Z16" s="85">
        <f t="shared" si="14"/>
        <v>134</v>
      </c>
      <c r="AA16" s="7">
        <f t="shared" si="15"/>
        <v>1.307186858</v>
      </c>
      <c r="AB16" s="7">
        <f t="shared" si="16"/>
        <v>15.66652978</v>
      </c>
      <c r="AC16" s="13">
        <f t="shared" si="17"/>
        <v>0.892552712</v>
      </c>
      <c r="AD16" s="13">
        <f t="shared" si="18"/>
        <v>0.8906692249</v>
      </c>
      <c r="AE16" s="10">
        <f t="shared" si="19"/>
        <v>1.307186858</v>
      </c>
      <c r="AF16" s="10">
        <f t="shared" si="20"/>
        <v>190.8295688</v>
      </c>
      <c r="AG16" s="10">
        <f t="shared" si="21"/>
        <v>2099.31499</v>
      </c>
      <c r="AH16" s="86">
        <f t="shared" si="22"/>
        <v>1.541830759</v>
      </c>
      <c r="AI16" s="86">
        <f t="shared" si="23"/>
        <v>151.0994144</v>
      </c>
      <c r="AJ16" s="86">
        <f t="shared" si="24"/>
        <v>3695.768329</v>
      </c>
      <c r="AK16" s="87">
        <f t="shared" si="25"/>
        <v>22567.77682</v>
      </c>
      <c r="AL16" s="87">
        <f t="shared" si="26"/>
        <v>22615.50062</v>
      </c>
      <c r="AM16" s="87">
        <f t="shared" si="27"/>
        <v>22615.50062</v>
      </c>
      <c r="AN16" s="87">
        <f t="shared" si="28"/>
        <v>22567.77682</v>
      </c>
      <c r="AO16" s="87">
        <f t="shared" si="29"/>
        <v>47.72379844</v>
      </c>
      <c r="AP16" s="88">
        <f t="shared" ref="AP16:AR16" si="49">AE16-AH16</f>
        <v>-0.2346439006</v>
      </c>
      <c r="AQ16" s="88">
        <f t="shared" si="49"/>
        <v>39.73015442</v>
      </c>
      <c r="AR16" s="88">
        <f t="shared" si="49"/>
        <v>-1596.453339</v>
      </c>
      <c r="AS16" s="7">
        <f t="shared" si="31"/>
        <v>65.59020755</v>
      </c>
      <c r="AT16" s="7">
        <f t="shared" si="32"/>
        <v>103.7308544</v>
      </c>
      <c r="AU16" s="7">
        <f t="shared" si="33"/>
        <v>72</v>
      </c>
      <c r="AV16" s="85">
        <f t="shared" si="34"/>
        <v>65.59020755</v>
      </c>
      <c r="AW16" s="89">
        <f t="shared" si="35"/>
        <v>6.409792455</v>
      </c>
      <c r="AX16" s="89">
        <f t="shared" si="36"/>
        <v>1</v>
      </c>
      <c r="AY16" s="89">
        <f t="shared" si="37"/>
        <v>0</v>
      </c>
    </row>
    <row r="17">
      <c r="A17" s="29">
        <v>1328.0</v>
      </c>
      <c r="B17" s="30">
        <v>1757.0</v>
      </c>
      <c r="C17" s="31" t="s">
        <v>0</v>
      </c>
      <c r="D17" s="14">
        <v>13.0</v>
      </c>
      <c r="E17" s="15">
        <v>9.0</v>
      </c>
      <c r="F17" s="16">
        <v>7.0</v>
      </c>
      <c r="G17" s="17">
        <v>27.0</v>
      </c>
      <c r="H17" s="18">
        <v>83.0</v>
      </c>
      <c r="I17" s="19">
        <v>13.0</v>
      </c>
      <c r="J17" s="20">
        <v>15.0</v>
      </c>
      <c r="K17" s="21">
        <v>36.0</v>
      </c>
      <c r="L17" s="22">
        <v>11.0</v>
      </c>
      <c r="M17" s="63">
        <f t="shared" si="3"/>
        <v>83</v>
      </c>
      <c r="N17" s="63">
        <f t="shared" si="4"/>
        <v>33</v>
      </c>
      <c r="O17" s="63">
        <f t="shared" si="5"/>
        <v>40</v>
      </c>
      <c r="P17" s="63">
        <f t="shared" si="6"/>
        <v>58</v>
      </c>
      <c r="Q17" s="79">
        <f t="shared" si="7"/>
        <v>0.5747663551</v>
      </c>
      <c r="R17" s="79">
        <f t="shared" si="8"/>
        <v>0.5479452055</v>
      </c>
      <c r="S17" s="79">
        <f t="shared" si="9"/>
        <v>0.5886524823</v>
      </c>
      <c r="T17" s="79">
        <f t="shared" si="10"/>
        <v>0.5889293226</v>
      </c>
      <c r="U17" s="79">
        <f t="shared" si="11"/>
        <v>0.0002768403581</v>
      </c>
      <c r="V17" s="89"/>
      <c r="W17" s="89"/>
      <c r="X17" s="85">
        <f t="shared" si="12"/>
        <v>0.5479452055</v>
      </c>
      <c r="Y17" s="85">
        <f t="shared" si="13"/>
        <v>-0.297263123</v>
      </c>
      <c r="Z17" s="85">
        <f t="shared" si="14"/>
        <v>131</v>
      </c>
      <c r="AA17" s="7">
        <f t="shared" si="15"/>
        <v>1.297263123</v>
      </c>
      <c r="AB17" s="7">
        <f t="shared" si="16"/>
        <v>17.24126113</v>
      </c>
      <c r="AC17" s="13">
        <f t="shared" si="17"/>
        <v>0.8859156052</v>
      </c>
      <c r="AD17" s="13">
        <f t="shared" si="18"/>
        <v>0.8861924456</v>
      </c>
      <c r="AE17" s="10">
        <f t="shared" si="19"/>
        <v>1.297263123</v>
      </c>
      <c r="AF17" s="10">
        <f t="shared" si="20"/>
        <v>187.1827302</v>
      </c>
      <c r="AG17" s="10">
        <f t="shared" si="21"/>
        <v>2258.605208</v>
      </c>
      <c r="AH17" s="86">
        <f t="shared" si="22"/>
        <v>1.541830759</v>
      </c>
      <c r="AI17" s="86">
        <f t="shared" si="23"/>
        <v>151.0994144</v>
      </c>
      <c r="AJ17" s="86">
        <f t="shared" si="24"/>
        <v>3577.047361</v>
      </c>
      <c r="AK17" s="87">
        <f t="shared" si="25"/>
        <v>26739.97085</v>
      </c>
      <c r="AL17" s="87">
        <f t="shared" si="26"/>
        <v>26731.61747</v>
      </c>
      <c r="AM17" s="87">
        <f t="shared" si="27"/>
        <v>26731.61747</v>
      </c>
      <c r="AN17" s="87">
        <f t="shared" si="28"/>
        <v>26739.97085</v>
      </c>
      <c r="AO17" s="87">
        <f t="shared" si="29"/>
        <v>-8.353380966</v>
      </c>
      <c r="AP17" s="88">
        <f t="shared" ref="AP17:AR17" si="50">AE17-AH17</f>
        <v>-0.244567636</v>
      </c>
      <c r="AQ17" s="88">
        <f t="shared" si="50"/>
        <v>36.08331586</v>
      </c>
      <c r="AR17" s="88">
        <f t="shared" si="50"/>
        <v>-1318.442153</v>
      </c>
      <c r="AS17" s="7">
        <f t="shared" si="31"/>
        <v>66.62506303</v>
      </c>
      <c r="AT17" s="7">
        <f t="shared" si="32"/>
        <v>80.91414716</v>
      </c>
      <c r="AU17" s="7">
        <f t="shared" si="33"/>
        <v>83</v>
      </c>
      <c r="AV17" s="85">
        <f t="shared" si="34"/>
        <v>80.91414716</v>
      </c>
      <c r="AW17" s="89">
        <f t="shared" si="35"/>
        <v>2.085852843</v>
      </c>
      <c r="AX17" s="89">
        <f t="shared" si="36"/>
        <v>0</v>
      </c>
      <c r="AY17" s="89">
        <f t="shared" si="37"/>
        <v>1</v>
      </c>
    </row>
    <row r="18">
      <c r="A18" s="29">
        <v>1331.0</v>
      </c>
      <c r="B18" s="30">
        <v>1777.0</v>
      </c>
      <c r="C18" s="31" t="s">
        <v>0</v>
      </c>
      <c r="D18" s="14">
        <v>3.0</v>
      </c>
      <c r="E18" s="15">
        <v>4.0</v>
      </c>
      <c r="F18" s="16">
        <v>13.0</v>
      </c>
      <c r="G18" s="17">
        <v>24.0</v>
      </c>
      <c r="H18" s="18">
        <v>83.0</v>
      </c>
      <c r="I18" s="19">
        <v>20.0</v>
      </c>
      <c r="J18" s="20">
        <v>10.0</v>
      </c>
      <c r="K18" s="21">
        <v>26.0</v>
      </c>
      <c r="L18" s="22">
        <v>16.0</v>
      </c>
      <c r="M18" s="63">
        <f t="shared" si="3"/>
        <v>83</v>
      </c>
      <c r="N18" s="63">
        <f t="shared" si="4"/>
        <v>23</v>
      </c>
      <c r="O18" s="63">
        <f t="shared" si="5"/>
        <v>44</v>
      </c>
      <c r="P18" s="63">
        <f t="shared" si="6"/>
        <v>49</v>
      </c>
      <c r="Q18" s="79">
        <f t="shared" si="7"/>
        <v>0.6381909548</v>
      </c>
      <c r="R18" s="79">
        <f t="shared" si="8"/>
        <v>0.6567164179</v>
      </c>
      <c r="S18" s="79">
        <f t="shared" si="9"/>
        <v>0.6287878788</v>
      </c>
      <c r="T18" s="79">
        <f t="shared" si="10"/>
        <v>0.6277987267</v>
      </c>
      <c r="U18" s="79">
        <f t="shared" si="11"/>
        <v>0.0009891520885</v>
      </c>
      <c r="V18" s="89"/>
      <c r="W18" s="89"/>
      <c r="X18" s="85">
        <f t="shared" si="12"/>
        <v>0.6567164179</v>
      </c>
      <c r="Y18" s="85">
        <f t="shared" si="13"/>
        <v>-0.3561837175</v>
      </c>
      <c r="Z18" s="85">
        <f t="shared" si="14"/>
        <v>116</v>
      </c>
      <c r="AA18" s="7">
        <f t="shared" si="15"/>
        <v>1.356183717</v>
      </c>
      <c r="AB18" s="7">
        <f t="shared" si="16"/>
        <v>17.45300216</v>
      </c>
      <c r="AC18" s="13">
        <f t="shared" si="17"/>
        <v>0.9849715963</v>
      </c>
      <c r="AD18" s="13">
        <f t="shared" si="18"/>
        <v>0.9839824442</v>
      </c>
      <c r="AE18" s="10">
        <f t="shared" si="19"/>
        <v>1.356183717</v>
      </c>
      <c r="AF18" s="10">
        <f t="shared" si="20"/>
        <v>174.7703134</v>
      </c>
      <c r="AG18" s="10">
        <f t="shared" si="21"/>
        <v>2024.54825</v>
      </c>
      <c r="AH18" s="86">
        <f t="shared" si="22"/>
        <v>1.541830759</v>
      </c>
      <c r="AI18" s="86">
        <f t="shared" si="23"/>
        <v>143.3902606</v>
      </c>
      <c r="AJ18" s="86">
        <f t="shared" si="24"/>
        <v>3324.187116</v>
      </c>
      <c r="AK18" s="87">
        <f t="shared" si="25"/>
        <v>25847.25084</v>
      </c>
      <c r="AL18" s="87">
        <f t="shared" si="26"/>
        <v>25873.23389</v>
      </c>
      <c r="AM18" s="87">
        <f t="shared" si="27"/>
        <v>25873.23389</v>
      </c>
      <c r="AN18" s="87">
        <f t="shared" si="28"/>
        <v>25847.25084</v>
      </c>
      <c r="AO18" s="87">
        <f t="shared" si="29"/>
        <v>25.98304706</v>
      </c>
      <c r="AP18" s="88">
        <f t="shared" ref="AP18:AR18" si="51">AE18-AH18</f>
        <v>-0.1856470415</v>
      </c>
      <c r="AQ18" s="88">
        <f t="shared" si="51"/>
        <v>31.3800528</v>
      </c>
      <c r="AR18" s="88">
        <f t="shared" si="51"/>
        <v>-1299.638866</v>
      </c>
      <c r="AS18" s="7">
        <f t="shared" si="31"/>
        <v>72.58825958</v>
      </c>
      <c r="AT18" s="7">
        <f t="shared" si="32"/>
        <v>96.44245883</v>
      </c>
      <c r="AU18" s="7">
        <f t="shared" si="33"/>
        <v>83</v>
      </c>
      <c r="AV18" s="85">
        <f t="shared" si="34"/>
        <v>72.58825958</v>
      </c>
      <c r="AW18" s="89">
        <f t="shared" si="35"/>
        <v>10.41174042</v>
      </c>
      <c r="AX18" s="89">
        <f t="shared" si="36"/>
        <v>1</v>
      </c>
      <c r="AY18" s="89">
        <f t="shared" si="37"/>
        <v>0</v>
      </c>
    </row>
    <row r="19">
      <c r="A19" s="29">
        <v>1333.0</v>
      </c>
      <c r="B19" s="30">
        <v>1478.0</v>
      </c>
      <c r="C19" s="31" t="s">
        <v>0</v>
      </c>
      <c r="D19" s="14">
        <v>19.0</v>
      </c>
      <c r="E19" s="15">
        <v>8.0</v>
      </c>
      <c r="F19" s="16">
        <v>27.0</v>
      </c>
      <c r="G19" s="17">
        <v>27.0</v>
      </c>
      <c r="H19" s="18">
        <v>93.0</v>
      </c>
      <c r="I19" s="19">
        <v>17.0</v>
      </c>
      <c r="J19" s="20">
        <v>18.0</v>
      </c>
      <c r="K19" s="21">
        <v>30.0</v>
      </c>
      <c r="L19" s="22">
        <v>16.0</v>
      </c>
      <c r="M19" s="63">
        <f t="shared" si="3"/>
        <v>93</v>
      </c>
      <c r="N19" s="63">
        <f t="shared" si="4"/>
        <v>43</v>
      </c>
      <c r="O19" s="63">
        <f t="shared" si="5"/>
        <v>44</v>
      </c>
      <c r="P19" s="63">
        <f t="shared" si="6"/>
        <v>75</v>
      </c>
      <c r="Q19" s="79">
        <f t="shared" si="7"/>
        <v>0.537254902</v>
      </c>
      <c r="R19" s="79">
        <f t="shared" si="8"/>
        <v>0.5057471264</v>
      </c>
      <c r="S19" s="79">
        <f t="shared" si="9"/>
        <v>0.5535714286</v>
      </c>
      <c r="T19" s="79">
        <f t="shared" si="10"/>
        <v>0.5539514105</v>
      </c>
      <c r="U19" s="79">
        <f t="shared" si="11"/>
        <v>0.0003799819371</v>
      </c>
      <c r="V19" s="89"/>
      <c r="W19" s="89"/>
      <c r="X19" s="85">
        <f t="shared" si="12"/>
        <v>0.5057471264</v>
      </c>
      <c r="Y19" s="85">
        <f t="shared" si="13"/>
        <v>-0.2744047228</v>
      </c>
      <c r="Z19" s="85">
        <f t="shared" si="14"/>
        <v>162</v>
      </c>
      <c r="AA19" s="7">
        <f t="shared" si="15"/>
        <v>1.274404723</v>
      </c>
      <c r="AB19" s="7">
        <f t="shared" si="16"/>
        <v>20.58035421</v>
      </c>
      <c r="AC19" s="13">
        <f t="shared" si="17"/>
        <v>0.8279761513</v>
      </c>
      <c r="AD19" s="13">
        <f t="shared" si="18"/>
        <v>0.8283561333</v>
      </c>
      <c r="AE19" s="10">
        <f t="shared" si="19"/>
        <v>1.274404723</v>
      </c>
      <c r="AF19" s="10">
        <f t="shared" si="20"/>
        <v>227.0339193</v>
      </c>
      <c r="AG19" s="10">
        <f t="shared" si="21"/>
        <v>3334.017382</v>
      </c>
      <c r="AH19" s="86">
        <f t="shared" si="22"/>
        <v>1.541830759</v>
      </c>
      <c r="AI19" s="86">
        <f t="shared" si="23"/>
        <v>183.4778603</v>
      </c>
      <c r="AJ19" s="86">
        <f t="shared" si="24"/>
        <v>5088.041505</v>
      </c>
      <c r="AK19" s="87">
        <f t="shared" si="25"/>
        <v>35486.77675</v>
      </c>
      <c r="AL19" s="87">
        <f t="shared" si="26"/>
        <v>35470.49832</v>
      </c>
      <c r="AM19" s="87">
        <f t="shared" si="27"/>
        <v>35470.49832</v>
      </c>
      <c r="AN19" s="87">
        <f t="shared" si="28"/>
        <v>35486.77675</v>
      </c>
      <c r="AO19" s="87">
        <f t="shared" si="29"/>
        <v>-16.27842619</v>
      </c>
      <c r="AP19" s="88">
        <f t="shared" ref="AP19:AR19" si="52">AE19-AH19</f>
        <v>-0.2674260362</v>
      </c>
      <c r="AQ19" s="88">
        <f t="shared" si="52"/>
        <v>43.55605897</v>
      </c>
      <c r="AR19" s="88">
        <f t="shared" si="52"/>
        <v>-1754.024123</v>
      </c>
      <c r="AS19" s="7">
        <f t="shared" si="31"/>
        <v>72.89978651</v>
      </c>
      <c r="AT19" s="7">
        <f t="shared" si="32"/>
        <v>89.97163612</v>
      </c>
      <c r="AU19" s="7">
        <f t="shared" si="33"/>
        <v>93</v>
      </c>
      <c r="AV19" s="85">
        <f t="shared" si="34"/>
        <v>89.97163612</v>
      </c>
      <c r="AW19" s="89">
        <f t="shared" si="35"/>
        <v>3.028363876</v>
      </c>
      <c r="AX19" s="89">
        <f t="shared" si="36"/>
        <v>0</v>
      </c>
      <c r="AY19" s="89">
        <f t="shared" si="37"/>
        <v>1</v>
      </c>
    </row>
    <row r="20">
      <c r="A20" s="29">
        <v>1334.0</v>
      </c>
      <c r="B20" s="30">
        <v>1815.0</v>
      </c>
      <c r="C20" s="31" t="s">
        <v>0</v>
      </c>
      <c r="D20" s="14">
        <v>11.0</v>
      </c>
      <c r="E20" s="15">
        <v>8.0</v>
      </c>
      <c r="F20" s="16">
        <v>16.0</v>
      </c>
      <c r="G20" s="17">
        <v>31.0</v>
      </c>
      <c r="H20" s="18">
        <v>105.0</v>
      </c>
      <c r="I20" s="19">
        <v>23.0</v>
      </c>
      <c r="J20" s="20">
        <v>21.0</v>
      </c>
      <c r="K20" s="21">
        <v>27.0</v>
      </c>
      <c r="L20" s="22">
        <v>14.0</v>
      </c>
      <c r="M20" s="63">
        <f t="shared" si="3"/>
        <v>105</v>
      </c>
      <c r="N20" s="63">
        <f t="shared" si="4"/>
        <v>33</v>
      </c>
      <c r="O20" s="63">
        <f t="shared" si="5"/>
        <v>54</v>
      </c>
      <c r="P20" s="63">
        <f t="shared" si="6"/>
        <v>64</v>
      </c>
      <c r="Q20" s="79">
        <f t="shared" si="7"/>
        <v>0.62109375</v>
      </c>
      <c r="R20" s="79">
        <f t="shared" si="8"/>
        <v>0.6206896552</v>
      </c>
      <c r="S20" s="79">
        <f t="shared" si="9"/>
        <v>0.6213017751</v>
      </c>
      <c r="T20" s="79">
        <f t="shared" si="10"/>
        <v>0.6209531724</v>
      </c>
      <c r="U20" s="79">
        <f t="shared" si="11"/>
        <v>0.000348602738</v>
      </c>
      <c r="V20" s="89"/>
      <c r="W20" s="89"/>
      <c r="X20" s="85">
        <f t="shared" si="12"/>
        <v>0.6206896552</v>
      </c>
      <c r="Y20" s="85">
        <f t="shared" si="13"/>
        <v>-0.3366682756</v>
      </c>
      <c r="Z20" s="85">
        <f t="shared" si="14"/>
        <v>151</v>
      </c>
      <c r="AA20" s="7">
        <f t="shared" si="15"/>
        <v>1.336668276</v>
      </c>
      <c r="AB20" s="7">
        <f t="shared" si="16"/>
        <v>21.54676964</v>
      </c>
      <c r="AC20" s="13">
        <f t="shared" si="17"/>
        <v>0.9579700507</v>
      </c>
      <c r="AD20" s="13">
        <f t="shared" si="18"/>
        <v>0.957621448</v>
      </c>
      <c r="AE20" s="10">
        <f t="shared" si="19"/>
        <v>1.336668276</v>
      </c>
      <c r="AF20" s="10">
        <f t="shared" si="20"/>
        <v>223.3836792</v>
      </c>
      <c r="AG20" s="10">
        <f t="shared" si="21"/>
        <v>3253.562215</v>
      </c>
      <c r="AH20" s="86">
        <f t="shared" si="22"/>
        <v>1.541830759</v>
      </c>
      <c r="AI20" s="86">
        <f t="shared" si="23"/>
        <v>181.9360296</v>
      </c>
      <c r="AJ20" s="86">
        <f t="shared" si="24"/>
        <v>5328.567103</v>
      </c>
      <c r="AK20" s="87">
        <f t="shared" si="25"/>
        <v>41430.53433</v>
      </c>
      <c r="AL20" s="87">
        <f t="shared" si="26"/>
        <v>41445.61627</v>
      </c>
      <c r="AM20" s="87">
        <f t="shared" si="27"/>
        <v>41445.61627</v>
      </c>
      <c r="AN20" s="87">
        <f t="shared" si="28"/>
        <v>41430.53433</v>
      </c>
      <c r="AO20" s="87">
        <f t="shared" si="29"/>
        <v>15.08194886</v>
      </c>
      <c r="AP20" s="88">
        <f t="shared" ref="AP20:AR20" si="53">AE20-AH20</f>
        <v>-0.2051624834</v>
      </c>
      <c r="AQ20" s="88">
        <f t="shared" si="53"/>
        <v>41.44764968</v>
      </c>
      <c r="AR20" s="88">
        <f t="shared" si="53"/>
        <v>-2075.004888</v>
      </c>
      <c r="AS20" s="7">
        <f t="shared" si="31"/>
        <v>91.55564538</v>
      </c>
      <c r="AT20" s="7">
        <f t="shared" si="32"/>
        <v>110.4678873</v>
      </c>
      <c r="AU20" s="7">
        <f t="shared" si="33"/>
        <v>105</v>
      </c>
      <c r="AV20" s="85">
        <f t="shared" si="34"/>
        <v>110.4678873</v>
      </c>
      <c r="AW20" s="89">
        <f t="shared" si="35"/>
        <v>-5.467887331</v>
      </c>
      <c r="AX20" s="89">
        <f t="shared" si="36"/>
        <v>0</v>
      </c>
      <c r="AY20" s="89">
        <f t="shared" si="37"/>
        <v>1</v>
      </c>
    </row>
    <row r="21">
      <c r="A21" s="29">
        <v>1335.0</v>
      </c>
      <c r="B21" s="30">
        <v>1591.0</v>
      </c>
      <c r="C21" s="31" t="s">
        <v>0</v>
      </c>
      <c r="D21" s="14">
        <v>17.0</v>
      </c>
      <c r="E21" s="15">
        <v>13.0</v>
      </c>
      <c r="F21" s="16">
        <v>23.0</v>
      </c>
      <c r="G21" s="17">
        <v>22.0</v>
      </c>
      <c r="H21" s="18">
        <v>104.0</v>
      </c>
      <c r="I21" s="19">
        <v>18.0</v>
      </c>
      <c r="J21" s="20">
        <v>20.0</v>
      </c>
      <c r="K21" s="21">
        <v>39.0</v>
      </c>
      <c r="L21" s="22">
        <v>20.0</v>
      </c>
      <c r="M21" s="63">
        <f t="shared" si="3"/>
        <v>104</v>
      </c>
      <c r="N21" s="63">
        <f t="shared" si="4"/>
        <v>50</v>
      </c>
      <c r="O21" s="63">
        <f t="shared" si="5"/>
        <v>40</v>
      </c>
      <c r="P21" s="63">
        <f t="shared" si="6"/>
        <v>82</v>
      </c>
      <c r="Q21" s="79">
        <f t="shared" si="7"/>
        <v>0.5217391304</v>
      </c>
      <c r="R21" s="79">
        <f t="shared" si="8"/>
        <v>0.4444444444</v>
      </c>
      <c r="S21" s="79">
        <f t="shared" si="9"/>
        <v>0.5591397849</v>
      </c>
      <c r="T21" s="79">
        <f t="shared" si="10"/>
        <v>0.5632359449</v>
      </c>
      <c r="U21" s="79">
        <f t="shared" si="11"/>
        <v>0.004096159936</v>
      </c>
      <c r="V21" s="89"/>
      <c r="W21" s="89"/>
      <c r="X21" s="85">
        <f t="shared" si="12"/>
        <v>0.4444444444</v>
      </c>
      <c r="Y21" s="85">
        <f t="shared" si="13"/>
        <v>-0.2411974946</v>
      </c>
      <c r="Z21" s="85">
        <f t="shared" si="14"/>
        <v>172</v>
      </c>
      <c r="AA21" s="7">
        <f t="shared" si="15"/>
        <v>1.241197495</v>
      </c>
      <c r="AB21" s="7">
        <f t="shared" si="16"/>
        <v>19.77819456</v>
      </c>
      <c r="AC21" s="13">
        <f t="shared" si="17"/>
        <v>0.8003372795</v>
      </c>
      <c r="AD21" s="13">
        <f t="shared" si="18"/>
        <v>0.8044334395</v>
      </c>
      <c r="AE21" s="10">
        <f t="shared" si="19"/>
        <v>1.241197495</v>
      </c>
      <c r="AF21" s="10">
        <f t="shared" si="20"/>
        <v>233.2641636</v>
      </c>
      <c r="AG21" s="10">
        <f t="shared" si="21"/>
        <v>3401.849464</v>
      </c>
      <c r="AH21" s="86">
        <f t="shared" si="22"/>
        <v>1.541830759</v>
      </c>
      <c r="AI21" s="86">
        <f t="shared" si="23"/>
        <v>188.1033526</v>
      </c>
      <c r="AJ21" s="86">
        <f t="shared" si="24"/>
        <v>5057.20489</v>
      </c>
      <c r="AK21" s="87">
        <f t="shared" si="25"/>
        <v>41296.39505</v>
      </c>
      <c r="AL21" s="87">
        <f t="shared" si="26"/>
        <v>41086.11458</v>
      </c>
      <c r="AM21" s="87">
        <f t="shared" si="27"/>
        <v>41086.11458</v>
      </c>
      <c r="AN21" s="87">
        <f t="shared" si="28"/>
        <v>41296.39505</v>
      </c>
      <c r="AO21" s="87">
        <f t="shared" si="29"/>
        <v>-210.2804665</v>
      </c>
      <c r="AP21" s="88">
        <f t="shared" ref="AP21:AR21" si="54">AE21-AH21</f>
        <v>-0.3006332644</v>
      </c>
      <c r="AQ21" s="88">
        <f t="shared" si="54"/>
        <v>45.16081103</v>
      </c>
      <c r="AR21" s="88">
        <f t="shared" si="54"/>
        <v>-1655.355426</v>
      </c>
      <c r="AS21" s="7">
        <f t="shared" si="31"/>
        <v>63.4817354</v>
      </c>
      <c r="AT21" s="7">
        <f t="shared" si="32"/>
        <v>86.737207</v>
      </c>
      <c r="AU21" s="7">
        <f t="shared" si="33"/>
        <v>104</v>
      </c>
      <c r="AV21" s="85">
        <f t="shared" si="34"/>
        <v>86.737207</v>
      </c>
      <c r="AW21" s="89">
        <f t="shared" si="35"/>
        <v>17.262793</v>
      </c>
      <c r="AX21" s="89">
        <f t="shared" si="36"/>
        <v>0</v>
      </c>
      <c r="AY21" s="89">
        <f t="shared" si="37"/>
        <v>1</v>
      </c>
    </row>
    <row r="22">
      <c r="A22" s="29">
        <v>1343.0</v>
      </c>
      <c r="B22" s="30">
        <v>1018.0</v>
      </c>
      <c r="C22" s="31" t="s">
        <v>0</v>
      </c>
      <c r="D22" s="14">
        <v>13.0</v>
      </c>
      <c r="E22" s="15">
        <v>1.0</v>
      </c>
      <c r="F22" s="16">
        <v>12.0</v>
      </c>
      <c r="G22" s="17">
        <v>17.0</v>
      </c>
      <c r="H22" s="18">
        <v>57.0</v>
      </c>
      <c r="I22" s="19">
        <v>6.0</v>
      </c>
      <c r="J22" s="20">
        <v>13.0</v>
      </c>
      <c r="K22" s="21">
        <v>20.0</v>
      </c>
      <c r="L22" s="22">
        <v>12.0</v>
      </c>
      <c r="M22" s="63">
        <f t="shared" si="3"/>
        <v>57</v>
      </c>
      <c r="N22" s="63">
        <f t="shared" si="4"/>
        <v>26</v>
      </c>
      <c r="O22" s="63">
        <f t="shared" si="5"/>
        <v>23</v>
      </c>
      <c r="P22" s="63">
        <f t="shared" si="6"/>
        <v>45</v>
      </c>
      <c r="Q22" s="79">
        <f t="shared" si="7"/>
        <v>0.5298013245</v>
      </c>
      <c r="R22" s="79">
        <f t="shared" si="8"/>
        <v>0.4693877551</v>
      </c>
      <c r="S22" s="79">
        <f t="shared" si="9"/>
        <v>0.5588235294</v>
      </c>
      <c r="T22" s="79">
        <f t="shared" si="10"/>
        <v>0.5621548692</v>
      </c>
      <c r="U22" s="79">
        <f t="shared" si="11"/>
        <v>0.003331339751</v>
      </c>
      <c r="V22" s="89"/>
      <c r="W22" s="89"/>
      <c r="X22" s="85">
        <f t="shared" si="12"/>
        <v>0.4693877551</v>
      </c>
      <c r="Y22" s="85">
        <f t="shared" si="13"/>
        <v>-0.2547091091</v>
      </c>
      <c r="Z22" s="85">
        <f t="shared" si="14"/>
        <v>94</v>
      </c>
      <c r="AA22" s="7">
        <f t="shared" si="15"/>
        <v>1.254709109</v>
      </c>
      <c r="AB22" s="7">
        <f t="shared" si="16"/>
        <v>11.46190991</v>
      </c>
      <c r="AC22" s="13">
        <f t="shared" si="17"/>
        <v>0.8135326385</v>
      </c>
      <c r="AD22" s="13">
        <f t="shared" si="18"/>
        <v>0.8168639783</v>
      </c>
      <c r="AE22" s="10">
        <f t="shared" si="19"/>
        <v>1.254709109</v>
      </c>
      <c r="AF22" s="10">
        <f t="shared" si="20"/>
        <v>129.4045662</v>
      </c>
      <c r="AG22" s="10">
        <f t="shared" si="21"/>
        <v>1077.419532</v>
      </c>
      <c r="AH22" s="86">
        <f t="shared" si="22"/>
        <v>1.541830759</v>
      </c>
      <c r="AI22" s="86">
        <f t="shared" si="23"/>
        <v>104.8444916</v>
      </c>
      <c r="AJ22" s="86">
        <f t="shared" si="24"/>
        <v>1595.794836</v>
      </c>
      <c r="AK22" s="87">
        <f t="shared" si="25"/>
        <v>12581.33899</v>
      </c>
      <c r="AL22" s="87">
        <f t="shared" si="26"/>
        <v>12530.0297</v>
      </c>
      <c r="AM22" s="87">
        <f t="shared" si="27"/>
        <v>12530.0297</v>
      </c>
      <c r="AN22" s="87">
        <f t="shared" si="28"/>
        <v>12581.33899</v>
      </c>
      <c r="AO22" s="87">
        <f t="shared" si="29"/>
        <v>-51.30929484</v>
      </c>
      <c r="AP22" s="88">
        <f t="shared" ref="AP22:AR22" si="55">AE22-AH22</f>
        <v>-0.2871216499</v>
      </c>
      <c r="AQ22" s="88">
        <f t="shared" si="55"/>
        <v>24.56007456</v>
      </c>
      <c r="AR22" s="88">
        <f t="shared" si="55"/>
        <v>-518.375304</v>
      </c>
      <c r="AS22" s="7">
        <f t="shared" si="31"/>
        <v>37.89031362</v>
      </c>
      <c r="AT22" s="7">
        <f t="shared" si="32"/>
        <v>47.64860191</v>
      </c>
      <c r="AU22" s="7">
        <f t="shared" si="33"/>
        <v>57</v>
      </c>
      <c r="AV22" s="85">
        <f t="shared" si="34"/>
        <v>47.64860191</v>
      </c>
      <c r="AW22" s="89">
        <f t="shared" si="35"/>
        <v>9.35139809</v>
      </c>
      <c r="AX22" s="89">
        <f t="shared" si="36"/>
        <v>0</v>
      </c>
      <c r="AY22" s="89">
        <f t="shared" si="37"/>
        <v>1</v>
      </c>
    </row>
    <row r="23">
      <c r="A23" s="29">
        <v>1344.0</v>
      </c>
      <c r="B23" s="30">
        <v>1496.0</v>
      </c>
      <c r="C23" s="31" t="s">
        <v>0</v>
      </c>
      <c r="D23" s="14">
        <v>12.0</v>
      </c>
      <c r="E23" s="15">
        <v>1.0</v>
      </c>
      <c r="F23" s="16">
        <v>10.0</v>
      </c>
      <c r="G23" s="17">
        <v>37.0</v>
      </c>
      <c r="H23" s="18">
        <v>72.0</v>
      </c>
      <c r="I23" s="19">
        <v>12.0</v>
      </c>
      <c r="J23" s="20">
        <v>10.0</v>
      </c>
      <c r="K23" s="21">
        <v>21.0</v>
      </c>
      <c r="L23" s="22">
        <v>18.0</v>
      </c>
      <c r="M23" s="63">
        <f t="shared" si="3"/>
        <v>72</v>
      </c>
      <c r="N23" s="63">
        <f t="shared" si="4"/>
        <v>31</v>
      </c>
      <c r="O23" s="63">
        <f t="shared" si="5"/>
        <v>49</v>
      </c>
      <c r="P23" s="63">
        <f t="shared" si="6"/>
        <v>41</v>
      </c>
      <c r="Q23" s="79">
        <f t="shared" si="7"/>
        <v>0.6269430052</v>
      </c>
      <c r="R23" s="79">
        <f t="shared" si="8"/>
        <v>0.6125</v>
      </c>
      <c r="S23" s="79">
        <f t="shared" si="9"/>
        <v>0.6371681416</v>
      </c>
      <c r="T23" s="79">
        <f t="shared" si="10"/>
        <v>0.6344080121</v>
      </c>
      <c r="U23" s="79">
        <f t="shared" si="11"/>
        <v>0.00276012949</v>
      </c>
      <c r="V23" s="89"/>
      <c r="W23" s="89"/>
      <c r="X23" s="85">
        <f t="shared" si="12"/>
        <v>0.6125</v>
      </c>
      <c r="Y23" s="85">
        <f t="shared" si="13"/>
        <v>-0.3322319974</v>
      </c>
      <c r="Z23" s="85">
        <f t="shared" si="14"/>
        <v>121</v>
      </c>
      <c r="AA23" s="7">
        <f t="shared" si="15"/>
        <v>1.332231997</v>
      </c>
      <c r="AB23" s="7">
        <f t="shared" si="16"/>
        <v>13.62151189</v>
      </c>
      <c r="AC23" s="13">
        <f t="shared" si="17"/>
        <v>0.969400139</v>
      </c>
      <c r="AD23" s="13">
        <f t="shared" si="18"/>
        <v>0.9666400095</v>
      </c>
      <c r="AE23" s="10">
        <f t="shared" si="19"/>
        <v>1.332231997</v>
      </c>
      <c r="AF23" s="10">
        <f t="shared" si="20"/>
        <v>174.8215836</v>
      </c>
      <c r="AG23" s="10">
        <f t="shared" si="21"/>
        <v>1648.202939</v>
      </c>
      <c r="AH23" s="86">
        <f t="shared" si="22"/>
        <v>1.541830759</v>
      </c>
      <c r="AI23" s="86">
        <f t="shared" si="23"/>
        <v>138.7647683</v>
      </c>
      <c r="AJ23" s="86">
        <f t="shared" si="24"/>
        <v>3097.537995</v>
      </c>
      <c r="AK23" s="87">
        <f t="shared" si="25"/>
        <v>21081.45197</v>
      </c>
      <c r="AL23" s="87">
        <f t="shared" si="26"/>
        <v>21141.64763</v>
      </c>
      <c r="AM23" s="87">
        <f t="shared" si="27"/>
        <v>21141.64763</v>
      </c>
      <c r="AN23" s="87">
        <f t="shared" si="28"/>
        <v>21081.45197</v>
      </c>
      <c r="AO23" s="87">
        <f t="shared" si="29"/>
        <v>60.19566404</v>
      </c>
      <c r="AP23" s="88">
        <f t="shared" ref="AP23:AR23" si="56">AE23-AH23</f>
        <v>-0.2095987616</v>
      </c>
      <c r="AQ23" s="88">
        <f t="shared" si="56"/>
        <v>36.05681527</v>
      </c>
      <c r="AR23" s="88">
        <f t="shared" si="56"/>
        <v>-1449.335056</v>
      </c>
      <c r="AS23" s="7">
        <f t="shared" si="31"/>
        <v>64.02335455</v>
      </c>
      <c r="AT23" s="7">
        <f t="shared" si="32"/>
        <v>108.0044523</v>
      </c>
      <c r="AU23" s="7">
        <f t="shared" si="33"/>
        <v>72</v>
      </c>
      <c r="AV23" s="85">
        <f t="shared" si="34"/>
        <v>64.02335455</v>
      </c>
      <c r="AW23" s="89">
        <f t="shared" si="35"/>
        <v>7.976645448</v>
      </c>
      <c r="AX23" s="89">
        <f t="shared" si="36"/>
        <v>1</v>
      </c>
      <c r="AY23" s="89">
        <f t="shared" si="37"/>
        <v>0</v>
      </c>
    </row>
    <row r="24">
      <c r="A24" s="29">
        <v>1346.0</v>
      </c>
      <c r="B24" s="30">
        <v>2581.0</v>
      </c>
      <c r="C24" s="31" t="s">
        <v>0</v>
      </c>
      <c r="D24" s="14">
        <v>39.0</v>
      </c>
      <c r="E24" s="15">
        <v>33.0</v>
      </c>
      <c r="F24" s="16">
        <v>34.0</v>
      </c>
      <c r="G24" s="17">
        <v>47.0</v>
      </c>
      <c r="H24" s="18">
        <v>175.0</v>
      </c>
      <c r="I24" s="19">
        <v>30.0</v>
      </c>
      <c r="J24" s="20">
        <v>71.0</v>
      </c>
      <c r="K24" s="21">
        <v>72.0</v>
      </c>
      <c r="L24" s="22">
        <v>45.0</v>
      </c>
      <c r="M24" s="63">
        <f t="shared" si="3"/>
        <v>175</v>
      </c>
      <c r="N24" s="63">
        <f t="shared" si="4"/>
        <v>117</v>
      </c>
      <c r="O24" s="63">
        <f t="shared" si="5"/>
        <v>77</v>
      </c>
      <c r="P24" s="63">
        <f t="shared" si="6"/>
        <v>177</v>
      </c>
      <c r="Q24" s="79">
        <f t="shared" si="7"/>
        <v>0.4615384615</v>
      </c>
      <c r="R24" s="79">
        <f t="shared" si="8"/>
        <v>0.3969072165</v>
      </c>
      <c r="S24" s="79">
        <f t="shared" si="9"/>
        <v>0.4971590909</v>
      </c>
      <c r="T24" s="79">
        <f t="shared" si="10"/>
        <v>0.4961672812</v>
      </c>
      <c r="U24" s="79">
        <f t="shared" si="11"/>
        <v>0.0009918097304</v>
      </c>
      <c r="V24" s="89"/>
      <c r="W24" s="89"/>
      <c r="X24" s="85">
        <f t="shared" si="12"/>
        <v>0.3969072165</v>
      </c>
      <c r="Y24" s="85">
        <f t="shared" si="13"/>
        <v>-0.2154469153</v>
      </c>
      <c r="Z24" s="85">
        <f t="shared" si="14"/>
        <v>371</v>
      </c>
      <c r="AA24" s="7">
        <f t="shared" si="15"/>
        <v>1.215446915</v>
      </c>
      <c r="AB24" s="7">
        <f t="shared" si="16"/>
        <v>38.13410401</v>
      </c>
      <c r="AC24" s="13">
        <f t="shared" si="17"/>
        <v>0.7126060062</v>
      </c>
      <c r="AD24" s="13">
        <f t="shared" si="18"/>
        <v>0.7116141965</v>
      </c>
      <c r="AE24" s="10">
        <f t="shared" si="19"/>
        <v>1.215446915</v>
      </c>
      <c r="AF24" s="10">
        <f t="shared" si="20"/>
        <v>489.0649096</v>
      </c>
      <c r="AG24" s="10">
        <f t="shared" si="21"/>
        <v>14147.75259</v>
      </c>
      <c r="AH24" s="86">
        <f t="shared" si="22"/>
        <v>1.541830759</v>
      </c>
      <c r="AI24" s="86">
        <f t="shared" si="23"/>
        <v>391.6250128</v>
      </c>
      <c r="AJ24" s="86">
        <f t="shared" si="24"/>
        <v>21013.61141</v>
      </c>
      <c r="AK24" s="87">
        <f t="shared" si="25"/>
        <v>136766.5556</v>
      </c>
      <c r="AL24" s="87">
        <f t="shared" si="26"/>
        <v>136957.1735</v>
      </c>
      <c r="AM24" s="87">
        <f t="shared" si="27"/>
        <v>136957.1735</v>
      </c>
      <c r="AN24" s="87">
        <f t="shared" si="28"/>
        <v>136766.5556</v>
      </c>
      <c r="AO24" s="87">
        <f t="shared" si="29"/>
        <v>190.6178957</v>
      </c>
      <c r="AP24" s="88">
        <f t="shared" ref="AP24:AR24" si="57">AE24-AH24</f>
        <v>-0.3263838437</v>
      </c>
      <c r="AQ24" s="88">
        <f t="shared" si="57"/>
        <v>97.43989679</v>
      </c>
      <c r="AR24" s="88">
        <f t="shared" si="57"/>
        <v>-6865.858829</v>
      </c>
      <c r="AS24" s="7">
        <f t="shared" si="31"/>
        <v>113.9737345</v>
      </c>
      <c r="AT24" s="7">
        <f t="shared" si="32"/>
        <v>184.5701385</v>
      </c>
      <c r="AU24" s="7">
        <f t="shared" si="33"/>
        <v>175</v>
      </c>
      <c r="AV24" s="85">
        <f t="shared" si="34"/>
        <v>184.5701385</v>
      </c>
      <c r="AW24" s="89">
        <f t="shared" si="35"/>
        <v>-9.570138522</v>
      </c>
      <c r="AX24" s="89">
        <f t="shared" si="36"/>
        <v>0</v>
      </c>
      <c r="AY24" s="89">
        <f t="shared" si="37"/>
        <v>1</v>
      </c>
    </row>
    <row r="25">
      <c r="A25" s="29">
        <v>1348.0</v>
      </c>
      <c r="B25" s="30">
        <v>1808.0</v>
      </c>
      <c r="C25" s="31" t="s">
        <v>0</v>
      </c>
      <c r="D25" s="14">
        <v>12.0</v>
      </c>
      <c r="E25" s="15">
        <v>8.0</v>
      </c>
      <c r="F25" s="16">
        <v>9.0</v>
      </c>
      <c r="G25" s="17">
        <v>11.0</v>
      </c>
      <c r="H25" s="18">
        <v>72.0</v>
      </c>
      <c r="I25" s="19">
        <v>26.0</v>
      </c>
      <c r="J25" s="20">
        <v>21.0</v>
      </c>
      <c r="K25" s="21">
        <v>18.0</v>
      </c>
      <c r="L25" s="22">
        <v>15.0</v>
      </c>
      <c r="M25" s="63">
        <f t="shared" si="3"/>
        <v>72</v>
      </c>
      <c r="N25" s="63">
        <f t="shared" si="4"/>
        <v>35</v>
      </c>
      <c r="O25" s="63">
        <f t="shared" si="5"/>
        <v>37</v>
      </c>
      <c r="P25" s="63">
        <f t="shared" si="6"/>
        <v>48</v>
      </c>
      <c r="Q25" s="79">
        <f t="shared" si="7"/>
        <v>0.5677083333</v>
      </c>
      <c r="R25" s="79">
        <f t="shared" si="8"/>
        <v>0.5138888889</v>
      </c>
      <c r="S25" s="79">
        <f t="shared" si="9"/>
        <v>0.6</v>
      </c>
      <c r="T25" s="79">
        <f t="shared" si="10"/>
        <v>0.5964951127</v>
      </c>
      <c r="U25" s="79">
        <f t="shared" si="11"/>
        <v>0.003504887274</v>
      </c>
      <c r="V25" s="89"/>
      <c r="W25" s="89"/>
      <c r="X25" s="85">
        <f t="shared" si="12"/>
        <v>0.5138888889</v>
      </c>
      <c r="Y25" s="85">
        <f t="shared" si="13"/>
        <v>-0.2788150577</v>
      </c>
      <c r="Z25" s="85">
        <f t="shared" si="14"/>
        <v>120</v>
      </c>
      <c r="AA25" s="7">
        <f t="shared" si="15"/>
        <v>1.278815058</v>
      </c>
      <c r="AB25" s="7">
        <f t="shared" si="16"/>
        <v>13.38312277</v>
      </c>
      <c r="AC25" s="13">
        <f t="shared" si="17"/>
        <v>0.8788150577</v>
      </c>
      <c r="AD25" s="13">
        <f t="shared" si="18"/>
        <v>0.8753101705</v>
      </c>
      <c r="AE25" s="10">
        <f t="shared" si="19"/>
        <v>1.278815058</v>
      </c>
      <c r="AF25" s="10">
        <f t="shared" si="20"/>
        <v>166.8409297</v>
      </c>
      <c r="AG25" s="10">
        <f t="shared" si="21"/>
        <v>1605.974733</v>
      </c>
      <c r="AH25" s="86">
        <f t="shared" si="22"/>
        <v>1.541830759</v>
      </c>
      <c r="AI25" s="86">
        <f t="shared" si="23"/>
        <v>131.0556145</v>
      </c>
      <c r="AJ25" s="86">
        <f t="shared" si="24"/>
        <v>2738.291428</v>
      </c>
      <c r="AK25" s="87">
        <f t="shared" si="25"/>
        <v>20167.14633</v>
      </c>
      <c r="AL25" s="87">
        <f t="shared" si="26"/>
        <v>20247.89893</v>
      </c>
      <c r="AM25" s="87">
        <f t="shared" si="27"/>
        <v>20247.89893</v>
      </c>
      <c r="AN25" s="87">
        <f t="shared" si="28"/>
        <v>20167.14633</v>
      </c>
      <c r="AO25" s="87">
        <f t="shared" si="29"/>
        <v>80.7526028</v>
      </c>
      <c r="AP25" s="88">
        <f t="shared" ref="AP25:AR25" si="58">AE25-AH25</f>
        <v>-0.2630157013</v>
      </c>
      <c r="AQ25" s="88">
        <f t="shared" si="58"/>
        <v>35.78531519</v>
      </c>
      <c r="AR25" s="88">
        <f t="shared" si="58"/>
        <v>-1132.316695</v>
      </c>
      <c r="AS25" s="7">
        <f t="shared" si="31"/>
        <v>50.06233943</v>
      </c>
      <c r="AT25" s="7">
        <f t="shared" si="32"/>
        <v>85.99537506</v>
      </c>
      <c r="AU25" s="7">
        <f t="shared" si="33"/>
        <v>72</v>
      </c>
      <c r="AV25" s="85">
        <f t="shared" si="34"/>
        <v>85.99537506</v>
      </c>
      <c r="AW25" s="89">
        <f t="shared" si="35"/>
        <v>-13.99537506</v>
      </c>
      <c r="AX25" s="89">
        <f t="shared" si="36"/>
        <v>0</v>
      </c>
      <c r="AY25" s="89">
        <f t="shared" si="37"/>
        <v>1</v>
      </c>
    </row>
    <row r="26">
      <c r="A26" s="29">
        <v>1349.0</v>
      </c>
      <c r="B26" s="30">
        <v>1790.0</v>
      </c>
      <c r="C26" s="31" t="s">
        <v>0</v>
      </c>
      <c r="D26" s="14">
        <v>11.0</v>
      </c>
      <c r="E26" s="15">
        <v>8.0</v>
      </c>
      <c r="F26" s="16">
        <v>12.0</v>
      </c>
      <c r="G26" s="17">
        <v>17.0</v>
      </c>
      <c r="H26" s="18">
        <v>69.0</v>
      </c>
      <c r="I26" s="19">
        <v>11.0</v>
      </c>
      <c r="J26" s="20">
        <v>8.0</v>
      </c>
      <c r="K26" s="21">
        <v>16.0</v>
      </c>
      <c r="L26" s="22">
        <v>13.0</v>
      </c>
      <c r="M26" s="63">
        <f t="shared" si="3"/>
        <v>69</v>
      </c>
      <c r="N26" s="63">
        <f t="shared" si="4"/>
        <v>32</v>
      </c>
      <c r="O26" s="63">
        <f t="shared" si="5"/>
        <v>28</v>
      </c>
      <c r="P26" s="63">
        <f t="shared" si="6"/>
        <v>36</v>
      </c>
      <c r="Q26" s="79">
        <f t="shared" si="7"/>
        <v>0.5878787879</v>
      </c>
      <c r="R26" s="79">
        <f t="shared" si="8"/>
        <v>0.4666666667</v>
      </c>
      <c r="S26" s="79">
        <f t="shared" si="9"/>
        <v>0.6571428571</v>
      </c>
      <c r="T26" s="79">
        <f t="shared" si="10"/>
        <v>0.6531744829</v>
      </c>
      <c r="U26" s="79">
        <f t="shared" si="11"/>
        <v>0.003968374232</v>
      </c>
      <c r="V26" s="89"/>
      <c r="W26" s="89"/>
      <c r="X26" s="85">
        <f t="shared" si="12"/>
        <v>0.4666666667</v>
      </c>
      <c r="Y26" s="85">
        <f t="shared" si="13"/>
        <v>-0.2532351148</v>
      </c>
      <c r="Z26" s="85">
        <f t="shared" si="14"/>
        <v>96</v>
      </c>
      <c r="AA26" s="7">
        <f t="shared" si="15"/>
        <v>1.253235115</v>
      </c>
      <c r="AB26" s="7">
        <f t="shared" si="16"/>
        <v>9.116464133</v>
      </c>
      <c r="AC26" s="13">
        <f t="shared" si="17"/>
        <v>0.9103779719</v>
      </c>
      <c r="AD26" s="13">
        <f t="shared" si="18"/>
        <v>0.9064095977</v>
      </c>
      <c r="AE26" s="10">
        <f t="shared" si="19"/>
        <v>1.253235115</v>
      </c>
      <c r="AF26" s="10">
        <f t="shared" si="20"/>
        <v>129.4270352</v>
      </c>
      <c r="AG26" s="10">
        <f t="shared" si="21"/>
        <v>875.1805568</v>
      </c>
      <c r="AH26" s="86">
        <f t="shared" si="22"/>
        <v>1.541830759</v>
      </c>
      <c r="AI26" s="86">
        <f t="shared" si="23"/>
        <v>98.67716858</v>
      </c>
      <c r="AJ26" s="86">
        <f t="shared" si="24"/>
        <v>1554.165405</v>
      </c>
      <c r="AK26" s="87">
        <f t="shared" si="25"/>
        <v>15703.54628</v>
      </c>
      <c r="AL26" s="87">
        <f t="shared" si="26"/>
        <v>15772.29836</v>
      </c>
      <c r="AM26" s="87">
        <f t="shared" si="27"/>
        <v>15772.29836</v>
      </c>
      <c r="AN26" s="87">
        <f t="shared" si="28"/>
        <v>15703.54628</v>
      </c>
      <c r="AO26" s="87">
        <f t="shared" si="29"/>
        <v>68.75208357</v>
      </c>
      <c r="AP26" s="88">
        <f t="shared" ref="AP26:AR26" si="59">AE26-AH26</f>
        <v>-0.2885956442</v>
      </c>
      <c r="AQ26" s="88">
        <f t="shared" si="59"/>
        <v>30.74986658</v>
      </c>
      <c r="AR26" s="88">
        <f t="shared" si="59"/>
        <v>-678.9848483</v>
      </c>
      <c r="AS26" s="7">
        <f t="shared" si="31"/>
        <v>31.24081433</v>
      </c>
      <c r="AT26" s="7">
        <f t="shared" si="32"/>
        <v>75.30918806</v>
      </c>
      <c r="AU26" s="7">
        <f t="shared" si="33"/>
        <v>69</v>
      </c>
      <c r="AV26" s="85">
        <f t="shared" si="34"/>
        <v>75.30918806</v>
      </c>
      <c r="AW26" s="89">
        <f t="shared" si="35"/>
        <v>-6.30918806</v>
      </c>
      <c r="AX26" s="89">
        <f t="shared" si="36"/>
        <v>0</v>
      </c>
      <c r="AY26" s="89">
        <f t="shared" si="37"/>
        <v>1</v>
      </c>
    </row>
    <row r="27">
      <c r="A27" s="29">
        <v>1351.0</v>
      </c>
      <c r="B27" s="30">
        <v>3110.0</v>
      </c>
      <c r="C27" s="31" t="s">
        <v>0</v>
      </c>
      <c r="D27" s="14">
        <v>22.0</v>
      </c>
      <c r="E27" s="15">
        <v>16.0</v>
      </c>
      <c r="F27" s="16">
        <v>18.0</v>
      </c>
      <c r="G27" s="17">
        <v>35.0</v>
      </c>
      <c r="H27" s="18">
        <v>147.0</v>
      </c>
      <c r="I27" s="19">
        <v>21.0</v>
      </c>
      <c r="J27" s="20">
        <v>24.0</v>
      </c>
      <c r="K27" s="21">
        <v>37.0</v>
      </c>
      <c r="L27" s="22">
        <v>27.0</v>
      </c>
      <c r="M27" s="63">
        <f t="shared" si="3"/>
        <v>147</v>
      </c>
      <c r="N27" s="63">
        <f t="shared" si="4"/>
        <v>65</v>
      </c>
      <c r="O27" s="63">
        <f t="shared" si="5"/>
        <v>56</v>
      </c>
      <c r="P27" s="63">
        <f t="shared" si="6"/>
        <v>79</v>
      </c>
      <c r="Q27" s="79">
        <f t="shared" si="7"/>
        <v>0.5850144092</v>
      </c>
      <c r="R27" s="79">
        <f t="shared" si="8"/>
        <v>0.4628099174</v>
      </c>
      <c r="S27" s="79">
        <f t="shared" si="9"/>
        <v>0.6504424779</v>
      </c>
      <c r="T27" s="79">
        <f t="shared" si="10"/>
        <v>0.6508472695</v>
      </c>
      <c r="U27" s="79">
        <f t="shared" si="11"/>
        <v>0.0004047916711</v>
      </c>
      <c r="V27" s="89"/>
      <c r="W27" s="89"/>
      <c r="X27" s="85">
        <f t="shared" si="12"/>
        <v>0.4628099174</v>
      </c>
      <c r="Y27" s="85">
        <f t="shared" si="13"/>
        <v>-0.251145941</v>
      </c>
      <c r="Z27" s="85">
        <f t="shared" si="14"/>
        <v>200</v>
      </c>
      <c r="AA27" s="7">
        <f t="shared" si="15"/>
        <v>1.251145941</v>
      </c>
      <c r="AB27" s="7">
        <f t="shared" si="16"/>
        <v>19.84052934</v>
      </c>
      <c r="AC27" s="13">
        <f t="shared" si="17"/>
        <v>0.9015884189</v>
      </c>
      <c r="AD27" s="13">
        <f t="shared" si="18"/>
        <v>0.9019932106</v>
      </c>
      <c r="AE27" s="10">
        <f t="shared" si="19"/>
        <v>1.251145941</v>
      </c>
      <c r="AF27" s="10">
        <f t="shared" si="20"/>
        <v>270.0697176</v>
      </c>
      <c r="AG27" s="10">
        <f t="shared" si="21"/>
        <v>3968.105869</v>
      </c>
      <c r="AH27" s="86">
        <f t="shared" si="22"/>
        <v>1.541830759</v>
      </c>
      <c r="AI27" s="86">
        <f t="shared" si="23"/>
        <v>208.1471525</v>
      </c>
      <c r="AJ27" s="86">
        <f t="shared" si="24"/>
        <v>6821.059278</v>
      </c>
      <c r="AK27" s="87">
        <f t="shared" si="25"/>
        <v>70736.11156</v>
      </c>
      <c r="AL27" s="87">
        <f t="shared" si="26"/>
        <v>70704.36699</v>
      </c>
      <c r="AM27" s="87">
        <f t="shared" si="27"/>
        <v>70704.36699</v>
      </c>
      <c r="AN27" s="87">
        <f t="shared" si="28"/>
        <v>70736.11156</v>
      </c>
      <c r="AO27" s="87">
        <f t="shared" si="29"/>
        <v>-31.74457243</v>
      </c>
      <c r="AP27" s="88">
        <f t="shared" ref="AP27:AR27" si="60">AE27-AH27</f>
        <v>-0.290684818</v>
      </c>
      <c r="AQ27" s="88">
        <f t="shared" si="60"/>
        <v>61.92256509</v>
      </c>
      <c r="AR27" s="88">
        <f t="shared" si="60"/>
        <v>-2852.953409</v>
      </c>
      <c r="AS27" s="7">
        <f t="shared" si="31"/>
        <v>67.39489378</v>
      </c>
      <c r="AT27" s="7">
        <f t="shared" si="32"/>
        <v>145.6281513</v>
      </c>
      <c r="AU27" s="7">
        <f t="shared" si="33"/>
        <v>147</v>
      </c>
      <c r="AV27" s="85">
        <f t="shared" si="34"/>
        <v>145.6281513</v>
      </c>
      <c r="AW27" s="89">
        <f t="shared" si="35"/>
        <v>1.371848668</v>
      </c>
      <c r="AX27" s="89">
        <f t="shared" si="36"/>
        <v>0</v>
      </c>
      <c r="AY27" s="89">
        <f t="shared" si="37"/>
        <v>1</v>
      </c>
    </row>
    <row r="28">
      <c r="A28" s="29">
        <v>1352.0</v>
      </c>
      <c r="B28" s="30">
        <v>1460.0</v>
      </c>
      <c r="C28" s="31" t="s">
        <v>0</v>
      </c>
      <c r="D28" s="14">
        <v>3.0</v>
      </c>
      <c r="E28" s="15">
        <v>7.0</v>
      </c>
      <c r="F28" s="16">
        <v>10.0</v>
      </c>
      <c r="G28" s="17">
        <v>9.0</v>
      </c>
      <c r="H28" s="18">
        <v>69.0</v>
      </c>
      <c r="I28" s="19">
        <v>17.0</v>
      </c>
      <c r="J28" s="20">
        <v>18.0</v>
      </c>
      <c r="K28" s="21">
        <v>23.0</v>
      </c>
      <c r="L28" s="22">
        <v>18.0</v>
      </c>
      <c r="M28" s="63">
        <f t="shared" si="3"/>
        <v>69</v>
      </c>
      <c r="N28" s="63">
        <f t="shared" si="4"/>
        <v>28</v>
      </c>
      <c r="O28" s="63">
        <f t="shared" si="5"/>
        <v>26</v>
      </c>
      <c r="P28" s="63">
        <f t="shared" si="6"/>
        <v>51</v>
      </c>
      <c r="Q28" s="79">
        <f t="shared" si="7"/>
        <v>0.5459770115</v>
      </c>
      <c r="R28" s="79">
        <f t="shared" si="8"/>
        <v>0.4814814815</v>
      </c>
      <c r="S28" s="79">
        <f t="shared" si="9"/>
        <v>0.575</v>
      </c>
      <c r="T28" s="79">
        <f t="shared" si="10"/>
        <v>0.5805439551</v>
      </c>
      <c r="U28" s="79">
        <f t="shared" si="11"/>
        <v>0.005543955085</v>
      </c>
      <c r="V28" s="89"/>
      <c r="W28" s="89"/>
      <c r="X28" s="85">
        <f t="shared" si="12"/>
        <v>0.4814814815</v>
      </c>
      <c r="Y28" s="85">
        <f t="shared" si="13"/>
        <v>-0.2612601949</v>
      </c>
      <c r="Z28" s="85">
        <f t="shared" si="14"/>
        <v>105</v>
      </c>
      <c r="AA28" s="7">
        <f t="shared" si="15"/>
        <v>1.261260195</v>
      </c>
      <c r="AB28" s="7">
        <f t="shared" si="16"/>
        <v>13.32426994</v>
      </c>
      <c r="AC28" s="13">
        <f t="shared" si="17"/>
        <v>0.8362601949</v>
      </c>
      <c r="AD28" s="13">
        <f t="shared" si="18"/>
        <v>0.84180415</v>
      </c>
      <c r="AE28" s="10">
        <f t="shared" si="19"/>
        <v>1.261260195</v>
      </c>
      <c r="AF28" s="10">
        <f t="shared" si="20"/>
        <v>145.7565904</v>
      </c>
      <c r="AG28" s="10">
        <f t="shared" si="21"/>
        <v>1399.048344</v>
      </c>
      <c r="AH28" s="86">
        <f t="shared" si="22"/>
        <v>1.541830759</v>
      </c>
      <c r="AI28" s="86">
        <f t="shared" si="23"/>
        <v>118.7209684</v>
      </c>
      <c r="AJ28" s="86">
        <f t="shared" si="24"/>
        <v>2044.467586</v>
      </c>
      <c r="AK28" s="87">
        <f t="shared" si="25"/>
        <v>17576.87065</v>
      </c>
      <c r="AL28" s="87">
        <f t="shared" si="26"/>
        <v>17461.11287</v>
      </c>
      <c r="AM28" s="87">
        <f t="shared" si="27"/>
        <v>17461.11287</v>
      </c>
      <c r="AN28" s="87">
        <f t="shared" si="28"/>
        <v>17576.87065</v>
      </c>
      <c r="AO28" s="87">
        <f t="shared" si="29"/>
        <v>-115.7577822</v>
      </c>
      <c r="AP28" s="88">
        <f t="shared" ref="AP28:AR28" si="61">AE28-AH28</f>
        <v>-0.2805705641</v>
      </c>
      <c r="AQ28" s="88">
        <f t="shared" si="61"/>
        <v>27.03562197</v>
      </c>
      <c r="AR28" s="88">
        <f t="shared" si="61"/>
        <v>-645.4192425</v>
      </c>
      <c r="AS28" s="7">
        <f t="shared" si="31"/>
        <v>43.60761144</v>
      </c>
      <c r="AT28" s="7">
        <f t="shared" si="32"/>
        <v>52.75182691</v>
      </c>
      <c r="AU28" s="7">
        <f t="shared" si="33"/>
        <v>69</v>
      </c>
      <c r="AV28" s="85">
        <f t="shared" si="34"/>
        <v>52.75182691</v>
      </c>
      <c r="AW28" s="89">
        <f t="shared" si="35"/>
        <v>16.24817309</v>
      </c>
      <c r="AX28" s="89">
        <f t="shared" si="36"/>
        <v>0</v>
      </c>
      <c r="AY28" s="89">
        <f t="shared" si="37"/>
        <v>1</v>
      </c>
    </row>
    <row r="29">
      <c r="A29" s="29">
        <v>1353.0</v>
      </c>
      <c r="B29" s="30">
        <v>2590.0</v>
      </c>
      <c r="C29" s="31" t="s">
        <v>0</v>
      </c>
      <c r="D29" s="14">
        <v>11.0</v>
      </c>
      <c r="E29" s="15">
        <v>10.0</v>
      </c>
      <c r="F29" s="16">
        <v>12.0</v>
      </c>
      <c r="G29" s="17">
        <v>27.0</v>
      </c>
      <c r="H29" s="18">
        <v>96.0</v>
      </c>
      <c r="I29" s="19">
        <v>30.0</v>
      </c>
      <c r="J29" s="20">
        <v>10.0</v>
      </c>
      <c r="K29" s="21">
        <v>24.0</v>
      </c>
      <c r="L29" s="22">
        <v>7.0</v>
      </c>
      <c r="M29" s="63">
        <f t="shared" si="3"/>
        <v>96</v>
      </c>
      <c r="N29" s="63">
        <f t="shared" si="4"/>
        <v>28</v>
      </c>
      <c r="O29" s="63">
        <f t="shared" si="5"/>
        <v>57</v>
      </c>
      <c r="P29" s="63">
        <f t="shared" si="6"/>
        <v>46</v>
      </c>
      <c r="Q29" s="79">
        <f t="shared" si="7"/>
        <v>0.6740088106</v>
      </c>
      <c r="R29" s="79">
        <f t="shared" si="8"/>
        <v>0.6705882353</v>
      </c>
      <c r="S29" s="79">
        <f t="shared" si="9"/>
        <v>0.676056338</v>
      </c>
      <c r="T29" s="79">
        <f t="shared" si="10"/>
        <v>0.6755095334</v>
      </c>
      <c r="U29" s="79">
        <f t="shared" si="11"/>
        <v>0.000546804654</v>
      </c>
      <c r="V29" s="89"/>
      <c r="W29" s="89"/>
      <c r="X29" s="85">
        <f t="shared" si="12"/>
        <v>0.6705882353</v>
      </c>
      <c r="Y29" s="85">
        <f t="shared" si="13"/>
        <v>-0.3636979826</v>
      </c>
      <c r="Z29" s="85">
        <f t="shared" si="14"/>
        <v>131</v>
      </c>
      <c r="AA29" s="7">
        <f t="shared" si="15"/>
        <v>1.363697983</v>
      </c>
      <c r="AB29" s="7">
        <f t="shared" si="16"/>
        <v>16.7301072</v>
      </c>
      <c r="AC29" s="13">
        <f t="shared" si="17"/>
        <v>1.039754321</v>
      </c>
      <c r="AD29" s="13">
        <f t="shared" si="18"/>
        <v>1.039207516</v>
      </c>
      <c r="AE29" s="10">
        <f t="shared" si="19"/>
        <v>1.363697983</v>
      </c>
      <c r="AF29" s="10">
        <f t="shared" si="20"/>
        <v>195.3745429</v>
      </c>
      <c r="AG29" s="10">
        <f t="shared" si="21"/>
        <v>2191.644043</v>
      </c>
      <c r="AH29" s="86">
        <f t="shared" si="22"/>
        <v>1.541830759</v>
      </c>
      <c r="AI29" s="86">
        <f t="shared" si="23"/>
        <v>158.8085682</v>
      </c>
      <c r="AJ29" s="86">
        <f t="shared" si="24"/>
        <v>4042.68025</v>
      </c>
      <c r="AK29" s="87">
        <f t="shared" si="25"/>
        <v>33497.81507</v>
      </c>
      <c r="AL29" s="87">
        <f t="shared" si="26"/>
        <v>33515.44077</v>
      </c>
      <c r="AM29" s="87">
        <f t="shared" si="27"/>
        <v>33515.44077</v>
      </c>
      <c r="AN29" s="87">
        <f t="shared" si="28"/>
        <v>33497.81507</v>
      </c>
      <c r="AO29" s="87">
        <f t="shared" si="29"/>
        <v>17.62570122</v>
      </c>
      <c r="AP29" s="88">
        <f t="shared" ref="AP29:AR29" si="62">AE29-AH29</f>
        <v>-0.1781327764</v>
      </c>
      <c r="AQ29" s="88">
        <f t="shared" si="62"/>
        <v>36.56597474</v>
      </c>
      <c r="AR29" s="88">
        <f t="shared" si="62"/>
        <v>-1851.036207</v>
      </c>
      <c r="AS29" s="7">
        <f t="shared" si="31"/>
        <v>90.67880902</v>
      </c>
      <c r="AT29" s="7">
        <f t="shared" si="32"/>
        <v>114.5948946</v>
      </c>
      <c r="AU29" s="7">
        <f t="shared" si="33"/>
        <v>96</v>
      </c>
      <c r="AV29" s="85">
        <f t="shared" si="34"/>
        <v>90.67880902</v>
      </c>
      <c r="AW29" s="89">
        <f t="shared" si="35"/>
        <v>5.321190981</v>
      </c>
      <c r="AX29" s="89">
        <f t="shared" si="36"/>
        <v>1</v>
      </c>
      <c r="AY29" s="89">
        <f t="shared" si="37"/>
        <v>0</v>
      </c>
    </row>
    <row r="30">
      <c r="A30" s="29">
        <v>1356.0</v>
      </c>
      <c r="B30" s="30">
        <v>2114.0</v>
      </c>
      <c r="C30" s="31" t="s">
        <v>0</v>
      </c>
      <c r="D30" s="14">
        <v>6.0</v>
      </c>
      <c r="E30" s="15">
        <v>8.0</v>
      </c>
      <c r="F30" s="16">
        <v>8.0</v>
      </c>
      <c r="G30" s="17">
        <v>27.0</v>
      </c>
      <c r="H30" s="18">
        <v>116.0</v>
      </c>
      <c r="I30" s="19">
        <v>14.0</v>
      </c>
      <c r="J30" s="20">
        <v>14.0</v>
      </c>
      <c r="K30" s="21">
        <v>24.0</v>
      </c>
      <c r="L30" s="22">
        <v>26.0</v>
      </c>
      <c r="M30" s="63">
        <f t="shared" si="3"/>
        <v>116</v>
      </c>
      <c r="N30" s="63">
        <f t="shared" si="4"/>
        <v>40</v>
      </c>
      <c r="O30" s="63">
        <f t="shared" si="5"/>
        <v>41</v>
      </c>
      <c r="P30" s="63">
        <f t="shared" si="6"/>
        <v>46</v>
      </c>
      <c r="Q30" s="79">
        <f t="shared" si="7"/>
        <v>0.646090535</v>
      </c>
      <c r="R30" s="79">
        <f t="shared" si="8"/>
        <v>0.5061728395</v>
      </c>
      <c r="S30" s="79">
        <f t="shared" si="9"/>
        <v>0.7160493827</v>
      </c>
      <c r="T30" s="79">
        <f t="shared" si="10"/>
        <v>0.7215269314</v>
      </c>
      <c r="U30" s="79">
        <f t="shared" si="11"/>
        <v>0.005477548705</v>
      </c>
      <c r="V30" s="89"/>
      <c r="W30" s="89"/>
      <c r="X30" s="85">
        <f t="shared" si="12"/>
        <v>0.5061728395</v>
      </c>
      <c r="Y30" s="85">
        <f t="shared" si="13"/>
        <v>-0.2746353285</v>
      </c>
      <c r="Z30" s="85">
        <f t="shared" si="14"/>
        <v>127</v>
      </c>
      <c r="AA30" s="7">
        <f t="shared" si="15"/>
        <v>1.274635329</v>
      </c>
      <c r="AB30" s="7">
        <f t="shared" si="16"/>
        <v>12.63322511</v>
      </c>
      <c r="AC30" s="13">
        <f t="shared" si="17"/>
        <v>0.9906847112</v>
      </c>
      <c r="AD30" s="13">
        <f t="shared" si="18"/>
        <v>0.9961622599</v>
      </c>
      <c r="AE30" s="10">
        <f t="shared" si="19"/>
        <v>1.274635329</v>
      </c>
      <c r="AF30" s="10">
        <f t="shared" si="20"/>
        <v>174.5119118</v>
      </c>
      <c r="AG30" s="10">
        <f t="shared" si="21"/>
        <v>1604.419589</v>
      </c>
      <c r="AH30" s="86">
        <f t="shared" si="22"/>
        <v>1.541830759</v>
      </c>
      <c r="AI30" s="86">
        <f t="shared" si="23"/>
        <v>134.139276</v>
      </c>
      <c r="AJ30" s="86">
        <f t="shared" si="24"/>
        <v>2907.892811</v>
      </c>
      <c r="AK30" s="87">
        <f t="shared" si="25"/>
        <v>39214.92352</v>
      </c>
      <c r="AL30" s="87">
        <f t="shared" si="26"/>
        <v>38999.29434</v>
      </c>
      <c r="AM30" s="87">
        <f t="shared" si="27"/>
        <v>38999.29434</v>
      </c>
      <c r="AN30" s="87">
        <f t="shared" si="28"/>
        <v>39214.92352</v>
      </c>
      <c r="AO30" s="87">
        <f t="shared" si="29"/>
        <v>-215.6291823</v>
      </c>
      <c r="AP30" s="88">
        <f t="shared" ref="AP30:AR30" si="63">AE30-AH30</f>
        <v>-0.2671954305</v>
      </c>
      <c r="AQ30" s="88">
        <f t="shared" si="63"/>
        <v>40.3726358</v>
      </c>
      <c r="AR30" s="88">
        <f t="shared" si="63"/>
        <v>-1303.473222</v>
      </c>
      <c r="AS30" s="7">
        <f t="shared" si="31"/>
        <v>46.75161226</v>
      </c>
      <c r="AT30" s="7">
        <f t="shared" si="32"/>
        <v>104.3461656</v>
      </c>
      <c r="AU30" s="7">
        <f t="shared" si="33"/>
        <v>116</v>
      </c>
      <c r="AV30" s="85">
        <f t="shared" si="34"/>
        <v>104.3461656</v>
      </c>
      <c r="AW30" s="89">
        <f t="shared" si="35"/>
        <v>11.65383441</v>
      </c>
      <c r="AX30" s="89">
        <f t="shared" si="36"/>
        <v>0</v>
      </c>
      <c r="AY30" s="89">
        <f t="shared" si="37"/>
        <v>1</v>
      </c>
    </row>
    <row r="31">
      <c r="A31" s="29">
        <v>1368.0</v>
      </c>
      <c r="B31" s="30">
        <v>2057.0</v>
      </c>
      <c r="C31" s="31" t="s">
        <v>0</v>
      </c>
      <c r="D31" s="14">
        <v>11.0</v>
      </c>
      <c r="E31" s="15">
        <v>10.0</v>
      </c>
      <c r="F31" s="16">
        <v>18.0</v>
      </c>
      <c r="G31" s="17">
        <v>24.0</v>
      </c>
      <c r="H31" s="18">
        <v>82.0</v>
      </c>
      <c r="I31" s="19">
        <v>7.0</v>
      </c>
      <c r="J31" s="20">
        <v>7.0</v>
      </c>
      <c r="K31" s="21">
        <v>16.0</v>
      </c>
      <c r="L31" s="22">
        <v>16.0</v>
      </c>
      <c r="M31" s="63">
        <f t="shared" si="3"/>
        <v>82</v>
      </c>
      <c r="N31" s="63">
        <f t="shared" si="4"/>
        <v>37</v>
      </c>
      <c r="O31" s="63">
        <f t="shared" si="5"/>
        <v>31</v>
      </c>
      <c r="P31" s="63">
        <f t="shared" si="6"/>
        <v>41</v>
      </c>
      <c r="Q31" s="79">
        <f t="shared" si="7"/>
        <v>0.5916230366</v>
      </c>
      <c r="R31" s="79">
        <f t="shared" si="8"/>
        <v>0.4558823529</v>
      </c>
      <c r="S31" s="79">
        <f t="shared" si="9"/>
        <v>0.6666666667</v>
      </c>
      <c r="T31" s="79">
        <f t="shared" si="10"/>
        <v>0.6647892671</v>
      </c>
      <c r="U31" s="79">
        <f t="shared" si="11"/>
        <v>0.001877399555</v>
      </c>
      <c r="V31" s="89"/>
      <c r="W31" s="89"/>
      <c r="X31" s="85">
        <f t="shared" si="12"/>
        <v>0.4558823529</v>
      </c>
      <c r="Y31" s="85">
        <f t="shared" si="13"/>
        <v>-0.2473933285</v>
      </c>
      <c r="Z31" s="85">
        <f t="shared" si="14"/>
        <v>109</v>
      </c>
      <c r="AA31" s="7">
        <f t="shared" si="15"/>
        <v>1.247393329</v>
      </c>
      <c r="AB31" s="7">
        <f t="shared" si="16"/>
        <v>10.14312647</v>
      </c>
      <c r="AC31" s="13">
        <f t="shared" si="17"/>
        <v>0.9140599952</v>
      </c>
      <c r="AD31" s="13">
        <f t="shared" si="18"/>
        <v>0.9121825956</v>
      </c>
      <c r="AE31" s="10">
        <f t="shared" si="19"/>
        <v>1.247393329</v>
      </c>
      <c r="AF31" s="10">
        <f t="shared" si="20"/>
        <v>146.1089993</v>
      </c>
      <c r="AG31" s="10">
        <f t="shared" si="21"/>
        <v>1105.600785</v>
      </c>
      <c r="AH31" s="86">
        <f t="shared" si="22"/>
        <v>1.541830759</v>
      </c>
      <c r="AI31" s="86">
        <f t="shared" si="23"/>
        <v>111.0118146</v>
      </c>
      <c r="AJ31" s="86">
        <f t="shared" si="24"/>
        <v>1959.666895</v>
      </c>
      <c r="AK31" s="87">
        <f t="shared" si="25"/>
        <v>21429.90572</v>
      </c>
      <c r="AL31" s="87">
        <f t="shared" si="26"/>
        <v>21474.01147</v>
      </c>
      <c r="AM31" s="87">
        <f t="shared" si="27"/>
        <v>21474.01147</v>
      </c>
      <c r="AN31" s="87">
        <f t="shared" si="28"/>
        <v>21429.90572</v>
      </c>
      <c r="AO31" s="87">
        <f t="shared" si="29"/>
        <v>44.10574774</v>
      </c>
      <c r="AP31" s="88">
        <f t="shared" ref="AP31:AR31" si="64">AE31-AH31</f>
        <v>-0.2944374305</v>
      </c>
      <c r="AQ31" s="88">
        <f t="shared" si="64"/>
        <v>35.09718463</v>
      </c>
      <c r="AR31" s="88">
        <f t="shared" si="64"/>
        <v>-854.0661095</v>
      </c>
      <c r="AS31" s="7">
        <f t="shared" si="31"/>
        <v>34.07516632</v>
      </c>
      <c r="AT31" s="7">
        <f t="shared" si="32"/>
        <v>85.12565871</v>
      </c>
      <c r="AU31" s="7">
        <f t="shared" si="33"/>
        <v>82</v>
      </c>
      <c r="AV31" s="85">
        <f t="shared" si="34"/>
        <v>85.12565871</v>
      </c>
      <c r="AW31" s="89">
        <f t="shared" si="35"/>
        <v>-3.12565871</v>
      </c>
      <c r="AX31" s="89">
        <f t="shared" si="36"/>
        <v>0</v>
      </c>
      <c r="AY31" s="89">
        <f t="shared" si="37"/>
        <v>1</v>
      </c>
    </row>
    <row r="32">
      <c r="A32" s="29">
        <v>1389.0</v>
      </c>
      <c r="B32" s="30">
        <v>1233.0</v>
      </c>
      <c r="C32" s="31" t="s">
        <v>0</v>
      </c>
      <c r="D32" s="14">
        <v>13.0</v>
      </c>
      <c r="E32" s="15">
        <v>9.0</v>
      </c>
      <c r="F32" s="16">
        <v>15.0</v>
      </c>
      <c r="G32" s="17">
        <v>23.0</v>
      </c>
      <c r="H32" s="18">
        <v>77.0</v>
      </c>
      <c r="I32" s="19">
        <v>11.0</v>
      </c>
      <c r="J32" s="20">
        <v>20.0</v>
      </c>
      <c r="K32" s="21">
        <v>14.0</v>
      </c>
      <c r="L32" s="22">
        <v>12.0</v>
      </c>
      <c r="M32" s="63">
        <f t="shared" si="3"/>
        <v>77</v>
      </c>
      <c r="N32" s="63">
        <f t="shared" si="4"/>
        <v>34</v>
      </c>
      <c r="O32" s="63">
        <f t="shared" si="5"/>
        <v>34</v>
      </c>
      <c r="P32" s="63">
        <f t="shared" si="6"/>
        <v>49</v>
      </c>
      <c r="Q32" s="79">
        <f t="shared" si="7"/>
        <v>0.5721649485</v>
      </c>
      <c r="R32" s="79">
        <f t="shared" si="8"/>
        <v>0.5</v>
      </c>
      <c r="S32" s="79">
        <f t="shared" si="9"/>
        <v>0.6111111111</v>
      </c>
      <c r="T32" s="79">
        <f t="shared" si="10"/>
        <v>0.6108899716</v>
      </c>
      <c r="U32" s="79">
        <f t="shared" si="11"/>
        <v>0.0002211394816</v>
      </c>
      <c r="V32" s="89"/>
      <c r="W32" s="89"/>
      <c r="X32" s="85">
        <f t="shared" si="12"/>
        <v>0.5</v>
      </c>
      <c r="Y32" s="85">
        <f t="shared" si="13"/>
        <v>-0.2712915451</v>
      </c>
      <c r="Z32" s="85">
        <f t="shared" si="14"/>
        <v>117</v>
      </c>
      <c r="AA32" s="7">
        <f t="shared" si="15"/>
        <v>1.271291545</v>
      </c>
      <c r="AB32" s="7">
        <f t="shared" si="16"/>
        <v>13.29328571</v>
      </c>
      <c r="AC32" s="13">
        <f t="shared" si="17"/>
        <v>0.8824026562</v>
      </c>
      <c r="AD32" s="13">
        <f t="shared" si="18"/>
        <v>0.8821815167</v>
      </c>
      <c r="AE32" s="10">
        <f t="shared" si="19"/>
        <v>1.271291545</v>
      </c>
      <c r="AF32" s="10">
        <f t="shared" si="20"/>
        <v>162.0343965</v>
      </c>
      <c r="AG32" s="10">
        <f t="shared" si="21"/>
        <v>1555.314428</v>
      </c>
      <c r="AH32" s="86">
        <f t="shared" si="22"/>
        <v>1.541830759</v>
      </c>
      <c r="AI32" s="86">
        <f t="shared" si="23"/>
        <v>127.971953</v>
      </c>
      <c r="AJ32" s="86">
        <f t="shared" si="24"/>
        <v>2568.690044</v>
      </c>
      <c r="AK32" s="87">
        <f t="shared" si="25"/>
        <v>21564.045</v>
      </c>
      <c r="AL32" s="87">
        <f t="shared" si="26"/>
        <v>21569.45053</v>
      </c>
      <c r="AM32" s="87">
        <f t="shared" si="27"/>
        <v>21569.45053</v>
      </c>
      <c r="AN32" s="87">
        <f t="shared" si="28"/>
        <v>21564.045</v>
      </c>
      <c r="AO32" s="87">
        <f t="shared" si="29"/>
        <v>5.405533488</v>
      </c>
      <c r="AP32" s="88">
        <f t="shared" ref="AP32:AR32" si="65">AE32-AH32</f>
        <v>-0.2705392139</v>
      </c>
      <c r="AQ32" s="88">
        <f t="shared" si="65"/>
        <v>34.06244349</v>
      </c>
      <c r="AR32" s="88">
        <f t="shared" si="65"/>
        <v>-1013.375616</v>
      </c>
      <c r="AS32" s="7">
        <f t="shared" si="31"/>
        <v>48.21170069</v>
      </c>
      <c r="AT32" s="7">
        <f t="shared" si="32"/>
        <v>77.69405251</v>
      </c>
      <c r="AU32" s="7">
        <f t="shared" si="33"/>
        <v>77</v>
      </c>
      <c r="AV32" s="85">
        <f t="shared" si="34"/>
        <v>77.69405251</v>
      </c>
      <c r="AW32" s="89">
        <f t="shared" si="35"/>
        <v>-0.6940525098</v>
      </c>
      <c r="AX32" s="89">
        <f t="shared" si="36"/>
        <v>0</v>
      </c>
      <c r="AY32" s="89">
        <f t="shared" si="37"/>
        <v>1</v>
      </c>
    </row>
    <row r="33">
      <c r="A33" s="29">
        <v>1396.0</v>
      </c>
      <c r="B33" s="30">
        <v>3159.0</v>
      </c>
      <c r="C33" s="31" t="s">
        <v>0</v>
      </c>
      <c r="D33" s="14">
        <v>17.0</v>
      </c>
      <c r="E33" s="15">
        <v>20.0</v>
      </c>
      <c r="F33" s="16">
        <v>26.0</v>
      </c>
      <c r="G33" s="17">
        <v>40.0</v>
      </c>
      <c r="H33" s="18">
        <v>197.0</v>
      </c>
      <c r="I33" s="19">
        <v>47.0</v>
      </c>
      <c r="J33" s="20">
        <v>31.0</v>
      </c>
      <c r="K33" s="21">
        <v>71.0</v>
      </c>
      <c r="L33" s="22">
        <v>41.0</v>
      </c>
      <c r="M33" s="63">
        <f t="shared" si="3"/>
        <v>197</v>
      </c>
      <c r="N33" s="63">
        <f t="shared" si="4"/>
        <v>78</v>
      </c>
      <c r="O33" s="63">
        <f t="shared" si="5"/>
        <v>87</v>
      </c>
      <c r="P33" s="63">
        <f t="shared" si="6"/>
        <v>128</v>
      </c>
      <c r="Q33" s="79">
        <f t="shared" si="7"/>
        <v>0.5795918367</v>
      </c>
      <c r="R33" s="79">
        <f t="shared" si="8"/>
        <v>0.5272727273</v>
      </c>
      <c r="S33" s="79">
        <f t="shared" si="9"/>
        <v>0.6061538462</v>
      </c>
      <c r="T33" s="79">
        <f t="shared" si="10"/>
        <v>0.6075675334</v>
      </c>
      <c r="U33" s="79">
        <f t="shared" si="11"/>
        <v>0.001413687287</v>
      </c>
      <c r="V33" s="89"/>
      <c r="W33" s="89"/>
      <c r="X33" s="85">
        <f t="shared" si="12"/>
        <v>0.5272727273</v>
      </c>
      <c r="Y33" s="85">
        <f t="shared" si="13"/>
        <v>-0.2860649881</v>
      </c>
      <c r="Z33" s="85">
        <f t="shared" si="14"/>
        <v>293</v>
      </c>
      <c r="AA33" s="7">
        <f t="shared" si="15"/>
        <v>1.286064988</v>
      </c>
      <c r="AB33" s="7">
        <f t="shared" si="16"/>
        <v>36.61631848</v>
      </c>
      <c r="AC33" s="13">
        <f t="shared" si="17"/>
        <v>0.8922188343</v>
      </c>
      <c r="AD33" s="13">
        <f t="shared" si="18"/>
        <v>0.8936325215</v>
      </c>
      <c r="AE33" s="10">
        <f t="shared" si="19"/>
        <v>1.286064988</v>
      </c>
      <c r="AF33" s="10">
        <f t="shared" si="20"/>
        <v>413.43336</v>
      </c>
      <c r="AG33" s="10">
        <f t="shared" si="21"/>
        <v>10728.58131</v>
      </c>
      <c r="AH33" s="86">
        <f t="shared" si="22"/>
        <v>1.541830759</v>
      </c>
      <c r="AI33" s="86">
        <f t="shared" si="23"/>
        <v>331.4936132</v>
      </c>
      <c r="AJ33" s="86">
        <f t="shared" si="24"/>
        <v>17169.82733</v>
      </c>
      <c r="AK33" s="87">
        <f t="shared" si="25"/>
        <v>142310.9791</v>
      </c>
      <c r="AL33" s="87">
        <f t="shared" si="26"/>
        <v>142085.8494</v>
      </c>
      <c r="AM33" s="87">
        <f t="shared" si="27"/>
        <v>142085.8494</v>
      </c>
      <c r="AN33" s="87">
        <f t="shared" si="28"/>
        <v>142310.9791</v>
      </c>
      <c r="AO33" s="87">
        <f t="shared" si="29"/>
        <v>-225.1297005</v>
      </c>
      <c r="AP33" s="88">
        <f t="shared" ref="AP33:AR33" si="66">AE33-AH33</f>
        <v>-0.2557657709</v>
      </c>
      <c r="AQ33" s="88">
        <f t="shared" si="66"/>
        <v>81.93974681</v>
      </c>
      <c r="AR33" s="88">
        <f t="shared" si="66"/>
        <v>-6441.246018</v>
      </c>
      <c r="AS33" s="7">
        <f t="shared" si="31"/>
        <v>138.3879666</v>
      </c>
      <c r="AT33" s="7">
        <f t="shared" si="32"/>
        <v>181.9822945</v>
      </c>
      <c r="AU33" s="7">
        <f t="shared" si="33"/>
        <v>197</v>
      </c>
      <c r="AV33" s="85">
        <f t="shared" si="34"/>
        <v>181.9822945</v>
      </c>
      <c r="AW33" s="89">
        <f t="shared" si="35"/>
        <v>15.01770547</v>
      </c>
      <c r="AX33" s="89">
        <f t="shared" si="36"/>
        <v>0</v>
      </c>
      <c r="AY33" s="89">
        <f t="shared" si="37"/>
        <v>1</v>
      </c>
    </row>
    <row r="34">
      <c r="A34" s="29">
        <v>1510.0</v>
      </c>
      <c r="B34" s="30">
        <v>800.0</v>
      </c>
      <c r="C34" s="31" t="s">
        <v>0</v>
      </c>
      <c r="D34" s="14">
        <v>10.0</v>
      </c>
      <c r="E34" s="15">
        <v>21.0</v>
      </c>
      <c r="F34" s="16">
        <v>14.0</v>
      </c>
      <c r="G34" s="17">
        <v>8.0</v>
      </c>
      <c r="H34" s="18">
        <v>28.0</v>
      </c>
      <c r="I34" s="19">
        <v>4.0</v>
      </c>
      <c r="J34" s="20">
        <v>20.0</v>
      </c>
      <c r="K34" s="21">
        <v>66.0</v>
      </c>
      <c r="L34" s="22">
        <v>12.0</v>
      </c>
      <c r="M34" s="63">
        <f t="shared" si="3"/>
        <v>28</v>
      </c>
      <c r="N34" s="63">
        <f t="shared" si="4"/>
        <v>43</v>
      </c>
      <c r="O34" s="63">
        <f t="shared" si="5"/>
        <v>12</v>
      </c>
      <c r="P34" s="63">
        <f t="shared" si="6"/>
        <v>100</v>
      </c>
      <c r="Q34" s="79">
        <f t="shared" si="7"/>
        <v>0.218579235</v>
      </c>
      <c r="R34" s="79">
        <f t="shared" si="8"/>
        <v>0.2181818182</v>
      </c>
      <c r="S34" s="79">
        <f t="shared" si="9"/>
        <v>0.21875</v>
      </c>
      <c r="T34" s="79">
        <f t="shared" si="10"/>
        <v>0.2183795535</v>
      </c>
      <c r="U34" s="79">
        <f t="shared" si="11"/>
        <v>0.0003704465274</v>
      </c>
      <c r="V34" s="89"/>
      <c r="W34" s="89"/>
      <c r="X34" s="85">
        <f t="shared" si="12"/>
        <v>0.2181818182</v>
      </c>
      <c r="Y34" s="85">
        <f t="shared" si="13"/>
        <v>-0.1186326343</v>
      </c>
      <c r="Z34" s="85">
        <f t="shared" si="14"/>
        <v>155</v>
      </c>
      <c r="AA34" s="7">
        <f t="shared" si="15"/>
        <v>1.118632634</v>
      </c>
      <c r="AB34" s="7">
        <f t="shared" si="16"/>
        <v>11.86326343</v>
      </c>
      <c r="AC34" s="13">
        <f t="shared" si="17"/>
        <v>0.3373826343</v>
      </c>
      <c r="AD34" s="13">
        <f t="shared" si="18"/>
        <v>0.3370121878</v>
      </c>
      <c r="AE34" s="10">
        <f t="shared" si="19"/>
        <v>1.118632634</v>
      </c>
      <c r="AF34" s="10">
        <f t="shared" si="20"/>
        <v>185.2513217</v>
      </c>
      <c r="AG34" s="10">
        <f t="shared" si="21"/>
        <v>1838.805831</v>
      </c>
      <c r="AH34" s="86">
        <f t="shared" si="22"/>
        <v>1.541830759</v>
      </c>
      <c r="AI34" s="86">
        <f t="shared" si="23"/>
        <v>172.685045</v>
      </c>
      <c r="AJ34" s="86">
        <f t="shared" si="24"/>
        <v>1850.196911</v>
      </c>
      <c r="AK34" s="87">
        <f t="shared" si="25"/>
        <v>7894.173486</v>
      </c>
      <c r="AL34" s="87">
        <f t="shared" si="26"/>
        <v>7902.850826</v>
      </c>
      <c r="AM34" s="87">
        <f t="shared" si="27"/>
        <v>7902.850826</v>
      </c>
      <c r="AN34" s="87">
        <f t="shared" si="28"/>
        <v>7894.173486</v>
      </c>
      <c r="AO34" s="87">
        <f t="shared" si="29"/>
        <v>8.677339458</v>
      </c>
      <c r="AP34" s="88">
        <f t="shared" ref="AP34:AR34" si="67">AE34-AH34</f>
        <v>-0.4231981247</v>
      </c>
      <c r="AQ34" s="88">
        <f t="shared" si="67"/>
        <v>12.56627674</v>
      </c>
      <c r="AR34" s="88">
        <f t="shared" si="67"/>
        <v>-11.39107935</v>
      </c>
      <c r="AS34" s="7">
        <f t="shared" si="31"/>
        <v>0.9359835666</v>
      </c>
      <c r="AT34" s="7">
        <f t="shared" si="32"/>
        <v>28.75761856</v>
      </c>
      <c r="AU34" s="7">
        <f t="shared" si="33"/>
        <v>28</v>
      </c>
      <c r="AV34" s="85">
        <f t="shared" si="34"/>
        <v>28.75761856</v>
      </c>
      <c r="AW34" s="89">
        <f t="shared" si="35"/>
        <v>-0.7576185582</v>
      </c>
      <c r="AX34" s="89">
        <f t="shared" si="36"/>
        <v>0</v>
      </c>
      <c r="AY34" s="89">
        <f t="shared" si="37"/>
        <v>1</v>
      </c>
    </row>
    <row r="35">
      <c r="A35" s="29">
        <v>1514.0</v>
      </c>
      <c r="B35" s="30">
        <v>1905.0</v>
      </c>
      <c r="C35" s="31" t="s">
        <v>0</v>
      </c>
      <c r="D35" s="14">
        <v>18.0</v>
      </c>
      <c r="E35" s="15">
        <v>30.0</v>
      </c>
      <c r="F35" s="16">
        <v>30.0</v>
      </c>
      <c r="G35" s="17">
        <v>32.0</v>
      </c>
      <c r="H35" s="18">
        <v>91.0</v>
      </c>
      <c r="I35" s="19">
        <v>18.0</v>
      </c>
      <c r="J35" s="20">
        <v>38.0</v>
      </c>
      <c r="K35" s="21">
        <v>69.0</v>
      </c>
      <c r="L35" s="22">
        <v>30.0</v>
      </c>
      <c r="M35" s="63">
        <f t="shared" si="3"/>
        <v>91</v>
      </c>
      <c r="N35" s="63">
        <f t="shared" si="4"/>
        <v>78</v>
      </c>
      <c r="O35" s="63">
        <f t="shared" si="5"/>
        <v>50</v>
      </c>
      <c r="P35" s="63">
        <f t="shared" si="6"/>
        <v>137</v>
      </c>
      <c r="Q35" s="79">
        <f t="shared" si="7"/>
        <v>0.3960674157</v>
      </c>
      <c r="R35" s="79">
        <f t="shared" si="8"/>
        <v>0.390625</v>
      </c>
      <c r="S35" s="79">
        <f t="shared" si="9"/>
        <v>0.399122807</v>
      </c>
      <c r="T35" s="79">
        <f t="shared" si="10"/>
        <v>0.3986250411</v>
      </c>
      <c r="U35" s="79">
        <f t="shared" si="11"/>
        <v>0.0004977659591</v>
      </c>
      <c r="V35" s="89"/>
      <c r="W35" s="89"/>
      <c r="X35" s="85">
        <f t="shared" si="12"/>
        <v>0.390625</v>
      </c>
      <c r="Y35" s="85">
        <f t="shared" si="13"/>
        <v>-0.2120438832</v>
      </c>
      <c r="Z35" s="85">
        <f t="shared" si="14"/>
        <v>265</v>
      </c>
      <c r="AA35" s="7">
        <f t="shared" si="15"/>
        <v>1.212043883</v>
      </c>
      <c r="AB35" s="7">
        <f t="shared" si="16"/>
        <v>29.05001199</v>
      </c>
      <c r="AC35" s="13">
        <f t="shared" si="17"/>
        <v>0.6111666902</v>
      </c>
      <c r="AD35" s="13">
        <f t="shared" si="18"/>
        <v>0.6106689242</v>
      </c>
      <c r="AE35" s="10">
        <f t="shared" si="19"/>
        <v>1.212043883</v>
      </c>
      <c r="AF35" s="10">
        <f t="shared" si="20"/>
        <v>350.241641</v>
      </c>
      <c r="AG35" s="10">
        <f t="shared" si="21"/>
        <v>7698.253178</v>
      </c>
      <c r="AH35" s="86">
        <f t="shared" si="22"/>
        <v>1.541830759</v>
      </c>
      <c r="AI35" s="86">
        <f t="shared" si="23"/>
        <v>288.3223519</v>
      </c>
      <c r="AJ35" s="86">
        <f t="shared" si="24"/>
        <v>10561.5407</v>
      </c>
      <c r="AK35" s="87">
        <f t="shared" si="25"/>
        <v>49566.77524</v>
      </c>
      <c r="AL35" s="87">
        <f t="shared" si="26"/>
        <v>49607.17791</v>
      </c>
      <c r="AM35" s="87">
        <f t="shared" si="27"/>
        <v>49607.17791</v>
      </c>
      <c r="AN35" s="87">
        <f t="shared" si="28"/>
        <v>49566.77524</v>
      </c>
      <c r="AO35" s="87">
        <f t="shared" si="29"/>
        <v>40.40266737</v>
      </c>
      <c r="AP35" s="88">
        <f t="shared" ref="AP35:AR35" si="68">AE35-AH35</f>
        <v>-0.3297868758</v>
      </c>
      <c r="AQ35" s="88">
        <f t="shared" si="68"/>
        <v>61.91928909</v>
      </c>
      <c r="AR35" s="88">
        <f t="shared" si="68"/>
        <v>-2863.287521</v>
      </c>
      <c r="AS35" s="7">
        <f t="shared" si="31"/>
        <v>82.44126588</v>
      </c>
      <c r="AT35" s="7">
        <f t="shared" si="32"/>
        <v>105.3142018</v>
      </c>
      <c r="AU35" s="7">
        <f t="shared" si="33"/>
        <v>91</v>
      </c>
      <c r="AV35" s="85">
        <f t="shared" si="34"/>
        <v>82.44126588</v>
      </c>
      <c r="AW35" s="89">
        <f t="shared" si="35"/>
        <v>8.558734124</v>
      </c>
      <c r="AX35" s="89">
        <f t="shared" si="36"/>
        <v>1</v>
      </c>
      <c r="AY35" s="89">
        <f t="shared" si="37"/>
        <v>0</v>
      </c>
    </row>
    <row r="36">
      <c r="A36" s="29">
        <v>1518.0</v>
      </c>
      <c r="B36" s="30">
        <v>2532.0</v>
      </c>
      <c r="C36" s="31" t="s">
        <v>0</v>
      </c>
      <c r="D36" s="14">
        <v>29.0</v>
      </c>
      <c r="E36" s="15">
        <v>32.0</v>
      </c>
      <c r="F36" s="16">
        <v>39.0</v>
      </c>
      <c r="G36" s="17">
        <v>69.0</v>
      </c>
      <c r="H36" s="18">
        <v>229.0</v>
      </c>
      <c r="I36" s="19">
        <v>32.0</v>
      </c>
      <c r="J36" s="20">
        <v>70.0</v>
      </c>
      <c r="K36" s="21">
        <v>115.0</v>
      </c>
      <c r="L36" s="22">
        <v>64.0</v>
      </c>
      <c r="M36" s="63">
        <f t="shared" si="3"/>
        <v>229</v>
      </c>
      <c r="N36" s="63">
        <f t="shared" si="4"/>
        <v>125</v>
      </c>
      <c r="O36" s="63">
        <f t="shared" si="5"/>
        <v>101</v>
      </c>
      <c r="P36" s="63">
        <f t="shared" si="6"/>
        <v>224</v>
      </c>
      <c r="Q36" s="79">
        <f t="shared" si="7"/>
        <v>0.4860088365</v>
      </c>
      <c r="R36" s="79">
        <f t="shared" si="8"/>
        <v>0.4469026549</v>
      </c>
      <c r="S36" s="79">
        <f t="shared" si="9"/>
        <v>0.5055187638</v>
      </c>
      <c r="T36" s="79">
        <f t="shared" si="10"/>
        <v>0.5068142835</v>
      </c>
      <c r="U36" s="79">
        <f t="shared" si="11"/>
        <v>0.001295519751</v>
      </c>
      <c r="V36" s="89"/>
      <c r="W36" s="89"/>
      <c r="X36" s="85">
        <f t="shared" si="12"/>
        <v>0.4469026549</v>
      </c>
      <c r="Y36" s="85">
        <f t="shared" si="13"/>
        <v>-0.2425290898</v>
      </c>
      <c r="Z36" s="85">
        <f t="shared" si="14"/>
        <v>450</v>
      </c>
      <c r="AA36" s="7">
        <f t="shared" si="15"/>
        <v>1.24252909</v>
      </c>
      <c r="AB36" s="7">
        <f t="shared" si="16"/>
        <v>54.3265161</v>
      </c>
      <c r="AC36" s="13">
        <f t="shared" si="17"/>
        <v>0.7480478535</v>
      </c>
      <c r="AD36" s="13">
        <f t="shared" si="18"/>
        <v>0.7493433733</v>
      </c>
      <c r="AE36" s="10">
        <f t="shared" si="19"/>
        <v>1.24252909</v>
      </c>
      <c r="AF36" s="10">
        <f t="shared" si="20"/>
        <v>613.4646065</v>
      </c>
      <c r="AG36" s="10">
        <f t="shared" si="21"/>
        <v>24446.93225</v>
      </c>
      <c r="AH36" s="86">
        <f t="shared" si="22"/>
        <v>1.541830759</v>
      </c>
      <c r="AI36" s="86">
        <f t="shared" si="23"/>
        <v>501.0949967</v>
      </c>
      <c r="AJ36" s="86">
        <f t="shared" si="24"/>
        <v>34882.37909</v>
      </c>
      <c r="AK36" s="87">
        <f t="shared" si="25"/>
        <v>230488.2802</v>
      </c>
      <c r="AL36" s="87">
        <f t="shared" si="26"/>
        <v>230089.7951</v>
      </c>
      <c r="AM36" s="87">
        <f t="shared" si="27"/>
        <v>230089.7951</v>
      </c>
      <c r="AN36" s="87">
        <f t="shared" si="28"/>
        <v>230488.2802</v>
      </c>
      <c r="AO36" s="87">
        <f t="shared" si="29"/>
        <v>-398.4850335</v>
      </c>
      <c r="AP36" s="88">
        <f t="shared" ref="AP36:AR36" si="69">AE36-AH36</f>
        <v>-0.2993016692</v>
      </c>
      <c r="AQ36" s="88">
        <f t="shared" si="69"/>
        <v>112.3696098</v>
      </c>
      <c r="AR36" s="88">
        <f t="shared" si="69"/>
        <v>-10435.44684</v>
      </c>
      <c r="AS36" s="7">
        <f t="shared" si="31"/>
        <v>168.4146099</v>
      </c>
      <c r="AT36" s="7">
        <f t="shared" si="32"/>
        <v>207.0246922</v>
      </c>
      <c r="AU36" s="7">
        <f t="shared" si="33"/>
        <v>229</v>
      </c>
      <c r="AV36" s="85">
        <f t="shared" si="34"/>
        <v>207.0246922</v>
      </c>
      <c r="AW36" s="89">
        <f t="shared" si="35"/>
        <v>21.97530781</v>
      </c>
      <c r="AX36" s="89">
        <f t="shared" si="36"/>
        <v>0</v>
      </c>
      <c r="AY36" s="89">
        <f t="shared" si="37"/>
        <v>1</v>
      </c>
    </row>
    <row r="37">
      <c r="A37" s="29">
        <v>1525.0</v>
      </c>
      <c r="B37" s="30">
        <v>1983.0</v>
      </c>
      <c r="C37" s="31" t="s">
        <v>0</v>
      </c>
      <c r="D37" s="14">
        <v>13.0</v>
      </c>
      <c r="E37" s="15">
        <v>20.0</v>
      </c>
      <c r="F37" s="16">
        <v>18.0</v>
      </c>
      <c r="G37" s="17">
        <v>45.0</v>
      </c>
      <c r="H37" s="18">
        <v>167.0</v>
      </c>
      <c r="I37" s="19">
        <v>28.0</v>
      </c>
      <c r="J37" s="20">
        <v>26.0</v>
      </c>
      <c r="K37" s="21">
        <v>77.0</v>
      </c>
      <c r="L37" s="22">
        <v>40.0</v>
      </c>
      <c r="M37" s="63">
        <f t="shared" si="3"/>
        <v>167</v>
      </c>
      <c r="N37" s="63">
        <f t="shared" si="4"/>
        <v>73</v>
      </c>
      <c r="O37" s="63">
        <f t="shared" si="5"/>
        <v>73</v>
      </c>
      <c r="P37" s="63">
        <f t="shared" si="6"/>
        <v>121</v>
      </c>
      <c r="Q37" s="79">
        <f t="shared" si="7"/>
        <v>0.5529953917</v>
      </c>
      <c r="R37" s="79">
        <f t="shared" si="8"/>
        <v>0.5</v>
      </c>
      <c r="S37" s="79">
        <f t="shared" si="9"/>
        <v>0.5798611111</v>
      </c>
      <c r="T37" s="79">
        <f t="shared" si="10"/>
        <v>0.5813337594</v>
      </c>
      <c r="U37" s="79">
        <f t="shared" si="11"/>
        <v>0.001472648287</v>
      </c>
      <c r="V37" s="89"/>
      <c r="W37" s="89"/>
      <c r="X37" s="85">
        <f t="shared" si="12"/>
        <v>0.5</v>
      </c>
      <c r="Y37" s="85">
        <f t="shared" si="13"/>
        <v>-0.2712915451</v>
      </c>
      <c r="Z37" s="85">
        <f t="shared" si="14"/>
        <v>267</v>
      </c>
      <c r="AA37" s="7">
        <f t="shared" si="15"/>
        <v>1.271291545</v>
      </c>
      <c r="AB37" s="7">
        <f t="shared" si="16"/>
        <v>32.82627696</v>
      </c>
      <c r="AC37" s="13">
        <f t="shared" si="17"/>
        <v>0.8511526562</v>
      </c>
      <c r="AD37" s="13">
        <f t="shared" si="18"/>
        <v>0.8526253045</v>
      </c>
      <c r="AE37" s="10">
        <f t="shared" si="19"/>
        <v>1.271291545</v>
      </c>
      <c r="AF37" s="10">
        <f t="shared" si="20"/>
        <v>372.2611195</v>
      </c>
      <c r="AG37" s="10">
        <f t="shared" si="21"/>
        <v>8764.615948</v>
      </c>
      <c r="AH37" s="86">
        <f t="shared" si="22"/>
        <v>1.541830759</v>
      </c>
      <c r="AI37" s="86">
        <f t="shared" si="23"/>
        <v>299.1151672</v>
      </c>
      <c r="AJ37" s="86">
        <f t="shared" si="24"/>
        <v>13618.99109</v>
      </c>
      <c r="AK37" s="87">
        <f t="shared" si="25"/>
        <v>106571.3421</v>
      </c>
      <c r="AL37" s="87">
        <f t="shared" si="26"/>
        <v>106387.2728</v>
      </c>
      <c r="AM37" s="87">
        <f t="shared" si="27"/>
        <v>106387.2728</v>
      </c>
      <c r="AN37" s="87">
        <f t="shared" si="28"/>
        <v>106571.3421</v>
      </c>
      <c r="AO37" s="87">
        <f t="shared" si="29"/>
        <v>-184.0692547</v>
      </c>
      <c r="AP37" s="88">
        <f t="shared" ref="AP37:AR37" si="70">AE37-AH37</f>
        <v>-0.2705392139</v>
      </c>
      <c r="AQ37" s="88">
        <f t="shared" si="70"/>
        <v>73.14595226</v>
      </c>
      <c r="AR37" s="88">
        <f t="shared" si="70"/>
        <v>-4854.375146</v>
      </c>
      <c r="AS37" s="7">
        <f t="shared" si="31"/>
        <v>116.9705547</v>
      </c>
      <c r="AT37" s="7">
        <f t="shared" si="32"/>
        <v>153.4004248</v>
      </c>
      <c r="AU37" s="7">
        <f t="shared" si="33"/>
        <v>167</v>
      </c>
      <c r="AV37" s="85">
        <f t="shared" si="34"/>
        <v>153.4004248</v>
      </c>
      <c r="AW37" s="89">
        <f t="shared" si="35"/>
        <v>13.5995752</v>
      </c>
      <c r="AX37" s="89">
        <f t="shared" si="36"/>
        <v>0</v>
      </c>
      <c r="AY37" s="89">
        <f t="shared" si="37"/>
        <v>1</v>
      </c>
    </row>
    <row r="38">
      <c r="A38" s="29">
        <v>1550.0</v>
      </c>
      <c r="B38" s="30">
        <v>961.0</v>
      </c>
      <c r="C38" s="31" t="s">
        <v>0</v>
      </c>
      <c r="D38" s="14">
        <v>12.0</v>
      </c>
      <c r="E38" s="15">
        <v>7.0</v>
      </c>
      <c r="F38" s="16">
        <v>14.0</v>
      </c>
      <c r="G38" s="17">
        <v>17.0</v>
      </c>
      <c r="H38" s="18">
        <v>70.0</v>
      </c>
      <c r="I38" s="19">
        <v>10.0</v>
      </c>
      <c r="J38" s="20">
        <v>19.0</v>
      </c>
      <c r="K38" s="21">
        <v>42.0</v>
      </c>
      <c r="L38" s="22">
        <v>33.0</v>
      </c>
      <c r="M38" s="63">
        <f t="shared" si="3"/>
        <v>70</v>
      </c>
      <c r="N38" s="63">
        <f t="shared" si="4"/>
        <v>52</v>
      </c>
      <c r="O38" s="63">
        <f t="shared" si="5"/>
        <v>27</v>
      </c>
      <c r="P38" s="63">
        <f t="shared" si="6"/>
        <v>75</v>
      </c>
      <c r="Q38" s="79">
        <f t="shared" si="7"/>
        <v>0.4330357143</v>
      </c>
      <c r="R38" s="79">
        <f t="shared" si="8"/>
        <v>0.3417721519</v>
      </c>
      <c r="S38" s="79">
        <f t="shared" si="9"/>
        <v>0.4827586207</v>
      </c>
      <c r="T38" s="79">
        <f t="shared" si="10"/>
        <v>0.4820871423</v>
      </c>
      <c r="U38" s="79">
        <f t="shared" si="11"/>
        <v>0.0006714783902</v>
      </c>
      <c r="V38" s="89"/>
      <c r="W38" s="89"/>
      <c r="X38" s="85">
        <f t="shared" si="12"/>
        <v>0.3417721519</v>
      </c>
      <c r="Y38" s="85">
        <f t="shared" si="13"/>
        <v>-0.1855806417</v>
      </c>
      <c r="Z38" s="85">
        <f t="shared" si="14"/>
        <v>154</v>
      </c>
      <c r="AA38" s="7">
        <f t="shared" si="15"/>
        <v>1.185580642</v>
      </c>
      <c r="AB38" s="7">
        <f t="shared" si="16"/>
        <v>13.91854813</v>
      </c>
      <c r="AC38" s="13">
        <f t="shared" si="17"/>
        <v>0.6683392624</v>
      </c>
      <c r="AD38" s="13">
        <f t="shared" si="18"/>
        <v>0.667667784</v>
      </c>
      <c r="AE38" s="10">
        <f t="shared" si="19"/>
        <v>1.185580642</v>
      </c>
      <c r="AF38" s="10">
        <f t="shared" si="20"/>
        <v>196.497967</v>
      </c>
      <c r="AG38" s="10">
        <f t="shared" si="21"/>
        <v>2143.456412</v>
      </c>
      <c r="AH38" s="86">
        <f t="shared" si="22"/>
        <v>1.541830759</v>
      </c>
      <c r="AI38" s="86">
        <f t="shared" si="23"/>
        <v>157.2667374</v>
      </c>
      <c r="AJ38" s="86">
        <f t="shared" si="24"/>
        <v>3122.207287</v>
      </c>
      <c r="AK38" s="87">
        <f t="shared" si="25"/>
        <v>21685.84963</v>
      </c>
      <c r="AL38" s="87">
        <f t="shared" si="26"/>
        <v>21707.65924</v>
      </c>
      <c r="AM38" s="87">
        <f t="shared" si="27"/>
        <v>21707.65924</v>
      </c>
      <c r="AN38" s="87">
        <f t="shared" si="28"/>
        <v>21685.84963</v>
      </c>
      <c r="AO38" s="87">
        <f t="shared" si="29"/>
        <v>21.80961811</v>
      </c>
      <c r="AP38" s="88">
        <f t="shared" ref="AP38:AR38" si="71">AE38-AH38</f>
        <v>-0.3562501173</v>
      </c>
      <c r="AQ38" s="88">
        <f t="shared" si="71"/>
        <v>39.23122954</v>
      </c>
      <c r="AR38" s="88">
        <f t="shared" si="71"/>
        <v>-978.750875</v>
      </c>
      <c r="AS38" s="7">
        <f t="shared" si="31"/>
        <v>38.19769677</v>
      </c>
      <c r="AT38" s="7">
        <f t="shared" si="32"/>
        <v>71.92501656</v>
      </c>
      <c r="AU38" s="7">
        <f t="shared" si="33"/>
        <v>70</v>
      </c>
      <c r="AV38" s="85">
        <f t="shared" si="34"/>
        <v>71.92501656</v>
      </c>
      <c r="AW38" s="89">
        <f t="shared" si="35"/>
        <v>-1.925016565</v>
      </c>
      <c r="AX38" s="89">
        <f t="shared" si="36"/>
        <v>0</v>
      </c>
      <c r="AY38" s="89">
        <f t="shared" si="37"/>
        <v>1</v>
      </c>
    </row>
    <row r="39">
      <c r="A39" s="29">
        <v>1602.0</v>
      </c>
      <c r="B39" s="30">
        <v>2360.0</v>
      </c>
      <c r="C39" s="31" t="s">
        <v>0</v>
      </c>
      <c r="D39" s="14">
        <v>18.0</v>
      </c>
      <c r="E39" s="15">
        <v>16.0</v>
      </c>
      <c r="F39" s="16">
        <v>15.0</v>
      </c>
      <c r="G39" s="17">
        <v>44.0</v>
      </c>
      <c r="H39" s="18">
        <v>101.0</v>
      </c>
      <c r="I39" s="19">
        <v>23.0</v>
      </c>
      <c r="J39" s="20">
        <v>31.0</v>
      </c>
      <c r="K39" s="21">
        <v>39.0</v>
      </c>
      <c r="L39" s="22">
        <v>23.0</v>
      </c>
      <c r="M39" s="63">
        <f t="shared" si="3"/>
        <v>101</v>
      </c>
      <c r="N39" s="63">
        <f t="shared" si="4"/>
        <v>57</v>
      </c>
      <c r="O39" s="63">
        <f t="shared" si="5"/>
        <v>67</v>
      </c>
      <c r="P39" s="63">
        <f t="shared" si="6"/>
        <v>85</v>
      </c>
      <c r="Q39" s="79">
        <f t="shared" si="7"/>
        <v>0.5419354839</v>
      </c>
      <c r="R39" s="79">
        <f t="shared" si="8"/>
        <v>0.5403225806</v>
      </c>
      <c r="S39" s="79">
        <f t="shared" si="9"/>
        <v>0.5430107527</v>
      </c>
      <c r="T39" s="79">
        <f t="shared" si="10"/>
        <v>0.5424387973</v>
      </c>
      <c r="U39" s="79">
        <f t="shared" si="11"/>
        <v>0.0005719554045</v>
      </c>
      <c r="V39" s="89"/>
      <c r="W39" s="89"/>
      <c r="X39" s="85">
        <f t="shared" si="12"/>
        <v>0.5403225806</v>
      </c>
      <c r="Y39" s="85">
        <f t="shared" si="13"/>
        <v>-0.2931340011</v>
      </c>
      <c r="Z39" s="85">
        <f t="shared" si="14"/>
        <v>209</v>
      </c>
      <c r="AA39" s="7">
        <f t="shared" si="15"/>
        <v>1.293134001</v>
      </c>
      <c r="AB39" s="7">
        <f t="shared" si="16"/>
        <v>24.9163901</v>
      </c>
      <c r="AC39" s="13">
        <f t="shared" si="17"/>
        <v>0.8361447538</v>
      </c>
      <c r="AD39" s="13">
        <f t="shared" si="18"/>
        <v>0.8355727984</v>
      </c>
      <c r="AE39" s="10">
        <f t="shared" si="19"/>
        <v>1.293134001</v>
      </c>
      <c r="AF39" s="10">
        <f t="shared" si="20"/>
        <v>295.1813963</v>
      </c>
      <c r="AG39" s="10">
        <f t="shared" si="21"/>
        <v>5207.52553</v>
      </c>
      <c r="AH39" s="86">
        <f t="shared" si="22"/>
        <v>1.541830759</v>
      </c>
      <c r="AI39" s="86">
        <f t="shared" si="23"/>
        <v>234.3582754</v>
      </c>
      <c r="AJ39" s="86">
        <f t="shared" si="24"/>
        <v>8780.726173</v>
      </c>
      <c r="AK39" s="87">
        <f t="shared" si="25"/>
        <v>48179.12756</v>
      </c>
      <c r="AL39" s="87">
        <f t="shared" si="26"/>
        <v>48212.10651</v>
      </c>
      <c r="AM39" s="87">
        <f t="shared" si="27"/>
        <v>48212.10651</v>
      </c>
      <c r="AN39" s="87">
        <f t="shared" si="28"/>
        <v>48179.12756</v>
      </c>
      <c r="AO39" s="87">
        <f t="shared" si="29"/>
        <v>32.97894862</v>
      </c>
      <c r="AP39" s="88">
        <f t="shared" ref="AP39:AR39" si="72">AE39-AH39</f>
        <v>-0.2486967579</v>
      </c>
      <c r="AQ39" s="88">
        <f t="shared" si="72"/>
        <v>60.82312097</v>
      </c>
      <c r="AR39" s="88">
        <f t="shared" si="72"/>
        <v>-3573.200642</v>
      </c>
      <c r="AS39" s="7">
        <f t="shared" si="31"/>
        <v>98.08446574</v>
      </c>
      <c r="AT39" s="7">
        <f t="shared" si="32"/>
        <v>146.4829403</v>
      </c>
      <c r="AU39" s="7">
        <f t="shared" si="33"/>
        <v>101</v>
      </c>
      <c r="AV39" s="85">
        <f t="shared" si="34"/>
        <v>98.08446574</v>
      </c>
      <c r="AW39" s="89">
        <f t="shared" si="35"/>
        <v>2.915534264</v>
      </c>
      <c r="AX39" s="89">
        <f t="shared" si="36"/>
        <v>1</v>
      </c>
      <c r="AY39" s="89">
        <f t="shared" si="37"/>
        <v>0</v>
      </c>
    </row>
    <row r="40">
      <c r="A40" s="29">
        <v>1606.0</v>
      </c>
      <c r="B40" s="30">
        <v>2356.0</v>
      </c>
      <c r="C40" s="31" t="s">
        <v>0</v>
      </c>
      <c r="D40" s="14">
        <v>26.0</v>
      </c>
      <c r="E40" s="15">
        <v>33.0</v>
      </c>
      <c r="F40" s="16">
        <v>29.0</v>
      </c>
      <c r="G40" s="17">
        <v>53.0</v>
      </c>
      <c r="H40" s="18">
        <v>137.0</v>
      </c>
      <c r="I40" s="19">
        <v>38.0</v>
      </c>
      <c r="J40" s="20">
        <v>44.0</v>
      </c>
      <c r="K40" s="21">
        <v>79.0</v>
      </c>
      <c r="L40" s="22">
        <v>56.0</v>
      </c>
      <c r="M40" s="63">
        <f t="shared" si="3"/>
        <v>137</v>
      </c>
      <c r="N40" s="63">
        <f t="shared" si="4"/>
        <v>115</v>
      </c>
      <c r="O40" s="63">
        <f t="shared" si="5"/>
        <v>91</v>
      </c>
      <c r="P40" s="63">
        <f t="shared" si="6"/>
        <v>152</v>
      </c>
      <c r="Q40" s="79">
        <f t="shared" si="7"/>
        <v>0.4606060606</v>
      </c>
      <c r="R40" s="79">
        <f t="shared" si="8"/>
        <v>0.4417475728</v>
      </c>
      <c r="S40" s="79">
        <f t="shared" si="9"/>
        <v>0.4740484429</v>
      </c>
      <c r="T40" s="79">
        <f t="shared" si="10"/>
        <v>0.4704399737</v>
      </c>
      <c r="U40" s="79">
        <f t="shared" si="11"/>
        <v>0.003608469239</v>
      </c>
      <c r="V40" s="89"/>
      <c r="W40" s="89"/>
      <c r="X40" s="85">
        <f t="shared" si="12"/>
        <v>0.4417475728</v>
      </c>
      <c r="Y40" s="85">
        <f t="shared" si="13"/>
        <v>-0.2397366184</v>
      </c>
      <c r="Z40" s="85">
        <f t="shared" si="14"/>
        <v>358</v>
      </c>
      <c r="AA40" s="7">
        <f t="shared" si="15"/>
        <v>1.239736618</v>
      </c>
      <c r="AB40" s="7">
        <f t="shared" si="16"/>
        <v>36.43996599</v>
      </c>
      <c r="AC40" s="13">
        <f t="shared" si="17"/>
        <v>0.7137850613</v>
      </c>
      <c r="AD40" s="13">
        <f t="shared" si="18"/>
        <v>0.710176592</v>
      </c>
      <c r="AE40" s="10">
        <f t="shared" si="19"/>
        <v>1.239736618</v>
      </c>
      <c r="AF40" s="10">
        <f t="shared" si="20"/>
        <v>480.2656754</v>
      </c>
      <c r="AG40" s="10">
        <f t="shared" si="21"/>
        <v>13045.50782</v>
      </c>
      <c r="AH40" s="86">
        <f t="shared" si="22"/>
        <v>1.541830759</v>
      </c>
      <c r="AI40" s="86">
        <f t="shared" si="23"/>
        <v>374.6648744</v>
      </c>
      <c r="AJ40" s="86">
        <f t="shared" si="24"/>
        <v>21326.60306</v>
      </c>
      <c r="AK40" s="87">
        <f t="shared" si="25"/>
        <v>101594.3124</v>
      </c>
      <c r="AL40" s="87">
        <f t="shared" si="26"/>
        <v>102110.5219</v>
      </c>
      <c r="AM40" s="87">
        <f t="shared" si="27"/>
        <v>102110.5219</v>
      </c>
      <c r="AN40" s="87">
        <f t="shared" si="28"/>
        <v>101594.3124</v>
      </c>
      <c r="AO40" s="87">
        <f t="shared" si="29"/>
        <v>516.209567</v>
      </c>
      <c r="AP40" s="88">
        <f t="shared" ref="AP40:AR40" si="73">AE40-AH40</f>
        <v>-0.3020941406</v>
      </c>
      <c r="AQ40" s="88">
        <f t="shared" si="73"/>
        <v>105.6008009</v>
      </c>
      <c r="AR40" s="88">
        <f t="shared" si="73"/>
        <v>-8281.095234</v>
      </c>
      <c r="AS40" s="7">
        <f t="shared" si="31"/>
        <v>118.779533</v>
      </c>
      <c r="AT40" s="7">
        <f t="shared" si="32"/>
        <v>230.7830262</v>
      </c>
      <c r="AU40" s="7">
        <f t="shared" si="33"/>
        <v>137</v>
      </c>
      <c r="AV40" s="85">
        <f t="shared" si="34"/>
        <v>118.779533</v>
      </c>
      <c r="AW40" s="89">
        <f t="shared" si="35"/>
        <v>18.22046703</v>
      </c>
      <c r="AX40" s="89">
        <f t="shared" si="36"/>
        <v>1</v>
      </c>
      <c r="AY40" s="89">
        <f t="shared" si="37"/>
        <v>0</v>
      </c>
    </row>
    <row r="41">
      <c r="A41" s="29">
        <v>1609.0</v>
      </c>
      <c r="B41" s="30">
        <v>2098.0</v>
      </c>
      <c r="C41" s="31" t="s">
        <v>0</v>
      </c>
      <c r="D41" s="14">
        <v>15.0</v>
      </c>
      <c r="E41" s="15">
        <v>8.0</v>
      </c>
      <c r="F41" s="16">
        <v>13.0</v>
      </c>
      <c r="G41" s="17">
        <v>27.0</v>
      </c>
      <c r="H41" s="18">
        <v>80.0</v>
      </c>
      <c r="I41" s="19">
        <v>21.0</v>
      </c>
      <c r="J41" s="20">
        <v>27.0</v>
      </c>
      <c r="K41" s="21">
        <v>25.0</v>
      </c>
      <c r="L41" s="22">
        <v>20.0</v>
      </c>
      <c r="M41" s="63">
        <f t="shared" si="3"/>
        <v>80</v>
      </c>
      <c r="N41" s="63">
        <f t="shared" si="4"/>
        <v>43</v>
      </c>
      <c r="O41" s="63">
        <f t="shared" si="5"/>
        <v>48</v>
      </c>
      <c r="P41" s="63">
        <f t="shared" si="6"/>
        <v>65</v>
      </c>
      <c r="Q41" s="79">
        <f t="shared" si="7"/>
        <v>0.5423728814</v>
      </c>
      <c r="R41" s="79">
        <f t="shared" si="8"/>
        <v>0.5274725275</v>
      </c>
      <c r="S41" s="79">
        <f t="shared" si="9"/>
        <v>0.5517241379</v>
      </c>
      <c r="T41" s="79">
        <f t="shared" si="10"/>
        <v>0.5500739729</v>
      </c>
      <c r="U41" s="79">
        <f t="shared" si="11"/>
        <v>0.001650165062</v>
      </c>
      <c r="V41" s="89"/>
      <c r="W41" s="89"/>
      <c r="X41" s="85">
        <f t="shared" si="12"/>
        <v>0.5274725275</v>
      </c>
      <c r="Y41" s="85">
        <f t="shared" si="13"/>
        <v>-0.2861732185</v>
      </c>
      <c r="Z41" s="85">
        <f t="shared" si="14"/>
        <v>156</v>
      </c>
      <c r="AA41" s="7">
        <f t="shared" si="15"/>
        <v>1.286173218</v>
      </c>
      <c r="AB41" s="7">
        <f t="shared" si="16"/>
        <v>18.6012592</v>
      </c>
      <c r="AC41" s="13">
        <f t="shared" si="17"/>
        <v>0.8378973564</v>
      </c>
      <c r="AD41" s="13">
        <f t="shared" si="18"/>
        <v>0.8362471913</v>
      </c>
      <c r="AE41" s="10">
        <f t="shared" si="19"/>
        <v>1.286173218</v>
      </c>
      <c r="AF41" s="10">
        <f t="shared" si="20"/>
        <v>219.2442813</v>
      </c>
      <c r="AG41" s="10">
        <f t="shared" si="21"/>
        <v>2901.796435</v>
      </c>
      <c r="AH41" s="86">
        <f t="shared" si="22"/>
        <v>1.541830759</v>
      </c>
      <c r="AI41" s="86">
        <f t="shared" si="23"/>
        <v>174.2268758</v>
      </c>
      <c r="AJ41" s="86">
        <f t="shared" si="24"/>
        <v>4810.511968</v>
      </c>
      <c r="AK41" s="87">
        <f t="shared" si="25"/>
        <v>28616.37889</v>
      </c>
      <c r="AL41" s="87">
        <f t="shared" si="26"/>
        <v>28672.84754</v>
      </c>
      <c r="AM41" s="87">
        <f t="shared" si="27"/>
        <v>28672.84754</v>
      </c>
      <c r="AN41" s="87">
        <f t="shared" si="28"/>
        <v>28616.37889</v>
      </c>
      <c r="AO41" s="87">
        <f t="shared" si="29"/>
        <v>56.46864842</v>
      </c>
      <c r="AP41" s="88">
        <f t="shared" ref="AP41:AR41" si="74">AE41-AH41</f>
        <v>-0.2556575405</v>
      </c>
      <c r="AQ41" s="88">
        <f t="shared" si="74"/>
        <v>45.01740551</v>
      </c>
      <c r="AR41" s="88">
        <f t="shared" si="74"/>
        <v>-1908.715533</v>
      </c>
      <c r="AS41" s="7">
        <f t="shared" si="31"/>
        <v>71.14398656</v>
      </c>
      <c r="AT41" s="7">
        <f t="shared" si="32"/>
        <v>104.940808</v>
      </c>
      <c r="AU41" s="7">
        <f t="shared" si="33"/>
        <v>80</v>
      </c>
      <c r="AV41" s="85">
        <f t="shared" si="34"/>
        <v>71.14398656</v>
      </c>
      <c r="AW41" s="89">
        <f t="shared" si="35"/>
        <v>8.856013439</v>
      </c>
      <c r="AX41" s="89">
        <f t="shared" si="36"/>
        <v>1</v>
      </c>
      <c r="AY41" s="89">
        <f t="shared" si="37"/>
        <v>0</v>
      </c>
    </row>
    <row r="42">
      <c r="A42" s="29">
        <v>1614.0</v>
      </c>
      <c r="B42" s="30">
        <v>1812.0</v>
      </c>
      <c r="C42" s="31" t="s">
        <v>0</v>
      </c>
      <c r="D42" s="14">
        <v>17.0</v>
      </c>
      <c r="E42" s="15">
        <v>7.0</v>
      </c>
      <c r="F42" s="16">
        <v>14.0</v>
      </c>
      <c r="G42" s="17">
        <v>22.0</v>
      </c>
      <c r="H42" s="18">
        <v>89.0</v>
      </c>
      <c r="I42" s="19">
        <v>25.0</v>
      </c>
      <c r="J42" s="20">
        <v>22.0</v>
      </c>
      <c r="K42" s="21">
        <v>20.0</v>
      </c>
      <c r="L42" s="22">
        <v>18.0</v>
      </c>
      <c r="M42" s="63">
        <f t="shared" si="3"/>
        <v>89</v>
      </c>
      <c r="N42" s="63">
        <f t="shared" si="4"/>
        <v>42</v>
      </c>
      <c r="O42" s="63">
        <f t="shared" si="5"/>
        <v>47</v>
      </c>
      <c r="P42" s="63">
        <f t="shared" si="6"/>
        <v>56</v>
      </c>
      <c r="Q42" s="79">
        <f t="shared" si="7"/>
        <v>0.5811965812</v>
      </c>
      <c r="R42" s="79">
        <f t="shared" si="8"/>
        <v>0.5280898876</v>
      </c>
      <c r="S42" s="79">
        <f t="shared" si="9"/>
        <v>0.6137931034</v>
      </c>
      <c r="T42" s="79">
        <f t="shared" si="10"/>
        <v>0.6095991278</v>
      </c>
      <c r="U42" s="79">
        <f t="shared" si="11"/>
        <v>0.004193975612</v>
      </c>
      <c r="V42" s="89"/>
      <c r="W42" s="89"/>
      <c r="X42" s="85">
        <f t="shared" si="12"/>
        <v>0.5280898876</v>
      </c>
      <c r="Y42" s="85">
        <f t="shared" si="13"/>
        <v>-0.2865076381</v>
      </c>
      <c r="Z42" s="85">
        <f t="shared" si="14"/>
        <v>145</v>
      </c>
      <c r="AA42" s="7">
        <f t="shared" si="15"/>
        <v>1.286507638</v>
      </c>
      <c r="AB42" s="7">
        <f t="shared" si="16"/>
        <v>16.04442773</v>
      </c>
      <c r="AC42" s="13">
        <f t="shared" si="17"/>
        <v>0.9003007415</v>
      </c>
      <c r="AD42" s="13">
        <f t="shared" si="18"/>
        <v>0.8961067659</v>
      </c>
      <c r="AE42" s="10">
        <f t="shared" si="19"/>
        <v>1.286507638</v>
      </c>
      <c r="AF42" s="10">
        <f t="shared" si="20"/>
        <v>202.5880353</v>
      </c>
      <c r="AG42" s="10">
        <f t="shared" si="21"/>
        <v>2326.442021</v>
      </c>
      <c r="AH42" s="86">
        <f t="shared" si="22"/>
        <v>1.541830759</v>
      </c>
      <c r="AI42" s="86">
        <f t="shared" si="23"/>
        <v>158.8085682</v>
      </c>
      <c r="AJ42" s="86">
        <f t="shared" si="24"/>
        <v>4058.098558</v>
      </c>
      <c r="AK42" s="87">
        <f t="shared" si="25"/>
        <v>30404.90257</v>
      </c>
      <c r="AL42" s="87">
        <f t="shared" si="26"/>
        <v>30547.20416</v>
      </c>
      <c r="AM42" s="87">
        <f t="shared" si="27"/>
        <v>30547.20416</v>
      </c>
      <c r="AN42" s="87">
        <f t="shared" si="28"/>
        <v>30404.90257</v>
      </c>
      <c r="AO42" s="87">
        <f t="shared" si="29"/>
        <v>142.3015925</v>
      </c>
      <c r="AP42" s="88">
        <f t="shared" ref="AP42:AR42" si="75">AE42-AH42</f>
        <v>-0.2553231209</v>
      </c>
      <c r="AQ42" s="88">
        <f t="shared" si="75"/>
        <v>43.77946708</v>
      </c>
      <c r="AR42" s="88">
        <f t="shared" si="75"/>
        <v>-1731.656536</v>
      </c>
      <c r="AS42" s="7">
        <f t="shared" si="31"/>
        <v>61.90050515</v>
      </c>
      <c r="AT42" s="7">
        <f t="shared" si="32"/>
        <v>109.5664067</v>
      </c>
      <c r="AU42" s="7">
        <f t="shared" si="33"/>
        <v>89</v>
      </c>
      <c r="AV42" s="85">
        <f t="shared" si="34"/>
        <v>109.5664067</v>
      </c>
      <c r="AW42" s="89">
        <f t="shared" si="35"/>
        <v>-20.56640674</v>
      </c>
      <c r="AX42" s="89">
        <f t="shared" si="36"/>
        <v>0</v>
      </c>
      <c r="AY42" s="89">
        <f t="shared" si="37"/>
        <v>1</v>
      </c>
    </row>
    <row r="43">
      <c r="A43" s="29">
        <v>1619.0</v>
      </c>
      <c r="B43" s="30">
        <v>2206.0</v>
      </c>
      <c r="C43" s="31" t="s">
        <v>0</v>
      </c>
      <c r="D43" s="14">
        <v>12.0</v>
      </c>
      <c r="E43" s="15">
        <v>9.0</v>
      </c>
      <c r="F43" s="16">
        <v>27.0</v>
      </c>
      <c r="G43" s="17">
        <v>21.0</v>
      </c>
      <c r="H43" s="18">
        <v>83.0</v>
      </c>
      <c r="I43" s="19">
        <v>21.0</v>
      </c>
      <c r="J43" s="20">
        <v>24.0</v>
      </c>
      <c r="K43" s="21">
        <v>25.0</v>
      </c>
      <c r="L43" s="22">
        <v>20.0</v>
      </c>
      <c r="M43" s="63">
        <f t="shared" si="3"/>
        <v>83</v>
      </c>
      <c r="N43" s="63">
        <f t="shared" si="4"/>
        <v>41</v>
      </c>
      <c r="O43" s="63">
        <f t="shared" si="5"/>
        <v>42</v>
      </c>
      <c r="P43" s="63">
        <f t="shared" si="6"/>
        <v>76</v>
      </c>
      <c r="Q43" s="79">
        <f t="shared" si="7"/>
        <v>0.5165289256</v>
      </c>
      <c r="R43" s="79">
        <f t="shared" si="8"/>
        <v>0.5060240964</v>
      </c>
      <c r="S43" s="79">
        <f t="shared" si="9"/>
        <v>0.5220125786</v>
      </c>
      <c r="T43" s="79">
        <f t="shared" si="10"/>
        <v>0.52184543</v>
      </c>
      <c r="U43" s="79">
        <f t="shared" si="11"/>
        <v>0.000167148598</v>
      </c>
      <c r="V43" s="89"/>
      <c r="W43" s="89"/>
      <c r="X43" s="85">
        <f t="shared" si="12"/>
        <v>0.5060240964</v>
      </c>
      <c r="Y43" s="85">
        <f t="shared" si="13"/>
        <v>-0.2745547554</v>
      </c>
      <c r="Z43" s="85">
        <f t="shared" si="14"/>
        <v>159</v>
      </c>
      <c r="AA43" s="7">
        <f t="shared" si="15"/>
        <v>1.274554755</v>
      </c>
      <c r="AB43" s="7">
        <f t="shared" si="16"/>
        <v>20.86616141</v>
      </c>
      <c r="AC43" s="13">
        <f t="shared" si="17"/>
        <v>0.796567334</v>
      </c>
      <c r="AD43" s="13">
        <f t="shared" si="18"/>
        <v>0.7964001854</v>
      </c>
      <c r="AE43" s="10">
        <f t="shared" si="19"/>
        <v>1.274554755</v>
      </c>
      <c r="AF43" s="10">
        <f t="shared" si="20"/>
        <v>223.5203675</v>
      </c>
      <c r="AG43" s="10">
        <f t="shared" si="21"/>
        <v>3317.719664</v>
      </c>
      <c r="AH43" s="86">
        <f t="shared" si="22"/>
        <v>1.541830759</v>
      </c>
      <c r="AI43" s="86">
        <f t="shared" si="23"/>
        <v>181.9360296</v>
      </c>
      <c r="AJ43" s="86">
        <f t="shared" si="24"/>
        <v>4921.523783</v>
      </c>
      <c r="AK43" s="87">
        <f t="shared" si="25"/>
        <v>30643.88634</v>
      </c>
      <c r="AL43" s="87">
        <f t="shared" si="26"/>
        <v>30650.31788</v>
      </c>
      <c r="AM43" s="87">
        <f t="shared" si="27"/>
        <v>30650.31788</v>
      </c>
      <c r="AN43" s="87">
        <f t="shared" si="28"/>
        <v>30643.88634</v>
      </c>
      <c r="AO43" s="87">
        <f t="shared" si="29"/>
        <v>6.431543752</v>
      </c>
      <c r="AP43" s="88">
        <f t="shared" ref="AP43:AR43" si="76">AE43-AH43</f>
        <v>-0.2672760036</v>
      </c>
      <c r="AQ43" s="88">
        <f t="shared" si="76"/>
        <v>41.58433796</v>
      </c>
      <c r="AR43" s="88">
        <f t="shared" si="76"/>
        <v>-1603.804118</v>
      </c>
      <c r="AS43" s="7">
        <f t="shared" si="31"/>
        <v>70.63903461</v>
      </c>
      <c r="AT43" s="7">
        <f t="shared" si="32"/>
        <v>84.94671721</v>
      </c>
      <c r="AU43" s="7">
        <f t="shared" si="33"/>
        <v>83</v>
      </c>
      <c r="AV43" s="85">
        <f t="shared" si="34"/>
        <v>84.94671721</v>
      </c>
      <c r="AW43" s="89">
        <f t="shared" si="35"/>
        <v>-1.946717213</v>
      </c>
      <c r="AX43" s="89">
        <f t="shared" si="36"/>
        <v>0</v>
      </c>
      <c r="AY43" s="89">
        <f t="shared" si="37"/>
        <v>1</v>
      </c>
    </row>
    <row r="44">
      <c r="A44" s="29">
        <v>1621.0</v>
      </c>
      <c r="B44" s="30">
        <v>1230.0</v>
      </c>
      <c r="C44" s="31" t="s">
        <v>0</v>
      </c>
      <c r="D44" s="14">
        <v>12.0</v>
      </c>
      <c r="E44" s="15">
        <v>6.0</v>
      </c>
      <c r="F44" s="16">
        <v>8.0</v>
      </c>
      <c r="G44" s="17">
        <v>15.0</v>
      </c>
      <c r="H44" s="18">
        <v>59.0</v>
      </c>
      <c r="I44" s="19">
        <v>5.0</v>
      </c>
      <c r="J44" s="20">
        <v>9.0</v>
      </c>
      <c r="K44" s="21">
        <v>12.0</v>
      </c>
      <c r="L44" s="22">
        <v>11.0</v>
      </c>
      <c r="M44" s="63">
        <f t="shared" si="3"/>
        <v>59</v>
      </c>
      <c r="N44" s="63">
        <f t="shared" si="4"/>
        <v>29</v>
      </c>
      <c r="O44" s="63">
        <f t="shared" si="5"/>
        <v>20</v>
      </c>
      <c r="P44" s="63">
        <f t="shared" si="6"/>
        <v>29</v>
      </c>
      <c r="Q44" s="79">
        <f t="shared" si="7"/>
        <v>0.5766423358</v>
      </c>
      <c r="R44" s="79">
        <f t="shared" si="8"/>
        <v>0.4081632653</v>
      </c>
      <c r="S44" s="79">
        <f t="shared" si="9"/>
        <v>0.6704545455</v>
      </c>
      <c r="T44" s="79">
        <f t="shared" si="10"/>
        <v>0.6675406531</v>
      </c>
      <c r="U44" s="79">
        <f t="shared" si="11"/>
        <v>0.00291389234</v>
      </c>
      <c r="V44" s="89"/>
      <c r="W44" s="89"/>
      <c r="X44" s="85">
        <f t="shared" si="12"/>
        <v>0.4081632653</v>
      </c>
      <c r="Y44" s="85">
        <f t="shared" si="13"/>
        <v>-0.2215442371</v>
      </c>
      <c r="Z44" s="85">
        <f t="shared" si="14"/>
        <v>78</v>
      </c>
      <c r="AA44" s="7">
        <f t="shared" si="15"/>
        <v>1.221544237</v>
      </c>
      <c r="AB44" s="7">
        <f t="shared" si="16"/>
        <v>6.424782876</v>
      </c>
      <c r="AC44" s="13">
        <f t="shared" si="17"/>
        <v>0.8919987826</v>
      </c>
      <c r="AD44" s="13">
        <f t="shared" si="18"/>
        <v>0.8890848902</v>
      </c>
      <c r="AE44" s="10">
        <f t="shared" si="19"/>
        <v>1.221544237</v>
      </c>
      <c r="AF44" s="10">
        <f t="shared" si="20"/>
        <v>101.7052334</v>
      </c>
      <c r="AG44" s="10">
        <f t="shared" si="21"/>
        <v>501.1330643</v>
      </c>
      <c r="AH44" s="86">
        <f t="shared" si="22"/>
        <v>1.541830759</v>
      </c>
      <c r="AI44" s="86">
        <f t="shared" si="23"/>
        <v>75.54970719</v>
      </c>
      <c r="AJ44" s="86">
        <f t="shared" si="24"/>
        <v>894.2618402</v>
      </c>
      <c r="AK44" s="87">
        <f t="shared" si="25"/>
        <v>10718.80744</v>
      </c>
      <c r="AL44" s="87">
        <f t="shared" si="26"/>
        <v>10753.93732</v>
      </c>
      <c r="AM44" s="87">
        <f t="shared" si="27"/>
        <v>10753.93732</v>
      </c>
      <c r="AN44" s="87">
        <f t="shared" si="28"/>
        <v>10718.80744</v>
      </c>
      <c r="AO44" s="87">
        <f t="shared" si="29"/>
        <v>35.12988605</v>
      </c>
      <c r="AP44" s="88">
        <f t="shared" ref="AP44:AR44" si="77">AE44-AH44</f>
        <v>-0.3202865219</v>
      </c>
      <c r="AQ44" s="88">
        <f t="shared" si="77"/>
        <v>26.15552618</v>
      </c>
      <c r="AR44" s="88">
        <f t="shared" si="77"/>
        <v>-393.1287759</v>
      </c>
      <c r="AS44" s="7">
        <f t="shared" si="31"/>
        <v>19.86054399</v>
      </c>
      <c r="AT44" s="7">
        <f t="shared" si="32"/>
        <v>61.80235592</v>
      </c>
      <c r="AU44" s="7">
        <f t="shared" si="33"/>
        <v>59</v>
      </c>
      <c r="AV44" s="85">
        <f t="shared" si="34"/>
        <v>61.80235592</v>
      </c>
      <c r="AW44" s="89">
        <f t="shared" si="35"/>
        <v>-2.802355917</v>
      </c>
      <c r="AX44" s="89">
        <f t="shared" si="36"/>
        <v>0</v>
      </c>
      <c r="AY44" s="89">
        <f t="shared" si="37"/>
        <v>1</v>
      </c>
    </row>
    <row r="45">
      <c r="A45" s="29">
        <v>1631.0</v>
      </c>
      <c r="B45" s="30">
        <v>2267.0</v>
      </c>
      <c r="C45" s="31" t="s">
        <v>0</v>
      </c>
      <c r="D45" s="14">
        <v>18.0</v>
      </c>
      <c r="E45" s="15">
        <v>7.0</v>
      </c>
      <c r="F45" s="16">
        <v>31.0</v>
      </c>
      <c r="G45" s="17">
        <v>33.0</v>
      </c>
      <c r="H45" s="18">
        <v>135.0</v>
      </c>
      <c r="I45" s="19">
        <v>20.0</v>
      </c>
      <c r="J45" s="20">
        <v>17.0</v>
      </c>
      <c r="K45" s="21">
        <v>28.0</v>
      </c>
      <c r="L45" s="22">
        <v>33.0</v>
      </c>
      <c r="M45" s="63">
        <f t="shared" si="3"/>
        <v>135</v>
      </c>
      <c r="N45" s="63">
        <f t="shared" si="4"/>
        <v>58</v>
      </c>
      <c r="O45" s="63">
        <f t="shared" si="5"/>
        <v>53</v>
      </c>
      <c r="P45" s="63">
        <f t="shared" si="6"/>
        <v>76</v>
      </c>
      <c r="Q45" s="79">
        <f t="shared" si="7"/>
        <v>0.5838509317</v>
      </c>
      <c r="R45" s="79">
        <f t="shared" si="8"/>
        <v>0.4774774775</v>
      </c>
      <c r="S45" s="79">
        <f t="shared" si="9"/>
        <v>0.6398104265</v>
      </c>
      <c r="T45" s="79">
        <f t="shared" si="10"/>
        <v>0.6411080708</v>
      </c>
      <c r="U45" s="79">
        <f t="shared" si="11"/>
        <v>0.001297644225</v>
      </c>
      <c r="V45" s="89"/>
      <c r="W45" s="89"/>
      <c r="X45" s="85">
        <f t="shared" si="12"/>
        <v>0.4774774775</v>
      </c>
      <c r="Y45" s="85">
        <f t="shared" si="13"/>
        <v>-0.2590912544</v>
      </c>
      <c r="Z45" s="85">
        <f t="shared" si="14"/>
        <v>187</v>
      </c>
      <c r="AA45" s="7">
        <f t="shared" si="15"/>
        <v>1.259091254</v>
      </c>
      <c r="AB45" s="7">
        <f t="shared" si="16"/>
        <v>19.69093533</v>
      </c>
      <c r="AC45" s="13">
        <f t="shared" si="17"/>
        <v>0.8989016809</v>
      </c>
      <c r="AD45" s="13">
        <f t="shared" si="18"/>
        <v>0.9001993251</v>
      </c>
      <c r="AE45" s="10">
        <f t="shared" si="19"/>
        <v>1.259091254</v>
      </c>
      <c r="AF45" s="10">
        <f t="shared" si="20"/>
        <v>255.1409999</v>
      </c>
      <c r="AG45" s="10">
        <f t="shared" si="21"/>
        <v>3682.204907</v>
      </c>
      <c r="AH45" s="86">
        <f t="shared" si="22"/>
        <v>1.541830759</v>
      </c>
      <c r="AI45" s="86">
        <f t="shared" si="23"/>
        <v>198.8961679</v>
      </c>
      <c r="AJ45" s="86">
        <f t="shared" si="24"/>
        <v>6210.494297</v>
      </c>
      <c r="AK45" s="87">
        <f t="shared" si="25"/>
        <v>61161.34255</v>
      </c>
      <c r="AL45" s="87">
        <f t="shared" si="26"/>
        <v>61073.178</v>
      </c>
      <c r="AM45" s="87">
        <f t="shared" si="27"/>
        <v>61073.178</v>
      </c>
      <c r="AN45" s="87">
        <f t="shared" si="28"/>
        <v>61161.34255</v>
      </c>
      <c r="AO45" s="87">
        <f t="shared" si="29"/>
        <v>-88.1645439</v>
      </c>
      <c r="AP45" s="88">
        <f t="shared" ref="AP45:AR45" si="78">AE45-AH45</f>
        <v>-0.2827395046</v>
      </c>
      <c r="AQ45" s="88">
        <f t="shared" si="78"/>
        <v>56.24483199</v>
      </c>
      <c r="AR45" s="88">
        <f t="shared" si="78"/>
        <v>-2528.28939</v>
      </c>
      <c r="AS45" s="7">
        <f t="shared" si="31"/>
        <v>68.62606474</v>
      </c>
      <c r="AT45" s="7">
        <f t="shared" si="32"/>
        <v>130.3020336</v>
      </c>
      <c r="AU45" s="7">
        <f t="shared" si="33"/>
        <v>135</v>
      </c>
      <c r="AV45" s="85">
        <f t="shared" si="34"/>
        <v>130.3020336</v>
      </c>
      <c r="AW45" s="89">
        <f t="shared" si="35"/>
        <v>4.697966385</v>
      </c>
      <c r="AX45" s="89">
        <f t="shared" si="36"/>
        <v>0</v>
      </c>
      <c r="AY45" s="89">
        <f t="shared" si="37"/>
        <v>1</v>
      </c>
    </row>
    <row r="46">
      <c r="A46" s="29">
        <v>1632.0</v>
      </c>
      <c r="B46" s="30">
        <v>2438.0</v>
      </c>
      <c r="C46" s="31" t="s">
        <v>0</v>
      </c>
      <c r="D46" s="14">
        <v>4.0</v>
      </c>
      <c r="E46" s="15">
        <v>4.0</v>
      </c>
      <c r="F46" s="16">
        <v>24.0</v>
      </c>
      <c r="G46" s="17">
        <v>42.0</v>
      </c>
      <c r="H46" s="18">
        <v>125.0</v>
      </c>
      <c r="I46" s="19">
        <v>17.0</v>
      </c>
      <c r="J46" s="20">
        <v>21.0</v>
      </c>
      <c r="K46" s="21">
        <v>14.0</v>
      </c>
      <c r="L46" s="22">
        <v>20.0</v>
      </c>
      <c r="M46" s="63">
        <f t="shared" si="3"/>
        <v>125</v>
      </c>
      <c r="N46" s="63">
        <f t="shared" si="4"/>
        <v>28</v>
      </c>
      <c r="O46" s="63">
        <f t="shared" si="5"/>
        <v>59</v>
      </c>
      <c r="P46" s="63">
        <f t="shared" si="6"/>
        <v>59</v>
      </c>
      <c r="Q46" s="79">
        <f t="shared" si="7"/>
        <v>0.6789667897</v>
      </c>
      <c r="R46" s="79">
        <f t="shared" si="8"/>
        <v>0.6781609195</v>
      </c>
      <c r="S46" s="79">
        <f t="shared" si="9"/>
        <v>0.6793478261</v>
      </c>
      <c r="T46" s="79">
        <f t="shared" si="10"/>
        <v>0.6790518287</v>
      </c>
      <c r="U46" s="79">
        <f t="shared" si="11"/>
        <v>0.0002959974025</v>
      </c>
      <c r="V46" s="89"/>
      <c r="W46" s="89"/>
      <c r="X46" s="85">
        <f t="shared" si="12"/>
        <v>0.6781609195</v>
      </c>
      <c r="Y46" s="85">
        <f t="shared" si="13"/>
        <v>-0.367800052</v>
      </c>
      <c r="Z46" s="85">
        <f t="shared" si="14"/>
        <v>146</v>
      </c>
      <c r="AA46" s="7">
        <f t="shared" si="15"/>
        <v>1.367800052</v>
      </c>
      <c r="AB46" s="7">
        <f t="shared" si="16"/>
        <v>21.70020307</v>
      </c>
      <c r="AC46" s="13">
        <f t="shared" si="17"/>
        <v>1.047147878</v>
      </c>
      <c r="AD46" s="13">
        <f t="shared" si="18"/>
        <v>1.046851881</v>
      </c>
      <c r="AE46" s="10">
        <f t="shared" si="19"/>
        <v>1.367800052</v>
      </c>
      <c r="AF46" s="10">
        <f t="shared" si="20"/>
        <v>221.3990107</v>
      </c>
      <c r="AG46" s="10">
        <f t="shared" si="21"/>
        <v>3168.229648</v>
      </c>
      <c r="AH46" s="86">
        <f t="shared" si="22"/>
        <v>1.541830759</v>
      </c>
      <c r="AI46" s="86">
        <f t="shared" si="23"/>
        <v>181.9360296</v>
      </c>
      <c r="AJ46" s="86">
        <f t="shared" si="24"/>
        <v>5367.112872</v>
      </c>
      <c r="AK46" s="87">
        <f t="shared" si="25"/>
        <v>52200.22218</v>
      </c>
      <c r="AL46" s="87">
        <f t="shared" si="26"/>
        <v>52214.98179</v>
      </c>
      <c r="AM46" s="87">
        <f t="shared" si="27"/>
        <v>52214.98179</v>
      </c>
      <c r="AN46" s="87">
        <f t="shared" si="28"/>
        <v>52200.22218</v>
      </c>
      <c r="AO46" s="87">
        <f t="shared" si="29"/>
        <v>14.75961448</v>
      </c>
      <c r="AP46" s="88">
        <f t="shared" ref="AP46:AR46" si="79">AE46-AH46</f>
        <v>-0.174030707</v>
      </c>
      <c r="AQ46" s="88">
        <f t="shared" si="79"/>
        <v>39.46298109</v>
      </c>
      <c r="AR46" s="88">
        <f t="shared" si="79"/>
        <v>-2198.883224</v>
      </c>
      <c r="AS46" s="7">
        <f t="shared" si="31"/>
        <v>98.55203497</v>
      </c>
      <c r="AT46" s="7">
        <f t="shared" si="32"/>
        <v>128.2066892</v>
      </c>
      <c r="AU46" s="7">
        <f t="shared" si="33"/>
        <v>125</v>
      </c>
      <c r="AV46" s="85">
        <f t="shared" si="34"/>
        <v>128.2066892</v>
      </c>
      <c r="AW46" s="89">
        <f t="shared" si="35"/>
        <v>-3.206689186</v>
      </c>
      <c r="AX46" s="89">
        <f t="shared" si="36"/>
        <v>0</v>
      </c>
      <c r="AY46" s="89">
        <f t="shared" si="37"/>
        <v>1</v>
      </c>
    </row>
    <row r="47">
      <c r="A47" s="29">
        <v>1633.0</v>
      </c>
      <c r="B47" s="30">
        <v>1635.0</v>
      </c>
      <c r="C47" s="31" t="s">
        <v>0</v>
      </c>
      <c r="D47" s="14">
        <v>4.0</v>
      </c>
      <c r="E47" s="15">
        <v>2.0</v>
      </c>
      <c r="F47" s="16">
        <v>4.0</v>
      </c>
      <c r="G47" s="17">
        <v>22.0</v>
      </c>
      <c r="H47" s="18">
        <v>72.0</v>
      </c>
      <c r="I47" s="19">
        <v>15.0</v>
      </c>
      <c r="J47" s="20">
        <v>6.0</v>
      </c>
      <c r="K47" s="21">
        <v>12.0</v>
      </c>
      <c r="L47" s="22">
        <v>5.0</v>
      </c>
      <c r="M47" s="63">
        <f t="shared" si="3"/>
        <v>72</v>
      </c>
      <c r="N47" s="63">
        <f t="shared" si="4"/>
        <v>11</v>
      </c>
      <c r="O47" s="63">
        <f t="shared" si="5"/>
        <v>37</v>
      </c>
      <c r="P47" s="63">
        <f t="shared" si="6"/>
        <v>22</v>
      </c>
      <c r="Q47" s="79">
        <f t="shared" si="7"/>
        <v>0.7676056338</v>
      </c>
      <c r="R47" s="79">
        <f t="shared" si="8"/>
        <v>0.7708333333</v>
      </c>
      <c r="S47" s="79">
        <f t="shared" si="9"/>
        <v>0.7659574468</v>
      </c>
      <c r="T47" s="79">
        <f t="shared" si="10"/>
        <v>0.7655179356</v>
      </c>
      <c r="U47" s="79">
        <f t="shared" si="11"/>
        <v>0.0004395112434</v>
      </c>
      <c r="V47" s="89"/>
      <c r="W47" s="89"/>
      <c r="X47" s="85">
        <f t="shared" si="12"/>
        <v>0.7708333333</v>
      </c>
      <c r="Y47" s="85">
        <f t="shared" si="13"/>
        <v>-0.4180000414</v>
      </c>
      <c r="Z47" s="85">
        <f t="shared" si="14"/>
        <v>70</v>
      </c>
      <c r="AA47" s="7">
        <f t="shared" si="15"/>
        <v>1.418000041</v>
      </c>
      <c r="AB47" s="7">
        <f t="shared" si="16"/>
        <v>9.196000911</v>
      </c>
      <c r="AC47" s="13">
        <f t="shared" si="17"/>
        <v>1.183957488</v>
      </c>
      <c r="AD47" s="13">
        <f t="shared" si="18"/>
        <v>1.183517977</v>
      </c>
      <c r="AE47" s="10">
        <f t="shared" si="19"/>
        <v>1.418000041</v>
      </c>
      <c r="AF47" s="10">
        <f t="shared" si="20"/>
        <v>108.4560038</v>
      </c>
      <c r="AG47" s="10">
        <f t="shared" si="21"/>
        <v>643.7200638</v>
      </c>
      <c r="AH47" s="86">
        <f t="shared" si="22"/>
        <v>1.541830759</v>
      </c>
      <c r="AI47" s="86">
        <f t="shared" si="23"/>
        <v>90.96801478</v>
      </c>
      <c r="AJ47" s="86">
        <f t="shared" si="24"/>
        <v>1255.050238</v>
      </c>
      <c r="AK47" s="87">
        <f t="shared" si="25"/>
        <v>15797.59796</v>
      </c>
      <c r="AL47" s="87">
        <f t="shared" si="26"/>
        <v>15803.46455</v>
      </c>
      <c r="AM47" s="87">
        <f t="shared" si="27"/>
        <v>15803.46455</v>
      </c>
      <c r="AN47" s="87">
        <f t="shared" si="28"/>
        <v>15797.59796</v>
      </c>
      <c r="AO47" s="87">
        <f t="shared" si="29"/>
        <v>5.866596077</v>
      </c>
      <c r="AP47" s="88">
        <f t="shared" ref="AP47:AR47" si="80">AE47-AH47</f>
        <v>-0.1238307176</v>
      </c>
      <c r="AQ47" s="88">
        <f t="shared" si="80"/>
        <v>17.48798903</v>
      </c>
      <c r="AR47" s="88">
        <f t="shared" si="80"/>
        <v>-611.330174</v>
      </c>
      <c r="AS47" s="7">
        <f t="shared" si="31"/>
        <v>63.59100675</v>
      </c>
      <c r="AT47" s="7">
        <f t="shared" si="32"/>
        <v>77.63396045</v>
      </c>
      <c r="AU47" s="7">
        <f t="shared" si="33"/>
        <v>72</v>
      </c>
      <c r="AV47" s="85">
        <f t="shared" si="34"/>
        <v>77.63396045</v>
      </c>
      <c r="AW47" s="89">
        <f t="shared" si="35"/>
        <v>-5.633960449</v>
      </c>
      <c r="AX47" s="89">
        <f t="shared" si="36"/>
        <v>0</v>
      </c>
      <c r="AY47" s="89">
        <f t="shared" si="37"/>
        <v>1</v>
      </c>
    </row>
    <row r="48">
      <c r="A48" s="29">
        <v>1651.0</v>
      </c>
      <c r="B48" s="30">
        <v>3026.0</v>
      </c>
      <c r="C48" s="31" t="s">
        <v>0</v>
      </c>
      <c r="D48" s="14">
        <v>14.0</v>
      </c>
      <c r="E48" s="15">
        <v>10.0</v>
      </c>
      <c r="F48" s="16">
        <v>27.0</v>
      </c>
      <c r="G48" s="17">
        <v>57.0</v>
      </c>
      <c r="H48" s="18">
        <v>131.0</v>
      </c>
      <c r="I48" s="19">
        <v>27.0</v>
      </c>
      <c r="J48" s="20">
        <v>41.0</v>
      </c>
      <c r="K48" s="21">
        <v>57.0</v>
      </c>
      <c r="L48" s="22">
        <v>21.0</v>
      </c>
      <c r="M48" s="63">
        <f t="shared" si="3"/>
        <v>131</v>
      </c>
      <c r="N48" s="63">
        <f t="shared" si="4"/>
        <v>45</v>
      </c>
      <c r="O48" s="63">
        <f t="shared" si="5"/>
        <v>84</v>
      </c>
      <c r="P48" s="63">
        <f t="shared" si="6"/>
        <v>125</v>
      </c>
      <c r="Q48" s="79">
        <f t="shared" si="7"/>
        <v>0.5584415584</v>
      </c>
      <c r="R48" s="79">
        <f t="shared" si="8"/>
        <v>0.6511627907</v>
      </c>
      <c r="S48" s="79">
        <f t="shared" si="9"/>
        <v>0.51171875</v>
      </c>
      <c r="T48" s="79">
        <f t="shared" si="10"/>
        <v>0.5078470149</v>
      </c>
      <c r="U48" s="79">
        <f t="shared" si="11"/>
        <v>0.003871735095</v>
      </c>
      <c r="V48" s="89"/>
      <c r="W48" s="89"/>
      <c r="X48" s="85">
        <f t="shared" si="12"/>
        <v>0.6511627907</v>
      </c>
      <c r="Y48" s="85">
        <f t="shared" si="13"/>
        <v>-0.353175357</v>
      </c>
      <c r="Z48" s="85">
        <f t="shared" si="14"/>
        <v>254</v>
      </c>
      <c r="AA48" s="7">
        <f t="shared" si="15"/>
        <v>1.353175357</v>
      </c>
      <c r="AB48" s="7">
        <f t="shared" si="16"/>
        <v>44.14691963</v>
      </c>
      <c r="AC48" s="13">
        <f t="shared" si="17"/>
        <v>0.864894107</v>
      </c>
      <c r="AD48" s="13">
        <f t="shared" si="18"/>
        <v>0.8610223719</v>
      </c>
      <c r="AE48" s="10">
        <f t="shared" si="19"/>
        <v>1.353175357</v>
      </c>
      <c r="AF48" s="10">
        <f t="shared" si="20"/>
        <v>387.8534603</v>
      </c>
      <c r="AG48" s="10">
        <f t="shared" si="21"/>
        <v>11213.31758</v>
      </c>
      <c r="AH48" s="86">
        <f t="shared" si="22"/>
        <v>1.541830759</v>
      </c>
      <c r="AI48" s="86">
        <f t="shared" si="23"/>
        <v>322.2426286</v>
      </c>
      <c r="AJ48" s="86">
        <f t="shared" si="24"/>
        <v>16189.22297</v>
      </c>
      <c r="AK48" s="87">
        <f t="shared" si="25"/>
        <v>84862.36498</v>
      </c>
      <c r="AL48" s="87">
        <f t="shared" si="26"/>
        <v>85243.96319</v>
      </c>
      <c r="AM48" s="87">
        <f t="shared" si="27"/>
        <v>85243.96319</v>
      </c>
      <c r="AN48" s="87">
        <f t="shared" si="28"/>
        <v>84862.36498</v>
      </c>
      <c r="AO48" s="87">
        <f t="shared" si="29"/>
        <v>381.5982109</v>
      </c>
      <c r="AP48" s="88">
        <f t="shared" ref="AP48:AR48" si="81">AE48-AH48</f>
        <v>-0.188655402</v>
      </c>
      <c r="AQ48" s="88">
        <f t="shared" si="81"/>
        <v>65.61083167</v>
      </c>
      <c r="AR48" s="88">
        <f t="shared" si="81"/>
        <v>-4975.905385</v>
      </c>
      <c r="AS48" s="7">
        <f t="shared" si="31"/>
        <v>111.74298</v>
      </c>
      <c r="AT48" s="7">
        <f t="shared" si="32"/>
        <v>236.0383768</v>
      </c>
      <c r="AU48" s="7">
        <f t="shared" si="33"/>
        <v>131</v>
      </c>
      <c r="AV48" s="85">
        <f t="shared" si="34"/>
        <v>111.74298</v>
      </c>
      <c r="AW48" s="89">
        <f t="shared" si="35"/>
        <v>19.25702005</v>
      </c>
      <c r="AX48" s="89">
        <f t="shared" si="36"/>
        <v>1</v>
      </c>
      <c r="AY48" s="89">
        <f t="shared" si="37"/>
        <v>0</v>
      </c>
    </row>
    <row r="49">
      <c r="A49" s="29">
        <v>1660.0</v>
      </c>
      <c r="B49" s="30">
        <v>1953.0</v>
      </c>
      <c r="C49" s="31" t="s">
        <v>0</v>
      </c>
      <c r="D49" s="14">
        <v>20.0</v>
      </c>
      <c r="E49" s="15">
        <v>7.0</v>
      </c>
      <c r="F49" s="16">
        <v>8.0</v>
      </c>
      <c r="G49" s="17">
        <v>50.0</v>
      </c>
      <c r="H49" s="18">
        <v>149.0</v>
      </c>
      <c r="I49" s="19">
        <v>25.0</v>
      </c>
      <c r="J49" s="20">
        <v>28.0</v>
      </c>
      <c r="K49" s="21">
        <v>48.0</v>
      </c>
      <c r="L49" s="22">
        <v>28.0</v>
      </c>
      <c r="M49" s="63">
        <f t="shared" si="3"/>
        <v>149</v>
      </c>
      <c r="N49" s="63">
        <f t="shared" si="4"/>
        <v>55</v>
      </c>
      <c r="O49" s="63">
        <f t="shared" si="5"/>
        <v>75</v>
      </c>
      <c r="P49" s="63">
        <f t="shared" si="6"/>
        <v>84</v>
      </c>
      <c r="Q49" s="79">
        <f t="shared" si="7"/>
        <v>0.6170798898</v>
      </c>
      <c r="R49" s="79">
        <f t="shared" si="8"/>
        <v>0.5769230769</v>
      </c>
      <c r="S49" s="79">
        <f t="shared" si="9"/>
        <v>0.6394849785</v>
      </c>
      <c r="T49" s="79">
        <f t="shared" si="10"/>
        <v>0.6384725244</v>
      </c>
      <c r="U49" s="79">
        <f t="shared" si="11"/>
        <v>0.001012454132</v>
      </c>
      <c r="V49" s="89"/>
      <c r="W49" s="89"/>
      <c r="X49" s="85">
        <f t="shared" si="12"/>
        <v>0.5769230769</v>
      </c>
      <c r="Y49" s="85">
        <f t="shared" si="13"/>
        <v>-0.3129602305</v>
      </c>
      <c r="Z49" s="85">
        <f t="shared" si="14"/>
        <v>214</v>
      </c>
      <c r="AA49" s="7">
        <f t="shared" si="15"/>
        <v>1.31296023</v>
      </c>
      <c r="AB49" s="7">
        <f t="shared" si="16"/>
        <v>26.28865936</v>
      </c>
      <c r="AC49" s="13">
        <f t="shared" si="17"/>
        <v>0.952445209</v>
      </c>
      <c r="AD49" s="13">
        <f t="shared" si="18"/>
        <v>0.9514327549</v>
      </c>
      <c r="AE49" s="10">
        <f t="shared" si="19"/>
        <v>1.31296023</v>
      </c>
      <c r="AF49" s="10">
        <f t="shared" si="20"/>
        <v>307.2621487</v>
      </c>
      <c r="AG49" s="10">
        <f t="shared" si="21"/>
        <v>5625.773103</v>
      </c>
      <c r="AH49" s="86">
        <f t="shared" si="22"/>
        <v>1.541830759</v>
      </c>
      <c r="AI49" s="86">
        <f t="shared" si="23"/>
        <v>245.1510907</v>
      </c>
      <c r="AJ49" s="86">
        <f t="shared" si="24"/>
        <v>9713.533782</v>
      </c>
      <c r="AK49" s="87">
        <f t="shared" si="25"/>
        <v>80471.23097</v>
      </c>
      <c r="AL49" s="87">
        <f t="shared" si="26"/>
        <v>80556.86333</v>
      </c>
      <c r="AM49" s="87">
        <f t="shared" si="27"/>
        <v>80556.86333</v>
      </c>
      <c r="AN49" s="87">
        <f t="shared" si="28"/>
        <v>80471.23097</v>
      </c>
      <c r="AO49" s="87">
        <f t="shared" si="29"/>
        <v>85.63235804</v>
      </c>
      <c r="AP49" s="88">
        <f t="shared" ref="AP49:AR49" si="82">AE49-AH49</f>
        <v>-0.2288705285</v>
      </c>
      <c r="AQ49" s="88">
        <f t="shared" si="82"/>
        <v>62.11105799</v>
      </c>
      <c r="AR49" s="88">
        <f t="shared" si="82"/>
        <v>-4087.760679</v>
      </c>
      <c r="AS49" s="7">
        <f t="shared" si="31"/>
        <v>112.2106452</v>
      </c>
      <c r="AT49" s="7">
        <f t="shared" si="32"/>
        <v>159.1701149</v>
      </c>
      <c r="AU49" s="7">
        <f t="shared" si="33"/>
        <v>149</v>
      </c>
      <c r="AV49" s="85">
        <f t="shared" si="34"/>
        <v>159.1701149</v>
      </c>
      <c r="AW49" s="89">
        <f t="shared" si="35"/>
        <v>-10.17011489</v>
      </c>
      <c r="AX49" s="89">
        <f t="shared" si="36"/>
        <v>0</v>
      </c>
      <c r="AY49" s="89">
        <f t="shared" si="37"/>
        <v>1</v>
      </c>
    </row>
    <row r="50">
      <c r="A50" s="29">
        <v>1664.0</v>
      </c>
      <c r="B50" s="30">
        <v>1091.0</v>
      </c>
      <c r="C50" s="31" t="s">
        <v>0</v>
      </c>
      <c r="D50" s="14">
        <v>12.0</v>
      </c>
      <c r="E50" s="15">
        <v>8.0</v>
      </c>
      <c r="F50" s="16">
        <v>8.0</v>
      </c>
      <c r="G50" s="17">
        <v>22.0</v>
      </c>
      <c r="H50" s="18">
        <v>71.0</v>
      </c>
      <c r="I50" s="19">
        <v>6.0</v>
      </c>
      <c r="J50" s="20">
        <v>17.0</v>
      </c>
      <c r="K50" s="21">
        <v>28.0</v>
      </c>
      <c r="L50" s="22">
        <v>18.0</v>
      </c>
      <c r="M50" s="63">
        <f t="shared" si="3"/>
        <v>71</v>
      </c>
      <c r="N50" s="63">
        <f t="shared" si="4"/>
        <v>38</v>
      </c>
      <c r="O50" s="63">
        <f t="shared" si="5"/>
        <v>28</v>
      </c>
      <c r="P50" s="63">
        <f t="shared" si="6"/>
        <v>53</v>
      </c>
      <c r="Q50" s="79">
        <f t="shared" si="7"/>
        <v>0.5210526316</v>
      </c>
      <c r="R50" s="79">
        <f t="shared" si="8"/>
        <v>0.4242424242</v>
      </c>
      <c r="S50" s="79">
        <f t="shared" si="9"/>
        <v>0.5725806452</v>
      </c>
      <c r="T50" s="79">
        <f t="shared" si="10"/>
        <v>0.5731207709</v>
      </c>
      <c r="U50" s="79">
        <f t="shared" si="11"/>
        <v>0.0005401257683</v>
      </c>
      <c r="V50" s="89"/>
      <c r="W50" s="89"/>
      <c r="X50" s="85">
        <f t="shared" si="12"/>
        <v>0.4242424242</v>
      </c>
      <c r="Y50" s="85">
        <f t="shared" si="13"/>
        <v>-0.2302542035</v>
      </c>
      <c r="Z50" s="85">
        <f t="shared" si="14"/>
        <v>119</v>
      </c>
      <c r="AA50" s="7">
        <f t="shared" si="15"/>
        <v>1.230254203</v>
      </c>
      <c r="AB50" s="7">
        <f t="shared" si="16"/>
        <v>12.20347279</v>
      </c>
      <c r="AC50" s="13">
        <f t="shared" si="17"/>
        <v>0.8028348487</v>
      </c>
      <c r="AD50" s="13">
        <f t="shared" si="18"/>
        <v>0.8033749744</v>
      </c>
      <c r="AE50" s="10">
        <f t="shared" si="19"/>
        <v>1.230254203</v>
      </c>
      <c r="AF50" s="10">
        <f t="shared" si="20"/>
        <v>158.603723</v>
      </c>
      <c r="AG50" s="10">
        <f t="shared" si="21"/>
        <v>1452.213261</v>
      </c>
      <c r="AH50" s="86">
        <f t="shared" si="22"/>
        <v>1.541830759</v>
      </c>
      <c r="AI50" s="86">
        <f t="shared" si="23"/>
        <v>124.8882915</v>
      </c>
      <c r="AJ50" s="86">
        <f t="shared" si="24"/>
        <v>2288.076846</v>
      </c>
      <c r="AK50" s="87">
        <f t="shared" si="25"/>
        <v>18927.5144</v>
      </c>
      <c r="AL50" s="87">
        <f t="shared" si="26"/>
        <v>18914.78903</v>
      </c>
      <c r="AM50" s="87">
        <f t="shared" si="27"/>
        <v>18914.78903</v>
      </c>
      <c r="AN50" s="87">
        <f t="shared" si="28"/>
        <v>18927.5144</v>
      </c>
      <c r="AO50" s="87">
        <f t="shared" si="29"/>
        <v>-12.7253631</v>
      </c>
      <c r="AP50" s="88">
        <f t="shared" ref="AP50:AR50" si="83">AE50-AH50</f>
        <v>-0.3115765555</v>
      </c>
      <c r="AQ50" s="88">
        <f t="shared" si="83"/>
        <v>33.71543152</v>
      </c>
      <c r="AR50" s="88">
        <f t="shared" si="83"/>
        <v>-835.8635849</v>
      </c>
      <c r="AS50" s="7">
        <f t="shared" si="31"/>
        <v>38.46444015</v>
      </c>
      <c r="AT50" s="7">
        <f t="shared" si="32"/>
        <v>69.74470116</v>
      </c>
      <c r="AU50" s="7">
        <f t="shared" si="33"/>
        <v>71</v>
      </c>
      <c r="AV50" s="85">
        <f t="shared" si="34"/>
        <v>69.74470116</v>
      </c>
      <c r="AW50" s="89">
        <f t="shared" si="35"/>
        <v>1.255298839</v>
      </c>
      <c r="AX50" s="89">
        <f t="shared" si="36"/>
        <v>0</v>
      </c>
      <c r="AY50" s="89">
        <f t="shared" si="37"/>
        <v>1</v>
      </c>
    </row>
    <row r="51">
      <c r="A51" s="29">
        <v>1668.0</v>
      </c>
      <c r="B51" s="30">
        <v>3632.0</v>
      </c>
      <c r="C51" s="31" t="s">
        <v>0</v>
      </c>
      <c r="D51" s="14">
        <v>27.0</v>
      </c>
      <c r="E51" s="15">
        <v>37.0</v>
      </c>
      <c r="F51" s="16">
        <v>43.0</v>
      </c>
      <c r="G51" s="17">
        <v>62.0</v>
      </c>
      <c r="H51" s="18">
        <v>212.0</v>
      </c>
      <c r="I51" s="19">
        <v>32.0</v>
      </c>
      <c r="J51" s="20">
        <v>53.0</v>
      </c>
      <c r="K51" s="21">
        <v>104.0</v>
      </c>
      <c r="L51" s="22">
        <v>67.0</v>
      </c>
      <c r="M51" s="63">
        <f t="shared" si="3"/>
        <v>212</v>
      </c>
      <c r="N51" s="63">
        <f t="shared" si="4"/>
        <v>131</v>
      </c>
      <c r="O51" s="63">
        <f t="shared" si="5"/>
        <v>94</v>
      </c>
      <c r="P51" s="63">
        <f t="shared" si="6"/>
        <v>200</v>
      </c>
      <c r="Q51" s="79">
        <f t="shared" si="7"/>
        <v>0.4803767661</v>
      </c>
      <c r="R51" s="79">
        <f t="shared" si="8"/>
        <v>0.4177777778</v>
      </c>
      <c r="S51" s="79">
        <f t="shared" si="9"/>
        <v>0.5145631068</v>
      </c>
      <c r="T51" s="79">
        <f t="shared" si="10"/>
        <v>0.5139073235</v>
      </c>
      <c r="U51" s="79">
        <f t="shared" si="11"/>
        <v>0.000655783273</v>
      </c>
      <c r="V51" s="89"/>
      <c r="W51" s="89"/>
      <c r="X51" s="85">
        <f t="shared" si="12"/>
        <v>0.4177777778</v>
      </c>
      <c r="Y51" s="85">
        <f t="shared" si="13"/>
        <v>-0.2267523503</v>
      </c>
      <c r="Z51" s="85">
        <f t="shared" si="14"/>
        <v>425</v>
      </c>
      <c r="AA51" s="7">
        <f t="shared" si="15"/>
        <v>1.22675235</v>
      </c>
      <c r="AB51" s="7">
        <f t="shared" si="16"/>
        <v>45.35047007</v>
      </c>
      <c r="AC51" s="13">
        <f t="shared" si="17"/>
        <v>0.7413154571</v>
      </c>
      <c r="AD51" s="13">
        <f t="shared" si="18"/>
        <v>0.7406596739</v>
      </c>
      <c r="AE51" s="10">
        <f t="shared" si="19"/>
        <v>1.22675235</v>
      </c>
      <c r="AF51" s="10">
        <f t="shared" si="20"/>
        <v>566.720219</v>
      </c>
      <c r="AG51" s="10">
        <f t="shared" si="21"/>
        <v>19273.94978</v>
      </c>
      <c r="AH51" s="86">
        <f t="shared" si="22"/>
        <v>1.541830759</v>
      </c>
      <c r="AI51" s="86">
        <f t="shared" si="23"/>
        <v>453.2982431</v>
      </c>
      <c r="AJ51" s="86">
        <f t="shared" si="24"/>
        <v>28986.41827</v>
      </c>
      <c r="AK51" s="87">
        <f t="shared" si="25"/>
        <v>194381.6874</v>
      </c>
      <c r="AL51" s="87">
        <f t="shared" si="26"/>
        <v>194553.7938</v>
      </c>
      <c r="AM51" s="87">
        <f t="shared" si="27"/>
        <v>194553.7938</v>
      </c>
      <c r="AN51" s="87">
        <f t="shared" si="28"/>
        <v>194381.6874</v>
      </c>
      <c r="AO51" s="87">
        <f t="shared" si="29"/>
        <v>172.1063853</v>
      </c>
      <c r="AP51" s="88">
        <f t="shared" ref="AP51:AR51" si="84">AE51-AH51</f>
        <v>-0.3150784087</v>
      </c>
      <c r="AQ51" s="88">
        <f t="shared" si="84"/>
        <v>113.4219758</v>
      </c>
      <c r="AR51" s="88">
        <f t="shared" si="84"/>
        <v>-9712.46849</v>
      </c>
      <c r="AS51" s="7">
        <f t="shared" si="31"/>
        <v>140.3558963</v>
      </c>
      <c r="AT51" s="7">
        <f t="shared" si="32"/>
        <v>219.6242633</v>
      </c>
      <c r="AU51" s="7">
        <f t="shared" si="33"/>
        <v>212</v>
      </c>
      <c r="AV51" s="85">
        <f t="shared" si="34"/>
        <v>219.6242633</v>
      </c>
      <c r="AW51" s="89">
        <f t="shared" si="35"/>
        <v>-7.624263298</v>
      </c>
      <c r="AX51" s="89">
        <f t="shared" si="36"/>
        <v>0</v>
      </c>
      <c r="AY51" s="89">
        <f t="shared" si="37"/>
        <v>1</v>
      </c>
    </row>
    <row r="52">
      <c r="A52" s="29">
        <v>1669.0</v>
      </c>
      <c r="B52" s="30">
        <v>3241.0</v>
      </c>
      <c r="C52" s="31" t="s">
        <v>0</v>
      </c>
      <c r="D52" s="14">
        <v>14.0</v>
      </c>
      <c r="E52" s="15">
        <v>15.0</v>
      </c>
      <c r="F52" s="16">
        <v>17.0</v>
      </c>
      <c r="G52" s="17">
        <v>42.0</v>
      </c>
      <c r="H52" s="18">
        <v>168.0</v>
      </c>
      <c r="I52" s="19">
        <v>25.0</v>
      </c>
      <c r="J52" s="20">
        <v>25.0</v>
      </c>
      <c r="K52" s="21">
        <v>40.0</v>
      </c>
      <c r="L52" s="22">
        <v>25.0</v>
      </c>
      <c r="M52" s="63">
        <f t="shared" si="3"/>
        <v>168</v>
      </c>
      <c r="N52" s="63">
        <f t="shared" si="4"/>
        <v>54</v>
      </c>
      <c r="O52" s="63">
        <f t="shared" si="5"/>
        <v>67</v>
      </c>
      <c r="P52" s="63">
        <f t="shared" si="6"/>
        <v>82</v>
      </c>
      <c r="Q52" s="79">
        <f t="shared" si="7"/>
        <v>0.6334231806</v>
      </c>
      <c r="R52" s="79">
        <f t="shared" si="8"/>
        <v>0.5537190083</v>
      </c>
      <c r="S52" s="79">
        <f t="shared" si="9"/>
        <v>0.672</v>
      </c>
      <c r="T52" s="79">
        <f t="shared" si="10"/>
        <v>0.6762405923</v>
      </c>
      <c r="U52" s="79">
        <f t="shared" si="11"/>
        <v>0.004240592307</v>
      </c>
      <c r="V52" s="89"/>
      <c r="W52" s="89"/>
      <c r="X52" s="85">
        <f t="shared" si="12"/>
        <v>0.5537190083</v>
      </c>
      <c r="Y52" s="85">
        <f t="shared" si="13"/>
        <v>-0.300390751</v>
      </c>
      <c r="Z52" s="85">
        <f t="shared" si="14"/>
        <v>203</v>
      </c>
      <c r="AA52" s="7">
        <f t="shared" si="15"/>
        <v>1.300390751</v>
      </c>
      <c r="AB52" s="7">
        <f t="shared" si="16"/>
        <v>24.63204158</v>
      </c>
      <c r="AC52" s="13">
        <f t="shared" si="17"/>
        <v>0.972390751</v>
      </c>
      <c r="AD52" s="13">
        <f t="shared" si="18"/>
        <v>0.9766313433</v>
      </c>
      <c r="AE52" s="10">
        <f t="shared" si="19"/>
        <v>1.300390751</v>
      </c>
      <c r="AF52" s="10">
        <f t="shared" si="20"/>
        <v>288.611364</v>
      </c>
      <c r="AG52" s="10">
        <f t="shared" si="21"/>
        <v>5000.304441</v>
      </c>
      <c r="AH52" s="86">
        <f t="shared" si="22"/>
        <v>1.541830759</v>
      </c>
      <c r="AI52" s="86">
        <f t="shared" si="23"/>
        <v>229.7327831</v>
      </c>
      <c r="AJ52" s="86">
        <f t="shared" si="24"/>
        <v>8470.81819</v>
      </c>
      <c r="AK52" s="87">
        <f t="shared" si="25"/>
        <v>90582.55709</v>
      </c>
      <c r="AL52" s="87">
        <f t="shared" si="26"/>
        <v>90189.24215</v>
      </c>
      <c r="AM52" s="87">
        <f t="shared" si="27"/>
        <v>90189.24215</v>
      </c>
      <c r="AN52" s="87">
        <f t="shared" si="28"/>
        <v>90582.55709</v>
      </c>
      <c r="AO52" s="87">
        <f t="shared" si="29"/>
        <v>-393.3149365</v>
      </c>
      <c r="AP52" s="88">
        <f t="shared" ref="AP52:AR52" si="85">AE52-AH52</f>
        <v>-0.241440008</v>
      </c>
      <c r="AQ52" s="88">
        <f t="shared" si="85"/>
        <v>58.87858094</v>
      </c>
      <c r="AR52" s="88">
        <f t="shared" si="85"/>
        <v>-3470.513749</v>
      </c>
      <c r="AS52" s="7">
        <f t="shared" si="31"/>
        <v>99.72373205</v>
      </c>
      <c r="AT52" s="7">
        <f t="shared" si="32"/>
        <v>144.140495</v>
      </c>
      <c r="AU52" s="7">
        <f t="shared" si="33"/>
        <v>168</v>
      </c>
      <c r="AV52" s="85">
        <f t="shared" si="34"/>
        <v>144.140495</v>
      </c>
      <c r="AW52" s="89">
        <f t="shared" si="35"/>
        <v>23.85950495</v>
      </c>
      <c r="AX52" s="89">
        <f t="shared" si="36"/>
        <v>0</v>
      </c>
      <c r="AY52" s="89">
        <f t="shared" si="37"/>
        <v>1</v>
      </c>
    </row>
    <row r="53">
      <c r="A53" s="29">
        <v>1674.0</v>
      </c>
      <c r="B53" s="30">
        <v>1645.0</v>
      </c>
      <c r="C53" s="31" t="s">
        <v>0</v>
      </c>
      <c r="D53" s="14">
        <v>26.0</v>
      </c>
      <c r="E53" s="15">
        <v>18.0</v>
      </c>
      <c r="F53" s="16">
        <v>23.0</v>
      </c>
      <c r="G53" s="17">
        <v>46.0</v>
      </c>
      <c r="H53" s="18">
        <v>155.0</v>
      </c>
      <c r="I53" s="19">
        <v>23.0</v>
      </c>
      <c r="J53" s="20">
        <v>44.0</v>
      </c>
      <c r="K53" s="21">
        <v>100.0</v>
      </c>
      <c r="L53" s="22">
        <v>45.0</v>
      </c>
      <c r="M53" s="63">
        <f t="shared" si="3"/>
        <v>155</v>
      </c>
      <c r="N53" s="63">
        <f t="shared" si="4"/>
        <v>89</v>
      </c>
      <c r="O53" s="63">
        <f t="shared" si="5"/>
        <v>69</v>
      </c>
      <c r="P53" s="63">
        <f t="shared" si="6"/>
        <v>167</v>
      </c>
      <c r="Q53" s="79">
        <f t="shared" si="7"/>
        <v>0.4666666667</v>
      </c>
      <c r="R53" s="79">
        <f t="shared" si="8"/>
        <v>0.4367088608</v>
      </c>
      <c r="S53" s="79">
        <f t="shared" si="9"/>
        <v>0.4813664596</v>
      </c>
      <c r="T53" s="79">
        <f t="shared" si="10"/>
        <v>0.4825138371</v>
      </c>
      <c r="U53" s="79">
        <f t="shared" si="11"/>
        <v>0.001147377476</v>
      </c>
      <c r="V53" s="89"/>
      <c r="W53" s="89"/>
      <c r="X53" s="85">
        <f t="shared" si="12"/>
        <v>0.4367088608</v>
      </c>
      <c r="Y53" s="85">
        <f t="shared" si="13"/>
        <v>-0.2370071838</v>
      </c>
      <c r="Z53" s="85">
        <f t="shared" si="14"/>
        <v>325</v>
      </c>
      <c r="AA53" s="7">
        <f t="shared" si="15"/>
        <v>1.237007184</v>
      </c>
      <c r="AB53" s="7">
        <f t="shared" si="16"/>
        <v>39.58019969</v>
      </c>
      <c r="AC53" s="13">
        <f t="shared" si="17"/>
        <v>0.7183736434</v>
      </c>
      <c r="AD53" s="13">
        <f t="shared" si="18"/>
        <v>0.7195210209</v>
      </c>
      <c r="AE53" s="10">
        <f t="shared" si="19"/>
        <v>1.237007184</v>
      </c>
      <c r="AF53" s="10">
        <f t="shared" si="20"/>
        <v>441.6075344</v>
      </c>
      <c r="AG53" s="10">
        <f t="shared" si="21"/>
        <v>12863.5649</v>
      </c>
      <c r="AH53" s="86">
        <f t="shared" si="22"/>
        <v>1.541830759</v>
      </c>
      <c r="AI53" s="86">
        <f t="shared" si="23"/>
        <v>363.8720591</v>
      </c>
      <c r="AJ53" s="86">
        <f t="shared" si="24"/>
        <v>17766.51584</v>
      </c>
      <c r="AK53" s="87">
        <f t="shared" si="25"/>
        <v>111209.169</v>
      </c>
      <c r="AL53" s="87">
        <f t="shared" si="26"/>
        <v>111031.8303</v>
      </c>
      <c r="AM53" s="87">
        <f t="shared" si="27"/>
        <v>111031.8303</v>
      </c>
      <c r="AN53" s="87">
        <f t="shared" si="28"/>
        <v>111209.169</v>
      </c>
      <c r="AO53" s="87">
        <f t="shared" si="29"/>
        <v>-177.3386627</v>
      </c>
      <c r="AP53" s="88">
        <f t="shared" ref="AP53:AR53" si="86">AE53-AH53</f>
        <v>-0.3048235752</v>
      </c>
      <c r="AQ53" s="88">
        <f t="shared" si="86"/>
        <v>77.73547529</v>
      </c>
      <c r="AR53" s="88">
        <f t="shared" si="86"/>
        <v>-4902.950937</v>
      </c>
      <c r="AS53" s="7">
        <f t="shared" si="31"/>
        <v>114.3187226</v>
      </c>
      <c r="AT53" s="7">
        <f t="shared" si="32"/>
        <v>140.6992013</v>
      </c>
      <c r="AU53" s="7">
        <f t="shared" si="33"/>
        <v>155</v>
      </c>
      <c r="AV53" s="85">
        <f t="shared" si="34"/>
        <v>140.6992013</v>
      </c>
      <c r="AW53" s="89">
        <f t="shared" si="35"/>
        <v>14.30079874</v>
      </c>
      <c r="AX53" s="89">
        <f t="shared" si="36"/>
        <v>0</v>
      </c>
      <c r="AY53" s="89">
        <f t="shared" si="37"/>
        <v>1</v>
      </c>
    </row>
    <row r="54">
      <c r="A54" s="29">
        <v>1677.0</v>
      </c>
      <c r="B54" s="30">
        <v>2639.0</v>
      </c>
      <c r="C54" s="31" t="s">
        <v>0</v>
      </c>
      <c r="D54" s="14">
        <v>23.0</v>
      </c>
      <c r="E54" s="15">
        <v>18.0</v>
      </c>
      <c r="F54" s="16">
        <v>26.0</v>
      </c>
      <c r="G54" s="17">
        <v>37.0</v>
      </c>
      <c r="H54" s="18">
        <v>177.0</v>
      </c>
      <c r="I54" s="19">
        <v>28.0</v>
      </c>
      <c r="J54" s="20">
        <v>43.0</v>
      </c>
      <c r="K54" s="21">
        <v>45.0</v>
      </c>
      <c r="L54" s="22">
        <v>37.0</v>
      </c>
      <c r="M54" s="63">
        <f t="shared" si="3"/>
        <v>177</v>
      </c>
      <c r="N54" s="63">
        <f t="shared" si="4"/>
        <v>78</v>
      </c>
      <c r="O54" s="63">
        <f t="shared" si="5"/>
        <v>65</v>
      </c>
      <c r="P54" s="63">
        <f t="shared" si="6"/>
        <v>114</v>
      </c>
      <c r="Q54" s="79">
        <f t="shared" si="7"/>
        <v>0.5576036866</v>
      </c>
      <c r="R54" s="79">
        <f t="shared" si="8"/>
        <v>0.4545454545</v>
      </c>
      <c r="S54" s="79">
        <f t="shared" si="9"/>
        <v>0.6082474227</v>
      </c>
      <c r="T54" s="79">
        <f t="shared" si="10"/>
        <v>0.6130613752</v>
      </c>
      <c r="U54" s="79">
        <f t="shared" si="11"/>
        <v>0.004813952562</v>
      </c>
      <c r="V54" s="89"/>
      <c r="W54" s="89"/>
      <c r="X54" s="85">
        <f t="shared" si="12"/>
        <v>0.4545454545</v>
      </c>
      <c r="Y54" s="85">
        <f t="shared" si="13"/>
        <v>-0.2466691401</v>
      </c>
      <c r="Z54" s="85">
        <f t="shared" si="14"/>
        <v>257</v>
      </c>
      <c r="AA54" s="7">
        <f t="shared" si="15"/>
        <v>1.24666914</v>
      </c>
      <c r="AB54" s="7">
        <f t="shared" si="16"/>
        <v>28.12028198</v>
      </c>
      <c r="AC54" s="13">
        <f t="shared" si="17"/>
        <v>0.8549165628</v>
      </c>
      <c r="AD54" s="13">
        <f t="shared" si="18"/>
        <v>0.8597305154</v>
      </c>
      <c r="AE54" s="10">
        <f t="shared" si="19"/>
        <v>1.24666914</v>
      </c>
      <c r="AF54" s="10">
        <f t="shared" si="20"/>
        <v>348.514251</v>
      </c>
      <c r="AG54" s="10">
        <f t="shared" si="21"/>
        <v>7226.912468</v>
      </c>
      <c r="AH54" s="86">
        <f t="shared" si="22"/>
        <v>1.541830759</v>
      </c>
      <c r="AI54" s="86">
        <f t="shared" si="23"/>
        <v>275.9877059</v>
      </c>
      <c r="AJ54" s="86">
        <f t="shared" si="24"/>
        <v>11424.96592</v>
      </c>
      <c r="AK54" s="87">
        <f t="shared" si="25"/>
        <v>108578.8057</v>
      </c>
      <c r="AL54" s="87">
        <f t="shared" si="26"/>
        <v>107970.8324</v>
      </c>
      <c r="AM54" s="87">
        <f t="shared" si="27"/>
        <v>107970.8324</v>
      </c>
      <c r="AN54" s="87">
        <f t="shared" si="28"/>
        <v>108578.8057</v>
      </c>
      <c r="AO54" s="87">
        <f t="shared" si="29"/>
        <v>-607.9733248</v>
      </c>
      <c r="AP54" s="88">
        <f t="shared" ref="AP54:AR54" si="87">AE54-AH54</f>
        <v>-0.2951616189</v>
      </c>
      <c r="AQ54" s="88">
        <f t="shared" si="87"/>
        <v>72.52654513</v>
      </c>
      <c r="AR54" s="88">
        <f t="shared" si="87"/>
        <v>-4198.053456</v>
      </c>
      <c r="AS54" s="7">
        <f t="shared" si="31"/>
        <v>93.33877864</v>
      </c>
      <c r="AT54" s="7">
        <f t="shared" si="32"/>
        <v>152.3792975</v>
      </c>
      <c r="AU54" s="7">
        <f t="shared" si="33"/>
        <v>177</v>
      </c>
      <c r="AV54" s="85">
        <f t="shared" si="34"/>
        <v>152.3792975</v>
      </c>
      <c r="AW54" s="89">
        <f t="shared" si="35"/>
        <v>24.62070251</v>
      </c>
      <c r="AX54" s="89">
        <f t="shared" si="36"/>
        <v>0</v>
      </c>
      <c r="AY54" s="89">
        <f t="shared" si="37"/>
        <v>1</v>
      </c>
    </row>
    <row r="55">
      <c r="A55" s="29">
        <v>1679.0</v>
      </c>
      <c r="B55" s="30">
        <v>998.0</v>
      </c>
      <c r="C55" s="31" t="s">
        <v>0</v>
      </c>
      <c r="D55" s="14">
        <v>14.0</v>
      </c>
      <c r="E55" s="15">
        <v>5.0</v>
      </c>
      <c r="F55" s="16">
        <v>33.0</v>
      </c>
      <c r="G55" s="17">
        <v>10.0</v>
      </c>
      <c r="H55" s="18">
        <v>64.0</v>
      </c>
      <c r="I55" s="19">
        <v>13.0</v>
      </c>
      <c r="J55" s="20">
        <v>24.0</v>
      </c>
      <c r="K55" s="21">
        <v>31.0</v>
      </c>
      <c r="L55" s="22">
        <v>22.0</v>
      </c>
      <c r="M55" s="63">
        <f t="shared" si="3"/>
        <v>64</v>
      </c>
      <c r="N55" s="63">
        <f t="shared" si="4"/>
        <v>41</v>
      </c>
      <c r="O55" s="63">
        <f t="shared" si="5"/>
        <v>23</v>
      </c>
      <c r="P55" s="63">
        <f t="shared" si="6"/>
        <v>88</v>
      </c>
      <c r="Q55" s="79">
        <f t="shared" si="7"/>
        <v>0.4027777778</v>
      </c>
      <c r="R55" s="79">
        <f t="shared" si="8"/>
        <v>0.359375</v>
      </c>
      <c r="S55" s="79">
        <f t="shared" si="9"/>
        <v>0.4210526316</v>
      </c>
      <c r="T55" s="79">
        <f t="shared" si="10"/>
        <v>0.4258991871</v>
      </c>
      <c r="U55" s="79">
        <f t="shared" si="11"/>
        <v>0.004846555507</v>
      </c>
      <c r="V55" s="89"/>
      <c r="W55" s="89"/>
      <c r="X55" s="85">
        <f t="shared" si="12"/>
        <v>0.359375</v>
      </c>
      <c r="Y55" s="85">
        <f t="shared" si="13"/>
        <v>-0.1951159797</v>
      </c>
      <c r="Z55" s="85">
        <f t="shared" si="14"/>
        <v>152</v>
      </c>
      <c r="AA55" s="7">
        <f t="shared" si="15"/>
        <v>1.19511598</v>
      </c>
      <c r="AB55" s="7">
        <f t="shared" si="16"/>
        <v>17.17020622</v>
      </c>
      <c r="AC55" s="13">
        <f t="shared" si="17"/>
        <v>0.6161686113</v>
      </c>
      <c r="AD55" s="13">
        <f t="shared" si="18"/>
        <v>0.6210151668</v>
      </c>
      <c r="AE55" s="10">
        <f t="shared" si="19"/>
        <v>1.19511598</v>
      </c>
      <c r="AF55" s="10">
        <f t="shared" si="20"/>
        <v>198.8278351</v>
      </c>
      <c r="AG55" s="10">
        <f t="shared" si="21"/>
        <v>2609.871345</v>
      </c>
      <c r="AH55" s="86">
        <f t="shared" si="22"/>
        <v>1.541830759</v>
      </c>
      <c r="AI55" s="86">
        <f t="shared" si="23"/>
        <v>171.1432142</v>
      </c>
      <c r="AJ55" s="86">
        <f t="shared" si="24"/>
        <v>3120.665456</v>
      </c>
      <c r="AK55" s="87">
        <f t="shared" si="25"/>
        <v>20389.16996</v>
      </c>
      <c r="AL55" s="87">
        <f t="shared" si="26"/>
        <v>20230.04785</v>
      </c>
      <c r="AM55" s="87">
        <f t="shared" si="27"/>
        <v>20230.04785</v>
      </c>
      <c r="AN55" s="87">
        <f t="shared" si="28"/>
        <v>20389.16996</v>
      </c>
      <c r="AO55" s="87">
        <f t="shared" si="29"/>
        <v>-159.1221104</v>
      </c>
      <c r="AP55" s="88">
        <f t="shared" ref="AP55:AR55" si="88">AE55-AH55</f>
        <v>-0.3467147793</v>
      </c>
      <c r="AQ55" s="88">
        <f t="shared" si="88"/>
        <v>27.68462089</v>
      </c>
      <c r="AR55" s="88">
        <f t="shared" si="88"/>
        <v>-510.7941113</v>
      </c>
      <c r="AS55" s="7">
        <f t="shared" si="31"/>
        <v>28.93776738</v>
      </c>
      <c r="AT55" s="7">
        <f t="shared" si="32"/>
        <v>50.91063408</v>
      </c>
      <c r="AU55" s="7">
        <f t="shared" si="33"/>
        <v>64</v>
      </c>
      <c r="AV55" s="85">
        <f t="shared" si="34"/>
        <v>50.91063408</v>
      </c>
      <c r="AW55" s="89">
        <f t="shared" si="35"/>
        <v>13.08936592</v>
      </c>
      <c r="AX55" s="89">
        <f t="shared" si="36"/>
        <v>0</v>
      </c>
      <c r="AY55" s="89">
        <f t="shared" si="37"/>
        <v>1</v>
      </c>
    </row>
    <row r="56">
      <c r="A56" s="29">
        <v>1680.0</v>
      </c>
      <c r="B56" s="30">
        <v>1874.0</v>
      </c>
      <c r="C56" s="31" t="s">
        <v>0</v>
      </c>
      <c r="D56" s="14">
        <v>40.0</v>
      </c>
      <c r="E56" s="15">
        <v>8.0</v>
      </c>
      <c r="F56" s="16">
        <v>27.0</v>
      </c>
      <c r="G56" s="17">
        <v>45.0</v>
      </c>
      <c r="H56" s="18">
        <v>105.0</v>
      </c>
      <c r="I56" s="19">
        <v>30.0</v>
      </c>
      <c r="J56" s="20">
        <v>26.0</v>
      </c>
      <c r="K56" s="21">
        <v>47.0</v>
      </c>
      <c r="L56" s="22">
        <v>16.0</v>
      </c>
      <c r="M56" s="63">
        <f t="shared" si="3"/>
        <v>105</v>
      </c>
      <c r="N56" s="63">
        <f t="shared" si="4"/>
        <v>64</v>
      </c>
      <c r="O56" s="63">
        <f t="shared" si="5"/>
        <v>75</v>
      </c>
      <c r="P56" s="63">
        <f t="shared" si="6"/>
        <v>100</v>
      </c>
      <c r="Q56" s="79">
        <f t="shared" si="7"/>
        <v>0.523255814</v>
      </c>
      <c r="R56" s="79">
        <f t="shared" si="8"/>
        <v>0.5395683453</v>
      </c>
      <c r="S56" s="79">
        <f t="shared" si="9"/>
        <v>0.512195122</v>
      </c>
      <c r="T56" s="79">
        <f t="shared" si="10"/>
        <v>0.5140464716</v>
      </c>
      <c r="U56" s="79">
        <f t="shared" si="11"/>
        <v>0.001851349611</v>
      </c>
      <c r="V56" s="89"/>
      <c r="W56" s="89"/>
      <c r="X56" s="85">
        <f t="shared" si="12"/>
        <v>0.5395683453</v>
      </c>
      <c r="Y56" s="85">
        <f t="shared" si="13"/>
        <v>-0.2927254372</v>
      </c>
      <c r="Z56" s="85">
        <f t="shared" si="14"/>
        <v>239</v>
      </c>
      <c r="AA56" s="7">
        <f t="shared" si="15"/>
        <v>1.292725437</v>
      </c>
      <c r="AB56" s="7">
        <f t="shared" si="16"/>
        <v>29.27254372</v>
      </c>
      <c r="AC56" s="13">
        <f t="shared" si="17"/>
        <v>0.8049205592</v>
      </c>
      <c r="AD56" s="13">
        <f t="shared" si="18"/>
        <v>0.8067719088</v>
      </c>
      <c r="AE56" s="10">
        <f t="shared" si="19"/>
        <v>1.292725437</v>
      </c>
      <c r="AF56" s="10">
        <f t="shared" si="20"/>
        <v>338.2339232</v>
      </c>
      <c r="AG56" s="10">
        <f t="shared" si="21"/>
        <v>6996.137949</v>
      </c>
      <c r="AH56" s="86">
        <f t="shared" si="22"/>
        <v>1.541830759</v>
      </c>
      <c r="AI56" s="86">
        <f t="shared" si="23"/>
        <v>269.8203828</v>
      </c>
      <c r="AJ56" s="86">
        <f t="shared" si="24"/>
        <v>11563.73069</v>
      </c>
      <c r="AK56" s="87">
        <f t="shared" si="25"/>
        <v>56893.55501</v>
      </c>
      <c r="AL56" s="87">
        <f t="shared" si="26"/>
        <v>56762.99783</v>
      </c>
      <c r="AM56" s="87">
        <f t="shared" si="27"/>
        <v>56762.99783</v>
      </c>
      <c r="AN56" s="87">
        <f t="shared" si="28"/>
        <v>56893.55501</v>
      </c>
      <c r="AO56" s="87">
        <f t="shared" si="29"/>
        <v>-130.5571746</v>
      </c>
      <c r="AP56" s="88">
        <f t="shared" ref="AP56:AR56" si="89">AE56-AH56</f>
        <v>-0.2491053218</v>
      </c>
      <c r="AQ56" s="88">
        <f t="shared" si="89"/>
        <v>68.41354039</v>
      </c>
      <c r="AR56" s="88">
        <f t="shared" si="89"/>
        <v>-4567.592743</v>
      </c>
      <c r="AS56" s="7">
        <f t="shared" si="31"/>
        <v>114.5066345</v>
      </c>
      <c r="AT56" s="7">
        <f t="shared" si="32"/>
        <v>160.130374</v>
      </c>
      <c r="AU56" s="7">
        <f t="shared" si="33"/>
        <v>105</v>
      </c>
      <c r="AV56" s="85">
        <f t="shared" si="34"/>
        <v>114.5066345</v>
      </c>
      <c r="AW56" s="89">
        <f t="shared" si="35"/>
        <v>-9.506634526</v>
      </c>
      <c r="AX56" s="89">
        <f t="shared" si="36"/>
        <v>1</v>
      </c>
      <c r="AY56" s="89">
        <f t="shared" si="37"/>
        <v>0</v>
      </c>
    </row>
    <row r="57">
      <c r="A57" s="29">
        <v>1682.0</v>
      </c>
      <c r="B57" s="30">
        <v>3241.0</v>
      </c>
      <c r="C57" s="31" t="s">
        <v>0</v>
      </c>
      <c r="D57" s="14">
        <v>16.0</v>
      </c>
      <c r="E57" s="15">
        <v>14.0</v>
      </c>
      <c r="F57" s="16">
        <v>12.0</v>
      </c>
      <c r="G57" s="17">
        <v>72.0</v>
      </c>
      <c r="H57" s="18">
        <v>145.0</v>
      </c>
      <c r="I57" s="19">
        <v>28.0</v>
      </c>
      <c r="J57" s="20">
        <v>29.0</v>
      </c>
      <c r="K57" s="21">
        <v>31.0</v>
      </c>
      <c r="L57" s="22">
        <v>29.0</v>
      </c>
      <c r="M57" s="63">
        <f t="shared" si="3"/>
        <v>145</v>
      </c>
      <c r="N57" s="63">
        <f t="shared" si="4"/>
        <v>59</v>
      </c>
      <c r="O57" s="63">
        <f t="shared" si="5"/>
        <v>100</v>
      </c>
      <c r="P57" s="63">
        <f t="shared" si="6"/>
        <v>72</v>
      </c>
      <c r="Q57" s="79">
        <f t="shared" si="7"/>
        <v>0.6515957447</v>
      </c>
      <c r="R57" s="79">
        <f t="shared" si="8"/>
        <v>0.6289308176</v>
      </c>
      <c r="S57" s="79">
        <f t="shared" si="9"/>
        <v>0.668202765</v>
      </c>
      <c r="T57" s="79">
        <f t="shared" si="10"/>
        <v>0.6635179068</v>
      </c>
      <c r="U57" s="79">
        <f t="shared" si="11"/>
        <v>0.004684858215</v>
      </c>
      <c r="V57" s="89"/>
      <c r="W57" s="89"/>
      <c r="X57" s="85">
        <f t="shared" si="12"/>
        <v>0.6289308176</v>
      </c>
      <c r="Y57" s="85">
        <f t="shared" si="13"/>
        <v>-0.3411324548</v>
      </c>
      <c r="Z57" s="85">
        <f t="shared" si="14"/>
        <v>231</v>
      </c>
      <c r="AA57" s="7">
        <f t="shared" si="15"/>
        <v>1.341132455</v>
      </c>
      <c r="AB57" s="7">
        <f t="shared" si="16"/>
        <v>24.56153675</v>
      </c>
      <c r="AC57" s="13">
        <f t="shared" si="17"/>
        <v>1.00933522</v>
      </c>
      <c r="AD57" s="13">
        <f t="shared" si="18"/>
        <v>1.004650362</v>
      </c>
      <c r="AE57" s="10">
        <f t="shared" si="19"/>
        <v>1.341132455</v>
      </c>
      <c r="AF57" s="10">
        <f t="shared" si="20"/>
        <v>334.3631338</v>
      </c>
      <c r="AG57" s="10">
        <f t="shared" si="21"/>
        <v>5673.714989</v>
      </c>
      <c r="AH57" s="86">
        <f t="shared" si="22"/>
        <v>1.541830759</v>
      </c>
      <c r="AI57" s="86">
        <f t="shared" si="23"/>
        <v>265.1948905</v>
      </c>
      <c r="AJ57" s="86">
        <f t="shared" si="24"/>
        <v>11101.18146</v>
      </c>
      <c r="AK57" s="87">
        <f t="shared" si="25"/>
        <v>81971.4323</v>
      </c>
      <c r="AL57" s="87">
        <f t="shared" si="26"/>
        <v>82353.67925</v>
      </c>
      <c r="AM57" s="87">
        <f t="shared" si="27"/>
        <v>82353.67925</v>
      </c>
      <c r="AN57" s="87">
        <f t="shared" si="28"/>
        <v>81971.4323</v>
      </c>
      <c r="AO57" s="87">
        <f t="shared" si="29"/>
        <v>382.2469515</v>
      </c>
      <c r="AP57" s="88">
        <f t="shared" ref="AP57:AR57" si="90">AE57-AH57</f>
        <v>-0.2006983042</v>
      </c>
      <c r="AQ57" s="88">
        <f t="shared" si="90"/>
        <v>69.16824326</v>
      </c>
      <c r="AR57" s="88">
        <f t="shared" si="90"/>
        <v>-5427.466476</v>
      </c>
      <c r="AS57" s="7">
        <f t="shared" si="31"/>
        <v>120.8319638</v>
      </c>
      <c r="AT57" s="7">
        <f t="shared" si="32"/>
        <v>223.8059421</v>
      </c>
      <c r="AU57" s="7">
        <f t="shared" si="33"/>
        <v>145</v>
      </c>
      <c r="AV57" s="85">
        <f t="shared" si="34"/>
        <v>120.8319638</v>
      </c>
      <c r="AW57" s="89">
        <f t="shared" si="35"/>
        <v>24.16803619</v>
      </c>
      <c r="AX57" s="89">
        <f t="shared" si="36"/>
        <v>1</v>
      </c>
      <c r="AY57" s="89">
        <f t="shared" si="37"/>
        <v>0</v>
      </c>
    </row>
    <row r="58">
      <c r="A58" s="29">
        <v>1685.0</v>
      </c>
      <c r="B58" s="30">
        <v>1084.0</v>
      </c>
      <c r="C58" s="31" t="s">
        <v>0</v>
      </c>
      <c r="D58" s="14">
        <v>15.0</v>
      </c>
      <c r="E58" s="15">
        <v>5.0</v>
      </c>
      <c r="F58" s="16">
        <v>19.0</v>
      </c>
      <c r="G58" s="17">
        <v>23.0</v>
      </c>
      <c r="H58" s="18">
        <v>66.0</v>
      </c>
      <c r="I58" s="19">
        <v>12.0</v>
      </c>
      <c r="J58" s="20">
        <v>25.0</v>
      </c>
      <c r="K58" s="21">
        <v>22.0</v>
      </c>
      <c r="L58" s="22">
        <v>22.0</v>
      </c>
      <c r="M58" s="63">
        <f t="shared" si="3"/>
        <v>66</v>
      </c>
      <c r="N58" s="63">
        <f t="shared" si="4"/>
        <v>42</v>
      </c>
      <c r="O58" s="63">
        <f t="shared" si="5"/>
        <v>35</v>
      </c>
      <c r="P58" s="63">
        <f t="shared" si="6"/>
        <v>66</v>
      </c>
      <c r="Q58" s="79">
        <f t="shared" si="7"/>
        <v>0.4832535885</v>
      </c>
      <c r="R58" s="79">
        <f t="shared" si="8"/>
        <v>0.4545454545</v>
      </c>
      <c r="S58" s="79">
        <f t="shared" si="9"/>
        <v>0.5</v>
      </c>
      <c r="T58" s="79">
        <f t="shared" si="10"/>
        <v>0.498426107</v>
      </c>
      <c r="U58" s="79">
        <f t="shared" si="11"/>
        <v>0.001573892973</v>
      </c>
      <c r="V58" s="89"/>
      <c r="W58" s="89"/>
      <c r="X58" s="85">
        <f t="shared" si="12"/>
        <v>0.4545454545</v>
      </c>
      <c r="Y58" s="85">
        <f t="shared" si="13"/>
        <v>-0.2466691401</v>
      </c>
      <c r="Z58" s="85">
        <f t="shared" si="14"/>
        <v>143</v>
      </c>
      <c r="AA58" s="7">
        <f t="shared" si="15"/>
        <v>1.24666914</v>
      </c>
      <c r="AB58" s="7">
        <f t="shared" si="16"/>
        <v>16.28016325</v>
      </c>
      <c r="AC58" s="13">
        <f t="shared" si="17"/>
        <v>0.7466691401</v>
      </c>
      <c r="AD58" s="13">
        <f t="shared" si="18"/>
        <v>0.7450952472</v>
      </c>
      <c r="AE58" s="10">
        <f t="shared" si="19"/>
        <v>1.24666914</v>
      </c>
      <c r="AF58" s="10">
        <f t="shared" si="20"/>
        <v>194.5538503</v>
      </c>
      <c r="AG58" s="10">
        <f t="shared" si="21"/>
        <v>2328.063345</v>
      </c>
      <c r="AH58" s="86">
        <f t="shared" si="22"/>
        <v>1.541830759</v>
      </c>
      <c r="AI58" s="86">
        <f t="shared" si="23"/>
        <v>155.7249067</v>
      </c>
      <c r="AJ58" s="86">
        <f t="shared" si="24"/>
        <v>3561.629053</v>
      </c>
      <c r="AK58" s="87">
        <f t="shared" si="25"/>
        <v>20555.68768</v>
      </c>
      <c r="AL58" s="87">
        <f t="shared" si="26"/>
        <v>20599.10824</v>
      </c>
      <c r="AM58" s="87">
        <f t="shared" si="27"/>
        <v>20599.10824</v>
      </c>
      <c r="AN58" s="87">
        <f t="shared" si="28"/>
        <v>20555.68768</v>
      </c>
      <c r="AO58" s="87">
        <f t="shared" si="29"/>
        <v>43.42055934</v>
      </c>
      <c r="AP58" s="88">
        <f t="shared" ref="AP58:AR58" si="91">AE58-AH58</f>
        <v>-0.2951616189</v>
      </c>
      <c r="AQ58" s="88">
        <f t="shared" si="91"/>
        <v>38.82894363</v>
      </c>
      <c r="AR58" s="88">
        <f t="shared" si="91"/>
        <v>-1233.565709</v>
      </c>
      <c r="AS58" s="7">
        <f t="shared" si="31"/>
        <v>53.64486166</v>
      </c>
      <c r="AT58" s="7">
        <f t="shared" si="32"/>
        <v>77.90660422</v>
      </c>
      <c r="AU58" s="7">
        <f t="shared" si="33"/>
        <v>66</v>
      </c>
      <c r="AV58" s="85">
        <f t="shared" si="34"/>
        <v>77.90660422</v>
      </c>
      <c r="AW58" s="89">
        <f t="shared" si="35"/>
        <v>-11.90660422</v>
      </c>
      <c r="AX58" s="89">
        <f t="shared" si="36"/>
        <v>0</v>
      </c>
      <c r="AY58" s="89">
        <f t="shared" si="37"/>
        <v>1</v>
      </c>
    </row>
    <row r="59">
      <c r="A59" s="29">
        <v>1688.0</v>
      </c>
      <c r="B59" s="30">
        <v>1178.0</v>
      </c>
      <c r="C59" s="31" t="s">
        <v>0</v>
      </c>
      <c r="D59" s="14">
        <v>18.0</v>
      </c>
      <c r="E59" s="15">
        <v>2.0</v>
      </c>
      <c r="F59" s="16">
        <v>9.0</v>
      </c>
      <c r="G59" s="17">
        <v>25.0</v>
      </c>
      <c r="H59" s="18">
        <v>83.0</v>
      </c>
      <c r="I59" s="19">
        <v>15.0</v>
      </c>
      <c r="J59" s="20">
        <v>16.0</v>
      </c>
      <c r="K59" s="21">
        <v>32.0</v>
      </c>
      <c r="L59" s="22">
        <v>17.0</v>
      </c>
      <c r="M59" s="63">
        <f t="shared" si="3"/>
        <v>83</v>
      </c>
      <c r="N59" s="63">
        <f t="shared" si="4"/>
        <v>37</v>
      </c>
      <c r="O59" s="63">
        <f t="shared" si="5"/>
        <v>40</v>
      </c>
      <c r="P59" s="63">
        <f t="shared" si="6"/>
        <v>57</v>
      </c>
      <c r="Q59" s="79">
        <f t="shared" si="7"/>
        <v>0.5668202765</v>
      </c>
      <c r="R59" s="79">
        <f t="shared" si="8"/>
        <v>0.5194805195</v>
      </c>
      <c r="S59" s="79">
        <f t="shared" si="9"/>
        <v>0.5928571429</v>
      </c>
      <c r="T59" s="79">
        <f t="shared" si="10"/>
        <v>0.5920969327</v>
      </c>
      <c r="U59" s="79">
        <f t="shared" si="11"/>
        <v>0.00076021012</v>
      </c>
      <c r="V59" s="89"/>
      <c r="W59" s="89"/>
      <c r="X59" s="85">
        <f t="shared" si="12"/>
        <v>0.5194805195</v>
      </c>
      <c r="Y59" s="85">
        <f t="shared" si="13"/>
        <v>-0.2818440044</v>
      </c>
      <c r="Z59" s="85">
        <f t="shared" si="14"/>
        <v>134</v>
      </c>
      <c r="AA59" s="7">
        <f t="shared" si="15"/>
        <v>1.281844004</v>
      </c>
      <c r="AB59" s="7">
        <f t="shared" si="16"/>
        <v>16.06510825</v>
      </c>
      <c r="AC59" s="13">
        <f t="shared" si="17"/>
        <v>0.8747011472</v>
      </c>
      <c r="AD59" s="13">
        <f t="shared" si="18"/>
        <v>0.8739409371</v>
      </c>
      <c r="AE59" s="10">
        <f t="shared" si="19"/>
        <v>1.281844004</v>
      </c>
      <c r="AF59" s="10">
        <f t="shared" si="20"/>
        <v>187.8322048</v>
      </c>
      <c r="AG59" s="10">
        <f t="shared" si="21"/>
        <v>2152.724506</v>
      </c>
      <c r="AH59" s="86">
        <f t="shared" si="22"/>
        <v>1.541830759</v>
      </c>
      <c r="AI59" s="86">
        <f t="shared" si="23"/>
        <v>149.5575836</v>
      </c>
      <c r="AJ59" s="86">
        <f t="shared" si="24"/>
        <v>3515.374131</v>
      </c>
      <c r="AK59" s="87">
        <f t="shared" si="25"/>
        <v>26550.32567</v>
      </c>
      <c r="AL59" s="87">
        <f t="shared" si="26"/>
        <v>26573.42085</v>
      </c>
      <c r="AM59" s="87">
        <f t="shared" si="27"/>
        <v>26573.42085</v>
      </c>
      <c r="AN59" s="87">
        <f t="shared" si="28"/>
        <v>26550.32567</v>
      </c>
      <c r="AO59" s="87">
        <f t="shared" si="29"/>
        <v>23.09518345</v>
      </c>
      <c r="AP59" s="88">
        <f t="shared" ref="AP59:AR59" si="92">AE59-AH59</f>
        <v>-0.2599867546</v>
      </c>
      <c r="AQ59" s="88">
        <f t="shared" si="92"/>
        <v>38.27462122</v>
      </c>
      <c r="AR59" s="88">
        <f t="shared" si="92"/>
        <v>-1362.649625</v>
      </c>
      <c r="AS59" s="7">
        <f t="shared" si="31"/>
        <v>60.30364261</v>
      </c>
      <c r="AT59" s="7">
        <f t="shared" si="32"/>
        <v>86.91393881</v>
      </c>
      <c r="AU59" s="7">
        <f t="shared" si="33"/>
        <v>83</v>
      </c>
      <c r="AV59" s="85">
        <f t="shared" si="34"/>
        <v>86.91393881</v>
      </c>
      <c r="AW59" s="89">
        <f t="shared" si="35"/>
        <v>-3.913938813</v>
      </c>
      <c r="AX59" s="89">
        <f t="shared" si="36"/>
        <v>0</v>
      </c>
      <c r="AY59" s="89">
        <f t="shared" si="37"/>
        <v>1</v>
      </c>
    </row>
    <row r="60">
      <c r="A60" s="29">
        <v>1695.0</v>
      </c>
      <c r="B60" s="30">
        <v>898.0</v>
      </c>
      <c r="C60" s="31" t="s">
        <v>0</v>
      </c>
      <c r="D60" s="14">
        <v>20.0</v>
      </c>
      <c r="E60" s="15">
        <v>9.0</v>
      </c>
      <c r="F60" s="16">
        <v>16.0</v>
      </c>
      <c r="G60" s="17">
        <v>24.0</v>
      </c>
      <c r="H60" s="18">
        <v>41.0</v>
      </c>
      <c r="I60" s="19">
        <v>7.0</v>
      </c>
      <c r="J60" s="20">
        <v>31.0</v>
      </c>
      <c r="K60" s="21">
        <v>40.0</v>
      </c>
      <c r="L60" s="22">
        <v>28.0</v>
      </c>
      <c r="M60" s="63">
        <f t="shared" si="3"/>
        <v>41</v>
      </c>
      <c r="N60" s="63">
        <f t="shared" si="4"/>
        <v>57</v>
      </c>
      <c r="O60" s="63">
        <f t="shared" si="5"/>
        <v>31</v>
      </c>
      <c r="P60" s="63">
        <f t="shared" si="6"/>
        <v>87</v>
      </c>
      <c r="Q60" s="79">
        <f t="shared" si="7"/>
        <v>0.3333333333</v>
      </c>
      <c r="R60" s="79">
        <f t="shared" si="8"/>
        <v>0.3522727273</v>
      </c>
      <c r="S60" s="79">
        <f t="shared" si="9"/>
        <v>0.3203125</v>
      </c>
      <c r="T60" s="79">
        <f t="shared" si="10"/>
        <v>0.3226748574</v>
      </c>
      <c r="U60" s="79">
        <f t="shared" si="11"/>
        <v>0.002362357377</v>
      </c>
      <c r="V60" s="89"/>
      <c r="W60" s="89"/>
      <c r="X60" s="85">
        <f t="shared" si="12"/>
        <v>0.3522727273</v>
      </c>
      <c r="Y60" s="85">
        <f t="shared" si="13"/>
        <v>-0.191268729</v>
      </c>
      <c r="Z60" s="85">
        <f t="shared" si="14"/>
        <v>175</v>
      </c>
      <c r="AA60" s="7">
        <f t="shared" si="15"/>
        <v>1.191268729</v>
      </c>
      <c r="AB60" s="7">
        <f t="shared" si="16"/>
        <v>16.64037942</v>
      </c>
      <c r="AC60" s="13">
        <f t="shared" si="17"/>
        <v>0.511581229</v>
      </c>
      <c r="AD60" s="13">
        <f t="shared" si="18"/>
        <v>0.5139435863</v>
      </c>
      <c r="AE60" s="10">
        <f t="shared" si="19"/>
        <v>1.191268729</v>
      </c>
      <c r="AF60" s="10">
        <f t="shared" si="20"/>
        <v>225.112407</v>
      </c>
      <c r="AG60" s="10">
        <f t="shared" si="21"/>
        <v>2912.066398</v>
      </c>
      <c r="AH60" s="86">
        <f t="shared" si="22"/>
        <v>1.541830759</v>
      </c>
      <c r="AI60" s="86">
        <f t="shared" si="23"/>
        <v>181.9360296</v>
      </c>
      <c r="AJ60" s="86">
        <f t="shared" si="24"/>
        <v>4158.317557</v>
      </c>
      <c r="AK60" s="87">
        <f t="shared" si="25"/>
        <v>14209.51227</v>
      </c>
      <c r="AL60" s="87">
        <f t="shared" si="26"/>
        <v>14144.19782</v>
      </c>
      <c r="AM60" s="87">
        <f t="shared" si="27"/>
        <v>14144.19782</v>
      </c>
      <c r="AN60" s="87">
        <f t="shared" si="28"/>
        <v>14209.51227</v>
      </c>
      <c r="AO60" s="87">
        <f t="shared" si="29"/>
        <v>-65.31445675</v>
      </c>
      <c r="AP60" s="88">
        <f t="shared" ref="AP60:AR60" si="93">AE60-AH60</f>
        <v>-0.35056203</v>
      </c>
      <c r="AQ60" s="88">
        <f t="shared" si="93"/>
        <v>43.17637742</v>
      </c>
      <c r="AR60" s="88">
        <f t="shared" si="93"/>
        <v>-1246.251159</v>
      </c>
      <c r="AS60" s="7">
        <f t="shared" si="31"/>
        <v>46.1774045</v>
      </c>
      <c r="AT60" s="7">
        <f t="shared" si="32"/>
        <v>76.98589821</v>
      </c>
      <c r="AU60" s="7">
        <f t="shared" si="33"/>
        <v>41</v>
      </c>
      <c r="AV60" s="85">
        <f t="shared" si="34"/>
        <v>46.1774045</v>
      </c>
      <c r="AW60" s="89">
        <f t="shared" si="35"/>
        <v>-5.177404498</v>
      </c>
      <c r="AX60" s="89">
        <f t="shared" si="36"/>
        <v>1</v>
      </c>
      <c r="AY60" s="89">
        <f t="shared" si="37"/>
        <v>0</v>
      </c>
    </row>
    <row r="61">
      <c r="A61" s="29">
        <v>1702.0</v>
      </c>
      <c r="B61" s="30">
        <v>2145.0</v>
      </c>
      <c r="C61" s="31" t="s">
        <v>0</v>
      </c>
      <c r="D61" s="14">
        <v>21.0</v>
      </c>
      <c r="E61" s="15">
        <v>14.0</v>
      </c>
      <c r="F61" s="16">
        <v>29.0</v>
      </c>
      <c r="G61" s="17">
        <v>39.0</v>
      </c>
      <c r="H61" s="18">
        <v>84.0</v>
      </c>
      <c r="I61" s="19">
        <v>17.0</v>
      </c>
      <c r="J61" s="20">
        <v>38.0</v>
      </c>
      <c r="K61" s="21">
        <v>35.0</v>
      </c>
      <c r="L61" s="22">
        <v>31.0</v>
      </c>
      <c r="M61" s="63">
        <f t="shared" si="3"/>
        <v>84</v>
      </c>
      <c r="N61" s="63">
        <f t="shared" si="4"/>
        <v>66</v>
      </c>
      <c r="O61" s="63">
        <f t="shared" si="5"/>
        <v>56</v>
      </c>
      <c r="P61" s="63">
        <f t="shared" si="6"/>
        <v>102</v>
      </c>
      <c r="Q61" s="79">
        <f t="shared" si="7"/>
        <v>0.4545454545</v>
      </c>
      <c r="R61" s="79">
        <f t="shared" si="8"/>
        <v>0.4590163934</v>
      </c>
      <c r="S61" s="79">
        <f t="shared" si="9"/>
        <v>0.4516129032</v>
      </c>
      <c r="T61" s="79">
        <f t="shared" si="10"/>
        <v>0.4517411471</v>
      </c>
      <c r="U61" s="79">
        <f t="shared" si="11"/>
        <v>0.0001282439119</v>
      </c>
      <c r="V61" s="89"/>
      <c r="W61" s="89"/>
      <c r="X61" s="85">
        <f t="shared" si="12"/>
        <v>0.4590163934</v>
      </c>
      <c r="Y61" s="85">
        <f t="shared" si="13"/>
        <v>-0.249091016</v>
      </c>
      <c r="Z61" s="85">
        <f t="shared" si="14"/>
        <v>224</v>
      </c>
      <c r="AA61" s="7">
        <f t="shared" si="15"/>
        <v>1.249091016</v>
      </c>
      <c r="AB61" s="7">
        <f t="shared" si="16"/>
        <v>25.40728364</v>
      </c>
      <c r="AC61" s="13">
        <f t="shared" si="17"/>
        <v>0.7007039193</v>
      </c>
      <c r="AD61" s="13">
        <f t="shared" si="18"/>
        <v>0.7008321632</v>
      </c>
      <c r="AE61" s="10">
        <f t="shared" si="19"/>
        <v>1.249091016</v>
      </c>
      <c r="AF61" s="10">
        <f t="shared" si="20"/>
        <v>305.2036712</v>
      </c>
      <c r="AG61" s="10">
        <f t="shared" si="21"/>
        <v>5691.231535</v>
      </c>
      <c r="AH61" s="86">
        <f t="shared" si="22"/>
        <v>1.541830759</v>
      </c>
      <c r="AI61" s="86">
        <f t="shared" si="23"/>
        <v>243.6092599</v>
      </c>
      <c r="AJ61" s="86">
        <f t="shared" si="24"/>
        <v>8806.937295</v>
      </c>
      <c r="AK61" s="87">
        <f t="shared" si="25"/>
        <v>40149.27296</v>
      </c>
      <c r="AL61" s="87">
        <f t="shared" si="26"/>
        <v>40141.92613</v>
      </c>
      <c r="AM61" s="87">
        <f t="shared" si="27"/>
        <v>40141.92613</v>
      </c>
      <c r="AN61" s="87">
        <f t="shared" si="28"/>
        <v>40149.27296</v>
      </c>
      <c r="AO61" s="87">
        <f t="shared" si="29"/>
        <v>-7.346837224</v>
      </c>
      <c r="AP61" s="88">
        <f t="shared" ref="AP61:AR61" si="94">AE61-AH61</f>
        <v>-0.292739743</v>
      </c>
      <c r="AQ61" s="88">
        <f t="shared" si="94"/>
        <v>61.59441131</v>
      </c>
      <c r="AR61" s="88">
        <f t="shared" si="94"/>
        <v>-3115.705761</v>
      </c>
      <c r="AS61" s="7">
        <f t="shared" si="31"/>
        <v>84.60031028</v>
      </c>
      <c r="AT61" s="7">
        <f t="shared" si="32"/>
        <v>125.8064172</v>
      </c>
      <c r="AU61" s="7">
        <f t="shared" si="33"/>
        <v>84</v>
      </c>
      <c r="AV61" s="85">
        <f t="shared" si="34"/>
        <v>84.60031028</v>
      </c>
      <c r="AW61" s="89">
        <f t="shared" si="35"/>
        <v>-0.6003102804</v>
      </c>
      <c r="AX61" s="89">
        <f t="shared" si="36"/>
        <v>1</v>
      </c>
      <c r="AY61" s="89">
        <f t="shared" si="37"/>
        <v>0</v>
      </c>
    </row>
    <row r="62">
      <c r="A62" s="29">
        <v>1712.0</v>
      </c>
      <c r="B62" s="30">
        <v>2557.0</v>
      </c>
      <c r="C62" s="31" t="s">
        <v>0</v>
      </c>
      <c r="D62" s="14">
        <v>16.0</v>
      </c>
      <c r="E62" s="15">
        <v>45.0</v>
      </c>
      <c r="F62" s="16">
        <v>24.0</v>
      </c>
      <c r="G62" s="17">
        <v>57.0</v>
      </c>
      <c r="H62" s="18">
        <v>221.0</v>
      </c>
      <c r="I62" s="19">
        <v>30.0</v>
      </c>
      <c r="J62" s="20">
        <v>43.0</v>
      </c>
      <c r="K62" s="21">
        <v>81.0</v>
      </c>
      <c r="L62" s="22">
        <v>43.0</v>
      </c>
      <c r="M62" s="63">
        <f t="shared" si="3"/>
        <v>221</v>
      </c>
      <c r="N62" s="63">
        <f t="shared" si="4"/>
        <v>104</v>
      </c>
      <c r="O62" s="63">
        <f t="shared" si="5"/>
        <v>87</v>
      </c>
      <c r="P62" s="63">
        <f t="shared" si="6"/>
        <v>148</v>
      </c>
      <c r="Q62" s="79">
        <f t="shared" si="7"/>
        <v>0.55</v>
      </c>
      <c r="R62" s="79">
        <f t="shared" si="8"/>
        <v>0.4554973822</v>
      </c>
      <c r="S62" s="79">
        <f t="shared" si="9"/>
        <v>0.5989159892</v>
      </c>
      <c r="T62" s="79">
        <f t="shared" si="10"/>
        <v>0.6008221248</v>
      </c>
      <c r="U62" s="79">
        <f t="shared" si="11"/>
        <v>0.001906135685</v>
      </c>
      <c r="V62" s="89"/>
      <c r="W62" s="89"/>
      <c r="X62" s="85">
        <f t="shared" si="12"/>
        <v>0.4554973822</v>
      </c>
      <c r="Y62" s="85">
        <f t="shared" si="13"/>
        <v>-0.2471847926</v>
      </c>
      <c r="Z62" s="85">
        <f t="shared" si="14"/>
        <v>339</v>
      </c>
      <c r="AA62" s="7">
        <f t="shared" si="15"/>
        <v>1.247184793</v>
      </c>
      <c r="AB62" s="7">
        <f t="shared" si="16"/>
        <v>36.58334931</v>
      </c>
      <c r="AC62" s="13">
        <f t="shared" si="17"/>
        <v>0.8461007818</v>
      </c>
      <c r="AD62" s="13">
        <f t="shared" si="18"/>
        <v>0.8480069175</v>
      </c>
      <c r="AE62" s="10">
        <f t="shared" si="19"/>
        <v>1.247184793</v>
      </c>
      <c r="AF62" s="10">
        <f t="shared" si="20"/>
        <v>459.378994</v>
      </c>
      <c r="AG62" s="10">
        <f t="shared" si="21"/>
        <v>12401.75541</v>
      </c>
      <c r="AH62" s="86">
        <f t="shared" si="22"/>
        <v>1.541830759</v>
      </c>
      <c r="AI62" s="86">
        <f t="shared" si="23"/>
        <v>362.3302284</v>
      </c>
      <c r="AJ62" s="86">
        <f t="shared" si="24"/>
        <v>19852.61285</v>
      </c>
      <c r="AK62" s="87">
        <f t="shared" si="25"/>
        <v>175232.1494</v>
      </c>
      <c r="AL62" s="87">
        <f t="shared" si="26"/>
        <v>174838.2655</v>
      </c>
      <c r="AM62" s="87">
        <f t="shared" si="27"/>
        <v>174838.2655</v>
      </c>
      <c r="AN62" s="87">
        <f t="shared" si="28"/>
        <v>175232.1494</v>
      </c>
      <c r="AO62" s="87">
        <f t="shared" si="29"/>
        <v>-393.8838779</v>
      </c>
      <c r="AP62" s="88">
        <f t="shared" ref="AP62:AR62" si="95">AE62-AH62</f>
        <v>-0.2946459664</v>
      </c>
      <c r="AQ62" s="88">
        <f t="shared" si="95"/>
        <v>97.04876563</v>
      </c>
      <c r="AR62" s="88">
        <f t="shared" si="95"/>
        <v>-7450.857438</v>
      </c>
      <c r="AS62" s="7">
        <f t="shared" si="31"/>
        <v>121.857864</v>
      </c>
      <c r="AT62" s="7">
        <f t="shared" si="32"/>
        <v>207.5162891</v>
      </c>
      <c r="AU62" s="7">
        <f t="shared" si="33"/>
        <v>221</v>
      </c>
      <c r="AV62" s="85">
        <f t="shared" si="34"/>
        <v>207.5162891</v>
      </c>
      <c r="AW62" s="89">
        <f t="shared" si="35"/>
        <v>13.48371093</v>
      </c>
      <c r="AX62" s="89">
        <f t="shared" si="36"/>
        <v>0</v>
      </c>
      <c r="AY62" s="89">
        <f t="shared" si="37"/>
        <v>1</v>
      </c>
    </row>
    <row r="63">
      <c r="A63" s="29">
        <v>1751.0</v>
      </c>
      <c r="B63" s="30">
        <v>1396.0</v>
      </c>
      <c r="C63" s="31" t="s">
        <v>0</v>
      </c>
      <c r="D63" s="14">
        <v>7.0</v>
      </c>
      <c r="E63" s="15">
        <v>29.0</v>
      </c>
      <c r="F63" s="16">
        <v>20.0</v>
      </c>
      <c r="G63" s="17">
        <v>9.0</v>
      </c>
      <c r="H63" s="18">
        <v>96.0</v>
      </c>
      <c r="I63" s="19">
        <v>12.0</v>
      </c>
      <c r="J63" s="20">
        <v>33.0</v>
      </c>
      <c r="K63" s="21">
        <v>87.0</v>
      </c>
      <c r="L63" s="22">
        <v>61.0</v>
      </c>
      <c r="M63" s="63">
        <f t="shared" si="3"/>
        <v>96</v>
      </c>
      <c r="N63" s="63">
        <f t="shared" si="4"/>
        <v>97</v>
      </c>
      <c r="O63" s="63">
        <f t="shared" si="5"/>
        <v>21</v>
      </c>
      <c r="P63" s="63">
        <f t="shared" si="6"/>
        <v>140</v>
      </c>
      <c r="Q63" s="79">
        <f t="shared" si="7"/>
        <v>0.3305084746</v>
      </c>
      <c r="R63" s="79">
        <f t="shared" si="8"/>
        <v>0.1779661017</v>
      </c>
      <c r="S63" s="79">
        <f t="shared" si="9"/>
        <v>0.406779661</v>
      </c>
      <c r="T63" s="79">
        <f t="shared" si="10"/>
        <v>0.4127400664</v>
      </c>
      <c r="U63" s="79">
        <f t="shared" si="11"/>
        <v>0.005960405375</v>
      </c>
      <c r="V63" s="89"/>
      <c r="W63" s="89"/>
      <c r="X63" s="85">
        <f t="shared" si="12"/>
        <v>0.1779661017</v>
      </c>
      <c r="Y63" s="85">
        <f t="shared" si="13"/>
        <v>-0.09684806582</v>
      </c>
      <c r="Z63" s="85">
        <f t="shared" si="14"/>
        <v>258</v>
      </c>
      <c r="AA63" s="7">
        <f t="shared" si="15"/>
        <v>1.096848066</v>
      </c>
      <c r="AB63" s="7">
        <f t="shared" si="16"/>
        <v>13.55872921</v>
      </c>
      <c r="AC63" s="13">
        <f t="shared" si="17"/>
        <v>0.5036277268</v>
      </c>
      <c r="AD63" s="13">
        <f t="shared" si="18"/>
        <v>0.5095881322</v>
      </c>
      <c r="AE63" s="10">
        <f t="shared" si="19"/>
        <v>1.096848066</v>
      </c>
      <c r="AF63" s="10">
        <f t="shared" si="20"/>
        <v>296.5455302</v>
      </c>
      <c r="AG63" s="10">
        <f t="shared" si="21"/>
        <v>3498.152137</v>
      </c>
      <c r="AH63" s="86">
        <f t="shared" si="22"/>
        <v>1.541830759</v>
      </c>
      <c r="AI63" s="86">
        <f t="shared" si="23"/>
        <v>248.2347522</v>
      </c>
      <c r="AJ63" s="86">
        <f t="shared" si="24"/>
        <v>4532.982431</v>
      </c>
      <c r="AK63" s="87">
        <f t="shared" si="25"/>
        <v>42573.03092</v>
      </c>
      <c r="AL63" s="87">
        <f t="shared" si="26"/>
        <v>42075.07481</v>
      </c>
      <c r="AM63" s="87">
        <f t="shared" si="27"/>
        <v>42075.07481</v>
      </c>
      <c r="AN63" s="87">
        <f t="shared" si="28"/>
        <v>42573.03092</v>
      </c>
      <c r="AO63" s="87">
        <f t="shared" si="29"/>
        <v>-497.9561067</v>
      </c>
      <c r="AP63" s="88">
        <f t="shared" ref="AP63:AR63" si="96">AE63-AH63</f>
        <v>-0.4449826932</v>
      </c>
      <c r="AQ63" s="88">
        <f t="shared" si="96"/>
        <v>48.310778</v>
      </c>
      <c r="AR63" s="88">
        <f t="shared" si="96"/>
        <v>-1034.830294</v>
      </c>
      <c r="AS63" s="7">
        <f t="shared" si="31"/>
        <v>29.36023468</v>
      </c>
      <c r="AT63" s="7">
        <f t="shared" si="32"/>
        <v>79.20753377</v>
      </c>
      <c r="AU63" s="7">
        <f t="shared" si="33"/>
        <v>96</v>
      </c>
      <c r="AV63" s="85">
        <f t="shared" si="34"/>
        <v>79.20753377</v>
      </c>
      <c r="AW63" s="89">
        <f t="shared" si="35"/>
        <v>16.79246623</v>
      </c>
      <c r="AX63" s="89">
        <f t="shared" si="36"/>
        <v>0</v>
      </c>
      <c r="AY63" s="89">
        <f t="shared" si="37"/>
        <v>1</v>
      </c>
    </row>
    <row r="64">
      <c r="A64" s="29">
        <v>2003.0</v>
      </c>
      <c r="B64" s="30">
        <v>937.0</v>
      </c>
      <c r="C64" s="31" t="s">
        <v>0</v>
      </c>
      <c r="D64" s="14">
        <v>3.0</v>
      </c>
      <c r="E64" s="15">
        <v>11.0</v>
      </c>
      <c r="F64" s="16">
        <v>16.0</v>
      </c>
      <c r="G64" s="17">
        <v>21.0</v>
      </c>
      <c r="H64" s="18">
        <v>46.0</v>
      </c>
      <c r="I64" s="19">
        <v>13.0</v>
      </c>
      <c r="J64" s="20">
        <v>13.0</v>
      </c>
      <c r="K64" s="21">
        <v>7.0</v>
      </c>
      <c r="L64" s="22">
        <v>6.0</v>
      </c>
      <c r="M64" s="63">
        <f t="shared" si="3"/>
        <v>46</v>
      </c>
      <c r="N64" s="63">
        <f t="shared" si="4"/>
        <v>20</v>
      </c>
      <c r="O64" s="63">
        <f t="shared" si="5"/>
        <v>34</v>
      </c>
      <c r="P64" s="63">
        <f t="shared" si="6"/>
        <v>36</v>
      </c>
      <c r="Q64" s="79">
        <f t="shared" si="7"/>
        <v>0.5882352941</v>
      </c>
      <c r="R64" s="79">
        <f t="shared" si="8"/>
        <v>0.6296296296</v>
      </c>
      <c r="S64" s="79">
        <f t="shared" si="9"/>
        <v>0.5609756098</v>
      </c>
      <c r="T64" s="79">
        <f t="shared" si="10"/>
        <v>0.5654482737</v>
      </c>
      <c r="U64" s="79">
        <f t="shared" si="11"/>
        <v>0.004472663907</v>
      </c>
      <c r="V64" s="89"/>
      <c r="W64" s="89"/>
      <c r="X64" s="85">
        <f t="shared" si="12"/>
        <v>0.6296296296</v>
      </c>
      <c r="Y64" s="85">
        <f t="shared" si="13"/>
        <v>-0.3415109963</v>
      </c>
      <c r="Z64" s="85">
        <f t="shared" si="14"/>
        <v>90</v>
      </c>
      <c r="AA64" s="7">
        <f t="shared" si="15"/>
        <v>1.341510996</v>
      </c>
      <c r="AB64" s="7">
        <f t="shared" si="16"/>
        <v>12.29439587</v>
      </c>
      <c r="AC64" s="13">
        <f t="shared" si="17"/>
        <v>0.9024866061</v>
      </c>
      <c r="AD64" s="13">
        <f t="shared" si="18"/>
        <v>0.90695927</v>
      </c>
      <c r="AE64" s="10">
        <f t="shared" si="19"/>
        <v>1.341510996</v>
      </c>
      <c r="AF64" s="10">
        <f t="shared" si="20"/>
        <v>133.0303855</v>
      </c>
      <c r="AG64" s="10">
        <f t="shared" si="21"/>
        <v>1106.495628</v>
      </c>
      <c r="AH64" s="86">
        <f t="shared" si="22"/>
        <v>1.541830759</v>
      </c>
      <c r="AI64" s="86">
        <f t="shared" si="23"/>
        <v>107.9281531</v>
      </c>
      <c r="AJ64" s="86">
        <f t="shared" si="24"/>
        <v>1887.200849</v>
      </c>
      <c r="AK64" s="87">
        <f t="shared" si="25"/>
        <v>10114.40978</v>
      </c>
      <c r="AL64" s="87">
        <f t="shared" si="26"/>
        <v>10064.53063</v>
      </c>
      <c r="AM64" s="87">
        <f t="shared" si="27"/>
        <v>10064.53063</v>
      </c>
      <c r="AN64" s="87">
        <f t="shared" si="28"/>
        <v>10114.40978</v>
      </c>
      <c r="AO64" s="87">
        <f t="shared" si="29"/>
        <v>-49.8791479</v>
      </c>
      <c r="AP64" s="88">
        <f t="shared" ref="AP64:AR64" si="97">AE64-AH64</f>
        <v>-0.2003197627</v>
      </c>
      <c r="AQ64" s="88">
        <f t="shared" si="97"/>
        <v>25.10223241</v>
      </c>
      <c r="AR64" s="88">
        <f t="shared" si="97"/>
        <v>-780.7052209</v>
      </c>
      <c r="AS64" s="7">
        <f t="shared" si="31"/>
        <v>57.32577875</v>
      </c>
      <c r="AT64" s="7">
        <f t="shared" si="32"/>
        <v>67.9850347</v>
      </c>
      <c r="AU64" s="7">
        <f t="shared" si="33"/>
        <v>46</v>
      </c>
      <c r="AV64" s="85">
        <f t="shared" si="34"/>
        <v>57.32577875</v>
      </c>
      <c r="AW64" s="89">
        <f t="shared" si="35"/>
        <v>-11.32577875</v>
      </c>
      <c r="AX64" s="89">
        <f t="shared" si="36"/>
        <v>1</v>
      </c>
      <c r="AY64" s="89">
        <f t="shared" si="37"/>
        <v>0</v>
      </c>
    </row>
    <row r="65">
      <c r="A65" s="29">
        <v>2004.0</v>
      </c>
      <c r="B65" s="30">
        <v>1302.0</v>
      </c>
      <c r="C65" s="31" t="s">
        <v>0</v>
      </c>
      <c r="D65" s="14">
        <v>9.0</v>
      </c>
      <c r="E65" s="15">
        <v>4.0</v>
      </c>
      <c r="F65" s="16">
        <v>14.0</v>
      </c>
      <c r="G65" s="17">
        <v>32.0</v>
      </c>
      <c r="H65" s="18">
        <v>77.0</v>
      </c>
      <c r="I65" s="19">
        <v>12.0</v>
      </c>
      <c r="J65" s="20">
        <v>25.0</v>
      </c>
      <c r="K65" s="21">
        <v>23.0</v>
      </c>
      <c r="L65" s="22">
        <v>14.0</v>
      </c>
      <c r="M65" s="63">
        <f t="shared" si="3"/>
        <v>77</v>
      </c>
      <c r="N65" s="63">
        <f t="shared" si="4"/>
        <v>27</v>
      </c>
      <c r="O65" s="63">
        <f t="shared" si="5"/>
        <v>44</v>
      </c>
      <c r="P65" s="63">
        <f t="shared" si="6"/>
        <v>62</v>
      </c>
      <c r="Q65" s="79">
        <f t="shared" si="7"/>
        <v>0.5761904762</v>
      </c>
      <c r="R65" s="79">
        <f t="shared" si="8"/>
        <v>0.6197183099</v>
      </c>
      <c r="S65" s="79">
        <f t="shared" si="9"/>
        <v>0.5539568345</v>
      </c>
      <c r="T65" s="79">
        <f t="shared" si="10"/>
        <v>0.5522460945</v>
      </c>
      <c r="U65" s="79">
        <f t="shared" si="11"/>
        <v>0.001710739993</v>
      </c>
      <c r="V65" s="89"/>
      <c r="W65" s="89"/>
      <c r="X65" s="85">
        <f t="shared" si="12"/>
        <v>0.6197183099</v>
      </c>
      <c r="Y65" s="85">
        <f t="shared" si="13"/>
        <v>-0.3361421047</v>
      </c>
      <c r="Z65" s="85">
        <f t="shared" si="14"/>
        <v>133</v>
      </c>
      <c r="AA65" s="7">
        <f t="shared" si="15"/>
        <v>1.336142105</v>
      </c>
      <c r="AB65" s="7">
        <f t="shared" si="16"/>
        <v>20.84081049</v>
      </c>
      <c r="AC65" s="13">
        <f t="shared" si="17"/>
        <v>0.8900989392</v>
      </c>
      <c r="AD65" s="13">
        <f t="shared" si="18"/>
        <v>0.8883881992</v>
      </c>
      <c r="AE65" s="10">
        <f t="shared" si="19"/>
        <v>1.336142105</v>
      </c>
      <c r="AF65" s="10">
        <f t="shared" si="20"/>
        <v>198.5477104</v>
      </c>
      <c r="AG65" s="10">
        <f t="shared" si="21"/>
        <v>2771.827795</v>
      </c>
      <c r="AH65" s="86">
        <f t="shared" si="22"/>
        <v>1.541830759</v>
      </c>
      <c r="AI65" s="86">
        <f t="shared" si="23"/>
        <v>163.4340605</v>
      </c>
      <c r="AJ65" s="86">
        <f t="shared" si="24"/>
        <v>4206.114311</v>
      </c>
      <c r="AK65" s="87">
        <f t="shared" si="25"/>
        <v>25932.05154</v>
      </c>
      <c r="AL65" s="87">
        <f t="shared" si="26"/>
        <v>25981.98804</v>
      </c>
      <c r="AM65" s="87">
        <f t="shared" si="27"/>
        <v>25981.98804</v>
      </c>
      <c r="AN65" s="87">
        <f t="shared" si="28"/>
        <v>25932.05154</v>
      </c>
      <c r="AO65" s="87">
        <f t="shared" si="29"/>
        <v>49.9365004</v>
      </c>
      <c r="AP65" s="88">
        <f t="shared" ref="AP65:AR65" si="98">AE65-AH65</f>
        <v>-0.2056886543</v>
      </c>
      <c r="AQ65" s="88">
        <f t="shared" si="98"/>
        <v>35.11364996</v>
      </c>
      <c r="AR65" s="88">
        <f t="shared" si="98"/>
        <v>-1434.286515</v>
      </c>
      <c r="AS65" s="7">
        <f t="shared" si="31"/>
        <v>67.67567078</v>
      </c>
      <c r="AT65" s="7">
        <f t="shared" si="32"/>
        <v>103.0369535</v>
      </c>
      <c r="AU65" s="7">
        <f t="shared" si="33"/>
        <v>77</v>
      </c>
      <c r="AV65" s="85">
        <f t="shared" si="34"/>
        <v>67.67567078</v>
      </c>
      <c r="AW65" s="89">
        <f t="shared" si="35"/>
        <v>9.324329218</v>
      </c>
      <c r="AX65" s="89">
        <f t="shared" si="36"/>
        <v>1</v>
      </c>
      <c r="AY65" s="89">
        <f t="shared" si="37"/>
        <v>0</v>
      </c>
    </row>
    <row r="66">
      <c r="A66" s="29">
        <v>2008.0</v>
      </c>
      <c r="B66" s="30">
        <v>3166.0</v>
      </c>
      <c r="C66" s="31" t="s">
        <v>0</v>
      </c>
      <c r="D66" s="14">
        <v>28.0</v>
      </c>
      <c r="E66" s="15">
        <v>12.0</v>
      </c>
      <c r="F66" s="16">
        <v>29.0</v>
      </c>
      <c r="G66" s="17">
        <v>54.0</v>
      </c>
      <c r="H66" s="18">
        <v>159.0</v>
      </c>
      <c r="I66" s="19">
        <v>30.0</v>
      </c>
      <c r="J66" s="20">
        <v>41.0</v>
      </c>
      <c r="K66" s="21">
        <v>36.0</v>
      </c>
      <c r="L66" s="22">
        <v>23.0</v>
      </c>
      <c r="M66" s="63">
        <f t="shared" si="3"/>
        <v>159</v>
      </c>
      <c r="N66" s="63">
        <f t="shared" si="4"/>
        <v>63</v>
      </c>
      <c r="O66" s="63">
        <f t="shared" si="5"/>
        <v>84</v>
      </c>
      <c r="P66" s="63">
        <f t="shared" si="6"/>
        <v>106</v>
      </c>
      <c r="Q66" s="79">
        <f t="shared" si="7"/>
        <v>0.5898058252</v>
      </c>
      <c r="R66" s="79">
        <f t="shared" si="8"/>
        <v>0.5714285714</v>
      </c>
      <c r="S66" s="79">
        <f t="shared" si="9"/>
        <v>0.6</v>
      </c>
      <c r="T66" s="79">
        <f t="shared" si="10"/>
        <v>0.5993968674</v>
      </c>
      <c r="U66" s="79">
        <f t="shared" si="11"/>
        <v>0.0006031325927</v>
      </c>
      <c r="V66" s="89"/>
      <c r="W66" s="89"/>
      <c r="X66" s="85">
        <f t="shared" si="12"/>
        <v>0.5714285714</v>
      </c>
      <c r="Y66" s="85">
        <f t="shared" si="13"/>
        <v>-0.3099838958</v>
      </c>
      <c r="Z66" s="85">
        <f t="shared" si="14"/>
        <v>253</v>
      </c>
      <c r="AA66" s="7">
        <f t="shared" si="15"/>
        <v>1.309983896</v>
      </c>
      <c r="AB66" s="7">
        <f t="shared" si="16"/>
        <v>32.85829295</v>
      </c>
      <c r="AC66" s="13">
        <f t="shared" si="17"/>
        <v>0.9099838958</v>
      </c>
      <c r="AD66" s="13">
        <f t="shared" si="18"/>
        <v>0.9093807632</v>
      </c>
      <c r="AE66" s="10">
        <f t="shared" si="19"/>
        <v>1.309983896</v>
      </c>
      <c r="AF66" s="10">
        <f t="shared" si="20"/>
        <v>364.2842186</v>
      </c>
      <c r="AG66" s="10">
        <f t="shared" si="21"/>
        <v>8313.148117</v>
      </c>
      <c r="AH66" s="86">
        <f t="shared" si="22"/>
        <v>1.541830759</v>
      </c>
      <c r="AI66" s="86">
        <f t="shared" si="23"/>
        <v>292.9478442</v>
      </c>
      <c r="AJ66" s="86">
        <f t="shared" si="24"/>
        <v>13728.46108</v>
      </c>
      <c r="AK66" s="87">
        <f t="shared" si="25"/>
        <v>99286.19173</v>
      </c>
      <c r="AL66" s="87">
        <f t="shared" si="26"/>
        <v>99352.04174</v>
      </c>
      <c r="AM66" s="87">
        <f t="shared" si="27"/>
        <v>99352.04174</v>
      </c>
      <c r="AN66" s="87">
        <f t="shared" si="28"/>
        <v>99286.19173</v>
      </c>
      <c r="AO66" s="87">
        <f t="shared" si="29"/>
        <v>65.85001647</v>
      </c>
      <c r="AP66" s="88">
        <f t="shared" ref="AP66:AR66" si="99">AE66-AH66</f>
        <v>-0.2318468632</v>
      </c>
      <c r="AQ66" s="88">
        <f t="shared" si="99"/>
        <v>71.33637438</v>
      </c>
      <c r="AR66" s="88">
        <f t="shared" si="99"/>
        <v>-5415.312961</v>
      </c>
      <c r="AS66" s="7">
        <f t="shared" si="31"/>
        <v>136.2195794</v>
      </c>
      <c r="AT66" s="7">
        <f t="shared" si="32"/>
        <v>171.4678889</v>
      </c>
      <c r="AU66" s="7">
        <f t="shared" si="33"/>
        <v>159</v>
      </c>
      <c r="AV66" s="85">
        <f t="shared" si="34"/>
        <v>171.4678889</v>
      </c>
      <c r="AW66" s="89">
        <f t="shared" si="35"/>
        <v>-12.46788893</v>
      </c>
      <c r="AX66" s="89">
        <f t="shared" si="36"/>
        <v>0</v>
      </c>
      <c r="AY66" s="89">
        <f t="shared" si="37"/>
        <v>1</v>
      </c>
    </row>
    <row r="67">
      <c r="A67" s="29">
        <v>2009.0</v>
      </c>
      <c r="B67" s="30">
        <v>1664.0</v>
      </c>
      <c r="C67" s="31" t="s">
        <v>0</v>
      </c>
      <c r="D67" s="14">
        <v>3.0</v>
      </c>
      <c r="E67" s="15">
        <v>3.0</v>
      </c>
      <c r="F67" s="16">
        <v>7.0</v>
      </c>
      <c r="G67" s="17">
        <v>19.0</v>
      </c>
      <c r="H67" s="18">
        <v>74.0</v>
      </c>
      <c r="I67" s="19">
        <v>11.0</v>
      </c>
      <c r="J67" s="20">
        <v>10.0</v>
      </c>
      <c r="K67" s="21">
        <v>10.0</v>
      </c>
      <c r="L67" s="22">
        <v>11.0</v>
      </c>
      <c r="M67" s="63">
        <f t="shared" si="3"/>
        <v>74</v>
      </c>
      <c r="N67" s="63">
        <f t="shared" si="4"/>
        <v>17</v>
      </c>
      <c r="O67" s="63">
        <f t="shared" si="5"/>
        <v>30</v>
      </c>
      <c r="P67" s="63">
        <f t="shared" si="6"/>
        <v>27</v>
      </c>
      <c r="Q67" s="79">
        <f t="shared" si="7"/>
        <v>0.7027027027</v>
      </c>
      <c r="R67" s="79">
        <f t="shared" si="8"/>
        <v>0.6382978723</v>
      </c>
      <c r="S67" s="79">
        <f t="shared" si="9"/>
        <v>0.7326732673</v>
      </c>
      <c r="T67" s="79">
        <f t="shared" si="10"/>
        <v>0.7372421195</v>
      </c>
      <c r="U67" s="79">
        <f t="shared" si="11"/>
        <v>0.004568852183</v>
      </c>
      <c r="V67" s="89"/>
      <c r="W67" s="89"/>
      <c r="X67" s="85">
        <f t="shared" si="12"/>
        <v>0.6382978723</v>
      </c>
      <c r="Y67" s="85">
        <f t="shared" si="13"/>
        <v>-0.3462065219</v>
      </c>
      <c r="Z67" s="85">
        <f t="shared" si="14"/>
        <v>74</v>
      </c>
      <c r="AA67" s="7">
        <f t="shared" si="15"/>
        <v>1.346206522</v>
      </c>
      <c r="AB67" s="7">
        <f t="shared" si="16"/>
        <v>9.347576093</v>
      </c>
      <c r="AC67" s="13">
        <f t="shared" si="17"/>
        <v>1.078879789</v>
      </c>
      <c r="AD67" s="13">
        <f t="shared" si="18"/>
        <v>1.083448641</v>
      </c>
      <c r="AE67" s="10">
        <f t="shared" si="19"/>
        <v>1.346206522</v>
      </c>
      <c r="AF67" s="10">
        <f t="shared" si="20"/>
        <v>108.9668587</v>
      </c>
      <c r="AG67" s="10">
        <f t="shared" si="21"/>
        <v>691.7206309</v>
      </c>
      <c r="AH67" s="86">
        <f t="shared" si="22"/>
        <v>1.541830759</v>
      </c>
      <c r="AI67" s="86">
        <f t="shared" si="23"/>
        <v>87.88435326</v>
      </c>
      <c r="AJ67" s="86">
        <f t="shared" si="24"/>
        <v>1248.882915</v>
      </c>
      <c r="AK67" s="87">
        <f t="shared" si="25"/>
        <v>16195.39029</v>
      </c>
      <c r="AL67" s="87">
        <f t="shared" si="26"/>
        <v>16127.09509</v>
      </c>
      <c r="AM67" s="87">
        <f t="shared" si="27"/>
        <v>16127.09509</v>
      </c>
      <c r="AN67" s="87">
        <f t="shared" si="28"/>
        <v>16195.39029</v>
      </c>
      <c r="AO67" s="87">
        <f t="shared" si="29"/>
        <v>-68.29520243</v>
      </c>
      <c r="AP67" s="88">
        <f t="shared" ref="AP67:AR67" si="100">AE67-AH67</f>
        <v>-0.1956242371</v>
      </c>
      <c r="AQ67" s="88">
        <f t="shared" si="100"/>
        <v>21.08250545</v>
      </c>
      <c r="AR67" s="88">
        <f t="shared" si="100"/>
        <v>-557.1622839</v>
      </c>
      <c r="AS67" s="7">
        <f t="shared" si="31"/>
        <v>46.43600448</v>
      </c>
      <c r="AT67" s="7">
        <f t="shared" si="32"/>
        <v>61.33441176</v>
      </c>
      <c r="AU67" s="7">
        <f t="shared" si="33"/>
        <v>74</v>
      </c>
      <c r="AV67" s="85">
        <f t="shared" si="34"/>
        <v>61.33441176</v>
      </c>
      <c r="AW67" s="89">
        <f t="shared" si="35"/>
        <v>12.66558824</v>
      </c>
      <c r="AX67" s="89">
        <f t="shared" si="36"/>
        <v>0</v>
      </c>
      <c r="AY67" s="89">
        <f t="shared" si="37"/>
        <v>1</v>
      </c>
    </row>
    <row r="68">
      <c r="A68" s="29">
        <v>2011.0</v>
      </c>
      <c r="B68" s="30">
        <v>1367.0</v>
      </c>
      <c r="C68" s="31" t="s">
        <v>0</v>
      </c>
      <c r="D68" s="14">
        <v>3.0</v>
      </c>
      <c r="E68" s="15">
        <v>11.0</v>
      </c>
      <c r="F68" s="16">
        <v>14.0</v>
      </c>
      <c r="G68" s="17">
        <v>21.0</v>
      </c>
      <c r="H68" s="18">
        <v>85.0</v>
      </c>
      <c r="I68" s="19">
        <v>15.0</v>
      </c>
      <c r="J68" s="20">
        <v>13.0</v>
      </c>
      <c r="K68" s="21">
        <v>26.0</v>
      </c>
      <c r="L68" s="22">
        <v>11.0</v>
      </c>
      <c r="M68" s="63">
        <f t="shared" si="3"/>
        <v>85</v>
      </c>
      <c r="N68" s="63">
        <f t="shared" si="4"/>
        <v>25</v>
      </c>
      <c r="O68" s="63">
        <f t="shared" si="5"/>
        <v>36</v>
      </c>
      <c r="P68" s="63">
        <f t="shared" si="6"/>
        <v>53</v>
      </c>
      <c r="Q68" s="79">
        <f t="shared" si="7"/>
        <v>0.608040201</v>
      </c>
      <c r="R68" s="79">
        <f t="shared" si="8"/>
        <v>0.5901639344</v>
      </c>
      <c r="S68" s="79">
        <f t="shared" si="9"/>
        <v>0.615942029</v>
      </c>
      <c r="T68" s="79">
        <f t="shared" si="10"/>
        <v>0.6173623755</v>
      </c>
      <c r="U68" s="79">
        <f t="shared" si="11"/>
        <v>0.001420346552</v>
      </c>
      <c r="V68" s="89"/>
      <c r="W68" s="89"/>
      <c r="X68" s="85">
        <f t="shared" si="12"/>
        <v>0.5901639344</v>
      </c>
      <c r="Y68" s="85">
        <f t="shared" si="13"/>
        <v>-0.3201327091</v>
      </c>
      <c r="Z68" s="85">
        <f t="shared" si="14"/>
        <v>114</v>
      </c>
      <c r="AA68" s="7">
        <f t="shared" si="15"/>
        <v>1.320132709</v>
      </c>
      <c r="AB68" s="7">
        <f t="shared" si="16"/>
        <v>16.96703358</v>
      </c>
      <c r="AC68" s="13">
        <f t="shared" si="17"/>
        <v>0.9360747381</v>
      </c>
      <c r="AD68" s="13">
        <f t="shared" si="18"/>
        <v>0.9374950846</v>
      </c>
      <c r="AE68" s="10">
        <f t="shared" si="19"/>
        <v>1.320132709</v>
      </c>
      <c r="AF68" s="10">
        <f t="shared" si="20"/>
        <v>167.4621624</v>
      </c>
      <c r="AG68" s="10">
        <f t="shared" si="21"/>
        <v>1934.241828</v>
      </c>
      <c r="AH68" s="86">
        <f t="shared" si="22"/>
        <v>1.541830759</v>
      </c>
      <c r="AI68" s="86">
        <f t="shared" si="23"/>
        <v>137.2229376</v>
      </c>
      <c r="AJ68" s="86">
        <f t="shared" si="24"/>
        <v>2941.813088</v>
      </c>
      <c r="AK68" s="87">
        <f t="shared" si="25"/>
        <v>25745.49001</v>
      </c>
      <c r="AL68" s="87">
        <f t="shared" si="26"/>
        <v>25706.48446</v>
      </c>
      <c r="AM68" s="87">
        <f t="shared" si="27"/>
        <v>25706.48446</v>
      </c>
      <c r="AN68" s="87">
        <f t="shared" si="28"/>
        <v>25745.49001</v>
      </c>
      <c r="AO68" s="87">
        <f t="shared" si="29"/>
        <v>-39.00555702</v>
      </c>
      <c r="AP68" s="88">
        <f t="shared" ref="AP68:AR68" si="101">AE68-AH68</f>
        <v>-0.2216980499</v>
      </c>
      <c r="AQ68" s="88">
        <f t="shared" si="101"/>
        <v>30.23922487</v>
      </c>
      <c r="AR68" s="88">
        <f t="shared" si="101"/>
        <v>-1007.57126</v>
      </c>
      <c r="AS68" s="7">
        <f t="shared" si="31"/>
        <v>57.88750367</v>
      </c>
      <c r="AT68" s="7">
        <f t="shared" si="32"/>
        <v>78.51074105</v>
      </c>
      <c r="AU68" s="7">
        <f t="shared" si="33"/>
        <v>85</v>
      </c>
      <c r="AV68" s="85">
        <f t="shared" si="34"/>
        <v>78.51074105</v>
      </c>
      <c r="AW68" s="89">
        <f t="shared" si="35"/>
        <v>6.489258952</v>
      </c>
      <c r="AX68" s="89">
        <f t="shared" si="36"/>
        <v>0</v>
      </c>
      <c r="AY68" s="89">
        <f t="shared" si="37"/>
        <v>1</v>
      </c>
    </row>
    <row r="69">
      <c r="A69" s="29">
        <v>2013.0</v>
      </c>
      <c r="B69" s="30">
        <v>1064.0</v>
      </c>
      <c r="C69" s="31" t="s">
        <v>0</v>
      </c>
      <c r="D69" s="14">
        <v>1.0</v>
      </c>
      <c r="E69" s="15">
        <v>4.0</v>
      </c>
      <c r="F69" s="16">
        <v>3.0</v>
      </c>
      <c r="G69" s="17">
        <v>13.0</v>
      </c>
      <c r="H69" s="18">
        <v>58.0</v>
      </c>
      <c r="I69" s="19">
        <v>8.0</v>
      </c>
      <c r="J69" s="20">
        <v>4.0</v>
      </c>
      <c r="K69" s="21">
        <v>3.0</v>
      </c>
      <c r="L69" s="22">
        <v>2.0</v>
      </c>
      <c r="M69" s="63">
        <f t="shared" si="3"/>
        <v>58</v>
      </c>
      <c r="N69" s="63">
        <f t="shared" si="4"/>
        <v>7</v>
      </c>
      <c r="O69" s="63">
        <f t="shared" si="5"/>
        <v>21</v>
      </c>
      <c r="P69" s="63">
        <f t="shared" si="6"/>
        <v>10</v>
      </c>
      <c r="Q69" s="79">
        <f t="shared" si="7"/>
        <v>0.8229166667</v>
      </c>
      <c r="R69" s="79">
        <f t="shared" si="8"/>
        <v>0.75</v>
      </c>
      <c r="S69" s="79">
        <f t="shared" si="9"/>
        <v>0.8529411765</v>
      </c>
      <c r="T69" s="79">
        <f t="shared" si="10"/>
        <v>0.8620834563</v>
      </c>
      <c r="U69" s="79">
        <f t="shared" si="11"/>
        <v>0.009142279822</v>
      </c>
      <c r="V69" s="89"/>
      <c r="W69" s="89"/>
      <c r="X69" s="85">
        <f t="shared" si="12"/>
        <v>0.75</v>
      </c>
      <c r="Y69" s="85">
        <f t="shared" si="13"/>
        <v>-0.4067147725</v>
      </c>
      <c r="Z69" s="85">
        <f t="shared" si="14"/>
        <v>38</v>
      </c>
      <c r="AA69" s="7">
        <f t="shared" si="15"/>
        <v>1.406714772</v>
      </c>
      <c r="AB69" s="7">
        <f t="shared" si="16"/>
        <v>4.067147725</v>
      </c>
      <c r="AC69" s="13">
        <f t="shared" si="17"/>
        <v>1.259655949</v>
      </c>
      <c r="AD69" s="13">
        <f t="shared" si="18"/>
        <v>1.268798229</v>
      </c>
      <c r="AE69" s="10">
        <f t="shared" si="19"/>
        <v>1.406714772</v>
      </c>
      <c r="AF69" s="10">
        <f t="shared" si="20"/>
        <v>57.52230908</v>
      </c>
      <c r="AG69" s="10">
        <f t="shared" si="21"/>
        <v>154.5516135</v>
      </c>
      <c r="AH69" s="86">
        <f t="shared" si="22"/>
        <v>1.541830759</v>
      </c>
      <c r="AI69" s="86">
        <f t="shared" si="23"/>
        <v>47.79675353</v>
      </c>
      <c r="AJ69" s="86">
        <f t="shared" si="24"/>
        <v>323.7844594</v>
      </c>
      <c r="AK69" s="87">
        <f t="shared" si="25"/>
        <v>8282.714837</v>
      </c>
      <c r="AL69" s="87">
        <f t="shared" si="26"/>
        <v>8223.034035</v>
      </c>
      <c r="AM69" s="87">
        <f t="shared" si="27"/>
        <v>8223.034035</v>
      </c>
      <c r="AN69" s="87">
        <f t="shared" si="28"/>
        <v>8282.714837</v>
      </c>
      <c r="AO69" s="87">
        <f t="shared" si="29"/>
        <v>-59.68080268</v>
      </c>
      <c r="AP69" s="88">
        <f t="shared" ref="AP69:AR69" si="102">AE69-AH69</f>
        <v>-0.1351159865</v>
      </c>
      <c r="AQ69" s="88">
        <f t="shared" si="102"/>
        <v>9.725555549</v>
      </c>
      <c r="AR69" s="88">
        <f t="shared" si="102"/>
        <v>-169.2328459</v>
      </c>
      <c r="AS69" s="7">
        <f t="shared" si="31"/>
        <v>29.45094383</v>
      </c>
      <c r="AT69" s="7">
        <f t="shared" si="32"/>
        <v>42.52836668</v>
      </c>
      <c r="AU69" s="7">
        <f t="shared" si="33"/>
        <v>58</v>
      </c>
      <c r="AV69" s="85">
        <f t="shared" si="34"/>
        <v>42.52836668</v>
      </c>
      <c r="AW69" s="89">
        <f t="shared" si="35"/>
        <v>15.47163332</v>
      </c>
      <c r="AX69" s="89">
        <f t="shared" si="36"/>
        <v>0</v>
      </c>
      <c r="AY69" s="89">
        <f t="shared" si="37"/>
        <v>1</v>
      </c>
    </row>
    <row r="70">
      <c r="A70" s="29">
        <v>2014.0</v>
      </c>
      <c r="B70" s="30">
        <v>2933.0</v>
      </c>
      <c r="C70" s="31" t="s">
        <v>0</v>
      </c>
      <c r="D70" s="14">
        <v>9.0</v>
      </c>
      <c r="E70" s="15">
        <v>9.0</v>
      </c>
      <c r="F70" s="16">
        <v>8.0</v>
      </c>
      <c r="G70" s="17">
        <v>45.0</v>
      </c>
      <c r="H70" s="18">
        <v>149.0</v>
      </c>
      <c r="I70" s="19">
        <v>40.0</v>
      </c>
      <c r="J70" s="20">
        <v>21.0</v>
      </c>
      <c r="K70" s="21">
        <v>26.0</v>
      </c>
      <c r="L70" s="22">
        <v>11.0</v>
      </c>
      <c r="M70" s="63">
        <f t="shared" si="3"/>
        <v>149</v>
      </c>
      <c r="N70" s="63">
        <f t="shared" si="4"/>
        <v>29</v>
      </c>
      <c r="O70" s="63">
        <f t="shared" si="5"/>
        <v>85</v>
      </c>
      <c r="P70" s="63">
        <f t="shared" si="6"/>
        <v>55</v>
      </c>
      <c r="Q70" s="79">
        <f t="shared" si="7"/>
        <v>0.7358490566</v>
      </c>
      <c r="R70" s="79">
        <f t="shared" si="8"/>
        <v>0.7456140351</v>
      </c>
      <c r="S70" s="79">
        <f t="shared" si="9"/>
        <v>0.7303921569</v>
      </c>
      <c r="T70" s="79">
        <f t="shared" si="10"/>
        <v>0.7302157831</v>
      </c>
      <c r="U70" s="79">
        <f t="shared" si="11"/>
        <v>0.000176373784</v>
      </c>
      <c r="V70" s="89"/>
      <c r="W70" s="89"/>
      <c r="X70" s="85">
        <f t="shared" si="12"/>
        <v>0.7456140351</v>
      </c>
      <c r="Y70" s="85">
        <f t="shared" si="13"/>
        <v>-0.4043389264</v>
      </c>
      <c r="Z70" s="85">
        <f t="shared" si="14"/>
        <v>169</v>
      </c>
      <c r="AA70" s="7">
        <f t="shared" si="15"/>
        <v>1.404338926</v>
      </c>
      <c r="AB70" s="7">
        <f t="shared" si="16"/>
        <v>22.23864095</v>
      </c>
      <c r="AC70" s="13">
        <f t="shared" si="17"/>
        <v>1.134731083</v>
      </c>
      <c r="AD70" s="13">
        <f t="shared" si="18"/>
        <v>1.134554709</v>
      </c>
      <c r="AE70" s="10">
        <f t="shared" si="19"/>
        <v>1.404338926</v>
      </c>
      <c r="AF70" s="10">
        <f t="shared" si="20"/>
        <v>259.5719195</v>
      </c>
      <c r="AG70" s="10">
        <f t="shared" si="21"/>
        <v>3758.330321</v>
      </c>
      <c r="AH70" s="86">
        <f t="shared" si="22"/>
        <v>1.541830759</v>
      </c>
      <c r="AI70" s="86">
        <f t="shared" si="23"/>
        <v>215.8563063</v>
      </c>
      <c r="AJ70" s="86">
        <f t="shared" si="24"/>
        <v>7208.058798</v>
      </c>
      <c r="AK70" s="87">
        <f t="shared" si="25"/>
        <v>73600.83311</v>
      </c>
      <c r="AL70" s="87">
        <f t="shared" si="26"/>
        <v>73612.27483</v>
      </c>
      <c r="AM70" s="87">
        <f t="shared" si="27"/>
        <v>73612.27483</v>
      </c>
      <c r="AN70" s="87">
        <f t="shared" si="28"/>
        <v>73600.83311</v>
      </c>
      <c r="AO70" s="87">
        <f t="shared" si="29"/>
        <v>11.44172011</v>
      </c>
      <c r="AP70" s="88">
        <f t="shared" ref="AP70:AR70" si="103">AE70-AH70</f>
        <v>-0.1374918326</v>
      </c>
      <c r="AQ70" s="88">
        <f t="shared" si="103"/>
        <v>43.71561325</v>
      </c>
      <c r="AR70" s="88">
        <f t="shared" si="103"/>
        <v>-3449.728478</v>
      </c>
      <c r="AS70" s="7">
        <f t="shared" si="31"/>
        <v>145.457756</v>
      </c>
      <c r="AT70" s="7">
        <f t="shared" si="32"/>
        <v>172.4928627</v>
      </c>
      <c r="AU70" s="7">
        <f t="shared" si="33"/>
        <v>149</v>
      </c>
      <c r="AV70" s="85">
        <f t="shared" si="34"/>
        <v>145.457756</v>
      </c>
      <c r="AW70" s="89">
        <f t="shared" si="35"/>
        <v>3.542244039</v>
      </c>
      <c r="AX70" s="89">
        <f t="shared" si="36"/>
        <v>1</v>
      </c>
      <c r="AY70" s="89">
        <f t="shared" si="37"/>
        <v>0</v>
      </c>
    </row>
    <row r="71">
      <c r="A71" s="29">
        <v>2015.0</v>
      </c>
      <c r="B71" s="30">
        <v>2515.0</v>
      </c>
      <c r="C71" s="31" t="s">
        <v>0</v>
      </c>
      <c r="D71" s="14">
        <v>7.0</v>
      </c>
      <c r="E71" s="15">
        <v>12.0</v>
      </c>
      <c r="F71" s="16">
        <v>24.0</v>
      </c>
      <c r="G71" s="17">
        <v>25.0</v>
      </c>
      <c r="H71" s="18">
        <v>109.0</v>
      </c>
      <c r="I71" s="19">
        <v>31.0</v>
      </c>
      <c r="J71" s="20">
        <v>16.0</v>
      </c>
      <c r="K71" s="21">
        <v>14.0</v>
      </c>
      <c r="L71" s="22">
        <v>12.0</v>
      </c>
      <c r="M71" s="63">
        <f t="shared" si="3"/>
        <v>109</v>
      </c>
      <c r="N71" s="63">
        <f t="shared" si="4"/>
        <v>31</v>
      </c>
      <c r="O71" s="63">
        <f t="shared" si="5"/>
        <v>56</v>
      </c>
      <c r="P71" s="63">
        <f t="shared" si="6"/>
        <v>54</v>
      </c>
      <c r="Q71" s="79">
        <f t="shared" si="7"/>
        <v>0.66</v>
      </c>
      <c r="R71" s="79">
        <f t="shared" si="8"/>
        <v>0.6436781609</v>
      </c>
      <c r="S71" s="79">
        <f t="shared" si="9"/>
        <v>0.6687116564</v>
      </c>
      <c r="T71" s="79">
        <f t="shared" si="10"/>
        <v>0.6684873148</v>
      </c>
      <c r="U71" s="79">
        <f t="shared" si="11"/>
        <v>0.0002243416254</v>
      </c>
      <c r="V71" s="89"/>
      <c r="W71" s="89"/>
      <c r="X71" s="85">
        <f t="shared" si="12"/>
        <v>0.6436781609</v>
      </c>
      <c r="Y71" s="85">
        <f t="shared" si="13"/>
        <v>-0.3491209861</v>
      </c>
      <c r="Z71" s="85">
        <f t="shared" si="14"/>
        <v>141</v>
      </c>
      <c r="AA71" s="7">
        <f t="shared" si="15"/>
        <v>1.349120986</v>
      </c>
      <c r="AB71" s="7">
        <f t="shared" si="16"/>
        <v>18.85253325</v>
      </c>
      <c r="AC71" s="13">
        <f t="shared" si="17"/>
        <v>1.017832643</v>
      </c>
      <c r="AD71" s="13">
        <f t="shared" si="18"/>
        <v>1.017608301</v>
      </c>
      <c r="AE71" s="10">
        <f t="shared" si="19"/>
        <v>1.349120986</v>
      </c>
      <c r="AF71" s="10">
        <f t="shared" si="20"/>
        <v>209.0785923</v>
      </c>
      <c r="AG71" s="10">
        <f t="shared" si="21"/>
        <v>2658.207188</v>
      </c>
      <c r="AH71" s="86">
        <f t="shared" si="22"/>
        <v>1.541830759</v>
      </c>
      <c r="AI71" s="86">
        <f t="shared" si="23"/>
        <v>169.6013835</v>
      </c>
      <c r="AJ71" s="86">
        <f t="shared" si="24"/>
        <v>4662.496215</v>
      </c>
      <c r="AK71" s="87">
        <f t="shared" si="25"/>
        <v>41467.53826</v>
      </c>
      <c r="AL71" s="87">
        <f t="shared" si="26"/>
        <v>41476.68018</v>
      </c>
      <c r="AM71" s="87">
        <f t="shared" si="27"/>
        <v>41476.68018</v>
      </c>
      <c r="AN71" s="87">
        <f t="shared" si="28"/>
        <v>41467.53826</v>
      </c>
      <c r="AO71" s="87">
        <f t="shared" si="29"/>
        <v>9.141921234</v>
      </c>
      <c r="AP71" s="88">
        <f t="shared" ref="AP71:AR71" si="104">AE71-AH71</f>
        <v>-0.1927097729</v>
      </c>
      <c r="AQ71" s="88">
        <f t="shared" si="104"/>
        <v>39.4772088</v>
      </c>
      <c r="AR71" s="88">
        <f t="shared" si="104"/>
        <v>-2004.289027</v>
      </c>
      <c r="AS71" s="7">
        <f t="shared" si="31"/>
        <v>92.90563386</v>
      </c>
      <c r="AT71" s="7">
        <f t="shared" si="32"/>
        <v>111.947541</v>
      </c>
      <c r="AU71" s="7">
        <f t="shared" si="33"/>
        <v>109</v>
      </c>
      <c r="AV71" s="85">
        <f t="shared" si="34"/>
        <v>111.947541</v>
      </c>
      <c r="AW71" s="89">
        <f t="shared" si="35"/>
        <v>-2.947541024</v>
      </c>
      <c r="AX71" s="89">
        <f t="shared" si="36"/>
        <v>0</v>
      </c>
      <c r="AY71" s="89">
        <f t="shared" si="37"/>
        <v>1</v>
      </c>
    </row>
    <row r="72">
      <c r="A72" s="29">
        <v>2021.0</v>
      </c>
      <c r="B72" s="30">
        <v>3158.0</v>
      </c>
      <c r="C72" s="31" t="s">
        <v>0</v>
      </c>
      <c r="D72" s="14">
        <v>14.0</v>
      </c>
      <c r="E72" s="15">
        <v>4.0</v>
      </c>
      <c r="F72" s="16">
        <v>12.0</v>
      </c>
      <c r="G72" s="17">
        <v>38.0</v>
      </c>
      <c r="H72" s="18">
        <v>149.0</v>
      </c>
      <c r="I72" s="19">
        <v>24.0</v>
      </c>
      <c r="J72" s="20">
        <v>17.0</v>
      </c>
      <c r="K72" s="21">
        <v>24.0</v>
      </c>
      <c r="L72" s="22">
        <v>13.0</v>
      </c>
      <c r="M72" s="63">
        <f t="shared" si="3"/>
        <v>149</v>
      </c>
      <c r="N72" s="63">
        <f t="shared" si="4"/>
        <v>31</v>
      </c>
      <c r="O72" s="63">
        <f t="shared" si="5"/>
        <v>62</v>
      </c>
      <c r="P72" s="63">
        <f t="shared" si="6"/>
        <v>53</v>
      </c>
      <c r="Q72" s="79">
        <f t="shared" si="7"/>
        <v>0.7152542373</v>
      </c>
      <c r="R72" s="79">
        <f t="shared" si="8"/>
        <v>0.6666666667</v>
      </c>
      <c r="S72" s="79">
        <f t="shared" si="9"/>
        <v>0.7376237624</v>
      </c>
      <c r="T72" s="79">
        <f t="shared" si="10"/>
        <v>0.7412272869</v>
      </c>
      <c r="U72" s="79">
        <f t="shared" si="11"/>
        <v>0.003603524495</v>
      </c>
      <c r="V72" s="89"/>
      <c r="W72" s="89"/>
      <c r="X72" s="85">
        <f t="shared" si="12"/>
        <v>0.6666666667</v>
      </c>
      <c r="Y72" s="85">
        <f t="shared" si="13"/>
        <v>-0.3615736967</v>
      </c>
      <c r="Z72" s="85">
        <f t="shared" si="14"/>
        <v>146</v>
      </c>
      <c r="AA72" s="7">
        <f t="shared" si="15"/>
        <v>1.361573697</v>
      </c>
      <c r="AB72" s="7">
        <f t="shared" si="16"/>
        <v>19.16340592</v>
      </c>
      <c r="AC72" s="13">
        <f t="shared" si="17"/>
        <v>1.099197459</v>
      </c>
      <c r="AD72" s="13">
        <f t="shared" si="18"/>
        <v>1.102800984</v>
      </c>
      <c r="AE72" s="10">
        <f t="shared" si="19"/>
        <v>1.361573697</v>
      </c>
      <c r="AF72" s="10">
        <f t="shared" si="20"/>
        <v>217.9531656</v>
      </c>
      <c r="AG72" s="10">
        <f t="shared" si="21"/>
        <v>2797.857265</v>
      </c>
      <c r="AH72" s="86">
        <f t="shared" si="22"/>
        <v>1.541830759</v>
      </c>
      <c r="AI72" s="86">
        <f t="shared" si="23"/>
        <v>177.3105373</v>
      </c>
      <c r="AJ72" s="86">
        <f t="shared" si="24"/>
        <v>5066.455874</v>
      </c>
      <c r="AK72" s="87">
        <f t="shared" si="25"/>
        <v>65715.91061</v>
      </c>
      <c r="AL72" s="87">
        <f t="shared" si="26"/>
        <v>65501.17659</v>
      </c>
      <c r="AM72" s="87">
        <f t="shared" si="27"/>
        <v>65501.17659</v>
      </c>
      <c r="AN72" s="87">
        <f t="shared" si="28"/>
        <v>65715.91061</v>
      </c>
      <c r="AO72" s="87">
        <f t="shared" si="29"/>
        <v>-214.7340247</v>
      </c>
      <c r="AP72" s="88">
        <f t="shared" ref="AP72:AR72" si="105">AE72-AH72</f>
        <v>-0.1802570623</v>
      </c>
      <c r="AQ72" s="88">
        <f t="shared" si="105"/>
        <v>40.64262836</v>
      </c>
      <c r="AR72" s="88">
        <f t="shared" si="105"/>
        <v>-2268.598609</v>
      </c>
      <c r="AS72" s="7">
        <f t="shared" si="31"/>
        <v>101.6054591</v>
      </c>
      <c r="AT72" s="7">
        <f t="shared" si="32"/>
        <v>123.864921</v>
      </c>
      <c r="AU72" s="7">
        <f t="shared" si="33"/>
        <v>149</v>
      </c>
      <c r="AV72" s="85">
        <f t="shared" si="34"/>
        <v>123.864921</v>
      </c>
      <c r="AW72" s="89">
        <f t="shared" si="35"/>
        <v>25.13507896</v>
      </c>
      <c r="AX72" s="89">
        <f t="shared" si="36"/>
        <v>0</v>
      </c>
      <c r="AY72" s="89">
        <f t="shared" si="37"/>
        <v>1</v>
      </c>
    </row>
    <row r="73">
      <c r="A73" s="29">
        <v>2023.0</v>
      </c>
      <c r="B73" s="30">
        <v>1285.0</v>
      </c>
      <c r="C73" s="31" t="s">
        <v>0</v>
      </c>
      <c r="D73" s="14">
        <v>11.0</v>
      </c>
      <c r="E73" s="15">
        <v>3.0</v>
      </c>
      <c r="F73" s="16">
        <v>5.0</v>
      </c>
      <c r="G73" s="17">
        <v>29.0</v>
      </c>
      <c r="H73" s="18">
        <v>65.0</v>
      </c>
      <c r="I73" s="19">
        <v>13.0</v>
      </c>
      <c r="J73" s="20">
        <v>11.0</v>
      </c>
      <c r="K73" s="21">
        <v>4.0</v>
      </c>
      <c r="L73" s="22">
        <v>3.0</v>
      </c>
      <c r="M73" s="63">
        <f t="shared" si="3"/>
        <v>65</v>
      </c>
      <c r="N73" s="63">
        <f t="shared" si="4"/>
        <v>17</v>
      </c>
      <c r="O73" s="63">
        <f t="shared" si="5"/>
        <v>42</v>
      </c>
      <c r="P73" s="63">
        <f t="shared" si="6"/>
        <v>20</v>
      </c>
      <c r="Q73" s="79">
        <f t="shared" si="7"/>
        <v>0.7430555556</v>
      </c>
      <c r="R73" s="79">
        <f t="shared" si="8"/>
        <v>0.7118644068</v>
      </c>
      <c r="S73" s="79">
        <f t="shared" si="9"/>
        <v>0.7647058824</v>
      </c>
      <c r="T73" s="79">
        <f t="shared" si="10"/>
        <v>0.7596089192</v>
      </c>
      <c r="U73" s="79">
        <f t="shared" si="11"/>
        <v>0.005096963176</v>
      </c>
      <c r="V73" s="89"/>
      <c r="W73" s="89"/>
      <c r="X73" s="85">
        <f t="shared" si="12"/>
        <v>0.7118644068</v>
      </c>
      <c r="Y73" s="85">
        <f t="shared" si="13"/>
        <v>-0.386056992</v>
      </c>
      <c r="Z73" s="85">
        <f t="shared" si="14"/>
        <v>79</v>
      </c>
      <c r="AA73" s="7">
        <f t="shared" si="15"/>
        <v>1.386056992</v>
      </c>
      <c r="AB73" s="7">
        <f t="shared" si="16"/>
        <v>7.72113984</v>
      </c>
      <c r="AC73" s="13">
        <f t="shared" si="17"/>
        <v>1.150762874</v>
      </c>
      <c r="AD73" s="13">
        <f t="shared" si="18"/>
        <v>1.145665911</v>
      </c>
      <c r="AE73" s="10">
        <f t="shared" si="19"/>
        <v>1.386056992</v>
      </c>
      <c r="AF73" s="10">
        <f t="shared" si="20"/>
        <v>117.2196422</v>
      </c>
      <c r="AG73" s="10">
        <f t="shared" si="21"/>
        <v>609.9700474</v>
      </c>
      <c r="AH73" s="86">
        <f t="shared" si="22"/>
        <v>1.541830759</v>
      </c>
      <c r="AI73" s="86">
        <f t="shared" si="23"/>
        <v>95.59350706</v>
      </c>
      <c r="AJ73" s="86">
        <f t="shared" si="24"/>
        <v>1295.137838</v>
      </c>
      <c r="AK73" s="87">
        <f t="shared" si="25"/>
        <v>14022.95075</v>
      </c>
      <c r="AL73" s="87">
        <f t="shared" si="26"/>
        <v>14085.33758</v>
      </c>
      <c r="AM73" s="87">
        <f t="shared" si="27"/>
        <v>14085.33758</v>
      </c>
      <c r="AN73" s="87">
        <f t="shared" si="28"/>
        <v>14022.95075</v>
      </c>
      <c r="AO73" s="87">
        <f t="shared" si="29"/>
        <v>62.38682928</v>
      </c>
      <c r="AP73" s="88">
        <f t="shared" ref="AP73:AR73" si="106">AE73-AH73</f>
        <v>-0.155773767</v>
      </c>
      <c r="AQ73" s="88">
        <f t="shared" si="106"/>
        <v>21.62613515</v>
      </c>
      <c r="AR73" s="88">
        <f t="shared" si="106"/>
        <v>-685.1677902</v>
      </c>
      <c r="AS73" s="7">
        <f t="shared" si="31"/>
        <v>48.92153542</v>
      </c>
      <c r="AT73" s="7">
        <f t="shared" si="32"/>
        <v>89.90886955</v>
      </c>
      <c r="AU73" s="7">
        <f t="shared" si="33"/>
        <v>65</v>
      </c>
      <c r="AV73" s="85">
        <f t="shared" si="34"/>
        <v>48.92153542</v>
      </c>
      <c r="AW73" s="89">
        <f t="shared" si="35"/>
        <v>16.07846458</v>
      </c>
      <c r="AX73" s="89">
        <f t="shared" si="36"/>
        <v>1</v>
      </c>
      <c r="AY73" s="89">
        <f t="shared" si="37"/>
        <v>0</v>
      </c>
    </row>
    <row r="74">
      <c r="A74" s="29">
        <v>2025.0</v>
      </c>
      <c r="B74" s="30">
        <v>1855.0</v>
      </c>
      <c r="C74" s="31" t="s">
        <v>0</v>
      </c>
      <c r="D74" s="14">
        <v>5.0</v>
      </c>
      <c r="E74" s="15">
        <v>3.0</v>
      </c>
      <c r="F74" s="16">
        <v>9.0</v>
      </c>
      <c r="G74" s="17">
        <v>32.0</v>
      </c>
      <c r="H74" s="18">
        <v>95.0</v>
      </c>
      <c r="I74" s="19">
        <v>15.0</v>
      </c>
      <c r="J74" s="20">
        <v>7.0</v>
      </c>
      <c r="K74" s="21">
        <v>22.0</v>
      </c>
      <c r="L74" s="22">
        <v>12.0</v>
      </c>
      <c r="M74" s="63">
        <f t="shared" si="3"/>
        <v>95</v>
      </c>
      <c r="N74" s="63">
        <f t="shared" si="4"/>
        <v>20</v>
      </c>
      <c r="O74" s="63">
        <f t="shared" si="5"/>
        <v>47</v>
      </c>
      <c r="P74" s="63">
        <f t="shared" si="6"/>
        <v>38</v>
      </c>
      <c r="Q74" s="79">
        <f t="shared" si="7"/>
        <v>0.71</v>
      </c>
      <c r="R74" s="79">
        <f t="shared" si="8"/>
        <v>0.7014925373</v>
      </c>
      <c r="S74" s="79">
        <f t="shared" si="9"/>
        <v>0.7142857143</v>
      </c>
      <c r="T74" s="79">
        <f t="shared" si="10"/>
        <v>0.714261215</v>
      </c>
      <c r="U74" s="79">
        <f t="shared" si="11"/>
        <v>0.00002449927332</v>
      </c>
      <c r="V74" s="89"/>
      <c r="W74" s="89"/>
      <c r="X74" s="85">
        <f t="shared" si="12"/>
        <v>0.7014925373</v>
      </c>
      <c r="Y74" s="85">
        <f t="shared" si="13"/>
        <v>-0.3804386239</v>
      </c>
      <c r="Z74" s="85">
        <f t="shared" si="14"/>
        <v>105</v>
      </c>
      <c r="AA74" s="7">
        <f t="shared" si="15"/>
        <v>1.380438624</v>
      </c>
      <c r="AB74" s="7">
        <f t="shared" si="16"/>
        <v>14.45666771</v>
      </c>
      <c r="AC74" s="13">
        <f t="shared" si="17"/>
        <v>1.094724338</v>
      </c>
      <c r="AD74" s="13">
        <f t="shared" si="18"/>
        <v>1.094699839</v>
      </c>
      <c r="AE74" s="10">
        <f t="shared" si="19"/>
        <v>1.380438624</v>
      </c>
      <c r="AF74" s="10">
        <f t="shared" si="20"/>
        <v>159.4027232</v>
      </c>
      <c r="AG74" s="10">
        <f t="shared" si="21"/>
        <v>1517.950109</v>
      </c>
      <c r="AH74" s="86">
        <f t="shared" si="22"/>
        <v>1.541830759</v>
      </c>
      <c r="AI74" s="86">
        <f t="shared" si="23"/>
        <v>131.0556145</v>
      </c>
      <c r="AJ74" s="86">
        <f t="shared" si="24"/>
        <v>2753.709736</v>
      </c>
      <c r="AK74" s="87">
        <f t="shared" si="25"/>
        <v>29119.01571</v>
      </c>
      <c r="AL74" s="87">
        <f t="shared" si="26"/>
        <v>29119.6674</v>
      </c>
      <c r="AM74" s="87">
        <f t="shared" si="27"/>
        <v>29119.6674</v>
      </c>
      <c r="AN74" s="87">
        <f t="shared" si="28"/>
        <v>29119.01571</v>
      </c>
      <c r="AO74" s="87">
        <f t="shared" si="29"/>
        <v>0.6516806702</v>
      </c>
      <c r="AP74" s="88">
        <f t="shared" ref="AP74:AR74" si="107">AE74-AH74</f>
        <v>-0.1613921351</v>
      </c>
      <c r="AQ74" s="88">
        <f t="shared" si="107"/>
        <v>28.3471087</v>
      </c>
      <c r="AR74" s="88">
        <f t="shared" si="107"/>
        <v>-1235.759626</v>
      </c>
      <c r="AS74" s="7">
        <f t="shared" si="31"/>
        <v>80.36529196</v>
      </c>
      <c r="AT74" s="7">
        <f t="shared" si="32"/>
        <v>95.27591062</v>
      </c>
      <c r="AU74" s="7">
        <f t="shared" si="33"/>
        <v>95</v>
      </c>
      <c r="AV74" s="85">
        <f t="shared" si="34"/>
        <v>95.27591062</v>
      </c>
      <c r="AW74" s="89">
        <f t="shared" si="35"/>
        <v>-0.2759106152</v>
      </c>
      <c r="AX74" s="89">
        <f t="shared" si="36"/>
        <v>0</v>
      </c>
      <c r="AY74" s="89">
        <f t="shared" si="37"/>
        <v>1</v>
      </c>
    </row>
    <row r="75">
      <c r="A75" s="29">
        <v>2028.0</v>
      </c>
      <c r="B75" s="30">
        <v>2598.0</v>
      </c>
      <c r="C75" s="31" t="s">
        <v>0</v>
      </c>
      <c r="D75" s="14">
        <v>13.0</v>
      </c>
      <c r="E75" s="15">
        <v>11.0</v>
      </c>
      <c r="F75" s="16">
        <v>14.0</v>
      </c>
      <c r="G75" s="17">
        <v>45.0</v>
      </c>
      <c r="H75" s="18">
        <v>103.0</v>
      </c>
      <c r="I75" s="19">
        <v>25.0</v>
      </c>
      <c r="J75" s="20">
        <v>22.0</v>
      </c>
      <c r="K75" s="21">
        <v>26.0</v>
      </c>
      <c r="L75" s="22">
        <v>10.0</v>
      </c>
      <c r="M75" s="63">
        <f t="shared" si="3"/>
        <v>103</v>
      </c>
      <c r="N75" s="63">
        <f t="shared" si="4"/>
        <v>34</v>
      </c>
      <c r="O75" s="63">
        <f t="shared" si="5"/>
        <v>70</v>
      </c>
      <c r="P75" s="63">
        <f t="shared" si="6"/>
        <v>62</v>
      </c>
      <c r="Q75" s="79">
        <f t="shared" si="7"/>
        <v>0.6431226766</v>
      </c>
      <c r="R75" s="79">
        <f t="shared" si="8"/>
        <v>0.6730769231</v>
      </c>
      <c r="S75" s="79">
        <f t="shared" si="9"/>
        <v>0.6242424242</v>
      </c>
      <c r="T75" s="79">
        <f t="shared" si="10"/>
        <v>0.6265402374</v>
      </c>
      <c r="U75" s="79">
        <f t="shared" si="11"/>
        <v>0.002297813189</v>
      </c>
      <c r="V75" s="89"/>
      <c r="W75" s="89"/>
      <c r="X75" s="85">
        <f t="shared" si="12"/>
        <v>0.6730769231</v>
      </c>
      <c r="Y75" s="85">
        <f t="shared" si="13"/>
        <v>-0.3650460871</v>
      </c>
      <c r="Z75" s="85">
        <f t="shared" si="14"/>
        <v>166</v>
      </c>
      <c r="AA75" s="7">
        <f t="shared" si="15"/>
        <v>1.365046087</v>
      </c>
      <c r="AB75" s="7">
        <f t="shared" si="16"/>
        <v>22.6328574</v>
      </c>
      <c r="AC75" s="13">
        <f t="shared" si="17"/>
        <v>0.9892885114</v>
      </c>
      <c r="AD75" s="13">
        <f t="shared" si="18"/>
        <v>0.9915863246</v>
      </c>
      <c r="AE75" s="10">
        <f t="shared" si="19"/>
        <v>1.365046087</v>
      </c>
      <c r="AF75" s="10">
        <f t="shared" si="20"/>
        <v>249.2305079</v>
      </c>
      <c r="AG75" s="10">
        <f t="shared" si="21"/>
        <v>3757.054329</v>
      </c>
      <c r="AH75" s="86">
        <f t="shared" si="22"/>
        <v>1.541830759</v>
      </c>
      <c r="AI75" s="86">
        <f t="shared" si="23"/>
        <v>203.5216602</v>
      </c>
      <c r="AJ75" s="86">
        <f t="shared" si="24"/>
        <v>6691.545494</v>
      </c>
      <c r="AK75" s="87">
        <f t="shared" si="25"/>
        <v>44011.55902</v>
      </c>
      <c r="AL75" s="87">
        <f t="shared" si="26"/>
        <v>43909.57058</v>
      </c>
      <c r="AM75" s="87">
        <f t="shared" si="27"/>
        <v>43909.57058</v>
      </c>
      <c r="AN75" s="87">
        <f t="shared" si="28"/>
        <v>44011.55902</v>
      </c>
      <c r="AO75" s="87">
        <f t="shared" si="29"/>
        <v>-101.9884384</v>
      </c>
      <c r="AP75" s="88">
        <f t="shared" ref="AP75:AR75" si="108">AE75-AH75</f>
        <v>-0.1767846719</v>
      </c>
      <c r="AQ75" s="88">
        <f t="shared" si="108"/>
        <v>45.70884768</v>
      </c>
      <c r="AR75" s="88">
        <f t="shared" si="108"/>
        <v>-2934.491165</v>
      </c>
      <c r="AS75" s="7">
        <f t="shared" si="31"/>
        <v>118.6180137</v>
      </c>
      <c r="AT75" s="7">
        <f t="shared" si="32"/>
        <v>139.9386088</v>
      </c>
      <c r="AU75" s="7">
        <f t="shared" si="33"/>
        <v>103</v>
      </c>
      <c r="AV75" s="85">
        <f t="shared" si="34"/>
        <v>118.6180137</v>
      </c>
      <c r="AW75" s="89">
        <f t="shared" si="35"/>
        <v>-15.61801374</v>
      </c>
      <c r="AX75" s="89">
        <f t="shared" si="36"/>
        <v>1</v>
      </c>
      <c r="AY75" s="89">
        <f t="shared" si="37"/>
        <v>0</v>
      </c>
    </row>
    <row r="76">
      <c r="A76" s="29">
        <v>2030.0</v>
      </c>
      <c r="B76" s="30">
        <v>1415.0</v>
      </c>
      <c r="C76" s="31" t="s">
        <v>0</v>
      </c>
      <c r="D76" s="14">
        <v>4.0</v>
      </c>
      <c r="E76" s="15">
        <v>1.0</v>
      </c>
      <c r="F76" s="16">
        <v>7.0</v>
      </c>
      <c r="G76" s="17">
        <v>21.0</v>
      </c>
      <c r="H76" s="18">
        <v>64.0</v>
      </c>
      <c r="I76" s="19">
        <v>11.0</v>
      </c>
      <c r="J76" s="20">
        <v>15.0</v>
      </c>
      <c r="K76" s="21">
        <v>14.0</v>
      </c>
      <c r="L76" s="22">
        <v>7.0</v>
      </c>
      <c r="M76" s="63">
        <f t="shared" si="3"/>
        <v>64</v>
      </c>
      <c r="N76" s="63">
        <f t="shared" si="4"/>
        <v>12</v>
      </c>
      <c r="O76" s="63">
        <f t="shared" si="5"/>
        <v>32</v>
      </c>
      <c r="P76" s="63">
        <f t="shared" si="6"/>
        <v>36</v>
      </c>
      <c r="Q76" s="79">
        <f t="shared" si="7"/>
        <v>0.6666666667</v>
      </c>
      <c r="R76" s="79">
        <f t="shared" si="8"/>
        <v>0.7272727273</v>
      </c>
      <c r="S76" s="79">
        <f t="shared" si="9"/>
        <v>0.64</v>
      </c>
      <c r="T76" s="79">
        <f t="shared" si="10"/>
        <v>0.6334836027</v>
      </c>
      <c r="U76" s="79">
        <f t="shared" si="11"/>
        <v>0.006516397315</v>
      </c>
      <c r="V76" s="89"/>
      <c r="W76" s="89"/>
      <c r="X76" s="85">
        <f t="shared" si="12"/>
        <v>0.7272727273</v>
      </c>
      <c r="Y76" s="85">
        <f t="shared" si="13"/>
        <v>-0.39440357</v>
      </c>
      <c r="Z76" s="85">
        <f t="shared" si="14"/>
        <v>80</v>
      </c>
      <c r="AA76" s="7">
        <f t="shared" si="15"/>
        <v>1.39440357</v>
      </c>
      <c r="AB76" s="7">
        <f t="shared" si="16"/>
        <v>14.19852852</v>
      </c>
      <c r="AC76" s="13">
        <f t="shared" si="17"/>
        <v>1.03440357</v>
      </c>
      <c r="AD76" s="13">
        <f t="shared" si="18"/>
        <v>1.027887173</v>
      </c>
      <c r="AE76" s="10">
        <f t="shared" si="19"/>
        <v>1.39440357</v>
      </c>
      <c r="AF76" s="10">
        <f t="shared" si="20"/>
        <v>125.7508141</v>
      </c>
      <c r="AG76" s="10">
        <f t="shared" si="21"/>
        <v>1135.882282</v>
      </c>
      <c r="AH76" s="86">
        <f t="shared" si="22"/>
        <v>1.541830759</v>
      </c>
      <c r="AI76" s="86">
        <f t="shared" si="23"/>
        <v>104.8444916</v>
      </c>
      <c r="AJ76" s="86">
        <f t="shared" si="24"/>
        <v>1776.189034</v>
      </c>
      <c r="AK76" s="87">
        <f t="shared" si="25"/>
        <v>14801.57529</v>
      </c>
      <c r="AL76" s="87">
        <f t="shared" si="26"/>
        <v>14895.41141</v>
      </c>
      <c r="AM76" s="87">
        <f t="shared" si="27"/>
        <v>14895.41141</v>
      </c>
      <c r="AN76" s="87">
        <f t="shared" si="28"/>
        <v>14801.57529</v>
      </c>
      <c r="AO76" s="87">
        <f t="shared" si="29"/>
        <v>93.83612133</v>
      </c>
      <c r="AP76" s="88">
        <f t="shared" ref="AP76:AR76" si="109">AE76-AH76</f>
        <v>-0.147427189</v>
      </c>
      <c r="AQ76" s="88">
        <f t="shared" si="109"/>
        <v>20.90632251</v>
      </c>
      <c r="AR76" s="88">
        <f t="shared" si="109"/>
        <v>-640.3067528</v>
      </c>
      <c r="AS76" s="7">
        <f t="shared" si="31"/>
        <v>44.74753381</v>
      </c>
      <c r="AT76" s="7">
        <f t="shared" si="32"/>
        <v>97.060247</v>
      </c>
      <c r="AU76" s="7">
        <f t="shared" si="33"/>
        <v>64</v>
      </c>
      <c r="AV76" s="85">
        <f t="shared" si="34"/>
        <v>44.74753381</v>
      </c>
      <c r="AW76" s="89">
        <f t="shared" si="35"/>
        <v>19.25246619</v>
      </c>
      <c r="AX76" s="89">
        <f t="shared" si="36"/>
        <v>1</v>
      </c>
      <c r="AY76" s="89">
        <f t="shared" si="37"/>
        <v>0</v>
      </c>
    </row>
    <row r="77">
      <c r="A77" s="29">
        <v>2032.0</v>
      </c>
      <c r="B77" s="30">
        <v>1221.0</v>
      </c>
      <c r="C77" s="31" t="s">
        <v>0</v>
      </c>
      <c r="D77" s="14">
        <v>3.0</v>
      </c>
      <c r="E77" s="15">
        <v>6.0</v>
      </c>
      <c r="F77" s="16">
        <v>8.0</v>
      </c>
      <c r="G77" s="17">
        <v>18.0</v>
      </c>
      <c r="H77" s="18">
        <v>56.0</v>
      </c>
      <c r="I77" s="19">
        <v>12.0</v>
      </c>
      <c r="J77" s="20">
        <v>9.0</v>
      </c>
      <c r="K77" s="21">
        <v>11.0</v>
      </c>
      <c r="L77" s="22">
        <v>5.0</v>
      </c>
      <c r="M77" s="63">
        <f t="shared" si="3"/>
        <v>56</v>
      </c>
      <c r="N77" s="63">
        <f t="shared" si="4"/>
        <v>14</v>
      </c>
      <c r="O77" s="63">
        <f t="shared" si="5"/>
        <v>30</v>
      </c>
      <c r="P77" s="63">
        <f t="shared" si="6"/>
        <v>28</v>
      </c>
      <c r="Q77" s="79">
        <f t="shared" si="7"/>
        <v>0.671875</v>
      </c>
      <c r="R77" s="79">
        <f t="shared" si="8"/>
        <v>0.6818181818</v>
      </c>
      <c r="S77" s="79">
        <f t="shared" si="9"/>
        <v>0.6666666667</v>
      </c>
      <c r="T77" s="79">
        <f t="shared" si="10"/>
        <v>0.6661363762</v>
      </c>
      <c r="U77" s="79">
        <f t="shared" si="11"/>
        <v>0.0005302904724</v>
      </c>
      <c r="V77" s="89"/>
      <c r="W77" s="89"/>
      <c r="X77" s="85">
        <f t="shared" si="12"/>
        <v>0.6818181818</v>
      </c>
      <c r="Y77" s="85">
        <f t="shared" si="13"/>
        <v>-0.369781165</v>
      </c>
      <c r="Z77" s="85">
        <f t="shared" si="14"/>
        <v>72</v>
      </c>
      <c r="AA77" s="7">
        <f t="shared" si="15"/>
        <v>1.369781165</v>
      </c>
      <c r="AB77" s="7">
        <f t="shared" si="16"/>
        <v>10.35387262</v>
      </c>
      <c r="AC77" s="13">
        <f t="shared" si="17"/>
        <v>1.036447832</v>
      </c>
      <c r="AD77" s="13">
        <f t="shared" si="18"/>
        <v>1.035917541</v>
      </c>
      <c r="AE77" s="10">
        <f t="shared" si="19"/>
        <v>1.369781165</v>
      </c>
      <c r="AF77" s="10">
        <f t="shared" si="20"/>
        <v>108.9781165</v>
      </c>
      <c r="AG77" s="10">
        <f t="shared" si="21"/>
        <v>745.4788287</v>
      </c>
      <c r="AH77" s="86">
        <f t="shared" si="22"/>
        <v>1.541830759</v>
      </c>
      <c r="AI77" s="86">
        <f t="shared" si="23"/>
        <v>89.42618402</v>
      </c>
      <c r="AJ77" s="86">
        <f t="shared" si="24"/>
        <v>1295.137838</v>
      </c>
      <c r="AK77" s="87">
        <f t="shared" si="25"/>
        <v>11138.1854</v>
      </c>
      <c r="AL77" s="87">
        <f t="shared" si="26"/>
        <v>11143.88709</v>
      </c>
      <c r="AM77" s="87">
        <f t="shared" si="27"/>
        <v>11143.88709</v>
      </c>
      <c r="AN77" s="87">
        <f t="shared" si="28"/>
        <v>11138.1854</v>
      </c>
      <c r="AO77" s="87">
        <f t="shared" si="29"/>
        <v>5.701683159</v>
      </c>
      <c r="AP77" s="88">
        <f t="shared" ref="AP77:AR77" si="110">AE77-AH77</f>
        <v>-0.172049594</v>
      </c>
      <c r="AQ77" s="88">
        <f t="shared" si="110"/>
        <v>19.55193248</v>
      </c>
      <c r="AR77" s="88">
        <f t="shared" si="110"/>
        <v>-549.6590089</v>
      </c>
      <c r="AS77" s="7">
        <f t="shared" si="31"/>
        <v>51.00571782</v>
      </c>
      <c r="AT77" s="7">
        <f t="shared" si="32"/>
        <v>62.63554122</v>
      </c>
      <c r="AU77" s="7">
        <f t="shared" si="33"/>
        <v>56</v>
      </c>
      <c r="AV77" s="85">
        <f t="shared" si="34"/>
        <v>51.00571782</v>
      </c>
      <c r="AW77" s="89">
        <f t="shared" si="35"/>
        <v>4.994282179</v>
      </c>
      <c r="AX77" s="89">
        <f t="shared" si="36"/>
        <v>1</v>
      </c>
      <c r="AY77" s="89">
        <f t="shared" si="37"/>
        <v>0</v>
      </c>
    </row>
    <row r="78">
      <c r="A78" s="29">
        <v>2033.0</v>
      </c>
      <c r="B78" s="30">
        <v>2326.0</v>
      </c>
      <c r="C78" s="31" t="s">
        <v>0</v>
      </c>
      <c r="D78" s="14">
        <v>18.0</v>
      </c>
      <c r="E78" s="15">
        <v>7.0</v>
      </c>
      <c r="F78" s="16">
        <v>20.0</v>
      </c>
      <c r="G78" s="17">
        <v>30.0</v>
      </c>
      <c r="H78" s="18">
        <v>130.0</v>
      </c>
      <c r="I78" s="19">
        <v>26.0</v>
      </c>
      <c r="J78" s="20">
        <v>25.0</v>
      </c>
      <c r="K78" s="21">
        <v>31.0</v>
      </c>
      <c r="L78" s="22">
        <v>31.0</v>
      </c>
      <c r="M78" s="63">
        <f t="shared" si="3"/>
        <v>130</v>
      </c>
      <c r="N78" s="63">
        <f t="shared" si="4"/>
        <v>56</v>
      </c>
      <c r="O78" s="63">
        <f t="shared" si="5"/>
        <v>56</v>
      </c>
      <c r="P78" s="63">
        <f t="shared" si="6"/>
        <v>76</v>
      </c>
      <c r="Q78" s="79">
        <f t="shared" si="7"/>
        <v>0.5849056604</v>
      </c>
      <c r="R78" s="79">
        <f t="shared" si="8"/>
        <v>0.5</v>
      </c>
      <c r="S78" s="79">
        <f t="shared" si="9"/>
        <v>0.6310679612</v>
      </c>
      <c r="T78" s="79">
        <f t="shared" si="10"/>
        <v>0.6305339932</v>
      </c>
      <c r="U78" s="79">
        <f t="shared" si="11"/>
        <v>0.0005339679999</v>
      </c>
      <c r="V78" s="89"/>
      <c r="W78" s="89"/>
      <c r="X78" s="85">
        <f t="shared" si="12"/>
        <v>0.5</v>
      </c>
      <c r="Y78" s="85">
        <f t="shared" si="13"/>
        <v>-0.2712915451</v>
      </c>
      <c r="Z78" s="85">
        <f t="shared" si="14"/>
        <v>188</v>
      </c>
      <c r="AA78" s="7">
        <f t="shared" si="15"/>
        <v>1.271291545</v>
      </c>
      <c r="AB78" s="7">
        <f t="shared" si="16"/>
        <v>20.61815743</v>
      </c>
      <c r="AC78" s="13">
        <f t="shared" si="17"/>
        <v>0.9023595063</v>
      </c>
      <c r="AD78" s="13">
        <f t="shared" si="18"/>
        <v>0.9018255383</v>
      </c>
      <c r="AE78" s="10">
        <f t="shared" si="19"/>
        <v>1.271291545</v>
      </c>
      <c r="AF78" s="10">
        <f t="shared" si="20"/>
        <v>259.6209679</v>
      </c>
      <c r="AG78" s="10">
        <f t="shared" si="21"/>
        <v>3876.213597</v>
      </c>
      <c r="AH78" s="86">
        <f t="shared" si="22"/>
        <v>1.541830759</v>
      </c>
      <c r="AI78" s="86">
        <f t="shared" si="23"/>
        <v>203.5216602</v>
      </c>
      <c r="AJ78" s="86">
        <f t="shared" si="24"/>
        <v>6562.03171</v>
      </c>
      <c r="AK78" s="87">
        <f t="shared" si="25"/>
        <v>59076.78736</v>
      </c>
      <c r="AL78" s="87">
        <f t="shared" si="26"/>
        <v>59111.76654</v>
      </c>
      <c r="AM78" s="87">
        <f t="shared" si="27"/>
        <v>59111.76654</v>
      </c>
      <c r="AN78" s="87">
        <f t="shared" si="28"/>
        <v>59076.78736</v>
      </c>
      <c r="AO78" s="87">
        <f t="shared" si="29"/>
        <v>34.97917574</v>
      </c>
      <c r="AP78" s="88">
        <f t="shared" ref="AP78:AR78" si="111">AE78-AH78</f>
        <v>-0.2705392139</v>
      </c>
      <c r="AQ78" s="88">
        <f t="shared" si="111"/>
        <v>56.09930772</v>
      </c>
      <c r="AR78" s="88">
        <f t="shared" si="111"/>
        <v>-2685.818114</v>
      </c>
      <c r="AS78" s="7">
        <f t="shared" si="31"/>
        <v>75.0098682</v>
      </c>
      <c r="AT78" s="7">
        <f t="shared" si="32"/>
        <v>132.3512271</v>
      </c>
      <c r="AU78" s="7">
        <f t="shared" si="33"/>
        <v>130</v>
      </c>
      <c r="AV78" s="85">
        <f t="shared" si="34"/>
        <v>132.3512271</v>
      </c>
      <c r="AW78" s="89">
        <f t="shared" si="35"/>
        <v>-2.351227145</v>
      </c>
      <c r="AX78" s="89">
        <f t="shared" si="36"/>
        <v>0</v>
      </c>
      <c r="AY78" s="89">
        <f t="shared" si="37"/>
        <v>1</v>
      </c>
    </row>
    <row r="79">
      <c r="A79" s="29">
        <v>2045.0</v>
      </c>
      <c r="B79" s="30">
        <v>454.0</v>
      </c>
      <c r="C79" s="31" t="s">
        <v>0</v>
      </c>
      <c r="D79" s="14">
        <v>7.0</v>
      </c>
      <c r="E79" s="15">
        <v>7.0</v>
      </c>
      <c r="F79" s="16">
        <v>0.0</v>
      </c>
      <c r="G79" s="17">
        <v>12.0</v>
      </c>
      <c r="H79" s="18">
        <v>27.0</v>
      </c>
      <c r="I79" s="19">
        <v>6.0</v>
      </c>
      <c r="J79" s="20">
        <v>11.0</v>
      </c>
      <c r="K79" s="21">
        <v>13.0</v>
      </c>
      <c r="L79" s="22">
        <v>5.0</v>
      </c>
      <c r="M79" s="63">
        <f t="shared" si="3"/>
        <v>27</v>
      </c>
      <c r="N79" s="63">
        <f t="shared" si="4"/>
        <v>19</v>
      </c>
      <c r="O79" s="63">
        <f t="shared" si="5"/>
        <v>18</v>
      </c>
      <c r="P79" s="63">
        <f t="shared" si="6"/>
        <v>24</v>
      </c>
      <c r="Q79" s="79">
        <f t="shared" si="7"/>
        <v>0.5113636364</v>
      </c>
      <c r="R79" s="79">
        <f t="shared" si="8"/>
        <v>0.4864864865</v>
      </c>
      <c r="S79" s="79">
        <f t="shared" si="9"/>
        <v>0.5294117647</v>
      </c>
      <c r="T79" s="79">
        <f t="shared" si="10"/>
        <v>0.5244648129</v>
      </c>
      <c r="U79" s="79">
        <f t="shared" si="11"/>
        <v>0.004946951793</v>
      </c>
      <c r="V79" s="89"/>
      <c r="W79" s="89"/>
      <c r="X79" s="85">
        <f t="shared" si="12"/>
        <v>0.4864864865</v>
      </c>
      <c r="Y79" s="85">
        <f t="shared" si="13"/>
        <v>-0.2639713707</v>
      </c>
      <c r="Z79" s="85">
        <f t="shared" si="14"/>
        <v>61</v>
      </c>
      <c r="AA79" s="7">
        <f t="shared" si="15"/>
        <v>1.263971371</v>
      </c>
      <c r="AB79" s="7">
        <f t="shared" si="16"/>
        <v>6.335312896</v>
      </c>
      <c r="AC79" s="13">
        <f t="shared" si="17"/>
        <v>0.7933831354</v>
      </c>
      <c r="AD79" s="13">
        <f t="shared" si="18"/>
        <v>0.7884361836</v>
      </c>
      <c r="AE79" s="10">
        <f t="shared" si="19"/>
        <v>1.263971371</v>
      </c>
      <c r="AF79" s="10">
        <f t="shared" si="20"/>
        <v>83.43756651</v>
      </c>
      <c r="AG79" s="10">
        <f t="shared" si="21"/>
        <v>386.4540867</v>
      </c>
      <c r="AH79" s="86">
        <f t="shared" si="22"/>
        <v>1.541830759</v>
      </c>
      <c r="AI79" s="86">
        <f t="shared" si="23"/>
        <v>64.75689188</v>
      </c>
      <c r="AJ79" s="86">
        <f t="shared" si="24"/>
        <v>666.0708879</v>
      </c>
      <c r="AK79" s="87">
        <f t="shared" si="25"/>
        <v>3538.501592</v>
      </c>
      <c r="AL79" s="87">
        <f t="shared" si="26"/>
        <v>3560.703512</v>
      </c>
      <c r="AM79" s="87">
        <f t="shared" si="27"/>
        <v>3560.703512</v>
      </c>
      <c r="AN79" s="87">
        <f t="shared" si="28"/>
        <v>3538.501592</v>
      </c>
      <c r="AO79" s="87">
        <f t="shared" si="29"/>
        <v>22.20191965</v>
      </c>
      <c r="AP79" s="88">
        <f t="shared" ref="AP79:AR79" si="112">AE79-AH79</f>
        <v>-0.2778593883</v>
      </c>
      <c r="AQ79" s="88">
        <f t="shared" si="112"/>
        <v>18.68067463</v>
      </c>
      <c r="AR79" s="88">
        <f t="shared" si="112"/>
        <v>-279.6168012</v>
      </c>
      <c r="AS79" s="7">
        <f t="shared" si="31"/>
        <v>22.49481058</v>
      </c>
      <c r="AT79" s="7">
        <f t="shared" si="32"/>
        <v>44.73586585</v>
      </c>
      <c r="AU79" s="7">
        <f t="shared" si="33"/>
        <v>27</v>
      </c>
      <c r="AV79" s="85">
        <f t="shared" si="34"/>
        <v>22.49481058</v>
      </c>
      <c r="AW79" s="89">
        <f t="shared" si="35"/>
        <v>4.505189424</v>
      </c>
      <c r="AX79" s="89">
        <f t="shared" si="36"/>
        <v>1</v>
      </c>
      <c r="AY79" s="89">
        <f t="shared" si="37"/>
        <v>0</v>
      </c>
    </row>
    <row r="80">
      <c r="A80" s="29">
        <v>2046.0</v>
      </c>
      <c r="B80" s="30">
        <v>2696.0</v>
      </c>
      <c r="C80" s="31" t="s">
        <v>0</v>
      </c>
      <c r="D80" s="14">
        <v>10.0</v>
      </c>
      <c r="E80" s="15">
        <v>10.0</v>
      </c>
      <c r="F80" s="16">
        <v>19.0</v>
      </c>
      <c r="G80" s="17">
        <v>40.0</v>
      </c>
      <c r="H80" s="18">
        <v>156.0</v>
      </c>
      <c r="I80" s="19">
        <v>25.0</v>
      </c>
      <c r="J80" s="20">
        <v>20.0</v>
      </c>
      <c r="K80" s="21">
        <v>20.0</v>
      </c>
      <c r="L80" s="22">
        <v>19.0</v>
      </c>
      <c r="M80" s="63">
        <f t="shared" si="3"/>
        <v>156</v>
      </c>
      <c r="N80" s="63">
        <f t="shared" si="4"/>
        <v>39</v>
      </c>
      <c r="O80" s="63">
        <f t="shared" si="5"/>
        <v>65</v>
      </c>
      <c r="P80" s="63">
        <f t="shared" si="6"/>
        <v>59</v>
      </c>
      <c r="Q80" s="79">
        <f t="shared" si="7"/>
        <v>0.6927899687</v>
      </c>
      <c r="R80" s="79">
        <f t="shared" si="8"/>
        <v>0.625</v>
      </c>
      <c r="S80" s="79">
        <f t="shared" si="9"/>
        <v>0.7255813953</v>
      </c>
      <c r="T80" s="79">
        <f t="shared" si="10"/>
        <v>0.7291617244</v>
      </c>
      <c r="U80" s="79">
        <f t="shared" si="11"/>
        <v>0.003580329053</v>
      </c>
      <c r="V80" s="89"/>
      <c r="W80" s="89"/>
      <c r="X80" s="85">
        <f t="shared" si="12"/>
        <v>0.625</v>
      </c>
      <c r="Y80" s="85">
        <f t="shared" si="13"/>
        <v>-0.3390031588</v>
      </c>
      <c r="Z80" s="85">
        <f t="shared" si="14"/>
        <v>163</v>
      </c>
      <c r="AA80" s="7">
        <f t="shared" si="15"/>
        <v>1.339003159</v>
      </c>
      <c r="AB80" s="7">
        <f t="shared" si="16"/>
        <v>20.00118637</v>
      </c>
      <c r="AC80" s="13">
        <f t="shared" si="17"/>
        <v>1.064584554</v>
      </c>
      <c r="AD80" s="13">
        <f t="shared" si="18"/>
        <v>1.068164883</v>
      </c>
      <c r="AE80" s="10">
        <f t="shared" si="19"/>
        <v>1.339003159</v>
      </c>
      <c r="AF80" s="10">
        <f t="shared" si="20"/>
        <v>238.2587013</v>
      </c>
      <c r="AG80" s="10">
        <f t="shared" si="21"/>
        <v>3260.193378</v>
      </c>
      <c r="AH80" s="86">
        <f t="shared" si="22"/>
        <v>1.541830759</v>
      </c>
      <c r="AI80" s="86">
        <f t="shared" si="23"/>
        <v>191.1870141</v>
      </c>
      <c r="AJ80" s="86">
        <f t="shared" si="24"/>
        <v>5912.920961</v>
      </c>
      <c r="AK80" s="87">
        <f t="shared" si="25"/>
        <v>73260.08851</v>
      </c>
      <c r="AL80" s="87">
        <f t="shared" si="26"/>
        <v>73014.53165</v>
      </c>
      <c r="AM80" s="87">
        <f t="shared" si="27"/>
        <v>73014.53165</v>
      </c>
      <c r="AN80" s="87">
        <f t="shared" si="28"/>
        <v>73260.08851</v>
      </c>
      <c r="AO80" s="87">
        <f t="shared" si="29"/>
        <v>-245.5568681</v>
      </c>
      <c r="AP80" s="88">
        <f t="shared" ref="AP80:AR80" si="113">AE80-AH80</f>
        <v>-0.2028276002</v>
      </c>
      <c r="AQ80" s="88">
        <f t="shared" si="113"/>
        <v>47.07168714</v>
      </c>
      <c r="AR80" s="88">
        <f t="shared" si="113"/>
        <v>-2652.727583</v>
      </c>
      <c r="AS80" s="7">
        <f t="shared" si="31"/>
        <v>96.38566001</v>
      </c>
      <c r="AT80" s="7">
        <f t="shared" si="32"/>
        <v>135.6916662</v>
      </c>
      <c r="AU80" s="7">
        <f t="shared" si="33"/>
        <v>156</v>
      </c>
      <c r="AV80" s="85">
        <f t="shared" si="34"/>
        <v>135.6916662</v>
      </c>
      <c r="AW80" s="89">
        <f t="shared" si="35"/>
        <v>20.3083338</v>
      </c>
      <c r="AX80" s="89">
        <f t="shared" si="36"/>
        <v>0</v>
      </c>
      <c r="AY80" s="89">
        <f t="shared" si="37"/>
        <v>1</v>
      </c>
    </row>
    <row r="81">
      <c r="A81" s="29">
        <v>2047.0</v>
      </c>
      <c r="B81" s="30">
        <v>1060.0</v>
      </c>
      <c r="C81" s="31" t="s">
        <v>0</v>
      </c>
      <c r="D81" s="14">
        <v>2.0</v>
      </c>
      <c r="E81" s="15">
        <v>0.0</v>
      </c>
      <c r="F81" s="16">
        <v>7.0</v>
      </c>
      <c r="G81" s="17">
        <v>17.0</v>
      </c>
      <c r="H81" s="18">
        <v>47.0</v>
      </c>
      <c r="I81" s="19">
        <v>21.0</v>
      </c>
      <c r="J81" s="20">
        <v>4.0</v>
      </c>
      <c r="K81" s="21">
        <v>6.0</v>
      </c>
      <c r="L81" s="22">
        <v>10.0</v>
      </c>
      <c r="M81" s="63">
        <f t="shared" si="3"/>
        <v>47</v>
      </c>
      <c r="N81" s="63">
        <f t="shared" si="4"/>
        <v>12</v>
      </c>
      <c r="O81" s="63">
        <f t="shared" si="5"/>
        <v>38</v>
      </c>
      <c r="P81" s="63">
        <f t="shared" si="6"/>
        <v>17</v>
      </c>
      <c r="Q81" s="79">
        <f t="shared" si="7"/>
        <v>0.7456140351</v>
      </c>
      <c r="R81" s="79">
        <f t="shared" si="8"/>
        <v>0.76</v>
      </c>
      <c r="S81" s="79">
        <f t="shared" si="9"/>
        <v>0.734375</v>
      </c>
      <c r="T81" s="79">
        <f t="shared" si="10"/>
        <v>0.7374789521</v>
      </c>
      <c r="U81" s="79">
        <f t="shared" si="11"/>
        <v>0.003103952078</v>
      </c>
      <c r="V81" s="89"/>
      <c r="W81" s="89"/>
      <c r="X81" s="85">
        <f t="shared" si="12"/>
        <v>0.76</v>
      </c>
      <c r="Y81" s="85">
        <f t="shared" si="13"/>
        <v>-0.4121317016</v>
      </c>
      <c r="Z81" s="85">
        <f t="shared" si="14"/>
        <v>67</v>
      </c>
      <c r="AA81" s="7">
        <f t="shared" si="15"/>
        <v>1.412131702</v>
      </c>
      <c r="AB81" s="7">
        <f t="shared" si="16"/>
        <v>7.006238927</v>
      </c>
      <c r="AC81" s="13">
        <f t="shared" si="17"/>
        <v>1.146506702</v>
      </c>
      <c r="AD81" s="13">
        <f t="shared" si="18"/>
        <v>1.149610654</v>
      </c>
      <c r="AE81" s="10">
        <f t="shared" si="19"/>
        <v>1.412131702</v>
      </c>
      <c r="AF81" s="10">
        <f t="shared" si="20"/>
        <v>101.6190629</v>
      </c>
      <c r="AG81" s="10">
        <f t="shared" si="21"/>
        <v>469.4180081</v>
      </c>
      <c r="AH81" s="86">
        <f t="shared" si="22"/>
        <v>1.541830759</v>
      </c>
      <c r="AI81" s="86">
        <f t="shared" si="23"/>
        <v>84.80069175</v>
      </c>
      <c r="AJ81" s="86">
        <f t="shared" si="24"/>
        <v>996.0226703</v>
      </c>
      <c r="AK81" s="87">
        <f t="shared" si="25"/>
        <v>8387.559329</v>
      </c>
      <c r="AL81" s="87">
        <f t="shared" si="26"/>
        <v>8364.912895</v>
      </c>
      <c r="AM81" s="87">
        <f t="shared" si="27"/>
        <v>8364.912895</v>
      </c>
      <c r="AN81" s="87">
        <f t="shared" si="28"/>
        <v>8387.559329</v>
      </c>
      <c r="AO81" s="87">
        <f t="shared" si="29"/>
        <v>-22.64643436</v>
      </c>
      <c r="AP81" s="88">
        <f t="shared" ref="AP81:AR81" si="114">AE81-AH81</f>
        <v>-0.1296990574</v>
      </c>
      <c r="AQ81" s="88">
        <f t="shared" si="114"/>
        <v>16.81837119</v>
      </c>
      <c r="AR81" s="88">
        <f t="shared" si="114"/>
        <v>-526.6046622</v>
      </c>
      <c r="AS81" s="7">
        <f t="shared" si="31"/>
        <v>52.85614487</v>
      </c>
      <c r="AT81" s="7">
        <f t="shared" si="32"/>
        <v>76.81612507</v>
      </c>
      <c r="AU81" s="7">
        <f t="shared" si="33"/>
        <v>47</v>
      </c>
      <c r="AV81" s="85">
        <f t="shared" si="34"/>
        <v>52.85614487</v>
      </c>
      <c r="AW81" s="89">
        <f t="shared" si="35"/>
        <v>-5.856144866</v>
      </c>
      <c r="AX81" s="89">
        <f t="shared" si="36"/>
        <v>1</v>
      </c>
      <c r="AY81" s="89">
        <f t="shared" si="37"/>
        <v>0</v>
      </c>
    </row>
    <row r="82">
      <c r="A82" s="29">
        <v>2048.0</v>
      </c>
      <c r="B82" s="30">
        <v>3013.0</v>
      </c>
      <c r="C82" s="31" t="s">
        <v>0</v>
      </c>
      <c r="D82" s="14">
        <v>15.0</v>
      </c>
      <c r="E82" s="15">
        <v>8.0</v>
      </c>
      <c r="F82" s="16">
        <v>32.0</v>
      </c>
      <c r="G82" s="17">
        <v>98.0</v>
      </c>
      <c r="H82" s="18">
        <v>255.0</v>
      </c>
      <c r="I82" s="19">
        <v>54.0</v>
      </c>
      <c r="J82" s="20">
        <v>32.0</v>
      </c>
      <c r="K82" s="21">
        <v>49.0</v>
      </c>
      <c r="L82" s="22">
        <v>27.0</v>
      </c>
      <c r="M82" s="63">
        <f t="shared" si="3"/>
        <v>255</v>
      </c>
      <c r="N82" s="63">
        <f t="shared" si="4"/>
        <v>50</v>
      </c>
      <c r="O82" s="63">
        <f t="shared" si="5"/>
        <v>152</v>
      </c>
      <c r="P82" s="63">
        <f t="shared" si="6"/>
        <v>113</v>
      </c>
      <c r="Q82" s="79">
        <f t="shared" si="7"/>
        <v>0.7140350877</v>
      </c>
      <c r="R82" s="79">
        <f t="shared" si="8"/>
        <v>0.7524752475</v>
      </c>
      <c r="S82" s="79">
        <f t="shared" si="9"/>
        <v>0.6929347826</v>
      </c>
      <c r="T82" s="79">
        <f t="shared" si="10"/>
        <v>0.6928656647</v>
      </c>
      <c r="U82" s="79">
        <f t="shared" si="11"/>
        <v>0.00006911785889</v>
      </c>
      <c r="V82" s="89"/>
      <c r="W82" s="89"/>
      <c r="X82" s="85">
        <f t="shared" si="12"/>
        <v>0.7524752475</v>
      </c>
      <c r="Y82" s="85">
        <f t="shared" si="13"/>
        <v>-0.4080555965</v>
      </c>
      <c r="Z82" s="85">
        <f t="shared" si="14"/>
        <v>315</v>
      </c>
      <c r="AA82" s="7">
        <f t="shared" si="15"/>
        <v>1.408055597</v>
      </c>
      <c r="AB82" s="7">
        <f t="shared" si="16"/>
        <v>46.1102824</v>
      </c>
      <c r="AC82" s="13">
        <f t="shared" si="17"/>
        <v>1.100990379</v>
      </c>
      <c r="AD82" s="13">
        <f t="shared" si="18"/>
        <v>1.100921261</v>
      </c>
      <c r="AE82" s="10">
        <f t="shared" si="19"/>
        <v>1.408055597</v>
      </c>
      <c r="AF82" s="10">
        <f t="shared" si="20"/>
        <v>489.6477953</v>
      </c>
      <c r="AG82" s="10">
        <f t="shared" si="21"/>
        <v>14524.73896</v>
      </c>
      <c r="AH82" s="86">
        <f t="shared" si="22"/>
        <v>1.541830759</v>
      </c>
      <c r="AI82" s="86">
        <f t="shared" si="23"/>
        <v>408.5851511</v>
      </c>
      <c r="AJ82" s="86">
        <f t="shared" si="24"/>
        <v>26482.48512</v>
      </c>
      <c r="AK82" s="87">
        <f t="shared" si="25"/>
        <v>230929.2438</v>
      </c>
      <c r="AL82" s="87">
        <f t="shared" si="26"/>
        <v>230943.7419</v>
      </c>
      <c r="AM82" s="87">
        <f t="shared" si="27"/>
        <v>230943.7419</v>
      </c>
      <c r="AN82" s="87">
        <f t="shared" si="28"/>
        <v>230929.2438</v>
      </c>
      <c r="AO82" s="87">
        <f t="shared" si="29"/>
        <v>14.49816208</v>
      </c>
      <c r="AP82" s="88">
        <f t="shared" ref="AP82:AR82" si="115">AE82-AH82</f>
        <v>-0.1337751625</v>
      </c>
      <c r="AQ82" s="88">
        <f t="shared" si="115"/>
        <v>81.06264417</v>
      </c>
      <c r="AR82" s="88">
        <f t="shared" si="115"/>
        <v>-11957.74616</v>
      </c>
      <c r="AS82" s="7">
        <f t="shared" si="31"/>
        <v>253.8836109</v>
      </c>
      <c r="AT82" s="7">
        <f t="shared" si="32"/>
        <v>352.0782333</v>
      </c>
      <c r="AU82" s="7">
        <f t="shared" si="33"/>
        <v>255</v>
      </c>
      <c r="AV82" s="85">
        <f t="shared" si="34"/>
        <v>253.8836109</v>
      </c>
      <c r="AW82" s="89">
        <f t="shared" si="35"/>
        <v>1.11638913</v>
      </c>
      <c r="AX82" s="89">
        <f t="shared" si="36"/>
        <v>1</v>
      </c>
      <c r="AY82" s="89">
        <f t="shared" si="37"/>
        <v>0</v>
      </c>
    </row>
    <row r="83">
      <c r="A83" s="29">
        <v>2049.0</v>
      </c>
      <c r="B83" s="30">
        <v>2043.0</v>
      </c>
      <c r="C83" s="31" t="s">
        <v>0</v>
      </c>
      <c r="D83" s="14">
        <v>19.0</v>
      </c>
      <c r="E83" s="15">
        <v>7.0</v>
      </c>
      <c r="F83" s="16">
        <v>26.0</v>
      </c>
      <c r="G83" s="17">
        <v>63.0</v>
      </c>
      <c r="H83" s="18">
        <v>143.0</v>
      </c>
      <c r="I83" s="19">
        <v>30.0</v>
      </c>
      <c r="J83" s="20">
        <v>41.0</v>
      </c>
      <c r="K83" s="21">
        <v>37.0</v>
      </c>
      <c r="L83" s="22">
        <v>18.0</v>
      </c>
      <c r="M83" s="63">
        <f t="shared" si="3"/>
        <v>143</v>
      </c>
      <c r="N83" s="63">
        <f t="shared" si="4"/>
        <v>44</v>
      </c>
      <c r="O83" s="63">
        <f t="shared" si="5"/>
        <v>93</v>
      </c>
      <c r="P83" s="63">
        <f t="shared" si="6"/>
        <v>104</v>
      </c>
      <c r="Q83" s="79">
        <f t="shared" si="7"/>
        <v>0.6145833333</v>
      </c>
      <c r="R83" s="79">
        <f t="shared" si="8"/>
        <v>0.6788321168</v>
      </c>
      <c r="S83" s="79">
        <f t="shared" si="9"/>
        <v>0.5789473684</v>
      </c>
      <c r="T83" s="79">
        <f t="shared" si="10"/>
        <v>0.5794198525</v>
      </c>
      <c r="U83" s="79">
        <f t="shared" si="11"/>
        <v>0.0004724841259</v>
      </c>
      <c r="V83" s="89"/>
      <c r="W83" s="89"/>
      <c r="X83" s="85">
        <f t="shared" si="12"/>
        <v>0.6788321168</v>
      </c>
      <c r="Y83" s="85">
        <f t="shared" si="13"/>
        <v>-0.3681636348</v>
      </c>
      <c r="Z83" s="85">
        <f t="shared" si="14"/>
        <v>241</v>
      </c>
      <c r="AA83" s="7">
        <f t="shared" si="15"/>
        <v>1.368163635</v>
      </c>
      <c r="AB83" s="7">
        <f t="shared" si="16"/>
        <v>38.28901801</v>
      </c>
      <c r="AC83" s="13">
        <f t="shared" si="17"/>
        <v>0.9471110032</v>
      </c>
      <c r="AD83" s="13">
        <f t="shared" si="18"/>
        <v>0.9475834873</v>
      </c>
      <c r="AE83" s="10">
        <f t="shared" si="19"/>
        <v>1.368163635</v>
      </c>
      <c r="AF83" s="10">
        <f t="shared" si="20"/>
        <v>368.016454</v>
      </c>
      <c r="AG83" s="10">
        <f t="shared" si="21"/>
        <v>9227.653342</v>
      </c>
      <c r="AH83" s="86">
        <f t="shared" si="22"/>
        <v>1.541830759</v>
      </c>
      <c r="AI83" s="86">
        <f t="shared" si="23"/>
        <v>303.7406595</v>
      </c>
      <c r="AJ83" s="86">
        <f t="shared" si="24"/>
        <v>14912.5871</v>
      </c>
      <c r="AK83" s="87">
        <f t="shared" si="25"/>
        <v>89876.3986</v>
      </c>
      <c r="AL83" s="87">
        <f t="shared" si="26"/>
        <v>89831.58443</v>
      </c>
      <c r="AM83" s="87">
        <f t="shared" si="27"/>
        <v>89831.58443</v>
      </c>
      <c r="AN83" s="87">
        <f t="shared" si="28"/>
        <v>89876.3986</v>
      </c>
      <c r="AO83" s="87">
        <f t="shared" si="29"/>
        <v>-44.81417437</v>
      </c>
      <c r="AP83" s="88">
        <f t="shared" ref="AP83:AR83" si="116">AE83-AH83</f>
        <v>-0.1736671242</v>
      </c>
      <c r="AQ83" s="88">
        <f t="shared" si="116"/>
        <v>64.27579447</v>
      </c>
      <c r="AR83" s="88">
        <f t="shared" si="116"/>
        <v>-5684.93376</v>
      </c>
      <c r="AS83" s="7">
        <f t="shared" si="31"/>
        <v>146.1888968</v>
      </c>
      <c r="AT83" s="7">
        <f t="shared" si="32"/>
        <v>223.9202689</v>
      </c>
      <c r="AU83" s="7">
        <f t="shared" si="33"/>
        <v>143</v>
      </c>
      <c r="AV83" s="85">
        <f t="shared" si="34"/>
        <v>146.1888968</v>
      </c>
      <c r="AW83" s="89">
        <f t="shared" si="35"/>
        <v>-3.188896836</v>
      </c>
      <c r="AX83" s="89">
        <f t="shared" si="36"/>
        <v>1</v>
      </c>
      <c r="AY83" s="89">
        <f t="shared" si="37"/>
        <v>0</v>
      </c>
    </row>
    <row r="84">
      <c r="A84" s="29">
        <v>2051.0</v>
      </c>
      <c r="B84" s="30">
        <v>1490.0</v>
      </c>
      <c r="C84" s="31" t="s">
        <v>0</v>
      </c>
      <c r="D84" s="14">
        <v>10.0</v>
      </c>
      <c r="E84" s="15">
        <v>12.0</v>
      </c>
      <c r="F84" s="16">
        <v>27.0</v>
      </c>
      <c r="G84" s="17">
        <v>27.0</v>
      </c>
      <c r="H84" s="18">
        <v>71.0</v>
      </c>
      <c r="I84" s="19">
        <v>15.0</v>
      </c>
      <c r="J84" s="20">
        <v>35.0</v>
      </c>
      <c r="K84" s="21">
        <v>41.0</v>
      </c>
      <c r="L84" s="22">
        <v>37.0</v>
      </c>
      <c r="M84" s="63">
        <f t="shared" si="3"/>
        <v>71</v>
      </c>
      <c r="N84" s="63">
        <f t="shared" si="4"/>
        <v>59</v>
      </c>
      <c r="O84" s="63">
        <f t="shared" si="5"/>
        <v>42</v>
      </c>
      <c r="P84" s="63">
        <f t="shared" si="6"/>
        <v>103</v>
      </c>
      <c r="Q84" s="79">
        <f t="shared" si="7"/>
        <v>0.4109090909</v>
      </c>
      <c r="R84" s="79">
        <f t="shared" si="8"/>
        <v>0.4158415842</v>
      </c>
      <c r="S84" s="79">
        <f t="shared" si="9"/>
        <v>0.408045977</v>
      </c>
      <c r="T84" s="79">
        <f t="shared" si="10"/>
        <v>0.4078487475</v>
      </c>
      <c r="U84" s="79">
        <f t="shared" si="11"/>
        <v>0.0001972294853</v>
      </c>
      <c r="V84" s="89"/>
      <c r="W84" s="89"/>
      <c r="X84" s="85">
        <f t="shared" si="12"/>
        <v>0.4158415842</v>
      </c>
      <c r="Y84" s="85">
        <f t="shared" si="13"/>
        <v>-0.225703528</v>
      </c>
      <c r="Z84" s="85">
        <f t="shared" si="14"/>
        <v>204</v>
      </c>
      <c r="AA84" s="7">
        <f t="shared" si="15"/>
        <v>1.225703528</v>
      </c>
      <c r="AB84" s="7">
        <f t="shared" si="16"/>
        <v>23.24746338</v>
      </c>
      <c r="AC84" s="13">
        <f t="shared" si="17"/>
        <v>0.633749505</v>
      </c>
      <c r="AD84" s="13">
        <f t="shared" si="18"/>
        <v>0.6335522755</v>
      </c>
      <c r="AE84" s="10">
        <f t="shared" si="19"/>
        <v>1.225703528</v>
      </c>
      <c r="AF84" s="10">
        <f t="shared" si="20"/>
        <v>273.2909831</v>
      </c>
      <c r="AG84" s="10">
        <f t="shared" si="21"/>
        <v>4742.48253</v>
      </c>
      <c r="AH84" s="86">
        <f t="shared" si="22"/>
        <v>1.541830759</v>
      </c>
      <c r="AI84" s="86">
        <f t="shared" si="23"/>
        <v>223.5654601</v>
      </c>
      <c r="AJ84" s="86">
        <f t="shared" si="24"/>
        <v>6669.959863</v>
      </c>
      <c r="AK84" s="87">
        <f t="shared" si="25"/>
        <v>30315.47638</v>
      </c>
      <c r="AL84" s="87">
        <f t="shared" si="26"/>
        <v>30324.91381</v>
      </c>
      <c r="AM84" s="87">
        <f t="shared" si="27"/>
        <v>30324.91381</v>
      </c>
      <c r="AN84" s="87">
        <f t="shared" si="28"/>
        <v>30315.47638</v>
      </c>
      <c r="AO84" s="87">
        <f t="shared" si="29"/>
        <v>9.437430872</v>
      </c>
      <c r="AP84" s="88">
        <f t="shared" ref="AP84:AR84" si="117">AE84-AH84</f>
        <v>-0.316127231</v>
      </c>
      <c r="AQ84" s="88">
        <f t="shared" si="117"/>
        <v>49.72552304</v>
      </c>
      <c r="AR84" s="88">
        <f t="shared" si="117"/>
        <v>-1927.477333</v>
      </c>
      <c r="AS84" s="7">
        <f t="shared" si="31"/>
        <v>69.24878114</v>
      </c>
      <c r="AT84" s="7">
        <f t="shared" si="32"/>
        <v>88.04713696</v>
      </c>
      <c r="AU84" s="7">
        <f t="shared" si="33"/>
        <v>71</v>
      </c>
      <c r="AV84" s="85">
        <f t="shared" si="34"/>
        <v>69.24878114</v>
      </c>
      <c r="AW84" s="89">
        <f t="shared" si="35"/>
        <v>1.75121886</v>
      </c>
      <c r="AX84" s="89">
        <f t="shared" si="36"/>
        <v>1</v>
      </c>
      <c r="AY84" s="89">
        <f t="shared" si="37"/>
        <v>0</v>
      </c>
    </row>
    <row r="85">
      <c r="A85" s="29">
        <v>2053.0</v>
      </c>
      <c r="B85" s="30">
        <v>1123.0</v>
      </c>
      <c r="C85" s="31" t="s">
        <v>0</v>
      </c>
      <c r="D85" s="14">
        <v>13.0</v>
      </c>
      <c r="E85" s="15">
        <v>6.0</v>
      </c>
      <c r="F85" s="16">
        <v>40.0</v>
      </c>
      <c r="G85" s="17">
        <v>20.0</v>
      </c>
      <c r="H85" s="18">
        <v>37.0</v>
      </c>
      <c r="I85" s="19">
        <v>12.0</v>
      </c>
      <c r="J85" s="20">
        <v>36.0</v>
      </c>
      <c r="K85" s="21">
        <v>49.0</v>
      </c>
      <c r="L85" s="22">
        <v>32.0</v>
      </c>
      <c r="M85" s="63">
        <f t="shared" si="3"/>
        <v>37</v>
      </c>
      <c r="N85" s="63">
        <f t="shared" si="4"/>
        <v>51</v>
      </c>
      <c r="O85" s="63">
        <f t="shared" si="5"/>
        <v>32</v>
      </c>
      <c r="P85" s="63">
        <f t="shared" si="6"/>
        <v>125</v>
      </c>
      <c r="Q85" s="79">
        <f t="shared" si="7"/>
        <v>0.2816326531</v>
      </c>
      <c r="R85" s="79">
        <f t="shared" si="8"/>
        <v>0.3855421687</v>
      </c>
      <c r="S85" s="79">
        <f t="shared" si="9"/>
        <v>0.2283950617</v>
      </c>
      <c r="T85" s="79">
        <f t="shared" si="10"/>
        <v>0.2249393378</v>
      </c>
      <c r="U85" s="79">
        <f t="shared" si="11"/>
        <v>0.003455723964</v>
      </c>
      <c r="V85" s="89"/>
      <c r="W85" s="89"/>
      <c r="X85" s="85">
        <f t="shared" si="12"/>
        <v>0.3855421687</v>
      </c>
      <c r="Y85" s="85">
        <f t="shared" si="13"/>
        <v>-0.2092905495</v>
      </c>
      <c r="Z85" s="85">
        <f t="shared" si="14"/>
        <v>208</v>
      </c>
      <c r="AA85" s="7">
        <f t="shared" si="15"/>
        <v>1.209290549</v>
      </c>
      <c r="AB85" s="7">
        <f t="shared" si="16"/>
        <v>26.16131868</v>
      </c>
      <c r="AC85" s="13">
        <f t="shared" si="17"/>
        <v>0.4376856112</v>
      </c>
      <c r="AD85" s="13">
        <f t="shared" si="18"/>
        <v>0.4342298872</v>
      </c>
      <c r="AE85" s="10">
        <f t="shared" si="19"/>
        <v>1.209290549</v>
      </c>
      <c r="AF85" s="10">
        <f t="shared" si="20"/>
        <v>277.693753</v>
      </c>
      <c r="AG85" s="10">
        <f t="shared" si="21"/>
        <v>5441.554286</v>
      </c>
      <c r="AH85" s="86">
        <f t="shared" si="22"/>
        <v>1.541830759</v>
      </c>
      <c r="AI85" s="86">
        <f t="shared" si="23"/>
        <v>242.0674292</v>
      </c>
      <c r="AJ85" s="86">
        <f t="shared" si="24"/>
        <v>6167.323036</v>
      </c>
      <c r="AK85" s="87">
        <f t="shared" si="25"/>
        <v>17234.58422</v>
      </c>
      <c r="AL85" s="87">
        <f t="shared" si="26"/>
        <v>17371.74191</v>
      </c>
      <c r="AM85" s="87">
        <f t="shared" si="27"/>
        <v>17371.74191</v>
      </c>
      <c r="AN85" s="87">
        <f t="shared" si="28"/>
        <v>17234.58422</v>
      </c>
      <c r="AO85" s="87">
        <f t="shared" si="29"/>
        <v>137.1576841</v>
      </c>
      <c r="AP85" s="88">
        <f t="shared" ref="AP85:AR85" si="118">AE85-AH85</f>
        <v>-0.3325402095</v>
      </c>
      <c r="AQ85" s="88">
        <f t="shared" si="118"/>
        <v>35.62632381</v>
      </c>
      <c r="AR85" s="88">
        <f t="shared" si="118"/>
        <v>-725.7687499</v>
      </c>
      <c r="AS85" s="7">
        <f t="shared" si="31"/>
        <v>27.35782118</v>
      </c>
      <c r="AT85" s="7">
        <f t="shared" si="32"/>
        <v>79.77606154</v>
      </c>
      <c r="AU85" s="7">
        <f t="shared" si="33"/>
        <v>37</v>
      </c>
      <c r="AV85" s="85">
        <f t="shared" si="34"/>
        <v>27.35782118</v>
      </c>
      <c r="AW85" s="89">
        <f t="shared" si="35"/>
        <v>9.64217882</v>
      </c>
      <c r="AX85" s="89">
        <f t="shared" si="36"/>
        <v>1</v>
      </c>
      <c r="AY85" s="89">
        <f t="shared" si="37"/>
        <v>0</v>
      </c>
    </row>
    <row r="86">
      <c r="A86" s="29">
        <v>2054.0</v>
      </c>
      <c r="B86" s="30">
        <v>2040.0</v>
      </c>
      <c r="C86" s="31" t="s">
        <v>0</v>
      </c>
      <c r="D86" s="14">
        <v>21.0</v>
      </c>
      <c r="E86" s="15">
        <v>10.0</v>
      </c>
      <c r="F86" s="16">
        <v>55.0</v>
      </c>
      <c r="G86" s="17">
        <v>25.0</v>
      </c>
      <c r="H86" s="18">
        <v>104.0</v>
      </c>
      <c r="I86" s="19">
        <v>26.0</v>
      </c>
      <c r="J86" s="20">
        <v>29.0</v>
      </c>
      <c r="K86" s="21">
        <v>23.0</v>
      </c>
      <c r="L86" s="22">
        <v>33.0</v>
      </c>
      <c r="M86" s="63">
        <f t="shared" si="3"/>
        <v>104</v>
      </c>
      <c r="N86" s="63">
        <f t="shared" si="4"/>
        <v>64</v>
      </c>
      <c r="O86" s="63">
        <f t="shared" si="5"/>
        <v>51</v>
      </c>
      <c r="P86" s="63">
        <f t="shared" si="6"/>
        <v>107</v>
      </c>
      <c r="Q86" s="79">
        <f t="shared" si="7"/>
        <v>0.4754601227</v>
      </c>
      <c r="R86" s="79">
        <f t="shared" si="8"/>
        <v>0.4434782609</v>
      </c>
      <c r="S86" s="79">
        <f t="shared" si="9"/>
        <v>0.4928909953</v>
      </c>
      <c r="T86" s="79">
        <f t="shared" si="10"/>
        <v>0.4924049221</v>
      </c>
      <c r="U86" s="79">
        <f t="shared" si="11"/>
        <v>0.0004860732088</v>
      </c>
      <c r="V86" s="89"/>
      <c r="W86" s="89"/>
      <c r="X86" s="85">
        <f t="shared" si="12"/>
        <v>0.4434782609</v>
      </c>
      <c r="Y86" s="85">
        <f t="shared" si="13"/>
        <v>-0.2406741198</v>
      </c>
      <c r="Z86" s="85">
        <f t="shared" si="14"/>
        <v>222</v>
      </c>
      <c r="AA86" s="7">
        <f t="shared" si="15"/>
        <v>1.24067412</v>
      </c>
      <c r="AB86" s="7">
        <f t="shared" si="16"/>
        <v>25.75213082</v>
      </c>
      <c r="AC86" s="13">
        <f t="shared" si="17"/>
        <v>0.7335651151</v>
      </c>
      <c r="AD86" s="13">
        <f t="shared" si="18"/>
        <v>0.7330790419</v>
      </c>
      <c r="AE86" s="10">
        <f t="shared" si="19"/>
        <v>1.24067412</v>
      </c>
      <c r="AF86" s="10">
        <f t="shared" si="20"/>
        <v>301.1817854</v>
      </c>
      <c r="AG86" s="10">
        <f t="shared" si="21"/>
        <v>5716.973042</v>
      </c>
      <c r="AH86" s="86">
        <f t="shared" si="22"/>
        <v>1.541830759</v>
      </c>
      <c r="AI86" s="86">
        <f t="shared" si="23"/>
        <v>243.6092599</v>
      </c>
      <c r="AJ86" s="86">
        <f t="shared" si="24"/>
        <v>8413.770452</v>
      </c>
      <c r="AK86" s="87">
        <f t="shared" si="25"/>
        <v>50425.57497</v>
      </c>
      <c r="AL86" s="87">
        <f t="shared" si="26"/>
        <v>50459.01</v>
      </c>
      <c r="AM86" s="87">
        <f t="shared" si="27"/>
        <v>50459.01</v>
      </c>
      <c r="AN86" s="87">
        <f t="shared" si="28"/>
        <v>50425.57497</v>
      </c>
      <c r="AO86" s="87">
        <f t="shared" si="29"/>
        <v>33.43503174</v>
      </c>
      <c r="AP86" s="88">
        <f t="shared" ref="AP86:AR86" si="119">AE86-AH86</f>
        <v>-0.3011566392</v>
      </c>
      <c r="AQ86" s="88">
        <f t="shared" si="119"/>
        <v>57.57252549</v>
      </c>
      <c r="AR86" s="88">
        <f t="shared" si="119"/>
        <v>-2696.79741</v>
      </c>
      <c r="AS86" s="7">
        <f t="shared" si="31"/>
        <v>82.10151308</v>
      </c>
      <c r="AT86" s="7">
        <f t="shared" si="32"/>
        <v>109.0698509</v>
      </c>
      <c r="AU86" s="7">
        <f t="shared" si="33"/>
        <v>104</v>
      </c>
      <c r="AV86" s="85">
        <f t="shared" si="34"/>
        <v>109.0698509</v>
      </c>
      <c r="AW86" s="89">
        <f t="shared" si="35"/>
        <v>-5.069850927</v>
      </c>
      <c r="AX86" s="89">
        <f t="shared" si="36"/>
        <v>0</v>
      </c>
      <c r="AY86" s="89">
        <f t="shared" si="37"/>
        <v>1</v>
      </c>
    </row>
    <row r="87">
      <c r="A87" s="29">
        <v>2055.0</v>
      </c>
      <c r="B87" s="30">
        <v>2873.0</v>
      </c>
      <c r="C87" s="31" t="s">
        <v>0</v>
      </c>
      <c r="D87" s="14">
        <v>25.0</v>
      </c>
      <c r="E87" s="15">
        <v>24.0</v>
      </c>
      <c r="F87" s="16">
        <v>46.0</v>
      </c>
      <c r="G87" s="17">
        <v>53.0</v>
      </c>
      <c r="H87" s="18">
        <v>112.0</v>
      </c>
      <c r="I87" s="19">
        <v>36.0</v>
      </c>
      <c r="J87" s="20">
        <v>63.0</v>
      </c>
      <c r="K87" s="21">
        <v>64.0</v>
      </c>
      <c r="L87" s="22">
        <v>60.0</v>
      </c>
      <c r="M87" s="63">
        <f t="shared" si="3"/>
        <v>112</v>
      </c>
      <c r="N87" s="63">
        <f t="shared" si="4"/>
        <v>109</v>
      </c>
      <c r="O87" s="63">
        <f t="shared" si="5"/>
        <v>89</v>
      </c>
      <c r="P87" s="63">
        <f t="shared" si="6"/>
        <v>173</v>
      </c>
      <c r="Q87" s="79">
        <f t="shared" si="7"/>
        <v>0.4161490683</v>
      </c>
      <c r="R87" s="79">
        <f t="shared" si="8"/>
        <v>0.4494949495</v>
      </c>
      <c r="S87" s="79">
        <f t="shared" si="9"/>
        <v>0.3929824561</v>
      </c>
      <c r="T87" s="79">
        <f t="shared" si="10"/>
        <v>0.3976981165</v>
      </c>
      <c r="U87" s="79">
        <f t="shared" si="11"/>
        <v>0.004715660359</v>
      </c>
      <c r="V87" s="89"/>
      <c r="W87" s="89"/>
      <c r="X87" s="85">
        <f t="shared" si="12"/>
        <v>0.4494949495</v>
      </c>
      <c r="Y87" s="85">
        <f t="shared" si="13"/>
        <v>-0.2439333174</v>
      </c>
      <c r="Z87" s="85">
        <f t="shared" si="14"/>
        <v>371</v>
      </c>
      <c r="AA87" s="7">
        <f t="shared" si="15"/>
        <v>1.243933317</v>
      </c>
      <c r="AB87" s="7">
        <f t="shared" si="16"/>
        <v>42.20046391</v>
      </c>
      <c r="AC87" s="13">
        <f t="shared" si="17"/>
        <v>0.6369157735</v>
      </c>
      <c r="AD87" s="13">
        <f t="shared" si="18"/>
        <v>0.6416314339</v>
      </c>
      <c r="AE87" s="10">
        <f t="shared" si="19"/>
        <v>1.243933317</v>
      </c>
      <c r="AF87" s="10">
        <f t="shared" si="20"/>
        <v>503.6997246</v>
      </c>
      <c r="AG87" s="10">
        <f t="shared" si="21"/>
        <v>15656.37211</v>
      </c>
      <c r="AH87" s="86">
        <f t="shared" si="22"/>
        <v>1.541830759</v>
      </c>
      <c r="AI87" s="86">
        <f t="shared" si="23"/>
        <v>403.9596589</v>
      </c>
      <c r="AJ87" s="86">
        <f t="shared" si="24"/>
        <v>23739.5682</v>
      </c>
      <c r="AK87" s="87">
        <f t="shared" si="25"/>
        <v>88323.77503</v>
      </c>
      <c r="AL87" s="87">
        <f t="shared" si="26"/>
        <v>87674.6408</v>
      </c>
      <c r="AM87" s="87">
        <f t="shared" si="27"/>
        <v>87674.6408</v>
      </c>
      <c r="AN87" s="87">
        <f t="shared" si="28"/>
        <v>88323.77503</v>
      </c>
      <c r="AO87" s="87">
        <f t="shared" si="29"/>
        <v>-649.1342267</v>
      </c>
      <c r="AP87" s="88">
        <f t="shared" ref="AP87:AR87" si="120">AE87-AH87</f>
        <v>-0.2978974416</v>
      </c>
      <c r="AQ87" s="88">
        <f t="shared" si="120"/>
        <v>99.74006579</v>
      </c>
      <c r="AR87" s="88">
        <f t="shared" si="120"/>
        <v>-8083.196088</v>
      </c>
      <c r="AS87" s="7">
        <f t="shared" si="31"/>
        <v>137.5595795</v>
      </c>
      <c r="AT87" s="7">
        <f t="shared" si="32"/>
        <v>197.2538557</v>
      </c>
      <c r="AU87" s="7">
        <f t="shared" si="33"/>
        <v>112</v>
      </c>
      <c r="AV87" s="85">
        <f t="shared" si="34"/>
        <v>137.5595795</v>
      </c>
      <c r="AW87" s="89">
        <f t="shared" si="35"/>
        <v>-25.55957955</v>
      </c>
      <c r="AX87" s="89">
        <f t="shared" si="36"/>
        <v>1</v>
      </c>
      <c r="AY87" s="89">
        <f t="shared" si="37"/>
        <v>0</v>
      </c>
    </row>
    <row r="88">
      <c r="A88" s="29">
        <v>2063.0</v>
      </c>
      <c r="B88" s="30">
        <v>1006.0</v>
      </c>
      <c r="C88" s="31" t="s">
        <v>0</v>
      </c>
      <c r="D88" s="14">
        <v>5.0</v>
      </c>
      <c r="E88" s="15">
        <v>2.0</v>
      </c>
      <c r="F88" s="16">
        <v>0.0</v>
      </c>
      <c r="G88" s="17">
        <v>7.0</v>
      </c>
      <c r="H88" s="18">
        <v>48.0</v>
      </c>
      <c r="I88" s="19">
        <v>13.0</v>
      </c>
      <c r="J88" s="20">
        <v>6.0</v>
      </c>
      <c r="K88" s="21">
        <v>4.0</v>
      </c>
      <c r="L88" s="22">
        <v>3.0</v>
      </c>
      <c r="M88" s="63">
        <f t="shared" si="3"/>
        <v>48</v>
      </c>
      <c r="N88" s="63">
        <f t="shared" si="4"/>
        <v>10</v>
      </c>
      <c r="O88" s="63">
        <f t="shared" si="5"/>
        <v>20</v>
      </c>
      <c r="P88" s="63">
        <f t="shared" si="6"/>
        <v>10</v>
      </c>
      <c r="Q88" s="79">
        <f t="shared" si="7"/>
        <v>0.7727272727</v>
      </c>
      <c r="R88" s="79">
        <f t="shared" si="8"/>
        <v>0.6666666667</v>
      </c>
      <c r="S88" s="79">
        <f t="shared" si="9"/>
        <v>0.8275862069</v>
      </c>
      <c r="T88" s="79">
        <f t="shared" si="10"/>
        <v>0.8298409807</v>
      </c>
      <c r="U88" s="79">
        <f t="shared" si="11"/>
        <v>0.002254773828</v>
      </c>
      <c r="V88" s="89"/>
      <c r="W88" s="89"/>
      <c r="X88" s="85">
        <f t="shared" si="12"/>
        <v>0.6666666667</v>
      </c>
      <c r="Y88" s="85">
        <f t="shared" si="13"/>
        <v>-0.3615736967</v>
      </c>
      <c r="Z88" s="85">
        <f t="shared" si="14"/>
        <v>40</v>
      </c>
      <c r="AA88" s="7">
        <f t="shared" si="15"/>
        <v>1.361573697</v>
      </c>
      <c r="AB88" s="7">
        <f t="shared" si="16"/>
        <v>3.615736967</v>
      </c>
      <c r="AC88" s="13">
        <f t="shared" si="17"/>
        <v>1.189159904</v>
      </c>
      <c r="AD88" s="13">
        <f t="shared" si="18"/>
        <v>1.191414677</v>
      </c>
      <c r="AE88" s="10">
        <f t="shared" si="19"/>
        <v>1.361573697</v>
      </c>
      <c r="AF88" s="10">
        <f t="shared" si="20"/>
        <v>58.07868483</v>
      </c>
      <c r="AG88" s="10">
        <f t="shared" si="21"/>
        <v>144.6294787</v>
      </c>
      <c r="AH88" s="86">
        <f t="shared" si="22"/>
        <v>1.541830759</v>
      </c>
      <c r="AI88" s="86">
        <f t="shared" si="23"/>
        <v>46.25492277</v>
      </c>
      <c r="AJ88" s="86">
        <f t="shared" si="24"/>
        <v>308.3661518</v>
      </c>
      <c r="AK88" s="87">
        <f t="shared" si="25"/>
        <v>6080.980513</v>
      </c>
      <c r="AL88" s="87">
        <f t="shared" si="26"/>
        <v>6069.472148</v>
      </c>
      <c r="AM88" s="87">
        <f t="shared" si="27"/>
        <v>6069.472148</v>
      </c>
      <c r="AN88" s="87">
        <f t="shared" si="28"/>
        <v>6080.980513</v>
      </c>
      <c r="AO88" s="87">
        <f t="shared" si="29"/>
        <v>-11.50836562</v>
      </c>
      <c r="AP88" s="88">
        <f t="shared" ref="AP88:AR88" si="121">AE88-AH88</f>
        <v>-0.1802570623</v>
      </c>
      <c r="AQ88" s="88">
        <f t="shared" si="121"/>
        <v>11.82376206</v>
      </c>
      <c r="AR88" s="88">
        <f t="shared" si="121"/>
        <v>-163.7366731</v>
      </c>
      <c r="AS88" s="7">
        <f t="shared" si="31"/>
        <v>19.86293281</v>
      </c>
      <c r="AT88" s="7">
        <f t="shared" si="32"/>
        <v>45.730958</v>
      </c>
      <c r="AU88" s="7">
        <f t="shared" si="33"/>
        <v>48</v>
      </c>
      <c r="AV88" s="85">
        <f t="shared" si="34"/>
        <v>45.730958</v>
      </c>
      <c r="AW88" s="89">
        <f t="shared" si="35"/>
        <v>2.269041997</v>
      </c>
      <c r="AX88" s="89">
        <f t="shared" si="36"/>
        <v>0</v>
      </c>
      <c r="AY88" s="89">
        <f t="shared" si="37"/>
        <v>1</v>
      </c>
    </row>
    <row r="89">
      <c r="A89" s="29">
        <v>2065.0</v>
      </c>
      <c r="B89" s="30">
        <v>1596.0</v>
      </c>
      <c r="C89" s="31" t="s">
        <v>0</v>
      </c>
      <c r="D89" s="14">
        <v>21.0</v>
      </c>
      <c r="E89" s="15">
        <v>14.0</v>
      </c>
      <c r="F89" s="16">
        <v>23.0</v>
      </c>
      <c r="G89" s="17">
        <v>28.0</v>
      </c>
      <c r="H89" s="18">
        <v>69.0</v>
      </c>
      <c r="I89" s="19">
        <v>17.0</v>
      </c>
      <c r="J89" s="20">
        <v>34.0</v>
      </c>
      <c r="K89" s="21">
        <v>28.0</v>
      </c>
      <c r="L89" s="22">
        <v>12.0</v>
      </c>
      <c r="M89" s="63">
        <f t="shared" si="3"/>
        <v>69</v>
      </c>
      <c r="N89" s="63">
        <f t="shared" si="4"/>
        <v>47</v>
      </c>
      <c r="O89" s="63">
        <f t="shared" si="5"/>
        <v>45</v>
      </c>
      <c r="P89" s="63">
        <f t="shared" si="6"/>
        <v>85</v>
      </c>
      <c r="Q89" s="79">
        <f t="shared" si="7"/>
        <v>0.4634146341</v>
      </c>
      <c r="R89" s="79">
        <f t="shared" si="8"/>
        <v>0.4891304348</v>
      </c>
      <c r="S89" s="79">
        <f t="shared" si="9"/>
        <v>0.4480519481</v>
      </c>
      <c r="T89" s="79">
        <f t="shared" si="10"/>
        <v>0.4491033584</v>
      </c>
      <c r="U89" s="79">
        <f t="shared" si="11"/>
        <v>0.001051410334</v>
      </c>
      <c r="V89" s="89"/>
      <c r="W89" s="89"/>
      <c r="X89" s="85">
        <f t="shared" si="12"/>
        <v>0.4891304348</v>
      </c>
      <c r="Y89" s="85">
        <f t="shared" si="13"/>
        <v>-0.2654035787</v>
      </c>
      <c r="Z89" s="85">
        <f t="shared" si="14"/>
        <v>177</v>
      </c>
      <c r="AA89" s="7">
        <f t="shared" si="15"/>
        <v>1.265403579</v>
      </c>
      <c r="AB89" s="7">
        <f t="shared" si="16"/>
        <v>22.55930419</v>
      </c>
      <c r="AC89" s="13">
        <f t="shared" si="17"/>
        <v>0.7134555268</v>
      </c>
      <c r="AD89" s="13">
        <f t="shared" si="18"/>
        <v>0.7145069371</v>
      </c>
      <c r="AE89" s="10">
        <f t="shared" si="19"/>
        <v>1.265403579</v>
      </c>
      <c r="AF89" s="10">
        <f t="shared" si="20"/>
        <v>246.5357376</v>
      </c>
      <c r="AG89" s="10">
        <f t="shared" si="21"/>
        <v>3992.996842</v>
      </c>
      <c r="AH89" s="86">
        <f t="shared" si="22"/>
        <v>1.541830759</v>
      </c>
      <c r="AI89" s="86">
        <f t="shared" si="23"/>
        <v>200.4379987</v>
      </c>
      <c r="AJ89" s="86">
        <f t="shared" si="24"/>
        <v>5897.502653</v>
      </c>
      <c r="AK89" s="87">
        <f t="shared" si="25"/>
        <v>27068.38081</v>
      </c>
      <c r="AL89" s="87">
        <f t="shared" si="26"/>
        <v>27028.54918</v>
      </c>
      <c r="AM89" s="87">
        <f t="shared" si="27"/>
        <v>27028.54918</v>
      </c>
      <c r="AN89" s="87">
        <f t="shared" si="28"/>
        <v>27068.38081</v>
      </c>
      <c r="AO89" s="87">
        <f t="shared" si="29"/>
        <v>-39.8316291</v>
      </c>
      <c r="AP89" s="88">
        <f t="shared" ref="AP89:AR89" si="122">AE89-AH89</f>
        <v>-0.2764271803</v>
      </c>
      <c r="AQ89" s="88">
        <f t="shared" si="122"/>
        <v>46.09773895</v>
      </c>
      <c r="AR89" s="88">
        <f t="shared" si="122"/>
        <v>-1904.505811</v>
      </c>
      <c r="AS89" s="7">
        <f t="shared" si="31"/>
        <v>75.46120727</v>
      </c>
      <c r="AT89" s="7">
        <f t="shared" si="32"/>
        <v>91.30147831</v>
      </c>
      <c r="AU89" s="7">
        <f t="shared" si="33"/>
        <v>69</v>
      </c>
      <c r="AV89" s="85">
        <f t="shared" si="34"/>
        <v>75.46120727</v>
      </c>
      <c r="AW89" s="89">
        <f t="shared" si="35"/>
        <v>-6.461207274</v>
      </c>
      <c r="AX89" s="89">
        <f t="shared" si="36"/>
        <v>1</v>
      </c>
      <c r="AY89" s="89">
        <f t="shared" si="37"/>
        <v>0</v>
      </c>
    </row>
    <row r="90">
      <c r="A90" s="29">
        <v>2067.0</v>
      </c>
      <c r="B90" s="30">
        <v>1563.0</v>
      </c>
      <c r="C90" s="31" t="s">
        <v>0</v>
      </c>
      <c r="D90" s="14">
        <v>12.0</v>
      </c>
      <c r="E90" s="15">
        <v>9.0</v>
      </c>
      <c r="F90" s="16">
        <v>27.0</v>
      </c>
      <c r="G90" s="17">
        <v>28.0</v>
      </c>
      <c r="H90" s="18">
        <v>88.0</v>
      </c>
      <c r="I90" s="19">
        <v>14.0</v>
      </c>
      <c r="J90" s="20">
        <v>23.0</v>
      </c>
      <c r="K90" s="21">
        <v>30.0</v>
      </c>
      <c r="L90" s="22">
        <v>19.0</v>
      </c>
      <c r="M90" s="63">
        <f t="shared" si="3"/>
        <v>88</v>
      </c>
      <c r="N90" s="63">
        <f t="shared" si="4"/>
        <v>40</v>
      </c>
      <c r="O90" s="63">
        <f t="shared" si="5"/>
        <v>42</v>
      </c>
      <c r="P90" s="63">
        <f t="shared" si="6"/>
        <v>80</v>
      </c>
      <c r="Q90" s="79">
        <f t="shared" si="7"/>
        <v>0.52</v>
      </c>
      <c r="R90" s="79">
        <f t="shared" si="8"/>
        <v>0.512195122</v>
      </c>
      <c r="S90" s="79">
        <f t="shared" si="9"/>
        <v>0.5238095238</v>
      </c>
      <c r="T90" s="79">
        <f t="shared" si="10"/>
        <v>0.5238544385</v>
      </c>
      <c r="U90" s="79">
        <f t="shared" si="11"/>
        <v>0.00004491466233</v>
      </c>
      <c r="V90" s="89"/>
      <c r="W90" s="89"/>
      <c r="X90" s="85">
        <f t="shared" si="12"/>
        <v>0.512195122</v>
      </c>
      <c r="Y90" s="85">
        <f t="shared" si="13"/>
        <v>-0.2778975562</v>
      </c>
      <c r="Z90" s="85">
        <f t="shared" si="14"/>
        <v>162</v>
      </c>
      <c r="AA90" s="7">
        <f t="shared" si="15"/>
        <v>1.277897556</v>
      </c>
      <c r="AB90" s="7">
        <f t="shared" si="16"/>
        <v>22.2318045</v>
      </c>
      <c r="AC90" s="13">
        <f t="shared" si="17"/>
        <v>0.80170708</v>
      </c>
      <c r="AD90" s="13">
        <f t="shared" si="18"/>
        <v>0.8017519947</v>
      </c>
      <c r="AE90" s="10">
        <f t="shared" si="19"/>
        <v>1.277897556</v>
      </c>
      <c r="AF90" s="10">
        <f t="shared" si="20"/>
        <v>229.2512086</v>
      </c>
      <c r="AG90" s="10">
        <f t="shared" si="21"/>
        <v>3601.552328</v>
      </c>
      <c r="AH90" s="86">
        <f t="shared" si="22"/>
        <v>1.541830759</v>
      </c>
      <c r="AI90" s="86">
        <f t="shared" si="23"/>
        <v>188.1033526</v>
      </c>
      <c r="AJ90" s="86">
        <f t="shared" si="24"/>
        <v>5180.55135</v>
      </c>
      <c r="AK90" s="87">
        <f t="shared" si="25"/>
        <v>33673.58378</v>
      </c>
      <c r="AL90" s="87">
        <f t="shared" si="26"/>
        <v>33671.69736</v>
      </c>
      <c r="AM90" s="87">
        <f t="shared" si="27"/>
        <v>33671.69736</v>
      </c>
      <c r="AN90" s="87">
        <f t="shared" si="28"/>
        <v>33673.58378</v>
      </c>
      <c r="AO90" s="87">
        <f t="shared" si="29"/>
        <v>-1.886415818</v>
      </c>
      <c r="AP90" s="88">
        <f t="shared" ref="AP90:AR90" si="123">AE90-AH90</f>
        <v>-0.2639332028</v>
      </c>
      <c r="AQ90" s="88">
        <f t="shared" si="123"/>
        <v>41.147856</v>
      </c>
      <c r="AR90" s="88">
        <f t="shared" si="123"/>
        <v>-1578.999022</v>
      </c>
      <c r="AS90" s="7">
        <f t="shared" si="31"/>
        <v>68.2646966</v>
      </c>
      <c r="AT90" s="7">
        <f t="shared" si="32"/>
        <v>87.63784074</v>
      </c>
      <c r="AU90" s="7">
        <f t="shared" si="33"/>
        <v>88</v>
      </c>
      <c r="AV90" s="85">
        <f t="shared" si="34"/>
        <v>87.63784074</v>
      </c>
      <c r="AW90" s="89">
        <f t="shared" si="35"/>
        <v>0.3621592601</v>
      </c>
      <c r="AX90" s="89">
        <f t="shared" si="36"/>
        <v>0</v>
      </c>
      <c r="AY90" s="89">
        <f t="shared" si="37"/>
        <v>1</v>
      </c>
    </row>
    <row r="91">
      <c r="A91" s="29">
        <v>2073.0</v>
      </c>
      <c r="B91" s="30">
        <v>1952.0</v>
      </c>
      <c r="C91" s="31" t="s">
        <v>0</v>
      </c>
      <c r="D91" s="14">
        <v>17.0</v>
      </c>
      <c r="E91" s="15">
        <v>10.0</v>
      </c>
      <c r="F91" s="16">
        <v>21.0</v>
      </c>
      <c r="G91" s="17">
        <v>31.0</v>
      </c>
      <c r="H91" s="18">
        <v>72.0</v>
      </c>
      <c r="I91" s="19">
        <v>15.0</v>
      </c>
      <c r="J91" s="20">
        <v>24.0</v>
      </c>
      <c r="K91" s="21">
        <v>24.0</v>
      </c>
      <c r="L91" s="22">
        <v>16.0</v>
      </c>
      <c r="M91" s="63">
        <f t="shared" si="3"/>
        <v>72</v>
      </c>
      <c r="N91" s="63">
        <f t="shared" si="4"/>
        <v>43</v>
      </c>
      <c r="O91" s="63">
        <f t="shared" si="5"/>
        <v>46</v>
      </c>
      <c r="P91" s="63">
        <f t="shared" si="6"/>
        <v>69</v>
      </c>
      <c r="Q91" s="79">
        <f t="shared" si="7"/>
        <v>0.5130434783</v>
      </c>
      <c r="R91" s="79">
        <f t="shared" si="8"/>
        <v>0.5168539326</v>
      </c>
      <c r="S91" s="79">
        <f t="shared" si="9"/>
        <v>0.5106382979</v>
      </c>
      <c r="T91" s="79">
        <f t="shared" si="10"/>
        <v>0.5106050146</v>
      </c>
      <c r="U91" s="79">
        <f t="shared" si="11"/>
        <v>0.00003328327969</v>
      </c>
      <c r="V91" s="89"/>
      <c r="W91" s="89"/>
      <c r="X91" s="85">
        <f t="shared" si="12"/>
        <v>0.5168539326</v>
      </c>
      <c r="Y91" s="85">
        <f t="shared" si="13"/>
        <v>-0.2804212009</v>
      </c>
      <c r="Z91" s="85">
        <f t="shared" si="14"/>
        <v>158</v>
      </c>
      <c r="AA91" s="7">
        <f t="shared" si="15"/>
        <v>1.280421201</v>
      </c>
      <c r="AB91" s="7">
        <f t="shared" si="16"/>
        <v>19.34906286</v>
      </c>
      <c r="AC91" s="13">
        <f t="shared" si="17"/>
        <v>0.7910594988</v>
      </c>
      <c r="AD91" s="13">
        <f t="shared" si="18"/>
        <v>0.7910262155</v>
      </c>
      <c r="AE91" s="10">
        <f t="shared" si="19"/>
        <v>1.280421201</v>
      </c>
      <c r="AF91" s="10">
        <f t="shared" si="20"/>
        <v>221.6556126</v>
      </c>
      <c r="AG91" s="10">
        <f t="shared" si="21"/>
        <v>3057.151932</v>
      </c>
      <c r="AH91" s="86">
        <f t="shared" si="22"/>
        <v>1.541830759</v>
      </c>
      <c r="AI91" s="86">
        <f t="shared" si="23"/>
        <v>177.3105373</v>
      </c>
      <c r="AJ91" s="86">
        <f t="shared" si="24"/>
        <v>4893.770829</v>
      </c>
      <c r="AK91" s="87">
        <f t="shared" si="25"/>
        <v>25652.98017</v>
      </c>
      <c r="AL91" s="87">
        <f t="shared" si="26"/>
        <v>25654.05955</v>
      </c>
      <c r="AM91" s="87">
        <f t="shared" si="27"/>
        <v>25654.05955</v>
      </c>
      <c r="AN91" s="87">
        <f t="shared" si="28"/>
        <v>25652.98017</v>
      </c>
      <c r="AO91" s="87">
        <f t="shared" si="29"/>
        <v>1.07937676</v>
      </c>
      <c r="AP91" s="88">
        <f t="shared" ref="AP91:AR91" si="124">AE91-AH91</f>
        <v>-0.2614095581</v>
      </c>
      <c r="AQ91" s="88">
        <f t="shared" si="124"/>
        <v>44.34507532</v>
      </c>
      <c r="AR91" s="88">
        <f t="shared" si="124"/>
        <v>-1836.618897</v>
      </c>
      <c r="AS91" s="7">
        <f t="shared" si="31"/>
        <v>71.83994859</v>
      </c>
      <c r="AT91" s="7">
        <f t="shared" si="32"/>
        <v>97.79836012</v>
      </c>
      <c r="AU91" s="7">
        <f t="shared" si="33"/>
        <v>72</v>
      </c>
      <c r="AV91" s="85">
        <f t="shared" si="34"/>
        <v>71.83994859</v>
      </c>
      <c r="AW91" s="89">
        <f t="shared" si="35"/>
        <v>0.1600514081</v>
      </c>
      <c r="AX91" s="89">
        <f t="shared" si="36"/>
        <v>1</v>
      </c>
      <c r="AY91" s="89">
        <f t="shared" si="37"/>
        <v>0</v>
      </c>
    </row>
    <row r="92">
      <c r="A92" s="29">
        <v>2082.0</v>
      </c>
      <c r="B92" s="30">
        <v>1903.0</v>
      </c>
      <c r="C92" s="31" t="s">
        <v>0</v>
      </c>
      <c r="D92" s="14">
        <v>32.0</v>
      </c>
      <c r="E92" s="15">
        <v>20.0</v>
      </c>
      <c r="F92" s="16">
        <v>35.0</v>
      </c>
      <c r="G92" s="17">
        <v>43.0</v>
      </c>
      <c r="H92" s="18">
        <v>127.0</v>
      </c>
      <c r="I92" s="19">
        <v>16.0</v>
      </c>
      <c r="J92" s="20">
        <v>45.0</v>
      </c>
      <c r="K92" s="21">
        <v>41.0</v>
      </c>
      <c r="L92" s="22">
        <v>30.0</v>
      </c>
      <c r="M92" s="63">
        <f t="shared" si="3"/>
        <v>127</v>
      </c>
      <c r="N92" s="63">
        <f t="shared" si="4"/>
        <v>82</v>
      </c>
      <c r="O92" s="63">
        <f t="shared" si="5"/>
        <v>59</v>
      </c>
      <c r="P92" s="63">
        <f t="shared" si="6"/>
        <v>121</v>
      </c>
      <c r="Q92" s="79">
        <f t="shared" si="7"/>
        <v>0.4781491003</v>
      </c>
      <c r="R92" s="79">
        <f t="shared" si="8"/>
        <v>0.4184397163</v>
      </c>
      <c r="S92" s="79">
        <f t="shared" si="9"/>
        <v>0.5120967742</v>
      </c>
      <c r="T92" s="79">
        <f t="shared" si="10"/>
        <v>0.5101140724</v>
      </c>
      <c r="U92" s="79">
        <f t="shared" si="11"/>
        <v>0.001982701785</v>
      </c>
      <c r="V92" s="89"/>
      <c r="W92" s="89"/>
      <c r="X92" s="85">
        <f t="shared" si="12"/>
        <v>0.4184397163</v>
      </c>
      <c r="Y92" s="85">
        <f t="shared" si="13"/>
        <v>-0.2271109178</v>
      </c>
      <c r="Z92" s="85">
        <f t="shared" si="14"/>
        <v>262</v>
      </c>
      <c r="AA92" s="7">
        <f t="shared" si="15"/>
        <v>1.227110918</v>
      </c>
      <c r="AB92" s="7">
        <f t="shared" si="16"/>
        <v>27.48042105</v>
      </c>
      <c r="AC92" s="13">
        <f t="shared" si="17"/>
        <v>0.7392076919</v>
      </c>
      <c r="AD92" s="13">
        <f t="shared" si="18"/>
        <v>0.7372249902</v>
      </c>
      <c r="AE92" s="10">
        <f t="shared" si="19"/>
        <v>1.227110918</v>
      </c>
      <c r="AF92" s="10">
        <f t="shared" si="20"/>
        <v>348.9834815</v>
      </c>
      <c r="AG92" s="10">
        <f t="shared" si="21"/>
        <v>7199.870315</v>
      </c>
      <c r="AH92" s="86">
        <f t="shared" si="22"/>
        <v>1.541830759</v>
      </c>
      <c r="AI92" s="86">
        <f t="shared" si="23"/>
        <v>277.5295366</v>
      </c>
      <c r="AJ92" s="86">
        <f t="shared" si="24"/>
        <v>11007.12979</v>
      </c>
      <c r="AK92" s="87">
        <f t="shared" si="25"/>
        <v>71121.56925</v>
      </c>
      <c r="AL92" s="87">
        <f t="shared" si="26"/>
        <v>71312.84446</v>
      </c>
      <c r="AM92" s="87">
        <f t="shared" si="27"/>
        <v>71312.84446</v>
      </c>
      <c r="AN92" s="87">
        <f t="shared" si="28"/>
        <v>71121.56925</v>
      </c>
      <c r="AO92" s="87">
        <f t="shared" si="29"/>
        <v>191.2752066</v>
      </c>
      <c r="AP92" s="88">
        <f t="shared" ref="AP92:AR92" si="125">AE92-AH92</f>
        <v>-0.3147198412</v>
      </c>
      <c r="AQ92" s="88">
        <f t="shared" si="125"/>
        <v>71.45394488</v>
      </c>
      <c r="AR92" s="88">
        <f t="shared" si="125"/>
        <v>-3807.259474</v>
      </c>
      <c r="AS92" s="7">
        <f t="shared" si="31"/>
        <v>85.42231071</v>
      </c>
      <c r="AT92" s="7">
        <f t="shared" si="32"/>
        <v>141.6175372</v>
      </c>
      <c r="AU92" s="7">
        <f t="shared" si="33"/>
        <v>127</v>
      </c>
      <c r="AV92" s="85">
        <f t="shared" si="34"/>
        <v>141.6175372</v>
      </c>
      <c r="AW92" s="89">
        <f t="shared" si="35"/>
        <v>-14.61753717</v>
      </c>
      <c r="AX92" s="89">
        <f t="shared" si="36"/>
        <v>0</v>
      </c>
      <c r="AY92" s="89">
        <f t="shared" si="37"/>
        <v>1</v>
      </c>
    </row>
    <row r="93">
      <c r="A93" s="29">
        <v>2086.0</v>
      </c>
      <c r="B93" s="30">
        <v>2283.0</v>
      </c>
      <c r="C93" s="31" t="s">
        <v>0</v>
      </c>
      <c r="D93" s="14">
        <v>5.0</v>
      </c>
      <c r="E93" s="15">
        <v>6.0</v>
      </c>
      <c r="F93" s="16">
        <v>2.0</v>
      </c>
      <c r="G93" s="17">
        <v>24.0</v>
      </c>
      <c r="H93" s="18">
        <v>60.0</v>
      </c>
      <c r="I93" s="19">
        <v>22.0</v>
      </c>
      <c r="J93" s="20">
        <v>9.0</v>
      </c>
      <c r="K93" s="21">
        <v>23.0</v>
      </c>
      <c r="L93" s="22">
        <v>6.0</v>
      </c>
      <c r="M93" s="63">
        <f t="shared" si="3"/>
        <v>60</v>
      </c>
      <c r="N93" s="63">
        <f t="shared" si="4"/>
        <v>17</v>
      </c>
      <c r="O93" s="63">
        <f t="shared" si="5"/>
        <v>46</v>
      </c>
      <c r="P93" s="63">
        <f t="shared" si="6"/>
        <v>34</v>
      </c>
      <c r="Q93" s="79">
        <f t="shared" si="7"/>
        <v>0.6751592357</v>
      </c>
      <c r="R93" s="79">
        <f t="shared" si="8"/>
        <v>0.7301587302</v>
      </c>
      <c r="S93" s="79">
        <f t="shared" si="9"/>
        <v>0.6382978723</v>
      </c>
      <c r="T93" s="79">
        <f t="shared" si="10"/>
        <v>0.6450143795</v>
      </c>
      <c r="U93" s="79">
        <f t="shared" si="11"/>
        <v>0.006716507155</v>
      </c>
      <c r="V93" s="89"/>
      <c r="W93" s="89"/>
      <c r="X93" s="85">
        <f t="shared" si="12"/>
        <v>0.7301587302</v>
      </c>
      <c r="Y93" s="85">
        <f t="shared" si="13"/>
        <v>-0.3959668973</v>
      </c>
      <c r="Z93" s="85">
        <f t="shared" si="14"/>
        <v>97</v>
      </c>
      <c r="AA93" s="7">
        <f t="shared" si="15"/>
        <v>1.395966897</v>
      </c>
      <c r="AB93" s="7">
        <f t="shared" si="16"/>
        <v>13.46287451</v>
      </c>
      <c r="AC93" s="13">
        <f t="shared" si="17"/>
        <v>1.03426477</v>
      </c>
      <c r="AD93" s="13">
        <f t="shared" si="18"/>
        <v>1.040981277</v>
      </c>
      <c r="AE93" s="10">
        <f t="shared" si="19"/>
        <v>1.395966897</v>
      </c>
      <c r="AF93" s="10">
        <f t="shared" si="20"/>
        <v>148.8716635</v>
      </c>
      <c r="AG93" s="10">
        <f t="shared" si="21"/>
        <v>1305.898827</v>
      </c>
      <c r="AH93" s="86">
        <f t="shared" si="22"/>
        <v>1.541830759</v>
      </c>
      <c r="AI93" s="86">
        <f t="shared" si="23"/>
        <v>123.3464607</v>
      </c>
      <c r="AJ93" s="86">
        <f t="shared" si="24"/>
        <v>2411.423307</v>
      </c>
      <c r="AK93" s="87">
        <f t="shared" si="25"/>
        <v>15362.80168</v>
      </c>
      <c r="AL93" s="87">
        <f t="shared" si="26"/>
        <v>15263.67947</v>
      </c>
      <c r="AM93" s="87">
        <f t="shared" si="27"/>
        <v>15263.67947</v>
      </c>
      <c r="AN93" s="87">
        <f t="shared" si="28"/>
        <v>15362.80168</v>
      </c>
      <c r="AO93" s="87">
        <f t="shared" si="29"/>
        <v>-99.1222126</v>
      </c>
      <c r="AP93" s="88">
        <f t="shared" ref="AP93:AR93" si="126">AE93-AH93</f>
        <v>-0.1458638617</v>
      </c>
      <c r="AQ93" s="88">
        <f t="shared" si="126"/>
        <v>25.52520282</v>
      </c>
      <c r="AR93" s="88">
        <f t="shared" si="126"/>
        <v>-1105.52448</v>
      </c>
      <c r="AS93" s="7">
        <f t="shared" si="31"/>
        <v>78.74945621</v>
      </c>
      <c r="AT93" s="7">
        <f t="shared" si="32"/>
        <v>96.24387334</v>
      </c>
      <c r="AU93" s="7">
        <f t="shared" si="33"/>
        <v>60</v>
      </c>
      <c r="AV93" s="85">
        <f t="shared" si="34"/>
        <v>78.74945621</v>
      </c>
      <c r="AW93" s="89">
        <f t="shared" si="35"/>
        <v>-18.74945621</v>
      </c>
      <c r="AX93" s="89">
        <f t="shared" si="36"/>
        <v>1</v>
      </c>
      <c r="AY93" s="89">
        <f t="shared" si="37"/>
        <v>0</v>
      </c>
    </row>
    <row r="94">
      <c r="A94" s="29">
        <v>2126.0</v>
      </c>
      <c r="B94" s="30">
        <v>2337.0</v>
      </c>
      <c r="C94" s="31" t="s">
        <v>0</v>
      </c>
      <c r="D94" s="14">
        <v>13.0</v>
      </c>
      <c r="E94" s="15">
        <v>2.0</v>
      </c>
      <c r="F94" s="16">
        <v>19.0</v>
      </c>
      <c r="G94" s="17">
        <v>38.0</v>
      </c>
      <c r="H94" s="18">
        <v>108.0</v>
      </c>
      <c r="I94" s="19">
        <v>31.0</v>
      </c>
      <c r="J94" s="20">
        <v>15.0</v>
      </c>
      <c r="K94" s="21">
        <v>27.0</v>
      </c>
      <c r="L94" s="22">
        <v>17.0</v>
      </c>
      <c r="M94" s="63">
        <f t="shared" si="3"/>
        <v>108</v>
      </c>
      <c r="N94" s="63">
        <f t="shared" si="4"/>
        <v>32</v>
      </c>
      <c r="O94" s="63">
        <f t="shared" si="5"/>
        <v>69</v>
      </c>
      <c r="P94" s="63">
        <f t="shared" si="6"/>
        <v>61</v>
      </c>
      <c r="Q94" s="79">
        <f t="shared" si="7"/>
        <v>0.6555555556</v>
      </c>
      <c r="R94" s="79">
        <f t="shared" si="8"/>
        <v>0.6831683168</v>
      </c>
      <c r="S94" s="79">
        <f t="shared" si="9"/>
        <v>0.6390532544</v>
      </c>
      <c r="T94" s="79">
        <f t="shared" si="10"/>
        <v>0.6402431962</v>
      </c>
      <c r="U94" s="79">
        <f t="shared" si="11"/>
        <v>0.001189941779</v>
      </c>
      <c r="V94" s="89"/>
      <c r="W94" s="89"/>
      <c r="X94" s="85">
        <f t="shared" si="12"/>
        <v>0.6831683168</v>
      </c>
      <c r="Y94" s="85">
        <f t="shared" si="13"/>
        <v>-0.3705125236</v>
      </c>
      <c r="Z94" s="85">
        <f t="shared" si="14"/>
        <v>162</v>
      </c>
      <c r="AA94" s="7">
        <f t="shared" si="15"/>
        <v>1.370512524</v>
      </c>
      <c r="AB94" s="7">
        <f t="shared" si="16"/>
        <v>22.60126394</v>
      </c>
      <c r="AC94" s="13">
        <f t="shared" si="17"/>
        <v>1.009565778</v>
      </c>
      <c r="AD94" s="13">
        <f t="shared" si="18"/>
        <v>1.01075572</v>
      </c>
      <c r="AE94" s="10">
        <f t="shared" si="19"/>
        <v>1.370512524</v>
      </c>
      <c r="AF94" s="10">
        <f t="shared" si="20"/>
        <v>244.6242928</v>
      </c>
      <c r="AG94" s="10">
        <f t="shared" si="21"/>
        <v>3661.404758</v>
      </c>
      <c r="AH94" s="86">
        <f t="shared" si="22"/>
        <v>1.541830759</v>
      </c>
      <c r="AI94" s="86">
        <f t="shared" si="23"/>
        <v>200.4379987</v>
      </c>
      <c r="AJ94" s="86">
        <f t="shared" si="24"/>
        <v>6489.565665</v>
      </c>
      <c r="AK94" s="87">
        <f t="shared" si="25"/>
        <v>46120.78349</v>
      </c>
      <c r="AL94" s="87">
        <f t="shared" si="26"/>
        <v>46066.48645</v>
      </c>
      <c r="AM94" s="87">
        <f t="shared" si="27"/>
        <v>46066.48645</v>
      </c>
      <c r="AN94" s="87">
        <f t="shared" si="28"/>
        <v>46120.78349</v>
      </c>
      <c r="AO94" s="87">
        <f t="shared" si="29"/>
        <v>-54.29704336</v>
      </c>
      <c r="AP94" s="88">
        <f t="shared" ref="AP94:AR94" si="127">AE94-AH94</f>
        <v>-0.1713182354</v>
      </c>
      <c r="AQ94" s="88">
        <f t="shared" si="127"/>
        <v>44.18629409</v>
      </c>
      <c r="AR94" s="88">
        <f t="shared" si="127"/>
        <v>-2828.160907</v>
      </c>
      <c r="AS94" s="7">
        <f t="shared" si="31"/>
        <v>117.8975057</v>
      </c>
      <c r="AT94" s="7">
        <f t="shared" si="32"/>
        <v>140.0218803</v>
      </c>
      <c r="AU94" s="7">
        <f t="shared" si="33"/>
        <v>108</v>
      </c>
      <c r="AV94" s="85">
        <f t="shared" si="34"/>
        <v>117.8975057</v>
      </c>
      <c r="AW94" s="89">
        <f t="shared" si="35"/>
        <v>-9.897505673</v>
      </c>
      <c r="AX94" s="89">
        <f t="shared" si="36"/>
        <v>1</v>
      </c>
      <c r="AY94" s="89">
        <f t="shared" si="37"/>
        <v>0</v>
      </c>
    </row>
    <row r="95">
      <c r="A95" s="29">
        <v>2352.0</v>
      </c>
      <c r="B95" s="30">
        <v>3099.0</v>
      </c>
      <c r="C95" s="31" t="s">
        <v>0</v>
      </c>
      <c r="D95" s="14">
        <v>42.0</v>
      </c>
      <c r="E95" s="15">
        <v>27.0</v>
      </c>
      <c r="F95" s="16">
        <v>28.0</v>
      </c>
      <c r="G95" s="17">
        <v>98.0</v>
      </c>
      <c r="H95" s="18">
        <v>275.0</v>
      </c>
      <c r="I95" s="19">
        <v>28.0</v>
      </c>
      <c r="J95" s="20">
        <v>84.0</v>
      </c>
      <c r="K95" s="21">
        <v>128.0</v>
      </c>
      <c r="L95" s="22">
        <v>49.0</v>
      </c>
      <c r="M95" s="63">
        <f t="shared" si="3"/>
        <v>275</v>
      </c>
      <c r="N95" s="63">
        <f t="shared" si="4"/>
        <v>118</v>
      </c>
      <c r="O95" s="63">
        <f t="shared" si="5"/>
        <v>126</v>
      </c>
      <c r="P95" s="63">
        <f t="shared" si="6"/>
        <v>240</v>
      </c>
      <c r="Q95" s="79">
        <f t="shared" si="7"/>
        <v>0.5283267457</v>
      </c>
      <c r="R95" s="79">
        <f t="shared" si="8"/>
        <v>0.5163934426</v>
      </c>
      <c r="S95" s="79">
        <f t="shared" si="9"/>
        <v>0.5339805825</v>
      </c>
      <c r="T95" s="79">
        <f t="shared" si="10"/>
        <v>0.5344186706</v>
      </c>
      <c r="U95" s="79">
        <f t="shared" si="11"/>
        <v>0.0004380880788</v>
      </c>
      <c r="V95" s="89"/>
      <c r="W95" s="89"/>
      <c r="X95" s="85">
        <f t="shared" si="12"/>
        <v>0.5163934426</v>
      </c>
      <c r="Y95" s="85">
        <f t="shared" si="13"/>
        <v>-0.2801717567</v>
      </c>
      <c r="Z95" s="85">
        <f t="shared" si="14"/>
        <v>484</v>
      </c>
      <c r="AA95" s="7">
        <f t="shared" si="15"/>
        <v>1.280171757</v>
      </c>
      <c r="AB95" s="7">
        <f t="shared" si="16"/>
        <v>67.24122162</v>
      </c>
      <c r="AC95" s="13">
        <f t="shared" si="17"/>
        <v>0.8141523393</v>
      </c>
      <c r="AD95" s="13">
        <f t="shared" si="18"/>
        <v>0.8145904274</v>
      </c>
      <c r="AE95" s="10">
        <f t="shared" si="19"/>
        <v>1.280171757</v>
      </c>
      <c r="AF95" s="10">
        <f t="shared" si="20"/>
        <v>686.8443519</v>
      </c>
      <c r="AG95" s="10">
        <f t="shared" si="21"/>
        <v>32544.75126</v>
      </c>
      <c r="AH95" s="86">
        <f t="shared" si="22"/>
        <v>1.541830759</v>
      </c>
      <c r="AI95" s="86">
        <f t="shared" si="23"/>
        <v>564.3100578</v>
      </c>
      <c r="AJ95" s="86">
        <f t="shared" si="24"/>
        <v>46624.96215</v>
      </c>
      <c r="AK95" s="87">
        <f t="shared" si="25"/>
        <v>318411.1792</v>
      </c>
      <c r="AL95" s="87">
        <f t="shared" si="26"/>
        <v>318239.9371</v>
      </c>
      <c r="AM95" s="87">
        <f t="shared" si="27"/>
        <v>318239.9371</v>
      </c>
      <c r="AN95" s="87">
        <f t="shared" si="28"/>
        <v>318411.1792</v>
      </c>
      <c r="AO95" s="87">
        <f t="shared" si="29"/>
        <v>-171.2420587</v>
      </c>
      <c r="AP95" s="88">
        <f t="shared" ref="AP95:AR95" si="128">AE95-AH95</f>
        <v>-0.2616590023</v>
      </c>
      <c r="AQ95" s="88">
        <f t="shared" si="128"/>
        <v>122.5342941</v>
      </c>
      <c r="AR95" s="88">
        <f t="shared" si="128"/>
        <v>-14080.21089</v>
      </c>
      <c r="AS95" s="7">
        <f t="shared" si="31"/>
        <v>202.2996245</v>
      </c>
      <c r="AT95" s="7">
        <f t="shared" si="32"/>
        <v>265.9980187</v>
      </c>
      <c r="AU95" s="7">
        <f t="shared" si="33"/>
        <v>275</v>
      </c>
      <c r="AV95" s="85">
        <f t="shared" si="34"/>
        <v>265.9980187</v>
      </c>
      <c r="AW95" s="89">
        <f t="shared" si="35"/>
        <v>9.00198128</v>
      </c>
      <c r="AX95" s="89">
        <f t="shared" si="36"/>
        <v>0</v>
      </c>
      <c r="AY95" s="89">
        <f t="shared" si="37"/>
        <v>1</v>
      </c>
    </row>
    <row r="96">
      <c r="A96" s="29">
        <v>2360.0</v>
      </c>
      <c r="B96" s="30">
        <v>2222.0</v>
      </c>
      <c r="C96" s="31" t="s">
        <v>0</v>
      </c>
      <c r="D96" s="14">
        <v>7.0</v>
      </c>
      <c r="E96" s="15">
        <v>6.0</v>
      </c>
      <c r="F96" s="16">
        <v>10.0</v>
      </c>
      <c r="G96" s="17">
        <v>58.0</v>
      </c>
      <c r="H96" s="18">
        <v>159.0</v>
      </c>
      <c r="I96" s="19">
        <v>21.0</v>
      </c>
      <c r="J96" s="20">
        <v>13.0</v>
      </c>
      <c r="K96" s="21">
        <v>18.0</v>
      </c>
      <c r="L96" s="22">
        <v>7.0</v>
      </c>
      <c r="M96" s="63">
        <f t="shared" si="3"/>
        <v>159</v>
      </c>
      <c r="N96" s="63">
        <f t="shared" si="4"/>
        <v>20</v>
      </c>
      <c r="O96" s="63">
        <f t="shared" si="5"/>
        <v>79</v>
      </c>
      <c r="P96" s="63">
        <f t="shared" si="6"/>
        <v>41</v>
      </c>
      <c r="Q96" s="79">
        <f t="shared" si="7"/>
        <v>0.7959866221</v>
      </c>
      <c r="R96" s="79">
        <f t="shared" si="8"/>
        <v>0.797979798</v>
      </c>
      <c r="S96" s="79">
        <f t="shared" si="9"/>
        <v>0.795</v>
      </c>
      <c r="T96" s="79">
        <f t="shared" si="10"/>
        <v>0.7945715688</v>
      </c>
      <c r="U96" s="79">
        <f t="shared" si="11"/>
        <v>0.0004284311624</v>
      </c>
      <c r="V96" s="89"/>
      <c r="W96" s="89"/>
      <c r="X96" s="85">
        <f t="shared" si="12"/>
        <v>0.797979798</v>
      </c>
      <c r="Y96" s="85">
        <f t="shared" si="13"/>
        <v>-0.4327050888</v>
      </c>
      <c r="Z96" s="85">
        <f t="shared" si="14"/>
        <v>140</v>
      </c>
      <c r="AA96" s="7">
        <f t="shared" si="15"/>
        <v>1.432705089</v>
      </c>
      <c r="AB96" s="7">
        <f t="shared" si="16"/>
        <v>17.74090864</v>
      </c>
      <c r="AC96" s="13">
        <f t="shared" si="17"/>
        <v>1.227705089</v>
      </c>
      <c r="AD96" s="13">
        <f t="shared" si="18"/>
        <v>1.227276658</v>
      </c>
      <c r="AE96" s="10">
        <f t="shared" si="19"/>
        <v>1.432705089</v>
      </c>
      <c r="AF96" s="10">
        <f t="shared" si="20"/>
        <v>218.3196211</v>
      </c>
      <c r="AG96" s="10">
        <f t="shared" si="21"/>
        <v>2483.72721</v>
      </c>
      <c r="AH96" s="86">
        <f t="shared" si="22"/>
        <v>1.541830759</v>
      </c>
      <c r="AI96" s="86">
        <f t="shared" si="23"/>
        <v>185.0196911</v>
      </c>
      <c r="AJ96" s="86">
        <f t="shared" si="24"/>
        <v>4993.989828</v>
      </c>
      <c r="AK96" s="87">
        <f t="shared" si="25"/>
        <v>73391.14413</v>
      </c>
      <c r="AL96" s="87">
        <f t="shared" si="26"/>
        <v>73416.76431</v>
      </c>
      <c r="AM96" s="87">
        <f t="shared" si="27"/>
        <v>73416.76431</v>
      </c>
      <c r="AN96" s="87">
        <f t="shared" si="28"/>
        <v>73391.14413</v>
      </c>
      <c r="AO96" s="87">
        <f t="shared" si="29"/>
        <v>25.62018351</v>
      </c>
      <c r="AP96" s="88">
        <f t="shared" ref="AP96:AR96" si="129">AE96-AH96</f>
        <v>-0.1091256702</v>
      </c>
      <c r="AQ96" s="88">
        <f t="shared" si="129"/>
        <v>33.29993</v>
      </c>
      <c r="AR96" s="88">
        <f t="shared" si="129"/>
        <v>-2510.262619</v>
      </c>
      <c r="AS96" s="7">
        <f t="shared" si="31"/>
        <v>135.9614943</v>
      </c>
      <c r="AT96" s="7">
        <f t="shared" si="32"/>
        <v>169.1906293</v>
      </c>
      <c r="AU96" s="7">
        <f t="shared" si="33"/>
        <v>159</v>
      </c>
      <c r="AV96" s="85">
        <f t="shared" si="34"/>
        <v>169.1906293</v>
      </c>
      <c r="AW96" s="89">
        <f t="shared" si="35"/>
        <v>-10.19062934</v>
      </c>
      <c r="AX96" s="89">
        <f t="shared" si="36"/>
        <v>0</v>
      </c>
      <c r="AY96" s="89">
        <f t="shared" si="37"/>
        <v>1</v>
      </c>
    </row>
    <row r="97">
      <c r="A97" s="29">
        <v>2371.0</v>
      </c>
      <c r="B97" s="30">
        <v>1353.0</v>
      </c>
      <c r="C97" s="31" t="s">
        <v>0</v>
      </c>
      <c r="D97" s="14">
        <v>19.0</v>
      </c>
      <c r="E97" s="15">
        <v>8.0</v>
      </c>
      <c r="F97" s="16">
        <v>14.0</v>
      </c>
      <c r="G97" s="17">
        <v>28.0</v>
      </c>
      <c r="H97" s="18">
        <v>78.0</v>
      </c>
      <c r="I97" s="19">
        <v>19.0</v>
      </c>
      <c r="J97" s="20">
        <v>24.0</v>
      </c>
      <c r="K97" s="21">
        <v>13.0</v>
      </c>
      <c r="L97" s="22">
        <v>17.0</v>
      </c>
      <c r="M97" s="63">
        <f t="shared" si="3"/>
        <v>78</v>
      </c>
      <c r="N97" s="63">
        <f t="shared" si="4"/>
        <v>44</v>
      </c>
      <c r="O97" s="63">
        <f t="shared" si="5"/>
        <v>47</v>
      </c>
      <c r="P97" s="63">
        <f t="shared" si="6"/>
        <v>51</v>
      </c>
      <c r="Q97" s="79">
        <f t="shared" si="7"/>
        <v>0.5681818182</v>
      </c>
      <c r="R97" s="79">
        <f t="shared" si="8"/>
        <v>0.5164835165</v>
      </c>
      <c r="S97" s="79">
        <f t="shared" si="9"/>
        <v>0.6046511628</v>
      </c>
      <c r="T97" s="79">
        <f t="shared" si="10"/>
        <v>0.5958196549</v>
      </c>
      <c r="U97" s="79">
        <f t="shared" si="11"/>
        <v>0.008831507932</v>
      </c>
      <c r="V97" s="89"/>
      <c r="W97" s="89"/>
      <c r="X97" s="85">
        <f t="shared" si="12"/>
        <v>0.5164835165</v>
      </c>
      <c r="Y97" s="85">
        <f t="shared" si="13"/>
        <v>-0.2802205491</v>
      </c>
      <c r="Z97" s="85">
        <f t="shared" si="14"/>
        <v>142</v>
      </c>
      <c r="AA97" s="7">
        <f t="shared" si="15"/>
        <v>1.280220549</v>
      </c>
      <c r="AB97" s="7">
        <f t="shared" si="16"/>
        <v>14.29124801</v>
      </c>
      <c r="AC97" s="13">
        <f t="shared" si="17"/>
        <v>0.8848717119</v>
      </c>
      <c r="AD97" s="13">
        <f t="shared" si="18"/>
        <v>0.876040204</v>
      </c>
      <c r="AE97" s="10">
        <f t="shared" si="19"/>
        <v>1.280220549</v>
      </c>
      <c r="AF97" s="10">
        <f t="shared" si="20"/>
        <v>196.082566</v>
      </c>
      <c r="AG97" s="10">
        <f t="shared" si="21"/>
        <v>2029.357217</v>
      </c>
      <c r="AH97" s="86">
        <f t="shared" si="22"/>
        <v>1.541830759</v>
      </c>
      <c r="AI97" s="86">
        <f t="shared" si="23"/>
        <v>151.0994144</v>
      </c>
      <c r="AJ97" s="86">
        <f t="shared" si="24"/>
        <v>3695.768329</v>
      </c>
      <c r="AK97" s="87">
        <f t="shared" si="25"/>
        <v>24862.02099</v>
      </c>
      <c r="AL97" s="87">
        <f t="shared" si="26"/>
        <v>25112.65918</v>
      </c>
      <c r="AM97" s="87">
        <f t="shared" si="27"/>
        <v>25112.65918</v>
      </c>
      <c r="AN97" s="87">
        <f t="shared" si="28"/>
        <v>24862.02099</v>
      </c>
      <c r="AO97" s="87">
        <f t="shared" si="29"/>
        <v>250.6381951</v>
      </c>
      <c r="AP97" s="88">
        <f t="shared" ref="AP97:AR97" si="130">AE97-AH97</f>
        <v>-0.2616102099</v>
      </c>
      <c r="AQ97" s="88">
        <f t="shared" si="130"/>
        <v>44.9831516</v>
      </c>
      <c r="AR97" s="88">
        <f t="shared" si="130"/>
        <v>-1666.411113</v>
      </c>
      <c r="AS97" s="7">
        <f t="shared" si="31"/>
        <v>54.01054007</v>
      </c>
      <c r="AT97" s="7">
        <f t="shared" si="32"/>
        <v>117.9366925</v>
      </c>
      <c r="AU97" s="7">
        <f t="shared" si="33"/>
        <v>78</v>
      </c>
      <c r="AV97" s="85">
        <f t="shared" si="34"/>
        <v>54.01054007</v>
      </c>
      <c r="AW97" s="89">
        <f t="shared" si="35"/>
        <v>23.98945993</v>
      </c>
      <c r="AX97" s="89">
        <f t="shared" si="36"/>
        <v>1</v>
      </c>
      <c r="AY97" s="89">
        <f t="shared" si="37"/>
        <v>0</v>
      </c>
    </row>
    <row r="98">
      <c r="A98" s="29">
        <v>2372.0</v>
      </c>
      <c r="B98" s="30">
        <v>2474.0</v>
      </c>
      <c r="C98" s="31" t="s">
        <v>0</v>
      </c>
      <c r="D98" s="14">
        <v>18.0</v>
      </c>
      <c r="E98" s="15">
        <v>8.0</v>
      </c>
      <c r="F98" s="16">
        <v>24.0</v>
      </c>
      <c r="G98" s="17">
        <v>58.0</v>
      </c>
      <c r="H98" s="18">
        <v>143.0</v>
      </c>
      <c r="I98" s="19">
        <v>30.0</v>
      </c>
      <c r="J98" s="20">
        <v>15.0</v>
      </c>
      <c r="K98" s="21">
        <v>35.0</v>
      </c>
      <c r="L98" s="22">
        <v>26.0</v>
      </c>
      <c r="M98" s="63">
        <f t="shared" si="3"/>
        <v>143</v>
      </c>
      <c r="N98" s="63">
        <f t="shared" si="4"/>
        <v>52</v>
      </c>
      <c r="O98" s="63">
        <f t="shared" si="5"/>
        <v>88</v>
      </c>
      <c r="P98" s="63">
        <f t="shared" si="6"/>
        <v>74</v>
      </c>
      <c r="Q98" s="79">
        <f t="shared" si="7"/>
        <v>0.6470588235</v>
      </c>
      <c r="R98" s="79">
        <f t="shared" si="8"/>
        <v>0.6285714286</v>
      </c>
      <c r="S98" s="79">
        <f t="shared" si="9"/>
        <v>0.6589861751</v>
      </c>
      <c r="T98" s="79">
        <f t="shared" si="10"/>
        <v>0.6567174207</v>
      </c>
      <c r="U98" s="79">
        <f t="shared" si="11"/>
        <v>0.002268754442</v>
      </c>
      <c r="V98" s="89"/>
      <c r="W98" s="89"/>
      <c r="X98" s="85">
        <f t="shared" si="12"/>
        <v>0.6285714286</v>
      </c>
      <c r="Y98" s="85">
        <f t="shared" si="13"/>
        <v>-0.3409377763</v>
      </c>
      <c r="Z98" s="85">
        <f t="shared" si="14"/>
        <v>214</v>
      </c>
      <c r="AA98" s="7">
        <f t="shared" si="15"/>
        <v>1.340937776</v>
      </c>
      <c r="AB98" s="7">
        <f t="shared" si="16"/>
        <v>25.22939545</v>
      </c>
      <c r="AC98" s="13">
        <f t="shared" si="17"/>
        <v>0.9999239514</v>
      </c>
      <c r="AD98" s="13">
        <f t="shared" si="18"/>
        <v>0.997655197</v>
      </c>
      <c r="AE98" s="10">
        <f t="shared" si="19"/>
        <v>1.340937776</v>
      </c>
      <c r="AF98" s="10">
        <f t="shared" si="20"/>
        <v>312.1900796</v>
      </c>
      <c r="AG98" s="10">
        <f t="shared" si="21"/>
        <v>5399.090626</v>
      </c>
      <c r="AH98" s="86">
        <f t="shared" si="22"/>
        <v>1.541830759</v>
      </c>
      <c r="AI98" s="86">
        <f t="shared" si="23"/>
        <v>249.776583</v>
      </c>
      <c r="AJ98" s="86">
        <f t="shared" si="24"/>
        <v>10040.4019</v>
      </c>
      <c r="AK98" s="87">
        <f t="shared" si="25"/>
        <v>77287.35046</v>
      </c>
      <c r="AL98" s="87">
        <f t="shared" si="26"/>
        <v>77463.10859</v>
      </c>
      <c r="AM98" s="87">
        <f t="shared" si="27"/>
        <v>77463.10859</v>
      </c>
      <c r="AN98" s="87">
        <f t="shared" si="28"/>
        <v>77287.35046</v>
      </c>
      <c r="AO98" s="87">
        <f t="shared" si="29"/>
        <v>175.7581378</v>
      </c>
      <c r="AP98" s="88">
        <f t="shared" ref="AP98:AR98" si="131">AE98-AH98</f>
        <v>-0.2008929827</v>
      </c>
      <c r="AQ98" s="88">
        <f t="shared" si="131"/>
        <v>62.41349662</v>
      </c>
      <c r="AR98" s="88">
        <f t="shared" si="131"/>
        <v>-4641.311277</v>
      </c>
      <c r="AS98" s="7">
        <f t="shared" si="31"/>
        <v>123.2907621</v>
      </c>
      <c r="AT98" s="7">
        <f t="shared" si="32"/>
        <v>187.3895603</v>
      </c>
      <c r="AU98" s="7">
        <f t="shared" si="33"/>
        <v>143</v>
      </c>
      <c r="AV98" s="85">
        <f t="shared" si="34"/>
        <v>123.2907621</v>
      </c>
      <c r="AW98" s="89">
        <f t="shared" si="35"/>
        <v>19.70923793</v>
      </c>
      <c r="AX98" s="89">
        <f t="shared" si="36"/>
        <v>1</v>
      </c>
      <c r="AY98" s="89">
        <f t="shared" si="37"/>
        <v>0</v>
      </c>
    </row>
    <row r="99">
      <c r="A99" s="29">
        <v>2387.0</v>
      </c>
      <c r="B99" s="30">
        <v>2474.0</v>
      </c>
      <c r="C99" s="31" t="s">
        <v>0</v>
      </c>
      <c r="D99" s="14">
        <v>9.0</v>
      </c>
      <c r="E99" s="15">
        <v>4.0</v>
      </c>
      <c r="F99" s="16">
        <v>19.0</v>
      </c>
      <c r="G99" s="17">
        <v>47.0</v>
      </c>
      <c r="H99" s="18">
        <v>128.0</v>
      </c>
      <c r="I99" s="19">
        <v>38.0</v>
      </c>
      <c r="J99" s="20">
        <v>31.0</v>
      </c>
      <c r="K99" s="21">
        <v>18.0</v>
      </c>
      <c r="L99" s="22">
        <v>11.0</v>
      </c>
      <c r="M99" s="63">
        <f t="shared" si="3"/>
        <v>128</v>
      </c>
      <c r="N99" s="63">
        <f t="shared" si="4"/>
        <v>24</v>
      </c>
      <c r="O99" s="63">
        <f t="shared" si="5"/>
        <v>85</v>
      </c>
      <c r="P99" s="63">
        <f t="shared" si="6"/>
        <v>68</v>
      </c>
      <c r="Q99" s="79">
        <f t="shared" si="7"/>
        <v>0.6983606557</v>
      </c>
      <c r="R99" s="79">
        <f t="shared" si="8"/>
        <v>0.7798165138</v>
      </c>
      <c r="S99" s="79">
        <f t="shared" si="9"/>
        <v>0.6530612245</v>
      </c>
      <c r="T99" s="79">
        <f t="shared" si="10"/>
        <v>0.6538877733</v>
      </c>
      <c r="U99" s="79">
        <f t="shared" si="11"/>
        <v>0.0008265488465</v>
      </c>
      <c r="V99" s="89"/>
      <c r="W99" s="89"/>
      <c r="X99" s="85">
        <f t="shared" si="12"/>
        <v>0.7798165138</v>
      </c>
      <c r="Y99" s="85">
        <f t="shared" si="13"/>
        <v>-0.4228661666</v>
      </c>
      <c r="Z99" s="85">
        <f t="shared" si="14"/>
        <v>177</v>
      </c>
      <c r="AA99" s="7">
        <f t="shared" si="15"/>
        <v>1.422866167</v>
      </c>
      <c r="AB99" s="7">
        <f t="shared" si="16"/>
        <v>28.75489933</v>
      </c>
      <c r="AC99" s="13">
        <f t="shared" si="17"/>
        <v>1.075927391</v>
      </c>
      <c r="AD99" s="13">
        <f t="shared" si="18"/>
        <v>1.07675394</v>
      </c>
      <c r="AE99" s="10">
        <f t="shared" si="19"/>
        <v>1.422866167</v>
      </c>
      <c r="AF99" s="10">
        <f t="shared" si="20"/>
        <v>280.6022108</v>
      </c>
      <c r="AG99" s="10">
        <f t="shared" si="21"/>
        <v>5089.617181</v>
      </c>
      <c r="AH99" s="86">
        <f t="shared" si="22"/>
        <v>1.541830759</v>
      </c>
      <c r="AI99" s="86">
        <f t="shared" si="23"/>
        <v>235.9001061</v>
      </c>
      <c r="AJ99" s="86">
        <f t="shared" si="24"/>
        <v>8911.781787</v>
      </c>
      <c r="AK99" s="87">
        <f t="shared" si="25"/>
        <v>64368.35053</v>
      </c>
      <c r="AL99" s="87">
        <f t="shared" si="26"/>
        <v>64318.93944</v>
      </c>
      <c r="AM99" s="87">
        <f t="shared" si="27"/>
        <v>64318.93944</v>
      </c>
      <c r="AN99" s="87">
        <f t="shared" si="28"/>
        <v>64368.35053</v>
      </c>
      <c r="AO99" s="87">
        <f t="shared" si="29"/>
        <v>-49.41109004</v>
      </c>
      <c r="AP99" s="88">
        <f t="shared" ref="AP99:AR99" si="132">AE99-AH99</f>
        <v>-0.1189645924</v>
      </c>
      <c r="AQ99" s="88">
        <f t="shared" si="132"/>
        <v>44.70210468</v>
      </c>
      <c r="AR99" s="88">
        <f t="shared" si="132"/>
        <v>-3822.164606</v>
      </c>
      <c r="AS99" s="7">
        <f t="shared" si="31"/>
        <v>131.5748434</v>
      </c>
      <c r="AT99" s="7">
        <f t="shared" si="32"/>
        <v>244.1848995</v>
      </c>
      <c r="AU99" s="7">
        <f t="shared" si="33"/>
        <v>128</v>
      </c>
      <c r="AV99" s="85">
        <f t="shared" si="34"/>
        <v>131.5748434</v>
      </c>
      <c r="AW99" s="89">
        <f t="shared" si="35"/>
        <v>-3.574843443</v>
      </c>
      <c r="AX99" s="89">
        <f t="shared" si="36"/>
        <v>1</v>
      </c>
      <c r="AY99" s="89">
        <f t="shared" si="37"/>
        <v>0</v>
      </c>
    </row>
    <row r="100">
      <c r="A100" s="29">
        <v>2399.0</v>
      </c>
      <c r="B100" s="30">
        <v>1496.0</v>
      </c>
      <c r="C100" s="31" t="s">
        <v>0</v>
      </c>
      <c r="D100" s="14">
        <v>3.0</v>
      </c>
      <c r="E100" s="15">
        <v>7.0</v>
      </c>
      <c r="F100" s="16">
        <v>10.0</v>
      </c>
      <c r="G100" s="17">
        <v>32.0</v>
      </c>
      <c r="H100" s="18">
        <v>111.0</v>
      </c>
      <c r="I100" s="19">
        <v>17.0</v>
      </c>
      <c r="J100" s="20">
        <v>16.0</v>
      </c>
      <c r="K100" s="21">
        <v>26.0</v>
      </c>
      <c r="L100" s="22">
        <v>18.0</v>
      </c>
      <c r="M100" s="63">
        <f t="shared" si="3"/>
        <v>111</v>
      </c>
      <c r="N100" s="63">
        <f t="shared" si="4"/>
        <v>28</v>
      </c>
      <c r="O100" s="63">
        <f t="shared" si="5"/>
        <v>49</v>
      </c>
      <c r="P100" s="63">
        <f t="shared" si="6"/>
        <v>52</v>
      </c>
      <c r="Q100" s="79">
        <f t="shared" si="7"/>
        <v>0.6666666667</v>
      </c>
      <c r="R100" s="79">
        <f t="shared" si="8"/>
        <v>0.6363636364</v>
      </c>
      <c r="S100" s="79">
        <f t="shared" si="9"/>
        <v>0.6809815951</v>
      </c>
      <c r="T100" s="79">
        <f t="shared" si="10"/>
        <v>0.6827284126</v>
      </c>
      <c r="U100" s="79">
        <f t="shared" si="11"/>
        <v>0.001746817539</v>
      </c>
      <c r="V100" s="89"/>
      <c r="W100" s="89"/>
      <c r="X100" s="85">
        <f t="shared" si="12"/>
        <v>0.6363636364</v>
      </c>
      <c r="Y100" s="85">
        <f t="shared" si="13"/>
        <v>-0.34515876</v>
      </c>
      <c r="Z100" s="85">
        <f t="shared" si="14"/>
        <v>129</v>
      </c>
      <c r="AA100" s="7">
        <f t="shared" si="15"/>
        <v>1.34515876</v>
      </c>
      <c r="AB100" s="7">
        <f t="shared" si="16"/>
        <v>17.94825552</v>
      </c>
      <c r="AC100" s="13">
        <f t="shared" si="17"/>
        <v>1.026140355</v>
      </c>
      <c r="AD100" s="13">
        <f t="shared" si="18"/>
        <v>1.027887173</v>
      </c>
      <c r="AE100" s="10">
        <f t="shared" si="19"/>
        <v>1.34515876</v>
      </c>
      <c r="AF100" s="10">
        <f t="shared" si="20"/>
        <v>191.4737356</v>
      </c>
      <c r="AG100" s="10">
        <f t="shared" si="21"/>
        <v>2315.324962</v>
      </c>
      <c r="AH100" s="86">
        <f t="shared" si="22"/>
        <v>1.541830759</v>
      </c>
      <c r="AI100" s="86">
        <f t="shared" si="23"/>
        <v>155.7249067</v>
      </c>
      <c r="AJ100" s="86">
        <f t="shared" si="24"/>
        <v>3928.584774</v>
      </c>
      <c r="AK100" s="87">
        <f t="shared" si="25"/>
        <v>40210.94619</v>
      </c>
      <c r="AL100" s="87">
        <f t="shared" si="26"/>
        <v>40142.61069</v>
      </c>
      <c r="AM100" s="87">
        <f t="shared" si="27"/>
        <v>40142.61069</v>
      </c>
      <c r="AN100" s="87">
        <f t="shared" si="28"/>
        <v>40210.94619</v>
      </c>
      <c r="AO100" s="87">
        <f t="shared" si="29"/>
        <v>-68.33550211</v>
      </c>
      <c r="AP100" s="88">
        <f t="shared" ref="AP100:AR100" si="133">AE100-AH100</f>
        <v>-0.196671999</v>
      </c>
      <c r="AQ100" s="88">
        <f t="shared" si="133"/>
        <v>35.74882891</v>
      </c>
      <c r="AR100" s="88">
        <f t="shared" si="133"/>
        <v>-1613.259812</v>
      </c>
      <c r="AS100" s="7">
        <f t="shared" si="31"/>
        <v>83.3227375</v>
      </c>
      <c r="AT100" s="7">
        <f t="shared" si="32"/>
        <v>98.44604045</v>
      </c>
      <c r="AU100" s="7">
        <f t="shared" si="33"/>
        <v>111</v>
      </c>
      <c r="AV100" s="85">
        <f t="shared" si="34"/>
        <v>98.44604045</v>
      </c>
      <c r="AW100" s="89">
        <f t="shared" si="35"/>
        <v>12.55395955</v>
      </c>
      <c r="AX100" s="89">
        <f t="shared" si="36"/>
        <v>0</v>
      </c>
      <c r="AY100" s="89">
        <f t="shared" si="37"/>
        <v>1</v>
      </c>
    </row>
    <row r="101">
      <c r="A101" s="29">
        <v>2430.0</v>
      </c>
      <c r="B101" s="30">
        <v>1227.0</v>
      </c>
      <c r="C101" s="31" t="s">
        <v>0</v>
      </c>
      <c r="D101" s="14">
        <v>6.0</v>
      </c>
      <c r="E101" s="15">
        <v>4.0</v>
      </c>
      <c r="F101" s="16">
        <v>2.0</v>
      </c>
      <c r="G101" s="17">
        <v>8.0</v>
      </c>
      <c r="H101" s="18">
        <v>53.0</v>
      </c>
      <c r="I101" s="19">
        <v>11.0</v>
      </c>
      <c r="J101" s="20">
        <v>11.0</v>
      </c>
      <c r="K101" s="21">
        <v>8.0</v>
      </c>
      <c r="L101" s="22">
        <v>10.0</v>
      </c>
      <c r="M101" s="63">
        <f t="shared" si="3"/>
        <v>53</v>
      </c>
      <c r="N101" s="63">
        <f t="shared" si="4"/>
        <v>20</v>
      </c>
      <c r="O101" s="63">
        <f t="shared" si="5"/>
        <v>19</v>
      </c>
      <c r="P101" s="63">
        <f t="shared" si="6"/>
        <v>21</v>
      </c>
      <c r="Q101" s="79">
        <f t="shared" si="7"/>
        <v>0.6371681416</v>
      </c>
      <c r="R101" s="79">
        <f t="shared" si="8"/>
        <v>0.4871794872</v>
      </c>
      <c r="S101" s="79">
        <f t="shared" si="9"/>
        <v>0.7162162162</v>
      </c>
      <c r="T101" s="79">
        <f t="shared" si="10"/>
        <v>0.7180586751</v>
      </c>
      <c r="U101" s="79">
        <f t="shared" si="11"/>
        <v>0.001842458918</v>
      </c>
      <c r="V101" s="89"/>
      <c r="W101" s="89"/>
      <c r="X101" s="85">
        <f t="shared" si="12"/>
        <v>0.4871794872</v>
      </c>
      <c r="Y101" s="85">
        <f t="shared" si="13"/>
        <v>-0.2643467642</v>
      </c>
      <c r="Z101" s="85">
        <f t="shared" si="14"/>
        <v>60</v>
      </c>
      <c r="AA101" s="7">
        <f t="shared" si="15"/>
        <v>1.264346764</v>
      </c>
      <c r="AB101" s="7">
        <f t="shared" si="16"/>
        <v>5.551282049</v>
      </c>
      <c r="AC101" s="13">
        <f t="shared" si="17"/>
        <v>0.9805629804</v>
      </c>
      <c r="AD101" s="13">
        <f t="shared" si="18"/>
        <v>0.9824054394</v>
      </c>
      <c r="AE101" s="10">
        <f t="shared" si="19"/>
        <v>1.264346764</v>
      </c>
      <c r="AF101" s="10">
        <f t="shared" si="20"/>
        <v>81.4120879</v>
      </c>
      <c r="AG101" s="10">
        <f t="shared" si="21"/>
        <v>333.0769229</v>
      </c>
      <c r="AH101" s="86">
        <f t="shared" si="22"/>
        <v>1.541830759</v>
      </c>
      <c r="AI101" s="86">
        <f t="shared" si="23"/>
        <v>61.67323036</v>
      </c>
      <c r="AJ101" s="86">
        <f t="shared" si="24"/>
        <v>615.1904728</v>
      </c>
      <c r="AK101" s="87">
        <f t="shared" si="25"/>
        <v>8214.874284</v>
      </c>
      <c r="AL101" s="87">
        <f t="shared" si="26"/>
        <v>8199.467642</v>
      </c>
      <c r="AM101" s="87">
        <f t="shared" si="27"/>
        <v>8199.467642</v>
      </c>
      <c r="AN101" s="87">
        <f t="shared" si="28"/>
        <v>8214.874284</v>
      </c>
      <c r="AO101" s="87">
        <f t="shared" si="29"/>
        <v>-15.40664148</v>
      </c>
      <c r="AP101" s="88">
        <f t="shared" ref="AP101:AR101" si="134">AE101-AH101</f>
        <v>-0.2774839948</v>
      </c>
      <c r="AQ101" s="88">
        <f t="shared" si="134"/>
        <v>19.73885754</v>
      </c>
      <c r="AR101" s="88">
        <f t="shared" si="134"/>
        <v>-282.1135499</v>
      </c>
      <c r="AS101" s="7">
        <f t="shared" si="31"/>
        <v>19.80788677</v>
      </c>
      <c r="AT101" s="7">
        <f t="shared" si="32"/>
        <v>51.32723422</v>
      </c>
      <c r="AU101" s="7">
        <f t="shared" si="33"/>
        <v>53</v>
      </c>
      <c r="AV101" s="85">
        <f t="shared" si="34"/>
        <v>51.32723422</v>
      </c>
      <c r="AW101" s="89">
        <f t="shared" si="35"/>
        <v>1.672765778</v>
      </c>
      <c r="AX101" s="89">
        <f t="shared" si="36"/>
        <v>0</v>
      </c>
      <c r="AY101" s="89">
        <f t="shared" si="37"/>
        <v>1</v>
      </c>
    </row>
    <row r="102">
      <c r="A102" s="29">
        <v>2440.0</v>
      </c>
      <c r="B102" s="30">
        <v>1603.0</v>
      </c>
      <c r="C102" s="31" t="s">
        <v>0</v>
      </c>
      <c r="D102" s="14">
        <v>29.0</v>
      </c>
      <c r="E102" s="15">
        <v>21.0</v>
      </c>
      <c r="F102" s="16">
        <v>16.0</v>
      </c>
      <c r="G102" s="17">
        <v>90.0</v>
      </c>
      <c r="H102" s="18">
        <v>240.0</v>
      </c>
      <c r="I102" s="19">
        <v>13.0</v>
      </c>
      <c r="J102" s="20">
        <v>69.0</v>
      </c>
      <c r="K102" s="21">
        <v>64.0</v>
      </c>
      <c r="L102" s="22">
        <v>13.0</v>
      </c>
      <c r="M102" s="63">
        <f t="shared" si="3"/>
        <v>240</v>
      </c>
      <c r="N102" s="63">
        <f t="shared" si="4"/>
        <v>63</v>
      </c>
      <c r="O102" s="63">
        <f t="shared" si="5"/>
        <v>103</v>
      </c>
      <c r="P102" s="63">
        <f t="shared" si="6"/>
        <v>149</v>
      </c>
      <c r="Q102" s="79">
        <f t="shared" si="7"/>
        <v>0.618018018</v>
      </c>
      <c r="R102" s="79">
        <f t="shared" si="8"/>
        <v>0.6204819277</v>
      </c>
      <c r="S102" s="79">
        <f t="shared" si="9"/>
        <v>0.616966581</v>
      </c>
      <c r="T102" s="79">
        <f t="shared" si="10"/>
        <v>0.6163234387</v>
      </c>
      <c r="U102" s="79">
        <f t="shared" si="11"/>
        <v>0.0006431422502</v>
      </c>
      <c r="V102" s="89"/>
      <c r="W102" s="89"/>
      <c r="X102" s="85">
        <f t="shared" si="12"/>
        <v>0.6204819277</v>
      </c>
      <c r="Y102" s="85">
        <f t="shared" si="13"/>
        <v>-0.3365557511</v>
      </c>
      <c r="Z102" s="85">
        <f t="shared" si="14"/>
        <v>315</v>
      </c>
      <c r="AA102" s="7">
        <f t="shared" si="15"/>
        <v>1.336555751</v>
      </c>
      <c r="AB102" s="7">
        <f t="shared" si="16"/>
        <v>50.14680691</v>
      </c>
      <c r="AC102" s="13">
        <f t="shared" si="17"/>
        <v>0.953522332</v>
      </c>
      <c r="AD102" s="13">
        <f t="shared" si="18"/>
        <v>0.9528791898</v>
      </c>
      <c r="AE102" s="10">
        <f t="shared" si="19"/>
        <v>1.336555751</v>
      </c>
      <c r="AF102" s="10">
        <f t="shared" si="20"/>
        <v>471.1618685</v>
      </c>
      <c r="AG102" s="10">
        <f t="shared" si="21"/>
        <v>15796.24418</v>
      </c>
      <c r="AH102" s="86">
        <f t="shared" si="22"/>
        <v>1.541830759</v>
      </c>
      <c r="AI102" s="86">
        <f t="shared" si="23"/>
        <v>388.5413513</v>
      </c>
      <c r="AJ102" s="86">
        <f t="shared" si="24"/>
        <v>23662.47666</v>
      </c>
      <c r="AK102" s="87">
        <f t="shared" si="25"/>
        <v>205721.8527</v>
      </c>
      <c r="AL102" s="87">
        <f t="shared" si="26"/>
        <v>205860.7039</v>
      </c>
      <c r="AM102" s="87">
        <f t="shared" si="27"/>
        <v>205860.7039</v>
      </c>
      <c r="AN102" s="87">
        <f t="shared" si="28"/>
        <v>205721.8527</v>
      </c>
      <c r="AO102" s="87">
        <f t="shared" si="29"/>
        <v>138.8511961</v>
      </c>
      <c r="AP102" s="88">
        <f t="shared" ref="AP102:AR102" si="135">AE102-AH102</f>
        <v>-0.2052750079</v>
      </c>
      <c r="AQ102" s="88">
        <f t="shared" si="135"/>
        <v>82.62051723</v>
      </c>
      <c r="AR102" s="88">
        <f t="shared" si="135"/>
        <v>-7866.232482</v>
      </c>
      <c r="AS102" s="7">
        <f t="shared" si="31"/>
        <v>154.5692692</v>
      </c>
      <c r="AT102" s="7">
        <f t="shared" si="32"/>
        <v>247.917707</v>
      </c>
      <c r="AU102" s="7">
        <f t="shared" si="33"/>
        <v>240</v>
      </c>
      <c r="AV102" s="85">
        <f t="shared" si="34"/>
        <v>247.917707</v>
      </c>
      <c r="AW102" s="89">
        <f t="shared" si="35"/>
        <v>-7.917706996</v>
      </c>
      <c r="AX102" s="89">
        <f t="shared" si="36"/>
        <v>0</v>
      </c>
      <c r="AY102" s="89">
        <f t="shared" si="37"/>
        <v>1</v>
      </c>
    </row>
    <row r="103">
      <c r="A103" s="29">
        <v>2457.0</v>
      </c>
      <c r="B103" s="30">
        <v>2601.0</v>
      </c>
      <c r="C103" s="31" t="s">
        <v>0</v>
      </c>
      <c r="D103" s="14">
        <v>32.0</v>
      </c>
      <c r="E103" s="15">
        <v>17.0</v>
      </c>
      <c r="F103" s="16">
        <v>47.0</v>
      </c>
      <c r="G103" s="17">
        <v>51.0</v>
      </c>
      <c r="H103" s="18">
        <v>146.0</v>
      </c>
      <c r="I103" s="19">
        <v>25.0</v>
      </c>
      <c r="J103" s="20">
        <v>35.0</v>
      </c>
      <c r="K103" s="21">
        <v>43.0</v>
      </c>
      <c r="L103" s="22">
        <v>31.0</v>
      </c>
      <c r="M103" s="63">
        <f t="shared" si="3"/>
        <v>146</v>
      </c>
      <c r="N103" s="63">
        <f t="shared" si="4"/>
        <v>80</v>
      </c>
      <c r="O103" s="63">
        <f t="shared" si="5"/>
        <v>76</v>
      </c>
      <c r="P103" s="63">
        <f t="shared" si="6"/>
        <v>125</v>
      </c>
      <c r="Q103" s="79">
        <f t="shared" si="7"/>
        <v>0.5199063232</v>
      </c>
      <c r="R103" s="79">
        <f t="shared" si="8"/>
        <v>0.4871794872</v>
      </c>
      <c r="S103" s="79">
        <f t="shared" si="9"/>
        <v>0.5387453875</v>
      </c>
      <c r="T103" s="79">
        <f t="shared" si="10"/>
        <v>0.5372607967</v>
      </c>
      <c r="U103" s="79">
        <f t="shared" si="11"/>
        <v>0.001484590797</v>
      </c>
      <c r="V103" s="89"/>
      <c r="W103" s="89"/>
      <c r="X103" s="85">
        <f t="shared" si="12"/>
        <v>0.4871794872</v>
      </c>
      <c r="Y103" s="85">
        <f t="shared" si="13"/>
        <v>-0.2643467642</v>
      </c>
      <c r="Z103" s="85">
        <f t="shared" si="14"/>
        <v>281</v>
      </c>
      <c r="AA103" s="7">
        <f t="shared" si="15"/>
        <v>1.264346764</v>
      </c>
      <c r="AB103" s="7">
        <f t="shared" si="16"/>
        <v>33.04334553</v>
      </c>
      <c r="AC103" s="13">
        <f t="shared" si="17"/>
        <v>0.8030921517</v>
      </c>
      <c r="AD103" s="13">
        <f t="shared" si="18"/>
        <v>0.8016075609</v>
      </c>
      <c r="AE103" s="10">
        <f t="shared" si="19"/>
        <v>1.264346764</v>
      </c>
      <c r="AF103" s="10">
        <f t="shared" si="20"/>
        <v>388.3247863</v>
      </c>
      <c r="AG103" s="10">
        <f t="shared" si="21"/>
        <v>9285.180094</v>
      </c>
      <c r="AH103" s="86">
        <f t="shared" si="22"/>
        <v>1.541830759</v>
      </c>
      <c r="AI103" s="86">
        <f t="shared" si="23"/>
        <v>309.9079826</v>
      </c>
      <c r="AJ103" s="86">
        <f t="shared" si="24"/>
        <v>14647.39221</v>
      </c>
      <c r="AK103" s="87">
        <f t="shared" si="25"/>
        <v>92759.62212</v>
      </c>
      <c r="AL103" s="87">
        <f t="shared" si="26"/>
        <v>92931.41452</v>
      </c>
      <c r="AM103" s="87">
        <f t="shared" si="27"/>
        <v>92931.41452</v>
      </c>
      <c r="AN103" s="87">
        <f t="shared" si="28"/>
        <v>92759.62212</v>
      </c>
      <c r="AO103" s="87">
        <f t="shared" si="29"/>
        <v>171.7923932</v>
      </c>
      <c r="AP103" s="88">
        <f t="shared" ref="AP103:AR103" si="136">AE103-AH103</f>
        <v>-0.2774839948</v>
      </c>
      <c r="AQ103" s="88">
        <f t="shared" si="136"/>
        <v>78.41680372</v>
      </c>
      <c r="AR103" s="88">
        <f t="shared" si="136"/>
        <v>-5362.212117</v>
      </c>
      <c r="AS103" s="7">
        <f t="shared" si="31"/>
        <v>115.9777541</v>
      </c>
      <c r="AT103" s="7">
        <f t="shared" si="32"/>
        <v>166.6216217</v>
      </c>
      <c r="AU103" s="7">
        <f t="shared" si="33"/>
        <v>146</v>
      </c>
      <c r="AV103" s="85">
        <f t="shared" si="34"/>
        <v>166.6216217</v>
      </c>
      <c r="AW103" s="89">
        <f t="shared" si="35"/>
        <v>-20.62162166</v>
      </c>
      <c r="AX103" s="89">
        <f t="shared" si="36"/>
        <v>0</v>
      </c>
      <c r="AY103" s="89">
        <f t="shared" si="37"/>
        <v>1</v>
      </c>
    </row>
    <row r="104">
      <c r="A104" s="29">
        <v>2464.0</v>
      </c>
      <c r="B104" s="30">
        <v>2592.0</v>
      </c>
      <c r="C104" s="31" t="s">
        <v>0</v>
      </c>
      <c r="D104" s="14">
        <v>17.0</v>
      </c>
      <c r="E104" s="15">
        <v>23.0</v>
      </c>
      <c r="F104" s="16">
        <v>17.0</v>
      </c>
      <c r="G104" s="17">
        <v>108.0</v>
      </c>
      <c r="H104" s="18">
        <v>297.0</v>
      </c>
      <c r="I104" s="19">
        <v>25.0</v>
      </c>
      <c r="J104" s="20">
        <v>50.0</v>
      </c>
      <c r="K104" s="21">
        <v>63.0</v>
      </c>
      <c r="L104" s="22">
        <v>19.0</v>
      </c>
      <c r="M104" s="63">
        <f t="shared" si="3"/>
        <v>297</v>
      </c>
      <c r="N104" s="63">
        <f t="shared" si="4"/>
        <v>59</v>
      </c>
      <c r="O104" s="63">
        <f t="shared" si="5"/>
        <v>133</v>
      </c>
      <c r="P104" s="63">
        <f t="shared" si="6"/>
        <v>130</v>
      </c>
      <c r="Q104" s="79">
        <f t="shared" si="7"/>
        <v>0.6946688207</v>
      </c>
      <c r="R104" s="79">
        <f t="shared" si="8"/>
        <v>0.6927083333</v>
      </c>
      <c r="S104" s="79">
        <f t="shared" si="9"/>
        <v>0.6955503513</v>
      </c>
      <c r="T104" s="79">
        <f t="shared" si="10"/>
        <v>0.6953814722</v>
      </c>
      <c r="U104" s="79">
        <f t="shared" si="11"/>
        <v>0.0001688791145</v>
      </c>
      <c r="V104" s="89"/>
      <c r="W104" s="89"/>
      <c r="X104" s="85">
        <f t="shared" si="12"/>
        <v>0.6927083333</v>
      </c>
      <c r="Y104" s="85">
        <f t="shared" si="13"/>
        <v>-0.3756802829</v>
      </c>
      <c r="Z104" s="85">
        <f t="shared" si="14"/>
        <v>322</v>
      </c>
      <c r="AA104" s="7">
        <f t="shared" si="15"/>
        <v>1.375680283</v>
      </c>
      <c r="AB104" s="7">
        <f t="shared" si="16"/>
        <v>48.83843677</v>
      </c>
      <c r="AC104" s="13">
        <f t="shared" si="17"/>
        <v>1.071230634</v>
      </c>
      <c r="AD104" s="13">
        <f t="shared" si="18"/>
        <v>1.071061755</v>
      </c>
      <c r="AE104" s="10">
        <f t="shared" si="19"/>
        <v>1.375680283</v>
      </c>
      <c r="AF104" s="10">
        <f t="shared" si="20"/>
        <v>491.8074879</v>
      </c>
      <c r="AG104" s="10">
        <f t="shared" si="21"/>
        <v>15725.97664</v>
      </c>
      <c r="AH104" s="86">
        <f t="shared" si="22"/>
        <v>1.541830759</v>
      </c>
      <c r="AI104" s="86">
        <f t="shared" si="23"/>
        <v>405.5014896</v>
      </c>
      <c r="AJ104" s="86">
        <f t="shared" si="24"/>
        <v>26658.25382</v>
      </c>
      <c r="AK104" s="87">
        <f t="shared" si="25"/>
        <v>283095.5457</v>
      </c>
      <c r="AL104" s="87">
        <f t="shared" si="26"/>
        <v>283140.1826</v>
      </c>
      <c r="AM104" s="87">
        <f t="shared" si="27"/>
        <v>283140.1826</v>
      </c>
      <c r="AN104" s="87">
        <f t="shared" si="28"/>
        <v>283095.5457</v>
      </c>
      <c r="AO104" s="87">
        <f t="shared" si="29"/>
        <v>44.6369454</v>
      </c>
      <c r="AP104" s="88">
        <f t="shared" ref="AP104:AR104" si="137">AE104-AH104</f>
        <v>-0.1661504761</v>
      </c>
      <c r="AQ104" s="88">
        <f t="shared" si="137"/>
        <v>86.30599824</v>
      </c>
      <c r="AR104" s="88">
        <f t="shared" si="137"/>
        <v>-10932.27718</v>
      </c>
      <c r="AS104" s="7">
        <f t="shared" si="31"/>
        <v>219.0004843</v>
      </c>
      <c r="AT104" s="7">
        <f t="shared" si="32"/>
        <v>300.4443</v>
      </c>
      <c r="AU104" s="7">
        <f t="shared" si="33"/>
        <v>297</v>
      </c>
      <c r="AV104" s="85">
        <f t="shared" si="34"/>
        <v>300.4443</v>
      </c>
      <c r="AW104" s="89">
        <f t="shared" si="35"/>
        <v>-3.444299995</v>
      </c>
      <c r="AX104" s="89">
        <f t="shared" si="36"/>
        <v>0</v>
      </c>
      <c r="AY104" s="89">
        <f t="shared" si="37"/>
        <v>1</v>
      </c>
    </row>
    <row r="105">
      <c r="A105" s="29">
        <v>2477.0</v>
      </c>
      <c r="B105" s="30">
        <v>1096.0</v>
      </c>
      <c r="C105" s="31" t="s">
        <v>0</v>
      </c>
      <c r="D105" s="14">
        <v>16.0</v>
      </c>
      <c r="E105" s="15">
        <v>41.0</v>
      </c>
      <c r="F105" s="16">
        <v>35.0</v>
      </c>
      <c r="G105" s="17">
        <v>12.0</v>
      </c>
      <c r="H105" s="18">
        <v>81.0</v>
      </c>
      <c r="I105" s="19">
        <v>5.0</v>
      </c>
      <c r="J105" s="20">
        <v>14.0</v>
      </c>
      <c r="K105" s="21">
        <v>109.0</v>
      </c>
      <c r="L105" s="22">
        <v>45.0</v>
      </c>
      <c r="M105" s="63">
        <f t="shared" si="3"/>
        <v>81</v>
      </c>
      <c r="N105" s="63">
        <f t="shared" si="4"/>
        <v>102</v>
      </c>
      <c r="O105" s="63">
        <f t="shared" si="5"/>
        <v>17</v>
      </c>
      <c r="P105" s="63">
        <f t="shared" si="6"/>
        <v>158</v>
      </c>
      <c r="Q105" s="79">
        <f t="shared" si="7"/>
        <v>0.2737430168</v>
      </c>
      <c r="R105" s="79">
        <f t="shared" si="8"/>
        <v>0.1428571429</v>
      </c>
      <c r="S105" s="79">
        <f t="shared" si="9"/>
        <v>0.3389121339</v>
      </c>
      <c r="T105" s="79">
        <f t="shared" si="10"/>
        <v>0.3442356115</v>
      </c>
      <c r="U105" s="79">
        <f t="shared" si="11"/>
        <v>0.00532347765</v>
      </c>
      <c r="V105" s="89"/>
      <c r="W105" s="89"/>
      <c r="X105" s="85">
        <f t="shared" si="12"/>
        <v>0.1428571429</v>
      </c>
      <c r="Y105" s="85">
        <f t="shared" si="13"/>
        <v>-0.07782979176</v>
      </c>
      <c r="Z105" s="85">
        <f t="shared" si="14"/>
        <v>277</v>
      </c>
      <c r="AA105" s="7">
        <f t="shared" si="15"/>
        <v>1.077829792</v>
      </c>
      <c r="AB105" s="7">
        <f t="shared" si="16"/>
        <v>12.2971071</v>
      </c>
      <c r="AC105" s="13">
        <f t="shared" si="17"/>
        <v>0.4167419257</v>
      </c>
      <c r="AD105" s="13">
        <f t="shared" si="18"/>
        <v>0.4220654033</v>
      </c>
      <c r="AE105" s="10">
        <f t="shared" si="19"/>
        <v>1.077829792</v>
      </c>
      <c r="AF105" s="10">
        <f t="shared" si="20"/>
        <v>310.8559594</v>
      </c>
      <c r="AG105" s="10">
        <f t="shared" si="21"/>
        <v>3406.298666</v>
      </c>
      <c r="AH105" s="86">
        <f t="shared" si="22"/>
        <v>1.541830759</v>
      </c>
      <c r="AI105" s="86">
        <f t="shared" si="23"/>
        <v>269.8203828</v>
      </c>
      <c r="AJ105" s="86">
        <f t="shared" si="24"/>
        <v>4141.357419</v>
      </c>
      <c r="AK105" s="87">
        <f t="shared" si="25"/>
        <v>36112.76004</v>
      </c>
      <c r="AL105" s="87">
        <f t="shared" si="26"/>
        <v>35657.27264</v>
      </c>
      <c r="AM105" s="87">
        <f t="shared" si="27"/>
        <v>35657.27264</v>
      </c>
      <c r="AN105" s="87">
        <f t="shared" si="28"/>
        <v>36112.76004</v>
      </c>
      <c r="AO105" s="87">
        <f t="shared" si="29"/>
        <v>-455.4873947</v>
      </c>
      <c r="AP105" s="88">
        <f t="shared" ref="AP105:AR105" si="138">AE105-AH105</f>
        <v>-0.4640009672</v>
      </c>
      <c r="AQ105" s="88">
        <f t="shared" si="138"/>
        <v>41.03557659</v>
      </c>
      <c r="AR105" s="88">
        <f t="shared" si="138"/>
        <v>-735.0587525</v>
      </c>
      <c r="AS105" s="7">
        <f t="shared" si="31"/>
        <v>24.95351664</v>
      </c>
      <c r="AT105" s="7">
        <f t="shared" si="32"/>
        <v>63.48504165</v>
      </c>
      <c r="AU105" s="7">
        <f t="shared" si="33"/>
        <v>81</v>
      </c>
      <c r="AV105" s="85">
        <f t="shared" si="34"/>
        <v>63.48504165</v>
      </c>
      <c r="AW105" s="89">
        <f t="shared" si="35"/>
        <v>17.51495835</v>
      </c>
      <c r="AX105" s="89">
        <f t="shared" si="36"/>
        <v>0</v>
      </c>
      <c r="AY105" s="89">
        <f t="shared" si="37"/>
        <v>1</v>
      </c>
    </row>
    <row r="106">
      <c r="A106" s="29">
        <v>2480.0</v>
      </c>
      <c r="B106" s="30">
        <v>977.0</v>
      </c>
      <c r="C106" s="31" t="s">
        <v>0</v>
      </c>
      <c r="D106" s="14">
        <v>1.0</v>
      </c>
      <c r="E106" s="15">
        <v>4.0</v>
      </c>
      <c r="F106" s="16">
        <v>9.0</v>
      </c>
      <c r="G106" s="17">
        <v>23.0</v>
      </c>
      <c r="H106" s="18">
        <v>77.0</v>
      </c>
      <c r="I106" s="19">
        <v>14.0</v>
      </c>
      <c r="J106" s="20">
        <v>9.0</v>
      </c>
      <c r="K106" s="21">
        <v>15.0</v>
      </c>
      <c r="L106" s="22">
        <v>6.0</v>
      </c>
      <c r="M106" s="63">
        <f t="shared" si="3"/>
        <v>77</v>
      </c>
      <c r="N106" s="63">
        <f t="shared" si="4"/>
        <v>11</v>
      </c>
      <c r="O106" s="63">
        <f t="shared" si="5"/>
        <v>37</v>
      </c>
      <c r="P106" s="63">
        <f t="shared" si="6"/>
        <v>33</v>
      </c>
      <c r="Q106" s="79">
        <f t="shared" si="7"/>
        <v>0.7215189873</v>
      </c>
      <c r="R106" s="79">
        <f t="shared" si="8"/>
        <v>0.7708333333</v>
      </c>
      <c r="S106" s="79">
        <f t="shared" si="9"/>
        <v>0.7</v>
      </c>
      <c r="T106" s="79">
        <f t="shared" si="10"/>
        <v>0.6944601265</v>
      </c>
      <c r="U106" s="79">
        <f t="shared" si="11"/>
        <v>0.005539873528</v>
      </c>
      <c r="V106" s="89"/>
      <c r="W106" s="89"/>
      <c r="X106" s="85">
        <f t="shared" si="12"/>
        <v>0.7708333333</v>
      </c>
      <c r="Y106" s="85">
        <f t="shared" si="13"/>
        <v>-0.4180000414</v>
      </c>
      <c r="Z106" s="85">
        <f t="shared" si="14"/>
        <v>81</v>
      </c>
      <c r="AA106" s="7">
        <f t="shared" si="15"/>
        <v>1.418000041</v>
      </c>
      <c r="AB106" s="7">
        <f t="shared" si="16"/>
        <v>13.79400137</v>
      </c>
      <c r="AC106" s="13">
        <f t="shared" si="17"/>
        <v>1.118000041</v>
      </c>
      <c r="AD106" s="13">
        <f t="shared" si="18"/>
        <v>1.112460168</v>
      </c>
      <c r="AE106" s="10">
        <f t="shared" si="19"/>
        <v>1.418000041</v>
      </c>
      <c r="AF106" s="10">
        <f t="shared" si="20"/>
        <v>128.6520047</v>
      </c>
      <c r="AG106" s="10">
        <f t="shared" si="21"/>
        <v>1117.314111</v>
      </c>
      <c r="AH106" s="86">
        <f t="shared" si="22"/>
        <v>1.541830759</v>
      </c>
      <c r="AI106" s="86">
        <f t="shared" si="23"/>
        <v>107.9281531</v>
      </c>
      <c r="AJ106" s="86">
        <f t="shared" si="24"/>
        <v>1882.575357</v>
      </c>
      <c r="AK106" s="87">
        <f t="shared" si="25"/>
        <v>19334.55772</v>
      </c>
      <c r="AL106" s="87">
        <f t="shared" si="26"/>
        <v>19430.84072</v>
      </c>
      <c r="AM106" s="87">
        <f t="shared" si="27"/>
        <v>19430.84072</v>
      </c>
      <c r="AN106" s="87">
        <f t="shared" si="28"/>
        <v>19334.55772</v>
      </c>
      <c r="AO106" s="87">
        <f t="shared" si="29"/>
        <v>96.28300191</v>
      </c>
      <c r="AP106" s="88">
        <f t="shared" ref="AP106:AR106" si="139">AE106-AH106</f>
        <v>-0.1238307176</v>
      </c>
      <c r="AQ106" s="88">
        <f t="shared" si="139"/>
        <v>20.72385159</v>
      </c>
      <c r="AR106" s="88">
        <f t="shared" si="139"/>
        <v>-765.261246</v>
      </c>
      <c r="AS106" s="7">
        <f t="shared" si="31"/>
        <v>55.00525629</v>
      </c>
      <c r="AT106" s="7">
        <f t="shared" si="32"/>
        <v>112.3510507</v>
      </c>
      <c r="AU106" s="7">
        <f t="shared" si="33"/>
        <v>77</v>
      </c>
      <c r="AV106" s="85">
        <f t="shared" si="34"/>
        <v>55.00525629</v>
      </c>
      <c r="AW106" s="89">
        <f t="shared" si="35"/>
        <v>21.99474371</v>
      </c>
      <c r="AX106" s="89">
        <f t="shared" si="36"/>
        <v>1</v>
      </c>
      <c r="AY106" s="89">
        <f t="shared" si="37"/>
        <v>0</v>
      </c>
    </row>
    <row r="107">
      <c r="A107" s="29">
        <v>2600.0</v>
      </c>
      <c r="B107" s="30">
        <v>2809.0</v>
      </c>
      <c r="C107" s="31" t="s">
        <v>0</v>
      </c>
      <c r="D107" s="14">
        <v>30.0</v>
      </c>
      <c r="E107" s="15">
        <v>26.0</v>
      </c>
      <c r="F107" s="16">
        <v>31.0</v>
      </c>
      <c r="G107" s="17">
        <v>65.0</v>
      </c>
      <c r="H107" s="18">
        <v>128.0</v>
      </c>
      <c r="I107" s="19">
        <v>38.0</v>
      </c>
      <c r="J107" s="20">
        <v>49.0</v>
      </c>
      <c r="K107" s="21">
        <v>37.0</v>
      </c>
      <c r="L107" s="22">
        <v>37.0</v>
      </c>
      <c r="M107" s="63">
        <f t="shared" si="3"/>
        <v>128</v>
      </c>
      <c r="N107" s="63">
        <f t="shared" si="4"/>
        <v>93</v>
      </c>
      <c r="O107" s="63">
        <f t="shared" si="5"/>
        <v>103</v>
      </c>
      <c r="P107" s="63">
        <f t="shared" si="6"/>
        <v>117</v>
      </c>
      <c r="Q107" s="79">
        <f t="shared" si="7"/>
        <v>0.5238095238</v>
      </c>
      <c r="R107" s="79">
        <f t="shared" si="8"/>
        <v>0.5255102041</v>
      </c>
      <c r="S107" s="79">
        <f t="shared" si="9"/>
        <v>0.5224489796</v>
      </c>
      <c r="T107" s="79">
        <f t="shared" si="10"/>
        <v>0.5225153939</v>
      </c>
      <c r="U107" s="79">
        <f t="shared" si="11"/>
        <v>0.00006641428856</v>
      </c>
      <c r="V107" s="89"/>
      <c r="W107" s="89"/>
      <c r="X107" s="85">
        <f t="shared" si="12"/>
        <v>0.5255102041</v>
      </c>
      <c r="Y107" s="85">
        <f t="shared" si="13"/>
        <v>-0.2851102418</v>
      </c>
      <c r="Z107" s="85">
        <f t="shared" si="14"/>
        <v>313</v>
      </c>
      <c r="AA107" s="7">
        <f t="shared" si="15"/>
        <v>1.285110242</v>
      </c>
      <c r="AB107" s="7">
        <f t="shared" si="16"/>
        <v>33.35789829</v>
      </c>
      <c r="AC107" s="13">
        <f t="shared" si="17"/>
        <v>0.8075592214</v>
      </c>
      <c r="AD107" s="13">
        <f t="shared" si="18"/>
        <v>0.8076256357</v>
      </c>
      <c r="AE107" s="10">
        <f t="shared" si="19"/>
        <v>1.285110242</v>
      </c>
      <c r="AF107" s="10">
        <f t="shared" si="20"/>
        <v>435.597404</v>
      </c>
      <c r="AG107" s="10">
        <f t="shared" si="21"/>
        <v>10441.02216</v>
      </c>
      <c r="AH107" s="86">
        <f t="shared" si="22"/>
        <v>1.541830759</v>
      </c>
      <c r="AI107" s="86">
        <f t="shared" si="23"/>
        <v>339.202767</v>
      </c>
      <c r="AJ107" s="86">
        <f t="shared" si="24"/>
        <v>18580.60248</v>
      </c>
      <c r="AK107" s="87">
        <f t="shared" si="25"/>
        <v>87259.91181</v>
      </c>
      <c r="AL107" s="87">
        <f t="shared" si="26"/>
        <v>87252.73607</v>
      </c>
      <c r="AM107" s="87">
        <f t="shared" si="27"/>
        <v>87252.73607</v>
      </c>
      <c r="AN107" s="87">
        <f t="shared" si="28"/>
        <v>87259.91181</v>
      </c>
      <c r="AO107" s="87">
        <f t="shared" si="29"/>
        <v>-7.175731808</v>
      </c>
      <c r="AP107" s="88">
        <f t="shared" ref="AP107:AR107" si="140">AE107-AH107</f>
        <v>-0.2567205172</v>
      </c>
      <c r="AQ107" s="88">
        <f t="shared" si="140"/>
        <v>96.39463699</v>
      </c>
      <c r="AR107" s="88">
        <f t="shared" si="140"/>
        <v>-8139.580312</v>
      </c>
      <c r="AS107" s="7">
        <f t="shared" si="31"/>
        <v>128.2343937</v>
      </c>
      <c r="AT107" s="7">
        <f t="shared" si="32"/>
        <v>247.2503476</v>
      </c>
      <c r="AU107" s="7">
        <f t="shared" si="33"/>
        <v>128</v>
      </c>
      <c r="AV107" s="85">
        <f t="shared" si="34"/>
        <v>128.2343937</v>
      </c>
      <c r="AW107" s="89">
        <f t="shared" si="35"/>
        <v>-0.234393717</v>
      </c>
      <c r="AX107" s="89">
        <f t="shared" si="36"/>
        <v>1</v>
      </c>
      <c r="AY107" s="89">
        <f t="shared" si="37"/>
        <v>0</v>
      </c>
    </row>
    <row r="108">
      <c r="A108" s="29">
        <v>2605.0</v>
      </c>
      <c r="B108" s="30">
        <v>1250.0</v>
      </c>
      <c r="C108" s="31" t="s">
        <v>0</v>
      </c>
      <c r="D108" s="14">
        <v>21.0</v>
      </c>
      <c r="E108" s="15">
        <v>10.0</v>
      </c>
      <c r="F108" s="16">
        <v>22.0</v>
      </c>
      <c r="G108" s="17">
        <v>18.0</v>
      </c>
      <c r="H108" s="18">
        <v>58.0</v>
      </c>
      <c r="I108" s="19">
        <v>17.0</v>
      </c>
      <c r="J108" s="20">
        <v>45.0</v>
      </c>
      <c r="K108" s="21">
        <v>29.0</v>
      </c>
      <c r="L108" s="22">
        <v>14.0</v>
      </c>
      <c r="M108" s="63">
        <f t="shared" si="3"/>
        <v>58</v>
      </c>
      <c r="N108" s="63">
        <f t="shared" si="4"/>
        <v>45</v>
      </c>
      <c r="O108" s="63">
        <f t="shared" si="5"/>
        <v>35</v>
      </c>
      <c r="P108" s="63">
        <f t="shared" si="6"/>
        <v>96</v>
      </c>
      <c r="Q108" s="79">
        <f t="shared" si="7"/>
        <v>0.3974358974</v>
      </c>
      <c r="R108" s="79">
        <f t="shared" si="8"/>
        <v>0.4375</v>
      </c>
      <c r="S108" s="79">
        <f t="shared" si="9"/>
        <v>0.3766233766</v>
      </c>
      <c r="T108" s="79">
        <f t="shared" si="10"/>
        <v>0.3753431531</v>
      </c>
      <c r="U108" s="79">
        <f t="shared" si="11"/>
        <v>0.001280223506</v>
      </c>
      <c r="V108" s="89"/>
      <c r="W108" s="89"/>
      <c r="X108" s="85">
        <f t="shared" si="12"/>
        <v>0.4375</v>
      </c>
      <c r="Y108" s="85">
        <f t="shared" si="13"/>
        <v>-0.2374357383</v>
      </c>
      <c r="Z108" s="85">
        <f t="shared" si="14"/>
        <v>176</v>
      </c>
      <c r="AA108" s="7">
        <f t="shared" si="15"/>
        <v>1.237435738</v>
      </c>
      <c r="AB108" s="7">
        <f t="shared" si="16"/>
        <v>22.79383087</v>
      </c>
      <c r="AC108" s="13">
        <f t="shared" si="17"/>
        <v>0.6140591149</v>
      </c>
      <c r="AD108" s="13">
        <f t="shared" si="18"/>
        <v>0.6127788914</v>
      </c>
      <c r="AE108" s="10">
        <f t="shared" si="19"/>
        <v>1.237435738</v>
      </c>
      <c r="AF108" s="10">
        <f t="shared" si="20"/>
        <v>240.5825208</v>
      </c>
      <c r="AG108" s="10">
        <f t="shared" si="21"/>
        <v>4011.714234</v>
      </c>
      <c r="AH108" s="86">
        <f t="shared" si="22"/>
        <v>1.541830759</v>
      </c>
      <c r="AI108" s="86">
        <f t="shared" si="23"/>
        <v>201.9798294</v>
      </c>
      <c r="AJ108" s="86">
        <f t="shared" si="24"/>
        <v>5180.55135</v>
      </c>
      <c r="AK108" s="87">
        <f t="shared" si="25"/>
        <v>22082.10013</v>
      </c>
      <c r="AL108" s="87">
        <f t="shared" si="26"/>
        <v>22128.23426</v>
      </c>
      <c r="AM108" s="87">
        <f t="shared" si="27"/>
        <v>22128.23426</v>
      </c>
      <c r="AN108" s="87">
        <f t="shared" si="28"/>
        <v>22082.10013</v>
      </c>
      <c r="AO108" s="87">
        <f t="shared" si="29"/>
        <v>46.13413427</v>
      </c>
      <c r="AP108" s="88">
        <f t="shared" ref="AP108:AR108" si="141">AE108-AH108</f>
        <v>-0.3043950207</v>
      </c>
      <c r="AQ108" s="88">
        <f t="shared" si="141"/>
        <v>38.60269138</v>
      </c>
      <c r="AR108" s="88">
        <f t="shared" si="141"/>
        <v>-1168.837116</v>
      </c>
      <c r="AS108" s="7">
        <f t="shared" si="31"/>
        <v>49.96209035</v>
      </c>
      <c r="AT108" s="7">
        <f t="shared" si="32"/>
        <v>76.85565881</v>
      </c>
      <c r="AU108" s="7">
        <f t="shared" si="33"/>
        <v>58</v>
      </c>
      <c r="AV108" s="85">
        <f t="shared" si="34"/>
        <v>49.96209035</v>
      </c>
      <c r="AW108" s="89">
        <f t="shared" si="35"/>
        <v>8.03790965</v>
      </c>
      <c r="AX108" s="89">
        <f t="shared" si="36"/>
        <v>1</v>
      </c>
      <c r="AY108" s="89">
        <f t="shared" si="37"/>
        <v>0</v>
      </c>
    </row>
    <row r="109">
      <c r="A109" s="29">
        <v>2606.0</v>
      </c>
      <c r="B109" s="30">
        <v>2924.0</v>
      </c>
      <c r="C109" s="31" t="s">
        <v>0</v>
      </c>
      <c r="D109" s="14">
        <v>13.0</v>
      </c>
      <c r="E109" s="15">
        <v>7.0</v>
      </c>
      <c r="F109" s="16">
        <v>23.0</v>
      </c>
      <c r="G109" s="17">
        <v>103.0</v>
      </c>
      <c r="H109" s="18">
        <v>232.0</v>
      </c>
      <c r="I109" s="19">
        <v>46.0</v>
      </c>
      <c r="J109" s="20">
        <v>32.0</v>
      </c>
      <c r="K109" s="21">
        <v>50.0</v>
      </c>
      <c r="L109" s="22">
        <v>26.0</v>
      </c>
      <c r="M109" s="63">
        <f t="shared" si="3"/>
        <v>232</v>
      </c>
      <c r="N109" s="63">
        <f t="shared" si="4"/>
        <v>46</v>
      </c>
      <c r="O109" s="63">
        <f t="shared" si="5"/>
        <v>149</v>
      </c>
      <c r="P109" s="63">
        <f t="shared" si="6"/>
        <v>105</v>
      </c>
      <c r="Q109" s="79">
        <f t="shared" si="7"/>
        <v>0.7161654135</v>
      </c>
      <c r="R109" s="79">
        <f t="shared" si="8"/>
        <v>0.7641025641</v>
      </c>
      <c r="S109" s="79">
        <f t="shared" si="9"/>
        <v>0.6884272997</v>
      </c>
      <c r="T109" s="79">
        <f t="shared" si="10"/>
        <v>0.6898518317</v>
      </c>
      <c r="U109" s="79">
        <f t="shared" si="11"/>
        <v>0.001424531969</v>
      </c>
      <c r="V109" s="89"/>
      <c r="W109" s="89"/>
      <c r="X109" s="85">
        <f t="shared" si="12"/>
        <v>0.7641025641</v>
      </c>
      <c r="Y109" s="85">
        <f t="shared" si="13"/>
        <v>-0.4143540314</v>
      </c>
      <c r="Z109" s="85">
        <f t="shared" si="14"/>
        <v>300</v>
      </c>
      <c r="AA109" s="7">
        <f t="shared" si="15"/>
        <v>1.414354031</v>
      </c>
      <c r="AB109" s="7">
        <f t="shared" si="16"/>
        <v>43.5071733</v>
      </c>
      <c r="AC109" s="13">
        <f t="shared" si="17"/>
        <v>1.102781331</v>
      </c>
      <c r="AD109" s="13">
        <f t="shared" si="18"/>
        <v>1.104205863</v>
      </c>
      <c r="AE109" s="10">
        <f t="shared" si="19"/>
        <v>1.414354031</v>
      </c>
      <c r="AF109" s="10">
        <f t="shared" si="20"/>
        <v>467.8133827</v>
      </c>
      <c r="AG109" s="10">
        <f t="shared" si="21"/>
        <v>13052.15199</v>
      </c>
      <c r="AH109" s="86">
        <f t="shared" si="22"/>
        <v>1.541830759</v>
      </c>
      <c r="AI109" s="86">
        <f t="shared" si="23"/>
        <v>391.6250128</v>
      </c>
      <c r="AJ109" s="86">
        <f t="shared" si="24"/>
        <v>24121.94222</v>
      </c>
      <c r="AK109" s="87">
        <f t="shared" si="25"/>
        <v>197966.444</v>
      </c>
      <c r="AL109" s="87">
        <f t="shared" si="26"/>
        <v>197711.0482</v>
      </c>
      <c r="AM109" s="87">
        <f t="shared" si="27"/>
        <v>197711.0482</v>
      </c>
      <c r="AN109" s="87">
        <f t="shared" si="28"/>
        <v>197966.444</v>
      </c>
      <c r="AO109" s="87">
        <f t="shared" si="29"/>
        <v>-255.3957894</v>
      </c>
      <c r="AP109" s="88">
        <f t="shared" ref="AP109:AR109" si="142">AE109-AH109</f>
        <v>-0.1274767276</v>
      </c>
      <c r="AQ109" s="88">
        <f t="shared" si="142"/>
        <v>76.18836995</v>
      </c>
      <c r="AR109" s="88">
        <f t="shared" si="142"/>
        <v>-11069.79023</v>
      </c>
      <c r="AS109" s="7">
        <f t="shared" si="31"/>
        <v>249.2027509</v>
      </c>
      <c r="AT109" s="7">
        <f t="shared" si="32"/>
        <v>348.462183</v>
      </c>
      <c r="AU109" s="7">
        <f t="shared" si="33"/>
        <v>232</v>
      </c>
      <c r="AV109" s="85">
        <f t="shared" si="34"/>
        <v>249.2027509</v>
      </c>
      <c r="AW109" s="89">
        <f t="shared" si="35"/>
        <v>-17.20275088</v>
      </c>
      <c r="AX109" s="89">
        <f t="shared" si="36"/>
        <v>1</v>
      </c>
      <c r="AY109" s="89">
        <f t="shared" si="37"/>
        <v>0</v>
      </c>
    </row>
    <row r="110">
      <c r="A110" s="29">
        <v>2611.0</v>
      </c>
      <c r="B110" s="30">
        <v>1957.0</v>
      </c>
      <c r="C110" s="31" t="s">
        <v>0</v>
      </c>
      <c r="D110" s="14">
        <v>10.0</v>
      </c>
      <c r="E110" s="15">
        <v>5.0</v>
      </c>
      <c r="F110" s="16">
        <v>19.0</v>
      </c>
      <c r="G110" s="17">
        <v>35.0</v>
      </c>
      <c r="H110" s="18">
        <v>98.0</v>
      </c>
      <c r="I110" s="19">
        <v>25.0</v>
      </c>
      <c r="J110" s="90">
        <v>22.0</v>
      </c>
      <c r="K110" s="21">
        <v>29.0</v>
      </c>
      <c r="L110" s="22">
        <v>17.0</v>
      </c>
      <c r="M110" s="63">
        <f t="shared" si="3"/>
        <v>98</v>
      </c>
      <c r="N110" s="63">
        <f t="shared" si="4"/>
        <v>32</v>
      </c>
      <c r="O110" s="63">
        <f t="shared" si="5"/>
        <v>60</v>
      </c>
      <c r="P110" s="63">
        <f t="shared" si="6"/>
        <v>70</v>
      </c>
      <c r="Q110" s="79">
        <f t="shared" si="7"/>
        <v>0.6076923077</v>
      </c>
      <c r="R110" s="79">
        <f t="shared" si="8"/>
        <v>0.652173913</v>
      </c>
      <c r="S110" s="79">
        <f t="shared" si="9"/>
        <v>0.5833333333</v>
      </c>
      <c r="T110" s="79">
        <f t="shared" si="10"/>
        <v>0.5832356172</v>
      </c>
      <c r="U110" s="79">
        <f t="shared" si="11"/>
        <v>0.00009771613485</v>
      </c>
      <c r="V110" s="89"/>
      <c r="W110" s="89"/>
      <c r="X110" s="85">
        <f t="shared" si="12"/>
        <v>0.652173913</v>
      </c>
      <c r="Y110" s="85">
        <f t="shared" si="13"/>
        <v>-0.3537230748</v>
      </c>
      <c r="Z110" s="85">
        <f t="shared" si="14"/>
        <v>162</v>
      </c>
      <c r="AA110" s="7">
        <f t="shared" si="15"/>
        <v>1.353723075</v>
      </c>
      <c r="AB110" s="7">
        <f t="shared" si="16"/>
        <v>24.76061524</v>
      </c>
      <c r="AC110" s="13">
        <f t="shared" si="17"/>
        <v>0.9370564081</v>
      </c>
      <c r="AD110" s="13">
        <f t="shared" si="18"/>
        <v>0.936958692</v>
      </c>
      <c r="AE110" s="10">
        <f t="shared" si="19"/>
        <v>1.353723075</v>
      </c>
      <c r="AF110" s="10">
        <f t="shared" si="20"/>
        <v>244.0637534</v>
      </c>
      <c r="AG110" s="10">
        <f t="shared" si="21"/>
        <v>4011.219668</v>
      </c>
      <c r="AH110" s="86">
        <f t="shared" si="22"/>
        <v>1.541830759</v>
      </c>
      <c r="AI110" s="86">
        <f t="shared" si="23"/>
        <v>200.4379987</v>
      </c>
      <c r="AJ110" s="86">
        <f t="shared" si="24"/>
        <v>6475.689188</v>
      </c>
      <c r="AK110" s="87">
        <f t="shared" si="25"/>
        <v>40926.35567</v>
      </c>
      <c r="AL110" s="87">
        <f t="shared" si="26"/>
        <v>40930.62391</v>
      </c>
      <c r="AM110" s="87">
        <f t="shared" si="27"/>
        <v>40930.62391</v>
      </c>
      <c r="AN110" s="87">
        <f t="shared" si="28"/>
        <v>40926.35567</v>
      </c>
      <c r="AO110" s="87">
        <f t="shared" si="29"/>
        <v>4.26824077</v>
      </c>
      <c r="AP110" s="88">
        <f t="shared" ref="AP110:AR110" si="143">AE110-AH110</f>
        <v>-0.1881076842</v>
      </c>
      <c r="AQ110" s="88">
        <f t="shared" si="143"/>
        <v>43.62575469</v>
      </c>
      <c r="AR110" s="88">
        <f t="shared" si="143"/>
        <v>-2464.469519</v>
      </c>
      <c r="AS110" s="7">
        <f t="shared" si="31"/>
        <v>97.37902576</v>
      </c>
      <c r="AT110" s="7">
        <f t="shared" si="32"/>
        <v>134.5400204</v>
      </c>
      <c r="AU110" s="7">
        <f t="shared" si="33"/>
        <v>98</v>
      </c>
      <c r="AV110" s="85">
        <f t="shared" si="34"/>
        <v>97.37902576</v>
      </c>
      <c r="AW110" s="89">
        <f t="shared" si="35"/>
        <v>0.6209742447</v>
      </c>
      <c r="AX110" s="89">
        <f t="shared" si="36"/>
        <v>1</v>
      </c>
      <c r="AY110" s="89">
        <f t="shared" si="37"/>
        <v>0</v>
      </c>
    </row>
    <row r="111">
      <c r="A111" s="29">
        <v>2622.0</v>
      </c>
      <c r="B111" s="30">
        <v>1666.0</v>
      </c>
      <c r="C111" s="31" t="s">
        <v>0</v>
      </c>
      <c r="D111" s="14">
        <v>27.0</v>
      </c>
      <c r="E111" s="15">
        <v>18.0</v>
      </c>
      <c r="F111" s="16">
        <v>41.0</v>
      </c>
      <c r="G111" s="17">
        <v>49.0</v>
      </c>
      <c r="H111" s="18">
        <v>110.0</v>
      </c>
      <c r="I111" s="19">
        <v>24.0</v>
      </c>
      <c r="J111" s="20">
        <v>60.0</v>
      </c>
      <c r="K111" s="21">
        <v>34.0</v>
      </c>
      <c r="L111" s="22">
        <v>34.0</v>
      </c>
      <c r="M111" s="63">
        <f t="shared" si="3"/>
        <v>110</v>
      </c>
      <c r="N111" s="63">
        <f t="shared" si="4"/>
        <v>79</v>
      </c>
      <c r="O111" s="63">
        <f t="shared" si="5"/>
        <v>73</v>
      </c>
      <c r="P111" s="63">
        <f t="shared" si="6"/>
        <v>135</v>
      </c>
      <c r="Q111" s="79">
        <f t="shared" si="7"/>
        <v>0.4609571788</v>
      </c>
      <c r="R111" s="79">
        <f t="shared" si="8"/>
        <v>0.4802631579</v>
      </c>
      <c r="S111" s="79">
        <f t="shared" si="9"/>
        <v>0.4489795918</v>
      </c>
      <c r="T111" s="79">
        <f t="shared" si="10"/>
        <v>0.4501177192</v>
      </c>
      <c r="U111" s="79">
        <f t="shared" si="11"/>
        <v>0.001138127387</v>
      </c>
      <c r="V111" s="89"/>
      <c r="W111" s="89"/>
      <c r="X111" s="85">
        <f t="shared" si="12"/>
        <v>0.4802631579</v>
      </c>
      <c r="Y111" s="85">
        <f t="shared" si="13"/>
        <v>-0.2606002377</v>
      </c>
      <c r="Z111" s="85">
        <f t="shared" si="14"/>
        <v>287</v>
      </c>
      <c r="AA111" s="7">
        <f t="shared" si="15"/>
        <v>1.260600238</v>
      </c>
      <c r="AB111" s="7">
        <f t="shared" si="16"/>
        <v>35.18103209</v>
      </c>
      <c r="AC111" s="13">
        <f t="shared" si="17"/>
        <v>0.7095798295</v>
      </c>
      <c r="AD111" s="13">
        <f t="shared" si="18"/>
        <v>0.7107179569</v>
      </c>
      <c r="AE111" s="10">
        <f t="shared" si="19"/>
        <v>1.260600238</v>
      </c>
      <c r="AF111" s="10">
        <f t="shared" si="20"/>
        <v>396.9733003</v>
      </c>
      <c r="AG111" s="10">
        <f t="shared" si="21"/>
        <v>10096.95621</v>
      </c>
      <c r="AH111" s="86">
        <f t="shared" si="22"/>
        <v>1.541830759</v>
      </c>
      <c r="AI111" s="86">
        <f t="shared" si="23"/>
        <v>320.7007979</v>
      </c>
      <c r="AJ111" s="86">
        <f t="shared" si="24"/>
        <v>15194.74213</v>
      </c>
      <c r="AK111" s="87">
        <f t="shared" si="25"/>
        <v>69127.98208</v>
      </c>
      <c r="AL111" s="87">
        <f t="shared" si="26"/>
        <v>69017.28212</v>
      </c>
      <c r="AM111" s="87">
        <f t="shared" si="27"/>
        <v>69017.28212</v>
      </c>
      <c r="AN111" s="87">
        <f t="shared" si="28"/>
        <v>69127.98208</v>
      </c>
      <c r="AO111" s="87">
        <f t="shared" si="29"/>
        <v>-110.6999603</v>
      </c>
      <c r="AP111" s="88">
        <f t="shared" ref="AP111:AR111" si="144">AE111-AH111</f>
        <v>-0.2812305213</v>
      </c>
      <c r="AQ111" s="88">
        <f t="shared" si="144"/>
        <v>76.27250244</v>
      </c>
      <c r="AR111" s="88">
        <f t="shared" si="144"/>
        <v>-5097.78592</v>
      </c>
      <c r="AS111" s="7">
        <f t="shared" si="31"/>
        <v>119.4189569</v>
      </c>
      <c r="AT111" s="7">
        <f t="shared" si="32"/>
        <v>151.7909462</v>
      </c>
      <c r="AU111" s="7">
        <f t="shared" si="33"/>
        <v>110</v>
      </c>
      <c r="AV111" s="85">
        <f t="shared" si="34"/>
        <v>119.4189569</v>
      </c>
      <c r="AW111" s="89">
        <f t="shared" si="35"/>
        <v>-9.41895688</v>
      </c>
      <c r="AX111" s="89">
        <f t="shared" si="36"/>
        <v>1</v>
      </c>
      <c r="AY111" s="89">
        <f t="shared" si="37"/>
        <v>0</v>
      </c>
    </row>
    <row r="112">
      <c r="A112" s="29">
        <v>2643.0</v>
      </c>
      <c r="B112" s="30">
        <v>1922.0</v>
      </c>
      <c r="C112" s="31" t="s">
        <v>0</v>
      </c>
      <c r="D112" s="14">
        <v>50.0</v>
      </c>
      <c r="E112" s="15">
        <v>16.0</v>
      </c>
      <c r="F112" s="16">
        <v>38.0</v>
      </c>
      <c r="G112" s="17">
        <v>63.0</v>
      </c>
      <c r="H112" s="18">
        <v>143.0</v>
      </c>
      <c r="I112" s="19">
        <v>38.0</v>
      </c>
      <c r="J112" s="20">
        <v>57.0</v>
      </c>
      <c r="K112" s="21">
        <v>82.0</v>
      </c>
      <c r="L112" s="22">
        <v>38.0</v>
      </c>
      <c r="M112" s="63">
        <f t="shared" si="3"/>
        <v>143</v>
      </c>
      <c r="N112" s="63">
        <f t="shared" si="4"/>
        <v>104</v>
      </c>
      <c r="O112" s="63">
        <f t="shared" si="5"/>
        <v>101</v>
      </c>
      <c r="P112" s="63">
        <f t="shared" si="6"/>
        <v>177</v>
      </c>
      <c r="Q112" s="79">
        <f t="shared" si="7"/>
        <v>0.4647619048</v>
      </c>
      <c r="R112" s="79">
        <f t="shared" si="8"/>
        <v>0.4926829268</v>
      </c>
      <c r="S112" s="79">
        <f t="shared" si="9"/>
        <v>0.446875</v>
      </c>
      <c r="T112" s="79">
        <f t="shared" si="10"/>
        <v>0.4492562619</v>
      </c>
      <c r="U112" s="79">
        <f t="shared" si="11"/>
        <v>0.00238126191</v>
      </c>
      <c r="V112" s="89"/>
      <c r="W112" s="89"/>
      <c r="X112" s="85">
        <f t="shared" si="12"/>
        <v>0.4926829268</v>
      </c>
      <c r="Y112" s="85">
        <f t="shared" si="13"/>
        <v>-0.2673279385</v>
      </c>
      <c r="Z112" s="85">
        <f t="shared" si="14"/>
        <v>382</v>
      </c>
      <c r="AA112" s="7">
        <f t="shared" si="15"/>
        <v>1.267327938</v>
      </c>
      <c r="AB112" s="7">
        <f t="shared" si="16"/>
        <v>47.31704511</v>
      </c>
      <c r="AC112" s="13">
        <f t="shared" si="17"/>
        <v>0.7142029385</v>
      </c>
      <c r="AD112" s="13">
        <f t="shared" si="18"/>
        <v>0.7165842004</v>
      </c>
      <c r="AE112" s="10">
        <f t="shared" si="19"/>
        <v>1.267327938</v>
      </c>
      <c r="AF112" s="10">
        <f t="shared" si="20"/>
        <v>531.4363176</v>
      </c>
      <c r="AG112" s="10">
        <f t="shared" si="21"/>
        <v>18075.11123</v>
      </c>
      <c r="AH112" s="86">
        <f t="shared" si="22"/>
        <v>1.541830759</v>
      </c>
      <c r="AI112" s="86">
        <f t="shared" si="23"/>
        <v>428.628951</v>
      </c>
      <c r="AJ112" s="86">
        <f t="shared" si="24"/>
        <v>27563.30848</v>
      </c>
      <c r="AK112" s="87">
        <f t="shared" si="25"/>
        <v>120386.1457</v>
      </c>
      <c r="AL112" s="87">
        <f t="shared" si="26"/>
        <v>119986.0937</v>
      </c>
      <c r="AM112" s="87">
        <f t="shared" si="27"/>
        <v>119986.0937</v>
      </c>
      <c r="AN112" s="87">
        <f t="shared" si="28"/>
        <v>120386.1457</v>
      </c>
      <c r="AO112" s="87">
        <f t="shared" si="29"/>
        <v>-400.0520008</v>
      </c>
      <c r="AP112" s="88">
        <f t="shared" ref="AP112:AR112" si="145">AE112-AH112</f>
        <v>-0.2745028205</v>
      </c>
      <c r="AQ112" s="88">
        <f t="shared" si="145"/>
        <v>102.8073666</v>
      </c>
      <c r="AR112" s="88">
        <f t="shared" si="145"/>
        <v>-9488.197247</v>
      </c>
      <c r="AS112" s="7">
        <f t="shared" si="31"/>
        <v>164.8630436</v>
      </c>
      <c r="AT112" s="7">
        <f t="shared" si="32"/>
        <v>209.6590338</v>
      </c>
      <c r="AU112" s="7">
        <f t="shared" si="33"/>
        <v>143</v>
      </c>
      <c r="AV112" s="85">
        <f t="shared" si="34"/>
        <v>164.8630436</v>
      </c>
      <c r="AW112" s="89">
        <f t="shared" si="35"/>
        <v>-21.86304362</v>
      </c>
      <c r="AX112" s="89">
        <f t="shared" si="36"/>
        <v>1</v>
      </c>
      <c r="AY112" s="89">
        <f t="shared" si="37"/>
        <v>0</v>
      </c>
    </row>
    <row r="113">
      <c r="A113" s="29">
        <v>2654.0</v>
      </c>
      <c r="B113" s="30">
        <v>2303.0</v>
      </c>
      <c r="C113" s="31" t="s">
        <v>0</v>
      </c>
      <c r="D113" s="14">
        <v>37.0</v>
      </c>
      <c r="E113" s="15">
        <v>29.0</v>
      </c>
      <c r="F113" s="16">
        <v>41.0</v>
      </c>
      <c r="G113" s="17">
        <v>75.0</v>
      </c>
      <c r="H113" s="18">
        <v>163.0</v>
      </c>
      <c r="I113" s="19">
        <v>26.0</v>
      </c>
      <c r="J113" s="20">
        <v>93.0</v>
      </c>
      <c r="K113" s="21">
        <v>66.0</v>
      </c>
      <c r="L113" s="22">
        <v>38.0</v>
      </c>
      <c r="M113" s="63">
        <f t="shared" si="3"/>
        <v>163</v>
      </c>
      <c r="N113" s="63">
        <f t="shared" si="4"/>
        <v>104</v>
      </c>
      <c r="O113" s="63">
        <f t="shared" si="5"/>
        <v>101</v>
      </c>
      <c r="P113" s="63">
        <f t="shared" si="6"/>
        <v>200</v>
      </c>
      <c r="Q113" s="79">
        <f t="shared" si="7"/>
        <v>0.4647887324</v>
      </c>
      <c r="R113" s="79">
        <f t="shared" si="8"/>
        <v>0.4926829268</v>
      </c>
      <c r="S113" s="79">
        <f t="shared" si="9"/>
        <v>0.4490358127</v>
      </c>
      <c r="T113" s="79">
        <f t="shared" si="10"/>
        <v>0.4492976256</v>
      </c>
      <c r="U113" s="79">
        <f t="shared" si="11"/>
        <v>0.0002618129063</v>
      </c>
      <c r="V113" s="89"/>
      <c r="W113" s="89"/>
      <c r="X113" s="85">
        <f t="shared" si="12"/>
        <v>0.4926829268</v>
      </c>
      <c r="Y113" s="85">
        <f t="shared" si="13"/>
        <v>-0.2673279385</v>
      </c>
      <c r="Z113" s="85">
        <f t="shared" si="14"/>
        <v>405</v>
      </c>
      <c r="AA113" s="7">
        <f t="shared" si="15"/>
        <v>1.267327938</v>
      </c>
      <c r="AB113" s="7">
        <f t="shared" si="16"/>
        <v>53.46558769</v>
      </c>
      <c r="AC113" s="13">
        <f t="shared" si="17"/>
        <v>0.7163637511</v>
      </c>
      <c r="AD113" s="13">
        <f t="shared" si="18"/>
        <v>0.716625564</v>
      </c>
      <c r="AE113" s="10">
        <f t="shared" si="19"/>
        <v>1.267327938</v>
      </c>
      <c r="AF113" s="10">
        <f t="shared" si="20"/>
        <v>566.7334028</v>
      </c>
      <c r="AG113" s="10">
        <f t="shared" si="21"/>
        <v>21653.56302</v>
      </c>
      <c r="AH113" s="86">
        <f t="shared" si="22"/>
        <v>1.541830759</v>
      </c>
      <c r="AI113" s="86">
        <f t="shared" si="23"/>
        <v>464.0910585</v>
      </c>
      <c r="AJ113" s="86">
        <f t="shared" si="24"/>
        <v>31144.98133</v>
      </c>
      <c r="AK113" s="87">
        <f t="shared" si="25"/>
        <v>147756.7253</v>
      </c>
      <c r="AL113" s="87">
        <f t="shared" si="26"/>
        <v>147702.7437</v>
      </c>
      <c r="AM113" s="87">
        <f t="shared" si="27"/>
        <v>147702.7437</v>
      </c>
      <c r="AN113" s="87">
        <f t="shared" si="28"/>
        <v>147756.7253</v>
      </c>
      <c r="AO113" s="87">
        <f t="shared" si="29"/>
        <v>-53.98163228</v>
      </c>
      <c r="AP113" s="88">
        <f t="shared" ref="AP113:AR113" si="146">AE113-AH113</f>
        <v>-0.2745028205</v>
      </c>
      <c r="AQ113" s="88">
        <f t="shared" si="146"/>
        <v>102.6423443</v>
      </c>
      <c r="AR113" s="88">
        <f t="shared" si="146"/>
        <v>-9491.418316</v>
      </c>
      <c r="AS113" s="7">
        <f t="shared" si="31"/>
        <v>167.5323562</v>
      </c>
      <c r="AT113" s="7">
        <f t="shared" si="32"/>
        <v>206.3885533</v>
      </c>
      <c r="AU113" s="7">
        <f t="shared" si="33"/>
        <v>163</v>
      </c>
      <c r="AV113" s="85">
        <f t="shared" si="34"/>
        <v>167.5323562</v>
      </c>
      <c r="AW113" s="89">
        <f t="shared" si="35"/>
        <v>-4.532356173</v>
      </c>
      <c r="AX113" s="89">
        <f t="shared" si="36"/>
        <v>1</v>
      </c>
      <c r="AY113" s="89">
        <f t="shared" si="37"/>
        <v>0</v>
      </c>
    </row>
    <row r="114">
      <c r="A114" s="29">
        <v>2663.0</v>
      </c>
      <c r="B114" s="30">
        <v>2253.0</v>
      </c>
      <c r="C114" s="31" t="s">
        <v>0</v>
      </c>
      <c r="D114" s="14">
        <v>54.0</v>
      </c>
      <c r="E114" s="15">
        <v>30.0</v>
      </c>
      <c r="F114" s="16">
        <v>48.0</v>
      </c>
      <c r="G114" s="17">
        <v>61.0</v>
      </c>
      <c r="H114" s="18">
        <v>119.0</v>
      </c>
      <c r="I114" s="19">
        <v>23.0</v>
      </c>
      <c r="J114" s="20">
        <v>75.0</v>
      </c>
      <c r="K114" s="21">
        <v>57.0</v>
      </c>
      <c r="L114" s="22">
        <v>65.0</v>
      </c>
      <c r="M114" s="63">
        <f t="shared" si="3"/>
        <v>119</v>
      </c>
      <c r="N114" s="63">
        <f t="shared" si="4"/>
        <v>149</v>
      </c>
      <c r="O114" s="63">
        <f t="shared" si="5"/>
        <v>84</v>
      </c>
      <c r="P114" s="63">
        <f t="shared" si="6"/>
        <v>180</v>
      </c>
      <c r="Q114" s="79">
        <f t="shared" si="7"/>
        <v>0.3815789474</v>
      </c>
      <c r="R114" s="79">
        <f t="shared" si="8"/>
        <v>0.3605150215</v>
      </c>
      <c r="S114" s="79">
        <f t="shared" si="9"/>
        <v>0.397993311</v>
      </c>
      <c r="T114" s="79">
        <f t="shared" si="10"/>
        <v>0.3925966368</v>
      </c>
      <c r="U114" s="79">
        <f t="shared" si="11"/>
        <v>0.005396674272</v>
      </c>
      <c r="V114" s="89"/>
      <c r="W114" s="89"/>
      <c r="X114" s="85">
        <f t="shared" si="12"/>
        <v>0.3605150215</v>
      </c>
      <c r="Y114" s="85">
        <f t="shared" si="13"/>
        <v>-0.1957335213</v>
      </c>
      <c r="Z114" s="85">
        <f t="shared" si="14"/>
        <v>413</v>
      </c>
      <c r="AA114" s="7">
        <f t="shared" si="15"/>
        <v>1.195733521</v>
      </c>
      <c r="AB114" s="7">
        <f t="shared" si="16"/>
        <v>35.23203383</v>
      </c>
      <c r="AC114" s="13">
        <f t="shared" si="17"/>
        <v>0.5937268323</v>
      </c>
      <c r="AD114" s="13">
        <f t="shared" si="18"/>
        <v>0.588330158</v>
      </c>
      <c r="AE114" s="10">
        <f t="shared" si="19"/>
        <v>1.195733521</v>
      </c>
      <c r="AF114" s="10">
        <f t="shared" si="20"/>
        <v>529.0699781</v>
      </c>
      <c r="AG114" s="10">
        <f t="shared" si="21"/>
        <v>14550.82997</v>
      </c>
      <c r="AH114" s="86">
        <f t="shared" si="22"/>
        <v>1.541830759</v>
      </c>
      <c r="AI114" s="86">
        <f t="shared" si="23"/>
        <v>407.0433204</v>
      </c>
      <c r="AJ114" s="86">
        <f t="shared" si="24"/>
        <v>23312.48108</v>
      </c>
      <c r="AK114" s="87">
        <f t="shared" si="25"/>
        <v>93584.50158</v>
      </c>
      <c r="AL114" s="87">
        <f t="shared" si="26"/>
        <v>94442.93976</v>
      </c>
      <c r="AM114" s="87">
        <f t="shared" si="27"/>
        <v>94442.93976</v>
      </c>
      <c r="AN114" s="87">
        <f t="shared" si="28"/>
        <v>93584.50158</v>
      </c>
      <c r="AO114" s="87">
        <f t="shared" si="29"/>
        <v>858.4381831</v>
      </c>
      <c r="AP114" s="88">
        <f t="shared" ref="AP114:AR114" si="147">AE114-AH114</f>
        <v>-0.3460972377</v>
      </c>
      <c r="AQ114" s="88">
        <f t="shared" si="147"/>
        <v>122.0266577</v>
      </c>
      <c r="AR114" s="88">
        <f t="shared" si="147"/>
        <v>-8761.651105</v>
      </c>
      <c r="AS114" s="7">
        <f t="shared" si="31"/>
        <v>100.3788761</v>
      </c>
      <c r="AT114" s="7">
        <f t="shared" si="32"/>
        <v>252.2002388</v>
      </c>
      <c r="AU114" s="7">
        <f t="shared" si="33"/>
        <v>119</v>
      </c>
      <c r="AV114" s="85">
        <f t="shared" si="34"/>
        <v>100.3788761</v>
      </c>
      <c r="AW114" s="89">
        <f t="shared" si="35"/>
        <v>18.62112392</v>
      </c>
      <c r="AX114" s="89">
        <f t="shared" si="36"/>
        <v>1</v>
      </c>
      <c r="AY114" s="89">
        <f t="shared" si="37"/>
        <v>0</v>
      </c>
    </row>
    <row r="115">
      <c r="A115" s="29">
        <v>2666.0</v>
      </c>
      <c r="B115" s="30">
        <v>2169.0</v>
      </c>
      <c r="C115" s="31" t="s">
        <v>0</v>
      </c>
      <c r="D115" s="14">
        <v>8.0</v>
      </c>
      <c r="E115" s="15">
        <v>17.0</v>
      </c>
      <c r="F115" s="16">
        <v>22.0</v>
      </c>
      <c r="G115" s="17">
        <v>60.0</v>
      </c>
      <c r="H115" s="18">
        <v>116.0</v>
      </c>
      <c r="I115" s="19">
        <v>28.0</v>
      </c>
      <c r="J115" s="20">
        <v>22.0</v>
      </c>
      <c r="K115" s="21">
        <v>32.0</v>
      </c>
      <c r="L115" s="22">
        <v>25.0</v>
      </c>
      <c r="M115" s="63">
        <f t="shared" si="3"/>
        <v>116</v>
      </c>
      <c r="N115" s="63">
        <f t="shared" si="4"/>
        <v>50</v>
      </c>
      <c r="O115" s="63">
        <f t="shared" si="5"/>
        <v>88</v>
      </c>
      <c r="P115" s="63">
        <f t="shared" si="6"/>
        <v>76</v>
      </c>
      <c r="Q115" s="79">
        <f t="shared" si="7"/>
        <v>0.6181818182</v>
      </c>
      <c r="R115" s="79">
        <f t="shared" si="8"/>
        <v>0.6376811594</v>
      </c>
      <c r="S115" s="79">
        <f t="shared" si="9"/>
        <v>0.6041666667</v>
      </c>
      <c r="T115" s="79">
        <f t="shared" si="10"/>
        <v>0.607259289</v>
      </c>
      <c r="U115" s="79">
        <f t="shared" si="11"/>
        <v>0.003092622327</v>
      </c>
      <c r="V115" s="89"/>
      <c r="W115" s="89"/>
      <c r="X115" s="85">
        <f t="shared" si="12"/>
        <v>0.6376811594</v>
      </c>
      <c r="Y115" s="85">
        <f t="shared" si="13"/>
        <v>-0.3458724529</v>
      </c>
      <c r="Z115" s="85">
        <f t="shared" si="14"/>
        <v>214</v>
      </c>
      <c r="AA115" s="7">
        <f t="shared" si="15"/>
        <v>1.345872453</v>
      </c>
      <c r="AB115" s="7">
        <f t="shared" si="16"/>
        <v>26.28630642</v>
      </c>
      <c r="AC115" s="13">
        <f t="shared" si="17"/>
        <v>0.9500391196</v>
      </c>
      <c r="AD115" s="13">
        <f t="shared" si="18"/>
        <v>0.9531317419</v>
      </c>
      <c r="AE115" s="10">
        <f t="shared" si="19"/>
        <v>1.345872453</v>
      </c>
      <c r="AF115" s="10">
        <f t="shared" si="20"/>
        <v>314.3030114</v>
      </c>
      <c r="AG115" s="10">
        <f t="shared" si="21"/>
        <v>5625.269575</v>
      </c>
      <c r="AH115" s="86">
        <f t="shared" si="22"/>
        <v>1.541830759</v>
      </c>
      <c r="AI115" s="86">
        <f t="shared" si="23"/>
        <v>252.8602445</v>
      </c>
      <c r="AJ115" s="86">
        <f t="shared" si="24"/>
        <v>10311.76412</v>
      </c>
      <c r="AK115" s="87">
        <f t="shared" si="25"/>
        <v>60390.42717</v>
      </c>
      <c r="AL115" s="87">
        <f t="shared" si="26"/>
        <v>60194.47862</v>
      </c>
      <c r="AM115" s="87">
        <f t="shared" si="27"/>
        <v>60194.47862</v>
      </c>
      <c r="AN115" s="87">
        <f t="shared" si="28"/>
        <v>60390.42717</v>
      </c>
      <c r="AO115" s="87">
        <f t="shared" si="29"/>
        <v>-195.9485506</v>
      </c>
      <c r="AP115" s="88">
        <f t="shared" ref="AP115:AR115" si="148">AE115-AH115</f>
        <v>-0.1959583061</v>
      </c>
      <c r="AQ115" s="88">
        <f t="shared" si="148"/>
        <v>61.44276687</v>
      </c>
      <c r="AR115" s="88">
        <f t="shared" si="148"/>
        <v>-4686.494542</v>
      </c>
      <c r="AS115" s="7">
        <f t="shared" si="31"/>
        <v>131.0329434</v>
      </c>
      <c r="AT115" s="7">
        <f t="shared" si="32"/>
        <v>182.5172608</v>
      </c>
      <c r="AU115" s="7">
        <f t="shared" si="33"/>
        <v>116</v>
      </c>
      <c r="AV115" s="85">
        <f t="shared" si="34"/>
        <v>131.0329434</v>
      </c>
      <c r="AW115" s="89">
        <f t="shared" si="35"/>
        <v>-15.03294341</v>
      </c>
      <c r="AX115" s="89">
        <f t="shared" si="36"/>
        <v>1</v>
      </c>
      <c r="AY115" s="89">
        <f t="shared" si="37"/>
        <v>0</v>
      </c>
    </row>
    <row r="116">
      <c r="A116" s="29">
        <v>2695.0</v>
      </c>
      <c r="B116" s="30">
        <v>2438.0</v>
      </c>
      <c r="C116" s="31" t="s">
        <v>0</v>
      </c>
      <c r="D116" s="14">
        <v>30.0</v>
      </c>
      <c r="E116" s="15">
        <v>21.0</v>
      </c>
      <c r="F116" s="16">
        <v>38.0</v>
      </c>
      <c r="G116" s="17">
        <v>61.0</v>
      </c>
      <c r="H116" s="18">
        <v>138.0</v>
      </c>
      <c r="I116" s="19">
        <v>21.0</v>
      </c>
      <c r="J116" s="20">
        <v>44.0</v>
      </c>
      <c r="K116" s="21">
        <v>57.0</v>
      </c>
      <c r="L116" s="22">
        <v>34.0</v>
      </c>
      <c r="M116" s="63">
        <f t="shared" si="3"/>
        <v>138</v>
      </c>
      <c r="N116" s="63">
        <f t="shared" si="4"/>
        <v>85</v>
      </c>
      <c r="O116" s="63">
        <f t="shared" si="5"/>
        <v>82</v>
      </c>
      <c r="P116" s="63">
        <f t="shared" si="6"/>
        <v>139</v>
      </c>
      <c r="Q116" s="79">
        <f t="shared" si="7"/>
        <v>0.4954954955</v>
      </c>
      <c r="R116" s="79">
        <f t="shared" si="8"/>
        <v>0.4910179641</v>
      </c>
      <c r="S116" s="79">
        <f t="shared" si="9"/>
        <v>0.4981949458</v>
      </c>
      <c r="T116" s="79">
        <f t="shared" si="10"/>
        <v>0.497544156</v>
      </c>
      <c r="U116" s="79">
        <f t="shared" si="11"/>
        <v>0.0006507898911</v>
      </c>
      <c r="V116" s="89"/>
      <c r="W116" s="89"/>
      <c r="X116" s="85">
        <f t="shared" si="12"/>
        <v>0.4910179641</v>
      </c>
      <c r="Y116" s="85">
        <f t="shared" si="13"/>
        <v>-0.2664260399</v>
      </c>
      <c r="Z116" s="85">
        <f t="shared" si="14"/>
        <v>306</v>
      </c>
      <c r="AA116" s="7">
        <f t="shared" si="15"/>
        <v>1.26642604</v>
      </c>
      <c r="AB116" s="7">
        <f t="shared" si="16"/>
        <v>37.03321955</v>
      </c>
      <c r="AC116" s="13">
        <f t="shared" si="17"/>
        <v>0.7646209858</v>
      </c>
      <c r="AD116" s="13">
        <f t="shared" si="18"/>
        <v>0.7639701959</v>
      </c>
      <c r="AE116" s="10">
        <f t="shared" si="19"/>
        <v>1.26642604</v>
      </c>
      <c r="AF116" s="10">
        <f t="shared" si="20"/>
        <v>424.5595878</v>
      </c>
      <c r="AG116" s="10">
        <f t="shared" si="21"/>
        <v>11332.16518</v>
      </c>
      <c r="AH116" s="86">
        <f t="shared" si="22"/>
        <v>1.541830759</v>
      </c>
      <c r="AI116" s="86">
        <f t="shared" si="23"/>
        <v>340.7445977</v>
      </c>
      <c r="AJ116" s="86">
        <f t="shared" si="24"/>
        <v>17573.78699</v>
      </c>
      <c r="AK116" s="87">
        <f t="shared" si="25"/>
        <v>93959.16645</v>
      </c>
      <c r="AL116" s="87">
        <f t="shared" si="26"/>
        <v>94039.2058</v>
      </c>
      <c r="AM116" s="87">
        <f t="shared" si="27"/>
        <v>94039.2058</v>
      </c>
      <c r="AN116" s="87">
        <f t="shared" si="28"/>
        <v>93959.16645</v>
      </c>
      <c r="AO116" s="87">
        <f t="shared" si="29"/>
        <v>80.03934713</v>
      </c>
      <c r="AP116" s="88">
        <f t="shared" ref="AP116:AR116" si="149">AE116-AH116</f>
        <v>-0.2754047191</v>
      </c>
      <c r="AQ116" s="88">
        <f t="shared" si="149"/>
        <v>83.81499004</v>
      </c>
      <c r="AR116" s="88">
        <f t="shared" si="149"/>
        <v>-6241.621808</v>
      </c>
      <c r="AS116" s="7">
        <f t="shared" si="31"/>
        <v>130.0010529</v>
      </c>
      <c r="AT116" s="7">
        <f t="shared" si="32"/>
        <v>174.3328391</v>
      </c>
      <c r="AU116" s="7">
        <f t="shared" si="33"/>
        <v>138</v>
      </c>
      <c r="AV116" s="85">
        <f t="shared" si="34"/>
        <v>130.0010529</v>
      </c>
      <c r="AW116" s="89">
        <f t="shared" si="35"/>
        <v>7.998947088</v>
      </c>
      <c r="AX116" s="89">
        <f t="shared" si="36"/>
        <v>1</v>
      </c>
      <c r="AY116" s="89">
        <f t="shared" si="37"/>
        <v>0</v>
      </c>
    </row>
    <row r="117">
      <c r="A117" s="29">
        <v>2709.0</v>
      </c>
      <c r="B117" s="30">
        <v>848.0</v>
      </c>
      <c r="C117" s="31" t="s">
        <v>0</v>
      </c>
      <c r="D117" s="14">
        <v>16.0</v>
      </c>
      <c r="E117" s="15">
        <v>12.0</v>
      </c>
      <c r="F117" s="16">
        <v>16.0</v>
      </c>
      <c r="G117" s="17">
        <v>13.0</v>
      </c>
      <c r="H117" s="18">
        <v>81.0</v>
      </c>
      <c r="I117" s="19">
        <v>9.0</v>
      </c>
      <c r="J117" s="20">
        <v>17.0</v>
      </c>
      <c r="K117" s="21">
        <v>12.0</v>
      </c>
      <c r="L117" s="22">
        <v>15.0</v>
      </c>
      <c r="M117" s="63">
        <f t="shared" si="3"/>
        <v>81</v>
      </c>
      <c r="N117" s="63">
        <f t="shared" si="4"/>
        <v>43</v>
      </c>
      <c r="O117" s="63">
        <f t="shared" si="5"/>
        <v>22</v>
      </c>
      <c r="P117" s="63">
        <f t="shared" si="6"/>
        <v>45</v>
      </c>
      <c r="Q117" s="79">
        <f t="shared" si="7"/>
        <v>0.5392670157</v>
      </c>
      <c r="R117" s="79">
        <f t="shared" si="8"/>
        <v>0.3384615385</v>
      </c>
      <c r="S117" s="79">
        <f t="shared" si="9"/>
        <v>0.6428571429</v>
      </c>
      <c r="T117" s="79">
        <f t="shared" si="10"/>
        <v>0.6476711662</v>
      </c>
      <c r="U117" s="79">
        <f t="shared" si="11"/>
        <v>0.004814023367</v>
      </c>
      <c r="V117" s="89"/>
      <c r="W117" s="89"/>
      <c r="X117" s="85">
        <f t="shared" si="12"/>
        <v>0.3384615385</v>
      </c>
      <c r="Y117" s="85">
        <f t="shared" si="13"/>
        <v>-0.1837873059</v>
      </c>
      <c r="Z117" s="85">
        <f t="shared" si="14"/>
        <v>110</v>
      </c>
      <c r="AA117" s="7">
        <f t="shared" si="15"/>
        <v>1.183787306</v>
      </c>
      <c r="AB117" s="7">
        <f t="shared" si="16"/>
        <v>8.270428766</v>
      </c>
      <c r="AC117" s="13">
        <f t="shared" si="17"/>
        <v>0.8266444488</v>
      </c>
      <c r="AD117" s="13">
        <f t="shared" si="18"/>
        <v>0.8314584721</v>
      </c>
      <c r="AE117" s="10">
        <f t="shared" si="19"/>
        <v>1.183787306</v>
      </c>
      <c r="AF117" s="10">
        <f t="shared" si="20"/>
        <v>138.4870324</v>
      </c>
      <c r="AG117" s="10">
        <f t="shared" si="21"/>
        <v>909.7471642</v>
      </c>
      <c r="AH117" s="86">
        <f t="shared" si="22"/>
        <v>1.541830759</v>
      </c>
      <c r="AI117" s="86">
        <f t="shared" si="23"/>
        <v>103.3026609</v>
      </c>
      <c r="AJ117" s="86">
        <f t="shared" si="24"/>
        <v>1526.412451</v>
      </c>
      <c r="AK117" s="87">
        <f t="shared" si="25"/>
        <v>20009.87959</v>
      </c>
      <c r="AL117" s="87">
        <f t="shared" si="26"/>
        <v>19894.0253</v>
      </c>
      <c r="AM117" s="87">
        <f t="shared" si="27"/>
        <v>19894.0253</v>
      </c>
      <c r="AN117" s="87">
        <f t="shared" si="28"/>
        <v>20009.87959</v>
      </c>
      <c r="AO117" s="87">
        <f t="shared" si="29"/>
        <v>-115.8542863</v>
      </c>
      <c r="AP117" s="88">
        <f t="shared" ref="AP117:AR117" si="150">AE117-AH117</f>
        <v>-0.3580434531</v>
      </c>
      <c r="AQ117" s="88">
        <f t="shared" si="150"/>
        <v>35.18437156</v>
      </c>
      <c r="AR117" s="88">
        <f t="shared" si="150"/>
        <v>-616.6652872</v>
      </c>
      <c r="AS117" s="7">
        <f t="shared" si="31"/>
        <v>22.83114244</v>
      </c>
      <c r="AT117" s="7">
        <f t="shared" si="32"/>
        <v>75.43729749</v>
      </c>
      <c r="AU117" s="7">
        <f t="shared" si="33"/>
        <v>81</v>
      </c>
      <c r="AV117" s="85">
        <f t="shared" si="34"/>
        <v>75.43729749</v>
      </c>
      <c r="AW117" s="89">
        <f t="shared" si="35"/>
        <v>5.562702514</v>
      </c>
      <c r="AX117" s="89">
        <f t="shared" si="36"/>
        <v>0</v>
      </c>
      <c r="AY117" s="89">
        <f t="shared" si="37"/>
        <v>1</v>
      </c>
    </row>
    <row r="118">
      <c r="A118" s="29">
        <v>2711.0</v>
      </c>
      <c r="B118" s="30">
        <v>1531.0</v>
      </c>
      <c r="C118" s="31" t="s">
        <v>0</v>
      </c>
      <c r="D118" s="14">
        <v>16.0</v>
      </c>
      <c r="E118" s="15">
        <v>14.0</v>
      </c>
      <c r="F118" s="16">
        <v>23.0</v>
      </c>
      <c r="G118" s="17">
        <v>39.0</v>
      </c>
      <c r="H118" s="18">
        <v>103.0</v>
      </c>
      <c r="I118" s="19">
        <v>12.0</v>
      </c>
      <c r="J118" s="20">
        <v>29.0</v>
      </c>
      <c r="K118" s="21">
        <v>34.0</v>
      </c>
      <c r="L118" s="22">
        <v>28.0</v>
      </c>
      <c r="M118" s="63">
        <f t="shared" si="3"/>
        <v>103</v>
      </c>
      <c r="N118" s="63">
        <f t="shared" si="4"/>
        <v>58</v>
      </c>
      <c r="O118" s="63">
        <f t="shared" si="5"/>
        <v>51</v>
      </c>
      <c r="P118" s="63">
        <f t="shared" si="6"/>
        <v>86</v>
      </c>
      <c r="Q118" s="79">
        <f t="shared" si="7"/>
        <v>0.5167785235</v>
      </c>
      <c r="R118" s="79">
        <f t="shared" si="8"/>
        <v>0.4678899083</v>
      </c>
      <c r="S118" s="79">
        <f t="shared" si="9"/>
        <v>0.544973545</v>
      </c>
      <c r="T118" s="79">
        <f t="shared" si="10"/>
        <v>0.542887287</v>
      </c>
      <c r="U118" s="79">
        <f t="shared" si="11"/>
        <v>0.002086257967</v>
      </c>
      <c r="V118" s="89"/>
      <c r="W118" s="89"/>
      <c r="X118" s="85">
        <f t="shared" si="12"/>
        <v>0.4678899083</v>
      </c>
      <c r="Y118" s="85">
        <f t="shared" si="13"/>
        <v>-0.2538977361</v>
      </c>
      <c r="Z118" s="85">
        <f t="shared" si="14"/>
        <v>195</v>
      </c>
      <c r="AA118" s="7">
        <f t="shared" si="15"/>
        <v>1.253897736</v>
      </c>
      <c r="AB118" s="7">
        <f t="shared" si="16"/>
        <v>21.8352053</v>
      </c>
      <c r="AC118" s="13">
        <f t="shared" si="17"/>
        <v>0.7988712811</v>
      </c>
      <c r="AD118" s="13">
        <f t="shared" si="18"/>
        <v>0.7967850231</v>
      </c>
      <c r="AE118" s="10">
        <f t="shared" si="19"/>
        <v>1.253897736</v>
      </c>
      <c r="AF118" s="10">
        <f t="shared" si="20"/>
        <v>266.3452638</v>
      </c>
      <c r="AG118" s="10">
        <f t="shared" si="21"/>
        <v>4257.865034</v>
      </c>
      <c r="AH118" s="86">
        <f t="shared" si="22"/>
        <v>1.541830759</v>
      </c>
      <c r="AI118" s="86">
        <f t="shared" si="23"/>
        <v>211.230814</v>
      </c>
      <c r="AJ118" s="86">
        <f t="shared" si="24"/>
        <v>6762.469709</v>
      </c>
      <c r="AK118" s="87">
        <f t="shared" si="25"/>
        <v>44876.52607</v>
      </c>
      <c r="AL118" s="87">
        <f t="shared" si="26"/>
        <v>44994.02829</v>
      </c>
      <c r="AM118" s="87">
        <f t="shared" si="27"/>
        <v>44994.02829</v>
      </c>
      <c r="AN118" s="87">
        <f t="shared" si="28"/>
        <v>44876.52607</v>
      </c>
      <c r="AO118" s="87">
        <f t="shared" si="29"/>
        <v>117.5022212</v>
      </c>
      <c r="AP118" s="88">
        <f t="shared" ref="AP118:AR118" si="151">AE118-AH118</f>
        <v>-0.2879330229</v>
      </c>
      <c r="AQ118" s="88">
        <f t="shared" si="151"/>
        <v>55.11444986</v>
      </c>
      <c r="AR118" s="88">
        <f t="shared" si="151"/>
        <v>-2504.604675</v>
      </c>
      <c r="AS118" s="7">
        <f t="shared" si="31"/>
        <v>74.22973856</v>
      </c>
      <c r="AT118" s="7">
        <f t="shared" si="32"/>
        <v>117.1843942</v>
      </c>
      <c r="AU118" s="7">
        <f t="shared" si="33"/>
        <v>103</v>
      </c>
      <c r="AV118" s="85">
        <f t="shared" si="34"/>
        <v>117.1843942</v>
      </c>
      <c r="AW118" s="89">
        <f t="shared" si="35"/>
        <v>-14.18439416</v>
      </c>
      <c r="AX118" s="89">
        <f t="shared" si="36"/>
        <v>0</v>
      </c>
      <c r="AY118" s="89">
        <f t="shared" si="37"/>
        <v>1</v>
      </c>
    </row>
    <row r="119">
      <c r="A119" s="29">
        <v>2717.0</v>
      </c>
      <c r="B119" s="30">
        <v>1524.0</v>
      </c>
      <c r="C119" s="31" t="s">
        <v>0</v>
      </c>
      <c r="D119" s="14">
        <v>9.0</v>
      </c>
      <c r="E119" s="15">
        <v>3.0</v>
      </c>
      <c r="F119" s="16">
        <v>1.0</v>
      </c>
      <c r="G119" s="17">
        <v>27.0</v>
      </c>
      <c r="H119" s="18">
        <v>59.0</v>
      </c>
      <c r="I119" s="19">
        <v>18.0</v>
      </c>
      <c r="J119" s="20">
        <v>5.0</v>
      </c>
      <c r="K119" s="21">
        <v>10.0</v>
      </c>
      <c r="L119" s="22">
        <v>4.0</v>
      </c>
      <c r="M119" s="63">
        <f t="shared" si="3"/>
        <v>59</v>
      </c>
      <c r="N119" s="63">
        <f t="shared" si="4"/>
        <v>16</v>
      </c>
      <c r="O119" s="63">
        <f t="shared" si="5"/>
        <v>45</v>
      </c>
      <c r="P119" s="63">
        <f t="shared" si="6"/>
        <v>16</v>
      </c>
      <c r="Q119" s="79">
        <f t="shared" si="7"/>
        <v>0.7647058824</v>
      </c>
      <c r="R119" s="79">
        <f t="shared" si="8"/>
        <v>0.737704918</v>
      </c>
      <c r="S119" s="79">
        <f t="shared" si="9"/>
        <v>0.7866666667</v>
      </c>
      <c r="T119" s="79">
        <f t="shared" si="10"/>
        <v>0.7789924373</v>
      </c>
      <c r="U119" s="79">
        <f t="shared" si="11"/>
        <v>0.007674229412</v>
      </c>
      <c r="V119" s="89"/>
      <c r="W119" s="89"/>
      <c r="X119" s="85">
        <f t="shared" si="12"/>
        <v>0.737704918</v>
      </c>
      <c r="Y119" s="85">
        <f t="shared" si="13"/>
        <v>-0.4000546137</v>
      </c>
      <c r="Z119" s="85">
        <f t="shared" si="14"/>
        <v>77</v>
      </c>
      <c r="AA119" s="7">
        <f t="shared" si="15"/>
        <v>1.400054614</v>
      </c>
      <c r="AB119" s="7">
        <f t="shared" si="16"/>
        <v>6.40087382</v>
      </c>
      <c r="AC119" s="13">
        <f t="shared" si="17"/>
        <v>1.18672128</v>
      </c>
      <c r="AD119" s="13">
        <f t="shared" si="18"/>
        <v>1.179047051</v>
      </c>
      <c r="AE119" s="10">
        <f t="shared" si="19"/>
        <v>1.400054614</v>
      </c>
      <c r="AF119" s="10">
        <f t="shared" si="20"/>
        <v>114.2050791</v>
      </c>
      <c r="AG119" s="10">
        <f t="shared" si="21"/>
        <v>492.8672841</v>
      </c>
      <c r="AH119" s="86">
        <f t="shared" si="22"/>
        <v>1.541830759</v>
      </c>
      <c r="AI119" s="86">
        <f t="shared" si="23"/>
        <v>94.0516763</v>
      </c>
      <c r="AJ119" s="86">
        <f t="shared" si="24"/>
        <v>1110.118146</v>
      </c>
      <c r="AK119" s="87">
        <f t="shared" si="25"/>
        <v>12026.27992</v>
      </c>
      <c r="AL119" s="87">
        <f t="shared" si="26"/>
        <v>12104.55706</v>
      </c>
      <c r="AM119" s="87">
        <f t="shared" si="27"/>
        <v>12104.55706</v>
      </c>
      <c r="AN119" s="87">
        <f t="shared" si="28"/>
        <v>12026.27992</v>
      </c>
      <c r="AO119" s="87">
        <f t="shared" si="29"/>
        <v>78.27714001</v>
      </c>
      <c r="AP119" s="88">
        <f t="shared" ref="AP119:AR119" si="152">AE119-AH119</f>
        <v>-0.1417761453</v>
      </c>
      <c r="AQ119" s="88">
        <f t="shared" si="152"/>
        <v>20.15340278</v>
      </c>
      <c r="AR119" s="88">
        <f t="shared" si="152"/>
        <v>-617.2508623</v>
      </c>
      <c r="AS119" s="7">
        <f t="shared" si="31"/>
        <v>44.6566127</v>
      </c>
      <c r="AT119" s="7">
        <f t="shared" si="32"/>
        <v>97.49284935</v>
      </c>
      <c r="AU119" s="7">
        <f t="shared" si="33"/>
        <v>59</v>
      </c>
      <c r="AV119" s="85">
        <f t="shared" si="34"/>
        <v>44.6566127</v>
      </c>
      <c r="AW119" s="89">
        <f t="shared" si="35"/>
        <v>14.3433873</v>
      </c>
      <c r="AX119" s="89">
        <f t="shared" si="36"/>
        <v>1</v>
      </c>
      <c r="AY119" s="89">
        <f t="shared" si="37"/>
        <v>0</v>
      </c>
    </row>
    <row r="120">
      <c r="A120" s="29">
        <v>2726.0</v>
      </c>
      <c r="B120" s="30">
        <v>2106.0</v>
      </c>
      <c r="C120" s="31" t="s">
        <v>0</v>
      </c>
      <c r="D120" s="14">
        <v>24.0</v>
      </c>
      <c r="E120" s="15">
        <v>18.0</v>
      </c>
      <c r="F120" s="16">
        <v>67.0</v>
      </c>
      <c r="G120" s="17">
        <v>18.0</v>
      </c>
      <c r="H120" s="18">
        <v>46.0</v>
      </c>
      <c r="I120" s="19">
        <v>10.0</v>
      </c>
      <c r="J120" s="20">
        <v>43.0</v>
      </c>
      <c r="K120" s="21">
        <v>57.0</v>
      </c>
      <c r="L120" s="22">
        <v>92.0</v>
      </c>
      <c r="M120" s="63">
        <f t="shared" si="3"/>
        <v>46</v>
      </c>
      <c r="N120" s="63">
        <f t="shared" si="4"/>
        <v>134</v>
      </c>
      <c r="O120" s="63">
        <f t="shared" si="5"/>
        <v>28</v>
      </c>
      <c r="P120" s="63">
        <f t="shared" si="6"/>
        <v>167</v>
      </c>
      <c r="Q120" s="79">
        <f t="shared" si="7"/>
        <v>0.1973333333</v>
      </c>
      <c r="R120" s="79">
        <f t="shared" si="8"/>
        <v>0.1728395062</v>
      </c>
      <c r="S120" s="79">
        <f t="shared" si="9"/>
        <v>0.2159624413</v>
      </c>
      <c r="T120" s="79">
        <f t="shared" si="10"/>
        <v>0.2101835777</v>
      </c>
      <c r="U120" s="79">
        <f t="shared" si="11"/>
        <v>0.005778863581</v>
      </c>
      <c r="V120" s="89"/>
      <c r="W120" s="89"/>
      <c r="X120" s="85">
        <f t="shared" si="12"/>
        <v>0.1728395062</v>
      </c>
      <c r="Y120" s="85">
        <f t="shared" si="13"/>
        <v>-0.09407102538</v>
      </c>
      <c r="Z120" s="85">
        <f t="shared" si="14"/>
        <v>329</v>
      </c>
      <c r="AA120" s="7">
        <f t="shared" si="15"/>
        <v>1.094071025</v>
      </c>
      <c r="AB120" s="7">
        <f t="shared" si="16"/>
        <v>15.70986124</v>
      </c>
      <c r="AC120" s="13">
        <f t="shared" si="17"/>
        <v>0.3100334667</v>
      </c>
      <c r="AD120" s="13">
        <f t="shared" si="18"/>
        <v>0.3042546031</v>
      </c>
      <c r="AE120" s="10">
        <f t="shared" si="19"/>
        <v>1.094071025</v>
      </c>
      <c r="AF120" s="10">
        <f t="shared" si="20"/>
        <v>375.6592286</v>
      </c>
      <c r="AG120" s="10">
        <f t="shared" si="21"/>
        <v>5168.544347</v>
      </c>
      <c r="AH120" s="86">
        <f t="shared" si="22"/>
        <v>1.541830759</v>
      </c>
      <c r="AI120" s="86">
        <f t="shared" si="23"/>
        <v>300.656998</v>
      </c>
      <c r="AJ120" s="86">
        <f t="shared" si="24"/>
        <v>7209.600629</v>
      </c>
      <c r="AK120" s="87">
        <f t="shared" si="25"/>
        <v>24302.33642</v>
      </c>
      <c r="AL120" s="87">
        <f t="shared" si="26"/>
        <v>24763.92315</v>
      </c>
      <c r="AM120" s="87">
        <f t="shared" si="27"/>
        <v>24763.92315</v>
      </c>
      <c r="AN120" s="87">
        <f t="shared" si="28"/>
        <v>24302.33642</v>
      </c>
      <c r="AO120" s="87">
        <f t="shared" si="29"/>
        <v>461.5867285</v>
      </c>
      <c r="AP120" s="88">
        <f t="shared" ref="AP120:AR120" si="153">AE120-AH120</f>
        <v>-0.4477597336</v>
      </c>
      <c r="AQ120" s="88">
        <f t="shared" si="153"/>
        <v>75.00223058</v>
      </c>
      <c r="AR120" s="88">
        <f t="shared" si="153"/>
        <v>-2041.056282</v>
      </c>
      <c r="AS120" s="7">
        <f t="shared" si="31"/>
        <v>34.19318794</v>
      </c>
      <c r="AT120" s="7">
        <f t="shared" si="32"/>
        <v>133.31234</v>
      </c>
      <c r="AU120" s="7">
        <f t="shared" si="33"/>
        <v>46</v>
      </c>
      <c r="AV120" s="85">
        <f t="shared" si="34"/>
        <v>34.19318794</v>
      </c>
      <c r="AW120" s="89">
        <f t="shared" si="35"/>
        <v>11.80681206</v>
      </c>
      <c r="AX120" s="89">
        <f t="shared" si="36"/>
        <v>1</v>
      </c>
      <c r="AY120" s="89">
        <f t="shared" si="37"/>
        <v>0</v>
      </c>
    </row>
    <row r="121">
      <c r="A121" s="29">
        <v>2730.0</v>
      </c>
      <c r="B121" s="30">
        <v>2458.0</v>
      </c>
      <c r="C121" s="31" t="s">
        <v>0</v>
      </c>
      <c r="D121" s="14">
        <v>6.0</v>
      </c>
      <c r="E121" s="15">
        <v>6.0</v>
      </c>
      <c r="F121" s="16">
        <v>10.0</v>
      </c>
      <c r="G121" s="17">
        <v>33.0</v>
      </c>
      <c r="H121" s="18">
        <v>122.0</v>
      </c>
      <c r="I121" s="19">
        <v>32.0</v>
      </c>
      <c r="J121" s="20">
        <v>19.0</v>
      </c>
      <c r="K121" s="21">
        <v>23.0</v>
      </c>
      <c r="L121" s="22">
        <v>15.0</v>
      </c>
      <c r="M121" s="63">
        <f t="shared" si="3"/>
        <v>122</v>
      </c>
      <c r="N121" s="63">
        <f t="shared" si="4"/>
        <v>27</v>
      </c>
      <c r="O121" s="63">
        <f t="shared" si="5"/>
        <v>65</v>
      </c>
      <c r="P121" s="63">
        <f t="shared" si="6"/>
        <v>52</v>
      </c>
      <c r="Q121" s="79">
        <f t="shared" si="7"/>
        <v>0.7030075188</v>
      </c>
      <c r="R121" s="79">
        <f t="shared" si="8"/>
        <v>0.7065217391</v>
      </c>
      <c r="S121" s="79">
        <f t="shared" si="9"/>
        <v>0.7011494253</v>
      </c>
      <c r="T121" s="79">
        <f t="shared" si="10"/>
        <v>0.7007557094</v>
      </c>
      <c r="U121" s="79">
        <f t="shared" si="11"/>
        <v>0.0003937158397</v>
      </c>
      <c r="V121" s="89"/>
      <c r="W121" s="89"/>
      <c r="X121" s="85">
        <f t="shared" si="12"/>
        <v>0.7065217391</v>
      </c>
      <c r="Y121" s="85">
        <f t="shared" si="13"/>
        <v>-0.3831629068</v>
      </c>
      <c r="Z121" s="85">
        <f t="shared" si="14"/>
        <v>144</v>
      </c>
      <c r="AA121" s="7">
        <f t="shared" si="15"/>
        <v>1.383162907</v>
      </c>
      <c r="AB121" s="7">
        <f t="shared" si="16"/>
        <v>19.92447116</v>
      </c>
      <c r="AC121" s="13">
        <f t="shared" si="17"/>
        <v>1.084312332</v>
      </c>
      <c r="AD121" s="13">
        <f t="shared" si="18"/>
        <v>1.083918616</v>
      </c>
      <c r="AE121" s="10">
        <f t="shared" si="19"/>
        <v>1.383162907</v>
      </c>
      <c r="AF121" s="10">
        <f t="shared" si="20"/>
        <v>219.0999297</v>
      </c>
      <c r="AG121" s="10">
        <f t="shared" si="21"/>
        <v>2869.123846</v>
      </c>
      <c r="AH121" s="86">
        <f t="shared" si="22"/>
        <v>1.541830759</v>
      </c>
      <c r="AI121" s="86">
        <f t="shared" si="23"/>
        <v>180.3941988</v>
      </c>
      <c r="AJ121" s="86">
        <f t="shared" si="24"/>
        <v>5211.387965</v>
      </c>
      <c r="AK121" s="87">
        <f t="shared" si="25"/>
        <v>50168.08924</v>
      </c>
      <c r="AL121" s="87">
        <f t="shared" si="26"/>
        <v>50186.31198</v>
      </c>
      <c r="AM121" s="87">
        <f t="shared" si="27"/>
        <v>50186.31198</v>
      </c>
      <c r="AN121" s="87">
        <f t="shared" si="28"/>
        <v>50168.08924</v>
      </c>
      <c r="AO121" s="87">
        <f t="shared" si="29"/>
        <v>18.22274392</v>
      </c>
      <c r="AP121" s="88">
        <f t="shared" ref="AP121:AR121" si="154">AE121-AH121</f>
        <v>-0.1586678522</v>
      </c>
      <c r="AQ121" s="88">
        <f t="shared" si="154"/>
        <v>38.70573094</v>
      </c>
      <c r="AR121" s="88">
        <f t="shared" si="154"/>
        <v>-2342.264119</v>
      </c>
      <c r="AS121" s="7">
        <f t="shared" si="31"/>
        <v>111.2541573</v>
      </c>
      <c r="AT121" s="7">
        <f t="shared" si="32"/>
        <v>132.6877024</v>
      </c>
      <c r="AU121" s="7">
        <f t="shared" si="33"/>
        <v>122</v>
      </c>
      <c r="AV121" s="85">
        <f t="shared" si="34"/>
        <v>132.6877024</v>
      </c>
      <c r="AW121" s="89">
        <f t="shared" si="35"/>
        <v>-10.6877024</v>
      </c>
      <c r="AX121" s="89">
        <f t="shared" si="36"/>
        <v>0</v>
      </c>
      <c r="AY121" s="89">
        <f t="shared" si="37"/>
        <v>1</v>
      </c>
    </row>
    <row r="122">
      <c r="A122" s="29">
        <v>2733.0</v>
      </c>
      <c r="B122" s="30">
        <v>2756.0</v>
      </c>
      <c r="C122" s="31" t="s">
        <v>0</v>
      </c>
      <c r="D122" s="14">
        <v>11.0</v>
      </c>
      <c r="E122" s="15">
        <v>7.0</v>
      </c>
      <c r="F122" s="16">
        <v>17.0</v>
      </c>
      <c r="G122" s="17">
        <v>37.0</v>
      </c>
      <c r="H122" s="18">
        <v>97.0</v>
      </c>
      <c r="I122" s="19">
        <v>25.0</v>
      </c>
      <c r="J122" s="20">
        <v>16.0</v>
      </c>
      <c r="K122" s="21">
        <v>15.0</v>
      </c>
      <c r="L122" s="22">
        <v>17.0</v>
      </c>
      <c r="M122" s="63">
        <f t="shared" si="3"/>
        <v>97</v>
      </c>
      <c r="N122" s="63">
        <f t="shared" si="4"/>
        <v>35</v>
      </c>
      <c r="O122" s="63">
        <f t="shared" si="5"/>
        <v>62</v>
      </c>
      <c r="P122" s="63">
        <f t="shared" si="6"/>
        <v>48</v>
      </c>
      <c r="Q122" s="79">
        <f t="shared" si="7"/>
        <v>0.6570247934</v>
      </c>
      <c r="R122" s="79">
        <f t="shared" si="8"/>
        <v>0.6391752577</v>
      </c>
      <c r="S122" s="79">
        <f t="shared" si="9"/>
        <v>0.6689655172</v>
      </c>
      <c r="T122" s="79">
        <f t="shared" si="10"/>
        <v>0.6663392405</v>
      </c>
      <c r="U122" s="79">
        <f t="shared" si="11"/>
        <v>0.002626276765</v>
      </c>
      <c r="V122" s="89"/>
      <c r="W122" s="89"/>
      <c r="X122" s="85">
        <f t="shared" si="12"/>
        <v>0.6391752577</v>
      </c>
      <c r="Y122" s="85">
        <f t="shared" si="13"/>
        <v>-0.3466817954</v>
      </c>
      <c r="Z122" s="85">
        <f t="shared" si="14"/>
        <v>145</v>
      </c>
      <c r="AA122" s="7">
        <f t="shared" si="15"/>
        <v>1.346681795</v>
      </c>
      <c r="AB122" s="7">
        <f t="shared" si="16"/>
        <v>16.64072618</v>
      </c>
      <c r="AC122" s="13">
        <f t="shared" si="17"/>
        <v>1.015647313</v>
      </c>
      <c r="AD122" s="13">
        <f t="shared" si="18"/>
        <v>1.013021036</v>
      </c>
      <c r="AE122" s="10">
        <f t="shared" si="19"/>
        <v>1.346681795</v>
      </c>
      <c r="AF122" s="10">
        <f t="shared" si="20"/>
        <v>211.9095865</v>
      </c>
      <c r="AG122" s="10">
        <f t="shared" si="21"/>
        <v>2412.905296</v>
      </c>
      <c r="AH122" s="86">
        <f t="shared" si="22"/>
        <v>1.541830759</v>
      </c>
      <c r="AI122" s="86">
        <f t="shared" si="23"/>
        <v>169.6013835</v>
      </c>
      <c r="AJ122" s="86">
        <f t="shared" si="24"/>
        <v>4588.488339</v>
      </c>
      <c r="AK122" s="87">
        <f t="shared" si="25"/>
        <v>35546.90815</v>
      </c>
      <c r="AL122" s="87">
        <f t="shared" si="26"/>
        <v>35639.0642</v>
      </c>
      <c r="AM122" s="87">
        <f t="shared" si="27"/>
        <v>35639.0642</v>
      </c>
      <c r="AN122" s="87">
        <f t="shared" si="28"/>
        <v>35546.90815</v>
      </c>
      <c r="AO122" s="87">
        <f t="shared" si="29"/>
        <v>92.15605167</v>
      </c>
      <c r="AP122" s="88">
        <f t="shared" ref="AP122:AR122" si="155">AE122-AH122</f>
        <v>-0.1951489636</v>
      </c>
      <c r="AQ122" s="88">
        <f t="shared" si="155"/>
        <v>42.30820302</v>
      </c>
      <c r="AR122" s="88">
        <f t="shared" si="155"/>
        <v>-2175.583043</v>
      </c>
      <c r="AS122" s="7">
        <f t="shared" si="31"/>
        <v>83.86022406</v>
      </c>
      <c r="AT122" s="7">
        <f t="shared" si="32"/>
        <v>132.939303</v>
      </c>
      <c r="AU122" s="7">
        <f t="shared" si="33"/>
        <v>97</v>
      </c>
      <c r="AV122" s="85">
        <f t="shared" si="34"/>
        <v>83.86022406</v>
      </c>
      <c r="AW122" s="89">
        <f t="shared" si="35"/>
        <v>13.13977594</v>
      </c>
      <c r="AX122" s="89">
        <f t="shared" si="36"/>
        <v>1</v>
      </c>
      <c r="AY122" s="89">
        <f t="shared" si="37"/>
        <v>0</v>
      </c>
    </row>
    <row r="123">
      <c r="A123" s="29">
        <v>2746.0</v>
      </c>
      <c r="B123" s="30">
        <v>1220.0</v>
      </c>
      <c r="C123" s="31" t="s">
        <v>0</v>
      </c>
      <c r="D123" s="14">
        <v>8.0</v>
      </c>
      <c r="E123" s="15">
        <v>4.0</v>
      </c>
      <c r="F123" s="16">
        <v>3.0</v>
      </c>
      <c r="G123" s="17">
        <v>16.0</v>
      </c>
      <c r="H123" s="18">
        <v>46.0</v>
      </c>
      <c r="I123" s="19">
        <v>21.0</v>
      </c>
      <c r="J123" s="20">
        <v>11.0</v>
      </c>
      <c r="K123" s="21">
        <v>7.0</v>
      </c>
      <c r="L123" s="22">
        <v>5.0</v>
      </c>
      <c r="M123" s="63">
        <f t="shared" si="3"/>
        <v>46</v>
      </c>
      <c r="N123" s="63">
        <f t="shared" si="4"/>
        <v>17</v>
      </c>
      <c r="O123" s="63">
        <f t="shared" si="5"/>
        <v>37</v>
      </c>
      <c r="P123" s="63">
        <f t="shared" si="6"/>
        <v>21</v>
      </c>
      <c r="Q123" s="79">
        <f t="shared" si="7"/>
        <v>0.6859504132</v>
      </c>
      <c r="R123" s="79">
        <f t="shared" si="8"/>
        <v>0.6851851852</v>
      </c>
      <c r="S123" s="79">
        <f t="shared" si="9"/>
        <v>0.6865671642</v>
      </c>
      <c r="T123" s="79">
        <f t="shared" si="10"/>
        <v>0.6860143994</v>
      </c>
      <c r="U123" s="79">
        <f t="shared" si="11"/>
        <v>0.0005527647815</v>
      </c>
      <c r="V123" s="89"/>
      <c r="W123" s="89"/>
      <c r="X123" s="85">
        <f t="shared" si="12"/>
        <v>0.6851851852</v>
      </c>
      <c r="Y123" s="85">
        <f t="shared" si="13"/>
        <v>-0.3716050469</v>
      </c>
      <c r="Z123" s="85">
        <f t="shared" si="14"/>
        <v>75</v>
      </c>
      <c r="AA123" s="7">
        <f t="shared" si="15"/>
        <v>1.371605047</v>
      </c>
      <c r="AB123" s="7">
        <f t="shared" si="16"/>
        <v>7.803705984</v>
      </c>
      <c r="AC123" s="13">
        <f t="shared" si="17"/>
        <v>1.058172211</v>
      </c>
      <c r="AD123" s="13">
        <f t="shared" si="18"/>
        <v>1.057619446</v>
      </c>
      <c r="AE123" s="10">
        <f t="shared" si="19"/>
        <v>1.371605047</v>
      </c>
      <c r="AF123" s="10">
        <f t="shared" si="20"/>
        <v>110.6740845</v>
      </c>
      <c r="AG123" s="10">
        <f t="shared" si="21"/>
        <v>585.2779488</v>
      </c>
      <c r="AH123" s="86">
        <f t="shared" si="22"/>
        <v>1.541830759</v>
      </c>
      <c r="AI123" s="86">
        <f t="shared" si="23"/>
        <v>89.42618402</v>
      </c>
      <c r="AJ123" s="86">
        <f t="shared" si="24"/>
        <v>1198.0025</v>
      </c>
      <c r="AK123" s="87">
        <f t="shared" si="25"/>
        <v>8574.120851</v>
      </c>
      <c r="AL123" s="87">
        <f t="shared" si="26"/>
        <v>8578.602115</v>
      </c>
      <c r="AM123" s="87">
        <f t="shared" si="27"/>
        <v>8578.602115</v>
      </c>
      <c r="AN123" s="87">
        <f t="shared" si="28"/>
        <v>8574.120851</v>
      </c>
      <c r="AO123" s="87">
        <f t="shared" si="29"/>
        <v>4.481264084</v>
      </c>
      <c r="AP123" s="88">
        <f t="shared" ref="AP123:AR123" si="156">AE123-AH123</f>
        <v>-0.1702257121</v>
      </c>
      <c r="AQ123" s="88">
        <f t="shared" si="156"/>
        <v>21.24790048</v>
      </c>
      <c r="AR123" s="88">
        <f t="shared" si="156"/>
        <v>-612.7245509</v>
      </c>
      <c r="AS123" s="7">
        <f t="shared" si="31"/>
        <v>45.21662863</v>
      </c>
      <c r="AT123" s="7">
        <f t="shared" si="32"/>
        <v>79.60529286</v>
      </c>
      <c r="AU123" s="7">
        <f t="shared" si="33"/>
        <v>46</v>
      </c>
      <c r="AV123" s="85">
        <f t="shared" si="34"/>
        <v>45.21662863</v>
      </c>
      <c r="AW123" s="89">
        <f t="shared" si="35"/>
        <v>0.7833713673</v>
      </c>
      <c r="AX123" s="89">
        <f t="shared" si="36"/>
        <v>1</v>
      </c>
      <c r="AY123" s="89">
        <f t="shared" si="37"/>
        <v>0</v>
      </c>
    </row>
    <row r="124">
      <c r="A124" s="29">
        <v>2752.0</v>
      </c>
      <c r="B124" s="30">
        <v>2509.0</v>
      </c>
      <c r="C124" s="31" t="s">
        <v>0</v>
      </c>
      <c r="D124" s="14">
        <v>2.0</v>
      </c>
      <c r="E124" s="15">
        <v>2.0</v>
      </c>
      <c r="F124" s="16">
        <v>5.0</v>
      </c>
      <c r="G124" s="17">
        <v>20.0</v>
      </c>
      <c r="H124" s="18">
        <v>70.0</v>
      </c>
      <c r="I124" s="19">
        <v>13.0</v>
      </c>
      <c r="J124" s="20">
        <v>2.0</v>
      </c>
      <c r="K124" s="21">
        <v>7.0</v>
      </c>
      <c r="L124" s="22">
        <v>2.0</v>
      </c>
      <c r="M124" s="63">
        <f t="shared" si="3"/>
        <v>70</v>
      </c>
      <c r="N124" s="63">
        <f t="shared" si="4"/>
        <v>6</v>
      </c>
      <c r="O124" s="63">
        <f t="shared" si="5"/>
        <v>33</v>
      </c>
      <c r="P124" s="63">
        <f t="shared" si="6"/>
        <v>14</v>
      </c>
      <c r="Q124" s="79">
        <f t="shared" si="7"/>
        <v>0.837398374</v>
      </c>
      <c r="R124" s="79">
        <f t="shared" si="8"/>
        <v>0.8461538462</v>
      </c>
      <c r="S124" s="79">
        <f t="shared" si="9"/>
        <v>0.8333333333</v>
      </c>
      <c r="T124" s="79">
        <f t="shared" si="10"/>
        <v>0.8323259414</v>
      </c>
      <c r="U124" s="79">
        <f t="shared" si="11"/>
        <v>0.00100739193</v>
      </c>
      <c r="V124" s="89"/>
      <c r="W124" s="89"/>
      <c r="X124" s="85">
        <f t="shared" si="12"/>
        <v>0.8461538462</v>
      </c>
      <c r="Y124" s="85">
        <f t="shared" si="13"/>
        <v>-0.4588006291</v>
      </c>
      <c r="Z124" s="85">
        <f t="shared" si="14"/>
        <v>53</v>
      </c>
      <c r="AA124" s="7">
        <f t="shared" si="15"/>
        <v>1.458800629</v>
      </c>
      <c r="AB124" s="7">
        <f t="shared" si="16"/>
        <v>6.423208808</v>
      </c>
      <c r="AC124" s="13">
        <f t="shared" si="17"/>
        <v>1.292133962</v>
      </c>
      <c r="AD124" s="13">
        <f t="shared" si="18"/>
        <v>1.291126571</v>
      </c>
      <c r="AE124" s="10">
        <f t="shared" si="19"/>
        <v>1.458800629</v>
      </c>
      <c r="AF124" s="10">
        <f t="shared" si="20"/>
        <v>83.73964215</v>
      </c>
      <c r="AG124" s="10">
        <f t="shared" si="21"/>
        <v>340.4300668</v>
      </c>
      <c r="AH124" s="86">
        <f t="shared" si="22"/>
        <v>1.541830759</v>
      </c>
      <c r="AI124" s="86">
        <f t="shared" si="23"/>
        <v>72.46604567</v>
      </c>
      <c r="AJ124" s="86">
        <f t="shared" si="24"/>
        <v>712.3258107</v>
      </c>
      <c r="AK124" s="87">
        <f t="shared" si="25"/>
        <v>13339.91973</v>
      </c>
      <c r="AL124" s="87">
        <f t="shared" si="26"/>
        <v>13350.3281</v>
      </c>
      <c r="AM124" s="87">
        <f t="shared" si="27"/>
        <v>13350.3281</v>
      </c>
      <c r="AN124" s="87">
        <f t="shared" si="28"/>
        <v>13339.91973</v>
      </c>
      <c r="AO124" s="87">
        <f t="shared" si="29"/>
        <v>10.40837342</v>
      </c>
      <c r="AP124" s="88">
        <f t="shared" ref="AP124:AR124" si="157">AE124-AH124</f>
        <v>-0.08303012986</v>
      </c>
      <c r="AQ124" s="88">
        <f t="shared" si="157"/>
        <v>11.27359648</v>
      </c>
      <c r="AR124" s="88">
        <f t="shared" si="157"/>
        <v>-371.8957438</v>
      </c>
      <c r="AS124" s="7">
        <f t="shared" si="31"/>
        <v>56.4949645</v>
      </c>
      <c r="AT124" s="7">
        <f t="shared" si="32"/>
        <v>79.28221059</v>
      </c>
      <c r="AU124" s="7">
        <f t="shared" si="33"/>
        <v>70</v>
      </c>
      <c r="AV124" s="85">
        <f t="shared" si="34"/>
        <v>79.28221059</v>
      </c>
      <c r="AW124" s="89">
        <f t="shared" si="35"/>
        <v>-9.282210593</v>
      </c>
      <c r="AX124" s="89">
        <f t="shared" si="36"/>
        <v>0</v>
      </c>
      <c r="AY124" s="89">
        <f t="shared" si="37"/>
        <v>1</v>
      </c>
    </row>
    <row r="125">
      <c r="A125" s="29">
        <v>3000.0</v>
      </c>
      <c r="B125" s="30">
        <v>2043.0</v>
      </c>
      <c r="C125" s="31" t="s">
        <v>0</v>
      </c>
      <c r="D125" s="14">
        <v>2.0</v>
      </c>
      <c r="E125" s="15">
        <v>7.0</v>
      </c>
      <c r="F125" s="16">
        <v>12.0</v>
      </c>
      <c r="G125" s="17">
        <v>26.0</v>
      </c>
      <c r="H125" s="18">
        <v>84.0</v>
      </c>
      <c r="I125" s="19">
        <v>24.0</v>
      </c>
      <c r="J125" s="20">
        <v>19.0</v>
      </c>
      <c r="K125" s="21">
        <v>18.0</v>
      </c>
      <c r="L125" s="22">
        <v>18.0</v>
      </c>
      <c r="M125" s="63">
        <f t="shared" si="3"/>
        <v>84</v>
      </c>
      <c r="N125" s="63">
        <f t="shared" si="4"/>
        <v>27</v>
      </c>
      <c r="O125" s="63">
        <f t="shared" si="5"/>
        <v>50</v>
      </c>
      <c r="P125" s="63">
        <f t="shared" si="6"/>
        <v>49</v>
      </c>
      <c r="Q125" s="79">
        <f t="shared" si="7"/>
        <v>0.6380952381</v>
      </c>
      <c r="R125" s="79">
        <f t="shared" si="8"/>
        <v>0.6493506494</v>
      </c>
      <c r="S125" s="79">
        <f t="shared" si="9"/>
        <v>0.6315789474</v>
      </c>
      <c r="T125" s="79">
        <f t="shared" si="10"/>
        <v>0.6316411324</v>
      </c>
      <c r="U125" s="79">
        <f t="shared" si="11"/>
        <v>0.00006218501281</v>
      </c>
      <c r="V125" s="89"/>
      <c r="W125" s="89"/>
      <c r="X125" s="85">
        <f t="shared" si="12"/>
        <v>0.6493506494</v>
      </c>
      <c r="Y125" s="85">
        <f t="shared" si="13"/>
        <v>-0.3521937329</v>
      </c>
      <c r="Z125" s="85">
        <f t="shared" si="14"/>
        <v>126</v>
      </c>
      <c r="AA125" s="7">
        <f t="shared" si="15"/>
        <v>1.352193733</v>
      </c>
      <c r="AB125" s="7">
        <f t="shared" si="16"/>
        <v>17.25749291</v>
      </c>
      <c r="AC125" s="13">
        <f t="shared" si="17"/>
        <v>0.9837726803</v>
      </c>
      <c r="AD125" s="13">
        <f t="shared" si="18"/>
        <v>0.9838348653</v>
      </c>
      <c r="AE125" s="10">
        <f t="shared" si="19"/>
        <v>1.352193733</v>
      </c>
      <c r="AF125" s="10">
        <f t="shared" si="20"/>
        <v>187.6339033</v>
      </c>
      <c r="AG125" s="10">
        <f t="shared" si="21"/>
        <v>2174.444107</v>
      </c>
      <c r="AH125" s="86">
        <f t="shared" si="22"/>
        <v>1.541830759</v>
      </c>
      <c r="AI125" s="86">
        <f t="shared" si="23"/>
        <v>152.6412451</v>
      </c>
      <c r="AJ125" s="86">
        <f t="shared" si="24"/>
        <v>3777.48536</v>
      </c>
      <c r="AK125" s="87">
        <f t="shared" si="25"/>
        <v>27478.50779</v>
      </c>
      <c r="AL125" s="87">
        <f t="shared" si="26"/>
        <v>27476.77096</v>
      </c>
      <c r="AM125" s="87">
        <f t="shared" si="27"/>
        <v>27476.77096</v>
      </c>
      <c r="AN125" s="87">
        <f t="shared" si="28"/>
        <v>27478.50779</v>
      </c>
      <c r="AO125" s="87">
        <f t="shared" si="29"/>
        <v>-1.736827408</v>
      </c>
      <c r="AP125" s="88">
        <f t="shared" ref="AP125:AR125" si="158">AE125-AH125</f>
        <v>-0.1896370261</v>
      </c>
      <c r="AQ125" s="88">
        <f t="shared" si="158"/>
        <v>34.99265811</v>
      </c>
      <c r="AR125" s="88">
        <f t="shared" si="158"/>
        <v>-1603.041253</v>
      </c>
      <c r="AS125" s="7">
        <f t="shared" si="31"/>
        <v>84.57420584</v>
      </c>
      <c r="AT125" s="7">
        <f t="shared" si="32"/>
        <v>99.95019233</v>
      </c>
      <c r="AU125" s="7">
        <f t="shared" si="33"/>
        <v>84</v>
      </c>
      <c r="AV125" s="85">
        <f t="shared" si="34"/>
        <v>84.57420584</v>
      </c>
      <c r="AW125" s="89">
        <f t="shared" si="35"/>
        <v>-0.5742058378</v>
      </c>
      <c r="AX125" s="89">
        <f t="shared" si="36"/>
        <v>1</v>
      </c>
      <c r="AY125" s="89">
        <f t="shared" si="37"/>
        <v>0</v>
      </c>
    </row>
    <row r="126">
      <c r="A126" s="29">
        <v>3003.0</v>
      </c>
      <c r="B126" s="30">
        <v>1572.0</v>
      </c>
      <c r="C126" s="31" t="s">
        <v>0</v>
      </c>
      <c r="D126" s="14">
        <v>5.0</v>
      </c>
      <c r="E126" s="15">
        <v>5.0</v>
      </c>
      <c r="F126" s="16">
        <v>16.0</v>
      </c>
      <c r="G126" s="17">
        <v>21.0</v>
      </c>
      <c r="H126" s="18">
        <v>85.0</v>
      </c>
      <c r="I126" s="19">
        <v>17.0</v>
      </c>
      <c r="J126" s="20">
        <v>6.0</v>
      </c>
      <c r="K126" s="21">
        <v>18.0</v>
      </c>
      <c r="L126" s="22">
        <v>12.0</v>
      </c>
      <c r="M126" s="63">
        <f t="shared" si="3"/>
        <v>85</v>
      </c>
      <c r="N126" s="63">
        <f t="shared" si="4"/>
        <v>22</v>
      </c>
      <c r="O126" s="63">
        <f t="shared" si="5"/>
        <v>38</v>
      </c>
      <c r="P126" s="63">
        <f t="shared" si="6"/>
        <v>40</v>
      </c>
      <c r="Q126" s="79">
        <f t="shared" si="7"/>
        <v>0.6648648649</v>
      </c>
      <c r="R126" s="79">
        <f t="shared" si="8"/>
        <v>0.6333333333</v>
      </c>
      <c r="S126" s="79">
        <f t="shared" si="9"/>
        <v>0.68</v>
      </c>
      <c r="T126" s="79">
        <f t="shared" si="10"/>
        <v>0.6815918329</v>
      </c>
      <c r="U126" s="79">
        <f t="shared" si="11"/>
        <v>0.001591832856</v>
      </c>
      <c r="V126" s="89"/>
      <c r="W126" s="89"/>
      <c r="X126" s="85">
        <f t="shared" si="12"/>
        <v>0.6333333333</v>
      </c>
      <c r="Y126" s="85">
        <f t="shared" si="13"/>
        <v>-0.3435172664</v>
      </c>
      <c r="Z126" s="85">
        <f t="shared" si="14"/>
        <v>100</v>
      </c>
      <c r="AA126" s="7">
        <f t="shared" si="15"/>
        <v>1.343517266</v>
      </c>
      <c r="AB126" s="7">
        <f t="shared" si="16"/>
        <v>13.74069065</v>
      </c>
      <c r="AC126" s="13">
        <f t="shared" si="17"/>
        <v>1.023517266</v>
      </c>
      <c r="AD126" s="13">
        <f t="shared" si="18"/>
        <v>1.025109099</v>
      </c>
      <c r="AE126" s="10">
        <f t="shared" si="19"/>
        <v>1.343517266</v>
      </c>
      <c r="AF126" s="10">
        <f t="shared" si="20"/>
        <v>148.0924173</v>
      </c>
      <c r="AG126" s="10">
        <f t="shared" si="21"/>
        <v>1374.069065</v>
      </c>
      <c r="AH126" s="86">
        <f t="shared" si="22"/>
        <v>1.541830759</v>
      </c>
      <c r="AI126" s="86">
        <f t="shared" si="23"/>
        <v>120.2627992</v>
      </c>
      <c r="AJ126" s="86">
        <f t="shared" si="24"/>
        <v>2343.582754</v>
      </c>
      <c r="AK126" s="87">
        <f t="shared" si="25"/>
        <v>23705.64792</v>
      </c>
      <c r="AL126" s="87">
        <f t="shared" si="26"/>
        <v>23668.83678</v>
      </c>
      <c r="AM126" s="87">
        <f t="shared" si="27"/>
        <v>23668.83678</v>
      </c>
      <c r="AN126" s="87">
        <f t="shared" si="28"/>
        <v>23705.64792</v>
      </c>
      <c r="AO126" s="87">
        <f t="shared" si="29"/>
        <v>-36.81113479</v>
      </c>
      <c r="AP126" s="88">
        <f t="shared" ref="AP126:AR126" si="159">AE126-AH126</f>
        <v>-0.1983134926</v>
      </c>
      <c r="AQ126" s="88">
        <f t="shared" si="159"/>
        <v>27.82961809</v>
      </c>
      <c r="AR126" s="88">
        <f t="shared" si="159"/>
        <v>-969.5136882</v>
      </c>
      <c r="AS126" s="7">
        <f t="shared" si="31"/>
        <v>64.29759222</v>
      </c>
      <c r="AT126" s="7">
        <f t="shared" si="32"/>
        <v>76.03384827</v>
      </c>
      <c r="AU126" s="7">
        <f t="shared" si="33"/>
        <v>85</v>
      </c>
      <c r="AV126" s="85">
        <f t="shared" si="34"/>
        <v>76.03384827</v>
      </c>
      <c r="AW126" s="89">
        <f t="shared" si="35"/>
        <v>8.966151728</v>
      </c>
      <c r="AX126" s="89">
        <f t="shared" si="36"/>
        <v>0</v>
      </c>
      <c r="AY126" s="89">
        <f t="shared" si="37"/>
        <v>1</v>
      </c>
    </row>
    <row r="127">
      <c r="A127" s="29">
        <v>3007.0</v>
      </c>
      <c r="B127" s="30">
        <v>2877.0</v>
      </c>
      <c r="C127" s="31" t="s">
        <v>0</v>
      </c>
      <c r="D127" s="14">
        <v>9.0</v>
      </c>
      <c r="E127" s="15">
        <v>13.0</v>
      </c>
      <c r="F127" s="16">
        <v>13.0</v>
      </c>
      <c r="G127" s="17">
        <v>33.0</v>
      </c>
      <c r="H127" s="18">
        <v>101.0</v>
      </c>
      <c r="I127" s="19">
        <v>19.0</v>
      </c>
      <c r="J127" s="20">
        <v>15.0</v>
      </c>
      <c r="K127" s="21">
        <v>13.0</v>
      </c>
      <c r="L127" s="22">
        <v>13.0</v>
      </c>
      <c r="M127" s="63">
        <f t="shared" si="3"/>
        <v>101</v>
      </c>
      <c r="N127" s="63">
        <f t="shared" si="4"/>
        <v>35</v>
      </c>
      <c r="O127" s="63">
        <f t="shared" si="5"/>
        <v>52</v>
      </c>
      <c r="P127" s="63">
        <f t="shared" si="6"/>
        <v>41</v>
      </c>
      <c r="Q127" s="79">
        <f t="shared" si="7"/>
        <v>0.6681222707</v>
      </c>
      <c r="R127" s="79">
        <f t="shared" si="8"/>
        <v>0.5977011494</v>
      </c>
      <c r="S127" s="79">
        <f t="shared" si="9"/>
        <v>0.7112676056</v>
      </c>
      <c r="T127" s="79">
        <f t="shared" si="10"/>
        <v>0.7059159028</v>
      </c>
      <c r="U127" s="79">
        <f t="shared" si="11"/>
        <v>0.005351702832</v>
      </c>
      <c r="V127" s="89"/>
      <c r="W127" s="89"/>
      <c r="X127" s="85">
        <f t="shared" si="12"/>
        <v>0.5977011494</v>
      </c>
      <c r="Y127" s="85">
        <f t="shared" si="13"/>
        <v>-0.324215565</v>
      </c>
      <c r="Z127" s="85">
        <f t="shared" si="14"/>
        <v>128</v>
      </c>
      <c r="AA127" s="7">
        <f t="shared" si="15"/>
        <v>1.324215565</v>
      </c>
      <c r="AB127" s="7">
        <f t="shared" si="16"/>
        <v>13.29283817</v>
      </c>
      <c r="AC127" s="13">
        <f t="shared" si="17"/>
        <v>1.035483171</v>
      </c>
      <c r="AD127" s="13">
        <f t="shared" si="18"/>
        <v>1.030131468</v>
      </c>
      <c r="AE127" s="10">
        <f t="shared" si="19"/>
        <v>1.324215565</v>
      </c>
      <c r="AF127" s="10">
        <f t="shared" si="20"/>
        <v>182.7924305</v>
      </c>
      <c r="AG127" s="10">
        <f t="shared" si="21"/>
        <v>1701.483285</v>
      </c>
      <c r="AH127" s="86">
        <f t="shared" si="22"/>
        <v>1.541830759</v>
      </c>
      <c r="AI127" s="86">
        <f t="shared" si="23"/>
        <v>143.3902606</v>
      </c>
      <c r="AJ127" s="86">
        <f t="shared" si="24"/>
        <v>3287.183178</v>
      </c>
      <c r="AK127" s="87">
        <f t="shared" si="25"/>
        <v>33497.81507</v>
      </c>
      <c r="AL127" s="87">
        <f t="shared" si="26"/>
        <v>33671.84174</v>
      </c>
      <c r="AM127" s="87">
        <f t="shared" si="27"/>
        <v>33671.84174</v>
      </c>
      <c r="AN127" s="87">
        <f t="shared" si="28"/>
        <v>33497.81507</v>
      </c>
      <c r="AO127" s="87">
        <f t="shared" si="29"/>
        <v>174.0266727</v>
      </c>
      <c r="AP127" s="88">
        <f t="shared" ref="AP127:AR127" si="160">AE127-AH127</f>
        <v>-0.217615194</v>
      </c>
      <c r="AQ127" s="88">
        <f t="shared" si="160"/>
        <v>39.4021699</v>
      </c>
      <c r="AR127" s="88">
        <f t="shared" si="160"/>
        <v>-1585.699893</v>
      </c>
      <c r="AS127" s="7">
        <f t="shared" si="31"/>
        <v>60.37742824</v>
      </c>
      <c r="AT127" s="7">
        <f t="shared" si="32"/>
        <v>120.6860774</v>
      </c>
      <c r="AU127" s="7">
        <f t="shared" si="33"/>
        <v>101</v>
      </c>
      <c r="AV127" s="85">
        <f t="shared" si="34"/>
        <v>120.6860774</v>
      </c>
      <c r="AW127" s="89">
        <f t="shared" si="35"/>
        <v>-19.68607736</v>
      </c>
      <c r="AX127" s="89">
        <f t="shared" si="36"/>
        <v>0</v>
      </c>
      <c r="AY127" s="89">
        <f t="shared" si="37"/>
        <v>1</v>
      </c>
    </row>
    <row r="128">
      <c r="A128" s="29">
        <v>3009.0</v>
      </c>
      <c r="B128" s="30">
        <v>2664.0</v>
      </c>
      <c r="C128" s="31" t="s">
        <v>0</v>
      </c>
      <c r="D128" s="14">
        <v>14.0</v>
      </c>
      <c r="E128" s="15">
        <v>8.0</v>
      </c>
      <c r="F128" s="16">
        <v>14.0</v>
      </c>
      <c r="G128" s="17">
        <v>32.0</v>
      </c>
      <c r="H128" s="18">
        <v>135.0</v>
      </c>
      <c r="I128" s="19">
        <v>21.0</v>
      </c>
      <c r="J128" s="20">
        <v>26.0</v>
      </c>
      <c r="K128" s="21">
        <v>36.0</v>
      </c>
      <c r="L128" s="22">
        <v>27.0</v>
      </c>
      <c r="M128" s="63">
        <f t="shared" si="3"/>
        <v>135</v>
      </c>
      <c r="N128" s="63">
        <f t="shared" si="4"/>
        <v>49</v>
      </c>
      <c r="O128" s="63">
        <f t="shared" si="5"/>
        <v>53</v>
      </c>
      <c r="P128" s="63">
        <f t="shared" si="6"/>
        <v>76</v>
      </c>
      <c r="Q128" s="79">
        <f t="shared" si="7"/>
        <v>0.6006389776</v>
      </c>
      <c r="R128" s="79">
        <f t="shared" si="8"/>
        <v>0.5196078431</v>
      </c>
      <c r="S128" s="79">
        <f t="shared" si="9"/>
        <v>0.6398104265</v>
      </c>
      <c r="T128" s="79">
        <f t="shared" si="10"/>
        <v>0.6441706761</v>
      </c>
      <c r="U128" s="79">
        <f t="shared" si="11"/>
        <v>0.004360249519</v>
      </c>
      <c r="V128" s="89"/>
      <c r="W128" s="89"/>
      <c r="X128" s="85">
        <f t="shared" si="12"/>
        <v>0.5196078431</v>
      </c>
      <c r="Y128" s="85">
        <f t="shared" si="13"/>
        <v>-0.2819129747</v>
      </c>
      <c r="Z128" s="85">
        <f t="shared" si="14"/>
        <v>178</v>
      </c>
      <c r="AA128" s="7">
        <f t="shared" si="15"/>
        <v>1.281912975</v>
      </c>
      <c r="AB128" s="7">
        <f t="shared" si="16"/>
        <v>21.42538608</v>
      </c>
      <c r="AC128" s="13">
        <f t="shared" si="17"/>
        <v>0.9217234013</v>
      </c>
      <c r="AD128" s="13">
        <f t="shared" si="18"/>
        <v>0.9260836508</v>
      </c>
      <c r="AE128" s="10">
        <f t="shared" si="19"/>
        <v>1.281912975</v>
      </c>
      <c r="AF128" s="10">
        <f t="shared" si="20"/>
        <v>249.6058956</v>
      </c>
      <c r="AG128" s="10">
        <f t="shared" si="21"/>
        <v>3813.718722</v>
      </c>
      <c r="AH128" s="86">
        <f t="shared" si="22"/>
        <v>1.541830759</v>
      </c>
      <c r="AI128" s="86">
        <f t="shared" si="23"/>
        <v>198.8961679</v>
      </c>
      <c r="AJ128" s="86">
        <f t="shared" si="24"/>
        <v>6210.494297</v>
      </c>
      <c r="AK128" s="87">
        <f t="shared" si="25"/>
        <v>61161.34255</v>
      </c>
      <c r="AL128" s="87">
        <f t="shared" si="26"/>
        <v>60873.37859</v>
      </c>
      <c r="AM128" s="87">
        <f t="shared" si="27"/>
        <v>60873.37859</v>
      </c>
      <c r="AN128" s="87">
        <f t="shared" si="28"/>
        <v>61161.34255</v>
      </c>
      <c r="AO128" s="87">
        <f t="shared" si="29"/>
        <v>-287.963959</v>
      </c>
      <c r="AP128" s="88">
        <f t="shared" ref="AP128:AR128" si="161">AE128-AH128</f>
        <v>-0.2599177843</v>
      </c>
      <c r="AQ128" s="88">
        <f t="shared" si="161"/>
        <v>50.70972767</v>
      </c>
      <c r="AR128" s="88">
        <f t="shared" si="161"/>
        <v>-2396.775575</v>
      </c>
      <c r="AS128" s="7">
        <f t="shared" si="31"/>
        <v>80.3847084</v>
      </c>
      <c r="AT128" s="7">
        <f t="shared" si="32"/>
        <v>114.7143988</v>
      </c>
      <c r="AU128" s="7">
        <f t="shared" si="33"/>
        <v>135</v>
      </c>
      <c r="AV128" s="85">
        <f t="shared" si="34"/>
        <v>114.7143988</v>
      </c>
      <c r="AW128" s="89">
        <f t="shared" si="35"/>
        <v>20.28560118</v>
      </c>
      <c r="AX128" s="89">
        <f t="shared" si="36"/>
        <v>0</v>
      </c>
      <c r="AY128" s="89">
        <f t="shared" si="37"/>
        <v>1</v>
      </c>
    </row>
    <row r="129">
      <c r="A129" s="29">
        <v>3011.0</v>
      </c>
      <c r="B129" s="30">
        <v>2469.0</v>
      </c>
      <c r="C129" s="31" t="s">
        <v>0</v>
      </c>
      <c r="D129" s="14">
        <v>18.0</v>
      </c>
      <c r="E129" s="15">
        <v>9.0</v>
      </c>
      <c r="F129" s="16">
        <v>28.0</v>
      </c>
      <c r="G129" s="17">
        <v>28.0</v>
      </c>
      <c r="H129" s="18">
        <v>121.0</v>
      </c>
      <c r="I129" s="19">
        <v>21.0</v>
      </c>
      <c r="J129" s="20">
        <v>22.0</v>
      </c>
      <c r="K129" s="21">
        <v>31.0</v>
      </c>
      <c r="L129" s="22">
        <v>42.0</v>
      </c>
      <c r="M129" s="63">
        <f t="shared" si="3"/>
        <v>121</v>
      </c>
      <c r="N129" s="63">
        <f t="shared" si="4"/>
        <v>69</v>
      </c>
      <c r="O129" s="63">
        <f t="shared" si="5"/>
        <v>49</v>
      </c>
      <c r="P129" s="63">
        <f t="shared" si="6"/>
        <v>81</v>
      </c>
      <c r="Q129" s="79">
        <f t="shared" si="7"/>
        <v>0.53125</v>
      </c>
      <c r="R129" s="79">
        <f t="shared" si="8"/>
        <v>0.4152542373</v>
      </c>
      <c r="S129" s="79">
        <f t="shared" si="9"/>
        <v>0.599009901</v>
      </c>
      <c r="T129" s="79">
        <f t="shared" si="10"/>
        <v>0.5937122244</v>
      </c>
      <c r="U129" s="79">
        <f t="shared" si="11"/>
        <v>0.005297676627</v>
      </c>
      <c r="V129" s="89"/>
      <c r="W129" s="89"/>
      <c r="X129" s="85">
        <f t="shared" si="12"/>
        <v>0.4152542373</v>
      </c>
      <c r="Y129" s="85">
        <f t="shared" si="13"/>
        <v>-0.2253853664</v>
      </c>
      <c r="Z129" s="85">
        <f t="shared" si="14"/>
        <v>199</v>
      </c>
      <c r="AA129" s="7">
        <f t="shared" si="15"/>
        <v>1.225385366</v>
      </c>
      <c r="AB129" s="7">
        <f t="shared" si="16"/>
        <v>18.25621467</v>
      </c>
      <c r="AC129" s="13">
        <f t="shared" si="17"/>
        <v>0.8243952673</v>
      </c>
      <c r="AD129" s="13">
        <f t="shared" si="18"/>
        <v>0.8190975907</v>
      </c>
      <c r="AE129" s="10">
        <f t="shared" si="19"/>
        <v>1.225385366</v>
      </c>
      <c r="AF129" s="10">
        <f t="shared" si="20"/>
        <v>262.1079026</v>
      </c>
      <c r="AG129" s="10">
        <f t="shared" si="21"/>
        <v>3632.98672</v>
      </c>
      <c r="AH129" s="86">
        <f t="shared" si="22"/>
        <v>1.541830759</v>
      </c>
      <c r="AI129" s="86">
        <f t="shared" si="23"/>
        <v>200.4379987</v>
      </c>
      <c r="AJ129" s="86">
        <f t="shared" si="24"/>
        <v>6119.526282</v>
      </c>
      <c r="AK129" s="87">
        <f t="shared" si="25"/>
        <v>52946.46826</v>
      </c>
      <c r="AL129" s="87">
        <f t="shared" si="26"/>
        <v>53288.91008</v>
      </c>
      <c r="AM129" s="87">
        <f t="shared" si="27"/>
        <v>53288.91008</v>
      </c>
      <c r="AN129" s="87">
        <f t="shared" si="28"/>
        <v>52946.46826</v>
      </c>
      <c r="AO129" s="87">
        <f t="shared" si="29"/>
        <v>342.4418171</v>
      </c>
      <c r="AP129" s="88">
        <f t="shared" ref="AP129:AR129" si="162">AE129-AH129</f>
        <v>-0.3164453926</v>
      </c>
      <c r="AQ129" s="88">
        <f t="shared" si="162"/>
        <v>61.66990391</v>
      </c>
      <c r="AR129" s="88">
        <f t="shared" si="162"/>
        <v>-2486.539562</v>
      </c>
      <c r="AS129" s="7">
        <f t="shared" si="31"/>
        <v>56.97992773</v>
      </c>
      <c r="AT129" s="7">
        <f t="shared" si="32"/>
        <v>137.9033139</v>
      </c>
      <c r="AU129" s="7">
        <f t="shared" si="33"/>
        <v>121</v>
      </c>
      <c r="AV129" s="85">
        <f t="shared" si="34"/>
        <v>137.9033139</v>
      </c>
      <c r="AW129" s="89">
        <f t="shared" si="35"/>
        <v>-16.90331388</v>
      </c>
      <c r="AX129" s="89">
        <f t="shared" si="36"/>
        <v>0</v>
      </c>
      <c r="AY129" s="89">
        <f t="shared" si="37"/>
        <v>1</v>
      </c>
    </row>
    <row r="130">
      <c r="A130" s="29">
        <v>3013.0</v>
      </c>
      <c r="B130" s="30">
        <v>1624.0</v>
      </c>
      <c r="C130" s="31" t="s">
        <v>0</v>
      </c>
      <c r="D130" s="14">
        <v>8.0</v>
      </c>
      <c r="E130" s="15">
        <v>3.0</v>
      </c>
      <c r="F130" s="16">
        <v>15.0</v>
      </c>
      <c r="G130" s="17">
        <v>20.0</v>
      </c>
      <c r="H130" s="18">
        <v>84.0</v>
      </c>
      <c r="I130" s="19">
        <v>18.0</v>
      </c>
      <c r="J130" s="20">
        <v>13.0</v>
      </c>
      <c r="K130" s="21">
        <v>21.0</v>
      </c>
      <c r="L130" s="22">
        <v>21.0</v>
      </c>
      <c r="M130" s="63">
        <f t="shared" si="3"/>
        <v>84</v>
      </c>
      <c r="N130" s="63">
        <f t="shared" si="4"/>
        <v>32</v>
      </c>
      <c r="O130" s="63">
        <f t="shared" si="5"/>
        <v>38</v>
      </c>
      <c r="P130" s="63">
        <f t="shared" si="6"/>
        <v>49</v>
      </c>
      <c r="Q130" s="79">
        <f t="shared" si="7"/>
        <v>0.6009852217</v>
      </c>
      <c r="R130" s="79">
        <f t="shared" si="8"/>
        <v>0.5428571429</v>
      </c>
      <c r="S130" s="79">
        <f t="shared" si="9"/>
        <v>0.6315789474</v>
      </c>
      <c r="T130" s="79">
        <f t="shared" si="10"/>
        <v>0.632110545</v>
      </c>
      <c r="U130" s="79">
        <f t="shared" si="11"/>
        <v>0.0005315975936</v>
      </c>
      <c r="V130" s="89"/>
      <c r="W130" s="89"/>
      <c r="X130" s="85">
        <f t="shared" si="12"/>
        <v>0.5428571429</v>
      </c>
      <c r="Y130" s="85">
        <f t="shared" si="13"/>
        <v>-0.2945069555</v>
      </c>
      <c r="Z130" s="85">
        <f t="shared" si="14"/>
        <v>119</v>
      </c>
      <c r="AA130" s="7">
        <f t="shared" si="15"/>
        <v>1.294506956</v>
      </c>
      <c r="AB130" s="7">
        <f t="shared" si="16"/>
        <v>14.43084082</v>
      </c>
      <c r="AC130" s="13">
        <f t="shared" si="17"/>
        <v>0.9260859029</v>
      </c>
      <c r="AD130" s="13">
        <f t="shared" si="18"/>
        <v>0.9266175005</v>
      </c>
      <c r="AE130" s="10">
        <f t="shared" si="19"/>
        <v>1.294506956</v>
      </c>
      <c r="AF130" s="10">
        <f t="shared" si="20"/>
        <v>168.4771685</v>
      </c>
      <c r="AG130" s="10">
        <f t="shared" si="21"/>
        <v>1717.270058</v>
      </c>
      <c r="AH130" s="86">
        <f t="shared" si="22"/>
        <v>1.541830759</v>
      </c>
      <c r="AI130" s="86">
        <f t="shared" si="23"/>
        <v>134.139276</v>
      </c>
      <c r="AJ130" s="86">
        <f t="shared" si="24"/>
        <v>2870.888873</v>
      </c>
      <c r="AK130" s="87">
        <f t="shared" si="25"/>
        <v>25017.7459</v>
      </c>
      <c r="AL130" s="87">
        <f t="shared" si="26"/>
        <v>25003.39329</v>
      </c>
      <c r="AM130" s="87">
        <f t="shared" si="27"/>
        <v>25003.39329</v>
      </c>
      <c r="AN130" s="87">
        <f t="shared" si="28"/>
        <v>25017.7459</v>
      </c>
      <c r="AO130" s="87">
        <f t="shared" si="29"/>
        <v>-14.35260343</v>
      </c>
      <c r="AP130" s="88">
        <f t="shared" ref="AP130:AR130" si="163">AE130-AH130</f>
        <v>-0.2473238035</v>
      </c>
      <c r="AQ130" s="88">
        <f t="shared" si="163"/>
        <v>34.33789249</v>
      </c>
      <c r="AR130" s="88">
        <f t="shared" si="163"/>
        <v>-1153.618816</v>
      </c>
      <c r="AS130" s="7">
        <f t="shared" si="31"/>
        <v>56.98600506</v>
      </c>
      <c r="AT130" s="7">
        <f t="shared" si="32"/>
        <v>81.85179386</v>
      </c>
      <c r="AU130" s="7">
        <f t="shared" si="33"/>
        <v>84</v>
      </c>
      <c r="AV130" s="85">
        <f t="shared" si="34"/>
        <v>81.85179386</v>
      </c>
      <c r="AW130" s="89">
        <f t="shared" si="35"/>
        <v>2.148206144</v>
      </c>
      <c r="AX130" s="89">
        <f t="shared" si="36"/>
        <v>0</v>
      </c>
      <c r="AY130" s="89">
        <f t="shared" si="37"/>
        <v>1</v>
      </c>
    </row>
    <row r="131">
      <c r="A131" s="29">
        <v>3014.0</v>
      </c>
      <c r="B131" s="30">
        <v>2048.0</v>
      </c>
      <c r="C131" s="31" t="s">
        <v>0</v>
      </c>
      <c r="D131" s="14">
        <v>36.0</v>
      </c>
      <c r="E131" s="15">
        <v>14.0</v>
      </c>
      <c r="F131" s="16">
        <v>25.0</v>
      </c>
      <c r="G131" s="17">
        <v>38.0</v>
      </c>
      <c r="H131" s="18">
        <v>171.0</v>
      </c>
      <c r="I131" s="19">
        <v>30.0</v>
      </c>
      <c r="J131" s="20">
        <v>39.0</v>
      </c>
      <c r="K131" s="21">
        <v>45.0</v>
      </c>
      <c r="L131" s="22">
        <v>28.0</v>
      </c>
      <c r="M131" s="63">
        <f t="shared" si="3"/>
        <v>171</v>
      </c>
      <c r="N131" s="63">
        <f t="shared" si="4"/>
        <v>78</v>
      </c>
      <c r="O131" s="63">
        <f t="shared" si="5"/>
        <v>68</v>
      </c>
      <c r="P131" s="63">
        <f t="shared" si="6"/>
        <v>109</v>
      </c>
      <c r="Q131" s="79">
        <f t="shared" si="7"/>
        <v>0.5610328638</v>
      </c>
      <c r="R131" s="79">
        <f t="shared" si="8"/>
        <v>0.4657534247</v>
      </c>
      <c r="S131" s="79">
        <f t="shared" si="9"/>
        <v>0.6107142857</v>
      </c>
      <c r="T131" s="79">
        <f t="shared" si="10"/>
        <v>0.6122773082</v>
      </c>
      <c r="U131" s="79">
        <f t="shared" si="11"/>
        <v>0.001563022495</v>
      </c>
      <c r="V131" s="89"/>
      <c r="W131" s="89"/>
      <c r="X131" s="85">
        <f t="shared" si="12"/>
        <v>0.4657534247</v>
      </c>
      <c r="Y131" s="85">
        <f t="shared" si="13"/>
        <v>-0.2527404181</v>
      </c>
      <c r="Z131" s="85">
        <f t="shared" si="14"/>
        <v>255</v>
      </c>
      <c r="AA131" s="7">
        <f t="shared" si="15"/>
        <v>1.252740418</v>
      </c>
      <c r="AB131" s="7">
        <f t="shared" si="16"/>
        <v>27.54870557</v>
      </c>
      <c r="AC131" s="13">
        <f t="shared" si="17"/>
        <v>0.8634547038</v>
      </c>
      <c r="AD131" s="13">
        <f t="shared" si="18"/>
        <v>0.8650177263</v>
      </c>
      <c r="AE131" s="10">
        <f t="shared" si="19"/>
        <v>1.252740418</v>
      </c>
      <c r="AF131" s="10">
        <f t="shared" si="20"/>
        <v>346.9975122</v>
      </c>
      <c r="AG131" s="10">
        <f t="shared" si="21"/>
        <v>7024.919921</v>
      </c>
      <c r="AH131" s="86">
        <f t="shared" si="22"/>
        <v>1.541830759</v>
      </c>
      <c r="AI131" s="86">
        <f t="shared" si="23"/>
        <v>272.9040443</v>
      </c>
      <c r="AJ131" s="86">
        <f t="shared" si="24"/>
        <v>11428.04959</v>
      </c>
      <c r="AK131" s="87">
        <f t="shared" si="25"/>
        <v>103179.3144</v>
      </c>
      <c r="AL131" s="87">
        <f t="shared" si="26"/>
        <v>102992.8771</v>
      </c>
      <c r="AM131" s="87">
        <f t="shared" si="27"/>
        <v>102992.8771</v>
      </c>
      <c r="AN131" s="87">
        <f t="shared" si="28"/>
        <v>103179.3144</v>
      </c>
      <c r="AO131" s="87">
        <f t="shared" si="29"/>
        <v>-186.4373233</v>
      </c>
      <c r="AP131" s="88">
        <f t="shared" ref="AP131:AR131" si="164">AE131-AH131</f>
        <v>-0.2890903409</v>
      </c>
      <c r="AQ131" s="88">
        <f t="shared" si="164"/>
        <v>74.09346784</v>
      </c>
      <c r="AR131" s="88">
        <f t="shared" si="164"/>
        <v>-4403.129665</v>
      </c>
      <c r="AS131" s="7">
        <f t="shared" si="31"/>
        <v>93.63455858</v>
      </c>
      <c r="AT131" s="7">
        <f t="shared" si="32"/>
        <v>162.6641043</v>
      </c>
      <c r="AU131" s="7">
        <f t="shared" si="33"/>
        <v>171</v>
      </c>
      <c r="AV131" s="85">
        <f t="shared" si="34"/>
        <v>162.6641043</v>
      </c>
      <c r="AW131" s="89">
        <f t="shared" si="35"/>
        <v>8.335895659</v>
      </c>
      <c r="AX131" s="89">
        <f t="shared" si="36"/>
        <v>0</v>
      </c>
      <c r="AY131" s="89">
        <f t="shared" si="37"/>
        <v>1</v>
      </c>
    </row>
    <row r="132">
      <c r="A132" s="29">
        <v>3016.0</v>
      </c>
      <c r="B132" s="30">
        <v>2176.0</v>
      </c>
      <c r="C132" s="31" t="s">
        <v>0</v>
      </c>
      <c r="D132" s="14">
        <v>17.0</v>
      </c>
      <c r="E132" s="15">
        <v>17.0</v>
      </c>
      <c r="F132" s="16">
        <v>20.0</v>
      </c>
      <c r="G132" s="17">
        <v>39.0</v>
      </c>
      <c r="H132" s="18">
        <v>106.0</v>
      </c>
      <c r="I132" s="19">
        <v>17.0</v>
      </c>
      <c r="J132" s="20">
        <v>40.0</v>
      </c>
      <c r="K132" s="21">
        <v>81.0</v>
      </c>
      <c r="L132" s="22">
        <v>41.0</v>
      </c>
      <c r="M132" s="63">
        <f t="shared" si="3"/>
        <v>106</v>
      </c>
      <c r="N132" s="63">
        <f t="shared" si="4"/>
        <v>75</v>
      </c>
      <c r="O132" s="63">
        <f t="shared" si="5"/>
        <v>56</v>
      </c>
      <c r="P132" s="63">
        <f t="shared" si="6"/>
        <v>141</v>
      </c>
      <c r="Q132" s="79">
        <f t="shared" si="7"/>
        <v>0.4285714286</v>
      </c>
      <c r="R132" s="79">
        <f t="shared" si="8"/>
        <v>0.427480916</v>
      </c>
      <c r="S132" s="79">
        <f t="shared" si="9"/>
        <v>0.4291497976</v>
      </c>
      <c r="T132" s="79">
        <f t="shared" si="10"/>
        <v>0.4287761395</v>
      </c>
      <c r="U132" s="79">
        <f t="shared" si="11"/>
        <v>0.0003736581063</v>
      </c>
      <c r="V132" s="89"/>
      <c r="W132" s="89"/>
      <c r="X132" s="85">
        <f t="shared" si="12"/>
        <v>0.427480916</v>
      </c>
      <c r="Y132" s="85">
        <f t="shared" si="13"/>
        <v>-0.2320084715</v>
      </c>
      <c r="Z132" s="85">
        <f t="shared" si="14"/>
        <v>272</v>
      </c>
      <c r="AA132" s="7">
        <f t="shared" si="15"/>
        <v>1.232008472</v>
      </c>
      <c r="AB132" s="7">
        <f t="shared" si="16"/>
        <v>32.71319449</v>
      </c>
      <c r="AC132" s="13">
        <f t="shared" si="17"/>
        <v>0.6611582691</v>
      </c>
      <c r="AD132" s="13">
        <f t="shared" si="18"/>
        <v>0.660784611</v>
      </c>
      <c r="AE132" s="10">
        <f t="shared" si="19"/>
        <v>1.232008472</v>
      </c>
      <c r="AF132" s="10">
        <f t="shared" si="20"/>
        <v>367.8194987</v>
      </c>
      <c r="AG132" s="10">
        <f t="shared" si="21"/>
        <v>8897.9889</v>
      </c>
      <c r="AH132" s="86">
        <f t="shared" si="22"/>
        <v>1.541830759</v>
      </c>
      <c r="AI132" s="86">
        <f t="shared" si="23"/>
        <v>303.7406595</v>
      </c>
      <c r="AJ132" s="86">
        <f t="shared" si="24"/>
        <v>12174.29567</v>
      </c>
      <c r="AK132" s="87">
        <f t="shared" si="25"/>
        <v>61694.81599</v>
      </c>
      <c r="AL132" s="87">
        <f t="shared" si="26"/>
        <v>61729.70295</v>
      </c>
      <c r="AM132" s="87">
        <f t="shared" si="27"/>
        <v>61729.70295</v>
      </c>
      <c r="AN132" s="87">
        <f t="shared" si="28"/>
        <v>61694.81599</v>
      </c>
      <c r="AO132" s="87">
        <f t="shared" si="29"/>
        <v>34.88696275</v>
      </c>
      <c r="AP132" s="88">
        <f t="shared" ref="AP132:AR132" si="165">AE132-AH132</f>
        <v>-0.3098222875</v>
      </c>
      <c r="AQ132" s="88">
        <f t="shared" si="165"/>
        <v>64.07883922</v>
      </c>
      <c r="AR132" s="88">
        <f t="shared" si="165"/>
        <v>-3276.306773</v>
      </c>
      <c r="AS132" s="7">
        <f t="shared" si="31"/>
        <v>92.48981384</v>
      </c>
      <c r="AT132" s="7">
        <f t="shared" si="32"/>
        <v>114.3346846</v>
      </c>
      <c r="AU132" s="7">
        <f t="shared" si="33"/>
        <v>106</v>
      </c>
      <c r="AV132" s="85">
        <f t="shared" si="34"/>
        <v>114.3346846</v>
      </c>
      <c r="AW132" s="89">
        <f t="shared" si="35"/>
        <v>-8.33468464</v>
      </c>
      <c r="AX132" s="89">
        <f t="shared" si="36"/>
        <v>0</v>
      </c>
      <c r="AY132" s="89">
        <f t="shared" si="37"/>
        <v>1</v>
      </c>
    </row>
    <row r="133">
      <c r="A133" s="29">
        <v>3017.0</v>
      </c>
      <c r="B133" s="30">
        <v>2681.0</v>
      </c>
      <c r="C133" s="31" t="s">
        <v>0</v>
      </c>
      <c r="D133" s="14">
        <v>18.0</v>
      </c>
      <c r="E133" s="15">
        <v>25.0</v>
      </c>
      <c r="F133" s="16">
        <v>33.0</v>
      </c>
      <c r="G133" s="17">
        <v>52.0</v>
      </c>
      <c r="H133" s="18">
        <v>193.0</v>
      </c>
      <c r="I133" s="19">
        <v>26.0</v>
      </c>
      <c r="J133" s="20">
        <v>47.0</v>
      </c>
      <c r="K133" s="21">
        <v>46.0</v>
      </c>
      <c r="L133" s="22">
        <v>45.0</v>
      </c>
      <c r="M133" s="63">
        <f t="shared" si="3"/>
        <v>193</v>
      </c>
      <c r="N133" s="63">
        <f t="shared" si="4"/>
        <v>88</v>
      </c>
      <c r="O133" s="63">
        <f t="shared" si="5"/>
        <v>78</v>
      </c>
      <c r="P133" s="63">
        <f t="shared" si="6"/>
        <v>126</v>
      </c>
      <c r="Q133" s="79">
        <f t="shared" si="7"/>
        <v>0.5587628866</v>
      </c>
      <c r="R133" s="79">
        <f t="shared" si="8"/>
        <v>0.4698795181</v>
      </c>
      <c r="S133" s="79">
        <f t="shared" si="9"/>
        <v>0.605015674</v>
      </c>
      <c r="T133" s="79">
        <f t="shared" si="10"/>
        <v>0.6065423119</v>
      </c>
      <c r="U133" s="79">
        <f t="shared" si="11"/>
        <v>0.001526637933</v>
      </c>
      <c r="V133" s="89"/>
      <c r="W133" s="89"/>
      <c r="X133" s="85">
        <f t="shared" si="12"/>
        <v>0.4698795181</v>
      </c>
      <c r="Y133" s="85">
        <f t="shared" si="13"/>
        <v>-0.2549754936</v>
      </c>
      <c r="Z133" s="85">
        <f t="shared" si="14"/>
        <v>292</v>
      </c>
      <c r="AA133" s="7">
        <f t="shared" si="15"/>
        <v>1.254975494</v>
      </c>
      <c r="AB133" s="7">
        <f t="shared" si="16"/>
        <v>32.1269122</v>
      </c>
      <c r="AC133" s="13">
        <f t="shared" si="17"/>
        <v>0.8599911676</v>
      </c>
      <c r="AD133" s="13">
        <f t="shared" si="18"/>
        <v>0.8615178055</v>
      </c>
      <c r="AE133" s="10">
        <f t="shared" si="19"/>
        <v>1.254975494</v>
      </c>
      <c r="AF133" s="10">
        <f t="shared" si="20"/>
        <v>398.5797563</v>
      </c>
      <c r="AG133" s="10">
        <f t="shared" si="21"/>
        <v>9381.058362</v>
      </c>
      <c r="AH133" s="86">
        <f t="shared" si="22"/>
        <v>1.541830759</v>
      </c>
      <c r="AI133" s="86">
        <f t="shared" si="23"/>
        <v>314.5334748</v>
      </c>
      <c r="AJ133" s="86">
        <f t="shared" si="24"/>
        <v>15153.1127</v>
      </c>
      <c r="AK133" s="87">
        <f t="shared" si="25"/>
        <v>133289.7273</v>
      </c>
      <c r="AL133" s="87">
        <f t="shared" si="26"/>
        <v>133053.5335</v>
      </c>
      <c r="AM133" s="87">
        <f t="shared" si="27"/>
        <v>133053.5335</v>
      </c>
      <c r="AN133" s="87">
        <f t="shared" si="28"/>
        <v>133289.7273</v>
      </c>
      <c r="AO133" s="87">
        <f t="shared" si="29"/>
        <v>-236.1937878</v>
      </c>
      <c r="AP133" s="88">
        <f t="shared" ref="AP133:AR133" si="166">AE133-AH133</f>
        <v>-0.2868552654</v>
      </c>
      <c r="AQ133" s="88">
        <f t="shared" si="166"/>
        <v>84.0462815</v>
      </c>
      <c r="AR133" s="88">
        <f t="shared" si="166"/>
        <v>-5772.054338</v>
      </c>
      <c r="AS133" s="7">
        <f t="shared" si="31"/>
        <v>109.9004174</v>
      </c>
      <c r="AT133" s="7">
        <f t="shared" si="32"/>
        <v>183.0915253</v>
      </c>
      <c r="AU133" s="7">
        <f t="shared" si="33"/>
        <v>193</v>
      </c>
      <c r="AV133" s="85">
        <f t="shared" si="34"/>
        <v>183.0915253</v>
      </c>
      <c r="AW133" s="89">
        <f t="shared" si="35"/>
        <v>9.908474656</v>
      </c>
      <c r="AX133" s="89">
        <f t="shared" si="36"/>
        <v>0</v>
      </c>
      <c r="AY133" s="89">
        <f t="shared" si="37"/>
        <v>1</v>
      </c>
    </row>
    <row r="134">
      <c r="A134" s="29">
        <v>3021.0</v>
      </c>
      <c r="B134" s="30">
        <v>2741.0</v>
      </c>
      <c r="C134" s="31" t="s">
        <v>0</v>
      </c>
      <c r="D134" s="14">
        <v>31.0</v>
      </c>
      <c r="E134" s="15">
        <v>18.0</v>
      </c>
      <c r="F134" s="16">
        <v>43.0</v>
      </c>
      <c r="G134" s="17">
        <v>51.0</v>
      </c>
      <c r="H134" s="18">
        <v>189.0</v>
      </c>
      <c r="I134" s="19">
        <v>34.0</v>
      </c>
      <c r="J134" s="20">
        <v>39.0</v>
      </c>
      <c r="K134" s="21">
        <v>50.0</v>
      </c>
      <c r="L134" s="22">
        <v>46.0</v>
      </c>
      <c r="M134" s="63">
        <f t="shared" si="3"/>
        <v>189</v>
      </c>
      <c r="N134" s="63">
        <f t="shared" si="4"/>
        <v>95</v>
      </c>
      <c r="O134" s="63">
        <f t="shared" si="5"/>
        <v>85</v>
      </c>
      <c r="P134" s="63">
        <f t="shared" si="6"/>
        <v>132</v>
      </c>
      <c r="Q134" s="79">
        <f t="shared" si="7"/>
        <v>0.5469061876</v>
      </c>
      <c r="R134" s="79">
        <f t="shared" si="8"/>
        <v>0.4722222222</v>
      </c>
      <c r="S134" s="79">
        <f t="shared" si="9"/>
        <v>0.5887850467</v>
      </c>
      <c r="T134" s="79">
        <f t="shared" si="10"/>
        <v>0.5869922625</v>
      </c>
      <c r="U134" s="79">
        <f t="shared" si="11"/>
        <v>0.001792784218</v>
      </c>
      <c r="V134" s="89"/>
      <c r="W134" s="89"/>
      <c r="X134" s="85">
        <f t="shared" si="12"/>
        <v>0.4722222222</v>
      </c>
      <c r="Y134" s="85">
        <f t="shared" si="13"/>
        <v>-0.2562445199</v>
      </c>
      <c r="Z134" s="85">
        <f t="shared" si="14"/>
        <v>312</v>
      </c>
      <c r="AA134" s="7">
        <f t="shared" si="15"/>
        <v>1.25624452</v>
      </c>
      <c r="AB134" s="7">
        <f t="shared" si="16"/>
        <v>33.82427662</v>
      </c>
      <c r="AC134" s="13">
        <f t="shared" si="17"/>
        <v>0.8450295666</v>
      </c>
      <c r="AD134" s="13">
        <f t="shared" si="18"/>
        <v>0.8432367824</v>
      </c>
      <c r="AE134" s="10">
        <f t="shared" si="19"/>
        <v>1.25624452</v>
      </c>
      <c r="AF134" s="10">
        <f t="shared" si="20"/>
        <v>425.7725668</v>
      </c>
      <c r="AG134" s="10">
        <f t="shared" si="21"/>
        <v>10553.17431</v>
      </c>
      <c r="AH134" s="86">
        <f t="shared" si="22"/>
        <v>1.541830759</v>
      </c>
      <c r="AI134" s="86">
        <f t="shared" si="23"/>
        <v>334.5772747</v>
      </c>
      <c r="AJ134" s="86">
        <f t="shared" si="24"/>
        <v>17299.34112</v>
      </c>
      <c r="AK134" s="87">
        <f t="shared" si="25"/>
        <v>135610.1826</v>
      </c>
      <c r="AL134" s="87">
        <f t="shared" si="26"/>
        <v>135898.4999</v>
      </c>
      <c r="AM134" s="87">
        <f t="shared" si="27"/>
        <v>135898.4999</v>
      </c>
      <c r="AN134" s="87">
        <f t="shared" si="28"/>
        <v>135610.1826</v>
      </c>
      <c r="AO134" s="87">
        <f t="shared" si="29"/>
        <v>288.3173508</v>
      </c>
      <c r="AP134" s="88">
        <f t="shared" ref="AP134:AR134" si="167">AE134-AH134</f>
        <v>-0.2855862391</v>
      </c>
      <c r="AQ134" s="88">
        <f t="shared" si="167"/>
        <v>91.19529211</v>
      </c>
      <c r="AR134" s="88">
        <f t="shared" si="167"/>
        <v>-6746.16681</v>
      </c>
      <c r="AS134" s="7">
        <f t="shared" si="31"/>
        <v>116.417459</v>
      </c>
      <c r="AT134" s="7">
        <f t="shared" si="32"/>
        <v>202.9091738</v>
      </c>
      <c r="AU134" s="7">
        <f t="shared" si="33"/>
        <v>189</v>
      </c>
      <c r="AV134" s="85">
        <f t="shared" si="34"/>
        <v>202.9091738</v>
      </c>
      <c r="AW134" s="89">
        <f t="shared" si="35"/>
        <v>-13.90917379</v>
      </c>
      <c r="AX134" s="89">
        <f t="shared" si="36"/>
        <v>0</v>
      </c>
      <c r="AY134" s="89">
        <f t="shared" si="37"/>
        <v>1</v>
      </c>
    </row>
    <row r="135">
      <c r="A135" s="29">
        <v>3027.0</v>
      </c>
      <c r="B135" s="30">
        <v>3032.0</v>
      </c>
      <c r="C135" s="31" t="s">
        <v>0</v>
      </c>
      <c r="D135" s="14">
        <v>23.0</v>
      </c>
      <c r="E135" s="15">
        <v>10.0</v>
      </c>
      <c r="F135" s="16">
        <v>22.0</v>
      </c>
      <c r="G135" s="17">
        <v>42.0</v>
      </c>
      <c r="H135" s="18">
        <v>163.0</v>
      </c>
      <c r="I135" s="19">
        <v>45.0</v>
      </c>
      <c r="J135" s="20">
        <v>59.0</v>
      </c>
      <c r="K135" s="21">
        <v>58.0</v>
      </c>
      <c r="L135" s="22">
        <v>35.0</v>
      </c>
      <c r="M135" s="63">
        <f t="shared" si="3"/>
        <v>163</v>
      </c>
      <c r="N135" s="63">
        <f t="shared" si="4"/>
        <v>68</v>
      </c>
      <c r="O135" s="63">
        <f t="shared" si="5"/>
        <v>87</v>
      </c>
      <c r="P135" s="63">
        <f t="shared" si="6"/>
        <v>139</v>
      </c>
      <c r="Q135" s="79">
        <f t="shared" si="7"/>
        <v>0.5470459519</v>
      </c>
      <c r="R135" s="79">
        <f t="shared" si="8"/>
        <v>0.5612903226</v>
      </c>
      <c r="S135" s="79">
        <f t="shared" si="9"/>
        <v>0.5397350993</v>
      </c>
      <c r="T135" s="79">
        <f t="shared" si="10"/>
        <v>0.5389601969</v>
      </c>
      <c r="U135" s="79">
        <f t="shared" si="11"/>
        <v>0.0007749024483</v>
      </c>
      <c r="V135" s="89"/>
      <c r="W135" s="89"/>
      <c r="X135" s="85">
        <f t="shared" si="12"/>
        <v>0.5612903226</v>
      </c>
      <c r="Y135" s="85">
        <f t="shared" si="13"/>
        <v>-0.3044920783</v>
      </c>
      <c r="Z135" s="85">
        <f t="shared" si="14"/>
        <v>294</v>
      </c>
      <c r="AA135" s="7">
        <f t="shared" si="15"/>
        <v>1.304492078</v>
      </c>
      <c r="AB135" s="7">
        <f t="shared" si="16"/>
        <v>42.32439888</v>
      </c>
      <c r="AC135" s="13">
        <f t="shared" si="17"/>
        <v>0.8442271776</v>
      </c>
      <c r="AD135" s="13">
        <f t="shared" si="18"/>
        <v>0.8434522752</v>
      </c>
      <c r="AE135" s="10">
        <f t="shared" si="19"/>
        <v>1.304492078</v>
      </c>
      <c r="AF135" s="10">
        <f t="shared" si="20"/>
        <v>425.8450699</v>
      </c>
      <c r="AG135" s="10">
        <f t="shared" si="21"/>
        <v>12443.37327</v>
      </c>
      <c r="AH135" s="86">
        <f t="shared" si="22"/>
        <v>1.541830759</v>
      </c>
      <c r="AI135" s="86">
        <f t="shared" si="23"/>
        <v>348.4537515</v>
      </c>
      <c r="AJ135" s="86">
        <f t="shared" si="24"/>
        <v>18645.35937</v>
      </c>
      <c r="AK135" s="87">
        <f t="shared" si="25"/>
        <v>116408.2223</v>
      </c>
      <c r="AL135" s="87">
        <f t="shared" si="26"/>
        <v>116515.1697</v>
      </c>
      <c r="AM135" s="87">
        <f t="shared" si="27"/>
        <v>116515.1697</v>
      </c>
      <c r="AN135" s="87">
        <f t="shared" si="28"/>
        <v>116408.2223</v>
      </c>
      <c r="AO135" s="87">
        <f t="shared" si="29"/>
        <v>106.9473865</v>
      </c>
      <c r="AP135" s="88">
        <f t="shared" ref="AP135:AR135" si="168">AE135-AH135</f>
        <v>-0.2373386807</v>
      </c>
      <c r="AQ135" s="88">
        <f t="shared" si="168"/>
        <v>77.39131836</v>
      </c>
      <c r="AR135" s="88">
        <f t="shared" si="168"/>
        <v>-6201.986098</v>
      </c>
      <c r="AS135" s="7">
        <f t="shared" si="31"/>
        <v>141.8122003</v>
      </c>
      <c r="AT135" s="7">
        <f t="shared" si="32"/>
        <v>184.2674683</v>
      </c>
      <c r="AU135" s="7">
        <f t="shared" si="33"/>
        <v>163</v>
      </c>
      <c r="AV135" s="85">
        <f t="shared" si="34"/>
        <v>141.8122003</v>
      </c>
      <c r="AW135" s="89">
        <f t="shared" si="35"/>
        <v>21.18779968</v>
      </c>
      <c r="AX135" s="89">
        <f t="shared" si="36"/>
        <v>1</v>
      </c>
      <c r="AY135" s="89">
        <f t="shared" si="37"/>
        <v>0</v>
      </c>
    </row>
    <row r="136">
      <c r="A136" s="29">
        <v>3030.0</v>
      </c>
      <c r="B136" s="30">
        <v>2762.0</v>
      </c>
      <c r="C136" s="31" t="s">
        <v>0</v>
      </c>
      <c r="D136" s="14">
        <v>11.0</v>
      </c>
      <c r="E136" s="15">
        <v>13.0</v>
      </c>
      <c r="F136" s="16">
        <v>23.0</v>
      </c>
      <c r="G136" s="17">
        <v>33.0</v>
      </c>
      <c r="H136" s="18">
        <v>138.0</v>
      </c>
      <c r="I136" s="19">
        <v>23.0</v>
      </c>
      <c r="J136" s="20">
        <v>25.0</v>
      </c>
      <c r="K136" s="21">
        <v>33.0</v>
      </c>
      <c r="L136" s="22">
        <v>21.0</v>
      </c>
      <c r="M136" s="63">
        <f t="shared" si="3"/>
        <v>138</v>
      </c>
      <c r="N136" s="63">
        <f t="shared" si="4"/>
        <v>45</v>
      </c>
      <c r="O136" s="63">
        <f t="shared" si="5"/>
        <v>56</v>
      </c>
      <c r="P136" s="63">
        <f t="shared" si="6"/>
        <v>81</v>
      </c>
      <c r="Q136" s="79">
        <f t="shared" si="7"/>
        <v>0.60625</v>
      </c>
      <c r="R136" s="79">
        <f t="shared" si="8"/>
        <v>0.5544554455</v>
      </c>
      <c r="S136" s="79">
        <f t="shared" si="9"/>
        <v>0.6301369863</v>
      </c>
      <c r="T136" s="79">
        <f t="shared" si="10"/>
        <v>0.6339452238</v>
      </c>
      <c r="U136" s="79">
        <f t="shared" si="11"/>
        <v>0.003808237495</v>
      </c>
      <c r="V136" s="89"/>
      <c r="W136" s="89"/>
      <c r="X136" s="85">
        <f t="shared" si="12"/>
        <v>0.5544554455</v>
      </c>
      <c r="Y136" s="85">
        <f t="shared" si="13"/>
        <v>-0.3007896738</v>
      </c>
      <c r="Z136" s="85">
        <f t="shared" si="14"/>
        <v>182</v>
      </c>
      <c r="AA136" s="7">
        <f t="shared" si="15"/>
        <v>1.300789674</v>
      </c>
      <c r="AB136" s="7">
        <f t="shared" si="16"/>
        <v>24.36396358</v>
      </c>
      <c r="AC136" s="13">
        <f t="shared" si="17"/>
        <v>0.9309266601</v>
      </c>
      <c r="AD136" s="13">
        <f t="shared" si="18"/>
        <v>0.9347348976</v>
      </c>
      <c r="AE136" s="10">
        <f t="shared" si="19"/>
        <v>1.300789674</v>
      </c>
      <c r="AF136" s="10">
        <f t="shared" si="20"/>
        <v>261.1076842</v>
      </c>
      <c r="AG136" s="10">
        <f t="shared" si="21"/>
        <v>4434.241372</v>
      </c>
      <c r="AH136" s="86">
        <f t="shared" si="22"/>
        <v>1.541830759</v>
      </c>
      <c r="AI136" s="86">
        <f t="shared" si="23"/>
        <v>211.230814</v>
      </c>
      <c r="AJ136" s="86">
        <f t="shared" si="24"/>
        <v>6993.744323</v>
      </c>
      <c r="AK136" s="87">
        <f t="shared" si="25"/>
        <v>65506.22163</v>
      </c>
      <c r="AL136" s="87">
        <f t="shared" si="26"/>
        <v>65239.34034</v>
      </c>
      <c r="AM136" s="87">
        <f t="shared" si="27"/>
        <v>65239.34034</v>
      </c>
      <c r="AN136" s="87">
        <f t="shared" si="28"/>
        <v>65506.22163</v>
      </c>
      <c r="AO136" s="87">
        <f t="shared" si="29"/>
        <v>-266.8812836</v>
      </c>
      <c r="AP136" s="88">
        <f t="shared" ref="AP136:AR136" si="169">AE136-AH136</f>
        <v>-0.2410410852</v>
      </c>
      <c r="AQ136" s="88">
        <f t="shared" si="169"/>
        <v>49.87687024</v>
      </c>
      <c r="AR136" s="88">
        <f t="shared" si="169"/>
        <v>-2559.502951</v>
      </c>
      <c r="AS136" s="7">
        <f t="shared" si="31"/>
        <v>94.2030442</v>
      </c>
      <c r="AT136" s="7">
        <f t="shared" si="32"/>
        <v>112.7196479</v>
      </c>
      <c r="AU136" s="7">
        <f t="shared" si="33"/>
        <v>138</v>
      </c>
      <c r="AV136" s="85">
        <f t="shared" si="34"/>
        <v>112.7196479</v>
      </c>
      <c r="AW136" s="89">
        <f t="shared" si="35"/>
        <v>25.28035213</v>
      </c>
      <c r="AX136" s="89">
        <f t="shared" si="36"/>
        <v>0</v>
      </c>
      <c r="AY136" s="89">
        <f t="shared" si="37"/>
        <v>1</v>
      </c>
    </row>
    <row r="137">
      <c r="A137" s="29">
        <v>3036.0</v>
      </c>
      <c r="B137" s="30">
        <v>1239.0</v>
      </c>
      <c r="C137" s="31" t="s">
        <v>0</v>
      </c>
      <c r="D137" s="14">
        <v>25.0</v>
      </c>
      <c r="E137" s="15">
        <v>14.0</v>
      </c>
      <c r="F137" s="16">
        <v>10.0</v>
      </c>
      <c r="G137" s="17">
        <v>35.0</v>
      </c>
      <c r="H137" s="18">
        <v>140.0</v>
      </c>
      <c r="I137" s="19">
        <v>20.0</v>
      </c>
      <c r="J137" s="20">
        <v>29.0</v>
      </c>
      <c r="K137" s="21">
        <v>61.0</v>
      </c>
      <c r="L137" s="22">
        <v>27.0</v>
      </c>
      <c r="M137" s="63">
        <f t="shared" si="3"/>
        <v>140</v>
      </c>
      <c r="N137" s="63">
        <f t="shared" si="4"/>
        <v>66</v>
      </c>
      <c r="O137" s="63">
        <f t="shared" si="5"/>
        <v>55</v>
      </c>
      <c r="P137" s="63">
        <f t="shared" si="6"/>
        <v>100</v>
      </c>
      <c r="Q137" s="79">
        <f t="shared" si="7"/>
        <v>0.540166205</v>
      </c>
      <c r="R137" s="79">
        <f t="shared" si="8"/>
        <v>0.4545454545</v>
      </c>
      <c r="S137" s="79">
        <f t="shared" si="9"/>
        <v>0.5833333333</v>
      </c>
      <c r="T137" s="79">
        <f t="shared" si="10"/>
        <v>0.5861757297</v>
      </c>
      <c r="U137" s="79">
        <f t="shared" si="11"/>
        <v>0.002842396341</v>
      </c>
      <c r="V137" s="89"/>
      <c r="W137" s="89"/>
      <c r="X137" s="85">
        <f t="shared" si="12"/>
        <v>0.4545454545</v>
      </c>
      <c r="Y137" s="85">
        <f t="shared" si="13"/>
        <v>-0.2466691401</v>
      </c>
      <c r="Z137" s="85">
        <f t="shared" si="14"/>
        <v>221</v>
      </c>
      <c r="AA137" s="7">
        <f t="shared" si="15"/>
        <v>1.24666914</v>
      </c>
      <c r="AB137" s="7">
        <f t="shared" si="16"/>
        <v>24.66691401</v>
      </c>
      <c r="AC137" s="13">
        <f t="shared" si="17"/>
        <v>0.8300024735</v>
      </c>
      <c r="AD137" s="13">
        <f t="shared" si="18"/>
        <v>0.8328448698</v>
      </c>
      <c r="AE137" s="10">
        <f t="shared" si="19"/>
        <v>1.24666914</v>
      </c>
      <c r="AF137" s="10">
        <f t="shared" si="20"/>
        <v>300.180794</v>
      </c>
      <c r="AG137" s="10">
        <f t="shared" si="21"/>
        <v>5451.387997</v>
      </c>
      <c r="AH137" s="86">
        <f t="shared" si="22"/>
        <v>1.541830759</v>
      </c>
      <c r="AI137" s="86">
        <f t="shared" si="23"/>
        <v>238.9837676</v>
      </c>
      <c r="AJ137" s="86">
        <f t="shared" si="24"/>
        <v>8480.069175</v>
      </c>
      <c r="AK137" s="87">
        <f t="shared" si="25"/>
        <v>72157.67952</v>
      </c>
      <c r="AL137" s="87">
        <f t="shared" si="26"/>
        <v>71911.4143</v>
      </c>
      <c r="AM137" s="87">
        <f t="shared" si="27"/>
        <v>71911.4143</v>
      </c>
      <c r="AN137" s="87">
        <f t="shared" si="28"/>
        <v>72157.67952</v>
      </c>
      <c r="AO137" s="87">
        <f t="shared" si="29"/>
        <v>-246.265219</v>
      </c>
      <c r="AP137" s="88">
        <f t="shared" ref="AP137:AR137" si="170">AE137-AH137</f>
        <v>-0.2951616189</v>
      </c>
      <c r="AQ137" s="88">
        <f t="shared" si="170"/>
        <v>61.19702634</v>
      </c>
      <c r="AR137" s="88">
        <f t="shared" si="170"/>
        <v>-3028.681177</v>
      </c>
      <c r="AS137" s="7">
        <f t="shared" si="31"/>
        <v>81.62728225</v>
      </c>
      <c r="AT137" s="7">
        <f t="shared" si="32"/>
        <v>125.7066746</v>
      </c>
      <c r="AU137" s="7">
        <f t="shared" si="33"/>
        <v>140</v>
      </c>
      <c r="AV137" s="85">
        <f t="shared" si="34"/>
        <v>125.7066746</v>
      </c>
      <c r="AW137" s="89">
        <f t="shared" si="35"/>
        <v>14.29332542</v>
      </c>
      <c r="AX137" s="89">
        <f t="shared" si="36"/>
        <v>0</v>
      </c>
      <c r="AY137" s="89">
        <f t="shared" si="37"/>
        <v>1</v>
      </c>
    </row>
    <row r="138">
      <c r="A138" s="29">
        <v>3039.0</v>
      </c>
      <c r="B138" s="30">
        <v>1508.0</v>
      </c>
      <c r="C138" s="31" t="s">
        <v>0</v>
      </c>
      <c r="D138" s="14">
        <v>2.0</v>
      </c>
      <c r="E138" s="15">
        <v>7.0</v>
      </c>
      <c r="F138" s="16">
        <v>9.0</v>
      </c>
      <c r="G138" s="17">
        <v>19.0</v>
      </c>
      <c r="H138" s="18">
        <v>77.0</v>
      </c>
      <c r="I138" s="19">
        <v>9.0</v>
      </c>
      <c r="J138" s="20">
        <v>13.0</v>
      </c>
      <c r="K138" s="21">
        <v>13.0</v>
      </c>
      <c r="L138" s="22">
        <v>6.0</v>
      </c>
      <c r="M138" s="63">
        <f t="shared" si="3"/>
        <v>77</v>
      </c>
      <c r="N138" s="63">
        <f t="shared" si="4"/>
        <v>15</v>
      </c>
      <c r="O138" s="63">
        <f t="shared" si="5"/>
        <v>28</v>
      </c>
      <c r="P138" s="63">
        <f t="shared" si="6"/>
        <v>35</v>
      </c>
      <c r="Q138" s="79">
        <f t="shared" si="7"/>
        <v>0.6774193548</v>
      </c>
      <c r="R138" s="79">
        <f t="shared" si="8"/>
        <v>0.6511627907</v>
      </c>
      <c r="S138" s="79">
        <f t="shared" si="9"/>
        <v>0.6875</v>
      </c>
      <c r="T138" s="79">
        <f t="shared" si="10"/>
        <v>0.691290641</v>
      </c>
      <c r="U138" s="79">
        <f t="shared" si="11"/>
        <v>0.003790641028</v>
      </c>
      <c r="V138" s="89"/>
      <c r="W138" s="89"/>
      <c r="X138" s="85">
        <f t="shared" si="12"/>
        <v>0.6511627907</v>
      </c>
      <c r="Y138" s="85">
        <f t="shared" si="13"/>
        <v>-0.353175357</v>
      </c>
      <c r="Z138" s="85">
        <f t="shared" si="14"/>
        <v>78</v>
      </c>
      <c r="AA138" s="7">
        <f t="shared" si="15"/>
        <v>1.353175357</v>
      </c>
      <c r="AB138" s="7">
        <f t="shared" si="16"/>
        <v>12.3611375</v>
      </c>
      <c r="AC138" s="13">
        <f t="shared" si="17"/>
        <v>1.040675357</v>
      </c>
      <c r="AD138" s="13">
        <f t="shared" si="18"/>
        <v>1.044465998</v>
      </c>
      <c r="AE138" s="10">
        <f t="shared" si="19"/>
        <v>1.353175357</v>
      </c>
      <c r="AF138" s="10">
        <f t="shared" si="20"/>
        <v>117.9088153</v>
      </c>
      <c r="AG138" s="10">
        <f t="shared" si="21"/>
        <v>964.1687246</v>
      </c>
      <c r="AH138" s="86">
        <f t="shared" si="22"/>
        <v>1.541830759</v>
      </c>
      <c r="AI138" s="86">
        <f t="shared" si="23"/>
        <v>97.13533782</v>
      </c>
      <c r="AJ138" s="86">
        <f t="shared" si="24"/>
        <v>1510.994144</v>
      </c>
      <c r="AK138" s="87">
        <f t="shared" si="25"/>
        <v>18131.92973</v>
      </c>
      <c r="AL138" s="87">
        <f t="shared" si="26"/>
        <v>18066.1242</v>
      </c>
      <c r="AM138" s="87">
        <f t="shared" si="27"/>
        <v>18066.1242</v>
      </c>
      <c r="AN138" s="87">
        <f t="shared" si="28"/>
        <v>18131.92973</v>
      </c>
      <c r="AO138" s="87">
        <f t="shared" si="29"/>
        <v>-65.80552825</v>
      </c>
      <c r="AP138" s="88">
        <f t="shared" ref="AP138:AR138" si="171">AE138-AH138</f>
        <v>-0.188655402</v>
      </c>
      <c r="AQ138" s="88">
        <f t="shared" si="171"/>
        <v>20.77347752</v>
      </c>
      <c r="AR138" s="88">
        <f t="shared" si="171"/>
        <v>-546.8254192</v>
      </c>
      <c r="AS138" s="7">
        <f t="shared" si="31"/>
        <v>43.5372882</v>
      </c>
      <c r="AT138" s="7">
        <f t="shared" si="32"/>
        <v>66.57605764</v>
      </c>
      <c r="AU138" s="7">
        <f t="shared" si="33"/>
        <v>77</v>
      </c>
      <c r="AV138" s="85">
        <f t="shared" si="34"/>
        <v>66.57605764</v>
      </c>
      <c r="AW138" s="89">
        <f t="shared" si="35"/>
        <v>10.42394236</v>
      </c>
      <c r="AX138" s="89">
        <f t="shared" si="36"/>
        <v>0</v>
      </c>
      <c r="AY138" s="89">
        <f t="shared" si="37"/>
        <v>1</v>
      </c>
    </row>
    <row r="139">
      <c r="A139" s="29">
        <v>3043.0</v>
      </c>
      <c r="B139" s="30">
        <v>1553.0</v>
      </c>
      <c r="C139" s="31" t="s">
        <v>0</v>
      </c>
      <c r="D139" s="14">
        <v>2.0</v>
      </c>
      <c r="E139" s="15">
        <v>4.0</v>
      </c>
      <c r="F139" s="16">
        <v>2.0</v>
      </c>
      <c r="G139" s="17">
        <v>30.0</v>
      </c>
      <c r="H139" s="18">
        <v>106.0</v>
      </c>
      <c r="I139" s="19">
        <v>21.0</v>
      </c>
      <c r="J139" s="20">
        <v>21.0</v>
      </c>
      <c r="K139" s="21">
        <v>22.0</v>
      </c>
      <c r="L139" s="22">
        <v>16.0</v>
      </c>
      <c r="M139" s="63">
        <f t="shared" si="3"/>
        <v>106</v>
      </c>
      <c r="N139" s="63">
        <f t="shared" si="4"/>
        <v>22</v>
      </c>
      <c r="O139" s="63">
        <f t="shared" si="5"/>
        <v>51</v>
      </c>
      <c r="P139" s="63">
        <f t="shared" si="6"/>
        <v>45</v>
      </c>
      <c r="Q139" s="79">
        <f t="shared" si="7"/>
        <v>0.7008928571</v>
      </c>
      <c r="R139" s="79">
        <f t="shared" si="8"/>
        <v>0.698630137</v>
      </c>
      <c r="S139" s="79">
        <f t="shared" si="9"/>
        <v>0.701986755</v>
      </c>
      <c r="T139" s="79">
        <f t="shared" si="10"/>
        <v>0.701770084</v>
      </c>
      <c r="U139" s="79">
        <f t="shared" si="11"/>
        <v>0.0002166709772</v>
      </c>
      <c r="V139" s="89"/>
      <c r="W139" s="89"/>
      <c r="X139" s="85">
        <f t="shared" si="12"/>
        <v>0.698630137</v>
      </c>
      <c r="Y139" s="85">
        <f t="shared" si="13"/>
        <v>-0.3788880819</v>
      </c>
      <c r="Z139" s="85">
        <f t="shared" si="14"/>
        <v>118</v>
      </c>
      <c r="AA139" s="7">
        <f t="shared" si="15"/>
        <v>1.378888082</v>
      </c>
      <c r="AB139" s="7">
        <f t="shared" si="16"/>
        <v>17.04996369</v>
      </c>
      <c r="AC139" s="13">
        <f t="shared" si="17"/>
        <v>1.080874837</v>
      </c>
      <c r="AD139" s="13">
        <f t="shared" si="18"/>
        <v>1.080658166</v>
      </c>
      <c r="AE139" s="10">
        <f t="shared" si="19"/>
        <v>1.378888082</v>
      </c>
      <c r="AF139" s="10">
        <f t="shared" si="20"/>
        <v>179.7587574</v>
      </c>
      <c r="AG139" s="10">
        <f t="shared" si="21"/>
        <v>2011.895715</v>
      </c>
      <c r="AH139" s="86">
        <f t="shared" si="22"/>
        <v>1.541830759</v>
      </c>
      <c r="AI139" s="86">
        <f t="shared" si="23"/>
        <v>148.0157529</v>
      </c>
      <c r="AJ139" s="86">
        <f t="shared" si="24"/>
        <v>3538.501592</v>
      </c>
      <c r="AK139" s="87">
        <f t="shared" si="25"/>
        <v>36552.1818</v>
      </c>
      <c r="AL139" s="87">
        <f t="shared" si="26"/>
        <v>36559.51048</v>
      </c>
      <c r="AM139" s="87">
        <f t="shared" si="27"/>
        <v>36559.51048</v>
      </c>
      <c r="AN139" s="87">
        <f t="shared" si="28"/>
        <v>36552.1818</v>
      </c>
      <c r="AO139" s="87">
        <f t="shared" si="29"/>
        <v>7.328679132</v>
      </c>
      <c r="AP139" s="88">
        <f t="shared" ref="AP139:AR139" si="172">AE139-AH139</f>
        <v>-0.1629426771</v>
      </c>
      <c r="AQ139" s="88">
        <f t="shared" si="172"/>
        <v>31.74300449</v>
      </c>
      <c r="AR139" s="88">
        <f t="shared" si="172"/>
        <v>-1526.605877</v>
      </c>
      <c r="AS139" s="7">
        <f t="shared" si="31"/>
        <v>86.50389338</v>
      </c>
      <c r="AT139" s="7">
        <f t="shared" si="32"/>
        <v>108.3069754</v>
      </c>
      <c r="AU139" s="7">
        <f t="shared" si="33"/>
        <v>106</v>
      </c>
      <c r="AV139" s="85">
        <f t="shared" si="34"/>
        <v>108.3069754</v>
      </c>
      <c r="AW139" s="89">
        <f t="shared" si="35"/>
        <v>-2.306975429</v>
      </c>
      <c r="AX139" s="89">
        <f t="shared" si="36"/>
        <v>0</v>
      </c>
      <c r="AY139" s="89">
        <f t="shared" si="37"/>
        <v>1</v>
      </c>
    </row>
    <row r="140">
      <c r="A140" s="29">
        <v>3045.0</v>
      </c>
      <c r="B140" s="30">
        <v>1297.0</v>
      </c>
      <c r="C140" s="31" t="s">
        <v>0</v>
      </c>
      <c r="D140" s="14">
        <v>4.0</v>
      </c>
      <c r="E140" s="15">
        <v>3.0</v>
      </c>
      <c r="F140" s="16">
        <v>11.0</v>
      </c>
      <c r="G140" s="17">
        <v>14.0</v>
      </c>
      <c r="H140" s="18">
        <v>42.0</v>
      </c>
      <c r="I140" s="19">
        <v>13.0</v>
      </c>
      <c r="J140" s="20">
        <v>14.0</v>
      </c>
      <c r="K140" s="21">
        <v>10.0</v>
      </c>
      <c r="L140" s="22">
        <v>6.0</v>
      </c>
      <c r="M140" s="63">
        <f t="shared" si="3"/>
        <v>42</v>
      </c>
      <c r="N140" s="63">
        <f t="shared" si="4"/>
        <v>13</v>
      </c>
      <c r="O140" s="63">
        <f t="shared" si="5"/>
        <v>27</v>
      </c>
      <c r="P140" s="63">
        <f t="shared" si="6"/>
        <v>35</v>
      </c>
      <c r="Q140" s="79">
        <f t="shared" si="7"/>
        <v>0.5897435897</v>
      </c>
      <c r="R140" s="79">
        <f t="shared" si="8"/>
        <v>0.675</v>
      </c>
      <c r="S140" s="79">
        <f t="shared" si="9"/>
        <v>0.5454545455</v>
      </c>
      <c r="T140" s="79">
        <f t="shared" si="10"/>
        <v>0.5431970023</v>
      </c>
      <c r="U140" s="79">
        <f t="shared" si="11"/>
        <v>0.002257543128</v>
      </c>
      <c r="V140" s="89"/>
      <c r="W140" s="89"/>
      <c r="X140" s="85">
        <f t="shared" si="12"/>
        <v>0.675</v>
      </c>
      <c r="Y140" s="85">
        <f t="shared" si="13"/>
        <v>-0.3660878043</v>
      </c>
      <c r="Z140" s="85">
        <f t="shared" si="14"/>
        <v>75</v>
      </c>
      <c r="AA140" s="7">
        <f t="shared" si="15"/>
        <v>1.366087804</v>
      </c>
      <c r="AB140" s="7">
        <f t="shared" si="16"/>
        <v>12.81307315</v>
      </c>
      <c r="AC140" s="13">
        <f t="shared" si="17"/>
        <v>0.9115423497</v>
      </c>
      <c r="AD140" s="13">
        <f t="shared" si="18"/>
        <v>0.9092848066</v>
      </c>
      <c r="AE140" s="10">
        <f t="shared" si="19"/>
        <v>1.366087804</v>
      </c>
      <c r="AF140" s="10">
        <f t="shared" si="20"/>
        <v>115.2696585</v>
      </c>
      <c r="AG140" s="10">
        <f t="shared" si="21"/>
        <v>960.9804862</v>
      </c>
      <c r="AH140" s="86">
        <f t="shared" si="22"/>
        <v>1.541830759</v>
      </c>
      <c r="AI140" s="86">
        <f t="shared" si="23"/>
        <v>95.59350706</v>
      </c>
      <c r="AJ140" s="86">
        <f t="shared" si="24"/>
        <v>1457.030067</v>
      </c>
      <c r="AK140" s="87">
        <f t="shared" si="25"/>
        <v>8191.746823</v>
      </c>
      <c r="AL140" s="87">
        <f t="shared" si="26"/>
        <v>8212.085029</v>
      </c>
      <c r="AM140" s="87">
        <f t="shared" si="27"/>
        <v>8212.085029</v>
      </c>
      <c r="AN140" s="87">
        <f t="shared" si="28"/>
        <v>8191.746823</v>
      </c>
      <c r="AO140" s="87">
        <f t="shared" si="29"/>
        <v>20.33820604</v>
      </c>
      <c r="AP140" s="88">
        <f t="shared" ref="AP140:AR140" si="173">AE140-AH140</f>
        <v>-0.1757429547</v>
      </c>
      <c r="AQ140" s="88">
        <f t="shared" si="173"/>
        <v>19.67615141</v>
      </c>
      <c r="AR140" s="88">
        <f t="shared" si="173"/>
        <v>-496.0495811</v>
      </c>
      <c r="AS140" s="7">
        <f t="shared" si="31"/>
        <v>38.34004459</v>
      </c>
      <c r="AT140" s="7">
        <f t="shared" si="32"/>
        <v>73.61978584</v>
      </c>
      <c r="AU140" s="7">
        <f t="shared" si="33"/>
        <v>42</v>
      </c>
      <c r="AV140" s="85">
        <f t="shared" si="34"/>
        <v>38.34004459</v>
      </c>
      <c r="AW140" s="89">
        <f t="shared" si="35"/>
        <v>3.659955413</v>
      </c>
      <c r="AX140" s="89">
        <f t="shared" si="36"/>
        <v>1</v>
      </c>
      <c r="AY140" s="89">
        <f t="shared" si="37"/>
        <v>0</v>
      </c>
    </row>
    <row r="141">
      <c r="A141" s="29">
        <v>3050.0</v>
      </c>
      <c r="B141" s="30">
        <v>1413.0</v>
      </c>
      <c r="C141" s="31" t="s">
        <v>0</v>
      </c>
      <c r="D141" s="14">
        <v>28.0</v>
      </c>
      <c r="E141" s="15">
        <v>24.0</v>
      </c>
      <c r="F141" s="16">
        <v>20.0</v>
      </c>
      <c r="G141" s="17">
        <v>29.0</v>
      </c>
      <c r="H141" s="18">
        <v>61.0</v>
      </c>
      <c r="I141" s="19">
        <v>15.0</v>
      </c>
      <c r="J141" s="20">
        <v>58.0</v>
      </c>
      <c r="K141" s="21">
        <v>48.0</v>
      </c>
      <c r="L141" s="22">
        <v>42.0</v>
      </c>
      <c r="M141" s="63">
        <f t="shared" si="3"/>
        <v>61</v>
      </c>
      <c r="N141" s="63">
        <f t="shared" si="4"/>
        <v>94</v>
      </c>
      <c r="O141" s="63">
        <f t="shared" si="5"/>
        <v>44</v>
      </c>
      <c r="P141" s="63">
        <f t="shared" si="6"/>
        <v>126</v>
      </c>
      <c r="Q141" s="79">
        <f t="shared" si="7"/>
        <v>0.3230769231</v>
      </c>
      <c r="R141" s="79">
        <f t="shared" si="8"/>
        <v>0.3188405797</v>
      </c>
      <c r="S141" s="79">
        <f t="shared" si="9"/>
        <v>0.3262032086</v>
      </c>
      <c r="T141" s="79">
        <f t="shared" si="10"/>
        <v>0.3249711658</v>
      </c>
      <c r="U141" s="79">
        <f t="shared" si="11"/>
        <v>0.001232042709</v>
      </c>
      <c r="V141" s="89"/>
      <c r="W141" s="89"/>
      <c r="X141" s="85">
        <f t="shared" si="12"/>
        <v>0.3188405797</v>
      </c>
      <c r="Y141" s="85">
        <f t="shared" si="13"/>
        <v>-0.1731587717</v>
      </c>
      <c r="Z141" s="85">
        <f t="shared" si="14"/>
        <v>264</v>
      </c>
      <c r="AA141" s="7">
        <f t="shared" si="15"/>
        <v>1.173158772</v>
      </c>
      <c r="AB141" s="7">
        <f t="shared" si="16"/>
        <v>21.81800523</v>
      </c>
      <c r="AC141" s="13">
        <f t="shared" si="17"/>
        <v>0.4993619802</v>
      </c>
      <c r="AD141" s="13">
        <f t="shared" si="18"/>
        <v>0.4981299375</v>
      </c>
      <c r="AE141" s="10">
        <f t="shared" si="19"/>
        <v>1.173158772</v>
      </c>
      <c r="AF141" s="10">
        <f t="shared" si="20"/>
        <v>331.531921</v>
      </c>
      <c r="AG141" s="10">
        <f t="shared" si="21"/>
        <v>5759.953381</v>
      </c>
      <c r="AH141" s="86">
        <f t="shared" si="22"/>
        <v>1.541830759</v>
      </c>
      <c r="AI141" s="86">
        <f t="shared" si="23"/>
        <v>262.111229</v>
      </c>
      <c r="AJ141" s="86">
        <f t="shared" si="24"/>
        <v>8547.909728</v>
      </c>
      <c r="AK141" s="87">
        <f t="shared" si="25"/>
        <v>30273.84695</v>
      </c>
      <c r="AL141" s="87">
        <f t="shared" si="26"/>
        <v>30348.72435</v>
      </c>
      <c r="AM141" s="87">
        <f t="shared" si="27"/>
        <v>30348.72435</v>
      </c>
      <c r="AN141" s="87">
        <f t="shared" si="28"/>
        <v>30273.84695</v>
      </c>
      <c r="AO141" s="87">
        <f t="shared" si="29"/>
        <v>74.87739564</v>
      </c>
      <c r="AP141" s="88">
        <f t="shared" ref="AP141:AR141" si="174">AE141-AH141</f>
        <v>-0.3686719873</v>
      </c>
      <c r="AQ141" s="88">
        <f t="shared" si="174"/>
        <v>69.42069192</v>
      </c>
      <c r="AR141" s="88">
        <f t="shared" si="174"/>
        <v>-2787.956347</v>
      </c>
      <c r="AS141" s="7">
        <f t="shared" si="31"/>
        <v>58.06641997</v>
      </c>
      <c r="AT141" s="7">
        <f t="shared" si="32"/>
        <v>130.2329201</v>
      </c>
      <c r="AU141" s="7">
        <f t="shared" si="33"/>
        <v>61</v>
      </c>
      <c r="AV141" s="85">
        <f t="shared" si="34"/>
        <v>58.06641997</v>
      </c>
      <c r="AW141" s="89">
        <f t="shared" si="35"/>
        <v>2.933580031</v>
      </c>
      <c r="AX141" s="89">
        <f t="shared" si="36"/>
        <v>1</v>
      </c>
      <c r="AY141" s="89">
        <f t="shared" si="37"/>
        <v>0</v>
      </c>
    </row>
    <row r="142">
      <c r="A142" s="29">
        <v>3055.0</v>
      </c>
      <c r="B142" s="30">
        <v>2378.0</v>
      </c>
      <c r="C142" s="31" t="s">
        <v>0</v>
      </c>
      <c r="D142" s="14">
        <v>20.0</v>
      </c>
      <c r="E142" s="15">
        <v>13.0</v>
      </c>
      <c r="F142" s="16">
        <v>16.0</v>
      </c>
      <c r="G142" s="17">
        <v>48.0</v>
      </c>
      <c r="H142" s="18">
        <v>142.0</v>
      </c>
      <c r="I142" s="19">
        <v>14.0</v>
      </c>
      <c r="J142" s="20">
        <v>23.0</v>
      </c>
      <c r="K142" s="21">
        <v>50.0</v>
      </c>
      <c r="L142" s="22">
        <v>23.0</v>
      </c>
      <c r="M142" s="63">
        <f t="shared" si="3"/>
        <v>142</v>
      </c>
      <c r="N142" s="63">
        <f t="shared" si="4"/>
        <v>56</v>
      </c>
      <c r="O142" s="63">
        <f t="shared" si="5"/>
        <v>62</v>
      </c>
      <c r="P142" s="63">
        <f t="shared" si="6"/>
        <v>89</v>
      </c>
      <c r="Q142" s="79">
        <f t="shared" si="7"/>
        <v>0.5845272206</v>
      </c>
      <c r="R142" s="79">
        <f t="shared" si="8"/>
        <v>0.5254237288</v>
      </c>
      <c r="S142" s="79">
        <f t="shared" si="9"/>
        <v>0.6147186147</v>
      </c>
      <c r="T142" s="79">
        <f t="shared" si="10"/>
        <v>0.6161786495</v>
      </c>
      <c r="U142" s="79">
        <f t="shared" si="11"/>
        <v>0.001460034775</v>
      </c>
      <c r="V142" s="89"/>
      <c r="W142" s="89"/>
      <c r="X142" s="85">
        <f t="shared" si="12"/>
        <v>0.5254237288</v>
      </c>
      <c r="Y142" s="85">
        <f t="shared" si="13"/>
        <v>-0.2850633987</v>
      </c>
      <c r="Z142" s="85">
        <f t="shared" si="14"/>
        <v>207</v>
      </c>
      <c r="AA142" s="7">
        <f t="shared" si="15"/>
        <v>1.285063399</v>
      </c>
      <c r="AB142" s="7">
        <f t="shared" si="16"/>
        <v>25.37064249</v>
      </c>
      <c r="AC142" s="13">
        <f t="shared" si="17"/>
        <v>0.8997820135</v>
      </c>
      <c r="AD142" s="13">
        <f t="shared" si="18"/>
        <v>0.9012420482</v>
      </c>
      <c r="AE142" s="10">
        <f t="shared" si="19"/>
        <v>1.285063399</v>
      </c>
      <c r="AF142" s="10">
        <f t="shared" si="20"/>
        <v>291.378766</v>
      </c>
      <c r="AG142" s="10">
        <f t="shared" si="21"/>
        <v>5251.722995</v>
      </c>
      <c r="AH142" s="86">
        <f t="shared" si="22"/>
        <v>1.541830759</v>
      </c>
      <c r="AI142" s="86">
        <f t="shared" si="23"/>
        <v>232.8164446</v>
      </c>
      <c r="AJ142" s="86">
        <f t="shared" si="24"/>
        <v>8507.822128</v>
      </c>
      <c r="AK142" s="87">
        <f t="shared" si="25"/>
        <v>72657.23269</v>
      </c>
      <c r="AL142" s="87">
        <f t="shared" si="26"/>
        <v>72539.52614</v>
      </c>
      <c r="AM142" s="87">
        <f t="shared" si="27"/>
        <v>72539.52614</v>
      </c>
      <c r="AN142" s="87">
        <f t="shared" si="28"/>
        <v>72657.23269</v>
      </c>
      <c r="AO142" s="87">
        <f t="shared" si="29"/>
        <v>-117.7065436</v>
      </c>
      <c r="AP142" s="88">
        <f t="shared" ref="AP142:AR142" si="175">AE142-AH142</f>
        <v>-0.2567673603</v>
      </c>
      <c r="AQ142" s="88">
        <f t="shared" si="175"/>
        <v>58.56232142</v>
      </c>
      <c r="AR142" s="88">
        <f t="shared" si="175"/>
        <v>-3256.099133</v>
      </c>
      <c r="AS142" s="7">
        <f t="shared" si="31"/>
        <v>96.05235596</v>
      </c>
      <c r="AT142" s="7">
        <f t="shared" si="32"/>
        <v>132.0230558</v>
      </c>
      <c r="AU142" s="7">
        <f t="shared" si="33"/>
        <v>142</v>
      </c>
      <c r="AV142" s="85">
        <f t="shared" si="34"/>
        <v>132.0230558</v>
      </c>
      <c r="AW142" s="89">
        <f t="shared" si="35"/>
        <v>9.976944187</v>
      </c>
      <c r="AX142" s="89">
        <f t="shared" si="36"/>
        <v>0</v>
      </c>
      <c r="AY142" s="89">
        <f t="shared" si="37"/>
        <v>1</v>
      </c>
    </row>
    <row r="143">
      <c r="A143" s="29">
        <v>3057.0</v>
      </c>
      <c r="B143" s="30">
        <v>713.0</v>
      </c>
      <c r="C143" s="31" t="s">
        <v>0</v>
      </c>
      <c r="D143" s="14">
        <v>25.0</v>
      </c>
      <c r="E143" s="15">
        <v>18.0</v>
      </c>
      <c r="F143" s="16">
        <v>15.0</v>
      </c>
      <c r="G143" s="17">
        <v>15.0</v>
      </c>
      <c r="H143" s="18">
        <v>59.0</v>
      </c>
      <c r="I143" s="19">
        <v>6.0</v>
      </c>
      <c r="J143" s="20">
        <v>29.0</v>
      </c>
      <c r="K143" s="21">
        <v>29.0</v>
      </c>
      <c r="L143" s="22">
        <v>18.0</v>
      </c>
      <c r="M143" s="63">
        <f t="shared" si="3"/>
        <v>59</v>
      </c>
      <c r="N143" s="63">
        <f t="shared" si="4"/>
        <v>61</v>
      </c>
      <c r="O143" s="63">
        <f t="shared" si="5"/>
        <v>21</v>
      </c>
      <c r="P143" s="63">
        <f t="shared" si="6"/>
        <v>73</v>
      </c>
      <c r="Q143" s="79">
        <f t="shared" si="7"/>
        <v>0.3738317757</v>
      </c>
      <c r="R143" s="79">
        <f t="shared" si="8"/>
        <v>0.256097561</v>
      </c>
      <c r="S143" s="79">
        <f t="shared" si="9"/>
        <v>0.446969697</v>
      </c>
      <c r="T143" s="79">
        <f t="shared" si="10"/>
        <v>0.4372140072</v>
      </c>
      <c r="U143" s="79">
        <f t="shared" si="11"/>
        <v>0.009755689815</v>
      </c>
      <c r="V143" s="89"/>
      <c r="W143" s="89"/>
      <c r="X143" s="85">
        <f t="shared" si="12"/>
        <v>0.256097561</v>
      </c>
      <c r="Y143" s="85">
        <f t="shared" si="13"/>
        <v>-0.1391713233</v>
      </c>
      <c r="Z143" s="85">
        <f t="shared" si="14"/>
        <v>155</v>
      </c>
      <c r="AA143" s="7">
        <f t="shared" si="15"/>
        <v>1.139171323</v>
      </c>
      <c r="AB143" s="7">
        <f t="shared" si="16"/>
        <v>10.1595066</v>
      </c>
      <c r="AC143" s="13">
        <f t="shared" si="17"/>
        <v>0.5861410203</v>
      </c>
      <c r="AD143" s="13">
        <f t="shared" si="18"/>
        <v>0.5763853305</v>
      </c>
      <c r="AE143" s="10">
        <f t="shared" si="19"/>
        <v>1.139171323</v>
      </c>
      <c r="AF143" s="10">
        <f t="shared" si="20"/>
        <v>186.7310617</v>
      </c>
      <c r="AG143" s="10">
        <f t="shared" si="21"/>
        <v>1574.723523</v>
      </c>
      <c r="AH143" s="86">
        <f t="shared" si="22"/>
        <v>1.541830759</v>
      </c>
      <c r="AI143" s="86">
        <f t="shared" si="23"/>
        <v>144.9320913</v>
      </c>
      <c r="AJ143" s="86">
        <f t="shared" si="24"/>
        <v>2363.626554</v>
      </c>
      <c r="AK143" s="87">
        <f t="shared" si="25"/>
        <v>16281.73282</v>
      </c>
      <c r="AL143" s="87">
        <f t="shared" si="26"/>
        <v>16557.31154</v>
      </c>
      <c r="AM143" s="87">
        <f t="shared" si="27"/>
        <v>16557.31154</v>
      </c>
      <c r="AN143" s="87">
        <f t="shared" si="28"/>
        <v>16281.73282</v>
      </c>
      <c r="AO143" s="87">
        <f t="shared" si="29"/>
        <v>275.5787259</v>
      </c>
      <c r="AP143" s="88">
        <f t="shared" ref="AP143:AR143" si="176">AE143-AH143</f>
        <v>-0.4026594357</v>
      </c>
      <c r="AQ143" s="88">
        <f t="shared" si="176"/>
        <v>41.79897037</v>
      </c>
      <c r="AR143" s="88">
        <f t="shared" si="176"/>
        <v>-788.9030303</v>
      </c>
      <c r="AS143" s="7">
        <f t="shared" si="31"/>
        <v>24.79726154</v>
      </c>
      <c r="AT143" s="7">
        <f t="shared" si="32"/>
        <v>79.00999259</v>
      </c>
      <c r="AU143" s="7">
        <f t="shared" si="33"/>
        <v>59</v>
      </c>
      <c r="AV143" s="85">
        <f t="shared" si="34"/>
        <v>79.00999259</v>
      </c>
      <c r="AW143" s="89">
        <f t="shared" si="35"/>
        <v>-20.00999259</v>
      </c>
      <c r="AX143" s="89">
        <f t="shared" si="36"/>
        <v>0</v>
      </c>
      <c r="AY143" s="89">
        <f t="shared" si="37"/>
        <v>1</v>
      </c>
    </row>
    <row r="144">
      <c r="A144" s="29">
        <v>3059.0</v>
      </c>
      <c r="B144" s="30">
        <v>2787.0</v>
      </c>
      <c r="C144" s="31" t="s">
        <v>0</v>
      </c>
      <c r="D144" s="14">
        <v>32.0</v>
      </c>
      <c r="E144" s="15">
        <v>30.0</v>
      </c>
      <c r="F144" s="16">
        <v>51.0</v>
      </c>
      <c r="G144" s="17">
        <v>42.0</v>
      </c>
      <c r="H144" s="18">
        <v>166.0</v>
      </c>
      <c r="I144" s="19">
        <v>35.0</v>
      </c>
      <c r="J144" s="20">
        <v>23.0</v>
      </c>
      <c r="K144" s="21">
        <v>65.0</v>
      </c>
      <c r="L144" s="22">
        <v>36.0</v>
      </c>
      <c r="M144" s="63">
        <f t="shared" si="3"/>
        <v>166</v>
      </c>
      <c r="N144" s="63">
        <f t="shared" si="4"/>
        <v>98</v>
      </c>
      <c r="O144" s="63">
        <f t="shared" si="5"/>
        <v>77</v>
      </c>
      <c r="P144" s="63">
        <f t="shared" si="6"/>
        <v>139</v>
      </c>
      <c r="Q144" s="79">
        <f t="shared" si="7"/>
        <v>0.50625</v>
      </c>
      <c r="R144" s="79">
        <f t="shared" si="8"/>
        <v>0.44</v>
      </c>
      <c r="S144" s="79">
        <f t="shared" si="9"/>
        <v>0.5442622951</v>
      </c>
      <c r="T144" s="79">
        <f t="shared" si="10"/>
        <v>0.5417618512</v>
      </c>
      <c r="U144" s="79">
        <f t="shared" si="11"/>
        <v>0.002500443892</v>
      </c>
      <c r="V144" s="89"/>
      <c r="W144" s="89"/>
      <c r="X144" s="85">
        <f t="shared" si="12"/>
        <v>0.44</v>
      </c>
      <c r="Y144" s="85">
        <f t="shared" si="13"/>
        <v>-0.2387899706</v>
      </c>
      <c r="Z144" s="85">
        <f t="shared" si="14"/>
        <v>314</v>
      </c>
      <c r="AA144" s="7">
        <f t="shared" si="15"/>
        <v>1.238789971</v>
      </c>
      <c r="AB144" s="7">
        <f t="shared" si="16"/>
        <v>33.19180591</v>
      </c>
      <c r="AC144" s="13">
        <f t="shared" si="17"/>
        <v>0.7830522656</v>
      </c>
      <c r="AD144" s="13">
        <f t="shared" si="18"/>
        <v>0.7805518217</v>
      </c>
      <c r="AE144" s="10">
        <f t="shared" si="19"/>
        <v>1.238789971</v>
      </c>
      <c r="AF144" s="10">
        <f t="shared" si="20"/>
        <v>422.1718567</v>
      </c>
      <c r="AG144" s="10">
        <f t="shared" si="21"/>
        <v>10422.22705</v>
      </c>
      <c r="AH144" s="86">
        <f t="shared" si="22"/>
        <v>1.541830759</v>
      </c>
      <c r="AI144" s="86">
        <f t="shared" si="23"/>
        <v>333.0354439</v>
      </c>
      <c r="AJ144" s="86">
        <f t="shared" si="24"/>
        <v>16502.21461</v>
      </c>
      <c r="AK144" s="87">
        <f t="shared" si="25"/>
        <v>114272.7867</v>
      </c>
      <c r="AL144" s="87">
        <f t="shared" si="26"/>
        <v>114638.8517</v>
      </c>
      <c r="AM144" s="87">
        <f t="shared" si="27"/>
        <v>114638.8517</v>
      </c>
      <c r="AN144" s="87">
        <f t="shared" si="28"/>
        <v>114272.7867</v>
      </c>
      <c r="AO144" s="87">
        <f t="shared" si="29"/>
        <v>366.0649858</v>
      </c>
      <c r="AP144" s="88">
        <f t="shared" ref="AP144:AR144" si="177">AE144-AH144</f>
        <v>-0.3030407884</v>
      </c>
      <c r="AQ144" s="88">
        <f t="shared" si="177"/>
        <v>89.13641272</v>
      </c>
      <c r="AR144" s="88">
        <f t="shared" si="177"/>
        <v>-6079.987559</v>
      </c>
      <c r="AS144" s="7">
        <f t="shared" si="31"/>
        <v>107.4932583</v>
      </c>
      <c r="AT144" s="7">
        <f t="shared" si="32"/>
        <v>186.6467258</v>
      </c>
      <c r="AU144" s="7">
        <f t="shared" si="33"/>
        <v>166</v>
      </c>
      <c r="AV144" s="85">
        <f t="shared" si="34"/>
        <v>186.6467258</v>
      </c>
      <c r="AW144" s="89">
        <f t="shared" si="35"/>
        <v>-20.64672584</v>
      </c>
      <c r="AX144" s="89">
        <f t="shared" si="36"/>
        <v>0</v>
      </c>
      <c r="AY144" s="89">
        <f t="shared" si="37"/>
        <v>1</v>
      </c>
    </row>
    <row r="145">
      <c r="A145" s="29">
        <v>3068.0</v>
      </c>
      <c r="B145" s="30">
        <v>1017.0</v>
      </c>
      <c r="C145" s="31" t="s">
        <v>0</v>
      </c>
      <c r="D145" s="14">
        <v>7.0</v>
      </c>
      <c r="E145" s="15">
        <v>0.0</v>
      </c>
      <c r="F145" s="16">
        <v>5.0</v>
      </c>
      <c r="G145" s="17">
        <v>24.0</v>
      </c>
      <c r="H145" s="18">
        <v>71.0</v>
      </c>
      <c r="I145" s="19">
        <v>18.0</v>
      </c>
      <c r="J145" s="20">
        <v>13.0</v>
      </c>
      <c r="K145" s="21">
        <v>19.0</v>
      </c>
      <c r="L145" s="22">
        <v>16.0</v>
      </c>
      <c r="M145" s="63">
        <f t="shared" si="3"/>
        <v>71</v>
      </c>
      <c r="N145" s="63">
        <f t="shared" si="4"/>
        <v>23</v>
      </c>
      <c r="O145" s="63">
        <f t="shared" si="5"/>
        <v>42</v>
      </c>
      <c r="P145" s="63">
        <f t="shared" si="6"/>
        <v>37</v>
      </c>
      <c r="Q145" s="79">
        <f t="shared" si="7"/>
        <v>0.6531791908</v>
      </c>
      <c r="R145" s="79">
        <f t="shared" si="8"/>
        <v>0.6461538462</v>
      </c>
      <c r="S145" s="79">
        <f t="shared" si="9"/>
        <v>0.6574074074</v>
      </c>
      <c r="T145" s="79">
        <f t="shared" si="10"/>
        <v>0.6566297202</v>
      </c>
      <c r="U145" s="79">
        <f t="shared" si="11"/>
        <v>0.0007776872291</v>
      </c>
      <c r="V145" s="89"/>
      <c r="W145" s="89"/>
      <c r="X145" s="85">
        <f t="shared" si="12"/>
        <v>0.6461538462</v>
      </c>
      <c r="Y145" s="85">
        <f t="shared" si="13"/>
        <v>-0.3504620473</v>
      </c>
      <c r="Z145" s="85">
        <f t="shared" si="14"/>
        <v>102</v>
      </c>
      <c r="AA145" s="7">
        <f t="shared" si="15"/>
        <v>1.350462047</v>
      </c>
      <c r="AB145" s="7">
        <f t="shared" si="16"/>
        <v>12.96709575</v>
      </c>
      <c r="AC145" s="13">
        <f t="shared" si="17"/>
        <v>1.007869455</v>
      </c>
      <c r="AD145" s="13">
        <f t="shared" si="18"/>
        <v>1.007091767</v>
      </c>
      <c r="AE145" s="10">
        <f t="shared" si="19"/>
        <v>1.350462047</v>
      </c>
      <c r="AF145" s="10">
        <f t="shared" si="20"/>
        <v>150.7142246</v>
      </c>
      <c r="AG145" s="10">
        <f t="shared" si="21"/>
        <v>1322.643766</v>
      </c>
      <c r="AH145" s="86">
        <f t="shared" si="22"/>
        <v>1.541830759</v>
      </c>
      <c r="AI145" s="86">
        <f t="shared" si="23"/>
        <v>121.80463</v>
      </c>
      <c r="AJ145" s="86">
        <f t="shared" si="24"/>
        <v>2396.004999</v>
      </c>
      <c r="AK145" s="87">
        <f t="shared" si="25"/>
        <v>18816.50258</v>
      </c>
      <c r="AL145" s="87">
        <f t="shared" si="26"/>
        <v>18831.03289</v>
      </c>
      <c r="AM145" s="87">
        <f t="shared" si="27"/>
        <v>18831.03289</v>
      </c>
      <c r="AN145" s="87">
        <f t="shared" si="28"/>
        <v>18816.50258</v>
      </c>
      <c r="AO145" s="87">
        <f t="shared" si="29"/>
        <v>14.53030819</v>
      </c>
      <c r="AP145" s="88">
        <f t="shared" ref="AP145:AR145" si="178">AE145-AH145</f>
        <v>-0.1913687117</v>
      </c>
      <c r="AQ145" s="88">
        <f t="shared" si="178"/>
        <v>28.90959461</v>
      </c>
      <c r="AR145" s="88">
        <f t="shared" si="178"/>
        <v>-1073.361233</v>
      </c>
      <c r="AS145" s="7">
        <f t="shared" si="31"/>
        <v>65.71116487</v>
      </c>
      <c r="AT145" s="7">
        <f t="shared" si="32"/>
        <v>85.35634426</v>
      </c>
      <c r="AU145" s="7">
        <f t="shared" si="33"/>
        <v>71</v>
      </c>
      <c r="AV145" s="85">
        <f t="shared" si="34"/>
        <v>65.71116487</v>
      </c>
      <c r="AW145" s="89">
        <f t="shared" si="35"/>
        <v>5.288835126</v>
      </c>
      <c r="AX145" s="89">
        <f t="shared" si="36"/>
        <v>1</v>
      </c>
      <c r="AY145" s="89">
        <f t="shared" si="37"/>
        <v>0</v>
      </c>
    </row>
    <row r="146">
      <c r="A146" s="29">
        <v>3074.0</v>
      </c>
      <c r="B146" s="30">
        <v>896.0</v>
      </c>
      <c r="C146" s="31" t="s">
        <v>0</v>
      </c>
      <c r="D146" s="14">
        <v>3.0</v>
      </c>
      <c r="E146" s="15">
        <v>6.0</v>
      </c>
      <c r="F146" s="16">
        <v>10.0</v>
      </c>
      <c r="G146" s="17">
        <v>18.0</v>
      </c>
      <c r="H146" s="18">
        <v>59.0</v>
      </c>
      <c r="I146" s="19">
        <v>17.0</v>
      </c>
      <c r="J146" s="20">
        <v>13.0</v>
      </c>
      <c r="K146" s="21">
        <v>17.0</v>
      </c>
      <c r="L146" s="22">
        <v>9.0</v>
      </c>
      <c r="M146" s="63">
        <f t="shared" si="3"/>
        <v>59</v>
      </c>
      <c r="N146" s="63">
        <f t="shared" si="4"/>
        <v>18</v>
      </c>
      <c r="O146" s="63">
        <f t="shared" si="5"/>
        <v>35</v>
      </c>
      <c r="P146" s="63">
        <f t="shared" si="6"/>
        <v>40</v>
      </c>
      <c r="Q146" s="79">
        <f t="shared" si="7"/>
        <v>0.6184210526</v>
      </c>
      <c r="R146" s="79">
        <f t="shared" si="8"/>
        <v>0.6603773585</v>
      </c>
      <c r="S146" s="79">
        <f t="shared" si="9"/>
        <v>0.595959596</v>
      </c>
      <c r="T146" s="79">
        <f t="shared" si="10"/>
        <v>0.5953337779</v>
      </c>
      <c r="U146" s="79">
        <f t="shared" si="11"/>
        <v>0.0006258180396</v>
      </c>
      <c r="V146" s="89"/>
      <c r="W146" s="89"/>
      <c r="X146" s="85">
        <f t="shared" si="12"/>
        <v>0.6603773585</v>
      </c>
      <c r="Y146" s="85">
        <f t="shared" si="13"/>
        <v>-0.358166823</v>
      </c>
      <c r="Z146" s="85">
        <f t="shared" si="14"/>
        <v>93</v>
      </c>
      <c r="AA146" s="7">
        <f t="shared" si="15"/>
        <v>1.358166823</v>
      </c>
      <c r="AB146" s="7">
        <f t="shared" si="16"/>
        <v>14.32667292</v>
      </c>
      <c r="AC146" s="13">
        <f t="shared" si="17"/>
        <v>0.954126419</v>
      </c>
      <c r="AD146" s="13">
        <f t="shared" si="18"/>
        <v>0.953500601</v>
      </c>
      <c r="AE146" s="10">
        <f t="shared" si="19"/>
        <v>1.358166823</v>
      </c>
      <c r="AF146" s="10">
        <f t="shared" si="20"/>
        <v>140.6361875</v>
      </c>
      <c r="AG146" s="10">
        <f t="shared" si="21"/>
        <v>1332.380582</v>
      </c>
      <c r="AH146" s="86">
        <f t="shared" si="22"/>
        <v>1.541830759</v>
      </c>
      <c r="AI146" s="86">
        <f t="shared" si="23"/>
        <v>115.6373069</v>
      </c>
      <c r="AJ146" s="86">
        <f t="shared" si="24"/>
        <v>2158.563063</v>
      </c>
      <c r="AK146" s="87">
        <f t="shared" si="25"/>
        <v>14348.27704</v>
      </c>
      <c r="AL146" s="87">
        <f t="shared" si="26"/>
        <v>14357.69435</v>
      </c>
      <c r="AM146" s="87">
        <f t="shared" si="27"/>
        <v>14357.69435</v>
      </c>
      <c r="AN146" s="87">
        <f t="shared" si="28"/>
        <v>14348.27704</v>
      </c>
      <c r="AO146" s="87">
        <f t="shared" si="29"/>
        <v>9.41730986</v>
      </c>
      <c r="AP146" s="88">
        <f t="shared" ref="AP146:AR146" si="179">AE146-AH146</f>
        <v>-0.183663936</v>
      </c>
      <c r="AQ146" s="88">
        <f t="shared" si="179"/>
        <v>24.99888054</v>
      </c>
      <c r="AR146" s="88">
        <f t="shared" si="179"/>
        <v>-826.1824809</v>
      </c>
      <c r="AS146" s="7">
        <f t="shared" si="31"/>
        <v>56.51106102</v>
      </c>
      <c r="AT146" s="7">
        <f t="shared" si="32"/>
        <v>79.60102004</v>
      </c>
      <c r="AU146" s="7">
        <f t="shared" si="33"/>
        <v>59</v>
      </c>
      <c r="AV146" s="85">
        <f t="shared" si="34"/>
        <v>56.51106102</v>
      </c>
      <c r="AW146" s="89">
        <f t="shared" si="35"/>
        <v>2.488938976</v>
      </c>
      <c r="AX146" s="89">
        <f t="shared" si="36"/>
        <v>1</v>
      </c>
      <c r="AY146" s="89">
        <f t="shared" si="37"/>
        <v>0</v>
      </c>
    </row>
    <row r="147">
      <c r="A147" s="29">
        <v>3217.0</v>
      </c>
      <c r="B147" s="30">
        <v>1825.0</v>
      </c>
      <c r="C147" s="31" t="s">
        <v>0</v>
      </c>
      <c r="D147" s="14">
        <v>21.0</v>
      </c>
      <c r="E147" s="15">
        <v>13.0</v>
      </c>
      <c r="F147" s="16">
        <v>28.0</v>
      </c>
      <c r="G147" s="17">
        <v>39.0</v>
      </c>
      <c r="H147" s="18">
        <v>79.0</v>
      </c>
      <c r="I147" s="19">
        <v>22.0</v>
      </c>
      <c r="J147" s="20">
        <v>33.0</v>
      </c>
      <c r="K147" s="21">
        <v>28.0</v>
      </c>
      <c r="L147" s="22">
        <v>22.0</v>
      </c>
      <c r="M147" s="63">
        <f t="shared" si="3"/>
        <v>79</v>
      </c>
      <c r="N147" s="63">
        <f t="shared" si="4"/>
        <v>56</v>
      </c>
      <c r="O147" s="63">
        <f t="shared" si="5"/>
        <v>61</v>
      </c>
      <c r="P147" s="63">
        <f t="shared" si="6"/>
        <v>89</v>
      </c>
      <c r="Q147" s="79">
        <f t="shared" si="7"/>
        <v>0.4912280702</v>
      </c>
      <c r="R147" s="79">
        <f t="shared" si="8"/>
        <v>0.5213675214</v>
      </c>
      <c r="S147" s="79">
        <f t="shared" si="9"/>
        <v>0.4702380952</v>
      </c>
      <c r="T147" s="79">
        <f t="shared" si="10"/>
        <v>0.4745243683</v>
      </c>
      <c r="U147" s="79">
        <f t="shared" si="11"/>
        <v>0.004286273108</v>
      </c>
      <c r="V147" s="89"/>
      <c r="W147" s="89"/>
      <c r="X147" s="85">
        <f t="shared" si="12"/>
        <v>0.5213675214</v>
      </c>
      <c r="Y147" s="85">
        <f t="shared" si="13"/>
        <v>-0.2828661799</v>
      </c>
      <c r="Z147" s="85">
        <f t="shared" si="14"/>
        <v>206</v>
      </c>
      <c r="AA147" s="7">
        <f t="shared" si="15"/>
        <v>1.28286618</v>
      </c>
      <c r="AB147" s="7">
        <f t="shared" si="16"/>
        <v>25.17509001</v>
      </c>
      <c r="AC147" s="13">
        <f t="shared" si="17"/>
        <v>0.7531042752</v>
      </c>
      <c r="AD147" s="13">
        <f t="shared" si="18"/>
        <v>0.7573905483</v>
      </c>
      <c r="AE147" s="10">
        <f t="shared" si="19"/>
        <v>1.28286618</v>
      </c>
      <c r="AF147" s="10">
        <f t="shared" si="20"/>
        <v>289.4455231</v>
      </c>
      <c r="AG147" s="10">
        <f t="shared" si="21"/>
        <v>5186.068543</v>
      </c>
      <c r="AH147" s="86">
        <f t="shared" si="22"/>
        <v>1.541830759</v>
      </c>
      <c r="AI147" s="86">
        <f t="shared" si="23"/>
        <v>231.2746139</v>
      </c>
      <c r="AJ147" s="86">
        <f t="shared" si="24"/>
        <v>8370.599191</v>
      </c>
      <c r="AK147" s="87">
        <f t="shared" si="25"/>
        <v>36263.85945</v>
      </c>
      <c r="AL147" s="87">
        <f t="shared" si="26"/>
        <v>36058.6327</v>
      </c>
      <c r="AM147" s="87">
        <f t="shared" si="27"/>
        <v>36058.6327</v>
      </c>
      <c r="AN147" s="87">
        <f t="shared" si="28"/>
        <v>36263.85945</v>
      </c>
      <c r="AO147" s="87">
        <f t="shared" si="29"/>
        <v>-205.2267564</v>
      </c>
      <c r="AP147" s="88">
        <f t="shared" ref="AP147:AR147" si="180">AE147-AH147</f>
        <v>-0.2589645791</v>
      </c>
      <c r="AQ147" s="88">
        <f t="shared" si="180"/>
        <v>58.17090923</v>
      </c>
      <c r="AR147" s="88">
        <f t="shared" si="180"/>
        <v>-3184.530648</v>
      </c>
      <c r="AS147" s="7">
        <f t="shared" si="31"/>
        <v>94.49980032</v>
      </c>
      <c r="AT147" s="7">
        <f t="shared" si="32"/>
        <v>130.1290251</v>
      </c>
      <c r="AU147" s="7">
        <f t="shared" si="33"/>
        <v>79</v>
      </c>
      <c r="AV147" s="85">
        <f t="shared" si="34"/>
        <v>94.49980032</v>
      </c>
      <c r="AW147" s="89">
        <f t="shared" si="35"/>
        <v>-15.49980032</v>
      </c>
      <c r="AX147" s="89">
        <f t="shared" si="36"/>
        <v>1</v>
      </c>
      <c r="AY147" s="89">
        <f t="shared" si="37"/>
        <v>0</v>
      </c>
    </row>
    <row r="148">
      <c r="A148" s="29">
        <v>3361.0</v>
      </c>
      <c r="B148" s="30">
        <v>1573.0</v>
      </c>
      <c r="C148" s="31" t="s">
        <v>0</v>
      </c>
      <c r="D148" s="14">
        <v>12.0</v>
      </c>
      <c r="E148" s="15">
        <v>10.0</v>
      </c>
      <c r="F148" s="16">
        <v>19.0</v>
      </c>
      <c r="G148" s="17">
        <v>53.0</v>
      </c>
      <c r="H148" s="18">
        <v>118.0</v>
      </c>
      <c r="I148" s="19">
        <v>18.0</v>
      </c>
      <c r="J148" s="20">
        <v>26.0</v>
      </c>
      <c r="K148" s="21">
        <v>24.0</v>
      </c>
      <c r="L148" s="22">
        <v>18.0</v>
      </c>
      <c r="M148" s="63">
        <f t="shared" si="3"/>
        <v>118</v>
      </c>
      <c r="N148" s="63">
        <f t="shared" si="4"/>
        <v>40</v>
      </c>
      <c r="O148" s="63">
        <f t="shared" si="5"/>
        <v>71</v>
      </c>
      <c r="P148" s="63">
        <f t="shared" si="6"/>
        <v>69</v>
      </c>
      <c r="Q148" s="79">
        <f t="shared" si="7"/>
        <v>0.6342281879</v>
      </c>
      <c r="R148" s="79">
        <f t="shared" si="8"/>
        <v>0.6396396396</v>
      </c>
      <c r="S148" s="79">
        <f t="shared" si="9"/>
        <v>0.6310160428</v>
      </c>
      <c r="T148" s="79">
        <f t="shared" si="10"/>
        <v>0.6309391806</v>
      </c>
      <c r="U148" s="79">
        <f t="shared" si="11"/>
        <v>0.00007686220355</v>
      </c>
      <c r="V148" s="89"/>
      <c r="W148" s="89"/>
      <c r="X148" s="85">
        <f t="shared" si="12"/>
        <v>0.6396396396</v>
      </c>
      <c r="Y148" s="85">
        <f t="shared" si="13"/>
        <v>-0.3469333478</v>
      </c>
      <c r="Z148" s="85">
        <f t="shared" si="14"/>
        <v>180</v>
      </c>
      <c r="AA148" s="7">
        <f t="shared" si="15"/>
        <v>1.346933348</v>
      </c>
      <c r="AB148" s="7">
        <f t="shared" si="16"/>
        <v>23.938401</v>
      </c>
      <c r="AC148" s="13">
        <f t="shared" si="17"/>
        <v>0.9779493906</v>
      </c>
      <c r="AD148" s="13">
        <f t="shared" si="18"/>
        <v>0.9778725284</v>
      </c>
      <c r="AE148" s="10">
        <f t="shared" si="19"/>
        <v>1.346933348</v>
      </c>
      <c r="AF148" s="10">
        <f t="shared" si="20"/>
        <v>266.3864036</v>
      </c>
      <c r="AG148" s="10">
        <f t="shared" si="21"/>
        <v>4308.912179</v>
      </c>
      <c r="AH148" s="86">
        <f t="shared" si="22"/>
        <v>1.541830759</v>
      </c>
      <c r="AI148" s="86">
        <f t="shared" si="23"/>
        <v>215.8563063</v>
      </c>
      <c r="AJ148" s="86">
        <f t="shared" si="24"/>
        <v>7553.428888</v>
      </c>
      <c r="AK148" s="87">
        <f t="shared" si="25"/>
        <v>54492.92452</v>
      </c>
      <c r="AL148" s="87">
        <f t="shared" si="26"/>
        <v>54497.20774</v>
      </c>
      <c r="AM148" s="87">
        <f t="shared" si="27"/>
        <v>54497.20774</v>
      </c>
      <c r="AN148" s="87">
        <f t="shared" si="28"/>
        <v>54492.92452</v>
      </c>
      <c r="AO148" s="87">
        <f t="shared" si="29"/>
        <v>4.283223155</v>
      </c>
      <c r="AP148" s="88">
        <f t="shared" ref="AP148:AR148" si="181">AE148-AH148</f>
        <v>-0.1948974112</v>
      </c>
      <c r="AQ148" s="88">
        <f t="shared" si="181"/>
        <v>50.53009734</v>
      </c>
      <c r="AR148" s="88">
        <f t="shared" si="181"/>
        <v>-3244.516709</v>
      </c>
      <c r="AS148" s="7">
        <f t="shared" si="31"/>
        <v>117.0908984</v>
      </c>
      <c r="AT148" s="7">
        <f t="shared" si="32"/>
        <v>142.1742044</v>
      </c>
      <c r="AU148" s="7">
        <f t="shared" si="33"/>
        <v>118</v>
      </c>
      <c r="AV148" s="85">
        <f t="shared" si="34"/>
        <v>117.0908984</v>
      </c>
      <c r="AW148" s="89">
        <f t="shared" si="35"/>
        <v>0.9091016418</v>
      </c>
      <c r="AX148" s="89">
        <f t="shared" si="36"/>
        <v>1</v>
      </c>
      <c r="AY148" s="89">
        <f t="shared" si="37"/>
        <v>0</v>
      </c>
    </row>
    <row r="149">
      <c r="A149" s="29">
        <v>3363.0</v>
      </c>
      <c r="B149" s="30">
        <v>2588.0</v>
      </c>
      <c r="C149" s="31" t="s">
        <v>0</v>
      </c>
      <c r="D149" s="14">
        <v>24.0</v>
      </c>
      <c r="E149" s="15">
        <v>32.0</v>
      </c>
      <c r="F149" s="16">
        <v>24.0</v>
      </c>
      <c r="G149" s="17">
        <v>49.0</v>
      </c>
      <c r="H149" s="18">
        <v>164.0</v>
      </c>
      <c r="I149" s="19">
        <v>27.0</v>
      </c>
      <c r="J149" s="20">
        <v>80.0</v>
      </c>
      <c r="K149" s="21">
        <v>137.0</v>
      </c>
      <c r="L149" s="22">
        <v>45.0</v>
      </c>
      <c r="M149" s="63">
        <f t="shared" si="3"/>
        <v>164</v>
      </c>
      <c r="N149" s="63">
        <f t="shared" si="4"/>
        <v>101</v>
      </c>
      <c r="O149" s="63">
        <f t="shared" si="5"/>
        <v>76</v>
      </c>
      <c r="P149" s="63">
        <f t="shared" si="6"/>
        <v>241</v>
      </c>
      <c r="Q149" s="79">
        <f t="shared" si="7"/>
        <v>0.412371134</v>
      </c>
      <c r="R149" s="79">
        <f t="shared" si="8"/>
        <v>0.4293785311</v>
      </c>
      <c r="S149" s="79">
        <f t="shared" si="9"/>
        <v>0.4049382716</v>
      </c>
      <c r="T149" s="79">
        <f t="shared" si="10"/>
        <v>0.4027701024</v>
      </c>
      <c r="U149" s="79">
        <f t="shared" si="11"/>
        <v>0.002168169197</v>
      </c>
      <c r="V149" s="89"/>
      <c r="W149" s="89"/>
      <c r="X149" s="85">
        <f t="shared" si="12"/>
        <v>0.4293785311</v>
      </c>
      <c r="Y149" s="85">
        <f t="shared" si="13"/>
        <v>-0.2330363961</v>
      </c>
      <c r="Z149" s="85">
        <f t="shared" si="14"/>
        <v>418</v>
      </c>
      <c r="AA149" s="7">
        <f t="shared" si="15"/>
        <v>1.233036396</v>
      </c>
      <c r="AB149" s="7">
        <f t="shared" si="16"/>
        <v>56.16177147</v>
      </c>
      <c r="AC149" s="13">
        <f t="shared" si="17"/>
        <v>0.6379746678</v>
      </c>
      <c r="AD149" s="13">
        <f t="shared" si="18"/>
        <v>0.6358064986</v>
      </c>
      <c r="AE149" s="10">
        <f t="shared" si="19"/>
        <v>1.233036396</v>
      </c>
      <c r="AF149" s="10">
        <f t="shared" si="20"/>
        <v>571.5709851</v>
      </c>
      <c r="AG149" s="10">
        <f t="shared" si="21"/>
        <v>23475.62048</v>
      </c>
      <c r="AH149" s="86">
        <f t="shared" si="22"/>
        <v>1.541830759</v>
      </c>
      <c r="AI149" s="86">
        <f t="shared" si="23"/>
        <v>488.7603506</v>
      </c>
      <c r="AJ149" s="86">
        <f t="shared" si="24"/>
        <v>28240.17218</v>
      </c>
      <c r="AK149" s="87">
        <f t="shared" si="25"/>
        <v>149865.9498</v>
      </c>
      <c r="AL149" s="87">
        <f t="shared" si="26"/>
        <v>150377.0089</v>
      </c>
      <c r="AM149" s="87">
        <f t="shared" si="27"/>
        <v>150377.0089</v>
      </c>
      <c r="AN149" s="87">
        <f t="shared" si="28"/>
        <v>149865.9498</v>
      </c>
      <c r="AO149" s="87">
        <f t="shared" si="29"/>
        <v>511.0591615</v>
      </c>
      <c r="AP149" s="88">
        <f t="shared" ref="AP149:AR149" si="182">AE149-AH149</f>
        <v>-0.3087943629</v>
      </c>
      <c r="AQ149" s="88">
        <f t="shared" si="182"/>
        <v>82.81063446</v>
      </c>
      <c r="AR149" s="88">
        <f t="shared" si="182"/>
        <v>-4764.551707</v>
      </c>
      <c r="AS149" s="7">
        <f t="shared" si="31"/>
        <v>83.59147339</v>
      </c>
      <c r="AT149" s="7">
        <f t="shared" si="32"/>
        <v>184.5825752</v>
      </c>
      <c r="AU149" s="7">
        <f t="shared" si="33"/>
        <v>164</v>
      </c>
      <c r="AV149" s="85">
        <f t="shared" si="34"/>
        <v>184.5825752</v>
      </c>
      <c r="AW149" s="89">
        <f t="shared" si="35"/>
        <v>-20.58257517</v>
      </c>
      <c r="AX149" s="89">
        <f t="shared" si="36"/>
        <v>0</v>
      </c>
      <c r="AY149" s="89">
        <f t="shared" si="37"/>
        <v>1</v>
      </c>
    </row>
    <row r="150">
      <c r="A150" s="29">
        <v>3366.0</v>
      </c>
      <c r="B150" s="30">
        <v>2937.0</v>
      </c>
      <c r="C150" s="31" t="s">
        <v>0</v>
      </c>
      <c r="D150" s="14">
        <v>35.0</v>
      </c>
      <c r="E150" s="15">
        <v>23.0</v>
      </c>
      <c r="F150" s="16">
        <v>42.0</v>
      </c>
      <c r="G150" s="17">
        <v>84.0</v>
      </c>
      <c r="H150" s="18">
        <v>213.0</v>
      </c>
      <c r="I150" s="19">
        <v>28.0</v>
      </c>
      <c r="J150" s="20">
        <v>66.0</v>
      </c>
      <c r="K150" s="21">
        <v>112.0</v>
      </c>
      <c r="L150" s="22">
        <v>73.0</v>
      </c>
      <c r="M150" s="63">
        <f t="shared" si="3"/>
        <v>213</v>
      </c>
      <c r="N150" s="63">
        <f t="shared" si="4"/>
        <v>131</v>
      </c>
      <c r="O150" s="63">
        <f t="shared" si="5"/>
        <v>112</v>
      </c>
      <c r="P150" s="63">
        <f t="shared" si="6"/>
        <v>220</v>
      </c>
      <c r="Q150" s="79">
        <f t="shared" si="7"/>
        <v>0.4807692308</v>
      </c>
      <c r="R150" s="79">
        <f t="shared" si="8"/>
        <v>0.4609053498</v>
      </c>
      <c r="S150" s="79">
        <f t="shared" si="9"/>
        <v>0.4919168591</v>
      </c>
      <c r="T150" s="79">
        <f t="shared" si="10"/>
        <v>0.4911505377</v>
      </c>
      <c r="U150" s="79">
        <f t="shared" si="11"/>
        <v>0.0007663214476</v>
      </c>
      <c r="V150" s="89"/>
      <c r="W150" s="89"/>
      <c r="X150" s="85">
        <f t="shared" si="12"/>
        <v>0.4609053498</v>
      </c>
      <c r="Y150" s="85">
        <f t="shared" si="13"/>
        <v>-0.2501142503</v>
      </c>
      <c r="Z150" s="85">
        <f t="shared" si="14"/>
        <v>463</v>
      </c>
      <c r="AA150" s="7">
        <f t="shared" si="15"/>
        <v>1.25011425</v>
      </c>
      <c r="AB150" s="7">
        <f t="shared" si="16"/>
        <v>55.02513507</v>
      </c>
      <c r="AC150" s="13">
        <f t="shared" si="17"/>
        <v>0.7420311094</v>
      </c>
      <c r="AD150" s="13">
        <f t="shared" si="18"/>
        <v>0.741264788</v>
      </c>
      <c r="AE150" s="10">
        <f t="shared" si="19"/>
        <v>1.25011425</v>
      </c>
      <c r="AF150" s="10">
        <f t="shared" si="20"/>
        <v>633.828033</v>
      </c>
      <c r="AG150" s="10">
        <f t="shared" si="21"/>
        <v>25476.63754</v>
      </c>
      <c r="AH150" s="86">
        <f t="shared" si="22"/>
        <v>1.541830759</v>
      </c>
      <c r="AI150" s="86">
        <f t="shared" si="23"/>
        <v>511.887812</v>
      </c>
      <c r="AJ150" s="86">
        <f t="shared" si="24"/>
        <v>37990.7099</v>
      </c>
      <c r="AK150" s="87">
        <f t="shared" si="25"/>
        <v>216974.1336</v>
      </c>
      <c r="AL150" s="87">
        <f t="shared" si="26"/>
        <v>217198.442</v>
      </c>
      <c r="AM150" s="87">
        <f t="shared" si="27"/>
        <v>217198.442</v>
      </c>
      <c r="AN150" s="87">
        <f t="shared" si="28"/>
        <v>216974.1336</v>
      </c>
      <c r="AO150" s="87">
        <f t="shared" si="29"/>
        <v>224.3084183</v>
      </c>
      <c r="AP150" s="88">
        <f t="shared" ref="AP150:AR150" si="183">AE150-AH150</f>
        <v>-0.2917165087</v>
      </c>
      <c r="AQ150" s="88">
        <f t="shared" si="183"/>
        <v>121.940221</v>
      </c>
      <c r="AR150" s="88">
        <f t="shared" si="183"/>
        <v>-12514.07237</v>
      </c>
      <c r="AS150" s="7">
        <f t="shared" si="31"/>
        <v>180.9887965</v>
      </c>
      <c r="AT150" s="7">
        <f t="shared" si="32"/>
        <v>237.0205288</v>
      </c>
      <c r="AU150" s="7">
        <f t="shared" si="33"/>
        <v>213</v>
      </c>
      <c r="AV150" s="85">
        <f t="shared" si="34"/>
        <v>237.0205288</v>
      </c>
      <c r="AW150" s="89">
        <f t="shared" si="35"/>
        <v>-24.02052877</v>
      </c>
      <c r="AX150" s="89">
        <f t="shared" si="36"/>
        <v>0</v>
      </c>
      <c r="AY150" s="89">
        <f t="shared" si="37"/>
        <v>1</v>
      </c>
    </row>
    <row r="151">
      <c r="A151" s="29">
        <v>3370.0</v>
      </c>
      <c r="B151" s="30">
        <v>3024.0</v>
      </c>
      <c r="C151" s="31" t="s">
        <v>0</v>
      </c>
      <c r="D151" s="14">
        <v>28.0</v>
      </c>
      <c r="E151" s="15">
        <v>25.0</v>
      </c>
      <c r="F151" s="16">
        <v>39.0</v>
      </c>
      <c r="G151" s="17">
        <v>76.0</v>
      </c>
      <c r="H151" s="18">
        <v>247.0</v>
      </c>
      <c r="I151" s="19">
        <v>39.0</v>
      </c>
      <c r="J151" s="20">
        <v>35.0</v>
      </c>
      <c r="K151" s="21">
        <v>66.0</v>
      </c>
      <c r="L151" s="22">
        <v>43.0</v>
      </c>
      <c r="M151" s="63">
        <f t="shared" si="3"/>
        <v>247</v>
      </c>
      <c r="N151" s="63">
        <f t="shared" si="4"/>
        <v>96</v>
      </c>
      <c r="O151" s="63">
        <f t="shared" si="5"/>
        <v>115</v>
      </c>
      <c r="P151" s="63">
        <f t="shared" si="6"/>
        <v>140</v>
      </c>
      <c r="Q151" s="79">
        <f t="shared" si="7"/>
        <v>0.6053511706</v>
      </c>
      <c r="R151" s="79">
        <f t="shared" si="8"/>
        <v>0.5450236967</v>
      </c>
      <c r="S151" s="79">
        <f t="shared" si="9"/>
        <v>0.6382428941</v>
      </c>
      <c r="T151" s="79">
        <f t="shared" si="10"/>
        <v>0.6376684924</v>
      </c>
      <c r="U151" s="79">
        <f t="shared" si="11"/>
        <v>0.0005744016434</v>
      </c>
      <c r="V151" s="89"/>
      <c r="W151" s="89"/>
      <c r="X151" s="85">
        <f t="shared" si="12"/>
        <v>0.5450236967</v>
      </c>
      <c r="Y151" s="85">
        <f t="shared" si="13"/>
        <v>-0.2956805624</v>
      </c>
      <c r="Z151" s="85">
        <f t="shared" si="14"/>
        <v>351</v>
      </c>
      <c r="AA151" s="7">
        <f t="shared" si="15"/>
        <v>1.295680562</v>
      </c>
      <c r="AB151" s="7">
        <f t="shared" si="16"/>
        <v>41.39527873</v>
      </c>
      <c r="AC151" s="13">
        <f t="shared" si="17"/>
        <v>0.9339234564</v>
      </c>
      <c r="AD151" s="13">
        <f t="shared" si="18"/>
        <v>0.9333490548</v>
      </c>
      <c r="AE151" s="10">
        <f t="shared" si="19"/>
        <v>1.295680562</v>
      </c>
      <c r="AF151" s="10">
        <f t="shared" si="20"/>
        <v>496.1791561</v>
      </c>
      <c r="AG151" s="10">
        <f t="shared" si="21"/>
        <v>14529.74283</v>
      </c>
      <c r="AH151" s="86">
        <f t="shared" si="22"/>
        <v>1.541830759</v>
      </c>
      <c r="AI151" s="86">
        <f t="shared" si="23"/>
        <v>393.1668435</v>
      </c>
      <c r="AJ151" s="86">
        <f t="shared" si="24"/>
        <v>24823.47522</v>
      </c>
      <c r="AK151" s="87">
        <f t="shared" si="25"/>
        <v>216001.2384</v>
      </c>
      <c r="AL151" s="87">
        <f t="shared" si="26"/>
        <v>216134.1698</v>
      </c>
      <c r="AM151" s="87">
        <f t="shared" si="27"/>
        <v>216134.1698</v>
      </c>
      <c r="AN151" s="87">
        <f t="shared" si="28"/>
        <v>216001.2384</v>
      </c>
      <c r="AO151" s="87">
        <f t="shared" si="29"/>
        <v>132.9314747</v>
      </c>
      <c r="AP151" s="88">
        <f t="shared" ref="AP151:AR151" si="184">AE151-AH151</f>
        <v>-0.2461501966</v>
      </c>
      <c r="AQ151" s="88">
        <f t="shared" si="184"/>
        <v>103.0123126</v>
      </c>
      <c r="AR151" s="88">
        <f t="shared" si="184"/>
        <v>-10293.73239</v>
      </c>
      <c r="AS151" s="7">
        <f t="shared" si="31"/>
        <v>164.9146896</v>
      </c>
      <c r="AT151" s="7">
        <f t="shared" si="32"/>
        <v>253.5790349</v>
      </c>
      <c r="AU151" s="7">
        <f t="shared" si="33"/>
        <v>247</v>
      </c>
      <c r="AV151" s="85">
        <f t="shared" si="34"/>
        <v>253.5790349</v>
      </c>
      <c r="AW151" s="89">
        <f t="shared" si="35"/>
        <v>-6.57903491</v>
      </c>
      <c r="AX151" s="89">
        <f t="shared" si="36"/>
        <v>0</v>
      </c>
      <c r="AY151" s="89">
        <f t="shared" si="37"/>
        <v>1</v>
      </c>
    </row>
    <row r="152">
      <c r="A152" s="29">
        <v>3385.0</v>
      </c>
      <c r="B152" s="30">
        <v>1775.0</v>
      </c>
      <c r="C152" s="31" t="s">
        <v>0</v>
      </c>
      <c r="D152" s="14">
        <v>17.0</v>
      </c>
      <c r="E152" s="15">
        <v>18.0</v>
      </c>
      <c r="F152" s="16">
        <v>37.0</v>
      </c>
      <c r="G152" s="17">
        <v>50.0</v>
      </c>
      <c r="H152" s="18">
        <v>116.0</v>
      </c>
      <c r="I152" s="19">
        <v>28.0</v>
      </c>
      <c r="J152" s="20">
        <v>51.0</v>
      </c>
      <c r="K152" s="21">
        <v>68.0</v>
      </c>
      <c r="L152" s="22">
        <v>43.0</v>
      </c>
      <c r="M152" s="63">
        <f t="shared" si="3"/>
        <v>116</v>
      </c>
      <c r="N152" s="63">
        <f t="shared" si="4"/>
        <v>78</v>
      </c>
      <c r="O152" s="63">
        <f t="shared" si="5"/>
        <v>78</v>
      </c>
      <c r="P152" s="63">
        <f t="shared" si="6"/>
        <v>156</v>
      </c>
      <c r="Q152" s="79">
        <f t="shared" si="7"/>
        <v>0.453271028</v>
      </c>
      <c r="R152" s="79">
        <f t="shared" si="8"/>
        <v>0.5</v>
      </c>
      <c r="S152" s="79">
        <f t="shared" si="9"/>
        <v>0.4264705882</v>
      </c>
      <c r="T152" s="79">
        <f t="shared" si="10"/>
        <v>0.4275756681</v>
      </c>
      <c r="U152" s="79">
        <f t="shared" si="11"/>
        <v>0.001105079838</v>
      </c>
      <c r="V152" s="89"/>
      <c r="W152" s="89"/>
      <c r="X152" s="85">
        <f t="shared" si="12"/>
        <v>0.5</v>
      </c>
      <c r="Y152" s="85">
        <f t="shared" si="13"/>
        <v>-0.2712915451</v>
      </c>
      <c r="Z152" s="85">
        <f t="shared" si="14"/>
        <v>312</v>
      </c>
      <c r="AA152" s="7">
        <f t="shared" si="15"/>
        <v>1.271291545</v>
      </c>
      <c r="AB152" s="7">
        <f t="shared" si="16"/>
        <v>42.32148104</v>
      </c>
      <c r="AC152" s="13">
        <f t="shared" si="17"/>
        <v>0.6977621334</v>
      </c>
      <c r="AD152" s="13">
        <f t="shared" si="18"/>
        <v>0.6988672132</v>
      </c>
      <c r="AE152" s="10">
        <f t="shared" si="19"/>
        <v>1.271291545</v>
      </c>
      <c r="AF152" s="10">
        <f t="shared" si="20"/>
        <v>438.9644431</v>
      </c>
      <c r="AG152" s="10">
        <f t="shared" si="21"/>
        <v>13204.30208</v>
      </c>
      <c r="AH152" s="86">
        <f t="shared" si="22"/>
        <v>1.541830759</v>
      </c>
      <c r="AI152" s="86">
        <f t="shared" si="23"/>
        <v>360.7883976</v>
      </c>
      <c r="AJ152" s="86">
        <f t="shared" si="24"/>
        <v>18760.99668</v>
      </c>
      <c r="AK152" s="87">
        <f t="shared" si="25"/>
        <v>81359.32549</v>
      </c>
      <c r="AL152" s="87">
        <f t="shared" si="26"/>
        <v>81230.67652</v>
      </c>
      <c r="AM152" s="87">
        <f t="shared" si="27"/>
        <v>81230.67652</v>
      </c>
      <c r="AN152" s="87">
        <f t="shared" si="28"/>
        <v>81359.32549</v>
      </c>
      <c r="AO152" s="87">
        <f t="shared" si="29"/>
        <v>-128.6489745</v>
      </c>
      <c r="AP152" s="88">
        <f t="shared" ref="AP152:AR152" si="185">AE152-AH152</f>
        <v>-0.2705392139</v>
      </c>
      <c r="AQ152" s="88">
        <f t="shared" si="185"/>
        <v>78.17604551</v>
      </c>
      <c r="AR152" s="88">
        <f t="shared" si="185"/>
        <v>-5556.694592</v>
      </c>
      <c r="AS152" s="7">
        <f t="shared" si="31"/>
        <v>126.1600319</v>
      </c>
      <c r="AT152" s="7">
        <f t="shared" si="32"/>
        <v>162.803791</v>
      </c>
      <c r="AU152" s="7">
        <f t="shared" si="33"/>
        <v>116</v>
      </c>
      <c r="AV152" s="85">
        <f t="shared" si="34"/>
        <v>126.1600319</v>
      </c>
      <c r="AW152" s="89">
        <f t="shared" si="35"/>
        <v>-10.16003194</v>
      </c>
      <c r="AX152" s="89">
        <f t="shared" si="36"/>
        <v>1</v>
      </c>
      <c r="AY152" s="89">
        <f t="shared" si="37"/>
        <v>0</v>
      </c>
    </row>
    <row r="153">
      <c r="A153" s="29">
        <v>3391.0</v>
      </c>
      <c r="B153" s="30">
        <v>2188.0</v>
      </c>
      <c r="C153" s="31" t="s">
        <v>0</v>
      </c>
      <c r="D153" s="14">
        <v>17.0</v>
      </c>
      <c r="E153" s="15">
        <v>24.0</v>
      </c>
      <c r="F153" s="16">
        <v>19.0</v>
      </c>
      <c r="G153" s="17">
        <v>50.0</v>
      </c>
      <c r="H153" s="18">
        <v>217.0</v>
      </c>
      <c r="I153" s="19">
        <v>43.0</v>
      </c>
      <c r="J153" s="20">
        <v>53.0</v>
      </c>
      <c r="K153" s="21">
        <v>74.0</v>
      </c>
      <c r="L153" s="22">
        <v>68.0</v>
      </c>
      <c r="M153" s="63">
        <f t="shared" si="3"/>
        <v>217</v>
      </c>
      <c r="N153" s="63">
        <f t="shared" si="4"/>
        <v>109</v>
      </c>
      <c r="O153" s="63">
        <f t="shared" si="5"/>
        <v>93</v>
      </c>
      <c r="P153" s="63">
        <f t="shared" si="6"/>
        <v>146</v>
      </c>
      <c r="Q153" s="79">
        <f t="shared" si="7"/>
        <v>0.5486725664</v>
      </c>
      <c r="R153" s="79">
        <f t="shared" si="8"/>
        <v>0.4603960396</v>
      </c>
      <c r="S153" s="79">
        <f t="shared" si="9"/>
        <v>0.5977961433</v>
      </c>
      <c r="T153" s="79">
        <f t="shared" si="10"/>
        <v>0.5961218789</v>
      </c>
      <c r="U153" s="79">
        <f t="shared" si="11"/>
        <v>0.001674264387</v>
      </c>
      <c r="V153" s="89"/>
      <c r="W153" s="89"/>
      <c r="X153" s="85">
        <f t="shared" si="12"/>
        <v>0.4603960396</v>
      </c>
      <c r="Y153" s="85">
        <f t="shared" si="13"/>
        <v>-0.2498383606</v>
      </c>
      <c r="Z153" s="85">
        <f t="shared" si="14"/>
        <v>348</v>
      </c>
      <c r="AA153" s="7">
        <f t="shared" si="15"/>
        <v>1.249838361</v>
      </c>
      <c r="AB153" s="7">
        <f t="shared" si="16"/>
        <v>36.47640065</v>
      </c>
      <c r="AC153" s="13">
        <f t="shared" si="17"/>
        <v>0.8476345038</v>
      </c>
      <c r="AD153" s="13">
        <f t="shared" si="18"/>
        <v>0.8459602395</v>
      </c>
      <c r="AE153" s="10">
        <f t="shared" si="19"/>
        <v>1.249838361</v>
      </c>
      <c r="AF153" s="10">
        <f t="shared" si="20"/>
        <v>471.4201501</v>
      </c>
      <c r="AG153" s="10">
        <f t="shared" si="21"/>
        <v>12693.78742</v>
      </c>
      <c r="AH153" s="86">
        <f t="shared" si="22"/>
        <v>1.541830759</v>
      </c>
      <c r="AI153" s="86">
        <f t="shared" si="23"/>
        <v>368.4975514</v>
      </c>
      <c r="AJ153" s="86">
        <f t="shared" si="24"/>
        <v>20934.97805</v>
      </c>
      <c r="AK153" s="87">
        <f t="shared" si="25"/>
        <v>173502.2153</v>
      </c>
      <c r="AL153" s="87">
        <f t="shared" si="26"/>
        <v>173845.5986</v>
      </c>
      <c r="AM153" s="87">
        <f t="shared" si="27"/>
        <v>173845.5986</v>
      </c>
      <c r="AN153" s="87">
        <f t="shared" si="28"/>
        <v>173502.2153</v>
      </c>
      <c r="AO153" s="87">
        <f t="shared" si="29"/>
        <v>343.3832544</v>
      </c>
      <c r="AP153" s="88">
        <f t="shared" ref="AP153:AR153" si="186">AE153-AH153</f>
        <v>-0.2919923984</v>
      </c>
      <c r="AQ153" s="88">
        <f t="shared" si="186"/>
        <v>102.9225987</v>
      </c>
      <c r="AR153" s="88">
        <f t="shared" si="186"/>
        <v>-8241.190621</v>
      </c>
      <c r="AS153" s="7">
        <f t="shared" si="31"/>
        <v>122.9763331</v>
      </c>
      <c r="AT153" s="7">
        <f t="shared" si="32"/>
        <v>229.5074963</v>
      </c>
      <c r="AU153" s="7">
        <f t="shared" si="33"/>
        <v>217</v>
      </c>
      <c r="AV153" s="85">
        <f t="shared" si="34"/>
        <v>229.5074963</v>
      </c>
      <c r="AW153" s="89">
        <f t="shared" si="35"/>
        <v>-12.50749627</v>
      </c>
      <c r="AX153" s="89">
        <f t="shared" si="36"/>
        <v>0</v>
      </c>
      <c r="AY153" s="89">
        <f t="shared" si="37"/>
        <v>1</v>
      </c>
    </row>
    <row r="154">
      <c r="A154" s="29">
        <v>3414.0</v>
      </c>
      <c r="B154" s="30">
        <v>1087.0</v>
      </c>
      <c r="C154" s="31" t="s">
        <v>0</v>
      </c>
      <c r="D154" s="14">
        <v>3.0</v>
      </c>
      <c r="E154" s="15">
        <v>11.0</v>
      </c>
      <c r="F154" s="16">
        <v>8.0</v>
      </c>
      <c r="G154" s="17">
        <v>15.0</v>
      </c>
      <c r="H154" s="18">
        <v>81.0</v>
      </c>
      <c r="I154" s="19">
        <v>10.0</v>
      </c>
      <c r="J154" s="20">
        <v>30.0</v>
      </c>
      <c r="K154" s="21">
        <v>59.0</v>
      </c>
      <c r="L154" s="22">
        <v>26.0</v>
      </c>
      <c r="M154" s="63">
        <f t="shared" si="3"/>
        <v>81</v>
      </c>
      <c r="N154" s="63">
        <f t="shared" si="4"/>
        <v>40</v>
      </c>
      <c r="O154" s="63">
        <f t="shared" si="5"/>
        <v>25</v>
      </c>
      <c r="P154" s="63">
        <f t="shared" si="6"/>
        <v>97</v>
      </c>
      <c r="Q154" s="79">
        <f t="shared" si="7"/>
        <v>0.4362139918</v>
      </c>
      <c r="R154" s="79">
        <f t="shared" si="8"/>
        <v>0.3846153846</v>
      </c>
      <c r="S154" s="79">
        <f t="shared" si="9"/>
        <v>0.4550561798</v>
      </c>
      <c r="T154" s="79">
        <f t="shared" si="10"/>
        <v>0.4637796329</v>
      </c>
      <c r="U154" s="79">
        <f t="shared" si="11"/>
        <v>0.008723453131</v>
      </c>
      <c r="V154" s="89"/>
      <c r="W154" s="89"/>
      <c r="X154" s="85">
        <f t="shared" si="12"/>
        <v>0.3846153846</v>
      </c>
      <c r="Y154" s="85">
        <f t="shared" si="13"/>
        <v>-0.2087885171</v>
      </c>
      <c r="Z154" s="85">
        <f t="shared" si="14"/>
        <v>162</v>
      </c>
      <c r="AA154" s="7">
        <f t="shared" si="15"/>
        <v>1.208788517</v>
      </c>
      <c r="AB154" s="7">
        <f t="shared" si="16"/>
        <v>20.25248616</v>
      </c>
      <c r="AC154" s="13">
        <f t="shared" si="17"/>
        <v>0.6638446969</v>
      </c>
      <c r="AD154" s="13">
        <f t="shared" si="18"/>
        <v>0.67256815</v>
      </c>
      <c r="AE154" s="10">
        <f t="shared" si="19"/>
        <v>1.208788517</v>
      </c>
      <c r="AF154" s="10">
        <f t="shared" si="20"/>
        <v>216.0762259</v>
      </c>
      <c r="AG154" s="10">
        <f t="shared" si="21"/>
        <v>3280.902758</v>
      </c>
      <c r="AH154" s="86">
        <f t="shared" si="22"/>
        <v>1.541830759</v>
      </c>
      <c r="AI154" s="86">
        <f t="shared" si="23"/>
        <v>188.1033526</v>
      </c>
      <c r="AJ154" s="86">
        <f t="shared" si="24"/>
        <v>3738.939591</v>
      </c>
      <c r="AK154" s="87">
        <f t="shared" si="25"/>
        <v>29091.26276</v>
      </c>
      <c r="AL154" s="87">
        <f t="shared" si="26"/>
        <v>28713.93852</v>
      </c>
      <c r="AM154" s="87">
        <f t="shared" si="27"/>
        <v>28713.93852</v>
      </c>
      <c r="AN154" s="87">
        <f t="shared" si="28"/>
        <v>29091.26276</v>
      </c>
      <c r="AO154" s="87">
        <f t="shared" si="29"/>
        <v>-377.3242417</v>
      </c>
      <c r="AP154" s="88">
        <f t="shared" ref="AP154:AR154" si="187">AE154-AH154</f>
        <v>-0.3330422419</v>
      </c>
      <c r="AQ154" s="88">
        <f t="shared" si="187"/>
        <v>27.97287333</v>
      </c>
      <c r="AR154" s="88">
        <f t="shared" si="187"/>
        <v>-458.0368327</v>
      </c>
      <c r="AS154" s="7">
        <f t="shared" si="31"/>
        <v>22.28935693</v>
      </c>
      <c r="AT154" s="7">
        <f t="shared" si="32"/>
        <v>61.7026111</v>
      </c>
      <c r="AU154" s="7">
        <f t="shared" si="33"/>
        <v>81</v>
      </c>
      <c r="AV154" s="85">
        <f t="shared" si="34"/>
        <v>61.7026111</v>
      </c>
      <c r="AW154" s="89">
        <f t="shared" si="35"/>
        <v>19.2973889</v>
      </c>
      <c r="AX154" s="89">
        <f t="shared" si="36"/>
        <v>0</v>
      </c>
      <c r="AY154" s="89">
        <f t="shared" si="37"/>
        <v>1</v>
      </c>
    </row>
    <row r="155">
      <c r="A155" s="29">
        <v>3417.0</v>
      </c>
      <c r="B155" s="30">
        <v>2146.0</v>
      </c>
      <c r="C155" s="31" t="s">
        <v>0</v>
      </c>
      <c r="D155" s="14">
        <v>17.0</v>
      </c>
      <c r="E155" s="15">
        <v>5.0</v>
      </c>
      <c r="F155" s="16">
        <v>18.0</v>
      </c>
      <c r="G155" s="17">
        <v>44.0</v>
      </c>
      <c r="H155" s="18">
        <v>96.0</v>
      </c>
      <c r="I155" s="19">
        <v>22.0</v>
      </c>
      <c r="J155" s="20">
        <v>20.0</v>
      </c>
      <c r="K155" s="21">
        <v>32.0</v>
      </c>
      <c r="L155" s="22">
        <v>22.0</v>
      </c>
      <c r="M155" s="63">
        <f t="shared" si="3"/>
        <v>96</v>
      </c>
      <c r="N155" s="63">
        <f t="shared" si="4"/>
        <v>44</v>
      </c>
      <c r="O155" s="63">
        <f t="shared" si="5"/>
        <v>66</v>
      </c>
      <c r="P155" s="63">
        <f t="shared" si="6"/>
        <v>70</v>
      </c>
      <c r="Q155" s="79">
        <f t="shared" si="7"/>
        <v>0.5869565217</v>
      </c>
      <c r="R155" s="79">
        <f t="shared" si="8"/>
        <v>0.6</v>
      </c>
      <c r="S155" s="79">
        <f t="shared" si="9"/>
        <v>0.578313253</v>
      </c>
      <c r="T155" s="79">
        <f t="shared" si="10"/>
        <v>0.5795267834</v>
      </c>
      <c r="U155" s="79">
        <f t="shared" si="11"/>
        <v>0.001213530343</v>
      </c>
      <c r="V155" s="89"/>
      <c r="W155" s="89"/>
      <c r="X155" s="85">
        <f t="shared" si="12"/>
        <v>0.6</v>
      </c>
      <c r="Y155" s="85">
        <f t="shared" si="13"/>
        <v>-0.3254608361</v>
      </c>
      <c r="Z155" s="85">
        <f t="shared" si="14"/>
        <v>180</v>
      </c>
      <c r="AA155" s="7">
        <f t="shared" si="15"/>
        <v>1.325460836</v>
      </c>
      <c r="AB155" s="7">
        <f t="shared" si="16"/>
        <v>22.78225852</v>
      </c>
      <c r="AC155" s="13">
        <f t="shared" si="17"/>
        <v>0.9037740891</v>
      </c>
      <c r="AD155" s="13">
        <f t="shared" si="18"/>
        <v>0.9049876194</v>
      </c>
      <c r="AE155" s="10">
        <f t="shared" si="19"/>
        <v>1.325460836</v>
      </c>
      <c r="AF155" s="10">
        <f t="shared" si="20"/>
        <v>261.365209</v>
      </c>
      <c r="AG155" s="10">
        <f t="shared" si="21"/>
        <v>4100.806534</v>
      </c>
      <c r="AH155" s="86">
        <f t="shared" si="22"/>
        <v>1.541830759</v>
      </c>
      <c r="AI155" s="86">
        <f t="shared" si="23"/>
        <v>209.6889832</v>
      </c>
      <c r="AJ155" s="86">
        <f t="shared" si="24"/>
        <v>7123.258107</v>
      </c>
      <c r="AK155" s="87">
        <f t="shared" si="25"/>
        <v>41462.91277</v>
      </c>
      <c r="AL155" s="87">
        <f t="shared" si="26"/>
        <v>41407.31366</v>
      </c>
      <c r="AM155" s="87">
        <f t="shared" si="27"/>
        <v>41407.31366</v>
      </c>
      <c r="AN155" s="87">
        <f t="shared" si="28"/>
        <v>41462.91277</v>
      </c>
      <c r="AO155" s="87">
        <f t="shared" si="29"/>
        <v>-55.5991062</v>
      </c>
      <c r="AP155" s="88">
        <f t="shared" ref="AP155:AR155" si="188">AE155-AH155</f>
        <v>-0.2163699229</v>
      </c>
      <c r="AQ155" s="88">
        <f t="shared" si="188"/>
        <v>51.67622579</v>
      </c>
      <c r="AR155" s="88">
        <f t="shared" si="188"/>
        <v>-3022.451572</v>
      </c>
      <c r="AS155" s="7">
        <f t="shared" si="31"/>
        <v>102.3470022</v>
      </c>
      <c r="AT155" s="7">
        <f t="shared" si="32"/>
        <v>136.4857574</v>
      </c>
      <c r="AU155" s="7">
        <f t="shared" si="33"/>
        <v>96</v>
      </c>
      <c r="AV155" s="85">
        <f t="shared" si="34"/>
        <v>102.3470022</v>
      </c>
      <c r="AW155" s="89">
        <f t="shared" si="35"/>
        <v>-6.347002241</v>
      </c>
      <c r="AX155" s="89">
        <f t="shared" si="36"/>
        <v>1</v>
      </c>
      <c r="AY155" s="89">
        <f t="shared" si="37"/>
        <v>0</v>
      </c>
    </row>
    <row r="156">
      <c r="A156" s="29">
        <v>3418.0</v>
      </c>
      <c r="B156" s="30">
        <v>769.0</v>
      </c>
      <c r="C156" s="31" t="s">
        <v>0</v>
      </c>
      <c r="D156" s="14">
        <v>8.0</v>
      </c>
      <c r="E156" s="15">
        <v>3.0</v>
      </c>
      <c r="F156" s="16">
        <v>11.0</v>
      </c>
      <c r="G156" s="17">
        <v>14.0</v>
      </c>
      <c r="H156" s="18">
        <v>40.0</v>
      </c>
      <c r="I156" s="19">
        <v>4.0</v>
      </c>
      <c r="J156" s="20">
        <v>11.0</v>
      </c>
      <c r="K156" s="21">
        <v>33.0</v>
      </c>
      <c r="L156" s="22">
        <v>14.0</v>
      </c>
      <c r="M156" s="63">
        <f t="shared" si="3"/>
        <v>40</v>
      </c>
      <c r="N156" s="63">
        <f t="shared" si="4"/>
        <v>25</v>
      </c>
      <c r="O156" s="63">
        <f t="shared" si="5"/>
        <v>18</v>
      </c>
      <c r="P156" s="63">
        <f t="shared" si="6"/>
        <v>55</v>
      </c>
      <c r="Q156" s="79">
        <f t="shared" si="7"/>
        <v>0.4202898551</v>
      </c>
      <c r="R156" s="79">
        <f t="shared" si="8"/>
        <v>0.4186046512</v>
      </c>
      <c r="S156" s="79">
        <f t="shared" si="9"/>
        <v>0.4210526316</v>
      </c>
      <c r="T156" s="79">
        <f t="shared" si="10"/>
        <v>0.4208155645</v>
      </c>
      <c r="U156" s="79">
        <f t="shared" si="11"/>
        <v>0.0002370671272</v>
      </c>
      <c r="V156" s="89"/>
      <c r="W156" s="89"/>
      <c r="X156" s="85">
        <f t="shared" si="12"/>
        <v>0.4186046512</v>
      </c>
      <c r="Y156" s="85">
        <f t="shared" si="13"/>
        <v>-0.2272002618</v>
      </c>
      <c r="Z156" s="85">
        <f t="shared" si="14"/>
        <v>98</v>
      </c>
      <c r="AA156" s="7">
        <f t="shared" si="15"/>
        <v>1.227200262</v>
      </c>
      <c r="AB156" s="7">
        <f t="shared" si="16"/>
        <v>12.4960144</v>
      </c>
      <c r="AC156" s="13">
        <f t="shared" si="17"/>
        <v>0.6482528934</v>
      </c>
      <c r="AD156" s="13">
        <f t="shared" si="18"/>
        <v>0.6480158262</v>
      </c>
      <c r="AE156" s="10">
        <f t="shared" si="19"/>
        <v>1.227200262</v>
      </c>
      <c r="AF156" s="10">
        <f t="shared" si="20"/>
        <v>132.7616401</v>
      </c>
      <c r="AG156" s="10">
        <f t="shared" si="21"/>
        <v>1224.609411</v>
      </c>
      <c r="AH156" s="86">
        <f t="shared" si="22"/>
        <v>1.541830759</v>
      </c>
      <c r="AI156" s="86">
        <f t="shared" si="23"/>
        <v>112.5536454</v>
      </c>
      <c r="AJ156" s="86">
        <f t="shared" si="24"/>
        <v>1526.412451</v>
      </c>
      <c r="AK156" s="87">
        <f t="shared" si="25"/>
        <v>8495.487482</v>
      </c>
      <c r="AL156" s="87">
        <f t="shared" si="26"/>
        <v>8498.595432</v>
      </c>
      <c r="AM156" s="87">
        <f t="shared" si="27"/>
        <v>8498.595432</v>
      </c>
      <c r="AN156" s="87">
        <f t="shared" si="28"/>
        <v>8495.487482</v>
      </c>
      <c r="AO156" s="87">
        <f t="shared" si="29"/>
        <v>3.107950038</v>
      </c>
      <c r="AP156" s="88">
        <f t="shared" ref="AP156:AR156" si="189">AE156-AH156</f>
        <v>-0.3146304972</v>
      </c>
      <c r="AQ156" s="88">
        <f t="shared" si="189"/>
        <v>20.20799465</v>
      </c>
      <c r="AR156" s="88">
        <f t="shared" si="189"/>
        <v>-301.8030403</v>
      </c>
      <c r="AS156" s="7">
        <f t="shared" si="31"/>
        <v>23.62448129</v>
      </c>
      <c r="AT156" s="7">
        <f t="shared" si="32"/>
        <v>40.60322335</v>
      </c>
      <c r="AU156" s="7">
        <f t="shared" si="33"/>
        <v>40</v>
      </c>
      <c r="AV156" s="85">
        <f t="shared" si="34"/>
        <v>40.60322335</v>
      </c>
      <c r="AW156" s="89">
        <f t="shared" si="35"/>
        <v>-0.6032233534</v>
      </c>
      <c r="AX156" s="89">
        <f t="shared" si="36"/>
        <v>0</v>
      </c>
      <c r="AY156" s="89">
        <f t="shared" si="37"/>
        <v>1</v>
      </c>
    </row>
    <row r="157">
      <c r="A157" s="29">
        <v>3435.0</v>
      </c>
      <c r="B157" s="30">
        <v>2794.0</v>
      </c>
      <c r="C157" s="31" t="s">
        <v>0</v>
      </c>
      <c r="D157" s="14">
        <v>13.0</v>
      </c>
      <c r="E157" s="15">
        <v>18.0</v>
      </c>
      <c r="F157" s="16">
        <v>36.0</v>
      </c>
      <c r="G157" s="17">
        <v>62.0</v>
      </c>
      <c r="H157" s="18">
        <v>170.0</v>
      </c>
      <c r="I157" s="19">
        <v>39.0</v>
      </c>
      <c r="J157" s="20">
        <v>31.0</v>
      </c>
      <c r="K157" s="21">
        <v>48.0</v>
      </c>
      <c r="L157" s="22">
        <v>41.0</v>
      </c>
      <c r="M157" s="63">
        <f t="shared" si="3"/>
        <v>170</v>
      </c>
      <c r="N157" s="63">
        <f t="shared" si="4"/>
        <v>72</v>
      </c>
      <c r="O157" s="63">
        <f t="shared" si="5"/>
        <v>101</v>
      </c>
      <c r="P157" s="63">
        <f t="shared" si="6"/>
        <v>115</v>
      </c>
      <c r="Q157" s="79">
        <f t="shared" si="7"/>
        <v>0.5917030568</v>
      </c>
      <c r="R157" s="79">
        <f t="shared" si="8"/>
        <v>0.5838150289</v>
      </c>
      <c r="S157" s="79">
        <f t="shared" si="9"/>
        <v>0.5964912281</v>
      </c>
      <c r="T157" s="79">
        <f t="shared" si="10"/>
        <v>0.5956124211</v>
      </c>
      <c r="U157" s="79">
        <f t="shared" si="11"/>
        <v>0.0008788069252</v>
      </c>
      <c r="V157" s="89"/>
      <c r="W157" s="89"/>
      <c r="X157" s="85">
        <f t="shared" si="12"/>
        <v>0.5838150289</v>
      </c>
      <c r="Y157" s="85">
        <f t="shared" si="13"/>
        <v>-0.316693552</v>
      </c>
      <c r="Z157" s="85">
        <f t="shared" si="14"/>
        <v>288</v>
      </c>
      <c r="AA157" s="7">
        <f t="shared" si="15"/>
        <v>1.316693552</v>
      </c>
      <c r="AB157" s="7">
        <f t="shared" si="16"/>
        <v>36.41975848</v>
      </c>
      <c r="AC157" s="13">
        <f t="shared" si="17"/>
        <v>0.91318478</v>
      </c>
      <c r="AD157" s="13">
        <f t="shared" si="18"/>
        <v>0.9123059731</v>
      </c>
      <c r="AE157" s="10">
        <f t="shared" si="19"/>
        <v>1.316693552</v>
      </c>
      <c r="AF157" s="10">
        <f t="shared" si="20"/>
        <v>415.6275014</v>
      </c>
      <c r="AG157" s="10">
        <f t="shared" si="21"/>
        <v>10488.89044</v>
      </c>
      <c r="AH157" s="86">
        <f t="shared" si="22"/>
        <v>1.541830759</v>
      </c>
      <c r="AI157" s="86">
        <f t="shared" si="23"/>
        <v>333.0354439</v>
      </c>
      <c r="AJ157" s="86">
        <f t="shared" si="24"/>
        <v>17908.36427</v>
      </c>
      <c r="AK157" s="87">
        <f t="shared" si="25"/>
        <v>119083.2987</v>
      </c>
      <c r="AL157" s="87">
        <f t="shared" si="26"/>
        <v>119198.0093</v>
      </c>
      <c r="AM157" s="87">
        <f t="shared" si="27"/>
        <v>119198.0093</v>
      </c>
      <c r="AN157" s="87">
        <f t="shared" si="28"/>
        <v>119083.2987</v>
      </c>
      <c r="AO157" s="87">
        <f t="shared" si="29"/>
        <v>114.7106679</v>
      </c>
      <c r="AP157" s="88">
        <f t="shared" ref="AP157:AR157" si="190">AE157-AH157</f>
        <v>-0.225137207</v>
      </c>
      <c r="AQ157" s="88">
        <f t="shared" si="190"/>
        <v>82.5920575</v>
      </c>
      <c r="AR157" s="88">
        <f t="shared" si="190"/>
        <v>-7419.473824</v>
      </c>
      <c r="AS157" s="7">
        <f t="shared" si="31"/>
        <v>157.1625147</v>
      </c>
      <c r="AT157" s="7">
        <f t="shared" si="32"/>
        <v>209.6895867</v>
      </c>
      <c r="AU157" s="7">
        <f t="shared" si="33"/>
        <v>170</v>
      </c>
      <c r="AV157" s="85">
        <f t="shared" si="34"/>
        <v>157.1625147</v>
      </c>
      <c r="AW157" s="89">
        <f t="shared" si="35"/>
        <v>12.83748527</v>
      </c>
      <c r="AX157" s="89">
        <f t="shared" si="36"/>
        <v>1</v>
      </c>
      <c r="AY157" s="89">
        <f t="shared" si="37"/>
        <v>0</v>
      </c>
    </row>
    <row r="158">
      <c r="A158" s="29">
        <v>3464.0</v>
      </c>
      <c r="B158" s="30">
        <v>2203.0</v>
      </c>
      <c r="C158" s="31" t="s">
        <v>0</v>
      </c>
      <c r="D158" s="14">
        <v>38.0</v>
      </c>
      <c r="E158" s="15">
        <v>19.0</v>
      </c>
      <c r="F158" s="16">
        <v>24.0</v>
      </c>
      <c r="G158" s="17">
        <v>75.0</v>
      </c>
      <c r="H158" s="18">
        <v>164.0</v>
      </c>
      <c r="I158" s="19">
        <v>36.0</v>
      </c>
      <c r="J158" s="20">
        <v>97.0</v>
      </c>
      <c r="K158" s="21">
        <v>76.0</v>
      </c>
      <c r="L158" s="22">
        <v>19.0</v>
      </c>
      <c r="M158" s="63">
        <f t="shared" si="3"/>
        <v>164</v>
      </c>
      <c r="N158" s="63">
        <f t="shared" si="4"/>
        <v>76</v>
      </c>
      <c r="O158" s="63">
        <f t="shared" si="5"/>
        <v>111</v>
      </c>
      <c r="P158" s="63">
        <f t="shared" si="6"/>
        <v>197</v>
      </c>
      <c r="Q158" s="79">
        <f t="shared" si="7"/>
        <v>0.5018248175</v>
      </c>
      <c r="R158" s="79">
        <f t="shared" si="8"/>
        <v>0.5935828877</v>
      </c>
      <c r="S158" s="79">
        <f t="shared" si="9"/>
        <v>0.4542936288</v>
      </c>
      <c r="T158" s="79">
        <f t="shared" si="10"/>
        <v>0.4517442075</v>
      </c>
      <c r="U158" s="79">
        <f t="shared" si="11"/>
        <v>0.002549421356</v>
      </c>
      <c r="V158" s="89"/>
      <c r="W158" s="89"/>
      <c r="X158" s="85">
        <f t="shared" si="12"/>
        <v>0.5935828877</v>
      </c>
      <c r="Y158" s="85">
        <f t="shared" si="13"/>
        <v>-0.3219847318</v>
      </c>
      <c r="Z158" s="85">
        <f t="shared" si="14"/>
        <v>384</v>
      </c>
      <c r="AA158" s="7">
        <f t="shared" si="15"/>
        <v>1.321984732</v>
      </c>
      <c r="AB158" s="7">
        <f t="shared" si="16"/>
        <v>63.43099217</v>
      </c>
      <c r="AC158" s="13">
        <f t="shared" si="17"/>
        <v>0.7762783606</v>
      </c>
      <c r="AD158" s="13">
        <f t="shared" si="18"/>
        <v>0.7737289393</v>
      </c>
      <c r="AE158" s="10">
        <f t="shared" si="19"/>
        <v>1.321984732</v>
      </c>
      <c r="AF158" s="10">
        <f t="shared" si="20"/>
        <v>571.0731292</v>
      </c>
      <c r="AG158" s="10">
        <f t="shared" si="21"/>
        <v>24357.50099</v>
      </c>
      <c r="AH158" s="86">
        <f t="shared" si="22"/>
        <v>1.541830759</v>
      </c>
      <c r="AI158" s="86">
        <f t="shared" si="23"/>
        <v>474.8838738</v>
      </c>
      <c r="AJ158" s="86">
        <f t="shared" si="24"/>
        <v>33715.21321</v>
      </c>
      <c r="AK158" s="87">
        <f t="shared" si="25"/>
        <v>153065.2486</v>
      </c>
      <c r="AL158" s="87">
        <f t="shared" si="26"/>
        <v>153569.5955</v>
      </c>
      <c r="AM158" s="87">
        <f t="shared" si="27"/>
        <v>153569.5955</v>
      </c>
      <c r="AN158" s="87">
        <f t="shared" si="28"/>
        <v>153065.2486</v>
      </c>
      <c r="AO158" s="87">
        <f t="shared" si="29"/>
        <v>504.346928</v>
      </c>
      <c r="AP158" s="88">
        <f t="shared" ref="AP158:AR158" si="191">AE158-AH158</f>
        <v>-0.2198460272</v>
      </c>
      <c r="AQ158" s="88">
        <f t="shared" si="191"/>
        <v>96.18925542</v>
      </c>
      <c r="AR158" s="88">
        <f t="shared" si="191"/>
        <v>-9357.712214</v>
      </c>
      <c r="AS158" s="7">
        <f t="shared" si="31"/>
        <v>146.0099662</v>
      </c>
      <c r="AT158" s="7">
        <f t="shared" si="32"/>
        <v>291.5201391</v>
      </c>
      <c r="AU158" s="7">
        <f t="shared" si="33"/>
        <v>164</v>
      </c>
      <c r="AV158" s="85">
        <f t="shared" si="34"/>
        <v>146.0099662</v>
      </c>
      <c r="AW158" s="89">
        <f t="shared" si="35"/>
        <v>17.99003383</v>
      </c>
      <c r="AX158" s="89">
        <f t="shared" si="36"/>
        <v>1</v>
      </c>
      <c r="AY158" s="89">
        <f t="shared" si="37"/>
        <v>0</v>
      </c>
    </row>
    <row r="159">
      <c r="A159" s="29">
        <v>3544.0</v>
      </c>
      <c r="B159" s="30">
        <v>1352.0</v>
      </c>
      <c r="C159" s="31" t="s">
        <v>0</v>
      </c>
      <c r="D159" s="14">
        <v>10.0</v>
      </c>
      <c r="E159" s="15">
        <v>21.0</v>
      </c>
      <c r="F159" s="16">
        <v>15.0</v>
      </c>
      <c r="G159" s="17">
        <v>20.0</v>
      </c>
      <c r="H159" s="18">
        <v>87.0</v>
      </c>
      <c r="I159" s="19">
        <v>11.0</v>
      </c>
      <c r="J159" s="20">
        <v>23.0</v>
      </c>
      <c r="K159" s="21">
        <v>42.0</v>
      </c>
      <c r="L159" s="22">
        <v>34.0</v>
      </c>
      <c r="M159" s="63">
        <f t="shared" si="3"/>
        <v>87</v>
      </c>
      <c r="N159" s="63">
        <f t="shared" si="4"/>
        <v>65</v>
      </c>
      <c r="O159" s="63">
        <f t="shared" si="5"/>
        <v>31</v>
      </c>
      <c r="P159" s="63">
        <f t="shared" si="6"/>
        <v>80</v>
      </c>
      <c r="Q159" s="79">
        <f t="shared" si="7"/>
        <v>0.4486692015</v>
      </c>
      <c r="R159" s="79">
        <f t="shared" si="8"/>
        <v>0.3229166667</v>
      </c>
      <c r="S159" s="79">
        <f t="shared" si="9"/>
        <v>0.5209580838</v>
      </c>
      <c r="T159" s="79">
        <f t="shared" si="10"/>
        <v>0.5164052164</v>
      </c>
      <c r="U159" s="79">
        <f t="shared" si="11"/>
        <v>0.00455286739</v>
      </c>
      <c r="V159" s="89"/>
      <c r="W159" s="89"/>
      <c r="X159" s="85">
        <f t="shared" si="12"/>
        <v>0.3229166667</v>
      </c>
      <c r="Y159" s="85">
        <f t="shared" si="13"/>
        <v>-0.1753667591</v>
      </c>
      <c r="Z159" s="85">
        <f t="shared" si="14"/>
        <v>176</v>
      </c>
      <c r="AA159" s="7">
        <f t="shared" si="15"/>
        <v>1.175366759</v>
      </c>
      <c r="AB159" s="7">
        <f t="shared" si="16"/>
        <v>14.02934073</v>
      </c>
      <c r="AC159" s="13">
        <f t="shared" si="17"/>
        <v>0.6963248429</v>
      </c>
      <c r="AD159" s="13">
        <f t="shared" si="18"/>
        <v>0.6917719755</v>
      </c>
      <c r="AE159" s="10">
        <f t="shared" si="19"/>
        <v>1.175366759</v>
      </c>
      <c r="AF159" s="10">
        <f t="shared" si="20"/>
        <v>220.8938903</v>
      </c>
      <c r="AG159" s="10">
        <f t="shared" si="21"/>
        <v>2469.163968</v>
      </c>
      <c r="AH159" s="86">
        <f t="shared" si="22"/>
        <v>1.541830759</v>
      </c>
      <c r="AI159" s="86">
        <f t="shared" si="23"/>
        <v>171.1432142</v>
      </c>
      <c r="AJ159" s="86">
        <f t="shared" si="24"/>
        <v>3823.740282</v>
      </c>
      <c r="AK159" s="87">
        <f t="shared" si="25"/>
        <v>30383.31694</v>
      </c>
      <c r="AL159" s="87">
        <f t="shared" si="26"/>
        <v>30583.28343</v>
      </c>
      <c r="AM159" s="87">
        <f t="shared" si="27"/>
        <v>30583.28343</v>
      </c>
      <c r="AN159" s="87">
        <f t="shared" si="28"/>
        <v>30383.31694</v>
      </c>
      <c r="AO159" s="87">
        <f t="shared" si="29"/>
        <v>199.9664886</v>
      </c>
      <c r="AP159" s="88">
        <f t="shared" ref="AP159:AR159" si="192">AE159-AH159</f>
        <v>-0.3664639999</v>
      </c>
      <c r="AQ159" s="88">
        <f t="shared" si="192"/>
        <v>49.75067608</v>
      </c>
      <c r="AR159" s="88">
        <f t="shared" si="192"/>
        <v>-1354.576314</v>
      </c>
      <c r="AS159" s="7">
        <f t="shared" si="31"/>
        <v>37.6921999</v>
      </c>
      <c r="AT159" s="7">
        <f t="shared" si="32"/>
        <v>98.06649969</v>
      </c>
      <c r="AU159" s="7">
        <f t="shared" si="33"/>
        <v>87</v>
      </c>
      <c r="AV159" s="85">
        <f t="shared" si="34"/>
        <v>98.06649969</v>
      </c>
      <c r="AW159" s="89">
        <f t="shared" si="35"/>
        <v>-11.06649969</v>
      </c>
      <c r="AX159" s="89">
        <f t="shared" si="36"/>
        <v>0</v>
      </c>
      <c r="AY159" s="89">
        <f t="shared" si="37"/>
        <v>1</v>
      </c>
    </row>
    <row r="160">
      <c r="A160" s="29">
        <v>3546.0</v>
      </c>
      <c r="B160" s="30">
        <v>3305.0</v>
      </c>
      <c r="C160" s="31" t="s">
        <v>0</v>
      </c>
      <c r="D160" s="14">
        <v>28.0</v>
      </c>
      <c r="E160" s="15">
        <v>17.0</v>
      </c>
      <c r="F160" s="16">
        <v>37.0</v>
      </c>
      <c r="G160" s="17">
        <v>66.0</v>
      </c>
      <c r="H160" s="18">
        <v>161.0</v>
      </c>
      <c r="I160" s="19">
        <v>44.0</v>
      </c>
      <c r="J160" s="20">
        <v>35.0</v>
      </c>
      <c r="K160" s="21">
        <v>62.0</v>
      </c>
      <c r="L160" s="22">
        <v>32.0</v>
      </c>
      <c r="M160" s="63">
        <f t="shared" si="3"/>
        <v>161</v>
      </c>
      <c r="N160" s="63">
        <f t="shared" si="4"/>
        <v>77</v>
      </c>
      <c r="O160" s="63">
        <f t="shared" si="5"/>
        <v>110</v>
      </c>
      <c r="P160" s="63">
        <f t="shared" si="6"/>
        <v>134</v>
      </c>
      <c r="Q160" s="79">
        <f t="shared" si="7"/>
        <v>0.5622406639</v>
      </c>
      <c r="R160" s="79">
        <f t="shared" si="8"/>
        <v>0.5882352941</v>
      </c>
      <c r="S160" s="79">
        <f t="shared" si="9"/>
        <v>0.5457627119</v>
      </c>
      <c r="T160" s="79">
        <f t="shared" si="10"/>
        <v>0.5477919713</v>
      </c>
      <c r="U160" s="79">
        <f t="shared" si="11"/>
        <v>0.002029259398</v>
      </c>
      <c r="V160" s="89"/>
      <c r="W160" s="89"/>
      <c r="X160" s="85">
        <f t="shared" si="12"/>
        <v>0.5882352941</v>
      </c>
      <c r="Y160" s="85">
        <f t="shared" si="13"/>
        <v>-0.3190879783</v>
      </c>
      <c r="Z160" s="85">
        <f t="shared" si="14"/>
        <v>321</v>
      </c>
      <c r="AA160" s="7">
        <f t="shared" si="15"/>
        <v>1.319087978</v>
      </c>
      <c r="AB160" s="7">
        <f t="shared" si="16"/>
        <v>42.75778909</v>
      </c>
      <c r="AC160" s="13">
        <f t="shared" si="17"/>
        <v>0.8648506902</v>
      </c>
      <c r="AD160" s="13">
        <f t="shared" si="18"/>
        <v>0.8668799496</v>
      </c>
      <c r="AE160" s="10">
        <f t="shared" si="19"/>
        <v>1.319087978</v>
      </c>
      <c r="AF160" s="10">
        <f t="shared" si="20"/>
        <v>466.1850301</v>
      </c>
      <c r="AG160" s="10">
        <f t="shared" si="21"/>
        <v>13725.2503</v>
      </c>
      <c r="AH160" s="86">
        <f t="shared" si="22"/>
        <v>1.541830759</v>
      </c>
      <c r="AI160" s="86">
        <f t="shared" si="23"/>
        <v>376.2067052</v>
      </c>
      <c r="AJ160" s="86">
        <f t="shared" si="24"/>
        <v>22726.58539</v>
      </c>
      <c r="AK160" s="87">
        <f t="shared" si="25"/>
        <v>123261.66</v>
      </c>
      <c r="AL160" s="87">
        <f t="shared" si="26"/>
        <v>122973.1196</v>
      </c>
      <c r="AM160" s="87">
        <f t="shared" si="27"/>
        <v>122973.1196</v>
      </c>
      <c r="AN160" s="87">
        <f t="shared" si="28"/>
        <v>123261.66</v>
      </c>
      <c r="AO160" s="87">
        <f t="shared" si="29"/>
        <v>-288.5403937</v>
      </c>
      <c r="AP160" s="88">
        <f t="shared" ref="AP160:AR160" si="193">AE160-AH160</f>
        <v>-0.2227427807</v>
      </c>
      <c r="AQ160" s="88">
        <f t="shared" si="193"/>
        <v>89.97832493</v>
      </c>
      <c r="AR160" s="88">
        <f t="shared" si="193"/>
        <v>-9001.335089</v>
      </c>
      <c r="AS160" s="7">
        <f t="shared" si="31"/>
        <v>182.3871029</v>
      </c>
      <c r="AT160" s="7">
        <f t="shared" si="32"/>
        <v>221.5690866</v>
      </c>
      <c r="AU160" s="7">
        <f t="shared" si="33"/>
        <v>161</v>
      </c>
      <c r="AV160" s="85">
        <f t="shared" si="34"/>
        <v>182.3871029</v>
      </c>
      <c r="AW160" s="89">
        <f t="shared" si="35"/>
        <v>-21.38710287</v>
      </c>
      <c r="AX160" s="89">
        <f t="shared" si="36"/>
        <v>1</v>
      </c>
      <c r="AY160" s="89">
        <f t="shared" si="37"/>
        <v>0</v>
      </c>
    </row>
    <row r="161">
      <c r="A161" s="29">
        <v>3547.0</v>
      </c>
      <c r="B161" s="30">
        <v>2029.0</v>
      </c>
      <c r="C161" s="31" t="s">
        <v>0</v>
      </c>
      <c r="D161" s="14">
        <v>22.0</v>
      </c>
      <c r="E161" s="15">
        <v>23.0</v>
      </c>
      <c r="F161" s="16">
        <v>24.0</v>
      </c>
      <c r="G161" s="17">
        <v>51.0</v>
      </c>
      <c r="H161" s="18">
        <v>134.0</v>
      </c>
      <c r="I161" s="19">
        <v>16.0</v>
      </c>
      <c r="J161" s="20">
        <v>55.0</v>
      </c>
      <c r="K161" s="21">
        <v>51.0</v>
      </c>
      <c r="L161" s="22">
        <v>40.0</v>
      </c>
      <c r="M161" s="63">
        <f t="shared" si="3"/>
        <v>134</v>
      </c>
      <c r="N161" s="63">
        <f t="shared" si="4"/>
        <v>85</v>
      </c>
      <c r="O161" s="63">
        <f t="shared" si="5"/>
        <v>67</v>
      </c>
      <c r="P161" s="63">
        <f t="shared" si="6"/>
        <v>130</v>
      </c>
      <c r="Q161" s="79">
        <f t="shared" si="7"/>
        <v>0.4831730769</v>
      </c>
      <c r="R161" s="79">
        <f t="shared" si="8"/>
        <v>0.4407894737</v>
      </c>
      <c r="S161" s="79">
        <f t="shared" si="9"/>
        <v>0.5075757576</v>
      </c>
      <c r="T161" s="79">
        <f t="shared" si="10"/>
        <v>0.5057534891</v>
      </c>
      <c r="U161" s="79">
        <f t="shared" si="11"/>
        <v>0.001822268506</v>
      </c>
      <c r="V161" s="89"/>
      <c r="W161" s="89"/>
      <c r="X161" s="85">
        <f t="shared" si="12"/>
        <v>0.4407894737</v>
      </c>
      <c r="Y161" s="85">
        <f t="shared" si="13"/>
        <v>-0.2392176229</v>
      </c>
      <c r="Z161" s="85">
        <f t="shared" si="14"/>
        <v>282</v>
      </c>
      <c r="AA161" s="7">
        <f t="shared" si="15"/>
        <v>1.239217623</v>
      </c>
      <c r="AB161" s="7">
        <f t="shared" si="16"/>
        <v>31.09829097</v>
      </c>
      <c r="AC161" s="13">
        <f t="shared" si="17"/>
        <v>0.7467933804</v>
      </c>
      <c r="AD161" s="13">
        <f t="shared" si="18"/>
        <v>0.7449711119</v>
      </c>
      <c r="AE161" s="10">
        <f t="shared" si="19"/>
        <v>1.239217623</v>
      </c>
      <c r="AF161" s="10">
        <f t="shared" si="20"/>
        <v>380.5576606</v>
      </c>
      <c r="AG161" s="10">
        <f t="shared" si="21"/>
        <v>8769.718054</v>
      </c>
      <c r="AH161" s="86">
        <f t="shared" si="22"/>
        <v>1.541830759</v>
      </c>
      <c r="AI161" s="86">
        <f t="shared" si="23"/>
        <v>303.7406595</v>
      </c>
      <c r="AJ161" s="86">
        <f t="shared" si="24"/>
        <v>13429.34591</v>
      </c>
      <c r="AK161" s="87">
        <f t="shared" si="25"/>
        <v>81815.7074</v>
      </c>
      <c r="AL161" s="87">
        <f t="shared" si="26"/>
        <v>82015.83621</v>
      </c>
      <c r="AM161" s="87">
        <f t="shared" si="27"/>
        <v>82015.83621</v>
      </c>
      <c r="AN161" s="87">
        <f t="shared" si="28"/>
        <v>81815.7074</v>
      </c>
      <c r="AO161" s="87">
        <f t="shared" si="29"/>
        <v>200.1288164</v>
      </c>
      <c r="AP161" s="88">
        <f t="shared" ref="AP161:AR161" si="194">AE161-AH161</f>
        <v>-0.3026131361</v>
      </c>
      <c r="AQ161" s="88">
        <f t="shared" si="194"/>
        <v>76.81700109</v>
      </c>
      <c r="AR161" s="88">
        <f t="shared" si="194"/>
        <v>-4659.627857</v>
      </c>
      <c r="AS161" s="7">
        <f t="shared" si="31"/>
        <v>100.2502744</v>
      </c>
      <c r="AT161" s="7">
        <f t="shared" si="32"/>
        <v>153.5952859</v>
      </c>
      <c r="AU161" s="7">
        <f t="shared" si="33"/>
        <v>134</v>
      </c>
      <c r="AV161" s="85">
        <f t="shared" si="34"/>
        <v>153.5952859</v>
      </c>
      <c r="AW161" s="89">
        <f t="shared" si="35"/>
        <v>-19.59528589</v>
      </c>
      <c r="AX161" s="89">
        <f t="shared" si="36"/>
        <v>0</v>
      </c>
      <c r="AY161" s="89">
        <f t="shared" si="37"/>
        <v>1</v>
      </c>
    </row>
    <row r="162">
      <c r="A162" s="29">
        <v>3557.0</v>
      </c>
      <c r="B162" s="30">
        <v>2063.0</v>
      </c>
      <c r="C162" s="31" t="s">
        <v>0</v>
      </c>
      <c r="D162" s="14">
        <v>18.0</v>
      </c>
      <c r="E162" s="15">
        <v>16.0</v>
      </c>
      <c r="F162" s="16">
        <v>27.0</v>
      </c>
      <c r="G162" s="17">
        <v>36.0</v>
      </c>
      <c r="H162" s="18">
        <v>127.0</v>
      </c>
      <c r="I162" s="19">
        <v>27.0</v>
      </c>
      <c r="J162" s="20">
        <v>19.0</v>
      </c>
      <c r="K162" s="21">
        <v>57.0</v>
      </c>
      <c r="L162" s="22">
        <v>32.0</v>
      </c>
      <c r="M162" s="63">
        <f t="shared" si="3"/>
        <v>127</v>
      </c>
      <c r="N162" s="63">
        <f t="shared" si="4"/>
        <v>66</v>
      </c>
      <c r="O162" s="63">
        <f t="shared" si="5"/>
        <v>63</v>
      </c>
      <c r="P162" s="63">
        <f t="shared" si="6"/>
        <v>103</v>
      </c>
      <c r="Q162" s="79">
        <f t="shared" si="7"/>
        <v>0.5292479109</v>
      </c>
      <c r="R162" s="79">
        <f t="shared" si="8"/>
        <v>0.488372093</v>
      </c>
      <c r="S162" s="79">
        <f t="shared" si="9"/>
        <v>0.552173913</v>
      </c>
      <c r="T162" s="79">
        <f t="shared" si="10"/>
        <v>0.5510179177</v>
      </c>
      <c r="U162" s="79">
        <f t="shared" si="11"/>
        <v>0.001155995295</v>
      </c>
      <c r="V162" s="89"/>
      <c r="W162" s="89"/>
      <c r="X162" s="85">
        <f t="shared" si="12"/>
        <v>0.488372093</v>
      </c>
      <c r="Y162" s="85">
        <f t="shared" si="13"/>
        <v>-0.2649927904</v>
      </c>
      <c r="Z162" s="85">
        <f t="shared" si="14"/>
        <v>232</v>
      </c>
      <c r="AA162" s="7">
        <f t="shared" si="15"/>
        <v>1.26499279</v>
      </c>
      <c r="AB162" s="7">
        <f t="shared" si="16"/>
        <v>27.29425741</v>
      </c>
      <c r="AC162" s="13">
        <f t="shared" si="17"/>
        <v>0.8171667034</v>
      </c>
      <c r="AD162" s="13">
        <f t="shared" si="18"/>
        <v>0.8160107081</v>
      </c>
      <c r="AE162" s="10">
        <f t="shared" si="19"/>
        <v>1.26499279</v>
      </c>
      <c r="AF162" s="10">
        <f t="shared" si="20"/>
        <v>320.7725848</v>
      </c>
      <c r="AG162" s="10">
        <f t="shared" si="21"/>
        <v>6332.267718</v>
      </c>
      <c r="AH162" s="86">
        <f t="shared" si="22"/>
        <v>1.541830759</v>
      </c>
      <c r="AI162" s="86">
        <f t="shared" si="23"/>
        <v>255.943906</v>
      </c>
      <c r="AJ162" s="86">
        <f t="shared" si="24"/>
        <v>10004.9398</v>
      </c>
      <c r="AK162" s="87">
        <f t="shared" si="25"/>
        <v>67378.00417</v>
      </c>
      <c r="AL162" s="87">
        <f t="shared" si="26"/>
        <v>67473.4547</v>
      </c>
      <c r="AM162" s="87">
        <f t="shared" si="27"/>
        <v>67473.4547</v>
      </c>
      <c r="AN162" s="87">
        <f t="shared" si="28"/>
        <v>67378.00417</v>
      </c>
      <c r="AO162" s="87">
        <f t="shared" si="29"/>
        <v>95.45053151</v>
      </c>
      <c r="AP162" s="88">
        <f t="shared" ref="AP162:AR162" si="195">AE162-AH162</f>
        <v>-0.2768379686</v>
      </c>
      <c r="AQ162" s="88">
        <f t="shared" si="195"/>
        <v>64.82867878</v>
      </c>
      <c r="AR162" s="88">
        <f t="shared" si="195"/>
        <v>-3672.672077</v>
      </c>
      <c r="AS162" s="7">
        <f t="shared" si="31"/>
        <v>96.03923156</v>
      </c>
      <c r="AT162" s="7">
        <f t="shared" si="32"/>
        <v>138.1363011</v>
      </c>
      <c r="AU162" s="7">
        <f t="shared" si="33"/>
        <v>127</v>
      </c>
      <c r="AV162" s="85">
        <f t="shared" si="34"/>
        <v>138.1363011</v>
      </c>
      <c r="AW162" s="89">
        <f t="shared" si="35"/>
        <v>-11.13630113</v>
      </c>
      <c r="AX162" s="89">
        <f t="shared" si="36"/>
        <v>0</v>
      </c>
      <c r="AY162" s="89">
        <f t="shared" si="37"/>
        <v>1</v>
      </c>
    </row>
    <row r="163">
      <c r="A163" s="29">
        <v>3565.0</v>
      </c>
      <c r="B163" s="30">
        <v>2787.0</v>
      </c>
      <c r="C163" s="31" t="s">
        <v>0</v>
      </c>
      <c r="D163" s="14">
        <v>19.0</v>
      </c>
      <c r="E163" s="15">
        <v>22.0</v>
      </c>
      <c r="F163" s="16">
        <v>42.0</v>
      </c>
      <c r="G163" s="17">
        <v>38.0</v>
      </c>
      <c r="H163" s="18">
        <v>129.0</v>
      </c>
      <c r="I163" s="19">
        <v>27.0</v>
      </c>
      <c r="J163" s="20">
        <v>37.0</v>
      </c>
      <c r="K163" s="21">
        <v>64.0</v>
      </c>
      <c r="L163" s="22">
        <v>53.0</v>
      </c>
      <c r="M163" s="63">
        <f t="shared" si="3"/>
        <v>129</v>
      </c>
      <c r="N163" s="63">
        <f t="shared" si="4"/>
        <v>94</v>
      </c>
      <c r="O163" s="63">
        <f t="shared" si="5"/>
        <v>65</v>
      </c>
      <c r="P163" s="63">
        <f t="shared" si="6"/>
        <v>143</v>
      </c>
      <c r="Q163" s="79">
        <f t="shared" si="7"/>
        <v>0.4501160093</v>
      </c>
      <c r="R163" s="79">
        <f t="shared" si="8"/>
        <v>0.4088050314</v>
      </c>
      <c r="S163" s="79">
        <f t="shared" si="9"/>
        <v>0.4742647059</v>
      </c>
      <c r="T163" s="79">
        <f t="shared" si="10"/>
        <v>0.4721108309</v>
      </c>
      <c r="U163" s="79">
        <f t="shared" si="11"/>
        <v>0.002153874935</v>
      </c>
      <c r="V163" s="89"/>
      <c r="W163" s="89"/>
      <c r="X163" s="85">
        <f t="shared" si="12"/>
        <v>0.4088050314</v>
      </c>
      <c r="Y163" s="85">
        <f t="shared" si="13"/>
        <v>-0.2218918773</v>
      </c>
      <c r="Z163" s="85">
        <f t="shared" si="14"/>
        <v>302</v>
      </c>
      <c r="AA163" s="7">
        <f t="shared" si="15"/>
        <v>1.221891877</v>
      </c>
      <c r="AB163" s="7">
        <f t="shared" si="16"/>
        <v>31.73053845</v>
      </c>
      <c r="AC163" s="13">
        <f t="shared" si="17"/>
        <v>0.6961565832</v>
      </c>
      <c r="AD163" s="13">
        <f t="shared" si="18"/>
        <v>0.6940027082</v>
      </c>
      <c r="AE163" s="10">
        <f t="shared" si="19"/>
        <v>1.221891877</v>
      </c>
      <c r="AF163" s="10">
        <f t="shared" si="20"/>
        <v>400.7418854</v>
      </c>
      <c r="AG163" s="10">
        <f t="shared" si="21"/>
        <v>9582.622612</v>
      </c>
      <c r="AH163" s="86">
        <f t="shared" si="22"/>
        <v>1.541830759</v>
      </c>
      <c r="AI163" s="86">
        <f t="shared" si="23"/>
        <v>320.7007979</v>
      </c>
      <c r="AJ163" s="86">
        <f t="shared" si="24"/>
        <v>14331.3169</v>
      </c>
      <c r="AK163" s="87">
        <f t="shared" si="25"/>
        <v>81359.32549</v>
      </c>
      <c r="AL163" s="87">
        <f t="shared" si="26"/>
        <v>81611.82856</v>
      </c>
      <c r="AM163" s="87">
        <f t="shared" si="27"/>
        <v>81611.82856</v>
      </c>
      <c r="AN163" s="87">
        <f t="shared" si="28"/>
        <v>81359.32549</v>
      </c>
      <c r="AO163" s="87">
        <f t="shared" si="29"/>
        <v>252.5030663</v>
      </c>
      <c r="AP163" s="88">
        <f t="shared" ref="AP163:AR163" si="196">AE163-AH163</f>
        <v>-0.3199388817</v>
      </c>
      <c r="AQ163" s="88">
        <f t="shared" si="196"/>
        <v>80.04108752</v>
      </c>
      <c r="AR163" s="88">
        <f t="shared" si="196"/>
        <v>-4748.694293</v>
      </c>
      <c r="AS163" s="7">
        <f t="shared" si="31"/>
        <v>96.7239254</v>
      </c>
      <c r="AT163" s="7">
        <f t="shared" si="32"/>
        <v>153.4522554</v>
      </c>
      <c r="AU163" s="7">
        <f t="shared" si="33"/>
        <v>129</v>
      </c>
      <c r="AV163" s="85">
        <f t="shared" si="34"/>
        <v>153.4522554</v>
      </c>
      <c r="AW163" s="89">
        <f t="shared" si="35"/>
        <v>-24.4522554</v>
      </c>
      <c r="AX163" s="89">
        <f t="shared" si="36"/>
        <v>0</v>
      </c>
      <c r="AY163" s="89">
        <f t="shared" si="37"/>
        <v>1</v>
      </c>
    </row>
    <row r="164">
      <c r="A164" s="29">
        <v>3587.0</v>
      </c>
      <c r="B164" s="30">
        <v>2391.0</v>
      </c>
      <c r="C164" s="31" t="s">
        <v>0</v>
      </c>
      <c r="D164" s="14">
        <v>43.0</v>
      </c>
      <c r="E164" s="15">
        <v>27.0</v>
      </c>
      <c r="F164" s="16">
        <v>24.0</v>
      </c>
      <c r="G164" s="17">
        <v>48.0</v>
      </c>
      <c r="H164" s="18">
        <v>143.0</v>
      </c>
      <c r="I164" s="19">
        <v>20.0</v>
      </c>
      <c r="J164" s="20">
        <v>63.0</v>
      </c>
      <c r="K164" s="21">
        <v>72.0</v>
      </c>
      <c r="L164" s="22">
        <v>32.0</v>
      </c>
      <c r="M164" s="63">
        <f t="shared" si="3"/>
        <v>143</v>
      </c>
      <c r="N164" s="63">
        <f t="shared" si="4"/>
        <v>102</v>
      </c>
      <c r="O164" s="63">
        <f t="shared" si="5"/>
        <v>68</v>
      </c>
      <c r="P164" s="63">
        <f t="shared" si="6"/>
        <v>159</v>
      </c>
      <c r="Q164" s="79">
        <f t="shared" si="7"/>
        <v>0.4470338983</v>
      </c>
      <c r="R164" s="79">
        <f t="shared" si="8"/>
        <v>0.4</v>
      </c>
      <c r="S164" s="79">
        <f t="shared" si="9"/>
        <v>0.4735099338</v>
      </c>
      <c r="T164" s="79">
        <f t="shared" si="10"/>
        <v>0.4721283605</v>
      </c>
      <c r="U164" s="79">
        <f t="shared" si="11"/>
        <v>0.00138157323</v>
      </c>
      <c r="V164" s="89"/>
      <c r="W164" s="89"/>
      <c r="X164" s="85">
        <f t="shared" si="12"/>
        <v>0.4</v>
      </c>
      <c r="Y164" s="85">
        <f t="shared" si="13"/>
        <v>-0.2171222542</v>
      </c>
      <c r="Z164" s="85">
        <f t="shared" si="14"/>
        <v>329</v>
      </c>
      <c r="AA164" s="7">
        <f t="shared" si="15"/>
        <v>1.217122254</v>
      </c>
      <c r="AB164" s="7">
        <f t="shared" si="16"/>
        <v>34.52243841</v>
      </c>
      <c r="AC164" s="13">
        <f t="shared" si="17"/>
        <v>0.690632188</v>
      </c>
      <c r="AD164" s="13">
        <f t="shared" si="18"/>
        <v>0.6892506147</v>
      </c>
      <c r="AE164" s="10">
        <f t="shared" si="19"/>
        <v>1.217122254</v>
      </c>
      <c r="AF164" s="10">
        <f t="shared" si="20"/>
        <v>434.95566</v>
      </c>
      <c r="AG164" s="10">
        <f t="shared" si="21"/>
        <v>11357.88224</v>
      </c>
      <c r="AH164" s="86">
        <f t="shared" si="22"/>
        <v>1.541830759</v>
      </c>
      <c r="AI164" s="86">
        <f t="shared" si="23"/>
        <v>349.9955823</v>
      </c>
      <c r="AJ164" s="86">
        <f t="shared" si="24"/>
        <v>16670.27417</v>
      </c>
      <c r="AK164" s="87">
        <f t="shared" si="25"/>
        <v>98248.53962</v>
      </c>
      <c r="AL164" s="87">
        <f t="shared" si="26"/>
        <v>98445.4746</v>
      </c>
      <c r="AM164" s="87">
        <f t="shared" si="27"/>
        <v>98445.4746</v>
      </c>
      <c r="AN164" s="87">
        <f t="shared" si="28"/>
        <v>98248.53962</v>
      </c>
      <c r="AO164" s="87">
        <f t="shared" si="29"/>
        <v>196.9349745</v>
      </c>
      <c r="AP164" s="88">
        <f t="shared" ref="AP164:AR164" si="197">AE164-AH164</f>
        <v>-0.3247085048</v>
      </c>
      <c r="AQ164" s="88">
        <f t="shared" si="197"/>
        <v>84.96007775</v>
      </c>
      <c r="AR164" s="88">
        <f t="shared" si="197"/>
        <v>-5312.391928</v>
      </c>
      <c r="AS164" s="7">
        <f t="shared" si="31"/>
        <v>103.3528966</v>
      </c>
      <c r="AT164" s="7">
        <f t="shared" si="32"/>
        <v>158.2974036</v>
      </c>
      <c r="AU164" s="7">
        <f t="shared" si="33"/>
        <v>143</v>
      </c>
      <c r="AV164" s="85">
        <f t="shared" si="34"/>
        <v>158.2974036</v>
      </c>
      <c r="AW164" s="89">
        <f t="shared" si="35"/>
        <v>-15.29740355</v>
      </c>
      <c r="AX164" s="89">
        <f t="shared" si="36"/>
        <v>0</v>
      </c>
      <c r="AY164" s="89">
        <f t="shared" si="37"/>
        <v>1</v>
      </c>
    </row>
    <row r="165">
      <c r="A165" s="29">
        <v>3602.0</v>
      </c>
      <c r="B165" s="30">
        <v>2268.0</v>
      </c>
      <c r="C165" s="31" t="s">
        <v>0</v>
      </c>
      <c r="D165" s="14">
        <v>25.0</v>
      </c>
      <c r="E165" s="15">
        <v>21.0</v>
      </c>
      <c r="F165" s="16">
        <v>29.0</v>
      </c>
      <c r="G165" s="17">
        <v>77.0</v>
      </c>
      <c r="H165" s="18">
        <v>128.0</v>
      </c>
      <c r="I165" s="19">
        <v>23.0</v>
      </c>
      <c r="J165" s="20">
        <v>38.0</v>
      </c>
      <c r="K165" s="21">
        <v>47.0</v>
      </c>
      <c r="L165" s="22">
        <v>38.0</v>
      </c>
      <c r="M165" s="63">
        <f t="shared" si="3"/>
        <v>128</v>
      </c>
      <c r="N165" s="63">
        <f t="shared" si="4"/>
        <v>84</v>
      </c>
      <c r="O165" s="63">
        <f t="shared" si="5"/>
        <v>100</v>
      </c>
      <c r="P165" s="63">
        <f t="shared" si="6"/>
        <v>114</v>
      </c>
      <c r="Q165" s="79">
        <f t="shared" si="7"/>
        <v>0.5352112676</v>
      </c>
      <c r="R165" s="79">
        <f t="shared" si="8"/>
        <v>0.5434782609</v>
      </c>
      <c r="S165" s="79">
        <f t="shared" si="9"/>
        <v>0.5289256198</v>
      </c>
      <c r="T165" s="79">
        <f t="shared" si="10"/>
        <v>0.5303617842</v>
      </c>
      <c r="U165" s="79">
        <f t="shared" si="11"/>
        <v>0.001436164379</v>
      </c>
      <c r="V165" s="89"/>
      <c r="W165" s="89"/>
      <c r="X165" s="85">
        <f t="shared" si="12"/>
        <v>0.5434782609</v>
      </c>
      <c r="Y165" s="85">
        <f t="shared" si="13"/>
        <v>-0.2948434107</v>
      </c>
      <c r="Z165" s="85">
        <f t="shared" si="14"/>
        <v>298</v>
      </c>
      <c r="AA165" s="7">
        <f t="shared" si="15"/>
        <v>1.294843411</v>
      </c>
      <c r="AB165" s="7">
        <f t="shared" si="16"/>
        <v>33.61214882</v>
      </c>
      <c r="AC165" s="13">
        <f t="shared" si="17"/>
        <v>0.8237690306</v>
      </c>
      <c r="AD165" s="13">
        <f t="shared" si="18"/>
        <v>0.825205195</v>
      </c>
      <c r="AE165" s="10">
        <f t="shared" si="19"/>
        <v>1.294843411</v>
      </c>
      <c r="AF165" s="10">
        <f t="shared" si="20"/>
        <v>419.4754852</v>
      </c>
      <c r="AG165" s="10">
        <f t="shared" si="21"/>
        <v>10016.42035</v>
      </c>
      <c r="AH165" s="86">
        <f t="shared" si="22"/>
        <v>1.541830759</v>
      </c>
      <c r="AI165" s="86">
        <f t="shared" si="23"/>
        <v>329.9517824</v>
      </c>
      <c r="AJ165" s="86">
        <f t="shared" si="24"/>
        <v>17576.87065</v>
      </c>
      <c r="AK165" s="87">
        <f t="shared" si="25"/>
        <v>85072.05396</v>
      </c>
      <c r="AL165" s="87">
        <f t="shared" si="26"/>
        <v>84923.9969</v>
      </c>
      <c r="AM165" s="87">
        <f t="shared" si="27"/>
        <v>84923.9969</v>
      </c>
      <c r="AN165" s="87">
        <f t="shared" si="28"/>
        <v>85072.05396</v>
      </c>
      <c r="AO165" s="87">
        <f t="shared" si="29"/>
        <v>-148.0570582</v>
      </c>
      <c r="AP165" s="88">
        <f t="shared" ref="AP165:AR165" si="198">AE165-AH165</f>
        <v>-0.2469873483</v>
      </c>
      <c r="AQ165" s="88">
        <f t="shared" si="198"/>
        <v>89.5237028</v>
      </c>
      <c r="AR165" s="88">
        <f t="shared" si="198"/>
        <v>-7560.450303</v>
      </c>
      <c r="AS165" s="7">
        <f t="shared" si="31"/>
        <v>133.964822</v>
      </c>
      <c r="AT165" s="7">
        <f t="shared" si="32"/>
        <v>228.4978848</v>
      </c>
      <c r="AU165" s="7">
        <f t="shared" si="33"/>
        <v>128</v>
      </c>
      <c r="AV165" s="85">
        <f t="shared" si="34"/>
        <v>133.964822</v>
      </c>
      <c r="AW165" s="89">
        <f t="shared" si="35"/>
        <v>-5.964821986</v>
      </c>
      <c r="AX165" s="89">
        <f t="shared" si="36"/>
        <v>1</v>
      </c>
      <c r="AY165" s="89">
        <f t="shared" si="37"/>
        <v>0</v>
      </c>
    </row>
    <row r="166">
      <c r="A166" s="29">
        <v>3604.0</v>
      </c>
      <c r="B166" s="30">
        <v>2505.0</v>
      </c>
      <c r="C166" s="31" t="s">
        <v>0</v>
      </c>
      <c r="D166" s="14">
        <v>21.0</v>
      </c>
      <c r="E166" s="15">
        <v>18.0</v>
      </c>
      <c r="F166" s="16">
        <v>23.0</v>
      </c>
      <c r="G166" s="17">
        <v>40.0</v>
      </c>
      <c r="H166" s="18">
        <v>93.0</v>
      </c>
      <c r="I166" s="19">
        <v>23.0</v>
      </c>
      <c r="J166" s="20">
        <v>20.0</v>
      </c>
      <c r="K166" s="21">
        <v>24.0</v>
      </c>
      <c r="L166" s="22">
        <v>18.0</v>
      </c>
      <c r="M166" s="63">
        <f t="shared" si="3"/>
        <v>93</v>
      </c>
      <c r="N166" s="63">
        <f t="shared" si="4"/>
        <v>57</v>
      </c>
      <c r="O166" s="63">
        <f t="shared" si="5"/>
        <v>63</v>
      </c>
      <c r="P166" s="63">
        <f t="shared" si="6"/>
        <v>67</v>
      </c>
      <c r="Q166" s="79">
        <f t="shared" si="7"/>
        <v>0.5571428571</v>
      </c>
      <c r="R166" s="79">
        <f t="shared" si="8"/>
        <v>0.525</v>
      </c>
      <c r="S166" s="79">
        <f t="shared" si="9"/>
        <v>0.58125</v>
      </c>
      <c r="T166" s="79">
        <f t="shared" si="10"/>
        <v>0.5741861264</v>
      </c>
      <c r="U166" s="79">
        <f t="shared" si="11"/>
        <v>0.007063873553</v>
      </c>
      <c r="V166" s="89"/>
      <c r="W166" s="89"/>
      <c r="X166" s="85">
        <f t="shared" si="12"/>
        <v>0.525</v>
      </c>
      <c r="Y166" s="85">
        <f t="shared" si="13"/>
        <v>-0.2848338679</v>
      </c>
      <c r="Z166" s="85">
        <f t="shared" si="14"/>
        <v>187</v>
      </c>
      <c r="AA166" s="7">
        <f t="shared" si="15"/>
        <v>1.284833868</v>
      </c>
      <c r="AB166" s="7">
        <f t="shared" si="16"/>
        <v>19.08386915</v>
      </c>
      <c r="AC166" s="13">
        <f t="shared" si="17"/>
        <v>0.8660838679</v>
      </c>
      <c r="AD166" s="13">
        <f t="shared" si="18"/>
        <v>0.8590199943</v>
      </c>
      <c r="AE166" s="10">
        <f t="shared" si="19"/>
        <v>1.284833868</v>
      </c>
      <c r="AF166" s="10">
        <f t="shared" si="20"/>
        <v>259.3478024</v>
      </c>
      <c r="AG166" s="10">
        <f t="shared" si="21"/>
        <v>3568.68353</v>
      </c>
      <c r="AH166" s="86">
        <f t="shared" si="22"/>
        <v>1.541830759</v>
      </c>
      <c r="AI166" s="86">
        <f t="shared" si="23"/>
        <v>200.4379987</v>
      </c>
      <c r="AJ166" s="86">
        <f t="shared" si="24"/>
        <v>6508.067634</v>
      </c>
      <c r="AK166" s="87">
        <f t="shared" si="25"/>
        <v>38484.09574</v>
      </c>
      <c r="AL166" s="87">
        <f t="shared" si="26"/>
        <v>38800.55728</v>
      </c>
      <c r="AM166" s="87">
        <f t="shared" si="27"/>
        <v>38800.55728</v>
      </c>
      <c r="AN166" s="87">
        <f t="shared" si="28"/>
        <v>38484.09574</v>
      </c>
      <c r="AO166" s="87">
        <f t="shared" si="29"/>
        <v>316.4615352</v>
      </c>
      <c r="AP166" s="88">
        <f t="shared" ref="AP166:AR166" si="199">AE166-AH166</f>
        <v>-0.2569968911</v>
      </c>
      <c r="AQ166" s="88">
        <f t="shared" si="199"/>
        <v>58.90980376</v>
      </c>
      <c r="AR166" s="88">
        <f t="shared" si="199"/>
        <v>-2939.384103</v>
      </c>
      <c r="AS166" s="7">
        <f t="shared" si="31"/>
        <v>73.39955992</v>
      </c>
      <c r="AT166" s="7">
        <f t="shared" si="32"/>
        <v>155.8242393</v>
      </c>
      <c r="AU166" s="7">
        <f t="shared" si="33"/>
        <v>93</v>
      </c>
      <c r="AV166" s="85">
        <f t="shared" si="34"/>
        <v>73.39955992</v>
      </c>
      <c r="AW166" s="89">
        <f t="shared" si="35"/>
        <v>19.60044008</v>
      </c>
      <c r="AX166" s="89">
        <f t="shared" si="36"/>
        <v>1</v>
      </c>
      <c r="AY166" s="89">
        <f t="shared" si="37"/>
        <v>0</v>
      </c>
    </row>
    <row r="167">
      <c r="A167" s="29">
        <v>3606.0</v>
      </c>
      <c r="B167" s="30">
        <v>2948.0</v>
      </c>
      <c r="C167" s="31" t="s">
        <v>0</v>
      </c>
      <c r="D167" s="14">
        <v>37.0</v>
      </c>
      <c r="E167" s="15">
        <v>28.0</v>
      </c>
      <c r="F167" s="16">
        <v>36.0</v>
      </c>
      <c r="G167" s="17">
        <v>79.0</v>
      </c>
      <c r="H167" s="18">
        <v>180.0</v>
      </c>
      <c r="I167" s="19">
        <v>34.0</v>
      </c>
      <c r="J167" s="20">
        <v>67.0</v>
      </c>
      <c r="K167" s="21">
        <v>65.0</v>
      </c>
      <c r="L167" s="22">
        <v>38.0</v>
      </c>
      <c r="M167" s="63">
        <f t="shared" si="3"/>
        <v>180</v>
      </c>
      <c r="N167" s="63">
        <f t="shared" si="4"/>
        <v>103</v>
      </c>
      <c r="O167" s="63">
        <f t="shared" si="5"/>
        <v>113</v>
      </c>
      <c r="P167" s="63">
        <f t="shared" si="6"/>
        <v>168</v>
      </c>
      <c r="Q167" s="79">
        <f t="shared" si="7"/>
        <v>0.5195035461</v>
      </c>
      <c r="R167" s="79">
        <f t="shared" si="8"/>
        <v>0.5231481481</v>
      </c>
      <c r="S167" s="79">
        <f t="shared" si="9"/>
        <v>0.5172413793</v>
      </c>
      <c r="T167" s="79">
        <f t="shared" si="10"/>
        <v>0.5171558139</v>
      </c>
      <c r="U167" s="79">
        <f t="shared" si="11"/>
        <v>0.00008556536038</v>
      </c>
      <c r="V167" s="89"/>
      <c r="W167" s="89"/>
      <c r="X167" s="85">
        <f t="shared" si="12"/>
        <v>0.5231481481</v>
      </c>
      <c r="Y167" s="85">
        <f t="shared" si="13"/>
        <v>-0.2838307328</v>
      </c>
      <c r="Z167" s="85">
        <f t="shared" si="14"/>
        <v>384</v>
      </c>
      <c r="AA167" s="7">
        <f t="shared" si="15"/>
        <v>1.283830733</v>
      </c>
      <c r="AB167" s="7">
        <f t="shared" si="16"/>
        <v>47.68356312</v>
      </c>
      <c r="AC167" s="13">
        <f t="shared" si="17"/>
        <v>0.8010721121</v>
      </c>
      <c r="AD167" s="13">
        <f t="shared" si="18"/>
        <v>0.8009865468</v>
      </c>
      <c r="AE167" s="10">
        <f t="shared" si="19"/>
        <v>1.283830733</v>
      </c>
      <c r="AF167" s="10">
        <f t="shared" si="20"/>
        <v>540.6745645</v>
      </c>
      <c r="AG167" s="10">
        <f t="shared" si="21"/>
        <v>18310.48824</v>
      </c>
      <c r="AH167" s="86">
        <f t="shared" si="22"/>
        <v>1.541830759</v>
      </c>
      <c r="AI167" s="86">
        <f t="shared" si="23"/>
        <v>433.2544433</v>
      </c>
      <c r="AJ167" s="86">
        <f t="shared" si="24"/>
        <v>29270.11513</v>
      </c>
      <c r="AK167" s="87">
        <f t="shared" si="25"/>
        <v>157211.2315</v>
      </c>
      <c r="AL167" s="87">
        <f t="shared" si="26"/>
        <v>157228.0256</v>
      </c>
      <c r="AM167" s="87">
        <f t="shared" si="27"/>
        <v>157228.0256</v>
      </c>
      <c r="AN167" s="87">
        <f t="shared" si="28"/>
        <v>157211.2315</v>
      </c>
      <c r="AO167" s="87">
        <f t="shared" si="29"/>
        <v>16.79408441</v>
      </c>
      <c r="AP167" s="88">
        <f t="shared" ref="AP167:AR167" si="200">AE167-AH167</f>
        <v>-0.2580000262</v>
      </c>
      <c r="AQ167" s="88">
        <f t="shared" si="200"/>
        <v>107.4201212</v>
      </c>
      <c r="AR167" s="88">
        <f t="shared" si="200"/>
        <v>-10959.62689</v>
      </c>
      <c r="AS167" s="7">
        <f t="shared" si="31"/>
        <v>178.8677309</v>
      </c>
      <c r="AT167" s="7">
        <f t="shared" si="32"/>
        <v>237.489286</v>
      </c>
      <c r="AU167" s="7">
        <f t="shared" si="33"/>
        <v>180</v>
      </c>
      <c r="AV167" s="85">
        <f t="shared" si="34"/>
        <v>178.8677309</v>
      </c>
      <c r="AW167" s="89">
        <f t="shared" si="35"/>
        <v>1.13226913</v>
      </c>
      <c r="AX167" s="89">
        <f t="shared" si="36"/>
        <v>1</v>
      </c>
      <c r="AY167" s="89">
        <f t="shared" si="37"/>
        <v>0</v>
      </c>
    </row>
    <row r="168">
      <c r="A168" s="29">
        <v>3607.0</v>
      </c>
      <c r="B168" s="30">
        <v>1734.0</v>
      </c>
      <c r="C168" s="31" t="s">
        <v>0</v>
      </c>
      <c r="D168" s="14">
        <v>2.0</v>
      </c>
      <c r="E168" s="15">
        <v>5.0</v>
      </c>
      <c r="F168" s="16">
        <v>13.0</v>
      </c>
      <c r="G168" s="17">
        <v>22.0</v>
      </c>
      <c r="H168" s="18">
        <v>71.0</v>
      </c>
      <c r="I168" s="19">
        <v>9.0</v>
      </c>
      <c r="J168" s="20">
        <v>16.0</v>
      </c>
      <c r="K168" s="21">
        <v>15.0</v>
      </c>
      <c r="L168" s="22">
        <v>13.0</v>
      </c>
      <c r="M168" s="63">
        <f t="shared" si="3"/>
        <v>71</v>
      </c>
      <c r="N168" s="63">
        <f t="shared" si="4"/>
        <v>20</v>
      </c>
      <c r="O168" s="63">
        <f t="shared" si="5"/>
        <v>31</v>
      </c>
      <c r="P168" s="63">
        <f t="shared" si="6"/>
        <v>44</v>
      </c>
      <c r="Q168" s="79">
        <f t="shared" si="7"/>
        <v>0.6144578313</v>
      </c>
      <c r="R168" s="79">
        <f t="shared" si="8"/>
        <v>0.6078431373</v>
      </c>
      <c r="S168" s="79">
        <f t="shared" si="9"/>
        <v>0.6173913043</v>
      </c>
      <c r="T168" s="79">
        <f t="shared" si="10"/>
        <v>0.6176805765</v>
      </c>
      <c r="U168" s="79">
        <f t="shared" si="11"/>
        <v>0.0002892722016</v>
      </c>
      <c r="V168" s="89"/>
      <c r="W168" s="89"/>
      <c r="X168" s="85">
        <f t="shared" si="12"/>
        <v>0.6078431373</v>
      </c>
      <c r="Y168" s="85">
        <f t="shared" si="13"/>
        <v>-0.3297094079</v>
      </c>
      <c r="Z168" s="85">
        <f t="shared" si="14"/>
        <v>95</v>
      </c>
      <c r="AA168" s="7">
        <f t="shared" si="15"/>
        <v>1.329709408</v>
      </c>
      <c r="AB168" s="7">
        <f t="shared" si="16"/>
        <v>14.50721395</v>
      </c>
      <c r="AC168" s="13">
        <f t="shared" si="17"/>
        <v>0.9471007122</v>
      </c>
      <c r="AD168" s="13">
        <f t="shared" si="18"/>
        <v>0.9473899844</v>
      </c>
      <c r="AE168" s="10">
        <f t="shared" si="19"/>
        <v>1.329709408</v>
      </c>
      <c r="AF168" s="10">
        <f t="shared" si="20"/>
        <v>140.8296077</v>
      </c>
      <c r="AG168" s="10">
        <f t="shared" si="21"/>
        <v>1378.185325</v>
      </c>
      <c r="AH168" s="86">
        <f t="shared" si="22"/>
        <v>1.541830759</v>
      </c>
      <c r="AI168" s="86">
        <f t="shared" si="23"/>
        <v>115.6373069</v>
      </c>
      <c r="AJ168" s="86">
        <f t="shared" si="24"/>
        <v>2103.057155</v>
      </c>
      <c r="AK168" s="87">
        <f t="shared" si="25"/>
        <v>18085.6748</v>
      </c>
      <c r="AL168" s="87">
        <f t="shared" si="26"/>
        <v>18080.1526</v>
      </c>
      <c r="AM168" s="87">
        <f t="shared" si="27"/>
        <v>18080.1526</v>
      </c>
      <c r="AN168" s="87">
        <f t="shared" si="28"/>
        <v>18085.6748</v>
      </c>
      <c r="AO168" s="87">
        <f t="shared" si="29"/>
        <v>-5.522206329</v>
      </c>
      <c r="AP168" s="88">
        <f t="shared" ref="AP168:AR168" si="201">AE168-AH168</f>
        <v>-0.2121213511</v>
      </c>
      <c r="AQ168" s="88">
        <f t="shared" si="201"/>
        <v>25.19230077</v>
      </c>
      <c r="AR168" s="88">
        <f t="shared" si="201"/>
        <v>-724.8718303</v>
      </c>
      <c r="AS168" s="7">
        <f t="shared" si="31"/>
        <v>48.94394772</v>
      </c>
      <c r="AT168" s="7">
        <f t="shared" si="32"/>
        <v>69.81967811</v>
      </c>
      <c r="AU168" s="7">
        <f t="shared" si="33"/>
        <v>71</v>
      </c>
      <c r="AV168" s="85">
        <f t="shared" si="34"/>
        <v>69.81967811</v>
      </c>
      <c r="AW168" s="89">
        <f t="shared" si="35"/>
        <v>1.180321892</v>
      </c>
      <c r="AX168" s="89">
        <f t="shared" si="36"/>
        <v>0</v>
      </c>
      <c r="AY168" s="89">
        <f t="shared" si="37"/>
        <v>1</v>
      </c>
    </row>
    <row r="169">
      <c r="A169" s="29">
        <v>3613.0</v>
      </c>
      <c r="B169" s="30">
        <v>1295.0</v>
      </c>
      <c r="C169" s="31" t="s">
        <v>0</v>
      </c>
      <c r="D169" s="14">
        <v>6.0</v>
      </c>
      <c r="E169" s="15">
        <v>3.0</v>
      </c>
      <c r="F169" s="16">
        <v>4.0</v>
      </c>
      <c r="G169" s="17">
        <v>19.0</v>
      </c>
      <c r="H169" s="18">
        <v>85.0</v>
      </c>
      <c r="I169" s="19">
        <v>21.0</v>
      </c>
      <c r="J169" s="20">
        <v>3.0</v>
      </c>
      <c r="K169" s="21">
        <v>16.0</v>
      </c>
      <c r="L169" s="22">
        <v>11.0</v>
      </c>
      <c r="M169" s="63">
        <f t="shared" si="3"/>
        <v>85</v>
      </c>
      <c r="N169" s="63">
        <f t="shared" si="4"/>
        <v>20</v>
      </c>
      <c r="O169" s="63">
        <f t="shared" si="5"/>
        <v>40</v>
      </c>
      <c r="P169" s="63">
        <f t="shared" si="6"/>
        <v>23</v>
      </c>
      <c r="Q169" s="79">
        <f t="shared" si="7"/>
        <v>0.744047619</v>
      </c>
      <c r="R169" s="79">
        <f t="shared" si="8"/>
        <v>0.6666666667</v>
      </c>
      <c r="S169" s="79">
        <f t="shared" si="9"/>
        <v>0.787037037</v>
      </c>
      <c r="T169" s="79">
        <f t="shared" si="10"/>
        <v>0.7856218085</v>
      </c>
      <c r="U169" s="79">
        <f t="shared" si="11"/>
        <v>0.001415228513</v>
      </c>
      <c r="V169" s="89"/>
      <c r="W169" s="89"/>
      <c r="X169" s="85">
        <f t="shared" si="12"/>
        <v>0.6666666667</v>
      </c>
      <c r="Y169" s="85">
        <f t="shared" si="13"/>
        <v>-0.3615736967</v>
      </c>
      <c r="Z169" s="85">
        <f t="shared" si="14"/>
        <v>83</v>
      </c>
      <c r="AA169" s="7">
        <f t="shared" si="15"/>
        <v>1.361573697</v>
      </c>
      <c r="AB169" s="7">
        <f t="shared" si="16"/>
        <v>8.316195024</v>
      </c>
      <c r="AC169" s="13">
        <f t="shared" si="17"/>
        <v>1.148610734</v>
      </c>
      <c r="AD169" s="13">
        <f t="shared" si="18"/>
        <v>1.147195505</v>
      </c>
      <c r="AE169" s="10">
        <f t="shared" si="19"/>
        <v>1.361573697</v>
      </c>
      <c r="AF169" s="10">
        <f t="shared" si="20"/>
        <v>121.3268118</v>
      </c>
      <c r="AG169" s="10">
        <f t="shared" si="21"/>
        <v>690.244187</v>
      </c>
      <c r="AH169" s="86">
        <f t="shared" si="22"/>
        <v>1.541830759</v>
      </c>
      <c r="AI169" s="86">
        <f t="shared" si="23"/>
        <v>97.13533782</v>
      </c>
      <c r="AJ169" s="86">
        <f t="shared" si="24"/>
        <v>1418.484298</v>
      </c>
      <c r="AK169" s="87">
        <f t="shared" si="25"/>
        <v>20814.71525</v>
      </c>
      <c r="AL169" s="87">
        <f t="shared" si="26"/>
        <v>20840.39315</v>
      </c>
      <c r="AM169" s="87">
        <f t="shared" si="27"/>
        <v>20840.39315</v>
      </c>
      <c r="AN169" s="87">
        <f t="shared" si="28"/>
        <v>20814.71525</v>
      </c>
      <c r="AO169" s="87">
        <f t="shared" si="29"/>
        <v>25.67790614</v>
      </c>
      <c r="AP169" s="88">
        <f t="shared" ref="AP169:AR169" si="202">AE169-AH169</f>
        <v>-0.1802570623</v>
      </c>
      <c r="AQ169" s="88">
        <f t="shared" si="202"/>
        <v>24.19147403</v>
      </c>
      <c r="AR169" s="88">
        <f t="shared" si="202"/>
        <v>-728.2401113</v>
      </c>
      <c r="AS169" s="7">
        <f t="shared" si="31"/>
        <v>45.59074256</v>
      </c>
      <c r="AT169" s="7">
        <f t="shared" si="32"/>
        <v>88.61467343</v>
      </c>
      <c r="AU169" s="7">
        <f t="shared" si="33"/>
        <v>85</v>
      </c>
      <c r="AV169" s="85">
        <f t="shared" si="34"/>
        <v>88.61467343</v>
      </c>
      <c r="AW169" s="89">
        <f t="shared" si="35"/>
        <v>-3.614673425</v>
      </c>
      <c r="AX169" s="89">
        <f t="shared" si="36"/>
        <v>0</v>
      </c>
      <c r="AY169" s="89">
        <f t="shared" si="37"/>
        <v>1</v>
      </c>
    </row>
    <row r="170">
      <c r="A170" s="29">
        <v>3705.0</v>
      </c>
      <c r="B170" s="30">
        <v>1153.0</v>
      </c>
      <c r="C170" s="31" t="s">
        <v>0</v>
      </c>
      <c r="D170" s="14">
        <v>20.0</v>
      </c>
      <c r="E170" s="15">
        <v>7.0</v>
      </c>
      <c r="F170" s="16">
        <v>15.0</v>
      </c>
      <c r="G170" s="17">
        <v>14.0</v>
      </c>
      <c r="H170" s="18">
        <v>52.0</v>
      </c>
      <c r="I170" s="19">
        <v>19.0</v>
      </c>
      <c r="J170" s="20">
        <v>19.0</v>
      </c>
      <c r="K170" s="21">
        <v>32.0</v>
      </c>
      <c r="L170" s="22">
        <v>24.0</v>
      </c>
      <c r="M170" s="63">
        <f t="shared" si="3"/>
        <v>52</v>
      </c>
      <c r="N170" s="63">
        <f t="shared" si="4"/>
        <v>51</v>
      </c>
      <c r="O170" s="63">
        <f t="shared" si="5"/>
        <v>33</v>
      </c>
      <c r="P170" s="63">
        <f t="shared" si="6"/>
        <v>66</v>
      </c>
      <c r="Q170" s="79">
        <f t="shared" si="7"/>
        <v>0.4207920792</v>
      </c>
      <c r="R170" s="79">
        <f t="shared" si="8"/>
        <v>0.3928571429</v>
      </c>
      <c r="S170" s="79">
        <f t="shared" si="9"/>
        <v>0.4406779661</v>
      </c>
      <c r="T170" s="79">
        <f t="shared" si="10"/>
        <v>0.4355371518</v>
      </c>
      <c r="U170" s="79">
        <f t="shared" si="11"/>
        <v>0.005140814346</v>
      </c>
      <c r="V170" s="89"/>
      <c r="W170" s="89"/>
      <c r="X170" s="85">
        <f t="shared" si="12"/>
        <v>0.3928571429</v>
      </c>
      <c r="Y170" s="85">
        <f t="shared" si="13"/>
        <v>-0.2132530191</v>
      </c>
      <c r="Z170" s="85">
        <f t="shared" si="14"/>
        <v>150</v>
      </c>
      <c r="AA170" s="7">
        <f t="shared" si="15"/>
        <v>1.213253019</v>
      </c>
      <c r="AB170" s="7">
        <f t="shared" si="16"/>
        <v>14.07469926</v>
      </c>
      <c r="AC170" s="13">
        <f t="shared" si="17"/>
        <v>0.6539309852</v>
      </c>
      <c r="AD170" s="13">
        <f t="shared" si="18"/>
        <v>0.6487901709</v>
      </c>
      <c r="AE170" s="10">
        <f t="shared" si="19"/>
        <v>1.213253019</v>
      </c>
      <c r="AF170" s="10">
        <f t="shared" si="20"/>
        <v>196.0626521</v>
      </c>
      <c r="AG170" s="10">
        <f t="shared" si="21"/>
        <v>2111.204889</v>
      </c>
      <c r="AH170" s="86">
        <f t="shared" si="22"/>
        <v>1.541830759</v>
      </c>
      <c r="AI170" s="86">
        <f t="shared" si="23"/>
        <v>152.6412451</v>
      </c>
      <c r="AJ170" s="86">
        <f t="shared" si="24"/>
        <v>3358.107393</v>
      </c>
      <c r="AK170" s="87">
        <f t="shared" si="25"/>
        <v>15464.56251</v>
      </c>
      <c r="AL170" s="87">
        <f t="shared" si="26"/>
        <v>15587.09896</v>
      </c>
      <c r="AM170" s="87">
        <f t="shared" si="27"/>
        <v>15587.09896</v>
      </c>
      <c r="AN170" s="87">
        <f t="shared" si="28"/>
        <v>15464.56251</v>
      </c>
      <c r="AO170" s="87">
        <f t="shared" si="29"/>
        <v>122.5364508</v>
      </c>
      <c r="AP170" s="88">
        <f t="shared" ref="AP170:AR170" si="203">AE170-AH170</f>
        <v>-0.3285777399</v>
      </c>
      <c r="AQ170" s="88">
        <f t="shared" si="203"/>
        <v>43.42140699</v>
      </c>
      <c r="AR170" s="88">
        <f t="shared" si="203"/>
        <v>-1246.902504</v>
      </c>
      <c r="AS170" s="7">
        <f t="shared" si="31"/>
        <v>42.17856281</v>
      </c>
      <c r="AT170" s="7">
        <f t="shared" si="32"/>
        <v>89.97100704</v>
      </c>
      <c r="AU170" s="7">
        <f t="shared" si="33"/>
        <v>52</v>
      </c>
      <c r="AV170" s="85">
        <f t="shared" si="34"/>
        <v>42.17856281</v>
      </c>
      <c r="AW170" s="89">
        <f t="shared" si="35"/>
        <v>9.821437191</v>
      </c>
      <c r="AX170" s="89">
        <f t="shared" si="36"/>
        <v>1</v>
      </c>
      <c r="AY170" s="89">
        <f t="shared" si="37"/>
        <v>0</v>
      </c>
    </row>
    <row r="171">
      <c r="A171" s="29">
        <v>3706.0</v>
      </c>
      <c r="B171" s="30">
        <v>1851.0</v>
      </c>
      <c r="C171" s="31" t="s">
        <v>0</v>
      </c>
      <c r="D171" s="14">
        <v>29.0</v>
      </c>
      <c r="E171" s="15">
        <v>11.0</v>
      </c>
      <c r="F171" s="16">
        <v>13.0</v>
      </c>
      <c r="G171" s="17">
        <v>37.0</v>
      </c>
      <c r="H171" s="18">
        <v>128.0</v>
      </c>
      <c r="I171" s="19">
        <v>22.0</v>
      </c>
      <c r="J171" s="20">
        <v>36.0</v>
      </c>
      <c r="K171" s="21">
        <v>44.0</v>
      </c>
      <c r="L171" s="22">
        <v>25.0</v>
      </c>
      <c r="M171" s="63">
        <f t="shared" si="3"/>
        <v>128</v>
      </c>
      <c r="N171" s="63">
        <f t="shared" si="4"/>
        <v>65</v>
      </c>
      <c r="O171" s="63">
        <f t="shared" si="5"/>
        <v>59</v>
      </c>
      <c r="P171" s="63">
        <f t="shared" si="6"/>
        <v>93</v>
      </c>
      <c r="Q171" s="79">
        <f t="shared" si="7"/>
        <v>0.5420289855</v>
      </c>
      <c r="R171" s="79">
        <f t="shared" si="8"/>
        <v>0.4758064516</v>
      </c>
      <c r="S171" s="79">
        <f t="shared" si="9"/>
        <v>0.5791855204</v>
      </c>
      <c r="T171" s="79">
        <f t="shared" si="10"/>
        <v>0.5775308906</v>
      </c>
      <c r="U171" s="79">
        <f t="shared" si="11"/>
        <v>0.001654629741</v>
      </c>
      <c r="V171" s="89"/>
      <c r="W171" s="89"/>
      <c r="X171" s="85">
        <f t="shared" si="12"/>
        <v>0.4758064516</v>
      </c>
      <c r="Y171" s="85">
        <f t="shared" si="13"/>
        <v>-0.2581860715</v>
      </c>
      <c r="Z171" s="85">
        <f t="shared" si="14"/>
        <v>217</v>
      </c>
      <c r="AA171" s="7">
        <f t="shared" si="15"/>
        <v>1.258186072</v>
      </c>
      <c r="AB171" s="7">
        <f t="shared" si="16"/>
        <v>24.01130465</v>
      </c>
      <c r="AC171" s="13">
        <f t="shared" si="17"/>
        <v>0.8373715919</v>
      </c>
      <c r="AD171" s="13">
        <f t="shared" si="18"/>
        <v>0.8357169621</v>
      </c>
      <c r="AE171" s="10">
        <f t="shared" si="19"/>
        <v>1.258186072</v>
      </c>
      <c r="AF171" s="10">
        <f t="shared" si="20"/>
        <v>297.0376822</v>
      </c>
      <c r="AG171" s="10">
        <f t="shared" si="21"/>
        <v>5210.453109</v>
      </c>
      <c r="AH171" s="86">
        <f t="shared" si="22"/>
        <v>1.541830759</v>
      </c>
      <c r="AI171" s="86">
        <f t="shared" si="23"/>
        <v>234.3582754</v>
      </c>
      <c r="AJ171" s="86">
        <f t="shared" si="24"/>
        <v>8460.025375</v>
      </c>
      <c r="AK171" s="87">
        <f t="shared" si="25"/>
        <v>63719.23978</v>
      </c>
      <c r="AL171" s="87">
        <f t="shared" si="26"/>
        <v>63845.39702</v>
      </c>
      <c r="AM171" s="87">
        <f t="shared" si="27"/>
        <v>63845.39702</v>
      </c>
      <c r="AN171" s="87">
        <f t="shared" si="28"/>
        <v>63719.23978</v>
      </c>
      <c r="AO171" s="87">
        <f t="shared" si="29"/>
        <v>126.1572446</v>
      </c>
      <c r="AP171" s="88">
        <f t="shared" ref="AP171:AR171" si="204">AE171-AH171</f>
        <v>-0.2836446875</v>
      </c>
      <c r="AQ171" s="88">
        <f t="shared" si="204"/>
        <v>62.6794068</v>
      </c>
      <c r="AR171" s="88">
        <f t="shared" si="204"/>
        <v>-3249.572266</v>
      </c>
      <c r="AS171" s="7">
        <f t="shared" si="31"/>
        <v>83.07768598</v>
      </c>
      <c r="AT171" s="7">
        <f t="shared" si="32"/>
        <v>137.900917</v>
      </c>
      <c r="AU171" s="7">
        <f t="shared" si="33"/>
        <v>128</v>
      </c>
      <c r="AV171" s="85">
        <f t="shared" si="34"/>
        <v>137.900917</v>
      </c>
      <c r="AW171" s="89">
        <f t="shared" si="35"/>
        <v>-9.900917043</v>
      </c>
      <c r="AX171" s="89">
        <f t="shared" si="36"/>
        <v>0</v>
      </c>
      <c r="AY171" s="89">
        <f t="shared" si="37"/>
        <v>1</v>
      </c>
    </row>
    <row r="172">
      <c r="A172" s="29">
        <v>3710.0</v>
      </c>
      <c r="B172" s="30">
        <v>571.0</v>
      </c>
      <c r="C172" s="31" t="s">
        <v>0</v>
      </c>
      <c r="D172" s="14">
        <v>11.0</v>
      </c>
      <c r="E172" s="15">
        <v>3.0</v>
      </c>
      <c r="F172" s="16">
        <v>10.0</v>
      </c>
      <c r="G172" s="17">
        <v>17.0</v>
      </c>
      <c r="H172" s="18">
        <v>27.0</v>
      </c>
      <c r="I172" s="19">
        <v>7.0</v>
      </c>
      <c r="J172" s="20">
        <v>22.0</v>
      </c>
      <c r="K172" s="21">
        <v>20.0</v>
      </c>
      <c r="L172" s="22">
        <v>11.0</v>
      </c>
      <c r="M172" s="63">
        <f t="shared" si="3"/>
        <v>27</v>
      </c>
      <c r="N172" s="63">
        <f t="shared" si="4"/>
        <v>25</v>
      </c>
      <c r="O172" s="63">
        <f t="shared" si="5"/>
        <v>24</v>
      </c>
      <c r="P172" s="63">
        <f t="shared" si="6"/>
        <v>52</v>
      </c>
      <c r="Q172" s="79">
        <f t="shared" si="7"/>
        <v>0.3984375</v>
      </c>
      <c r="R172" s="79">
        <f t="shared" si="8"/>
        <v>0.4897959184</v>
      </c>
      <c r="S172" s="79">
        <f t="shared" si="9"/>
        <v>0.3417721519</v>
      </c>
      <c r="T172" s="79">
        <f t="shared" si="10"/>
        <v>0.3485591266</v>
      </c>
      <c r="U172" s="79">
        <f t="shared" si="11"/>
        <v>0.00678697469</v>
      </c>
      <c r="V172" s="89"/>
      <c r="W172" s="89"/>
      <c r="X172" s="85">
        <f t="shared" si="12"/>
        <v>0.4897959184</v>
      </c>
      <c r="Y172" s="85">
        <f t="shared" si="13"/>
        <v>-0.2657640665</v>
      </c>
      <c r="Z172" s="85">
        <f t="shared" si="14"/>
        <v>101</v>
      </c>
      <c r="AA172" s="7">
        <f t="shared" si="15"/>
        <v>1.265764066</v>
      </c>
      <c r="AB172" s="7">
        <f t="shared" si="16"/>
        <v>13.81973146</v>
      </c>
      <c r="AC172" s="13">
        <f t="shared" si="17"/>
        <v>0.6075362183</v>
      </c>
      <c r="AD172" s="13">
        <f t="shared" si="18"/>
        <v>0.614323193</v>
      </c>
      <c r="AE172" s="10">
        <f t="shared" si="19"/>
        <v>1.265764066</v>
      </c>
      <c r="AF172" s="10">
        <f t="shared" si="20"/>
        <v>141.6619022</v>
      </c>
      <c r="AG172" s="10">
        <f t="shared" si="21"/>
        <v>1395.792877</v>
      </c>
      <c r="AH172" s="86">
        <f t="shared" si="22"/>
        <v>1.541830759</v>
      </c>
      <c r="AI172" s="86">
        <f t="shared" si="23"/>
        <v>117.1791377</v>
      </c>
      <c r="AJ172" s="86">
        <f t="shared" si="24"/>
        <v>1924.204787</v>
      </c>
      <c r="AK172" s="87">
        <f t="shared" si="25"/>
        <v>6212.036128</v>
      </c>
      <c r="AL172" s="87">
        <f t="shared" si="26"/>
        <v>6143.40624</v>
      </c>
      <c r="AM172" s="87">
        <f t="shared" si="27"/>
        <v>6143.40624</v>
      </c>
      <c r="AN172" s="87">
        <f t="shared" si="28"/>
        <v>6212.036128</v>
      </c>
      <c r="AO172" s="87">
        <f t="shared" si="29"/>
        <v>-68.62988806</v>
      </c>
      <c r="AP172" s="88">
        <f t="shared" ref="AP172:AR172" si="205">AE172-AH172</f>
        <v>-0.2760666925</v>
      </c>
      <c r="AQ172" s="88">
        <f t="shared" si="205"/>
        <v>24.48276448</v>
      </c>
      <c r="AR172" s="88">
        <f t="shared" si="205"/>
        <v>-528.4119102</v>
      </c>
      <c r="AS172" s="7">
        <f t="shared" si="31"/>
        <v>37.12061251</v>
      </c>
      <c r="AT172" s="7">
        <f t="shared" si="32"/>
        <v>51.56362628</v>
      </c>
      <c r="AU172" s="7">
        <f t="shared" si="33"/>
        <v>27</v>
      </c>
      <c r="AV172" s="85">
        <f t="shared" si="34"/>
        <v>37.12061251</v>
      </c>
      <c r="AW172" s="89">
        <f t="shared" si="35"/>
        <v>-10.12061251</v>
      </c>
      <c r="AX172" s="89">
        <f t="shared" si="36"/>
        <v>1</v>
      </c>
      <c r="AY172" s="89">
        <f t="shared" si="37"/>
        <v>0</v>
      </c>
    </row>
    <row r="173">
      <c r="A173" s="29">
        <v>3717.0</v>
      </c>
      <c r="B173" s="30">
        <v>1062.0</v>
      </c>
      <c r="C173" s="31" t="s">
        <v>0</v>
      </c>
      <c r="D173" s="14">
        <v>24.0</v>
      </c>
      <c r="E173" s="15">
        <v>10.0</v>
      </c>
      <c r="F173" s="16">
        <v>23.0</v>
      </c>
      <c r="G173" s="17">
        <v>29.0</v>
      </c>
      <c r="H173" s="18">
        <v>61.0</v>
      </c>
      <c r="I173" s="19">
        <v>19.0</v>
      </c>
      <c r="J173" s="20">
        <v>32.0</v>
      </c>
      <c r="K173" s="21">
        <v>32.0</v>
      </c>
      <c r="L173" s="22">
        <v>27.0</v>
      </c>
      <c r="M173" s="63">
        <f t="shared" si="3"/>
        <v>61</v>
      </c>
      <c r="N173" s="63">
        <f t="shared" si="4"/>
        <v>61</v>
      </c>
      <c r="O173" s="63">
        <f t="shared" si="5"/>
        <v>48</v>
      </c>
      <c r="P173" s="63">
        <f t="shared" si="6"/>
        <v>87</v>
      </c>
      <c r="Q173" s="79">
        <f t="shared" si="7"/>
        <v>0.4241245136</v>
      </c>
      <c r="R173" s="79">
        <f t="shared" si="8"/>
        <v>0.4403669725</v>
      </c>
      <c r="S173" s="79">
        <f t="shared" si="9"/>
        <v>0.4121621622</v>
      </c>
      <c r="T173" s="79">
        <f t="shared" si="10"/>
        <v>0.4149394638</v>
      </c>
      <c r="U173" s="79">
        <f t="shared" si="11"/>
        <v>0.002777301638</v>
      </c>
      <c r="V173" s="89"/>
      <c r="W173" s="89"/>
      <c r="X173" s="85">
        <f t="shared" si="12"/>
        <v>0.4403669725</v>
      </c>
      <c r="Y173" s="85">
        <f t="shared" si="13"/>
        <v>-0.2389887569</v>
      </c>
      <c r="Z173" s="85">
        <f t="shared" si="14"/>
        <v>196</v>
      </c>
      <c r="AA173" s="7">
        <f t="shared" si="15"/>
        <v>1.238988757</v>
      </c>
      <c r="AB173" s="7">
        <f t="shared" si="16"/>
        <v>20.79202185</v>
      </c>
      <c r="AC173" s="13">
        <f t="shared" si="17"/>
        <v>0.6511509191</v>
      </c>
      <c r="AD173" s="13">
        <f t="shared" si="18"/>
        <v>0.6539282207</v>
      </c>
      <c r="AE173" s="10">
        <f t="shared" si="19"/>
        <v>1.238988757</v>
      </c>
      <c r="AF173" s="10">
        <f t="shared" si="20"/>
        <v>263.6338182</v>
      </c>
      <c r="AG173" s="10">
        <f t="shared" si="21"/>
        <v>4075.236283</v>
      </c>
      <c r="AH173" s="86">
        <f t="shared" si="22"/>
        <v>1.541830759</v>
      </c>
      <c r="AI173" s="86">
        <f t="shared" si="23"/>
        <v>208.1471525</v>
      </c>
      <c r="AJ173" s="86">
        <f t="shared" si="24"/>
        <v>6438.68525</v>
      </c>
      <c r="AK173" s="87">
        <f t="shared" si="25"/>
        <v>24872.8138</v>
      </c>
      <c r="AL173" s="87">
        <f t="shared" si="26"/>
        <v>24767.17636</v>
      </c>
      <c r="AM173" s="87">
        <f t="shared" si="27"/>
        <v>24767.17636</v>
      </c>
      <c r="AN173" s="87">
        <f t="shared" si="28"/>
        <v>24872.8138</v>
      </c>
      <c r="AO173" s="87">
        <f t="shared" si="29"/>
        <v>-105.6374451</v>
      </c>
      <c r="AP173" s="88">
        <f t="shared" ref="AP173:AR173" si="206">AE173-AH173</f>
        <v>-0.3028420021</v>
      </c>
      <c r="AQ173" s="88">
        <f t="shared" si="206"/>
        <v>55.48666575</v>
      </c>
      <c r="AR173" s="88">
        <f t="shared" si="206"/>
        <v>-2363.448966</v>
      </c>
      <c r="AS173" s="7">
        <f t="shared" si="31"/>
        <v>67.35817917</v>
      </c>
      <c r="AT173" s="7">
        <f t="shared" si="32"/>
        <v>115.8616694</v>
      </c>
      <c r="AU173" s="7">
        <f t="shared" si="33"/>
        <v>61</v>
      </c>
      <c r="AV173" s="85">
        <f t="shared" si="34"/>
        <v>67.35817917</v>
      </c>
      <c r="AW173" s="89">
        <f t="shared" si="35"/>
        <v>-6.35817917</v>
      </c>
      <c r="AX173" s="89">
        <f t="shared" si="36"/>
        <v>1</v>
      </c>
      <c r="AY173" s="89">
        <f t="shared" si="37"/>
        <v>0</v>
      </c>
    </row>
    <row r="174">
      <c r="A174" s="29">
        <v>3719.0</v>
      </c>
      <c r="B174" s="30">
        <v>3325.0</v>
      </c>
      <c r="C174" s="31" t="s">
        <v>0</v>
      </c>
      <c r="D174" s="14">
        <v>26.0</v>
      </c>
      <c r="E174" s="15">
        <v>16.0</v>
      </c>
      <c r="F174" s="16">
        <v>46.0</v>
      </c>
      <c r="G174" s="17">
        <v>78.0</v>
      </c>
      <c r="H174" s="18">
        <v>204.0</v>
      </c>
      <c r="I174" s="19">
        <v>27.0</v>
      </c>
      <c r="J174" s="20">
        <v>26.0</v>
      </c>
      <c r="K174" s="21">
        <v>78.0</v>
      </c>
      <c r="L174" s="22">
        <v>49.0</v>
      </c>
      <c r="M174" s="63">
        <f t="shared" si="3"/>
        <v>204</v>
      </c>
      <c r="N174" s="63">
        <f t="shared" si="4"/>
        <v>91</v>
      </c>
      <c r="O174" s="63">
        <f t="shared" si="5"/>
        <v>105</v>
      </c>
      <c r="P174" s="63">
        <f t="shared" si="6"/>
        <v>150</v>
      </c>
      <c r="Q174" s="79">
        <f t="shared" si="7"/>
        <v>0.5618181818</v>
      </c>
      <c r="R174" s="79">
        <f t="shared" si="8"/>
        <v>0.5357142857</v>
      </c>
      <c r="S174" s="79">
        <f t="shared" si="9"/>
        <v>0.5762711864</v>
      </c>
      <c r="T174" s="79">
        <f t="shared" si="10"/>
        <v>0.5755908332</v>
      </c>
      <c r="U174" s="79">
        <f t="shared" si="11"/>
        <v>0.0006803532016</v>
      </c>
      <c r="V174" s="89"/>
      <c r="W174" s="89"/>
      <c r="X174" s="85">
        <f t="shared" si="12"/>
        <v>0.5357142857</v>
      </c>
      <c r="Y174" s="85">
        <f t="shared" si="13"/>
        <v>-0.2906377205</v>
      </c>
      <c r="Z174" s="85">
        <f t="shared" si="14"/>
        <v>346</v>
      </c>
      <c r="AA174" s="7">
        <f t="shared" si="15"/>
        <v>1.29063772</v>
      </c>
      <c r="AB174" s="7">
        <f t="shared" si="16"/>
        <v>43.59565807</v>
      </c>
      <c r="AC174" s="13">
        <f t="shared" si="17"/>
        <v>0.8669089069</v>
      </c>
      <c r="AD174" s="13">
        <f t="shared" si="18"/>
        <v>0.8662285537</v>
      </c>
      <c r="AE174" s="10">
        <f t="shared" si="19"/>
        <v>1.29063772</v>
      </c>
      <c r="AF174" s="10">
        <f t="shared" si="20"/>
        <v>490.1563093</v>
      </c>
      <c r="AG174" s="10">
        <f t="shared" si="21"/>
        <v>15084.09769</v>
      </c>
      <c r="AH174" s="86">
        <f t="shared" si="22"/>
        <v>1.541830759</v>
      </c>
      <c r="AI174" s="86">
        <f t="shared" si="23"/>
        <v>393.1668435</v>
      </c>
      <c r="AJ174" s="86">
        <f t="shared" si="24"/>
        <v>24283.83445</v>
      </c>
      <c r="AK174" s="87">
        <f t="shared" si="25"/>
        <v>168654.6994</v>
      </c>
      <c r="AL174" s="87">
        <f t="shared" si="26"/>
        <v>168787.1642</v>
      </c>
      <c r="AM174" s="87">
        <f t="shared" si="27"/>
        <v>168787.1642</v>
      </c>
      <c r="AN174" s="87">
        <f t="shared" si="28"/>
        <v>168654.6994</v>
      </c>
      <c r="AO174" s="87">
        <f t="shared" si="29"/>
        <v>132.4647683</v>
      </c>
      <c r="AP174" s="88">
        <f t="shared" ref="AP174:AR174" si="207">AE174-AH174</f>
        <v>-0.2511930385</v>
      </c>
      <c r="AQ174" s="88">
        <f t="shared" si="207"/>
        <v>96.9894658</v>
      </c>
      <c r="AR174" s="88">
        <f t="shared" si="207"/>
        <v>-9199.736763</v>
      </c>
      <c r="AS174" s="7">
        <f t="shared" si="31"/>
        <v>167.6199038</v>
      </c>
      <c r="AT174" s="7">
        <f t="shared" si="32"/>
        <v>218.4953579</v>
      </c>
      <c r="AU174" s="7">
        <f t="shared" si="33"/>
        <v>204</v>
      </c>
      <c r="AV174" s="85">
        <f t="shared" si="34"/>
        <v>218.4953579</v>
      </c>
      <c r="AW174" s="89">
        <f t="shared" si="35"/>
        <v>-14.49535786</v>
      </c>
      <c r="AX174" s="89">
        <f t="shared" si="36"/>
        <v>0</v>
      </c>
      <c r="AY174" s="89">
        <f t="shared" si="37"/>
        <v>1</v>
      </c>
    </row>
    <row r="175">
      <c r="A175" s="29">
        <v>3724.0</v>
      </c>
      <c r="B175" s="30">
        <v>3182.0</v>
      </c>
      <c r="C175" s="31" t="s">
        <v>0</v>
      </c>
      <c r="D175" s="14">
        <v>29.0</v>
      </c>
      <c r="E175" s="15">
        <v>19.0</v>
      </c>
      <c r="F175" s="16">
        <v>27.0</v>
      </c>
      <c r="G175" s="17">
        <v>88.0</v>
      </c>
      <c r="H175" s="18">
        <v>180.0</v>
      </c>
      <c r="I175" s="19">
        <v>41.0</v>
      </c>
      <c r="J175" s="20">
        <v>27.0</v>
      </c>
      <c r="K175" s="21">
        <v>46.0</v>
      </c>
      <c r="L175" s="22">
        <v>34.0</v>
      </c>
      <c r="M175" s="63">
        <f t="shared" si="3"/>
        <v>180</v>
      </c>
      <c r="N175" s="63">
        <f t="shared" si="4"/>
        <v>82</v>
      </c>
      <c r="O175" s="63">
        <f t="shared" si="5"/>
        <v>129</v>
      </c>
      <c r="P175" s="63">
        <f t="shared" si="6"/>
        <v>100</v>
      </c>
      <c r="Q175" s="79">
        <f t="shared" si="7"/>
        <v>0.6293279022</v>
      </c>
      <c r="R175" s="79">
        <f t="shared" si="8"/>
        <v>0.6113744076</v>
      </c>
      <c r="S175" s="79">
        <f t="shared" si="9"/>
        <v>0.6428571429</v>
      </c>
      <c r="T175" s="79">
        <f t="shared" si="10"/>
        <v>0.6386948452</v>
      </c>
      <c r="U175" s="79">
        <f t="shared" si="11"/>
        <v>0.00416229768</v>
      </c>
      <c r="V175" s="89"/>
      <c r="W175" s="89"/>
      <c r="X175" s="85">
        <f t="shared" si="12"/>
        <v>0.6113744076</v>
      </c>
      <c r="Y175" s="85">
        <f t="shared" si="13"/>
        <v>-0.331622272</v>
      </c>
      <c r="Z175" s="85">
        <f t="shared" si="14"/>
        <v>311</v>
      </c>
      <c r="AA175" s="7">
        <f t="shared" si="15"/>
        <v>1.331622272</v>
      </c>
      <c r="AB175" s="7">
        <f t="shared" si="16"/>
        <v>33.1622272</v>
      </c>
      <c r="AC175" s="13">
        <f t="shared" si="17"/>
        <v>0.9744794149</v>
      </c>
      <c r="AD175" s="13">
        <f t="shared" si="18"/>
        <v>0.9703171172</v>
      </c>
      <c r="AE175" s="10">
        <f t="shared" si="19"/>
        <v>1.331622272</v>
      </c>
      <c r="AF175" s="10">
        <f t="shared" si="20"/>
        <v>447.2967538</v>
      </c>
      <c r="AG175" s="10">
        <f t="shared" si="21"/>
        <v>10313.45266</v>
      </c>
      <c r="AH175" s="86">
        <f t="shared" si="22"/>
        <v>1.541830759</v>
      </c>
      <c r="AI175" s="86">
        <f t="shared" si="23"/>
        <v>353.0792438</v>
      </c>
      <c r="AJ175" s="86">
        <f t="shared" si="24"/>
        <v>19889.61679</v>
      </c>
      <c r="AK175" s="87">
        <f t="shared" si="25"/>
        <v>133399.1973</v>
      </c>
      <c r="AL175" s="87">
        <f t="shared" si="26"/>
        <v>133971.43</v>
      </c>
      <c r="AM175" s="87">
        <f t="shared" si="27"/>
        <v>133971.43</v>
      </c>
      <c r="AN175" s="87">
        <f t="shared" si="28"/>
        <v>133399.1973</v>
      </c>
      <c r="AO175" s="87">
        <f t="shared" si="29"/>
        <v>572.2326851</v>
      </c>
      <c r="AP175" s="88">
        <f t="shared" ref="AP175:AR175" si="208">AE175-AH175</f>
        <v>-0.210208487</v>
      </c>
      <c r="AQ175" s="88">
        <f t="shared" si="208"/>
        <v>94.21750998</v>
      </c>
      <c r="AR175" s="88">
        <f t="shared" si="208"/>
        <v>-9576.164132</v>
      </c>
      <c r="AS175" s="7">
        <f t="shared" si="31"/>
        <v>155.7861145</v>
      </c>
      <c r="AT175" s="7">
        <f t="shared" si="32"/>
        <v>292.4237143</v>
      </c>
      <c r="AU175" s="7">
        <f t="shared" si="33"/>
        <v>180</v>
      </c>
      <c r="AV175" s="85">
        <f t="shared" si="34"/>
        <v>155.7861145</v>
      </c>
      <c r="AW175" s="89">
        <f t="shared" si="35"/>
        <v>24.2138855</v>
      </c>
      <c r="AX175" s="89">
        <f t="shared" si="36"/>
        <v>1</v>
      </c>
      <c r="AY175" s="89">
        <f t="shared" si="37"/>
        <v>0</v>
      </c>
    </row>
    <row r="176">
      <c r="A176" s="29">
        <v>3729.0</v>
      </c>
      <c r="B176" s="30">
        <v>1147.0</v>
      </c>
      <c r="C176" s="31" t="s">
        <v>0</v>
      </c>
      <c r="D176" s="14">
        <v>12.0</v>
      </c>
      <c r="E176" s="15">
        <v>15.0</v>
      </c>
      <c r="F176" s="16">
        <v>26.0</v>
      </c>
      <c r="G176" s="17">
        <v>21.0</v>
      </c>
      <c r="H176" s="18">
        <v>52.0</v>
      </c>
      <c r="I176" s="19">
        <v>17.0</v>
      </c>
      <c r="J176" s="20">
        <v>17.0</v>
      </c>
      <c r="K176" s="21">
        <v>25.0</v>
      </c>
      <c r="L176" s="22">
        <v>15.0</v>
      </c>
      <c r="M176" s="63">
        <f t="shared" si="3"/>
        <v>52</v>
      </c>
      <c r="N176" s="63">
        <f t="shared" si="4"/>
        <v>42</v>
      </c>
      <c r="O176" s="63">
        <f t="shared" si="5"/>
        <v>38</v>
      </c>
      <c r="P176" s="63">
        <f t="shared" si="6"/>
        <v>68</v>
      </c>
      <c r="Q176" s="79">
        <f t="shared" si="7"/>
        <v>0.45</v>
      </c>
      <c r="R176" s="79">
        <f t="shared" si="8"/>
        <v>0.475</v>
      </c>
      <c r="S176" s="79">
        <f t="shared" si="9"/>
        <v>0.4333333333</v>
      </c>
      <c r="T176" s="79">
        <f t="shared" si="10"/>
        <v>0.4360746192</v>
      </c>
      <c r="U176" s="79">
        <f t="shared" si="11"/>
        <v>0.002741285834</v>
      </c>
      <c r="V176" s="89"/>
      <c r="W176" s="89"/>
      <c r="X176" s="85">
        <f t="shared" si="12"/>
        <v>0.475</v>
      </c>
      <c r="Y176" s="85">
        <f t="shared" si="13"/>
        <v>-0.2577492224</v>
      </c>
      <c r="Z176" s="85">
        <f t="shared" si="14"/>
        <v>148</v>
      </c>
      <c r="AA176" s="7">
        <f t="shared" si="15"/>
        <v>1.257749222</v>
      </c>
      <c r="AB176" s="7">
        <f t="shared" si="16"/>
        <v>17.52694712</v>
      </c>
      <c r="AC176" s="13">
        <f t="shared" si="17"/>
        <v>0.6910825557</v>
      </c>
      <c r="AD176" s="13">
        <f t="shared" si="18"/>
        <v>0.6938238416</v>
      </c>
      <c r="AE176" s="10">
        <f t="shared" si="19"/>
        <v>1.257749222</v>
      </c>
      <c r="AF176" s="10">
        <f t="shared" si="20"/>
        <v>203.673832</v>
      </c>
      <c r="AG176" s="10">
        <f t="shared" si="21"/>
        <v>2593.988174</v>
      </c>
      <c r="AH176" s="86">
        <f t="shared" si="22"/>
        <v>1.541830759</v>
      </c>
      <c r="AI176" s="86">
        <f t="shared" si="23"/>
        <v>163.4340605</v>
      </c>
      <c r="AJ176" s="86">
        <f t="shared" si="24"/>
        <v>3984.090681</v>
      </c>
      <c r="AK176" s="87">
        <f t="shared" si="25"/>
        <v>16651.7722</v>
      </c>
      <c r="AL176" s="87">
        <f t="shared" si="26"/>
        <v>16585.98134</v>
      </c>
      <c r="AM176" s="87">
        <f t="shared" si="27"/>
        <v>16585.98134</v>
      </c>
      <c r="AN176" s="87">
        <f t="shared" si="28"/>
        <v>16651.7722</v>
      </c>
      <c r="AO176" s="87">
        <f t="shared" si="29"/>
        <v>-65.79086001</v>
      </c>
      <c r="AP176" s="88">
        <f t="shared" ref="AP176:AR176" si="209">AE176-AH176</f>
        <v>-0.2840815366</v>
      </c>
      <c r="AQ176" s="88">
        <f t="shared" si="209"/>
        <v>40.23977158</v>
      </c>
      <c r="AR176" s="88">
        <f t="shared" si="209"/>
        <v>-1390.102507</v>
      </c>
      <c r="AS176" s="7">
        <f t="shared" si="31"/>
        <v>59.74443818</v>
      </c>
      <c r="AT176" s="7">
        <f t="shared" si="32"/>
        <v>81.90423093</v>
      </c>
      <c r="AU176" s="7">
        <f t="shared" si="33"/>
        <v>52</v>
      </c>
      <c r="AV176" s="85">
        <f t="shared" si="34"/>
        <v>59.74443818</v>
      </c>
      <c r="AW176" s="89">
        <f t="shared" si="35"/>
        <v>-7.744438177</v>
      </c>
      <c r="AX176" s="89">
        <f t="shared" si="36"/>
        <v>1</v>
      </c>
      <c r="AY176" s="89">
        <f t="shared" si="37"/>
        <v>0</v>
      </c>
    </row>
    <row r="177">
      <c r="A177" s="29">
        <v>3730.0</v>
      </c>
      <c r="B177" s="30">
        <v>1857.0</v>
      </c>
      <c r="C177" s="31" t="s">
        <v>0</v>
      </c>
      <c r="D177" s="14">
        <v>9.0</v>
      </c>
      <c r="E177" s="15">
        <v>15.0</v>
      </c>
      <c r="F177" s="16">
        <v>23.0</v>
      </c>
      <c r="G177" s="17">
        <v>35.0</v>
      </c>
      <c r="H177" s="18">
        <v>100.0</v>
      </c>
      <c r="I177" s="19">
        <v>26.0</v>
      </c>
      <c r="J177" s="20">
        <v>23.0</v>
      </c>
      <c r="K177" s="21">
        <v>26.0</v>
      </c>
      <c r="L177" s="22">
        <v>28.0</v>
      </c>
      <c r="M177" s="63">
        <f t="shared" si="3"/>
        <v>100</v>
      </c>
      <c r="N177" s="63">
        <f t="shared" si="4"/>
        <v>52</v>
      </c>
      <c r="O177" s="63">
        <f t="shared" si="5"/>
        <v>61</v>
      </c>
      <c r="P177" s="63">
        <f t="shared" si="6"/>
        <v>72</v>
      </c>
      <c r="Q177" s="79">
        <f t="shared" si="7"/>
        <v>0.5649122807</v>
      </c>
      <c r="R177" s="79">
        <f t="shared" si="8"/>
        <v>0.5398230088</v>
      </c>
      <c r="S177" s="79">
        <f t="shared" si="9"/>
        <v>0.5813953488</v>
      </c>
      <c r="T177" s="79">
        <f t="shared" si="10"/>
        <v>0.5781357439</v>
      </c>
      <c r="U177" s="79">
        <f t="shared" si="11"/>
        <v>0.003259604957</v>
      </c>
      <c r="V177" s="89"/>
      <c r="W177" s="89"/>
      <c r="X177" s="85">
        <f t="shared" si="12"/>
        <v>0.5398230088</v>
      </c>
      <c r="Y177" s="85">
        <f t="shared" si="13"/>
        <v>-0.2928633866</v>
      </c>
      <c r="Z177" s="85">
        <f t="shared" si="14"/>
        <v>185</v>
      </c>
      <c r="AA177" s="7">
        <f t="shared" si="15"/>
        <v>1.292863387</v>
      </c>
      <c r="AB177" s="7">
        <f t="shared" si="16"/>
        <v>21.08616384</v>
      </c>
      <c r="AC177" s="13">
        <f t="shared" si="17"/>
        <v>0.8742587355</v>
      </c>
      <c r="AD177" s="13">
        <f t="shared" si="18"/>
        <v>0.8709991305</v>
      </c>
      <c r="AE177" s="10">
        <f t="shared" si="19"/>
        <v>1.292863387</v>
      </c>
      <c r="AF177" s="10">
        <f t="shared" si="20"/>
        <v>260.2658904</v>
      </c>
      <c r="AG177" s="10">
        <f t="shared" si="21"/>
        <v>3900.94031</v>
      </c>
      <c r="AH177" s="86">
        <f t="shared" si="22"/>
        <v>1.541830759</v>
      </c>
      <c r="AI177" s="86">
        <f t="shared" si="23"/>
        <v>205.0634909</v>
      </c>
      <c r="AJ177" s="86">
        <f t="shared" si="24"/>
        <v>6771.720694</v>
      </c>
      <c r="AK177" s="87">
        <f t="shared" si="25"/>
        <v>42696.37738</v>
      </c>
      <c r="AL177" s="87">
        <f t="shared" si="26"/>
        <v>42856.16321</v>
      </c>
      <c r="AM177" s="87">
        <f t="shared" si="27"/>
        <v>42856.16321</v>
      </c>
      <c r="AN177" s="87">
        <f t="shared" si="28"/>
        <v>42696.37738</v>
      </c>
      <c r="AO177" s="87">
        <f t="shared" si="29"/>
        <v>159.785835</v>
      </c>
      <c r="AP177" s="88">
        <f t="shared" ref="AP177:AR177" si="210">AE177-AH177</f>
        <v>-0.2489673724</v>
      </c>
      <c r="AQ177" s="88">
        <f t="shared" si="210"/>
        <v>55.20239942</v>
      </c>
      <c r="AR177" s="88">
        <f t="shared" si="210"/>
        <v>-2870.780383</v>
      </c>
      <c r="AS177" s="7">
        <f t="shared" si="31"/>
        <v>83.29837682</v>
      </c>
      <c r="AT177" s="7">
        <f t="shared" si="32"/>
        <v>138.4270601</v>
      </c>
      <c r="AU177" s="7">
        <f t="shared" si="33"/>
        <v>100</v>
      </c>
      <c r="AV177" s="85">
        <f t="shared" si="34"/>
        <v>83.29837682</v>
      </c>
      <c r="AW177" s="89">
        <f t="shared" si="35"/>
        <v>16.70162318</v>
      </c>
      <c r="AX177" s="89">
        <f t="shared" si="36"/>
        <v>1</v>
      </c>
      <c r="AY177" s="89">
        <f t="shared" si="37"/>
        <v>0</v>
      </c>
    </row>
    <row r="178">
      <c r="A178" s="29">
        <v>3732.0</v>
      </c>
      <c r="B178" s="30">
        <v>2726.0</v>
      </c>
      <c r="C178" s="31" t="s">
        <v>0</v>
      </c>
      <c r="D178" s="14">
        <v>26.0</v>
      </c>
      <c r="E178" s="15">
        <v>17.0</v>
      </c>
      <c r="F178" s="16">
        <v>36.0</v>
      </c>
      <c r="G178" s="17">
        <v>72.0</v>
      </c>
      <c r="H178" s="18">
        <v>182.0</v>
      </c>
      <c r="I178" s="19">
        <v>33.0</v>
      </c>
      <c r="J178" s="20">
        <v>49.0</v>
      </c>
      <c r="K178" s="21">
        <v>57.0</v>
      </c>
      <c r="L178" s="22">
        <v>47.0</v>
      </c>
      <c r="M178" s="63">
        <f t="shared" si="3"/>
        <v>182</v>
      </c>
      <c r="N178" s="63">
        <f t="shared" si="4"/>
        <v>90</v>
      </c>
      <c r="O178" s="63">
        <f t="shared" si="5"/>
        <v>105</v>
      </c>
      <c r="P178" s="63">
        <f t="shared" si="6"/>
        <v>142</v>
      </c>
      <c r="Q178" s="79">
        <f t="shared" si="7"/>
        <v>0.5529865125</v>
      </c>
      <c r="R178" s="79">
        <f t="shared" si="8"/>
        <v>0.5384615385</v>
      </c>
      <c r="S178" s="79">
        <f t="shared" si="9"/>
        <v>0.5617283951</v>
      </c>
      <c r="T178" s="79">
        <f t="shared" si="10"/>
        <v>0.5604857265</v>
      </c>
      <c r="U178" s="79">
        <f t="shared" si="11"/>
        <v>0.001242668527</v>
      </c>
      <c r="V178" s="89"/>
      <c r="W178" s="89"/>
      <c r="X178" s="85">
        <f t="shared" si="12"/>
        <v>0.5384615385</v>
      </c>
      <c r="Y178" s="85">
        <f t="shared" si="13"/>
        <v>-0.2921258878</v>
      </c>
      <c r="Z178" s="85">
        <f t="shared" si="14"/>
        <v>337</v>
      </c>
      <c r="AA178" s="7">
        <f t="shared" si="15"/>
        <v>1.292125888</v>
      </c>
      <c r="AB178" s="7">
        <f t="shared" si="16"/>
        <v>41.48187607</v>
      </c>
      <c r="AC178" s="13">
        <f t="shared" si="17"/>
        <v>0.8538542828</v>
      </c>
      <c r="AD178" s="13">
        <f t="shared" si="18"/>
        <v>0.8526116143</v>
      </c>
      <c r="AE178" s="10">
        <f t="shared" si="19"/>
        <v>1.292125888</v>
      </c>
      <c r="AF178" s="10">
        <f t="shared" si="20"/>
        <v>476.9283003</v>
      </c>
      <c r="AG178" s="10">
        <f t="shared" si="21"/>
        <v>13979.39223</v>
      </c>
      <c r="AH178" s="86">
        <f t="shared" si="22"/>
        <v>1.541830759</v>
      </c>
      <c r="AI178" s="86">
        <f t="shared" si="23"/>
        <v>380.8321975</v>
      </c>
      <c r="AJ178" s="86">
        <f t="shared" si="24"/>
        <v>22988.69662</v>
      </c>
      <c r="AK178" s="87">
        <f t="shared" si="25"/>
        <v>143371.7586</v>
      </c>
      <c r="AL178" s="87">
        <f t="shared" si="26"/>
        <v>143580.7208</v>
      </c>
      <c r="AM178" s="87">
        <f t="shared" si="27"/>
        <v>143580.7208</v>
      </c>
      <c r="AN178" s="87">
        <f t="shared" si="28"/>
        <v>143371.7586</v>
      </c>
      <c r="AO178" s="87">
        <f t="shared" si="29"/>
        <v>208.9621688</v>
      </c>
      <c r="AP178" s="88">
        <f t="shared" ref="AP178:AR178" si="211">AE178-AH178</f>
        <v>-0.2497048712</v>
      </c>
      <c r="AQ178" s="88">
        <f t="shared" si="211"/>
        <v>96.09610278</v>
      </c>
      <c r="AR178" s="88">
        <f t="shared" si="211"/>
        <v>-9009.304383</v>
      </c>
      <c r="AS178" s="7">
        <f t="shared" si="31"/>
        <v>161.672008</v>
      </c>
      <c r="AT178" s="7">
        <f t="shared" si="32"/>
        <v>223.1667111</v>
      </c>
      <c r="AU178" s="7">
        <f t="shared" si="33"/>
        <v>182</v>
      </c>
      <c r="AV178" s="85">
        <f t="shared" si="34"/>
        <v>161.672008</v>
      </c>
      <c r="AW178" s="89">
        <f t="shared" si="35"/>
        <v>20.32799201</v>
      </c>
      <c r="AX178" s="89">
        <f t="shared" si="36"/>
        <v>1</v>
      </c>
      <c r="AY178" s="89">
        <f t="shared" si="37"/>
        <v>0</v>
      </c>
    </row>
    <row r="179">
      <c r="A179" s="29">
        <v>3740.0</v>
      </c>
      <c r="B179" s="30">
        <v>3156.0</v>
      </c>
      <c r="C179" s="31" t="s">
        <v>0</v>
      </c>
      <c r="D179" s="14">
        <v>24.0</v>
      </c>
      <c r="E179" s="15">
        <v>35.0</v>
      </c>
      <c r="F179" s="16">
        <v>39.0</v>
      </c>
      <c r="G179" s="17">
        <v>31.0</v>
      </c>
      <c r="H179" s="18">
        <v>197.0</v>
      </c>
      <c r="I179" s="19">
        <v>33.0</v>
      </c>
      <c r="J179" s="20">
        <v>56.0</v>
      </c>
      <c r="K179" s="21">
        <v>119.0</v>
      </c>
      <c r="L179" s="22">
        <v>85.0</v>
      </c>
      <c r="M179" s="63">
        <f t="shared" si="3"/>
        <v>197</v>
      </c>
      <c r="N179" s="63">
        <f t="shared" si="4"/>
        <v>144</v>
      </c>
      <c r="O179" s="63">
        <f t="shared" si="5"/>
        <v>64</v>
      </c>
      <c r="P179" s="63">
        <f t="shared" si="6"/>
        <v>214</v>
      </c>
      <c r="Q179" s="79">
        <f t="shared" si="7"/>
        <v>0.4216478191</v>
      </c>
      <c r="R179" s="79">
        <f t="shared" si="8"/>
        <v>0.3076923077</v>
      </c>
      <c r="S179" s="79">
        <f t="shared" si="9"/>
        <v>0.4793187348</v>
      </c>
      <c r="T179" s="79">
        <f t="shared" si="10"/>
        <v>0.4829897451</v>
      </c>
      <c r="U179" s="79">
        <f t="shared" si="11"/>
        <v>0.003671010332</v>
      </c>
      <c r="V179" s="89"/>
      <c r="W179" s="89"/>
      <c r="X179" s="85">
        <f t="shared" si="12"/>
        <v>0.3076923077</v>
      </c>
      <c r="Y179" s="85">
        <f t="shared" si="13"/>
        <v>-0.1671198318</v>
      </c>
      <c r="Z179" s="85">
        <f t="shared" si="14"/>
        <v>422</v>
      </c>
      <c r="AA179" s="7">
        <f t="shared" si="15"/>
        <v>1.167119832</v>
      </c>
      <c r="AB179" s="7">
        <f t="shared" si="16"/>
        <v>35.763644</v>
      </c>
      <c r="AC179" s="13">
        <f t="shared" si="17"/>
        <v>0.6464385666</v>
      </c>
      <c r="AD179" s="13">
        <f t="shared" si="18"/>
        <v>0.6501095769</v>
      </c>
      <c r="AE179" s="10">
        <f t="shared" si="19"/>
        <v>1.167119832</v>
      </c>
      <c r="AF179" s="10">
        <f t="shared" si="20"/>
        <v>528.288213</v>
      </c>
      <c r="AG179" s="10">
        <f t="shared" si="21"/>
        <v>15092.25777</v>
      </c>
      <c r="AH179" s="86">
        <f t="shared" si="22"/>
        <v>1.541830759</v>
      </c>
      <c r="AI179" s="86">
        <f t="shared" si="23"/>
        <v>428.628951</v>
      </c>
      <c r="AJ179" s="86">
        <f t="shared" si="24"/>
        <v>21116.91408</v>
      </c>
      <c r="AK179" s="87">
        <f t="shared" si="25"/>
        <v>165393.7273</v>
      </c>
      <c r="AL179" s="87">
        <f t="shared" si="26"/>
        <v>164459.7893</v>
      </c>
      <c r="AM179" s="87">
        <f t="shared" si="27"/>
        <v>164459.7893</v>
      </c>
      <c r="AN179" s="87">
        <f t="shared" si="28"/>
        <v>165393.7273</v>
      </c>
      <c r="AO179" s="87">
        <f t="shared" si="29"/>
        <v>-933.9380675</v>
      </c>
      <c r="AP179" s="88">
        <f t="shared" ref="AP179:AR179" si="212">AE179-AH179</f>
        <v>-0.3747109272</v>
      </c>
      <c r="AQ179" s="88">
        <f t="shared" si="212"/>
        <v>99.659262</v>
      </c>
      <c r="AR179" s="88">
        <f t="shared" si="212"/>
        <v>-6024.656308</v>
      </c>
      <c r="AS179" s="7">
        <f t="shared" si="31"/>
        <v>92.9073181</v>
      </c>
      <c r="AT179" s="7">
        <f t="shared" si="32"/>
        <v>173.0557344</v>
      </c>
      <c r="AU179" s="7">
        <f t="shared" si="33"/>
        <v>197</v>
      </c>
      <c r="AV179" s="85">
        <f t="shared" si="34"/>
        <v>173.0557344</v>
      </c>
      <c r="AW179" s="89">
        <f t="shared" si="35"/>
        <v>23.94426562</v>
      </c>
      <c r="AX179" s="89">
        <f t="shared" si="36"/>
        <v>0</v>
      </c>
      <c r="AY179" s="89">
        <f t="shared" si="37"/>
        <v>1</v>
      </c>
    </row>
    <row r="180">
      <c r="A180" s="29">
        <v>3747.0</v>
      </c>
      <c r="B180" s="30">
        <v>2205.0</v>
      </c>
      <c r="C180" s="31" t="s">
        <v>0</v>
      </c>
      <c r="D180" s="14">
        <v>13.0</v>
      </c>
      <c r="E180" s="15">
        <v>13.0</v>
      </c>
      <c r="F180" s="16">
        <v>30.0</v>
      </c>
      <c r="G180" s="17">
        <v>50.0</v>
      </c>
      <c r="H180" s="18">
        <v>158.0</v>
      </c>
      <c r="I180" s="19">
        <v>28.0</v>
      </c>
      <c r="J180" s="20">
        <v>38.0</v>
      </c>
      <c r="K180" s="21">
        <v>45.0</v>
      </c>
      <c r="L180" s="22">
        <v>34.0</v>
      </c>
      <c r="M180" s="63">
        <f t="shared" si="3"/>
        <v>158</v>
      </c>
      <c r="N180" s="63">
        <f t="shared" si="4"/>
        <v>60</v>
      </c>
      <c r="O180" s="63">
        <f t="shared" si="5"/>
        <v>78</v>
      </c>
      <c r="P180" s="63">
        <f t="shared" si="6"/>
        <v>113</v>
      </c>
      <c r="Q180" s="79">
        <f t="shared" si="7"/>
        <v>0.5770171149</v>
      </c>
      <c r="R180" s="79">
        <f t="shared" si="8"/>
        <v>0.5652173913</v>
      </c>
      <c r="S180" s="79">
        <f t="shared" si="9"/>
        <v>0.5830258303</v>
      </c>
      <c r="T180" s="79">
        <f t="shared" si="10"/>
        <v>0.5830433927</v>
      </c>
      <c r="U180" s="79">
        <f t="shared" si="11"/>
        <v>0.00001756242917</v>
      </c>
      <c r="V180" s="89"/>
      <c r="W180" s="89"/>
      <c r="X180" s="85">
        <f t="shared" si="12"/>
        <v>0.5652173913</v>
      </c>
      <c r="Y180" s="85">
        <f t="shared" si="13"/>
        <v>-0.3066193436</v>
      </c>
      <c r="Z180" s="85">
        <f t="shared" si="14"/>
        <v>251</v>
      </c>
      <c r="AA180" s="7">
        <f t="shared" si="15"/>
        <v>1.306619344</v>
      </c>
      <c r="AB180" s="7">
        <f t="shared" si="16"/>
        <v>34.64798582</v>
      </c>
      <c r="AC180" s="13">
        <f t="shared" si="17"/>
        <v>0.8896451738</v>
      </c>
      <c r="AD180" s="13">
        <f t="shared" si="18"/>
        <v>0.8896627362</v>
      </c>
      <c r="AE180" s="10">
        <f t="shared" si="19"/>
        <v>1.306619344</v>
      </c>
      <c r="AF180" s="10">
        <f t="shared" si="20"/>
        <v>362.6094411</v>
      </c>
      <c r="AG180" s="10">
        <f t="shared" si="21"/>
        <v>8696.644441</v>
      </c>
      <c r="AH180" s="86">
        <f t="shared" si="22"/>
        <v>1.541830759</v>
      </c>
      <c r="AI180" s="86">
        <f t="shared" si="23"/>
        <v>294.489675</v>
      </c>
      <c r="AJ180" s="86">
        <f t="shared" si="24"/>
        <v>13589.69631</v>
      </c>
      <c r="AK180" s="87">
        <f t="shared" si="25"/>
        <v>98609.32802</v>
      </c>
      <c r="AL180" s="87">
        <f t="shared" si="26"/>
        <v>98607.38142</v>
      </c>
      <c r="AM180" s="87">
        <f t="shared" si="27"/>
        <v>98607.38142</v>
      </c>
      <c r="AN180" s="87">
        <f t="shared" si="28"/>
        <v>98609.32802</v>
      </c>
      <c r="AO180" s="87">
        <f t="shared" si="29"/>
        <v>-1.946602086</v>
      </c>
      <c r="AP180" s="88">
        <f t="shared" ref="AP180:AR180" si="213">AE180-AH180</f>
        <v>-0.2352114154</v>
      </c>
      <c r="AQ180" s="88">
        <f t="shared" si="213"/>
        <v>68.11976609</v>
      </c>
      <c r="AR180" s="88">
        <f t="shared" si="213"/>
        <v>-4893.051869</v>
      </c>
      <c r="AS180" s="7">
        <f t="shared" si="31"/>
        <v>131.9282298</v>
      </c>
      <c r="AT180" s="7">
        <f t="shared" si="32"/>
        <v>157.6825698</v>
      </c>
      <c r="AU180" s="7">
        <f t="shared" si="33"/>
        <v>158</v>
      </c>
      <c r="AV180" s="85">
        <f t="shared" si="34"/>
        <v>157.6825698</v>
      </c>
      <c r="AW180" s="89">
        <f t="shared" si="35"/>
        <v>0.317430219</v>
      </c>
      <c r="AX180" s="89">
        <f t="shared" si="36"/>
        <v>0</v>
      </c>
      <c r="AY180" s="89">
        <f t="shared" si="37"/>
        <v>1</v>
      </c>
    </row>
    <row r="181">
      <c r="A181" s="29">
        <v>3748.0</v>
      </c>
      <c r="B181" s="30">
        <v>2305.0</v>
      </c>
      <c r="C181" s="31" t="s">
        <v>0</v>
      </c>
      <c r="D181" s="14">
        <v>25.0</v>
      </c>
      <c r="E181" s="15">
        <v>16.0</v>
      </c>
      <c r="F181" s="16">
        <v>21.0</v>
      </c>
      <c r="G181" s="17">
        <v>60.0</v>
      </c>
      <c r="H181" s="18">
        <v>182.0</v>
      </c>
      <c r="I181" s="19">
        <v>37.0</v>
      </c>
      <c r="J181" s="20">
        <v>66.0</v>
      </c>
      <c r="K181" s="21">
        <v>77.0</v>
      </c>
      <c r="L181" s="22">
        <v>46.0</v>
      </c>
      <c r="M181" s="63">
        <f t="shared" si="3"/>
        <v>182</v>
      </c>
      <c r="N181" s="63">
        <f t="shared" si="4"/>
        <v>87</v>
      </c>
      <c r="O181" s="63">
        <f t="shared" si="5"/>
        <v>97</v>
      </c>
      <c r="P181" s="63">
        <f t="shared" si="6"/>
        <v>164</v>
      </c>
      <c r="Q181" s="79">
        <f t="shared" si="7"/>
        <v>0.5264150943</v>
      </c>
      <c r="R181" s="79">
        <f t="shared" si="8"/>
        <v>0.527173913</v>
      </c>
      <c r="S181" s="79">
        <f t="shared" si="9"/>
        <v>0.5260115607</v>
      </c>
      <c r="T181" s="79">
        <f t="shared" si="10"/>
        <v>0.5256315233</v>
      </c>
      <c r="U181" s="79">
        <f t="shared" si="11"/>
        <v>0.0003800373731</v>
      </c>
      <c r="V181" s="89"/>
      <c r="W181" s="89"/>
      <c r="X181" s="85">
        <f t="shared" si="12"/>
        <v>0.527173913</v>
      </c>
      <c r="Y181" s="85">
        <f t="shared" si="13"/>
        <v>-0.2860114611</v>
      </c>
      <c r="Z181" s="85">
        <f t="shared" si="14"/>
        <v>348</v>
      </c>
      <c r="AA181" s="7">
        <f t="shared" si="15"/>
        <v>1.286011461</v>
      </c>
      <c r="AB181" s="7">
        <f t="shared" si="16"/>
        <v>46.90587963</v>
      </c>
      <c r="AC181" s="13">
        <f t="shared" si="17"/>
        <v>0.8120230218</v>
      </c>
      <c r="AD181" s="13">
        <f t="shared" si="18"/>
        <v>0.8116429845</v>
      </c>
      <c r="AE181" s="10">
        <f t="shared" si="19"/>
        <v>1.286011461</v>
      </c>
      <c r="AF181" s="10">
        <f t="shared" si="20"/>
        <v>494.4378681</v>
      </c>
      <c r="AG181" s="10">
        <f t="shared" si="21"/>
        <v>16323.24611</v>
      </c>
      <c r="AH181" s="86">
        <f t="shared" si="22"/>
        <v>1.541830759</v>
      </c>
      <c r="AI181" s="86">
        <f t="shared" si="23"/>
        <v>402.4178281</v>
      </c>
      <c r="AJ181" s="86">
        <f t="shared" si="24"/>
        <v>24527.44371</v>
      </c>
      <c r="AK181" s="87">
        <f t="shared" si="25"/>
        <v>148839.0905</v>
      </c>
      <c r="AL181" s="87">
        <f t="shared" si="26"/>
        <v>148908.7817</v>
      </c>
      <c r="AM181" s="87">
        <f t="shared" si="27"/>
        <v>148908.7817</v>
      </c>
      <c r="AN181" s="87">
        <f t="shared" si="28"/>
        <v>148839.0905</v>
      </c>
      <c r="AO181" s="87">
        <f t="shared" si="29"/>
        <v>69.69125348</v>
      </c>
      <c r="AP181" s="88">
        <f t="shared" ref="AP181:AR181" si="214">AE181-AH181</f>
        <v>-0.2558192979</v>
      </c>
      <c r="AQ181" s="88">
        <f t="shared" si="214"/>
        <v>92.02004</v>
      </c>
      <c r="AR181" s="88">
        <f t="shared" si="214"/>
        <v>-8204.197604</v>
      </c>
      <c r="AS181" s="7">
        <f t="shared" si="31"/>
        <v>163.2093508</v>
      </c>
      <c r="AT181" s="7">
        <f t="shared" si="32"/>
        <v>196.4978362</v>
      </c>
      <c r="AU181" s="7">
        <f t="shared" si="33"/>
        <v>182</v>
      </c>
      <c r="AV181" s="85">
        <f t="shared" si="34"/>
        <v>196.4978362</v>
      </c>
      <c r="AW181" s="89">
        <f t="shared" si="35"/>
        <v>-14.49783617</v>
      </c>
      <c r="AX181" s="89">
        <f t="shared" si="36"/>
        <v>0</v>
      </c>
      <c r="AY181" s="89">
        <f t="shared" si="37"/>
        <v>1</v>
      </c>
    </row>
    <row r="182">
      <c r="A182" s="29">
        <v>3754.0</v>
      </c>
      <c r="B182" s="30">
        <v>2368.0</v>
      </c>
      <c r="C182" s="31" t="s">
        <v>0</v>
      </c>
      <c r="D182" s="14">
        <v>12.0</v>
      </c>
      <c r="E182" s="15">
        <v>4.0</v>
      </c>
      <c r="F182" s="16">
        <v>14.0</v>
      </c>
      <c r="G182" s="17">
        <v>27.0</v>
      </c>
      <c r="H182" s="18">
        <v>98.0</v>
      </c>
      <c r="I182" s="19">
        <v>32.0</v>
      </c>
      <c r="J182" s="20">
        <v>19.0</v>
      </c>
      <c r="K182" s="21">
        <v>12.0</v>
      </c>
      <c r="L182" s="22">
        <v>16.0</v>
      </c>
      <c r="M182" s="63">
        <f t="shared" si="3"/>
        <v>98</v>
      </c>
      <c r="N182" s="63">
        <f t="shared" si="4"/>
        <v>32</v>
      </c>
      <c r="O182" s="63">
        <f t="shared" si="5"/>
        <v>59</v>
      </c>
      <c r="P182" s="63">
        <f t="shared" si="6"/>
        <v>45</v>
      </c>
      <c r="Q182" s="79">
        <f t="shared" si="7"/>
        <v>0.6709401709</v>
      </c>
      <c r="R182" s="79">
        <f t="shared" si="8"/>
        <v>0.6483516484</v>
      </c>
      <c r="S182" s="79">
        <f t="shared" si="9"/>
        <v>0.6853146853</v>
      </c>
      <c r="T182" s="79">
        <f t="shared" si="10"/>
        <v>0.6828236119</v>
      </c>
      <c r="U182" s="79">
        <f t="shared" si="11"/>
        <v>0.002491073438</v>
      </c>
      <c r="V182" s="89"/>
      <c r="W182" s="89"/>
      <c r="X182" s="85">
        <f t="shared" si="12"/>
        <v>0.6483516484</v>
      </c>
      <c r="Y182" s="85">
        <f t="shared" si="13"/>
        <v>-0.3516525811</v>
      </c>
      <c r="Z182" s="85">
        <f t="shared" si="14"/>
        <v>136</v>
      </c>
      <c r="AA182" s="7">
        <f t="shared" si="15"/>
        <v>1.351652581</v>
      </c>
      <c r="AB182" s="7">
        <f t="shared" si="16"/>
        <v>15.82436615</v>
      </c>
      <c r="AC182" s="13">
        <f t="shared" si="17"/>
        <v>1.036967266</v>
      </c>
      <c r="AD182" s="13">
        <f t="shared" si="18"/>
        <v>1.034476193</v>
      </c>
      <c r="AE182" s="10">
        <f t="shared" si="19"/>
        <v>1.351652581</v>
      </c>
      <c r="AF182" s="10">
        <f t="shared" si="20"/>
        <v>199.6491172</v>
      </c>
      <c r="AG182" s="10">
        <f t="shared" si="21"/>
        <v>2152.113797</v>
      </c>
      <c r="AH182" s="86">
        <f t="shared" si="22"/>
        <v>1.541830759</v>
      </c>
      <c r="AI182" s="86">
        <f t="shared" si="23"/>
        <v>160.3503989</v>
      </c>
      <c r="AJ182" s="86">
        <f t="shared" si="24"/>
        <v>4093.560665</v>
      </c>
      <c r="AK182" s="87">
        <f t="shared" si="25"/>
        <v>34615.64237</v>
      </c>
      <c r="AL182" s="87">
        <f t="shared" si="26"/>
        <v>34698.99867</v>
      </c>
      <c r="AM182" s="87">
        <f t="shared" si="27"/>
        <v>34698.99867</v>
      </c>
      <c r="AN182" s="87">
        <f t="shared" si="28"/>
        <v>34615.64237</v>
      </c>
      <c r="AO182" s="87">
        <f t="shared" si="29"/>
        <v>83.35629939</v>
      </c>
      <c r="AP182" s="88">
        <f t="shared" ref="AP182:AR182" si="215">AE182-AH182</f>
        <v>-0.1901781779</v>
      </c>
      <c r="AQ182" s="88">
        <f t="shared" si="215"/>
        <v>39.29871825</v>
      </c>
      <c r="AR182" s="88">
        <f t="shared" si="215"/>
        <v>-1941.446869</v>
      </c>
      <c r="AS182" s="7">
        <f t="shared" si="31"/>
        <v>81.71946562</v>
      </c>
      <c r="AT182" s="7">
        <f t="shared" si="32"/>
        <v>124.9221096</v>
      </c>
      <c r="AU182" s="7">
        <f t="shared" si="33"/>
        <v>98</v>
      </c>
      <c r="AV182" s="85">
        <f t="shared" si="34"/>
        <v>81.71946562</v>
      </c>
      <c r="AW182" s="89">
        <f t="shared" si="35"/>
        <v>16.28053438</v>
      </c>
      <c r="AX182" s="89">
        <f t="shared" si="36"/>
        <v>1</v>
      </c>
      <c r="AY182" s="89">
        <f t="shared" si="37"/>
        <v>0</v>
      </c>
    </row>
    <row r="183">
      <c r="A183" s="29">
        <v>3755.0</v>
      </c>
      <c r="B183" s="30">
        <v>2071.0</v>
      </c>
      <c r="C183" s="31" t="s">
        <v>0</v>
      </c>
      <c r="D183" s="14">
        <v>8.0</v>
      </c>
      <c r="E183" s="15">
        <v>19.0</v>
      </c>
      <c r="F183" s="16">
        <v>26.0</v>
      </c>
      <c r="G183" s="17">
        <v>56.0</v>
      </c>
      <c r="H183" s="18">
        <v>153.0</v>
      </c>
      <c r="I183" s="19">
        <v>20.0</v>
      </c>
      <c r="J183" s="20">
        <v>25.0</v>
      </c>
      <c r="K183" s="21">
        <v>41.0</v>
      </c>
      <c r="L183" s="22">
        <v>25.0</v>
      </c>
      <c r="M183" s="63">
        <f t="shared" si="3"/>
        <v>153</v>
      </c>
      <c r="N183" s="63">
        <f t="shared" si="4"/>
        <v>52</v>
      </c>
      <c r="O183" s="63">
        <f t="shared" si="5"/>
        <v>76</v>
      </c>
      <c r="P183" s="63">
        <f t="shared" si="6"/>
        <v>92</v>
      </c>
      <c r="Q183" s="79">
        <f t="shared" si="7"/>
        <v>0.6139410188</v>
      </c>
      <c r="R183" s="79">
        <f t="shared" si="8"/>
        <v>0.59375</v>
      </c>
      <c r="S183" s="79">
        <f t="shared" si="9"/>
        <v>0.6244897959</v>
      </c>
      <c r="T183" s="79">
        <f t="shared" si="10"/>
        <v>0.6245178916</v>
      </c>
      <c r="U183" s="79">
        <f t="shared" si="11"/>
        <v>0.00002809565386</v>
      </c>
      <c r="V183" s="89"/>
      <c r="W183" s="89"/>
      <c r="X183" s="85">
        <f t="shared" si="12"/>
        <v>0.59375</v>
      </c>
      <c r="Y183" s="85">
        <f t="shared" si="13"/>
        <v>-0.3220752554</v>
      </c>
      <c r="Z183" s="85">
        <f t="shared" si="14"/>
        <v>220</v>
      </c>
      <c r="AA183" s="7">
        <f t="shared" si="15"/>
        <v>1.322075255</v>
      </c>
      <c r="AB183" s="7">
        <f t="shared" si="16"/>
        <v>29.63092349</v>
      </c>
      <c r="AC183" s="13">
        <f t="shared" si="17"/>
        <v>0.9465650513</v>
      </c>
      <c r="AD183" s="13">
        <f t="shared" si="18"/>
        <v>0.9465931469</v>
      </c>
      <c r="AE183" s="10">
        <f t="shared" si="19"/>
        <v>1.322075255</v>
      </c>
      <c r="AF183" s="10">
        <f t="shared" si="20"/>
        <v>320.4874797</v>
      </c>
      <c r="AG183" s="10">
        <f t="shared" si="21"/>
        <v>6518.803169</v>
      </c>
      <c r="AH183" s="86">
        <f t="shared" si="22"/>
        <v>1.541830759</v>
      </c>
      <c r="AI183" s="86">
        <f t="shared" si="23"/>
        <v>259.0275675</v>
      </c>
      <c r="AJ183" s="86">
        <f t="shared" si="24"/>
        <v>10780.48067</v>
      </c>
      <c r="AK183" s="87">
        <f t="shared" si="25"/>
        <v>86504.41473</v>
      </c>
      <c r="AL183" s="87">
        <f t="shared" si="26"/>
        <v>86501.84721</v>
      </c>
      <c r="AM183" s="87">
        <f t="shared" si="27"/>
        <v>86501.84721</v>
      </c>
      <c r="AN183" s="87">
        <f t="shared" si="28"/>
        <v>86504.41473</v>
      </c>
      <c r="AO183" s="87">
        <f t="shared" si="29"/>
        <v>-2.567521328</v>
      </c>
      <c r="AP183" s="88">
        <f t="shared" ref="AP183:AR183" si="216">AE183-AH183</f>
        <v>-0.2197555036</v>
      </c>
      <c r="AQ183" s="88">
        <f t="shared" si="216"/>
        <v>61.45991216</v>
      </c>
      <c r="AR183" s="88">
        <f t="shared" si="216"/>
        <v>-4261.677498</v>
      </c>
      <c r="AS183" s="7">
        <f t="shared" si="31"/>
        <v>127.1256002</v>
      </c>
      <c r="AT183" s="7">
        <f t="shared" si="32"/>
        <v>152.5484519</v>
      </c>
      <c r="AU183" s="7">
        <f t="shared" si="33"/>
        <v>153</v>
      </c>
      <c r="AV183" s="85">
        <f t="shared" si="34"/>
        <v>152.5484519</v>
      </c>
      <c r="AW183" s="89">
        <f t="shared" si="35"/>
        <v>0.4515480952</v>
      </c>
      <c r="AX183" s="89">
        <f t="shared" si="36"/>
        <v>0</v>
      </c>
      <c r="AY183" s="89">
        <f t="shared" si="37"/>
        <v>1</v>
      </c>
    </row>
    <row r="184">
      <c r="A184" s="29">
        <v>3757.0</v>
      </c>
      <c r="B184" s="30">
        <v>1047.0</v>
      </c>
      <c r="C184" s="31" t="s">
        <v>0</v>
      </c>
      <c r="D184" s="14">
        <v>25.0</v>
      </c>
      <c r="E184" s="15">
        <v>22.0</v>
      </c>
      <c r="F184" s="16">
        <v>30.0</v>
      </c>
      <c r="G184" s="17">
        <v>16.0</v>
      </c>
      <c r="H184" s="18">
        <v>49.0</v>
      </c>
      <c r="I184" s="19">
        <v>12.0</v>
      </c>
      <c r="J184" s="20">
        <v>49.0</v>
      </c>
      <c r="K184" s="21">
        <v>28.0</v>
      </c>
      <c r="L184" s="22">
        <v>19.0</v>
      </c>
      <c r="M184" s="63">
        <f t="shared" si="3"/>
        <v>49</v>
      </c>
      <c r="N184" s="63">
        <f t="shared" si="4"/>
        <v>66</v>
      </c>
      <c r="O184" s="63">
        <f t="shared" si="5"/>
        <v>28</v>
      </c>
      <c r="P184" s="63">
        <f t="shared" si="6"/>
        <v>107</v>
      </c>
      <c r="Q184" s="79">
        <f t="shared" si="7"/>
        <v>0.308</v>
      </c>
      <c r="R184" s="79">
        <f t="shared" si="8"/>
        <v>0.2978723404</v>
      </c>
      <c r="S184" s="79">
        <f t="shared" si="9"/>
        <v>0.3141025641</v>
      </c>
      <c r="T184" s="79">
        <f t="shared" si="10"/>
        <v>0.3130834486</v>
      </c>
      <c r="U184" s="79">
        <f t="shared" si="11"/>
        <v>0.001019115463</v>
      </c>
      <c r="V184" s="89"/>
      <c r="W184" s="89"/>
      <c r="X184" s="85">
        <f t="shared" si="12"/>
        <v>0.2978723404</v>
      </c>
      <c r="Y184" s="85">
        <f t="shared" si="13"/>
        <v>-0.1618004251</v>
      </c>
      <c r="Z184" s="85">
        <f t="shared" si="14"/>
        <v>201</v>
      </c>
      <c r="AA184" s="7">
        <f t="shared" si="15"/>
        <v>1.161800425</v>
      </c>
      <c r="AB184" s="7">
        <f t="shared" si="16"/>
        <v>17.31264549</v>
      </c>
      <c r="AC184" s="13">
        <f t="shared" si="17"/>
        <v>0.4759029892</v>
      </c>
      <c r="AD184" s="13">
        <f t="shared" si="18"/>
        <v>0.4748838738</v>
      </c>
      <c r="AE184" s="10">
        <f t="shared" si="19"/>
        <v>1.161800425</v>
      </c>
      <c r="AF184" s="10">
        <f t="shared" si="20"/>
        <v>250.8345309</v>
      </c>
      <c r="AG184" s="10">
        <f t="shared" si="21"/>
        <v>3479.841743</v>
      </c>
      <c r="AH184" s="86">
        <f t="shared" si="22"/>
        <v>1.541830759</v>
      </c>
      <c r="AI184" s="86">
        <f t="shared" si="23"/>
        <v>208.1471525</v>
      </c>
      <c r="AJ184" s="86">
        <f t="shared" si="24"/>
        <v>4619.324954</v>
      </c>
      <c r="AK184" s="87">
        <f t="shared" si="25"/>
        <v>18520.47108</v>
      </c>
      <c r="AL184" s="87">
        <f t="shared" si="26"/>
        <v>18560.21658</v>
      </c>
      <c r="AM184" s="87">
        <f t="shared" si="27"/>
        <v>18560.21658</v>
      </c>
      <c r="AN184" s="87">
        <f t="shared" si="28"/>
        <v>18520.47108</v>
      </c>
      <c r="AO184" s="87">
        <f t="shared" si="29"/>
        <v>39.74550307</v>
      </c>
      <c r="AP184" s="88">
        <f t="shared" ref="AP184:AR184" si="217">AE184-AH184</f>
        <v>-0.3800303339</v>
      </c>
      <c r="AQ184" s="88">
        <f t="shared" si="217"/>
        <v>42.68737848</v>
      </c>
      <c r="AR184" s="88">
        <f t="shared" si="217"/>
        <v>-1139.483211</v>
      </c>
      <c r="AS184" s="7">
        <f t="shared" si="31"/>
        <v>43.6773133</v>
      </c>
      <c r="AT184" s="7">
        <f t="shared" si="32"/>
        <v>68.64892666</v>
      </c>
      <c r="AU184" s="7">
        <f t="shared" si="33"/>
        <v>49</v>
      </c>
      <c r="AV184" s="85">
        <f t="shared" si="34"/>
        <v>43.6773133</v>
      </c>
      <c r="AW184" s="89">
        <f t="shared" si="35"/>
        <v>5.322686696</v>
      </c>
      <c r="AX184" s="89">
        <f t="shared" si="36"/>
        <v>1</v>
      </c>
      <c r="AY184" s="89">
        <f t="shared" si="37"/>
        <v>0</v>
      </c>
    </row>
    <row r="185">
      <c r="A185" s="29">
        <v>3762.0</v>
      </c>
      <c r="B185" s="30">
        <v>2724.0</v>
      </c>
      <c r="C185" s="31" t="s">
        <v>0</v>
      </c>
      <c r="D185" s="14">
        <v>17.0</v>
      </c>
      <c r="E185" s="15">
        <v>18.0</v>
      </c>
      <c r="F185" s="16">
        <v>25.0</v>
      </c>
      <c r="G185" s="17">
        <v>60.0</v>
      </c>
      <c r="H185" s="18">
        <v>142.0</v>
      </c>
      <c r="I185" s="19">
        <v>30.0</v>
      </c>
      <c r="J185" s="20">
        <v>26.0</v>
      </c>
      <c r="K185" s="21">
        <v>37.0</v>
      </c>
      <c r="L185" s="22">
        <v>21.0</v>
      </c>
      <c r="M185" s="63">
        <f t="shared" si="3"/>
        <v>142</v>
      </c>
      <c r="N185" s="63">
        <f t="shared" si="4"/>
        <v>56</v>
      </c>
      <c r="O185" s="63">
        <f t="shared" si="5"/>
        <v>90</v>
      </c>
      <c r="P185" s="63">
        <f t="shared" si="6"/>
        <v>88</v>
      </c>
      <c r="Q185" s="79">
        <f t="shared" si="7"/>
        <v>0.6170212766</v>
      </c>
      <c r="R185" s="79">
        <f t="shared" si="8"/>
        <v>0.6164383562</v>
      </c>
      <c r="S185" s="79">
        <f t="shared" si="9"/>
        <v>0.6173913043</v>
      </c>
      <c r="T185" s="79">
        <f t="shared" si="10"/>
        <v>0.6169770062</v>
      </c>
      <c r="U185" s="79">
        <f t="shared" si="11"/>
        <v>0.0004142981694</v>
      </c>
      <c r="V185" s="89"/>
      <c r="W185" s="89"/>
      <c r="X185" s="85">
        <f t="shared" si="12"/>
        <v>0.6164383562</v>
      </c>
      <c r="Y185" s="85">
        <f t="shared" si="13"/>
        <v>-0.334365377</v>
      </c>
      <c r="Z185" s="85">
        <f t="shared" si="14"/>
        <v>234</v>
      </c>
      <c r="AA185" s="7">
        <f t="shared" si="15"/>
        <v>1.334365377</v>
      </c>
      <c r="AB185" s="7">
        <f t="shared" si="16"/>
        <v>29.42415318</v>
      </c>
      <c r="AC185" s="13">
        <f t="shared" si="17"/>
        <v>0.9517566814</v>
      </c>
      <c r="AD185" s="13">
        <f t="shared" si="18"/>
        <v>0.9513423832</v>
      </c>
      <c r="AE185" s="10">
        <f t="shared" si="19"/>
        <v>1.334365377</v>
      </c>
      <c r="AF185" s="10">
        <f t="shared" si="20"/>
        <v>341.6656514</v>
      </c>
      <c r="AG185" s="10">
        <f t="shared" si="21"/>
        <v>6885.251844</v>
      </c>
      <c r="AH185" s="86">
        <f t="shared" si="22"/>
        <v>1.541830759</v>
      </c>
      <c r="AI185" s="86">
        <f t="shared" si="23"/>
        <v>274.4458751</v>
      </c>
      <c r="AJ185" s="86">
        <f t="shared" si="24"/>
        <v>12211.29961</v>
      </c>
      <c r="AK185" s="87">
        <f t="shared" si="25"/>
        <v>82272.0893</v>
      </c>
      <c r="AL185" s="87">
        <f t="shared" si="26"/>
        <v>82307.91781</v>
      </c>
      <c r="AM185" s="87">
        <f t="shared" si="27"/>
        <v>82307.91781</v>
      </c>
      <c r="AN185" s="87">
        <f t="shared" si="28"/>
        <v>82272.0893</v>
      </c>
      <c r="AO185" s="87">
        <f t="shared" si="29"/>
        <v>35.82850569</v>
      </c>
      <c r="AP185" s="88">
        <f t="shared" ref="AP185:AR185" si="218">AE185-AH185</f>
        <v>-0.207465382</v>
      </c>
      <c r="AQ185" s="88">
        <f t="shared" si="218"/>
        <v>67.2197763</v>
      </c>
      <c r="AR185" s="88">
        <f t="shared" si="218"/>
        <v>-5326.047767</v>
      </c>
      <c r="AS185" s="7">
        <f t="shared" si="31"/>
        <v>138.0693188</v>
      </c>
      <c r="AT185" s="7">
        <f t="shared" si="32"/>
        <v>185.9354654</v>
      </c>
      <c r="AU185" s="7">
        <f t="shared" si="33"/>
        <v>142</v>
      </c>
      <c r="AV185" s="85">
        <f t="shared" si="34"/>
        <v>138.0693188</v>
      </c>
      <c r="AW185" s="89">
        <f t="shared" si="35"/>
        <v>3.930681226</v>
      </c>
      <c r="AX185" s="89">
        <f t="shared" si="36"/>
        <v>1</v>
      </c>
      <c r="AY185" s="89">
        <f t="shared" si="37"/>
        <v>0</v>
      </c>
    </row>
    <row r="186">
      <c r="A186" s="29">
        <v>3764.0</v>
      </c>
      <c r="B186" s="30">
        <v>3206.0</v>
      </c>
      <c r="C186" s="31" t="s">
        <v>0</v>
      </c>
      <c r="D186" s="14">
        <v>14.0</v>
      </c>
      <c r="E186" s="15">
        <v>9.0</v>
      </c>
      <c r="F186" s="16">
        <v>17.0</v>
      </c>
      <c r="G186" s="17">
        <v>56.0</v>
      </c>
      <c r="H186" s="18">
        <v>170.0</v>
      </c>
      <c r="I186" s="19">
        <v>34.0</v>
      </c>
      <c r="J186" s="20">
        <v>36.0</v>
      </c>
      <c r="K186" s="21">
        <v>25.0</v>
      </c>
      <c r="L186" s="22">
        <v>23.0</v>
      </c>
      <c r="M186" s="63">
        <f t="shared" si="3"/>
        <v>170</v>
      </c>
      <c r="N186" s="63">
        <f t="shared" si="4"/>
        <v>46</v>
      </c>
      <c r="O186" s="63">
        <f t="shared" si="5"/>
        <v>90</v>
      </c>
      <c r="P186" s="63">
        <f t="shared" si="6"/>
        <v>78</v>
      </c>
      <c r="Q186" s="79">
        <f t="shared" si="7"/>
        <v>0.6770833333</v>
      </c>
      <c r="R186" s="79">
        <f t="shared" si="8"/>
        <v>0.6617647059</v>
      </c>
      <c r="S186" s="79">
        <f t="shared" si="9"/>
        <v>0.685483871</v>
      </c>
      <c r="T186" s="79">
        <f t="shared" si="10"/>
        <v>0.6850295705</v>
      </c>
      <c r="U186" s="79">
        <f t="shared" si="11"/>
        <v>0.0004543005137</v>
      </c>
      <c r="V186" s="89"/>
      <c r="W186" s="89"/>
      <c r="X186" s="85">
        <f t="shared" si="12"/>
        <v>0.6617647059</v>
      </c>
      <c r="Y186" s="85">
        <f t="shared" si="13"/>
        <v>-0.3589183393</v>
      </c>
      <c r="Z186" s="85">
        <f t="shared" si="14"/>
        <v>214</v>
      </c>
      <c r="AA186" s="7">
        <f t="shared" si="15"/>
        <v>1.358918339</v>
      </c>
      <c r="AB186" s="7">
        <f t="shared" si="16"/>
        <v>27.99563046</v>
      </c>
      <c r="AC186" s="13">
        <f t="shared" si="17"/>
        <v>1.04440221</v>
      </c>
      <c r="AD186" s="13">
        <f t="shared" si="18"/>
        <v>1.04394791</v>
      </c>
      <c r="AE186" s="10">
        <f t="shared" si="19"/>
        <v>1.358918339</v>
      </c>
      <c r="AF186" s="10">
        <f t="shared" si="20"/>
        <v>318.8041551</v>
      </c>
      <c r="AG186" s="10">
        <f t="shared" si="21"/>
        <v>5991.064919</v>
      </c>
      <c r="AH186" s="86">
        <f t="shared" si="22"/>
        <v>1.541830759</v>
      </c>
      <c r="AI186" s="86">
        <f t="shared" si="23"/>
        <v>259.0275675</v>
      </c>
      <c r="AJ186" s="86">
        <f t="shared" si="24"/>
        <v>10823.65193</v>
      </c>
      <c r="AK186" s="87">
        <f t="shared" si="25"/>
        <v>99417.24734</v>
      </c>
      <c r="AL186" s="87">
        <f t="shared" si="26"/>
        <v>99460.51129</v>
      </c>
      <c r="AM186" s="87">
        <f t="shared" si="27"/>
        <v>99460.51129</v>
      </c>
      <c r="AN186" s="87">
        <f t="shared" si="28"/>
        <v>99417.24734</v>
      </c>
      <c r="AO186" s="87">
        <f t="shared" si="29"/>
        <v>43.26394652</v>
      </c>
      <c r="AP186" s="88">
        <f t="shared" ref="AP186:AR186" si="219">AE186-AH186</f>
        <v>-0.1829124197</v>
      </c>
      <c r="AQ186" s="88">
        <f t="shared" si="219"/>
        <v>59.77658756</v>
      </c>
      <c r="AR186" s="88">
        <f t="shared" si="219"/>
        <v>-4832.587009</v>
      </c>
      <c r="AS186" s="7">
        <f t="shared" si="31"/>
        <v>146.6672467</v>
      </c>
      <c r="AT186" s="7">
        <f t="shared" si="32"/>
        <v>180.1371751</v>
      </c>
      <c r="AU186" s="7">
        <f t="shared" si="33"/>
        <v>170</v>
      </c>
      <c r="AV186" s="85">
        <f t="shared" si="34"/>
        <v>180.1371751</v>
      </c>
      <c r="AW186" s="89">
        <f t="shared" si="35"/>
        <v>-10.1371751</v>
      </c>
      <c r="AX186" s="89">
        <f t="shared" si="36"/>
        <v>0</v>
      </c>
      <c r="AY186" s="89">
        <f t="shared" si="37"/>
        <v>1</v>
      </c>
    </row>
    <row r="187">
      <c r="A187" s="29">
        <v>3765.0</v>
      </c>
      <c r="B187" s="30">
        <v>1841.0</v>
      </c>
      <c r="C187" s="31" t="s">
        <v>0</v>
      </c>
      <c r="D187" s="14">
        <v>13.0</v>
      </c>
      <c r="E187" s="15">
        <v>10.0</v>
      </c>
      <c r="F187" s="16">
        <v>6.0</v>
      </c>
      <c r="G187" s="17">
        <v>47.0</v>
      </c>
      <c r="H187" s="18">
        <v>74.0</v>
      </c>
      <c r="I187" s="19">
        <v>18.0</v>
      </c>
      <c r="J187" s="20">
        <v>18.0</v>
      </c>
      <c r="K187" s="21">
        <v>20.0</v>
      </c>
      <c r="L187" s="22">
        <v>11.0</v>
      </c>
      <c r="M187" s="63">
        <f t="shared" si="3"/>
        <v>74</v>
      </c>
      <c r="N187" s="63">
        <f t="shared" si="4"/>
        <v>34</v>
      </c>
      <c r="O187" s="63">
        <f t="shared" si="5"/>
        <v>65</v>
      </c>
      <c r="P187" s="63">
        <f t="shared" si="6"/>
        <v>44</v>
      </c>
      <c r="Q187" s="79">
        <f t="shared" si="7"/>
        <v>0.6405529954</v>
      </c>
      <c r="R187" s="79">
        <f t="shared" si="8"/>
        <v>0.6565656566</v>
      </c>
      <c r="S187" s="79">
        <f t="shared" si="9"/>
        <v>0.6271186441</v>
      </c>
      <c r="T187" s="79">
        <f t="shared" si="10"/>
        <v>0.6315222599</v>
      </c>
      <c r="U187" s="79">
        <f t="shared" si="11"/>
        <v>0.004403615862</v>
      </c>
      <c r="V187" s="89"/>
      <c r="W187" s="89"/>
      <c r="X187" s="85">
        <f t="shared" si="12"/>
        <v>0.6565656566</v>
      </c>
      <c r="Y187" s="85">
        <f t="shared" si="13"/>
        <v>-0.3561020511</v>
      </c>
      <c r="Z187" s="85">
        <f t="shared" si="14"/>
        <v>143</v>
      </c>
      <c r="AA187" s="7">
        <f t="shared" si="15"/>
        <v>1.356102051</v>
      </c>
      <c r="AB187" s="7">
        <f t="shared" si="16"/>
        <v>15.66849025</v>
      </c>
      <c r="AC187" s="13">
        <f t="shared" si="17"/>
        <v>0.9832206952</v>
      </c>
      <c r="AD187" s="13">
        <f t="shared" si="18"/>
        <v>0.9876243111</v>
      </c>
      <c r="AE187" s="10">
        <f t="shared" si="19"/>
        <v>1.356102051</v>
      </c>
      <c r="AF187" s="10">
        <f t="shared" si="20"/>
        <v>209.5910836</v>
      </c>
      <c r="AG187" s="10">
        <f t="shared" si="21"/>
        <v>2240.594106</v>
      </c>
      <c r="AH187" s="86">
        <f t="shared" si="22"/>
        <v>1.541830759</v>
      </c>
      <c r="AI187" s="86">
        <f t="shared" si="23"/>
        <v>168.0595527</v>
      </c>
      <c r="AJ187" s="86">
        <f t="shared" si="24"/>
        <v>4409.635971</v>
      </c>
      <c r="AK187" s="87">
        <f t="shared" si="25"/>
        <v>25289.10811</v>
      </c>
      <c r="AL187" s="87">
        <f t="shared" si="26"/>
        <v>25176.34912</v>
      </c>
      <c r="AM187" s="87">
        <f t="shared" si="27"/>
        <v>25176.34912</v>
      </c>
      <c r="AN187" s="87">
        <f t="shared" si="28"/>
        <v>25289.10811</v>
      </c>
      <c r="AO187" s="87">
        <f t="shared" si="29"/>
        <v>-112.7589878</v>
      </c>
      <c r="AP187" s="88">
        <f t="shared" ref="AP187:AR187" si="220">AE187-AH187</f>
        <v>-0.1857287079</v>
      </c>
      <c r="AQ187" s="88">
        <f t="shared" si="220"/>
        <v>41.53153083</v>
      </c>
      <c r="AR187" s="88">
        <f t="shared" si="220"/>
        <v>-2169.041865</v>
      </c>
      <c r="AS187" s="7">
        <f t="shared" si="31"/>
        <v>83.13205971</v>
      </c>
      <c r="AT187" s="7">
        <f t="shared" si="32"/>
        <v>140.4818948</v>
      </c>
      <c r="AU187" s="7">
        <f t="shared" si="33"/>
        <v>74</v>
      </c>
      <c r="AV187" s="85">
        <f t="shared" si="34"/>
        <v>83.13205971</v>
      </c>
      <c r="AW187" s="89">
        <f t="shared" si="35"/>
        <v>-9.13205971</v>
      </c>
      <c r="AX187" s="89">
        <f t="shared" si="36"/>
        <v>1</v>
      </c>
      <c r="AY187" s="89">
        <f t="shared" si="37"/>
        <v>0</v>
      </c>
    </row>
    <row r="188">
      <c r="A188" s="29">
        <v>3766.0</v>
      </c>
      <c r="B188" s="30">
        <v>2207.0</v>
      </c>
      <c r="C188" s="31" t="s">
        <v>0</v>
      </c>
      <c r="D188" s="14">
        <v>34.0</v>
      </c>
      <c r="E188" s="15">
        <v>21.0</v>
      </c>
      <c r="F188" s="16">
        <v>32.0</v>
      </c>
      <c r="G188" s="17">
        <v>65.0</v>
      </c>
      <c r="H188" s="18">
        <v>136.0</v>
      </c>
      <c r="I188" s="19">
        <v>31.0</v>
      </c>
      <c r="J188" s="20">
        <v>60.0</v>
      </c>
      <c r="K188" s="21">
        <v>71.0</v>
      </c>
      <c r="L188" s="22">
        <v>49.0</v>
      </c>
      <c r="M188" s="63">
        <f t="shared" si="3"/>
        <v>136</v>
      </c>
      <c r="N188" s="63">
        <f t="shared" si="4"/>
        <v>104</v>
      </c>
      <c r="O188" s="63">
        <f t="shared" si="5"/>
        <v>96</v>
      </c>
      <c r="P188" s="63">
        <f t="shared" si="6"/>
        <v>163</v>
      </c>
      <c r="Q188" s="79">
        <f t="shared" si="7"/>
        <v>0.4649298597</v>
      </c>
      <c r="R188" s="79">
        <f t="shared" si="8"/>
        <v>0.48</v>
      </c>
      <c r="S188" s="79">
        <f t="shared" si="9"/>
        <v>0.4548494983</v>
      </c>
      <c r="T188" s="79">
        <f t="shared" si="10"/>
        <v>0.4563854716</v>
      </c>
      <c r="U188" s="79">
        <f t="shared" si="11"/>
        <v>0.001535973235</v>
      </c>
      <c r="V188" s="89"/>
      <c r="W188" s="89"/>
      <c r="X188" s="85">
        <f t="shared" si="12"/>
        <v>0.48</v>
      </c>
      <c r="Y188" s="85">
        <f t="shared" si="13"/>
        <v>-0.2604576869</v>
      </c>
      <c r="Z188" s="85">
        <f t="shared" si="14"/>
        <v>363</v>
      </c>
      <c r="AA188" s="7">
        <f t="shared" si="15"/>
        <v>1.260457687</v>
      </c>
      <c r="AB188" s="7">
        <f t="shared" si="16"/>
        <v>42.45460297</v>
      </c>
      <c r="AC188" s="13">
        <f t="shared" si="17"/>
        <v>0.7153071853</v>
      </c>
      <c r="AD188" s="13">
        <f t="shared" si="18"/>
        <v>0.7168431585</v>
      </c>
      <c r="AE188" s="10">
        <f t="shared" si="19"/>
        <v>1.260457687</v>
      </c>
      <c r="AF188" s="10">
        <f t="shared" si="20"/>
        <v>500.0007433</v>
      </c>
      <c r="AG188" s="10">
        <f t="shared" si="21"/>
        <v>15411.02088</v>
      </c>
      <c r="AH188" s="86">
        <f t="shared" si="22"/>
        <v>1.541830759</v>
      </c>
      <c r="AI188" s="86">
        <f t="shared" si="23"/>
        <v>399.3341666</v>
      </c>
      <c r="AJ188" s="86">
        <f t="shared" si="24"/>
        <v>24126.56772</v>
      </c>
      <c r="AK188" s="87">
        <f t="shared" si="25"/>
        <v>106953.7161</v>
      </c>
      <c r="AL188" s="87">
        <f t="shared" si="26"/>
        <v>106724.5473</v>
      </c>
      <c r="AM188" s="87">
        <f t="shared" si="27"/>
        <v>106724.5473</v>
      </c>
      <c r="AN188" s="87">
        <f t="shared" si="28"/>
        <v>106953.7161</v>
      </c>
      <c r="AO188" s="87">
        <f t="shared" si="29"/>
        <v>-229.1687427</v>
      </c>
      <c r="AP188" s="88">
        <f t="shared" ref="AP188:AR188" si="221">AE188-AH188</f>
        <v>-0.2813730721</v>
      </c>
      <c r="AQ188" s="88">
        <f t="shared" si="221"/>
        <v>100.6665767</v>
      </c>
      <c r="AR188" s="88">
        <f t="shared" si="221"/>
        <v>-8715.546839</v>
      </c>
      <c r="AS188" s="7">
        <f t="shared" si="31"/>
        <v>146.8748906</v>
      </c>
      <c r="AT188" s="7">
        <f t="shared" si="32"/>
        <v>210.8941596</v>
      </c>
      <c r="AU188" s="7">
        <f t="shared" si="33"/>
        <v>136</v>
      </c>
      <c r="AV188" s="85">
        <f t="shared" si="34"/>
        <v>146.8748906</v>
      </c>
      <c r="AW188" s="89">
        <f t="shared" si="35"/>
        <v>-10.87489064</v>
      </c>
      <c r="AX188" s="89">
        <f t="shared" si="36"/>
        <v>1</v>
      </c>
      <c r="AY188" s="89">
        <f t="shared" si="37"/>
        <v>0</v>
      </c>
    </row>
    <row r="189">
      <c r="A189" s="29">
        <v>3773.0</v>
      </c>
      <c r="B189" s="30">
        <v>1223.0</v>
      </c>
      <c r="C189" s="31" t="s">
        <v>0</v>
      </c>
      <c r="D189" s="14">
        <v>10.0</v>
      </c>
      <c r="E189" s="15">
        <v>7.0</v>
      </c>
      <c r="F189" s="16">
        <v>9.0</v>
      </c>
      <c r="G189" s="17">
        <v>27.0</v>
      </c>
      <c r="H189" s="18">
        <v>81.0</v>
      </c>
      <c r="I189" s="19">
        <v>14.0</v>
      </c>
      <c r="J189" s="20">
        <v>13.0</v>
      </c>
      <c r="K189" s="21">
        <v>18.0</v>
      </c>
      <c r="L189" s="22">
        <v>13.0</v>
      </c>
      <c r="M189" s="63">
        <f t="shared" si="3"/>
        <v>81</v>
      </c>
      <c r="N189" s="63">
        <f t="shared" si="4"/>
        <v>30</v>
      </c>
      <c r="O189" s="63">
        <f t="shared" si="5"/>
        <v>41</v>
      </c>
      <c r="P189" s="63">
        <f t="shared" si="6"/>
        <v>40</v>
      </c>
      <c r="Q189" s="79">
        <f t="shared" si="7"/>
        <v>0.6354166667</v>
      </c>
      <c r="R189" s="79">
        <f t="shared" si="8"/>
        <v>0.5774647887</v>
      </c>
      <c r="S189" s="79">
        <f t="shared" si="9"/>
        <v>0.6694214876</v>
      </c>
      <c r="T189" s="79">
        <f t="shared" si="10"/>
        <v>0.6664512895</v>
      </c>
      <c r="U189" s="79">
        <f t="shared" si="11"/>
        <v>0.002970198058</v>
      </c>
      <c r="V189" s="89"/>
      <c r="W189" s="89"/>
      <c r="X189" s="85">
        <f t="shared" si="12"/>
        <v>0.5774647887</v>
      </c>
      <c r="Y189" s="85">
        <f t="shared" si="13"/>
        <v>-0.3132536719</v>
      </c>
      <c r="Z189" s="85">
        <f t="shared" si="14"/>
        <v>111</v>
      </c>
      <c r="AA189" s="7">
        <f t="shared" si="15"/>
        <v>1.313253672</v>
      </c>
      <c r="AB189" s="7">
        <f t="shared" si="16"/>
        <v>12.53014688</v>
      </c>
      <c r="AC189" s="13">
        <f t="shared" si="17"/>
        <v>0.9826751595</v>
      </c>
      <c r="AD189" s="13">
        <f t="shared" si="18"/>
        <v>0.9797049614</v>
      </c>
      <c r="AE189" s="10">
        <f t="shared" si="19"/>
        <v>1.313253672</v>
      </c>
      <c r="AF189" s="10">
        <f t="shared" si="20"/>
        <v>158.3013045</v>
      </c>
      <c r="AG189" s="10">
        <f t="shared" si="21"/>
        <v>1390.846303</v>
      </c>
      <c r="AH189" s="86">
        <f t="shared" si="22"/>
        <v>1.541830759</v>
      </c>
      <c r="AI189" s="86">
        <f t="shared" si="23"/>
        <v>124.8882915</v>
      </c>
      <c r="AJ189" s="86">
        <f t="shared" si="24"/>
        <v>2528.602445</v>
      </c>
      <c r="AK189" s="87">
        <f t="shared" si="25"/>
        <v>22760.50566</v>
      </c>
      <c r="AL189" s="87">
        <f t="shared" si="26"/>
        <v>22829.50931</v>
      </c>
      <c r="AM189" s="87">
        <f t="shared" si="27"/>
        <v>22829.50931</v>
      </c>
      <c r="AN189" s="87">
        <f t="shared" si="28"/>
        <v>22760.50566</v>
      </c>
      <c r="AO189" s="87">
        <f t="shared" si="29"/>
        <v>69.00364128</v>
      </c>
      <c r="AP189" s="88">
        <f t="shared" ref="AP189:AR189" si="222">AE189-AH189</f>
        <v>-0.2285770871</v>
      </c>
      <c r="AQ189" s="88">
        <f t="shared" si="222"/>
        <v>33.41301298</v>
      </c>
      <c r="AR189" s="88">
        <f t="shared" si="222"/>
        <v>-1137.756142</v>
      </c>
      <c r="AS189" s="7">
        <f t="shared" si="31"/>
        <v>53.9981926</v>
      </c>
      <c r="AT189" s="7">
        <f t="shared" si="32"/>
        <v>92.18012038</v>
      </c>
      <c r="AU189" s="7">
        <f t="shared" si="33"/>
        <v>81</v>
      </c>
      <c r="AV189" s="85">
        <f t="shared" si="34"/>
        <v>92.18012038</v>
      </c>
      <c r="AW189" s="89">
        <f t="shared" si="35"/>
        <v>-11.18012038</v>
      </c>
      <c r="AX189" s="89">
        <f t="shared" si="36"/>
        <v>0</v>
      </c>
      <c r="AY189" s="89">
        <f t="shared" si="37"/>
        <v>1</v>
      </c>
    </row>
    <row r="190">
      <c r="A190" s="29">
        <v>3781.0</v>
      </c>
      <c r="B190" s="30">
        <v>2416.0</v>
      </c>
      <c r="C190" s="31" t="s">
        <v>0</v>
      </c>
      <c r="D190" s="14">
        <v>14.0</v>
      </c>
      <c r="E190" s="15">
        <v>17.0</v>
      </c>
      <c r="F190" s="16">
        <v>29.0</v>
      </c>
      <c r="G190" s="17">
        <v>30.0</v>
      </c>
      <c r="H190" s="18">
        <v>115.0</v>
      </c>
      <c r="I190" s="19">
        <v>22.0</v>
      </c>
      <c r="J190" s="20">
        <v>25.0</v>
      </c>
      <c r="K190" s="21">
        <v>38.0</v>
      </c>
      <c r="L190" s="22">
        <v>25.0</v>
      </c>
      <c r="M190" s="63">
        <f t="shared" si="3"/>
        <v>115</v>
      </c>
      <c r="N190" s="63">
        <f t="shared" si="4"/>
        <v>56</v>
      </c>
      <c r="O190" s="63">
        <f t="shared" si="5"/>
        <v>52</v>
      </c>
      <c r="P190" s="63">
        <f t="shared" si="6"/>
        <v>92</v>
      </c>
      <c r="Q190" s="79">
        <f t="shared" si="7"/>
        <v>0.5301587302</v>
      </c>
      <c r="R190" s="79">
        <f t="shared" si="8"/>
        <v>0.4814814815</v>
      </c>
      <c r="S190" s="79">
        <f t="shared" si="9"/>
        <v>0.5555555556</v>
      </c>
      <c r="T190" s="79">
        <f t="shared" si="10"/>
        <v>0.5561548424</v>
      </c>
      <c r="U190" s="79">
        <f t="shared" si="11"/>
        <v>0.0005992868117</v>
      </c>
      <c r="V190" s="89"/>
      <c r="W190" s="89"/>
      <c r="X190" s="85">
        <f t="shared" si="12"/>
        <v>0.4814814815</v>
      </c>
      <c r="Y190" s="85">
        <f t="shared" si="13"/>
        <v>-0.2612601949</v>
      </c>
      <c r="Z190" s="85">
        <f t="shared" si="14"/>
        <v>200</v>
      </c>
      <c r="AA190" s="7">
        <f t="shared" si="15"/>
        <v>1.261260195</v>
      </c>
      <c r="AB190" s="7">
        <f t="shared" si="16"/>
        <v>24.03593793</v>
      </c>
      <c r="AC190" s="13">
        <f t="shared" si="17"/>
        <v>0.8168157505</v>
      </c>
      <c r="AD190" s="13">
        <f t="shared" si="18"/>
        <v>0.8174150373</v>
      </c>
      <c r="AE190" s="10">
        <f t="shared" si="19"/>
        <v>1.261260195</v>
      </c>
      <c r="AF190" s="10">
        <f t="shared" si="20"/>
        <v>276.2879769</v>
      </c>
      <c r="AG190" s="10">
        <f t="shared" si="21"/>
        <v>4807.187587</v>
      </c>
      <c r="AH190" s="86">
        <f t="shared" si="22"/>
        <v>1.541830759</v>
      </c>
      <c r="AI190" s="86">
        <f t="shared" si="23"/>
        <v>222.0236293</v>
      </c>
      <c r="AJ190" s="86">
        <f t="shared" si="24"/>
        <v>7376.118351</v>
      </c>
      <c r="AK190" s="87">
        <f t="shared" si="25"/>
        <v>53299.54751</v>
      </c>
      <c r="AL190" s="87">
        <f t="shared" si="26"/>
        <v>53260.47101</v>
      </c>
      <c r="AM190" s="87">
        <f t="shared" si="27"/>
        <v>53260.47101</v>
      </c>
      <c r="AN190" s="87">
        <f t="shared" si="28"/>
        <v>53299.54751</v>
      </c>
      <c r="AO190" s="87">
        <f t="shared" si="29"/>
        <v>-39.07649656</v>
      </c>
      <c r="AP190" s="88">
        <f t="shared" ref="AP190:AR190" si="223">AE190-AH190</f>
        <v>-0.2805705641</v>
      </c>
      <c r="AQ190" s="88">
        <f t="shared" si="223"/>
        <v>54.26434763</v>
      </c>
      <c r="AR190" s="88">
        <f t="shared" si="223"/>
        <v>-2568.930764</v>
      </c>
      <c r="AS190" s="7">
        <f t="shared" si="31"/>
        <v>82.72199091</v>
      </c>
      <c r="AT190" s="7">
        <f t="shared" si="32"/>
        <v>110.6851393</v>
      </c>
      <c r="AU190" s="7">
        <f t="shared" si="33"/>
        <v>115</v>
      </c>
      <c r="AV190" s="85">
        <f t="shared" si="34"/>
        <v>110.6851393</v>
      </c>
      <c r="AW190" s="89">
        <f t="shared" si="35"/>
        <v>4.314860652</v>
      </c>
      <c r="AX190" s="89">
        <f t="shared" si="36"/>
        <v>0</v>
      </c>
      <c r="AY190" s="89">
        <f t="shared" si="37"/>
        <v>1</v>
      </c>
    </row>
    <row r="191">
      <c r="A191" s="29">
        <v>3800.0</v>
      </c>
      <c r="B191" s="30">
        <v>2895.0</v>
      </c>
      <c r="C191" s="31" t="s">
        <v>0</v>
      </c>
      <c r="D191" s="14">
        <v>39.0</v>
      </c>
      <c r="E191" s="15">
        <v>17.0</v>
      </c>
      <c r="F191" s="16">
        <v>44.0</v>
      </c>
      <c r="G191" s="17">
        <v>73.0</v>
      </c>
      <c r="H191" s="18">
        <v>188.0</v>
      </c>
      <c r="I191" s="19">
        <v>45.0</v>
      </c>
      <c r="J191" s="20">
        <v>73.0</v>
      </c>
      <c r="K191" s="21">
        <v>72.0</v>
      </c>
      <c r="L191" s="22">
        <v>44.0</v>
      </c>
      <c r="M191" s="63">
        <f t="shared" si="3"/>
        <v>188</v>
      </c>
      <c r="N191" s="63">
        <f t="shared" si="4"/>
        <v>100</v>
      </c>
      <c r="O191" s="63">
        <f t="shared" si="5"/>
        <v>118</v>
      </c>
      <c r="P191" s="63">
        <f t="shared" si="6"/>
        <v>189</v>
      </c>
      <c r="Q191" s="79">
        <f t="shared" si="7"/>
        <v>0.5142857143</v>
      </c>
      <c r="R191" s="79">
        <f t="shared" si="8"/>
        <v>0.5412844037</v>
      </c>
      <c r="S191" s="79">
        <f t="shared" si="9"/>
        <v>0.4986737401</v>
      </c>
      <c r="T191" s="79">
        <f t="shared" si="10"/>
        <v>0.4992865193</v>
      </c>
      <c r="U191" s="79">
        <f t="shared" si="11"/>
        <v>0.0006127792924</v>
      </c>
      <c r="V191" s="89"/>
      <c r="W191" s="89"/>
      <c r="X191" s="85">
        <f t="shared" si="12"/>
        <v>0.5412844037</v>
      </c>
      <c r="Y191" s="85">
        <f t="shared" si="13"/>
        <v>-0.2936550139</v>
      </c>
      <c r="Z191" s="85">
        <f t="shared" si="14"/>
        <v>407</v>
      </c>
      <c r="AA191" s="7">
        <f t="shared" si="15"/>
        <v>1.293655014</v>
      </c>
      <c r="AB191" s="7">
        <f t="shared" si="16"/>
        <v>55.50079762</v>
      </c>
      <c r="AC191" s="13">
        <f t="shared" si="17"/>
        <v>0.7923287539</v>
      </c>
      <c r="AD191" s="13">
        <f t="shared" si="18"/>
        <v>0.7929415332</v>
      </c>
      <c r="AE191" s="10">
        <f t="shared" si="19"/>
        <v>1.293655014</v>
      </c>
      <c r="AF191" s="10">
        <f t="shared" si="20"/>
        <v>582.0183883</v>
      </c>
      <c r="AG191" s="10">
        <f t="shared" si="21"/>
        <v>22588.82463</v>
      </c>
      <c r="AH191" s="86">
        <f t="shared" si="22"/>
        <v>1.541830759</v>
      </c>
      <c r="AI191" s="86">
        <f t="shared" si="23"/>
        <v>473.342043</v>
      </c>
      <c r="AJ191" s="86">
        <f t="shared" si="24"/>
        <v>34385.90959</v>
      </c>
      <c r="AK191" s="87">
        <f t="shared" si="25"/>
        <v>177868.68</v>
      </c>
      <c r="AL191" s="87">
        <f t="shared" si="26"/>
        <v>177731.2244</v>
      </c>
      <c r="AM191" s="87">
        <f t="shared" si="27"/>
        <v>177731.2244</v>
      </c>
      <c r="AN191" s="87">
        <f t="shared" si="28"/>
        <v>177868.68</v>
      </c>
      <c r="AO191" s="87">
        <f t="shared" si="29"/>
        <v>-137.455587</v>
      </c>
      <c r="AP191" s="88">
        <f t="shared" ref="AP191:AR191" si="224">AE191-AH191</f>
        <v>-0.2481757451</v>
      </c>
      <c r="AQ191" s="88">
        <f t="shared" si="224"/>
        <v>108.6763452</v>
      </c>
      <c r="AR191" s="88">
        <f t="shared" si="224"/>
        <v>-11797.08496</v>
      </c>
      <c r="AS191" s="7">
        <f t="shared" si="31"/>
        <v>198.8490859</v>
      </c>
      <c r="AT191" s="7">
        <f t="shared" si="32"/>
        <v>239.0516653</v>
      </c>
      <c r="AU191" s="7">
        <f t="shared" si="33"/>
        <v>188</v>
      </c>
      <c r="AV191" s="85">
        <f t="shared" si="34"/>
        <v>198.8490859</v>
      </c>
      <c r="AW191" s="89">
        <f t="shared" si="35"/>
        <v>-10.84908592</v>
      </c>
      <c r="AX191" s="89">
        <f t="shared" si="36"/>
        <v>1</v>
      </c>
      <c r="AY191" s="89">
        <f t="shared" si="37"/>
        <v>0</v>
      </c>
    </row>
    <row r="192">
      <c r="A192" s="29">
        <v>3863.0</v>
      </c>
      <c r="B192" s="30">
        <v>2726.0</v>
      </c>
      <c r="C192" s="31" t="s">
        <v>0</v>
      </c>
      <c r="D192" s="14">
        <v>10.0</v>
      </c>
      <c r="E192" s="15">
        <v>8.0</v>
      </c>
      <c r="F192" s="16">
        <v>25.0</v>
      </c>
      <c r="G192" s="17">
        <v>56.0</v>
      </c>
      <c r="H192" s="18">
        <v>138.0</v>
      </c>
      <c r="I192" s="19">
        <v>50.0</v>
      </c>
      <c r="J192" s="20">
        <v>39.0</v>
      </c>
      <c r="K192" s="21">
        <v>31.0</v>
      </c>
      <c r="L192" s="22">
        <v>42.0</v>
      </c>
      <c r="M192" s="63">
        <f t="shared" si="3"/>
        <v>138</v>
      </c>
      <c r="N192" s="63">
        <f t="shared" si="4"/>
        <v>60</v>
      </c>
      <c r="O192" s="63">
        <f t="shared" si="5"/>
        <v>106</v>
      </c>
      <c r="P192" s="63">
        <f t="shared" si="6"/>
        <v>95</v>
      </c>
      <c r="Q192" s="79">
        <f t="shared" si="7"/>
        <v>0.6115288221</v>
      </c>
      <c r="R192" s="79">
        <f t="shared" si="8"/>
        <v>0.6385542169</v>
      </c>
      <c r="S192" s="79">
        <f t="shared" si="9"/>
        <v>0.5922746781</v>
      </c>
      <c r="T192" s="79">
        <f t="shared" si="10"/>
        <v>0.5965285659</v>
      </c>
      <c r="U192" s="79">
        <f t="shared" si="11"/>
        <v>0.004253887786</v>
      </c>
      <c r="V192" s="89"/>
      <c r="W192" s="89"/>
      <c r="X192" s="85">
        <f t="shared" si="12"/>
        <v>0.6385542169</v>
      </c>
      <c r="Y192" s="85">
        <f t="shared" si="13"/>
        <v>-0.346345382</v>
      </c>
      <c r="Z192" s="85">
        <f t="shared" si="14"/>
        <v>261</v>
      </c>
      <c r="AA192" s="7">
        <f t="shared" si="15"/>
        <v>1.346345382</v>
      </c>
      <c r="AB192" s="7">
        <f t="shared" si="16"/>
        <v>32.90281129</v>
      </c>
      <c r="AC192" s="13">
        <f t="shared" si="17"/>
        <v>0.9386200601</v>
      </c>
      <c r="AD192" s="13">
        <f t="shared" si="18"/>
        <v>0.9428739479</v>
      </c>
      <c r="AE192" s="10">
        <f t="shared" si="19"/>
        <v>1.346345382</v>
      </c>
      <c r="AF192" s="10">
        <f t="shared" si="20"/>
        <v>384.298956</v>
      </c>
      <c r="AG192" s="10">
        <f t="shared" si="21"/>
        <v>8587.633746</v>
      </c>
      <c r="AH192" s="86">
        <f t="shared" si="22"/>
        <v>1.541830759</v>
      </c>
      <c r="AI192" s="86">
        <f t="shared" si="23"/>
        <v>309.9079826</v>
      </c>
      <c r="AJ192" s="86">
        <f t="shared" si="24"/>
        <v>15526.23574</v>
      </c>
      <c r="AK192" s="87">
        <f t="shared" si="25"/>
        <v>87656.16231</v>
      </c>
      <c r="AL192" s="87">
        <f t="shared" si="26"/>
        <v>87260.69112</v>
      </c>
      <c r="AM192" s="87">
        <f t="shared" si="27"/>
        <v>87260.69112</v>
      </c>
      <c r="AN192" s="87">
        <f t="shared" si="28"/>
        <v>87656.16231</v>
      </c>
      <c r="AO192" s="87">
        <f t="shared" si="29"/>
        <v>-395.4711858</v>
      </c>
      <c r="AP192" s="88">
        <f t="shared" ref="AP192:AR192" si="225">AE192-AH192</f>
        <v>-0.195485377</v>
      </c>
      <c r="AQ192" s="88">
        <f t="shared" si="225"/>
        <v>74.39097342</v>
      </c>
      <c r="AR192" s="88">
        <f t="shared" si="225"/>
        <v>-6938.601997</v>
      </c>
      <c r="AS192" s="7">
        <f t="shared" si="31"/>
        <v>163.6381013</v>
      </c>
      <c r="AT192" s="7">
        <f t="shared" si="32"/>
        <v>216.9068507</v>
      </c>
      <c r="AU192" s="7">
        <f t="shared" si="33"/>
        <v>138</v>
      </c>
      <c r="AV192" s="85">
        <f t="shared" si="34"/>
        <v>163.6381013</v>
      </c>
      <c r="AW192" s="89">
        <f t="shared" si="35"/>
        <v>-25.63810133</v>
      </c>
      <c r="AX192" s="89">
        <f t="shared" si="36"/>
        <v>1</v>
      </c>
      <c r="AY192" s="89">
        <f t="shared" si="37"/>
        <v>0</v>
      </c>
    </row>
    <row r="193">
      <c r="A193" s="29">
        <v>4007.0</v>
      </c>
      <c r="B193" s="30">
        <v>1235.0</v>
      </c>
      <c r="C193" s="31" t="s">
        <v>0</v>
      </c>
      <c r="D193" s="14">
        <v>1.0</v>
      </c>
      <c r="E193" s="15">
        <v>6.0</v>
      </c>
      <c r="F193" s="16">
        <v>9.0</v>
      </c>
      <c r="G193" s="17">
        <v>17.0</v>
      </c>
      <c r="H193" s="18">
        <v>51.0</v>
      </c>
      <c r="I193" s="19">
        <v>7.0</v>
      </c>
      <c r="J193" s="20">
        <v>15.0</v>
      </c>
      <c r="K193" s="21">
        <v>10.0</v>
      </c>
      <c r="L193" s="22">
        <v>11.0</v>
      </c>
      <c r="M193" s="63">
        <f t="shared" si="3"/>
        <v>51</v>
      </c>
      <c r="N193" s="63">
        <f t="shared" si="4"/>
        <v>18</v>
      </c>
      <c r="O193" s="63">
        <f t="shared" si="5"/>
        <v>24</v>
      </c>
      <c r="P193" s="63">
        <f t="shared" si="6"/>
        <v>34</v>
      </c>
      <c r="Q193" s="79">
        <f t="shared" si="7"/>
        <v>0.5905511811</v>
      </c>
      <c r="R193" s="79">
        <f t="shared" si="8"/>
        <v>0.5714285714</v>
      </c>
      <c r="S193" s="79">
        <f t="shared" si="9"/>
        <v>0.6</v>
      </c>
      <c r="T193" s="79">
        <f t="shared" si="10"/>
        <v>0.60054608</v>
      </c>
      <c r="U193" s="79">
        <f t="shared" si="11"/>
        <v>0.0005460799981</v>
      </c>
      <c r="V193" s="89"/>
      <c r="W193" s="89"/>
      <c r="X193" s="85">
        <f t="shared" si="12"/>
        <v>0.5714285714</v>
      </c>
      <c r="Y193" s="85">
        <f t="shared" si="13"/>
        <v>-0.3099838958</v>
      </c>
      <c r="Z193" s="85">
        <f t="shared" si="14"/>
        <v>76</v>
      </c>
      <c r="AA193" s="7">
        <f t="shared" si="15"/>
        <v>1.309983896</v>
      </c>
      <c r="AB193" s="7">
        <f t="shared" si="16"/>
        <v>10.53945246</v>
      </c>
      <c r="AC193" s="13">
        <f t="shared" si="17"/>
        <v>0.9099838958</v>
      </c>
      <c r="AD193" s="13">
        <f t="shared" si="18"/>
        <v>0.9105299758</v>
      </c>
      <c r="AE193" s="10">
        <f t="shared" si="19"/>
        <v>1.309983896</v>
      </c>
      <c r="AF193" s="10">
        <f t="shared" si="20"/>
        <v>110.0982285</v>
      </c>
      <c r="AG193" s="10">
        <f t="shared" si="21"/>
        <v>800.9983867</v>
      </c>
      <c r="AH193" s="86">
        <f t="shared" si="22"/>
        <v>1.541830759</v>
      </c>
      <c r="AI193" s="86">
        <f t="shared" si="23"/>
        <v>89.42618402</v>
      </c>
      <c r="AJ193" s="86">
        <f t="shared" si="24"/>
        <v>1258.133899</v>
      </c>
      <c r="AK193" s="87">
        <f t="shared" si="25"/>
        <v>9829.171089</v>
      </c>
      <c r="AL193" s="87">
        <f t="shared" si="26"/>
        <v>9823.276155</v>
      </c>
      <c r="AM193" s="87">
        <f t="shared" si="27"/>
        <v>9823.276155</v>
      </c>
      <c r="AN193" s="87">
        <f t="shared" si="28"/>
        <v>9829.171089</v>
      </c>
      <c r="AO193" s="87">
        <f t="shared" si="29"/>
        <v>-5.894933579</v>
      </c>
      <c r="AP193" s="88">
        <f t="shared" ref="AP193:AR193" si="226">AE193-AH193</f>
        <v>-0.2318468632</v>
      </c>
      <c r="AQ193" s="88">
        <f t="shared" si="226"/>
        <v>20.67204451</v>
      </c>
      <c r="AR193" s="88">
        <f t="shared" si="226"/>
        <v>-457.1355126</v>
      </c>
      <c r="AS193" s="7">
        <f t="shared" si="31"/>
        <v>40.60954558</v>
      </c>
      <c r="AT193" s="7">
        <f t="shared" si="32"/>
        <v>48.55294827</v>
      </c>
      <c r="AU193" s="7">
        <f t="shared" si="33"/>
        <v>51</v>
      </c>
      <c r="AV193" s="85">
        <f t="shared" si="34"/>
        <v>48.55294827</v>
      </c>
      <c r="AW193" s="89">
        <f t="shared" si="35"/>
        <v>2.447051728</v>
      </c>
      <c r="AX193" s="89">
        <f t="shared" si="36"/>
        <v>0</v>
      </c>
      <c r="AY193" s="89">
        <f t="shared" si="37"/>
        <v>1</v>
      </c>
    </row>
    <row r="194">
      <c r="A194" s="29">
        <v>4009.0</v>
      </c>
      <c r="B194" s="30">
        <v>1116.0</v>
      </c>
      <c r="C194" s="31" t="s">
        <v>0</v>
      </c>
      <c r="D194" s="14">
        <v>3.0</v>
      </c>
      <c r="E194" s="15">
        <v>0.0</v>
      </c>
      <c r="F194" s="16">
        <v>7.0</v>
      </c>
      <c r="G194" s="17">
        <v>18.0</v>
      </c>
      <c r="H194" s="18">
        <v>46.0</v>
      </c>
      <c r="I194" s="19">
        <v>6.0</v>
      </c>
      <c r="J194" s="20">
        <v>8.0</v>
      </c>
      <c r="K194" s="21">
        <v>8.0</v>
      </c>
      <c r="L194" s="22">
        <v>6.0</v>
      </c>
      <c r="M194" s="63">
        <f t="shared" si="3"/>
        <v>46</v>
      </c>
      <c r="N194" s="63">
        <f t="shared" si="4"/>
        <v>9</v>
      </c>
      <c r="O194" s="63">
        <f t="shared" si="5"/>
        <v>24</v>
      </c>
      <c r="P194" s="63">
        <f t="shared" si="6"/>
        <v>23</v>
      </c>
      <c r="Q194" s="79">
        <f t="shared" si="7"/>
        <v>0.6862745098</v>
      </c>
      <c r="R194" s="79">
        <f t="shared" si="8"/>
        <v>0.7272727273</v>
      </c>
      <c r="S194" s="79">
        <f t="shared" si="9"/>
        <v>0.6666666667</v>
      </c>
      <c r="T194" s="79">
        <f t="shared" si="10"/>
        <v>0.6637155784</v>
      </c>
      <c r="U194" s="79">
        <f t="shared" si="11"/>
        <v>0.002951088315</v>
      </c>
      <c r="V194" s="89"/>
      <c r="W194" s="89"/>
      <c r="X194" s="85">
        <f t="shared" si="12"/>
        <v>0.7272727273</v>
      </c>
      <c r="Y194" s="85">
        <f t="shared" si="13"/>
        <v>-0.39440357</v>
      </c>
      <c r="Z194" s="85">
        <f t="shared" si="14"/>
        <v>56</v>
      </c>
      <c r="AA194" s="7">
        <f t="shared" si="15"/>
        <v>1.39440357</v>
      </c>
      <c r="AB194" s="7">
        <f t="shared" si="16"/>
        <v>9.07128211</v>
      </c>
      <c r="AC194" s="13">
        <f t="shared" si="17"/>
        <v>1.061070237</v>
      </c>
      <c r="AD194" s="13">
        <f t="shared" si="18"/>
        <v>1.058119148</v>
      </c>
      <c r="AE194" s="10">
        <f t="shared" si="19"/>
        <v>1.39440357</v>
      </c>
      <c r="AF194" s="10">
        <f t="shared" si="20"/>
        <v>87.15788203</v>
      </c>
      <c r="AG194" s="10">
        <f t="shared" si="21"/>
        <v>507.9917981</v>
      </c>
      <c r="AH194" s="86">
        <f t="shared" si="22"/>
        <v>1.541830759</v>
      </c>
      <c r="AI194" s="86">
        <f t="shared" si="23"/>
        <v>72.46604567</v>
      </c>
      <c r="AJ194" s="86">
        <f t="shared" si="24"/>
        <v>851.090579</v>
      </c>
      <c r="AK194" s="87">
        <f t="shared" si="25"/>
        <v>7447.042566</v>
      </c>
      <c r="AL194" s="87">
        <f t="shared" si="26"/>
        <v>7467.812326</v>
      </c>
      <c r="AM194" s="87">
        <f t="shared" si="27"/>
        <v>7467.812326</v>
      </c>
      <c r="AN194" s="87">
        <f t="shared" si="28"/>
        <v>7447.042566</v>
      </c>
      <c r="AO194" s="87">
        <f t="shared" si="29"/>
        <v>20.76975956</v>
      </c>
      <c r="AP194" s="88">
        <f t="shared" ref="AP194:AR194" si="227">AE194-AH194</f>
        <v>-0.147427189</v>
      </c>
      <c r="AQ194" s="88">
        <f t="shared" si="227"/>
        <v>14.69183636</v>
      </c>
      <c r="AR194" s="88">
        <f t="shared" si="227"/>
        <v>-343.0987808</v>
      </c>
      <c r="AS194" s="7">
        <f t="shared" si="31"/>
        <v>37.35623656</v>
      </c>
      <c r="AT194" s="7">
        <f t="shared" si="32"/>
        <v>62.29862665</v>
      </c>
      <c r="AU194" s="7">
        <f t="shared" si="33"/>
        <v>46</v>
      </c>
      <c r="AV194" s="85">
        <f t="shared" si="34"/>
        <v>37.35623656</v>
      </c>
      <c r="AW194" s="89">
        <f t="shared" si="35"/>
        <v>8.643763435</v>
      </c>
      <c r="AX194" s="89">
        <f t="shared" si="36"/>
        <v>1</v>
      </c>
      <c r="AY194" s="89">
        <f t="shared" si="37"/>
        <v>0</v>
      </c>
    </row>
    <row r="195">
      <c r="A195" s="29">
        <v>4011.0</v>
      </c>
      <c r="B195" s="30">
        <v>1015.0</v>
      </c>
      <c r="C195" s="31" t="s">
        <v>0</v>
      </c>
      <c r="D195" s="14">
        <v>4.0</v>
      </c>
      <c r="E195" s="15">
        <v>2.0</v>
      </c>
      <c r="F195" s="16">
        <v>7.0</v>
      </c>
      <c r="G195" s="17">
        <v>26.0</v>
      </c>
      <c r="H195" s="18">
        <v>61.0</v>
      </c>
      <c r="I195" s="19">
        <v>22.0</v>
      </c>
      <c r="J195" s="20">
        <v>4.0</v>
      </c>
      <c r="K195" s="21">
        <v>17.0</v>
      </c>
      <c r="L195" s="22">
        <v>4.0</v>
      </c>
      <c r="M195" s="63">
        <f t="shared" si="3"/>
        <v>61</v>
      </c>
      <c r="N195" s="63">
        <f t="shared" si="4"/>
        <v>10</v>
      </c>
      <c r="O195" s="63">
        <f t="shared" si="5"/>
        <v>48</v>
      </c>
      <c r="P195" s="63">
        <f t="shared" si="6"/>
        <v>28</v>
      </c>
      <c r="Q195" s="79">
        <f t="shared" si="7"/>
        <v>0.7414965986</v>
      </c>
      <c r="R195" s="79">
        <f t="shared" si="8"/>
        <v>0.8275862069</v>
      </c>
      <c r="S195" s="79">
        <f t="shared" si="9"/>
        <v>0.6853932584</v>
      </c>
      <c r="T195" s="79">
        <f t="shared" si="10"/>
        <v>0.6945195929</v>
      </c>
      <c r="U195" s="79">
        <f t="shared" si="11"/>
        <v>0.009126334438</v>
      </c>
      <c r="V195" s="89"/>
      <c r="W195" s="89"/>
      <c r="X195" s="85">
        <f t="shared" si="12"/>
        <v>0.8275862069</v>
      </c>
      <c r="Y195" s="85">
        <f t="shared" si="13"/>
        <v>-0.4487426706</v>
      </c>
      <c r="Z195" s="85">
        <f t="shared" si="14"/>
        <v>86</v>
      </c>
      <c r="AA195" s="7">
        <f t="shared" si="15"/>
        <v>1.448742671</v>
      </c>
      <c r="AB195" s="7">
        <f t="shared" si="16"/>
        <v>12.56479478</v>
      </c>
      <c r="AC195" s="13">
        <f t="shared" si="17"/>
        <v>1.134135929</v>
      </c>
      <c r="AD195" s="13">
        <f t="shared" si="18"/>
        <v>1.143262263</v>
      </c>
      <c r="AE195" s="10">
        <f t="shared" si="19"/>
        <v>1.448742671</v>
      </c>
      <c r="AF195" s="10">
        <f t="shared" si="20"/>
        <v>137.1566644</v>
      </c>
      <c r="AG195" s="10">
        <f t="shared" si="21"/>
        <v>1080.572351</v>
      </c>
      <c r="AH195" s="86">
        <f t="shared" si="22"/>
        <v>1.541830759</v>
      </c>
      <c r="AI195" s="86">
        <f t="shared" si="23"/>
        <v>117.1791377</v>
      </c>
      <c r="AJ195" s="86">
        <f t="shared" si="24"/>
        <v>2072.22054</v>
      </c>
      <c r="AK195" s="87">
        <f t="shared" si="25"/>
        <v>14957.30019</v>
      </c>
      <c r="AL195" s="87">
        <f t="shared" si="26"/>
        <v>14837.90036</v>
      </c>
      <c r="AM195" s="87">
        <f t="shared" si="27"/>
        <v>14837.90036</v>
      </c>
      <c r="AN195" s="87">
        <f t="shared" si="28"/>
        <v>14957.30019</v>
      </c>
      <c r="AO195" s="87">
        <f t="shared" si="29"/>
        <v>-119.3998335</v>
      </c>
      <c r="AP195" s="88">
        <f t="shared" ref="AP195:AR195" si="228">AE195-AH195</f>
        <v>-0.09308808839</v>
      </c>
      <c r="AQ195" s="88">
        <f t="shared" si="228"/>
        <v>19.97752677</v>
      </c>
      <c r="AR195" s="88">
        <f t="shared" si="228"/>
        <v>-991.6481893</v>
      </c>
      <c r="AS195" s="7">
        <f t="shared" si="31"/>
        <v>77.95403557</v>
      </c>
      <c r="AT195" s="7">
        <f t="shared" si="32"/>
        <v>136.6548055</v>
      </c>
      <c r="AU195" s="7">
        <f t="shared" si="33"/>
        <v>61</v>
      </c>
      <c r="AV195" s="85">
        <f t="shared" si="34"/>
        <v>77.95403557</v>
      </c>
      <c r="AW195" s="89">
        <f t="shared" si="35"/>
        <v>-16.95403557</v>
      </c>
      <c r="AX195" s="89">
        <f t="shared" si="36"/>
        <v>1</v>
      </c>
      <c r="AY195" s="89">
        <f t="shared" si="37"/>
        <v>0</v>
      </c>
    </row>
    <row r="196">
      <c r="A196" s="29">
        <v>4012.0</v>
      </c>
      <c r="B196" s="30">
        <v>2201.0</v>
      </c>
      <c r="C196" s="31" t="s">
        <v>0</v>
      </c>
      <c r="D196" s="14">
        <v>22.0</v>
      </c>
      <c r="E196" s="15">
        <v>15.0</v>
      </c>
      <c r="F196" s="16">
        <v>18.0</v>
      </c>
      <c r="G196" s="17">
        <v>65.0</v>
      </c>
      <c r="H196" s="18">
        <v>162.0</v>
      </c>
      <c r="I196" s="19">
        <v>38.0</v>
      </c>
      <c r="J196" s="20">
        <v>44.0</v>
      </c>
      <c r="K196" s="21">
        <v>40.0</v>
      </c>
      <c r="L196" s="22">
        <v>14.0</v>
      </c>
      <c r="M196" s="63">
        <f t="shared" si="3"/>
        <v>162</v>
      </c>
      <c r="N196" s="63">
        <f t="shared" si="4"/>
        <v>51</v>
      </c>
      <c r="O196" s="63">
        <f t="shared" si="5"/>
        <v>103</v>
      </c>
      <c r="P196" s="63">
        <f t="shared" si="6"/>
        <v>102</v>
      </c>
      <c r="Q196" s="79">
        <f t="shared" si="7"/>
        <v>0.6339712919</v>
      </c>
      <c r="R196" s="79">
        <f t="shared" si="8"/>
        <v>0.6688311688</v>
      </c>
      <c r="S196" s="79">
        <f t="shared" si="9"/>
        <v>0.6136363636</v>
      </c>
      <c r="T196" s="79">
        <f t="shared" si="10"/>
        <v>0.614730246</v>
      </c>
      <c r="U196" s="79">
        <f t="shared" si="11"/>
        <v>0.001093882326</v>
      </c>
      <c r="V196" s="89"/>
      <c r="W196" s="89"/>
      <c r="X196" s="85">
        <f t="shared" si="12"/>
        <v>0.6688311688</v>
      </c>
      <c r="Y196" s="85">
        <f t="shared" si="13"/>
        <v>-0.3627461922</v>
      </c>
      <c r="Z196" s="85">
        <f t="shared" si="14"/>
        <v>256</v>
      </c>
      <c r="AA196" s="7">
        <f t="shared" si="15"/>
        <v>1.362746192</v>
      </c>
      <c r="AB196" s="7">
        <f t="shared" si="16"/>
        <v>37.0001116</v>
      </c>
      <c r="AC196" s="13">
        <f t="shared" si="17"/>
        <v>0.9763825558</v>
      </c>
      <c r="AD196" s="13">
        <f t="shared" si="18"/>
        <v>0.9774764381</v>
      </c>
      <c r="AE196" s="10">
        <f t="shared" si="19"/>
        <v>1.362746192</v>
      </c>
      <c r="AF196" s="10">
        <f t="shared" si="20"/>
        <v>385.8631368</v>
      </c>
      <c r="AG196" s="10">
        <f t="shared" si="21"/>
        <v>9472.02857</v>
      </c>
      <c r="AH196" s="86">
        <f t="shared" si="22"/>
        <v>1.541830759</v>
      </c>
      <c r="AI196" s="86">
        <f t="shared" si="23"/>
        <v>316.0753056</v>
      </c>
      <c r="AJ196" s="86">
        <f t="shared" si="24"/>
        <v>16198.47395</v>
      </c>
      <c r="AK196" s="87">
        <f t="shared" si="25"/>
        <v>107866.4799</v>
      </c>
      <c r="AL196" s="87">
        <f t="shared" si="26"/>
        <v>107745.7678</v>
      </c>
      <c r="AM196" s="87">
        <f t="shared" si="27"/>
        <v>107745.7678</v>
      </c>
      <c r="AN196" s="87">
        <f t="shared" si="28"/>
        <v>107866.4799</v>
      </c>
      <c r="AO196" s="87">
        <f t="shared" si="29"/>
        <v>-120.7121025</v>
      </c>
      <c r="AP196" s="88">
        <f t="shared" ref="AP196:AR196" si="229">AE196-AH196</f>
        <v>-0.1790845668</v>
      </c>
      <c r="AQ196" s="88">
        <f t="shared" si="229"/>
        <v>69.7878312</v>
      </c>
      <c r="AR196" s="88">
        <f t="shared" si="229"/>
        <v>-6726.445384</v>
      </c>
      <c r="AS196" s="7">
        <f t="shared" si="31"/>
        <v>174.7261228</v>
      </c>
      <c r="AT196" s="7">
        <f t="shared" si="32"/>
        <v>214.9659229</v>
      </c>
      <c r="AU196" s="7">
        <f t="shared" si="33"/>
        <v>162</v>
      </c>
      <c r="AV196" s="85">
        <f t="shared" si="34"/>
        <v>174.7261228</v>
      </c>
      <c r="AW196" s="89">
        <f t="shared" si="35"/>
        <v>-12.7261228</v>
      </c>
      <c r="AX196" s="89">
        <f t="shared" si="36"/>
        <v>1</v>
      </c>
      <c r="AY196" s="89">
        <f t="shared" si="37"/>
        <v>0</v>
      </c>
    </row>
    <row r="197">
      <c r="A197" s="29">
        <v>4017.0</v>
      </c>
      <c r="B197" s="30">
        <v>2502.0</v>
      </c>
      <c r="C197" s="31" t="s">
        <v>0</v>
      </c>
      <c r="D197" s="14">
        <v>5.0</v>
      </c>
      <c r="E197" s="15">
        <v>0.0</v>
      </c>
      <c r="F197" s="16">
        <v>6.0</v>
      </c>
      <c r="G197" s="17">
        <v>103.0</v>
      </c>
      <c r="H197" s="18">
        <v>221.0</v>
      </c>
      <c r="I197" s="19">
        <v>58.0</v>
      </c>
      <c r="J197" s="20">
        <v>3.0</v>
      </c>
      <c r="K197" s="21">
        <v>3.0</v>
      </c>
      <c r="L197" s="22">
        <v>2.0</v>
      </c>
      <c r="M197" s="63">
        <f t="shared" si="3"/>
        <v>221</v>
      </c>
      <c r="N197" s="63">
        <f t="shared" si="4"/>
        <v>7</v>
      </c>
      <c r="O197" s="63">
        <f t="shared" si="5"/>
        <v>161</v>
      </c>
      <c r="P197" s="63">
        <f t="shared" si="6"/>
        <v>12</v>
      </c>
      <c r="Q197" s="79">
        <f t="shared" si="7"/>
        <v>0.9526184539</v>
      </c>
      <c r="R197" s="79">
        <f t="shared" si="8"/>
        <v>0.9583333333</v>
      </c>
      <c r="S197" s="79">
        <f t="shared" si="9"/>
        <v>0.9484978541</v>
      </c>
      <c r="T197" s="79">
        <f t="shared" si="10"/>
        <v>0.9492089718</v>
      </c>
      <c r="U197" s="79">
        <f t="shared" si="11"/>
        <v>0.0007111177571</v>
      </c>
      <c r="V197" s="89"/>
      <c r="W197" s="89"/>
      <c r="X197" s="85">
        <f t="shared" si="12"/>
        <v>0.9583333333</v>
      </c>
      <c r="Y197" s="85">
        <f t="shared" si="13"/>
        <v>-0.5195674619</v>
      </c>
      <c r="Z197" s="85">
        <f t="shared" si="14"/>
        <v>180</v>
      </c>
      <c r="AA197" s="7">
        <f t="shared" si="15"/>
        <v>1.519567462</v>
      </c>
      <c r="AB197" s="7">
        <f t="shared" si="16"/>
        <v>6.234809543</v>
      </c>
      <c r="AC197" s="13">
        <f t="shared" si="17"/>
        <v>1.468065316</v>
      </c>
      <c r="AD197" s="13">
        <f t="shared" si="18"/>
        <v>1.468776434</v>
      </c>
      <c r="AE197" s="10">
        <f t="shared" si="19"/>
        <v>1.519567462</v>
      </c>
      <c r="AF197" s="10">
        <f t="shared" si="20"/>
        <v>279.7569527</v>
      </c>
      <c r="AG197" s="10">
        <f t="shared" si="21"/>
        <v>1122.265718</v>
      </c>
      <c r="AH197" s="86">
        <f t="shared" si="22"/>
        <v>1.541830759</v>
      </c>
      <c r="AI197" s="86">
        <f t="shared" si="23"/>
        <v>266.7367213</v>
      </c>
      <c r="AJ197" s="86">
        <f t="shared" si="24"/>
        <v>2978.817026</v>
      </c>
      <c r="AK197" s="87">
        <f t="shared" si="25"/>
        <v>137232.1885</v>
      </c>
      <c r="AL197" s="87">
        <f t="shared" si="26"/>
        <v>137165.7467</v>
      </c>
      <c r="AM197" s="87">
        <f t="shared" si="27"/>
        <v>137165.7467</v>
      </c>
      <c r="AN197" s="87">
        <f t="shared" si="28"/>
        <v>137232.1885</v>
      </c>
      <c r="AO197" s="87">
        <f t="shared" si="29"/>
        <v>-66.4418654</v>
      </c>
      <c r="AP197" s="88">
        <f t="shared" ref="AP197:AR197" si="230">AE197-AH197</f>
        <v>-0.02226329707</v>
      </c>
      <c r="AQ197" s="88">
        <f t="shared" si="230"/>
        <v>13.02023138</v>
      </c>
      <c r="AR197" s="88">
        <f t="shared" si="230"/>
        <v>-1856.551309</v>
      </c>
      <c r="AS197" s="7">
        <f t="shared" si="31"/>
        <v>246.418043</v>
      </c>
      <c r="AT197" s="7">
        <f t="shared" si="32"/>
        <v>338.4113891</v>
      </c>
      <c r="AU197" s="7">
        <f t="shared" si="33"/>
        <v>221</v>
      </c>
      <c r="AV197" s="85">
        <f t="shared" si="34"/>
        <v>246.418043</v>
      </c>
      <c r="AW197" s="89">
        <f t="shared" si="35"/>
        <v>-25.41804297</v>
      </c>
      <c r="AX197" s="89">
        <f t="shared" si="36"/>
        <v>1</v>
      </c>
      <c r="AY197" s="89">
        <f t="shared" si="37"/>
        <v>0</v>
      </c>
    </row>
    <row r="198">
      <c r="A198" s="29">
        <v>4018.0</v>
      </c>
      <c r="B198" s="30">
        <v>615.0</v>
      </c>
      <c r="C198" s="31" t="s">
        <v>0</v>
      </c>
      <c r="D198" s="14">
        <v>6.0</v>
      </c>
      <c r="E198" s="15">
        <v>8.0</v>
      </c>
      <c r="F198" s="16">
        <v>16.0</v>
      </c>
      <c r="G198" s="17">
        <v>5.0</v>
      </c>
      <c r="H198" s="18">
        <v>39.0</v>
      </c>
      <c r="I198" s="19">
        <v>6.0</v>
      </c>
      <c r="J198" s="20">
        <v>6.0</v>
      </c>
      <c r="K198" s="21">
        <v>5.0</v>
      </c>
      <c r="L198" s="22">
        <v>9.0</v>
      </c>
      <c r="M198" s="63">
        <f t="shared" si="3"/>
        <v>39</v>
      </c>
      <c r="N198" s="63">
        <f t="shared" si="4"/>
        <v>23</v>
      </c>
      <c r="O198" s="63">
        <f t="shared" si="5"/>
        <v>11</v>
      </c>
      <c r="P198" s="63">
        <f t="shared" si="6"/>
        <v>27</v>
      </c>
      <c r="Q198" s="79">
        <f t="shared" si="7"/>
        <v>0.5</v>
      </c>
      <c r="R198" s="79">
        <f t="shared" si="8"/>
        <v>0.3235294118</v>
      </c>
      <c r="S198" s="79">
        <f t="shared" si="9"/>
        <v>0.5909090909</v>
      </c>
      <c r="T198" s="79">
        <f t="shared" si="10"/>
        <v>0.5952167007</v>
      </c>
      <c r="U198" s="79">
        <f t="shared" si="11"/>
        <v>0.004307609838</v>
      </c>
      <c r="V198" s="89"/>
      <c r="W198" s="89"/>
      <c r="X198" s="85">
        <f t="shared" si="12"/>
        <v>0.3235294118</v>
      </c>
      <c r="Y198" s="85">
        <f t="shared" si="13"/>
        <v>-0.1756986788</v>
      </c>
      <c r="Z198" s="85">
        <f t="shared" si="14"/>
        <v>61</v>
      </c>
      <c r="AA198" s="7">
        <f t="shared" si="15"/>
        <v>1.175698679</v>
      </c>
      <c r="AB198" s="7">
        <f t="shared" si="16"/>
        <v>4.743864326</v>
      </c>
      <c r="AC198" s="13">
        <f t="shared" si="17"/>
        <v>0.7666077697</v>
      </c>
      <c r="AD198" s="13">
        <f t="shared" si="18"/>
        <v>0.7709153795</v>
      </c>
      <c r="AE198" s="10">
        <f t="shared" si="19"/>
        <v>1.175698679</v>
      </c>
      <c r="AF198" s="10">
        <f t="shared" si="20"/>
        <v>76.46148373</v>
      </c>
      <c r="AG198" s="10">
        <f t="shared" si="21"/>
        <v>289.3757239</v>
      </c>
      <c r="AH198" s="86">
        <f t="shared" si="22"/>
        <v>1.541830759</v>
      </c>
      <c r="AI198" s="86">
        <f t="shared" si="23"/>
        <v>58.58956884</v>
      </c>
      <c r="AJ198" s="86">
        <f t="shared" si="24"/>
        <v>457.9237354</v>
      </c>
      <c r="AK198" s="87">
        <f t="shared" si="25"/>
        <v>5088.041505</v>
      </c>
      <c r="AL198" s="87">
        <f t="shared" si="26"/>
        <v>5059.61128</v>
      </c>
      <c r="AM198" s="87">
        <f t="shared" si="27"/>
        <v>5059.61128</v>
      </c>
      <c r="AN198" s="87">
        <f t="shared" si="28"/>
        <v>5088.041505</v>
      </c>
      <c r="AO198" s="87">
        <f t="shared" si="29"/>
        <v>-28.43022493</v>
      </c>
      <c r="AP198" s="88">
        <f t="shared" ref="AP198:AR198" si="231">AE198-AH198</f>
        <v>-0.3661320802</v>
      </c>
      <c r="AQ198" s="88">
        <f t="shared" si="231"/>
        <v>17.87191489</v>
      </c>
      <c r="AR198" s="88">
        <f t="shared" si="231"/>
        <v>-168.5480115</v>
      </c>
      <c r="AS198" s="7">
        <f t="shared" si="31"/>
        <v>12.77350702</v>
      </c>
      <c r="AT198" s="7">
        <f t="shared" si="32"/>
        <v>36.03924622</v>
      </c>
      <c r="AU198" s="7">
        <f t="shared" si="33"/>
        <v>39</v>
      </c>
      <c r="AV198" s="85">
        <f t="shared" si="34"/>
        <v>36.03924622</v>
      </c>
      <c r="AW198" s="89">
        <f t="shared" si="35"/>
        <v>2.960753779</v>
      </c>
      <c r="AX198" s="89">
        <f t="shared" si="36"/>
        <v>0</v>
      </c>
      <c r="AY198" s="89">
        <f t="shared" si="37"/>
        <v>1</v>
      </c>
    </row>
    <row r="199">
      <c r="A199" s="29">
        <v>4019.0</v>
      </c>
      <c r="B199" s="30">
        <v>2418.0</v>
      </c>
      <c r="C199" s="31" t="s">
        <v>0</v>
      </c>
      <c r="D199" s="14">
        <v>5.0</v>
      </c>
      <c r="E199" s="15">
        <v>3.0</v>
      </c>
      <c r="F199" s="16">
        <v>2.0</v>
      </c>
      <c r="G199" s="17">
        <v>20.0</v>
      </c>
      <c r="H199" s="18">
        <v>81.0</v>
      </c>
      <c r="I199" s="19">
        <v>20.0</v>
      </c>
      <c r="J199" s="20">
        <v>6.0</v>
      </c>
      <c r="K199" s="21">
        <v>8.0</v>
      </c>
      <c r="L199" s="22">
        <v>12.0</v>
      </c>
      <c r="M199" s="63">
        <f t="shared" si="3"/>
        <v>81</v>
      </c>
      <c r="N199" s="63">
        <f t="shared" si="4"/>
        <v>20</v>
      </c>
      <c r="O199" s="63">
        <f t="shared" si="5"/>
        <v>40</v>
      </c>
      <c r="P199" s="63">
        <f t="shared" si="6"/>
        <v>16</v>
      </c>
      <c r="Q199" s="79">
        <f t="shared" si="7"/>
        <v>0.7707006369</v>
      </c>
      <c r="R199" s="79">
        <f t="shared" si="8"/>
        <v>0.6666666667</v>
      </c>
      <c r="S199" s="79">
        <f t="shared" si="9"/>
        <v>0.8350515464</v>
      </c>
      <c r="T199" s="79">
        <f t="shared" si="10"/>
        <v>0.8267162513</v>
      </c>
      <c r="U199" s="79">
        <f t="shared" si="11"/>
        <v>0.008335295057</v>
      </c>
      <c r="V199" s="89"/>
      <c r="W199" s="89"/>
      <c r="X199" s="85">
        <f t="shared" si="12"/>
        <v>0.6666666667</v>
      </c>
      <c r="Y199" s="85">
        <f t="shared" si="13"/>
        <v>-0.3615736967</v>
      </c>
      <c r="Z199" s="85">
        <f t="shared" si="14"/>
        <v>76</v>
      </c>
      <c r="AA199" s="7">
        <f t="shared" si="15"/>
        <v>1.361573697</v>
      </c>
      <c r="AB199" s="7">
        <f t="shared" si="16"/>
        <v>5.785179147</v>
      </c>
      <c r="AC199" s="13">
        <f t="shared" si="17"/>
        <v>1.196625243</v>
      </c>
      <c r="AD199" s="13">
        <f t="shared" si="18"/>
        <v>1.188289948</v>
      </c>
      <c r="AE199" s="10">
        <f t="shared" si="19"/>
        <v>1.361573697</v>
      </c>
      <c r="AF199" s="10">
        <f t="shared" si="20"/>
        <v>109.2647801</v>
      </c>
      <c r="AG199" s="10">
        <f t="shared" si="21"/>
        <v>439.6736152</v>
      </c>
      <c r="AH199" s="86">
        <f t="shared" si="22"/>
        <v>1.541830759</v>
      </c>
      <c r="AI199" s="86">
        <f t="shared" si="23"/>
        <v>86.3425225</v>
      </c>
      <c r="AJ199" s="86">
        <f t="shared" si="24"/>
        <v>986.7716858</v>
      </c>
      <c r="AK199" s="87">
        <f t="shared" si="25"/>
        <v>18096.46762</v>
      </c>
      <c r="AL199" s="87">
        <f t="shared" si="26"/>
        <v>18223.40583</v>
      </c>
      <c r="AM199" s="87">
        <f t="shared" si="27"/>
        <v>18223.40583</v>
      </c>
      <c r="AN199" s="87">
        <f t="shared" si="28"/>
        <v>18096.46762</v>
      </c>
      <c r="AO199" s="87">
        <f t="shared" si="29"/>
        <v>126.9382084</v>
      </c>
      <c r="AP199" s="88">
        <f t="shared" ref="AP199:AR199" si="232">AE199-AH199</f>
        <v>-0.1802570623</v>
      </c>
      <c r="AQ199" s="88">
        <f t="shared" si="232"/>
        <v>22.92225759</v>
      </c>
      <c r="AR199" s="88">
        <f t="shared" si="232"/>
        <v>-547.0980706</v>
      </c>
      <c r="AS199" s="7">
        <f t="shared" si="31"/>
        <v>31.83959829</v>
      </c>
      <c r="AT199" s="7">
        <f t="shared" si="32"/>
        <v>95.32467088</v>
      </c>
      <c r="AU199" s="7">
        <f t="shared" si="33"/>
        <v>81</v>
      </c>
      <c r="AV199" s="85">
        <f t="shared" si="34"/>
        <v>95.32467088</v>
      </c>
      <c r="AW199" s="89">
        <f t="shared" si="35"/>
        <v>-14.32467088</v>
      </c>
      <c r="AX199" s="89">
        <f t="shared" si="36"/>
        <v>0</v>
      </c>
      <c r="AY199" s="89">
        <f t="shared" si="37"/>
        <v>1</v>
      </c>
    </row>
    <row r="200">
      <c r="A200" s="29">
        <v>4020.0</v>
      </c>
      <c r="B200" s="30">
        <v>1472.0</v>
      </c>
      <c r="C200" s="31" t="s">
        <v>0</v>
      </c>
      <c r="D200" s="14">
        <v>1.0</v>
      </c>
      <c r="E200" s="15">
        <v>7.0</v>
      </c>
      <c r="F200" s="16">
        <v>1.0</v>
      </c>
      <c r="G200" s="17">
        <v>10.0</v>
      </c>
      <c r="H200" s="18">
        <v>83.0</v>
      </c>
      <c r="I200" s="19">
        <v>32.0</v>
      </c>
      <c r="J200" s="20">
        <v>3.0</v>
      </c>
      <c r="K200" s="21">
        <v>21.0</v>
      </c>
      <c r="L200" s="22">
        <v>6.0</v>
      </c>
      <c r="M200" s="63">
        <f t="shared" si="3"/>
        <v>83</v>
      </c>
      <c r="N200" s="63">
        <f t="shared" si="4"/>
        <v>14</v>
      </c>
      <c r="O200" s="63">
        <f t="shared" si="5"/>
        <v>42</v>
      </c>
      <c r="P200" s="63">
        <f t="shared" si="6"/>
        <v>25</v>
      </c>
      <c r="Q200" s="79">
        <f t="shared" si="7"/>
        <v>0.762195122</v>
      </c>
      <c r="R200" s="79">
        <f t="shared" si="8"/>
        <v>0.75</v>
      </c>
      <c r="S200" s="79">
        <f t="shared" si="9"/>
        <v>0.7685185185</v>
      </c>
      <c r="T200" s="79">
        <f t="shared" si="10"/>
        <v>0.7684611109</v>
      </c>
      <c r="U200" s="79">
        <f t="shared" si="11"/>
        <v>0.00005740760227</v>
      </c>
      <c r="V200" s="89"/>
      <c r="W200" s="89"/>
      <c r="X200" s="85">
        <f t="shared" si="12"/>
        <v>0.75</v>
      </c>
      <c r="Y200" s="85">
        <f t="shared" si="13"/>
        <v>-0.4067147725</v>
      </c>
      <c r="Z200" s="85">
        <f t="shared" si="14"/>
        <v>81</v>
      </c>
      <c r="AA200" s="7">
        <f t="shared" si="15"/>
        <v>1.406714772</v>
      </c>
      <c r="AB200" s="7">
        <f t="shared" si="16"/>
        <v>10.16786931</v>
      </c>
      <c r="AC200" s="13">
        <f t="shared" si="17"/>
        <v>1.175233291</v>
      </c>
      <c r="AD200" s="13">
        <f t="shared" si="18"/>
        <v>1.175175883</v>
      </c>
      <c r="AE200" s="10">
        <f t="shared" si="19"/>
        <v>1.406714772</v>
      </c>
      <c r="AF200" s="10">
        <f t="shared" si="20"/>
        <v>124.1117659</v>
      </c>
      <c r="AG200" s="10">
        <f t="shared" si="21"/>
        <v>823.5974142</v>
      </c>
      <c r="AH200" s="86">
        <f t="shared" si="22"/>
        <v>1.541830759</v>
      </c>
      <c r="AI200" s="86">
        <f t="shared" si="23"/>
        <v>103.3026609</v>
      </c>
      <c r="AJ200" s="86">
        <f t="shared" si="24"/>
        <v>1618.922297</v>
      </c>
      <c r="AK200" s="87">
        <f t="shared" si="25"/>
        <v>20814.71525</v>
      </c>
      <c r="AL200" s="87">
        <f t="shared" si="26"/>
        <v>20815.73205</v>
      </c>
      <c r="AM200" s="87">
        <f t="shared" si="27"/>
        <v>20815.73205</v>
      </c>
      <c r="AN200" s="87">
        <f t="shared" si="28"/>
        <v>20814.71525</v>
      </c>
      <c r="AO200" s="87">
        <f t="shared" si="29"/>
        <v>1.016803451</v>
      </c>
      <c r="AP200" s="88">
        <f t="shared" ref="AP200:AR200" si="233">AE200-AH200</f>
        <v>-0.1351159865</v>
      </c>
      <c r="AQ200" s="88">
        <f t="shared" si="233"/>
        <v>20.80910503</v>
      </c>
      <c r="AR200" s="88">
        <f t="shared" si="233"/>
        <v>-795.3248827</v>
      </c>
      <c r="AS200" s="7">
        <f t="shared" si="31"/>
        <v>70.41140429</v>
      </c>
      <c r="AT200" s="7">
        <f t="shared" si="32"/>
        <v>83.59779598</v>
      </c>
      <c r="AU200" s="7">
        <f t="shared" si="33"/>
        <v>83</v>
      </c>
      <c r="AV200" s="85">
        <f t="shared" si="34"/>
        <v>83.59779598</v>
      </c>
      <c r="AW200" s="89">
        <f t="shared" si="35"/>
        <v>-0.5977959782</v>
      </c>
      <c r="AX200" s="89">
        <f t="shared" si="36"/>
        <v>0</v>
      </c>
      <c r="AY200" s="89">
        <f t="shared" si="37"/>
        <v>1</v>
      </c>
    </row>
    <row r="201">
      <c r="A201" s="29">
        <v>4021.0</v>
      </c>
      <c r="B201" s="30">
        <v>1018.0</v>
      </c>
      <c r="C201" s="31" t="s">
        <v>0</v>
      </c>
      <c r="D201" s="14">
        <v>6.0</v>
      </c>
      <c r="E201" s="15">
        <v>2.0</v>
      </c>
      <c r="F201" s="16">
        <v>2.0</v>
      </c>
      <c r="G201" s="17">
        <v>40.0</v>
      </c>
      <c r="H201" s="18">
        <v>90.0</v>
      </c>
      <c r="I201" s="19">
        <v>11.0</v>
      </c>
      <c r="J201" s="20">
        <v>13.0</v>
      </c>
      <c r="K201" s="21">
        <v>7.0</v>
      </c>
      <c r="L201" s="22">
        <v>9.0</v>
      </c>
      <c r="M201" s="63">
        <f t="shared" si="3"/>
        <v>90</v>
      </c>
      <c r="N201" s="63">
        <f t="shared" si="4"/>
        <v>17</v>
      </c>
      <c r="O201" s="63">
        <f t="shared" si="5"/>
        <v>51</v>
      </c>
      <c r="P201" s="63">
        <f t="shared" si="6"/>
        <v>22</v>
      </c>
      <c r="Q201" s="79">
        <f t="shared" si="7"/>
        <v>0.7833333333</v>
      </c>
      <c r="R201" s="79">
        <f t="shared" si="8"/>
        <v>0.75</v>
      </c>
      <c r="S201" s="79">
        <f t="shared" si="9"/>
        <v>0.8035714286</v>
      </c>
      <c r="T201" s="79">
        <f t="shared" si="10"/>
        <v>0.8010526554</v>
      </c>
      <c r="U201" s="79">
        <f t="shared" si="11"/>
        <v>0.002518773156</v>
      </c>
      <c r="V201" s="89"/>
      <c r="W201" s="89"/>
      <c r="X201" s="85">
        <f t="shared" si="12"/>
        <v>0.75</v>
      </c>
      <c r="Y201" s="85">
        <f t="shared" si="13"/>
        <v>-0.4067147725</v>
      </c>
      <c r="Z201" s="85">
        <f t="shared" si="14"/>
        <v>90</v>
      </c>
      <c r="AA201" s="7">
        <f t="shared" si="15"/>
        <v>1.406714772</v>
      </c>
      <c r="AB201" s="7">
        <f t="shared" si="16"/>
        <v>8.947724994</v>
      </c>
      <c r="AC201" s="13">
        <f t="shared" si="17"/>
        <v>1.210286201</v>
      </c>
      <c r="AD201" s="13">
        <f t="shared" si="18"/>
        <v>1.207767428</v>
      </c>
      <c r="AE201" s="10">
        <f t="shared" si="19"/>
        <v>1.406714772</v>
      </c>
      <c r="AF201" s="10">
        <f t="shared" si="20"/>
        <v>135.5520545</v>
      </c>
      <c r="AG201" s="10">
        <f t="shared" si="21"/>
        <v>805.2952495</v>
      </c>
      <c r="AH201" s="86">
        <f t="shared" si="22"/>
        <v>1.541830759</v>
      </c>
      <c r="AI201" s="86">
        <f t="shared" si="23"/>
        <v>112.5536454</v>
      </c>
      <c r="AJ201" s="86">
        <f t="shared" si="24"/>
        <v>1729.934112</v>
      </c>
      <c r="AK201" s="87">
        <f t="shared" si="25"/>
        <v>24348.59135</v>
      </c>
      <c r="AL201" s="87">
        <f t="shared" si="26"/>
        <v>24399.36981</v>
      </c>
      <c r="AM201" s="87">
        <f t="shared" si="27"/>
        <v>24399.36981</v>
      </c>
      <c r="AN201" s="87">
        <f t="shared" si="28"/>
        <v>24348.59135</v>
      </c>
      <c r="AO201" s="87">
        <f t="shared" si="29"/>
        <v>50.77846682</v>
      </c>
      <c r="AP201" s="88">
        <f t="shared" ref="AP201:AR201" si="234">AE201-AH201</f>
        <v>-0.1351159865</v>
      </c>
      <c r="AQ201" s="88">
        <f t="shared" si="234"/>
        <v>22.99840911</v>
      </c>
      <c r="AR201" s="88">
        <f t="shared" si="234"/>
        <v>-924.6388621</v>
      </c>
      <c r="AS201" s="7">
        <f t="shared" si="31"/>
        <v>65.1120879</v>
      </c>
      <c r="AT201" s="7">
        <f t="shared" si="32"/>
        <v>105.1002585</v>
      </c>
      <c r="AU201" s="7">
        <f t="shared" si="33"/>
        <v>90</v>
      </c>
      <c r="AV201" s="85">
        <f t="shared" si="34"/>
        <v>105.1002585</v>
      </c>
      <c r="AW201" s="89">
        <f t="shared" si="35"/>
        <v>-15.10025854</v>
      </c>
      <c r="AX201" s="89">
        <f t="shared" si="36"/>
        <v>0</v>
      </c>
      <c r="AY201" s="89">
        <f t="shared" si="37"/>
        <v>1</v>
      </c>
    </row>
    <row r="202">
      <c r="A202" s="29">
        <v>4022.0</v>
      </c>
      <c r="B202" s="30">
        <v>1715.0</v>
      </c>
      <c r="C202" s="31" t="s">
        <v>0</v>
      </c>
      <c r="D202" s="14">
        <v>2.0</v>
      </c>
      <c r="E202" s="15">
        <v>6.0</v>
      </c>
      <c r="F202" s="16">
        <v>11.0</v>
      </c>
      <c r="G202" s="17">
        <v>39.0</v>
      </c>
      <c r="H202" s="18">
        <v>116.0</v>
      </c>
      <c r="I202" s="19">
        <v>30.0</v>
      </c>
      <c r="J202" s="20">
        <v>11.0</v>
      </c>
      <c r="K202" s="21">
        <v>13.0</v>
      </c>
      <c r="L202" s="22">
        <v>8.0</v>
      </c>
      <c r="M202" s="63">
        <f t="shared" si="3"/>
        <v>116</v>
      </c>
      <c r="N202" s="63">
        <f t="shared" si="4"/>
        <v>16</v>
      </c>
      <c r="O202" s="63">
        <f t="shared" si="5"/>
        <v>69</v>
      </c>
      <c r="P202" s="63">
        <f t="shared" si="6"/>
        <v>35</v>
      </c>
      <c r="Q202" s="79">
        <f t="shared" si="7"/>
        <v>0.7838983051</v>
      </c>
      <c r="R202" s="79">
        <f t="shared" si="8"/>
        <v>0.8117647059</v>
      </c>
      <c r="S202" s="79">
        <f t="shared" si="9"/>
        <v>0.7682119205</v>
      </c>
      <c r="T202" s="79">
        <f t="shared" si="10"/>
        <v>0.768466243</v>
      </c>
      <c r="U202" s="79">
        <f t="shared" si="11"/>
        <v>0.0002543224823</v>
      </c>
      <c r="V202" s="89"/>
      <c r="W202" s="89"/>
      <c r="X202" s="85">
        <f t="shared" si="12"/>
        <v>0.8117647059</v>
      </c>
      <c r="Y202" s="85">
        <f t="shared" si="13"/>
        <v>-0.4401722757</v>
      </c>
      <c r="Z202" s="85">
        <f t="shared" si="14"/>
        <v>120</v>
      </c>
      <c r="AA202" s="7">
        <f t="shared" si="15"/>
        <v>1.440172276</v>
      </c>
      <c r="AB202" s="7">
        <f t="shared" si="16"/>
        <v>15.40602965</v>
      </c>
      <c r="AC202" s="13">
        <f t="shared" si="17"/>
        <v>1.208384196</v>
      </c>
      <c r="AD202" s="13">
        <f t="shared" si="18"/>
        <v>1.208638519</v>
      </c>
      <c r="AE202" s="10">
        <f t="shared" si="19"/>
        <v>1.440172276</v>
      </c>
      <c r="AF202" s="10">
        <f t="shared" si="20"/>
        <v>188.2267027</v>
      </c>
      <c r="AG202" s="10">
        <f t="shared" si="21"/>
        <v>1848.723558</v>
      </c>
      <c r="AH202" s="86">
        <f t="shared" si="22"/>
        <v>1.541830759</v>
      </c>
      <c r="AI202" s="86">
        <f t="shared" si="23"/>
        <v>160.3503989</v>
      </c>
      <c r="AJ202" s="86">
        <f t="shared" si="24"/>
        <v>3723.521283</v>
      </c>
      <c r="AK202" s="87">
        <f t="shared" si="25"/>
        <v>43071.04225</v>
      </c>
      <c r="AL202" s="87">
        <f t="shared" si="26"/>
        <v>43061.97922</v>
      </c>
      <c r="AM202" s="87">
        <f t="shared" si="27"/>
        <v>43061.97922</v>
      </c>
      <c r="AN202" s="87">
        <f t="shared" si="28"/>
        <v>43071.04225</v>
      </c>
      <c r="AO202" s="87">
        <f t="shared" si="29"/>
        <v>-9.063035978</v>
      </c>
      <c r="AP202" s="88">
        <f t="shared" ref="AP202:AR202" si="235">AE202-AH202</f>
        <v>-0.1016584833</v>
      </c>
      <c r="AQ202" s="88">
        <f t="shared" si="235"/>
        <v>27.8763038</v>
      </c>
      <c r="AR202" s="88">
        <f t="shared" si="235"/>
        <v>-1874.797725</v>
      </c>
      <c r="AS202" s="7">
        <f t="shared" si="31"/>
        <v>118.2295959</v>
      </c>
      <c r="AT202" s="7">
        <f t="shared" si="32"/>
        <v>155.9856284</v>
      </c>
      <c r="AU202" s="7">
        <f t="shared" si="33"/>
        <v>116</v>
      </c>
      <c r="AV202" s="85">
        <f t="shared" si="34"/>
        <v>118.2295959</v>
      </c>
      <c r="AW202" s="89">
        <f t="shared" si="35"/>
        <v>-2.229595878</v>
      </c>
      <c r="AX202" s="89">
        <f t="shared" si="36"/>
        <v>1</v>
      </c>
      <c r="AY202" s="89">
        <f t="shared" si="37"/>
        <v>0</v>
      </c>
    </row>
    <row r="203">
      <c r="A203" s="29">
        <v>4027.0</v>
      </c>
      <c r="B203" s="30">
        <v>1722.0</v>
      </c>
      <c r="C203" s="31" t="s">
        <v>0</v>
      </c>
      <c r="D203" s="14">
        <v>3.0</v>
      </c>
      <c r="E203" s="15">
        <v>7.0</v>
      </c>
      <c r="F203" s="16">
        <v>8.0</v>
      </c>
      <c r="G203" s="17">
        <v>21.0</v>
      </c>
      <c r="H203" s="18">
        <v>88.0</v>
      </c>
      <c r="I203" s="19">
        <v>15.0</v>
      </c>
      <c r="J203" s="20">
        <v>9.0</v>
      </c>
      <c r="K203" s="21">
        <v>17.0</v>
      </c>
      <c r="L203" s="22">
        <v>7.0</v>
      </c>
      <c r="M203" s="63">
        <f t="shared" si="3"/>
        <v>88</v>
      </c>
      <c r="N203" s="63">
        <f t="shared" si="4"/>
        <v>17</v>
      </c>
      <c r="O203" s="63">
        <f t="shared" si="5"/>
        <v>36</v>
      </c>
      <c r="P203" s="63">
        <f t="shared" si="6"/>
        <v>34</v>
      </c>
      <c r="Q203" s="79">
        <f t="shared" si="7"/>
        <v>0.7085714286</v>
      </c>
      <c r="R203" s="79">
        <f t="shared" si="8"/>
        <v>0.679245283</v>
      </c>
      <c r="S203" s="79">
        <f t="shared" si="9"/>
        <v>0.7213114754</v>
      </c>
      <c r="T203" s="79">
        <f t="shared" si="10"/>
        <v>0.7241097795</v>
      </c>
      <c r="U203" s="79">
        <f t="shared" si="11"/>
        <v>0.002798304138</v>
      </c>
      <c r="V203" s="89"/>
      <c r="W203" s="89"/>
      <c r="X203" s="85">
        <f t="shared" si="12"/>
        <v>0.679245283</v>
      </c>
      <c r="Y203" s="85">
        <f t="shared" si="13"/>
        <v>-0.368387444</v>
      </c>
      <c r="Z203" s="85">
        <f t="shared" si="14"/>
        <v>87</v>
      </c>
      <c r="AA203" s="7">
        <f t="shared" si="15"/>
        <v>1.368387444</v>
      </c>
      <c r="AB203" s="7">
        <f t="shared" si="16"/>
        <v>12.5251731</v>
      </c>
      <c r="AC203" s="13">
        <f t="shared" si="17"/>
        <v>1.089698919</v>
      </c>
      <c r="AD203" s="13">
        <f t="shared" si="18"/>
        <v>1.092497224</v>
      </c>
      <c r="AE203" s="10">
        <f t="shared" si="19"/>
        <v>1.368387444</v>
      </c>
      <c r="AF203" s="10">
        <f t="shared" si="20"/>
        <v>131.5748807</v>
      </c>
      <c r="AG203" s="10">
        <f t="shared" si="21"/>
        <v>1089.690059</v>
      </c>
      <c r="AH203" s="86">
        <f t="shared" si="22"/>
        <v>1.541830759</v>
      </c>
      <c r="AI203" s="86">
        <f t="shared" si="23"/>
        <v>107.9281531</v>
      </c>
      <c r="AJ203" s="86">
        <f t="shared" si="24"/>
        <v>1887.200849</v>
      </c>
      <c r="AK203" s="87">
        <f t="shared" si="25"/>
        <v>23324.81572</v>
      </c>
      <c r="AL203" s="87">
        <f t="shared" si="26"/>
        <v>23265.07193</v>
      </c>
      <c r="AM203" s="87">
        <f t="shared" si="27"/>
        <v>23265.07193</v>
      </c>
      <c r="AN203" s="87">
        <f t="shared" si="28"/>
        <v>23324.81572</v>
      </c>
      <c r="AO203" s="87">
        <f t="shared" si="29"/>
        <v>-59.74379334</v>
      </c>
      <c r="AP203" s="88">
        <f t="shared" ref="AP203:AR203" si="236">AE203-AH203</f>
        <v>-0.173443315</v>
      </c>
      <c r="AQ203" s="88">
        <f t="shared" si="236"/>
        <v>23.64672759</v>
      </c>
      <c r="AR203" s="88">
        <f t="shared" si="236"/>
        <v>-797.5107897</v>
      </c>
      <c r="AS203" s="7">
        <f t="shared" si="31"/>
        <v>61.18041488</v>
      </c>
      <c r="AT203" s="7">
        <f t="shared" si="32"/>
        <v>75.15650642</v>
      </c>
      <c r="AU203" s="7">
        <f t="shared" si="33"/>
        <v>88</v>
      </c>
      <c r="AV203" s="85">
        <f t="shared" si="34"/>
        <v>75.15650642</v>
      </c>
      <c r="AW203" s="89">
        <f t="shared" si="35"/>
        <v>12.84349358</v>
      </c>
      <c r="AX203" s="89">
        <f t="shared" si="36"/>
        <v>0</v>
      </c>
      <c r="AY203" s="89">
        <f t="shared" si="37"/>
        <v>1</v>
      </c>
    </row>
    <row r="204">
      <c r="A204" s="29">
        <v>4030.0</v>
      </c>
      <c r="B204" s="30">
        <v>1978.0</v>
      </c>
      <c r="C204" s="31" t="s">
        <v>0</v>
      </c>
      <c r="D204" s="14">
        <v>0.0</v>
      </c>
      <c r="E204" s="15">
        <v>1.0</v>
      </c>
      <c r="F204" s="16">
        <v>0.0</v>
      </c>
      <c r="G204" s="17">
        <v>38.0</v>
      </c>
      <c r="H204" s="18">
        <v>110.0</v>
      </c>
      <c r="I204" s="19">
        <v>30.0</v>
      </c>
      <c r="J204" s="20">
        <v>1.0</v>
      </c>
      <c r="K204" s="21">
        <v>1.0</v>
      </c>
      <c r="L204" s="22">
        <v>2.0</v>
      </c>
      <c r="M204" s="63">
        <f t="shared" si="3"/>
        <v>110</v>
      </c>
      <c r="N204" s="63">
        <f t="shared" si="4"/>
        <v>3</v>
      </c>
      <c r="O204" s="63">
        <f t="shared" si="5"/>
        <v>68</v>
      </c>
      <c r="P204" s="63">
        <f t="shared" si="6"/>
        <v>2</v>
      </c>
      <c r="Q204" s="79">
        <f t="shared" si="7"/>
        <v>0.9726775956</v>
      </c>
      <c r="R204" s="79">
        <f t="shared" si="8"/>
        <v>0.9577464789</v>
      </c>
      <c r="S204" s="79">
        <f t="shared" si="9"/>
        <v>0.9821428571</v>
      </c>
      <c r="T204" s="79">
        <f t="shared" si="10"/>
        <v>0.9804546685</v>
      </c>
      <c r="U204" s="79">
        <f t="shared" si="11"/>
        <v>0.001688188639</v>
      </c>
      <c r="V204" s="89"/>
      <c r="W204" s="89"/>
      <c r="X204" s="85">
        <f t="shared" si="12"/>
        <v>0.9577464789</v>
      </c>
      <c r="Y204" s="85">
        <f t="shared" si="13"/>
        <v>-0.519249567</v>
      </c>
      <c r="Z204" s="85">
        <f t="shared" si="14"/>
        <v>73</v>
      </c>
      <c r="AA204" s="7">
        <f t="shared" si="15"/>
        <v>1.519249567</v>
      </c>
      <c r="AB204" s="7">
        <f t="shared" si="16"/>
        <v>1.038499134</v>
      </c>
      <c r="AC204" s="13">
        <f t="shared" si="17"/>
        <v>1.501392424</v>
      </c>
      <c r="AD204" s="13">
        <f t="shared" si="18"/>
        <v>1.499704236</v>
      </c>
      <c r="AE204" s="10">
        <f t="shared" si="19"/>
        <v>1.519249567</v>
      </c>
      <c r="AF204" s="10">
        <f t="shared" si="20"/>
        <v>111.9437175</v>
      </c>
      <c r="AG204" s="10">
        <f t="shared" si="21"/>
        <v>75.81043679</v>
      </c>
      <c r="AH204" s="86">
        <f t="shared" si="22"/>
        <v>1.541830759</v>
      </c>
      <c r="AI204" s="86">
        <f t="shared" si="23"/>
        <v>107.9281531</v>
      </c>
      <c r="AJ204" s="86">
        <f t="shared" si="24"/>
        <v>209.6889832</v>
      </c>
      <c r="AK204" s="87">
        <f t="shared" si="25"/>
        <v>30737.93801</v>
      </c>
      <c r="AL204" s="87">
        <f t="shared" si="26"/>
        <v>30772.53913</v>
      </c>
      <c r="AM204" s="87">
        <f t="shared" si="27"/>
        <v>30772.53913</v>
      </c>
      <c r="AN204" s="87">
        <f t="shared" si="28"/>
        <v>30737.93801</v>
      </c>
      <c r="AO204" s="87">
        <f t="shared" si="29"/>
        <v>34.60111435</v>
      </c>
      <c r="AP204" s="88">
        <f t="shared" ref="AP204:AR204" si="237">AE204-AH204</f>
        <v>-0.02258119197</v>
      </c>
      <c r="AQ204" s="88">
        <f t="shared" si="237"/>
        <v>4.015564397</v>
      </c>
      <c r="AR204" s="88">
        <f t="shared" si="237"/>
        <v>-133.8785464</v>
      </c>
      <c r="AS204" s="7">
        <f t="shared" si="31"/>
        <v>44.45133688</v>
      </c>
      <c r="AT204" s="7">
        <f t="shared" si="32"/>
        <v>133.3764944</v>
      </c>
      <c r="AU204" s="7">
        <f t="shared" si="33"/>
        <v>110</v>
      </c>
      <c r="AV204" s="85">
        <f t="shared" si="34"/>
        <v>133.3764944</v>
      </c>
      <c r="AW204" s="89">
        <f t="shared" si="35"/>
        <v>-23.37649442</v>
      </c>
      <c r="AX204" s="89">
        <f t="shared" si="36"/>
        <v>0</v>
      </c>
      <c r="AY204" s="89">
        <f t="shared" si="37"/>
        <v>1</v>
      </c>
    </row>
    <row r="205">
      <c r="A205" s="29">
        <v>4032.0</v>
      </c>
      <c r="B205" s="30">
        <v>1293.0</v>
      </c>
      <c r="C205" s="31" t="s">
        <v>0</v>
      </c>
      <c r="D205" s="14">
        <v>4.0</v>
      </c>
      <c r="E205" s="15">
        <v>3.0</v>
      </c>
      <c r="F205" s="16">
        <v>1.0</v>
      </c>
      <c r="G205" s="17">
        <v>29.0</v>
      </c>
      <c r="H205" s="18">
        <v>61.0</v>
      </c>
      <c r="I205" s="19">
        <v>14.0</v>
      </c>
      <c r="J205" s="20">
        <v>6.0</v>
      </c>
      <c r="K205" s="21">
        <v>10.0</v>
      </c>
      <c r="L205" s="22">
        <v>11.0</v>
      </c>
      <c r="M205" s="63">
        <f t="shared" si="3"/>
        <v>61</v>
      </c>
      <c r="N205" s="63">
        <f t="shared" si="4"/>
        <v>18</v>
      </c>
      <c r="O205" s="63">
        <f t="shared" si="5"/>
        <v>43</v>
      </c>
      <c r="P205" s="63">
        <f t="shared" si="6"/>
        <v>17</v>
      </c>
      <c r="Q205" s="79">
        <f t="shared" si="7"/>
        <v>0.7482014388</v>
      </c>
      <c r="R205" s="79">
        <f t="shared" si="8"/>
        <v>0.7049180328</v>
      </c>
      <c r="S205" s="79">
        <f t="shared" si="9"/>
        <v>0.7820512821</v>
      </c>
      <c r="T205" s="79">
        <f t="shared" si="10"/>
        <v>0.7713058019</v>
      </c>
      <c r="U205" s="79">
        <f t="shared" si="11"/>
        <v>0.01074548019</v>
      </c>
      <c r="V205" s="89"/>
      <c r="W205" s="89"/>
      <c r="X205" s="85">
        <f t="shared" si="12"/>
        <v>0.7049180328</v>
      </c>
      <c r="Y205" s="85">
        <f t="shared" si="13"/>
        <v>-0.3822941905</v>
      </c>
      <c r="Z205" s="85">
        <f t="shared" si="14"/>
        <v>78</v>
      </c>
      <c r="AA205" s="7">
        <f t="shared" si="15"/>
        <v>1.38229419</v>
      </c>
      <c r="AB205" s="7">
        <f t="shared" si="16"/>
        <v>6.499001238</v>
      </c>
      <c r="AC205" s="13">
        <f t="shared" si="17"/>
        <v>1.164345473</v>
      </c>
      <c r="AD205" s="13">
        <f t="shared" si="18"/>
        <v>1.153599992</v>
      </c>
      <c r="AE205" s="10">
        <f t="shared" si="19"/>
        <v>1.38229419</v>
      </c>
      <c r="AF205" s="10">
        <f t="shared" si="20"/>
        <v>114.3179481</v>
      </c>
      <c r="AG205" s="10">
        <f t="shared" si="21"/>
        <v>506.9220966</v>
      </c>
      <c r="AH205" s="86">
        <f t="shared" si="22"/>
        <v>1.541830759</v>
      </c>
      <c r="AI205" s="86">
        <f t="shared" si="23"/>
        <v>92.50984554</v>
      </c>
      <c r="AJ205" s="86">
        <f t="shared" si="24"/>
        <v>1127.078285</v>
      </c>
      <c r="AK205" s="87">
        <f t="shared" si="25"/>
        <v>12507.33112</v>
      </c>
      <c r="AL205" s="87">
        <f t="shared" si="26"/>
        <v>12623.83361</v>
      </c>
      <c r="AM205" s="87">
        <f t="shared" si="27"/>
        <v>12623.83361</v>
      </c>
      <c r="AN205" s="87">
        <f t="shared" si="28"/>
        <v>12507.33112</v>
      </c>
      <c r="AO205" s="87">
        <f t="shared" si="29"/>
        <v>116.5024962</v>
      </c>
      <c r="AP205" s="88">
        <f t="shared" ref="AP205:AR205" si="238">AE205-AH205</f>
        <v>-0.1595365685</v>
      </c>
      <c r="AQ205" s="88">
        <f t="shared" si="238"/>
        <v>21.80810256</v>
      </c>
      <c r="AR205" s="88">
        <f t="shared" si="238"/>
        <v>-620.1561882</v>
      </c>
      <c r="AS205" s="7">
        <f t="shared" si="31"/>
        <v>40.34376874</v>
      </c>
      <c r="AT205" s="7">
        <f t="shared" si="32"/>
        <v>96.35280659</v>
      </c>
      <c r="AU205" s="7">
        <f t="shared" si="33"/>
        <v>61</v>
      </c>
      <c r="AV205" s="85">
        <f t="shared" si="34"/>
        <v>40.34376874</v>
      </c>
      <c r="AW205" s="89">
        <f t="shared" si="35"/>
        <v>20.65623126</v>
      </c>
      <c r="AX205" s="89">
        <f t="shared" si="36"/>
        <v>1</v>
      </c>
      <c r="AY205" s="89">
        <f t="shared" si="37"/>
        <v>0</v>
      </c>
    </row>
    <row r="206">
      <c r="A206" s="29">
        <v>4036.0</v>
      </c>
      <c r="B206" s="30">
        <v>2152.0</v>
      </c>
      <c r="C206" s="31" t="s">
        <v>0</v>
      </c>
      <c r="D206" s="14">
        <v>5.0</v>
      </c>
      <c r="E206" s="15">
        <v>0.0</v>
      </c>
      <c r="F206" s="16">
        <v>2.0</v>
      </c>
      <c r="G206" s="17">
        <v>29.0</v>
      </c>
      <c r="H206" s="18">
        <v>95.0</v>
      </c>
      <c r="I206" s="19">
        <v>23.0</v>
      </c>
      <c r="J206" s="20">
        <v>8.0</v>
      </c>
      <c r="K206" s="21">
        <v>8.0</v>
      </c>
      <c r="L206" s="22">
        <v>8.0</v>
      </c>
      <c r="M206" s="63">
        <f t="shared" si="3"/>
        <v>95</v>
      </c>
      <c r="N206" s="63">
        <f t="shared" si="4"/>
        <v>13</v>
      </c>
      <c r="O206" s="63">
        <f t="shared" si="5"/>
        <v>52</v>
      </c>
      <c r="P206" s="63">
        <f t="shared" si="6"/>
        <v>18</v>
      </c>
      <c r="Q206" s="79">
        <f t="shared" si="7"/>
        <v>0.8258426966</v>
      </c>
      <c r="R206" s="79">
        <f t="shared" si="8"/>
        <v>0.8</v>
      </c>
      <c r="S206" s="79">
        <f t="shared" si="9"/>
        <v>0.8407079646</v>
      </c>
      <c r="T206" s="79">
        <f t="shared" si="10"/>
        <v>0.8395102538</v>
      </c>
      <c r="U206" s="79">
        <f t="shared" si="11"/>
        <v>0.001197710781</v>
      </c>
      <c r="V206" s="89"/>
      <c r="W206" s="89"/>
      <c r="X206" s="85">
        <f t="shared" si="12"/>
        <v>0.8</v>
      </c>
      <c r="Y206" s="85">
        <f t="shared" si="13"/>
        <v>-0.4337994179</v>
      </c>
      <c r="Z206" s="85">
        <f t="shared" si="14"/>
        <v>83</v>
      </c>
      <c r="AA206" s="7">
        <f t="shared" si="15"/>
        <v>1.433799418</v>
      </c>
      <c r="AB206" s="7">
        <f t="shared" si="16"/>
        <v>7.808389523</v>
      </c>
      <c r="AC206" s="13">
        <f t="shared" si="17"/>
        <v>1.274507383</v>
      </c>
      <c r="AD206" s="13">
        <f t="shared" si="18"/>
        <v>1.273309672</v>
      </c>
      <c r="AE206" s="10">
        <f t="shared" si="19"/>
        <v>1.433799418</v>
      </c>
      <c r="AF206" s="10">
        <f t="shared" si="20"/>
        <v>126.8137412</v>
      </c>
      <c r="AG206" s="10">
        <f t="shared" si="21"/>
        <v>648.0963304</v>
      </c>
      <c r="AH206" s="86">
        <f t="shared" si="22"/>
        <v>1.541830759</v>
      </c>
      <c r="AI206" s="86">
        <f t="shared" si="23"/>
        <v>107.9281531</v>
      </c>
      <c r="AJ206" s="86">
        <f t="shared" si="24"/>
        <v>1443.15359</v>
      </c>
      <c r="AK206" s="87">
        <f t="shared" si="25"/>
        <v>25611.35074</v>
      </c>
      <c r="AL206" s="87">
        <f t="shared" si="26"/>
        <v>25635.44149</v>
      </c>
      <c r="AM206" s="87">
        <f t="shared" si="27"/>
        <v>25635.44149</v>
      </c>
      <c r="AN206" s="87">
        <f t="shared" si="28"/>
        <v>25611.35074</v>
      </c>
      <c r="AO206" s="87">
        <f t="shared" si="29"/>
        <v>24.09075465</v>
      </c>
      <c r="AP206" s="88">
        <f t="shared" ref="AP206:AR206" si="239">AE206-AH206</f>
        <v>-0.1080313411</v>
      </c>
      <c r="AQ206" s="88">
        <f t="shared" si="239"/>
        <v>18.88558808</v>
      </c>
      <c r="AR206" s="88">
        <f t="shared" si="239"/>
        <v>-795.05726</v>
      </c>
      <c r="AS206" s="7">
        <f t="shared" si="31"/>
        <v>70.65567064</v>
      </c>
      <c r="AT206" s="7">
        <f t="shared" si="32"/>
        <v>104.160155</v>
      </c>
      <c r="AU206" s="7">
        <f t="shared" si="33"/>
        <v>95</v>
      </c>
      <c r="AV206" s="85">
        <f t="shared" si="34"/>
        <v>104.160155</v>
      </c>
      <c r="AW206" s="89">
        <f t="shared" si="35"/>
        <v>-9.160154995</v>
      </c>
      <c r="AX206" s="89">
        <f t="shared" si="36"/>
        <v>0</v>
      </c>
      <c r="AY206" s="89">
        <f t="shared" si="37"/>
        <v>1</v>
      </c>
    </row>
    <row r="207">
      <c r="A207" s="29">
        <v>4044.0</v>
      </c>
      <c r="B207" s="30">
        <v>2605.0</v>
      </c>
      <c r="C207" s="31" t="s">
        <v>0</v>
      </c>
      <c r="D207" s="14">
        <v>13.0</v>
      </c>
      <c r="E207" s="15">
        <v>10.0</v>
      </c>
      <c r="F207" s="16">
        <v>14.0</v>
      </c>
      <c r="G207" s="17">
        <v>40.0</v>
      </c>
      <c r="H207" s="18">
        <v>102.0</v>
      </c>
      <c r="I207" s="19">
        <v>37.0</v>
      </c>
      <c r="J207" s="20">
        <v>17.0</v>
      </c>
      <c r="K207" s="21">
        <v>16.0</v>
      </c>
      <c r="L207" s="22">
        <v>22.0</v>
      </c>
      <c r="M207" s="63">
        <f t="shared" si="3"/>
        <v>102</v>
      </c>
      <c r="N207" s="63">
        <f t="shared" si="4"/>
        <v>45</v>
      </c>
      <c r="O207" s="63">
        <f t="shared" si="5"/>
        <v>77</v>
      </c>
      <c r="P207" s="63">
        <f t="shared" si="6"/>
        <v>47</v>
      </c>
      <c r="Q207" s="79">
        <f t="shared" si="7"/>
        <v>0.6605166052</v>
      </c>
      <c r="R207" s="79">
        <f t="shared" si="8"/>
        <v>0.631147541</v>
      </c>
      <c r="S207" s="79">
        <f t="shared" si="9"/>
        <v>0.6845637584</v>
      </c>
      <c r="T207" s="79">
        <f t="shared" si="10"/>
        <v>0.6760715805</v>
      </c>
      <c r="U207" s="79">
        <f t="shared" si="11"/>
        <v>0.008492177868</v>
      </c>
      <c r="V207" s="89"/>
      <c r="W207" s="89"/>
      <c r="X207" s="85">
        <f t="shared" si="12"/>
        <v>0.631147541</v>
      </c>
      <c r="Y207" s="85">
        <f t="shared" si="13"/>
        <v>-0.3423332382</v>
      </c>
      <c r="Z207" s="85">
        <f t="shared" si="14"/>
        <v>169</v>
      </c>
      <c r="AA207" s="7">
        <f t="shared" si="15"/>
        <v>1.342333238</v>
      </c>
      <c r="AB207" s="7">
        <f t="shared" si="16"/>
        <v>16.08966219</v>
      </c>
      <c r="AC207" s="13">
        <f t="shared" si="17"/>
        <v>1.026896997</v>
      </c>
      <c r="AD207" s="13">
        <f t="shared" si="18"/>
        <v>1.018404819</v>
      </c>
      <c r="AE207" s="10">
        <f t="shared" si="19"/>
        <v>1.342333238</v>
      </c>
      <c r="AF207" s="10">
        <f t="shared" si="20"/>
        <v>242.9439794</v>
      </c>
      <c r="AG207" s="10">
        <f t="shared" si="21"/>
        <v>2719.152911</v>
      </c>
      <c r="AH207" s="86">
        <f t="shared" si="22"/>
        <v>1.541830759</v>
      </c>
      <c r="AI207" s="86">
        <f t="shared" si="23"/>
        <v>191.1870141</v>
      </c>
      <c r="AJ207" s="86">
        <f t="shared" si="24"/>
        <v>5579.885517</v>
      </c>
      <c r="AK207" s="87">
        <f t="shared" si="25"/>
        <v>41122.16817</v>
      </c>
      <c r="AL207" s="87">
        <f t="shared" si="26"/>
        <v>41465.07382</v>
      </c>
      <c r="AM207" s="87">
        <f t="shared" si="27"/>
        <v>41465.07382</v>
      </c>
      <c r="AN207" s="87">
        <f t="shared" si="28"/>
        <v>41122.16817</v>
      </c>
      <c r="AO207" s="87">
        <f t="shared" si="29"/>
        <v>342.9056501</v>
      </c>
      <c r="AP207" s="88">
        <f t="shared" ref="AP207:AR207" si="240">AE207-AH207</f>
        <v>-0.1994975208</v>
      </c>
      <c r="AQ207" s="88">
        <f t="shared" si="240"/>
        <v>51.75696533</v>
      </c>
      <c r="AR207" s="88">
        <f t="shared" si="240"/>
        <v>-2860.732606</v>
      </c>
      <c r="AS207" s="7">
        <f t="shared" si="31"/>
        <v>79.84696482</v>
      </c>
      <c r="AT207" s="7">
        <f t="shared" si="32"/>
        <v>179.5896693</v>
      </c>
      <c r="AU207" s="7">
        <f t="shared" si="33"/>
        <v>102</v>
      </c>
      <c r="AV207" s="85">
        <f t="shared" si="34"/>
        <v>79.84696482</v>
      </c>
      <c r="AW207" s="89">
        <f t="shared" si="35"/>
        <v>22.15303518</v>
      </c>
      <c r="AX207" s="89">
        <f t="shared" si="36"/>
        <v>1</v>
      </c>
      <c r="AY207" s="89">
        <f t="shared" si="37"/>
        <v>0</v>
      </c>
    </row>
    <row r="208">
      <c r="A208" s="29">
        <v>4387.0</v>
      </c>
      <c r="B208" s="30">
        <v>2206.0</v>
      </c>
      <c r="C208" s="31" t="s">
        <v>0</v>
      </c>
      <c r="D208" s="14">
        <v>3.0</v>
      </c>
      <c r="E208" s="15">
        <v>3.0</v>
      </c>
      <c r="F208" s="16">
        <v>2.0</v>
      </c>
      <c r="G208" s="17">
        <v>13.0</v>
      </c>
      <c r="H208" s="18">
        <v>56.0</v>
      </c>
      <c r="I208" s="19">
        <v>9.0</v>
      </c>
      <c r="J208" s="20">
        <v>2.0</v>
      </c>
      <c r="K208" s="21">
        <v>7.0</v>
      </c>
      <c r="L208" s="22">
        <v>3.0</v>
      </c>
      <c r="M208" s="63">
        <f t="shared" si="3"/>
        <v>56</v>
      </c>
      <c r="N208" s="63">
        <f t="shared" si="4"/>
        <v>9</v>
      </c>
      <c r="O208" s="63">
        <f t="shared" si="5"/>
        <v>22</v>
      </c>
      <c r="P208" s="63">
        <f t="shared" si="6"/>
        <v>11</v>
      </c>
      <c r="Q208" s="79">
        <f t="shared" si="7"/>
        <v>0.7959183673</v>
      </c>
      <c r="R208" s="79">
        <f t="shared" si="8"/>
        <v>0.7096774194</v>
      </c>
      <c r="S208" s="79">
        <f t="shared" si="9"/>
        <v>0.8358208955</v>
      </c>
      <c r="T208" s="79">
        <f t="shared" si="10"/>
        <v>0.842299104</v>
      </c>
      <c r="U208" s="79">
        <f t="shared" si="11"/>
        <v>0.006478208462</v>
      </c>
      <c r="V208" s="89"/>
      <c r="W208" s="89"/>
      <c r="X208" s="85">
        <f t="shared" si="12"/>
        <v>0.7096774194</v>
      </c>
      <c r="Y208" s="85">
        <f t="shared" si="13"/>
        <v>-0.3848723164</v>
      </c>
      <c r="Z208" s="85">
        <f t="shared" si="14"/>
        <v>42</v>
      </c>
      <c r="AA208" s="7">
        <f t="shared" si="15"/>
        <v>1.384872316</v>
      </c>
      <c r="AB208" s="7">
        <f t="shared" si="16"/>
        <v>4.233595481</v>
      </c>
      <c r="AC208" s="13">
        <f t="shared" si="17"/>
        <v>1.220693212</v>
      </c>
      <c r="AD208" s="13">
        <f t="shared" si="18"/>
        <v>1.22717142</v>
      </c>
      <c r="AE208" s="10">
        <f t="shared" si="19"/>
        <v>1.384872316</v>
      </c>
      <c r="AF208" s="10">
        <f t="shared" si="20"/>
        <v>62.39823277</v>
      </c>
      <c r="AG208" s="10">
        <f t="shared" si="21"/>
        <v>177.8110102</v>
      </c>
      <c r="AH208" s="86">
        <f t="shared" si="22"/>
        <v>1.541830759</v>
      </c>
      <c r="AI208" s="86">
        <f t="shared" si="23"/>
        <v>50.88041505</v>
      </c>
      <c r="AJ208" s="86">
        <f t="shared" si="24"/>
        <v>373.1230437</v>
      </c>
      <c r="AK208" s="87">
        <f t="shared" si="25"/>
        <v>8057.607547</v>
      </c>
      <c r="AL208" s="87">
        <f t="shared" si="26"/>
        <v>8015.07163</v>
      </c>
      <c r="AM208" s="87">
        <f t="shared" si="27"/>
        <v>8015.07163</v>
      </c>
      <c r="AN208" s="87">
        <f t="shared" si="28"/>
        <v>8057.607547</v>
      </c>
      <c r="AO208" s="87">
        <f t="shared" si="29"/>
        <v>-42.53591676</v>
      </c>
      <c r="AP208" s="88">
        <f t="shared" ref="AP208:AR208" si="241">AE208-AH208</f>
        <v>-0.1569584426</v>
      </c>
      <c r="AQ208" s="88">
        <f t="shared" si="241"/>
        <v>11.51781772</v>
      </c>
      <c r="AR208" s="88">
        <f t="shared" si="241"/>
        <v>-195.3120335</v>
      </c>
      <c r="AS208" s="7">
        <f t="shared" si="31"/>
        <v>26.59861029</v>
      </c>
      <c r="AT208" s="7">
        <f t="shared" si="32"/>
        <v>46.78270986</v>
      </c>
      <c r="AU208" s="7">
        <f t="shared" si="33"/>
        <v>56</v>
      </c>
      <c r="AV208" s="85">
        <f t="shared" si="34"/>
        <v>46.78270986</v>
      </c>
      <c r="AW208" s="89">
        <f t="shared" si="35"/>
        <v>9.217290137</v>
      </c>
      <c r="AX208" s="89">
        <f t="shared" si="36"/>
        <v>0</v>
      </c>
      <c r="AY208" s="89">
        <f t="shared" si="37"/>
        <v>1</v>
      </c>
    </row>
    <row r="209">
      <c r="A209" s="29">
        <v>4400.0</v>
      </c>
      <c r="B209" s="30">
        <v>3024.0</v>
      </c>
      <c r="C209" s="31" t="s">
        <v>0</v>
      </c>
      <c r="D209" s="14">
        <v>7.0</v>
      </c>
      <c r="E209" s="15">
        <v>9.0</v>
      </c>
      <c r="F209" s="16">
        <v>2.0</v>
      </c>
      <c r="G209" s="17">
        <v>67.0</v>
      </c>
      <c r="H209" s="18">
        <v>156.0</v>
      </c>
      <c r="I209" s="19">
        <v>46.0</v>
      </c>
      <c r="J209" s="20">
        <v>18.0</v>
      </c>
      <c r="K209" s="21">
        <v>31.0</v>
      </c>
      <c r="L209" s="22">
        <v>19.0</v>
      </c>
      <c r="M209" s="63">
        <f t="shared" si="3"/>
        <v>156</v>
      </c>
      <c r="N209" s="63">
        <f t="shared" si="4"/>
        <v>35</v>
      </c>
      <c r="O209" s="63">
        <f t="shared" si="5"/>
        <v>113</v>
      </c>
      <c r="P209" s="63">
        <f t="shared" si="6"/>
        <v>51</v>
      </c>
      <c r="Q209" s="79">
        <f t="shared" si="7"/>
        <v>0.7577464789</v>
      </c>
      <c r="R209" s="79">
        <f t="shared" si="8"/>
        <v>0.7635135135</v>
      </c>
      <c r="S209" s="79">
        <f t="shared" si="9"/>
        <v>0.7536231884</v>
      </c>
      <c r="T209" s="79">
        <f t="shared" si="10"/>
        <v>0.7542818817</v>
      </c>
      <c r="U209" s="79">
        <f t="shared" si="11"/>
        <v>0.0006586933257</v>
      </c>
      <c r="V209" s="89"/>
      <c r="W209" s="89"/>
      <c r="X209" s="85">
        <f t="shared" si="12"/>
        <v>0.7635135135</v>
      </c>
      <c r="Y209" s="85">
        <f t="shared" si="13"/>
        <v>-0.4140349469</v>
      </c>
      <c r="Z209" s="85">
        <f t="shared" si="14"/>
        <v>199</v>
      </c>
      <c r="AA209" s="7">
        <f t="shared" si="15"/>
        <v>1.414034947</v>
      </c>
      <c r="AB209" s="7">
        <f t="shared" si="16"/>
        <v>21.11578229</v>
      </c>
      <c r="AC209" s="13">
        <f t="shared" si="17"/>
        <v>1.167658135</v>
      </c>
      <c r="AD209" s="13">
        <f t="shared" si="18"/>
        <v>1.168316829</v>
      </c>
      <c r="AE209" s="10">
        <f t="shared" si="19"/>
        <v>1.414034947</v>
      </c>
      <c r="AF209" s="10">
        <f t="shared" si="20"/>
        <v>302.5087367</v>
      </c>
      <c r="AG209" s="10">
        <f t="shared" si="21"/>
        <v>4202.040676</v>
      </c>
      <c r="AH209" s="86">
        <f t="shared" si="22"/>
        <v>1.541830759</v>
      </c>
      <c r="AI209" s="86">
        <f t="shared" si="23"/>
        <v>252.8602445</v>
      </c>
      <c r="AJ209" s="86">
        <f t="shared" si="24"/>
        <v>8885.570664</v>
      </c>
      <c r="AK209" s="87">
        <f t="shared" si="25"/>
        <v>85853.76215</v>
      </c>
      <c r="AL209" s="87">
        <f t="shared" si="26"/>
        <v>85805.35807</v>
      </c>
      <c r="AM209" s="87">
        <f t="shared" si="27"/>
        <v>85805.35807</v>
      </c>
      <c r="AN209" s="87">
        <f t="shared" si="28"/>
        <v>85853.76215</v>
      </c>
      <c r="AO209" s="87">
        <f t="shared" si="29"/>
        <v>-48.40407904</v>
      </c>
      <c r="AP209" s="88">
        <f t="shared" ref="AP209:AR209" si="242">AE209-AH209</f>
        <v>-0.1277958121</v>
      </c>
      <c r="AQ209" s="88">
        <f t="shared" si="242"/>
        <v>49.64849225</v>
      </c>
      <c r="AR209" s="88">
        <f t="shared" si="242"/>
        <v>-4683.529988</v>
      </c>
      <c r="AS209" s="7">
        <f t="shared" si="31"/>
        <v>161.3213817</v>
      </c>
      <c r="AT209" s="7">
        <f t="shared" si="32"/>
        <v>227.177204</v>
      </c>
      <c r="AU209" s="7">
        <f t="shared" si="33"/>
        <v>156</v>
      </c>
      <c r="AV209" s="85">
        <f t="shared" si="34"/>
        <v>161.3213817</v>
      </c>
      <c r="AW209" s="89">
        <f t="shared" si="35"/>
        <v>-5.321381747</v>
      </c>
      <c r="AX209" s="89">
        <f t="shared" si="36"/>
        <v>1</v>
      </c>
      <c r="AY209" s="89">
        <f t="shared" si="37"/>
        <v>0</v>
      </c>
    </row>
    <row r="210">
      <c r="A210" s="29">
        <v>4402.0</v>
      </c>
      <c r="B210" s="30">
        <v>745.0</v>
      </c>
      <c r="C210" s="31" t="s">
        <v>0</v>
      </c>
      <c r="D210" s="14">
        <v>3.0</v>
      </c>
      <c r="E210" s="15">
        <v>3.0</v>
      </c>
      <c r="F210" s="16">
        <v>7.0</v>
      </c>
      <c r="G210" s="17">
        <v>28.0</v>
      </c>
      <c r="H210" s="18">
        <v>35.0</v>
      </c>
      <c r="I210" s="19">
        <v>2.0</v>
      </c>
      <c r="J210" s="20">
        <v>14.0</v>
      </c>
      <c r="K210" s="21">
        <v>9.0</v>
      </c>
      <c r="L210" s="22">
        <v>4.0</v>
      </c>
      <c r="M210" s="63">
        <f t="shared" si="3"/>
        <v>35</v>
      </c>
      <c r="N210" s="63">
        <f t="shared" si="4"/>
        <v>10</v>
      </c>
      <c r="O210" s="63">
        <f t="shared" si="5"/>
        <v>30</v>
      </c>
      <c r="P210" s="63">
        <f t="shared" si="6"/>
        <v>30</v>
      </c>
      <c r="Q210" s="79">
        <f t="shared" si="7"/>
        <v>0.619047619</v>
      </c>
      <c r="R210" s="79">
        <f t="shared" si="8"/>
        <v>0.75</v>
      </c>
      <c r="S210" s="79">
        <f t="shared" si="9"/>
        <v>0.5384615385</v>
      </c>
      <c r="T210" s="79">
        <f t="shared" si="10"/>
        <v>0.5477518879</v>
      </c>
      <c r="U210" s="79">
        <f t="shared" si="11"/>
        <v>0.009290349404</v>
      </c>
      <c r="V210" s="89"/>
      <c r="W210" s="89"/>
      <c r="X210" s="85">
        <f t="shared" si="12"/>
        <v>0.75</v>
      </c>
      <c r="Y210" s="85">
        <f t="shared" si="13"/>
        <v>-0.4067147725</v>
      </c>
      <c r="Z210" s="85">
        <f t="shared" si="14"/>
        <v>70</v>
      </c>
      <c r="AA210" s="7">
        <f t="shared" si="15"/>
        <v>1.406714772</v>
      </c>
      <c r="AB210" s="7">
        <f t="shared" si="16"/>
        <v>12.20144317</v>
      </c>
      <c r="AC210" s="13">
        <f t="shared" si="17"/>
        <v>0.9451763109</v>
      </c>
      <c r="AD210" s="13">
        <f t="shared" si="18"/>
        <v>0.9544666603</v>
      </c>
      <c r="AE210" s="10">
        <f t="shared" si="19"/>
        <v>1.406714772</v>
      </c>
      <c r="AF210" s="10">
        <f t="shared" si="20"/>
        <v>110.6714772</v>
      </c>
      <c r="AG210" s="10">
        <f t="shared" si="21"/>
        <v>854.1010222</v>
      </c>
      <c r="AH210" s="86">
        <f t="shared" si="22"/>
        <v>1.541830759</v>
      </c>
      <c r="AI210" s="86">
        <f t="shared" si="23"/>
        <v>92.50984554</v>
      </c>
      <c r="AJ210" s="86">
        <f t="shared" si="24"/>
        <v>1387.647683</v>
      </c>
      <c r="AK210" s="87">
        <f t="shared" si="25"/>
        <v>6514.234957</v>
      </c>
      <c r="AL210" s="87">
        <f t="shared" si="26"/>
        <v>6450.828322</v>
      </c>
      <c r="AM210" s="87">
        <f t="shared" si="27"/>
        <v>6450.828322</v>
      </c>
      <c r="AN210" s="87">
        <f t="shared" si="28"/>
        <v>6514.234957</v>
      </c>
      <c r="AO210" s="87">
        <f t="shared" si="29"/>
        <v>-63.40663468</v>
      </c>
      <c r="AP210" s="88">
        <f t="shared" ref="AP210:AR210" si="243">AE210-AH210</f>
        <v>-0.1351159865</v>
      </c>
      <c r="AQ210" s="88">
        <f t="shared" si="243"/>
        <v>18.16163171</v>
      </c>
      <c r="AR210" s="88">
        <f t="shared" si="243"/>
        <v>-533.5466609</v>
      </c>
      <c r="AS210" s="7">
        <f t="shared" si="31"/>
        <v>43.37373239</v>
      </c>
      <c r="AT210" s="7">
        <f t="shared" si="32"/>
        <v>91.04138882</v>
      </c>
      <c r="AU210" s="7">
        <f t="shared" si="33"/>
        <v>35</v>
      </c>
      <c r="AV210" s="85">
        <f t="shared" si="34"/>
        <v>43.37373239</v>
      </c>
      <c r="AW210" s="89">
        <f t="shared" si="35"/>
        <v>-8.373732392</v>
      </c>
      <c r="AX210" s="89">
        <f t="shared" si="36"/>
        <v>1</v>
      </c>
      <c r="AY210" s="89">
        <f t="shared" si="37"/>
        <v>0</v>
      </c>
    </row>
    <row r="211">
      <c r="A211" s="29">
        <v>4404.0</v>
      </c>
      <c r="B211" s="30">
        <v>2685.0</v>
      </c>
      <c r="C211" s="31" t="s">
        <v>0</v>
      </c>
      <c r="D211" s="14">
        <v>8.0</v>
      </c>
      <c r="E211" s="15">
        <v>5.0</v>
      </c>
      <c r="F211" s="16">
        <v>7.0</v>
      </c>
      <c r="G211" s="17">
        <v>70.0</v>
      </c>
      <c r="H211" s="18">
        <v>159.0</v>
      </c>
      <c r="I211" s="19">
        <v>45.0</v>
      </c>
      <c r="J211" s="20">
        <v>9.0</v>
      </c>
      <c r="K211" s="21">
        <v>11.0</v>
      </c>
      <c r="L211" s="22">
        <v>7.0</v>
      </c>
      <c r="M211" s="63">
        <f t="shared" si="3"/>
        <v>159</v>
      </c>
      <c r="N211" s="63">
        <f t="shared" si="4"/>
        <v>20</v>
      </c>
      <c r="O211" s="63">
        <f t="shared" si="5"/>
        <v>115</v>
      </c>
      <c r="P211" s="63">
        <f t="shared" si="6"/>
        <v>27</v>
      </c>
      <c r="Q211" s="79">
        <f t="shared" si="7"/>
        <v>0.8535825545</v>
      </c>
      <c r="R211" s="79">
        <f t="shared" si="8"/>
        <v>0.8518518519</v>
      </c>
      <c r="S211" s="79">
        <f t="shared" si="9"/>
        <v>0.8548387097</v>
      </c>
      <c r="T211" s="79">
        <f t="shared" si="10"/>
        <v>0.8541926395</v>
      </c>
      <c r="U211" s="79">
        <f t="shared" si="11"/>
        <v>0.0006460702024</v>
      </c>
      <c r="V211" s="89"/>
      <c r="W211" s="89"/>
      <c r="X211" s="85">
        <f t="shared" si="12"/>
        <v>0.8518518519</v>
      </c>
      <c r="Y211" s="85">
        <f t="shared" si="13"/>
        <v>-0.4618871984</v>
      </c>
      <c r="Z211" s="85">
        <f t="shared" si="14"/>
        <v>162</v>
      </c>
      <c r="AA211" s="7">
        <f t="shared" si="15"/>
        <v>1.461887198</v>
      </c>
      <c r="AB211" s="7">
        <f t="shared" si="16"/>
        <v>12.47095436</v>
      </c>
      <c r="AC211" s="13">
        <f t="shared" si="17"/>
        <v>1.316725908</v>
      </c>
      <c r="AD211" s="13">
        <f t="shared" si="18"/>
        <v>1.316079838</v>
      </c>
      <c r="AE211" s="10">
        <f t="shared" si="19"/>
        <v>1.461887198</v>
      </c>
      <c r="AF211" s="10">
        <f t="shared" si="20"/>
        <v>249.2966805</v>
      </c>
      <c r="AG211" s="10">
        <f t="shared" si="21"/>
        <v>2020.294606</v>
      </c>
      <c r="AH211" s="86">
        <f t="shared" si="22"/>
        <v>1.541830759</v>
      </c>
      <c r="AI211" s="86">
        <f t="shared" si="23"/>
        <v>218.9399678</v>
      </c>
      <c r="AJ211" s="86">
        <f t="shared" si="24"/>
        <v>4787.384507</v>
      </c>
      <c r="AK211" s="87">
        <f t="shared" si="25"/>
        <v>78577.8628</v>
      </c>
      <c r="AL211" s="87">
        <f t="shared" si="26"/>
        <v>78616.43707</v>
      </c>
      <c r="AM211" s="87">
        <f t="shared" si="27"/>
        <v>78616.43707</v>
      </c>
      <c r="AN211" s="87">
        <f t="shared" si="28"/>
        <v>78577.8628</v>
      </c>
      <c r="AO211" s="87">
        <f t="shared" si="29"/>
        <v>38.57426751</v>
      </c>
      <c r="AP211" s="88">
        <f t="shared" ref="AP211:AR211" si="244">AE211-AH211</f>
        <v>-0.07994356057</v>
      </c>
      <c r="AQ211" s="88">
        <f t="shared" si="244"/>
        <v>30.35671272</v>
      </c>
      <c r="AR211" s="88">
        <f t="shared" si="244"/>
        <v>-2767.089901</v>
      </c>
      <c r="AS211" s="7">
        <f t="shared" si="31"/>
        <v>151.9811061</v>
      </c>
      <c r="AT211" s="7">
        <f t="shared" si="32"/>
        <v>227.7456975</v>
      </c>
      <c r="AU211" s="7">
        <f t="shared" si="33"/>
        <v>159</v>
      </c>
      <c r="AV211" s="85">
        <f t="shared" si="34"/>
        <v>151.9811061</v>
      </c>
      <c r="AW211" s="89">
        <f t="shared" si="35"/>
        <v>7.018893908</v>
      </c>
      <c r="AX211" s="89">
        <f t="shared" si="36"/>
        <v>1</v>
      </c>
      <c r="AY211" s="89">
        <f t="shared" si="37"/>
        <v>0</v>
      </c>
    </row>
    <row r="212">
      <c r="A212" s="29">
        <v>4413.0</v>
      </c>
      <c r="B212" s="30">
        <v>892.0</v>
      </c>
      <c r="C212" s="31" t="s">
        <v>0</v>
      </c>
      <c r="D212" s="14">
        <v>13.0</v>
      </c>
      <c r="E212" s="15">
        <v>5.0</v>
      </c>
      <c r="F212" s="16">
        <v>5.0</v>
      </c>
      <c r="G212" s="17">
        <v>33.0</v>
      </c>
      <c r="H212" s="18">
        <v>56.0</v>
      </c>
      <c r="I212" s="19">
        <v>16.0</v>
      </c>
      <c r="J212" s="20">
        <v>12.0</v>
      </c>
      <c r="K212" s="21">
        <v>15.0</v>
      </c>
      <c r="L212" s="22">
        <v>10.0</v>
      </c>
      <c r="M212" s="63">
        <f t="shared" si="3"/>
        <v>56</v>
      </c>
      <c r="N212" s="63">
        <f t="shared" si="4"/>
        <v>28</v>
      </c>
      <c r="O212" s="63">
        <f t="shared" si="5"/>
        <v>49</v>
      </c>
      <c r="P212" s="63">
        <f t="shared" si="6"/>
        <v>32</v>
      </c>
      <c r="Q212" s="79">
        <f t="shared" si="7"/>
        <v>0.6363636364</v>
      </c>
      <c r="R212" s="79">
        <f t="shared" si="8"/>
        <v>0.6363636364</v>
      </c>
      <c r="S212" s="79">
        <f t="shared" si="9"/>
        <v>0.6363636364</v>
      </c>
      <c r="T212" s="79">
        <f t="shared" si="10"/>
        <v>0.6360062684</v>
      </c>
      <c r="U212" s="79">
        <f t="shared" si="11"/>
        <v>0.0003573679452</v>
      </c>
      <c r="V212" s="89"/>
      <c r="W212" s="89"/>
      <c r="X212" s="85">
        <f t="shared" si="12"/>
        <v>0.6363636364</v>
      </c>
      <c r="Y212" s="85">
        <f t="shared" si="13"/>
        <v>-0.34515876</v>
      </c>
      <c r="Z212" s="85">
        <f t="shared" si="14"/>
        <v>109</v>
      </c>
      <c r="AA212" s="7">
        <f t="shared" si="15"/>
        <v>1.34515876</v>
      </c>
      <c r="AB212" s="7">
        <f t="shared" si="16"/>
        <v>11.04508032</v>
      </c>
      <c r="AC212" s="13">
        <f t="shared" si="17"/>
        <v>0.9815223964</v>
      </c>
      <c r="AD212" s="13">
        <f t="shared" si="18"/>
        <v>0.9811650285</v>
      </c>
      <c r="AE212" s="10">
        <f t="shared" si="19"/>
        <v>1.34515876</v>
      </c>
      <c r="AF212" s="10">
        <f t="shared" si="20"/>
        <v>157.6673852</v>
      </c>
      <c r="AG212" s="10">
        <f t="shared" si="21"/>
        <v>1203.913755</v>
      </c>
      <c r="AH212" s="86">
        <f t="shared" si="22"/>
        <v>1.541830759</v>
      </c>
      <c r="AI212" s="86">
        <f t="shared" si="23"/>
        <v>124.8882915</v>
      </c>
      <c r="AJ212" s="86">
        <f t="shared" si="24"/>
        <v>2417.59063</v>
      </c>
      <c r="AK212" s="87">
        <f t="shared" si="25"/>
        <v>14246.51621</v>
      </c>
      <c r="AL212" s="87">
        <f t="shared" si="26"/>
        <v>14251.7052</v>
      </c>
      <c r="AM212" s="87">
        <f t="shared" si="27"/>
        <v>14251.7052</v>
      </c>
      <c r="AN212" s="87">
        <f t="shared" si="28"/>
        <v>14246.51621</v>
      </c>
      <c r="AO212" s="87">
        <f t="shared" si="29"/>
        <v>5.188982564</v>
      </c>
      <c r="AP212" s="88">
        <f t="shared" ref="AP212:AR212" si="245">AE212-AH212</f>
        <v>-0.196671999</v>
      </c>
      <c r="AQ212" s="88">
        <f t="shared" si="245"/>
        <v>32.77909369</v>
      </c>
      <c r="AR212" s="88">
        <f t="shared" si="245"/>
        <v>-1213.676875</v>
      </c>
      <c r="AS212" s="7">
        <f t="shared" si="31"/>
        <v>55.52157299</v>
      </c>
      <c r="AT212" s="7">
        <f t="shared" si="32"/>
        <v>111.1472658</v>
      </c>
      <c r="AU212" s="7">
        <f t="shared" si="33"/>
        <v>56</v>
      </c>
      <c r="AV212" s="85">
        <f t="shared" si="34"/>
        <v>55.52157299</v>
      </c>
      <c r="AW212" s="89">
        <f t="shared" si="35"/>
        <v>0.4784270148</v>
      </c>
      <c r="AX212" s="89">
        <f t="shared" si="36"/>
        <v>1</v>
      </c>
      <c r="AY212" s="89">
        <f t="shared" si="37"/>
        <v>0</v>
      </c>
    </row>
    <row r="213">
      <c r="A213" s="29">
        <v>4415.0</v>
      </c>
      <c r="B213" s="30">
        <v>2014.0</v>
      </c>
      <c r="C213" s="31" t="s">
        <v>0</v>
      </c>
      <c r="D213" s="14">
        <v>1.0</v>
      </c>
      <c r="E213" s="15">
        <v>0.0</v>
      </c>
      <c r="F213" s="16">
        <v>0.0</v>
      </c>
      <c r="G213" s="17">
        <v>27.0</v>
      </c>
      <c r="H213" s="18">
        <v>77.0</v>
      </c>
      <c r="I213" s="19">
        <v>11.0</v>
      </c>
      <c r="J213" s="20">
        <v>1.0</v>
      </c>
      <c r="K213" s="21">
        <v>4.0</v>
      </c>
      <c r="L213" s="22">
        <v>2.0</v>
      </c>
      <c r="M213" s="63">
        <f t="shared" si="3"/>
        <v>77</v>
      </c>
      <c r="N213" s="63">
        <f t="shared" si="4"/>
        <v>3</v>
      </c>
      <c r="O213" s="63">
        <f t="shared" si="5"/>
        <v>38</v>
      </c>
      <c r="P213" s="63">
        <f t="shared" si="6"/>
        <v>5</v>
      </c>
      <c r="Q213" s="79">
        <f t="shared" si="7"/>
        <v>0.9349593496</v>
      </c>
      <c r="R213" s="79">
        <f t="shared" si="8"/>
        <v>0.9268292683</v>
      </c>
      <c r="S213" s="79">
        <f t="shared" si="9"/>
        <v>0.9390243902</v>
      </c>
      <c r="T213" s="79">
        <f t="shared" si="10"/>
        <v>0.9390471503</v>
      </c>
      <c r="U213" s="79">
        <f t="shared" si="11"/>
        <v>0.00002276009755</v>
      </c>
      <c r="V213" s="89"/>
      <c r="W213" s="89"/>
      <c r="X213" s="85">
        <f t="shared" si="12"/>
        <v>0.9268292683</v>
      </c>
      <c r="Y213" s="85">
        <f t="shared" si="13"/>
        <v>-0.5025019333</v>
      </c>
      <c r="Z213" s="85">
        <f t="shared" si="14"/>
        <v>46</v>
      </c>
      <c r="AA213" s="7">
        <f t="shared" si="15"/>
        <v>1.502501933</v>
      </c>
      <c r="AB213" s="7">
        <f t="shared" si="16"/>
        <v>2.512509666</v>
      </c>
      <c r="AC213" s="13">
        <f t="shared" si="17"/>
        <v>1.441526324</v>
      </c>
      <c r="AD213" s="13">
        <f t="shared" si="18"/>
        <v>1.441549084</v>
      </c>
      <c r="AE213" s="10">
        <f t="shared" si="19"/>
        <v>1.502501933</v>
      </c>
      <c r="AF213" s="10">
        <f t="shared" si="20"/>
        <v>71.6275986</v>
      </c>
      <c r="AG213" s="10">
        <f t="shared" si="21"/>
        <v>115.5754447</v>
      </c>
      <c r="AH213" s="86">
        <f t="shared" si="22"/>
        <v>1.541830759</v>
      </c>
      <c r="AI213" s="86">
        <f t="shared" si="23"/>
        <v>66.29872264</v>
      </c>
      <c r="AJ213" s="86">
        <f t="shared" si="24"/>
        <v>292.9478442</v>
      </c>
      <c r="AK213" s="87">
        <f t="shared" si="25"/>
        <v>14539.46406</v>
      </c>
      <c r="AL213" s="87">
        <f t="shared" si="26"/>
        <v>14539.2345</v>
      </c>
      <c r="AM213" s="87">
        <f t="shared" si="27"/>
        <v>14539.2345</v>
      </c>
      <c r="AN213" s="87">
        <f t="shared" si="28"/>
        <v>14539.46406</v>
      </c>
      <c r="AO213" s="87">
        <f t="shared" si="29"/>
        <v>-0.2295583439</v>
      </c>
      <c r="AP213" s="88">
        <f t="shared" ref="AP213:AR213" si="246">AE213-AH213</f>
        <v>-0.03932882572</v>
      </c>
      <c r="AQ213" s="88">
        <f t="shared" si="246"/>
        <v>5.32887596</v>
      </c>
      <c r="AR213" s="88">
        <f t="shared" si="246"/>
        <v>-177.3723996</v>
      </c>
      <c r="AS213" s="7">
        <f t="shared" si="31"/>
        <v>58.81642345</v>
      </c>
      <c r="AT213" s="7">
        <f t="shared" si="32"/>
        <v>76.67900165</v>
      </c>
      <c r="AU213" s="7">
        <f t="shared" si="33"/>
        <v>77</v>
      </c>
      <c r="AV213" s="85">
        <f t="shared" si="34"/>
        <v>76.67900165</v>
      </c>
      <c r="AW213" s="89">
        <f t="shared" si="35"/>
        <v>0.3209983456</v>
      </c>
      <c r="AX213" s="89">
        <f t="shared" si="36"/>
        <v>0</v>
      </c>
      <c r="AY213" s="89">
        <f t="shared" si="37"/>
        <v>1</v>
      </c>
    </row>
    <row r="214">
      <c r="A214" s="29">
        <v>4417.0</v>
      </c>
      <c r="B214" s="30">
        <v>2780.0</v>
      </c>
      <c r="C214" s="31" t="s">
        <v>0</v>
      </c>
      <c r="D214" s="14">
        <v>8.0</v>
      </c>
      <c r="E214" s="15">
        <v>8.0</v>
      </c>
      <c r="F214" s="16">
        <v>22.0</v>
      </c>
      <c r="G214" s="17">
        <v>59.0</v>
      </c>
      <c r="H214" s="18">
        <v>157.0</v>
      </c>
      <c r="I214" s="19">
        <v>37.0</v>
      </c>
      <c r="J214" s="20">
        <v>30.0</v>
      </c>
      <c r="K214" s="21">
        <v>32.0</v>
      </c>
      <c r="L214" s="22">
        <v>24.0</v>
      </c>
      <c r="M214" s="63">
        <f t="shared" si="3"/>
        <v>157</v>
      </c>
      <c r="N214" s="63">
        <f t="shared" si="4"/>
        <v>40</v>
      </c>
      <c r="O214" s="63">
        <f t="shared" si="5"/>
        <v>96</v>
      </c>
      <c r="P214" s="63">
        <f t="shared" si="6"/>
        <v>84</v>
      </c>
      <c r="Q214" s="79">
        <f t="shared" si="7"/>
        <v>0.6710875332</v>
      </c>
      <c r="R214" s="79">
        <f t="shared" si="8"/>
        <v>0.7058823529</v>
      </c>
      <c r="S214" s="79">
        <f t="shared" si="9"/>
        <v>0.6514522822</v>
      </c>
      <c r="T214" s="79">
        <f t="shared" si="10"/>
        <v>0.6518868447</v>
      </c>
      <c r="U214" s="79">
        <f t="shared" si="11"/>
        <v>0.0004345625677</v>
      </c>
      <c r="V214" s="89"/>
      <c r="W214" s="89"/>
      <c r="X214" s="85">
        <f t="shared" si="12"/>
        <v>0.7058823529</v>
      </c>
      <c r="Y214" s="85">
        <f t="shared" si="13"/>
        <v>-0.3828165559</v>
      </c>
      <c r="Z214" s="85">
        <f t="shared" si="14"/>
        <v>220</v>
      </c>
      <c r="AA214" s="7">
        <f t="shared" si="15"/>
        <v>1.382816556</v>
      </c>
      <c r="AB214" s="7">
        <f t="shared" si="16"/>
        <v>32.15659069</v>
      </c>
      <c r="AC214" s="13">
        <f t="shared" si="17"/>
        <v>1.034268838</v>
      </c>
      <c r="AD214" s="13">
        <f t="shared" si="18"/>
        <v>1.034703401</v>
      </c>
      <c r="AE214" s="10">
        <f t="shared" si="19"/>
        <v>1.382816556</v>
      </c>
      <c r="AF214" s="10">
        <f t="shared" si="20"/>
        <v>336.376233</v>
      </c>
      <c r="AG214" s="10">
        <f t="shared" si="21"/>
        <v>7074.449953</v>
      </c>
      <c r="AH214" s="86">
        <f t="shared" si="22"/>
        <v>1.541830759</v>
      </c>
      <c r="AI214" s="86">
        <f t="shared" si="23"/>
        <v>277.5295366</v>
      </c>
      <c r="AJ214" s="86">
        <f t="shared" si="24"/>
        <v>12433.32324</v>
      </c>
      <c r="AK214" s="87">
        <f t="shared" si="25"/>
        <v>94010.04687</v>
      </c>
      <c r="AL214" s="87">
        <f t="shared" si="26"/>
        <v>93970.56382</v>
      </c>
      <c r="AM214" s="87">
        <f t="shared" si="27"/>
        <v>93970.56382</v>
      </c>
      <c r="AN214" s="87">
        <f t="shared" si="28"/>
        <v>94010.04687</v>
      </c>
      <c r="AO214" s="87">
        <f t="shared" si="29"/>
        <v>-39.48305122</v>
      </c>
      <c r="AP214" s="88">
        <f t="shared" ref="AP214:AR214" si="247">AE214-AH214</f>
        <v>-0.1590142031</v>
      </c>
      <c r="AQ214" s="88">
        <f t="shared" si="247"/>
        <v>58.84669637</v>
      </c>
      <c r="AR214" s="88">
        <f t="shared" si="247"/>
        <v>-5358.873288</v>
      </c>
      <c r="AS214" s="7">
        <f t="shared" si="31"/>
        <v>161.8472493</v>
      </c>
      <c r="AT214" s="7">
        <f t="shared" si="32"/>
        <v>208.2247016</v>
      </c>
      <c r="AU214" s="7">
        <f t="shared" si="33"/>
        <v>157</v>
      </c>
      <c r="AV214" s="85">
        <f t="shared" si="34"/>
        <v>161.8472493</v>
      </c>
      <c r="AW214" s="89">
        <f t="shared" si="35"/>
        <v>-4.847249256</v>
      </c>
      <c r="AX214" s="89">
        <f t="shared" si="36"/>
        <v>1</v>
      </c>
      <c r="AY214" s="89">
        <f t="shared" si="37"/>
        <v>0</v>
      </c>
    </row>
    <row r="215">
      <c r="A215" s="29">
        <v>4421.0</v>
      </c>
      <c r="B215" s="30">
        <v>2298.0</v>
      </c>
      <c r="C215" s="31" t="s">
        <v>0</v>
      </c>
      <c r="D215" s="14">
        <v>18.0</v>
      </c>
      <c r="E215" s="15">
        <v>5.0</v>
      </c>
      <c r="F215" s="16">
        <v>26.0</v>
      </c>
      <c r="G215" s="17">
        <v>49.0</v>
      </c>
      <c r="H215" s="18">
        <v>147.0</v>
      </c>
      <c r="I215" s="19">
        <v>29.0</v>
      </c>
      <c r="J215" s="20">
        <v>22.0</v>
      </c>
      <c r="K215" s="21">
        <v>17.0</v>
      </c>
      <c r="L215" s="22">
        <v>10.0</v>
      </c>
      <c r="M215" s="63">
        <f t="shared" si="3"/>
        <v>147</v>
      </c>
      <c r="N215" s="63">
        <f t="shared" si="4"/>
        <v>33</v>
      </c>
      <c r="O215" s="63">
        <f t="shared" si="5"/>
        <v>78</v>
      </c>
      <c r="P215" s="63">
        <f t="shared" si="6"/>
        <v>65</v>
      </c>
      <c r="Q215" s="79">
        <f t="shared" si="7"/>
        <v>0.6965944272</v>
      </c>
      <c r="R215" s="79">
        <f t="shared" si="8"/>
        <v>0.7027027027</v>
      </c>
      <c r="S215" s="79">
        <f t="shared" si="9"/>
        <v>0.6933962264</v>
      </c>
      <c r="T215" s="79">
        <f t="shared" si="10"/>
        <v>0.6929365526</v>
      </c>
      <c r="U215" s="79">
        <f t="shared" si="11"/>
        <v>0.0004596738296</v>
      </c>
      <c r="V215" s="89"/>
      <c r="W215" s="89"/>
      <c r="X215" s="85">
        <f t="shared" si="12"/>
        <v>0.7027027027</v>
      </c>
      <c r="Y215" s="85">
        <f t="shared" si="13"/>
        <v>-0.3810941619</v>
      </c>
      <c r="Z215" s="85">
        <f t="shared" si="14"/>
        <v>176</v>
      </c>
      <c r="AA215" s="7">
        <f t="shared" si="15"/>
        <v>1.381094162</v>
      </c>
      <c r="AB215" s="7">
        <f t="shared" si="16"/>
        <v>24.77112052</v>
      </c>
      <c r="AC215" s="13">
        <f t="shared" si="17"/>
        <v>1.074490388</v>
      </c>
      <c r="AD215" s="13">
        <f t="shared" si="18"/>
        <v>1.074030714</v>
      </c>
      <c r="AE215" s="10">
        <f t="shared" si="19"/>
        <v>1.381094162</v>
      </c>
      <c r="AF215" s="10">
        <f t="shared" si="20"/>
        <v>267.843693</v>
      </c>
      <c r="AG215" s="10">
        <f t="shared" si="21"/>
        <v>4359.717212</v>
      </c>
      <c r="AH215" s="86">
        <f t="shared" si="22"/>
        <v>1.541830759</v>
      </c>
      <c r="AI215" s="86">
        <f t="shared" si="23"/>
        <v>220.4817985</v>
      </c>
      <c r="AJ215" s="86">
        <f t="shared" si="24"/>
        <v>7817.081948</v>
      </c>
      <c r="AK215" s="87">
        <f t="shared" si="25"/>
        <v>73545.3272</v>
      </c>
      <c r="AL215" s="87">
        <f t="shared" si="26"/>
        <v>73576.80383</v>
      </c>
      <c r="AM215" s="87">
        <f t="shared" si="27"/>
        <v>73576.80383</v>
      </c>
      <c r="AN215" s="87">
        <f t="shared" si="28"/>
        <v>73545.3272</v>
      </c>
      <c r="AO215" s="87">
        <f t="shared" si="29"/>
        <v>31.47662515</v>
      </c>
      <c r="AP215" s="88">
        <f t="shared" ref="AP215:AR215" si="248">AE215-AH215</f>
        <v>-0.1607365971</v>
      </c>
      <c r="AQ215" s="88">
        <f t="shared" si="248"/>
        <v>47.36189448</v>
      </c>
      <c r="AR215" s="88">
        <f t="shared" si="248"/>
        <v>-3457.364736</v>
      </c>
      <c r="AS215" s="7">
        <f t="shared" si="31"/>
        <v>133.3299943</v>
      </c>
      <c r="AT215" s="7">
        <f t="shared" si="32"/>
        <v>161.325332</v>
      </c>
      <c r="AU215" s="7">
        <f t="shared" si="33"/>
        <v>147</v>
      </c>
      <c r="AV215" s="85">
        <f t="shared" si="34"/>
        <v>133.3299943</v>
      </c>
      <c r="AW215" s="89">
        <f t="shared" si="35"/>
        <v>13.67000569</v>
      </c>
      <c r="AX215" s="89">
        <f t="shared" si="36"/>
        <v>1</v>
      </c>
      <c r="AY215" s="89">
        <f t="shared" si="37"/>
        <v>0</v>
      </c>
    </row>
    <row r="216">
      <c r="A216" s="29">
        <v>4422.0</v>
      </c>
      <c r="B216" s="30">
        <v>2440.0</v>
      </c>
      <c r="C216" s="31" t="s">
        <v>0</v>
      </c>
      <c r="D216" s="14">
        <v>7.0</v>
      </c>
      <c r="E216" s="15">
        <v>13.0</v>
      </c>
      <c r="F216" s="16">
        <v>27.0</v>
      </c>
      <c r="G216" s="17">
        <v>51.0</v>
      </c>
      <c r="H216" s="18">
        <v>137.0</v>
      </c>
      <c r="I216" s="19">
        <v>23.0</v>
      </c>
      <c r="J216" s="20">
        <v>14.0</v>
      </c>
      <c r="K216" s="21">
        <v>16.0</v>
      </c>
      <c r="L216" s="22">
        <v>18.0</v>
      </c>
      <c r="M216" s="63">
        <f t="shared" si="3"/>
        <v>137</v>
      </c>
      <c r="N216" s="63">
        <f t="shared" si="4"/>
        <v>38</v>
      </c>
      <c r="O216" s="63">
        <f t="shared" si="5"/>
        <v>74</v>
      </c>
      <c r="P216" s="63">
        <f t="shared" si="6"/>
        <v>57</v>
      </c>
      <c r="Q216" s="79">
        <f t="shared" si="7"/>
        <v>0.6895424837</v>
      </c>
      <c r="R216" s="79">
        <f t="shared" si="8"/>
        <v>0.6607142857</v>
      </c>
      <c r="S216" s="79">
        <f t="shared" si="9"/>
        <v>0.706185567</v>
      </c>
      <c r="T216" s="79">
        <f t="shared" si="10"/>
        <v>0.7048084768</v>
      </c>
      <c r="U216" s="79">
        <f t="shared" si="11"/>
        <v>0.001377090194</v>
      </c>
      <c r="V216" s="89"/>
      <c r="W216" s="89"/>
      <c r="X216" s="85">
        <f t="shared" si="12"/>
        <v>0.6607142857</v>
      </c>
      <c r="Y216" s="85">
        <f t="shared" si="13"/>
        <v>-0.3583493341</v>
      </c>
      <c r="Z216" s="85">
        <f t="shared" si="14"/>
        <v>169</v>
      </c>
      <c r="AA216" s="7">
        <f t="shared" si="15"/>
        <v>1.358349334</v>
      </c>
      <c r="AB216" s="7">
        <f t="shared" si="16"/>
        <v>20.42591205</v>
      </c>
      <c r="AC216" s="13">
        <f t="shared" si="17"/>
        <v>1.064534901</v>
      </c>
      <c r="AD216" s="13">
        <f t="shared" si="18"/>
        <v>1.063157811</v>
      </c>
      <c r="AE216" s="10">
        <f t="shared" si="19"/>
        <v>1.358349334</v>
      </c>
      <c r="AF216" s="10">
        <f t="shared" si="20"/>
        <v>249.9869495</v>
      </c>
      <c r="AG216" s="10">
        <f t="shared" si="21"/>
        <v>3451.979136</v>
      </c>
      <c r="AH216" s="86">
        <f t="shared" si="22"/>
        <v>1.541830759</v>
      </c>
      <c r="AI216" s="86">
        <f t="shared" si="23"/>
        <v>201.9798294</v>
      </c>
      <c r="AJ216" s="86">
        <f t="shared" si="24"/>
        <v>6503.442141</v>
      </c>
      <c r="AK216" s="87">
        <f t="shared" si="25"/>
        <v>63113.30029</v>
      </c>
      <c r="AL216" s="87">
        <f t="shared" si="26"/>
        <v>63195.04987</v>
      </c>
      <c r="AM216" s="87">
        <f t="shared" si="27"/>
        <v>63195.04987</v>
      </c>
      <c r="AN216" s="87">
        <f t="shared" si="28"/>
        <v>63113.30029</v>
      </c>
      <c r="AO216" s="87">
        <f t="shared" si="29"/>
        <v>81.74958231</v>
      </c>
      <c r="AP216" s="88">
        <f t="shared" ref="AP216:AR216" si="249">AE216-AH216</f>
        <v>-0.1834814249</v>
      </c>
      <c r="AQ216" s="88">
        <f t="shared" si="249"/>
        <v>48.00712008</v>
      </c>
      <c r="AR216" s="88">
        <f t="shared" si="249"/>
        <v>-3051.463006</v>
      </c>
      <c r="AS216" s="7">
        <f t="shared" si="31"/>
        <v>108.829556</v>
      </c>
      <c r="AT216" s="7">
        <f t="shared" si="32"/>
        <v>152.8161125</v>
      </c>
      <c r="AU216" s="7">
        <f t="shared" si="33"/>
        <v>137</v>
      </c>
      <c r="AV216" s="85">
        <f t="shared" si="34"/>
        <v>152.8161125</v>
      </c>
      <c r="AW216" s="89">
        <f t="shared" si="35"/>
        <v>-15.81611255</v>
      </c>
      <c r="AX216" s="89">
        <f t="shared" si="36"/>
        <v>0</v>
      </c>
      <c r="AY216" s="89">
        <f t="shared" si="37"/>
        <v>1</v>
      </c>
    </row>
    <row r="217">
      <c r="A217" s="29">
        <v>4501.0</v>
      </c>
      <c r="B217" s="30">
        <v>2884.0</v>
      </c>
      <c r="C217" s="31" t="s">
        <v>0</v>
      </c>
      <c r="D217" s="14">
        <v>10.0</v>
      </c>
      <c r="E217" s="15">
        <v>6.0</v>
      </c>
      <c r="F217" s="16">
        <v>10.0</v>
      </c>
      <c r="G217" s="17">
        <v>51.0</v>
      </c>
      <c r="H217" s="18">
        <v>176.0</v>
      </c>
      <c r="I217" s="19">
        <v>26.0</v>
      </c>
      <c r="J217" s="20">
        <v>32.0</v>
      </c>
      <c r="K217" s="21">
        <v>48.0</v>
      </c>
      <c r="L217" s="22">
        <v>21.0</v>
      </c>
      <c r="M217" s="63">
        <f t="shared" si="3"/>
        <v>176</v>
      </c>
      <c r="N217" s="63">
        <f t="shared" si="4"/>
        <v>37</v>
      </c>
      <c r="O217" s="63">
        <f t="shared" si="5"/>
        <v>77</v>
      </c>
      <c r="P217" s="63">
        <f t="shared" si="6"/>
        <v>90</v>
      </c>
      <c r="Q217" s="79">
        <f t="shared" si="7"/>
        <v>0.6657894737</v>
      </c>
      <c r="R217" s="79">
        <f t="shared" si="8"/>
        <v>0.6754385965</v>
      </c>
      <c r="S217" s="79">
        <f t="shared" si="9"/>
        <v>0.6616541353</v>
      </c>
      <c r="T217" s="79">
        <f t="shared" si="10"/>
        <v>0.6602093007</v>
      </c>
      <c r="U217" s="79">
        <f t="shared" si="11"/>
        <v>0.001444834666</v>
      </c>
      <c r="V217" s="89"/>
      <c r="W217" s="89"/>
      <c r="X217" s="85">
        <f t="shared" si="12"/>
        <v>0.6754385965</v>
      </c>
      <c r="Y217" s="85">
        <f t="shared" si="13"/>
        <v>-0.3663253889</v>
      </c>
      <c r="Z217" s="85">
        <f t="shared" si="14"/>
        <v>204</v>
      </c>
      <c r="AA217" s="7">
        <f t="shared" si="15"/>
        <v>1.366325389</v>
      </c>
      <c r="AB217" s="7">
        <f t="shared" si="16"/>
        <v>32.969285</v>
      </c>
      <c r="AC217" s="13">
        <f t="shared" si="17"/>
        <v>1.027979524</v>
      </c>
      <c r="AD217" s="13">
        <f t="shared" si="18"/>
        <v>1.02653469</v>
      </c>
      <c r="AE217" s="10">
        <f t="shared" si="19"/>
        <v>1.366325389</v>
      </c>
      <c r="AF217" s="10">
        <f t="shared" si="20"/>
        <v>311.6996643</v>
      </c>
      <c r="AG217" s="10">
        <f t="shared" si="21"/>
        <v>6725.73414</v>
      </c>
      <c r="AH217" s="86">
        <f t="shared" si="22"/>
        <v>1.541830759</v>
      </c>
      <c r="AI217" s="86">
        <f t="shared" si="23"/>
        <v>257.4857368</v>
      </c>
      <c r="AJ217" s="86">
        <f t="shared" si="24"/>
        <v>10684.88716</v>
      </c>
      <c r="AK217" s="87">
        <f t="shared" si="25"/>
        <v>103762.1264</v>
      </c>
      <c r="AL217" s="87">
        <f t="shared" si="26"/>
        <v>103908.1703</v>
      </c>
      <c r="AM217" s="87">
        <f t="shared" si="27"/>
        <v>103908.1703</v>
      </c>
      <c r="AN217" s="87">
        <f t="shared" si="28"/>
        <v>103762.1264</v>
      </c>
      <c r="AO217" s="87">
        <f t="shared" si="29"/>
        <v>146.043888</v>
      </c>
      <c r="AP217" s="88">
        <f t="shared" ref="AP217:AR217" si="250">AE217-AH217</f>
        <v>-0.1755053701</v>
      </c>
      <c r="AQ217" s="88">
        <f t="shared" si="250"/>
        <v>54.21392758</v>
      </c>
      <c r="AR217" s="88">
        <f t="shared" si="250"/>
        <v>-3959.15302</v>
      </c>
      <c r="AS217" s="7">
        <f t="shared" si="31"/>
        <v>118.4440086</v>
      </c>
      <c r="AT217" s="7">
        <f t="shared" si="32"/>
        <v>190.4578075</v>
      </c>
      <c r="AU217" s="7">
        <f t="shared" si="33"/>
        <v>176</v>
      </c>
      <c r="AV217" s="85">
        <f t="shared" si="34"/>
        <v>190.4578075</v>
      </c>
      <c r="AW217" s="89">
        <f t="shared" si="35"/>
        <v>-14.4578075</v>
      </c>
      <c r="AX217" s="89">
        <f t="shared" si="36"/>
        <v>0</v>
      </c>
      <c r="AY217" s="89">
        <f t="shared" si="37"/>
        <v>1</v>
      </c>
    </row>
    <row r="218">
      <c r="A218" s="29">
        <v>4502.0</v>
      </c>
      <c r="B218" s="30">
        <v>1124.0</v>
      </c>
      <c r="C218" s="31" t="s">
        <v>0</v>
      </c>
      <c r="D218" s="14">
        <v>6.0</v>
      </c>
      <c r="E218" s="15">
        <v>0.0</v>
      </c>
      <c r="F218" s="16">
        <v>7.0</v>
      </c>
      <c r="G218" s="17">
        <v>30.0</v>
      </c>
      <c r="H218" s="18">
        <v>61.0</v>
      </c>
      <c r="I218" s="19">
        <v>21.0</v>
      </c>
      <c r="J218" s="20">
        <v>5.0</v>
      </c>
      <c r="K218" s="21">
        <v>12.0</v>
      </c>
      <c r="L218" s="22">
        <v>12.0</v>
      </c>
      <c r="M218" s="63">
        <f t="shared" si="3"/>
        <v>61</v>
      </c>
      <c r="N218" s="63">
        <f t="shared" si="4"/>
        <v>18</v>
      </c>
      <c r="O218" s="63">
        <f t="shared" si="5"/>
        <v>51</v>
      </c>
      <c r="P218" s="63">
        <f t="shared" si="6"/>
        <v>24</v>
      </c>
      <c r="Q218" s="79">
        <f t="shared" si="7"/>
        <v>0.7272727273</v>
      </c>
      <c r="R218" s="79">
        <f t="shared" si="8"/>
        <v>0.7391304348</v>
      </c>
      <c r="S218" s="79">
        <f t="shared" si="9"/>
        <v>0.7176470588</v>
      </c>
      <c r="T218" s="79">
        <f t="shared" si="10"/>
        <v>0.720504655</v>
      </c>
      <c r="U218" s="79">
        <f t="shared" si="11"/>
        <v>0.002857596206</v>
      </c>
      <c r="V218" s="89"/>
      <c r="W218" s="89"/>
      <c r="X218" s="85">
        <f t="shared" si="12"/>
        <v>0.7391304348</v>
      </c>
      <c r="Y218" s="85">
        <f t="shared" si="13"/>
        <v>-0.4008268061</v>
      </c>
      <c r="Z218" s="85">
        <f t="shared" si="14"/>
        <v>93</v>
      </c>
      <c r="AA218" s="7">
        <f t="shared" si="15"/>
        <v>1.400826806</v>
      </c>
      <c r="AB218" s="7">
        <f t="shared" si="16"/>
        <v>9.619843345</v>
      </c>
      <c r="AC218" s="13">
        <f t="shared" si="17"/>
        <v>1.118473865</v>
      </c>
      <c r="AD218" s="13">
        <f t="shared" si="18"/>
        <v>1.121331461</v>
      </c>
      <c r="AE218" s="10">
        <f t="shared" si="19"/>
        <v>1.400826806</v>
      </c>
      <c r="AF218" s="10">
        <f t="shared" si="20"/>
        <v>139.8967363</v>
      </c>
      <c r="AG218" s="10">
        <f t="shared" si="21"/>
        <v>894.6454311</v>
      </c>
      <c r="AH218" s="86">
        <f t="shared" si="22"/>
        <v>1.541830759</v>
      </c>
      <c r="AI218" s="86">
        <f t="shared" si="23"/>
        <v>115.6373069</v>
      </c>
      <c r="AJ218" s="86">
        <f t="shared" si="24"/>
        <v>1887.200849</v>
      </c>
      <c r="AK218" s="87">
        <f t="shared" si="25"/>
        <v>14678.22883</v>
      </c>
      <c r="AL218" s="87">
        <f t="shared" si="26"/>
        <v>14640.82289</v>
      </c>
      <c r="AM218" s="87">
        <f t="shared" si="27"/>
        <v>14640.82289</v>
      </c>
      <c r="AN218" s="87">
        <f t="shared" si="28"/>
        <v>14678.22883</v>
      </c>
      <c r="AO218" s="87">
        <f t="shared" si="29"/>
        <v>-37.40593434</v>
      </c>
      <c r="AP218" s="88">
        <f t="shared" ref="AP218:AR218" si="251">AE218-AH218</f>
        <v>-0.1410039529</v>
      </c>
      <c r="AQ218" s="88">
        <f t="shared" si="251"/>
        <v>24.25942938</v>
      </c>
      <c r="AR218" s="88">
        <f t="shared" si="251"/>
        <v>-992.5554179</v>
      </c>
      <c r="AS218" s="7">
        <f t="shared" si="31"/>
        <v>67.02618699</v>
      </c>
      <c r="AT218" s="7">
        <f t="shared" si="32"/>
        <v>105.0216803</v>
      </c>
      <c r="AU218" s="7">
        <f t="shared" si="33"/>
        <v>61</v>
      </c>
      <c r="AV218" s="85">
        <f t="shared" si="34"/>
        <v>67.02618699</v>
      </c>
      <c r="AW218" s="89">
        <f t="shared" si="35"/>
        <v>-6.026186992</v>
      </c>
      <c r="AX218" s="89">
        <f t="shared" si="36"/>
        <v>1</v>
      </c>
      <c r="AY218" s="89">
        <f t="shared" si="37"/>
        <v>0</v>
      </c>
    </row>
    <row r="219">
      <c r="A219" s="29">
        <v>4504.0</v>
      </c>
      <c r="B219" s="30">
        <v>2024.0</v>
      </c>
      <c r="C219" s="31" t="s">
        <v>0</v>
      </c>
      <c r="D219" s="14">
        <v>6.0</v>
      </c>
      <c r="E219" s="15">
        <v>6.0</v>
      </c>
      <c r="F219" s="16">
        <v>7.0</v>
      </c>
      <c r="G219" s="17">
        <v>40.0</v>
      </c>
      <c r="H219" s="18">
        <v>117.0</v>
      </c>
      <c r="I219" s="19">
        <v>46.0</v>
      </c>
      <c r="J219" s="20">
        <v>10.0</v>
      </c>
      <c r="K219" s="21">
        <v>10.0</v>
      </c>
      <c r="L219" s="22">
        <v>6.0</v>
      </c>
      <c r="M219" s="63">
        <f t="shared" si="3"/>
        <v>117</v>
      </c>
      <c r="N219" s="63">
        <f t="shared" si="4"/>
        <v>18</v>
      </c>
      <c r="O219" s="63">
        <f t="shared" si="5"/>
        <v>86</v>
      </c>
      <c r="P219" s="63">
        <f t="shared" si="6"/>
        <v>27</v>
      </c>
      <c r="Q219" s="79">
        <f t="shared" si="7"/>
        <v>0.8185483871</v>
      </c>
      <c r="R219" s="79">
        <f t="shared" si="8"/>
        <v>0.8269230769</v>
      </c>
      <c r="S219" s="79">
        <f t="shared" si="9"/>
        <v>0.8125</v>
      </c>
      <c r="T219" s="79">
        <f t="shared" si="10"/>
        <v>0.8136796231</v>
      </c>
      <c r="U219" s="79">
        <f t="shared" si="11"/>
        <v>0.001179623149</v>
      </c>
      <c r="V219" s="89"/>
      <c r="W219" s="89"/>
      <c r="X219" s="85">
        <f t="shared" si="12"/>
        <v>0.8269230769</v>
      </c>
      <c r="Y219" s="85">
        <f t="shared" si="13"/>
        <v>-0.4483834578</v>
      </c>
      <c r="Z219" s="85">
        <f t="shared" si="14"/>
        <v>131</v>
      </c>
      <c r="AA219" s="7">
        <f t="shared" si="15"/>
        <v>1.448383458</v>
      </c>
      <c r="AB219" s="7">
        <f t="shared" si="16"/>
        <v>12.10635336</v>
      </c>
      <c r="AC219" s="13">
        <f t="shared" si="17"/>
        <v>1.260883458</v>
      </c>
      <c r="AD219" s="13">
        <f t="shared" si="18"/>
        <v>1.262063081</v>
      </c>
      <c r="AE219" s="10">
        <f t="shared" si="19"/>
        <v>1.448383458</v>
      </c>
      <c r="AF219" s="10">
        <f t="shared" si="20"/>
        <v>201.8445863</v>
      </c>
      <c r="AG219" s="10">
        <f t="shared" si="21"/>
        <v>1585.93229</v>
      </c>
      <c r="AH219" s="86">
        <f t="shared" si="22"/>
        <v>1.541830759</v>
      </c>
      <c r="AI219" s="86">
        <f t="shared" si="23"/>
        <v>174.2268758</v>
      </c>
      <c r="AJ219" s="86">
        <f t="shared" si="24"/>
        <v>3580.131022</v>
      </c>
      <c r="AK219" s="87">
        <f t="shared" si="25"/>
        <v>45070.79675</v>
      </c>
      <c r="AL219" s="87">
        <f t="shared" si="26"/>
        <v>45028.67005</v>
      </c>
      <c r="AM219" s="87">
        <f t="shared" si="27"/>
        <v>45028.67005</v>
      </c>
      <c r="AN219" s="87">
        <f t="shared" si="28"/>
        <v>45070.79675</v>
      </c>
      <c r="AO219" s="87">
        <f t="shared" si="29"/>
        <v>-42.12670191</v>
      </c>
      <c r="AP219" s="88">
        <f t="shared" ref="AP219:AR219" si="252">AE219-AH219</f>
        <v>-0.09344730119</v>
      </c>
      <c r="AQ219" s="88">
        <f t="shared" si="252"/>
        <v>27.61771057</v>
      </c>
      <c r="AR219" s="88">
        <f t="shared" si="252"/>
        <v>-1994.198732</v>
      </c>
      <c r="AS219" s="7">
        <f t="shared" si="31"/>
        <v>125.4986575</v>
      </c>
      <c r="AT219" s="7">
        <f t="shared" si="32"/>
        <v>170.0445012</v>
      </c>
      <c r="AU219" s="7">
        <f t="shared" si="33"/>
        <v>117</v>
      </c>
      <c r="AV219" s="85">
        <f t="shared" si="34"/>
        <v>125.4986575</v>
      </c>
      <c r="AW219" s="89">
        <f t="shared" si="35"/>
        <v>-8.498657481</v>
      </c>
      <c r="AX219" s="89">
        <f t="shared" si="36"/>
        <v>1</v>
      </c>
      <c r="AY219" s="89">
        <f t="shared" si="37"/>
        <v>0</v>
      </c>
    </row>
    <row r="220">
      <c r="A220" s="29">
        <v>4505.0</v>
      </c>
      <c r="B220" s="30">
        <v>1501.0</v>
      </c>
      <c r="C220" s="31" t="s">
        <v>0</v>
      </c>
      <c r="D220" s="14">
        <v>5.0</v>
      </c>
      <c r="E220" s="15">
        <v>3.0</v>
      </c>
      <c r="F220" s="16">
        <v>2.0</v>
      </c>
      <c r="G220" s="17">
        <v>35.0</v>
      </c>
      <c r="H220" s="18">
        <v>60.0</v>
      </c>
      <c r="I220" s="19">
        <v>7.0</v>
      </c>
      <c r="J220" s="20">
        <v>11.0</v>
      </c>
      <c r="K220" s="21">
        <v>22.0</v>
      </c>
      <c r="L220" s="22">
        <v>9.0</v>
      </c>
      <c r="M220" s="63">
        <f t="shared" si="3"/>
        <v>60</v>
      </c>
      <c r="N220" s="63">
        <f t="shared" si="4"/>
        <v>17</v>
      </c>
      <c r="O220" s="63">
        <f t="shared" si="5"/>
        <v>42</v>
      </c>
      <c r="P220" s="63">
        <f t="shared" si="6"/>
        <v>35</v>
      </c>
      <c r="Q220" s="79">
        <f t="shared" si="7"/>
        <v>0.6623376623</v>
      </c>
      <c r="R220" s="79">
        <f t="shared" si="8"/>
        <v>0.7118644068</v>
      </c>
      <c r="S220" s="79">
        <f t="shared" si="9"/>
        <v>0.6315789474</v>
      </c>
      <c r="T220" s="79">
        <f t="shared" si="10"/>
        <v>0.6351555886</v>
      </c>
      <c r="U220" s="79">
        <f t="shared" si="11"/>
        <v>0.003576641243</v>
      </c>
      <c r="V220" s="89"/>
      <c r="W220" s="89"/>
      <c r="X220" s="85">
        <f t="shared" si="12"/>
        <v>0.7118644068</v>
      </c>
      <c r="Y220" s="85">
        <f t="shared" si="13"/>
        <v>-0.386056992</v>
      </c>
      <c r="Z220" s="85">
        <f t="shared" si="14"/>
        <v>94</v>
      </c>
      <c r="AA220" s="7">
        <f t="shared" si="15"/>
        <v>1.386056992</v>
      </c>
      <c r="AB220" s="7">
        <f t="shared" si="16"/>
        <v>13.51199472</v>
      </c>
      <c r="AC220" s="13">
        <f t="shared" si="17"/>
        <v>1.017635939</v>
      </c>
      <c r="AD220" s="13">
        <f t="shared" si="18"/>
        <v>1.021212581</v>
      </c>
      <c r="AE220" s="10">
        <f t="shared" si="19"/>
        <v>1.386056992</v>
      </c>
      <c r="AF220" s="10">
        <f t="shared" si="20"/>
        <v>143.801352</v>
      </c>
      <c r="AG220" s="10">
        <f t="shared" si="21"/>
        <v>1270.127504</v>
      </c>
      <c r="AH220" s="86">
        <f t="shared" si="22"/>
        <v>1.541830759</v>
      </c>
      <c r="AI220" s="86">
        <f t="shared" si="23"/>
        <v>118.7209684</v>
      </c>
      <c r="AJ220" s="86">
        <f t="shared" si="24"/>
        <v>2266.491216</v>
      </c>
      <c r="AK220" s="87">
        <f t="shared" si="25"/>
        <v>14940.34005</v>
      </c>
      <c r="AL220" s="87">
        <f t="shared" si="26"/>
        <v>14888.01379</v>
      </c>
      <c r="AM220" s="87">
        <f t="shared" si="27"/>
        <v>14888.01379</v>
      </c>
      <c r="AN220" s="87">
        <f t="shared" si="28"/>
        <v>14940.34005</v>
      </c>
      <c r="AO220" s="87">
        <f t="shared" si="29"/>
        <v>-52.32626139</v>
      </c>
      <c r="AP220" s="88">
        <f t="shared" ref="AP220:AR220" si="253">AE220-AH220</f>
        <v>-0.155773767</v>
      </c>
      <c r="AQ220" s="88">
        <f t="shared" si="253"/>
        <v>25.08038353</v>
      </c>
      <c r="AR220" s="88">
        <f t="shared" si="253"/>
        <v>-996.363712</v>
      </c>
      <c r="AS220" s="7">
        <f t="shared" si="31"/>
        <v>71.31323144</v>
      </c>
      <c r="AT220" s="7">
        <f t="shared" si="32"/>
        <v>89.69194944</v>
      </c>
      <c r="AU220" s="7">
        <f t="shared" si="33"/>
        <v>60</v>
      </c>
      <c r="AV220" s="85">
        <f t="shared" si="34"/>
        <v>71.31323144</v>
      </c>
      <c r="AW220" s="89">
        <f t="shared" si="35"/>
        <v>-11.31323144</v>
      </c>
      <c r="AX220" s="89">
        <f t="shared" si="36"/>
        <v>1</v>
      </c>
      <c r="AY220" s="89">
        <f t="shared" si="37"/>
        <v>0</v>
      </c>
    </row>
    <row r="221">
      <c r="A221" s="29">
        <v>4506.0</v>
      </c>
      <c r="B221" s="30">
        <v>1406.0</v>
      </c>
      <c r="C221" s="31" t="s">
        <v>0</v>
      </c>
      <c r="D221" s="14">
        <v>3.0</v>
      </c>
      <c r="E221" s="15">
        <v>2.0</v>
      </c>
      <c r="F221" s="16">
        <v>11.0</v>
      </c>
      <c r="G221" s="17">
        <v>28.0</v>
      </c>
      <c r="H221" s="18">
        <v>69.0</v>
      </c>
      <c r="I221" s="19">
        <v>26.0</v>
      </c>
      <c r="J221" s="20">
        <v>10.0</v>
      </c>
      <c r="K221" s="21">
        <v>16.0</v>
      </c>
      <c r="L221" s="22">
        <v>10.0</v>
      </c>
      <c r="M221" s="63">
        <f t="shared" si="3"/>
        <v>69</v>
      </c>
      <c r="N221" s="63">
        <f t="shared" si="4"/>
        <v>15</v>
      </c>
      <c r="O221" s="63">
        <f t="shared" si="5"/>
        <v>54</v>
      </c>
      <c r="P221" s="63">
        <f t="shared" si="6"/>
        <v>37</v>
      </c>
      <c r="Q221" s="79">
        <f t="shared" si="7"/>
        <v>0.7028571429</v>
      </c>
      <c r="R221" s="79">
        <f t="shared" si="8"/>
        <v>0.7826086957</v>
      </c>
      <c r="S221" s="79">
        <f t="shared" si="9"/>
        <v>0.6509433962</v>
      </c>
      <c r="T221" s="79">
        <f t="shared" si="10"/>
        <v>0.6593080904</v>
      </c>
      <c r="U221" s="79">
        <f t="shared" si="11"/>
        <v>0.008364694126</v>
      </c>
      <c r="V221" s="89"/>
      <c r="W221" s="89"/>
      <c r="X221" s="85">
        <f t="shared" si="12"/>
        <v>0.7826086957</v>
      </c>
      <c r="Y221" s="85">
        <f t="shared" si="13"/>
        <v>-0.4243786717</v>
      </c>
      <c r="Z221" s="85">
        <f t="shared" si="14"/>
        <v>106</v>
      </c>
      <c r="AA221" s="7">
        <f t="shared" si="15"/>
        <v>1.424378672</v>
      </c>
      <c r="AB221" s="7">
        <f t="shared" si="16"/>
        <v>15.70201085</v>
      </c>
      <c r="AC221" s="13">
        <f t="shared" si="17"/>
        <v>1.075322068</v>
      </c>
      <c r="AD221" s="13">
        <f t="shared" si="18"/>
        <v>1.083686762</v>
      </c>
      <c r="AE221" s="10">
        <f t="shared" si="19"/>
        <v>1.424378672</v>
      </c>
      <c r="AF221" s="10">
        <f t="shared" si="20"/>
        <v>166.6861501</v>
      </c>
      <c r="AG221" s="10">
        <f t="shared" si="21"/>
        <v>1664.41315</v>
      </c>
      <c r="AH221" s="86">
        <f t="shared" si="22"/>
        <v>1.541830759</v>
      </c>
      <c r="AI221" s="86">
        <f t="shared" si="23"/>
        <v>140.3065991</v>
      </c>
      <c r="AJ221" s="86">
        <f t="shared" si="24"/>
        <v>3080.577856</v>
      </c>
      <c r="AK221" s="87">
        <f t="shared" si="25"/>
        <v>20102.38944</v>
      </c>
      <c r="AL221" s="87">
        <f t="shared" si="26"/>
        <v>19947.22436</v>
      </c>
      <c r="AM221" s="87">
        <f t="shared" si="27"/>
        <v>19947.22436</v>
      </c>
      <c r="AN221" s="87">
        <f t="shared" si="28"/>
        <v>20102.38944</v>
      </c>
      <c r="AO221" s="87">
        <f t="shared" si="29"/>
        <v>-155.165076</v>
      </c>
      <c r="AP221" s="88">
        <f t="shared" ref="AP221:AR221" si="254">AE221-AH221</f>
        <v>-0.1174520873</v>
      </c>
      <c r="AQ221" s="88">
        <f t="shared" si="254"/>
        <v>26.37955098</v>
      </c>
      <c r="AR221" s="88">
        <f t="shared" si="254"/>
        <v>-1416.164706</v>
      </c>
      <c r="AS221" s="7">
        <f t="shared" si="31"/>
        <v>88.76776997</v>
      </c>
      <c r="AT221" s="7">
        <f t="shared" si="32"/>
        <v>135.8306308</v>
      </c>
      <c r="AU221" s="7">
        <f t="shared" si="33"/>
        <v>69</v>
      </c>
      <c r="AV221" s="85">
        <f t="shared" si="34"/>
        <v>88.76776997</v>
      </c>
      <c r="AW221" s="89">
        <f t="shared" si="35"/>
        <v>-19.76776997</v>
      </c>
      <c r="AX221" s="89">
        <f t="shared" si="36"/>
        <v>1</v>
      </c>
      <c r="AY221" s="89">
        <f t="shared" si="37"/>
        <v>0</v>
      </c>
    </row>
    <row r="222">
      <c r="A222" s="29">
        <v>4528.0</v>
      </c>
      <c r="B222" s="30">
        <v>1841.0</v>
      </c>
      <c r="C222" s="31" t="s">
        <v>0</v>
      </c>
      <c r="D222" s="14">
        <v>1.0</v>
      </c>
      <c r="E222" s="15">
        <v>2.0</v>
      </c>
      <c r="F222" s="16">
        <v>0.0</v>
      </c>
      <c r="G222" s="17">
        <v>41.0</v>
      </c>
      <c r="H222" s="18">
        <v>102.0</v>
      </c>
      <c r="I222" s="19">
        <v>26.0</v>
      </c>
      <c r="J222" s="20">
        <v>5.0</v>
      </c>
      <c r="K222" s="21">
        <v>8.0</v>
      </c>
      <c r="L222" s="22">
        <v>1.0</v>
      </c>
      <c r="M222" s="63">
        <f t="shared" si="3"/>
        <v>102</v>
      </c>
      <c r="N222" s="63">
        <f t="shared" si="4"/>
        <v>4</v>
      </c>
      <c r="O222" s="63">
        <f t="shared" si="5"/>
        <v>67</v>
      </c>
      <c r="P222" s="63">
        <f t="shared" si="6"/>
        <v>13</v>
      </c>
      <c r="Q222" s="79">
        <f t="shared" si="7"/>
        <v>0.9086021505</v>
      </c>
      <c r="R222" s="79">
        <f t="shared" si="8"/>
        <v>0.9436619718</v>
      </c>
      <c r="S222" s="79">
        <f t="shared" si="9"/>
        <v>0.8869565217</v>
      </c>
      <c r="T222" s="79">
        <f t="shared" si="10"/>
        <v>0.889290654</v>
      </c>
      <c r="U222" s="79">
        <f t="shared" si="11"/>
        <v>0.002334132224</v>
      </c>
      <c r="V222" s="89"/>
      <c r="W222" s="89"/>
      <c r="X222" s="85">
        <f t="shared" si="12"/>
        <v>0.9436619718</v>
      </c>
      <c r="Y222" s="85">
        <f t="shared" si="13"/>
        <v>-0.5116200894</v>
      </c>
      <c r="Z222" s="85">
        <f t="shared" si="14"/>
        <v>84</v>
      </c>
      <c r="AA222" s="7">
        <f t="shared" si="15"/>
        <v>1.511620089</v>
      </c>
      <c r="AB222" s="7">
        <f t="shared" si="16"/>
        <v>6.651061163</v>
      </c>
      <c r="AC222" s="13">
        <f t="shared" si="17"/>
        <v>1.398576611</v>
      </c>
      <c r="AD222" s="13">
        <f t="shared" si="18"/>
        <v>1.400910743</v>
      </c>
      <c r="AE222" s="10">
        <f t="shared" si="19"/>
        <v>1.511620089</v>
      </c>
      <c r="AF222" s="10">
        <f t="shared" si="20"/>
        <v>133.6271487</v>
      </c>
      <c r="AG222" s="10">
        <f t="shared" si="21"/>
        <v>558.6891377</v>
      </c>
      <c r="AH222" s="86">
        <f t="shared" si="22"/>
        <v>1.541830759</v>
      </c>
      <c r="AI222" s="86">
        <f t="shared" si="23"/>
        <v>123.3464607</v>
      </c>
      <c r="AJ222" s="86">
        <f t="shared" si="24"/>
        <v>1342.934591</v>
      </c>
      <c r="AK222" s="87">
        <f t="shared" si="25"/>
        <v>29965.4808</v>
      </c>
      <c r="AL222" s="87">
        <f t="shared" si="26"/>
        <v>29915.55371</v>
      </c>
      <c r="AM222" s="87">
        <f t="shared" si="27"/>
        <v>29915.55371</v>
      </c>
      <c r="AN222" s="87">
        <f t="shared" si="28"/>
        <v>29965.4808</v>
      </c>
      <c r="AO222" s="87">
        <f t="shared" si="29"/>
        <v>-49.92708828</v>
      </c>
      <c r="AP222" s="88">
        <f t="shared" ref="AP222:AR222" si="255">AE222-AH222</f>
        <v>-0.03021066957</v>
      </c>
      <c r="AQ222" s="88">
        <f t="shared" si="255"/>
        <v>10.28068795</v>
      </c>
      <c r="AR222" s="88">
        <f t="shared" si="255"/>
        <v>-784.2454534</v>
      </c>
      <c r="AS222" s="7">
        <f t="shared" si="31"/>
        <v>115.4527402</v>
      </c>
      <c r="AT222" s="7">
        <f t="shared" si="32"/>
        <v>224.8471638</v>
      </c>
      <c r="AU222" s="7">
        <f t="shared" si="33"/>
        <v>102</v>
      </c>
      <c r="AV222" s="85">
        <f t="shared" si="34"/>
        <v>115.4527402</v>
      </c>
      <c r="AW222" s="89">
        <f t="shared" si="35"/>
        <v>-13.45274015</v>
      </c>
      <c r="AX222" s="89">
        <f t="shared" si="36"/>
        <v>1</v>
      </c>
      <c r="AY222" s="89">
        <f t="shared" si="37"/>
        <v>0</v>
      </c>
    </row>
    <row r="223">
      <c r="A223" s="29">
        <v>4529.0</v>
      </c>
      <c r="B223" s="30">
        <v>2399.0</v>
      </c>
      <c r="C223" s="31" t="s">
        <v>0</v>
      </c>
      <c r="D223" s="14">
        <v>1.0</v>
      </c>
      <c r="E223" s="15">
        <v>5.0</v>
      </c>
      <c r="F223" s="16">
        <v>4.0</v>
      </c>
      <c r="G223" s="17">
        <v>28.0</v>
      </c>
      <c r="H223" s="18">
        <v>87.0</v>
      </c>
      <c r="I223" s="19">
        <v>23.0</v>
      </c>
      <c r="J223" s="20">
        <v>6.0</v>
      </c>
      <c r="K223" s="21">
        <v>6.0</v>
      </c>
      <c r="L223" s="22">
        <v>6.0</v>
      </c>
      <c r="M223" s="63">
        <f t="shared" si="3"/>
        <v>87</v>
      </c>
      <c r="N223" s="63">
        <f t="shared" si="4"/>
        <v>12</v>
      </c>
      <c r="O223" s="63">
        <f t="shared" si="5"/>
        <v>51</v>
      </c>
      <c r="P223" s="63">
        <f t="shared" si="6"/>
        <v>16</v>
      </c>
      <c r="Q223" s="79">
        <f t="shared" si="7"/>
        <v>0.8313253012</v>
      </c>
      <c r="R223" s="79">
        <f t="shared" si="8"/>
        <v>0.8095238095</v>
      </c>
      <c r="S223" s="79">
        <f t="shared" si="9"/>
        <v>0.8446601942</v>
      </c>
      <c r="T223" s="79">
        <f t="shared" si="10"/>
        <v>0.8428045221</v>
      </c>
      <c r="U223" s="79">
        <f t="shared" si="11"/>
        <v>0.00185567207</v>
      </c>
      <c r="V223" s="89"/>
      <c r="W223" s="89"/>
      <c r="X223" s="85">
        <f t="shared" si="12"/>
        <v>0.8095238095</v>
      </c>
      <c r="Y223" s="85">
        <f t="shared" si="13"/>
        <v>-0.438958398</v>
      </c>
      <c r="Z223" s="85">
        <f t="shared" si="14"/>
        <v>79</v>
      </c>
      <c r="AA223" s="7">
        <f t="shared" si="15"/>
        <v>1.438958398</v>
      </c>
      <c r="AB223" s="7">
        <f t="shared" si="16"/>
        <v>7.023334368</v>
      </c>
      <c r="AC223" s="13">
        <f t="shared" si="17"/>
        <v>1.283618592</v>
      </c>
      <c r="AD223" s="13">
        <f t="shared" si="18"/>
        <v>1.28176292</v>
      </c>
      <c r="AE223" s="10">
        <f t="shared" si="19"/>
        <v>1.438958398</v>
      </c>
      <c r="AF223" s="10">
        <f t="shared" si="20"/>
        <v>120.7010478</v>
      </c>
      <c r="AG223" s="10">
        <f t="shared" si="21"/>
        <v>554.8434151</v>
      </c>
      <c r="AH223" s="86">
        <f t="shared" si="22"/>
        <v>1.541830759</v>
      </c>
      <c r="AI223" s="86">
        <f t="shared" si="23"/>
        <v>103.3026609</v>
      </c>
      <c r="AJ223" s="86">
        <f t="shared" si="24"/>
        <v>1258.133899</v>
      </c>
      <c r="AK223" s="87">
        <f t="shared" si="25"/>
        <v>21915.58241</v>
      </c>
      <c r="AL223" s="87">
        <f t="shared" si="26"/>
        <v>21947.31069</v>
      </c>
      <c r="AM223" s="87">
        <f t="shared" si="27"/>
        <v>21947.31069</v>
      </c>
      <c r="AN223" s="87">
        <f t="shared" si="28"/>
        <v>21915.58241</v>
      </c>
      <c r="AO223" s="87">
        <f t="shared" si="29"/>
        <v>31.72828105</v>
      </c>
      <c r="AP223" s="88">
        <f t="shared" ref="AP223:AR223" si="256">AE223-AH223</f>
        <v>-0.102872361</v>
      </c>
      <c r="AQ223" s="88">
        <f t="shared" si="256"/>
        <v>17.39838696</v>
      </c>
      <c r="AR223" s="88">
        <f t="shared" si="256"/>
        <v>-703.2904842</v>
      </c>
      <c r="AS223" s="7">
        <f t="shared" si="31"/>
        <v>66.83270073</v>
      </c>
      <c r="AT223" s="7">
        <f t="shared" si="32"/>
        <v>102.2932608</v>
      </c>
      <c r="AU223" s="7">
        <f t="shared" si="33"/>
        <v>87</v>
      </c>
      <c r="AV223" s="85">
        <f t="shared" si="34"/>
        <v>102.2932608</v>
      </c>
      <c r="AW223" s="89">
        <f t="shared" si="35"/>
        <v>-15.29326076</v>
      </c>
      <c r="AX223" s="89">
        <f t="shared" si="36"/>
        <v>0</v>
      </c>
      <c r="AY223" s="89">
        <f t="shared" si="37"/>
        <v>1</v>
      </c>
    </row>
    <row r="224">
      <c r="A224" s="29">
        <v>4541.0</v>
      </c>
      <c r="B224" s="30">
        <v>3526.0</v>
      </c>
      <c r="C224" s="31" t="s">
        <v>0</v>
      </c>
      <c r="D224" s="14">
        <v>6.0</v>
      </c>
      <c r="E224" s="15">
        <v>3.0</v>
      </c>
      <c r="F224" s="16">
        <v>9.0</v>
      </c>
      <c r="G224" s="17">
        <v>31.0</v>
      </c>
      <c r="H224" s="18">
        <v>142.0</v>
      </c>
      <c r="I224" s="19">
        <v>26.0</v>
      </c>
      <c r="J224" s="20">
        <v>19.0</v>
      </c>
      <c r="K224" s="21">
        <v>13.0</v>
      </c>
      <c r="L224" s="22">
        <v>11.0</v>
      </c>
      <c r="M224" s="63">
        <f t="shared" si="3"/>
        <v>142</v>
      </c>
      <c r="N224" s="63">
        <f t="shared" si="4"/>
        <v>20</v>
      </c>
      <c r="O224" s="63">
        <f t="shared" si="5"/>
        <v>57</v>
      </c>
      <c r="P224" s="63">
        <f t="shared" si="6"/>
        <v>41</v>
      </c>
      <c r="Q224" s="79">
        <f t="shared" si="7"/>
        <v>0.7653846154</v>
      </c>
      <c r="R224" s="79">
        <f t="shared" si="8"/>
        <v>0.7402597403</v>
      </c>
      <c r="S224" s="79">
        <f t="shared" si="9"/>
        <v>0.7759562842</v>
      </c>
      <c r="T224" s="79">
        <f t="shared" si="10"/>
        <v>0.7786549996</v>
      </c>
      <c r="U224" s="79">
        <f t="shared" si="11"/>
        <v>0.002698715481</v>
      </c>
      <c r="V224" s="89"/>
      <c r="W224" s="89"/>
      <c r="X224" s="85">
        <f t="shared" si="12"/>
        <v>0.7402597403</v>
      </c>
      <c r="Y224" s="85">
        <f t="shared" si="13"/>
        <v>-0.4014385428</v>
      </c>
      <c r="Z224" s="85">
        <f t="shared" si="14"/>
        <v>118</v>
      </c>
      <c r="AA224" s="7">
        <f t="shared" si="15"/>
        <v>1.401438543</v>
      </c>
      <c r="AB224" s="7">
        <f t="shared" si="16"/>
        <v>16.45898026</v>
      </c>
      <c r="AC224" s="13">
        <f t="shared" si="17"/>
        <v>1.177394827</v>
      </c>
      <c r="AD224" s="13">
        <f t="shared" si="18"/>
        <v>1.180093542</v>
      </c>
      <c r="AE224" s="10">
        <f t="shared" si="19"/>
        <v>1.401438543</v>
      </c>
      <c r="AF224" s="10">
        <f t="shared" si="20"/>
        <v>181.8287283</v>
      </c>
      <c r="AG224" s="10">
        <f t="shared" si="21"/>
        <v>1942.15967</v>
      </c>
      <c r="AH224" s="86">
        <f t="shared" si="22"/>
        <v>1.541830759</v>
      </c>
      <c r="AI224" s="86">
        <f t="shared" si="23"/>
        <v>151.0994144</v>
      </c>
      <c r="AJ224" s="86">
        <f t="shared" si="24"/>
        <v>3603.258484</v>
      </c>
      <c r="AK224" s="87">
        <f t="shared" si="25"/>
        <v>56148.85075</v>
      </c>
      <c r="AL224" s="87">
        <f t="shared" si="26"/>
        <v>56020.44587</v>
      </c>
      <c r="AM224" s="87">
        <f t="shared" si="27"/>
        <v>56020.44587</v>
      </c>
      <c r="AN224" s="87">
        <f t="shared" si="28"/>
        <v>56148.85075</v>
      </c>
      <c r="AO224" s="87">
        <f t="shared" si="29"/>
        <v>-128.4048826</v>
      </c>
      <c r="AP224" s="88">
        <f t="shared" ref="AP224:AR224" si="257">AE224-AH224</f>
        <v>-0.1403922162</v>
      </c>
      <c r="AQ224" s="88">
        <f t="shared" si="257"/>
        <v>30.72931393</v>
      </c>
      <c r="AR224" s="88">
        <f t="shared" si="257"/>
        <v>-1661.098814</v>
      </c>
      <c r="AS224" s="7">
        <f t="shared" si="31"/>
        <v>97.37957833</v>
      </c>
      <c r="AT224" s="7">
        <f t="shared" si="32"/>
        <v>121.5023139</v>
      </c>
      <c r="AU224" s="7">
        <f t="shared" si="33"/>
        <v>142</v>
      </c>
      <c r="AV224" s="85">
        <f t="shared" si="34"/>
        <v>121.5023139</v>
      </c>
      <c r="AW224" s="89">
        <f t="shared" si="35"/>
        <v>20.49768611</v>
      </c>
      <c r="AX224" s="89">
        <f t="shared" si="36"/>
        <v>0</v>
      </c>
      <c r="AY224" s="89">
        <f t="shared" si="37"/>
        <v>1</v>
      </c>
    </row>
    <row r="225">
      <c r="A225" s="29">
        <v>4543.0</v>
      </c>
      <c r="B225" s="30">
        <v>2234.0</v>
      </c>
      <c r="C225" s="31" t="s">
        <v>0</v>
      </c>
      <c r="D225" s="14">
        <v>3.0</v>
      </c>
      <c r="E225" s="15">
        <v>0.0</v>
      </c>
      <c r="F225" s="16">
        <v>4.0</v>
      </c>
      <c r="G225" s="17">
        <v>17.0</v>
      </c>
      <c r="H225" s="18">
        <v>75.0</v>
      </c>
      <c r="I225" s="19">
        <v>11.0</v>
      </c>
      <c r="J225" s="20">
        <v>3.0</v>
      </c>
      <c r="K225" s="21">
        <v>14.0</v>
      </c>
      <c r="L225" s="22">
        <v>5.0</v>
      </c>
      <c r="M225" s="63">
        <f t="shared" si="3"/>
        <v>75</v>
      </c>
      <c r="N225" s="63">
        <f t="shared" si="4"/>
        <v>8</v>
      </c>
      <c r="O225" s="63">
        <f t="shared" si="5"/>
        <v>28</v>
      </c>
      <c r="P225" s="63">
        <f t="shared" si="6"/>
        <v>21</v>
      </c>
      <c r="Q225" s="79">
        <f t="shared" si="7"/>
        <v>0.7803030303</v>
      </c>
      <c r="R225" s="79">
        <f t="shared" si="8"/>
        <v>0.7777777778</v>
      </c>
      <c r="S225" s="79">
        <f t="shared" si="9"/>
        <v>0.78125</v>
      </c>
      <c r="T225" s="79">
        <f t="shared" si="10"/>
        <v>0.7813334157</v>
      </c>
      <c r="U225" s="79">
        <f t="shared" si="11"/>
        <v>0.00008341573311</v>
      </c>
      <c r="V225" s="89"/>
      <c r="W225" s="89"/>
      <c r="X225" s="85">
        <f t="shared" si="12"/>
        <v>0.7777777778</v>
      </c>
      <c r="Y225" s="85">
        <f t="shared" si="13"/>
        <v>-0.4217617977</v>
      </c>
      <c r="Z225" s="85">
        <f t="shared" si="14"/>
        <v>57</v>
      </c>
      <c r="AA225" s="7">
        <f t="shared" si="15"/>
        <v>1.421761798</v>
      </c>
      <c r="AB225" s="7">
        <f t="shared" si="16"/>
        <v>8.856997752</v>
      </c>
      <c r="AC225" s="13">
        <f t="shared" si="17"/>
        <v>1.203011798</v>
      </c>
      <c r="AD225" s="13">
        <f t="shared" si="18"/>
        <v>1.203095213</v>
      </c>
      <c r="AE225" s="10">
        <f t="shared" si="19"/>
        <v>1.421761798</v>
      </c>
      <c r="AF225" s="10">
        <f t="shared" si="20"/>
        <v>89.89742022</v>
      </c>
      <c r="AG225" s="10">
        <f t="shared" si="21"/>
        <v>504.8488719</v>
      </c>
      <c r="AH225" s="86">
        <f t="shared" si="22"/>
        <v>1.541830759</v>
      </c>
      <c r="AI225" s="86">
        <f t="shared" si="23"/>
        <v>75.54970719</v>
      </c>
      <c r="AJ225" s="86">
        <f t="shared" si="24"/>
        <v>906.5964863</v>
      </c>
      <c r="AK225" s="87">
        <f t="shared" si="25"/>
        <v>15245.62254</v>
      </c>
      <c r="AL225" s="87">
        <f t="shared" si="26"/>
        <v>15244.5655</v>
      </c>
      <c r="AM225" s="87">
        <f t="shared" si="27"/>
        <v>15244.5655</v>
      </c>
      <c r="AN225" s="87">
        <f t="shared" si="28"/>
        <v>15245.62254</v>
      </c>
      <c r="AO225" s="87">
        <f t="shared" si="29"/>
        <v>-1.05704417</v>
      </c>
      <c r="AP225" s="88">
        <f t="shared" ref="AP225:AR225" si="258">AE225-AH225</f>
        <v>-0.1200689613</v>
      </c>
      <c r="AQ225" s="88">
        <f t="shared" si="258"/>
        <v>14.34771303</v>
      </c>
      <c r="AR225" s="88">
        <f t="shared" si="258"/>
        <v>-401.7476144</v>
      </c>
      <c r="AS225" s="7">
        <f t="shared" si="31"/>
        <v>44.78698966</v>
      </c>
      <c r="AT225" s="7">
        <f t="shared" si="32"/>
        <v>74.7086142</v>
      </c>
      <c r="AU225" s="7">
        <f t="shared" si="33"/>
        <v>75</v>
      </c>
      <c r="AV225" s="85">
        <f t="shared" si="34"/>
        <v>74.7086142</v>
      </c>
      <c r="AW225" s="89">
        <f t="shared" si="35"/>
        <v>0.2913857992</v>
      </c>
      <c r="AX225" s="89">
        <f t="shared" si="36"/>
        <v>0</v>
      </c>
      <c r="AY225" s="89">
        <f t="shared" si="37"/>
        <v>1</v>
      </c>
    </row>
    <row r="226">
      <c r="A226" s="29">
        <v>4547.0</v>
      </c>
      <c r="B226" s="30">
        <v>2569.0</v>
      </c>
      <c r="C226" s="31" t="s">
        <v>0</v>
      </c>
      <c r="D226" s="14">
        <v>3.0</v>
      </c>
      <c r="E226" s="15">
        <v>5.0</v>
      </c>
      <c r="F226" s="16">
        <v>6.0</v>
      </c>
      <c r="G226" s="17">
        <v>19.0</v>
      </c>
      <c r="H226" s="18">
        <v>112.0</v>
      </c>
      <c r="I226" s="19">
        <v>25.0</v>
      </c>
      <c r="J226" s="20">
        <v>4.0</v>
      </c>
      <c r="K226" s="21">
        <v>25.0</v>
      </c>
      <c r="L226" s="22">
        <v>10.0</v>
      </c>
      <c r="M226" s="63">
        <f t="shared" si="3"/>
        <v>112</v>
      </c>
      <c r="N226" s="63">
        <f t="shared" si="4"/>
        <v>18</v>
      </c>
      <c r="O226" s="63">
        <f t="shared" si="5"/>
        <v>44</v>
      </c>
      <c r="P226" s="63">
        <f t="shared" si="6"/>
        <v>35</v>
      </c>
      <c r="Q226" s="79">
        <f t="shared" si="7"/>
        <v>0.7464114833</v>
      </c>
      <c r="R226" s="79">
        <f t="shared" si="8"/>
        <v>0.7096774194</v>
      </c>
      <c r="S226" s="79">
        <f t="shared" si="9"/>
        <v>0.7619047619</v>
      </c>
      <c r="T226" s="79">
        <f t="shared" si="10"/>
        <v>0.7659678673</v>
      </c>
      <c r="U226" s="79">
        <f t="shared" si="11"/>
        <v>0.004063105403</v>
      </c>
      <c r="V226" s="89"/>
      <c r="W226" s="89"/>
      <c r="X226" s="85">
        <f t="shared" si="12"/>
        <v>0.7096774194</v>
      </c>
      <c r="Y226" s="85">
        <f t="shared" si="13"/>
        <v>-0.3848723164</v>
      </c>
      <c r="Z226" s="85">
        <f t="shared" si="14"/>
        <v>97</v>
      </c>
      <c r="AA226" s="7">
        <f t="shared" si="15"/>
        <v>1.384872316</v>
      </c>
      <c r="AB226" s="7">
        <f t="shared" si="16"/>
        <v>13.47053108</v>
      </c>
      <c r="AC226" s="13">
        <f t="shared" si="17"/>
        <v>1.146777078</v>
      </c>
      <c r="AD226" s="13">
        <f t="shared" si="18"/>
        <v>1.150840184</v>
      </c>
      <c r="AE226" s="10">
        <f t="shared" si="19"/>
        <v>1.384872316</v>
      </c>
      <c r="AF226" s="10">
        <f t="shared" si="20"/>
        <v>147.8031458</v>
      </c>
      <c r="AG226" s="10">
        <f t="shared" si="21"/>
        <v>1306.641514</v>
      </c>
      <c r="AH226" s="86">
        <f t="shared" si="22"/>
        <v>1.541830759</v>
      </c>
      <c r="AI226" s="86">
        <f t="shared" si="23"/>
        <v>121.80463</v>
      </c>
      <c r="AJ226" s="86">
        <f t="shared" si="24"/>
        <v>2374.419369</v>
      </c>
      <c r="AK226" s="87">
        <f t="shared" si="25"/>
        <v>35357.26297</v>
      </c>
      <c r="AL226" s="87">
        <f t="shared" si="26"/>
        <v>35232.43218</v>
      </c>
      <c r="AM226" s="87">
        <f t="shared" si="27"/>
        <v>35232.43218</v>
      </c>
      <c r="AN226" s="87">
        <f t="shared" si="28"/>
        <v>35357.26297</v>
      </c>
      <c r="AO226" s="87">
        <f t="shared" si="29"/>
        <v>-124.8307873</v>
      </c>
      <c r="AP226" s="88">
        <f t="shared" ref="AP226:AR226" si="259">AE226-AH226</f>
        <v>-0.1569584426</v>
      </c>
      <c r="AQ226" s="88">
        <f t="shared" si="259"/>
        <v>25.99851581</v>
      </c>
      <c r="AR226" s="88">
        <f t="shared" si="259"/>
        <v>-1067.777855</v>
      </c>
      <c r="AS226" s="7">
        <f t="shared" si="31"/>
        <v>75.32465716</v>
      </c>
      <c r="AT226" s="7">
        <f t="shared" si="32"/>
        <v>90.31482923</v>
      </c>
      <c r="AU226" s="7">
        <f t="shared" si="33"/>
        <v>112</v>
      </c>
      <c r="AV226" s="85">
        <f t="shared" si="34"/>
        <v>90.31482923</v>
      </c>
      <c r="AW226" s="89">
        <f t="shared" si="35"/>
        <v>21.68517077</v>
      </c>
      <c r="AX226" s="89">
        <f t="shared" si="36"/>
        <v>0</v>
      </c>
      <c r="AY226" s="89">
        <f t="shared" si="37"/>
        <v>1</v>
      </c>
    </row>
    <row r="227">
      <c r="A227" s="29">
        <v>4548.0</v>
      </c>
      <c r="B227" s="30">
        <v>1991.0</v>
      </c>
      <c r="C227" s="31" t="s">
        <v>0</v>
      </c>
      <c r="D227" s="14">
        <v>0.0</v>
      </c>
      <c r="E227" s="15">
        <v>1.0</v>
      </c>
      <c r="F227" s="16">
        <v>0.0</v>
      </c>
      <c r="G227" s="17">
        <v>28.0</v>
      </c>
      <c r="H227" s="18">
        <v>70.0</v>
      </c>
      <c r="I227" s="19">
        <v>11.0</v>
      </c>
      <c r="J227" s="20">
        <v>9.0</v>
      </c>
      <c r="K227" s="21">
        <v>10.0</v>
      </c>
      <c r="L227" s="22">
        <v>7.0</v>
      </c>
      <c r="M227" s="63">
        <f t="shared" si="3"/>
        <v>70</v>
      </c>
      <c r="N227" s="63">
        <f t="shared" si="4"/>
        <v>8</v>
      </c>
      <c r="O227" s="63">
        <f t="shared" si="5"/>
        <v>39</v>
      </c>
      <c r="P227" s="63">
        <f t="shared" si="6"/>
        <v>19</v>
      </c>
      <c r="Q227" s="79">
        <f t="shared" si="7"/>
        <v>0.8014705882</v>
      </c>
      <c r="R227" s="79">
        <f t="shared" si="8"/>
        <v>0.829787234</v>
      </c>
      <c r="S227" s="79">
        <f t="shared" si="9"/>
        <v>0.7865168539</v>
      </c>
      <c r="T227" s="79">
        <f t="shared" si="10"/>
        <v>0.785797054</v>
      </c>
      <c r="U227" s="79">
        <f t="shared" si="11"/>
        <v>0.000719799967</v>
      </c>
      <c r="V227" s="89"/>
      <c r="W227" s="89"/>
      <c r="X227" s="85">
        <f t="shared" si="12"/>
        <v>0.829787234</v>
      </c>
      <c r="Y227" s="85">
        <f t="shared" si="13"/>
        <v>-0.4499349514</v>
      </c>
      <c r="Z227" s="85">
        <f t="shared" si="14"/>
        <v>66</v>
      </c>
      <c r="AA227" s="7">
        <f t="shared" si="15"/>
        <v>1.449934951</v>
      </c>
      <c r="AB227" s="7">
        <f t="shared" si="16"/>
        <v>8.548764077</v>
      </c>
      <c r="AC227" s="13">
        <f t="shared" si="17"/>
        <v>1.236451805</v>
      </c>
      <c r="AD227" s="13">
        <f t="shared" si="18"/>
        <v>1.235732005</v>
      </c>
      <c r="AE227" s="10">
        <f t="shared" si="19"/>
        <v>1.449934951</v>
      </c>
      <c r="AF227" s="10">
        <f t="shared" si="20"/>
        <v>104.2444709</v>
      </c>
      <c r="AG227" s="10">
        <f t="shared" si="21"/>
        <v>564.2184291</v>
      </c>
      <c r="AH227" s="86">
        <f t="shared" si="22"/>
        <v>1.541830759</v>
      </c>
      <c r="AI227" s="86">
        <f t="shared" si="23"/>
        <v>89.42618402</v>
      </c>
      <c r="AJ227" s="86">
        <f t="shared" si="24"/>
        <v>1142.496592</v>
      </c>
      <c r="AK227" s="87">
        <f t="shared" si="25"/>
        <v>14957.30019</v>
      </c>
      <c r="AL227" s="87">
        <f t="shared" si="26"/>
        <v>14966.01265</v>
      </c>
      <c r="AM227" s="87">
        <f t="shared" si="27"/>
        <v>14966.01265</v>
      </c>
      <c r="AN227" s="87">
        <f t="shared" si="28"/>
        <v>14957.30019</v>
      </c>
      <c r="AO227" s="87">
        <f t="shared" si="29"/>
        <v>8.7124588</v>
      </c>
      <c r="AP227" s="88">
        <f t="shared" ref="AP227:AR227" si="260">AE227-AH227</f>
        <v>-0.09189580759</v>
      </c>
      <c r="AQ227" s="88">
        <f t="shared" si="260"/>
        <v>14.81828685</v>
      </c>
      <c r="AR227" s="88">
        <f t="shared" si="260"/>
        <v>-578.2781634</v>
      </c>
      <c r="AS227" s="7">
        <f t="shared" si="31"/>
        <v>66.2133722</v>
      </c>
      <c r="AT227" s="7">
        <f t="shared" si="32"/>
        <v>95.03758403</v>
      </c>
      <c r="AU227" s="7">
        <f t="shared" si="33"/>
        <v>70</v>
      </c>
      <c r="AV227" s="85">
        <f t="shared" si="34"/>
        <v>66.2133722</v>
      </c>
      <c r="AW227" s="89">
        <f t="shared" si="35"/>
        <v>3.786627798</v>
      </c>
      <c r="AX227" s="89">
        <f t="shared" si="36"/>
        <v>1</v>
      </c>
      <c r="AY227" s="89">
        <f t="shared" si="37"/>
        <v>0</v>
      </c>
    </row>
    <row r="228">
      <c r="A228" s="29">
        <v>4553.0</v>
      </c>
      <c r="B228" s="30">
        <v>1921.0</v>
      </c>
      <c r="C228" s="31" t="s">
        <v>0</v>
      </c>
      <c r="D228" s="14">
        <v>0.0</v>
      </c>
      <c r="E228" s="15">
        <v>0.0</v>
      </c>
      <c r="F228" s="16">
        <v>3.0</v>
      </c>
      <c r="G228" s="17">
        <v>13.0</v>
      </c>
      <c r="H228" s="18">
        <v>55.0</v>
      </c>
      <c r="I228" s="19">
        <v>21.0</v>
      </c>
      <c r="J228" s="20">
        <v>4.0</v>
      </c>
      <c r="K228" s="21">
        <v>8.0</v>
      </c>
      <c r="L228" s="22">
        <v>2.0</v>
      </c>
      <c r="M228" s="63">
        <f t="shared" si="3"/>
        <v>55</v>
      </c>
      <c r="N228" s="63">
        <f t="shared" si="4"/>
        <v>2</v>
      </c>
      <c r="O228" s="63">
        <f t="shared" si="5"/>
        <v>34</v>
      </c>
      <c r="P228" s="63">
        <f t="shared" si="6"/>
        <v>15</v>
      </c>
      <c r="Q228" s="79">
        <f t="shared" si="7"/>
        <v>0.8396226415</v>
      </c>
      <c r="R228" s="79">
        <f t="shared" si="8"/>
        <v>0.9444444444</v>
      </c>
      <c r="S228" s="79">
        <f t="shared" si="9"/>
        <v>0.7857142857</v>
      </c>
      <c r="T228" s="79">
        <f t="shared" si="10"/>
        <v>0.7825120653</v>
      </c>
      <c r="U228" s="79">
        <f t="shared" si="11"/>
        <v>0.003202220378</v>
      </c>
      <c r="V228" s="89"/>
      <c r="W228" s="89"/>
      <c r="X228" s="85">
        <f t="shared" si="12"/>
        <v>0.9444444444</v>
      </c>
      <c r="Y228" s="85">
        <f t="shared" si="13"/>
        <v>-0.5120439493</v>
      </c>
      <c r="Z228" s="85">
        <f t="shared" si="14"/>
        <v>51</v>
      </c>
      <c r="AA228" s="7">
        <f t="shared" si="15"/>
        <v>1.512043949</v>
      </c>
      <c r="AB228" s="7">
        <f t="shared" si="16"/>
        <v>7.680659239</v>
      </c>
      <c r="AC228" s="13">
        <f t="shared" si="17"/>
        <v>1.297758235</v>
      </c>
      <c r="AD228" s="13">
        <f t="shared" si="18"/>
        <v>1.294556015</v>
      </c>
      <c r="AE228" s="10">
        <f t="shared" si="19"/>
        <v>1.512043949</v>
      </c>
      <c r="AF228" s="10">
        <f t="shared" si="20"/>
        <v>84.79490065</v>
      </c>
      <c r="AG228" s="10">
        <f t="shared" si="21"/>
        <v>391.7136212</v>
      </c>
      <c r="AH228" s="86">
        <f t="shared" si="22"/>
        <v>1.541830759</v>
      </c>
      <c r="AI228" s="86">
        <f t="shared" si="23"/>
        <v>75.54970719</v>
      </c>
      <c r="AJ228" s="86">
        <f t="shared" si="24"/>
        <v>786.3336871</v>
      </c>
      <c r="AK228" s="87">
        <f t="shared" si="25"/>
        <v>9605.605629</v>
      </c>
      <c r="AL228" s="87">
        <f t="shared" si="26"/>
        <v>9629.366104</v>
      </c>
      <c r="AM228" s="87">
        <f t="shared" si="27"/>
        <v>9629.366104</v>
      </c>
      <c r="AN228" s="87">
        <f t="shared" si="28"/>
        <v>9605.605629</v>
      </c>
      <c r="AO228" s="87">
        <f t="shared" si="29"/>
        <v>23.7604752</v>
      </c>
      <c r="AP228" s="88">
        <f t="shared" ref="AP228:AR228" si="261">AE228-AH228</f>
        <v>-0.0297868097</v>
      </c>
      <c r="AQ228" s="88">
        <f t="shared" si="261"/>
        <v>9.245193463</v>
      </c>
      <c r="AR228" s="88">
        <f t="shared" si="261"/>
        <v>-394.6200659</v>
      </c>
      <c r="AS228" s="7">
        <f t="shared" si="31"/>
        <v>51.09520979</v>
      </c>
      <c r="AT228" s="7">
        <f t="shared" si="32"/>
        <v>259.2835637</v>
      </c>
      <c r="AU228" s="7">
        <f t="shared" si="33"/>
        <v>55</v>
      </c>
      <c r="AV228" s="85">
        <f t="shared" si="34"/>
        <v>51.09520979</v>
      </c>
      <c r="AW228" s="89">
        <f t="shared" si="35"/>
        <v>3.90479021</v>
      </c>
      <c r="AX228" s="89">
        <f t="shared" si="36"/>
        <v>1</v>
      </c>
      <c r="AY228" s="89">
        <f t="shared" si="37"/>
        <v>0</v>
      </c>
    </row>
    <row r="229">
      <c r="A229" s="29">
        <v>4555.0</v>
      </c>
      <c r="B229" s="30">
        <v>3603.0</v>
      </c>
      <c r="C229" s="31" t="s">
        <v>0</v>
      </c>
      <c r="D229" s="14">
        <v>9.0</v>
      </c>
      <c r="E229" s="15">
        <v>3.0</v>
      </c>
      <c r="F229" s="16">
        <v>12.0</v>
      </c>
      <c r="G229" s="17">
        <v>36.0</v>
      </c>
      <c r="H229" s="18">
        <v>104.0</v>
      </c>
      <c r="I229" s="19">
        <v>28.0</v>
      </c>
      <c r="J229" s="20">
        <v>8.0</v>
      </c>
      <c r="K229" s="21">
        <v>10.0</v>
      </c>
      <c r="L229" s="22">
        <v>9.0</v>
      </c>
      <c r="M229" s="63">
        <f t="shared" si="3"/>
        <v>104</v>
      </c>
      <c r="N229" s="63">
        <f t="shared" si="4"/>
        <v>21</v>
      </c>
      <c r="O229" s="63">
        <f t="shared" si="5"/>
        <v>64</v>
      </c>
      <c r="P229" s="63">
        <f t="shared" si="6"/>
        <v>30</v>
      </c>
      <c r="Q229" s="79">
        <f t="shared" si="7"/>
        <v>0.7671232877</v>
      </c>
      <c r="R229" s="79">
        <f t="shared" si="8"/>
        <v>0.7529411765</v>
      </c>
      <c r="S229" s="79">
        <f t="shared" si="9"/>
        <v>0.776119403</v>
      </c>
      <c r="T229" s="79">
        <f t="shared" si="10"/>
        <v>0.774466294</v>
      </c>
      <c r="U229" s="79">
        <f t="shared" si="11"/>
        <v>0.001653109016</v>
      </c>
      <c r="V229" s="89"/>
      <c r="W229" s="89"/>
      <c r="X229" s="85">
        <f t="shared" si="12"/>
        <v>0.7529411765</v>
      </c>
      <c r="Y229" s="85">
        <f t="shared" si="13"/>
        <v>-0.4083079869</v>
      </c>
      <c r="Z229" s="85">
        <f t="shared" si="14"/>
        <v>115</v>
      </c>
      <c r="AA229" s="7">
        <f t="shared" si="15"/>
        <v>1.408307987</v>
      </c>
      <c r="AB229" s="7">
        <f t="shared" si="16"/>
        <v>12.24923961</v>
      </c>
      <c r="AC229" s="13">
        <f t="shared" si="17"/>
        <v>1.18442739</v>
      </c>
      <c r="AD229" s="13">
        <f t="shared" si="18"/>
        <v>1.182774281</v>
      </c>
      <c r="AE229" s="10">
        <f t="shared" si="19"/>
        <v>1.408307987</v>
      </c>
      <c r="AF229" s="10">
        <f t="shared" si="20"/>
        <v>174.2046581</v>
      </c>
      <c r="AG229" s="10">
        <f t="shared" si="21"/>
        <v>1408.662555</v>
      </c>
      <c r="AH229" s="86">
        <f t="shared" si="22"/>
        <v>1.541830759</v>
      </c>
      <c r="AI229" s="86">
        <f t="shared" si="23"/>
        <v>144.9320913</v>
      </c>
      <c r="AJ229" s="86">
        <f t="shared" si="24"/>
        <v>2960.315057</v>
      </c>
      <c r="AK229" s="87">
        <f t="shared" si="25"/>
        <v>34709.69405</v>
      </c>
      <c r="AL229" s="87">
        <f t="shared" si="26"/>
        <v>34758.20618</v>
      </c>
      <c r="AM229" s="87">
        <f t="shared" si="27"/>
        <v>34758.20618</v>
      </c>
      <c r="AN229" s="87">
        <f t="shared" si="28"/>
        <v>34709.69405</v>
      </c>
      <c r="AO229" s="87">
        <f t="shared" si="29"/>
        <v>48.51213717</v>
      </c>
      <c r="AP229" s="88">
        <f t="shared" ref="AP229:AR229" si="262">AE229-AH229</f>
        <v>-0.1335227721</v>
      </c>
      <c r="AQ229" s="88">
        <f t="shared" si="262"/>
        <v>29.27256676</v>
      </c>
      <c r="AR229" s="88">
        <f t="shared" si="262"/>
        <v>-1551.652502</v>
      </c>
      <c r="AS229" s="7">
        <f t="shared" si="31"/>
        <v>89.74508292</v>
      </c>
      <c r="AT229" s="7">
        <f t="shared" si="32"/>
        <v>129.4876839</v>
      </c>
      <c r="AU229" s="7">
        <f t="shared" si="33"/>
        <v>104</v>
      </c>
      <c r="AV229" s="85">
        <f t="shared" si="34"/>
        <v>89.74508292</v>
      </c>
      <c r="AW229" s="89">
        <f t="shared" si="35"/>
        <v>14.25491708</v>
      </c>
      <c r="AX229" s="89">
        <f t="shared" si="36"/>
        <v>1</v>
      </c>
      <c r="AY229" s="89">
        <f t="shared" si="37"/>
        <v>0</v>
      </c>
    </row>
    <row r="230">
      <c r="A230" s="29">
        <v>4559.0</v>
      </c>
      <c r="B230" s="30">
        <v>2078.0</v>
      </c>
      <c r="C230" s="31" t="s">
        <v>0</v>
      </c>
      <c r="D230" s="14">
        <v>4.0</v>
      </c>
      <c r="E230" s="15">
        <v>3.0</v>
      </c>
      <c r="F230" s="16">
        <v>9.0</v>
      </c>
      <c r="G230" s="17">
        <v>17.0</v>
      </c>
      <c r="H230" s="18">
        <v>74.0</v>
      </c>
      <c r="I230" s="19">
        <v>23.0</v>
      </c>
      <c r="J230" s="20">
        <v>9.0</v>
      </c>
      <c r="K230" s="21">
        <v>7.0</v>
      </c>
      <c r="L230" s="22">
        <v>1.0</v>
      </c>
      <c r="M230" s="63">
        <f t="shared" si="3"/>
        <v>74</v>
      </c>
      <c r="N230" s="63">
        <f t="shared" si="4"/>
        <v>8</v>
      </c>
      <c r="O230" s="63">
        <f t="shared" si="5"/>
        <v>40</v>
      </c>
      <c r="P230" s="63">
        <f t="shared" si="6"/>
        <v>25</v>
      </c>
      <c r="Q230" s="79">
        <f t="shared" si="7"/>
        <v>0.7755102041</v>
      </c>
      <c r="R230" s="79">
        <f t="shared" si="8"/>
        <v>0.8333333333</v>
      </c>
      <c r="S230" s="79">
        <f t="shared" si="9"/>
        <v>0.7474747475</v>
      </c>
      <c r="T230" s="79">
        <f t="shared" si="10"/>
        <v>0.7438496383</v>
      </c>
      <c r="U230" s="79">
        <f t="shared" si="11"/>
        <v>0.003625109155</v>
      </c>
      <c r="V230" s="89"/>
      <c r="W230" s="89"/>
      <c r="X230" s="85">
        <f t="shared" si="12"/>
        <v>0.8333333333</v>
      </c>
      <c r="Y230" s="85">
        <f t="shared" si="13"/>
        <v>-0.4518558483</v>
      </c>
      <c r="Z230" s="85">
        <f t="shared" si="14"/>
        <v>73</v>
      </c>
      <c r="AA230" s="7">
        <f t="shared" si="15"/>
        <v>1.451855848</v>
      </c>
      <c r="AB230" s="7">
        <f t="shared" si="16"/>
        <v>11.29639621</v>
      </c>
      <c r="AC230" s="13">
        <f t="shared" si="17"/>
        <v>1.199330596</v>
      </c>
      <c r="AD230" s="13">
        <f t="shared" si="18"/>
        <v>1.195705487</v>
      </c>
      <c r="AE230" s="10">
        <f t="shared" si="19"/>
        <v>1.451855848</v>
      </c>
      <c r="AF230" s="10">
        <f t="shared" si="20"/>
        <v>117.2818731</v>
      </c>
      <c r="AG230" s="10">
        <f t="shared" si="21"/>
        <v>824.6369231</v>
      </c>
      <c r="AH230" s="86">
        <f t="shared" si="22"/>
        <v>1.541830759</v>
      </c>
      <c r="AI230" s="86">
        <f t="shared" si="23"/>
        <v>100.2189993</v>
      </c>
      <c r="AJ230" s="86">
        <f t="shared" si="24"/>
        <v>1541.830759</v>
      </c>
      <c r="AK230" s="87">
        <f t="shared" si="25"/>
        <v>17401.10195</v>
      </c>
      <c r="AL230" s="87">
        <f t="shared" si="26"/>
        <v>17453.85816</v>
      </c>
      <c r="AM230" s="87">
        <f t="shared" si="27"/>
        <v>17453.85816</v>
      </c>
      <c r="AN230" s="87">
        <f t="shared" si="28"/>
        <v>17401.10195</v>
      </c>
      <c r="AO230" s="87">
        <f t="shared" si="29"/>
        <v>52.75621353</v>
      </c>
      <c r="AP230" s="88">
        <f t="shared" ref="AP230:AR230" si="263">AE230-AH230</f>
        <v>-0.08997491075</v>
      </c>
      <c r="AQ230" s="88">
        <f t="shared" si="263"/>
        <v>17.06287379</v>
      </c>
      <c r="AR230" s="88">
        <f t="shared" si="263"/>
        <v>-717.1938359</v>
      </c>
      <c r="AS230" s="7">
        <f t="shared" si="31"/>
        <v>62.88550319</v>
      </c>
      <c r="AT230" s="7">
        <f t="shared" si="32"/>
        <v>126.7548493</v>
      </c>
      <c r="AU230" s="7">
        <f t="shared" si="33"/>
        <v>74</v>
      </c>
      <c r="AV230" s="85">
        <f t="shared" si="34"/>
        <v>62.88550319</v>
      </c>
      <c r="AW230" s="89">
        <f t="shared" si="35"/>
        <v>11.11449681</v>
      </c>
      <c r="AX230" s="89">
        <f t="shared" si="36"/>
        <v>1</v>
      </c>
      <c r="AY230" s="89">
        <f t="shared" si="37"/>
        <v>0</v>
      </c>
    </row>
    <row r="231">
      <c r="A231" s="29">
        <v>4562.0</v>
      </c>
      <c r="B231" s="30">
        <v>1374.0</v>
      </c>
      <c r="C231" s="31" t="s">
        <v>0</v>
      </c>
      <c r="D231" s="14">
        <v>1.0</v>
      </c>
      <c r="E231" s="15">
        <v>2.0</v>
      </c>
      <c r="F231" s="16">
        <v>5.0</v>
      </c>
      <c r="G231" s="17">
        <v>23.0</v>
      </c>
      <c r="H231" s="18">
        <v>47.0</v>
      </c>
      <c r="I231" s="19">
        <v>12.0</v>
      </c>
      <c r="J231" s="20">
        <v>3.0</v>
      </c>
      <c r="K231" s="21">
        <v>9.0</v>
      </c>
      <c r="L231" s="22">
        <v>4.0</v>
      </c>
      <c r="M231" s="63">
        <f t="shared" si="3"/>
        <v>47</v>
      </c>
      <c r="N231" s="63">
        <f t="shared" si="4"/>
        <v>7</v>
      </c>
      <c r="O231" s="63">
        <f t="shared" si="5"/>
        <v>35</v>
      </c>
      <c r="P231" s="63">
        <f t="shared" si="6"/>
        <v>17</v>
      </c>
      <c r="Q231" s="79">
        <f t="shared" si="7"/>
        <v>0.7735849057</v>
      </c>
      <c r="R231" s="79">
        <f t="shared" si="8"/>
        <v>0.8333333333</v>
      </c>
      <c r="S231" s="79">
        <f t="shared" si="9"/>
        <v>0.734375</v>
      </c>
      <c r="T231" s="79">
        <f t="shared" si="10"/>
        <v>0.740881154</v>
      </c>
      <c r="U231" s="79">
        <f t="shared" si="11"/>
        <v>0.006506153994</v>
      </c>
      <c r="V231" s="89"/>
      <c r="W231" s="89"/>
      <c r="X231" s="85">
        <f t="shared" si="12"/>
        <v>0.8333333333</v>
      </c>
      <c r="Y231" s="85">
        <f t="shared" si="13"/>
        <v>-0.4518558483</v>
      </c>
      <c r="Z231" s="85">
        <f t="shared" si="14"/>
        <v>59</v>
      </c>
      <c r="AA231" s="7">
        <f t="shared" si="15"/>
        <v>1.451855848</v>
      </c>
      <c r="AB231" s="7">
        <f t="shared" si="16"/>
        <v>7.68154942</v>
      </c>
      <c r="AC231" s="13">
        <f t="shared" si="17"/>
        <v>1.186230848</v>
      </c>
      <c r="AD231" s="13">
        <f t="shared" si="18"/>
        <v>1.192737002</v>
      </c>
      <c r="AE231" s="10">
        <f t="shared" si="19"/>
        <v>1.451855848</v>
      </c>
      <c r="AF231" s="10">
        <f t="shared" si="20"/>
        <v>93.34104447</v>
      </c>
      <c r="AG231" s="10">
        <f t="shared" si="21"/>
        <v>453.2114158</v>
      </c>
      <c r="AH231" s="86">
        <f t="shared" si="22"/>
        <v>1.541830759</v>
      </c>
      <c r="AI231" s="86">
        <f t="shared" si="23"/>
        <v>80.17519947</v>
      </c>
      <c r="AJ231" s="86">
        <f t="shared" si="24"/>
        <v>917.3893016</v>
      </c>
      <c r="AK231" s="87">
        <f t="shared" si="25"/>
        <v>8091.527823</v>
      </c>
      <c r="AL231" s="87">
        <f t="shared" si="26"/>
        <v>8047.390075</v>
      </c>
      <c r="AM231" s="87">
        <f t="shared" si="27"/>
        <v>8047.390075</v>
      </c>
      <c r="AN231" s="87">
        <f t="shared" si="28"/>
        <v>8091.527823</v>
      </c>
      <c r="AO231" s="87">
        <f t="shared" si="29"/>
        <v>-44.1377487</v>
      </c>
      <c r="AP231" s="88">
        <f t="shared" ref="AP231:AR231" si="264">AE231-AH231</f>
        <v>-0.08997491075</v>
      </c>
      <c r="AQ231" s="88">
        <f t="shared" si="264"/>
        <v>13.165845</v>
      </c>
      <c r="AR231" s="88">
        <f t="shared" si="264"/>
        <v>-464.1778858</v>
      </c>
      <c r="AS231" s="7">
        <f t="shared" si="31"/>
        <v>59.23567615</v>
      </c>
      <c r="AT231" s="7">
        <f t="shared" si="32"/>
        <v>87.09228227</v>
      </c>
      <c r="AU231" s="7">
        <f t="shared" si="33"/>
        <v>47</v>
      </c>
      <c r="AV231" s="85">
        <f t="shared" si="34"/>
        <v>59.23567615</v>
      </c>
      <c r="AW231" s="89">
        <f t="shared" si="35"/>
        <v>-12.23567615</v>
      </c>
      <c r="AX231" s="89">
        <f t="shared" si="36"/>
        <v>1</v>
      </c>
      <c r="AY231" s="89">
        <f t="shared" si="37"/>
        <v>0</v>
      </c>
    </row>
    <row r="232">
      <c r="A232" s="29">
        <v>4564.0</v>
      </c>
      <c r="B232" s="30">
        <v>2237.0</v>
      </c>
      <c r="C232" s="31" t="s">
        <v>0</v>
      </c>
      <c r="D232" s="14">
        <v>3.0</v>
      </c>
      <c r="E232" s="15">
        <v>3.0</v>
      </c>
      <c r="F232" s="16">
        <v>6.0</v>
      </c>
      <c r="G232" s="17">
        <v>28.0</v>
      </c>
      <c r="H232" s="18">
        <v>78.0</v>
      </c>
      <c r="I232" s="19">
        <v>16.0</v>
      </c>
      <c r="J232" s="20">
        <v>8.0</v>
      </c>
      <c r="K232" s="21">
        <v>18.0</v>
      </c>
      <c r="L232" s="22">
        <v>4.0</v>
      </c>
      <c r="M232" s="63">
        <f t="shared" si="3"/>
        <v>78</v>
      </c>
      <c r="N232" s="63">
        <f t="shared" si="4"/>
        <v>10</v>
      </c>
      <c r="O232" s="63">
        <f t="shared" si="5"/>
        <v>44</v>
      </c>
      <c r="P232" s="63">
        <f t="shared" si="6"/>
        <v>32</v>
      </c>
      <c r="Q232" s="79">
        <f t="shared" si="7"/>
        <v>0.743902439</v>
      </c>
      <c r="R232" s="79">
        <f t="shared" si="8"/>
        <v>0.8148148148</v>
      </c>
      <c r="S232" s="79">
        <f t="shared" si="9"/>
        <v>0.7090909091</v>
      </c>
      <c r="T232" s="79">
        <f t="shared" si="10"/>
        <v>0.7051471641</v>
      </c>
      <c r="U232" s="79">
        <f t="shared" si="11"/>
        <v>0.003943744985</v>
      </c>
      <c r="V232" s="89"/>
      <c r="W232" s="89"/>
      <c r="X232" s="85">
        <f t="shared" si="12"/>
        <v>0.8148148148</v>
      </c>
      <c r="Y232" s="85">
        <f t="shared" si="13"/>
        <v>-0.4418244981</v>
      </c>
      <c r="Z232" s="85">
        <f t="shared" si="14"/>
        <v>86</v>
      </c>
      <c r="AA232" s="7">
        <f t="shared" si="15"/>
        <v>1.441824498</v>
      </c>
      <c r="AB232" s="7">
        <f t="shared" si="16"/>
        <v>14.13838394</v>
      </c>
      <c r="AC232" s="13">
        <f t="shared" si="17"/>
        <v>1.150915407</v>
      </c>
      <c r="AD232" s="13">
        <f t="shared" si="18"/>
        <v>1.146971662</v>
      </c>
      <c r="AE232" s="10">
        <f t="shared" si="19"/>
        <v>1.441824498</v>
      </c>
      <c r="AF232" s="10">
        <f t="shared" si="20"/>
        <v>138.1352908</v>
      </c>
      <c r="AG232" s="10">
        <f t="shared" si="21"/>
        <v>1215.901019</v>
      </c>
      <c r="AH232" s="86">
        <f t="shared" si="22"/>
        <v>1.541830759</v>
      </c>
      <c r="AI232" s="86">
        <f t="shared" si="23"/>
        <v>117.1791377</v>
      </c>
      <c r="AJ232" s="86">
        <f t="shared" si="24"/>
        <v>2170.897709</v>
      </c>
      <c r="AK232" s="87">
        <f t="shared" si="25"/>
        <v>20691.36879</v>
      </c>
      <c r="AL232" s="87">
        <f t="shared" si="26"/>
        <v>20762.51395</v>
      </c>
      <c r="AM232" s="87">
        <f t="shared" si="27"/>
        <v>20762.51395</v>
      </c>
      <c r="AN232" s="87">
        <f t="shared" si="28"/>
        <v>20691.36879</v>
      </c>
      <c r="AO232" s="87">
        <f t="shared" si="29"/>
        <v>71.14515953</v>
      </c>
      <c r="AP232" s="88">
        <f t="shared" ref="AP232:AR232" si="265">AE232-AH232</f>
        <v>-0.1000062609</v>
      </c>
      <c r="AQ232" s="88">
        <f t="shared" si="265"/>
        <v>20.95615309</v>
      </c>
      <c r="AR232" s="88">
        <f t="shared" si="265"/>
        <v>-954.99669</v>
      </c>
      <c r="AS232" s="7">
        <f t="shared" si="31"/>
        <v>66.98181033</v>
      </c>
      <c r="AT232" s="7">
        <f t="shared" si="32"/>
        <v>142.5666009</v>
      </c>
      <c r="AU232" s="7">
        <f t="shared" si="33"/>
        <v>78</v>
      </c>
      <c r="AV232" s="85">
        <f t="shared" si="34"/>
        <v>66.98181033</v>
      </c>
      <c r="AW232" s="89">
        <f t="shared" si="35"/>
        <v>11.01818967</v>
      </c>
      <c r="AX232" s="89">
        <f t="shared" si="36"/>
        <v>1</v>
      </c>
      <c r="AY232" s="89">
        <f t="shared" si="37"/>
        <v>0</v>
      </c>
    </row>
    <row r="233">
      <c r="A233" s="29">
        <v>4581.0</v>
      </c>
      <c r="B233" s="30">
        <v>3299.0</v>
      </c>
      <c r="C233" s="31" t="s">
        <v>0</v>
      </c>
      <c r="D233" s="14">
        <v>8.0</v>
      </c>
      <c r="E233" s="15">
        <v>3.0</v>
      </c>
      <c r="F233" s="16">
        <v>15.0</v>
      </c>
      <c r="G233" s="17">
        <v>62.0</v>
      </c>
      <c r="H233" s="18">
        <v>179.0</v>
      </c>
      <c r="I233" s="19">
        <v>42.0</v>
      </c>
      <c r="J233" s="20">
        <v>6.0</v>
      </c>
      <c r="K233" s="21">
        <v>25.0</v>
      </c>
      <c r="L233" s="22">
        <v>11.0</v>
      </c>
      <c r="M233" s="63">
        <f t="shared" si="3"/>
        <v>179</v>
      </c>
      <c r="N233" s="63">
        <f t="shared" si="4"/>
        <v>22</v>
      </c>
      <c r="O233" s="63">
        <f t="shared" si="5"/>
        <v>104</v>
      </c>
      <c r="P233" s="63">
        <f t="shared" si="6"/>
        <v>46</v>
      </c>
      <c r="Q233" s="79">
        <f t="shared" si="7"/>
        <v>0.8062678063</v>
      </c>
      <c r="R233" s="79">
        <f t="shared" si="8"/>
        <v>0.8253968254</v>
      </c>
      <c r="S233" s="79">
        <f t="shared" si="9"/>
        <v>0.7955555556</v>
      </c>
      <c r="T233" s="79">
        <f t="shared" si="10"/>
        <v>0.7955718055</v>
      </c>
      <c r="U233" s="79">
        <f t="shared" si="11"/>
        <v>0.00001624996297</v>
      </c>
      <c r="V233" s="89"/>
      <c r="W233" s="89"/>
      <c r="X233" s="85">
        <f t="shared" si="12"/>
        <v>0.8253968254</v>
      </c>
      <c r="Y233" s="85">
        <f t="shared" si="13"/>
        <v>-0.4475566982</v>
      </c>
      <c r="Z233" s="85">
        <f t="shared" si="14"/>
        <v>172</v>
      </c>
      <c r="AA233" s="7">
        <f t="shared" si="15"/>
        <v>1.447556698</v>
      </c>
      <c r="AB233" s="7">
        <f t="shared" si="16"/>
        <v>20.58760812</v>
      </c>
      <c r="AC233" s="13">
        <f t="shared" si="17"/>
        <v>1.243112254</v>
      </c>
      <c r="AD233" s="13">
        <f t="shared" si="18"/>
        <v>1.243128504</v>
      </c>
      <c r="AE233" s="10">
        <f t="shared" si="19"/>
        <v>1.447556698</v>
      </c>
      <c r="AF233" s="10">
        <f t="shared" si="20"/>
        <v>269.5673602</v>
      </c>
      <c r="AG233" s="10">
        <f t="shared" si="21"/>
        <v>3541.068596</v>
      </c>
      <c r="AH233" s="86">
        <f t="shared" si="22"/>
        <v>1.541830759</v>
      </c>
      <c r="AI233" s="86">
        <f t="shared" si="23"/>
        <v>231.2746139</v>
      </c>
      <c r="AJ233" s="86">
        <f t="shared" si="24"/>
        <v>7376.118351</v>
      </c>
      <c r="AK233" s="87">
        <f t="shared" si="25"/>
        <v>98176.07358</v>
      </c>
      <c r="AL233" s="87">
        <f t="shared" si="26"/>
        <v>98174.79024</v>
      </c>
      <c r="AM233" s="87">
        <f t="shared" si="27"/>
        <v>98174.79024</v>
      </c>
      <c r="AN233" s="87">
        <f t="shared" si="28"/>
        <v>98176.07358</v>
      </c>
      <c r="AO233" s="87">
        <f t="shared" si="29"/>
        <v>-1.283340826</v>
      </c>
      <c r="AP233" s="88">
        <f t="shared" ref="AP233:AR233" si="266">AE233-AH233</f>
        <v>-0.09427406082</v>
      </c>
      <c r="AQ233" s="88">
        <f t="shared" si="266"/>
        <v>38.29274635</v>
      </c>
      <c r="AR233" s="88">
        <f t="shared" si="266"/>
        <v>-3835.049755</v>
      </c>
      <c r="AS233" s="7">
        <f t="shared" si="31"/>
        <v>179.2841864</v>
      </c>
      <c r="AT233" s="7">
        <f t="shared" si="32"/>
        <v>226.9012056</v>
      </c>
      <c r="AU233" s="7">
        <f t="shared" si="33"/>
        <v>179</v>
      </c>
      <c r="AV233" s="85">
        <f t="shared" si="34"/>
        <v>179.2841864</v>
      </c>
      <c r="AW233" s="89">
        <f t="shared" si="35"/>
        <v>-0.2841864401</v>
      </c>
      <c r="AX233" s="89">
        <f t="shared" si="36"/>
        <v>1</v>
      </c>
      <c r="AY233" s="89">
        <f t="shared" si="37"/>
        <v>0</v>
      </c>
    </row>
    <row r="234">
      <c r="A234" s="29">
        <v>4586.0</v>
      </c>
      <c r="B234" s="30">
        <v>3208.0</v>
      </c>
      <c r="C234" s="31" t="s">
        <v>0</v>
      </c>
      <c r="D234" s="14">
        <v>8.0</v>
      </c>
      <c r="E234" s="15">
        <v>7.0</v>
      </c>
      <c r="F234" s="16">
        <v>15.0</v>
      </c>
      <c r="G234" s="17">
        <v>78.0</v>
      </c>
      <c r="H234" s="18">
        <v>178.0</v>
      </c>
      <c r="I234" s="19">
        <v>39.0</v>
      </c>
      <c r="J234" s="20">
        <v>17.0</v>
      </c>
      <c r="K234" s="21">
        <v>28.0</v>
      </c>
      <c r="L234" s="22">
        <v>10.0</v>
      </c>
      <c r="M234" s="63">
        <f t="shared" si="3"/>
        <v>178</v>
      </c>
      <c r="N234" s="63">
        <f t="shared" si="4"/>
        <v>25</v>
      </c>
      <c r="O234" s="63">
        <f t="shared" si="5"/>
        <v>117</v>
      </c>
      <c r="P234" s="63">
        <f t="shared" si="6"/>
        <v>60</v>
      </c>
      <c r="Q234" s="79">
        <f t="shared" si="7"/>
        <v>0.7763157895</v>
      </c>
      <c r="R234" s="79">
        <f t="shared" si="8"/>
        <v>0.823943662</v>
      </c>
      <c r="S234" s="79">
        <f t="shared" si="9"/>
        <v>0.7478991597</v>
      </c>
      <c r="T234" s="79">
        <f t="shared" si="10"/>
        <v>0.7501780331</v>
      </c>
      <c r="U234" s="79">
        <f t="shared" si="11"/>
        <v>0.002278873391</v>
      </c>
      <c r="V234" s="89"/>
      <c r="W234" s="89"/>
      <c r="X234" s="85">
        <f t="shared" si="12"/>
        <v>0.823943662</v>
      </c>
      <c r="Y234" s="85">
        <f t="shared" si="13"/>
        <v>-0.4467695299</v>
      </c>
      <c r="Z234" s="85">
        <f t="shared" si="14"/>
        <v>202</v>
      </c>
      <c r="AA234" s="7">
        <f t="shared" si="15"/>
        <v>1.44676953</v>
      </c>
      <c r="AB234" s="7">
        <f t="shared" si="16"/>
        <v>26.80617179</v>
      </c>
      <c r="AC234" s="13">
        <f t="shared" si="17"/>
        <v>1.19466869</v>
      </c>
      <c r="AD234" s="13">
        <f t="shared" si="18"/>
        <v>1.196947563</v>
      </c>
      <c r="AE234" s="10">
        <f t="shared" si="19"/>
        <v>1.44676953</v>
      </c>
      <c r="AF234" s="10">
        <f t="shared" si="20"/>
        <v>319.0536168</v>
      </c>
      <c r="AG234" s="10">
        <f t="shared" si="21"/>
        <v>5414.846702</v>
      </c>
      <c r="AH234" s="86">
        <f t="shared" si="22"/>
        <v>1.541830759</v>
      </c>
      <c r="AI234" s="86">
        <f t="shared" si="23"/>
        <v>272.9040443</v>
      </c>
      <c r="AJ234" s="86">
        <f t="shared" si="24"/>
        <v>10823.65193</v>
      </c>
      <c r="AK234" s="87">
        <f t="shared" si="25"/>
        <v>108251.9376</v>
      </c>
      <c r="AL234" s="87">
        <f t="shared" si="26"/>
        <v>108045.8363</v>
      </c>
      <c r="AM234" s="87">
        <f t="shared" si="27"/>
        <v>108045.8363</v>
      </c>
      <c r="AN234" s="87">
        <f t="shared" si="28"/>
        <v>108251.9376</v>
      </c>
      <c r="AO234" s="87">
        <f t="shared" si="29"/>
        <v>-206.1013095</v>
      </c>
      <c r="AP234" s="88">
        <f t="shared" ref="AP234:AR234" si="267">AE234-AH234</f>
        <v>-0.09506122915</v>
      </c>
      <c r="AQ234" s="88">
        <f t="shared" si="267"/>
        <v>46.14957248</v>
      </c>
      <c r="AR234" s="88">
        <f t="shared" si="267"/>
        <v>-5408.805226</v>
      </c>
      <c r="AS234" s="7">
        <f t="shared" si="31"/>
        <v>197.7619948</v>
      </c>
      <c r="AT234" s="7">
        <f t="shared" si="32"/>
        <v>287.7100835</v>
      </c>
      <c r="AU234" s="7">
        <f t="shared" si="33"/>
        <v>178</v>
      </c>
      <c r="AV234" s="85">
        <f t="shared" si="34"/>
        <v>197.7619948</v>
      </c>
      <c r="AW234" s="89">
        <f t="shared" si="35"/>
        <v>-19.76199477</v>
      </c>
      <c r="AX234" s="89">
        <f t="shared" si="36"/>
        <v>1</v>
      </c>
      <c r="AY234" s="89">
        <f t="shared" si="37"/>
        <v>0</v>
      </c>
    </row>
    <row r="235">
      <c r="A235" s="29">
        <v>4605.0</v>
      </c>
      <c r="B235" s="30">
        <v>945.0</v>
      </c>
      <c r="C235" s="31" t="s">
        <v>0</v>
      </c>
      <c r="D235" s="14">
        <v>0.0</v>
      </c>
      <c r="E235" s="15">
        <v>2.0</v>
      </c>
      <c r="F235" s="16">
        <v>2.0</v>
      </c>
      <c r="G235" s="17">
        <v>7.0</v>
      </c>
      <c r="H235" s="18">
        <v>52.0</v>
      </c>
      <c r="I235" s="19">
        <v>15.0</v>
      </c>
      <c r="J235" s="20">
        <v>5.0</v>
      </c>
      <c r="K235" s="21">
        <v>6.0</v>
      </c>
      <c r="L235" s="22">
        <v>6.0</v>
      </c>
      <c r="M235" s="63">
        <f t="shared" si="3"/>
        <v>52</v>
      </c>
      <c r="N235" s="63">
        <f t="shared" si="4"/>
        <v>8</v>
      </c>
      <c r="O235" s="63">
        <f t="shared" si="5"/>
        <v>22</v>
      </c>
      <c r="P235" s="63">
        <f t="shared" si="6"/>
        <v>13</v>
      </c>
      <c r="Q235" s="79">
        <f t="shared" si="7"/>
        <v>0.7789473684</v>
      </c>
      <c r="R235" s="79">
        <f t="shared" si="8"/>
        <v>0.7333333333</v>
      </c>
      <c r="S235" s="79">
        <f t="shared" si="9"/>
        <v>0.8</v>
      </c>
      <c r="T235" s="79">
        <f t="shared" si="10"/>
        <v>0.803318455</v>
      </c>
      <c r="U235" s="79">
        <f t="shared" si="11"/>
        <v>0.003318454962</v>
      </c>
      <c r="V235" s="89"/>
      <c r="W235" s="89"/>
      <c r="X235" s="85">
        <f t="shared" si="12"/>
        <v>0.7333333333</v>
      </c>
      <c r="Y235" s="85">
        <f t="shared" si="13"/>
        <v>-0.3976865573</v>
      </c>
      <c r="Z235" s="85">
        <f t="shared" si="14"/>
        <v>43</v>
      </c>
      <c r="AA235" s="7">
        <f t="shared" si="15"/>
        <v>1.397686557</v>
      </c>
      <c r="AB235" s="7">
        <f t="shared" si="16"/>
        <v>5.169925245</v>
      </c>
      <c r="AC235" s="13">
        <f t="shared" si="17"/>
        <v>1.197686557</v>
      </c>
      <c r="AD235" s="13">
        <f t="shared" si="18"/>
        <v>1.201005012</v>
      </c>
      <c r="AE235" s="10">
        <f t="shared" si="19"/>
        <v>1.397686557</v>
      </c>
      <c r="AF235" s="10">
        <f t="shared" si="20"/>
        <v>65.27044721</v>
      </c>
      <c r="AG235" s="10">
        <f t="shared" si="21"/>
        <v>222.3067855</v>
      </c>
      <c r="AH235" s="86">
        <f t="shared" si="22"/>
        <v>1.541830759</v>
      </c>
      <c r="AI235" s="86">
        <f t="shared" si="23"/>
        <v>53.96407657</v>
      </c>
      <c r="AJ235" s="86">
        <f t="shared" si="24"/>
        <v>440.9635971</v>
      </c>
      <c r="AK235" s="87">
        <f t="shared" si="25"/>
        <v>7416.205951</v>
      </c>
      <c r="AL235" s="87">
        <f t="shared" si="26"/>
        <v>7395.714491</v>
      </c>
      <c r="AM235" s="87">
        <f t="shared" si="27"/>
        <v>7395.714491</v>
      </c>
      <c r="AN235" s="87">
        <f t="shared" si="28"/>
        <v>7416.205951</v>
      </c>
      <c r="AO235" s="87">
        <f t="shared" si="29"/>
        <v>-20.49145939</v>
      </c>
      <c r="AP235" s="88">
        <f t="shared" ref="AP235:AR235" si="268">AE235-AH235</f>
        <v>-0.1441442017</v>
      </c>
      <c r="AQ235" s="88">
        <f t="shared" si="268"/>
        <v>11.30637064</v>
      </c>
      <c r="AR235" s="88">
        <f t="shared" si="268"/>
        <v>-218.6568115</v>
      </c>
      <c r="AS235" s="7">
        <f t="shared" si="31"/>
        <v>34.61508912</v>
      </c>
      <c r="AT235" s="7">
        <f t="shared" si="32"/>
        <v>43.82282591</v>
      </c>
      <c r="AU235" s="7">
        <f t="shared" si="33"/>
        <v>52</v>
      </c>
      <c r="AV235" s="85">
        <f t="shared" si="34"/>
        <v>43.82282591</v>
      </c>
      <c r="AW235" s="89">
        <f t="shared" si="35"/>
        <v>8.17717409</v>
      </c>
      <c r="AX235" s="89">
        <f t="shared" si="36"/>
        <v>0</v>
      </c>
      <c r="AY235" s="89">
        <f t="shared" si="37"/>
        <v>1</v>
      </c>
    </row>
    <row r="236">
      <c r="A236" s="29">
        <v>4633.0</v>
      </c>
      <c r="B236" s="30">
        <v>1838.0</v>
      </c>
      <c r="C236" s="31" t="s">
        <v>0</v>
      </c>
      <c r="D236" s="14">
        <v>5.0</v>
      </c>
      <c r="E236" s="15">
        <v>10.0</v>
      </c>
      <c r="F236" s="16">
        <v>12.0</v>
      </c>
      <c r="G236" s="17">
        <v>26.0</v>
      </c>
      <c r="H236" s="18">
        <v>116.0</v>
      </c>
      <c r="I236" s="19">
        <v>21.0</v>
      </c>
      <c r="J236" s="20">
        <v>18.0</v>
      </c>
      <c r="K236" s="21">
        <v>28.0</v>
      </c>
      <c r="L236" s="22">
        <v>10.0</v>
      </c>
      <c r="M236" s="63">
        <f t="shared" si="3"/>
        <v>116</v>
      </c>
      <c r="N236" s="63">
        <f t="shared" si="4"/>
        <v>25</v>
      </c>
      <c r="O236" s="63">
        <f t="shared" si="5"/>
        <v>47</v>
      </c>
      <c r="P236" s="63">
        <f t="shared" si="6"/>
        <v>58</v>
      </c>
      <c r="Q236" s="79">
        <f t="shared" si="7"/>
        <v>0.662601626</v>
      </c>
      <c r="R236" s="79">
        <f t="shared" si="8"/>
        <v>0.6527777778</v>
      </c>
      <c r="S236" s="79">
        <f t="shared" si="9"/>
        <v>0.6666666667</v>
      </c>
      <c r="T236" s="79">
        <f t="shared" si="10"/>
        <v>0.6675693839</v>
      </c>
      <c r="U236" s="79">
        <f t="shared" si="11"/>
        <v>0.0009027172346</v>
      </c>
      <c r="V236" s="89"/>
      <c r="W236" s="89"/>
      <c r="X236" s="85">
        <f t="shared" si="12"/>
        <v>0.6527777778</v>
      </c>
      <c r="Y236" s="85">
        <f t="shared" si="13"/>
        <v>-0.3540501841</v>
      </c>
      <c r="Z236" s="85">
        <f t="shared" si="14"/>
        <v>130</v>
      </c>
      <c r="AA236" s="7">
        <f t="shared" si="15"/>
        <v>1.354050184</v>
      </c>
      <c r="AB236" s="7">
        <f t="shared" si="16"/>
        <v>20.53491068</v>
      </c>
      <c r="AC236" s="13">
        <f t="shared" si="17"/>
        <v>1.020716851</v>
      </c>
      <c r="AD236" s="13">
        <f t="shared" si="18"/>
        <v>1.021619568</v>
      </c>
      <c r="AE236" s="10">
        <f t="shared" si="19"/>
        <v>1.354050184</v>
      </c>
      <c r="AF236" s="10">
        <f t="shared" si="20"/>
        <v>196.5614346</v>
      </c>
      <c r="AG236" s="10">
        <f t="shared" si="21"/>
        <v>2669.538388</v>
      </c>
      <c r="AH236" s="86">
        <f t="shared" si="22"/>
        <v>1.541830759</v>
      </c>
      <c r="AI236" s="86">
        <f t="shared" si="23"/>
        <v>161.8922297</v>
      </c>
      <c r="AJ236" s="86">
        <f t="shared" si="24"/>
        <v>4203.030649</v>
      </c>
      <c r="AK236" s="87">
        <f t="shared" si="25"/>
        <v>43729.40399</v>
      </c>
      <c r="AL236" s="87">
        <f t="shared" si="26"/>
        <v>43690.76408</v>
      </c>
      <c r="AM236" s="87">
        <f t="shared" si="27"/>
        <v>43690.76408</v>
      </c>
      <c r="AN236" s="87">
        <f t="shared" si="28"/>
        <v>43729.40399</v>
      </c>
      <c r="AO236" s="87">
        <f t="shared" si="29"/>
        <v>-38.63990851</v>
      </c>
      <c r="AP236" s="88">
        <f t="shared" ref="AP236:AR236" si="269">AE236-AH236</f>
        <v>-0.1877805749</v>
      </c>
      <c r="AQ236" s="88">
        <f t="shared" si="269"/>
        <v>34.66920491</v>
      </c>
      <c r="AR236" s="88">
        <f t="shared" si="269"/>
        <v>-1533.492261</v>
      </c>
      <c r="AS236" s="7">
        <f t="shared" si="31"/>
        <v>73.46370498</v>
      </c>
      <c r="AT236" s="7">
        <f t="shared" si="32"/>
        <v>111.1624467</v>
      </c>
      <c r="AU236" s="7">
        <f t="shared" si="33"/>
        <v>116</v>
      </c>
      <c r="AV236" s="85">
        <f t="shared" si="34"/>
        <v>111.1624467</v>
      </c>
      <c r="AW236" s="89">
        <f t="shared" si="35"/>
        <v>4.837553327</v>
      </c>
      <c r="AX236" s="89">
        <f t="shared" si="36"/>
        <v>0</v>
      </c>
      <c r="AY236" s="89">
        <f t="shared" si="37"/>
        <v>1</v>
      </c>
    </row>
    <row r="237">
      <c r="A237" s="29">
        <v>4650.0</v>
      </c>
      <c r="B237" s="30">
        <v>2048.0</v>
      </c>
      <c r="C237" s="31" t="s">
        <v>0</v>
      </c>
      <c r="D237" s="14">
        <v>3.0</v>
      </c>
      <c r="E237" s="15">
        <v>2.0</v>
      </c>
      <c r="F237" s="16">
        <v>3.0</v>
      </c>
      <c r="G237" s="17">
        <v>26.0</v>
      </c>
      <c r="H237" s="18">
        <v>76.0</v>
      </c>
      <c r="I237" s="19">
        <v>20.0</v>
      </c>
      <c r="J237" s="20">
        <v>1.0</v>
      </c>
      <c r="K237" s="21">
        <v>5.0</v>
      </c>
      <c r="L237" s="22">
        <v>5.0</v>
      </c>
      <c r="M237" s="63">
        <f t="shared" si="3"/>
        <v>76</v>
      </c>
      <c r="N237" s="63">
        <f t="shared" si="4"/>
        <v>10</v>
      </c>
      <c r="O237" s="63">
        <f t="shared" si="5"/>
        <v>46</v>
      </c>
      <c r="P237" s="63">
        <f t="shared" si="6"/>
        <v>9</v>
      </c>
      <c r="Q237" s="79">
        <f t="shared" si="7"/>
        <v>0.865248227</v>
      </c>
      <c r="R237" s="79">
        <f t="shared" si="8"/>
        <v>0.8214285714</v>
      </c>
      <c r="S237" s="79">
        <f t="shared" si="9"/>
        <v>0.8941176471</v>
      </c>
      <c r="T237" s="79">
        <f t="shared" si="10"/>
        <v>0.8886592073</v>
      </c>
      <c r="U237" s="79">
        <f t="shared" si="11"/>
        <v>0.005458439716</v>
      </c>
      <c r="V237" s="89"/>
      <c r="W237" s="89"/>
      <c r="X237" s="85">
        <f t="shared" si="12"/>
        <v>0.8214285714</v>
      </c>
      <c r="Y237" s="85">
        <f t="shared" si="13"/>
        <v>-0.4454071231</v>
      </c>
      <c r="Z237" s="85">
        <f t="shared" si="14"/>
        <v>65</v>
      </c>
      <c r="AA237" s="7">
        <f t="shared" si="15"/>
        <v>1.445407123</v>
      </c>
      <c r="AB237" s="7">
        <f t="shared" si="16"/>
        <v>4.008664108</v>
      </c>
      <c r="AC237" s="13">
        <f t="shared" si="17"/>
        <v>1.33952477</v>
      </c>
      <c r="AD237" s="13">
        <f t="shared" si="18"/>
        <v>1.33406633</v>
      </c>
      <c r="AE237" s="10">
        <f t="shared" si="19"/>
        <v>1.445407123</v>
      </c>
      <c r="AF237" s="10">
        <f t="shared" si="20"/>
        <v>97.96012711</v>
      </c>
      <c r="AG237" s="10">
        <f t="shared" si="21"/>
        <v>260.563167</v>
      </c>
      <c r="AH237" s="86">
        <f t="shared" si="22"/>
        <v>1.541830759</v>
      </c>
      <c r="AI237" s="86">
        <f t="shared" si="23"/>
        <v>84.80069175</v>
      </c>
      <c r="AJ237" s="86">
        <f t="shared" si="24"/>
        <v>638.3179342</v>
      </c>
      <c r="AK237" s="87">
        <f t="shared" si="25"/>
        <v>15988.78497</v>
      </c>
      <c r="AL237" s="87">
        <f t="shared" si="26"/>
        <v>16054.20437</v>
      </c>
      <c r="AM237" s="87">
        <f t="shared" si="27"/>
        <v>16054.20437</v>
      </c>
      <c r="AN237" s="87">
        <f t="shared" si="28"/>
        <v>15988.78497</v>
      </c>
      <c r="AO237" s="87">
        <f t="shared" si="29"/>
        <v>65.41939999</v>
      </c>
      <c r="AP237" s="88">
        <f t="shared" ref="AP237:AR237" si="270">AE237-AH237</f>
        <v>-0.09642363586</v>
      </c>
      <c r="AQ237" s="88">
        <f t="shared" si="270"/>
        <v>13.15943537</v>
      </c>
      <c r="AR237" s="88">
        <f t="shared" si="270"/>
        <v>-377.7547672</v>
      </c>
      <c r="AS237" s="7">
        <f t="shared" si="31"/>
        <v>41.05832757</v>
      </c>
      <c r="AT237" s="7">
        <f t="shared" si="32"/>
        <v>95.41687636</v>
      </c>
      <c r="AU237" s="7">
        <f t="shared" si="33"/>
        <v>76</v>
      </c>
      <c r="AV237" s="85">
        <f t="shared" si="34"/>
        <v>95.41687636</v>
      </c>
      <c r="AW237" s="89">
        <f t="shared" si="35"/>
        <v>-19.41687636</v>
      </c>
      <c r="AX237" s="89">
        <f t="shared" si="36"/>
        <v>0</v>
      </c>
      <c r="AY237" s="89">
        <f t="shared" si="37"/>
        <v>1</v>
      </c>
    </row>
    <row r="238">
      <c r="A238" s="29">
        <v>5002.0</v>
      </c>
      <c r="B238" s="30">
        <v>2381.0</v>
      </c>
      <c r="C238" s="31" t="s">
        <v>0</v>
      </c>
      <c r="D238" s="14">
        <v>10.0</v>
      </c>
      <c r="E238" s="15">
        <v>4.0</v>
      </c>
      <c r="F238" s="16">
        <v>6.0</v>
      </c>
      <c r="G238" s="17">
        <v>32.0</v>
      </c>
      <c r="H238" s="18">
        <v>87.0</v>
      </c>
      <c r="I238" s="19">
        <v>16.0</v>
      </c>
      <c r="J238" s="20">
        <v>8.0</v>
      </c>
      <c r="K238" s="21">
        <v>9.0</v>
      </c>
      <c r="L238" s="22">
        <v>7.0</v>
      </c>
      <c r="M238" s="63">
        <f t="shared" si="3"/>
        <v>87</v>
      </c>
      <c r="N238" s="63">
        <f t="shared" si="4"/>
        <v>21</v>
      </c>
      <c r="O238" s="63">
        <f t="shared" si="5"/>
        <v>48</v>
      </c>
      <c r="P238" s="63">
        <f t="shared" si="6"/>
        <v>23</v>
      </c>
      <c r="Q238" s="79">
        <f t="shared" si="7"/>
        <v>0.7541899441</v>
      </c>
      <c r="R238" s="79">
        <f t="shared" si="8"/>
        <v>0.6956521739</v>
      </c>
      <c r="S238" s="79">
        <f t="shared" si="9"/>
        <v>0.7909090909</v>
      </c>
      <c r="T238" s="79">
        <f t="shared" si="10"/>
        <v>0.7855583136</v>
      </c>
      <c r="U238" s="79">
        <f t="shared" si="11"/>
        <v>0.00535077735</v>
      </c>
      <c r="V238" s="89"/>
      <c r="W238" s="89"/>
      <c r="X238" s="85">
        <f t="shared" si="12"/>
        <v>0.6956521739</v>
      </c>
      <c r="Y238" s="85">
        <f t="shared" si="13"/>
        <v>-0.3772749404</v>
      </c>
      <c r="Z238" s="85">
        <f t="shared" si="14"/>
        <v>92</v>
      </c>
      <c r="AA238" s="7">
        <f t="shared" si="15"/>
        <v>1.37727494</v>
      </c>
      <c r="AB238" s="7">
        <f t="shared" si="16"/>
        <v>8.67732363</v>
      </c>
      <c r="AC238" s="13">
        <f t="shared" si="17"/>
        <v>1.168184031</v>
      </c>
      <c r="AD238" s="13">
        <f t="shared" si="18"/>
        <v>1.162833254</v>
      </c>
      <c r="AE238" s="10">
        <f t="shared" si="19"/>
        <v>1.37727494</v>
      </c>
      <c r="AF238" s="10">
        <f t="shared" si="20"/>
        <v>135.3866182</v>
      </c>
      <c r="AG238" s="10">
        <f t="shared" si="21"/>
        <v>798.313774</v>
      </c>
      <c r="AH238" s="86">
        <f t="shared" si="22"/>
        <v>1.541830759</v>
      </c>
      <c r="AI238" s="86">
        <f t="shared" si="23"/>
        <v>109.4699839</v>
      </c>
      <c r="AJ238" s="86">
        <f t="shared" si="24"/>
        <v>1702.181158</v>
      </c>
      <c r="AK238" s="87">
        <f t="shared" si="25"/>
        <v>22896.18677</v>
      </c>
      <c r="AL238" s="87">
        <f t="shared" si="26"/>
        <v>23001.54358</v>
      </c>
      <c r="AM238" s="87">
        <f t="shared" si="27"/>
        <v>23001.54358</v>
      </c>
      <c r="AN238" s="87">
        <f t="shared" si="28"/>
        <v>22896.18677</v>
      </c>
      <c r="AO238" s="87">
        <f t="shared" si="29"/>
        <v>105.356806</v>
      </c>
      <c r="AP238" s="88">
        <f t="shared" ref="AP238:AR238" si="271">AE238-AH238</f>
        <v>-0.1645558186</v>
      </c>
      <c r="AQ238" s="88">
        <f t="shared" si="271"/>
        <v>25.91663426</v>
      </c>
      <c r="AR238" s="88">
        <f t="shared" si="271"/>
        <v>-903.867384</v>
      </c>
      <c r="AS238" s="7">
        <f t="shared" si="31"/>
        <v>52.13225454</v>
      </c>
      <c r="AT238" s="7">
        <f t="shared" si="32"/>
        <v>105.3622327</v>
      </c>
      <c r="AU238" s="7">
        <f t="shared" si="33"/>
        <v>87</v>
      </c>
      <c r="AV238" s="85">
        <f t="shared" si="34"/>
        <v>105.3622327</v>
      </c>
      <c r="AW238" s="89">
        <f t="shared" si="35"/>
        <v>-18.36223267</v>
      </c>
      <c r="AX238" s="89">
        <f t="shared" si="36"/>
        <v>0</v>
      </c>
      <c r="AY238" s="89">
        <f t="shared" si="37"/>
        <v>1</v>
      </c>
    </row>
    <row r="239">
      <c r="A239" s="29">
        <v>5005.0</v>
      </c>
      <c r="B239" s="30">
        <v>2052.0</v>
      </c>
      <c r="C239" s="31" t="s">
        <v>0</v>
      </c>
      <c r="D239" s="14">
        <v>5.0</v>
      </c>
      <c r="E239" s="15">
        <v>3.0</v>
      </c>
      <c r="F239" s="16">
        <v>7.0</v>
      </c>
      <c r="G239" s="17">
        <v>24.0</v>
      </c>
      <c r="H239" s="18">
        <v>101.0</v>
      </c>
      <c r="I239" s="19">
        <v>15.0</v>
      </c>
      <c r="J239" s="20">
        <v>4.0</v>
      </c>
      <c r="K239" s="21">
        <v>11.0</v>
      </c>
      <c r="L239" s="22">
        <v>3.0</v>
      </c>
      <c r="M239" s="63">
        <f t="shared" si="3"/>
        <v>101</v>
      </c>
      <c r="N239" s="63">
        <f t="shared" si="4"/>
        <v>11</v>
      </c>
      <c r="O239" s="63">
        <f t="shared" si="5"/>
        <v>39</v>
      </c>
      <c r="P239" s="63">
        <f t="shared" si="6"/>
        <v>22</v>
      </c>
      <c r="Q239" s="79">
        <f t="shared" si="7"/>
        <v>0.8092485549</v>
      </c>
      <c r="R239" s="79">
        <f t="shared" si="8"/>
        <v>0.78</v>
      </c>
      <c r="S239" s="79">
        <f t="shared" si="9"/>
        <v>0.8211382114</v>
      </c>
      <c r="T239" s="79">
        <f t="shared" si="10"/>
        <v>0.8247587539</v>
      </c>
      <c r="U239" s="79">
        <f t="shared" si="11"/>
        <v>0.00362054251</v>
      </c>
      <c r="V239" s="89"/>
      <c r="W239" s="89"/>
      <c r="X239" s="85">
        <f t="shared" si="12"/>
        <v>0.78</v>
      </c>
      <c r="Y239" s="85">
        <f t="shared" si="13"/>
        <v>-0.4229655597</v>
      </c>
      <c r="Z239" s="85">
        <f t="shared" si="14"/>
        <v>72</v>
      </c>
      <c r="AA239" s="7">
        <f t="shared" si="15"/>
        <v>1.42296556</v>
      </c>
      <c r="AB239" s="7">
        <f t="shared" si="16"/>
        <v>9.305242314</v>
      </c>
      <c r="AC239" s="13">
        <f t="shared" si="17"/>
        <v>1.244103771</v>
      </c>
      <c r="AD239" s="13">
        <f t="shared" si="18"/>
        <v>1.247724314</v>
      </c>
      <c r="AE239" s="10">
        <f t="shared" si="19"/>
        <v>1.42296556</v>
      </c>
      <c r="AF239" s="10">
        <f t="shared" si="20"/>
        <v>111.7587626</v>
      </c>
      <c r="AG239" s="10">
        <f t="shared" si="21"/>
        <v>669.9774466</v>
      </c>
      <c r="AH239" s="86">
        <f t="shared" si="22"/>
        <v>1.541830759</v>
      </c>
      <c r="AI239" s="86">
        <f t="shared" si="23"/>
        <v>94.0516763</v>
      </c>
      <c r="AJ239" s="86">
        <f t="shared" si="24"/>
        <v>1322.890791</v>
      </c>
      <c r="AK239" s="87">
        <f t="shared" si="25"/>
        <v>26550.32567</v>
      </c>
      <c r="AL239" s="87">
        <f t="shared" si="26"/>
        <v>26473.28415</v>
      </c>
      <c r="AM239" s="87">
        <f t="shared" si="27"/>
        <v>26473.28415</v>
      </c>
      <c r="AN239" s="87">
        <f t="shared" si="28"/>
        <v>26550.32567</v>
      </c>
      <c r="AO239" s="87">
        <f t="shared" si="29"/>
        <v>-77.04152406</v>
      </c>
      <c r="AP239" s="88">
        <f t="shared" ref="AP239:AR239" si="272">AE239-AH239</f>
        <v>-0.1188651993</v>
      </c>
      <c r="AQ239" s="88">
        <f t="shared" si="272"/>
        <v>17.70708632</v>
      </c>
      <c r="AR239" s="88">
        <f t="shared" si="272"/>
        <v>-652.9133446</v>
      </c>
      <c r="AS239" s="7">
        <f t="shared" si="31"/>
        <v>67.07027388</v>
      </c>
      <c r="AT239" s="7">
        <f t="shared" si="32"/>
        <v>81.89751845</v>
      </c>
      <c r="AU239" s="7">
        <f t="shared" si="33"/>
        <v>101</v>
      </c>
      <c r="AV239" s="85">
        <f t="shared" si="34"/>
        <v>81.89751845</v>
      </c>
      <c r="AW239" s="89">
        <f t="shared" si="35"/>
        <v>19.10248155</v>
      </c>
      <c r="AX239" s="89">
        <f t="shared" si="36"/>
        <v>0</v>
      </c>
      <c r="AY239" s="89">
        <f t="shared" si="37"/>
        <v>1</v>
      </c>
    </row>
    <row r="240">
      <c r="A240" s="29">
        <v>5007.0</v>
      </c>
      <c r="B240" s="30">
        <v>2110.0</v>
      </c>
      <c r="C240" s="31" t="s">
        <v>0</v>
      </c>
      <c r="D240" s="14">
        <v>3.0</v>
      </c>
      <c r="E240" s="15">
        <v>7.0</v>
      </c>
      <c r="F240" s="16">
        <v>5.0</v>
      </c>
      <c r="G240" s="17">
        <v>23.0</v>
      </c>
      <c r="H240" s="18">
        <v>57.0</v>
      </c>
      <c r="I240" s="19">
        <v>22.0</v>
      </c>
      <c r="J240" s="20">
        <v>5.0</v>
      </c>
      <c r="K240" s="21">
        <v>7.0</v>
      </c>
      <c r="L240" s="22">
        <v>2.0</v>
      </c>
      <c r="M240" s="63">
        <f t="shared" si="3"/>
        <v>57</v>
      </c>
      <c r="N240" s="63">
        <f t="shared" si="4"/>
        <v>12</v>
      </c>
      <c r="O240" s="63">
        <f t="shared" si="5"/>
        <v>45</v>
      </c>
      <c r="P240" s="63">
        <f t="shared" si="6"/>
        <v>17</v>
      </c>
      <c r="Q240" s="79">
        <f t="shared" si="7"/>
        <v>0.7786259542</v>
      </c>
      <c r="R240" s="79">
        <f t="shared" si="8"/>
        <v>0.7894736842</v>
      </c>
      <c r="S240" s="79">
        <f t="shared" si="9"/>
        <v>0.7702702703</v>
      </c>
      <c r="T240" s="79">
        <f t="shared" si="10"/>
        <v>0.7724120586</v>
      </c>
      <c r="U240" s="79">
        <f t="shared" si="11"/>
        <v>0.002141788356</v>
      </c>
      <c r="V240" s="89"/>
      <c r="W240" s="89"/>
      <c r="X240" s="85">
        <f t="shared" si="12"/>
        <v>0.7894736842</v>
      </c>
      <c r="Y240" s="85">
        <f t="shared" si="13"/>
        <v>-0.4280973873</v>
      </c>
      <c r="Z240" s="85">
        <f t="shared" si="14"/>
        <v>74</v>
      </c>
      <c r="AA240" s="7">
        <f t="shared" si="15"/>
        <v>1.428097387</v>
      </c>
      <c r="AB240" s="7">
        <f t="shared" si="16"/>
        <v>7.277655584</v>
      </c>
      <c r="AC240" s="13">
        <f t="shared" si="17"/>
        <v>1.198367658</v>
      </c>
      <c r="AD240" s="13">
        <f t="shared" si="18"/>
        <v>1.200509446</v>
      </c>
      <c r="AE240" s="10">
        <f t="shared" si="19"/>
        <v>1.428097387</v>
      </c>
      <c r="AF240" s="10">
        <f t="shared" si="20"/>
        <v>112.9568622</v>
      </c>
      <c r="AG240" s="10">
        <f t="shared" si="21"/>
        <v>538.5465132</v>
      </c>
      <c r="AH240" s="86">
        <f t="shared" si="22"/>
        <v>1.541830759</v>
      </c>
      <c r="AI240" s="86">
        <f t="shared" si="23"/>
        <v>95.59350706</v>
      </c>
      <c r="AJ240" s="86">
        <f t="shared" si="24"/>
        <v>1179.500531</v>
      </c>
      <c r="AK240" s="87">
        <f t="shared" si="25"/>
        <v>11637.73857</v>
      </c>
      <c r="AL240" s="87">
        <f t="shared" si="26"/>
        <v>11616.97607</v>
      </c>
      <c r="AM240" s="87">
        <f t="shared" si="27"/>
        <v>11616.97607</v>
      </c>
      <c r="AN240" s="87">
        <f t="shared" si="28"/>
        <v>11637.73857</v>
      </c>
      <c r="AO240" s="87">
        <f t="shared" si="29"/>
        <v>-20.76249632</v>
      </c>
      <c r="AP240" s="88">
        <f t="shared" ref="AP240:AR240" si="273">AE240-AH240</f>
        <v>-0.1137333717</v>
      </c>
      <c r="AQ240" s="88">
        <f t="shared" si="273"/>
        <v>17.36335519</v>
      </c>
      <c r="AR240" s="88">
        <f t="shared" si="273"/>
        <v>-640.9540174</v>
      </c>
      <c r="AS240" s="7">
        <f t="shared" si="31"/>
        <v>62.50486354</v>
      </c>
      <c r="AT240" s="7">
        <f t="shared" si="32"/>
        <v>90.16233457</v>
      </c>
      <c r="AU240" s="7">
        <f t="shared" si="33"/>
        <v>57</v>
      </c>
      <c r="AV240" s="85">
        <f t="shared" si="34"/>
        <v>62.50486354</v>
      </c>
      <c r="AW240" s="89">
        <f t="shared" si="35"/>
        <v>-5.504863541</v>
      </c>
      <c r="AX240" s="89">
        <f t="shared" si="36"/>
        <v>1</v>
      </c>
      <c r="AY240" s="89">
        <f t="shared" si="37"/>
        <v>0</v>
      </c>
    </row>
    <row r="241">
      <c r="A241" s="29">
        <v>5008.0</v>
      </c>
      <c r="B241" s="30">
        <v>2352.0</v>
      </c>
      <c r="C241" s="31" t="s">
        <v>0</v>
      </c>
      <c r="D241" s="14">
        <v>2.0</v>
      </c>
      <c r="E241" s="15">
        <v>5.0</v>
      </c>
      <c r="F241" s="16">
        <v>7.0</v>
      </c>
      <c r="G241" s="17">
        <v>29.0</v>
      </c>
      <c r="H241" s="18">
        <v>77.0</v>
      </c>
      <c r="I241" s="19">
        <v>29.0</v>
      </c>
      <c r="J241" s="20">
        <v>10.0</v>
      </c>
      <c r="K241" s="21">
        <v>12.0</v>
      </c>
      <c r="L241" s="22">
        <v>15.0</v>
      </c>
      <c r="M241" s="63">
        <f t="shared" si="3"/>
        <v>77</v>
      </c>
      <c r="N241" s="63">
        <f t="shared" si="4"/>
        <v>22</v>
      </c>
      <c r="O241" s="63">
        <f t="shared" si="5"/>
        <v>58</v>
      </c>
      <c r="P241" s="63">
        <f t="shared" si="6"/>
        <v>29</v>
      </c>
      <c r="Q241" s="79">
        <f t="shared" si="7"/>
        <v>0.7258064516</v>
      </c>
      <c r="R241" s="79">
        <f t="shared" si="8"/>
        <v>0.725</v>
      </c>
      <c r="S241" s="79">
        <f t="shared" si="9"/>
        <v>0.7264150943</v>
      </c>
      <c r="T241" s="79">
        <f t="shared" si="10"/>
        <v>0.7258982624</v>
      </c>
      <c r="U241" s="79">
        <f t="shared" si="11"/>
        <v>0.0005168318951</v>
      </c>
      <c r="V241" s="89"/>
      <c r="W241" s="89"/>
      <c r="X241" s="85">
        <f t="shared" si="12"/>
        <v>0.725</v>
      </c>
      <c r="Y241" s="85">
        <f t="shared" si="13"/>
        <v>-0.3931724497</v>
      </c>
      <c r="Z241" s="85">
        <f t="shared" si="14"/>
        <v>109</v>
      </c>
      <c r="AA241" s="7">
        <f t="shared" si="15"/>
        <v>1.39317245</v>
      </c>
      <c r="AB241" s="7">
        <f t="shared" si="16"/>
        <v>11.40200104</v>
      </c>
      <c r="AC241" s="13">
        <f t="shared" si="17"/>
        <v>1.119587544</v>
      </c>
      <c r="AD241" s="13">
        <f t="shared" si="18"/>
        <v>1.119070712</v>
      </c>
      <c r="AE241" s="10">
        <f t="shared" si="19"/>
        <v>1.39317245</v>
      </c>
      <c r="AF241" s="10">
        <f t="shared" si="20"/>
        <v>163.2577981</v>
      </c>
      <c r="AG241" s="10">
        <f t="shared" si="21"/>
        <v>1242.818114</v>
      </c>
      <c r="AH241" s="86">
        <f t="shared" si="22"/>
        <v>1.541830759</v>
      </c>
      <c r="AI241" s="86">
        <f t="shared" si="23"/>
        <v>134.139276</v>
      </c>
      <c r="AJ241" s="86">
        <f t="shared" si="24"/>
        <v>2593.359337</v>
      </c>
      <c r="AK241" s="87">
        <f t="shared" si="25"/>
        <v>22063.59816</v>
      </c>
      <c r="AL241" s="87">
        <f t="shared" si="26"/>
        <v>22073.78802</v>
      </c>
      <c r="AM241" s="87">
        <f t="shared" si="27"/>
        <v>22073.78802</v>
      </c>
      <c r="AN241" s="87">
        <f t="shared" si="28"/>
        <v>22063.59816</v>
      </c>
      <c r="AO241" s="87">
        <f t="shared" si="29"/>
        <v>10.18985764</v>
      </c>
      <c r="AP241" s="88">
        <f t="shared" ref="AP241:AR241" si="274">AE241-AH241</f>
        <v>-0.1486583093</v>
      </c>
      <c r="AQ241" s="88">
        <f t="shared" si="274"/>
        <v>29.11852203</v>
      </c>
      <c r="AR241" s="88">
        <f t="shared" si="274"/>
        <v>-1350.541223</v>
      </c>
      <c r="AS241" s="7">
        <f t="shared" si="31"/>
        <v>75.4225361</v>
      </c>
      <c r="AT241" s="7">
        <f t="shared" si="32"/>
        <v>120.4529731</v>
      </c>
      <c r="AU241" s="7">
        <f t="shared" si="33"/>
        <v>77</v>
      </c>
      <c r="AV241" s="85">
        <f t="shared" si="34"/>
        <v>75.4225361</v>
      </c>
      <c r="AW241" s="89">
        <f t="shared" si="35"/>
        <v>1.577463905</v>
      </c>
      <c r="AX241" s="89">
        <f t="shared" si="36"/>
        <v>1</v>
      </c>
      <c r="AY241" s="89">
        <f t="shared" si="37"/>
        <v>0</v>
      </c>
    </row>
    <row r="242">
      <c r="A242" s="29">
        <v>5011.0</v>
      </c>
      <c r="B242" s="30">
        <v>1449.0</v>
      </c>
      <c r="C242" s="31" t="s">
        <v>0</v>
      </c>
      <c r="D242" s="14">
        <v>3.0</v>
      </c>
      <c r="E242" s="15">
        <v>4.0</v>
      </c>
      <c r="F242" s="16">
        <v>9.0</v>
      </c>
      <c r="G242" s="17">
        <v>23.0</v>
      </c>
      <c r="H242" s="18">
        <v>72.0</v>
      </c>
      <c r="I242" s="19">
        <v>14.0</v>
      </c>
      <c r="J242" s="20">
        <v>18.0</v>
      </c>
      <c r="K242" s="21">
        <v>19.0</v>
      </c>
      <c r="L242" s="22">
        <v>15.0</v>
      </c>
      <c r="M242" s="63">
        <f t="shared" si="3"/>
        <v>72</v>
      </c>
      <c r="N242" s="63">
        <f t="shared" si="4"/>
        <v>22</v>
      </c>
      <c r="O242" s="63">
        <f t="shared" si="5"/>
        <v>37</v>
      </c>
      <c r="P242" s="63">
        <f t="shared" si="6"/>
        <v>46</v>
      </c>
      <c r="Q242" s="79">
        <f t="shared" si="7"/>
        <v>0.615819209</v>
      </c>
      <c r="R242" s="79">
        <f t="shared" si="8"/>
        <v>0.6271186441</v>
      </c>
      <c r="S242" s="79">
        <f t="shared" si="9"/>
        <v>0.6101694915</v>
      </c>
      <c r="T242" s="79">
        <f t="shared" si="10"/>
        <v>0.6093381852</v>
      </c>
      <c r="U242" s="79">
        <f t="shared" si="11"/>
        <v>0.0008313063072</v>
      </c>
      <c r="V242" s="89"/>
      <c r="W242" s="89"/>
      <c r="X242" s="85">
        <f t="shared" si="12"/>
        <v>0.6271186441</v>
      </c>
      <c r="Y242" s="85">
        <f t="shared" si="13"/>
        <v>-0.3401508133</v>
      </c>
      <c r="Z242" s="85">
        <f t="shared" si="14"/>
        <v>105</v>
      </c>
      <c r="AA242" s="7">
        <f t="shared" si="15"/>
        <v>1.340150813</v>
      </c>
      <c r="AB242" s="7">
        <f t="shared" si="16"/>
        <v>15.64693741</v>
      </c>
      <c r="AC242" s="13">
        <f t="shared" si="17"/>
        <v>0.9503203048</v>
      </c>
      <c r="AD242" s="13">
        <f t="shared" si="18"/>
        <v>0.9494889985</v>
      </c>
      <c r="AE242" s="10">
        <f t="shared" si="19"/>
        <v>1.340150813</v>
      </c>
      <c r="AF242" s="10">
        <f t="shared" si="20"/>
        <v>156.3627728</v>
      </c>
      <c r="AG242" s="10">
        <f t="shared" si="21"/>
        <v>1642.928428</v>
      </c>
      <c r="AH242" s="86">
        <f t="shared" si="22"/>
        <v>1.541830759</v>
      </c>
      <c r="AI242" s="86">
        <f t="shared" si="23"/>
        <v>127.971953</v>
      </c>
      <c r="AJ242" s="86">
        <f t="shared" si="24"/>
        <v>2624.195952</v>
      </c>
      <c r="AK242" s="87">
        <f t="shared" si="25"/>
        <v>19831.02722</v>
      </c>
      <c r="AL242" s="87">
        <f t="shared" si="26"/>
        <v>19848.38989</v>
      </c>
      <c r="AM242" s="87">
        <f t="shared" si="27"/>
        <v>19848.38989</v>
      </c>
      <c r="AN242" s="87">
        <f t="shared" si="28"/>
        <v>19831.02722</v>
      </c>
      <c r="AO242" s="87">
        <f t="shared" si="29"/>
        <v>17.36266353</v>
      </c>
      <c r="AP242" s="88">
        <f t="shared" ref="AP242:AR242" si="275">AE242-AH242</f>
        <v>-0.2016799457</v>
      </c>
      <c r="AQ242" s="88">
        <f t="shared" si="275"/>
        <v>28.39081981</v>
      </c>
      <c r="AR242" s="88">
        <f t="shared" si="275"/>
        <v>-981.2675238</v>
      </c>
      <c r="AS242" s="7">
        <f t="shared" si="31"/>
        <v>60.9679863</v>
      </c>
      <c r="AT242" s="7">
        <f t="shared" si="32"/>
        <v>79.80366901</v>
      </c>
      <c r="AU242" s="7">
        <f t="shared" si="33"/>
        <v>72</v>
      </c>
      <c r="AV242" s="85">
        <f t="shared" si="34"/>
        <v>79.80366901</v>
      </c>
      <c r="AW242" s="89">
        <f t="shared" si="35"/>
        <v>-7.803669015</v>
      </c>
      <c r="AX242" s="89">
        <f t="shared" si="36"/>
        <v>0</v>
      </c>
      <c r="AY242" s="89">
        <f t="shared" si="37"/>
        <v>1</v>
      </c>
    </row>
    <row r="243">
      <c r="A243" s="29">
        <v>5012.0</v>
      </c>
      <c r="B243" s="30">
        <v>1644.0</v>
      </c>
      <c r="C243" s="31" t="s">
        <v>0</v>
      </c>
      <c r="D243" s="14">
        <v>3.0</v>
      </c>
      <c r="E243" s="15">
        <v>2.0</v>
      </c>
      <c r="F243" s="16">
        <v>11.0</v>
      </c>
      <c r="G243" s="17">
        <v>22.0</v>
      </c>
      <c r="H243" s="18">
        <v>89.0</v>
      </c>
      <c r="I243" s="19">
        <v>10.0</v>
      </c>
      <c r="J243" s="20">
        <v>11.0</v>
      </c>
      <c r="K243" s="21">
        <v>17.0</v>
      </c>
      <c r="L243" s="22">
        <v>9.0</v>
      </c>
      <c r="M243" s="63">
        <f t="shared" si="3"/>
        <v>89</v>
      </c>
      <c r="N243" s="63">
        <f t="shared" si="4"/>
        <v>14</v>
      </c>
      <c r="O243" s="63">
        <f t="shared" si="5"/>
        <v>32</v>
      </c>
      <c r="P243" s="63">
        <f t="shared" si="6"/>
        <v>39</v>
      </c>
      <c r="Q243" s="79">
        <f t="shared" si="7"/>
        <v>0.6954022989</v>
      </c>
      <c r="R243" s="79">
        <f t="shared" si="8"/>
        <v>0.6956521739</v>
      </c>
      <c r="S243" s="79">
        <f t="shared" si="9"/>
        <v>0.6953125</v>
      </c>
      <c r="T243" s="79">
        <f t="shared" si="10"/>
        <v>0.6949177138</v>
      </c>
      <c r="U243" s="79">
        <f t="shared" si="11"/>
        <v>0.0003947861882</v>
      </c>
      <c r="V243" s="89"/>
      <c r="W243" s="89"/>
      <c r="X243" s="85">
        <f t="shared" si="12"/>
        <v>0.6956521739</v>
      </c>
      <c r="Y243" s="85">
        <f t="shared" si="13"/>
        <v>-0.3772749404</v>
      </c>
      <c r="Z243" s="85">
        <f t="shared" si="14"/>
        <v>85</v>
      </c>
      <c r="AA243" s="7">
        <f t="shared" si="15"/>
        <v>1.37727494</v>
      </c>
      <c r="AB243" s="7">
        <f t="shared" si="16"/>
        <v>14.71372268</v>
      </c>
      <c r="AC243" s="13">
        <f t="shared" si="17"/>
        <v>1.07258744</v>
      </c>
      <c r="AD243" s="13">
        <f t="shared" si="18"/>
        <v>1.072192654</v>
      </c>
      <c r="AE243" s="10">
        <f t="shared" si="19"/>
        <v>1.37727494</v>
      </c>
      <c r="AF243" s="10">
        <f t="shared" si="20"/>
        <v>131.7820926</v>
      </c>
      <c r="AG243" s="10">
        <f t="shared" si="21"/>
        <v>1250.666428</v>
      </c>
      <c r="AH243" s="86">
        <f t="shared" si="22"/>
        <v>1.541830759</v>
      </c>
      <c r="AI243" s="86">
        <f t="shared" si="23"/>
        <v>109.4699839</v>
      </c>
      <c r="AJ243" s="86">
        <f t="shared" si="24"/>
        <v>1924.204787</v>
      </c>
      <c r="AK243" s="87">
        <f t="shared" si="25"/>
        <v>23879.8748</v>
      </c>
      <c r="AL243" s="87">
        <f t="shared" si="26"/>
        <v>23888.66747</v>
      </c>
      <c r="AM243" s="87">
        <f t="shared" si="27"/>
        <v>23888.66747</v>
      </c>
      <c r="AN243" s="87">
        <f t="shared" si="28"/>
        <v>23879.8748</v>
      </c>
      <c r="AO243" s="87">
        <f t="shared" si="29"/>
        <v>8.792677983</v>
      </c>
      <c r="AP243" s="88">
        <f t="shared" ref="AP243:AR243" si="276">AE243-AH243</f>
        <v>-0.1645558186</v>
      </c>
      <c r="AQ243" s="88">
        <f t="shared" si="276"/>
        <v>22.31210872</v>
      </c>
      <c r="AR243" s="88">
        <f t="shared" si="276"/>
        <v>-673.5383597</v>
      </c>
      <c r="AS243" s="7">
        <f t="shared" si="31"/>
        <v>45.36536055</v>
      </c>
      <c r="AT243" s="7">
        <f t="shared" si="32"/>
        <v>90.22455003</v>
      </c>
      <c r="AU243" s="7">
        <f t="shared" si="33"/>
        <v>89</v>
      </c>
      <c r="AV243" s="85">
        <f t="shared" si="34"/>
        <v>90.22455003</v>
      </c>
      <c r="AW243" s="89">
        <f t="shared" si="35"/>
        <v>-1.22455003</v>
      </c>
      <c r="AX243" s="89">
        <f t="shared" si="36"/>
        <v>0</v>
      </c>
      <c r="AY243" s="89">
        <f t="shared" si="37"/>
        <v>1</v>
      </c>
    </row>
    <row r="244">
      <c r="A244" s="29">
        <v>5013.0</v>
      </c>
      <c r="B244" s="30">
        <v>2027.0</v>
      </c>
      <c r="C244" s="31" t="s">
        <v>0</v>
      </c>
      <c r="D244" s="14">
        <v>0.0</v>
      </c>
      <c r="E244" s="15">
        <v>8.0</v>
      </c>
      <c r="F244" s="16">
        <v>5.0</v>
      </c>
      <c r="G244" s="17">
        <v>21.0</v>
      </c>
      <c r="H244" s="18">
        <v>71.0</v>
      </c>
      <c r="I244" s="19">
        <v>14.0</v>
      </c>
      <c r="J244" s="20">
        <v>7.0</v>
      </c>
      <c r="K244" s="21">
        <v>14.0</v>
      </c>
      <c r="L244" s="22">
        <v>10.0</v>
      </c>
      <c r="M244" s="63">
        <f t="shared" si="3"/>
        <v>71</v>
      </c>
      <c r="N244" s="63">
        <f t="shared" si="4"/>
        <v>18</v>
      </c>
      <c r="O244" s="63">
        <f t="shared" si="5"/>
        <v>35</v>
      </c>
      <c r="P244" s="63">
        <f t="shared" si="6"/>
        <v>26</v>
      </c>
      <c r="Q244" s="79">
        <f t="shared" si="7"/>
        <v>0.7066666667</v>
      </c>
      <c r="R244" s="79">
        <f t="shared" si="8"/>
        <v>0.6603773585</v>
      </c>
      <c r="S244" s="79">
        <f t="shared" si="9"/>
        <v>0.7319587629</v>
      </c>
      <c r="T244" s="79">
        <f t="shared" si="10"/>
        <v>0.73139358</v>
      </c>
      <c r="U244" s="79">
        <f t="shared" si="11"/>
        <v>0.0005651829005</v>
      </c>
      <c r="V244" s="89"/>
      <c r="W244" s="89"/>
      <c r="X244" s="85">
        <f t="shared" si="12"/>
        <v>0.6603773585</v>
      </c>
      <c r="Y244" s="85">
        <f t="shared" si="13"/>
        <v>-0.358166823</v>
      </c>
      <c r="Z244" s="85">
        <f t="shared" si="14"/>
        <v>79</v>
      </c>
      <c r="AA244" s="7">
        <f t="shared" si="15"/>
        <v>1.358166823</v>
      </c>
      <c r="AB244" s="7">
        <f t="shared" si="16"/>
        <v>9.312337399</v>
      </c>
      <c r="AC244" s="13">
        <f t="shared" si="17"/>
        <v>1.090125586</v>
      </c>
      <c r="AD244" s="13">
        <f t="shared" si="18"/>
        <v>1.089560403</v>
      </c>
      <c r="AE244" s="10">
        <f t="shared" si="19"/>
        <v>1.358166823</v>
      </c>
      <c r="AF244" s="10">
        <f t="shared" si="20"/>
        <v>116.6075164</v>
      </c>
      <c r="AG244" s="10">
        <f t="shared" si="21"/>
        <v>735.6746545</v>
      </c>
      <c r="AH244" s="86">
        <f t="shared" si="22"/>
        <v>1.541830759</v>
      </c>
      <c r="AI244" s="86">
        <f t="shared" si="23"/>
        <v>94.0516763</v>
      </c>
      <c r="AJ244" s="86">
        <f t="shared" si="24"/>
        <v>1403.065991</v>
      </c>
      <c r="AK244" s="87">
        <f t="shared" si="25"/>
        <v>15853.10386</v>
      </c>
      <c r="AL244" s="87">
        <f t="shared" si="26"/>
        <v>15861.32728</v>
      </c>
      <c r="AM244" s="87">
        <f t="shared" si="27"/>
        <v>15861.32728</v>
      </c>
      <c r="AN244" s="87">
        <f t="shared" si="28"/>
        <v>15853.10386</v>
      </c>
      <c r="AO244" s="87">
        <f t="shared" si="29"/>
        <v>8.223411202</v>
      </c>
      <c r="AP244" s="88">
        <f t="shared" ref="AP244:AR244" si="277">AE244-AH244</f>
        <v>-0.183663936</v>
      </c>
      <c r="AQ244" s="88">
        <f t="shared" si="277"/>
        <v>22.55584012</v>
      </c>
      <c r="AR244" s="88">
        <f t="shared" si="277"/>
        <v>-667.3913362</v>
      </c>
      <c r="AS244" s="7">
        <f t="shared" si="31"/>
        <v>49.70756906</v>
      </c>
      <c r="AT244" s="7">
        <f t="shared" si="32"/>
        <v>73.10282375</v>
      </c>
      <c r="AU244" s="7">
        <f t="shared" si="33"/>
        <v>71</v>
      </c>
      <c r="AV244" s="85">
        <f t="shared" si="34"/>
        <v>73.10282375</v>
      </c>
      <c r="AW244" s="89">
        <f t="shared" si="35"/>
        <v>-2.102823747</v>
      </c>
      <c r="AX244" s="89">
        <f t="shared" si="36"/>
        <v>0</v>
      </c>
      <c r="AY244" s="89">
        <f t="shared" si="37"/>
        <v>1</v>
      </c>
    </row>
    <row r="245">
      <c r="A245" s="29">
        <v>5022.0</v>
      </c>
      <c r="B245" s="30">
        <v>1827.0</v>
      </c>
      <c r="C245" s="31" t="s">
        <v>0</v>
      </c>
      <c r="D245" s="14">
        <v>2.0</v>
      </c>
      <c r="E245" s="15">
        <v>0.0</v>
      </c>
      <c r="F245" s="16">
        <v>1.0</v>
      </c>
      <c r="G245" s="17">
        <v>21.0</v>
      </c>
      <c r="H245" s="18">
        <v>73.0</v>
      </c>
      <c r="I245" s="19">
        <v>11.0</v>
      </c>
      <c r="J245" s="20">
        <v>2.0</v>
      </c>
      <c r="K245" s="21">
        <v>12.0</v>
      </c>
      <c r="L245" s="22">
        <v>4.0</v>
      </c>
      <c r="M245" s="63">
        <f t="shared" si="3"/>
        <v>73</v>
      </c>
      <c r="N245" s="63">
        <f t="shared" si="4"/>
        <v>6</v>
      </c>
      <c r="O245" s="63">
        <f t="shared" si="5"/>
        <v>32</v>
      </c>
      <c r="P245" s="63">
        <f t="shared" si="6"/>
        <v>15</v>
      </c>
      <c r="Q245" s="79">
        <f t="shared" si="7"/>
        <v>0.8333333333</v>
      </c>
      <c r="R245" s="79">
        <f t="shared" si="8"/>
        <v>0.8421052632</v>
      </c>
      <c r="S245" s="79">
        <f t="shared" si="9"/>
        <v>0.8295454545</v>
      </c>
      <c r="T245" s="79">
        <f t="shared" si="10"/>
        <v>0.8282514254</v>
      </c>
      <c r="U245" s="79">
        <f t="shared" si="11"/>
        <v>0.001294029151</v>
      </c>
      <c r="V245" s="89"/>
      <c r="W245" s="89"/>
      <c r="X245" s="85">
        <f t="shared" si="12"/>
        <v>0.8421052632</v>
      </c>
      <c r="Y245" s="85">
        <f t="shared" si="13"/>
        <v>-0.4566075404</v>
      </c>
      <c r="Z245" s="85">
        <f t="shared" si="14"/>
        <v>53</v>
      </c>
      <c r="AA245" s="7">
        <f t="shared" si="15"/>
        <v>1.45660754</v>
      </c>
      <c r="AB245" s="7">
        <f t="shared" si="16"/>
        <v>6.849113107</v>
      </c>
      <c r="AC245" s="13">
        <f t="shared" si="17"/>
        <v>1.286152995</v>
      </c>
      <c r="AD245" s="13">
        <f t="shared" si="18"/>
        <v>1.284858966</v>
      </c>
      <c r="AE245" s="10">
        <f t="shared" si="19"/>
        <v>1.45660754</v>
      </c>
      <c r="AF245" s="10">
        <f t="shared" si="20"/>
        <v>84.04931275</v>
      </c>
      <c r="AG245" s="10">
        <f t="shared" si="21"/>
        <v>363.0029946</v>
      </c>
      <c r="AH245" s="86">
        <f t="shared" si="22"/>
        <v>1.541830759</v>
      </c>
      <c r="AI245" s="86">
        <f t="shared" si="23"/>
        <v>72.46604567</v>
      </c>
      <c r="AJ245" s="86">
        <f t="shared" si="24"/>
        <v>740.0787643</v>
      </c>
      <c r="AK245" s="87">
        <f t="shared" si="25"/>
        <v>14246.51621</v>
      </c>
      <c r="AL245" s="87">
        <f t="shared" si="26"/>
        <v>14260.86441</v>
      </c>
      <c r="AM245" s="87">
        <f t="shared" si="27"/>
        <v>14260.86441</v>
      </c>
      <c r="AN245" s="87">
        <f t="shared" si="28"/>
        <v>14246.51621</v>
      </c>
      <c r="AO245" s="87">
        <f t="shared" si="29"/>
        <v>14.34819523</v>
      </c>
      <c r="AP245" s="88">
        <f t="shared" ref="AP245:AR245" si="278">AE245-AH245</f>
        <v>-0.08522321856</v>
      </c>
      <c r="AQ245" s="88">
        <f t="shared" si="278"/>
        <v>11.58326708</v>
      </c>
      <c r="AR245" s="88">
        <f t="shared" si="278"/>
        <v>-377.0757697</v>
      </c>
      <c r="AS245" s="7">
        <f t="shared" si="31"/>
        <v>54.03798645</v>
      </c>
      <c r="AT245" s="7">
        <f t="shared" si="32"/>
        <v>81.87881266</v>
      </c>
      <c r="AU245" s="7">
        <f t="shared" si="33"/>
        <v>73</v>
      </c>
      <c r="AV245" s="85">
        <f t="shared" si="34"/>
        <v>81.87881266</v>
      </c>
      <c r="AW245" s="89">
        <f t="shared" si="35"/>
        <v>-8.878812663</v>
      </c>
      <c r="AX245" s="89">
        <f t="shared" si="36"/>
        <v>0</v>
      </c>
      <c r="AY245" s="89">
        <f t="shared" si="37"/>
        <v>1</v>
      </c>
    </row>
    <row r="246">
      <c r="A246" s="29">
        <v>5023.0</v>
      </c>
      <c r="B246" s="30">
        <v>2227.0</v>
      </c>
      <c r="C246" s="31" t="s">
        <v>0</v>
      </c>
      <c r="D246" s="14">
        <v>27.0</v>
      </c>
      <c r="E246" s="15">
        <v>19.0</v>
      </c>
      <c r="F246" s="16">
        <v>57.0</v>
      </c>
      <c r="G246" s="17">
        <v>34.0</v>
      </c>
      <c r="H246" s="18">
        <v>127.0</v>
      </c>
      <c r="I246" s="19">
        <v>33.0</v>
      </c>
      <c r="J246" s="20">
        <v>40.0</v>
      </c>
      <c r="K246" s="21">
        <v>54.0</v>
      </c>
      <c r="L246" s="22">
        <v>51.0</v>
      </c>
      <c r="M246" s="63">
        <f t="shared" si="3"/>
        <v>127</v>
      </c>
      <c r="N246" s="63">
        <f t="shared" si="4"/>
        <v>97</v>
      </c>
      <c r="O246" s="63">
        <f t="shared" si="5"/>
        <v>67</v>
      </c>
      <c r="P246" s="63">
        <f t="shared" si="6"/>
        <v>151</v>
      </c>
      <c r="Q246" s="79">
        <f t="shared" si="7"/>
        <v>0.4389140271</v>
      </c>
      <c r="R246" s="79">
        <f t="shared" si="8"/>
        <v>0.4085365854</v>
      </c>
      <c r="S246" s="79">
        <f t="shared" si="9"/>
        <v>0.4568345324</v>
      </c>
      <c r="T246" s="79">
        <f t="shared" si="10"/>
        <v>0.4549846857</v>
      </c>
      <c r="U246" s="79">
        <f t="shared" si="11"/>
        <v>0.0018498467</v>
      </c>
      <c r="V246" s="89"/>
      <c r="W246" s="89"/>
      <c r="X246" s="85">
        <f t="shared" si="12"/>
        <v>0.4085365854</v>
      </c>
      <c r="Y246" s="85">
        <f t="shared" si="13"/>
        <v>-0.2217464619</v>
      </c>
      <c r="Z246" s="85">
        <f t="shared" si="14"/>
        <v>315</v>
      </c>
      <c r="AA246" s="7">
        <f t="shared" si="15"/>
        <v>1.221746462</v>
      </c>
      <c r="AB246" s="7">
        <f t="shared" si="16"/>
        <v>33.48371575</v>
      </c>
      <c r="AC246" s="13">
        <f t="shared" si="17"/>
        <v>0.6785809943</v>
      </c>
      <c r="AD246" s="13">
        <f t="shared" si="18"/>
        <v>0.6767311476</v>
      </c>
      <c r="AE246" s="10">
        <f t="shared" si="19"/>
        <v>1.221746462</v>
      </c>
      <c r="AF246" s="10">
        <f t="shared" si="20"/>
        <v>418.3338513</v>
      </c>
      <c r="AG246" s="10">
        <f t="shared" si="21"/>
        <v>10547.37046</v>
      </c>
      <c r="AH246" s="86">
        <f t="shared" si="22"/>
        <v>1.541830759</v>
      </c>
      <c r="AI246" s="86">
        <f t="shared" si="23"/>
        <v>336.1191055</v>
      </c>
      <c r="AJ246" s="86">
        <f t="shared" si="24"/>
        <v>15598.70179</v>
      </c>
      <c r="AK246" s="87">
        <f t="shared" si="25"/>
        <v>83154.01649</v>
      </c>
      <c r="AL246" s="87">
        <f t="shared" si="26"/>
        <v>83381.31826</v>
      </c>
      <c r="AM246" s="87">
        <f t="shared" si="27"/>
        <v>83381.31826</v>
      </c>
      <c r="AN246" s="87">
        <f t="shared" si="28"/>
        <v>83154.01649</v>
      </c>
      <c r="AO246" s="87">
        <f t="shared" si="29"/>
        <v>227.3017631</v>
      </c>
      <c r="AP246" s="88">
        <f t="shared" ref="AP246:AR246" si="279">AE246-AH246</f>
        <v>-0.3200842971</v>
      </c>
      <c r="AQ246" s="88">
        <f t="shared" si="279"/>
        <v>82.2147458</v>
      </c>
      <c r="AR246" s="88">
        <f t="shared" si="279"/>
        <v>-5051.331327</v>
      </c>
      <c r="AS246" s="7">
        <f t="shared" si="31"/>
        <v>101.7402623</v>
      </c>
      <c r="AT246" s="7">
        <f t="shared" si="32"/>
        <v>155.1131558</v>
      </c>
      <c r="AU246" s="7">
        <f t="shared" si="33"/>
        <v>127</v>
      </c>
      <c r="AV246" s="85">
        <f t="shared" si="34"/>
        <v>101.7402623</v>
      </c>
      <c r="AW246" s="89">
        <f t="shared" si="35"/>
        <v>25.25973766</v>
      </c>
      <c r="AX246" s="89">
        <f t="shared" si="36"/>
        <v>1</v>
      </c>
      <c r="AY246" s="89">
        <f t="shared" si="37"/>
        <v>0</v>
      </c>
    </row>
    <row r="247">
      <c r="A247" s="29">
        <v>5024.0</v>
      </c>
      <c r="B247" s="30">
        <v>2199.0</v>
      </c>
      <c r="C247" s="31" t="s">
        <v>0</v>
      </c>
      <c r="D247" s="14">
        <v>32.0</v>
      </c>
      <c r="E247" s="15">
        <v>16.0</v>
      </c>
      <c r="F247" s="16">
        <v>51.0</v>
      </c>
      <c r="G247" s="17">
        <v>36.0</v>
      </c>
      <c r="H247" s="18">
        <v>113.0</v>
      </c>
      <c r="I247" s="19">
        <v>20.0</v>
      </c>
      <c r="J247" s="20">
        <v>62.0</v>
      </c>
      <c r="K247" s="21">
        <v>94.0</v>
      </c>
      <c r="L247" s="22">
        <v>60.0</v>
      </c>
      <c r="M247" s="63">
        <f t="shared" si="3"/>
        <v>113</v>
      </c>
      <c r="N247" s="63">
        <f t="shared" si="4"/>
        <v>108</v>
      </c>
      <c r="O247" s="63">
        <f t="shared" si="5"/>
        <v>56</v>
      </c>
      <c r="P247" s="63">
        <f t="shared" si="6"/>
        <v>207</v>
      </c>
      <c r="Q247" s="79">
        <f t="shared" si="7"/>
        <v>0.3491735537</v>
      </c>
      <c r="R247" s="79">
        <f t="shared" si="8"/>
        <v>0.3414634146</v>
      </c>
      <c r="S247" s="79">
        <f t="shared" si="9"/>
        <v>0.353125</v>
      </c>
      <c r="T247" s="79">
        <f t="shared" si="10"/>
        <v>0.3529531244</v>
      </c>
      <c r="U247" s="79">
        <f t="shared" si="11"/>
        <v>0.0001718755914</v>
      </c>
      <c r="V247" s="89"/>
      <c r="W247" s="89"/>
      <c r="X247" s="85">
        <f t="shared" si="12"/>
        <v>0.3414634146</v>
      </c>
      <c r="Y247" s="85">
        <f t="shared" si="13"/>
        <v>-0.1854134009</v>
      </c>
      <c r="Z247" s="85">
        <f t="shared" si="14"/>
        <v>371</v>
      </c>
      <c r="AA247" s="7">
        <f t="shared" si="15"/>
        <v>1.185413401</v>
      </c>
      <c r="AB247" s="7">
        <f t="shared" si="16"/>
        <v>38.380574</v>
      </c>
      <c r="AC247" s="13">
        <f t="shared" si="17"/>
        <v>0.5385384009</v>
      </c>
      <c r="AD247" s="13">
        <f t="shared" si="18"/>
        <v>0.5383665254</v>
      </c>
      <c r="AE247" s="10">
        <f t="shared" si="19"/>
        <v>1.185413401</v>
      </c>
      <c r="AF247" s="10">
        <f t="shared" si="20"/>
        <v>478.1689457</v>
      </c>
      <c r="AG247" s="10">
        <f t="shared" si="21"/>
        <v>14239.19295</v>
      </c>
      <c r="AH247" s="86">
        <f t="shared" si="22"/>
        <v>1.541830759</v>
      </c>
      <c r="AI247" s="86">
        <f t="shared" si="23"/>
        <v>405.5014896</v>
      </c>
      <c r="AJ247" s="86">
        <f t="shared" si="24"/>
        <v>17872.90216</v>
      </c>
      <c r="AK247" s="87">
        <f t="shared" si="25"/>
        <v>83382.20745</v>
      </c>
      <c r="AL247" s="87">
        <f t="shared" si="26"/>
        <v>83408.82754</v>
      </c>
      <c r="AM247" s="87">
        <f t="shared" si="27"/>
        <v>83408.82754</v>
      </c>
      <c r="AN247" s="87">
        <f t="shared" si="28"/>
        <v>83382.20745</v>
      </c>
      <c r="AO247" s="87">
        <f t="shared" si="29"/>
        <v>26.6200916</v>
      </c>
      <c r="AP247" s="88">
        <f t="shared" ref="AP247:AR247" si="280">AE247-AH247</f>
        <v>-0.3564173581</v>
      </c>
      <c r="AQ247" s="88">
        <f t="shared" si="280"/>
        <v>72.66745613</v>
      </c>
      <c r="AR247" s="88">
        <f t="shared" si="280"/>
        <v>-3633.709206</v>
      </c>
      <c r="AS247" s="7">
        <f t="shared" si="31"/>
        <v>87.90664057</v>
      </c>
      <c r="AT247" s="7">
        <f t="shared" si="32"/>
        <v>115.9764041</v>
      </c>
      <c r="AU247" s="7">
        <f t="shared" si="33"/>
        <v>113</v>
      </c>
      <c r="AV247" s="85">
        <f t="shared" si="34"/>
        <v>115.9764041</v>
      </c>
      <c r="AW247" s="89">
        <f t="shared" si="35"/>
        <v>-2.976404083</v>
      </c>
      <c r="AX247" s="89">
        <f t="shared" si="36"/>
        <v>0</v>
      </c>
      <c r="AY247" s="89">
        <f t="shared" si="37"/>
        <v>1</v>
      </c>
    </row>
    <row r="248">
      <c r="A248" s="29">
        <v>5029.0</v>
      </c>
      <c r="B248" s="30">
        <v>1646.0</v>
      </c>
      <c r="C248" s="31" t="s">
        <v>0</v>
      </c>
      <c r="D248" s="14">
        <v>0.0</v>
      </c>
      <c r="E248" s="15">
        <v>3.0</v>
      </c>
      <c r="F248" s="16">
        <v>8.0</v>
      </c>
      <c r="G248" s="17">
        <v>17.0</v>
      </c>
      <c r="H248" s="18">
        <v>88.0</v>
      </c>
      <c r="I248" s="19">
        <v>21.0</v>
      </c>
      <c r="J248" s="20">
        <v>15.0</v>
      </c>
      <c r="K248" s="21">
        <v>19.0</v>
      </c>
      <c r="L248" s="22">
        <v>18.0</v>
      </c>
      <c r="M248" s="63">
        <f t="shared" si="3"/>
        <v>88</v>
      </c>
      <c r="N248" s="63">
        <f t="shared" si="4"/>
        <v>21</v>
      </c>
      <c r="O248" s="63">
        <f t="shared" si="5"/>
        <v>38</v>
      </c>
      <c r="P248" s="63">
        <f t="shared" si="6"/>
        <v>42</v>
      </c>
      <c r="Q248" s="79">
        <f t="shared" si="7"/>
        <v>0.6666666667</v>
      </c>
      <c r="R248" s="79">
        <f t="shared" si="8"/>
        <v>0.6440677966</v>
      </c>
      <c r="S248" s="79">
        <f t="shared" si="9"/>
        <v>0.6769230769</v>
      </c>
      <c r="T248" s="79">
        <f t="shared" si="10"/>
        <v>0.6785551237</v>
      </c>
      <c r="U248" s="79">
        <f t="shared" si="11"/>
        <v>0.001632046729</v>
      </c>
      <c r="V248" s="89"/>
      <c r="W248" s="89"/>
      <c r="X248" s="85">
        <f t="shared" si="12"/>
        <v>0.6440677966</v>
      </c>
      <c r="Y248" s="85">
        <f t="shared" si="13"/>
        <v>-0.349332049</v>
      </c>
      <c r="Z248" s="85">
        <f t="shared" si="14"/>
        <v>101</v>
      </c>
      <c r="AA248" s="7">
        <f t="shared" si="15"/>
        <v>1.349332049</v>
      </c>
      <c r="AB248" s="7">
        <f t="shared" si="16"/>
        <v>14.67194606</v>
      </c>
      <c r="AC248" s="13">
        <f t="shared" si="17"/>
        <v>1.026255126</v>
      </c>
      <c r="AD248" s="13">
        <f t="shared" si="18"/>
        <v>1.027887173</v>
      </c>
      <c r="AE248" s="10">
        <f t="shared" si="19"/>
        <v>1.349332049</v>
      </c>
      <c r="AF248" s="10">
        <f t="shared" si="20"/>
        <v>150.954483</v>
      </c>
      <c r="AG248" s="10">
        <f t="shared" si="21"/>
        <v>1481.866552</v>
      </c>
      <c r="AH248" s="86">
        <f t="shared" si="22"/>
        <v>1.541830759</v>
      </c>
      <c r="AI248" s="86">
        <f t="shared" si="23"/>
        <v>123.3464607</v>
      </c>
      <c r="AJ248" s="86">
        <f t="shared" si="24"/>
        <v>2460.761891</v>
      </c>
      <c r="AK248" s="87">
        <f t="shared" si="25"/>
        <v>25255.18783</v>
      </c>
      <c r="AL248" s="87">
        <f t="shared" si="26"/>
        <v>25215.08844</v>
      </c>
      <c r="AM248" s="87">
        <f t="shared" si="27"/>
        <v>25215.08844</v>
      </c>
      <c r="AN248" s="87">
        <f t="shared" si="28"/>
        <v>25255.18783</v>
      </c>
      <c r="AO248" s="87">
        <f t="shared" si="29"/>
        <v>-40.09938813</v>
      </c>
      <c r="AP248" s="88">
        <f t="shared" ref="AP248:AR248" si="281">AE248-AH248</f>
        <v>-0.19249871</v>
      </c>
      <c r="AQ248" s="88">
        <f t="shared" si="281"/>
        <v>27.60802229</v>
      </c>
      <c r="AR248" s="88">
        <f t="shared" si="281"/>
        <v>-978.8953394</v>
      </c>
      <c r="AS248" s="7">
        <f t="shared" si="31"/>
        <v>64.15540736</v>
      </c>
      <c r="AT248" s="7">
        <f t="shared" si="32"/>
        <v>79.26385135</v>
      </c>
      <c r="AU248" s="7">
        <f t="shared" si="33"/>
        <v>88</v>
      </c>
      <c r="AV248" s="85">
        <f t="shared" si="34"/>
        <v>79.26385135</v>
      </c>
      <c r="AW248" s="89">
        <f t="shared" si="35"/>
        <v>8.736148647</v>
      </c>
      <c r="AX248" s="89">
        <f t="shared" si="36"/>
        <v>0</v>
      </c>
      <c r="AY248" s="89">
        <f t="shared" si="37"/>
        <v>1</v>
      </c>
    </row>
    <row r="249">
      <c r="A249" s="29">
        <v>5031.0</v>
      </c>
      <c r="B249" s="30">
        <v>2250.0</v>
      </c>
      <c r="C249" s="31" t="s">
        <v>0</v>
      </c>
      <c r="D249" s="14">
        <v>5.0</v>
      </c>
      <c r="E249" s="15">
        <v>4.0</v>
      </c>
      <c r="F249" s="16">
        <v>5.0</v>
      </c>
      <c r="G249" s="17">
        <v>31.0</v>
      </c>
      <c r="H249" s="18">
        <v>106.0</v>
      </c>
      <c r="I249" s="19">
        <v>25.0</v>
      </c>
      <c r="J249" s="20">
        <v>6.0</v>
      </c>
      <c r="K249" s="21">
        <v>9.0</v>
      </c>
      <c r="L249" s="22">
        <v>10.0</v>
      </c>
      <c r="M249" s="63">
        <f t="shared" si="3"/>
        <v>106</v>
      </c>
      <c r="N249" s="63">
        <f t="shared" si="4"/>
        <v>19</v>
      </c>
      <c r="O249" s="63">
        <f t="shared" si="5"/>
        <v>56</v>
      </c>
      <c r="P249" s="63">
        <f t="shared" si="6"/>
        <v>20</v>
      </c>
      <c r="Q249" s="79">
        <f t="shared" si="7"/>
        <v>0.8059701493</v>
      </c>
      <c r="R249" s="79">
        <f t="shared" si="8"/>
        <v>0.7466666667</v>
      </c>
      <c r="S249" s="79">
        <f t="shared" si="9"/>
        <v>0.8412698413</v>
      </c>
      <c r="T249" s="79">
        <f t="shared" si="10"/>
        <v>0.8377604375</v>
      </c>
      <c r="U249" s="79">
        <f t="shared" si="11"/>
        <v>0.003509403751</v>
      </c>
      <c r="V249" s="89"/>
      <c r="W249" s="89"/>
      <c r="X249" s="85">
        <f t="shared" si="12"/>
        <v>0.7466666667</v>
      </c>
      <c r="Y249" s="85">
        <f t="shared" si="13"/>
        <v>-0.4049091294</v>
      </c>
      <c r="Z249" s="85">
        <f t="shared" si="14"/>
        <v>95</v>
      </c>
      <c r="AA249" s="7">
        <f t="shared" si="15"/>
        <v>1.404909129</v>
      </c>
      <c r="AB249" s="7">
        <f t="shared" si="16"/>
        <v>8.098182589</v>
      </c>
      <c r="AC249" s="13">
        <f t="shared" si="17"/>
        <v>1.246178971</v>
      </c>
      <c r="AD249" s="13">
        <f t="shared" si="18"/>
        <v>1.242669567</v>
      </c>
      <c r="AE249" s="10">
        <f t="shared" si="19"/>
        <v>1.404909129</v>
      </c>
      <c r="AF249" s="10">
        <f t="shared" si="20"/>
        <v>141.5645499</v>
      </c>
      <c r="AG249" s="10">
        <f t="shared" si="21"/>
        <v>769.3273459</v>
      </c>
      <c r="AH249" s="86">
        <f t="shared" si="22"/>
        <v>1.541830759</v>
      </c>
      <c r="AI249" s="86">
        <f t="shared" si="23"/>
        <v>117.1791377</v>
      </c>
      <c r="AJ249" s="86">
        <f t="shared" si="24"/>
        <v>1726.85045</v>
      </c>
      <c r="AK249" s="87">
        <f t="shared" si="25"/>
        <v>31471.84945</v>
      </c>
      <c r="AL249" s="87">
        <f t="shared" si="26"/>
        <v>31560.72861</v>
      </c>
      <c r="AM249" s="87">
        <f t="shared" si="27"/>
        <v>31560.72861</v>
      </c>
      <c r="AN249" s="87">
        <f t="shared" si="28"/>
        <v>31471.84945</v>
      </c>
      <c r="AO249" s="87">
        <f t="shared" si="29"/>
        <v>88.8791594</v>
      </c>
      <c r="AP249" s="88">
        <f t="shared" ref="AP249:AR249" si="282">AE249-AH249</f>
        <v>-0.1369216296</v>
      </c>
      <c r="AQ249" s="88">
        <f t="shared" si="282"/>
        <v>24.3854122</v>
      </c>
      <c r="AR249" s="88">
        <f t="shared" si="282"/>
        <v>-957.5231042</v>
      </c>
      <c r="AS249" s="7">
        <f t="shared" si="31"/>
        <v>58.44703551</v>
      </c>
      <c r="AT249" s="7">
        <f t="shared" si="32"/>
        <v>119.6505542</v>
      </c>
      <c r="AU249" s="7">
        <f t="shared" si="33"/>
        <v>106</v>
      </c>
      <c r="AV249" s="85">
        <f t="shared" si="34"/>
        <v>119.6505542</v>
      </c>
      <c r="AW249" s="89">
        <f t="shared" si="35"/>
        <v>-13.65055418</v>
      </c>
      <c r="AX249" s="89">
        <f t="shared" si="36"/>
        <v>0</v>
      </c>
      <c r="AY249" s="89">
        <f t="shared" si="37"/>
        <v>1</v>
      </c>
    </row>
    <row r="250">
      <c r="A250" s="29">
        <v>5038.0</v>
      </c>
      <c r="B250" s="30">
        <v>1881.0</v>
      </c>
      <c r="C250" s="31" t="s">
        <v>0</v>
      </c>
      <c r="D250" s="14">
        <v>4.0</v>
      </c>
      <c r="E250" s="15">
        <v>1.0</v>
      </c>
      <c r="F250" s="16">
        <v>9.0</v>
      </c>
      <c r="G250" s="17">
        <v>18.0</v>
      </c>
      <c r="H250" s="18">
        <v>59.0</v>
      </c>
      <c r="I250" s="19">
        <v>13.0</v>
      </c>
      <c r="J250" s="20">
        <v>11.0</v>
      </c>
      <c r="K250" s="21">
        <v>7.0</v>
      </c>
      <c r="L250" s="22">
        <v>10.0</v>
      </c>
      <c r="M250" s="63">
        <f t="shared" si="3"/>
        <v>59</v>
      </c>
      <c r="N250" s="63">
        <f t="shared" si="4"/>
        <v>15</v>
      </c>
      <c r="O250" s="63">
        <f t="shared" si="5"/>
        <v>31</v>
      </c>
      <c r="P250" s="63">
        <f t="shared" si="6"/>
        <v>27</v>
      </c>
      <c r="Q250" s="79">
        <f t="shared" si="7"/>
        <v>0.6818181818</v>
      </c>
      <c r="R250" s="79">
        <f t="shared" si="8"/>
        <v>0.6739130435</v>
      </c>
      <c r="S250" s="79">
        <f t="shared" si="9"/>
        <v>0.6860465116</v>
      </c>
      <c r="T250" s="79">
        <f t="shared" si="10"/>
        <v>0.6857492372</v>
      </c>
      <c r="U250" s="79">
        <f t="shared" si="11"/>
        <v>0.0002972744774</v>
      </c>
      <c r="V250" s="89"/>
      <c r="W250" s="89"/>
      <c r="X250" s="85">
        <f t="shared" si="12"/>
        <v>0.6739130435</v>
      </c>
      <c r="Y250" s="85">
        <f t="shared" si="13"/>
        <v>-0.3654990076</v>
      </c>
      <c r="Z250" s="85">
        <f t="shared" si="14"/>
        <v>73</v>
      </c>
      <c r="AA250" s="7">
        <f t="shared" si="15"/>
        <v>1.365499008</v>
      </c>
      <c r="AB250" s="7">
        <f t="shared" si="16"/>
        <v>9.868473206</v>
      </c>
      <c r="AC250" s="13">
        <f t="shared" si="17"/>
        <v>1.051545519</v>
      </c>
      <c r="AD250" s="13">
        <f t="shared" si="18"/>
        <v>1.051248245</v>
      </c>
      <c r="AE250" s="10">
        <f t="shared" si="19"/>
        <v>1.365499008</v>
      </c>
      <c r="AF250" s="10">
        <f t="shared" si="20"/>
        <v>109.5499008</v>
      </c>
      <c r="AG250" s="10">
        <f t="shared" si="21"/>
        <v>720.398544</v>
      </c>
      <c r="AH250" s="86">
        <f t="shared" si="22"/>
        <v>1.541830759</v>
      </c>
      <c r="AI250" s="86">
        <f t="shared" si="23"/>
        <v>89.42618402</v>
      </c>
      <c r="AJ250" s="86">
        <f t="shared" si="24"/>
        <v>1290.512345</v>
      </c>
      <c r="AK250" s="87">
        <f t="shared" si="25"/>
        <v>11933.77007</v>
      </c>
      <c r="AL250" s="87">
        <f t="shared" si="26"/>
        <v>11937.14473</v>
      </c>
      <c r="AM250" s="87">
        <f t="shared" si="27"/>
        <v>11937.14473</v>
      </c>
      <c r="AN250" s="87">
        <f t="shared" si="28"/>
        <v>11933.77007</v>
      </c>
      <c r="AO250" s="87">
        <f t="shared" si="29"/>
        <v>3.374659868</v>
      </c>
      <c r="AP250" s="88">
        <f t="shared" ref="AP250:AR250" si="283">AE250-AH250</f>
        <v>-0.1763317514</v>
      </c>
      <c r="AQ250" s="88">
        <f t="shared" si="283"/>
        <v>20.12371674</v>
      </c>
      <c r="AR250" s="88">
        <f t="shared" si="283"/>
        <v>-570.1138013</v>
      </c>
      <c r="AS250" s="7">
        <f t="shared" si="31"/>
        <v>52.27736256</v>
      </c>
      <c r="AT250" s="7">
        <f t="shared" si="32"/>
        <v>61.84681861</v>
      </c>
      <c r="AU250" s="7">
        <f t="shared" si="33"/>
        <v>59</v>
      </c>
      <c r="AV250" s="85">
        <f t="shared" si="34"/>
        <v>61.84681861</v>
      </c>
      <c r="AW250" s="89">
        <f t="shared" si="35"/>
        <v>-2.846818608</v>
      </c>
      <c r="AX250" s="89">
        <f t="shared" si="36"/>
        <v>0</v>
      </c>
      <c r="AY250" s="89">
        <f t="shared" si="37"/>
        <v>1</v>
      </c>
    </row>
    <row r="251">
      <c r="A251" s="29">
        <v>5044.0</v>
      </c>
      <c r="B251" s="30">
        <v>1255.0</v>
      </c>
      <c r="C251" s="31" t="s">
        <v>0</v>
      </c>
      <c r="D251" s="14">
        <v>1.0</v>
      </c>
      <c r="E251" s="15">
        <v>2.0</v>
      </c>
      <c r="F251" s="16">
        <v>7.0</v>
      </c>
      <c r="G251" s="17">
        <v>11.0</v>
      </c>
      <c r="H251" s="18">
        <v>48.0</v>
      </c>
      <c r="I251" s="19">
        <v>12.0</v>
      </c>
      <c r="J251" s="20">
        <v>4.0</v>
      </c>
      <c r="K251" s="21">
        <v>12.0</v>
      </c>
      <c r="L251" s="22">
        <v>10.0</v>
      </c>
      <c r="M251" s="63">
        <f t="shared" si="3"/>
        <v>48</v>
      </c>
      <c r="N251" s="63">
        <f t="shared" si="4"/>
        <v>13</v>
      </c>
      <c r="O251" s="63">
        <f t="shared" si="5"/>
        <v>23</v>
      </c>
      <c r="P251" s="63">
        <f t="shared" si="6"/>
        <v>23</v>
      </c>
      <c r="Q251" s="79">
        <f t="shared" si="7"/>
        <v>0.6635514019</v>
      </c>
      <c r="R251" s="79">
        <f t="shared" si="8"/>
        <v>0.6388888889</v>
      </c>
      <c r="S251" s="79">
        <f t="shared" si="9"/>
        <v>0.676056338</v>
      </c>
      <c r="T251" s="79">
        <f t="shared" si="10"/>
        <v>0.6765572902</v>
      </c>
      <c r="U251" s="79">
        <f t="shared" si="11"/>
        <v>0.0005009521278</v>
      </c>
      <c r="V251" s="89"/>
      <c r="W251" s="89"/>
      <c r="X251" s="85">
        <f t="shared" si="12"/>
        <v>0.6388888889</v>
      </c>
      <c r="Y251" s="85">
        <f t="shared" si="13"/>
        <v>-0.3465266714</v>
      </c>
      <c r="Z251" s="85">
        <f t="shared" si="14"/>
        <v>59</v>
      </c>
      <c r="AA251" s="7">
        <f t="shared" si="15"/>
        <v>1.346526671</v>
      </c>
      <c r="AB251" s="7">
        <f t="shared" si="16"/>
        <v>7.970113443</v>
      </c>
      <c r="AC251" s="13">
        <f t="shared" si="17"/>
        <v>1.022583009</v>
      </c>
      <c r="AD251" s="13">
        <f t="shared" si="18"/>
        <v>1.023083962</v>
      </c>
      <c r="AE251" s="10">
        <f t="shared" si="19"/>
        <v>1.346526671</v>
      </c>
      <c r="AF251" s="10">
        <f t="shared" si="20"/>
        <v>87.41518706</v>
      </c>
      <c r="AG251" s="10">
        <f t="shared" si="21"/>
        <v>470.2366931</v>
      </c>
      <c r="AH251" s="86">
        <f t="shared" si="22"/>
        <v>1.541830759</v>
      </c>
      <c r="AI251" s="86">
        <f t="shared" si="23"/>
        <v>70.92421491</v>
      </c>
      <c r="AJ251" s="86">
        <f t="shared" si="24"/>
        <v>815.6284715</v>
      </c>
      <c r="AK251" s="87">
        <f t="shared" si="25"/>
        <v>7772.368856</v>
      </c>
      <c r="AL251" s="87">
        <f t="shared" si="26"/>
        <v>7768.563123</v>
      </c>
      <c r="AM251" s="87">
        <f t="shared" si="27"/>
        <v>7768.563123</v>
      </c>
      <c r="AN251" s="87">
        <f t="shared" si="28"/>
        <v>7772.368856</v>
      </c>
      <c r="AO251" s="87">
        <f t="shared" si="29"/>
        <v>-3.805733315</v>
      </c>
      <c r="AP251" s="88">
        <f t="shared" ref="AP251:AR251" si="284">AE251-AH251</f>
        <v>-0.1953040876</v>
      </c>
      <c r="AQ251" s="88">
        <f t="shared" si="284"/>
        <v>16.49097214</v>
      </c>
      <c r="AR251" s="88">
        <f t="shared" si="284"/>
        <v>-345.3917784</v>
      </c>
      <c r="AS251" s="7">
        <f t="shared" si="31"/>
        <v>38.48545738</v>
      </c>
      <c r="AT251" s="7">
        <f t="shared" si="32"/>
        <v>45.95195685</v>
      </c>
      <c r="AU251" s="7">
        <f t="shared" si="33"/>
        <v>48</v>
      </c>
      <c r="AV251" s="85">
        <f t="shared" si="34"/>
        <v>45.95195685</v>
      </c>
      <c r="AW251" s="89">
        <f t="shared" si="35"/>
        <v>2.048043154</v>
      </c>
      <c r="AX251" s="89">
        <f t="shared" si="36"/>
        <v>0</v>
      </c>
      <c r="AY251" s="89">
        <f t="shared" si="37"/>
        <v>1</v>
      </c>
    </row>
    <row r="252">
      <c r="A252" s="29">
        <v>5045.0</v>
      </c>
      <c r="B252" s="30">
        <v>1675.0</v>
      </c>
      <c r="C252" s="31" t="s">
        <v>0</v>
      </c>
      <c r="D252" s="14">
        <v>4.0</v>
      </c>
      <c r="E252" s="15">
        <v>2.0</v>
      </c>
      <c r="F252" s="16">
        <v>14.0</v>
      </c>
      <c r="G252" s="17">
        <v>18.0</v>
      </c>
      <c r="H252" s="18">
        <v>62.0</v>
      </c>
      <c r="I252" s="19">
        <v>17.0</v>
      </c>
      <c r="J252" s="20">
        <v>5.0</v>
      </c>
      <c r="K252" s="21">
        <v>12.0</v>
      </c>
      <c r="L252" s="22">
        <v>16.0</v>
      </c>
      <c r="M252" s="63">
        <f t="shared" si="3"/>
        <v>62</v>
      </c>
      <c r="N252" s="63">
        <f t="shared" si="4"/>
        <v>22</v>
      </c>
      <c r="O252" s="63">
        <f t="shared" si="5"/>
        <v>35</v>
      </c>
      <c r="P252" s="63">
        <f t="shared" si="6"/>
        <v>31</v>
      </c>
      <c r="Q252" s="79">
        <f t="shared" si="7"/>
        <v>0.6466666667</v>
      </c>
      <c r="R252" s="79">
        <f t="shared" si="8"/>
        <v>0.6140350877</v>
      </c>
      <c r="S252" s="79">
        <f t="shared" si="9"/>
        <v>0.6666666667</v>
      </c>
      <c r="T252" s="79">
        <f t="shared" si="10"/>
        <v>0.6639870139</v>
      </c>
      <c r="U252" s="79">
        <f t="shared" si="11"/>
        <v>0.002679652738</v>
      </c>
      <c r="V252" s="89"/>
      <c r="W252" s="89"/>
      <c r="X252" s="85">
        <f t="shared" si="12"/>
        <v>0.6140350877</v>
      </c>
      <c r="Y252" s="85">
        <f t="shared" si="13"/>
        <v>-0.3330635436</v>
      </c>
      <c r="Z252" s="85">
        <f t="shared" si="14"/>
        <v>88</v>
      </c>
      <c r="AA252" s="7">
        <f t="shared" si="15"/>
        <v>1.333063544</v>
      </c>
      <c r="AB252" s="7">
        <f t="shared" si="16"/>
        <v>10.32496985</v>
      </c>
      <c r="AC252" s="13">
        <f t="shared" si="17"/>
        <v>0.9997302102</v>
      </c>
      <c r="AD252" s="13">
        <f t="shared" si="18"/>
        <v>0.9970505575</v>
      </c>
      <c r="AE252" s="10">
        <f t="shared" si="19"/>
        <v>1.333063544</v>
      </c>
      <c r="AF252" s="10">
        <f t="shared" si="20"/>
        <v>127.6345617</v>
      </c>
      <c r="AG252" s="10">
        <f t="shared" si="21"/>
        <v>908.5973468</v>
      </c>
      <c r="AH252" s="86">
        <f t="shared" si="22"/>
        <v>1.541830759</v>
      </c>
      <c r="AI252" s="86">
        <f t="shared" si="23"/>
        <v>101.7608301</v>
      </c>
      <c r="AJ252" s="86">
        <f t="shared" si="24"/>
        <v>1672.886374</v>
      </c>
      <c r="AK252" s="87">
        <f t="shared" si="25"/>
        <v>13908.85528</v>
      </c>
      <c r="AL252" s="87">
        <f t="shared" si="26"/>
        <v>13946.23643</v>
      </c>
      <c r="AM252" s="87">
        <f t="shared" si="27"/>
        <v>13946.23643</v>
      </c>
      <c r="AN252" s="87">
        <f t="shared" si="28"/>
        <v>13908.85528</v>
      </c>
      <c r="AO252" s="87">
        <f t="shared" si="29"/>
        <v>37.3811557</v>
      </c>
      <c r="AP252" s="88">
        <f t="shared" ref="AP252:AR252" si="285">AE252-AH252</f>
        <v>-0.2087672154</v>
      </c>
      <c r="AQ252" s="88">
        <f t="shared" si="285"/>
        <v>25.87373159</v>
      </c>
      <c r="AR252" s="88">
        <f t="shared" si="285"/>
        <v>-764.2890267</v>
      </c>
      <c r="AS252" s="7">
        <f t="shared" si="31"/>
        <v>48.5866562</v>
      </c>
      <c r="AT252" s="7">
        <f t="shared" si="32"/>
        <v>75.34914251</v>
      </c>
      <c r="AU252" s="7">
        <f t="shared" si="33"/>
        <v>62</v>
      </c>
      <c r="AV252" s="85">
        <f t="shared" si="34"/>
        <v>75.34914251</v>
      </c>
      <c r="AW252" s="89">
        <f t="shared" si="35"/>
        <v>-13.34914251</v>
      </c>
      <c r="AX252" s="89">
        <f t="shared" si="36"/>
        <v>0</v>
      </c>
      <c r="AY252" s="89">
        <f t="shared" si="37"/>
        <v>1</v>
      </c>
    </row>
    <row r="253">
      <c r="A253" s="29">
        <v>5049.0</v>
      </c>
      <c r="B253" s="30">
        <v>670.0</v>
      </c>
      <c r="C253" s="31" t="s">
        <v>0</v>
      </c>
      <c r="D253" s="14">
        <v>4.0</v>
      </c>
      <c r="E253" s="15">
        <v>4.0</v>
      </c>
      <c r="F253" s="16">
        <v>3.0</v>
      </c>
      <c r="G253" s="17">
        <v>23.0</v>
      </c>
      <c r="H253" s="18">
        <v>58.0</v>
      </c>
      <c r="I253" s="19">
        <v>13.0</v>
      </c>
      <c r="J253" s="20">
        <v>8.0</v>
      </c>
      <c r="K253" s="21">
        <v>9.0</v>
      </c>
      <c r="L253" s="22">
        <v>7.0</v>
      </c>
      <c r="M253" s="63">
        <f t="shared" si="3"/>
        <v>58</v>
      </c>
      <c r="N253" s="63">
        <f t="shared" si="4"/>
        <v>15</v>
      </c>
      <c r="O253" s="63">
        <f t="shared" si="5"/>
        <v>36</v>
      </c>
      <c r="P253" s="63">
        <f t="shared" si="6"/>
        <v>20</v>
      </c>
      <c r="Q253" s="79">
        <f t="shared" si="7"/>
        <v>0.7286821705</v>
      </c>
      <c r="R253" s="79">
        <f t="shared" si="8"/>
        <v>0.7058823529</v>
      </c>
      <c r="S253" s="79">
        <f t="shared" si="9"/>
        <v>0.7435897436</v>
      </c>
      <c r="T253" s="79">
        <f t="shared" si="10"/>
        <v>0.7406880282</v>
      </c>
      <c r="U253" s="79">
        <f t="shared" si="11"/>
        <v>0.002901715389</v>
      </c>
      <c r="V253" s="89"/>
      <c r="W253" s="89"/>
      <c r="X253" s="85">
        <f t="shared" si="12"/>
        <v>0.7058823529</v>
      </c>
      <c r="Y253" s="85">
        <f t="shared" si="13"/>
        <v>-0.3828165559</v>
      </c>
      <c r="Z253" s="85">
        <f t="shared" si="14"/>
        <v>71</v>
      </c>
      <c r="AA253" s="7">
        <f t="shared" si="15"/>
        <v>1.382816556</v>
      </c>
      <c r="AB253" s="7">
        <f t="shared" si="16"/>
        <v>7.656331118</v>
      </c>
      <c r="AC253" s="13">
        <f t="shared" si="17"/>
        <v>1.126406299</v>
      </c>
      <c r="AD253" s="13">
        <f t="shared" si="18"/>
        <v>1.123504584</v>
      </c>
      <c r="AE253" s="10">
        <f t="shared" si="19"/>
        <v>1.382816556</v>
      </c>
      <c r="AF253" s="10">
        <f t="shared" si="20"/>
        <v>105.8363066</v>
      </c>
      <c r="AG253" s="10">
        <f t="shared" si="21"/>
        <v>543.5995093</v>
      </c>
      <c r="AH253" s="86">
        <f t="shared" si="22"/>
        <v>1.541830759</v>
      </c>
      <c r="AI253" s="86">
        <f t="shared" si="23"/>
        <v>86.3425225</v>
      </c>
      <c r="AJ253" s="86">
        <f t="shared" si="24"/>
        <v>1110.118146</v>
      </c>
      <c r="AK253" s="87">
        <f t="shared" si="25"/>
        <v>11304.70312</v>
      </c>
      <c r="AL253" s="87">
        <f t="shared" si="26"/>
        <v>11333.90019</v>
      </c>
      <c r="AM253" s="87">
        <f t="shared" si="27"/>
        <v>11333.90019</v>
      </c>
      <c r="AN253" s="87">
        <f t="shared" si="28"/>
        <v>11304.70312</v>
      </c>
      <c r="AO253" s="87">
        <f t="shared" si="29"/>
        <v>29.19706024</v>
      </c>
      <c r="AP253" s="88">
        <f t="shared" ref="AP253:AR253" si="286">AE253-AH253</f>
        <v>-0.1590142031</v>
      </c>
      <c r="AQ253" s="88">
        <f t="shared" si="286"/>
        <v>19.49378408</v>
      </c>
      <c r="AR253" s="88">
        <f t="shared" si="286"/>
        <v>-566.5186371</v>
      </c>
      <c r="AS253" s="7">
        <f t="shared" si="31"/>
        <v>47.35031164</v>
      </c>
      <c r="AT253" s="7">
        <f t="shared" si="32"/>
        <v>75.24115314</v>
      </c>
      <c r="AU253" s="7">
        <f t="shared" si="33"/>
        <v>58</v>
      </c>
      <c r="AV253" s="85">
        <f t="shared" si="34"/>
        <v>47.35031164</v>
      </c>
      <c r="AW253" s="89">
        <f t="shared" si="35"/>
        <v>10.64968836</v>
      </c>
      <c r="AX253" s="89">
        <f t="shared" si="36"/>
        <v>1</v>
      </c>
      <c r="AY253" s="89">
        <f t="shared" si="37"/>
        <v>0</v>
      </c>
    </row>
    <row r="254">
      <c r="A254" s="29">
        <v>5323.0</v>
      </c>
      <c r="B254" s="30">
        <v>2721.0</v>
      </c>
      <c r="C254" s="31" t="s">
        <v>0</v>
      </c>
      <c r="D254" s="14">
        <v>7.0</v>
      </c>
      <c r="E254" s="15">
        <v>2.0</v>
      </c>
      <c r="F254" s="16">
        <v>11.0</v>
      </c>
      <c r="G254" s="17">
        <v>46.0</v>
      </c>
      <c r="H254" s="18">
        <v>126.0</v>
      </c>
      <c r="I254" s="19">
        <v>21.0</v>
      </c>
      <c r="J254" s="20">
        <v>11.0</v>
      </c>
      <c r="K254" s="21">
        <v>18.0</v>
      </c>
      <c r="L254" s="22">
        <v>18.0</v>
      </c>
      <c r="M254" s="63">
        <f t="shared" si="3"/>
        <v>126</v>
      </c>
      <c r="N254" s="63">
        <f t="shared" si="4"/>
        <v>27</v>
      </c>
      <c r="O254" s="63">
        <f t="shared" si="5"/>
        <v>67</v>
      </c>
      <c r="P254" s="63">
        <f t="shared" si="6"/>
        <v>40</v>
      </c>
      <c r="Q254" s="79">
        <f t="shared" si="7"/>
        <v>0.7423076923</v>
      </c>
      <c r="R254" s="79">
        <f t="shared" si="8"/>
        <v>0.7127659574</v>
      </c>
      <c r="S254" s="79">
        <f t="shared" si="9"/>
        <v>0.7590361446</v>
      </c>
      <c r="T254" s="79">
        <f t="shared" si="10"/>
        <v>0.757967477</v>
      </c>
      <c r="U254" s="79">
        <f t="shared" si="11"/>
        <v>0.001068667565</v>
      </c>
      <c r="V254" s="89"/>
      <c r="W254" s="89"/>
      <c r="X254" s="85">
        <f t="shared" si="12"/>
        <v>0.7127659574</v>
      </c>
      <c r="Y254" s="85">
        <f t="shared" si="13"/>
        <v>-0.3865453556</v>
      </c>
      <c r="Z254" s="85">
        <f t="shared" si="14"/>
        <v>134</v>
      </c>
      <c r="AA254" s="7">
        <f t="shared" si="15"/>
        <v>1.386545356</v>
      </c>
      <c r="AB254" s="7">
        <f t="shared" si="16"/>
        <v>15.46181423</v>
      </c>
      <c r="AC254" s="13">
        <f t="shared" si="17"/>
        <v>1.1455815</v>
      </c>
      <c r="AD254" s="13">
        <f t="shared" si="18"/>
        <v>1.144512833</v>
      </c>
      <c r="AE254" s="10">
        <f t="shared" si="19"/>
        <v>1.386545356</v>
      </c>
      <c r="AF254" s="10">
        <f t="shared" si="20"/>
        <v>201.2588919</v>
      </c>
      <c r="AG254" s="10">
        <f t="shared" si="21"/>
        <v>2071.883106</v>
      </c>
      <c r="AH254" s="86">
        <f t="shared" si="22"/>
        <v>1.541830759</v>
      </c>
      <c r="AI254" s="86">
        <f t="shared" si="23"/>
        <v>164.9758912</v>
      </c>
      <c r="AJ254" s="86">
        <f t="shared" si="24"/>
        <v>4132.106434</v>
      </c>
      <c r="AK254" s="87">
        <f t="shared" si="25"/>
        <v>49397.17386</v>
      </c>
      <c r="AL254" s="87">
        <f t="shared" si="26"/>
        <v>49443.29755</v>
      </c>
      <c r="AM254" s="87">
        <f t="shared" si="27"/>
        <v>49443.29755</v>
      </c>
      <c r="AN254" s="87">
        <f t="shared" si="28"/>
        <v>49397.17386</v>
      </c>
      <c r="AO254" s="87">
        <f t="shared" si="29"/>
        <v>46.12369209</v>
      </c>
      <c r="AP254" s="88">
        <f t="shared" ref="AP254:AR254" si="287">AE254-AH254</f>
        <v>-0.1552854034</v>
      </c>
      <c r="AQ254" s="88">
        <f t="shared" si="287"/>
        <v>36.28300067</v>
      </c>
      <c r="AR254" s="88">
        <f t="shared" si="287"/>
        <v>-2060.223328</v>
      </c>
      <c r="AS254" s="7">
        <f t="shared" si="31"/>
        <v>97.30318432</v>
      </c>
      <c r="AT254" s="7">
        <f t="shared" si="32"/>
        <v>136.3504617</v>
      </c>
      <c r="AU254" s="7">
        <f t="shared" si="33"/>
        <v>126</v>
      </c>
      <c r="AV254" s="85">
        <f t="shared" si="34"/>
        <v>136.3504617</v>
      </c>
      <c r="AW254" s="89">
        <f t="shared" si="35"/>
        <v>-10.35046167</v>
      </c>
      <c r="AX254" s="89">
        <f t="shared" si="36"/>
        <v>0</v>
      </c>
      <c r="AY254" s="89">
        <f t="shared" si="37"/>
        <v>1</v>
      </c>
    </row>
    <row r="255">
      <c r="A255" s="29">
        <v>5330.0</v>
      </c>
      <c r="B255" s="30">
        <v>2448.0</v>
      </c>
      <c r="C255" s="31" t="s">
        <v>0</v>
      </c>
      <c r="D255" s="14">
        <v>11.0</v>
      </c>
      <c r="E255" s="15">
        <v>1.0</v>
      </c>
      <c r="F255" s="16">
        <v>21.0</v>
      </c>
      <c r="G255" s="17">
        <v>35.0</v>
      </c>
      <c r="H255" s="18">
        <v>91.0</v>
      </c>
      <c r="I255" s="19">
        <v>23.0</v>
      </c>
      <c r="J255" s="20">
        <v>10.0</v>
      </c>
      <c r="K255" s="21">
        <v>15.0</v>
      </c>
      <c r="L255" s="22">
        <v>22.0</v>
      </c>
      <c r="M255" s="63">
        <f t="shared" si="3"/>
        <v>91</v>
      </c>
      <c r="N255" s="63">
        <f t="shared" si="4"/>
        <v>34</v>
      </c>
      <c r="O255" s="63">
        <f t="shared" si="5"/>
        <v>58</v>
      </c>
      <c r="P255" s="63">
        <f t="shared" si="6"/>
        <v>46</v>
      </c>
      <c r="Q255" s="79">
        <f t="shared" si="7"/>
        <v>0.6506550218</v>
      </c>
      <c r="R255" s="79">
        <f t="shared" si="8"/>
        <v>0.6304347826</v>
      </c>
      <c r="S255" s="79">
        <f t="shared" si="9"/>
        <v>0.6642335766</v>
      </c>
      <c r="T255" s="79">
        <f t="shared" si="10"/>
        <v>0.6612527842</v>
      </c>
      <c r="U255" s="79">
        <f t="shared" si="11"/>
        <v>0.002980792477</v>
      </c>
      <c r="V255" s="89"/>
      <c r="W255" s="89"/>
      <c r="X255" s="85">
        <f t="shared" si="12"/>
        <v>0.6304347826</v>
      </c>
      <c r="Y255" s="85">
        <f t="shared" si="13"/>
        <v>-0.341947142</v>
      </c>
      <c r="Z255" s="85">
        <f t="shared" si="14"/>
        <v>138</v>
      </c>
      <c r="AA255" s="7">
        <f t="shared" si="15"/>
        <v>1.341947142</v>
      </c>
      <c r="AB255" s="7">
        <f t="shared" si="16"/>
        <v>15.72956853</v>
      </c>
      <c r="AC255" s="13">
        <f t="shared" si="17"/>
        <v>1.006180719</v>
      </c>
      <c r="AD255" s="13">
        <f t="shared" si="18"/>
        <v>1.003199926</v>
      </c>
      <c r="AE255" s="10">
        <f t="shared" si="19"/>
        <v>1.341947142</v>
      </c>
      <c r="AF255" s="10">
        <f t="shared" si="20"/>
        <v>200.9182741</v>
      </c>
      <c r="AG255" s="10">
        <f t="shared" si="21"/>
        <v>2170.680457</v>
      </c>
      <c r="AH255" s="86">
        <f t="shared" si="22"/>
        <v>1.541830759</v>
      </c>
      <c r="AI255" s="86">
        <f t="shared" si="23"/>
        <v>160.3503989</v>
      </c>
      <c r="AJ255" s="86">
        <f t="shared" si="24"/>
        <v>4113.604465</v>
      </c>
      <c r="AK255" s="87">
        <f t="shared" si="25"/>
        <v>31473.39128</v>
      </c>
      <c r="AL255" s="87">
        <f t="shared" si="26"/>
        <v>31566.90769</v>
      </c>
      <c r="AM255" s="87">
        <f t="shared" si="27"/>
        <v>31566.90769</v>
      </c>
      <c r="AN255" s="87">
        <f t="shared" si="28"/>
        <v>31473.39128</v>
      </c>
      <c r="AO255" s="87">
        <f t="shared" si="29"/>
        <v>93.51640238</v>
      </c>
      <c r="AP255" s="88">
        <f t="shared" ref="AP255:AR255" si="288">AE255-AH255</f>
        <v>-0.199883617</v>
      </c>
      <c r="AQ255" s="88">
        <f t="shared" si="288"/>
        <v>40.56787519</v>
      </c>
      <c r="AR255" s="88">
        <f t="shared" si="288"/>
        <v>-1942.924008</v>
      </c>
      <c r="AS255" s="7">
        <f t="shared" si="31"/>
        <v>77.44421783</v>
      </c>
      <c r="AT255" s="7">
        <f t="shared" si="32"/>
        <v>125.5132621</v>
      </c>
      <c r="AU255" s="7">
        <f t="shared" si="33"/>
        <v>91</v>
      </c>
      <c r="AV255" s="85">
        <f t="shared" si="34"/>
        <v>77.44421783</v>
      </c>
      <c r="AW255" s="89">
        <f t="shared" si="35"/>
        <v>13.55578217</v>
      </c>
      <c r="AX255" s="89">
        <f t="shared" si="36"/>
        <v>1</v>
      </c>
      <c r="AY255" s="89">
        <f t="shared" si="37"/>
        <v>0</v>
      </c>
    </row>
    <row r="256">
      <c r="A256" s="29">
        <v>5350.0</v>
      </c>
      <c r="B256" s="30">
        <v>3063.0</v>
      </c>
      <c r="C256" s="31" t="s">
        <v>0</v>
      </c>
      <c r="D256" s="14">
        <v>14.0</v>
      </c>
      <c r="E256" s="15">
        <v>12.0</v>
      </c>
      <c r="F256" s="16">
        <v>17.0</v>
      </c>
      <c r="G256" s="17">
        <v>70.0</v>
      </c>
      <c r="H256" s="18">
        <v>210.0</v>
      </c>
      <c r="I256" s="19">
        <v>83.0</v>
      </c>
      <c r="J256" s="20">
        <v>22.0</v>
      </c>
      <c r="K256" s="21">
        <v>19.0</v>
      </c>
      <c r="L256" s="22">
        <v>21.0</v>
      </c>
      <c r="M256" s="63">
        <f t="shared" si="3"/>
        <v>210</v>
      </c>
      <c r="N256" s="63">
        <f t="shared" si="4"/>
        <v>47</v>
      </c>
      <c r="O256" s="63">
        <f t="shared" si="5"/>
        <v>153</v>
      </c>
      <c r="P256" s="63">
        <f t="shared" si="6"/>
        <v>58</v>
      </c>
      <c r="Q256" s="79">
        <f t="shared" si="7"/>
        <v>0.7756410256</v>
      </c>
      <c r="R256" s="79">
        <f t="shared" si="8"/>
        <v>0.765</v>
      </c>
      <c r="S256" s="79">
        <f t="shared" si="9"/>
        <v>0.7835820896</v>
      </c>
      <c r="T256" s="79">
        <f t="shared" si="10"/>
        <v>0.7810670252</v>
      </c>
      <c r="U256" s="79">
        <f t="shared" si="11"/>
        <v>0.002515064385</v>
      </c>
      <c r="V256" s="89"/>
      <c r="W256" s="89"/>
      <c r="X256" s="85">
        <f t="shared" si="12"/>
        <v>0.765</v>
      </c>
      <c r="Y256" s="85">
        <f t="shared" si="13"/>
        <v>-0.4148401661</v>
      </c>
      <c r="Z256" s="85">
        <f t="shared" si="14"/>
        <v>258</v>
      </c>
      <c r="AA256" s="7">
        <f t="shared" si="15"/>
        <v>1.414840166</v>
      </c>
      <c r="AB256" s="7">
        <f t="shared" si="16"/>
        <v>24.06072963</v>
      </c>
      <c r="AC256" s="13">
        <f t="shared" si="17"/>
        <v>1.198422256</v>
      </c>
      <c r="AD256" s="13">
        <f t="shared" si="18"/>
        <v>1.195907191</v>
      </c>
      <c r="AE256" s="10">
        <f t="shared" si="19"/>
        <v>1.414840166</v>
      </c>
      <c r="AF256" s="10">
        <f t="shared" si="20"/>
        <v>389.0894925</v>
      </c>
      <c r="AG256" s="10">
        <f t="shared" si="21"/>
        <v>6207.668246</v>
      </c>
      <c r="AH256" s="86">
        <f t="shared" si="22"/>
        <v>1.541830759</v>
      </c>
      <c r="AI256" s="86">
        <f t="shared" si="23"/>
        <v>325.3262901</v>
      </c>
      <c r="AJ256" s="86">
        <f t="shared" si="24"/>
        <v>13682.20616</v>
      </c>
      <c r="AK256" s="87">
        <f t="shared" si="25"/>
        <v>149995.4636</v>
      </c>
      <c r="AL256" s="87">
        <f t="shared" si="26"/>
        <v>150310.913</v>
      </c>
      <c r="AM256" s="87">
        <f t="shared" si="27"/>
        <v>150310.913</v>
      </c>
      <c r="AN256" s="87">
        <f t="shared" si="28"/>
        <v>149995.4636</v>
      </c>
      <c r="AO256" s="87">
        <f t="shared" si="29"/>
        <v>315.4494355</v>
      </c>
      <c r="AP256" s="88">
        <f t="shared" ref="AP256:AR256" si="289">AE256-AH256</f>
        <v>-0.1269905929</v>
      </c>
      <c r="AQ256" s="88">
        <f t="shared" si="289"/>
        <v>63.76320234</v>
      </c>
      <c r="AR256" s="88">
        <f t="shared" si="289"/>
        <v>-7474.53791</v>
      </c>
      <c r="AS256" s="7">
        <f t="shared" si="31"/>
        <v>186.4828772</v>
      </c>
      <c r="AT256" s="7">
        <f t="shared" si="32"/>
        <v>315.6267743</v>
      </c>
      <c r="AU256" s="7">
        <f t="shared" si="33"/>
        <v>210</v>
      </c>
      <c r="AV256" s="85">
        <f t="shared" si="34"/>
        <v>186.4828772</v>
      </c>
      <c r="AW256" s="89">
        <f t="shared" si="35"/>
        <v>23.51712278</v>
      </c>
      <c r="AX256" s="89">
        <f t="shared" si="36"/>
        <v>1</v>
      </c>
      <c r="AY256" s="89">
        <f t="shared" si="37"/>
        <v>0</v>
      </c>
    </row>
    <row r="257">
      <c r="A257" s="29">
        <v>5384.0</v>
      </c>
      <c r="B257" s="30">
        <v>1859.0</v>
      </c>
      <c r="C257" s="31" t="s">
        <v>0</v>
      </c>
      <c r="D257" s="14">
        <v>4.0</v>
      </c>
      <c r="E257" s="15">
        <v>4.0</v>
      </c>
      <c r="F257" s="16">
        <v>6.0</v>
      </c>
      <c r="G257" s="17">
        <v>37.0</v>
      </c>
      <c r="H257" s="18">
        <v>150.0</v>
      </c>
      <c r="I257" s="19">
        <v>32.0</v>
      </c>
      <c r="J257" s="20">
        <v>12.0</v>
      </c>
      <c r="K257" s="21">
        <v>19.0</v>
      </c>
      <c r="L257" s="22">
        <v>9.0</v>
      </c>
      <c r="M257" s="63">
        <f t="shared" si="3"/>
        <v>150</v>
      </c>
      <c r="N257" s="63">
        <f t="shared" si="4"/>
        <v>17</v>
      </c>
      <c r="O257" s="63">
        <f t="shared" si="5"/>
        <v>69</v>
      </c>
      <c r="P257" s="63">
        <f t="shared" si="6"/>
        <v>37</v>
      </c>
      <c r="Q257" s="79">
        <f t="shared" si="7"/>
        <v>0.8021978022</v>
      </c>
      <c r="R257" s="79">
        <f t="shared" si="8"/>
        <v>0.8023255814</v>
      </c>
      <c r="S257" s="79">
        <f t="shared" si="9"/>
        <v>0.8021390374</v>
      </c>
      <c r="T257" s="79">
        <f t="shared" si="10"/>
        <v>0.8017940773</v>
      </c>
      <c r="U257" s="79">
        <f t="shared" si="11"/>
        <v>0.0003449600924</v>
      </c>
      <c r="V257" s="89"/>
      <c r="W257" s="89"/>
      <c r="X257" s="85">
        <f t="shared" si="12"/>
        <v>0.8023255814</v>
      </c>
      <c r="Y257" s="85">
        <f t="shared" si="13"/>
        <v>-0.4350591689</v>
      </c>
      <c r="Z257" s="85">
        <f t="shared" si="14"/>
        <v>123</v>
      </c>
      <c r="AA257" s="7">
        <f t="shared" si="15"/>
        <v>1.435059169</v>
      </c>
      <c r="AB257" s="7">
        <f t="shared" si="16"/>
        <v>16.09718925</v>
      </c>
      <c r="AC257" s="13">
        <f t="shared" si="17"/>
        <v>1.237198206</v>
      </c>
      <c r="AD257" s="13">
        <f t="shared" si="18"/>
        <v>1.236853246</v>
      </c>
      <c r="AE257" s="10">
        <f t="shared" si="19"/>
        <v>1.435059169</v>
      </c>
      <c r="AF257" s="10">
        <f t="shared" si="20"/>
        <v>192.609467</v>
      </c>
      <c r="AG257" s="10">
        <f t="shared" si="21"/>
        <v>1979.954278</v>
      </c>
      <c r="AH257" s="86">
        <f t="shared" si="22"/>
        <v>1.541830759</v>
      </c>
      <c r="AI257" s="86">
        <f t="shared" si="23"/>
        <v>163.4340605</v>
      </c>
      <c r="AJ257" s="86">
        <f t="shared" si="24"/>
        <v>3936.293928</v>
      </c>
      <c r="AK257" s="87">
        <f t="shared" si="25"/>
        <v>63142.59507</v>
      </c>
      <c r="AL257" s="87">
        <f t="shared" si="26"/>
        <v>63160.20563</v>
      </c>
      <c r="AM257" s="87">
        <f t="shared" si="27"/>
        <v>63160.20563</v>
      </c>
      <c r="AN257" s="87">
        <f t="shared" si="28"/>
        <v>63142.59507</v>
      </c>
      <c r="AO257" s="87">
        <f t="shared" si="29"/>
        <v>17.61055768</v>
      </c>
      <c r="AP257" s="88">
        <f t="shared" ref="AP257:AR257" si="290">AE257-AH257</f>
        <v>-0.1067715901</v>
      </c>
      <c r="AQ257" s="88">
        <f t="shared" si="290"/>
        <v>29.17540657</v>
      </c>
      <c r="AR257" s="88">
        <f t="shared" si="290"/>
        <v>-1956.33965</v>
      </c>
      <c r="AS257" s="7">
        <f t="shared" si="31"/>
        <v>118.0829784</v>
      </c>
      <c r="AT257" s="7">
        <f t="shared" si="32"/>
        <v>155.1676732</v>
      </c>
      <c r="AU257" s="7">
        <f t="shared" si="33"/>
        <v>150</v>
      </c>
      <c r="AV257" s="85">
        <f t="shared" si="34"/>
        <v>155.1676732</v>
      </c>
      <c r="AW257" s="89">
        <f t="shared" si="35"/>
        <v>-5.167673194</v>
      </c>
      <c r="AX257" s="89">
        <f t="shared" si="36"/>
        <v>0</v>
      </c>
      <c r="AY257" s="89">
        <f t="shared" si="37"/>
        <v>1</v>
      </c>
    </row>
    <row r="258">
      <c r="A258" s="29">
        <v>5395.0</v>
      </c>
      <c r="B258" s="30">
        <v>608.0</v>
      </c>
      <c r="C258" s="31" t="s">
        <v>0</v>
      </c>
      <c r="D258" s="14">
        <v>13.0</v>
      </c>
      <c r="E258" s="15">
        <v>3.0</v>
      </c>
      <c r="F258" s="16">
        <v>7.0</v>
      </c>
      <c r="G258" s="17">
        <v>14.0</v>
      </c>
      <c r="H258" s="18">
        <v>61.0</v>
      </c>
      <c r="I258" s="19">
        <v>8.0</v>
      </c>
      <c r="J258" s="20">
        <v>11.0</v>
      </c>
      <c r="K258" s="21">
        <v>32.0</v>
      </c>
      <c r="L258" s="22">
        <v>14.0</v>
      </c>
      <c r="M258" s="63">
        <f t="shared" si="3"/>
        <v>61</v>
      </c>
      <c r="N258" s="63">
        <f t="shared" si="4"/>
        <v>30</v>
      </c>
      <c r="O258" s="63">
        <f t="shared" si="5"/>
        <v>22</v>
      </c>
      <c r="P258" s="63">
        <f t="shared" si="6"/>
        <v>50</v>
      </c>
      <c r="Q258" s="79">
        <f t="shared" si="7"/>
        <v>0.509202454</v>
      </c>
      <c r="R258" s="79">
        <f t="shared" si="8"/>
        <v>0.4230769231</v>
      </c>
      <c r="S258" s="79">
        <f t="shared" si="9"/>
        <v>0.5495495495</v>
      </c>
      <c r="T258" s="79">
        <f t="shared" si="10"/>
        <v>0.5554811463</v>
      </c>
      <c r="U258" s="79">
        <f t="shared" si="11"/>
        <v>0.005931596788</v>
      </c>
      <c r="V258" s="89"/>
      <c r="W258" s="89"/>
      <c r="X258" s="85">
        <f t="shared" si="12"/>
        <v>0.4230769231</v>
      </c>
      <c r="Y258" s="85">
        <f t="shared" si="13"/>
        <v>-0.2296228598</v>
      </c>
      <c r="Z258" s="85">
        <f t="shared" si="14"/>
        <v>102</v>
      </c>
      <c r="AA258" s="7">
        <f t="shared" si="15"/>
        <v>1.22962286</v>
      </c>
      <c r="AB258" s="7">
        <f t="shared" si="16"/>
        <v>11.48114299</v>
      </c>
      <c r="AC258" s="13">
        <f t="shared" si="17"/>
        <v>0.7791724093</v>
      </c>
      <c r="AD258" s="13">
        <f t="shared" si="18"/>
        <v>0.7851040061</v>
      </c>
      <c r="AE258" s="10">
        <f t="shared" si="19"/>
        <v>1.22962286</v>
      </c>
      <c r="AF258" s="10">
        <f t="shared" si="20"/>
        <v>136.9026747</v>
      </c>
      <c r="AG258" s="10">
        <f t="shared" si="21"/>
        <v>1171.076585</v>
      </c>
      <c r="AH258" s="86">
        <f t="shared" si="22"/>
        <v>1.541830759</v>
      </c>
      <c r="AI258" s="86">
        <f t="shared" si="23"/>
        <v>111.0118146</v>
      </c>
      <c r="AJ258" s="86">
        <f t="shared" si="24"/>
        <v>1696.013835</v>
      </c>
      <c r="AK258" s="87">
        <f t="shared" si="25"/>
        <v>14204.88678</v>
      </c>
      <c r="AL258" s="87">
        <f t="shared" si="26"/>
        <v>14097.5664</v>
      </c>
      <c r="AM258" s="87">
        <f t="shared" si="27"/>
        <v>14097.5664</v>
      </c>
      <c r="AN258" s="87">
        <f t="shared" si="28"/>
        <v>14204.88678</v>
      </c>
      <c r="AO258" s="87">
        <f t="shared" si="29"/>
        <v>-107.3203807</v>
      </c>
      <c r="AP258" s="88">
        <f t="shared" ref="AP258:AR258" si="291">AE258-AH258</f>
        <v>-0.3122078992</v>
      </c>
      <c r="AQ258" s="88">
        <f t="shared" si="291"/>
        <v>25.89086004</v>
      </c>
      <c r="AR258" s="88">
        <f t="shared" si="291"/>
        <v>-524.93725</v>
      </c>
      <c r="AS258" s="7">
        <f t="shared" si="31"/>
        <v>35.30754734</v>
      </c>
      <c r="AT258" s="7">
        <f t="shared" si="32"/>
        <v>47.6207197</v>
      </c>
      <c r="AU258" s="7">
        <f t="shared" si="33"/>
        <v>61</v>
      </c>
      <c r="AV258" s="85">
        <f t="shared" si="34"/>
        <v>47.6207197</v>
      </c>
      <c r="AW258" s="89">
        <f t="shared" si="35"/>
        <v>13.3792803</v>
      </c>
      <c r="AX258" s="89">
        <f t="shared" si="36"/>
        <v>0</v>
      </c>
      <c r="AY258" s="89">
        <f t="shared" si="37"/>
        <v>1</v>
      </c>
    </row>
    <row r="259">
      <c r="A259" s="29">
        <v>5405.0</v>
      </c>
      <c r="B259" s="30">
        <v>2659.0</v>
      </c>
      <c r="C259" s="31" t="s">
        <v>0</v>
      </c>
      <c r="D259" s="14">
        <v>6.0</v>
      </c>
      <c r="E259" s="15">
        <v>3.0</v>
      </c>
      <c r="F259" s="16">
        <v>13.0</v>
      </c>
      <c r="G259" s="17">
        <v>46.0</v>
      </c>
      <c r="H259" s="18">
        <v>107.0</v>
      </c>
      <c r="I259" s="19">
        <v>22.0</v>
      </c>
      <c r="J259" s="20">
        <v>13.0</v>
      </c>
      <c r="K259" s="21">
        <v>31.0</v>
      </c>
      <c r="L259" s="22">
        <v>23.0</v>
      </c>
      <c r="M259" s="63">
        <f t="shared" si="3"/>
        <v>107</v>
      </c>
      <c r="N259" s="63">
        <f t="shared" si="4"/>
        <v>32</v>
      </c>
      <c r="O259" s="63">
        <f t="shared" si="5"/>
        <v>68</v>
      </c>
      <c r="P259" s="63">
        <f t="shared" si="6"/>
        <v>57</v>
      </c>
      <c r="Q259" s="79">
        <f t="shared" si="7"/>
        <v>0.6628787879</v>
      </c>
      <c r="R259" s="79">
        <f t="shared" si="8"/>
        <v>0.68</v>
      </c>
      <c r="S259" s="79">
        <f t="shared" si="9"/>
        <v>0.6524390244</v>
      </c>
      <c r="T259" s="79">
        <f t="shared" si="10"/>
        <v>0.6532506358</v>
      </c>
      <c r="U259" s="79">
        <f t="shared" si="11"/>
        <v>0.00081161144</v>
      </c>
      <c r="V259" s="89"/>
      <c r="W259" s="89"/>
      <c r="X259" s="85">
        <f t="shared" si="12"/>
        <v>0.68</v>
      </c>
      <c r="Y259" s="85">
        <f t="shared" si="13"/>
        <v>-0.3687962688</v>
      </c>
      <c r="Z259" s="85">
        <f t="shared" si="14"/>
        <v>157</v>
      </c>
      <c r="AA259" s="7">
        <f t="shared" si="15"/>
        <v>1.368796269</v>
      </c>
      <c r="AB259" s="7">
        <f t="shared" si="16"/>
        <v>21.02138732</v>
      </c>
      <c r="AC259" s="13">
        <f t="shared" si="17"/>
        <v>1.021235293</v>
      </c>
      <c r="AD259" s="13">
        <f t="shared" si="18"/>
        <v>1.022046905</v>
      </c>
      <c r="AE259" s="10">
        <f t="shared" si="19"/>
        <v>1.368796269</v>
      </c>
      <c r="AF259" s="10">
        <f t="shared" si="20"/>
        <v>235.9224015</v>
      </c>
      <c r="AG259" s="10">
        <f t="shared" si="21"/>
        <v>3300.35781</v>
      </c>
      <c r="AH259" s="86">
        <f t="shared" si="22"/>
        <v>1.541830759</v>
      </c>
      <c r="AI259" s="86">
        <f t="shared" si="23"/>
        <v>192.7288449</v>
      </c>
      <c r="AJ259" s="86">
        <f t="shared" si="24"/>
        <v>5976.136022</v>
      </c>
      <c r="AK259" s="87">
        <f t="shared" si="25"/>
        <v>44250.54278</v>
      </c>
      <c r="AL259" s="87">
        <f t="shared" si="26"/>
        <v>44215.40325</v>
      </c>
      <c r="AM259" s="87">
        <f t="shared" si="27"/>
        <v>44215.40325</v>
      </c>
      <c r="AN259" s="87">
        <f t="shared" si="28"/>
        <v>44250.54278</v>
      </c>
      <c r="AO259" s="87">
        <f t="shared" si="29"/>
        <v>-35.13952891</v>
      </c>
      <c r="AP259" s="88">
        <f t="shared" ref="AP259:AR259" si="292">AE259-AH259</f>
        <v>-0.1730344902</v>
      </c>
      <c r="AQ259" s="88">
        <f t="shared" si="292"/>
        <v>43.19355665</v>
      </c>
      <c r="AR259" s="88">
        <f t="shared" si="292"/>
        <v>-2675.778212</v>
      </c>
      <c r="AS259" s="7">
        <f t="shared" si="31"/>
        <v>114.1260764</v>
      </c>
      <c r="AT259" s="7">
        <f t="shared" si="32"/>
        <v>135.4978951</v>
      </c>
      <c r="AU259" s="7">
        <f t="shared" si="33"/>
        <v>107</v>
      </c>
      <c r="AV259" s="85">
        <f t="shared" si="34"/>
        <v>114.1260764</v>
      </c>
      <c r="AW259" s="89">
        <f t="shared" si="35"/>
        <v>-7.126076383</v>
      </c>
      <c r="AX259" s="89">
        <f t="shared" si="36"/>
        <v>1</v>
      </c>
      <c r="AY259" s="89">
        <f t="shared" si="37"/>
        <v>0</v>
      </c>
    </row>
    <row r="260">
      <c r="A260" s="29">
        <v>5417.0</v>
      </c>
      <c r="B260" s="30">
        <v>2272.0</v>
      </c>
      <c r="C260" s="31" t="s">
        <v>0</v>
      </c>
      <c r="D260" s="14">
        <v>8.0</v>
      </c>
      <c r="E260" s="15">
        <v>6.0</v>
      </c>
      <c r="F260" s="16">
        <v>10.0</v>
      </c>
      <c r="G260" s="17">
        <v>35.0</v>
      </c>
      <c r="H260" s="18">
        <v>104.0</v>
      </c>
      <c r="I260" s="19">
        <v>37.0</v>
      </c>
      <c r="J260" s="20">
        <v>23.0</v>
      </c>
      <c r="K260" s="21">
        <v>27.0</v>
      </c>
      <c r="L260" s="22">
        <v>15.0</v>
      </c>
      <c r="M260" s="63">
        <f t="shared" si="3"/>
        <v>104</v>
      </c>
      <c r="N260" s="63">
        <f t="shared" si="4"/>
        <v>29</v>
      </c>
      <c r="O260" s="63">
        <f t="shared" si="5"/>
        <v>72</v>
      </c>
      <c r="P260" s="63">
        <f t="shared" si="6"/>
        <v>60</v>
      </c>
      <c r="Q260" s="79">
        <f t="shared" si="7"/>
        <v>0.6641509434</v>
      </c>
      <c r="R260" s="79">
        <f t="shared" si="8"/>
        <v>0.7128712871</v>
      </c>
      <c r="S260" s="79">
        <f t="shared" si="9"/>
        <v>0.6341463415</v>
      </c>
      <c r="T260" s="79">
        <f t="shared" si="10"/>
        <v>0.6374059412</v>
      </c>
      <c r="U260" s="79">
        <f t="shared" si="11"/>
        <v>0.003259599713</v>
      </c>
      <c r="V260" s="89"/>
      <c r="W260" s="89"/>
      <c r="X260" s="85">
        <f t="shared" si="12"/>
        <v>0.7128712871</v>
      </c>
      <c r="Y260" s="85">
        <f t="shared" si="13"/>
        <v>-0.386602412</v>
      </c>
      <c r="Z260" s="85">
        <f t="shared" si="14"/>
        <v>161</v>
      </c>
      <c r="AA260" s="7">
        <f t="shared" si="15"/>
        <v>1.386602412</v>
      </c>
      <c r="AB260" s="7">
        <f t="shared" si="16"/>
        <v>23.19614472</v>
      </c>
      <c r="AC260" s="13">
        <f t="shared" si="17"/>
        <v>1.020748753</v>
      </c>
      <c r="AD260" s="13">
        <f t="shared" si="18"/>
        <v>1.024008353</v>
      </c>
      <c r="AE260" s="10">
        <f t="shared" si="19"/>
        <v>1.386602412</v>
      </c>
      <c r="AF260" s="10">
        <f t="shared" si="20"/>
        <v>246.439133</v>
      </c>
      <c r="AG260" s="10">
        <f t="shared" si="21"/>
        <v>3734.5793</v>
      </c>
      <c r="AH260" s="86">
        <f t="shared" si="22"/>
        <v>1.541830759</v>
      </c>
      <c r="AI260" s="86">
        <f t="shared" si="23"/>
        <v>203.5216602</v>
      </c>
      <c r="AJ260" s="86">
        <f t="shared" si="24"/>
        <v>6660.708879</v>
      </c>
      <c r="AK260" s="87">
        <f t="shared" si="25"/>
        <v>44503.40303</v>
      </c>
      <c r="AL260" s="87">
        <f t="shared" si="26"/>
        <v>44361.74082</v>
      </c>
      <c r="AM260" s="87">
        <f t="shared" si="27"/>
        <v>44361.74082</v>
      </c>
      <c r="AN260" s="87">
        <f t="shared" si="28"/>
        <v>44503.40303</v>
      </c>
      <c r="AO260" s="87">
        <f t="shared" si="29"/>
        <v>-141.6622035</v>
      </c>
      <c r="AP260" s="88">
        <f t="shared" ref="AP260:AR260" si="293">AE260-AH260</f>
        <v>-0.155228347</v>
      </c>
      <c r="AQ260" s="88">
        <f t="shared" si="293"/>
        <v>42.91747286</v>
      </c>
      <c r="AR260" s="88">
        <f t="shared" si="293"/>
        <v>-2926.129579</v>
      </c>
      <c r="AS260" s="7">
        <f t="shared" si="31"/>
        <v>122.1227642</v>
      </c>
      <c r="AT260" s="7">
        <f t="shared" si="32"/>
        <v>154.3568458</v>
      </c>
      <c r="AU260" s="7">
        <f t="shared" si="33"/>
        <v>104</v>
      </c>
      <c r="AV260" s="85">
        <f t="shared" si="34"/>
        <v>122.1227642</v>
      </c>
      <c r="AW260" s="89">
        <f t="shared" si="35"/>
        <v>-18.12276422</v>
      </c>
      <c r="AX260" s="89">
        <f t="shared" si="36"/>
        <v>1</v>
      </c>
      <c r="AY260" s="89">
        <f t="shared" si="37"/>
        <v>0</v>
      </c>
    </row>
    <row r="261">
      <c r="A261" s="29">
        <v>5501.0</v>
      </c>
      <c r="B261" s="30">
        <v>916.0</v>
      </c>
      <c r="C261" s="31" t="s">
        <v>0</v>
      </c>
      <c r="D261" s="14">
        <v>10.0</v>
      </c>
      <c r="E261" s="15">
        <v>8.0</v>
      </c>
      <c r="F261" s="16">
        <v>20.0</v>
      </c>
      <c r="G261" s="17">
        <v>17.0</v>
      </c>
      <c r="H261" s="18">
        <v>56.0</v>
      </c>
      <c r="I261" s="19">
        <v>12.0</v>
      </c>
      <c r="J261" s="20">
        <v>20.0</v>
      </c>
      <c r="K261" s="21">
        <v>32.0</v>
      </c>
      <c r="L261" s="22">
        <v>25.0</v>
      </c>
      <c r="M261" s="63">
        <f t="shared" si="3"/>
        <v>56</v>
      </c>
      <c r="N261" s="63">
        <f t="shared" si="4"/>
        <v>43</v>
      </c>
      <c r="O261" s="63">
        <f t="shared" si="5"/>
        <v>29</v>
      </c>
      <c r="P261" s="63">
        <f t="shared" si="6"/>
        <v>72</v>
      </c>
      <c r="Q261" s="79">
        <f t="shared" si="7"/>
        <v>0.425</v>
      </c>
      <c r="R261" s="79">
        <f t="shared" si="8"/>
        <v>0.4027777778</v>
      </c>
      <c r="S261" s="79">
        <f t="shared" si="9"/>
        <v>0.4375</v>
      </c>
      <c r="T261" s="79">
        <f t="shared" si="10"/>
        <v>0.4366511159</v>
      </c>
      <c r="U261" s="79">
        <f t="shared" si="11"/>
        <v>0.000848884129</v>
      </c>
      <c r="V261" s="89"/>
      <c r="W261" s="89"/>
      <c r="X261" s="85">
        <f t="shared" si="12"/>
        <v>0.4027777778</v>
      </c>
      <c r="Y261" s="85">
        <f t="shared" si="13"/>
        <v>-0.2186269567</v>
      </c>
      <c r="Z261" s="85">
        <f t="shared" si="14"/>
        <v>144</v>
      </c>
      <c r="AA261" s="7">
        <f t="shared" si="15"/>
        <v>1.218626957</v>
      </c>
      <c r="AB261" s="7">
        <f t="shared" si="16"/>
        <v>15.74114088</v>
      </c>
      <c r="AC261" s="13">
        <f t="shared" si="17"/>
        <v>0.6561269567</v>
      </c>
      <c r="AD261" s="13">
        <f t="shared" si="18"/>
        <v>0.6552780726</v>
      </c>
      <c r="AE261" s="10">
        <f t="shared" si="19"/>
        <v>1.218626957</v>
      </c>
      <c r="AF261" s="10">
        <f t="shared" si="20"/>
        <v>191.2234226</v>
      </c>
      <c r="AG261" s="10">
        <f t="shared" si="21"/>
        <v>2266.724287</v>
      </c>
      <c r="AH261" s="86">
        <f t="shared" si="22"/>
        <v>1.541830759</v>
      </c>
      <c r="AI261" s="86">
        <f t="shared" si="23"/>
        <v>155.7249067</v>
      </c>
      <c r="AJ261" s="86">
        <f t="shared" si="24"/>
        <v>3219.342625</v>
      </c>
      <c r="AK261" s="87">
        <f t="shared" si="25"/>
        <v>16775.11866</v>
      </c>
      <c r="AL261" s="87">
        <f t="shared" si="26"/>
        <v>16796.85009</v>
      </c>
      <c r="AM261" s="87">
        <f t="shared" si="27"/>
        <v>16796.85009</v>
      </c>
      <c r="AN261" s="87">
        <f t="shared" si="28"/>
        <v>16775.11866</v>
      </c>
      <c r="AO261" s="87">
        <f t="shared" si="29"/>
        <v>21.7314337</v>
      </c>
      <c r="AP261" s="88">
        <f t="shared" ref="AP261:AR261" si="294">AE261-AH261</f>
        <v>-0.3232038023</v>
      </c>
      <c r="AQ261" s="88">
        <f t="shared" si="294"/>
        <v>35.49851599</v>
      </c>
      <c r="AR261" s="88">
        <f t="shared" si="294"/>
        <v>-952.6183377</v>
      </c>
      <c r="AS261" s="7">
        <f t="shared" si="31"/>
        <v>46.64550116</v>
      </c>
      <c r="AT261" s="7">
        <f t="shared" si="32"/>
        <v>63.187724</v>
      </c>
      <c r="AU261" s="7">
        <f t="shared" si="33"/>
        <v>56</v>
      </c>
      <c r="AV261" s="85">
        <f t="shared" si="34"/>
        <v>63.187724</v>
      </c>
      <c r="AW261" s="89">
        <f t="shared" si="35"/>
        <v>-7.187723999</v>
      </c>
      <c r="AX261" s="89">
        <f t="shared" si="36"/>
        <v>0</v>
      </c>
      <c r="AY261" s="89">
        <f t="shared" si="37"/>
        <v>1</v>
      </c>
    </row>
    <row r="262">
      <c r="A262" s="29">
        <v>5513.0</v>
      </c>
      <c r="B262" s="30">
        <v>2591.0</v>
      </c>
      <c r="C262" s="31" t="s">
        <v>0</v>
      </c>
      <c r="D262" s="14">
        <v>17.0</v>
      </c>
      <c r="E262" s="15">
        <v>12.0</v>
      </c>
      <c r="F262" s="16">
        <v>18.0</v>
      </c>
      <c r="G262" s="17">
        <v>49.0</v>
      </c>
      <c r="H262" s="18">
        <v>109.0</v>
      </c>
      <c r="I262" s="19">
        <v>30.0</v>
      </c>
      <c r="J262" s="20">
        <v>27.0</v>
      </c>
      <c r="K262" s="21">
        <v>24.0</v>
      </c>
      <c r="L262" s="22">
        <v>15.0</v>
      </c>
      <c r="M262" s="63">
        <f t="shared" si="3"/>
        <v>109</v>
      </c>
      <c r="N262" s="63">
        <f t="shared" si="4"/>
        <v>44</v>
      </c>
      <c r="O262" s="63">
        <f t="shared" si="5"/>
        <v>79</v>
      </c>
      <c r="P262" s="63">
        <f t="shared" si="6"/>
        <v>69</v>
      </c>
      <c r="Q262" s="79">
        <f t="shared" si="7"/>
        <v>0.6245847176</v>
      </c>
      <c r="R262" s="79">
        <f t="shared" si="8"/>
        <v>0.6422764228</v>
      </c>
      <c r="S262" s="79">
        <f t="shared" si="9"/>
        <v>0.6123595506</v>
      </c>
      <c r="T262" s="79">
        <f t="shared" si="10"/>
        <v>0.6146422547</v>
      </c>
      <c r="U262" s="79">
        <f t="shared" si="11"/>
        <v>0.002282704143</v>
      </c>
      <c r="V262" s="89"/>
      <c r="W262" s="89"/>
      <c r="X262" s="85">
        <f t="shared" si="12"/>
        <v>0.6422764228</v>
      </c>
      <c r="Y262" s="85">
        <f t="shared" si="13"/>
        <v>-0.3483616745</v>
      </c>
      <c r="Z262" s="85">
        <f t="shared" si="14"/>
        <v>192</v>
      </c>
      <c r="AA262" s="7">
        <f t="shared" si="15"/>
        <v>1.348361675</v>
      </c>
      <c r="AB262" s="7">
        <f t="shared" si="16"/>
        <v>24.03695554</v>
      </c>
      <c r="AC262" s="13">
        <f t="shared" si="17"/>
        <v>0.9607212251</v>
      </c>
      <c r="AD262" s="13">
        <f t="shared" si="18"/>
        <v>0.9630039292</v>
      </c>
      <c r="AE262" s="10">
        <f t="shared" si="19"/>
        <v>1.348361675</v>
      </c>
      <c r="AF262" s="10">
        <f t="shared" si="20"/>
        <v>282.922397</v>
      </c>
      <c r="AG262" s="10">
        <f t="shared" si="21"/>
        <v>4615.095464</v>
      </c>
      <c r="AH262" s="86">
        <f t="shared" si="22"/>
        <v>1.541830759</v>
      </c>
      <c r="AI262" s="86">
        <f t="shared" si="23"/>
        <v>228.1909523</v>
      </c>
      <c r="AJ262" s="86">
        <f t="shared" si="24"/>
        <v>8404.519467</v>
      </c>
      <c r="AK262" s="87">
        <f t="shared" si="25"/>
        <v>51595.82452</v>
      </c>
      <c r="AL262" s="87">
        <f t="shared" si="26"/>
        <v>51473.5218</v>
      </c>
      <c r="AM262" s="87">
        <f t="shared" si="27"/>
        <v>51473.5218</v>
      </c>
      <c r="AN262" s="87">
        <f t="shared" si="28"/>
        <v>51595.82452</v>
      </c>
      <c r="AO262" s="87">
        <f t="shared" si="29"/>
        <v>-122.3027226</v>
      </c>
      <c r="AP262" s="88">
        <f t="shared" ref="AP262:AR262" si="295">AE262-AH262</f>
        <v>-0.1934690845</v>
      </c>
      <c r="AQ262" s="88">
        <f t="shared" si="295"/>
        <v>54.73144471</v>
      </c>
      <c r="AR262" s="88">
        <f t="shared" si="295"/>
        <v>-3789.424003</v>
      </c>
      <c r="AS262" s="7">
        <f t="shared" si="31"/>
        <v>120.9369091</v>
      </c>
      <c r="AT262" s="7">
        <f t="shared" si="32"/>
        <v>161.9581325</v>
      </c>
      <c r="AU262" s="7">
        <f t="shared" si="33"/>
        <v>109</v>
      </c>
      <c r="AV262" s="85">
        <f t="shared" si="34"/>
        <v>120.9369091</v>
      </c>
      <c r="AW262" s="89">
        <f t="shared" si="35"/>
        <v>-11.93690909</v>
      </c>
      <c r="AX262" s="89">
        <f t="shared" si="36"/>
        <v>1</v>
      </c>
      <c r="AY262" s="89">
        <f t="shared" si="37"/>
        <v>0</v>
      </c>
    </row>
    <row r="263">
      <c r="A263" s="29">
        <v>5531.0</v>
      </c>
      <c r="B263" s="30">
        <v>572.0</v>
      </c>
      <c r="C263" s="31" t="s">
        <v>0</v>
      </c>
      <c r="D263" s="14">
        <v>4.0</v>
      </c>
      <c r="E263" s="15">
        <v>9.0</v>
      </c>
      <c r="F263" s="16">
        <v>8.0</v>
      </c>
      <c r="G263" s="17">
        <v>7.0</v>
      </c>
      <c r="H263" s="18">
        <v>49.0</v>
      </c>
      <c r="I263" s="19">
        <v>8.0</v>
      </c>
      <c r="J263" s="20">
        <v>7.0</v>
      </c>
      <c r="K263" s="21">
        <v>18.0</v>
      </c>
      <c r="L263" s="22">
        <v>15.0</v>
      </c>
      <c r="M263" s="63">
        <f t="shared" si="3"/>
        <v>49</v>
      </c>
      <c r="N263" s="63">
        <f t="shared" si="4"/>
        <v>28</v>
      </c>
      <c r="O263" s="63">
        <f t="shared" si="5"/>
        <v>15</v>
      </c>
      <c r="P263" s="63">
        <f t="shared" si="6"/>
        <v>33</v>
      </c>
      <c r="Q263" s="79">
        <f t="shared" si="7"/>
        <v>0.512</v>
      </c>
      <c r="R263" s="79">
        <f t="shared" si="8"/>
        <v>0.3488372093</v>
      </c>
      <c r="S263" s="79">
        <f t="shared" si="9"/>
        <v>0.5975609756</v>
      </c>
      <c r="T263" s="79">
        <f t="shared" si="10"/>
        <v>0.6000096154</v>
      </c>
      <c r="U263" s="79">
        <f t="shared" si="11"/>
        <v>0.002448639766</v>
      </c>
      <c r="V263" s="89"/>
      <c r="W263" s="89"/>
      <c r="X263" s="85">
        <f t="shared" si="12"/>
        <v>0.3488372093</v>
      </c>
      <c r="Y263" s="85">
        <f t="shared" si="13"/>
        <v>-0.1894077332</v>
      </c>
      <c r="Z263" s="85">
        <f t="shared" si="14"/>
        <v>76</v>
      </c>
      <c r="AA263" s="7">
        <f t="shared" si="15"/>
        <v>1.189407733</v>
      </c>
      <c r="AB263" s="7">
        <f t="shared" si="16"/>
        <v>6.250455197</v>
      </c>
      <c r="AC263" s="13">
        <f t="shared" si="17"/>
        <v>0.7869687088</v>
      </c>
      <c r="AD263" s="13">
        <f t="shared" si="18"/>
        <v>0.7894173486</v>
      </c>
      <c r="AE263" s="10">
        <f t="shared" si="19"/>
        <v>1.189407733</v>
      </c>
      <c r="AF263" s="10">
        <f t="shared" si="20"/>
        <v>96.64544292</v>
      </c>
      <c r="AG263" s="10">
        <f t="shared" si="21"/>
        <v>475.0345949</v>
      </c>
      <c r="AH263" s="86">
        <f t="shared" si="22"/>
        <v>1.541830759</v>
      </c>
      <c r="AI263" s="86">
        <f t="shared" si="23"/>
        <v>74.00787643</v>
      </c>
      <c r="AJ263" s="86">
        <f t="shared" si="24"/>
        <v>763.2062257</v>
      </c>
      <c r="AK263" s="87">
        <f t="shared" si="25"/>
        <v>8091.527823</v>
      </c>
      <c r="AL263" s="87">
        <f t="shared" si="26"/>
        <v>8066.429266</v>
      </c>
      <c r="AM263" s="87">
        <f t="shared" si="27"/>
        <v>8066.429266</v>
      </c>
      <c r="AN263" s="87">
        <f t="shared" si="28"/>
        <v>8091.527823</v>
      </c>
      <c r="AO263" s="87">
        <f t="shared" si="29"/>
        <v>-25.09855761</v>
      </c>
      <c r="AP263" s="88">
        <f t="shared" ref="AP263:AR263" si="296">AE263-AH263</f>
        <v>-0.3524230258</v>
      </c>
      <c r="AQ263" s="88">
        <f t="shared" si="296"/>
        <v>22.63756649</v>
      </c>
      <c r="AR263" s="88">
        <f t="shared" si="296"/>
        <v>-288.1716308</v>
      </c>
      <c r="AS263" s="7">
        <f t="shared" si="31"/>
        <v>17.49454314</v>
      </c>
      <c r="AT263" s="7">
        <f t="shared" si="32"/>
        <v>46.73953021</v>
      </c>
      <c r="AU263" s="7">
        <f t="shared" si="33"/>
        <v>49</v>
      </c>
      <c r="AV263" s="85">
        <f t="shared" si="34"/>
        <v>46.73953021</v>
      </c>
      <c r="AW263" s="89">
        <f t="shared" si="35"/>
        <v>2.260469786</v>
      </c>
      <c r="AX263" s="89">
        <f t="shared" si="36"/>
        <v>0</v>
      </c>
      <c r="AY263" s="89">
        <f t="shared" si="37"/>
        <v>1</v>
      </c>
    </row>
    <row r="264">
      <c r="A264" s="29">
        <v>5533.0</v>
      </c>
      <c r="B264" s="30">
        <v>2049.0</v>
      </c>
      <c r="C264" s="31" t="s">
        <v>0</v>
      </c>
      <c r="D264" s="14">
        <v>11.0</v>
      </c>
      <c r="E264" s="15">
        <v>16.0</v>
      </c>
      <c r="F264" s="16">
        <v>23.0</v>
      </c>
      <c r="G264" s="17">
        <v>70.0</v>
      </c>
      <c r="H264" s="18">
        <v>199.0</v>
      </c>
      <c r="I264" s="19">
        <v>39.0</v>
      </c>
      <c r="J264" s="20">
        <v>25.0</v>
      </c>
      <c r="K264" s="21">
        <v>52.0</v>
      </c>
      <c r="L264" s="22">
        <v>29.0</v>
      </c>
      <c r="M264" s="63">
        <f t="shared" si="3"/>
        <v>199</v>
      </c>
      <c r="N264" s="63">
        <f t="shared" si="4"/>
        <v>56</v>
      </c>
      <c r="O264" s="63">
        <f t="shared" si="5"/>
        <v>109</v>
      </c>
      <c r="P264" s="63">
        <f t="shared" si="6"/>
        <v>100</v>
      </c>
      <c r="Q264" s="79">
        <f t="shared" si="7"/>
        <v>0.6637931034</v>
      </c>
      <c r="R264" s="79">
        <f t="shared" si="8"/>
        <v>0.6606060606</v>
      </c>
      <c r="S264" s="79">
        <f t="shared" si="9"/>
        <v>0.6655518395</v>
      </c>
      <c r="T264" s="79">
        <f t="shared" si="10"/>
        <v>0.6651659152</v>
      </c>
      <c r="U264" s="79">
        <f t="shared" si="11"/>
        <v>0.0003859243111</v>
      </c>
      <c r="V264" s="89"/>
      <c r="W264" s="89"/>
      <c r="X264" s="85">
        <f t="shared" si="12"/>
        <v>0.6606060606</v>
      </c>
      <c r="Y264" s="85">
        <f t="shared" si="13"/>
        <v>-0.3582907094</v>
      </c>
      <c r="Z264" s="85">
        <f t="shared" si="14"/>
        <v>265</v>
      </c>
      <c r="AA264" s="7">
        <f t="shared" si="15"/>
        <v>1.358290709</v>
      </c>
      <c r="AB264" s="7">
        <f t="shared" si="16"/>
        <v>35.82907094</v>
      </c>
      <c r="AC264" s="13">
        <f t="shared" si="17"/>
        <v>1.023842549</v>
      </c>
      <c r="AD264" s="13">
        <f t="shared" si="18"/>
        <v>1.023456625</v>
      </c>
      <c r="AE264" s="10">
        <f t="shared" si="19"/>
        <v>1.358290709</v>
      </c>
      <c r="AF264" s="10">
        <f t="shared" si="20"/>
        <v>395.7761089</v>
      </c>
      <c r="AG264" s="10">
        <f t="shared" si="21"/>
        <v>9494.703798</v>
      </c>
      <c r="AH264" s="86">
        <f t="shared" si="22"/>
        <v>1.541830759</v>
      </c>
      <c r="AI264" s="86">
        <f t="shared" si="23"/>
        <v>322.2426286</v>
      </c>
      <c r="AJ264" s="86">
        <f t="shared" si="24"/>
        <v>16805.95527</v>
      </c>
      <c r="AK264" s="87">
        <f t="shared" si="25"/>
        <v>141990.2783</v>
      </c>
      <c r="AL264" s="87">
        <f t="shared" si="26"/>
        <v>142043.8199</v>
      </c>
      <c r="AM264" s="87">
        <f t="shared" si="27"/>
        <v>142043.8199</v>
      </c>
      <c r="AN264" s="87">
        <f t="shared" si="28"/>
        <v>141990.2783</v>
      </c>
      <c r="AO264" s="87">
        <f t="shared" si="29"/>
        <v>53.54159523</v>
      </c>
      <c r="AP264" s="88">
        <f t="shared" ref="AP264:AR264" si="297">AE264-AH264</f>
        <v>-0.1835400496</v>
      </c>
      <c r="AQ264" s="88">
        <f t="shared" si="297"/>
        <v>73.53348028</v>
      </c>
      <c r="AR264" s="88">
        <f t="shared" si="297"/>
        <v>-7311.251475</v>
      </c>
      <c r="AS264" s="7">
        <f t="shared" si="31"/>
        <v>183.1893552</v>
      </c>
      <c r="AT264" s="7">
        <f t="shared" si="32"/>
        <v>217.4506164</v>
      </c>
      <c r="AU264" s="7">
        <f t="shared" si="33"/>
        <v>199</v>
      </c>
      <c r="AV264" s="85">
        <f t="shared" si="34"/>
        <v>183.1893552</v>
      </c>
      <c r="AW264" s="89">
        <f t="shared" si="35"/>
        <v>15.81064478</v>
      </c>
      <c r="AX264" s="89">
        <f t="shared" si="36"/>
        <v>1</v>
      </c>
      <c r="AY264" s="89">
        <f t="shared" si="37"/>
        <v>0</v>
      </c>
    </row>
    <row r="265">
      <c r="A265" s="29">
        <v>5545.0</v>
      </c>
      <c r="B265" s="30">
        <v>1158.0</v>
      </c>
      <c r="C265" s="31" t="s">
        <v>0</v>
      </c>
      <c r="D265" s="14">
        <v>1.0</v>
      </c>
      <c r="E265" s="15">
        <v>2.0</v>
      </c>
      <c r="F265" s="16">
        <v>0.0</v>
      </c>
      <c r="G265" s="17">
        <v>16.0</v>
      </c>
      <c r="H265" s="18">
        <v>34.0</v>
      </c>
      <c r="I265" s="19">
        <v>9.0</v>
      </c>
      <c r="J265" s="20">
        <v>3.0</v>
      </c>
      <c r="K265" s="21">
        <v>20.0</v>
      </c>
      <c r="L265" s="22">
        <v>3.0</v>
      </c>
      <c r="M265" s="63">
        <f t="shared" si="3"/>
        <v>34</v>
      </c>
      <c r="N265" s="63">
        <f t="shared" si="4"/>
        <v>6</v>
      </c>
      <c r="O265" s="63">
        <f t="shared" si="5"/>
        <v>25</v>
      </c>
      <c r="P265" s="63">
        <f t="shared" si="6"/>
        <v>23</v>
      </c>
      <c r="Q265" s="79">
        <f t="shared" si="7"/>
        <v>0.6704545455</v>
      </c>
      <c r="R265" s="79">
        <f t="shared" si="8"/>
        <v>0.8064516129</v>
      </c>
      <c r="S265" s="79">
        <f t="shared" si="9"/>
        <v>0.5964912281</v>
      </c>
      <c r="T265" s="79">
        <f t="shared" si="10"/>
        <v>0.5964332298</v>
      </c>
      <c r="U265" s="79">
        <f t="shared" si="11"/>
        <v>0.00005799827876</v>
      </c>
      <c r="V265" s="89"/>
      <c r="W265" s="89"/>
      <c r="X265" s="85">
        <f t="shared" si="12"/>
        <v>0.8064516129</v>
      </c>
      <c r="Y265" s="85">
        <f t="shared" si="13"/>
        <v>-0.4372942109</v>
      </c>
      <c r="Z265" s="85">
        <f t="shared" si="14"/>
        <v>54</v>
      </c>
      <c r="AA265" s="7">
        <f t="shared" si="15"/>
        <v>1.437294211</v>
      </c>
      <c r="AB265" s="7">
        <f t="shared" si="16"/>
        <v>10.05776685</v>
      </c>
      <c r="AC265" s="13">
        <f t="shared" si="17"/>
        <v>1.033785439</v>
      </c>
      <c r="AD265" s="13">
        <f t="shared" si="18"/>
        <v>1.033727441</v>
      </c>
      <c r="AE265" s="10">
        <f t="shared" si="19"/>
        <v>1.437294211</v>
      </c>
      <c r="AF265" s="10">
        <f t="shared" si="20"/>
        <v>87.67165424</v>
      </c>
      <c r="AG265" s="10">
        <f t="shared" si="21"/>
        <v>543.1194099</v>
      </c>
      <c r="AH265" s="86">
        <f t="shared" si="22"/>
        <v>1.541830759</v>
      </c>
      <c r="AI265" s="86">
        <f t="shared" si="23"/>
        <v>74.00787643</v>
      </c>
      <c r="AJ265" s="86">
        <f t="shared" si="24"/>
        <v>886.5526864</v>
      </c>
      <c r="AK265" s="87">
        <f t="shared" si="25"/>
        <v>5185.176843</v>
      </c>
      <c r="AL265" s="87">
        <f t="shared" si="26"/>
        <v>5185.467762</v>
      </c>
      <c r="AM265" s="87">
        <f t="shared" si="27"/>
        <v>5185.467762</v>
      </c>
      <c r="AN265" s="87">
        <f t="shared" si="28"/>
        <v>5185.176843</v>
      </c>
      <c r="AO265" s="87">
        <f t="shared" si="29"/>
        <v>0.2909193663</v>
      </c>
      <c r="AP265" s="88">
        <f t="shared" ref="AP265:AR265" si="298">AE265-AH265</f>
        <v>-0.1045365481</v>
      </c>
      <c r="AQ265" s="88">
        <f t="shared" si="298"/>
        <v>13.66377781</v>
      </c>
      <c r="AR265" s="88">
        <f t="shared" si="298"/>
        <v>-343.4332765</v>
      </c>
      <c r="AS265" s="7">
        <f t="shared" si="31"/>
        <v>33.95565205</v>
      </c>
      <c r="AT265" s="7">
        <f t="shared" si="32"/>
        <v>96.75248836</v>
      </c>
      <c r="AU265" s="7">
        <f t="shared" si="33"/>
        <v>34</v>
      </c>
      <c r="AV265" s="85">
        <f t="shared" si="34"/>
        <v>33.95565205</v>
      </c>
      <c r="AW265" s="89">
        <f t="shared" si="35"/>
        <v>0.04434794762</v>
      </c>
      <c r="AX265" s="89">
        <f t="shared" si="36"/>
        <v>1</v>
      </c>
      <c r="AY265" s="89">
        <f t="shared" si="37"/>
        <v>0</v>
      </c>
    </row>
    <row r="266">
      <c r="A266" s="29">
        <v>5550.0</v>
      </c>
      <c r="B266" s="30">
        <v>760.0</v>
      </c>
      <c r="C266" s="31" t="s">
        <v>0</v>
      </c>
      <c r="D266" s="14">
        <v>5.0</v>
      </c>
      <c r="E266" s="15">
        <v>8.0</v>
      </c>
      <c r="F266" s="16">
        <v>28.0</v>
      </c>
      <c r="G266" s="17">
        <v>9.0</v>
      </c>
      <c r="H266" s="18">
        <v>50.0</v>
      </c>
      <c r="I266" s="19">
        <v>10.0</v>
      </c>
      <c r="J266" s="20">
        <v>11.0</v>
      </c>
      <c r="K266" s="21">
        <v>31.0</v>
      </c>
      <c r="L266" s="22">
        <v>12.0</v>
      </c>
      <c r="M266" s="63">
        <f t="shared" si="3"/>
        <v>50</v>
      </c>
      <c r="N266" s="63">
        <f t="shared" si="4"/>
        <v>25</v>
      </c>
      <c r="O266" s="63">
        <f t="shared" si="5"/>
        <v>19</v>
      </c>
      <c r="P266" s="63">
        <f t="shared" si="6"/>
        <v>70</v>
      </c>
      <c r="Q266" s="79">
        <f t="shared" si="7"/>
        <v>0.4207317073</v>
      </c>
      <c r="R266" s="79">
        <f t="shared" si="8"/>
        <v>0.4318181818</v>
      </c>
      <c r="S266" s="79">
        <f t="shared" si="9"/>
        <v>0.4166666667</v>
      </c>
      <c r="T266" s="79">
        <f t="shared" si="10"/>
        <v>0.41433915</v>
      </c>
      <c r="U266" s="79">
        <f t="shared" si="11"/>
        <v>0.002327516697</v>
      </c>
      <c r="V266" s="89"/>
      <c r="W266" s="89"/>
      <c r="X266" s="85">
        <f t="shared" si="12"/>
        <v>0.4318181818</v>
      </c>
      <c r="Y266" s="85">
        <f t="shared" si="13"/>
        <v>-0.2343579377</v>
      </c>
      <c r="Z266" s="85">
        <f t="shared" si="14"/>
        <v>114</v>
      </c>
      <c r="AA266" s="7">
        <f t="shared" si="15"/>
        <v>1.234357938</v>
      </c>
      <c r="AB266" s="7">
        <f t="shared" si="16"/>
        <v>16.40505564</v>
      </c>
      <c r="AC266" s="13">
        <f t="shared" si="17"/>
        <v>0.6510246043</v>
      </c>
      <c r="AD266" s="13">
        <f t="shared" si="18"/>
        <v>0.6486970876</v>
      </c>
      <c r="AE266" s="10">
        <f t="shared" si="19"/>
        <v>1.234357938</v>
      </c>
      <c r="AF266" s="10">
        <f t="shared" si="20"/>
        <v>157.1218605</v>
      </c>
      <c r="AG266" s="10">
        <f t="shared" si="21"/>
        <v>1870.176343</v>
      </c>
      <c r="AH266" s="86">
        <f t="shared" si="22"/>
        <v>1.541830759</v>
      </c>
      <c r="AI266" s="86">
        <f t="shared" si="23"/>
        <v>137.2229376</v>
      </c>
      <c r="AJ266" s="86">
        <f t="shared" si="24"/>
        <v>2050.634909</v>
      </c>
      <c r="AK266" s="87">
        <f t="shared" si="25"/>
        <v>12766.35868</v>
      </c>
      <c r="AL266" s="87">
        <f t="shared" si="26"/>
        <v>12812.16421</v>
      </c>
      <c r="AM266" s="87">
        <f t="shared" si="27"/>
        <v>12812.16421</v>
      </c>
      <c r="AN266" s="87">
        <f t="shared" si="28"/>
        <v>12766.35868</v>
      </c>
      <c r="AO266" s="87">
        <f t="shared" si="29"/>
        <v>45.80552861</v>
      </c>
      <c r="AP266" s="88">
        <f t="shared" ref="AP266:AR266" si="299">AE266-AH266</f>
        <v>-0.3074728213</v>
      </c>
      <c r="AQ266" s="88">
        <f t="shared" si="299"/>
        <v>19.89892298</v>
      </c>
      <c r="AR266" s="88">
        <f t="shared" si="299"/>
        <v>-180.458567</v>
      </c>
      <c r="AS266" s="7">
        <f t="shared" si="31"/>
        <v>10.90690868</v>
      </c>
      <c r="AT266" s="7">
        <f t="shared" si="32"/>
        <v>53.81075609</v>
      </c>
      <c r="AU266" s="7">
        <f t="shared" si="33"/>
        <v>50</v>
      </c>
      <c r="AV266" s="85">
        <f t="shared" si="34"/>
        <v>53.81075609</v>
      </c>
      <c r="AW266" s="89">
        <f t="shared" si="35"/>
        <v>-3.810756091</v>
      </c>
      <c r="AX266" s="89">
        <f t="shared" si="36"/>
        <v>0</v>
      </c>
      <c r="AY266" s="89">
        <f t="shared" si="37"/>
        <v>1</v>
      </c>
    </row>
    <row r="267">
      <c r="A267" s="29">
        <v>5554.0</v>
      </c>
      <c r="B267" s="30">
        <v>1799.0</v>
      </c>
      <c r="C267" s="31" t="s">
        <v>0</v>
      </c>
      <c r="D267" s="14">
        <v>9.0</v>
      </c>
      <c r="E267" s="15">
        <v>7.0</v>
      </c>
      <c r="F267" s="16">
        <v>17.0</v>
      </c>
      <c r="G267" s="17">
        <v>41.0</v>
      </c>
      <c r="H267" s="18">
        <v>134.0</v>
      </c>
      <c r="I267" s="19">
        <v>36.0</v>
      </c>
      <c r="J267" s="20">
        <v>28.0</v>
      </c>
      <c r="K267" s="21">
        <v>39.0</v>
      </c>
      <c r="L267" s="22">
        <v>32.0</v>
      </c>
      <c r="M267" s="63">
        <f t="shared" si="3"/>
        <v>134</v>
      </c>
      <c r="N267" s="63">
        <f t="shared" si="4"/>
        <v>48</v>
      </c>
      <c r="O267" s="63">
        <f t="shared" si="5"/>
        <v>77</v>
      </c>
      <c r="P267" s="63">
        <f t="shared" si="6"/>
        <v>84</v>
      </c>
      <c r="Q267" s="79">
        <f t="shared" si="7"/>
        <v>0.6151603499</v>
      </c>
      <c r="R267" s="79">
        <f t="shared" si="8"/>
        <v>0.616</v>
      </c>
      <c r="S267" s="79">
        <f t="shared" si="9"/>
        <v>0.6146788991</v>
      </c>
      <c r="T267" s="79">
        <f t="shared" si="10"/>
        <v>0.6143452265</v>
      </c>
      <c r="U267" s="79">
        <f t="shared" si="11"/>
        <v>0.0003336725684</v>
      </c>
      <c r="V267" s="89"/>
      <c r="W267" s="89"/>
      <c r="X267" s="85">
        <f t="shared" si="12"/>
        <v>0.616</v>
      </c>
      <c r="Y267" s="85">
        <f t="shared" si="13"/>
        <v>-0.3341279226</v>
      </c>
      <c r="Z267" s="85">
        <f t="shared" si="14"/>
        <v>209</v>
      </c>
      <c r="AA267" s="7">
        <f t="shared" si="15"/>
        <v>1.334127923</v>
      </c>
      <c r="AB267" s="7">
        <f t="shared" si="16"/>
        <v>28.0667455</v>
      </c>
      <c r="AC267" s="13">
        <f t="shared" si="17"/>
        <v>0.9488068217</v>
      </c>
      <c r="AD267" s="13">
        <f t="shared" si="18"/>
        <v>0.9484731491</v>
      </c>
      <c r="AE267" s="10">
        <f t="shared" si="19"/>
        <v>1.334127923</v>
      </c>
      <c r="AF267" s="10">
        <f t="shared" si="20"/>
        <v>306.8994813</v>
      </c>
      <c r="AG267" s="10">
        <f t="shared" si="21"/>
        <v>5865.949809</v>
      </c>
      <c r="AH267" s="86">
        <f t="shared" si="22"/>
        <v>1.541830759</v>
      </c>
      <c r="AI267" s="86">
        <f t="shared" si="23"/>
        <v>248.2347522</v>
      </c>
      <c r="AJ267" s="86">
        <f t="shared" si="24"/>
        <v>9972.561349</v>
      </c>
      <c r="AK267" s="87">
        <f t="shared" si="25"/>
        <v>70921.13125</v>
      </c>
      <c r="AL267" s="87">
        <f t="shared" si="26"/>
        <v>70946.08129</v>
      </c>
      <c r="AM267" s="87">
        <f t="shared" si="27"/>
        <v>70946.08129</v>
      </c>
      <c r="AN267" s="87">
        <f t="shared" si="28"/>
        <v>70921.13125</v>
      </c>
      <c r="AO267" s="87">
        <f t="shared" si="29"/>
        <v>24.95003263</v>
      </c>
      <c r="AP267" s="88">
        <f t="shared" ref="AP267:AR267" si="300">AE267-AH267</f>
        <v>-0.2077028364</v>
      </c>
      <c r="AQ267" s="88">
        <f t="shared" si="300"/>
        <v>58.66472913</v>
      </c>
      <c r="AR267" s="88">
        <f t="shared" si="300"/>
        <v>-4106.61154</v>
      </c>
      <c r="AS267" s="7">
        <f t="shared" si="31"/>
        <v>128.0967498</v>
      </c>
      <c r="AT267" s="7">
        <f t="shared" si="32"/>
        <v>154.3487389</v>
      </c>
      <c r="AU267" s="7">
        <f t="shared" si="33"/>
        <v>134</v>
      </c>
      <c r="AV267" s="85">
        <f t="shared" si="34"/>
        <v>128.0967498</v>
      </c>
      <c r="AW267" s="89">
        <f t="shared" si="35"/>
        <v>5.903250213</v>
      </c>
      <c r="AX267" s="89">
        <f t="shared" si="36"/>
        <v>1</v>
      </c>
      <c r="AY267" s="89">
        <f t="shared" si="37"/>
        <v>0</v>
      </c>
    </row>
    <row r="268">
      <c r="A268" s="29">
        <v>5556.0</v>
      </c>
      <c r="B268" s="30">
        <v>2533.0</v>
      </c>
      <c r="C268" s="31" t="s">
        <v>0</v>
      </c>
      <c r="D268" s="14">
        <v>37.0</v>
      </c>
      <c r="E268" s="15">
        <v>35.0</v>
      </c>
      <c r="F268" s="16">
        <v>79.0</v>
      </c>
      <c r="G268" s="17">
        <v>43.0</v>
      </c>
      <c r="H268" s="18">
        <v>123.0</v>
      </c>
      <c r="I268" s="19">
        <v>26.0</v>
      </c>
      <c r="J268" s="20">
        <v>64.0</v>
      </c>
      <c r="K268" s="21">
        <v>61.0</v>
      </c>
      <c r="L268" s="22">
        <v>69.0</v>
      </c>
      <c r="M268" s="63">
        <f t="shared" si="3"/>
        <v>123</v>
      </c>
      <c r="N268" s="63">
        <f t="shared" si="4"/>
        <v>141</v>
      </c>
      <c r="O268" s="63">
        <f t="shared" si="5"/>
        <v>69</v>
      </c>
      <c r="P268" s="63">
        <f t="shared" si="6"/>
        <v>204</v>
      </c>
      <c r="Q268" s="79">
        <f t="shared" si="7"/>
        <v>0.3575418994</v>
      </c>
      <c r="R268" s="79">
        <f t="shared" si="8"/>
        <v>0.3285714286</v>
      </c>
      <c r="S268" s="79">
        <f t="shared" si="9"/>
        <v>0.376146789</v>
      </c>
      <c r="T268" s="79">
        <f t="shared" si="10"/>
        <v>0.3728391947</v>
      </c>
      <c r="U268" s="79">
        <f t="shared" si="11"/>
        <v>0.003307594307</v>
      </c>
      <c r="V268" s="89"/>
      <c r="W268" s="89"/>
      <c r="X268" s="85">
        <f t="shared" si="12"/>
        <v>0.3285714286</v>
      </c>
      <c r="Y268" s="85">
        <f t="shared" si="13"/>
        <v>-0.1784299035</v>
      </c>
      <c r="Z268" s="85">
        <f t="shared" si="14"/>
        <v>414</v>
      </c>
      <c r="AA268" s="7">
        <f t="shared" si="15"/>
        <v>1.178429904</v>
      </c>
      <c r="AB268" s="7">
        <f t="shared" si="16"/>
        <v>36.39970032</v>
      </c>
      <c r="AC268" s="13">
        <f t="shared" si="17"/>
        <v>0.5545766925</v>
      </c>
      <c r="AD268" s="13">
        <f t="shared" si="18"/>
        <v>0.5512690982</v>
      </c>
      <c r="AE268" s="10">
        <f t="shared" si="19"/>
        <v>1.178429904</v>
      </c>
      <c r="AF268" s="10">
        <f t="shared" si="20"/>
        <v>524.2696804</v>
      </c>
      <c r="AG268" s="10">
        <f t="shared" si="21"/>
        <v>15069.47593</v>
      </c>
      <c r="AH268" s="86">
        <f t="shared" si="22"/>
        <v>1.541830759</v>
      </c>
      <c r="AI268" s="86">
        <f t="shared" si="23"/>
        <v>420.9197972</v>
      </c>
      <c r="AJ268" s="86">
        <f t="shared" si="24"/>
        <v>21702.80976</v>
      </c>
      <c r="AK268" s="87">
        <f t="shared" si="25"/>
        <v>96802.30237</v>
      </c>
      <c r="AL268" s="87">
        <f t="shared" si="26"/>
        <v>97383.11263</v>
      </c>
      <c r="AM268" s="87">
        <f t="shared" si="27"/>
        <v>97383.11263</v>
      </c>
      <c r="AN268" s="87">
        <f t="shared" si="28"/>
        <v>96802.30237</v>
      </c>
      <c r="AO268" s="87">
        <f t="shared" si="29"/>
        <v>580.8102528</v>
      </c>
      <c r="AP268" s="88">
        <f t="shared" ref="AP268:AR268" si="301">AE268-AH268</f>
        <v>-0.3634008555</v>
      </c>
      <c r="AQ268" s="88">
        <f t="shared" si="301"/>
        <v>103.3498832</v>
      </c>
      <c r="AR268" s="88">
        <f t="shared" si="301"/>
        <v>-6633.333833</v>
      </c>
      <c r="AS268" s="7">
        <f t="shared" si="31"/>
        <v>97.84918634</v>
      </c>
      <c r="AT268" s="7">
        <f t="shared" si="32"/>
        <v>186.5471809</v>
      </c>
      <c r="AU268" s="7">
        <f t="shared" si="33"/>
        <v>123</v>
      </c>
      <c r="AV268" s="85">
        <f t="shared" si="34"/>
        <v>97.84918634</v>
      </c>
      <c r="AW268" s="89">
        <f t="shared" si="35"/>
        <v>25.15081366</v>
      </c>
      <c r="AX268" s="89">
        <f t="shared" si="36"/>
        <v>1</v>
      </c>
      <c r="AY268" s="89">
        <f t="shared" si="37"/>
        <v>0</v>
      </c>
    </row>
    <row r="269">
      <c r="A269" s="29">
        <v>5560.0</v>
      </c>
      <c r="B269" s="30">
        <v>2000.0</v>
      </c>
      <c r="C269" s="31" t="s">
        <v>0</v>
      </c>
      <c r="D269" s="14">
        <v>16.0</v>
      </c>
      <c r="E269" s="15">
        <v>12.0</v>
      </c>
      <c r="F269" s="16">
        <v>14.0</v>
      </c>
      <c r="G269" s="17">
        <v>79.0</v>
      </c>
      <c r="H269" s="18">
        <v>189.0</v>
      </c>
      <c r="I269" s="19">
        <v>31.0</v>
      </c>
      <c r="J269" s="20">
        <v>28.0</v>
      </c>
      <c r="K269" s="21">
        <v>27.0</v>
      </c>
      <c r="L269" s="22">
        <v>12.0</v>
      </c>
      <c r="M269" s="63">
        <f t="shared" si="3"/>
        <v>189</v>
      </c>
      <c r="N269" s="63">
        <f t="shared" si="4"/>
        <v>40</v>
      </c>
      <c r="O269" s="63">
        <f t="shared" si="5"/>
        <v>110</v>
      </c>
      <c r="P269" s="63">
        <f t="shared" si="6"/>
        <v>69</v>
      </c>
      <c r="Q269" s="79">
        <f t="shared" si="7"/>
        <v>0.7328431373</v>
      </c>
      <c r="R269" s="79">
        <f t="shared" si="8"/>
        <v>0.7333333333</v>
      </c>
      <c r="S269" s="79">
        <f t="shared" si="9"/>
        <v>0.7325581395</v>
      </c>
      <c r="T269" s="79">
        <f t="shared" si="10"/>
        <v>0.7322335332</v>
      </c>
      <c r="U269" s="79">
        <f t="shared" si="11"/>
        <v>0.0003246063045</v>
      </c>
      <c r="V269" s="89"/>
      <c r="W269" s="89"/>
      <c r="X269" s="85">
        <f t="shared" si="12"/>
        <v>0.7333333333</v>
      </c>
      <c r="Y269" s="85">
        <f t="shared" si="13"/>
        <v>-0.3976865573</v>
      </c>
      <c r="Z269" s="85">
        <f t="shared" si="14"/>
        <v>219</v>
      </c>
      <c r="AA269" s="7">
        <f t="shared" si="15"/>
        <v>1.397686557</v>
      </c>
      <c r="AB269" s="7">
        <f t="shared" si="16"/>
        <v>27.44037245</v>
      </c>
      <c r="AC269" s="13">
        <f t="shared" si="17"/>
        <v>1.130244697</v>
      </c>
      <c r="AD269" s="13">
        <f t="shared" si="18"/>
        <v>1.129920091</v>
      </c>
      <c r="AE269" s="10">
        <f t="shared" si="19"/>
        <v>1.397686557</v>
      </c>
      <c r="AF269" s="10">
        <f t="shared" si="20"/>
        <v>333.5337285</v>
      </c>
      <c r="AG269" s="10">
        <f t="shared" si="21"/>
        <v>6009.441568</v>
      </c>
      <c r="AH269" s="86">
        <f t="shared" si="22"/>
        <v>1.541830759</v>
      </c>
      <c r="AI269" s="86">
        <f t="shared" si="23"/>
        <v>275.9877059</v>
      </c>
      <c r="AJ269" s="86">
        <f t="shared" si="24"/>
        <v>11702.49546</v>
      </c>
      <c r="AK269" s="87">
        <f t="shared" si="25"/>
        <v>118939.9084</v>
      </c>
      <c r="AL269" s="87">
        <f t="shared" si="26"/>
        <v>118974.0778</v>
      </c>
      <c r="AM269" s="87">
        <f t="shared" si="27"/>
        <v>118974.0778</v>
      </c>
      <c r="AN269" s="87">
        <f t="shared" si="28"/>
        <v>118939.9084</v>
      </c>
      <c r="AO269" s="87">
        <f t="shared" si="29"/>
        <v>34.16935803</v>
      </c>
      <c r="AP269" s="88">
        <f t="shared" ref="AP269:AR269" si="302">AE269-AH269</f>
        <v>-0.1441442017</v>
      </c>
      <c r="AQ269" s="88">
        <f t="shared" si="302"/>
        <v>57.54602264</v>
      </c>
      <c r="AR269" s="88">
        <f t="shared" si="302"/>
        <v>-5693.053893</v>
      </c>
      <c r="AS269" s="7">
        <f t="shared" si="31"/>
        <v>180.9129821</v>
      </c>
      <c r="AT269" s="7">
        <f t="shared" si="32"/>
        <v>218.3123906</v>
      </c>
      <c r="AU269" s="7">
        <f t="shared" si="33"/>
        <v>189</v>
      </c>
      <c r="AV269" s="85">
        <f t="shared" si="34"/>
        <v>180.9129821</v>
      </c>
      <c r="AW269" s="89">
        <f t="shared" si="35"/>
        <v>8.087017875</v>
      </c>
      <c r="AX269" s="89">
        <f t="shared" si="36"/>
        <v>1</v>
      </c>
      <c r="AY269" s="89">
        <f t="shared" si="37"/>
        <v>0</v>
      </c>
    </row>
    <row r="270">
      <c r="A270" s="29">
        <v>5563.0</v>
      </c>
      <c r="B270" s="30">
        <v>1682.0</v>
      </c>
      <c r="C270" s="31" t="s">
        <v>0</v>
      </c>
      <c r="D270" s="14">
        <v>2.0</v>
      </c>
      <c r="E270" s="15">
        <v>2.0</v>
      </c>
      <c r="F270" s="16">
        <v>0.0</v>
      </c>
      <c r="G270" s="17">
        <v>17.0</v>
      </c>
      <c r="H270" s="18">
        <v>52.0</v>
      </c>
      <c r="I270" s="19">
        <v>12.0</v>
      </c>
      <c r="J270" s="20">
        <v>2.0</v>
      </c>
      <c r="K270" s="21">
        <v>4.0</v>
      </c>
      <c r="L270" s="22">
        <v>4.0</v>
      </c>
      <c r="M270" s="63">
        <f t="shared" si="3"/>
        <v>52</v>
      </c>
      <c r="N270" s="63">
        <f t="shared" si="4"/>
        <v>8</v>
      </c>
      <c r="O270" s="63">
        <f t="shared" si="5"/>
        <v>29</v>
      </c>
      <c r="P270" s="63">
        <f t="shared" si="6"/>
        <v>6</v>
      </c>
      <c r="Q270" s="79">
        <f t="shared" si="7"/>
        <v>0.8526315789</v>
      </c>
      <c r="R270" s="79">
        <f t="shared" si="8"/>
        <v>0.7837837838</v>
      </c>
      <c r="S270" s="79">
        <f t="shared" si="9"/>
        <v>0.8965517241</v>
      </c>
      <c r="T270" s="79">
        <f t="shared" si="10"/>
        <v>0.8895983859</v>
      </c>
      <c r="U270" s="79">
        <f t="shared" si="11"/>
        <v>0.006953338218</v>
      </c>
      <c r="V270" s="89"/>
      <c r="W270" s="89"/>
      <c r="X270" s="85">
        <f t="shared" si="12"/>
        <v>0.7837837838</v>
      </c>
      <c r="Y270" s="85">
        <f t="shared" si="13"/>
        <v>-0.4250152086</v>
      </c>
      <c r="Z270" s="85">
        <f t="shared" si="14"/>
        <v>43</v>
      </c>
      <c r="AA270" s="7">
        <f t="shared" si="15"/>
        <v>1.425015209</v>
      </c>
      <c r="AB270" s="7">
        <f t="shared" si="16"/>
        <v>2.550091252</v>
      </c>
      <c r="AC270" s="13">
        <f t="shared" si="17"/>
        <v>1.321566933</v>
      </c>
      <c r="AD270" s="13">
        <f t="shared" si="18"/>
        <v>1.314613595</v>
      </c>
      <c r="AE270" s="10">
        <f t="shared" si="19"/>
        <v>1.425015209</v>
      </c>
      <c r="AF270" s="10">
        <f t="shared" si="20"/>
        <v>63.82574522</v>
      </c>
      <c r="AG270" s="10">
        <f t="shared" si="21"/>
        <v>109.6539238</v>
      </c>
      <c r="AH270" s="86">
        <f t="shared" si="22"/>
        <v>1.541830759</v>
      </c>
      <c r="AI270" s="86">
        <f t="shared" si="23"/>
        <v>53.96407657</v>
      </c>
      <c r="AJ270" s="86">
        <f t="shared" si="24"/>
        <v>268.2785521</v>
      </c>
      <c r="AK270" s="87">
        <f t="shared" si="25"/>
        <v>7243.520906</v>
      </c>
      <c r="AL270" s="87">
        <f t="shared" si="26"/>
        <v>7281.833799</v>
      </c>
      <c r="AM270" s="87">
        <f t="shared" si="27"/>
        <v>7281.833799</v>
      </c>
      <c r="AN270" s="87">
        <f t="shared" si="28"/>
        <v>7243.520906</v>
      </c>
      <c r="AO270" s="87">
        <f t="shared" si="29"/>
        <v>38.31289358</v>
      </c>
      <c r="AP270" s="88">
        <f t="shared" ref="AP270:AR270" si="303">AE270-AH270</f>
        <v>-0.1168155504</v>
      </c>
      <c r="AQ270" s="88">
        <f t="shared" si="303"/>
        <v>9.861668656</v>
      </c>
      <c r="AR270" s="88">
        <f t="shared" si="303"/>
        <v>-158.6246282</v>
      </c>
      <c r="AS270" s="7">
        <f t="shared" si="31"/>
        <v>21.62369854</v>
      </c>
      <c r="AT270" s="7">
        <f t="shared" si="32"/>
        <v>62.79715658</v>
      </c>
      <c r="AU270" s="7">
        <f t="shared" si="33"/>
        <v>52</v>
      </c>
      <c r="AV270" s="85">
        <f t="shared" si="34"/>
        <v>62.79715658</v>
      </c>
      <c r="AW270" s="89">
        <f t="shared" si="35"/>
        <v>-10.79715658</v>
      </c>
      <c r="AX270" s="89">
        <f t="shared" si="36"/>
        <v>0</v>
      </c>
      <c r="AY270" s="89">
        <f t="shared" si="37"/>
        <v>1</v>
      </c>
    </row>
    <row r="271">
      <c r="A271" s="29">
        <v>5565.0</v>
      </c>
      <c r="B271" s="30">
        <v>1927.0</v>
      </c>
      <c r="C271" s="31" t="s">
        <v>0</v>
      </c>
      <c r="D271" s="14">
        <v>4.0</v>
      </c>
      <c r="E271" s="15">
        <v>3.0</v>
      </c>
      <c r="F271" s="16">
        <v>14.0</v>
      </c>
      <c r="G271" s="17">
        <v>28.0</v>
      </c>
      <c r="H271" s="18">
        <v>109.0</v>
      </c>
      <c r="I271" s="19">
        <v>38.0</v>
      </c>
      <c r="J271" s="20">
        <v>9.0</v>
      </c>
      <c r="K271" s="21">
        <v>16.0</v>
      </c>
      <c r="L271" s="22">
        <v>14.0</v>
      </c>
      <c r="M271" s="63">
        <f t="shared" si="3"/>
        <v>109</v>
      </c>
      <c r="N271" s="63">
        <f t="shared" si="4"/>
        <v>21</v>
      </c>
      <c r="O271" s="63">
        <f t="shared" si="5"/>
        <v>66</v>
      </c>
      <c r="P271" s="63">
        <f t="shared" si="6"/>
        <v>39</v>
      </c>
      <c r="Q271" s="79">
        <f t="shared" si="7"/>
        <v>0.7446808511</v>
      </c>
      <c r="R271" s="79">
        <f t="shared" si="8"/>
        <v>0.7586206897</v>
      </c>
      <c r="S271" s="79">
        <f t="shared" si="9"/>
        <v>0.7364864865</v>
      </c>
      <c r="T271" s="79">
        <f t="shared" si="10"/>
        <v>0.7367873029</v>
      </c>
      <c r="U271" s="79">
        <f t="shared" si="11"/>
        <v>0.0003008163938</v>
      </c>
      <c r="V271" s="89"/>
      <c r="W271" s="89"/>
      <c r="X271" s="85">
        <f t="shared" si="12"/>
        <v>0.7586206897</v>
      </c>
      <c r="Y271" s="85">
        <f t="shared" si="13"/>
        <v>-0.4113845389</v>
      </c>
      <c r="Z271" s="85">
        <f t="shared" si="14"/>
        <v>126</v>
      </c>
      <c r="AA271" s="7">
        <f t="shared" si="15"/>
        <v>1.411384539</v>
      </c>
      <c r="AB271" s="7">
        <f t="shared" si="16"/>
        <v>16.04399702</v>
      </c>
      <c r="AC271" s="13">
        <f t="shared" si="17"/>
        <v>1.147871025</v>
      </c>
      <c r="AD271" s="13">
        <f t="shared" si="18"/>
        <v>1.148171842</v>
      </c>
      <c r="AE271" s="10">
        <f t="shared" si="19"/>
        <v>1.411384539</v>
      </c>
      <c r="AF271" s="10">
        <f t="shared" si="20"/>
        <v>193.8784489</v>
      </c>
      <c r="AG271" s="10">
        <f t="shared" si="21"/>
        <v>2021.543624</v>
      </c>
      <c r="AH271" s="86">
        <f t="shared" si="22"/>
        <v>1.541830759</v>
      </c>
      <c r="AI271" s="86">
        <f t="shared" si="23"/>
        <v>161.8922297</v>
      </c>
      <c r="AJ271" s="86">
        <f t="shared" si="24"/>
        <v>3968.672374</v>
      </c>
      <c r="AK271" s="87">
        <f t="shared" si="25"/>
        <v>39933.41666</v>
      </c>
      <c r="AL271" s="87">
        <f t="shared" si="26"/>
        <v>39922.95426</v>
      </c>
      <c r="AM271" s="87">
        <f t="shared" si="27"/>
        <v>39922.95426</v>
      </c>
      <c r="AN271" s="87">
        <f t="shared" si="28"/>
        <v>39933.41666</v>
      </c>
      <c r="AO271" s="87">
        <f t="shared" si="29"/>
        <v>-10.46239418</v>
      </c>
      <c r="AP271" s="88">
        <f t="shared" ref="AP271:AR271" si="304">AE271-AH271</f>
        <v>-0.1304462201</v>
      </c>
      <c r="AQ271" s="88">
        <f t="shared" si="304"/>
        <v>31.98621923</v>
      </c>
      <c r="AR271" s="88">
        <f t="shared" si="304"/>
        <v>-1947.128749</v>
      </c>
      <c r="AS271" s="7">
        <f t="shared" si="31"/>
        <v>112.3639787</v>
      </c>
      <c r="AT271" s="7">
        <f t="shared" si="32"/>
        <v>132.8422006</v>
      </c>
      <c r="AU271" s="7">
        <f t="shared" si="33"/>
        <v>109</v>
      </c>
      <c r="AV271" s="85">
        <f t="shared" si="34"/>
        <v>112.3639787</v>
      </c>
      <c r="AW271" s="89">
        <f t="shared" si="35"/>
        <v>-3.363978738</v>
      </c>
      <c r="AX271" s="89">
        <f t="shared" si="36"/>
        <v>1</v>
      </c>
      <c r="AY271" s="89">
        <f t="shared" si="37"/>
        <v>0</v>
      </c>
    </row>
    <row r="272">
      <c r="A272" s="29">
        <v>5566.0</v>
      </c>
      <c r="B272" s="30">
        <v>3340.0</v>
      </c>
      <c r="C272" s="31" t="s">
        <v>0</v>
      </c>
      <c r="D272" s="14">
        <v>19.0</v>
      </c>
      <c r="E272" s="15">
        <v>24.0</v>
      </c>
      <c r="F272" s="16">
        <v>36.0</v>
      </c>
      <c r="G272" s="17">
        <v>100.0</v>
      </c>
      <c r="H272" s="18">
        <v>242.0</v>
      </c>
      <c r="I272" s="19">
        <v>50.0</v>
      </c>
      <c r="J272" s="20">
        <v>37.0</v>
      </c>
      <c r="K272" s="21">
        <v>64.0</v>
      </c>
      <c r="L272" s="22">
        <v>48.0</v>
      </c>
      <c r="M272" s="63">
        <f t="shared" si="3"/>
        <v>242</v>
      </c>
      <c r="N272" s="63">
        <f t="shared" si="4"/>
        <v>91</v>
      </c>
      <c r="O272" s="63">
        <f t="shared" si="5"/>
        <v>150</v>
      </c>
      <c r="P272" s="63">
        <f t="shared" si="6"/>
        <v>137</v>
      </c>
      <c r="Q272" s="79">
        <f t="shared" si="7"/>
        <v>0.6322580645</v>
      </c>
      <c r="R272" s="79">
        <f t="shared" si="8"/>
        <v>0.622406639</v>
      </c>
      <c r="S272" s="79">
        <f t="shared" si="9"/>
        <v>0.6385224274</v>
      </c>
      <c r="T272" s="79">
        <f t="shared" si="10"/>
        <v>0.637236578</v>
      </c>
      <c r="U272" s="79">
        <f t="shared" si="11"/>
        <v>0.001285849474</v>
      </c>
      <c r="V272" s="89"/>
      <c r="W272" s="89"/>
      <c r="X272" s="85">
        <f t="shared" si="12"/>
        <v>0.622406639</v>
      </c>
      <c r="Y272" s="85">
        <f t="shared" si="13"/>
        <v>-0.3375983535</v>
      </c>
      <c r="Z272" s="85">
        <f t="shared" si="14"/>
        <v>378</v>
      </c>
      <c r="AA272" s="7">
        <f t="shared" si="15"/>
        <v>1.337598354</v>
      </c>
      <c r="AB272" s="7">
        <f t="shared" si="16"/>
        <v>46.25097443</v>
      </c>
      <c r="AC272" s="13">
        <f t="shared" si="17"/>
        <v>0.976120781</v>
      </c>
      <c r="AD272" s="13">
        <f t="shared" si="18"/>
        <v>0.9748349315</v>
      </c>
      <c r="AE272" s="10">
        <f t="shared" si="19"/>
        <v>1.337598354</v>
      </c>
      <c r="AF272" s="10">
        <f t="shared" si="20"/>
        <v>551.8631521</v>
      </c>
      <c r="AG272" s="10">
        <f t="shared" si="21"/>
        <v>17482.86834</v>
      </c>
      <c r="AH272" s="86">
        <f t="shared" si="22"/>
        <v>1.541830759</v>
      </c>
      <c r="AI272" s="86">
        <f t="shared" si="23"/>
        <v>442.5054278</v>
      </c>
      <c r="AJ272" s="86">
        <f t="shared" si="24"/>
        <v>31684.6221</v>
      </c>
      <c r="AK272" s="87">
        <f t="shared" si="25"/>
        <v>229066.7122</v>
      </c>
      <c r="AL272" s="87">
        <f t="shared" si="26"/>
        <v>229368.8611</v>
      </c>
      <c r="AM272" s="87">
        <f t="shared" si="27"/>
        <v>229368.8611</v>
      </c>
      <c r="AN272" s="87">
        <f t="shared" si="28"/>
        <v>229066.7122</v>
      </c>
      <c r="AO272" s="87">
        <f t="shared" si="29"/>
        <v>302.1489094</v>
      </c>
      <c r="AP272" s="88">
        <f t="shared" ref="AP272:AR272" si="305">AE272-AH272</f>
        <v>-0.2042324055</v>
      </c>
      <c r="AQ272" s="88">
        <f t="shared" si="305"/>
        <v>109.3577242</v>
      </c>
      <c r="AR272" s="88">
        <f t="shared" si="305"/>
        <v>-14201.75376</v>
      </c>
      <c r="AS272" s="7">
        <f t="shared" si="31"/>
        <v>221.4533767</v>
      </c>
      <c r="AT272" s="7">
        <f t="shared" si="32"/>
        <v>314.0038833</v>
      </c>
      <c r="AU272" s="7">
        <f t="shared" si="33"/>
        <v>242</v>
      </c>
      <c r="AV272" s="85">
        <f t="shared" si="34"/>
        <v>221.4533767</v>
      </c>
      <c r="AW272" s="89">
        <f t="shared" si="35"/>
        <v>20.54662331</v>
      </c>
      <c r="AX272" s="89">
        <f t="shared" si="36"/>
        <v>1</v>
      </c>
      <c r="AY272" s="89">
        <f t="shared" si="37"/>
        <v>0</v>
      </c>
    </row>
    <row r="273">
      <c r="A273" s="29">
        <v>5569.0</v>
      </c>
      <c r="B273" s="30">
        <v>2635.0</v>
      </c>
      <c r="C273" s="31" t="s">
        <v>0</v>
      </c>
      <c r="D273" s="14">
        <v>12.0</v>
      </c>
      <c r="E273" s="15">
        <v>18.0</v>
      </c>
      <c r="F273" s="16">
        <v>32.0</v>
      </c>
      <c r="G273" s="17">
        <v>57.0</v>
      </c>
      <c r="H273" s="18">
        <v>188.0</v>
      </c>
      <c r="I273" s="19">
        <v>36.0</v>
      </c>
      <c r="J273" s="20">
        <v>28.0</v>
      </c>
      <c r="K273" s="21">
        <v>26.0</v>
      </c>
      <c r="L273" s="22">
        <v>28.0</v>
      </c>
      <c r="M273" s="63">
        <f t="shared" si="3"/>
        <v>188</v>
      </c>
      <c r="N273" s="63">
        <f t="shared" si="4"/>
        <v>58</v>
      </c>
      <c r="O273" s="63">
        <f t="shared" si="5"/>
        <v>93</v>
      </c>
      <c r="P273" s="63">
        <f t="shared" si="6"/>
        <v>86</v>
      </c>
      <c r="Q273" s="79">
        <f t="shared" si="7"/>
        <v>0.6611764706</v>
      </c>
      <c r="R273" s="79">
        <f t="shared" si="8"/>
        <v>0.6158940397</v>
      </c>
      <c r="S273" s="79">
        <f t="shared" si="9"/>
        <v>0.6861313869</v>
      </c>
      <c r="T273" s="79">
        <f t="shared" si="10"/>
        <v>0.6853516948</v>
      </c>
      <c r="U273" s="79">
        <f t="shared" si="11"/>
        <v>0.0007796920654</v>
      </c>
      <c r="V273" s="89"/>
      <c r="W273" s="89"/>
      <c r="X273" s="85">
        <f t="shared" si="12"/>
        <v>0.6158940397</v>
      </c>
      <c r="Y273" s="85">
        <f t="shared" si="13"/>
        <v>-0.3340705247</v>
      </c>
      <c r="Z273" s="85">
        <f t="shared" si="14"/>
        <v>237</v>
      </c>
      <c r="AA273" s="7">
        <f t="shared" si="15"/>
        <v>1.334070525</v>
      </c>
      <c r="AB273" s="7">
        <f t="shared" si="16"/>
        <v>28.73006512</v>
      </c>
      <c r="AC273" s="13">
        <f t="shared" si="17"/>
        <v>1.020201912</v>
      </c>
      <c r="AD273" s="13">
        <f t="shared" si="18"/>
        <v>1.019422219</v>
      </c>
      <c r="AE273" s="10">
        <f t="shared" si="19"/>
        <v>1.334070525</v>
      </c>
      <c r="AF273" s="10">
        <f t="shared" si="20"/>
        <v>344.9047795</v>
      </c>
      <c r="AG273" s="10">
        <f t="shared" si="21"/>
        <v>6809.025434</v>
      </c>
      <c r="AH273" s="86">
        <f t="shared" si="22"/>
        <v>1.541830759</v>
      </c>
      <c r="AI273" s="86">
        <f t="shared" si="23"/>
        <v>275.9877059</v>
      </c>
      <c r="AJ273" s="86">
        <f t="shared" si="24"/>
        <v>12331.56241</v>
      </c>
      <c r="AK273" s="87">
        <f t="shared" si="25"/>
        <v>118711.7175</v>
      </c>
      <c r="AL273" s="87">
        <f t="shared" si="26"/>
        <v>118802.5126</v>
      </c>
      <c r="AM273" s="87">
        <f t="shared" si="27"/>
        <v>118802.5126</v>
      </c>
      <c r="AN273" s="87">
        <f t="shared" si="28"/>
        <v>118711.7175</v>
      </c>
      <c r="AO273" s="87">
        <f t="shared" si="29"/>
        <v>90.79514102</v>
      </c>
      <c r="AP273" s="88">
        <f t="shared" ref="AP273:AR273" si="306">AE273-AH273</f>
        <v>-0.2077602343</v>
      </c>
      <c r="AQ273" s="88">
        <f t="shared" si="306"/>
        <v>68.91707361</v>
      </c>
      <c r="AR273" s="88">
        <f t="shared" si="306"/>
        <v>-5522.536976</v>
      </c>
      <c r="AS273" s="7">
        <f t="shared" si="31"/>
        <v>135.4052809</v>
      </c>
      <c r="AT273" s="7">
        <f t="shared" si="32"/>
        <v>196.3091776</v>
      </c>
      <c r="AU273" s="7">
        <f t="shared" si="33"/>
        <v>188</v>
      </c>
      <c r="AV273" s="85">
        <f t="shared" si="34"/>
        <v>196.3091776</v>
      </c>
      <c r="AW273" s="89">
        <f t="shared" si="35"/>
        <v>-8.309177583</v>
      </c>
      <c r="AX273" s="89">
        <f t="shared" si="36"/>
        <v>0</v>
      </c>
      <c r="AY273" s="89">
        <f t="shared" si="37"/>
        <v>1</v>
      </c>
    </row>
    <row r="274">
      <c r="A274" s="29">
        <v>5571.0</v>
      </c>
      <c r="B274" s="30">
        <v>1712.0</v>
      </c>
      <c r="C274" s="31" t="s">
        <v>0</v>
      </c>
      <c r="D274" s="14">
        <v>1.0</v>
      </c>
      <c r="E274" s="15">
        <v>4.0</v>
      </c>
      <c r="F274" s="16">
        <v>5.0</v>
      </c>
      <c r="G274" s="17">
        <v>16.0</v>
      </c>
      <c r="H274" s="18">
        <v>60.0</v>
      </c>
      <c r="I274" s="19">
        <v>9.0</v>
      </c>
      <c r="J274" s="20">
        <v>6.0</v>
      </c>
      <c r="K274" s="21">
        <v>16.0</v>
      </c>
      <c r="L274" s="22">
        <v>9.0</v>
      </c>
      <c r="M274" s="63">
        <f t="shared" si="3"/>
        <v>60</v>
      </c>
      <c r="N274" s="63">
        <f t="shared" si="4"/>
        <v>14</v>
      </c>
      <c r="O274" s="63">
        <f t="shared" si="5"/>
        <v>25</v>
      </c>
      <c r="P274" s="63">
        <f t="shared" si="6"/>
        <v>27</v>
      </c>
      <c r="Q274" s="79">
        <f t="shared" si="7"/>
        <v>0.6746031746</v>
      </c>
      <c r="R274" s="79">
        <f t="shared" si="8"/>
        <v>0.641025641</v>
      </c>
      <c r="S274" s="79">
        <f t="shared" si="9"/>
        <v>0.6896551724</v>
      </c>
      <c r="T274" s="79">
        <f t="shared" si="10"/>
        <v>0.6924397898</v>
      </c>
      <c r="U274" s="79">
        <f t="shared" si="11"/>
        <v>0.002784617403</v>
      </c>
      <c r="V274" s="89"/>
      <c r="W274" s="89"/>
      <c r="X274" s="85">
        <f t="shared" si="12"/>
        <v>0.641025641</v>
      </c>
      <c r="Y274" s="85">
        <f t="shared" si="13"/>
        <v>-0.3476841349</v>
      </c>
      <c r="Z274" s="85">
        <f t="shared" si="14"/>
        <v>66</v>
      </c>
      <c r="AA274" s="7">
        <f t="shared" si="15"/>
        <v>1.347684135</v>
      </c>
      <c r="AB274" s="7">
        <f t="shared" si="16"/>
        <v>9.387471642</v>
      </c>
      <c r="AC274" s="13">
        <f t="shared" si="17"/>
        <v>1.037339307</v>
      </c>
      <c r="AD274" s="13">
        <f t="shared" si="18"/>
        <v>1.040123925</v>
      </c>
      <c r="AE274" s="10">
        <f t="shared" si="19"/>
        <v>1.347684135</v>
      </c>
      <c r="AF274" s="10">
        <f t="shared" si="20"/>
        <v>98.33462455</v>
      </c>
      <c r="AG274" s="10">
        <f t="shared" si="21"/>
        <v>619.5731284</v>
      </c>
      <c r="AH274" s="86">
        <f t="shared" si="22"/>
        <v>1.541830759</v>
      </c>
      <c r="AI274" s="86">
        <f t="shared" si="23"/>
        <v>80.17519947</v>
      </c>
      <c r="AJ274" s="86">
        <f t="shared" si="24"/>
        <v>1040.735762</v>
      </c>
      <c r="AK274" s="87">
        <f t="shared" si="25"/>
        <v>11401.83846</v>
      </c>
      <c r="AL274" s="87">
        <f t="shared" si="26"/>
        <v>11371.31349</v>
      </c>
      <c r="AM274" s="87">
        <f t="shared" si="27"/>
        <v>11371.31349</v>
      </c>
      <c r="AN274" s="87">
        <f t="shared" si="28"/>
        <v>11401.83846</v>
      </c>
      <c r="AO274" s="87">
        <f t="shared" si="29"/>
        <v>-30.52497598</v>
      </c>
      <c r="AP274" s="88">
        <f t="shared" ref="AP274:AR274" si="307">AE274-AH274</f>
        <v>-0.1941466241</v>
      </c>
      <c r="AQ274" s="88">
        <f t="shared" si="307"/>
        <v>18.15942508</v>
      </c>
      <c r="AR274" s="88">
        <f t="shared" si="307"/>
        <v>-421.1626339</v>
      </c>
      <c r="AS274" s="7">
        <f t="shared" si="31"/>
        <v>42.53904973</v>
      </c>
      <c r="AT274" s="7">
        <f t="shared" si="32"/>
        <v>50.99554126</v>
      </c>
      <c r="AU274" s="7">
        <f t="shared" si="33"/>
        <v>60</v>
      </c>
      <c r="AV274" s="85">
        <f t="shared" si="34"/>
        <v>50.99554126</v>
      </c>
      <c r="AW274" s="89">
        <f t="shared" si="35"/>
        <v>9.004458735</v>
      </c>
      <c r="AX274" s="89">
        <f t="shared" si="36"/>
        <v>0</v>
      </c>
      <c r="AY274" s="89">
        <f t="shared" si="37"/>
        <v>1</v>
      </c>
    </row>
    <row r="275">
      <c r="A275" s="29">
        <v>5577.0</v>
      </c>
      <c r="B275" s="30">
        <v>941.0</v>
      </c>
      <c r="C275" s="31" t="s">
        <v>0</v>
      </c>
      <c r="D275" s="14">
        <v>4.0</v>
      </c>
      <c r="E275" s="15">
        <v>2.0</v>
      </c>
      <c r="F275" s="16">
        <v>5.0</v>
      </c>
      <c r="G275" s="17">
        <v>12.0</v>
      </c>
      <c r="H275" s="18">
        <v>48.0</v>
      </c>
      <c r="I275" s="19">
        <v>6.0</v>
      </c>
      <c r="J275" s="20">
        <v>4.0</v>
      </c>
      <c r="K275" s="21">
        <v>6.0</v>
      </c>
      <c r="L275" s="22">
        <v>4.0</v>
      </c>
      <c r="M275" s="63">
        <f t="shared" si="3"/>
        <v>48</v>
      </c>
      <c r="N275" s="63">
        <f t="shared" si="4"/>
        <v>10</v>
      </c>
      <c r="O275" s="63">
        <f t="shared" si="5"/>
        <v>18</v>
      </c>
      <c r="P275" s="63">
        <f t="shared" si="6"/>
        <v>15</v>
      </c>
      <c r="Q275" s="79">
        <f t="shared" si="7"/>
        <v>0.7252747253</v>
      </c>
      <c r="R275" s="79">
        <f t="shared" si="8"/>
        <v>0.6428571429</v>
      </c>
      <c r="S275" s="79">
        <f t="shared" si="9"/>
        <v>0.7619047619</v>
      </c>
      <c r="T275" s="79">
        <f t="shared" si="10"/>
        <v>0.7695746337</v>
      </c>
      <c r="U275" s="79">
        <f t="shared" si="11"/>
        <v>0.007669871788</v>
      </c>
      <c r="V275" s="89"/>
      <c r="W275" s="89"/>
      <c r="X275" s="85">
        <f t="shared" si="12"/>
        <v>0.6428571429</v>
      </c>
      <c r="Y275" s="85">
        <f t="shared" si="13"/>
        <v>-0.3486762465</v>
      </c>
      <c r="Z275" s="85">
        <f t="shared" si="14"/>
        <v>43</v>
      </c>
      <c r="AA275" s="7">
        <f t="shared" si="15"/>
        <v>1.348676246</v>
      </c>
      <c r="AB275" s="7">
        <f t="shared" si="16"/>
        <v>5.230143697</v>
      </c>
      <c r="AC275" s="13">
        <f t="shared" si="17"/>
        <v>1.110581008</v>
      </c>
      <c r="AD275" s="13">
        <f t="shared" si="18"/>
        <v>1.11825088</v>
      </c>
      <c r="AE275" s="10">
        <f t="shared" si="19"/>
        <v>1.348676246</v>
      </c>
      <c r="AF275" s="10">
        <f t="shared" si="20"/>
        <v>63.22322229</v>
      </c>
      <c r="AG275" s="10">
        <f t="shared" si="21"/>
        <v>224.896179</v>
      </c>
      <c r="AH275" s="86">
        <f t="shared" si="22"/>
        <v>1.541830759</v>
      </c>
      <c r="AI275" s="86">
        <f t="shared" si="23"/>
        <v>50.88041505</v>
      </c>
      <c r="AJ275" s="86">
        <f t="shared" si="24"/>
        <v>416.2943049</v>
      </c>
      <c r="AK275" s="87">
        <f t="shared" si="25"/>
        <v>6410.932296</v>
      </c>
      <c r="AL275" s="87">
        <f t="shared" si="26"/>
        <v>6366.960921</v>
      </c>
      <c r="AM275" s="87">
        <f t="shared" si="27"/>
        <v>6366.960921</v>
      </c>
      <c r="AN275" s="87">
        <f t="shared" si="28"/>
        <v>6410.932296</v>
      </c>
      <c r="AO275" s="87">
        <f t="shared" si="29"/>
        <v>-43.97137496</v>
      </c>
      <c r="AP275" s="88">
        <f t="shared" ref="AP275:AR275" si="308">AE275-AH275</f>
        <v>-0.1931545125</v>
      </c>
      <c r="AQ275" s="88">
        <f t="shared" si="308"/>
        <v>12.34280725</v>
      </c>
      <c r="AR275" s="88">
        <f t="shared" si="308"/>
        <v>-191.398126</v>
      </c>
      <c r="AS275" s="7">
        <f t="shared" si="31"/>
        <v>26.47937541</v>
      </c>
      <c r="AT275" s="7">
        <f t="shared" si="32"/>
        <v>37.42183552</v>
      </c>
      <c r="AU275" s="7">
        <f t="shared" si="33"/>
        <v>48</v>
      </c>
      <c r="AV275" s="85">
        <f t="shared" si="34"/>
        <v>37.42183552</v>
      </c>
      <c r="AW275" s="89">
        <f t="shared" si="35"/>
        <v>10.57816448</v>
      </c>
      <c r="AX275" s="89">
        <f t="shared" si="36"/>
        <v>0</v>
      </c>
      <c r="AY275" s="89">
        <f t="shared" si="37"/>
        <v>1</v>
      </c>
    </row>
    <row r="276">
      <c r="A276" s="29">
        <v>5578.0</v>
      </c>
      <c r="B276" s="30">
        <v>1554.0</v>
      </c>
      <c r="C276" s="31" t="s">
        <v>0</v>
      </c>
      <c r="D276" s="14">
        <v>7.0</v>
      </c>
      <c r="E276" s="15">
        <v>0.0</v>
      </c>
      <c r="F276" s="16">
        <v>9.0</v>
      </c>
      <c r="G276" s="17">
        <v>14.0</v>
      </c>
      <c r="H276" s="18">
        <v>55.0</v>
      </c>
      <c r="I276" s="19">
        <v>8.0</v>
      </c>
      <c r="J276" s="20">
        <v>7.0</v>
      </c>
      <c r="K276" s="21">
        <v>11.0</v>
      </c>
      <c r="L276" s="22">
        <v>10.0</v>
      </c>
      <c r="M276" s="63">
        <f t="shared" si="3"/>
        <v>55</v>
      </c>
      <c r="N276" s="63">
        <f t="shared" si="4"/>
        <v>17</v>
      </c>
      <c r="O276" s="63">
        <f t="shared" si="5"/>
        <v>22</v>
      </c>
      <c r="P276" s="63">
        <f t="shared" si="6"/>
        <v>27</v>
      </c>
      <c r="Q276" s="79">
        <f t="shared" si="7"/>
        <v>0.6363636364</v>
      </c>
      <c r="R276" s="79">
        <f t="shared" si="8"/>
        <v>0.5641025641</v>
      </c>
      <c r="S276" s="79">
        <f t="shared" si="9"/>
        <v>0.6707317073</v>
      </c>
      <c r="T276" s="79">
        <f t="shared" si="10"/>
        <v>0.6751495789</v>
      </c>
      <c r="U276" s="79">
        <f t="shared" si="11"/>
        <v>0.004417871571</v>
      </c>
      <c r="V276" s="89"/>
      <c r="W276" s="89"/>
      <c r="X276" s="85">
        <f t="shared" si="12"/>
        <v>0.5641025641</v>
      </c>
      <c r="Y276" s="85">
        <f t="shared" si="13"/>
        <v>-0.3060154496</v>
      </c>
      <c r="Z276" s="85">
        <f t="shared" si="14"/>
        <v>66</v>
      </c>
      <c r="AA276" s="7">
        <f t="shared" si="15"/>
        <v>1.30601545</v>
      </c>
      <c r="AB276" s="7">
        <f t="shared" si="16"/>
        <v>8.262417138</v>
      </c>
      <c r="AC276" s="13">
        <f t="shared" si="17"/>
        <v>0.9767471569</v>
      </c>
      <c r="AD276" s="13">
        <f t="shared" si="18"/>
        <v>0.9811650285</v>
      </c>
      <c r="AE276" s="10">
        <f t="shared" si="19"/>
        <v>1.30601545</v>
      </c>
      <c r="AF276" s="10">
        <f t="shared" si="20"/>
        <v>94.45943681</v>
      </c>
      <c r="AG276" s="10">
        <f t="shared" si="21"/>
        <v>545.3195311</v>
      </c>
      <c r="AH276" s="86">
        <f t="shared" si="22"/>
        <v>1.541830759</v>
      </c>
      <c r="AI276" s="86">
        <f t="shared" si="23"/>
        <v>75.54970719</v>
      </c>
      <c r="AJ276" s="86">
        <f t="shared" si="24"/>
        <v>915.8474708</v>
      </c>
      <c r="AK276" s="87">
        <f t="shared" si="25"/>
        <v>9735.119412</v>
      </c>
      <c r="AL276" s="87">
        <f t="shared" si="26"/>
        <v>9691.285291</v>
      </c>
      <c r="AM276" s="87">
        <f t="shared" si="27"/>
        <v>9691.285291</v>
      </c>
      <c r="AN276" s="87">
        <f t="shared" si="28"/>
        <v>9735.119412</v>
      </c>
      <c r="AO276" s="87">
        <f t="shared" si="29"/>
        <v>-43.83412173</v>
      </c>
      <c r="AP276" s="88">
        <f t="shared" ref="AP276:AR276" si="309">AE276-AH276</f>
        <v>-0.2358153094</v>
      </c>
      <c r="AQ276" s="88">
        <f t="shared" si="309"/>
        <v>18.90972962</v>
      </c>
      <c r="AR276" s="88">
        <f t="shared" si="309"/>
        <v>-370.5279397</v>
      </c>
      <c r="AS276" s="7">
        <f t="shared" si="31"/>
        <v>34.06985418</v>
      </c>
      <c r="AT276" s="7">
        <f t="shared" si="32"/>
        <v>46.11887345</v>
      </c>
      <c r="AU276" s="7">
        <f t="shared" si="33"/>
        <v>55</v>
      </c>
      <c r="AV276" s="85">
        <f t="shared" si="34"/>
        <v>46.11887345</v>
      </c>
      <c r="AW276" s="89">
        <f t="shared" si="35"/>
        <v>8.881126553</v>
      </c>
      <c r="AX276" s="89">
        <f t="shared" si="36"/>
        <v>0</v>
      </c>
      <c r="AY276" s="89">
        <f t="shared" si="37"/>
        <v>1</v>
      </c>
    </row>
    <row r="277">
      <c r="A277" s="29">
        <v>5582.0</v>
      </c>
      <c r="B277" s="30">
        <v>1702.0</v>
      </c>
      <c r="C277" s="31" t="s">
        <v>0</v>
      </c>
      <c r="D277" s="14">
        <v>2.0</v>
      </c>
      <c r="E277" s="15">
        <v>3.0</v>
      </c>
      <c r="F277" s="16">
        <v>8.0</v>
      </c>
      <c r="G277" s="17">
        <v>14.0</v>
      </c>
      <c r="H277" s="18">
        <v>78.0</v>
      </c>
      <c r="I277" s="19">
        <v>12.0</v>
      </c>
      <c r="J277" s="20">
        <v>8.0</v>
      </c>
      <c r="K277" s="21">
        <v>18.0</v>
      </c>
      <c r="L277" s="22">
        <v>5.0</v>
      </c>
      <c r="M277" s="63">
        <f t="shared" si="3"/>
        <v>78</v>
      </c>
      <c r="N277" s="63">
        <f t="shared" si="4"/>
        <v>10</v>
      </c>
      <c r="O277" s="63">
        <f t="shared" si="5"/>
        <v>26</v>
      </c>
      <c r="P277" s="63">
        <f t="shared" si="6"/>
        <v>34</v>
      </c>
      <c r="Q277" s="79">
        <f t="shared" si="7"/>
        <v>0.7027027027</v>
      </c>
      <c r="R277" s="79">
        <f t="shared" si="8"/>
        <v>0.7222222222</v>
      </c>
      <c r="S277" s="79">
        <f t="shared" si="9"/>
        <v>0.6964285714</v>
      </c>
      <c r="T277" s="79">
        <f t="shared" si="10"/>
        <v>0.6917808943</v>
      </c>
      <c r="U277" s="79">
        <f t="shared" si="11"/>
        <v>0.004647677176</v>
      </c>
      <c r="V277" s="89"/>
      <c r="W277" s="89"/>
      <c r="X277" s="85">
        <f t="shared" si="12"/>
        <v>0.7222222222</v>
      </c>
      <c r="Y277" s="85">
        <f t="shared" si="13"/>
        <v>-0.3916677472</v>
      </c>
      <c r="Z277" s="85">
        <f t="shared" si="14"/>
        <v>70</v>
      </c>
      <c r="AA277" s="7">
        <f t="shared" si="15"/>
        <v>1.391667747</v>
      </c>
      <c r="AB277" s="7">
        <f t="shared" si="16"/>
        <v>13.31670341</v>
      </c>
      <c r="AC277" s="13">
        <f t="shared" si="17"/>
        <v>1.088096319</v>
      </c>
      <c r="AD277" s="13">
        <f t="shared" si="18"/>
        <v>1.083448641</v>
      </c>
      <c r="AE277" s="10">
        <f t="shared" si="19"/>
        <v>1.391667747</v>
      </c>
      <c r="AF277" s="10">
        <f t="shared" si="20"/>
        <v>110.7334457</v>
      </c>
      <c r="AG277" s="10">
        <f t="shared" si="21"/>
        <v>932.1692384</v>
      </c>
      <c r="AH277" s="86">
        <f t="shared" si="22"/>
        <v>1.541830759</v>
      </c>
      <c r="AI277" s="86">
        <f t="shared" si="23"/>
        <v>92.50984554</v>
      </c>
      <c r="AJ277" s="86">
        <f t="shared" si="24"/>
        <v>1362.978391</v>
      </c>
      <c r="AK277" s="87">
        <f t="shared" si="25"/>
        <v>17959.24468</v>
      </c>
      <c r="AL277" s="87">
        <f t="shared" si="26"/>
        <v>18036.28458</v>
      </c>
      <c r="AM277" s="87">
        <f t="shared" si="27"/>
        <v>18036.28458</v>
      </c>
      <c r="AN277" s="87">
        <f t="shared" si="28"/>
        <v>17959.24468</v>
      </c>
      <c r="AO277" s="87">
        <f t="shared" si="29"/>
        <v>77.03989687</v>
      </c>
      <c r="AP277" s="88">
        <f t="shared" ref="AP277:AR277" si="310">AE277-AH277</f>
        <v>-0.1501630118</v>
      </c>
      <c r="AQ277" s="88">
        <f t="shared" si="310"/>
        <v>18.22360017</v>
      </c>
      <c r="AR277" s="88">
        <f t="shared" si="310"/>
        <v>-430.8091526</v>
      </c>
      <c r="AS277" s="7">
        <f t="shared" si="31"/>
        <v>32.1654422</v>
      </c>
      <c r="AT277" s="7">
        <f t="shared" si="32"/>
        <v>89.19333951</v>
      </c>
      <c r="AU277" s="7">
        <f t="shared" si="33"/>
        <v>78</v>
      </c>
      <c r="AV277" s="85">
        <f t="shared" si="34"/>
        <v>89.19333951</v>
      </c>
      <c r="AW277" s="89">
        <f t="shared" si="35"/>
        <v>-11.19333951</v>
      </c>
      <c r="AX277" s="89">
        <f t="shared" si="36"/>
        <v>0</v>
      </c>
      <c r="AY277" s="89">
        <f t="shared" si="37"/>
        <v>1</v>
      </c>
    </row>
    <row r="278">
      <c r="A278" s="29">
        <v>5585.0</v>
      </c>
      <c r="B278" s="30">
        <v>1460.0</v>
      </c>
      <c r="C278" s="31" t="s">
        <v>0</v>
      </c>
      <c r="D278" s="14">
        <v>1.0</v>
      </c>
      <c r="E278" s="15">
        <v>3.0</v>
      </c>
      <c r="F278" s="16">
        <v>5.0</v>
      </c>
      <c r="G278" s="17">
        <v>16.0</v>
      </c>
      <c r="H278" s="18">
        <v>57.0</v>
      </c>
      <c r="I278" s="19">
        <v>15.0</v>
      </c>
      <c r="J278" s="20">
        <v>7.0</v>
      </c>
      <c r="K278" s="21">
        <v>4.0</v>
      </c>
      <c r="L278" s="22">
        <v>9.0</v>
      </c>
      <c r="M278" s="63">
        <f t="shared" si="3"/>
        <v>57</v>
      </c>
      <c r="N278" s="63">
        <f t="shared" si="4"/>
        <v>13</v>
      </c>
      <c r="O278" s="63">
        <f t="shared" si="5"/>
        <v>31</v>
      </c>
      <c r="P278" s="63">
        <f t="shared" si="6"/>
        <v>16</v>
      </c>
      <c r="Q278" s="79">
        <f t="shared" si="7"/>
        <v>0.7521367521</v>
      </c>
      <c r="R278" s="79">
        <f t="shared" si="8"/>
        <v>0.7045454545</v>
      </c>
      <c r="S278" s="79">
        <f t="shared" si="9"/>
        <v>0.7808219178</v>
      </c>
      <c r="T278" s="79">
        <f t="shared" si="10"/>
        <v>0.7775752119</v>
      </c>
      <c r="U278" s="79">
        <f t="shared" si="11"/>
        <v>0.003246705885</v>
      </c>
      <c r="V278" s="89"/>
      <c r="W278" s="89"/>
      <c r="X278" s="85">
        <f t="shared" si="12"/>
        <v>0.7045454545</v>
      </c>
      <c r="Y278" s="85">
        <f t="shared" si="13"/>
        <v>-0.3820923675</v>
      </c>
      <c r="Z278" s="85">
        <f t="shared" si="14"/>
        <v>60</v>
      </c>
      <c r="AA278" s="7">
        <f t="shared" si="15"/>
        <v>1.382092367</v>
      </c>
      <c r="AB278" s="7">
        <f t="shared" si="16"/>
        <v>6.11347788</v>
      </c>
      <c r="AC278" s="13">
        <f t="shared" si="17"/>
        <v>1.162914285</v>
      </c>
      <c r="AD278" s="13">
        <f t="shared" si="18"/>
        <v>1.159667579</v>
      </c>
      <c r="AE278" s="10">
        <f t="shared" si="19"/>
        <v>1.382092367</v>
      </c>
      <c r="AF278" s="10">
        <f t="shared" si="20"/>
        <v>89.03901993</v>
      </c>
      <c r="AG278" s="10">
        <f t="shared" si="21"/>
        <v>366.8086728</v>
      </c>
      <c r="AH278" s="86">
        <f t="shared" si="22"/>
        <v>1.541830759</v>
      </c>
      <c r="AI278" s="86">
        <f t="shared" si="23"/>
        <v>72.46604567</v>
      </c>
      <c r="AJ278" s="86">
        <f t="shared" si="24"/>
        <v>764.7480565</v>
      </c>
      <c r="AK278" s="87">
        <f t="shared" si="25"/>
        <v>9904.720796</v>
      </c>
      <c r="AL278" s="87">
        <f t="shared" si="26"/>
        <v>9932.450911</v>
      </c>
      <c r="AM278" s="87">
        <f t="shared" si="27"/>
        <v>9932.450911</v>
      </c>
      <c r="AN278" s="87">
        <f t="shared" si="28"/>
        <v>9904.720796</v>
      </c>
      <c r="AO278" s="87">
        <f t="shared" si="29"/>
        <v>27.73011496</v>
      </c>
      <c r="AP278" s="88">
        <f t="shared" ref="AP278:AR278" si="311">AE278-AH278</f>
        <v>-0.1597383915</v>
      </c>
      <c r="AQ278" s="88">
        <f t="shared" si="311"/>
        <v>16.57297426</v>
      </c>
      <c r="AR278" s="88">
        <f t="shared" si="311"/>
        <v>-397.9393837</v>
      </c>
      <c r="AS278" s="7">
        <f t="shared" si="31"/>
        <v>37.73821537</v>
      </c>
      <c r="AT278" s="7">
        <f t="shared" si="32"/>
        <v>66.01251168</v>
      </c>
      <c r="AU278" s="7">
        <f t="shared" si="33"/>
        <v>57</v>
      </c>
      <c r="AV278" s="85">
        <f t="shared" si="34"/>
        <v>66.01251168</v>
      </c>
      <c r="AW278" s="89">
        <f t="shared" si="35"/>
        <v>-9.012511679</v>
      </c>
      <c r="AX278" s="89">
        <f t="shared" si="36"/>
        <v>0</v>
      </c>
      <c r="AY278" s="89">
        <f t="shared" si="37"/>
        <v>1</v>
      </c>
    </row>
    <row r="279">
      <c r="A279" s="29">
        <v>5586.0</v>
      </c>
      <c r="B279" s="30">
        <v>1444.0</v>
      </c>
      <c r="C279" s="31" t="s">
        <v>0</v>
      </c>
      <c r="D279" s="14">
        <v>0.0</v>
      </c>
      <c r="E279" s="15">
        <v>0.0</v>
      </c>
      <c r="F279" s="16">
        <v>2.0</v>
      </c>
      <c r="G279" s="17">
        <v>26.0</v>
      </c>
      <c r="H279" s="18">
        <v>67.0</v>
      </c>
      <c r="I279" s="19">
        <v>14.0</v>
      </c>
      <c r="J279" s="20">
        <v>7.0</v>
      </c>
      <c r="K279" s="21">
        <v>6.0</v>
      </c>
      <c r="L279" s="22">
        <v>6.0</v>
      </c>
      <c r="M279" s="63">
        <f t="shared" si="3"/>
        <v>67</v>
      </c>
      <c r="N279" s="63">
        <f t="shared" si="4"/>
        <v>6</v>
      </c>
      <c r="O279" s="63">
        <f t="shared" si="5"/>
        <v>40</v>
      </c>
      <c r="P279" s="63">
        <f t="shared" si="6"/>
        <v>15</v>
      </c>
      <c r="Q279" s="79">
        <f t="shared" si="7"/>
        <v>0.8359375</v>
      </c>
      <c r="R279" s="79">
        <f t="shared" si="8"/>
        <v>0.8695652174</v>
      </c>
      <c r="S279" s="79">
        <f t="shared" si="9"/>
        <v>0.8170731707</v>
      </c>
      <c r="T279" s="79">
        <f t="shared" si="10"/>
        <v>0.8173917472</v>
      </c>
      <c r="U279" s="79">
        <f t="shared" si="11"/>
        <v>0.0003185764302</v>
      </c>
      <c r="V279" s="89"/>
      <c r="W279" s="89"/>
      <c r="X279" s="85">
        <f t="shared" si="12"/>
        <v>0.8695652174</v>
      </c>
      <c r="Y279" s="85">
        <f t="shared" si="13"/>
        <v>-0.4714824029</v>
      </c>
      <c r="Z279" s="85">
        <f t="shared" si="14"/>
        <v>61</v>
      </c>
      <c r="AA279" s="7">
        <f t="shared" si="15"/>
        <v>1.471482403</v>
      </c>
      <c r="AB279" s="7">
        <f t="shared" si="16"/>
        <v>7.072236044</v>
      </c>
      <c r="AC279" s="13">
        <f t="shared" si="17"/>
        <v>1.288555574</v>
      </c>
      <c r="AD279" s="13">
        <f t="shared" si="18"/>
        <v>1.28887415</v>
      </c>
      <c r="AE279" s="10">
        <f t="shared" si="19"/>
        <v>1.471482403</v>
      </c>
      <c r="AF279" s="10">
        <f t="shared" si="20"/>
        <v>96.83266262</v>
      </c>
      <c r="AG279" s="10">
        <f t="shared" si="21"/>
        <v>431.4063987</v>
      </c>
      <c r="AH279" s="86">
        <f t="shared" si="22"/>
        <v>1.541830759</v>
      </c>
      <c r="AI279" s="86">
        <f t="shared" si="23"/>
        <v>84.80069175</v>
      </c>
      <c r="AJ279" s="86">
        <f t="shared" si="24"/>
        <v>925.0984554</v>
      </c>
      <c r="AK279" s="87">
        <f t="shared" si="25"/>
        <v>13528.02308</v>
      </c>
      <c r="AL279" s="87">
        <f t="shared" si="26"/>
        <v>13524.6793</v>
      </c>
      <c r="AM279" s="87">
        <f t="shared" si="27"/>
        <v>13524.6793</v>
      </c>
      <c r="AN279" s="87">
        <f t="shared" si="28"/>
        <v>13528.02308</v>
      </c>
      <c r="AO279" s="87">
        <f t="shared" si="29"/>
        <v>-3.343778212</v>
      </c>
      <c r="AP279" s="88">
        <f t="shared" ref="AP279:AR279" si="312">AE279-AH279</f>
        <v>-0.07034835606</v>
      </c>
      <c r="AQ279" s="88">
        <f t="shared" si="312"/>
        <v>12.03197088</v>
      </c>
      <c r="AR279" s="88">
        <f t="shared" si="312"/>
        <v>-493.6920567</v>
      </c>
      <c r="AS279" s="7">
        <f t="shared" si="31"/>
        <v>68.33131517</v>
      </c>
      <c r="AT279" s="7">
        <f t="shared" si="32"/>
        <v>102.7028291</v>
      </c>
      <c r="AU279" s="7">
        <f t="shared" si="33"/>
        <v>67</v>
      </c>
      <c r="AV279" s="85">
        <f t="shared" si="34"/>
        <v>68.33131517</v>
      </c>
      <c r="AW279" s="89">
        <f t="shared" si="35"/>
        <v>-1.331315167</v>
      </c>
      <c r="AX279" s="89">
        <f t="shared" si="36"/>
        <v>1</v>
      </c>
      <c r="AY279" s="89">
        <f t="shared" si="37"/>
        <v>0</v>
      </c>
    </row>
    <row r="280">
      <c r="A280" s="29">
        <v>5587.0</v>
      </c>
      <c r="B280" s="30">
        <v>2966.0</v>
      </c>
      <c r="C280" s="31" t="s">
        <v>0</v>
      </c>
      <c r="D280" s="14">
        <v>10.0</v>
      </c>
      <c r="E280" s="15">
        <v>9.0</v>
      </c>
      <c r="F280" s="16">
        <v>13.0</v>
      </c>
      <c r="G280" s="17">
        <v>48.0</v>
      </c>
      <c r="H280" s="18">
        <v>207.0</v>
      </c>
      <c r="I280" s="19">
        <v>40.0</v>
      </c>
      <c r="J280" s="20">
        <v>27.0</v>
      </c>
      <c r="K280" s="21">
        <v>45.0</v>
      </c>
      <c r="L280" s="22">
        <v>22.0</v>
      </c>
      <c r="M280" s="63">
        <f t="shared" si="3"/>
        <v>207</v>
      </c>
      <c r="N280" s="63">
        <f t="shared" si="4"/>
        <v>41</v>
      </c>
      <c r="O280" s="63">
        <f t="shared" si="5"/>
        <v>88</v>
      </c>
      <c r="P280" s="63">
        <f t="shared" si="6"/>
        <v>85</v>
      </c>
      <c r="Q280" s="79">
        <f t="shared" si="7"/>
        <v>0.7007125891</v>
      </c>
      <c r="R280" s="79">
        <f t="shared" si="8"/>
        <v>0.6821705426</v>
      </c>
      <c r="S280" s="79">
        <f t="shared" si="9"/>
        <v>0.7089041096</v>
      </c>
      <c r="T280" s="79">
        <f t="shared" si="10"/>
        <v>0.7104081867</v>
      </c>
      <c r="U280" s="79">
        <f t="shared" si="11"/>
        <v>0.001504077098</v>
      </c>
      <c r="V280" s="89"/>
      <c r="W280" s="89"/>
      <c r="X280" s="85">
        <f t="shared" si="12"/>
        <v>0.6821705426</v>
      </c>
      <c r="Y280" s="85">
        <f t="shared" si="13"/>
        <v>-0.3699720364</v>
      </c>
      <c r="Z280" s="85">
        <f t="shared" si="14"/>
        <v>214</v>
      </c>
      <c r="AA280" s="7">
        <f t="shared" si="15"/>
        <v>1.369972036</v>
      </c>
      <c r="AB280" s="7">
        <f t="shared" si="16"/>
        <v>31.44762309</v>
      </c>
      <c r="AC280" s="13">
        <f t="shared" si="17"/>
        <v>1.078876146</v>
      </c>
      <c r="AD280" s="13">
        <f t="shared" si="18"/>
        <v>1.080380223</v>
      </c>
      <c r="AE280" s="10">
        <f t="shared" si="19"/>
        <v>1.369972036</v>
      </c>
      <c r="AF280" s="10">
        <f t="shared" si="20"/>
        <v>324.6216389</v>
      </c>
      <c r="AG280" s="10">
        <f t="shared" si="21"/>
        <v>6729.791341</v>
      </c>
      <c r="AH280" s="86">
        <f t="shared" si="22"/>
        <v>1.541830759</v>
      </c>
      <c r="AI280" s="86">
        <f t="shared" si="23"/>
        <v>266.7367213</v>
      </c>
      <c r="AJ280" s="86">
        <f t="shared" si="24"/>
        <v>11532.89408</v>
      </c>
      <c r="AK280" s="87">
        <f t="shared" si="25"/>
        <v>132813.3016</v>
      </c>
      <c r="AL280" s="87">
        <f t="shared" si="26"/>
        <v>132628.4024</v>
      </c>
      <c r="AM280" s="87">
        <f t="shared" si="27"/>
        <v>132628.4024</v>
      </c>
      <c r="AN280" s="87">
        <f t="shared" si="28"/>
        <v>132813.3016</v>
      </c>
      <c r="AO280" s="87">
        <f t="shared" si="29"/>
        <v>-184.8992058</v>
      </c>
      <c r="AP280" s="88">
        <f t="shared" ref="AP280:AR280" si="313">AE280-AH280</f>
        <v>-0.1718587226</v>
      </c>
      <c r="AQ280" s="88">
        <f t="shared" si="313"/>
        <v>57.88491757</v>
      </c>
      <c r="AR280" s="88">
        <f t="shared" si="313"/>
        <v>-4803.102736</v>
      </c>
      <c r="AS280" s="7">
        <f t="shared" si="31"/>
        <v>148.0754662</v>
      </c>
      <c r="AT280" s="7">
        <f t="shared" si="32"/>
        <v>188.7414069</v>
      </c>
      <c r="AU280" s="7">
        <f t="shared" si="33"/>
        <v>207</v>
      </c>
      <c r="AV280" s="85">
        <f t="shared" si="34"/>
        <v>188.7414069</v>
      </c>
      <c r="AW280" s="89">
        <f t="shared" si="35"/>
        <v>18.25859313</v>
      </c>
      <c r="AX280" s="89">
        <f t="shared" si="36"/>
        <v>0</v>
      </c>
      <c r="AY280" s="89">
        <f t="shared" si="37"/>
        <v>1</v>
      </c>
    </row>
    <row r="281">
      <c r="A281" s="29">
        <v>5593.0</v>
      </c>
      <c r="B281" s="30">
        <v>1952.0</v>
      </c>
      <c r="C281" s="31" t="s">
        <v>0</v>
      </c>
      <c r="D281" s="14">
        <v>8.0</v>
      </c>
      <c r="E281" s="15">
        <v>7.0</v>
      </c>
      <c r="F281" s="16">
        <v>18.0</v>
      </c>
      <c r="G281" s="17">
        <v>64.0</v>
      </c>
      <c r="H281" s="18">
        <v>153.0</v>
      </c>
      <c r="I281" s="19">
        <v>27.0</v>
      </c>
      <c r="J281" s="20">
        <v>28.0</v>
      </c>
      <c r="K281" s="21">
        <v>24.0</v>
      </c>
      <c r="L281" s="22">
        <v>9.0</v>
      </c>
      <c r="M281" s="63">
        <f t="shared" si="3"/>
        <v>153</v>
      </c>
      <c r="N281" s="63">
        <f t="shared" si="4"/>
        <v>24</v>
      </c>
      <c r="O281" s="63">
        <f t="shared" si="5"/>
        <v>91</v>
      </c>
      <c r="P281" s="63">
        <f t="shared" si="6"/>
        <v>70</v>
      </c>
      <c r="Q281" s="79">
        <f t="shared" si="7"/>
        <v>0.7218934911</v>
      </c>
      <c r="R281" s="79">
        <f t="shared" si="8"/>
        <v>0.7913043478</v>
      </c>
      <c r="S281" s="79">
        <f t="shared" si="9"/>
        <v>0.6860986547</v>
      </c>
      <c r="T281" s="79">
        <f t="shared" si="10"/>
        <v>0.6839485445</v>
      </c>
      <c r="U281" s="79">
        <f t="shared" si="11"/>
        <v>0.002150110184</v>
      </c>
      <c r="V281" s="89"/>
      <c r="W281" s="89"/>
      <c r="X281" s="85">
        <f t="shared" si="12"/>
        <v>0.7913043478</v>
      </c>
      <c r="Y281" s="85">
        <f t="shared" si="13"/>
        <v>-0.4290890448</v>
      </c>
      <c r="Z281" s="85">
        <f t="shared" si="14"/>
        <v>185</v>
      </c>
      <c r="AA281" s="7">
        <f t="shared" si="15"/>
        <v>1.429089045</v>
      </c>
      <c r="AB281" s="7">
        <f t="shared" si="16"/>
        <v>30.03623314</v>
      </c>
      <c r="AC281" s="13">
        <f t="shared" si="17"/>
        <v>1.1151877</v>
      </c>
      <c r="AD281" s="13">
        <f t="shared" si="18"/>
        <v>1.113037589</v>
      </c>
      <c r="AE281" s="10">
        <f t="shared" si="19"/>
        <v>1.429089045</v>
      </c>
      <c r="AF281" s="10">
        <f t="shared" si="20"/>
        <v>294.4177064</v>
      </c>
      <c r="AG281" s="10">
        <f t="shared" si="21"/>
        <v>5556.70313</v>
      </c>
      <c r="AH281" s="86">
        <f t="shared" si="22"/>
        <v>1.541830759</v>
      </c>
      <c r="AI281" s="86">
        <f t="shared" si="23"/>
        <v>248.2347522</v>
      </c>
      <c r="AJ281" s="86">
        <f t="shared" si="24"/>
        <v>9821.461935</v>
      </c>
      <c r="AK281" s="87">
        <f t="shared" si="25"/>
        <v>83894.09526</v>
      </c>
      <c r="AL281" s="87">
        <f t="shared" si="26"/>
        <v>84056.15766</v>
      </c>
      <c r="AM281" s="87">
        <f t="shared" si="27"/>
        <v>84056.15766</v>
      </c>
      <c r="AN281" s="87">
        <f t="shared" si="28"/>
        <v>83894.09526</v>
      </c>
      <c r="AO281" s="87">
        <f t="shared" si="29"/>
        <v>162.062405</v>
      </c>
      <c r="AP281" s="88">
        <f t="shared" ref="AP281:AR281" si="314">AE281-AH281</f>
        <v>-0.1127417142</v>
      </c>
      <c r="AQ281" s="88">
        <f t="shared" si="314"/>
        <v>46.18295423</v>
      </c>
      <c r="AR281" s="88">
        <f t="shared" si="314"/>
        <v>-4264.758805</v>
      </c>
      <c r="AS281" s="7">
        <f t="shared" si="31"/>
        <v>140.6106524</v>
      </c>
      <c r="AT281" s="7">
        <f t="shared" si="32"/>
        <v>269.0243666</v>
      </c>
      <c r="AU281" s="7">
        <f t="shared" si="33"/>
        <v>153</v>
      </c>
      <c r="AV281" s="85">
        <f t="shared" si="34"/>
        <v>140.6106524</v>
      </c>
      <c r="AW281" s="89">
        <f t="shared" si="35"/>
        <v>12.38934765</v>
      </c>
      <c r="AX281" s="89">
        <f t="shared" si="36"/>
        <v>1</v>
      </c>
      <c r="AY281" s="89">
        <f t="shared" si="37"/>
        <v>0</v>
      </c>
    </row>
    <row r="282">
      <c r="A282" s="29">
        <v>5603.0</v>
      </c>
      <c r="B282" s="30">
        <v>1061.0</v>
      </c>
      <c r="C282" s="31" t="s">
        <v>0</v>
      </c>
      <c r="D282" s="14">
        <v>3.0</v>
      </c>
      <c r="E282" s="15">
        <v>2.0</v>
      </c>
      <c r="F282" s="16">
        <v>6.0</v>
      </c>
      <c r="G282" s="17">
        <v>22.0</v>
      </c>
      <c r="H282" s="18">
        <v>43.0</v>
      </c>
      <c r="I282" s="19">
        <v>22.0</v>
      </c>
      <c r="J282" s="20">
        <v>6.0</v>
      </c>
      <c r="K282" s="21">
        <v>16.0</v>
      </c>
      <c r="L282" s="22">
        <v>20.0</v>
      </c>
      <c r="M282" s="63">
        <f t="shared" si="3"/>
        <v>43</v>
      </c>
      <c r="N282" s="63">
        <f t="shared" si="4"/>
        <v>25</v>
      </c>
      <c r="O282" s="63">
        <f t="shared" si="5"/>
        <v>44</v>
      </c>
      <c r="P282" s="63">
        <f t="shared" si="6"/>
        <v>28</v>
      </c>
      <c r="Q282" s="79">
        <f t="shared" si="7"/>
        <v>0.6214285714</v>
      </c>
      <c r="R282" s="79">
        <f t="shared" si="8"/>
        <v>0.6376811594</v>
      </c>
      <c r="S282" s="79">
        <f t="shared" si="9"/>
        <v>0.6056338028</v>
      </c>
      <c r="T282" s="79">
        <f t="shared" si="10"/>
        <v>0.612265233</v>
      </c>
      <c r="U282" s="79">
        <f t="shared" si="11"/>
        <v>0.006631430199</v>
      </c>
      <c r="V282" s="89"/>
      <c r="W282" s="89"/>
      <c r="X282" s="85">
        <f t="shared" si="12"/>
        <v>0.6376811594</v>
      </c>
      <c r="Y282" s="85">
        <f t="shared" si="13"/>
        <v>-0.3458724529</v>
      </c>
      <c r="Z282" s="85">
        <f t="shared" si="14"/>
        <v>97</v>
      </c>
      <c r="AA282" s="7">
        <f t="shared" si="15"/>
        <v>1.345872453</v>
      </c>
      <c r="AB282" s="7">
        <f t="shared" si="16"/>
        <v>9.684428682</v>
      </c>
      <c r="AC282" s="13">
        <f t="shared" si="17"/>
        <v>0.9515062558</v>
      </c>
      <c r="AD282" s="13">
        <f t="shared" si="18"/>
        <v>0.958137686</v>
      </c>
      <c r="AE282" s="10">
        <f t="shared" si="19"/>
        <v>1.345872453</v>
      </c>
      <c r="AF282" s="10">
        <f t="shared" si="20"/>
        <v>140.2340566</v>
      </c>
      <c r="AG282" s="10">
        <f t="shared" si="21"/>
        <v>939.3895822</v>
      </c>
      <c r="AH282" s="86">
        <f t="shared" si="22"/>
        <v>1.541830759</v>
      </c>
      <c r="AI282" s="86">
        <f t="shared" si="23"/>
        <v>111.0118146</v>
      </c>
      <c r="AJ282" s="86">
        <f t="shared" si="24"/>
        <v>1899.535495</v>
      </c>
      <c r="AK282" s="87">
        <f t="shared" si="25"/>
        <v>9523.888598</v>
      </c>
      <c r="AL282" s="87">
        <f t="shared" si="26"/>
        <v>9457.972182</v>
      </c>
      <c r="AM282" s="87">
        <f t="shared" si="27"/>
        <v>9457.972182</v>
      </c>
      <c r="AN282" s="87">
        <f t="shared" si="28"/>
        <v>9523.888598</v>
      </c>
      <c r="AO282" s="87">
        <f t="shared" si="29"/>
        <v>-65.91641618</v>
      </c>
      <c r="AP282" s="88">
        <f t="shared" ref="AP282:AR282" si="315">AE282-AH282</f>
        <v>-0.1959583061</v>
      </c>
      <c r="AQ282" s="88">
        <f t="shared" si="315"/>
        <v>29.22224197</v>
      </c>
      <c r="AR282" s="88">
        <f t="shared" si="315"/>
        <v>-960.1459129</v>
      </c>
      <c r="AS282" s="7">
        <f t="shared" si="31"/>
        <v>48.87572534</v>
      </c>
      <c r="AT282" s="7">
        <f t="shared" si="32"/>
        <v>100.2490684</v>
      </c>
      <c r="AU282" s="7">
        <f t="shared" si="33"/>
        <v>43</v>
      </c>
      <c r="AV282" s="85">
        <f t="shared" si="34"/>
        <v>48.87572534</v>
      </c>
      <c r="AW282" s="89">
        <f t="shared" si="35"/>
        <v>-5.875725344</v>
      </c>
      <c r="AX282" s="89">
        <f t="shared" si="36"/>
        <v>1</v>
      </c>
      <c r="AY282" s="89">
        <f t="shared" si="37"/>
        <v>0</v>
      </c>
    </row>
    <row r="283">
      <c r="A283" s="29">
        <v>5620.0</v>
      </c>
      <c r="B283" s="30">
        <v>2808.0</v>
      </c>
      <c r="C283" s="31" t="s">
        <v>0</v>
      </c>
      <c r="D283" s="14">
        <v>7.0</v>
      </c>
      <c r="E283" s="15">
        <v>11.0</v>
      </c>
      <c r="F283" s="16">
        <v>17.0</v>
      </c>
      <c r="G283" s="17">
        <v>33.0</v>
      </c>
      <c r="H283" s="18">
        <v>130.0</v>
      </c>
      <c r="I283" s="19">
        <v>22.0</v>
      </c>
      <c r="J283" s="20">
        <v>19.0</v>
      </c>
      <c r="K283" s="21">
        <v>26.0</v>
      </c>
      <c r="L283" s="22">
        <v>11.0</v>
      </c>
      <c r="M283" s="63">
        <f t="shared" si="3"/>
        <v>130</v>
      </c>
      <c r="N283" s="63">
        <f t="shared" si="4"/>
        <v>29</v>
      </c>
      <c r="O283" s="63">
        <f t="shared" si="5"/>
        <v>55</v>
      </c>
      <c r="P283" s="63">
        <f t="shared" si="6"/>
        <v>62</v>
      </c>
      <c r="Q283" s="79">
        <f t="shared" si="7"/>
        <v>0.6702898551</v>
      </c>
      <c r="R283" s="79">
        <f t="shared" si="8"/>
        <v>0.6547619048</v>
      </c>
      <c r="S283" s="79">
        <f t="shared" si="9"/>
        <v>0.6770833333</v>
      </c>
      <c r="T283" s="79">
        <f t="shared" si="10"/>
        <v>0.6783485444</v>
      </c>
      <c r="U283" s="79">
        <f t="shared" si="11"/>
        <v>0.00126521109</v>
      </c>
      <c r="V283" s="89"/>
      <c r="W283" s="89"/>
      <c r="X283" s="85">
        <f t="shared" si="12"/>
        <v>0.6547619048</v>
      </c>
      <c r="Y283" s="85">
        <f t="shared" si="13"/>
        <v>-0.3551249716</v>
      </c>
      <c r="Z283" s="85">
        <f t="shared" si="14"/>
        <v>146</v>
      </c>
      <c r="AA283" s="7">
        <f t="shared" si="15"/>
        <v>1.355124972</v>
      </c>
      <c r="AB283" s="7">
        <f t="shared" si="16"/>
        <v>22.01774824</v>
      </c>
      <c r="AC283" s="13">
        <f t="shared" si="17"/>
        <v>1.032208305</v>
      </c>
      <c r="AD283" s="13">
        <f t="shared" si="18"/>
        <v>1.033473516</v>
      </c>
      <c r="AE283" s="10">
        <f t="shared" si="19"/>
        <v>1.355124972</v>
      </c>
      <c r="AF283" s="10">
        <f t="shared" si="20"/>
        <v>219.8659941</v>
      </c>
      <c r="AG283" s="10">
        <f t="shared" si="21"/>
        <v>3214.591243</v>
      </c>
      <c r="AH283" s="86">
        <f t="shared" si="22"/>
        <v>1.541830759</v>
      </c>
      <c r="AI283" s="86">
        <f t="shared" si="23"/>
        <v>180.3941988</v>
      </c>
      <c r="AJ283" s="86">
        <f t="shared" si="24"/>
        <v>5257.642888</v>
      </c>
      <c r="AK283" s="87">
        <f t="shared" si="25"/>
        <v>54765.82856</v>
      </c>
      <c r="AL283" s="87">
        <f t="shared" si="26"/>
        <v>54698.78249</v>
      </c>
      <c r="AM283" s="87">
        <f t="shared" si="27"/>
        <v>54698.78249</v>
      </c>
      <c r="AN283" s="87">
        <f t="shared" si="28"/>
        <v>54765.82856</v>
      </c>
      <c r="AO283" s="87">
        <f t="shared" si="29"/>
        <v>-67.0460661</v>
      </c>
      <c r="AP283" s="88">
        <f t="shared" ref="AP283:AR283" si="316">AE283-AH283</f>
        <v>-0.1867057874</v>
      </c>
      <c r="AQ283" s="88">
        <f t="shared" si="316"/>
        <v>39.47179528</v>
      </c>
      <c r="AR283" s="88">
        <f t="shared" si="316"/>
        <v>-2043.051646</v>
      </c>
      <c r="AS283" s="7">
        <f t="shared" si="31"/>
        <v>90.50374255</v>
      </c>
      <c r="AT283" s="7">
        <f t="shared" si="32"/>
        <v>120.9079969</v>
      </c>
      <c r="AU283" s="7">
        <f t="shared" si="33"/>
        <v>130</v>
      </c>
      <c r="AV283" s="85">
        <f t="shared" si="34"/>
        <v>120.9079969</v>
      </c>
      <c r="AW283" s="89">
        <f t="shared" si="35"/>
        <v>9.09200311</v>
      </c>
      <c r="AX283" s="89">
        <f t="shared" si="36"/>
        <v>0</v>
      </c>
      <c r="AY283" s="89">
        <f t="shared" si="37"/>
        <v>1</v>
      </c>
    </row>
    <row r="284">
      <c r="A284" s="29">
        <v>5622.0</v>
      </c>
      <c r="B284" s="30">
        <v>2384.0</v>
      </c>
      <c r="C284" s="31" t="s">
        <v>0</v>
      </c>
      <c r="D284" s="14">
        <v>7.0</v>
      </c>
      <c r="E284" s="15">
        <v>5.0</v>
      </c>
      <c r="F284" s="16">
        <v>3.0</v>
      </c>
      <c r="G284" s="17">
        <v>31.0</v>
      </c>
      <c r="H284" s="18">
        <v>119.0</v>
      </c>
      <c r="I284" s="19">
        <v>14.0</v>
      </c>
      <c r="J284" s="20">
        <v>9.0</v>
      </c>
      <c r="K284" s="21">
        <v>9.0</v>
      </c>
      <c r="L284" s="22">
        <v>9.0</v>
      </c>
      <c r="M284" s="63">
        <f t="shared" si="3"/>
        <v>119</v>
      </c>
      <c r="N284" s="63">
        <f t="shared" si="4"/>
        <v>21</v>
      </c>
      <c r="O284" s="63">
        <f t="shared" si="5"/>
        <v>45</v>
      </c>
      <c r="P284" s="63">
        <f t="shared" si="6"/>
        <v>21</v>
      </c>
      <c r="Q284" s="79">
        <f t="shared" si="7"/>
        <v>0.7961165049</v>
      </c>
      <c r="R284" s="79">
        <f t="shared" si="8"/>
        <v>0.6818181818</v>
      </c>
      <c r="S284" s="79">
        <f t="shared" si="9"/>
        <v>0.85</v>
      </c>
      <c r="T284" s="79">
        <f t="shared" si="10"/>
        <v>0.8576957499</v>
      </c>
      <c r="U284" s="79">
        <f t="shared" si="11"/>
        <v>0.007695749923</v>
      </c>
      <c r="V284" s="89"/>
      <c r="W284" s="89"/>
      <c r="X284" s="85">
        <f t="shared" si="12"/>
        <v>0.6818181818</v>
      </c>
      <c r="Y284" s="85">
        <f t="shared" si="13"/>
        <v>-0.369781165</v>
      </c>
      <c r="Z284" s="85">
        <f t="shared" si="14"/>
        <v>87</v>
      </c>
      <c r="AA284" s="7">
        <f t="shared" si="15"/>
        <v>1.369781165</v>
      </c>
      <c r="AB284" s="7">
        <f t="shared" si="16"/>
        <v>7.765404465</v>
      </c>
      <c r="AC284" s="13">
        <f t="shared" si="17"/>
        <v>1.219781165</v>
      </c>
      <c r="AD284" s="13">
        <f t="shared" si="18"/>
        <v>1.227476915</v>
      </c>
      <c r="AE284" s="10">
        <f t="shared" si="19"/>
        <v>1.369781165</v>
      </c>
      <c r="AF284" s="10">
        <f t="shared" si="20"/>
        <v>126.9363658</v>
      </c>
      <c r="AG284" s="10">
        <f t="shared" si="21"/>
        <v>675.5901885</v>
      </c>
      <c r="AH284" s="86">
        <f t="shared" si="22"/>
        <v>1.541830759</v>
      </c>
      <c r="AI284" s="86">
        <f t="shared" si="23"/>
        <v>101.7608301</v>
      </c>
      <c r="AJ284" s="86">
        <f t="shared" si="24"/>
        <v>1457.030067</v>
      </c>
      <c r="AK284" s="87">
        <f t="shared" si="25"/>
        <v>35400.43423</v>
      </c>
      <c r="AL284" s="87">
        <f t="shared" si="26"/>
        <v>35178.4888</v>
      </c>
      <c r="AM284" s="87">
        <f t="shared" si="27"/>
        <v>35178.4888</v>
      </c>
      <c r="AN284" s="87">
        <f t="shared" si="28"/>
        <v>35400.43423</v>
      </c>
      <c r="AO284" s="87">
        <f t="shared" si="29"/>
        <v>-221.9454278</v>
      </c>
      <c r="AP284" s="88">
        <f t="shared" ref="AP284:AR284" si="317">AE284-AH284</f>
        <v>-0.172049594</v>
      </c>
      <c r="AQ284" s="88">
        <f t="shared" si="317"/>
        <v>25.17553573</v>
      </c>
      <c r="AR284" s="88">
        <f t="shared" si="317"/>
        <v>-781.4398788</v>
      </c>
      <c r="AS284" s="7">
        <f t="shared" si="31"/>
        <v>44.68611828</v>
      </c>
      <c r="AT284" s="7">
        <f t="shared" si="32"/>
        <v>101.6410839</v>
      </c>
      <c r="AU284" s="7">
        <f t="shared" si="33"/>
        <v>119</v>
      </c>
      <c r="AV284" s="85">
        <f t="shared" si="34"/>
        <v>101.6410839</v>
      </c>
      <c r="AW284" s="89">
        <f t="shared" si="35"/>
        <v>17.35891608</v>
      </c>
      <c r="AX284" s="89">
        <f t="shared" si="36"/>
        <v>0</v>
      </c>
      <c r="AY284" s="89">
        <f t="shared" si="37"/>
        <v>1</v>
      </c>
    </row>
    <row r="285">
      <c r="A285" s="29">
        <v>5624.0</v>
      </c>
      <c r="B285" s="30">
        <v>1053.0</v>
      </c>
      <c r="C285" s="31" t="s">
        <v>0</v>
      </c>
      <c r="D285" s="14">
        <v>6.0</v>
      </c>
      <c r="E285" s="15">
        <v>5.0</v>
      </c>
      <c r="F285" s="16">
        <v>4.0</v>
      </c>
      <c r="G285" s="17">
        <v>16.0</v>
      </c>
      <c r="H285" s="18">
        <v>55.0</v>
      </c>
      <c r="I285" s="19">
        <v>10.0</v>
      </c>
      <c r="J285" s="20">
        <v>11.0</v>
      </c>
      <c r="K285" s="21">
        <v>7.0</v>
      </c>
      <c r="L285" s="22">
        <v>6.0</v>
      </c>
      <c r="M285" s="63">
        <f t="shared" si="3"/>
        <v>55</v>
      </c>
      <c r="N285" s="63">
        <f t="shared" si="4"/>
        <v>17</v>
      </c>
      <c r="O285" s="63">
        <f t="shared" si="5"/>
        <v>26</v>
      </c>
      <c r="P285" s="63">
        <f t="shared" si="6"/>
        <v>22</v>
      </c>
      <c r="Q285" s="79">
        <f t="shared" si="7"/>
        <v>0.675</v>
      </c>
      <c r="R285" s="79">
        <f t="shared" si="8"/>
        <v>0.6046511628</v>
      </c>
      <c r="S285" s="79">
        <f t="shared" si="9"/>
        <v>0.7142857143</v>
      </c>
      <c r="T285" s="79">
        <f t="shared" si="10"/>
        <v>0.7127554244</v>
      </c>
      <c r="U285" s="79">
        <f t="shared" si="11"/>
        <v>0.001530289923</v>
      </c>
      <c r="V285" s="89"/>
      <c r="W285" s="89"/>
      <c r="X285" s="85">
        <f t="shared" si="12"/>
        <v>0.6046511628</v>
      </c>
      <c r="Y285" s="85">
        <f t="shared" si="13"/>
        <v>-0.327980338</v>
      </c>
      <c r="Z285" s="85">
        <f t="shared" si="14"/>
        <v>65</v>
      </c>
      <c r="AA285" s="7">
        <f t="shared" si="15"/>
        <v>1.327980338</v>
      </c>
      <c r="AB285" s="7">
        <f t="shared" si="16"/>
        <v>7.215567435</v>
      </c>
      <c r="AC285" s="13">
        <f t="shared" si="17"/>
        <v>1.042266052</v>
      </c>
      <c r="AD285" s="13">
        <f t="shared" si="18"/>
        <v>1.040735762</v>
      </c>
      <c r="AE285" s="10">
        <f t="shared" si="19"/>
        <v>1.327980338</v>
      </c>
      <c r="AF285" s="10">
        <f t="shared" si="20"/>
        <v>93.5342894</v>
      </c>
      <c r="AG285" s="10">
        <f t="shared" si="21"/>
        <v>469.0118833</v>
      </c>
      <c r="AH285" s="86">
        <f t="shared" si="22"/>
        <v>1.541830759</v>
      </c>
      <c r="AI285" s="86">
        <f t="shared" si="23"/>
        <v>74.00787643</v>
      </c>
      <c r="AJ285" s="86">
        <f t="shared" si="24"/>
        <v>881.9271941</v>
      </c>
      <c r="AK285" s="87">
        <f t="shared" si="25"/>
        <v>9616.398444</v>
      </c>
      <c r="AL285" s="87">
        <f t="shared" si="26"/>
        <v>9630.538323</v>
      </c>
      <c r="AM285" s="87">
        <f t="shared" si="27"/>
        <v>9630.538323</v>
      </c>
      <c r="AN285" s="87">
        <f t="shared" si="28"/>
        <v>9616.398444</v>
      </c>
      <c r="AO285" s="87">
        <f t="shared" si="29"/>
        <v>14.13987889</v>
      </c>
      <c r="AP285" s="88">
        <f t="shared" ref="AP285:AR285" si="318">AE285-AH285</f>
        <v>-0.213850421</v>
      </c>
      <c r="AQ285" s="88">
        <f t="shared" si="318"/>
        <v>19.52641297</v>
      </c>
      <c r="AR285" s="88">
        <f t="shared" si="318"/>
        <v>-412.9153109</v>
      </c>
      <c r="AS285" s="7">
        <f t="shared" si="31"/>
        <v>33.26642554</v>
      </c>
      <c r="AT285" s="7">
        <f t="shared" si="32"/>
        <v>58.04231669</v>
      </c>
      <c r="AU285" s="7">
        <f t="shared" si="33"/>
        <v>55</v>
      </c>
      <c r="AV285" s="85">
        <f t="shared" si="34"/>
        <v>58.04231669</v>
      </c>
      <c r="AW285" s="89">
        <f t="shared" si="35"/>
        <v>-3.042316694</v>
      </c>
      <c r="AX285" s="89">
        <f t="shared" si="36"/>
        <v>0</v>
      </c>
      <c r="AY285" s="89">
        <f t="shared" si="37"/>
        <v>1</v>
      </c>
    </row>
    <row r="286">
      <c r="A286" s="29">
        <v>5625.0</v>
      </c>
      <c r="B286" s="30">
        <v>3153.0</v>
      </c>
      <c r="C286" s="31" t="s">
        <v>0</v>
      </c>
      <c r="D286" s="14">
        <v>8.0</v>
      </c>
      <c r="E286" s="15">
        <v>7.0</v>
      </c>
      <c r="F286" s="16">
        <v>20.0</v>
      </c>
      <c r="G286" s="17">
        <v>37.0</v>
      </c>
      <c r="H286" s="18">
        <v>152.0</v>
      </c>
      <c r="I286" s="19">
        <v>37.0</v>
      </c>
      <c r="J286" s="20">
        <v>9.0</v>
      </c>
      <c r="K286" s="21">
        <v>20.0</v>
      </c>
      <c r="L286" s="22">
        <v>27.0</v>
      </c>
      <c r="M286" s="63">
        <f t="shared" si="3"/>
        <v>152</v>
      </c>
      <c r="N286" s="63">
        <f t="shared" si="4"/>
        <v>42</v>
      </c>
      <c r="O286" s="63">
        <f t="shared" si="5"/>
        <v>74</v>
      </c>
      <c r="P286" s="63">
        <f t="shared" si="6"/>
        <v>49</v>
      </c>
      <c r="Q286" s="79">
        <f t="shared" si="7"/>
        <v>0.7129337539</v>
      </c>
      <c r="R286" s="79">
        <f t="shared" si="8"/>
        <v>0.6379310345</v>
      </c>
      <c r="S286" s="79">
        <f t="shared" si="9"/>
        <v>0.7562189055</v>
      </c>
      <c r="T286" s="79">
        <f t="shared" si="10"/>
        <v>0.7532153825</v>
      </c>
      <c r="U286" s="79">
        <f t="shared" si="11"/>
        <v>0.003003522997</v>
      </c>
      <c r="V286" s="89"/>
      <c r="W286" s="89"/>
      <c r="X286" s="85">
        <f t="shared" si="12"/>
        <v>0.6379310345</v>
      </c>
      <c r="Y286" s="85">
        <f t="shared" si="13"/>
        <v>-0.3460078085</v>
      </c>
      <c r="Z286" s="85">
        <f t="shared" si="14"/>
        <v>165</v>
      </c>
      <c r="AA286" s="7">
        <f t="shared" si="15"/>
        <v>1.346007808</v>
      </c>
      <c r="AB286" s="7">
        <f t="shared" si="16"/>
        <v>16.95438262</v>
      </c>
      <c r="AC286" s="13">
        <f t="shared" si="17"/>
        <v>1.102226714</v>
      </c>
      <c r="AD286" s="13">
        <f t="shared" si="18"/>
        <v>1.099223191</v>
      </c>
      <c r="AE286" s="10">
        <f t="shared" si="19"/>
        <v>1.346007808</v>
      </c>
      <c r="AF286" s="10">
        <f t="shared" si="20"/>
        <v>239.045671</v>
      </c>
      <c r="AG286" s="10">
        <f t="shared" si="21"/>
        <v>2797.473132</v>
      </c>
      <c r="AH286" s="86">
        <f t="shared" si="22"/>
        <v>1.541830759</v>
      </c>
      <c r="AI286" s="86">
        <f t="shared" si="23"/>
        <v>189.6451834</v>
      </c>
      <c r="AJ286" s="86">
        <f t="shared" si="24"/>
        <v>5590.678332</v>
      </c>
      <c r="AK286" s="87">
        <f t="shared" si="25"/>
        <v>70039.20406</v>
      </c>
      <c r="AL286" s="87">
        <f t="shared" si="26"/>
        <v>70230.57953</v>
      </c>
      <c r="AM286" s="87">
        <f t="shared" si="27"/>
        <v>70230.57953</v>
      </c>
      <c r="AN286" s="87">
        <f t="shared" si="28"/>
        <v>70039.20406</v>
      </c>
      <c r="AO286" s="87">
        <f t="shared" si="29"/>
        <v>191.3754748</v>
      </c>
      <c r="AP286" s="88">
        <f t="shared" ref="AP286:AR286" si="319">AE286-AH286</f>
        <v>-0.1958229505</v>
      </c>
      <c r="AQ286" s="88">
        <f t="shared" si="319"/>
        <v>49.40048766</v>
      </c>
      <c r="AR286" s="88">
        <f t="shared" si="319"/>
        <v>-2793.205201</v>
      </c>
      <c r="AS286" s="7">
        <f t="shared" si="31"/>
        <v>85.56151337</v>
      </c>
      <c r="AT286" s="7">
        <f t="shared" si="32"/>
        <v>166.709671</v>
      </c>
      <c r="AU286" s="7">
        <f t="shared" si="33"/>
        <v>152</v>
      </c>
      <c r="AV286" s="85">
        <f t="shared" si="34"/>
        <v>166.709671</v>
      </c>
      <c r="AW286" s="89">
        <f t="shared" si="35"/>
        <v>-14.70967102</v>
      </c>
      <c r="AX286" s="89">
        <f t="shared" si="36"/>
        <v>0</v>
      </c>
      <c r="AY286" s="89">
        <f t="shared" si="37"/>
        <v>1</v>
      </c>
    </row>
    <row r="287">
      <c r="A287" s="29">
        <v>5635.0</v>
      </c>
      <c r="B287" s="30">
        <v>1712.0</v>
      </c>
      <c r="C287" s="31" t="s">
        <v>0</v>
      </c>
      <c r="D287" s="14">
        <v>7.0</v>
      </c>
      <c r="E287" s="15">
        <v>5.0</v>
      </c>
      <c r="F287" s="16">
        <v>4.0</v>
      </c>
      <c r="G287" s="17">
        <v>19.0</v>
      </c>
      <c r="H287" s="18">
        <v>62.0</v>
      </c>
      <c r="I287" s="19">
        <v>13.0</v>
      </c>
      <c r="J287" s="20">
        <v>10.0</v>
      </c>
      <c r="K287" s="21">
        <v>11.0</v>
      </c>
      <c r="L287" s="22">
        <v>9.0</v>
      </c>
      <c r="M287" s="63">
        <f t="shared" si="3"/>
        <v>62</v>
      </c>
      <c r="N287" s="63">
        <f t="shared" si="4"/>
        <v>21</v>
      </c>
      <c r="O287" s="63">
        <f t="shared" si="5"/>
        <v>32</v>
      </c>
      <c r="P287" s="63">
        <f t="shared" si="6"/>
        <v>25</v>
      </c>
      <c r="Q287" s="79">
        <f t="shared" si="7"/>
        <v>0.6714285714</v>
      </c>
      <c r="R287" s="79">
        <f t="shared" si="8"/>
        <v>0.6037735849</v>
      </c>
      <c r="S287" s="79">
        <f t="shared" si="9"/>
        <v>0.7126436782</v>
      </c>
      <c r="T287" s="79">
        <f t="shared" si="10"/>
        <v>0.7077242637</v>
      </c>
      <c r="U287" s="79">
        <f t="shared" si="11"/>
        <v>0.004919414505</v>
      </c>
      <c r="V287" s="89"/>
      <c r="W287" s="89"/>
      <c r="X287" s="85">
        <f t="shared" si="12"/>
        <v>0.6037735849</v>
      </c>
      <c r="Y287" s="85">
        <f t="shared" si="13"/>
        <v>-0.3275049602</v>
      </c>
      <c r="Z287" s="85">
        <f t="shared" si="14"/>
        <v>78</v>
      </c>
      <c r="AA287" s="7">
        <f t="shared" si="15"/>
        <v>1.32750496</v>
      </c>
      <c r="AB287" s="7">
        <f t="shared" si="16"/>
        <v>8.187624006</v>
      </c>
      <c r="AC287" s="13">
        <f t="shared" si="17"/>
        <v>1.040148638</v>
      </c>
      <c r="AD287" s="13">
        <f t="shared" si="18"/>
        <v>1.035229224</v>
      </c>
      <c r="AE287" s="10">
        <f t="shared" si="19"/>
        <v>1.32750496</v>
      </c>
      <c r="AF287" s="10">
        <f t="shared" si="20"/>
        <v>111.7330109</v>
      </c>
      <c r="AG287" s="10">
        <f t="shared" si="21"/>
        <v>638.6346725</v>
      </c>
      <c r="AH287" s="86">
        <f t="shared" si="22"/>
        <v>1.541830759</v>
      </c>
      <c r="AI287" s="86">
        <f t="shared" si="23"/>
        <v>87.88435326</v>
      </c>
      <c r="AJ287" s="86">
        <f t="shared" si="24"/>
        <v>1233.464607</v>
      </c>
      <c r="AK287" s="87">
        <f t="shared" si="25"/>
        <v>12609.09195</v>
      </c>
      <c r="AL287" s="87">
        <f t="shared" si="26"/>
        <v>12669.01042</v>
      </c>
      <c r="AM287" s="87">
        <f t="shared" si="27"/>
        <v>12669.01042</v>
      </c>
      <c r="AN287" s="87">
        <f t="shared" si="28"/>
        <v>12609.09195</v>
      </c>
      <c r="AO287" s="87">
        <f t="shared" si="29"/>
        <v>59.91846867</v>
      </c>
      <c r="AP287" s="88">
        <f t="shared" ref="AP287:AR287" si="320">AE287-AH287</f>
        <v>-0.2143257988</v>
      </c>
      <c r="AQ287" s="88">
        <f t="shared" si="320"/>
        <v>23.84865764</v>
      </c>
      <c r="AR287" s="88">
        <f t="shared" si="320"/>
        <v>-594.8299347</v>
      </c>
      <c r="AS287" s="7">
        <f t="shared" si="31"/>
        <v>37.74618764</v>
      </c>
      <c r="AT287" s="7">
        <f t="shared" si="32"/>
        <v>73.52673321</v>
      </c>
      <c r="AU287" s="7">
        <f t="shared" si="33"/>
        <v>62</v>
      </c>
      <c r="AV287" s="85">
        <f t="shared" si="34"/>
        <v>73.52673321</v>
      </c>
      <c r="AW287" s="89">
        <f t="shared" si="35"/>
        <v>-11.52673321</v>
      </c>
      <c r="AX287" s="89">
        <f t="shared" si="36"/>
        <v>0</v>
      </c>
      <c r="AY287" s="89">
        <f t="shared" si="37"/>
        <v>1</v>
      </c>
    </row>
    <row r="288">
      <c r="A288" s="29">
        <v>5652.0</v>
      </c>
      <c r="B288" s="30">
        <v>1211.0</v>
      </c>
      <c r="C288" s="31" t="s">
        <v>0</v>
      </c>
      <c r="D288" s="14">
        <v>20.0</v>
      </c>
      <c r="E288" s="15">
        <v>16.0</v>
      </c>
      <c r="F288" s="16">
        <v>33.0</v>
      </c>
      <c r="G288" s="17">
        <v>29.0</v>
      </c>
      <c r="H288" s="18">
        <v>79.0</v>
      </c>
      <c r="I288" s="19">
        <v>11.0</v>
      </c>
      <c r="J288" s="20">
        <v>33.0</v>
      </c>
      <c r="K288" s="21">
        <v>69.0</v>
      </c>
      <c r="L288" s="22">
        <v>45.0</v>
      </c>
      <c r="M288" s="63">
        <f t="shared" si="3"/>
        <v>79</v>
      </c>
      <c r="N288" s="63">
        <f t="shared" si="4"/>
        <v>81</v>
      </c>
      <c r="O288" s="63">
        <f t="shared" si="5"/>
        <v>40</v>
      </c>
      <c r="P288" s="63">
        <f t="shared" si="6"/>
        <v>135</v>
      </c>
      <c r="Q288" s="79">
        <f t="shared" si="7"/>
        <v>0.3552238806</v>
      </c>
      <c r="R288" s="79">
        <f t="shared" si="8"/>
        <v>0.3305785124</v>
      </c>
      <c r="S288" s="79">
        <f t="shared" si="9"/>
        <v>0.3691588785</v>
      </c>
      <c r="T288" s="79">
        <f t="shared" si="10"/>
        <v>0.3681779789</v>
      </c>
      <c r="U288" s="79">
        <f t="shared" si="11"/>
        <v>0.000980899652</v>
      </c>
      <c r="V288" s="89"/>
      <c r="W288" s="89"/>
      <c r="X288" s="85">
        <f t="shared" si="12"/>
        <v>0.3305785124</v>
      </c>
      <c r="Y288" s="85">
        <f t="shared" si="13"/>
        <v>-0.1795171266</v>
      </c>
      <c r="Z288" s="85">
        <f t="shared" si="14"/>
        <v>256</v>
      </c>
      <c r="AA288" s="7">
        <f t="shared" si="15"/>
        <v>1.179517127</v>
      </c>
      <c r="AB288" s="7">
        <f t="shared" si="16"/>
        <v>24.23481209</v>
      </c>
      <c r="AC288" s="13">
        <f t="shared" si="17"/>
        <v>0.5486760051</v>
      </c>
      <c r="AD288" s="13">
        <f t="shared" si="18"/>
        <v>0.5476951054</v>
      </c>
      <c r="AE288" s="10">
        <f t="shared" si="19"/>
        <v>1.179517127</v>
      </c>
      <c r="AF288" s="10">
        <f t="shared" si="20"/>
        <v>326.1911965</v>
      </c>
      <c r="AG288" s="10">
        <f t="shared" si="21"/>
        <v>6204.111895</v>
      </c>
      <c r="AH288" s="86">
        <f t="shared" si="22"/>
        <v>1.541830759</v>
      </c>
      <c r="AI288" s="86">
        <f t="shared" si="23"/>
        <v>269.8203828</v>
      </c>
      <c r="AJ288" s="86">
        <f t="shared" si="24"/>
        <v>8325.886099</v>
      </c>
      <c r="AK288" s="87">
        <f t="shared" si="25"/>
        <v>39264.26211</v>
      </c>
      <c r="AL288" s="87">
        <f t="shared" si="26"/>
        <v>39334.5828</v>
      </c>
      <c r="AM288" s="87">
        <f t="shared" si="27"/>
        <v>39334.5828</v>
      </c>
      <c r="AN288" s="87">
        <f t="shared" si="28"/>
        <v>39264.26211</v>
      </c>
      <c r="AO288" s="87">
        <f t="shared" si="29"/>
        <v>70.32069605</v>
      </c>
      <c r="AP288" s="88">
        <f t="shared" ref="AP288:AR288" si="321">AE288-AH288</f>
        <v>-0.3623136324</v>
      </c>
      <c r="AQ288" s="88">
        <f t="shared" si="321"/>
        <v>56.37081367</v>
      </c>
      <c r="AR288" s="88">
        <f t="shared" si="321"/>
        <v>-2121.774204</v>
      </c>
      <c r="AS288" s="7">
        <f t="shared" si="31"/>
        <v>63.8090954</v>
      </c>
      <c r="AT288" s="7">
        <f t="shared" si="32"/>
        <v>91.77658679</v>
      </c>
      <c r="AU288" s="7">
        <f t="shared" si="33"/>
        <v>79</v>
      </c>
      <c r="AV288" s="85">
        <f t="shared" si="34"/>
        <v>91.77658679</v>
      </c>
      <c r="AW288" s="89">
        <f t="shared" si="35"/>
        <v>-12.77658679</v>
      </c>
      <c r="AX288" s="89">
        <f t="shared" si="36"/>
        <v>0</v>
      </c>
      <c r="AY288" s="89">
        <f t="shared" si="37"/>
        <v>1</v>
      </c>
    </row>
    <row r="289">
      <c r="A289" s="29">
        <v>6009.0</v>
      </c>
      <c r="B289" s="30">
        <v>1588.0</v>
      </c>
      <c r="C289" s="31" t="s">
        <v>0</v>
      </c>
      <c r="D289" s="14">
        <v>6.0</v>
      </c>
      <c r="E289" s="15">
        <v>16.0</v>
      </c>
      <c r="F289" s="16">
        <v>17.0</v>
      </c>
      <c r="G289" s="17">
        <v>24.0</v>
      </c>
      <c r="H289" s="18">
        <v>94.0</v>
      </c>
      <c r="I289" s="19">
        <v>18.0</v>
      </c>
      <c r="J289" s="20">
        <v>21.0</v>
      </c>
      <c r="K289" s="21">
        <v>42.0</v>
      </c>
      <c r="L289" s="22">
        <v>22.0</v>
      </c>
      <c r="M289" s="63">
        <f t="shared" si="3"/>
        <v>94</v>
      </c>
      <c r="N289" s="63">
        <f t="shared" si="4"/>
        <v>44</v>
      </c>
      <c r="O289" s="63">
        <f t="shared" si="5"/>
        <v>42</v>
      </c>
      <c r="P289" s="63">
        <f t="shared" si="6"/>
        <v>80</v>
      </c>
      <c r="Q289" s="79">
        <f t="shared" si="7"/>
        <v>0.5230769231</v>
      </c>
      <c r="R289" s="79">
        <f t="shared" si="8"/>
        <v>0.488372093</v>
      </c>
      <c r="S289" s="79">
        <f t="shared" si="9"/>
        <v>0.5402298851</v>
      </c>
      <c r="T289" s="79">
        <f t="shared" si="10"/>
        <v>0.541503299</v>
      </c>
      <c r="U289" s="79">
        <f t="shared" si="11"/>
        <v>0.001273413908</v>
      </c>
      <c r="V289" s="89"/>
      <c r="W289" s="89"/>
      <c r="X289" s="85">
        <f t="shared" si="12"/>
        <v>0.488372093</v>
      </c>
      <c r="Y289" s="85">
        <f t="shared" si="13"/>
        <v>-0.2649927904</v>
      </c>
      <c r="Z289" s="85">
        <f t="shared" si="14"/>
        <v>166</v>
      </c>
      <c r="AA289" s="7">
        <f t="shared" si="15"/>
        <v>1.26499279</v>
      </c>
      <c r="AB289" s="7">
        <f t="shared" si="16"/>
        <v>21.19942323</v>
      </c>
      <c r="AC289" s="13">
        <f t="shared" si="17"/>
        <v>0.8052226754</v>
      </c>
      <c r="AD289" s="13">
        <f t="shared" si="18"/>
        <v>0.8064960893</v>
      </c>
      <c r="AE289" s="10">
        <f t="shared" si="19"/>
        <v>1.26499279</v>
      </c>
      <c r="AF289" s="10">
        <f t="shared" si="20"/>
        <v>231.1882264</v>
      </c>
      <c r="AG289" s="10">
        <f t="shared" si="21"/>
        <v>3519.104256</v>
      </c>
      <c r="AH289" s="86">
        <f t="shared" si="22"/>
        <v>1.541830759</v>
      </c>
      <c r="AI289" s="86">
        <f t="shared" si="23"/>
        <v>188.1033526</v>
      </c>
      <c r="AJ289" s="86">
        <f t="shared" si="24"/>
        <v>5180.55135</v>
      </c>
      <c r="AK289" s="87">
        <f t="shared" si="25"/>
        <v>36485.88308</v>
      </c>
      <c r="AL289" s="87">
        <f t="shared" si="26"/>
        <v>36428.27384</v>
      </c>
      <c r="AM289" s="87">
        <f t="shared" si="27"/>
        <v>36428.27384</v>
      </c>
      <c r="AN289" s="87">
        <f t="shared" si="28"/>
        <v>36485.88308</v>
      </c>
      <c r="AO289" s="87">
        <f t="shared" si="29"/>
        <v>-57.60924521</v>
      </c>
      <c r="AP289" s="88">
        <f t="shared" ref="AP289:AR289" si="322">AE289-AH289</f>
        <v>-0.2768379686</v>
      </c>
      <c r="AQ289" s="88">
        <f t="shared" si="322"/>
        <v>43.08487383</v>
      </c>
      <c r="AR289" s="88">
        <f t="shared" si="322"/>
        <v>-1661.447094</v>
      </c>
      <c r="AS289" s="7">
        <f t="shared" si="31"/>
        <v>70.47963762</v>
      </c>
      <c r="AT289" s="7">
        <f t="shared" si="32"/>
        <v>85.15246025</v>
      </c>
      <c r="AU289" s="7">
        <f t="shared" si="33"/>
        <v>94</v>
      </c>
      <c r="AV289" s="85">
        <f t="shared" si="34"/>
        <v>85.15246025</v>
      </c>
      <c r="AW289" s="89">
        <f t="shared" si="35"/>
        <v>8.847539754</v>
      </c>
      <c r="AX289" s="89">
        <f t="shared" si="36"/>
        <v>0</v>
      </c>
      <c r="AY289" s="89">
        <f t="shared" si="37"/>
        <v>1</v>
      </c>
    </row>
    <row r="290">
      <c r="A290" s="29">
        <v>6011.0</v>
      </c>
      <c r="B290" s="30">
        <v>1013.0</v>
      </c>
      <c r="C290" s="31" t="s">
        <v>0</v>
      </c>
      <c r="D290" s="14">
        <v>5.0</v>
      </c>
      <c r="E290" s="15">
        <v>6.0</v>
      </c>
      <c r="F290" s="16">
        <v>6.0</v>
      </c>
      <c r="G290" s="17">
        <v>17.0</v>
      </c>
      <c r="H290" s="18">
        <v>63.0</v>
      </c>
      <c r="I290" s="19">
        <v>13.0</v>
      </c>
      <c r="J290" s="20">
        <v>11.0</v>
      </c>
      <c r="K290" s="21">
        <v>23.0</v>
      </c>
      <c r="L290" s="22">
        <v>14.0</v>
      </c>
      <c r="M290" s="63">
        <f t="shared" si="3"/>
        <v>63</v>
      </c>
      <c r="N290" s="63">
        <f t="shared" si="4"/>
        <v>25</v>
      </c>
      <c r="O290" s="63">
        <f t="shared" si="5"/>
        <v>30</v>
      </c>
      <c r="P290" s="63">
        <f t="shared" si="6"/>
        <v>40</v>
      </c>
      <c r="Q290" s="79">
        <f t="shared" si="7"/>
        <v>0.5886075949</v>
      </c>
      <c r="R290" s="79">
        <f t="shared" si="8"/>
        <v>0.5454545455</v>
      </c>
      <c r="S290" s="79">
        <f t="shared" si="9"/>
        <v>0.6116504854</v>
      </c>
      <c r="T290" s="79">
        <f t="shared" si="10"/>
        <v>0.6116193448</v>
      </c>
      <c r="U290" s="79">
        <f t="shared" si="11"/>
        <v>0.00003114067309</v>
      </c>
      <c r="V290" s="89"/>
      <c r="W290" s="89"/>
      <c r="X290" s="85">
        <f t="shared" si="12"/>
        <v>0.5454545455</v>
      </c>
      <c r="Y290" s="85">
        <f t="shared" si="13"/>
        <v>-0.2959139501</v>
      </c>
      <c r="Z290" s="85">
        <f t="shared" si="14"/>
        <v>95</v>
      </c>
      <c r="AA290" s="7">
        <f t="shared" si="15"/>
        <v>1.29591395</v>
      </c>
      <c r="AB290" s="7">
        <f t="shared" si="16"/>
        <v>11.836558</v>
      </c>
      <c r="AC290" s="13">
        <f t="shared" si="17"/>
        <v>0.9075644355</v>
      </c>
      <c r="AD290" s="13">
        <f t="shared" si="18"/>
        <v>0.9075332949</v>
      </c>
      <c r="AE290" s="10">
        <f t="shared" si="19"/>
        <v>1.29591395</v>
      </c>
      <c r="AF290" s="10">
        <f t="shared" si="20"/>
        <v>134.9483833</v>
      </c>
      <c r="AG290" s="10">
        <f t="shared" si="21"/>
        <v>1124.47301</v>
      </c>
      <c r="AH290" s="86">
        <f t="shared" si="22"/>
        <v>1.541830759</v>
      </c>
      <c r="AI290" s="86">
        <f t="shared" si="23"/>
        <v>107.9281531</v>
      </c>
      <c r="AJ290" s="86">
        <f t="shared" si="24"/>
        <v>1850.196911</v>
      </c>
      <c r="AK290" s="87">
        <f t="shared" si="25"/>
        <v>14769.19684</v>
      </c>
      <c r="AL290" s="87">
        <f t="shared" si="26"/>
        <v>14769.70362</v>
      </c>
      <c r="AM290" s="87">
        <f t="shared" si="27"/>
        <v>14769.70362</v>
      </c>
      <c r="AN290" s="87">
        <f t="shared" si="28"/>
        <v>14769.19684</v>
      </c>
      <c r="AO290" s="87">
        <f t="shared" si="29"/>
        <v>0.5067833139</v>
      </c>
      <c r="AP290" s="88">
        <f t="shared" ref="AP290:AR290" si="323">AE290-AH290</f>
        <v>-0.2459168089</v>
      </c>
      <c r="AQ290" s="88">
        <f t="shared" si="323"/>
        <v>27.02023013</v>
      </c>
      <c r="AR290" s="88">
        <f t="shared" si="323"/>
        <v>-725.7239005</v>
      </c>
      <c r="AS290" s="7">
        <f t="shared" si="31"/>
        <v>46.74868336</v>
      </c>
      <c r="AT290" s="7">
        <f t="shared" si="32"/>
        <v>63.12680768</v>
      </c>
      <c r="AU290" s="7">
        <f t="shared" si="33"/>
        <v>63</v>
      </c>
      <c r="AV290" s="85">
        <f t="shared" si="34"/>
        <v>63.12680768</v>
      </c>
      <c r="AW290" s="89">
        <f t="shared" si="35"/>
        <v>-0.1268076751</v>
      </c>
      <c r="AX290" s="89">
        <f t="shared" si="36"/>
        <v>0</v>
      </c>
      <c r="AY290" s="89">
        <f t="shared" si="37"/>
        <v>1</v>
      </c>
    </row>
    <row r="291">
      <c r="A291" s="29">
        <v>6012.0</v>
      </c>
      <c r="B291" s="30">
        <v>1030.0</v>
      </c>
      <c r="C291" s="31" t="s">
        <v>0</v>
      </c>
      <c r="D291" s="14">
        <v>9.0</v>
      </c>
      <c r="E291" s="15">
        <v>4.0</v>
      </c>
      <c r="F291" s="16">
        <v>21.0</v>
      </c>
      <c r="G291" s="17">
        <v>15.0</v>
      </c>
      <c r="H291" s="18">
        <v>41.0</v>
      </c>
      <c r="I291" s="19">
        <v>6.0</v>
      </c>
      <c r="J291" s="20">
        <v>16.0</v>
      </c>
      <c r="K291" s="21">
        <v>16.0</v>
      </c>
      <c r="L291" s="22">
        <v>17.0</v>
      </c>
      <c r="M291" s="63">
        <f t="shared" si="3"/>
        <v>41</v>
      </c>
      <c r="N291" s="63">
        <f t="shared" si="4"/>
        <v>30</v>
      </c>
      <c r="O291" s="63">
        <f t="shared" si="5"/>
        <v>21</v>
      </c>
      <c r="P291" s="63">
        <f t="shared" si="6"/>
        <v>53</v>
      </c>
      <c r="Q291" s="79">
        <f t="shared" si="7"/>
        <v>0.4275862069</v>
      </c>
      <c r="R291" s="79">
        <f t="shared" si="8"/>
        <v>0.4117647059</v>
      </c>
      <c r="S291" s="79">
        <f t="shared" si="9"/>
        <v>0.4361702128</v>
      </c>
      <c r="T291" s="79">
        <f t="shared" si="10"/>
        <v>0.435770454</v>
      </c>
      <c r="U291" s="79">
        <f t="shared" si="11"/>
        <v>0.0003997587843</v>
      </c>
      <c r="V291" s="89"/>
      <c r="W291" s="89"/>
      <c r="X291" s="85">
        <f t="shared" si="12"/>
        <v>0.4117647059</v>
      </c>
      <c r="Y291" s="85">
        <f t="shared" si="13"/>
        <v>-0.2234951119</v>
      </c>
      <c r="Z291" s="85">
        <f t="shared" si="14"/>
        <v>104</v>
      </c>
      <c r="AA291" s="7">
        <f t="shared" si="15"/>
        <v>1.223495112</v>
      </c>
      <c r="AB291" s="7">
        <f t="shared" si="16"/>
        <v>11.84524093</v>
      </c>
      <c r="AC291" s="13">
        <f t="shared" si="17"/>
        <v>0.6596653247</v>
      </c>
      <c r="AD291" s="13">
        <f t="shared" si="18"/>
        <v>0.6592655659</v>
      </c>
      <c r="AE291" s="10">
        <f t="shared" si="19"/>
        <v>1.223495112</v>
      </c>
      <c r="AF291" s="10">
        <f t="shared" si="20"/>
        <v>139.0887326</v>
      </c>
      <c r="AG291" s="10">
        <f t="shared" si="21"/>
        <v>1231.905057</v>
      </c>
      <c r="AH291" s="86">
        <f t="shared" si="22"/>
        <v>1.541830759</v>
      </c>
      <c r="AI291" s="86">
        <f t="shared" si="23"/>
        <v>114.0954762</v>
      </c>
      <c r="AJ291" s="86">
        <f t="shared" si="24"/>
        <v>1716.057635</v>
      </c>
      <c r="AK291" s="87">
        <f t="shared" si="25"/>
        <v>8985.789663</v>
      </c>
      <c r="AL291" s="87">
        <f t="shared" si="26"/>
        <v>8991.238376</v>
      </c>
      <c r="AM291" s="87">
        <f t="shared" si="27"/>
        <v>8991.238376</v>
      </c>
      <c r="AN291" s="87">
        <f t="shared" si="28"/>
        <v>8985.789663</v>
      </c>
      <c r="AO291" s="87">
        <f t="shared" si="29"/>
        <v>5.44871223</v>
      </c>
      <c r="AP291" s="88">
        <f t="shared" ref="AP291:AR291" si="324">AE291-AH291</f>
        <v>-0.3183356471</v>
      </c>
      <c r="AQ291" s="88">
        <f t="shared" si="324"/>
        <v>24.99325641</v>
      </c>
      <c r="AR291" s="88">
        <f t="shared" si="324"/>
        <v>-484.1525778</v>
      </c>
      <c r="AS291" s="7">
        <f t="shared" si="31"/>
        <v>34.76644989</v>
      </c>
      <c r="AT291" s="7">
        <f t="shared" si="32"/>
        <v>43.74582682</v>
      </c>
      <c r="AU291" s="7">
        <f t="shared" si="33"/>
        <v>41</v>
      </c>
      <c r="AV291" s="85">
        <f t="shared" si="34"/>
        <v>43.74582682</v>
      </c>
      <c r="AW291" s="89">
        <f t="shared" si="35"/>
        <v>-2.745826821</v>
      </c>
      <c r="AX291" s="89">
        <f t="shared" si="36"/>
        <v>0</v>
      </c>
      <c r="AY291" s="89">
        <f t="shared" si="37"/>
        <v>1</v>
      </c>
    </row>
    <row r="292">
      <c r="A292" s="29">
        <v>6014.0</v>
      </c>
      <c r="B292" s="30">
        <v>1399.0</v>
      </c>
      <c r="C292" s="31" t="s">
        <v>0</v>
      </c>
      <c r="D292" s="14">
        <v>12.0</v>
      </c>
      <c r="E292" s="15">
        <v>8.0</v>
      </c>
      <c r="F292" s="16">
        <v>9.0</v>
      </c>
      <c r="G292" s="17">
        <v>25.0</v>
      </c>
      <c r="H292" s="18">
        <v>88.0</v>
      </c>
      <c r="I292" s="19">
        <v>6.0</v>
      </c>
      <c r="J292" s="20">
        <v>22.0</v>
      </c>
      <c r="K292" s="21">
        <v>43.0</v>
      </c>
      <c r="L292" s="22">
        <v>13.0</v>
      </c>
      <c r="M292" s="63">
        <f t="shared" si="3"/>
        <v>88</v>
      </c>
      <c r="N292" s="63">
        <f t="shared" si="4"/>
        <v>33</v>
      </c>
      <c r="O292" s="63">
        <f t="shared" si="5"/>
        <v>31</v>
      </c>
      <c r="P292" s="63">
        <f t="shared" si="6"/>
        <v>74</v>
      </c>
      <c r="Q292" s="79">
        <f t="shared" si="7"/>
        <v>0.5265486726</v>
      </c>
      <c r="R292" s="79">
        <f t="shared" si="8"/>
        <v>0.484375</v>
      </c>
      <c r="S292" s="79">
        <f t="shared" si="9"/>
        <v>0.5432098765</v>
      </c>
      <c r="T292" s="79">
        <f t="shared" si="10"/>
        <v>0.5490213461</v>
      </c>
      <c r="U292" s="79">
        <f t="shared" si="11"/>
        <v>0.005811469522</v>
      </c>
      <c r="V292" s="89"/>
      <c r="W292" s="89"/>
      <c r="X292" s="85">
        <f t="shared" si="12"/>
        <v>0.484375</v>
      </c>
      <c r="Y292" s="85">
        <f t="shared" si="13"/>
        <v>-0.2628275934</v>
      </c>
      <c r="Z292" s="85">
        <f t="shared" si="14"/>
        <v>138</v>
      </c>
      <c r="AA292" s="7">
        <f t="shared" si="15"/>
        <v>1.262827593</v>
      </c>
      <c r="AB292" s="7">
        <f t="shared" si="16"/>
        <v>19.44924191</v>
      </c>
      <c r="AC292" s="13">
        <f t="shared" si="17"/>
        <v>0.80603747</v>
      </c>
      <c r="AD292" s="13">
        <f t="shared" si="18"/>
        <v>0.8118489395</v>
      </c>
      <c r="AE292" s="10">
        <f t="shared" si="19"/>
        <v>1.262827593</v>
      </c>
      <c r="AF292" s="10">
        <f t="shared" si="20"/>
        <v>193.7194498</v>
      </c>
      <c r="AG292" s="10">
        <f t="shared" si="21"/>
        <v>2683.995384</v>
      </c>
      <c r="AH292" s="86">
        <f t="shared" si="22"/>
        <v>1.541830759</v>
      </c>
      <c r="AI292" s="86">
        <f t="shared" si="23"/>
        <v>161.8922297</v>
      </c>
      <c r="AJ292" s="86">
        <f t="shared" si="24"/>
        <v>3536.959761</v>
      </c>
      <c r="AK292" s="87">
        <f t="shared" si="25"/>
        <v>29723.41337</v>
      </c>
      <c r="AL292" s="87">
        <f t="shared" si="26"/>
        <v>29510.64385</v>
      </c>
      <c r="AM292" s="87">
        <f t="shared" si="27"/>
        <v>29510.64385</v>
      </c>
      <c r="AN292" s="87">
        <f t="shared" si="28"/>
        <v>29723.41337</v>
      </c>
      <c r="AO292" s="87">
        <f t="shared" si="29"/>
        <v>-212.7695221</v>
      </c>
      <c r="AP292" s="88">
        <f t="shared" ref="AP292:AR292" si="325">AE292-AH292</f>
        <v>-0.2790031656</v>
      </c>
      <c r="AQ292" s="88">
        <f t="shared" si="325"/>
        <v>31.82722011</v>
      </c>
      <c r="AR292" s="88">
        <f t="shared" si="325"/>
        <v>-852.9643773</v>
      </c>
      <c r="AS292" s="7">
        <f t="shared" si="31"/>
        <v>43.03461022</v>
      </c>
      <c r="AT292" s="7">
        <f t="shared" si="32"/>
        <v>71.0401532</v>
      </c>
      <c r="AU292" s="7">
        <f t="shared" si="33"/>
        <v>88</v>
      </c>
      <c r="AV292" s="85">
        <f t="shared" si="34"/>
        <v>71.0401532</v>
      </c>
      <c r="AW292" s="89">
        <f t="shared" si="35"/>
        <v>16.9598468</v>
      </c>
      <c r="AX292" s="89">
        <f t="shared" si="36"/>
        <v>0</v>
      </c>
      <c r="AY292" s="89">
        <f t="shared" si="37"/>
        <v>1</v>
      </c>
    </row>
    <row r="293">
      <c r="A293" s="29">
        <v>6015.0</v>
      </c>
      <c r="B293" s="30">
        <v>1359.0</v>
      </c>
      <c r="C293" s="31" t="s">
        <v>0</v>
      </c>
      <c r="D293" s="14">
        <v>5.0</v>
      </c>
      <c r="E293" s="15">
        <v>4.0</v>
      </c>
      <c r="F293" s="16">
        <v>13.0</v>
      </c>
      <c r="G293" s="17">
        <v>21.0</v>
      </c>
      <c r="H293" s="18">
        <v>61.0</v>
      </c>
      <c r="I293" s="19">
        <v>12.0</v>
      </c>
      <c r="J293" s="20">
        <v>14.0</v>
      </c>
      <c r="K293" s="21">
        <v>22.0</v>
      </c>
      <c r="L293" s="22">
        <v>8.0</v>
      </c>
      <c r="M293" s="63">
        <f t="shared" si="3"/>
        <v>61</v>
      </c>
      <c r="N293" s="63">
        <f t="shared" si="4"/>
        <v>17</v>
      </c>
      <c r="O293" s="63">
        <f t="shared" si="5"/>
        <v>33</v>
      </c>
      <c r="P293" s="63">
        <f t="shared" si="6"/>
        <v>49</v>
      </c>
      <c r="Q293" s="79">
        <f t="shared" si="7"/>
        <v>0.5875</v>
      </c>
      <c r="R293" s="79">
        <f t="shared" si="8"/>
        <v>0.66</v>
      </c>
      <c r="S293" s="79">
        <f t="shared" si="9"/>
        <v>0.5545454545</v>
      </c>
      <c r="T293" s="79">
        <f t="shared" si="10"/>
        <v>0.5478631603</v>
      </c>
      <c r="U293" s="79">
        <f t="shared" si="11"/>
        <v>0.006682294255</v>
      </c>
      <c r="V293" s="89"/>
      <c r="W293" s="89"/>
      <c r="X293" s="85">
        <f t="shared" si="12"/>
        <v>0.66</v>
      </c>
      <c r="Y293" s="85">
        <f t="shared" si="13"/>
        <v>-0.3579624106</v>
      </c>
      <c r="Z293" s="85">
        <f t="shared" si="14"/>
        <v>99</v>
      </c>
      <c r="AA293" s="7">
        <f t="shared" si="15"/>
        <v>1.357962411</v>
      </c>
      <c r="AB293" s="7">
        <f t="shared" si="16"/>
        <v>17.54015812</v>
      </c>
      <c r="AC293" s="13">
        <f t="shared" si="17"/>
        <v>0.9125078652</v>
      </c>
      <c r="AD293" s="13">
        <f t="shared" si="18"/>
        <v>0.9058255709</v>
      </c>
      <c r="AE293" s="10">
        <f t="shared" si="19"/>
        <v>1.357962411</v>
      </c>
      <c r="AF293" s="10">
        <f t="shared" si="20"/>
        <v>151.9784368</v>
      </c>
      <c r="AG293" s="10">
        <f t="shared" si="21"/>
        <v>1736.475654</v>
      </c>
      <c r="AH293" s="86">
        <f t="shared" si="22"/>
        <v>1.541830759</v>
      </c>
      <c r="AI293" s="86">
        <f t="shared" si="23"/>
        <v>126.4301222</v>
      </c>
      <c r="AJ293" s="86">
        <f t="shared" si="24"/>
        <v>2493.140337</v>
      </c>
      <c r="AK293" s="87">
        <f t="shared" si="25"/>
        <v>15942.53005</v>
      </c>
      <c r="AL293" s="87">
        <f t="shared" si="26"/>
        <v>16060.13843</v>
      </c>
      <c r="AM293" s="87">
        <f t="shared" si="27"/>
        <v>16060.13843</v>
      </c>
      <c r="AN293" s="87">
        <f t="shared" si="28"/>
        <v>15942.53005</v>
      </c>
      <c r="AO293" s="87">
        <f t="shared" si="29"/>
        <v>117.6083789</v>
      </c>
      <c r="AP293" s="88">
        <f t="shared" ref="AP293:AR293" si="326">AE293-AH293</f>
        <v>-0.1838683484</v>
      </c>
      <c r="AQ293" s="88">
        <f t="shared" si="326"/>
        <v>25.54831453</v>
      </c>
      <c r="AR293" s="88">
        <f t="shared" si="326"/>
        <v>-756.6646834</v>
      </c>
      <c r="AS293" s="7">
        <f t="shared" si="31"/>
        <v>42.80144936</v>
      </c>
      <c r="AT293" s="7">
        <f t="shared" si="32"/>
        <v>96.14750385</v>
      </c>
      <c r="AU293" s="7">
        <f t="shared" si="33"/>
        <v>61</v>
      </c>
      <c r="AV293" s="85">
        <f t="shared" si="34"/>
        <v>42.80144936</v>
      </c>
      <c r="AW293" s="89">
        <f t="shared" si="35"/>
        <v>18.19855064</v>
      </c>
      <c r="AX293" s="89">
        <f t="shared" si="36"/>
        <v>1</v>
      </c>
      <c r="AY293" s="89">
        <f t="shared" si="37"/>
        <v>0</v>
      </c>
    </row>
    <row r="294">
      <c r="A294" s="29">
        <v>6016.0</v>
      </c>
      <c r="B294" s="30">
        <v>2203.0</v>
      </c>
      <c r="C294" s="31" t="s">
        <v>0</v>
      </c>
      <c r="D294" s="14">
        <v>19.0</v>
      </c>
      <c r="E294" s="15">
        <v>12.0</v>
      </c>
      <c r="F294" s="16">
        <v>14.0</v>
      </c>
      <c r="G294" s="17">
        <v>45.0</v>
      </c>
      <c r="H294" s="18">
        <v>125.0</v>
      </c>
      <c r="I294" s="19">
        <v>13.0</v>
      </c>
      <c r="J294" s="20">
        <v>37.0</v>
      </c>
      <c r="K294" s="21">
        <v>30.0</v>
      </c>
      <c r="L294" s="22">
        <v>11.0</v>
      </c>
      <c r="M294" s="63">
        <f t="shared" si="3"/>
        <v>125</v>
      </c>
      <c r="N294" s="63">
        <f t="shared" si="4"/>
        <v>42</v>
      </c>
      <c r="O294" s="63">
        <f t="shared" si="5"/>
        <v>58</v>
      </c>
      <c r="P294" s="63">
        <f t="shared" si="6"/>
        <v>81</v>
      </c>
      <c r="Q294" s="79">
        <f t="shared" si="7"/>
        <v>0.5980392157</v>
      </c>
      <c r="R294" s="79">
        <f t="shared" si="8"/>
        <v>0.58</v>
      </c>
      <c r="S294" s="79">
        <f t="shared" si="9"/>
        <v>0.6067961165</v>
      </c>
      <c r="T294" s="79">
        <f t="shared" si="10"/>
        <v>0.60744828</v>
      </c>
      <c r="U294" s="79">
        <f t="shared" si="11"/>
        <v>0.0006521634586</v>
      </c>
      <c r="V294" s="89"/>
      <c r="W294" s="89"/>
      <c r="X294" s="85">
        <f t="shared" si="12"/>
        <v>0.58</v>
      </c>
      <c r="Y294" s="85">
        <f t="shared" si="13"/>
        <v>-0.3146269779</v>
      </c>
      <c r="Z294" s="85">
        <f t="shared" si="14"/>
        <v>181</v>
      </c>
      <c r="AA294" s="7">
        <f t="shared" si="15"/>
        <v>1.314626978</v>
      </c>
      <c r="AB294" s="7">
        <f t="shared" si="16"/>
        <v>25.48478521</v>
      </c>
      <c r="AC294" s="13">
        <f t="shared" si="17"/>
        <v>0.9214230944</v>
      </c>
      <c r="AD294" s="13">
        <f t="shared" si="18"/>
        <v>0.9220752578</v>
      </c>
      <c r="AE294" s="10">
        <f t="shared" si="19"/>
        <v>1.314626978</v>
      </c>
      <c r="AF294" s="10">
        <f t="shared" si="20"/>
        <v>263.4322682</v>
      </c>
      <c r="AG294" s="10">
        <f t="shared" si="21"/>
        <v>4612.746123</v>
      </c>
      <c r="AH294" s="86">
        <f t="shared" si="22"/>
        <v>1.541830759</v>
      </c>
      <c r="AI294" s="86">
        <f t="shared" si="23"/>
        <v>214.3144755</v>
      </c>
      <c r="AJ294" s="86">
        <f t="shared" si="24"/>
        <v>7243.520906</v>
      </c>
      <c r="AK294" s="87">
        <f t="shared" si="25"/>
        <v>58123.93595</v>
      </c>
      <c r="AL294" s="87">
        <f t="shared" si="26"/>
        <v>58082.82618</v>
      </c>
      <c r="AM294" s="87">
        <f t="shared" si="27"/>
        <v>58082.82618</v>
      </c>
      <c r="AN294" s="87">
        <f t="shared" si="28"/>
        <v>58123.93595</v>
      </c>
      <c r="AO294" s="87">
        <f t="shared" si="29"/>
        <v>-41.10977577</v>
      </c>
      <c r="AP294" s="88">
        <f t="shared" ref="AP294:AR294" si="327">AE294-AH294</f>
        <v>-0.2272037811</v>
      </c>
      <c r="AQ294" s="88">
        <f t="shared" si="327"/>
        <v>49.1177927</v>
      </c>
      <c r="AR294" s="88">
        <f t="shared" si="327"/>
        <v>-2630.774783</v>
      </c>
      <c r="AS294" s="7">
        <f t="shared" si="31"/>
        <v>97.84768019</v>
      </c>
      <c r="AT294" s="7">
        <f t="shared" si="32"/>
        <v>118.3361899</v>
      </c>
      <c r="AU294" s="7">
        <f t="shared" si="33"/>
        <v>125</v>
      </c>
      <c r="AV294" s="85">
        <f t="shared" si="34"/>
        <v>118.3361899</v>
      </c>
      <c r="AW294" s="89">
        <f t="shared" si="35"/>
        <v>6.66381011</v>
      </c>
      <c r="AX294" s="89">
        <f t="shared" si="36"/>
        <v>0</v>
      </c>
      <c r="AY294" s="89">
        <f t="shared" si="37"/>
        <v>1</v>
      </c>
    </row>
    <row r="295">
      <c r="A295" s="29">
        <v>6017.0</v>
      </c>
      <c r="B295" s="30">
        <v>2829.0</v>
      </c>
      <c r="C295" s="31" t="s">
        <v>0</v>
      </c>
      <c r="D295" s="14">
        <v>27.0</v>
      </c>
      <c r="E295" s="15">
        <v>13.0</v>
      </c>
      <c r="F295" s="16">
        <v>22.0</v>
      </c>
      <c r="G295" s="17">
        <v>50.0</v>
      </c>
      <c r="H295" s="18">
        <v>152.0</v>
      </c>
      <c r="I295" s="19">
        <v>36.0</v>
      </c>
      <c r="J295" s="20">
        <v>39.0</v>
      </c>
      <c r="K295" s="21">
        <v>61.0</v>
      </c>
      <c r="L295" s="22">
        <v>35.0</v>
      </c>
      <c r="M295" s="63">
        <f t="shared" si="3"/>
        <v>152</v>
      </c>
      <c r="N295" s="63">
        <f t="shared" si="4"/>
        <v>75</v>
      </c>
      <c r="O295" s="63">
        <f t="shared" si="5"/>
        <v>86</v>
      </c>
      <c r="P295" s="63">
        <f t="shared" si="6"/>
        <v>122</v>
      </c>
      <c r="Q295" s="79">
        <f t="shared" si="7"/>
        <v>0.5471264368</v>
      </c>
      <c r="R295" s="79">
        <f t="shared" si="8"/>
        <v>0.5341614907</v>
      </c>
      <c r="S295" s="79">
        <f t="shared" si="9"/>
        <v>0.5547445255</v>
      </c>
      <c r="T295" s="79">
        <f t="shared" si="10"/>
        <v>0.5537797869</v>
      </c>
      <c r="U295" s="79">
        <f t="shared" si="11"/>
        <v>0.000964738651</v>
      </c>
      <c r="V295" s="89"/>
      <c r="W295" s="89"/>
      <c r="X295" s="85">
        <f t="shared" si="12"/>
        <v>0.5341614907</v>
      </c>
      <c r="Y295" s="85">
        <f t="shared" si="13"/>
        <v>-0.2897965824</v>
      </c>
      <c r="Z295" s="85">
        <f t="shared" si="14"/>
        <v>283</v>
      </c>
      <c r="AA295" s="7">
        <f t="shared" si="15"/>
        <v>1.289796582</v>
      </c>
      <c r="AB295" s="7">
        <f t="shared" si="16"/>
        <v>35.35518305</v>
      </c>
      <c r="AC295" s="13">
        <f t="shared" si="17"/>
        <v>0.8445411079</v>
      </c>
      <c r="AD295" s="13">
        <f t="shared" si="18"/>
        <v>0.8435763693</v>
      </c>
      <c r="AE295" s="10">
        <f t="shared" si="19"/>
        <v>1.289796582</v>
      </c>
      <c r="AF295" s="10">
        <f t="shared" si="20"/>
        <v>400.3676159</v>
      </c>
      <c r="AG295" s="10">
        <f t="shared" si="21"/>
        <v>10005.5168</v>
      </c>
      <c r="AH295" s="86">
        <f t="shared" si="22"/>
        <v>1.541830759</v>
      </c>
      <c r="AI295" s="86">
        <f t="shared" si="23"/>
        <v>320.7007979</v>
      </c>
      <c r="AJ295" s="86">
        <f t="shared" si="24"/>
        <v>16176.88832</v>
      </c>
      <c r="AK295" s="87">
        <f t="shared" si="25"/>
        <v>100545.8675</v>
      </c>
      <c r="AL295" s="87">
        <f t="shared" si="26"/>
        <v>100660.8547</v>
      </c>
      <c r="AM295" s="87">
        <f t="shared" si="27"/>
        <v>100660.8547</v>
      </c>
      <c r="AN295" s="87">
        <f t="shared" si="28"/>
        <v>100545.8675</v>
      </c>
      <c r="AO295" s="87">
        <f t="shared" si="29"/>
        <v>114.9871998</v>
      </c>
      <c r="AP295" s="88">
        <f t="shared" ref="AP295:AR295" si="328">AE295-AH295</f>
        <v>-0.2520341766</v>
      </c>
      <c r="AQ295" s="88">
        <f t="shared" si="328"/>
        <v>79.666818</v>
      </c>
      <c r="AR295" s="88">
        <f t="shared" si="328"/>
        <v>-6171.37152</v>
      </c>
      <c r="AS295" s="7">
        <f t="shared" si="31"/>
        <v>135.8483111</v>
      </c>
      <c r="AT295" s="7">
        <f t="shared" si="32"/>
        <v>180.2469863</v>
      </c>
      <c r="AU295" s="7">
        <f t="shared" si="33"/>
        <v>152</v>
      </c>
      <c r="AV295" s="85">
        <f t="shared" si="34"/>
        <v>135.8483111</v>
      </c>
      <c r="AW295" s="89">
        <f t="shared" si="35"/>
        <v>16.15168895</v>
      </c>
      <c r="AX295" s="89">
        <f t="shared" si="36"/>
        <v>1</v>
      </c>
      <c r="AY295" s="89">
        <f t="shared" si="37"/>
        <v>0</v>
      </c>
    </row>
    <row r="296">
      <c r="A296" s="29">
        <v>6031.0</v>
      </c>
      <c r="B296" s="30">
        <v>1096.0</v>
      </c>
      <c r="C296" s="31" t="s">
        <v>0</v>
      </c>
      <c r="D296" s="14">
        <v>2.0</v>
      </c>
      <c r="E296" s="15">
        <v>1.0</v>
      </c>
      <c r="F296" s="16">
        <v>7.0</v>
      </c>
      <c r="G296" s="17">
        <v>20.0</v>
      </c>
      <c r="H296" s="18">
        <v>57.0</v>
      </c>
      <c r="I296" s="19">
        <v>17.0</v>
      </c>
      <c r="J296" s="20">
        <v>11.0</v>
      </c>
      <c r="K296" s="21">
        <v>11.0</v>
      </c>
      <c r="L296" s="22">
        <v>8.0</v>
      </c>
      <c r="M296" s="63">
        <f t="shared" si="3"/>
        <v>57</v>
      </c>
      <c r="N296" s="63">
        <f t="shared" si="4"/>
        <v>11</v>
      </c>
      <c r="O296" s="63">
        <f t="shared" si="5"/>
        <v>37</v>
      </c>
      <c r="P296" s="63">
        <f t="shared" si="6"/>
        <v>29</v>
      </c>
      <c r="Q296" s="79">
        <f t="shared" si="7"/>
        <v>0.7014925373</v>
      </c>
      <c r="R296" s="79">
        <f t="shared" si="8"/>
        <v>0.7708333333</v>
      </c>
      <c r="S296" s="79">
        <f t="shared" si="9"/>
        <v>0.6627906977</v>
      </c>
      <c r="T296" s="79">
        <f t="shared" si="10"/>
        <v>0.6635827298</v>
      </c>
      <c r="U296" s="79">
        <f t="shared" si="11"/>
        <v>0.0007920321507</v>
      </c>
      <c r="V296" s="89"/>
      <c r="W296" s="89"/>
      <c r="X296" s="85">
        <f t="shared" si="12"/>
        <v>0.7708333333</v>
      </c>
      <c r="Y296" s="85">
        <f t="shared" si="13"/>
        <v>-0.4180000414</v>
      </c>
      <c r="Z296" s="85">
        <f t="shared" si="14"/>
        <v>77</v>
      </c>
      <c r="AA296" s="7">
        <f t="shared" si="15"/>
        <v>1.418000041</v>
      </c>
      <c r="AB296" s="7">
        <f t="shared" si="16"/>
        <v>12.1220012</v>
      </c>
      <c r="AC296" s="13">
        <f t="shared" si="17"/>
        <v>1.080790739</v>
      </c>
      <c r="AD296" s="13">
        <f t="shared" si="18"/>
        <v>1.081582771</v>
      </c>
      <c r="AE296" s="10">
        <f t="shared" si="19"/>
        <v>1.418000041</v>
      </c>
      <c r="AF296" s="10">
        <f t="shared" si="20"/>
        <v>121.3080044</v>
      </c>
      <c r="AG296" s="10">
        <f t="shared" si="21"/>
        <v>933.3940925</v>
      </c>
      <c r="AH296" s="86">
        <f t="shared" si="22"/>
        <v>1.541830759</v>
      </c>
      <c r="AI296" s="86">
        <f t="shared" si="23"/>
        <v>101.7608301</v>
      </c>
      <c r="AJ296" s="86">
        <f t="shared" si="24"/>
        <v>1654.384404</v>
      </c>
      <c r="AK296" s="87">
        <f t="shared" si="25"/>
        <v>12464.15986</v>
      </c>
      <c r="AL296" s="87">
        <f t="shared" si="26"/>
        <v>12455.03248</v>
      </c>
      <c r="AM296" s="87">
        <f t="shared" si="27"/>
        <v>12455.03248</v>
      </c>
      <c r="AN296" s="87">
        <f t="shared" si="28"/>
        <v>12464.15986</v>
      </c>
      <c r="AO296" s="87">
        <f t="shared" si="29"/>
        <v>-9.127378504</v>
      </c>
      <c r="AP296" s="88">
        <f t="shared" ref="AP296:AR296" si="329">AE296-AH296</f>
        <v>-0.1238307176</v>
      </c>
      <c r="AQ296" s="88">
        <f t="shared" si="329"/>
        <v>19.5471743</v>
      </c>
      <c r="AR296" s="88">
        <f t="shared" si="329"/>
        <v>-720.9903119</v>
      </c>
      <c r="AS296" s="7">
        <f t="shared" si="31"/>
        <v>58.75065704</v>
      </c>
      <c r="AT296" s="7">
        <f t="shared" si="32"/>
        <v>99.10334459</v>
      </c>
      <c r="AU296" s="7">
        <f t="shared" si="33"/>
        <v>57</v>
      </c>
      <c r="AV296" s="85">
        <f t="shared" si="34"/>
        <v>58.75065704</v>
      </c>
      <c r="AW296" s="89">
        <f t="shared" si="35"/>
        <v>-1.75065704</v>
      </c>
      <c r="AX296" s="89">
        <f t="shared" si="36"/>
        <v>1</v>
      </c>
      <c r="AY296" s="89">
        <f t="shared" si="37"/>
        <v>0</v>
      </c>
    </row>
    <row r="297">
      <c r="A297" s="29">
        <v>6033.0</v>
      </c>
      <c r="B297" s="30">
        <v>1635.0</v>
      </c>
      <c r="C297" s="31" t="s">
        <v>0</v>
      </c>
      <c r="D297" s="14">
        <v>7.0</v>
      </c>
      <c r="E297" s="15">
        <v>7.0</v>
      </c>
      <c r="F297" s="16">
        <v>1.0</v>
      </c>
      <c r="G297" s="17">
        <v>29.0</v>
      </c>
      <c r="H297" s="18">
        <v>75.0</v>
      </c>
      <c r="I297" s="19">
        <v>15.0</v>
      </c>
      <c r="J297" s="20">
        <v>14.0</v>
      </c>
      <c r="K297" s="21">
        <v>29.0</v>
      </c>
      <c r="L297" s="22">
        <v>10.0</v>
      </c>
      <c r="M297" s="63">
        <f t="shared" si="3"/>
        <v>75</v>
      </c>
      <c r="N297" s="63">
        <f t="shared" si="4"/>
        <v>24</v>
      </c>
      <c r="O297" s="63">
        <f t="shared" si="5"/>
        <v>44</v>
      </c>
      <c r="P297" s="63">
        <f t="shared" si="6"/>
        <v>44</v>
      </c>
      <c r="Q297" s="79">
        <f t="shared" si="7"/>
        <v>0.6363636364</v>
      </c>
      <c r="R297" s="79">
        <f t="shared" si="8"/>
        <v>0.6470588235</v>
      </c>
      <c r="S297" s="79">
        <f t="shared" si="9"/>
        <v>0.6302521008</v>
      </c>
      <c r="T297" s="79">
        <f t="shared" si="10"/>
        <v>0.6302127614</v>
      </c>
      <c r="U297" s="79">
        <f t="shared" si="11"/>
        <v>0.00003933947428</v>
      </c>
      <c r="V297" s="89"/>
      <c r="W297" s="89"/>
      <c r="X297" s="85">
        <f t="shared" si="12"/>
        <v>0.6470588235</v>
      </c>
      <c r="Y297" s="85">
        <f t="shared" si="13"/>
        <v>-0.3509522671</v>
      </c>
      <c r="Z297" s="85">
        <f t="shared" si="14"/>
        <v>112</v>
      </c>
      <c r="AA297" s="7">
        <f t="shared" si="15"/>
        <v>1.350952267</v>
      </c>
      <c r="AB297" s="7">
        <f t="shared" si="16"/>
        <v>15.44189975</v>
      </c>
      <c r="AC297" s="13">
        <f t="shared" si="17"/>
        <v>0.9812043679</v>
      </c>
      <c r="AD297" s="13">
        <f t="shared" si="18"/>
        <v>0.9811650285</v>
      </c>
      <c r="AE297" s="10">
        <f t="shared" si="19"/>
        <v>1.350952267</v>
      </c>
      <c r="AF297" s="10">
        <f t="shared" si="20"/>
        <v>166.7485537</v>
      </c>
      <c r="AG297" s="10">
        <f t="shared" si="21"/>
        <v>1729.492772</v>
      </c>
      <c r="AH297" s="86">
        <f t="shared" si="22"/>
        <v>1.541830759</v>
      </c>
      <c r="AI297" s="86">
        <f t="shared" si="23"/>
        <v>135.6811068</v>
      </c>
      <c r="AJ297" s="86">
        <f t="shared" si="24"/>
        <v>2984.984349</v>
      </c>
      <c r="AK297" s="87">
        <f t="shared" si="25"/>
        <v>21833.86538</v>
      </c>
      <c r="AL297" s="87">
        <f t="shared" si="26"/>
        <v>21834.7408</v>
      </c>
      <c r="AM297" s="87">
        <f t="shared" si="27"/>
        <v>21834.7408</v>
      </c>
      <c r="AN297" s="87">
        <f t="shared" si="28"/>
        <v>21833.86538</v>
      </c>
      <c r="AO297" s="87">
        <f t="shared" si="29"/>
        <v>0.8754213211</v>
      </c>
      <c r="AP297" s="88">
        <f t="shared" ref="AP297:AR297" si="330">AE297-AH297</f>
        <v>-0.1908784919</v>
      </c>
      <c r="AQ297" s="88">
        <f t="shared" si="330"/>
        <v>31.06744687</v>
      </c>
      <c r="AR297" s="88">
        <f t="shared" si="330"/>
        <v>-1255.491577</v>
      </c>
      <c r="AS297" s="7">
        <f t="shared" si="31"/>
        <v>74.65017393</v>
      </c>
      <c r="AT297" s="7">
        <f t="shared" si="32"/>
        <v>88.1101589</v>
      </c>
      <c r="AU297" s="7">
        <f t="shared" si="33"/>
        <v>75</v>
      </c>
      <c r="AV297" s="85">
        <f t="shared" si="34"/>
        <v>74.65017393</v>
      </c>
      <c r="AW297" s="89">
        <f t="shared" si="35"/>
        <v>0.3498260684</v>
      </c>
      <c r="AX297" s="89">
        <f t="shared" si="36"/>
        <v>1</v>
      </c>
      <c r="AY297" s="89">
        <f t="shared" si="37"/>
        <v>0</v>
      </c>
    </row>
    <row r="298">
      <c r="A298" s="29">
        <v>6037.0</v>
      </c>
      <c r="B298" s="30">
        <v>1876.0</v>
      </c>
      <c r="C298" s="31" t="s">
        <v>0</v>
      </c>
      <c r="D298" s="14">
        <v>10.0</v>
      </c>
      <c r="E298" s="15">
        <v>14.0</v>
      </c>
      <c r="F298" s="16">
        <v>31.0</v>
      </c>
      <c r="G298" s="17">
        <v>18.0</v>
      </c>
      <c r="H298" s="18">
        <v>99.0</v>
      </c>
      <c r="I298" s="19">
        <v>32.0</v>
      </c>
      <c r="J298" s="20">
        <v>15.0</v>
      </c>
      <c r="K298" s="21">
        <v>25.0</v>
      </c>
      <c r="L298" s="22">
        <v>20.0</v>
      </c>
      <c r="M298" s="63">
        <f t="shared" si="3"/>
        <v>99</v>
      </c>
      <c r="N298" s="63">
        <f t="shared" si="4"/>
        <v>44</v>
      </c>
      <c r="O298" s="63">
        <f t="shared" si="5"/>
        <v>50</v>
      </c>
      <c r="P298" s="63">
        <f t="shared" si="6"/>
        <v>71</v>
      </c>
      <c r="Q298" s="79">
        <f t="shared" si="7"/>
        <v>0.5643939394</v>
      </c>
      <c r="R298" s="79">
        <f t="shared" si="8"/>
        <v>0.5319148936</v>
      </c>
      <c r="S298" s="79">
        <f t="shared" si="9"/>
        <v>0.5823529412</v>
      </c>
      <c r="T298" s="79">
        <f t="shared" si="10"/>
        <v>0.5816203193</v>
      </c>
      <c r="U298" s="79">
        <f t="shared" si="11"/>
        <v>0.0007326219202</v>
      </c>
      <c r="V298" s="89"/>
      <c r="W298" s="89"/>
      <c r="X298" s="85">
        <f t="shared" si="12"/>
        <v>0.5319148936</v>
      </c>
      <c r="Y298" s="85">
        <f t="shared" si="13"/>
        <v>-0.2885796167</v>
      </c>
      <c r="Z298" s="85">
        <f t="shared" si="14"/>
        <v>165</v>
      </c>
      <c r="AA298" s="7">
        <f t="shared" si="15"/>
        <v>1.288579617</v>
      </c>
      <c r="AB298" s="7">
        <f t="shared" si="16"/>
        <v>20.48915279</v>
      </c>
      <c r="AC298" s="13">
        <f t="shared" si="17"/>
        <v>0.8709325579</v>
      </c>
      <c r="AD298" s="13">
        <f t="shared" si="18"/>
        <v>0.870199936</v>
      </c>
      <c r="AE298" s="10">
        <f t="shared" si="19"/>
        <v>1.288579617</v>
      </c>
      <c r="AF298" s="10">
        <f t="shared" si="20"/>
        <v>233.1047895</v>
      </c>
      <c r="AG298" s="10">
        <f t="shared" si="21"/>
        <v>3380.71021</v>
      </c>
      <c r="AH298" s="86">
        <f t="shared" si="22"/>
        <v>1.541830759</v>
      </c>
      <c r="AI298" s="86">
        <f t="shared" si="23"/>
        <v>186.5615218</v>
      </c>
      <c r="AJ298" s="86">
        <f t="shared" si="24"/>
        <v>5473.499194</v>
      </c>
      <c r="AK298" s="87">
        <f t="shared" si="25"/>
        <v>39054.57313</v>
      </c>
      <c r="AL298" s="87">
        <f t="shared" si="26"/>
        <v>39087.4532</v>
      </c>
      <c r="AM298" s="87">
        <f t="shared" si="27"/>
        <v>39087.4532</v>
      </c>
      <c r="AN298" s="87">
        <f t="shared" si="28"/>
        <v>39054.57313</v>
      </c>
      <c r="AO298" s="87">
        <f t="shared" si="29"/>
        <v>32.88007178</v>
      </c>
      <c r="AP298" s="88">
        <f t="shared" ref="AP298:AR298" si="331">AE298-AH298</f>
        <v>-0.2532511423</v>
      </c>
      <c r="AQ298" s="88">
        <f t="shared" si="331"/>
        <v>46.5432677</v>
      </c>
      <c r="AR298" s="88">
        <f t="shared" si="331"/>
        <v>-2092.788985</v>
      </c>
      <c r="AS298" s="7">
        <f t="shared" si="31"/>
        <v>78.461623</v>
      </c>
      <c r="AT298" s="7">
        <f t="shared" si="32"/>
        <v>105.3214284</v>
      </c>
      <c r="AU298" s="7">
        <f t="shared" si="33"/>
        <v>99</v>
      </c>
      <c r="AV298" s="85">
        <f t="shared" si="34"/>
        <v>105.3214284</v>
      </c>
      <c r="AW298" s="89">
        <f t="shared" si="35"/>
        <v>-6.32142839</v>
      </c>
      <c r="AX298" s="89">
        <f t="shared" si="36"/>
        <v>0</v>
      </c>
      <c r="AY298" s="89">
        <f t="shared" si="37"/>
        <v>1</v>
      </c>
    </row>
    <row r="299">
      <c r="A299" s="29">
        <v>6038.0</v>
      </c>
      <c r="B299" s="30">
        <v>1419.0</v>
      </c>
      <c r="C299" s="31" t="s">
        <v>0</v>
      </c>
      <c r="D299" s="14">
        <v>12.0</v>
      </c>
      <c r="E299" s="15">
        <v>5.0</v>
      </c>
      <c r="F299" s="16">
        <v>9.0</v>
      </c>
      <c r="G299" s="17">
        <v>16.0</v>
      </c>
      <c r="H299" s="18">
        <v>57.0</v>
      </c>
      <c r="I299" s="19">
        <v>11.0</v>
      </c>
      <c r="J299" s="20">
        <v>11.0</v>
      </c>
      <c r="K299" s="21">
        <v>20.0</v>
      </c>
      <c r="L299" s="22">
        <v>15.0</v>
      </c>
      <c r="M299" s="63">
        <f t="shared" si="3"/>
        <v>57</v>
      </c>
      <c r="N299" s="63">
        <f t="shared" si="4"/>
        <v>32</v>
      </c>
      <c r="O299" s="63">
        <f t="shared" si="5"/>
        <v>27</v>
      </c>
      <c r="P299" s="63">
        <f t="shared" si="6"/>
        <v>40</v>
      </c>
      <c r="Q299" s="79">
        <f t="shared" si="7"/>
        <v>0.5384615385</v>
      </c>
      <c r="R299" s="79">
        <f t="shared" si="8"/>
        <v>0.4576271186</v>
      </c>
      <c r="S299" s="79">
        <f t="shared" si="9"/>
        <v>0.587628866</v>
      </c>
      <c r="T299" s="79">
        <f t="shared" si="10"/>
        <v>0.5818781068</v>
      </c>
      <c r="U299" s="79">
        <f t="shared" si="11"/>
        <v>0.005750759177</v>
      </c>
      <c r="V299" s="89"/>
      <c r="W299" s="89"/>
      <c r="X299" s="85">
        <f t="shared" si="12"/>
        <v>0.4576271186</v>
      </c>
      <c r="Y299" s="85">
        <f t="shared" si="13"/>
        <v>-0.2483384557</v>
      </c>
      <c r="Z299" s="85">
        <f t="shared" si="14"/>
        <v>99</v>
      </c>
      <c r="AA299" s="7">
        <f t="shared" si="15"/>
        <v>1.248338456</v>
      </c>
      <c r="AB299" s="7">
        <f t="shared" si="16"/>
        <v>9.933538229</v>
      </c>
      <c r="AC299" s="13">
        <f t="shared" si="17"/>
        <v>0.8359673217</v>
      </c>
      <c r="AD299" s="13">
        <f t="shared" si="18"/>
        <v>0.8302165625</v>
      </c>
      <c r="AE299" s="10">
        <f t="shared" si="19"/>
        <v>1.248338456</v>
      </c>
      <c r="AF299" s="10">
        <f t="shared" si="20"/>
        <v>133.5190453</v>
      </c>
      <c r="AG299" s="10">
        <f t="shared" si="21"/>
        <v>983.4202847</v>
      </c>
      <c r="AH299" s="86">
        <f t="shared" si="22"/>
        <v>1.541830759</v>
      </c>
      <c r="AI299" s="86">
        <f t="shared" si="23"/>
        <v>103.3026609</v>
      </c>
      <c r="AJ299" s="86">
        <f t="shared" si="24"/>
        <v>1665.17722</v>
      </c>
      <c r="AK299" s="87">
        <f t="shared" si="25"/>
        <v>12562.83702</v>
      </c>
      <c r="AL299" s="87">
        <f t="shared" si="26"/>
        <v>12649.85751</v>
      </c>
      <c r="AM299" s="87">
        <f t="shared" si="27"/>
        <v>12649.85751</v>
      </c>
      <c r="AN299" s="87">
        <f t="shared" si="28"/>
        <v>12562.83702</v>
      </c>
      <c r="AO299" s="87">
        <f t="shared" si="29"/>
        <v>87.02048787</v>
      </c>
      <c r="AP299" s="88">
        <f t="shared" ref="AP299:AR299" si="332">AE299-AH299</f>
        <v>-0.2934923033</v>
      </c>
      <c r="AQ299" s="88">
        <f t="shared" si="332"/>
        <v>30.21638449</v>
      </c>
      <c r="AR299" s="88">
        <f t="shared" si="332"/>
        <v>-681.756935</v>
      </c>
      <c r="AS299" s="7">
        <f t="shared" si="31"/>
        <v>33.39415487</v>
      </c>
      <c r="AT299" s="7">
        <f t="shared" si="32"/>
        <v>69.56045129</v>
      </c>
      <c r="AU299" s="7">
        <f t="shared" si="33"/>
        <v>57</v>
      </c>
      <c r="AV299" s="85">
        <f t="shared" si="34"/>
        <v>69.56045129</v>
      </c>
      <c r="AW299" s="89">
        <f t="shared" si="35"/>
        <v>-12.56045129</v>
      </c>
      <c r="AX299" s="89">
        <f t="shared" si="36"/>
        <v>0</v>
      </c>
      <c r="AY299" s="89">
        <f t="shared" si="37"/>
        <v>1</v>
      </c>
    </row>
    <row r="300">
      <c r="A300" s="29">
        <v>6044.0</v>
      </c>
      <c r="B300" s="30">
        <v>2239.0</v>
      </c>
      <c r="C300" s="31" t="s">
        <v>0</v>
      </c>
      <c r="D300" s="14">
        <v>7.0</v>
      </c>
      <c r="E300" s="15">
        <v>9.0</v>
      </c>
      <c r="F300" s="16">
        <v>15.0</v>
      </c>
      <c r="G300" s="17">
        <v>33.0</v>
      </c>
      <c r="H300" s="18">
        <v>94.0</v>
      </c>
      <c r="I300" s="19">
        <v>8.0</v>
      </c>
      <c r="J300" s="20">
        <v>10.0</v>
      </c>
      <c r="K300" s="21">
        <v>18.0</v>
      </c>
      <c r="L300" s="22">
        <v>18.0</v>
      </c>
      <c r="M300" s="63">
        <f t="shared" si="3"/>
        <v>94</v>
      </c>
      <c r="N300" s="63">
        <f t="shared" si="4"/>
        <v>34</v>
      </c>
      <c r="O300" s="63">
        <f t="shared" si="5"/>
        <v>41</v>
      </c>
      <c r="P300" s="63">
        <f t="shared" si="6"/>
        <v>43</v>
      </c>
      <c r="Q300" s="79">
        <f t="shared" si="7"/>
        <v>0.6367924528</v>
      </c>
      <c r="R300" s="79">
        <f t="shared" si="8"/>
        <v>0.5466666667</v>
      </c>
      <c r="S300" s="79">
        <f t="shared" si="9"/>
        <v>0.6861313869</v>
      </c>
      <c r="T300" s="79">
        <f t="shared" si="10"/>
        <v>0.6852556433</v>
      </c>
      <c r="U300" s="79">
        <f t="shared" si="11"/>
        <v>0.0008757435452</v>
      </c>
      <c r="V300" s="89"/>
      <c r="W300" s="89"/>
      <c r="X300" s="85">
        <f t="shared" si="12"/>
        <v>0.5466666667</v>
      </c>
      <c r="Y300" s="85">
        <f t="shared" si="13"/>
        <v>-0.2965705476</v>
      </c>
      <c r="Z300" s="85">
        <f t="shared" si="14"/>
        <v>118</v>
      </c>
      <c r="AA300" s="7">
        <f t="shared" si="15"/>
        <v>1.296570548</v>
      </c>
      <c r="AB300" s="7">
        <f t="shared" si="16"/>
        <v>12.75253354</v>
      </c>
      <c r="AC300" s="13">
        <f t="shared" si="17"/>
        <v>0.9827019344</v>
      </c>
      <c r="AD300" s="13">
        <f t="shared" si="18"/>
        <v>0.9818261909</v>
      </c>
      <c r="AE300" s="10">
        <f t="shared" si="19"/>
        <v>1.296570548</v>
      </c>
      <c r="AF300" s="10">
        <f t="shared" si="20"/>
        <v>165.7478582</v>
      </c>
      <c r="AG300" s="10">
        <f t="shared" si="21"/>
        <v>1504.798958</v>
      </c>
      <c r="AH300" s="86">
        <f t="shared" si="22"/>
        <v>1.541830759</v>
      </c>
      <c r="AI300" s="86">
        <f t="shared" si="23"/>
        <v>129.5137838</v>
      </c>
      <c r="AJ300" s="86">
        <f t="shared" si="24"/>
        <v>2718.247628</v>
      </c>
      <c r="AK300" s="87">
        <f t="shared" si="25"/>
        <v>28516.15989</v>
      </c>
      <c r="AL300" s="87">
        <f t="shared" si="26"/>
        <v>28541.59498</v>
      </c>
      <c r="AM300" s="87">
        <f t="shared" si="27"/>
        <v>28541.59498</v>
      </c>
      <c r="AN300" s="87">
        <f t="shared" si="28"/>
        <v>28516.15989</v>
      </c>
      <c r="AO300" s="87">
        <f t="shared" si="29"/>
        <v>25.43509553</v>
      </c>
      <c r="AP300" s="88">
        <f t="shared" ref="AP300:AR300" si="333">AE300-AH300</f>
        <v>-0.2452602114</v>
      </c>
      <c r="AQ300" s="88">
        <f t="shared" si="333"/>
        <v>36.2340744</v>
      </c>
      <c r="AR300" s="88">
        <f t="shared" si="333"/>
        <v>-1213.44867</v>
      </c>
      <c r="AS300" s="7">
        <f t="shared" si="31"/>
        <v>51.30808599</v>
      </c>
      <c r="AT300" s="7">
        <f t="shared" si="32"/>
        <v>96.42918532</v>
      </c>
      <c r="AU300" s="7">
        <f t="shared" si="33"/>
        <v>94</v>
      </c>
      <c r="AV300" s="85">
        <f t="shared" si="34"/>
        <v>96.42918532</v>
      </c>
      <c r="AW300" s="89">
        <f t="shared" si="35"/>
        <v>-2.429185324</v>
      </c>
      <c r="AX300" s="89">
        <f t="shared" si="36"/>
        <v>0</v>
      </c>
      <c r="AY300" s="89">
        <f t="shared" si="37"/>
        <v>1</v>
      </c>
    </row>
    <row r="301">
      <c r="A301" s="29">
        <v>6045.0</v>
      </c>
      <c r="B301" s="30">
        <v>2485.0</v>
      </c>
      <c r="C301" s="31" t="s">
        <v>0</v>
      </c>
      <c r="D301" s="14">
        <v>15.0</v>
      </c>
      <c r="E301" s="15">
        <v>10.0</v>
      </c>
      <c r="F301" s="16">
        <v>19.0</v>
      </c>
      <c r="G301" s="17">
        <v>36.0</v>
      </c>
      <c r="H301" s="18">
        <v>139.0</v>
      </c>
      <c r="I301" s="19">
        <v>15.0</v>
      </c>
      <c r="J301" s="20">
        <v>22.0</v>
      </c>
      <c r="K301" s="21">
        <v>27.0</v>
      </c>
      <c r="L301" s="22">
        <v>30.0</v>
      </c>
      <c r="M301" s="63">
        <f t="shared" si="3"/>
        <v>139</v>
      </c>
      <c r="N301" s="63">
        <f t="shared" si="4"/>
        <v>55</v>
      </c>
      <c r="O301" s="63">
        <f t="shared" si="5"/>
        <v>51</v>
      </c>
      <c r="P301" s="63">
        <f t="shared" si="6"/>
        <v>68</v>
      </c>
      <c r="Q301" s="79">
        <f t="shared" si="7"/>
        <v>0.607028754</v>
      </c>
      <c r="R301" s="79">
        <f t="shared" si="8"/>
        <v>0.4811320755</v>
      </c>
      <c r="S301" s="79">
        <f t="shared" si="9"/>
        <v>0.6714975845</v>
      </c>
      <c r="T301" s="79">
        <f t="shared" si="10"/>
        <v>0.6748646803</v>
      </c>
      <c r="U301" s="79">
        <f t="shared" si="11"/>
        <v>0.003367095778</v>
      </c>
      <c r="V301" s="89"/>
      <c r="W301" s="89"/>
      <c r="X301" s="85">
        <f t="shared" si="12"/>
        <v>0.4811320755</v>
      </c>
      <c r="Y301" s="85">
        <f t="shared" si="13"/>
        <v>-0.2610709242</v>
      </c>
      <c r="Z301" s="85">
        <f t="shared" si="14"/>
        <v>174</v>
      </c>
      <c r="AA301" s="7">
        <f t="shared" si="15"/>
        <v>1.261070924</v>
      </c>
      <c r="AB301" s="7">
        <f t="shared" si="16"/>
        <v>17.75282284</v>
      </c>
      <c r="AC301" s="13">
        <f t="shared" si="17"/>
        <v>0.9325685087</v>
      </c>
      <c r="AD301" s="13">
        <f t="shared" si="18"/>
        <v>0.9359356045</v>
      </c>
      <c r="AE301" s="10">
        <f t="shared" si="19"/>
        <v>1.261070924</v>
      </c>
      <c r="AF301" s="10">
        <f t="shared" si="20"/>
        <v>237.1791637</v>
      </c>
      <c r="AG301" s="10">
        <f t="shared" si="21"/>
        <v>3088.991175</v>
      </c>
      <c r="AH301" s="86">
        <f t="shared" si="22"/>
        <v>1.541830759</v>
      </c>
      <c r="AI301" s="86">
        <f t="shared" si="23"/>
        <v>183.4778603</v>
      </c>
      <c r="AJ301" s="86">
        <f t="shared" si="24"/>
        <v>5347.069072</v>
      </c>
      <c r="AK301" s="87">
        <f t="shared" si="25"/>
        <v>60640.20375</v>
      </c>
      <c r="AL301" s="87">
        <f t="shared" si="26"/>
        <v>60422.04625</v>
      </c>
      <c r="AM301" s="87">
        <f t="shared" si="27"/>
        <v>60422.04625</v>
      </c>
      <c r="AN301" s="87">
        <f t="shared" si="28"/>
        <v>60640.20375</v>
      </c>
      <c r="AO301" s="87">
        <f t="shared" si="29"/>
        <v>-218.1575025</v>
      </c>
      <c r="AP301" s="88">
        <f t="shared" ref="AP301:AR301" si="334">AE301-AH301</f>
        <v>-0.2807598348</v>
      </c>
      <c r="AQ301" s="88">
        <f t="shared" si="334"/>
        <v>53.70130333</v>
      </c>
      <c r="AR301" s="88">
        <f t="shared" si="334"/>
        <v>-2258.077897</v>
      </c>
      <c r="AS301" s="7">
        <f t="shared" si="31"/>
        <v>62.41757915</v>
      </c>
      <c r="AT301" s="7">
        <f t="shared" si="32"/>
        <v>128.8537377</v>
      </c>
      <c r="AU301" s="7">
        <f t="shared" si="33"/>
        <v>139</v>
      </c>
      <c r="AV301" s="85">
        <f t="shared" si="34"/>
        <v>128.8537377</v>
      </c>
      <c r="AW301" s="89">
        <f t="shared" si="35"/>
        <v>10.14626227</v>
      </c>
      <c r="AX301" s="89">
        <f t="shared" si="36"/>
        <v>0</v>
      </c>
      <c r="AY301" s="89">
        <f t="shared" si="37"/>
        <v>1</v>
      </c>
    </row>
    <row r="302">
      <c r="A302" s="29">
        <v>6057.0</v>
      </c>
      <c r="B302" s="30">
        <v>1872.0</v>
      </c>
      <c r="C302" s="31" t="s">
        <v>0</v>
      </c>
      <c r="D302" s="14">
        <v>10.0</v>
      </c>
      <c r="E302" s="15">
        <v>9.0</v>
      </c>
      <c r="F302" s="16">
        <v>11.0</v>
      </c>
      <c r="G302" s="17">
        <v>18.0</v>
      </c>
      <c r="H302" s="18">
        <v>76.0</v>
      </c>
      <c r="I302" s="19">
        <v>10.0</v>
      </c>
      <c r="J302" s="20">
        <v>17.0</v>
      </c>
      <c r="K302" s="21">
        <v>21.0</v>
      </c>
      <c r="L302" s="22">
        <v>8.0</v>
      </c>
      <c r="M302" s="63">
        <f t="shared" si="3"/>
        <v>76</v>
      </c>
      <c r="N302" s="63">
        <f t="shared" si="4"/>
        <v>27</v>
      </c>
      <c r="O302" s="63">
        <f t="shared" si="5"/>
        <v>28</v>
      </c>
      <c r="P302" s="63">
        <f t="shared" si="6"/>
        <v>49</v>
      </c>
      <c r="Q302" s="79">
        <f t="shared" si="7"/>
        <v>0.5777777778</v>
      </c>
      <c r="R302" s="79">
        <f t="shared" si="8"/>
        <v>0.5090909091</v>
      </c>
      <c r="S302" s="79">
        <f t="shared" si="9"/>
        <v>0.608</v>
      </c>
      <c r="T302" s="79">
        <f t="shared" si="10"/>
        <v>0.6146195235</v>
      </c>
      <c r="U302" s="79">
        <f t="shared" si="11"/>
        <v>0.006619523532</v>
      </c>
      <c r="V302" s="89"/>
      <c r="W302" s="89"/>
      <c r="X302" s="85">
        <f t="shared" si="12"/>
        <v>0.5090909091</v>
      </c>
      <c r="Y302" s="85">
        <f t="shared" si="13"/>
        <v>-0.2762160261</v>
      </c>
      <c r="Z302" s="85">
        <f t="shared" si="14"/>
        <v>104</v>
      </c>
      <c r="AA302" s="7">
        <f t="shared" si="15"/>
        <v>1.276216026</v>
      </c>
      <c r="AB302" s="7">
        <f t="shared" si="16"/>
        <v>13.53458528</v>
      </c>
      <c r="AC302" s="13">
        <f t="shared" si="17"/>
        <v>0.8842160261</v>
      </c>
      <c r="AD302" s="13">
        <f t="shared" si="18"/>
        <v>0.8908355496</v>
      </c>
      <c r="AE302" s="10">
        <f t="shared" si="19"/>
        <v>1.276216026</v>
      </c>
      <c r="AF302" s="10">
        <f t="shared" si="20"/>
        <v>146.261052</v>
      </c>
      <c r="AG302" s="10">
        <f t="shared" si="21"/>
        <v>1407.596869</v>
      </c>
      <c r="AH302" s="86">
        <f t="shared" si="22"/>
        <v>1.541830759</v>
      </c>
      <c r="AI302" s="86">
        <f t="shared" si="23"/>
        <v>118.7209684</v>
      </c>
      <c r="AJ302" s="86">
        <f t="shared" si="24"/>
        <v>2115.391801</v>
      </c>
      <c r="AK302" s="87">
        <f t="shared" si="25"/>
        <v>20043.79987</v>
      </c>
      <c r="AL302" s="87">
        <f t="shared" si="26"/>
        <v>19894.86059</v>
      </c>
      <c r="AM302" s="87">
        <f t="shared" si="27"/>
        <v>19894.86059</v>
      </c>
      <c r="AN302" s="87">
        <f t="shared" si="28"/>
        <v>20043.79987</v>
      </c>
      <c r="AO302" s="87">
        <f t="shared" si="29"/>
        <v>-148.9392795</v>
      </c>
      <c r="AP302" s="88">
        <f t="shared" ref="AP302:AR302" si="335">AE302-AH302</f>
        <v>-0.2656147329</v>
      </c>
      <c r="AQ302" s="88">
        <f t="shared" si="335"/>
        <v>27.54008355</v>
      </c>
      <c r="AR302" s="88">
        <f t="shared" si="335"/>
        <v>-707.7949323</v>
      </c>
      <c r="AS302" s="7">
        <f t="shared" si="31"/>
        <v>47.06022381</v>
      </c>
      <c r="AT302" s="7">
        <f t="shared" si="32"/>
        <v>56.62409841</v>
      </c>
      <c r="AU302" s="7">
        <f t="shared" si="33"/>
        <v>76</v>
      </c>
      <c r="AV302" s="85">
        <f t="shared" si="34"/>
        <v>56.62409841</v>
      </c>
      <c r="AW302" s="89">
        <f t="shared" si="35"/>
        <v>19.37590159</v>
      </c>
      <c r="AX302" s="89">
        <f t="shared" si="36"/>
        <v>0</v>
      </c>
      <c r="AY302" s="89">
        <f t="shared" si="37"/>
        <v>1</v>
      </c>
    </row>
    <row r="303">
      <c r="A303" s="29">
        <v>6062.0</v>
      </c>
      <c r="B303" s="30">
        <v>2028.0</v>
      </c>
      <c r="C303" s="31" t="s">
        <v>0</v>
      </c>
      <c r="D303" s="14">
        <v>17.0</v>
      </c>
      <c r="E303" s="15">
        <v>11.0</v>
      </c>
      <c r="F303" s="16">
        <v>21.0</v>
      </c>
      <c r="G303" s="17">
        <v>40.0</v>
      </c>
      <c r="H303" s="18">
        <v>112.0</v>
      </c>
      <c r="I303" s="19">
        <v>27.0</v>
      </c>
      <c r="J303" s="20">
        <v>27.0</v>
      </c>
      <c r="K303" s="21">
        <v>31.0</v>
      </c>
      <c r="L303" s="22">
        <v>24.0</v>
      </c>
      <c r="M303" s="63">
        <f t="shared" si="3"/>
        <v>112</v>
      </c>
      <c r="N303" s="63">
        <f t="shared" si="4"/>
        <v>52</v>
      </c>
      <c r="O303" s="63">
        <f t="shared" si="5"/>
        <v>67</v>
      </c>
      <c r="P303" s="63">
        <f t="shared" si="6"/>
        <v>79</v>
      </c>
      <c r="Q303" s="79">
        <f t="shared" si="7"/>
        <v>0.5774193548</v>
      </c>
      <c r="R303" s="79">
        <f t="shared" si="8"/>
        <v>0.5630252101</v>
      </c>
      <c r="S303" s="79">
        <f t="shared" si="9"/>
        <v>0.5863874346</v>
      </c>
      <c r="T303" s="79">
        <f t="shared" si="10"/>
        <v>0.5848510676</v>
      </c>
      <c r="U303" s="79">
        <f t="shared" si="11"/>
        <v>0.001536366957</v>
      </c>
      <c r="V303" s="89"/>
      <c r="W303" s="89"/>
      <c r="X303" s="85">
        <f t="shared" si="12"/>
        <v>0.5630252101</v>
      </c>
      <c r="Y303" s="85">
        <f t="shared" si="13"/>
        <v>-0.3054318545</v>
      </c>
      <c r="Z303" s="85">
        <f t="shared" si="14"/>
        <v>198</v>
      </c>
      <c r="AA303" s="7">
        <f t="shared" si="15"/>
        <v>1.305431855</v>
      </c>
      <c r="AB303" s="7">
        <f t="shared" si="16"/>
        <v>24.12911651</v>
      </c>
      <c r="AC303" s="13">
        <f t="shared" si="17"/>
        <v>0.8918192891</v>
      </c>
      <c r="AD303" s="13">
        <f t="shared" si="18"/>
        <v>0.8902829221</v>
      </c>
      <c r="AE303" s="10">
        <f t="shared" si="19"/>
        <v>1.305431855</v>
      </c>
      <c r="AF303" s="10">
        <f t="shared" si="20"/>
        <v>282.6046237</v>
      </c>
      <c r="AG303" s="10">
        <f t="shared" si="21"/>
        <v>4777.565069</v>
      </c>
      <c r="AH303" s="86">
        <f t="shared" si="22"/>
        <v>1.541830759</v>
      </c>
      <c r="AI303" s="86">
        <f t="shared" si="23"/>
        <v>225.1072908</v>
      </c>
      <c r="AJ303" s="86">
        <f t="shared" si="24"/>
        <v>8160.910207</v>
      </c>
      <c r="AK303" s="87">
        <f t="shared" si="25"/>
        <v>52713.65182</v>
      </c>
      <c r="AL303" s="87">
        <f t="shared" si="26"/>
        <v>52804.62011</v>
      </c>
      <c r="AM303" s="87">
        <f t="shared" si="27"/>
        <v>52804.62011</v>
      </c>
      <c r="AN303" s="87">
        <f t="shared" si="28"/>
        <v>52713.65182</v>
      </c>
      <c r="AO303" s="87">
        <f t="shared" si="29"/>
        <v>90.9682875</v>
      </c>
      <c r="AP303" s="88">
        <f t="shared" ref="AP303:AR303" si="336">AE303-AH303</f>
        <v>-0.2363989045</v>
      </c>
      <c r="AQ303" s="88">
        <f t="shared" si="336"/>
        <v>57.49733289</v>
      </c>
      <c r="AR303" s="88">
        <f t="shared" si="336"/>
        <v>-3383.345139</v>
      </c>
      <c r="AS303" s="7">
        <f t="shared" si="31"/>
        <v>99.76645949</v>
      </c>
      <c r="AT303" s="7">
        <f t="shared" si="32"/>
        <v>143.455196</v>
      </c>
      <c r="AU303" s="7">
        <f t="shared" si="33"/>
        <v>112</v>
      </c>
      <c r="AV303" s="85">
        <f t="shared" si="34"/>
        <v>99.76645949</v>
      </c>
      <c r="AW303" s="89">
        <f t="shared" si="35"/>
        <v>12.23354051</v>
      </c>
      <c r="AX303" s="89">
        <f t="shared" si="36"/>
        <v>1</v>
      </c>
      <c r="AY303" s="89">
        <f t="shared" si="37"/>
        <v>0</v>
      </c>
    </row>
    <row r="304">
      <c r="A304" s="29">
        <v>6066.0</v>
      </c>
      <c r="B304" s="30">
        <v>2936.0</v>
      </c>
      <c r="C304" s="31" t="s">
        <v>0</v>
      </c>
      <c r="D304" s="14">
        <v>9.0</v>
      </c>
      <c r="E304" s="15">
        <v>15.0</v>
      </c>
      <c r="F304" s="16">
        <v>27.0</v>
      </c>
      <c r="G304" s="17">
        <v>33.0</v>
      </c>
      <c r="H304" s="18">
        <v>144.0</v>
      </c>
      <c r="I304" s="19">
        <v>46.0</v>
      </c>
      <c r="J304" s="20">
        <v>20.0</v>
      </c>
      <c r="K304" s="21">
        <v>35.0</v>
      </c>
      <c r="L304" s="22">
        <v>19.0</v>
      </c>
      <c r="M304" s="63">
        <f t="shared" si="3"/>
        <v>144</v>
      </c>
      <c r="N304" s="63">
        <f t="shared" si="4"/>
        <v>43</v>
      </c>
      <c r="O304" s="63">
        <f t="shared" si="5"/>
        <v>79</v>
      </c>
      <c r="P304" s="63">
        <f t="shared" si="6"/>
        <v>82</v>
      </c>
      <c r="Q304" s="79">
        <f t="shared" si="7"/>
        <v>0.6408045977</v>
      </c>
      <c r="R304" s="79">
        <f t="shared" si="8"/>
        <v>0.6475409836</v>
      </c>
      <c r="S304" s="79">
        <f t="shared" si="9"/>
        <v>0.6371681416</v>
      </c>
      <c r="T304" s="79">
        <f t="shared" si="10"/>
        <v>0.6367987895</v>
      </c>
      <c r="U304" s="79">
        <f t="shared" si="11"/>
        <v>0.0003693521321</v>
      </c>
      <c r="V304" s="89"/>
      <c r="W304" s="89"/>
      <c r="X304" s="85">
        <f t="shared" si="12"/>
        <v>0.6475409836</v>
      </c>
      <c r="Y304" s="85">
        <f t="shared" si="13"/>
        <v>-0.3512134498</v>
      </c>
      <c r="Z304" s="85">
        <f t="shared" si="14"/>
        <v>204</v>
      </c>
      <c r="AA304" s="7">
        <f t="shared" si="15"/>
        <v>1.35121345</v>
      </c>
      <c r="AB304" s="7">
        <f t="shared" si="16"/>
        <v>28.79950288</v>
      </c>
      <c r="AC304" s="13">
        <f t="shared" si="17"/>
        <v>0.9883815914</v>
      </c>
      <c r="AD304" s="13">
        <f t="shared" si="18"/>
        <v>0.9880122392</v>
      </c>
      <c r="AE304" s="10">
        <f t="shared" si="19"/>
        <v>1.35121345</v>
      </c>
      <c r="AF304" s="10">
        <f t="shared" si="20"/>
        <v>304.4470466</v>
      </c>
      <c r="AG304" s="10">
        <f t="shared" si="21"/>
        <v>5875.098588</v>
      </c>
      <c r="AH304" s="86">
        <f t="shared" si="22"/>
        <v>1.541830759</v>
      </c>
      <c r="AI304" s="86">
        <f t="shared" si="23"/>
        <v>248.2347522</v>
      </c>
      <c r="AJ304" s="86">
        <f t="shared" si="24"/>
        <v>9987.979657</v>
      </c>
      <c r="AK304" s="87">
        <f t="shared" si="25"/>
        <v>77705.18659</v>
      </c>
      <c r="AL304" s="87">
        <f t="shared" si="26"/>
        <v>77734.2354</v>
      </c>
      <c r="AM304" s="87">
        <f t="shared" si="27"/>
        <v>77734.2354</v>
      </c>
      <c r="AN304" s="87">
        <f t="shared" si="28"/>
        <v>77705.18659</v>
      </c>
      <c r="AO304" s="87">
        <f t="shared" si="29"/>
        <v>29.04880649</v>
      </c>
      <c r="AP304" s="88">
        <f t="shared" ref="AP304:AR304" si="337">AE304-AH304</f>
        <v>-0.1906173092</v>
      </c>
      <c r="AQ304" s="88">
        <f t="shared" si="337"/>
        <v>56.21229444</v>
      </c>
      <c r="AR304" s="88">
        <f t="shared" si="337"/>
        <v>-4112.881069</v>
      </c>
      <c r="AS304" s="7">
        <f t="shared" si="31"/>
        <v>134.6307685</v>
      </c>
      <c r="AT304" s="7">
        <f t="shared" si="32"/>
        <v>160.2652967</v>
      </c>
      <c r="AU304" s="7">
        <f t="shared" si="33"/>
        <v>144</v>
      </c>
      <c r="AV304" s="85">
        <f t="shared" si="34"/>
        <v>134.6307685</v>
      </c>
      <c r="AW304" s="89">
        <f t="shared" si="35"/>
        <v>9.369231504</v>
      </c>
      <c r="AX304" s="89">
        <f t="shared" si="36"/>
        <v>1</v>
      </c>
      <c r="AY304" s="89">
        <f t="shared" si="37"/>
        <v>0</v>
      </c>
    </row>
    <row r="305">
      <c r="A305" s="29">
        <v>6154.0</v>
      </c>
      <c r="B305" s="30">
        <v>2698.0</v>
      </c>
      <c r="C305" s="31" t="s">
        <v>0</v>
      </c>
      <c r="D305" s="14">
        <v>26.0</v>
      </c>
      <c r="E305" s="15">
        <v>30.0</v>
      </c>
      <c r="F305" s="16">
        <v>29.0</v>
      </c>
      <c r="G305" s="17">
        <v>33.0</v>
      </c>
      <c r="H305" s="18">
        <v>158.0</v>
      </c>
      <c r="I305" s="19">
        <v>26.0</v>
      </c>
      <c r="J305" s="20">
        <v>30.0</v>
      </c>
      <c r="K305" s="21">
        <v>91.0</v>
      </c>
      <c r="L305" s="22">
        <v>44.0</v>
      </c>
      <c r="M305" s="63">
        <f t="shared" si="3"/>
        <v>158</v>
      </c>
      <c r="N305" s="63">
        <f t="shared" si="4"/>
        <v>100</v>
      </c>
      <c r="O305" s="63">
        <f t="shared" si="5"/>
        <v>59</v>
      </c>
      <c r="P305" s="63">
        <f t="shared" si="6"/>
        <v>150</v>
      </c>
      <c r="Q305" s="79">
        <f t="shared" si="7"/>
        <v>0.4646680942</v>
      </c>
      <c r="R305" s="79">
        <f t="shared" si="8"/>
        <v>0.3710691824</v>
      </c>
      <c r="S305" s="79">
        <f t="shared" si="9"/>
        <v>0.512987013</v>
      </c>
      <c r="T305" s="79">
        <f t="shared" si="10"/>
        <v>0.514988925</v>
      </c>
      <c r="U305" s="79">
        <f t="shared" si="11"/>
        <v>0.002001911989</v>
      </c>
      <c r="V305" s="89"/>
      <c r="W305" s="89"/>
      <c r="X305" s="85">
        <f t="shared" si="12"/>
        <v>0.3710691824</v>
      </c>
      <c r="Y305" s="85">
        <f t="shared" si="13"/>
        <v>-0.2014506354</v>
      </c>
      <c r="Z305" s="85">
        <f t="shared" si="14"/>
        <v>309</v>
      </c>
      <c r="AA305" s="7">
        <f t="shared" si="15"/>
        <v>1.201450635</v>
      </c>
      <c r="AB305" s="7">
        <f t="shared" si="16"/>
        <v>30.21759531</v>
      </c>
      <c r="AC305" s="13">
        <f t="shared" si="17"/>
        <v>0.7144376484</v>
      </c>
      <c r="AD305" s="13">
        <f t="shared" si="18"/>
        <v>0.7164395604</v>
      </c>
      <c r="AE305" s="10">
        <f t="shared" si="19"/>
        <v>1.201450635</v>
      </c>
      <c r="AF305" s="10">
        <f t="shared" si="20"/>
        <v>401.4658417</v>
      </c>
      <c r="AG305" s="10">
        <f t="shared" si="21"/>
        <v>9337.236952</v>
      </c>
      <c r="AH305" s="86">
        <f t="shared" si="22"/>
        <v>1.541830759</v>
      </c>
      <c r="AI305" s="86">
        <f t="shared" si="23"/>
        <v>322.2426286</v>
      </c>
      <c r="AJ305" s="86">
        <f t="shared" si="24"/>
        <v>13645.20222</v>
      </c>
      <c r="AK305" s="87">
        <f t="shared" si="25"/>
        <v>103049.8006</v>
      </c>
      <c r="AL305" s="87">
        <f t="shared" si="26"/>
        <v>102761.8536</v>
      </c>
      <c r="AM305" s="87">
        <f t="shared" si="27"/>
        <v>102761.8536</v>
      </c>
      <c r="AN305" s="87">
        <f t="shared" si="28"/>
        <v>103049.8006</v>
      </c>
      <c r="AO305" s="87">
        <f t="shared" si="29"/>
        <v>-287.9470129</v>
      </c>
      <c r="AP305" s="88">
        <f t="shared" ref="AP305:AR305" si="338">AE305-AH305</f>
        <v>-0.3403801236</v>
      </c>
      <c r="AQ305" s="88">
        <f t="shared" si="338"/>
        <v>79.22321302</v>
      </c>
      <c r="AR305" s="88">
        <f t="shared" si="338"/>
        <v>-4307.965266</v>
      </c>
      <c r="AS305" s="7">
        <f t="shared" si="31"/>
        <v>86.59685144</v>
      </c>
      <c r="AT305" s="7">
        <f t="shared" si="32"/>
        <v>146.1523825</v>
      </c>
      <c r="AU305" s="7">
        <f t="shared" si="33"/>
        <v>158</v>
      </c>
      <c r="AV305" s="85">
        <f t="shared" si="34"/>
        <v>146.1523825</v>
      </c>
      <c r="AW305" s="89">
        <f t="shared" si="35"/>
        <v>11.84761747</v>
      </c>
      <c r="AX305" s="89">
        <f t="shared" si="36"/>
        <v>0</v>
      </c>
      <c r="AY305" s="89">
        <f t="shared" si="37"/>
        <v>1</v>
      </c>
    </row>
    <row r="306">
      <c r="A306" s="29">
        <v>6431.0</v>
      </c>
      <c r="B306" s="30">
        <v>1155.0</v>
      </c>
      <c r="C306" s="31" t="s">
        <v>0</v>
      </c>
      <c r="D306" s="14">
        <v>8.0</v>
      </c>
      <c r="E306" s="15">
        <v>4.0</v>
      </c>
      <c r="F306" s="16">
        <v>8.0</v>
      </c>
      <c r="G306" s="17">
        <v>26.0</v>
      </c>
      <c r="H306" s="18">
        <v>92.0</v>
      </c>
      <c r="I306" s="19">
        <v>11.0</v>
      </c>
      <c r="J306" s="20">
        <v>10.0</v>
      </c>
      <c r="K306" s="21">
        <v>20.0</v>
      </c>
      <c r="L306" s="22">
        <v>7.0</v>
      </c>
      <c r="M306" s="63">
        <f t="shared" si="3"/>
        <v>92</v>
      </c>
      <c r="N306" s="63">
        <f t="shared" si="4"/>
        <v>19</v>
      </c>
      <c r="O306" s="63">
        <f t="shared" si="5"/>
        <v>37</v>
      </c>
      <c r="P306" s="63">
        <f t="shared" si="6"/>
        <v>38</v>
      </c>
      <c r="Q306" s="79">
        <f t="shared" si="7"/>
        <v>0.6935483871</v>
      </c>
      <c r="R306" s="79">
        <f t="shared" si="8"/>
        <v>0.6607142857</v>
      </c>
      <c r="S306" s="79">
        <f t="shared" si="9"/>
        <v>0.7076923077</v>
      </c>
      <c r="T306" s="79">
        <f t="shared" si="10"/>
        <v>0.710984902</v>
      </c>
      <c r="U306" s="79">
        <f t="shared" si="11"/>
        <v>0.00329259426</v>
      </c>
      <c r="V306" s="89"/>
      <c r="W306" s="89"/>
      <c r="X306" s="85">
        <f t="shared" si="12"/>
        <v>0.6607142857</v>
      </c>
      <c r="Y306" s="85">
        <f t="shared" si="13"/>
        <v>-0.3583493341</v>
      </c>
      <c r="Z306" s="85">
        <f t="shared" si="14"/>
        <v>94</v>
      </c>
      <c r="AA306" s="7">
        <f t="shared" si="15"/>
        <v>1.358349334</v>
      </c>
      <c r="AB306" s="7">
        <f t="shared" si="16"/>
        <v>13.6172747</v>
      </c>
      <c r="AC306" s="13">
        <f t="shared" si="17"/>
        <v>1.066041642</v>
      </c>
      <c r="AD306" s="13">
        <f t="shared" si="18"/>
        <v>1.069334236</v>
      </c>
      <c r="AE306" s="10">
        <f t="shared" si="19"/>
        <v>1.358349334</v>
      </c>
      <c r="AF306" s="10">
        <f t="shared" si="20"/>
        <v>141.3021121</v>
      </c>
      <c r="AG306" s="10">
        <f t="shared" si="21"/>
        <v>1280.023822</v>
      </c>
      <c r="AH306" s="86">
        <f t="shared" si="22"/>
        <v>1.541830759</v>
      </c>
      <c r="AI306" s="86">
        <f t="shared" si="23"/>
        <v>115.6373069</v>
      </c>
      <c r="AJ306" s="86">
        <f t="shared" si="24"/>
        <v>2167.814047</v>
      </c>
      <c r="AK306" s="87">
        <f t="shared" si="25"/>
        <v>25856.50183</v>
      </c>
      <c r="AL306" s="87">
        <f t="shared" si="26"/>
        <v>25776.8869</v>
      </c>
      <c r="AM306" s="87">
        <f t="shared" si="27"/>
        <v>25776.8869</v>
      </c>
      <c r="AN306" s="87">
        <f t="shared" si="28"/>
        <v>25856.50183</v>
      </c>
      <c r="AO306" s="87">
        <f t="shared" si="29"/>
        <v>-79.6149292</v>
      </c>
      <c r="AP306" s="88">
        <f t="shared" ref="AP306:AR306" si="339">AE306-AH306</f>
        <v>-0.1834814249</v>
      </c>
      <c r="AQ306" s="88">
        <f t="shared" si="339"/>
        <v>25.66480518</v>
      </c>
      <c r="AR306" s="88">
        <f t="shared" si="339"/>
        <v>-887.7902256</v>
      </c>
      <c r="AS306" s="7">
        <f t="shared" si="31"/>
        <v>62.67205628</v>
      </c>
      <c r="AT306" s="7">
        <f t="shared" si="32"/>
        <v>77.20480155</v>
      </c>
      <c r="AU306" s="7">
        <f t="shared" si="33"/>
        <v>92</v>
      </c>
      <c r="AV306" s="85">
        <f t="shared" si="34"/>
        <v>77.20480155</v>
      </c>
      <c r="AW306" s="89">
        <f t="shared" si="35"/>
        <v>14.79519845</v>
      </c>
      <c r="AX306" s="89">
        <f t="shared" si="36"/>
        <v>0</v>
      </c>
      <c r="AY306" s="89">
        <f t="shared" si="37"/>
        <v>1</v>
      </c>
    </row>
    <row r="307">
      <c r="A307" s="29">
        <v>6467.0</v>
      </c>
      <c r="B307" s="30">
        <v>2528.0</v>
      </c>
      <c r="C307" s="31" t="s">
        <v>0</v>
      </c>
      <c r="D307" s="14">
        <v>19.0</v>
      </c>
      <c r="E307" s="15">
        <v>18.0</v>
      </c>
      <c r="F307" s="16">
        <v>25.0</v>
      </c>
      <c r="G307" s="17">
        <v>43.0</v>
      </c>
      <c r="H307" s="18">
        <v>117.0</v>
      </c>
      <c r="I307" s="19">
        <v>21.0</v>
      </c>
      <c r="J307" s="20">
        <v>54.0</v>
      </c>
      <c r="K307" s="21">
        <v>57.0</v>
      </c>
      <c r="L307" s="22">
        <v>41.0</v>
      </c>
      <c r="M307" s="63">
        <f t="shared" si="3"/>
        <v>117</v>
      </c>
      <c r="N307" s="63">
        <f t="shared" si="4"/>
        <v>78</v>
      </c>
      <c r="O307" s="63">
        <f t="shared" si="5"/>
        <v>64</v>
      </c>
      <c r="P307" s="63">
        <f t="shared" si="6"/>
        <v>136</v>
      </c>
      <c r="Q307" s="79">
        <f t="shared" si="7"/>
        <v>0.4582278481</v>
      </c>
      <c r="R307" s="79">
        <f t="shared" si="8"/>
        <v>0.4507042254</v>
      </c>
      <c r="S307" s="79">
        <f t="shared" si="9"/>
        <v>0.4624505929</v>
      </c>
      <c r="T307" s="79">
        <f t="shared" si="10"/>
        <v>0.4619214173</v>
      </c>
      <c r="U307" s="79">
        <f t="shared" si="11"/>
        <v>0.0005291755802</v>
      </c>
      <c r="V307" s="89"/>
      <c r="W307" s="89"/>
      <c r="X307" s="85">
        <f t="shared" si="12"/>
        <v>0.4507042254</v>
      </c>
      <c r="Y307" s="85">
        <f t="shared" si="13"/>
        <v>-0.2445883735</v>
      </c>
      <c r="Z307" s="85">
        <f t="shared" si="14"/>
        <v>278</v>
      </c>
      <c r="AA307" s="7">
        <f t="shared" si="15"/>
        <v>1.244588374</v>
      </c>
      <c r="AB307" s="7">
        <f t="shared" si="16"/>
        <v>33.2640188</v>
      </c>
      <c r="AC307" s="13">
        <f t="shared" si="17"/>
        <v>0.7070389664</v>
      </c>
      <c r="AD307" s="13">
        <f t="shared" si="18"/>
        <v>0.7065097908</v>
      </c>
      <c r="AE307" s="10">
        <f t="shared" si="19"/>
        <v>1.244588374</v>
      </c>
      <c r="AF307" s="10">
        <f t="shared" si="20"/>
        <v>379.2595866</v>
      </c>
      <c r="AG307" s="10">
        <f t="shared" si="21"/>
        <v>9247.397226</v>
      </c>
      <c r="AH307" s="86">
        <f t="shared" si="22"/>
        <v>1.541830759</v>
      </c>
      <c r="AI307" s="86">
        <f t="shared" si="23"/>
        <v>308.3661518</v>
      </c>
      <c r="AJ307" s="86">
        <f t="shared" si="24"/>
        <v>13420.09493</v>
      </c>
      <c r="AK307" s="87">
        <f t="shared" si="25"/>
        <v>70605.05595</v>
      </c>
      <c r="AL307" s="87">
        <f t="shared" si="26"/>
        <v>70657.93911</v>
      </c>
      <c r="AM307" s="87">
        <f t="shared" si="27"/>
        <v>70657.93911</v>
      </c>
      <c r="AN307" s="87">
        <f t="shared" si="28"/>
        <v>70605.05595</v>
      </c>
      <c r="AO307" s="87">
        <f t="shared" si="29"/>
        <v>52.88316161</v>
      </c>
      <c r="AP307" s="88">
        <f t="shared" ref="AP307:AR307" si="340">AE307-AH307</f>
        <v>-0.2972423855</v>
      </c>
      <c r="AQ307" s="88">
        <f t="shared" si="340"/>
        <v>70.89343484</v>
      </c>
      <c r="AR307" s="88">
        <f t="shared" si="340"/>
        <v>-4172.6977</v>
      </c>
      <c r="AS307" s="7">
        <f t="shared" si="31"/>
        <v>105.7247504</v>
      </c>
      <c r="AT307" s="7">
        <f t="shared" si="32"/>
        <v>132.7790375</v>
      </c>
      <c r="AU307" s="7">
        <f t="shared" si="33"/>
        <v>117</v>
      </c>
      <c r="AV307" s="85">
        <f t="shared" si="34"/>
        <v>105.7247504</v>
      </c>
      <c r="AW307" s="89">
        <f t="shared" si="35"/>
        <v>11.27524963</v>
      </c>
      <c r="AX307" s="89">
        <f t="shared" si="36"/>
        <v>1</v>
      </c>
      <c r="AY307" s="89">
        <f t="shared" si="37"/>
        <v>0</v>
      </c>
    </row>
    <row r="308">
      <c r="A308" s="29">
        <v>6468.0</v>
      </c>
      <c r="B308" s="30">
        <v>2117.0</v>
      </c>
      <c r="C308" s="31" t="s">
        <v>0</v>
      </c>
      <c r="D308" s="14">
        <v>15.0</v>
      </c>
      <c r="E308" s="15">
        <v>15.0</v>
      </c>
      <c r="F308" s="16">
        <v>13.0</v>
      </c>
      <c r="G308" s="17">
        <v>32.0</v>
      </c>
      <c r="H308" s="18">
        <v>107.0</v>
      </c>
      <c r="I308" s="19">
        <v>23.0</v>
      </c>
      <c r="J308" s="20">
        <v>31.0</v>
      </c>
      <c r="K308" s="21">
        <v>31.0</v>
      </c>
      <c r="L308" s="22">
        <v>21.0</v>
      </c>
      <c r="M308" s="63">
        <f t="shared" si="3"/>
        <v>107</v>
      </c>
      <c r="N308" s="63">
        <f t="shared" si="4"/>
        <v>51</v>
      </c>
      <c r="O308" s="63">
        <f t="shared" si="5"/>
        <v>55</v>
      </c>
      <c r="P308" s="63">
        <f t="shared" si="6"/>
        <v>75</v>
      </c>
      <c r="Q308" s="79">
        <f t="shared" si="7"/>
        <v>0.5625</v>
      </c>
      <c r="R308" s="79">
        <f t="shared" si="8"/>
        <v>0.5188679245</v>
      </c>
      <c r="S308" s="79">
        <f t="shared" si="9"/>
        <v>0.5879120879</v>
      </c>
      <c r="T308" s="79">
        <f t="shared" si="10"/>
        <v>0.5857676359</v>
      </c>
      <c r="U308" s="79">
        <f t="shared" si="11"/>
        <v>0.002144452025</v>
      </c>
      <c r="V308" s="89"/>
      <c r="W308" s="89"/>
      <c r="X308" s="85">
        <f t="shared" si="12"/>
        <v>0.5188679245</v>
      </c>
      <c r="Y308" s="85">
        <f t="shared" si="13"/>
        <v>-0.281512166</v>
      </c>
      <c r="Z308" s="85">
        <f t="shared" si="14"/>
        <v>181</v>
      </c>
      <c r="AA308" s="7">
        <f t="shared" si="15"/>
        <v>1.281512166</v>
      </c>
      <c r="AB308" s="7">
        <f t="shared" si="16"/>
        <v>21.11341245</v>
      </c>
      <c r="AC308" s="13">
        <f t="shared" si="17"/>
        <v>0.869424254</v>
      </c>
      <c r="AD308" s="13">
        <f t="shared" si="18"/>
        <v>0.8672798019</v>
      </c>
      <c r="AE308" s="10">
        <f t="shared" si="19"/>
        <v>1.281512166</v>
      </c>
      <c r="AF308" s="10">
        <f t="shared" si="20"/>
        <v>253.0671145</v>
      </c>
      <c r="AG308" s="10">
        <f t="shared" si="21"/>
        <v>3821.527654</v>
      </c>
      <c r="AH308" s="86">
        <f t="shared" si="22"/>
        <v>1.541830759</v>
      </c>
      <c r="AI308" s="86">
        <f t="shared" si="23"/>
        <v>200.4379987</v>
      </c>
      <c r="AJ308" s="86">
        <f t="shared" si="24"/>
        <v>6360.051881</v>
      </c>
      <c r="AK308" s="87">
        <f t="shared" si="25"/>
        <v>45459.3381</v>
      </c>
      <c r="AL308" s="87">
        <f t="shared" si="26"/>
        <v>45571.7417</v>
      </c>
      <c r="AM308" s="87">
        <f t="shared" si="27"/>
        <v>45571.7417</v>
      </c>
      <c r="AN308" s="87">
        <f t="shared" si="28"/>
        <v>45459.3381</v>
      </c>
      <c r="AO308" s="87">
        <f t="shared" si="29"/>
        <v>112.4035973</v>
      </c>
      <c r="AP308" s="88">
        <f t="shared" ref="AP308:AR308" si="341">AE308-AH308</f>
        <v>-0.260318593</v>
      </c>
      <c r="AQ308" s="88">
        <f t="shared" si="341"/>
        <v>52.62911584</v>
      </c>
      <c r="AR308" s="88">
        <f t="shared" si="341"/>
        <v>-2538.524227</v>
      </c>
      <c r="AS308" s="7">
        <f t="shared" si="31"/>
        <v>79.48115374</v>
      </c>
      <c r="AT308" s="7">
        <f t="shared" si="32"/>
        <v>122.6907897</v>
      </c>
      <c r="AU308" s="7">
        <f t="shared" si="33"/>
        <v>107</v>
      </c>
      <c r="AV308" s="85">
        <f t="shared" si="34"/>
        <v>122.6907897</v>
      </c>
      <c r="AW308" s="89">
        <f t="shared" si="35"/>
        <v>-15.69078965</v>
      </c>
      <c r="AX308" s="89">
        <f t="shared" si="36"/>
        <v>0</v>
      </c>
      <c r="AY308" s="89">
        <f t="shared" si="37"/>
        <v>1</v>
      </c>
    </row>
    <row r="309">
      <c r="A309" s="29">
        <v>6469.0</v>
      </c>
      <c r="B309" s="30">
        <v>3436.0</v>
      </c>
      <c r="C309" s="31" t="s">
        <v>0</v>
      </c>
      <c r="D309" s="14">
        <v>18.0</v>
      </c>
      <c r="E309" s="15">
        <v>16.0</v>
      </c>
      <c r="F309" s="16">
        <v>26.0</v>
      </c>
      <c r="G309" s="17">
        <v>43.0</v>
      </c>
      <c r="H309" s="18">
        <v>165.0</v>
      </c>
      <c r="I309" s="19">
        <v>34.0</v>
      </c>
      <c r="J309" s="20">
        <v>47.0</v>
      </c>
      <c r="K309" s="21">
        <v>61.0</v>
      </c>
      <c r="L309" s="22">
        <v>42.0</v>
      </c>
      <c r="M309" s="63">
        <f t="shared" si="3"/>
        <v>165</v>
      </c>
      <c r="N309" s="63">
        <f t="shared" si="4"/>
        <v>76</v>
      </c>
      <c r="O309" s="63">
        <f t="shared" si="5"/>
        <v>77</v>
      </c>
      <c r="P309" s="63">
        <f t="shared" si="6"/>
        <v>134</v>
      </c>
      <c r="Q309" s="79">
        <f t="shared" si="7"/>
        <v>0.5353982301</v>
      </c>
      <c r="R309" s="79">
        <f t="shared" si="8"/>
        <v>0.5032679739</v>
      </c>
      <c r="S309" s="79">
        <f t="shared" si="9"/>
        <v>0.5518394649</v>
      </c>
      <c r="T309" s="79">
        <f t="shared" si="10"/>
        <v>0.5524316761</v>
      </c>
      <c r="U309" s="79">
        <f t="shared" si="11"/>
        <v>0.0005922111977</v>
      </c>
      <c r="V309" s="89"/>
      <c r="W309" s="89"/>
      <c r="X309" s="85">
        <f t="shared" si="12"/>
        <v>0.5032679739</v>
      </c>
      <c r="Y309" s="85">
        <f t="shared" si="13"/>
        <v>-0.2730617834</v>
      </c>
      <c r="Z309" s="85">
        <f t="shared" si="14"/>
        <v>287</v>
      </c>
      <c r="AA309" s="7">
        <f t="shared" si="15"/>
        <v>1.273061783</v>
      </c>
      <c r="AB309" s="7">
        <f t="shared" si="16"/>
        <v>36.59027897</v>
      </c>
      <c r="AC309" s="13">
        <f t="shared" si="17"/>
        <v>0.8249012483</v>
      </c>
      <c r="AD309" s="13">
        <f t="shared" si="18"/>
        <v>0.8254934595</v>
      </c>
      <c r="AE309" s="10">
        <f t="shared" si="19"/>
        <v>1.273061783</v>
      </c>
      <c r="AF309" s="10">
        <f t="shared" si="20"/>
        <v>401.9590108</v>
      </c>
      <c r="AG309" s="10">
        <f t="shared" si="21"/>
        <v>10501.41007</v>
      </c>
      <c r="AH309" s="86">
        <f t="shared" si="22"/>
        <v>1.541830759</v>
      </c>
      <c r="AI309" s="86">
        <f t="shared" si="23"/>
        <v>325.3262901</v>
      </c>
      <c r="AJ309" s="86">
        <f t="shared" si="24"/>
        <v>15908.60977</v>
      </c>
      <c r="AK309" s="87">
        <f t="shared" si="25"/>
        <v>111563.7901</v>
      </c>
      <c r="AL309" s="87">
        <f t="shared" si="26"/>
        <v>111483.7539</v>
      </c>
      <c r="AM309" s="87">
        <f t="shared" si="27"/>
        <v>111483.7539</v>
      </c>
      <c r="AN309" s="87">
        <f t="shared" si="28"/>
        <v>111563.7901</v>
      </c>
      <c r="AO309" s="87">
        <f t="shared" si="29"/>
        <v>-80.03615895</v>
      </c>
      <c r="AP309" s="88">
        <f t="shared" ref="AP309:AR309" si="342">AE309-AH309</f>
        <v>-0.2687689756</v>
      </c>
      <c r="AQ309" s="88">
        <f t="shared" si="342"/>
        <v>76.63272066</v>
      </c>
      <c r="AR309" s="88">
        <f t="shared" si="342"/>
        <v>-5407.199706</v>
      </c>
      <c r="AS309" s="7">
        <f t="shared" si="31"/>
        <v>128.2217171</v>
      </c>
      <c r="AT309" s="7">
        <f t="shared" si="32"/>
        <v>156.9031582</v>
      </c>
      <c r="AU309" s="7">
        <f t="shared" si="33"/>
        <v>165</v>
      </c>
      <c r="AV309" s="85">
        <f t="shared" si="34"/>
        <v>156.9031582</v>
      </c>
      <c r="AW309" s="89">
        <f t="shared" si="35"/>
        <v>8.096841775</v>
      </c>
      <c r="AX309" s="89">
        <f t="shared" si="36"/>
        <v>0</v>
      </c>
      <c r="AY309" s="89">
        <f t="shared" si="37"/>
        <v>1</v>
      </c>
    </row>
    <row r="310">
      <c r="A310" s="29">
        <v>6471.0</v>
      </c>
      <c r="B310" s="30">
        <v>1467.0</v>
      </c>
      <c r="C310" s="31" t="s">
        <v>0</v>
      </c>
      <c r="D310" s="14">
        <v>7.0</v>
      </c>
      <c r="E310" s="15">
        <v>3.0</v>
      </c>
      <c r="F310" s="16">
        <v>11.0</v>
      </c>
      <c r="G310" s="17">
        <v>26.0</v>
      </c>
      <c r="H310" s="18">
        <v>90.0</v>
      </c>
      <c r="I310" s="19">
        <v>13.0</v>
      </c>
      <c r="J310" s="20">
        <v>11.0</v>
      </c>
      <c r="K310" s="21">
        <v>20.0</v>
      </c>
      <c r="L310" s="22">
        <v>8.0</v>
      </c>
      <c r="M310" s="63">
        <f t="shared" si="3"/>
        <v>90</v>
      </c>
      <c r="N310" s="63">
        <f t="shared" si="4"/>
        <v>18</v>
      </c>
      <c r="O310" s="63">
        <f t="shared" si="5"/>
        <v>39</v>
      </c>
      <c r="P310" s="63">
        <f t="shared" si="6"/>
        <v>42</v>
      </c>
      <c r="Q310" s="79">
        <f t="shared" si="7"/>
        <v>0.6825396825</v>
      </c>
      <c r="R310" s="79">
        <f t="shared" si="8"/>
        <v>0.6842105263</v>
      </c>
      <c r="S310" s="79">
        <f t="shared" si="9"/>
        <v>0.6818181818</v>
      </c>
      <c r="T310" s="79">
        <f t="shared" si="10"/>
        <v>0.6812835957</v>
      </c>
      <c r="U310" s="79">
        <f t="shared" si="11"/>
        <v>0.0005345861004</v>
      </c>
      <c r="V310" s="89"/>
      <c r="W310" s="89"/>
      <c r="X310" s="85">
        <f t="shared" si="12"/>
        <v>0.6842105263</v>
      </c>
      <c r="Y310" s="85">
        <f t="shared" si="13"/>
        <v>-0.3710770811</v>
      </c>
      <c r="Z310" s="85">
        <f t="shared" si="14"/>
        <v>99</v>
      </c>
      <c r="AA310" s="7">
        <f t="shared" si="15"/>
        <v>1.371077081</v>
      </c>
      <c r="AB310" s="7">
        <f t="shared" si="16"/>
        <v>15.5852374</v>
      </c>
      <c r="AC310" s="13">
        <f t="shared" si="17"/>
        <v>1.052895263</v>
      </c>
      <c r="AD310" s="13">
        <f t="shared" si="18"/>
        <v>1.052360677</v>
      </c>
      <c r="AE310" s="10">
        <f t="shared" si="19"/>
        <v>1.371077081</v>
      </c>
      <c r="AF310" s="10">
        <f t="shared" si="20"/>
        <v>151.3218684</v>
      </c>
      <c r="AG310" s="10">
        <f t="shared" si="21"/>
        <v>1542.938503</v>
      </c>
      <c r="AH310" s="86">
        <f t="shared" si="22"/>
        <v>1.541830759</v>
      </c>
      <c r="AI310" s="86">
        <f t="shared" si="23"/>
        <v>124.8882915</v>
      </c>
      <c r="AJ310" s="86">
        <f t="shared" si="24"/>
        <v>2525.518783</v>
      </c>
      <c r="AK310" s="87">
        <f t="shared" si="25"/>
        <v>26254.29416</v>
      </c>
      <c r="AL310" s="87">
        <f t="shared" si="26"/>
        <v>26267.63102</v>
      </c>
      <c r="AM310" s="87">
        <f t="shared" si="27"/>
        <v>26267.63102</v>
      </c>
      <c r="AN310" s="87">
        <f t="shared" si="28"/>
        <v>26254.29416</v>
      </c>
      <c r="AO310" s="87">
        <f t="shared" si="29"/>
        <v>13.33685403</v>
      </c>
      <c r="AP310" s="88">
        <f t="shared" ref="AP310:AR310" si="343">AE310-AH310</f>
        <v>-0.1707536779</v>
      </c>
      <c r="AQ310" s="88">
        <f t="shared" si="343"/>
        <v>26.43357695</v>
      </c>
      <c r="AR310" s="88">
        <f t="shared" si="343"/>
        <v>-982.5802802</v>
      </c>
      <c r="AS310" s="7">
        <f t="shared" si="31"/>
        <v>62.014388</v>
      </c>
      <c r="AT310" s="7">
        <f t="shared" si="32"/>
        <v>92.79092729</v>
      </c>
      <c r="AU310" s="7">
        <f t="shared" si="33"/>
        <v>90</v>
      </c>
      <c r="AV310" s="85">
        <f t="shared" si="34"/>
        <v>92.79092729</v>
      </c>
      <c r="AW310" s="89">
        <f t="shared" si="35"/>
        <v>-2.790927291</v>
      </c>
      <c r="AX310" s="89">
        <f t="shared" si="36"/>
        <v>0</v>
      </c>
      <c r="AY310" s="89">
        <f t="shared" si="37"/>
        <v>1</v>
      </c>
    </row>
    <row r="311">
      <c r="A311" s="29">
        <v>6497.0</v>
      </c>
      <c r="B311" s="30">
        <v>2091.0</v>
      </c>
      <c r="C311" s="31" t="s">
        <v>0</v>
      </c>
      <c r="D311" s="14">
        <v>4.0</v>
      </c>
      <c r="E311" s="15">
        <v>17.0</v>
      </c>
      <c r="F311" s="16">
        <v>23.0</v>
      </c>
      <c r="G311" s="17">
        <v>27.0</v>
      </c>
      <c r="H311" s="18">
        <v>100.0</v>
      </c>
      <c r="I311" s="19">
        <v>29.0</v>
      </c>
      <c r="J311" s="20">
        <v>35.0</v>
      </c>
      <c r="K311" s="21">
        <v>48.0</v>
      </c>
      <c r="L311" s="22">
        <v>41.0</v>
      </c>
      <c r="M311" s="63">
        <f t="shared" si="3"/>
        <v>100</v>
      </c>
      <c r="N311" s="63">
        <f t="shared" si="4"/>
        <v>62</v>
      </c>
      <c r="O311" s="63">
        <f t="shared" si="5"/>
        <v>56</v>
      </c>
      <c r="P311" s="63">
        <f t="shared" si="6"/>
        <v>106</v>
      </c>
      <c r="Q311" s="79">
        <f t="shared" si="7"/>
        <v>0.4814814815</v>
      </c>
      <c r="R311" s="79">
        <f t="shared" si="8"/>
        <v>0.4745762712</v>
      </c>
      <c r="S311" s="79">
        <f t="shared" si="9"/>
        <v>0.4854368932</v>
      </c>
      <c r="T311" s="79">
        <f t="shared" si="10"/>
        <v>0.4848432665</v>
      </c>
      <c r="U311" s="79">
        <f t="shared" si="11"/>
        <v>0.0005936266559</v>
      </c>
      <c r="V311" s="89"/>
      <c r="W311" s="89"/>
      <c r="X311" s="85">
        <f t="shared" si="12"/>
        <v>0.4745762712</v>
      </c>
      <c r="Y311" s="85">
        <f t="shared" si="13"/>
        <v>-0.2575196915</v>
      </c>
      <c r="Z311" s="85">
        <f t="shared" si="14"/>
        <v>224</v>
      </c>
      <c r="AA311" s="7">
        <f t="shared" si="15"/>
        <v>1.257519691</v>
      </c>
      <c r="AB311" s="7">
        <f t="shared" si="16"/>
        <v>27.2970873</v>
      </c>
      <c r="AC311" s="13">
        <f t="shared" si="17"/>
        <v>0.7429565847</v>
      </c>
      <c r="AD311" s="13">
        <f t="shared" si="18"/>
        <v>0.742362958</v>
      </c>
      <c r="AE311" s="10">
        <f t="shared" si="19"/>
        <v>1.257519691</v>
      </c>
      <c r="AF311" s="10">
        <f t="shared" si="20"/>
        <v>308.9814982</v>
      </c>
      <c r="AG311" s="10">
        <f t="shared" si="21"/>
        <v>6114.547555</v>
      </c>
      <c r="AH311" s="86">
        <f t="shared" si="22"/>
        <v>1.541830759</v>
      </c>
      <c r="AI311" s="86">
        <f t="shared" si="23"/>
        <v>249.776583</v>
      </c>
      <c r="AJ311" s="86">
        <f t="shared" si="24"/>
        <v>9152.307385</v>
      </c>
      <c r="AK311" s="87">
        <f t="shared" si="25"/>
        <v>49548.27327</v>
      </c>
      <c r="AL311" s="87">
        <f t="shared" si="26"/>
        <v>49587.89429</v>
      </c>
      <c r="AM311" s="87">
        <f t="shared" si="27"/>
        <v>49587.89429</v>
      </c>
      <c r="AN311" s="87">
        <f t="shared" si="28"/>
        <v>49548.27327</v>
      </c>
      <c r="AO311" s="87">
        <f t="shared" si="29"/>
        <v>39.62101752</v>
      </c>
      <c r="AP311" s="88">
        <f t="shared" ref="AP311:AR311" si="344">AE311-AH311</f>
        <v>-0.2843110675</v>
      </c>
      <c r="AQ311" s="88">
        <f t="shared" si="344"/>
        <v>59.20491523</v>
      </c>
      <c r="AR311" s="88">
        <f t="shared" si="344"/>
        <v>-3037.759831</v>
      </c>
      <c r="AS311" s="7">
        <f t="shared" si="31"/>
        <v>91.61667972</v>
      </c>
      <c r="AT311" s="7">
        <f t="shared" si="32"/>
        <v>116.6232448</v>
      </c>
      <c r="AU311" s="7">
        <f t="shared" si="33"/>
        <v>100</v>
      </c>
      <c r="AV311" s="85">
        <f t="shared" si="34"/>
        <v>91.61667972</v>
      </c>
      <c r="AW311" s="89">
        <f t="shared" si="35"/>
        <v>8.383320282</v>
      </c>
      <c r="AX311" s="89">
        <f t="shared" si="36"/>
        <v>1</v>
      </c>
      <c r="AY311" s="89">
        <f t="shared" si="37"/>
        <v>0</v>
      </c>
    </row>
    <row r="312">
      <c r="A312" s="29">
        <v>6499.0</v>
      </c>
      <c r="B312" s="30">
        <v>2178.0</v>
      </c>
      <c r="C312" s="31" t="s">
        <v>0</v>
      </c>
      <c r="D312" s="14">
        <v>6.0</v>
      </c>
      <c r="E312" s="15">
        <v>7.0</v>
      </c>
      <c r="F312" s="16">
        <v>23.0</v>
      </c>
      <c r="G312" s="17">
        <v>30.0</v>
      </c>
      <c r="H312" s="18">
        <v>89.0</v>
      </c>
      <c r="I312" s="19">
        <v>22.0</v>
      </c>
      <c r="J312" s="20">
        <v>13.0</v>
      </c>
      <c r="K312" s="21">
        <v>24.0</v>
      </c>
      <c r="L312" s="22">
        <v>28.0</v>
      </c>
      <c r="M312" s="63">
        <f t="shared" si="3"/>
        <v>89</v>
      </c>
      <c r="N312" s="63">
        <f t="shared" si="4"/>
        <v>41</v>
      </c>
      <c r="O312" s="63">
        <f t="shared" si="5"/>
        <v>52</v>
      </c>
      <c r="P312" s="63">
        <f t="shared" si="6"/>
        <v>60</v>
      </c>
      <c r="Q312" s="79">
        <f t="shared" si="7"/>
        <v>0.5826446281</v>
      </c>
      <c r="R312" s="79">
        <f t="shared" si="8"/>
        <v>0.5591397849</v>
      </c>
      <c r="S312" s="79">
        <f t="shared" si="9"/>
        <v>0.5973154362</v>
      </c>
      <c r="T312" s="79">
        <f t="shared" si="10"/>
        <v>0.5950122619</v>
      </c>
      <c r="U312" s="79">
        <f t="shared" si="11"/>
        <v>0.002303174359</v>
      </c>
      <c r="V312" s="89"/>
      <c r="W312" s="89"/>
      <c r="X312" s="85">
        <f t="shared" si="12"/>
        <v>0.5591397849</v>
      </c>
      <c r="Y312" s="85">
        <f t="shared" si="13"/>
        <v>-0.3033271473</v>
      </c>
      <c r="Z312" s="85">
        <f t="shared" si="14"/>
        <v>153</v>
      </c>
      <c r="AA312" s="7">
        <f t="shared" si="15"/>
        <v>1.303327147</v>
      </c>
      <c r="AB312" s="7">
        <f t="shared" si="16"/>
        <v>18.19962884</v>
      </c>
      <c r="AC312" s="13">
        <f t="shared" si="17"/>
        <v>0.9006425835</v>
      </c>
      <c r="AD312" s="13">
        <f t="shared" si="18"/>
        <v>0.8983394092</v>
      </c>
      <c r="AE312" s="10">
        <f t="shared" si="19"/>
        <v>1.303327147</v>
      </c>
      <c r="AF312" s="10">
        <f t="shared" si="20"/>
        <v>217.6086824</v>
      </c>
      <c r="AG312" s="10">
        <f t="shared" si="21"/>
        <v>2784.543212</v>
      </c>
      <c r="AH312" s="86">
        <f t="shared" si="22"/>
        <v>1.541830759</v>
      </c>
      <c r="AI312" s="86">
        <f t="shared" si="23"/>
        <v>172.685045</v>
      </c>
      <c r="AJ312" s="86">
        <f t="shared" si="24"/>
        <v>4810.511968</v>
      </c>
      <c r="AK312" s="87">
        <f t="shared" si="25"/>
        <v>32392.32242</v>
      </c>
      <c r="AL312" s="87">
        <f t="shared" si="26"/>
        <v>32475.37028</v>
      </c>
      <c r="AM312" s="87">
        <f t="shared" si="27"/>
        <v>32475.37028</v>
      </c>
      <c r="AN312" s="87">
        <f t="shared" si="28"/>
        <v>32392.32242</v>
      </c>
      <c r="AO312" s="87">
        <f t="shared" si="29"/>
        <v>83.04786103</v>
      </c>
      <c r="AP312" s="88">
        <f t="shared" ref="AP312:AR312" si="345">AE312-AH312</f>
        <v>-0.2385036117</v>
      </c>
      <c r="AQ312" s="88">
        <f t="shared" si="345"/>
        <v>44.92363736</v>
      </c>
      <c r="AR312" s="88">
        <f t="shared" si="345"/>
        <v>-2025.968756</v>
      </c>
      <c r="AS312" s="7">
        <f t="shared" si="31"/>
        <v>74.81276224</v>
      </c>
      <c r="AT312" s="7">
        <f t="shared" si="32"/>
        <v>113.5434519</v>
      </c>
      <c r="AU312" s="7">
        <f t="shared" si="33"/>
        <v>89</v>
      </c>
      <c r="AV312" s="85">
        <f t="shared" si="34"/>
        <v>74.81276224</v>
      </c>
      <c r="AW312" s="89">
        <f t="shared" si="35"/>
        <v>14.18723776</v>
      </c>
      <c r="AX312" s="89">
        <f t="shared" si="36"/>
        <v>1</v>
      </c>
      <c r="AY312" s="89">
        <f t="shared" si="37"/>
        <v>0</v>
      </c>
    </row>
    <row r="313">
      <c r="A313" s="29">
        <v>6512.0</v>
      </c>
      <c r="B313" s="30">
        <v>1939.0</v>
      </c>
      <c r="C313" s="31" t="s">
        <v>0</v>
      </c>
      <c r="D313" s="14">
        <v>12.0</v>
      </c>
      <c r="E313" s="15">
        <v>21.0</v>
      </c>
      <c r="F313" s="16">
        <v>25.0</v>
      </c>
      <c r="G313" s="17">
        <v>41.0</v>
      </c>
      <c r="H313" s="18">
        <v>105.0</v>
      </c>
      <c r="I313" s="19">
        <v>28.0</v>
      </c>
      <c r="J313" s="20">
        <v>70.0</v>
      </c>
      <c r="K313" s="21">
        <v>125.0</v>
      </c>
      <c r="L313" s="22">
        <v>80.0</v>
      </c>
      <c r="M313" s="63">
        <f t="shared" si="3"/>
        <v>105</v>
      </c>
      <c r="N313" s="63">
        <f t="shared" si="4"/>
        <v>113</v>
      </c>
      <c r="O313" s="63">
        <f t="shared" si="5"/>
        <v>69</v>
      </c>
      <c r="P313" s="63">
        <f t="shared" si="6"/>
        <v>220</v>
      </c>
      <c r="Q313" s="79">
        <f t="shared" si="7"/>
        <v>0.3431952663</v>
      </c>
      <c r="R313" s="79">
        <f t="shared" si="8"/>
        <v>0.3791208791</v>
      </c>
      <c r="S313" s="79">
        <f t="shared" si="9"/>
        <v>0.3230769231</v>
      </c>
      <c r="T313" s="79">
        <f t="shared" si="10"/>
        <v>0.3233368354</v>
      </c>
      <c r="U313" s="79">
        <f t="shared" si="11"/>
        <v>0.0002599123616</v>
      </c>
      <c r="V313" s="89"/>
      <c r="W313" s="89"/>
      <c r="X313" s="85">
        <f t="shared" si="12"/>
        <v>0.3791208791</v>
      </c>
      <c r="Y313" s="85">
        <f t="shared" si="13"/>
        <v>-0.2058121824</v>
      </c>
      <c r="Z313" s="85">
        <f t="shared" si="14"/>
        <v>402</v>
      </c>
      <c r="AA313" s="7">
        <f t="shared" si="15"/>
        <v>1.205812182</v>
      </c>
      <c r="AB313" s="7">
        <f t="shared" si="16"/>
        <v>45.27868014</v>
      </c>
      <c r="AC313" s="13">
        <f t="shared" si="17"/>
        <v>0.5288891055</v>
      </c>
      <c r="AD313" s="13">
        <f t="shared" si="18"/>
        <v>0.5291490179</v>
      </c>
      <c r="AE313" s="10">
        <f t="shared" si="19"/>
        <v>1.205812182</v>
      </c>
      <c r="AF313" s="10">
        <f t="shared" si="20"/>
        <v>530.0151775</v>
      </c>
      <c r="AG313" s="10">
        <f t="shared" si="21"/>
        <v>18202.02942</v>
      </c>
      <c r="AH313" s="86">
        <f t="shared" si="22"/>
        <v>1.541830759</v>
      </c>
      <c r="AI313" s="86">
        <f t="shared" si="23"/>
        <v>445.5890894</v>
      </c>
      <c r="AJ313" s="86">
        <f t="shared" si="24"/>
        <v>23404.99092</v>
      </c>
      <c r="AK313" s="87">
        <f t="shared" si="25"/>
        <v>87190.52942</v>
      </c>
      <c r="AL313" s="87">
        <f t="shared" si="26"/>
        <v>87147.70236</v>
      </c>
      <c r="AM313" s="87">
        <f t="shared" si="27"/>
        <v>87147.70236</v>
      </c>
      <c r="AN313" s="87">
        <f t="shared" si="28"/>
        <v>87190.52942</v>
      </c>
      <c r="AO313" s="87">
        <f t="shared" si="29"/>
        <v>-42.82705938</v>
      </c>
      <c r="AP313" s="88">
        <f t="shared" ref="AP313:AR313" si="346">AE313-AH313</f>
        <v>-0.3360185766</v>
      </c>
      <c r="AQ313" s="88">
        <f t="shared" si="346"/>
        <v>84.42608813</v>
      </c>
      <c r="AR313" s="88">
        <f t="shared" si="346"/>
        <v>-5202.961506</v>
      </c>
      <c r="AS313" s="7">
        <f t="shared" si="31"/>
        <v>108.3637599</v>
      </c>
      <c r="AT313" s="7">
        <f t="shared" si="32"/>
        <v>142.8904683</v>
      </c>
      <c r="AU313" s="7">
        <f t="shared" si="33"/>
        <v>105</v>
      </c>
      <c r="AV313" s="85">
        <f t="shared" si="34"/>
        <v>108.3637599</v>
      </c>
      <c r="AW313" s="89">
        <f t="shared" si="35"/>
        <v>-3.363759947</v>
      </c>
      <c r="AX313" s="89">
        <f t="shared" si="36"/>
        <v>1</v>
      </c>
      <c r="AY313" s="89">
        <f t="shared" si="37"/>
        <v>0</v>
      </c>
    </row>
    <row r="314">
      <c r="A314" s="29">
        <v>6514.0</v>
      </c>
      <c r="B314" s="30">
        <v>2368.0</v>
      </c>
      <c r="C314" s="31" t="s">
        <v>0</v>
      </c>
      <c r="D314" s="14">
        <v>26.0</v>
      </c>
      <c r="E314" s="15">
        <v>23.0</v>
      </c>
      <c r="F314" s="16">
        <v>29.0</v>
      </c>
      <c r="G314" s="17">
        <v>42.0</v>
      </c>
      <c r="H314" s="18">
        <v>177.0</v>
      </c>
      <c r="I314" s="19">
        <v>36.0</v>
      </c>
      <c r="J314" s="20">
        <v>49.0</v>
      </c>
      <c r="K314" s="21">
        <v>77.0</v>
      </c>
      <c r="L314" s="22">
        <v>59.0</v>
      </c>
      <c r="M314" s="63">
        <f t="shared" si="3"/>
        <v>177</v>
      </c>
      <c r="N314" s="63">
        <f t="shared" si="4"/>
        <v>108</v>
      </c>
      <c r="O314" s="63">
        <f t="shared" si="5"/>
        <v>78</v>
      </c>
      <c r="P314" s="63">
        <f t="shared" si="6"/>
        <v>155</v>
      </c>
      <c r="Q314" s="79">
        <f t="shared" si="7"/>
        <v>0.4922779923</v>
      </c>
      <c r="R314" s="79">
        <f t="shared" si="8"/>
        <v>0.4193548387</v>
      </c>
      <c r="S314" s="79">
        <f t="shared" si="9"/>
        <v>0.5331325301</v>
      </c>
      <c r="T314" s="79">
        <f t="shared" si="10"/>
        <v>0.5314027174</v>
      </c>
      <c r="U314" s="79">
        <f t="shared" si="11"/>
        <v>0.001729812717</v>
      </c>
      <c r="V314" s="89"/>
      <c r="W314" s="89"/>
      <c r="X314" s="85">
        <f t="shared" si="12"/>
        <v>0.4193548387</v>
      </c>
      <c r="Y314" s="85">
        <f t="shared" si="13"/>
        <v>-0.2276066331</v>
      </c>
      <c r="Z314" s="85">
        <f t="shared" si="14"/>
        <v>341</v>
      </c>
      <c r="AA314" s="7">
        <f t="shared" si="15"/>
        <v>1.227606633</v>
      </c>
      <c r="AB314" s="7">
        <f t="shared" si="16"/>
        <v>35.27902813</v>
      </c>
      <c r="AC314" s="13">
        <f t="shared" si="17"/>
        <v>0.7607391632</v>
      </c>
      <c r="AD314" s="13">
        <f t="shared" si="18"/>
        <v>0.7590093505</v>
      </c>
      <c r="AE314" s="10">
        <f t="shared" si="19"/>
        <v>1.227606633</v>
      </c>
      <c r="AF314" s="10">
        <f t="shared" si="20"/>
        <v>453.89289</v>
      </c>
      <c r="AG314" s="10">
        <f t="shared" si="21"/>
        <v>12030.14859</v>
      </c>
      <c r="AH314" s="86">
        <f t="shared" si="22"/>
        <v>1.541830759</v>
      </c>
      <c r="AI314" s="86">
        <f t="shared" si="23"/>
        <v>359.2465668</v>
      </c>
      <c r="AJ314" s="86">
        <f t="shared" si="24"/>
        <v>18640.73388</v>
      </c>
      <c r="AK314" s="87">
        <f t="shared" si="25"/>
        <v>130531.3921</v>
      </c>
      <c r="AL314" s="87">
        <f t="shared" si="26"/>
        <v>130828.8783</v>
      </c>
      <c r="AM314" s="87">
        <f t="shared" si="27"/>
        <v>130828.8783</v>
      </c>
      <c r="AN314" s="87">
        <f t="shared" si="28"/>
        <v>130531.3921</v>
      </c>
      <c r="AO314" s="87">
        <f t="shared" si="29"/>
        <v>297.4862718</v>
      </c>
      <c r="AP314" s="88">
        <f t="shared" ref="AP314:AR314" si="347">AE314-AH314</f>
        <v>-0.3142241259</v>
      </c>
      <c r="AQ314" s="88">
        <f t="shared" si="347"/>
        <v>94.64632316</v>
      </c>
      <c r="AR314" s="88">
        <f t="shared" si="347"/>
        <v>-6610.585285</v>
      </c>
      <c r="AS314" s="7">
        <f t="shared" si="31"/>
        <v>110.062817</v>
      </c>
      <c r="AT314" s="7">
        <f t="shared" si="32"/>
        <v>191.1436002</v>
      </c>
      <c r="AU314" s="7">
        <f t="shared" si="33"/>
        <v>177</v>
      </c>
      <c r="AV314" s="85">
        <f t="shared" si="34"/>
        <v>191.1436002</v>
      </c>
      <c r="AW314" s="89">
        <f t="shared" si="35"/>
        <v>-14.14360017</v>
      </c>
      <c r="AX314" s="89">
        <f t="shared" si="36"/>
        <v>0</v>
      </c>
      <c r="AY314" s="89">
        <f t="shared" si="37"/>
        <v>1</v>
      </c>
    </row>
    <row r="315">
      <c r="A315" s="29">
        <v>6517.0</v>
      </c>
      <c r="B315" s="30">
        <v>2267.0</v>
      </c>
      <c r="C315" s="31" t="s">
        <v>0</v>
      </c>
      <c r="D315" s="14">
        <v>19.0</v>
      </c>
      <c r="E315" s="15">
        <v>22.0</v>
      </c>
      <c r="F315" s="16">
        <v>16.0</v>
      </c>
      <c r="G315" s="17">
        <v>31.0</v>
      </c>
      <c r="H315" s="18">
        <v>150.0</v>
      </c>
      <c r="I315" s="19">
        <v>33.0</v>
      </c>
      <c r="J315" s="20">
        <v>36.0</v>
      </c>
      <c r="K315" s="21">
        <v>64.0</v>
      </c>
      <c r="L315" s="22">
        <v>42.0</v>
      </c>
      <c r="M315" s="63">
        <f t="shared" si="3"/>
        <v>150</v>
      </c>
      <c r="N315" s="63">
        <f t="shared" si="4"/>
        <v>83</v>
      </c>
      <c r="O315" s="63">
        <f t="shared" si="5"/>
        <v>64</v>
      </c>
      <c r="P315" s="63">
        <f t="shared" si="6"/>
        <v>116</v>
      </c>
      <c r="Q315" s="79">
        <f t="shared" si="7"/>
        <v>0.5181598063</v>
      </c>
      <c r="R315" s="79">
        <f t="shared" si="8"/>
        <v>0.4353741497</v>
      </c>
      <c r="S315" s="79">
        <f t="shared" si="9"/>
        <v>0.5639097744</v>
      </c>
      <c r="T315" s="79">
        <f t="shared" si="10"/>
        <v>0.5626305472</v>
      </c>
      <c r="U315" s="79">
        <f t="shared" si="11"/>
        <v>0.001279227237</v>
      </c>
      <c r="V315" s="89"/>
      <c r="W315" s="89"/>
      <c r="X315" s="85">
        <f t="shared" si="12"/>
        <v>0.4353741497</v>
      </c>
      <c r="Y315" s="85">
        <f t="shared" si="13"/>
        <v>-0.2362841802</v>
      </c>
      <c r="Z315" s="85">
        <f t="shared" si="14"/>
        <v>263</v>
      </c>
      <c r="AA315" s="7">
        <f t="shared" si="15"/>
        <v>1.23628418</v>
      </c>
      <c r="AB315" s="7">
        <f t="shared" si="16"/>
        <v>27.40896491</v>
      </c>
      <c r="AC315" s="13">
        <f t="shared" si="17"/>
        <v>0.8001939547</v>
      </c>
      <c r="AD315" s="13">
        <f t="shared" si="18"/>
        <v>0.7989147274</v>
      </c>
      <c r="AE315" s="10">
        <f t="shared" si="19"/>
        <v>1.23628418</v>
      </c>
      <c r="AF315" s="10">
        <f t="shared" si="20"/>
        <v>352.5517043</v>
      </c>
      <c r="AG315" s="10">
        <f t="shared" si="21"/>
        <v>7208.55777</v>
      </c>
      <c r="AH315" s="86">
        <f t="shared" si="22"/>
        <v>1.541830759</v>
      </c>
      <c r="AI315" s="86">
        <f t="shared" si="23"/>
        <v>277.5295366</v>
      </c>
      <c r="AJ315" s="86">
        <f t="shared" si="24"/>
        <v>11446.55155</v>
      </c>
      <c r="AK315" s="87">
        <f t="shared" si="25"/>
        <v>87767.17413</v>
      </c>
      <c r="AL315" s="87">
        <f t="shared" si="26"/>
        <v>87907.70747</v>
      </c>
      <c r="AM315" s="87">
        <f t="shared" si="27"/>
        <v>87907.70747</v>
      </c>
      <c r="AN315" s="87">
        <f t="shared" si="28"/>
        <v>87767.17413</v>
      </c>
      <c r="AO315" s="87">
        <f t="shared" si="29"/>
        <v>140.5333458</v>
      </c>
      <c r="AP315" s="88">
        <f t="shared" ref="AP315:AR315" si="348">AE315-AH315</f>
        <v>-0.3055465788</v>
      </c>
      <c r="AQ315" s="88">
        <f t="shared" si="348"/>
        <v>75.02216769</v>
      </c>
      <c r="AR315" s="88">
        <f t="shared" si="348"/>
        <v>-4237.993785</v>
      </c>
      <c r="AS315" s="7">
        <f t="shared" si="31"/>
        <v>88.10350234</v>
      </c>
      <c r="AT315" s="7">
        <f t="shared" si="32"/>
        <v>157.4308053</v>
      </c>
      <c r="AU315" s="7">
        <f t="shared" si="33"/>
        <v>150</v>
      </c>
      <c r="AV315" s="85">
        <f t="shared" si="34"/>
        <v>157.4308053</v>
      </c>
      <c r="AW315" s="89">
        <f t="shared" si="35"/>
        <v>-7.430805349</v>
      </c>
      <c r="AX315" s="89">
        <f t="shared" si="36"/>
        <v>0</v>
      </c>
      <c r="AY315" s="89">
        <f t="shared" si="37"/>
        <v>1</v>
      </c>
    </row>
    <row r="316">
      <c r="A316" s="29">
        <v>6520.0</v>
      </c>
      <c r="B316" s="30">
        <v>2800.0</v>
      </c>
      <c r="C316" s="31" t="s">
        <v>0</v>
      </c>
      <c r="D316" s="14">
        <v>22.0</v>
      </c>
      <c r="E316" s="15">
        <v>23.0</v>
      </c>
      <c r="F316" s="16">
        <v>54.0</v>
      </c>
      <c r="G316" s="17">
        <v>83.0</v>
      </c>
      <c r="H316" s="18">
        <v>211.0</v>
      </c>
      <c r="I316" s="19">
        <v>39.0</v>
      </c>
      <c r="J316" s="20">
        <v>65.0</v>
      </c>
      <c r="K316" s="21">
        <v>64.0</v>
      </c>
      <c r="L316" s="22">
        <v>67.0</v>
      </c>
      <c r="M316" s="63">
        <f t="shared" si="3"/>
        <v>211</v>
      </c>
      <c r="N316" s="63">
        <f t="shared" si="4"/>
        <v>112</v>
      </c>
      <c r="O316" s="63">
        <f t="shared" si="5"/>
        <v>122</v>
      </c>
      <c r="P316" s="63">
        <f t="shared" si="6"/>
        <v>183</v>
      </c>
      <c r="Q316" s="79">
        <f t="shared" si="7"/>
        <v>0.5302547771</v>
      </c>
      <c r="R316" s="79">
        <f t="shared" si="8"/>
        <v>0.5213675214</v>
      </c>
      <c r="S316" s="79">
        <f t="shared" si="9"/>
        <v>0.5355329949</v>
      </c>
      <c r="T316" s="79">
        <f t="shared" si="10"/>
        <v>0.5346969455</v>
      </c>
      <c r="U316" s="79">
        <f t="shared" si="11"/>
        <v>0.0008360494647</v>
      </c>
      <c r="V316" s="89"/>
      <c r="W316" s="89"/>
      <c r="X316" s="85">
        <f t="shared" si="12"/>
        <v>0.5213675214</v>
      </c>
      <c r="Y316" s="85">
        <f t="shared" si="13"/>
        <v>-0.2828661799</v>
      </c>
      <c r="Z316" s="85">
        <f t="shared" si="14"/>
        <v>417</v>
      </c>
      <c r="AA316" s="7">
        <f t="shared" si="15"/>
        <v>1.28286618</v>
      </c>
      <c r="AB316" s="7">
        <f t="shared" si="16"/>
        <v>51.76451093</v>
      </c>
      <c r="AC316" s="13">
        <f t="shared" si="17"/>
        <v>0.8183991749</v>
      </c>
      <c r="AD316" s="13">
        <f t="shared" si="18"/>
        <v>0.8175631254</v>
      </c>
      <c r="AE316" s="10">
        <f t="shared" si="19"/>
        <v>1.28286618</v>
      </c>
      <c r="AF316" s="10">
        <f t="shared" si="20"/>
        <v>586.719708</v>
      </c>
      <c r="AG316" s="10">
        <f t="shared" si="21"/>
        <v>21585.80106</v>
      </c>
      <c r="AH316" s="86">
        <f t="shared" si="22"/>
        <v>1.541830759</v>
      </c>
      <c r="AI316" s="86">
        <f t="shared" si="23"/>
        <v>470.2583815</v>
      </c>
      <c r="AJ316" s="86">
        <f t="shared" si="24"/>
        <v>34422.91353</v>
      </c>
      <c r="AK316" s="87">
        <f t="shared" si="25"/>
        <v>202291.2792</v>
      </c>
      <c r="AL316" s="87">
        <f t="shared" si="26"/>
        <v>202498.1446</v>
      </c>
      <c r="AM316" s="87">
        <f t="shared" si="27"/>
        <v>202498.1446</v>
      </c>
      <c r="AN316" s="87">
        <f t="shared" si="28"/>
        <v>202291.2792</v>
      </c>
      <c r="AO316" s="87">
        <f t="shared" si="29"/>
        <v>206.8653911</v>
      </c>
      <c r="AP316" s="88">
        <f t="shared" ref="AP316:AR316" si="349">AE316-AH316</f>
        <v>-0.2589645791</v>
      </c>
      <c r="AQ316" s="88">
        <f t="shared" si="349"/>
        <v>116.4613265</v>
      </c>
      <c r="AR316" s="88">
        <f t="shared" si="349"/>
        <v>-12837.11247</v>
      </c>
      <c r="AS316" s="7">
        <f t="shared" si="31"/>
        <v>193.380925</v>
      </c>
      <c r="AT316" s="7">
        <f t="shared" si="32"/>
        <v>256.3382099</v>
      </c>
      <c r="AU316" s="7">
        <f t="shared" si="33"/>
        <v>211</v>
      </c>
      <c r="AV316" s="85">
        <f t="shared" si="34"/>
        <v>193.380925</v>
      </c>
      <c r="AW316" s="89">
        <f t="shared" si="35"/>
        <v>17.619075</v>
      </c>
      <c r="AX316" s="89">
        <f t="shared" si="36"/>
        <v>1</v>
      </c>
      <c r="AY316" s="89">
        <f t="shared" si="37"/>
        <v>0</v>
      </c>
    </row>
    <row r="317">
      <c r="A317" s="29">
        <v>6522.0</v>
      </c>
      <c r="B317" s="30">
        <v>1570.0</v>
      </c>
      <c r="C317" s="31" t="s">
        <v>0</v>
      </c>
      <c r="D317" s="14">
        <v>18.0</v>
      </c>
      <c r="E317" s="15">
        <v>10.0</v>
      </c>
      <c r="F317" s="16">
        <v>24.0</v>
      </c>
      <c r="G317" s="17">
        <v>34.0</v>
      </c>
      <c r="H317" s="18">
        <v>134.0</v>
      </c>
      <c r="I317" s="19">
        <v>15.0</v>
      </c>
      <c r="J317" s="20">
        <v>30.0</v>
      </c>
      <c r="K317" s="21">
        <v>43.0</v>
      </c>
      <c r="L317" s="22">
        <v>34.0</v>
      </c>
      <c r="M317" s="63">
        <f t="shared" si="3"/>
        <v>134</v>
      </c>
      <c r="N317" s="63">
        <f t="shared" si="4"/>
        <v>62</v>
      </c>
      <c r="O317" s="63">
        <f t="shared" si="5"/>
        <v>49</v>
      </c>
      <c r="P317" s="63">
        <f t="shared" si="6"/>
        <v>97</v>
      </c>
      <c r="Q317" s="79">
        <f t="shared" si="7"/>
        <v>0.5350877193</v>
      </c>
      <c r="R317" s="79">
        <f t="shared" si="8"/>
        <v>0.4414414414</v>
      </c>
      <c r="S317" s="79">
        <f t="shared" si="9"/>
        <v>0.5800865801</v>
      </c>
      <c r="T317" s="79">
        <f t="shared" si="10"/>
        <v>0.5854439152</v>
      </c>
      <c r="U317" s="79">
        <f t="shared" si="11"/>
        <v>0.005357335129</v>
      </c>
      <c r="V317" s="89"/>
      <c r="W317" s="89"/>
      <c r="X317" s="85">
        <f t="shared" si="12"/>
        <v>0.4414414414</v>
      </c>
      <c r="Y317" s="85">
        <f t="shared" si="13"/>
        <v>-0.2395707892</v>
      </c>
      <c r="Z317" s="85">
        <f t="shared" si="14"/>
        <v>208</v>
      </c>
      <c r="AA317" s="7">
        <f t="shared" si="15"/>
        <v>1.239570789</v>
      </c>
      <c r="AB317" s="7">
        <f t="shared" si="16"/>
        <v>23.23836655</v>
      </c>
      <c r="AC317" s="13">
        <f t="shared" si="17"/>
        <v>0.8196573692</v>
      </c>
      <c r="AD317" s="13">
        <f t="shared" si="18"/>
        <v>0.8250147044</v>
      </c>
      <c r="AE317" s="10">
        <f t="shared" si="19"/>
        <v>1.239570789</v>
      </c>
      <c r="AF317" s="10">
        <f t="shared" si="20"/>
        <v>281.0690907</v>
      </c>
      <c r="AG317" s="10">
        <f t="shared" si="21"/>
        <v>4833.580242</v>
      </c>
      <c r="AH317" s="86">
        <f t="shared" si="22"/>
        <v>1.541830759</v>
      </c>
      <c r="AI317" s="86">
        <f t="shared" si="23"/>
        <v>225.1072908</v>
      </c>
      <c r="AJ317" s="86">
        <f t="shared" si="24"/>
        <v>7328.321598</v>
      </c>
      <c r="AK317" s="87">
        <f t="shared" si="25"/>
        <v>65177.81168</v>
      </c>
      <c r="AL317" s="87">
        <f t="shared" si="26"/>
        <v>64754.57149</v>
      </c>
      <c r="AM317" s="87">
        <f t="shared" si="27"/>
        <v>64754.57149</v>
      </c>
      <c r="AN317" s="87">
        <f t="shared" si="28"/>
        <v>65177.81168</v>
      </c>
      <c r="AO317" s="87">
        <f t="shared" si="29"/>
        <v>-423.2401898</v>
      </c>
      <c r="AP317" s="88">
        <f t="shared" ref="AP317:AR317" si="350">AE317-AH317</f>
        <v>-0.3022599698</v>
      </c>
      <c r="AQ317" s="88">
        <f t="shared" si="350"/>
        <v>55.96179988</v>
      </c>
      <c r="AR317" s="88">
        <f t="shared" si="350"/>
        <v>-2494.741355</v>
      </c>
      <c r="AS317" s="7">
        <f t="shared" si="31"/>
        <v>74.79584419</v>
      </c>
      <c r="AT317" s="7">
        <f t="shared" si="32"/>
        <v>110.3487514</v>
      </c>
      <c r="AU317" s="7">
        <f t="shared" si="33"/>
        <v>134</v>
      </c>
      <c r="AV317" s="85">
        <f t="shared" si="34"/>
        <v>110.3487514</v>
      </c>
      <c r="AW317" s="89">
        <f t="shared" si="35"/>
        <v>23.6512486</v>
      </c>
      <c r="AX317" s="89">
        <f t="shared" si="36"/>
        <v>0</v>
      </c>
      <c r="AY317" s="89">
        <f t="shared" si="37"/>
        <v>1</v>
      </c>
    </row>
    <row r="318">
      <c r="A318" s="29">
        <v>6530.0</v>
      </c>
      <c r="B318" s="30">
        <v>2916.0</v>
      </c>
      <c r="C318" s="31" t="s">
        <v>0</v>
      </c>
      <c r="D318" s="14">
        <v>15.0</v>
      </c>
      <c r="E318" s="15">
        <v>14.0</v>
      </c>
      <c r="F318" s="16">
        <v>40.0</v>
      </c>
      <c r="G318" s="17">
        <v>62.0</v>
      </c>
      <c r="H318" s="18">
        <v>143.0</v>
      </c>
      <c r="I318" s="19">
        <v>29.0</v>
      </c>
      <c r="J318" s="20">
        <v>43.0</v>
      </c>
      <c r="K318" s="21">
        <v>55.0</v>
      </c>
      <c r="L318" s="22">
        <v>35.0</v>
      </c>
      <c r="M318" s="63">
        <f t="shared" si="3"/>
        <v>143</v>
      </c>
      <c r="N318" s="63">
        <f t="shared" si="4"/>
        <v>64</v>
      </c>
      <c r="O318" s="63">
        <f t="shared" si="5"/>
        <v>91</v>
      </c>
      <c r="P318" s="63">
        <f t="shared" si="6"/>
        <v>138</v>
      </c>
      <c r="Q318" s="79">
        <f t="shared" si="7"/>
        <v>0.5366972477</v>
      </c>
      <c r="R318" s="79">
        <f t="shared" si="8"/>
        <v>0.5870967742</v>
      </c>
      <c r="S318" s="79">
        <f t="shared" si="9"/>
        <v>0.5088967972</v>
      </c>
      <c r="T318" s="79">
        <f t="shared" si="10"/>
        <v>0.5090250747</v>
      </c>
      <c r="U318" s="79">
        <f t="shared" si="11"/>
        <v>0.0001282775012</v>
      </c>
      <c r="V318" s="89"/>
      <c r="W318" s="89"/>
      <c r="X318" s="85">
        <f t="shared" si="12"/>
        <v>0.5870967742</v>
      </c>
      <c r="Y318" s="85">
        <f t="shared" si="13"/>
        <v>-0.3184712501</v>
      </c>
      <c r="Z318" s="85">
        <f t="shared" si="14"/>
        <v>293</v>
      </c>
      <c r="AA318" s="7">
        <f t="shared" si="15"/>
        <v>1.31847125</v>
      </c>
      <c r="AB318" s="7">
        <f t="shared" si="16"/>
        <v>43.94903252</v>
      </c>
      <c r="AC318" s="13">
        <f t="shared" si="17"/>
        <v>0.8273680473</v>
      </c>
      <c r="AD318" s="13">
        <f t="shared" si="18"/>
        <v>0.8274963248</v>
      </c>
      <c r="AE318" s="10">
        <f t="shared" si="19"/>
        <v>1.31847125</v>
      </c>
      <c r="AF318" s="10">
        <f t="shared" si="20"/>
        <v>430.2611088</v>
      </c>
      <c r="AG318" s="10">
        <f t="shared" si="21"/>
        <v>12877.06653</v>
      </c>
      <c r="AH318" s="86">
        <f t="shared" si="22"/>
        <v>1.541830759</v>
      </c>
      <c r="AI318" s="86">
        <f t="shared" si="23"/>
        <v>353.0792438</v>
      </c>
      <c r="AJ318" s="86">
        <f t="shared" si="24"/>
        <v>19362.31067</v>
      </c>
      <c r="AK318" s="87">
        <f t="shared" si="25"/>
        <v>101381.5397</v>
      </c>
      <c r="AL318" s="87">
        <f t="shared" si="26"/>
        <v>101365.8237</v>
      </c>
      <c r="AM318" s="87">
        <f t="shared" si="27"/>
        <v>101365.8237</v>
      </c>
      <c r="AN318" s="87">
        <f t="shared" si="28"/>
        <v>101381.5397</v>
      </c>
      <c r="AO318" s="87">
        <f t="shared" si="29"/>
        <v>-15.71604634</v>
      </c>
      <c r="AP318" s="88">
        <f t="shared" ref="AP318:AR318" si="351">AE318-AH318</f>
        <v>-0.2233595089</v>
      </c>
      <c r="AQ318" s="88">
        <f t="shared" si="351"/>
        <v>77.181865</v>
      </c>
      <c r="AR318" s="88">
        <f t="shared" si="351"/>
        <v>-6485.244144</v>
      </c>
      <c r="AS318" s="7">
        <f t="shared" si="31"/>
        <v>144.2059881</v>
      </c>
      <c r="AT318" s="7">
        <f t="shared" si="32"/>
        <v>201.3439524</v>
      </c>
      <c r="AU318" s="7">
        <f t="shared" si="33"/>
        <v>143</v>
      </c>
      <c r="AV318" s="85">
        <f t="shared" si="34"/>
        <v>144.2059881</v>
      </c>
      <c r="AW318" s="89">
        <f t="shared" si="35"/>
        <v>-1.205988061</v>
      </c>
      <c r="AX318" s="89">
        <f t="shared" si="36"/>
        <v>1</v>
      </c>
      <c r="AY318" s="89">
        <f t="shared" si="37"/>
        <v>0</v>
      </c>
    </row>
    <row r="319">
      <c r="A319" s="29">
        <v>6533.0</v>
      </c>
      <c r="B319" s="30">
        <v>1331.0</v>
      </c>
      <c r="C319" s="31" t="s">
        <v>0</v>
      </c>
      <c r="D319" s="14">
        <v>9.0</v>
      </c>
      <c r="E319" s="15">
        <v>7.0</v>
      </c>
      <c r="F319" s="16">
        <v>3.0</v>
      </c>
      <c r="G319" s="17">
        <v>16.0</v>
      </c>
      <c r="H319" s="18">
        <v>84.0</v>
      </c>
      <c r="I319" s="19">
        <v>13.0</v>
      </c>
      <c r="J319" s="20">
        <v>23.0</v>
      </c>
      <c r="K319" s="21">
        <v>15.0</v>
      </c>
      <c r="L319" s="22">
        <v>12.0</v>
      </c>
      <c r="M319" s="63">
        <f t="shared" si="3"/>
        <v>84</v>
      </c>
      <c r="N319" s="63">
        <f t="shared" si="4"/>
        <v>28</v>
      </c>
      <c r="O319" s="63">
        <f t="shared" si="5"/>
        <v>29</v>
      </c>
      <c r="P319" s="63">
        <f t="shared" si="6"/>
        <v>41</v>
      </c>
      <c r="Q319" s="79">
        <f t="shared" si="7"/>
        <v>0.6208791209</v>
      </c>
      <c r="R319" s="79">
        <f t="shared" si="8"/>
        <v>0.5087719298</v>
      </c>
      <c r="S319" s="79">
        <f t="shared" si="9"/>
        <v>0.672</v>
      </c>
      <c r="T319" s="79">
        <f t="shared" si="10"/>
        <v>0.6812472889</v>
      </c>
      <c r="U319" s="79">
        <f t="shared" si="11"/>
        <v>0.009247288887</v>
      </c>
      <c r="V319" s="89"/>
      <c r="W319" s="89"/>
      <c r="X319" s="85">
        <f t="shared" si="12"/>
        <v>0.5087719298</v>
      </c>
      <c r="Y319" s="85">
        <f t="shared" si="13"/>
        <v>-0.2760432373</v>
      </c>
      <c r="Z319" s="85">
        <f t="shared" si="14"/>
        <v>98</v>
      </c>
      <c r="AA319" s="7">
        <f t="shared" si="15"/>
        <v>1.276043237</v>
      </c>
      <c r="AB319" s="7">
        <f t="shared" si="16"/>
        <v>11.31777273</v>
      </c>
      <c r="AC319" s="13">
        <f t="shared" si="17"/>
        <v>0.9480432373</v>
      </c>
      <c r="AD319" s="13">
        <f t="shared" si="18"/>
        <v>0.9572905262</v>
      </c>
      <c r="AE319" s="10">
        <f t="shared" si="19"/>
        <v>1.276043237</v>
      </c>
      <c r="AF319" s="10">
        <f t="shared" si="20"/>
        <v>136.37001</v>
      </c>
      <c r="AG319" s="10">
        <f t="shared" si="21"/>
        <v>1109.141727</v>
      </c>
      <c r="AH319" s="86">
        <f t="shared" si="22"/>
        <v>1.541830759</v>
      </c>
      <c r="AI319" s="86">
        <f t="shared" si="23"/>
        <v>107.9281531</v>
      </c>
      <c r="AJ319" s="86">
        <f t="shared" si="24"/>
        <v>1833.236772</v>
      </c>
      <c r="AK319" s="87">
        <f t="shared" si="25"/>
        <v>21778.35947</v>
      </c>
      <c r="AL319" s="87">
        <f t="shared" si="26"/>
        <v>21567.98365</v>
      </c>
      <c r="AM319" s="87">
        <f t="shared" si="27"/>
        <v>21567.98365</v>
      </c>
      <c r="AN319" s="87">
        <f t="shared" si="28"/>
        <v>21778.35947</v>
      </c>
      <c r="AO319" s="87">
        <f t="shared" si="29"/>
        <v>-210.3758222</v>
      </c>
      <c r="AP319" s="88">
        <f t="shared" ref="AP319:AR319" si="352">AE319-AH319</f>
        <v>-0.2657875217</v>
      </c>
      <c r="AQ319" s="88">
        <f t="shared" si="352"/>
        <v>28.44185686</v>
      </c>
      <c r="AR319" s="88">
        <f t="shared" si="352"/>
        <v>-724.095045</v>
      </c>
      <c r="AS319" s="7">
        <f t="shared" si="31"/>
        <v>41.73908794</v>
      </c>
      <c r="AT319" s="7">
        <f t="shared" si="32"/>
        <v>65.27066434</v>
      </c>
      <c r="AU319" s="7">
        <f t="shared" si="33"/>
        <v>84</v>
      </c>
      <c r="AV319" s="85">
        <f t="shared" si="34"/>
        <v>65.27066434</v>
      </c>
      <c r="AW319" s="89">
        <f t="shared" si="35"/>
        <v>18.72933566</v>
      </c>
      <c r="AX319" s="89">
        <f t="shared" si="36"/>
        <v>0</v>
      </c>
      <c r="AY319" s="89">
        <f t="shared" si="37"/>
        <v>1</v>
      </c>
    </row>
    <row r="320">
      <c r="A320" s="29">
        <v>6538.0</v>
      </c>
      <c r="B320" s="30">
        <v>2501.0</v>
      </c>
      <c r="C320" s="31" t="s">
        <v>0</v>
      </c>
      <c r="D320" s="14">
        <v>11.0</v>
      </c>
      <c r="E320" s="15">
        <v>14.0</v>
      </c>
      <c r="F320" s="16">
        <v>20.0</v>
      </c>
      <c r="G320" s="17">
        <v>40.0</v>
      </c>
      <c r="H320" s="18">
        <v>117.0</v>
      </c>
      <c r="I320" s="19">
        <v>28.0</v>
      </c>
      <c r="J320" s="20">
        <v>29.0</v>
      </c>
      <c r="K320" s="21">
        <v>36.0</v>
      </c>
      <c r="L320" s="22">
        <v>23.0</v>
      </c>
      <c r="M320" s="63">
        <f t="shared" si="3"/>
        <v>117</v>
      </c>
      <c r="N320" s="63">
        <f t="shared" si="4"/>
        <v>48</v>
      </c>
      <c r="O320" s="63">
        <f t="shared" si="5"/>
        <v>68</v>
      </c>
      <c r="P320" s="63">
        <f t="shared" si="6"/>
        <v>85</v>
      </c>
      <c r="Q320" s="79">
        <f t="shared" si="7"/>
        <v>0.5817610063</v>
      </c>
      <c r="R320" s="79">
        <f t="shared" si="8"/>
        <v>0.5862068966</v>
      </c>
      <c r="S320" s="79">
        <f t="shared" si="9"/>
        <v>0.5792079208</v>
      </c>
      <c r="T320" s="79">
        <f t="shared" si="10"/>
        <v>0.5789878042</v>
      </c>
      <c r="U320" s="79">
        <f t="shared" si="11"/>
        <v>0.0002201166298</v>
      </c>
      <c r="V320" s="89"/>
      <c r="W320" s="89"/>
      <c r="X320" s="85">
        <f t="shared" si="12"/>
        <v>0.5862068966</v>
      </c>
      <c r="Y320" s="85">
        <f t="shared" si="13"/>
        <v>-0.3179892097</v>
      </c>
      <c r="Z320" s="85">
        <f t="shared" si="14"/>
        <v>201</v>
      </c>
      <c r="AA320" s="7">
        <f t="shared" si="15"/>
        <v>1.31798921</v>
      </c>
      <c r="AB320" s="7">
        <f t="shared" si="16"/>
        <v>27.02908283</v>
      </c>
      <c r="AC320" s="13">
        <f t="shared" si="17"/>
        <v>0.8971971305</v>
      </c>
      <c r="AD320" s="13">
        <f t="shared" si="18"/>
        <v>0.8969770139</v>
      </c>
      <c r="AE320" s="10">
        <f t="shared" si="19"/>
        <v>1.31798921</v>
      </c>
      <c r="AF320" s="10">
        <f t="shared" si="20"/>
        <v>291.944914</v>
      </c>
      <c r="AG320" s="10">
        <f t="shared" si="21"/>
        <v>5432.845648</v>
      </c>
      <c r="AH320" s="86">
        <f t="shared" si="22"/>
        <v>1.541830759</v>
      </c>
      <c r="AI320" s="86">
        <f t="shared" si="23"/>
        <v>235.9001061</v>
      </c>
      <c r="AJ320" s="86">
        <f t="shared" si="24"/>
        <v>8911.781787</v>
      </c>
      <c r="AK320" s="87">
        <f t="shared" si="25"/>
        <v>57618.21546</v>
      </c>
      <c r="AL320" s="87">
        <f t="shared" si="26"/>
        <v>57632.35488</v>
      </c>
      <c r="AM320" s="87">
        <f t="shared" si="27"/>
        <v>57632.35488</v>
      </c>
      <c r="AN320" s="87">
        <f t="shared" si="28"/>
        <v>57618.21546</v>
      </c>
      <c r="AO320" s="87">
        <f t="shared" si="29"/>
        <v>14.13941183</v>
      </c>
      <c r="AP320" s="88">
        <f t="shared" ref="AP320:AR320" si="353">AE320-AH320</f>
        <v>-0.2238415493</v>
      </c>
      <c r="AQ320" s="88">
        <f t="shared" si="353"/>
        <v>56.04480785</v>
      </c>
      <c r="AR320" s="88">
        <f t="shared" si="353"/>
        <v>-3478.936139</v>
      </c>
      <c r="AS320" s="7">
        <f t="shared" si="31"/>
        <v>113.7771844</v>
      </c>
      <c r="AT320" s="7">
        <f t="shared" si="32"/>
        <v>136.5999598</v>
      </c>
      <c r="AU320" s="7">
        <f t="shared" si="33"/>
        <v>117</v>
      </c>
      <c r="AV320" s="85">
        <f t="shared" si="34"/>
        <v>113.7771844</v>
      </c>
      <c r="AW320" s="89">
        <f t="shared" si="35"/>
        <v>3.222815626</v>
      </c>
      <c r="AX320" s="89">
        <f t="shared" si="36"/>
        <v>1</v>
      </c>
      <c r="AY320" s="89">
        <f t="shared" si="37"/>
        <v>0</v>
      </c>
    </row>
    <row r="321">
      <c r="A321" s="29">
        <v>6539.0</v>
      </c>
      <c r="B321" s="30">
        <v>1687.0</v>
      </c>
      <c r="C321" s="31" t="s">
        <v>0</v>
      </c>
      <c r="D321" s="14">
        <v>19.0</v>
      </c>
      <c r="E321" s="15">
        <v>7.0</v>
      </c>
      <c r="F321" s="16">
        <v>13.0</v>
      </c>
      <c r="G321" s="17">
        <v>23.0</v>
      </c>
      <c r="H321" s="18">
        <v>76.0</v>
      </c>
      <c r="I321" s="19">
        <v>11.0</v>
      </c>
      <c r="J321" s="20">
        <v>17.0</v>
      </c>
      <c r="K321" s="21">
        <v>26.0</v>
      </c>
      <c r="L321" s="22">
        <v>23.0</v>
      </c>
      <c r="M321" s="63">
        <f t="shared" si="3"/>
        <v>76</v>
      </c>
      <c r="N321" s="63">
        <f t="shared" si="4"/>
        <v>49</v>
      </c>
      <c r="O321" s="63">
        <f t="shared" si="5"/>
        <v>34</v>
      </c>
      <c r="P321" s="63">
        <f t="shared" si="6"/>
        <v>56</v>
      </c>
      <c r="Q321" s="79">
        <f t="shared" si="7"/>
        <v>0.511627907</v>
      </c>
      <c r="R321" s="79">
        <f t="shared" si="8"/>
        <v>0.4096385542</v>
      </c>
      <c r="S321" s="79">
        <f t="shared" si="9"/>
        <v>0.5757575758</v>
      </c>
      <c r="T321" s="79">
        <f t="shared" si="10"/>
        <v>0.5665002535</v>
      </c>
      <c r="U321" s="79">
        <f t="shared" si="11"/>
        <v>0.009257322272</v>
      </c>
      <c r="V321" s="89"/>
      <c r="W321" s="89"/>
      <c r="X321" s="85">
        <f t="shared" si="12"/>
        <v>0.4096385542</v>
      </c>
      <c r="Y321" s="85">
        <f t="shared" si="13"/>
        <v>-0.2223433907</v>
      </c>
      <c r="Z321" s="85">
        <f t="shared" si="14"/>
        <v>139</v>
      </c>
      <c r="AA321" s="7">
        <f t="shared" si="15"/>
        <v>1.222343391</v>
      </c>
      <c r="AB321" s="7">
        <f t="shared" si="16"/>
        <v>12.45122988</v>
      </c>
      <c r="AC321" s="13">
        <f t="shared" si="17"/>
        <v>0.7981009664</v>
      </c>
      <c r="AD321" s="13">
        <f t="shared" si="18"/>
        <v>0.7888436441</v>
      </c>
      <c r="AE321" s="10">
        <f t="shared" si="19"/>
        <v>1.222343391</v>
      </c>
      <c r="AF321" s="10">
        <f t="shared" si="20"/>
        <v>182.3569612</v>
      </c>
      <c r="AG321" s="10">
        <f t="shared" si="21"/>
        <v>1730.720953</v>
      </c>
      <c r="AH321" s="86">
        <f t="shared" si="22"/>
        <v>1.541830759</v>
      </c>
      <c r="AI321" s="86">
        <f t="shared" si="23"/>
        <v>138.7647683</v>
      </c>
      <c r="AJ321" s="86">
        <f t="shared" si="24"/>
        <v>2935.645765</v>
      </c>
      <c r="AK321" s="87">
        <f t="shared" si="25"/>
        <v>22387.38262</v>
      </c>
      <c r="AL321" s="87">
        <f t="shared" si="26"/>
        <v>22650.10543</v>
      </c>
      <c r="AM321" s="87">
        <f t="shared" si="27"/>
        <v>22650.10543</v>
      </c>
      <c r="AN321" s="87">
        <f t="shared" si="28"/>
        <v>22387.38262</v>
      </c>
      <c r="AO321" s="87">
        <f t="shared" si="29"/>
        <v>262.7228061</v>
      </c>
      <c r="AP321" s="88">
        <f t="shared" ref="AP321:AR321" si="354">AE321-AH321</f>
        <v>-0.3194873683</v>
      </c>
      <c r="AQ321" s="88">
        <f t="shared" si="354"/>
        <v>43.59219287</v>
      </c>
      <c r="AR321" s="88">
        <f t="shared" si="354"/>
        <v>-1204.924812</v>
      </c>
      <c r="AS321" s="7">
        <f t="shared" si="31"/>
        <v>38.50977108</v>
      </c>
      <c r="AT321" s="7">
        <f t="shared" si="32"/>
        <v>97.93441165</v>
      </c>
      <c r="AU321" s="7">
        <f t="shared" si="33"/>
        <v>76</v>
      </c>
      <c r="AV321" s="85">
        <f t="shared" si="34"/>
        <v>97.93441165</v>
      </c>
      <c r="AW321" s="89">
        <f t="shared" si="35"/>
        <v>-21.93441165</v>
      </c>
      <c r="AX321" s="89">
        <f t="shared" si="36"/>
        <v>0</v>
      </c>
      <c r="AY321" s="89">
        <f t="shared" si="37"/>
        <v>1</v>
      </c>
    </row>
    <row r="322">
      <c r="A322" s="29">
        <v>6545.0</v>
      </c>
      <c r="B322" s="30">
        <v>1652.0</v>
      </c>
      <c r="C322" s="31" t="s">
        <v>0</v>
      </c>
      <c r="D322" s="14">
        <v>5.0</v>
      </c>
      <c r="E322" s="15">
        <v>6.0</v>
      </c>
      <c r="F322" s="16">
        <v>4.0</v>
      </c>
      <c r="G322" s="17">
        <v>31.0</v>
      </c>
      <c r="H322" s="18">
        <v>84.0</v>
      </c>
      <c r="I322" s="19">
        <v>19.0</v>
      </c>
      <c r="J322" s="20">
        <v>28.0</v>
      </c>
      <c r="K322" s="21">
        <v>27.0</v>
      </c>
      <c r="L322" s="22">
        <v>17.0</v>
      </c>
      <c r="M322" s="63">
        <f t="shared" si="3"/>
        <v>84</v>
      </c>
      <c r="N322" s="63">
        <f t="shared" si="4"/>
        <v>28</v>
      </c>
      <c r="O322" s="63">
        <f t="shared" si="5"/>
        <v>50</v>
      </c>
      <c r="P322" s="63">
        <f t="shared" si="6"/>
        <v>59</v>
      </c>
      <c r="Q322" s="79">
        <f t="shared" si="7"/>
        <v>0.6063348416</v>
      </c>
      <c r="R322" s="79">
        <f t="shared" si="8"/>
        <v>0.641025641</v>
      </c>
      <c r="S322" s="79">
        <f t="shared" si="9"/>
        <v>0.5874125874</v>
      </c>
      <c r="T322" s="79">
        <f t="shared" si="10"/>
        <v>0.5871815742</v>
      </c>
      <c r="U322" s="79">
        <f t="shared" si="11"/>
        <v>0.0002310132407</v>
      </c>
      <c r="V322" s="89"/>
      <c r="W322" s="89"/>
      <c r="X322" s="85">
        <f t="shared" si="12"/>
        <v>0.641025641</v>
      </c>
      <c r="Y322" s="85">
        <f t="shared" si="13"/>
        <v>-0.3476841349</v>
      </c>
      <c r="Z322" s="85">
        <f t="shared" si="14"/>
        <v>137</v>
      </c>
      <c r="AA322" s="7">
        <f t="shared" si="15"/>
        <v>1.347684135</v>
      </c>
      <c r="AB322" s="7">
        <f t="shared" si="16"/>
        <v>20.51336396</v>
      </c>
      <c r="AC322" s="13">
        <f t="shared" si="17"/>
        <v>0.9350967223</v>
      </c>
      <c r="AD322" s="13">
        <f t="shared" si="18"/>
        <v>0.9348657091</v>
      </c>
      <c r="AE322" s="10">
        <f t="shared" si="19"/>
        <v>1.347684135</v>
      </c>
      <c r="AF322" s="10">
        <f t="shared" si="20"/>
        <v>205.1460904</v>
      </c>
      <c r="AG322" s="10">
        <f t="shared" si="21"/>
        <v>2810.330862</v>
      </c>
      <c r="AH322" s="86">
        <f t="shared" si="22"/>
        <v>1.541830759</v>
      </c>
      <c r="AI322" s="86">
        <f t="shared" si="23"/>
        <v>168.0595527</v>
      </c>
      <c r="AJ322" s="86">
        <f t="shared" si="24"/>
        <v>4548.400739</v>
      </c>
      <c r="AK322" s="87">
        <f t="shared" si="25"/>
        <v>29544.561</v>
      </c>
      <c r="AL322" s="87">
        <f t="shared" si="26"/>
        <v>29551.86172</v>
      </c>
      <c r="AM322" s="87">
        <f t="shared" si="27"/>
        <v>29551.86172</v>
      </c>
      <c r="AN322" s="87">
        <f t="shared" si="28"/>
        <v>29544.561</v>
      </c>
      <c r="AO322" s="87">
        <f t="shared" si="29"/>
        <v>7.300711447</v>
      </c>
      <c r="AP322" s="88">
        <f t="shared" ref="AP322:AR322" si="355">AE322-AH322</f>
        <v>-0.1941466241</v>
      </c>
      <c r="AQ322" s="88">
        <f t="shared" si="355"/>
        <v>37.08653771</v>
      </c>
      <c r="AR322" s="88">
        <f t="shared" si="355"/>
        <v>-1738.069877</v>
      </c>
      <c r="AS322" s="7">
        <f t="shared" si="31"/>
        <v>82.46856264</v>
      </c>
      <c r="AT322" s="7">
        <f t="shared" si="32"/>
        <v>108.5547832</v>
      </c>
      <c r="AU322" s="7">
        <f t="shared" si="33"/>
        <v>84</v>
      </c>
      <c r="AV322" s="85">
        <f t="shared" si="34"/>
        <v>82.46856264</v>
      </c>
      <c r="AW322" s="89">
        <f t="shared" si="35"/>
        <v>1.531437359</v>
      </c>
      <c r="AX322" s="89">
        <f t="shared" si="36"/>
        <v>1</v>
      </c>
      <c r="AY322" s="89">
        <f t="shared" si="37"/>
        <v>0</v>
      </c>
    </row>
    <row r="323">
      <c r="A323" s="29">
        <v>6547.0</v>
      </c>
      <c r="B323" s="30">
        <v>2090.0</v>
      </c>
      <c r="C323" s="31" t="s">
        <v>0</v>
      </c>
      <c r="D323" s="14">
        <v>12.0</v>
      </c>
      <c r="E323" s="15">
        <v>5.0</v>
      </c>
      <c r="F323" s="16">
        <v>22.0</v>
      </c>
      <c r="G323" s="17">
        <v>24.0</v>
      </c>
      <c r="H323" s="18">
        <v>89.0</v>
      </c>
      <c r="I323" s="19">
        <v>19.0</v>
      </c>
      <c r="J323" s="20">
        <v>21.0</v>
      </c>
      <c r="K323" s="21">
        <v>32.0</v>
      </c>
      <c r="L323" s="22">
        <v>14.0</v>
      </c>
      <c r="M323" s="63">
        <f t="shared" si="3"/>
        <v>89</v>
      </c>
      <c r="N323" s="63">
        <f t="shared" si="4"/>
        <v>31</v>
      </c>
      <c r="O323" s="63">
        <f t="shared" si="5"/>
        <v>43</v>
      </c>
      <c r="P323" s="63">
        <f t="shared" si="6"/>
        <v>75</v>
      </c>
      <c r="Q323" s="79">
        <f t="shared" si="7"/>
        <v>0.5546218487</v>
      </c>
      <c r="R323" s="79">
        <f t="shared" si="8"/>
        <v>0.5810810811</v>
      </c>
      <c r="S323" s="79">
        <f t="shared" si="9"/>
        <v>0.5426829268</v>
      </c>
      <c r="T323" s="79">
        <f t="shared" si="10"/>
        <v>0.5399204342</v>
      </c>
      <c r="U323" s="79">
        <f t="shared" si="11"/>
        <v>0.002762492655</v>
      </c>
      <c r="V323" s="89"/>
      <c r="W323" s="89"/>
      <c r="X323" s="85">
        <f t="shared" si="12"/>
        <v>0.5810810811</v>
      </c>
      <c r="Y323" s="85">
        <f t="shared" si="13"/>
        <v>-0.3152125918</v>
      </c>
      <c r="Z323" s="85">
        <f t="shared" si="14"/>
        <v>149</v>
      </c>
      <c r="AA323" s="7">
        <f t="shared" si="15"/>
        <v>1.315212592</v>
      </c>
      <c r="AB323" s="7">
        <f t="shared" si="16"/>
        <v>23.64094439</v>
      </c>
      <c r="AC323" s="13">
        <f t="shared" si="17"/>
        <v>0.8578955187</v>
      </c>
      <c r="AD323" s="13">
        <f t="shared" si="18"/>
        <v>0.855133026</v>
      </c>
      <c r="AE323" s="10">
        <f t="shared" si="19"/>
        <v>1.315212592</v>
      </c>
      <c r="AF323" s="10">
        <f t="shared" si="20"/>
        <v>219.6076206</v>
      </c>
      <c r="AG323" s="10">
        <f t="shared" si="21"/>
        <v>3522.500714</v>
      </c>
      <c r="AH323" s="86">
        <f t="shared" si="22"/>
        <v>1.541830759</v>
      </c>
      <c r="AI323" s="86">
        <f t="shared" si="23"/>
        <v>181.9360296</v>
      </c>
      <c r="AJ323" s="86">
        <f t="shared" si="24"/>
        <v>4972.404198</v>
      </c>
      <c r="AK323" s="87">
        <f t="shared" si="25"/>
        <v>33377.55227</v>
      </c>
      <c r="AL323" s="87">
        <f t="shared" si="26"/>
        <v>33485.37788</v>
      </c>
      <c r="AM323" s="87">
        <f t="shared" si="27"/>
        <v>33485.37788</v>
      </c>
      <c r="AN323" s="87">
        <f t="shared" si="28"/>
        <v>33377.55227</v>
      </c>
      <c r="AO323" s="87">
        <f t="shared" si="29"/>
        <v>107.8256133</v>
      </c>
      <c r="AP323" s="88">
        <f t="shared" ref="AP323:AR323" si="356">AE323-AH323</f>
        <v>-0.2266181672</v>
      </c>
      <c r="AQ323" s="88">
        <f t="shared" si="356"/>
        <v>37.67159101</v>
      </c>
      <c r="AR323" s="88">
        <f t="shared" si="356"/>
        <v>-1449.903484</v>
      </c>
      <c r="AS323" s="7">
        <f t="shared" si="31"/>
        <v>60.52453576</v>
      </c>
      <c r="AT323" s="7">
        <f t="shared" si="32"/>
        <v>105.7092286</v>
      </c>
      <c r="AU323" s="7">
        <f t="shared" si="33"/>
        <v>89</v>
      </c>
      <c r="AV323" s="85">
        <f t="shared" si="34"/>
        <v>105.7092286</v>
      </c>
      <c r="AW323" s="89">
        <f t="shared" si="35"/>
        <v>-16.70922862</v>
      </c>
      <c r="AX323" s="89">
        <f t="shared" si="36"/>
        <v>0</v>
      </c>
      <c r="AY323" s="89">
        <f t="shared" si="37"/>
        <v>1</v>
      </c>
    </row>
    <row r="324">
      <c r="A324" s="29">
        <v>6610.0</v>
      </c>
      <c r="B324" s="30">
        <v>2673.0</v>
      </c>
      <c r="C324" s="31" t="s">
        <v>0</v>
      </c>
      <c r="D324" s="14">
        <v>21.0</v>
      </c>
      <c r="E324" s="15">
        <v>27.0</v>
      </c>
      <c r="F324" s="16">
        <v>16.0</v>
      </c>
      <c r="G324" s="17">
        <v>32.0</v>
      </c>
      <c r="H324" s="18">
        <v>142.0</v>
      </c>
      <c r="I324" s="19">
        <v>27.0</v>
      </c>
      <c r="J324" s="20">
        <v>36.0</v>
      </c>
      <c r="K324" s="21">
        <v>123.0</v>
      </c>
      <c r="L324" s="22">
        <v>44.0</v>
      </c>
      <c r="M324" s="63">
        <f t="shared" si="3"/>
        <v>142</v>
      </c>
      <c r="N324" s="63">
        <f t="shared" si="4"/>
        <v>92</v>
      </c>
      <c r="O324" s="63">
        <f t="shared" si="5"/>
        <v>59</v>
      </c>
      <c r="P324" s="63">
        <f t="shared" si="6"/>
        <v>175</v>
      </c>
      <c r="Q324" s="79">
        <f t="shared" si="7"/>
        <v>0.4294871795</v>
      </c>
      <c r="R324" s="79">
        <f t="shared" si="8"/>
        <v>0.3907284768</v>
      </c>
      <c r="S324" s="79">
        <f t="shared" si="9"/>
        <v>0.4479495268</v>
      </c>
      <c r="T324" s="79">
        <f t="shared" si="10"/>
        <v>0.4500966081</v>
      </c>
      <c r="U324" s="79">
        <f t="shared" si="11"/>
        <v>0.002147081303</v>
      </c>
      <c r="V324" s="89"/>
      <c r="W324" s="89"/>
      <c r="X324" s="85">
        <f t="shared" si="12"/>
        <v>0.3907284768</v>
      </c>
      <c r="Y324" s="85">
        <f t="shared" si="13"/>
        <v>-0.2120999358</v>
      </c>
      <c r="Z324" s="85">
        <f t="shared" si="14"/>
        <v>326</v>
      </c>
      <c r="AA324" s="7">
        <f t="shared" si="15"/>
        <v>1.212099936</v>
      </c>
      <c r="AB324" s="7">
        <f t="shared" si="16"/>
        <v>37.11748877</v>
      </c>
      <c r="AC324" s="13">
        <f t="shared" si="17"/>
        <v>0.6600494626</v>
      </c>
      <c r="AD324" s="13">
        <f t="shared" si="18"/>
        <v>0.6621965439</v>
      </c>
      <c r="AE324" s="10">
        <f t="shared" si="19"/>
        <v>1.212099936</v>
      </c>
      <c r="AF324" s="10">
        <f t="shared" si="20"/>
        <v>432.2620678</v>
      </c>
      <c r="AG324" s="10">
        <f t="shared" si="21"/>
        <v>12100.30134</v>
      </c>
      <c r="AH324" s="86">
        <f t="shared" si="22"/>
        <v>1.541830759</v>
      </c>
      <c r="AI324" s="86">
        <f t="shared" si="23"/>
        <v>360.7883976</v>
      </c>
      <c r="AJ324" s="86">
        <f t="shared" si="24"/>
        <v>15919.40259</v>
      </c>
      <c r="AK324" s="87">
        <f t="shared" si="25"/>
        <v>98240.83047</v>
      </c>
      <c r="AL324" s="87">
        <f t="shared" si="26"/>
        <v>97922.29808</v>
      </c>
      <c r="AM324" s="87">
        <f t="shared" si="27"/>
        <v>97922.29808</v>
      </c>
      <c r="AN324" s="87">
        <f t="shared" si="28"/>
        <v>98240.83047</v>
      </c>
      <c r="AO324" s="87">
        <f t="shared" si="29"/>
        <v>-318.5323938</v>
      </c>
      <c r="AP324" s="88">
        <f t="shared" ref="AP324:AR324" si="357">AE324-AH324</f>
        <v>-0.3297308232</v>
      </c>
      <c r="AQ324" s="88">
        <f t="shared" si="357"/>
        <v>71.47367024</v>
      </c>
      <c r="AR324" s="88">
        <f t="shared" si="357"/>
        <v>-3819.101249</v>
      </c>
      <c r="AS324" s="7">
        <f t="shared" si="31"/>
        <v>95.57002853</v>
      </c>
      <c r="AT324" s="7">
        <f t="shared" si="32"/>
        <v>121.1936624</v>
      </c>
      <c r="AU324" s="7">
        <f t="shared" si="33"/>
        <v>142</v>
      </c>
      <c r="AV324" s="85">
        <f t="shared" si="34"/>
        <v>121.1936624</v>
      </c>
      <c r="AW324" s="89">
        <f t="shared" si="35"/>
        <v>20.80633764</v>
      </c>
      <c r="AX324" s="89">
        <f t="shared" si="36"/>
        <v>0</v>
      </c>
      <c r="AY324" s="89">
        <f t="shared" si="37"/>
        <v>1</v>
      </c>
    </row>
    <row r="325">
      <c r="A325" s="29">
        <v>6625.0</v>
      </c>
      <c r="B325" s="30">
        <v>1843.0</v>
      </c>
      <c r="C325" s="31" t="s">
        <v>0</v>
      </c>
      <c r="D325" s="14">
        <v>22.0</v>
      </c>
      <c r="E325" s="15">
        <v>11.0</v>
      </c>
      <c r="F325" s="16">
        <v>18.0</v>
      </c>
      <c r="G325" s="17">
        <v>39.0</v>
      </c>
      <c r="H325" s="18">
        <v>85.0</v>
      </c>
      <c r="I325" s="19">
        <v>13.0</v>
      </c>
      <c r="J325" s="20">
        <v>41.0</v>
      </c>
      <c r="K325" s="21">
        <v>53.0</v>
      </c>
      <c r="L325" s="22">
        <v>35.0</v>
      </c>
      <c r="M325" s="63">
        <f t="shared" si="3"/>
        <v>85</v>
      </c>
      <c r="N325" s="63">
        <f t="shared" si="4"/>
        <v>68</v>
      </c>
      <c r="O325" s="63">
        <f t="shared" si="5"/>
        <v>52</v>
      </c>
      <c r="P325" s="63">
        <f t="shared" si="6"/>
        <v>112</v>
      </c>
      <c r="Q325" s="79">
        <f t="shared" si="7"/>
        <v>0.4321766562</v>
      </c>
      <c r="R325" s="79">
        <f t="shared" si="8"/>
        <v>0.4333333333</v>
      </c>
      <c r="S325" s="79">
        <f t="shared" si="9"/>
        <v>0.4314720812</v>
      </c>
      <c r="T325" s="79">
        <f t="shared" si="10"/>
        <v>0.4311645773</v>
      </c>
      <c r="U325" s="79">
        <f t="shared" si="11"/>
        <v>0.0003075039335</v>
      </c>
      <c r="V325" s="89"/>
      <c r="W325" s="89"/>
      <c r="X325" s="85">
        <f t="shared" si="12"/>
        <v>0.4333333333</v>
      </c>
      <c r="Y325" s="85">
        <f t="shared" si="13"/>
        <v>-0.2351786845</v>
      </c>
      <c r="Z325" s="85">
        <f t="shared" si="14"/>
        <v>232</v>
      </c>
      <c r="AA325" s="7">
        <f t="shared" si="15"/>
        <v>1.235178684</v>
      </c>
      <c r="AB325" s="7">
        <f t="shared" si="16"/>
        <v>26.34001266</v>
      </c>
      <c r="AC325" s="13">
        <f t="shared" si="17"/>
        <v>0.6666507657</v>
      </c>
      <c r="AD325" s="13">
        <f t="shared" si="18"/>
        <v>0.6663432618</v>
      </c>
      <c r="AE325" s="10">
        <f t="shared" si="19"/>
        <v>1.235178684</v>
      </c>
      <c r="AF325" s="10">
        <f t="shared" si="20"/>
        <v>312.9014675</v>
      </c>
      <c r="AG325" s="10">
        <f t="shared" si="21"/>
        <v>6110.882938</v>
      </c>
      <c r="AH325" s="86">
        <f t="shared" si="22"/>
        <v>1.541830759</v>
      </c>
      <c r="AI325" s="86">
        <f t="shared" si="23"/>
        <v>252.8602445</v>
      </c>
      <c r="AJ325" s="86">
        <f t="shared" si="24"/>
        <v>8979.62234</v>
      </c>
      <c r="AK325" s="87">
        <f t="shared" si="25"/>
        <v>41612.47035</v>
      </c>
      <c r="AL325" s="87">
        <f t="shared" si="26"/>
        <v>41631.67367</v>
      </c>
      <c r="AM325" s="87">
        <f t="shared" si="27"/>
        <v>41631.67367</v>
      </c>
      <c r="AN325" s="87">
        <f t="shared" si="28"/>
        <v>41612.47035</v>
      </c>
      <c r="AO325" s="87">
        <f t="shared" si="29"/>
        <v>19.20331314</v>
      </c>
      <c r="AP325" s="88">
        <f t="shared" ref="AP325:AR325" si="358">AE325-AH325</f>
        <v>-0.3066520745</v>
      </c>
      <c r="AQ325" s="88">
        <f t="shared" si="358"/>
        <v>60.04122299</v>
      </c>
      <c r="AR325" s="88">
        <f t="shared" si="358"/>
        <v>-2868.739403</v>
      </c>
      <c r="AS325" s="7">
        <f t="shared" si="31"/>
        <v>82.7658793</v>
      </c>
      <c r="AT325" s="7">
        <f t="shared" si="32"/>
        <v>113.030034</v>
      </c>
      <c r="AU325" s="7">
        <f t="shared" si="33"/>
        <v>85</v>
      </c>
      <c r="AV325" s="85">
        <f t="shared" si="34"/>
        <v>82.7658793</v>
      </c>
      <c r="AW325" s="89">
        <f t="shared" si="35"/>
        <v>2.2341207</v>
      </c>
      <c r="AX325" s="89">
        <f t="shared" si="36"/>
        <v>1</v>
      </c>
      <c r="AY325" s="89">
        <f t="shared" si="37"/>
        <v>0</v>
      </c>
    </row>
    <row r="326">
      <c r="A326" s="29">
        <v>6632.0</v>
      </c>
      <c r="B326" s="30">
        <v>1203.0</v>
      </c>
      <c r="C326" s="31" t="s">
        <v>0</v>
      </c>
      <c r="D326" s="14">
        <v>5.0</v>
      </c>
      <c r="E326" s="15">
        <v>9.0</v>
      </c>
      <c r="F326" s="16">
        <v>16.0</v>
      </c>
      <c r="G326" s="17">
        <v>28.0</v>
      </c>
      <c r="H326" s="18">
        <v>75.0</v>
      </c>
      <c r="I326" s="19">
        <v>21.0</v>
      </c>
      <c r="J326" s="20">
        <v>30.0</v>
      </c>
      <c r="K326" s="21">
        <v>38.0</v>
      </c>
      <c r="L326" s="22">
        <v>14.0</v>
      </c>
      <c r="M326" s="63">
        <f t="shared" si="3"/>
        <v>75</v>
      </c>
      <c r="N326" s="63">
        <f t="shared" si="4"/>
        <v>28</v>
      </c>
      <c r="O326" s="63">
        <f t="shared" si="5"/>
        <v>49</v>
      </c>
      <c r="P326" s="63">
        <f t="shared" si="6"/>
        <v>84</v>
      </c>
      <c r="Q326" s="79">
        <f t="shared" si="7"/>
        <v>0.5254237288</v>
      </c>
      <c r="R326" s="79">
        <f t="shared" si="8"/>
        <v>0.6363636364</v>
      </c>
      <c r="S326" s="79">
        <f t="shared" si="9"/>
        <v>0.4716981132</v>
      </c>
      <c r="T326" s="79">
        <f t="shared" si="10"/>
        <v>0.4649557066</v>
      </c>
      <c r="U326" s="79">
        <f t="shared" si="11"/>
        <v>0.00674240665</v>
      </c>
      <c r="V326" s="89"/>
      <c r="W326" s="89"/>
      <c r="X326" s="85">
        <f t="shared" si="12"/>
        <v>0.6363636364</v>
      </c>
      <c r="Y326" s="85">
        <f t="shared" si="13"/>
        <v>-0.34515876</v>
      </c>
      <c r="Z326" s="85">
        <f t="shared" si="14"/>
        <v>161</v>
      </c>
      <c r="AA326" s="7">
        <f t="shared" si="15"/>
        <v>1.34515876</v>
      </c>
      <c r="AB326" s="7">
        <f t="shared" si="16"/>
        <v>28.99333584</v>
      </c>
      <c r="AC326" s="13">
        <f t="shared" si="17"/>
        <v>0.8168568732</v>
      </c>
      <c r="AD326" s="13">
        <f t="shared" si="18"/>
        <v>0.8101144666</v>
      </c>
      <c r="AE326" s="10">
        <f t="shared" si="19"/>
        <v>1.34515876</v>
      </c>
      <c r="AF326" s="10">
        <f t="shared" si="20"/>
        <v>245.5638962</v>
      </c>
      <c r="AG326" s="10">
        <f t="shared" si="21"/>
        <v>4667.927071</v>
      </c>
      <c r="AH326" s="86">
        <f t="shared" si="22"/>
        <v>1.541830759</v>
      </c>
      <c r="AI326" s="86">
        <f t="shared" si="23"/>
        <v>205.0634909</v>
      </c>
      <c r="AJ326" s="86">
        <f t="shared" si="24"/>
        <v>6346.175404</v>
      </c>
      <c r="AK326" s="87">
        <f t="shared" si="25"/>
        <v>30398.73524</v>
      </c>
      <c r="AL326" s="87">
        <f t="shared" si="26"/>
        <v>30651.73731</v>
      </c>
      <c r="AM326" s="87">
        <f t="shared" si="27"/>
        <v>30651.73731</v>
      </c>
      <c r="AN326" s="87">
        <f t="shared" si="28"/>
        <v>30398.73524</v>
      </c>
      <c r="AO326" s="87">
        <f t="shared" si="29"/>
        <v>253.0020671</v>
      </c>
      <c r="AP326" s="88">
        <f t="shared" ref="AP326:AR326" si="359">AE326-AH326</f>
        <v>-0.196671999</v>
      </c>
      <c r="AQ326" s="88">
        <f t="shared" si="359"/>
        <v>40.50040526</v>
      </c>
      <c r="AR326" s="88">
        <f t="shared" si="359"/>
        <v>-1678.248333</v>
      </c>
      <c r="AS326" s="7">
        <f t="shared" si="31"/>
        <v>57.48444762</v>
      </c>
      <c r="AT326" s="7">
        <f t="shared" si="32"/>
        <v>148.444233</v>
      </c>
      <c r="AU326" s="7">
        <f t="shared" si="33"/>
        <v>75</v>
      </c>
      <c r="AV326" s="85">
        <f t="shared" si="34"/>
        <v>57.48444762</v>
      </c>
      <c r="AW326" s="89">
        <f t="shared" si="35"/>
        <v>17.51555238</v>
      </c>
      <c r="AX326" s="89">
        <f t="shared" si="36"/>
        <v>1</v>
      </c>
      <c r="AY326" s="89">
        <f t="shared" si="37"/>
        <v>0</v>
      </c>
    </row>
    <row r="327">
      <c r="A327" s="29">
        <v>6648.0</v>
      </c>
      <c r="B327" s="30">
        <v>3398.0</v>
      </c>
      <c r="C327" s="31" t="s">
        <v>0</v>
      </c>
      <c r="D327" s="14">
        <v>26.0</v>
      </c>
      <c r="E327" s="15">
        <v>11.0</v>
      </c>
      <c r="F327" s="16">
        <v>28.0</v>
      </c>
      <c r="G327" s="17">
        <v>26.0</v>
      </c>
      <c r="H327" s="18">
        <v>147.0</v>
      </c>
      <c r="I327" s="19">
        <v>44.0</v>
      </c>
      <c r="J327" s="20">
        <v>16.0</v>
      </c>
      <c r="K327" s="21">
        <v>43.0</v>
      </c>
      <c r="L327" s="22">
        <v>24.0</v>
      </c>
      <c r="M327" s="63">
        <f t="shared" si="3"/>
        <v>147</v>
      </c>
      <c r="N327" s="63">
        <f t="shared" si="4"/>
        <v>61</v>
      </c>
      <c r="O327" s="63">
        <f t="shared" si="5"/>
        <v>70</v>
      </c>
      <c r="P327" s="63">
        <f t="shared" si="6"/>
        <v>87</v>
      </c>
      <c r="Q327" s="79">
        <f t="shared" si="7"/>
        <v>0.5945205479</v>
      </c>
      <c r="R327" s="79">
        <f t="shared" si="8"/>
        <v>0.534351145</v>
      </c>
      <c r="S327" s="79">
        <f t="shared" si="9"/>
        <v>0.6282051282</v>
      </c>
      <c r="T327" s="79">
        <f t="shared" si="10"/>
        <v>0.6267507509</v>
      </c>
      <c r="U327" s="79">
        <f t="shared" si="11"/>
        <v>0.001454377341</v>
      </c>
      <c r="V327" s="89"/>
      <c r="W327" s="89"/>
      <c r="X327" s="85">
        <f t="shared" si="12"/>
        <v>0.534351145</v>
      </c>
      <c r="Y327" s="85">
        <f t="shared" si="13"/>
        <v>-0.2898993168</v>
      </c>
      <c r="Z327" s="85">
        <f t="shared" si="14"/>
        <v>218</v>
      </c>
      <c r="AA327" s="7">
        <f t="shared" si="15"/>
        <v>1.289899317</v>
      </c>
      <c r="AB327" s="7">
        <f t="shared" si="16"/>
        <v>25.22124056</v>
      </c>
      <c r="AC327" s="13">
        <f t="shared" si="17"/>
        <v>0.918104445</v>
      </c>
      <c r="AD327" s="13">
        <f t="shared" si="18"/>
        <v>0.9166500677</v>
      </c>
      <c r="AE327" s="10">
        <f t="shared" si="19"/>
        <v>1.289899317</v>
      </c>
      <c r="AF327" s="10">
        <f t="shared" si="20"/>
        <v>306.4192916</v>
      </c>
      <c r="AG327" s="10">
        <f t="shared" si="21"/>
        <v>5498.230443</v>
      </c>
      <c r="AH327" s="86">
        <f t="shared" si="22"/>
        <v>1.541830759</v>
      </c>
      <c r="AI327" s="86">
        <f t="shared" si="23"/>
        <v>242.0674292</v>
      </c>
      <c r="AJ327" s="86">
        <f t="shared" si="24"/>
        <v>9389.749322</v>
      </c>
      <c r="AK327" s="87">
        <f t="shared" si="25"/>
        <v>78291.08228</v>
      </c>
      <c r="AL327" s="87">
        <f t="shared" si="26"/>
        <v>78415.30065</v>
      </c>
      <c r="AM327" s="87">
        <f t="shared" si="27"/>
        <v>78415.30065</v>
      </c>
      <c r="AN327" s="87">
        <f t="shared" si="28"/>
        <v>78291.08228</v>
      </c>
      <c r="AO327" s="87">
        <f t="shared" si="29"/>
        <v>124.2183687</v>
      </c>
      <c r="AP327" s="88">
        <f t="shared" ref="AP327:AR327" si="360">AE327-AH327</f>
        <v>-0.2519314422</v>
      </c>
      <c r="AQ327" s="88">
        <f t="shared" si="360"/>
        <v>64.35186247</v>
      </c>
      <c r="AR327" s="88">
        <f t="shared" si="360"/>
        <v>-3891.51888</v>
      </c>
      <c r="AS327" s="7">
        <f t="shared" si="31"/>
        <v>98.30786851</v>
      </c>
      <c r="AT327" s="7">
        <f t="shared" si="32"/>
        <v>157.1261571</v>
      </c>
      <c r="AU327" s="7">
        <f t="shared" si="33"/>
        <v>147</v>
      </c>
      <c r="AV327" s="85">
        <f t="shared" si="34"/>
        <v>157.1261571</v>
      </c>
      <c r="AW327" s="89">
        <f t="shared" si="35"/>
        <v>-10.12615714</v>
      </c>
      <c r="AX327" s="89">
        <f t="shared" si="36"/>
        <v>0</v>
      </c>
      <c r="AY327" s="89">
        <f t="shared" si="37"/>
        <v>1</v>
      </c>
    </row>
    <row r="328">
      <c r="A328" s="29">
        <v>6656.0</v>
      </c>
      <c r="B328" s="30">
        <v>1361.0</v>
      </c>
      <c r="C328" s="31" t="s">
        <v>0</v>
      </c>
      <c r="D328" s="14">
        <v>13.0</v>
      </c>
      <c r="E328" s="15">
        <v>12.0</v>
      </c>
      <c r="F328" s="16">
        <v>8.0</v>
      </c>
      <c r="G328" s="17">
        <v>17.0</v>
      </c>
      <c r="H328" s="18">
        <v>91.0</v>
      </c>
      <c r="I328" s="19">
        <v>12.0</v>
      </c>
      <c r="J328" s="20">
        <v>14.0</v>
      </c>
      <c r="K328" s="21">
        <v>30.0</v>
      </c>
      <c r="L328" s="22">
        <v>20.0</v>
      </c>
      <c r="M328" s="63">
        <f t="shared" si="3"/>
        <v>91</v>
      </c>
      <c r="N328" s="63">
        <f t="shared" si="4"/>
        <v>45</v>
      </c>
      <c r="O328" s="63">
        <f t="shared" si="5"/>
        <v>29</v>
      </c>
      <c r="P328" s="63">
        <f t="shared" si="6"/>
        <v>52</v>
      </c>
      <c r="Q328" s="79">
        <f t="shared" si="7"/>
        <v>0.5529953917</v>
      </c>
      <c r="R328" s="79">
        <f t="shared" si="8"/>
        <v>0.3918918919</v>
      </c>
      <c r="S328" s="79">
        <f t="shared" si="9"/>
        <v>0.6363636364</v>
      </c>
      <c r="T328" s="79">
        <f t="shared" si="10"/>
        <v>0.639895155</v>
      </c>
      <c r="U328" s="79">
        <f t="shared" si="11"/>
        <v>0.003531518645</v>
      </c>
      <c r="V328" s="89"/>
      <c r="W328" s="89"/>
      <c r="X328" s="85">
        <f t="shared" si="12"/>
        <v>0.3918918919</v>
      </c>
      <c r="Y328" s="85">
        <f t="shared" si="13"/>
        <v>-0.2127301495</v>
      </c>
      <c r="Z328" s="85">
        <f t="shared" si="14"/>
        <v>126</v>
      </c>
      <c r="AA328" s="7">
        <f t="shared" si="15"/>
        <v>1.21273015</v>
      </c>
      <c r="AB328" s="7">
        <f t="shared" si="16"/>
        <v>11.06196777</v>
      </c>
      <c r="AC328" s="13">
        <f t="shared" si="17"/>
        <v>0.8490937859</v>
      </c>
      <c r="AD328" s="13">
        <f t="shared" si="18"/>
        <v>0.8526253045</v>
      </c>
      <c r="AE328" s="10">
        <f t="shared" si="19"/>
        <v>1.21273015</v>
      </c>
      <c r="AF328" s="10">
        <f t="shared" si="20"/>
        <v>163.8659666</v>
      </c>
      <c r="AG328" s="10">
        <f t="shared" si="21"/>
        <v>1393.80794</v>
      </c>
      <c r="AH328" s="86">
        <f t="shared" si="22"/>
        <v>1.541830759</v>
      </c>
      <c r="AI328" s="86">
        <f t="shared" si="23"/>
        <v>124.8882915</v>
      </c>
      <c r="AJ328" s="86">
        <f t="shared" si="24"/>
        <v>2325.080785</v>
      </c>
      <c r="AK328" s="87">
        <f t="shared" si="25"/>
        <v>26457.81582</v>
      </c>
      <c r="AL328" s="87">
        <f t="shared" si="26"/>
        <v>26348.22927</v>
      </c>
      <c r="AM328" s="87">
        <f t="shared" si="27"/>
        <v>26348.22927</v>
      </c>
      <c r="AN328" s="87">
        <f t="shared" si="28"/>
        <v>26457.81582</v>
      </c>
      <c r="AO328" s="87">
        <f t="shared" si="29"/>
        <v>-109.5865551</v>
      </c>
      <c r="AP328" s="88">
        <f t="shared" ref="AP328:AR328" si="361">AE328-AH328</f>
        <v>-0.3291006095</v>
      </c>
      <c r="AQ328" s="88">
        <f t="shared" si="361"/>
        <v>38.97767513</v>
      </c>
      <c r="AR328" s="88">
        <f t="shared" si="361"/>
        <v>-931.272845</v>
      </c>
      <c r="AS328" s="7">
        <f t="shared" si="31"/>
        <v>33.19777453</v>
      </c>
      <c r="AT328" s="7">
        <f t="shared" si="32"/>
        <v>85.23918368</v>
      </c>
      <c r="AU328" s="7">
        <f t="shared" si="33"/>
        <v>91</v>
      </c>
      <c r="AV328" s="85">
        <f t="shared" si="34"/>
        <v>85.23918368</v>
      </c>
      <c r="AW328" s="89">
        <f t="shared" si="35"/>
        <v>5.760816324</v>
      </c>
      <c r="AX328" s="89">
        <f t="shared" si="36"/>
        <v>0</v>
      </c>
      <c r="AY328" s="89">
        <f t="shared" si="37"/>
        <v>1</v>
      </c>
    </row>
    <row r="329">
      <c r="A329" s="29">
        <v>6657.0</v>
      </c>
      <c r="B329" s="30">
        <v>1675.0</v>
      </c>
      <c r="C329" s="31" t="s">
        <v>0</v>
      </c>
      <c r="D329" s="14">
        <v>8.0</v>
      </c>
      <c r="E329" s="15">
        <v>11.0</v>
      </c>
      <c r="F329" s="16">
        <v>9.0</v>
      </c>
      <c r="G329" s="17">
        <v>25.0</v>
      </c>
      <c r="H329" s="18">
        <v>61.0</v>
      </c>
      <c r="I329" s="19">
        <v>15.0</v>
      </c>
      <c r="J329" s="20">
        <v>10.0</v>
      </c>
      <c r="K329" s="21">
        <v>37.0</v>
      </c>
      <c r="L329" s="22">
        <v>9.0</v>
      </c>
      <c r="M329" s="63">
        <f t="shared" si="3"/>
        <v>61</v>
      </c>
      <c r="N329" s="63">
        <f t="shared" si="4"/>
        <v>28</v>
      </c>
      <c r="O329" s="63">
        <f t="shared" si="5"/>
        <v>40</v>
      </c>
      <c r="P329" s="63">
        <f t="shared" si="6"/>
        <v>56</v>
      </c>
      <c r="Q329" s="79">
        <f t="shared" si="7"/>
        <v>0.5459459459</v>
      </c>
      <c r="R329" s="79">
        <f t="shared" si="8"/>
        <v>0.5882352941</v>
      </c>
      <c r="S329" s="79">
        <f t="shared" si="9"/>
        <v>0.5213675214</v>
      </c>
      <c r="T329" s="79">
        <f t="shared" si="10"/>
        <v>0.5226682739</v>
      </c>
      <c r="U329" s="79">
        <f t="shared" si="11"/>
        <v>0.001300752543</v>
      </c>
      <c r="V329" s="89"/>
      <c r="W329" s="89"/>
      <c r="X329" s="85">
        <f t="shared" si="12"/>
        <v>0.5882352941</v>
      </c>
      <c r="Y329" s="85">
        <f t="shared" si="13"/>
        <v>-0.3190879783</v>
      </c>
      <c r="Z329" s="85">
        <f t="shared" si="14"/>
        <v>124</v>
      </c>
      <c r="AA329" s="7">
        <f t="shared" si="15"/>
        <v>1.319087978</v>
      </c>
      <c r="AB329" s="7">
        <f t="shared" si="16"/>
        <v>17.86892678</v>
      </c>
      <c r="AC329" s="13">
        <f t="shared" si="17"/>
        <v>0.8404554997</v>
      </c>
      <c r="AD329" s="13">
        <f t="shared" si="18"/>
        <v>0.8417562522</v>
      </c>
      <c r="AE329" s="10">
        <f t="shared" si="19"/>
        <v>1.319087978</v>
      </c>
      <c r="AF329" s="10">
        <f t="shared" si="20"/>
        <v>181.4358361</v>
      </c>
      <c r="AG329" s="10">
        <f t="shared" si="21"/>
        <v>2215.746921</v>
      </c>
      <c r="AH329" s="86">
        <f t="shared" si="22"/>
        <v>1.541830759</v>
      </c>
      <c r="AI329" s="86">
        <f t="shared" si="23"/>
        <v>148.0157529</v>
      </c>
      <c r="AJ329" s="86">
        <f t="shared" si="24"/>
        <v>3453.7009</v>
      </c>
      <c r="AK329" s="87">
        <f t="shared" si="25"/>
        <v>18219.81408</v>
      </c>
      <c r="AL329" s="87">
        <f t="shared" si="26"/>
        <v>18191.65929</v>
      </c>
      <c r="AM329" s="87">
        <f t="shared" si="27"/>
        <v>18191.65929</v>
      </c>
      <c r="AN329" s="87">
        <f t="shared" si="28"/>
        <v>18219.81408</v>
      </c>
      <c r="AO329" s="87">
        <f t="shared" si="29"/>
        <v>-28.15478879</v>
      </c>
      <c r="AP329" s="88">
        <f t="shared" ref="AP329:AR329" si="362">AE329-AH329</f>
        <v>-0.2227427807</v>
      </c>
      <c r="AQ329" s="88">
        <f t="shared" si="362"/>
        <v>33.42008323</v>
      </c>
      <c r="AR329" s="88">
        <f t="shared" si="362"/>
        <v>-1237.953979</v>
      </c>
      <c r="AS329" s="7">
        <f t="shared" si="31"/>
        <v>66.64421509</v>
      </c>
      <c r="AT329" s="7">
        <f t="shared" si="32"/>
        <v>83.39469133</v>
      </c>
      <c r="AU329" s="7">
        <f t="shared" si="33"/>
        <v>61</v>
      </c>
      <c r="AV329" s="85">
        <f t="shared" si="34"/>
        <v>66.64421509</v>
      </c>
      <c r="AW329" s="89">
        <f t="shared" si="35"/>
        <v>-5.644215095</v>
      </c>
      <c r="AX329" s="89">
        <f t="shared" si="36"/>
        <v>1</v>
      </c>
      <c r="AY329" s="89">
        <f t="shared" si="37"/>
        <v>0</v>
      </c>
    </row>
    <row r="330">
      <c r="A330" s="29">
        <v>6675.0</v>
      </c>
      <c r="B330" s="30">
        <v>1609.0</v>
      </c>
      <c r="C330" s="31" t="s">
        <v>0</v>
      </c>
      <c r="D330" s="14">
        <v>24.0</v>
      </c>
      <c r="E330" s="15">
        <v>3.0</v>
      </c>
      <c r="F330" s="16">
        <v>22.0</v>
      </c>
      <c r="G330" s="17">
        <v>33.0</v>
      </c>
      <c r="H330" s="18">
        <v>85.0</v>
      </c>
      <c r="I330" s="19">
        <v>10.0</v>
      </c>
      <c r="J330" s="20">
        <v>37.0</v>
      </c>
      <c r="K330" s="21">
        <v>35.0</v>
      </c>
      <c r="L330" s="22">
        <v>28.0</v>
      </c>
      <c r="M330" s="63">
        <f t="shared" si="3"/>
        <v>85</v>
      </c>
      <c r="N330" s="63">
        <f t="shared" si="4"/>
        <v>55</v>
      </c>
      <c r="O330" s="63">
        <f t="shared" si="5"/>
        <v>43</v>
      </c>
      <c r="P330" s="63">
        <f t="shared" si="6"/>
        <v>94</v>
      </c>
      <c r="Q330" s="79">
        <f t="shared" si="7"/>
        <v>0.4620938628</v>
      </c>
      <c r="R330" s="79">
        <f t="shared" si="8"/>
        <v>0.4387755102</v>
      </c>
      <c r="S330" s="79">
        <f t="shared" si="9"/>
        <v>0.4748603352</v>
      </c>
      <c r="T330" s="79">
        <f t="shared" si="10"/>
        <v>0.4743438581</v>
      </c>
      <c r="U330" s="79">
        <f t="shared" si="11"/>
        <v>0.0005164770747</v>
      </c>
      <c r="V330" s="89"/>
      <c r="W330" s="89"/>
      <c r="X330" s="85">
        <f t="shared" si="12"/>
        <v>0.4387755102</v>
      </c>
      <c r="Y330" s="85">
        <f t="shared" si="13"/>
        <v>-0.2381266731</v>
      </c>
      <c r="Z330" s="85">
        <f t="shared" si="14"/>
        <v>192</v>
      </c>
      <c r="AA330" s="7">
        <f t="shared" si="15"/>
        <v>1.238126673</v>
      </c>
      <c r="AB330" s="7">
        <f t="shared" si="16"/>
        <v>22.38390727</v>
      </c>
      <c r="AC330" s="13">
        <f t="shared" si="17"/>
        <v>0.7129870083</v>
      </c>
      <c r="AD330" s="13">
        <f t="shared" si="18"/>
        <v>0.7124705312</v>
      </c>
      <c r="AE330" s="10">
        <f t="shared" si="19"/>
        <v>1.238126673</v>
      </c>
      <c r="AF330" s="10">
        <f t="shared" si="20"/>
        <v>260.1042285</v>
      </c>
      <c r="AG330" s="10">
        <f t="shared" si="21"/>
        <v>4297.710196</v>
      </c>
      <c r="AH330" s="86">
        <f t="shared" si="22"/>
        <v>1.541830759</v>
      </c>
      <c r="AI330" s="86">
        <f t="shared" si="23"/>
        <v>211.230814</v>
      </c>
      <c r="AJ330" s="86">
        <f t="shared" si="24"/>
        <v>6232.079928</v>
      </c>
      <c r="AK330" s="87">
        <f t="shared" si="25"/>
        <v>35326.42635</v>
      </c>
      <c r="AL330" s="87">
        <f t="shared" si="26"/>
        <v>35352.03483</v>
      </c>
      <c r="AM330" s="87">
        <f t="shared" si="27"/>
        <v>35352.03483</v>
      </c>
      <c r="AN330" s="87">
        <f t="shared" si="28"/>
        <v>35326.42635</v>
      </c>
      <c r="AO330" s="87">
        <f t="shared" si="29"/>
        <v>25.60848279</v>
      </c>
      <c r="AP330" s="88">
        <f t="shared" ref="AP330:AR330" si="363">AE330-AH330</f>
        <v>-0.3037040859</v>
      </c>
      <c r="AQ330" s="88">
        <f t="shared" si="363"/>
        <v>48.87341453</v>
      </c>
      <c r="AR330" s="88">
        <f t="shared" si="363"/>
        <v>-1934.369732</v>
      </c>
      <c r="AS330" s="7">
        <f t="shared" si="31"/>
        <v>70.21957716</v>
      </c>
      <c r="AT330" s="7">
        <f t="shared" si="32"/>
        <v>90.70487792</v>
      </c>
      <c r="AU330" s="7">
        <f t="shared" si="33"/>
        <v>85</v>
      </c>
      <c r="AV330" s="85">
        <f t="shared" si="34"/>
        <v>90.70487792</v>
      </c>
      <c r="AW330" s="89">
        <f t="shared" si="35"/>
        <v>-5.704877924</v>
      </c>
      <c r="AX330" s="89">
        <f t="shared" si="36"/>
        <v>0</v>
      </c>
      <c r="AY330" s="89">
        <f t="shared" si="37"/>
        <v>1</v>
      </c>
    </row>
    <row r="331">
      <c r="A331" s="29">
        <v>6693.0</v>
      </c>
      <c r="B331" s="30">
        <v>2717.0</v>
      </c>
      <c r="C331" s="31" t="s">
        <v>0</v>
      </c>
      <c r="D331" s="14">
        <v>10.0</v>
      </c>
      <c r="E331" s="15">
        <v>21.0</v>
      </c>
      <c r="F331" s="16">
        <v>18.0</v>
      </c>
      <c r="G331" s="17">
        <v>54.0</v>
      </c>
      <c r="H331" s="18">
        <v>152.0</v>
      </c>
      <c r="I331" s="19">
        <v>39.0</v>
      </c>
      <c r="J331" s="20">
        <v>35.0</v>
      </c>
      <c r="K331" s="21">
        <v>46.0</v>
      </c>
      <c r="L331" s="22">
        <v>19.0</v>
      </c>
      <c r="M331" s="63">
        <f t="shared" si="3"/>
        <v>152</v>
      </c>
      <c r="N331" s="63">
        <f t="shared" si="4"/>
        <v>50</v>
      </c>
      <c r="O331" s="63">
        <f t="shared" si="5"/>
        <v>93</v>
      </c>
      <c r="P331" s="63">
        <f t="shared" si="6"/>
        <v>99</v>
      </c>
      <c r="Q331" s="79">
        <f t="shared" si="7"/>
        <v>0.6218274112</v>
      </c>
      <c r="R331" s="79">
        <f t="shared" si="8"/>
        <v>0.6503496503</v>
      </c>
      <c r="S331" s="79">
        <f t="shared" si="9"/>
        <v>0.6055776892</v>
      </c>
      <c r="T331" s="79">
        <f t="shared" si="10"/>
        <v>0.6060177447</v>
      </c>
      <c r="U331" s="79">
        <f t="shared" si="11"/>
        <v>0.0004400554413</v>
      </c>
      <c r="V331" s="89"/>
      <c r="W331" s="89"/>
      <c r="X331" s="85">
        <f t="shared" si="12"/>
        <v>0.6503496503</v>
      </c>
      <c r="Y331" s="85">
        <f t="shared" si="13"/>
        <v>-0.3527348846</v>
      </c>
      <c r="Z331" s="85">
        <f t="shared" si="14"/>
        <v>242</v>
      </c>
      <c r="AA331" s="7">
        <f t="shared" si="15"/>
        <v>1.352734885</v>
      </c>
      <c r="AB331" s="7">
        <f t="shared" si="16"/>
        <v>34.92075358</v>
      </c>
      <c r="AC331" s="13">
        <f t="shared" si="17"/>
        <v>0.9583125739</v>
      </c>
      <c r="AD331" s="13">
        <f t="shared" si="18"/>
        <v>0.9587526293</v>
      </c>
      <c r="AE331" s="10">
        <f t="shared" si="19"/>
        <v>1.352734885</v>
      </c>
      <c r="AF331" s="10">
        <f t="shared" si="20"/>
        <v>362.2825957</v>
      </c>
      <c r="AG331" s="10">
        <f t="shared" si="21"/>
        <v>8450.822366</v>
      </c>
      <c r="AH331" s="86">
        <f t="shared" si="22"/>
        <v>1.541830759</v>
      </c>
      <c r="AI331" s="86">
        <f t="shared" si="23"/>
        <v>296.0315057</v>
      </c>
      <c r="AJ331" s="86">
        <f t="shared" si="24"/>
        <v>14195.6358</v>
      </c>
      <c r="AK331" s="87">
        <f t="shared" si="25"/>
        <v>94814.88252</v>
      </c>
      <c r="AL331" s="87">
        <f t="shared" si="26"/>
        <v>94771.36368</v>
      </c>
      <c r="AM331" s="87">
        <f t="shared" si="27"/>
        <v>94771.36368</v>
      </c>
      <c r="AN331" s="87">
        <f t="shared" si="28"/>
        <v>94814.88252</v>
      </c>
      <c r="AO331" s="87">
        <f t="shared" si="29"/>
        <v>-43.51884281</v>
      </c>
      <c r="AP331" s="88">
        <f t="shared" ref="AP331:AR331" si="364">AE331-AH331</f>
        <v>-0.1890958744</v>
      </c>
      <c r="AQ331" s="88">
        <f t="shared" si="364"/>
        <v>66.25108994</v>
      </c>
      <c r="AR331" s="88">
        <f t="shared" si="364"/>
        <v>-5744.813432</v>
      </c>
      <c r="AS331" s="7">
        <f t="shared" si="31"/>
        <v>157.6541747</v>
      </c>
      <c r="AT331" s="7">
        <f t="shared" si="32"/>
        <v>192.7029664</v>
      </c>
      <c r="AU331" s="7">
        <f t="shared" si="33"/>
        <v>152</v>
      </c>
      <c r="AV331" s="85">
        <f t="shared" si="34"/>
        <v>157.6541747</v>
      </c>
      <c r="AW331" s="89">
        <f t="shared" si="35"/>
        <v>-5.654174709</v>
      </c>
      <c r="AX331" s="89">
        <f t="shared" si="36"/>
        <v>1</v>
      </c>
      <c r="AY331" s="89">
        <f t="shared" si="37"/>
        <v>0</v>
      </c>
    </row>
    <row r="332">
      <c r="A332" s="29">
        <v>6695.0</v>
      </c>
      <c r="B332" s="30">
        <v>3240.0</v>
      </c>
      <c r="C332" s="31" t="s">
        <v>0</v>
      </c>
      <c r="D332" s="14">
        <v>19.0</v>
      </c>
      <c r="E332" s="15">
        <v>23.0</v>
      </c>
      <c r="F332" s="16">
        <v>29.0</v>
      </c>
      <c r="G332" s="17">
        <v>68.0</v>
      </c>
      <c r="H332" s="18">
        <v>204.0</v>
      </c>
      <c r="I332" s="19">
        <v>31.0</v>
      </c>
      <c r="J332" s="20">
        <v>35.0</v>
      </c>
      <c r="K332" s="21">
        <v>56.0</v>
      </c>
      <c r="L332" s="22">
        <v>43.0</v>
      </c>
      <c r="M332" s="63">
        <f t="shared" si="3"/>
        <v>204</v>
      </c>
      <c r="N332" s="63">
        <f t="shared" si="4"/>
        <v>85</v>
      </c>
      <c r="O332" s="63">
        <f t="shared" si="5"/>
        <v>99</v>
      </c>
      <c r="P332" s="63">
        <f t="shared" si="6"/>
        <v>120</v>
      </c>
      <c r="Q332" s="79">
        <f t="shared" si="7"/>
        <v>0.5964566929</v>
      </c>
      <c r="R332" s="79">
        <f t="shared" si="8"/>
        <v>0.5380434783</v>
      </c>
      <c r="S332" s="79">
        <f t="shared" si="9"/>
        <v>0.6296296296</v>
      </c>
      <c r="T332" s="79">
        <f t="shared" si="10"/>
        <v>0.627735848</v>
      </c>
      <c r="U332" s="79">
        <f t="shared" si="11"/>
        <v>0.001893781625</v>
      </c>
      <c r="V332" s="89"/>
      <c r="W332" s="89"/>
      <c r="X332" s="85">
        <f t="shared" si="12"/>
        <v>0.5380434783</v>
      </c>
      <c r="Y332" s="85">
        <f t="shared" si="13"/>
        <v>-0.2918994275</v>
      </c>
      <c r="Z332" s="85">
        <f t="shared" si="14"/>
        <v>304</v>
      </c>
      <c r="AA332" s="7">
        <f t="shared" si="15"/>
        <v>1.291899428</v>
      </c>
      <c r="AB332" s="7">
        <f t="shared" si="16"/>
        <v>35.0279313</v>
      </c>
      <c r="AC332" s="13">
        <f t="shared" si="17"/>
        <v>0.9215290572</v>
      </c>
      <c r="AD332" s="13">
        <f t="shared" si="18"/>
        <v>0.9196352755</v>
      </c>
      <c r="AE332" s="10">
        <f t="shared" si="19"/>
        <v>1.291899428</v>
      </c>
      <c r="AF332" s="10">
        <f t="shared" si="20"/>
        <v>427.7653573</v>
      </c>
      <c r="AG332" s="10">
        <f t="shared" si="21"/>
        <v>10648.49112</v>
      </c>
      <c r="AH332" s="86">
        <f t="shared" si="22"/>
        <v>1.541830759</v>
      </c>
      <c r="AI332" s="86">
        <f t="shared" si="23"/>
        <v>337.6609362</v>
      </c>
      <c r="AJ332" s="86">
        <f t="shared" si="24"/>
        <v>18316.94942</v>
      </c>
      <c r="AK332" s="87">
        <f t="shared" si="25"/>
        <v>151364.6093</v>
      </c>
      <c r="AL332" s="87">
        <f t="shared" si="26"/>
        <v>151676.3106</v>
      </c>
      <c r="AM332" s="87">
        <f t="shared" si="27"/>
        <v>151676.3106</v>
      </c>
      <c r="AN332" s="87">
        <f t="shared" si="28"/>
        <v>151364.6093</v>
      </c>
      <c r="AO332" s="87">
        <f t="shared" si="29"/>
        <v>311.7013052</v>
      </c>
      <c r="AP332" s="88">
        <f t="shared" ref="AP332:AR332" si="365">AE332-AH332</f>
        <v>-0.2499313315</v>
      </c>
      <c r="AQ332" s="88">
        <f t="shared" si="365"/>
        <v>90.10442106</v>
      </c>
      <c r="AR332" s="88">
        <f t="shared" si="365"/>
        <v>-7668.4583</v>
      </c>
      <c r="AS332" s="7">
        <f t="shared" si="31"/>
        <v>137.7046999</v>
      </c>
      <c r="AT332" s="7">
        <f t="shared" si="32"/>
        <v>222.812009</v>
      </c>
      <c r="AU332" s="7">
        <f t="shared" si="33"/>
        <v>204</v>
      </c>
      <c r="AV332" s="85">
        <f t="shared" si="34"/>
        <v>222.812009</v>
      </c>
      <c r="AW332" s="89">
        <f t="shared" si="35"/>
        <v>-18.81200897</v>
      </c>
      <c r="AX332" s="89">
        <f t="shared" si="36"/>
        <v>0</v>
      </c>
      <c r="AY332" s="89">
        <f t="shared" si="37"/>
        <v>1</v>
      </c>
    </row>
    <row r="333">
      <c r="A333" s="29">
        <v>6704.0</v>
      </c>
      <c r="B333" s="30">
        <v>1247.0</v>
      </c>
      <c r="C333" s="31" t="s">
        <v>0</v>
      </c>
      <c r="D333" s="14">
        <v>8.0</v>
      </c>
      <c r="E333" s="15">
        <v>7.0</v>
      </c>
      <c r="F333" s="16">
        <v>15.0</v>
      </c>
      <c r="G333" s="17">
        <v>25.0</v>
      </c>
      <c r="H333" s="18">
        <v>74.0</v>
      </c>
      <c r="I333" s="19">
        <v>13.0</v>
      </c>
      <c r="J333" s="20">
        <v>13.0</v>
      </c>
      <c r="K333" s="21">
        <v>17.0</v>
      </c>
      <c r="L333" s="22">
        <v>10.0</v>
      </c>
      <c r="M333" s="63">
        <f t="shared" si="3"/>
        <v>74</v>
      </c>
      <c r="N333" s="63">
        <f t="shared" si="4"/>
        <v>25</v>
      </c>
      <c r="O333" s="63">
        <f t="shared" si="5"/>
        <v>38</v>
      </c>
      <c r="P333" s="63">
        <f t="shared" si="6"/>
        <v>45</v>
      </c>
      <c r="Q333" s="79">
        <f t="shared" si="7"/>
        <v>0.6153846154</v>
      </c>
      <c r="R333" s="79">
        <f t="shared" si="8"/>
        <v>0.6031746032</v>
      </c>
      <c r="S333" s="79">
        <f t="shared" si="9"/>
        <v>0.6218487395</v>
      </c>
      <c r="T333" s="79">
        <f t="shared" si="10"/>
        <v>0.6216384325</v>
      </c>
      <c r="U333" s="79">
        <f t="shared" si="11"/>
        <v>0.0002103069682</v>
      </c>
      <c r="V333" s="89"/>
      <c r="W333" s="89"/>
      <c r="X333" s="85">
        <f t="shared" si="12"/>
        <v>0.6031746032</v>
      </c>
      <c r="Y333" s="85">
        <f t="shared" si="13"/>
        <v>-0.3271804961</v>
      </c>
      <c r="Z333" s="85">
        <f t="shared" si="14"/>
        <v>108</v>
      </c>
      <c r="AA333" s="7">
        <f t="shared" si="15"/>
        <v>1.327180496</v>
      </c>
      <c r="AB333" s="7">
        <f t="shared" si="16"/>
        <v>14.72312232</v>
      </c>
      <c r="AC333" s="13">
        <f t="shared" si="17"/>
        <v>0.9490292356</v>
      </c>
      <c r="AD333" s="13">
        <f t="shared" si="18"/>
        <v>0.9488189286</v>
      </c>
      <c r="AE333" s="10">
        <f t="shared" si="19"/>
        <v>1.327180496</v>
      </c>
      <c r="AF333" s="10">
        <f t="shared" si="20"/>
        <v>158.0586159</v>
      </c>
      <c r="AG333" s="10">
        <f t="shared" si="21"/>
        <v>1590.097211</v>
      </c>
      <c r="AH333" s="86">
        <f t="shared" si="22"/>
        <v>1.541830759</v>
      </c>
      <c r="AI333" s="86">
        <f t="shared" si="23"/>
        <v>127.971953</v>
      </c>
      <c r="AJ333" s="86">
        <f t="shared" si="24"/>
        <v>2636.530598</v>
      </c>
      <c r="AK333" s="87">
        <f t="shared" si="25"/>
        <v>20549.52036</v>
      </c>
      <c r="AL333" s="87">
        <f t="shared" si="26"/>
        <v>20554.07518</v>
      </c>
      <c r="AM333" s="87">
        <f t="shared" si="27"/>
        <v>20554.07518</v>
      </c>
      <c r="AN333" s="87">
        <f t="shared" si="28"/>
        <v>20549.52036</v>
      </c>
      <c r="AO333" s="87">
        <f t="shared" si="29"/>
        <v>4.554828316</v>
      </c>
      <c r="AP333" s="88">
        <f t="shared" ref="AP333:AR333" si="366">AE333-AH333</f>
        <v>-0.2146502629</v>
      </c>
      <c r="AQ333" s="88">
        <f t="shared" si="366"/>
        <v>30.0866629</v>
      </c>
      <c r="AR333" s="88">
        <f t="shared" si="366"/>
        <v>-1046.433387</v>
      </c>
      <c r="AS333" s="7">
        <f t="shared" si="31"/>
        <v>64.03627144</v>
      </c>
      <c r="AT333" s="7">
        <f t="shared" si="32"/>
        <v>76.12970132</v>
      </c>
      <c r="AU333" s="7">
        <f t="shared" si="33"/>
        <v>74</v>
      </c>
      <c r="AV333" s="85">
        <f t="shared" si="34"/>
        <v>76.12970132</v>
      </c>
      <c r="AW333" s="89">
        <f t="shared" si="35"/>
        <v>-2.129701318</v>
      </c>
      <c r="AX333" s="89">
        <f t="shared" si="36"/>
        <v>0</v>
      </c>
      <c r="AY333" s="89">
        <f t="shared" si="37"/>
        <v>1</v>
      </c>
    </row>
    <row r="334">
      <c r="A334" s="29">
        <v>6707.0</v>
      </c>
      <c r="B334" s="30">
        <v>1803.0</v>
      </c>
      <c r="C334" s="31" t="s">
        <v>0</v>
      </c>
      <c r="D334" s="14">
        <v>14.0</v>
      </c>
      <c r="E334" s="15">
        <v>9.0</v>
      </c>
      <c r="F334" s="16">
        <v>11.0</v>
      </c>
      <c r="G334" s="17">
        <v>42.0</v>
      </c>
      <c r="H334" s="18">
        <v>105.0</v>
      </c>
      <c r="I334" s="19">
        <v>11.0</v>
      </c>
      <c r="J334" s="20">
        <v>27.0</v>
      </c>
      <c r="K334" s="21">
        <v>36.0</v>
      </c>
      <c r="L334" s="22">
        <v>29.0</v>
      </c>
      <c r="M334" s="63">
        <f t="shared" si="3"/>
        <v>105</v>
      </c>
      <c r="N334" s="63">
        <f t="shared" si="4"/>
        <v>52</v>
      </c>
      <c r="O334" s="63">
        <f t="shared" si="5"/>
        <v>53</v>
      </c>
      <c r="P334" s="63">
        <f t="shared" si="6"/>
        <v>74</v>
      </c>
      <c r="Q334" s="79">
        <f t="shared" si="7"/>
        <v>0.5563380282</v>
      </c>
      <c r="R334" s="79">
        <f t="shared" si="8"/>
        <v>0.5047619048</v>
      </c>
      <c r="S334" s="79">
        <f t="shared" si="9"/>
        <v>0.5865921788</v>
      </c>
      <c r="T334" s="79">
        <f t="shared" si="10"/>
        <v>0.5839080491</v>
      </c>
      <c r="U334" s="79">
        <f t="shared" si="11"/>
        <v>0.002684129701</v>
      </c>
      <c r="V334" s="89"/>
      <c r="W334" s="89"/>
      <c r="X334" s="85">
        <f t="shared" si="12"/>
        <v>0.5047619048</v>
      </c>
      <c r="Y334" s="85">
        <f t="shared" si="13"/>
        <v>-0.2738710352</v>
      </c>
      <c r="Z334" s="85">
        <f t="shared" si="14"/>
        <v>179</v>
      </c>
      <c r="AA334" s="7">
        <f t="shared" si="15"/>
        <v>1.273871035</v>
      </c>
      <c r="AB334" s="7">
        <f t="shared" si="16"/>
        <v>20.2664566</v>
      </c>
      <c r="AC334" s="13">
        <f t="shared" si="17"/>
        <v>0.8604632139</v>
      </c>
      <c r="AD334" s="13">
        <f t="shared" si="18"/>
        <v>0.8577790842</v>
      </c>
      <c r="AE334" s="10">
        <f t="shared" si="19"/>
        <v>1.273871035</v>
      </c>
      <c r="AF334" s="10">
        <f t="shared" si="20"/>
        <v>248.2893719</v>
      </c>
      <c r="AG334" s="10">
        <f t="shared" si="21"/>
        <v>3627.695732</v>
      </c>
      <c r="AH334" s="86">
        <f t="shared" si="22"/>
        <v>1.541830759</v>
      </c>
      <c r="AI334" s="86">
        <f t="shared" si="23"/>
        <v>195.8125064</v>
      </c>
      <c r="AJ334" s="86">
        <f t="shared" si="24"/>
        <v>6047.060237</v>
      </c>
      <c r="AK334" s="87">
        <f t="shared" si="25"/>
        <v>43606.05753</v>
      </c>
      <c r="AL334" s="87">
        <f t="shared" si="26"/>
        <v>43742.50794</v>
      </c>
      <c r="AM334" s="87">
        <f t="shared" si="27"/>
        <v>43742.50794</v>
      </c>
      <c r="AN334" s="87">
        <f t="shared" si="28"/>
        <v>43606.05753</v>
      </c>
      <c r="AO334" s="87">
        <f t="shared" si="29"/>
        <v>136.4504175</v>
      </c>
      <c r="AP334" s="88">
        <f t="shared" ref="AP334:AR334" si="367">AE334-AH334</f>
        <v>-0.2679597238</v>
      </c>
      <c r="AQ334" s="88">
        <f t="shared" si="367"/>
        <v>52.4768655</v>
      </c>
      <c r="AR334" s="88">
        <f t="shared" si="367"/>
        <v>-2419.364505</v>
      </c>
      <c r="AS334" s="7">
        <f t="shared" si="31"/>
        <v>74.26860797</v>
      </c>
      <c r="AT334" s="7">
        <f t="shared" si="32"/>
        <v>121.5700231</v>
      </c>
      <c r="AU334" s="7">
        <f t="shared" si="33"/>
        <v>105</v>
      </c>
      <c r="AV334" s="85">
        <f t="shared" si="34"/>
        <v>121.5700231</v>
      </c>
      <c r="AW334" s="89">
        <f t="shared" si="35"/>
        <v>-16.57002312</v>
      </c>
      <c r="AX334" s="89">
        <f t="shared" si="36"/>
        <v>0</v>
      </c>
      <c r="AY334" s="89">
        <f t="shared" si="37"/>
        <v>1</v>
      </c>
    </row>
    <row r="335">
      <c r="A335" s="29">
        <v>6708.0</v>
      </c>
      <c r="B335" s="30">
        <v>2286.0</v>
      </c>
      <c r="C335" s="31" t="s">
        <v>0</v>
      </c>
      <c r="D335" s="14">
        <v>16.0</v>
      </c>
      <c r="E335" s="15">
        <v>13.0</v>
      </c>
      <c r="F335" s="16">
        <v>26.0</v>
      </c>
      <c r="G335" s="17">
        <v>39.0</v>
      </c>
      <c r="H335" s="18">
        <v>119.0</v>
      </c>
      <c r="I335" s="19">
        <v>25.0</v>
      </c>
      <c r="J335" s="20">
        <v>29.0</v>
      </c>
      <c r="K335" s="21">
        <v>43.0</v>
      </c>
      <c r="L335" s="22">
        <v>28.0</v>
      </c>
      <c r="M335" s="63">
        <f t="shared" si="3"/>
        <v>119</v>
      </c>
      <c r="N335" s="63">
        <f t="shared" si="4"/>
        <v>57</v>
      </c>
      <c r="O335" s="63">
        <f t="shared" si="5"/>
        <v>64</v>
      </c>
      <c r="P335" s="63">
        <f t="shared" si="6"/>
        <v>98</v>
      </c>
      <c r="Q335" s="79">
        <f t="shared" si="7"/>
        <v>0.5414201183</v>
      </c>
      <c r="R335" s="79">
        <f t="shared" si="8"/>
        <v>0.5289256198</v>
      </c>
      <c r="S335" s="79">
        <f t="shared" si="9"/>
        <v>0.5483870968</v>
      </c>
      <c r="T335" s="79">
        <f t="shared" si="10"/>
        <v>0.5478178437</v>
      </c>
      <c r="U335" s="79">
        <f t="shared" si="11"/>
        <v>0.0005692530536</v>
      </c>
      <c r="V335" s="89"/>
      <c r="W335" s="89"/>
      <c r="X335" s="85">
        <f t="shared" si="12"/>
        <v>0.5289256198</v>
      </c>
      <c r="Y335" s="85">
        <f t="shared" si="13"/>
        <v>-0.2869603483</v>
      </c>
      <c r="Z335" s="85">
        <f t="shared" si="14"/>
        <v>219</v>
      </c>
      <c r="AA335" s="7">
        <f t="shared" si="15"/>
        <v>1.286960348</v>
      </c>
      <c r="AB335" s="7">
        <f t="shared" si="16"/>
        <v>28.12211413</v>
      </c>
      <c r="AC335" s="13">
        <f t="shared" si="17"/>
        <v>0.8353474451</v>
      </c>
      <c r="AD335" s="13">
        <f t="shared" si="18"/>
        <v>0.834778192</v>
      </c>
      <c r="AE335" s="10">
        <f t="shared" si="19"/>
        <v>1.286960348</v>
      </c>
      <c r="AF335" s="10">
        <f t="shared" si="20"/>
        <v>309.9664304</v>
      </c>
      <c r="AG335" s="10">
        <f t="shared" si="21"/>
        <v>6158.742995</v>
      </c>
      <c r="AH335" s="86">
        <f t="shared" si="22"/>
        <v>1.541830759</v>
      </c>
      <c r="AI335" s="86">
        <f t="shared" si="23"/>
        <v>249.776583</v>
      </c>
      <c r="AJ335" s="86">
        <f t="shared" si="24"/>
        <v>9670.36252</v>
      </c>
      <c r="AK335" s="87">
        <f t="shared" si="25"/>
        <v>61227.64127</v>
      </c>
      <c r="AL335" s="87">
        <f t="shared" si="26"/>
        <v>61269.39371</v>
      </c>
      <c r="AM335" s="87">
        <f t="shared" si="27"/>
        <v>61269.39371</v>
      </c>
      <c r="AN335" s="87">
        <f t="shared" si="28"/>
        <v>61227.64127</v>
      </c>
      <c r="AO335" s="87">
        <f t="shared" si="29"/>
        <v>41.75243447</v>
      </c>
      <c r="AP335" s="88">
        <f t="shared" ref="AP335:AR335" si="368">AE335-AH335</f>
        <v>-0.2548704107</v>
      </c>
      <c r="AQ335" s="88">
        <f t="shared" si="368"/>
        <v>60.18984745</v>
      </c>
      <c r="AR335" s="88">
        <f t="shared" si="368"/>
        <v>-3511.619526</v>
      </c>
      <c r="AS335" s="7">
        <f t="shared" si="31"/>
        <v>105.2470928</v>
      </c>
      <c r="AT335" s="7">
        <f t="shared" si="32"/>
        <v>130.9115389</v>
      </c>
      <c r="AU335" s="7">
        <f t="shared" si="33"/>
        <v>119</v>
      </c>
      <c r="AV335" s="85">
        <f t="shared" si="34"/>
        <v>130.9115389</v>
      </c>
      <c r="AW335" s="89">
        <f t="shared" si="35"/>
        <v>-11.91153886</v>
      </c>
      <c r="AX335" s="89">
        <f t="shared" si="36"/>
        <v>0</v>
      </c>
      <c r="AY335" s="89">
        <f t="shared" si="37"/>
        <v>1</v>
      </c>
    </row>
    <row r="336">
      <c r="A336" s="29">
        <v>6713.0</v>
      </c>
      <c r="B336" s="30">
        <v>3045.0</v>
      </c>
      <c r="C336" s="31" t="s">
        <v>0</v>
      </c>
      <c r="D336" s="14">
        <v>22.0</v>
      </c>
      <c r="E336" s="15">
        <v>9.0</v>
      </c>
      <c r="F336" s="16">
        <v>20.0</v>
      </c>
      <c r="G336" s="17">
        <v>49.0</v>
      </c>
      <c r="H336" s="18">
        <v>101.0</v>
      </c>
      <c r="I336" s="19">
        <v>38.0</v>
      </c>
      <c r="J336" s="20">
        <v>28.0</v>
      </c>
      <c r="K336" s="21">
        <v>34.0</v>
      </c>
      <c r="L336" s="22">
        <v>30.0</v>
      </c>
      <c r="M336" s="63">
        <f t="shared" si="3"/>
        <v>101</v>
      </c>
      <c r="N336" s="63">
        <f t="shared" si="4"/>
        <v>61</v>
      </c>
      <c r="O336" s="63">
        <f t="shared" si="5"/>
        <v>87</v>
      </c>
      <c r="P336" s="63">
        <f t="shared" si="6"/>
        <v>82</v>
      </c>
      <c r="Q336" s="79">
        <f t="shared" si="7"/>
        <v>0.5679758308</v>
      </c>
      <c r="R336" s="79">
        <f t="shared" si="8"/>
        <v>0.5878378378</v>
      </c>
      <c r="S336" s="79">
        <f t="shared" si="9"/>
        <v>0.5519125683</v>
      </c>
      <c r="T336" s="79">
        <f t="shared" si="10"/>
        <v>0.5568499273</v>
      </c>
      <c r="U336" s="79">
        <f t="shared" si="11"/>
        <v>0.004937358963</v>
      </c>
      <c r="V336" s="89"/>
      <c r="W336" s="89"/>
      <c r="X336" s="85">
        <f t="shared" si="12"/>
        <v>0.5878378378</v>
      </c>
      <c r="Y336" s="85">
        <f t="shared" si="13"/>
        <v>-0.3188726791</v>
      </c>
      <c r="Z336" s="85">
        <f t="shared" si="14"/>
        <v>230</v>
      </c>
      <c r="AA336" s="7">
        <f t="shared" si="15"/>
        <v>1.318872679</v>
      </c>
      <c r="AB336" s="7">
        <f t="shared" si="16"/>
        <v>26.14755968</v>
      </c>
      <c r="AC336" s="13">
        <f t="shared" si="17"/>
        <v>0.8707852474</v>
      </c>
      <c r="AD336" s="13">
        <f t="shared" si="18"/>
        <v>0.8757226063</v>
      </c>
      <c r="AE336" s="10">
        <f t="shared" si="19"/>
        <v>1.318872679</v>
      </c>
      <c r="AF336" s="10">
        <f t="shared" si="20"/>
        <v>329.4882759</v>
      </c>
      <c r="AG336" s="10">
        <f t="shared" si="21"/>
        <v>6013.938727</v>
      </c>
      <c r="AH336" s="86">
        <f t="shared" si="22"/>
        <v>1.541830759</v>
      </c>
      <c r="AI336" s="86">
        <f t="shared" si="23"/>
        <v>260.5693983</v>
      </c>
      <c r="AJ336" s="86">
        <f t="shared" si="24"/>
        <v>10999.42063</v>
      </c>
      <c r="AK336" s="87">
        <f t="shared" si="25"/>
        <v>53045.14543</v>
      </c>
      <c r="AL336" s="87">
        <f t="shared" si="26"/>
        <v>52746.07479</v>
      </c>
      <c r="AM336" s="87">
        <f t="shared" si="27"/>
        <v>52746.07479</v>
      </c>
      <c r="AN336" s="87">
        <f t="shared" si="28"/>
        <v>53045.14543</v>
      </c>
      <c r="AO336" s="87">
        <f t="shared" si="29"/>
        <v>-299.0706444</v>
      </c>
      <c r="AP336" s="88">
        <f t="shared" ref="AP336:AR336" si="369">AE336-AH336</f>
        <v>-0.2229580799</v>
      </c>
      <c r="AQ336" s="88">
        <f t="shared" si="369"/>
        <v>68.91887759</v>
      </c>
      <c r="AR336" s="88">
        <f t="shared" si="369"/>
        <v>-4985.481908</v>
      </c>
      <c r="AS336" s="7">
        <f t="shared" si="31"/>
        <v>115.4809454</v>
      </c>
      <c r="AT336" s="7">
        <f t="shared" si="32"/>
        <v>193.6304249</v>
      </c>
      <c r="AU336" s="7">
        <f t="shared" si="33"/>
        <v>101</v>
      </c>
      <c r="AV336" s="85">
        <f t="shared" si="34"/>
        <v>115.4809454</v>
      </c>
      <c r="AW336" s="89">
        <f t="shared" si="35"/>
        <v>-14.48094536</v>
      </c>
      <c r="AX336" s="89">
        <f t="shared" si="36"/>
        <v>1</v>
      </c>
      <c r="AY336" s="89">
        <f t="shared" si="37"/>
        <v>0</v>
      </c>
    </row>
    <row r="337">
      <c r="A337" s="29">
        <v>6715.0</v>
      </c>
      <c r="B337" s="30">
        <v>1301.0</v>
      </c>
      <c r="C337" s="31" t="s">
        <v>0</v>
      </c>
      <c r="D337" s="14">
        <v>2.0</v>
      </c>
      <c r="E337" s="15">
        <v>9.0</v>
      </c>
      <c r="F337" s="16">
        <v>9.0</v>
      </c>
      <c r="G337" s="17">
        <v>9.0</v>
      </c>
      <c r="H337" s="18">
        <v>44.0</v>
      </c>
      <c r="I337" s="19">
        <v>10.0</v>
      </c>
      <c r="J337" s="20">
        <v>12.0</v>
      </c>
      <c r="K337" s="21">
        <v>18.0</v>
      </c>
      <c r="L337" s="22">
        <v>8.0</v>
      </c>
      <c r="M337" s="63">
        <f t="shared" si="3"/>
        <v>44</v>
      </c>
      <c r="N337" s="63">
        <f t="shared" si="4"/>
        <v>19</v>
      </c>
      <c r="O337" s="63">
        <f t="shared" si="5"/>
        <v>19</v>
      </c>
      <c r="P337" s="63">
        <f t="shared" si="6"/>
        <v>39</v>
      </c>
      <c r="Q337" s="79">
        <f t="shared" si="7"/>
        <v>0.520661157</v>
      </c>
      <c r="R337" s="79">
        <f t="shared" si="8"/>
        <v>0.5</v>
      </c>
      <c r="S337" s="79">
        <f t="shared" si="9"/>
        <v>0.5301204819</v>
      </c>
      <c r="T337" s="79">
        <f t="shared" si="10"/>
        <v>0.5314798418</v>
      </c>
      <c r="U337" s="79">
        <f t="shared" si="11"/>
        <v>0.001359359872</v>
      </c>
      <c r="V337" s="89"/>
      <c r="W337" s="89"/>
      <c r="X337" s="85">
        <f t="shared" si="12"/>
        <v>0.5</v>
      </c>
      <c r="Y337" s="85">
        <f t="shared" si="13"/>
        <v>-0.2712915451</v>
      </c>
      <c r="Z337" s="85">
        <f t="shared" si="14"/>
        <v>77</v>
      </c>
      <c r="AA337" s="7">
        <f t="shared" si="15"/>
        <v>1.271291545</v>
      </c>
      <c r="AB337" s="7">
        <f t="shared" si="16"/>
        <v>10.58037026</v>
      </c>
      <c r="AC337" s="13">
        <f t="shared" si="17"/>
        <v>0.801412027</v>
      </c>
      <c r="AD337" s="13">
        <f t="shared" si="18"/>
        <v>0.8027713869</v>
      </c>
      <c r="AE337" s="10">
        <f t="shared" si="19"/>
        <v>1.271291545</v>
      </c>
      <c r="AF337" s="10">
        <f t="shared" si="20"/>
        <v>108.4698192</v>
      </c>
      <c r="AG337" s="10">
        <f t="shared" si="21"/>
        <v>814.68851</v>
      </c>
      <c r="AH337" s="86">
        <f t="shared" si="22"/>
        <v>1.541830759</v>
      </c>
      <c r="AI337" s="86">
        <f t="shared" si="23"/>
        <v>89.42618402</v>
      </c>
      <c r="AJ337" s="86">
        <f t="shared" si="24"/>
        <v>1142.496592</v>
      </c>
      <c r="AK337" s="87">
        <f t="shared" si="25"/>
        <v>8062.233039</v>
      </c>
      <c r="AL337" s="87">
        <f t="shared" si="26"/>
        <v>8048.580988</v>
      </c>
      <c r="AM337" s="87">
        <f t="shared" si="27"/>
        <v>8048.580988</v>
      </c>
      <c r="AN337" s="87">
        <f t="shared" si="28"/>
        <v>8062.233039</v>
      </c>
      <c r="AO337" s="87">
        <f t="shared" si="29"/>
        <v>-13.65205119</v>
      </c>
      <c r="AP337" s="88">
        <f t="shared" ref="AP337:AR337" si="370">AE337-AH337</f>
        <v>-0.2705392139</v>
      </c>
      <c r="AQ337" s="88">
        <f t="shared" si="370"/>
        <v>19.04363521</v>
      </c>
      <c r="AR337" s="88">
        <f t="shared" si="370"/>
        <v>-327.8080824</v>
      </c>
      <c r="AS337" s="7">
        <f t="shared" si="31"/>
        <v>29.99442496</v>
      </c>
      <c r="AT337" s="7">
        <f t="shared" si="32"/>
        <v>40.39697945</v>
      </c>
      <c r="AU337" s="7">
        <f t="shared" si="33"/>
        <v>44</v>
      </c>
      <c r="AV337" s="85">
        <f t="shared" si="34"/>
        <v>40.39697945</v>
      </c>
      <c r="AW337" s="89">
        <f t="shared" si="35"/>
        <v>3.603020553</v>
      </c>
      <c r="AX337" s="89">
        <f t="shared" si="36"/>
        <v>0</v>
      </c>
      <c r="AY337" s="89">
        <f t="shared" si="37"/>
        <v>1</v>
      </c>
    </row>
    <row r="338">
      <c r="A338" s="29">
        <v>6717.0</v>
      </c>
      <c r="B338" s="30">
        <v>1986.0</v>
      </c>
      <c r="C338" s="31" t="s">
        <v>0</v>
      </c>
      <c r="D338" s="14">
        <v>24.0</v>
      </c>
      <c r="E338" s="15">
        <v>18.0</v>
      </c>
      <c r="F338" s="16">
        <v>25.0</v>
      </c>
      <c r="G338" s="17">
        <v>27.0</v>
      </c>
      <c r="H338" s="18">
        <v>99.0</v>
      </c>
      <c r="I338" s="19">
        <v>19.0</v>
      </c>
      <c r="J338" s="20">
        <v>33.0</v>
      </c>
      <c r="K338" s="21">
        <v>47.0</v>
      </c>
      <c r="L338" s="22">
        <v>30.0</v>
      </c>
      <c r="M338" s="63">
        <f t="shared" si="3"/>
        <v>99</v>
      </c>
      <c r="N338" s="63">
        <f t="shared" si="4"/>
        <v>72</v>
      </c>
      <c r="O338" s="63">
        <f t="shared" si="5"/>
        <v>46</v>
      </c>
      <c r="P338" s="63">
        <f t="shared" si="6"/>
        <v>105</v>
      </c>
      <c r="Q338" s="79">
        <f t="shared" si="7"/>
        <v>0.450310559</v>
      </c>
      <c r="R338" s="79">
        <f t="shared" si="8"/>
        <v>0.3898305085</v>
      </c>
      <c r="S338" s="79">
        <f t="shared" si="9"/>
        <v>0.4852941176</v>
      </c>
      <c r="T338" s="79">
        <f t="shared" si="10"/>
        <v>0.4826891583</v>
      </c>
      <c r="U338" s="79">
        <f t="shared" si="11"/>
        <v>0.002604959395</v>
      </c>
      <c r="V338" s="89"/>
      <c r="W338" s="89"/>
      <c r="X338" s="85">
        <f t="shared" si="12"/>
        <v>0.3898305085</v>
      </c>
      <c r="Y338" s="85">
        <f t="shared" si="13"/>
        <v>-0.2116135127</v>
      </c>
      <c r="Z338" s="85">
        <f t="shared" si="14"/>
        <v>223</v>
      </c>
      <c r="AA338" s="7">
        <f t="shared" si="15"/>
        <v>1.211613513</v>
      </c>
      <c r="AB338" s="7">
        <f t="shared" si="16"/>
        <v>22.21941884</v>
      </c>
      <c r="AC338" s="13">
        <f t="shared" si="17"/>
        <v>0.6969076304</v>
      </c>
      <c r="AD338" s="13">
        <f t="shared" si="18"/>
        <v>0.694302671</v>
      </c>
      <c r="AE338" s="10">
        <f t="shared" si="19"/>
        <v>1.211613513</v>
      </c>
      <c r="AF338" s="10">
        <f t="shared" si="20"/>
        <v>292.4092322</v>
      </c>
      <c r="AG338" s="10">
        <f t="shared" si="21"/>
        <v>4954.9304</v>
      </c>
      <c r="AH338" s="86">
        <f t="shared" si="22"/>
        <v>1.541830759</v>
      </c>
      <c r="AI338" s="86">
        <f t="shared" si="23"/>
        <v>232.8164446</v>
      </c>
      <c r="AJ338" s="86">
        <f t="shared" si="24"/>
        <v>7447.042566</v>
      </c>
      <c r="AK338" s="87">
        <f t="shared" si="25"/>
        <v>45607.35385</v>
      </c>
      <c r="AL338" s="87">
        <f t="shared" si="26"/>
        <v>45778.46842</v>
      </c>
      <c r="AM338" s="87">
        <f t="shared" si="27"/>
        <v>45778.46842</v>
      </c>
      <c r="AN338" s="87">
        <f t="shared" si="28"/>
        <v>45607.35385</v>
      </c>
      <c r="AO338" s="87">
        <f t="shared" si="29"/>
        <v>171.1145728</v>
      </c>
      <c r="AP338" s="88">
        <f t="shared" ref="AP338:AR338" si="371">AE338-AH338</f>
        <v>-0.3302172463</v>
      </c>
      <c r="AQ338" s="88">
        <f t="shared" si="371"/>
        <v>59.59278757</v>
      </c>
      <c r="AR338" s="88">
        <f t="shared" si="371"/>
        <v>-2492.112165</v>
      </c>
      <c r="AS338" s="7">
        <f t="shared" si="31"/>
        <v>65.83898339</v>
      </c>
      <c r="AT338" s="7">
        <f t="shared" si="32"/>
        <v>114.626417</v>
      </c>
      <c r="AU338" s="7">
        <f t="shared" si="33"/>
        <v>99</v>
      </c>
      <c r="AV338" s="85">
        <f t="shared" si="34"/>
        <v>114.626417</v>
      </c>
      <c r="AW338" s="89">
        <f t="shared" si="35"/>
        <v>-15.626417</v>
      </c>
      <c r="AX338" s="89">
        <f t="shared" si="36"/>
        <v>0</v>
      </c>
      <c r="AY338" s="89">
        <f t="shared" si="37"/>
        <v>1</v>
      </c>
    </row>
    <row r="339">
      <c r="A339" s="29">
        <v>6718.0</v>
      </c>
      <c r="B339" s="30">
        <v>3357.0</v>
      </c>
      <c r="C339" s="31" t="s">
        <v>0</v>
      </c>
      <c r="D339" s="14">
        <v>13.0</v>
      </c>
      <c r="E339" s="15">
        <v>5.0</v>
      </c>
      <c r="F339" s="16">
        <v>14.0</v>
      </c>
      <c r="G339" s="17">
        <v>32.0</v>
      </c>
      <c r="H339" s="18">
        <v>133.0</v>
      </c>
      <c r="I339" s="19">
        <v>31.0</v>
      </c>
      <c r="J339" s="20">
        <v>30.0</v>
      </c>
      <c r="K339" s="21">
        <v>37.0</v>
      </c>
      <c r="L339" s="22">
        <v>32.0</v>
      </c>
      <c r="M339" s="63">
        <f t="shared" si="3"/>
        <v>133</v>
      </c>
      <c r="N339" s="63">
        <f t="shared" si="4"/>
        <v>50</v>
      </c>
      <c r="O339" s="63">
        <f t="shared" si="5"/>
        <v>63</v>
      </c>
      <c r="P339" s="63">
        <f t="shared" si="6"/>
        <v>81</v>
      </c>
      <c r="Q339" s="79">
        <f t="shared" si="7"/>
        <v>0.5993883792</v>
      </c>
      <c r="R339" s="79">
        <f t="shared" si="8"/>
        <v>0.5575221239</v>
      </c>
      <c r="S339" s="79">
        <f t="shared" si="9"/>
        <v>0.6214953271</v>
      </c>
      <c r="T339" s="79">
        <f t="shared" si="10"/>
        <v>0.6217045679</v>
      </c>
      <c r="U339" s="79">
        <f t="shared" si="11"/>
        <v>0.0002092407777</v>
      </c>
      <c r="V339" s="89"/>
      <c r="W339" s="89"/>
      <c r="X339" s="85">
        <f t="shared" si="12"/>
        <v>0.5575221239</v>
      </c>
      <c r="Y339" s="85">
        <f t="shared" si="13"/>
        <v>-0.3024508718</v>
      </c>
      <c r="Z339" s="85">
        <f t="shared" si="14"/>
        <v>194</v>
      </c>
      <c r="AA339" s="7">
        <f t="shared" si="15"/>
        <v>1.302450872</v>
      </c>
      <c r="AB339" s="7">
        <f t="shared" si="16"/>
        <v>24.49852061</v>
      </c>
      <c r="AC339" s="13">
        <f t="shared" si="17"/>
        <v>0.9239461989</v>
      </c>
      <c r="AD339" s="13">
        <f t="shared" si="18"/>
        <v>0.9241554396</v>
      </c>
      <c r="AE339" s="10">
        <f t="shared" si="19"/>
        <v>1.302450872</v>
      </c>
      <c r="AF339" s="10">
        <f t="shared" si="20"/>
        <v>277.1739897</v>
      </c>
      <c r="AG339" s="10">
        <f t="shared" si="21"/>
        <v>4752.712999</v>
      </c>
      <c r="AH339" s="86">
        <f t="shared" si="22"/>
        <v>1.541830759</v>
      </c>
      <c r="AI339" s="86">
        <f t="shared" si="23"/>
        <v>222.0236293</v>
      </c>
      <c r="AJ339" s="86">
        <f t="shared" si="24"/>
        <v>7867.962363</v>
      </c>
      <c r="AK339" s="87">
        <f t="shared" si="25"/>
        <v>64670.54936</v>
      </c>
      <c r="AL339" s="87">
        <f t="shared" si="26"/>
        <v>64655.9071</v>
      </c>
      <c r="AM339" s="87">
        <f t="shared" si="27"/>
        <v>64655.9071</v>
      </c>
      <c r="AN339" s="87">
        <f t="shared" si="28"/>
        <v>64670.54936</v>
      </c>
      <c r="AO339" s="87">
        <f t="shared" si="29"/>
        <v>-14.64225114</v>
      </c>
      <c r="AP339" s="88">
        <f t="shared" ref="AP339:AR339" si="372">AE339-AH339</f>
        <v>-0.2393798872</v>
      </c>
      <c r="AQ339" s="88">
        <f t="shared" si="372"/>
        <v>55.15036044</v>
      </c>
      <c r="AR339" s="88">
        <f t="shared" si="372"/>
        <v>-3115.249364</v>
      </c>
      <c r="AS339" s="7">
        <f t="shared" si="31"/>
        <v>99.19802846</v>
      </c>
      <c r="AT339" s="7">
        <f t="shared" si="32"/>
        <v>131.1904184</v>
      </c>
      <c r="AU339" s="7">
        <f t="shared" si="33"/>
        <v>133</v>
      </c>
      <c r="AV339" s="85">
        <f t="shared" si="34"/>
        <v>131.1904184</v>
      </c>
      <c r="AW339" s="89">
        <f t="shared" si="35"/>
        <v>1.809581558</v>
      </c>
      <c r="AX339" s="89">
        <f t="shared" si="36"/>
        <v>0</v>
      </c>
      <c r="AY339" s="89">
        <f t="shared" si="37"/>
        <v>1</v>
      </c>
    </row>
    <row r="340">
      <c r="A340" s="29">
        <v>6719.0</v>
      </c>
      <c r="B340" s="30">
        <v>2026.0</v>
      </c>
      <c r="C340" s="31" t="s">
        <v>0</v>
      </c>
      <c r="D340" s="14">
        <v>19.0</v>
      </c>
      <c r="E340" s="15">
        <v>17.0</v>
      </c>
      <c r="F340" s="16">
        <v>14.0</v>
      </c>
      <c r="G340" s="17">
        <v>33.0</v>
      </c>
      <c r="H340" s="18">
        <v>113.0</v>
      </c>
      <c r="I340" s="19">
        <v>18.0</v>
      </c>
      <c r="J340" s="20">
        <v>33.0</v>
      </c>
      <c r="K340" s="21">
        <v>34.0</v>
      </c>
      <c r="L340" s="22">
        <v>12.0</v>
      </c>
      <c r="M340" s="63">
        <f t="shared" si="3"/>
        <v>113</v>
      </c>
      <c r="N340" s="63">
        <f t="shared" si="4"/>
        <v>48</v>
      </c>
      <c r="O340" s="63">
        <f t="shared" si="5"/>
        <v>51</v>
      </c>
      <c r="P340" s="63">
        <f t="shared" si="6"/>
        <v>81</v>
      </c>
      <c r="Q340" s="79">
        <f t="shared" si="7"/>
        <v>0.5597269625</v>
      </c>
      <c r="R340" s="79">
        <f t="shared" si="8"/>
        <v>0.5151515152</v>
      </c>
      <c r="S340" s="79">
        <f t="shared" si="9"/>
        <v>0.5824742268</v>
      </c>
      <c r="T340" s="79">
        <f t="shared" si="10"/>
        <v>0.5835052339</v>
      </c>
      <c r="U340" s="79">
        <f t="shared" si="11"/>
        <v>0.001031007112</v>
      </c>
      <c r="V340" s="89"/>
      <c r="W340" s="89"/>
      <c r="X340" s="85">
        <f t="shared" si="12"/>
        <v>0.5151515152</v>
      </c>
      <c r="Y340" s="85">
        <f t="shared" si="13"/>
        <v>-0.2794990134</v>
      </c>
      <c r="Z340" s="85">
        <f t="shared" si="14"/>
        <v>180</v>
      </c>
      <c r="AA340" s="7">
        <f t="shared" si="15"/>
        <v>1.279499013</v>
      </c>
      <c r="AB340" s="7">
        <f t="shared" si="16"/>
        <v>22.63942009</v>
      </c>
      <c r="AC340" s="13">
        <f t="shared" si="17"/>
        <v>0.8619732402</v>
      </c>
      <c r="AD340" s="13">
        <f t="shared" si="18"/>
        <v>0.8630042474</v>
      </c>
      <c r="AE340" s="10">
        <f t="shared" si="19"/>
        <v>1.279499013</v>
      </c>
      <c r="AF340" s="10">
        <f t="shared" si="20"/>
        <v>252.9492425</v>
      </c>
      <c r="AG340" s="10">
        <f t="shared" si="21"/>
        <v>4075.095616</v>
      </c>
      <c r="AH340" s="86">
        <f t="shared" si="22"/>
        <v>1.541830759</v>
      </c>
      <c r="AI340" s="86">
        <f t="shared" si="23"/>
        <v>203.5216602</v>
      </c>
      <c r="AJ340" s="86">
        <f t="shared" si="24"/>
        <v>6369.302865</v>
      </c>
      <c r="AK340" s="87">
        <f t="shared" si="25"/>
        <v>49054.88743</v>
      </c>
      <c r="AL340" s="87">
        <f t="shared" si="26"/>
        <v>48996.28292</v>
      </c>
      <c r="AM340" s="87">
        <f t="shared" si="27"/>
        <v>48996.28292</v>
      </c>
      <c r="AN340" s="87">
        <f t="shared" si="28"/>
        <v>49054.88743</v>
      </c>
      <c r="AO340" s="87">
        <f t="shared" si="29"/>
        <v>-58.60450627</v>
      </c>
      <c r="AP340" s="88">
        <f t="shared" ref="AP340:AR340" si="373">AE340-AH340</f>
        <v>-0.2623317456</v>
      </c>
      <c r="AQ340" s="88">
        <f t="shared" si="373"/>
        <v>49.42758232</v>
      </c>
      <c r="AR340" s="88">
        <f t="shared" si="373"/>
        <v>-2294.207249</v>
      </c>
      <c r="AS340" s="7">
        <f t="shared" si="31"/>
        <v>82.81804263</v>
      </c>
      <c r="AT340" s="7">
        <f t="shared" si="32"/>
        <v>105.5982781</v>
      </c>
      <c r="AU340" s="7">
        <f t="shared" si="33"/>
        <v>113</v>
      </c>
      <c r="AV340" s="85">
        <f t="shared" si="34"/>
        <v>105.5982781</v>
      </c>
      <c r="AW340" s="89">
        <f t="shared" si="35"/>
        <v>7.401721856</v>
      </c>
      <c r="AX340" s="89">
        <f t="shared" si="36"/>
        <v>0</v>
      </c>
      <c r="AY340" s="89">
        <f t="shared" si="37"/>
        <v>1</v>
      </c>
    </row>
    <row r="341">
      <c r="A341" s="29">
        <v>6725.0</v>
      </c>
      <c r="B341" s="30">
        <v>2372.0</v>
      </c>
      <c r="C341" s="31" t="s">
        <v>0</v>
      </c>
      <c r="D341" s="14">
        <v>12.0</v>
      </c>
      <c r="E341" s="15">
        <v>11.0</v>
      </c>
      <c r="F341" s="16">
        <v>22.0</v>
      </c>
      <c r="G341" s="17">
        <v>36.0</v>
      </c>
      <c r="H341" s="18">
        <v>123.0</v>
      </c>
      <c r="I341" s="19">
        <v>12.0</v>
      </c>
      <c r="J341" s="20">
        <v>28.0</v>
      </c>
      <c r="K341" s="21">
        <v>37.0</v>
      </c>
      <c r="L341" s="22">
        <v>26.0</v>
      </c>
      <c r="M341" s="63">
        <f t="shared" si="3"/>
        <v>123</v>
      </c>
      <c r="N341" s="63">
        <f t="shared" si="4"/>
        <v>49</v>
      </c>
      <c r="O341" s="63">
        <f t="shared" si="5"/>
        <v>48</v>
      </c>
      <c r="P341" s="63">
        <f t="shared" si="6"/>
        <v>87</v>
      </c>
      <c r="Q341" s="79">
        <f t="shared" si="7"/>
        <v>0.5570032573</v>
      </c>
      <c r="R341" s="79">
        <f t="shared" si="8"/>
        <v>0.4948453608</v>
      </c>
      <c r="S341" s="79">
        <f t="shared" si="9"/>
        <v>0.5857142857</v>
      </c>
      <c r="T341" s="79">
        <f t="shared" si="10"/>
        <v>0.5903054414</v>
      </c>
      <c r="U341" s="79">
        <f t="shared" si="11"/>
        <v>0.004591155673</v>
      </c>
      <c r="V341" s="89"/>
      <c r="W341" s="89"/>
      <c r="X341" s="85">
        <f t="shared" si="12"/>
        <v>0.4948453608</v>
      </c>
      <c r="Y341" s="85">
        <f t="shared" si="13"/>
        <v>-0.2684993136</v>
      </c>
      <c r="Z341" s="85">
        <f t="shared" si="14"/>
        <v>184</v>
      </c>
      <c r="AA341" s="7">
        <f t="shared" si="15"/>
        <v>1.268499314</v>
      </c>
      <c r="AB341" s="7">
        <f t="shared" si="16"/>
        <v>23.35944029</v>
      </c>
      <c r="AC341" s="13">
        <f t="shared" si="17"/>
        <v>0.8542135993</v>
      </c>
      <c r="AD341" s="13">
        <f t="shared" si="18"/>
        <v>0.858804755</v>
      </c>
      <c r="AE341" s="10">
        <f t="shared" si="19"/>
        <v>1.268499314</v>
      </c>
      <c r="AF341" s="10">
        <f t="shared" si="20"/>
        <v>256.763314</v>
      </c>
      <c r="AG341" s="10">
        <f t="shared" si="21"/>
        <v>4298.137013</v>
      </c>
      <c r="AH341" s="86">
        <f t="shared" si="22"/>
        <v>1.541830759</v>
      </c>
      <c r="AI341" s="86">
        <f t="shared" si="23"/>
        <v>208.1471525</v>
      </c>
      <c r="AJ341" s="86">
        <f t="shared" si="24"/>
        <v>6438.68525</v>
      </c>
      <c r="AK341" s="87">
        <f t="shared" si="25"/>
        <v>55367.14256</v>
      </c>
      <c r="AL341" s="87">
        <f t="shared" si="26"/>
        <v>55071.15075</v>
      </c>
      <c r="AM341" s="87">
        <f t="shared" si="27"/>
        <v>55071.15075</v>
      </c>
      <c r="AN341" s="87">
        <f t="shared" si="28"/>
        <v>55367.14256</v>
      </c>
      <c r="AO341" s="87">
        <f t="shared" si="29"/>
        <v>-295.9918062</v>
      </c>
      <c r="AP341" s="88">
        <f t="shared" ref="AP341:AR341" si="374">AE341-AH341</f>
        <v>-0.2733314454</v>
      </c>
      <c r="AQ341" s="88">
        <f t="shared" si="374"/>
        <v>48.61616153</v>
      </c>
      <c r="AR341" s="88">
        <f t="shared" si="374"/>
        <v>-2140.548237</v>
      </c>
      <c r="AS341" s="7">
        <f t="shared" si="31"/>
        <v>80.11886372</v>
      </c>
      <c r="AT341" s="7">
        <f t="shared" si="32"/>
        <v>97.74637042</v>
      </c>
      <c r="AU341" s="7">
        <f t="shared" si="33"/>
        <v>123</v>
      </c>
      <c r="AV341" s="85">
        <f t="shared" si="34"/>
        <v>97.74637042</v>
      </c>
      <c r="AW341" s="89">
        <f t="shared" si="35"/>
        <v>25.25362958</v>
      </c>
      <c r="AX341" s="89">
        <f t="shared" si="36"/>
        <v>0</v>
      </c>
      <c r="AY341" s="89">
        <f t="shared" si="37"/>
        <v>1</v>
      </c>
    </row>
    <row r="342">
      <c r="A342" s="29">
        <v>6727.0</v>
      </c>
      <c r="B342" s="30">
        <v>1057.0</v>
      </c>
      <c r="C342" s="31" t="s">
        <v>0</v>
      </c>
      <c r="D342" s="14">
        <v>10.0</v>
      </c>
      <c r="E342" s="15">
        <v>21.0</v>
      </c>
      <c r="F342" s="16">
        <v>9.0</v>
      </c>
      <c r="G342" s="17">
        <v>42.0</v>
      </c>
      <c r="H342" s="18">
        <v>138.0</v>
      </c>
      <c r="I342" s="19">
        <v>11.0</v>
      </c>
      <c r="J342" s="20">
        <v>36.0</v>
      </c>
      <c r="K342" s="21">
        <v>79.0</v>
      </c>
      <c r="L342" s="22">
        <v>19.0</v>
      </c>
      <c r="M342" s="63">
        <f t="shared" si="3"/>
        <v>138</v>
      </c>
      <c r="N342" s="63">
        <f t="shared" si="4"/>
        <v>50</v>
      </c>
      <c r="O342" s="63">
        <f t="shared" si="5"/>
        <v>53</v>
      </c>
      <c r="P342" s="63">
        <f t="shared" si="6"/>
        <v>124</v>
      </c>
      <c r="Q342" s="79">
        <f t="shared" si="7"/>
        <v>0.5232876712</v>
      </c>
      <c r="R342" s="79">
        <f t="shared" si="8"/>
        <v>0.5145631068</v>
      </c>
      <c r="S342" s="79">
        <f t="shared" si="9"/>
        <v>0.5267175573</v>
      </c>
      <c r="T342" s="79">
        <f t="shared" si="10"/>
        <v>0.5276407505</v>
      </c>
      <c r="U342" s="79">
        <f t="shared" si="11"/>
        <v>0.0009231932522</v>
      </c>
      <c r="V342" s="89"/>
      <c r="W342" s="89"/>
      <c r="X342" s="85">
        <f t="shared" si="12"/>
        <v>0.5145631068</v>
      </c>
      <c r="Y342" s="85">
        <f t="shared" si="13"/>
        <v>-0.2791802768</v>
      </c>
      <c r="Z342" s="85">
        <f t="shared" si="14"/>
        <v>227</v>
      </c>
      <c r="AA342" s="7">
        <f t="shared" si="15"/>
        <v>1.279180277</v>
      </c>
      <c r="AB342" s="7">
        <f t="shared" si="16"/>
        <v>34.61835432</v>
      </c>
      <c r="AC342" s="13">
        <f t="shared" si="17"/>
        <v>0.8058978341</v>
      </c>
      <c r="AD342" s="13">
        <f t="shared" si="18"/>
        <v>0.8068210273</v>
      </c>
      <c r="AE342" s="10">
        <f t="shared" si="19"/>
        <v>1.279180277</v>
      </c>
      <c r="AF342" s="10">
        <f t="shared" si="20"/>
        <v>324.9922772</v>
      </c>
      <c r="AG342" s="10">
        <f t="shared" si="21"/>
        <v>7858.366432</v>
      </c>
      <c r="AH342" s="86">
        <f t="shared" si="22"/>
        <v>1.541830759</v>
      </c>
      <c r="AI342" s="86">
        <f t="shared" si="23"/>
        <v>272.9040443</v>
      </c>
      <c r="AJ342" s="86">
        <f t="shared" si="24"/>
        <v>10132.91175</v>
      </c>
      <c r="AK342" s="87">
        <f t="shared" si="25"/>
        <v>77156.29484</v>
      </c>
      <c r="AL342" s="87">
        <f t="shared" si="26"/>
        <v>77068.00987</v>
      </c>
      <c r="AM342" s="87">
        <f t="shared" si="27"/>
        <v>77068.00987</v>
      </c>
      <c r="AN342" s="87">
        <f t="shared" si="28"/>
        <v>77156.29484</v>
      </c>
      <c r="AO342" s="87">
        <f t="shared" si="29"/>
        <v>-88.28497071</v>
      </c>
      <c r="AP342" s="88">
        <f t="shared" ref="AP342:AR342" si="375">AE342-AH342</f>
        <v>-0.2626504822</v>
      </c>
      <c r="AQ342" s="88">
        <f t="shared" si="375"/>
        <v>52.08823282</v>
      </c>
      <c r="AR342" s="88">
        <f t="shared" si="375"/>
        <v>-2274.545317</v>
      </c>
      <c r="AS342" s="7">
        <f t="shared" si="31"/>
        <v>64.91697803</v>
      </c>
      <c r="AT342" s="7">
        <f t="shared" si="32"/>
        <v>133.4006964</v>
      </c>
      <c r="AU342" s="7">
        <f t="shared" si="33"/>
        <v>138</v>
      </c>
      <c r="AV342" s="85">
        <f t="shared" si="34"/>
        <v>133.4006964</v>
      </c>
      <c r="AW342" s="89">
        <f t="shared" si="35"/>
        <v>4.599303594</v>
      </c>
      <c r="AX342" s="89">
        <f t="shared" si="36"/>
        <v>0</v>
      </c>
      <c r="AY342" s="89">
        <f t="shared" si="37"/>
        <v>1</v>
      </c>
    </row>
    <row r="343">
      <c r="A343" s="29">
        <v>6731.0</v>
      </c>
      <c r="B343" s="30">
        <v>2964.0</v>
      </c>
      <c r="C343" s="31" t="s">
        <v>0</v>
      </c>
      <c r="D343" s="14">
        <v>36.0</v>
      </c>
      <c r="E343" s="15">
        <v>6.0</v>
      </c>
      <c r="F343" s="16">
        <v>37.0</v>
      </c>
      <c r="G343" s="17">
        <v>50.0</v>
      </c>
      <c r="H343" s="18">
        <v>101.0</v>
      </c>
      <c r="I343" s="19">
        <v>29.0</v>
      </c>
      <c r="J343" s="20">
        <v>49.0</v>
      </c>
      <c r="K343" s="21">
        <v>44.0</v>
      </c>
      <c r="L343" s="22">
        <v>44.0</v>
      </c>
      <c r="M343" s="63">
        <f t="shared" si="3"/>
        <v>101</v>
      </c>
      <c r="N343" s="63">
        <f t="shared" si="4"/>
        <v>86</v>
      </c>
      <c r="O343" s="63">
        <f t="shared" si="5"/>
        <v>79</v>
      </c>
      <c r="P343" s="63">
        <f t="shared" si="6"/>
        <v>130</v>
      </c>
      <c r="Q343" s="79">
        <f t="shared" si="7"/>
        <v>0.4545454545</v>
      </c>
      <c r="R343" s="79">
        <f t="shared" si="8"/>
        <v>0.4787878788</v>
      </c>
      <c r="S343" s="79">
        <f t="shared" si="9"/>
        <v>0.4372294372</v>
      </c>
      <c r="T343" s="79">
        <f t="shared" si="10"/>
        <v>0.4410310737</v>
      </c>
      <c r="U343" s="79">
        <f t="shared" si="11"/>
        <v>0.003801636488</v>
      </c>
      <c r="V343" s="89"/>
      <c r="W343" s="89"/>
      <c r="X343" s="85">
        <f t="shared" si="12"/>
        <v>0.4787878788</v>
      </c>
      <c r="Y343" s="85">
        <f t="shared" si="13"/>
        <v>-0.2598010895</v>
      </c>
      <c r="Z343" s="85">
        <f t="shared" si="14"/>
        <v>295</v>
      </c>
      <c r="AA343" s="7">
        <f t="shared" si="15"/>
        <v>1.259801089</v>
      </c>
      <c r="AB343" s="7">
        <f t="shared" si="16"/>
        <v>33.77414163</v>
      </c>
      <c r="AC343" s="13">
        <f t="shared" si="17"/>
        <v>0.6970305267</v>
      </c>
      <c r="AD343" s="13">
        <f t="shared" si="18"/>
        <v>0.7008321632</v>
      </c>
      <c r="AE343" s="10">
        <f t="shared" si="19"/>
        <v>1.259801089</v>
      </c>
      <c r="AF343" s="10">
        <f t="shared" si="20"/>
        <v>405.415463</v>
      </c>
      <c r="AG343" s="10">
        <f t="shared" si="21"/>
        <v>9963.371781</v>
      </c>
      <c r="AH343" s="86">
        <f t="shared" si="22"/>
        <v>1.541830759</v>
      </c>
      <c r="AI343" s="86">
        <f t="shared" si="23"/>
        <v>322.2426286</v>
      </c>
      <c r="AJ343" s="86">
        <f t="shared" si="24"/>
        <v>15834.60189</v>
      </c>
      <c r="AK343" s="87">
        <f t="shared" si="25"/>
        <v>64109.32296</v>
      </c>
      <c r="AL343" s="87">
        <f t="shared" si="26"/>
        <v>63761.56446</v>
      </c>
      <c r="AM343" s="87">
        <f t="shared" si="27"/>
        <v>63761.56446</v>
      </c>
      <c r="AN343" s="87">
        <f t="shared" si="28"/>
        <v>64109.32296</v>
      </c>
      <c r="AO343" s="87">
        <f t="shared" si="29"/>
        <v>-347.7584994</v>
      </c>
      <c r="AP343" s="88">
        <f t="shared" ref="AP343:AR343" si="376">AE343-AH343</f>
        <v>-0.2820296695</v>
      </c>
      <c r="AQ343" s="88">
        <f t="shared" si="376"/>
        <v>83.17283439</v>
      </c>
      <c r="AR343" s="88">
        <f t="shared" si="376"/>
        <v>-5871.230114</v>
      </c>
      <c r="AS343" s="7">
        <f t="shared" si="31"/>
        <v>117.041514</v>
      </c>
      <c r="AT343" s="7">
        <f t="shared" si="32"/>
        <v>177.8665875</v>
      </c>
      <c r="AU343" s="7">
        <f t="shared" si="33"/>
        <v>101</v>
      </c>
      <c r="AV343" s="85">
        <f t="shared" si="34"/>
        <v>117.041514</v>
      </c>
      <c r="AW343" s="89">
        <f t="shared" si="35"/>
        <v>-16.04151397</v>
      </c>
      <c r="AX343" s="89">
        <f t="shared" si="36"/>
        <v>1</v>
      </c>
      <c r="AY343" s="89">
        <f t="shared" si="37"/>
        <v>0</v>
      </c>
    </row>
    <row r="344">
      <c r="A344" s="29">
        <v>6734.0</v>
      </c>
      <c r="B344" s="30">
        <v>818.0</v>
      </c>
      <c r="C344" s="31" t="s">
        <v>0</v>
      </c>
      <c r="D344" s="14">
        <v>6.0</v>
      </c>
      <c r="E344" s="15">
        <v>8.0</v>
      </c>
      <c r="F344" s="16">
        <v>16.0</v>
      </c>
      <c r="G344" s="17">
        <v>12.0</v>
      </c>
      <c r="H344" s="18">
        <v>52.0</v>
      </c>
      <c r="I344" s="19">
        <v>6.0</v>
      </c>
      <c r="J344" s="20">
        <v>8.0</v>
      </c>
      <c r="K344" s="21">
        <v>30.0</v>
      </c>
      <c r="L344" s="22">
        <v>11.0</v>
      </c>
      <c r="M344" s="63">
        <f t="shared" si="3"/>
        <v>52</v>
      </c>
      <c r="N344" s="63">
        <f t="shared" si="4"/>
        <v>25</v>
      </c>
      <c r="O344" s="63">
        <f t="shared" si="5"/>
        <v>18</v>
      </c>
      <c r="P344" s="63">
        <f t="shared" si="6"/>
        <v>54</v>
      </c>
      <c r="Q344" s="79">
        <f t="shared" si="7"/>
        <v>0.4697986577</v>
      </c>
      <c r="R344" s="79">
        <f t="shared" si="8"/>
        <v>0.4186046512</v>
      </c>
      <c r="S344" s="79">
        <f t="shared" si="9"/>
        <v>0.4905660377</v>
      </c>
      <c r="T344" s="79">
        <f t="shared" si="10"/>
        <v>0.4971497592</v>
      </c>
      <c r="U344" s="79">
        <f t="shared" si="11"/>
        <v>0.006583721476</v>
      </c>
      <c r="V344" s="89"/>
      <c r="W344" s="89"/>
      <c r="X344" s="85">
        <f t="shared" si="12"/>
        <v>0.4186046512</v>
      </c>
      <c r="Y344" s="85">
        <f t="shared" si="13"/>
        <v>-0.2272002618</v>
      </c>
      <c r="Z344" s="85">
        <f t="shared" si="14"/>
        <v>97</v>
      </c>
      <c r="AA344" s="7">
        <f t="shared" si="15"/>
        <v>1.227200262</v>
      </c>
      <c r="AB344" s="7">
        <f t="shared" si="16"/>
        <v>12.26881414</v>
      </c>
      <c r="AC344" s="13">
        <f t="shared" si="17"/>
        <v>0.7177662995</v>
      </c>
      <c r="AD344" s="13">
        <f t="shared" si="18"/>
        <v>0.724350021</v>
      </c>
      <c r="AE344" s="10">
        <f t="shared" si="19"/>
        <v>1.227200262</v>
      </c>
      <c r="AF344" s="10">
        <f t="shared" si="20"/>
        <v>131.3072395</v>
      </c>
      <c r="AG344" s="10">
        <f t="shared" si="21"/>
        <v>1190.074971</v>
      </c>
      <c r="AH344" s="86">
        <f t="shared" si="22"/>
        <v>1.541830759</v>
      </c>
      <c r="AI344" s="86">
        <f t="shared" si="23"/>
        <v>111.0118146</v>
      </c>
      <c r="AJ344" s="86">
        <f t="shared" si="24"/>
        <v>1498.659498</v>
      </c>
      <c r="AK344" s="87">
        <f t="shared" si="25"/>
        <v>11440.38423</v>
      </c>
      <c r="AL344" s="87">
        <f t="shared" si="26"/>
        <v>11336.40093</v>
      </c>
      <c r="AM344" s="87">
        <f t="shared" si="27"/>
        <v>11336.40093</v>
      </c>
      <c r="AN344" s="87">
        <f t="shared" si="28"/>
        <v>11440.38423</v>
      </c>
      <c r="AO344" s="87">
        <f t="shared" si="29"/>
        <v>-103.983297</v>
      </c>
      <c r="AP344" s="88">
        <f t="shared" ref="AP344:AR344" si="377">AE344-AH344</f>
        <v>-0.3146304972</v>
      </c>
      <c r="AQ344" s="88">
        <f t="shared" si="377"/>
        <v>20.29542488</v>
      </c>
      <c r="AR344" s="88">
        <f t="shared" si="377"/>
        <v>-308.5845265</v>
      </c>
      <c r="AS344" s="7">
        <f t="shared" si="31"/>
        <v>24.54184121</v>
      </c>
      <c r="AT344" s="7">
        <f t="shared" si="32"/>
        <v>39.96374571</v>
      </c>
      <c r="AU344" s="7">
        <f t="shared" si="33"/>
        <v>52</v>
      </c>
      <c r="AV344" s="85">
        <f t="shared" si="34"/>
        <v>39.96374571</v>
      </c>
      <c r="AW344" s="89">
        <f t="shared" si="35"/>
        <v>12.03625429</v>
      </c>
      <c r="AX344" s="89">
        <f t="shared" si="36"/>
        <v>0</v>
      </c>
      <c r="AY344" s="89">
        <f t="shared" si="37"/>
        <v>1</v>
      </c>
    </row>
    <row r="345">
      <c r="A345" s="29">
        <v>6736.0</v>
      </c>
      <c r="B345" s="30">
        <v>969.0</v>
      </c>
      <c r="C345" s="31" t="s">
        <v>0</v>
      </c>
      <c r="D345" s="14">
        <v>6.0</v>
      </c>
      <c r="E345" s="15">
        <v>12.0</v>
      </c>
      <c r="F345" s="16">
        <v>8.0</v>
      </c>
      <c r="G345" s="17">
        <v>12.0</v>
      </c>
      <c r="H345" s="18">
        <v>53.0</v>
      </c>
      <c r="I345" s="19">
        <v>15.0</v>
      </c>
      <c r="J345" s="20">
        <v>14.0</v>
      </c>
      <c r="K345" s="21">
        <v>10.0</v>
      </c>
      <c r="L345" s="22">
        <v>8.0</v>
      </c>
      <c r="M345" s="63">
        <f t="shared" si="3"/>
        <v>53</v>
      </c>
      <c r="N345" s="63">
        <f t="shared" si="4"/>
        <v>26</v>
      </c>
      <c r="O345" s="63">
        <f t="shared" si="5"/>
        <v>27</v>
      </c>
      <c r="P345" s="63">
        <f t="shared" si="6"/>
        <v>32</v>
      </c>
      <c r="Q345" s="79">
        <f t="shared" si="7"/>
        <v>0.5797101449</v>
      </c>
      <c r="R345" s="79">
        <f t="shared" si="8"/>
        <v>0.5094339623</v>
      </c>
      <c r="S345" s="79">
        <f t="shared" si="9"/>
        <v>0.6235294118</v>
      </c>
      <c r="T345" s="79">
        <f t="shared" si="10"/>
        <v>0.6174130772</v>
      </c>
      <c r="U345" s="79">
        <f t="shared" si="11"/>
        <v>0.006116334595</v>
      </c>
      <c r="V345" s="89"/>
      <c r="W345" s="89"/>
      <c r="X345" s="85">
        <f t="shared" si="12"/>
        <v>0.5094339623</v>
      </c>
      <c r="Y345" s="85">
        <f t="shared" si="13"/>
        <v>-0.2764018556</v>
      </c>
      <c r="Z345" s="85">
        <f t="shared" si="14"/>
        <v>85</v>
      </c>
      <c r="AA345" s="7">
        <f t="shared" si="15"/>
        <v>1.276401856</v>
      </c>
      <c r="AB345" s="7">
        <f t="shared" si="16"/>
        <v>8.844859379</v>
      </c>
      <c r="AC345" s="13">
        <f t="shared" si="17"/>
        <v>0.8999312673</v>
      </c>
      <c r="AD345" s="13">
        <f t="shared" si="18"/>
        <v>0.8938149328</v>
      </c>
      <c r="AE345" s="10">
        <f t="shared" si="19"/>
        <v>1.276401856</v>
      </c>
      <c r="AF345" s="10">
        <f t="shared" si="20"/>
        <v>117.3390171</v>
      </c>
      <c r="AG345" s="10">
        <f t="shared" si="21"/>
        <v>751.8130472</v>
      </c>
      <c r="AH345" s="86">
        <f t="shared" si="22"/>
        <v>1.541830759</v>
      </c>
      <c r="AI345" s="86">
        <f t="shared" si="23"/>
        <v>90.96801478</v>
      </c>
      <c r="AJ345" s="86">
        <f t="shared" si="24"/>
        <v>1332.141776</v>
      </c>
      <c r="AK345" s="87">
        <f t="shared" si="25"/>
        <v>10484.44916</v>
      </c>
      <c r="AL345" s="87">
        <f t="shared" si="26"/>
        <v>10556.19377</v>
      </c>
      <c r="AM345" s="87">
        <f t="shared" si="27"/>
        <v>10556.19377</v>
      </c>
      <c r="AN345" s="87">
        <f t="shared" si="28"/>
        <v>10484.44916</v>
      </c>
      <c r="AO345" s="87">
        <f t="shared" si="29"/>
        <v>71.7446048</v>
      </c>
      <c r="AP345" s="88">
        <f t="shared" ref="AP345:AR345" si="378">AE345-AH345</f>
        <v>-0.2654289034</v>
      </c>
      <c r="AQ345" s="88">
        <f t="shared" si="378"/>
        <v>26.37100232</v>
      </c>
      <c r="AR345" s="88">
        <f t="shared" si="378"/>
        <v>-580.3287286</v>
      </c>
      <c r="AS345" s="7">
        <f t="shared" si="31"/>
        <v>32.90288057</v>
      </c>
      <c r="AT345" s="7">
        <f t="shared" si="32"/>
        <v>66.44953351</v>
      </c>
      <c r="AU345" s="7">
        <f t="shared" si="33"/>
        <v>53</v>
      </c>
      <c r="AV345" s="85">
        <f t="shared" si="34"/>
        <v>66.44953351</v>
      </c>
      <c r="AW345" s="89">
        <f t="shared" si="35"/>
        <v>-13.44953351</v>
      </c>
      <c r="AX345" s="89">
        <f t="shared" si="36"/>
        <v>0</v>
      </c>
      <c r="AY345" s="89">
        <f t="shared" si="37"/>
        <v>1</v>
      </c>
    </row>
    <row r="346">
      <c r="A346" s="29">
        <v>6738.0</v>
      </c>
      <c r="B346" s="30">
        <v>2930.0</v>
      </c>
      <c r="C346" s="31" t="s">
        <v>0</v>
      </c>
      <c r="D346" s="14">
        <v>21.0</v>
      </c>
      <c r="E346" s="15">
        <v>11.0</v>
      </c>
      <c r="F346" s="16">
        <v>30.0</v>
      </c>
      <c r="G346" s="17">
        <v>46.0</v>
      </c>
      <c r="H346" s="18">
        <v>151.0</v>
      </c>
      <c r="I346" s="19">
        <v>29.0</v>
      </c>
      <c r="J346" s="20">
        <v>41.0</v>
      </c>
      <c r="K346" s="21">
        <v>43.0</v>
      </c>
      <c r="L346" s="22">
        <v>28.0</v>
      </c>
      <c r="M346" s="63">
        <f t="shared" si="3"/>
        <v>151</v>
      </c>
      <c r="N346" s="63">
        <f t="shared" si="4"/>
        <v>60</v>
      </c>
      <c r="O346" s="63">
        <f t="shared" si="5"/>
        <v>75</v>
      </c>
      <c r="P346" s="63">
        <f t="shared" si="6"/>
        <v>114</v>
      </c>
      <c r="Q346" s="79">
        <f t="shared" si="7"/>
        <v>0.565</v>
      </c>
      <c r="R346" s="79">
        <f t="shared" si="8"/>
        <v>0.5555555556</v>
      </c>
      <c r="S346" s="79">
        <f t="shared" si="9"/>
        <v>0.5698113208</v>
      </c>
      <c r="T346" s="79">
        <f t="shared" si="10"/>
        <v>0.5697487832</v>
      </c>
      <c r="U346" s="79">
        <f t="shared" si="11"/>
        <v>0.00006253755984</v>
      </c>
      <c r="V346" s="89"/>
      <c r="W346" s="89"/>
      <c r="X346" s="85">
        <f t="shared" si="12"/>
        <v>0.5555555556</v>
      </c>
      <c r="Y346" s="85">
        <f t="shared" si="13"/>
        <v>-0.3013855956</v>
      </c>
      <c r="Z346" s="85">
        <f t="shared" si="14"/>
        <v>249</v>
      </c>
      <c r="AA346" s="7">
        <f t="shared" si="15"/>
        <v>1.301385596</v>
      </c>
      <c r="AB346" s="7">
        <f t="shared" si="16"/>
        <v>34.3579579</v>
      </c>
      <c r="AC346" s="13">
        <f t="shared" si="17"/>
        <v>0.8711969164</v>
      </c>
      <c r="AD346" s="13">
        <f t="shared" si="18"/>
        <v>0.8711343788</v>
      </c>
      <c r="AE346" s="10">
        <f t="shared" si="19"/>
        <v>1.301385596</v>
      </c>
      <c r="AF346" s="10">
        <f t="shared" si="20"/>
        <v>358.4029712</v>
      </c>
      <c r="AG346" s="10">
        <f t="shared" si="21"/>
        <v>8555.131518</v>
      </c>
      <c r="AH346" s="86">
        <f t="shared" si="22"/>
        <v>1.541830759</v>
      </c>
      <c r="AI346" s="86">
        <f t="shared" si="23"/>
        <v>291.4060135</v>
      </c>
      <c r="AJ346" s="86">
        <f t="shared" si="24"/>
        <v>13182.65299</v>
      </c>
      <c r="AK346" s="87">
        <f t="shared" si="25"/>
        <v>92340.24416</v>
      </c>
      <c r="AL346" s="87">
        <f t="shared" si="26"/>
        <v>92346.87314</v>
      </c>
      <c r="AM346" s="87">
        <f t="shared" si="27"/>
        <v>92346.87314</v>
      </c>
      <c r="AN346" s="87">
        <f t="shared" si="28"/>
        <v>92340.24416</v>
      </c>
      <c r="AO346" s="87">
        <f t="shared" si="29"/>
        <v>6.628981343</v>
      </c>
      <c r="AP346" s="88">
        <f t="shared" ref="AP346:AR346" si="379">AE346-AH346</f>
        <v>-0.2404451634</v>
      </c>
      <c r="AQ346" s="88">
        <f t="shared" si="379"/>
        <v>66.99695777</v>
      </c>
      <c r="AR346" s="88">
        <f t="shared" si="379"/>
        <v>-4627.521472</v>
      </c>
      <c r="AS346" s="7">
        <f t="shared" si="31"/>
        <v>126.5113492</v>
      </c>
      <c r="AT346" s="7">
        <f t="shared" si="32"/>
        <v>152.1258121</v>
      </c>
      <c r="AU346" s="7">
        <f t="shared" si="33"/>
        <v>151</v>
      </c>
      <c r="AV346" s="85">
        <f t="shared" si="34"/>
        <v>152.1258121</v>
      </c>
      <c r="AW346" s="89">
        <f t="shared" si="35"/>
        <v>-1.125812052</v>
      </c>
      <c r="AX346" s="89">
        <f t="shared" si="36"/>
        <v>0</v>
      </c>
      <c r="AY346" s="89">
        <f t="shared" si="37"/>
        <v>1</v>
      </c>
    </row>
    <row r="347">
      <c r="A347" s="29">
        <v>6750.0</v>
      </c>
      <c r="B347" s="30">
        <v>1492.0</v>
      </c>
      <c r="C347" s="31" t="s">
        <v>0</v>
      </c>
      <c r="D347" s="14">
        <v>8.0</v>
      </c>
      <c r="E347" s="15">
        <v>3.0</v>
      </c>
      <c r="F347" s="16">
        <v>5.0</v>
      </c>
      <c r="G347" s="17">
        <v>22.0</v>
      </c>
      <c r="H347" s="18">
        <v>84.0</v>
      </c>
      <c r="I347" s="19">
        <v>20.0</v>
      </c>
      <c r="J347" s="20">
        <v>20.0</v>
      </c>
      <c r="K347" s="21">
        <v>23.0</v>
      </c>
      <c r="L347" s="22">
        <v>17.0</v>
      </c>
      <c r="M347" s="63">
        <f t="shared" si="3"/>
        <v>84</v>
      </c>
      <c r="N347" s="63">
        <f t="shared" si="4"/>
        <v>28</v>
      </c>
      <c r="O347" s="63">
        <f t="shared" si="5"/>
        <v>42</v>
      </c>
      <c r="P347" s="63">
        <f t="shared" si="6"/>
        <v>48</v>
      </c>
      <c r="Q347" s="79">
        <f t="shared" si="7"/>
        <v>0.6237623762</v>
      </c>
      <c r="R347" s="79">
        <f t="shared" si="8"/>
        <v>0.6</v>
      </c>
      <c r="S347" s="79">
        <f t="shared" si="9"/>
        <v>0.6363636364</v>
      </c>
      <c r="T347" s="79">
        <f t="shared" si="10"/>
        <v>0.6362751819</v>
      </c>
      <c r="U347" s="79">
        <f t="shared" si="11"/>
        <v>0.00008845443144</v>
      </c>
      <c r="V347" s="89"/>
      <c r="W347" s="89"/>
      <c r="X347" s="85">
        <f t="shared" si="12"/>
        <v>0.6</v>
      </c>
      <c r="Y347" s="85">
        <f t="shared" si="13"/>
        <v>-0.3254608361</v>
      </c>
      <c r="Z347" s="85">
        <f t="shared" si="14"/>
        <v>118</v>
      </c>
      <c r="AA347" s="7">
        <f t="shared" si="15"/>
        <v>1.325460836</v>
      </c>
      <c r="AB347" s="7">
        <f t="shared" si="16"/>
        <v>15.62212013</v>
      </c>
      <c r="AC347" s="13">
        <f t="shared" si="17"/>
        <v>0.9618244724</v>
      </c>
      <c r="AD347" s="13">
        <f t="shared" si="18"/>
        <v>0.961736018</v>
      </c>
      <c r="AE347" s="10">
        <f t="shared" si="19"/>
        <v>1.325460836</v>
      </c>
      <c r="AF347" s="10">
        <f t="shared" si="20"/>
        <v>172.0264988</v>
      </c>
      <c r="AG347" s="10">
        <f t="shared" si="21"/>
        <v>1843.410175</v>
      </c>
      <c r="AH347" s="86">
        <f t="shared" si="22"/>
        <v>1.541830759</v>
      </c>
      <c r="AI347" s="86">
        <f t="shared" si="23"/>
        <v>138.7647683</v>
      </c>
      <c r="AJ347" s="86">
        <f t="shared" si="24"/>
        <v>3108.33081</v>
      </c>
      <c r="AK347" s="87">
        <f t="shared" si="25"/>
        <v>25643.72918</v>
      </c>
      <c r="AL347" s="87">
        <f t="shared" si="26"/>
        <v>25646.08773</v>
      </c>
      <c r="AM347" s="87">
        <f t="shared" si="27"/>
        <v>25646.08773</v>
      </c>
      <c r="AN347" s="87">
        <f t="shared" si="28"/>
        <v>25643.72918</v>
      </c>
      <c r="AO347" s="87">
        <f t="shared" si="29"/>
        <v>2.35854896</v>
      </c>
      <c r="AP347" s="88">
        <f t="shared" ref="AP347:AR347" si="380">AE347-AH347</f>
        <v>-0.2163699229</v>
      </c>
      <c r="AQ347" s="88">
        <f t="shared" si="380"/>
        <v>33.26173048</v>
      </c>
      <c r="AR347" s="88">
        <f t="shared" si="380"/>
        <v>-1264.920635</v>
      </c>
      <c r="AS347" s="7">
        <f t="shared" si="31"/>
        <v>68.99954009</v>
      </c>
      <c r="AT347" s="7">
        <f t="shared" si="32"/>
        <v>84.72668037</v>
      </c>
      <c r="AU347" s="7">
        <f t="shared" si="33"/>
        <v>84</v>
      </c>
      <c r="AV347" s="85">
        <f t="shared" si="34"/>
        <v>84.72668037</v>
      </c>
      <c r="AW347" s="89">
        <f t="shared" si="35"/>
        <v>-0.7266803738</v>
      </c>
      <c r="AX347" s="89">
        <f t="shared" si="36"/>
        <v>0</v>
      </c>
      <c r="AY347" s="89">
        <f t="shared" si="37"/>
        <v>1</v>
      </c>
    </row>
    <row r="348">
      <c r="A348" s="29">
        <v>6751.0</v>
      </c>
      <c r="B348" s="30">
        <v>2136.0</v>
      </c>
      <c r="C348" s="31" t="s">
        <v>0</v>
      </c>
      <c r="D348" s="14">
        <v>16.0</v>
      </c>
      <c r="E348" s="15">
        <v>8.0</v>
      </c>
      <c r="F348" s="16">
        <v>31.0</v>
      </c>
      <c r="G348" s="17">
        <v>26.0</v>
      </c>
      <c r="H348" s="18">
        <v>118.0</v>
      </c>
      <c r="I348" s="19">
        <v>25.0</v>
      </c>
      <c r="J348" s="20">
        <v>18.0</v>
      </c>
      <c r="K348" s="21">
        <v>32.0</v>
      </c>
      <c r="L348" s="22">
        <v>18.0</v>
      </c>
      <c r="M348" s="63">
        <f t="shared" si="3"/>
        <v>118</v>
      </c>
      <c r="N348" s="63">
        <f t="shared" si="4"/>
        <v>42</v>
      </c>
      <c r="O348" s="63">
        <f t="shared" si="5"/>
        <v>51</v>
      </c>
      <c r="P348" s="63">
        <f t="shared" si="6"/>
        <v>81</v>
      </c>
      <c r="Q348" s="79">
        <f t="shared" si="7"/>
        <v>0.5787671233</v>
      </c>
      <c r="R348" s="79">
        <f t="shared" si="8"/>
        <v>0.5483870968</v>
      </c>
      <c r="S348" s="79">
        <f t="shared" si="9"/>
        <v>0.5929648241</v>
      </c>
      <c r="T348" s="79">
        <f t="shared" si="10"/>
        <v>0.5948584606</v>
      </c>
      <c r="U348" s="79">
        <f t="shared" si="11"/>
        <v>0.001893636515</v>
      </c>
      <c r="V348" s="89"/>
      <c r="W348" s="89"/>
      <c r="X348" s="85">
        <f t="shared" si="12"/>
        <v>0.5483870968</v>
      </c>
      <c r="Y348" s="85">
        <f t="shared" si="13"/>
        <v>-0.2975024923</v>
      </c>
      <c r="Z348" s="85">
        <f t="shared" si="14"/>
        <v>174</v>
      </c>
      <c r="AA348" s="7">
        <f t="shared" si="15"/>
        <v>1.297502492</v>
      </c>
      <c r="AB348" s="7">
        <f t="shared" si="16"/>
        <v>24.09770188</v>
      </c>
      <c r="AC348" s="13">
        <f t="shared" si="17"/>
        <v>0.8904673165</v>
      </c>
      <c r="AD348" s="13">
        <f t="shared" si="18"/>
        <v>0.892360953</v>
      </c>
      <c r="AE348" s="10">
        <f t="shared" si="19"/>
        <v>1.297502492</v>
      </c>
      <c r="AF348" s="10">
        <f t="shared" si="20"/>
        <v>249.8631355</v>
      </c>
      <c r="AG348" s="10">
        <f t="shared" si="21"/>
        <v>4193.000127</v>
      </c>
      <c r="AH348" s="86">
        <f t="shared" si="22"/>
        <v>1.541830759</v>
      </c>
      <c r="AI348" s="86">
        <f t="shared" si="23"/>
        <v>203.5216602</v>
      </c>
      <c r="AJ348" s="86">
        <f t="shared" si="24"/>
        <v>6369.302865</v>
      </c>
      <c r="AK348" s="87">
        <f t="shared" si="25"/>
        <v>51853.31026</v>
      </c>
      <c r="AL348" s="87">
        <f t="shared" si="26"/>
        <v>51743.27483</v>
      </c>
      <c r="AM348" s="87">
        <f t="shared" si="27"/>
        <v>51743.27483</v>
      </c>
      <c r="AN348" s="87">
        <f t="shared" si="28"/>
        <v>51853.31026</v>
      </c>
      <c r="AO348" s="87">
        <f t="shared" si="29"/>
        <v>-110.0354306</v>
      </c>
      <c r="AP348" s="88">
        <f t="shared" ref="AP348:AR348" si="381">AE348-AH348</f>
        <v>-0.2443282667</v>
      </c>
      <c r="AQ348" s="88">
        <f t="shared" si="381"/>
        <v>46.34147536</v>
      </c>
      <c r="AR348" s="88">
        <f t="shared" si="381"/>
        <v>-2176.302738</v>
      </c>
      <c r="AS348" s="7">
        <f t="shared" si="31"/>
        <v>85.54555971</v>
      </c>
      <c r="AT348" s="7">
        <f t="shared" si="32"/>
        <v>104.1233476</v>
      </c>
      <c r="AU348" s="7">
        <f t="shared" si="33"/>
        <v>118</v>
      </c>
      <c r="AV348" s="85">
        <f t="shared" si="34"/>
        <v>104.1233476</v>
      </c>
      <c r="AW348" s="89">
        <f t="shared" si="35"/>
        <v>13.87665241</v>
      </c>
      <c r="AX348" s="89">
        <f t="shared" si="36"/>
        <v>0</v>
      </c>
      <c r="AY348" s="89">
        <f t="shared" si="37"/>
        <v>1</v>
      </c>
    </row>
    <row r="349">
      <c r="A349" s="29">
        <v>7001.0</v>
      </c>
      <c r="B349" s="30">
        <v>1904.0</v>
      </c>
      <c r="C349" s="31" t="s">
        <v>0</v>
      </c>
      <c r="D349" s="14">
        <v>9.0</v>
      </c>
      <c r="E349" s="15">
        <v>12.0</v>
      </c>
      <c r="F349" s="16">
        <v>23.0</v>
      </c>
      <c r="G349" s="17">
        <v>59.0</v>
      </c>
      <c r="H349" s="18">
        <v>160.0</v>
      </c>
      <c r="I349" s="19">
        <v>40.0</v>
      </c>
      <c r="J349" s="20">
        <v>21.0</v>
      </c>
      <c r="K349" s="21">
        <v>34.0</v>
      </c>
      <c r="L349" s="22">
        <v>23.0</v>
      </c>
      <c r="M349" s="63">
        <f t="shared" si="3"/>
        <v>160</v>
      </c>
      <c r="N349" s="63">
        <f t="shared" si="4"/>
        <v>44</v>
      </c>
      <c r="O349" s="63">
        <f t="shared" si="5"/>
        <v>99</v>
      </c>
      <c r="P349" s="63">
        <f t="shared" si="6"/>
        <v>78</v>
      </c>
      <c r="Q349" s="79">
        <f t="shared" si="7"/>
        <v>0.6797900262</v>
      </c>
      <c r="R349" s="79">
        <f t="shared" si="8"/>
        <v>0.6923076923</v>
      </c>
      <c r="S349" s="79">
        <f t="shared" si="9"/>
        <v>0.6722689076</v>
      </c>
      <c r="T349" s="79">
        <f t="shared" si="10"/>
        <v>0.6726579137</v>
      </c>
      <c r="U349" s="79">
        <f t="shared" si="11"/>
        <v>0.0003890061015</v>
      </c>
      <c r="V349" s="89"/>
      <c r="W349" s="89"/>
      <c r="X349" s="85">
        <f t="shared" si="12"/>
        <v>0.6923076923</v>
      </c>
      <c r="Y349" s="85">
        <f t="shared" si="13"/>
        <v>-0.3754632585</v>
      </c>
      <c r="Z349" s="85">
        <f t="shared" si="14"/>
        <v>221</v>
      </c>
      <c r="AA349" s="7">
        <f t="shared" si="15"/>
        <v>1.375463258</v>
      </c>
      <c r="AB349" s="7">
        <f t="shared" si="16"/>
        <v>29.28613416</v>
      </c>
      <c r="AC349" s="13">
        <f t="shared" si="17"/>
        <v>1.047732166</v>
      </c>
      <c r="AD349" s="13">
        <f t="shared" si="18"/>
        <v>1.048121172</v>
      </c>
      <c r="AE349" s="10">
        <f t="shared" si="19"/>
        <v>1.375463258</v>
      </c>
      <c r="AF349" s="10">
        <f t="shared" si="20"/>
        <v>333.2635143</v>
      </c>
      <c r="AG349" s="10">
        <f t="shared" si="21"/>
        <v>6472.235649</v>
      </c>
      <c r="AH349" s="86">
        <f t="shared" si="22"/>
        <v>1.541830759</v>
      </c>
      <c r="AI349" s="86">
        <f t="shared" si="23"/>
        <v>272.9040443</v>
      </c>
      <c r="AJ349" s="86">
        <f t="shared" si="24"/>
        <v>11906.01712</v>
      </c>
      <c r="AK349" s="87">
        <f t="shared" si="25"/>
        <v>95041.53165</v>
      </c>
      <c r="AL349" s="87">
        <f t="shared" si="26"/>
        <v>95006.25735</v>
      </c>
      <c r="AM349" s="87">
        <f t="shared" si="27"/>
        <v>95006.25735</v>
      </c>
      <c r="AN349" s="87">
        <f t="shared" si="28"/>
        <v>95041.53165</v>
      </c>
      <c r="AO349" s="87">
        <f t="shared" si="29"/>
        <v>-35.27429527</v>
      </c>
      <c r="AP349" s="88">
        <f t="shared" ref="AP349:AR349" si="382">AE349-AH349</f>
        <v>-0.1663675005</v>
      </c>
      <c r="AQ349" s="88">
        <f t="shared" si="382"/>
        <v>60.35946994</v>
      </c>
      <c r="AR349" s="88">
        <f t="shared" si="382"/>
        <v>-5433.781472</v>
      </c>
      <c r="AS349" s="7">
        <f t="shared" si="31"/>
        <v>165.7162597</v>
      </c>
      <c r="AT349" s="7">
        <f t="shared" si="32"/>
        <v>197.0917992</v>
      </c>
      <c r="AU349" s="7">
        <f t="shared" si="33"/>
        <v>160</v>
      </c>
      <c r="AV349" s="85">
        <f t="shared" si="34"/>
        <v>165.7162597</v>
      </c>
      <c r="AW349" s="89">
        <f t="shared" si="35"/>
        <v>-5.716259737</v>
      </c>
      <c r="AX349" s="89">
        <f t="shared" si="36"/>
        <v>1</v>
      </c>
      <c r="AY349" s="89">
        <f t="shared" si="37"/>
        <v>0</v>
      </c>
    </row>
    <row r="350">
      <c r="A350" s="29">
        <v>7004.0</v>
      </c>
      <c r="B350" s="30">
        <v>1264.0</v>
      </c>
      <c r="C350" s="31" t="s">
        <v>0</v>
      </c>
      <c r="D350" s="14">
        <v>5.0</v>
      </c>
      <c r="E350" s="15">
        <v>11.0</v>
      </c>
      <c r="F350" s="16">
        <v>5.0</v>
      </c>
      <c r="G350" s="17">
        <v>24.0</v>
      </c>
      <c r="H350" s="18">
        <v>70.0</v>
      </c>
      <c r="I350" s="19">
        <v>6.0</v>
      </c>
      <c r="J350" s="20">
        <v>13.0</v>
      </c>
      <c r="K350" s="21">
        <v>45.0</v>
      </c>
      <c r="L350" s="22">
        <v>15.0</v>
      </c>
      <c r="M350" s="63">
        <f t="shared" si="3"/>
        <v>70</v>
      </c>
      <c r="N350" s="63">
        <f t="shared" si="4"/>
        <v>31</v>
      </c>
      <c r="O350" s="63">
        <f t="shared" si="5"/>
        <v>30</v>
      </c>
      <c r="P350" s="63">
        <f t="shared" si="6"/>
        <v>63</v>
      </c>
      <c r="Q350" s="79">
        <f t="shared" si="7"/>
        <v>0.5154639175</v>
      </c>
      <c r="R350" s="79">
        <f t="shared" si="8"/>
        <v>0.4918032787</v>
      </c>
      <c r="S350" s="79">
        <f t="shared" si="9"/>
        <v>0.5263157895</v>
      </c>
      <c r="T350" s="79">
        <f t="shared" si="10"/>
        <v>0.5279066839</v>
      </c>
      <c r="U350" s="79">
        <f t="shared" si="11"/>
        <v>0.001590894419</v>
      </c>
      <c r="V350" s="89"/>
      <c r="W350" s="89"/>
      <c r="X350" s="85">
        <f t="shared" si="12"/>
        <v>0.4918032787</v>
      </c>
      <c r="Y350" s="85">
        <f t="shared" si="13"/>
        <v>-0.2668514393</v>
      </c>
      <c r="Z350" s="85">
        <f t="shared" si="14"/>
        <v>124</v>
      </c>
      <c r="AA350" s="7">
        <f t="shared" si="15"/>
        <v>1.266851439</v>
      </c>
      <c r="AB350" s="7">
        <f t="shared" si="16"/>
        <v>16.81164068</v>
      </c>
      <c r="AC350" s="13">
        <f t="shared" si="17"/>
        <v>0.7931672288</v>
      </c>
      <c r="AD350" s="13">
        <f t="shared" si="18"/>
        <v>0.7947581232</v>
      </c>
      <c r="AE350" s="10">
        <f t="shared" si="19"/>
        <v>1.266851439</v>
      </c>
      <c r="AF350" s="10">
        <f t="shared" si="20"/>
        <v>173.9012191</v>
      </c>
      <c r="AG350" s="10">
        <f t="shared" si="21"/>
        <v>2084.643444</v>
      </c>
      <c r="AH350" s="86">
        <f t="shared" si="22"/>
        <v>1.541830759</v>
      </c>
      <c r="AI350" s="86">
        <f t="shared" si="23"/>
        <v>143.3902606</v>
      </c>
      <c r="AJ350" s="86">
        <f t="shared" si="24"/>
        <v>2914.060135</v>
      </c>
      <c r="AK350" s="87">
        <f t="shared" si="25"/>
        <v>20506.34909</v>
      </c>
      <c r="AL350" s="87">
        <f t="shared" si="26"/>
        <v>20465.30084</v>
      </c>
      <c r="AM350" s="87">
        <f t="shared" si="27"/>
        <v>20465.30084</v>
      </c>
      <c r="AN350" s="87">
        <f t="shared" si="28"/>
        <v>20506.34909</v>
      </c>
      <c r="AO350" s="87">
        <f t="shared" si="29"/>
        <v>-41.0482578</v>
      </c>
      <c r="AP350" s="88">
        <f t="shared" ref="AP350:AR350" si="383">AE350-AH350</f>
        <v>-0.2749793197</v>
      </c>
      <c r="AQ350" s="88">
        <f t="shared" si="383"/>
        <v>30.51095856</v>
      </c>
      <c r="AR350" s="88">
        <f t="shared" si="383"/>
        <v>-829.4166907</v>
      </c>
      <c r="AS350" s="7">
        <f t="shared" si="31"/>
        <v>47.63057136</v>
      </c>
      <c r="AT350" s="7">
        <f t="shared" si="32"/>
        <v>63.32671298</v>
      </c>
      <c r="AU350" s="7">
        <f t="shared" si="33"/>
        <v>70</v>
      </c>
      <c r="AV350" s="85">
        <f t="shared" si="34"/>
        <v>63.32671298</v>
      </c>
      <c r="AW350" s="89">
        <f t="shared" si="35"/>
        <v>6.673287023</v>
      </c>
      <c r="AX350" s="89">
        <f t="shared" si="36"/>
        <v>0</v>
      </c>
      <c r="AY350" s="89">
        <f t="shared" si="37"/>
        <v>1</v>
      </c>
    </row>
    <row r="351">
      <c r="A351" s="29">
        <v>7007.0</v>
      </c>
      <c r="B351" s="30">
        <v>1565.0</v>
      </c>
      <c r="C351" s="31" t="s">
        <v>0</v>
      </c>
      <c r="D351" s="14">
        <v>14.0</v>
      </c>
      <c r="E351" s="15">
        <v>13.0</v>
      </c>
      <c r="F351" s="16">
        <v>7.0</v>
      </c>
      <c r="G351" s="17">
        <v>52.0</v>
      </c>
      <c r="H351" s="18">
        <v>159.0</v>
      </c>
      <c r="I351" s="19">
        <v>21.0</v>
      </c>
      <c r="J351" s="20">
        <v>26.0</v>
      </c>
      <c r="K351" s="21">
        <v>62.0</v>
      </c>
      <c r="L351" s="22">
        <v>25.0</v>
      </c>
      <c r="M351" s="63">
        <f t="shared" si="3"/>
        <v>159</v>
      </c>
      <c r="N351" s="63">
        <f t="shared" si="4"/>
        <v>52</v>
      </c>
      <c r="O351" s="63">
        <f t="shared" si="5"/>
        <v>73</v>
      </c>
      <c r="P351" s="63">
        <f t="shared" si="6"/>
        <v>95</v>
      </c>
      <c r="Q351" s="79">
        <f t="shared" si="7"/>
        <v>0.6121372032</v>
      </c>
      <c r="R351" s="79">
        <f t="shared" si="8"/>
        <v>0.584</v>
      </c>
      <c r="S351" s="79">
        <f t="shared" si="9"/>
        <v>0.625984252</v>
      </c>
      <c r="T351" s="79">
        <f t="shared" si="10"/>
        <v>0.6270182191</v>
      </c>
      <c r="U351" s="79">
        <f t="shared" si="11"/>
        <v>0.001033967094</v>
      </c>
      <c r="V351" s="89"/>
      <c r="W351" s="89"/>
      <c r="X351" s="85">
        <f t="shared" si="12"/>
        <v>0.584</v>
      </c>
      <c r="Y351" s="85">
        <f t="shared" si="13"/>
        <v>-0.3167937495</v>
      </c>
      <c r="Z351" s="85">
        <f t="shared" si="14"/>
        <v>220</v>
      </c>
      <c r="AA351" s="7">
        <f t="shared" si="15"/>
        <v>1.31679375</v>
      </c>
      <c r="AB351" s="7">
        <f t="shared" si="16"/>
        <v>30.0954062</v>
      </c>
      <c r="AC351" s="13">
        <f t="shared" si="17"/>
        <v>0.9427780015</v>
      </c>
      <c r="AD351" s="13">
        <f t="shared" si="18"/>
        <v>0.9438119686</v>
      </c>
      <c r="AE351" s="10">
        <f t="shared" si="19"/>
        <v>1.31679375</v>
      </c>
      <c r="AF351" s="10">
        <f t="shared" si="20"/>
        <v>319.7900311</v>
      </c>
      <c r="AG351" s="10">
        <f t="shared" si="21"/>
        <v>6620.989365</v>
      </c>
      <c r="AH351" s="86">
        <f t="shared" si="22"/>
        <v>1.541830759</v>
      </c>
      <c r="AI351" s="86">
        <f t="shared" si="23"/>
        <v>259.0275675</v>
      </c>
      <c r="AJ351" s="86">
        <f t="shared" si="24"/>
        <v>10692.59631</v>
      </c>
      <c r="AK351" s="87">
        <f t="shared" si="25"/>
        <v>90857.00297</v>
      </c>
      <c r="AL351" s="87">
        <f t="shared" si="26"/>
        <v>90757.46709</v>
      </c>
      <c r="AM351" s="87">
        <f t="shared" si="27"/>
        <v>90757.46709</v>
      </c>
      <c r="AN351" s="87">
        <f t="shared" si="28"/>
        <v>90857.00297</v>
      </c>
      <c r="AO351" s="87">
        <f t="shared" si="29"/>
        <v>-99.53587626</v>
      </c>
      <c r="AP351" s="88">
        <f t="shared" ref="AP351:AR351" si="384">AE351-AH351</f>
        <v>-0.2250370095</v>
      </c>
      <c r="AQ351" s="88">
        <f t="shared" si="384"/>
        <v>60.76246358</v>
      </c>
      <c r="AR351" s="88">
        <f t="shared" si="384"/>
        <v>-4071.606949</v>
      </c>
      <c r="AS351" s="7">
        <f t="shared" si="31"/>
        <v>123.4544046</v>
      </c>
      <c r="AT351" s="7">
        <f t="shared" si="32"/>
        <v>146.5565759</v>
      </c>
      <c r="AU351" s="7">
        <f t="shared" si="33"/>
        <v>159</v>
      </c>
      <c r="AV351" s="85">
        <f t="shared" si="34"/>
        <v>146.5565759</v>
      </c>
      <c r="AW351" s="89">
        <f t="shared" si="35"/>
        <v>12.4434241</v>
      </c>
      <c r="AX351" s="89">
        <f t="shared" si="36"/>
        <v>0</v>
      </c>
      <c r="AY351" s="89">
        <f t="shared" si="37"/>
        <v>1</v>
      </c>
    </row>
    <row r="352">
      <c r="A352" s="29">
        <v>7021.0</v>
      </c>
      <c r="B352" s="30">
        <v>1481.0</v>
      </c>
      <c r="C352" s="31" t="s">
        <v>0</v>
      </c>
      <c r="D352" s="14">
        <v>1.0</v>
      </c>
      <c r="E352" s="15">
        <v>0.0</v>
      </c>
      <c r="F352" s="16">
        <v>4.0</v>
      </c>
      <c r="G352" s="17">
        <v>27.0</v>
      </c>
      <c r="H352" s="18">
        <v>122.0</v>
      </c>
      <c r="I352" s="19">
        <v>26.0</v>
      </c>
      <c r="J352" s="20">
        <v>7.0</v>
      </c>
      <c r="K352" s="21">
        <v>19.0</v>
      </c>
      <c r="L352" s="22">
        <v>10.0</v>
      </c>
      <c r="M352" s="63">
        <f t="shared" si="3"/>
        <v>122</v>
      </c>
      <c r="N352" s="63">
        <f t="shared" si="4"/>
        <v>11</v>
      </c>
      <c r="O352" s="63">
        <f t="shared" si="5"/>
        <v>53</v>
      </c>
      <c r="P352" s="63">
        <f t="shared" si="6"/>
        <v>30</v>
      </c>
      <c r="Q352" s="79">
        <f t="shared" si="7"/>
        <v>0.8101851852</v>
      </c>
      <c r="R352" s="79">
        <f t="shared" si="8"/>
        <v>0.828125</v>
      </c>
      <c r="S352" s="79">
        <f t="shared" si="9"/>
        <v>0.8026315789</v>
      </c>
      <c r="T352" s="79">
        <f t="shared" si="10"/>
        <v>0.800133908</v>
      </c>
      <c r="U352" s="79">
        <f t="shared" si="11"/>
        <v>0.002497670958</v>
      </c>
      <c r="V352" s="89"/>
      <c r="W352" s="89"/>
      <c r="X352" s="85">
        <f t="shared" si="12"/>
        <v>0.828125</v>
      </c>
      <c r="Y352" s="85">
        <f t="shared" si="13"/>
        <v>-0.449034531</v>
      </c>
      <c r="Z352" s="85">
        <f t="shared" si="14"/>
        <v>94</v>
      </c>
      <c r="AA352" s="7">
        <f t="shared" si="15"/>
        <v>1.449034531</v>
      </c>
      <c r="AB352" s="7">
        <f t="shared" si="16"/>
        <v>13.47103593</v>
      </c>
      <c r="AC352" s="13">
        <f t="shared" si="17"/>
        <v>1.25166611</v>
      </c>
      <c r="AD352" s="13">
        <f t="shared" si="18"/>
        <v>1.249168439</v>
      </c>
      <c r="AE352" s="10">
        <f t="shared" si="19"/>
        <v>1.449034531</v>
      </c>
      <c r="AF352" s="10">
        <f t="shared" si="20"/>
        <v>149.6802818</v>
      </c>
      <c r="AG352" s="10">
        <f t="shared" si="21"/>
        <v>1266.277377</v>
      </c>
      <c r="AH352" s="86">
        <f t="shared" si="22"/>
        <v>1.541830759</v>
      </c>
      <c r="AI352" s="86">
        <f t="shared" si="23"/>
        <v>127.971953</v>
      </c>
      <c r="AJ352" s="86">
        <f t="shared" si="24"/>
        <v>2451.510907</v>
      </c>
      <c r="AK352" s="87">
        <f t="shared" si="25"/>
        <v>41012.69819</v>
      </c>
      <c r="AL352" s="87">
        <f t="shared" si="26"/>
        <v>41094.70172</v>
      </c>
      <c r="AM352" s="87">
        <f t="shared" si="27"/>
        <v>41094.70172</v>
      </c>
      <c r="AN352" s="87">
        <f t="shared" si="28"/>
        <v>41012.69819</v>
      </c>
      <c r="AO352" s="87">
        <f t="shared" si="29"/>
        <v>82.00353288</v>
      </c>
      <c r="AP352" s="88">
        <f t="shared" ref="AP352:AR352" si="385">AE352-AH352</f>
        <v>-0.09279622799</v>
      </c>
      <c r="AQ352" s="88">
        <f t="shared" si="385"/>
        <v>21.70832885</v>
      </c>
      <c r="AR352" s="88">
        <f t="shared" si="385"/>
        <v>-1185.233529</v>
      </c>
      <c r="AS352" s="7">
        <f t="shared" si="31"/>
        <v>86.81780124</v>
      </c>
      <c r="AT352" s="7">
        <f t="shared" si="32"/>
        <v>147.1176649</v>
      </c>
      <c r="AU352" s="7">
        <f t="shared" si="33"/>
        <v>122</v>
      </c>
      <c r="AV352" s="85">
        <f t="shared" si="34"/>
        <v>147.1176649</v>
      </c>
      <c r="AW352" s="89">
        <f t="shared" si="35"/>
        <v>-25.11766489</v>
      </c>
      <c r="AX352" s="89">
        <f t="shared" si="36"/>
        <v>0</v>
      </c>
      <c r="AY352" s="89">
        <f t="shared" si="37"/>
        <v>1</v>
      </c>
    </row>
    <row r="353">
      <c r="A353" s="29">
        <v>7022.0</v>
      </c>
      <c r="B353" s="30">
        <v>1472.0</v>
      </c>
      <c r="C353" s="31" t="s">
        <v>0</v>
      </c>
      <c r="D353" s="14">
        <v>3.0</v>
      </c>
      <c r="E353" s="15">
        <v>2.0</v>
      </c>
      <c r="F353" s="16">
        <v>4.0</v>
      </c>
      <c r="G353" s="17">
        <v>16.0</v>
      </c>
      <c r="H353" s="18">
        <v>49.0</v>
      </c>
      <c r="I353" s="19">
        <v>7.0</v>
      </c>
      <c r="J353" s="20">
        <v>12.0</v>
      </c>
      <c r="K353" s="21">
        <v>9.0</v>
      </c>
      <c r="L353" s="22">
        <v>5.0</v>
      </c>
      <c r="M353" s="63">
        <f t="shared" si="3"/>
        <v>49</v>
      </c>
      <c r="N353" s="63">
        <f t="shared" si="4"/>
        <v>10</v>
      </c>
      <c r="O353" s="63">
        <f t="shared" si="5"/>
        <v>23</v>
      </c>
      <c r="P353" s="63">
        <f t="shared" si="6"/>
        <v>25</v>
      </c>
      <c r="Q353" s="79">
        <f t="shared" si="7"/>
        <v>0.6728971963</v>
      </c>
      <c r="R353" s="79">
        <f t="shared" si="8"/>
        <v>0.696969697</v>
      </c>
      <c r="S353" s="79">
        <f t="shared" si="9"/>
        <v>0.6621621622</v>
      </c>
      <c r="T353" s="79">
        <f t="shared" si="10"/>
        <v>0.6595049615</v>
      </c>
      <c r="U353" s="79">
        <f t="shared" si="11"/>
        <v>0.002657200654</v>
      </c>
      <c r="V353" s="89"/>
      <c r="W353" s="89"/>
      <c r="X353" s="85">
        <f t="shared" si="12"/>
        <v>0.696969697</v>
      </c>
      <c r="Y353" s="85">
        <f t="shared" si="13"/>
        <v>-0.3779886333</v>
      </c>
      <c r="Z353" s="85">
        <f t="shared" si="14"/>
        <v>58</v>
      </c>
      <c r="AA353" s="7">
        <f t="shared" si="15"/>
        <v>1.377988633</v>
      </c>
      <c r="AB353" s="7">
        <f t="shared" si="16"/>
        <v>9.449715833</v>
      </c>
      <c r="AC353" s="13">
        <f t="shared" si="17"/>
        <v>1.040150795</v>
      </c>
      <c r="AD353" s="13">
        <f t="shared" si="18"/>
        <v>1.037493595</v>
      </c>
      <c r="AE353" s="10">
        <f t="shared" si="19"/>
        <v>1.377988633</v>
      </c>
      <c r="AF353" s="10">
        <f t="shared" si="20"/>
        <v>89.37305657</v>
      </c>
      <c r="AG353" s="10">
        <f t="shared" si="21"/>
        <v>548.0835183</v>
      </c>
      <c r="AH353" s="86">
        <f t="shared" si="22"/>
        <v>1.541830759</v>
      </c>
      <c r="AI353" s="86">
        <f t="shared" si="23"/>
        <v>74.00787643</v>
      </c>
      <c r="AJ353" s="86">
        <f t="shared" si="24"/>
        <v>886.5526864</v>
      </c>
      <c r="AK353" s="87">
        <f t="shared" si="25"/>
        <v>8214.874284</v>
      </c>
      <c r="AL353" s="87">
        <f t="shared" si="26"/>
        <v>8235.913999</v>
      </c>
      <c r="AM353" s="87">
        <f t="shared" si="27"/>
        <v>8235.913999</v>
      </c>
      <c r="AN353" s="87">
        <f t="shared" si="28"/>
        <v>8214.874284</v>
      </c>
      <c r="AO353" s="87">
        <f t="shared" si="29"/>
        <v>21.03971478</v>
      </c>
      <c r="AP353" s="88">
        <f t="shared" ref="AP353:AR353" si="386">AE353-AH353</f>
        <v>-0.1638421257</v>
      </c>
      <c r="AQ353" s="88">
        <f t="shared" si="386"/>
        <v>15.36518013</v>
      </c>
      <c r="AR353" s="88">
        <f t="shared" si="386"/>
        <v>-338.4691681</v>
      </c>
      <c r="AS353" s="7">
        <f t="shared" si="31"/>
        <v>35.3634566</v>
      </c>
      <c r="AT353" s="7">
        <f t="shared" si="32"/>
        <v>58.41694373</v>
      </c>
      <c r="AU353" s="7">
        <f t="shared" si="33"/>
        <v>49</v>
      </c>
      <c r="AV353" s="85">
        <f t="shared" si="34"/>
        <v>58.41694373</v>
      </c>
      <c r="AW353" s="89">
        <f t="shared" si="35"/>
        <v>-9.416943726</v>
      </c>
      <c r="AX353" s="89">
        <f t="shared" si="36"/>
        <v>0</v>
      </c>
      <c r="AY353" s="89">
        <f t="shared" si="37"/>
        <v>1</v>
      </c>
    </row>
    <row r="354">
      <c r="A354" s="29">
        <v>7029.0</v>
      </c>
      <c r="B354" s="30">
        <v>2657.0</v>
      </c>
      <c r="C354" s="31" t="s">
        <v>0</v>
      </c>
      <c r="D354" s="14">
        <v>17.0</v>
      </c>
      <c r="E354" s="15">
        <v>7.0</v>
      </c>
      <c r="F354" s="16">
        <v>36.0</v>
      </c>
      <c r="G354" s="17">
        <v>56.0</v>
      </c>
      <c r="H354" s="18">
        <v>176.0</v>
      </c>
      <c r="I354" s="19">
        <v>51.0</v>
      </c>
      <c r="J354" s="20">
        <v>22.0</v>
      </c>
      <c r="K354" s="21">
        <v>61.0</v>
      </c>
      <c r="L354" s="22">
        <v>33.0</v>
      </c>
      <c r="M354" s="63">
        <f t="shared" si="3"/>
        <v>176</v>
      </c>
      <c r="N354" s="63">
        <f t="shared" si="4"/>
        <v>57</v>
      </c>
      <c r="O354" s="63">
        <f t="shared" si="5"/>
        <v>107</v>
      </c>
      <c r="P354" s="63">
        <f t="shared" si="6"/>
        <v>119</v>
      </c>
      <c r="Q354" s="79">
        <f t="shared" si="7"/>
        <v>0.6165577342</v>
      </c>
      <c r="R354" s="79">
        <f t="shared" si="8"/>
        <v>0.6524390244</v>
      </c>
      <c r="S354" s="79">
        <f t="shared" si="9"/>
        <v>0.5966101695</v>
      </c>
      <c r="T354" s="79">
        <f t="shared" si="10"/>
        <v>0.5967609956</v>
      </c>
      <c r="U354" s="79">
        <f t="shared" si="11"/>
        <v>0.0001508260588</v>
      </c>
      <c r="V354" s="89"/>
      <c r="W354" s="89"/>
      <c r="X354" s="85">
        <f t="shared" si="12"/>
        <v>0.6524390244</v>
      </c>
      <c r="Y354" s="85">
        <f t="shared" si="13"/>
        <v>-0.3538666837</v>
      </c>
      <c r="Z354" s="85">
        <f t="shared" si="14"/>
        <v>283</v>
      </c>
      <c r="AA354" s="7">
        <f t="shared" si="15"/>
        <v>1.353866684</v>
      </c>
      <c r="AB354" s="7">
        <f t="shared" si="16"/>
        <v>42.11013537</v>
      </c>
      <c r="AC354" s="13">
        <f t="shared" si="17"/>
        <v>0.9504768532</v>
      </c>
      <c r="AD354" s="13">
        <f t="shared" si="18"/>
        <v>0.9506276793</v>
      </c>
      <c r="AE354" s="10">
        <f t="shared" si="19"/>
        <v>1.353866684</v>
      </c>
      <c r="AF354" s="10">
        <f t="shared" si="20"/>
        <v>425.2544069</v>
      </c>
      <c r="AG354" s="10">
        <f t="shared" si="21"/>
        <v>11917.16831</v>
      </c>
      <c r="AH354" s="86">
        <f t="shared" si="22"/>
        <v>1.541830759</v>
      </c>
      <c r="AI354" s="86">
        <f t="shared" si="23"/>
        <v>348.4537515</v>
      </c>
      <c r="AJ354" s="86">
        <f t="shared" si="24"/>
        <v>19632.13105</v>
      </c>
      <c r="AK354" s="87">
        <f t="shared" si="25"/>
        <v>128719.7409</v>
      </c>
      <c r="AL354" s="87">
        <f t="shared" si="26"/>
        <v>128699.3183</v>
      </c>
      <c r="AM354" s="87">
        <f t="shared" si="27"/>
        <v>128699.3183</v>
      </c>
      <c r="AN354" s="87">
        <f t="shared" si="28"/>
        <v>128719.7409</v>
      </c>
      <c r="AO354" s="87">
        <f t="shared" si="29"/>
        <v>-20.42260249</v>
      </c>
      <c r="AP354" s="88">
        <f t="shared" ref="AP354:AR354" si="387">AE354-AH354</f>
        <v>-0.1879640753</v>
      </c>
      <c r="AQ354" s="88">
        <f t="shared" si="387"/>
        <v>76.80065533</v>
      </c>
      <c r="AR354" s="88">
        <f t="shared" si="387"/>
        <v>-7714.962746</v>
      </c>
      <c r="AS354" s="7">
        <f t="shared" si="31"/>
        <v>177.9898716</v>
      </c>
      <c r="AT354" s="7">
        <f t="shared" si="32"/>
        <v>230.60233</v>
      </c>
      <c r="AU354" s="7">
        <f t="shared" si="33"/>
        <v>176</v>
      </c>
      <c r="AV354" s="85">
        <f t="shared" si="34"/>
        <v>177.9898716</v>
      </c>
      <c r="AW354" s="89">
        <f t="shared" si="35"/>
        <v>-1.989871613</v>
      </c>
      <c r="AX354" s="89">
        <f t="shared" si="36"/>
        <v>1</v>
      </c>
      <c r="AY354" s="89">
        <f t="shared" si="37"/>
        <v>0</v>
      </c>
    </row>
    <row r="355">
      <c r="A355" s="29">
        <v>7036.0</v>
      </c>
      <c r="B355" s="30">
        <v>2890.0</v>
      </c>
      <c r="C355" s="31" t="s">
        <v>0</v>
      </c>
      <c r="D355" s="14">
        <v>12.0</v>
      </c>
      <c r="E355" s="15">
        <v>20.0</v>
      </c>
      <c r="F355" s="16">
        <v>31.0</v>
      </c>
      <c r="G355" s="17">
        <v>29.0</v>
      </c>
      <c r="H355" s="18">
        <v>121.0</v>
      </c>
      <c r="I355" s="19">
        <v>22.0</v>
      </c>
      <c r="J355" s="20">
        <v>21.0</v>
      </c>
      <c r="K355" s="21">
        <v>36.0</v>
      </c>
      <c r="L355" s="22">
        <v>26.0</v>
      </c>
      <c r="M355" s="63">
        <f t="shared" si="3"/>
        <v>121</v>
      </c>
      <c r="N355" s="63">
        <f t="shared" si="4"/>
        <v>58</v>
      </c>
      <c r="O355" s="63">
        <f t="shared" si="5"/>
        <v>51</v>
      </c>
      <c r="P355" s="63">
        <f t="shared" si="6"/>
        <v>88</v>
      </c>
      <c r="Q355" s="79">
        <f t="shared" si="7"/>
        <v>0.5408805031</v>
      </c>
      <c r="R355" s="79">
        <f t="shared" si="8"/>
        <v>0.4678899083</v>
      </c>
      <c r="S355" s="79">
        <f t="shared" si="9"/>
        <v>0.5789473684</v>
      </c>
      <c r="T355" s="79">
        <f t="shared" si="10"/>
        <v>0.5800484606</v>
      </c>
      <c r="U355" s="79">
        <f t="shared" si="11"/>
        <v>0.00110109217</v>
      </c>
      <c r="V355" s="89"/>
      <c r="W355" s="89"/>
      <c r="X355" s="85">
        <f t="shared" si="12"/>
        <v>0.4678899083</v>
      </c>
      <c r="Y355" s="85">
        <f t="shared" si="13"/>
        <v>-0.2538977361</v>
      </c>
      <c r="Z355" s="85">
        <f t="shared" si="14"/>
        <v>197</v>
      </c>
      <c r="AA355" s="7">
        <f t="shared" si="15"/>
        <v>1.253897736</v>
      </c>
      <c r="AB355" s="7">
        <f t="shared" si="16"/>
        <v>22.34300078</v>
      </c>
      <c r="AC355" s="13">
        <f t="shared" si="17"/>
        <v>0.8328451045</v>
      </c>
      <c r="AD355" s="13">
        <f t="shared" si="18"/>
        <v>0.8339461967</v>
      </c>
      <c r="AE355" s="10">
        <f t="shared" si="19"/>
        <v>1.253897736</v>
      </c>
      <c r="AF355" s="10">
        <f t="shared" si="20"/>
        <v>269.3608548</v>
      </c>
      <c r="AG355" s="10">
        <f t="shared" si="21"/>
        <v>4401.571153</v>
      </c>
      <c r="AH355" s="86">
        <f t="shared" si="22"/>
        <v>1.541830759</v>
      </c>
      <c r="AI355" s="86">
        <f t="shared" si="23"/>
        <v>214.3144755</v>
      </c>
      <c r="AJ355" s="86">
        <f t="shared" si="24"/>
        <v>6919.736446</v>
      </c>
      <c r="AK355" s="87">
        <f t="shared" si="25"/>
        <v>55425.73212</v>
      </c>
      <c r="AL355" s="87">
        <f t="shared" si="26"/>
        <v>55352.55134</v>
      </c>
      <c r="AM355" s="87">
        <f t="shared" si="27"/>
        <v>55352.55134</v>
      </c>
      <c r="AN355" s="87">
        <f t="shared" si="28"/>
        <v>55425.73212</v>
      </c>
      <c r="AO355" s="87">
        <f t="shared" si="29"/>
        <v>-73.18078782</v>
      </c>
      <c r="AP355" s="88">
        <f t="shared" ref="AP355:AR355" si="388">AE355-AH355</f>
        <v>-0.2879330229</v>
      </c>
      <c r="AQ355" s="88">
        <f t="shared" si="388"/>
        <v>55.04637929</v>
      </c>
      <c r="AR355" s="88">
        <f t="shared" si="388"/>
        <v>-2518.165293</v>
      </c>
      <c r="AS355" s="7">
        <f t="shared" si="31"/>
        <v>75.80081059</v>
      </c>
      <c r="AT355" s="7">
        <f t="shared" si="32"/>
        <v>115.376911</v>
      </c>
      <c r="AU355" s="7">
        <f t="shared" si="33"/>
        <v>121</v>
      </c>
      <c r="AV355" s="85">
        <f t="shared" si="34"/>
        <v>115.376911</v>
      </c>
      <c r="AW355" s="89">
        <f t="shared" si="35"/>
        <v>5.623089</v>
      </c>
      <c r="AX355" s="89">
        <f t="shared" si="36"/>
        <v>0</v>
      </c>
      <c r="AY355" s="89">
        <f t="shared" si="37"/>
        <v>1</v>
      </c>
    </row>
    <row r="356">
      <c r="A356" s="29">
        <v>7037.0</v>
      </c>
      <c r="B356" s="30">
        <v>1571.0</v>
      </c>
      <c r="C356" s="31" t="s">
        <v>0</v>
      </c>
      <c r="D356" s="14">
        <v>6.0</v>
      </c>
      <c r="E356" s="15">
        <v>6.0</v>
      </c>
      <c r="F356" s="16">
        <v>6.0</v>
      </c>
      <c r="G356" s="17">
        <v>30.0</v>
      </c>
      <c r="H356" s="18">
        <v>54.0</v>
      </c>
      <c r="I356" s="19">
        <v>14.0</v>
      </c>
      <c r="J356" s="20">
        <v>12.0</v>
      </c>
      <c r="K356" s="21">
        <v>14.0</v>
      </c>
      <c r="L356" s="22">
        <v>9.0</v>
      </c>
      <c r="M356" s="63">
        <f t="shared" si="3"/>
        <v>54</v>
      </c>
      <c r="N356" s="63">
        <f t="shared" si="4"/>
        <v>21</v>
      </c>
      <c r="O356" s="63">
        <f t="shared" si="5"/>
        <v>44</v>
      </c>
      <c r="P356" s="63">
        <f t="shared" si="6"/>
        <v>32</v>
      </c>
      <c r="Q356" s="79">
        <f t="shared" si="7"/>
        <v>0.6490066225</v>
      </c>
      <c r="R356" s="79">
        <f t="shared" si="8"/>
        <v>0.6769230769</v>
      </c>
      <c r="S356" s="79">
        <f t="shared" si="9"/>
        <v>0.6279069767</v>
      </c>
      <c r="T356" s="79">
        <f t="shared" si="10"/>
        <v>0.633528852</v>
      </c>
      <c r="U356" s="79">
        <f t="shared" si="11"/>
        <v>0.00562187525</v>
      </c>
      <c r="V356" s="89"/>
      <c r="W356" s="89"/>
      <c r="X356" s="85">
        <f t="shared" si="12"/>
        <v>0.6769230769</v>
      </c>
      <c r="Y356" s="85">
        <f t="shared" si="13"/>
        <v>-0.3671295214</v>
      </c>
      <c r="Z356" s="85">
        <f t="shared" si="14"/>
        <v>97</v>
      </c>
      <c r="AA356" s="7">
        <f t="shared" si="15"/>
        <v>1.367129521</v>
      </c>
      <c r="AB356" s="7">
        <f t="shared" si="16"/>
        <v>11.74814468</v>
      </c>
      <c r="AC356" s="13">
        <f t="shared" si="17"/>
        <v>0.9950364981</v>
      </c>
      <c r="AD356" s="13">
        <f t="shared" si="18"/>
        <v>1.000658373</v>
      </c>
      <c r="AE356" s="10">
        <f t="shared" si="19"/>
        <v>1.367129521</v>
      </c>
      <c r="AF356" s="10">
        <f t="shared" si="20"/>
        <v>144.3597083</v>
      </c>
      <c r="AG356" s="10">
        <f t="shared" si="21"/>
        <v>1139.570034</v>
      </c>
      <c r="AH356" s="86">
        <f t="shared" si="22"/>
        <v>1.541830759</v>
      </c>
      <c r="AI356" s="86">
        <f t="shared" si="23"/>
        <v>117.1791377</v>
      </c>
      <c r="AJ356" s="86">
        <f t="shared" si="24"/>
        <v>2170.897709</v>
      </c>
      <c r="AK356" s="87">
        <f t="shared" si="25"/>
        <v>12994.54964</v>
      </c>
      <c r="AL356" s="87">
        <f t="shared" si="26"/>
        <v>12921.54396</v>
      </c>
      <c r="AM356" s="87">
        <f t="shared" si="27"/>
        <v>12921.54396</v>
      </c>
      <c r="AN356" s="87">
        <f t="shared" si="28"/>
        <v>12994.54964</v>
      </c>
      <c r="AO356" s="87">
        <f t="shared" si="29"/>
        <v>-73.005672</v>
      </c>
      <c r="AP356" s="88">
        <f t="shared" ref="AP356:AR356" si="389">AE356-AH356</f>
        <v>-0.1747012376</v>
      </c>
      <c r="AQ356" s="88">
        <f t="shared" si="389"/>
        <v>27.18057058</v>
      </c>
      <c r="AR356" s="88">
        <f t="shared" si="389"/>
        <v>-1031.327674</v>
      </c>
      <c r="AS356" s="7">
        <f t="shared" si="31"/>
        <v>65.61986758</v>
      </c>
      <c r="AT356" s="7">
        <f t="shared" si="32"/>
        <v>89.96329227</v>
      </c>
      <c r="AU356" s="7">
        <f t="shared" si="33"/>
        <v>54</v>
      </c>
      <c r="AV356" s="85">
        <f t="shared" si="34"/>
        <v>65.61986758</v>
      </c>
      <c r="AW356" s="89">
        <f t="shared" si="35"/>
        <v>-11.61986758</v>
      </c>
      <c r="AX356" s="89">
        <f t="shared" si="36"/>
        <v>1</v>
      </c>
      <c r="AY356" s="89">
        <f t="shared" si="37"/>
        <v>0</v>
      </c>
    </row>
    <row r="357">
      <c r="A357" s="29">
        <v>7039.0</v>
      </c>
      <c r="B357" s="30">
        <v>2711.0</v>
      </c>
      <c r="C357" s="31" t="s">
        <v>0</v>
      </c>
      <c r="D357" s="14">
        <v>34.0</v>
      </c>
      <c r="E357" s="15">
        <v>22.0</v>
      </c>
      <c r="F357" s="16">
        <v>66.0</v>
      </c>
      <c r="G357" s="17">
        <v>47.0</v>
      </c>
      <c r="H357" s="18">
        <v>110.0</v>
      </c>
      <c r="I357" s="19">
        <v>20.0</v>
      </c>
      <c r="J357" s="20">
        <v>43.0</v>
      </c>
      <c r="K357" s="21">
        <v>64.0</v>
      </c>
      <c r="L357" s="22">
        <v>50.0</v>
      </c>
      <c r="M357" s="63">
        <f t="shared" si="3"/>
        <v>110</v>
      </c>
      <c r="N357" s="63">
        <f t="shared" si="4"/>
        <v>106</v>
      </c>
      <c r="O357" s="63">
        <f t="shared" si="5"/>
        <v>67</v>
      </c>
      <c r="P357" s="63">
        <f t="shared" si="6"/>
        <v>173</v>
      </c>
      <c r="Q357" s="79">
        <f t="shared" si="7"/>
        <v>0.3881578947</v>
      </c>
      <c r="R357" s="79">
        <f t="shared" si="8"/>
        <v>0.387283237</v>
      </c>
      <c r="S357" s="79">
        <f t="shared" si="9"/>
        <v>0.3886925795</v>
      </c>
      <c r="T357" s="79">
        <f t="shared" si="10"/>
        <v>0.3882401076</v>
      </c>
      <c r="U357" s="79">
        <f t="shared" si="11"/>
        <v>0.0004524718785</v>
      </c>
      <c r="V357" s="89"/>
      <c r="W357" s="89"/>
      <c r="X357" s="85">
        <f t="shared" si="12"/>
        <v>0.387283237</v>
      </c>
      <c r="Y357" s="85">
        <f t="shared" si="13"/>
        <v>-0.2102336738</v>
      </c>
      <c r="Z357" s="85">
        <f t="shared" si="14"/>
        <v>346</v>
      </c>
      <c r="AA357" s="7">
        <f t="shared" si="15"/>
        <v>1.210233674</v>
      </c>
      <c r="AB357" s="7">
        <f t="shared" si="16"/>
        <v>36.37042557</v>
      </c>
      <c r="AC357" s="13">
        <f t="shared" si="17"/>
        <v>0.5989262533</v>
      </c>
      <c r="AD357" s="13">
        <f t="shared" si="18"/>
        <v>0.5984737815</v>
      </c>
      <c r="AE357" s="10">
        <f t="shared" si="19"/>
        <v>1.210233674</v>
      </c>
      <c r="AF357" s="10">
        <f t="shared" si="20"/>
        <v>455.1112767</v>
      </c>
      <c r="AG357" s="10">
        <f t="shared" si="21"/>
        <v>12584.16725</v>
      </c>
      <c r="AH357" s="86">
        <f t="shared" si="22"/>
        <v>1.541830759</v>
      </c>
      <c r="AI357" s="86">
        <f t="shared" si="23"/>
        <v>370.0393822</v>
      </c>
      <c r="AJ357" s="86">
        <f t="shared" si="24"/>
        <v>17871.36033</v>
      </c>
      <c r="AK357" s="87">
        <f t="shared" si="25"/>
        <v>77231.84455</v>
      </c>
      <c r="AL357" s="87">
        <f t="shared" si="26"/>
        <v>77290.23514</v>
      </c>
      <c r="AM357" s="87">
        <f t="shared" si="27"/>
        <v>77290.23514</v>
      </c>
      <c r="AN357" s="87">
        <f t="shared" si="28"/>
        <v>77231.84455</v>
      </c>
      <c r="AO357" s="87">
        <f t="shared" si="29"/>
        <v>58.39059098</v>
      </c>
      <c r="AP357" s="88">
        <f t="shared" ref="AP357:AR357" si="390">AE357-AH357</f>
        <v>-0.3315970852</v>
      </c>
      <c r="AQ357" s="88">
        <f t="shared" si="390"/>
        <v>85.07189456</v>
      </c>
      <c r="AR357" s="88">
        <f t="shared" si="390"/>
        <v>-5287.19308</v>
      </c>
      <c r="AS357" s="7">
        <f t="shared" si="31"/>
        <v>105.6905808</v>
      </c>
      <c r="AT357" s="7">
        <f t="shared" si="32"/>
        <v>150.8614167</v>
      </c>
      <c r="AU357" s="7">
        <f t="shared" si="33"/>
        <v>110</v>
      </c>
      <c r="AV357" s="85">
        <f t="shared" si="34"/>
        <v>105.6905808</v>
      </c>
      <c r="AW357" s="89">
        <f t="shared" si="35"/>
        <v>4.309419241</v>
      </c>
      <c r="AX357" s="89">
        <f t="shared" si="36"/>
        <v>1</v>
      </c>
      <c r="AY357" s="89">
        <f t="shared" si="37"/>
        <v>0</v>
      </c>
    </row>
    <row r="358">
      <c r="A358" s="29">
        <v>7040.0</v>
      </c>
      <c r="B358" s="30">
        <v>2136.0</v>
      </c>
      <c r="C358" s="31" t="s">
        <v>0</v>
      </c>
      <c r="D358" s="14">
        <v>27.0</v>
      </c>
      <c r="E358" s="15">
        <v>11.0</v>
      </c>
      <c r="F358" s="16">
        <v>40.0</v>
      </c>
      <c r="G358" s="17">
        <v>32.0</v>
      </c>
      <c r="H358" s="18">
        <v>120.0</v>
      </c>
      <c r="I358" s="19">
        <v>20.0</v>
      </c>
      <c r="J358" s="20">
        <v>58.0</v>
      </c>
      <c r="K358" s="21">
        <v>48.0</v>
      </c>
      <c r="L358" s="22">
        <v>35.0</v>
      </c>
      <c r="M358" s="63">
        <f t="shared" si="3"/>
        <v>120</v>
      </c>
      <c r="N358" s="63">
        <f t="shared" si="4"/>
        <v>73</v>
      </c>
      <c r="O358" s="63">
        <f t="shared" si="5"/>
        <v>52</v>
      </c>
      <c r="P358" s="63">
        <f t="shared" si="6"/>
        <v>146</v>
      </c>
      <c r="Q358" s="79">
        <f t="shared" si="7"/>
        <v>0.4398976982</v>
      </c>
      <c r="R358" s="79">
        <f t="shared" si="8"/>
        <v>0.416</v>
      </c>
      <c r="S358" s="79">
        <f t="shared" si="9"/>
        <v>0.4511278195</v>
      </c>
      <c r="T358" s="79">
        <f t="shared" si="10"/>
        <v>0.4524584612</v>
      </c>
      <c r="U358" s="79">
        <f t="shared" si="11"/>
        <v>0.001330641636</v>
      </c>
      <c r="V358" s="89"/>
      <c r="W358" s="89"/>
      <c r="X358" s="85">
        <f t="shared" si="12"/>
        <v>0.416</v>
      </c>
      <c r="Y358" s="85">
        <f t="shared" si="13"/>
        <v>-0.2257893407</v>
      </c>
      <c r="Z358" s="85">
        <f t="shared" si="14"/>
        <v>271</v>
      </c>
      <c r="AA358" s="7">
        <f t="shared" si="15"/>
        <v>1.225789341</v>
      </c>
      <c r="AB358" s="7">
        <f t="shared" si="16"/>
        <v>32.96524375</v>
      </c>
      <c r="AC358" s="13">
        <f t="shared" si="17"/>
        <v>0.6769171603</v>
      </c>
      <c r="AD358" s="13">
        <f t="shared" si="18"/>
        <v>0.6782478019</v>
      </c>
      <c r="AE358" s="10">
        <f t="shared" si="19"/>
        <v>1.225789341</v>
      </c>
      <c r="AF358" s="10">
        <f t="shared" si="20"/>
        <v>365.1541551</v>
      </c>
      <c r="AG358" s="10">
        <f t="shared" si="21"/>
        <v>8933.581055</v>
      </c>
      <c r="AH358" s="86">
        <f t="shared" si="22"/>
        <v>1.541830759</v>
      </c>
      <c r="AI358" s="86">
        <f t="shared" si="23"/>
        <v>305.2824903</v>
      </c>
      <c r="AJ358" s="86">
        <f t="shared" si="24"/>
        <v>11705.57912</v>
      </c>
      <c r="AK358" s="87">
        <f t="shared" si="25"/>
        <v>70541.84089</v>
      </c>
      <c r="AL358" s="87">
        <f t="shared" si="26"/>
        <v>70403.44617</v>
      </c>
      <c r="AM358" s="87">
        <f t="shared" si="27"/>
        <v>70403.44617</v>
      </c>
      <c r="AN358" s="87">
        <f t="shared" si="28"/>
        <v>70541.84089</v>
      </c>
      <c r="AO358" s="87">
        <f t="shared" si="29"/>
        <v>-138.394714</v>
      </c>
      <c r="AP358" s="88">
        <f t="shared" ref="AP358:AR358" si="391">AE358-AH358</f>
        <v>-0.3160414183</v>
      </c>
      <c r="AQ358" s="88">
        <f t="shared" si="391"/>
        <v>59.8716648</v>
      </c>
      <c r="AR358" s="88">
        <f t="shared" si="391"/>
        <v>-2771.998067</v>
      </c>
      <c r="AS358" s="7">
        <f t="shared" si="31"/>
        <v>80.53970962</v>
      </c>
      <c r="AT358" s="7">
        <f t="shared" si="32"/>
        <v>108.9027537</v>
      </c>
      <c r="AU358" s="7">
        <f t="shared" si="33"/>
        <v>120</v>
      </c>
      <c r="AV358" s="85">
        <f t="shared" si="34"/>
        <v>108.9027537</v>
      </c>
      <c r="AW358" s="89">
        <f t="shared" si="35"/>
        <v>11.09724626</v>
      </c>
      <c r="AX358" s="89">
        <f t="shared" si="36"/>
        <v>0</v>
      </c>
      <c r="AY358" s="89">
        <f t="shared" si="37"/>
        <v>1</v>
      </c>
    </row>
    <row r="359">
      <c r="A359" s="29">
        <v>7041.0</v>
      </c>
      <c r="B359" s="30">
        <v>1818.0</v>
      </c>
      <c r="C359" s="31" t="s">
        <v>0</v>
      </c>
      <c r="D359" s="14">
        <v>25.0</v>
      </c>
      <c r="E359" s="15">
        <v>15.0</v>
      </c>
      <c r="F359" s="16">
        <v>45.0</v>
      </c>
      <c r="G359" s="17">
        <v>31.0</v>
      </c>
      <c r="H359" s="18">
        <v>102.0</v>
      </c>
      <c r="I359" s="19">
        <v>20.0</v>
      </c>
      <c r="J359" s="20">
        <v>47.0</v>
      </c>
      <c r="K359" s="21">
        <v>45.0</v>
      </c>
      <c r="L359" s="22">
        <v>40.0</v>
      </c>
      <c r="M359" s="63">
        <f t="shared" si="3"/>
        <v>102</v>
      </c>
      <c r="N359" s="63">
        <f t="shared" si="4"/>
        <v>80</v>
      </c>
      <c r="O359" s="63">
        <f t="shared" si="5"/>
        <v>51</v>
      </c>
      <c r="P359" s="63">
        <f t="shared" si="6"/>
        <v>137</v>
      </c>
      <c r="Q359" s="79">
        <f t="shared" si="7"/>
        <v>0.4135135135</v>
      </c>
      <c r="R359" s="79">
        <f t="shared" si="8"/>
        <v>0.3893129771</v>
      </c>
      <c r="S359" s="79">
        <f t="shared" si="9"/>
        <v>0.4267782427</v>
      </c>
      <c r="T359" s="79">
        <f t="shared" si="10"/>
        <v>0.4262346847</v>
      </c>
      <c r="U359" s="79">
        <f t="shared" si="11"/>
        <v>0.0005435579305</v>
      </c>
      <c r="V359" s="89"/>
      <c r="W359" s="89"/>
      <c r="X359" s="85">
        <f t="shared" si="12"/>
        <v>0.3893129771</v>
      </c>
      <c r="Y359" s="85">
        <f t="shared" si="13"/>
        <v>-0.2113331696</v>
      </c>
      <c r="Z359" s="85">
        <f t="shared" si="14"/>
        <v>268</v>
      </c>
      <c r="AA359" s="7">
        <f t="shared" si="15"/>
        <v>1.21133317</v>
      </c>
      <c r="AB359" s="7">
        <f t="shared" si="16"/>
        <v>28.95264424</v>
      </c>
      <c r="AC359" s="13">
        <f t="shared" si="17"/>
        <v>0.6381114123</v>
      </c>
      <c r="AD359" s="13">
        <f t="shared" si="18"/>
        <v>0.6375678544</v>
      </c>
      <c r="AE359" s="10">
        <f t="shared" si="19"/>
        <v>1.21133317</v>
      </c>
      <c r="AF359" s="10">
        <f t="shared" si="20"/>
        <v>353.5899337</v>
      </c>
      <c r="AG359" s="10">
        <f t="shared" si="21"/>
        <v>7759.308657</v>
      </c>
      <c r="AH359" s="86">
        <f t="shared" si="22"/>
        <v>1.541830759</v>
      </c>
      <c r="AI359" s="86">
        <f t="shared" si="23"/>
        <v>289.8641827</v>
      </c>
      <c r="AJ359" s="86">
        <f t="shared" si="24"/>
        <v>10772.77151</v>
      </c>
      <c r="AK359" s="87">
        <f t="shared" si="25"/>
        <v>56380.12536</v>
      </c>
      <c r="AL359" s="87">
        <f t="shared" si="26"/>
        <v>56428.19219</v>
      </c>
      <c r="AM359" s="87">
        <f t="shared" si="27"/>
        <v>56428.19219</v>
      </c>
      <c r="AN359" s="87">
        <f t="shared" si="28"/>
        <v>56380.12536</v>
      </c>
      <c r="AO359" s="87">
        <f t="shared" si="29"/>
        <v>48.06682779</v>
      </c>
      <c r="AP359" s="88">
        <f t="shared" ref="AP359:AR359" si="392">AE359-AH359</f>
        <v>-0.3304975894</v>
      </c>
      <c r="AQ359" s="88">
        <f t="shared" si="392"/>
        <v>63.72575102</v>
      </c>
      <c r="AR359" s="88">
        <f t="shared" si="392"/>
        <v>-3013.462856</v>
      </c>
      <c r="AS359" s="7">
        <f t="shared" si="31"/>
        <v>83.11597002</v>
      </c>
      <c r="AT359" s="7">
        <f t="shared" si="32"/>
        <v>109.7016271</v>
      </c>
      <c r="AU359" s="7">
        <f t="shared" si="33"/>
        <v>102</v>
      </c>
      <c r="AV359" s="85">
        <f t="shared" si="34"/>
        <v>109.7016271</v>
      </c>
      <c r="AW359" s="89">
        <f t="shared" si="35"/>
        <v>-7.70162705</v>
      </c>
      <c r="AX359" s="89">
        <f t="shared" si="36"/>
        <v>0</v>
      </c>
      <c r="AY359" s="89">
        <f t="shared" si="37"/>
        <v>1</v>
      </c>
    </row>
    <row r="360">
      <c r="A360" s="29">
        <v>7042.0</v>
      </c>
      <c r="B360" s="30">
        <v>1767.0</v>
      </c>
      <c r="C360" s="31" t="s">
        <v>0</v>
      </c>
      <c r="D360" s="14">
        <v>9.0</v>
      </c>
      <c r="E360" s="15">
        <v>9.0</v>
      </c>
      <c r="F360" s="16">
        <v>23.0</v>
      </c>
      <c r="G360" s="17">
        <v>41.0</v>
      </c>
      <c r="H360" s="18">
        <v>115.0</v>
      </c>
      <c r="I360" s="19">
        <v>15.0</v>
      </c>
      <c r="J360" s="20">
        <v>18.0</v>
      </c>
      <c r="K360" s="21">
        <v>14.0</v>
      </c>
      <c r="L360" s="22">
        <v>28.0</v>
      </c>
      <c r="M360" s="63">
        <f t="shared" si="3"/>
        <v>115</v>
      </c>
      <c r="N360" s="63">
        <f t="shared" si="4"/>
        <v>46</v>
      </c>
      <c r="O360" s="63">
        <f t="shared" si="5"/>
        <v>56</v>
      </c>
      <c r="P360" s="63">
        <f t="shared" si="6"/>
        <v>55</v>
      </c>
      <c r="Q360" s="79">
        <f t="shared" si="7"/>
        <v>0.6286764706</v>
      </c>
      <c r="R360" s="79">
        <f t="shared" si="8"/>
        <v>0.5490196078</v>
      </c>
      <c r="S360" s="79">
        <f t="shared" si="9"/>
        <v>0.6764705882</v>
      </c>
      <c r="T360" s="79">
        <f t="shared" si="10"/>
        <v>0.6714676007</v>
      </c>
      <c r="U360" s="79">
        <f t="shared" si="11"/>
        <v>0.005002987531</v>
      </c>
      <c r="V360" s="89"/>
      <c r="W360" s="89"/>
      <c r="X360" s="85">
        <f t="shared" si="12"/>
        <v>0.5490196078</v>
      </c>
      <c r="Y360" s="85">
        <f t="shared" si="13"/>
        <v>-0.2978451191</v>
      </c>
      <c r="Z360" s="85">
        <f t="shared" si="14"/>
        <v>157</v>
      </c>
      <c r="AA360" s="7">
        <f t="shared" si="15"/>
        <v>1.297845119</v>
      </c>
      <c r="AB360" s="7">
        <f t="shared" si="16"/>
        <v>16.38148155</v>
      </c>
      <c r="AC360" s="13">
        <f t="shared" si="17"/>
        <v>0.9743157073</v>
      </c>
      <c r="AD360" s="13">
        <f t="shared" si="18"/>
        <v>0.9693127198</v>
      </c>
      <c r="AE360" s="10">
        <f t="shared" si="19"/>
        <v>1.297845119</v>
      </c>
      <c r="AF360" s="10">
        <f t="shared" si="20"/>
        <v>220.1431653</v>
      </c>
      <c r="AG360" s="10">
        <f t="shared" si="21"/>
        <v>2571.892603</v>
      </c>
      <c r="AH360" s="86">
        <f t="shared" si="22"/>
        <v>1.541830759</v>
      </c>
      <c r="AI360" s="86">
        <f t="shared" si="23"/>
        <v>171.1432142</v>
      </c>
      <c r="AJ360" s="86">
        <f t="shared" si="24"/>
        <v>4748.838738</v>
      </c>
      <c r="AK360" s="87">
        <f t="shared" si="25"/>
        <v>44821.02016</v>
      </c>
      <c r="AL360" s="87">
        <f t="shared" si="26"/>
        <v>45052.35831</v>
      </c>
      <c r="AM360" s="87">
        <f t="shared" si="27"/>
        <v>45052.35831</v>
      </c>
      <c r="AN360" s="87">
        <f t="shared" si="28"/>
        <v>44821.02016</v>
      </c>
      <c r="AO360" s="87">
        <f t="shared" si="29"/>
        <v>231.3381434</v>
      </c>
      <c r="AP360" s="88">
        <f t="shared" ref="AP360:AR360" si="393">AE360-AH360</f>
        <v>-0.2439856399</v>
      </c>
      <c r="AQ360" s="88">
        <f t="shared" si="393"/>
        <v>48.999951</v>
      </c>
      <c r="AR360" s="88">
        <f t="shared" si="393"/>
        <v>-2176.946134</v>
      </c>
      <c r="AS360" s="7">
        <f t="shared" si="31"/>
        <v>66.34415666</v>
      </c>
      <c r="AT360" s="7">
        <f t="shared" si="32"/>
        <v>134.4871342</v>
      </c>
      <c r="AU360" s="7">
        <f t="shared" si="33"/>
        <v>115</v>
      </c>
      <c r="AV360" s="85">
        <f t="shared" si="34"/>
        <v>134.4871342</v>
      </c>
      <c r="AW360" s="89">
        <f t="shared" si="35"/>
        <v>-19.48713417</v>
      </c>
      <c r="AX360" s="89">
        <f t="shared" si="36"/>
        <v>0</v>
      </c>
      <c r="AY360" s="89">
        <f t="shared" si="37"/>
        <v>1</v>
      </c>
    </row>
    <row r="361">
      <c r="A361" s="29">
        <v>7047.0</v>
      </c>
      <c r="B361" s="30">
        <v>2495.0</v>
      </c>
      <c r="C361" s="31" t="s">
        <v>0</v>
      </c>
      <c r="D361" s="14">
        <v>17.0</v>
      </c>
      <c r="E361" s="15">
        <v>11.0</v>
      </c>
      <c r="F361" s="16">
        <v>28.0</v>
      </c>
      <c r="G361" s="17">
        <v>45.0</v>
      </c>
      <c r="H361" s="18">
        <v>188.0</v>
      </c>
      <c r="I361" s="19">
        <v>38.0</v>
      </c>
      <c r="J361" s="20">
        <v>22.0</v>
      </c>
      <c r="K361" s="21">
        <v>45.0</v>
      </c>
      <c r="L361" s="22">
        <v>26.0</v>
      </c>
      <c r="M361" s="63">
        <f t="shared" si="3"/>
        <v>188</v>
      </c>
      <c r="N361" s="63">
        <f t="shared" si="4"/>
        <v>54</v>
      </c>
      <c r="O361" s="63">
        <f t="shared" si="5"/>
        <v>83</v>
      </c>
      <c r="P361" s="63">
        <f t="shared" si="6"/>
        <v>95</v>
      </c>
      <c r="Q361" s="79">
        <f t="shared" si="7"/>
        <v>0.6452380952</v>
      </c>
      <c r="R361" s="79">
        <f t="shared" si="8"/>
        <v>0.6058394161</v>
      </c>
      <c r="S361" s="79">
        <f t="shared" si="9"/>
        <v>0.6643109541</v>
      </c>
      <c r="T361" s="79">
        <f t="shared" si="10"/>
        <v>0.6662239358</v>
      </c>
      <c r="U361" s="79">
        <f t="shared" si="11"/>
        <v>0.001912981721</v>
      </c>
      <c r="V361" s="89"/>
      <c r="W361" s="89"/>
      <c r="X361" s="85">
        <f t="shared" si="12"/>
        <v>0.6058394161</v>
      </c>
      <c r="Y361" s="85">
        <f t="shared" si="13"/>
        <v>-0.3286240063</v>
      </c>
      <c r="Z361" s="85">
        <f t="shared" si="14"/>
        <v>232</v>
      </c>
      <c r="AA361" s="7">
        <f t="shared" si="15"/>
        <v>1.328624006</v>
      </c>
      <c r="AB361" s="7">
        <f t="shared" si="16"/>
        <v>31.2192806</v>
      </c>
      <c r="AC361" s="13">
        <f t="shared" si="17"/>
        <v>0.9929349604</v>
      </c>
      <c r="AD361" s="13">
        <f t="shared" si="18"/>
        <v>0.9948479421</v>
      </c>
      <c r="AE361" s="10">
        <f t="shared" si="19"/>
        <v>1.328624006</v>
      </c>
      <c r="AF361" s="10">
        <f t="shared" si="20"/>
        <v>339.4600501</v>
      </c>
      <c r="AG361" s="10">
        <f t="shared" si="21"/>
        <v>7242.8731</v>
      </c>
      <c r="AH361" s="86">
        <f t="shared" si="22"/>
        <v>1.541830759</v>
      </c>
      <c r="AI361" s="86">
        <f t="shared" si="23"/>
        <v>274.4458751</v>
      </c>
      <c r="AJ361" s="86">
        <f t="shared" si="24"/>
        <v>12157.33553</v>
      </c>
      <c r="AK361" s="87">
        <f t="shared" si="25"/>
        <v>118247.6264</v>
      </c>
      <c r="AL361" s="87">
        <f t="shared" si="26"/>
        <v>118020.2494</v>
      </c>
      <c r="AM361" s="87">
        <f t="shared" si="27"/>
        <v>118020.2494</v>
      </c>
      <c r="AN361" s="87">
        <f t="shared" si="28"/>
        <v>118247.6264</v>
      </c>
      <c r="AO361" s="87">
        <f t="shared" si="29"/>
        <v>-227.3770074</v>
      </c>
      <c r="AP361" s="88">
        <f t="shared" ref="AP361:AR361" si="394">AE361-AH361</f>
        <v>-0.2132067527</v>
      </c>
      <c r="AQ361" s="88">
        <f t="shared" si="394"/>
        <v>65.01417497</v>
      </c>
      <c r="AR361" s="88">
        <f t="shared" si="394"/>
        <v>-4914.462435</v>
      </c>
      <c r="AS361" s="7">
        <f t="shared" si="31"/>
        <v>138.463853</v>
      </c>
      <c r="AT361" s="7">
        <f t="shared" si="32"/>
        <v>166.4710243</v>
      </c>
      <c r="AU361" s="7">
        <f t="shared" si="33"/>
        <v>188</v>
      </c>
      <c r="AV361" s="85">
        <f t="shared" si="34"/>
        <v>166.4710243</v>
      </c>
      <c r="AW361" s="89">
        <f t="shared" si="35"/>
        <v>21.52897569</v>
      </c>
      <c r="AX361" s="89">
        <f t="shared" si="36"/>
        <v>0</v>
      </c>
      <c r="AY361" s="89">
        <f t="shared" si="37"/>
        <v>1</v>
      </c>
    </row>
    <row r="362">
      <c r="A362" s="29">
        <v>7056.0</v>
      </c>
      <c r="B362" s="30">
        <v>2345.0</v>
      </c>
      <c r="C362" s="31" t="s">
        <v>0</v>
      </c>
      <c r="D362" s="14">
        <v>20.0</v>
      </c>
      <c r="E362" s="15">
        <v>27.0</v>
      </c>
      <c r="F362" s="16">
        <v>22.0</v>
      </c>
      <c r="G362" s="17">
        <v>39.0</v>
      </c>
      <c r="H362" s="18">
        <v>153.0</v>
      </c>
      <c r="I362" s="19">
        <v>24.0</v>
      </c>
      <c r="J362" s="20">
        <v>28.0</v>
      </c>
      <c r="K362" s="21">
        <v>47.0</v>
      </c>
      <c r="L362" s="22">
        <v>20.0</v>
      </c>
      <c r="M362" s="63">
        <f t="shared" si="3"/>
        <v>153</v>
      </c>
      <c r="N362" s="63">
        <f t="shared" si="4"/>
        <v>67</v>
      </c>
      <c r="O362" s="63">
        <f t="shared" si="5"/>
        <v>63</v>
      </c>
      <c r="P362" s="63">
        <f t="shared" si="6"/>
        <v>97</v>
      </c>
      <c r="Q362" s="79">
        <f t="shared" si="7"/>
        <v>0.5684210526</v>
      </c>
      <c r="R362" s="79">
        <f t="shared" si="8"/>
        <v>0.4846153846</v>
      </c>
      <c r="S362" s="79">
        <f t="shared" si="9"/>
        <v>0.612</v>
      </c>
      <c r="T362" s="79">
        <f t="shared" si="10"/>
        <v>0.613451255</v>
      </c>
      <c r="U362" s="79">
        <f t="shared" si="11"/>
        <v>0.00145125496</v>
      </c>
      <c r="V362" s="89"/>
      <c r="W362" s="89"/>
      <c r="X362" s="85">
        <f t="shared" si="12"/>
        <v>0.4846153846</v>
      </c>
      <c r="Y362" s="85">
        <f t="shared" si="13"/>
        <v>-0.2629578081</v>
      </c>
      <c r="Z362" s="85">
        <f t="shared" si="14"/>
        <v>227</v>
      </c>
      <c r="AA362" s="7">
        <f t="shared" si="15"/>
        <v>1.262957808</v>
      </c>
      <c r="AB362" s="7">
        <f t="shared" si="16"/>
        <v>25.50690738</v>
      </c>
      <c r="AC362" s="13">
        <f t="shared" si="17"/>
        <v>0.8749578081</v>
      </c>
      <c r="AD362" s="13">
        <f t="shared" si="18"/>
        <v>0.876409063</v>
      </c>
      <c r="AE362" s="10">
        <f t="shared" si="19"/>
        <v>1.262957808</v>
      </c>
      <c r="AF362" s="10">
        <f t="shared" si="20"/>
        <v>312.1983298</v>
      </c>
      <c r="AG362" s="10">
        <f t="shared" si="21"/>
        <v>5790.067975</v>
      </c>
      <c r="AH362" s="86">
        <f t="shared" si="22"/>
        <v>1.541830759</v>
      </c>
      <c r="AI362" s="86">
        <f t="shared" si="23"/>
        <v>246.6929214</v>
      </c>
      <c r="AJ362" s="86">
        <f t="shared" si="24"/>
        <v>9422.127768</v>
      </c>
      <c r="AK362" s="87">
        <f t="shared" si="25"/>
        <v>83258.86099</v>
      </c>
      <c r="AL362" s="87">
        <f t="shared" si="26"/>
        <v>83120.99176</v>
      </c>
      <c r="AM362" s="87">
        <f t="shared" si="27"/>
        <v>83120.99176</v>
      </c>
      <c r="AN362" s="87">
        <f t="shared" si="28"/>
        <v>83258.86099</v>
      </c>
      <c r="AO362" s="87">
        <f t="shared" si="29"/>
        <v>-137.8692212</v>
      </c>
      <c r="AP362" s="88">
        <f t="shared" ref="AP362:AR362" si="395">AE362-AH362</f>
        <v>-0.2788729509</v>
      </c>
      <c r="AQ362" s="88">
        <f t="shared" si="395"/>
        <v>65.50540837</v>
      </c>
      <c r="AR362" s="88">
        <f t="shared" si="395"/>
        <v>-3632.059793</v>
      </c>
      <c r="AS362" s="7">
        <f t="shared" si="31"/>
        <v>89.70397584</v>
      </c>
      <c r="AT362" s="7">
        <f t="shared" si="32"/>
        <v>145.1893982</v>
      </c>
      <c r="AU362" s="7">
        <f t="shared" si="33"/>
        <v>153</v>
      </c>
      <c r="AV362" s="85">
        <f t="shared" si="34"/>
        <v>145.1893982</v>
      </c>
      <c r="AW362" s="89">
        <f t="shared" si="35"/>
        <v>7.810601829</v>
      </c>
      <c r="AX362" s="89">
        <f t="shared" si="36"/>
        <v>0</v>
      </c>
      <c r="AY362" s="89">
        <f t="shared" si="37"/>
        <v>1</v>
      </c>
    </row>
    <row r="363">
      <c r="A363" s="29">
        <v>7057.0</v>
      </c>
      <c r="B363" s="30">
        <v>1104.0</v>
      </c>
      <c r="C363" s="31" t="s">
        <v>0</v>
      </c>
      <c r="D363" s="14">
        <v>9.0</v>
      </c>
      <c r="E363" s="15">
        <v>7.0</v>
      </c>
      <c r="F363" s="16">
        <v>9.0</v>
      </c>
      <c r="G363" s="17">
        <v>21.0</v>
      </c>
      <c r="H363" s="18">
        <v>80.0</v>
      </c>
      <c r="I363" s="19">
        <v>10.0</v>
      </c>
      <c r="J363" s="20">
        <v>12.0</v>
      </c>
      <c r="K363" s="21">
        <v>20.0</v>
      </c>
      <c r="L363" s="22">
        <v>20.0</v>
      </c>
      <c r="M363" s="63">
        <f t="shared" si="3"/>
        <v>80</v>
      </c>
      <c r="N363" s="63">
        <f t="shared" si="4"/>
        <v>36</v>
      </c>
      <c r="O363" s="63">
        <f t="shared" si="5"/>
        <v>31</v>
      </c>
      <c r="P363" s="63">
        <f t="shared" si="6"/>
        <v>41</v>
      </c>
      <c r="Q363" s="79">
        <f t="shared" si="7"/>
        <v>0.5904255319</v>
      </c>
      <c r="R363" s="79">
        <f t="shared" si="8"/>
        <v>0.4626865672</v>
      </c>
      <c r="S363" s="79">
        <f t="shared" si="9"/>
        <v>0.6611570248</v>
      </c>
      <c r="T363" s="79">
        <f t="shared" si="10"/>
        <v>0.6592571229</v>
      </c>
      <c r="U363" s="79">
        <f t="shared" si="11"/>
        <v>0.001899901913</v>
      </c>
      <c r="V363" s="89"/>
      <c r="W363" s="89"/>
      <c r="X363" s="85">
        <f t="shared" si="12"/>
        <v>0.4626865672</v>
      </c>
      <c r="Y363" s="85">
        <f t="shared" si="13"/>
        <v>-0.2510791231</v>
      </c>
      <c r="Z363" s="85">
        <f t="shared" si="14"/>
        <v>108</v>
      </c>
      <c r="AA363" s="7">
        <f t="shared" si="15"/>
        <v>1.251079123</v>
      </c>
      <c r="AB363" s="7">
        <f t="shared" si="16"/>
        <v>10.29424405</v>
      </c>
      <c r="AC363" s="13">
        <f t="shared" si="17"/>
        <v>0.9122361479</v>
      </c>
      <c r="AD363" s="13">
        <f t="shared" si="18"/>
        <v>0.910336246</v>
      </c>
      <c r="AE363" s="10">
        <f t="shared" si="19"/>
        <v>1.251079123</v>
      </c>
      <c r="AF363" s="10">
        <f t="shared" si="20"/>
        <v>145.4107893</v>
      </c>
      <c r="AG363" s="10">
        <f t="shared" si="21"/>
        <v>1111.778357</v>
      </c>
      <c r="AH363" s="86">
        <f t="shared" si="22"/>
        <v>1.541830759</v>
      </c>
      <c r="AI363" s="86">
        <f t="shared" si="23"/>
        <v>111.0118146</v>
      </c>
      <c r="AJ363" s="86">
        <f t="shared" si="24"/>
        <v>1959.666895</v>
      </c>
      <c r="AK363" s="87">
        <f t="shared" si="25"/>
        <v>20708.32892</v>
      </c>
      <c r="AL363" s="87">
        <f t="shared" si="26"/>
        <v>20751.54789</v>
      </c>
      <c r="AM363" s="87">
        <f t="shared" si="27"/>
        <v>20751.54789</v>
      </c>
      <c r="AN363" s="87">
        <f t="shared" si="28"/>
        <v>20708.32892</v>
      </c>
      <c r="AO363" s="87">
        <f t="shared" si="29"/>
        <v>43.21896873</v>
      </c>
      <c r="AP363" s="88">
        <f t="shared" ref="AP363:AR363" si="396">AE363-AH363</f>
        <v>-0.2907516359</v>
      </c>
      <c r="AQ363" s="88">
        <f t="shared" si="396"/>
        <v>34.3989747</v>
      </c>
      <c r="AR363" s="88">
        <f t="shared" si="396"/>
        <v>-847.8885375</v>
      </c>
      <c r="AS363" s="7">
        <f t="shared" si="31"/>
        <v>35.00677687</v>
      </c>
      <c r="AT363" s="7">
        <f t="shared" si="32"/>
        <v>83.30373442</v>
      </c>
      <c r="AU363" s="7">
        <f t="shared" si="33"/>
        <v>80</v>
      </c>
      <c r="AV363" s="85">
        <f t="shared" si="34"/>
        <v>83.30373442</v>
      </c>
      <c r="AW363" s="89">
        <f t="shared" si="35"/>
        <v>-3.303734415</v>
      </c>
      <c r="AX363" s="89">
        <f t="shared" si="36"/>
        <v>0</v>
      </c>
      <c r="AY363" s="89">
        <f t="shared" si="37"/>
        <v>1</v>
      </c>
    </row>
    <row r="364">
      <c r="A364" s="29">
        <v>7058.0</v>
      </c>
      <c r="B364" s="30">
        <v>922.0</v>
      </c>
      <c r="C364" s="31" t="s">
        <v>0</v>
      </c>
      <c r="D364" s="14">
        <v>9.0</v>
      </c>
      <c r="E364" s="15">
        <v>18.0</v>
      </c>
      <c r="F364" s="16">
        <v>7.0</v>
      </c>
      <c r="G364" s="17">
        <v>18.0</v>
      </c>
      <c r="H364" s="18">
        <v>83.0</v>
      </c>
      <c r="I364" s="19">
        <v>11.0</v>
      </c>
      <c r="J364" s="20">
        <v>14.0</v>
      </c>
      <c r="K364" s="21">
        <v>12.0</v>
      </c>
      <c r="L364" s="22">
        <v>7.0</v>
      </c>
      <c r="M364" s="63">
        <f t="shared" si="3"/>
        <v>83</v>
      </c>
      <c r="N364" s="63">
        <f t="shared" si="4"/>
        <v>34</v>
      </c>
      <c r="O364" s="63">
        <f t="shared" si="5"/>
        <v>29</v>
      </c>
      <c r="P364" s="63">
        <f t="shared" si="6"/>
        <v>33</v>
      </c>
      <c r="Q364" s="79">
        <f t="shared" si="7"/>
        <v>0.625698324</v>
      </c>
      <c r="R364" s="79">
        <f t="shared" si="8"/>
        <v>0.4603174603</v>
      </c>
      <c r="S364" s="79">
        <f t="shared" si="9"/>
        <v>0.7155172414</v>
      </c>
      <c r="T364" s="79">
        <f t="shared" si="10"/>
        <v>0.7149251271</v>
      </c>
      <c r="U364" s="79">
        <f t="shared" si="11"/>
        <v>0.0005921142918</v>
      </c>
      <c r="V364" s="89"/>
      <c r="W364" s="89"/>
      <c r="X364" s="85">
        <f t="shared" si="12"/>
        <v>0.4603174603</v>
      </c>
      <c r="Y364" s="85">
        <f t="shared" si="13"/>
        <v>-0.2497957947</v>
      </c>
      <c r="Z364" s="85">
        <f t="shared" si="14"/>
        <v>96</v>
      </c>
      <c r="AA364" s="7">
        <f t="shared" si="15"/>
        <v>1.249795795</v>
      </c>
      <c r="AB364" s="7">
        <f t="shared" si="16"/>
        <v>8.243261227</v>
      </c>
      <c r="AC364" s="13">
        <f t="shared" si="17"/>
        <v>0.9653130361</v>
      </c>
      <c r="AD364" s="13">
        <f t="shared" si="18"/>
        <v>0.9647209218</v>
      </c>
      <c r="AE364" s="10">
        <f t="shared" si="19"/>
        <v>1.249795795</v>
      </c>
      <c r="AF364" s="10">
        <f t="shared" si="20"/>
        <v>128.2236575</v>
      </c>
      <c r="AG364" s="10">
        <f t="shared" si="21"/>
        <v>791.3530778</v>
      </c>
      <c r="AH364" s="86">
        <f t="shared" si="22"/>
        <v>1.541830759</v>
      </c>
      <c r="AI364" s="86">
        <f t="shared" si="23"/>
        <v>95.59350706</v>
      </c>
      <c r="AJ364" s="86">
        <f t="shared" si="24"/>
        <v>1475.532036</v>
      </c>
      <c r="AK364" s="87">
        <f t="shared" si="25"/>
        <v>20031.46522</v>
      </c>
      <c r="AL364" s="87">
        <f t="shared" si="26"/>
        <v>20043.75988</v>
      </c>
      <c r="AM364" s="87">
        <f t="shared" si="27"/>
        <v>20043.75988</v>
      </c>
      <c r="AN364" s="87">
        <f t="shared" si="28"/>
        <v>20031.46522</v>
      </c>
      <c r="AO364" s="87">
        <f t="shared" si="29"/>
        <v>12.29466115</v>
      </c>
      <c r="AP364" s="88">
        <f t="shared" ref="AP364:AR364" si="397">AE364-AH364</f>
        <v>-0.2920349643</v>
      </c>
      <c r="AQ364" s="88">
        <f t="shared" si="397"/>
        <v>32.63015046</v>
      </c>
      <c r="AR364" s="88">
        <f t="shared" si="397"/>
        <v>-684.1789586</v>
      </c>
      <c r="AS364" s="7">
        <f t="shared" si="31"/>
        <v>27.96869316</v>
      </c>
      <c r="AT364" s="7">
        <f t="shared" si="32"/>
        <v>83.76501841</v>
      </c>
      <c r="AU364" s="7">
        <f t="shared" si="33"/>
        <v>83</v>
      </c>
      <c r="AV364" s="85">
        <f t="shared" si="34"/>
        <v>83.76501841</v>
      </c>
      <c r="AW364" s="89">
        <f t="shared" si="35"/>
        <v>-0.7650184104</v>
      </c>
      <c r="AX364" s="89">
        <f t="shared" si="36"/>
        <v>0</v>
      </c>
      <c r="AY364" s="89">
        <f t="shared" si="37"/>
        <v>1</v>
      </c>
    </row>
    <row r="365">
      <c r="A365" s="29">
        <v>7059.0</v>
      </c>
      <c r="B365" s="30">
        <v>2506.0</v>
      </c>
      <c r="C365" s="31" t="s">
        <v>0</v>
      </c>
      <c r="D365" s="14">
        <v>21.0</v>
      </c>
      <c r="E365" s="15">
        <v>20.0</v>
      </c>
      <c r="F365" s="16">
        <v>23.0</v>
      </c>
      <c r="G365" s="17">
        <v>73.0</v>
      </c>
      <c r="H365" s="18">
        <v>228.0</v>
      </c>
      <c r="I365" s="19">
        <v>40.0</v>
      </c>
      <c r="J365" s="20">
        <v>53.0</v>
      </c>
      <c r="K365" s="21">
        <v>96.0</v>
      </c>
      <c r="L365" s="22">
        <v>67.0</v>
      </c>
      <c r="M365" s="63">
        <f t="shared" si="3"/>
        <v>228</v>
      </c>
      <c r="N365" s="63">
        <f t="shared" si="4"/>
        <v>108</v>
      </c>
      <c r="O365" s="63">
        <f t="shared" si="5"/>
        <v>113</v>
      </c>
      <c r="P365" s="63">
        <f t="shared" si="6"/>
        <v>172</v>
      </c>
      <c r="Q365" s="79">
        <f t="shared" si="7"/>
        <v>0.5491143317</v>
      </c>
      <c r="R365" s="79">
        <f t="shared" si="8"/>
        <v>0.5113122172</v>
      </c>
      <c r="S365" s="79">
        <f t="shared" si="9"/>
        <v>0.57</v>
      </c>
      <c r="T365" s="79">
        <f t="shared" si="10"/>
        <v>0.5692220739</v>
      </c>
      <c r="U365" s="79">
        <f t="shared" si="11"/>
        <v>0.0007779261035</v>
      </c>
      <c r="V365" s="89"/>
      <c r="W365" s="89"/>
      <c r="X365" s="85">
        <f t="shared" si="12"/>
        <v>0.5113122172</v>
      </c>
      <c r="Y365" s="85">
        <f t="shared" si="13"/>
        <v>-0.277419293</v>
      </c>
      <c r="Z365" s="85">
        <f t="shared" si="14"/>
        <v>393</v>
      </c>
      <c r="AA365" s="7">
        <f t="shared" si="15"/>
        <v>1.277419293</v>
      </c>
      <c r="AB365" s="7">
        <f t="shared" si="16"/>
        <v>47.71611839</v>
      </c>
      <c r="AC365" s="13">
        <f t="shared" si="17"/>
        <v>0.847419293</v>
      </c>
      <c r="AD365" s="13">
        <f t="shared" si="18"/>
        <v>0.8466413669</v>
      </c>
      <c r="AE365" s="10">
        <f t="shared" si="19"/>
        <v>1.277419293</v>
      </c>
      <c r="AF365" s="10">
        <f t="shared" si="20"/>
        <v>549.7419005</v>
      </c>
      <c r="AG365" s="10">
        <f t="shared" si="21"/>
        <v>18752.43453</v>
      </c>
      <c r="AH365" s="86">
        <f t="shared" si="22"/>
        <v>1.541830759</v>
      </c>
      <c r="AI365" s="86">
        <f t="shared" si="23"/>
        <v>439.4217663</v>
      </c>
      <c r="AJ365" s="86">
        <f t="shared" si="24"/>
        <v>29967.02263</v>
      </c>
      <c r="AK365" s="87">
        <f t="shared" si="25"/>
        <v>210305.7155</v>
      </c>
      <c r="AL365" s="87">
        <f t="shared" si="26"/>
        <v>210498.9524</v>
      </c>
      <c r="AM365" s="87">
        <f t="shared" si="27"/>
        <v>210498.9524</v>
      </c>
      <c r="AN365" s="87">
        <f t="shared" si="28"/>
        <v>210305.7155</v>
      </c>
      <c r="AO365" s="87">
        <f t="shared" si="29"/>
        <v>193.2368441</v>
      </c>
      <c r="AP365" s="88">
        <f t="shared" ref="AP365:AR365" si="398">AE365-AH365</f>
        <v>-0.264411466</v>
      </c>
      <c r="AQ365" s="88">
        <f t="shared" si="398"/>
        <v>110.3201342</v>
      </c>
      <c r="AR365" s="88">
        <f t="shared" si="398"/>
        <v>-11214.5881</v>
      </c>
      <c r="AS365" s="7">
        <f t="shared" si="31"/>
        <v>175.3486649</v>
      </c>
      <c r="AT365" s="7">
        <f t="shared" si="32"/>
        <v>241.8803451</v>
      </c>
      <c r="AU365" s="7">
        <f t="shared" si="33"/>
        <v>228</v>
      </c>
      <c r="AV365" s="85">
        <f t="shared" si="34"/>
        <v>241.8803451</v>
      </c>
      <c r="AW365" s="89">
        <f t="shared" si="35"/>
        <v>-13.8803451</v>
      </c>
      <c r="AX365" s="89">
        <f t="shared" si="36"/>
        <v>0</v>
      </c>
      <c r="AY365" s="89">
        <f t="shared" si="37"/>
        <v>1</v>
      </c>
    </row>
    <row r="366">
      <c r="A366" s="29">
        <v>7060.0</v>
      </c>
      <c r="B366" s="30">
        <v>2246.0</v>
      </c>
      <c r="C366" s="31" t="s">
        <v>0</v>
      </c>
      <c r="D366" s="14">
        <v>17.0</v>
      </c>
      <c r="E366" s="15">
        <v>12.0</v>
      </c>
      <c r="F366" s="16">
        <v>17.0</v>
      </c>
      <c r="G366" s="17">
        <v>32.0</v>
      </c>
      <c r="H366" s="18">
        <v>145.0</v>
      </c>
      <c r="I366" s="19">
        <v>35.0</v>
      </c>
      <c r="J366" s="20">
        <v>21.0</v>
      </c>
      <c r="K366" s="21">
        <v>32.0</v>
      </c>
      <c r="L366" s="22">
        <v>26.0</v>
      </c>
      <c r="M366" s="63">
        <f t="shared" si="3"/>
        <v>145</v>
      </c>
      <c r="N366" s="63">
        <f t="shared" si="4"/>
        <v>55</v>
      </c>
      <c r="O366" s="63">
        <f t="shared" si="5"/>
        <v>67</v>
      </c>
      <c r="P366" s="63">
        <f t="shared" si="6"/>
        <v>70</v>
      </c>
      <c r="Q366" s="79">
        <f t="shared" si="7"/>
        <v>0.6290801187</v>
      </c>
      <c r="R366" s="79">
        <f t="shared" si="8"/>
        <v>0.5491803279</v>
      </c>
      <c r="S366" s="79">
        <f t="shared" si="9"/>
        <v>0.6744186047</v>
      </c>
      <c r="T366" s="79">
        <f t="shared" si="10"/>
        <v>0.6720028969</v>
      </c>
      <c r="U366" s="79">
        <f t="shared" si="11"/>
        <v>0.002415707779</v>
      </c>
      <c r="V366" s="89"/>
      <c r="W366" s="89"/>
      <c r="X366" s="85">
        <f t="shared" si="12"/>
        <v>0.5491803279</v>
      </c>
      <c r="Y366" s="85">
        <f t="shared" si="13"/>
        <v>-0.29793218</v>
      </c>
      <c r="Z366" s="85">
        <f t="shared" si="14"/>
        <v>192</v>
      </c>
      <c r="AA366" s="7">
        <f t="shared" si="15"/>
        <v>1.29793218</v>
      </c>
      <c r="AB366" s="7">
        <f t="shared" si="16"/>
        <v>20.8552526</v>
      </c>
      <c r="AC366" s="13">
        <f t="shared" si="17"/>
        <v>0.9723507847</v>
      </c>
      <c r="AD366" s="13">
        <f t="shared" si="18"/>
        <v>0.9699350769</v>
      </c>
      <c r="AE366" s="10">
        <f t="shared" si="19"/>
        <v>1.29793218</v>
      </c>
      <c r="AF366" s="10">
        <f t="shared" si="20"/>
        <v>270.0582312</v>
      </c>
      <c r="AG366" s="10">
        <f t="shared" si="21"/>
        <v>4004.208499</v>
      </c>
      <c r="AH366" s="86">
        <f t="shared" si="22"/>
        <v>1.541830759</v>
      </c>
      <c r="AI366" s="86">
        <f t="shared" si="23"/>
        <v>211.230814</v>
      </c>
      <c r="AJ366" s="86">
        <f t="shared" si="24"/>
        <v>7231.18626</v>
      </c>
      <c r="AK366" s="87">
        <f t="shared" si="25"/>
        <v>70276.646</v>
      </c>
      <c r="AL366" s="87">
        <f t="shared" si="26"/>
        <v>70451.6761</v>
      </c>
      <c r="AM366" s="87">
        <f t="shared" si="27"/>
        <v>70451.6761</v>
      </c>
      <c r="AN366" s="87">
        <f t="shared" si="28"/>
        <v>70276.646</v>
      </c>
      <c r="AO366" s="87">
        <f t="shared" si="29"/>
        <v>175.0301071</v>
      </c>
      <c r="AP366" s="88">
        <f t="shared" ref="AP366:AR366" si="399">AE366-AH366</f>
        <v>-0.243898579</v>
      </c>
      <c r="AQ366" s="88">
        <f t="shared" si="399"/>
        <v>58.82741718</v>
      </c>
      <c r="AR366" s="88">
        <f t="shared" si="399"/>
        <v>-3226.97776</v>
      </c>
      <c r="AS366" s="7">
        <f t="shared" si="31"/>
        <v>84.36157361</v>
      </c>
      <c r="AT366" s="7">
        <f t="shared" si="32"/>
        <v>156.834654</v>
      </c>
      <c r="AU366" s="7">
        <f t="shared" si="33"/>
        <v>145</v>
      </c>
      <c r="AV366" s="85">
        <f t="shared" si="34"/>
        <v>156.834654</v>
      </c>
      <c r="AW366" s="89">
        <f t="shared" si="35"/>
        <v>-11.83465402</v>
      </c>
      <c r="AX366" s="89">
        <f t="shared" si="36"/>
        <v>0</v>
      </c>
      <c r="AY366" s="89">
        <f t="shared" si="37"/>
        <v>1</v>
      </c>
    </row>
    <row r="367">
      <c r="A367" s="29">
        <v>7079.0</v>
      </c>
      <c r="B367" s="30">
        <v>2180.0</v>
      </c>
      <c r="C367" s="31" t="s">
        <v>0</v>
      </c>
      <c r="D367" s="14">
        <v>0.0</v>
      </c>
      <c r="E367" s="15">
        <v>5.0</v>
      </c>
      <c r="F367" s="16">
        <v>3.0</v>
      </c>
      <c r="G367" s="17">
        <v>22.0</v>
      </c>
      <c r="H367" s="18">
        <v>63.0</v>
      </c>
      <c r="I367" s="19">
        <v>20.0</v>
      </c>
      <c r="J367" s="20">
        <v>16.0</v>
      </c>
      <c r="K367" s="21">
        <v>23.0</v>
      </c>
      <c r="L367" s="22">
        <v>9.0</v>
      </c>
      <c r="M367" s="63">
        <f t="shared" si="3"/>
        <v>63</v>
      </c>
      <c r="N367" s="63">
        <f t="shared" si="4"/>
        <v>14</v>
      </c>
      <c r="O367" s="63">
        <f t="shared" si="5"/>
        <v>42</v>
      </c>
      <c r="P367" s="63">
        <f t="shared" si="6"/>
        <v>42</v>
      </c>
      <c r="Q367" s="79">
        <f t="shared" si="7"/>
        <v>0.652173913</v>
      </c>
      <c r="R367" s="79">
        <f t="shared" si="8"/>
        <v>0.75</v>
      </c>
      <c r="S367" s="79">
        <f t="shared" si="9"/>
        <v>0.6</v>
      </c>
      <c r="T367" s="79">
        <f t="shared" si="10"/>
        <v>0.5988270269</v>
      </c>
      <c r="U367" s="79">
        <f t="shared" si="11"/>
        <v>0.00117297312</v>
      </c>
      <c r="V367" s="89"/>
      <c r="W367" s="89"/>
      <c r="X367" s="85">
        <f t="shared" si="12"/>
        <v>0.75</v>
      </c>
      <c r="Y367" s="85">
        <f t="shared" si="13"/>
        <v>-0.4067147725</v>
      </c>
      <c r="Z367" s="85">
        <f t="shared" si="14"/>
        <v>98</v>
      </c>
      <c r="AA367" s="7">
        <f t="shared" si="15"/>
        <v>1.406714772</v>
      </c>
      <c r="AB367" s="7">
        <f t="shared" si="16"/>
        <v>17.08202044</v>
      </c>
      <c r="AC367" s="13">
        <f t="shared" si="17"/>
        <v>1.006714772</v>
      </c>
      <c r="AD367" s="13">
        <f t="shared" si="18"/>
        <v>1.005541799</v>
      </c>
      <c r="AE367" s="10">
        <f t="shared" si="19"/>
        <v>1.406714772</v>
      </c>
      <c r="AF367" s="10">
        <f t="shared" si="20"/>
        <v>154.9400681</v>
      </c>
      <c r="AG367" s="10">
        <f t="shared" si="21"/>
        <v>1674.038003</v>
      </c>
      <c r="AH367" s="86">
        <f t="shared" si="22"/>
        <v>1.541830759</v>
      </c>
      <c r="AI367" s="86">
        <f t="shared" si="23"/>
        <v>129.5137838</v>
      </c>
      <c r="AJ367" s="86">
        <f t="shared" si="24"/>
        <v>2719.789459</v>
      </c>
      <c r="AK367" s="87">
        <f t="shared" si="25"/>
        <v>16998.68412</v>
      </c>
      <c r="AL367" s="87">
        <f t="shared" si="26"/>
        <v>17018.51323</v>
      </c>
      <c r="AM367" s="87">
        <f t="shared" si="27"/>
        <v>17018.51323</v>
      </c>
      <c r="AN367" s="87">
        <f t="shared" si="28"/>
        <v>16998.68412</v>
      </c>
      <c r="AO367" s="87">
        <f t="shared" si="29"/>
        <v>19.82911059</v>
      </c>
      <c r="AP367" s="88">
        <f t="shared" ref="AP367:AR367" si="400">AE367-AH367</f>
        <v>-0.1351159865</v>
      </c>
      <c r="AQ367" s="88">
        <f t="shared" si="400"/>
        <v>25.42628439</v>
      </c>
      <c r="AR367" s="88">
        <f t="shared" si="400"/>
        <v>-1045.751455</v>
      </c>
      <c r="AS367" s="7">
        <f t="shared" si="31"/>
        <v>60.72322535</v>
      </c>
      <c r="AT367" s="7">
        <f t="shared" si="32"/>
        <v>127.4579443</v>
      </c>
      <c r="AU367" s="7">
        <f t="shared" si="33"/>
        <v>63</v>
      </c>
      <c r="AV367" s="85">
        <f t="shared" si="34"/>
        <v>60.72322535</v>
      </c>
      <c r="AW367" s="89">
        <f t="shared" si="35"/>
        <v>2.276774651</v>
      </c>
      <c r="AX367" s="89">
        <f t="shared" si="36"/>
        <v>1</v>
      </c>
      <c r="AY367" s="89">
        <f t="shared" si="37"/>
        <v>0</v>
      </c>
    </row>
    <row r="368">
      <c r="A368" s="29">
        <v>7097.0</v>
      </c>
      <c r="B368" s="30">
        <v>1210.0</v>
      </c>
      <c r="C368" s="31" t="s">
        <v>0</v>
      </c>
      <c r="D368" s="14">
        <v>5.0</v>
      </c>
      <c r="E368" s="15">
        <v>2.0</v>
      </c>
      <c r="F368" s="16">
        <v>7.0</v>
      </c>
      <c r="G368" s="17">
        <v>18.0</v>
      </c>
      <c r="H368" s="18">
        <v>54.0</v>
      </c>
      <c r="I368" s="19">
        <v>14.0</v>
      </c>
      <c r="J368" s="20">
        <v>13.0</v>
      </c>
      <c r="K368" s="21">
        <v>8.0</v>
      </c>
      <c r="L368" s="22">
        <v>7.0</v>
      </c>
      <c r="M368" s="63">
        <f t="shared" si="3"/>
        <v>54</v>
      </c>
      <c r="N368" s="63">
        <f t="shared" si="4"/>
        <v>14</v>
      </c>
      <c r="O368" s="63">
        <f t="shared" si="5"/>
        <v>32</v>
      </c>
      <c r="P368" s="63">
        <f t="shared" si="6"/>
        <v>28</v>
      </c>
      <c r="Q368" s="79">
        <f t="shared" si="7"/>
        <v>0.671875</v>
      </c>
      <c r="R368" s="79">
        <f t="shared" si="8"/>
        <v>0.6956521739</v>
      </c>
      <c r="S368" s="79">
        <f t="shared" si="9"/>
        <v>0.6585365854</v>
      </c>
      <c r="T368" s="79">
        <f t="shared" si="10"/>
        <v>0.6586426008</v>
      </c>
      <c r="U368" s="79">
        <f t="shared" si="11"/>
        <v>0.000106015402</v>
      </c>
      <c r="V368" s="89"/>
      <c r="W368" s="89"/>
      <c r="X368" s="85">
        <f t="shared" si="12"/>
        <v>0.6956521739</v>
      </c>
      <c r="Y368" s="85">
        <f t="shared" si="13"/>
        <v>-0.3772749404</v>
      </c>
      <c r="Z368" s="85">
        <f t="shared" si="14"/>
        <v>74</v>
      </c>
      <c r="AA368" s="7">
        <f t="shared" si="15"/>
        <v>1.37727494</v>
      </c>
      <c r="AB368" s="7">
        <f t="shared" si="16"/>
        <v>10.56369833</v>
      </c>
      <c r="AC368" s="13">
        <f t="shared" si="17"/>
        <v>1.035811526</v>
      </c>
      <c r="AD368" s="13">
        <f t="shared" si="18"/>
        <v>1.035917541</v>
      </c>
      <c r="AE368" s="10">
        <f t="shared" si="19"/>
        <v>1.37727494</v>
      </c>
      <c r="AF368" s="10">
        <f t="shared" si="20"/>
        <v>112.4820439</v>
      </c>
      <c r="AG368" s="10">
        <f t="shared" si="21"/>
        <v>781.7136766</v>
      </c>
      <c r="AH368" s="86">
        <f t="shared" si="22"/>
        <v>1.541830759</v>
      </c>
      <c r="AI368" s="86">
        <f t="shared" si="23"/>
        <v>92.50984554</v>
      </c>
      <c r="AJ368" s="86">
        <f t="shared" si="24"/>
        <v>1381.48036</v>
      </c>
      <c r="AK368" s="87">
        <f t="shared" si="25"/>
        <v>10872.99051</v>
      </c>
      <c r="AL368" s="87">
        <f t="shared" si="26"/>
        <v>10871.87777</v>
      </c>
      <c r="AM368" s="87">
        <f t="shared" si="27"/>
        <v>10871.87777</v>
      </c>
      <c r="AN368" s="87">
        <f t="shared" si="28"/>
        <v>10872.99051</v>
      </c>
      <c r="AO368" s="87">
        <f t="shared" si="29"/>
        <v>-1.112737659</v>
      </c>
      <c r="AP368" s="88">
        <f t="shared" ref="AP368:AR368" si="401">AE368-AH368</f>
        <v>-0.1645558186</v>
      </c>
      <c r="AQ368" s="88">
        <f t="shared" si="401"/>
        <v>19.97219838</v>
      </c>
      <c r="AR368" s="88">
        <f t="shared" si="401"/>
        <v>-599.7666835</v>
      </c>
      <c r="AS368" s="7">
        <f t="shared" si="31"/>
        <v>54.52648195</v>
      </c>
      <c r="AT368" s="7">
        <f t="shared" si="32"/>
        <v>66.84387468</v>
      </c>
      <c r="AU368" s="7">
        <f t="shared" si="33"/>
        <v>54</v>
      </c>
      <c r="AV368" s="85">
        <f t="shared" si="34"/>
        <v>54.52648195</v>
      </c>
      <c r="AW368" s="89">
        <f t="shared" si="35"/>
        <v>-0.5264819469</v>
      </c>
      <c r="AX368" s="89">
        <f t="shared" si="36"/>
        <v>1</v>
      </c>
      <c r="AY368" s="89">
        <f t="shared" si="37"/>
        <v>0</v>
      </c>
    </row>
    <row r="369">
      <c r="A369" s="29">
        <v>7311.0</v>
      </c>
      <c r="B369" s="30">
        <v>796.0</v>
      </c>
      <c r="C369" s="31" t="s">
        <v>0</v>
      </c>
      <c r="D369" s="14">
        <v>4.0</v>
      </c>
      <c r="E369" s="15">
        <v>2.0</v>
      </c>
      <c r="F369" s="16">
        <v>6.0</v>
      </c>
      <c r="G369" s="17">
        <v>20.0</v>
      </c>
      <c r="H369" s="18">
        <v>40.0</v>
      </c>
      <c r="I369" s="19">
        <v>5.0</v>
      </c>
      <c r="J369" s="20">
        <v>5.0</v>
      </c>
      <c r="K369" s="21">
        <v>10.0</v>
      </c>
      <c r="L369" s="22">
        <v>1.0</v>
      </c>
      <c r="M369" s="63">
        <f t="shared" si="3"/>
        <v>40</v>
      </c>
      <c r="N369" s="63">
        <f t="shared" si="4"/>
        <v>7</v>
      </c>
      <c r="O369" s="63">
        <f t="shared" si="5"/>
        <v>25</v>
      </c>
      <c r="P369" s="63">
        <f t="shared" si="6"/>
        <v>21</v>
      </c>
      <c r="Q369" s="79">
        <f t="shared" si="7"/>
        <v>0.6989247312</v>
      </c>
      <c r="R369" s="79">
        <f t="shared" si="8"/>
        <v>0.78125</v>
      </c>
      <c r="S369" s="79">
        <f t="shared" si="9"/>
        <v>0.6557377049</v>
      </c>
      <c r="T369" s="79">
        <f t="shared" si="10"/>
        <v>0.6539809729</v>
      </c>
      <c r="U369" s="79">
        <f t="shared" si="11"/>
        <v>0.001756732041</v>
      </c>
      <c r="V369" s="89"/>
      <c r="W369" s="89"/>
      <c r="X369" s="85">
        <f t="shared" si="12"/>
        <v>0.78125</v>
      </c>
      <c r="Y369" s="85">
        <f t="shared" si="13"/>
        <v>-0.4236426759</v>
      </c>
      <c r="Z369" s="85">
        <f t="shared" si="14"/>
        <v>53</v>
      </c>
      <c r="AA369" s="7">
        <f t="shared" si="15"/>
        <v>1.423642676</v>
      </c>
      <c r="AB369" s="7">
        <f t="shared" si="16"/>
        <v>8.896496194</v>
      </c>
      <c r="AC369" s="13">
        <f t="shared" si="17"/>
        <v>1.079380381</v>
      </c>
      <c r="AD369" s="13">
        <f t="shared" si="18"/>
        <v>1.077623649</v>
      </c>
      <c r="AE369" s="10">
        <f t="shared" si="19"/>
        <v>1.423642676</v>
      </c>
      <c r="AF369" s="10">
        <f t="shared" si="20"/>
        <v>84.34955802</v>
      </c>
      <c r="AG369" s="10">
        <f t="shared" si="21"/>
        <v>471.5142983</v>
      </c>
      <c r="AH369" s="86">
        <f t="shared" si="22"/>
        <v>1.541830759</v>
      </c>
      <c r="AI369" s="86">
        <f t="shared" si="23"/>
        <v>70.92421491</v>
      </c>
      <c r="AJ369" s="86">
        <f t="shared" si="24"/>
        <v>809.4611485</v>
      </c>
      <c r="AK369" s="87">
        <f t="shared" si="25"/>
        <v>6113.358959</v>
      </c>
      <c r="AL369" s="87">
        <f t="shared" si="26"/>
        <v>6123.3249</v>
      </c>
      <c r="AM369" s="87">
        <f t="shared" si="27"/>
        <v>6123.3249</v>
      </c>
      <c r="AN369" s="87">
        <f t="shared" si="28"/>
        <v>6113.358959</v>
      </c>
      <c r="AO369" s="87">
        <f t="shared" si="29"/>
        <v>9.96594087</v>
      </c>
      <c r="AP369" s="88">
        <f t="shared" ref="AP369:AR369" si="402">AE369-AH369</f>
        <v>-0.1181880831</v>
      </c>
      <c r="AQ369" s="88">
        <f t="shared" si="402"/>
        <v>13.4253431</v>
      </c>
      <c r="AR369" s="88">
        <f t="shared" si="402"/>
        <v>-337.9468502</v>
      </c>
      <c r="AS369" s="7">
        <f t="shared" si="31"/>
        <v>37.65374546</v>
      </c>
      <c r="AT369" s="7">
        <f t="shared" si="32"/>
        <v>75.93928988</v>
      </c>
      <c r="AU369" s="7">
        <f t="shared" si="33"/>
        <v>40</v>
      </c>
      <c r="AV369" s="85">
        <f t="shared" si="34"/>
        <v>37.65374546</v>
      </c>
      <c r="AW369" s="89">
        <f t="shared" si="35"/>
        <v>2.346254538</v>
      </c>
      <c r="AX369" s="89">
        <f t="shared" si="36"/>
        <v>1</v>
      </c>
      <c r="AY369" s="89">
        <f t="shared" si="37"/>
        <v>0</v>
      </c>
    </row>
    <row r="370">
      <c r="A370" s="29">
        <v>7312.0</v>
      </c>
      <c r="B370" s="30">
        <v>2438.0</v>
      </c>
      <c r="C370" s="31" t="s">
        <v>0</v>
      </c>
      <c r="D370" s="14">
        <v>2.0</v>
      </c>
      <c r="E370" s="15">
        <v>0.0</v>
      </c>
      <c r="F370" s="16">
        <v>6.0</v>
      </c>
      <c r="G370" s="17">
        <v>25.0</v>
      </c>
      <c r="H370" s="18">
        <v>97.0</v>
      </c>
      <c r="I370" s="19">
        <v>31.0</v>
      </c>
      <c r="J370" s="20">
        <v>3.0</v>
      </c>
      <c r="K370" s="21">
        <v>6.0</v>
      </c>
      <c r="L370" s="22">
        <v>9.0</v>
      </c>
      <c r="M370" s="63">
        <f t="shared" si="3"/>
        <v>97</v>
      </c>
      <c r="N370" s="63">
        <f t="shared" si="4"/>
        <v>11</v>
      </c>
      <c r="O370" s="63">
        <f t="shared" si="5"/>
        <v>56</v>
      </c>
      <c r="P370" s="63">
        <f t="shared" si="6"/>
        <v>15</v>
      </c>
      <c r="Q370" s="79">
        <f t="shared" si="7"/>
        <v>0.8547486034</v>
      </c>
      <c r="R370" s="79">
        <f t="shared" si="8"/>
        <v>0.8358208955</v>
      </c>
      <c r="S370" s="79">
        <f t="shared" si="9"/>
        <v>0.8660714286</v>
      </c>
      <c r="T370" s="79">
        <f t="shared" si="10"/>
        <v>0.8646743448</v>
      </c>
      <c r="U370" s="79">
        <f t="shared" si="11"/>
        <v>0.001397083762</v>
      </c>
      <c r="V370" s="89"/>
      <c r="W370" s="89"/>
      <c r="X370" s="85">
        <f t="shared" si="12"/>
        <v>0.8358208955</v>
      </c>
      <c r="Y370" s="85">
        <f t="shared" si="13"/>
        <v>-0.4532033431</v>
      </c>
      <c r="Z370" s="85">
        <f t="shared" si="14"/>
        <v>82</v>
      </c>
      <c r="AA370" s="7">
        <f t="shared" si="15"/>
        <v>1.453203343</v>
      </c>
      <c r="AB370" s="7">
        <f t="shared" si="16"/>
        <v>6.798050146</v>
      </c>
      <c r="AC370" s="13">
        <f t="shared" si="17"/>
        <v>1.319274772</v>
      </c>
      <c r="AD370" s="13">
        <f t="shared" si="18"/>
        <v>1.317877688</v>
      </c>
      <c r="AE370" s="10">
        <f t="shared" si="19"/>
        <v>1.453203343</v>
      </c>
      <c r="AF370" s="10">
        <f t="shared" si="20"/>
        <v>125.9607243</v>
      </c>
      <c r="AG370" s="10">
        <f t="shared" si="21"/>
        <v>557.440112</v>
      </c>
      <c r="AH370" s="86">
        <f t="shared" si="22"/>
        <v>1.541830759</v>
      </c>
      <c r="AI370" s="86">
        <f t="shared" si="23"/>
        <v>109.4699839</v>
      </c>
      <c r="AJ370" s="86">
        <f t="shared" si="24"/>
        <v>1295.137838</v>
      </c>
      <c r="AK370" s="87">
        <f t="shared" si="25"/>
        <v>26420.81189</v>
      </c>
      <c r="AL370" s="87">
        <f t="shared" si="26"/>
        <v>26448.82062</v>
      </c>
      <c r="AM370" s="87">
        <f t="shared" si="27"/>
        <v>26448.82062</v>
      </c>
      <c r="AN370" s="87">
        <f t="shared" si="28"/>
        <v>26420.81189</v>
      </c>
      <c r="AO370" s="87">
        <f t="shared" si="29"/>
        <v>28.00873526</v>
      </c>
      <c r="AP370" s="88">
        <f t="shared" ref="AP370:AR370" si="403">AE370-AH370</f>
        <v>-0.08862741595</v>
      </c>
      <c r="AQ370" s="88">
        <f t="shared" si="403"/>
        <v>16.49074039</v>
      </c>
      <c r="AR370" s="88">
        <f t="shared" si="403"/>
        <v>-737.6977256</v>
      </c>
      <c r="AS370" s="7">
        <f t="shared" si="31"/>
        <v>74.8198996</v>
      </c>
      <c r="AT370" s="7">
        <f t="shared" si="32"/>
        <v>111.2482624</v>
      </c>
      <c r="AU370" s="7">
        <f t="shared" si="33"/>
        <v>97</v>
      </c>
      <c r="AV370" s="85">
        <f t="shared" si="34"/>
        <v>111.2482624</v>
      </c>
      <c r="AW370" s="89">
        <f t="shared" si="35"/>
        <v>-14.24826238</v>
      </c>
      <c r="AX370" s="89">
        <f t="shared" si="36"/>
        <v>0</v>
      </c>
      <c r="AY370" s="89">
        <f t="shared" si="37"/>
        <v>1</v>
      </c>
    </row>
    <row r="371">
      <c r="A371" s="29">
        <v>7334.0</v>
      </c>
      <c r="B371" s="30">
        <v>1131.0</v>
      </c>
      <c r="C371" s="31" t="s">
        <v>0</v>
      </c>
      <c r="D371" s="14">
        <v>0.0</v>
      </c>
      <c r="E371" s="15">
        <v>8.0</v>
      </c>
      <c r="F371" s="16">
        <v>11.0</v>
      </c>
      <c r="G371" s="17">
        <v>19.0</v>
      </c>
      <c r="H371" s="18">
        <v>66.0</v>
      </c>
      <c r="I371" s="19">
        <v>9.0</v>
      </c>
      <c r="J371" s="20">
        <v>13.0</v>
      </c>
      <c r="K371" s="21">
        <v>20.0</v>
      </c>
      <c r="L371" s="22">
        <v>19.0</v>
      </c>
      <c r="M371" s="63">
        <f t="shared" si="3"/>
        <v>66</v>
      </c>
      <c r="N371" s="63">
        <f t="shared" si="4"/>
        <v>27</v>
      </c>
      <c r="O371" s="63">
        <f t="shared" si="5"/>
        <v>28</v>
      </c>
      <c r="P371" s="63">
        <f t="shared" si="6"/>
        <v>44</v>
      </c>
      <c r="Q371" s="79">
        <f t="shared" si="7"/>
        <v>0.5696969697</v>
      </c>
      <c r="R371" s="79">
        <f t="shared" si="8"/>
        <v>0.5090909091</v>
      </c>
      <c r="S371" s="79">
        <f t="shared" si="9"/>
        <v>0.6</v>
      </c>
      <c r="T371" s="79">
        <f t="shared" si="10"/>
        <v>0.6021602851</v>
      </c>
      <c r="U371" s="79">
        <f t="shared" si="11"/>
        <v>0.002160285075</v>
      </c>
      <c r="V371" s="89"/>
      <c r="W371" s="89"/>
      <c r="X371" s="85">
        <f t="shared" si="12"/>
        <v>0.5090909091</v>
      </c>
      <c r="Y371" s="85">
        <f t="shared" si="13"/>
        <v>-0.2762160261</v>
      </c>
      <c r="Z371" s="85">
        <f t="shared" si="14"/>
        <v>99</v>
      </c>
      <c r="AA371" s="7">
        <f t="shared" si="15"/>
        <v>1.276216026</v>
      </c>
      <c r="AB371" s="7">
        <f t="shared" si="16"/>
        <v>12.15350515</v>
      </c>
      <c r="AC371" s="13">
        <f t="shared" si="17"/>
        <v>0.8762160261</v>
      </c>
      <c r="AD371" s="13">
        <f t="shared" si="18"/>
        <v>0.8783763112</v>
      </c>
      <c r="AE371" s="10">
        <f t="shared" si="19"/>
        <v>1.276216026</v>
      </c>
      <c r="AF371" s="10">
        <f t="shared" si="20"/>
        <v>138.4988917</v>
      </c>
      <c r="AG371" s="10">
        <f t="shared" si="21"/>
        <v>1203.19701</v>
      </c>
      <c r="AH371" s="86">
        <f t="shared" si="22"/>
        <v>1.541830759</v>
      </c>
      <c r="AI371" s="86">
        <f t="shared" si="23"/>
        <v>111.0118146</v>
      </c>
      <c r="AJ371" s="86">
        <f t="shared" si="24"/>
        <v>1899.535495</v>
      </c>
      <c r="AK371" s="87">
        <f t="shared" si="25"/>
        <v>15942.53005</v>
      </c>
      <c r="AL371" s="87">
        <f t="shared" si="26"/>
        <v>15903.32087</v>
      </c>
      <c r="AM371" s="87">
        <f t="shared" si="27"/>
        <v>15903.32087</v>
      </c>
      <c r="AN371" s="87">
        <f t="shared" si="28"/>
        <v>15942.53005</v>
      </c>
      <c r="AO371" s="87">
        <f t="shared" si="29"/>
        <v>-39.20917412</v>
      </c>
      <c r="AP371" s="88">
        <f t="shared" ref="AP371:AR371" si="404">AE371-AH371</f>
        <v>-0.2656147329</v>
      </c>
      <c r="AQ371" s="88">
        <f t="shared" si="404"/>
        <v>27.48707709</v>
      </c>
      <c r="AR371" s="88">
        <f t="shared" si="404"/>
        <v>-696.3384853</v>
      </c>
      <c r="AS371" s="7">
        <f t="shared" si="31"/>
        <v>44.28161614</v>
      </c>
      <c r="AT371" s="7">
        <f t="shared" si="32"/>
        <v>59.20314462</v>
      </c>
      <c r="AU371" s="7">
        <f t="shared" si="33"/>
        <v>66</v>
      </c>
      <c r="AV371" s="85">
        <f t="shared" si="34"/>
        <v>59.20314462</v>
      </c>
      <c r="AW371" s="89">
        <f t="shared" si="35"/>
        <v>6.796855381</v>
      </c>
      <c r="AX371" s="89">
        <f t="shared" si="36"/>
        <v>0</v>
      </c>
      <c r="AY371" s="89">
        <f t="shared" si="37"/>
        <v>1</v>
      </c>
    </row>
    <row r="372">
      <c r="A372" s="29">
        <v>7341.0</v>
      </c>
      <c r="B372" s="30">
        <v>2719.0</v>
      </c>
      <c r="C372" s="31" t="s">
        <v>0</v>
      </c>
      <c r="D372" s="14">
        <v>16.0</v>
      </c>
      <c r="E372" s="15">
        <v>14.0</v>
      </c>
      <c r="F372" s="16">
        <v>11.0</v>
      </c>
      <c r="G372" s="17">
        <v>53.0</v>
      </c>
      <c r="H372" s="18">
        <v>146.0</v>
      </c>
      <c r="I372" s="19">
        <v>33.0</v>
      </c>
      <c r="J372" s="20">
        <v>22.0</v>
      </c>
      <c r="K372" s="21">
        <v>38.0</v>
      </c>
      <c r="L372" s="22">
        <v>18.0</v>
      </c>
      <c r="M372" s="63">
        <f t="shared" si="3"/>
        <v>146</v>
      </c>
      <c r="N372" s="63">
        <f t="shared" si="4"/>
        <v>48</v>
      </c>
      <c r="O372" s="63">
        <f t="shared" si="5"/>
        <v>86</v>
      </c>
      <c r="P372" s="63">
        <f t="shared" si="6"/>
        <v>71</v>
      </c>
      <c r="Q372" s="79">
        <f t="shared" si="7"/>
        <v>0.660968661</v>
      </c>
      <c r="R372" s="79">
        <f t="shared" si="8"/>
        <v>0.6417910448</v>
      </c>
      <c r="S372" s="79">
        <f t="shared" si="9"/>
        <v>0.6728110599</v>
      </c>
      <c r="T372" s="79">
        <f t="shared" si="10"/>
        <v>0.6710030635</v>
      </c>
      <c r="U372" s="79">
        <f t="shared" si="11"/>
        <v>0.001807996381</v>
      </c>
      <c r="V372" s="89"/>
      <c r="W372" s="89"/>
      <c r="X372" s="85">
        <f t="shared" si="12"/>
        <v>0.6417910448</v>
      </c>
      <c r="Y372" s="85">
        <f t="shared" si="13"/>
        <v>-0.3480987487</v>
      </c>
      <c r="Z372" s="85">
        <f t="shared" si="14"/>
        <v>205</v>
      </c>
      <c r="AA372" s="7">
        <f t="shared" si="15"/>
        <v>1.348098749</v>
      </c>
      <c r="AB372" s="7">
        <f t="shared" si="16"/>
        <v>24.71501116</v>
      </c>
      <c r="AC372" s="13">
        <f t="shared" si="17"/>
        <v>1.020909809</v>
      </c>
      <c r="AD372" s="13">
        <f t="shared" si="18"/>
        <v>1.019101812</v>
      </c>
      <c r="AE372" s="10">
        <f t="shared" si="19"/>
        <v>1.348098749</v>
      </c>
      <c r="AF372" s="10">
        <f t="shared" si="20"/>
        <v>301.0752546</v>
      </c>
      <c r="AG372" s="10">
        <f t="shared" si="21"/>
        <v>5066.577287</v>
      </c>
      <c r="AH372" s="86">
        <f t="shared" si="22"/>
        <v>1.541830759</v>
      </c>
      <c r="AI372" s="86">
        <f t="shared" si="23"/>
        <v>242.0674292</v>
      </c>
      <c r="AJ372" s="86">
        <f t="shared" si="24"/>
        <v>9414.418614</v>
      </c>
      <c r="AK372" s="87">
        <f t="shared" si="25"/>
        <v>77621.92773</v>
      </c>
      <c r="AL372" s="87">
        <f t="shared" si="26"/>
        <v>77759.63739</v>
      </c>
      <c r="AM372" s="87">
        <f t="shared" si="27"/>
        <v>77759.63739</v>
      </c>
      <c r="AN372" s="87">
        <f t="shared" si="28"/>
        <v>77621.92773</v>
      </c>
      <c r="AO372" s="87">
        <f t="shared" si="29"/>
        <v>137.7096603</v>
      </c>
      <c r="AP372" s="88">
        <f t="shared" ref="AP372:AR372" si="405">AE372-AH372</f>
        <v>-0.1937320103</v>
      </c>
      <c r="AQ372" s="88">
        <f t="shared" si="405"/>
        <v>59.00782548</v>
      </c>
      <c r="AR372" s="88">
        <f t="shared" si="405"/>
        <v>-4347.841327</v>
      </c>
      <c r="AS372" s="7">
        <f t="shared" si="31"/>
        <v>124.8986078</v>
      </c>
      <c r="AT372" s="7">
        <f t="shared" si="32"/>
        <v>179.6861915</v>
      </c>
      <c r="AU372" s="7">
        <f t="shared" si="33"/>
        <v>146</v>
      </c>
      <c r="AV372" s="85">
        <f t="shared" si="34"/>
        <v>124.8986078</v>
      </c>
      <c r="AW372" s="89">
        <f t="shared" si="35"/>
        <v>21.10139218</v>
      </c>
      <c r="AX372" s="89">
        <f t="shared" si="36"/>
        <v>1</v>
      </c>
      <c r="AY372" s="89">
        <f t="shared" si="37"/>
        <v>0</v>
      </c>
    </row>
    <row r="373">
      <c r="A373" s="29">
        <v>7355.0</v>
      </c>
      <c r="B373" s="30">
        <v>1480.0</v>
      </c>
      <c r="C373" s="31" t="s">
        <v>0</v>
      </c>
      <c r="D373" s="14">
        <v>13.0</v>
      </c>
      <c r="E373" s="15">
        <v>8.0</v>
      </c>
      <c r="F373" s="16">
        <v>35.0</v>
      </c>
      <c r="G373" s="17">
        <v>37.0</v>
      </c>
      <c r="H373" s="18">
        <v>91.0</v>
      </c>
      <c r="I373" s="19">
        <v>12.0</v>
      </c>
      <c r="J373" s="20">
        <v>25.0</v>
      </c>
      <c r="K373" s="21">
        <v>32.0</v>
      </c>
      <c r="L373" s="22">
        <v>27.0</v>
      </c>
      <c r="M373" s="63">
        <f t="shared" si="3"/>
        <v>91</v>
      </c>
      <c r="N373" s="63">
        <f t="shared" si="4"/>
        <v>48</v>
      </c>
      <c r="O373" s="63">
        <f t="shared" si="5"/>
        <v>49</v>
      </c>
      <c r="P373" s="63">
        <f t="shared" si="6"/>
        <v>92</v>
      </c>
      <c r="Q373" s="79">
        <f t="shared" si="7"/>
        <v>0.5</v>
      </c>
      <c r="R373" s="79">
        <f t="shared" si="8"/>
        <v>0.5051546392</v>
      </c>
      <c r="S373" s="79">
        <f t="shared" si="9"/>
        <v>0.4972677596</v>
      </c>
      <c r="T373" s="79">
        <f t="shared" si="10"/>
        <v>0.4968316029</v>
      </c>
      <c r="U373" s="79">
        <f t="shared" si="11"/>
        <v>0.0004361566725</v>
      </c>
      <c r="V373" s="89"/>
      <c r="W373" s="89"/>
      <c r="X373" s="85">
        <f t="shared" si="12"/>
        <v>0.5051546392</v>
      </c>
      <c r="Y373" s="85">
        <f t="shared" si="13"/>
        <v>-0.2740837766</v>
      </c>
      <c r="Z373" s="85">
        <f t="shared" si="14"/>
        <v>189</v>
      </c>
      <c r="AA373" s="7">
        <f t="shared" si="15"/>
        <v>1.274083777</v>
      </c>
      <c r="AB373" s="7">
        <f t="shared" si="16"/>
        <v>25.21570745</v>
      </c>
      <c r="AC373" s="13">
        <f t="shared" si="17"/>
        <v>0.7713515362</v>
      </c>
      <c r="AD373" s="13">
        <f t="shared" si="18"/>
        <v>0.7709153795</v>
      </c>
      <c r="AE373" s="10">
        <f t="shared" si="19"/>
        <v>1.274083777</v>
      </c>
      <c r="AF373" s="10">
        <f t="shared" si="20"/>
        <v>266.0175412</v>
      </c>
      <c r="AG373" s="10">
        <f t="shared" si="21"/>
        <v>4765.768708</v>
      </c>
      <c r="AH373" s="86">
        <f t="shared" si="22"/>
        <v>1.541830759</v>
      </c>
      <c r="AI373" s="86">
        <f t="shared" si="23"/>
        <v>217.398137</v>
      </c>
      <c r="AJ373" s="86">
        <f t="shared" si="24"/>
        <v>6950.573062</v>
      </c>
      <c r="AK373" s="87">
        <f t="shared" si="25"/>
        <v>39501.70405</v>
      </c>
      <c r="AL373" s="87">
        <f t="shared" si="26"/>
        <v>39524.05271</v>
      </c>
      <c r="AM373" s="87">
        <f t="shared" si="27"/>
        <v>39524.05271</v>
      </c>
      <c r="AN373" s="87">
        <f t="shared" si="28"/>
        <v>39501.70405</v>
      </c>
      <c r="AO373" s="87">
        <f t="shared" si="29"/>
        <v>22.3486679</v>
      </c>
      <c r="AP373" s="88">
        <f t="shared" ref="AP373:AR373" si="406">AE373-AH373</f>
        <v>-0.2677469824</v>
      </c>
      <c r="AQ373" s="88">
        <f t="shared" si="406"/>
        <v>48.61940421</v>
      </c>
      <c r="AR373" s="88">
        <f t="shared" si="406"/>
        <v>-2184.804354</v>
      </c>
      <c r="AS373" s="7">
        <f t="shared" si="31"/>
        <v>81.65507299</v>
      </c>
      <c r="AT373" s="7">
        <f t="shared" si="32"/>
        <v>99.93204995</v>
      </c>
      <c r="AU373" s="7">
        <f t="shared" si="33"/>
        <v>91</v>
      </c>
      <c r="AV373" s="85">
        <f t="shared" si="34"/>
        <v>99.93204995</v>
      </c>
      <c r="AW373" s="89">
        <f t="shared" si="35"/>
        <v>-8.932049954</v>
      </c>
      <c r="AX373" s="89">
        <f t="shared" si="36"/>
        <v>0</v>
      </c>
      <c r="AY373" s="89">
        <f t="shared" si="37"/>
        <v>1</v>
      </c>
    </row>
    <row r="374">
      <c r="A374" s="29">
        <v>7361.0</v>
      </c>
      <c r="B374" s="30">
        <v>1530.0</v>
      </c>
      <c r="C374" s="31" t="s">
        <v>0</v>
      </c>
      <c r="D374" s="14">
        <v>26.0</v>
      </c>
      <c r="E374" s="15">
        <v>12.0</v>
      </c>
      <c r="F374" s="16">
        <v>33.0</v>
      </c>
      <c r="G374" s="17">
        <v>33.0</v>
      </c>
      <c r="H374" s="18">
        <v>71.0</v>
      </c>
      <c r="I374" s="19">
        <v>13.0</v>
      </c>
      <c r="J374" s="20">
        <v>38.0</v>
      </c>
      <c r="K374" s="21">
        <v>30.0</v>
      </c>
      <c r="L374" s="22">
        <v>27.0</v>
      </c>
      <c r="M374" s="63">
        <f t="shared" si="3"/>
        <v>71</v>
      </c>
      <c r="N374" s="63">
        <f t="shared" si="4"/>
        <v>65</v>
      </c>
      <c r="O374" s="63">
        <f t="shared" si="5"/>
        <v>46</v>
      </c>
      <c r="P374" s="63">
        <f t="shared" si="6"/>
        <v>101</v>
      </c>
      <c r="Q374" s="79">
        <f t="shared" si="7"/>
        <v>0.4134275618</v>
      </c>
      <c r="R374" s="79">
        <f t="shared" si="8"/>
        <v>0.4144144144</v>
      </c>
      <c r="S374" s="79">
        <f t="shared" si="9"/>
        <v>0.4127906977</v>
      </c>
      <c r="T374" s="79">
        <f t="shared" si="10"/>
        <v>0.4125048912</v>
      </c>
      <c r="U374" s="79">
        <f t="shared" si="11"/>
        <v>0.0002858064744</v>
      </c>
      <c r="V374" s="89"/>
      <c r="W374" s="89"/>
      <c r="X374" s="85">
        <f t="shared" si="12"/>
        <v>0.4144144144</v>
      </c>
      <c r="Y374" s="85">
        <f t="shared" si="13"/>
        <v>-0.2249304403</v>
      </c>
      <c r="Z374" s="85">
        <f t="shared" si="14"/>
        <v>212</v>
      </c>
      <c r="AA374" s="7">
        <f t="shared" si="15"/>
        <v>1.22493044</v>
      </c>
      <c r="AB374" s="7">
        <f t="shared" si="16"/>
        <v>22.71797447</v>
      </c>
      <c r="AC374" s="13">
        <f t="shared" si="17"/>
        <v>0.6377211379</v>
      </c>
      <c r="AD374" s="13">
        <f t="shared" si="18"/>
        <v>0.6374353315</v>
      </c>
      <c r="AE374" s="10">
        <f t="shared" si="19"/>
        <v>1.22493044</v>
      </c>
      <c r="AF374" s="10">
        <f t="shared" si="20"/>
        <v>282.4032278</v>
      </c>
      <c r="AG374" s="10">
        <f t="shared" si="21"/>
        <v>4816.210587</v>
      </c>
      <c r="AH374" s="86">
        <f t="shared" si="22"/>
        <v>1.541830759</v>
      </c>
      <c r="AI374" s="86">
        <f t="shared" si="23"/>
        <v>226.6491216</v>
      </c>
      <c r="AJ374" s="86">
        <f t="shared" si="24"/>
        <v>7163.345706</v>
      </c>
      <c r="AK374" s="87">
        <f t="shared" si="25"/>
        <v>31027.80219</v>
      </c>
      <c r="AL374" s="87">
        <f t="shared" si="26"/>
        <v>31041.71411</v>
      </c>
      <c r="AM374" s="87">
        <f t="shared" si="27"/>
        <v>31041.71411</v>
      </c>
      <c r="AN374" s="87">
        <f t="shared" si="28"/>
        <v>31027.80219</v>
      </c>
      <c r="AO374" s="87">
        <f t="shared" si="29"/>
        <v>13.91191595</v>
      </c>
      <c r="AP374" s="88">
        <f t="shared" ref="AP374:AR374" si="407">AE374-AH374</f>
        <v>-0.3169003187</v>
      </c>
      <c r="AQ374" s="88">
        <f t="shared" si="407"/>
        <v>55.75410623</v>
      </c>
      <c r="AR374" s="88">
        <f t="shared" si="407"/>
        <v>-2347.135119</v>
      </c>
      <c r="AS374" s="7">
        <f t="shared" si="31"/>
        <v>69.75225771</v>
      </c>
      <c r="AT374" s="7">
        <f t="shared" si="32"/>
        <v>106.1835269</v>
      </c>
      <c r="AU374" s="7">
        <f t="shared" si="33"/>
        <v>71</v>
      </c>
      <c r="AV374" s="85">
        <f t="shared" si="34"/>
        <v>69.75225771</v>
      </c>
      <c r="AW374" s="89">
        <f t="shared" si="35"/>
        <v>1.247742294</v>
      </c>
      <c r="AX374" s="89">
        <f t="shared" si="36"/>
        <v>1</v>
      </c>
      <c r="AY374" s="89">
        <f t="shared" si="37"/>
        <v>0</v>
      </c>
    </row>
    <row r="375">
      <c r="A375" s="29">
        <v>7405.0</v>
      </c>
      <c r="B375" s="30">
        <v>1548.0</v>
      </c>
      <c r="C375" s="31" t="s">
        <v>0</v>
      </c>
      <c r="D375" s="14">
        <v>7.0</v>
      </c>
      <c r="E375" s="15">
        <v>11.0</v>
      </c>
      <c r="F375" s="16">
        <v>21.0</v>
      </c>
      <c r="G375" s="17">
        <v>25.0</v>
      </c>
      <c r="H375" s="18">
        <v>105.0</v>
      </c>
      <c r="I375" s="19">
        <v>18.0</v>
      </c>
      <c r="J375" s="20">
        <v>22.0</v>
      </c>
      <c r="K375" s="21">
        <v>35.0</v>
      </c>
      <c r="L375" s="22">
        <v>25.0</v>
      </c>
      <c r="M375" s="63">
        <f t="shared" si="3"/>
        <v>105</v>
      </c>
      <c r="N375" s="63">
        <f t="shared" si="4"/>
        <v>43</v>
      </c>
      <c r="O375" s="63">
        <f t="shared" si="5"/>
        <v>43</v>
      </c>
      <c r="P375" s="63">
        <f t="shared" si="6"/>
        <v>78</v>
      </c>
      <c r="Q375" s="79">
        <f t="shared" si="7"/>
        <v>0.5501858736</v>
      </c>
      <c r="R375" s="79">
        <f t="shared" si="8"/>
        <v>0.5</v>
      </c>
      <c r="S375" s="79">
        <f t="shared" si="9"/>
        <v>0.5737704918</v>
      </c>
      <c r="T375" s="79">
        <f t="shared" si="10"/>
        <v>0.577001958</v>
      </c>
      <c r="U375" s="79">
        <f t="shared" si="11"/>
        <v>0.003231466172</v>
      </c>
      <c r="V375" s="89"/>
      <c r="W375" s="89"/>
      <c r="X375" s="85">
        <f t="shared" si="12"/>
        <v>0.5</v>
      </c>
      <c r="Y375" s="85">
        <f t="shared" si="13"/>
        <v>-0.2712915451</v>
      </c>
      <c r="Z375" s="85">
        <f t="shared" si="14"/>
        <v>164</v>
      </c>
      <c r="AA375" s="7">
        <f t="shared" si="15"/>
        <v>1.271291545</v>
      </c>
      <c r="AB375" s="7">
        <f t="shared" si="16"/>
        <v>21.16074052</v>
      </c>
      <c r="AC375" s="13">
        <f t="shared" si="17"/>
        <v>0.8450620369</v>
      </c>
      <c r="AD375" s="13">
        <f t="shared" si="18"/>
        <v>0.8482935031</v>
      </c>
      <c r="AE375" s="10">
        <f t="shared" si="19"/>
        <v>1.271291545</v>
      </c>
      <c r="AF375" s="10">
        <f t="shared" si="20"/>
        <v>229.6525539</v>
      </c>
      <c r="AG375" s="10">
        <f t="shared" si="21"/>
        <v>3470.361445</v>
      </c>
      <c r="AH375" s="86">
        <f t="shared" si="22"/>
        <v>1.541830759</v>
      </c>
      <c r="AI375" s="86">
        <f t="shared" si="23"/>
        <v>186.5615218</v>
      </c>
      <c r="AJ375" s="86">
        <f t="shared" si="24"/>
        <v>5171.300366</v>
      </c>
      <c r="AK375" s="87">
        <f t="shared" si="25"/>
        <v>41758.94428</v>
      </c>
      <c r="AL375" s="87">
        <f t="shared" si="26"/>
        <v>41599.86889</v>
      </c>
      <c r="AM375" s="87">
        <f t="shared" si="27"/>
        <v>41599.86889</v>
      </c>
      <c r="AN375" s="87">
        <f t="shared" si="28"/>
        <v>41758.94428</v>
      </c>
      <c r="AO375" s="87">
        <f t="shared" si="29"/>
        <v>-159.0753852</v>
      </c>
      <c r="AP375" s="88">
        <f t="shared" ref="AP375:AR375" si="408">AE375-AH375</f>
        <v>-0.2705392139</v>
      </c>
      <c r="AQ375" s="88">
        <f t="shared" si="408"/>
        <v>43.09103208</v>
      </c>
      <c r="AR375" s="88">
        <f t="shared" si="408"/>
        <v>-1700.938921</v>
      </c>
      <c r="AS375" s="7">
        <f t="shared" si="31"/>
        <v>72.21094923</v>
      </c>
      <c r="AT375" s="7">
        <f t="shared" si="32"/>
        <v>87.06737298</v>
      </c>
      <c r="AU375" s="7">
        <f t="shared" si="33"/>
        <v>105</v>
      </c>
      <c r="AV375" s="85">
        <f t="shared" si="34"/>
        <v>87.06737298</v>
      </c>
      <c r="AW375" s="89">
        <f t="shared" si="35"/>
        <v>17.93262702</v>
      </c>
      <c r="AX375" s="89">
        <f t="shared" si="36"/>
        <v>0</v>
      </c>
      <c r="AY375" s="89">
        <f t="shared" si="37"/>
        <v>1</v>
      </c>
    </row>
    <row r="376">
      <c r="A376" s="29">
        <v>7410.0</v>
      </c>
      <c r="B376" s="30">
        <v>1310.0</v>
      </c>
      <c r="C376" s="31" t="s">
        <v>0</v>
      </c>
      <c r="D376" s="14">
        <v>11.0</v>
      </c>
      <c r="E376" s="15">
        <v>12.0</v>
      </c>
      <c r="F376" s="16">
        <v>15.0</v>
      </c>
      <c r="G376" s="17">
        <v>26.0</v>
      </c>
      <c r="H376" s="18">
        <v>92.0</v>
      </c>
      <c r="I376" s="19">
        <v>13.0</v>
      </c>
      <c r="J376" s="20">
        <v>16.0</v>
      </c>
      <c r="K376" s="21">
        <v>35.0</v>
      </c>
      <c r="L376" s="22">
        <v>25.0</v>
      </c>
      <c r="M376" s="63">
        <f t="shared" si="3"/>
        <v>92</v>
      </c>
      <c r="N376" s="63">
        <f t="shared" si="4"/>
        <v>48</v>
      </c>
      <c r="O376" s="63">
        <f t="shared" si="5"/>
        <v>39</v>
      </c>
      <c r="P376" s="63">
        <f t="shared" si="6"/>
        <v>66</v>
      </c>
      <c r="Q376" s="79">
        <f t="shared" si="7"/>
        <v>0.5346938776</v>
      </c>
      <c r="R376" s="79">
        <f t="shared" si="8"/>
        <v>0.4482758621</v>
      </c>
      <c r="S376" s="79">
        <f t="shared" si="9"/>
        <v>0.582278481</v>
      </c>
      <c r="T376" s="79">
        <f t="shared" si="10"/>
        <v>0.5811345207</v>
      </c>
      <c r="U376" s="79">
        <f t="shared" si="11"/>
        <v>0.001143960311</v>
      </c>
      <c r="V376" s="89"/>
      <c r="W376" s="89"/>
      <c r="X376" s="85">
        <f t="shared" si="12"/>
        <v>0.4482758621</v>
      </c>
      <c r="Y376" s="85">
        <f t="shared" si="13"/>
        <v>-0.2432729464</v>
      </c>
      <c r="Z376" s="85">
        <f t="shared" si="14"/>
        <v>153</v>
      </c>
      <c r="AA376" s="7">
        <f t="shared" si="15"/>
        <v>1.243272946</v>
      </c>
      <c r="AB376" s="7">
        <f t="shared" si="16"/>
        <v>16.05601446</v>
      </c>
      <c r="AC376" s="13">
        <f t="shared" si="17"/>
        <v>0.8255514274</v>
      </c>
      <c r="AD376" s="13">
        <f t="shared" si="18"/>
        <v>0.8244074671</v>
      </c>
      <c r="AE376" s="10">
        <f t="shared" si="19"/>
        <v>1.243272946</v>
      </c>
      <c r="AF376" s="10">
        <f t="shared" si="20"/>
        <v>206.2767753</v>
      </c>
      <c r="AG376" s="10">
        <f t="shared" si="21"/>
        <v>2456.570212</v>
      </c>
      <c r="AH376" s="86">
        <f t="shared" si="22"/>
        <v>1.541830759</v>
      </c>
      <c r="AI376" s="86">
        <f t="shared" si="23"/>
        <v>161.8922297</v>
      </c>
      <c r="AJ376" s="86">
        <f t="shared" si="24"/>
        <v>3968.672374</v>
      </c>
      <c r="AK376" s="87">
        <f t="shared" si="25"/>
        <v>31912.81305</v>
      </c>
      <c r="AL376" s="87">
        <f t="shared" si="26"/>
        <v>31957.09575</v>
      </c>
      <c r="AM376" s="87">
        <f t="shared" si="27"/>
        <v>31957.09575</v>
      </c>
      <c r="AN376" s="87">
        <f t="shared" si="28"/>
        <v>31912.81305</v>
      </c>
      <c r="AO376" s="87">
        <f t="shared" si="29"/>
        <v>44.28270365</v>
      </c>
      <c r="AP376" s="88">
        <f t="shared" ref="AP376:AR376" si="409">AE376-AH376</f>
        <v>-0.2985578126</v>
      </c>
      <c r="AQ376" s="88">
        <f t="shared" si="409"/>
        <v>44.38454556</v>
      </c>
      <c r="AR376" s="88">
        <f t="shared" si="409"/>
        <v>-1512.102161</v>
      </c>
      <c r="AS376" s="7">
        <f t="shared" si="31"/>
        <v>52.87242326</v>
      </c>
      <c r="AT376" s="7">
        <f t="shared" si="32"/>
        <v>95.79072899</v>
      </c>
      <c r="AU376" s="7">
        <f t="shared" si="33"/>
        <v>92</v>
      </c>
      <c r="AV376" s="85">
        <f t="shared" si="34"/>
        <v>95.79072899</v>
      </c>
      <c r="AW376" s="89">
        <f t="shared" si="35"/>
        <v>-3.790728989</v>
      </c>
      <c r="AX376" s="89">
        <f t="shared" si="36"/>
        <v>0</v>
      </c>
      <c r="AY376" s="89">
        <f t="shared" si="37"/>
        <v>1</v>
      </c>
    </row>
    <row r="377">
      <c r="A377" s="29">
        <v>7411.0</v>
      </c>
      <c r="B377" s="30">
        <v>2390.0</v>
      </c>
      <c r="C377" s="31" t="s">
        <v>0</v>
      </c>
      <c r="D377" s="14">
        <v>13.0</v>
      </c>
      <c r="E377" s="15">
        <v>14.0</v>
      </c>
      <c r="F377" s="16">
        <v>10.0</v>
      </c>
      <c r="G377" s="17">
        <v>57.0</v>
      </c>
      <c r="H377" s="18">
        <v>165.0</v>
      </c>
      <c r="I377" s="19">
        <v>37.0</v>
      </c>
      <c r="J377" s="20">
        <v>21.0</v>
      </c>
      <c r="K377" s="21">
        <v>40.0</v>
      </c>
      <c r="L377" s="22">
        <v>20.0</v>
      </c>
      <c r="M377" s="63">
        <f t="shared" si="3"/>
        <v>165</v>
      </c>
      <c r="N377" s="63">
        <f t="shared" si="4"/>
        <v>47</v>
      </c>
      <c r="O377" s="63">
        <f t="shared" si="5"/>
        <v>94</v>
      </c>
      <c r="P377" s="63">
        <f t="shared" si="6"/>
        <v>71</v>
      </c>
      <c r="Q377" s="79">
        <f t="shared" si="7"/>
        <v>0.6870026525</v>
      </c>
      <c r="R377" s="79">
        <f t="shared" si="8"/>
        <v>0.6666666667</v>
      </c>
      <c r="S377" s="79">
        <f t="shared" si="9"/>
        <v>0.6991525424</v>
      </c>
      <c r="T377" s="79">
        <f t="shared" si="10"/>
        <v>0.6976681245</v>
      </c>
      <c r="U377" s="79">
        <f t="shared" si="11"/>
        <v>0.001484417888</v>
      </c>
      <c r="V377" s="89"/>
      <c r="W377" s="89"/>
      <c r="X377" s="85">
        <f t="shared" si="12"/>
        <v>0.6666666667</v>
      </c>
      <c r="Y377" s="85">
        <f t="shared" si="13"/>
        <v>-0.3615736967</v>
      </c>
      <c r="Z377" s="85">
        <f t="shared" si="14"/>
        <v>212</v>
      </c>
      <c r="AA377" s="7">
        <f t="shared" si="15"/>
        <v>1.361573697</v>
      </c>
      <c r="AB377" s="7">
        <f t="shared" si="16"/>
        <v>25.67173246</v>
      </c>
      <c r="AC377" s="13">
        <f t="shared" si="17"/>
        <v>1.060726239</v>
      </c>
      <c r="AD377" s="13">
        <f t="shared" si="18"/>
        <v>1.059241821</v>
      </c>
      <c r="AE377" s="10">
        <f t="shared" si="19"/>
        <v>1.361573697</v>
      </c>
      <c r="AF377" s="10">
        <f t="shared" si="20"/>
        <v>314.3253562</v>
      </c>
      <c r="AG377" s="10">
        <f t="shared" si="21"/>
        <v>5442.407282</v>
      </c>
      <c r="AH377" s="86">
        <f t="shared" si="22"/>
        <v>1.541830759</v>
      </c>
      <c r="AI377" s="86">
        <f t="shared" si="23"/>
        <v>254.4020752</v>
      </c>
      <c r="AJ377" s="86">
        <f t="shared" si="24"/>
        <v>10290.17849</v>
      </c>
      <c r="AK377" s="87">
        <f t="shared" si="25"/>
        <v>94242.86331</v>
      </c>
      <c r="AL377" s="87">
        <f t="shared" si="26"/>
        <v>94374.93494</v>
      </c>
      <c r="AM377" s="87">
        <f t="shared" si="27"/>
        <v>94374.93494</v>
      </c>
      <c r="AN377" s="87">
        <f t="shared" si="28"/>
        <v>94242.86331</v>
      </c>
      <c r="AO377" s="87">
        <f t="shared" si="29"/>
        <v>132.0716283</v>
      </c>
      <c r="AP377" s="88">
        <f t="shared" ref="AP377:AR377" si="410">AE377-AH377</f>
        <v>-0.1802570623</v>
      </c>
      <c r="AQ377" s="88">
        <f t="shared" si="410"/>
        <v>59.92328093</v>
      </c>
      <c r="AR377" s="88">
        <f t="shared" si="410"/>
        <v>-4847.771203</v>
      </c>
      <c r="AS377" s="7">
        <f t="shared" si="31"/>
        <v>139.12072</v>
      </c>
      <c r="AT377" s="7">
        <f t="shared" si="32"/>
        <v>193.3116417</v>
      </c>
      <c r="AU377" s="7">
        <f t="shared" si="33"/>
        <v>165</v>
      </c>
      <c r="AV377" s="85">
        <f t="shared" si="34"/>
        <v>139.12072</v>
      </c>
      <c r="AW377" s="89">
        <f t="shared" si="35"/>
        <v>25.87928004</v>
      </c>
      <c r="AX377" s="89">
        <f t="shared" si="36"/>
        <v>1</v>
      </c>
      <c r="AY377" s="89">
        <f t="shared" si="37"/>
        <v>0</v>
      </c>
    </row>
    <row r="378">
      <c r="A378" s="29">
        <v>7417.0</v>
      </c>
      <c r="B378" s="30">
        <v>2919.0</v>
      </c>
      <c r="C378" s="31" t="s">
        <v>0</v>
      </c>
      <c r="D378" s="14">
        <v>23.0</v>
      </c>
      <c r="E378" s="15">
        <v>9.0</v>
      </c>
      <c r="F378" s="16">
        <v>22.0</v>
      </c>
      <c r="G378" s="17">
        <v>46.0</v>
      </c>
      <c r="H378" s="18">
        <v>167.0</v>
      </c>
      <c r="I378" s="19">
        <v>27.0</v>
      </c>
      <c r="J378" s="20">
        <v>41.0</v>
      </c>
      <c r="K378" s="21">
        <v>57.0</v>
      </c>
      <c r="L378" s="22">
        <v>34.0</v>
      </c>
      <c r="M378" s="63">
        <f t="shared" si="3"/>
        <v>167</v>
      </c>
      <c r="N378" s="63">
        <f t="shared" si="4"/>
        <v>66</v>
      </c>
      <c r="O378" s="63">
        <f t="shared" si="5"/>
        <v>73</v>
      </c>
      <c r="P378" s="63">
        <f t="shared" si="6"/>
        <v>120</v>
      </c>
      <c r="Q378" s="79">
        <f t="shared" si="7"/>
        <v>0.5633802817</v>
      </c>
      <c r="R378" s="79">
        <f t="shared" si="8"/>
        <v>0.5251798561</v>
      </c>
      <c r="S378" s="79">
        <f t="shared" si="9"/>
        <v>0.5818815331</v>
      </c>
      <c r="T378" s="79">
        <f t="shared" si="10"/>
        <v>0.5837057527</v>
      </c>
      <c r="U378" s="79">
        <f t="shared" si="11"/>
        <v>0.001824219588</v>
      </c>
      <c r="V378" s="89"/>
      <c r="W378" s="89"/>
      <c r="X378" s="85">
        <f t="shared" si="12"/>
        <v>0.5251798561</v>
      </c>
      <c r="Y378" s="85">
        <f t="shared" si="13"/>
        <v>-0.2849312946</v>
      </c>
      <c r="Z378" s="85">
        <f t="shared" si="14"/>
        <v>259</v>
      </c>
      <c r="AA378" s="7">
        <f t="shared" si="15"/>
        <v>1.284931295</v>
      </c>
      <c r="AB378" s="7">
        <f t="shared" si="16"/>
        <v>34.19175536</v>
      </c>
      <c r="AC378" s="13">
        <f t="shared" si="17"/>
        <v>0.8668128277</v>
      </c>
      <c r="AD378" s="13">
        <f t="shared" si="18"/>
        <v>0.8686370473</v>
      </c>
      <c r="AE378" s="10">
        <f t="shared" si="19"/>
        <v>1.284931295</v>
      </c>
      <c r="AF378" s="10">
        <f t="shared" si="20"/>
        <v>366.9889607</v>
      </c>
      <c r="AG378" s="10">
        <f t="shared" si="21"/>
        <v>8855.664637</v>
      </c>
      <c r="AH378" s="86">
        <f t="shared" si="22"/>
        <v>1.541830759</v>
      </c>
      <c r="AI378" s="86">
        <f t="shared" si="23"/>
        <v>297.5733365</v>
      </c>
      <c r="AJ378" s="86">
        <f t="shared" si="24"/>
        <v>13506.43745</v>
      </c>
      <c r="AK378" s="87">
        <f t="shared" si="25"/>
        <v>106201.3027</v>
      </c>
      <c r="AL378" s="87">
        <f t="shared" si="26"/>
        <v>105978.2699</v>
      </c>
      <c r="AM378" s="87">
        <f t="shared" si="27"/>
        <v>105978.2699</v>
      </c>
      <c r="AN378" s="87">
        <f t="shared" si="28"/>
        <v>106201.3027</v>
      </c>
      <c r="AO378" s="87">
        <f t="shared" si="29"/>
        <v>-223.0327352</v>
      </c>
      <c r="AP378" s="88">
        <f t="shared" ref="AP378:AR378" si="411">AE378-AH378</f>
        <v>-0.2568994644</v>
      </c>
      <c r="AQ378" s="88">
        <f t="shared" si="411"/>
        <v>69.41562418</v>
      </c>
      <c r="AR378" s="88">
        <f t="shared" si="411"/>
        <v>-4650.772812</v>
      </c>
      <c r="AS378" s="7">
        <f t="shared" si="31"/>
        <v>122.8852457</v>
      </c>
      <c r="AT378" s="7">
        <f t="shared" si="32"/>
        <v>147.3201607</v>
      </c>
      <c r="AU378" s="7">
        <f t="shared" si="33"/>
        <v>167</v>
      </c>
      <c r="AV378" s="85">
        <f t="shared" si="34"/>
        <v>147.3201607</v>
      </c>
      <c r="AW378" s="89">
        <f t="shared" si="35"/>
        <v>19.67983926</v>
      </c>
      <c r="AX378" s="89">
        <f t="shared" si="36"/>
        <v>0</v>
      </c>
      <c r="AY378" s="89">
        <f t="shared" si="37"/>
        <v>1</v>
      </c>
    </row>
    <row r="379">
      <c r="A379" s="29">
        <v>7430.0</v>
      </c>
      <c r="B379" s="30">
        <v>2038.0</v>
      </c>
      <c r="C379" s="31" t="s">
        <v>0</v>
      </c>
      <c r="D379" s="14">
        <v>8.0</v>
      </c>
      <c r="E379" s="15">
        <v>9.0</v>
      </c>
      <c r="F379" s="16">
        <v>22.0</v>
      </c>
      <c r="G379" s="17">
        <v>10.0</v>
      </c>
      <c r="H379" s="18">
        <v>90.0</v>
      </c>
      <c r="I379" s="19">
        <v>17.0</v>
      </c>
      <c r="J379" s="20">
        <v>10.0</v>
      </c>
      <c r="K379" s="21">
        <v>32.0</v>
      </c>
      <c r="L379" s="22">
        <v>27.0</v>
      </c>
      <c r="M379" s="63">
        <f t="shared" si="3"/>
        <v>90</v>
      </c>
      <c r="N379" s="63">
        <f t="shared" si="4"/>
        <v>44</v>
      </c>
      <c r="O379" s="63">
        <f t="shared" si="5"/>
        <v>27</v>
      </c>
      <c r="P379" s="63">
        <f t="shared" si="6"/>
        <v>64</v>
      </c>
      <c r="Q379" s="79">
        <f t="shared" si="7"/>
        <v>0.52</v>
      </c>
      <c r="R379" s="79">
        <f t="shared" si="8"/>
        <v>0.3802816901</v>
      </c>
      <c r="S379" s="79">
        <f t="shared" si="9"/>
        <v>0.5844155844</v>
      </c>
      <c r="T379" s="79">
        <f t="shared" si="10"/>
        <v>0.5953110091</v>
      </c>
      <c r="U379" s="79">
        <f t="shared" si="11"/>
        <v>0.01089542472</v>
      </c>
      <c r="V379" s="89"/>
      <c r="W379" s="89"/>
      <c r="X379" s="85">
        <f t="shared" si="12"/>
        <v>0.3802816901</v>
      </c>
      <c r="Y379" s="85">
        <f t="shared" si="13"/>
        <v>-0.2064409855</v>
      </c>
      <c r="Z379" s="85">
        <f t="shared" si="14"/>
        <v>135</v>
      </c>
      <c r="AA379" s="7">
        <f t="shared" si="15"/>
        <v>1.206440986</v>
      </c>
      <c r="AB379" s="7">
        <f t="shared" si="16"/>
        <v>13.21222307</v>
      </c>
      <c r="AC379" s="13">
        <f t="shared" si="17"/>
        <v>0.79085657</v>
      </c>
      <c r="AD379" s="13">
        <f t="shared" si="18"/>
        <v>0.8017519947</v>
      </c>
      <c r="AE379" s="10">
        <f t="shared" si="19"/>
        <v>1.206440986</v>
      </c>
      <c r="AF379" s="10">
        <f t="shared" si="20"/>
        <v>176.0817561</v>
      </c>
      <c r="AG379" s="10">
        <f t="shared" si="21"/>
        <v>1783.650115</v>
      </c>
      <c r="AH379" s="86">
        <f t="shared" si="22"/>
        <v>1.541830759</v>
      </c>
      <c r="AI379" s="86">
        <f t="shared" si="23"/>
        <v>140.3065991</v>
      </c>
      <c r="AJ379" s="86">
        <f t="shared" si="24"/>
        <v>2664.283552</v>
      </c>
      <c r="AK379" s="87">
        <f t="shared" si="25"/>
        <v>27780.70662</v>
      </c>
      <c r="AL379" s="87">
        <f t="shared" si="26"/>
        <v>27403.18015</v>
      </c>
      <c r="AM379" s="87">
        <f t="shared" si="27"/>
        <v>27403.18015</v>
      </c>
      <c r="AN379" s="87">
        <f t="shared" si="28"/>
        <v>27780.70662</v>
      </c>
      <c r="AO379" s="87">
        <f t="shared" si="29"/>
        <v>-377.5264666</v>
      </c>
      <c r="AP379" s="88">
        <f t="shared" ref="AP379:AR379" si="412">AE379-AH379</f>
        <v>-0.3353897735</v>
      </c>
      <c r="AQ379" s="88">
        <f t="shared" si="412"/>
        <v>35.77515705</v>
      </c>
      <c r="AR379" s="88">
        <f t="shared" si="412"/>
        <v>-880.6334365</v>
      </c>
      <c r="AS379" s="7">
        <f t="shared" si="31"/>
        <v>38.54240992</v>
      </c>
      <c r="AT379" s="7">
        <f t="shared" si="32"/>
        <v>68.12499584</v>
      </c>
      <c r="AU379" s="7">
        <f t="shared" si="33"/>
        <v>90</v>
      </c>
      <c r="AV379" s="85">
        <f t="shared" si="34"/>
        <v>68.12499584</v>
      </c>
      <c r="AW379" s="89">
        <f t="shared" si="35"/>
        <v>21.87500416</v>
      </c>
      <c r="AX379" s="89">
        <f t="shared" si="36"/>
        <v>0</v>
      </c>
      <c r="AY379" s="89">
        <f t="shared" si="37"/>
        <v>1</v>
      </c>
    </row>
    <row r="380">
      <c r="A380" s="29">
        <v>7500.0</v>
      </c>
      <c r="B380" s="30">
        <v>2006.0</v>
      </c>
      <c r="C380" s="31" t="s">
        <v>0</v>
      </c>
      <c r="D380" s="14">
        <v>12.0</v>
      </c>
      <c r="E380" s="15">
        <v>10.0</v>
      </c>
      <c r="F380" s="16">
        <v>10.0</v>
      </c>
      <c r="G380" s="17">
        <v>37.0</v>
      </c>
      <c r="H380" s="18">
        <v>131.0</v>
      </c>
      <c r="I380" s="19">
        <v>20.0</v>
      </c>
      <c r="J380" s="20">
        <v>30.0</v>
      </c>
      <c r="K380" s="21">
        <v>18.0</v>
      </c>
      <c r="L380" s="22">
        <v>17.0</v>
      </c>
      <c r="M380" s="63">
        <f t="shared" si="3"/>
        <v>131</v>
      </c>
      <c r="N380" s="63">
        <f t="shared" si="4"/>
        <v>39</v>
      </c>
      <c r="O380" s="63">
        <f t="shared" si="5"/>
        <v>57</v>
      </c>
      <c r="P380" s="63">
        <f t="shared" si="6"/>
        <v>58</v>
      </c>
      <c r="Q380" s="79">
        <f t="shared" si="7"/>
        <v>0.6596491228</v>
      </c>
      <c r="R380" s="79">
        <f t="shared" si="8"/>
        <v>0.59375</v>
      </c>
      <c r="S380" s="79">
        <f t="shared" si="9"/>
        <v>0.6931216931</v>
      </c>
      <c r="T380" s="79">
        <f t="shared" si="10"/>
        <v>0.6949920523</v>
      </c>
      <c r="U380" s="79">
        <f t="shared" si="11"/>
        <v>0.001870359195</v>
      </c>
      <c r="V380" s="89"/>
      <c r="W380" s="89"/>
      <c r="X380" s="85">
        <f t="shared" si="12"/>
        <v>0.59375</v>
      </c>
      <c r="Y380" s="85">
        <f t="shared" si="13"/>
        <v>-0.3220752554</v>
      </c>
      <c r="Z380" s="85">
        <f t="shared" si="14"/>
        <v>154</v>
      </c>
      <c r="AA380" s="7">
        <f t="shared" si="15"/>
        <v>1.322075255</v>
      </c>
      <c r="AB380" s="7">
        <f t="shared" si="16"/>
        <v>18.68036481</v>
      </c>
      <c r="AC380" s="13">
        <f t="shared" si="17"/>
        <v>1.015196948</v>
      </c>
      <c r="AD380" s="13">
        <f t="shared" si="18"/>
        <v>1.017067308</v>
      </c>
      <c r="AE380" s="10">
        <f t="shared" si="19"/>
        <v>1.322075255</v>
      </c>
      <c r="AF380" s="10">
        <f t="shared" si="20"/>
        <v>222.2799541</v>
      </c>
      <c r="AG380" s="10">
        <f t="shared" si="21"/>
        <v>2876.776181</v>
      </c>
      <c r="AH380" s="86">
        <f t="shared" si="22"/>
        <v>1.541830759</v>
      </c>
      <c r="AI380" s="86">
        <f t="shared" si="23"/>
        <v>177.3105373</v>
      </c>
      <c r="AJ380" s="86">
        <f t="shared" si="24"/>
        <v>5097.292489</v>
      </c>
      <c r="AK380" s="87">
        <f t="shared" si="25"/>
        <v>54784.33053</v>
      </c>
      <c r="AL380" s="87">
        <f t="shared" si="26"/>
        <v>54683.58363</v>
      </c>
      <c r="AM380" s="87">
        <f t="shared" si="27"/>
        <v>54683.58363</v>
      </c>
      <c r="AN380" s="87">
        <f t="shared" si="28"/>
        <v>54784.33053</v>
      </c>
      <c r="AO380" s="87">
        <f t="shared" si="29"/>
        <v>-100.7468981</v>
      </c>
      <c r="AP380" s="88">
        <f t="shared" ref="AP380:AR380" si="413">AE380-AH380</f>
        <v>-0.2197555036</v>
      </c>
      <c r="AQ380" s="88">
        <f t="shared" si="413"/>
        <v>44.96941685</v>
      </c>
      <c r="AR380" s="88">
        <f t="shared" si="413"/>
        <v>-2220.516308</v>
      </c>
      <c r="AS380" s="7">
        <f t="shared" si="31"/>
        <v>83.23110842</v>
      </c>
      <c r="AT380" s="7">
        <f t="shared" si="32"/>
        <v>121.4027511</v>
      </c>
      <c r="AU380" s="7">
        <f t="shared" si="33"/>
        <v>131</v>
      </c>
      <c r="AV380" s="85">
        <f t="shared" si="34"/>
        <v>121.4027511</v>
      </c>
      <c r="AW380" s="89">
        <f t="shared" si="35"/>
        <v>9.597248912</v>
      </c>
      <c r="AX380" s="89">
        <f t="shared" si="36"/>
        <v>0</v>
      </c>
      <c r="AY380" s="89">
        <f t="shared" si="37"/>
        <v>1</v>
      </c>
    </row>
    <row r="381">
      <c r="A381" s="29">
        <v>7502.0</v>
      </c>
      <c r="B381" s="30">
        <v>1524.0</v>
      </c>
      <c r="C381" s="31" t="s">
        <v>0</v>
      </c>
      <c r="D381" s="14">
        <v>1.0</v>
      </c>
      <c r="E381" s="15">
        <v>7.0</v>
      </c>
      <c r="F381" s="16">
        <v>6.0</v>
      </c>
      <c r="G381" s="17">
        <v>12.0</v>
      </c>
      <c r="H381" s="18">
        <v>49.0</v>
      </c>
      <c r="I381" s="19">
        <v>10.0</v>
      </c>
      <c r="J381" s="20">
        <v>9.0</v>
      </c>
      <c r="K381" s="21">
        <v>31.0</v>
      </c>
      <c r="L381" s="22">
        <v>11.0</v>
      </c>
      <c r="M381" s="63">
        <f t="shared" si="3"/>
        <v>49</v>
      </c>
      <c r="N381" s="63">
        <f t="shared" si="4"/>
        <v>19</v>
      </c>
      <c r="O381" s="63">
        <f t="shared" si="5"/>
        <v>22</v>
      </c>
      <c r="P381" s="63">
        <f t="shared" si="6"/>
        <v>46</v>
      </c>
      <c r="Q381" s="79">
        <f t="shared" si="7"/>
        <v>0.5220588235</v>
      </c>
      <c r="R381" s="79">
        <f t="shared" si="8"/>
        <v>0.5365853659</v>
      </c>
      <c r="S381" s="79">
        <f t="shared" si="9"/>
        <v>0.5157894737</v>
      </c>
      <c r="T381" s="79">
        <f t="shared" si="10"/>
        <v>0.5138167737</v>
      </c>
      <c r="U381" s="79">
        <f t="shared" si="11"/>
        <v>0.001972699948</v>
      </c>
      <c r="V381" s="89"/>
      <c r="W381" s="89"/>
      <c r="X381" s="85">
        <f t="shared" si="12"/>
        <v>0.5365853659</v>
      </c>
      <c r="Y381" s="85">
        <f t="shared" si="13"/>
        <v>-0.2911095784</v>
      </c>
      <c r="Z381" s="85">
        <f t="shared" si="14"/>
        <v>87</v>
      </c>
      <c r="AA381" s="7">
        <f t="shared" si="15"/>
        <v>1.291109578</v>
      </c>
      <c r="AB381" s="7">
        <f t="shared" si="16"/>
        <v>13.39104061</v>
      </c>
      <c r="AC381" s="13">
        <f t="shared" si="17"/>
        <v>0.8068990521</v>
      </c>
      <c r="AD381" s="13">
        <f t="shared" si="18"/>
        <v>0.8049263521</v>
      </c>
      <c r="AE381" s="10">
        <f t="shared" si="19"/>
        <v>1.291109578</v>
      </c>
      <c r="AF381" s="10">
        <f t="shared" si="20"/>
        <v>125.7175739</v>
      </c>
      <c r="AG381" s="10">
        <f t="shared" si="21"/>
        <v>1165.020533</v>
      </c>
      <c r="AH381" s="86">
        <f t="shared" si="22"/>
        <v>1.541830759</v>
      </c>
      <c r="AI381" s="86">
        <f t="shared" si="23"/>
        <v>104.8444916</v>
      </c>
      <c r="AJ381" s="86">
        <f t="shared" si="24"/>
        <v>1560.332728</v>
      </c>
      <c r="AK381" s="87">
        <f t="shared" si="25"/>
        <v>10399.64847</v>
      </c>
      <c r="AL381" s="87">
        <f t="shared" si="26"/>
        <v>10425.13575</v>
      </c>
      <c r="AM381" s="87">
        <f t="shared" si="27"/>
        <v>10425.13575</v>
      </c>
      <c r="AN381" s="87">
        <f t="shared" si="28"/>
        <v>10399.64847</v>
      </c>
      <c r="AO381" s="87">
        <f t="shared" si="29"/>
        <v>25.48728333</v>
      </c>
      <c r="AP381" s="88">
        <f t="shared" ref="AP381:AR381" si="414">AE381-AH381</f>
        <v>-0.2507211806</v>
      </c>
      <c r="AQ381" s="88">
        <f t="shared" si="414"/>
        <v>20.87308231</v>
      </c>
      <c r="AR381" s="88">
        <f t="shared" si="414"/>
        <v>-395.3121954</v>
      </c>
      <c r="AS381" s="7">
        <f t="shared" si="31"/>
        <v>29.1348677</v>
      </c>
      <c r="AT381" s="7">
        <f t="shared" si="32"/>
        <v>54.11730215</v>
      </c>
      <c r="AU381" s="7">
        <f t="shared" si="33"/>
        <v>49</v>
      </c>
      <c r="AV381" s="85">
        <f t="shared" si="34"/>
        <v>54.11730215</v>
      </c>
      <c r="AW381" s="89">
        <f t="shared" si="35"/>
        <v>-5.117302153</v>
      </c>
      <c r="AX381" s="89">
        <f t="shared" si="36"/>
        <v>0</v>
      </c>
      <c r="AY381" s="89">
        <f t="shared" si="37"/>
        <v>1</v>
      </c>
    </row>
    <row r="382">
      <c r="A382" s="29">
        <v>7507.0</v>
      </c>
      <c r="B382" s="30">
        <v>1909.0</v>
      </c>
      <c r="C382" s="31" t="s">
        <v>0</v>
      </c>
      <c r="D382" s="14">
        <v>5.0</v>
      </c>
      <c r="E382" s="15">
        <v>11.0</v>
      </c>
      <c r="F382" s="16">
        <v>14.0</v>
      </c>
      <c r="G382" s="17">
        <v>29.0</v>
      </c>
      <c r="H382" s="18">
        <v>125.0</v>
      </c>
      <c r="I382" s="19">
        <v>22.0</v>
      </c>
      <c r="J382" s="20">
        <v>11.0</v>
      </c>
      <c r="K382" s="21">
        <v>23.0</v>
      </c>
      <c r="L382" s="22">
        <v>23.0</v>
      </c>
      <c r="M382" s="63">
        <f t="shared" si="3"/>
        <v>125</v>
      </c>
      <c r="N382" s="63">
        <f t="shared" si="4"/>
        <v>39</v>
      </c>
      <c r="O382" s="63">
        <f t="shared" si="5"/>
        <v>51</v>
      </c>
      <c r="P382" s="63">
        <f t="shared" si="6"/>
        <v>48</v>
      </c>
      <c r="Q382" s="79">
        <f t="shared" si="7"/>
        <v>0.6692015209</v>
      </c>
      <c r="R382" s="79">
        <f t="shared" si="8"/>
        <v>0.5666666667</v>
      </c>
      <c r="S382" s="79">
        <f t="shared" si="9"/>
        <v>0.7225433526</v>
      </c>
      <c r="T382" s="79">
        <f t="shared" si="10"/>
        <v>0.7243910832</v>
      </c>
      <c r="U382" s="79">
        <f t="shared" si="11"/>
        <v>0.001847730567</v>
      </c>
      <c r="V382" s="89"/>
      <c r="W382" s="89"/>
      <c r="X382" s="85">
        <f t="shared" si="12"/>
        <v>0.5666666667</v>
      </c>
      <c r="Y382" s="85">
        <f t="shared" si="13"/>
        <v>-0.3074044057</v>
      </c>
      <c r="Z382" s="85">
        <f t="shared" si="14"/>
        <v>138</v>
      </c>
      <c r="AA382" s="7">
        <f t="shared" si="15"/>
        <v>1.307404406</v>
      </c>
      <c r="AB382" s="7">
        <f t="shared" si="16"/>
        <v>14.75541148</v>
      </c>
      <c r="AC382" s="13">
        <f t="shared" si="17"/>
        <v>1.029947758</v>
      </c>
      <c r="AD382" s="13">
        <f t="shared" si="18"/>
        <v>1.031795489</v>
      </c>
      <c r="AE382" s="10">
        <f t="shared" si="19"/>
        <v>1.307404406</v>
      </c>
      <c r="AF382" s="10">
        <f t="shared" si="20"/>
        <v>195.1772195</v>
      </c>
      <c r="AG382" s="10">
        <f t="shared" si="21"/>
        <v>2036.246784</v>
      </c>
      <c r="AH382" s="86">
        <f t="shared" si="22"/>
        <v>1.541830759</v>
      </c>
      <c r="AI382" s="86">
        <f t="shared" si="23"/>
        <v>152.6412451</v>
      </c>
      <c r="AJ382" s="86">
        <f t="shared" si="24"/>
        <v>3774.401698</v>
      </c>
      <c r="AK382" s="87">
        <f t="shared" si="25"/>
        <v>46945.66295</v>
      </c>
      <c r="AL382" s="87">
        <f t="shared" si="26"/>
        <v>46861.59306</v>
      </c>
      <c r="AM382" s="87">
        <f t="shared" si="27"/>
        <v>46861.59306</v>
      </c>
      <c r="AN382" s="87">
        <f t="shared" si="28"/>
        <v>46945.66295</v>
      </c>
      <c r="AO382" s="87">
        <f t="shared" si="29"/>
        <v>-84.06989306</v>
      </c>
      <c r="AP382" s="88">
        <f t="shared" ref="AP382:AR382" si="415">AE382-AH382</f>
        <v>-0.2344263533</v>
      </c>
      <c r="AQ382" s="88">
        <f t="shared" si="415"/>
        <v>42.53597433</v>
      </c>
      <c r="AR382" s="88">
        <f t="shared" si="415"/>
        <v>-1738.154914</v>
      </c>
      <c r="AS382" s="7">
        <f t="shared" si="31"/>
        <v>62.15333059</v>
      </c>
      <c r="AT382" s="7">
        <f t="shared" si="32"/>
        <v>119.2937368</v>
      </c>
      <c r="AU382" s="7">
        <f t="shared" si="33"/>
        <v>125</v>
      </c>
      <c r="AV382" s="85">
        <f t="shared" si="34"/>
        <v>119.2937368</v>
      </c>
      <c r="AW382" s="89">
        <f t="shared" si="35"/>
        <v>5.706263158</v>
      </c>
      <c r="AX382" s="89">
        <f t="shared" si="36"/>
        <v>0</v>
      </c>
      <c r="AY382" s="89">
        <f t="shared" si="37"/>
        <v>1</v>
      </c>
    </row>
    <row r="383">
      <c r="A383" s="29">
        <v>7509.0</v>
      </c>
      <c r="B383" s="30">
        <v>1176.0</v>
      </c>
      <c r="C383" s="31" t="s">
        <v>0</v>
      </c>
      <c r="D383" s="14">
        <v>2.0</v>
      </c>
      <c r="E383" s="15">
        <v>3.0</v>
      </c>
      <c r="F383" s="16">
        <v>3.0</v>
      </c>
      <c r="G383" s="17">
        <v>25.0</v>
      </c>
      <c r="H383" s="18">
        <v>75.0</v>
      </c>
      <c r="I383" s="19">
        <v>15.0</v>
      </c>
      <c r="J383" s="20">
        <v>5.0</v>
      </c>
      <c r="K383" s="21">
        <v>10.0</v>
      </c>
      <c r="L383" s="22">
        <v>4.0</v>
      </c>
      <c r="M383" s="63">
        <f t="shared" si="3"/>
        <v>75</v>
      </c>
      <c r="N383" s="63">
        <f t="shared" si="4"/>
        <v>9</v>
      </c>
      <c r="O383" s="63">
        <f t="shared" si="5"/>
        <v>40</v>
      </c>
      <c r="P383" s="63">
        <f t="shared" si="6"/>
        <v>18</v>
      </c>
      <c r="Q383" s="79">
        <f t="shared" si="7"/>
        <v>0.8098591549</v>
      </c>
      <c r="R383" s="79">
        <f t="shared" si="8"/>
        <v>0.8163265306</v>
      </c>
      <c r="S383" s="79">
        <f t="shared" si="9"/>
        <v>0.8064516129</v>
      </c>
      <c r="T383" s="79">
        <f t="shared" si="10"/>
        <v>0.8060223717</v>
      </c>
      <c r="U383" s="79">
        <f t="shared" si="11"/>
        <v>0.0004292411807</v>
      </c>
      <c r="V383" s="89"/>
      <c r="W383" s="89"/>
      <c r="X383" s="85">
        <f t="shared" si="12"/>
        <v>0.8163265306</v>
      </c>
      <c r="Y383" s="85">
        <f t="shared" si="13"/>
        <v>-0.4426433838</v>
      </c>
      <c r="Z383" s="85">
        <f t="shared" si="14"/>
        <v>67</v>
      </c>
      <c r="AA383" s="7">
        <f t="shared" si="15"/>
        <v>1.442643384</v>
      </c>
      <c r="AB383" s="7">
        <f t="shared" si="16"/>
        <v>7.967580909</v>
      </c>
      <c r="AC383" s="13">
        <f t="shared" si="17"/>
        <v>1.249094997</v>
      </c>
      <c r="AD383" s="13">
        <f t="shared" si="18"/>
        <v>1.248665756</v>
      </c>
      <c r="AE383" s="10">
        <f t="shared" si="19"/>
        <v>1.442643384</v>
      </c>
      <c r="AF383" s="10">
        <f t="shared" si="20"/>
        <v>104.6246876</v>
      </c>
      <c r="AG383" s="10">
        <f t="shared" si="21"/>
        <v>533.8279209</v>
      </c>
      <c r="AH383" s="86">
        <f t="shared" si="22"/>
        <v>1.541830759</v>
      </c>
      <c r="AI383" s="86">
        <f t="shared" si="23"/>
        <v>89.42618402</v>
      </c>
      <c r="AJ383" s="86">
        <f t="shared" si="24"/>
        <v>1110.118146</v>
      </c>
      <c r="AK383" s="87">
        <f t="shared" si="25"/>
        <v>16489.87997</v>
      </c>
      <c r="AL383" s="87">
        <f t="shared" si="26"/>
        <v>16495.54853</v>
      </c>
      <c r="AM383" s="87">
        <f t="shared" si="27"/>
        <v>16495.54853</v>
      </c>
      <c r="AN383" s="87">
        <f t="shared" si="28"/>
        <v>16489.87997</v>
      </c>
      <c r="AO383" s="87">
        <f t="shared" si="29"/>
        <v>5.668559032</v>
      </c>
      <c r="AP383" s="88">
        <f t="shared" ref="AP383:AR383" si="416">AE383-AH383</f>
        <v>-0.09918737519</v>
      </c>
      <c r="AQ383" s="88">
        <f t="shared" si="416"/>
        <v>15.1985036</v>
      </c>
      <c r="AR383" s="88">
        <f t="shared" si="416"/>
        <v>-576.2902256</v>
      </c>
      <c r="AS383" s="7">
        <f t="shared" si="31"/>
        <v>68.88474335</v>
      </c>
      <c r="AT383" s="7">
        <f t="shared" si="32"/>
        <v>84.34547947</v>
      </c>
      <c r="AU383" s="7">
        <f t="shared" si="33"/>
        <v>75</v>
      </c>
      <c r="AV383" s="85">
        <f t="shared" si="34"/>
        <v>68.88474335</v>
      </c>
      <c r="AW383" s="89">
        <f t="shared" si="35"/>
        <v>6.11525665</v>
      </c>
      <c r="AX383" s="89">
        <f t="shared" si="36"/>
        <v>1</v>
      </c>
      <c r="AY383" s="89">
        <f t="shared" si="37"/>
        <v>0</v>
      </c>
    </row>
    <row r="384">
      <c r="A384" s="29">
        <v>7512.0</v>
      </c>
      <c r="B384" s="30">
        <v>719.0</v>
      </c>
      <c r="C384" s="31" t="s">
        <v>0</v>
      </c>
      <c r="D384" s="14">
        <v>7.0</v>
      </c>
      <c r="E384" s="15">
        <v>1.0</v>
      </c>
      <c r="F384" s="16">
        <v>8.0</v>
      </c>
      <c r="G384" s="17">
        <v>15.0</v>
      </c>
      <c r="H384" s="18">
        <v>55.0</v>
      </c>
      <c r="I384" s="19">
        <v>12.0</v>
      </c>
      <c r="J384" s="20">
        <v>9.0</v>
      </c>
      <c r="K384" s="21">
        <v>17.0</v>
      </c>
      <c r="L384" s="22">
        <v>11.0</v>
      </c>
      <c r="M384" s="63">
        <f t="shared" si="3"/>
        <v>55</v>
      </c>
      <c r="N384" s="63">
        <f t="shared" si="4"/>
        <v>19</v>
      </c>
      <c r="O384" s="63">
        <f t="shared" si="5"/>
        <v>27</v>
      </c>
      <c r="P384" s="63">
        <f t="shared" si="6"/>
        <v>34</v>
      </c>
      <c r="Q384" s="79">
        <f t="shared" si="7"/>
        <v>0.6074074074</v>
      </c>
      <c r="R384" s="79">
        <f t="shared" si="8"/>
        <v>0.5869565217</v>
      </c>
      <c r="S384" s="79">
        <f t="shared" si="9"/>
        <v>0.6179775281</v>
      </c>
      <c r="T384" s="79">
        <f t="shared" si="10"/>
        <v>0.6181241476</v>
      </c>
      <c r="U384" s="79">
        <f t="shared" si="11"/>
        <v>0.0001466195252</v>
      </c>
      <c r="V384" s="89"/>
      <c r="W384" s="89"/>
      <c r="X384" s="85">
        <f t="shared" si="12"/>
        <v>0.5869565217</v>
      </c>
      <c r="Y384" s="85">
        <f t="shared" si="13"/>
        <v>-0.3183952764</v>
      </c>
      <c r="Z384" s="85">
        <f t="shared" si="14"/>
        <v>80</v>
      </c>
      <c r="AA384" s="7">
        <f t="shared" si="15"/>
        <v>1.318395276</v>
      </c>
      <c r="AB384" s="7">
        <f t="shared" si="16"/>
        <v>10.8254394</v>
      </c>
      <c r="AC384" s="13">
        <f t="shared" si="17"/>
        <v>0.9363728045</v>
      </c>
      <c r="AD384" s="13">
        <f t="shared" si="18"/>
        <v>0.936519424</v>
      </c>
      <c r="AE384" s="10">
        <f t="shared" si="19"/>
        <v>1.318395276</v>
      </c>
      <c r="AF384" s="10">
        <f t="shared" si="20"/>
        <v>116.2970615</v>
      </c>
      <c r="AG384" s="10">
        <f t="shared" si="21"/>
        <v>866.0351517</v>
      </c>
      <c r="AH384" s="86">
        <f t="shared" si="22"/>
        <v>1.541830759</v>
      </c>
      <c r="AI384" s="86">
        <f t="shared" si="23"/>
        <v>94.0516763</v>
      </c>
      <c r="AJ384" s="86">
        <f t="shared" si="24"/>
        <v>1415.400637</v>
      </c>
      <c r="AK384" s="87">
        <f t="shared" si="25"/>
        <v>11252.28088</v>
      </c>
      <c r="AL384" s="87">
        <f t="shared" si="26"/>
        <v>11250.51925</v>
      </c>
      <c r="AM384" s="87">
        <f t="shared" si="27"/>
        <v>11250.51925</v>
      </c>
      <c r="AN384" s="87">
        <f t="shared" si="28"/>
        <v>11252.28088</v>
      </c>
      <c r="AO384" s="87">
        <f t="shared" si="29"/>
        <v>-1.761633596</v>
      </c>
      <c r="AP384" s="88">
        <f t="shared" ref="AP384:AR384" si="417">AE384-AH384</f>
        <v>-0.2234354826</v>
      </c>
      <c r="AQ384" s="88">
        <f t="shared" si="417"/>
        <v>22.24538521</v>
      </c>
      <c r="AR384" s="88">
        <f t="shared" si="417"/>
        <v>-549.365485</v>
      </c>
      <c r="AS384" s="7">
        <f t="shared" si="31"/>
        <v>45.38026153</v>
      </c>
      <c r="AT384" s="7">
        <f t="shared" si="32"/>
        <v>54.18040335</v>
      </c>
      <c r="AU384" s="7">
        <f t="shared" si="33"/>
        <v>55</v>
      </c>
      <c r="AV384" s="85">
        <f t="shared" si="34"/>
        <v>54.18040335</v>
      </c>
      <c r="AW384" s="89">
        <f t="shared" si="35"/>
        <v>0.8195966535</v>
      </c>
      <c r="AX384" s="89">
        <f t="shared" si="36"/>
        <v>0</v>
      </c>
      <c r="AY384" s="89">
        <f t="shared" si="37"/>
        <v>1</v>
      </c>
    </row>
    <row r="385">
      <c r="A385" s="29">
        <v>7513.0</v>
      </c>
      <c r="B385" s="30">
        <v>2116.0</v>
      </c>
      <c r="C385" s="31" t="s">
        <v>0</v>
      </c>
      <c r="D385" s="14">
        <v>6.0</v>
      </c>
      <c r="E385" s="15">
        <v>3.0</v>
      </c>
      <c r="F385" s="16">
        <v>8.0</v>
      </c>
      <c r="G385" s="17">
        <v>20.0</v>
      </c>
      <c r="H385" s="18">
        <v>109.0</v>
      </c>
      <c r="I385" s="19">
        <v>31.0</v>
      </c>
      <c r="J385" s="20">
        <v>8.0</v>
      </c>
      <c r="K385" s="21">
        <v>13.0</v>
      </c>
      <c r="L385" s="22">
        <v>11.0</v>
      </c>
      <c r="M385" s="63">
        <f t="shared" si="3"/>
        <v>109</v>
      </c>
      <c r="N385" s="63">
        <f t="shared" si="4"/>
        <v>20</v>
      </c>
      <c r="O385" s="63">
        <f t="shared" si="5"/>
        <v>51</v>
      </c>
      <c r="P385" s="63">
        <f t="shared" si="6"/>
        <v>29</v>
      </c>
      <c r="Q385" s="79">
        <f t="shared" si="7"/>
        <v>0.7655502392</v>
      </c>
      <c r="R385" s="79">
        <f t="shared" si="8"/>
        <v>0.7183098592</v>
      </c>
      <c r="S385" s="79">
        <f t="shared" si="9"/>
        <v>0.7898550725</v>
      </c>
      <c r="T385" s="79">
        <f t="shared" si="10"/>
        <v>0.7908004585</v>
      </c>
      <c r="U385" s="79">
        <f t="shared" si="11"/>
        <v>0.0009453860735</v>
      </c>
      <c r="V385" s="89"/>
      <c r="W385" s="89"/>
      <c r="X385" s="85">
        <f t="shared" si="12"/>
        <v>0.7183098592</v>
      </c>
      <c r="Y385" s="85">
        <f t="shared" si="13"/>
        <v>-0.3895484479</v>
      </c>
      <c r="Z385" s="85">
        <f t="shared" si="14"/>
        <v>100</v>
      </c>
      <c r="AA385" s="7">
        <f t="shared" si="15"/>
        <v>1.389548448</v>
      </c>
      <c r="AB385" s="7">
        <f t="shared" si="16"/>
        <v>11.29690499</v>
      </c>
      <c r="AC385" s="13">
        <f t="shared" si="17"/>
        <v>1.17940352</v>
      </c>
      <c r="AD385" s="13">
        <f t="shared" si="18"/>
        <v>1.180348906</v>
      </c>
      <c r="AE385" s="10">
        <f t="shared" si="19"/>
        <v>1.389548448</v>
      </c>
      <c r="AF385" s="10">
        <f t="shared" si="20"/>
        <v>150.2517498</v>
      </c>
      <c r="AG385" s="10">
        <f t="shared" si="21"/>
        <v>1129.690499</v>
      </c>
      <c r="AH385" s="86">
        <f t="shared" si="22"/>
        <v>1.541830759</v>
      </c>
      <c r="AI385" s="86">
        <f t="shared" si="23"/>
        <v>123.3464607</v>
      </c>
      <c r="AJ385" s="86">
        <f t="shared" si="24"/>
        <v>2280.367693</v>
      </c>
      <c r="AK385" s="87">
        <f t="shared" si="25"/>
        <v>34043.62316</v>
      </c>
      <c r="AL385" s="87">
        <f t="shared" si="26"/>
        <v>34016.35633</v>
      </c>
      <c r="AM385" s="87">
        <f t="shared" si="27"/>
        <v>34016.35633</v>
      </c>
      <c r="AN385" s="87">
        <f t="shared" si="28"/>
        <v>34043.62316</v>
      </c>
      <c r="AO385" s="87">
        <f t="shared" si="29"/>
        <v>-27.26682513</v>
      </c>
      <c r="AP385" s="88">
        <f t="shared" ref="AP385:AR385" si="418">AE385-AH385</f>
        <v>-0.1522823111</v>
      </c>
      <c r="AQ385" s="88">
        <f t="shared" si="418"/>
        <v>26.90528906</v>
      </c>
      <c r="AR385" s="88">
        <f t="shared" si="418"/>
        <v>-1150.677194</v>
      </c>
      <c r="AS385" s="7">
        <f t="shared" si="31"/>
        <v>72.59931633</v>
      </c>
      <c r="AT385" s="7">
        <f t="shared" si="32"/>
        <v>104.0810142</v>
      </c>
      <c r="AU385" s="7">
        <f t="shared" si="33"/>
        <v>109</v>
      </c>
      <c r="AV385" s="85">
        <f t="shared" si="34"/>
        <v>104.0810142</v>
      </c>
      <c r="AW385" s="89">
        <f t="shared" si="35"/>
        <v>4.918985847</v>
      </c>
      <c r="AX385" s="89">
        <f t="shared" si="36"/>
        <v>0</v>
      </c>
      <c r="AY385" s="89">
        <f t="shared" si="37"/>
        <v>1</v>
      </c>
    </row>
    <row r="386">
      <c r="A386" s="29">
        <v>7522.0</v>
      </c>
      <c r="B386" s="30">
        <v>3233.0</v>
      </c>
      <c r="C386" s="31" t="s">
        <v>0</v>
      </c>
      <c r="D386" s="14">
        <v>5.0</v>
      </c>
      <c r="E386" s="15">
        <v>4.0</v>
      </c>
      <c r="F386" s="16">
        <v>8.0</v>
      </c>
      <c r="G386" s="17">
        <v>40.0</v>
      </c>
      <c r="H386" s="18">
        <v>137.0</v>
      </c>
      <c r="I386" s="19">
        <v>33.0</v>
      </c>
      <c r="J386" s="20">
        <v>19.0</v>
      </c>
      <c r="K386" s="21">
        <v>25.0</v>
      </c>
      <c r="L386" s="22">
        <v>22.0</v>
      </c>
      <c r="M386" s="63">
        <f t="shared" si="3"/>
        <v>137</v>
      </c>
      <c r="N386" s="63">
        <f t="shared" si="4"/>
        <v>31</v>
      </c>
      <c r="O386" s="63">
        <f t="shared" si="5"/>
        <v>73</v>
      </c>
      <c r="P386" s="63">
        <f t="shared" si="6"/>
        <v>52</v>
      </c>
      <c r="Q386" s="79">
        <f t="shared" si="7"/>
        <v>0.7167235495</v>
      </c>
      <c r="R386" s="79">
        <f t="shared" si="8"/>
        <v>0.7019230769</v>
      </c>
      <c r="S386" s="79">
        <f t="shared" si="9"/>
        <v>0.7248677249</v>
      </c>
      <c r="T386" s="79">
        <f t="shared" si="10"/>
        <v>0.7243945702</v>
      </c>
      <c r="U386" s="79">
        <f t="shared" si="11"/>
        <v>0.0004731546987</v>
      </c>
      <c r="V386" s="89"/>
      <c r="W386" s="89"/>
      <c r="X386" s="85">
        <f t="shared" si="12"/>
        <v>0.7019230769</v>
      </c>
      <c r="Y386" s="85">
        <f t="shared" si="13"/>
        <v>-0.3806718441</v>
      </c>
      <c r="Z386" s="85">
        <f t="shared" si="14"/>
        <v>156</v>
      </c>
      <c r="AA386" s="7">
        <f t="shared" si="15"/>
        <v>1.380671844</v>
      </c>
      <c r="AB386" s="7">
        <f t="shared" si="16"/>
        <v>19.79493589</v>
      </c>
      <c r="AC386" s="13">
        <f t="shared" si="17"/>
        <v>1.105539569</v>
      </c>
      <c r="AD386" s="13">
        <f t="shared" si="18"/>
        <v>1.105066414</v>
      </c>
      <c r="AE386" s="10">
        <f t="shared" si="19"/>
        <v>1.380671844</v>
      </c>
      <c r="AF386" s="10">
        <f t="shared" si="20"/>
        <v>235.1797436</v>
      </c>
      <c r="AG386" s="10">
        <f t="shared" si="21"/>
        <v>3088.01</v>
      </c>
      <c r="AH386" s="86">
        <f t="shared" si="22"/>
        <v>1.541830759</v>
      </c>
      <c r="AI386" s="86">
        <f t="shared" si="23"/>
        <v>192.7288449</v>
      </c>
      <c r="AJ386" s="86">
        <f t="shared" si="24"/>
        <v>5852.789561</v>
      </c>
      <c r="AK386" s="87">
        <f t="shared" si="25"/>
        <v>61195.26282</v>
      </c>
      <c r="AL386" s="87">
        <f t="shared" si="26"/>
        <v>61221.46471</v>
      </c>
      <c r="AM386" s="87">
        <f t="shared" si="27"/>
        <v>61221.46471</v>
      </c>
      <c r="AN386" s="87">
        <f t="shared" si="28"/>
        <v>61195.26282</v>
      </c>
      <c r="AO386" s="87">
        <f t="shared" si="29"/>
        <v>26.20188775</v>
      </c>
      <c r="AP386" s="88">
        <f t="shared" ref="AP386:AR386" si="419">AE386-AH386</f>
        <v>-0.1611589149</v>
      </c>
      <c r="AQ386" s="88">
        <f t="shared" si="419"/>
        <v>42.4508987</v>
      </c>
      <c r="AR386" s="88">
        <f t="shared" si="419"/>
        <v>-2764.779562</v>
      </c>
      <c r="AS386" s="7">
        <f t="shared" si="31"/>
        <v>117.8985609</v>
      </c>
      <c r="AT386" s="7">
        <f t="shared" si="32"/>
        <v>145.5116187</v>
      </c>
      <c r="AU386" s="7">
        <f t="shared" si="33"/>
        <v>137</v>
      </c>
      <c r="AV386" s="85">
        <f t="shared" si="34"/>
        <v>145.5116187</v>
      </c>
      <c r="AW386" s="89">
        <f t="shared" si="35"/>
        <v>-8.511618678</v>
      </c>
      <c r="AX386" s="89">
        <f t="shared" si="36"/>
        <v>0</v>
      </c>
      <c r="AY386" s="89">
        <f t="shared" si="37"/>
        <v>1</v>
      </c>
    </row>
    <row r="387">
      <c r="A387" s="29">
        <v>7528.0</v>
      </c>
      <c r="B387" s="30">
        <v>1858.0</v>
      </c>
      <c r="C387" s="31" t="s">
        <v>0</v>
      </c>
      <c r="D387" s="14">
        <v>10.0</v>
      </c>
      <c r="E387" s="15">
        <v>6.0</v>
      </c>
      <c r="F387" s="16">
        <v>6.0</v>
      </c>
      <c r="G387" s="17">
        <v>17.0</v>
      </c>
      <c r="H387" s="18">
        <v>61.0</v>
      </c>
      <c r="I387" s="19">
        <v>14.0</v>
      </c>
      <c r="J387" s="20">
        <v>6.0</v>
      </c>
      <c r="K387" s="21">
        <v>11.0</v>
      </c>
      <c r="L387" s="22">
        <v>6.0</v>
      </c>
      <c r="M387" s="63">
        <f t="shared" si="3"/>
        <v>61</v>
      </c>
      <c r="N387" s="63">
        <f t="shared" si="4"/>
        <v>22</v>
      </c>
      <c r="O387" s="63">
        <f t="shared" si="5"/>
        <v>31</v>
      </c>
      <c r="P387" s="63">
        <f t="shared" si="6"/>
        <v>23</v>
      </c>
      <c r="Q387" s="79">
        <f t="shared" si="7"/>
        <v>0.6715328467</v>
      </c>
      <c r="R387" s="79">
        <f t="shared" si="8"/>
        <v>0.5849056604</v>
      </c>
      <c r="S387" s="79">
        <f t="shared" si="9"/>
        <v>0.7261904762</v>
      </c>
      <c r="T387" s="79">
        <f t="shared" si="10"/>
        <v>0.7181056594</v>
      </c>
      <c r="U387" s="79">
        <f t="shared" si="11"/>
        <v>0.008084816758</v>
      </c>
      <c r="V387" s="89"/>
      <c r="W387" s="89"/>
      <c r="X387" s="85">
        <f t="shared" si="12"/>
        <v>0.5849056604</v>
      </c>
      <c r="Y387" s="85">
        <f t="shared" si="13"/>
        <v>-0.3172843393</v>
      </c>
      <c r="Z387" s="85">
        <f t="shared" si="14"/>
        <v>76</v>
      </c>
      <c r="AA387" s="7">
        <f t="shared" si="15"/>
        <v>1.317284339</v>
      </c>
      <c r="AB387" s="7">
        <f t="shared" si="16"/>
        <v>7.297539804</v>
      </c>
      <c r="AC387" s="13">
        <f t="shared" si="17"/>
        <v>1.043474816</v>
      </c>
      <c r="AD387" s="13">
        <f t="shared" si="18"/>
        <v>1.035389999</v>
      </c>
      <c r="AE387" s="10">
        <f t="shared" si="19"/>
        <v>1.317284339</v>
      </c>
      <c r="AF387" s="10">
        <f t="shared" si="20"/>
        <v>107.4111496</v>
      </c>
      <c r="AG387" s="10">
        <f t="shared" si="21"/>
        <v>554.6130251</v>
      </c>
      <c r="AH387" s="86">
        <f t="shared" si="22"/>
        <v>1.541830759</v>
      </c>
      <c r="AI387" s="86">
        <f t="shared" si="23"/>
        <v>83.25886099</v>
      </c>
      <c r="AJ387" s="86">
        <f t="shared" si="24"/>
        <v>1099.325331</v>
      </c>
      <c r="AK387" s="87">
        <f t="shared" si="25"/>
        <v>11915.26811</v>
      </c>
      <c r="AL387" s="87">
        <f t="shared" si="26"/>
        <v>12008.30818</v>
      </c>
      <c r="AM387" s="87">
        <f t="shared" si="27"/>
        <v>12008.30818</v>
      </c>
      <c r="AN387" s="87">
        <f t="shared" si="28"/>
        <v>11915.26811</v>
      </c>
      <c r="AO387" s="87">
        <f t="shared" si="29"/>
        <v>93.04007125</v>
      </c>
      <c r="AP387" s="88">
        <f t="shared" ref="AP387:AR387" si="420">AE387-AH387</f>
        <v>-0.2245464197</v>
      </c>
      <c r="AQ387" s="88">
        <f t="shared" si="420"/>
        <v>24.15228861</v>
      </c>
      <c r="AR387" s="88">
        <f t="shared" si="420"/>
        <v>-544.712306</v>
      </c>
      <c r="AS387" s="7">
        <f t="shared" si="31"/>
        <v>32.18218995</v>
      </c>
      <c r="AT387" s="7">
        <f t="shared" si="32"/>
        <v>75.37814719</v>
      </c>
      <c r="AU387" s="7">
        <f t="shared" si="33"/>
        <v>61</v>
      </c>
      <c r="AV387" s="85">
        <f t="shared" si="34"/>
        <v>75.37814719</v>
      </c>
      <c r="AW387" s="89">
        <f t="shared" si="35"/>
        <v>-14.37814719</v>
      </c>
      <c r="AX387" s="89">
        <f t="shared" si="36"/>
        <v>0</v>
      </c>
      <c r="AY387" s="89">
        <f t="shared" si="37"/>
        <v>1</v>
      </c>
    </row>
    <row r="388">
      <c r="A388" s="29">
        <v>7582.0</v>
      </c>
      <c r="B388" s="30">
        <v>848.0</v>
      </c>
      <c r="C388" s="31" t="s">
        <v>0</v>
      </c>
      <c r="D388" s="14">
        <v>4.0</v>
      </c>
      <c r="E388" s="15">
        <v>6.0</v>
      </c>
      <c r="F388" s="16">
        <v>9.0</v>
      </c>
      <c r="G388" s="17">
        <v>17.0</v>
      </c>
      <c r="H388" s="18">
        <v>45.0</v>
      </c>
      <c r="I388" s="19">
        <v>5.0</v>
      </c>
      <c r="J388" s="20">
        <v>20.0</v>
      </c>
      <c r="K388" s="21">
        <v>15.0</v>
      </c>
      <c r="L388" s="22">
        <v>21.0</v>
      </c>
      <c r="M388" s="63">
        <f t="shared" si="3"/>
        <v>45</v>
      </c>
      <c r="N388" s="63">
        <f t="shared" si="4"/>
        <v>31</v>
      </c>
      <c r="O388" s="63">
        <f t="shared" si="5"/>
        <v>22</v>
      </c>
      <c r="P388" s="63">
        <f t="shared" si="6"/>
        <v>44</v>
      </c>
      <c r="Q388" s="79">
        <f t="shared" si="7"/>
        <v>0.4718309859</v>
      </c>
      <c r="R388" s="79">
        <f t="shared" si="8"/>
        <v>0.4150943396</v>
      </c>
      <c r="S388" s="79">
        <f t="shared" si="9"/>
        <v>0.5056179775</v>
      </c>
      <c r="T388" s="79">
        <f t="shared" si="10"/>
        <v>0.5021847762</v>
      </c>
      <c r="U388" s="79">
        <f t="shared" si="11"/>
        <v>0.003433201318</v>
      </c>
      <c r="V388" s="89"/>
      <c r="W388" s="89"/>
      <c r="X388" s="85">
        <f t="shared" si="12"/>
        <v>0.4150943396</v>
      </c>
      <c r="Y388" s="85">
        <f t="shared" si="13"/>
        <v>-0.2252987509</v>
      </c>
      <c r="Z388" s="85">
        <f t="shared" si="14"/>
        <v>97</v>
      </c>
      <c r="AA388" s="7">
        <f t="shared" si="15"/>
        <v>1.225298751</v>
      </c>
      <c r="AB388" s="7">
        <f t="shared" si="16"/>
        <v>9.913145041</v>
      </c>
      <c r="AC388" s="13">
        <f t="shared" si="17"/>
        <v>0.7309167285</v>
      </c>
      <c r="AD388" s="13">
        <f t="shared" si="18"/>
        <v>0.7274835271</v>
      </c>
      <c r="AE388" s="10">
        <f t="shared" si="19"/>
        <v>1.225298751</v>
      </c>
      <c r="AF388" s="10">
        <f t="shared" si="20"/>
        <v>128.7671239</v>
      </c>
      <c r="AG388" s="10">
        <f t="shared" si="21"/>
        <v>961.5750689</v>
      </c>
      <c r="AH388" s="86">
        <f t="shared" si="22"/>
        <v>1.541830759</v>
      </c>
      <c r="AI388" s="86">
        <f t="shared" si="23"/>
        <v>101.7608301</v>
      </c>
      <c r="AJ388" s="86">
        <f t="shared" si="24"/>
        <v>1492.492175</v>
      </c>
      <c r="AK388" s="87">
        <f t="shared" si="25"/>
        <v>9193.936816</v>
      </c>
      <c r="AL388" s="87">
        <f t="shared" si="26"/>
        <v>9237.325614</v>
      </c>
      <c r="AM388" s="87">
        <f t="shared" si="27"/>
        <v>9237.325614</v>
      </c>
      <c r="AN388" s="87">
        <f t="shared" si="28"/>
        <v>9193.936816</v>
      </c>
      <c r="AO388" s="87">
        <f t="shared" si="29"/>
        <v>43.38879825</v>
      </c>
      <c r="AP388" s="88">
        <f t="shared" ref="AP388:AR388" si="421">AE388-AH388</f>
        <v>-0.3165320081</v>
      </c>
      <c r="AQ388" s="88">
        <f t="shared" si="421"/>
        <v>27.00629379</v>
      </c>
      <c r="AR388" s="88">
        <f t="shared" si="421"/>
        <v>-530.9171058</v>
      </c>
      <c r="AS388" s="7">
        <f t="shared" si="31"/>
        <v>30.72011125</v>
      </c>
      <c r="AT388" s="7">
        <f t="shared" si="32"/>
        <v>54.59920275</v>
      </c>
      <c r="AU388" s="7">
        <f t="shared" si="33"/>
        <v>45</v>
      </c>
      <c r="AV388" s="85">
        <f t="shared" si="34"/>
        <v>54.59920275</v>
      </c>
      <c r="AW388" s="89">
        <f t="shared" si="35"/>
        <v>-9.599202746</v>
      </c>
      <c r="AX388" s="89">
        <f t="shared" si="36"/>
        <v>0</v>
      </c>
      <c r="AY388" s="89">
        <f t="shared" si="37"/>
        <v>1</v>
      </c>
    </row>
    <row r="389">
      <c r="A389" s="29">
        <v>7592.0</v>
      </c>
      <c r="B389" s="30">
        <v>3258.0</v>
      </c>
      <c r="C389" s="31" t="s">
        <v>0</v>
      </c>
      <c r="D389" s="14">
        <v>41.0</v>
      </c>
      <c r="E389" s="15">
        <v>33.0</v>
      </c>
      <c r="F389" s="16">
        <v>60.0</v>
      </c>
      <c r="G389" s="17">
        <v>66.0</v>
      </c>
      <c r="H389" s="18">
        <v>168.0</v>
      </c>
      <c r="I389" s="19">
        <v>38.0</v>
      </c>
      <c r="J389" s="20">
        <v>72.0</v>
      </c>
      <c r="K389" s="21">
        <v>61.0</v>
      </c>
      <c r="L389" s="22">
        <v>59.0</v>
      </c>
      <c r="M389" s="63">
        <f t="shared" si="3"/>
        <v>168</v>
      </c>
      <c r="N389" s="63">
        <f t="shared" si="4"/>
        <v>133</v>
      </c>
      <c r="O389" s="63">
        <f t="shared" si="5"/>
        <v>104</v>
      </c>
      <c r="P389" s="63">
        <f t="shared" si="6"/>
        <v>193</v>
      </c>
      <c r="Q389" s="79">
        <f t="shared" si="7"/>
        <v>0.4548494983</v>
      </c>
      <c r="R389" s="79">
        <f t="shared" si="8"/>
        <v>0.4388185654</v>
      </c>
      <c r="S389" s="79">
        <f t="shared" si="9"/>
        <v>0.4653739612</v>
      </c>
      <c r="T389" s="79">
        <f t="shared" si="10"/>
        <v>0.4631509514</v>
      </c>
      <c r="U389" s="79">
        <f t="shared" si="11"/>
        <v>0.00222300979</v>
      </c>
      <c r="V389" s="89"/>
      <c r="W389" s="89"/>
      <c r="X389" s="85">
        <f t="shared" si="12"/>
        <v>0.4388185654</v>
      </c>
      <c r="Y389" s="85">
        <f t="shared" si="13"/>
        <v>-0.2381499958</v>
      </c>
      <c r="Z389" s="85">
        <f t="shared" si="14"/>
        <v>430</v>
      </c>
      <c r="AA389" s="7">
        <f t="shared" si="15"/>
        <v>1.238149996</v>
      </c>
      <c r="AB389" s="7">
        <f t="shared" si="16"/>
        <v>45.96294919</v>
      </c>
      <c r="AC389" s="13">
        <f t="shared" si="17"/>
        <v>0.703523957</v>
      </c>
      <c r="AD389" s="13">
        <f t="shared" si="18"/>
        <v>0.7013009472</v>
      </c>
      <c r="AE389" s="10">
        <f t="shared" si="19"/>
        <v>1.238149996</v>
      </c>
      <c r="AF389" s="10">
        <f t="shared" si="20"/>
        <v>578.3674474</v>
      </c>
      <c r="AG389" s="10">
        <f t="shared" si="21"/>
        <v>19764.06815</v>
      </c>
      <c r="AH389" s="86">
        <f t="shared" si="22"/>
        <v>1.541830759</v>
      </c>
      <c r="AI389" s="86">
        <f t="shared" si="23"/>
        <v>457.9237354</v>
      </c>
      <c r="AJ389" s="86">
        <f t="shared" si="24"/>
        <v>30947.62699</v>
      </c>
      <c r="AK389" s="87">
        <f t="shared" si="25"/>
        <v>151395.4459</v>
      </c>
      <c r="AL389" s="87">
        <f t="shared" si="26"/>
        <v>151875.3448</v>
      </c>
      <c r="AM389" s="87">
        <f t="shared" si="27"/>
        <v>151875.3448</v>
      </c>
      <c r="AN389" s="87">
        <f t="shared" si="28"/>
        <v>151395.4459</v>
      </c>
      <c r="AO389" s="87">
        <f t="shared" si="29"/>
        <v>479.8989074</v>
      </c>
      <c r="AP389" s="88">
        <f t="shared" ref="AP389:AR389" si="422">AE389-AH389</f>
        <v>-0.3036807632</v>
      </c>
      <c r="AQ389" s="88">
        <f t="shared" si="422"/>
        <v>120.443712</v>
      </c>
      <c r="AR389" s="88">
        <f t="shared" si="422"/>
        <v>-11183.55884</v>
      </c>
      <c r="AS389" s="7">
        <f t="shared" si="31"/>
        <v>148.3189018</v>
      </c>
      <c r="AT389" s="7">
        <f t="shared" si="32"/>
        <v>248.2940107</v>
      </c>
      <c r="AU389" s="7">
        <f t="shared" si="33"/>
        <v>168</v>
      </c>
      <c r="AV389" s="85">
        <f t="shared" si="34"/>
        <v>148.3189018</v>
      </c>
      <c r="AW389" s="89">
        <f t="shared" si="35"/>
        <v>19.68109817</v>
      </c>
      <c r="AX389" s="89">
        <f t="shared" si="36"/>
        <v>1</v>
      </c>
      <c r="AY389" s="89">
        <f t="shared" si="37"/>
        <v>0</v>
      </c>
    </row>
    <row r="390">
      <c r="A390" s="29">
        <v>7595.0</v>
      </c>
      <c r="B390" s="30">
        <v>1017.0</v>
      </c>
      <c r="C390" s="31" t="s">
        <v>0</v>
      </c>
      <c r="D390" s="14">
        <v>18.0</v>
      </c>
      <c r="E390" s="15">
        <v>26.0</v>
      </c>
      <c r="F390" s="16">
        <v>18.0</v>
      </c>
      <c r="G390" s="17">
        <v>8.0</v>
      </c>
      <c r="H390" s="18">
        <v>37.0</v>
      </c>
      <c r="I390" s="19">
        <v>9.0</v>
      </c>
      <c r="J390" s="20">
        <v>34.0</v>
      </c>
      <c r="K390" s="21">
        <v>51.0</v>
      </c>
      <c r="L390" s="22">
        <v>39.0</v>
      </c>
      <c r="M390" s="63">
        <f t="shared" si="3"/>
        <v>37</v>
      </c>
      <c r="N390" s="63">
        <f t="shared" si="4"/>
        <v>83</v>
      </c>
      <c r="O390" s="63">
        <f t="shared" si="5"/>
        <v>17</v>
      </c>
      <c r="P390" s="63">
        <f t="shared" si="6"/>
        <v>103</v>
      </c>
      <c r="Q390" s="79">
        <f t="shared" si="7"/>
        <v>0.225</v>
      </c>
      <c r="R390" s="79">
        <f t="shared" si="8"/>
        <v>0.17</v>
      </c>
      <c r="S390" s="79">
        <f t="shared" si="9"/>
        <v>0.2642857143</v>
      </c>
      <c r="T390" s="79">
        <f t="shared" si="10"/>
        <v>0.2543790358</v>
      </c>
      <c r="U390" s="79">
        <f t="shared" si="11"/>
        <v>0.009906678527</v>
      </c>
      <c r="V390" s="89"/>
      <c r="W390" s="89"/>
      <c r="X390" s="85">
        <f t="shared" si="12"/>
        <v>0.17</v>
      </c>
      <c r="Y390" s="85">
        <f t="shared" si="13"/>
        <v>-0.09253288502</v>
      </c>
      <c r="Z390" s="85">
        <f t="shared" si="14"/>
        <v>203</v>
      </c>
      <c r="AA390" s="7">
        <f t="shared" si="15"/>
        <v>1.092532885</v>
      </c>
      <c r="AB390" s="7">
        <f t="shared" si="16"/>
        <v>9.530887157</v>
      </c>
      <c r="AC390" s="13">
        <f t="shared" si="17"/>
        <v>0.3568185993</v>
      </c>
      <c r="AD390" s="13">
        <f t="shared" si="18"/>
        <v>0.3469119208</v>
      </c>
      <c r="AE390" s="10">
        <f t="shared" si="19"/>
        <v>1.092532885</v>
      </c>
      <c r="AF390" s="10">
        <f t="shared" si="20"/>
        <v>231.3150628</v>
      </c>
      <c r="AG390" s="10">
        <f t="shared" si="21"/>
        <v>1934.770093</v>
      </c>
      <c r="AH390" s="86">
        <f t="shared" si="22"/>
        <v>1.541830759</v>
      </c>
      <c r="AI390" s="86">
        <f t="shared" si="23"/>
        <v>185.0196911</v>
      </c>
      <c r="AJ390" s="86">
        <f t="shared" si="24"/>
        <v>2699.745659</v>
      </c>
      <c r="AK390" s="87">
        <f t="shared" si="25"/>
        <v>11656.24054</v>
      </c>
      <c r="AL390" s="87">
        <f t="shared" si="26"/>
        <v>11989.10494</v>
      </c>
      <c r="AM390" s="87">
        <f t="shared" si="27"/>
        <v>11989.10494</v>
      </c>
      <c r="AN390" s="87">
        <f t="shared" si="28"/>
        <v>11656.24054</v>
      </c>
      <c r="AO390" s="87">
        <f t="shared" si="29"/>
        <v>332.8643985</v>
      </c>
      <c r="AP390" s="88">
        <f t="shared" ref="AP390:AR390" si="423">AE390-AH390</f>
        <v>-0.449297874</v>
      </c>
      <c r="AQ390" s="88">
        <f t="shared" si="423"/>
        <v>46.29537173</v>
      </c>
      <c r="AR390" s="88">
        <f t="shared" si="423"/>
        <v>-764.9755662</v>
      </c>
      <c r="AS390" s="7">
        <f t="shared" si="31"/>
        <v>20.67044208</v>
      </c>
      <c r="AT390" s="7">
        <f t="shared" si="32"/>
        <v>82.36893206</v>
      </c>
      <c r="AU390" s="7">
        <f t="shared" si="33"/>
        <v>37</v>
      </c>
      <c r="AV390" s="85">
        <f t="shared" si="34"/>
        <v>20.67044208</v>
      </c>
      <c r="AW390" s="89">
        <f t="shared" si="35"/>
        <v>16.32955792</v>
      </c>
      <c r="AX390" s="89">
        <f t="shared" si="36"/>
        <v>1</v>
      </c>
      <c r="AY390" s="89">
        <f t="shared" si="37"/>
        <v>0</v>
      </c>
    </row>
    <row r="391">
      <c r="A391" s="29">
        <v>7603.0</v>
      </c>
      <c r="B391" s="30">
        <v>2155.0</v>
      </c>
      <c r="C391" s="31" t="s">
        <v>0</v>
      </c>
      <c r="D391" s="14">
        <v>30.0</v>
      </c>
      <c r="E391" s="15">
        <v>10.0</v>
      </c>
      <c r="F391" s="16">
        <v>57.0</v>
      </c>
      <c r="G391" s="17">
        <v>37.0</v>
      </c>
      <c r="H391" s="18">
        <v>96.0</v>
      </c>
      <c r="I391" s="19">
        <v>28.0</v>
      </c>
      <c r="J391" s="20">
        <v>59.0</v>
      </c>
      <c r="K391" s="21">
        <v>67.0</v>
      </c>
      <c r="L391" s="22">
        <v>69.0</v>
      </c>
      <c r="M391" s="63">
        <f t="shared" si="3"/>
        <v>96</v>
      </c>
      <c r="N391" s="63">
        <f t="shared" si="4"/>
        <v>109</v>
      </c>
      <c r="O391" s="63">
        <f t="shared" si="5"/>
        <v>65</v>
      </c>
      <c r="P391" s="63">
        <f t="shared" si="6"/>
        <v>183</v>
      </c>
      <c r="Q391" s="79">
        <f t="shared" si="7"/>
        <v>0.3554083885</v>
      </c>
      <c r="R391" s="79">
        <f t="shared" si="8"/>
        <v>0.3735632184</v>
      </c>
      <c r="S391" s="79">
        <f t="shared" si="9"/>
        <v>0.3440860215</v>
      </c>
      <c r="T391" s="79">
        <f t="shared" si="10"/>
        <v>0.3451779484</v>
      </c>
      <c r="U391" s="79">
        <f t="shared" si="11"/>
        <v>0.00109192689</v>
      </c>
      <c r="V391" s="89"/>
      <c r="W391" s="89"/>
      <c r="X391" s="85">
        <f t="shared" si="12"/>
        <v>0.3735632184</v>
      </c>
      <c r="Y391" s="85">
        <f t="shared" si="13"/>
        <v>-0.202801637</v>
      </c>
      <c r="Z391" s="85">
        <f t="shared" si="14"/>
        <v>357</v>
      </c>
      <c r="AA391" s="7">
        <f t="shared" si="15"/>
        <v>1.202801637</v>
      </c>
      <c r="AB391" s="7">
        <f t="shared" si="16"/>
        <v>37.11269958</v>
      </c>
      <c r="AC391" s="13">
        <f t="shared" si="17"/>
        <v>0.5468876585</v>
      </c>
      <c r="AD391" s="13">
        <f t="shared" si="18"/>
        <v>0.5479795854</v>
      </c>
      <c r="AE391" s="10">
        <f t="shared" si="19"/>
        <v>1.202801637</v>
      </c>
      <c r="AF391" s="10">
        <f t="shared" si="20"/>
        <v>466.512884</v>
      </c>
      <c r="AG391" s="10">
        <f t="shared" si="21"/>
        <v>13249.23375</v>
      </c>
      <c r="AH391" s="86">
        <f t="shared" si="22"/>
        <v>1.541830759</v>
      </c>
      <c r="AI391" s="86">
        <f t="shared" si="23"/>
        <v>382.3740282</v>
      </c>
      <c r="AJ391" s="86">
        <f t="shared" si="24"/>
        <v>18340.07688</v>
      </c>
      <c r="AK391" s="87">
        <f t="shared" si="25"/>
        <v>69257.49586</v>
      </c>
      <c r="AL391" s="87">
        <f t="shared" si="26"/>
        <v>69119.4905</v>
      </c>
      <c r="AM391" s="87">
        <f t="shared" si="27"/>
        <v>69119.4905</v>
      </c>
      <c r="AN391" s="87">
        <f t="shared" si="28"/>
        <v>69257.49586</v>
      </c>
      <c r="AO391" s="87">
        <f t="shared" si="29"/>
        <v>-138.0053639</v>
      </c>
      <c r="AP391" s="88">
        <f t="shared" ref="AP391:AR391" si="424">AE391-AH391</f>
        <v>-0.339029122</v>
      </c>
      <c r="AQ391" s="88">
        <f t="shared" si="424"/>
        <v>84.13885577</v>
      </c>
      <c r="AR391" s="88">
        <f t="shared" si="424"/>
        <v>-5090.843129</v>
      </c>
      <c r="AS391" s="7">
        <f t="shared" si="31"/>
        <v>104.5463945</v>
      </c>
      <c r="AT391" s="7">
        <f t="shared" si="32"/>
        <v>143.6295005</v>
      </c>
      <c r="AU391" s="7">
        <f t="shared" si="33"/>
        <v>96</v>
      </c>
      <c r="AV391" s="85">
        <f t="shared" si="34"/>
        <v>104.5463945</v>
      </c>
      <c r="AW391" s="89">
        <f t="shared" si="35"/>
        <v>-8.546394474</v>
      </c>
      <c r="AX391" s="89">
        <f t="shared" si="36"/>
        <v>1</v>
      </c>
      <c r="AY391" s="89">
        <f t="shared" si="37"/>
        <v>0</v>
      </c>
    </row>
    <row r="392">
      <c r="A392" s="29">
        <v>7604.0</v>
      </c>
      <c r="B392" s="30">
        <v>2899.0</v>
      </c>
      <c r="C392" s="31" t="s">
        <v>0</v>
      </c>
      <c r="D392" s="14">
        <v>33.0</v>
      </c>
      <c r="E392" s="15">
        <v>18.0</v>
      </c>
      <c r="F392" s="16">
        <v>70.0</v>
      </c>
      <c r="G392" s="17">
        <v>51.0</v>
      </c>
      <c r="H392" s="18">
        <v>153.0</v>
      </c>
      <c r="I392" s="19">
        <v>35.0</v>
      </c>
      <c r="J392" s="20">
        <v>64.0</v>
      </c>
      <c r="K392" s="21">
        <v>73.0</v>
      </c>
      <c r="L392" s="22">
        <v>70.0</v>
      </c>
      <c r="M392" s="63">
        <f t="shared" si="3"/>
        <v>153</v>
      </c>
      <c r="N392" s="63">
        <f t="shared" si="4"/>
        <v>121</v>
      </c>
      <c r="O392" s="63">
        <f t="shared" si="5"/>
        <v>86</v>
      </c>
      <c r="P392" s="63">
        <f t="shared" si="6"/>
        <v>207</v>
      </c>
      <c r="Q392" s="79">
        <f t="shared" si="7"/>
        <v>0.4215167549</v>
      </c>
      <c r="R392" s="79">
        <f t="shared" si="8"/>
        <v>0.4154589372</v>
      </c>
      <c r="S392" s="79">
        <f t="shared" si="9"/>
        <v>0.425</v>
      </c>
      <c r="T392" s="79">
        <f t="shared" si="10"/>
        <v>0.4244112472</v>
      </c>
      <c r="U392" s="79">
        <f t="shared" si="11"/>
        <v>0.0005887527832</v>
      </c>
      <c r="V392" s="89"/>
      <c r="W392" s="89"/>
      <c r="X392" s="85">
        <f t="shared" si="12"/>
        <v>0.4154589372</v>
      </c>
      <c r="Y392" s="85">
        <f t="shared" si="13"/>
        <v>-0.2254962508</v>
      </c>
      <c r="Z392" s="85">
        <f t="shared" si="14"/>
        <v>414</v>
      </c>
      <c r="AA392" s="7">
        <f t="shared" si="15"/>
        <v>1.225496251</v>
      </c>
      <c r="AB392" s="7">
        <f t="shared" si="16"/>
        <v>46.67772392</v>
      </c>
      <c r="AC392" s="13">
        <f t="shared" si="17"/>
        <v>0.6504962508</v>
      </c>
      <c r="AD392" s="13">
        <f t="shared" si="18"/>
        <v>0.6499074981</v>
      </c>
      <c r="AE392" s="10">
        <f t="shared" si="19"/>
        <v>1.225496251</v>
      </c>
      <c r="AF392" s="10">
        <f t="shared" si="20"/>
        <v>554.0331718</v>
      </c>
      <c r="AG392" s="10">
        <f t="shared" si="21"/>
        <v>19324.5777</v>
      </c>
      <c r="AH392" s="86">
        <f t="shared" si="22"/>
        <v>1.541830759</v>
      </c>
      <c r="AI392" s="86">
        <f t="shared" si="23"/>
        <v>451.7564124</v>
      </c>
      <c r="AJ392" s="86">
        <f t="shared" si="24"/>
        <v>27447.67117</v>
      </c>
      <c r="AK392" s="87">
        <f t="shared" si="25"/>
        <v>132659.1185</v>
      </c>
      <c r="AL392" s="87">
        <f t="shared" si="26"/>
        <v>132779.2947</v>
      </c>
      <c r="AM392" s="87">
        <f t="shared" si="27"/>
        <v>132779.2947</v>
      </c>
      <c r="AN392" s="87">
        <f t="shared" si="28"/>
        <v>132659.1185</v>
      </c>
      <c r="AO392" s="87">
        <f t="shared" si="29"/>
        <v>120.1762181</v>
      </c>
      <c r="AP392" s="88">
        <f t="shared" ref="AP392:AR392" si="425">AE392-AH392</f>
        <v>-0.3163345082</v>
      </c>
      <c r="AQ392" s="88">
        <f t="shared" si="425"/>
        <v>102.2767594</v>
      </c>
      <c r="AR392" s="88">
        <f t="shared" si="425"/>
        <v>-8123.093467</v>
      </c>
      <c r="AS392" s="7">
        <f t="shared" si="31"/>
        <v>140.3311812</v>
      </c>
      <c r="AT392" s="7">
        <f t="shared" si="32"/>
        <v>182.9871946</v>
      </c>
      <c r="AU392" s="7">
        <f t="shared" si="33"/>
        <v>153</v>
      </c>
      <c r="AV392" s="85">
        <f t="shared" si="34"/>
        <v>140.3311812</v>
      </c>
      <c r="AW392" s="89">
        <f t="shared" si="35"/>
        <v>12.66881879</v>
      </c>
      <c r="AX392" s="89">
        <f t="shared" si="36"/>
        <v>1</v>
      </c>
      <c r="AY392" s="89">
        <f t="shared" si="37"/>
        <v>0</v>
      </c>
    </row>
    <row r="393">
      <c r="A393" s="29">
        <v>7611.0</v>
      </c>
      <c r="B393" s="30">
        <v>3454.0</v>
      </c>
      <c r="C393" s="31" t="s">
        <v>0</v>
      </c>
      <c r="D393" s="14">
        <v>37.0</v>
      </c>
      <c r="E393" s="15">
        <v>39.0</v>
      </c>
      <c r="F393" s="16">
        <v>58.0</v>
      </c>
      <c r="G393" s="17">
        <v>75.0</v>
      </c>
      <c r="H393" s="18">
        <v>208.0</v>
      </c>
      <c r="I393" s="19">
        <v>26.0</v>
      </c>
      <c r="J393" s="20">
        <v>70.0</v>
      </c>
      <c r="K393" s="21">
        <v>99.0</v>
      </c>
      <c r="L393" s="22">
        <v>56.0</v>
      </c>
      <c r="M393" s="63">
        <f t="shared" si="3"/>
        <v>208</v>
      </c>
      <c r="N393" s="63">
        <f t="shared" si="4"/>
        <v>132</v>
      </c>
      <c r="O393" s="63">
        <f t="shared" si="5"/>
        <v>101</v>
      </c>
      <c r="P393" s="63">
        <f t="shared" si="6"/>
        <v>227</v>
      </c>
      <c r="Q393" s="79">
        <f t="shared" si="7"/>
        <v>0.4625748503</v>
      </c>
      <c r="R393" s="79">
        <f t="shared" si="8"/>
        <v>0.4334763948</v>
      </c>
      <c r="S393" s="79">
        <f t="shared" si="9"/>
        <v>0.4781609195</v>
      </c>
      <c r="T393" s="79">
        <f t="shared" si="10"/>
        <v>0.4779559526</v>
      </c>
      <c r="U393" s="79">
        <f t="shared" si="11"/>
        <v>0.0002049669091</v>
      </c>
      <c r="V393" s="89"/>
      <c r="W393" s="89"/>
      <c r="X393" s="85">
        <f t="shared" si="12"/>
        <v>0.4334763948</v>
      </c>
      <c r="Y393" s="85">
        <f t="shared" si="13"/>
        <v>-0.2352561799</v>
      </c>
      <c r="Z393" s="85">
        <f t="shared" si="14"/>
        <v>460</v>
      </c>
      <c r="AA393" s="7">
        <f t="shared" si="15"/>
        <v>1.23525618</v>
      </c>
      <c r="AB393" s="7">
        <f t="shared" si="16"/>
        <v>53.40315284</v>
      </c>
      <c r="AC393" s="13">
        <f t="shared" si="17"/>
        <v>0.7134170994</v>
      </c>
      <c r="AD393" s="13">
        <f t="shared" si="18"/>
        <v>0.7132121325</v>
      </c>
      <c r="AE393" s="10">
        <f t="shared" si="19"/>
        <v>1.23525618</v>
      </c>
      <c r="AF393" s="10">
        <f t="shared" si="20"/>
        <v>621.6209956</v>
      </c>
      <c r="AG393" s="10">
        <f t="shared" si="21"/>
        <v>24565.45031</v>
      </c>
      <c r="AH393" s="86">
        <f t="shared" si="22"/>
        <v>1.541830759</v>
      </c>
      <c r="AI393" s="86">
        <f t="shared" si="23"/>
        <v>505.720489</v>
      </c>
      <c r="AJ393" s="86">
        <f t="shared" si="24"/>
        <v>35349.55381</v>
      </c>
      <c r="AK393" s="87">
        <f t="shared" si="25"/>
        <v>207245.1815</v>
      </c>
      <c r="AL393" s="87">
        <f t="shared" si="26"/>
        <v>207304.7408</v>
      </c>
      <c r="AM393" s="87">
        <f t="shared" si="27"/>
        <v>207304.7408</v>
      </c>
      <c r="AN393" s="87">
        <f t="shared" si="28"/>
        <v>207245.1815</v>
      </c>
      <c r="AO393" s="87">
        <f t="shared" si="29"/>
        <v>59.55928445</v>
      </c>
      <c r="AP393" s="88">
        <f t="shared" ref="AP393:AR393" si="426">AE393-AH393</f>
        <v>-0.3065745791</v>
      </c>
      <c r="AQ393" s="88">
        <f t="shared" si="426"/>
        <v>115.9005066</v>
      </c>
      <c r="AR393" s="88">
        <f t="shared" si="426"/>
        <v>-10784.10351</v>
      </c>
      <c r="AS393" s="7">
        <f t="shared" si="31"/>
        <v>165.480875</v>
      </c>
      <c r="AT393" s="7">
        <f t="shared" si="32"/>
        <v>212.5690826</v>
      </c>
      <c r="AU393" s="7">
        <f t="shared" si="33"/>
        <v>208</v>
      </c>
      <c r="AV393" s="85">
        <f t="shared" si="34"/>
        <v>212.5690826</v>
      </c>
      <c r="AW393" s="89">
        <f t="shared" si="35"/>
        <v>-4.56908263</v>
      </c>
      <c r="AX393" s="89">
        <f t="shared" si="36"/>
        <v>0</v>
      </c>
      <c r="AY393" s="89">
        <f t="shared" si="37"/>
        <v>1</v>
      </c>
    </row>
    <row r="394">
      <c r="A394" s="29">
        <v>7622.0</v>
      </c>
      <c r="B394" s="30">
        <v>672.0</v>
      </c>
      <c r="C394" s="31" t="s">
        <v>0</v>
      </c>
      <c r="D394" s="14">
        <v>8.0</v>
      </c>
      <c r="E394" s="15">
        <v>1.0</v>
      </c>
      <c r="F394" s="16">
        <v>6.0</v>
      </c>
      <c r="G394" s="17">
        <v>11.0</v>
      </c>
      <c r="H394" s="18">
        <v>33.0</v>
      </c>
      <c r="I394" s="19">
        <v>2.0</v>
      </c>
      <c r="J394" s="20">
        <v>14.0</v>
      </c>
      <c r="K394" s="21">
        <v>12.0</v>
      </c>
      <c r="L394" s="22">
        <v>3.0</v>
      </c>
      <c r="M394" s="63">
        <f t="shared" si="3"/>
        <v>33</v>
      </c>
      <c r="N394" s="63">
        <f t="shared" si="4"/>
        <v>12</v>
      </c>
      <c r="O394" s="63">
        <f t="shared" si="5"/>
        <v>13</v>
      </c>
      <c r="P394" s="63">
        <f t="shared" si="6"/>
        <v>32</v>
      </c>
      <c r="Q394" s="79">
        <f t="shared" si="7"/>
        <v>0.5111111111</v>
      </c>
      <c r="R394" s="79">
        <f t="shared" si="8"/>
        <v>0.52</v>
      </c>
      <c r="S394" s="79">
        <f t="shared" si="9"/>
        <v>0.5076923077</v>
      </c>
      <c r="T394" s="79">
        <f t="shared" si="10"/>
        <v>0.5059214291</v>
      </c>
      <c r="U394" s="79">
        <f t="shared" si="11"/>
        <v>0.00177087862</v>
      </c>
      <c r="V394" s="89"/>
      <c r="W394" s="89"/>
      <c r="X394" s="85">
        <f t="shared" si="12"/>
        <v>0.52</v>
      </c>
      <c r="Y394" s="85">
        <f t="shared" si="13"/>
        <v>-0.2821254033</v>
      </c>
      <c r="Z394" s="85">
        <f t="shared" si="14"/>
        <v>57</v>
      </c>
      <c r="AA394" s="7">
        <f t="shared" si="15"/>
        <v>1.282125403</v>
      </c>
      <c r="AB394" s="7">
        <f t="shared" si="16"/>
        <v>9.028012906</v>
      </c>
      <c r="AC394" s="13">
        <f t="shared" si="17"/>
        <v>0.789817711</v>
      </c>
      <c r="AD394" s="13">
        <f t="shared" si="18"/>
        <v>0.7880468324</v>
      </c>
      <c r="AE394" s="10">
        <f t="shared" si="19"/>
        <v>1.282125403</v>
      </c>
      <c r="AF394" s="10">
        <f t="shared" si="20"/>
        <v>82.10916089</v>
      </c>
      <c r="AG394" s="10">
        <f t="shared" si="21"/>
        <v>514.5967356</v>
      </c>
      <c r="AH394" s="86">
        <f t="shared" si="22"/>
        <v>1.541830759</v>
      </c>
      <c r="AI394" s="86">
        <f t="shared" si="23"/>
        <v>69.38238416</v>
      </c>
      <c r="AJ394" s="86">
        <f t="shared" si="24"/>
        <v>641.4015957</v>
      </c>
      <c r="AK394" s="87">
        <f t="shared" si="25"/>
        <v>4610.073969</v>
      </c>
      <c r="AL394" s="87">
        <f t="shared" si="26"/>
        <v>4620.433609</v>
      </c>
      <c r="AM394" s="87">
        <f t="shared" si="27"/>
        <v>4620.433609</v>
      </c>
      <c r="AN394" s="87">
        <f t="shared" si="28"/>
        <v>4610.073969</v>
      </c>
      <c r="AO394" s="87">
        <f t="shared" si="29"/>
        <v>10.35963993</v>
      </c>
      <c r="AP394" s="88">
        <f t="shared" ref="AP394:AR394" si="427">AE394-AH394</f>
        <v>-0.2597053557</v>
      </c>
      <c r="AQ394" s="88">
        <f t="shared" si="427"/>
        <v>12.72677674</v>
      </c>
      <c r="AR394" s="88">
        <f t="shared" si="427"/>
        <v>-126.8048601</v>
      </c>
      <c r="AS394" s="7">
        <f t="shared" si="31"/>
        <v>13.91459797</v>
      </c>
      <c r="AT394" s="7">
        <f t="shared" si="32"/>
        <v>35.09007775</v>
      </c>
      <c r="AU394" s="7">
        <f t="shared" si="33"/>
        <v>33</v>
      </c>
      <c r="AV394" s="85">
        <f t="shared" si="34"/>
        <v>35.09007775</v>
      </c>
      <c r="AW394" s="89">
        <f t="shared" si="35"/>
        <v>-2.090077752</v>
      </c>
      <c r="AX394" s="89">
        <f t="shared" si="36"/>
        <v>0</v>
      </c>
      <c r="AY394" s="89">
        <f t="shared" si="37"/>
        <v>1</v>
      </c>
    </row>
    <row r="395">
      <c r="A395" s="29">
        <v>7625.0</v>
      </c>
      <c r="B395" s="30">
        <v>2831.0</v>
      </c>
      <c r="C395" s="31" t="s">
        <v>0</v>
      </c>
      <c r="D395" s="14">
        <v>27.0</v>
      </c>
      <c r="E395" s="15">
        <v>27.0</v>
      </c>
      <c r="F395" s="16">
        <v>37.0</v>
      </c>
      <c r="G395" s="17">
        <v>49.0</v>
      </c>
      <c r="H395" s="18">
        <v>183.0</v>
      </c>
      <c r="I395" s="19">
        <v>26.0</v>
      </c>
      <c r="J395" s="20">
        <v>66.0</v>
      </c>
      <c r="K395" s="21">
        <v>74.0</v>
      </c>
      <c r="L395" s="22">
        <v>58.0</v>
      </c>
      <c r="M395" s="63">
        <f t="shared" si="3"/>
        <v>183</v>
      </c>
      <c r="N395" s="63">
        <f t="shared" si="4"/>
        <v>112</v>
      </c>
      <c r="O395" s="63">
        <f t="shared" si="5"/>
        <v>75</v>
      </c>
      <c r="P395" s="63">
        <f t="shared" si="6"/>
        <v>177</v>
      </c>
      <c r="Q395" s="79">
        <f t="shared" si="7"/>
        <v>0.4716636197</v>
      </c>
      <c r="R395" s="79">
        <f t="shared" si="8"/>
        <v>0.4010695187</v>
      </c>
      <c r="S395" s="79">
        <f t="shared" si="9"/>
        <v>0.5083333333</v>
      </c>
      <c r="T395" s="79">
        <f t="shared" si="10"/>
        <v>0.5095238719</v>
      </c>
      <c r="U395" s="79">
        <f t="shared" si="11"/>
        <v>0.001190538606</v>
      </c>
      <c r="V395" s="89"/>
      <c r="W395" s="89"/>
      <c r="X395" s="85">
        <f t="shared" si="12"/>
        <v>0.4010695187</v>
      </c>
      <c r="Y395" s="85">
        <f t="shared" si="13"/>
        <v>-0.2177016049</v>
      </c>
      <c r="Z395" s="85">
        <f t="shared" si="14"/>
        <v>364</v>
      </c>
      <c r="AA395" s="7">
        <f t="shared" si="15"/>
        <v>1.217701605</v>
      </c>
      <c r="AB395" s="7">
        <f t="shared" si="16"/>
        <v>38.53318406</v>
      </c>
      <c r="AC395" s="13">
        <f t="shared" si="17"/>
        <v>0.7260349382</v>
      </c>
      <c r="AD395" s="13">
        <f t="shared" si="18"/>
        <v>0.7272254768</v>
      </c>
      <c r="AE395" s="10">
        <f t="shared" si="19"/>
        <v>1.217701605</v>
      </c>
      <c r="AF395" s="10">
        <f t="shared" si="20"/>
        <v>481.7765682</v>
      </c>
      <c r="AG395" s="10">
        <f t="shared" si="21"/>
        <v>14026.079</v>
      </c>
      <c r="AH395" s="86">
        <f t="shared" si="22"/>
        <v>1.541830759</v>
      </c>
      <c r="AI395" s="86">
        <f t="shared" si="23"/>
        <v>388.5413513</v>
      </c>
      <c r="AJ395" s="86">
        <f t="shared" si="24"/>
        <v>20467.80333</v>
      </c>
      <c r="AK395" s="87">
        <f t="shared" si="25"/>
        <v>143205.2409</v>
      </c>
      <c r="AL395" s="87">
        <f t="shared" si="26"/>
        <v>142970.8</v>
      </c>
      <c r="AM395" s="87">
        <f t="shared" si="27"/>
        <v>142970.8</v>
      </c>
      <c r="AN395" s="87">
        <f t="shared" si="28"/>
        <v>143205.2409</v>
      </c>
      <c r="AO395" s="87">
        <f t="shared" si="29"/>
        <v>-234.4408623</v>
      </c>
      <c r="AP395" s="88">
        <f t="shared" ref="AP395:AR395" si="428">AE395-AH395</f>
        <v>-0.3241291541</v>
      </c>
      <c r="AQ395" s="88">
        <f t="shared" si="428"/>
        <v>93.23521697</v>
      </c>
      <c r="AR395" s="88">
        <f t="shared" si="428"/>
        <v>-6441.724326</v>
      </c>
      <c r="AS395" s="7">
        <f t="shared" si="31"/>
        <v>115.3382039</v>
      </c>
      <c r="AT395" s="7">
        <f t="shared" si="32"/>
        <v>172.310148</v>
      </c>
      <c r="AU395" s="7">
        <f t="shared" si="33"/>
        <v>183</v>
      </c>
      <c r="AV395" s="85">
        <f t="shared" si="34"/>
        <v>172.310148</v>
      </c>
      <c r="AW395" s="89">
        <f t="shared" si="35"/>
        <v>10.68985199</v>
      </c>
      <c r="AX395" s="89">
        <f t="shared" si="36"/>
        <v>0</v>
      </c>
      <c r="AY395" s="89">
        <f t="shared" si="37"/>
        <v>1</v>
      </c>
    </row>
    <row r="396">
      <c r="A396" s="29">
        <v>7634.0</v>
      </c>
      <c r="B396" s="30">
        <v>1679.0</v>
      </c>
      <c r="C396" s="31" t="s">
        <v>0</v>
      </c>
      <c r="D396" s="14">
        <v>21.0</v>
      </c>
      <c r="E396" s="15">
        <v>11.0</v>
      </c>
      <c r="F396" s="16">
        <v>14.0</v>
      </c>
      <c r="G396" s="17">
        <v>32.0</v>
      </c>
      <c r="H396" s="18">
        <v>132.0</v>
      </c>
      <c r="I396" s="19">
        <v>25.0</v>
      </c>
      <c r="J396" s="20">
        <v>45.0</v>
      </c>
      <c r="K396" s="21">
        <v>46.0</v>
      </c>
      <c r="L396" s="22">
        <v>31.0</v>
      </c>
      <c r="M396" s="63">
        <f t="shared" si="3"/>
        <v>132</v>
      </c>
      <c r="N396" s="63">
        <f t="shared" si="4"/>
        <v>63</v>
      </c>
      <c r="O396" s="63">
        <f t="shared" si="5"/>
        <v>57</v>
      </c>
      <c r="P396" s="63">
        <f t="shared" si="6"/>
        <v>105</v>
      </c>
      <c r="Q396" s="79">
        <f t="shared" si="7"/>
        <v>0.5294117647</v>
      </c>
      <c r="R396" s="79">
        <f t="shared" si="8"/>
        <v>0.475</v>
      </c>
      <c r="S396" s="79">
        <f t="shared" si="9"/>
        <v>0.5569620253</v>
      </c>
      <c r="T396" s="79">
        <f t="shared" si="10"/>
        <v>0.5585141206</v>
      </c>
      <c r="U396" s="79">
        <f t="shared" si="11"/>
        <v>0.001552095301</v>
      </c>
      <c r="V396" s="89"/>
      <c r="W396" s="89"/>
      <c r="X396" s="85">
        <f t="shared" si="12"/>
        <v>0.475</v>
      </c>
      <c r="Y396" s="85">
        <f t="shared" si="13"/>
        <v>-0.2577492224</v>
      </c>
      <c r="Z396" s="85">
        <f t="shared" si="14"/>
        <v>225</v>
      </c>
      <c r="AA396" s="7">
        <f t="shared" si="15"/>
        <v>1.257749222</v>
      </c>
      <c r="AB396" s="7">
        <f t="shared" si="16"/>
        <v>27.06366835</v>
      </c>
      <c r="AC396" s="13">
        <f t="shared" si="17"/>
        <v>0.8147112477</v>
      </c>
      <c r="AD396" s="13">
        <f t="shared" si="18"/>
        <v>0.816263343</v>
      </c>
      <c r="AE396" s="10">
        <f t="shared" si="19"/>
        <v>1.257749222</v>
      </c>
      <c r="AF396" s="10">
        <f t="shared" si="20"/>
        <v>310.0572434</v>
      </c>
      <c r="AG396" s="10">
        <f t="shared" si="21"/>
        <v>6089.325379</v>
      </c>
      <c r="AH396" s="86">
        <f t="shared" si="22"/>
        <v>1.541830759</v>
      </c>
      <c r="AI396" s="86">
        <f t="shared" si="23"/>
        <v>249.776583</v>
      </c>
      <c r="AJ396" s="86">
        <f t="shared" si="24"/>
        <v>9227.857093</v>
      </c>
      <c r="AK396" s="87">
        <f t="shared" si="25"/>
        <v>69063.22519</v>
      </c>
      <c r="AL396" s="87">
        <f t="shared" si="26"/>
        <v>68931.90396</v>
      </c>
      <c r="AM396" s="87">
        <f t="shared" si="27"/>
        <v>68931.90396</v>
      </c>
      <c r="AN396" s="87">
        <f t="shared" si="28"/>
        <v>69063.22519</v>
      </c>
      <c r="AO396" s="87">
        <f t="shared" si="29"/>
        <v>-131.3212313</v>
      </c>
      <c r="AP396" s="88">
        <f t="shared" ref="AP396:AR396" si="429">AE396-AH396</f>
        <v>-0.2840815366</v>
      </c>
      <c r="AQ396" s="88">
        <f t="shared" si="429"/>
        <v>60.28066043</v>
      </c>
      <c r="AR396" s="88">
        <f t="shared" si="429"/>
        <v>-3138.531714</v>
      </c>
      <c r="AS396" s="7">
        <f t="shared" si="31"/>
        <v>91.65185923</v>
      </c>
      <c r="AT396" s="7">
        <f t="shared" si="32"/>
        <v>120.543066</v>
      </c>
      <c r="AU396" s="7">
        <f t="shared" si="33"/>
        <v>132</v>
      </c>
      <c r="AV396" s="85">
        <f t="shared" si="34"/>
        <v>120.543066</v>
      </c>
      <c r="AW396" s="89">
        <f t="shared" si="35"/>
        <v>11.45693397</v>
      </c>
      <c r="AX396" s="89">
        <f t="shared" si="36"/>
        <v>0</v>
      </c>
      <c r="AY396" s="89">
        <f t="shared" si="37"/>
        <v>1</v>
      </c>
    </row>
    <row r="397">
      <c r="A397" s="29">
        <v>7643.0</v>
      </c>
      <c r="B397" s="30">
        <v>1934.0</v>
      </c>
      <c r="C397" s="31" t="s">
        <v>0</v>
      </c>
      <c r="D397" s="14">
        <v>19.0</v>
      </c>
      <c r="E397" s="15">
        <v>23.0</v>
      </c>
      <c r="F397" s="16">
        <v>22.0</v>
      </c>
      <c r="G397" s="17">
        <v>34.0</v>
      </c>
      <c r="H397" s="18">
        <v>161.0</v>
      </c>
      <c r="I397" s="19">
        <v>39.0</v>
      </c>
      <c r="J397" s="20">
        <v>42.0</v>
      </c>
      <c r="K397" s="21">
        <v>62.0</v>
      </c>
      <c r="L397" s="22">
        <v>36.0</v>
      </c>
      <c r="M397" s="63">
        <f t="shared" si="3"/>
        <v>161</v>
      </c>
      <c r="N397" s="63">
        <f t="shared" si="4"/>
        <v>78</v>
      </c>
      <c r="O397" s="63">
        <f t="shared" si="5"/>
        <v>73</v>
      </c>
      <c r="P397" s="63">
        <f t="shared" si="6"/>
        <v>126</v>
      </c>
      <c r="Q397" s="79">
        <f t="shared" si="7"/>
        <v>0.5342465753</v>
      </c>
      <c r="R397" s="79">
        <f t="shared" si="8"/>
        <v>0.4834437086</v>
      </c>
      <c r="S397" s="79">
        <f t="shared" si="9"/>
        <v>0.5609756098</v>
      </c>
      <c r="T397" s="79">
        <f t="shared" si="10"/>
        <v>0.5613946833</v>
      </c>
      <c r="U397" s="79">
        <f t="shared" si="11"/>
        <v>0.0004190735317</v>
      </c>
      <c r="V397" s="89"/>
      <c r="W397" s="89"/>
      <c r="X397" s="85">
        <f t="shared" si="12"/>
        <v>0.4834437086</v>
      </c>
      <c r="Y397" s="85">
        <f t="shared" si="13"/>
        <v>-0.2623231195</v>
      </c>
      <c r="Z397" s="85">
        <f t="shared" si="14"/>
        <v>277</v>
      </c>
      <c r="AA397" s="7">
        <f t="shared" si="15"/>
        <v>1.262323119</v>
      </c>
      <c r="AB397" s="7">
        <f t="shared" si="16"/>
        <v>33.05271305</v>
      </c>
      <c r="AC397" s="13">
        <f t="shared" si="17"/>
        <v>0.8232987292</v>
      </c>
      <c r="AD397" s="13">
        <f t="shared" si="18"/>
        <v>0.8237178028</v>
      </c>
      <c r="AE397" s="10">
        <f t="shared" si="19"/>
        <v>1.262323119</v>
      </c>
      <c r="AF397" s="10">
        <f t="shared" si="20"/>
        <v>382.7162171</v>
      </c>
      <c r="AG397" s="10">
        <f t="shared" si="21"/>
        <v>9155.601516</v>
      </c>
      <c r="AH397" s="86">
        <f t="shared" si="22"/>
        <v>1.541830759</v>
      </c>
      <c r="AI397" s="86">
        <f t="shared" si="23"/>
        <v>306.824321</v>
      </c>
      <c r="AJ397" s="86">
        <f t="shared" si="24"/>
        <v>14181.75932</v>
      </c>
      <c r="AK397" s="87">
        <f t="shared" si="25"/>
        <v>103546.2701</v>
      </c>
      <c r="AL397" s="87">
        <f t="shared" si="26"/>
        <v>103493.5901</v>
      </c>
      <c r="AM397" s="87">
        <f t="shared" si="27"/>
        <v>103493.5901</v>
      </c>
      <c r="AN397" s="87">
        <f t="shared" si="28"/>
        <v>103546.2701</v>
      </c>
      <c r="AO397" s="87">
        <f t="shared" si="29"/>
        <v>-52.68005738</v>
      </c>
      <c r="AP397" s="88">
        <f t="shared" ref="AP397:AR397" si="430">AE397-AH397</f>
        <v>-0.2795076395</v>
      </c>
      <c r="AQ397" s="88">
        <f t="shared" si="430"/>
        <v>75.8918961</v>
      </c>
      <c r="AR397" s="88">
        <f t="shared" si="430"/>
        <v>-5026.157806</v>
      </c>
      <c r="AS397" s="7">
        <f t="shared" si="31"/>
        <v>114.5801478</v>
      </c>
      <c r="AT397" s="7">
        <f t="shared" si="32"/>
        <v>156.9397871</v>
      </c>
      <c r="AU397" s="7">
        <f t="shared" si="33"/>
        <v>161</v>
      </c>
      <c r="AV397" s="85">
        <f t="shared" si="34"/>
        <v>156.9397871</v>
      </c>
      <c r="AW397" s="89">
        <f t="shared" si="35"/>
        <v>4.060212871</v>
      </c>
      <c r="AX397" s="89">
        <f t="shared" si="36"/>
        <v>0</v>
      </c>
      <c r="AY397" s="89">
        <f t="shared" si="37"/>
        <v>1</v>
      </c>
    </row>
    <row r="398">
      <c r="A398" s="29">
        <v>7651.0</v>
      </c>
      <c r="B398" s="30">
        <v>2119.0</v>
      </c>
      <c r="C398" s="31" t="s">
        <v>0</v>
      </c>
      <c r="D398" s="14">
        <v>24.0</v>
      </c>
      <c r="E398" s="15">
        <v>19.0</v>
      </c>
      <c r="F398" s="16">
        <v>31.0</v>
      </c>
      <c r="G398" s="17">
        <v>66.0</v>
      </c>
      <c r="H398" s="18">
        <v>191.0</v>
      </c>
      <c r="I398" s="19">
        <v>25.0</v>
      </c>
      <c r="J398" s="20">
        <v>38.0</v>
      </c>
      <c r="K398" s="21">
        <v>77.0</v>
      </c>
      <c r="L398" s="22">
        <v>42.0</v>
      </c>
      <c r="M398" s="63">
        <f t="shared" si="3"/>
        <v>191</v>
      </c>
      <c r="N398" s="63">
        <f t="shared" si="4"/>
        <v>85</v>
      </c>
      <c r="O398" s="63">
        <f t="shared" si="5"/>
        <v>91</v>
      </c>
      <c r="P398" s="63">
        <f t="shared" si="6"/>
        <v>146</v>
      </c>
      <c r="Q398" s="79">
        <f t="shared" si="7"/>
        <v>0.5497076023</v>
      </c>
      <c r="R398" s="79">
        <f t="shared" si="8"/>
        <v>0.5170454545</v>
      </c>
      <c r="S398" s="79">
        <f t="shared" si="9"/>
        <v>0.5667655786</v>
      </c>
      <c r="T398" s="79">
        <f t="shared" si="10"/>
        <v>0.5670311428</v>
      </c>
      <c r="U398" s="79">
        <f t="shared" si="11"/>
        <v>0.000265564125</v>
      </c>
      <c r="V398" s="89"/>
      <c r="W398" s="89"/>
      <c r="X398" s="85">
        <f t="shared" si="12"/>
        <v>0.5170454545</v>
      </c>
      <c r="Y398" s="85">
        <f t="shared" si="13"/>
        <v>-0.280524947</v>
      </c>
      <c r="Z398" s="85">
        <f t="shared" si="14"/>
        <v>322</v>
      </c>
      <c r="AA398" s="7">
        <f t="shared" si="15"/>
        <v>1.280524947</v>
      </c>
      <c r="AB398" s="7">
        <f t="shared" si="16"/>
        <v>40.95664226</v>
      </c>
      <c r="AC398" s="13">
        <f t="shared" si="17"/>
        <v>0.8472905256</v>
      </c>
      <c r="AD398" s="13">
        <f t="shared" si="18"/>
        <v>0.8475560897</v>
      </c>
      <c r="AE398" s="10">
        <f t="shared" si="19"/>
        <v>1.280524947</v>
      </c>
      <c r="AF398" s="10">
        <f t="shared" si="20"/>
        <v>453.2856752</v>
      </c>
      <c r="AG398" s="10">
        <f t="shared" si="21"/>
        <v>13188.03881</v>
      </c>
      <c r="AH398" s="86">
        <f t="shared" si="22"/>
        <v>1.541830759</v>
      </c>
      <c r="AI398" s="86">
        <f t="shared" si="23"/>
        <v>365.4138899</v>
      </c>
      <c r="AJ398" s="86">
        <f t="shared" si="24"/>
        <v>20484.76346</v>
      </c>
      <c r="AK398" s="87">
        <f t="shared" si="25"/>
        <v>146526.3444</v>
      </c>
      <c r="AL398" s="87">
        <f t="shared" si="26"/>
        <v>146480.4334</v>
      </c>
      <c r="AM398" s="87">
        <f t="shared" si="27"/>
        <v>146480.4334</v>
      </c>
      <c r="AN398" s="87">
        <f t="shared" si="28"/>
        <v>146526.3444</v>
      </c>
      <c r="AO398" s="87">
        <f t="shared" si="29"/>
        <v>-45.91099149</v>
      </c>
      <c r="AP398" s="88">
        <f t="shared" ref="AP398:AR398" si="431">AE398-AH398</f>
        <v>-0.261305812</v>
      </c>
      <c r="AQ398" s="88">
        <f t="shared" si="431"/>
        <v>87.8717853</v>
      </c>
      <c r="AR398" s="88">
        <f t="shared" si="431"/>
        <v>-7296.724657</v>
      </c>
      <c r="AS398" s="7">
        <f t="shared" si="31"/>
        <v>149.5146833</v>
      </c>
      <c r="AT398" s="7">
        <f t="shared" si="32"/>
        <v>186.7648071</v>
      </c>
      <c r="AU398" s="7">
        <f t="shared" si="33"/>
        <v>191</v>
      </c>
      <c r="AV398" s="85">
        <f t="shared" si="34"/>
        <v>186.7648071</v>
      </c>
      <c r="AW398" s="89">
        <f t="shared" si="35"/>
        <v>4.235192864</v>
      </c>
      <c r="AX398" s="89">
        <f t="shared" si="36"/>
        <v>0</v>
      </c>
      <c r="AY398" s="89">
        <f t="shared" si="37"/>
        <v>1</v>
      </c>
    </row>
    <row r="399">
      <c r="A399" s="29">
        <v>7652.0</v>
      </c>
      <c r="B399" s="30">
        <v>1498.0</v>
      </c>
      <c r="C399" s="31" t="s">
        <v>0</v>
      </c>
      <c r="D399" s="14">
        <v>16.0</v>
      </c>
      <c r="E399" s="15">
        <v>12.0</v>
      </c>
      <c r="F399" s="16">
        <v>18.0</v>
      </c>
      <c r="G399" s="17">
        <v>33.0</v>
      </c>
      <c r="H399" s="18">
        <v>87.0</v>
      </c>
      <c r="I399" s="19">
        <v>12.0</v>
      </c>
      <c r="J399" s="20">
        <v>44.0</v>
      </c>
      <c r="K399" s="21">
        <v>45.0</v>
      </c>
      <c r="L399" s="22">
        <v>34.0</v>
      </c>
      <c r="M399" s="63">
        <f t="shared" si="3"/>
        <v>87</v>
      </c>
      <c r="N399" s="63">
        <f t="shared" si="4"/>
        <v>62</v>
      </c>
      <c r="O399" s="63">
        <f t="shared" si="5"/>
        <v>45</v>
      </c>
      <c r="P399" s="63">
        <f t="shared" si="6"/>
        <v>107</v>
      </c>
      <c r="Q399" s="79">
        <f t="shared" si="7"/>
        <v>0.438538206</v>
      </c>
      <c r="R399" s="79">
        <f t="shared" si="8"/>
        <v>0.4205607477</v>
      </c>
      <c r="S399" s="79">
        <f t="shared" si="9"/>
        <v>0.4484536082</v>
      </c>
      <c r="T399" s="79">
        <f t="shared" si="10"/>
        <v>0.4478918296</v>
      </c>
      <c r="U399" s="79">
        <f t="shared" si="11"/>
        <v>0.0005617786699</v>
      </c>
      <c r="V399" s="89"/>
      <c r="W399" s="89"/>
      <c r="X399" s="85">
        <f t="shared" si="12"/>
        <v>0.4205607477</v>
      </c>
      <c r="Y399" s="85">
        <f t="shared" si="13"/>
        <v>-0.2282598654</v>
      </c>
      <c r="Z399" s="85">
        <f t="shared" si="14"/>
        <v>214</v>
      </c>
      <c r="AA399" s="7">
        <f t="shared" si="15"/>
        <v>1.228259865</v>
      </c>
      <c r="AB399" s="7">
        <f t="shared" si="16"/>
        <v>24.4238056</v>
      </c>
      <c r="AC399" s="13">
        <f t="shared" si="17"/>
        <v>0.6767134736</v>
      </c>
      <c r="AD399" s="13">
        <f t="shared" si="18"/>
        <v>0.676151695</v>
      </c>
      <c r="AE399" s="10">
        <f t="shared" si="19"/>
        <v>1.228259865</v>
      </c>
      <c r="AF399" s="10">
        <f t="shared" si="20"/>
        <v>287.2714168</v>
      </c>
      <c r="AG399" s="10">
        <f t="shared" si="21"/>
        <v>5226.694398</v>
      </c>
      <c r="AH399" s="86">
        <f t="shared" si="22"/>
        <v>1.541830759</v>
      </c>
      <c r="AI399" s="86">
        <f t="shared" si="23"/>
        <v>234.3582754</v>
      </c>
      <c r="AJ399" s="86">
        <f t="shared" si="24"/>
        <v>7423.915105</v>
      </c>
      <c r="AK399" s="87">
        <f t="shared" si="25"/>
        <v>39483.20208</v>
      </c>
      <c r="AL399" s="87">
        <f t="shared" si="26"/>
        <v>39516.00658</v>
      </c>
      <c r="AM399" s="87">
        <f t="shared" si="27"/>
        <v>39516.00658</v>
      </c>
      <c r="AN399" s="87">
        <f t="shared" si="28"/>
        <v>39483.20208</v>
      </c>
      <c r="AO399" s="87">
        <f t="shared" si="29"/>
        <v>32.80450365</v>
      </c>
      <c r="AP399" s="88">
        <f t="shared" ref="AP399:AR399" si="432">AE399-AH399</f>
        <v>-0.3135708936</v>
      </c>
      <c r="AQ399" s="88">
        <f t="shared" si="432"/>
        <v>52.91314143</v>
      </c>
      <c r="AR399" s="88">
        <f t="shared" si="432"/>
        <v>-2197.220707</v>
      </c>
      <c r="AS399" s="7">
        <f t="shared" si="31"/>
        <v>73.81145815</v>
      </c>
      <c r="AT399" s="7">
        <f t="shared" si="32"/>
        <v>94.93233314</v>
      </c>
      <c r="AU399" s="7">
        <f t="shared" si="33"/>
        <v>87</v>
      </c>
      <c r="AV399" s="85">
        <f t="shared" si="34"/>
        <v>94.93233314</v>
      </c>
      <c r="AW399" s="89">
        <f t="shared" si="35"/>
        <v>-7.932333144</v>
      </c>
      <c r="AX399" s="89">
        <f t="shared" si="36"/>
        <v>0</v>
      </c>
      <c r="AY399" s="89">
        <f t="shared" si="37"/>
        <v>1</v>
      </c>
    </row>
    <row r="400">
      <c r="A400" s="29">
        <v>7663.0</v>
      </c>
      <c r="B400" s="30">
        <v>959.0</v>
      </c>
      <c r="C400" s="31" t="s">
        <v>0</v>
      </c>
      <c r="D400" s="14">
        <v>8.0</v>
      </c>
      <c r="E400" s="15">
        <v>8.0</v>
      </c>
      <c r="F400" s="16">
        <v>6.0</v>
      </c>
      <c r="G400" s="17">
        <v>19.0</v>
      </c>
      <c r="H400" s="18">
        <v>68.0</v>
      </c>
      <c r="I400" s="19">
        <v>10.0</v>
      </c>
      <c r="J400" s="20">
        <v>15.0</v>
      </c>
      <c r="K400" s="21">
        <v>29.0</v>
      </c>
      <c r="L400" s="22">
        <v>17.0</v>
      </c>
      <c r="M400" s="63">
        <f t="shared" si="3"/>
        <v>68</v>
      </c>
      <c r="N400" s="63">
        <f t="shared" si="4"/>
        <v>33</v>
      </c>
      <c r="O400" s="63">
        <f t="shared" si="5"/>
        <v>29</v>
      </c>
      <c r="P400" s="63">
        <f t="shared" si="6"/>
        <v>50</v>
      </c>
      <c r="Q400" s="79">
        <f t="shared" si="7"/>
        <v>0.5388888889</v>
      </c>
      <c r="R400" s="79">
        <f t="shared" si="8"/>
        <v>0.4677419355</v>
      </c>
      <c r="S400" s="79">
        <f t="shared" si="9"/>
        <v>0.5762711864</v>
      </c>
      <c r="T400" s="79">
        <f t="shared" si="10"/>
        <v>0.5770578843</v>
      </c>
      <c r="U400" s="79">
        <f t="shared" si="11"/>
        <v>0.000786697833</v>
      </c>
      <c r="V400" s="89"/>
      <c r="W400" s="89"/>
      <c r="X400" s="85">
        <f t="shared" si="12"/>
        <v>0.4677419355</v>
      </c>
      <c r="Y400" s="85">
        <f t="shared" si="13"/>
        <v>-0.2538175803</v>
      </c>
      <c r="Z400" s="85">
        <f t="shared" si="14"/>
        <v>112</v>
      </c>
      <c r="AA400" s="7">
        <f t="shared" si="15"/>
        <v>1.25381758</v>
      </c>
      <c r="AB400" s="7">
        <f t="shared" si="16"/>
        <v>12.69087901</v>
      </c>
      <c r="AC400" s="13">
        <f t="shared" si="17"/>
        <v>0.8300887667</v>
      </c>
      <c r="AD400" s="13">
        <f t="shared" si="18"/>
        <v>0.8308754646</v>
      </c>
      <c r="AE400" s="10">
        <f t="shared" si="19"/>
        <v>1.25381758</v>
      </c>
      <c r="AF400" s="10">
        <f t="shared" si="20"/>
        <v>153.118448</v>
      </c>
      <c r="AG400" s="10">
        <f t="shared" si="21"/>
        <v>1421.37845</v>
      </c>
      <c r="AH400" s="86">
        <f t="shared" si="22"/>
        <v>1.541830759</v>
      </c>
      <c r="AI400" s="86">
        <f t="shared" si="23"/>
        <v>121.80463</v>
      </c>
      <c r="AJ400" s="86">
        <f t="shared" si="24"/>
        <v>2235.654601</v>
      </c>
      <c r="AK400" s="87">
        <f t="shared" si="25"/>
        <v>17647.79487</v>
      </c>
      <c r="AL400" s="87">
        <f t="shared" si="26"/>
        <v>17631.08541</v>
      </c>
      <c r="AM400" s="87">
        <f t="shared" si="27"/>
        <v>17631.08541</v>
      </c>
      <c r="AN400" s="87">
        <f t="shared" si="28"/>
        <v>17647.79487</v>
      </c>
      <c r="AO400" s="87">
        <f t="shared" si="29"/>
        <v>-16.70946197</v>
      </c>
      <c r="AP400" s="88">
        <f t="shared" ref="AP400:AR400" si="433">AE400-AH400</f>
        <v>-0.2880131787</v>
      </c>
      <c r="AQ400" s="88">
        <f t="shared" si="433"/>
        <v>31.31381805</v>
      </c>
      <c r="AR400" s="88">
        <f t="shared" si="433"/>
        <v>-814.2761509</v>
      </c>
      <c r="AS400" s="7">
        <f t="shared" si="31"/>
        <v>43.04874591</v>
      </c>
      <c r="AT400" s="7">
        <f t="shared" si="32"/>
        <v>65.67481385</v>
      </c>
      <c r="AU400" s="7">
        <f t="shared" si="33"/>
        <v>68</v>
      </c>
      <c r="AV400" s="85">
        <f t="shared" si="34"/>
        <v>65.67481385</v>
      </c>
      <c r="AW400" s="89">
        <f t="shared" si="35"/>
        <v>2.325186149</v>
      </c>
      <c r="AX400" s="89">
        <f t="shared" si="36"/>
        <v>0</v>
      </c>
      <c r="AY400" s="89">
        <f t="shared" si="37"/>
        <v>1</v>
      </c>
    </row>
    <row r="401">
      <c r="A401" s="29">
        <v>7665.0</v>
      </c>
      <c r="B401" s="30">
        <v>3108.0</v>
      </c>
      <c r="C401" s="31" t="s">
        <v>0</v>
      </c>
      <c r="D401" s="14">
        <v>30.0</v>
      </c>
      <c r="E401" s="15">
        <v>39.0</v>
      </c>
      <c r="F401" s="16">
        <v>39.0</v>
      </c>
      <c r="G401" s="17">
        <v>95.0</v>
      </c>
      <c r="H401" s="18">
        <v>310.0</v>
      </c>
      <c r="I401" s="19">
        <v>42.0</v>
      </c>
      <c r="J401" s="20">
        <v>54.0</v>
      </c>
      <c r="K401" s="21">
        <v>78.0</v>
      </c>
      <c r="L401" s="22">
        <v>58.0</v>
      </c>
      <c r="M401" s="63">
        <f t="shared" si="3"/>
        <v>310</v>
      </c>
      <c r="N401" s="63">
        <f t="shared" si="4"/>
        <v>127</v>
      </c>
      <c r="O401" s="63">
        <f t="shared" si="5"/>
        <v>137</v>
      </c>
      <c r="P401" s="63">
        <f t="shared" si="6"/>
        <v>171</v>
      </c>
      <c r="Q401" s="79">
        <f t="shared" si="7"/>
        <v>0.6</v>
      </c>
      <c r="R401" s="79">
        <f t="shared" si="8"/>
        <v>0.5189393939</v>
      </c>
      <c r="S401" s="79">
        <f t="shared" si="9"/>
        <v>0.6444906445</v>
      </c>
      <c r="T401" s="79">
        <f t="shared" si="10"/>
        <v>0.6435475749</v>
      </c>
      <c r="U401" s="79">
        <f t="shared" si="11"/>
        <v>0.0009430696138</v>
      </c>
      <c r="V401" s="89"/>
      <c r="W401" s="89"/>
      <c r="X401" s="85">
        <f t="shared" si="12"/>
        <v>0.5189393939</v>
      </c>
      <c r="Y401" s="85">
        <f t="shared" si="13"/>
        <v>-0.2815508805</v>
      </c>
      <c r="Z401" s="85">
        <f t="shared" si="14"/>
        <v>435</v>
      </c>
      <c r="AA401" s="7">
        <f t="shared" si="15"/>
        <v>1.281550881</v>
      </c>
      <c r="AB401" s="7">
        <f t="shared" si="16"/>
        <v>48.14520057</v>
      </c>
      <c r="AC401" s="13">
        <f t="shared" si="17"/>
        <v>0.926041525</v>
      </c>
      <c r="AD401" s="13">
        <f t="shared" si="18"/>
        <v>0.9250984554</v>
      </c>
      <c r="AE401" s="10">
        <f t="shared" si="19"/>
        <v>1.281550881</v>
      </c>
      <c r="AF401" s="10">
        <f t="shared" si="20"/>
        <v>605.6198336</v>
      </c>
      <c r="AG401" s="10">
        <f t="shared" si="21"/>
        <v>20943.16225</v>
      </c>
      <c r="AH401" s="86">
        <f t="shared" si="22"/>
        <v>1.541830759</v>
      </c>
      <c r="AI401" s="86">
        <f t="shared" si="23"/>
        <v>474.8838738</v>
      </c>
      <c r="AJ401" s="86">
        <f t="shared" si="24"/>
        <v>36120.46919</v>
      </c>
      <c r="AK401" s="87">
        <f t="shared" si="25"/>
        <v>331504.406</v>
      </c>
      <c r="AL401" s="87">
        <f t="shared" si="26"/>
        <v>331842.3503</v>
      </c>
      <c r="AM401" s="87">
        <f t="shared" si="27"/>
        <v>331842.3503</v>
      </c>
      <c r="AN401" s="87">
        <f t="shared" si="28"/>
        <v>331504.406</v>
      </c>
      <c r="AO401" s="87">
        <f t="shared" si="29"/>
        <v>337.9442808</v>
      </c>
      <c r="AP401" s="88">
        <f t="shared" ref="AP401:AR401" si="434">AE401-AH401</f>
        <v>-0.2602798785</v>
      </c>
      <c r="AQ401" s="88">
        <f t="shared" si="434"/>
        <v>130.7359598</v>
      </c>
      <c r="AR401" s="88">
        <f t="shared" si="434"/>
        <v>-15177.30694</v>
      </c>
      <c r="AS401" s="7">
        <f t="shared" si="31"/>
        <v>182.1355148</v>
      </c>
      <c r="AT401" s="7">
        <f t="shared" si="32"/>
        <v>320.1544071</v>
      </c>
      <c r="AU401" s="7">
        <f t="shared" si="33"/>
        <v>310</v>
      </c>
      <c r="AV401" s="85">
        <f t="shared" si="34"/>
        <v>320.1544071</v>
      </c>
      <c r="AW401" s="89">
        <f t="shared" si="35"/>
        <v>-10.15440711</v>
      </c>
      <c r="AX401" s="89">
        <f t="shared" si="36"/>
        <v>0</v>
      </c>
      <c r="AY401" s="89">
        <f t="shared" si="37"/>
        <v>1</v>
      </c>
    </row>
    <row r="402">
      <c r="A402" s="29">
        <v>7675.0</v>
      </c>
      <c r="B402" s="30">
        <v>920.0</v>
      </c>
      <c r="C402" s="31" t="s">
        <v>0</v>
      </c>
      <c r="D402" s="14">
        <v>12.0</v>
      </c>
      <c r="E402" s="15">
        <v>5.0</v>
      </c>
      <c r="F402" s="16">
        <v>19.0</v>
      </c>
      <c r="G402" s="17">
        <v>25.0</v>
      </c>
      <c r="H402" s="18">
        <v>60.0</v>
      </c>
      <c r="I402" s="19">
        <v>14.0</v>
      </c>
      <c r="J402" s="20">
        <v>10.0</v>
      </c>
      <c r="K402" s="21">
        <v>27.0</v>
      </c>
      <c r="L402" s="22">
        <v>14.0</v>
      </c>
      <c r="M402" s="63">
        <f t="shared" si="3"/>
        <v>60</v>
      </c>
      <c r="N402" s="63">
        <f t="shared" si="4"/>
        <v>31</v>
      </c>
      <c r="O402" s="63">
        <f t="shared" si="5"/>
        <v>39</v>
      </c>
      <c r="P402" s="63">
        <f t="shared" si="6"/>
        <v>56</v>
      </c>
      <c r="Q402" s="79">
        <f t="shared" si="7"/>
        <v>0.5322580645</v>
      </c>
      <c r="R402" s="79">
        <f t="shared" si="8"/>
        <v>0.5571428571</v>
      </c>
      <c r="S402" s="79">
        <f t="shared" si="9"/>
        <v>0.5172413793</v>
      </c>
      <c r="T402" s="79">
        <f t="shared" si="10"/>
        <v>0.5184064299</v>
      </c>
      <c r="U402" s="79">
        <f t="shared" si="11"/>
        <v>0.001165050631</v>
      </c>
      <c r="V402" s="89"/>
      <c r="W402" s="89"/>
      <c r="X402" s="85">
        <f t="shared" si="12"/>
        <v>0.5571428571</v>
      </c>
      <c r="Y402" s="85">
        <f t="shared" si="13"/>
        <v>-0.3022454257</v>
      </c>
      <c r="Z402" s="85">
        <f t="shared" si="14"/>
        <v>126</v>
      </c>
      <c r="AA402" s="7">
        <f t="shared" si="15"/>
        <v>1.302245426</v>
      </c>
      <c r="AB402" s="7">
        <f t="shared" si="16"/>
        <v>16.92574384</v>
      </c>
      <c r="AC402" s="13">
        <f t="shared" si="17"/>
        <v>0.819486805</v>
      </c>
      <c r="AD402" s="13">
        <f t="shared" si="18"/>
        <v>0.8206518556</v>
      </c>
      <c r="AE402" s="10">
        <f t="shared" si="19"/>
        <v>1.302245426</v>
      </c>
      <c r="AF402" s="10">
        <f t="shared" si="20"/>
        <v>181.0086675</v>
      </c>
      <c r="AG402" s="10">
        <f t="shared" si="21"/>
        <v>2132.643723</v>
      </c>
      <c r="AH402" s="86">
        <f t="shared" si="22"/>
        <v>1.541830759</v>
      </c>
      <c r="AI402" s="86">
        <f t="shared" si="23"/>
        <v>146.4739221</v>
      </c>
      <c r="AJ402" s="86">
        <f t="shared" si="24"/>
        <v>3367.358378</v>
      </c>
      <c r="AK402" s="87">
        <f t="shared" si="25"/>
        <v>17706.38444</v>
      </c>
      <c r="AL402" s="87">
        <f t="shared" si="26"/>
        <v>17681.2473</v>
      </c>
      <c r="AM402" s="87">
        <f t="shared" si="27"/>
        <v>17681.2473</v>
      </c>
      <c r="AN402" s="87">
        <f t="shared" si="28"/>
        <v>17706.38444</v>
      </c>
      <c r="AO402" s="87">
        <f t="shared" si="29"/>
        <v>-25.13713242</v>
      </c>
      <c r="AP402" s="88">
        <f t="shared" ref="AP402:AR402" si="435">AE402-AH402</f>
        <v>-0.2395853333</v>
      </c>
      <c r="AQ402" s="88">
        <f t="shared" si="435"/>
        <v>34.53474536</v>
      </c>
      <c r="AR402" s="88">
        <f t="shared" si="435"/>
        <v>-1234.714654</v>
      </c>
      <c r="AS402" s="7">
        <f t="shared" si="31"/>
        <v>65.68350748</v>
      </c>
      <c r="AT402" s="7">
        <f t="shared" si="32"/>
        <v>78.46031335</v>
      </c>
      <c r="AU402" s="7">
        <f t="shared" si="33"/>
        <v>60</v>
      </c>
      <c r="AV402" s="85">
        <f t="shared" si="34"/>
        <v>65.68350748</v>
      </c>
      <c r="AW402" s="89">
        <f t="shared" si="35"/>
        <v>-5.683507481</v>
      </c>
      <c r="AX402" s="89">
        <f t="shared" si="36"/>
        <v>1</v>
      </c>
      <c r="AY402" s="89">
        <f t="shared" si="37"/>
        <v>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7" t="s">
        <v>122</v>
      </c>
      <c r="B1" s="40" t="s">
        <v>41</v>
      </c>
      <c r="C1" s="40" t="s">
        <v>41</v>
      </c>
      <c r="D1" s="40" t="s">
        <v>41</v>
      </c>
      <c r="E1" s="40" t="s">
        <v>41</v>
      </c>
      <c r="F1" s="40" t="s">
        <v>41</v>
      </c>
      <c r="G1" s="40" t="s">
        <v>41</v>
      </c>
      <c r="H1" s="40" t="s">
        <v>41</v>
      </c>
      <c r="I1" s="40" t="s">
        <v>41</v>
      </c>
      <c r="J1" s="40" t="s">
        <v>41</v>
      </c>
      <c r="K1" s="40" t="s">
        <v>41</v>
      </c>
      <c r="L1" s="40" t="s">
        <v>41</v>
      </c>
      <c r="M1" s="40" t="s">
        <v>41</v>
      </c>
      <c r="N1" s="40" t="s">
        <v>41</v>
      </c>
      <c r="O1" s="40" t="s">
        <v>41</v>
      </c>
      <c r="P1" s="40" t="s">
        <v>41</v>
      </c>
      <c r="Q1" s="40" t="s">
        <v>41</v>
      </c>
      <c r="R1" s="40" t="s">
        <v>41</v>
      </c>
      <c r="S1" s="40" t="s">
        <v>41</v>
      </c>
      <c r="T1" s="42" t="s">
        <v>44</v>
      </c>
      <c r="U1" s="40" t="s">
        <v>41</v>
      </c>
      <c r="V1" s="91" t="s">
        <v>41</v>
      </c>
      <c r="W1" s="91" t="s">
        <v>41</v>
      </c>
      <c r="X1" s="91" t="s">
        <v>41</v>
      </c>
      <c r="Y1" s="91" t="s">
        <v>41</v>
      </c>
      <c r="Z1" s="91" t="s">
        <v>41</v>
      </c>
      <c r="AA1" s="91" t="s">
        <v>41</v>
      </c>
      <c r="AB1" s="91" t="s">
        <v>41</v>
      </c>
      <c r="AC1" s="91" t="s">
        <v>41</v>
      </c>
      <c r="AD1" s="91" t="s">
        <v>41</v>
      </c>
      <c r="AE1" s="91" t="s">
        <v>41</v>
      </c>
      <c r="AF1" s="91" t="s">
        <v>41</v>
      </c>
      <c r="AG1" s="91" t="s">
        <v>41</v>
      </c>
      <c r="AH1" s="91" t="s">
        <v>41</v>
      </c>
      <c r="AI1" s="91" t="s">
        <v>41</v>
      </c>
      <c r="AJ1" s="91" t="s">
        <v>41</v>
      </c>
      <c r="AK1" s="91" t="s">
        <v>41</v>
      </c>
      <c r="AL1" s="91" t="s">
        <v>41</v>
      </c>
      <c r="AM1" s="91">
        <f>AE3*N3*N3*N3+AF3*N3*N3+AG3*N3+AH3</f>
        <v>5714171.882</v>
      </c>
      <c r="AN1" s="92" t="s">
        <v>41</v>
      </c>
      <c r="AO1" s="91" t="s">
        <v>41</v>
      </c>
      <c r="AP1" s="91" t="s">
        <v>41</v>
      </c>
      <c r="AQ1" s="91" t="s">
        <v>41</v>
      </c>
      <c r="AR1" s="91" t="s">
        <v>41</v>
      </c>
      <c r="AS1" s="91" t="s">
        <v>41</v>
      </c>
      <c r="AT1" s="91"/>
      <c r="AU1" s="34"/>
    </row>
    <row r="2">
      <c r="A2" s="2" t="s">
        <v>95</v>
      </c>
      <c r="B2" s="46" t="s">
        <v>4</v>
      </c>
      <c r="C2" s="47" t="s">
        <v>5</v>
      </c>
      <c r="D2" s="78" t="s">
        <v>6</v>
      </c>
      <c r="E2" s="14" t="s">
        <v>16</v>
      </c>
      <c r="F2" s="15" t="s">
        <v>17</v>
      </c>
      <c r="G2" s="16" t="s">
        <v>18</v>
      </c>
      <c r="H2" s="17" t="s">
        <v>19</v>
      </c>
      <c r="I2" s="18" t="s">
        <v>20</v>
      </c>
      <c r="J2" s="19" t="s">
        <v>21</v>
      </c>
      <c r="K2" s="20" t="s">
        <v>22</v>
      </c>
      <c r="L2" s="21" t="s">
        <v>23</v>
      </c>
      <c r="M2" s="22" t="s">
        <v>24</v>
      </c>
      <c r="N2" s="58" t="s">
        <v>58</v>
      </c>
      <c r="O2" s="58" t="s">
        <v>59</v>
      </c>
      <c r="P2" s="58" t="s">
        <v>60</v>
      </c>
      <c r="Q2" s="58" t="s">
        <v>61</v>
      </c>
      <c r="R2" s="59" t="s">
        <v>50</v>
      </c>
      <c r="S2" s="59" t="s">
        <v>51</v>
      </c>
      <c r="T2" s="60" t="s">
        <v>52</v>
      </c>
      <c r="U2" s="79" t="s">
        <v>96</v>
      </c>
      <c r="V2" s="80">
        <v>-0.1590436749</v>
      </c>
      <c r="W2" s="31" t="s">
        <v>98</v>
      </c>
      <c r="X2" s="67" t="s">
        <v>103</v>
      </c>
      <c r="Y2" s="67" t="s">
        <v>104</v>
      </c>
      <c r="Z2" s="67" t="s">
        <v>105</v>
      </c>
      <c r="AA2" s="93" t="s">
        <v>123</v>
      </c>
      <c r="AB2" s="93" t="s">
        <v>124</v>
      </c>
      <c r="AC2" s="94" t="s">
        <v>99</v>
      </c>
      <c r="AD2" s="94" t="s">
        <v>100</v>
      </c>
      <c r="AE2" s="82" t="s">
        <v>106</v>
      </c>
      <c r="AF2" s="82" t="s">
        <v>107</v>
      </c>
      <c r="AG2" s="82" t="s">
        <v>108</v>
      </c>
      <c r="AH2" s="82" t="s">
        <v>125</v>
      </c>
      <c r="AI2" s="69" t="s">
        <v>112</v>
      </c>
      <c r="AJ2" s="69" t="s">
        <v>113</v>
      </c>
      <c r="AK2" s="69" t="s">
        <v>114</v>
      </c>
      <c r="AL2" s="69" t="s">
        <v>126</v>
      </c>
      <c r="AM2" s="93" t="s">
        <v>127</v>
      </c>
      <c r="AN2" s="93" t="s">
        <v>128</v>
      </c>
      <c r="AO2" s="70" t="s">
        <v>129</v>
      </c>
      <c r="AP2" s="70" t="s">
        <v>130</v>
      </c>
      <c r="AQ2" s="70" t="s">
        <v>131</v>
      </c>
      <c r="AR2" s="70" t="s">
        <v>132</v>
      </c>
      <c r="AS2" s="70" t="s">
        <v>133</v>
      </c>
      <c r="AT2" s="95"/>
      <c r="AU2" s="34"/>
    </row>
    <row r="3">
      <c r="A3" s="96">
        <v>0.04072101132308603</v>
      </c>
      <c r="B3" s="29">
        <v>4028.0</v>
      </c>
      <c r="C3" s="30">
        <v>2031.0</v>
      </c>
      <c r="D3" s="31" t="s">
        <v>0</v>
      </c>
      <c r="E3" s="14">
        <v>1.0</v>
      </c>
      <c r="F3" s="15">
        <v>0.0</v>
      </c>
      <c r="G3" s="16">
        <v>0.0</v>
      </c>
      <c r="H3" s="17">
        <v>39.0</v>
      </c>
      <c r="I3" s="18">
        <v>120.0</v>
      </c>
      <c r="J3" s="19">
        <v>35.0</v>
      </c>
      <c r="K3" s="20">
        <v>1.0</v>
      </c>
      <c r="L3" s="21">
        <v>2.0</v>
      </c>
      <c r="M3" s="22">
        <v>4.0</v>
      </c>
      <c r="N3" s="63">
        <f t="shared" ref="N3:N402" si="2">I3</f>
        <v>120</v>
      </c>
      <c r="O3" s="63">
        <f t="shared" ref="O3:O402" si="3">L3</f>
        <v>2</v>
      </c>
      <c r="P3" s="63">
        <f t="shared" ref="P3:P402" si="4">H3+J3</f>
        <v>74</v>
      </c>
      <c r="Q3" s="63">
        <f t="shared" ref="Q3:Q402" si="5">(E3+G3+K3+M3)+F3</f>
        <v>6</v>
      </c>
      <c r="R3" s="65">
        <f t="shared" ref="R3:R402" si="6">(N3+P3)/(N3+O3+P3+Q3)</f>
        <v>0.9603960396</v>
      </c>
      <c r="S3" s="65">
        <f t="shared" ref="S3:S402" si="7">(N3+O3)/(N3+O3+P3+Q3)</f>
        <v>0.603960396</v>
      </c>
      <c r="T3" s="66">
        <f t="shared" ref="T3:T402" si="8">N3/(N3+Q3)</f>
        <v>0.9523809524</v>
      </c>
      <c r="U3" s="79" t="s">
        <v>88</v>
      </c>
      <c r="V3" s="80">
        <f>0.8413736582</f>
        <v>0.8413736582</v>
      </c>
      <c r="W3" s="85">
        <f t="shared" ref="W3:W402" si="9">O3+P3+Q3</f>
        <v>82</v>
      </c>
      <c r="X3" s="7">
        <f t="shared" ref="X3:X402" si="10">$V$3+$V$4+$V$5+$V$6+$V$7</f>
        <v>1.377819898</v>
      </c>
      <c r="Y3" s="7">
        <f t="shared" ref="Y3:Y402" si="11">$V$3*(O3+W3)+$V$4*(P3+W3)+2*$V$5*O3+$V$6*(O3+P3)+2*$V$7*P3</f>
        <v>180.3909367</v>
      </c>
      <c r="Z3" s="7">
        <f t="shared" ref="Z3:Z402" si="12">$V$3*O3*W3+$V$4*P3*W3+$V$5*O3*O3+$V$6*O3*P3+$V$7*P3*P3</f>
        <v>3864.950036</v>
      </c>
      <c r="AA3" s="97">
        <f t="shared" ref="AA3:AA402" si="13">T3-$V$2</f>
        <v>1.111424627</v>
      </c>
      <c r="AB3" s="97">
        <f t="shared" ref="AB3:AB402" si="14">(N3*N3*X3+N3*Y3+Z3)/(N3*N3+2*N3*W3+W3*W3)</f>
        <v>1.111471154</v>
      </c>
      <c r="AC3" s="98">
        <f t="shared" ref="AC3:AC402" si="15">1-$V$2</f>
        <v>1.159043675</v>
      </c>
      <c r="AD3" s="98">
        <f t="shared" ref="AD3:AD402" si="16">-1*Q3*$V$2</f>
        <v>0.9542620494</v>
      </c>
      <c r="AE3" s="13">
        <f t="shared" ref="AE3:AE402" si="17">AC3</f>
        <v>1.159043675</v>
      </c>
      <c r="AF3" s="13">
        <f t="shared" ref="AF3:AF402" si="18">AD3+2*AC3*W3</f>
        <v>191.0374247</v>
      </c>
      <c r="AG3" s="13">
        <f t="shared" ref="AG3:AG402" si="19">AC3*W3*W3+2*W3*AD3</f>
        <v>7949.908646</v>
      </c>
      <c r="AH3" s="13">
        <f t="shared" ref="AH3:AH402" si="20">W3*W3*AD3</f>
        <v>6416.45802</v>
      </c>
      <c r="AI3" s="10">
        <f t="shared" ref="AI3:AI402" si="21">X3</f>
        <v>1.377819898</v>
      </c>
      <c r="AJ3" s="10">
        <f t="shared" ref="AJ3:AJ402" si="22">Y3+X3*Q3</f>
        <v>188.6578561</v>
      </c>
      <c r="AK3" s="10">
        <f t="shared" ref="AK3:AK402" si="23">Z3+Y3*Q3</f>
        <v>4947.295657</v>
      </c>
      <c r="AL3" s="10">
        <f t="shared" ref="AL3:AL402" si="24">Z3*Q3</f>
        <v>23189.70022</v>
      </c>
      <c r="AM3" s="97">
        <f t="shared" ref="AM3:AM402" si="25">(N3*AC3+AD3)*(N3*N3+2*N3*W3+W3*W3)</f>
        <v>5714171.882</v>
      </c>
      <c r="AN3" s="97">
        <f t="shared" ref="AN3:AN402" si="26">(N3+Q3)*(N3*N3*X3+N3*Y3+Z3)</f>
        <v>5714411.09</v>
      </c>
      <c r="AO3" s="86">
        <f t="shared" ref="AO3:AO402" si="27">AM3/AN3</f>
        <v>0.9999581395</v>
      </c>
      <c r="AP3" s="86">
        <f t="shared" ref="AP3:AS3" si="1">AE3-AI3</f>
        <v>-0.2187762226</v>
      </c>
      <c r="AQ3" s="86">
        <f t="shared" si="1"/>
        <v>2.37956862</v>
      </c>
      <c r="AR3" s="86">
        <f t="shared" si="1"/>
        <v>3002.612989</v>
      </c>
      <c r="AS3" s="86">
        <f t="shared" si="1"/>
        <v>-16773.2422</v>
      </c>
      <c r="AT3" s="99"/>
      <c r="AU3" s="23"/>
    </row>
    <row r="4">
      <c r="A4" s="96">
        <v>0.06192789938375398</v>
      </c>
      <c r="B4" s="29">
        <v>2003.0</v>
      </c>
      <c r="C4" s="30">
        <v>937.0</v>
      </c>
      <c r="D4" s="31" t="s">
        <v>0</v>
      </c>
      <c r="E4" s="14">
        <v>6.0</v>
      </c>
      <c r="F4" s="15">
        <v>7.0</v>
      </c>
      <c r="G4" s="16">
        <v>8.0</v>
      </c>
      <c r="H4" s="17">
        <v>20.0</v>
      </c>
      <c r="I4" s="18">
        <v>47.0</v>
      </c>
      <c r="J4" s="19">
        <v>14.0</v>
      </c>
      <c r="K4" s="20">
        <v>13.0</v>
      </c>
      <c r="L4" s="21">
        <v>10.0</v>
      </c>
      <c r="M4" s="22">
        <v>16.0</v>
      </c>
      <c r="N4" s="63">
        <f t="shared" si="2"/>
        <v>47</v>
      </c>
      <c r="O4" s="63">
        <f t="shared" si="3"/>
        <v>10</v>
      </c>
      <c r="P4" s="63">
        <f t="shared" si="4"/>
        <v>34</v>
      </c>
      <c r="Q4" s="63">
        <f t="shared" si="5"/>
        <v>50</v>
      </c>
      <c r="R4" s="65">
        <f t="shared" si="6"/>
        <v>0.5744680851</v>
      </c>
      <c r="S4" s="65">
        <f t="shared" si="7"/>
        <v>0.4042553191</v>
      </c>
      <c r="T4" s="66">
        <f t="shared" si="8"/>
        <v>0.4845360825</v>
      </c>
      <c r="U4" s="79" t="s">
        <v>89</v>
      </c>
      <c r="V4" s="80">
        <f>0.4076454491</f>
        <v>0.4076454491</v>
      </c>
      <c r="W4" s="85">
        <f t="shared" si="9"/>
        <v>94</v>
      </c>
      <c r="X4" s="7">
        <f t="shared" si="10"/>
        <v>1.377819898</v>
      </c>
      <c r="Y4" s="7">
        <f t="shared" si="11"/>
        <v>157.4600458</v>
      </c>
      <c r="Z4" s="7">
        <f t="shared" si="12"/>
        <v>2387.702989</v>
      </c>
      <c r="AA4" s="97">
        <f t="shared" si="13"/>
        <v>0.6435797574</v>
      </c>
      <c r="AB4" s="97">
        <f t="shared" si="14"/>
        <v>0.6454368138</v>
      </c>
      <c r="AC4" s="98">
        <f t="shared" si="15"/>
        <v>1.159043675</v>
      </c>
      <c r="AD4" s="98">
        <f t="shared" si="16"/>
        <v>7.952183745</v>
      </c>
      <c r="AE4" s="13">
        <f t="shared" si="17"/>
        <v>1.159043675</v>
      </c>
      <c r="AF4" s="13">
        <f t="shared" si="18"/>
        <v>225.8523946</v>
      </c>
      <c r="AG4" s="13">
        <f t="shared" si="19"/>
        <v>11736.32046</v>
      </c>
      <c r="AH4" s="13">
        <f t="shared" si="20"/>
        <v>70265.49557</v>
      </c>
      <c r="AI4" s="10">
        <f t="shared" si="21"/>
        <v>1.377819898</v>
      </c>
      <c r="AJ4" s="10">
        <f t="shared" si="22"/>
        <v>226.3510407</v>
      </c>
      <c r="AK4" s="10">
        <f t="shared" si="23"/>
        <v>10260.70528</v>
      </c>
      <c r="AL4" s="10">
        <f t="shared" si="24"/>
        <v>119385.1494</v>
      </c>
      <c r="AM4" s="97">
        <f t="shared" si="25"/>
        <v>1241115.888</v>
      </c>
      <c r="AN4" s="97">
        <f t="shared" si="26"/>
        <v>1244697.142</v>
      </c>
      <c r="AO4" s="86">
        <f t="shared" si="27"/>
        <v>0.9971227912</v>
      </c>
      <c r="AP4" s="86">
        <f t="shared" ref="AP4:AS4" si="28">AE4-AI4</f>
        <v>-0.2187762226</v>
      </c>
      <c r="AQ4" s="86">
        <f t="shared" si="28"/>
        <v>-0.4986460632</v>
      </c>
      <c r="AR4" s="86">
        <f t="shared" si="28"/>
        <v>1475.615176</v>
      </c>
      <c r="AS4" s="86">
        <f t="shared" si="28"/>
        <v>-49119.65387</v>
      </c>
      <c r="AT4" s="99"/>
      <c r="AU4" s="23"/>
    </row>
    <row r="5">
      <c r="A5" s="96">
        <v>0.09580143332763669</v>
      </c>
      <c r="B5" s="29">
        <v>4559.0</v>
      </c>
      <c r="C5" s="30">
        <v>2078.0</v>
      </c>
      <c r="D5" s="31" t="s">
        <v>0</v>
      </c>
      <c r="E5" s="14">
        <v>9.0</v>
      </c>
      <c r="F5" s="15">
        <v>2.0</v>
      </c>
      <c r="G5" s="16">
        <v>10.0</v>
      </c>
      <c r="H5" s="17">
        <v>19.0</v>
      </c>
      <c r="I5" s="18">
        <v>72.0</v>
      </c>
      <c r="J5" s="19">
        <v>22.0</v>
      </c>
      <c r="K5" s="20">
        <v>14.0</v>
      </c>
      <c r="L5" s="21">
        <v>14.0</v>
      </c>
      <c r="M5" s="22">
        <v>5.0</v>
      </c>
      <c r="N5" s="63">
        <f t="shared" si="2"/>
        <v>72</v>
      </c>
      <c r="O5" s="63">
        <f t="shared" si="3"/>
        <v>14</v>
      </c>
      <c r="P5" s="63">
        <f t="shared" si="4"/>
        <v>41</v>
      </c>
      <c r="Q5" s="63">
        <f t="shared" si="5"/>
        <v>40</v>
      </c>
      <c r="R5" s="65">
        <f t="shared" si="6"/>
        <v>0.6766467066</v>
      </c>
      <c r="S5" s="65">
        <f t="shared" si="7"/>
        <v>0.5149700599</v>
      </c>
      <c r="T5" s="66">
        <f t="shared" si="8"/>
        <v>0.6428571429</v>
      </c>
      <c r="U5" s="79" t="s">
        <v>90</v>
      </c>
      <c r="V5" s="80">
        <v>-0.28055677</v>
      </c>
      <c r="W5" s="85">
        <f t="shared" si="9"/>
        <v>95</v>
      </c>
      <c r="X5" s="7">
        <f t="shared" si="10"/>
        <v>1.377819898</v>
      </c>
      <c r="Y5" s="7">
        <f t="shared" si="11"/>
        <v>167.858803</v>
      </c>
      <c r="Z5" s="7">
        <f t="shared" si="12"/>
        <v>3134.846998</v>
      </c>
      <c r="AA5" s="97">
        <f t="shared" si="13"/>
        <v>0.8019008178</v>
      </c>
      <c r="AB5" s="97">
        <f t="shared" si="14"/>
        <v>0.8018680901</v>
      </c>
      <c r="AC5" s="98">
        <f t="shared" si="15"/>
        <v>1.159043675</v>
      </c>
      <c r="AD5" s="98">
        <f t="shared" si="16"/>
        <v>6.361746996</v>
      </c>
      <c r="AE5" s="13">
        <f t="shared" si="17"/>
        <v>1.159043675</v>
      </c>
      <c r="AF5" s="13">
        <f t="shared" si="18"/>
        <v>226.5800452</v>
      </c>
      <c r="AG5" s="13">
        <f t="shared" si="19"/>
        <v>11669.1011</v>
      </c>
      <c r="AH5" s="13">
        <f t="shared" si="20"/>
        <v>57414.76664</v>
      </c>
      <c r="AI5" s="10">
        <f t="shared" si="21"/>
        <v>1.377819898</v>
      </c>
      <c r="AJ5" s="10">
        <f t="shared" si="22"/>
        <v>222.9715989</v>
      </c>
      <c r="AK5" s="10">
        <f t="shared" si="23"/>
        <v>9849.199119</v>
      </c>
      <c r="AL5" s="10">
        <f t="shared" si="24"/>
        <v>125393.8799</v>
      </c>
      <c r="AM5" s="97">
        <f t="shared" si="25"/>
        <v>2504791.734</v>
      </c>
      <c r="AN5" s="97">
        <f t="shared" si="26"/>
        <v>2504689.506</v>
      </c>
      <c r="AO5" s="86">
        <f t="shared" si="27"/>
        <v>1.000040814</v>
      </c>
      <c r="AP5" s="86">
        <f t="shared" ref="AP5:AS5" si="29">AE5-AI5</f>
        <v>-0.2187762226</v>
      </c>
      <c r="AQ5" s="86">
        <f t="shared" si="29"/>
        <v>3.608446298</v>
      </c>
      <c r="AR5" s="86">
        <f t="shared" si="29"/>
        <v>1819.901977</v>
      </c>
      <c r="AS5" s="86">
        <f t="shared" si="29"/>
        <v>-67979.11326</v>
      </c>
      <c r="AT5" s="99"/>
      <c r="AU5" s="23"/>
    </row>
    <row r="6">
      <c r="A6" s="96">
        <v>0.2293890872592783</v>
      </c>
      <c r="B6" s="29">
        <v>7057.0</v>
      </c>
      <c r="C6" s="30">
        <v>1104.0</v>
      </c>
      <c r="D6" s="31" t="s">
        <v>0</v>
      </c>
      <c r="E6" s="14">
        <v>13.0</v>
      </c>
      <c r="F6" s="15">
        <v>13.0</v>
      </c>
      <c r="G6" s="16">
        <v>11.0</v>
      </c>
      <c r="H6" s="17">
        <v>19.0</v>
      </c>
      <c r="I6" s="18">
        <v>86.0</v>
      </c>
      <c r="J6" s="19">
        <v>12.0</v>
      </c>
      <c r="K6" s="20">
        <v>17.0</v>
      </c>
      <c r="L6" s="21">
        <v>22.0</v>
      </c>
      <c r="M6" s="22">
        <v>27.0</v>
      </c>
      <c r="N6" s="63">
        <f t="shared" si="2"/>
        <v>86</v>
      </c>
      <c r="O6" s="63">
        <f t="shared" si="3"/>
        <v>22</v>
      </c>
      <c r="P6" s="63">
        <f t="shared" si="4"/>
        <v>31</v>
      </c>
      <c r="Q6" s="63">
        <f t="shared" si="5"/>
        <v>81</v>
      </c>
      <c r="R6" s="65">
        <f t="shared" si="6"/>
        <v>0.5318181818</v>
      </c>
      <c r="S6" s="65">
        <f t="shared" si="7"/>
        <v>0.4909090909</v>
      </c>
      <c r="T6" s="66">
        <f t="shared" si="8"/>
        <v>0.5149700599</v>
      </c>
      <c r="U6" s="79" t="s">
        <v>91</v>
      </c>
      <c r="V6" s="80">
        <f>0.1852754507</f>
        <v>0.1852754507</v>
      </c>
      <c r="W6" s="85">
        <f t="shared" si="9"/>
        <v>134</v>
      </c>
      <c r="X6" s="7">
        <f t="shared" si="10"/>
        <v>1.377819898</v>
      </c>
      <c r="Y6" s="7">
        <f t="shared" si="11"/>
        <v>209.8839816</v>
      </c>
      <c r="Z6" s="7">
        <f t="shared" si="12"/>
        <v>4379.640028</v>
      </c>
      <c r="AA6" s="97">
        <f t="shared" si="13"/>
        <v>0.6740137348</v>
      </c>
      <c r="AB6" s="97">
        <f t="shared" si="14"/>
        <v>0.6739673224</v>
      </c>
      <c r="AC6" s="98">
        <f t="shared" si="15"/>
        <v>1.159043675</v>
      </c>
      <c r="AD6" s="98">
        <f t="shared" si="16"/>
        <v>12.88253767</v>
      </c>
      <c r="AE6" s="13">
        <f t="shared" si="17"/>
        <v>1.159043675</v>
      </c>
      <c r="AF6" s="13">
        <f t="shared" si="18"/>
        <v>323.5062425</v>
      </c>
      <c r="AG6" s="13">
        <f t="shared" si="19"/>
        <v>24264.30832</v>
      </c>
      <c r="AH6" s="13">
        <f t="shared" si="20"/>
        <v>231318.8463</v>
      </c>
      <c r="AI6" s="10">
        <f t="shared" si="21"/>
        <v>1.377819898</v>
      </c>
      <c r="AJ6" s="10">
        <f t="shared" si="22"/>
        <v>321.4873933</v>
      </c>
      <c r="AK6" s="10">
        <f t="shared" si="23"/>
        <v>21380.24254</v>
      </c>
      <c r="AL6" s="10">
        <f t="shared" si="24"/>
        <v>354750.8423</v>
      </c>
      <c r="AM6" s="97">
        <f t="shared" si="25"/>
        <v>5447918.215</v>
      </c>
      <c r="AN6" s="97">
        <f t="shared" si="26"/>
        <v>5447543.074</v>
      </c>
      <c r="AO6" s="86">
        <f t="shared" si="27"/>
        <v>1.000068864</v>
      </c>
      <c r="AP6" s="86">
        <f t="shared" ref="AP6:AS6" si="30">AE6-AI6</f>
        <v>-0.2187762226</v>
      </c>
      <c r="AQ6" s="86">
        <f t="shared" si="30"/>
        <v>2.018849266</v>
      </c>
      <c r="AR6" s="86">
        <f t="shared" si="30"/>
        <v>2884.065786</v>
      </c>
      <c r="AS6" s="86">
        <f t="shared" si="30"/>
        <v>-123431.9959</v>
      </c>
      <c r="AT6" s="99"/>
      <c r="AU6" s="23"/>
    </row>
    <row r="7">
      <c r="A7" s="96">
        <v>0.23666848814249875</v>
      </c>
      <c r="B7" s="29">
        <v>5022.0</v>
      </c>
      <c r="C7" s="30">
        <v>1827.0</v>
      </c>
      <c r="D7" s="31" t="s">
        <v>0</v>
      </c>
      <c r="E7" s="14">
        <v>3.0</v>
      </c>
      <c r="F7" s="15">
        <v>4.0</v>
      </c>
      <c r="G7" s="16">
        <v>1.0</v>
      </c>
      <c r="H7" s="17">
        <v>21.0</v>
      </c>
      <c r="I7" s="18">
        <v>68.0</v>
      </c>
      <c r="J7" s="19">
        <v>12.0</v>
      </c>
      <c r="K7" s="20">
        <v>3.0</v>
      </c>
      <c r="L7" s="21">
        <v>10.0</v>
      </c>
      <c r="M7" s="22">
        <v>6.0</v>
      </c>
      <c r="N7" s="63">
        <f t="shared" si="2"/>
        <v>68</v>
      </c>
      <c r="O7" s="63">
        <f t="shared" si="3"/>
        <v>10</v>
      </c>
      <c r="P7" s="63">
        <f t="shared" si="4"/>
        <v>33</v>
      </c>
      <c r="Q7" s="63">
        <f t="shared" si="5"/>
        <v>17</v>
      </c>
      <c r="R7" s="65">
        <f t="shared" si="6"/>
        <v>0.7890625</v>
      </c>
      <c r="S7" s="65">
        <f t="shared" si="7"/>
        <v>0.609375</v>
      </c>
      <c r="T7" s="66">
        <f t="shared" si="8"/>
        <v>0.8</v>
      </c>
      <c r="U7" s="79" t="s">
        <v>92</v>
      </c>
      <c r="V7" s="80">
        <f>0.2240821095</f>
        <v>0.2240821095</v>
      </c>
      <c r="W7" s="85">
        <f t="shared" si="9"/>
        <v>60</v>
      </c>
      <c r="X7" s="7">
        <f t="shared" si="10"/>
        <v>1.377819898</v>
      </c>
      <c r="Y7" s="7">
        <f t="shared" si="11"/>
        <v>113.952311</v>
      </c>
      <c r="Z7" s="7">
        <f t="shared" si="12"/>
        <v>1589.072823</v>
      </c>
      <c r="AA7" s="97">
        <f t="shared" si="13"/>
        <v>0.9590436749</v>
      </c>
      <c r="AB7" s="97">
        <f t="shared" si="14"/>
        <v>0.9587932849</v>
      </c>
      <c r="AC7" s="98">
        <f t="shared" si="15"/>
        <v>1.159043675</v>
      </c>
      <c r="AD7" s="98">
        <f t="shared" si="16"/>
        <v>2.703742473</v>
      </c>
      <c r="AE7" s="13">
        <f t="shared" si="17"/>
        <v>1.159043675</v>
      </c>
      <c r="AF7" s="13">
        <f t="shared" si="18"/>
        <v>141.7889835</v>
      </c>
      <c r="AG7" s="13">
        <f t="shared" si="19"/>
        <v>4497.006326</v>
      </c>
      <c r="AH7" s="13">
        <f t="shared" si="20"/>
        <v>9733.472904</v>
      </c>
      <c r="AI7" s="10">
        <f t="shared" si="21"/>
        <v>1.377819898</v>
      </c>
      <c r="AJ7" s="10">
        <f t="shared" si="22"/>
        <v>137.3752493</v>
      </c>
      <c r="AK7" s="10">
        <f t="shared" si="23"/>
        <v>3526.262111</v>
      </c>
      <c r="AL7" s="10">
        <f t="shared" si="24"/>
        <v>27014.23799</v>
      </c>
      <c r="AM7" s="97">
        <f t="shared" si="25"/>
        <v>1335602.583</v>
      </c>
      <c r="AN7" s="97">
        <f t="shared" si="26"/>
        <v>1335253.88</v>
      </c>
      <c r="AO7" s="86">
        <f t="shared" si="27"/>
        <v>1.000261151</v>
      </c>
      <c r="AP7" s="86">
        <f t="shared" ref="AP7:AS7" si="31">AE7-AI7</f>
        <v>-0.2187762226</v>
      </c>
      <c r="AQ7" s="86">
        <f t="shared" si="31"/>
        <v>4.413734156</v>
      </c>
      <c r="AR7" s="86">
        <f t="shared" si="31"/>
        <v>970.7442155</v>
      </c>
      <c r="AS7" s="86">
        <f t="shared" si="31"/>
        <v>-17280.76509</v>
      </c>
      <c r="AT7" s="99"/>
      <c r="AU7" s="23"/>
    </row>
    <row r="8">
      <c r="A8" s="96">
        <v>0.2922000184395017</v>
      </c>
      <c r="B8" s="29">
        <v>1348.0</v>
      </c>
      <c r="C8" s="30">
        <v>1808.0</v>
      </c>
      <c r="D8" s="31" t="s">
        <v>0</v>
      </c>
      <c r="E8" s="14">
        <v>10.0</v>
      </c>
      <c r="F8" s="15">
        <v>9.0</v>
      </c>
      <c r="G8" s="16">
        <v>5.0</v>
      </c>
      <c r="H8" s="17">
        <v>15.0</v>
      </c>
      <c r="I8" s="18">
        <v>70.0</v>
      </c>
      <c r="J8" s="19">
        <v>26.0</v>
      </c>
      <c r="K8" s="20">
        <v>22.0</v>
      </c>
      <c r="L8" s="21">
        <v>19.0</v>
      </c>
      <c r="M8" s="22">
        <v>27.0</v>
      </c>
      <c r="N8" s="63">
        <f t="shared" si="2"/>
        <v>70</v>
      </c>
      <c r="O8" s="63">
        <f t="shared" si="3"/>
        <v>19</v>
      </c>
      <c r="P8" s="63">
        <f t="shared" si="4"/>
        <v>41</v>
      </c>
      <c r="Q8" s="63">
        <f t="shared" si="5"/>
        <v>73</v>
      </c>
      <c r="R8" s="65">
        <f t="shared" si="6"/>
        <v>0.5467980296</v>
      </c>
      <c r="S8" s="65">
        <f t="shared" si="7"/>
        <v>0.4384236453</v>
      </c>
      <c r="T8" s="66">
        <f t="shared" si="8"/>
        <v>0.4895104895</v>
      </c>
      <c r="U8" s="79"/>
      <c r="V8" s="89"/>
      <c r="W8" s="85">
        <f t="shared" si="9"/>
        <v>133</v>
      </c>
      <c r="X8" s="7">
        <f t="shared" si="10"/>
        <v>1.377819898</v>
      </c>
      <c r="Y8" s="7">
        <f t="shared" si="11"/>
        <v>217.649207</v>
      </c>
      <c r="Z8" s="7">
        <f t="shared" si="12"/>
        <v>4768.772476</v>
      </c>
      <c r="AA8" s="97">
        <f t="shared" si="13"/>
        <v>0.6485541644</v>
      </c>
      <c r="AB8" s="97">
        <f t="shared" si="14"/>
        <v>0.6492643466</v>
      </c>
      <c r="AC8" s="98">
        <f t="shared" si="15"/>
        <v>1.159043675</v>
      </c>
      <c r="AD8" s="98">
        <f t="shared" si="16"/>
        <v>11.61018827</v>
      </c>
      <c r="AE8" s="13">
        <f t="shared" si="17"/>
        <v>1.159043675</v>
      </c>
      <c r="AF8" s="13">
        <f t="shared" si="18"/>
        <v>319.9158058</v>
      </c>
      <c r="AG8" s="13">
        <f t="shared" si="19"/>
        <v>23590.63364</v>
      </c>
      <c r="AH8" s="13">
        <f t="shared" si="20"/>
        <v>205372.6203</v>
      </c>
      <c r="AI8" s="10">
        <f t="shared" si="21"/>
        <v>1.377819898</v>
      </c>
      <c r="AJ8" s="10">
        <f t="shared" si="22"/>
        <v>318.2300595</v>
      </c>
      <c r="AK8" s="10">
        <f t="shared" si="23"/>
        <v>20657.16458</v>
      </c>
      <c r="AL8" s="10">
        <f t="shared" si="24"/>
        <v>348120.3908</v>
      </c>
      <c r="AM8" s="97">
        <f t="shared" si="25"/>
        <v>3821856.404</v>
      </c>
      <c r="AN8" s="97">
        <f t="shared" si="26"/>
        <v>3826041.428</v>
      </c>
      <c r="AO8" s="86">
        <f t="shared" si="27"/>
        <v>0.998906174</v>
      </c>
      <c r="AP8" s="86">
        <f t="shared" ref="AP8:AS8" si="32">AE8-AI8</f>
        <v>-0.2187762226</v>
      </c>
      <c r="AQ8" s="86">
        <f t="shared" si="32"/>
        <v>1.685746323</v>
      </c>
      <c r="AR8" s="86">
        <f t="shared" si="32"/>
        <v>2933.469061</v>
      </c>
      <c r="AS8" s="86">
        <f t="shared" si="32"/>
        <v>-142747.7705</v>
      </c>
      <c r="AT8" s="99"/>
      <c r="AU8" s="23"/>
    </row>
    <row r="9">
      <c r="A9" s="96">
        <v>0.36584850359632526</v>
      </c>
      <c r="B9" s="29">
        <v>2065.0</v>
      </c>
      <c r="C9" s="30">
        <v>1596.0</v>
      </c>
      <c r="D9" s="31" t="s">
        <v>0</v>
      </c>
      <c r="E9" s="14">
        <v>38.0</v>
      </c>
      <c r="F9" s="15">
        <v>23.0</v>
      </c>
      <c r="G9" s="16">
        <v>16.0</v>
      </c>
      <c r="H9" s="17">
        <v>28.0</v>
      </c>
      <c r="I9" s="18">
        <v>73.0</v>
      </c>
      <c r="J9" s="19">
        <v>17.0</v>
      </c>
      <c r="K9" s="20">
        <v>39.0</v>
      </c>
      <c r="L9" s="21">
        <v>41.0</v>
      </c>
      <c r="M9" s="22">
        <v>35.0</v>
      </c>
      <c r="N9" s="63">
        <f t="shared" si="2"/>
        <v>73</v>
      </c>
      <c r="O9" s="63">
        <f t="shared" si="3"/>
        <v>41</v>
      </c>
      <c r="P9" s="63">
        <f t="shared" si="4"/>
        <v>45</v>
      </c>
      <c r="Q9" s="63">
        <f t="shared" si="5"/>
        <v>151</v>
      </c>
      <c r="R9" s="65">
        <f t="shared" si="6"/>
        <v>0.3806451613</v>
      </c>
      <c r="S9" s="65">
        <f t="shared" si="7"/>
        <v>0.3677419355</v>
      </c>
      <c r="T9" s="66">
        <f t="shared" si="8"/>
        <v>0.3258928571</v>
      </c>
      <c r="U9" s="89"/>
      <c r="V9" s="89"/>
      <c r="W9" s="85">
        <f t="shared" si="9"/>
        <v>237</v>
      </c>
      <c r="X9" s="7">
        <f t="shared" si="10"/>
        <v>1.377819898</v>
      </c>
      <c r="Y9" s="7">
        <f t="shared" si="11"/>
        <v>361.9533171</v>
      </c>
      <c r="Z9" s="7">
        <f t="shared" si="12"/>
        <v>12847.1501</v>
      </c>
      <c r="AA9" s="97">
        <f t="shared" si="13"/>
        <v>0.484936532</v>
      </c>
      <c r="AB9" s="97">
        <f t="shared" si="14"/>
        <v>0.4850379238</v>
      </c>
      <c r="AC9" s="98">
        <f t="shared" si="15"/>
        <v>1.159043675</v>
      </c>
      <c r="AD9" s="98">
        <f t="shared" si="16"/>
        <v>24.01559491</v>
      </c>
      <c r="AE9" s="13">
        <f t="shared" si="17"/>
        <v>1.159043675</v>
      </c>
      <c r="AF9" s="13">
        <f t="shared" si="18"/>
        <v>573.4022968</v>
      </c>
      <c r="AG9" s="13">
        <f t="shared" si="19"/>
        <v>76485.71616</v>
      </c>
      <c r="AH9" s="13">
        <f t="shared" si="20"/>
        <v>1348931.95</v>
      </c>
      <c r="AI9" s="10">
        <f t="shared" si="21"/>
        <v>1.377819898</v>
      </c>
      <c r="AJ9" s="10">
        <f t="shared" si="22"/>
        <v>570.0041216</v>
      </c>
      <c r="AK9" s="10">
        <f t="shared" si="23"/>
        <v>67502.10098</v>
      </c>
      <c r="AL9" s="10">
        <f t="shared" si="24"/>
        <v>1939919.665</v>
      </c>
      <c r="AM9" s="97">
        <f t="shared" si="25"/>
        <v>10438937.76</v>
      </c>
      <c r="AN9" s="97">
        <f t="shared" si="26"/>
        <v>10441120.36</v>
      </c>
      <c r="AO9" s="86">
        <f t="shared" si="27"/>
        <v>0.9997909611</v>
      </c>
      <c r="AP9" s="86">
        <f t="shared" ref="AP9:AS9" si="33">AE9-AI9</f>
        <v>-0.2187762226</v>
      </c>
      <c r="AQ9" s="86">
        <f t="shared" si="33"/>
        <v>3.398175189</v>
      </c>
      <c r="AR9" s="86">
        <f t="shared" si="33"/>
        <v>8983.615181</v>
      </c>
      <c r="AS9" s="86">
        <f t="shared" si="33"/>
        <v>-590987.7145</v>
      </c>
      <c r="AT9" s="99"/>
      <c r="AU9" s="23"/>
    </row>
    <row r="10">
      <c r="A10" s="96">
        <v>0.3798679961850553</v>
      </c>
      <c r="B10" s="29">
        <v>6045.0</v>
      </c>
      <c r="C10" s="30">
        <v>2485.0</v>
      </c>
      <c r="D10" s="31" t="s">
        <v>0</v>
      </c>
      <c r="E10" s="14">
        <v>14.0</v>
      </c>
      <c r="F10" s="15">
        <v>18.0</v>
      </c>
      <c r="G10" s="16">
        <v>22.0</v>
      </c>
      <c r="H10" s="17">
        <v>32.0</v>
      </c>
      <c r="I10" s="18">
        <v>132.0</v>
      </c>
      <c r="J10" s="19">
        <v>13.0</v>
      </c>
      <c r="K10" s="20">
        <v>29.0</v>
      </c>
      <c r="L10" s="21">
        <v>34.0</v>
      </c>
      <c r="M10" s="22">
        <v>39.0</v>
      </c>
      <c r="N10" s="63">
        <f t="shared" si="2"/>
        <v>132</v>
      </c>
      <c r="O10" s="63">
        <f t="shared" si="3"/>
        <v>34</v>
      </c>
      <c r="P10" s="63">
        <f t="shared" si="4"/>
        <v>45</v>
      </c>
      <c r="Q10" s="63">
        <f t="shared" si="5"/>
        <v>122</v>
      </c>
      <c r="R10" s="65">
        <f t="shared" si="6"/>
        <v>0.5315315315</v>
      </c>
      <c r="S10" s="65">
        <f t="shared" si="7"/>
        <v>0.4984984985</v>
      </c>
      <c r="T10" s="66">
        <f t="shared" si="8"/>
        <v>0.5196850394</v>
      </c>
      <c r="U10" s="89"/>
      <c r="V10" s="89"/>
      <c r="W10" s="85">
        <f t="shared" si="9"/>
        <v>201</v>
      </c>
      <c r="X10" s="7">
        <f t="shared" si="10"/>
        <v>1.377819898</v>
      </c>
      <c r="Y10" s="7">
        <f t="shared" si="11"/>
        <v>313.7298803</v>
      </c>
      <c r="Z10" s="7">
        <f t="shared" si="12"/>
        <v>9850.014752</v>
      </c>
      <c r="AA10" s="97">
        <f t="shared" si="13"/>
        <v>0.6787287143</v>
      </c>
      <c r="AB10" s="97">
        <f t="shared" si="14"/>
        <v>0.6787823214</v>
      </c>
      <c r="AC10" s="98">
        <f t="shared" si="15"/>
        <v>1.159043675</v>
      </c>
      <c r="AD10" s="98">
        <f t="shared" si="16"/>
        <v>19.40332834</v>
      </c>
      <c r="AE10" s="13">
        <f t="shared" si="17"/>
        <v>1.159043675</v>
      </c>
      <c r="AF10" s="13">
        <f t="shared" si="18"/>
        <v>485.3388856</v>
      </c>
      <c r="AG10" s="13">
        <f t="shared" si="19"/>
        <v>54626.6615</v>
      </c>
      <c r="AH10" s="13">
        <f t="shared" si="20"/>
        <v>783913.8682</v>
      </c>
      <c r="AI10" s="10">
        <f t="shared" si="21"/>
        <v>1.377819898</v>
      </c>
      <c r="AJ10" s="10">
        <f t="shared" si="22"/>
        <v>481.8239078</v>
      </c>
      <c r="AK10" s="10">
        <f t="shared" si="23"/>
        <v>48125.06014</v>
      </c>
      <c r="AL10" s="10">
        <f t="shared" si="24"/>
        <v>1201701.8</v>
      </c>
      <c r="AM10" s="97">
        <f t="shared" si="25"/>
        <v>19116941.29</v>
      </c>
      <c r="AN10" s="97">
        <f t="shared" si="26"/>
        <v>19118451.18</v>
      </c>
      <c r="AO10" s="86">
        <f t="shared" si="27"/>
        <v>0.9999210245</v>
      </c>
      <c r="AP10" s="86">
        <f t="shared" ref="AP10:AS10" si="34">AE10-AI10</f>
        <v>-0.2187762226</v>
      </c>
      <c r="AQ10" s="86">
        <f t="shared" si="34"/>
        <v>3.514977897</v>
      </c>
      <c r="AR10" s="86">
        <f t="shared" si="34"/>
        <v>6501.601358</v>
      </c>
      <c r="AS10" s="86">
        <f t="shared" si="34"/>
        <v>-417787.9316</v>
      </c>
      <c r="AT10" s="99"/>
      <c r="AU10" s="23"/>
    </row>
    <row r="11">
      <c r="A11" s="96">
        <v>0.560114639649413</v>
      </c>
      <c r="B11" s="29">
        <v>2004.0</v>
      </c>
      <c r="C11" s="30">
        <v>1302.0</v>
      </c>
      <c r="D11" s="31" t="s">
        <v>0</v>
      </c>
      <c r="E11" s="14">
        <v>17.0</v>
      </c>
      <c r="F11" s="15">
        <v>17.0</v>
      </c>
      <c r="G11" s="16">
        <v>6.0</v>
      </c>
      <c r="H11" s="17">
        <v>32.0</v>
      </c>
      <c r="I11" s="18">
        <v>79.0</v>
      </c>
      <c r="J11" s="19">
        <v>11.0</v>
      </c>
      <c r="K11" s="20">
        <v>21.0</v>
      </c>
      <c r="L11" s="21">
        <v>23.0</v>
      </c>
      <c r="M11" s="22">
        <v>17.0</v>
      </c>
      <c r="N11" s="63">
        <f t="shared" si="2"/>
        <v>79</v>
      </c>
      <c r="O11" s="63">
        <f t="shared" si="3"/>
        <v>23</v>
      </c>
      <c r="P11" s="63">
        <f t="shared" si="4"/>
        <v>43</v>
      </c>
      <c r="Q11" s="63">
        <f t="shared" si="5"/>
        <v>78</v>
      </c>
      <c r="R11" s="65">
        <f t="shared" si="6"/>
        <v>0.5470852018</v>
      </c>
      <c r="S11" s="65">
        <f t="shared" si="7"/>
        <v>0.4573991031</v>
      </c>
      <c r="T11" s="66">
        <f t="shared" si="8"/>
        <v>0.5031847134</v>
      </c>
      <c r="U11" s="89"/>
      <c r="V11" s="89"/>
      <c r="W11" s="85">
        <f t="shared" si="9"/>
        <v>144</v>
      </c>
      <c r="X11" s="7">
        <f t="shared" si="10"/>
        <v>1.377819898</v>
      </c>
      <c r="Y11" s="7">
        <f t="shared" si="11"/>
        <v>235.3327296</v>
      </c>
      <c r="Z11" s="7">
        <f t="shared" si="12"/>
        <v>5759.920887</v>
      </c>
      <c r="AA11" s="97">
        <f t="shared" si="13"/>
        <v>0.6622283883</v>
      </c>
      <c r="AB11" s="97">
        <f t="shared" si="14"/>
        <v>0.6625948744</v>
      </c>
      <c r="AC11" s="98">
        <f t="shared" si="15"/>
        <v>1.159043675</v>
      </c>
      <c r="AD11" s="98">
        <f t="shared" si="16"/>
        <v>12.40540664</v>
      </c>
      <c r="AE11" s="13">
        <f t="shared" si="17"/>
        <v>1.159043675</v>
      </c>
      <c r="AF11" s="13">
        <f t="shared" si="18"/>
        <v>346.209985</v>
      </c>
      <c r="AG11" s="13">
        <f t="shared" si="19"/>
        <v>27606.68676</v>
      </c>
      <c r="AH11" s="13">
        <f t="shared" si="20"/>
        <v>257238.5121</v>
      </c>
      <c r="AI11" s="10">
        <f t="shared" si="21"/>
        <v>1.377819898</v>
      </c>
      <c r="AJ11" s="10">
        <f t="shared" si="22"/>
        <v>342.8026816</v>
      </c>
      <c r="AK11" s="10">
        <f t="shared" si="23"/>
        <v>24115.8738</v>
      </c>
      <c r="AL11" s="10">
        <f t="shared" si="24"/>
        <v>449273.8292</v>
      </c>
      <c r="AM11" s="97">
        <f t="shared" si="25"/>
        <v>5170317.017</v>
      </c>
      <c r="AN11" s="97">
        <f t="shared" si="26"/>
        <v>5173178.34</v>
      </c>
      <c r="AO11" s="86">
        <f t="shared" si="27"/>
        <v>0.9994468926</v>
      </c>
      <c r="AP11" s="86">
        <f t="shared" ref="AP11:AS11" si="35">AE11-AI11</f>
        <v>-0.2187762226</v>
      </c>
      <c r="AQ11" s="86">
        <f t="shared" si="35"/>
        <v>3.407303364</v>
      </c>
      <c r="AR11" s="86">
        <f t="shared" si="35"/>
        <v>3490.812957</v>
      </c>
      <c r="AS11" s="86">
        <f t="shared" si="35"/>
        <v>-192035.317</v>
      </c>
      <c r="AT11" s="99"/>
      <c r="AU11" s="23"/>
    </row>
    <row r="12">
      <c r="A12" s="96">
        <v>0.5672143134777059</v>
      </c>
      <c r="B12" s="29">
        <v>6499.0</v>
      </c>
      <c r="C12" s="30">
        <v>2178.0</v>
      </c>
      <c r="D12" s="31" t="s">
        <v>0</v>
      </c>
      <c r="E12" s="14">
        <v>3.0</v>
      </c>
      <c r="F12" s="15">
        <v>12.0</v>
      </c>
      <c r="G12" s="16">
        <v>15.0</v>
      </c>
      <c r="H12" s="17">
        <v>28.0</v>
      </c>
      <c r="I12" s="18">
        <v>87.0</v>
      </c>
      <c r="J12" s="19">
        <v>19.0</v>
      </c>
      <c r="K12" s="20">
        <v>21.0</v>
      </c>
      <c r="L12" s="21">
        <v>28.0</v>
      </c>
      <c r="M12" s="22">
        <v>36.0</v>
      </c>
      <c r="N12" s="63">
        <f t="shared" si="2"/>
        <v>87</v>
      </c>
      <c r="O12" s="63">
        <f t="shared" si="3"/>
        <v>28</v>
      </c>
      <c r="P12" s="63">
        <f t="shared" si="4"/>
        <v>47</v>
      </c>
      <c r="Q12" s="63">
        <f t="shared" si="5"/>
        <v>87</v>
      </c>
      <c r="R12" s="65">
        <f t="shared" si="6"/>
        <v>0.5381526104</v>
      </c>
      <c r="S12" s="65">
        <f t="shared" si="7"/>
        <v>0.4618473896</v>
      </c>
      <c r="T12" s="66">
        <f t="shared" si="8"/>
        <v>0.5</v>
      </c>
      <c r="U12" s="89"/>
      <c r="V12" s="89"/>
      <c r="W12" s="85">
        <f t="shared" si="9"/>
        <v>162</v>
      </c>
      <c r="X12" s="7">
        <f t="shared" si="10"/>
        <v>1.377819898</v>
      </c>
      <c r="Y12" s="7">
        <f t="shared" si="11"/>
        <v>264.3070919</v>
      </c>
      <c r="Z12" s="7">
        <f t="shared" si="12"/>
        <v>7439.146728</v>
      </c>
      <c r="AA12" s="97">
        <f t="shared" si="13"/>
        <v>0.6590436749</v>
      </c>
      <c r="AB12" s="97">
        <f t="shared" si="14"/>
        <v>0.6590632817</v>
      </c>
      <c r="AC12" s="98">
        <f t="shared" si="15"/>
        <v>1.159043675</v>
      </c>
      <c r="AD12" s="98">
        <f t="shared" si="16"/>
        <v>13.83679972</v>
      </c>
      <c r="AE12" s="13">
        <f t="shared" si="17"/>
        <v>1.159043675</v>
      </c>
      <c r="AF12" s="13">
        <f t="shared" si="18"/>
        <v>389.3669504</v>
      </c>
      <c r="AG12" s="13">
        <f t="shared" si="19"/>
        <v>34901.06531</v>
      </c>
      <c r="AH12" s="13">
        <f t="shared" si="20"/>
        <v>363132.9718</v>
      </c>
      <c r="AI12" s="10">
        <f t="shared" si="21"/>
        <v>1.377819898</v>
      </c>
      <c r="AJ12" s="10">
        <f t="shared" si="22"/>
        <v>384.177423</v>
      </c>
      <c r="AK12" s="10">
        <f t="shared" si="23"/>
        <v>30433.86372</v>
      </c>
      <c r="AL12" s="10">
        <f t="shared" si="24"/>
        <v>647205.7654</v>
      </c>
      <c r="AM12" s="97">
        <f t="shared" si="25"/>
        <v>7109877.838</v>
      </c>
      <c r="AN12" s="97">
        <f t="shared" si="26"/>
        <v>7110089.36</v>
      </c>
      <c r="AO12" s="86">
        <f t="shared" si="27"/>
        <v>0.9999702505</v>
      </c>
      <c r="AP12" s="86">
        <f t="shared" ref="AP12:AS12" si="36">AE12-AI12</f>
        <v>-0.2187762226</v>
      </c>
      <c r="AQ12" s="86">
        <f t="shared" si="36"/>
        <v>5.189527406</v>
      </c>
      <c r="AR12" s="86">
        <f t="shared" si="36"/>
        <v>4467.201589</v>
      </c>
      <c r="AS12" s="86">
        <f t="shared" si="36"/>
        <v>-284072.7936</v>
      </c>
      <c r="AT12" s="99"/>
      <c r="AU12" s="23"/>
    </row>
    <row r="13">
      <c r="A13" s="96">
        <v>0.6876486363961334</v>
      </c>
      <c r="B13" s="29">
        <v>5017.0</v>
      </c>
      <c r="C13" s="30">
        <v>2059.0</v>
      </c>
      <c r="D13" s="31" t="s">
        <v>0</v>
      </c>
      <c r="E13" s="14">
        <v>28.0</v>
      </c>
      <c r="F13" s="15">
        <v>12.0</v>
      </c>
      <c r="G13" s="16">
        <v>24.0</v>
      </c>
      <c r="H13" s="17">
        <v>24.0</v>
      </c>
      <c r="I13" s="18">
        <v>111.0</v>
      </c>
      <c r="J13" s="19">
        <v>30.0</v>
      </c>
      <c r="K13" s="20">
        <v>22.0</v>
      </c>
      <c r="L13" s="21">
        <v>16.0</v>
      </c>
      <c r="M13" s="22">
        <v>31.0</v>
      </c>
      <c r="N13" s="63">
        <f t="shared" si="2"/>
        <v>111</v>
      </c>
      <c r="O13" s="63">
        <f t="shared" si="3"/>
        <v>16</v>
      </c>
      <c r="P13" s="63">
        <f t="shared" si="4"/>
        <v>54</v>
      </c>
      <c r="Q13" s="63">
        <f t="shared" si="5"/>
        <v>117</v>
      </c>
      <c r="R13" s="65">
        <f t="shared" si="6"/>
        <v>0.5536912752</v>
      </c>
      <c r="S13" s="65">
        <f t="shared" si="7"/>
        <v>0.4261744966</v>
      </c>
      <c r="T13" s="66">
        <f t="shared" si="8"/>
        <v>0.4868421053</v>
      </c>
      <c r="U13" s="89"/>
      <c r="V13" s="89"/>
      <c r="W13" s="85">
        <f t="shared" si="9"/>
        <v>187</v>
      </c>
      <c r="X13" s="7">
        <f t="shared" si="10"/>
        <v>1.377819898</v>
      </c>
      <c r="Y13" s="7">
        <f t="shared" si="11"/>
        <v>297.2337386</v>
      </c>
      <c r="Z13" s="7">
        <f t="shared" si="12"/>
        <v>7375.472618</v>
      </c>
      <c r="AA13" s="97">
        <f t="shared" si="13"/>
        <v>0.6458857802</v>
      </c>
      <c r="AB13" s="97">
        <f t="shared" si="14"/>
        <v>0.6457427206</v>
      </c>
      <c r="AC13" s="98">
        <f t="shared" si="15"/>
        <v>1.159043675</v>
      </c>
      <c r="AD13" s="98">
        <f t="shared" si="16"/>
        <v>18.60810996</v>
      </c>
      <c r="AE13" s="13">
        <f t="shared" si="17"/>
        <v>1.159043675</v>
      </c>
      <c r="AF13" s="13">
        <f t="shared" si="18"/>
        <v>452.0904444</v>
      </c>
      <c r="AG13" s="13">
        <f t="shared" si="19"/>
        <v>47490.03139</v>
      </c>
      <c r="AH13" s="13">
        <f t="shared" si="20"/>
        <v>650706.9973</v>
      </c>
      <c r="AI13" s="10">
        <f t="shared" si="21"/>
        <v>1.377819898</v>
      </c>
      <c r="AJ13" s="10">
        <f t="shared" si="22"/>
        <v>458.4386666</v>
      </c>
      <c r="AK13" s="10">
        <f t="shared" si="23"/>
        <v>42151.82003</v>
      </c>
      <c r="AL13" s="10">
        <f t="shared" si="24"/>
        <v>862930.2963</v>
      </c>
      <c r="AM13" s="97">
        <f t="shared" si="25"/>
        <v>13077450.91</v>
      </c>
      <c r="AN13" s="97">
        <f t="shared" si="26"/>
        <v>13074554.34</v>
      </c>
      <c r="AO13" s="86">
        <f t="shared" si="27"/>
        <v>1.000221543</v>
      </c>
      <c r="AP13" s="86">
        <f t="shared" ref="AP13:AS13" si="37">AE13-AI13</f>
        <v>-0.2187762226</v>
      </c>
      <c r="AQ13" s="86">
        <f t="shared" si="37"/>
        <v>-6.348222214</v>
      </c>
      <c r="AR13" s="86">
        <f t="shared" si="37"/>
        <v>5338.211362</v>
      </c>
      <c r="AS13" s="86">
        <f t="shared" si="37"/>
        <v>-212223.299</v>
      </c>
      <c r="AT13" s="99"/>
      <c r="AU13" s="23"/>
    </row>
    <row r="14">
      <c r="A14" s="96">
        <v>0.693520190555347</v>
      </c>
      <c r="B14" s="29">
        <v>3030.0</v>
      </c>
      <c r="C14" s="30">
        <v>2762.0</v>
      </c>
      <c r="D14" s="31" t="s">
        <v>0</v>
      </c>
      <c r="E14" s="14">
        <v>14.0</v>
      </c>
      <c r="F14" s="15">
        <v>25.0</v>
      </c>
      <c r="G14" s="16">
        <v>11.0</v>
      </c>
      <c r="H14" s="17">
        <v>31.0</v>
      </c>
      <c r="I14" s="18">
        <v>137.0</v>
      </c>
      <c r="J14" s="19">
        <v>21.0</v>
      </c>
      <c r="K14" s="20">
        <v>34.0</v>
      </c>
      <c r="L14" s="21">
        <v>39.0</v>
      </c>
      <c r="M14" s="22">
        <v>35.0</v>
      </c>
      <c r="N14" s="63">
        <f t="shared" si="2"/>
        <v>137</v>
      </c>
      <c r="O14" s="63">
        <f t="shared" si="3"/>
        <v>39</v>
      </c>
      <c r="P14" s="63">
        <f t="shared" si="4"/>
        <v>52</v>
      </c>
      <c r="Q14" s="63">
        <f t="shared" si="5"/>
        <v>119</v>
      </c>
      <c r="R14" s="65">
        <f t="shared" si="6"/>
        <v>0.5446685879</v>
      </c>
      <c r="S14" s="65">
        <f t="shared" si="7"/>
        <v>0.507204611</v>
      </c>
      <c r="T14" s="66">
        <f t="shared" si="8"/>
        <v>0.53515625</v>
      </c>
      <c r="U14" s="89"/>
      <c r="V14" s="89"/>
      <c r="W14" s="85">
        <f t="shared" si="9"/>
        <v>210</v>
      </c>
      <c r="X14" s="7">
        <f t="shared" si="10"/>
        <v>1.377819898</v>
      </c>
      <c r="Y14" s="7">
        <f t="shared" si="11"/>
        <v>334.5863259</v>
      </c>
      <c r="Z14" s="7">
        <f t="shared" si="12"/>
        <v>11897.26836</v>
      </c>
      <c r="AA14" s="97">
        <f t="shared" si="13"/>
        <v>0.6941999249</v>
      </c>
      <c r="AB14" s="97">
        <f t="shared" si="14"/>
        <v>0.6942661816</v>
      </c>
      <c r="AC14" s="98">
        <f t="shared" si="15"/>
        <v>1.159043675</v>
      </c>
      <c r="AD14" s="98">
        <f t="shared" si="16"/>
        <v>18.92619731</v>
      </c>
      <c r="AE14" s="13">
        <f t="shared" si="17"/>
        <v>1.159043675</v>
      </c>
      <c r="AF14" s="13">
        <f t="shared" si="18"/>
        <v>505.7245408</v>
      </c>
      <c r="AG14" s="13">
        <f t="shared" si="19"/>
        <v>59062.82893</v>
      </c>
      <c r="AH14" s="13">
        <f t="shared" si="20"/>
        <v>834645.3015</v>
      </c>
      <c r="AI14" s="10">
        <f t="shared" si="21"/>
        <v>1.377819898</v>
      </c>
      <c r="AJ14" s="10">
        <f t="shared" si="22"/>
        <v>498.5468937</v>
      </c>
      <c r="AK14" s="10">
        <f t="shared" si="23"/>
        <v>51713.04114</v>
      </c>
      <c r="AL14" s="10">
        <f t="shared" si="24"/>
        <v>1415774.934</v>
      </c>
      <c r="AM14" s="97">
        <f t="shared" si="25"/>
        <v>21398507.2</v>
      </c>
      <c r="AN14" s="97">
        <f t="shared" si="26"/>
        <v>21400549.54</v>
      </c>
      <c r="AO14" s="86">
        <f t="shared" si="27"/>
        <v>0.9999045659</v>
      </c>
      <c r="AP14" s="86">
        <f t="shared" ref="AP14:AS14" si="38">AE14-AI14</f>
        <v>-0.2187762226</v>
      </c>
      <c r="AQ14" s="86">
        <f t="shared" si="38"/>
        <v>7.177647071</v>
      </c>
      <c r="AR14" s="86">
        <f t="shared" si="38"/>
        <v>7349.787797</v>
      </c>
      <c r="AS14" s="86">
        <f t="shared" si="38"/>
        <v>-581129.6328</v>
      </c>
      <c r="AT14" s="99"/>
      <c r="AU14" s="23"/>
    </row>
    <row r="15">
      <c r="A15" s="96">
        <v>0.7039489691599243</v>
      </c>
      <c r="B15" s="29">
        <v>1006.0</v>
      </c>
      <c r="C15" s="30">
        <v>1548.0</v>
      </c>
      <c r="D15" s="31" t="s">
        <v>0</v>
      </c>
      <c r="E15" s="14">
        <v>5.0</v>
      </c>
      <c r="F15" s="15">
        <v>12.0</v>
      </c>
      <c r="G15" s="16">
        <v>5.0</v>
      </c>
      <c r="H15" s="17">
        <v>23.0</v>
      </c>
      <c r="I15" s="18">
        <v>78.0</v>
      </c>
      <c r="J15" s="19">
        <v>16.0</v>
      </c>
      <c r="K15" s="20">
        <v>13.0</v>
      </c>
      <c r="L15" s="21">
        <v>19.0</v>
      </c>
      <c r="M15" s="22">
        <v>16.0</v>
      </c>
      <c r="N15" s="63">
        <f t="shared" si="2"/>
        <v>78</v>
      </c>
      <c r="O15" s="63">
        <f t="shared" si="3"/>
        <v>19</v>
      </c>
      <c r="P15" s="63">
        <f t="shared" si="4"/>
        <v>39</v>
      </c>
      <c r="Q15" s="63">
        <f t="shared" si="5"/>
        <v>51</v>
      </c>
      <c r="R15" s="65">
        <f t="shared" si="6"/>
        <v>0.6256684492</v>
      </c>
      <c r="S15" s="65">
        <f t="shared" si="7"/>
        <v>0.5187165775</v>
      </c>
      <c r="T15" s="66">
        <f t="shared" si="8"/>
        <v>0.6046511628</v>
      </c>
      <c r="U15" s="89"/>
      <c r="V15" s="89"/>
      <c r="W15" s="85">
        <f t="shared" si="9"/>
        <v>109</v>
      </c>
      <c r="X15" s="7">
        <f t="shared" si="10"/>
        <v>1.377819898</v>
      </c>
      <c r="Y15" s="7">
        <f t="shared" si="11"/>
        <v>185.5905781</v>
      </c>
      <c r="Z15" s="7">
        <f t="shared" si="12"/>
        <v>3852.222654</v>
      </c>
      <c r="AA15" s="97">
        <f t="shared" si="13"/>
        <v>0.7636948377</v>
      </c>
      <c r="AB15" s="97">
        <f t="shared" si="14"/>
        <v>0.7638463784</v>
      </c>
      <c r="AC15" s="98">
        <f t="shared" si="15"/>
        <v>1.159043675</v>
      </c>
      <c r="AD15" s="98">
        <f t="shared" si="16"/>
        <v>8.11122742</v>
      </c>
      <c r="AE15" s="13">
        <f t="shared" si="17"/>
        <v>1.159043675</v>
      </c>
      <c r="AF15" s="13">
        <f t="shared" si="18"/>
        <v>260.7827485</v>
      </c>
      <c r="AG15" s="13">
        <f t="shared" si="19"/>
        <v>15538.84548</v>
      </c>
      <c r="AH15" s="13">
        <f t="shared" si="20"/>
        <v>96369.49298</v>
      </c>
      <c r="AI15" s="10">
        <f t="shared" si="21"/>
        <v>1.377819898</v>
      </c>
      <c r="AJ15" s="10">
        <f t="shared" si="22"/>
        <v>255.8593929</v>
      </c>
      <c r="AK15" s="10">
        <f t="shared" si="23"/>
        <v>13317.34214</v>
      </c>
      <c r="AL15" s="10">
        <f t="shared" si="24"/>
        <v>196463.3553</v>
      </c>
      <c r="AM15" s="97">
        <f t="shared" si="25"/>
        <v>3445028.177</v>
      </c>
      <c r="AN15" s="97">
        <f t="shared" si="26"/>
        <v>3445711.777</v>
      </c>
      <c r="AO15" s="86">
        <f t="shared" si="27"/>
        <v>0.9998016084</v>
      </c>
      <c r="AP15" s="86">
        <f t="shared" ref="AP15:AS15" si="39">AE15-AI15</f>
        <v>-0.2187762226</v>
      </c>
      <c r="AQ15" s="86">
        <f t="shared" si="39"/>
        <v>4.923355638</v>
      </c>
      <c r="AR15" s="86">
        <f t="shared" si="39"/>
        <v>2221.50334</v>
      </c>
      <c r="AS15" s="86">
        <f t="shared" si="39"/>
        <v>-100093.8624</v>
      </c>
      <c r="AT15" s="99"/>
      <c r="AU15" s="23"/>
    </row>
    <row r="16">
      <c r="A16" s="96">
        <v>0.7565896532150305</v>
      </c>
      <c r="B16" s="29">
        <v>6751.0</v>
      </c>
      <c r="C16" s="30">
        <v>2136.0</v>
      </c>
      <c r="D16" s="31" t="s">
        <v>0</v>
      </c>
      <c r="E16" s="14">
        <v>14.0</v>
      </c>
      <c r="F16" s="15">
        <v>19.0</v>
      </c>
      <c r="G16" s="16">
        <v>21.0</v>
      </c>
      <c r="H16" s="17">
        <v>26.0</v>
      </c>
      <c r="I16" s="18">
        <v>113.0</v>
      </c>
      <c r="J16" s="19">
        <v>28.0</v>
      </c>
      <c r="K16" s="20">
        <v>31.0</v>
      </c>
      <c r="L16" s="21">
        <v>30.0</v>
      </c>
      <c r="M16" s="22">
        <v>28.0</v>
      </c>
      <c r="N16" s="63">
        <f t="shared" si="2"/>
        <v>113</v>
      </c>
      <c r="O16" s="63">
        <f t="shared" si="3"/>
        <v>30</v>
      </c>
      <c r="P16" s="63">
        <f t="shared" si="4"/>
        <v>54</v>
      </c>
      <c r="Q16" s="63">
        <f t="shared" si="5"/>
        <v>113</v>
      </c>
      <c r="R16" s="65">
        <f t="shared" si="6"/>
        <v>0.5387096774</v>
      </c>
      <c r="S16" s="65">
        <f t="shared" si="7"/>
        <v>0.4612903226</v>
      </c>
      <c r="T16" s="66">
        <f t="shared" si="8"/>
        <v>0.5</v>
      </c>
      <c r="U16" s="89"/>
      <c r="V16" s="89"/>
      <c r="W16" s="85">
        <f t="shared" si="9"/>
        <v>197</v>
      </c>
      <c r="X16" s="7">
        <f t="shared" si="10"/>
        <v>1.377819898</v>
      </c>
      <c r="Y16" s="7">
        <f t="shared" si="11"/>
        <v>316.2414276</v>
      </c>
      <c r="Z16" s="7">
        <f t="shared" si="12"/>
        <v>10010.11918</v>
      </c>
      <c r="AA16" s="97">
        <f t="shared" si="13"/>
        <v>0.6590436749</v>
      </c>
      <c r="AB16" s="97">
        <f t="shared" si="14"/>
        <v>0.6590924326</v>
      </c>
      <c r="AC16" s="98">
        <f t="shared" si="15"/>
        <v>1.159043675</v>
      </c>
      <c r="AD16" s="98">
        <f t="shared" si="16"/>
        <v>17.97193526</v>
      </c>
      <c r="AE16" s="13">
        <f t="shared" si="17"/>
        <v>1.159043675</v>
      </c>
      <c r="AF16" s="13">
        <f t="shared" si="18"/>
        <v>474.6351432</v>
      </c>
      <c r="AG16" s="13">
        <f t="shared" si="19"/>
        <v>52062.26847</v>
      </c>
      <c r="AH16" s="13">
        <f t="shared" si="20"/>
        <v>697472.8356</v>
      </c>
      <c r="AI16" s="10">
        <f t="shared" si="21"/>
        <v>1.377819898</v>
      </c>
      <c r="AJ16" s="10">
        <f t="shared" si="22"/>
        <v>471.935076</v>
      </c>
      <c r="AK16" s="10">
        <f t="shared" si="23"/>
        <v>45745.4005</v>
      </c>
      <c r="AL16" s="10">
        <f t="shared" si="24"/>
        <v>1131143.467</v>
      </c>
      <c r="AM16" s="97">
        <f t="shared" si="25"/>
        <v>14313505.96</v>
      </c>
      <c r="AN16" s="97">
        <f t="shared" si="26"/>
        <v>14314564.91</v>
      </c>
      <c r="AO16" s="86">
        <f t="shared" si="27"/>
        <v>0.999926023</v>
      </c>
      <c r="AP16" s="86">
        <f t="shared" ref="AP16:AS16" si="40">AE16-AI16</f>
        <v>-0.2187762226</v>
      </c>
      <c r="AQ16" s="86">
        <f t="shared" si="40"/>
        <v>2.700067136</v>
      </c>
      <c r="AR16" s="86">
        <f t="shared" si="40"/>
        <v>6316.867976</v>
      </c>
      <c r="AS16" s="86">
        <f t="shared" si="40"/>
        <v>-433670.6312</v>
      </c>
      <c r="AT16" s="99"/>
      <c r="AU16" s="23"/>
    </row>
    <row r="17">
      <c r="A17" s="96">
        <v>0.8181575320138137</v>
      </c>
      <c r="B17" s="29">
        <v>6467.0</v>
      </c>
      <c r="C17" s="30">
        <v>2528.0</v>
      </c>
      <c r="D17" s="31" t="s">
        <v>0</v>
      </c>
      <c r="E17" s="14">
        <v>33.0</v>
      </c>
      <c r="F17" s="15">
        <v>26.0</v>
      </c>
      <c r="G17" s="16">
        <v>23.0</v>
      </c>
      <c r="H17" s="17">
        <v>43.0</v>
      </c>
      <c r="I17" s="18">
        <v>122.0</v>
      </c>
      <c r="J17" s="19">
        <v>25.0</v>
      </c>
      <c r="K17" s="20">
        <v>68.0</v>
      </c>
      <c r="L17" s="21">
        <v>59.0</v>
      </c>
      <c r="M17" s="22">
        <v>47.0</v>
      </c>
      <c r="N17" s="63">
        <f t="shared" si="2"/>
        <v>122</v>
      </c>
      <c r="O17" s="63">
        <f t="shared" si="3"/>
        <v>59</v>
      </c>
      <c r="P17" s="63">
        <f t="shared" si="4"/>
        <v>68</v>
      </c>
      <c r="Q17" s="63">
        <f t="shared" si="5"/>
        <v>197</v>
      </c>
      <c r="R17" s="65">
        <f t="shared" si="6"/>
        <v>0.4260089686</v>
      </c>
      <c r="S17" s="65">
        <f t="shared" si="7"/>
        <v>0.4058295964</v>
      </c>
      <c r="T17" s="66">
        <f t="shared" si="8"/>
        <v>0.3824451411</v>
      </c>
      <c r="U17" s="89"/>
      <c r="V17" s="89"/>
      <c r="W17" s="85">
        <f t="shared" si="9"/>
        <v>324</v>
      </c>
      <c r="X17" s="7">
        <f t="shared" si="10"/>
        <v>1.377819898</v>
      </c>
      <c r="Y17" s="7">
        <f t="shared" si="11"/>
        <v>502.9425774</v>
      </c>
      <c r="Z17" s="7">
        <f t="shared" si="12"/>
        <v>25867.80605</v>
      </c>
      <c r="AA17" s="97">
        <f t="shared" si="13"/>
        <v>0.541488816</v>
      </c>
      <c r="AB17" s="97">
        <f t="shared" si="14"/>
        <v>0.5416068685</v>
      </c>
      <c r="AC17" s="98">
        <f t="shared" si="15"/>
        <v>1.159043675</v>
      </c>
      <c r="AD17" s="98">
        <f t="shared" si="16"/>
        <v>31.33160396</v>
      </c>
      <c r="AE17" s="13">
        <f t="shared" si="17"/>
        <v>1.159043675</v>
      </c>
      <c r="AF17" s="13">
        <f t="shared" si="18"/>
        <v>782.3919053</v>
      </c>
      <c r="AG17" s="13">
        <f t="shared" si="19"/>
        <v>141974.6482</v>
      </c>
      <c r="AH17" s="13">
        <f t="shared" si="20"/>
        <v>3289066.457</v>
      </c>
      <c r="AI17" s="10">
        <f t="shared" si="21"/>
        <v>1.377819898</v>
      </c>
      <c r="AJ17" s="10">
        <f t="shared" si="22"/>
        <v>774.3730972</v>
      </c>
      <c r="AK17" s="10">
        <f t="shared" si="23"/>
        <v>124947.4938</v>
      </c>
      <c r="AL17" s="10">
        <f t="shared" si="24"/>
        <v>5095957.792</v>
      </c>
      <c r="AM17" s="97">
        <f t="shared" si="25"/>
        <v>34359741.79</v>
      </c>
      <c r="AN17" s="97">
        <f t="shared" si="26"/>
        <v>34367232.72</v>
      </c>
      <c r="AO17" s="86">
        <f t="shared" si="27"/>
        <v>0.9997820328</v>
      </c>
      <c r="AP17" s="86">
        <f t="shared" ref="AP17:AS17" si="41">AE17-AI17</f>
        <v>-0.2187762226</v>
      </c>
      <c r="AQ17" s="86">
        <f t="shared" si="41"/>
        <v>8.018808074</v>
      </c>
      <c r="AR17" s="86">
        <f t="shared" si="41"/>
        <v>17027.15438</v>
      </c>
      <c r="AS17" s="86">
        <f t="shared" si="41"/>
        <v>-1806891.335</v>
      </c>
      <c r="AT17" s="99"/>
      <c r="AU17" s="23"/>
    </row>
    <row r="18">
      <c r="A18" s="96">
        <v>0.8377202973885574</v>
      </c>
      <c r="B18" s="29">
        <v>6471.0</v>
      </c>
      <c r="C18" s="30">
        <v>1467.0</v>
      </c>
      <c r="D18" s="31" t="s">
        <v>0</v>
      </c>
      <c r="E18" s="14">
        <v>14.0</v>
      </c>
      <c r="F18" s="15">
        <v>8.0</v>
      </c>
      <c r="G18" s="16">
        <v>6.0</v>
      </c>
      <c r="H18" s="17">
        <v>28.0</v>
      </c>
      <c r="I18" s="18">
        <v>87.0</v>
      </c>
      <c r="J18" s="19">
        <v>14.0</v>
      </c>
      <c r="K18" s="20">
        <v>19.0</v>
      </c>
      <c r="L18" s="21">
        <v>23.0</v>
      </c>
      <c r="M18" s="22">
        <v>16.0</v>
      </c>
      <c r="N18" s="63">
        <f t="shared" si="2"/>
        <v>87</v>
      </c>
      <c r="O18" s="63">
        <f t="shared" si="3"/>
        <v>23</v>
      </c>
      <c r="P18" s="63">
        <f t="shared" si="4"/>
        <v>42</v>
      </c>
      <c r="Q18" s="63">
        <f t="shared" si="5"/>
        <v>63</v>
      </c>
      <c r="R18" s="65">
        <f t="shared" si="6"/>
        <v>0.6</v>
      </c>
      <c r="S18" s="65">
        <f t="shared" si="7"/>
        <v>0.511627907</v>
      </c>
      <c r="T18" s="66">
        <f t="shared" si="8"/>
        <v>0.58</v>
      </c>
      <c r="U18" s="89"/>
      <c r="V18" s="89"/>
      <c r="W18" s="85">
        <f t="shared" si="9"/>
        <v>128</v>
      </c>
      <c r="X18" s="7">
        <f t="shared" si="10"/>
        <v>1.377819898</v>
      </c>
      <c r="Y18" s="7">
        <f t="shared" si="11"/>
        <v>214.3073388</v>
      </c>
      <c r="Z18" s="7">
        <f t="shared" si="12"/>
        <v>5094.348379</v>
      </c>
      <c r="AA18" s="97">
        <f t="shared" si="13"/>
        <v>0.7390436749</v>
      </c>
      <c r="AB18" s="97">
        <f t="shared" si="14"/>
        <v>0.7391629131</v>
      </c>
      <c r="AC18" s="98">
        <f t="shared" si="15"/>
        <v>1.159043675</v>
      </c>
      <c r="AD18" s="98">
        <f t="shared" si="16"/>
        <v>10.01975152</v>
      </c>
      <c r="AE18" s="13">
        <f t="shared" si="17"/>
        <v>1.159043675</v>
      </c>
      <c r="AF18" s="13">
        <f t="shared" si="18"/>
        <v>306.7349323</v>
      </c>
      <c r="AG18" s="13">
        <f t="shared" si="19"/>
        <v>21554.82796</v>
      </c>
      <c r="AH18" s="13">
        <f t="shared" si="20"/>
        <v>164163.6089</v>
      </c>
      <c r="AI18" s="10">
        <f t="shared" si="21"/>
        <v>1.377819898</v>
      </c>
      <c r="AJ18" s="10">
        <f t="shared" si="22"/>
        <v>301.1099924</v>
      </c>
      <c r="AK18" s="10">
        <f t="shared" si="23"/>
        <v>18595.71072</v>
      </c>
      <c r="AL18" s="10">
        <f t="shared" si="24"/>
        <v>320943.9479</v>
      </c>
      <c r="AM18" s="97">
        <f t="shared" si="25"/>
        <v>5124344.081</v>
      </c>
      <c r="AN18" s="97">
        <f t="shared" si="26"/>
        <v>5125170.849</v>
      </c>
      <c r="AO18" s="86">
        <f t="shared" si="27"/>
        <v>0.9998386848</v>
      </c>
      <c r="AP18" s="86">
        <f t="shared" ref="AP18:AS18" si="42">AE18-AI18</f>
        <v>-0.2187762226</v>
      </c>
      <c r="AQ18" s="86">
        <f t="shared" si="42"/>
        <v>5.624939942</v>
      </c>
      <c r="AR18" s="86">
        <f t="shared" si="42"/>
        <v>2959.117234</v>
      </c>
      <c r="AS18" s="86">
        <f t="shared" si="42"/>
        <v>-156780.339</v>
      </c>
      <c r="AT18" s="99"/>
      <c r="AU18" s="23"/>
    </row>
    <row r="19">
      <c r="A19" s="96">
        <v>0.8522484384278641</v>
      </c>
      <c r="B19" s="29">
        <v>4583.0</v>
      </c>
      <c r="C19" s="30">
        <v>2932.0</v>
      </c>
      <c r="D19" s="31" t="s">
        <v>0</v>
      </c>
      <c r="E19" s="14">
        <v>9.0</v>
      </c>
      <c r="F19" s="15">
        <v>18.0</v>
      </c>
      <c r="G19" s="16">
        <v>5.0</v>
      </c>
      <c r="H19" s="17">
        <v>70.0</v>
      </c>
      <c r="I19" s="18">
        <v>188.0</v>
      </c>
      <c r="J19" s="19">
        <v>39.0</v>
      </c>
      <c r="K19" s="20">
        <v>13.0</v>
      </c>
      <c r="L19" s="21">
        <v>26.0</v>
      </c>
      <c r="M19" s="22">
        <v>26.0</v>
      </c>
      <c r="N19" s="63">
        <f t="shared" si="2"/>
        <v>188</v>
      </c>
      <c r="O19" s="63">
        <f t="shared" si="3"/>
        <v>26</v>
      </c>
      <c r="P19" s="63">
        <f t="shared" si="4"/>
        <v>109</v>
      </c>
      <c r="Q19" s="63">
        <f t="shared" si="5"/>
        <v>71</v>
      </c>
      <c r="R19" s="65">
        <f t="shared" si="6"/>
        <v>0.7538071066</v>
      </c>
      <c r="S19" s="65">
        <f t="shared" si="7"/>
        <v>0.5431472081</v>
      </c>
      <c r="T19" s="66">
        <f t="shared" si="8"/>
        <v>0.7258687259</v>
      </c>
      <c r="U19" s="89"/>
      <c r="V19" s="89"/>
      <c r="W19" s="85">
        <f t="shared" si="9"/>
        <v>206</v>
      </c>
      <c r="X19" s="7">
        <f t="shared" si="10"/>
        <v>1.377819898</v>
      </c>
      <c r="Y19" s="7">
        <f t="shared" si="11"/>
        <v>382.8801388</v>
      </c>
      <c r="Z19" s="7">
        <f t="shared" si="12"/>
        <v>16657.40202</v>
      </c>
      <c r="AA19" s="97">
        <f t="shared" si="13"/>
        <v>0.8849124008</v>
      </c>
      <c r="AB19" s="97">
        <f t="shared" si="14"/>
        <v>0.8846951389</v>
      </c>
      <c r="AC19" s="98">
        <f t="shared" si="15"/>
        <v>1.159043675</v>
      </c>
      <c r="AD19" s="98">
        <f t="shared" si="16"/>
        <v>11.29210092</v>
      </c>
      <c r="AE19" s="13">
        <f t="shared" si="17"/>
        <v>1.159043675</v>
      </c>
      <c r="AF19" s="13">
        <f t="shared" si="18"/>
        <v>488.818095</v>
      </c>
      <c r="AG19" s="13">
        <f t="shared" si="19"/>
        <v>53837.52297</v>
      </c>
      <c r="AH19" s="13">
        <f t="shared" si="20"/>
        <v>479191.5946</v>
      </c>
      <c r="AI19" s="10">
        <f t="shared" si="21"/>
        <v>1.377819898</v>
      </c>
      <c r="AJ19" s="10">
        <f t="shared" si="22"/>
        <v>480.7053516</v>
      </c>
      <c r="AK19" s="10">
        <f t="shared" si="23"/>
        <v>43841.89188</v>
      </c>
      <c r="AL19" s="10">
        <f t="shared" si="24"/>
        <v>1182675.544</v>
      </c>
      <c r="AM19" s="97">
        <f t="shared" si="25"/>
        <v>35578897.71</v>
      </c>
      <c r="AN19" s="97">
        <f t="shared" si="26"/>
        <v>35570162.46</v>
      </c>
      <c r="AO19" s="86">
        <f t="shared" si="27"/>
        <v>1.000245578</v>
      </c>
      <c r="AP19" s="86">
        <f t="shared" ref="AP19:AS19" si="43">AE19-AI19</f>
        <v>-0.2187762226</v>
      </c>
      <c r="AQ19" s="86">
        <f t="shared" si="43"/>
        <v>8.11274341</v>
      </c>
      <c r="AR19" s="86">
        <f t="shared" si="43"/>
        <v>9995.631087</v>
      </c>
      <c r="AS19" s="86">
        <f t="shared" si="43"/>
        <v>-703483.9489</v>
      </c>
      <c r="AT19" s="99"/>
      <c r="AU19" s="23"/>
    </row>
    <row r="20">
      <c r="A20" s="96">
        <v>0.8741406551530986</v>
      </c>
      <c r="B20" s="29">
        <v>1001.0</v>
      </c>
      <c r="C20" s="30">
        <v>1053.0</v>
      </c>
      <c r="D20" s="31" t="s">
        <v>0</v>
      </c>
      <c r="E20" s="14">
        <v>12.0</v>
      </c>
      <c r="F20" s="15">
        <v>13.0</v>
      </c>
      <c r="G20" s="16">
        <v>6.0</v>
      </c>
      <c r="H20" s="17">
        <v>24.0</v>
      </c>
      <c r="I20" s="18">
        <v>61.0</v>
      </c>
      <c r="J20" s="19">
        <v>8.0</v>
      </c>
      <c r="K20" s="20">
        <v>22.0</v>
      </c>
      <c r="L20" s="21">
        <v>27.0</v>
      </c>
      <c r="M20" s="22">
        <v>25.0</v>
      </c>
      <c r="N20" s="63">
        <f t="shared" si="2"/>
        <v>61</v>
      </c>
      <c r="O20" s="63">
        <f t="shared" si="3"/>
        <v>27</v>
      </c>
      <c r="P20" s="63">
        <f t="shared" si="4"/>
        <v>32</v>
      </c>
      <c r="Q20" s="63">
        <f t="shared" si="5"/>
        <v>78</v>
      </c>
      <c r="R20" s="65">
        <f t="shared" si="6"/>
        <v>0.4696969697</v>
      </c>
      <c r="S20" s="65">
        <f t="shared" si="7"/>
        <v>0.4444444444</v>
      </c>
      <c r="T20" s="66">
        <f t="shared" si="8"/>
        <v>0.4388489209</v>
      </c>
      <c r="U20" s="89"/>
      <c r="V20" s="89"/>
      <c r="W20" s="85">
        <f t="shared" si="9"/>
        <v>137</v>
      </c>
      <c r="X20" s="7">
        <f t="shared" si="10"/>
        <v>1.377819898</v>
      </c>
      <c r="Y20" s="7">
        <f t="shared" si="11"/>
        <v>216.9998019</v>
      </c>
      <c r="Z20" s="7">
        <f t="shared" si="12"/>
        <v>5084.370995</v>
      </c>
      <c r="AA20" s="97">
        <f t="shared" si="13"/>
        <v>0.5978925958</v>
      </c>
      <c r="AB20" s="97">
        <f t="shared" si="14"/>
        <v>0.5981080182</v>
      </c>
      <c r="AC20" s="98">
        <f t="shared" si="15"/>
        <v>1.159043675</v>
      </c>
      <c r="AD20" s="98">
        <f t="shared" si="16"/>
        <v>12.40540664</v>
      </c>
      <c r="AE20" s="13">
        <f t="shared" si="17"/>
        <v>1.159043675</v>
      </c>
      <c r="AF20" s="13">
        <f t="shared" si="18"/>
        <v>329.9833736</v>
      </c>
      <c r="AG20" s="13">
        <f t="shared" si="19"/>
        <v>25153.17215</v>
      </c>
      <c r="AH20" s="13">
        <f t="shared" si="20"/>
        <v>232837.0773</v>
      </c>
      <c r="AI20" s="10">
        <f t="shared" si="21"/>
        <v>1.377819898</v>
      </c>
      <c r="AJ20" s="10">
        <f t="shared" si="22"/>
        <v>324.4697539</v>
      </c>
      <c r="AK20" s="10">
        <f t="shared" si="23"/>
        <v>22010.35554</v>
      </c>
      <c r="AL20" s="10">
        <f t="shared" si="24"/>
        <v>396580.9376</v>
      </c>
      <c r="AM20" s="97">
        <f t="shared" si="25"/>
        <v>3258129.604</v>
      </c>
      <c r="AN20" s="97">
        <f t="shared" si="26"/>
        <v>3259303.518</v>
      </c>
      <c r="AO20" s="86">
        <f t="shared" si="27"/>
        <v>0.9996398268</v>
      </c>
      <c r="AP20" s="86">
        <f t="shared" ref="AP20:AS20" si="44">AE20-AI20</f>
        <v>-0.2187762226</v>
      </c>
      <c r="AQ20" s="86">
        <f t="shared" si="44"/>
        <v>5.513619698</v>
      </c>
      <c r="AR20" s="86">
        <f t="shared" si="44"/>
        <v>3142.816614</v>
      </c>
      <c r="AS20" s="86">
        <f t="shared" si="44"/>
        <v>-163743.8603</v>
      </c>
      <c r="AT20" s="99"/>
      <c r="AU20" s="23"/>
    </row>
    <row r="21">
      <c r="A21" s="96">
        <v>0.9546552039664675</v>
      </c>
      <c r="B21" s="29">
        <v>4581.0</v>
      </c>
      <c r="C21" s="30">
        <v>3299.0</v>
      </c>
      <c r="D21" s="31" t="s">
        <v>0</v>
      </c>
      <c r="E21" s="14">
        <v>18.0</v>
      </c>
      <c r="F21" s="15">
        <v>21.0</v>
      </c>
      <c r="G21" s="16">
        <v>3.0</v>
      </c>
      <c r="H21" s="17">
        <v>62.0</v>
      </c>
      <c r="I21" s="18">
        <v>177.0</v>
      </c>
      <c r="J21" s="19">
        <v>40.0</v>
      </c>
      <c r="K21" s="20">
        <v>11.0</v>
      </c>
      <c r="L21" s="21">
        <v>29.0</v>
      </c>
      <c r="M21" s="22">
        <v>28.0</v>
      </c>
      <c r="N21" s="63">
        <f t="shared" si="2"/>
        <v>177</v>
      </c>
      <c r="O21" s="63">
        <f t="shared" si="3"/>
        <v>29</v>
      </c>
      <c r="P21" s="63">
        <f t="shared" si="4"/>
        <v>102</v>
      </c>
      <c r="Q21" s="63">
        <f t="shared" si="5"/>
        <v>81</v>
      </c>
      <c r="R21" s="65">
        <f t="shared" si="6"/>
        <v>0.7172236504</v>
      </c>
      <c r="S21" s="65">
        <f t="shared" si="7"/>
        <v>0.529562982</v>
      </c>
      <c r="T21" s="66">
        <f t="shared" si="8"/>
        <v>0.6860465116</v>
      </c>
      <c r="U21" s="89"/>
      <c r="V21" s="89"/>
      <c r="W21" s="85">
        <f t="shared" si="9"/>
        <v>212</v>
      </c>
      <c r="X21" s="7">
        <f t="shared" si="10"/>
        <v>1.377819898</v>
      </c>
      <c r="Y21" s="7">
        <f t="shared" si="11"/>
        <v>384.4832644</v>
      </c>
      <c r="Z21" s="7">
        <f t="shared" si="12"/>
        <v>16631.13725</v>
      </c>
      <c r="AA21" s="97">
        <f t="shared" si="13"/>
        <v>0.8450901865</v>
      </c>
      <c r="AB21" s="97">
        <f t="shared" si="14"/>
        <v>0.8448952532</v>
      </c>
      <c r="AC21" s="98">
        <f t="shared" si="15"/>
        <v>1.159043675</v>
      </c>
      <c r="AD21" s="98">
        <f t="shared" si="16"/>
        <v>12.88253767</v>
      </c>
      <c r="AE21" s="13">
        <f t="shared" si="17"/>
        <v>1.159043675</v>
      </c>
      <c r="AF21" s="13">
        <f t="shared" si="18"/>
        <v>504.3170558</v>
      </c>
      <c r="AG21" s="13">
        <f t="shared" si="19"/>
        <v>57554.2549</v>
      </c>
      <c r="AH21" s="13">
        <f t="shared" si="20"/>
        <v>578992.7729</v>
      </c>
      <c r="AI21" s="10">
        <f t="shared" si="21"/>
        <v>1.377819898</v>
      </c>
      <c r="AJ21" s="10">
        <f t="shared" si="22"/>
        <v>496.0866761</v>
      </c>
      <c r="AK21" s="10">
        <f t="shared" si="23"/>
        <v>47774.28166</v>
      </c>
      <c r="AL21" s="10">
        <f t="shared" si="24"/>
        <v>1347122.117</v>
      </c>
      <c r="AM21" s="97">
        <f t="shared" si="25"/>
        <v>32993012.17</v>
      </c>
      <c r="AN21" s="97">
        <f t="shared" si="26"/>
        <v>32985401.81</v>
      </c>
      <c r="AO21" s="86">
        <f t="shared" si="27"/>
        <v>1.000230719</v>
      </c>
      <c r="AP21" s="86">
        <f t="shared" ref="AP21:AS21" si="45">AE21-AI21</f>
        <v>-0.2187762226</v>
      </c>
      <c r="AQ21" s="86">
        <f t="shared" si="45"/>
        <v>8.230379764</v>
      </c>
      <c r="AR21" s="86">
        <f t="shared" si="45"/>
        <v>9779.973233</v>
      </c>
      <c r="AS21" s="86">
        <f t="shared" si="45"/>
        <v>-768129.3443</v>
      </c>
      <c r="AT21" s="99"/>
      <c r="AU21" s="23"/>
    </row>
    <row r="22">
      <c r="A22" s="96">
        <v>0.9629211549651302</v>
      </c>
      <c r="B22" s="29">
        <v>7509.0</v>
      </c>
      <c r="C22" s="30">
        <v>1176.0</v>
      </c>
      <c r="D22" s="31" t="s">
        <v>0</v>
      </c>
      <c r="E22" s="14">
        <v>4.0</v>
      </c>
      <c r="F22" s="15">
        <v>9.0</v>
      </c>
      <c r="G22" s="16">
        <v>2.0</v>
      </c>
      <c r="H22" s="17">
        <v>24.0</v>
      </c>
      <c r="I22" s="18">
        <v>74.0</v>
      </c>
      <c r="J22" s="19">
        <v>14.0</v>
      </c>
      <c r="K22" s="20">
        <v>7.0</v>
      </c>
      <c r="L22" s="21">
        <v>13.0</v>
      </c>
      <c r="M22" s="22">
        <v>7.0</v>
      </c>
      <c r="N22" s="63">
        <f t="shared" si="2"/>
        <v>74</v>
      </c>
      <c r="O22" s="63">
        <f t="shared" si="3"/>
        <v>13</v>
      </c>
      <c r="P22" s="63">
        <f t="shared" si="4"/>
        <v>38</v>
      </c>
      <c r="Q22" s="63">
        <f t="shared" si="5"/>
        <v>29</v>
      </c>
      <c r="R22" s="65">
        <f t="shared" si="6"/>
        <v>0.7272727273</v>
      </c>
      <c r="S22" s="65">
        <f t="shared" si="7"/>
        <v>0.5649350649</v>
      </c>
      <c r="T22" s="66">
        <f t="shared" si="8"/>
        <v>0.7184466019</v>
      </c>
      <c r="U22" s="89"/>
      <c r="V22" s="89"/>
      <c r="W22" s="85">
        <f t="shared" si="9"/>
        <v>80</v>
      </c>
      <c r="X22" s="7">
        <f t="shared" si="10"/>
        <v>1.377819898</v>
      </c>
      <c r="Y22" s="7">
        <f t="shared" si="11"/>
        <v>145.5347255</v>
      </c>
      <c r="Z22" s="7">
        <f t="shared" si="12"/>
        <v>2481.957314</v>
      </c>
      <c r="AA22" s="97">
        <f t="shared" si="13"/>
        <v>0.8774902768</v>
      </c>
      <c r="AB22" s="97">
        <f t="shared" si="14"/>
        <v>0.8768961359</v>
      </c>
      <c r="AC22" s="98">
        <f t="shared" si="15"/>
        <v>1.159043675</v>
      </c>
      <c r="AD22" s="98">
        <f t="shared" si="16"/>
        <v>4.612266572</v>
      </c>
      <c r="AE22" s="13">
        <f t="shared" si="17"/>
        <v>1.159043675</v>
      </c>
      <c r="AF22" s="13">
        <f t="shared" si="18"/>
        <v>190.0592546</v>
      </c>
      <c r="AG22" s="13">
        <f t="shared" si="19"/>
        <v>8155.842171</v>
      </c>
      <c r="AH22" s="13">
        <f t="shared" si="20"/>
        <v>29518.50606</v>
      </c>
      <c r="AI22" s="10">
        <f t="shared" si="21"/>
        <v>1.377819898</v>
      </c>
      <c r="AJ22" s="10">
        <f t="shared" si="22"/>
        <v>185.4915025</v>
      </c>
      <c r="AK22" s="10">
        <f t="shared" si="23"/>
        <v>6702.464354</v>
      </c>
      <c r="AL22" s="10">
        <f t="shared" si="24"/>
        <v>71976.76212</v>
      </c>
      <c r="AM22" s="97">
        <f t="shared" si="25"/>
        <v>2143487.619</v>
      </c>
      <c r="AN22" s="97">
        <f t="shared" si="26"/>
        <v>2142036.282</v>
      </c>
      <c r="AO22" s="86">
        <f t="shared" si="27"/>
        <v>1.00067755</v>
      </c>
      <c r="AP22" s="86">
        <f t="shared" ref="AP22:AS22" si="46">AE22-AI22</f>
        <v>-0.2187762226</v>
      </c>
      <c r="AQ22" s="86">
        <f t="shared" si="46"/>
        <v>4.567752034</v>
      </c>
      <c r="AR22" s="86">
        <f t="shared" si="46"/>
        <v>1453.377817</v>
      </c>
      <c r="AS22" s="86">
        <f t="shared" si="46"/>
        <v>-42458.25606</v>
      </c>
      <c r="AT22" s="99"/>
      <c r="AU22" s="23"/>
    </row>
    <row r="23">
      <c r="A23" s="96">
        <v>1.0440328620966781</v>
      </c>
      <c r="B23" s="29">
        <v>1349.0</v>
      </c>
      <c r="C23" s="30">
        <v>1790.0</v>
      </c>
      <c r="D23" s="31" t="s">
        <v>0</v>
      </c>
      <c r="E23" s="14">
        <v>4.0</v>
      </c>
      <c r="F23" s="15">
        <v>10.0</v>
      </c>
      <c r="G23" s="16">
        <v>14.0</v>
      </c>
      <c r="H23" s="17">
        <v>16.0</v>
      </c>
      <c r="I23" s="18">
        <v>62.0</v>
      </c>
      <c r="J23" s="19">
        <v>13.0</v>
      </c>
      <c r="K23" s="20">
        <v>16.0</v>
      </c>
      <c r="L23" s="21">
        <v>17.0</v>
      </c>
      <c r="M23" s="22">
        <v>16.0</v>
      </c>
      <c r="N23" s="63">
        <f t="shared" si="2"/>
        <v>62</v>
      </c>
      <c r="O23" s="63">
        <f t="shared" si="3"/>
        <v>17</v>
      </c>
      <c r="P23" s="63">
        <f t="shared" si="4"/>
        <v>29</v>
      </c>
      <c r="Q23" s="63">
        <f t="shared" si="5"/>
        <v>60</v>
      </c>
      <c r="R23" s="65">
        <f t="shared" si="6"/>
        <v>0.5416666667</v>
      </c>
      <c r="S23" s="65">
        <f t="shared" si="7"/>
        <v>0.4702380952</v>
      </c>
      <c r="T23" s="66">
        <f t="shared" si="8"/>
        <v>0.5081967213</v>
      </c>
      <c r="U23" s="89"/>
      <c r="V23" s="89"/>
      <c r="W23" s="85">
        <f t="shared" si="9"/>
        <v>106</v>
      </c>
      <c r="X23" s="7">
        <f t="shared" si="10"/>
        <v>1.377819898</v>
      </c>
      <c r="Y23" s="7">
        <f t="shared" si="11"/>
        <v>170.5015985</v>
      </c>
      <c r="Z23" s="7">
        <f t="shared" si="12"/>
        <v>2967.970387</v>
      </c>
      <c r="AA23" s="97">
        <f t="shared" si="13"/>
        <v>0.6672403962</v>
      </c>
      <c r="AB23" s="97">
        <f t="shared" si="14"/>
        <v>0.6673543502</v>
      </c>
      <c r="AC23" s="98">
        <f t="shared" si="15"/>
        <v>1.159043675</v>
      </c>
      <c r="AD23" s="98">
        <f t="shared" si="16"/>
        <v>9.542620494</v>
      </c>
      <c r="AE23" s="13">
        <f t="shared" si="17"/>
        <v>1.159043675</v>
      </c>
      <c r="AF23" s="13">
        <f t="shared" si="18"/>
        <v>255.2598796</v>
      </c>
      <c r="AG23" s="13">
        <f t="shared" si="19"/>
        <v>15046.05028</v>
      </c>
      <c r="AH23" s="13">
        <f t="shared" si="20"/>
        <v>107220.8839</v>
      </c>
      <c r="AI23" s="10">
        <f t="shared" si="21"/>
        <v>1.377819898</v>
      </c>
      <c r="AJ23" s="10">
        <f t="shared" si="22"/>
        <v>253.1707923</v>
      </c>
      <c r="AK23" s="10">
        <f t="shared" si="23"/>
        <v>13198.0663</v>
      </c>
      <c r="AL23" s="10">
        <f t="shared" si="24"/>
        <v>178078.2232</v>
      </c>
      <c r="AM23" s="97">
        <f t="shared" si="25"/>
        <v>2297527.539</v>
      </c>
      <c r="AN23" s="97">
        <f t="shared" si="26"/>
        <v>2297919.92</v>
      </c>
      <c r="AO23" s="86">
        <f t="shared" si="27"/>
        <v>0.9998292452</v>
      </c>
      <c r="AP23" s="86">
        <f t="shared" ref="AP23:AS23" si="47">AE23-AI23</f>
        <v>-0.2187762226</v>
      </c>
      <c r="AQ23" s="86">
        <f t="shared" si="47"/>
        <v>2.089087232</v>
      </c>
      <c r="AR23" s="86">
        <f t="shared" si="47"/>
        <v>1847.983979</v>
      </c>
      <c r="AS23" s="86">
        <f t="shared" si="47"/>
        <v>-70857.33937</v>
      </c>
      <c r="AT23" s="99"/>
      <c r="AU23" s="23"/>
    </row>
    <row r="24">
      <c r="A24" s="96">
        <v>1.11812149276102</v>
      </c>
      <c r="B24" s="29">
        <v>1631.0</v>
      </c>
      <c r="C24" s="30">
        <v>2267.0</v>
      </c>
      <c r="D24" s="31" t="s">
        <v>0</v>
      </c>
      <c r="E24" s="14">
        <v>18.0</v>
      </c>
      <c r="F24" s="15">
        <v>12.0</v>
      </c>
      <c r="G24" s="16">
        <v>22.0</v>
      </c>
      <c r="H24" s="17">
        <v>33.0</v>
      </c>
      <c r="I24" s="18">
        <v>137.0</v>
      </c>
      <c r="J24" s="19">
        <v>24.0</v>
      </c>
      <c r="K24" s="20">
        <v>30.0</v>
      </c>
      <c r="L24" s="21">
        <v>37.0</v>
      </c>
      <c r="M24" s="22">
        <v>49.0</v>
      </c>
      <c r="N24" s="63">
        <f t="shared" si="2"/>
        <v>137</v>
      </c>
      <c r="O24" s="63">
        <f t="shared" si="3"/>
        <v>37</v>
      </c>
      <c r="P24" s="63">
        <f t="shared" si="4"/>
        <v>57</v>
      </c>
      <c r="Q24" s="63">
        <f t="shared" si="5"/>
        <v>131</v>
      </c>
      <c r="R24" s="65">
        <f t="shared" si="6"/>
        <v>0.5359116022</v>
      </c>
      <c r="S24" s="65">
        <f t="shared" si="7"/>
        <v>0.4806629834</v>
      </c>
      <c r="T24" s="66">
        <f t="shared" si="8"/>
        <v>0.5111940299</v>
      </c>
      <c r="U24" s="89"/>
      <c r="V24" s="89"/>
      <c r="W24" s="85">
        <f t="shared" si="9"/>
        <v>225</v>
      </c>
      <c r="X24" s="7">
        <f t="shared" si="10"/>
        <v>1.377819898</v>
      </c>
      <c r="Y24" s="7">
        <f t="shared" si="11"/>
        <v>357.595967</v>
      </c>
      <c r="Z24" s="7">
        <f t="shared" si="12"/>
        <v>12967.19507</v>
      </c>
      <c r="AA24" s="97">
        <f t="shared" si="13"/>
        <v>0.6702377048</v>
      </c>
      <c r="AB24" s="97">
        <f t="shared" si="14"/>
        <v>0.670142427</v>
      </c>
      <c r="AC24" s="98">
        <f t="shared" si="15"/>
        <v>1.159043675</v>
      </c>
      <c r="AD24" s="98">
        <f t="shared" si="16"/>
        <v>20.83472141</v>
      </c>
      <c r="AE24" s="13">
        <f t="shared" si="17"/>
        <v>1.159043675</v>
      </c>
      <c r="AF24" s="13">
        <f t="shared" si="18"/>
        <v>542.4043751</v>
      </c>
      <c r="AG24" s="13">
        <f t="shared" si="19"/>
        <v>68052.21068</v>
      </c>
      <c r="AH24" s="13">
        <f t="shared" si="20"/>
        <v>1054757.771</v>
      </c>
      <c r="AI24" s="10">
        <f t="shared" si="21"/>
        <v>1.377819898</v>
      </c>
      <c r="AJ24" s="10">
        <f t="shared" si="22"/>
        <v>538.0903735</v>
      </c>
      <c r="AK24" s="10">
        <f t="shared" si="23"/>
        <v>59812.26674</v>
      </c>
      <c r="AL24" s="10">
        <f t="shared" si="24"/>
        <v>1698702.554</v>
      </c>
      <c r="AM24" s="97">
        <f t="shared" si="25"/>
        <v>23538608.78</v>
      </c>
      <c r="AN24" s="97">
        <f t="shared" si="26"/>
        <v>23535262.65</v>
      </c>
      <c r="AO24" s="86">
        <f t="shared" si="27"/>
        <v>1.000142175</v>
      </c>
      <c r="AP24" s="86">
        <f t="shared" ref="AP24:AS24" si="48">AE24-AI24</f>
        <v>-0.2187762226</v>
      </c>
      <c r="AQ24" s="86">
        <f t="shared" si="48"/>
        <v>4.314001581</v>
      </c>
      <c r="AR24" s="86">
        <f t="shared" si="48"/>
        <v>8239.943935</v>
      </c>
      <c r="AS24" s="86">
        <f t="shared" si="48"/>
        <v>-643944.7827</v>
      </c>
      <c r="AT24" s="99"/>
      <c r="AU24" s="23"/>
    </row>
    <row r="25">
      <c r="A25" s="96">
        <v>1.126607225612048</v>
      </c>
      <c r="B25" s="29">
        <v>7058.0</v>
      </c>
      <c r="C25" s="30">
        <v>922.0</v>
      </c>
      <c r="D25" s="31" t="s">
        <v>0</v>
      </c>
      <c r="E25" s="14">
        <v>15.0</v>
      </c>
      <c r="F25" s="15">
        <v>15.0</v>
      </c>
      <c r="G25" s="16">
        <v>3.0</v>
      </c>
      <c r="H25" s="17">
        <v>16.0</v>
      </c>
      <c r="I25" s="18">
        <v>80.0</v>
      </c>
      <c r="J25" s="19">
        <v>12.0</v>
      </c>
      <c r="K25" s="20">
        <v>12.0</v>
      </c>
      <c r="L25" s="21">
        <v>23.0</v>
      </c>
      <c r="M25" s="22">
        <v>13.0</v>
      </c>
      <c r="N25" s="63">
        <f t="shared" si="2"/>
        <v>80</v>
      </c>
      <c r="O25" s="63">
        <f t="shared" si="3"/>
        <v>23</v>
      </c>
      <c r="P25" s="63">
        <f t="shared" si="4"/>
        <v>28</v>
      </c>
      <c r="Q25" s="63">
        <f t="shared" si="5"/>
        <v>58</v>
      </c>
      <c r="R25" s="65">
        <f t="shared" si="6"/>
        <v>0.5714285714</v>
      </c>
      <c r="S25" s="65">
        <f t="shared" si="7"/>
        <v>0.544973545</v>
      </c>
      <c r="T25" s="66">
        <f t="shared" si="8"/>
        <v>0.5797101449</v>
      </c>
      <c r="U25" s="89"/>
      <c r="V25" s="89"/>
      <c r="W25" s="85">
        <f t="shared" si="9"/>
        <v>109</v>
      </c>
      <c r="X25" s="7">
        <f t="shared" si="10"/>
        <v>1.377819898</v>
      </c>
      <c r="Y25" s="7">
        <f t="shared" si="11"/>
        <v>176.0007841</v>
      </c>
      <c r="Z25" s="7">
        <f t="shared" si="12"/>
        <v>3500.040905</v>
      </c>
      <c r="AA25" s="97">
        <f t="shared" si="13"/>
        <v>0.7387538198</v>
      </c>
      <c r="AB25" s="97">
        <f t="shared" si="14"/>
        <v>0.7390092936</v>
      </c>
      <c r="AC25" s="98">
        <f t="shared" si="15"/>
        <v>1.159043675</v>
      </c>
      <c r="AD25" s="98">
        <f t="shared" si="16"/>
        <v>9.224533144</v>
      </c>
      <c r="AE25" s="13">
        <f t="shared" si="17"/>
        <v>1.159043675</v>
      </c>
      <c r="AF25" s="13">
        <f t="shared" si="18"/>
        <v>261.8960543</v>
      </c>
      <c r="AG25" s="13">
        <f t="shared" si="19"/>
        <v>15781.54613</v>
      </c>
      <c r="AH25" s="13">
        <f t="shared" si="20"/>
        <v>109596.6783</v>
      </c>
      <c r="AI25" s="10">
        <f t="shared" si="21"/>
        <v>1.377819898</v>
      </c>
      <c r="AJ25" s="10">
        <f t="shared" si="22"/>
        <v>255.9143382</v>
      </c>
      <c r="AK25" s="10">
        <f t="shared" si="23"/>
        <v>13708.08638</v>
      </c>
      <c r="AL25" s="10">
        <f t="shared" si="24"/>
        <v>203002.3725</v>
      </c>
      <c r="AM25" s="97">
        <f t="shared" si="25"/>
        <v>3641685.477</v>
      </c>
      <c r="AN25" s="97">
        <f t="shared" si="26"/>
        <v>3642944.835</v>
      </c>
      <c r="AO25" s="86">
        <f t="shared" si="27"/>
        <v>0.9996543023</v>
      </c>
      <c r="AP25" s="86">
        <f t="shared" ref="AP25:AS25" si="49">AE25-AI25</f>
        <v>-0.2187762226</v>
      </c>
      <c r="AQ25" s="86">
        <f t="shared" si="49"/>
        <v>5.981716111</v>
      </c>
      <c r="AR25" s="86">
        <f t="shared" si="49"/>
        <v>2073.459744</v>
      </c>
      <c r="AS25" s="86">
        <f t="shared" si="49"/>
        <v>-93405.69418</v>
      </c>
      <c r="AT25" s="99"/>
      <c r="AU25" s="23"/>
    </row>
    <row r="26">
      <c r="A26" s="96">
        <v>1.1803577074693976</v>
      </c>
      <c r="B26" s="29">
        <v>1344.0</v>
      </c>
      <c r="C26" s="30">
        <v>1496.0</v>
      </c>
      <c r="D26" s="31" t="s">
        <v>0</v>
      </c>
      <c r="E26" s="14">
        <v>10.0</v>
      </c>
      <c r="F26" s="15">
        <v>15.0</v>
      </c>
      <c r="G26" s="16">
        <v>10.0</v>
      </c>
      <c r="H26" s="17">
        <v>37.0</v>
      </c>
      <c r="I26" s="18">
        <v>78.0</v>
      </c>
      <c r="J26" s="19">
        <v>11.0</v>
      </c>
      <c r="K26" s="20">
        <v>24.0</v>
      </c>
      <c r="L26" s="21">
        <v>12.0</v>
      </c>
      <c r="M26" s="22">
        <v>27.0</v>
      </c>
      <c r="N26" s="63">
        <f t="shared" si="2"/>
        <v>78</v>
      </c>
      <c r="O26" s="63">
        <f t="shared" si="3"/>
        <v>12</v>
      </c>
      <c r="P26" s="63">
        <f t="shared" si="4"/>
        <v>48</v>
      </c>
      <c r="Q26" s="63">
        <f t="shared" si="5"/>
        <v>86</v>
      </c>
      <c r="R26" s="65">
        <f t="shared" si="6"/>
        <v>0.5625</v>
      </c>
      <c r="S26" s="65">
        <f t="shared" si="7"/>
        <v>0.4017857143</v>
      </c>
      <c r="T26" s="66">
        <f t="shared" si="8"/>
        <v>0.4756097561</v>
      </c>
      <c r="U26" s="89"/>
      <c r="V26" s="89"/>
      <c r="W26" s="85">
        <f t="shared" si="9"/>
        <v>146</v>
      </c>
      <c r="X26" s="7">
        <f t="shared" si="10"/>
        <v>1.377819898</v>
      </c>
      <c r="Y26" s="7">
        <f t="shared" si="11"/>
        <v>237.9153022</v>
      </c>
      <c r="Z26" s="7">
        <f t="shared" si="12"/>
        <v>4913.469621</v>
      </c>
      <c r="AA26" s="97">
        <f t="shared" si="13"/>
        <v>0.634653431</v>
      </c>
      <c r="AB26" s="97">
        <f t="shared" si="14"/>
        <v>0.6348357671</v>
      </c>
      <c r="AC26" s="98">
        <f t="shared" si="15"/>
        <v>1.159043675</v>
      </c>
      <c r="AD26" s="98">
        <f t="shared" si="16"/>
        <v>13.67775604</v>
      </c>
      <c r="AE26" s="13">
        <f t="shared" si="17"/>
        <v>1.159043675</v>
      </c>
      <c r="AF26" s="13">
        <f t="shared" si="18"/>
        <v>352.1185091</v>
      </c>
      <c r="AG26" s="13">
        <f t="shared" si="19"/>
        <v>28700.07974</v>
      </c>
      <c r="AH26" s="13">
        <f t="shared" si="20"/>
        <v>291555.0478</v>
      </c>
      <c r="AI26" s="10">
        <f t="shared" si="21"/>
        <v>1.377819898</v>
      </c>
      <c r="AJ26" s="10">
        <f t="shared" si="22"/>
        <v>356.4078134</v>
      </c>
      <c r="AK26" s="10">
        <f t="shared" si="23"/>
        <v>25374.18561</v>
      </c>
      <c r="AL26" s="10">
        <f t="shared" si="24"/>
        <v>422558.3874</v>
      </c>
      <c r="AM26" s="97">
        <f t="shared" si="25"/>
        <v>5222476.771</v>
      </c>
      <c r="AN26" s="97">
        <f t="shared" si="26"/>
        <v>5223977.19</v>
      </c>
      <c r="AO26" s="86">
        <f t="shared" si="27"/>
        <v>0.9997127823</v>
      </c>
      <c r="AP26" s="86">
        <f t="shared" ref="AP26:AS26" si="50">AE26-AI26</f>
        <v>-0.2187762226</v>
      </c>
      <c r="AQ26" s="86">
        <f t="shared" si="50"/>
        <v>-4.289304268</v>
      </c>
      <c r="AR26" s="86">
        <f t="shared" si="50"/>
        <v>3325.894128</v>
      </c>
      <c r="AS26" s="86">
        <f t="shared" si="50"/>
        <v>-131003.3397</v>
      </c>
      <c r="AT26" s="99"/>
      <c r="AU26" s="23"/>
    </row>
    <row r="27">
      <c r="A27" s="96">
        <v>1.2046463068438698</v>
      </c>
      <c r="B27" s="29">
        <v>5350.0</v>
      </c>
      <c r="C27" s="30">
        <v>3063.0</v>
      </c>
      <c r="D27" s="31" t="s">
        <v>0</v>
      </c>
      <c r="E27" s="14">
        <v>14.0</v>
      </c>
      <c r="F27" s="15">
        <v>20.0</v>
      </c>
      <c r="G27" s="16">
        <v>13.0</v>
      </c>
      <c r="H27" s="17">
        <v>70.0</v>
      </c>
      <c r="I27" s="18">
        <v>219.0</v>
      </c>
      <c r="J27" s="19">
        <v>82.0</v>
      </c>
      <c r="K27" s="20">
        <v>26.0</v>
      </c>
      <c r="L27" s="21">
        <v>24.0</v>
      </c>
      <c r="M27" s="22">
        <v>29.0</v>
      </c>
      <c r="N27" s="63">
        <f t="shared" si="2"/>
        <v>219</v>
      </c>
      <c r="O27" s="63">
        <f t="shared" si="3"/>
        <v>24</v>
      </c>
      <c r="P27" s="63">
        <f t="shared" si="4"/>
        <v>152</v>
      </c>
      <c r="Q27" s="63">
        <f t="shared" si="5"/>
        <v>102</v>
      </c>
      <c r="R27" s="65">
        <f t="shared" si="6"/>
        <v>0.7464788732</v>
      </c>
      <c r="S27" s="65">
        <f t="shared" si="7"/>
        <v>0.4889336016</v>
      </c>
      <c r="T27" s="66">
        <f t="shared" si="8"/>
        <v>0.6822429907</v>
      </c>
      <c r="U27" s="89"/>
      <c r="V27" s="89"/>
      <c r="W27" s="85">
        <f t="shared" si="9"/>
        <v>278</v>
      </c>
      <c r="X27" s="7">
        <f t="shared" si="10"/>
        <v>1.377819898</v>
      </c>
      <c r="Y27" s="7">
        <f t="shared" si="11"/>
        <v>516.6451035</v>
      </c>
      <c r="Z27" s="7">
        <f t="shared" si="12"/>
        <v>28530.58835</v>
      </c>
      <c r="AA27" s="97">
        <f t="shared" si="13"/>
        <v>0.8412866656</v>
      </c>
      <c r="AB27" s="97">
        <f t="shared" si="14"/>
        <v>0.8410927785</v>
      </c>
      <c r="AC27" s="98">
        <f t="shared" si="15"/>
        <v>1.159043675</v>
      </c>
      <c r="AD27" s="98">
        <f t="shared" si="16"/>
        <v>16.22245484</v>
      </c>
      <c r="AE27" s="13">
        <f t="shared" si="17"/>
        <v>1.159043675</v>
      </c>
      <c r="AF27" s="13">
        <f t="shared" si="18"/>
        <v>660.6507381</v>
      </c>
      <c r="AG27" s="13">
        <f t="shared" si="19"/>
        <v>98595.21626</v>
      </c>
      <c r="AH27" s="13">
        <f t="shared" si="20"/>
        <v>1253736.2</v>
      </c>
      <c r="AI27" s="10">
        <f t="shared" si="21"/>
        <v>1.377819898</v>
      </c>
      <c r="AJ27" s="10">
        <f t="shared" si="22"/>
        <v>657.1827331</v>
      </c>
      <c r="AK27" s="10">
        <f t="shared" si="23"/>
        <v>81228.38891</v>
      </c>
      <c r="AL27" s="10">
        <f t="shared" si="24"/>
        <v>2910120.011</v>
      </c>
      <c r="AM27" s="97">
        <f t="shared" si="25"/>
        <v>66705526.33</v>
      </c>
      <c r="AN27" s="97">
        <f t="shared" si="26"/>
        <v>66690153.05</v>
      </c>
      <c r="AO27" s="86">
        <f t="shared" si="27"/>
        <v>1.000230518</v>
      </c>
      <c r="AP27" s="86">
        <f t="shared" ref="AP27:AS27" si="51">AE27-AI27</f>
        <v>-0.2187762226</v>
      </c>
      <c r="AQ27" s="86">
        <f t="shared" si="51"/>
        <v>3.468004999</v>
      </c>
      <c r="AR27" s="86">
        <f t="shared" si="51"/>
        <v>17366.82735</v>
      </c>
      <c r="AS27" s="86">
        <f t="shared" si="51"/>
        <v>-1656383.812</v>
      </c>
      <c r="AT27" s="99"/>
      <c r="AU27" s="23"/>
    </row>
    <row r="28">
      <c r="A28" s="96">
        <v>1.2291151827323503</v>
      </c>
      <c r="B28" s="29">
        <v>6715.0</v>
      </c>
      <c r="C28" s="30">
        <v>1301.0</v>
      </c>
      <c r="D28" s="31" t="s">
        <v>0</v>
      </c>
      <c r="E28" s="14">
        <v>7.0</v>
      </c>
      <c r="F28" s="15">
        <v>10.0</v>
      </c>
      <c r="G28" s="16">
        <v>3.0</v>
      </c>
      <c r="H28" s="17">
        <v>9.0</v>
      </c>
      <c r="I28" s="18">
        <v>36.0</v>
      </c>
      <c r="J28" s="19">
        <v>10.0</v>
      </c>
      <c r="K28" s="20">
        <v>9.0</v>
      </c>
      <c r="L28" s="21">
        <v>17.0</v>
      </c>
      <c r="M28" s="22">
        <v>15.0</v>
      </c>
      <c r="N28" s="63">
        <f t="shared" si="2"/>
        <v>36</v>
      </c>
      <c r="O28" s="63">
        <f t="shared" si="3"/>
        <v>17</v>
      </c>
      <c r="P28" s="63">
        <f t="shared" si="4"/>
        <v>19</v>
      </c>
      <c r="Q28" s="63">
        <f t="shared" si="5"/>
        <v>44</v>
      </c>
      <c r="R28" s="65">
        <f t="shared" si="6"/>
        <v>0.474137931</v>
      </c>
      <c r="S28" s="65">
        <f t="shared" si="7"/>
        <v>0.4568965517</v>
      </c>
      <c r="T28" s="66">
        <f t="shared" si="8"/>
        <v>0.45</v>
      </c>
      <c r="U28" s="89"/>
      <c r="V28" s="89"/>
      <c r="W28" s="85">
        <f t="shared" si="9"/>
        <v>80</v>
      </c>
      <c r="X28" s="7">
        <f t="shared" si="10"/>
        <v>1.377819898</v>
      </c>
      <c r="Y28" s="7">
        <f t="shared" si="11"/>
        <v>127.6162505</v>
      </c>
      <c r="Z28" s="7">
        <f t="shared" si="12"/>
        <v>1823.545963</v>
      </c>
      <c r="AA28" s="97">
        <f t="shared" si="13"/>
        <v>0.6090436749</v>
      </c>
      <c r="AB28" s="97">
        <f t="shared" si="14"/>
        <v>0.609645182</v>
      </c>
      <c r="AC28" s="98">
        <f t="shared" si="15"/>
        <v>1.159043675</v>
      </c>
      <c r="AD28" s="98">
        <f t="shared" si="16"/>
        <v>6.997921696</v>
      </c>
      <c r="AE28" s="13">
        <f t="shared" si="17"/>
        <v>1.159043675</v>
      </c>
      <c r="AF28" s="13">
        <f t="shared" si="18"/>
        <v>192.4449097</v>
      </c>
      <c r="AG28" s="13">
        <f t="shared" si="19"/>
        <v>8537.546991</v>
      </c>
      <c r="AH28" s="13">
        <f t="shared" si="20"/>
        <v>44786.69885</v>
      </c>
      <c r="AI28" s="10">
        <f t="shared" si="21"/>
        <v>1.377819898</v>
      </c>
      <c r="AJ28" s="10">
        <f t="shared" si="22"/>
        <v>188.240326</v>
      </c>
      <c r="AK28" s="10">
        <f t="shared" si="23"/>
        <v>7438.660986</v>
      </c>
      <c r="AL28" s="10">
        <f t="shared" si="24"/>
        <v>80236.02239</v>
      </c>
      <c r="AM28" s="97">
        <f t="shared" si="25"/>
        <v>655623.3352</v>
      </c>
      <c r="AN28" s="97">
        <f t="shared" si="26"/>
        <v>656270.8455</v>
      </c>
      <c r="AO28" s="86">
        <f t="shared" si="27"/>
        <v>0.9990133489</v>
      </c>
      <c r="AP28" s="86">
        <f t="shared" ref="AP28:AS28" si="52">AE28-AI28</f>
        <v>-0.2187762226</v>
      </c>
      <c r="AQ28" s="86">
        <f t="shared" si="52"/>
        <v>4.204583677</v>
      </c>
      <c r="AR28" s="86">
        <f t="shared" si="52"/>
        <v>1098.886005</v>
      </c>
      <c r="AS28" s="86">
        <f t="shared" si="52"/>
        <v>-35449.32354</v>
      </c>
      <c r="AT28" s="99"/>
      <c r="AU28" s="23"/>
    </row>
    <row r="29">
      <c r="A29" s="96">
        <v>1.3576263539748084</v>
      </c>
      <c r="B29" s="29">
        <v>6066.0</v>
      </c>
      <c r="C29" s="30">
        <v>2936.0</v>
      </c>
      <c r="D29" s="31" t="s">
        <v>0</v>
      </c>
      <c r="E29" s="14">
        <v>16.0</v>
      </c>
      <c r="F29" s="15">
        <v>24.0</v>
      </c>
      <c r="G29" s="16">
        <v>21.0</v>
      </c>
      <c r="H29" s="17">
        <v>35.0</v>
      </c>
      <c r="I29" s="18">
        <v>136.0</v>
      </c>
      <c r="J29" s="19">
        <v>42.0</v>
      </c>
      <c r="K29" s="20">
        <v>30.0</v>
      </c>
      <c r="L29" s="21">
        <v>40.0</v>
      </c>
      <c r="M29" s="22">
        <v>39.0</v>
      </c>
      <c r="N29" s="63">
        <f t="shared" si="2"/>
        <v>136</v>
      </c>
      <c r="O29" s="63">
        <f t="shared" si="3"/>
        <v>40</v>
      </c>
      <c r="P29" s="63">
        <f t="shared" si="4"/>
        <v>77</v>
      </c>
      <c r="Q29" s="63">
        <f t="shared" si="5"/>
        <v>130</v>
      </c>
      <c r="R29" s="65">
        <f t="shared" si="6"/>
        <v>0.5561357702</v>
      </c>
      <c r="S29" s="65">
        <f t="shared" si="7"/>
        <v>0.4595300261</v>
      </c>
      <c r="T29" s="66">
        <f t="shared" si="8"/>
        <v>0.5112781955</v>
      </c>
      <c r="U29" s="89"/>
      <c r="V29" s="89"/>
      <c r="W29" s="85">
        <f t="shared" si="9"/>
        <v>247</v>
      </c>
      <c r="X29" s="7">
        <f t="shared" si="10"/>
        <v>1.377819898</v>
      </c>
      <c r="Y29" s="7">
        <f t="shared" si="11"/>
        <v>407.2926964</v>
      </c>
      <c r="Z29" s="7">
        <f t="shared" si="12"/>
        <v>17516.12092</v>
      </c>
      <c r="AA29" s="97">
        <f t="shared" si="13"/>
        <v>0.6703218704</v>
      </c>
      <c r="AB29" s="97">
        <f t="shared" si="14"/>
        <v>0.6707529839</v>
      </c>
      <c r="AC29" s="98">
        <f t="shared" si="15"/>
        <v>1.159043675</v>
      </c>
      <c r="AD29" s="98">
        <f t="shared" si="16"/>
        <v>20.67567774</v>
      </c>
      <c r="AE29" s="13">
        <f t="shared" si="17"/>
        <v>1.159043675</v>
      </c>
      <c r="AF29" s="13">
        <f t="shared" si="18"/>
        <v>593.2432531</v>
      </c>
      <c r="AG29" s="13">
        <f t="shared" si="19"/>
        <v>80925.88036</v>
      </c>
      <c r="AH29" s="13">
        <f t="shared" si="20"/>
        <v>1261402.423</v>
      </c>
      <c r="AI29" s="10">
        <f t="shared" si="21"/>
        <v>1.377819898</v>
      </c>
      <c r="AJ29" s="10">
        <f t="shared" si="22"/>
        <v>586.4092831</v>
      </c>
      <c r="AK29" s="10">
        <f t="shared" si="23"/>
        <v>70464.17146</v>
      </c>
      <c r="AL29" s="10">
        <f t="shared" si="24"/>
        <v>2277095.72</v>
      </c>
      <c r="AM29" s="97">
        <f t="shared" si="25"/>
        <v>26155472.73</v>
      </c>
      <c r="AN29" s="97">
        <f t="shared" si="26"/>
        <v>26172294.47</v>
      </c>
      <c r="AO29" s="86">
        <f t="shared" si="27"/>
        <v>0.9993572693</v>
      </c>
      <c r="AP29" s="86">
        <f t="shared" ref="AP29:AS29" si="53">AE29-AI29</f>
        <v>-0.2187762226</v>
      </c>
      <c r="AQ29" s="86">
        <f t="shared" si="53"/>
        <v>6.833970056</v>
      </c>
      <c r="AR29" s="86">
        <f t="shared" si="53"/>
        <v>10461.70891</v>
      </c>
      <c r="AS29" s="86">
        <f t="shared" si="53"/>
        <v>-1015693.297</v>
      </c>
      <c r="AT29" s="99"/>
      <c r="AU29" s="23"/>
    </row>
    <row r="30">
      <c r="A30" s="96">
        <v>1.3845240074966085</v>
      </c>
      <c r="B30" s="29">
        <v>1327.0</v>
      </c>
      <c r="C30" s="30">
        <v>2196.0</v>
      </c>
      <c r="D30" s="31" t="s">
        <v>0</v>
      </c>
      <c r="E30" s="14">
        <v>12.0</v>
      </c>
      <c r="F30" s="15">
        <v>8.0</v>
      </c>
      <c r="G30" s="16">
        <v>5.0</v>
      </c>
      <c r="H30" s="17">
        <v>29.0</v>
      </c>
      <c r="I30" s="18">
        <v>73.0</v>
      </c>
      <c r="J30" s="19">
        <v>18.0</v>
      </c>
      <c r="K30" s="20">
        <v>22.0</v>
      </c>
      <c r="L30" s="21">
        <v>23.0</v>
      </c>
      <c r="M30" s="22">
        <v>19.0</v>
      </c>
      <c r="N30" s="63">
        <f t="shared" si="2"/>
        <v>73</v>
      </c>
      <c r="O30" s="63">
        <f t="shared" si="3"/>
        <v>23</v>
      </c>
      <c r="P30" s="63">
        <f t="shared" si="4"/>
        <v>47</v>
      </c>
      <c r="Q30" s="63">
        <f t="shared" si="5"/>
        <v>66</v>
      </c>
      <c r="R30" s="65">
        <f t="shared" si="6"/>
        <v>0.5741626794</v>
      </c>
      <c r="S30" s="65">
        <f t="shared" si="7"/>
        <v>0.4593301435</v>
      </c>
      <c r="T30" s="66">
        <f t="shared" si="8"/>
        <v>0.5251798561</v>
      </c>
      <c r="U30" s="89"/>
      <c r="V30" s="89"/>
      <c r="W30" s="85">
        <f t="shared" si="9"/>
        <v>136</v>
      </c>
      <c r="X30" s="7">
        <f t="shared" si="10"/>
        <v>1.377819898</v>
      </c>
      <c r="Y30" s="7">
        <f t="shared" si="11"/>
        <v>229.5049173</v>
      </c>
      <c r="Z30" s="7">
        <f t="shared" si="12"/>
        <v>5784.352124</v>
      </c>
      <c r="AA30" s="97">
        <f t="shared" si="13"/>
        <v>0.684223531</v>
      </c>
      <c r="AB30" s="97">
        <f t="shared" si="14"/>
        <v>0.6840643144</v>
      </c>
      <c r="AC30" s="98">
        <f t="shared" si="15"/>
        <v>1.159043675</v>
      </c>
      <c r="AD30" s="98">
        <f t="shared" si="16"/>
        <v>10.49688254</v>
      </c>
      <c r="AE30" s="13">
        <f t="shared" si="17"/>
        <v>1.159043675</v>
      </c>
      <c r="AF30" s="13">
        <f t="shared" si="18"/>
        <v>325.7567621</v>
      </c>
      <c r="AG30" s="13">
        <f t="shared" si="19"/>
        <v>24292.82386</v>
      </c>
      <c r="AH30" s="13">
        <f t="shared" si="20"/>
        <v>194150.3395</v>
      </c>
      <c r="AI30" s="10">
        <f t="shared" si="21"/>
        <v>1.377819898</v>
      </c>
      <c r="AJ30" s="10">
        <f t="shared" si="22"/>
        <v>320.4410305</v>
      </c>
      <c r="AK30" s="10">
        <f t="shared" si="23"/>
        <v>20931.67666</v>
      </c>
      <c r="AL30" s="10">
        <f t="shared" si="24"/>
        <v>381767.2402</v>
      </c>
      <c r="AM30" s="97">
        <f t="shared" si="25"/>
        <v>4154371.96</v>
      </c>
      <c r="AN30" s="97">
        <f t="shared" si="26"/>
        <v>4153405.251</v>
      </c>
      <c r="AO30" s="86">
        <f t="shared" si="27"/>
        <v>1.000232751</v>
      </c>
      <c r="AP30" s="86">
        <f t="shared" ref="AP30:AS30" si="54">AE30-AI30</f>
        <v>-0.2187762226</v>
      </c>
      <c r="AQ30" s="86">
        <f t="shared" si="54"/>
        <v>5.31573162</v>
      </c>
      <c r="AR30" s="86">
        <f t="shared" si="54"/>
        <v>3361.147199</v>
      </c>
      <c r="AS30" s="86">
        <f t="shared" si="54"/>
        <v>-187616.9007</v>
      </c>
      <c r="AT30" s="99"/>
      <c r="AU30" s="23"/>
    </row>
    <row r="31">
      <c r="A31" s="96">
        <v>1.440263691306086</v>
      </c>
      <c r="B31" s="29">
        <v>1677.0</v>
      </c>
      <c r="C31" s="30">
        <v>2639.0</v>
      </c>
      <c r="D31" s="31" t="s">
        <v>0</v>
      </c>
      <c r="E31" s="14">
        <v>28.0</v>
      </c>
      <c r="F31" s="15">
        <v>30.0</v>
      </c>
      <c r="G31" s="16">
        <v>21.0</v>
      </c>
      <c r="H31" s="17">
        <v>39.0</v>
      </c>
      <c r="I31" s="18">
        <v>175.0</v>
      </c>
      <c r="J31" s="19">
        <v>29.0</v>
      </c>
      <c r="K31" s="20">
        <v>44.0</v>
      </c>
      <c r="L31" s="21">
        <v>45.0</v>
      </c>
      <c r="M31" s="22">
        <v>45.0</v>
      </c>
      <c r="N31" s="63">
        <f t="shared" si="2"/>
        <v>175</v>
      </c>
      <c r="O31" s="63">
        <f t="shared" si="3"/>
        <v>45</v>
      </c>
      <c r="P31" s="63">
        <f t="shared" si="4"/>
        <v>68</v>
      </c>
      <c r="Q31" s="63">
        <f t="shared" si="5"/>
        <v>168</v>
      </c>
      <c r="R31" s="65">
        <f t="shared" si="6"/>
        <v>0.5328947368</v>
      </c>
      <c r="S31" s="65">
        <f t="shared" si="7"/>
        <v>0.4824561404</v>
      </c>
      <c r="T31" s="66">
        <f t="shared" si="8"/>
        <v>0.5102040816</v>
      </c>
      <c r="U31" s="89"/>
      <c r="V31" s="89"/>
      <c r="W31" s="85">
        <f t="shared" si="9"/>
        <v>281</v>
      </c>
      <c r="X31" s="7">
        <f t="shared" si="10"/>
        <v>1.377819898</v>
      </c>
      <c r="Y31" s="7">
        <f t="shared" si="11"/>
        <v>442.7172578</v>
      </c>
      <c r="Z31" s="7">
        <f t="shared" si="12"/>
        <v>19463.43024</v>
      </c>
      <c r="AA31" s="97">
        <f t="shared" si="13"/>
        <v>0.6692477565</v>
      </c>
      <c r="AB31" s="97">
        <f t="shared" si="14"/>
        <v>0.6691226374</v>
      </c>
      <c r="AC31" s="98">
        <f t="shared" si="15"/>
        <v>1.159043675</v>
      </c>
      <c r="AD31" s="98">
        <f t="shared" si="16"/>
        <v>26.71933738</v>
      </c>
      <c r="AE31" s="13">
        <f t="shared" si="17"/>
        <v>1.159043675</v>
      </c>
      <c r="AF31" s="13">
        <f t="shared" si="18"/>
        <v>678.1018827</v>
      </c>
      <c r="AG31" s="13">
        <f t="shared" si="19"/>
        <v>106535.5152</v>
      </c>
      <c r="AH31" s="13">
        <f t="shared" si="20"/>
        <v>2109785.599</v>
      </c>
      <c r="AI31" s="10">
        <f t="shared" si="21"/>
        <v>1.377819898</v>
      </c>
      <c r="AJ31" s="10">
        <f t="shared" si="22"/>
        <v>674.1910006</v>
      </c>
      <c r="AK31" s="10">
        <f t="shared" si="23"/>
        <v>93839.92956</v>
      </c>
      <c r="AL31" s="10">
        <f t="shared" si="24"/>
        <v>3269856.281</v>
      </c>
      <c r="AM31" s="97">
        <f t="shared" si="25"/>
        <v>47732120.62</v>
      </c>
      <c r="AN31" s="97">
        <f t="shared" si="26"/>
        <v>47723196.86</v>
      </c>
      <c r="AO31" s="86">
        <f t="shared" si="27"/>
        <v>1.00018699</v>
      </c>
      <c r="AP31" s="86">
        <f t="shared" ref="AP31:AS31" si="55">AE31-AI31</f>
        <v>-0.2187762226</v>
      </c>
      <c r="AQ31" s="86">
        <f t="shared" si="55"/>
        <v>3.910882067</v>
      </c>
      <c r="AR31" s="86">
        <f t="shared" si="55"/>
        <v>12695.58566</v>
      </c>
      <c r="AS31" s="86">
        <f t="shared" si="55"/>
        <v>-1160070.682</v>
      </c>
      <c r="AT31" s="99"/>
      <c r="AU31" s="23"/>
    </row>
    <row r="32">
      <c r="A32" s="96">
        <v>1.604449768772099</v>
      </c>
      <c r="B32" s="29">
        <v>1688.0</v>
      </c>
      <c r="C32" s="30">
        <v>1178.0</v>
      </c>
      <c r="D32" s="31" t="s">
        <v>0</v>
      </c>
      <c r="E32" s="14">
        <v>17.0</v>
      </c>
      <c r="F32" s="15">
        <v>13.0</v>
      </c>
      <c r="G32" s="16">
        <v>6.0</v>
      </c>
      <c r="H32" s="17">
        <v>25.0</v>
      </c>
      <c r="I32" s="18">
        <v>79.0</v>
      </c>
      <c r="J32" s="19">
        <v>17.0</v>
      </c>
      <c r="K32" s="20">
        <v>26.0</v>
      </c>
      <c r="L32" s="21">
        <v>32.0</v>
      </c>
      <c r="M32" s="22">
        <v>23.0</v>
      </c>
      <c r="N32" s="63">
        <f t="shared" si="2"/>
        <v>79</v>
      </c>
      <c r="O32" s="63">
        <f t="shared" si="3"/>
        <v>32</v>
      </c>
      <c r="P32" s="63">
        <f t="shared" si="4"/>
        <v>42</v>
      </c>
      <c r="Q32" s="63">
        <f t="shared" si="5"/>
        <v>85</v>
      </c>
      <c r="R32" s="65">
        <f t="shared" si="6"/>
        <v>0.5084033613</v>
      </c>
      <c r="S32" s="65">
        <f t="shared" si="7"/>
        <v>0.4663865546</v>
      </c>
      <c r="T32" s="66">
        <f t="shared" si="8"/>
        <v>0.4817073171</v>
      </c>
      <c r="U32" s="89"/>
      <c r="V32" s="89"/>
      <c r="W32" s="85">
        <f t="shared" si="9"/>
        <v>159</v>
      </c>
      <c r="X32" s="7">
        <f t="shared" si="10"/>
        <v>1.377819898</v>
      </c>
      <c r="Y32" s="7">
        <f t="shared" si="11"/>
        <v>257.2167513</v>
      </c>
      <c r="Z32" s="7">
        <f t="shared" si="12"/>
        <v>7360.166396</v>
      </c>
      <c r="AA32" s="97">
        <f t="shared" si="13"/>
        <v>0.640750992</v>
      </c>
      <c r="AB32" s="97">
        <f t="shared" si="14"/>
        <v>0.6404784924</v>
      </c>
      <c r="AC32" s="98">
        <f t="shared" si="15"/>
        <v>1.159043675</v>
      </c>
      <c r="AD32" s="98">
        <f t="shared" si="16"/>
        <v>13.51871237</v>
      </c>
      <c r="AE32" s="13">
        <f t="shared" si="17"/>
        <v>1.159043675</v>
      </c>
      <c r="AF32" s="13">
        <f t="shared" si="18"/>
        <v>382.094601</v>
      </c>
      <c r="AG32" s="13">
        <f t="shared" si="19"/>
        <v>33600.73368</v>
      </c>
      <c r="AH32" s="13">
        <f t="shared" si="20"/>
        <v>341766.5673</v>
      </c>
      <c r="AI32" s="10">
        <f t="shared" si="21"/>
        <v>1.377819898</v>
      </c>
      <c r="AJ32" s="10">
        <f t="shared" si="22"/>
        <v>374.3314425</v>
      </c>
      <c r="AK32" s="10">
        <f t="shared" si="23"/>
        <v>29223.59025</v>
      </c>
      <c r="AL32" s="10">
        <f t="shared" si="24"/>
        <v>625614.1437</v>
      </c>
      <c r="AM32" s="97">
        <f t="shared" si="25"/>
        <v>5952330.667</v>
      </c>
      <c r="AN32" s="97">
        <f t="shared" si="26"/>
        <v>5949799.251</v>
      </c>
      <c r="AO32" s="86">
        <f t="shared" si="27"/>
        <v>1.000425462</v>
      </c>
      <c r="AP32" s="86">
        <f t="shared" ref="AP32:AS32" si="56">AE32-AI32</f>
        <v>-0.2187762226</v>
      </c>
      <c r="AQ32" s="86">
        <f t="shared" si="56"/>
        <v>7.763158442</v>
      </c>
      <c r="AR32" s="86">
        <f t="shared" si="56"/>
        <v>4377.143425</v>
      </c>
      <c r="AS32" s="86">
        <f t="shared" si="56"/>
        <v>-283847.5764</v>
      </c>
      <c r="AT32" s="99"/>
      <c r="AU32" s="23"/>
    </row>
    <row r="33">
      <c r="A33" s="96">
        <v>1.635488246003412</v>
      </c>
      <c r="B33" s="29">
        <v>3710.0</v>
      </c>
      <c r="C33" s="30">
        <v>571.0</v>
      </c>
      <c r="D33" s="31" t="s">
        <v>0</v>
      </c>
      <c r="E33" s="14">
        <v>15.0</v>
      </c>
      <c r="F33" s="15">
        <v>16.0</v>
      </c>
      <c r="G33" s="16">
        <v>13.0</v>
      </c>
      <c r="H33" s="17">
        <v>17.0</v>
      </c>
      <c r="I33" s="18">
        <v>26.0</v>
      </c>
      <c r="J33" s="19">
        <v>8.0</v>
      </c>
      <c r="K33" s="20">
        <v>21.0</v>
      </c>
      <c r="L33" s="21">
        <v>16.0</v>
      </c>
      <c r="M33" s="22">
        <v>17.0</v>
      </c>
      <c r="N33" s="63">
        <f t="shared" si="2"/>
        <v>26</v>
      </c>
      <c r="O33" s="63">
        <f t="shared" si="3"/>
        <v>16</v>
      </c>
      <c r="P33" s="63">
        <f t="shared" si="4"/>
        <v>25</v>
      </c>
      <c r="Q33" s="63">
        <f t="shared" si="5"/>
        <v>82</v>
      </c>
      <c r="R33" s="65">
        <f t="shared" si="6"/>
        <v>0.3422818792</v>
      </c>
      <c r="S33" s="65">
        <f t="shared" si="7"/>
        <v>0.2818791946</v>
      </c>
      <c r="T33" s="66">
        <f t="shared" si="8"/>
        <v>0.2407407407</v>
      </c>
      <c r="U33" s="89"/>
      <c r="V33" s="89"/>
      <c r="W33" s="85">
        <f t="shared" si="9"/>
        <v>123</v>
      </c>
      <c r="X33" s="7">
        <f t="shared" si="10"/>
        <v>1.377819898</v>
      </c>
      <c r="Y33" s="7">
        <f t="shared" si="11"/>
        <v>187.1050473</v>
      </c>
      <c r="Z33" s="7">
        <f t="shared" si="12"/>
        <v>3051.672081</v>
      </c>
      <c r="AA33" s="97">
        <f t="shared" si="13"/>
        <v>0.3997844156</v>
      </c>
      <c r="AB33" s="97">
        <f t="shared" si="14"/>
        <v>0.3985320283</v>
      </c>
      <c r="AC33" s="98">
        <f t="shared" si="15"/>
        <v>1.159043675</v>
      </c>
      <c r="AD33" s="98">
        <f t="shared" si="16"/>
        <v>13.04158134</v>
      </c>
      <c r="AE33" s="13">
        <f t="shared" si="17"/>
        <v>1.159043675</v>
      </c>
      <c r="AF33" s="13">
        <f t="shared" si="18"/>
        <v>298.1663254</v>
      </c>
      <c r="AG33" s="13">
        <f t="shared" si="19"/>
        <v>20743.40077</v>
      </c>
      <c r="AH33" s="13">
        <f t="shared" si="20"/>
        <v>197306.0841</v>
      </c>
      <c r="AI33" s="10">
        <f t="shared" si="21"/>
        <v>1.377819898</v>
      </c>
      <c r="AJ33" s="10">
        <f t="shared" si="22"/>
        <v>300.0862789</v>
      </c>
      <c r="AK33" s="10">
        <f t="shared" si="23"/>
        <v>18394.28596</v>
      </c>
      <c r="AL33" s="10">
        <f t="shared" si="24"/>
        <v>250237.1106</v>
      </c>
      <c r="AM33" s="97">
        <f t="shared" si="25"/>
        <v>958566.2917</v>
      </c>
      <c r="AN33" s="97">
        <f t="shared" si="26"/>
        <v>955563.4326</v>
      </c>
      <c r="AO33" s="86">
        <f t="shared" si="27"/>
        <v>1.003142501</v>
      </c>
      <c r="AP33" s="86">
        <f t="shared" ref="AP33:AS33" si="57">AE33-AI33</f>
        <v>-0.2187762226</v>
      </c>
      <c r="AQ33" s="86">
        <f t="shared" si="57"/>
        <v>-1.919953498</v>
      </c>
      <c r="AR33" s="86">
        <f t="shared" si="57"/>
        <v>2349.114811</v>
      </c>
      <c r="AS33" s="86">
        <f t="shared" si="57"/>
        <v>-52931.02652</v>
      </c>
      <c r="AT33" s="99"/>
      <c r="AU33" s="23"/>
    </row>
    <row r="34">
      <c r="A34" s="96">
        <v>1.64332679514078</v>
      </c>
      <c r="B34" s="29">
        <v>6431.0</v>
      </c>
      <c r="C34" s="30">
        <v>1155.0</v>
      </c>
      <c r="D34" s="31" t="s">
        <v>0</v>
      </c>
      <c r="E34" s="14">
        <v>8.0</v>
      </c>
      <c r="F34" s="15">
        <v>9.0</v>
      </c>
      <c r="G34" s="16">
        <v>6.0</v>
      </c>
      <c r="H34" s="17">
        <v>27.0</v>
      </c>
      <c r="I34" s="18">
        <v>96.0</v>
      </c>
      <c r="J34" s="19">
        <v>12.0</v>
      </c>
      <c r="K34" s="20">
        <v>17.0</v>
      </c>
      <c r="L34" s="21">
        <v>24.0</v>
      </c>
      <c r="M34" s="22">
        <v>14.0</v>
      </c>
      <c r="N34" s="63">
        <f t="shared" si="2"/>
        <v>96</v>
      </c>
      <c r="O34" s="63">
        <f t="shared" si="3"/>
        <v>24</v>
      </c>
      <c r="P34" s="63">
        <f t="shared" si="4"/>
        <v>39</v>
      </c>
      <c r="Q34" s="63">
        <f t="shared" si="5"/>
        <v>54</v>
      </c>
      <c r="R34" s="65">
        <f t="shared" si="6"/>
        <v>0.6338028169</v>
      </c>
      <c r="S34" s="65">
        <f t="shared" si="7"/>
        <v>0.5633802817</v>
      </c>
      <c r="T34" s="66">
        <f t="shared" si="8"/>
        <v>0.64</v>
      </c>
      <c r="U34" s="89"/>
      <c r="V34" s="89"/>
      <c r="W34" s="85">
        <f t="shared" si="9"/>
        <v>117</v>
      </c>
      <c r="X34" s="7">
        <f t="shared" si="10"/>
        <v>1.377819898</v>
      </c>
      <c r="Y34" s="7">
        <f t="shared" si="11"/>
        <v>197.9104088</v>
      </c>
      <c r="Z34" s="7">
        <f t="shared" si="12"/>
        <v>4575.309427</v>
      </c>
      <c r="AA34" s="97">
        <f t="shared" si="13"/>
        <v>0.7990436749</v>
      </c>
      <c r="AB34" s="97">
        <f t="shared" si="14"/>
        <v>0.7995039973</v>
      </c>
      <c r="AC34" s="98">
        <f t="shared" si="15"/>
        <v>1.159043675</v>
      </c>
      <c r="AD34" s="98">
        <f t="shared" si="16"/>
        <v>8.588358445</v>
      </c>
      <c r="AE34" s="13">
        <f t="shared" si="17"/>
        <v>1.159043675</v>
      </c>
      <c r="AF34" s="13">
        <f t="shared" si="18"/>
        <v>279.8045784</v>
      </c>
      <c r="AG34" s="13">
        <f t="shared" si="19"/>
        <v>17875.82474</v>
      </c>
      <c r="AH34" s="13">
        <f t="shared" si="20"/>
        <v>117566.0387</v>
      </c>
      <c r="AI34" s="10">
        <f t="shared" si="21"/>
        <v>1.377819898</v>
      </c>
      <c r="AJ34" s="10">
        <f t="shared" si="22"/>
        <v>272.3126833</v>
      </c>
      <c r="AK34" s="10">
        <f t="shared" si="23"/>
        <v>15262.4715</v>
      </c>
      <c r="AL34" s="10">
        <f t="shared" si="24"/>
        <v>247066.7091</v>
      </c>
      <c r="AM34" s="97">
        <f t="shared" si="25"/>
        <v>5437771.873</v>
      </c>
      <c r="AN34" s="97">
        <f t="shared" si="26"/>
        <v>5440904.528</v>
      </c>
      <c r="AO34" s="86">
        <f t="shared" si="27"/>
        <v>0.9994242401</v>
      </c>
      <c r="AP34" s="86">
        <f t="shared" ref="AP34:AS34" si="58">AE34-AI34</f>
        <v>-0.2187762226</v>
      </c>
      <c r="AQ34" s="86">
        <f t="shared" si="58"/>
        <v>7.491895065</v>
      </c>
      <c r="AR34" s="86">
        <f t="shared" si="58"/>
        <v>2613.353237</v>
      </c>
      <c r="AS34" s="86">
        <f t="shared" si="58"/>
        <v>-129500.6703</v>
      </c>
      <c r="AT34" s="99"/>
      <c r="AU34" s="23"/>
    </row>
    <row r="35">
      <c r="A35" s="96">
        <v>1.6471035690495057</v>
      </c>
      <c r="B35" s="29">
        <v>2752.0</v>
      </c>
      <c r="C35" s="30">
        <v>2509.0</v>
      </c>
      <c r="D35" s="31" t="s">
        <v>0</v>
      </c>
      <c r="E35" s="14">
        <v>5.0</v>
      </c>
      <c r="F35" s="15">
        <v>2.0</v>
      </c>
      <c r="G35" s="16">
        <v>5.0</v>
      </c>
      <c r="H35" s="17">
        <v>21.0</v>
      </c>
      <c r="I35" s="18">
        <v>69.0</v>
      </c>
      <c r="J35" s="19">
        <v>13.0</v>
      </c>
      <c r="K35" s="20">
        <v>7.0</v>
      </c>
      <c r="L35" s="21">
        <v>12.0</v>
      </c>
      <c r="M35" s="22">
        <v>8.0</v>
      </c>
      <c r="N35" s="63">
        <f t="shared" si="2"/>
        <v>69</v>
      </c>
      <c r="O35" s="63">
        <f t="shared" si="3"/>
        <v>12</v>
      </c>
      <c r="P35" s="63">
        <f t="shared" si="4"/>
        <v>34</v>
      </c>
      <c r="Q35" s="63">
        <f t="shared" si="5"/>
        <v>27</v>
      </c>
      <c r="R35" s="65">
        <f t="shared" si="6"/>
        <v>0.7253521127</v>
      </c>
      <c r="S35" s="65">
        <f t="shared" si="7"/>
        <v>0.5704225352</v>
      </c>
      <c r="T35" s="66">
        <f t="shared" si="8"/>
        <v>0.71875</v>
      </c>
      <c r="U35" s="89"/>
      <c r="V35" s="89"/>
      <c r="W35" s="85">
        <f t="shared" si="9"/>
        <v>73</v>
      </c>
      <c r="X35" s="7">
        <f t="shared" si="10"/>
        <v>1.377819898</v>
      </c>
      <c r="Y35" s="7">
        <f t="shared" si="11"/>
        <v>132.1617157</v>
      </c>
      <c r="Z35" s="7">
        <f t="shared" si="12"/>
        <v>2043.050457</v>
      </c>
      <c r="AA35" s="97">
        <f t="shared" si="13"/>
        <v>0.8777936749</v>
      </c>
      <c r="AB35" s="97">
        <f t="shared" si="14"/>
        <v>0.8788935416</v>
      </c>
      <c r="AC35" s="98">
        <f t="shared" si="15"/>
        <v>1.159043675</v>
      </c>
      <c r="AD35" s="98">
        <f t="shared" si="16"/>
        <v>4.294179222</v>
      </c>
      <c r="AE35" s="13">
        <f t="shared" si="17"/>
        <v>1.159043675</v>
      </c>
      <c r="AF35" s="13">
        <f t="shared" si="18"/>
        <v>173.5145558</v>
      </c>
      <c r="AG35" s="13">
        <f t="shared" si="19"/>
        <v>6803.49391</v>
      </c>
      <c r="AH35" s="13">
        <f t="shared" si="20"/>
        <v>22883.68108</v>
      </c>
      <c r="AI35" s="10">
        <f t="shared" si="21"/>
        <v>1.377819898</v>
      </c>
      <c r="AJ35" s="10">
        <f t="shared" si="22"/>
        <v>169.3628529</v>
      </c>
      <c r="AK35" s="10">
        <f t="shared" si="23"/>
        <v>5611.416781</v>
      </c>
      <c r="AL35" s="10">
        <f t="shared" si="24"/>
        <v>55162.36233</v>
      </c>
      <c r="AM35" s="97">
        <f t="shared" si="25"/>
        <v>1699183.839</v>
      </c>
      <c r="AN35" s="97">
        <f t="shared" si="26"/>
        <v>1701312.9</v>
      </c>
      <c r="AO35" s="86">
        <f t="shared" si="27"/>
        <v>0.9987485781</v>
      </c>
      <c r="AP35" s="86">
        <f t="shared" ref="AP35:AS35" si="59">AE35-AI35</f>
        <v>-0.2187762226</v>
      </c>
      <c r="AQ35" s="86">
        <f t="shared" si="59"/>
        <v>4.151702826</v>
      </c>
      <c r="AR35" s="86">
        <f t="shared" si="59"/>
        <v>1192.077129</v>
      </c>
      <c r="AS35" s="86">
        <f t="shared" si="59"/>
        <v>-32278.68126</v>
      </c>
      <c r="AT35" s="99"/>
      <c r="AU35" s="23"/>
    </row>
    <row r="36">
      <c r="A36" s="96">
        <v>1.6699248751719438</v>
      </c>
      <c r="B36" s="29">
        <v>7415.0</v>
      </c>
      <c r="C36" s="30">
        <v>3127.0</v>
      </c>
      <c r="D36" s="31" t="s">
        <v>0</v>
      </c>
      <c r="E36" s="14">
        <v>24.0</v>
      </c>
      <c r="F36" s="15">
        <v>39.0</v>
      </c>
      <c r="G36" s="16">
        <v>34.0</v>
      </c>
      <c r="H36" s="17">
        <v>85.0</v>
      </c>
      <c r="I36" s="18">
        <v>222.0</v>
      </c>
      <c r="J36" s="19">
        <v>38.0</v>
      </c>
      <c r="K36" s="20">
        <v>71.0</v>
      </c>
      <c r="L36" s="21">
        <v>69.0</v>
      </c>
      <c r="M36" s="22">
        <v>79.0</v>
      </c>
      <c r="N36" s="63">
        <f t="shared" si="2"/>
        <v>222</v>
      </c>
      <c r="O36" s="63">
        <f t="shared" si="3"/>
        <v>69</v>
      </c>
      <c r="P36" s="63">
        <f t="shared" si="4"/>
        <v>123</v>
      </c>
      <c r="Q36" s="63">
        <f t="shared" si="5"/>
        <v>247</v>
      </c>
      <c r="R36" s="65">
        <f t="shared" si="6"/>
        <v>0.5219364599</v>
      </c>
      <c r="S36" s="65">
        <f t="shared" si="7"/>
        <v>0.4402420575</v>
      </c>
      <c r="T36" s="66">
        <f t="shared" si="8"/>
        <v>0.473347548</v>
      </c>
      <c r="U36" s="89"/>
      <c r="V36" s="89"/>
      <c r="W36" s="85">
        <f t="shared" si="9"/>
        <v>439</v>
      </c>
      <c r="X36" s="7">
        <f t="shared" si="10"/>
        <v>1.377819898</v>
      </c>
      <c r="Y36" s="7">
        <f t="shared" si="11"/>
        <v>708.494812</v>
      </c>
      <c r="Z36" s="7">
        <f t="shared" si="12"/>
        <v>51124.521</v>
      </c>
      <c r="AA36" s="97">
        <f t="shared" si="13"/>
        <v>0.6323912229</v>
      </c>
      <c r="AB36" s="97">
        <f t="shared" si="14"/>
        <v>0.6324137432</v>
      </c>
      <c r="AC36" s="98">
        <f t="shared" si="15"/>
        <v>1.159043675</v>
      </c>
      <c r="AD36" s="98">
        <f t="shared" si="16"/>
        <v>39.2837877</v>
      </c>
      <c r="AE36" s="13">
        <f t="shared" si="17"/>
        <v>1.159043675</v>
      </c>
      <c r="AF36" s="13">
        <f t="shared" si="18"/>
        <v>1056.924134</v>
      </c>
      <c r="AG36" s="13">
        <f t="shared" si="19"/>
        <v>257863.2217</v>
      </c>
      <c r="AH36" s="13">
        <f t="shared" si="20"/>
        <v>7570810.849</v>
      </c>
      <c r="AI36" s="10">
        <f t="shared" si="21"/>
        <v>1.377819898</v>
      </c>
      <c r="AJ36" s="10">
        <f t="shared" si="22"/>
        <v>1048.816327</v>
      </c>
      <c r="AK36" s="10">
        <f t="shared" si="23"/>
        <v>226122.7396</v>
      </c>
      <c r="AL36" s="10">
        <f t="shared" si="24"/>
        <v>12627756.69</v>
      </c>
      <c r="AM36" s="97">
        <f t="shared" si="25"/>
        <v>129587047.6</v>
      </c>
      <c r="AN36" s="97">
        <f t="shared" si="26"/>
        <v>129591662.3</v>
      </c>
      <c r="AO36" s="86">
        <f t="shared" si="27"/>
        <v>0.9999643899</v>
      </c>
      <c r="AP36" s="86">
        <f t="shared" ref="AP36:AS36" si="60">AE36-AI36</f>
        <v>-0.2187762226</v>
      </c>
      <c r="AQ36" s="86">
        <f t="shared" si="60"/>
        <v>8.107807609</v>
      </c>
      <c r="AR36" s="86">
        <f t="shared" si="60"/>
        <v>31740.48212</v>
      </c>
      <c r="AS36" s="86">
        <f t="shared" si="60"/>
        <v>-5056945.837</v>
      </c>
      <c r="AT36" s="99"/>
      <c r="AU36" s="23"/>
    </row>
    <row r="37">
      <c r="A37" s="96">
        <v>1.8225452904978852</v>
      </c>
      <c r="B37" s="29">
        <v>7042.0</v>
      </c>
      <c r="C37" s="30">
        <v>1767.0</v>
      </c>
      <c r="D37" s="31" t="s">
        <v>0</v>
      </c>
      <c r="E37" s="14">
        <v>14.0</v>
      </c>
      <c r="F37" s="15">
        <v>9.0</v>
      </c>
      <c r="G37" s="16">
        <v>15.0</v>
      </c>
      <c r="H37" s="17">
        <v>40.0</v>
      </c>
      <c r="I37" s="18">
        <v>106.0</v>
      </c>
      <c r="J37" s="19">
        <v>15.0</v>
      </c>
      <c r="K37" s="20">
        <v>28.0</v>
      </c>
      <c r="L37" s="21">
        <v>25.0</v>
      </c>
      <c r="M37" s="22">
        <v>45.0</v>
      </c>
      <c r="N37" s="63">
        <f t="shared" si="2"/>
        <v>106</v>
      </c>
      <c r="O37" s="63">
        <f t="shared" si="3"/>
        <v>25</v>
      </c>
      <c r="P37" s="63">
        <f t="shared" si="4"/>
        <v>55</v>
      </c>
      <c r="Q37" s="63">
        <f t="shared" si="5"/>
        <v>111</v>
      </c>
      <c r="R37" s="65">
        <f t="shared" si="6"/>
        <v>0.5420875421</v>
      </c>
      <c r="S37" s="65">
        <f t="shared" si="7"/>
        <v>0.4410774411</v>
      </c>
      <c r="T37" s="66">
        <f t="shared" si="8"/>
        <v>0.4884792627</v>
      </c>
      <c r="U37" s="89"/>
      <c r="V37" s="89"/>
      <c r="W37" s="85">
        <f t="shared" si="9"/>
        <v>191</v>
      </c>
      <c r="X37" s="7">
        <f t="shared" si="10"/>
        <v>1.377819898</v>
      </c>
      <c r="Y37" s="7">
        <f t="shared" si="11"/>
        <v>307.4607203</v>
      </c>
      <c r="Z37" s="7">
        <f t="shared" si="12"/>
        <v>9057.128805</v>
      </c>
      <c r="AA37" s="97">
        <f t="shared" si="13"/>
        <v>0.6475229376</v>
      </c>
      <c r="AB37" s="97">
        <f t="shared" si="14"/>
        <v>0.6476566963</v>
      </c>
      <c r="AC37" s="98">
        <f t="shared" si="15"/>
        <v>1.159043675</v>
      </c>
      <c r="AD37" s="98">
        <f t="shared" si="16"/>
        <v>17.65384791</v>
      </c>
      <c r="AE37" s="13">
        <f t="shared" si="17"/>
        <v>1.159043675</v>
      </c>
      <c r="AF37" s="13">
        <f t="shared" si="18"/>
        <v>460.4085317</v>
      </c>
      <c r="AG37" s="13">
        <f t="shared" si="19"/>
        <v>49026.84221</v>
      </c>
      <c r="AH37" s="13">
        <f t="shared" si="20"/>
        <v>644030.0257</v>
      </c>
      <c r="AI37" s="10">
        <f t="shared" si="21"/>
        <v>1.377819898</v>
      </c>
      <c r="AJ37" s="10">
        <f t="shared" si="22"/>
        <v>460.3987289</v>
      </c>
      <c r="AK37" s="10">
        <f t="shared" si="23"/>
        <v>43185.26875</v>
      </c>
      <c r="AL37" s="10">
        <f t="shared" si="24"/>
        <v>1005341.297</v>
      </c>
      <c r="AM37" s="97">
        <f t="shared" si="25"/>
        <v>12394465.12</v>
      </c>
      <c r="AN37" s="97">
        <f t="shared" si="26"/>
        <v>12397025.45</v>
      </c>
      <c r="AO37" s="86">
        <f t="shared" si="27"/>
        <v>0.9997934729</v>
      </c>
      <c r="AP37" s="86">
        <f t="shared" ref="AP37:AS37" si="61">AE37-AI37</f>
        <v>-0.2187762226</v>
      </c>
      <c r="AQ37" s="86">
        <f t="shared" si="61"/>
        <v>0.0098028524</v>
      </c>
      <c r="AR37" s="86">
        <f t="shared" si="61"/>
        <v>5841.573454</v>
      </c>
      <c r="AS37" s="86">
        <f t="shared" si="61"/>
        <v>-361311.2717</v>
      </c>
      <c r="AT37" s="99"/>
      <c r="AU37" s="23"/>
    </row>
    <row r="38">
      <c r="A38" s="96">
        <v>1.867256674312742</v>
      </c>
      <c r="B38" s="29">
        <v>2740.0</v>
      </c>
      <c r="C38" s="30">
        <v>2389.0</v>
      </c>
      <c r="D38" s="31" t="s">
        <v>0</v>
      </c>
      <c r="E38" s="14">
        <v>2.0</v>
      </c>
      <c r="F38" s="15">
        <v>7.0</v>
      </c>
      <c r="G38" s="16">
        <v>2.0</v>
      </c>
      <c r="H38" s="17">
        <v>11.0</v>
      </c>
      <c r="I38" s="18">
        <v>56.0</v>
      </c>
      <c r="J38" s="19">
        <v>9.0</v>
      </c>
      <c r="K38" s="20">
        <v>10.0</v>
      </c>
      <c r="L38" s="21">
        <v>16.0</v>
      </c>
      <c r="M38" s="22">
        <v>13.0</v>
      </c>
      <c r="N38" s="63">
        <f t="shared" si="2"/>
        <v>56</v>
      </c>
      <c r="O38" s="63">
        <f t="shared" si="3"/>
        <v>16</v>
      </c>
      <c r="P38" s="63">
        <f t="shared" si="4"/>
        <v>20</v>
      </c>
      <c r="Q38" s="63">
        <f t="shared" si="5"/>
        <v>34</v>
      </c>
      <c r="R38" s="65">
        <f t="shared" si="6"/>
        <v>0.6031746032</v>
      </c>
      <c r="S38" s="65">
        <f t="shared" si="7"/>
        <v>0.5714285714</v>
      </c>
      <c r="T38" s="66">
        <f t="shared" si="8"/>
        <v>0.6222222222</v>
      </c>
      <c r="U38" s="89"/>
      <c r="V38" s="89"/>
      <c r="W38" s="85">
        <f t="shared" si="9"/>
        <v>70</v>
      </c>
      <c r="X38" s="7">
        <f t="shared" si="10"/>
        <v>1.377819898</v>
      </c>
      <c r="Y38" s="7">
        <f t="shared" si="11"/>
        <v>115.701609</v>
      </c>
      <c r="Z38" s="7">
        <f t="shared" si="12"/>
        <v>1590.140581</v>
      </c>
      <c r="AA38" s="97">
        <f t="shared" si="13"/>
        <v>0.7812658971</v>
      </c>
      <c r="AB38" s="97">
        <f t="shared" si="14"/>
        <v>0.7804405318</v>
      </c>
      <c r="AC38" s="98">
        <f t="shared" si="15"/>
        <v>1.159043675</v>
      </c>
      <c r="AD38" s="98">
        <f t="shared" si="16"/>
        <v>5.407484947</v>
      </c>
      <c r="AE38" s="13">
        <f t="shared" si="17"/>
        <v>1.159043675</v>
      </c>
      <c r="AF38" s="13">
        <f t="shared" si="18"/>
        <v>167.6735994</v>
      </c>
      <c r="AG38" s="13">
        <f t="shared" si="19"/>
        <v>6436.3619</v>
      </c>
      <c r="AH38" s="13">
        <f t="shared" si="20"/>
        <v>26496.67624</v>
      </c>
      <c r="AI38" s="10">
        <f t="shared" si="21"/>
        <v>1.377819898</v>
      </c>
      <c r="AJ38" s="10">
        <f t="shared" si="22"/>
        <v>162.5474855</v>
      </c>
      <c r="AK38" s="10">
        <f t="shared" si="23"/>
        <v>5523.995286</v>
      </c>
      <c r="AL38" s="10">
        <f t="shared" si="24"/>
        <v>54064.77975</v>
      </c>
      <c r="AM38" s="97">
        <f t="shared" si="25"/>
        <v>1116303.964</v>
      </c>
      <c r="AN38" s="97">
        <f t="shared" si="26"/>
        <v>1115124.649</v>
      </c>
      <c r="AO38" s="86">
        <f t="shared" si="27"/>
        <v>1.001057563</v>
      </c>
      <c r="AP38" s="86">
        <f t="shared" ref="AP38:AS38" si="62">AE38-AI38</f>
        <v>-0.2187762226</v>
      </c>
      <c r="AQ38" s="86">
        <f t="shared" si="62"/>
        <v>5.126113928</v>
      </c>
      <c r="AR38" s="86">
        <f t="shared" si="62"/>
        <v>912.3666131</v>
      </c>
      <c r="AS38" s="86">
        <f t="shared" si="62"/>
        <v>-27568.10351</v>
      </c>
      <c r="AT38" s="99"/>
      <c r="AU38" s="23"/>
    </row>
    <row r="39">
      <c r="A39" s="96">
        <v>1.9691768647506365</v>
      </c>
      <c r="B39" s="29">
        <v>2399.0</v>
      </c>
      <c r="C39" s="30">
        <v>1496.0</v>
      </c>
      <c r="D39" s="31" t="s">
        <v>0</v>
      </c>
      <c r="E39" s="14">
        <v>13.0</v>
      </c>
      <c r="F39" s="15">
        <v>20.0</v>
      </c>
      <c r="G39" s="16">
        <v>15.0</v>
      </c>
      <c r="H39" s="17">
        <v>31.0</v>
      </c>
      <c r="I39" s="18">
        <v>110.0</v>
      </c>
      <c r="J39" s="19">
        <v>12.0</v>
      </c>
      <c r="K39" s="20">
        <v>10.0</v>
      </c>
      <c r="L39" s="21">
        <v>30.0</v>
      </c>
      <c r="M39" s="22">
        <v>9.0</v>
      </c>
      <c r="N39" s="63">
        <f t="shared" si="2"/>
        <v>110</v>
      </c>
      <c r="O39" s="63">
        <f t="shared" si="3"/>
        <v>30</v>
      </c>
      <c r="P39" s="63">
        <f t="shared" si="4"/>
        <v>43</v>
      </c>
      <c r="Q39" s="63">
        <f t="shared" si="5"/>
        <v>67</v>
      </c>
      <c r="R39" s="65">
        <f t="shared" si="6"/>
        <v>0.612</v>
      </c>
      <c r="S39" s="65">
        <f t="shared" si="7"/>
        <v>0.56</v>
      </c>
      <c r="T39" s="66">
        <f t="shared" si="8"/>
        <v>0.6214689266</v>
      </c>
      <c r="U39" s="89"/>
      <c r="V39" s="89"/>
      <c r="W39" s="85">
        <f t="shared" si="9"/>
        <v>140</v>
      </c>
      <c r="X39" s="7">
        <f t="shared" si="10"/>
        <v>1.377819898</v>
      </c>
      <c r="Y39" s="7">
        <f t="shared" si="11"/>
        <v>233.5954022</v>
      </c>
      <c r="Z39" s="7">
        <f t="shared" si="12"/>
        <v>6388.627027</v>
      </c>
      <c r="AA39" s="97">
        <f t="shared" si="13"/>
        <v>0.7805126015</v>
      </c>
      <c r="AB39" s="97">
        <f t="shared" si="14"/>
        <v>0.7800918725</v>
      </c>
      <c r="AC39" s="98">
        <f t="shared" si="15"/>
        <v>1.159043675</v>
      </c>
      <c r="AD39" s="98">
        <f t="shared" si="16"/>
        <v>10.65592622</v>
      </c>
      <c r="AE39" s="13">
        <f t="shared" si="17"/>
        <v>1.159043675</v>
      </c>
      <c r="AF39" s="13">
        <f t="shared" si="18"/>
        <v>335.1881552</v>
      </c>
      <c r="AG39" s="13">
        <f t="shared" si="19"/>
        <v>25700.91537</v>
      </c>
      <c r="AH39" s="13">
        <f t="shared" si="20"/>
        <v>208856.1539</v>
      </c>
      <c r="AI39" s="10">
        <f t="shared" si="21"/>
        <v>1.377819898</v>
      </c>
      <c r="AJ39" s="10">
        <f t="shared" si="22"/>
        <v>325.9093353</v>
      </c>
      <c r="AK39" s="10">
        <f t="shared" si="23"/>
        <v>22039.51897</v>
      </c>
      <c r="AL39" s="10">
        <f t="shared" si="24"/>
        <v>428038.0108</v>
      </c>
      <c r="AM39" s="97">
        <f t="shared" si="25"/>
        <v>8634420.654</v>
      </c>
      <c r="AN39" s="97">
        <f t="shared" si="26"/>
        <v>8629766.339</v>
      </c>
      <c r="AO39" s="86">
        <f t="shared" si="27"/>
        <v>1.000539333</v>
      </c>
      <c r="AP39" s="86">
        <f t="shared" ref="AP39:AS39" si="63">AE39-AI39</f>
        <v>-0.2187762226</v>
      </c>
      <c r="AQ39" s="86">
        <f t="shared" si="63"/>
        <v>9.27881986</v>
      </c>
      <c r="AR39" s="86">
        <f t="shared" si="63"/>
        <v>3661.396395</v>
      </c>
      <c r="AS39" s="86">
        <f t="shared" si="63"/>
        <v>-219181.8569</v>
      </c>
      <c r="AT39" s="99"/>
      <c r="AU39" s="23"/>
    </row>
    <row r="40">
      <c r="A40" s="96">
        <v>1.995556051575079</v>
      </c>
      <c r="B40" s="29">
        <v>3557.0</v>
      </c>
      <c r="C40" s="30">
        <v>2063.0</v>
      </c>
      <c r="D40" s="31" t="s">
        <v>0</v>
      </c>
      <c r="E40" s="14">
        <v>13.0</v>
      </c>
      <c r="F40" s="15">
        <v>27.0</v>
      </c>
      <c r="G40" s="16">
        <v>27.0</v>
      </c>
      <c r="H40" s="17">
        <v>36.0</v>
      </c>
      <c r="I40" s="18">
        <v>122.0</v>
      </c>
      <c r="J40" s="19">
        <v>27.0</v>
      </c>
      <c r="K40" s="20">
        <v>33.0</v>
      </c>
      <c r="L40" s="21">
        <v>62.0</v>
      </c>
      <c r="M40" s="22">
        <v>35.0</v>
      </c>
      <c r="N40" s="63">
        <f t="shared" si="2"/>
        <v>122</v>
      </c>
      <c r="O40" s="63">
        <f t="shared" si="3"/>
        <v>62</v>
      </c>
      <c r="P40" s="63">
        <f t="shared" si="4"/>
        <v>63</v>
      </c>
      <c r="Q40" s="63">
        <f t="shared" si="5"/>
        <v>135</v>
      </c>
      <c r="R40" s="65">
        <f t="shared" si="6"/>
        <v>0.4842931937</v>
      </c>
      <c r="S40" s="65">
        <f t="shared" si="7"/>
        <v>0.4816753927</v>
      </c>
      <c r="T40" s="66">
        <f t="shared" si="8"/>
        <v>0.4747081712</v>
      </c>
      <c r="U40" s="89"/>
      <c r="V40" s="89"/>
      <c r="W40" s="85">
        <f t="shared" si="9"/>
        <v>260</v>
      </c>
      <c r="X40" s="7">
        <f t="shared" si="10"/>
        <v>1.377819898</v>
      </c>
      <c r="Y40" s="7">
        <f t="shared" si="11"/>
        <v>419.1965357</v>
      </c>
      <c r="Z40" s="7">
        <f t="shared" si="12"/>
        <v>20774.78341</v>
      </c>
      <c r="AA40" s="97">
        <f t="shared" si="13"/>
        <v>0.6337518461</v>
      </c>
      <c r="AB40" s="97">
        <f t="shared" si="14"/>
        <v>0.6333723864</v>
      </c>
      <c r="AC40" s="98">
        <f t="shared" si="15"/>
        <v>1.159043675</v>
      </c>
      <c r="AD40" s="98">
        <f t="shared" si="16"/>
        <v>21.47089611</v>
      </c>
      <c r="AE40" s="13">
        <f t="shared" si="17"/>
        <v>1.159043675</v>
      </c>
      <c r="AF40" s="13">
        <f t="shared" si="18"/>
        <v>624.1736071</v>
      </c>
      <c r="AG40" s="13">
        <f t="shared" si="19"/>
        <v>89516.2184</v>
      </c>
      <c r="AH40" s="13">
        <f t="shared" si="20"/>
        <v>1451432.577</v>
      </c>
      <c r="AI40" s="10">
        <f t="shared" si="21"/>
        <v>1.377819898</v>
      </c>
      <c r="AJ40" s="10">
        <f t="shared" si="22"/>
        <v>605.2022218</v>
      </c>
      <c r="AK40" s="10">
        <f t="shared" si="23"/>
        <v>77366.31572</v>
      </c>
      <c r="AL40" s="10">
        <f t="shared" si="24"/>
        <v>2804595.76</v>
      </c>
      <c r="AM40" s="97">
        <f t="shared" si="25"/>
        <v>23767258.33</v>
      </c>
      <c r="AN40" s="97">
        <f t="shared" si="26"/>
        <v>23753027.65</v>
      </c>
      <c r="AO40" s="86">
        <f t="shared" si="27"/>
        <v>1.00059911</v>
      </c>
      <c r="AP40" s="86">
        <f t="shared" ref="AP40:AS40" si="64">AE40-AI40</f>
        <v>-0.2187762226</v>
      </c>
      <c r="AQ40" s="86">
        <f t="shared" si="64"/>
        <v>18.97138524</v>
      </c>
      <c r="AR40" s="86">
        <f t="shared" si="64"/>
        <v>12149.90268</v>
      </c>
      <c r="AS40" s="86">
        <f t="shared" si="64"/>
        <v>-1353163.183</v>
      </c>
      <c r="AT40" s="99"/>
      <c r="AU40" s="23"/>
    </row>
    <row r="41">
      <c r="A41" s="96">
        <v>2.0064601076924333</v>
      </c>
      <c r="B41" s="29">
        <v>4044.0</v>
      </c>
      <c r="C41" s="30">
        <v>2605.0</v>
      </c>
      <c r="D41" s="31" t="s">
        <v>0</v>
      </c>
      <c r="E41" s="14">
        <v>24.0</v>
      </c>
      <c r="F41" s="15">
        <v>8.0</v>
      </c>
      <c r="G41" s="16">
        <v>8.0</v>
      </c>
      <c r="H41" s="17">
        <v>36.0</v>
      </c>
      <c r="I41" s="18">
        <v>99.0</v>
      </c>
      <c r="J41" s="19">
        <v>36.0</v>
      </c>
      <c r="K41" s="20">
        <v>21.0</v>
      </c>
      <c r="L41" s="21">
        <v>20.0</v>
      </c>
      <c r="M41" s="22">
        <v>38.0</v>
      </c>
      <c r="N41" s="63">
        <f t="shared" si="2"/>
        <v>99</v>
      </c>
      <c r="O41" s="63">
        <f t="shared" si="3"/>
        <v>20</v>
      </c>
      <c r="P41" s="63">
        <f t="shared" si="4"/>
        <v>72</v>
      </c>
      <c r="Q41" s="63">
        <f t="shared" si="5"/>
        <v>99</v>
      </c>
      <c r="R41" s="65">
        <f t="shared" si="6"/>
        <v>0.5896551724</v>
      </c>
      <c r="S41" s="65">
        <f t="shared" si="7"/>
        <v>0.4103448276</v>
      </c>
      <c r="T41" s="66">
        <f t="shared" si="8"/>
        <v>0.5</v>
      </c>
      <c r="U41" s="89"/>
      <c r="V41" s="89"/>
      <c r="W41" s="85">
        <f t="shared" si="9"/>
        <v>191</v>
      </c>
      <c r="X41" s="7">
        <f t="shared" si="10"/>
        <v>1.377819898</v>
      </c>
      <c r="Y41" s="7">
        <f t="shared" si="11"/>
        <v>322.8314894</v>
      </c>
      <c r="Z41" s="7">
        <f t="shared" si="12"/>
        <v>10136.20319</v>
      </c>
      <c r="AA41" s="97">
        <f t="shared" si="13"/>
        <v>0.6590436749</v>
      </c>
      <c r="AB41" s="97">
        <f t="shared" si="14"/>
        <v>0.6611240601</v>
      </c>
      <c r="AC41" s="98">
        <f t="shared" si="15"/>
        <v>1.159043675</v>
      </c>
      <c r="AD41" s="98">
        <f t="shared" si="16"/>
        <v>15.74532382</v>
      </c>
      <c r="AE41" s="13">
        <f t="shared" si="17"/>
        <v>1.159043675</v>
      </c>
      <c r="AF41" s="13">
        <f t="shared" si="18"/>
        <v>458.5000076</v>
      </c>
      <c r="AG41" s="13">
        <f t="shared" si="19"/>
        <v>48297.786</v>
      </c>
      <c r="AH41" s="13">
        <f t="shared" si="20"/>
        <v>574405.1581</v>
      </c>
      <c r="AI41" s="10">
        <f t="shared" si="21"/>
        <v>1.377819898</v>
      </c>
      <c r="AJ41" s="10">
        <f t="shared" si="22"/>
        <v>459.2356593</v>
      </c>
      <c r="AK41" s="10">
        <f t="shared" si="23"/>
        <v>42096.52064</v>
      </c>
      <c r="AL41" s="10">
        <f t="shared" si="24"/>
        <v>1003484.116</v>
      </c>
      <c r="AM41" s="97">
        <f t="shared" si="25"/>
        <v>10974263.47</v>
      </c>
      <c r="AN41" s="97">
        <f t="shared" si="26"/>
        <v>11008905.62</v>
      </c>
      <c r="AO41" s="86">
        <f t="shared" si="27"/>
        <v>0.9968532605</v>
      </c>
      <c r="AP41" s="86">
        <f t="shared" ref="AP41:AS41" si="65">AE41-AI41</f>
        <v>-0.2187762226</v>
      </c>
      <c r="AQ41" s="86">
        <f t="shared" si="65"/>
        <v>-0.7356516515</v>
      </c>
      <c r="AR41" s="86">
        <f t="shared" si="65"/>
        <v>6201.265361</v>
      </c>
      <c r="AS41" s="86">
        <f t="shared" si="65"/>
        <v>-429078.9574</v>
      </c>
      <c r="AT41" s="99"/>
      <c r="AU41" s="23"/>
    </row>
    <row r="42">
      <c r="A42" s="96">
        <v>2.1407582583793214</v>
      </c>
      <c r="B42" s="29">
        <v>4012.0</v>
      </c>
      <c r="C42" s="30">
        <v>2201.0</v>
      </c>
      <c r="D42" s="31" t="s">
        <v>0</v>
      </c>
      <c r="E42" s="14">
        <v>30.0</v>
      </c>
      <c r="F42" s="15">
        <v>25.0</v>
      </c>
      <c r="G42" s="16">
        <v>12.0</v>
      </c>
      <c r="H42" s="17">
        <v>63.0</v>
      </c>
      <c r="I42" s="18">
        <v>154.0</v>
      </c>
      <c r="J42" s="19">
        <v>37.0</v>
      </c>
      <c r="K42" s="20">
        <v>47.0</v>
      </c>
      <c r="L42" s="21">
        <v>55.0</v>
      </c>
      <c r="M42" s="22">
        <v>32.0</v>
      </c>
      <c r="N42" s="63">
        <f t="shared" si="2"/>
        <v>154</v>
      </c>
      <c r="O42" s="63">
        <f t="shared" si="3"/>
        <v>55</v>
      </c>
      <c r="P42" s="63">
        <f t="shared" si="4"/>
        <v>100</v>
      </c>
      <c r="Q42" s="63">
        <f t="shared" si="5"/>
        <v>146</v>
      </c>
      <c r="R42" s="65">
        <f t="shared" si="6"/>
        <v>0.5582417582</v>
      </c>
      <c r="S42" s="65">
        <f t="shared" si="7"/>
        <v>0.4593406593</v>
      </c>
      <c r="T42" s="66">
        <f t="shared" si="8"/>
        <v>0.5133333333</v>
      </c>
      <c r="U42" s="89"/>
      <c r="V42" s="89"/>
      <c r="W42" s="85">
        <f t="shared" si="9"/>
        <v>301</v>
      </c>
      <c r="X42" s="7">
        <f t="shared" si="10"/>
        <v>1.377819898</v>
      </c>
      <c r="Y42" s="7">
        <f t="shared" si="11"/>
        <v>505.6677195</v>
      </c>
      <c r="Z42" s="7">
        <f t="shared" si="12"/>
        <v>28610.22077</v>
      </c>
      <c r="AA42" s="97">
        <f t="shared" si="13"/>
        <v>0.6723770082</v>
      </c>
      <c r="AB42" s="97">
        <f t="shared" si="14"/>
        <v>0.6721865778</v>
      </c>
      <c r="AC42" s="98">
        <f t="shared" si="15"/>
        <v>1.159043675</v>
      </c>
      <c r="AD42" s="98">
        <f t="shared" si="16"/>
        <v>23.22037654</v>
      </c>
      <c r="AE42" s="13">
        <f t="shared" si="17"/>
        <v>1.159043675</v>
      </c>
      <c r="AF42" s="13">
        <f t="shared" si="18"/>
        <v>720.9646688</v>
      </c>
      <c r="AG42" s="13">
        <f t="shared" si="19"/>
        <v>118989.1827</v>
      </c>
      <c r="AH42" s="13">
        <f t="shared" si="20"/>
        <v>2103789.334</v>
      </c>
      <c r="AI42" s="10">
        <f t="shared" si="21"/>
        <v>1.377819898</v>
      </c>
      <c r="AJ42" s="10">
        <f t="shared" si="22"/>
        <v>706.8294245</v>
      </c>
      <c r="AK42" s="10">
        <f t="shared" si="23"/>
        <v>102437.7078</v>
      </c>
      <c r="AL42" s="10">
        <f t="shared" si="24"/>
        <v>4177092.233</v>
      </c>
      <c r="AM42" s="97">
        <f t="shared" si="25"/>
        <v>41759655.04</v>
      </c>
      <c r="AN42" s="97">
        <f t="shared" si="26"/>
        <v>41747827.88</v>
      </c>
      <c r="AO42" s="86">
        <f t="shared" si="27"/>
        <v>1.0002833</v>
      </c>
      <c r="AP42" s="86">
        <f t="shared" ref="AP42:AS42" si="66">AE42-AI42</f>
        <v>-0.2187762226</v>
      </c>
      <c r="AQ42" s="86">
        <f t="shared" si="66"/>
        <v>14.13524432</v>
      </c>
      <c r="AR42" s="86">
        <f t="shared" si="66"/>
        <v>16551.47485</v>
      </c>
      <c r="AS42" s="86">
        <f t="shared" si="66"/>
        <v>-2073302.899</v>
      </c>
      <c r="AT42" s="99"/>
      <c r="AU42" s="23"/>
    </row>
    <row r="43">
      <c r="A43" s="96">
        <v>2.21085010248963</v>
      </c>
      <c r="B43" s="29">
        <v>3604.0</v>
      </c>
      <c r="C43" s="30">
        <v>2505.0</v>
      </c>
      <c r="D43" s="31" t="s">
        <v>0</v>
      </c>
      <c r="E43" s="14">
        <v>17.0</v>
      </c>
      <c r="F43" s="15">
        <v>19.0</v>
      </c>
      <c r="G43" s="16">
        <v>13.0</v>
      </c>
      <c r="H43" s="17">
        <v>39.0</v>
      </c>
      <c r="I43" s="18">
        <v>93.0</v>
      </c>
      <c r="J43" s="19">
        <v>21.0</v>
      </c>
      <c r="K43" s="20">
        <v>27.0</v>
      </c>
      <c r="L43" s="21">
        <v>24.0</v>
      </c>
      <c r="M43" s="22">
        <v>27.0</v>
      </c>
      <c r="N43" s="63">
        <f t="shared" si="2"/>
        <v>93</v>
      </c>
      <c r="O43" s="63">
        <f t="shared" si="3"/>
        <v>24</v>
      </c>
      <c r="P43" s="63">
        <f t="shared" si="4"/>
        <v>60</v>
      </c>
      <c r="Q43" s="63">
        <f t="shared" si="5"/>
        <v>103</v>
      </c>
      <c r="R43" s="65">
        <f t="shared" si="6"/>
        <v>0.5464285714</v>
      </c>
      <c r="S43" s="65">
        <f t="shared" si="7"/>
        <v>0.4178571429</v>
      </c>
      <c r="T43" s="66">
        <f t="shared" si="8"/>
        <v>0.4744897959</v>
      </c>
      <c r="U43" s="89"/>
      <c r="V43" s="89"/>
      <c r="W43" s="85">
        <f t="shared" si="9"/>
        <v>187</v>
      </c>
      <c r="X43" s="7">
        <f t="shared" si="10"/>
        <v>1.377819898</v>
      </c>
      <c r="Y43" s="7">
        <f t="shared" si="11"/>
        <v>307.2045338</v>
      </c>
      <c r="Z43" s="7">
        <f t="shared" si="12"/>
        <v>9261.758461</v>
      </c>
      <c r="AA43" s="97">
        <f t="shared" si="13"/>
        <v>0.6335334708</v>
      </c>
      <c r="AB43" s="97">
        <f t="shared" si="14"/>
        <v>0.6345477602</v>
      </c>
      <c r="AC43" s="98">
        <f t="shared" si="15"/>
        <v>1.159043675</v>
      </c>
      <c r="AD43" s="98">
        <f t="shared" si="16"/>
        <v>16.38149851</v>
      </c>
      <c r="AE43" s="13">
        <f t="shared" si="17"/>
        <v>1.159043675</v>
      </c>
      <c r="AF43" s="13">
        <f t="shared" si="18"/>
        <v>449.8638329</v>
      </c>
      <c r="AG43" s="13">
        <f t="shared" si="19"/>
        <v>46657.27871</v>
      </c>
      <c r="AH43" s="13">
        <f t="shared" si="20"/>
        <v>572844.6216</v>
      </c>
      <c r="AI43" s="10">
        <f t="shared" si="21"/>
        <v>1.377819898</v>
      </c>
      <c r="AJ43" s="10">
        <f t="shared" si="22"/>
        <v>449.1199833</v>
      </c>
      <c r="AK43" s="10">
        <f t="shared" si="23"/>
        <v>40903.82545</v>
      </c>
      <c r="AL43" s="10">
        <f t="shared" si="24"/>
        <v>953961.1214</v>
      </c>
      <c r="AM43" s="97">
        <f t="shared" si="25"/>
        <v>9735128.726</v>
      </c>
      <c r="AN43" s="97">
        <f t="shared" si="26"/>
        <v>9750714.703</v>
      </c>
      <c r="AO43" s="86">
        <f t="shared" si="27"/>
        <v>0.9984015555</v>
      </c>
      <c r="AP43" s="86">
        <f t="shared" ref="AP43:AS43" si="67">AE43-AI43</f>
        <v>-0.2187762226</v>
      </c>
      <c r="AQ43" s="86">
        <f t="shared" si="67"/>
        <v>0.7438496381</v>
      </c>
      <c r="AR43" s="86">
        <f t="shared" si="67"/>
        <v>5753.453265</v>
      </c>
      <c r="AS43" s="86">
        <f t="shared" si="67"/>
        <v>-381116.4999</v>
      </c>
      <c r="AT43" s="99"/>
      <c r="AU43" s="23"/>
    </row>
    <row r="44">
      <c r="A44" s="96">
        <v>2.272176371810204</v>
      </c>
      <c r="B44" s="29">
        <v>3050.0</v>
      </c>
      <c r="C44" s="30">
        <v>1413.0</v>
      </c>
      <c r="D44" s="31" t="s">
        <v>0</v>
      </c>
      <c r="E44" s="14">
        <v>43.0</v>
      </c>
      <c r="F44" s="15">
        <v>36.0</v>
      </c>
      <c r="G44" s="16">
        <v>17.0</v>
      </c>
      <c r="H44" s="17">
        <v>33.0</v>
      </c>
      <c r="I44" s="18">
        <v>58.0</v>
      </c>
      <c r="J44" s="19">
        <v>12.0</v>
      </c>
      <c r="K44" s="20">
        <v>83.0</v>
      </c>
      <c r="L44" s="21">
        <v>61.0</v>
      </c>
      <c r="M44" s="22">
        <v>67.0</v>
      </c>
      <c r="N44" s="63">
        <f t="shared" si="2"/>
        <v>58</v>
      </c>
      <c r="O44" s="63">
        <f t="shared" si="3"/>
        <v>61</v>
      </c>
      <c r="P44" s="63">
        <f t="shared" si="4"/>
        <v>45</v>
      </c>
      <c r="Q44" s="63">
        <f t="shared" si="5"/>
        <v>246</v>
      </c>
      <c r="R44" s="65">
        <f t="shared" si="6"/>
        <v>0.2512195122</v>
      </c>
      <c r="S44" s="65">
        <f t="shared" si="7"/>
        <v>0.2902439024</v>
      </c>
      <c r="T44" s="66">
        <f t="shared" si="8"/>
        <v>0.1907894737</v>
      </c>
      <c r="U44" s="89"/>
      <c r="V44" s="89"/>
      <c r="W44" s="85">
        <f t="shared" si="9"/>
        <v>352</v>
      </c>
      <c r="X44" s="7">
        <f t="shared" si="10"/>
        <v>1.377819898</v>
      </c>
      <c r="Y44" s="7">
        <f t="shared" si="11"/>
        <v>514.9012258</v>
      </c>
      <c r="Z44" s="7">
        <f t="shared" si="12"/>
        <v>24441.47475</v>
      </c>
      <c r="AA44" s="97">
        <f t="shared" si="13"/>
        <v>0.3498331486</v>
      </c>
      <c r="AB44" s="97">
        <f t="shared" si="14"/>
        <v>0.3506289826</v>
      </c>
      <c r="AC44" s="98">
        <f t="shared" si="15"/>
        <v>1.159043675</v>
      </c>
      <c r="AD44" s="98">
        <f t="shared" si="16"/>
        <v>39.12474403</v>
      </c>
      <c r="AE44" s="13">
        <f t="shared" si="17"/>
        <v>1.159043675</v>
      </c>
      <c r="AF44" s="13">
        <f t="shared" si="18"/>
        <v>855.0914912</v>
      </c>
      <c r="AG44" s="13">
        <f t="shared" si="19"/>
        <v>171153.9673</v>
      </c>
      <c r="AH44" s="13">
        <f t="shared" si="20"/>
        <v>4847712.284</v>
      </c>
      <c r="AI44" s="10">
        <f t="shared" si="21"/>
        <v>1.377819898</v>
      </c>
      <c r="AJ44" s="10">
        <f t="shared" si="22"/>
        <v>853.8449206</v>
      </c>
      <c r="AK44" s="10">
        <f t="shared" si="23"/>
        <v>151107.1763</v>
      </c>
      <c r="AL44" s="10">
        <f t="shared" si="24"/>
        <v>6012602.787</v>
      </c>
      <c r="AM44" s="97">
        <f t="shared" si="25"/>
        <v>17877313.49</v>
      </c>
      <c r="AN44" s="97">
        <f t="shared" si="26"/>
        <v>17917982.52</v>
      </c>
      <c r="AO44" s="86">
        <f t="shared" si="27"/>
        <v>0.9977302674</v>
      </c>
      <c r="AP44" s="86">
        <f t="shared" ref="AP44:AS44" si="68">AE44-AI44</f>
        <v>-0.2187762226</v>
      </c>
      <c r="AQ44" s="86">
        <f t="shared" si="68"/>
        <v>1.246570551</v>
      </c>
      <c r="AR44" s="86">
        <f t="shared" si="68"/>
        <v>20046.79099</v>
      </c>
      <c r="AS44" s="86">
        <f t="shared" si="68"/>
        <v>-1164890.504</v>
      </c>
      <c r="AT44" s="99"/>
      <c r="AU44" s="23"/>
    </row>
    <row r="45">
      <c r="A45" s="96">
        <v>2.317177501818172</v>
      </c>
      <c r="B45" s="29">
        <v>2086.0</v>
      </c>
      <c r="C45" s="30">
        <v>2283.0</v>
      </c>
      <c r="D45" s="31" t="s">
        <v>0</v>
      </c>
      <c r="E45" s="14">
        <v>5.0</v>
      </c>
      <c r="F45" s="15">
        <v>18.0</v>
      </c>
      <c r="G45" s="16">
        <v>8.0</v>
      </c>
      <c r="H45" s="17">
        <v>24.0</v>
      </c>
      <c r="I45" s="18">
        <v>57.0</v>
      </c>
      <c r="J45" s="19">
        <v>18.0</v>
      </c>
      <c r="K45" s="20">
        <v>15.0</v>
      </c>
      <c r="L45" s="21">
        <v>21.0</v>
      </c>
      <c r="M45" s="22">
        <v>10.0</v>
      </c>
      <c r="N45" s="63">
        <f t="shared" si="2"/>
        <v>57</v>
      </c>
      <c r="O45" s="63">
        <f t="shared" si="3"/>
        <v>21</v>
      </c>
      <c r="P45" s="63">
        <f t="shared" si="4"/>
        <v>42</v>
      </c>
      <c r="Q45" s="63">
        <f t="shared" si="5"/>
        <v>56</v>
      </c>
      <c r="R45" s="65">
        <f t="shared" si="6"/>
        <v>0.5625</v>
      </c>
      <c r="S45" s="65">
        <f t="shared" si="7"/>
        <v>0.4431818182</v>
      </c>
      <c r="T45" s="66">
        <f t="shared" si="8"/>
        <v>0.5044247788</v>
      </c>
      <c r="U45" s="89"/>
      <c r="V45" s="89"/>
      <c r="W45" s="85">
        <f t="shared" si="9"/>
        <v>119</v>
      </c>
      <c r="X45" s="7">
        <f t="shared" si="10"/>
        <v>1.377819898</v>
      </c>
      <c r="Y45" s="7">
        <f t="shared" si="11"/>
        <v>202.1350957</v>
      </c>
      <c r="Z45" s="7">
        <f t="shared" si="12"/>
        <v>4574.97298</v>
      </c>
      <c r="AA45" s="97">
        <f t="shared" si="13"/>
        <v>0.6634684537</v>
      </c>
      <c r="AB45" s="97">
        <f t="shared" si="14"/>
        <v>0.6641661377</v>
      </c>
      <c r="AC45" s="98">
        <f t="shared" si="15"/>
        <v>1.159043675</v>
      </c>
      <c r="AD45" s="98">
        <f t="shared" si="16"/>
        <v>8.906445794</v>
      </c>
      <c r="AE45" s="13">
        <f t="shared" si="17"/>
        <v>1.159043675</v>
      </c>
      <c r="AF45" s="13">
        <f t="shared" si="18"/>
        <v>284.7588404</v>
      </c>
      <c r="AG45" s="13">
        <f t="shared" si="19"/>
        <v>18532.95158</v>
      </c>
      <c r="AH45" s="13">
        <f t="shared" si="20"/>
        <v>126124.1789</v>
      </c>
      <c r="AI45" s="10">
        <f t="shared" si="21"/>
        <v>1.377819898</v>
      </c>
      <c r="AJ45" s="10">
        <f t="shared" si="22"/>
        <v>279.29301</v>
      </c>
      <c r="AK45" s="10">
        <f t="shared" si="23"/>
        <v>15894.53834</v>
      </c>
      <c r="AL45" s="10">
        <f t="shared" si="24"/>
        <v>256198.4869</v>
      </c>
      <c r="AM45" s="97">
        <f t="shared" si="25"/>
        <v>2322330.667</v>
      </c>
      <c r="AN45" s="97">
        <f t="shared" si="26"/>
        <v>2324772.762</v>
      </c>
      <c r="AO45" s="86">
        <f t="shared" si="27"/>
        <v>0.9989495338</v>
      </c>
      <c r="AP45" s="86">
        <f t="shared" ref="AP45:AS45" si="69">AE45-AI45</f>
        <v>-0.2187762226</v>
      </c>
      <c r="AQ45" s="86">
        <f t="shared" si="69"/>
        <v>5.465830455</v>
      </c>
      <c r="AR45" s="86">
        <f t="shared" si="69"/>
        <v>2638.41324</v>
      </c>
      <c r="AS45" s="86">
        <f t="shared" si="69"/>
        <v>-130074.308</v>
      </c>
      <c r="AT45" s="99"/>
      <c r="AU45" s="23"/>
    </row>
    <row r="46">
      <c r="A46" s="96">
        <v>2.4338370407908485</v>
      </c>
      <c r="B46" s="29">
        <v>6736.0</v>
      </c>
      <c r="C46" s="30">
        <v>969.0</v>
      </c>
      <c r="D46" s="31" t="s">
        <v>0</v>
      </c>
      <c r="E46" s="14">
        <v>12.0</v>
      </c>
      <c r="F46" s="15">
        <v>8.0</v>
      </c>
      <c r="G46" s="16">
        <v>4.0</v>
      </c>
      <c r="H46" s="17">
        <v>13.0</v>
      </c>
      <c r="I46" s="18">
        <v>49.0</v>
      </c>
      <c r="J46" s="19">
        <v>15.0</v>
      </c>
      <c r="K46" s="20">
        <v>5.0</v>
      </c>
      <c r="L46" s="21">
        <v>16.0</v>
      </c>
      <c r="M46" s="22">
        <v>16.0</v>
      </c>
      <c r="N46" s="63">
        <f t="shared" si="2"/>
        <v>49</v>
      </c>
      <c r="O46" s="63">
        <f t="shared" si="3"/>
        <v>16</v>
      </c>
      <c r="P46" s="63">
        <f t="shared" si="4"/>
        <v>28</v>
      </c>
      <c r="Q46" s="63">
        <f t="shared" si="5"/>
        <v>45</v>
      </c>
      <c r="R46" s="65">
        <f t="shared" si="6"/>
        <v>0.5579710145</v>
      </c>
      <c r="S46" s="65">
        <f t="shared" si="7"/>
        <v>0.4710144928</v>
      </c>
      <c r="T46" s="66">
        <f t="shared" si="8"/>
        <v>0.5212765957</v>
      </c>
      <c r="U46" s="89"/>
      <c r="V46" s="89"/>
      <c r="W46" s="85">
        <f t="shared" si="9"/>
        <v>89</v>
      </c>
      <c r="X46" s="7">
        <f t="shared" si="10"/>
        <v>1.377819898</v>
      </c>
      <c r="Y46" s="7">
        <f t="shared" si="11"/>
        <v>147.761653</v>
      </c>
      <c r="Z46" s="7">
        <f t="shared" si="12"/>
        <v>2400.829791</v>
      </c>
      <c r="AA46" s="97">
        <f t="shared" si="13"/>
        <v>0.6803202706</v>
      </c>
      <c r="AB46" s="97">
        <f t="shared" si="14"/>
        <v>0.6799672527</v>
      </c>
      <c r="AC46" s="98">
        <f t="shared" si="15"/>
        <v>1.159043675</v>
      </c>
      <c r="AD46" s="98">
        <f t="shared" si="16"/>
        <v>7.156965371</v>
      </c>
      <c r="AE46" s="13">
        <f t="shared" si="17"/>
        <v>1.159043675</v>
      </c>
      <c r="AF46" s="13">
        <f t="shared" si="18"/>
        <v>213.4667395</v>
      </c>
      <c r="AG46" s="13">
        <f t="shared" si="19"/>
        <v>10454.72478</v>
      </c>
      <c r="AH46" s="13">
        <f t="shared" si="20"/>
        <v>56690.3227</v>
      </c>
      <c r="AI46" s="10">
        <f t="shared" si="21"/>
        <v>1.377819898</v>
      </c>
      <c r="AJ46" s="10">
        <f t="shared" si="22"/>
        <v>209.7635484</v>
      </c>
      <c r="AK46" s="10">
        <f t="shared" si="23"/>
        <v>9050.104175</v>
      </c>
      <c r="AL46" s="10">
        <f t="shared" si="24"/>
        <v>108037.3406</v>
      </c>
      <c r="AM46" s="97">
        <f t="shared" si="25"/>
        <v>1217865.808</v>
      </c>
      <c r="AN46" s="97">
        <f t="shared" si="26"/>
        <v>1217233.858</v>
      </c>
      <c r="AO46" s="86">
        <f t="shared" si="27"/>
        <v>1.000519169</v>
      </c>
      <c r="AP46" s="86">
        <f t="shared" ref="AP46:AS46" si="70">AE46-AI46</f>
        <v>-0.2187762226</v>
      </c>
      <c r="AQ46" s="86">
        <f t="shared" si="70"/>
        <v>3.703191137</v>
      </c>
      <c r="AR46" s="86">
        <f t="shared" si="70"/>
        <v>1404.62061</v>
      </c>
      <c r="AS46" s="86">
        <f t="shared" si="70"/>
        <v>-51347.0179</v>
      </c>
      <c r="AT46" s="99"/>
      <c r="AU46" s="23"/>
    </row>
    <row r="47">
      <c r="A47" s="96">
        <v>2.46887064026825</v>
      </c>
      <c r="B47" s="29">
        <v>1614.0</v>
      </c>
      <c r="C47" s="30">
        <v>1812.0</v>
      </c>
      <c r="D47" s="31" t="s">
        <v>0</v>
      </c>
      <c r="E47" s="14">
        <v>19.0</v>
      </c>
      <c r="F47" s="15">
        <v>10.0</v>
      </c>
      <c r="G47" s="16">
        <v>7.0</v>
      </c>
      <c r="H47" s="17">
        <v>25.0</v>
      </c>
      <c r="I47" s="18">
        <v>84.0</v>
      </c>
      <c r="J47" s="19">
        <v>24.0</v>
      </c>
      <c r="K47" s="20">
        <v>25.0</v>
      </c>
      <c r="L47" s="21">
        <v>22.0</v>
      </c>
      <c r="M47" s="22">
        <v>21.0</v>
      </c>
      <c r="N47" s="63">
        <f t="shared" si="2"/>
        <v>84</v>
      </c>
      <c r="O47" s="63">
        <f t="shared" si="3"/>
        <v>22</v>
      </c>
      <c r="P47" s="63">
        <f t="shared" si="4"/>
        <v>49</v>
      </c>
      <c r="Q47" s="63">
        <f t="shared" si="5"/>
        <v>82</v>
      </c>
      <c r="R47" s="65">
        <f t="shared" si="6"/>
        <v>0.5611814346</v>
      </c>
      <c r="S47" s="65">
        <f t="shared" si="7"/>
        <v>0.447257384</v>
      </c>
      <c r="T47" s="66">
        <f t="shared" si="8"/>
        <v>0.5060240964</v>
      </c>
      <c r="U47" s="89"/>
      <c r="V47" s="89"/>
      <c r="W47" s="85">
        <f t="shared" si="9"/>
        <v>153</v>
      </c>
      <c r="X47" s="7">
        <f t="shared" si="10"/>
        <v>1.377819898</v>
      </c>
      <c r="Y47" s="7">
        <f t="shared" si="11"/>
        <v>252.3548768</v>
      </c>
      <c r="Z47" s="7">
        <f t="shared" si="12"/>
        <v>6490.140269</v>
      </c>
      <c r="AA47" s="97">
        <f t="shared" si="13"/>
        <v>0.6650677713</v>
      </c>
      <c r="AB47" s="97">
        <f t="shared" si="14"/>
        <v>0.6660230218</v>
      </c>
      <c r="AC47" s="98">
        <f t="shared" si="15"/>
        <v>1.159043675</v>
      </c>
      <c r="AD47" s="98">
        <f t="shared" si="16"/>
        <v>13.04158134</v>
      </c>
      <c r="AE47" s="13">
        <f t="shared" si="17"/>
        <v>1.159043675</v>
      </c>
      <c r="AF47" s="13">
        <f t="shared" si="18"/>
        <v>367.7089459</v>
      </c>
      <c r="AG47" s="13">
        <f t="shared" si="19"/>
        <v>31122.77728</v>
      </c>
      <c r="AH47" s="13">
        <f t="shared" si="20"/>
        <v>305290.3776</v>
      </c>
      <c r="AI47" s="10">
        <f t="shared" si="21"/>
        <v>1.377819898</v>
      </c>
      <c r="AJ47" s="10">
        <f t="shared" si="22"/>
        <v>365.3361083</v>
      </c>
      <c r="AK47" s="10">
        <f t="shared" si="23"/>
        <v>27183.24016</v>
      </c>
      <c r="AL47" s="10">
        <f t="shared" si="24"/>
        <v>532191.5021</v>
      </c>
      <c r="AM47" s="97">
        <f t="shared" si="25"/>
        <v>6201127.813</v>
      </c>
      <c r="AN47" s="97">
        <f t="shared" si="26"/>
        <v>6210034.621</v>
      </c>
      <c r="AO47" s="86">
        <f t="shared" si="27"/>
        <v>0.9985657394</v>
      </c>
      <c r="AP47" s="86">
        <f t="shared" ref="AP47:AS47" si="71">AE47-AI47</f>
        <v>-0.2187762226</v>
      </c>
      <c r="AQ47" s="86">
        <f t="shared" si="71"/>
        <v>2.372837512</v>
      </c>
      <c r="AR47" s="86">
        <f t="shared" si="71"/>
        <v>3939.537113</v>
      </c>
      <c r="AS47" s="86">
        <f t="shared" si="71"/>
        <v>-226901.1245</v>
      </c>
      <c r="AT47" s="99"/>
      <c r="AU47" s="23"/>
    </row>
    <row r="48">
      <c r="A48" s="96">
        <v>2.4690435271570976</v>
      </c>
      <c r="B48" s="29">
        <v>4046.0</v>
      </c>
      <c r="C48" s="30">
        <v>797.0</v>
      </c>
      <c r="D48" s="31" t="s">
        <v>0</v>
      </c>
      <c r="E48" s="14">
        <v>23.0</v>
      </c>
      <c r="F48" s="15">
        <v>25.0</v>
      </c>
      <c r="G48" s="16">
        <v>17.0</v>
      </c>
      <c r="H48" s="17">
        <v>29.0</v>
      </c>
      <c r="I48" s="18">
        <v>51.0</v>
      </c>
      <c r="J48" s="19">
        <v>10.0</v>
      </c>
      <c r="K48" s="20">
        <v>23.0</v>
      </c>
      <c r="L48" s="21">
        <v>23.0</v>
      </c>
      <c r="M48" s="22">
        <v>13.0</v>
      </c>
      <c r="N48" s="63">
        <f t="shared" si="2"/>
        <v>51</v>
      </c>
      <c r="O48" s="63">
        <f t="shared" si="3"/>
        <v>23</v>
      </c>
      <c r="P48" s="63">
        <f t="shared" si="4"/>
        <v>39</v>
      </c>
      <c r="Q48" s="63">
        <f t="shared" si="5"/>
        <v>101</v>
      </c>
      <c r="R48" s="65">
        <f t="shared" si="6"/>
        <v>0.4205607477</v>
      </c>
      <c r="S48" s="65">
        <f t="shared" si="7"/>
        <v>0.3457943925</v>
      </c>
      <c r="T48" s="66">
        <f t="shared" si="8"/>
        <v>0.3355263158</v>
      </c>
      <c r="U48" s="89"/>
      <c r="V48" s="89"/>
      <c r="W48" s="85">
        <f t="shared" si="9"/>
        <v>163</v>
      </c>
      <c r="X48" s="7">
        <f t="shared" si="10"/>
        <v>1.377819898</v>
      </c>
      <c r="Y48" s="7">
        <f t="shared" si="11"/>
        <v>254.8997522</v>
      </c>
      <c r="Z48" s="7">
        <f t="shared" si="12"/>
        <v>6104.318401</v>
      </c>
      <c r="AA48" s="97">
        <f t="shared" si="13"/>
        <v>0.4945699907</v>
      </c>
      <c r="AB48" s="97">
        <f t="shared" si="14"/>
        <v>0.4954125975</v>
      </c>
      <c r="AC48" s="98">
        <f t="shared" si="15"/>
        <v>1.159043675</v>
      </c>
      <c r="AD48" s="98">
        <f t="shared" si="16"/>
        <v>16.06341116</v>
      </c>
      <c r="AE48" s="13">
        <f t="shared" si="17"/>
        <v>1.159043675</v>
      </c>
      <c r="AF48" s="13">
        <f t="shared" si="18"/>
        <v>393.9116492</v>
      </c>
      <c r="AG48" s="13">
        <f t="shared" si="19"/>
        <v>36031.30344</v>
      </c>
      <c r="AH48" s="13">
        <f t="shared" si="20"/>
        <v>426788.7712</v>
      </c>
      <c r="AI48" s="10">
        <f t="shared" si="21"/>
        <v>1.377819898</v>
      </c>
      <c r="AJ48" s="10">
        <f t="shared" si="22"/>
        <v>394.0595619</v>
      </c>
      <c r="AK48" s="10">
        <f t="shared" si="23"/>
        <v>31849.19337</v>
      </c>
      <c r="AL48" s="10">
        <f t="shared" si="24"/>
        <v>616536.1585</v>
      </c>
      <c r="AM48" s="97">
        <f t="shared" si="25"/>
        <v>3442697.749</v>
      </c>
      <c r="AN48" s="97">
        <f t="shared" si="26"/>
        <v>3448563.128</v>
      </c>
      <c r="AO48" s="86">
        <f t="shared" si="27"/>
        <v>0.9982991816</v>
      </c>
      <c r="AP48" s="86">
        <f t="shared" ref="AP48:AS48" si="72">AE48-AI48</f>
        <v>-0.2187762226</v>
      </c>
      <c r="AQ48" s="86">
        <f t="shared" si="72"/>
        <v>-0.147912673</v>
      </c>
      <c r="AR48" s="86">
        <f t="shared" si="72"/>
        <v>4182.110064</v>
      </c>
      <c r="AS48" s="86">
        <f t="shared" si="72"/>
        <v>-189747.3873</v>
      </c>
      <c r="AT48" s="99"/>
      <c r="AU48" s="23"/>
    </row>
    <row r="49">
      <c r="A49" s="96">
        <v>2.5025526669528304</v>
      </c>
      <c r="B49" s="29">
        <v>2746.0</v>
      </c>
      <c r="C49" s="30">
        <v>1220.0</v>
      </c>
      <c r="D49" s="31" t="s">
        <v>0</v>
      </c>
      <c r="E49" s="14">
        <v>10.0</v>
      </c>
      <c r="F49" s="15">
        <v>8.0</v>
      </c>
      <c r="G49" s="16">
        <v>4.0</v>
      </c>
      <c r="H49" s="17">
        <v>16.0</v>
      </c>
      <c r="I49" s="18">
        <v>46.0</v>
      </c>
      <c r="J49" s="19">
        <v>19.0</v>
      </c>
      <c r="K49" s="20">
        <v>10.0</v>
      </c>
      <c r="L49" s="21">
        <v>8.0</v>
      </c>
      <c r="M49" s="22">
        <v>8.0</v>
      </c>
      <c r="N49" s="63">
        <f t="shared" si="2"/>
        <v>46</v>
      </c>
      <c r="O49" s="63">
        <f t="shared" si="3"/>
        <v>8</v>
      </c>
      <c r="P49" s="63">
        <f t="shared" si="4"/>
        <v>35</v>
      </c>
      <c r="Q49" s="63">
        <f t="shared" si="5"/>
        <v>40</v>
      </c>
      <c r="R49" s="65">
        <f t="shared" si="6"/>
        <v>0.6279069767</v>
      </c>
      <c r="S49" s="65">
        <f t="shared" si="7"/>
        <v>0.4186046512</v>
      </c>
      <c r="T49" s="66">
        <f t="shared" si="8"/>
        <v>0.5348837209</v>
      </c>
      <c r="U49" s="89"/>
      <c r="V49" s="89"/>
      <c r="W49" s="85">
        <f t="shared" si="9"/>
        <v>83</v>
      </c>
      <c r="X49" s="7">
        <f t="shared" si="10"/>
        <v>1.377819898</v>
      </c>
      <c r="Y49" s="7">
        <f t="shared" si="11"/>
        <v>143.8308496</v>
      </c>
      <c r="Z49" s="7">
        <f t="shared" si="12"/>
        <v>2051.304216</v>
      </c>
      <c r="AA49" s="97">
        <f t="shared" si="13"/>
        <v>0.6939273958</v>
      </c>
      <c r="AB49" s="97">
        <f t="shared" si="14"/>
        <v>0.6960513311</v>
      </c>
      <c r="AC49" s="98">
        <f t="shared" si="15"/>
        <v>1.159043675</v>
      </c>
      <c r="AD49" s="98">
        <f t="shared" si="16"/>
        <v>6.361746996</v>
      </c>
      <c r="AE49" s="13">
        <f t="shared" si="17"/>
        <v>1.159043675</v>
      </c>
      <c r="AF49" s="13">
        <f t="shared" si="18"/>
        <v>198.762997</v>
      </c>
      <c r="AG49" s="13">
        <f t="shared" si="19"/>
        <v>9040.701878</v>
      </c>
      <c r="AH49" s="13">
        <f t="shared" si="20"/>
        <v>43826.07506</v>
      </c>
      <c r="AI49" s="10">
        <f t="shared" si="21"/>
        <v>1.377819898</v>
      </c>
      <c r="AJ49" s="10">
        <f t="shared" si="22"/>
        <v>198.9436455</v>
      </c>
      <c r="AK49" s="10">
        <f t="shared" si="23"/>
        <v>7804.5382</v>
      </c>
      <c r="AL49" s="10">
        <f t="shared" si="24"/>
        <v>82052.16863</v>
      </c>
      <c r="AM49" s="97">
        <f t="shared" si="25"/>
        <v>993097.5383</v>
      </c>
      <c r="AN49" s="97">
        <f t="shared" si="26"/>
        <v>996137.1573</v>
      </c>
      <c r="AO49" s="86">
        <f t="shared" si="27"/>
        <v>0.9969485939</v>
      </c>
      <c r="AP49" s="86">
        <f t="shared" ref="AP49:AS49" si="73">AE49-AI49</f>
        <v>-0.2187762226</v>
      </c>
      <c r="AQ49" s="86">
        <f t="shared" si="73"/>
        <v>-0.1806484857</v>
      </c>
      <c r="AR49" s="86">
        <f t="shared" si="73"/>
        <v>1236.163677</v>
      </c>
      <c r="AS49" s="86">
        <f t="shared" si="73"/>
        <v>-38226.09357</v>
      </c>
      <c r="AT49" s="99"/>
      <c r="AU49" s="23"/>
    </row>
    <row r="50">
      <c r="A50" s="96">
        <v>2.5384537028073453</v>
      </c>
      <c r="B50" s="29">
        <v>3027.0</v>
      </c>
      <c r="C50" s="30">
        <v>3032.0</v>
      </c>
      <c r="D50" s="31" t="s">
        <v>0</v>
      </c>
      <c r="E50" s="14">
        <v>26.0</v>
      </c>
      <c r="F50" s="15">
        <v>32.0</v>
      </c>
      <c r="G50" s="16">
        <v>18.0</v>
      </c>
      <c r="H50" s="17">
        <v>45.0</v>
      </c>
      <c r="I50" s="18">
        <v>162.0</v>
      </c>
      <c r="J50" s="19">
        <v>43.0</v>
      </c>
      <c r="K50" s="20">
        <v>65.0</v>
      </c>
      <c r="L50" s="21">
        <v>65.0</v>
      </c>
      <c r="M50" s="22">
        <v>53.0</v>
      </c>
      <c r="N50" s="63">
        <f t="shared" si="2"/>
        <v>162</v>
      </c>
      <c r="O50" s="63">
        <f t="shared" si="3"/>
        <v>65</v>
      </c>
      <c r="P50" s="63">
        <f t="shared" si="4"/>
        <v>88</v>
      </c>
      <c r="Q50" s="63">
        <f t="shared" si="5"/>
        <v>194</v>
      </c>
      <c r="R50" s="65">
        <f t="shared" si="6"/>
        <v>0.4911591356</v>
      </c>
      <c r="S50" s="65">
        <f t="shared" si="7"/>
        <v>0.4459724951</v>
      </c>
      <c r="T50" s="66">
        <f t="shared" si="8"/>
        <v>0.4550561798</v>
      </c>
      <c r="U50" s="89"/>
      <c r="V50" s="89"/>
      <c r="W50" s="85">
        <f t="shared" si="9"/>
        <v>347</v>
      </c>
      <c r="X50" s="7">
        <f t="shared" si="10"/>
        <v>1.377819898</v>
      </c>
      <c r="Y50" s="7">
        <f t="shared" si="11"/>
        <v>555.2849327</v>
      </c>
      <c r="Z50" s="7">
        <f t="shared" si="12"/>
        <v>33034.75938</v>
      </c>
      <c r="AA50" s="97">
        <f t="shared" si="13"/>
        <v>0.6140998547</v>
      </c>
      <c r="AB50" s="97">
        <f t="shared" si="14"/>
        <v>0.6142882877</v>
      </c>
      <c r="AC50" s="98">
        <f t="shared" si="15"/>
        <v>1.159043675</v>
      </c>
      <c r="AD50" s="98">
        <f t="shared" si="16"/>
        <v>30.85447293</v>
      </c>
      <c r="AE50" s="13">
        <f t="shared" si="17"/>
        <v>1.159043675</v>
      </c>
      <c r="AF50" s="13">
        <f t="shared" si="18"/>
        <v>835.2307833</v>
      </c>
      <c r="AG50" s="13">
        <f t="shared" si="19"/>
        <v>160972.2941</v>
      </c>
      <c r="AH50" s="13">
        <f t="shared" si="20"/>
        <v>3715156.231</v>
      </c>
      <c r="AI50" s="10">
        <f t="shared" si="21"/>
        <v>1.377819898</v>
      </c>
      <c r="AJ50" s="10">
        <f t="shared" si="22"/>
        <v>822.5819928</v>
      </c>
      <c r="AK50" s="10">
        <f t="shared" si="23"/>
        <v>140760.0363</v>
      </c>
      <c r="AL50" s="10">
        <f t="shared" si="24"/>
        <v>6408743.319</v>
      </c>
      <c r="AM50" s="97">
        <f t="shared" si="25"/>
        <v>56640171.18</v>
      </c>
      <c r="AN50" s="97">
        <f t="shared" si="26"/>
        <v>56657550.89</v>
      </c>
      <c r="AO50" s="86">
        <f t="shared" si="27"/>
        <v>0.9996932499</v>
      </c>
      <c r="AP50" s="86">
        <f t="shared" ref="AP50:AS50" si="74">AE50-AI50</f>
        <v>-0.2187762226</v>
      </c>
      <c r="AQ50" s="86">
        <f t="shared" si="74"/>
        <v>12.64879053</v>
      </c>
      <c r="AR50" s="86">
        <f t="shared" si="74"/>
        <v>20212.25775</v>
      </c>
      <c r="AS50" s="86">
        <f t="shared" si="74"/>
        <v>-2693587.088</v>
      </c>
      <c r="AT50" s="99"/>
      <c r="AU50" s="23"/>
    </row>
    <row r="51">
      <c r="A51" s="96">
        <v>2.6395499975575234</v>
      </c>
      <c r="B51" s="29">
        <v>1653.0</v>
      </c>
      <c r="C51" s="30">
        <v>1776.0</v>
      </c>
      <c r="D51" s="31" t="s">
        <v>0</v>
      </c>
      <c r="E51" s="14">
        <v>15.0</v>
      </c>
      <c r="F51" s="15">
        <v>4.0</v>
      </c>
      <c r="G51" s="16">
        <v>3.0</v>
      </c>
      <c r="H51" s="17">
        <v>22.0</v>
      </c>
      <c r="I51" s="18">
        <v>61.0</v>
      </c>
      <c r="J51" s="19">
        <v>15.0</v>
      </c>
      <c r="K51" s="20">
        <v>13.0</v>
      </c>
      <c r="L51" s="21">
        <v>23.0</v>
      </c>
      <c r="M51" s="22">
        <v>23.0</v>
      </c>
      <c r="N51" s="63">
        <f t="shared" si="2"/>
        <v>61</v>
      </c>
      <c r="O51" s="63">
        <f t="shared" si="3"/>
        <v>23</v>
      </c>
      <c r="P51" s="63">
        <f t="shared" si="4"/>
        <v>37</v>
      </c>
      <c r="Q51" s="63">
        <f t="shared" si="5"/>
        <v>58</v>
      </c>
      <c r="R51" s="65">
        <f t="shared" si="6"/>
        <v>0.5474860335</v>
      </c>
      <c r="S51" s="65">
        <f t="shared" si="7"/>
        <v>0.469273743</v>
      </c>
      <c r="T51" s="66">
        <f t="shared" si="8"/>
        <v>0.512605042</v>
      </c>
      <c r="U51" s="89"/>
      <c r="V51" s="89"/>
      <c r="W51" s="85">
        <f t="shared" si="9"/>
        <v>118</v>
      </c>
      <c r="X51" s="7">
        <f t="shared" si="10"/>
        <v>1.377819898</v>
      </c>
      <c r="Y51" s="7">
        <f t="shared" si="11"/>
        <v>196.6117221</v>
      </c>
      <c r="Z51" s="7">
        <f t="shared" si="12"/>
        <v>4379.291424</v>
      </c>
      <c r="AA51" s="97">
        <f t="shared" si="13"/>
        <v>0.6716487169</v>
      </c>
      <c r="AB51" s="97">
        <f t="shared" si="14"/>
        <v>0.670998855</v>
      </c>
      <c r="AC51" s="98">
        <f t="shared" si="15"/>
        <v>1.159043675</v>
      </c>
      <c r="AD51" s="98">
        <f t="shared" si="16"/>
        <v>9.224533144</v>
      </c>
      <c r="AE51" s="13">
        <f t="shared" si="17"/>
        <v>1.159043675</v>
      </c>
      <c r="AF51" s="13">
        <f t="shared" si="18"/>
        <v>282.7588404</v>
      </c>
      <c r="AG51" s="13">
        <f t="shared" si="19"/>
        <v>18315.51395</v>
      </c>
      <c r="AH51" s="13">
        <f t="shared" si="20"/>
        <v>128442.3995</v>
      </c>
      <c r="AI51" s="10">
        <f t="shared" si="21"/>
        <v>1.377819898</v>
      </c>
      <c r="AJ51" s="10">
        <f t="shared" si="22"/>
        <v>276.5252762</v>
      </c>
      <c r="AK51" s="10">
        <f t="shared" si="23"/>
        <v>15782.77131</v>
      </c>
      <c r="AL51" s="10">
        <f t="shared" si="24"/>
        <v>253998.9026</v>
      </c>
      <c r="AM51" s="97">
        <f t="shared" si="25"/>
        <v>2560915.288</v>
      </c>
      <c r="AN51" s="97">
        <f t="shared" si="26"/>
        <v>2558437.443</v>
      </c>
      <c r="AO51" s="86">
        <f t="shared" si="27"/>
        <v>1.000968499</v>
      </c>
      <c r="AP51" s="86">
        <f t="shared" ref="AP51:AS51" si="75">AE51-AI51</f>
        <v>-0.2187762226</v>
      </c>
      <c r="AQ51" s="86">
        <f t="shared" si="75"/>
        <v>6.233564224</v>
      </c>
      <c r="AR51" s="86">
        <f t="shared" si="75"/>
        <v>2532.742643</v>
      </c>
      <c r="AS51" s="86">
        <f t="shared" si="75"/>
        <v>-125556.5031</v>
      </c>
      <c r="AT51" s="99"/>
      <c r="AU51" s="23"/>
    </row>
    <row r="52">
      <c r="A52" s="96">
        <v>2.727954957886716</v>
      </c>
      <c r="B52" s="29">
        <v>7622.0</v>
      </c>
      <c r="C52" s="30">
        <v>672.0</v>
      </c>
      <c r="D52" s="31" t="s">
        <v>0</v>
      </c>
      <c r="E52" s="14">
        <v>9.0</v>
      </c>
      <c r="F52" s="15">
        <v>2.0</v>
      </c>
      <c r="G52" s="16">
        <v>7.0</v>
      </c>
      <c r="H52" s="17">
        <v>13.0</v>
      </c>
      <c r="I52" s="18">
        <v>32.0</v>
      </c>
      <c r="J52" s="19">
        <v>2.0</v>
      </c>
      <c r="K52" s="20">
        <v>16.0</v>
      </c>
      <c r="L52" s="21">
        <v>13.0</v>
      </c>
      <c r="M52" s="22">
        <v>3.0</v>
      </c>
      <c r="N52" s="63">
        <f t="shared" si="2"/>
        <v>32</v>
      </c>
      <c r="O52" s="63">
        <f t="shared" si="3"/>
        <v>13</v>
      </c>
      <c r="P52" s="63">
        <f t="shared" si="4"/>
        <v>15</v>
      </c>
      <c r="Q52" s="63">
        <f t="shared" si="5"/>
        <v>37</v>
      </c>
      <c r="R52" s="65">
        <f t="shared" si="6"/>
        <v>0.4845360825</v>
      </c>
      <c r="S52" s="65">
        <f t="shared" si="7"/>
        <v>0.4639175258</v>
      </c>
      <c r="T52" s="66">
        <f t="shared" si="8"/>
        <v>0.4637681159</v>
      </c>
      <c r="U52" s="89"/>
      <c r="V52" s="89"/>
      <c r="W52" s="85">
        <f t="shared" si="9"/>
        <v>65</v>
      </c>
      <c r="X52" s="7">
        <f t="shared" si="10"/>
        <v>1.377819898</v>
      </c>
      <c r="Y52" s="7">
        <f t="shared" si="11"/>
        <v>102.8544812</v>
      </c>
      <c r="Z52" s="7">
        <f t="shared" si="12"/>
        <v>1147.548147</v>
      </c>
      <c r="AA52" s="97">
        <f t="shared" si="13"/>
        <v>0.6228117908</v>
      </c>
      <c r="AB52" s="97">
        <f t="shared" si="14"/>
        <v>0.6217216622</v>
      </c>
      <c r="AC52" s="98">
        <f t="shared" si="15"/>
        <v>1.159043675</v>
      </c>
      <c r="AD52" s="98">
        <f t="shared" si="16"/>
        <v>5.884615971</v>
      </c>
      <c r="AE52" s="13">
        <f t="shared" si="17"/>
        <v>1.159043675</v>
      </c>
      <c r="AF52" s="13">
        <f t="shared" si="18"/>
        <v>156.5602937</v>
      </c>
      <c r="AG52" s="13">
        <f t="shared" si="19"/>
        <v>5661.959603</v>
      </c>
      <c r="AH52" s="13">
        <f t="shared" si="20"/>
        <v>24862.50248</v>
      </c>
      <c r="AI52" s="10">
        <f t="shared" si="21"/>
        <v>1.377819898</v>
      </c>
      <c r="AJ52" s="10">
        <f t="shared" si="22"/>
        <v>153.8338174</v>
      </c>
      <c r="AK52" s="10">
        <f t="shared" si="23"/>
        <v>4953.16395</v>
      </c>
      <c r="AL52" s="10">
        <f t="shared" si="24"/>
        <v>42459.28146</v>
      </c>
      <c r="AM52" s="97">
        <f t="shared" si="25"/>
        <v>404342.4937</v>
      </c>
      <c r="AN52" s="97">
        <f t="shared" si="26"/>
        <v>403634.7592</v>
      </c>
      <c r="AO52" s="86">
        <f t="shared" si="27"/>
        <v>1.001753403</v>
      </c>
      <c r="AP52" s="86">
        <f t="shared" ref="AP52:AS52" si="76">AE52-AI52</f>
        <v>-0.2187762226</v>
      </c>
      <c r="AQ52" s="86">
        <f t="shared" si="76"/>
        <v>2.726476349</v>
      </c>
      <c r="AR52" s="86">
        <f t="shared" si="76"/>
        <v>708.7956526</v>
      </c>
      <c r="AS52" s="86">
        <f t="shared" si="76"/>
        <v>-17596.77898</v>
      </c>
      <c r="AT52" s="99"/>
      <c r="AU52" s="23"/>
    </row>
    <row r="53">
      <c r="A53" s="96">
        <v>2.8937262895914557</v>
      </c>
      <c r="B53" s="29">
        <v>4013.0</v>
      </c>
      <c r="C53" s="30">
        <v>3213.0</v>
      </c>
      <c r="D53" s="31" t="s">
        <v>0</v>
      </c>
      <c r="E53" s="14">
        <v>16.0</v>
      </c>
      <c r="F53" s="15">
        <v>20.0</v>
      </c>
      <c r="G53" s="16">
        <v>16.0</v>
      </c>
      <c r="H53" s="17">
        <v>88.0</v>
      </c>
      <c r="I53" s="18">
        <v>131.0</v>
      </c>
      <c r="J53" s="19">
        <v>38.0</v>
      </c>
      <c r="K53" s="20">
        <v>42.0</v>
      </c>
      <c r="L53" s="21">
        <v>31.0</v>
      </c>
      <c r="M53" s="22">
        <v>23.0</v>
      </c>
      <c r="N53" s="63">
        <f t="shared" si="2"/>
        <v>131</v>
      </c>
      <c r="O53" s="63">
        <f t="shared" si="3"/>
        <v>31</v>
      </c>
      <c r="P53" s="63">
        <f t="shared" si="4"/>
        <v>126</v>
      </c>
      <c r="Q53" s="63">
        <f t="shared" si="5"/>
        <v>117</v>
      </c>
      <c r="R53" s="65">
        <f t="shared" si="6"/>
        <v>0.6345679012</v>
      </c>
      <c r="S53" s="65">
        <f t="shared" si="7"/>
        <v>0.4</v>
      </c>
      <c r="T53" s="66">
        <f t="shared" si="8"/>
        <v>0.5282258065</v>
      </c>
      <c r="U53" s="89"/>
      <c r="V53" s="89"/>
      <c r="W53" s="85">
        <f t="shared" si="9"/>
        <v>274</v>
      </c>
      <c r="X53" s="7">
        <f t="shared" si="10"/>
        <v>1.377819898</v>
      </c>
      <c r="Y53" s="7">
        <f t="shared" si="11"/>
        <v>487.839563</v>
      </c>
      <c r="Z53" s="7">
        <f t="shared" si="12"/>
        <v>25231.77776</v>
      </c>
      <c r="AA53" s="97">
        <f t="shared" si="13"/>
        <v>0.6872694814</v>
      </c>
      <c r="AB53" s="97">
        <f t="shared" si="14"/>
        <v>0.6875996206</v>
      </c>
      <c r="AC53" s="98">
        <f t="shared" si="15"/>
        <v>1.159043675</v>
      </c>
      <c r="AD53" s="98">
        <f t="shared" si="16"/>
        <v>18.60810996</v>
      </c>
      <c r="AE53" s="13">
        <f t="shared" si="17"/>
        <v>1.159043675</v>
      </c>
      <c r="AF53" s="13">
        <f t="shared" si="18"/>
        <v>653.7640438</v>
      </c>
      <c r="AG53" s="13">
        <f t="shared" si="19"/>
        <v>97213.6072</v>
      </c>
      <c r="AH53" s="13">
        <f t="shared" si="20"/>
        <v>1397022.464</v>
      </c>
      <c r="AI53" s="10">
        <f t="shared" si="21"/>
        <v>1.377819898</v>
      </c>
      <c r="AJ53" s="10">
        <f t="shared" si="22"/>
        <v>649.044491</v>
      </c>
      <c r="AK53" s="10">
        <f t="shared" si="23"/>
        <v>82309.00663</v>
      </c>
      <c r="AL53" s="10">
        <f t="shared" si="24"/>
        <v>2952117.998</v>
      </c>
      <c r="AM53" s="97">
        <f t="shared" si="25"/>
        <v>27956885.42</v>
      </c>
      <c r="AN53" s="97">
        <f t="shared" si="26"/>
        <v>27970314.89</v>
      </c>
      <c r="AO53" s="86">
        <f t="shared" si="27"/>
        <v>0.999519867</v>
      </c>
      <c r="AP53" s="86">
        <f t="shared" ref="AP53:AS53" si="77">AE53-AI53</f>
        <v>-0.2187762226</v>
      </c>
      <c r="AQ53" s="86">
        <f t="shared" si="77"/>
        <v>4.719552796</v>
      </c>
      <c r="AR53" s="86">
        <f t="shared" si="77"/>
        <v>14904.60056</v>
      </c>
      <c r="AS53" s="86">
        <f t="shared" si="77"/>
        <v>-1555095.535</v>
      </c>
      <c r="AT53" s="99"/>
      <c r="AU53" s="23"/>
    </row>
    <row r="54">
      <c r="A54" s="96">
        <v>2.9214816949686764</v>
      </c>
      <c r="B54" s="29">
        <v>1016.0</v>
      </c>
      <c r="C54" s="30">
        <v>485.0</v>
      </c>
      <c r="D54" s="31" t="s">
        <v>0</v>
      </c>
      <c r="E54" s="14">
        <v>14.0</v>
      </c>
      <c r="F54" s="15">
        <v>9.0</v>
      </c>
      <c r="G54" s="16">
        <v>5.0</v>
      </c>
      <c r="H54" s="17">
        <v>10.0</v>
      </c>
      <c r="I54" s="18">
        <v>39.0</v>
      </c>
      <c r="J54" s="19">
        <v>11.0</v>
      </c>
      <c r="K54" s="20">
        <v>5.0</v>
      </c>
      <c r="L54" s="21">
        <v>29.0</v>
      </c>
      <c r="M54" s="22">
        <v>15.0</v>
      </c>
      <c r="N54" s="63">
        <f t="shared" si="2"/>
        <v>39</v>
      </c>
      <c r="O54" s="63">
        <f t="shared" si="3"/>
        <v>29</v>
      </c>
      <c r="P54" s="63">
        <f t="shared" si="4"/>
        <v>21</v>
      </c>
      <c r="Q54" s="63">
        <f t="shared" si="5"/>
        <v>48</v>
      </c>
      <c r="R54" s="65">
        <f t="shared" si="6"/>
        <v>0.4379562044</v>
      </c>
      <c r="S54" s="65">
        <f t="shared" si="7"/>
        <v>0.496350365</v>
      </c>
      <c r="T54" s="66">
        <f t="shared" si="8"/>
        <v>0.4482758621</v>
      </c>
      <c r="U54" s="89"/>
      <c r="V54" s="89"/>
      <c r="W54" s="85">
        <f t="shared" si="9"/>
        <v>98</v>
      </c>
      <c r="X54" s="7">
        <f t="shared" si="10"/>
        <v>1.377819898</v>
      </c>
      <c r="Y54" s="7">
        <f t="shared" si="11"/>
        <v>157.7671915</v>
      </c>
      <c r="Z54" s="7">
        <f t="shared" si="12"/>
        <v>3205.822987</v>
      </c>
      <c r="AA54" s="97">
        <f t="shared" si="13"/>
        <v>0.607319537</v>
      </c>
      <c r="AB54" s="97">
        <f t="shared" si="14"/>
        <v>0.610283314</v>
      </c>
      <c r="AC54" s="98">
        <f t="shared" si="15"/>
        <v>1.159043675</v>
      </c>
      <c r="AD54" s="98">
        <f t="shared" si="16"/>
        <v>7.634096395</v>
      </c>
      <c r="AE54" s="13">
        <f t="shared" si="17"/>
        <v>1.159043675</v>
      </c>
      <c r="AF54" s="13">
        <f t="shared" si="18"/>
        <v>234.8066567</v>
      </c>
      <c r="AG54" s="13">
        <f t="shared" si="19"/>
        <v>12627.73835</v>
      </c>
      <c r="AH54" s="13">
        <f t="shared" si="20"/>
        <v>73317.86178</v>
      </c>
      <c r="AI54" s="10">
        <f t="shared" si="21"/>
        <v>1.377819898</v>
      </c>
      <c r="AJ54" s="10">
        <f t="shared" si="22"/>
        <v>223.9025466</v>
      </c>
      <c r="AK54" s="10">
        <f t="shared" si="23"/>
        <v>10778.64818</v>
      </c>
      <c r="AL54" s="10">
        <f t="shared" si="24"/>
        <v>153879.5034</v>
      </c>
      <c r="AM54" s="97">
        <f t="shared" si="25"/>
        <v>991693.8939</v>
      </c>
      <c r="AN54" s="97">
        <f t="shared" si="26"/>
        <v>996533.4542</v>
      </c>
      <c r="AO54" s="86">
        <f t="shared" si="27"/>
        <v>0.9951436047</v>
      </c>
      <c r="AP54" s="86">
        <f t="shared" ref="AP54:AS54" si="78">AE54-AI54</f>
        <v>-0.2187762226</v>
      </c>
      <c r="AQ54" s="86">
        <f t="shared" si="78"/>
        <v>10.90411009</v>
      </c>
      <c r="AR54" s="86">
        <f t="shared" si="78"/>
        <v>1849.090168</v>
      </c>
      <c r="AS54" s="86">
        <f t="shared" si="78"/>
        <v>-80561.6416</v>
      </c>
      <c r="AT54" s="99"/>
      <c r="AU54" s="23"/>
    </row>
    <row r="55">
      <c r="A55" s="96">
        <v>3.036122925685902</v>
      </c>
      <c r="B55" s="29">
        <v>2387.0</v>
      </c>
      <c r="C55" s="30">
        <v>2474.0</v>
      </c>
      <c r="D55" s="31" t="s">
        <v>0</v>
      </c>
      <c r="E55" s="14">
        <v>27.0</v>
      </c>
      <c r="F55" s="15">
        <v>22.0</v>
      </c>
      <c r="G55" s="16">
        <v>10.0</v>
      </c>
      <c r="H55" s="17">
        <v>48.0</v>
      </c>
      <c r="I55" s="18">
        <v>126.0</v>
      </c>
      <c r="J55" s="19">
        <v>40.0</v>
      </c>
      <c r="K55" s="20">
        <v>36.0</v>
      </c>
      <c r="L55" s="21">
        <v>27.0</v>
      </c>
      <c r="M55" s="22">
        <v>28.0</v>
      </c>
      <c r="N55" s="63">
        <f t="shared" si="2"/>
        <v>126</v>
      </c>
      <c r="O55" s="63">
        <f t="shared" si="3"/>
        <v>27</v>
      </c>
      <c r="P55" s="63">
        <f t="shared" si="4"/>
        <v>88</v>
      </c>
      <c r="Q55" s="63">
        <f t="shared" si="5"/>
        <v>123</v>
      </c>
      <c r="R55" s="65">
        <f t="shared" si="6"/>
        <v>0.5879120879</v>
      </c>
      <c r="S55" s="65">
        <f t="shared" si="7"/>
        <v>0.4203296703</v>
      </c>
      <c r="T55" s="66">
        <f t="shared" si="8"/>
        <v>0.5060240964</v>
      </c>
      <c r="U55" s="89"/>
      <c r="V55" s="89"/>
      <c r="W55" s="85">
        <f t="shared" si="9"/>
        <v>238</v>
      </c>
      <c r="X55" s="7">
        <f t="shared" si="10"/>
        <v>1.377819898</v>
      </c>
      <c r="Y55" s="7">
        <f t="shared" si="11"/>
        <v>401.4514984</v>
      </c>
      <c r="Z55" s="7">
        <f t="shared" si="12"/>
        <v>15915.37386</v>
      </c>
      <c r="AA55" s="97">
        <f t="shared" si="13"/>
        <v>0.6650677713</v>
      </c>
      <c r="AB55" s="97">
        <f t="shared" si="14"/>
        <v>0.666982636</v>
      </c>
      <c r="AC55" s="98">
        <f t="shared" si="15"/>
        <v>1.159043675</v>
      </c>
      <c r="AD55" s="98">
        <f t="shared" si="16"/>
        <v>19.56237201</v>
      </c>
      <c r="AE55" s="13">
        <f t="shared" si="17"/>
        <v>1.159043675</v>
      </c>
      <c r="AF55" s="13">
        <f t="shared" si="18"/>
        <v>571.2671613</v>
      </c>
      <c r="AG55" s="13">
        <f t="shared" si="19"/>
        <v>74964.559</v>
      </c>
      <c r="AH55" s="13">
        <f t="shared" si="20"/>
        <v>1108091</v>
      </c>
      <c r="AI55" s="10">
        <f t="shared" si="21"/>
        <v>1.377819898</v>
      </c>
      <c r="AJ55" s="10">
        <f t="shared" si="22"/>
        <v>570.9233457</v>
      </c>
      <c r="AK55" s="10">
        <f t="shared" si="23"/>
        <v>65293.90815</v>
      </c>
      <c r="AL55" s="10">
        <f t="shared" si="24"/>
        <v>1957590.984</v>
      </c>
      <c r="AM55" s="97">
        <f t="shared" si="25"/>
        <v>21941586.04</v>
      </c>
      <c r="AN55" s="97">
        <f t="shared" si="26"/>
        <v>22004760.3</v>
      </c>
      <c r="AO55" s="86">
        <f t="shared" si="27"/>
        <v>0.9971290636</v>
      </c>
      <c r="AP55" s="86">
        <f t="shared" ref="AP55:AS55" si="79">AE55-AI55</f>
        <v>-0.2187762226</v>
      </c>
      <c r="AQ55" s="86">
        <f t="shared" si="79"/>
        <v>0.3438155205</v>
      </c>
      <c r="AR55" s="86">
        <f t="shared" si="79"/>
        <v>9670.650847</v>
      </c>
      <c r="AS55" s="86">
        <f t="shared" si="79"/>
        <v>-849499.9839</v>
      </c>
      <c r="AT55" s="99"/>
      <c r="AU55" s="23"/>
    </row>
    <row r="56">
      <c r="A56" s="96">
        <v>3.0609742849973998</v>
      </c>
      <c r="B56" s="29">
        <v>6042.0</v>
      </c>
      <c r="C56" s="30">
        <v>2262.0</v>
      </c>
      <c r="D56" s="31" t="s">
        <v>0</v>
      </c>
      <c r="E56" s="14">
        <v>22.0</v>
      </c>
      <c r="F56" s="15">
        <v>26.0</v>
      </c>
      <c r="G56" s="16">
        <v>16.0</v>
      </c>
      <c r="H56" s="17">
        <v>39.0</v>
      </c>
      <c r="I56" s="18">
        <v>112.0</v>
      </c>
      <c r="J56" s="19">
        <v>21.0</v>
      </c>
      <c r="K56" s="20">
        <v>28.0</v>
      </c>
      <c r="L56" s="21">
        <v>59.0</v>
      </c>
      <c r="M56" s="22">
        <v>38.0</v>
      </c>
      <c r="N56" s="63">
        <f t="shared" si="2"/>
        <v>112</v>
      </c>
      <c r="O56" s="63">
        <f t="shared" si="3"/>
        <v>59</v>
      </c>
      <c r="P56" s="63">
        <f t="shared" si="4"/>
        <v>60</v>
      </c>
      <c r="Q56" s="63">
        <f t="shared" si="5"/>
        <v>130</v>
      </c>
      <c r="R56" s="65">
        <f t="shared" si="6"/>
        <v>0.4764542936</v>
      </c>
      <c r="S56" s="65">
        <f t="shared" si="7"/>
        <v>0.4736842105</v>
      </c>
      <c r="T56" s="66">
        <f t="shared" si="8"/>
        <v>0.4628099174</v>
      </c>
      <c r="U56" s="89"/>
      <c r="V56" s="89"/>
      <c r="W56" s="85">
        <f t="shared" si="9"/>
        <v>249</v>
      </c>
      <c r="X56" s="7">
        <f t="shared" si="10"/>
        <v>1.377819898</v>
      </c>
      <c r="Y56" s="7">
        <f t="shared" si="11"/>
        <v>400.9374634</v>
      </c>
      <c r="Z56" s="7">
        <f t="shared" si="12"/>
        <v>18936.796</v>
      </c>
      <c r="AA56" s="97">
        <f t="shared" si="13"/>
        <v>0.6218535923</v>
      </c>
      <c r="AB56" s="97">
        <f t="shared" si="14"/>
        <v>0.6225026258</v>
      </c>
      <c r="AC56" s="98">
        <f t="shared" si="15"/>
        <v>1.159043675</v>
      </c>
      <c r="AD56" s="98">
        <f t="shared" si="16"/>
        <v>20.67567774</v>
      </c>
      <c r="AE56" s="13">
        <f t="shared" si="17"/>
        <v>1.159043675</v>
      </c>
      <c r="AF56" s="13">
        <f t="shared" si="18"/>
        <v>597.8794278</v>
      </c>
      <c r="AG56" s="13">
        <f t="shared" si="19"/>
        <v>82158.3544</v>
      </c>
      <c r="AH56" s="13">
        <f t="shared" si="20"/>
        <v>1281912.695</v>
      </c>
      <c r="AI56" s="10">
        <f t="shared" si="21"/>
        <v>1.377819898</v>
      </c>
      <c r="AJ56" s="10">
        <f t="shared" si="22"/>
        <v>580.0540501</v>
      </c>
      <c r="AK56" s="10">
        <f t="shared" si="23"/>
        <v>71058.66624</v>
      </c>
      <c r="AL56" s="10">
        <f t="shared" si="24"/>
        <v>2461783.479</v>
      </c>
      <c r="AM56" s="97">
        <f t="shared" si="25"/>
        <v>19611820.84</v>
      </c>
      <c r="AN56" s="97">
        <f t="shared" si="26"/>
        <v>19632289.86</v>
      </c>
      <c r="AO56" s="86">
        <f t="shared" si="27"/>
        <v>0.9989573803</v>
      </c>
      <c r="AP56" s="86">
        <f t="shared" ref="AP56:AS56" si="80">AE56-AI56</f>
        <v>-0.2187762226</v>
      </c>
      <c r="AQ56" s="86">
        <f t="shared" si="80"/>
        <v>17.82537775</v>
      </c>
      <c r="AR56" s="86">
        <f t="shared" si="80"/>
        <v>11099.68816</v>
      </c>
      <c r="AS56" s="86">
        <f t="shared" si="80"/>
        <v>-1179870.784</v>
      </c>
      <c r="AT56" s="99"/>
      <c r="AU56" s="23"/>
    </row>
    <row r="57">
      <c r="A57" s="96">
        <v>3.322895041206621</v>
      </c>
      <c r="B57" s="29">
        <v>4548.0</v>
      </c>
      <c r="C57" s="30">
        <v>1991.0</v>
      </c>
      <c r="D57" s="31" t="s">
        <v>0</v>
      </c>
      <c r="E57" s="14">
        <v>7.0</v>
      </c>
      <c r="F57" s="15">
        <v>11.0</v>
      </c>
      <c r="G57" s="16">
        <v>0.0</v>
      </c>
      <c r="H57" s="17">
        <v>28.0</v>
      </c>
      <c r="I57" s="18">
        <v>75.0</v>
      </c>
      <c r="J57" s="19">
        <v>11.0</v>
      </c>
      <c r="K57" s="20">
        <v>9.0</v>
      </c>
      <c r="L57" s="21">
        <v>13.0</v>
      </c>
      <c r="M57" s="22">
        <v>7.0</v>
      </c>
      <c r="N57" s="63">
        <f t="shared" si="2"/>
        <v>75</v>
      </c>
      <c r="O57" s="63">
        <f t="shared" si="3"/>
        <v>13</v>
      </c>
      <c r="P57" s="63">
        <f t="shared" si="4"/>
        <v>39</v>
      </c>
      <c r="Q57" s="63">
        <f t="shared" si="5"/>
        <v>34</v>
      </c>
      <c r="R57" s="65">
        <f t="shared" si="6"/>
        <v>0.7080745342</v>
      </c>
      <c r="S57" s="65">
        <f t="shared" si="7"/>
        <v>0.5465838509</v>
      </c>
      <c r="T57" s="66">
        <f t="shared" si="8"/>
        <v>0.6880733945</v>
      </c>
      <c r="U57" s="89"/>
      <c r="V57" s="89"/>
      <c r="W57" s="85">
        <f t="shared" si="9"/>
        <v>86</v>
      </c>
      <c r="X57" s="7">
        <f t="shared" si="10"/>
        <v>1.377819898</v>
      </c>
      <c r="Y57" s="7">
        <f t="shared" si="11"/>
        <v>154.0699253</v>
      </c>
      <c r="Z57" s="7">
        <f t="shared" si="12"/>
        <v>2695.248034</v>
      </c>
      <c r="AA57" s="97">
        <f t="shared" si="13"/>
        <v>0.8471170694</v>
      </c>
      <c r="AB57" s="97">
        <f t="shared" si="14"/>
        <v>0.8487608253</v>
      </c>
      <c r="AC57" s="98">
        <f t="shared" si="15"/>
        <v>1.159043675</v>
      </c>
      <c r="AD57" s="98">
        <f t="shared" si="16"/>
        <v>5.407484947</v>
      </c>
      <c r="AE57" s="13">
        <f t="shared" si="17"/>
        <v>1.159043675</v>
      </c>
      <c r="AF57" s="13">
        <f t="shared" si="18"/>
        <v>204.762997</v>
      </c>
      <c r="AG57" s="13">
        <f t="shared" si="19"/>
        <v>9502.37443</v>
      </c>
      <c r="AH57" s="13">
        <f t="shared" si="20"/>
        <v>39993.75867</v>
      </c>
      <c r="AI57" s="10">
        <f t="shared" si="21"/>
        <v>1.377819898</v>
      </c>
      <c r="AJ57" s="10">
        <f t="shared" si="22"/>
        <v>200.9158018</v>
      </c>
      <c r="AK57" s="10">
        <f t="shared" si="23"/>
        <v>7933.625493</v>
      </c>
      <c r="AL57" s="10">
        <f t="shared" si="24"/>
        <v>91638.43316</v>
      </c>
      <c r="AM57" s="97">
        <f t="shared" si="25"/>
        <v>2393435.25</v>
      </c>
      <c r="AN57" s="97">
        <f t="shared" si="26"/>
        <v>2398079.499</v>
      </c>
      <c r="AO57" s="86">
        <f t="shared" si="27"/>
        <v>0.9980633462</v>
      </c>
      <c r="AP57" s="86">
        <f t="shared" ref="AP57:AS57" si="81">AE57-AI57</f>
        <v>-0.2187762226</v>
      </c>
      <c r="AQ57" s="86">
        <f t="shared" si="81"/>
        <v>3.847195258</v>
      </c>
      <c r="AR57" s="86">
        <f t="shared" si="81"/>
        <v>1568.748938</v>
      </c>
      <c r="AS57" s="86">
        <f t="shared" si="81"/>
        <v>-51644.67449</v>
      </c>
      <c r="AT57" s="99"/>
      <c r="AU57" s="23"/>
    </row>
    <row r="58">
      <c r="A58" s="96">
        <v>3.339306247709459</v>
      </c>
      <c r="B58" s="29">
        <v>6706.0</v>
      </c>
      <c r="C58" s="30">
        <v>2091.0</v>
      </c>
      <c r="D58" s="31" t="s">
        <v>0</v>
      </c>
      <c r="E58" s="14">
        <v>4.0</v>
      </c>
      <c r="F58" s="15">
        <v>15.0</v>
      </c>
      <c r="G58" s="16">
        <v>5.0</v>
      </c>
      <c r="H58" s="17">
        <v>22.0</v>
      </c>
      <c r="I58" s="18">
        <v>111.0</v>
      </c>
      <c r="J58" s="19">
        <v>19.0</v>
      </c>
      <c r="K58" s="20">
        <v>20.0</v>
      </c>
      <c r="L58" s="21">
        <v>30.0</v>
      </c>
      <c r="M58" s="22">
        <v>27.0</v>
      </c>
      <c r="N58" s="63">
        <f t="shared" si="2"/>
        <v>111</v>
      </c>
      <c r="O58" s="63">
        <f t="shared" si="3"/>
        <v>30</v>
      </c>
      <c r="P58" s="63">
        <f t="shared" si="4"/>
        <v>41</v>
      </c>
      <c r="Q58" s="63">
        <f t="shared" si="5"/>
        <v>71</v>
      </c>
      <c r="R58" s="65">
        <f t="shared" si="6"/>
        <v>0.6007905138</v>
      </c>
      <c r="S58" s="65">
        <f t="shared" si="7"/>
        <v>0.557312253</v>
      </c>
      <c r="T58" s="66">
        <f t="shared" si="8"/>
        <v>0.6098901099</v>
      </c>
      <c r="U58" s="89"/>
      <c r="V58" s="89"/>
      <c r="W58" s="85">
        <f t="shared" si="9"/>
        <v>142</v>
      </c>
      <c r="X58" s="7">
        <f t="shared" si="10"/>
        <v>1.377819898</v>
      </c>
      <c r="Y58" s="7">
        <f t="shared" si="11"/>
        <v>234.0112702</v>
      </c>
      <c r="Z58" s="7">
        <f t="shared" si="12"/>
        <v>6309.633326</v>
      </c>
      <c r="AA58" s="97">
        <f t="shared" si="13"/>
        <v>0.7689337848</v>
      </c>
      <c r="AB58" s="97">
        <f t="shared" si="14"/>
        <v>0.7695949518</v>
      </c>
      <c r="AC58" s="98">
        <f t="shared" si="15"/>
        <v>1.159043675</v>
      </c>
      <c r="AD58" s="98">
        <f t="shared" si="16"/>
        <v>11.29210092</v>
      </c>
      <c r="AE58" s="13">
        <f t="shared" si="17"/>
        <v>1.159043675</v>
      </c>
      <c r="AF58" s="13">
        <f t="shared" si="18"/>
        <v>340.4605046</v>
      </c>
      <c r="AG58" s="13">
        <f t="shared" si="19"/>
        <v>26577.91332</v>
      </c>
      <c r="AH58" s="13">
        <f t="shared" si="20"/>
        <v>227693.9229</v>
      </c>
      <c r="AI58" s="10">
        <f t="shared" si="21"/>
        <v>1.377819898</v>
      </c>
      <c r="AJ58" s="10">
        <f t="shared" si="22"/>
        <v>331.8364829</v>
      </c>
      <c r="AK58" s="10">
        <f t="shared" si="23"/>
        <v>22924.43351</v>
      </c>
      <c r="AL58" s="10">
        <f t="shared" si="24"/>
        <v>447983.9661</v>
      </c>
      <c r="AM58" s="97">
        <f t="shared" si="25"/>
        <v>8957800.239</v>
      </c>
      <c r="AN58" s="97">
        <f t="shared" si="26"/>
        <v>8965502.596</v>
      </c>
      <c r="AO58" s="86">
        <f t="shared" si="27"/>
        <v>0.9991408896</v>
      </c>
      <c r="AP58" s="86">
        <f t="shared" ref="AP58:AS58" si="82">AE58-AI58</f>
        <v>-0.2187762226</v>
      </c>
      <c r="AQ58" s="86">
        <f t="shared" si="82"/>
        <v>8.624021693</v>
      </c>
      <c r="AR58" s="86">
        <f t="shared" si="82"/>
        <v>3653.479813</v>
      </c>
      <c r="AS58" s="86">
        <f t="shared" si="82"/>
        <v>-220290.0432</v>
      </c>
      <c r="AT58" s="99"/>
      <c r="AU58" s="23"/>
    </row>
    <row r="59">
      <c r="A59" s="96">
        <v>3.3894095750667645</v>
      </c>
      <c r="B59" s="29">
        <v>1750.0</v>
      </c>
      <c r="C59" s="30">
        <v>1554.0</v>
      </c>
      <c r="D59" s="31" t="s">
        <v>0</v>
      </c>
      <c r="E59" s="14">
        <v>11.0</v>
      </c>
      <c r="F59" s="15">
        <v>56.0</v>
      </c>
      <c r="G59" s="16">
        <v>23.0</v>
      </c>
      <c r="H59" s="17">
        <v>6.0</v>
      </c>
      <c r="I59" s="18">
        <v>92.0</v>
      </c>
      <c r="J59" s="19">
        <v>13.0</v>
      </c>
      <c r="K59" s="20">
        <v>19.0</v>
      </c>
      <c r="L59" s="21">
        <v>76.0</v>
      </c>
      <c r="M59" s="22">
        <v>65.0</v>
      </c>
      <c r="N59" s="63">
        <f t="shared" si="2"/>
        <v>92</v>
      </c>
      <c r="O59" s="63">
        <f t="shared" si="3"/>
        <v>76</v>
      </c>
      <c r="P59" s="63">
        <f t="shared" si="4"/>
        <v>19</v>
      </c>
      <c r="Q59" s="63">
        <f t="shared" si="5"/>
        <v>174</v>
      </c>
      <c r="R59" s="65">
        <f t="shared" si="6"/>
        <v>0.3074792244</v>
      </c>
      <c r="S59" s="65">
        <f t="shared" si="7"/>
        <v>0.4653739612</v>
      </c>
      <c r="T59" s="66">
        <f t="shared" si="8"/>
        <v>0.3458646617</v>
      </c>
      <c r="U59" s="89"/>
      <c r="V59" s="89"/>
      <c r="W59" s="85">
        <f t="shared" si="9"/>
        <v>269</v>
      </c>
      <c r="X59" s="7">
        <f t="shared" si="10"/>
        <v>1.377819898</v>
      </c>
      <c r="Y59" s="7">
        <f t="shared" si="11"/>
        <v>391.1474604</v>
      </c>
      <c r="Z59" s="7">
        <f t="shared" si="12"/>
        <v>18012.45445</v>
      </c>
      <c r="AA59" s="97">
        <f t="shared" si="13"/>
        <v>0.5049083366</v>
      </c>
      <c r="AB59" s="97">
        <f t="shared" si="14"/>
        <v>0.5038319873</v>
      </c>
      <c r="AC59" s="98">
        <f t="shared" si="15"/>
        <v>1.159043675</v>
      </c>
      <c r="AD59" s="98">
        <f t="shared" si="16"/>
        <v>27.67359943</v>
      </c>
      <c r="AE59" s="13">
        <f t="shared" si="17"/>
        <v>1.159043675</v>
      </c>
      <c r="AF59" s="13">
        <f t="shared" si="18"/>
        <v>651.2390965</v>
      </c>
      <c r="AG59" s="13">
        <f t="shared" si="19"/>
        <v>98757.95585</v>
      </c>
      <c r="AH59" s="13">
        <f t="shared" si="20"/>
        <v>2002489.329</v>
      </c>
      <c r="AI59" s="10">
        <f t="shared" si="21"/>
        <v>1.377819898</v>
      </c>
      <c r="AJ59" s="10">
        <f t="shared" si="22"/>
        <v>630.8881225</v>
      </c>
      <c r="AK59" s="10">
        <f t="shared" si="23"/>
        <v>86072.11255</v>
      </c>
      <c r="AL59" s="10">
        <f t="shared" si="24"/>
        <v>3134167.074</v>
      </c>
      <c r="AM59" s="97">
        <f t="shared" si="25"/>
        <v>17502842.38</v>
      </c>
      <c r="AN59" s="97">
        <f t="shared" si="26"/>
        <v>17465530.32</v>
      </c>
      <c r="AO59" s="86">
        <f t="shared" si="27"/>
        <v>1.002136326</v>
      </c>
      <c r="AP59" s="86">
        <f t="shared" ref="AP59:AS59" si="83">AE59-AI59</f>
        <v>-0.2187762226</v>
      </c>
      <c r="AQ59" s="86">
        <f t="shared" si="83"/>
        <v>20.35097401</v>
      </c>
      <c r="AR59" s="86">
        <f t="shared" si="83"/>
        <v>12685.8433</v>
      </c>
      <c r="AS59" s="86">
        <f t="shared" si="83"/>
        <v>-1131677.745</v>
      </c>
      <c r="AT59" s="99"/>
      <c r="AU59" s="23"/>
    </row>
    <row r="60">
      <c r="A60" s="96">
        <v>3.5276843960498994</v>
      </c>
      <c r="B60" s="29">
        <v>3418.0</v>
      </c>
      <c r="C60" s="30">
        <v>769.0</v>
      </c>
      <c r="D60" s="31" t="s">
        <v>0</v>
      </c>
      <c r="E60" s="14">
        <v>10.0</v>
      </c>
      <c r="F60" s="15">
        <v>14.0</v>
      </c>
      <c r="G60" s="16">
        <v>12.0</v>
      </c>
      <c r="H60" s="17">
        <v>13.0</v>
      </c>
      <c r="I60" s="18">
        <v>39.0</v>
      </c>
      <c r="J60" s="19">
        <v>4.0</v>
      </c>
      <c r="K60" s="20">
        <v>14.0</v>
      </c>
      <c r="L60" s="21">
        <v>27.0</v>
      </c>
      <c r="M60" s="22">
        <v>21.0</v>
      </c>
      <c r="N60" s="63">
        <f t="shared" si="2"/>
        <v>39</v>
      </c>
      <c r="O60" s="63">
        <f t="shared" si="3"/>
        <v>27</v>
      </c>
      <c r="P60" s="63">
        <f t="shared" si="4"/>
        <v>17</v>
      </c>
      <c r="Q60" s="63">
        <f t="shared" si="5"/>
        <v>71</v>
      </c>
      <c r="R60" s="65">
        <f t="shared" si="6"/>
        <v>0.3636363636</v>
      </c>
      <c r="S60" s="65">
        <f t="shared" si="7"/>
        <v>0.4285714286</v>
      </c>
      <c r="T60" s="66">
        <f t="shared" si="8"/>
        <v>0.3545454545</v>
      </c>
      <c r="U60" s="89"/>
      <c r="V60" s="89"/>
      <c r="W60" s="85">
        <f t="shared" si="9"/>
        <v>115</v>
      </c>
      <c r="X60" s="7">
        <f t="shared" si="10"/>
        <v>1.377819898</v>
      </c>
      <c r="Y60" s="7">
        <f t="shared" si="11"/>
        <v>173.9051047</v>
      </c>
      <c r="Z60" s="7">
        <f t="shared" si="12"/>
        <v>3354.687338</v>
      </c>
      <c r="AA60" s="97">
        <f t="shared" si="13"/>
        <v>0.5135891294</v>
      </c>
      <c r="AB60" s="97">
        <f t="shared" si="14"/>
        <v>0.5157973725</v>
      </c>
      <c r="AC60" s="98">
        <f t="shared" si="15"/>
        <v>1.159043675</v>
      </c>
      <c r="AD60" s="98">
        <f t="shared" si="16"/>
        <v>11.29210092</v>
      </c>
      <c r="AE60" s="13">
        <f t="shared" si="17"/>
        <v>1.159043675</v>
      </c>
      <c r="AF60" s="13">
        <f t="shared" si="18"/>
        <v>277.8721461</v>
      </c>
      <c r="AG60" s="13">
        <f t="shared" si="19"/>
        <v>17925.53581</v>
      </c>
      <c r="AH60" s="13">
        <f t="shared" si="20"/>
        <v>149338.0346</v>
      </c>
      <c r="AI60" s="10">
        <f t="shared" si="21"/>
        <v>1.377819898</v>
      </c>
      <c r="AJ60" s="10">
        <f t="shared" si="22"/>
        <v>271.7303174</v>
      </c>
      <c r="AK60" s="10">
        <f t="shared" si="23"/>
        <v>15701.94977</v>
      </c>
      <c r="AL60" s="10">
        <f t="shared" si="24"/>
        <v>238182.801</v>
      </c>
      <c r="AM60" s="97">
        <f t="shared" si="25"/>
        <v>1339830.777</v>
      </c>
      <c r="AN60" s="97">
        <f t="shared" si="26"/>
        <v>1345591.553</v>
      </c>
      <c r="AO60" s="86">
        <f t="shared" si="27"/>
        <v>0.995718778</v>
      </c>
      <c r="AP60" s="86">
        <f t="shared" ref="AP60:AS60" si="84">AE60-AI60</f>
        <v>-0.2187762226</v>
      </c>
      <c r="AQ60" s="86">
        <f t="shared" si="84"/>
        <v>6.141828703</v>
      </c>
      <c r="AR60" s="86">
        <f t="shared" si="84"/>
        <v>2223.586039</v>
      </c>
      <c r="AS60" s="86">
        <f t="shared" si="84"/>
        <v>-88844.76635</v>
      </c>
      <c r="AT60" s="99"/>
      <c r="AU60" s="23"/>
    </row>
    <row r="61">
      <c r="A61" s="96">
        <v>3.6250995015772105</v>
      </c>
      <c r="B61" s="29">
        <v>5044.0</v>
      </c>
      <c r="C61" s="30">
        <v>1255.0</v>
      </c>
      <c r="D61" s="31" t="s">
        <v>0</v>
      </c>
      <c r="E61" s="14">
        <v>5.0</v>
      </c>
      <c r="F61" s="15">
        <v>7.0</v>
      </c>
      <c r="G61" s="16">
        <v>7.0</v>
      </c>
      <c r="H61" s="17">
        <v>9.0</v>
      </c>
      <c r="I61" s="18">
        <v>46.0</v>
      </c>
      <c r="J61" s="19">
        <v>12.0</v>
      </c>
      <c r="K61" s="20">
        <v>3.0</v>
      </c>
      <c r="L61" s="21">
        <v>14.0</v>
      </c>
      <c r="M61" s="22">
        <v>15.0</v>
      </c>
      <c r="N61" s="63">
        <f t="shared" si="2"/>
        <v>46</v>
      </c>
      <c r="O61" s="63">
        <f t="shared" si="3"/>
        <v>14</v>
      </c>
      <c r="P61" s="63">
        <f t="shared" si="4"/>
        <v>21</v>
      </c>
      <c r="Q61" s="63">
        <f t="shared" si="5"/>
        <v>37</v>
      </c>
      <c r="R61" s="65">
        <f t="shared" si="6"/>
        <v>0.5677966102</v>
      </c>
      <c r="S61" s="65">
        <f t="shared" si="7"/>
        <v>0.5084745763</v>
      </c>
      <c r="T61" s="66">
        <f t="shared" si="8"/>
        <v>0.5542168675</v>
      </c>
      <c r="U61" s="89"/>
      <c r="V61" s="89"/>
      <c r="W61" s="85">
        <f t="shared" si="9"/>
        <v>72</v>
      </c>
      <c r="X61" s="7">
        <f t="shared" si="10"/>
        <v>1.377819898</v>
      </c>
      <c r="Y61" s="7">
        <f t="shared" si="11"/>
        <v>118.3096612</v>
      </c>
      <c r="Z61" s="7">
        <f t="shared" si="12"/>
        <v>1562.766632</v>
      </c>
      <c r="AA61" s="97">
        <f t="shared" si="13"/>
        <v>0.7132605424</v>
      </c>
      <c r="AB61" s="97">
        <f t="shared" si="14"/>
        <v>0.7124732799</v>
      </c>
      <c r="AC61" s="98">
        <f t="shared" si="15"/>
        <v>1.159043675</v>
      </c>
      <c r="AD61" s="98">
        <f t="shared" si="16"/>
        <v>5.884615971</v>
      </c>
      <c r="AE61" s="13">
        <f t="shared" si="17"/>
        <v>1.159043675</v>
      </c>
      <c r="AF61" s="13">
        <f t="shared" si="18"/>
        <v>172.7869052</v>
      </c>
      <c r="AG61" s="13">
        <f t="shared" si="19"/>
        <v>6855.867111</v>
      </c>
      <c r="AH61" s="13">
        <f t="shared" si="20"/>
        <v>30505.8492</v>
      </c>
      <c r="AI61" s="10">
        <f t="shared" si="21"/>
        <v>1.377819898</v>
      </c>
      <c r="AJ61" s="10">
        <f t="shared" si="22"/>
        <v>169.2889974</v>
      </c>
      <c r="AK61" s="10">
        <f t="shared" si="23"/>
        <v>5940.224096</v>
      </c>
      <c r="AL61" s="10">
        <f t="shared" si="24"/>
        <v>57822.3654</v>
      </c>
      <c r="AM61" s="97">
        <f t="shared" si="25"/>
        <v>824309.5027</v>
      </c>
      <c r="AN61" s="97">
        <f t="shared" si="26"/>
        <v>823399.6699</v>
      </c>
      <c r="AO61" s="86">
        <f t="shared" si="27"/>
        <v>1.001104971</v>
      </c>
      <c r="AP61" s="86">
        <f t="shared" ref="AP61:AS61" si="85">AE61-AI61</f>
        <v>-0.2187762226</v>
      </c>
      <c r="AQ61" s="86">
        <f t="shared" si="85"/>
        <v>3.497907764</v>
      </c>
      <c r="AR61" s="86">
        <f t="shared" si="85"/>
        <v>915.6430143</v>
      </c>
      <c r="AS61" s="86">
        <f t="shared" si="85"/>
        <v>-27316.5162</v>
      </c>
      <c r="AT61" s="99"/>
      <c r="AU61" s="23"/>
    </row>
    <row r="62">
      <c r="A62" s="96">
        <v>3.6951607107320683</v>
      </c>
      <c r="B62" s="29">
        <v>2028.0</v>
      </c>
      <c r="C62" s="30">
        <v>2598.0</v>
      </c>
      <c r="D62" s="31" t="s">
        <v>0</v>
      </c>
      <c r="E62" s="14">
        <v>24.0</v>
      </c>
      <c r="F62" s="15">
        <v>19.0</v>
      </c>
      <c r="G62" s="16">
        <v>10.0</v>
      </c>
      <c r="H62" s="17">
        <v>43.0</v>
      </c>
      <c r="I62" s="18">
        <v>103.0</v>
      </c>
      <c r="J62" s="19">
        <v>28.0</v>
      </c>
      <c r="K62" s="20">
        <v>23.0</v>
      </c>
      <c r="L62" s="21">
        <v>26.0</v>
      </c>
      <c r="M62" s="22">
        <v>28.0</v>
      </c>
      <c r="N62" s="63">
        <f t="shared" si="2"/>
        <v>103</v>
      </c>
      <c r="O62" s="63">
        <f t="shared" si="3"/>
        <v>26</v>
      </c>
      <c r="P62" s="63">
        <f t="shared" si="4"/>
        <v>71</v>
      </c>
      <c r="Q62" s="63">
        <f t="shared" si="5"/>
        <v>104</v>
      </c>
      <c r="R62" s="65">
        <f t="shared" si="6"/>
        <v>0.5723684211</v>
      </c>
      <c r="S62" s="65">
        <f t="shared" si="7"/>
        <v>0.4243421053</v>
      </c>
      <c r="T62" s="66">
        <f t="shared" si="8"/>
        <v>0.4975845411</v>
      </c>
      <c r="U62" s="89"/>
      <c r="V62" s="89"/>
      <c r="W62" s="85">
        <f t="shared" si="9"/>
        <v>201</v>
      </c>
      <c r="X62" s="7">
        <f t="shared" si="10"/>
        <v>1.377819898</v>
      </c>
      <c r="Y62" s="7">
        <f t="shared" si="11"/>
        <v>337.0738088</v>
      </c>
      <c r="Z62" s="7">
        <f t="shared" si="12"/>
        <v>11496.48696</v>
      </c>
      <c r="AA62" s="97">
        <f t="shared" si="13"/>
        <v>0.656628216</v>
      </c>
      <c r="AB62" s="97">
        <f t="shared" si="14"/>
        <v>0.6582451151</v>
      </c>
      <c r="AC62" s="98">
        <f t="shared" si="15"/>
        <v>1.159043675</v>
      </c>
      <c r="AD62" s="98">
        <f t="shared" si="16"/>
        <v>16.54054219</v>
      </c>
      <c r="AE62" s="13">
        <f t="shared" si="17"/>
        <v>1.159043675</v>
      </c>
      <c r="AF62" s="13">
        <f t="shared" si="18"/>
        <v>482.4760995</v>
      </c>
      <c r="AG62" s="13">
        <f t="shared" si="19"/>
        <v>53475.82147</v>
      </c>
      <c r="AH62" s="13">
        <f t="shared" si="20"/>
        <v>668254.445</v>
      </c>
      <c r="AI62" s="10">
        <f t="shared" si="21"/>
        <v>1.377819898</v>
      </c>
      <c r="AJ62" s="10">
        <f t="shared" si="22"/>
        <v>480.3670781</v>
      </c>
      <c r="AK62" s="10">
        <f t="shared" si="23"/>
        <v>46552.16308</v>
      </c>
      <c r="AL62" s="10">
        <f t="shared" si="24"/>
        <v>1195634.644</v>
      </c>
      <c r="AM62" s="97">
        <f t="shared" si="25"/>
        <v>12561371.31</v>
      </c>
      <c r="AN62" s="97">
        <f t="shared" si="26"/>
        <v>12592302.78</v>
      </c>
      <c r="AO62" s="86">
        <f t="shared" si="27"/>
        <v>0.9975436215</v>
      </c>
      <c r="AP62" s="86">
        <f t="shared" ref="AP62:AS62" si="86">AE62-AI62</f>
        <v>-0.2187762226</v>
      </c>
      <c r="AQ62" s="86">
        <f t="shared" si="86"/>
        <v>2.109021366</v>
      </c>
      <c r="AR62" s="86">
        <f t="shared" si="86"/>
        <v>6923.658394</v>
      </c>
      <c r="AS62" s="86">
        <f t="shared" si="86"/>
        <v>-527380.199</v>
      </c>
      <c r="AT62" s="99"/>
      <c r="AU62" s="23"/>
    </row>
    <row r="63">
      <c r="A63" s="96">
        <v>3.719894428502755</v>
      </c>
      <c r="B63" s="29">
        <v>6648.0</v>
      </c>
      <c r="C63" s="30">
        <v>3398.0</v>
      </c>
      <c r="D63" s="31" t="s">
        <v>0</v>
      </c>
      <c r="E63" s="14">
        <v>15.0</v>
      </c>
      <c r="F63" s="15">
        <v>35.0</v>
      </c>
      <c r="G63" s="16">
        <v>11.0</v>
      </c>
      <c r="H63" s="17">
        <v>24.0</v>
      </c>
      <c r="I63" s="18">
        <v>143.0</v>
      </c>
      <c r="J63" s="19">
        <v>44.0</v>
      </c>
      <c r="K63" s="20">
        <v>37.0</v>
      </c>
      <c r="L63" s="21">
        <v>40.0</v>
      </c>
      <c r="M63" s="22">
        <v>39.0</v>
      </c>
      <c r="N63" s="63">
        <f t="shared" si="2"/>
        <v>143</v>
      </c>
      <c r="O63" s="63">
        <f t="shared" si="3"/>
        <v>40</v>
      </c>
      <c r="P63" s="63">
        <f t="shared" si="4"/>
        <v>68</v>
      </c>
      <c r="Q63" s="63">
        <f t="shared" si="5"/>
        <v>137</v>
      </c>
      <c r="R63" s="65">
        <f t="shared" si="6"/>
        <v>0.543814433</v>
      </c>
      <c r="S63" s="65">
        <f t="shared" si="7"/>
        <v>0.4716494845</v>
      </c>
      <c r="T63" s="66">
        <f t="shared" si="8"/>
        <v>0.5107142857</v>
      </c>
      <c r="U63" s="89"/>
      <c r="V63" s="89"/>
      <c r="W63" s="85">
        <f t="shared" si="9"/>
        <v>245</v>
      </c>
      <c r="X63" s="7">
        <f t="shared" si="10"/>
        <v>1.377819898</v>
      </c>
      <c r="Y63" s="7">
        <f t="shared" si="11"/>
        <v>395.4248921</v>
      </c>
      <c r="Z63" s="7">
        <f t="shared" si="12"/>
        <v>16128.0491</v>
      </c>
      <c r="AA63" s="97">
        <f t="shared" si="13"/>
        <v>0.6697579606</v>
      </c>
      <c r="AB63" s="97">
        <f t="shared" si="14"/>
        <v>0.6698961616</v>
      </c>
      <c r="AC63" s="98">
        <f t="shared" si="15"/>
        <v>1.159043675</v>
      </c>
      <c r="AD63" s="98">
        <f t="shared" si="16"/>
        <v>21.78898346</v>
      </c>
      <c r="AE63" s="13">
        <f t="shared" si="17"/>
        <v>1.159043675</v>
      </c>
      <c r="AF63" s="13">
        <f t="shared" si="18"/>
        <v>589.7203842</v>
      </c>
      <c r="AG63" s="13">
        <f t="shared" si="19"/>
        <v>80248.19848</v>
      </c>
      <c r="AH63" s="13">
        <f t="shared" si="20"/>
        <v>1307883.732</v>
      </c>
      <c r="AI63" s="10">
        <f t="shared" si="21"/>
        <v>1.377819898</v>
      </c>
      <c r="AJ63" s="10">
        <f t="shared" si="22"/>
        <v>584.1862181</v>
      </c>
      <c r="AK63" s="10">
        <f t="shared" si="23"/>
        <v>70301.25932</v>
      </c>
      <c r="AL63" s="10">
        <f t="shared" si="24"/>
        <v>2209542.727</v>
      </c>
      <c r="AM63" s="97">
        <f t="shared" si="25"/>
        <v>28231851.88</v>
      </c>
      <c r="AN63" s="97">
        <f t="shared" si="26"/>
        <v>28237677.37</v>
      </c>
      <c r="AO63" s="86">
        <f t="shared" si="27"/>
        <v>0.9997936978</v>
      </c>
      <c r="AP63" s="86">
        <f t="shared" ref="AP63:AS63" si="87">AE63-AI63</f>
        <v>-0.2187762226</v>
      </c>
      <c r="AQ63" s="86">
        <f t="shared" si="87"/>
        <v>5.534166082</v>
      </c>
      <c r="AR63" s="86">
        <f t="shared" si="87"/>
        <v>9946.93916</v>
      </c>
      <c r="AS63" s="86">
        <f t="shared" si="87"/>
        <v>-901658.9945</v>
      </c>
      <c r="AT63" s="99"/>
      <c r="AU63" s="23"/>
    </row>
    <row r="64">
      <c r="A64" s="96">
        <v>3.7401999219702233</v>
      </c>
      <c r="B64" s="29">
        <v>4553.0</v>
      </c>
      <c r="C64" s="30">
        <v>1921.0</v>
      </c>
      <c r="D64" s="31" t="s">
        <v>0</v>
      </c>
      <c r="E64" s="14">
        <v>1.0</v>
      </c>
      <c r="F64" s="15">
        <v>2.0</v>
      </c>
      <c r="G64" s="16">
        <v>2.0</v>
      </c>
      <c r="H64" s="17">
        <v>13.0</v>
      </c>
      <c r="I64" s="18">
        <v>59.0</v>
      </c>
      <c r="J64" s="19">
        <v>17.0</v>
      </c>
      <c r="K64" s="20">
        <v>6.0</v>
      </c>
      <c r="L64" s="21">
        <v>8.0</v>
      </c>
      <c r="M64" s="22">
        <v>8.0</v>
      </c>
      <c r="N64" s="63">
        <f t="shared" si="2"/>
        <v>59</v>
      </c>
      <c r="O64" s="63">
        <f t="shared" si="3"/>
        <v>8</v>
      </c>
      <c r="P64" s="63">
        <f t="shared" si="4"/>
        <v>30</v>
      </c>
      <c r="Q64" s="63">
        <f t="shared" si="5"/>
        <v>19</v>
      </c>
      <c r="R64" s="65">
        <f t="shared" si="6"/>
        <v>0.7672413793</v>
      </c>
      <c r="S64" s="65">
        <f t="shared" si="7"/>
        <v>0.5775862069</v>
      </c>
      <c r="T64" s="66">
        <f t="shared" si="8"/>
        <v>0.7564102564</v>
      </c>
      <c r="U64" s="89"/>
      <c r="V64" s="89"/>
      <c r="W64" s="85">
        <f t="shared" si="9"/>
        <v>57</v>
      </c>
      <c r="X64" s="7">
        <f t="shared" si="10"/>
        <v>1.377819898</v>
      </c>
      <c r="Y64" s="7">
        <f t="shared" si="11"/>
        <v>106.1509272</v>
      </c>
      <c r="Z64" s="7">
        <f t="shared" si="12"/>
        <v>1308.92448</v>
      </c>
      <c r="AA64" s="97">
        <f t="shared" si="13"/>
        <v>0.9154539313</v>
      </c>
      <c r="AB64" s="97">
        <f t="shared" si="14"/>
        <v>0.9191453812</v>
      </c>
      <c r="AC64" s="98">
        <f t="shared" si="15"/>
        <v>1.159043675</v>
      </c>
      <c r="AD64" s="98">
        <f t="shared" si="16"/>
        <v>3.021829823</v>
      </c>
      <c r="AE64" s="13">
        <f t="shared" si="17"/>
        <v>1.159043675</v>
      </c>
      <c r="AF64" s="13">
        <f t="shared" si="18"/>
        <v>135.1528088</v>
      </c>
      <c r="AG64" s="13">
        <f t="shared" si="19"/>
        <v>4110.2215</v>
      </c>
      <c r="AH64" s="13">
        <f t="shared" si="20"/>
        <v>9817.925095</v>
      </c>
      <c r="AI64" s="10">
        <f t="shared" si="21"/>
        <v>1.377819898</v>
      </c>
      <c r="AJ64" s="10">
        <f t="shared" si="22"/>
        <v>132.3295053</v>
      </c>
      <c r="AK64" s="10">
        <f t="shared" si="23"/>
        <v>3325.792097</v>
      </c>
      <c r="AL64" s="10">
        <f t="shared" si="24"/>
        <v>24869.56511</v>
      </c>
      <c r="AM64" s="97">
        <f t="shared" si="25"/>
        <v>960831.1518</v>
      </c>
      <c r="AN64" s="97">
        <f t="shared" si="26"/>
        <v>964705.5795</v>
      </c>
      <c r="AO64" s="86">
        <f t="shared" si="27"/>
        <v>0.9959838237</v>
      </c>
      <c r="AP64" s="86">
        <f t="shared" ref="AP64:AS64" si="88">AE64-AI64</f>
        <v>-0.2187762226</v>
      </c>
      <c r="AQ64" s="86">
        <f t="shared" si="88"/>
        <v>2.823303478</v>
      </c>
      <c r="AR64" s="86">
        <f t="shared" si="88"/>
        <v>784.4294027</v>
      </c>
      <c r="AS64" s="86">
        <f t="shared" si="88"/>
        <v>-15051.64002</v>
      </c>
      <c r="AT64" s="99"/>
      <c r="AU64" s="23"/>
    </row>
    <row r="65">
      <c r="A65" s="96">
        <v>3.796921261885011</v>
      </c>
      <c r="B65" s="29">
        <v>6038.0</v>
      </c>
      <c r="C65" s="30">
        <v>1419.0</v>
      </c>
      <c r="D65" s="31" t="s">
        <v>0</v>
      </c>
      <c r="E65" s="14">
        <v>12.0</v>
      </c>
      <c r="F65" s="15">
        <v>7.0</v>
      </c>
      <c r="G65" s="16">
        <v>4.0</v>
      </c>
      <c r="H65" s="17">
        <v>17.0</v>
      </c>
      <c r="I65" s="18">
        <v>57.0</v>
      </c>
      <c r="J65" s="19">
        <v>12.0</v>
      </c>
      <c r="K65" s="20">
        <v>13.0</v>
      </c>
      <c r="L65" s="21">
        <v>18.0</v>
      </c>
      <c r="M65" s="22">
        <v>19.0</v>
      </c>
      <c r="N65" s="63">
        <f t="shared" si="2"/>
        <v>57</v>
      </c>
      <c r="O65" s="63">
        <f t="shared" si="3"/>
        <v>18</v>
      </c>
      <c r="P65" s="63">
        <f t="shared" si="4"/>
        <v>29</v>
      </c>
      <c r="Q65" s="63">
        <f t="shared" si="5"/>
        <v>55</v>
      </c>
      <c r="R65" s="65">
        <f t="shared" si="6"/>
        <v>0.5408805031</v>
      </c>
      <c r="S65" s="65">
        <f t="shared" si="7"/>
        <v>0.4716981132</v>
      </c>
      <c r="T65" s="66">
        <f t="shared" si="8"/>
        <v>0.5089285714</v>
      </c>
      <c r="U65" s="89"/>
      <c r="V65" s="89"/>
      <c r="W65" s="85">
        <f t="shared" si="9"/>
        <v>102</v>
      </c>
      <c r="X65" s="7">
        <f t="shared" si="10"/>
        <v>1.377819898</v>
      </c>
      <c r="Y65" s="7">
        <f t="shared" si="11"/>
        <v>165.9710576</v>
      </c>
      <c r="Z65" s="7">
        <f t="shared" si="12"/>
        <v>2944.843721</v>
      </c>
      <c r="AA65" s="97">
        <f t="shared" si="13"/>
        <v>0.6679722463</v>
      </c>
      <c r="AB65" s="97">
        <f t="shared" si="14"/>
        <v>0.6677635716</v>
      </c>
      <c r="AC65" s="98">
        <f t="shared" si="15"/>
        <v>1.159043675</v>
      </c>
      <c r="AD65" s="98">
        <f t="shared" si="16"/>
        <v>8.74740212</v>
      </c>
      <c r="AE65" s="13">
        <f t="shared" si="17"/>
        <v>1.159043675</v>
      </c>
      <c r="AF65" s="13">
        <f t="shared" si="18"/>
        <v>245.1923118</v>
      </c>
      <c r="AG65" s="13">
        <f t="shared" si="19"/>
        <v>13843.16043</v>
      </c>
      <c r="AH65" s="13">
        <f t="shared" si="20"/>
        <v>91007.97165</v>
      </c>
      <c r="AI65" s="10">
        <f t="shared" si="21"/>
        <v>1.377819898</v>
      </c>
      <c r="AJ65" s="10">
        <f t="shared" si="22"/>
        <v>241.751152</v>
      </c>
      <c r="AK65" s="10">
        <f t="shared" si="23"/>
        <v>12073.25189</v>
      </c>
      <c r="AL65" s="10">
        <f t="shared" si="24"/>
        <v>161966.4046</v>
      </c>
      <c r="AM65" s="97">
        <f t="shared" si="25"/>
        <v>1891344.712</v>
      </c>
      <c r="AN65" s="97">
        <f t="shared" si="26"/>
        <v>1890753.855</v>
      </c>
      <c r="AO65" s="86">
        <f t="shared" si="27"/>
        <v>1.000312498</v>
      </c>
      <c r="AP65" s="86">
        <f t="shared" ref="AP65:AS65" si="89">AE65-AI65</f>
        <v>-0.2187762226</v>
      </c>
      <c r="AQ65" s="86">
        <f t="shared" si="89"/>
        <v>3.441159807</v>
      </c>
      <c r="AR65" s="86">
        <f t="shared" si="89"/>
        <v>1769.908536</v>
      </c>
      <c r="AS65" s="86">
        <f t="shared" si="89"/>
        <v>-70958.43299</v>
      </c>
      <c r="AT65" s="99"/>
      <c r="AU65" s="23"/>
    </row>
    <row r="66">
      <c r="A66" s="96">
        <v>3.8000449430206515</v>
      </c>
      <c r="B66" s="29">
        <v>2733.0</v>
      </c>
      <c r="C66" s="30">
        <v>2756.0</v>
      </c>
      <c r="D66" s="31" t="s">
        <v>0</v>
      </c>
      <c r="E66" s="14">
        <v>15.0</v>
      </c>
      <c r="F66" s="15">
        <v>13.0</v>
      </c>
      <c r="G66" s="16">
        <v>16.0</v>
      </c>
      <c r="H66" s="17">
        <v>38.0</v>
      </c>
      <c r="I66" s="18">
        <v>94.0</v>
      </c>
      <c r="J66" s="19">
        <v>28.0</v>
      </c>
      <c r="K66" s="20">
        <v>27.0</v>
      </c>
      <c r="L66" s="21">
        <v>18.0</v>
      </c>
      <c r="M66" s="22">
        <v>37.0</v>
      </c>
      <c r="N66" s="63">
        <f t="shared" si="2"/>
        <v>94</v>
      </c>
      <c r="O66" s="63">
        <f t="shared" si="3"/>
        <v>18</v>
      </c>
      <c r="P66" s="63">
        <f t="shared" si="4"/>
        <v>66</v>
      </c>
      <c r="Q66" s="63">
        <f t="shared" si="5"/>
        <v>108</v>
      </c>
      <c r="R66" s="65">
        <f t="shared" si="6"/>
        <v>0.5594405594</v>
      </c>
      <c r="S66" s="65">
        <f t="shared" si="7"/>
        <v>0.3916083916</v>
      </c>
      <c r="T66" s="66">
        <f t="shared" si="8"/>
        <v>0.4653465347</v>
      </c>
      <c r="U66" s="89"/>
      <c r="V66" s="89"/>
      <c r="W66" s="85">
        <f t="shared" si="9"/>
        <v>192</v>
      </c>
      <c r="X66" s="7">
        <f t="shared" si="10"/>
        <v>1.377819898</v>
      </c>
      <c r="Y66" s="7">
        <f t="shared" si="11"/>
        <v>316.9029267</v>
      </c>
      <c r="Z66" s="7">
        <f t="shared" si="12"/>
        <v>9178.779005</v>
      </c>
      <c r="AA66" s="97">
        <f t="shared" si="13"/>
        <v>0.6243902096</v>
      </c>
      <c r="AB66" s="97">
        <f t="shared" si="14"/>
        <v>0.6252392626</v>
      </c>
      <c r="AC66" s="98">
        <f t="shared" si="15"/>
        <v>1.159043675</v>
      </c>
      <c r="AD66" s="98">
        <f t="shared" si="16"/>
        <v>17.17671689</v>
      </c>
      <c r="AE66" s="13">
        <f t="shared" si="17"/>
        <v>1.159043675</v>
      </c>
      <c r="AF66" s="13">
        <f t="shared" si="18"/>
        <v>462.2494881</v>
      </c>
      <c r="AG66" s="13">
        <f t="shared" si="19"/>
        <v>49322.84532</v>
      </c>
      <c r="AH66" s="13">
        <f t="shared" si="20"/>
        <v>633202.4914</v>
      </c>
      <c r="AI66" s="10">
        <f t="shared" si="21"/>
        <v>1.377819898</v>
      </c>
      <c r="AJ66" s="10">
        <f t="shared" si="22"/>
        <v>465.7074756</v>
      </c>
      <c r="AK66" s="10">
        <f t="shared" si="23"/>
        <v>43404.29509</v>
      </c>
      <c r="AL66" s="10">
        <f t="shared" si="24"/>
        <v>991308.1325</v>
      </c>
      <c r="AM66" s="97">
        <f t="shared" si="25"/>
        <v>10316669.56</v>
      </c>
      <c r="AN66" s="97">
        <f t="shared" si="26"/>
        <v>10330698.29</v>
      </c>
      <c r="AO66" s="86">
        <f t="shared" si="27"/>
        <v>0.9986420349</v>
      </c>
      <c r="AP66" s="86">
        <f t="shared" ref="AP66:AS66" si="90">AE66-AI66</f>
        <v>-0.2187762226</v>
      </c>
      <c r="AQ66" s="86">
        <f t="shared" si="90"/>
        <v>-3.457987562</v>
      </c>
      <c r="AR66" s="86">
        <f t="shared" si="90"/>
        <v>5918.550231</v>
      </c>
      <c r="AS66" s="86">
        <f t="shared" si="90"/>
        <v>-358105.6411</v>
      </c>
      <c r="AT66" s="99"/>
      <c r="AU66" s="23"/>
    </row>
    <row r="67">
      <c r="A67" s="96">
        <v>3.8239362934226335</v>
      </c>
      <c r="B67" s="29">
        <v>1368.0</v>
      </c>
      <c r="C67" s="30">
        <v>2057.0</v>
      </c>
      <c r="D67" s="31" t="s">
        <v>0</v>
      </c>
      <c r="E67" s="14">
        <v>6.0</v>
      </c>
      <c r="F67" s="15">
        <v>7.0</v>
      </c>
      <c r="G67" s="16">
        <v>11.0</v>
      </c>
      <c r="H67" s="17">
        <v>22.0</v>
      </c>
      <c r="I67" s="18">
        <v>80.0</v>
      </c>
      <c r="J67" s="19">
        <v>6.0</v>
      </c>
      <c r="K67" s="20">
        <v>15.0</v>
      </c>
      <c r="L67" s="21">
        <v>20.0</v>
      </c>
      <c r="M67" s="22">
        <v>32.0</v>
      </c>
      <c r="N67" s="63">
        <f t="shared" si="2"/>
        <v>80</v>
      </c>
      <c r="O67" s="63">
        <f t="shared" si="3"/>
        <v>20</v>
      </c>
      <c r="P67" s="63">
        <f t="shared" si="4"/>
        <v>28</v>
      </c>
      <c r="Q67" s="63">
        <f t="shared" si="5"/>
        <v>71</v>
      </c>
      <c r="R67" s="65">
        <f t="shared" si="6"/>
        <v>0.5427135678</v>
      </c>
      <c r="S67" s="65">
        <f t="shared" si="7"/>
        <v>0.5025125628</v>
      </c>
      <c r="T67" s="66">
        <f t="shared" si="8"/>
        <v>0.5298013245</v>
      </c>
      <c r="U67" s="89"/>
      <c r="V67" s="89"/>
      <c r="W67" s="85">
        <f t="shared" si="9"/>
        <v>119</v>
      </c>
      <c r="X67" s="7">
        <f t="shared" si="10"/>
        <v>1.377819898</v>
      </c>
      <c r="Y67" s="7">
        <f t="shared" si="11"/>
        <v>187.0943685</v>
      </c>
      <c r="Z67" s="7">
        <f t="shared" si="12"/>
        <v>3527.955861</v>
      </c>
      <c r="AA67" s="97">
        <f t="shared" si="13"/>
        <v>0.6888449994</v>
      </c>
      <c r="AB67" s="97">
        <f t="shared" si="14"/>
        <v>0.6897187617</v>
      </c>
      <c r="AC67" s="98">
        <f t="shared" si="15"/>
        <v>1.159043675</v>
      </c>
      <c r="AD67" s="98">
        <f t="shared" si="16"/>
        <v>11.29210092</v>
      </c>
      <c r="AE67" s="13">
        <f t="shared" si="17"/>
        <v>1.159043675</v>
      </c>
      <c r="AF67" s="13">
        <f t="shared" si="18"/>
        <v>287.1444955</v>
      </c>
      <c r="AG67" s="13">
        <f t="shared" si="19"/>
        <v>19100.7375</v>
      </c>
      <c r="AH67" s="13">
        <f t="shared" si="20"/>
        <v>159907.4411</v>
      </c>
      <c r="AI67" s="10">
        <f t="shared" si="21"/>
        <v>1.377819898</v>
      </c>
      <c r="AJ67" s="10">
        <f t="shared" si="22"/>
        <v>284.9195812</v>
      </c>
      <c r="AK67" s="10">
        <f t="shared" si="23"/>
        <v>16811.65602</v>
      </c>
      <c r="AL67" s="10">
        <f t="shared" si="24"/>
        <v>250484.8661</v>
      </c>
      <c r="AM67" s="97">
        <f t="shared" si="25"/>
        <v>4119121.574</v>
      </c>
      <c r="AN67" s="97">
        <f t="shared" si="26"/>
        <v>4124346.455</v>
      </c>
      <c r="AO67" s="86">
        <f t="shared" si="27"/>
        <v>0.9987331614</v>
      </c>
      <c r="AP67" s="86">
        <f t="shared" ref="AP67:AS67" si="91">AE67-AI67</f>
        <v>-0.2187762226</v>
      </c>
      <c r="AQ67" s="86">
        <f t="shared" si="91"/>
        <v>2.224914348</v>
      </c>
      <c r="AR67" s="86">
        <f t="shared" si="91"/>
        <v>2289.081476</v>
      </c>
      <c r="AS67" s="86">
        <f t="shared" si="91"/>
        <v>-90577.42504</v>
      </c>
      <c r="AT67" s="99"/>
      <c r="AU67" s="23"/>
    </row>
    <row r="68">
      <c r="A68" s="96">
        <v>3.8631759692956393</v>
      </c>
      <c r="B68" s="29">
        <v>3547.0</v>
      </c>
      <c r="C68" s="30">
        <v>2029.0</v>
      </c>
      <c r="D68" s="31" t="s">
        <v>0</v>
      </c>
      <c r="E68" s="14">
        <v>26.0</v>
      </c>
      <c r="F68" s="15">
        <v>30.0</v>
      </c>
      <c r="G68" s="16">
        <v>23.0</v>
      </c>
      <c r="H68" s="17">
        <v>53.0</v>
      </c>
      <c r="I68" s="18">
        <v>137.0</v>
      </c>
      <c r="J68" s="19">
        <v>14.0</v>
      </c>
      <c r="K68" s="20">
        <v>64.0</v>
      </c>
      <c r="L68" s="21">
        <v>72.0</v>
      </c>
      <c r="M68" s="22">
        <v>55.0</v>
      </c>
      <c r="N68" s="63">
        <f t="shared" si="2"/>
        <v>137</v>
      </c>
      <c r="O68" s="63">
        <f t="shared" si="3"/>
        <v>72</v>
      </c>
      <c r="P68" s="63">
        <f t="shared" si="4"/>
        <v>67</v>
      </c>
      <c r="Q68" s="63">
        <f t="shared" si="5"/>
        <v>198</v>
      </c>
      <c r="R68" s="65">
        <f t="shared" si="6"/>
        <v>0.4303797468</v>
      </c>
      <c r="S68" s="65">
        <f t="shared" si="7"/>
        <v>0.44092827</v>
      </c>
      <c r="T68" s="66">
        <f t="shared" si="8"/>
        <v>0.4089552239</v>
      </c>
      <c r="U68" s="89"/>
      <c r="V68" s="89"/>
      <c r="W68" s="85">
        <f t="shared" si="9"/>
        <v>337</v>
      </c>
      <c r="X68" s="7">
        <f t="shared" si="10"/>
        <v>1.377819898</v>
      </c>
      <c r="Y68" s="7">
        <f t="shared" si="11"/>
        <v>524.1907031</v>
      </c>
      <c r="Z68" s="7">
        <f t="shared" si="12"/>
        <v>30064.58411</v>
      </c>
      <c r="AA68" s="97">
        <f t="shared" si="13"/>
        <v>0.5679988988</v>
      </c>
      <c r="AB68" s="97">
        <f t="shared" si="14"/>
        <v>0.5685476512</v>
      </c>
      <c r="AC68" s="98">
        <f t="shared" si="15"/>
        <v>1.159043675</v>
      </c>
      <c r="AD68" s="98">
        <f t="shared" si="16"/>
        <v>31.49064763</v>
      </c>
      <c r="AE68" s="13">
        <f t="shared" si="17"/>
        <v>1.159043675</v>
      </c>
      <c r="AF68" s="13">
        <f t="shared" si="18"/>
        <v>812.6860845</v>
      </c>
      <c r="AG68" s="13">
        <f t="shared" si="19"/>
        <v>152856.1276</v>
      </c>
      <c r="AH68" s="13">
        <f t="shared" si="20"/>
        <v>3576361.361</v>
      </c>
      <c r="AI68" s="10">
        <f t="shared" si="21"/>
        <v>1.377819898</v>
      </c>
      <c r="AJ68" s="10">
        <f t="shared" si="22"/>
        <v>796.9990428</v>
      </c>
      <c r="AK68" s="10">
        <f t="shared" si="23"/>
        <v>133854.3433</v>
      </c>
      <c r="AL68" s="10">
        <f t="shared" si="24"/>
        <v>5952787.653</v>
      </c>
      <c r="AM68" s="97">
        <f t="shared" si="25"/>
        <v>42751266.4</v>
      </c>
      <c r="AN68" s="97">
        <f t="shared" si="26"/>
        <v>42792569.05</v>
      </c>
      <c r="AO68" s="86">
        <f t="shared" si="27"/>
        <v>0.9990348172</v>
      </c>
      <c r="AP68" s="86">
        <f t="shared" ref="AP68:AS68" si="92">AE68-AI68</f>
        <v>-0.2187762226</v>
      </c>
      <c r="AQ68" s="86">
        <f t="shared" si="92"/>
        <v>15.68704173</v>
      </c>
      <c r="AR68" s="86">
        <f t="shared" si="92"/>
        <v>19001.7843</v>
      </c>
      <c r="AS68" s="86">
        <f t="shared" si="92"/>
        <v>-2376426.292</v>
      </c>
      <c r="AT68" s="99"/>
      <c r="AU68" s="23"/>
    </row>
    <row r="69">
      <c r="A69" s="96">
        <v>3.914306510962817</v>
      </c>
      <c r="B69" s="29">
        <v>4007.0</v>
      </c>
      <c r="C69" s="30">
        <v>1235.0</v>
      </c>
      <c r="D69" s="31" t="s">
        <v>0</v>
      </c>
      <c r="E69" s="14">
        <v>7.0</v>
      </c>
      <c r="F69" s="15">
        <v>12.0</v>
      </c>
      <c r="G69" s="16">
        <v>4.0</v>
      </c>
      <c r="H69" s="17">
        <v>17.0</v>
      </c>
      <c r="I69" s="18">
        <v>47.0</v>
      </c>
      <c r="J69" s="19">
        <v>7.0</v>
      </c>
      <c r="K69" s="20">
        <v>7.0</v>
      </c>
      <c r="L69" s="21">
        <v>12.0</v>
      </c>
      <c r="M69" s="22">
        <v>22.0</v>
      </c>
      <c r="N69" s="63">
        <f t="shared" si="2"/>
        <v>47</v>
      </c>
      <c r="O69" s="63">
        <f t="shared" si="3"/>
        <v>12</v>
      </c>
      <c r="P69" s="63">
        <f t="shared" si="4"/>
        <v>24</v>
      </c>
      <c r="Q69" s="63">
        <f t="shared" si="5"/>
        <v>52</v>
      </c>
      <c r="R69" s="65">
        <f t="shared" si="6"/>
        <v>0.5259259259</v>
      </c>
      <c r="S69" s="65">
        <f t="shared" si="7"/>
        <v>0.437037037</v>
      </c>
      <c r="T69" s="66">
        <f t="shared" si="8"/>
        <v>0.4747474747</v>
      </c>
      <c r="U69" s="89"/>
      <c r="V69" s="89"/>
      <c r="W69" s="85">
        <f t="shared" si="9"/>
        <v>88</v>
      </c>
      <c r="X69" s="7">
        <f t="shared" si="10"/>
        <v>1.377819898</v>
      </c>
      <c r="Y69" s="7">
        <f t="shared" si="11"/>
        <v>140.4861511</v>
      </c>
      <c r="Z69" s="7">
        <f t="shared" si="12"/>
        <v>1891.468222</v>
      </c>
      <c r="AA69" s="97">
        <f t="shared" si="13"/>
        <v>0.6337911496</v>
      </c>
      <c r="AB69" s="97">
        <f t="shared" si="14"/>
        <v>0.6330821113</v>
      </c>
      <c r="AC69" s="98">
        <f t="shared" si="15"/>
        <v>1.159043675</v>
      </c>
      <c r="AD69" s="98">
        <f t="shared" si="16"/>
        <v>8.270271095</v>
      </c>
      <c r="AE69" s="13">
        <f t="shared" si="17"/>
        <v>1.159043675</v>
      </c>
      <c r="AF69" s="13">
        <f t="shared" si="18"/>
        <v>212.2619579</v>
      </c>
      <c r="AG69" s="13">
        <f t="shared" si="19"/>
        <v>10431.20193</v>
      </c>
      <c r="AH69" s="13">
        <f t="shared" si="20"/>
        <v>64044.97936</v>
      </c>
      <c r="AI69" s="10">
        <f t="shared" si="21"/>
        <v>1.377819898</v>
      </c>
      <c r="AJ69" s="10">
        <f t="shared" si="22"/>
        <v>212.1327858</v>
      </c>
      <c r="AK69" s="10">
        <f t="shared" si="23"/>
        <v>9196.74808</v>
      </c>
      <c r="AL69" s="10">
        <f t="shared" si="24"/>
        <v>98356.34752</v>
      </c>
      <c r="AM69" s="97">
        <f t="shared" si="25"/>
        <v>1143533.527</v>
      </c>
      <c r="AN69" s="97">
        <f t="shared" si="26"/>
        <v>1142254.226</v>
      </c>
      <c r="AO69" s="86">
        <f t="shared" si="27"/>
        <v>1.001119979</v>
      </c>
      <c r="AP69" s="86">
        <f t="shared" ref="AP69:AS69" si="93">AE69-AI69</f>
        <v>-0.2187762226</v>
      </c>
      <c r="AQ69" s="86">
        <f t="shared" si="93"/>
        <v>0.1291720868</v>
      </c>
      <c r="AR69" s="86">
        <f t="shared" si="93"/>
        <v>1234.453851</v>
      </c>
      <c r="AS69" s="86">
        <f t="shared" si="93"/>
        <v>-34311.36816</v>
      </c>
      <c r="AT69" s="99"/>
      <c r="AU69" s="23"/>
    </row>
    <row r="70">
      <c r="A70" s="96">
        <v>3.916223987526905</v>
      </c>
      <c r="B70" s="29">
        <v>1674.0</v>
      </c>
      <c r="C70" s="30">
        <v>1645.0</v>
      </c>
      <c r="D70" s="31" t="s">
        <v>0</v>
      </c>
      <c r="E70" s="14">
        <v>48.0</v>
      </c>
      <c r="F70" s="15">
        <v>60.0</v>
      </c>
      <c r="G70" s="16">
        <v>32.0</v>
      </c>
      <c r="H70" s="17">
        <v>48.0</v>
      </c>
      <c r="I70" s="18">
        <v>162.0</v>
      </c>
      <c r="J70" s="19">
        <v>23.0</v>
      </c>
      <c r="K70" s="20">
        <v>43.0</v>
      </c>
      <c r="L70" s="21">
        <v>95.0</v>
      </c>
      <c r="M70" s="22">
        <v>57.0</v>
      </c>
      <c r="N70" s="63">
        <f t="shared" si="2"/>
        <v>162</v>
      </c>
      <c r="O70" s="63">
        <f t="shared" si="3"/>
        <v>95</v>
      </c>
      <c r="P70" s="63">
        <f t="shared" si="4"/>
        <v>71</v>
      </c>
      <c r="Q70" s="63">
        <f t="shared" si="5"/>
        <v>240</v>
      </c>
      <c r="R70" s="65">
        <f t="shared" si="6"/>
        <v>0.4102112676</v>
      </c>
      <c r="S70" s="65">
        <f t="shared" si="7"/>
        <v>0.4524647887</v>
      </c>
      <c r="T70" s="66">
        <f t="shared" si="8"/>
        <v>0.4029850746</v>
      </c>
      <c r="U70" s="89"/>
      <c r="V70" s="89"/>
      <c r="W70" s="85">
        <f t="shared" si="9"/>
        <v>406</v>
      </c>
      <c r="X70" s="7">
        <f t="shared" si="10"/>
        <v>1.377819898</v>
      </c>
      <c r="Y70" s="7">
        <f t="shared" si="11"/>
        <v>625.24468</v>
      </c>
      <c r="Z70" s="7">
        <f t="shared" si="12"/>
        <v>44049.82569</v>
      </c>
      <c r="AA70" s="97">
        <f t="shared" si="13"/>
        <v>0.5620287495</v>
      </c>
      <c r="AB70" s="97">
        <f t="shared" si="14"/>
        <v>0.5625711951</v>
      </c>
      <c r="AC70" s="98">
        <f t="shared" si="15"/>
        <v>1.159043675</v>
      </c>
      <c r="AD70" s="98">
        <f t="shared" si="16"/>
        <v>38.17048198</v>
      </c>
      <c r="AE70" s="13">
        <f t="shared" si="17"/>
        <v>1.159043675</v>
      </c>
      <c r="AF70" s="13">
        <f t="shared" si="18"/>
        <v>979.313946</v>
      </c>
      <c r="AG70" s="13">
        <f t="shared" si="19"/>
        <v>222046.5546</v>
      </c>
      <c r="AH70" s="13">
        <f t="shared" si="20"/>
        <v>6291869.567</v>
      </c>
      <c r="AI70" s="10">
        <f t="shared" si="21"/>
        <v>1.377819898</v>
      </c>
      <c r="AJ70" s="10">
        <f t="shared" si="22"/>
        <v>955.9214554</v>
      </c>
      <c r="AK70" s="10">
        <f t="shared" si="23"/>
        <v>194108.5489</v>
      </c>
      <c r="AL70" s="10">
        <f t="shared" si="24"/>
        <v>10571958.17</v>
      </c>
      <c r="AM70" s="97">
        <f t="shared" si="25"/>
        <v>72892233.24</v>
      </c>
      <c r="AN70" s="97">
        <f t="shared" si="26"/>
        <v>72962585.64</v>
      </c>
      <c r="AO70" s="86">
        <f t="shared" si="27"/>
        <v>0.9990357743</v>
      </c>
      <c r="AP70" s="86">
        <f t="shared" ref="AP70:AS70" si="94">AE70-AI70</f>
        <v>-0.2187762226</v>
      </c>
      <c r="AQ70" s="86">
        <f t="shared" si="94"/>
        <v>23.39249055</v>
      </c>
      <c r="AR70" s="86">
        <f t="shared" si="94"/>
        <v>27938.00566</v>
      </c>
      <c r="AS70" s="86">
        <f t="shared" si="94"/>
        <v>-4280088.599</v>
      </c>
      <c r="AT70" s="99"/>
      <c r="AU70" s="23"/>
    </row>
    <row r="71">
      <c r="A71" s="96">
        <v>3.949710636282333</v>
      </c>
      <c r="B71" s="29">
        <v>5047.0</v>
      </c>
      <c r="C71" s="30">
        <v>2131.0</v>
      </c>
      <c r="D71" s="31" t="s">
        <v>0</v>
      </c>
      <c r="E71" s="14">
        <v>12.0</v>
      </c>
      <c r="F71" s="15">
        <v>32.0</v>
      </c>
      <c r="G71" s="16">
        <v>5.0</v>
      </c>
      <c r="H71" s="17">
        <v>24.0</v>
      </c>
      <c r="I71" s="18">
        <v>75.0</v>
      </c>
      <c r="J71" s="19">
        <v>10.0</v>
      </c>
      <c r="K71" s="20">
        <v>16.0</v>
      </c>
      <c r="L71" s="21">
        <v>83.0</v>
      </c>
      <c r="M71" s="22">
        <v>29.0</v>
      </c>
      <c r="N71" s="63">
        <f t="shared" si="2"/>
        <v>75</v>
      </c>
      <c r="O71" s="63">
        <f t="shared" si="3"/>
        <v>83</v>
      </c>
      <c r="P71" s="63">
        <f t="shared" si="4"/>
        <v>34</v>
      </c>
      <c r="Q71" s="63">
        <f t="shared" si="5"/>
        <v>94</v>
      </c>
      <c r="R71" s="65">
        <f t="shared" si="6"/>
        <v>0.3811188811</v>
      </c>
      <c r="S71" s="65">
        <f t="shared" si="7"/>
        <v>0.5524475524</v>
      </c>
      <c r="T71" s="66">
        <f t="shared" si="8"/>
        <v>0.4437869822</v>
      </c>
      <c r="U71" s="89"/>
      <c r="V71" s="89"/>
      <c r="W71" s="85">
        <f t="shared" si="9"/>
        <v>211</v>
      </c>
      <c r="X71" s="7">
        <f t="shared" si="10"/>
        <v>1.377819898</v>
      </c>
      <c r="Y71" s="7">
        <f t="shared" si="11"/>
        <v>337.5793779</v>
      </c>
      <c r="Z71" s="7">
        <f t="shared" si="12"/>
        <v>16508.55598</v>
      </c>
      <c r="AA71" s="97">
        <f t="shared" si="13"/>
        <v>0.6028306571</v>
      </c>
      <c r="AB71" s="97">
        <f t="shared" si="14"/>
        <v>0.6061084435</v>
      </c>
      <c r="AC71" s="98">
        <f t="shared" si="15"/>
        <v>1.159043675</v>
      </c>
      <c r="AD71" s="98">
        <f t="shared" si="16"/>
        <v>14.95010544</v>
      </c>
      <c r="AE71" s="13">
        <f t="shared" si="17"/>
        <v>1.159043675</v>
      </c>
      <c r="AF71" s="13">
        <f t="shared" si="18"/>
        <v>504.0665362</v>
      </c>
      <c r="AG71" s="13">
        <f t="shared" si="19"/>
        <v>57910.72795</v>
      </c>
      <c r="AH71" s="13">
        <f t="shared" si="20"/>
        <v>665593.6443</v>
      </c>
      <c r="AI71" s="10">
        <f t="shared" si="21"/>
        <v>1.377819898</v>
      </c>
      <c r="AJ71" s="10">
        <f t="shared" si="22"/>
        <v>467.0944483</v>
      </c>
      <c r="AK71" s="10">
        <f t="shared" si="23"/>
        <v>48241.0175</v>
      </c>
      <c r="AL71" s="10">
        <f t="shared" si="24"/>
        <v>1551804.262</v>
      </c>
      <c r="AM71" s="97">
        <f t="shared" si="25"/>
        <v>8333244.057</v>
      </c>
      <c r="AN71" s="97">
        <f t="shared" si="26"/>
        <v>8378554.616</v>
      </c>
      <c r="AO71" s="86">
        <f t="shared" si="27"/>
        <v>0.9945920794</v>
      </c>
      <c r="AP71" s="86">
        <f t="shared" ref="AP71:AS71" si="95">AE71-AI71</f>
        <v>-0.2187762226</v>
      </c>
      <c r="AQ71" s="86">
        <f t="shared" si="95"/>
        <v>36.97208799</v>
      </c>
      <c r="AR71" s="86">
        <f t="shared" si="95"/>
        <v>9669.710444</v>
      </c>
      <c r="AS71" s="86">
        <f t="shared" si="95"/>
        <v>-886210.6178</v>
      </c>
      <c r="AT71" s="99"/>
      <c r="AU71" s="23"/>
    </row>
    <row r="72">
      <c r="A72" s="96">
        <v>3.991412975731805</v>
      </c>
      <c r="B72" s="29">
        <v>2611.0</v>
      </c>
      <c r="C72" s="30">
        <v>1957.0</v>
      </c>
      <c r="D72" s="31" t="s">
        <v>0</v>
      </c>
      <c r="E72" s="14">
        <v>19.0</v>
      </c>
      <c r="F72" s="15">
        <v>11.0</v>
      </c>
      <c r="G72" s="16">
        <v>15.0</v>
      </c>
      <c r="H72" s="17">
        <v>31.0</v>
      </c>
      <c r="I72" s="18">
        <v>97.0</v>
      </c>
      <c r="J72" s="19">
        <v>24.0</v>
      </c>
      <c r="K72" s="20">
        <v>26.0</v>
      </c>
      <c r="L72" s="21">
        <v>30.0</v>
      </c>
      <c r="M72" s="22">
        <v>26.0</v>
      </c>
      <c r="N72" s="63">
        <f t="shared" si="2"/>
        <v>97</v>
      </c>
      <c r="O72" s="63">
        <f t="shared" si="3"/>
        <v>30</v>
      </c>
      <c r="P72" s="63">
        <f t="shared" si="4"/>
        <v>55</v>
      </c>
      <c r="Q72" s="63">
        <f t="shared" si="5"/>
        <v>97</v>
      </c>
      <c r="R72" s="65">
        <f t="shared" si="6"/>
        <v>0.5448028674</v>
      </c>
      <c r="S72" s="65">
        <f t="shared" si="7"/>
        <v>0.4551971326</v>
      </c>
      <c r="T72" s="66">
        <f t="shared" si="8"/>
        <v>0.5</v>
      </c>
      <c r="U72" s="89"/>
      <c r="V72" s="89"/>
      <c r="W72" s="85">
        <f t="shared" si="9"/>
        <v>182</v>
      </c>
      <c r="X72" s="7">
        <f t="shared" si="10"/>
        <v>1.377819898</v>
      </c>
      <c r="Y72" s="7">
        <f t="shared" si="11"/>
        <v>298.5472261</v>
      </c>
      <c r="Z72" s="7">
        <f t="shared" si="12"/>
        <v>9405.482901</v>
      </c>
      <c r="AA72" s="97">
        <f t="shared" si="13"/>
        <v>0.6590436749</v>
      </c>
      <c r="AB72" s="97">
        <f t="shared" si="14"/>
        <v>0.6594014883</v>
      </c>
      <c r="AC72" s="98">
        <f t="shared" si="15"/>
        <v>1.159043675</v>
      </c>
      <c r="AD72" s="98">
        <f t="shared" si="16"/>
        <v>15.42723647</v>
      </c>
      <c r="AE72" s="13">
        <f t="shared" si="17"/>
        <v>1.159043675</v>
      </c>
      <c r="AF72" s="13">
        <f t="shared" si="18"/>
        <v>437.3191341</v>
      </c>
      <c r="AG72" s="13">
        <f t="shared" si="19"/>
        <v>44007.67676</v>
      </c>
      <c r="AH72" s="13">
        <f t="shared" si="20"/>
        <v>511011.7807</v>
      </c>
      <c r="AI72" s="10">
        <f t="shared" si="21"/>
        <v>1.377819898</v>
      </c>
      <c r="AJ72" s="10">
        <f t="shared" si="22"/>
        <v>432.1957562</v>
      </c>
      <c r="AK72" s="10">
        <f t="shared" si="23"/>
        <v>38364.56384</v>
      </c>
      <c r="AL72" s="10">
        <f t="shared" si="24"/>
        <v>912331.8414</v>
      </c>
      <c r="AM72" s="97">
        <f t="shared" si="25"/>
        <v>9952320.027</v>
      </c>
      <c r="AN72" s="97">
        <f t="shared" si="26"/>
        <v>9957723.423</v>
      </c>
      <c r="AO72" s="86">
        <f t="shared" si="27"/>
        <v>0.9994573664</v>
      </c>
      <c r="AP72" s="86">
        <f t="shared" ref="AP72:AS72" si="96">AE72-AI72</f>
        <v>-0.2187762226</v>
      </c>
      <c r="AQ72" s="86">
        <f t="shared" si="96"/>
        <v>5.123377942</v>
      </c>
      <c r="AR72" s="86">
        <f t="shared" si="96"/>
        <v>5643.112925</v>
      </c>
      <c r="AS72" s="86">
        <f t="shared" si="96"/>
        <v>-401320.0607</v>
      </c>
      <c r="AT72" s="99"/>
      <c r="AU72" s="23"/>
    </row>
    <row r="73">
      <c r="A73" s="96">
        <v>4.061372076288023</v>
      </c>
      <c r="B73" s="29">
        <v>7004.0</v>
      </c>
      <c r="C73" s="30">
        <v>1264.0</v>
      </c>
      <c r="D73" s="31" t="s">
        <v>0</v>
      </c>
      <c r="E73" s="14">
        <v>10.0</v>
      </c>
      <c r="F73" s="15">
        <v>27.0</v>
      </c>
      <c r="G73" s="16">
        <v>9.0</v>
      </c>
      <c r="H73" s="17">
        <v>25.0</v>
      </c>
      <c r="I73" s="18">
        <v>74.0</v>
      </c>
      <c r="J73" s="19">
        <v>6.0</v>
      </c>
      <c r="K73" s="20">
        <v>14.0</v>
      </c>
      <c r="L73" s="21">
        <v>42.0</v>
      </c>
      <c r="M73" s="22">
        <v>26.0</v>
      </c>
      <c r="N73" s="63">
        <f t="shared" si="2"/>
        <v>74</v>
      </c>
      <c r="O73" s="63">
        <f t="shared" si="3"/>
        <v>42</v>
      </c>
      <c r="P73" s="63">
        <f t="shared" si="4"/>
        <v>31</v>
      </c>
      <c r="Q73" s="63">
        <f t="shared" si="5"/>
        <v>86</v>
      </c>
      <c r="R73" s="65">
        <f t="shared" si="6"/>
        <v>0.4506437768</v>
      </c>
      <c r="S73" s="65">
        <f t="shared" si="7"/>
        <v>0.4978540773</v>
      </c>
      <c r="T73" s="66">
        <f t="shared" si="8"/>
        <v>0.4625</v>
      </c>
      <c r="U73" s="89"/>
      <c r="V73" s="89"/>
      <c r="W73" s="85">
        <f t="shared" si="9"/>
        <v>159</v>
      </c>
      <c r="X73" s="7">
        <f t="shared" si="10"/>
        <v>1.377819898</v>
      </c>
      <c r="Y73" s="7">
        <f t="shared" si="11"/>
        <v>250.4201706</v>
      </c>
      <c r="Z73" s="7">
        <f t="shared" si="12"/>
        <v>7589.64711</v>
      </c>
      <c r="AA73" s="97">
        <f t="shared" si="13"/>
        <v>0.6215436749</v>
      </c>
      <c r="AB73" s="97">
        <f t="shared" si="14"/>
        <v>0.6201197571</v>
      </c>
      <c r="AC73" s="98">
        <f t="shared" si="15"/>
        <v>1.159043675</v>
      </c>
      <c r="AD73" s="98">
        <f t="shared" si="16"/>
        <v>13.67775604</v>
      </c>
      <c r="AE73" s="13">
        <f t="shared" si="17"/>
        <v>1.159043675</v>
      </c>
      <c r="AF73" s="13">
        <f t="shared" si="18"/>
        <v>382.2536447</v>
      </c>
      <c r="AG73" s="13">
        <f t="shared" si="19"/>
        <v>33651.30957</v>
      </c>
      <c r="AH73" s="13">
        <f t="shared" si="20"/>
        <v>345787.3505</v>
      </c>
      <c r="AI73" s="10">
        <f t="shared" si="21"/>
        <v>1.377819898</v>
      </c>
      <c r="AJ73" s="10">
        <f t="shared" si="22"/>
        <v>368.9126818</v>
      </c>
      <c r="AK73" s="10">
        <f t="shared" si="23"/>
        <v>29125.78178</v>
      </c>
      <c r="AL73" s="10">
        <f t="shared" si="24"/>
        <v>652709.6514</v>
      </c>
      <c r="AM73" s="97">
        <f t="shared" si="25"/>
        <v>5398877.531</v>
      </c>
      <c r="AN73" s="97">
        <f t="shared" si="26"/>
        <v>5386509.039</v>
      </c>
      <c r="AO73" s="86">
        <f t="shared" si="27"/>
        <v>1.002296198</v>
      </c>
      <c r="AP73" s="86">
        <f t="shared" ref="AP73:AS73" si="97">AE73-AI73</f>
        <v>-0.2187762226</v>
      </c>
      <c r="AQ73" s="86">
        <f t="shared" si="97"/>
        <v>13.34096284</v>
      </c>
      <c r="AR73" s="86">
        <f t="shared" si="97"/>
        <v>4525.527782</v>
      </c>
      <c r="AS73" s="86">
        <f t="shared" si="97"/>
        <v>-306922.301</v>
      </c>
      <c r="AT73" s="99"/>
      <c r="AU73" s="23"/>
    </row>
    <row r="74">
      <c r="A74" s="96">
        <v>4.1308625182626315</v>
      </c>
      <c r="B74" s="29">
        <v>2073.0</v>
      </c>
      <c r="C74" s="30">
        <v>1952.0</v>
      </c>
      <c r="D74" s="31" t="s">
        <v>0</v>
      </c>
      <c r="E74" s="14">
        <v>25.0</v>
      </c>
      <c r="F74" s="15">
        <v>15.0</v>
      </c>
      <c r="G74" s="16">
        <v>17.0</v>
      </c>
      <c r="H74" s="17">
        <v>32.0</v>
      </c>
      <c r="I74" s="18">
        <v>70.0</v>
      </c>
      <c r="J74" s="19">
        <v>13.0</v>
      </c>
      <c r="K74" s="20">
        <v>21.0</v>
      </c>
      <c r="L74" s="21">
        <v>28.0</v>
      </c>
      <c r="M74" s="22">
        <v>27.0</v>
      </c>
      <c r="N74" s="63">
        <f t="shared" si="2"/>
        <v>70</v>
      </c>
      <c r="O74" s="63">
        <f t="shared" si="3"/>
        <v>28</v>
      </c>
      <c r="P74" s="63">
        <f t="shared" si="4"/>
        <v>45</v>
      </c>
      <c r="Q74" s="63">
        <f t="shared" si="5"/>
        <v>105</v>
      </c>
      <c r="R74" s="65">
        <f t="shared" si="6"/>
        <v>0.4637096774</v>
      </c>
      <c r="S74" s="65">
        <f t="shared" si="7"/>
        <v>0.3951612903</v>
      </c>
      <c r="T74" s="66">
        <f t="shared" si="8"/>
        <v>0.4</v>
      </c>
      <c r="U74" s="89"/>
      <c r="V74" s="89"/>
      <c r="W74" s="85">
        <f t="shared" si="9"/>
        <v>178</v>
      </c>
      <c r="X74" s="7">
        <f t="shared" si="10"/>
        <v>1.377819898</v>
      </c>
      <c r="Y74" s="7">
        <f t="shared" si="11"/>
        <v>282.2092274</v>
      </c>
      <c r="Z74" s="7">
        <f t="shared" si="12"/>
        <v>7925.903192</v>
      </c>
      <c r="AA74" s="97">
        <f t="shared" si="13"/>
        <v>0.5590436749</v>
      </c>
      <c r="AB74" s="97">
        <f t="shared" si="14"/>
        <v>0.5598313379</v>
      </c>
      <c r="AC74" s="98">
        <f t="shared" si="15"/>
        <v>1.159043675</v>
      </c>
      <c r="AD74" s="98">
        <f t="shared" si="16"/>
        <v>16.69958586</v>
      </c>
      <c r="AE74" s="13">
        <f t="shared" si="17"/>
        <v>1.159043675</v>
      </c>
      <c r="AF74" s="13">
        <f t="shared" si="18"/>
        <v>429.3191341</v>
      </c>
      <c r="AG74" s="13">
        <f t="shared" si="19"/>
        <v>42668.19236</v>
      </c>
      <c r="AH74" s="13">
        <f t="shared" si="20"/>
        <v>529109.6785</v>
      </c>
      <c r="AI74" s="10">
        <f t="shared" si="21"/>
        <v>1.377819898</v>
      </c>
      <c r="AJ74" s="10">
        <f t="shared" si="22"/>
        <v>426.8803166</v>
      </c>
      <c r="AK74" s="10">
        <f t="shared" si="23"/>
        <v>37557.87207</v>
      </c>
      <c r="AL74" s="10">
        <f t="shared" si="24"/>
        <v>832219.8351</v>
      </c>
      <c r="AM74" s="97">
        <f t="shared" si="25"/>
        <v>6017098.882</v>
      </c>
      <c r="AN74" s="97">
        <f t="shared" si="26"/>
        <v>6025576.656</v>
      </c>
      <c r="AO74" s="86">
        <f t="shared" si="27"/>
        <v>0.9985930352</v>
      </c>
      <c r="AP74" s="86">
        <f t="shared" ref="AP74:AS74" si="98">AE74-AI74</f>
        <v>-0.2187762226</v>
      </c>
      <c r="AQ74" s="86">
        <f t="shared" si="98"/>
        <v>2.438817517</v>
      </c>
      <c r="AR74" s="86">
        <f t="shared" si="98"/>
        <v>5110.320297</v>
      </c>
      <c r="AS74" s="86">
        <f t="shared" si="98"/>
        <v>-303110.1566</v>
      </c>
      <c r="AT74" s="99"/>
      <c r="AU74" s="23"/>
    </row>
    <row r="75">
      <c r="A75" s="96">
        <v>4.138711419139341</v>
      </c>
      <c r="B75" s="29">
        <v>3068.0</v>
      </c>
      <c r="C75" s="30">
        <v>1017.0</v>
      </c>
      <c r="D75" s="31" t="s">
        <v>0</v>
      </c>
      <c r="E75" s="14">
        <v>7.0</v>
      </c>
      <c r="F75" s="15">
        <v>7.0</v>
      </c>
      <c r="G75" s="16">
        <v>3.0</v>
      </c>
      <c r="H75" s="17">
        <v>22.0</v>
      </c>
      <c r="I75" s="18">
        <v>71.0</v>
      </c>
      <c r="J75" s="19">
        <v>20.0</v>
      </c>
      <c r="K75" s="20">
        <v>23.0</v>
      </c>
      <c r="L75" s="21">
        <v>18.0</v>
      </c>
      <c r="M75" s="22">
        <v>16.0</v>
      </c>
      <c r="N75" s="63">
        <f t="shared" si="2"/>
        <v>71</v>
      </c>
      <c r="O75" s="63">
        <f t="shared" si="3"/>
        <v>18</v>
      </c>
      <c r="P75" s="63">
        <f t="shared" si="4"/>
        <v>42</v>
      </c>
      <c r="Q75" s="63">
        <f t="shared" si="5"/>
        <v>56</v>
      </c>
      <c r="R75" s="65">
        <f t="shared" si="6"/>
        <v>0.6042780749</v>
      </c>
      <c r="S75" s="65">
        <f t="shared" si="7"/>
        <v>0.4759358289</v>
      </c>
      <c r="T75" s="66">
        <f t="shared" si="8"/>
        <v>0.5590551181</v>
      </c>
      <c r="U75" s="89"/>
      <c r="V75" s="89"/>
      <c r="W75" s="85">
        <f t="shared" si="9"/>
        <v>116</v>
      </c>
      <c r="X75" s="7">
        <f t="shared" si="10"/>
        <v>1.377819898</v>
      </c>
      <c r="Y75" s="7">
        <f t="shared" si="11"/>
        <v>196.9914317</v>
      </c>
      <c r="Z75" s="7">
        <f t="shared" si="12"/>
        <v>4187.285515</v>
      </c>
      <c r="AA75" s="97">
        <f t="shared" si="13"/>
        <v>0.718098793</v>
      </c>
      <c r="AB75" s="97">
        <f t="shared" si="14"/>
        <v>0.7183295853</v>
      </c>
      <c r="AC75" s="98">
        <f t="shared" si="15"/>
        <v>1.159043675</v>
      </c>
      <c r="AD75" s="98">
        <f t="shared" si="16"/>
        <v>8.906445794</v>
      </c>
      <c r="AE75" s="13">
        <f t="shared" si="17"/>
        <v>1.159043675</v>
      </c>
      <c r="AF75" s="13">
        <f t="shared" si="18"/>
        <v>277.8045784</v>
      </c>
      <c r="AG75" s="13">
        <f t="shared" si="19"/>
        <v>17662.38711</v>
      </c>
      <c r="AH75" s="13">
        <f t="shared" si="20"/>
        <v>119845.1346</v>
      </c>
      <c r="AI75" s="10">
        <f t="shared" si="21"/>
        <v>1.377819898</v>
      </c>
      <c r="AJ75" s="10">
        <f t="shared" si="22"/>
        <v>274.1493459</v>
      </c>
      <c r="AK75" s="10">
        <f t="shared" si="23"/>
        <v>15218.80569</v>
      </c>
      <c r="AL75" s="10">
        <f t="shared" si="24"/>
        <v>234487.9888</v>
      </c>
      <c r="AM75" s="97">
        <f t="shared" si="25"/>
        <v>3189121.98</v>
      </c>
      <c r="AN75" s="97">
        <f t="shared" si="26"/>
        <v>3190146.943</v>
      </c>
      <c r="AO75" s="86">
        <f t="shared" si="27"/>
        <v>0.9996787098</v>
      </c>
      <c r="AP75" s="86">
        <f t="shared" ref="AP75:AS75" si="99">AE75-AI75</f>
        <v>-0.2187762226</v>
      </c>
      <c r="AQ75" s="86">
        <f t="shared" si="99"/>
        <v>3.655232435</v>
      </c>
      <c r="AR75" s="86">
        <f t="shared" si="99"/>
        <v>2443.581425</v>
      </c>
      <c r="AS75" s="86">
        <f t="shared" si="99"/>
        <v>-114642.8542</v>
      </c>
      <c r="AT75" s="99"/>
      <c r="AU75" s="23"/>
    </row>
    <row r="76">
      <c r="A76" s="96">
        <v>4.146984583953895</v>
      </c>
      <c r="B76" s="29">
        <v>2067.0</v>
      </c>
      <c r="C76" s="30">
        <v>1563.0</v>
      </c>
      <c r="D76" s="31" t="s">
        <v>0</v>
      </c>
      <c r="E76" s="14">
        <v>14.0</v>
      </c>
      <c r="F76" s="15">
        <v>14.0</v>
      </c>
      <c r="G76" s="16">
        <v>20.0</v>
      </c>
      <c r="H76" s="17">
        <v>30.0</v>
      </c>
      <c r="I76" s="18">
        <v>83.0</v>
      </c>
      <c r="J76" s="19">
        <v>16.0</v>
      </c>
      <c r="K76" s="20">
        <v>33.0</v>
      </c>
      <c r="L76" s="21">
        <v>31.0</v>
      </c>
      <c r="M76" s="22">
        <v>29.0</v>
      </c>
      <c r="N76" s="63">
        <f t="shared" si="2"/>
        <v>83</v>
      </c>
      <c r="O76" s="63">
        <f t="shared" si="3"/>
        <v>31</v>
      </c>
      <c r="P76" s="63">
        <f t="shared" si="4"/>
        <v>46</v>
      </c>
      <c r="Q76" s="63">
        <f t="shared" si="5"/>
        <v>110</v>
      </c>
      <c r="R76" s="65">
        <f t="shared" si="6"/>
        <v>0.4777777778</v>
      </c>
      <c r="S76" s="65">
        <f t="shared" si="7"/>
        <v>0.4222222222</v>
      </c>
      <c r="T76" s="66">
        <f t="shared" si="8"/>
        <v>0.4300518135</v>
      </c>
      <c r="U76" s="89"/>
      <c r="V76" s="89"/>
      <c r="W76" s="85">
        <f t="shared" si="9"/>
        <v>187</v>
      </c>
      <c r="X76" s="7">
        <f t="shared" si="10"/>
        <v>1.377819898</v>
      </c>
      <c r="Y76" s="7">
        <f t="shared" si="11"/>
        <v>295.8880912</v>
      </c>
      <c r="Z76" s="7">
        <f t="shared" si="12"/>
        <v>8852.75473</v>
      </c>
      <c r="AA76" s="97">
        <f t="shared" si="13"/>
        <v>0.5890954884</v>
      </c>
      <c r="AB76" s="97">
        <f t="shared" si="14"/>
        <v>0.5885221889</v>
      </c>
      <c r="AC76" s="98">
        <f t="shared" si="15"/>
        <v>1.159043675</v>
      </c>
      <c r="AD76" s="98">
        <f t="shared" si="16"/>
        <v>17.49480424</v>
      </c>
      <c r="AE76" s="13">
        <f t="shared" si="17"/>
        <v>1.159043675</v>
      </c>
      <c r="AF76" s="13">
        <f t="shared" si="18"/>
        <v>450.9771387</v>
      </c>
      <c r="AG76" s="13">
        <f t="shared" si="19"/>
        <v>47073.65505</v>
      </c>
      <c r="AH76" s="13">
        <f t="shared" si="20"/>
        <v>611775.8094</v>
      </c>
      <c r="AI76" s="10">
        <f t="shared" si="21"/>
        <v>1.377819898</v>
      </c>
      <c r="AJ76" s="10">
        <f t="shared" si="22"/>
        <v>447.4482799</v>
      </c>
      <c r="AK76" s="10">
        <f t="shared" si="23"/>
        <v>41400.44476</v>
      </c>
      <c r="AL76" s="10">
        <f t="shared" si="24"/>
        <v>973803.0203</v>
      </c>
      <c r="AM76" s="97">
        <f t="shared" si="25"/>
        <v>8288396.793</v>
      </c>
      <c r="AN76" s="97">
        <f t="shared" si="26"/>
        <v>8280330.641</v>
      </c>
      <c r="AO76" s="86">
        <f t="shared" si="27"/>
        <v>1.000974134</v>
      </c>
      <c r="AP76" s="86">
        <f t="shared" ref="AP76:AS76" si="100">AE76-AI76</f>
        <v>-0.2187762226</v>
      </c>
      <c r="AQ76" s="86">
        <f t="shared" si="100"/>
        <v>3.528858761</v>
      </c>
      <c r="AR76" s="86">
        <f t="shared" si="100"/>
        <v>5673.210295</v>
      </c>
      <c r="AS76" s="86">
        <f t="shared" si="100"/>
        <v>-362027.2109</v>
      </c>
      <c r="AT76" s="99"/>
      <c r="AU76" s="23"/>
    </row>
    <row r="77">
      <c r="A77" s="96">
        <v>4.172864117438991</v>
      </c>
      <c r="B77" s="29">
        <v>5560.0</v>
      </c>
      <c r="C77" s="30">
        <v>2000.0</v>
      </c>
      <c r="D77" s="31" t="s">
        <v>0</v>
      </c>
      <c r="E77" s="14">
        <v>18.0</v>
      </c>
      <c r="F77" s="15">
        <v>17.0</v>
      </c>
      <c r="G77" s="16">
        <v>9.0</v>
      </c>
      <c r="H77" s="17">
        <v>82.0</v>
      </c>
      <c r="I77" s="18">
        <v>193.0</v>
      </c>
      <c r="J77" s="19">
        <v>32.0</v>
      </c>
      <c r="K77" s="20">
        <v>39.0</v>
      </c>
      <c r="L77" s="21">
        <v>38.0</v>
      </c>
      <c r="M77" s="22">
        <v>28.0</v>
      </c>
      <c r="N77" s="63">
        <f t="shared" si="2"/>
        <v>193</v>
      </c>
      <c r="O77" s="63">
        <f t="shared" si="3"/>
        <v>38</v>
      </c>
      <c r="P77" s="63">
        <f t="shared" si="4"/>
        <v>114</v>
      </c>
      <c r="Q77" s="63">
        <f t="shared" si="5"/>
        <v>111</v>
      </c>
      <c r="R77" s="65">
        <f t="shared" si="6"/>
        <v>0.673245614</v>
      </c>
      <c r="S77" s="65">
        <f t="shared" si="7"/>
        <v>0.5065789474</v>
      </c>
      <c r="T77" s="66">
        <f t="shared" si="8"/>
        <v>0.6348684211</v>
      </c>
      <c r="U77" s="89"/>
      <c r="V77" s="89"/>
      <c r="W77" s="85">
        <f t="shared" si="9"/>
        <v>263</v>
      </c>
      <c r="X77" s="7">
        <f t="shared" si="10"/>
        <v>1.377819898</v>
      </c>
      <c r="Y77" s="7">
        <f t="shared" si="11"/>
        <v>464.8660804</v>
      </c>
      <c r="Z77" s="7">
        <f t="shared" si="12"/>
        <v>23940.37457</v>
      </c>
      <c r="AA77" s="97">
        <f t="shared" si="13"/>
        <v>0.793912096</v>
      </c>
      <c r="AB77" s="97">
        <f t="shared" si="14"/>
        <v>0.793426542</v>
      </c>
      <c r="AC77" s="98">
        <f t="shared" si="15"/>
        <v>1.159043675</v>
      </c>
      <c r="AD77" s="98">
        <f t="shared" si="16"/>
        <v>17.65384791</v>
      </c>
      <c r="AE77" s="13">
        <f t="shared" si="17"/>
        <v>1.159043675</v>
      </c>
      <c r="AF77" s="13">
        <f t="shared" si="18"/>
        <v>627.3108209</v>
      </c>
      <c r="AG77" s="13">
        <f t="shared" si="19"/>
        <v>89455.81595</v>
      </c>
      <c r="AH77" s="13">
        <f t="shared" si="20"/>
        <v>1221099.006</v>
      </c>
      <c r="AI77" s="10">
        <f t="shared" si="21"/>
        <v>1.377819898</v>
      </c>
      <c r="AJ77" s="10">
        <f t="shared" si="22"/>
        <v>617.804089</v>
      </c>
      <c r="AK77" s="10">
        <f t="shared" si="23"/>
        <v>75540.50949</v>
      </c>
      <c r="AL77" s="10">
        <f t="shared" si="24"/>
        <v>2657381.577</v>
      </c>
      <c r="AM77" s="97">
        <f t="shared" si="25"/>
        <v>50185203.3</v>
      </c>
      <c r="AN77" s="97">
        <f t="shared" si="26"/>
        <v>50154510.2</v>
      </c>
      <c r="AO77" s="86">
        <f t="shared" si="27"/>
        <v>1.000611971</v>
      </c>
      <c r="AP77" s="86">
        <f t="shared" ref="AP77:AS77" si="101">AE77-AI77</f>
        <v>-0.2187762226</v>
      </c>
      <c r="AQ77" s="86">
        <f t="shared" si="101"/>
        <v>9.506731907</v>
      </c>
      <c r="AR77" s="86">
        <f t="shared" si="101"/>
        <v>13915.30646</v>
      </c>
      <c r="AS77" s="86">
        <f t="shared" si="101"/>
        <v>-1436282.571</v>
      </c>
      <c r="AT77" s="99"/>
      <c r="AU77" s="23"/>
    </row>
    <row r="78">
      <c r="A78" s="96">
        <v>4.262025691152431</v>
      </c>
      <c r="B78" s="29">
        <v>7037.0</v>
      </c>
      <c r="C78" s="30">
        <v>1571.0</v>
      </c>
      <c r="D78" s="31" t="s">
        <v>0</v>
      </c>
      <c r="E78" s="14">
        <v>6.0</v>
      </c>
      <c r="F78" s="15">
        <v>7.0</v>
      </c>
      <c r="G78" s="16">
        <v>2.0</v>
      </c>
      <c r="H78" s="17">
        <v>29.0</v>
      </c>
      <c r="I78" s="18">
        <v>54.0</v>
      </c>
      <c r="J78" s="19">
        <v>13.0</v>
      </c>
      <c r="K78" s="20">
        <v>13.0</v>
      </c>
      <c r="L78" s="21">
        <v>15.0</v>
      </c>
      <c r="M78" s="22">
        <v>17.0</v>
      </c>
      <c r="N78" s="63">
        <f t="shared" si="2"/>
        <v>54</v>
      </c>
      <c r="O78" s="63">
        <f t="shared" si="3"/>
        <v>15</v>
      </c>
      <c r="P78" s="63">
        <f t="shared" si="4"/>
        <v>42</v>
      </c>
      <c r="Q78" s="63">
        <f t="shared" si="5"/>
        <v>45</v>
      </c>
      <c r="R78" s="65">
        <f t="shared" si="6"/>
        <v>0.6153846154</v>
      </c>
      <c r="S78" s="65">
        <f t="shared" si="7"/>
        <v>0.4423076923</v>
      </c>
      <c r="T78" s="66">
        <f t="shared" si="8"/>
        <v>0.5454545455</v>
      </c>
      <c r="U78" s="89"/>
      <c r="V78" s="89"/>
      <c r="W78" s="85">
        <f t="shared" si="9"/>
        <v>102</v>
      </c>
      <c r="X78" s="7">
        <f t="shared" si="10"/>
        <v>1.377819898</v>
      </c>
      <c r="Y78" s="7">
        <f t="shared" si="11"/>
        <v>178.1085575</v>
      </c>
      <c r="Z78" s="7">
        <f t="shared" si="12"/>
        <v>3482.533903</v>
      </c>
      <c r="AA78" s="97">
        <f t="shared" si="13"/>
        <v>0.7044982204</v>
      </c>
      <c r="AB78" s="97">
        <f t="shared" si="14"/>
        <v>0.7034072496</v>
      </c>
      <c r="AC78" s="98">
        <f t="shared" si="15"/>
        <v>1.159043675</v>
      </c>
      <c r="AD78" s="98">
        <f t="shared" si="16"/>
        <v>7.156965371</v>
      </c>
      <c r="AE78" s="13">
        <f t="shared" si="17"/>
        <v>1.159043675</v>
      </c>
      <c r="AF78" s="13">
        <f t="shared" si="18"/>
        <v>243.6018751</v>
      </c>
      <c r="AG78" s="13">
        <f t="shared" si="19"/>
        <v>13518.71133</v>
      </c>
      <c r="AH78" s="13">
        <f t="shared" si="20"/>
        <v>74461.06771</v>
      </c>
      <c r="AI78" s="10">
        <f t="shared" si="21"/>
        <v>1.377819898</v>
      </c>
      <c r="AJ78" s="10">
        <f t="shared" si="22"/>
        <v>240.1104529</v>
      </c>
      <c r="AK78" s="10">
        <f t="shared" si="23"/>
        <v>11497.41899</v>
      </c>
      <c r="AL78" s="10">
        <f t="shared" si="24"/>
        <v>156714.0256</v>
      </c>
      <c r="AM78" s="97">
        <f t="shared" si="25"/>
        <v>1697322.2</v>
      </c>
      <c r="AN78" s="97">
        <f t="shared" si="26"/>
        <v>1694693.764</v>
      </c>
      <c r="AO78" s="86">
        <f t="shared" si="27"/>
        <v>1.00155098</v>
      </c>
      <c r="AP78" s="86">
        <f t="shared" ref="AP78:AS78" si="102">AE78-AI78</f>
        <v>-0.2187762226</v>
      </c>
      <c r="AQ78" s="86">
        <f t="shared" si="102"/>
        <v>3.491422195</v>
      </c>
      <c r="AR78" s="86">
        <f t="shared" si="102"/>
        <v>2021.29234</v>
      </c>
      <c r="AS78" s="86">
        <f t="shared" si="102"/>
        <v>-82252.95791</v>
      </c>
      <c r="AT78" s="99"/>
      <c r="AU78" s="23"/>
    </row>
    <row r="79">
      <c r="A79" s="96">
        <v>4.325787450289852</v>
      </c>
      <c r="B79" s="29">
        <v>5593.0</v>
      </c>
      <c r="C79" s="30">
        <v>1952.0</v>
      </c>
      <c r="D79" s="31" t="s">
        <v>0</v>
      </c>
      <c r="E79" s="14">
        <v>21.0</v>
      </c>
      <c r="F79" s="15">
        <v>16.0</v>
      </c>
      <c r="G79" s="16">
        <v>17.0</v>
      </c>
      <c r="H79" s="17">
        <v>67.0</v>
      </c>
      <c r="I79" s="18">
        <v>159.0</v>
      </c>
      <c r="J79" s="19">
        <v>26.0</v>
      </c>
      <c r="K79" s="20">
        <v>29.0</v>
      </c>
      <c r="L79" s="21">
        <v>34.0</v>
      </c>
      <c r="M79" s="22">
        <v>22.0</v>
      </c>
      <c r="N79" s="63">
        <f t="shared" si="2"/>
        <v>159</v>
      </c>
      <c r="O79" s="63">
        <f t="shared" si="3"/>
        <v>34</v>
      </c>
      <c r="P79" s="63">
        <f t="shared" si="4"/>
        <v>93</v>
      </c>
      <c r="Q79" s="63">
        <f t="shared" si="5"/>
        <v>105</v>
      </c>
      <c r="R79" s="65">
        <f t="shared" si="6"/>
        <v>0.6445012788</v>
      </c>
      <c r="S79" s="65">
        <f t="shared" si="7"/>
        <v>0.4936061381</v>
      </c>
      <c r="T79" s="66">
        <f t="shared" si="8"/>
        <v>0.6022727273</v>
      </c>
      <c r="U79" s="89"/>
      <c r="V79" s="89"/>
      <c r="W79" s="85">
        <f t="shared" si="9"/>
        <v>232</v>
      </c>
      <c r="X79" s="7">
        <f t="shared" si="10"/>
        <v>1.377819898</v>
      </c>
      <c r="Y79" s="7">
        <f t="shared" si="11"/>
        <v>402.4215583</v>
      </c>
      <c r="Z79" s="7">
        <f t="shared" si="12"/>
        <v>17631.71714</v>
      </c>
      <c r="AA79" s="97">
        <f t="shared" si="13"/>
        <v>0.7613164022</v>
      </c>
      <c r="AB79" s="97">
        <f t="shared" si="14"/>
        <v>0.7616996863</v>
      </c>
      <c r="AC79" s="98">
        <f t="shared" si="15"/>
        <v>1.159043675</v>
      </c>
      <c r="AD79" s="98">
        <f t="shared" si="16"/>
        <v>16.69958586</v>
      </c>
      <c r="AE79" s="13">
        <f t="shared" si="17"/>
        <v>1.159043675</v>
      </c>
      <c r="AF79" s="13">
        <f t="shared" si="18"/>
        <v>554.495851</v>
      </c>
      <c r="AG79" s="13">
        <f t="shared" si="19"/>
        <v>70132.9746</v>
      </c>
      <c r="AH79" s="13">
        <f t="shared" si="20"/>
        <v>898838.5096</v>
      </c>
      <c r="AI79" s="10">
        <f t="shared" si="21"/>
        <v>1.377819898</v>
      </c>
      <c r="AJ79" s="10">
        <f t="shared" si="22"/>
        <v>547.0926475</v>
      </c>
      <c r="AK79" s="10">
        <f t="shared" si="23"/>
        <v>59885.98076</v>
      </c>
      <c r="AL79" s="10">
        <f t="shared" si="24"/>
        <v>1851330.3</v>
      </c>
      <c r="AM79" s="97">
        <f t="shared" si="25"/>
        <v>30727174.6</v>
      </c>
      <c r="AN79" s="97">
        <f t="shared" si="26"/>
        <v>30742644.17</v>
      </c>
      <c r="AO79" s="86">
        <f t="shared" si="27"/>
        <v>0.9994968042</v>
      </c>
      <c r="AP79" s="86">
        <f t="shared" ref="AP79:AS79" si="103">AE79-AI79</f>
        <v>-0.2187762226</v>
      </c>
      <c r="AQ79" s="86">
        <f t="shared" si="103"/>
        <v>7.403203496</v>
      </c>
      <c r="AR79" s="86">
        <f t="shared" si="103"/>
        <v>10246.99384</v>
      </c>
      <c r="AS79" s="86">
        <f t="shared" si="103"/>
        <v>-952491.7901</v>
      </c>
      <c r="AT79" s="99"/>
      <c r="AU79" s="23"/>
    </row>
    <row r="80">
      <c r="A80" s="96">
        <v>4.339575962937502</v>
      </c>
      <c r="B80" s="29">
        <v>2074.0</v>
      </c>
      <c r="C80" s="30">
        <v>1756.0</v>
      </c>
      <c r="D80" s="31" t="s">
        <v>0</v>
      </c>
      <c r="E80" s="14">
        <v>18.0</v>
      </c>
      <c r="F80" s="15">
        <v>24.0</v>
      </c>
      <c r="G80" s="16">
        <v>6.0</v>
      </c>
      <c r="H80" s="17">
        <v>59.0</v>
      </c>
      <c r="I80" s="18">
        <v>128.0</v>
      </c>
      <c r="J80" s="19">
        <v>17.0</v>
      </c>
      <c r="K80" s="20">
        <v>30.0</v>
      </c>
      <c r="L80" s="21">
        <v>34.0</v>
      </c>
      <c r="M80" s="22">
        <v>26.0</v>
      </c>
      <c r="N80" s="63">
        <f t="shared" si="2"/>
        <v>128</v>
      </c>
      <c r="O80" s="63">
        <f t="shared" si="3"/>
        <v>34</v>
      </c>
      <c r="P80" s="63">
        <f t="shared" si="4"/>
        <v>76</v>
      </c>
      <c r="Q80" s="63">
        <f t="shared" si="5"/>
        <v>104</v>
      </c>
      <c r="R80" s="65">
        <f t="shared" si="6"/>
        <v>0.5964912281</v>
      </c>
      <c r="S80" s="65">
        <f t="shared" si="7"/>
        <v>0.4736842105</v>
      </c>
      <c r="T80" s="66">
        <f t="shared" si="8"/>
        <v>0.5517241379</v>
      </c>
      <c r="U80" s="89"/>
      <c r="V80" s="89"/>
      <c r="W80" s="85">
        <f t="shared" si="9"/>
        <v>214</v>
      </c>
      <c r="X80" s="7">
        <f t="shared" si="10"/>
        <v>1.377819898</v>
      </c>
      <c r="Y80" s="7">
        <f t="shared" si="11"/>
        <v>362.2407673</v>
      </c>
      <c r="Z80" s="7">
        <f t="shared" si="12"/>
        <v>14200.50672</v>
      </c>
      <c r="AA80" s="97">
        <f t="shared" si="13"/>
        <v>0.7107678128</v>
      </c>
      <c r="AB80" s="97">
        <f t="shared" si="14"/>
        <v>0.7108300515</v>
      </c>
      <c r="AC80" s="98">
        <f t="shared" si="15"/>
        <v>1.159043675</v>
      </c>
      <c r="AD80" s="98">
        <f t="shared" si="16"/>
        <v>16.54054219</v>
      </c>
      <c r="AE80" s="13">
        <f t="shared" si="17"/>
        <v>1.159043675</v>
      </c>
      <c r="AF80" s="13">
        <f t="shared" si="18"/>
        <v>512.611235</v>
      </c>
      <c r="AG80" s="13">
        <f t="shared" si="19"/>
        <v>60158.91619</v>
      </c>
      <c r="AH80" s="13">
        <f t="shared" si="20"/>
        <v>757490.6701</v>
      </c>
      <c r="AI80" s="10">
        <f t="shared" si="21"/>
        <v>1.377819898</v>
      </c>
      <c r="AJ80" s="10">
        <f t="shared" si="22"/>
        <v>505.5340367</v>
      </c>
      <c r="AK80" s="10">
        <f t="shared" si="23"/>
        <v>51873.54653</v>
      </c>
      <c r="AL80" s="10">
        <f t="shared" si="24"/>
        <v>1476852.699</v>
      </c>
      <c r="AM80" s="97">
        <f t="shared" si="25"/>
        <v>19287145.18</v>
      </c>
      <c r="AN80" s="97">
        <f t="shared" si="26"/>
        <v>19288834.07</v>
      </c>
      <c r="AO80" s="86">
        <f t="shared" si="27"/>
        <v>0.9999124423</v>
      </c>
      <c r="AP80" s="86">
        <f t="shared" ref="AP80:AS80" si="104">AE80-AI80</f>
        <v>-0.2187762226</v>
      </c>
      <c r="AQ80" s="86">
        <f t="shared" si="104"/>
        <v>7.077198373</v>
      </c>
      <c r="AR80" s="86">
        <f t="shared" si="104"/>
        <v>8285.369666</v>
      </c>
      <c r="AS80" s="86">
        <f t="shared" si="104"/>
        <v>-719362.0292</v>
      </c>
      <c r="AT80" s="99"/>
      <c r="AU80" s="23"/>
    </row>
    <row r="81">
      <c r="A81" s="96">
        <v>4.388122020602083</v>
      </c>
      <c r="B81" s="29">
        <v>6016.0</v>
      </c>
      <c r="C81" s="30">
        <v>2203.0</v>
      </c>
      <c r="D81" s="31" t="s">
        <v>0</v>
      </c>
      <c r="E81" s="14">
        <v>20.0</v>
      </c>
      <c r="F81" s="15">
        <v>22.0</v>
      </c>
      <c r="G81" s="16">
        <v>10.0</v>
      </c>
      <c r="H81" s="17">
        <v>42.0</v>
      </c>
      <c r="I81" s="18">
        <v>116.0</v>
      </c>
      <c r="J81" s="19">
        <v>16.0</v>
      </c>
      <c r="K81" s="20">
        <v>40.0</v>
      </c>
      <c r="L81" s="21">
        <v>34.0</v>
      </c>
      <c r="M81" s="22">
        <v>20.0</v>
      </c>
      <c r="N81" s="63">
        <f t="shared" si="2"/>
        <v>116</v>
      </c>
      <c r="O81" s="63">
        <f t="shared" si="3"/>
        <v>34</v>
      </c>
      <c r="P81" s="63">
        <f t="shared" si="4"/>
        <v>58</v>
      </c>
      <c r="Q81" s="63">
        <f t="shared" si="5"/>
        <v>112</v>
      </c>
      <c r="R81" s="65">
        <f t="shared" si="6"/>
        <v>0.54375</v>
      </c>
      <c r="S81" s="65">
        <f t="shared" si="7"/>
        <v>0.46875</v>
      </c>
      <c r="T81" s="66">
        <f t="shared" si="8"/>
        <v>0.5087719298</v>
      </c>
      <c r="U81" s="89"/>
      <c r="V81" s="89"/>
      <c r="W81" s="85">
        <f t="shared" si="9"/>
        <v>204</v>
      </c>
      <c r="X81" s="7">
        <f t="shared" si="10"/>
        <v>1.377819898</v>
      </c>
      <c r="Y81" s="7">
        <f t="shared" si="11"/>
        <v>331.0110441</v>
      </c>
      <c r="Z81" s="7">
        <f t="shared" si="12"/>
        <v>11453.88043</v>
      </c>
      <c r="AA81" s="97">
        <f t="shared" si="13"/>
        <v>0.6678156047</v>
      </c>
      <c r="AB81" s="97">
        <f t="shared" si="14"/>
        <v>0.6678818954</v>
      </c>
      <c r="AC81" s="98">
        <f t="shared" si="15"/>
        <v>1.159043675</v>
      </c>
      <c r="AD81" s="98">
        <f t="shared" si="16"/>
        <v>17.81289159</v>
      </c>
      <c r="AE81" s="13">
        <f t="shared" si="17"/>
        <v>1.159043675</v>
      </c>
      <c r="AF81" s="13">
        <f t="shared" si="18"/>
        <v>490.7027109</v>
      </c>
      <c r="AG81" s="13">
        <f t="shared" si="19"/>
        <v>55502.42134</v>
      </c>
      <c r="AH81" s="13">
        <f t="shared" si="20"/>
        <v>741301.2964</v>
      </c>
      <c r="AI81" s="10">
        <f t="shared" si="21"/>
        <v>1.377819898</v>
      </c>
      <c r="AJ81" s="10">
        <f t="shared" si="22"/>
        <v>485.3268726</v>
      </c>
      <c r="AK81" s="10">
        <f t="shared" si="23"/>
        <v>48527.11737</v>
      </c>
      <c r="AL81" s="10">
        <f t="shared" si="24"/>
        <v>1282834.608</v>
      </c>
      <c r="AM81" s="97">
        <f t="shared" si="25"/>
        <v>15591624.49</v>
      </c>
      <c r="AN81" s="97">
        <f t="shared" si="26"/>
        <v>15593172.19</v>
      </c>
      <c r="AO81" s="86">
        <f t="shared" si="27"/>
        <v>0.999900745</v>
      </c>
      <c r="AP81" s="86">
        <f t="shared" ref="AP81:AS81" si="105">AE81-AI81</f>
        <v>-0.2187762226</v>
      </c>
      <c r="AQ81" s="86">
        <f t="shared" si="105"/>
        <v>5.375838306</v>
      </c>
      <c r="AR81" s="86">
        <f t="shared" si="105"/>
        <v>6975.303975</v>
      </c>
      <c r="AS81" s="86">
        <f t="shared" si="105"/>
        <v>-541533.3114</v>
      </c>
      <c r="AT81" s="99"/>
      <c r="AU81" s="23"/>
    </row>
    <row r="82">
      <c r="A82" s="96">
        <v>4.396629976667477</v>
      </c>
      <c r="B82" s="29">
        <v>6657.0</v>
      </c>
      <c r="C82" s="30">
        <v>1675.0</v>
      </c>
      <c r="D82" s="31" t="s">
        <v>0</v>
      </c>
      <c r="E82" s="14">
        <v>9.0</v>
      </c>
      <c r="F82" s="15">
        <v>13.0</v>
      </c>
      <c r="G82" s="16">
        <v>6.0</v>
      </c>
      <c r="H82" s="17">
        <v>26.0</v>
      </c>
      <c r="I82" s="18">
        <v>58.0</v>
      </c>
      <c r="J82" s="19">
        <v>15.0</v>
      </c>
      <c r="K82" s="20">
        <v>25.0</v>
      </c>
      <c r="L82" s="21">
        <v>40.0</v>
      </c>
      <c r="M82" s="22">
        <v>13.0</v>
      </c>
      <c r="N82" s="63">
        <f t="shared" si="2"/>
        <v>58</v>
      </c>
      <c r="O82" s="63">
        <f t="shared" si="3"/>
        <v>40</v>
      </c>
      <c r="P82" s="63">
        <f t="shared" si="4"/>
        <v>41</v>
      </c>
      <c r="Q82" s="63">
        <f t="shared" si="5"/>
        <v>66</v>
      </c>
      <c r="R82" s="65">
        <f t="shared" si="6"/>
        <v>0.4829268293</v>
      </c>
      <c r="S82" s="65">
        <f t="shared" si="7"/>
        <v>0.4780487805</v>
      </c>
      <c r="T82" s="66">
        <f t="shared" si="8"/>
        <v>0.4677419355</v>
      </c>
      <c r="U82" s="89"/>
      <c r="V82" s="89"/>
      <c r="W82" s="85">
        <f t="shared" si="9"/>
        <v>147</v>
      </c>
      <c r="X82" s="7">
        <f t="shared" si="10"/>
        <v>1.377819898</v>
      </c>
      <c r="Y82" s="7">
        <f t="shared" si="11"/>
        <v>244.9117214</v>
      </c>
      <c r="Z82" s="7">
        <f t="shared" si="12"/>
        <v>7635.799165</v>
      </c>
      <c r="AA82" s="97">
        <f t="shared" si="13"/>
        <v>0.6267856104</v>
      </c>
      <c r="AB82" s="97">
        <f t="shared" si="14"/>
        <v>0.6299979808</v>
      </c>
      <c r="AC82" s="98">
        <f t="shared" si="15"/>
        <v>1.159043675</v>
      </c>
      <c r="AD82" s="98">
        <f t="shared" si="16"/>
        <v>10.49688254</v>
      </c>
      <c r="AE82" s="13">
        <f t="shared" si="17"/>
        <v>1.159043675</v>
      </c>
      <c r="AF82" s="13">
        <f t="shared" si="18"/>
        <v>351.255723</v>
      </c>
      <c r="AG82" s="13">
        <f t="shared" si="19"/>
        <v>28131.85824</v>
      </c>
      <c r="AH82" s="13">
        <f t="shared" si="20"/>
        <v>226827.1349</v>
      </c>
      <c r="AI82" s="10">
        <f t="shared" si="21"/>
        <v>1.377819898</v>
      </c>
      <c r="AJ82" s="10">
        <f t="shared" si="22"/>
        <v>335.8478346</v>
      </c>
      <c r="AK82" s="10">
        <f t="shared" si="23"/>
        <v>23799.97278</v>
      </c>
      <c r="AL82" s="10">
        <f t="shared" si="24"/>
        <v>503962.7449</v>
      </c>
      <c r="AM82" s="97">
        <f t="shared" si="25"/>
        <v>3266242.494</v>
      </c>
      <c r="AN82" s="97">
        <f t="shared" si="26"/>
        <v>3282982.478</v>
      </c>
      <c r="AO82" s="86">
        <f t="shared" si="27"/>
        <v>0.9949009831</v>
      </c>
      <c r="AP82" s="86">
        <f t="shared" ref="AP82:AS82" si="106">AE82-AI82</f>
        <v>-0.2187762226</v>
      </c>
      <c r="AQ82" s="86">
        <f t="shared" si="106"/>
        <v>15.40788833</v>
      </c>
      <c r="AR82" s="86">
        <f t="shared" si="106"/>
        <v>4331.885461</v>
      </c>
      <c r="AS82" s="86">
        <f t="shared" si="106"/>
        <v>-277135.61</v>
      </c>
      <c r="AT82" s="99"/>
      <c r="AU82" s="23"/>
    </row>
    <row r="83">
      <c r="A83" s="96">
        <v>4.4496095213278295</v>
      </c>
      <c r="B83" s="29">
        <v>3762.0</v>
      </c>
      <c r="C83" s="30">
        <v>2724.0</v>
      </c>
      <c r="D83" s="31" t="s">
        <v>0</v>
      </c>
      <c r="E83" s="14">
        <v>19.0</v>
      </c>
      <c r="F83" s="15">
        <v>28.0</v>
      </c>
      <c r="G83" s="16">
        <v>19.0</v>
      </c>
      <c r="H83" s="17">
        <v>62.0</v>
      </c>
      <c r="I83" s="18">
        <v>140.0</v>
      </c>
      <c r="J83" s="19">
        <v>30.0</v>
      </c>
      <c r="K83" s="20">
        <v>28.0</v>
      </c>
      <c r="L83" s="21">
        <v>38.0</v>
      </c>
      <c r="M83" s="22">
        <v>32.0</v>
      </c>
      <c r="N83" s="63">
        <f t="shared" si="2"/>
        <v>140</v>
      </c>
      <c r="O83" s="63">
        <f t="shared" si="3"/>
        <v>38</v>
      </c>
      <c r="P83" s="63">
        <f t="shared" si="4"/>
        <v>92</v>
      </c>
      <c r="Q83" s="63">
        <f t="shared" si="5"/>
        <v>126</v>
      </c>
      <c r="R83" s="65">
        <f t="shared" si="6"/>
        <v>0.5858585859</v>
      </c>
      <c r="S83" s="65">
        <f t="shared" si="7"/>
        <v>0.4494949495</v>
      </c>
      <c r="T83" s="66">
        <f t="shared" si="8"/>
        <v>0.5263157895</v>
      </c>
      <c r="U83" s="89"/>
      <c r="V83" s="89"/>
      <c r="W83" s="85">
        <f t="shared" si="9"/>
        <v>256</v>
      </c>
      <c r="X83" s="7">
        <f t="shared" si="10"/>
        <v>1.377819898</v>
      </c>
      <c r="Y83" s="7">
        <f t="shared" si="11"/>
        <v>433.219074</v>
      </c>
      <c r="Z83" s="7">
        <f t="shared" si="12"/>
        <v>19924.97854</v>
      </c>
      <c r="AA83" s="97">
        <f t="shared" si="13"/>
        <v>0.6853594644</v>
      </c>
      <c r="AB83" s="97">
        <f t="shared" si="14"/>
        <v>0.6860327957</v>
      </c>
      <c r="AC83" s="98">
        <f t="shared" si="15"/>
        <v>1.159043675</v>
      </c>
      <c r="AD83" s="98">
        <f t="shared" si="16"/>
        <v>20.03950304</v>
      </c>
      <c r="AE83" s="13">
        <f t="shared" si="17"/>
        <v>1.159043675</v>
      </c>
      <c r="AF83" s="13">
        <f t="shared" si="18"/>
        <v>613.4698646</v>
      </c>
      <c r="AG83" s="13">
        <f t="shared" si="19"/>
        <v>86219.31183</v>
      </c>
      <c r="AH83" s="13">
        <f t="shared" si="20"/>
        <v>1313308.871</v>
      </c>
      <c r="AI83" s="10">
        <f t="shared" si="21"/>
        <v>1.377819898</v>
      </c>
      <c r="AJ83" s="10">
        <f t="shared" si="22"/>
        <v>606.8243811</v>
      </c>
      <c r="AK83" s="10">
        <f t="shared" si="23"/>
        <v>74510.58186</v>
      </c>
      <c r="AL83" s="10">
        <f t="shared" si="24"/>
        <v>2510547.296</v>
      </c>
      <c r="AM83" s="97">
        <f t="shared" si="25"/>
        <v>28588437.72</v>
      </c>
      <c r="AN83" s="97">
        <f t="shared" si="26"/>
        <v>28616524.43</v>
      </c>
      <c r="AO83" s="86">
        <f t="shared" si="27"/>
        <v>0.9990185144</v>
      </c>
      <c r="AP83" s="86">
        <f t="shared" ref="AP83:AS83" si="107">AE83-AI83</f>
        <v>-0.2187762226</v>
      </c>
      <c r="AQ83" s="86">
        <f t="shared" si="107"/>
        <v>6.645483485</v>
      </c>
      <c r="AR83" s="86">
        <f t="shared" si="107"/>
        <v>11708.72997</v>
      </c>
      <c r="AS83" s="86">
        <f t="shared" si="107"/>
        <v>-1197238.425</v>
      </c>
      <c r="AT83" s="99"/>
      <c r="AU83" s="23"/>
    </row>
    <row r="84">
      <c r="A84" s="96">
        <v>4.474590873753499</v>
      </c>
      <c r="B84" s="29">
        <v>1389.0</v>
      </c>
      <c r="C84" s="30">
        <v>1233.0</v>
      </c>
      <c r="D84" s="31" t="s">
        <v>0</v>
      </c>
      <c r="E84" s="14">
        <v>12.0</v>
      </c>
      <c r="F84" s="15">
        <v>9.0</v>
      </c>
      <c r="G84" s="16">
        <v>7.0</v>
      </c>
      <c r="H84" s="17">
        <v>21.0</v>
      </c>
      <c r="I84" s="18">
        <v>85.0</v>
      </c>
      <c r="J84" s="19">
        <v>10.0</v>
      </c>
      <c r="K84" s="20">
        <v>25.0</v>
      </c>
      <c r="L84" s="21">
        <v>21.0</v>
      </c>
      <c r="M84" s="22">
        <v>23.0</v>
      </c>
      <c r="N84" s="63">
        <f t="shared" si="2"/>
        <v>85</v>
      </c>
      <c r="O84" s="63">
        <f t="shared" si="3"/>
        <v>21</v>
      </c>
      <c r="P84" s="63">
        <f t="shared" si="4"/>
        <v>31</v>
      </c>
      <c r="Q84" s="63">
        <f t="shared" si="5"/>
        <v>76</v>
      </c>
      <c r="R84" s="65">
        <f t="shared" si="6"/>
        <v>0.544600939</v>
      </c>
      <c r="S84" s="65">
        <f t="shared" si="7"/>
        <v>0.4976525822</v>
      </c>
      <c r="T84" s="66">
        <f t="shared" si="8"/>
        <v>0.5279503106</v>
      </c>
      <c r="U84" s="89"/>
      <c r="V84" s="89"/>
      <c r="W84" s="85">
        <f t="shared" si="9"/>
        <v>128</v>
      </c>
      <c r="X84" s="7">
        <f t="shared" si="10"/>
        <v>1.377819898</v>
      </c>
      <c r="Y84" s="7">
        <f t="shared" si="11"/>
        <v>201.9243314</v>
      </c>
      <c r="Z84" s="7">
        <f t="shared" si="12"/>
        <v>4091.381225</v>
      </c>
      <c r="AA84" s="97">
        <f t="shared" si="13"/>
        <v>0.6869939855</v>
      </c>
      <c r="AB84" s="97">
        <f t="shared" si="14"/>
        <v>0.6879080022</v>
      </c>
      <c r="AC84" s="98">
        <f t="shared" si="15"/>
        <v>1.159043675</v>
      </c>
      <c r="AD84" s="98">
        <f t="shared" si="16"/>
        <v>12.08731929</v>
      </c>
      <c r="AE84" s="13">
        <f t="shared" si="17"/>
        <v>1.159043675</v>
      </c>
      <c r="AF84" s="13">
        <f t="shared" si="18"/>
        <v>308.8025001</v>
      </c>
      <c r="AG84" s="13">
        <f t="shared" si="19"/>
        <v>22084.12531</v>
      </c>
      <c r="AH84" s="13">
        <f t="shared" si="20"/>
        <v>198038.6393</v>
      </c>
      <c r="AI84" s="10">
        <f t="shared" si="21"/>
        <v>1.377819898</v>
      </c>
      <c r="AJ84" s="10">
        <f t="shared" si="22"/>
        <v>306.6386436</v>
      </c>
      <c r="AK84" s="10">
        <f t="shared" si="23"/>
        <v>19437.63041</v>
      </c>
      <c r="AL84" s="10">
        <f t="shared" si="24"/>
        <v>310944.9731</v>
      </c>
      <c r="AM84" s="97">
        <f t="shared" si="25"/>
        <v>5018085.05</v>
      </c>
      <c r="AN84" s="97">
        <f t="shared" si="26"/>
        <v>5024761.402</v>
      </c>
      <c r="AO84" s="86">
        <f t="shared" si="27"/>
        <v>0.9986713097</v>
      </c>
      <c r="AP84" s="86">
        <f t="shared" ref="AP84:AS84" si="108">AE84-AI84</f>
        <v>-0.2187762226</v>
      </c>
      <c r="AQ84" s="86">
        <f t="shared" si="108"/>
        <v>2.163856493</v>
      </c>
      <c r="AR84" s="86">
        <f t="shared" si="108"/>
        <v>2646.494899</v>
      </c>
      <c r="AS84" s="86">
        <f t="shared" si="108"/>
        <v>-112906.3338</v>
      </c>
      <c r="AT84" s="99"/>
      <c r="AU84" s="23"/>
    </row>
    <row r="85">
      <c r="A85" s="96">
        <v>4.514758839359445</v>
      </c>
      <c r="B85" s="29">
        <v>3755.0</v>
      </c>
      <c r="C85" s="30">
        <v>2071.0</v>
      </c>
      <c r="D85" s="31" t="s">
        <v>0</v>
      </c>
      <c r="E85" s="14">
        <v>10.0</v>
      </c>
      <c r="F85" s="15">
        <v>37.0</v>
      </c>
      <c r="G85" s="16">
        <v>20.0</v>
      </c>
      <c r="H85" s="17">
        <v>58.0</v>
      </c>
      <c r="I85" s="18">
        <v>157.0</v>
      </c>
      <c r="J85" s="19">
        <v>25.0</v>
      </c>
      <c r="K85" s="20">
        <v>25.0</v>
      </c>
      <c r="L85" s="21">
        <v>44.0</v>
      </c>
      <c r="M85" s="22">
        <v>34.0</v>
      </c>
      <c r="N85" s="63">
        <f t="shared" si="2"/>
        <v>157</v>
      </c>
      <c r="O85" s="63">
        <f t="shared" si="3"/>
        <v>44</v>
      </c>
      <c r="P85" s="63">
        <f t="shared" si="4"/>
        <v>83</v>
      </c>
      <c r="Q85" s="63">
        <f t="shared" si="5"/>
        <v>126</v>
      </c>
      <c r="R85" s="65">
        <f t="shared" si="6"/>
        <v>0.5853658537</v>
      </c>
      <c r="S85" s="65">
        <f t="shared" si="7"/>
        <v>0.4902439024</v>
      </c>
      <c r="T85" s="66">
        <f t="shared" si="8"/>
        <v>0.554770318</v>
      </c>
      <c r="U85" s="89"/>
      <c r="V85" s="89"/>
      <c r="W85" s="85">
        <f t="shared" si="9"/>
        <v>253</v>
      </c>
      <c r="X85" s="7">
        <f t="shared" si="10"/>
        <v>1.377819898</v>
      </c>
      <c r="Y85" s="7">
        <f t="shared" si="11"/>
        <v>422.895464</v>
      </c>
      <c r="Z85" s="7">
        <f t="shared" si="12"/>
        <v>19603.48804</v>
      </c>
      <c r="AA85" s="97">
        <f t="shared" si="13"/>
        <v>0.7138139929</v>
      </c>
      <c r="AB85" s="97">
        <f t="shared" si="14"/>
        <v>0.713622597</v>
      </c>
      <c r="AC85" s="98">
        <f t="shared" si="15"/>
        <v>1.159043675</v>
      </c>
      <c r="AD85" s="98">
        <f t="shared" si="16"/>
        <v>20.03950304</v>
      </c>
      <c r="AE85" s="13">
        <f t="shared" si="17"/>
        <v>1.159043675</v>
      </c>
      <c r="AF85" s="13">
        <f t="shared" si="18"/>
        <v>606.5156025</v>
      </c>
      <c r="AG85" s="13">
        <f t="shared" si="19"/>
        <v>84329.21512</v>
      </c>
      <c r="AH85" s="13">
        <f t="shared" si="20"/>
        <v>1282708.55</v>
      </c>
      <c r="AI85" s="10">
        <f t="shared" si="21"/>
        <v>1.377819898</v>
      </c>
      <c r="AJ85" s="10">
        <f t="shared" si="22"/>
        <v>596.5007711</v>
      </c>
      <c r="AK85" s="10">
        <f t="shared" si="23"/>
        <v>72888.31651</v>
      </c>
      <c r="AL85" s="10">
        <f t="shared" si="24"/>
        <v>2470039.493</v>
      </c>
      <c r="AM85" s="97">
        <f t="shared" si="25"/>
        <v>33957773.42</v>
      </c>
      <c r="AN85" s="97">
        <f t="shared" si="26"/>
        <v>33948668.27</v>
      </c>
      <c r="AO85" s="86">
        <f t="shared" si="27"/>
        <v>1.000268203</v>
      </c>
      <c r="AP85" s="86">
        <f t="shared" ref="AP85:AS85" si="109">AE85-AI85</f>
        <v>-0.2187762226</v>
      </c>
      <c r="AQ85" s="86">
        <f t="shared" si="109"/>
        <v>10.01483141</v>
      </c>
      <c r="AR85" s="86">
        <f t="shared" si="109"/>
        <v>11440.89861</v>
      </c>
      <c r="AS85" s="86">
        <f t="shared" si="109"/>
        <v>-1187330.943</v>
      </c>
      <c r="AT85" s="99"/>
      <c r="AU85" s="23"/>
    </row>
    <row r="86">
      <c r="A86" s="96">
        <v>4.639199693009971</v>
      </c>
      <c r="B86" s="29">
        <v>6493.0</v>
      </c>
      <c r="C86" s="30">
        <v>2602.0</v>
      </c>
      <c r="D86" s="31" t="s">
        <v>0</v>
      </c>
      <c r="E86" s="14">
        <v>27.0</v>
      </c>
      <c r="F86" s="15">
        <v>30.0</v>
      </c>
      <c r="G86" s="16">
        <v>21.0</v>
      </c>
      <c r="H86" s="17">
        <v>51.0</v>
      </c>
      <c r="I86" s="18">
        <v>149.0</v>
      </c>
      <c r="J86" s="19">
        <v>28.0</v>
      </c>
      <c r="K86" s="20">
        <v>55.0</v>
      </c>
      <c r="L86" s="21">
        <v>63.0</v>
      </c>
      <c r="M86" s="22">
        <v>72.0</v>
      </c>
      <c r="N86" s="63">
        <f t="shared" si="2"/>
        <v>149</v>
      </c>
      <c r="O86" s="63">
        <f t="shared" si="3"/>
        <v>63</v>
      </c>
      <c r="P86" s="63">
        <f t="shared" si="4"/>
        <v>79</v>
      </c>
      <c r="Q86" s="63">
        <f t="shared" si="5"/>
        <v>205</v>
      </c>
      <c r="R86" s="65">
        <f t="shared" si="6"/>
        <v>0.4596774194</v>
      </c>
      <c r="S86" s="65">
        <f t="shared" si="7"/>
        <v>0.4274193548</v>
      </c>
      <c r="T86" s="66">
        <f t="shared" si="8"/>
        <v>0.4209039548</v>
      </c>
      <c r="U86" s="89"/>
      <c r="V86" s="89"/>
      <c r="W86" s="85">
        <f t="shared" si="9"/>
        <v>347</v>
      </c>
      <c r="X86" s="7">
        <f t="shared" si="10"/>
        <v>1.377819898</v>
      </c>
      <c r="Y86" s="7">
        <f t="shared" si="11"/>
        <v>544.9840955</v>
      </c>
      <c r="Z86" s="7">
        <f t="shared" si="12"/>
        <v>30775.13678</v>
      </c>
      <c r="AA86" s="97">
        <f t="shared" si="13"/>
        <v>0.5799476297</v>
      </c>
      <c r="AB86" s="97">
        <f t="shared" si="14"/>
        <v>0.5795019289</v>
      </c>
      <c r="AC86" s="98">
        <f t="shared" si="15"/>
        <v>1.159043675</v>
      </c>
      <c r="AD86" s="98">
        <f t="shared" si="16"/>
        <v>32.60395335</v>
      </c>
      <c r="AE86" s="13">
        <f t="shared" si="17"/>
        <v>1.159043675</v>
      </c>
      <c r="AF86" s="13">
        <f t="shared" si="18"/>
        <v>836.9802637</v>
      </c>
      <c r="AG86" s="13">
        <f t="shared" si="19"/>
        <v>162186.4335</v>
      </c>
      <c r="AH86" s="13">
        <f t="shared" si="20"/>
        <v>3925809.419</v>
      </c>
      <c r="AI86" s="10">
        <f t="shared" si="21"/>
        <v>1.377819898</v>
      </c>
      <c r="AJ86" s="10">
        <f t="shared" si="22"/>
        <v>827.4371744</v>
      </c>
      <c r="AK86" s="10">
        <f t="shared" si="23"/>
        <v>142496.8764</v>
      </c>
      <c r="AL86" s="10">
        <f t="shared" si="24"/>
        <v>6308903.04</v>
      </c>
      <c r="AM86" s="97">
        <f t="shared" si="25"/>
        <v>50507444.21</v>
      </c>
      <c r="AN86" s="97">
        <f t="shared" si="26"/>
        <v>50468628.28</v>
      </c>
      <c r="AO86" s="86">
        <f t="shared" si="27"/>
        <v>1.00076911</v>
      </c>
      <c r="AP86" s="86">
        <f t="shared" ref="AP86:AS86" si="110">AE86-AI86</f>
        <v>-0.2187762226</v>
      </c>
      <c r="AQ86" s="86">
        <f t="shared" si="110"/>
        <v>9.543089289</v>
      </c>
      <c r="AR86" s="86">
        <f t="shared" si="110"/>
        <v>19689.55713</v>
      </c>
      <c r="AS86" s="86">
        <f t="shared" si="110"/>
        <v>-2383093.621</v>
      </c>
      <c r="AT86" s="99"/>
      <c r="AU86" s="23"/>
    </row>
    <row r="87">
      <c r="A87" s="96">
        <v>4.6599886087406475</v>
      </c>
      <c r="B87" s="29">
        <v>5049.0</v>
      </c>
      <c r="C87" s="30">
        <v>670.0</v>
      </c>
      <c r="D87" s="31" t="s">
        <v>0</v>
      </c>
      <c r="E87" s="14">
        <v>4.0</v>
      </c>
      <c r="F87" s="15">
        <v>5.0</v>
      </c>
      <c r="G87" s="16">
        <v>5.0</v>
      </c>
      <c r="H87" s="17">
        <v>23.0</v>
      </c>
      <c r="I87" s="18">
        <v>60.0</v>
      </c>
      <c r="J87" s="19">
        <v>15.0</v>
      </c>
      <c r="K87" s="20">
        <v>15.0</v>
      </c>
      <c r="L87" s="21">
        <v>13.0</v>
      </c>
      <c r="M87" s="22">
        <v>10.0</v>
      </c>
      <c r="N87" s="63">
        <f t="shared" si="2"/>
        <v>60</v>
      </c>
      <c r="O87" s="63">
        <f t="shared" si="3"/>
        <v>13</v>
      </c>
      <c r="P87" s="63">
        <f t="shared" si="4"/>
        <v>38</v>
      </c>
      <c r="Q87" s="63">
        <f t="shared" si="5"/>
        <v>39</v>
      </c>
      <c r="R87" s="65">
        <f t="shared" si="6"/>
        <v>0.6533333333</v>
      </c>
      <c r="S87" s="65">
        <f t="shared" si="7"/>
        <v>0.4866666667</v>
      </c>
      <c r="T87" s="66">
        <f t="shared" si="8"/>
        <v>0.6060606061</v>
      </c>
      <c r="U87" s="89"/>
      <c r="V87" s="89"/>
      <c r="W87" s="85">
        <f t="shared" si="9"/>
        <v>90</v>
      </c>
      <c r="X87" s="7">
        <f t="shared" si="10"/>
        <v>1.377819898</v>
      </c>
      <c r="Y87" s="7">
        <f t="shared" si="11"/>
        <v>158.0249166</v>
      </c>
      <c r="Z87" s="7">
        <f t="shared" si="12"/>
        <v>2746.241161</v>
      </c>
      <c r="AA87" s="97">
        <f t="shared" si="13"/>
        <v>0.765104281</v>
      </c>
      <c r="AB87" s="97">
        <f t="shared" si="14"/>
        <v>0.7639061238</v>
      </c>
      <c r="AC87" s="98">
        <f t="shared" si="15"/>
        <v>1.159043675</v>
      </c>
      <c r="AD87" s="98">
        <f t="shared" si="16"/>
        <v>6.202703321</v>
      </c>
      <c r="AE87" s="13">
        <f t="shared" si="17"/>
        <v>1.159043675</v>
      </c>
      <c r="AF87" s="13">
        <f t="shared" si="18"/>
        <v>214.8305648</v>
      </c>
      <c r="AG87" s="13">
        <f t="shared" si="19"/>
        <v>10504.74036</v>
      </c>
      <c r="AH87" s="13">
        <f t="shared" si="20"/>
        <v>50241.8969</v>
      </c>
      <c r="AI87" s="10">
        <f t="shared" si="21"/>
        <v>1.377819898</v>
      </c>
      <c r="AJ87" s="10">
        <f t="shared" si="22"/>
        <v>211.7598926</v>
      </c>
      <c r="AK87" s="10">
        <f t="shared" si="23"/>
        <v>8909.212907</v>
      </c>
      <c r="AL87" s="10">
        <f t="shared" si="24"/>
        <v>107103.4053</v>
      </c>
      <c r="AM87" s="97">
        <f t="shared" si="25"/>
        <v>1704269.786</v>
      </c>
      <c r="AN87" s="97">
        <f t="shared" si="26"/>
        <v>1701600.891</v>
      </c>
      <c r="AO87" s="86">
        <f t="shared" si="27"/>
        <v>1.001568461</v>
      </c>
      <c r="AP87" s="86">
        <f t="shared" ref="AP87:AS87" si="111">AE87-AI87</f>
        <v>-0.2187762226</v>
      </c>
      <c r="AQ87" s="86">
        <f t="shared" si="111"/>
        <v>3.070672233</v>
      </c>
      <c r="AR87" s="86">
        <f t="shared" si="111"/>
        <v>1595.527458</v>
      </c>
      <c r="AS87" s="86">
        <f t="shared" si="111"/>
        <v>-56861.50836</v>
      </c>
      <c r="AT87" s="99"/>
      <c r="AU87" s="23"/>
    </row>
    <row r="88">
      <c r="A88" s="96">
        <v>4.673101892613843</v>
      </c>
      <c r="B88" s="29">
        <v>6015.0</v>
      </c>
      <c r="C88" s="30">
        <v>1359.0</v>
      </c>
      <c r="D88" s="31" t="s">
        <v>0</v>
      </c>
      <c r="E88" s="14">
        <v>3.0</v>
      </c>
      <c r="F88" s="15">
        <v>15.0</v>
      </c>
      <c r="G88" s="16">
        <v>8.0</v>
      </c>
      <c r="H88" s="17">
        <v>20.0</v>
      </c>
      <c r="I88" s="18">
        <v>61.0</v>
      </c>
      <c r="J88" s="19">
        <v>9.0</v>
      </c>
      <c r="K88" s="20">
        <v>16.0</v>
      </c>
      <c r="L88" s="21">
        <v>19.0</v>
      </c>
      <c r="M88" s="22">
        <v>13.0</v>
      </c>
      <c r="N88" s="63">
        <f t="shared" si="2"/>
        <v>61</v>
      </c>
      <c r="O88" s="63">
        <f t="shared" si="3"/>
        <v>19</v>
      </c>
      <c r="P88" s="63">
        <f t="shared" si="4"/>
        <v>29</v>
      </c>
      <c r="Q88" s="63">
        <f t="shared" si="5"/>
        <v>55</v>
      </c>
      <c r="R88" s="65">
        <f t="shared" si="6"/>
        <v>0.5487804878</v>
      </c>
      <c r="S88" s="65">
        <f t="shared" si="7"/>
        <v>0.487804878</v>
      </c>
      <c r="T88" s="66">
        <f t="shared" si="8"/>
        <v>0.525862069</v>
      </c>
      <c r="U88" s="89"/>
      <c r="V88" s="89"/>
      <c r="W88" s="85">
        <f t="shared" si="9"/>
        <v>103</v>
      </c>
      <c r="X88" s="7">
        <f t="shared" si="10"/>
        <v>1.377819898</v>
      </c>
      <c r="Y88" s="7">
        <f t="shared" si="11"/>
        <v>167.6856123</v>
      </c>
      <c r="Z88" s="7">
        <f t="shared" si="12"/>
        <v>3053.464039</v>
      </c>
      <c r="AA88" s="97">
        <f t="shared" si="13"/>
        <v>0.6849057439</v>
      </c>
      <c r="AB88" s="97">
        <f t="shared" si="14"/>
        <v>0.6844569538</v>
      </c>
      <c r="AC88" s="98">
        <f t="shared" si="15"/>
        <v>1.159043675</v>
      </c>
      <c r="AD88" s="98">
        <f t="shared" si="16"/>
        <v>8.74740212</v>
      </c>
      <c r="AE88" s="13">
        <f t="shared" si="17"/>
        <v>1.159043675</v>
      </c>
      <c r="AF88" s="13">
        <f t="shared" si="18"/>
        <v>247.5103991</v>
      </c>
      <c r="AG88" s="13">
        <f t="shared" si="19"/>
        <v>14098.25918</v>
      </c>
      <c r="AH88" s="13">
        <f t="shared" si="20"/>
        <v>92801.18909</v>
      </c>
      <c r="AI88" s="10">
        <f t="shared" si="21"/>
        <v>1.377819898</v>
      </c>
      <c r="AJ88" s="10">
        <f t="shared" si="22"/>
        <v>243.4657067</v>
      </c>
      <c r="AK88" s="10">
        <f t="shared" si="23"/>
        <v>12276.17272</v>
      </c>
      <c r="AL88" s="10">
        <f t="shared" si="24"/>
        <v>167940.5221</v>
      </c>
      <c r="AM88" s="97">
        <f t="shared" si="25"/>
        <v>2136862.087</v>
      </c>
      <c r="AN88" s="97">
        <f t="shared" si="26"/>
        <v>2135461.89</v>
      </c>
      <c r="AO88" s="86">
        <f t="shared" si="27"/>
        <v>1.000655688</v>
      </c>
      <c r="AP88" s="86">
        <f t="shared" ref="AP88:AS88" si="112">AE88-AI88</f>
        <v>-0.2187762226</v>
      </c>
      <c r="AQ88" s="86">
        <f t="shared" si="112"/>
        <v>4.04469248</v>
      </c>
      <c r="AR88" s="86">
        <f t="shared" si="112"/>
        <v>1822.086468</v>
      </c>
      <c r="AS88" s="86">
        <f t="shared" si="112"/>
        <v>-75139.33306</v>
      </c>
      <c r="AT88" s="99"/>
      <c r="AU88" s="23"/>
    </row>
    <row r="89">
      <c r="A89" s="96">
        <v>4.730292455327373</v>
      </c>
      <c r="B89" s="29">
        <v>7405.0</v>
      </c>
      <c r="C89" s="30">
        <v>1548.0</v>
      </c>
      <c r="D89" s="31" t="s">
        <v>0</v>
      </c>
      <c r="E89" s="14">
        <v>11.0</v>
      </c>
      <c r="F89" s="15">
        <v>22.0</v>
      </c>
      <c r="G89" s="16">
        <v>19.0</v>
      </c>
      <c r="H89" s="17">
        <v>28.0</v>
      </c>
      <c r="I89" s="18">
        <v>113.0</v>
      </c>
      <c r="J89" s="19">
        <v>19.0</v>
      </c>
      <c r="K89" s="20">
        <v>25.0</v>
      </c>
      <c r="L89" s="21">
        <v>33.0</v>
      </c>
      <c r="M89" s="22">
        <v>30.0</v>
      </c>
      <c r="N89" s="63">
        <f t="shared" si="2"/>
        <v>113</v>
      </c>
      <c r="O89" s="63">
        <f t="shared" si="3"/>
        <v>33</v>
      </c>
      <c r="P89" s="63">
        <f t="shared" si="4"/>
        <v>47</v>
      </c>
      <c r="Q89" s="63">
        <f t="shared" si="5"/>
        <v>107</v>
      </c>
      <c r="R89" s="65">
        <f t="shared" si="6"/>
        <v>0.5333333333</v>
      </c>
      <c r="S89" s="65">
        <f t="shared" si="7"/>
        <v>0.4866666667</v>
      </c>
      <c r="T89" s="66">
        <f t="shared" si="8"/>
        <v>0.5136363636</v>
      </c>
      <c r="U89" s="89"/>
      <c r="V89" s="89"/>
      <c r="W89" s="85">
        <f t="shared" si="9"/>
        <v>187</v>
      </c>
      <c r="X89" s="7">
        <f t="shared" si="10"/>
        <v>1.377819898</v>
      </c>
      <c r="Y89" s="7">
        <f t="shared" si="11"/>
        <v>297.8602474</v>
      </c>
      <c r="Z89" s="7">
        <f t="shared" si="12"/>
        <v>9251.745978</v>
      </c>
      <c r="AA89" s="97">
        <f t="shared" si="13"/>
        <v>0.6726800385</v>
      </c>
      <c r="AB89" s="97">
        <f t="shared" si="14"/>
        <v>0.6722592912</v>
      </c>
      <c r="AC89" s="98">
        <f t="shared" si="15"/>
        <v>1.159043675</v>
      </c>
      <c r="AD89" s="98">
        <f t="shared" si="16"/>
        <v>17.01767321</v>
      </c>
      <c r="AE89" s="13">
        <f t="shared" si="17"/>
        <v>1.159043675</v>
      </c>
      <c r="AF89" s="13">
        <f t="shared" si="18"/>
        <v>450.5000076</v>
      </c>
      <c r="AG89" s="13">
        <f t="shared" si="19"/>
        <v>46895.20805</v>
      </c>
      <c r="AH89" s="13">
        <f t="shared" si="20"/>
        <v>595091.0146</v>
      </c>
      <c r="AI89" s="10">
        <f t="shared" si="21"/>
        <v>1.377819898</v>
      </c>
      <c r="AJ89" s="10">
        <f t="shared" si="22"/>
        <v>445.2869765</v>
      </c>
      <c r="AK89" s="10">
        <f t="shared" si="23"/>
        <v>41122.79245</v>
      </c>
      <c r="AL89" s="10">
        <f t="shared" si="24"/>
        <v>989936.8197</v>
      </c>
      <c r="AM89" s="97">
        <f t="shared" si="25"/>
        <v>13319064.76</v>
      </c>
      <c r="AN89" s="97">
        <f t="shared" si="26"/>
        <v>13310733.97</v>
      </c>
      <c r="AO89" s="86">
        <f t="shared" si="27"/>
        <v>1.000625871</v>
      </c>
      <c r="AP89" s="86">
        <f t="shared" ref="AP89:AS89" si="113">AE89-AI89</f>
        <v>-0.2187762226</v>
      </c>
      <c r="AQ89" s="86">
        <f t="shared" si="113"/>
        <v>5.213031172</v>
      </c>
      <c r="AR89" s="86">
        <f t="shared" si="113"/>
        <v>5772.415597</v>
      </c>
      <c r="AS89" s="86">
        <f t="shared" si="113"/>
        <v>-394845.805</v>
      </c>
      <c r="AT89" s="99"/>
      <c r="AU89" s="23"/>
    </row>
    <row r="90">
      <c r="A90" s="96">
        <v>4.787932553796452</v>
      </c>
      <c r="B90" s="29">
        <v>2126.0</v>
      </c>
      <c r="C90" s="30">
        <v>2337.0</v>
      </c>
      <c r="D90" s="31" t="s">
        <v>0</v>
      </c>
      <c r="E90" s="14">
        <v>34.0</v>
      </c>
      <c r="F90" s="15">
        <v>10.0</v>
      </c>
      <c r="G90" s="16">
        <v>20.0</v>
      </c>
      <c r="H90" s="17">
        <v>38.0</v>
      </c>
      <c r="I90" s="18">
        <v>105.0</v>
      </c>
      <c r="J90" s="19">
        <v>33.0</v>
      </c>
      <c r="K90" s="20">
        <v>26.0</v>
      </c>
      <c r="L90" s="21">
        <v>27.0</v>
      </c>
      <c r="M90" s="22">
        <v>27.0</v>
      </c>
      <c r="N90" s="63">
        <f t="shared" si="2"/>
        <v>105</v>
      </c>
      <c r="O90" s="63">
        <f t="shared" si="3"/>
        <v>27</v>
      </c>
      <c r="P90" s="63">
        <f t="shared" si="4"/>
        <v>71</v>
      </c>
      <c r="Q90" s="63">
        <f t="shared" si="5"/>
        <v>117</v>
      </c>
      <c r="R90" s="65">
        <f t="shared" si="6"/>
        <v>0.55</v>
      </c>
      <c r="S90" s="65">
        <f t="shared" si="7"/>
        <v>0.4125</v>
      </c>
      <c r="T90" s="66">
        <f t="shared" si="8"/>
        <v>0.472972973</v>
      </c>
      <c r="U90" s="89"/>
      <c r="V90" s="89"/>
      <c r="W90" s="85">
        <f t="shared" si="9"/>
        <v>215</v>
      </c>
      <c r="X90" s="7">
        <f t="shared" si="10"/>
        <v>1.377819898</v>
      </c>
      <c r="Y90" s="7">
        <f t="shared" si="11"/>
        <v>355.0256119</v>
      </c>
      <c r="Z90" s="7">
        <f t="shared" si="12"/>
        <v>12387.12693</v>
      </c>
      <c r="AA90" s="97">
        <f t="shared" si="13"/>
        <v>0.6320166479</v>
      </c>
      <c r="AB90" s="97">
        <f t="shared" si="14"/>
        <v>0.6333523491</v>
      </c>
      <c r="AC90" s="98">
        <f t="shared" si="15"/>
        <v>1.159043675</v>
      </c>
      <c r="AD90" s="98">
        <f t="shared" si="16"/>
        <v>18.60810996</v>
      </c>
      <c r="AE90" s="13">
        <f t="shared" si="17"/>
        <v>1.159043675</v>
      </c>
      <c r="AF90" s="13">
        <f t="shared" si="18"/>
        <v>516.9968902</v>
      </c>
      <c r="AG90" s="13">
        <f t="shared" si="19"/>
        <v>61578.28116</v>
      </c>
      <c r="AH90" s="13">
        <f t="shared" si="20"/>
        <v>860159.8831</v>
      </c>
      <c r="AI90" s="10">
        <f t="shared" si="21"/>
        <v>1.377819898</v>
      </c>
      <c r="AJ90" s="10">
        <f t="shared" si="22"/>
        <v>516.2305399</v>
      </c>
      <c r="AK90" s="10">
        <f t="shared" si="23"/>
        <v>53925.12352</v>
      </c>
      <c r="AL90" s="10">
        <f t="shared" si="24"/>
        <v>1449293.851</v>
      </c>
      <c r="AM90" s="97">
        <f t="shared" si="25"/>
        <v>14367508.05</v>
      </c>
      <c r="AN90" s="97">
        <f t="shared" si="26"/>
        <v>14397872.28</v>
      </c>
      <c r="AO90" s="86">
        <f t="shared" si="27"/>
        <v>0.9978910614</v>
      </c>
      <c r="AP90" s="86">
        <f t="shared" ref="AP90:AS90" si="114">AE90-AI90</f>
        <v>-0.2187762226</v>
      </c>
      <c r="AQ90" s="86">
        <f t="shared" si="114"/>
        <v>0.7663502982</v>
      </c>
      <c r="AR90" s="86">
        <f t="shared" si="114"/>
        <v>7653.157634</v>
      </c>
      <c r="AS90" s="86">
        <f t="shared" si="114"/>
        <v>-589133.9682</v>
      </c>
      <c r="AT90" s="99"/>
      <c r="AU90" s="23"/>
    </row>
    <row r="91">
      <c r="A91" s="96">
        <v>4.840831430311482</v>
      </c>
      <c r="B91" s="29">
        <v>7652.0</v>
      </c>
      <c r="C91" s="30">
        <v>1498.0</v>
      </c>
      <c r="D91" s="31" t="s">
        <v>0</v>
      </c>
      <c r="E91" s="14">
        <v>39.0</v>
      </c>
      <c r="F91" s="15">
        <v>24.0</v>
      </c>
      <c r="G91" s="16">
        <v>19.0</v>
      </c>
      <c r="H91" s="17">
        <v>34.0</v>
      </c>
      <c r="I91" s="18">
        <v>91.0</v>
      </c>
      <c r="J91" s="19">
        <v>14.0</v>
      </c>
      <c r="K91" s="20">
        <v>42.0</v>
      </c>
      <c r="L91" s="21">
        <v>53.0</v>
      </c>
      <c r="M91" s="22">
        <v>40.0</v>
      </c>
      <c r="N91" s="63">
        <f t="shared" si="2"/>
        <v>91</v>
      </c>
      <c r="O91" s="63">
        <f t="shared" si="3"/>
        <v>53</v>
      </c>
      <c r="P91" s="63">
        <f t="shared" si="4"/>
        <v>48</v>
      </c>
      <c r="Q91" s="63">
        <f t="shared" si="5"/>
        <v>164</v>
      </c>
      <c r="R91" s="65">
        <f t="shared" si="6"/>
        <v>0.3904494382</v>
      </c>
      <c r="S91" s="65">
        <f t="shared" si="7"/>
        <v>0.404494382</v>
      </c>
      <c r="T91" s="66">
        <f t="shared" si="8"/>
        <v>0.3568627451</v>
      </c>
      <c r="U91" s="89"/>
      <c r="V91" s="89"/>
      <c r="W91" s="85">
        <f t="shared" si="9"/>
        <v>265</v>
      </c>
      <c r="X91" s="7">
        <f t="shared" si="10"/>
        <v>1.377819898</v>
      </c>
      <c r="Y91" s="7">
        <f t="shared" si="11"/>
        <v>405.6355343</v>
      </c>
      <c r="Z91" s="7">
        <f t="shared" si="12"/>
        <v>17201.8851</v>
      </c>
      <c r="AA91" s="97">
        <f t="shared" si="13"/>
        <v>0.51590642</v>
      </c>
      <c r="AB91" s="97">
        <f t="shared" si="14"/>
        <v>0.5170152545</v>
      </c>
      <c r="AC91" s="98">
        <f t="shared" si="15"/>
        <v>1.159043675</v>
      </c>
      <c r="AD91" s="98">
        <f t="shared" si="16"/>
        <v>26.08316268</v>
      </c>
      <c r="AE91" s="13">
        <f t="shared" si="17"/>
        <v>1.159043675</v>
      </c>
      <c r="AF91" s="13">
        <f t="shared" si="18"/>
        <v>640.3763104</v>
      </c>
      <c r="AG91" s="13">
        <f t="shared" si="19"/>
        <v>95217.91829</v>
      </c>
      <c r="AH91" s="13">
        <f t="shared" si="20"/>
        <v>1831690.099</v>
      </c>
      <c r="AI91" s="10">
        <f t="shared" si="21"/>
        <v>1.377819898</v>
      </c>
      <c r="AJ91" s="10">
        <f t="shared" si="22"/>
        <v>631.5979975</v>
      </c>
      <c r="AK91" s="10">
        <f t="shared" si="23"/>
        <v>83726.11273</v>
      </c>
      <c r="AL91" s="10">
        <f t="shared" si="24"/>
        <v>2821109.157</v>
      </c>
      <c r="AM91" s="97">
        <f t="shared" si="25"/>
        <v>16672898.59</v>
      </c>
      <c r="AN91" s="97">
        <f t="shared" si="26"/>
        <v>16708733.55</v>
      </c>
      <c r="AO91" s="86">
        <f t="shared" si="27"/>
        <v>0.9978553157</v>
      </c>
      <c r="AP91" s="86">
        <f t="shared" ref="AP91:AS91" si="115">AE91-AI91</f>
        <v>-0.2187762226</v>
      </c>
      <c r="AQ91" s="86">
        <f t="shared" si="115"/>
        <v>8.778312902</v>
      </c>
      <c r="AR91" s="86">
        <f t="shared" si="115"/>
        <v>11491.80557</v>
      </c>
      <c r="AS91" s="86">
        <f t="shared" si="115"/>
        <v>-989419.0573</v>
      </c>
      <c r="AT91" s="99"/>
      <c r="AU91" s="23"/>
    </row>
    <row r="92">
      <c r="A92" s="96">
        <v>4.849971922040652</v>
      </c>
      <c r="B92" s="29">
        <v>4417.0</v>
      </c>
      <c r="C92" s="30">
        <v>2780.0</v>
      </c>
      <c r="D92" s="31" t="s">
        <v>0</v>
      </c>
      <c r="E92" s="14">
        <v>25.0</v>
      </c>
      <c r="F92" s="15">
        <v>25.0</v>
      </c>
      <c r="G92" s="16">
        <v>10.0</v>
      </c>
      <c r="H92" s="17">
        <v>68.0</v>
      </c>
      <c r="I92" s="18">
        <v>154.0</v>
      </c>
      <c r="J92" s="19">
        <v>40.0</v>
      </c>
      <c r="K92" s="20">
        <v>47.0</v>
      </c>
      <c r="L92" s="21">
        <v>32.0</v>
      </c>
      <c r="M92" s="22">
        <v>45.0</v>
      </c>
      <c r="N92" s="63">
        <f t="shared" si="2"/>
        <v>154</v>
      </c>
      <c r="O92" s="63">
        <f t="shared" si="3"/>
        <v>32</v>
      </c>
      <c r="P92" s="63">
        <f t="shared" si="4"/>
        <v>108</v>
      </c>
      <c r="Q92" s="63">
        <f t="shared" si="5"/>
        <v>152</v>
      </c>
      <c r="R92" s="65">
        <f t="shared" si="6"/>
        <v>0.5874439462</v>
      </c>
      <c r="S92" s="65">
        <f t="shared" si="7"/>
        <v>0.4170403587</v>
      </c>
      <c r="T92" s="66">
        <f t="shared" si="8"/>
        <v>0.5032679739</v>
      </c>
      <c r="U92" s="89"/>
      <c r="V92" s="89"/>
      <c r="W92" s="85">
        <f t="shared" si="9"/>
        <v>292</v>
      </c>
      <c r="X92" s="7">
        <f t="shared" si="10"/>
        <v>1.377819898</v>
      </c>
      <c r="Y92" s="7">
        <f t="shared" si="11"/>
        <v>492.0479104</v>
      </c>
      <c r="Z92" s="7">
        <f t="shared" si="12"/>
        <v>23684.0179</v>
      </c>
      <c r="AA92" s="97">
        <f t="shared" si="13"/>
        <v>0.6623116488</v>
      </c>
      <c r="AB92" s="97">
        <f t="shared" si="14"/>
        <v>0.6642792575</v>
      </c>
      <c r="AC92" s="98">
        <f t="shared" si="15"/>
        <v>1.159043675</v>
      </c>
      <c r="AD92" s="98">
        <f t="shared" si="16"/>
        <v>24.17463858</v>
      </c>
      <c r="AE92" s="13">
        <f t="shared" si="17"/>
        <v>1.159043675</v>
      </c>
      <c r="AF92" s="13">
        <f t="shared" si="18"/>
        <v>701.0561447</v>
      </c>
      <c r="AG92" s="13">
        <f t="shared" si="19"/>
        <v>112942.6888</v>
      </c>
      <c r="AH92" s="13">
        <f t="shared" si="20"/>
        <v>2061226.384</v>
      </c>
      <c r="AI92" s="10">
        <f t="shared" si="21"/>
        <v>1.377819898</v>
      </c>
      <c r="AJ92" s="10">
        <f t="shared" si="22"/>
        <v>701.4765348</v>
      </c>
      <c r="AK92" s="10">
        <f t="shared" si="23"/>
        <v>98475.30027</v>
      </c>
      <c r="AL92" s="10">
        <f t="shared" si="24"/>
        <v>3599970.72</v>
      </c>
      <c r="AM92" s="97">
        <f t="shared" si="25"/>
        <v>40313781.48</v>
      </c>
      <c r="AN92" s="97">
        <f t="shared" si="26"/>
        <v>40433546.47</v>
      </c>
      <c r="AO92" s="86">
        <f t="shared" si="27"/>
        <v>0.9970379796</v>
      </c>
      <c r="AP92" s="86">
        <f t="shared" ref="AP92:AS92" si="116">AE92-AI92</f>
        <v>-0.2187762226</v>
      </c>
      <c r="AQ92" s="86">
        <f t="shared" si="116"/>
        <v>-0.4203900604</v>
      </c>
      <c r="AR92" s="86">
        <f t="shared" si="116"/>
        <v>14467.38856</v>
      </c>
      <c r="AS92" s="86">
        <f t="shared" si="116"/>
        <v>-1538744.336</v>
      </c>
      <c r="AT92" s="99"/>
      <c r="AU92" s="23"/>
    </row>
    <row r="93">
      <c r="A93" s="96">
        <v>4.9522469274831025</v>
      </c>
      <c r="B93" s="29">
        <v>3414.0</v>
      </c>
      <c r="C93" s="30">
        <v>1087.0</v>
      </c>
      <c r="D93" s="31" t="s">
        <v>0</v>
      </c>
      <c r="E93" s="14">
        <v>9.0</v>
      </c>
      <c r="F93" s="15">
        <v>21.0</v>
      </c>
      <c r="G93" s="16">
        <v>10.0</v>
      </c>
      <c r="H93" s="17">
        <v>15.0</v>
      </c>
      <c r="I93" s="18">
        <v>79.0</v>
      </c>
      <c r="J93" s="19">
        <v>10.0</v>
      </c>
      <c r="K93" s="20">
        <v>24.0</v>
      </c>
      <c r="L93" s="21">
        <v>70.0</v>
      </c>
      <c r="M93" s="22">
        <v>29.0</v>
      </c>
      <c r="N93" s="63">
        <f t="shared" si="2"/>
        <v>79</v>
      </c>
      <c r="O93" s="63">
        <f t="shared" si="3"/>
        <v>70</v>
      </c>
      <c r="P93" s="63">
        <f t="shared" si="4"/>
        <v>25</v>
      </c>
      <c r="Q93" s="63">
        <f t="shared" si="5"/>
        <v>93</v>
      </c>
      <c r="R93" s="65">
        <f t="shared" si="6"/>
        <v>0.3895131086</v>
      </c>
      <c r="S93" s="65">
        <f t="shared" si="7"/>
        <v>0.5580524345</v>
      </c>
      <c r="T93" s="66">
        <f t="shared" si="8"/>
        <v>0.4593023256</v>
      </c>
      <c r="U93" s="89"/>
      <c r="V93" s="89"/>
      <c r="W93" s="85">
        <f t="shared" si="9"/>
        <v>188</v>
      </c>
      <c r="X93" s="7">
        <f t="shared" si="10"/>
        <v>1.377819898</v>
      </c>
      <c r="Y93" s="7">
        <f t="shared" si="11"/>
        <v>293.43021</v>
      </c>
      <c r="Z93" s="7">
        <f t="shared" si="12"/>
        <v>12077.96614</v>
      </c>
      <c r="AA93" s="97">
        <f t="shared" si="13"/>
        <v>0.6183460005</v>
      </c>
      <c r="AB93" s="97">
        <f t="shared" si="14"/>
        <v>0.6152131003</v>
      </c>
      <c r="AC93" s="98">
        <f t="shared" si="15"/>
        <v>1.159043675</v>
      </c>
      <c r="AD93" s="98">
        <f t="shared" si="16"/>
        <v>14.79106177</v>
      </c>
      <c r="AE93" s="13">
        <f t="shared" si="17"/>
        <v>1.159043675</v>
      </c>
      <c r="AF93" s="13">
        <f t="shared" si="18"/>
        <v>450.5914835</v>
      </c>
      <c r="AG93" s="13">
        <f t="shared" si="19"/>
        <v>46526.67887</v>
      </c>
      <c r="AH93" s="13">
        <f t="shared" si="20"/>
        <v>522775.287</v>
      </c>
      <c r="AI93" s="10">
        <f t="shared" si="21"/>
        <v>1.377819898</v>
      </c>
      <c r="AJ93" s="10">
        <f t="shared" si="22"/>
        <v>421.5674604</v>
      </c>
      <c r="AK93" s="10">
        <f t="shared" si="23"/>
        <v>39366.97566</v>
      </c>
      <c r="AL93" s="10">
        <f t="shared" si="24"/>
        <v>1123250.851</v>
      </c>
      <c r="AM93" s="97">
        <f t="shared" si="25"/>
        <v>7581978.101</v>
      </c>
      <c r="AN93" s="97">
        <f t="shared" si="26"/>
        <v>7543563.393</v>
      </c>
      <c r="AO93" s="86">
        <f t="shared" si="27"/>
        <v>1.005092382</v>
      </c>
      <c r="AP93" s="86">
        <f t="shared" ref="AP93:AS93" si="117">AE93-AI93</f>
        <v>-0.2187762226</v>
      </c>
      <c r="AQ93" s="86">
        <f t="shared" si="117"/>
        <v>29.0240231</v>
      </c>
      <c r="AR93" s="86">
        <f t="shared" si="117"/>
        <v>7159.703206</v>
      </c>
      <c r="AS93" s="86">
        <f t="shared" si="117"/>
        <v>-600475.5637</v>
      </c>
      <c r="AT93" s="99"/>
      <c r="AU93" s="23"/>
    </row>
    <row r="94">
      <c r="A94" s="96">
        <v>5.027885699401224</v>
      </c>
      <c r="B94" s="29">
        <v>3059.0</v>
      </c>
      <c r="C94" s="30">
        <v>2787.0</v>
      </c>
      <c r="D94" s="31" t="s">
        <v>0</v>
      </c>
      <c r="E94" s="14">
        <v>21.0</v>
      </c>
      <c r="F94" s="15">
        <v>29.0</v>
      </c>
      <c r="G94" s="16">
        <v>25.0</v>
      </c>
      <c r="H94" s="17">
        <v>43.0</v>
      </c>
      <c r="I94" s="18">
        <v>164.0</v>
      </c>
      <c r="J94" s="19">
        <v>35.0</v>
      </c>
      <c r="K94" s="20">
        <v>43.0</v>
      </c>
      <c r="L94" s="21">
        <v>80.0</v>
      </c>
      <c r="M94" s="22">
        <v>72.0</v>
      </c>
      <c r="N94" s="63">
        <f t="shared" si="2"/>
        <v>164</v>
      </c>
      <c r="O94" s="63">
        <f t="shared" si="3"/>
        <v>80</v>
      </c>
      <c r="P94" s="63">
        <f t="shared" si="4"/>
        <v>78</v>
      </c>
      <c r="Q94" s="63">
        <f t="shared" si="5"/>
        <v>190</v>
      </c>
      <c r="R94" s="65">
        <f t="shared" si="6"/>
        <v>0.47265625</v>
      </c>
      <c r="S94" s="65">
        <f t="shared" si="7"/>
        <v>0.4765625</v>
      </c>
      <c r="T94" s="66">
        <f t="shared" si="8"/>
        <v>0.4632768362</v>
      </c>
      <c r="U94" s="89"/>
      <c r="V94" s="89"/>
      <c r="W94" s="85">
        <f t="shared" si="9"/>
        <v>348</v>
      </c>
      <c r="X94" s="7">
        <f t="shared" si="10"/>
        <v>1.377819898</v>
      </c>
      <c r="Y94" s="7">
        <f t="shared" si="11"/>
        <v>553.1061341</v>
      </c>
      <c r="Z94" s="7">
        <f t="shared" si="12"/>
        <v>35212.84175</v>
      </c>
      <c r="AA94" s="97">
        <f t="shared" si="13"/>
        <v>0.6223205111</v>
      </c>
      <c r="AB94" s="97">
        <f t="shared" si="14"/>
        <v>0.6217197102</v>
      </c>
      <c r="AC94" s="98">
        <f t="shared" si="15"/>
        <v>1.159043675</v>
      </c>
      <c r="AD94" s="98">
        <f t="shared" si="16"/>
        <v>30.21829823</v>
      </c>
      <c r="AE94" s="13">
        <f t="shared" si="17"/>
        <v>1.159043675</v>
      </c>
      <c r="AF94" s="13">
        <f t="shared" si="18"/>
        <v>836.912696</v>
      </c>
      <c r="AG94" s="13">
        <f t="shared" si="19"/>
        <v>161396.7608</v>
      </c>
      <c r="AH94" s="13">
        <f t="shared" si="20"/>
        <v>3659556.789</v>
      </c>
      <c r="AI94" s="10">
        <f t="shared" si="21"/>
        <v>1.377819898</v>
      </c>
      <c r="AJ94" s="10">
        <f t="shared" si="22"/>
        <v>814.8919146</v>
      </c>
      <c r="AK94" s="10">
        <f t="shared" si="23"/>
        <v>140303.0072</v>
      </c>
      <c r="AL94" s="10">
        <f t="shared" si="24"/>
        <v>6690439.933</v>
      </c>
      <c r="AM94" s="97">
        <f t="shared" si="25"/>
        <v>57750706.17</v>
      </c>
      <c r="AN94" s="97">
        <f t="shared" si="26"/>
        <v>57694952.47</v>
      </c>
      <c r="AO94" s="86">
        <f t="shared" si="27"/>
        <v>1.000966353</v>
      </c>
      <c r="AP94" s="86">
        <f t="shared" ref="AP94:AS94" si="118">AE94-AI94</f>
        <v>-0.2187762226</v>
      </c>
      <c r="AQ94" s="86">
        <f t="shared" si="118"/>
        <v>22.02078132</v>
      </c>
      <c r="AR94" s="86">
        <f t="shared" si="118"/>
        <v>21093.75354</v>
      </c>
      <c r="AS94" s="86">
        <f t="shared" si="118"/>
        <v>-3030883.144</v>
      </c>
      <c r="AT94" s="99"/>
      <c r="AU94" s="23"/>
    </row>
    <row r="95">
      <c r="A95" s="96">
        <v>5.119047808974926</v>
      </c>
      <c r="B95" s="29">
        <v>6731.0</v>
      </c>
      <c r="C95" s="30">
        <v>2964.0</v>
      </c>
      <c r="D95" s="31" t="s">
        <v>0</v>
      </c>
      <c r="E95" s="14">
        <v>27.0</v>
      </c>
      <c r="F95" s="15">
        <v>15.0</v>
      </c>
      <c r="G95" s="16">
        <v>21.0</v>
      </c>
      <c r="H95" s="17">
        <v>51.0</v>
      </c>
      <c r="I95" s="18">
        <v>103.0</v>
      </c>
      <c r="J95" s="19">
        <v>27.0</v>
      </c>
      <c r="K95" s="20">
        <v>64.0</v>
      </c>
      <c r="L95" s="21">
        <v>41.0</v>
      </c>
      <c r="M95" s="22">
        <v>57.0</v>
      </c>
      <c r="N95" s="63">
        <f t="shared" si="2"/>
        <v>103</v>
      </c>
      <c r="O95" s="63">
        <f t="shared" si="3"/>
        <v>41</v>
      </c>
      <c r="P95" s="63">
        <f t="shared" si="4"/>
        <v>78</v>
      </c>
      <c r="Q95" s="63">
        <f t="shared" si="5"/>
        <v>184</v>
      </c>
      <c r="R95" s="65">
        <f t="shared" si="6"/>
        <v>0.4458128079</v>
      </c>
      <c r="S95" s="65">
        <f t="shared" si="7"/>
        <v>0.354679803</v>
      </c>
      <c r="T95" s="66">
        <f t="shared" si="8"/>
        <v>0.3588850174</v>
      </c>
      <c r="U95" s="89"/>
      <c r="V95" s="89"/>
      <c r="W95" s="85">
        <f t="shared" si="9"/>
        <v>303</v>
      </c>
      <c r="X95" s="7">
        <f t="shared" si="10"/>
        <v>1.377819898</v>
      </c>
      <c r="Y95" s="7">
        <f t="shared" si="11"/>
        <v>478.7443871</v>
      </c>
      <c r="Z95" s="7">
        <f t="shared" si="12"/>
        <v>21570.88802</v>
      </c>
      <c r="AA95" s="97">
        <f t="shared" si="13"/>
        <v>0.5179286923</v>
      </c>
      <c r="AB95" s="97">
        <f t="shared" si="14"/>
        <v>0.5186904025</v>
      </c>
      <c r="AC95" s="98">
        <f t="shared" si="15"/>
        <v>1.159043675</v>
      </c>
      <c r="AD95" s="98">
        <f t="shared" si="16"/>
        <v>29.26403618</v>
      </c>
      <c r="AE95" s="13">
        <f t="shared" si="17"/>
        <v>1.159043675</v>
      </c>
      <c r="AF95" s="13">
        <f t="shared" si="18"/>
        <v>731.6445032</v>
      </c>
      <c r="AG95" s="13">
        <f t="shared" si="19"/>
        <v>124144.6467</v>
      </c>
      <c r="AH95" s="13">
        <f t="shared" si="20"/>
        <v>2686701.898</v>
      </c>
      <c r="AI95" s="10">
        <f t="shared" si="21"/>
        <v>1.377819898</v>
      </c>
      <c r="AJ95" s="10">
        <f t="shared" si="22"/>
        <v>732.2632482</v>
      </c>
      <c r="AK95" s="10">
        <f t="shared" si="23"/>
        <v>109659.8552</v>
      </c>
      <c r="AL95" s="10">
        <f t="shared" si="24"/>
        <v>3969043.395</v>
      </c>
      <c r="AM95" s="97">
        <f t="shared" si="25"/>
        <v>24502135.36</v>
      </c>
      <c r="AN95" s="97">
        <f t="shared" si="26"/>
        <v>24538170.29</v>
      </c>
      <c r="AO95" s="86">
        <f t="shared" si="27"/>
        <v>0.9985314744</v>
      </c>
      <c r="AP95" s="86">
        <f t="shared" ref="AP95:AS95" si="119">AE95-AI95</f>
        <v>-0.2187762226</v>
      </c>
      <c r="AQ95" s="86">
        <f t="shared" si="119"/>
        <v>-0.6187450722</v>
      </c>
      <c r="AR95" s="86">
        <f t="shared" si="119"/>
        <v>14484.79143</v>
      </c>
      <c r="AS95" s="86">
        <f t="shared" si="119"/>
        <v>-1282341.497</v>
      </c>
      <c r="AT95" s="99"/>
      <c r="AU95" s="23"/>
    </row>
    <row r="96">
      <c r="A96" s="96">
        <v>5.140475067265427</v>
      </c>
      <c r="B96" s="29">
        <v>4650.0</v>
      </c>
      <c r="C96" s="30">
        <v>2048.0</v>
      </c>
      <c r="D96" s="31" t="s">
        <v>0</v>
      </c>
      <c r="E96" s="14">
        <v>2.0</v>
      </c>
      <c r="F96" s="15">
        <v>5.0</v>
      </c>
      <c r="G96" s="16">
        <v>1.0</v>
      </c>
      <c r="H96" s="17">
        <v>28.0</v>
      </c>
      <c r="I96" s="18">
        <v>71.0</v>
      </c>
      <c r="J96" s="19">
        <v>18.0</v>
      </c>
      <c r="K96" s="20">
        <v>1.0</v>
      </c>
      <c r="L96" s="21">
        <v>5.0</v>
      </c>
      <c r="M96" s="22">
        <v>5.0</v>
      </c>
      <c r="N96" s="63">
        <f t="shared" si="2"/>
        <v>71</v>
      </c>
      <c r="O96" s="63">
        <f t="shared" si="3"/>
        <v>5</v>
      </c>
      <c r="P96" s="63">
        <f t="shared" si="4"/>
        <v>46</v>
      </c>
      <c r="Q96" s="63">
        <f t="shared" si="5"/>
        <v>14</v>
      </c>
      <c r="R96" s="65">
        <f t="shared" si="6"/>
        <v>0.8602941176</v>
      </c>
      <c r="S96" s="65">
        <f t="shared" si="7"/>
        <v>0.5588235294</v>
      </c>
      <c r="T96" s="66">
        <f t="shared" si="8"/>
        <v>0.8352941176</v>
      </c>
      <c r="U96" s="89"/>
      <c r="V96" s="89"/>
      <c r="W96" s="85">
        <f t="shared" si="9"/>
        <v>65</v>
      </c>
      <c r="X96" s="7">
        <f t="shared" si="10"/>
        <v>1.377819898</v>
      </c>
      <c r="Y96" s="7">
        <f t="shared" si="11"/>
        <v>131.4038353</v>
      </c>
      <c r="Z96" s="7">
        <f t="shared" si="12"/>
        <v>2002.06351</v>
      </c>
      <c r="AA96" s="97">
        <f t="shared" si="13"/>
        <v>0.9943377925</v>
      </c>
      <c r="AB96" s="97">
        <f t="shared" si="14"/>
        <v>0.9881772231</v>
      </c>
      <c r="AC96" s="98">
        <f t="shared" si="15"/>
        <v>1.159043675</v>
      </c>
      <c r="AD96" s="98">
        <f t="shared" si="16"/>
        <v>2.226611449</v>
      </c>
      <c r="AE96" s="13">
        <f t="shared" si="17"/>
        <v>1.159043675</v>
      </c>
      <c r="AF96" s="13">
        <f t="shared" si="18"/>
        <v>152.9022892</v>
      </c>
      <c r="AG96" s="13">
        <f t="shared" si="19"/>
        <v>5186.419015</v>
      </c>
      <c r="AH96" s="13">
        <f t="shared" si="20"/>
        <v>9407.43337</v>
      </c>
      <c r="AI96" s="10">
        <f t="shared" si="21"/>
        <v>1.377819898</v>
      </c>
      <c r="AJ96" s="10">
        <f t="shared" si="22"/>
        <v>150.6933138</v>
      </c>
      <c r="AK96" s="10">
        <f t="shared" si="23"/>
        <v>3841.717204</v>
      </c>
      <c r="AL96" s="10">
        <f t="shared" si="24"/>
        <v>28028.88914</v>
      </c>
      <c r="AM96" s="97">
        <f t="shared" si="25"/>
        <v>1563258.104</v>
      </c>
      <c r="AN96" s="97">
        <f t="shared" si="26"/>
        <v>1553572.703</v>
      </c>
      <c r="AO96" s="86">
        <f t="shared" si="27"/>
        <v>1.006234276</v>
      </c>
      <c r="AP96" s="86">
        <f t="shared" ref="AP96:AS96" si="120">AE96-AI96</f>
        <v>-0.2187762226</v>
      </c>
      <c r="AQ96" s="86">
        <f t="shared" si="120"/>
        <v>2.208975337</v>
      </c>
      <c r="AR96" s="86">
        <f t="shared" si="120"/>
        <v>1344.701811</v>
      </c>
      <c r="AS96" s="86">
        <f t="shared" si="120"/>
        <v>-18621.45577</v>
      </c>
      <c r="AT96" s="99"/>
      <c r="AU96" s="23"/>
    </row>
    <row r="97">
      <c r="A97" s="96">
        <v>5.194837838965427</v>
      </c>
      <c r="B97" s="29">
        <v>5002.0</v>
      </c>
      <c r="C97" s="30">
        <v>2381.0</v>
      </c>
      <c r="D97" s="31" t="s">
        <v>0</v>
      </c>
      <c r="E97" s="14">
        <v>11.0</v>
      </c>
      <c r="F97" s="15">
        <v>2.0</v>
      </c>
      <c r="G97" s="16">
        <v>3.0</v>
      </c>
      <c r="H97" s="17">
        <v>38.0</v>
      </c>
      <c r="I97" s="18">
        <v>75.0</v>
      </c>
      <c r="J97" s="19">
        <v>14.0</v>
      </c>
      <c r="K97" s="20">
        <v>11.0</v>
      </c>
      <c r="L97" s="21">
        <v>12.0</v>
      </c>
      <c r="M97" s="22">
        <v>15.0</v>
      </c>
      <c r="N97" s="63">
        <f t="shared" si="2"/>
        <v>75</v>
      </c>
      <c r="O97" s="63">
        <f t="shared" si="3"/>
        <v>12</v>
      </c>
      <c r="P97" s="63">
        <f t="shared" si="4"/>
        <v>52</v>
      </c>
      <c r="Q97" s="63">
        <f t="shared" si="5"/>
        <v>42</v>
      </c>
      <c r="R97" s="65">
        <f t="shared" si="6"/>
        <v>0.7016574586</v>
      </c>
      <c r="S97" s="65">
        <f t="shared" si="7"/>
        <v>0.4806629834</v>
      </c>
      <c r="T97" s="66">
        <f t="shared" si="8"/>
        <v>0.641025641</v>
      </c>
      <c r="U97" s="89"/>
      <c r="V97" s="89"/>
      <c r="W97" s="85">
        <f t="shared" si="9"/>
        <v>106</v>
      </c>
      <c r="X97" s="7">
        <f t="shared" si="10"/>
        <v>1.377819898</v>
      </c>
      <c r="Y97" s="7">
        <f t="shared" si="11"/>
        <v>192.1188784</v>
      </c>
      <c r="Z97" s="7">
        <f t="shared" si="12"/>
        <v>3998.298739</v>
      </c>
      <c r="AA97" s="97">
        <f t="shared" si="13"/>
        <v>0.8000693159</v>
      </c>
      <c r="AB97" s="97">
        <f t="shared" si="14"/>
        <v>0.7984326346</v>
      </c>
      <c r="AC97" s="98">
        <f t="shared" si="15"/>
        <v>1.159043675</v>
      </c>
      <c r="AD97" s="98">
        <f t="shared" si="16"/>
        <v>6.679834346</v>
      </c>
      <c r="AE97" s="13">
        <f t="shared" si="17"/>
        <v>1.159043675</v>
      </c>
      <c r="AF97" s="13">
        <f t="shared" si="18"/>
        <v>252.3970934</v>
      </c>
      <c r="AG97" s="13">
        <f t="shared" si="19"/>
        <v>14439.13961</v>
      </c>
      <c r="AH97" s="13">
        <f t="shared" si="20"/>
        <v>75054.61871</v>
      </c>
      <c r="AI97" s="10">
        <f t="shared" si="21"/>
        <v>1.377819898</v>
      </c>
      <c r="AJ97" s="10">
        <f t="shared" si="22"/>
        <v>249.9873141</v>
      </c>
      <c r="AK97" s="10">
        <f t="shared" si="23"/>
        <v>12067.29163</v>
      </c>
      <c r="AL97" s="10">
        <f t="shared" si="24"/>
        <v>167928.547</v>
      </c>
      <c r="AM97" s="97">
        <f t="shared" si="25"/>
        <v>3066695.291</v>
      </c>
      <c r="AN97" s="97">
        <f t="shared" si="26"/>
        <v>3060421.83</v>
      </c>
      <c r="AO97" s="86">
        <f t="shared" si="27"/>
        <v>1.002049868</v>
      </c>
      <c r="AP97" s="86">
        <f t="shared" ref="AP97:AS97" si="121">AE97-AI97</f>
        <v>-0.2187762226</v>
      </c>
      <c r="AQ97" s="86">
        <f t="shared" si="121"/>
        <v>2.409779351</v>
      </c>
      <c r="AR97" s="86">
        <f t="shared" si="121"/>
        <v>2371.847981</v>
      </c>
      <c r="AS97" s="86">
        <f t="shared" si="121"/>
        <v>-92873.92833</v>
      </c>
      <c r="AT97" s="99"/>
      <c r="AU97" s="23"/>
    </row>
    <row r="98">
      <c r="A98" s="96">
        <v>5.196568495139246</v>
      </c>
      <c r="B98" s="29">
        <v>3609.0</v>
      </c>
      <c r="C98" s="30">
        <v>1497.0</v>
      </c>
      <c r="D98" s="31" t="s">
        <v>0</v>
      </c>
      <c r="E98" s="14">
        <v>39.0</v>
      </c>
      <c r="F98" s="15">
        <v>46.0</v>
      </c>
      <c r="G98" s="16">
        <v>44.0</v>
      </c>
      <c r="H98" s="17">
        <v>37.0</v>
      </c>
      <c r="I98" s="18">
        <v>58.0</v>
      </c>
      <c r="J98" s="19">
        <v>19.0</v>
      </c>
      <c r="K98" s="20">
        <v>81.0</v>
      </c>
      <c r="L98" s="21">
        <v>56.0</v>
      </c>
      <c r="M98" s="22">
        <v>52.0</v>
      </c>
      <c r="N98" s="63">
        <f t="shared" si="2"/>
        <v>58</v>
      </c>
      <c r="O98" s="63">
        <f t="shared" si="3"/>
        <v>56</v>
      </c>
      <c r="P98" s="63">
        <f t="shared" si="4"/>
        <v>56</v>
      </c>
      <c r="Q98" s="63">
        <f t="shared" si="5"/>
        <v>262</v>
      </c>
      <c r="R98" s="65">
        <f t="shared" si="6"/>
        <v>0.2638888889</v>
      </c>
      <c r="S98" s="65">
        <f t="shared" si="7"/>
        <v>0.2638888889</v>
      </c>
      <c r="T98" s="66">
        <f t="shared" si="8"/>
        <v>0.18125</v>
      </c>
      <c r="U98" s="89"/>
      <c r="V98" s="89"/>
      <c r="W98" s="85">
        <f t="shared" si="9"/>
        <v>374</v>
      </c>
      <c r="X98" s="7">
        <f t="shared" si="10"/>
        <v>1.377819898</v>
      </c>
      <c r="Y98" s="7">
        <f t="shared" si="11"/>
        <v>551.5039046</v>
      </c>
      <c r="Z98" s="7">
        <f t="shared" si="12"/>
        <v>26563.37546</v>
      </c>
      <c r="AA98" s="97">
        <f t="shared" si="13"/>
        <v>0.3402936749</v>
      </c>
      <c r="AB98" s="97">
        <f t="shared" si="14"/>
        <v>0.3385716096</v>
      </c>
      <c r="AC98" s="98">
        <f t="shared" si="15"/>
        <v>1.159043675</v>
      </c>
      <c r="AD98" s="98">
        <f t="shared" si="16"/>
        <v>41.66944282</v>
      </c>
      <c r="AE98" s="13">
        <f t="shared" si="17"/>
        <v>1.159043675</v>
      </c>
      <c r="AF98" s="13">
        <f t="shared" si="18"/>
        <v>908.6341116</v>
      </c>
      <c r="AG98" s="13">
        <f t="shared" si="19"/>
        <v>193291.1363</v>
      </c>
      <c r="AH98" s="13">
        <f t="shared" si="20"/>
        <v>5828554.984</v>
      </c>
      <c r="AI98" s="10">
        <f t="shared" si="21"/>
        <v>1.377819898</v>
      </c>
      <c r="AJ98" s="10">
        <f t="shared" si="22"/>
        <v>912.4927178</v>
      </c>
      <c r="AK98" s="10">
        <f t="shared" si="23"/>
        <v>171057.3985</v>
      </c>
      <c r="AL98" s="10">
        <f t="shared" si="24"/>
        <v>6959604.371</v>
      </c>
      <c r="AM98" s="97">
        <f t="shared" si="25"/>
        <v>20322229.37</v>
      </c>
      <c r="AN98" s="97">
        <f t="shared" si="26"/>
        <v>20219388.18</v>
      </c>
      <c r="AO98" s="86">
        <f t="shared" si="27"/>
        <v>1.005086266</v>
      </c>
      <c r="AP98" s="86">
        <f t="shared" ref="AP98:AS98" si="122">AE98-AI98</f>
        <v>-0.2187762226</v>
      </c>
      <c r="AQ98" s="86">
        <f t="shared" si="122"/>
        <v>-3.858606137</v>
      </c>
      <c r="AR98" s="86">
        <f t="shared" si="122"/>
        <v>22233.73783</v>
      </c>
      <c r="AS98" s="86">
        <f t="shared" si="122"/>
        <v>-1131049.386</v>
      </c>
      <c r="AT98" s="99"/>
      <c r="AU98" s="23"/>
    </row>
    <row r="99">
      <c r="A99" s="96">
        <v>5.2498719565627</v>
      </c>
      <c r="B99" s="29">
        <v>3754.0</v>
      </c>
      <c r="C99" s="30">
        <v>2368.0</v>
      </c>
      <c r="D99" s="31" t="s">
        <v>0</v>
      </c>
      <c r="E99" s="14">
        <v>15.0</v>
      </c>
      <c r="F99" s="15">
        <v>6.0</v>
      </c>
      <c r="G99" s="16">
        <v>14.0</v>
      </c>
      <c r="H99" s="17">
        <v>27.0</v>
      </c>
      <c r="I99" s="18">
        <v>90.0</v>
      </c>
      <c r="J99" s="19">
        <v>29.0</v>
      </c>
      <c r="K99" s="20">
        <v>29.0</v>
      </c>
      <c r="L99" s="21">
        <v>21.0</v>
      </c>
      <c r="M99" s="22">
        <v>16.0</v>
      </c>
      <c r="N99" s="63">
        <f t="shared" si="2"/>
        <v>90</v>
      </c>
      <c r="O99" s="63">
        <f t="shared" si="3"/>
        <v>21</v>
      </c>
      <c r="P99" s="63">
        <f t="shared" si="4"/>
        <v>56</v>
      </c>
      <c r="Q99" s="63">
        <f t="shared" si="5"/>
        <v>80</v>
      </c>
      <c r="R99" s="65">
        <f t="shared" si="6"/>
        <v>0.5910931174</v>
      </c>
      <c r="S99" s="65">
        <f t="shared" si="7"/>
        <v>0.4493927126</v>
      </c>
      <c r="T99" s="66">
        <f t="shared" si="8"/>
        <v>0.5294117647</v>
      </c>
      <c r="U99" s="89"/>
      <c r="V99" s="89"/>
      <c r="W99" s="85">
        <f t="shared" si="9"/>
        <v>157</v>
      </c>
      <c r="X99" s="7">
        <f t="shared" si="10"/>
        <v>1.377819898</v>
      </c>
      <c r="Y99" s="7">
        <f t="shared" si="11"/>
        <v>264.1730134</v>
      </c>
      <c r="Z99" s="7">
        <f t="shared" si="12"/>
        <v>7154.907629</v>
      </c>
      <c r="AA99" s="97">
        <f t="shared" si="13"/>
        <v>0.6884554396</v>
      </c>
      <c r="AB99" s="97">
        <f t="shared" si="14"/>
        <v>0.6899116525</v>
      </c>
      <c r="AC99" s="98">
        <f t="shared" si="15"/>
        <v>1.159043675</v>
      </c>
      <c r="AD99" s="98">
        <f t="shared" si="16"/>
        <v>12.72349399</v>
      </c>
      <c r="AE99" s="13">
        <f t="shared" si="17"/>
        <v>1.159043675</v>
      </c>
      <c r="AF99" s="13">
        <f t="shared" si="18"/>
        <v>376.6632079</v>
      </c>
      <c r="AG99" s="13">
        <f t="shared" si="19"/>
        <v>32564.44466</v>
      </c>
      <c r="AH99" s="13">
        <f t="shared" si="20"/>
        <v>313621.4034</v>
      </c>
      <c r="AI99" s="10">
        <f t="shared" si="21"/>
        <v>1.377819898</v>
      </c>
      <c r="AJ99" s="10">
        <f t="shared" si="22"/>
        <v>374.3986052</v>
      </c>
      <c r="AK99" s="10">
        <f t="shared" si="23"/>
        <v>28288.74871</v>
      </c>
      <c r="AL99" s="10">
        <f t="shared" si="24"/>
        <v>572392.6104</v>
      </c>
      <c r="AM99" s="97">
        <f t="shared" si="25"/>
        <v>7140336.246</v>
      </c>
      <c r="AN99" s="97">
        <f t="shared" si="26"/>
        <v>7155439.402</v>
      </c>
      <c r="AO99" s="86">
        <f t="shared" si="27"/>
        <v>0.9978892762</v>
      </c>
      <c r="AP99" s="86">
        <f t="shared" ref="AP99:AS99" si="123">AE99-AI99</f>
        <v>-0.2187762226</v>
      </c>
      <c r="AQ99" s="86">
        <f t="shared" si="123"/>
        <v>2.264602665</v>
      </c>
      <c r="AR99" s="86">
        <f t="shared" si="123"/>
        <v>4275.695951</v>
      </c>
      <c r="AS99" s="86">
        <f t="shared" si="123"/>
        <v>-258771.2069</v>
      </c>
      <c r="AT99" s="99"/>
      <c r="AU99" s="23"/>
    </row>
    <row r="100">
      <c r="A100" s="96">
        <v>5.249932359213659</v>
      </c>
      <c r="B100" s="29">
        <v>6707.0</v>
      </c>
      <c r="C100" s="30">
        <v>1803.0</v>
      </c>
      <c r="D100" s="31" t="s">
        <v>0</v>
      </c>
      <c r="E100" s="14">
        <v>14.0</v>
      </c>
      <c r="F100" s="15">
        <v>19.0</v>
      </c>
      <c r="G100" s="16">
        <v>11.0</v>
      </c>
      <c r="H100" s="17">
        <v>41.0</v>
      </c>
      <c r="I100" s="18">
        <v>104.0</v>
      </c>
      <c r="J100" s="19">
        <v>11.0</v>
      </c>
      <c r="K100" s="20">
        <v>39.0</v>
      </c>
      <c r="L100" s="21">
        <v>41.0</v>
      </c>
      <c r="M100" s="22">
        <v>33.0</v>
      </c>
      <c r="N100" s="63">
        <f t="shared" si="2"/>
        <v>104</v>
      </c>
      <c r="O100" s="63">
        <f t="shared" si="3"/>
        <v>41</v>
      </c>
      <c r="P100" s="63">
        <f t="shared" si="4"/>
        <v>52</v>
      </c>
      <c r="Q100" s="63">
        <f t="shared" si="5"/>
        <v>116</v>
      </c>
      <c r="R100" s="65">
        <f t="shared" si="6"/>
        <v>0.4984025559</v>
      </c>
      <c r="S100" s="65">
        <f t="shared" si="7"/>
        <v>0.4632587859</v>
      </c>
      <c r="T100" s="66">
        <f t="shared" si="8"/>
        <v>0.4727272727</v>
      </c>
      <c r="U100" s="89"/>
      <c r="V100" s="89"/>
      <c r="W100" s="85">
        <f t="shared" si="9"/>
        <v>209</v>
      </c>
      <c r="X100" s="7">
        <f t="shared" si="10"/>
        <v>1.377819898</v>
      </c>
      <c r="Y100" s="7">
        <f t="shared" si="11"/>
        <v>334.2683779</v>
      </c>
      <c r="Z100" s="7">
        <f t="shared" si="12"/>
        <v>12169.33097</v>
      </c>
      <c r="AA100" s="97">
        <f t="shared" si="13"/>
        <v>0.6317709476</v>
      </c>
      <c r="AB100" s="97">
        <f t="shared" si="14"/>
        <v>0.63117662</v>
      </c>
      <c r="AC100" s="98">
        <f t="shared" si="15"/>
        <v>1.159043675</v>
      </c>
      <c r="AD100" s="98">
        <f t="shared" si="16"/>
        <v>18.44906629</v>
      </c>
      <c r="AE100" s="13">
        <f t="shared" si="17"/>
        <v>1.159043675</v>
      </c>
      <c r="AF100" s="13">
        <f t="shared" si="18"/>
        <v>502.9293224</v>
      </c>
      <c r="AG100" s="13">
        <f t="shared" si="19"/>
        <v>58339.89647</v>
      </c>
      <c r="AH100" s="13">
        <f t="shared" si="20"/>
        <v>805873.6645</v>
      </c>
      <c r="AI100" s="10">
        <f t="shared" si="21"/>
        <v>1.377819898</v>
      </c>
      <c r="AJ100" s="10">
        <f t="shared" si="22"/>
        <v>494.095486</v>
      </c>
      <c r="AK100" s="10">
        <f t="shared" si="23"/>
        <v>50944.46281</v>
      </c>
      <c r="AL100" s="10">
        <f t="shared" si="24"/>
        <v>1411642.393</v>
      </c>
      <c r="AM100" s="97">
        <f t="shared" si="25"/>
        <v>13616672.95</v>
      </c>
      <c r="AN100" s="97">
        <f t="shared" si="26"/>
        <v>13603863.3</v>
      </c>
      <c r="AO100" s="86">
        <f t="shared" si="27"/>
        <v>1.000941619</v>
      </c>
      <c r="AP100" s="86">
        <f t="shared" ref="AP100:AS100" si="124">AE100-AI100</f>
        <v>-0.2187762226</v>
      </c>
      <c r="AQ100" s="86">
        <f t="shared" si="124"/>
        <v>8.833836358</v>
      </c>
      <c r="AR100" s="86">
        <f t="shared" si="124"/>
        <v>7395.43366</v>
      </c>
      <c r="AS100" s="86">
        <f t="shared" si="124"/>
        <v>-605768.7283</v>
      </c>
      <c r="AT100" s="99"/>
      <c r="AU100" s="23"/>
    </row>
    <row r="101">
      <c r="A101" s="96">
        <v>5.285070863552576</v>
      </c>
      <c r="B101" s="29">
        <v>5013.0</v>
      </c>
      <c r="C101" s="30">
        <v>2027.0</v>
      </c>
      <c r="D101" s="31" t="s">
        <v>0</v>
      </c>
      <c r="E101" s="14">
        <v>2.0</v>
      </c>
      <c r="F101" s="15">
        <v>11.0</v>
      </c>
      <c r="G101" s="16">
        <v>5.0</v>
      </c>
      <c r="H101" s="17">
        <v>22.0</v>
      </c>
      <c r="I101" s="18">
        <v>73.0</v>
      </c>
      <c r="J101" s="19">
        <v>15.0</v>
      </c>
      <c r="K101" s="20">
        <v>8.0</v>
      </c>
      <c r="L101" s="21">
        <v>15.0</v>
      </c>
      <c r="M101" s="22">
        <v>16.0</v>
      </c>
      <c r="N101" s="63">
        <f t="shared" si="2"/>
        <v>73</v>
      </c>
      <c r="O101" s="63">
        <f t="shared" si="3"/>
        <v>15</v>
      </c>
      <c r="P101" s="63">
        <f t="shared" si="4"/>
        <v>37</v>
      </c>
      <c r="Q101" s="63">
        <f t="shared" si="5"/>
        <v>42</v>
      </c>
      <c r="R101" s="65">
        <f t="shared" si="6"/>
        <v>0.6586826347</v>
      </c>
      <c r="S101" s="65">
        <f t="shared" si="7"/>
        <v>0.5269461078</v>
      </c>
      <c r="T101" s="66">
        <f t="shared" si="8"/>
        <v>0.6347826087</v>
      </c>
      <c r="U101" s="89"/>
      <c r="V101" s="89"/>
      <c r="W101" s="85">
        <f t="shared" si="9"/>
        <v>94</v>
      </c>
      <c r="X101" s="7">
        <f t="shared" si="10"/>
        <v>1.377819898</v>
      </c>
      <c r="Y101" s="7">
        <f t="shared" si="11"/>
        <v>162.910979</v>
      </c>
      <c r="Z101" s="7">
        <f t="shared" si="12"/>
        <v>2950.59874</v>
      </c>
      <c r="AA101" s="97">
        <f t="shared" si="13"/>
        <v>0.7938262836</v>
      </c>
      <c r="AB101" s="97">
        <f t="shared" si="14"/>
        <v>0.7954929342</v>
      </c>
      <c r="AC101" s="98">
        <f t="shared" si="15"/>
        <v>1.159043675</v>
      </c>
      <c r="AD101" s="98">
        <f t="shared" si="16"/>
        <v>6.679834346</v>
      </c>
      <c r="AE101" s="13">
        <f t="shared" si="17"/>
        <v>1.159043675</v>
      </c>
      <c r="AF101" s="13">
        <f t="shared" si="18"/>
        <v>224.5800452</v>
      </c>
      <c r="AG101" s="13">
        <f t="shared" si="19"/>
        <v>11497.11877</v>
      </c>
      <c r="AH101" s="13">
        <f t="shared" si="20"/>
        <v>59023.01628</v>
      </c>
      <c r="AI101" s="10">
        <f t="shared" si="21"/>
        <v>1.377819898</v>
      </c>
      <c r="AJ101" s="10">
        <f t="shared" si="22"/>
        <v>220.7794147</v>
      </c>
      <c r="AK101" s="10">
        <f t="shared" si="23"/>
        <v>9792.859858</v>
      </c>
      <c r="AL101" s="10">
        <f t="shared" si="24"/>
        <v>123925.1471</v>
      </c>
      <c r="AM101" s="97">
        <f t="shared" si="25"/>
        <v>2545987.441</v>
      </c>
      <c r="AN101" s="97">
        <f t="shared" si="26"/>
        <v>2551332.781</v>
      </c>
      <c r="AO101" s="86">
        <f t="shared" si="27"/>
        <v>0.9979048832</v>
      </c>
      <c r="AP101" s="86">
        <f t="shared" ref="AP101:AS101" si="125">AE101-AI101</f>
        <v>-0.2187762226</v>
      </c>
      <c r="AQ101" s="86">
        <f t="shared" si="125"/>
        <v>3.800630517</v>
      </c>
      <c r="AR101" s="86">
        <f t="shared" si="125"/>
        <v>1704.25891</v>
      </c>
      <c r="AS101" s="86">
        <f t="shared" si="125"/>
        <v>-64902.13079</v>
      </c>
      <c r="AT101" s="99"/>
      <c r="AU101" s="23"/>
    </row>
    <row r="102">
      <c r="A102" s="96">
        <v>5.317609667152112</v>
      </c>
      <c r="B102" s="29">
        <v>2008.0</v>
      </c>
      <c r="C102" s="30">
        <v>3166.0</v>
      </c>
      <c r="D102" s="31" t="s">
        <v>0</v>
      </c>
      <c r="E102" s="14">
        <v>36.0</v>
      </c>
      <c r="F102" s="15">
        <v>24.0</v>
      </c>
      <c r="G102" s="16">
        <v>28.0</v>
      </c>
      <c r="H102" s="17">
        <v>57.0</v>
      </c>
      <c r="I102" s="18">
        <v>161.0</v>
      </c>
      <c r="J102" s="19">
        <v>35.0</v>
      </c>
      <c r="K102" s="20">
        <v>67.0</v>
      </c>
      <c r="L102" s="21">
        <v>60.0</v>
      </c>
      <c r="M102" s="22">
        <v>62.0</v>
      </c>
      <c r="N102" s="63">
        <f t="shared" si="2"/>
        <v>161</v>
      </c>
      <c r="O102" s="63">
        <f t="shared" si="3"/>
        <v>60</v>
      </c>
      <c r="P102" s="63">
        <f t="shared" si="4"/>
        <v>92</v>
      </c>
      <c r="Q102" s="63">
        <f t="shared" si="5"/>
        <v>217</v>
      </c>
      <c r="R102" s="65">
        <f t="shared" si="6"/>
        <v>0.4773584906</v>
      </c>
      <c r="S102" s="65">
        <f t="shared" si="7"/>
        <v>0.4169811321</v>
      </c>
      <c r="T102" s="66">
        <f t="shared" si="8"/>
        <v>0.4259259259</v>
      </c>
      <c r="U102" s="89"/>
      <c r="V102" s="89"/>
      <c r="W102" s="85">
        <f t="shared" si="9"/>
        <v>369</v>
      </c>
      <c r="X102" s="7">
        <f t="shared" si="10"/>
        <v>1.377819898</v>
      </c>
      <c r="Y102" s="7">
        <f t="shared" si="11"/>
        <v>584.6000157</v>
      </c>
      <c r="Z102" s="7">
        <f t="shared" si="12"/>
        <v>34376.10759</v>
      </c>
      <c r="AA102" s="97">
        <f t="shared" si="13"/>
        <v>0.5849696008</v>
      </c>
      <c r="AB102" s="97">
        <f t="shared" si="14"/>
        <v>0.5845894613</v>
      </c>
      <c r="AC102" s="98">
        <f t="shared" si="15"/>
        <v>1.159043675</v>
      </c>
      <c r="AD102" s="98">
        <f t="shared" si="16"/>
        <v>34.51247745</v>
      </c>
      <c r="AE102" s="13">
        <f t="shared" si="17"/>
        <v>1.159043675</v>
      </c>
      <c r="AF102" s="13">
        <f t="shared" si="18"/>
        <v>889.8867095</v>
      </c>
      <c r="AG102" s="13">
        <f t="shared" si="19"/>
        <v>183286.7542</v>
      </c>
      <c r="AH102" s="13">
        <f t="shared" si="20"/>
        <v>4699253.443</v>
      </c>
      <c r="AI102" s="10">
        <f t="shared" si="21"/>
        <v>1.377819898</v>
      </c>
      <c r="AJ102" s="10">
        <f t="shared" si="22"/>
        <v>883.5869334</v>
      </c>
      <c r="AK102" s="10">
        <f t="shared" si="23"/>
        <v>161234.311</v>
      </c>
      <c r="AL102" s="10">
        <f t="shared" si="24"/>
        <v>7459615.347</v>
      </c>
      <c r="AM102" s="97">
        <f t="shared" si="25"/>
        <v>62112189.21</v>
      </c>
      <c r="AN102" s="97">
        <f t="shared" si="26"/>
        <v>62071825.92</v>
      </c>
      <c r="AO102" s="86">
        <f t="shared" si="27"/>
        <v>1.000650268</v>
      </c>
      <c r="AP102" s="86">
        <f t="shared" ref="AP102:AS102" si="126">AE102-AI102</f>
        <v>-0.2187762226</v>
      </c>
      <c r="AQ102" s="86">
        <f t="shared" si="126"/>
        <v>6.299776115</v>
      </c>
      <c r="AR102" s="86">
        <f t="shared" si="126"/>
        <v>22052.44319</v>
      </c>
      <c r="AS102" s="86">
        <f t="shared" si="126"/>
        <v>-2760361.904</v>
      </c>
      <c r="AT102" s="99"/>
      <c r="AU102" s="23"/>
    </row>
    <row r="103">
      <c r="A103" s="96">
        <v>5.344191037194349</v>
      </c>
      <c r="B103" s="29">
        <v>1307.0</v>
      </c>
      <c r="C103" s="30">
        <v>2027.0</v>
      </c>
      <c r="D103" s="31" t="s">
        <v>0</v>
      </c>
      <c r="E103" s="14">
        <v>29.0</v>
      </c>
      <c r="F103" s="15">
        <v>32.0</v>
      </c>
      <c r="G103" s="16">
        <v>8.0</v>
      </c>
      <c r="H103" s="17">
        <v>47.0</v>
      </c>
      <c r="I103" s="18">
        <v>124.0</v>
      </c>
      <c r="J103" s="19">
        <v>24.0</v>
      </c>
      <c r="K103" s="20">
        <v>35.0</v>
      </c>
      <c r="L103" s="21">
        <v>41.0</v>
      </c>
      <c r="M103" s="22">
        <v>39.0</v>
      </c>
      <c r="N103" s="63">
        <f t="shared" si="2"/>
        <v>124</v>
      </c>
      <c r="O103" s="63">
        <f t="shared" si="3"/>
        <v>41</v>
      </c>
      <c r="P103" s="63">
        <f t="shared" si="4"/>
        <v>71</v>
      </c>
      <c r="Q103" s="63">
        <f t="shared" si="5"/>
        <v>143</v>
      </c>
      <c r="R103" s="65">
        <f t="shared" si="6"/>
        <v>0.5145118734</v>
      </c>
      <c r="S103" s="65">
        <f t="shared" si="7"/>
        <v>0.4353562005</v>
      </c>
      <c r="T103" s="66">
        <f t="shared" si="8"/>
        <v>0.4644194757</v>
      </c>
      <c r="U103" s="89"/>
      <c r="V103" s="89"/>
      <c r="W103" s="85">
        <f t="shared" si="9"/>
        <v>255</v>
      </c>
      <c r="X103" s="7">
        <f t="shared" si="10"/>
        <v>1.377819898</v>
      </c>
      <c r="Y103" s="7">
        <f t="shared" si="11"/>
        <v>411.5038741</v>
      </c>
      <c r="Z103" s="7">
        <f t="shared" si="12"/>
        <v>17374.30127</v>
      </c>
      <c r="AA103" s="97">
        <f t="shared" si="13"/>
        <v>0.6234631506</v>
      </c>
      <c r="AB103" s="97">
        <f t="shared" si="14"/>
        <v>0.6236808461</v>
      </c>
      <c r="AC103" s="98">
        <f t="shared" si="15"/>
        <v>1.159043675</v>
      </c>
      <c r="AD103" s="98">
        <f t="shared" si="16"/>
        <v>22.74324551</v>
      </c>
      <c r="AE103" s="13">
        <f t="shared" si="17"/>
        <v>1.159043675</v>
      </c>
      <c r="AF103" s="13">
        <f t="shared" si="18"/>
        <v>613.8555197</v>
      </c>
      <c r="AG103" s="13">
        <f t="shared" si="19"/>
        <v>86965.87017</v>
      </c>
      <c r="AH103" s="13">
        <f t="shared" si="20"/>
        <v>1478879.539</v>
      </c>
      <c r="AI103" s="10">
        <f t="shared" si="21"/>
        <v>1.377819898</v>
      </c>
      <c r="AJ103" s="10">
        <f t="shared" si="22"/>
        <v>608.5321195</v>
      </c>
      <c r="AK103" s="10">
        <f t="shared" si="23"/>
        <v>76219.35527</v>
      </c>
      <c r="AL103" s="10">
        <f t="shared" si="24"/>
        <v>2484525.082</v>
      </c>
      <c r="AM103" s="97">
        <f t="shared" si="25"/>
        <v>23911150.4</v>
      </c>
      <c r="AN103" s="97">
        <f t="shared" si="26"/>
        <v>23919499.49</v>
      </c>
      <c r="AO103" s="86">
        <f t="shared" si="27"/>
        <v>0.9996509505</v>
      </c>
      <c r="AP103" s="86">
        <f t="shared" ref="AP103:AS103" si="127">AE103-AI103</f>
        <v>-0.2187762226</v>
      </c>
      <c r="AQ103" s="86">
        <f t="shared" si="127"/>
        <v>5.323400246</v>
      </c>
      <c r="AR103" s="86">
        <f t="shared" si="127"/>
        <v>10746.5149</v>
      </c>
      <c r="AS103" s="86">
        <f t="shared" si="127"/>
        <v>-1005645.543</v>
      </c>
      <c r="AT103" s="99"/>
      <c r="AU103" s="23"/>
    </row>
    <row r="104">
      <c r="A104" s="96">
        <v>5.406068235819163</v>
      </c>
      <c r="B104" s="29">
        <v>3045.0</v>
      </c>
      <c r="C104" s="30">
        <v>1297.0</v>
      </c>
      <c r="D104" s="31" t="s">
        <v>0</v>
      </c>
      <c r="E104" s="14">
        <v>12.0</v>
      </c>
      <c r="F104" s="15">
        <v>5.0</v>
      </c>
      <c r="G104" s="16">
        <v>5.0</v>
      </c>
      <c r="H104" s="17">
        <v>20.0</v>
      </c>
      <c r="I104" s="18">
        <v>48.0</v>
      </c>
      <c r="J104" s="19">
        <v>13.0</v>
      </c>
      <c r="K104" s="20">
        <v>17.0</v>
      </c>
      <c r="L104" s="21">
        <v>14.0</v>
      </c>
      <c r="M104" s="22">
        <v>15.0</v>
      </c>
      <c r="N104" s="63">
        <f t="shared" si="2"/>
        <v>48</v>
      </c>
      <c r="O104" s="63">
        <f t="shared" si="3"/>
        <v>14</v>
      </c>
      <c r="P104" s="63">
        <f t="shared" si="4"/>
        <v>33</v>
      </c>
      <c r="Q104" s="63">
        <f t="shared" si="5"/>
        <v>54</v>
      </c>
      <c r="R104" s="65">
        <f t="shared" si="6"/>
        <v>0.5436241611</v>
      </c>
      <c r="S104" s="65">
        <f t="shared" si="7"/>
        <v>0.4161073826</v>
      </c>
      <c r="T104" s="66">
        <f t="shared" si="8"/>
        <v>0.4705882353</v>
      </c>
      <c r="U104" s="89"/>
      <c r="V104" s="89"/>
      <c r="W104" s="85">
        <f t="shared" si="9"/>
        <v>101</v>
      </c>
      <c r="X104" s="7">
        <f t="shared" si="10"/>
        <v>1.377819898</v>
      </c>
      <c r="Y104" s="7">
        <f t="shared" si="11"/>
        <v>167.0242367</v>
      </c>
      <c r="Z104" s="7">
        <f t="shared" si="12"/>
        <v>2823.018183</v>
      </c>
      <c r="AA104" s="97">
        <f t="shared" si="13"/>
        <v>0.6296319102</v>
      </c>
      <c r="AB104" s="97">
        <f t="shared" si="14"/>
        <v>0.6312633931</v>
      </c>
      <c r="AC104" s="98">
        <f t="shared" si="15"/>
        <v>1.159043675</v>
      </c>
      <c r="AD104" s="98">
        <f t="shared" si="16"/>
        <v>8.588358445</v>
      </c>
      <c r="AE104" s="13">
        <f t="shared" si="17"/>
        <v>1.159043675</v>
      </c>
      <c r="AF104" s="13">
        <f t="shared" si="18"/>
        <v>242.7151808</v>
      </c>
      <c r="AG104" s="13">
        <f t="shared" si="19"/>
        <v>13558.25293</v>
      </c>
      <c r="AH104" s="13">
        <f t="shared" si="20"/>
        <v>87609.84449</v>
      </c>
      <c r="AI104" s="10">
        <f t="shared" si="21"/>
        <v>1.377819898</v>
      </c>
      <c r="AJ104" s="10">
        <f t="shared" si="22"/>
        <v>241.4265112</v>
      </c>
      <c r="AK104" s="10">
        <f t="shared" si="23"/>
        <v>11842.32697</v>
      </c>
      <c r="AL104" s="10">
        <f t="shared" si="24"/>
        <v>152442.9819</v>
      </c>
      <c r="AM104" s="97">
        <f t="shared" si="25"/>
        <v>1425802.72</v>
      </c>
      <c r="AN104" s="97">
        <f t="shared" si="26"/>
        <v>1429497.216</v>
      </c>
      <c r="AO104" s="86">
        <f t="shared" si="27"/>
        <v>0.9974155275</v>
      </c>
      <c r="AP104" s="86">
        <f t="shared" ref="AP104:AS104" si="128">AE104-AI104</f>
        <v>-0.2187762226</v>
      </c>
      <c r="AQ104" s="86">
        <f t="shared" si="128"/>
        <v>1.288669587</v>
      </c>
      <c r="AR104" s="86">
        <f t="shared" si="128"/>
        <v>1715.925967</v>
      </c>
      <c r="AS104" s="86">
        <f t="shared" si="128"/>
        <v>-64833.13739</v>
      </c>
      <c r="AT104" s="99"/>
      <c r="AU104" s="23"/>
    </row>
    <row r="105">
      <c r="A105" s="96">
        <v>5.423405740650054</v>
      </c>
      <c r="B105" s="29">
        <v>4009.0</v>
      </c>
      <c r="C105" s="30">
        <v>1116.0</v>
      </c>
      <c r="D105" s="31" t="s">
        <v>0</v>
      </c>
      <c r="E105" s="14">
        <v>4.0</v>
      </c>
      <c r="F105" s="15">
        <v>1.0</v>
      </c>
      <c r="G105" s="16">
        <v>9.0</v>
      </c>
      <c r="H105" s="17">
        <v>20.0</v>
      </c>
      <c r="I105" s="18">
        <v>48.0</v>
      </c>
      <c r="J105" s="19">
        <v>7.0</v>
      </c>
      <c r="K105" s="20">
        <v>7.0</v>
      </c>
      <c r="L105" s="21">
        <v>11.0</v>
      </c>
      <c r="M105" s="22">
        <v>6.0</v>
      </c>
      <c r="N105" s="63">
        <f t="shared" si="2"/>
        <v>48</v>
      </c>
      <c r="O105" s="63">
        <f t="shared" si="3"/>
        <v>11</v>
      </c>
      <c r="P105" s="63">
        <f t="shared" si="4"/>
        <v>27</v>
      </c>
      <c r="Q105" s="63">
        <f t="shared" si="5"/>
        <v>27</v>
      </c>
      <c r="R105" s="65">
        <f t="shared" si="6"/>
        <v>0.6637168142</v>
      </c>
      <c r="S105" s="65">
        <f t="shared" si="7"/>
        <v>0.5221238938</v>
      </c>
      <c r="T105" s="66">
        <f t="shared" si="8"/>
        <v>0.64</v>
      </c>
      <c r="U105" s="89"/>
      <c r="V105" s="89"/>
      <c r="W105" s="85">
        <f t="shared" si="9"/>
        <v>65</v>
      </c>
      <c r="X105" s="7">
        <f t="shared" si="10"/>
        <v>1.377819898</v>
      </c>
      <c r="Y105" s="7">
        <f t="shared" si="11"/>
        <v>114.4164314</v>
      </c>
      <c r="Z105" s="7">
        <f t="shared" si="12"/>
        <v>1501.435226</v>
      </c>
      <c r="AA105" s="97">
        <f t="shared" si="13"/>
        <v>0.7990436749</v>
      </c>
      <c r="AB105" s="97">
        <f t="shared" si="14"/>
        <v>0.7962973592</v>
      </c>
      <c r="AC105" s="98">
        <f t="shared" si="15"/>
        <v>1.159043675</v>
      </c>
      <c r="AD105" s="98">
        <f t="shared" si="16"/>
        <v>4.294179222</v>
      </c>
      <c r="AE105" s="13">
        <f t="shared" si="17"/>
        <v>1.159043675</v>
      </c>
      <c r="AF105" s="13">
        <f t="shared" si="18"/>
        <v>154.969857</v>
      </c>
      <c r="AG105" s="13">
        <f t="shared" si="19"/>
        <v>5455.202825</v>
      </c>
      <c r="AH105" s="13">
        <f t="shared" si="20"/>
        <v>18142.90721</v>
      </c>
      <c r="AI105" s="10">
        <f t="shared" si="21"/>
        <v>1.377819898</v>
      </c>
      <c r="AJ105" s="10">
        <f t="shared" si="22"/>
        <v>151.6175687</v>
      </c>
      <c r="AK105" s="10">
        <f t="shared" si="23"/>
        <v>4590.678875</v>
      </c>
      <c r="AL105" s="10">
        <f t="shared" si="24"/>
        <v>40538.75111</v>
      </c>
      <c r="AM105" s="97">
        <f t="shared" si="25"/>
        <v>765224.1514</v>
      </c>
      <c r="AN105" s="97">
        <f t="shared" si="26"/>
        <v>762594.0734</v>
      </c>
      <c r="AO105" s="86">
        <f t="shared" si="27"/>
        <v>1.003448857</v>
      </c>
      <c r="AP105" s="86">
        <f t="shared" ref="AP105:AS105" si="129">AE105-AI105</f>
        <v>-0.2187762226</v>
      </c>
      <c r="AQ105" s="86">
        <f t="shared" si="129"/>
        <v>3.352288287</v>
      </c>
      <c r="AR105" s="86">
        <f t="shared" si="129"/>
        <v>864.5239502</v>
      </c>
      <c r="AS105" s="86">
        <f t="shared" si="129"/>
        <v>-22395.8439</v>
      </c>
      <c r="AT105" s="99"/>
      <c r="AU105" s="23"/>
    </row>
    <row r="106">
      <c r="A106" s="96">
        <v>5.472759315295292</v>
      </c>
      <c r="B106" s="29">
        <v>4027.0</v>
      </c>
      <c r="C106" s="30">
        <v>1722.0</v>
      </c>
      <c r="D106" s="31" t="s">
        <v>0</v>
      </c>
      <c r="E106" s="14">
        <v>10.0</v>
      </c>
      <c r="F106" s="15">
        <v>4.0</v>
      </c>
      <c r="G106" s="16">
        <v>5.0</v>
      </c>
      <c r="H106" s="17">
        <v>23.0</v>
      </c>
      <c r="I106" s="18">
        <v>87.0</v>
      </c>
      <c r="J106" s="19">
        <v>12.0</v>
      </c>
      <c r="K106" s="20">
        <v>10.0</v>
      </c>
      <c r="L106" s="21">
        <v>21.0</v>
      </c>
      <c r="M106" s="22">
        <v>7.0</v>
      </c>
      <c r="N106" s="63">
        <f t="shared" si="2"/>
        <v>87</v>
      </c>
      <c r="O106" s="63">
        <f t="shared" si="3"/>
        <v>21</v>
      </c>
      <c r="P106" s="63">
        <f t="shared" si="4"/>
        <v>35</v>
      </c>
      <c r="Q106" s="63">
        <f t="shared" si="5"/>
        <v>36</v>
      </c>
      <c r="R106" s="65">
        <f t="shared" si="6"/>
        <v>0.6815642458</v>
      </c>
      <c r="S106" s="65">
        <f t="shared" si="7"/>
        <v>0.6033519553</v>
      </c>
      <c r="T106" s="66">
        <f t="shared" si="8"/>
        <v>0.7073170732</v>
      </c>
      <c r="U106" s="89"/>
      <c r="V106" s="89"/>
      <c r="W106" s="85">
        <f t="shared" si="9"/>
        <v>92</v>
      </c>
      <c r="X106" s="7">
        <f t="shared" si="10"/>
        <v>1.377819898</v>
      </c>
      <c r="Y106" s="7">
        <f t="shared" si="11"/>
        <v>161.123984</v>
      </c>
      <c r="Z106" s="7">
        <f t="shared" si="12"/>
        <v>3225.104759</v>
      </c>
      <c r="AA106" s="97">
        <f t="shared" si="13"/>
        <v>0.8663607481</v>
      </c>
      <c r="AB106" s="97">
        <f t="shared" si="14"/>
        <v>0.8636312902</v>
      </c>
      <c r="AC106" s="98">
        <f t="shared" si="15"/>
        <v>1.159043675</v>
      </c>
      <c r="AD106" s="98">
        <f t="shared" si="16"/>
        <v>5.725572296</v>
      </c>
      <c r="AE106" s="13">
        <f t="shared" si="17"/>
        <v>1.159043675</v>
      </c>
      <c r="AF106" s="13">
        <f t="shared" si="18"/>
        <v>218.9896085</v>
      </c>
      <c r="AG106" s="13">
        <f t="shared" si="19"/>
        <v>10863.65097</v>
      </c>
      <c r="AH106" s="13">
        <f t="shared" si="20"/>
        <v>48461.24392</v>
      </c>
      <c r="AI106" s="10">
        <f t="shared" si="21"/>
        <v>1.377819898</v>
      </c>
      <c r="AJ106" s="10">
        <f t="shared" si="22"/>
        <v>210.7255003</v>
      </c>
      <c r="AK106" s="10">
        <f t="shared" si="23"/>
        <v>9025.568182</v>
      </c>
      <c r="AL106" s="10">
        <f t="shared" si="24"/>
        <v>116103.7713</v>
      </c>
      <c r="AM106" s="97">
        <f t="shared" si="25"/>
        <v>3414364.962</v>
      </c>
      <c r="AN106" s="97">
        <f t="shared" si="26"/>
        <v>3403608.051</v>
      </c>
      <c r="AO106" s="86">
        <f t="shared" si="27"/>
        <v>1.003160443</v>
      </c>
      <c r="AP106" s="86">
        <f t="shared" ref="AP106:AS106" si="130">AE106-AI106</f>
        <v>-0.2187762226</v>
      </c>
      <c r="AQ106" s="86">
        <f t="shared" si="130"/>
        <v>8.264108191</v>
      </c>
      <c r="AR106" s="86">
        <f t="shared" si="130"/>
        <v>1838.082785</v>
      </c>
      <c r="AS106" s="86">
        <f t="shared" si="130"/>
        <v>-67642.52739</v>
      </c>
      <c r="AT106" s="99"/>
      <c r="AU106" s="23"/>
    </row>
    <row r="107">
      <c r="A107" s="96">
        <v>5.511825318397854</v>
      </c>
      <c r="B107" s="29">
        <v>5586.0</v>
      </c>
      <c r="C107" s="30">
        <v>1444.0</v>
      </c>
      <c r="D107" s="31" t="s">
        <v>0</v>
      </c>
      <c r="E107" s="14">
        <v>0.0</v>
      </c>
      <c r="F107" s="15">
        <v>2.0</v>
      </c>
      <c r="G107" s="16">
        <v>3.0</v>
      </c>
      <c r="H107" s="17">
        <v>26.0</v>
      </c>
      <c r="I107" s="18">
        <v>62.0</v>
      </c>
      <c r="J107" s="19">
        <v>12.0</v>
      </c>
      <c r="K107" s="20">
        <v>4.0</v>
      </c>
      <c r="L107" s="21">
        <v>7.0</v>
      </c>
      <c r="M107" s="22">
        <v>7.0</v>
      </c>
      <c r="N107" s="63">
        <f t="shared" si="2"/>
        <v>62</v>
      </c>
      <c r="O107" s="63">
        <f t="shared" si="3"/>
        <v>7</v>
      </c>
      <c r="P107" s="63">
        <f t="shared" si="4"/>
        <v>38</v>
      </c>
      <c r="Q107" s="63">
        <f t="shared" si="5"/>
        <v>16</v>
      </c>
      <c r="R107" s="65">
        <f t="shared" si="6"/>
        <v>0.8130081301</v>
      </c>
      <c r="S107" s="65">
        <f t="shared" si="7"/>
        <v>0.5609756098</v>
      </c>
      <c r="T107" s="66">
        <f t="shared" si="8"/>
        <v>0.7948717949</v>
      </c>
      <c r="U107" s="89"/>
      <c r="V107" s="89"/>
      <c r="W107" s="85">
        <f t="shared" si="9"/>
        <v>61</v>
      </c>
      <c r="X107" s="7">
        <f t="shared" si="10"/>
        <v>1.377819898</v>
      </c>
      <c r="Y107" s="7">
        <f t="shared" si="11"/>
        <v>119.010149</v>
      </c>
      <c r="Z107" s="7">
        <f t="shared" si="12"/>
        <v>1663.299257</v>
      </c>
      <c r="AA107" s="97">
        <f t="shared" si="13"/>
        <v>0.9539154698</v>
      </c>
      <c r="AB107" s="97">
        <f t="shared" si="14"/>
        <v>0.9477340329</v>
      </c>
      <c r="AC107" s="98">
        <f t="shared" si="15"/>
        <v>1.159043675</v>
      </c>
      <c r="AD107" s="98">
        <f t="shared" si="16"/>
        <v>2.544698798</v>
      </c>
      <c r="AE107" s="13">
        <f t="shared" si="17"/>
        <v>1.159043675</v>
      </c>
      <c r="AF107" s="13">
        <f t="shared" si="18"/>
        <v>143.9480271</v>
      </c>
      <c r="AG107" s="13">
        <f t="shared" si="19"/>
        <v>4623.254768</v>
      </c>
      <c r="AH107" s="13">
        <f t="shared" si="20"/>
        <v>9468.824229</v>
      </c>
      <c r="AI107" s="10">
        <f t="shared" si="21"/>
        <v>1.377819898</v>
      </c>
      <c r="AJ107" s="10">
        <f t="shared" si="22"/>
        <v>141.0552674</v>
      </c>
      <c r="AK107" s="10">
        <f t="shared" si="23"/>
        <v>3567.461642</v>
      </c>
      <c r="AL107" s="10">
        <f t="shared" si="24"/>
        <v>26612.78812</v>
      </c>
      <c r="AM107" s="97">
        <f t="shared" si="25"/>
        <v>1125679.397</v>
      </c>
      <c r="AN107" s="97">
        <f t="shared" si="26"/>
        <v>1118384.918</v>
      </c>
      <c r="AO107" s="86">
        <f t="shared" si="27"/>
        <v>1.006522333</v>
      </c>
      <c r="AP107" s="86">
        <f t="shared" ref="AP107:AS107" si="131">AE107-AI107</f>
        <v>-0.2187762226</v>
      </c>
      <c r="AQ107" s="86">
        <f t="shared" si="131"/>
        <v>2.892759734</v>
      </c>
      <c r="AR107" s="86">
        <f t="shared" si="131"/>
        <v>1055.793126</v>
      </c>
      <c r="AS107" s="86">
        <f t="shared" si="131"/>
        <v>-17143.96389</v>
      </c>
      <c r="AT107" s="99"/>
      <c r="AU107" s="23"/>
    </row>
    <row r="108">
      <c r="A108" s="96">
        <v>5.528405559419582</v>
      </c>
      <c r="B108" s="29">
        <v>1696.0</v>
      </c>
      <c r="C108" s="30">
        <v>2667.0</v>
      </c>
      <c r="D108" s="31" t="s">
        <v>0</v>
      </c>
      <c r="E108" s="14">
        <v>45.0</v>
      </c>
      <c r="F108" s="15">
        <v>40.0</v>
      </c>
      <c r="G108" s="16">
        <v>22.0</v>
      </c>
      <c r="H108" s="17">
        <v>75.0</v>
      </c>
      <c r="I108" s="18">
        <v>198.0</v>
      </c>
      <c r="J108" s="19">
        <v>43.0</v>
      </c>
      <c r="K108" s="20">
        <v>70.0</v>
      </c>
      <c r="L108" s="21">
        <v>64.0</v>
      </c>
      <c r="M108" s="22">
        <v>65.0</v>
      </c>
      <c r="N108" s="63">
        <f t="shared" si="2"/>
        <v>198</v>
      </c>
      <c r="O108" s="63">
        <f t="shared" si="3"/>
        <v>64</v>
      </c>
      <c r="P108" s="63">
        <f t="shared" si="4"/>
        <v>118</v>
      </c>
      <c r="Q108" s="63">
        <f t="shared" si="5"/>
        <v>242</v>
      </c>
      <c r="R108" s="65">
        <f t="shared" si="6"/>
        <v>0.5080385852</v>
      </c>
      <c r="S108" s="65">
        <f t="shared" si="7"/>
        <v>0.421221865</v>
      </c>
      <c r="T108" s="66">
        <f t="shared" si="8"/>
        <v>0.45</v>
      </c>
      <c r="U108" s="89"/>
      <c r="V108" s="89"/>
      <c r="W108" s="85">
        <f t="shared" si="9"/>
        <v>424</v>
      </c>
      <c r="X108" s="7">
        <f t="shared" si="10"/>
        <v>1.377819898</v>
      </c>
      <c r="Y108" s="7">
        <f t="shared" si="11"/>
        <v>682.2264219</v>
      </c>
      <c r="Z108" s="7">
        <f t="shared" si="12"/>
        <v>46596.99166</v>
      </c>
      <c r="AA108" s="97">
        <f t="shared" si="13"/>
        <v>0.6090436749</v>
      </c>
      <c r="AB108" s="97">
        <f t="shared" si="14"/>
        <v>0.6092107052</v>
      </c>
      <c r="AC108" s="98">
        <f t="shared" si="15"/>
        <v>1.159043675</v>
      </c>
      <c r="AD108" s="98">
        <f t="shared" si="16"/>
        <v>38.48856933</v>
      </c>
      <c r="AE108" s="13">
        <f t="shared" si="17"/>
        <v>1.159043675</v>
      </c>
      <c r="AF108" s="13">
        <f t="shared" si="18"/>
        <v>1021.357606</v>
      </c>
      <c r="AG108" s="13">
        <f t="shared" si="19"/>
        <v>241006.5425</v>
      </c>
      <c r="AH108" s="13">
        <f t="shared" si="20"/>
        <v>6919321.039</v>
      </c>
      <c r="AI108" s="10">
        <f t="shared" si="21"/>
        <v>1.377819898</v>
      </c>
      <c r="AJ108" s="10">
        <f t="shared" si="22"/>
        <v>1015.658837</v>
      </c>
      <c r="AK108" s="10">
        <f t="shared" si="23"/>
        <v>211695.7858</v>
      </c>
      <c r="AL108" s="10">
        <f t="shared" si="24"/>
        <v>11276471.98</v>
      </c>
      <c r="AM108" s="97">
        <f t="shared" si="25"/>
        <v>103676871.4</v>
      </c>
      <c r="AN108" s="97">
        <f t="shared" si="26"/>
        <v>103705304.8</v>
      </c>
      <c r="AO108" s="86">
        <f t="shared" si="27"/>
        <v>0.9997258251</v>
      </c>
      <c r="AP108" s="86">
        <f t="shared" ref="AP108:AS108" si="132">AE108-AI108</f>
        <v>-0.2187762226</v>
      </c>
      <c r="AQ108" s="86">
        <f t="shared" si="132"/>
        <v>5.698768523</v>
      </c>
      <c r="AR108" s="86">
        <f t="shared" si="132"/>
        <v>29310.75672</v>
      </c>
      <c r="AS108" s="86">
        <f t="shared" si="132"/>
        <v>-4357150.944</v>
      </c>
      <c r="AT108" s="99"/>
      <c r="AU108" s="23"/>
    </row>
    <row r="109">
      <c r="A109" s="96">
        <v>5.649118489077566</v>
      </c>
      <c r="B109" s="29">
        <v>5563.0</v>
      </c>
      <c r="C109" s="30">
        <v>1682.0</v>
      </c>
      <c r="D109" s="31" t="s">
        <v>0</v>
      </c>
      <c r="E109" s="14">
        <v>3.0</v>
      </c>
      <c r="F109" s="15">
        <v>4.0</v>
      </c>
      <c r="G109" s="16">
        <v>3.0</v>
      </c>
      <c r="H109" s="17">
        <v>17.0</v>
      </c>
      <c r="I109" s="18">
        <v>53.0</v>
      </c>
      <c r="J109" s="19">
        <v>13.0</v>
      </c>
      <c r="K109" s="20">
        <v>3.0</v>
      </c>
      <c r="L109" s="21">
        <v>4.0</v>
      </c>
      <c r="M109" s="22">
        <v>1.0</v>
      </c>
      <c r="N109" s="63">
        <f t="shared" si="2"/>
        <v>53</v>
      </c>
      <c r="O109" s="63">
        <f t="shared" si="3"/>
        <v>4</v>
      </c>
      <c r="P109" s="63">
        <f t="shared" si="4"/>
        <v>30</v>
      </c>
      <c r="Q109" s="63">
        <f t="shared" si="5"/>
        <v>14</v>
      </c>
      <c r="R109" s="65">
        <f t="shared" si="6"/>
        <v>0.8217821782</v>
      </c>
      <c r="S109" s="65">
        <f t="shared" si="7"/>
        <v>0.5643564356</v>
      </c>
      <c r="T109" s="66">
        <f t="shared" si="8"/>
        <v>0.7910447761</v>
      </c>
      <c r="U109" s="89"/>
      <c r="V109" s="89"/>
      <c r="W109" s="85">
        <f t="shared" si="9"/>
        <v>48</v>
      </c>
      <c r="X109" s="7">
        <f t="shared" si="10"/>
        <v>1.377819898</v>
      </c>
      <c r="Y109" s="7">
        <f t="shared" si="11"/>
        <v>93.04761299</v>
      </c>
      <c r="Z109" s="7">
        <f t="shared" si="12"/>
        <v>967.9712334</v>
      </c>
      <c r="AA109" s="97">
        <f t="shared" si="13"/>
        <v>0.950088451</v>
      </c>
      <c r="AB109" s="97">
        <f t="shared" si="14"/>
        <v>0.9577287338</v>
      </c>
      <c r="AC109" s="98">
        <f t="shared" si="15"/>
        <v>1.159043675</v>
      </c>
      <c r="AD109" s="98">
        <f t="shared" si="16"/>
        <v>2.226611449</v>
      </c>
      <c r="AE109" s="13">
        <f t="shared" si="17"/>
        <v>1.159043675</v>
      </c>
      <c r="AF109" s="13">
        <f t="shared" si="18"/>
        <v>113.4948042</v>
      </c>
      <c r="AG109" s="13">
        <f t="shared" si="19"/>
        <v>2884.191326</v>
      </c>
      <c r="AH109" s="13">
        <f t="shared" si="20"/>
        <v>5130.112778</v>
      </c>
      <c r="AI109" s="10">
        <f t="shared" si="21"/>
        <v>1.377819898</v>
      </c>
      <c r="AJ109" s="10">
        <f t="shared" si="22"/>
        <v>112.3370916</v>
      </c>
      <c r="AK109" s="10">
        <f t="shared" si="23"/>
        <v>2270.637815</v>
      </c>
      <c r="AL109" s="10">
        <f t="shared" si="24"/>
        <v>13551.59727</v>
      </c>
      <c r="AM109" s="97">
        <f t="shared" si="25"/>
        <v>649354.1034</v>
      </c>
      <c r="AN109" s="97">
        <f t="shared" si="26"/>
        <v>654575.9845</v>
      </c>
      <c r="AO109" s="86">
        <f t="shared" si="27"/>
        <v>0.9920224981</v>
      </c>
      <c r="AP109" s="86">
        <f t="shared" ref="AP109:AS109" si="133">AE109-AI109</f>
        <v>-0.2187762226</v>
      </c>
      <c r="AQ109" s="86">
        <f t="shared" si="133"/>
        <v>1.157712684</v>
      </c>
      <c r="AR109" s="86">
        <f t="shared" si="133"/>
        <v>613.5535108</v>
      </c>
      <c r="AS109" s="86">
        <f t="shared" si="133"/>
        <v>-8421.48449</v>
      </c>
      <c r="AT109" s="99"/>
      <c r="AU109" s="23"/>
    </row>
    <row r="110">
      <c r="A110" s="96">
        <v>5.711163993676337</v>
      </c>
      <c r="B110" s="29">
        <v>2479.0</v>
      </c>
      <c r="C110" s="30">
        <v>2373.0</v>
      </c>
      <c r="D110" s="31" t="s">
        <v>0</v>
      </c>
      <c r="E110" s="14">
        <v>20.0</v>
      </c>
      <c r="F110" s="15">
        <v>21.0</v>
      </c>
      <c r="G110" s="16">
        <v>9.0</v>
      </c>
      <c r="H110" s="17">
        <v>38.0</v>
      </c>
      <c r="I110" s="18">
        <v>131.0</v>
      </c>
      <c r="J110" s="19">
        <v>24.0</v>
      </c>
      <c r="K110" s="20">
        <v>23.0</v>
      </c>
      <c r="L110" s="21">
        <v>35.0</v>
      </c>
      <c r="M110" s="22">
        <v>27.0</v>
      </c>
      <c r="N110" s="63">
        <f t="shared" si="2"/>
        <v>131</v>
      </c>
      <c r="O110" s="63">
        <f t="shared" si="3"/>
        <v>35</v>
      </c>
      <c r="P110" s="63">
        <f t="shared" si="4"/>
        <v>62</v>
      </c>
      <c r="Q110" s="63">
        <f t="shared" si="5"/>
        <v>100</v>
      </c>
      <c r="R110" s="65">
        <f t="shared" si="6"/>
        <v>0.5884146341</v>
      </c>
      <c r="S110" s="65">
        <f t="shared" si="7"/>
        <v>0.506097561</v>
      </c>
      <c r="T110" s="66">
        <f t="shared" si="8"/>
        <v>0.5670995671</v>
      </c>
      <c r="U110" s="89"/>
      <c r="V110" s="89"/>
      <c r="W110" s="85">
        <f t="shared" si="9"/>
        <v>197</v>
      </c>
      <c r="X110" s="7">
        <f t="shared" si="10"/>
        <v>1.377819898</v>
      </c>
      <c r="Y110" s="7">
        <f t="shared" si="11"/>
        <v>326.8977864</v>
      </c>
      <c r="Z110" s="7">
        <f t="shared" si="12"/>
        <v>11699.9902</v>
      </c>
      <c r="AA110" s="97">
        <f t="shared" si="13"/>
        <v>0.726143242</v>
      </c>
      <c r="AB110" s="97">
        <f t="shared" si="14"/>
        <v>0.7265798584</v>
      </c>
      <c r="AC110" s="98">
        <f t="shared" si="15"/>
        <v>1.159043675</v>
      </c>
      <c r="AD110" s="98">
        <f t="shared" si="16"/>
        <v>15.90436749</v>
      </c>
      <c r="AE110" s="13">
        <f t="shared" si="17"/>
        <v>1.159043675</v>
      </c>
      <c r="AF110" s="13">
        <f t="shared" si="18"/>
        <v>472.5675754</v>
      </c>
      <c r="AG110" s="13">
        <f t="shared" si="19"/>
        <v>51247.64677</v>
      </c>
      <c r="AH110" s="13">
        <f t="shared" si="20"/>
        <v>617232.5979</v>
      </c>
      <c r="AI110" s="10">
        <f t="shared" si="21"/>
        <v>1.377819898</v>
      </c>
      <c r="AJ110" s="10">
        <f t="shared" si="22"/>
        <v>464.6797762</v>
      </c>
      <c r="AK110" s="10">
        <f t="shared" si="23"/>
        <v>44389.76884</v>
      </c>
      <c r="AL110" s="10">
        <f t="shared" si="24"/>
        <v>1169999.02</v>
      </c>
      <c r="AM110" s="97">
        <f t="shared" si="25"/>
        <v>18046042.14</v>
      </c>
      <c r="AN110" s="97">
        <f t="shared" si="26"/>
        <v>18056892.89</v>
      </c>
      <c r="AO110" s="86">
        <f t="shared" si="27"/>
        <v>0.99939908</v>
      </c>
      <c r="AP110" s="86">
        <f t="shared" ref="AP110:AS110" si="134">AE110-AI110</f>
        <v>-0.2187762226</v>
      </c>
      <c r="AQ110" s="86">
        <f t="shared" si="134"/>
        <v>7.887799235</v>
      </c>
      <c r="AR110" s="86">
        <f t="shared" si="134"/>
        <v>6857.877926</v>
      </c>
      <c r="AS110" s="86">
        <f t="shared" si="134"/>
        <v>-552766.4223</v>
      </c>
      <c r="AT110" s="99"/>
      <c r="AU110" s="23"/>
    </row>
    <row r="111">
      <c r="A111" s="96">
        <v>5.759321719121772</v>
      </c>
      <c r="B111" s="29">
        <v>2663.0</v>
      </c>
      <c r="C111" s="30">
        <v>2253.0</v>
      </c>
      <c r="D111" s="31" t="s">
        <v>0</v>
      </c>
      <c r="E111" s="14">
        <v>69.0</v>
      </c>
      <c r="F111" s="15">
        <v>52.0</v>
      </c>
      <c r="G111" s="16">
        <v>47.0</v>
      </c>
      <c r="H111" s="17">
        <v>63.0</v>
      </c>
      <c r="I111" s="18">
        <v>120.0</v>
      </c>
      <c r="J111" s="19">
        <v>24.0</v>
      </c>
      <c r="K111" s="20">
        <v>101.0</v>
      </c>
      <c r="L111" s="21">
        <v>86.0</v>
      </c>
      <c r="M111" s="22">
        <v>89.0</v>
      </c>
      <c r="N111" s="63">
        <f t="shared" si="2"/>
        <v>120</v>
      </c>
      <c r="O111" s="63">
        <f t="shared" si="3"/>
        <v>86</v>
      </c>
      <c r="P111" s="63">
        <f t="shared" si="4"/>
        <v>87</v>
      </c>
      <c r="Q111" s="63">
        <f t="shared" si="5"/>
        <v>358</v>
      </c>
      <c r="R111" s="65">
        <f t="shared" si="6"/>
        <v>0.3179723502</v>
      </c>
      <c r="S111" s="65">
        <f t="shared" si="7"/>
        <v>0.3164362519</v>
      </c>
      <c r="T111" s="66">
        <f t="shared" si="8"/>
        <v>0.2510460251</v>
      </c>
      <c r="U111" s="89"/>
      <c r="V111" s="89"/>
      <c r="W111" s="85">
        <f t="shared" si="9"/>
        <v>531</v>
      </c>
      <c r="X111" s="7">
        <f t="shared" si="10"/>
        <v>1.377819898</v>
      </c>
      <c r="Y111" s="7">
        <f t="shared" si="11"/>
        <v>793.8396102</v>
      </c>
      <c r="Z111" s="7">
        <f t="shared" si="12"/>
        <v>58261.47683</v>
      </c>
      <c r="AA111" s="97">
        <f t="shared" si="13"/>
        <v>0.4100897</v>
      </c>
      <c r="AB111" s="97">
        <f t="shared" si="14"/>
        <v>0.4090666057</v>
      </c>
      <c r="AC111" s="98">
        <f t="shared" si="15"/>
        <v>1.159043675</v>
      </c>
      <c r="AD111" s="98">
        <f t="shared" si="16"/>
        <v>56.93763561</v>
      </c>
      <c r="AE111" s="13">
        <f t="shared" si="17"/>
        <v>1.159043675</v>
      </c>
      <c r="AF111" s="13">
        <f t="shared" si="18"/>
        <v>1287.842018</v>
      </c>
      <c r="AG111" s="13">
        <f t="shared" si="19"/>
        <v>387272.8826</v>
      </c>
      <c r="AH111" s="13">
        <f t="shared" si="20"/>
        <v>16054192.68</v>
      </c>
      <c r="AI111" s="10">
        <f t="shared" si="21"/>
        <v>1.377819898</v>
      </c>
      <c r="AJ111" s="10">
        <f t="shared" si="22"/>
        <v>1287.099134</v>
      </c>
      <c r="AK111" s="10">
        <f t="shared" si="23"/>
        <v>342456.0573</v>
      </c>
      <c r="AL111" s="10">
        <f t="shared" si="24"/>
        <v>20857608.7</v>
      </c>
      <c r="AM111" s="97">
        <f t="shared" si="25"/>
        <v>83074691.13</v>
      </c>
      <c r="AN111" s="97">
        <f t="shared" si="26"/>
        <v>82867435.88</v>
      </c>
      <c r="AO111" s="86">
        <f t="shared" si="27"/>
        <v>1.002501046</v>
      </c>
      <c r="AP111" s="86">
        <f t="shared" ref="AP111:AS111" si="135">AE111-AI111</f>
        <v>-0.2187762226</v>
      </c>
      <c r="AQ111" s="86">
        <f t="shared" si="135"/>
        <v>0.7428848157</v>
      </c>
      <c r="AR111" s="86">
        <f t="shared" si="135"/>
        <v>44816.82535</v>
      </c>
      <c r="AS111" s="86">
        <f t="shared" si="135"/>
        <v>-4803416.028</v>
      </c>
      <c r="AT111" s="99"/>
      <c r="AU111" s="23"/>
    </row>
    <row r="112">
      <c r="A112" s="96">
        <v>5.764883022901131</v>
      </c>
      <c r="B112" s="29">
        <v>6514.0</v>
      </c>
      <c r="C112" s="30">
        <v>2368.0</v>
      </c>
      <c r="D112" s="31" t="s">
        <v>0</v>
      </c>
      <c r="E112" s="14">
        <v>28.0</v>
      </c>
      <c r="F112" s="15">
        <v>43.0</v>
      </c>
      <c r="G112" s="16">
        <v>35.0</v>
      </c>
      <c r="H112" s="17">
        <v>44.0</v>
      </c>
      <c r="I112" s="18">
        <v>178.0</v>
      </c>
      <c r="J112" s="19">
        <v>37.0</v>
      </c>
      <c r="K112" s="20">
        <v>55.0</v>
      </c>
      <c r="L112" s="21">
        <v>88.0</v>
      </c>
      <c r="M112" s="22">
        <v>70.0</v>
      </c>
      <c r="N112" s="63">
        <f t="shared" si="2"/>
        <v>178</v>
      </c>
      <c r="O112" s="63">
        <f t="shared" si="3"/>
        <v>88</v>
      </c>
      <c r="P112" s="63">
        <f t="shared" si="4"/>
        <v>81</v>
      </c>
      <c r="Q112" s="63">
        <f t="shared" si="5"/>
        <v>231</v>
      </c>
      <c r="R112" s="65">
        <f t="shared" si="6"/>
        <v>0.4480968858</v>
      </c>
      <c r="S112" s="65">
        <f t="shared" si="7"/>
        <v>0.4602076125</v>
      </c>
      <c r="T112" s="66">
        <f t="shared" si="8"/>
        <v>0.435207824</v>
      </c>
      <c r="U112" s="89"/>
      <c r="V112" s="89"/>
      <c r="W112" s="85">
        <f t="shared" si="9"/>
        <v>400</v>
      </c>
      <c r="X112" s="7">
        <f t="shared" si="10"/>
        <v>1.377819898</v>
      </c>
      <c r="Y112" s="7">
        <f t="shared" si="11"/>
        <v>624.9026676</v>
      </c>
      <c r="Z112" s="7">
        <f t="shared" si="12"/>
        <v>43442.27983</v>
      </c>
      <c r="AA112" s="97">
        <f t="shared" si="13"/>
        <v>0.5942514989</v>
      </c>
      <c r="AB112" s="97">
        <f t="shared" si="14"/>
        <v>0.5936524955</v>
      </c>
      <c r="AC112" s="98">
        <f t="shared" si="15"/>
        <v>1.159043675</v>
      </c>
      <c r="AD112" s="98">
        <f t="shared" si="16"/>
        <v>36.7390889</v>
      </c>
      <c r="AE112" s="13">
        <f t="shared" si="17"/>
        <v>1.159043675</v>
      </c>
      <c r="AF112" s="13">
        <f t="shared" si="18"/>
        <v>963.9740288</v>
      </c>
      <c r="AG112" s="13">
        <f t="shared" si="19"/>
        <v>214838.2591</v>
      </c>
      <c r="AH112" s="13">
        <f t="shared" si="20"/>
        <v>5878254.224</v>
      </c>
      <c r="AI112" s="10">
        <f t="shared" si="21"/>
        <v>1.377819898</v>
      </c>
      <c r="AJ112" s="10">
        <f t="shared" si="22"/>
        <v>943.1790639</v>
      </c>
      <c r="AK112" s="10">
        <f t="shared" si="23"/>
        <v>187794.796</v>
      </c>
      <c r="AL112" s="10">
        <f t="shared" si="24"/>
        <v>10035166.64</v>
      </c>
      <c r="AM112" s="97">
        <f t="shared" si="25"/>
        <v>81198736.36</v>
      </c>
      <c r="AN112" s="97">
        <f t="shared" si="26"/>
        <v>81116888.32</v>
      </c>
      <c r="AO112" s="86">
        <f t="shared" si="27"/>
        <v>1.001009014</v>
      </c>
      <c r="AP112" s="86">
        <f t="shared" ref="AP112:AS112" si="136">AE112-AI112</f>
        <v>-0.2187762226</v>
      </c>
      <c r="AQ112" s="86">
        <f t="shared" si="136"/>
        <v>20.79496489</v>
      </c>
      <c r="AR112" s="86">
        <f t="shared" si="136"/>
        <v>27043.46306</v>
      </c>
      <c r="AS112" s="86">
        <f t="shared" si="136"/>
        <v>-4156912.415</v>
      </c>
      <c r="AT112" s="99"/>
      <c r="AU112" s="23"/>
    </row>
    <row r="113">
      <c r="A113" s="96">
        <v>5.86545937141608</v>
      </c>
      <c r="B113" s="29">
        <v>1039.0</v>
      </c>
      <c r="C113" s="30">
        <v>3242.0</v>
      </c>
      <c r="D113" s="31" t="s">
        <v>0</v>
      </c>
      <c r="E113" s="14">
        <v>29.0</v>
      </c>
      <c r="F113" s="15">
        <v>66.0</v>
      </c>
      <c r="G113" s="16">
        <v>20.0</v>
      </c>
      <c r="H113" s="17">
        <v>73.0</v>
      </c>
      <c r="I113" s="18">
        <v>208.0</v>
      </c>
      <c r="J113" s="19">
        <v>20.0</v>
      </c>
      <c r="K113" s="20">
        <v>88.0</v>
      </c>
      <c r="L113" s="21">
        <v>124.0</v>
      </c>
      <c r="M113" s="22">
        <v>70.0</v>
      </c>
      <c r="N113" s="63">
        <f t="shared" si="2"/>
        <v>208</v>
      </c>
      <c r="O113" s="63">
        <f t="shared" si="3"/>
        <v>124</v>
      </c>
      <c r="P113" s="63">
        <f t="shared" si="4"/>
        <v>93</v>
      </c>
      <c r="Q113" s="63">
        <f t="shared" si="5"/>
        <v>273</v>
      </c>
      <c r="R113" s="65">
        <f t="shared" si="6"/>
        <v>0.4312320917</v>
      </c>
      <c r="S113" s="65">
        <f t="shared" si="7"/>
        <v>0.4756446991</v>
      </c>
      <c r="T113" s="66">
        <f t="shared" si="8"/>
        <v>0.4324324324</v>
      </c>
      <c r="U113" s="89"/>
      <c r="V113" s="89"/>
      <c r="W113" s="85">
        <f t="shared" si="9"/>
        <v>490</v>
      </c>
      <c r="X113" s="7">
        <f t="shared" si="10"/>
        <v>1.377819898</v>
      </c>
      <c r="Y113" s="7">
        <f t="shared" si="11"/>
        <v>766.5666892</v>
      </c>
      <c r="Z113" s="7">
        <f t="shared" si="12"/>
        <v>69459.10835</v>
      </c>
      <c r="AA113" s="97">
        <f t="shared" si="13"/>
        <v>0.5914761073</v>
      </c>
      <c r="AB113" s="97">
        <f t="shared" si="14"/>
        <v>0.5921851622</v>
      </c>
      <c r="AC113" s="98">
        <f t="shared" si="15"/>
        <v>1.159043675</v>
      </c>
      <c r="AD113" s="98">
        <f t="shared" si="16"/>
        <v>43.41892325</v>
      </c>
      <c r="AE113" s="13">
        <f t="shared" si="17"/>
        <v>1.159043675</v>
      </c>
      <c r="AF113" s="13">
        <f t="shared" si="18"/>
        <v>1179.281725</v>
      </c>
      <c r="AG113" s="13">
        <f t="shared" si="19"/>
        <v>320836.9311</v>
      </c>
      <c r="AH113" s="13">
        <f t="shared" si="20"/>
        <v>10424883.47</v>
      </c>
      <c r="AI113" s="10">
        <f t="shared" si="21"/>
        <v>1.377819898</v>
      </c>
      <c r="AJ113" s="10">
        <f t="shared" si="22"/>
        <v>1142.711521</v>
      </c>
      <c r="AK113" s="10">
        <f t="shared" si="23"/>
        <v>278731.8145</v>
      </c>
      <c r="AL113" s="10">
        <f t="shared" si="24"/>
        <v>18962336.58</v>
      </c>
      <c r="AM113" s="97">
        <f t="shared" si="25"/>
        <v>138609541.7</v>
      </c>
      <c r="AN113" s="97">
        <f t="shared" si="26"/>
        <v>138775705.3</v>
      </c>
      <c r="AO113" s="86">
        <f t="shared" si="27"/>
        <v>0.9988026467</v>
      </c>
      <c r="AP113" s="86">
        <f t="shared" ref="AP113:AS113" si="137">AE113-AI113</f>
        <v>-0.2187762226</v>
      </c>
      <c r="AQ113" s="86">
        <f t="shared" si="137"/>
        <v>36.57020346</v>
      </c>
      <c r="AR113" s="86">
        <f t="shared" si="137"/>
        <v>42105.11663</v>
      </c>
      <c r="AS113" s="86">
        <f t="shared" si="137"/>
        <v>-8537453.109</v>
      </c>
      <c r="AT113" s="99"/>
      <c r="AU113" s="23"/>
    </row>
    <row r="114">
      <c r="A114" s="96">
        <v>6.06790995209154</v>
      </c>
      <c r="B114" s="29">
        <v>7603.0</v>
      </c>
      <c r="C114" s="30">
        <v>2155.0</v>
      </c>
      <c r="D114" s="31" t="s">
        <v>0</v>
      </c>
      <c r="E114" s="14">
        <v>21.0</v>
      </c>
      <c r="F114" s="15">
        <v>34.0</v>
      </c>
      <c r="G114" s="16">
        <v>46.0</v>
      </c>
      <c r="H114" s="17">
        <v>36.0</v>
      </c>
      <c r="I114" s="18">
        <v>95.0</v>
      </c>
      <c r="J114" s="19">
        <v>31.0</v>
      </c>
      <c r="K114" s="20">
        <v>83.0</v>
      </c>
      <c r="L114" s="21">
        <v>72.0</v>
      </c>
      <c r="M114" s="22">
        <v>112.0</v>
      </c>
      <c r="N114" s="63">
        <f t="shared" si="2"/>
        <v>95</v>
      </c>
      <c r="O114" s="63">
        <f t="shared" si="3"/>
        <v>72</v>
      </c>
      <c r="P114" s="63">
        <f t="shared" si="4"/>
        <v>67</v>
      </c>
      <c r="Q114" s="63">
        <f t="shared" si="5"/>
        <v>296</v>
      </c>
      <c r="R114" s="65">
        <f t="shared" si="6"/>
        <v>0.3056603774</v>
      </c>
      <c r="S114" s="65">
        <f t="shared" si="7"/>
        <v>0.3150943396</v>
      </c>
      <c r="T114" s="66">
        <f t="shared" si="8"/>
        <v>0.2429667519</v>
      </c>
      <c r="U114" s="89"/>
      <c r="V114" s="89"/>
      <c r="W114" s="85">
        <f t="shared" si="9"/>
        <v>435</v>
      </c>
      <c r="X114" s="7">
        <f t="shared" si="10"/>
        <v>1.377819898</v>
      </c>
      <c r="Y114" s="7">
        <f t="shared" si="11"/>
        <v>646.5945756</v>
      </c>
      <c r="Z114" s="7">
        <f t="shared" si="12"/>
        <v>38677.91666</v>
      </c>
      <c r="AA114" s="97">
        <f t="shared" si="13"/>
        <v>0.4020104268</v>
      </c>
      <c r="AB114" s="97">
        <f t="shared" si="14"/>
        <v>0.4006380417</v>
      </c>
      <c r="AC114" s="98">
        <f t="shared" si="15"/>
        <v>1.159043675</v>
      </c>
      <c r="AD114" s="98">
        <f t="shared" si="16"/>
        <v>47.07692777</v>
      </c>
      <c r="AE114" s="13">
        <f t="shared" si="17"/>
        <v>1.159043675</v>
      </c>
      <c r="AF114" s="13">
        <f t="shared" si="18"/>
        <v>1055.444925</v>
      </c>
      <c r="AG114" s="13">
        <f t="shared" si="19"/>
        <v>260276.9665</v>
      </c>
      <c r="AH114" s="13">
        <f t="shared" si="20"/>
        <v>8908131.657</v>
      </c>
      <c r="AI114" s="10">
        <f t="shared" si="21"/>
        <v>1.377819898</v>
      </c>
      <c r="AJ114" s="10">
        <f t="shared" si="22"/>
        <v>1054.429265</v>
      </c>
      <c r="AK114" s="10">
        <f t="shared" si="23"/>
        <v>230069.911</v>
      </c>
      <c r="AL114" s="10">
        <f t="shared" si="24"/>
        <v>11448663.33</v>
      </c>
      <c r="AM114" s="97">
        <f t="shared" si="25"/>
        <v>44153569</v>
      </c>
      <c r="AN114" s="97">
        <f t="shared" si="26"/>
        <v>44002837.33</v>
      </c>
      <c r="AO114" s="86">
        <f t="shared" si="27"/>
        <v>1.003425499</v>
      </c>
      <c r="AP114" s="86">
        <f t="shared" ref="AP114:AS114" si="138">AE114-AI114</f>
        <v>-0.2187762226</v>
      </c>
      <c r="AQ114" s="86">
        <f t="shared" si="138"/>
        <v>1.015659677</v>
      </c>
      <c r="AR114" s="86">
        <f t="shared" si="138"/>
        <v>30207.05551</v>
      </c>
      <c r="AS114" s="86">
        <f t="shared" si="138"/>
        <v>-2540531.673</v>
      </c>
      <c r="AT114" s="99"/>
      <c r="AU114" s="23"/>
    </row>
    <row r="115">
      <c r="A115" s="96">
        <v>6.1120307576779</v>
      </c>
      <c r="B115" s="29">
        <v>4543.0</v>
      </c>
      <c r="C115" s="30">
        <v>2234.0</v>
      </c>
      <c r="D115" s="31" t="s">
        <v>0</v>
      </c>
      <c r="E115" s="14">
        <v>2.0</v>
      </c>
      <c r="F115" s="15">
        <v>5.0</v>
      </c>
      <c r="G115" s="16">
        <v>2.0</v>
      </c>
      <c r="H115" s="17">
        <v>19.0</v>
      </c>
      <c r="I115" s="18">
        <v>79.0</v>
      </c>
      <c r="J115" s="19">
        <v>10.0</v>
      </c>
      <c r="K115" s="20">
        <v>7.0</v>
      </c>
      <c r="L115" s="21">
        <v>14.0</v>
      </c>
      <c r="M115" s="22">
        <v>4.0</v>
      </c>
      <c r="N115" s="63">
        <f t="shared" si="2"/>
        <v>79</v>
      </c>
      <c r="O115" s="63">
        <f t="shared" si="3"/>
        <v>14</v>
      </c>
      <c r="P115" s="63">
        <f t="shared" si="4"/>
        <v>29</v>
      </c>
      <c r="Q115" s="63">
        <f t="shared" si="5"/>
        <v>20</v>
      </c>
      <c r="R115" s="65">
        <f t="shared" si="6"/>
        <v>0.7605633803</v>
      </c>
      <c r="S115" s="65">
        <f t="shared" si="7"/>
        <v>0.6549295775</v>
      </c>
      <c r="T115" s="66">
        <f t="shared" si="8"/>
        <v>0.797979798</v>
      </c>
      <c r="U115" s="89"/>
      <c r="V115" s="89"/>
      <c r="W115" s="85">
        <f t="shared" si="9"/>
        <v>63</v>
      </c>
      <c r="X115" s="7">
        <f t="shared" si="10"/>
        <v>1.377819898</v>
      </c>
      <c r="Y115" s="7">
        <f t="shared" si="11"/>
        <v>115.3971702</v>
      </c>
      <c r="Z115" s="7">
        <f t="shared" si="12"/>
        <v>1695.545562</v>
      </c>
      <c r="AA115" s="97">
        <f t="shared" si="13"/>
        <v>0.9570234729</v>
      </c>
      <c r="AB115" s="97">
        <f t="shared" si="14"/>
        <v>0.9626510606</v>
      </c>
      <c r="AC115" s="98">
        <f t="shared" si="15"/>
        <v>1.159043675</v>
      </c>
      <c r="AD115" s="98">
        <f t="shared" si="16"/>
        <v>3.180873498</v>
      </c>
      <c r="AE115" s="13">
        <f t="shared" si="17"/>
        <v>1.159043675</v>
      </c>
      <c r="AF115" s="13">
        <f t="shared" si="18"/>
        <v>149.2203765</v>
      </c>
      <c r="AG115" s="13">
        <f t="shared" si="19"/>
        <v>5001.034406</v>
      </c>
      <c r="AH115" s="13">
        <f t="shared" si="20"/>
        <v>12624.88691</v>
      </c>
      <c r="AI115" s="10">
        <f t="shared" si="21"/>
        <v>1.377819898</v>
      </c>
      <c r="AJ115" s="10">
        <f t="shared" si="22"/>
        <v>142.9535681</v>
      </c>
      <c r="AK115" s="10">
        <f t="shared" si="23"/>
        <v>4003.488966</v>
      </c>
      <c r="AL115" s="10">
        <f t="shared" si="24"/>
        <v>33910.91124</v>
      </c>
      <c r="AM115" s="97">
        <f t="shared" si="25"/>
        <v>1910444.709</v>
      </c>
      <c r="AN115" s="97">
        <f t="shared" si="26"/>
        <v>1921678.703</v>
      </c>
      <c r="AO115" s="86">
        <f t="shared" si="27"/>
        <v>0.9941540731</v>
      </c>
      <c r="AP115" s="86">
        <f t="shared" ref="AP115:AS115" si="139">AE115-AI115</f>
        <v>-0.2187762226</v>
      </c>
      <c r="AQ115" s="86">
        <f t="shared" si="139"/>
        <v>6.266808416</v>
      </c>
      <c r="AR115" s="86">
        <f t="shared" si="139"/>
        <v>997.5454408</v>
      </c>
      <c r="AS115" s="86">
        <f t="shared" si="139"/>
        <v>-21286.02433</v>
      </c>
      <c r="AT115" s="99"/>
      <c r="AU115" s="23"/>
    </row>
    <row r="116">
      <c r="A116" s="96">
        <v>6.1403859917522965</v>
      </c>
      <c r="B116" s="29">
        <v>5417.0</v>
      </c>
      <c r="C116" s="30">
        <v>2272.0</v>
      </c>
      <c r="D116" s="31" t="s">
        <v>0</v>
      </c>
      <c r="E116" s="14">
        <v>6.0</v>
      </c>
      <c r="F116" s="15">
        <v>16.0</v>
      </c>
      <c r="G116" s="16">
        <v>9.0</v>
      </c>
      <c r="H116" s="17">
        <v>36.0</v>
      </c>
      <c r="I116" s="18">
        <v>110.0</v>
      </c>
      <c r="J116" s="19">
        <v>37.0</v>
      </c>
      <c r="K116" s="20">
        <v>31.0</v>
      </c>
      <c r="L116" s="21">
        <v>31.0</v>
      </c>
      <c r="M116" s="22">
        <v>39.0</v>
      </c>
      <c r="N116" s="63">
        <f t="shared" si="2"/>
        <v>110</v>
      </c>
      <c r="O116" s="63">
        <f t="shared" si="3"/>
        <v>31</v>
      </c>
      <c r="P116" s="63">
        <f t="shared" si="4"/>
        <v>73</v>
      </c>
      <c r="Q116" s="63">
        <f t="shared" si="5"/>
        <v>101</v>
      </c>
      <c r="R116" s="65">
        <f t="shared" si="6"/>
        <v>0.580952381</v>
      </c>
      <c r="S116" s="65">
        <f t="shared" si="7"/>
        <v>0.4476190476</v>
      </c>
      <c r="T116" s="66">
        <f t="shared" si="8"/>
        <v>0.5213270142</v>
      </c>
      <c r="U116" s="89"/>
      <c r="V116" s="89"/>
      <c r="W116" s="85">
        <f t="shared" si="9"/>
        <v>205</v>
      </c>
      <c r="X116" s="7">
        <f t="shared" si="10"/>
        <v>1.377819898</v>
      </c>
      <c r="Y116" s="7">
        <f t="shared" si="11"/>
        <v>346.4797333</v>
      </c>
      <c r="Z116" s="7">
        <f t="shared" si="12"/>
        <v>12791.14059</v>
      </c>
      <c r="AA116" s="97">
        <f t="shared" si="13"/>
        <v>0.6803706891</v>
      </c>
      <c r="AB116" s="97">
        <f t="shared" si="14"/>
        <v>0.6810333285</v>
      </c>
      <c r="AC116" s="98">
        <f t="shared" si="15"/>
        <v>1.159043675</v>
      </c>
      <c r="AD116" s="98">
        <f t="shared" si="16"/>
        <v>16.06341116</v>
      </c>
      <c r="AE116" s="13">
        <f t="shared" si="17"/>
        <v>1.159043675</v>
      </c>
      <c r="AF116" s="13">
        <f t="shared" si="18"/>
        <v>491.2713179</v>
      </c>
      <c r="AG116" s="13">
        <f t="shared" si="19"/>
        <v>55294.80902</v>
      </c>
      <c r="AH116" s="13">
        <f t="shared" si="20"/>
        <v>675064.8542</v>
      </c>
      <c r="AI116" s="10">
        <f t="shared" si="21"/>
        <v>1.377819898</v>
      </c>
      <c r="AJ116" s="10">
        <f t="shared" si="22"/>
        <v>485.639543</v>
      </c>
      <c r="AK116" s="10">
        <f t="shared" si="23"/>
        <v>47785.59366</v>
      </c>
      <c r="AL116" s="10">
        <f t="shared" si="24"/>
        <v>1291905.2</v>
      </c>
      <c r="AM116" s="97">
        <f t="shared" si="25"/>
        <v>14244563.92</v>
      </c>
      <c r="AN116" s="97">
        <f t="shared" si="26"/>
        <v>14258437.26</v>
      </c>
      <c r="AO116" s="86">
        <f t="shared" si="27"/>
        <v>0.9990270089</v>
      </c>
      <c r="AP116" s="86">
        <f t="shared" ref="AP116:AS116" si="140">AE116-AI116</f>
        <v>-0.2187762226</v>
      </c>
      <c r="AQ116" s="86">
        <f t="shared" si="140"/>
        <v>5.631774922</v>
      </c>
      <c r="AR116" s="86">
        <f t="shared" si="140"/>
        <v>7509.215357</v>
      </c>
      <c r="AS116" s="86">
        <f t="shared" si="140"/>
        <v>-616840.3458</v>
      </c>
      <c r="AT116" s="99"/>
      <c r="AU116" s="23"/>
    </row>
    <row r="117">
      <c r="A117" s="96">
        <v>6.253109894327224</v>
      </c>
      <c r="B117" s="29">
        <v>1517.0</v>
      </c>
      <c r="C117" s="30">
        <v>2627.0</v>
      </c>
      <c r="D117" s="31" t="s">
        <v>0</v>
      </c>
      <c r="E117" s="14">
        <v>59.0</v>
      </c>
      <c r="F117" s="15">
        <v>79.0</v>
      </c>
      <c r="G117" s="16">
        <v>53.0</v>
      </c>
      <c r="H117" s="17">
        <v>62.0</v>
      </c>
      <c r="I117" s="18">
        <v>221.0</v>
      </c>
      <c r="J117" s="19">
        <v>21.0</v>
      </c>
      <c r="K117" s="20">
        <v>101.0</v>
      </c>
      <c r="L117" s="21">
        <v>151.0</v>
      </c>
      <c r="M117" s="22">
        <v>81.0</v>
      </c>
      <c r="N117" s="63">
        <f t="shared" si="2"/>
        <v>221</v>
      </c>
      <c r="O117" s="63">
        <f t="shared" si="3"/>
        <v>151</v>
      </c>
      <c r="P117" s="63">
        <f t="shared" si="4"/>
        <v>83</v>
      </c>
      <c r="Q117" s="63">
        <f t="shared" si="5"/>
        <v>373</v>
      </c>
      <c r="R117" s="65">
        <f t="shared" si="6"/>
        <v>0.3671497585</v>
      </c>
      <c r="S117" s="65">
        <f t="shared" si="7"/>
        <v>0.4492753623</v>
      </c>
      <c r="T117" s="66">
        <f t="shared" si="8"/>
        <v>0.3720538721</v>
      </c>
      <c r="U117" s="89"/>
      <c r="V117" s="89"/>
      <c r="W117" s="85">
        <f t="shared" si="9"/>
        <v>607</v>
      </c>
      <c r="X117" s="7">
        <f t="shared" si="10"/>
        <v>1.377819898</v>
      </c>
      <c r="Y117" s="7">
        <f t="shared" si="11"/>
        <v>914.8605339</v>
      </c>
      <c r="Z117" s="7">
        <f t="shared" si="12"/>
        <v>95124.15472</v>
      </c>
      <c r="AA117" s="97">
        <f t="shared" si="13"/>
        <v>0.531097547</v>
      </c>
      <c r="AB117" s="97">
        <f t="shared" si="14"/>
        <v>0.5318129279</v>
      </c>
      <c r="AC117" s="98">
        <f t="shared" si="15"/>
        <v>1.159043675</v>
      </c>
      <c r="AD117" s="98">
        <f t="shared" si="16"/>
        <v>59.32329074</v>
      </c>
      <c r="AE117" s="13">
        <f t="shared" si="17"/>
        <v>1.159043675</v>
      </c>
      <c r="AF117" s="13">
        <f t="shared" si="18"/>
        <v>1466.402312</v>
      </c>
      <c r="AG117" s="13">
        <f t="shared" si="19"/>
        <v>499066.9579</v>
      </c>
      <c r="AH117" s="13">
        <f t="shared" si="20"/>
        <v>21857607.15</v>
      </c>
      <c r="AI117" s="10">
        <f t="shared" si="21"/>
        <v>1.377819898</v>
      </c>
      <c r="AJ117" s="10">
        <f t="shared" si="22"/>
        <v>1428.787356</v>
      </c>
      <c r="AK117" s="10">
        <f t="shared" si="23"/>
        <v>436367.1339</v>
      </c>
      <c r="AL117" s="10">
        <f t="shared" si="24"/>
        <v>35481309.71</v>
      </c>
      <c r="AM117" s="97">
        <f t="shared" si="25"/>
        <v>216282516.5</v>
      </c>
      <c r="AN117" s="97">
        <f t="shared" si="26"/>
        <v>216573846</v>
      </c>
      <c r="AO117" s="86">
        <f t="shared" si="27"/>
        <v>0.998654826</v>
      </c>
      <c r="AP117" s="86">
        <f t="shared" ref="AP117:AS117" si="141">AE117-AI117</f>
        <v>-0.2187762226</v>
      </c>
      <c r="AQ117" s="86">
        <f t="shared" si="141"/>
        <v>37.6149564</v>
      </c>
      <c r="AR117" s="86">
        <f t="shared" si="141"/>
        <v>62699.82406</v>
      </c>
      <c r="AS117" s="86">
        <f t="shared" si="141"/>
        <v>-13623702.56</v>
      </c>
      <c r="AT117" s="99"/>
      <c r="AU117" s="23"/>
    </row>
    <row r="118">
      <c r="A118" s="96">
        <v>6.262316851240342</v>
      </c>
      <c r="B118" s="29">
        <v>2360.0</v>
      </c>
      <c r="C118" s="30">
        <v>2222.0</v>
      </c>
      <c r="D118" s="31" t="s">
        <v>0</v>
      </c>
      <c r="E118" s="14">
        <v>20.0</v>
      </c>
      <c r="F118" s="15">
        <v>8.0</v>
      </c>
      <c r="G118" s="16">
        <v>6.0</v>
      </c>
      <c r="H118" s="17">
        <v>56.0</v>
      </c>
      <c r="I118" s="18">
        <v>159.0</v>
      </c>
      <c r="J118" s="19">
        <v>19.0</v>
      </c>
      <c r="K118" s="20">
        <v>14.0</v>
      </c>
      <c r="L118" s="21">
        <v>27.0</v>
      </c>
      <c r="M118" s="22">
        <v>9.0</v>
      </c>
      <c r="N118" s="63">
        <f t="shared" si="2"/>
        <v>159</v>
      </c>
      <c r="O118" s="63">
        <f t="shared" si="3"/>
        <v>27</v>
      </c>
      <c r="P118" s="63">
        <f t="shared" si="4"/>
        <v>75</v>
      </c>
      <c r="Q118" s="63">
        <f t="shared" si="5"/>
        <v>57</v>
      </c>
      <c r="R118" s="65">
        <f t="shared" si="6"/>
        <v>0.7358490566</v>
      </c>
      <c r="S118" s="65">
        <f t="shared" si="7"/>
        <v>0.5849056604</v>
      </c>
      <c r="T118" s="66">
        <f t="shared" si="8"/>
        <v>0.7361111111</v>
      </c>
      <c r="U118" s="89"/>
      <c r="V118" s="89"/>
      <c r="W118" s="85">
        <f t="shared" si="9"/>
        <v>159</v>
      </c>
      <c r="X118" s="7">
        <f t="shared" si="10"/>
        <v>1.377819898</v>
      </c>
      <c r="Y118" s="7">
        <f t="shared" si="11"/>
        <v>289.2448823</v>
      </c>
      <c r="Z118" s="7">
        <f t="shared" si="12"/>
        <v>9904.307863</v>
      </c>
      <c r="AA118" s="97">
        <f t="shared" si="13"/>
        <v>0.895154786</v>
      </c>
      <c r="AB118" s="97">
        <f t="shared" si="14"/>
        <v>0.8971847334</v>
      </c>
      <c r="AC118" s="98">
        <f t="shared" si="15"/>
        <v>1.159043675</v>
      </c>
      <c r="AD118" s="98">
        <f t="shared" si="16"/>
        <v>9.065489469</v>
      </c>
      <c r="AE118" s="13">
        <f t="shared" si="17"/>
        <v>1.159043675</v>
      </c>
      <c r="AF118" s="13">
        <f t="shared" si="18"/>
        <v>377.6413781</v>
      </c>
      <c r="AG118" s="13">
        <f t="shared" si="19"/>
        <v>32184.6088</v>
      </c>
      <c r="AH118" s="13">
        <f t="shared" si="20"/>
        <v>229184.6393</v>
      </c>
      <c r="AI118" s="10">
        <f t="shared" si="21"/>
        <v>1.377819898</v>
      </c>
      <c r="AJ118" s="10">
        <f t="shared" si="22"/>
        <v>367.7806165</v>
      </c>
      <c r="AK118" s="10">
        <f t="shared" si="23"/>
        <v>26391.26616</v>
      </c>
      <c r="AL118" s="10">
        <f t="shared" si="24"/>
        <v>564545.5482</v>
      </c>
      <c r="AM118" s="97">
        <f t="shared" si="25"/>
        <v>19552672.64</v>
      </c>
      <c r="AN118" s="97">
        <f t="shared" si="26"/>
        <v>19597012.34</v>
      </c>
      <c r="AO118" s="86">
        <f t="shared" si="27"/>
        <v>0.9977374254</v>
      </c>
      <c r="AP118" s="86">
        <f t="shared" ref="AP118:AS118" si="142">AE118-AI118</f>
        <v>-0.2187762226</v>
      </c>
      <c r="AQ118" s="86">
        <f t="shared" si="142"/>
        <v>9.860761599</v>
      </c>
      <c r="AR118" s="86">
        <f t="shared" si="142"/>
        <v>5793.34264</v>
      </c>
      <c r="AS118" s="86">
        <f t="shared" si="142"/>
        <v>-335360.9089</v>
      </c>
      <c r="AT118" s="99"/>
      <c r="AU118" s="23"/>
    </row>
    <row r="119">
      <c r="A119" s="96">
        <v>6.394052630600562</v>
      </c>
      <c r="B119" s="29">
        <v>3540.0</v>
      </c>
      <c r="C119" s="30">
        <v>539.0</v>
      </c>
      <c r="D119" s="31" t="s">
        <v>0</v>
      </c>
      <c r="E119" s="14">
        <v>17.0</v>
      </c>
      <c r="F119" s="15">
        <v>22.0</v>
      </c>
      <c r="G119" s="16">
        <v>7.0</v>
      </c>
      <c r="H119" s="17">
        <v>3.0</v>
      </c>
      <c r="I119" s="18">
        <v>34.0</v>
      </c>
      <c r="J119" s="19">
        <v>4.0</v>
      </c>
      <c r="K119" s="20">
        <v>14.0</v>
      </c>
      <c r="L119" s="21">
        <v>29.0</v>
      </c>
      <c r="M119" s="22">
        <v>23.0</v>
      </c>
      <c r="N119" s="63">
        <f t="shared" si="2"/>
        <v>34</v>
      </c>
      <c r="O119" s="63">
        <f t="shared" si="3"/>
        <v>29</v>
      </c>
      <c r="P119" s="63">
        <f t="shared" si="4"/>
        <v>7</v>
      </c>
      <c r="Q119" s="63">
        <f t="shared" si="5"/>
        <v>83</v>
      </c>
      <c r="R119" s="65">
        <f t="shared" si="6"/>
        <v>0.2679738562</v>
      </c>
      <c r="S119" s="65">
        <f t="shared" si="7"/>
        <v>0.4117647059</v>
      </c>
      <c r="T119" s="66">
        <f t="shared" si="8"/>
        <v>0.2905982906</v>
      </c>
      <c r="U119" s="89"/>
      <c r="V119" s="89"/>
      <c r="W119" s="85">
        <f t="shared" si="9"/>
        <v>119</v>
      </c>
      <c r="X119" s="7">
        <f t="shared" si="10"/>
        <v>1.377819898</v>
      </c>
      <c r="Y119" s="7">
        <f t="shared" si="11"/>
        <v>169.4214011</v>
      </c>
      <c r="Z119" s="7">
        <f t="shared" si="12"/>
        <v>3055.79185</v>
      </c>
      <c r="AA119" s="97">
        <f t="shared" si="13"/>
        <v>0.4496419655</v>
      </c>
      <c r="AB119" s="97">
        <f t="shared" si="14"/>
        <v>0.4446528809</v>
      </c>
      <c r="AC119" s="98">
        <f t="shared" si="15"/>
        <v>1.159043675</v>
      </c>
      <c r="AD119" s="98">
        <f t="shared" si="16"/>
        <v>13.20062502</v>
      </c>
      <c r="AE119" s="13">
        <f t="shared" si="17"/>
        <v>1.159043675</v>
      </c>
      <c r="AF119" s="13">
        <f t="shared" si="18"/>
        <v>289.0530196</v>
      </c>
      <c r="AG119" s="13">
        <f t="shared" si="19"/>
        <v>19554.96623</v>
      </c>
      <c r="AH119" s="13">
        <f t="shared" si="20"/>
        <v>186934.0509</v>
      </c>
      <c r="AI119" s="10">
        <f t="shared" si="21"/>
        <v>1.377819898</v>
      </c>
      <c r="AJ119" s="10">
        <f t="shared" si="22"/>
        <v>283.7804526</v>
      </c>
      <c r="AK119" s="10">
        <f t="shared" si="23"/>
        <v>17117.76814</v>
      </c>
      <c r="AL119" s="10">
        <f t="shared" si="24"/>
        <v>253630.7235</v>
      </c>
      <c r="AM119" s="97">
        <f t="shared" si="25"/>
        <v>1231503.246</v>
      </c>
      <c r="AN119" s="97">
        <f t="shared" si="26"/>
        <v>1217838.877</v>
      </c>
      <c r="AO119" s="86">
        <f t="shared" si="27"/>
        <v>1.011220178</v>
      </c>
      <c r="AP119" s="86">
        <f t="shared" ref="AP119:AS119" si="143">AE119-AI119</f>
        <v>-0.2187762226</v>
      </c>
      <c r="AQ119" s="86">
        <f t="shared" si="143"/>
        <v>5.272567052</v>
      </c>
      <c r="AR119" s="86">
        <f t="shared" si="143"/>
        <v>2437.198093</v>
      </c>
      <c r="AS119" s="86">
        <f t="shared" si="143"/>
        <v>-66696.67267</v>
      </c>
      <c r="AT119" s="99"/>
      <c r="AU119" s="23"/>
    </row>
    <row r="120">
      <c r="A120" s="96">
        <v>6.404789745802958</v>
      </c>
      <c r="B120" s="29">
        <v>6520.0</v>
      </c>
      <c r="C120" s="30">
        <v>2800.0</v>
      </c>
      <c r="D120" s="31" t="s">
        <v>0</v>
      </c>
      <c r="E120" s="14">
        <v>43.0</v>
      </c>
      <c r="F120" s="15">
        <v>39.0</v>
      </c>
      <c r="G120" s="16">
        <v>39.0</v>
      </c>
      <c r="H120" s="17">
        <v>85.0</v>
      </c>
      <c r="I120" s="18">
        <v>214.0</v>
      </c>
      <c r="J120" s="19">
        <v>42.0</v>
      </c>
      <c r="K120" s="20">
        <v>77.0</v>
      </c>
      <c r="L120" s="21">
        <v>74.0</v>
      </c>
      <c r="M120" s="22">
        <v>86.0</v>
      </c>
      <c r="N120" s="63">
        <f t="shared" si="2"/>
        <v>214</v>
      </c>
      <c r="O120" s="63">
        <f t="shared" si="3"/>
        <v>74</v>
      </c>
      <c r="P120" s="63">
        <f t="shared" si="4"/>
        <v>127</v>
      </c>
      <c r="Q120" s="63">
        <f t="shared" si="5"/>
        <v>284</v>
      </c>
      <c r="R120" s="65">
        <f t="shared" si="6"/>
        <v>0.4878397711</v>
      </c>
      <c r="S120" s="65">
        <f t="shared" si="7"/>
        <v>0.4120171674</v>
      </c>
      <c r="T120" s="66">
        <f t="shared" si="8"/>
        <v>0.4297188755</v>
      </c>
      <c r="U120" s="89"/>
      <c r="V120" s="89"/>
      <c r="W120" s="85">
        <f t="shared" si="9"/>
        <v>485</v>
      </c>
      <c r="X120" s="7">
        <f t="shared" si="10"/>
        <v>1.377819898</v>
      </c>
      <c r="Y120" s="7">
        <f t="shared" si="11"/>
        <v>772.4417092</v>
      </c>
      <c r="Z120" s="7">
        <f t="shared" si="12"/>
        <v>59124.93219</v>
      </c>
      <c r="AA120" s="97">
        <f t="shared" si="13"/>
        <v>0.5887625504</v>
      </c>
      <c r="AB120" s="97">
        <f t="shared" si="14"/>
        <v>0.5884680915</v>
      </c>
      <c r="AC120" s="98">
        <f t="shared" si="15"/>
        <v>1.159043675</v>
      </c>
      <c r="AD120" s="98">
        <f t="shared" si="16"/>
        <v>45.16840367</v>
      </c>
      <c r="AE120" s="13">
        <f t="shared" si="17"/>
        <v>1.159043675</v>
      </c>
      <c r="AF120" s="13">
        <f t="shared" si="18"/>
        <v>1169.440768</v>
      </c>
      <c r="AG120" s="13">
        <f t="shared" si="19"/>
        <v>316449.4</v>
      </c>
      <c r="AH120" s="13">
        <f t="shared" si="20"/>
        <v>10624737.75</v>
      </c>
      <c r="AI120" s="10">
        <f t="shared" si="21"/>
        <v>1.377819898</v>
      </c>
      <c r="AJ120" s="10">
        <f t="shared" si="22"/>
        <v>1163.74256</v>
      </c>
      <c r="AK120" s="10">
        <f t="shared" si="23"/>
        <v>278498.3776</v>
      </c>
      <c r="AL120" s="10">
        <f t="shared" si="24"/>
        <v>16791480.74</v>
      </c>
      <c r="AM120" s="97">
        <f t="shared" si="25"/>
        <v>143259645.5</v>
      </c>
      <c r="AN120" s="97">
        <f t="shared" si="26"/>
        <v>143187996.8</v>
      </c>
      <c r="AO120" s="86">
        <f t="shared" si="27"/>
        <v>1.000500382</v>
      </c>
      <c r="AP120" s="86">
        <f t="shared" ref="AP120:AS120" si="144">AE120-AI120</f>
        <v>-0.2187762226</v>
      </c>
      <c r="AQ120" s="86">
        <f t="shared" si="144"/>
        <v>5.698208208</v>
      </c>
      <c r="AR120" s="86">
        <f t="shared" si="144"/>
        <v>37951.02238</v>
      </c>
      <c r="AS120" s="86">
        <f t="shared" si="144"/>
        <v>-6166742.988</v>
      </c>
      <c r="AT120" s="99"/>
      <c r="AU120" s="23"/>
    </row>
    <row r="121">
      <c r="A121" s="96">
        <v>6.509441008418705</v>
      </c>
      <c r="B121" s="29">
        <v>5578.0</v>
      </c>
      <c r="C121" s="30">
        <v>1554.0</v>
      </c>
      <c r="D121" s="31" t="s">
        <v>0</v>
      </c>
      <c r="E121" s="14">
        <v>11.0</v>
      </c>
      <c r="F121" s="15">
        <v>4.0</v>
      </c>
      <c r="G121" s="16">
        <v>6.0</v>
      </c>
      <c r="H121" s="17">
        <v>17.0</v>
      </c>
      <c r="I121" s="18">
        <v>51.0</v>
      </c>
      <c r="J121" s="19">
        <v>7.0</v>
      </c>
      <c r="K121" s="20">
        <v>8.0</v>
      </c>
      <c r="L121" s="21">
        <v>17.0</v>
      </c>
      <c r="M121" s="22">
        <v>21.0</v>
      </c>
      <c r="N121" s="63">
        <f t="shared" si="2"/>
        <v>51</v>
      </c>
      <c r="O121" s="63">
        <f t="shared" si="3"/>
        <v>17</v>
      </c>
      <c r="P121" s="63">
        <f t="shared" si="4"/>
        <v>24</v>
      </c>
      <c r="Q121" s="63">
        <f t="shared" si="5"/>
        <v>50</v>
      </c>
      <c r="R121" s="65">
        <f t="shared" si="6"/>
        <v>0.5281690141</v>
      </c>
      <c r="S121" s="65">
        <f t="shared" si="7"/>
        <v>0.4788732394</v>
      </c>
      <c r="T121" s="66">
        <f t="shared" si="8"/>
        <v>0.504950495</v>
      </c>
      <c r="U121" s="89"/>
      <c r="V121" s="89"/>
      <c r="W121" s="85">
        <f t="shared" si="9"/>
        <v>91</v>
      </c>
      <c r="X121" s="7">
        <f t="shared" si="10"/>
        <v>1.377819898</v>
      </c>
      <c r="Y121" s="7">
        <f t="shared" si="11"/>
        <v>146.5608863</v>
      </c>
      <c r="Z121" s="7">
        <f t="shared" si="12"/>
        <v>2315.485482</v>
      </c>
      <c r="AA121" s="97">
        <f t="shared" si="13"/>
        <v>0.6639941699</v>
      </c>
      <c r="AB121" s="97">
        <f t="shared" si="14"/>
        <v>0.6632513507</v>
      </c>
      <c r="AC121" s="98">
        <f t="shared" si="15"/>
        <v>1.159043675</v>
      </c>
      <c r="AD121" s="98">
        <f t="shared" si="16"/>
        <v>7.952183745</v>
      </c>
      <c r="AE121" s="13">
        <f t="shared" si="17"/>
        <v>1.159043675</v>
      </c>
      <c r="AF121" s="13">
        <f t="shared" si="18"/>
        <v>218.8981326</v>
      </c>
      <c r="AG121" s="13">
        <f t="shared" si="19"/>
        <v>11045.33811</v>
      </c>
      <c r="AH121" s="13">
        <f t="shared" si="20"/>
        <v>65852.03359</v>
      </c>
      <c r="AI121" s="10">
        <f t="shared" si="21"/>
        <v>1.377819898</v>
      </c>
      <c r="AJ121" s="10">
        <f t="shared" si="22"/>
        <v>215.4518812</v>
      </c>
      <c r="AK121" s="10">
        <f t="shared" si="23"/>
        <v>9643.529797</v>
      </c>
      <c r="AL121" s="10">
        <f t="shared" si="24"/>
        <v>115774.2741</v>
      </c>
      <c r="AM121" s="97">
        <f t="shared" si="25"/>
        <v>1352266.623</v>
      </c>
      <c r="AN121" s="97">
        <f t="shared" si="26"/>
        <v>1350753.824</v>
      </c>
      <c r="AO121" s="86">
        <f t="shared" si="27"/>
        <v>1.001119966</v>
      </c>
      <c r="AP121" s="86">
        <f t="shared" ref="AP121:AS121" si="145">AE121-AI121</f>
        <v>-0.2187762226</v>
      </c>
      <c r="AQ121" s="86">
        <f t="shared" si="145"/>
        <v>3.446251415</v>
      </c>
      <c r="AR121" s="86">
        <f t="shared" si="145"/>
        <v>1401.808317</v>
      </c>
      <c r="AS121" s="86">
        <f t="shared" si="145"/>
        <v>-49922.24053</v>
      </c>
      <c r="AT121" s="99"/>
      <c r="AU121" s="23"/>
    </row>
    <row r="122">
      <c r="A122" s="96">
        <v>6.569849589144376</v>
      </c>
      <c r="B122" s="29">
        <v>5395.0</v>
      </c>
      <c r="C122" s="30">
        <v>608.0</v>
      </c>
      <c r="D122" s="31" t="s">
        <v>0</v>
      </c>
      <c r="E122" s="14">
        <v>14.0</v>
      </c>
      <c r="F122" s="15">
        <v>15.0</v>
      </c>
      <c r="G122" s="16">
        <v>9.0</v>
      </c>
      <c r="H122" s="17">
        <v>15.0</v>
      </c>
      <c r="I122" s="18">
        <v>62.0</v>
      </c>
      <c r="J122" s="19">
        <v>8.0</v>
      </c>
      <c r="K122" s="20">
        <v>12.0</v>
      </c>
      <c r="L122" s="21">
        <v>39.0</v>
      </c>
      <c r="M122" s="22">
        <v>18.0</v>
      </c>
      <c r="N122" s="63">
        <f t="shared" si="2"/>
        <v>62</v>
      </c>
      <c r="O122" s="63">
        <f t="shared" si="3"/>
        <v>39</v>
      </c>
      <c r="P122" s="63">
        <f t="shared" si="4"/>
        <v>23</v>
      </c>
      <c r="Q122" s="63">
        <f t="shared" si="5"/>
        <v>68</v>
      </c>
      <c r="R122" s="65">
        <f t="shared" si="6"/>
        <v>0.4427083333</v>
      </c>
      <c r="S122" s="65">
        <f t="shared" si="7"/>
        <v>0.5260416667</v>
      </c>
      <c r="T122" s="66">
        <f t="shared" si="8"/>
        <v>0.4769230769</v>
      </c>
      <c r="U122" s="89"/>
      <c r="V122" s="89"/>
      <c r="W122" s="85">
        <f t="shared" si="9"/>
        <v>130</v>
      </c>
      <c r="X122" s="7">
        <f t="shared" si="10"/>
        <v>1.377819898</v>
      </c>
      <c r="Y122" s="7">
        <f t="shared" si="11"/>
        <v>204.4733289</v>
      </c>
      <c r="Z122" s="7">
        <f t="shared" si="12"/>
        <v>5342.629008</v>
      </c>
      <c r="AA122" s="97">
        <f t="shared" si="13"/>
        <v>0.6359667518</v>
      </c>
      <c r="AB122" s="97">
        <f t="shared" si="14"/>
        <v>0.6324955264</v>
      </c>
      <c r="AC122" s="98">
        <f t="shared" si="15"/>
        <v>1.159043675</v>
      </c>
      <c r="AD122" s="98">
        <f t="shared" si="16"/>
        <v>10.81496989</v>
      </c>
      <c r="AE122" s="13">
        <f t="shared" si="17"/>
        <v>1.159043675</v>
      </c>
      <c r="AF122" s="13">
        <f t="shared" si="18"/>
        <v>312.1663254</v>
      </c>
      <c r="AG122" s="13">
        <f t="shared" si="19"/>
        <v>22399.73028</v>
      </c>
      <c r="AH122" s="13">
        <f t="shared" si="20"/>
        <v>182772.9912</v>
      </c>
      <c r="AI122" s="10">
        <f t="shared" si="21"/>
        <v>1.377819898</v>
      </c>
      <c r="AJ122" s="10">
        <f t="shared" si="22"/>
        <v>298.1650819</v>
      </c>
      <c r="AK122" s="10">
        <f t="shared" si="23"/>
        <v>19246.81537</v>
      </c>
      <c r="AL122" s="10">
        <f t="shared" si="24"/>
        <v>363298.7725</v>
      </c>
      <c r="AM122" s="97">
        <f t="shared" si="25"/>
        <v>3047756.184</v>
      </c>
      <c r="AN122" s="97">
        <f t="shared" si="26"/>
        <v>3031120.961</v>
      </c>
      <c r="AO122" s="86">
        <f t="shared" si="27"/>
        <v>1.005488142</v>
      </c>
      <c r="AP122" s="86">
        <f t="shared" ref="AP122:AS122" si="146">AE122-AI122</f>
        <v>-0.2187762226</v>
      </c>
      <c r="AQ122" s="86">
        <f t="shared" si="146"/>
        <v>14.00124347</v>
      </c>
      <c r="AR122" s="86">
        <f t="shared" si="146"/>
        <v>3152.914907</v>
      </c>
      <c r="AS122" s="86">
        <f t="shared" si="146"/>
        <v>-180525.7813</v>
      </c>
      <c r="AT122" s="99"/>
      <c r="AU122" s="23"/>
    </row>
    <row r="123">
      <c r="A123" s="96">
        <v>6.625025234949987</v>
      </c>
      <c r="B123" s="29">
        <v>6538.0</v>
      </c>
      <c r="C123" s="30">
        <v>2501.0</v>
      </c>
      <c r="D123" s="31" t="s">
        <v>0</v>
      </c>
      <c r="E123" s="14">
        <v>19.0</v>
      </c>
      <c r="F123" s="15">
        <v>24.0</v>
      </c>
      <c r="G123" s="16">
        <v>12.0</v>
      </c>
      <c r="H123" s="17">
        <v>40.0</v>
      </c>
      <c r="I123" s="18">
        <v>118.0</v>
      </c>
      <c r="J123" s="19">
        <v>28.0</v>
      </c>
      <c r="K123" s="20">
        <v>34.0</v>
      </c>
      <c r="L123" s="21">
        <v>42.0</v>
      </c>
      <c r="M123" s="22">
        <v>39.0</v>
      </c>
      <c r="N123" s="63">
        <f t="shared" si="2"/>
        <v>118</v>
      </c>
      <c r="O123" s="63">
        <f t="shared" si="3"/>
        <v>42</v>
      </c>
      <c r="P123" s="63">
        <f t="shared" si="4"/>
        <v>68</v>
      </c>
      <c r="Q123" s="63">
        <f t="shared" si="5"/>
        <v>128</v>
      </c>
      <c r="R123" s="65">
        <f t="shared" si="6"/>
        <v>0.5224719101</v>
      </c>
      <c r="S123" s="65">
        <f t="shared" si="7"/>
        <v>0.4494382022</v>
      </c>
      <c r="T123" s="66">
        <f t="shared" si="8"/>
        <v>0.4796747967</v>
      </c>
      <c r="U123" s="89"/>
      <c r="V123" s="89"/>
      <c r="W123" s="85">
        <f t="shared" si="9"/>
        <v>238</v>
      </c>
      <c r="X123" s="7">
        <f t="shared" si="10"/>
        <v>1.377819898</v>
      </c>
      <c r="Y123" s="7">
        <f t="shared" si="11"/>
        <v>387.6128295</v>
      </c>
      <c r="Z123" s="7">
        <f t="shared" si="12"/>
        <v>16078.10525</v>
      </c>
      <c r="AA123" s="97">
        <f t="shared" si="13"/>
        <v>0.6387184716</v>
      </c>
      <c r="AB123" s="97">
        <f t="shared" si="14"/>
        <v>0.6391331854</v>
      </c>
      <c r="AC123" s="98">
        <f t="shared" si="15"/>
        <v>1.159043675</v>
      </c>
      <c r="AD123" s="98">
        <f t="shared" si="16"/>
        <v>20.35759039</v>
      </c>
      <c r="AE123" s="13">
        <f t="shared" si="17"/>
        <v>1.159043675</v>
      </c>
      <c r="AF123" s="13">
        <f t="shared" si="18"/>
        <v>572.0623796</v>
      </c>
      <c r="AG123" s="13">
        <f t="shared" si="19"/>
        <v>75343.08295</v>
      </c>
      <c r="AH123" s="13">
        <f t="shared" si="20"/>
        <v>1153135.35</v>
      </c>
      <c r="AI123" s="10">
        <f t="shared" si="21"/>
        <v>1.377819898</v>
      </c>
      <c r="AJ123" s="10">
        <f t="shared" si="22"/>
        <v>563.9737764</v>
      </c>
      <c r="AK123" s="10">
        <f t="shared" si="23"/>
        <v>65692.54743</v>
      </c>
      <c r="AL123" s="10">
        <f t="shared" si="24"/>
        <v>2057997.473</v>
      </c>
      <c r="AM123" s="97">
        <f t="shared" si="25"/>
        <v>19913361.56</v>
      </c>
      <c r="AN123" s="97">
        <f t="shared" si="26"/>
        <v>19926291.11</v>
      </c>
      <c r="AO123" s="86">
        <f t="shared" si="27"/>
        <v>0.9993511309</v>
      </c>
      <c r="AP123" s="86">
        <f t="shared" ref="AP123:AS123" si="147">AE123-AI123</f>
        <v>-0.2187762226</v>
      </c>
      <c r="AQ123" s="86">
        <f t="shared" si="147"/>
        <v>8.08860325</v>
      </c>
      <c r="AR123" s="86">
        <f t="shared" si="147"/>
        <v>9650.535513</v>
      </c>
      <c r="AS123" s="86">
        <f t="shared" si="147"/>
        <v>-904862.1227</v>
      </c>
      <c r="AT123" s="99"/>
      <c r="AU123" s="23"/>
    </row>
    <row r="124">
      <c r="A124" s="96">
        <v>6.647691529171027</v>
      </c>
      <c r="B124" s="29">
        <v>3022.0</v>
      </c>
      <c r="C124" s="30">
        <v>3116.0</v>
      </c>
      <c r="D124" s="31" t="s">
        <v>0</v>
      </c>
      <c r="E124" s="14">
        <v>29.0</v>
      </c>
      <c r="F124" s="15">
        <v>35.0</v>
      </c>
      <c r="G124" s="16">
        <v>41.0</v>
      </c>
      <c r="H124" s="17">
        <v>35.0</v>
      </c>
      <c r="I124" s="18">
        <v>183.0</v>
      </c>
      <c r="J124" s="19">
        <v>34.0</v>
      </c>
      <c r="K124" s="20">
        <v>67.0</v>
      </c>
      <c r="L124" s="21">
        <v>109.0</v>
      </c>
      <c r="M124" s="22">
        <v>82.0</v>
      </c>
      <c r="N124" s="63">
        <f t="shared" si="2"/>
        <v>183</v>
      </c>
      <c r="O124" s="63">
        <f t="shared" si="3"/>
        <v>109</v>
      </c>
      <c r="P124" s="63">
        <f t="shared" si="4"/>
        <v>69</v>
      </c>
      <c r="Q124" s="63">
        <f t="shared" si="5"/>
        <v>254</v>
      </c>
      <c r="R124" s="65">
        <f t="shared" si="6"/>
        <v>0.4097560976</v>
      </c>
      <c r="S124" s="65">
        <f t="shared" si="7"/>
        <v>0.474796748</v>
      </c>
      <c r="T124" s="66">
        <f t="shared" si="8"/>
        <v>0.4187643021</v>
      </c>
      <c r="U124" s="89"/>
      <c r="V124" s="89"/>
      <c r="W124" s="85">
        <f t="shared" si="9"/>
        <v>432</v>
      </c>
      <c r="X124" s="7">
        <f t="shared" si="10"/>
        <v>1.377819898</v>
      </c>
      <c r="Y124" s="7">
        <f t="shared" si="11"/>
        <v>662.1545046</v>
      </c>
      <c r="Z124" s="7">
        <f t="shared" si="12"/>
        <v>50896.71497</v>
      </c>
      <c r="AA124" s="97">
        <f t="shared" si="13"/>
        <v>0.577807977</v>
      </c>
      <c r="AB124" s="97">
        <f t="shared" si="14"/>
        <v>0.5769391231</v>
      </c>
      <c r="AC124" s="98">
        <f t="shared" si="15"/>
        <v>1.159043675</v>
      </c>
      <c r="AD124" s="98">
        <f t="shared" si="16"/>
        <v>40.39709342</v>
      </c>
      <c r="AE124" s="13">
        <f t="shared" si="17"/>
        <v>1.159043675</v>
      </c>
      <c r="AF124" s="13">
        <f t="shared" si="18"/>
        <v>1041.810829</v>
      </c>
      <c r="AG124" s="13">
        <f t="shared" si="19"/>
        <v>251208.4555</v>
      </c>
      <c r="AH124" s="13">
        <f t="shared" si="20"/>
        <v>7539067.163</v>
      </c>
      <c r="AI124" s="10">
        <f t="shared" si="21"/>
        <v>1.377819898</v>
      </c>
      <c r="AJ124" s="10">
        <f t="shared" si="22"/>
        <v>1012.120759</v>
      </c>
      <c r="AK124" s="10">
        <f t="shared" si="23"/>
        <v>219083.9591</v>
      </c>
      <c r="AL124" s="10">
        <f t="shared" si="24"/>
        <v>12927765.6</v>
      </c>
      <c r="AM124" s="97">
        <f t="shared" si="25"/>
        <v>95502601.45</v>
      </c>
      <c r="AN124" s="97">
        <f t="shared" si="26"/>
        <v>95358993.53</v>
      </c>
      <c r="AO124" s="86">
        <f t="shared" si="27"/>
        <v>1.001505971</v>
      </c>
      <c r="AP124" s="86">
        <f t="shared" ref="AP124:AS124" si="148">AE124-AI124</f>
        <v>-0.2187762226</v>
      </c>
      <c r="AQ124" s="86">
        <f t="shared" si="148"/>
        <v>29.69007001</v>
      </c>
      <c r="AR124" s="86">
        <f t="shared" si="148"/>
        <v>32124.49638</v>
      </c>
      <c r="AS124" s="86">
        <f t="shared" si="148"/>
        <v>-5388698.439</v>
      </c>
      <c r="AT124" s="99"/>
      <c r="AU124" s="23"/>
    </row>
    <row r="125">
      <c r="A125" s="96">
        <v>6.684290759787338</v>
      </c>
      <c r="B125" s="29">
        <v>2430.0</v>
      </c>
      <c r="C125" s="30">
        <v>1227.0</v>
      </c>
      <c r="D125" s="31" t="s">
        <v>0</v>
      </c>
      <c r="E125" s="14">
        <v>13.0</v>
      </c>
      <c r="F125" s="15">
        <v>6.0</v>
      </c>
      <c r="G125" s="16">
        <v>9.0</v>
      </c>
      <c r="H125" s="17">
        <v>9.0</v>
      </c>
      <c r="I125" s="18">
        <v>49.0</v>
      </c>
      <c r="J125" s="19">
        <v>14.0</v>
      </c>
      <c r="K125" s="20">
        <v>17.0</v>
      </c>
      <c r="L125" s="21">
        <v>8.0</v>
      </c>
      <c r="M125" s="22">
        <v>12.0</v>
      </c>
      <c r="N125" s="63">
        <f t="shared" si="2"/>
        <v>49</v>
      </c>
      <c r="O125" s="63">
        <f t="shared" si="3"/>
        <v>8</v>
      </c>
      <c r="P125" s="63">
        <f t="shared" si="4"/>
        <v>23</v>
      </c>
      <c r="Q125" s="63">
        <f t="shared" si="5"/>
        <v>57</v>
      </c>
      <c r="R125" s="65">
        <f t="shared" si="6"/>
        <v>0.5255474453</v>
      </c>
      <c r="S125" s="65">
        <f t="shared" si="7"/>
        <v>0.4160583942</v>
      </c>
      <c r="T125" s="66">
        <f t="shared" si="8"/>
        <v>0.4622641509</v>
      </c>
      <c r="U125" s="89"/>
      <c r="V125" s="89"/>
      <c r="W125" s="85">
        <f t="shared" si="9"/>
        <v>88</v>
      </c>
      <c r="X125" s="7">
        <f t="shared" si="10"/>
        <v>1.377819898</v>
      </c>
      <c r="Y125" s="7">
        <f t="shared" si="11"/>
        <v>137.5829237</v>
      </c>
      <c r="Z125" s="7">
        <f t="shared" si="12"/>
        <v>1552.07593</v>
      </c>
      <c r="AA125" s="97">
        <f t="shared" si="13"/>
        <v>0.6213078258</v>
      </c>
      <c r="AB125" s="97">
        <f t="shared" si="14"/>
        <v>0.6181354769</v>
      </c>
      <c r="AC125" s="98">
        <f t="shared" si="15"/>
        <v>1.159043675</v>
      </c>
      <c r="AD125" s="98">
        <f t="shared" si="16"/>
        <v>9.065489469</v>
      </c>
      <c r="AE125" s="13">
        <f t="shared" si="17"/>
        <v>1.159043675</v>
      </c>
      <c r="AF125" s="13">
        <f t="shared" si="18"/>
        <v>213.0571763</v>
      </c>
      <c r="AG125" s="13">
        <f t="shared" si="19"/>
        <v>10571.16037</v>
      </c>
      <c r="AH125" s="13">
        <f t="shared" si="20"/>
        <v>70203.15045</v>
      </c>
      <c r="AI125" s="10">
        <f t="shared" si="21"/>
        <v>1.377819898</v>
      </c>
      <c r="AJ125" s="10">
        <f t="shared" si="22"/>
        <v>216.1186579</v>
      </c>
      <c r="AK125" s="10">
        <f t="shared" si="23"/>
        <v>9394.302582</v>
      </c>
      <c r="AL125" s="10">
        <f t="shared" si="24"/>
        <v>88468.32801</v>
      </c>
      <c r="AM125" s="97">
        <f t="shared" si="25"/>
        <v>1236100.618</v>
      </c>
      <c r="AN125" s="97">
        <f t="shared" si="26"/>
        <v>1229789.185</v>
      </c>
      <c r="AO125" s="86">
        <f t="shared" si="27"/>
        <v>1.005132126</v>
      </c>
      <c r="AP125" s="86">
        <f t="shared" ref="AP125:AS125" si="149">AE125-AI125</f>
        <v>-0.2187762226</v>
      </c>
      <c r="AQ125" s="86">
        <f t="shared" si="149"/>
        <v>-3.061481632</v>
      </c>
      <c r="AR125" s="86">
        <f t="shared" si="149"/>
        <v>1176.857783</v>
      </c>
      <c r="AS125" s="86">
        <f t="shared" si="149"/>
        <v>-18265.17756</v>
      </c>
      <c r="AT125" s="99"/>
      <c r="AU125" s="23"/>
    </row>
    <row r="126">
      <c r="A126" s="96">
        <v>6.845534028630709</v>
      </c>
      <c r="B126" s="29">
        <v>5018.0</v>
      </c>
      <c r="C126" s="30">
        <v>1342.0</v>
      </c>
      <c r="D126" s="31" t="s">
        <v>0</v>
      </c>
      <c r="E126" s="14">
        <v>4.0</v>
      </c>
      <c r="F126" s="15">
        <v>9.0</v>
      </c>
      <c r="G126" s="16">
        <v>3.0</v>
      </c>
      <c r="H126" s="17">
        <v>26.0</v>
      </c>
      <c r="I126" s="18">
        <v>90.0</v>
      </c>
      <c r="J126" s="19">
        <v>15.0</v>
      </c>
      <c r="K126" s="20">
        <v>11.0</v>
      </c>
      <c r="L126" s="21">
        <v>17.0</v>
      </c>
      <c r="M126" s="22">
        <v>13.0</v>
      </c>
      <c r="N126" s="63">
        <f t="shared" si="2"/>
        <v>90</v>
      </c>
      <c r="O126" s="63">
        <f t="shared" si="3"/>
        <v>17</v>
      </c>
      <c r="P126" s="63">
        <f t="shared" si="4"/>
        <v>41</v>
      </c>
      <c r="Q126" s="63">
        <f t="shared" si="5"/>
        <v>40</v>
      </c>
      <c r="R126" s="65">
        <f t="shared" si="6"/>
        <v>0.6968085106</v>
      </c>
      <c r="S126" s="65">
        <f t="shared" si="7"/>
        <v>0.5691489362</v>
      </c>
      <c r="T126" s="66">
        <f t="shared" si="8"/>
        <v>0.6923076923</v>
      </c>
      <c r="U126" s="89"/>
      <c r="V126" s="89"/>
      <c r="W126" s="85">
        <f t="shared" si="9"/>
        <v>98</v>
      </c>
      <c r="X126" s="7">
        <f t="shared" si="10"/>
        <v>1.377819898</v>
      </c>
      <c r="Y126" s="7">
        <f t="shared" si="11"/>
        <v>173.0024671</v>
      </c>
      <c r="Z126" s="7">
        <f t="shared" si="12"/>
        <v>3464.386038</v>
      </c>
      <c r="AA126" s="97">
        <f t="shared" si="13"/>
        <v>0.8513513672</v>
      </c>
      <c r="AB126" s="97">
        <f t="shared" si="14"/>
        <v>0.8543161284</v>
      </c>
      <c r="AC126" s="98">
        <f t="shared" si="15"/>
        <v>1.159043675</v>
      </c>
      <c r="AD126" s="98">
        <f t="shared" si="16"/>
        <v>6.361746996</v>
      </c>
      <c r="AE126" s="13">
        <f t="shared" si="17"/>
        <v>1.159043675</v>
      </c>
      <c r="AF126" s="13">
        <f t="shared" si="18"/>
        <v>233.5343073</v>
      </c>
      <c r="AG126" s="13">
        <f t="shared" si="19"/>
        <v>12378.35786</v>
      </c>
      <c r="AH126" s="13">
        <f t="shared" si="20"/>
        <v>61098.21815</v>
      </c>
      <c r="AI126" s="10">
        <f t="shared" si="21"/>
        <v>1.377819898</v>
      </c>
      <c r="AJ126" s="10">
        <f t="shared" si="22"/>
        <v>228.115263</v>
      </c>
      <c r="AK126" s="10">
        <f t="shared" si="23"/>
        <v>10384.48472</v>
      </c>
      <c r="AL126" s="10">
        <f t="shared" si="24"/>
        <v>138575.4415</v>
      </c>
      <c r="AM126" s="97">
        <f t="shared" si="25"/>
        <v>3911721.154</v>
      </c>
      <c r="AN126" s="97">
        <f t="shared" si="26"/>
        <v>3925343.402</v>
      </c>
      <c r="AO126" s="86">
        <f t="shared" si="27"/>
        <v>0.9965296673</v>
      </c>
      <c r="AP126" s="86">
        <f t="shared" ref="AP126:AS126" si="150">AE126-AI126</f>
        <v>-0.2187762226</v>
      </c>
      <c r="AQ126" s="86">
        <f t="shared" si="150"/>
        <v>5.419044319</v>
      </c>
      <c r="AR126" s="86">
        <f t="shared" si="150"/>
        <v>1993.873145</v>
      </c>
      <c r="AS126" s="86">
        <f t="shared" si="150"/>
        <v>-77477.22336</v>
      </c>
      <c r="AT126" s="99"/>
      <c r="AU126" s="23"/>
    </row>
    <row r="127">
      <c r="A127" s="96">
        <v>6.859660078181179</v>
      </c>
      <c r="B127" s="29">
        <v>4716.0</v>
      </c>
      <c r="C127" s="30">
        <v>2051.0</v>
      </c>
      <c r="D127" s="31" t="s">
        <v>0</v>
      </c>
      <c r="E127" s="14">
        <v>14.0</v>
      </c>
      <c r="F127" s="15">
        <v>12.0</v>
      </c>
      <c r="G127" s="16">
        <v>7.0</v>
      </c>
      <c r="H127" s="17">
        <v>40.0</v>
      </c>
      <c r="I127" s="18">
        <v>85.0</v>
      </c>
      <c r="J127" s="19">
        <v>19.0</v>
      </c>
      <c r="K127" s="20">
        <v>13.0</v>
      </c>
      <c r="L127" s="21">
        <v>18.0</v>
      </c>
      <c r="M127" s="22">
        <v>14.0</v>
      </c>
      <c r="N127" s="63">
        <f t="shared" si="2"/>
        <v>85</v>
      </c>
      <c r="O127" s="63">
        <f t="shared" si="3"/>
        <v>18</v>
      </c>
      <c r="P127" s="63">
        <f t="shared" si="4"/>
        <v>59</v>
      </c>
      <c r="Q127" s="63">
        <f t="shared" si="5"/>
        <v>60</v>
      </c>
      <c r="R127" s="65">
        <f t="shared" si="6"/>
        <v>0.6486486486</v>
      </c>
      <c r="S127" s="65">
        <f t="shared" si="7"/>
        <v>0.463963964</v>
      </c>
      <c r="T127" s="66">
        <f t="shared" si="8"/>
        <v>0.5862068966</v>
      </c>
      <c r="U127" s="89"/>
      <c r="V127" s="89"/>
      <c r="W127" s="85">
        <f t="shared" si="9"/>
        <v>137</v>
      </c>
      <c r="X127" s="7">
        <f t="shared" si="10"/>
        <v>1.377819898</v>
      </c>
      <c r="Y127" s="7">
        <f t="shared" si="11"/>
        <v>240.9192799</v>
      </c>
      <c r="Z127" s="7">
        <f t="shared" si="12"/>
        <v>6255.717565</v>
      </c>
      <c r="AA127" s="97">
        <f t="shared" si="13"/>
        <v>0.7452505715</v>
      </c>
      <c r="AB127" s="97">
        <f t="shared" si="14"/>
        <v>0.744432374</v>
      </c>
      <c r="AC127" s="98">
        <f t="shared" si="15"/>
        <v>1.159043675</v>
      </c>
      <c r="AD127" s="98">
        <f t="shared" si="16"/>
        <v>9.542620494</v>
      </c>
      <c r="AE127" s="13">
        <f t="shared" si="17"/>
        <v>1.159043675</v>
      </c>
      <c r="AF127" s="13">
        <f t="shared" si="18"/>
        <v>327.1205874</v>
      </c>
      <c r="AG127" s="13">
        <f t="shared" si="19"/>
        <v>24368.76875</v>
      </c>
      <c r="AH127" s="13">
        <f t="shared" si="20"/>
        <v>179105.4441</v>
      </c>
      <c r="AI127" s="10">
        <f t="shared" si="21"/>
        <v>1.377819898</v>
      </c>
      <c r="AJ127" s="10">
        <f t="shared" si="22"/>
        <v>323.5884738</v>
      </c>
      <c r="AK127" s="10">
        <f t="shared" si="23"/>
        <v>20710.87436</v>
      </c>
      <c r="AL127" s="10">
        <f t="shared" si="24"/>
        <v>375343.0539</v>
      </c>
      <c r="AM127" s="97">
        <f t="shared" si="25"/>
        <v>5325694.729</v>
      </c>
      <c r="AN127" s="97">
        <f t="shared" si="26"/>
        <v>5319847.742</v>
      </c>
      <c r="AO127" s="86">
        <f t="shared" si="27"/>
        <v>1.001099089</v>
      </c>
      <c r="AP127" s="86">
        <f t="shared" ref="AP127:AS127" si="151">AE127-AI127</f>
        <v>-0.2187762226</v>
      </c>
      <c r="AQ127" s="86">
        <f t="shared" si="151"/>
        <v>3.532113617</v>
      </c>
      <c r="AR127" s="86">
        <f t="shared" si="151"/>
        <v>3657.894388</v>
      </c>
      <c r="AS127" s="86">
        <f t="shared" si="151"/>
        <v>-196237.6098</v>
      </c>
      <c r="AT127" s="99"/>
      <c r="AU127" s="23"/>
    </row>
    <row r="128">
      <c r="A128" s="96">
        <v>6.864340400051148</v>
      </c>
      <c r="B128" s="29">
        <v>3013.0</v>
      </c>
      <c r="C128" s="30">
        <v>1624.0</v>
      </c>
      <c r="D128" s="31" t="s">
        <v>0</v>
      </c>
      <c r="E128" s="14">
        <v>11.0</v>
      </c>
      <c r="F128" s="15">
        <v>5.0</v>
      </c>
      <c r="G128" s="16">
        <v>16.0</v>
      </c>
      <c r="H128" s="17">
        <v>21.0</v>
      </c>
      <c r="I128" s="18">
        <v>85.0</v>
      </c>
      <c r="J128" s="19">
        <v>15.0</v>
      </c>
      <c r="K128" s="20">
        <v>14.0</v>
      </c>
      <c r="L128" s="21">
        <v>22.0</v>
      </c>
      <c r="M128" s="22">
        <v>29.0</v>
      </c>
      <c r="N128" s="63">
        <f t="shared" si="2"/>
        <v>85</v>
      </c>
      <c r="O128" s="63">
        <f t="shared" si="3"/>
        <v>22</v>
      </c>
      <c r="P128" s="63">
        <f t="shared" si="4"/>
        <v>36</v>
      </c>
      <c r="Q128" s="63">
        <f t="shared" si="5"/>
        <v>75</v>
      </c>
      <c r="R128" s="65">
        <f t="shared" si="6"/>
        <v>0.5550458716</v>
      </c>
      <c r="S128" s="65">
        <f t="shared" si="7"/>
        <v>0.4908256881</v>
      </c>
      <c r="T128" s="66">
        <f t="shared" si="8"/>
        <v>0.53125</v>
      </c>
      <c r="U128" s="89"/>
      <c r="V128" s="89"/>
      <c r="W128" s="85">
        <f t="shared" si="9"/>
        <v>133</v>
      </c>
      <c r="X128" s="7">
        <f t="shared" si="10"/>
        <v>1.377819898</v>
      </c>
      <c r="Y128" s="7">
        <f t="shared" si="11"/>
        <v>213.8403881</v>
      </c>
      <c r="Z128" s="7">
        <f t="shared" si="12"/>
        <v>4715.024828</v>
      </c>
      <c r="AA128" s="97">
        <f t="shared" si="13"/>
        <v>0.6902936749</v>
      </c>
      <c r="AB128" s="97">
        <f t="shared" si="14"/>
        <v>0.6911498732</v>
      </c>
      <c r="AC128" s="98">
        <f t="shared" si="15"/>
        <v>1.159043675</v>
      </c>
      <c r="AD128" s="98">
        <f t="shared" si="16"/>
        <v>11.92827562</v>
      </c>
      <c r="AE128" s="13">
        <f t="shared" si="17"/>
        <v>1.159043675</v>
      </c>
      <c r="AF128" s="13">
        <f t="shared" si="18"/>
        <v>320.2338931</v>
      </c>
      <c r="AG128" s="13">
        <f t="shared" si="19"/>
        <v>23675.24488</v>
      </c>
      <c r="AH128" s="13">
        <f t="shared" si="20"/>
        <v>210999.2674</v>
      </c>
      <c r="AI128" s="10">
        <f t="shared" si="21"/>
        <v>1.377819898</v>
      </c>
      <c r="AJ128" s="10">
        <f t="shared" si="22"/>
        <v>317.1768804</v>
      </c>
      <c r="AK128" s="10">
        <f t="shared" si="23"/>
        <v>20753.05393</v>
      </c>
      <c r="AL128" s="10">
        <f t="shared" si="24"/>
        <v>353626.8621</v>
      </c>
      <c r="AM128" s="97">
        <f t="shared" si="25"/>
        <v>5248882.657</v>
      </c>
      <c r="AN128" s="97">
        <f t="shared" si="26"/>
        <v>5255393.052</v>
      </c>
      <c r="AO128" s="86">
        <f t="shared" si="27"/>
        <v>0.9987611974</v>
      </c>
      <c r="AP128" s="86">
        <f t="shared" ref="AP128:AS128" si="152">AE128-AI128</f>
        <v>-0.2187762226</v>
      </c>
      <c r="AQ128" s="86">
        <f t="shared" si="152"/>
        <v>3.057012765</v>
      </c>
      <c r="AR128" s="86">
        <f t="shared" si="152"/>
        <v>2922.190946</v>
      </c>
      <c r="AS128" s="86">
        <f t="shared" si="152"/>
        <v>-142627.5947</v>
      </c>
      <c r="AT128" s="99"/>
      <c r="AU128" s="23"/>
    </row>
    <row r="129">
      <c r="A129" s="96">
        <v>6.8953790831889705</v>
      </c>
      <c r="B129" s="29">
        <v>3062.0</v>
      </c>
      <c r="C129" s="30">
        <v>2749.0</v>
      </c>
      <c r="D129" s="31" t="s">
        <v>0</v>
      </c>
      <c r="E129" s="14">
        <v>32.0</v>
      </c>
      <c r="F129" s="15">
        <v>32.0</v>
      </c>
      <c r="G129" s="16">
        <v>25.0</v>
      </c>
      <c r="H129" s="17">
        <v>65.0</v>
      </c>
      <c r="I129" s="18">
        <v>177.0</v>
      </c>
      <c r="J129" s="19">
        <v>36.0</v>
      </c>
      <c r="K129" s="20">
        <v>43.0</v>
      </c>
      <c r="L129" s="21">
        <v>64.0</v>
      </c>
      <c r="M129" s="22">
        <v>59.0</v>
      </c>
      <c r="N129" s="63">
        <f t="shared" si="2"/>
        <v>177</v>
      </c>
      <c r="O129" s="63">
        <f t="shared" si="3"/>
        <v>64</v>
      </c>
      <c r="P129" s="63">
        <f t="shared" si="4"/>
        <v>101</v>
      </c>
      <c r="Q129" s="63">
        <f t="shared" si="5"/>
        <v>191</v>
      </c>
      <c r="R129" s="65">
        <f t="shared" si="6"/>
        <v>0.521575985</v>
      </c>
      <c r="S129" s="65">
        <f t="shared" si="7"/>
        <v>0.4521575985</v>
      </c>
      <c r="T129" s="66">
        <f t="shared" si="8"/>
        <v>0.4809782609</v>
      </c>
      <c r="U129" s="89"/>
      <c r="V129" s="89"/>
      <c r="W129" s="85">
        <f t="shared" si="9"/>
        <v>356</v>
      </c>
      <c r="X129" s="7">
        <f t="shared" si="10"/>
        <v>1.377819898</v>
      </c>
      <c r="Y129" s="7">
        <f t="shared" si="11"/>
        <v>579.5946756</v>
      </c>
      <c r="Z129" s="7">
        <f t="shared" si="12"/>
        <v>36161.47878</v>
      </c>
      <c r="AA129" s="97">
        <f t="shared" si="13"/>
        <v>0.6400219358</v>
      </c>
      <c r="AB129" s="97">
        <f t="shared" si="14"/>
        <v>0.640346708</v>
      </c>
      <c r="AC129" s="98">
        <f t="shared" si="15"/>
        <v>1.159043675</v>
      </c>
      <c r="AD129" s="98">
        <f t="shared" si="16"/>
        <v>30.37734191</v>
      </c>
      <c r="AE129" s="13">
        <f t="shared" si="17"/>
        <v>1.159043675</v>
      </c>
      <c r="AF129" s="13">
        <f t="shared" si="18"/>
        <v>855.6164384</v>
      </c>
      <c r="AG129" s="13">
        <f t="shared" si="19"/>
        <v>168521.2266</v>
      </c>
      <c r="AH129" s="13">
        <f t="shared" si="20"/>
        <v>3849902.804</v>
      </c>
      <c r="AI129" s="10">
        <f t="shared" si="21"/>
        <v>1.377819898</v>
      </c>
      <c r="AJ129" s="10">
        <f t="shared" si="22"/>
        <v>842.758276</v>
      </c>
      <c r="AK129" s="10">
        <f t="shared" si="23"/>
        <v>146864.0618</v>
      </c>
      <c r="AL129" s="10">
        <f t="shared" si="24"/>
        <v>6906842.447</v>
      </c>
      <c r="AM129" s="97">
        <f t="shared" si="25"/>
        <v>66910934.55</v>
      </c>
      <c r="AN129" s="97">
        <f t="shared" si="26"/>
        <v>66944887.78</v>
      </c>
      <c r="AO129" s="86">
        <f t="shared" si="27"/>
        <v>0.9994928181</v>
      </c>
      <c r="AP129" s="86">
        <f t="shared" ref="AP129:AS129" si="153">AE129-AI129</f>
        <v>-0.2187762226</v>
      </c>
      <c r="AQ129" s="86">
        <f t="shared" si="153"/>
        <v>12.8581624</v>
      </c>
      <c r="AR129" s="86">
        <f t="shared" si="153"/>
        <v>21657.1648</v>
      </c>
      <c r="AS129" s="86">
        <f t="shared" si="153"/>
        <v>-3056939.643</v>
      </c>
      <c r="AT129" s="99"/>
      <c r="AU129" s="23"/>
    </row>
    <row r="130">
      <c r="A130" s="96">
        <v>6.907491380434166</v>
      </c>
      <c r="B130" s="29">
        <v>5372.0</v>
      </c>
      <c r="C130" s="30">
        <v>1870.0</v>
      </c>
      <c r="D130" s="31" t="s">
        <v>0</v>
      </c>
      <c r="E130" s="14">
        <v>4.0</v>
      </c>
      <c r="F130" s="15">
        <v>7.0</v>
      </c>
      <c r="G130" s="16">
        <v>2.0</v>
      </c>
      <c r="H130" s="17">
        <v>40.0</v>
      </c>
      <c r="I130" s="18">
        <v>112.0</v>
      </c>
      <c r="J130" s="19">
        <v>31.0</v>
      </c>
      <c r="K130" s="20">
        <v>16.0</v>
      </c>
      <c r="L130" s="21">
        <v>15.0</v>
      </c>
      <c r="M130" s="22">
        <v>15.0</v>
      </c>
      <c r="N130" s="63">
        <f t="shared" si="2"/>
        <v>112</v>
      </c>
      <c r="O130" s="63">
        <f t="shared" si="3"/>
        <v>15</v>
      </c>
      <c r="P130" s="63">
        <f t="shared" si="4"/>
        <v>71</v>
      </c>
      <c r="Q130" s="63">
        <f t="shared" si="5"/>
        <v>44</v>
      </c>
      <c r="R130" s="65">
        <f t="shared" si="6"/>
        <v>0.7561983471</v>
      </c>
      <c r="S130" s="65">
        <f t="shared" si="7"/>
        <v>0.5247933884</v>
      </c>
      <c r="T130" s="66">
        <f t="shared" si="8"/>
        <v>0.7179487179</v>
      </c>
      <c r="U130" s="89"/>
      <c r="V130" s="89"/>
      <c r="W130" s="85">
        <f t="shared" si="9"/>
        <v>130</v>
      </c>
      <c r="X130" s="7">
        <f t="shared" si="10"/>
        <v>1.377819898</v>
      </c>
      <c r="Y130" s="7">
        <f t="shared" si="11"/>
        <v>243.2725609</v>
      </c>
      <c r="Z130" s="7">
        <f t="shared" si="12"/>
        <v>6667.037124</v>
      </c>
      <c r="AA130" s="97">
        <f t="shared" si="13"/>
        <v>0.8769923928</v>
      </c>
      <c r="AB130" s="97">
        <f t="shared" si="14"/>
        <v>0.8742049167</v>
      </c>
      <c r="AC130" s="98">
        <f t="shared" si="15"/>
        <v>1.159043675</v>
      </c>
      <c r="AD130" s="98">
        <f t="shared" si="16"/>
        <v>6.997921696</v>
      </c>
      <c r="AE130" s="13">
        <f t="shared" si="17"/>
        <v>1.159043675</v>
      </c>
      <c r="AF130" s="13">
        <f t="shared" si="18"/>
        <v>308.3492772</v>
      </c>
      <c r="AG130" s="13">
        <f t="shared" si="19"/>
        <v>21407.29775</v>
      </c>
      <c r="AH130" s="13">
        <f t="shared" si="20"/>
        <v>118264.8767</v>
      </c>
      <c r="AI130" s="10">
        <f t="shared" si="21"/>
        <v>1.377819898</v>
      </c>
      <c r="AJ130" s="10">
        <f t="shared" si="22"/>
        <v>303.8966364</v>
      </c>
      <c r="AK130" s="10">
        <f t="shared" si="23"/>
        <v>17371.0298</v>
      </c>
      <c r="AL130" s="10">
        <f t="shared" si="24"/>
        <v>293349.6335</v>
      </c>
      <c r="AM130" s="97">
        <f t="shared" si="25"/>
        <v>8012188.469</v>
      </c>
      <c r="AN130" s="97">
        <f t="shared" si="26"/>
        <v>7986722.132</v>
      </c>
      <c r="AO130" s="86">
        <f t="shared" si="27"/>
        <v>1.003188584</v>
      </c>
      <c r="AP130" s="86">
        <f t="shared" ref="AP130:AS130" si="154">AE130-AI130</f>
        <v>-0.2187762226</v>
      </c>
      <c r="AQ130" s="86">
        <f t="shared" si="154"/>
        <v>4.452640762</v>
      </c>
      <c r="AR130" s="86">
        <f t="shared" si="154"/>
        <v>4036.267942</v>
      </c>
      <c r="AS130" s="86">
        <f t="shared" si="154"/>
        <v>-175084.7568</v>
      </c>
      <c r="AT130" s="99"/>
      <c r="AU130" s="23"/>
    </row>
    <row r="131">
      <c r="A131" s="96">
        <v>7.053577187494966</v>
      </c>
      <c r="B131" s="29">
        <v>6009.0</v>
      </c>
      <c r="C131" s="30">
        <v>1588.0</v>
      </c>
      <c r="D131" s="31" t="s">
        <v>0</v>
      </c>
      <c r="E131" s="14">
        <v>11.0</v>
      </c>
      <c r="F131" s="15">
        <v>26.0</v>
      </c>
      <c r="G131" s="16">
        <v>13.0</v>
      </c>
      <c r="H131" s="17">
        <v>24.0</v>
      </c>
      <c r="I131" s="18">
        <v>94.0</v>
      </c>
      <c r="J131" s="19">
        <v>19.0</v>
      </c>
      <c r="K131" s="20">
        <v>21.0</v>
      </c>
      <c r="L131" s="21">
        <v>48.0</v>
      </c>
      <c r="M131" s="22">
        <v>30.0</v>
      </c>
      <c r="N131" s="63">
        <f t="shared" si="2"/>
        <v>94</v>
      </c>
      <c r="O131" s="63">
        <f t="shared" si="3"/>
        <v>48</v>
      </c>
      <c r="P131" s="63">
        <f t="shared" si="4"/>
        <v>43</v>
      </c>
      <c r="Q131" s="63">
        <f t="shared" si="5"/>
        <v>101</v>
      </c>
      <c r="R131" s="65">
        <f t="shared" si="6"/>
        <v>0.479020979</v>
      </c>
      <c r="S131" s="65">
        <f t="shared" si="7"/>
        <v>0.4965034965</v>
      </c>
      <c r="T131" s="66">
        <f t="shared" si="8"/>
        <v>0.4820512821</v>
      </c>
      <c r="U131" s="89"/>
      <c r="V131" s="89"/>
      <c r="W131" s="85">
        <f t="shared" si="9"/>
        <v>192</v>
      </c>
      <c r="X131" s="7">
        <f t="shared" si="10"/>
        <v>1.377819898</v>
      </c>
      <c r="Y131" s="7">
        <f t="shared" si="11"/>
        <v>306.924036</v>
      </c>
      <c r="Z131" s="7">
        <f t="shared" si="12"/>
        <v>11269.95401</v>
      </c>
      <c r="AA131" s="97">
        <f t="shared" si="13"/>
        <v>0.641094957</v>
      </c>
      <c r="AB131" s="97">
        <f t="shared" si="14"/>
        <v>0.6393372538</v>
      </c>
      <c r="AC131" s="98">
        <f t="shared" si="15"/>
        <v>1.159043675</v>
      </c>
      <c r="AD131" s="98">
        <f t="shared" si="16"/>
        <v>16.06341116</v>
      </c>
      <c r="AE131" s="13">
        <f t="shared" si="17"/>
        <v>1.159043675</v>
      </c>
      <c r="AF131" s="13">
        <f t="shared" si="18"/>
        <v>461.1361823</v>
      </c>
      <c r="AG131" s="13">
        <f t="shared" si="19"/>
        <v>48895.33592</v>
      </c>
      <c r="AH131" s="13">
        <f t="shared" si="20"/>
        <v>592161.5892</v>
      </c>
      <c r="AI131" s="10">
        <f t="shared" si="21"/>
        <v>1.377819898</v>
      </c>
      <c r="AJ131" s="10">
        <f t="shared" si="22"/>
        <v>446.0838457</v>
      </c>
      <c r="AK131" s="10">
        <f t="shared" si="23"/>
        <v>42269.28165</v>
      </c>
      <c r="AL131" s="10">
        <f t="shared" si="24"/>
        <v>1138265.355</v>
      </c>
      <c r="AM131" s="97">
        <f t="shared" si="25"/>
        <v>10225605.6</v>
      </c>
      <c r="AN131" s="97">
        <f t="shared" si="26"/>
        <v>10197569.85</v>
      </c>
      <c r="AO131" s="86">
        <f t="shared" si="27"/>
        <v>1.002749258</v>
      </c>
      <c r="AP131" s="86">
        <f t="shared" ref="AP131:AS131" si="155">AE131-AI131</f>
        <v>-0.2187762226</v>
      </c>
      <c r="AQ131" s="86">
        <f t="shared" si="155"/>
        <v>15.05233666</v>
      </c>
      <c r="AR131" s="86">
        <f t="shared" si="155"/>
        <v>6626.054267</v>
      </c>
      <c r="AS131" s="86">
        <f t="shared" si="155"/>
        <v>-546103.7663</v>
      </c>
      <c r="AT131" s="99"/>
      <c r="AU131" s="23"/>
    </row>
    <row r="132">
      <c r="A132" s="96">
        <v>7.0872467386892595</v>
      </c>
      <c r="B132" s="29">
        <v>7674.0</v>
      </c>
      <c r="C132" s="30">
        <v>1500.0</v>
      </c>
      <c r="D132" s="31" t="s">
        <v>0</v>
      </c>
      <c r="E132" s="14">
        <v>21.0</v>
      </c>
      <c r="F132" s="15">
        <v>28.0</v>
      </c>
      <c r="G132" s="16">
        <v>14.0</v>
      </c>
      <c r="H132" s="17">
        <v>33.0</v>
      </c>
      <c r="I132" s="18">
        <v>106.0</v>
      </c>
      <c r="J132" s="19">
        <v>26.0</v>
      </c>
      <c r="K132" s="20">
        <v>29.0</v>
      </c>
      <c r="L132" s="21">
        <v>48.0</v>
      </c>
      <c r="M132" s="22">
        <v>45.0</v>
      </c>
      <c r="N132" s="63">
        <f t="shared" si="2"/>
        <v>106</v>
      </c>
      <c r="O132" s="63">
        <f t="shared" si="3"/>
        <v>48</v>
      </c>
      <c r="P132" s="63">
        <f t="shared" si="4"/>
        <v>59</v>
      </c>
      <c r="Q132" s="63">
        <f t="shared" si="5"/>
        <v>137</v>
      </c>
      <c r="R132" s="65">
        <f t="shared" si="6"/>
        <v>0.4714285714</v>
      </c>
      <c r="S132" s="65">
        <f t="shared" si="7"/>
        <v>0.44</v>
      </c>
      <c r="T132" s="66">
        <f t="shared" si="8"/>
        <v>0.4362139918</v>
      </c>
      <c r="U132" s="89"/>
      <c r="V132" s="89"/>
      <c r="W132" s="85">
        <f t="shared" si="9"/>
        <v>244</v>
      </c>
      <c r="X132" s="7">
        <f t="shared" si="10"/>
        <v>1.377819898</v>
      </c>
      <c r="Y132" s="7">
        <f t="shared" si="11"/>
        <v>388.5303915</v>
      </c>
      <c r="Z132" s="7">
        <f t="shared" si="12"/>
        <v>16380.95927</v>
      </c>
      <c r="AA132" s="97">
        <f t="shared" si="13"/>
        <v>0.5952576667</v>
      </c>
      <c r="AB132" s="97">
        <f t="shared" si="14"/>
        <v>0.5962968583</v>
      </c>
      <c r="AC132" s="98">
        <f t="shared" si="15"/>
        <v>1.159043675</v>
      </c>
      <c r="AD132" s="98">
        <f t="shared" si="16"/>
        <v>21.78898346</v>
      </c>
      <c r="AE132" s="13">
        <f t="shared" si="17"/>
        <v>1.159043675</v>
      </c>
      <c r="AF132" s="13">
        <f t="shared" si="18"/>
        <v>587.4022968</v>
      </c>
      <c r="AG132" s="13">
        <f t="shared" si="19"/>
        <v>79637.84816</v>
      </c>
      <c r="AH132" s="13">
        <f t="shared" si="20"/>
        <v>1297228.919</v>
      </c>
      <c r="AI132" s="10">
        <f t="shared" si="21"/>
        <v>1.377819898</v>
      </c>
      <c r="AJ132" s="10">
        <f t="shared" si="22"/>
        <v>577.2917175</v>
      </c>
      <c r="AK132" s="10">
        <f t="shared" si="23"/>
        <v>69609.62291</v>
      </c>
      <c r="AL132" s="10">
        <f t="shared" si="24"/>
        <v>2244191.42</v>
      </c>
      <c r="AM132" s="97">
        <f t="shared" si="25"/>
        <v>17719332.59</v>
      </c>
      <c r="AN132" s="97">
        <f t="shared" si="26"/>
        <v>17750266.73</v>
      </c>
      <c r="AO132" s="86">
        <f t="shared" si="27"/>
        <v>0.998257258</v>
      </c>
      <c r="AP132" s="86">
        <f t="shared" ref="AP132:AS132" si="156">AE132-AI132</f>
        <v>-0.2187762226</v>
      </c>
      <c r="AQ132" s="86">
        <f t="shared" si="156"/>
        <v>10.11057936</v>
      </c>
      <c r="AR132" s="86">
        <f t="shared" si="156"/>
        <v>10028.22525</v>
      </c>
      <c r="AS132" s="86">
        <f t="shared" si="156"/>
        <v>-946962.5009</v>
      </c>
      <c r="AT132" s="99"/>
      <c r="AU132" s="23"/>
    </row>
    <row r="133">
      <c r="A133" s="96">
        <v>7.108598374954624</v>
      </c>
      <c r="B133" s="29">
        <v>6012.0</v>
      </c>
      <c r="C133" s="30">
        <v>1030.0</v>
      </c>
      <c r="D133" s="31" t="s">
        <v>0</v>
      </c>
      <c r="E133" s="14">
        <v>9.0</v>
      </c>
      <c r="F133" s="15">
        <v>12.0</v>
      </c>
      <c r="G133" s="16">
        <v>17.0</v>
      </c>
      <c r="H133" s="17">
        <v>16.0</v>
      </c>
      <c r="I133" s="18">
        <v>47.0</v>
      </c>
      <c r="J133" s="19">
        <v>4.0</v>
      </c>
      <c r="K133" s="20">
        <v>14.0</v>
      </c>
      <c r="L133" s="21">
        <v>25.0</v>
      </c>
      <c r="M133" s="22">
        <v>28.0</v>
      </c>
      <c r="N133" s="63">
        <f t="shared" si="2"/>
        <v>47</v>
      </c>
      <c r="O133" s="63">
        <f t="shared" si="3"/>
        <v>25</v>
      </c>
      <c r="P133" s="63">
        <f t="shared" si="4"/>
        <v>20</v>
      </c>
      <c r="Q133" s="63">
        <f t="shared" si="5"/>
        <v>80</v>
      </c>
      <c r="R133" s="65">
        <f t="shared" si="6"/>
        <v>0.3895348837</v>
      </c>
      <c r="S133" s="65">
        <f t="shared" si="7"/>
        <v>0.4186046512</v>
      </c>
      <c r="T133" s="66">
        <f t="shared" si="8"/>
        <v>0.3700787402</v>
      </c>
      <c r="U133" s="89"/>
      <c r="V133" s="89"/>
      <c r="W133" s="85">
        <f t="shared" si="9"/>
        <v>125</v>
      </c>
      <c r="X133" s="7">
        <f t="shared" si="10"/>
        <v>1.377819898</v>
      </c>
      <c r="Y133" s="7">
        <f t="shared" si="11"/>
        <v>188.58748</v>
      </c>
      <c r="Z133" s="7">
        <f t="shared" si="12"/>
        <v>3655.328893</v>
      </c>
      <c r="AA133" s="97">
        <f t="shared" si="13"/>
        <v>0.5291224151</v>
      </c>
      <c r="AB133" s="97">
        <f t="shared" si="14"/>
        <v>0.5260459913</v>
      </c>
      <c r="AC133" s="98">
        <f t="shared" si="15"/>
        <v>1.159043675</v>
      </c>
      <c r="AD133" s="98">
        <f t="shared" si="16"/>
        <v>12.72349399</v>
      </c>
      <c r="AE133" s="13">
        <f t="shared" si="17"/>
        <v>1.159043675</v>
      </c>
      <c r="AF133" s="13">
        <f t="shared" si="18"/>
        <v>302.4844127</v>
      </c>
      <c r="AG133" s="13">
        <f t="shared" si="19"/>
        <v>21290.93092</v>
      </c>
      <c r="AH133" s="13">
        <f t="shared" si="20"/>
        <v>198804.5936</v>
      </c>
      <c r="AI133" s="10">
        <f t="shared" si="21"/>
        <v>1.377819898</v>
      </c>
      <c r="AJ133" s="10">
        <f t="shared" si="22"/>
        <v>298.8130718</v>
      </c>
      <c r="AK133" s="10">
        <f t="shared" si="23"/>
        <v>18742.32729</v>
      </c>
      <c r="AL133" s="10">
        <f t="shared" si="24"/>
        <v>292426.3114</v>
      </c>
      <c r="AM133" s="97">
        <f t="shared" si="25"/>
        <v>1988001.806</v>
      </c>
      <c r="AN133" s="97">
        <f t="shared" si="26"/>
        <v>1976443.165</v>
      </c>
      <c r="AO133" s="86">
        <f t="shared" si="27"/>
        <v>1.005848203</v>
      </c>
      <c r="AP133" s="86">
        <f t="shared" ref="AP133:AS133" si="157">AE133-AI133</f>
        <v>-0.2187762226</v>
      </c>
      <c r="AQ133" s="86">
        <f t="shared" si="157"/>
        <v>3.671340906</v>
      </c>
      <c r="AR133" s="86">
        <f t="shared" si="157"/>
        <v>2548.603625</v>
      </c>
      <c r="AS133" s="86">
        <f t="shared" si="157"/>
        <v>-93621.71778</v>
      </c>
      <c r="AT133" s="99"/>
      <c r="AU133" s="23"/>
    </row>
    <row r="134">
      <c r="A134" s="96">
        <v>7.136515537848879</v>
      </c>
      <c r="B134" s="29">
        <v>6017.0</v>
      </c>
      <c r="C134" s="30">
        <v>2829.0</v>
      </c>
      <c r="D134" s="31" t="s">
        <v>0</v>
      </c>
      <c r="E134" s="14">
        <v>27.0</v>
      </c>
      <c r="F134" s="15">
        <v>26.0</v>
      </c>
      <c r="G134" s="16">
        <v>26.0</v>
      </c>
      <c r="H134" s="17">
        <v>56.0</v>
      </c>
      <c r="I134" s="18">
        <v>158.0</v>
      </c>
      <c r="J134" s="19">
        <v>36.0</v>
      </c>
      <c r="K134" s="20">
        <v>51.0</v>
      </c>
      <c r="L134" s="21">
        <v>69.0</v>
      </c>
      <c r="M134" s="22">
        <v>47.0</v>
      </c>
      <c r="N134" s="63">
        <f t="shared" si="2"/>
        <v>158</v>
      </c>
      <c r="O134" s="63">
        <f t="shared" si="3"/>
        <v>69</v>
      </c>
      <c r="P134" s="63">
        <f t="shared" si="4"/>
        <v>92</v>
      </c>
      <c r="Q134" s="63">
        <f t="shared" si="5"/>
        <v>177</v>
      </c>
      <c r="R134" s="65">
        <f t="shared" si="6"/>
        <v>0.5040322581</v>
      </c>
      <c r="S134" s="65">
        <f t="shared" si="7"/>
        <v>0.4576612903</v>
      </c>
      <c r="T134" s="66">
        <f t="shared" si="8"/>
        <v>0.471641791</v>
      </c>
      <c r="U134" s="89"/>
      <c r="V134" s="89"/>
      <c r="W134" s="85">
        <f t="shared" si="9"/>
        <v>338</v>
      </c>
      <c r="X134" s="7">
        <f t="shared" si="10"/>
        <v>1.377819898</v>
      </c>
      <c r="Y134" s="7">
        <f t="shared" si="11"/>
        <v>550.0702435</v>
      </c>
      <c r="Z134" s="7">
        <f t="shared" si="12"/>
        <v>34035.6881</v>
      </c>
      <c r="AA134" s="97">
        <f t="shared" si="13"/>
        <v>0.6306854659</v>
      </c>
      <c r="AB134" s="97">
        <f t="shared" si="14"/>
        <v>0.6314332502</v>
      </c>
      <c r="AC134" s="98">
        <f t="shared" si="15"/>
        <v>1.159043675</v>
      </c>
      <c r="AD134" s="98">
        <f t="shared" si="16"/>
        <v>28.15073046</v>
      </c>
      <c r="AE134" s="13">
        <f t="shared" si="17"/>
        <v>1.159043675</v>
      </c>
      <c r="AF134" s="13">
        <f t="shared" si="18"/>
        <v>811.6642547</v>
      </c>
      <c r="AG134" s="13">
        <f t="shared" si="19"/>
        <v>151443.6794</v>
      </c>
      <c r="AH134" s="13">
        <f t="shared" si="20"/>
        <v>3216052.05</v>
      </c>
      <c r="AI134" s="10">
        <f t="shared" si="21"/>
        <v>1.377819898</v>
      </c>
      <c r="AJ134" s="10">
        <f t="shared" si="22"/>
        <v>793.9443653</v>
      </c>
      <c r="AK134" s="10">
        <f t="shared" si="23"/>
        <v>131398.1212</v>
      </c>
      <c r="AL134" s="10">
        <f t="shared" si="24"/>
        <v>6024316.793</v>
      </c>
      <c r="AM134" s="97">
        <f t="shared" si="25"/>
        <v>51978169.72</v>
      </c>
      <c r="AN134" s="97">
        <f t="shared" si="26"/>
        <v>52039798.63</v>
      </c>
      <c r="AO134" s="86">
        <f t="shared" si="27"/>
        <v>0.9988157351</v>
      </c>
      <c r="AP134" s="86">
        <f t="shared" ref="AP134:AS134" si="158">AE134-AI134</f>
        <v>-0.2187762226</v>
      </c>
      <c r="AQ134" s="86">
        <f t="shared" si="158"/>
        <v>17.71988938</v>
      </c>
      <c r="AR134" s="86">
        <f t="shared" si="158"/>
        <v>20045.5582</v>
      </c>
      <c r="AS134" s="86">
        <f t="shared" si="158"/>
        <v>-2808264.743</v>
      </c>
      <c r="AT134" s="99"/>
      <c r="AU134" s="23"/>
    </row>
    <row r="135">
      <c r="A135" s="96">
        <v>7.148045004070632</v>
      </c>
      <c r="B135" s="29">
        <v>4402.0</v>
      </c>
      <c r="C135" s="30">
        <v>745.0</v>
      </c>
      <c r="D135" s="31" t="s">
        <v>0</v>
      </c>
      <c r="E135" s="14">
        <v>8.0</v>
      </c>
      <c r="F135" s="15">
        <v>5.0</v>
      </c>
      <c r="G135" s="16">
        <v>1.0</v>
      </c>
      <c r="H135" s="17">
        <v>27.0</v>
      </c>
      <c r="I135" s="18">
        <v>34.0</v>
      </c>
      <c r="J135" s="19">
        <v>3.0</v>
      </c>
      <c r="K135" s="20">
        <v>14.0</v>
      </c>
      <c r="L135" s="21">
        <v>15.0</v>
      </c>
      <c r="M135" s="22">
        <v>11.0</v>
      </c>
      <c r="N135" s="63">
        <f t="shared" si="2"/>
        <v>34</v>
      </c>
      <c r="O135" s="63">
        <f t="shared" si="3"/>
        <v>15</v>
      </c>
      <c r="P135" s="63">
        <f t="shared" si="4"/>
        <v>30</v>
      </c>
      <c r="Q135" s="63">
        <f t="shared" si="5"/>
        <v>39</v>
      </c>
      <c r="R135" s="65">
        <f t="shared" si="6"/>
        <v>0.5423728814</v>
      </c>
      <c r="S135" s="65">
        <f t="shared" si="7"/>
        <v>0.4152542373</v>
      </c>
      <c r="T135" s="66">
        <f t="shared" si="8"/>
        <v>0.4657534247</v>
      </c>
      <c r="U135" s="89"/>
      <c r="V135" s="89"/>
      <c r="W135" s="85">
        <f t="shared" si="9"/>
        <v>84</v>
      </c>
      <c r="X135" s="7">
        <f t="shared" si="10"/>
        <v>1.377819898</v>
      </c>
      <c r="Y135" s="7">
        <f t="shared" si="11"/>
        <v>143.1331921</v>
      </c>
      <c r="Z135" s="7">
        <f t="shared" si="12"/>
        <v>2309.319919</v>
      </c>
      <c r="AA135" s="97">
        <f t="shared" si="13"/>
        <v>0.6247970996</v>
      </c>
      <c r="AB135" s="97">
        <f t="shared" si="14"/>
        <v>0.6297477918</v>
      </c>
      <c r="AC135" s="98">
        <f t="shared" si="15"/>
        <v>1.159043675</v>
      </c>
      <c r="AD135" s="98">
        <f t="shared" si="16"/>
        <v>6.202703321</v>
      </c>
      <c r="AE135" s="13">
        <f t="shared" si="17"/>
        <v>1.159043675</v>
      </c>
      <c r="AF135" s="13">
        <f t="shared" si="18"/>
        <v>200.9220407</v>
      </c>
      <c r="AG135" s="13">
        <f t="shared" si="19"/>
        <v>9220.266328</v>
      </c>
      <c r="AH135" s="13">
        <f t="shared" si="20"/>
        <v>43766.27463</v>
      </c>
      <c r="AI135" s="10">
        <f t="shared" si="21"/>
        <v>1.377819898</v>
      </c>
      <c r="AJ135" s="10">
        <f t="shared" si="22"/>
        <v>196.8681681</v>
      </c>
      <c r="AK135" s="10">
        <f t="shared" si="23"/>
        <v>7891.514411</v>
      </c>
      <c r="AL135" s="10">
        <f t="shared" si="24"/>
        <v>90063.47685</v>
      </c>
      <c r="AM135" s="97">
        <f t="shared" si="25"/>
        <v>635076.2614</v>
      </c>
      <c r="AN135" s="97">
        <f t="shared" si="26"/>
        <v>640108.4024</v>
      </c>
      <c r="AO135" s="86">
        <f t="shared" si="27"/>
        <v>0.9921386113</v>
      </c>
      <c r="AP135" s="86">
        <f t="shared" ref="AP135:AS135" si="159">AE135-AI135</f>
        <v>-0.2187762226</v>
      </c>
      <c r="AQ135" s="86">
        <f t="shared" si="159"/>
        <v>4.053872591</v>
      </c>
      <c r="AR135" s="86">
        <f t="shared" si="159"/>
        <v>1328.751917</v>
      </c>
      <c r="AS135" s="86">
        <f t="shared" si="159"/>
        <v>-46297.20221</v>
      </c>
      <c r="AT135" s="99"/>
      <c r="AU135" s="23"/>
    </row>
    <row r="136">
      <c r="A136" s="96">
        <v>7.166761633254012</v>
      </c>
      <c r="B136" s="29">
        <v>7595.0</v>
      </c>
      <c r="C136" s="30">
        <v>1017.0</v>
      </c>
      <c r="D136" s="31" t="s">
        <v>0</v>
      </c>
      <c r="E136" s="14">
        <v>19.0</v>
      </c>
      <c r="F136" s="15">
        <v>41.0</v>
      </c>
      <c r="G136" s="16">
        <v>22.0</v>
      </c>
      <c r="H136" s="17">
        <v>7.0</v>
      </c>
      <c r="I136" s="18">
        <v>37.0</v>
      </c>
      <c r="J136" s="19">
        <v>11.0</v>
      </c>
      <c r="K136" s="20">
        <v>49.0</v>
      </c>
      <c r="L136" s="21">
        <v>55.0</v>
      </c>
      <c r="M136" s="22">
        <v>54.0</v>
      </c>
      <c r="N136" s="63">
        <f t="shared" si="2"/>
        <v>37</v>
      </c>
      <c r="O136" s="63">
        <f t="shared" si="3"/>
        <v>55</v>
      </c>
      <c r="P136" s="63">
        <f t="shared" si="4"/>
        <v>18</v>
      </c>
      <c r="Q136" s="63">
        <f t="shared" si="5"/>
        <v>185</v>
      </c>
      <c r="R136" s="65">
        <f t="shared" si="6"/>
        <v>0.186440678</v>
      </c>
      <c r="S136" s="65">
        <f t="shared" si="7"/>
        <v>0.3118644068</v>
      </c>
      <c r="T136" s="66">
        <f t="shared" si="8"/>
        <v>0.1666666667</v>
      </c>
      <c r="U136" s="89"/>
      <c r="V136" s="89"/>
      <c r="W136" s="85">
        <f t="shared" si="9"/>
        <v>258</v>
      </c>
      <c r="X136" s="7">
        <f t="shared" si="10"/>
        <v>1.377819898</v>
      </c>
      <c r="Y136" s="7">
        <f t="shared" si="11"/>
        <v>366.5909181</v>
      </c>
      <c r="Z136" s="7">
        <f t="shared" si="12"/>
        <v>13239.53875</v>
      </c>
      <c r="AA136" s="97">
        <f t="shared" si="13"/>
        <v>0.3257103416</v>
      </c>
      <c r="AB136" s="97">
        <f t="shared" si="14"/>
        <v>0.3296712227</v>
      </c>
      <c r="AC136" s="98">
        <f t="shared" si="15"/>
        <v>1.159043675</v>
      </c>
      <c r="AD136" s="98">
        <f t="shared" si="16"/>
        <v>29.42307986</v>
      </c>
      <c r="AE136" s="13">
        <f t="shared" si="17"/>
        <v>1.159043675</v>
      </c>
      <c r="AF136" s="13">
        <f t="shared" si="18"/>
        <v>627.4896161</v>
      </c>
      <c r="AG136" s="13">
        <f t="shared" si="19"/>
        <v>92332.89238</v>
      </c>
      <c r="AH136" s="13">
        <f t="shared" si="20"/>
        <v>1958517.888</v>
      </c>
      <c r="AI136" s="10">
        <f t="shared" si="21"/>
        <v>1.377819898</v>
      </c>
      <c r="AJ136" s="10">
        <f t="shared" si="22"/>
        <v>621.4875991</v>
      </c>
      <c r="AK136" s="10">
        <f t="shared" si="23"/>
        <v>81058.8586</v>
      </c>
      <c r="AL136" s="10">
        <f t="shared" si="24"/>
        <v>2449314.668</v>
      </c>
      <c r="AM136" s="97">
        <f t="shared" si="25"/>
        <v>6292577.229</v>
      </c>
      <c r="AN136" s="97">
        <f t="shared" si="26"/>
        <v>6369099.671</v>
      </c>
      <c r="AO136" s="86">
        <f t="shared" si="27"/>
        <v>0.9879853598</v>
      </c>
      <c r="AP136" s="86">
        <f t="shared" ref="AP136:AS136" si="160">AE136-AI136</f>
        <v>-0.2187762226</v>
      </c>
      <c r="AQ136" s="86">
        <f t="shared" si="160"/>
        <v>6.002016956</v>
      </c>
      <c r="AR136" s="86">
        <f t="shared" si="160"/>
        <v>11274.03379</v>
      </c>
      <c r="AS136" s="86">
        <f t="shared" si="160"/>
        <v>-490796.7804</v>
      </c>
      <c r="AT136" s="99"/>
      <c r="AU136" s="23"/>
    </row>
    <row r="137">
      <c r="A137" s="96">
        <v>7.251740024040799</v>
      </c>
      <c r="B137" s="29">
        <v>6037.0</v>
      </c>
      <c r="C137" s="30">
        <v>1876.0</v>
      </c>
      <c r="D137" s="31" t="s">
        <v>0</v>
      </c>
      <c r="E137" s="14">
        <v>9.0</v>
      </c>
      <c r="F137" s="15">
        <v>14.0</v>
      </c>
      <c r="G137" s="16">
        <v>16.0</v>
      </c>
      <c r="H137" s="17">
        <v>19.0</v>
      </c>
      <c r="I137" s="18">
        <v>92.0</v>
      </c>
      <c r="J137" s="19">
        <v>28.0</v>
      </c>
      <c r="K137" s="20">
        <v>17.0</v>
      </c>
      <c r="L137" s="21">
        <v>29.0</v>
      </c>
      <c r="M137" s="22">
        <v>42.0</v>
      </c>
      <c r="N137" s="63">
        <f t="shared" si="2"/>
        <v>92</v>
      </c>
      <c r="O137" s="63">
        <f t="shared" si="3"/>
        <v>29</v>
      </c>
      <c r="P137" s="63">
        <f t="shared" si="4"/>
        <v>47</v>
      </c>
      <c r="Q137" s="63">
        <f t="shared" si="5"/>
        <v>98</v>
      </c>
      <c r="R137" s="65">
        <f t="shared" si="6"/>
        <v>0.522556391</v>
      </c>
      <c r="S137" s="65">
        <f t="shared" si="7"/>
        <v>0.454887218</v>
      </c>
      <c r="T137" s="66">
        <f t="shared" si="8"/>
        <v>0.4842105263</v>
      </c>
      <c r="U137" s="89"/>
      <c r="V137" s="89"/>
      <c r="W137" s="85">
        <f t="shared" si="9"/>
        <v>174</v>
      </c>
      <c r="X137" s="7">
        <f t="shared" si="10"/>
        <v>1.377819898</v>
      </c>
      <c r="Y137" s="7">
        <f t="shared" si="11"/>
        <v>279.7608568</v>
      </c>
      <c r="Z137" s="7">
        <f t="shared" si="12"/>
        <v>8090.875538</v>
      </c>
      <c r="AA137" s="97">
        <f t="shared" si="13"/>
        <v>0.6432542012</v>
      </c>
      <c r="AB137" s="97">
        <f t="shared" si="14"/>
        <v>0.6429241615</v>
      </c>
      <c r="AC137" s="98">
        <f t="shared" si="15"/>
        <v>1.159043675</v>
      </c>
      <c r="AD137" s="98">
        <f t="shared" si="16"/>
        <v>15.58628014</v>
      </c>
      <c r="AE137" s="13">
        <f t="shared" si="17"/>
        <v>1.159043675</v>
      </c>
      <c r="AF137" s="13">
        <f t="shared" si="18"/>
        <v>418.933479</v>
      </c>
      <c r="AG137" s="13">
        <f t="shared" si="19"/>
        <v>40515.23179</v>
      </c>
      <c r="AH137" s="13">
        <f t="shared" si="20"/>
        <v>471890.2175</v>
      </c>
      <c r="AI137" s="10">
        <f t="shared" si="21"/>
        <v>1.377819898</v>
      </c>
      <c r="AJ137" s="10">
        <f t="shared" si="22"/>
        <v>414.7872067</v>
      </c>
      <c r="AK137" s="10">
        <f t="shared" si="23"/>
        <v>35507.4395</v>
      </c>
      <c r="AL137" s="10">
        <f t="shared" si="24"/>
        <v>792905.8027</v>
      </c>
      <c r="AM137" s="97">
        <f t="shared" si="25"/>
        <v>8647677.91</v>
      </c>
      <c r="AN137" s="97">
        <f t="shared" si="26"/>
        <v>8643240.975</v>
      </c>
      <c r="AO137" s="86">
        <f t="shared" si="27"/>
        <v>1.000513342</v>
      </c>
      <c r="AP137" s="86">
        <f t="shared" ref="AP137:AS137" si="161">AE137-AI137</f>
        <v>-0.2187762226</v>
      </c>
      <c r="AQ137" s="86">
        <f t="shared" si="161"/>
        <v>4.146272298</v>
      </c>
      <c r="AR137" s="86">
        <f t="shared" si="161"/>
        <v>5007.792291</v>
      </c>
      <c r="AS137" s="86">
        <f t="shared" si="161"/>
        <v>-321015.5852</v>
      </c>
      <c r="AT137" s="99"/>
      <c r="AU137" s="23"/>
    </row>
    <row r="138">
      <c r="A138" s="96">
        <v>7.3766507441649765</v>
      </c>
      <c r="B138" s="29">
        <v>7512.0</v>
      </c>
      <c r="C138" s="30">
        <v>719.0</v>
      </c>
      <c r="D138" s="31" t="s">
        <v>0</v>
      </c>
      <c r="E138" s="14">
        <v>10.0</v>
      </c>
      <c r="F138" s="15">
        <v>10.0</v>
      </c>
      <c r="G138" s="16">
        <v>3.0</v>
      </c>
      <c r="H138" s="17">
        <v>16.0</v>
      </c>
      <c r="I138" s="18">
        <v>54.0</v>
      </c>
      <c r="J138" s="19">
        <v>12.0</v>
      </c>
      <c r="K138" s="20">
        <v>8.0</v>
      </c>
      <c r="L138" s="21">
        <v>18.0</v>
      </c>
      <c r="M138" s="22">
        <v>16.0</v>
      </c>
      <c r="N138" s="63">
        <f t="shared" si="2"/>
        <v>54</v>
      </c>
      <c r="O138" s="63">
        <f t="shared" si="3"/>
        <v>18</v>
      </c>
      <c r="P138" s="63">
        <f t="shared" si="4"/>
        <v>28</v>
      </c>
      <c r="Q138" s="63">
        <f t="shared" si="5"/>
        <v>47</v>
      </c>
      <c r="R138" s="65">
        <f t="shared" si="6"/>
        <v>0.5578231293</v>
      </c>
      <c r="S138" s="65">
        <f t="shared" si="7"/>
        <v>0.4897959184</v>
      </c>
      <c r="T138" s="66">
        <f t="shared" si="8"/>
        <v>0.5346534653</v>
      </c>
      <c r="U138" s="89"/>
      <c r="V138" s="89"/>
      <c r="W138" s="85">
        <f t="shared" si="9"/>
        <v>93</v>
      </c>
      <c r="X138" s="7">
        <f t="shared" si="10"/>
        <v>1.377819898</v>
      </c>
      <c r="Y138" s="7">
        <f t="shared" si="11"/>
        <v>153.6888005</v>
      </c>
      <c r="Z138" s="7">
        <f t="shared" si="12"/>
        <v>2648.127061</v>
      </c>
      <c r="AA138" s="97">
        <f t="shared" si="13"/>
        <v>0.6936971402</v>
      </c>
      <c r="AB138" s="97">
        <f t="shared" si="14"/>
        <v>0.6925376052</v>
      </c>
      <c r="AC138" s="98">
        <f t="shared" si="15"/>
        <v>1.159043675</v>
      </c>
      <c r="AD138" s="98">
        <f t="shared" si="16"/>
        <v>7.47505272</v>
      </c>
      <c r="AE138" s="13">
        <f t="shared" si="17"/>
        <v>1.159043675</v>
      </c>
      <c r="AF138" s="13">
        <f t="shared" si="18"/>
        <v>223.0571763</v>
      </c>
      <c r="AG138" s="13">
        <f t="shared" si="19"/>
        <v>11414.92855</v>
      </c>
      <c r="AH138" s="13">
        <f t="shared" si="20"/>
        <v>64651.73098</v>
      </c>
      <c r="AI138" s="10">
        <f t="shared" si="21"/>
        <v>1.377819898</v>
      </c>
      <c r="AJ138" s="10">
        <f t="shared" si="22"/>
        <v>218.4463357</v>
      </c>
      <c r="AK138" s="10">
        <f t="shared" si="23"/>
        <v>9871.500686</v>
      </c>
      <c r="AL138" s="10">
        <f t="shared" si="24"/>
        <v>124461.9719</v>
      </c>
      <c r="AM138" s="97">
        <f t="shared" si="25"/>
        <v>1514000.252</v>
      </c>
      <c r="AN138" s="97">
        <f t="shared" si="26"/>
        <v>1511469.556</v>
      </c>
      <c r="AO138" s="86">
        <f t="shared" si="27"/>
        <v>1.001674328</v>
      </c>
      <c r="AP138" s="86">
        <f t="shared" ref="AP138:AS138" si="162">AE138-AI138</f>
        <v>-0.2187762226</v>
      </c>
      <c r="AQ138" s="86">
        <f t="shared" si="162"/>
        <v>4.610840524</v>
      </c>
      <c r="AR138" s="86">
        <f t="shared" si="162"/>
        <v>1543.427864</v>
      </c>
      <c r="AS138" s="86">
        <f t="shared" si="162"/>
        <v>-59810.24088</v>
      </c>
      <c r="AT138" s="99"/>
      <c r="AU138" s="23"/>
    </row>
    <row r="139">
      <c r="A139" s="96">
        <v>7.402860644685745</v>
      </c>
      <c r="B139" s="29">
        <v>3724.0</v>
      </c>
      <c r="C139" s="30">
        <v>3182.0</v>
      </c>
      <c r="D139" s="31" t="s">
        <v>0</v>
      </c>
      <c r="E139" s="14">
        <v>41.0</v>
      </c>
      <c r="F139" s="15">
        <v>26.0</v>
      </c>
      <c r="G139" s="16">
        <v>28.0</v>
      </c>
      <c r="H139" s="17">
        <v>83.0</v>
      </c>
      <c r="I139" s="18">
        <v>179.0</v>
      </c>
      <c r="J139" s="19">
        <v>40.0</v>
      </c>
      <c r="K139" s="20">
        <v>34.0</v>
      </c>
      <c r="L139" s="21">
        <v>61.0</v>
      </c>
      <c r="M139" s="22">
        <v>44.0</v>
      </c>
      <c r="N139" s="63">
        <f t="shared" si="2"/>
        <v>179</v>
      </c>
      <c r="O139" s="63">
        <f t="shared" si="3"/>
        <v>61</v>
      </c>
      <c r="P139" s="63">
        <f t="shared" si="4"/>
        <v>123</v>
      </c>
      <c r="Q139" s="63">
        <f t="shared" si="5"/>
        <v>173</v>
      </c>
      <c r="R139" s="65">
        <f t="shared" si="6"/>
        <v>0.5634328358</v>
      </c>
      <c r="S139" s="65">
        <f t="shared" si="7"/>
        <v>0.447761194</v>
      </c>
      <c r="T139" s="66">
        <f t="shared" si="8"/>
        <v>0.5085227273</v>
      </c>
      <c r="U139" s="89"/>
      <c r="V139" s="89"/>
      <c r="W139" s="85">
        <f t="shared" si="9"/>
        <v>357</v>
      </c>
      <c r="X139" s="7">
        <f t="shared" si="10"/>
        <v>1.377819898</v>
      </c>
      <c r="Y139" s="7">
        <f t="shared" si="11"/>
        <v>602.3509606</v>
      </c>
      <c r="Z139" s="7">
        <f t="shared" si="12"/>
        <v>39959.02167</v>
      </c>
      <c r="AA139" s="97">
        <f t="shared" si="13"/>
        <v>0.6675664022</v>
      </c>
      <c r="AB139" s="97">
        <f t="shared" si="14"/>
        <v>0.6680447029</v>
      </c>
      <c r="AC139" s="98">
        <f t="shared" si="15"/>
        <v>1.159043675</v>
      </c>
      <c r="AD139" s="98">
        <f t="shared" si="16"/>
        <v>27.51455576</v>
      </c>
      <c r="AE139" s="13">
        <f t="shared" si="17"/>
        <v>1.159043675</v>
      </c>
      <c r="AF139" s="13">
        <f t="shared" si="18"/>
        <v>855.0717396</v>
      </c>
      <c r="AG139" s="13">
        <f t="shared" si="19"/>
        <v>167364.3501</v>
      </c>
      <c r="AH139" s="13">
        <f t="shared" si="20"/>
        <v>3506702.617</v>
      </c>
      <c r="AI139" s="10">
        <f t="shared" si="21"/>
        <v>1.377819898</v>
      </c>
      <c r="AJ139" s="10">
        <f t="shared" si="22"/>
        <v>840.7138029</v>
      </c>
      <c r="AK139" s="10">
        <f t="shared" si="23"/>
        <v>144165.7379</v>
      </c>
      <c r="AL139" s="10">
        <f t="shared" si="24"/>
        <v>6912910.749</v>
      </c>
      <c r="AM139" s="97">
        <f t="shared" si="25"/>
        <v>67509783.29</v>
      </c>
      <c r="AN139" s="97">
        <f t="shared" si="26"/>
        <v>67558152.98</v>
      </c>
      <c r="AO139" s="86">
        <f t="shared" si="27"/>
        <v>0.9992840289</v>
      </c>
      <c r="AP139" s="86">
        <f t="shared" ref="AP139:AS139" si="163">AE139-AI139</f>
        <v>-0.2187762226</v>
      </c>
      <c r="AQ139" s="86">
        <f t="shared" si="163"/>
        <v>14.35793675</v>
      </c>
      <c r="AR139" s="86">
        <f t="shared" si="163"/>
        <v>23198.61228</v>
      </c>
      <c r="AS139" s="86">
        <f t="shared" si="163"/>
        <v>-3406208.132</v>
      </c>
      <c r="AT139" s="99"/>
      <c r="AU139" s="23"/>
    </row>
    <row r="140">
      <c r="A140" s="96">
        <v>7.63246366681841</v>
      </c>
      <c r="B140" s="29">
        <v>7410.0</v>
      </c>
      <c r="C140" s="30">
        <v>1310.0</v>
      </c>
      <c r="D140" s="31" t="s">
        <v>0</v>
      </c>
      <c r="E140" s="14">
        <v>15.0</v>
      </c>
      <c r="F140" s="15">
        <v>18.0</v>
      </c>
      <c r="G140" s="16">
        <v>16.0</v>
      </c>
      <c r="H140" s="17">
        <v>28.0</v>
      </c>
      <c r="I140" s="18">
        <v>94.0</v>
      </c>
      <c r="J140" s="19">
        <v>14.0</v>
      </c>
      <c r="K140" s="20">
        <v>31.0</v>
      </c>
      <c r="L140" s="21">
        <v>42.0</v>
      </c>
      <c r="M140" s="22">
        <v>30.0</v>
      </c>
      <c r="N140" s="63">
        <f t="shared" si="2"/>
        <v>94</v>
      </c>
      <c r="O140" s="63">
        <f t="shared" si="3"/>
        <v>42</v>
      </c>
      <c r="P140" s="63">
        <f t="shared" si="4"/>
        <v>42</v>
      </c>
      <c r="Q140" s="63">
        <f t="shared" si="5"/>
        <v>110</v>
      </c>
      <c r="R140" s="65">
        <f t="shared" si="6"/>
        <v>0.4722222222</v>
      </c>
      <c r="S140" s="65">
        <f t="shared" si="7"/>
        <v>0.4722222222</v>
      </c>
      <c r="T140" s="66">
        <f t="shared" si="8"/>
        <v>0.4607843137</v>
      </c>
      <c r="U140" s="89"/>
      <c r="V140" s="89"/>
      <c r="W140" s="85">
        <f t="shared" si="9"/>
        <v>194</v>
      </c>
      <c r="X140" s="7">
        <f t="shared" si="10"/>
        <v>1.377819898</v>
      </c>
      <c r="Y140" s="7">
        <f t="shared" si="11"/>
        <v>305.5877757</v>
      </c>
      <c r="Z140" s="7">
        <f t="shared" si="12"/>
        <v>10404.21228</v>
      </c>
      <c r="AA140" s="97">
        <f t="shared" si="13"/>
        <v>0.6198279886</v>
      </c>
      <c r="AB140" s="97">
        <f t="shared" si="14"/>
        <v>0.6185363596</v>
      </c>
      <c r="AC140" s="98">
        <f t="shared" si="15"/>
        <v>1.159043675</v>
      </c>
      <c r="AD140" s="98">
        <f t="shared" si="16"/>
        <v>17.49480424</v>
      </c>
      <c r="AE140" s="13">
        <f t="shared" si="17"/>
        <v>1.159043675</v>
      </c>
      <c r="AF140" s="13">
        <f t="shared" si="18"/>
        <v>467.2037501</v>
      </c>
      <c r="AG140" s="13">
        <f t="shared" si="19"/>
        <v>50409.75179</v>
      </c>
      <c r="AH140" s="13">
        <f t="shared" si="20"/>
        <v>658434.4523</v>
      </c>
      <c r="AI140" s="10">
        <f t="shared" si="21"/>
        <v>1.377819898</v>
      </c>
      <c r="AJ140" s="10">
        <f t="shared" si="22"/>
        <v>457.1479644</v>
      </c>
      <c r="AK140" s="10">
        <f t="shared" si="23"/>
        <v>44018.86761</v>
      </c>
      <c r="AL140" s="10">
        <f t="shared" si="24"/>
        <v>1144463.351</v>
      </c>
      <c r="AM140" s="97">
        <f t="shared" si="25"/>
        <v>10487846.59</v>
      </c>
      <c r="AN140" s="97">
        <f t="shared" si="26"/>
        <v>10465991.48</v>
      </c>
      <c r="AO140" s="86">
        <f t="shared" si="27"/>
        <v>1.002088202</v>
      </c>
      <c r="AP140" s="86">
        <f t="shared" ref="AP140:AS140" si="164">AE140-AI140</f>
        <v>-0.2187762226</v>
      </c>
      <c r="AQ140" s="86">
        <f t="shared" si="164"/>
        <v>10.05578568</v>
      </c>
      <c r="AR140" s="86">
        <f t="shared" si="164"/>
        <v>6390.884186</v>
      </c>
      <c r="AS140" s="86">
        <f t="shared" si="164"/>
        <v>-486028.8985</v>
      </c>
      <c r="AT140" s="99"/>
      <c r="AU140" s="23"/>
    </row>
    <row r="141">
      <c r="A141" s="96">
        <v>7.6577581286804275</v>
      </c>
      <c r="B141" s="29">
        <v>3007.0</v>
      </c>
      <c r="C141" s="30">
        <v>2877.0</v>
      </c>
      <c r="D141" s="31" t="s">
        <v>0</v>
      </c>
      <c r="E141" s="14">
        <v>12.0</v>
      </c>
      <c r="F141" s="15">
        <v>12.0</v>
      </c>
      <c r="G141" s="16">
        <v>11.0</v>
      </c>
      <c r="H141" s="17">
        <v>35.0</v>
      </c>
      <c r="I141" s="18">
        <v>98.0</v>
      </c>
      <c r="J141" s="19">
        <v>20.0</v>
      </c>
      <c r="K141" s="20">
        <v>18.0</v>
      </c>
      <c r="L141" s="21">
        <v>25.0</v>
      </c>
      <c r="M141" s="22">
        <v>24.0</v>
      </c>
      <c r="N141" s="63">
        <f t="shared" si="2"/>
        <v>98</v>
      </c>
      <c r="O141" s="63">
        <f t="shared" si="3"/>
        <v>25</v>
      </c>
      <c r="P141" s="63">
        <f t="shared" si="4"/>
        <v>55</v>
      </c>
      <c r="Q141" s="63">
        <f t="shared" si="5"/>
        <v>77</v>
      </c>
      <c r="R141" s="65">
        <f t="shared" si="6"/>
        <v>0.6</v>
      </c>
      <c r="S141" s="65">
        <f t="shared" si="7"/>
        <v>0.4823529412</v>
      </c>
      <c r="T141" s="66">
        <f t="shared" si="8"/>
        <v>0.56</v>
      </c>
      <c r="U141" s="89"/>
      <c r="V141" s="89"/>
      <c r="W141" s="85">
        <f t="shared" si="9"/>
        <v>157</v>
      </c>
      <c r="X141" s="7">
        <f t="shared" si="10"/>
        <v>1.377819898</v>
      </c>
      <c r="Y141" s="7">
        <f t="shared" si="11"/>
        <v>264.9940706</v>
      </c>
      <c r="Z141" s="7">
        <f t="shared" si="12"/>
        <v>7579.664206</v>
      </c>
      <c r="AA141" s="97">
        <f t="shared" si="13"/>
        <v>0.7190436749</v>
      </c>
      <c r="AB141" s="97">
        <f t="shared" si="14"/>
        <v>0.7194412214</v>
      </c>
      <c r="AC141" s="98">
        <f t="shared" si="15"/>
        <v>1.159043675</v>
      </c>
      <c r="AD141" s="98">
        <f t="shared" si="16"/>
        <v>12.24636297</v>
      </c>
      <c r="AE141" s="13">
        <f t="shared" si="17"/>
        <v>1.159043675</v>
      </c>
      <c r="AF141" s="13">
        <f t="shared" si="18"/>
        <v>376.1860769</v>
      </c>
      <c r="AG141" s="13">
        <f t="shared" si="19"/>
        <v>32414.62551</v>
      </c>
      <c r="AH141" s="13">
        <f t="shared" si="20"/>
        <v>301860.6008</v>
      </c>
      <c r="AI141" s="10">
        <f t="shared" si="21"/>
        <v>1.377819898</v>
      </c>
      <c r="AJ141" s="10">
        <f t="shared" si="22"/>
        <v>371.0862027</v>
      </c>
      <c r="AK141" s="10">
        <f t="shared" si="23"/>
        <v>27984.20764</v>
      </c>
      <c r="AL141" s="10">
        <f t="shared" si="24"/>
        <v>583634.1439</v>
      </c>
      <c r="AM141" s="97">
        <f t="shared" si="25"/>
        <v>8182267.618</v>
      </c>
      <c r="AN141" s="97">
        <f t="shared" si="26"/>
        <v>8186791.449</v>
      </c>
      <c r="AO141" s="86">
        <f t="shared" si="27"/>
        <v>0.9994474233</v>
      </c>
      <c r="AP141" s="86">
        <f t="shared" ref="AP141:AS141" si="165">AE141-AI141</f>
        <v>-0.2187762226</v>
      </c>
      <c r="AQ141" s="86">
        <f t="shared" si="165"/>
        <v>5.099874176</v>
      </c>
      <c r="AR141" s="86">
        <f t="shared" si="165"/>
        <v>4430.417872</v>
      </c>
      <c r="AS141" s="86">
        <f t="shared" si="165"/>
        <v>-281773.5431</v>
      </c>
      <c r="AT141" s="99"/>
      <c r="AU141" s="23"/>
    </row>
    <row r="142">
      <c r="A142" s="96">
        <v>7.723485531470487</v>
      </c>
      <c r="B142" s="29">
        <v>2600.0</v>
      </c>
      <c r="C142" s="30">
        <v>2809.0</v>
      </c>
      <c r="D142" s="31" t="s">
        <v>0</v>
      </c>
      <c r="E142" s="14">
        <v>39.0</v>
      </c>
      <c r="F142" s="15">
        <v>42.0</v>
      </c>
      <c r="G142" s="16">
        <v>18.0</v>
      </c>
      <c r="H142" s="17">
        <v>66.0</v>
      </c>
      <c r="I142" s="18">
        <v>128.0</v>
      </c>
      <c r="J142" s="19">
        <v>37.0</v>
      </c>
      <c r="K142" s="20">
        <v>55.0</v>
      </c>
      <c r="L142" s="21">
        <v>43.0</v>
      </c>
      <c r="M142" s="22">
        <v>62.0</v>
      </c>
      <c r="N142" s="63">
        <f t="shared" si="2"/>
        <v>128</v>
      </c>
      <c r="O142" s="63">
        <f t="shared" si="3"/>
        <v>43</v>
      </c>
      <c r="P142" s="63">
        <f t="shared" si="4"/>
        <v>103</v>
      </c>
      <c r="Q142" s="63">
        <f t="shared" si="5"/>
        <v>216</v>
      </c>
      <c r="R142" s="65">
        <f t="shared" si="6"/>
        <v>0.4714285714</v>
      </c>
      <c r="S142" s="65">
        <f t="shared" si="7"/>
        <v>0.3489795918</v>
      </c>
      <c r="T142" s="66">
        <f t="shared" si="8"/>
        <v>0.3720930233</v>
      </c>
      <c r="U142" s="89"/>
      <c r="V142" s="89"/>
      <c r="W142" s="85">
        <f t="shared" si="9"/>
        <v>362</v>
      </c>
      <c r="X142" s="7">
        <f t="shared" si="10"/>
        <v>1.377819898</v>
      </c>
      <c r="Y142" s="7">
        <f t="shared" si="11"/>
        <v>579.3947135</v>
      </c>
      <c r="Z142" s="7">
        <f t="shared" si="12"/>
        <v>30975.41318</v>
      </c>
      <c r="AA142" s="97">
        <f t="shared" si="13"/>
        <v>0.5311366982</v>
      </c>
      <c r="AB142" s="97">
        <f t="shared" si="14"/>
        <v>0.531912277</v>
      </c>
      <c r="AC142" s="98">
        <f t="shared" si="15"/>
        <v>1.159043675</v>
      </c>
      <c r="AD142" s="98">
        <f t="shared" si="16"/>
        <v>34.35343378</v>
      </c>
      <c r="AE142" s="13">
        <f t="shared" si="17"/>
        <v>1.159043675</v>
      </c>
      <c r="AF142" s="13">
        <f t="shared" si="18"/>
        <v>873.5010544</v>
      </c>
      <c r="AG142" s="13">
        <f t="shared" si="19"/>
        <v>176757.6054</v>
      </c>
      <c r="AH142" s="13">
        <f t="shared" si="20"/>
        <v>4501811.376</v>
      </c>
      <c r="AI142" s="10">
        <f t="shared" si="21"/>
        <v>1.377819898</v>
      </c>
      <c r="AJ142" s="10">
        <f t="shared" si="22"/>
        <v>877.0038114</v>
      </c>
      <c r="AK142" s="10">
        <f t="shared" si="23"/>
        <v>156124.6713</v>
      </c>
      <c r="AL142" s="10">
        <f t="shared" si="24"/>
        <v>6690689.247</v>
      </c>
      <c r="AM142" s="97">
        <f t="shared" si="25"/>
        <v>43868916.9</v>
      </c>
      <c r="AN142" s="97">
        <f t="shared" si="26"/>
        <v>43932975.37</v>
      </c>
      <c r="AO142" s="86">
        <f t="shared" si="27"/>
        <v>0.9985419045</v>
      </c>
      <c r="AP142" s="86">
        <f t="shared" ref="AP142:AS142" si="166">AE142-AI142</f>
        <v>-0.2187762226</v>
      </c>
      <c r="AQ142" s="86">
        <f t="shared" si="166"/>
        <v>-3.502756996</v>
      </c>
      <c r="AR142" s="86">
        <f t="shared" si="166"/>
        <v>20632.93408</v>
      </c>
      <c r="AS142" s="86">
        <f t="shared" si="166"/>
        <v>-2188877.871</v>
      </c>
      <c r="AT142" s="99"/>
      <c r="AU142" s="23"/>
    </row>
    <row r="143">
      <c r="A143" s="96">
        <v>7.821371599582847</v>
      </c>
      <c r="B143" s="29">
        <v>1619.0</v>
      </c>
      <c r="C143" s="30">
        <v>2206.0</v>
      </c>
      <c r="D143" s="31" t="s">
        <v>0</v>
      </c>
      <c r="E143" s="14">
        <v>11.0</v>
      </c>
      <c r="F143" s="15">
        <v>16.0</v>
      </c>
      <c r="G143" s="16">
        <v>21.0</v>
      </c>
      <c r="H143" s="17">
        <v>21.0</v>
      </c>
      <c r="I143" s="18">
        <v>82.0</v>
      </c>
      <c r="J143" s="19">
        <v>22.0</v>
      </c>
      <c r="K143" s="20">
        <v>29.0</v>
      </c>
      <c r="L143" s="21">
        <v>32.0</v>
      </c>
      <c r="M143" s="22">
        <v>35.0</v>
      </c>
      <c r="N143" s="63">
        <f t="shared" si="2"/>
        <v>82</v>
      </c>
      <c r="O143" s="63">
        <f t="shared" si="3"/>
        <v>32</v>
      </c>
      <c r="P143" s="63">
        <f t="shared" si="4"/>
        <v>43</v>
      </c>
      <c r="Q143" s="63">
        <f t="shared" si="5"/>
        <v>112</v>
      </c>
      <c r="R143" s="65">
        <f t="shared" si="6"/>
        <v>0.4646840149</v>
      </c>
      <c r="S143" s="65">
        <f t="shared" si="7"/>
        <v>0.4237918216</v>
      </c>
      <c r="T143" s="66">
        <f t="shared" si="8"/>
        <v>0.4226804124</v>
      </c>
      <c r="U143" s="89"/>
      <c r="V143" s="89"/>
      <c r="W143" s="85">
        <f t="shared" si="9"/>
        <v>187</v>
      </c>
      <c r="X143" s="7">
        <f t="shared" si="10"/>
        <v>1.377819898</v>
      </c>
      <c r="Y143" s="7">
        <f t="shared" si="11"/>
        <v>293.2303714</v>
      </c>
      <c r="Z143" s="7">
        <f t="shared" si="12"/>
        <v>8694.633735</v>
      </c>
      <c r="AA143" s="97">
        <f t="shared" si="13"/>
        <v>0.5817240873</v>
      </c>
      <c r="AB143" s="97">
        <f t="shared" si="14"/>
        <v>0.5804782297</v>
      </c>
      <c r="AC143" s="98">
        <f t="shared" si="15"/>
        <v>1.159043675</v>
      </c>
      <c r="AD143" s="98">
        <f t="shared" si="16"/>
        <v>17.81289159</v>
      </c>
      <c r="AE143" s="13">
        <f t="shared" si="17"/>
        <v>1.159043675</v>
      </c>
      <c r="AF143" s="13">
        <f t="shared" si="18"/>
        <v>451.295226</v>
      </c>
      <c r="AG143" s="13">
        <f t="shared" si="19"/>
        <v>47192.61972</v>
      </c>
      <c r="AH143" s="13">
        <f t="shared" si="20"/>
        <v>622899.006</v>
      </c>
      <c r="AI143" s="10">
        <f t="shared" si="21"/>
        <v>1.377819898</v>
      </c>
      <c r="AJ143" s="10">
        <f t="shared" si="22"/>
        <v>447.5461999</v>
      </c>
      <c r="AK143" s="10">
        <f t="shared" si="23"/>
        <v>41536.43533</v>
      </c>
      <c r="AL143" s="10">
        <f t="shared" si="24"/>
        <v>973798.9783</v>
      </c>
      <c r="AM143" s="97">
        <f t="shared" si="25"/>
        <v>8166262.516</v>
      </c>
      <c r="AN143" s="97">
        <f t="shared" si="26"/>
        <v>8148773.125</v>
      </c>
      <c r="AO143" s="86">
        <f t="shared" si="27"/>
        <v>1.002146261</v>
      </c>
      <c r="AP143" s="86">
        <f t="shared" ref="AP143:AS143" si="167">AE143-AI143</f>
        <v>-0.2187762226</v>
      </c>
      <c r="AQ143" s="86">
        <f t="shared" si="167"/>
        <v>3.749026103</v>
      </c>
      <c r="AR143" s="86">
        <f t="shared" si="167"/>
        <v>5656.184392</v>
      </c>
      <c r="AS143" s="86">
        <f t="shared" si="167"/>
        <v>-350899.9724</v>
      </c>
      <c r="AT143" s="99"/>
      <c r="AU143" s="23"/>
    </row>
    <row r="144">
      <c r="A144" s="96">
        <v>7.824469735783623</v>
      </c>
      <c r="B144" s="29">
        <v>4415.0</v>
      </c>
      <c r="C144" s="30">
        <v>2014.0</v>
      </c>
      <c r="D144" s="31" t="s">
        <v>0</v>
      </c>
      <c r="E144" s="14">
        <v>3.0</v>
      </c>
      <c r="F144" s="15">
        <v>5.0</v>
      </c>
      <c r="G144" s="16">
        <v>1.0</v>
      </c>
      <c r="H144" s="17">
        <v>28.0</v>
      </c>
      <c r="I144" s="18">
        <v>74.0</v>
      </c>
      <c r="J144" s="19">
        <v>10.0</v>
      </c>
      <c r="K144" s="20">
        <v>2.0</v>
      </c>
      <c r="L144" s="21">
        <v>11.0</v>
      </c>
      <c r="M144" s="22">
        <v>3.0</v>
      </c>
      <c r="N144" s="63">
        <f t="shared" si="2"/>
        <v>74</v>
      </c>
      <c r="O144" s="63">
        <f t="shared" si="3"/>
        <v>11</v>
      </c>
      <c r="P144" s="63">
        <f t="shared" si="4"/>
        <v>38</v>
      </c>
      <c r="Q144" s="63">
        <f t="shared" si="5"/>
        <v>14</v>
      </c>
      <c r="R144" s="65">
        <f t="shared" si="6"/>
        <v>0.8175182482</v>
      </c>
      <c r="S144" s="65">
        <f t="shared" si="7"/>
        <v>0.6204379562</v>
      </c>
      <c r="T144" s="66">
        <f t="shared" si="8"/>
        <v>0.8409090909</v>
      </c>
      <c r="U144" s="89"/>
      <c r="V144" s="89"/>
      <c r="W144" s="85">
        <f t="shared" si="9"/>
        <v>63</v>
      </c>
      <c r="X144" s="7">
        <f t="shared" si="10"/>
        <v>1.377819898</v>
      </c>
      <c r="Y144" s="7">
        <f t="shared" si="11"/>
        <v>123.3703295</v>
      </c>
      <c r="Z144" s="7">
        <f t="shared" si="12"/>
        <v>1926.047486</v>
      </c>
      <c r="AA144" s="97">
        <f t="shared" si="13"/>
        <v>0.9999527658</v>
      </c>
      <c r="AB144" s="97">
        <f t="shared" si="14"/>
        <v>0.9910167633</v>
      </c>
      <c r="AC144" s="98">
        <f t="shared" si="15"/>
        <v>1.159043675</v>
      </c>
      <c r="AD144" s="98">
        <f t="shared" si="16"/>
        <v>2.226611449</v>
      </c>
      <c r="AE144" s="13">
        <f t="shared" si="17"/>
        <v>1.159043675</v>
      </c>
      <c r="AF144" s="13">
        <f t="shared" si="18"/>
        <v>148.2661145</v>
      </c>
      <c r="AG144" s="13">
        <f t="shared" si="19"/>
        <v>4880.797388</v>
      </c>
      <c r="AH144" s="13">
        <f t="shared" si="20"/>
        <v>8837.420839</v>
      </c>
      <c r="AI144" s="10">
        <f t="shared" si="21"/>
        <v>1.377819898</v>
      </c>
      <c r="AJ144" s="10">
        <f t="shared" si="22"/>
        <v>142.6598081</v>
      </c>
      <c r="AK144" s="10">
        <f t="shared" si="23"/>
        <v>3653.232099</v>
      </c>
      <c r="AL144" s="10">
        <f t="shared" si="24"/>
        <v>26964.6648</v>
      </c>
      <c r="AM144" s="97">
        <f t="shared" si="25"/>
        <v>1651593.985</v>
      </c>
      <c r="AN144" s="97">
        <f t="shared" si="26"/>
        <v>1636834.639</v>
      </c>
      <c r="AO144" s="86">
        <f t="shared" si="27"/>
        <v>1.009017004</v>
      </c>
      <c r="AP144" s="86">
        <f t="shared" ref="AP144:AS144" si="168">AE144-AI144</f>
        <v>-0.2187762226</v>
      </c>
      <c r="AQ144" s="86">
        <f t="shared" si="168"/>
        <v>5.606306389</v>
      </c>
      <c r="AR144" s="86">
        <f t="shared" si="168"/>
        <v>1227.565289</v>
      </c>
      <c r="AS144" s="86">
        <f t="shared" si="168"/>
        <v>-18127.24396</v>
      </c>
      <c r="AT144" s="99"/>
      <c r="AU144" s="23"/>
    </row>
    <row r="145">
      <c r="A145" s="96">
        <v>7.877110965328825</v>
      </c>
      <c r="B145" s="29">
        <v>1668.0</v>
      </c>
      <c r="C145" s="30">
        <v>3632.0</v>
      </c>
      <c r="D145" s="31" t="s">
        <v>0</v>
      </c>
      <c r="E145" s="14">
        <v>34.0</v>
      </c>
      <c r="F145" s="15">
        <v>67.0</v>
      </c>
      <c r="G145" s="16">
        <v>36.0</v>
      </c>
      <c r="H145" s="17">
        <v>64.0</v>
      </c>
      <c r="I145" s="18">
        <v>206.0</v>
      </c>
      <c r="J145" s="19">
        <v>32.0</v>
      </c>
      <c r="K145" s="20">
        <v>69.0</v>
      </c>
      <c r="L145" s="21">
        <v>100.0</v>
      </c>
      <c r="M145" s="22">
        <v>77.0</v>
      </c>
      <c r="N145" s="63">
        <f t="shared" si="2"/>
        <v>206</v>
      </c>
      <c r="O145" s="63">
        <f t="shared" si="3"/>
        <v>100</v>
      </c>
      <c r="P145" s="63">
        <f t="shared" si="4"/>
        <v>96</v>
      </c>
      <c r="Q145" s="63">
        <f t="shared" si="5"/>
        <v>283</v>
      </c>
      <c r="R145" s="65">
        <f t="shared" si="6"/>
        <v>0.4408759124</v>
      </c>
      <c r="S145" s="65">
        <f t="shared" si="7"/>
        <v>0.4467153285</v>
      </c>
      <c r="T145" s="66">
        <f t="shared" si="8"/>
        <v>0.4212678937</v>
      </c>
      <c r="U145" s="89"/>
      <c r="V145" s="89"/>
      <c r="W145" s="85">
        <f t="shared" si="9"/>
        <v>479</v>
      </c>
      <c r="X145" s="7">
        <f t="shared" si="10"/>
        <v>1.377819898</v>
      </c>
      <c r="Y145" s="7">
        <f t="shared" si="11"/>
        <v>744.7778807</v>
      </c>
      <c r="Z145" s="7">
        <f t="shared" si="12"/>
        <v>60085.18391</v>
      </c>
      <c r="AA145" s="97">
        <f t="shared" si="13"/>
        <v>0.5803115686</v>
      </c>
      <c r="AB145" s="97">
        <f t="shared" si="14"/>
        <v>0.5796336352</v>
      </c>
      <c r="AC145" s="98">
        <f t="shared" si="15"/>
        <v>1.159043675</v>
      </c>
      <c r="AD145" s="98">
        <f t="shared" si="16"/>
        <v>45.00936</v>
      </c>
      <c r="AE145" s="13">
        <f t="shared" si="17"/>
        <v>1.159043675</v>
      </c>
      <c r="AF145" s="13">
        <f t="shared" si="18"/>
        <v>1155.373201</v>
      </c>
      <c r="AG145" s="13">
        <f t="shared" si="19"/>
        <v>309051.1067</v>
      </c>
      <c r="AH145" s="13">
        <f t="shared" si="20"/>
        <v>10326992.57</v>
      </c>
      <c r="AI145" s="10">
        <f t="shared" si="21"/>
        <v>1.377819898</v>
      </c>
      <c r="AJ145" s="10">
        <f t="shared" si="22"/>
        <v>1134.700912</v>
      </c>
      <c r="AK145" s="10">
        <f t="shared" si="23"/>
        <v>270857.3241</v>
      </c>
      <c r="AL145" s="10">
        <f t="shared" si="24"/>
        <v>17004107.05</v>
      </c>
      <c r="AM145" s="97">
        <f t="shared" si="25"/>
        <v>133153084.2</v>
      </c>
      <c r="AN145" s="97">
        <f t="shared" si="26"/>
        <v>132997531.7</v>
      </c>
      <c r="AO145" s="86">
        <f t="shared" si="27"/>
        <v>1.001169589</v>
      </c>
      <c r="AP145" s="86">
        <f t="shared" ref="AP145:AS145" si="169">AE145-AI145</f>
        <v>-0.2187762226</v>
      </c>
      <c r="AQ145" s="86">
        <f t="shared" si="169"/>
        <v>20.67228887</v>
      </c>
      <c r="AR145" s="86">
        <f t="shared" si="169"/>
        <v>38193.78255</v>
      </c>
      <c r="AS145" s="86">
        <f t="shared" si="169"/>
        <v>-6677114.479</v>
      </c>
      <c r="AT145" s="99"/>
      <c r="AU145" s="23"/>
    </row>
    <row r="146">
      <c r="A146" s="96">
        <v>7.890212011793139</v>
      </c>
      <c r="B146" s="29">
        <v>4030.0</v>
      </c>
      <c r="C146" s="30">
        <v>1978.0</v>
      </c>
      <c r="D146" s="31" t="s">
        <v>0</v>
      </c>
      <c r="E146" s="14">
        <v>0.0</v>
      </c>
      <c r="F146" s="15">
        <v>3.0</v>
      </c>
      <c r="G146" s="16">
        <v>2.0</v>
      </c>
      <c r="H146" s="17">
        <v>34.0</v>
      </c>
      <c r="I146" s="18">
        <v>103.0</v>
      </c>
      <c r="J146" s="19">
        <v>28.0</v>
      </c>
      <c r="K146" s="20">
        <v>1.0</v>
      </c>
      <c r="L146" s="21">
        <v>1.0</v>
      </c>
      <c r="M146" s="22">
        <v>3.0</v>
      </c>
      <c r="N146" s="63">
        <f t="shared" si="2"/>
        <v>103</v>
      </c>
      <c r="O146" s="63">
        <f t="shared" si="3"/>
        <v>1</v>
      </c>
      <c r="P146" s="63">
        <f t="shared" si="4"/>
        <v>62</v>
      </c>
      <c r="Q146" s="63">
        <f t="shared" si="5"/>
        <v>9</v>
      </c>
      <c r="R146" s="65">
        <f t="shared" si="6"/>
        <v>0.9428571429</v>
      </c>
      <c r="S146" s="65">
        <f t="shared" si="7"/>
        <v>0.5942857143</v>
      </c>
      <c r="T146" s="66">
        <f t="shared" si="8"/>
        <v>0.9196428571</v>
      </c>
      <c r="U146" s="89"/>
      <c r="V146" s="89"/>
      <c r="W146" s="85">
        <f t="shared" si="9"/>
        <v>72</v>
      </c>
      <c r="X146" s="7">
        <f t="shared" si="10"/>
        <v>1.377819898</v>
      </c>
      <c r="Y146" s="7">
        <f t="shared" si="11"/>
        <v>154.9421887</v>
      </c>
      <c r="Z146" s="7">
        <f t="shared" si="12"/>
        <v>2752.886338</v>
      </c>
      <c r="AA146" s="97">
        <f t="shared" si="13"/>
        <v>1.078686532</v>
      </c>
      <c r="AB146" s="97">
        <f t="shared" si="14"/>
        <v>1.088301161</v>
      </c>
      <c r="AC146" s="98">
        <f t="shared" si="15"/>
        <v>1.159043675</v>
      </c>
      <c r="AD146" s="98">
        <f t="shared" si="16"/>
        <v>1.431393074</v>
      </c>
      <c r="AE146" s="13">
        <f t="shared" si="17"/>
        <v>1.159043675</v>
      </c>
      <c r="AF146" s="13">
        <f t="shared" si="18"/>
        <v>168.3336823</v>
      </c>
      <c r="AG146" s="13">
        <f t="shared" si="19"/>
        <v>6214.603013</v>
      </c>
      <c r="AH146" s="13">
        <f t="shared" si="20"/>
        <v>7420.341696</v>
      </c>
      <c r="AI146" s="10">
        <f t="shared" si="21"/>
        <v>1.377819898</v>
      </c>
      <c r="AJ146" s="10">
        <f t="shared" si="22"/>
        <v>167.3425677</v>
      </c>
      <c r="AK146" s="10">
        <f t="shared" si="23"/>
        <v>4147.366036</v>
      </c>
      <c r="AL146" s="10">
        <f t="shared" si="24"/>
        <v>24775.97704</v>
      </c>
      <c r="AM146" s="97">
        <f t="shared" si="25"/>
        <v>3699894.805</v>
      </c>
      <c r="AN146" s="97">
        <f t="shared" si="26"/>
        <v>3732872.983</v>
      </c>
      <c r="AO146" s="86">
        <f t="shared" si="27"/>
        <v>0.9911654701</v>
      </c>
      <c r="AP146" s="86">
        <f t="shared" ref="AP146:AS146" si="170">AE146-AI146</f>
        <v>-0.2187762226</v>
      </c>
      <c r="AQ146" s="86">
        <f t="shared" si="170"/>
        <v>0.9911145221</v>
      </c>
      <c r="AR146" s="86">
        <f t="shared" si="170"/>
        <v>2067.236977</v>
      </c>
      <c r="AS146" s="86">
        <f t="shared" si="170"/>
        <v>-17355.63535</v>
      </c>
      <c r="AT146" s="99"/>
      <c r="AU146" s="23"/>
    </row>
    <row r="147">
      <c r="A147" s="96">
        <v>7.924933370491999</v>
      </c>
      <c r="B147" s="29">
        <v>6545.0</v>
      </c>
      <c r="C147" s="30">
        <v>1652.0</v>
      </c>
      <c r="D147" s="31" t="s">
        <v>0</v>
      </c>
      <c r="E147" s="14">
        <v>10.0</v>
      </c>
      <c r="F147" s="15">
        <v>16.0</v>
      </c>
      <c r="G147" s="16">
        <v>6.0</v>
      </c>
      <c r="H147" s="17">
        <v>30.0</v>
      </c>
      <c r="I147" s="18">
        <v>90.0</v>
      </c>
      <c r="J147" s="19">
        <v>18.0</v>
      </c>
      <c r="K147" s="20">
        <v>26.0</v>
      </c>
      <c r="L147" s="21">
        <v>27.0</v>
      </c>
      <c r="M147" s="22">
        <v>18.0</v>
      </c>
      <c r="N147" s="63">
        <f t="shared" si="2"/>
        <v>90</v>
      </c>
      <c r="O147" s="63">
        <f t="shared" si="3"/>
        <v>27</v>
      </c>
      <c r="P147" s="63">
        <f t="shared" si="4"/>
        <v>48</v>
      </c>
      <c r="Q147" s="63">
        <f t="shared" si="5"/>
        <v>76</v>
      </c>
      <c r="R147" s="65">
        <f t="shared" si="6"/>
        <v>0.5726141079</v>
      </c>
      <c r="S147" s="65">
        <f t="shared" si="7"/>
        <v>0.4854771784</v>
      </c>
      <c r="T147" s="66">
        <f t="shared" si="8"/>
        <v>0.5421686747</v>
      </c>
      <c r="U147" s="89"/>
      <c r="V147" s="89"/>
      <c r="W147" s="85">
        <f t="shared" si="9"/>
        <v>151</v>
      </c>
      <c r="X147" s="7">
        <f t="shared" si="10"/>
        <v>1.377819898</v>
      </c>
      <c r="Y147" s="7">
        <f t="shared" si="11"/>
        <v>251.1434313</v>
      </c>
      <c r="Z147" s="7">
        <f t="shared" si="12"/>
        <v>6936.770899</v>
      </c>
      <c r="AA147" s="97">
        <f t="shared" si="13"/>
        <v>0.7012123496</v>
      </c>
      <c r="AB147" s="97">
        <f t="shared" si="14"/>
        <v>0.7007458701</v>
      </c>
      <c r="AC147" s="98">
        <f t="shared" si="15"/>
        <v>1.159043675</v>
      </c>
      <c r="AD147" s="98">
        <f t="shared" si="16"/>
        <v>12.08731929</v>
      </c>
      <c r="AE147" s="13">
        <f t="shared" si="17"/>
        <v>1.159043675</v>
      </c>
      <c r="AF147" s="13">
        <f t="shared" si="18"/>
        <v>362.1185091</v>
      </c>
      <c r="AG147" s="13">
        <f t="shared" si="19"/>
        <v>30077.72526</v>
      </c>
      <c r="AH147" s="13">
        <f t="shared" si="20"/>
        <v>275602.9672</v>
      </c>
      <c r="AI147" s="10">
        <f t="shared" si="21"/>
        <v>1.377819898</v>
      </c>
      <c r="AJ147" s="10">
        <f t="shared" si="22"/>
        <v>355.8577435</v>
      </c>
      <c r="AK147" s="10">
        <f t="shared" si="23"/>
        <v>26023.67167</v>
      </c>
      <c r="AL147" s="10">
        <f t="shared" si="24"/>
        <v>527194.5883</v>
      </c>
      <c r="AM147" s="97">
        <f t="shared" si="25"/>
        <v>6760701.003</v>
      </c>
      <c r="AN147" s="97">
        <f t="shared" si="26"/>
        <v>6756203.466</v>
      </c>
      <c r="AO147" s="86">
        <f t="shared" si="27"/>
        <v>1.00066569</v>
      </c>
      <c r="AP147" s="86">
        <f t="shared" ref="AP147:AS147" si="171">AE147-AI147</f>
        <v>-0.2187762226</v>
      </c>
      <c r="AQ147" s="86">
        <f t="shared" si="171"/>
        <v>6.260765637</v>
      </c>
      <c r="AR147" s="86">
        <f t="shared" si="171"/>
        <v>4054.053583</v>
      </c>
      <c r="AS147" s="86">
        <f t="shared" si="171"/>
        <v>-251591.6211</v>
      </c>
      <c r="AT147" s="99"/>
      <c r="AU147" s="23"/>
    </row>
    <row r="148">
      <c r="A148" s="96">
        <v>7.925719073771631</v>
      </c>
      <c r="B148" s="29">
        <v>1336.0</v>
      </c>
      <c r="C148" s="30">
        <v>1443.0</v>
      </c>
      <c r="D148" s="31" t="s">
        <v>0</v>
      </c>
      <c r="E148" s="14">
        <v>11.0</v>
      </c>
      <c r="F148" s="15">
        <v>11.0</v>
      </c>
      <c r="G148" s="16">
        <v>6.0</v>
      </c>
      <c r="H148" s="17">
        <v>13.0</v>
      </c>
      <c r="I148" s="18">
        <v>88.0</v>
      </c>
      <c r="J148" s="19">
        <v>10.0</v>
      </c>
      <c r="K148" s="20">
        <v>20.0</v>
      </c>
      <c r="L148" s="21">
        <v>24.0</v>
      </c>
      <c r="M148" s="22">
        <v>10.0</v>
      </c>
      <c r="N148" s="63">
        <f t="shared" si="2"/>
        <v>88</v>
      </c>
      <c r="O148" s="63">
        <f t="shared" si="3"/>
        <v>24</v>
      </c>
      <c r="P148" s="63">
        <f t="shared" si="4"/>
        <v>23</v>
      </c>
      <c r="Q148" s="63">
        <f t="shared" si="5"/>
        <v>58</v>
      </c>
      <c r="R148" s="65">
        <f t="shared" si="6"/>
        <v>0.5751295337</v>
      </c>
      <c r="S148" s="65">
        <f t="shared" si="7"/>
        <v>0.5803108808</v>
      </c>
      <c r="T148" s="66">
        <f t="shared" si="8"/>
        <v>0.602739726</v>
      </c>
      <c r="U148" s="89"/>
      <c r="V148" s="89"/>
      <c r="W148" s="85">
        <f t="shared" si="9"/>
        <v>105</v>
      </c>
      <c r="X148" s="7">
        <f t="shared" si="10"/>
        <v>1.377819898</v>
      </c>
      <c r="Y148" s="7">
        <f t="shared" si="11"/>
        <v>166.2648177</v>
      </c>
      <c r="Z148" s="7">
        <f t="shared" si="12"/>
        <v>3163.936163</v>
      </c>
      <c r="AA148" s="97">
        <f t="shared" si="13"/>
        <v>0.7617834009</v>
      </c>
      <c r="AB148" s="97">
        <f t="shared" si="14"/>
        <v>0.7641836668</v>
      </c>
      <c r="AC148" s="98">
        <f t="shared" si="15"/>
        <v>1.159043675</v>
      </c>
      <c r="AD148" s="98">
        <f t="shared" si="16"/>
        <v>9.224533144</v>
      </c>
      <c r="AE148" s="13">
        <f t="shared" si="17"/>
        <v>1.159043675</v>
      </c>
      <c r="AF148" s="13">
        <f t="shared" si="18"/>
        <v>252.6237049</v>
      </c>
      <c r="AG148" s="13">
        <f t="shared" si="19"/>
        <v>14715.60848</v>
      </c>
      <c r="AH148" s="13">
        <f t="shared" si="20"/>
        <v>101700.4779</v>
      </c>
      <c r="AI148" s="10">
        <f t="shared" si="21"/>
        <v>1.377819898</v>
      </c>
      <c r="AJ148" s="10">
        <f t="shared" si="22"/>
        <v>246.1783717</v>
      </c>
      <c r="AK148" s="10">
        <f t="shared" si="23"/>
        <v>12807.29559</v>
      </c>
      <c r="AL148" s="10">
        <f t="shared" si="24"/>
        <v>183508.2975</v>
      </c>
      <c r="AM148" s="97">
        <f t="shared" si="25"/>
        <v>4142847.806</v>
      </c>
      <c r="AN148" s="97">
        <f t="shared" si="26"/>
        <v>4155901.301</v>
      </c>
      <c r="AO148" s="86">
        <f t="shared" si="27"/>
        <v>0.9968590459</v>
      </c>
      <c r="AP148" s="86">
        <f t="shared" ref="AP148:AS148" si="172">AE148-AI148</f>
        <v>-0.2187762226</v>
      </c>
      <c r="AQ148" s="86">
        <f t="shared" si="172"/>
        <v>6.445333166</v>
      </c>
      <c r="AR148" s="86">
        <f t="shared" si="172"/>
        <v>1908.312889</v>
      </c>
      <c r="AS148" s="86">
        <f t="shared" si="172"/>
        <v>-81807.81956</v>
      </c>
      <c r="AT148" s="99"/>
      <c r="AU148" s="23"/>
    </row>
    <row r="149">
      <c r="A149" s="96">
        <v>7.973522770021404</v>
      </c>
      <c r="B149" s="29">
        <v>2605.0</v>
      </c>
      <c r="C149" s="30">
        <v>1250.0</v>
      </c>
      <c r="D149" s="31" t="s">
        <v>0</v>
      </c>
      <c r="E149" s="14">
        <v>31.0</v>
      </c>
      <c r="F149" s="15">
        <v>17.0</v>
      </c>
      <c r="G149" s="16">
        <v>13.0</v>
      </c>
      <c r="H149" s="17">
        <v>21.0</v>
      </c>
      <c r="I149" s="18">
        <v>62.0</v>
      </c>
      <c r="J149" s="19">
        <v>17.0</v>
      </c>
      <c r="K149" s="20">
        <v>58.0</v>
      </c>
      <c r="L149" s="21">
        <v>38.0</v>
      </c>
      <c r="M149" s="22">
        <v>33.0</v>
      </c>
      <c r="N149" s="63">
        <f t="shared" si="2"/>
        <v>62</v>
      </c>
      <c r="O149" s="63">
        <f t="shared" si="3"/>
        <v>38</v>
      </c>
      <c r="P149" s="63">
        <f t="shared" si="4"/>
        <v>38</v>
      </c>
      <c r="Q149" s="63">
        <f t="shared" si="5"/>
        <v>152</v>
      </c>
      <c r="R149" s="65">
        <f t="shared" si="6"/>
        <v>0.3448275862</v>
      </c>
      <c r="S149" s="65">
        <f t="shared" si="7"/>
        <v>0.3448275862</v>
      </c>
      <c r="T149" s="66">
        <f t="shared" si="8"/>
        <v>0.2897196262</v>
      </c>
      <c r="U149" s="89"/>
      <c r="V149" s="89"/>
      <c r="W149" s="85">
        <f t="shared" si="9"/>
        <v>228</v>
      </c>
      <c r="X149" s="7">
        <f t="shared" si="10"/>
        <v>1.377819898</v>
      </c>
      <c r="Y149" s="7">
        <f t="shared" si="11"/>
        <v>342.0279426</v>
      </c>
      <c r="Z149" s="7">
        <f t="shared" si="12"/>
        <v>11007.48989</v>
      </c>
      <c r="AA149" s="97">
        <f t="shared" si="13"/>
        <v>0.4487633011</v>
      </c>
      <c r="AB149" s="97">
        <f t="shared" si="14"/>
        <v>0.4460114389</v>
      </c>
      <c r="AC149" s="98">
        <f t="shared" si="15"/>
        <v>1.159043675</v>
      </c>
      <c r="AD149" s="98">
        <f t="shared" si="16"/>
        <v>24.17463858</v>
      </c>
      <c r="AE149" s="13">
        <f t="shared" si="17"/>
        <v>1.159043675</v>
      </c>
      <c r="AF149" s="13">
        <f t="shared" si="18"/>
        <v>552.6985543</v>
      </c>
      <c r="AG149" s="13">
        <f t="shared" si="19"/>
        <v>71275.36159</v>
      </c>
      <c r="AH149" s="13">
        <f t="shared" si="20"/>
        <v>1256694.412</v>
      </c>
      <c r="AI149" s="10">
        <f t="shared" si="21"/>
        <v>1.377819898</v>
      </c>
      <c r="AJ149" s="10">
        <f t="shared" si="22"/>
        <v>551.456567</v>
      </c>
      <c r="AK149" s="10">
        <f t="shared" si="23"/>
        <v>62995.73716</v>
      </c>
      <c r="AL149" s="10">
        <f t="shared" si="24"/>
        <v>1673138.463</v>
      </c>
      <c r="AM149" s="97">
        <f t="shared" si="25"/>
        <v>8076572.635</v>
      </c>
      <c r="AN149" s="97">
        <f t="shared" si="26"/>
        <v>8027046.271</v>
      </c>
      <c r="AO149" s="86">
        <f t="shared" si="27"/>
        <v>1.006169936</v>
      </c>
      <c r="AP149" s="86">
        <f t="shared" ref="AP149:AS149" si="173">AE149-AI149</f>
        <v>-0.2187762226</v>
      </c>
      <c r="AQ149" s="86">
        <f t="shared" si="173"/>
        <v>1.241987322</v>
      </c>
      <c r="AR149" s="86">
        <f t="shared" si="173"/>
        <v>8279.624429</v>
      </c>
      <c r="AS149" s="86">
        <f t="shared" si="173"/>
        <v>-416444.0506</v>
      </c>
      <c r="AT149" s="99"/>
      <c r="AU149" s="23"/>
    </row>
    <row r="150">
      <c r="A150" s="96">
        <v>8.011393875093603</v>
      </c>
      <c r="B150" s="29">
        <v>2371.0</v>
      </c>
      <c r="C150" s="30">
        <v>1353.0</v>
      </c>
      <c r="D150" s="31" t="s">
        <v>0</v>
      </c>
      <c r="E150" s="14">
        <v>25.0</v>
      </c>
      <c r="F150" s="15">
        <v>11.0</v>
      </c>
      <c r="G150" s="16">
        <v>12.0</v>
      </c>
      <c r="H150" s="17">
        <v>33.0</v>
      </c>
      <c r="I150" s="18">
        <v>78.0</v>
      </c>
      <c r="J150" s="19">
        <v>18.0</v>
      </c>
      <c r="K150" s="20">
        <v>31.0</v>
      </c>
      <c r="L150" s="21">
        <v>20.0</v>
      </c>
      <c r="M150" s="22">
        <v>22.0</v>
      </c>
      <c r="N150" s="63">
        <f t="shared" si="2"/>
        <v>78</v>
      </c>
      <c r="O150" s="63">
        <f t="shared" si="3"/>
        <v>20</v>
      </c>
      <c r="P150" s="63">
        <f t="shared" si="4"/>
        <v>51</v>
      </c>
      <c r="Q150" s="63">
        <f t="shared" si="5"/>
        <v>101</v>
      </c>
      <c r="R150" s="65">
        <f t="shared" si="6"/>
        <v>0.516</v>
      </c>
      <c r="S150" s="65">
        <f t="shared" si="7"/>
        <v>0.392</v>
      </c>
      <c r="T150" s="66">
        <f t="shared" si="8"/>
        <v>0.4357541899</v>
      </c>
      <c r="U150" s="89"/>
      <c r="V150" s="89"/>
      <c r="W150" s="85">
        <f t="shared" si="9"/>
        <v>172</v>
      </c>
      <c r="X150" s="7">
        <f t="shared" si="10"/>
        <v>1.377819898</v>
      </c>
      <c r="Y150" s="7">
        <f t="shared" si="11"/>
        <v>277.2373389</v>
      </c>
      <c r="Z150" s="7">
        <f t="shared" si="12"/>
        <v>7129.787082</v>
      </c>
      <c r="AA150" s="97">
        <f t="shared" si="13"/>
        <v>0.5947978648</v>
      </c>
      <c r="AB150" s="97">
        <f t="shared" si="14"/>
        <v>0.5941912924</v>
      </c>
      <c r="AC150" s="98">
        <f t="shared" si="15"/>
        <v>1.159043675</v>
      </c>
      <c r="AD150" s="98">
        <f t="shared" si="16"/>
        <v>16.06341116</v>
      </c>
      <c r="AE150" s="13">
        <f t="shared" si="17"/>
        <v>1.159043675</v>
      </c>
      <c r="AF150" s="13">
        <f t="shared" si="18"/>
        <v>414.7744353</v>
      </c>
      <c r="AG150" s="13">
        <f t="shared" si="19"/>
        <v>39814.96152</v>
      </c>
      <c r="AH150" s="13">
        <f t="shared" si="20"/>
        <v>475219.9559</v>
      </c>
      <c r="AI150" s="10">
        <f t="shared" si="21"/>
        <v>1.377819898</v>
      </c>
      <c r="AJ150" s="10">
        <f t="shared" si="22"/>
        <v>416.3971485</v>
      </c>
      <c r="AK150" s="10">
        <f t="shared" si="23"/>
        <v>35130.75831</v>
      </c>
      <c r="AL150" s="10">
        <f t="shared" si="24"/>
        <v>720108.4953</v>
      </c>
      <c r="AM150" s="97">
        <f t="shared" si="25"/>
        <v>6654301.113</v>
      </c>
      <c r="AN150" s="97">
        <f t="shared" si="26"/>
        <v>6647515.083</v>
      </c>
      <c r="AO150" s="86">
        <f t="shared" si="27"/>
        <v>1.001020837</v>
      </c>
      <c r="AP150" s="86">
        <f t="shared" ref="AP150:AS150" si="174">AE150-AI150</f>
        <v>-0.2187762226</v>
      </c>
      <c r="AQ150" s="86">
        <f t="shared" si="174"/>
        <v>-1.622713209</v>
      </c>
      <c r="AR150" s="86">
        <f t="shared" si="174"/>
        <v>4684.203209</v>
      </c>
      <c r="AS150" s="86">
        <f t="shared" si="174"/>
        <v>-244888.5394</v>
      </c>
      <c r="AT150" s="99"/>
      <c r="AU150" s="23"/>
    </row>
    <row r="151">
      <c r="A151" s="96">
        <v>8.079096058162861</v>
      </c>
      <c r="B151" s="29">
        <v>6490.0</v>
      </c>
      <c r="C151" s="30">
        <v>3005.0</v>
      </c>
      <c r="D151" s="31" t="s">
        <v>0</v>
      </c>
      <c r="E151" s="14">
        <v>32.0</v>
      </c>
      <c r="F151" s="15">
        <v>30.0</v>
      </c>
      <c r="G151" s="16">
        <v>22.0</v>
      </c>
      <c r="H151" s="17">
        <v>50.0</v>
      </c>
      <c r="I151" s="18">
        <v>142.0</v>
      </c>
      <c r="J151" s="19">
        <v>29.0</v>
      </c>
      <c r="K151" s="20">
        <v>60.0</v>
      </c>
      <c r="L151" s="21">
        <v>67.0</v>
      </c>
      <c r="M151" s="22">
        <v>62.0</v>
      </c>
      <c r="N151" s="63">
        <f t="shared" si="2"/>
        <v>142</v>
      </c>
      <c r="O151" s="63">
        <f t="shared" si="3"/>
        <v>67</v>
      </c>
      <c r="P151" s="63">
        <f t="shared" si="4"/>
        <v>79</v>
      </c>
      <c r="Q151" s="63">
        <f t="shared" si="5"/>
        <v>206</v>
      </c>
      <c r="R151" s="65">
        <f t="shared" si="6"/>
        <v>0.4473684211</v>
      </c>
      <c r="S151" s="65">
        <f t="shared" si="7"/>
        <v>0.4230769231</v>
      </c>
      <c r="T151" s="66">
        <f t="shared" si="8"/>
        <v>0.408045977</v>
      </c>
      <c r="U151" s="89"/>
      <c r="V151" s="89"/>
      <c r="W151" s="85">
        <f t="shared" si="9"/>
        <v>352</v>
      </c>
      <c r="X151" s="7">
        <f t="shared" si="10"/>
        <v>1.377819898</v>
      </c>
      <c r="Y151" s="7">
        <f t="shared" si="11"/>
        <v>553.0913333</v>
      </c>
      <c r="Z151" s="7">
        <f t="shared" si="12"/>
        <v>32298.50107</v>
      </c>
      <c r="AA151" s="97">
        <f t="shared" si="13"/>
        <v>0.5670896519</v>
      </c>
      <c r="AB151" s="97">
        <f t="shared" si="14"/>
        <v>0.5680302529</v>
      </c>
      <c r="AC151" s="98">
        <f t="shared" si="15"/>
        <v>1.159043675</v>
      </c>
      <c r="AD151" s="98">
        <f t="shared" si="16"/>
        <v>32.76299703</v>
      </c>
      <c r="AE151" s="13">
        <f t="shared" si="17"/>
        <v>1.159043675</v>
      </c>
      <c r="AF151" s="13">
        <f t="shared" si="18"/>
        <v>848.7297442</v>
      </c>
      <c r="AG151" s="13">
        <f t="shared" si="19"/>
        <v>166675.2974</v>
      </c>
      <c r="AH151" s="13">
        <f t="shared" si="20"/>
        <v>4059466.384</v>
      </c>
      <c r="AI151" s="10">
        <f t="shared" si="21"/>
        <v>1.377819898</v>
      </c>
      <c r="AJ151" s="10">
        <f t="shared" si="22"/>
        <v>836.9222322</v>
      </c>
      <c r="AK151" s="10">
        <f t="shared" si="23"/>
        <v>146235.3157</v>
      </c>
      <c r="AL151" s="10">
        <f t="shared" si="24"/>
        <v>6653491.22</v>
      </c>
      <c r="AM151" s="97">
        <f t="shared" si="25"/>
        <v>48159821.02</v>
      </c>
      <c r="AN151" s="97">
        <f t="shared" si="26"/>
        <v>48239701.12</v>
      </c>
      <c r="AO151" s="86">
        <f t="shared" si="27"/>
        <v>0.9983441005</v>
      </c>
      <c r="AP151" s="86">
        <f t="shared" ref="AP151:AS151" si="175">AE151-AI151</f>
        <v>-0.2187762226</v>
      </c>
      <c r="AQ151" s="86">
        <f t="shared" si="175"/>
        <v>11.807512</v>
      </c>
      <c r="AR151" s="86">
        <f t="shared" si="175"/>
        <v>20439.98168</v>
      </c>
      <c r="AS151" s="86">
        <f t="shared" si="175"/>
        <v>-2594024.836</v>
      </c>
      <c r="AT151" s="99"/>
      <c r="AU151" s="23"/>
    </row>
    <row r="152">
      <c r="A152" s="96">
        <v>8.10890407159718</v>
      </c>
      <c r="B152" s="29">
        <v>6539.0</v>
      </c>
      <c r="C152" s="30">
        <v>1687.0</v>
      </c>
      <c r="D152" s="31" t="s">
        <v>0</v>
      </c>
      <c r="E152" s="14">
        <v>18.0</v>
      </c>
      <c r="F152" s="15">
        <v>18.0</v>
      </c>
      <c r="G152" s="16">
        <v>16.0</v>
      </c>
      <c r="H152" s="17">
        <v>20.0</v>
      </c>
      <c r="I152" s="18">
        <v>79.0</v>
      </c>
      <c r="J152" s="19">
        <v>10.0</v>
      </c>
      <c r="K152" s="20">
        <v>24.0</v>
      </c>
      <c r="L152" s="21">
        <v>41.0</v>
      </c>
      <c r="M152" s="22">
        <v>20.0</v>
      </c>
      <c r="N152" s="63">
        <f t="shared" si="2"/>
        <v>79</v>
      </c>
      <c r="O152" s="63">
        <f t="shared" si="3"/>
        <v>41</v>
      </c>
      <c r="P152" s="63">
        <f t="shared" si="4"/>
        <v>30</v>
      </c>
      <c r="Q152" s="63">
        <f t="shared" si="5"/>
        <v>96</v>
      </c>
      <c r="R152" s="65">
        <f t="shared" si="6"/>
        <v>0.4430894309</v>
      </c>
      <c r="S152" s="65">
        <f t="shared" si="7"/>
        <v>0.487804878</v>
      </c>
      <c r="T152" s="66">
        <f t="shared" si="8"/>
        <v>0.4514285714</v>
      </c>
      <c r="U152" s="89"/>
      <c r="V152" s="89"/>
      <c r="W152" s="85">
        <f t="shared" si="9"/>
        <v>167</v>
      </c>
      <c r="X152" s="7">
        <f t="shared" si="10"/>
        <v>1.377819898</v>
      </c>
      <c r="Y152" s="7">
        <f t="shared" si="11"/>
        <v>258.9057028</v>
      </c>
      <c r="Z152" s="7">
        <f t="shared" si="12"/>
        <v>7761.13591</v>
      </c>
      <c r="AA152" s="97">
        <f t="shared" si="13"/>
        <v>0.6104722463</v>
      </c>
      <c r="AB152" s="97">
        <f t="shared" si="14"/>
        <v>0.6083293743</v>
      </c>
      <c r="AC152" s="98">
        <f t="shared" si="15"/>
        <v>1.159043675</v>
      </c>
      <c r="AD152" s="98">
        <f t="shared" si="16"/>
        <v>15.26819279</v>
      </c>
      <c r="AE152" s="13">
        <f t="shared" si="17"/>
        <v>1.159043675</v>
      </c>
      <c r="AF152" s="13">
        <f t="shared" si="18"/>
        <v>402.3887802</v>
      </c>
      <c r="AG152" s="13">
        <f t="shared" si="19"/>
        <v>37424.14544</v>
      </c>
      <c r="AH152" s="13">
        <f t="shared" si="20"/>
        <v>425814.6287</v>
      </c>
      <c r="AI152" s="10">
        <f t="shared" si="21"/>
        <v>1.377819898</v>
      </c>
      <c r="AJ152" s="10">
        <f t="shared" si="22"/>
        <v>391.176413</v>
      </c>
      <c r="AK152" s="10">
        <f t="shared" si="23"/>
        <v>32616.08338</v>
      </c>
      <c r="AL152" s="10">
        <f t="shared" si="24"/>
        <v>745069.0474</v>
      </c>
      <c r="AM152" s="97">
        <f t="shared" si="25"/>
        <v>6465084.23</v>
      </c>
      <c r="AN152" s="97">
        <f t="shared" si="26"/>
        <v>6442390.572</v>
      </c>
      <c r="AO152" s="86">
        <f t="shared" si="27"/>
        <v>1.003522552</v>
      </c>
      <c r="AP152" s="86">
        <f t="shared" ref="AP152:AS152" si="176">AE152-AI152</f>
        <v>-0.2187762226</v>
      </c>
      <c r="AQ152" s="86">
        <f t="shared" si="176"/>
        <v>11.21236724</v>
      </c>
      <c r="AR152" s="86">
        <f t="shared" si="176"/>
        <v>4808.062061</v>
      </c>
      <c r="AS152" s="86">
        <f t="shared" si="176"/>
        <v>-319254.4187</v>
      </c>
      <c r="AT152" s="99"/>
      <c r="AU152" s="23"/>
    </row>
    <row r="153">
      <c r="A153" s="96">
        <v>8.127664361944355</v>
      </c>
      <c r="B153" s="29">
        <v>6031.0</v>
      </c>
      <c r="C153" s="30">
        <v>1096.0</v>
      </c>
      <c r="D153" s="31" t="s">
        <v>0</v>
      </c>
      <c r="E153" s="14">
        <v>4.0</v>
      </c>
      <c r="F153" s="15">
        <v>5.0</v>
      </c>
      <c r="G153" s="16">
        <v>4.0</v>
      </c>
      <c r="H153" s="17">
        <v>21.0</v>
      </c>
      <c r="I153" s="18">
        <v>52.0</v>
      </c>
      <c r="J153" s="19">
        <v>17.0</v>
      </c>
      <c r="K153" s="20">
        <v>11.0</v>
      </c>
      <c r="L153" s="21">
        <v>7.0</v>
      </c>
      <c r="M153" s="22">
        <v>13.0</v>
      </c>
      <c r="N153" s="63">
        <f t="shared" si="2"/>
        <v>52</v>
      </c>
      <c r="O153" s="63">
        <f t="shared" si="3"/>
        <v>7</v>
      </c>
      <c r="P153" s="63">
        <f t="shared" si="4"/>
        <v>38</v>
      </c>
      <c r="Q153" s="63">
        <f t="shared" si="5"/>
        <v>37</v>
      </c>
      <c r="R153" s="65">
        <f t="shared" si="6"/>
        <v>0.671641791</v>
      </c>
      <c r="S153" s="65">
        <f t="shared" si="7"/>
        <v>0.4402985075</v>
      </c>
      <c r="T153" s="66">
        <f t="shared" si="8"/>
        <v>0.5842696629</v>
      </c>
      <c r="U153" s="89"/>
      <c r="V153" s="89"/>
      <c r="W153" s="85">
        <f t="shared" si="9"/>
        <v>82</v>
      </c>
      <c r="X153" s="7">
        <f t="shared" si="10"/>
        <v>1.377819898</v>
      </c>
      <c r="Y153" s="7">
        <f t="shared" si="11"/>
        <v>145.2395503</v>
      </c>
      <c r="Z153" s="7">
        <f t="shared" si="12"/>
        <v>2112.282253</v>
      </c>
      <c r="AA153" s="97">
        <f t="shared" si="13"/>
        <v>0.7433133378</v>
      </c>
      <c r="AB153" s="97">
        <f t="shared" si="14"/>
        <v>0.7457320044</v>
      </c>
      <c r="AC153" s="98">
        <f t="shared" si="15"/>
        <v>1.159043675</v>
      </c>
      <c r="AD153" s="98">
        <f t="shared" si="16"/>
        <v>5.884615971</v>
      </c>
      <c r="AE153" s="13">
        <f t="shared" si="17"/>
        <v>1.159043675</v>
      </c>
      <c r="AF153" s="13">
        <f t="shared" si="18"/>
        <v>195.9677787</v>
      </c>
      <c r="AG153" s="13">
        <f t="shared" si="19"/>
        <v>8758.486689</v>
      </c>
      <c r="AH153" s="13">
        <f t="shared" si="20"/>
        <v>39568.15779</v>
      </c>
      <c r="AI153" s="10">
        <f t="shared" si="21"/>
        <v>1.377819898</v>
      </c>
      <c r="AJ153" s="10">
        <f t="shared" si="22"/>
        <v>196.2188865</v>
      </c>
      <c r="AK153" s="10">
        <f t="shared" si="23"/>
        <v>7486.145614</v>
      </c>
      <c r="AL153" s="10">
        <f t="shared" si="24"/>
        <v>78154.44338</v>
      </c>
      <c r="AM153" s="97">
        <f t="shared" si="25"/>
        <v>1187877.152</v>
      </c>
      <c r="AN153" s="97">
        <f t="shared" si="26"/>
        <v>1191742.385</v>
      </c>
      <c r="AO153" s="86">
        <f t="shared" si="27"/>
        <v>0.9967566544</v>
      </c>
      <c r="AP153" s="86">
        <f t="shared" ref="AP153:AS153" si="177">AE153-AI153</f>
        <v>-0.2187762226</v>
      </c>
      <c r="AQ153" s="86">
        <f t="shared" si="177"/>
        <v>-0.2511078479</v>
      </c>
      <c r="AR153" s="86">
        <f t="shared" si="177"/>
        <v>1272.341075</v>
      </c>
      <c r="AS153" s="86">
        <f t="shared" si="177"/>
        <v>-38586.28559</v>
      </c>
      <c r="AT153" s="99"/>
      <c r="AU153" s="23"/>
    </row>
    <row r="154">
      <c r="A154" s="96">
        <v>8.198078474226605</v>
      </c>
      <c r="B154" s="29">
        <v>6719.0</v>
      </c>
      <c r="C154" s="30">
        <v>2026.0</v>
      </c>
      <c r="D154" s="31" t="s">
        <v>0</v>
      </c>
      <c r="E154" s="14">
        <v>25.0</v>
      </c>
      <c r="F154" s="15">
        <v>27.0</v>
      </c>
      <c r="G154" s="16">
        <v>6.0</v>
      </c>
      <c r="H154" s="17">
        <v>32.0</v>
      </c>
      <c r="I154" s="18">
        <v>109.0</v>
      </c>
      <c r="J154" s="19">
        <v>20.0</v>
      </c>
      <c r="K154" s="20">
        <v>34.0</v>
      </c>
      <c r="L154" s="21">
        <v>27.0</v>
      </c>
      <c r="M154" s="22">
        <v>26.0</v>
      </c>
      <c r="N154" s="63">
        <f t="shared" si="2"/>
        <v>109</v>
      </c>
      <c r="O154" s="63">
        <f t="shared" si="3"/>
        <v>27</v>
      </c>
      <c r="P154" s="63">
        <f t="shared" si="4"/>
        <v>52</v>
      </c>
      <c r="Q154" s="63">
        <f t="shared" si="5"/>
        <v>118</v>
      </c>
      <c r="R154" s="65">
        <f t="shared" si="6"/>
        <v>0.5261437908</v>
      </c>
      <c r="S154" s="65">
        <f t="shared" si="7"/>
        <v>0.4444444444</v>
      </c>
      <c r="T154" s="66">
        <f t="shared" si="8"/>
        <v>0.4801762115</v>
      </c>
      <c r="U154" s="89"/>
      <c r="V154" s="89"/>
      <c r="W154" s="85">
        <f t="shared" si="9"/>
        <v>197</v>
      </c>
      <c r="X154" s="7">
        <f t="shared" si="10"/>
        <v>1.377819898</v>
      </c>
      <c r="Y154" s="7">
        <f t="shared" si="11"/>
        <v>312.7626507</v>
      </c>
      <c r="Z154" s="7">
        <f t="shared" si="12"/>
        <v>9312.70534</v>
      </c>
      <c r="AA154" s="97">
        <f t="shared" si="13"/>
        <v>0.6392198864</v>
      </c>
      <c r="AB154" s="97">
        <f t="shared" si="14"/>
        <v>0.6383625151</v>
      </c>
      <c r="AC154" s="98">
        <f t="shared" si="15"/>
        <v>1.159043675</v>
      </c>
      <c r="AD154" s="98">
        <f t="shared" si="16"/>
        <v>18.76715364</v>
      </c>
      <c r="AE154" s="13">
        <f t="shared" si="17"/>
        <v>1.159043675</v>
      </c>
      <c r="AF154" s="13">
        <f t="shared" si="18"/>
        <v>475.4303615</v>
      </c>
      <c r="AG154" s="13">
        <f t="shared" si="19"/>
        <v>52375.58451</v>
      </c>
      <c r="AH154" s="13">
        <f t="shared" si="20"/>
        <v>728334.4655</v>
      </c>
      <c r="AI154" s="10">
        <f t="shared" si="21"/>
        <v>1.377819898</v>
      </c>
      <c r="AJ154" s="10">
        <f t="shared" si="22"/>
        <v>475.3453986</v>
      </c>
      <c r="AK154" s="10">
        <f t="shared" si="23"/>
        <v>46218.69812</v>
      </c>
      <c r="AL154" s="10">
        <f t="shared" si="24"/>
        <v>1098899.23</v>
      </c>
      <c r="AM154" s="97">
        <f t="shared" si="25"/>
        <v>13586856.47</v>
      </c>
      <c r="AN154" s="97">
        <f t="shared" si="26"/>
        <v>13568632.73</v>
      </c>
      <c r="AO154" s="86">
        <f t="shared" si="27"/>
        <v>1.001343079</v>
      </c>
      <c r="AP154" s="86">
        <f t="shared" ref="AP154:AS154" si="178">AE154-AI154</f>
        <v>-0.2187762226</v>
      </c>
      <c r="AQ154" s="86">
        <f t="shared" si="178"/>
        <v>0.0849629678</v>
      </c>
      <c r="AR154" s="86">
        <f t="shared" si="178"/>
        <v>6156.886393</v>
      </c>
      <c r="AS154" s="86">
        <f t="shared" si="178"/>
        <v>-370564.7646</v>
      </c>
      <c r="AT154" s="99"/>
      <c r="AU154" s="23"/>
    </row>
    <row r="155">
      <c r="A155" s="96">
        <v>8.27874116022894</v>
      </c>
      <c r="B155" s="29">
        <v>5545.0</v>
      </c>
      <c r="C155" s="30">
        <v>1158.0</v>
      </c>
      <c r="D155" s="31" t="s">
        <v>0</v>
      </c>
      <c r="E155" s="14">
        <v>6.0</v>
      </c>
      <c r="F155" s="15">
        <v>10.0</v>
      </c>
      <c r="G155" s="16">
        <v>1.0</v>
      </c>
      <c r="H155" s="17">
        <v>15.0</v>
      </c>
      <c r="I155" s="18">
        <v>31.0</v>
      </c>
      <c r="J155" s="19">
        <v>9.0</v>
      </c>
      <c r="K155" s="20">
        <v>4.0</v>
      </c>
      <c r="L155" s="21">
        <v>20.0</v>
      </c>
      <c r="M155" s="22">
        <v>2.0</v>
      </c>
      <c r="N155" s="63">
        <f t="shared" si="2"/>
        <v>31</v>
      </c>
      <c r="O155" s="63">
        <f t="shared" si="3"/>
        <v>20</v>
      </c>
      <c r="P155" s="63">
        <f t="shared" si="4"/>
        <v>24</v>
      </c>
      <c r="Q155" s="63">
        <f t="shared" si="5"/>
        <v>23</v>
      </c>
      <c r="R155" s="65">
        <f t="shared" si="6"/>
        <v>0.5612244898</v>
      </c>
      <c r="S155" s="65">
        <f t="shared" si="7"/>
        <v>0.5204081633</v>
      </c>
      <c r="T155" s="66">
        <f t="shared" si="8"/>
        <v>0.5740740741</v>
      </c>
      <c r="U155" s="89"/>
      <c r="V155" s="89"/>
      <c r="W155" s="85">
        <f t="shared" si="9"/>
        <v>67</v>
      </c>
      <c r="X155" s="7">
        <f t="shared" si="10"/>
        <v>1.377819898</v>
      </c>
      <c r="Y155" s="7">
        <f t="shared" si="11"/>
        <v>117.9810344</v>
      </c>
      <c r="Z155" s="7">
        <f t="shared" si="12"/>
        <v>1888.715388</v>
      </c>
      <c r="AA155" s="97">
        <f t="shared" si="13"/>
        <v>0.733117749</v>
      </c>
      <c r="AB155" s="97">
        <f t="shared" si="14"/>
        <v>0.7153490604</v>
      </c>
      <c r="AC155" s="98">
        <f t="shared" si="15"/>
        <v>1.159043675</v>
      </c>
      <c r="AD155" s="98">
        <f t="shared" si="16"/>
        <v>3.658004523</v>
      </c>
      <c r="AE155" s="13">
        <f t="shared" si="17"/>
        <v>1.159043675</v>
      </c>
      <c r="AF155" s="13">
        <f t="shared" si="18"/>
        <v>158.969857</v>
      </c>
      <c r="AG155" s="13">
        <f t="shared" si="19"/>
        <v>5693.119663</v>
      </c>
      <c r="AH155" s="13">
        <f t="shared" si="20"/>
        <v>16420.7823</v>
      </c>
      <c r="AI155" s="10">
        <f t="shared" si="21"/>
        <v>1.377819898</v>
      </c>
      <c r="AJ155" s="10">
        <f t="shared" si="22"/>
        <v>149.6708921</v>
      </c>
      <c r="AK155" s="10">
        <f t="shared" si="23"/>
        <v>4602.279179</v>
      </c>
      <c r="AL155" s="10">
        <f t="shared" si="24"/>
        <v>43440.45391</v>
      </c>
      <c r="AM155" s="97">
        <f t="shared" si="25"/>
        <v>380206.5945</v>
      </c>
      <c r="AN155" s="97">
        <f t="shared" si="26"/>
        <v>370991.4683</v>
      </c>
      <c r="AO155" s="86">
        <f t="shared" si="27"/>
        <v>1.024839186</v>
      </c>
      <c r="AP155" s="86">
        <f t="shared" ref="AP155:AS155" si="179">AE155-AI155</f>
        <v>-0.2187762226</v>
      </c>
      <c r="AQ155" s="86">
        <f t="shared" si="179"/>
        <v>9.298964898</v>
      </c>
      <c r="AR155" s="86">
        <f t="shared" si="179"/>
        <v>1090.840483</v>
      </c>
      <c r="AS155" s="86">
        <f t="shared" si="179"/>
        <v>-27019.67161</v>
      </c>
      <c r="AT155" s="99"/>
      <c r="AU155" s="23"/>
    </row>
    <row r="156">
      <c r="A156" s="96">
        <v>8.305440494856576</v>
      </c>
      <c r="B156" s="29">
        <v>6734.0</v>
      </c>
      <c r="C156" s="30">
        <v>818.0</v>
      </c>
      <c r="D156" s="31" t="s">
        <v>0</v>
      </c>
      <c r="E156" s="14">
        <v>7.0</v>
      </c>
      <c r="F156" s="15">
        <v>11.0</v>
      </c>
      <c r="G156" s="16">
        <v>8.0</v>
      </c>
      <c r="H156" s="17">
        <v>14.0</v>
      </c>
      <c r="I156" s="18">
        <v>52.0</v>
      </c>
      <c r="J156" s="19">
        <v>7.0</v>
      </c>
      <c r="K156" s="20">
        <v>7.0</v>
      </c>
      <c r="L156" s="21">
        <v>27.0</v>
      </c>
      <c r="M156" s="22">
        <v>18.0</v>
      </c>
      <c r="N156" s="63">
        <f t="shared" si="2"/>
        <v>52</v>
      </c>
      <c r="O156" s="63">
        <f t="shared" si="3"/>
        <v>27</v>
      </c>
      <c r="P156" s="63">
        <f t="shared" si="4"/>
        <v>21</v>
      </c>
      <c r="Q156" s="63">
        <f t="shared" si="5"/>
        <v>51</v>
      </c>
      <c r="R156" s="65">
        <f t="shared" si="6"/>
        <v>0.4834437086</v>
      </c>
      <c r="S156" s="65">
        <f t="shared" si="7"/>
        <v>0.5231788079</v>
      </c>
      <c r="T156" s="66">
        <f t="shared" si="8"/>
        <v>0.5048543689</v>
      </c>
      <c r="U156" s="89"/>
      <c r="V156" s="89"/>
      <c r="W156" s="85">
        <f t="shared" si="9"/>
        <v>99</v>
      </c>
      <c r="X156" s="7">
        <f t="shared" si="10"/>
        <v>1.377819898</v>
      </c>
      <c r="Y156" s="7">
        <f t="shared" si="11"/>
        <v>158.0851395</v>
      </c>
      <c r="Z156" s="7">
        <f t="shared" si="12"/>
        <v>3095.832183</v>
      </c>
      <c r="AA156" s="97">
        <f t="shared" si="13"/>
        <v>0.6638980438</v>
      </c>
      <c r="AB156" s="97">
        <f t="shared" si="14"/>
        <v>0.6597028393</v>
      </c>
      <c r="AC156" s="98">
        <f t="shared" si="15"/>
        <v>1.159043675</v>
      </c>
      <c r="AD156" s="98">
        <f t="shared" si="16"/>
        <v>8.11122742</v>
      </c>
      <c r="AE156" s="13">
        <f t="shared" si="17"/>
        <v>1.159043675</v>
      </c>
      <c r="AF156" s="13">
        <f t="shared" si="18"/>
        <v>237.6018751</v>
      </c>
      <c r="AG156" s="13">
        <f t="shared" si="19"/>
        <v>12965.81009</v>
      </c>
      <c r="AH156" s="13">
        <f t="shared" si="20"/>
        <v>79498.13994</v>
      </c>
      <c r="AI156" s="10">
        <f t="shared" si="21"/>
        <v>1.377819898</v>
      </c>
      <c r="AJ156" s="10">
        <f t="shared" si="22"/>
        <v>228.3539543</v>
      </c>
      <c r="AK156" s="10">
        <f t="shared" si="23"/>
        <v>11158.1743</v>
      </c>
      <c r="AL156" s="10">
        <f t="shared" si="24"/>
        <v>157887.4413</v>
      </c>
      <c r="AM156" s="97">
        <f t="shared" si="25"/>
        <v>1559166.548</v>
      </c>
      <c r="AN156" s="97">
        <f t="shared" si="26"/>
        <v>1549314.097</v>
      </c>
      <c r="AO156" s="86">
        <f t="shared" si="27"/>
        <v>1.006359234</v>
      </c>
      <c r="AP156" s="86">
        <f t="shared" ref="AP156:AS156" si="180">AE156-AI156</f>
        <v>-0.2187762226</v>
      </c>
      <c r="AQ156" s="86">
        <f t="shared" si="180"/>
        <v>9.2479208</v>
      </c>
      <c r="AR156" s="86">
        <f t="shared" si="180"/>
        <v>1807.635791</v>
      </c>
      <c r="AS156" s="86">
        <f t="shared" si="180"/>
        <v>-78389.30137</v>
      </c>
      <c r="AT156" s="99"/>
      <c r="AU156" s="23"/>
    </row>
    <row r="157">
      <c r="A157" s="96">
        <v>8.352292939984864</v>
      </c>
      <c r="B157" s="29">
        <v>3587.0</v>
      </c>
      <c r="C157" s="30">
        <v>2391.0</v>
      </c>
      <c r="D157" s="31" t="s">
        <v>0</v>
      </c>
      <c r="E157" s="14">
        <v>33.0</v>
      </c>
      <c r="F157" s="15">
        <v>45.0</v>
      </c>
      <c r="G157" s="16">
        <v>11.0</v>
      </c>
      <c r="H157" s="17">
        <v>47.0</v>
      </c>
      <c r="I157" s="18">
        <v>132.0</v>
      </c>
      <c r="J157" s="19">
        <v>18.0</v>
      </c>
      <c r="K157" s="20">
        <v>81.0</v>
      </c>
      <c r="L157" s="21">
        <v>81.0</v>
      </c>
      <c r="M157" s="22">
        <v>65.0</v>
      </c>
      <c r="N157" s="63">
        <f t="shared" si="2"/>
        <v>132</v>
      </c>
      <c r="O157" s="63">
        <f t="shared" si="3"/>
        <v>81</v>
      </c>
      <c r="P157" s="63">
        <f t="shared" si="4"/>
        <v>65</v>
      </c>
      <c r="Q157" s="63">
        <f t="shared" si="5"/>
        <v>235</v>
      </c>
      <c r="R157" s="65">
        <f t="shared" si="6"/>
        <v>0.3840155945</v>
      </c>
      <c r="S157" s="65">
        <f t="shared" si="7"/>
        <v>0.4152046784</v>
      </c>
      <c r="T157" s="66">
        <f t="shared" si="8"/>
        <v>0.3596730245</v>
      </c>
      <c r="U157" s="89"/>
      <c r="V157" s="89"/>
      <c r="W157" s="85">
        <f t="shared" si="9"/>
        <v>381</v>
      </c>
      <c r="X157" s="7">
        <f t="shared" si="10"/>
        <v>1.377819898</v>
      </c>
      <c r="Y157" s="7">
        <f t="shared" si="11"/>
        <v>581.2551937</v>
      </c>
      <c r="Z157" s="7">
        <f t="shared" si="12"/>
        <v>36142.46121</v>
      </c>
      <c r="AA157" s="97">
        <f t="shared" si="13"/>
        <v>0.5187166994</v>
      </c>
      <c r="AB157" s="97">
        <f t="shared" si="14"/>
        <v>0.5201041181</v>
      </c>
      <c r="AC157" s="98">
        <f t="shared" si="15"/>
        <v>1.159043675</v>
      </c>
      <c r="AD157" s="98">
        <f t="shared" si="16"/>
        <v>37.3752636</v>
      </c>
      <c r="AE157" s="13">
        <f t="shared" si="17"/>
        <v>1.159043675</v>
      </c>
      <c r="AF157" s="13">
        <f t="shared" si="18"/>
        <v>920.5665439</v>
      </c>
      <c r="AG157" s="13">
        <f t="shared" si="19"/>
        <v>196727.8898</v>
      </c>
      <c r="AH157" s="13">
        <f t="shared" si="20"/>
        <v>5425430.64</v>
      </c>
      <c r="AI157" s="10">
        <f t="shared" si="21"/>
        <v>1.377819898</v>
      </c>
      <c r="AJ157" s="10">
        <f t="shared" si="22"/>
        <v>905.0428696</v>
      </c>
      <c r="AK157" s="10">
        <f t="shared" si="23"/>
        <v>172737.4317</v>
      </c>
      <c r="AL157" s="10">
        <f t="shared" si="24"/>
        <v>8493478.383</v>
      </c>
      <c r="AM157" s="97">
        <f t="shared" si="25"/>
        <v>50099226.91</v>
      </c>
      <c r="AN157" s="97">
        <f t="shared" si="26"/>
        <v>50233228</v>
      </c>
      <c r="AO157" s="86">
        <f t="shared" si="27"/>
        <v>0.9973324212</v>
      </c>
      <c r="AP157" s="86">
        <f t="shared" ref="AP157:AS157" si="181">AE157-AI157</f>
        <v>-0.2187762226</v>
      </c>
      <c r="AQ157" s="86">
        <f t="shared" si="181"/>
        <v>15.52367428</v>
      </c>
      <c r="AR157" s="86">
        <f t="shared" si="181"/>
        <v>23990.45804</v>
      </c>
      <c r="AS157" s="86">
        <f t="shared" si="181"/>
        <v>-3068047.744</v>
      </c>
      <c r="AT157" s="99"/>
      <c r="AU157" s="23"/>
    </row>
    <row r="158">
      <c r="A158" s="96">
        <v>8.392984053434446</v>
      </c>
      <c r="B158" s="29">
        <v>1605.0</v>
      </c>
      <c r="C158" s="30">
        <v>3022.0</v>
      </c>
      <c r="D158" s="31" t="s">
        <v>0</v>
      </c>
      <c r="E158" s="14">
        <v>21.0</v>
      </c>
      <c r="F158" s="15">
        <v>12.0</v>
      </c>
      <c r="G158" s="16">
        <v>8.0</v>
      </c>
      <c r="H158" s="17">
        <v>37.0</v>
      </c>
      <c r="I158" s="18">
        <v>162.0</v>
      </c>
      <c r="J158" s="19">
        <v>26.0</v>
      </c>
      <c r="K158" s="20">
        <v>18.0</v>
      </c>
      <c r="L158" s="21">
        <v>38.0</v>
      </c>
      <c r="M158" s="22">
        <v>23.0</v>
      </c>
      <c r="N158" s="63">
        <f t="shared" si="2"/>
        <v>162</v>
      </c>
      <c r="O158" s="63">
        <f t="shared" si="3"/>
        <v>38</v>
      </c>
      <c r="P158" s="63">
        <f t="shared" si="4"/>
        <v>63</v>
      </c>
      <c r="Q158" s="63">
        <f t="shared" si="5"/>
        <v>82</v>
      </c>
      <c r="R158" s="65">
        <f t="shared" si="6"/>
        <v>0.652173913</v>
      </c>
      <c r="S158" s="65">
        <f t="shared" si="7"/>
        <v>0.5797101449</v>
      </c>
      <c r="T158" s="66">
        <f t="shared" si="8"/>
        <v>0.6639344262</v>
      </c>
      <c r="U158" s="89"/>
      <c r="V158" s="89"/>
      <c r="W158" s="85">
        <f t="shared" si="9"/>
        <v>183</v>
      </c>
      <c r="X158" s="7">
        <f t="shared" si="10"/>
        <v>1.377819898</v>
      </c>
      <c r="Y158" s="7">
        <f t="shared" si="11"/>
        <v>311.8492107</v>
      </c>
      <c r="Z158" s="7">
        <f t="shared" si="12"/>
        <v>11478.46415</v>
      </c>
      <c r="AA158" s="97">
        <f t="shared" si="13"/>
        <v>0.8229781011</v>
      </c>
      <c r="AB158" s="97">
        <f t="shared" si="14"/>
        <v>0.8246800393</v>
      </c>
      <c r="AC158" s="98">
        <f t="shared" si="15"/>
        <v>1.159043675</v>
      </c>
      <c r="AD158" s="98">
        <f t="shared" si="16"/>
        <v>13.04158134</v>
      </c>
      <c r="AE158" s="13">
        <f t="shared" si="17"/>
        <v>1.159043675</v>
      </c>
      <c r="AF158" s="13">
        <f t="shared" si="18"/>
        <v>437.2515664</v>
      </c>
      <c r="AG158" s="13">
        <f t="shared" si="19"/>
        <v>43588.4324</v>
      </c>
      <c r="AH158" s="13">
        <f t="shared" si="20"/>
        <v>436749.5176</v>
      </c>
      <c r="AI158" s="10">
        <f t="shared" si="21"/>
        <v>1.377819898</v>
      </c>
      <c r="AJ158" s="10">
        <f t="shared" si="22"/>
        <v>424.8304423</v>
      </c>
      <c r="AK158" s="10">
        <f t="shared" si="23"/>
        <v>37050.09943</v>
      </c>
      <c r="AL158" s="10">
        <f t="shared" si="24"/>
        <v>941234.0601</v>
      </c>
      <c r="AM158" s="97">
        <f t="shared" si="25"/>
        <v>23901012.31</v>
      </c>
      <c r="AN158" s="97">
        <f t="shared" si="26"/>
        <v>23950440.17</v>
      </c>
      <c r="AO158" s="86">
        <f t="shared" si="27"/>
        <v>0.9979362443</v>
      </c>
      <c r="AP158" s="86">
        <f t="shared" ref="AP158:AS158" si="182">AE158-AI158</f>
        <v>-0.2187762226</v>
      </c>
      <c r="AQ158" s="86">
        <f t="shared" si="182"/>
        <v>12.42112402</v>
      </c>
      <c r="AR158" s="86">
        <f t="shared" si="182"/>
        <v>6538.332972</v>
      </c>
      <c r="AS158" s="86">
        <f t="shared" si="182"/>
        <v>-504484.5425</v>
      </c>
      <c r="AT158" s="99"/>
      <c r="AU158" s="23"/>
    </row>
    <row r="159">
      <c r="A159" s="96">
        <v>8.438895465166631</v>
      </c>
      <c r="B159" s="29">
        <v>2047.0</v>
      </c>
      <c r="C159" s="30">
        <v>1060.0</v>
      </c>
      <c r="D159" s="31" t="s">
        <v>0</v>
      </c>
      <c r="E159" s="14">
        <v>6.0</v>
      </c>
      <c r="F159" s="15">
        <v>4.0</v>
      </c>
      <c r="G159" s="16">
        <v>10.0</v>
      </c>
      <c r="H159" s="17">
        <v>17.0</v>
      </c>
      <c r="I159" s="18">
        <v>51.0</v>
      </c>
      <c r="J159" s="19">
        <v>21.0</v>
      </c>
      <c r="K159" s="20">
        <v>11.0</v>
      </c>
      <c r="L159" s="21">
        <v>6.0</v>
      </c>
      <c r="M159" s="22">
        <v>9.0</v>
      </c>
      <c r="N159" s="63">
        <f t="shared" si="2"/>
        <v>51</v>
      </c>
      <c r="O159" s="63">
        <f t="shared" si="3"/>
        <v>6</v>
      </c>
      <c r="P159" s="63">
        <f t="shared" si="4"/>
        <v>38</v>
      </c>
      <c r="Q159" s="63">
        <f t="shared" si="5"/>
        <v>40</v>
      </c>
      <c r="R159" s="65">
        <f t="shared" si="6"/>
        <v>0.6592592593</v>
      </c>
      <c r="S159" s="65">
        <f t="shared" si="7"/>
        <v>0.4222222222</v>
      </c>
      <c r="T159" s="66">
        <f t="shared" si="8"/>
        <v>0.5604395604</v>
      </c>
      <c r="U159" s="89"/>
      <c r="V159" s="89"/>
      <c r="W159" s="85">
        <f t="shared" si="9"/>
        <v>84</v>
      </c>
      <c r="X159" s="7">
        <f t="shared" si="10"/>
        <v>1.377819898</v>
      </c>
      <c r="Y159" s="7">
        <f t="shared" si="11"/>
        <v>147.2720529</v>
      </c>
      <c r="Z159" s="7">
        <f t="shared" si="12"/>
        <v>2080.973922</v>
      </c>
      <c r="AA159" s="97">
        <f t="shared" si="13"/>
        <v>0.7194832353</v>
      </c>
      <c r="AB159" s="97">
        <f t="shared" si="14"/>
        <v>0.7229387202</v>
      </c>
      <c r="AC159" s="98">
        <f t="shared" si="15"/>
        <v>1.159043675</v>
      </c>
      <c r="AD159" s="98">
        <f t="shared" si="16"/>
        <v>6.361746996</v>
      </c>
      <c r="AE159" s="13">
        <f t="shared" si="17"/>
        <v>1.159043675</v>
      </c>
      <c r="AF159" s="13">
        <f t="shared" si="18"/>
        <v>201.0810844</v>
      </c>
      <c r="AG159" s="13">
        <f t="shared" si="19"/>
        <v>9246.985665</v>
      </c>
      <c r="AH159" s="13">
        <f t="shared" si="20"/>
        <v>44888.4868</v>
      </c>
      <c r="AI159" s="10">
        <f t="shared" si="21"/>
        <v>1.377819898</v>
      </c>
      <c r="AJ159" s="10">
        <f t="shared" si="22"/>
        <v>202.3848488</v>
      </c>
      <c r="AK159" s="10">
        <f t="shared" si="23"/>
        <v>7971.85604</v>
      </c>
      <c r="AL159" s="10">
        <f t="shared" si="24"/>
        <v>83238.9569</v>
      </c>
      <c r="AM159" s="97">
        <f t="shared" si="25"/>
        <v>1193244.959</v>
      </c>
      <c r="AN159" s="97">
        <f t="shared" si="26"/>
        <v>1198975.794</v>
      </c>
      <c r="AO159" s="86">
        <f t="shared" si="27"/>
        <v>0.9952202244</v>
      </c>
      <c r="AP159" s="86">
        <f t="shared" ref="AP159:AS159" si="183">AE159-AI159</f>
        <v>-0.2187762226</v>
      </c>
      <c r="AQ159" s="86">
        <f t="shared" si="183"/>
        <v>-1.303764462</v>
      </c>
      <c r="AR159" s="86">
        <f t="shared" si="183"/>
        <v>1275.129625</v>
      </c>
      <c r="AS159" s="86">
        <f t="shared" si="183"/>
        <v>-38350.47009</v>
      </c>
      <c r="AT159" s="99"/>
      <c r="AU159" s="23"/>
    </row>
    <row r="160">
      <c r="A160" s="96">
        <v>8.477391947387446</v>
      </c>
      <c r="B160" s="29">
        <v>1700.0</v>
      </c>
      <c r="C160" s="30">
        <v>3216.0</v>
      </c>
      <c r="D160" s="31" t="s">
        <v>0</v>
      </c>
      <c r="E160" s="14">
        <v>25.0</v>
      </c>
      <c r="F160" s="15">
        <v>54.0</v>
      </c>
      <c r="G160" s="16">
        <v>40.0</v>
      </c>
      <c r="H160" s="17">
        <v>56.0</v>
      </c>
      <c r="I160" s="18">
        <v>200.0</v>
      </c>
      <c r="J160" s="19">
        <v>56.0</v>
      </c>
      <c r="K160" s="20">
        <v>53.0</v>
      </c>
      <c r="L160" s="21">
        <v>81.0</v>
      </c>
      <c r="M160" s="22">
        <v>65.0</v>
      </c>
      <c r="N160" s="63">
        <f t="shared" si="2"/>
        <v>200</v>
      </c>
      <c r="O160" s="63">
        <f t="shared" si="3"/>
        <v>81</v>
      </c>
      <c r="P160" s="63">
        <f t="shared" si="4"/>
        <v>112</v>
      </c>
      <c r="Q160" s="63">
        <f t="shared" si="5"/>
        <v>237</v>
      </c>
      <c r="R160" s="65">
        <f t="shared" si="6"/>
        <v>0.4952380952</v>
      </c>
      <c r="S160" s="65">
        <f t="shared" si="7"/>
        <v>0.446031746</v>
      </c>
      <c r="T160" s="66">
        <f t="shared" si="8"/>
        <v>0.4576659039</v>
      </c>
      <c r="U160" s="89"/>
      <c r="V160" s="89"/>
      <c r="W160" s="85">
        <f t="shared" si="9"/>
        <v>430</v>
      </c>
      <c r="X160" s="7">
        <f t="shared" si="10"/>
        <v>1.377819898</v>
      </c>
      <c r="Y160" s="7">
        <f t="shared" si="11"/>
        <v>691.3881305</v>
      </c>
      <c r="Z160" s="7">
        <f t="shared" si="12"/>
        <v>51588.22125</v>
      </c>
      <c r="AA160" s="97">
        <f t="shared" si="13"/>
        <v>0.6167095788</v>
      </c>
      <c r="AB160" s="97">
        <f t="shared" si="14"/>
        <v>0.6172301417</v>
      </c>
      <c r="AC160" s="98">
        <f t="shared" si="15"/>
        <v>1.159043675</v>
      </c>
      <c r="AD160" s="98">
        <f t="shared" si="16"/>
        <v>37.69335095</v>
      </c>
      <c r="AE160" s="13">
        <f t="shared" si="17"/>
        <v>1.159043675</v>
      </c>
      <c r="AF160" s="13">
        <f t="shared" si="18"/>
        <v>1034.470911</v>
      </c>
      <c r="AG160" s="13">
        <f t="shared" si="19"/>
        <v>246723.4573</v>
      </c>
      <c r="AH160" s="13">
        <f t="shared" si="20"/>
        <v>6969500.591</v>
      </c>
      <c r="AI160" s="10">
        <f t="shared" si="21"/>
        <v>1.377819898</v>
      </c>
      <c r="AJ160" s="10">
        <f t="shared" si="22"/>
        <v>1017.931446</v>
      </c>
      <c r="AK160" s="10">
        <f t="shared" si="23"/>
        <v>215447.2082</v>
      </c>
      <c r="AL160" s="10">
        <f t="shared" si="24"/>
        <v>12226408.44</v>
      </c>
      <c r="AM160" s="97">
        <f t="shared" si="25"/>
        <v>106965377.9</v>
      </c>
      <c r="AN160" s="97">
        <f t="shared" si="26"/>
        <v>107055667.1</v>
      </c>
      <c r="AO160" s="86">
        <f t="shared" si="27"/>
        <v>0.9991566145</v>
      </c>
      <c r="AP160" s="86">
        <f t="shared" ref="AP160:AS160" si="184">AE160-AI160</f>
        <v>-0.2187762226</v>
      </c>
      <c r="AQ160" s="86">
        <f t="shared" si="184"/>
        <v>16.53946513</v>
      </c>
      <c r="AR160" s="86">
        <f t="shared" si="184"/>
        <v>31276.24913</v>
      </c>
      <c r="AS160" s="86">
        <f t="shared" si="184"/>
        <v>-5256907.844</v>
      </c>
      <c r="AT160" s="99"/>
      <c r="AU160" s="23"/>
    </row>
    <row r="161">
      <c r="A161" s="96">
        <v>8.521836945354636</v>
      </c>
      <c r="B161" s="29">
        <v>3565.0</v>
      </c>
      <c r="C161" s="30">
        <v>2787.0</v>
      </c>
      <c r="D161" s="31" t="s">
        <v>0</v>
      </c>
      <c r="E161" s="14">
        <v>28.0</v>
      </c>
      <c r="F161" s="15">
        <v>34.0</v>
      </c>
      <c r="G161" s="16">
        <v>30.0</v>
      </c>
      <c r="H161" s="17">
        <v>38.0</v>
      </c>
      <c r="I161" s="18">
        <v>133.0</v>
      </c>
      <c r="J161" s="19">
        <v>27.0</v>
      </c>
      <c r="K161" s="20">
        <v>36.0</v>
      </c>
      <c r="L161" s="21">
        <v>75.0</v>
      </c>
      <c r="M161" s="22">
        <v>70.0</v>
      </c>
      <c r="N161" s="63">
        <f t="shared" si="2"/>
        <v>133</v>
      </c>
      <c r="O161" s="63">
        <f t="shared" si="3"/>
        <v>75</v>
      </c>
      <c r="P161" s="63">
        <f t="shared" si="4"/>
        <v>65</v>
      </c>
      <c r="Q161" s="63">
        <f t="shared" si="5"/>
        <v>198</v>
      </c>
      <c r="R161" s="65">
        <f t="shared" si="6"/>
        <v>0.4203821656</v>
      </c>
      <c r="S161" s="65">
        <f t="shared" si="7"/>
        <v>0.4416135881</v>
      </c>
      <c r="T161" s="66">
        <f t="shared" si="8"/>
        <v>0.4018126888</v>
      </c>
      <c r="U161" s="89"/>
      <c r="V161" s="89"/>
      <c r="W161" s="85">
        <f t="shared" si="9"/>
        <v>338</v>
      </c>
      <c r="X161" s="7">
        <f t="shared" si="10"/>
        <v>1.377819898</v>
      </c>
      <c r="Y161" s="7">
        <f t="shared" si="11"/>
        <v>524.7541587</v>
      </c>
      <c r="Z161" s="7">
        <f t="shared" si="12"/>
        <v>30556.62566</v>
      </c>
      <c r="AA161" s="97">
        <f t="shared" si="13"/>
        <v>0.5608563637</v>
      </c>
      <c r="AB161" s="97">
        <f t="shared" si="14"/>
        <v>0.5622098031</v>
      </c>
      <c r="AC161" s="98">
        <f t="shared" si="15"/>
        <v>1.159043675</v>
      </c>
      <c r="AD161" s="98">
        <f t="shared" si="16"/>
        <v>31.49064763</v>
      </c>
      <c r="AE161" s="13">
        <f t="shared" si="17"/>
        <v>1.159043675</v>
      </c>
      <c r="AF161" s="13">
        <f t="shared" si="18"/>
        <v>815.0041719</v>
      </c>
      <c r="AG161" s="13">
        <f t="shared" si="19"/>
        <v>153701.4634</v>
      </c>
      <c r="AH161" s="13">
        <f t="shared" si="20"/>
        <v>3597617.548</v>
      </c>
      <c r="AI161" s="10">
        <f t="shared" si="21"/>
        <v>1.377819898</v>
      </c>
      <c r="AJ161" s="10">
        <f t="shared" si="22"/>
        <v>797.5624984</v>
      </c>
      <c r="AK161" s="10">
        <f t="shared" si="23"/>
        <v>134457.9491</v>
      </c>
      <c r="AL161" s="10">
        <f t="shared" si="24"/>
        <v>6050211.88</v>
      </c>
      <c r="AM161" s="97">
        <f t="shared" si="25"/>
        <v>41183330.01</v>
      </c>
      <c r="AN161" s="97">
        <f t="shared" si="26"/>
        <v>41282712.21</v>
      </c>
      <c r="AO161" s="86">
        <f t="shared" si="27"/>
        <v>0.9975926436</v>
      </c>
      <c r="AP161" s="86">
        <f t="shared" ref="AP161:AS161" si="185">AE161-AI161</f>
        <v>-0.2187762226</v>
      </c>
      <c r="AQ161" s="86">
        <f t="shared" si="185"/>
        <v>17.4416735</v>
      </c>
      <c r="AR161" s="86">
        <f t="shared" si="185"/>
        <v>19243.51432</v>
      </c>
      <c r="AS161" s="86">
        <f t="shared" si="185"/>
        <v>-2452594.332</v>
      </c>
      <c r="AT161" s="99"/>
      <c r="AU161" s="23"/>
    </row>
    <row r="162">
      <c r="A162" s="96">
        <v>8.626677921601853</v>
      </c>
      <c r="B162" s="29">
        <v>1318.0</v>
      </c>
      <c r="C162" s="30">
        <v>1739.0</v>
      </c>
      <c r="D162" s="31" t="s">
        <v>0</v>
      </c>
      <c r="E162" s="14">
        <v>5.0</v>
      </c>
      <c r="F162" s="15">
        <v>7.0</v>
      </c>
      <c r="G162" s="16">
        <v>7.0</v>
      </c>
      <c r="H162" s="17">
        <v>16.0</v>
      </c>
      <c r="I162" s="18">
        <v>60.0</v>
      </c>
      <c r="J162" s="19">
        <v>16.0</v>
      </c>
      <c r="K162" s="20">
        <v>15.0</v>
      </c>
      <c r="L162" s="21">
        <v>18.0</v>
      </c>
      <c r="M162" s="22">
        <v>13.0</v>
      </c>
      <c r="N162" s="63">
        <f t="shared" si="2"/>
        <v>60</v>
      </c>
      <c r="O162" s="63">
        <f t="shared" si="3"/>
        <v>18</v>
      </c>
      <c r="P162" s="63">
        <f t="shared" si="4"/>
        <v>32</v>
      </c>
      <c r="Q162" s="63">
        <f t="shared" si="5"/>
        <v>47</v>
      </c>
      <c r="R162" s="65">
        <f t="shared" si="6"/>
        <v>0.5859872611</v>
      </c>
      <c r="S162" s="65">
        <f t="shared" si="7"/>
        <v>0.4968152866</v>
      </c>
      <c r="T162" s="66">
        <f t="shared" si="8"/>
        <v>0.5607476636</v>
      </c>
      <c r="U162" s="89"/>
      <c r="V162" s="89"/>
      <c r="W162" s="85">
        <f t="shared" si="9"/>
        <v>97</v>
      </c>
      <c r="X162" s="7">
        <f t="shared" si="10"/>
        <v>1.377819898</v>
      </c>
      <c r="Y162" s="7">
        <f t="shared" si="11"/>
        <v>162.8492174</v>
      </c>
      <c r="Z162" s="7">
        <f t="shared" si="12"/>
        <v>2979.648227</v>
      </c>
      <c r="AA162" s="97">
        <f t="shared" si="13"/>
        <v>0.7197913385</v>
      </c>
      <c r="AB162" s="97">
        <f t="shared" si="14"/>
        <v>0.7185181105</v>
      </c>
      <c r="AC162" s="98">
        <f t="shared" si="15"/>
        <v>1.159043675</v>
      </c>
      <c r="AD162" s="98">
        <f t="shared" si="16"/>
        <v>7.47505272</v>
      </c>
      <c r="AE162" s="13">
        <f t="shared" si="17"/>
        <v>1.159043675</v>
      </c>
      <c r="AF162" s="13">
        <f t="shared" si="18"/>
        <v>232.3295257</v>
      </c>
      <c r="AG162" s="13">
        <f t="shared" si="19"/>
        <v>12355.60216</v>
      </c>
      <c r="AH162" s="13">
        <f t="shared" si="20"/>
        <v>70332.77105</v>
      </c>
      <c r="AI162" s="10">
        <f t="shared" si="21"/>
        <v>1.377819898</v>
      </c>
      <c r="AJ162" s="10">
        <f t="shared" si="22"/>
        <v>227.6067526</v>
      </c>
      <c r="AK162" s="10">
        <f t="shared" si="23"/>
        <v>10633.56145</v>
      </c>
      <c r="AL162" s="10">
        <f t="shared" si="24"/>
        <v>140043.4667</v>
      </c>
      <c r="AM162" s="97">
        <f t="shared" si="25"/>
        <v>1898408.627</v>
      </c>
      <c r="AN162" s="97">
        <f t="shared" si="26"/>
        <v>1895050.561</v>
      </c>
      <c r="AO162" s="86">
        <f t="shared" si="27"/>
        <v>1.001772019</v>
      </c>
      <c r="AP162" s="86">
        <f t="shared" ref="AP162:AS162" si="186">AE162-AI162</f>
        <v>-0.2187762226</v>
      </c>
      <c r="AQ162" s="86">
        <f t="shared" si="186"/>
        <v>4.722773018</v>
      </c>
      <c r="AR162" s="86">
        <f t="shared" si="186"/>
        <v>1722.040717</v>
      </c>
      <c r="AS162" s="86">
        <f t="shared" si="186"/>
        <v>-69710.69565</v>
      </c>
      <c r="AT162" s="99"/>
      <c r="AU162" s="23"/>
    </row>
    <row r="163">
      <c r="A163" s="96">
        <v>8.702825475359447</v>
      </c>
      <c r="B163" s="29">
        <v>5038.0</v>
      </c>
      <c r="C163" s="30">
        <v>1881.0</v>
      </c>
      <c r="D163" s="31" t="s">
        <v>0</v>
      </c>
      <c r="E163" s="14">
        <v>7.0</v>
      </c>
      <c r="F163" s="15">
        <v>3.0</v>
      </c>
      <c r="G163" s="16">
        <v>2.0</v>
      </c>
      <c r="H163" s="17">
        <v>18.0</v>
      </c>
      <c r="I163" s="18">
        <v>52.0</v>
      </c>
      <c r="J163" s="19">
        <v>13.0</v>
      </c>
      <c r="K163" s="20">
        <v>10.0</v>
      </c>
      <c r="L163" s="21">
        <v>9.0</v>
      </c>
      <c r="M163" s="22">
        <v>29.0</v>
      </c>
      <c r="N163" s="63">
        <f t="shared" si="2"/>
        <v>52</v>
      </c>
      <c r="O163" s="63">
        <f t="shared" si="3"/>
        <v>9</v>
      </c>
      <c r="P163" s="63">
        <f t="shared" si="4"/>
        <v>31</v>
      </c>
      <c r="Q163" s="63">
        <f t="shared" si="5"/>
        <v>51</v>
      </c>
      <c r="R163" s="65">
        <f t="shared" si="6"/>
        <v>0.5804195804</v>
      </c>
      <c r="S163" s="65">
        <f t="shared" si="7"/>
        <v>0.4265734266</v>
      </c>
      <c r="T163" s="66">
        <f t="shared" si="8"/>
        <v>0.5048543689</v>
      </c>
      <c r="U163" s="89"/>
      <c r="V163" s="89"/>
      <c r="W163" s="85">
        <f t="shared" si="9"/>
        <v>91</v>
      </c>
      <c r="X163" s="7">
        <f t="shared" si="10"/>
        <v>1.377819898</v>
      </c>
      <c r="Y163" s="7">
        <f t="shared" si="11"/>
        <v>150.1241976</v>
      </c>
      <c r="Z163" s="7">
        <f t="shared" si="12"/>
        <v>2083.362498</v>
      </c>
      <c r="AA163" s="97">
        <f t="shared" si="13"/>
        <v>0.6638980438</v>
      </c>
      <c r="AB163" s="97">
        <f t="shared" si="14"/>
        <v>0.665824528</v>
      </c>
      <c r="AC163" s="98">
        <f t="shared" si="15"/>
        <v>1.159043675</v>
      </c>
      <c r="AD163" s="98">
        <f t="shared" si="16"/>
        <v>8.11122742</v>
      </c>
      <c r="AE163" s="13">
        <f t="shared" si="17"/>
        <v>1.159043675</v>
      </c>
      <c r="AF163" s="13">
        <f t="shared" si="18"/>
        <v>219.0571763</v>
      </c>
      <c r="AG163" s="13">
        <f t="shared" si="19"/>
        <v>11074.28406</v>
      </c>
      <c r="AH163" s="13">
        <f t="shared" si="20"/>
        <v>67169.07426</v>
      </c>
      <c r="AI163" s="10">
        <f t="shared" si="21"/>
        <v>1.377819898</v>
      </c>
      <c r="AJ163" s="10">
        <f t="shared" si="22"/>
        <v>220.3930123</v>
      </c>
      <c r="AK163" s="10">
        <f t="shared" si="23"/>
        <v>9739.696574</v>
      </c>
      <c r="AL163" s="10">
        <f t="shared" si="24"/>
        <v>106251.4874</v>
      </c>
      <c r="AM163" s="97">
        <f t="shared" si="25"/>
        <v>1398333.263</v>
      </c>
      <c r="AN163" s="97">
        <f t="shared" si="26"/>
        <v>1402390.915</v>
      </c>
      <c r="AO163" s="86">
        <f t="shared" si="27"/>
        <v>0.9971066187</v>
      </c>
      <c r="AP163" s="86">
        <f t="shared" ref="AP163:AS163" si="187">AE163-AI163</f>
        <v>-0.2187762226</v>
      </c>
      <c r="AQ163" s="86">
        <f t="shared" si="187"/>
        <v>-1.335836088</v>
      </c>
      <c r="AR163" s="86">
        <f t="shared" si="187"/>
        <v>1334.587489</v>
      </c>
      <c r="AS163" s="86">
        <f t="shared" si="187"/>
        <v>-39082.41311</v>
      </c>
      <c r="AT163" s="99"/>
      <c r="AU163" s="23"/>
    </row>
    <row r="164">
      <c r="A164" s="96">
        <v>8.71537155464631</v>
      </c>
      <c r="B164" s="29">
        <v>5405.0</v>
      </c>
      <c r="C164" s="30">
        <v>2659.0</v>
      </c>
      <c r="D164" s="31" t="s">
        <v>0</v>
      </c>
      <c r="E164" s="14">
        <v>5.0</v>
      </c>
      <c r="F164" s="15">
        <v>11.0</v>
      </c>
      <c r="G164" s="16">
        <v>16.0</v>
      </c>
      <c r="H164" s="17">
        <v>45.0</v>
      </c>
      <c r="I164" s="18">
        <v>97.0</v>
      </c>
      <c r="J164" s="19">
        <v>22.0</v>
      </c>
      <c r="K164" s="20">
        <v>18.0</v>
      </c>
      <c r="L164" s="21">
        <v>30.0</v>
      </c>
      <c r="M164" s="22">
        <v>32.0</v>
      </c>
      <c r="N164" s="63">
        <f t="shared" si="2"/>
        <v>97</v>
      </c>
      <c r="O164" s="63">
        <f t="shared" si="3"/>
        <v>30</v>
      </c>
      <c r="P164" s="63">
        <f t="shared" si="4"/>
        <v>67</v>
      </c>
      <c r="Q164" s="63">
        <f t="shared" si="5"/>
        <v>82</v>
      </c>
      <c r="R164" s="65">
        <f t="shared" si="6"/>
        <v>0.5942028986</v>
      </c>
      <c r="S164" s="65">
        <f t="shared" si="7"/>
        <v>0.4601449275</v>
      </c>
      <c r="T164" s="66">
        <f t="shared" si="8"/>
        <v>0.5418994413</v>
      </c>
      <c r="U164" s="89"/>
      <c r="V164" s="89"/>
      <c r="W164" s="85">
        <f t="shared" si="9"/>
        <v>179</v>
      </c>
      <c r="X164" s="7">
        <f t="shared" si="10"/>
        <v>1.377819898</v>
      </c>
      <c r="Y164" s="7">
        <f t="shared" si="11"/>
        <v>307.2931902</v>
      </c>
      <c r="Z164" s="7">
        <f t="shared" si="12"/>
        <v>10532.87557</v>
      </c>
      <c r="AA164" s="97">
        <f t="shared" si="13"/>
        <v>0.7009431162</v>
      </c>
      <c r="AB164" s="97">
        <f t="shared" si="14"/>
        <v>0.6997508721</v>
      </c>
      <c r="AC164" s="98">
        <f t="shared" si="15"/>
        <v>1.159043675</v>
      </c>
      <c r="AD164" s="98">
        <f t="shared" si="16"/>
        <v>13.04158134</v>
      </c>
      <c r="AE164" s="13">
        <f t="shared" si="17"/>
        <v>1.159043675</v>
      </c>
      <c r="AF164" s="13">
        <f t="shared" si="18"/>
        <v>427.979217</v>
      </c>
      <c r="AG164" s="13">
        <f t="shared" si="19"/>
        <v>41805.80451</v>
      </c>
      <c r="AH164" s="13">
        <f t="shared" si="20"/>
        <v>417865.3078</v>
      </c>
      <c r="AI164" s="10">
        <f t="shared" si="21"/>
        <v>1.377819898</v>
      </c>
      <c r="AJ164" s="10">
        <f t="shared" si="22"/>
        <v>420.2744218</v>
      </c>
      <c r="AK164" s="10">
        <f t="shared" si="23"/>
        <v>35730.91717</v>
      </c>
      <c r="AL164" s="10">
        <f t="shared" si="24"/>
        <v>863695.7966</v>
      </c>
      <c r="AM164" s="97">
        <f t="shared" si="25"/>
        <v>9557712.665</v>
      </c>
      <c r="AN164" s="97">
        <f t="shared" si="26"/>
        <v>9541455.816</v>
      </c>
      <c r="AO164" s="86">
        <f t="shared" si="27"/>
        <v>1.001703812</v>
      </c>
      <c r="AP164" s="86">
        <f t="shared" ref="AP164:AS164" si="188">AE164-AI164</f>
        <v>-0.2187762226</v>
      </c>
      <c r="AQ164" s="86">
        <f t="shared" si="188"/>
        <v>7.704795128</v>
      </c>
      <c r="AR164" s="86">
        <f t="shared" si="188"/>
        <v>6074.887341</v>
      </c>
      <c r="AS164" s="86">
        <f t="shared" si="188"/>
        <v>-445830.4888</v>
      </c>
      <c r="AT164" s="99"/>
      <c r="AU164" s="23"/>
    </row>
    <row r="165">
      <c r="A165" s="96">
        <v>8.860499687073997</v>
      </c>
      <c r="B165" s="29">
        <v>3588.0</v>
      </c>
      <c r="C165" s="30">
        <v>2956.0</v>
      </c>
      <c r="D165" s="31" t="s">
        <v>0</v>
      </c>
      <c r="E165" s="14">
        <v>26.0</v>
      </c>
      <c r="F165" s="15">
        <v>39.0</v>
      </c>
      <c r="G165" s="16">
        <v>18.0</v>
      </c>
      <c r="H165" s="17">
        <v>55.0</v>
      </c>
      <c r="I165" s="18">
        <v>159.0</v>
      </c>
      <c r="J165" s="19">
        <v>35.0</v>
      </c>
      <c r="K165" s="20">
        <v>50.0</v>
      </c>
      <c r="L165" s="21">
        <v>71.0</v>
      </c>
      <c r="M165" s="22">
        <v>89.0</v>
      </c>
      <c r="N165" s="63">
        <f t="shared" si="2"/>
        <v>159</v>
      </c>
      <c r="O165" s="63">
        <f t="shared" si="3"/>
        <v>71</v>
      </c>
      <c r="P165" s="63">
        <f t="shared" si="4"/>
        <v>90</v>
      </c>
      <c r="Q165" s="63">
        <f t="shared" si="5"/>
        <v>222</v>
      </c>
      <c r="R165" s="65">
        <f t="shared" si="6"/>
        <v>0.4594095941</v>
      </c>
      <c r="S165" s="65">
        <f t="shared" si="7"/>
        <v>0.4243542435</v>
      </c>
      <c r="T165" s="66">
        <f t="shared" si="8"/>
        <v>0.4173228346</v>
      </c>
      <c r="U165" s="89"/>
      <c r="V165" s="89"/>
      <c r="W165" s="85">
        <f t="shared" si="9"/>
        <v>383</v>
      </c>
      <c r="X165" s="7">
        <f t="shared" si="10"/>
        <v>1.377819898</v>
      </c>
      <c r="Y165" s="7">
        <f t="shared" si="11"/>
        <v>605.1250042</v>
      </c>
      <c r="Z165" s="7">
        <f t="shared" si="12"/>
        <v>38515.70106</v>
      </c>
      <c r="AA165" s="97">
        <f t="shared" si="13"/>
        <v>0.5763665095</v>
      </c>
      <c r="AB165" s="97">
        <f t="shared" si="14"/>
        <v>0.5772090574</v>
      </c>
      <c r="AC165" s="98">
        <f t="shared" si="15"/>
        <v>1.159043675</v>
      </c>
      <c r="AD165" s="98">
        <f t="shared" si="16"/>
        <v>35.30769583</v>
      </c>
      <c r="AE165" s="13">
        <f t="shared" si="17"/>
        <v>1.159043675</v>
      </c>
      <c r="AF165" s="13">
        <f t="shared" si="18"/>
        <v>923.1351508</v>
      </c>
      <c r="AG165" s="13">
        <f t="shared" si="19"/>
        <v>197064.6526</v>
      </c>
      <c r="AH165" s="13">
        <f t="shared" si="20"/>
        <v>5179250.593</v>
      </c>
      <c r="AI165" s="10">
        <f t="shared" si="21"/>
        <v>1.377819898</v>
      </c>
      <c r="AJ165" s="10">
        <f t="shared" si="22"/>
        <v>911.0010214</v>
      </c>
      <c r="AK165" s="10">
        <f t="shared" si="23"/>
        <v>172853.452</v>
      </c>
      <c r="AL165" s="10">
        <f t="shared" si="24"/>
        <v>8550485.635</v>
      </c>
      <c r="AM165" s="97">
        <f t="shared" si="25"/>
        <v>64509293.63</v>
      </c>
      <c r="AN165" s="97">
        <f t="shared" si="26"/>
        <v>64603595.03</v>
      </c>
      <c r="AO165" s="86">
        <f t="shared" si="27"/>
        <v>0.9985403072</v>
      </c>
      <c r="AP165" s="86">
        <f t="shared" ref="AP165:AS165" si="189">AE165-AI165</f>
        <v>-0.2187762226</v>
      </c>
      <c r="AQ165" s="86">
        <f t="shared" si="189"/>
        <v>12.13412938</v>
      </c>
      <c r="AR165" s="86">
        <f t="shared" si="189"/>
        <v>24211.20065</v>
      </c>
      <c r="AS165" s="86">
        <f t="shared" si="189"/>
        <v>-3371235.041</v>
      </c>
      <c r="AT165" s="99"/>
      <c r="AU165" s="23"/>
    </row>
    <row r="166">
      <c r="A166" s="96">
        <v>9.016122354329624</v>
      </c>
      <c r="B166" s="29">
        <v>3717.0</v>
      </c>
      <c r="C166" s="30">
        <v>1062.0</v>
      </c>
      <c r="D166" s="31" t="s">
        <v>0</v>
      </c>
      <c r="E166" s="14">
        <v>25.0</v>
      </c>
      <c r="F166" s="15">
        <v>21.0</v>
      </c>
      <c r="G166" s="16">
        <v>23.0</v>
      </c>
      <c r="H166" s="17">
        <v>27.0</v>
      </c>
      <c r="I166" s="18">
        <v>61.0</v>
      </c>
      <c r="J166" s="19">
        <v>16.0</v>
      </c>
      <c r="K166" s="20">
        <v>55.0</v>
      </c>
      <c r="L166" s="21">
        <v>36.0</v>
      </c>
      <c r="M166" s="22">
        <v>35.0</v>
      </c>
      <c r="N166" s="63">
        <f t="shared" si="2"/>
        <v>61</v>
      </c>
      <c r="O166" s="63">
        <f t="shared" si="3"/>
        <v>36</v>
      </c>
      <c r="P166" s="63">
        <f t="shared" si="4"/>
        <v>43</v>
      </c>
      <c r="Q166" s="63">
        <f t="shared" si="5"/>
        <v>159</v>
      </c>
      <c r="R166" s="65">
        <f t="shared" si="6"/>
        <v>0.347826087</v>
      </c>
      <c r="S166" s="65">
        <f t="shared" si="7"/>
        <v>0.3244147157</v>
      </c>
      <c r="T166" s="66">
        <f t="shared" si="8"/>
        <v>0.2772727273</v>
      </c>
      <c r="U166" s="89"/>
      <c r="V166" s="89"/>
      <c r="W166" s="85">
        <f t="shared" si="9"/>
        <v>238</v>
      </c>
      <c r="X166" s="7">
        <f t="shared" si="10"/>
        <v>1.377819898</v>
      </c>
      <c r="Y166" s="7">
        <f t="shared" si="11"/>
        <v>358.7924881</v>
      </c>
      <c r="Z166" s="7">
        <f t="shared" si="12"/>
        <v>11718.26567</v>
      </c>
      <c r="AA166" s="97">
        <f t="shared" si="13"/>
        <v>0.4363164022</v>
      </c>
      <c r="AB166" s="97">
        <f t="shared" si="14"/>
        <v>0.4332331326</v>
      </c>
      <c r="AC166" s="98">
        <f t="shared" si="15"/>
        <v>1.159043675</v>
      </c>
      <c r="AD166" s="98">
        <f t="shared" si="16"/>
        <v>25.28794431</v>
      </c>
      <c r="AE166" s="13">
        <f t="shared" si="17"/>
        <v>1.159043675</v>
      </c>
      <c r="AF166" s="13">
        <f t="shared" si="18"/>
        <v>576.9927336</v>
      </c>
      <c r="AG166" s="13">
        <f t="shared" si="19"/>
        <v>77689.93141</v>
      </c>
      <c r="AH166" s="13">
        <f t="shared" si="20"/>
        <v>1432410.317</v>
      </c>
      <c r="AI166" s="10">
        <f t="shared" si="21"/>
        <v>1.377819898</v>
      </c>
      <c r="AJ166" s="10">
        <f t="shared" si="22"/>
        <v>577.8658518</v>
      </c>
      <c r="AK166" s="10">
        <f t="shared" si="23"/>
        <v>68766.27129</v>
      </c>
      <c r="AL166" s="10">
        <f t="shared" si="24"/>
        <v>1863204.242</v>
      </c>
      <c r="AM166" s="97">
        <f t="shared" si="25"/>
        <v>8581566.988</v>
      </c>
      <c r="AN166" s="97">
        <f t="shared" si="26"/>
        <v>8520924.563</v>
      </c>
      <c r="AO166" s="86">
        <f t="shared" si="27"/>
        <v>1.007116883</v>
      </c>
      <c r="AP166" s="86">
        <f t="shared" ref="AP166:AS166" si="190">AE166-AI166</f>
        <v>-0.2187762226</v>
      </c>
      <c r="AQ166" s="86">
        <f t="shared" si="190"/>
        <v>-0.8731182672</v>
      </c>
      <c r="AR166" s="86">
        <f t="shared" si="190"/>
        <v>8923.660126</v>
      </c>
      <c r="AS166" s="86">
        <f t="shared" si="190"/>
        <v>-430793.9247</v>
      </c>
      <c r="AT166" s="99"/>
      <c r="AU166" s="23"/>
    </row>
    <row r="167">
      <c r="A167" s="96">
        <v>9.040993230274495</v>
      </c>
      <c r="B167" s="29">
        <v>7053.0</v>
      </c>
      <c r="C167" s="30">
        <v>629.0</v>
      </c>
      <c r="D167" s="31" t="s">
        <v>0</v>
      </c>
      <c r="E167" s="14">
        <v>4.0</v>
      </c>
      <c r="F167" s="15">
        <v>11.0</v>
      </c>
      <c r="G167" s="16">
        <v>2.0</v>
      </c>
      <c r="H167" s="17">
        <v>10.0</v>
      </c>
      <c r="I167" s="18">
        <v>66.0</v>
      </c>
      <c r="J167" s="19">
        <v>7.0</v>
      </c>
      <c r="K167" s="20">
        <v>14.0</v>
      </c>
      <c r="L167" s="21">
        <v>17.0</v>
      </c>
      <c r="M167" s="22">
        <v>11.0</v>
      </c>
      <c r="N167" s="63">
        <f t="shared" si="2"/>
        <v>66</v>
      </c>
      <c r="O167" s="63">
        <f t="shared" si="3"/>
        <v>17</v>
      </c>
      <c r="P167" s="63">
        <f t="shared" si="4"/>
        <v>17</v>
      </c>
      <c r="Q167" s="63">
        <f t="shared" si="5"/>
        <v>42</v>
      </c>
      <c r="R167" s="65">
        <f t="shared" si="6"/>
        <v>0.5845070423</v>
      </c>
      <c r="S167" s="65">
        <f t="shared" si="7"/>
        <v>0.5845070423</v>
      </c>
      <c r="T167" s="66">
        <f t="shared" si="8"/>
        <v>0.6111111111</v>
      </c>
      <c r="U167" s="89"/>
      <c r="V167" s="89"/>
      <c r="W167" s="85">
        <f t="shared" si="9"/>
        <v>76</v>
      </c>
      <c r="X167" s="7">
        <f t="shared" si="10"/>
        <v>1.377819898</v>
      </c>
      <c r="Y167" s="7">
        <f t="shared" si="11"/>
        <v>120.5380038</v>
      </c>
      <c r="Z167" s="7">
        <f t="shared" si="12"/>
        <v>1650.956115</v>
      </c>
      <c r="AA167" s="97">
        <f t="shared" si="13"/>
        <v>0.770154786</v>
      </c>
      <c r="AB167" s="97">
        <f t="shared" si="14"/>
        <v>0.7740650586</v>
      </c>
      <c r="AC167" s="98">
        <f t="shared" si="15"/>
        <v>1.159043675</v>
      </c>
      <c r="AD167" s="98">
        <f t="shared" si="16"/>
        <v>6.679834346</v>
      </c>
      <c r="AE167" s="13">
        <f t="shared" si="17"/>
        <v>1.159043675</v>
      </c>
      <c r="AF167" s="13">
        <f t="shared" si="18"/>
        <v>182.8544729</v>
      </c>
      <c r="AG167" s="13">
        <f t="shared" si="19"/>
        <v>7709.971087</v>
      </c>
      <c r="AH167" s="13">
        <f t="shared" si="20"/>
        <v>38582.72318</v>
      </c>
      <c r="AI167" s="10">
        <f t="shared" si="21"/>
        <v>1.377819898</v>
      </c>
      <c r="AJ167" s="10">
        <f t="shared" si="22"/>
        <v>178.4064395</v>
      </c>
      <c r="AK167" s="10">
        <f t="shared" si="23"/>
        <v>6713.552277</v>
      </c>
      <c r="AL167" s="10">
        <f t="shared" si="24"/>
        <v>69340.15683</v>
      </c>
      <c r="AM167" s="97">
        <f t="shared" si="25"/>
        <v>1677175.319</v>
      </c>
      <c r="AN167" s="97">
        <f t="shared" si="26"/>
        <v>1685690.767</v>
      </c>
      <c r="AO167" s="86">
        <f t="shared" si="27"/>
        <v>0.9949483928</v>
      </c>
      <c r="AP167" s="86">
        <f t="shared" ref="AP167:AS167" si="191">AE167-AI167</f>
        <v>-0.2187762226</v>
      </c>
      <c r="AQ167" s="86">
        <f t="shared" si="191"/>
        <v>4.44803339</v>
      </c>
      <c r="AR167" s="86">
        <f t="shared" si="191"/>
        <v>996.4188103</v>
      </c>
      <c r="AS167" s="86">
        <f t="shared" si="191"/>
        <v>-30757.43365</v>
      </c>
      <c r="AT167" s="99"/>
      <c r="AU167" s="23"/>
    </row>
    <row r="168">
      <c r="A168" s="96">
        <v>9.062570094531026</v>
      </c>
      <c r="B168" s="29">
        <v>6609.0</v>
      </c>
      <c r="C168" s="30">
        <v>3046.0</v>
      </c>
      <c r="D168" s="31" t="s">
        <v>0</v>
      </c>
      <c r="E168" s="14">
        <v>24.0</v>
      </c>
      <c r="F168" s="15">
        <v>16.0</v>
      </c>
      <c r="G168" s="16">
        <v>11.0</v>
      </c>
      <c r="H168" s="17">
        <v>22.0</v>
      </c>
      <c r="I168" s="18">
        <v>141.0</v>
      </c>
      <c r="J168" s="19">
        <v>15.0</v>
      </c>
      <c r="K168" s="20">
        <v>29.0</v>
      </c>
      <c r="L168" s="21">
        <v>38.0</v>
      </c>
      <c r="M168" s="22">
        <v>30.0</v>
      </c>
      <c r="N168" s="63">
        <f t="shared" si="2"/>
        <v>141</v>
      </c>
      <c r="O168" s="63">
        <f t="shared" si="3"/>
        <v>38</v>
      </c>
      <c r="P168" s="63">
        <f t="shared" si="4"/>
        <v>37</v>
      </c>
      <c r="Q168" s="63">
        <f t="shared" si="5"/>
        <v>110</v>
      </c>
      <c r="R168" s="65">
        <f t="shared" si="6"/>
        <v>0.5460122699</v>
      </c>
      <c r="S168" s="65">
        <f t="shared" si="7"/>
        <v>0.5490797546</v>
      </c>
      <c r="T168" s="66">
        <f t="shared" si="8"/>
        <v>0.561752988</v>
      </c>
      <c r="U168" s="89"/>
      <c r="V168" s="89"/>
      <c r="W168" s="85">
        <f t="shared" si="9"/>
        <v>185</v>
      </c>
      <c r="X168" s="7">
        <f t="shared" si="10"/>
        <v>1.377819898</v>
      </c>
      <c r="Y168" s="7">
        <f t="shared" si="11"/>
        <v>287.2790359</v>
      </c>
      <c r="Z168" s="7">
        <f t="shared" si="12"/>
        <v>8867.331632</v>
      </c>
      <c r="AA168" s="97">
        <f t="shared" si="13"/>
        <v>0.7207966629</v>
      </c>
      <c r="AB168" s="97">
        <f t="shared" si="14"/>
        <v>0.7223278357</v>
      </c>
      <c r="AC168" s="98">
        <f t="shared" si="15"/>
        <v>1.159043675</v>
      </c>
      <c r="AD168" s="98">
        <f t="shared" si="16"/>
        <v>17.49480424</v>
      </c>
      <c r="AE168" s="13">
        <f t="shared" si="17"/>
        <v>1.159043675</v>
      </c>
      <c r="AF168" s="13">
        <f t="shared" si="18"/>
        <v>446.340964</v>
      </c>
      <c r="AG168" s="13">
        <f t="shared" si="19"/>
        <v>46141.34734</v>
      </c>
      <c r="AH168" s="13">
        <f t="shared" si="20"/>
        <v>598759.6751</v>
      </c>
      <c r="AI168" s="10">
        <f t="shared" si="21"/>
        <v>1.377819898</v>
      </c>
      <c r="AJ168" s="10">
        <f t="shared" si="22"/>
        <v>438.8392246</v>
      </c>
      <c r="AK168" s="10">
        <f t="shared" si="23"/>
        <v>40468.02558</v>
      </c>
      <c r="AL168" s="10">
        <f t="shared" si="24"/>
        <v>975406.4795</v>
      </c>
      <c r="AM168" s="97">
        <f t="shared" si="25"/>
        <v>19227449.92</v>
      </c>
      <c r="AN168" s="97">
        <f t="shared" si="26"/>
        <v>19268294.38</v>
      </c>
      <c r="AO168" s="86">
        <f t="shared" si="27"/>
        <v>0.9978802246</v>
      </c>
      <c r="AP168" s="86">
        <f t="shared" ref="AP168:AS168" si="192">AE168-AI168</f>
        <v>-0.2187762226</v>
      </c>
      <c r="AQ168" s="86">
        <f t="shared" si="192"/>
        <v>7.501739363</v>
      </c>
      <c r="AR168" s="86">
        <f t="shared" si="192"/>
        <v>5673.321765</v>
      </c>
      <c r="AS168" s="86">
        <f t="shared" si="192"/>
        <v>-376646.8044</v>
      </c>
      <c r="AT168" s="99"/>
      <c r="AU168" s="23"/>
    </row>
    <row r="169">
      <c r="A169" s="96">
        <v>9.082652482608864</v>
      </c>
      <c r="B169" s="29">
        <v>7403.0</v>
      </c>
      <c r="C169" s="30">
        <v>3625.0</v>
      </c>
      <c r="D169" s="31" t="s">
        <v>0</v>
      </c>
      <c r="E169" s="14">
        <v>45.0</v>
      </c>
      <c r="F169" s="15">
        <v>57.0</v>
      </c>
      <c r="G169" s="16">
        <v>27.0</v>
      </c>
      <c r="H169" s="17">
        <v>78.0</v>
      </c>
      <c r="I169" s="18">
        <v>272.0</v>
      </c>
      <c r="J169" s="19">
        <v>70.0</v>
      </c>
      <c r="K169" s="20">
        <v>66.0</v>
      </c>
      <c r="L169" s="21">
        <v>75.0</v>
      </c>
      <c r="M169" s="22">
        <v>73.0</v>
      </c>
      <c r="N169" s="63">
        <f t="shared" si="2"/>
        <v>272</v>
      </c>
      <c r="O169" s="63">
        <f t="shared" si="3"/>
        <v>75</v>
      </c>
      <c r="P169" s="63">
        <f t="shared" si="4"/>
        <v>148</v>
      </c>
      <c r="Q169" s="63">
        <f t="shared" si="5"/>
        <v>268</v>
      </c>
      <c r="R169" s="65">
        <f t="shared" si="6"/>
        <v>0.5504587156</v>
      </c>
      <c r="S169" s="65">
        <f t="shared" si="7"/>
        <v>0.4547837484</v>
      </c>
      <c r="T169" s="66">
        <f t="shared" si="8"/>
        <v>0.5037037037</v>
      </c>
      <c r="U169" s="89"/>
      <c r="V169" s="89"/>
      <c r="W169" s="85">
        <f t="shared" si="9"/>
        <v>491</v>
      </c>
      <c r="X169" s="7">
        <f t="shared" si="10"/>
        <v>1.377819898</v>
      </c>
      <c r="Y169" s="7">
        <f t="shared" si="11"/>
        <v>802.2641469</v>
      </c>
      <c r="Z169" s="7">
        <f t="shared" si="12"/>
        <v>65993.08466</v>
      </c>
      <c r="AA169" s="97">
        <f t="shared" si="13"/>
        <v>0.6627473786</v>
      </c>
      <c r="AB169" s="97">
        <f t="shared" si="14"/>
        <v>0.6632877393</v>
      </c>
      <c r="AC169" s="98">
        <f t="shared" si="15"/>
        <v>1.159043675</v>
      </c>
      <c r="AD169" s="98">
        <f t="shared" si="16"/>
        <v>42.62370487</v>
      </c>
      <c r="AE169" s="13">
        <f t="shared" si="17"/>
        <v>1.159043675</v>
      </c>
      <c r="AF169" s="13">
        <f t="shared" si="18"/>
        <v>1180.804594</v>
      </c>
      <c r="AG169" s="13">
        <f t="shared" si="19"/>
        <v>321279.8864</v>
      </c>
      <c r="AH169" s="13">
        <f t="shared" si="20"/>
        <v>10275765.39</v>
      </c>
      <c r="AI169" s="10">
        <f t="shared" si="21"/>
        <v>1.377819898</v>
      </c>
      <c r="AJ169" s="10">
        <f t="shared" si="22"/>
        <v>1171.519879</v>
      </c>
      <c r="AK169" s="10">
        <f t="shared" si="23"/>
        <v>280999.876</v>
      </c>
      <c r="AL169" s="10">
        <f t="shared" si="24"/>
        <v>17686146.69</v>
      </c>
      <c r="AM169" s="97">
        <f t="shared" si="25"/>
        <v>208348728.5</v>
      </c>
      <c r="AN169" s="97">
        <f t="shared" si="26"/>
        <v>208518602.4</v>
      </c>
      <c r="AO169" s="86">
        <f t="shared" si="27"/>
        <v>0.9991853298</v>
      </c>
      <c r="AP169" s="86">
        <f t="shared" ref="AP169:AS169" si="193">AE169-AI169</f>
        <v>-0.2187762226</v>
      </c>
      <c r="AQ169" s="86">
        <f t="shared" si="193"/>
        <v>9.284714161</v>
      </c>
      <c r="AR169" s="86">
        <f t="shared" si="193"/>
        <v>40280.01034</v>
      </c>
      <c r="AS169" s="86">
        <f t="shared" si="193"/>
        <v>-7410381.293</v>
      </c>
      <c r="AT169" s="99"/>
      <c r="AU169" s="23"/>
    </row>
    <row r="170">
      <c r="A170" s="96">
        <v>9.119226365634802</v>
      </c>
      <c r="B170" s="29">
        <v>1685.0</v>
      </c>
      <c r="C170" s="30">
        <v>1084.0</v>
      </c>
      <c r="D170" s="31" t="s">
        <v>0</v>
      </c>
      <c r="E170" s="14">
        <v>22.0</v>
      </c>
      <c r="F170" s="15">
        <v>17.0</v>
      </c>
      <c r="G170" s="16">
        <v>16.0</v>
      </c>
      <c r="H170" s="17">
        <v>24.0</v>
      </c>
      <c r="I170" s="18">
        <v>69.0</v>
      </c>
      <c r="J170" s="19">
        <v>14.0</v>
      </c>
      <c r="K170" s="20">
        <v>26.0</v>
      </c>
      <c r="L170" s="21">
        <v>30.0</v>
      </c>
      <c r="M170" s="22">
        <v>33.0</v>
      </c>
      <c r="N170" s="63">
        <f t="shared" si="2"/>
        <v>69</v>
      </c>
      <c r="O170" s="63">
        <f t="shared" si="3"/>
        <v>30</v>
      </c>
      <c r="P170" s="63">
        <f t="shared" si="4"/>
        <v>38</v>
      </c>
      <c r="Q170" s="63">
        <f t="shared" si="5"/>
        <v>114</v>
      </c>
      <c r="R170" s="65">
        <f t="shared" si="6"/>
        <v>0.4262948207</v>
      </c>
      <c r="S170" s="65">
        <f t="shared" si="7"/>
        <v>0.3944223108</v>
      </c>
      <c r="T170" s="66">
        <f t="shared" si="8"/>
        <v>0.3770491803</v>
      </c>
      <c r="U170" s="89"/>
      <c r="V170" s="89"/>
      <c r="W170" s="85">
        <f t="shared" si="9"/>
        <v>182</v>
      </c>
      <c r="X170" s="7">
        <f t="shared" si="10"/>
        <v>1.377819898</v>
      </c>
      <c r="Y170" s="7">
        <f t="shared" si="11"/>
        <v>280.8487791</v>
      </c>
      <c r="Z170" s="7">
        <f t="shared" si="12"/>
        <v>7695.463587</v>
      </c>
      <c r="AA170" s="97">
        <f t="shared" si="13"/>
        <v>0.5360928552</v>
      </c>
      <c r="AB170" s="97">
        <f t="shared" si="14"/>
        <v>0.5338618415</v>
      </c>
      <c r="AC170" s="98">
        <f t="shared" si="15"/>
        <v>1.159043675</v>
      </c>
      <c r="AD170" s="98">
        <f t="shared" si="16"/>
        <v>18.13097894</v>
      </c>
      <c r="AE170" s="13">
        <f t="shared" si="17"/>
        <v>1.159043675</v>
      </c>
      <c r="AF170" s="13">
        <f t="shared" si="18"/>
        <v>440.0228766</v>
      </c>
      <c r="AG170" s="13">
        <f t="shared" si="19"/>
        <v>44991.83902</v>
      </c>
      <c r="AH170" s="13">
        <f t="shared" si="20"/>
        <v>600570.5464</v>
      </c>
      <c r="AI170" s="10">
        <f t="shared" si="21"/>
        <v>1.377819898</v>
      </c>
      <c r="AJ170" s="10">
        <f t="shared" si="22"/>
        <v>437.9202474</v>
      </c>
      <c r="AK170" s="10">
        <f t="shared" si="23"/>
        <v>39712.22441</v>
      </c>
      <c r="AL170" s="10">
        <f t="shared" si="24"/>
        <v>877282.8489</v>
      </c>
      <c r="AM170" s="97">
        <f t="shared" si="25"/>
        <v>6180712.633</v>
      </c>
      <c r="AN170" s="97">
        <f t="shared" si="26"/>
        <v>6154990.868</v>
      </c>
      <c r="AO170" s="86">
        <f t="shared" si="27"/>
        <v>1.00417901</v>
      </c>
      <c r="AP170" s="86">
        <f t="shared" ref="AP170:AS170" si="194">AE170-AI170</f>
        <v>-0.2187762226</v>
      </c>
      <c r="AQ170" s="86">
        <f t="shared" si="194"/>
        <v>2.102629177</v>
      </c>
      <c r="AR170" s="86">
        <f t="shared" si="194"/>
        <v>5279.614616</v>
      </c>
      <c r="AS170" s="86">
        <f t="shared" si="194"/>
        <v>-276712.3025</v>
      </c>
      <c r="AT170" s="99"/>
      <c r="AU170" s="23"/>
    </row>
    <row r="171">
      <c r="A171" s="96">
        <v>9.1404440013239</v>
      </c>
      <c r="B171" s="29">
        <v>2666.0</v>
      </c>
      <c r="C171" s="30">
        <v>2169.0</v>
      </c>
      <c r="D171" s="31" t="s">
        <v>0</v>
      </c>
      <c r="E171" s="14">
        <v>10.0</v>
      </c>
      <c r="F171" s="15">
        <v>20.0</v>
      </c>
      <c r="G171" s="16">
        <v>9.0</v>
      </c>
      <c r="H171" s="17">
        <v>56.0</v>
      </c>
      <c r="I171" s="18">
        <v>115.0</v>
      </c>
      <c r="J171" s="19">
        <v>31.0</v>
      </c>
      <c r="K171" s="20">
        <v>25.0</v>
      </c>
      <c r="L171" s="21">
        <v>40.0</v>
      </c>
      <c r="M171" s="22">
        <v>36.0</v>
      </c>
      <c r="N171" s="63">
        <f t="shared" si="2"/>
        <v>115</v>
      </c>
      <c r="O171" s="63">
        <f t="shared" si="3"/>
        <v>40</v>
      </c>
      <c r="P171" s="63">
        <f t="shared" si="4"/>
        <v>87</v>
      </c>
      <c r="Q171" s="63">
        <f t="shared" si="5"/>
        <v>100</v>
      </c>
      <c r="R171" s="65">
        <f t="shared" si="6"/>
        <v>0.5906432749</v>
      </c>
      <c r="S171" s="65">
        <f t="shared" si="7"/>
        <v>0.4532163743</v>
      </c>
      <c r="T171" s="66">
        <f t="shared" si="8"/>
        <v>0.5348837209</v>
      </c>
      <c r="U171" s="89"/>
      <c r="V171" s="89"/>
      <c r="W171" s="85">
        <f t="shared" si="9"/>
        <v>227</v>
      </c>
      <c r="X171" s="7">
        <f t="shared" si="10"/>
        <v>1.377819898</v>
      </c>
      <c r="Y171" s="7">
        <f t="shared" si="11"/>
        <v>392.7231654</v>
      </c>
      <c r="Z171" s="7">
        <f t="shared" si="12"/>
        <v>17582.20801</v>
      </c>
      <c r="AA171" s="97">
        <f t="shared" si="13"/>
        <v>0.6939273958</v>
      </c>
      <c r="AB171" s="97">
        <f t="shared" si="14"/>
        <v>0.6922389811</v>
      </c>
      <c r="AC171" s="98">
        <f t="shared" si="15"/>
        <v>1.159043675</v>
      </c>
      <c r="AD171" s="98">
        <f t="shared" si="16"/>
        <v>15.90436749</v>
      </c>
      <c r="AE171" s="13">
        <f t="shared" si="17"/>
        <v>1.159043675</v>
      </c>
      <c r="AF171" s="13">
        <f t="shared" si="18"/>
        <v>542.1101959</v>
      </c>
      <c r="AG171" s="13">
        <f t="shared" si="19"/>
        <v>66944.94436</v>
      </c>
      <c r="AH171" s="13">
        <f t="shared" si="20"/>
        <v>819536.1524</v>
      </c>
      <c r="AI171" s="10">
        <f t="shared" si="21"/>
        <v>1.377819898</v>
      </c>
      <c r="AJ171" s="10">
        <f t="shared" si="22"/>
        <v>530.5051552</v>
      </c>
      <c r="AK171" s="10">
        <f t="shared" si="23"/>
        <v>56854.52456</v>
      </c>
      <c r="AL171" s="10">
        <f t="shared" si="24"/>
        <v>1758220.801</v>
      </c>
      <c r="AM171" s="97">
        <f t="shared" si="25"/>
        <v>17450372.64</v>
      </c>
      <c r="AN171" s="97">
        <f t="shared" si="26"/>
        <v>17407913.64</v>
      </c>
      <c r="AO171" s="86">
        <f t="shared" si="27"/>
        <v>1.002439063</v>
      </c>
      <c r="AP171" s="86">
        <f t="shared" ref="AP171:AS171" si="195">AE171-AI171</f>
        <v>-0.2187762226</v>
      </c>
      <c r="AQ171" s="86">
        <f t="shared" si="195"/>
        <v>11.6050407</v>
      </c>
      <c r="AR171" s="86">
        <f t="shared" si="195"/>
        <v>10090.41981</v>
      </c>
      <c r="AS171" s="86">
        <f t="shared" si="195"/>
        <v>-938684.649</v>
      </c>
      <c r="AT171" s="99"/>
      <c r="AU171" s="23"/>
    </row>
    <row r="172">
      <c r="A172" s="96">
        <v>9.168047720334833</v>
      </c>
      <c r="B172" s="29">
        <v>2007.0</v>
      </c>
      <c r="C172" s="30">
        <v>592.0</v>
      </c>
      <c r="D172" s="31" t="s">
        <v>0</v>
      </c>
      <c r="E172" s="14">
        <v>14.0</v>
      </c>
      <c r="F172" s="15">
        <v>8.0</v>
      </c>
      <c r="G172" s="16">
        <v>6.0</v>
      </c>
      <c r="H172" s="17">
        <v>8.0</v>
      </c>
      <c r="I172" s="18">
        <v>21.0</v>
      </c>
      <c r="J172" s="19">
        <v>3.0</v>
      </c>
      <c r="K172" s="20">
        <v>22.0</v>
      </c>
      <c r="L172" s="21">
        <v>20.0</v>
      </c>
      <c r="M172" s="22">
        <v>34.0</v>
      </c>
      <c r="N172" s="63">
        <f t="shared" si="2"/>
        <v>21</v>
      </c>
      <c r="O172" s="63">
        <f t="shared" si="3"/>
        <v>20</v>
      </c>
      <c r="P172" s="63">
        <f t="shared" si="4"/>
        <v>11</v>
      </c>
      <c r="Q172" s="63">
        <f t="shared" si="5"/>
        <v>84</v>
      </c>
      <c r="R172" s="65">
        <f t="shared" si="6"/>
        <v>0.2352941176</v>
      </c>
      <c r="S172" s="65">
        <f t="shared" si="7"/>
        <v>0.3014705882</v>
      </c>
      <c r="T172" s="66">
        <f t="shared" si="8"/>
        <v>0.2</v>
      </c>
      <c r="U172" s="89"/>
      <c r="V172" s="89"/>
      <c r="W172" s="85">
        <f t="shared" si="9"/>
        <v>115</v>
      </c>
      <c r="X172" s="7">
        <f t="shared" si="10"/>
        <v>1.377819898</v>
      </c>
      <c r="Y172" s="7">
        <f t="shared" si="11"/>
        <v>164.399845</v>
      </c>
      <c r="Z172" s="7">
        <f t="shared" si="12"/>
        <v>2406.482733</v>
      </c>
      <c r="AA172" s="97">
        <f t="shared" si="13"/>
        <v>0.3590436749</v>
      </c>
      <c r="AB172" s="97">
        <f t="shared" si="14"/>
        <v>0.349616028</v>
      </c>
      <c r="AC172" s="98">
        <f t="shared" si="15"/>
        <v>1.159043675</v>
      </c>
      <c r="AD172" s="98">
        <f t="shared" si="16"/>
        <v>13.35966869</v>
      </c>
      <c r="AE172" s="13">
        <f t="shared" si="17"/>
        <v>1.159043675</v>
      </c>
      <c r="AF172" s="13">
        <f t="shared" si="18"/>
        <v>279.9397139</v>
      </c>
      <c r="AG172" s="13">
        <f t="shared" si="19"/>
        <v>18401.0764</v>
      </c>
      <c r="AH172" s="13">
        <f t="shared" si="20"/>
        <v>176681.6184</v>
      </c>
      <c r="AI172" s="10">
        <f t="shared" si="21"/>
        <v>1.377819898</v>
      </c>
      <c r="AJ172" s="10">
        <f t="shared" si="22"/>
        <v>280.1367164</v>
      </c>
      <c r="AK172" s="10">
        <f t="shared" si="23"/>
        <v>16216.06972</v>
      </c>
      <c r="AL172" s="10">
        <f t="shared" si="24"/>
        <v>202144.5496</v>
      </c>
      <c r="AM172" s="97">
        <f t="shared" si="25"/>
        <v>697291.5401</v>
      </c>
      <c r="AN172" s="97">
        <f t="shared" si="26"/>
        <v>678982.2956</v>
      </c>
      <c r="AO172" s="86">
        <f t="shared" si="27"/>
        <v>1.026965717</v>
      </c>
      <c r="AP172" s="86">
        <f t="shared" ref="AP172:AS172" si="196">AE172-AI172</f>
        <v>-0.2187762226</v>
      </c>
      <c r="AQ172" s="86">
        <f t="shared" si="196"/>
        <v>-0.1970024957</v>
      </c>
      <c r="AR172" s="86">
        <f t="shared" si="196"/>
        <v>2185.006684</v>
      </c>
      <c r="AS172" s="86">
        <f t="shared" si="196"/>
        <v>-25462.93116</v>
      </c>
      <c r="AT172" s="99"/>
      <c r="AU172" s="23"/>
    </row>
    <row r="173">
      <c r="A173" s="96">
        <v>9.23755865798131</v>
      </c>
      <c r="B173" s="29">
        <v>7059.0</v>
      </c>
      <c r="C173" s="30">
        <v>2506.0</v>
      </c>
      <c r="D173" s="31" t="s">
        <v>0</v>
      </c>
      <c r="E173" s="14">
        <v>39.0</v>
      </c>
      <c r="F173" s="15">
        <v>42.0</v>
      </c>
      <c r="G173" s="16">
        <v>29.0</v>
      </c>
      <c r="H173" s="17">
        <v>78.0</v>
      </c>
      <c r="I173" s="18">
        <v>227.0</v>
      </c>
      <c r="J173" s="19">
        <v>38.0</v>
      </c>
      <c r="K173" s="20">
        <v>59.0</v>
      </c>
      <c r="L173" s="21">
        <v>115.0</v>
      </c>
      <c r="M173" s="22">
        <v>74.0</v>
      </c>
      <c r="N173" s="63">
        <f t="shared" si="2"/>
        <v>227</v>
      </c>
      <c r="O173" s="63">
        <f t="shared" si="3"/>
        <v>115</v>
      </c>
      <c r="P173" s="63">
        <f t="shared" si="4"/>
        <v>116</v>
      </c>
      <c r="Q173" s="63">
        <f t="shared" si="5"/>
        <v>243</v>
      </c>
      <c r="R173" s="65">
        <f t="shared" si="6"/>
        <v>0.4893009986</v>
      </c>
      <c r="S173" s="65">
        <f t="shared" si="7"/>
        <v>0.487874465</v>
      </c>
      <c r="T173" s="66">
        <f t="shared" si="8"/>
        <v>0.4829787234</v>
      </c>
      <c r="U173" s="89"/>
      <c r="V173" s="89"/>
      <c r="W173" s="85">
        <f t="shared" si="9"/>
        <v>474</v>
      </c>
      <c r="X173" s="7">
        <f t="shared" si="10"/>
        <v>1.377819898</v>
      </c>
      <c r="Y173" s="7">
        <f t="shared" si="11"/>
        <v>766.3375211</v>
      </c>
      <c r="Z173" s="7">
        <f t="shared" si="12"/>
        <v>70053.71558</v>
      </c>
      <c r="AA173" s="97">
        <f t="shared" si="13"/>
        <v>0.6420223983</v>
      </c>
      <c r="AB173" s="97">
        <f t="shared" si="14"/>
        <v>0.6410447157</v>
      </c>
      <c r="AC173" s="98">
        <f t="shared" si="15"/>
        <v>1.159043675</v>
      </c>
      <c r="AD173" s="98">
        <f t="shared" si="16"/>
        <v>38.647613</v>
      </c>
      <c r="AE173" s="13">
        <f t="shared" si="17"/>
        <v>1.159043675</v>
      </c>
      <c r="AF173" s="13">
        <f t="shared" si="18"/>
        <v>1137.421017</v>
      </c>
      <c r="AG173" s="13">
        <f t="shared" si="19"/>
        <v>297047.2338</v>
      </c>
      <c r="AH173" s="13">
        <f t="shared" si="20"/>
        <v>8683191.099</v>
      </c>
      <c r="AI173" s="10">
        <f t="shared" si="21"/>
        <v>1.377819898</v>
      </c>
      <c r="AJ173" s="10">
        <f t="shared" si="22"/>
        <v>1101.147756</v>
      </c>
      <c r="AK173" s="10">
        <f t="shared" si="23"/>
        <v>256273.7332</v>
      </c>
      <c r="AL173" s="10">
        <f t="shared" si="24"/>
        <v>17023052.89</v>
      </c>
      <c r="AM173" s="97">
        <f t="shared" si="25"/>
        <v>148280510.8</v>
      </c>
      <c r="AN173" s="97">
        <f t="shared" si="26"/>
        <v>148054706.7</v>
      </c>
      <c r="AO173" s="86">
        <f t="shared" si="27"/>
        <v>1.001525139</v>
      </c>
      <c r="AP173" s="86">
        <f t="shared" ref="AP173:AS173" si="197">AE173-AI173</f>
        <v>-0.2187762226</v>
      </c>
      <c r="AQ173" s="86">
        <f t="shared" si="197"/>
        <v>36.27326065</v>
      </c>
      <c r="AR173" s="86">
        <f t="shared" si="197"/>
        <v>40773.50063</v>
      </c>
      <c r="AS173" s="86">
        <f t="shared" si="197"/>
        <v>-8339861.786</v>
      </c>
      <c r="AT173" s="99"/>
      <c r="AU173" s="23"/>
    </row>
    <row r="174">
      <c r="A174" s="96">
        <v>9.25291363347003</v>
      </c>
      <c r="B174" s="29">
        <v>5566.0</v>
      </c>
      <c r="C174" s="30">
        <v>3340.0</v>
      </c>
      <c r="D174" s="31" t="s">
        <v>0</v>
      </c>
      <c r="E174" s="14">
        <v>34.0</v>
      </c>
      <c r="F174" s="15">
        <v>48.0</v>
      </c>
      <c r="G174" s="16">
        <v>21.0</v>
      </c>
      <c r="H174" s="17">
        <v>106.0</v>
      </c>
      <c r="I174" s="18">
        <v>249.0</v>
      </c>
      <c r="J174" s="19">
        <v>52.0</v>
      </c>
      <c r="K174" s="20">
        <v>42.0</v>
      </c>
      <c r="L174" s="21">
        <v>71.0</v>
      </c>
      <c r="M174" s="22">
        <v>77.0</v>
      </c>
      <c r="N174" s="63">
        <f t="shared" si="2"/>
        <v>249</v>
      </c>
      <c r="O174" s="63">
        <f t="shared" si="3"/>
        <v>71</v>
      </c>
      <c r="P174" s="63">
        <f t="shared" si="4"/>
        <v>158</v>
      </c>
      <c r="Q174" s="63">
        <f t="shared" si="5"/>
        <v>222</v>
      </c>
      <c r="R174" s="65">
        <f t="shared" si="6"/>
        <v>0.5814285714</v>
      </c>
      <c r="S174" s="65">
        <f t="shared" si="7"/>
        <v>0.4571428571</v>
      </c>
      <c r="T174" s="66">
        <f t="shared" si="8"/>
        <v>0.5286624204</v>
      </c>
      <c r="U174" s="89"/>
      <c r="V174" s="89"/>
      <c r="W174" s="85">
        <f t="shared" si="9"/>
        <v>451</v>
      </c>
      <c r="X174" s="7">
        <f t="shared" si="10"/>
        <v>1.377819898</v>
      </c>
      <c r="Y174" s="7">
        <f t="shared" si="11"/>
        <v>760.8520916</v>
      </c>
      <c r="Z174" s="7">
        <f t="shared" si="12"/>
        <v>62247.74443</v>
      </c>
      <c r="AA174" s="97">
        <f t="shared" si="13"/>
        <v>0.6877060953</v>
      </c>
      <c r="AB174" s="97">
        <f t="shared" si="14"/>
        <v>0.6880125035</v>
      </c>
      <c r="AC174" s="98">
        <f t="shared" si="15"/>
        <v>1.159043675</v>
      </c>
      <c r="AD174" s="98">
        <f t="shared" si="16"/>
        <v>35.30769583</v>
      </c>
      <c r="AE174" s="13">
        <f t="shared" si="17"/>
        <v>1.159043675</v>
      </c>
      <c r="AF174" s="13">
        <f t="shared" si="18"/>
        <v>1080.765091</v>
      </c>
      <c r="AG174" s="13">
        <f t="shared" si="19"/>
        <v>267598.1842</v>
      </c>
      <c r="AH174" s="13">
        <f t="shared" si="20"/>
        <v>7181620.639</v>
      </c>
      <c r="AI174" s="10">
        <f t="shared" si="21"/>
        <v>1.377819898</v>
      </c>
      <c r="AJ174" s="10">
        <f t="shared" si="22"/>
        <v>1066.728109</v>
      </c>
      <c r="AK174" s="10">
        <f t="shared" si="23"/>
        <v>231156.9088</v>
      </c>
      <c r="AL174" s="10">
        <f t="shared" si="24"/>
        <v>13818999.26</v>
      </c>
      <c r="AM174" s="97">
        <f t="shared" si="25"/>
        <v>158715689.7</v>
      </c>
      <c r="AN174" s="97">
        <f t="shared" si="26"/>
        <v>158786405.7</v>
      </c>
      <c r="AO174" s="86">
        <f t="shared" si="27"/>
        <v>0.9995546474</v>
      </c>
      <c r="AP174" s="86">
        <f t="shared" ref="AP174:AS174" si="198">AE174-AI174</f>
        <v>-0.2187762226</v>
      </c>
      <c r="AQ174" s="86">
        <f t="shared" si="198"/>
        <v>14.03698179</v>
      </c>
      <c r="AR174" s="86">
        <f t="shared" si="198"/>
        <v>36441.2754</v>
      </c>
      <c r="AS174" s="86">
        <f t="shared" si="198"/>
        <v>-6637378.625</v>
      </c>
      <c r="AT174" s="99"/>
      <c r="AU174" s="23"/>
    </row>
    <row r="175">
      <c r="A175" s="96">
        <v>9.309966996329756</v>
      </c>
      <c r="B175" s="29">
        <v>2030.0</v>
      </c>
      <c r="C175" s="30">
        <v>1415.0</v>
      </c>
      <c r="D175" s="31" t="s">
        <v>0</v>
      </c>
      <c r="E175" s="14">
        <v>7.0</v>
      </c>
      <c r="F175" s="15">
        <v>6.0</v>
      </c>
      <c r="G175" s="16">
        <v>3.0</v>
      </c>
      <c r="H175" s="17">
        <v>21.0</v>
      </c>
      <c r="I175" s="18">
        <v>63.0</v>
      </c>
      <c r="J175" s="19">
        <v>13.0</v>
      </c>
      <c r="K175" s="20">
        <v>20.0</v>
      </c>
      <c r="L175" s="21">
        <v>14.0</v>
      </c>
      <c r="M175" s="22">
        <v>14.0</v>
      </c>
      <c r="N175" s="63">
        <f t="shared" si="2"/>
        <v>63</v>
      </c>
      <c r="O175" s="63">
        <f t="shared" si="3"/>
        <v>14</v>
      </c>
      <c r="P175" s="63">
        <f t="shared" si="4"/>
        <v>34</v>
      </c>
      <c r="Q175" s="63">
        <f t="shared" si="5"/>
        <v>50</v>
      </c>
      <c r="R175" s="65">
        <f t="shared" si="6"/>
        <v>0.602484472</v>
      </c>
      <c r="S175" s="65">
        <f t="shared" si="7"/>
        <v>0.4782608696</v>
      </c>
      <c r="T175" s="66">
        <f t="shared" si="8"/>
        <v>0.5575221239</v>
      </c>
      <c r="U175" s="89"/>
      <c r="V175" s="89"/>
      <c r="W175" s="85">
        <f t="shared" si="9"/>
        <v>98</v>
      </c>
      <c r="X175" s="7">
        <f t="shared" si="10"/>
        <v>1.377819898</v>
      </c>
      <c r="Y175" s="7">
        <f t="shared" si="11"/>
        <v>164.3182645</v>
      </c>
      <c r="Z175" s="7">
        <f t="shared" si="12"/>
        <v>2804.880202</v>
      </c>
      <c r="AA175" s="97">
        <f t="shared" si="13"/>
        <v>0.7165657988</v>
      </c>
      <c r="AB175" s="97">
        <f t="shared" si="14"/>
        <v>0.7185485915</v>
      </c>
      <c r="AC175" s="98">
        <f t="shared" si="15"/>
        <v>1.159043675</v>
      </c>
      <c r="AD175" s="98">
        <f t="shared" si="16"/>
        <v>7.952183745</v>
      </c>
      <c r="AE175" s="13">
        <f t="shared" si="17"/>
        <v>1.159043675</v>
      </c>
      <c r="AF175" s="13">
        <f t="shared" si="18"/>
        <v>235.124744</v>
      </c>
      <c r="AG175" s="13">
        <f t="shared" si="19"/>
        <v>12690.08347</v>
      </c>
      <c r="AH175" s="13">
        <f t="shared" si="20"/>
        <v>76372.77269</v>
      </c>
      <c r="AI175" s="10">
        <f t="shared" si="21"/>
        <v>1.377819898</v>
      </c>
      <c r="AJ175" s="10">
        <f t="shared" si="22"/>
        <v>233.2092594</v>
      </c>
      <c r="AK175" s="10">
        <f t="shared" si="23"/>
        <v>11020.79343</v>
      </c>
      <c r="AL175" s="10">
        <f t="shared" si="24"/>
        <v>140244.0101</v>
      </c>
      <c r="AM175" s="97">
        <f t="shared" si="25"/>
        <v>2098873.534</v>
      </c>
      <c r="AN175" s="97">
        <f t="shared" si="26"/>
        <v>2104681.278</v>
      </c>
      <c r="AO175" s="86">
        <f t="shared" si="27"/>
        <v>0.9972405587</v>
      </c>
      <c r="AP175" s="86">
        <f t="shared" ref="AP175:AS175" si="199">AE175-AI175</f>
        <v>-0.2187762226</v>
      </c>
      <c r="AQ175" s="86">
        <f t="shared" si="199"/>
        <v>1.915484631</v>
      </c>
      <c r="AR175" s="86">
        <f t="shared" si="199"/>
        <v>1669.29004</v>
      </c>
      <c r="AS175" s="86">
        <f t="shared" si="199"/>
        <v>-63871.2374</v>
      </c>
      <c r="AT175" s="99"/>
      <c r="AU175" s="23"/>
    </row>
    <row r="176">
      <c r="A176" s="96">
        <v>9.314455371049775</v>
      </c>
      <c r="B176" s="29">
        <v>5412.0</v>
      </c>
      <c r="C176" s="30">
        <v>3126.0</v>
      </c>
      <c r="D176" s="31" t="s">
        <v>0</v>
      </c>
      <c r="E176" s="14">
        <v>11.0</v>
      </c>
      <c r="F176" s="15">
        <v>14.0</v>
      </c>
      <c r="G176" s="16">
        <v>12.0</v>
      </c>
      <c r="H176" s="17">
        <v>47.0</v>
      </c>
      <c r="I176" s="18">
        <v>106.0</v>
      </c>
      <c r="J176" s="19">
        <v>39.0</v>
      </c>
      <c r="K176" s="20">
        <v>28.0</v>
      </c>
      <c r="L176" s="21">
        <v>34.0</v>
      </c>
      <c r="M176" s="22">
        <v>25.0</v>
      </c>
      <c r="N176" s="63">
        <f t="shared" si="2"/>
        <v>106</v>
      </c>
      <c r="O176" s="63">
        <f t="shared" si="3"/>
        <v>34</v>
      </c>
      <c r="P176" s="63">
        <f t="shared" si="4"/>
        <v>86</v>
      </c>
      <c r="Q176" s="63">
        <f t="shared" si="5"/>
        <v>90</v>
      </c>
      <c r="R176" s="65">
        <f t="shared" si="6"/>
        <v>0.6075949367</v>
      </c>
      <c r="S176" s="65">
        <f t="shared" si="7"/>
        <v>0.4430379747</v>
      </c>
      <c r="T176" s="66">
        <f t="shared" si="8"/>
        <v>0.5408163265</v>
      </c>
      <c r="U176" s="89"/>
      <c r="V176" s="89"/>
      <c r="W176" s="85">
        <f t="shared" si="9"/>
        <v>210</v>
      </c>
      <c r="X176" s="7">
        <f t="shared" si="10"/>
        <v>1.377819898</v>
      </c>
      <c r="Y176" s="7">
        <f t="shared" si="11"/>
        <v>367.6555421</v>
      </c>
      <c r="Z176" s="7">
        <f t="shared" si="12"/>
        <v>15244.2178</v>
      </c>
      <c r="AA176" s="97">
        <f t="shared" si="13"/>
        <v>0.6998600014</v>
      </c>
      <c r="AB176" s="97">
        <f t="shared" si="14"/>
        <v>0.6979739789</v>
      </c>
      <c r="AC176" s="98">
        <f t="shared" si="15"/>
        <v>1.159043675</v>
      </c>
      <c r="AD176" s="98">
        <f t="shared" si="16"/>
        <v>14.31393074</v>
      </c>
      <c r="AE176" s="13">
        <f t="shared" si="17"/>
        <v>1.159043675</v>
      </c>
      <c r="AF176" s="13">
        <f t="shared" si="18"/>
        <v>501.1122742</v>
      </c>
      <c r="AG176" s="13">
        <f t="shared" si="19"/>
        <v>57125.67697</v>
      </c>
      <c r="AH176" s="13">
        <f t="shared" si="20"/>
        <v>631244.3457</v>
      </c>
      <c r="AI176" s="10">
        <f t="shared" si="21"/>
        <v>1.377819898</v>
      </c>
      <c r="AJ176" s="10">
        <f t="shared" si="22"/>
        <v>491.6593329</v>
      </c>
      <c r="AK176" s="10">
        <f t="shared" si="23"/>
        <v>48333.21659</v>
      </c>
      <c r="AL176" s="10">
        <f t="shared" si="24"/>
        <v>1371979.602</v>
      </c>
      <c r="AM176" s="97">
        <f t="shared" si="25"/>
        <v>13697503.18</v>
      </c>
      <c r="AN176" s="97">
        <f t="shared" si="26"/>
        <v>13660590.37</v>
      </c>
      <c r="AO176" s="86">
        <f t="shared" si="27"/>
        <v>1.002702139</v>
      </c>
      <c r="AP176" s="86">
        <f t="shared" ref="AP176:AS176" si="200">AE176-AI176</f>
        <v>-0.2187762226</v>
      </c>
      <c r="AQ176" s="86">
        <f t="shared" si="200"/>
        <v>9.452941332</v>
      </c>
      <c r="AR176" s="86">
        <f t="shared" si="200"/>
        <v>8792.460382</v>
      </c>
      <c r="AS176" s="86">
        <f t="shared" si="200"/>
        <v>-740735.2567</v>
      </c>
      <c r="AT176" s="99"/>
      <c r="AU176" s="23"/>
    </row>
    <row r="177">
      <c r="A177" s="96">
        <v>9.348727873888663</v>
      </c>
      <c r="B177" s="29">
        <v>2045.0</v>
      </c>
      <c r="C177" s="30">
        <v>454.0</v>
      </c>
      <c r="D177" s="31" t="s">
        <v>0</v>
      </c>
      <c r="E177" s="14">
        <v>3.0</v>
      </c>
      <c r="F177" s="15">
        <v>10.0</v>
      </c>
      <c r="G177" s="16">
        <v>0.0</v>
      </c>
      <c r="H177" s="17">
        <v>12.0</v>
      </c>
      <c r="I177" s="18">
        <v>26.0</v>
      </c>
      <c r="J177" s="19">
        <v>7.0</v>
      </c>
      <c r="K177" s="20">
        <v>18.0</v>
      </c>
      <c r="L177" s="21">
        <v>14.0</v>
      </c>
      <c r="M177" s="22">
        <v>12.0</v>
      </c>
      <c r="N177" s="63">
        <f t="shared" si="2"/>
        <v>26</v>
      </c>
      <c r="O177" s="63">
        <f t="shared" si="3"/>
        <v>14</v>
      </c>
      <c r="P177" s="63">
        <f t="shared" si="4"/>
        <v>19</v>
      </c>
      <c r="Q177" s="63">
        <f t="shared" si="5"/>
        <v>43</v>
      </c>
      <c r="R177" s="65">
        <f t="shared" si="6"/>
        <v>0.4411764706</v>
      </c>
      <c r="S177" s="65">
        <f t="shared" si="7"/>
        <v>0.3921568627</v>
      </c>
      <c r="T177" s="66">
        <f t="shared" si="8"/>
        <v>0.3768115942</v>
      </c>
      <c r="U177" s="89"/>
      <c r="V177" s="89"/>
      <c r="W177" s="85">
        <f t="shared" si="9"/>
        <v>76</v>
      </c>
      <c r="X177" s="7">
        <f t="shared" si="10"/>
        <v>1.377819898</v>
      </c>
      <c r="Y177" s="7">
        <f t="shared" si="11"/>
        <v>121.2235674</v>
      </c>
      <c r="Z177" s="7">
        <f t="shared" si="12"/>
        <v>1559.049385</v>
      </c>
      <c r="AA177" s="97">
        <f t="shared" si="13"/>
        <v>0.5358552691</v>
      </c>
      <c r="AB177" s="97">
        <f t="shared" si="14"/>
        <v>0.542317223</v>
      </c>
      <c r="AC177" s="98">
        <f t="shared" si="15"/>
        <v>1.159043675</v>
      </c>
      <c r="AD177" s="98">
        <f t="shared" si="16"/>
        <v>6.838878021</v>
      </c>
      <c r="AE177" s="13">
        <f t="shared" si="17"/>
        <v>1.159043675</v>
      </c>
      <c r="AF177" s="13">
        <f t="shared" si="18"/>
        <v>183.0135166</v>
      </c>
      <c r="AG177" s="13">
        <f t="shared" si="19"/>
        <v>7734.145725</v>
      </c>
      <c r="AH177" s="13">
        <f t="shared" si="20"/>
        <v>39501.35945</v>
      </c>
      <c r="AI177" s="10">
        <f t="shared" si="21"/>
        <v>1.377819898</v>
      </c>
      <c r="AJ177" s="10">
        <f t="shared" si="22"/>
        <v>180.469823</v>
      </c>
      <c r="AK177" s="10">
        <f t="shared" si="23"/>
        <v>6771.662783</v>
      </c>
      <c r="AL177" s="10">
        <f t="shared" si="24"/>
        <v>67039.12357</v>
      </c>
      <c r="AM177" s="97">
        <f t="shared" si="25"/>
        <v>384677.6372</v>
      </c>
      <c r="AN177" s="97">
        <f t="shared" si="26"/>
        <v>389316.5188</v>
      </c>
      <c r="AO177" s="86">
        <f t="shared" si="27"/>
        <v>0.9880845498</v>
      </c>
      <c r="AP177" s="86">
        <f t="shared" ref="AP177:AS177" si="201">AE177-AI177</f>
        <v>-0.2187762226</v>
      </c>
      <c r="AQ177" s="86">
        <f t="shared" si="201"/>
        <v>2.543693636</v>
      </c>
      <c r="AR177" s="86">
        <f t="shared" si="201"/>
        <v>962.4829429</v>
      </c>
      <c r="AS177" s="86">
        <f t="shared" si="201"/>
        <v>-27537.76412</v>
      </c>
      <c r="AT177" s="99"/>
      <c r="AU177" s="23"/>
    </row>
    <row r="178">
      <c r="A178" s="96">
        <v>9.388380001369946</v>
      </c>
      <c r="B178" s="29">
        <v>6046.0</v>
      </c>
      <c r="C178" s="30">
        <v>839.0</v>
      </c>
      <c r="D178" s="31" t="s">
        <v>0</v>
      </c>
      <c r="E178" s="14">
        <v>1.0</v>
      </c>
      <c r="F178" s="15">
        <v>4.0</v>
      </c>
      <c r="G178" s="16">
        <v>9.0</v>
      </c>
      <c r="H178" s="17">
        <v>7.0</v>
      </c>
      <c r="I178" s="18">
        <v>45.0</v>
      </c>
      <c r="J178" s="19">
        <v>4.0</v>
      </c>
      <c r="K178" s="20">
        <v>24.0</v>
      </c>
      <c r="L178" s="21">
        <v>26.0</v>
      </c>
      <c r="M178" s="22">
        <v>14.0</v>
      </c>
      <c r="N178" s="63">
        <f t="shared" si="2"/>
        <v>45</v>
      </c>
      <c r="O178" s="63">
        <f t="shared" si="3"/>
        <v>26</v>
      </c>
      <c r="P178" s="63">
        <f t="shared" si="4"/>
        <v>11</v>
      </c>
      <c r="Q178" s="63">
        <f t="shared" si="5"/>
        <v>52</v>
      </c>
      <c r="R178" s="65">
        <f t="shared" si="6"/>
        <v>0.4179104478</v>
      </c>
      <c r="S178" s="65">
        <f t="shared" si="7"/>
        <v>0.5298507463</v>
      </c>
      <c r="T178" s="66">
        <f t="shared" si="8"/>
        <v>0.4639175258</v>
      </c>
      <c r="U178" s="89"/>
      <c r="V178" s="89"/>
      <c r="W178" s="85">
        <f t="shared" si="9"/>
        <v>89</v>
      </c>
      <c r="X178" s="7">
        <f t="shared" si="10"/>
        <v>1.377819898</v>
      </c>
      <c r="Y178" s="7">
        <f t="shared" si="11"/>
        <v>134.7185616</v>
      </c>
      <c r="Z178" s="7">
        <f t="shared" si="12"/>
        <v>2236.469877</v>
      </c>
      <c r="AA178" s="97">
        <f t="shared" si="13"/>
        <v>0.6229612007</v>
      </c>
      <c r="AB178" s="97">
        <f t="shared" si="14"/>
        <v>0.6175590579</v>
      </c>
      <c r="AC178" s="98">
        <f t="shared" si="15"/>
        <v>1.159043675</v>
      </c>
      <c r="AD178" s="98">
        <f t="shared" si="16"/>
        <v>8.270271095</v>
      </c>
      <c r="AE178" s="13">
        <f t="shared" si="17"/>
        <v>1.159043675</v>
      </c>
      <c r="AF178" s="13">
        <f t="shared" si="18"/>
        <v>214.5800452</v>
      </c>
      <c r="AG178" s="13">
        <f t="shared" si="19"/>
        <v>10652.8932</v>
      </c>
      <c r="AH178" s="13">
        <f t="shared" si="20"/>
        <v>65508.81734</v>
      </c>
      <c r="AI178" s="10">
        <f t="shared" si="21"/>
        <v>1.377819898</v>
      </c>
      <c r="AJ178" s="10">
        <f t="shared" si="22"/>
        <v>206.3651963</v>
      </c>
      <c r="AK178" s="10">
        <f t="shared" si="23"/>
        <v>9241.835083</v>
      </c>
      <c r="AL178" s="10">
        <f t="shared" si="24"/>
        <v>116296.4336</v>
      </c>
      <c r="AM178" s="97">
        <f t="shared" si="25"/>
        <v>1085031.458</v>
      </c>
      <c r="AN178" s="97">
        <f t="shared" si="26"/>
        <v>1075622.373</v>
      </c>
      <c r="AO178" s="86">
        <f t="shared" si="27"/>
        <v>1.008747573</v>
      </c>
      <c r="AP178" s="86">
        <f t="shared" ref="AP178:AS178" si="202">AE178-AI178</f>
        <v>-0.2187762226</v>
      </c>
      <c r="AQ178" s="86">
        <f t="shared" si="202"/>
        <v>8.214848909</v>
      </c>
      <c r="AR178" s="86">
        <f t="shared" si="202"/>
        <v>1411.058121</v>
      </c>
      <c r="AS178" s="86">
        <f t="shared" si="202"/>
        <v>-50787.61628</v>
      </c>
      <c r="AT178" s="99"/>
      <c r="AU178" s="23"/>
    </row>
    <row r="179">
      <c r="A179" s="96">
        <v>9.389449184720988</v>
      </c>
      <c r="B179" s="29">
        <v>3607.0</v>
      </c>
      <c r="C179" s="30">
        <v>1734.0</v>
      </c>
      <c r="D179" s="31" t="s">
        <v>0</v>
      </c>
      <c r="E179" s="14">
        <v>5.0</v>
      </c>
      <c r="F179" s="15">
        <v>10.0</v>
      </c>
      <c r="G179" s="16">
        <v>9.0</v>
      </c>
      <c r="H179" s="17">
        <v>23.0</v>
      </c>
      <c r="I179" s="18">
        <v>79.0</v>
      </c>
      <c r="J179" s="19">
        <v>10.0</v>
      </c>
      <c r="K179" s="20">
        <v>15.0</v>
      </c>
      <c r="L179" s="21">
        <v>20.0</v>
      </c>
      <c r="M179" s="22">
        <v>19.0</v>
      </c>
      <c r="N179" s="63">
        <f t="shared" si="2"/>
        <v>79</v>
      </c>
      <c r="O179" s="63">
        <f t="shared" si="3"/>
        <v>20</v>
      </c>
      <c r="P179" s="63">
        <f t="shared" si="4"/>
        <v>33</v>
      </c>
      <c r="Q179" s="63">
        <f t="shared" si="5"/>
        <v>58</v>
      </c>
      <c r="R179" s="65">
        <f t="shared" si="6"/>
        <v>0.5894736842</v>
      </c>
      <c r="S179" s="65">
        <f t="shared" si="7"/>
        <v>0.5210526316</v>
      </c>
      <c r="T179" s="66">
        <f t="shared" si="8"/>
        <v>0.5766423358</v>
      </c>
      <c r="U179" s="89"/>
      <c r="V179" s="89"/>
      <c r="W179" s="85">
        <f t="shared" si="9"/>
        <v>111</v>
      </c>
      <c r="X179" s="7">
        <f t="shared" si="10"/>
        <v>1.377819898</v>
      </c>
      <c r="Y179" s="7">
        <f t="shared" si="11"/>
        <v>182.3076412</v>
      </c>
      <c r="Z179" s="7">
        <f t="shared" si="12"/>
        <v>3615.139308</v>
      </c>
      <c r="AA179" s="97">
        <f t="shared" si="13"/>
        <v>0.7356860107</v>
      </c>
      <c r="AB179" s="97">
        <f t="shared" si="14"/>
        <v>0.7372968682</v>
      </c>
      <c r="AC179" s="98">
        <f t="shared" si="15"/>
        <v>1.159043675</v>
      </c>
      <c r="AD179" s="98">
        <f t="shared" si="16"/>
        <v>9.224533144</v>
      </c>
      <c r="AE179" s="13">
        <f t="shared" si="17"/>
        <v>1.159043675</v>
      </c>
      <c r="AF179" s="13">
        <f t="shared" si="18"/>
        <v>266.532229</v>
      </c>
      <c r="AG179" s="13">
        <f t="shared" si="19"/>
        <v>16328.42348</v>
      </c>
      <c r="AH179" s="13">
        <f t="shared" si="20"/>
        <v>113655.4729</v>
      </c>
      <c r="AI179" s="10">
        <f t="shared" si="21"/>
        <v>1.377819898</v>
      </c>
      <c r="AJ179" s="10">
        <f t="shared" si="22"/>
        <v>262.2211953</v>
      </c>
      <c r="AK179" s="10">
        <f t="shared" si="23"/>
        <v>14188.9825</v>
      </c>
      <c r="AL179" s="10">
        <f t="shared" si="24"/>
        <v>209678.0799</v>
      </c>
      <c r="AM179" s="97">
        <f t="shared" si="25"/>
        <v>3638482.303</v>
      </c>
      <c r="AN179" s="97">
        <f t="shared" si="26"/>
        <v>3646449.121</v>
      </c>
      <c r="AO179" s="86">
        <f t="shared" si="27"/>
        <v>0.9978151846</v>
      </c>
      <c r="AP179" s="86">
        <f t="shared" ref="AP179:AS179" si="203">AE179-AI179</f>
        <v>-0.2187762226</v>
      </c>
      <c r="AQ179" s="86">
        <f t="shared" si="203"/>
        <v>4.311033708</v>
      </c>
      <c r="AR179" s="86">
        <f t="shared" si="203"/>
        <v>2139.440978</v>
      </c>
      <c r="AS179" s="86">
        <f t="shared" si="203"/>
        <v>-96022.60699</v>
      </c>
      <c r="AT179" s="99"/>
      <c r="AU179" s="23"/>
    </row>
    <row r="180">
      <c r="A180" s="96">
        <v>9.421293744487542</v>
      </c>
      <c r="B180" s="29">
        <v>5045.0</v>
      </c>
      <c r="C180" s="30">
        <v>1675.0</v>
      </c>
      <c r="D180" s="31" t="s">
        <v>0</v>
      </c>
      <c r="E180" s="14">
        <v>6.0</v>
      </c>
      <c r="F180" s="15">
        <v>4.0</v>
      </c>
      <c r="G180" s="16">
        <v>7.0</v>
      </c>
      <c r="H180" s="17">
        <v>22.0</v>
      </c>
      <c r="I180" s="18">
        <v>61.0</v>
      </c>
      <c r="J180" s="19">
        <v>15.0</v>
      </c>
      <c r="K180" s="20">
        <v>10.0</v>
      </c>
      <c r="L180" s="21">
        <v>11.0</v>
      </c>
      <c r="M180" s="22">
        <v>29.0</v>
      </c>
      <c r="N180" s="63">
        <f t="shared" si="2"/>
        <v>61</v>
      </c>
      <c r="O180" s="63">
        <f t="shared" si="3"/>
        <v>11</v>
      </c>
      <c r="P180" s="63">
        <f t="shared" si="4"/>
        <v>37</v>
      </c>
      <c r="Q180" s="63">
        <f t="shared" si="5"/>
        <v>56</v>
      </c>
      <c r="R180" s="65">
        <f t="shared" si="6"/>
        <v>0.5939393939</v>
      </c>
      <c r="S180" s="65">
        <f t="shared" si="7"/>
        <v>0.4363636364</v>
      </c>
      <c r="T180" s="66">
        <f t="shared" si="8"/>
        <v>0.5213675214</v>
      </c>
      <c r="U180" s="89"/>
      <c r="V180" s="89"/>
      <c r="W180" s="85">
        <f t="shared" si="9"/>
        <v>104</v>
      </c>
      <c r="X180" s="7">
        <f t="shared" si="10"/>
        <v>1.377819898</v>
      </c>
      <c r="Y180" s="7">
        <f t="shared" si="11"/>
        <v>173.5390278</v>
      </c>
      <c r="Z180" s="7">
        <f t="shared" si="12"/>
        <v>2879.3793</v>
      </c>
      <c r="AA180" s="97">
        <f t="shared" si="13"/>
        <v>0.6804111963</v>
      </c>
      <c r="AB180" s="97">
        <f t="shared" si="14"/>
        <v>0.6829064402</v>
      </c>
      <c r="AC180" s="98">
        <f t="shared" si="15"/>
        <v>1.159043675</v>
      </c>
      <c r="AD180" s="98">
        <f t="shared" si="16"/>
        <v>8.906445794</v>
      </c>
      <c r="AE180" s="13">
        <f t="shared" si="17"/>
        <v>1.159043675</v>
      </c>
      <c r="AF180" s="13">
        <f t="shared" si="18"/>
        <v>249.9875302</v>
      </c>
      <c r="AG180" s="13">
        <f t="shared" si="19"/>
        <v>14388.75711</v>
      </c>
      <c r="AH180" s="13">
        <f t="shared" si="20"/>
        <v>96332.11771</v>
      </c>
      <c r="AI180" s="10">
        <f t="shared" si="21"/>
        <v>1.377819898</v>
      </c>
      <c r="AJ180" s="10">
        <f t="shared" si="22"/>
        <v>250.6969421</v>
      </c>
      <c r="AK180" s="10">
        <f t="shared" si="23"/>
        <v>12597.56486</v>
      </c>
      <c r="AL180" s="10">
        <f t="shared" si="24"/>
        <v>161245.2408</v>
      </c>
      <c r="AM180" s="97">
        <f t="shared" si="25"/>
        <v>2167330.794</v>
      </c>
      <c r="AN180" s="97">
        <f t="shared" si="26"/>
        <v>2175278.957</v>
      </c>
      <c r="AO180" s="86">
        <f t="shared" si="27"/>
        <v>0.9963461408</v>
      </c>
      <c r="AP180" s="86">
        <f t="shared" ref="AP180:AS180" si="204">AE180-AI180</f>
        <v>-0.2187762226</v>
      </c>
      <c r="AQ180" s="86">
        <f t="shared" si="204"/>
        <v>-0.7094118991</v>
      </c>
      <c r="AR180" s="86">
        <f t="shared" si="204"/>
        <v>1791.192255</v>
      </c>
      <c r="AS180" s="86">
        <f t="shared" si="204"/>
        <v>-64913.1231</v>
      </c>
      <c r="AT180" s="99"/>
      <c r="AU180" s="23"/>
    </row>
    <row r="181">
      <c r="A181" s="96">
        <v>9.42199319159856</v>
      </c>
      <c r="B181" s="29">
        <v>1664.0</v>
      </c>
      <c r="C181" s="30">
        <v>1091.0</v>
      </c>
      <c r="D181" s="31" t="s">
        <v>0</v>
      </c>
      <c r="E181" s="14">
        <v>13.0</v>
      </c>
      <c r="F181" s="15">
        <v>12.0</v>
      </c>
      <c r="G181" s="16">
        <v>13.0</v>
      </c>
      <c r="H181" s="17">
        <v>23.0</v>
      </c>
      <c r="I181" s="18">
        <v>71.0</v>
      </c>
      <c r="J181" s="19">
        <v>7.0</v>
      </c>
      <c r="K181" s="20">
        <v>16.0</v>
      </c>
      <c r="L181" s="21">
        <v>30.0</v>
      </c>
      <c r="M181" s="22">
        <v>28.0</v>
      </c>
      <c r="N181" s="63">
        <f t="shared" si="2"/>
        <v>71</v>
      </c>
      <c r="O181" s="63">
        <f t="shared" si="3"/>
        <v>30</v>
      </c>
      <c r="P181" s="63">
        <f t="shared" si="4"/>
        <v>30</v>
      </c>
      <c r="Q181" s="63">
        <f t="shared" si="5"/>
        <v>82</v>
      </c>
      <c r="R181" s="65">
        <f t="shared" si="6"/>
        <v>0.4741784038</v>
      </c>
      <c r="S181" s="65">
        <f t="shared" si="7"/>
        <v>0.4741784038</v>
      </c>
      <c r="T181" s="66">
        <f t="shared" si="8"/>
        <v>0.4640522876</v>
      </c>
      <c r="U181" s="89"/>
      <c r="V181" s="89"/>
      <c r="W181" s="85">
        <f t="shared" si="9"/>
        <v>142</v>
      </c>
      <c r="X181" s="7">
        <f t="shared" si="10"/>
        <v>1.377819898</v>
      </c>
      <c r="Y181" s="7">
        <f t="shared" si="11"/>
        <v>222.5593339</v>
      </c>
      <c r="Z181" s="7">
        <f t="shared" si="12"/>
        <v>5436.742108</v>
      </c>
      <c r="AA181" s="97">
        <f t="shared" si="13"/>
        <v>0.6230959625</v>
      </c>
      <c r="AB181" s="97">
        <f t="shared" si="14"/>
        <v>0.6212181207</v>
      </c>
      <c r="AC181" s="98">
        <f t="shared" si="15"/>
        <v>1.159043675</v>
      </c>
      <c r="AD181" s="98">
        <f t="shared" si="16"/>
        <v>13.04158134</v>
      </c>
      <c r="AE181" s="13">
        <f t="shared" si="17"/>
        <v>1.159043675</v>
      </c>
      <c r="AF181" s="13">
        <f t="shared" si="18"/>
        <v>342.209985</v>
      </c>
      <c r="AG181" s="13">
        <f t="shared" si="19"/>
        <v>27074.76576</v>
      </c>
      <c r="AH181" s="13">
        <f t="shared" si="20"/>
        <v>262970.4462</v>
      </c>
      <c r="AI181" s="10">
        <f t="shared" si="21"/>
        <v>1.377819898</v>
      </c>
      <c r="AJ181" s="10">
        <f t="shared" si="22"/>
        <v>335.5405655</v>
      </c>
      <c r="AK181" s="10">
        <f t="shared" si="23"/>
        <v>23686.60749</v>
      </c>
      <c r="AL181" s="10">
        <f t="shared" si="24"/>
        <v>445812.8529</v>
      </c>
      <c r="AM181" s="97">
        <f t="shared" si="25"/>
        <v>4325193.83</v>
      </c>
      <c r="AN181" s="97">
        <f t="shared" si="26"/>
        <v>4312158.872</v>
      </c>
      <c r="AO181" s="86">
        <f t="shared" si="27"/>
        <v>1.003022838</v>
      </c>
      <c r="AP181" s="86">
        <f t="shared" ref="AP181:AS181" si="205">AE181-AI181</f>
        <v>-0.2187762226</v>
      </c>
      <c r="AQ181" s="86">
        <f t="shared" si="205"/>
        <v>6.669419551</v>
      </c>
      <c r="AR181" s="86">
        <f t="shared" si="205"/>
        <v>3388.158276</v>
      </c>
      <c r="AS181" s="86">
        <f t="shared" si="205"/>
        <v>-182842.4067</v>
      </c>
      <c r="AT181" s="99"/>
      <c r="AU181" s="23"/>
    </row>
    <row r="182">
      <c r="A182" s="96">
        <v>9.439404057851668</v>
      </c>
      <c r="B182" s="29">
        <v>5531.0</v>
      </c>
      <c r="C182" s="30">
        <v>572.0</v>
      </c>
      <c r="D182" s="31" t="s">
        <v>0</v>
      </c>
      <c r="E182" s="14">
        <v>5.0</v>
      </c>
      <c r="F182" s="15">
        <v>10.0</v>
      </c>
      <c r="G182" s="16">
        <v>11.0</v>
      </c>
      <c r="H182" s="17">
        <v>7.0</v>
      </c>
      <c r="I182" s="18">
        <v>51.0</v>
      </c>
      <c r="J182" s="19">
        <v>11.0</v>
      </c>
      <c r="K182" s="20">
        <v>11.0</v>
      </c>
      <c r="L182" s="21">
        <v>25.0</v>
      </c>
      <c r="M182" s="22">
        <v>32.0</v>
      </c>
      <c r="N182" s="63">
        <f t="shared" si="2"/>
        <v>51</v>
      </c>
      <c r="O182" s="63">
        <f t="shared" si="3"/>
        <v>25</v>
      </c>
      <c r="P182" s="63">
        <f t="shared" si="4"/>
        <v>18</v>
      </c>
      <c r="Q182" s="63">
        <f t="shared" si="5"/>
        <v>69</v>
      </c>
      <c r="R182" s="65">
        <f t="shared" si="6"/>
        <v>0.4233128834</v>
      </c>
      <c r="S182" s="65">
        <f t="shared" si="7"/>
        <v>0.4662576687</v>
      </c>
      <c r="T182" s="66">
        <f t="shared" si="8"/>
        <v>0.425</v>
      </c>
      <c r="U182" s="89"/>
      <c r="V182" s="89"/>
      <c r="W182" s="85">
        <f t="shared" si="9"/>
        <v>112</v>
      </c>
      <c r="X182" s="7">
        <f t="shared" si="10"/>
        <v>1.377819898</v>
      </c>
      <c r="Y182" s="7">
        <f t="shared" si="11"/>
        <v>170.2680614</v>
      </c>
      <c r="Z182" s="7">
        <f t="shared" si="12"/>
        <v>3158.288043</v>
      </c>
      <c r="AA182" s="97">
        <f t="shared" si="13"/>
        <v>0.5840436749</v>
      </c>
      <c r="AB182" s="97">
        <f t="shared" si="14"/>
        <v>0.5805889844</v>
      </c>
      <c r="AC182" s="98">
        <f t="shared" si="15"/>
        <v>1.159043675</v>
      </c>
      <c r="AD182" s="98">
        <f t="shared" si="16"/>
        <v>10.97401357</v>
      </c>
      <c r="AE182" s="13">
        <f t="shared" si="17"/>
        <v>1.159043675</v>
      </c>
      <c r="AF182" s="13">
        <f t="shared" si="18"/>
        <v>270.5997967</v>
      </c>
      <c r="AG182" s="13">
        <f t="shared" si="19"/>
        <v>16997.2229</v>
      </c>
      <c r="AH182" s="13">
        <f t="shared" si="20"/>
        <v>137658.0262</v>
      </c>
      <c r="AI182" s="10">
        <f t="shared" si="21"/>
        <v>1.377819898</v>
      </c>
      <c r="AJ182" s="10">
        <f t="shared" si="22"/>
        <v>265.3376343</v>
      </c>
      <c r="AK182" s="10">
        <f t="shared" si="23"/>
        <v>14906.78428</v>
      </c>
      <c r="AL182" s="10">
        <f t="shared" si="24"/>
        <v>217921.875</v>
      </c>
      <c r="AM182" s="97">
        <f t="shared" si="25"/>
        <v>1862094.768</v>
      </c>
      <c r="AN182" s="97">
        <f t="shared" si="26"/>
        <v>1851080.247</v>
      </c>
      <c r="AO182" s="86">
        <f t="shared" si="27"/>
        <v>1.00595032</v>
      </c>
      <c r="AP182" s="86">
        <f t="shared" ref="AP182:AS182" si="206">AE182-AI182</f>
        <v>-0.2187762226</v>
      </c>
      <c r="AQ182" s="86">
        <f t="shared" si="206"/>
        <v>5.26216244</v>
      </c>
      <c r="AR182" s="86">
        <f t="shared" si="206"/>
        <v>2090.438619</v>
      </c>
      <c r="AS182" s="86">
        <f t="shared" si="206"/>
        <v>-80263.8488</v>
      </c>
      <c r="AT182" s="99"/>
      <c r="AU182" s="23"/>
    </row>
    <row r="183">
      <c r="A183" s="96">
        <v>9.45360243077262</v>
      </c>
      <c r="B183" s="29">
        <v>1343.0</v>
      </c>
      <c r="C183" s="30">
        <v>1018.0</v>
      </c>
      <c r="D183" s="31" t="s">
        <v>0</v>
      </c>
      <c r="E183" s="14">
        <v>9.0</v>
      </c>
      <c r="F183" s="15">
        <v>11.0</v>
      </c>
      <c r="G183" s="16">
        <v>9.0</v>
      </c>
      <c r="H183" s="17">
        <v>21.0</v>
      </c>
      <c r="I183" s="18">
        <v>62.0</v>
      </c>
      <c r="J183" s="19">
        <v>7.0</v>
      </c>
      <c r="K183" s="20">
        <v>19.0</v>
      </c>
      <c r="L183" s="21">
        <v>21.0</v>
      </c>
      <c r="M183" s="22">
        <v>14.0</v>
      </c>
      <c r="N183" s="63">
        <f t="shared" si="2"/>
        <v>62</v>
      </c>
      <c r="O183" s="63">
        <f t="shared" si="3"/>
        <v>21</v>
      </c>
      <c r="P183" s="63">
        <f t="shared" si="4"/>
        <v>28</v>
      </c>
      <c r="Q183" s="63">
        <f t="shared" si="5"/>
        <v>62</v>
      </c>
      <c r="R183" s="65">
        <f t="shared" si="6"/>
        <v>0.5202312139</v>
      </c>
      <c r="S183" s="65">
        <f t="shared" si="7"/>
        <v>0.4797687861</v>
      </c>
      <c r="T183" s="66">
        <f t="shared" si="8"/>
        <v>0.5</v>
      </c>
      <c r="U183" s="89"/>
      <c r="V183" s="89"/>
      <c r="W183" s="85">
        <f t="shared" si="9"/>
        <v>111</v>
      </c>
      <c r="X183" s="7">
        <f t="shared" si="10"/>
        <v>1.377819898</v>
      </c>
      <c r="Y183" s="7">
        <f t="shared" si="11"/>
        <v>177.5677512</v>
      </c>
      <c r="Z183" s="7">
        <f t="shared" si="12"/>
        <v>3389.100856</v>
      </c>
      <c r="AA183" s="97">
        <f t="shared" si="13"/>
        <v>0.6590436749</v>
      </c>
      <c r="AB183" s="97">
        <f t="shared" si="14"/>
        <v>0.6580454113</v>
      </c>
      <c r="AC183" s="98">
        <f t="shared" si="15"/>
        <v>1.159043675</v>
      </c>
      <c r="AD183" s="98">
        <f t="shared" si="16"/>
        <v>9.860707844</v>
      </c>
      <c r="AE183" s="13">
        <f t="shared" si="17"/>
        <v>1.159043675</v>
      </c>
      <c r="AF183" s="13">
        <f t="shared" si="18"/>
        <v>267.1684037</v>
      </c>
      <c r="AG183" s="13">
        <f t="shared" si="19"/>
        <v>16469.65426</v>
      </c>
      <c r="AH183" s="13">
        <f t="shared" si="20"/>
        <v>121493.7813</v>
      </c>
      <c r="AI183" s="10">
        <f t="shared" si="21"/>
        <v>1.377819898</v>
      </c>
      <c r="AJ183" s="10">
        <f t="shared" si="22"/>
        <v>262.9925848</v>
      </c>
      <c r="AK183" s="10">
        <f t="shared" si="23"/>
        <v>14398.30143</v>
      </c>
      <c r="AL183" s="10">
        <f t="shared" si="24"/>
        <v>210124.2531</v>
      </c>
      <c r="AM183" s="97">
        <f t="shared" si="25"/>
        <v>2445840.25</v>
      </c>
      <c r="AN183" s="97">
        <f t="shared" si="26"/>
        <v>2442135.498</v>
      </c>
      <c r="AO183" s="86">
        <f t="shared" si="27"/>
        <v>1.001517013</v>
      </c>
      <c r="AP183" s="86">
        <f t="shared" ref="AP183:AS183" si="207">AE183-AI183</f>
        <v>-0.2187762226</v>
      </c>
      <c r="AQ183" s="86">
        <f t="shared" si="207"/>
        <v>4.175818843</v>
      </c>
      <c r="AR183" s="86">
        <f t="shared" si="207"/>
        <v>2071.35283</v>
      </c>
      <c r="AS183" s="86">
        <f t="shared" si="207"/>
        <v>-88630.47175</v>
      </c>
      <c r="AT183" s="99"/>
      <c r="AU183" s="23"/>
    </row>
    <row r="184">
      <c r="A184" s="96">
        <v>9.519642551896169</v>
      </c>
      <c r="B184" s="29">
        <v>2049.0</v>
      </c>
      <c r="C184" s="30">
        <v>2043.0</v>
      </c>
      <c r="D184" s="31" t="s">
        <v>0</v>
      </c>
      <c r="E184" s="14">
        <v>20.0</v>
      </c>
      <c r="F184" s="15">
        <v>14.0</v>
      </c>
      <c r="G184" s="16">
        <v>16.0</v>
      </c>
      <c r="H184" s="17">
        <v>66.0</v>
      </c>
      <c r="I184" s="18">
        <v>143.0</v>
      </c>
      <c r="J184" s="19">
        <v>29.0</v>
      </c>
      <c r="K184" s="20">
        <v>52.0</v>
      </c>
      <c r="L184" s="21">
        <v>41.0</v>
      </c>
      <c r="M184" s="22">
        <v>32.0</v>
      </c>
      <c r="N184" s="63">
        <f t="shared" si="2"/>
        <v>143</v>
      </c>
      <c r="O184" s="63">
        <f t="shared" si="3"/>
        <v>41</v>
      </c>
      <c r="P184" s="63">
        <f t="shared" si="4"/>
        <v>95</v>
      </c>
      <c r="Q184" s="63">
        <f t="shared" si="5"/>
        <v>134</v>
      </c>
      <c r="R184" s="65">
        <f t="shared" si="6"/>
        <v>0.5762711864</v>
      </c>
      <c r="S184" s="65">
        <f t="shared" si="7"/>
        <v>0.4455205811</v>
      </c>
      <c r="T184" s="66">
        <f t="shared" si="8"/>
        <v>0.5162454874</v>
      </c>
      <c r="U184" s="89"/>
      <c r="V184" s="89"/>
      <c r="W184" s="85">
        <f t="shared" si="9"/>
        <v>270</v>
      </c>
      <c r="X184" s="7">
        <f t="shared" si="10"/>
        <v>1.377819898</v>
      </c>
      <c r="Y184" s="7">
        <f t="shared" si="11"/>
        <v>455.2252036</v>
      </c>
      <c r="Z184" s="7">
        <f t="shared" si="12"/>
        <v>22042.48515</v>
      </c>
      <c r="AA184" s="97">
        <f t="shared" si="13"/>
        <v>0.6752891623</v>
      </c>
      <c r="AB184" s="97">
        <f t="shared" si="14"/>
        <v>0.6760591218</v>
      </c>
      <c r="AC184" s="98">
        <f t="shared" si="15"/>
        <v>1.159043675</v>
      </c>
      <c r="AD184" s="98">
        <f t="shared" si="16"/>
        <v>21.31185244</v>
      </c>
      <c r="AE184" s="13">
        <f t="shared" si="17"/>
        <v>1.159043675</v>
      </c>
      <c r="AF184" s="13">
        <f t="shared" si="18"/>
        <v>647.1954369</v>
      </c>
      <c r="AG184" s="13">
        <f t="shared" si="19"/>
        <v>96002.68422</v>
      </c>
      <c r="AH184" s="13">
        <f t="shared" si="20"/>
        <v>1553634.043</v>
      </c>
      <c r="AI184" s="10">
        <f t="shared" si="21"/>
        <v>1.377819898</v>
      </c>
      <c r="AJ184" s="10">
        <f t="shared" si="22"/>
        <v>639.8530698</v>
      </c>
      <c r="AK184" s="10">
        <f t="shared" si="23"/>
        <v>83042.66243</v>
      </c>
      <c r="AL184" s="10">
        <f t="shared" si="24"/>
        <v>2953693.011</v>
      </c>
      <c r="AM184" s="97">
        <f t="shared" si="25"/>
        <v>31905801</v>
      </c>
      <c r="AN184" s="97">
        <f t="shared" si="26"/>
        <v>31942179.75</v>
      </c>
      <c r="AO184" s="86">
        <f t="shared" si="27"/>
        <v>0.9988611062</v>
      </c>
      <c r="AP184" s="86">
        <f t="shared" ref="AP184:AS184" si="208">AE184-AI184</f>
        <v>-0.2187762226</v>
      </c>
      <c r="AQ184" s="86">
        <f t="shared" si="208"/>
        <v>7.342367036</v>
      </c>
      <c r="AR184" s="86">
        <f t="shared" si="208"/>
        <v>12960.02178</v>
      </c>
      <c r="AS184" s="86">
        <f t="shared" si="208"/>
        <v>-1400058.968</v>
      </c>
      <c r="AT184" s="99"/>
      <c r="AU184" s="23"/>
    </row>
    <row r="185">
      <c r="A185" s="96">
        <v>9.56926046178608</v>
      </c>
      <c r="B185" s="29">
        <v>4018.0</v>
      </c>
      <c r="C185" s="30">
        <v>615.0</v>
      </c>
      <c r="D185" s="31" t="s">
        <v>0</v>
      </c>
      <c r="E185" s="14">
        <v>9.0</v>
      </c>
      <c r="F185" s="15">
        <v>6.0</v>
      </c>
      <c r="G185" s="16">
        <v>9.0</v>
      </c>
      <c r="H185" s="17">
        <v>5.0</v>
      </c>
      <c r="I185" s="18">
        <v>41.0</v>
      </c>
      <c r="J185" s="19">
        <v>6.0</v>
      </c>
      <c r="K185" s="20">
        <v>7.0</v>
      </c>
      <c r="L185" s="21">
        <v>12.0</v>
      </c>
      <c r="M185" s="22">
        <v>15.0</v>
      </c>
      <c r="N185" s="63">
        <f t="shared" si="2"/>
        <v>41</v>
      </c>
      <c r="O185" s="63">
        <f t="shared" si="3"/>
        <v>12</v>
      </c>
      <c r="P185" s="63">
        <f t="shared" si="4"/>
        <v>11</v>
      </c>
      <c r="Q185" s="63">
        <f t="shared" si="5"/>
        <v>46</v>
      </c>
      <c r="R185" s="65">
        <f t="shared" si="6"/>
        <v>0.4727272727</v>
      </c>
      <c r="S185" s="65">
        <f t="shared" si="7"/>
        <v>0.4818181818</v>
      </c>
      <c r="T185" s="66">
        <f t="shared" si="8"/>
        <v>0.4712643678</v>
      </c>
      <c r="U185" s="89"/>
      <c r="V185" s="89"/>
      <c r="W185" s="85">
        <f t="shared" si="9"/>
        <v>69</v>
      </c>
      <c r="X185" s="7">
        <f t="shared" si="10"/>
        <v>1.377819898</v>
      </c>
      <c r="Y185" s="7">
        <f t="shared" si="11"/>
        <v>103.2206815</v>
      </c>
      <c r="Z185" s="7">
        <f t="shared" si="12"/>
        <v>1017.230405</v>
      </c>
      <c r="AA185" s="97">
        <f t="shared" si="13"/>
        <v>0.6303080427</v>
      </c>
      <c r="AB185" s="97">
        <f t="shared" si="14"/>
        <v>0.6252391401</v>
      </c>
      <c r="AC185" s="98">
        <f t="shared" si="15"/>
        <v>1.159043675</v>
      </c>
      <c r="AD185" s="98">
        <f t="shared" si="16"/>
        <v>7.316009045</v>
      </c>
      <c r="AE185" s="13">
        <f t="shared" si="17"/>
        <v>1.159043675</v>
      </c>
      <c r="AF185" s="13">
        <f t="shared" si="18"/>
        <v>167.2640362</v>
      </c>
      <c r="AG185" s="13">
        <f t="shared" si="19"/>
        <v>6527.816184</v>
      </c>
      <c r="AH185" s="13">
        <f t="shared" si="20"/>
        <v>34831.51907</v>
      </c>
      <c r="AI185" s="10">
        <f t="shared" si="21"/>
        <v>1.377819898</v>
      </c>
      <c r="AJ185" s="10">
        <f t="shared" si="22"/>
        <v>166.6003968</v>
      </c>
      <c r="AK185" s="10">
        <f t="shared" si="23"/>
        <v>5765.381755</v>
      </c>
      <c r="AL185" s="10">
        <f t="shared" si="24"/>
        <v>46792.59862</v>
      </c>
      <c r="AM185" s="97">
        <f t="shared" si="25"/>
        <v>663525.2766</v>
      </c>
      <c r="AN185" s="97">
        <f t="shared" si="26"/>
        <v>658189.2428</v>
      </c>
      <c r="AO185" s="86">
        <f t="shared" si="27"/>
        <v>1.008107142</v>
      </c>
      <c r="AP185" s="86">
        <f t="shared" ref="AP185:AS185" si="209">AE185-AI185</f>
        <v>-0.2187762226</v>
      </c>
      <c r="AQ185" s="86">
        <f t="shared" si="209"/>
        <v>0.6636393593</v>
      </c>
      <c r="AR185" s="86">
        <f t="shared" si="209"/>
        <v>762.434429</v>
      </c>
      <c r="AS185" s="86">
        <f t="shared" si="209"/>
        <v>-11961.07955</v>
      </c>
      <c r="AT185" s="99"/>
      <c r="AU185" s="23"/>
    </row>
    <row r="186">
      <c r="A186" s="96">
        <v>9.61473515233628</v>
      </c>
      <c r="B186" s="29">
        <v>6468.0</v>
      </c>
      <c r="C186" s="30">
        <v>2117.0</v>
      </c>
      <c r="D186" s="31" t="s">
        <v>0</v>
      </c>
      <c r="E186" s="14">
        <v>16.0</v>
      </c>
      <c r="F186" s="15">
        <v>27.0</v>
      </c>
      <c r="G186" s="16">
        <v>9.0</v>
      </c>
      <c r="H186" s="17">
        <v>35.0</v>
      </c>
      <c r="I186" s="18">
        <v>115.0</v>
      </c>
      <c r="J186" s="19">
        <v>23.0</v>
      </c>
      <c r="K186" s="20">
        <v>29.0</v>
      </c>
      <c r="L186" s="21">
        <v>38.0</v>
      </c>
      <c r="M186" s="22">
        <v>30.0</v>
      </c>
      <c r="N186" s="63">
        <f t="shared" si="2"/>
        <v>115</v>
      </c>
      <c r="O186" s="63">
        <f t="shared" si="3"/>
        <v>38</v>
      </c>
      <c r="P186" s="63">
        <f t="shared" si="4"/>
        <v>58</v>
      </c>
      <c r="Q186" s="63">
        <f t="shared" si="5"/>
        <v>111</v>
      </c>
      <c r="R186" s="65">
        <f t="shared" si="6"/>
        <v>0.5372670807</v>
      </c>
      <c r="S186" s="65">
        <f t="shared" si="7"/>
        <v>0.4751552795</v>
      </c>
      <c r="T186" s="66">
        <f t="shared" si="8"/>
        <v>0.5088495575</v>
      </c>
      <c r="U186" s="89"/>
      <c r="V186" s="89"/>
      <c r="W186" s="85">
        <f t="shared" si="9"/>
        <v>207</v>
      </c>
      <c r="X186" s="7">
        <f t="shared" si="10"/>
        <v>1.377819898</v>
      </c>
      <c r="Y186" s="7">
        <f t="shared" si="11"/>
        <v>336.6202437</v>
      </c>
      <c r="Z186" s="7">
        <f t="shared" si="12"/>
        <v>12269.47179</v>
      </c>
      <c r="AA186" s="97">
        <f t="shared" si="13"/>
        <v>0.6678932324</v>
      </c>
      <c r="AB186" s="97">
        <f t="shared" si="14"/>
        <v>0.6674363254</v>
      </c>
      <c r="AC186" s="98">
        <f t="shared" si="15"/>
        <v>1.159043675</v>
      </c>
      <c r="AD186" s="98">
        <f t="shared" si="16"/>
        <v>17.65384791</v>
      </c>
      <c r="AE186" s="13">
        <f t="shared" si="17"/>
        <v>1.159043675</v>
      </c>
      <c r="AF186" s="13">
        <f t="shared" si="18"/>
        <v>497.4979293</v>
      </c>
      <c r="AG186" s="13">
        <f t="shared" si="19"/>
        <v>56972.55546</v>
      </c>
      <c r="AH186" s="13">
        <f t="shared" si="20"/>
        <v>756449.7293</v>
      </c>
      <c r="AI186" s="10">
        <f t="shared" si="21"/>
        <v>1.377819898</v>
      </c>
      <c r="AJ186" s="10">
        <f t="shared" si="22"/>
        <v>489.5582523</v>
      </c>
      <c r="AK186" s="10">
        <f t="shared" si="23"/>
        <v>49634.31884</v>
      </c>
      <c r="AL186" s="10">
        <f t="shared" si="24"/>
        <v>1361911.369</v>
      </c>
      <c r="AM186" s="97">
        <f t="shared" si="25"/>
        <v>15650464.27</v>
      </c>
      <c r="AN186" s="97">
        <f t="shared" si="26"/>
        <v>15639757.76</v>
      </c>
      <c r="AO186" s="86">
        <f t="shared" si="27"/>
        <v>1.00068457</v>
      </c>
      <c r="AP186" s="86">
        <f t="shared" ref="AP186:AS186" si="210">AE186-AI186</f>
        <v>-0.2187762226</v>
      </c>
      <c r="AQ186" s="86">
        <f t="shared" si="210"/>
        <v>7.93967698</v>
      </c>
      <c r="AR186" s="86">
        <f t="shared" si="210"/>
        <v>7338.236618</v>
      </c>
      <c r="AS186" s="86">
        <f t="shared" si="210"/>
        <v>-605461.6396</v>
      </c>
      <c r="AT186" s="99"/>
      <c r="AU186" s="23"/>
    </row>
    <row r="187">
      <c r="A187" s="96">
        <v>9.630748229557469</v>
      </c>
      <c r="B187" s="29">
        <v>1715.0</v>
      </c>
      <c r="C187" s="30">
        <v>2589.0</v>
      </c>
      <c r="D187" s="31" t="s">
        <v>0</v>
      </c>
      <c r="E187" s="14">
        <v>97.0</v>
      </c>
      <c r="F187" s="15">
        <v>121.0</v>
      </c>
      <c r="G187" s="16">
        <v>44.0</v>
      </c>
      <c r="H187" s="17">
        <v>97.0</v>
      </c>
      <c r="I187" s="18">
        <v>343.0</v>
      </c>
      <c r="J187" s="19">
        <v>23.0</v>
      </c>
      <c r="K187" s="20">
        <v>156.0</v>
      </c>
      <c r="L187" s="21">
        <v>241.0</v>
      </c>
      <c r="M187" s="22">
        <v>104.0</v>
      </c>
      <c r="N187" s="63">
        <f t="shared" si="2"/>
        <v>343</v>
      </c>
      <c r="O187" s="63">
        <f t="shared" si="3"/>
        <v>241</v>
      </c>
      <c r="P187" s="63">
        <f t="shared" si="4"/>
        <v>120</v>
      </c>
      <c r="Q187" s="63">
        <f t="shared" si="5"/>
        <v>522</v>
      </c>
      <c r="R187" s="65">
        <f t="shared" si="6"/>
        <v>0.3776508972</v>
      </c>
      <c r="S187" s="65">
        <f t="shared" si="7"/>
        <v>0.4763458401</v>
      </c>
      <c r="T187" s="66">
        <f t="shared" si="8"/>
        <v>0.3965317919</v>
      </c>
      <c r="U187" s="89"/>
      <c r="V187" s="89"/>
      <c r="W187" s="85">
        <f t="shared" si="9"/>
        <v>883</v>
      </c>
      <c r="X187" s="7">
        <f t="shared" si="10"/>
        <v>1.377819898</v>
      </c>
      <c r="Y187" s="7">
        <f t="shared" si="11"/>
        <v>1340.008158</v>
      </c>
      <c r="Z187" s="7">
        <f t="shared" si="12"/>
        <v>214530.881</v>
      </c>
      <c r="AA187" s="97">
        <f t="shared" si="13"/>
        <v>0.5555754668</v>
      </c>
      <c r="AB187" s="97">
        <f t="shared" si="14"/>
        <v>0.556360964</v>
      </c>
      <c r="AC187" s="98">
        <f t="shared" si="15"/>
        <v>1.159043675</v>
      </c>
      <c r="AD187" s="98">
        <f t="shared" si="16"/>
        <v>83.0207983</v>
      </c>
      <c r="AE187" s="13">
        <f t="shared" si="17"/>
        <v>1.159043675</v>
      </c>
      <c r="AF187" s="13">
        <f t="shared" si="18"/>
        <v>2129.891928</v>
      </c>
      <c r="AG187" s="13">
        <f t="shared" si="19"/>
        <v>1050308.334</v>
      </c>
      <c r="AH187" s="13">
        <f t="shared" si="20"/>
        <v>64730403.2</v>
      </c>
      <c r="AI187" s="10">
        <f t="shared" si="21"/>
        <v>1.377819898</v>
      </c>
      <c r="AJ187" s="10">
        <f t="shared" si="22"/>
        <v>2059.230145</v>
      </c>
      <c r="AK187" s="10">
        <f t="shared" si="23"/>
        <v>914015.1396</v>
      </c>
      <c r="AL187" s="10">
        <f t="shared" si="24"/>
        <v>111985119.9</v>
      </c>
      <c r="AM187" s="97">
        <f t="shared" si="25"/>
        <v>722337410.1</v>
      </c>
      <c r="AN187" s="97">
        <f t="shared" si="26"/>
        <v>723358682.7</v>
      </c>
      <c r="AO187" s="86">
        <f t="shared" si="27"/>
        <v>0.9985881518</v>
      </c>
      <c r="AP187" s="86">
        <f t="shared" ref="AP187:AS187" si="211">AE187-AI187</f>
        <v>-0.2187762226</v>
      </c>
      <c r="AQ187" s="86">
        <f t="shared" si="211"/>
        <v>70.66178357</v>
      </c>
      <c r="AR187" s="86">
        <f t="shared" si="211"/>
        <v>136293.1941</v>
      </c>
      <c r="AS187" s="86">
        <f t="shared" si="211"/>
        <v>-47254716.69</v>
      </c>
      <c r="AT187" s="99"/>
      <c r="AU187" s="23"/>
    </row>
    <row r="188">
      <c r="A188" s="96">
        <v>9.645126565232843</v>
      </c>
      <c r="B188" s="29">
        <v>6044.0</v>
      </c>
      <c r="C188" s="30">
        <v>2239.0</v>
      </c>
      <c r="D188" s="31" t="s">
        <v>0</v>
      </c>
      <c r="E188" s="14">
        <v>13.0</v>
      </c>
      <c r="F188" s="15">
        <v>6.0</v>
      </c>
      <c r="G188" s="16">
        <v>11.0</v>
      </c>
      <c r="H188" s="17">
        <v>34.0</v>
      </c>
      <c r="I188" s="18">
        <v>91.0</v>
      </c>
      <c r="J188" s="19">
        <v>7.0</v>
      </c>
      <c r="K188" s="20">
        <v>12.0</v>
      </c>
      <c r="L188" s="21">
        <v>27.0</v>
      </c>
      <c r="M188" s="22">
        <v>22.0</v>
      </c>
      <c r="N188" s="63">
        <f t="shared" si="2"/>
        <v>91</v>
      </c>
      <c r="O188" s="63">
        <f t="shared" si="3"/>
        <v>27</v>
      </c>
      <c r="P188" s="63">
        <f t="shared" si="4"/>
        <v>41</v>
      </c>
      <c r="Q188" s="63">
        <f t="shared" si="5"/>
        <v>64</v>
      </c>
      <c r="R188" s="65">
        <f t="shared" si="6"/>
        <v>0.5919282511</v>
      </c>
      <c r="S188" s="65">
        <f t="shared" si="7"/>
        <v>0.5291479821</v>
      </c>
      <c r="T188" s="66">
        <f t="shared" si="8"/>
        <v>0.5870967742</v>
      </c>
      <c r="U188" s="89"/>
      <c r="V188" s="89"/>
      <c r="W188" s="85">
        <f t="shared" si="9"/>
        <v>132</v>
      </c>
      <c r="X188" s="7">
        <f t="shared" si="10"/>
        <v>1.377819898</v>
      </c>
      <c r="Y188" s="7">
        <f t="shared" si="11"/>
        <v>220.1244724</v>
      </c>
      <c r="Z188" s="7">
        <f t="shared" si="12"/>
        <v>5582.088953</v>
      </c>
      <c r="AA188" s="97">
        <f t="shared" si="13"/>
        <v>0.7461404491</v>
      </c>
      <c r="AB188" s="97">
        <f t="shared" si="14"/>
        <v>0.7444980296</v>
      </c>
      <c r="AC188" s="98">
        <f t="shared" si="15"/>
        <v>1.159043675</v>
      </c>
      <c r="AD188" s="98">
        <f t="shared" si="16"/>
        <v>10.17879519</v>
      </c>
      <c r="AE188" s="13">
        <f t="shared" si="17"/>
        <v>1.159043675</v>
      </c>
      <c r="AF188" s="13">
        <f t="shared" si="18"/>
        <v>316.1663254</v>
      </c>
      <c r="AG188" s="13">
        <f t="shared" si="19"/>
        <v>22882.37892</v>
      </c>
      <c r="AH188" s="13">
        <f t="shared" si="20"/>
        <v>177355.3275</v>
      </c>
      <c r="AI188" s="10">
        <f t="shared" si="21"/>
        <v>1.377819898</v>
      </c>
      <c r="AJ188" s="10">
        <f t="shared" si="22"/>
        <v>308.3049458</v>
      </c>
      <c r="AK188" s="10">
        <f t="shared" si="23"/>
        <v>19670.05519</v>
      </c>
      <c r="AL188" s="10">
        <f t="shared" si="24"/>
        <v>357253.693</v>
      </c>
      <c r="AM188" s="97">
        <f t="shared" si="25"/>
        <v>5751246.851</v>
      </c>
      <c r="AN188" s="97">
        <f t="shared" si="26"/>
        <v>5738587.089</v>
      </c>
      <c r="AO188" s="86">
        <f t="shared" si="27"/>
        <v>1.002206076</v>
      </c>
      <c r="AP188" s="86">
        <f t="shared" ref="AP188:AS188" si="212">AE188-AI188</f>
        <v>-0.2187762226</v>
      </c>
      <c r="AQ188" s="86">
        <f t="shared" si="212"/>
        <v>7.861379533</v>
      </c>
      <c r="AR188" s="86">
        <f t="shared" si="212"/>
        <v>3212.323736</v>
      </c>
      <c r="AS188" s="86">
        <f t="shared" si="212"/>
        <v>-179898.3655</v>
      </c>
      <c r="AT188" s="99"/>
      <c r="AU188" s="23"/>
    </row>
    <row r="189">
      <c r="A189" s="96">
        <v>9.675721378727758</v>
      </c>
      <c r="B189" s="29">
        <v>7643.0</v>
      </c>
      <c r="C189" s="30">
        <v>1934.0</v>
      </c>
      <c r="D189" s="31" t="s">
        <v>0</v>
      </c>
      <c r="E189" s="14">
        <v>26.0</v>
      </c>
      <c r="F189" s="15">
        <v>32.0</v>
      </c>
      <c r="G189" s="16">
        <v>35.0</v>
      </c>
      <c r="H189" s="17">
        <v>35.0</v>
      </c>
      <c r="I189" s="18">
        <v>161.0</v>
      </c>
      <c r="J189" s="19">
        <v>39.0</v>
      </c>
      <c r="K189" s="20">
        <v>52.0</v>
      </c>
      <c r="L189" s="21">
        <v>73.0</v>
      </c>
      <c r="M189" s="22">
        <v>46.0</v>
      </c>
      <c r="N189" s="63">
        <f t="shared" si="2"/>
        <v>161</v>
      </c>
      <c r="O189" s="63">
        <f t="shared" si="3"/>
        <v>73</v>
      </c>
      <c r="P189" s="63">
        <f t="shared" si="4"/>
        <v>74</v>
      </c>
      <c r="Q189" s="63">
        <f t="shared" si="5"/>
        <v>191</v>
      </c>
      <c r="R189" s="65">
        <f t="shared" si="6"/>
        <v>0.4709418838</v>
      </c>
      <c r="S189" s="65">
        <f t="shared" si="7"/>
        <v>0.4689378758</v>
      </c>
      <c r="T189" s="66">
        <f t="shared" si="8"/>
        <v>0.4573863636</v>
      </c>
      <c r="U189" s="89"/>
      <c r="V189" s="89"/>
      <c r="W189" s="85">
        <f t="shared" si="9"/>
        <v>338</v>
      </c>
      <c r="X189" s="7">
        <f t="shared" si="10"/>
        <v>1.377819898</v>
      </c>
      <c r="Y189" s="7">
        <f t="shared" si="11"/>
        <v>533.1928536</v>
      </c>
      <c r="Z189" s="7">
        <f t="shared" si="12"/>
        <v>31688.9262</v>
      </c>
      <c r="AA189" s="97">
        <f t="shared" si="13"/>
        <v>0.6164300385</v>
      </c>
      <c r="AB189" s="97">
        <f t="shared" si="14"/>
        <v>0.6154491154</v>
      </c>
      <c r="AC189" s="98">
        <f t="shared" si="15"/>
        <v>1.159043675</v>
      </c>
      <c r="AD189" s="98">
        <f t="shared" si="16"/>
        <v>30.37734191</v>
      </c>
      <c r="AE189" s="13">
        <f t="shared" si="17"/>
        <v>1.159043675</v>
      </c>
      <c r="AF189" s="13">
        <f t="shared" si="18"/>
        <v>813.8908661</v>
      </c>
      <c r="AG189" s="13">
        <f t="shared" si="19"/>
        <v>152948.8687</v>
      </c>
      <c r="AH189" s="13">
        <f t="shared" si="20"/>
        <v>3470429.049</v>
      </c>
      <c r="AI189" s="10">
        <f t="shared" si="21"/>
        <v>1.377819898</v>
      </c>
      <c r="AJ189" s="10">
        <f t="shared" si="22"/>
        <v>796.356454</v>
      </c>
      <c r="AK189" s="10">
        <f t="shared" si="23"/>
        <v>133528.7612</v>
      </c>
      <c r="AL189" s="10">
        <f t="shared" si="24"/>
        <v>6052584.905</v>
      </c>
      <c r="AM189" s="97">
        <f t="shared" si="25"/>
        <v>54029077</v>
      </c>
      <c r="AN189" s="97">
        <f t="shared" si="26"/>
        <v>53943100.71</v>
      </c>
      <c r="AO189" s="86">
        <f t="shared" si="27"/>
        <v>1.001593833</v>
      </c>
      <c r="AP189" s="86">
        <f t="shared" ref="AP189:AS189" si="213">AE189-AI189</f>
        <v>-0.2187762226</v>
      </c>
      <c r="AQ189" s="86">
        <f t="shared" si="213"/>
        <v>17.53441213</v>
      </c>
      <c r="AR189" s="86">
        <f t="shared" si="213"/>
        <v>19420.10748</v>
      </c>
      <c r="AS189" s="86">
        <f t="shared" si="213"/>
        <v>-2582155.856</v>
      </c>
      <c r="AT189" s="99"/>
      <c r="AU189" s="23"/>
    </row>
    <row r="190">
      <c r="A190" s="96">
        <v>9.686630216209124</v>
      </c>
      <c r="B190" s="29">
        <v>3000.0</v>
      </c>
      <c r="C190" s="30">
        <v>2043.0</v>
      </c>
      <c r="D190" s="31" t="s">
        <v>0</v>
      </c>
      <c r="E190" s="14">
        <v>13.0</v>
      </c>
      <c r="F190" s="15">
        <v>12.0</v>
      </c>
      <c r="G190" s="16">
        <v>9.0</v>
      </c>
      <c r="H190" s="17">
        <v>27.0</v>
      </c>
      <c r="I190" s="18">
        <v>83.0</v>
      </c>
      <c r="J190" s="19">
        <v>26.0</v>
      </c>
      <c r="K190" s="20">
        <v>21.0</v>
      </c>
      <c r="L190" s="21">
        <v>27.0</v>
      </c>
      <c r="M190" s="22">
        <v>26.0</v>
      </c>
      <c r="N190" s="63">
        <f t="shared" si="2"/>
        <v>83</v>
      </c>
      <c r="O190" s="63">
        <f t="shared" si="3"/>
        <v>27</v>
      </c>
      <c r="P190" s="63">
        <f t="shared" si="4"/>
        <v>53</v>
      </c>
      <c r="Q190" s="63">
        <f t="shared" si="5"/>
        <v>81</v>
      </c>
      <c r="R190" s="65">
        <f t="shared" si="6"/>
        <v>0.5573770492</v>
      </c>
      <c r="S190" s="65">
        <f t="shared" si="7"/>
        <v>0.4508196721</v>
      </c>
      <c r="T190" s="66">
        <f t="shared" si="8"/>
        <v>0.506097561</v>
      </c>
      <c r="U190" s="89"/>
      <c r="V190" s="89"/>
      <c r="W190" s="85">
        <f t="shared" si="9"/>
        <v>161</v>
      </c>
      <c r="X190" s="7">
        <f t="shared" si="10"/>
        <v>1.377819898</v>
      </c>
      <c r="Y190" s="7">
        <f t="shared" si="11"/>
        <v>268.8390479</v>
      </c>
      <c r="Z190" s="7">
        <f t="shared" si="12"/>
        <v>7825.93984</v>
      </c>
      <c r="AA190" s="97">
        <f t="shared" si="13"/>
        <v>0.6651412359</v>
      </c>
      <c r="AB190" s="97">
        <f t="shared" si="14"/>
        <v>0.6656708897</v>
      </c>
      <c r="AC190" s="98">
        <f t="shared" si="15"/>
        <v>1.159043675</v>
      </c>
      <c r="AD190" s="98">
        <f t="shared" si="16"/>
        <v>12.88253767</v>
      </c>
      <c r="AE190" s="13">
        <f t="shared" si="17"/>
        <v>1.159043675</v>
      </c>
      <c r="AF190" s="13">
        <f t="shared" si="18"/>
        <v>386.094601</v>
      </c>
      <c r="AG190" s="13">
        <f t="shared" si="19"/>
        <v>34191.74823</v>
      </c>
      <c r="AH190" s="13">
        <f t="shared" si="20"/>
        <v>333928.2589</v>
      </c>
      <c r="AI190" s="10">
        <f t="shared" si="21"/>
        <v>1.377819898</v>
      </c>
      <c r="AJ190" s="10">
        <f t="shared" si="22"/>
        <v>380.4424596</v>
      </c>
      <c r="AK190" s="10">
        <f t="shared" si="23"/>
        <v>29601.90272</v>
      </c>
      <c r="AL190" s="10">
        <f t="shared" si="24"/>
        <v>633901.127</v>
      </c>
      <c r="AM190" s="97">
        <f t="shared" si="25"/>
        <v>6494375.174</v>
      </c>
      <c r="AN190" s="97">
        <f t="shared" si="26"/>
        <v>6499546.663</v>
      </c>
      <c r="AO190" s="86">
        <f t="shared" si="27"/>
        <v>0.9992043307</v>
      </c>
      <c r="AP190" s="86">
        <f t="shared" ref="AP190:AS190" si="214">AE190-AI190</f>
        <v>-0.2187762226</v>
      </c>
      <c r="AQ190" s="86">
        <f t="shared" si="214"/>
        <v>5.652141355</v>
      </c>
      <c r="AR190" s="86">
        <f t="shared" si="214"/>
        <v>4589.845504</v>
      </c>
      <c r="AS190" s="86">
        <f t="shared" si="214"/>
        <v>-299972.8681</v>
      </c>
      <c r="AT190" s="99"/>
      <c r="AU190" s="23"/>
    </row>
    <row r="191">
      <c r="A191" s="96">
        <v>9.707909398262572</v>
      </c>
      <c r="B191" s="29">
        <v>3765.0</v>
      </c>
      <c r="C191" s="30">
        <v>1841.0</v>
      </c>
      <c r="D191" s="31" t="s">
        <v>0</v>
      </c>
      <c r="E191" s="14">
        <v>19.0</v>
      </c>
      <c r="F191" s="15">
        <v>13.0</v>
      </c>
      <c r="G191" s="16">
        <v>10.0</v>
      </c>
      <c r="H191" s="17">
        <v>47.0</v>
      </c>
      <c r="I191" s="18">
        <v>78.0</v>
      </c>
      <c r="J191" s="19">
        <v>18.0</v>
      </c>
      <c r="K191" s="20">
        <v>24.0</v>
      </c>
      <c r="L191" s="21">
        <v>19.0</v>
      </c>
      <c r="M191" s="22">
        <v>10.0</v>
      </c>
      <c r="N191" s="63">
        <f t="shared" si="2"/>
        <v>78</v>
      </c>
      <c r="O191" s="63">
        <f t="shared" si="3"/>
        <v>19</v>
      </c>
      <c r="P191" s="63">
        <f t="shared" si="4"/>
        <v>65</v>
      </c>
      <c r="Q191" s="63">
        <f t="shared" si="5"/>
        <v>76</v>
      </c>
      <c r="R191" s="65">
        <f t="shared" si="6"/>
        <v>0.6008403361</v>
      </c>
      <c r="S191" s="65">
        <f t="shared" si="7"/>
        <v>0.4075630252</v>
      </c>
      <c r="T191" s="66">
        <f t="shared" si="8"/>
        <v>0.5064935065</v>
      </c>
      <c r="U191" s="89"/>
      <c r="V191" s="89"/>
      <c r="W191" s="85">
        <f t="shared" si="9"/>
        <v>160</v>
      </c>
      <c r="X191" s="7">
        <f t="shared" si="10"/>
        <v>1.377819898</v>
      </c>
      <c r="Y191" s="7">
        <f t="shared" si="11"/>
        <v>276.3587657</v>
      </c>
      <c r="Z191" s="7">
        <f t="shared" si="12"/>
        <v>7871.569692</v>
      </c>
      <c r="AA191" s="97">
        <f t="shared" si="13"/>
        <v>0.6655371814</v>
      </c>
      <c r="AB191" s="97">
        <f t="shared" si="14"/>
        <v>0.6675059966</v>
      </c>
      <c r="AC191" s="98">
        <f t="shared" si="15"/>
        <v>1.159043675</v>
      </c>
      <c r="AD191" s="98">
        <f t="shared" si="16"/>
        <v>12.08731929</v>
      </c>
      <c r="AE191" s="13">
        <f t="shared" si="17"/>
        <v>1.159043675</v>
      </c>
      <c r="AF191" s="13">
        <f t="shared" si="18"/>
        <v>382.9812953</v>
      </c>
      <c r="AG191" s="13">
        <f t="shared" si="19"/>
        <v>33539.46025</v>
      </c>
      <c r="AH191" s="13">
        <f t="shared" si="20"/>
        <v>309435.3739</v>
      </c>
      <c r="AI191" s="10">
        <f t="shared" si="21"/>
        <v>1.377819898</v>
      </c>
      <c r="AJ191" s="10">
        <f t="shared" si="22"/>
        <v>381.0730779</v>
      </c>
      <c r="AK191" s="10">
        <f t="shared" si="23"/>
        <v>28874.83588</v>
      </c>
      <c r="AL191" s="10">
        <f t="shared" si="24"/>
        <v>598239.2966</v>
      </c>
      <c r="AM191" s="97">
        <f t="shared" si="25"/>
        <v>5805597.968</v>
      </c>
      <c r="AN191" s="97">
        <f t="shared" si="26"/>
        <v>5822772.29</v>
      </c>
      <c r="AO191" s="86">
        <f t="shared" si="27"/>
        <v>0.9970504906</v>
      </c>
      <c r="AP191" s="86">
        <f t="shared" ref="AP191:AS191" si="215">AE191-AI191</f>
        <v>-0.2187762226</v>
      </c>
      <c r="AQ191" s="86">
        <f t="shared" si="215"/>
        <v>1.908217351</v>
      </c>
      <c r="AR191" s="86">
        <f t="shared" si="215"/>
        <v>4664.624366</v>
      </c>
      <c r="AS191" s="86">
        <f t="shared" si="215"/>
        <v>-288803.9227</v>
      </c>
      <c r="AT191" s="99"/>
      <c r="AU191" s="23"/>
    </row>
    <row r="192">
      <c r="A192" s="96">
        <v>9.779711607719577</v>
      </c>
      <c r="B192" s="29">
        <v>3719.0</v>
      </c>
      <c r="C192" s="30">
        <v>3325.0</v>
      </c>
      <c r="D192" s="31" t="s">
        <v>0</v>
      </c>
      <c r="E192" s="14">
        <v>30.0</v>
      </c>
      <c r="F192" s="15">
        <v>49.0</v>
      </c>
      <c r="G192" s="16">
        <v>29.0</v>
      </c>
      <c r="H192" s="17">
        <v>82.0</v>
      </c>
      <c r="I192" s="18">
        <v>192.0</v>
      </c>
      <c r="J192" s="19">
        <v>28.0</v>
      </c>
      <c r="K192" s="20">
        <v>40.0</v>
      </c>
      <c r="L192" s="21">
        <v>70.0</v>
      </c>
      <c r="M192" s="22">
        <v>76.0</v>
      </c>
      <c r="N192" s="63">
        <f t="shared" si="2"/>
        <v>192</v>
      </c>
      <c r="O192" s="63">
        <f t="shared" si="3"/>
        <v>70</v>
      </c>
      <c r="P192" s="63">
        <f t="shared" si="4"/>
        <v>110</v>
      </c>
      <c r="Q192" s="63">
        <f t="shared" si="5"/>
        <v>224</v>
      </c>
      <c r="R192" s="65">
        <f t="shared" si="6"/>
        <v>0.5067114094</v>
      </c>
      <c r="S192" s="65">
        <f t="shared" si="7"/>
        <v>0.4395973154</v>
      </c>
      <c r="T192" s="66">
        <f t="shared" si="8"/>
        <v>0.4615384615</v>
      </c>
      <c r="U192" s="89"/>
      <c r="V192" s="89"/>
      <c r="W192" s="85">
        <f t="shared" si="9"/>
        <v>404</v>
      </c>
      <c r="X192" s="7">
        <f t="shared" si="10"/>
        <v>1.377819898</v>
      </c>
      <c r="Y192" s="7">
        <f t="shared" si="11"/>
        <v>651.7105722</v>
      </c>
      <c r="Z192" s="7">
        <f t="shared" si="12"/>
        <v>44673.09713</v>
      </c>
      <c r="AA192" s="97">
        <f t="shared" si="13"/>
        <v>0.6205821364</v>
      </c>
      <c r="AB192" s="97">
        <f t="shared" si="14"/>
        <v>0.6210122284</v>
      </c>
      <c r="AC192" s="98">
        <f t="shared" si="15"/>
        <v>1.159043675</v>
      </c>
      <c r="AD192" s="98">
        <f t="shared" si="16"/>
        <v>35.62578318</v>
      </c>
      <c r="AE192" s="13">
        <f t="shared" si="17"/>
        <v>1.159043675</v>
      </c>
      <c r="AF192" s="13">
        <f t="shared" si="18"/>
        <v>972.1330725</v>
      </c>
      <c r="AG192" s="13">
        <f t="shared" si="19"/>
        <v>217960.1052</v>
      </c>
      <c r="AH192" s="13">
        <f t="shared" si="20"/>
        <v>5814697.827</v>
      </c>
      <c r="AI192" s="10">
        <f t="shared" si="21"/>
        <v>1.377819898</v>
      </c>
      <c r="AJ192" s="10">
        <f t="shared" si="22"/>
        <v>960.3422293</v>
      </c>
      <c r="AK192" s="10">
        <f t="shared" si="23"/>
        <v>190656.2653</v>
      </c>
      <c r="AL192" s="10">
        <f t="shared" si="24"/>
        <v>10006773.76</v>
      </c>
      <c r="AM192" s="97">
        <f t="shared" si="25"/>
        <v>91703332.94</v>
      </c>
      <c r="AN192" s="97">
        <f t="shared" si="26"/>
        <v>91766887.56</v>
      </c>
      <c r="AO192" s="86">
        <f t="shared" si="27"/>
        <v>0.9993074341</v>
      </c>
      <c r="AP192" s="86">
        <f t="shared" ref="AP192:AS192" si="216">AE192-AI192</f>
        <v>-0.2187762226</v>
      </c>
      <c r="AQ192" s="86">
        <f t="shared" si="216"/>
        <v>11.79084322</v>
      </c>
      <c r="AR192" s="86">
        <f t="shared" si="216"/>
        <v>27303.83993</v>
      </c>
      <c r="AS192" s="86">
        <f t="shared" si="216"/>
        <v>-4192075.931</v>
      </c>
      <c r="AT192" s="99"/>
      <c r="AU192" s="23"/>
    </row>
    <row r="193">
      <c r="A193" s="96">
        <v>9.834515208748869</v>
      </c>
      <c r="B193" s="29">
        <v>4585.0</v>
      </c>
      <c r="C193" s="30">
        <v>1222.0</v>
      </c>
      <c r="D193" s="31" t="s">
        <v>0</v>
      </c>
      <c r="E193" s="14">
        <v>5.0</v>
      </c>
      <c r="F193" s="15">
        <v>3.0</v>
      </c>
      <c r="G193" s="16">
        <v>1.0</v>
      </c>
      <c r="H193" s="17">
        <v>11.0</v>
      </c>
      <c r="I193" s="18">
        <v>38.0</v>
      </c>
      <c r="J193" s="19">
        <v>26.0</v>
      </c>
      <c r="K193" s="20">
        <v>5.0</v>
      </c>
      <c r="L193" s="21">
        <v>6.0</v>
      </c>
      <c r="M193" s="22">
        <v>12.0</v>
      </c>
      <c r="N193" s="63">
        <f t="shared" si="2"/>
        <v>38</v>
      </c>
      <c r="O193" s="63">
        <f t="shared" si="3"/>
        <v>6</v>
      </c>
      <c r="P193" s="63">
        <f t="shared" si="4"/>
        <v>37</v>
      </c>
      <c r="Q193" s="63">
        <f t="shared" si="5"/>
        <v>26</v>
      </c>
      <c r="R193" s="65">
        <f t="shared" si="6"/>
        <v>0.7009345794</v>
      </c>
      <c r="S193" s="65">
        <f t="shared" si="7"/>
        <v>0.4112149533</v>
      </c>
      <c r="T193" s="66">
        <f t="shared" si="8"/>
        <v>0.59375</v>
      </c>
      <c r="U193" s="89"/>
      <c r="V193" s="89"/>
      <c r="W193" s="85">
        <f t="shared" si="9"/>
        <v>69</v>
      </c>
      <c r="X193" s="7">
        <f t="shared" si="10"/>
        <v>1.377819898</v>
      </c>
      <c r="Y193" s="7">
        <f t="shared" si="11"/>
        <v>127.4956812</v>
      </c>
      <c r="Z193" s="7">
        <f t="shared" si="12"/>
        <v>1726.84704</v>
      </c>
      <c r="AA193" s="97">
        <f t="shared" si="13"/>
        <v>0.7527936749</v>
      </c>
      <c r="AB193" s="97">
        <f t="shared" si="14"/>
        <v>0.7477731556</v>
      </c>
      <c r="AC193" s="98">
        <f t="shared" si="15"/>
        <v>1.159043675</v>
      </c>
      <c r="AD193" s="98">
        <f t="shared" si="16"/>
        <v>4.135135547</v>
      </c>
      <c r="AE193" s="13">
        <f t="shared" si="17"/>
        <v>1.159043675</v>
      </c>
      <c r="AF193" s="13">
        <f t="shared" si="18"/>
        <v>164.0831627</v>
      </c>
      <c r="AG193" s="13">
        <f t="shared" si="19"/>
        <v>6088.855642</v>
      </c>
      <c r="AH193" s="13">
        <f t="shared" si="20"/>
        <v>19687.38034</v>
      </c>
      <c r="AI193" s="10">
        <f t="shared" si="21"/>
        <v>1.377819898</v>
      </c>
      <c r="AJ193" s="10">
        <f t="shared" si="22"/>
        <v>163.3189985</v>
      </c>
      <c r="AK193" s="10">
        <f t="shared" si="23"/>
        <v>5041.734752</v>
      </c>
      <c r="AL193" s="10">
        <f t="shared" si="24"/>
        <v>44898.02305</v>
      </c>
      <c r="AM193" s="97">
        <f t="shared" si="25"/>
        <v>551599.0262</v>
      </c>
      <c r="AN193" s="97">
        <f t="shared" si="26"/>
        <v>547920.3109</v>
      </c>
      <c r="AO193" s="86">
        <f t="shared" si="27"/>
        <v>1.00671396</v>
      </c>
      <c r="AP193" s="86">
        <f t="shared" ref="AP193:AS193" si="217">AE193-AI193</f>
        <v>-0.2187762226</v>
      </c>
      <c r="AQ193" s="86">
        <f t="shared" si="217"/>
        <v>0.7641641359</v>
      </c>
      <c r="AR193" s="86">
        <f t="shared" si="217"/>
        <v>1047.12089</v>
      </c>
      <c r="AS193" s="86">
        <f t="shared" si="217"/>
        <v>-25210.64271</v>
      </c>
      <c r="AT193" s="99"/>
      <c r="AU193" s="23"/>
    </row>
    <row r="194">
      <c r="A194" s="96">
        <v>9.865432140550524</v>
      </c>
      <c r="B194" s="29">
        <v>3058.0</v>
      </c>
      <c r="C194" s="30">
        <v>1919.0</v>
      </c>
      <c r="D194" s="31" t="s">
        <v>0</v>
      </c>
      <c r="E194" s="14">
        <v>15.0</v>
      </c>
      <c r="F194" s="15">
        <v>22.0</v>
      </c>
      <c r="G194" s="16">
        <v>17.0</v>
      </c>
      <c r="H194" s="17">
        <v>39.0</v>
      </c>
      <c r="I194" s="18">
        <v>145.0</v>
      </c>
      <c r="J194" s="19">
        <v>35.0</v>
      </c>
      <c r="K194" s="20">
        <v>32.0</v>
      </c>
      <c r="L194" s="21">
        <v>39.0</v>
      </c>
      <c r="M194" s="22">
        <v>58.0</v>
      </c>
      <c r="N194" s="63">
        <f t="shared" si="2"/>
        <v>145</v>
      </c>
      <c r="O194" s="63">
        <f t="shared" si="3"/>
        <v>39</v>
      </c>
      <c r="P194" s="63">
        <f t="shared" si="4"/>
        <v>74</v>
      </c>
      <c r="Q194" s="63">
        <f t="shared" si="5"/>
        <v>144</v>
      </c>
      <c r="R194" s="65">
        <f t="shared" si="6"/>
        <v>0.5447761194</v>
      </c>
      <c r="S194" s="65">
        <f t="shared" si="7"/>
        <v>0.4577114428</v>
      </c>
      <c r="T194" s="66">
        <f t="shared" si="8"/>
        <v>0.5017301038</v>
      </c>
      <c r="U194" s="89"/>
      <c r="V194" s="89"/>
      <c r="W194" s="85">
        <f t="shared" si="9"/>
        <v>257</v>
      </c>
      <c r="X194" s="7">
        <f t="shared" si="10"/>
        <v>1.377819898</v>
      </c>
      <c r="Y194" s="7">
        <f t="shared" si="11"/>
        <v>416.1940966</v>
      </c>
      <c r="Z194" s="7">
        <f t="shared" si="12"/>
        <v>17520.74106</v>
      </c>
      <c r="AA194" s="97">
        <f t="shared" si="13"/>
        <v>0.6607737787</v>
      </c>
      <c r="AB194" s="97">
        <f t="shared" si="14"/>
        <v>0.6611070791</v>
      </c>
      <c r="AC194" s="98">
        <f t="shared" si="15"/>
        <v>1.159043675</v>
      </c>
      <c r="AD194" s="98">
        <f t="shared" si="16"/>
        <v>22.90228919</v>
      </c>
      <c r="AE194" s="13">
        <f t="shared" si="17"/>
        <v>1.159043675</v>
      </c>
      <c r="AF194" s="13">
        <f t="shared" si="18"/>
        <v>618.6507381</v>
      </c>
      <c r="AG194" s="13">
        <f t="shared" si="19"/>
        <v>88325.45232</v>
      </c>
      <c r="AH194" s="13">
        <f t="shared" si="20"/>
        <v>1512673.298</v>
      </c>
      <c r="AI194" s="10">
        <f t="shared" si="21"/>
        <v>1.377819898</v>
      </c>
      <c r="AJ194" s="10">
        <f t="shared" si="22"/>
        <v>614.6001618</v>
      </c>
      <c r="AK194" s="10">
        <f t="shared" si="23"/>
        <v>77452.69097</v>
      </c>
      <c r="AL194" s="10">
        <f t="shared" si="24"/>
        <v>2522986.713</v>
      </c>
      <c r="AM194" s="97">
        <f t="shared" si="25"/>
        <v>30860485.18</v>
      </c>
      <c r="AN194" s="97">
        <f t="shared" si="26"/>
        <v>30876051.49</v>
      </c>
      <c r="AO194" s="86">
        <f t="shared" si="27"/>
        <v>0.9994958451</v>
      </c>
      <c r="AP194" s="86">
        <f t="shared" ref="AP194:AS194" si="218">AE194-AI194</f>
        <v>-0.2187762226</v>
      </c>
      <c r="AQ194" s="86">
        <f t="shared" si="218"/>
        <v>4.05057629</v>
      </c>
      <c r="AR194" s="86">
        <f t="shared" si="218"/>
        <v>10872.76136</v>
      </c>
      <c r="AS194" s="86">
        <f t="shared" si="218"/>
        <v>-1010313.415</v>
      </c>
      <c r="AT194" s="99"/>
      <c r="AU194" s="23"/>
    </row>
    <row r="195">
      <c r="A195" s="96">
        <v>9.890810224370853</v>
      </c>
      <c r="B195" s="29">
        <v>4502.0</v>
      </c>
      <c r="C195" s="30">
        <v>1124.0</v>
      </c>
      <c r="D195" s="31" t="s">
        <v>0</v>
      </c>
      <c r="E195" s="14">
        <v>9.0</v>
      </c>
      <c r="F195" s="15">
        <v>3.0</v>
      </c>
      <c r="G195" s="16">
        <v>15.0</v>
      </c>
      <c r="H195" s="17">
        <v>29.0</v>
      </c>
      <c r="I195" s="18">
        <v>59.0</v>
      </c>
      <c r="J195" s="19">
        <v>20.0</v>
      </c>
      <c r="K195" s="20">
        <v>9.0</v>
      </c>
      <c r="L195" s="21">
        <v>15.0</v>
      </c>
      <c r="M195" s="22">
        <v>9.0</v>
      </c>
      <c r="N195" s="63">
        <f t="shared" si="2"/>
        <v>59</v>
      </c>
      <c r="O195" s="63">
        <f t="shared" si="3"/>
        <v>15</v>
      </c>
      <c r="P195" s="63">
        <f t="shared" si="4"/>
        <v>49</v>
      </c>
      <c r="Q195" s="63">
        <f t="shared" si="5"/>
        <v>45</v>
      </c>
      <c r="R195" s="65">
        <f t="shared" si="6"/>
        <v>0.6428571429</v>
      </c>
      <c r="S195" s="65">
        <f t="shared" si="7"/>
        <v>0.4404761905</v>
      </c>
      <c r="T195" s="66">
        <f t="shared" si="8"/>
        <v>0.5673076923</v>
      </c>
      <c r="U195" s="89"/>
      <c r="V195" s="89"/>
      <c r="W195" s="85">
        <f t="shared" si="9"/>
        <v>109</v>
      </c>
      <c r="X195" s="7">
        <f t="shared" si="10"/>
        <v>1.377819898</v>
      </c>
      <c r="Y195" s="7">
        <f t="shared" si="11"/>
        <v>194.1392871</v>
      </c>
      <c r="Z195" s="7">
        <f t="shared" si="12"/>
        <v>4163.953603</v>
      </c>
      <c r="AA195" s="97">
        <f t="shared" si="13"/>
        <v>0.7263513672</v>
      </c>
      <c r="AB195" s="97">
        <f t="shared" si="14"/>
        <v>0.7232979947</v>
      </c>
      <c r="AC195" s="98">
        <f t="shared" si="15"/>
        <v>1.159043675</v>
      </c>
      <c r="AD195" s="98">
        <f t="shared" si="16"/>
        <v>7.156965371</v>
      </c>
      <c r="AE195" s="13">
        <f t="shared" si="17"/>
        <v>1.159043675</v>
      </c>
      <c r="AF195" s="13">
        <f t="shared" si="18"/>
        <v>259.8284865</v>
      </c>
      <c r="AG195" s="13">
        <f t="shared" si="19"/>
        <v>15330.81635</v>
      </c>
      <c r="AH195" s="13">
        <f t="shared" si="20"/>
        <v>85031.90557</v>
      </c>
      <c r="AI195" s="10">
        <f t="shared" si="21"/>
        <v>1.377819898</v>
      </c>
      <c r="AJ195" s="10">
        <f t="shared" si="22"/>
        <v>256.1411824</v>
      </c>
      <c r="AK195" s="10">
        <f t="shared" si="23"/>
        <v>12900.22152</v>
      </c>
      <c r="AL195" s="10">
        <f t="shared" si="24"/>
        <v>187377.9121</v>
      </c>
      <c r="AM195" s="97">
        <f t="shared" si="25"/>
        <v>2132056.263</v>
      </c>
      <c r="AN195" s="97">
        <f t="shared" si="26"/>
        <v>2123093.711</v>
      </c>
      <c r="AO195" s="86">
        <f t="shared" si="27"/>
        <v>1.004221459</v>
      </c>
      <c r="AP195" s="86">
        <f t="shared" ref="AP195:AS195" si="219">AE195-AI195</f>
        <v>-0.2187762226</v>
      </c>
      <c r="AQ195" s="86">
        <f t="shared" si="219"/>
        <v>3.687304061</v>
      </c>
      <c r="AR195" s="86">
        <f t="shared" si="219"/>
        <v>2430.594832</v>
      </c>
      <c r="AS195" s="86">
        <f t="shared" si="219"/>
        <v>-102346.0066</v>
      </c>
      <c r="AT195" s="99"/>
      <c r="AU195" s="23"/>
    </row>
    <row r="196">
      <c r="A196" s="96">
        <v>9.983779395238344</v>
      </c>
      <c r="B196" s="29">
        <v>3074.0</v>
      </c>
      <c r="C196" s="30">
        <v>896.0</v>
      </c>
      <c r="D196" s="31" t="s">
        <v>0</v>
      </c>
      <c r="E196" s="14">
        <v>9.0</v>
      </c>
      <c r="F196" s="15">
        <v>8.0</v>
      </c>
      <c r="G196" s="16">
        <v>7.0</v>
      </c>
      <c r="H196" s="17">
        <v>18.0</v>
      </c>
      <c r="I196" s="18">
        <v>59.0</v>
      </c>
      <c r="J196" s="19">
        <v>18.0</v>
      </c>
      <c r="K196" s="20">
        <v>12.0</v>
      </c>
      <c r="L196" s="21">
        <v>24.0</v>
      </c>
      <c r="M196" s="22">
        <v>13.0</v>
      </c>
      <c r="N196" s="63">
        <f t="shared" si="2"/>
        <v>59</v>
      </c>
      <c r="O196" s="63">
        <f t="shared" si="3"/>
        <v>24</v>
      </c>
      <c r="P196" s="63">
        <f t="shared" si="4"/>
        <v>36</v>
      </c>
      <c r="Q196" s="63">
        <f t="shared" si="5"/>
        <v>49</v>
      </c>
      <c r="R196" s="65">
        <f t="shared" si="6"/>
        <v>0.5654761905</v>
      </c>
      <c r="S196" s="65">
        <f t="shared" si="7"/>
        <v>0.494047619</v>
      </c>
      <c r="T196" s="66">
        <f t="shared" si="8"/>
        <v>0.5462962963</v>
      </c>
      <c r="U196" s="89"/>
      <c r="V196" s="89"/>
      <c r="W196" s="85">
        <f t="shared" si="9"/>
        <v>109</v>
      </c>
      <c r="X196" s="7">
        <f t="shared" si="10"/>
        <v>1.377819898</v>
      </c>
      <c r="Y196" s="7">
        <f t="shared" si="11"/>
        <v>184.7950006</v>
      </c>
      <c r="Z196" s="7">
        <f t="shared" si="12"/>
        <v>4089.521936</v>
      </c>
      <c r="AA196" s="97">
        <f t="shared" si="13"/>
        <v>0.7053399712</v>
      </c>
      <c r="AB196" s="97">
        <f t="shared" si="14"/>
        <v>0.7011273397</v>
      </c>
      <c r="AC196" s="98">
        <f t="shared" si="15"/>
        <v>1.159043675</v>
      </c>
      <c r="AD196" s="98">
        <f t="shared" si="16"/>
        <v>7.79314007</v>
      </c>
      <c r="AE196" s="13">
        <f t="shared" si="17"/>
        <v>1.159043675</v>
      </c>
      <c r="AF196" s="13">
        <f t="shared" si="18"/>
        <v>260.4646612</v>
      </c>
      <c r="AG196" s="13">
        <f t="shared" si="19"/>
        <v>15469.50244</v>
      </c>
      <c r="AH196" s="13">
        <f t="shared" si="20"/>
        <v>92590.29717</v>
      </c>
      <c r="AI196" s="10">
        <f t="shared" si="21"/>
        <v>1.377819898</v>
      </c>
      <c r="AJ196" s="10">
        <f t="shared" si="22"/>
        <v>252.3081756</v>
      </c>
      <c r="AK196" s="10">
        <f t="shared" si="23"/>
        <v>13144.47697</v>
      </c>
      <c r="AL196" s="10">
        <f t="shared" si="24"/>
        <v>200386.5749</v>
      </c>
      <c r="AM196" s="97">
        <f t="shared" si="25"/>
        <v>2150011.657</v>
      </c>
      <c r="AN196" s="97">
        <f t="shared" si="26"/>
        <v>2137170.748</v>
      </c>
      <c r="AO196" s="86">
        <f t="shared" si="27"/>
        <v>1.006008369</v>
      </c>
      <c r="AP196" s="86">
        <f t="shared" ref="AP196:AS196" si="220">AE196-AI196</f>
        <v>-0.2187762226</v>
      </c>
      <c r="AQ196" s="86">
        <f t="shared" si="220"/>
        <v>8.156485595</v>
      </c>
      <c r="AR196" s="86">
        <f t="shared" si="220"/>
        <v>2325.02547</v>
      </c>
      <c r="AS196" s="86">
        <f t="shared" si="220"/>
        <v>-107796.2777</v>
      </c>
      <c r="AT196" s="99"/>
      <c r="AU196" s="23"/>
    </row>
    <row r="197">
      <c r="A197" s="96">
        <v>10.060307716878441</v>
      </c>
      <c r="B197" s="29">
        <v>6154.0</v>
      </c>
      <c r="C197" s="30">
        <v>2698.0</v>
      </c>
      <c r="D197" s="31" t="s">
        <v>0</v>
      </c>
      <c r="E197" s="14">
        <v>19.0</v>
      </c>
      <c r="F197" s="15">
        <v>37.0</v>
      </c>
      <c r="G197" s="16">
        <v>24.0</v>
      </c>
      <c r="H197" s="17">
        <v>36.0</v>
      </c>
      <c r="I197" s="18">
        <v>158.0</v>
      </c>
      <c r="J197" s="19">
        <v>28.0</v>
      </c>
      <c r="K197" s="20">
        <v>49.0</v>
      </c>
      <c r="L197" s="21">
        <v>106.0</v>
      </c>
      <c r="M197" s="22">
        <v>49.0</v>
      </c>
      <c r="N197" s="63">
        <f t="shared" si="2"/>
        <v>158</v>
      </c>
      <c r="O197" s="63">
        <f t="shared" si="3"/>
        <v>106</v>
      </c>
      <c r="P197" s="63">
        <f t="shared" si="4"/>
        <v>64</v>
      </c>
      <c r="Q197" s="63">
        <f t="shared" si="5"/>
        <v>178</v>
      </c>
      <c r="R197" s="65">
        <f t="shared" si="6"/>
        <v>0.4387351779</v>
      </c>
      <c r="S197" s="65">
        <f t="shared" si="7"/>
        <v>0.5217391304</v>
      </c>
      <c r="T197" s="66">
        <f t="shared" si="8"/>
        <v>0.4702380952</v>
      </c>
      <c r="U197" s="89"/>
      <c r="V197" s="89"/>
      <c r="W197" s="85">
        <f t="shared" si="9"/>
        <v>348</v>
      </c>
      <c r="X197" s="7">
        <f t="shared" si="10"/>
        <v>1.377819898</v>
      </c>
      <c r="Y197" s="7">
        <f t="shared" si="11"/>
        <v>550.6348672</v>
      </c>
      <c r="Z197" s="7">
        <f t="shared" si="12"/>
        <v>39138.08406</v>
      </c>
      <c r="AA197" s="97">
        <f t="shared" si="13"/>
        <v>0.6292817701</v>
      </c>
      <c r="AB197" s="97">
        <f t="shared" si="14"/>
        <v>0.6269988947</v>
      </c>
      <c r="AC197" s="98">
        <f t="shared" si="15"/>
        <v>1.159043675</v>
      </c>
      <c r="AD197" s="98">
        <f t="shared" si="16"/>
        <v>28.30977413</v>
      </c>
      <c r="AE197" s="13">
        <f t="shared" si="17"/>
        <v>1.159043675</v>
      </c>
      <c r="AF197" s="13">
        <f t="shared" si="18"/>
        <v>835.0041719</v>
      </c>
      <c r="AG197" s="13">
        <f t="shared" si="19"/>
        <v>160068.428</v>
      </c>
      <c r="AH197" s="13">
        <f t="shared" si="20"/>
        <v>3428426.887</v>
      </c>
      <c r="AI197" s="10">
        <f t="shared" si="21"/>
        <v>1.377819898</v>
      </c>
      <c r="AJ197" s="10">
        <f t="shared" si="22"/>
        <v>795.886809</v>
      </c>
      <c r="AK197" s="10">
        <f t="shared" si="23"/>
        <v>137151.0904</v>
      </c>
      <c r="AL197" s="10">
        <f t="shared" si="24"/>
        <v>6966578.962</v>
      </c>
      <c r="AM197" s="97">
        <f t="shared" si="25"/>
        <v>54135912.53</v>
      </c>
      <c r="AN197" s="97">
        <f t="shared" si="26"/>
        <v>53939521.1</v>
      </c>
      <c r="AO197" s="86">
        <f t="shared" si="27"/>
        <v>1.003640956</v>
      </c>
      <c r="AP197" s="86">
        <f t="shared" ref="AP197:AS197" si="221">AE197-AI197</f>
        <v>-0.2187762226</v>
      </c>
      <c r="AQ197" s="86">
        <f t="shared" si="221"/>
        <v>39.11736286</v>
      </c>
      <c r="AR197" s="86">
        <f t="shared" si="221"/>
        <v>22917.33757</v>
      </c>
      <c r="AS197" s="86">
        <f t="shared" si="221"/>
        <v>-3538152.076</v>
      </c>
      <c r="AT197" s="99"/>
      <c r="AU197" s="23"/>
    </row>
    <row r="198">
      <c r="A198" s="96">
        <v>10.072769099355028</v>
      </c>
      <c r="B198" s="29">
        <v>7312.0</v>
      </c>
      <c r="C198" s="30">
        <v>2438.0</v>
      </c>
      <c r="D198" s="31" t="s">
        <v>0</v>
      </c>
      <c r="E198" s="14">
        <v>1.0</v>
      </c>
      <c r="F198" s="15">
        <v>4.0</v>
      </c>
      <c r="G198" s="16">
        <v>5.0</v>
      </c>
      <c r="H198" s="17">
        <v>26.0</v>
      </c>
      <c r="I198" s="18">
        <v>87.0</v>
      </c>
      <c r="J198" s="19">
        <v>30.0</v>
      </c>
      <c r="K198" s="20">
        <v>7.0</v>
      </c>
      <c r="L198" s="21">
        <v>7.0</v>
      </c>
      <c r="M198" s="22">
        <v>19.0</v>
      </c>
      <c r="N198" s="63">
        <f t="shared" si="2"/>
        <v>87</v>
      </c>
      <c r="O198" s="63">
        <f t="shared" si="3"/>
        <v>7</v>
      </c>
      <c r="P198" s="63">
        <f t="shared" si="4"/>
        <v>56</v>
      </c>
      <c r="Q198" s="63">
        <f t="shared" si="5"/>
        <v>36</v>
      </c>
      <c r="R198" s="65">
        <f t="shared" si="6"/>
        <v>0.7688172043</v>
      </c>
      <c r="S198" s="65">
        <f t="shared" si="7"/>
        <v>0.5053763441</v>
      </c>
      <c r="T198" s="66">
        <f t="shared" si="8"/>
        <v>0.7073170732</v>
      </c>
      <c r="U198" s="89"/>
      <c r="V198" s="89"/>
      <c r="W198" s="85">
        <f t="shared" si="9"/>
        <v>99</v>
      </c>
      <c r="X198" s="7">
        <f t="shared" si="10"/>
        <v>1.377819898</v>
      </c>
      <c r="Y198" s="7">
        <f t="shared" si="11"/>
        <v>185.2124073</v>
      </c>
      <c r="Z198" s="7">
        <f t="shared" si="12"/>
        <v>3604.660505</v>
      </c>
      <c r="AA198" s="97">
        <f t="shared" si="13"/>
        <v>0.8663607481</v>
      </c>
      <c r="AB198" s="97">
        <f t="shared" si="14"/>
        <v>0.871397235</v>
      </c>
      <c r="AC198" s="98">
        <f t="shared" si="15"/>
        <v>1.159043675</v>
      </c>
      <c r="AD198" s="98">
        <f t="shared" si="16"/>
        <v>5.725572296</v>
      </c>
      <c r="AE198" s="13">
        <f t="shared" si="17"/>
        <v>1.159043675</v>
      </c>
      <c r="AF198" s="13">
        <f t="shared" si="18"/>
        <v>235.2162199</v>
      </c>
      <c r="AG198" s="13">
        <f t="shared" si="19"/>
        <v>12493.45037</v>
      </c>
      <c r="AH198" s="13">
        <f t="shared" si="20"/>
        <v>56116.33408</v>
      </c>
      <c r="AI198" s="10">
        <f t="shared" si="21"/>
        <v>1.377819898</v>
      </c>
      <c r="AJ198" s="10">
        <f t="shared" si="22"/>
        <v>234.8139236</v>
      </c>
      <c r="AK198" s="10">
        <f t="shared" si="23"/>
        <v>10272.30717</v>
      </c>
      <c r="AL198" s="10">
        <f t="shared" si="24"/>
        <v>129767.7782</v>
      </c>
      <c r="AM198" s="97">
        <f t="shared" si="25"/>
        <v>3686631.822</v>
      </c>
      <c r="AN198" s="97">
        <f t="shared" si="26"/>
        <v>3708063.625</v>
      </c>
      <c r="AO198" s="86">
        <f t="shared" si="27"/>
        <v>0.994220217</v>
      </c>
      <c r="AP198" s="86">
        <f t="shared" ref="AP198:AS198" si="222">AE198-AI198</f>
        <v>-0.2187762226</v>
      </c>
      <c r="AQ198" s="86">
        <f t="shared" si="222"/>
        <v>0.4022963588</v>
      </c>
      <c r="AR198" s="86">
        <f t="shared" si="222"/>
        <v>2221.143206</v>
      </c>
      <c r="AS198" s="86">
        <f t="shared" si="222"/>
        <v>-73651.44411</v>
      </c>
      <c r="AT198" s="99"/>
      <c r="AU198" s="23"/>
    </row>
    <row r="199">
      <c r="A199" s="96">
        <v>10.102468066498233</v>
      </c>
      <c r="B199" s="29">
        <v>4597.0</v>
      </c>
      <c r="C199" s="30">
        <v>3296.0</v>
      </c>
      <c r="D199" s="31" t="s">
        <v>0</v>
      </c>
      <c r="E199" s="14">
        <v>3.0</v>
      </c>
      <c r="F199" s="15">
        <v>2.0</v>
      </c>
      <c r="G199" s="16">
        <v>3.0</v>
      </c>
      <c r="H199" s="17">
        <v>37.0</v>
      </c>
      <c r="I199" s="18">
        <v>81.0</v>
      </c>
      <c r="J199" s="19">
        <v>25.0</v>
      </c>
      <c r="K199" s="20">
        <v>9.0</v>
      </c>
      <c r="L199" s="21">
        <v>8.0</v>
      </c>
      <c r="M199" s="22">
        <v>18.0</v>
      </c>
      <c r="N199" s="63">
        <f t="shared" si="2"/>
        <v>81</v>
      </c>
      <c r="O199" s="63">
        <f t="shared" si="3"/>
        <v>8</v>
      </c>
      <c r="P199" s="63">
        <f t="shared" si="4"/>
        <v>62</v>
      </c>
      <c r="Q199" s="63">
        <f t="shared" si="5"/>
        <v>35</v>
      </c>
      <c r="R199" s="65">
        <f t="shared" si="6"/>
        <v>0.7688172043</v>
      </c>
      <c r="S199" s="65">
        <f t="shared" si="7"/>
        <v>0.4784946237</v>
      </c>
      <c r="T199" s="66">
        <f t="shared" si="8"/>
        <v>0.6982758621</v>
      </c>
      <c r="U199" s="89"/>
      <c r="V199" s="89"/>
      <c r="W199" s="85">
        <f t="shared" si="9"/>
        <v>105</v>
      </c>
      <c r="X199" s="7">
        <f t="shared" si="10"/>
        <v>1.377819898</v>
      </c>
      <c r="Y199" s="7">
        <f t="shared" si="11"/>
        <v>199.4185682</v>
      </c>
      <c r="Z199" s="7">
        <f t="shared" si="12"/>
        <v>4295.838366</v>
      </c>
      <c r="AA199" s="97">
        <f t="shared" si="13"/>
        <v>0.857319537</v>
      </c>
      <c r="AB199" s="97">
        <f t="shared" si="14"/>
        <v>0.8523707578</v>
      </c>
      <c r="AC199" s="98">
        <f t="shared" si="15"/>
        <v>1.159043675</v>
      </c>
      <c r="AD199" s="98">
        <f t="shared" si="16"/>
        <v>5.566528622</v>
      </c>
      <c r="AE199" s="13">
        <f t="shared" si="17"/>
        <v>1.159043675</v>
      </c>
      <c r="AF199" s="13">
        <f t="shared" si="18"/>
        <v>248.9657004</v>
      </c>
      <c r="AG199" s="13">
        <f t="shared" si="19"/>
        <v>13947.42753</v>
      </c>
      <c r="AH199" s="13">
        <f t="shared" si="20"/>
        <v>61370.97805</v>
      </c>
      <c r="AI199" s="10">
        <f t="shared" si="21"/>
        <v>1.377819898</v>
      </c>
      <c r="AJ199" s="10">
        <f t="shared" si="22"/>
        <v>247.6422646</v>
      </c>
      <c r="AK199" s="10">
        <f t="shared" si="23"/>
        <v>11275.48825</v>
      </c>
      <c r="AL199" s="10">
        <f t="shared" si="24"/>
        <v>150354.3428</v>
      </c>
      <c r="AM199" s="97">
        <f t="shared" si="25"/>
        <v>3440539.897</v>
      </c>
      <c r="AN199" s="97">
        <f t="shared" si="26"/>
        <v>3420679.773</v>
      </c>
      <c r="AO199" s="86">
        <f t="shared" si="27"/>
        <v>1.0058059</v>
      </c>
      <c r="AP199" s="86">
        <f t="shared" ref="AP199:AS199" si="223">AE199-AI199</f>
        <v>-0.2187762226</v>
      </c>
      <c r="AQ199" s="86">
        <f t="shared" si="223"/>
        <v>1.323435755</v>
      </c>
      <c r="AR199" s="86">
        <f t="shared" si="223"/>
        <v>2671.939274</v>
      </c>
      <c r="AS199" s="86">
        <f t="shared" si="223"/>
        <v>-88983.36475</v>
      </c>
      <c r="AT199" s="99"/>
      <c r="AU199" s="23"/>
    </row>
    <row r="200">
      <c r="A200" s="96">
        <v>10.148635970169096</v>
      </c>
      <c r="B200" s="29">
        <v>1633.0</v>
      </c>
      <c r="C200" s="30">
        <v>1635.0</v>
      </c>
      <c r="D200" s="31" t="s">
        <v>0</v>
      </c>
      <c r="E200" s="14">
        <v>3.0</v>
      </c>
      <c r="F200" s="15">
        <v>3.0</v>
      </c>
      <c r="G200" s="16">
        <v>2.0</v>
      </c>
      <c r="H200" s="17">
        <v>24.0</v>
      </c>
      <c r="I200" s="18">
        <v>77.0</v>
      </c>
      <c r="J200" s="19">
        <v>13.0</v>
      </c>
      <c r="K200" s="20">
        <v>9.0</v>
      </c>
      <c r="L200" s="21">
        <v>16.0</v>
      </c>
      <c r="M200" s="22">
        <v>8.0</v>
      </c>
      <c r="N200" s="63">
        <f t="shared" si="2"/>
        <v>77</v>
      </c>
      <c r="O200" s="63">
        <f t="shared" si="3"/>
        <v>16</v>
      </c>
      <c r="P200" s="63">
        <f t="shared" si="4"/>
        <v>37</v>
      </c>
      <c r="Q200" s="63">
        <f t="shared" si="5"/>
        <v>25</v>
      </c>
      <c r="R200" s="65">
        <f t="shared" si="6"/>
        <v>0.735483871</v>
      </c>
      <c r="S200" s="65">
        <f t="shared" si="7"/>
        <v>0.6</v>
      </c>
      <c r="T200" s="66">
        <f t="shared" si="8"/>
        <v>0.7549019608</v>
      </c>
      <c r="U200" s="89"/>
      <c r="V200" s="89"/>
      <c r="W200" s="85">
        <f t="shared" si="9"/>
        <v>78</v>
      </c>
      <c r="X200" s="7">
        <f t="shared" si="10"/>
        <v>1.377819898</v>
      </c>
      <c r="Y200" s="7">
        <f t="shared" si="11"/>
        <v>143.3922089</v>
      </c>
      <c r="Z200" s="7">
        <f t="shared" si="12"/>
        <v>2571.128033</v>
      </c>
      <c r="AA200" s="97">
        <f t="shared" si="13"/>
        <v>0.9139456357</v>
      </c>
      <c r="AB200" s="97">
        <f t="shared" si="14"/>
        <v>0.9066148715</v>
      </c>
      <c r="AC200" s="98">
        <f t="shared" si="15"/>
        <v>1.159043675</v>
      </c>
      <c r="AD200" s="98">
        <f t="shared" si="16"/>
        <v>3.976091873</v>
      </c>
      <c r="AE200" s="13">
        <f t="shared" si="17"/>
        <v>1.159043675</v>
      </c>
      <c r="AF200" s="13">
        <f t="shared" si="18"/>
        <v>184.7869052</v>
      </c>
      <c r="AG200" s="13">
        <f t="shared" si="19"/>
        <v>7671.89205</v>
      </c>
      <c r="AH200" s="13">
        <f t="shared" si="20"/>
        <v>24190.54295</v>
      </c>
      <c r="AI200" s="10">
        <f t="shared" si="21"/>
        <v>1.377819898</v>
      </c>
      <c r="AJ200" s="10">
        <f t="shared" si="22"/>
        <v>177.8377063</v>
      </c>
      <c r="AK200" s="10">
        <f t="shared" si="23"/>
        <v>6155.933255</v>
      </c>
      <c r="AL200" s="10">
        <f t="shared" si="24"/>
        <v>64278.20083</v>
      </c>
      <c r="AM200" s="97">
        <f t="shared" si="25"/>
        <v>2239669.478</v>
      </c>
      <c r="AN200" s="97">
        <f t="shared" si="26"/>
        <v>2221705.073</v>
      </c>
      <c r="AO200" s="86">
        <f t="shared" si="27"/>
        <v>1.008085864</v>
      </c>
      <c r="AP200" s="86">
        <f t="shared" ref="AP200:AS200" si="224">AE200-AI200</f>
        <v>-0.2187762226</v>
      </c>
      <c r="AQ200" s="86">
        <f t="shared" si="224"/>
        <v>6.949198852</v>
      </c>
      <c r="AR200" s="86">
        <f t="shared" si="224"/>
        <v>1515.958795</v>
      </c>
      <c r="AS200" s="86">
        <f t="shared" si="224"/>
        <v>-40087.65788</v>
      </c>
      <c r="AT200" s="99"/>
      <c r="AU200" s="23"/>
    </row>
    <row r="201">
      <c r="A201" s="96">
        <v>10.24781241427742</v>
      </c>
      <c r="B201" s="29">
        <v>3730.0</v>
      </c>
      <c r="C201" s="30">
        <v>1857.0</v>
      </c>
      <c r="D201" s="31" t="s">
        <v>0</v>
      </c>
      <c r="E201" s="14">
        <v>13.0</v>
      </c>
      <c r="F201" s="15">
        <v>18.0</v>
      </c>
      <c r="G201" s="16">
        <v>15.0</v>
      </c>
      <c r="H201" s="17">
        <v>32.0</v>
      </c>
      <c r="I201" s="18">
        <v>99.0</v>
      </c>
      <c r="J201" s="19">
        <v>22.0</v>
      </c>
      <c r="K201" s="20">
        <v>32.0</v>
      </c>
      <c r="L201" s="21">
        <v>29.0</v>
      </c>
      <c r="M201" s="22">
        <v>36.0</v>
      </c>
      <c r="N201" s="63">
        <f t="shared" si="2"/>
        <v>99</v>
      </c>
      <c r="O201" s="63">
        <f t="shared" si="3"/>
        <v>29</v>
      </c>
      <c r="P201" s="63">
        <f t="shared" si="4"/>
        <v>54</v>
      </c>
      <c r="Q201" s="63">
        <f t="shared" si="5"/>
        <v>114</v>
      </c>
      <c r="R201" s="65">
        <f t="shared" si="6"/>
        <v>0.5168918919</v>
      </c>
      <c r="S201" s="65">
        <f t="shared" si="7"/>
        <v>0.4324324324</v>
      </c>
      <c r="T201" s="66">
        <f t="shared" si="8"/>
        <v>0.4647887324</v>
      </c>
      <c r="U201" s="89"/>
      <c r="V201" s="89"/>
      <c r="W201" s="85">
        <f t="shared" si="9"/>
        <v>197</v>
      </c>
      <c r="X201" s="7">
        <f t="shared" si="10"/>
        <v>1.377819898</v>
      </c>
      <c r="Y201" s="7">
        <f t="shared" si="11"/>
        <v>315.7758921</v>
      </c>
      <c r="Z201" s="7">
        <f t="shared" si="12"/>
        <v>9850.91654</v>
      </c>
      <c r="AA201" s="97">
        <f t="shared" si="13"/>
        <v>0.6238324073</v>
      </c>
      <c r="AB201" s="97">
        <f t="shared" si="14"/>
        <v>0.623364941</v>
      </c>
      <c r="AC201" s="98">
        <f t="shared" si="15"/>
        <v>1.159043675</v>
      </c>
      <c r="AD201" s="98">
        <f t="shared" si="16"/>
        <v>18.13097894</v>
      </c>
      <c r="AE201" s="13">
        <f t="shared" si="17"/>
        <v>1.159043675</v>
      </c>
      <c r="AF201" s="13">
        <f t="shared" si="18"/>
        <v>474.7941868</v>
      </c>
      <c r="AG201" s="13">
        <f t="shared" si="19"/>
        <v>52124.93168</v>
      </c>
      <c r="AH201" s="13">
        <f t="shared" si="20"/>
        <v>703645.1616</v>
      </c>
      <c r="AI201" s="10">
        <f t="shared" si="21"/>
        <v>1.377819898</v>
      </c>
      <c r="AJ201" s="10">
        <f t="shared" si="22"/>
        <v>472.8473604</v>
      </c>
      <c r="AK201" s="10">
        <f t="shared" si="23"/>
        <v>45849.36823</v>
      </c>
      <c r="AL201" s="10">
        <f t="shared" si="24"/>
        <v>1123004.486</v>
      </c>
      <c r="AM201" s="97">
        <f t="shared" si="25"/>
        <v>11642090.14</v>
      </c>
      <c r="AN201" s="97">
        <f t="shared" si="26"/>
        <v>11633366.19</v>
      </c>
      <c r="AO201" s="86">
        <f t="shared" si="27"/>
        <v>1.000749908</v>
      </c>
      <c r="AP201" s="86">
        <f t="shared" ref="AP201:AS201" si="225">AE201-AI201</f>
        <v>-0.2187762226</v>
      </c>
      <c r="AQ201" s="86">
        <f t="shared" si="225"/>
        <v>1.946826483</v>
      </c>
      <c r="AR201" s="86">
        <f t="shared" si="225"/>
        <v>6275.563447</v>
      </c>
      <c r="AS201" s="86">
        <f t="shared" si="225"/>
        <v>-419359.324</v>
      </c>
      <c r="AT201" s="99"/>
      <c r="AU201" s="23"/>
    </row>
    <row r="202">
      <c r="A202" s="96">
        <v>10.251418813561244</v>
      </c>
      <c r="B202" s="29">
        <v>5554.0</v>
      </c>
      <c r="C202" s="30">
        <v>1799.0</v>
      </c>
      <c r="D202" s="31" t="s">
        <v>0</v>
      </c>
      <c r="E202" s="14">
        <v>11.0</v>
      </c>
      <c r="F202" s="15">
        <v>21.0</v>
      </c>
      <c r="G202" s="16">
        <v>8.0</v>
      </c>
      <c r="H202" s="17">
        <v>44.0</v>
      </c>
      <c r="I202" s="18">
        <v>138.0</v>
      </c>
      <c r="J202" s="19">
        <v>36.0</v>
      </c>
      <c r="K202" s="20">
        <v>35.0</v>
      </c>
      <c r="L202" s="21">
        <v>47.0</v>
      </c>
      <c r="M202" s="22">
        <v>50.0</v>
      </c>
      <c r="N202" s="63">
        <f t="shared" si="2"/>
        <v>138</v>
      </c>
      <c r="O202" s="63">
        <f t="shared" si="3"/>
        <v>47</v>
      </c>
      <c r="P202" s="63">
        <f t="shared" si="4"/>
        <v>80</v>
      </c>
      <c r="Q202" s="63">
        <f t="shared" si="5"/>
        <v>125</v>
      </c>
      <c r="R202" s="65">
        <f t="shared" si="6"/>
        <v>0.558974359</v>
      </c>
      <c r="S202" s="65">
        <f t="shared" si="7"/>
        <v>0.4743589744</v>
      </c>
      <c r="T202" s="66">
        <f t="shared" si="8"/>
        <v>0.5247148289</v>
      </c>
      <c r="U202" s="89"/>
      <c r="V202" s="89"/>
      <c r="W202" s="85">
        <f t="shared" si="9"/>
        <v>252</v>
      </c>
      <c r="X202" s="7">
        <f t="shared" si="10"/>
        <v>1.377819898</v>
      </c>
      <c r="Y202" s="7">
        <f t="shared" si="11"/>
        <v>419.9197963</v>
      </c>
      <c r="Z202" s="7">
        <f t="shared" si="12"/>
        <v>19694.37315</v>
      </c>
      <c r="AA202" s="97">
        <f t="shared" si="13"/>
        <v>0.6837585038</v>
      </c>
      <c r="AB202" s="97">
        <f t="shared" si="14"/>
        <v>0.6829882128</v>
      </c>
      <c r="AC202" s="98">
        <f t="shared" si="15"/>
        <v>1.159043675</v>
      </c>
      <c r="AD202" s="98">
        <f t="shared" si="16"/>
        <v>19.88045936</v>
      </c>
      <c r="AE202" s="13">
        <f t="shared" si="17"/>
        <v>1.159043675</v>
      </c>
      <c r="AF202" s="13">
        <f t="shared" si="18"/>
        <v>604.0384715</v>
      </c>
      <c r="AG202" s="13">
        <f t="shared" si="19"/>
        <v>83623.66105</v>
      </c>
      <c r="AH202" s="13">
        <f t="shared" si="20"/>
        <v>1262488.691</v>
      </c>
      <c r="AI202" s="10">
        <f t="shared" si="21"/>
        <v>1.377819898</v>
      </c>
      <c r="AJ202" s="10">
        <f t="shared" si="22"/>
        <v>592.1472835</v>
      </c>
      <c r="AK202" s="10">
        <f t="shared" si="23"/>
        <v>72184.34769</v>
      </c>
      <c r="AL202" s="10">
        <f t="shared" si="24"/>
        <v>2461796.644</v>
      </c>
      <c r="AM202" s="97">
        <f t="shared" si="25"/>
        <v>27351912.8</v>
      </c>
      <c r="AN202" s="97">
        <f t="shared" si="26"/>
        <v>27321099.38</v>
      </c>
      <c r="AO202" s="86">
        <f t="shared" si="27"/>
        <v>1.001127825</v>
      </c>
      <c r="AP202" s="86">
        <f t="shared" ref="AP202:AS202" si="226">AE202-AI202</f>
        <v>-0.2187762226</v>
      </c>
      <c r="AQ202" s="86">
        <f t="shared" si="226"/>
        <v>11.89118804</v>
      </c>
      <c r="AR202" s="86">
        <f t="shared" si="226"/>
        <v>11439.31336</v>
      </c>
      <c r="AS202" s="86">
        <f t="shared" si="226"/>
        <v>-1199307.953</v>
      </c>
      <c r="AT202" s="99"/>
      <c r="AU202" s="23"/>
    </row>
    <row r="203">
      <c r="A203" s="96">
        <v>10.254865330628775</v>
      </c>
      <c r="B203" s="29">
        <v>1009.0</v>
      </c>
      <c r="C203" s="30">
        <v>1380.0</v>
      </c>
      <c r="D203" s="31" t="s">
        <v>0</v>
      </c>
      <c r="E203" s="14">
        <v>34.0</v>
      </c>
      <c r="F203" s="15">
        <v>12.0</v>
      </c>
      <c r="G203" s="16">
        <v>22.0</v>
      </c>
      <c r="H203" s="17">
        <v>30.0</v>
      </c>
      <c r="I203" s="18">
        <v>104.0</v>
      </c>
      <c r="J203" s="19">
        <v>23.0</v>
      </c>
      <c r="K203" s="20">
        <v>42.0</v>
      </c>
      <c r="L203" s="21">
        <v>44.0</v>
      </c>
      <c r="M203" s="22">
        <v>40.0</v>
      </c>
      <c r="N203" s="63">
        <f t="shared" si="2"/>
        <v>104</v>
      </c>
      <c r="O203" s="63">
        <f t="shared" si="3"/>
        <v>44</v>
      </c>
      <c r="P203" s="63">
        <f t="shared" si="4"/>
        <v>53</v>
      </c>
      <c r="Q203" s="63">
        <f t="shared" si="5"/>
        <v>150</v>
      </c>
      <c r="R203" s="65">
        <f t="shared" si="6"/>
        <v>0.4472934473</v>
      </c>
      <c r="S203" s="65">
        <f t="shared" si="7"/>
        <v>0.4216524217</v>
      </c>
      <c r="T203" s="66">
        <f t="shared" si="8"/>
        <v>0.4094488189</v>
      </c>
      <c r="U203" s="89"/>
      <c r="V203" s="89"/>
      <c r="W203" s="85">
        <f t="shared" si="9"/>
        <v>247</v>
      </c>
      <c r="X203" s="7">
        <f t="shared" si="10"/>
        <v>1.377819898</v>
      </c>
      <c r="Y203" s="7">
        <f t="shared" si="11"/>
        <v>384.1687958</v>
      </c>
      <c r="Z203" s="7">
        <f t="shared" si="12"/>
        <v>14998.88658</v>
      </c>
      <c r="AA203" s="97">
        <f t="shared" si="13"/>
        <v>0.5684924938</v>
      </c>
      <c r="AB203" s="97">
        <f t="shared" si="14"/>
        <v>0.5669997919</v>
      </c>
      <c r="AC203" s="98">
        <f t="shared" si="15"/>
        <v>1.159043675</v>
      </c>
      <c r="AD203" s="98">
        <f t="shared" si="16"/>
        <v>23.85655124</v>
      </c>
      <c r="AE203" s="13">
        <f t="shared" si="17"/>
        <v>1.159043675</v>
      </c>
      <c r="AF203" s="13">
        <f t="shared" si="18"/>
        <v>596.4241266</v>
      </c>
      <c r="AG203" s="13">
        <f t="shared" si="19"/>
        <v>82497.23187</v>
      </c>
      <c r="AH203" s="13">
        <f t="shared" si="20"/>
        <v>1455464.334</v>
      </c>
      <c r="AI203" s="10">
        <f t="shared" si="21"/>
        <v>1.377819898</v>
      </c>
      <c r="AJ203" s="10">
        <f t="shared" si="22"/>
        <v>590.8417805</v>
      </c>
      <c r="AK203" s="10">
        <f t="shared" si="23"/>
        <v>72624.20596</v>
      </c>
      <c r="AL203" s="10">
        <f t="shared" si="24"/>
        <v>2249832.987</v>
      </c>
      <c r="AM203" s="97">
        <f t="shared" si="25"/>
        <v>17789866.31</v>
      </c>
      <c r="AN203" s="97">
        <f t="shared" si="26"/>
        <v>17743155.11</v>
      </c>
      <c r="AO203" s="86">
        <f t="shared" si="27"/>
        <v>1.002632632</v>
      </c>
      <c r="AP203" s="86">
        <f t="shared" ref="AP203:AS203" si="227">AE203-AI203</f>
        <v>-0.2187762226</v>
      </c>
      <c r="AQ203" s="86">
        <f t="shared" si="227"/>
        <v>5.582346179</v>
      </c>
      <c r="AR203" s="86">
        <f t="shared" si="227"/>
        <v>9873.025916</v>
      </c>
      <c r="AS203" s="86">
        <f t="shared" si="227"/>
        <v>-794368.6529</v>
      </c>
      <c r="AT203" s="99"/>
      <c r="AU203" s="23"/>
    </row>
    <row r="204">
      <c r="A204" s="96">
        <v>10.527337268770935</v>
      </c>
      <c r="B204" s="29">
        <v>7334.0</v>
      </c>
      <c r="C204" s="30">
        <v>1131.0</v>
      </c>
      <c r="D204" s="31" t="s">
        <v>0</v>
      </c>
      <c r="E204" s="14">
        <v>2.0</v>
      </c>
      <c r="F204" s="15">
        <v>11.0</v>
      </c>
      <c r="G204" s="16">
        <v>12.0</v>
      </c>
      <c r="H204" s="17">
        <v>19.0</v>
      </c>
      <c r="I204" s="18">
        <v>62.0</v>
      </c>
      <c r="J204" s="19">
        <v>9.0</v>
      </c>
      <c r="K204" s="20">
        <v>16.0</v>
      </c>
      <c r="L204" s="21">
        <v>21.0</v>
      </c>
      <c r="M204" s="22">
        <v>26.0</v>
      </c>
      <c r="N204" s="63">
        <f t="shared" si="2"/>
        <v>62</v>
      </c>
      <c r="O204" s="63">
        <f t="shared" si="3"/>
        <v>21</v>
      </c>
      <c r="P204" s="63">
        <f t="shared" si="4"/>
        <v>28</v>
      </c>
      <c r="Q204" s="63">
        <f t="shared" si="5"/>
        <v>67</v>
      </c>
      <c r="R204" s="65">
        <f t="shared" si="6"/>
        <v>0.5056179775</v>
      </c>
      <c r="S204" s="65">
        <f t="shared" si="7"/>
        <v>0.4662921348</v>
      </c>
      <c r="T204" s="66">
        <f t="shared" si="8"/>
        <v>0.480620155</v>
      </c>
      <c r="U204" s="89"/>
      <c r="V204" s="89"/>
      <c r="W204" s="85">
        <f t="shared" si="9"/>
        <v>116</v>
      </c>
      <c r="X204" s="7">
        <f t="shared" si="10"/>
        <v>1.377819898</v>
      </c>
      <c r="Y204" s="7">
        <f t="shared" si="11"/>
        <v>183.8128467</v>
      </c>
      <c r="Z204" s="7">
        <f t="shared" si="12"/>
        <v>3534.515453</v>
      </c>
      <c r="AA204" s="97">
        <f t="shared" si="13"/>
        <v>0.6396638299</v>
      </c>
      <c r="AB204" s="97">
        <f t="shared" si="14"/>
        <v>0.6384058716</v>
      </c>
      <c r="AC204" s="98">
        <f t="shared" si="15"/>
        <v>1.159043675</v>
      </c>
      <c r="AD204" s="98">
        <f t="shared" si="16"/>
        <v>10.65592622</v>
      </c>
      <c r="AE204" s="13">
        <f t="shared" si="17"/>
        <v>1.159043675</v>
      </c>
      <c r="AF204" s="13">
        <f t="shared" si="18"/>
        <v>279.5540588</v>
      </c>
      <c r="AG204" s="13">
        <f t="shared" si="19"/>
        <v>18068.26657</v>
      </c>
      <c r="AH204" s="13">
        <f t="shared" si="20"/>
        <v>143386.1432</v>
      </c>
      <c r="AI204" s="10">
        <f t="shared" si="21"/>
        <v>1.377819898</v>
      </c>
      <c r="AJ204" s="10">
        <f t="shared" si="22"/>
        <v>276.1267799</v>
      </c>
      <c r="AK204" s="10">
        <f t="shared" si="23"/>
        <v>15849.97618</v>
      </c>
      <c r="AL204" s="10">
        <f t="shared" si="24"/>
        <v>236812.5354</v>
      </c>
      <c r="AM204" s="97">
        <f t="shared" si="25"/>
        <v>2614457.034</v>
      </c>
      <c r="AN204" s="97">
        <f t="shared" si="26"/>
        <v>2609315.461</v>
      </c>
      <c r="AO204" s="86">
        <f t="shared" si="27"/>
        <v>1.001970468</v>
      </c>
      <c r="AP204" s="86">
        <f t="shared" ref="AP204:AS204" si="228">AE204-AI204</f>
        <v>-0.2187762226</v>
      </c>
      <c r="AQ204" s="86">
        <f t="shared" si="228"/>
        <v>3.427278942</v>
      </c>
      <c r="AR204" s="86">
        <f t="shared" si="228"/>
        <v>2218.290389</v>
      </c>
      <c r="AS204" s="86">
        <f t="shared" si="228"/>
        <v>-93426.39218</v>
      </c>
      <c r="AT204" s="99"/>
      <c r="AU204" s="23"/>
    </row>
    <row r="205">
      <c r="A205" s="96">
        <v>10.639660289125715</v>
      </c>
      <c r="B205" s="29">
        <v>3863.0</v>
      </c>
      <c r="C205" s="30">
        <v>2726.0</v>
      </c>
      <c r="D205" s="31" t="s">
        <v>0</v>
      </c>
      <c r="E205" s="14">
        <v>12.0</v>
      </c>
      <c r="F205" s="15">
        <v>27.0</v>
      </c>
      <c r="G205" s="16">
        <v>12.0</v>
      </c>
      <c r="H205" s="17">
        <v>57.0</v>
      </c>
      <c r="I205" s="18">
        <v>134.0</v>
      </c>
      <c r="J205" s="19">
        <v>50.0</v>
      </c>
      <c r="K205" s="20">
        <v>45.0</v>
      </c>
      <c r="L205" s="21">
        <v>29.0</v>
      </c>
      <c r="M205" s="22">
        <v>67.0</v>
      </c>
      <c r="N205" s="63">
        <f t="shared" si="2"/>
        <v>134</v>
      </c>
      <c r="O205" s="63">
        <f t="shared" si="3"/>
        <v>29</v>
      </c>
      <c r="P205" s="63">
        <f t="shared" si="4"/>
        <v>107</v>
      </c>
      <c r="Q205" s="63">
        <f t="shared" si="5"/>
        <v>163</v>
      </c>
      <c r="R205" s="65">
        <f t="shared" si="6"/>
        <v>0.5565819861</v>
      </c>
      <c r="S205" s="65">
        <f t="shared" si="7"/>
        <v>0.376443418</v>
      </c>
      <c r="T205" s="66">
        <f t="shared" si="8"/>
        <v>0.4511784512</v>
      </c>
      <c r="U205" s="89"/>
      <c r="V205" s="89"/>
      <c r="W205" s="85">
        <f t="shared" si="9"/>
        <v>299</v>
      </c>
      <c r="X205" s="7">
        <f t="shared" si="10"/>
        <v>1.377819898</v>
      </c>
      <c r="Y205" s="7">
        <f t="shared" si="11"/>
        <v>498.3533523</v>
      </c>
      <c r="Z205" s="7">
        <f t="shared" si="12"/>
        <v>23241.82939</v>
      </c>
      <c r="AA205" s="97">
        <f t="shared" si="13"/>
        <v>0.6102221261</v>
      </c>
      <c r="AB205" s="97">
        <f t="shared" si="14"/>
        <v>0.6120962439</v>
      </c>
      <c r="AC205" s="98">
        <f t="shared" si="15"/>
        <v>1.159043675</v>
      </c>
      <c r="AD205" s="98">
        <f t="shared" si="16"/>
        <v>25.92411901</v>
      </c>
      <c r="AE205" s="13">
        <f t="shared" si="17"/>
        <v>1.159043675</v>
      </c>
      <c r="AF205" s="13">
        <f t="shared" si="18"/>
        <v>719.0322366</v>
      </c>
      <c r="AG205" s="13">
        <f t="shared" si="19"/>
        <v>119122.2867</v>
      </c>
      <c r="AH205" s="13">
        <f t="shared" si="20"/>
        <v>2317642.163</v>
      </c>
      <c r="AI205" s="10">
        <f t="shared" si="21"/>
        <v>1.377819898</v>
      </c>
      <c r="AJ205" s="10">
        <f t="shared" si="22"/>
        <v>722.9379956</v>
      </c>
      <c r="AK205" s="10">
        <f t="shared" si="23"/>
        <v>104473.4258</v>
      </c>
      <c r="AL205" s="10">
        <f t="shared" si="24"/>
        <v>3788418.191</v>
      </c>
      <c r="AM205" s="97">
        <f t="shared" si="25"/>
        <v>33979751.05</v>
      </c>
      <c r="AN205" s="97">
        <f t="shared" si="26"/>
        <v>34084109.87</v>
      </c>
      <c r="AO205" s="86">
        <f t="shared" si="27"/>
        <v>0.9969381974</v>
      </c>
      <c r="AP205" s="86">
        <f t="shared" ref="AP205:AS205" si="229">AE205-AI205</f>
        <v>-0.2187762226</v>
      </c>
      <c r="AQ205" s="86">
        <f t="shared" si="229"/>
        <v>-3.905758986</v>
      </c>
      <c r="AR205" s="86">
        <f t="shared" si="229"/>
        <v>14648.86093</v>
      </c>
      <c r="AS205" s="86">
        <f t="shared" si="229"/>
        <v>-1470776.028</v>
      </c>
      <c r="AT205" s="99"/>
      <c r="AU205" s="23"/>
    </row>
    <row r="206">
      <c r="A206" s="96">
        <v>10.661343488113587</v>
      </c>
      <c r="B206" s="29">
        <v>4000.0</v>
      </c>
      <c r="C206" s="30">
        <v>1091.0</v>
      </c>
      <c r="D206" s="31" t="s">
        <v>0</v>
      </c>
      <c r="E206" s="14">
        <v>2.0</v>
      </c>
      <c r="F206" s="15">
        <v>11.0</v>
      </c>
      <c r="G206" s="16">
        <v>5.0</v>
      </c>
      <c r="H206" s="17">
        <v>23.0</v>
      </c>
      <c r="I206" s="18">
        <v>32.0</v>
      </c>
      <c r="J206" s="19">
        <v>9.0</v>
      </c>
      <c r="K206" s="20">
        <v>6.0</v>
      </c>
      <c r="L206" s="21">
        <v>9.0</v>
      </c>
      <c r="M206" s="22">
        <v>14.0</v>
      </c>
      <c r="N206" s="63">
        <f t="shared" si="2"/>
        <v>32</v>
      </c>
      <c r="O206" s="63">
        <f t="shared" si="3"/>
        <v>9</v>
      </c>
      <c r="P206" s="63">
        <f t="shared" si="4"/>
        <v>32</v>
      </c>
      <c r="Q206" s="63">
        <f t="shared" si="5"/>
        <v>38</v>
      </c>
      <c r="R206" s="65">
        <f t="shared" si="6"/>
        <v>0.5765765766</v>
      </c>
      <c r="S206" s="65">
        <f t="shared" si="7"/>
        <v>0.3693693694</v>
      </c>
      <c r="T206" s="66">
        <f t="shared" si="8"/>
        <v>0.4571428571</v>
      </c>
      <c r="U206" s="89"/>
      <c r="V206" s="89"/>
      <c r="W206" s="85">
        <f t="shared" si="9"/>
        <v>79</v>
      </c>
      <c r="X206" s="7">
        <f t="shared" si="10"/>
        <v>1.377819898</v>
      </c>
      <c r="Y206" s="7">
        <f t="shared" si="11"/>
        <v>136.1770534</v>
      </c>
      <c r="Z206" s="7">
        <f t="shared" si="12"/>
        <v>1888.838678</v>
      </c>
      <c r="AA206" s="97">
        <f t="shared" si="13"/>
        <v>0.616186532</v>
      </c>
      <c r="AB206" s="97">
        <f t="shared" si="14"/>
        <v>0.6214911096</v>
      </c>
      <c r="AC206" s="98">
        <f t="shared" si="15"/>
        <v>1.159043675</v>
      </c>
      <c r="AD206" s="98">
        <f t="shared" si="16"/>
        <v>6.043659646</v>
      </c>
      <c r="AE206" s="13">
        <f t="shared" si="17"/>
        <v>1.159043675</v>
      </c>
      <c r="AF206" s="13">
        <f t="shared" si="18"/>
        <v>189.1725603</v>
      </c>
      <c r="AG206" s="13">
        <f t="shared" si="19"/>
        <v>8188.489799</v>
      </c>
      <c r="AH206" s="13">
        <f t="shared" si="20"/>
        <v>37718.47985</v>
      </c>
      <c r="AI206" s="10">
        <f t="shared" si="21"/>
        <v>1.377819898</v>
      </c>
      <c r="AJ206" s="10">
        <f t="shared" si="22"/>
        <v>188.5342095</v>
      </c>
      <c r="AK206" s="10">
        <f t="shared" si="23"/>
        <v>7063.566707</v>
      </c>
      <c r="AL206" s="10">
        <f t="shared" si="24"/>
        <v>71775.86976</v>
      </c>
      <c r="AM206" s="97">
        <f t="shared" si="25"/>
        <v>531442.3983</v>
      </c>
      <c r="AN206" s="97">
        <f t="shared" si="26"/>
        <v>536017.4373</v>
      </c>
      <c r="AO206" s="86">
        <f t="shared" si="27"/>
        <v>0.9914647571</v>
      </c>
      <c r="AP206" s="86">
        <f t="shared" ref="AP206:AS206" si="230">AE206-AI206</f>
        <v>-0.2187762226</v>
      </c>
      <c r="AQ206" s="86">
        <f t="shared" si="230"/>
        <v>0.638350777</v>
      </c>
      <c r="AR206" s="86">
        <f t="shared" si="230"/>
        <v>1124.923092</v>
      </c>
      <c r="AS206" s="86">
        <f t="shared" si="230"/>
        <v>-34057.38991</v>
      </c>
      <c r="AT206" s="99"/>
      <c r="AU206" s="23"/>
    </row>
    <row r="207">
      <c r="A207" s="96">
        <v>10.675517783355872</v>
      </c>
      <c r="B207" s="29">
        <v>4508.0</v>
      </c>
      <c r="C207" s="30">
        <v>2926.0</v>
      </c>
      <c r="D207" s="31" t="s">
        <v>0</v>
      </c>
      <c r="E207" s="14">
        <v>8.0</v>
      </c>
      <c r="F207" s="15">
        <v>11.0</v>
      </c>
      <c r="G207" s="16">
        <v>1.0</v>
      </c>
      <c r="H207" s="17">
        <v>70.0</v>
      </c>
      <c r="I207" s="18">
        <v>165.0</v>
      </c>
      <c r="J207" s="19">
        <v>47.0</v>
      </c>
      <c r="K207" s="20">
        <v>6.0</v>
      </c>
      <c r="L207" s="21">
        <v>6.0</v>
      </c>
      <c r="M207" s="22">
        <v>8.0</v>
      </c>
      <c r="N207" s="63">
        <f t="shared" si="2"/>
        <v>165</v>
      </c>
      <c r="O207" s="63">
        <f t="shared" si="3"/>
        <v>6</v>
      </c>
      <c r="P207" s="63">
        <f t="shared" si="4"/>
        <v>117</v>
      </c>
      <c r="Q207" s="63">
        <f t="shared" si="5"/>
        <v>34</v>
      </c>
      <c r="R207" s="65">
        <f t="shared" si="6"/>
        <v>0.8757763975</v>
      </c>
      <c r="S207" s="65">
        <f t="shared" si="7"/>
        <v>0.5310559006</v>
      </c>
      <c r="T207" s="66">
        <f t="shared" si="8"/>
        <v>0.8291457286</v>
      </c>
      <c r="U207" s="89"/>
      <c r="V207" s="89"/>
      <c r="W207" s="85">
        <f t="shared" si="9"/>
        <v>157</v>
      </c>
      <c r="X207" s="7">
        <f t="shared" si="10"/>
        <v>1.377819898</v>
      </c>
      <c r="Y207" s="7">
        <f t="shared" si="11"/>
        <v>320.6961722</v>
      </c>
      <c r="Z207" s="7">
        <f t="shared" si="12"/>
        <v>11468.03656</v>
      </c>
      <c r="AA207" s="97">
        <f t="shared" si="13"/>
        <v>0.9881894035</v>
      </c>
      <c r="AB207" s="97">
        <f t="shared" si="14"/>
        <v>0.982736504</v>
      </c>
      <c r="AC207" s="98">
        <f t="shared" si="15"/>
        <v>1.159043675</v>
      </c>
      <c r="AD207" s="98">
        <f t="shared" si="16"/>
        <v>5.407484947</v>
      </c>
      <c r="AE207" s="13">
        <f t="shared" si="17"/>
        <v>1.159043675</v>
      </c>
      <c r="AF207" s="13">
        <f t="shared" si="18"/>
        <v>369.3471989</v>
      </c>
      <c r="AG207" s="13">
        <f t="shared" si="19"/>
        <v>30267.21782</v>
      </c>
      <c r="AH207" s="13">
        <f t="shared" si="20"/>
        <v>133289.0964</v>
      </c>
      <c r="AI207" s="10">
        <f t="shared" si="21"/>
        <v>1.377819898</v>
      </c>
      <c r="AJ207" s="10">
        <f t="shared" si="22"/>
        <v>367.5420487</v>
      </c>
      <c r="AK207" s="10">
        <f t="shared" si="23"/>
        <v>22371.70641</v>
      </c>
      <c r="AL207" s="10">
        <f t="shared" si="24"/>
        <v>389913.243</v>
      </c>
      <c r="AM207" s="97">
        <f t="shared" si="25"/>
        <v>20389426.59</v>
      </c>
      <c r="AN207" s="97">
        <f t="shared" si="26"/>
        <v>20276916.28</v>
      </c>
      <c r="AO207" s="86">
        <f t="shared" si="27"/>
        <v>1.005548689</v>
      </c>
      <c r="AP207" s="86">
        <f t="shared" ref="AP207:AS207" si="231">AE207-AI207</f>
        <v>-0.2187762226</v>
      </c>
      <c r="AQ207" s="86">
        <f t="shared" si="231"/>
        <v>1.805150191</v>
      </c>
      <c r="AR207" s="86">
        <f t="shared" si="231"/>
        <v>7895.511402</v>
      </c>
      <c r="AS207" s="86">
        <f t="shared" si="231"/>
        <v>-256624.1466</v>
      </c>
      <c r="AT207" s="99"/>
      <c r="AU207" s="23"/>
    </row>
    <row r="208">
      <c r="A208" s="96">
        <v>10.71395178667187</v>
      </c>
      <c r="B208" s="29">
        <v>1621.0</v>
      </c>
      <c r="C208" s="30">
        <v>1230.0</v>
      </c>
      <c r="D208" s="31" t="s">
        <v>0</v>
      </c>
      <c r="E208" s="14">
        <v>9.0</v>
      </c>
      <c r="F208" s="15">
        <v>8.0</v>
      </c>
      <c r="G208" s="16">
        <v>4.0</v>
      </c>
      <c r="H208" s="17">
        <v>15.0</v>
      </c>
      <c r="I208" s="18">
        <v>55.0</v>
      </c>
      <c r="J208" s="19">
        <v>6.0</v>
      </c>
      <c r="K208" s="20">
        <v>11.0</v>
      </c>
      <c r="L208" s="21">
        <v>11.0</v>
      </c>
      <c r="M208" s="22">
        <v>13.0</v>
      </c>
      <c r="N208" s="63">
        <f t="shared" si="2"/>
        <v>55</v>
      </c>
      <c r="O208" s="63">
        <f t="shared" si="3"/>
        <v>11</v>
      </c>
      <c r="P208" s="63">
        <f t="shared" si="4"/>
        <v>21</v>
      </c>
      <c r="Q208" s="63">
        <f t="shared" si="5"/>
        <v>45</v>
      </c>
      <c r="R208" s="65">
        <f t="shared" si="6"/>
        <v>0.5757575758</v>
      </c>
      <c r="S208" s="65">
        <f t="shared" si="7"/>
        <v>0.5</v>
      </c>
      <c r="T208" s="66">
        <f t="shared" si="8"/>
        <v>0.55</v>
      </c>
      <c r="U208" s="89"/>
      <c r="V208" s="89"/>
      <c r="W208" s="85">
        <f t="shared" si="9"/>
        <v>77</v>
      </c>
      <c r="X208" s="7">
        <f t="shared" si="10"/>
        <v>1.377819898</v>
      </c>
      <c r="Y208" s="7">
        <f t="shared" si="11"/>
        <v>123.15815</v>
      </c>
      <c r="Z208" s="7">
        <f t="shared" si="12"/>
        <v>1479.47765</v>
      </c>
      <c r="AA208" s="97">
        <f t="shared" si="13"/>
        <v>0.7090436749</v>
      </c>
      <c r="AB208" s="97">
        <f t="shared" si="14"/>
        <v>0.7128719634</v>
      </c>
      <c r="AC208" s="98">
        <f t="shared" si="15"/>
        <v>1.159043675</v>
      </c>
      <c r="AD208" s="98">
        <f t="shared" si="16"/>
        <v>7.156965371</v>
      </c>
      <c r="AE208" s="13">
        <f t="shared" si="17"/>
        <v>1.159043675</v>
      </c>
      <c r="AF208" s="13">
        <f t="shared" si="18"/>
        <v>185.6496913</v>
      </c>
      <c r="AG208" s="13">
        <f t="shared" si="19"/>
        <v>7974.142616</v>
      </c>
      <c r="AH208" s="13">
        <f t="shared" si="20"/>
        <v>42433.64768</v>
      </c>
      <c r="AI208" s="10">
        <f t="shared" si="21"/>
        <v>1.377819898</v>
      </c>
      <c r="AJ208" s="10">
        <f t="shared" si="22"/>
        <v>185.1600454</v>
      </c>
      <c r="AK208" s="10">
        <f t="shared" si="23"/>
        <v>7021.594401</v>
      </c>
      <c r="AL208" s="10">
        <f t="shared" si="24"/>
        <v>66576.49425</v>
      </c>
      <c r="AM208" s="97">
        <f t="shared" si="25"/>
        <v>1235437.699</v>
      </c>
      <c r="AN208" s="97">
        <f t="shared" si="26"/>
        <v>1242108.109</v>
      </c>
      <c r="AO208" s="86">
        <f t="shared" si="27"/>
        <v>0.994629767</v>
      </c>
      <c r="AP208" s="86">
        <f t="shared" ref="AP208:AS208" si="232">AE208-AI208</f>
        <v>-0.2187762226</v>
      </c>
      <c r="AQ208" s="86">
        <f t="shared" si="232"/>
        <v>0.4896459028</v>
      </c>
      <c r="AR208" s="86">
        <f t="shared" si="232"/>
        <v>952.548215</v>
      </c>
      <c r="AS208" s="86">
        <f t="shared" si="232"/>
        <v>-24142.84656</v>
      </c>
      <c r="AT208" s="99"/>
      <c r="AU208" s="23"/>
    </row>
    <row r="209">
      <c r="A209" s="96">
        <v>10.779868865334166</v>
      </c>
      <c r="B209" s="29">
        <v>3771.0</v>
      </c>
      <c r="C209" s="30">
        <v>932.0</v>
      </c>
      <c r="D209" s="31" t="s">
        <v>0</v>
      </c>
      <c r="E209" s="14">
        <v>6.0</v>
      </c>
      <c r="F209" s="15">
        <v>9.0</v>
      </c>
      <c r="G209" s="16">
        <v>4.0</v>
      </c>
      <c r="H209" s="17">
        <v>26.0</v>
      </c>
      <c r="I209" s="18">
        <v>49.0</v>
      </c>
      <c r="J209" s="19">
        <v>21.0</v>
      </c>
      <c r="K209" s="20">
        <v>31.0</v>
      </c>
      <c r="L209" s="21">
        <v>11.0</v>
      </c>
      <c r="M209" s="22">
        <v>13.0</v>
      </c>
      <c r="N209" s="63">
        <f t="shared" si="2"/>
        <v>49</v>
      </c>
      <c r="O209" s="63">
        <f t="shared" si="3"/>
        <v>11</v>
      </c>
      <c r="P209" s="63">
        <f t="shared" si="4"/>
        <v>47</v>
      </c>
      <c r="Q209" s="63">
        <f t="shared" si="5"/>
        <v>63</v>
      </c>
      <c r="R209" s="65">
        <f t="shared" si="6"/>
        <v>0.5647058824</v>
      </c>
      <c r="S209" s="65">
        <f t="shared" si="7"/>
        <v>0.3529411765</v>
      </c>
      <c r="T209" s="66">
        <f t="shared" si="8"/>
        <v>0.4375</v>
      </c>
      <c r="U209" s="89"/>
      <c r="V209" s="89"/>
      <c r="W209" s="85">
        <f t="shared" si="9"/>
        <v>121</v>
      </c>
      <c r="X209" s="7">
        <f t="shared" si="10"/>
        <v>1.377819898</v>
      </c>
      <c r="Y209" s="7">
        <f t="shared" si="11"/>
        <v>205.1832038</v>
      </c>
      <c r="Z209" s="7">
        <f t="shared" si="12"/>
        <v>3994.985427</v>
      </c>
      <c r="AA209" s="97">
        <f t="shared" si="13"/>
        <v>0.5965436749</v>
      </c>
      <c r="AB209" s="97">
        <f t="shared" si="14"/>
        <v>0.6005919719</v>
      </c>
      <c r="AC209" s="98">
        <f t="shared" si="15"/>
        <v>1.159043675</v>
      </c>
      <c r="AD209" s="98">
        <f t="shared" si="16"/>
        <v>10.01975152</v>
      </c>
      <c r="AE209" s="13">
        <f t="shared" si="17"/>
        <v>1.159043675</v>
      </c>
      <c r="AF209" s="13">
        <f t="shared" si="18"/>
        <v>290.5083208</v>
      </c>
      <c r="AG209" s="13">
        <f t="shared" si="19"/>
        <v>19394.33831</v>
      </c>
      <c r="AH209" s="13">
        <f t="shared" si="20"/>
        <v>146699.182</v>
      </c>
      <c r="AI209" s="10">
        <f t="shared" si="21"/>
        <v>1.377819898</v>
      </c>
      <c r="AJ209" s="10">
        <f t="shared" si="22"/>
        <v>291.9858574</v>
      </c>
      <c r="AK209" s="10">
        <f t="shared" si="23"/>
        <v>16921.52727</v>
      </c>
      <c r="AL209" s="10">
        <f t="shared" si="24"/>
        <v>251684.0819</v>
      </c>
      <c r="AM209" s="97">
        <f t="shared" si="25"/>
        <v>1930892.567</v>
      </c>
      <c r="AN209" s="97">
        <f t="shared" si="26"/>
        <v>1943996.095</v>
      </c>
      <c r="AO209" s="86">
        <f t="shared" si="27"/>
        <v>0.9932594886</v>
      </c>
      <c r="AP209" s="86">
        <f t="shared" ref="AP209:AS209" si="233">AE209-AI209</f>
        <v>-0.2187762226</v>
      </c>
      <c r="AQ209" s="86">
        <f t="shared" si="233"/>
        <v>-1.477536523</v>
      </c>
      <c r="AR209" s="86">
        <f t="shared" si="233"/>
        <v>2472.811044</v>
      </c>
      <c r="AS209" s="86">
        <f t="shared" si="233"/>
        <v>-104984.8999</v>
      </c>
      <c r="AT209" s="99"/>
      <c r="AU209" s="23"/>
    </row>
    <row r="210">
      <c r="A210" s="96">
        <v>10.846636246406206</v>
      </c>
      <c r="B210" s="29">
        <v>1346.0</v>
      </c>
      <c r="C210" s="30">
        <v>2581.0</v>
      </c>
      <c r="D210" s="31" t="s">
        <v>0</v>
      </c>
      <c r="E210" s="14">
        <v>58.0</v>
      </c>
      <c r="F210" s="15">
        <v>37.0</v>
      </c>
      <c r="G210" s="16">
        <v>36.0</v>
      </c>
      <c r="H210" s="17">
        <v>49.0</v>
      </c>
      <c r="I210" s="18">
        <v>172.0</v>
      </c>
      <c r="J210" s="19">
        <v>31.0</v>
      </c>
      <c r="K210" s="20">
        <v>85.0</v>
      </c>
      <c r="L210" s="21">
        <v>92.0</v>
      </c>
      <c r="M210" s="22">
        <v>69.0</v>
      </c>
      <c r="N210" s="63">
        <f t="shared" si="2"/>
        <v>172</v>
      </c>
      <c r="O210" s="63">
        <f t="shared" si="3"/>
        <v>92</v>
      </c>
      <c r="P210" s="63">
        <f t="shared" si="4"/>
        <v>80</v>
      </c>
      <c r="Q210" s="63">
        <f t="shared" si="5"/>
        <v>285</v>
      </c>
      <c r="R210" s="65">
        <f t="shared" si="6"/>
        <v>0.40063593</v>
      </c>
      <c r="S210" s="65">
        <f t="shared" si="7"/>
        <v>0.4197138315</v>
      </c>
      <c r="T210" s="66">
        <f t="shared" si="8"/>
        <v>0.3763676149</v>
      </c>
      <c r="U210" s="89"/>
      <c r="V210" s="89"/>
      <c r="W210" s="85">
        <f t="shared" si="9"/>
        <v>457</v>
      </c>
      <c r="X210" s="7">
        <f t="shared" si="10"/>
        <v>1.377819898</v>
      </c>
      <c r="Y210" s="7">
        <f t="shared" si="11"/>
        <v>696.9178139</v>
      </c>
      <c r="Z210" s="7">
        <f t="shared" si="12"/>
        <v>50701.35202</v>
      </c>
      <c r="AA210" s="97">
        <f t="shared" si="13"/>
        <v>0.5354112898</v>
      </c>
      <c r="AB210" s="97">
        <f t="shared" si="14"/>
        <v>0.5341525268</v>
      </c>
      <c r="AC210" s="98">
        <f t="shared" si="15"/>
        <v>1.159043675</v>
      </c>
      <c r="AD210" s="98">
        <f t="shared" si="16"/>
        <v>45.32744735</v>
      </c>
      <c r="AE210" s="13">
        <f t="shared" si="17"/>
        <v>1.159043675</v>
      </c>
      <c r="AF210" s="13">
        <f t="shared" si="18"/>
        <v>1104.693366</v>
      </c>
      <c r="AG210" s="13">
        <f t="shared" si="19"/>
        <v>283494.3993</v>
      </c>
      <c r="AH210" s="13">
        <f t="shared" si="20"/>
        <v>9466592.051</v>
      </c>
      <c r="AI210" s="10">
        <f t="shared" si="21"/>
        <v>1.377819898</v>
      </c>
      <c r="AJ210" s="10">
        <f t="shared" si="22"/>
        <v>1089.596485</v>
      </c>
      <c r="AK210" s="10">
        <f t="shared" si="23"/>
        <v>249322.929</v>
      </c>
      <c r="AL210" s="10">
        <f t="shared" si="24"/>
        <v>14449885.33</v>
      </c>
      <c r="AM210" s="97">
        <f t="shared" si="25"/>
        <v>96806610.75</v>
      </c>
      <c r="AN210" s="97">
        <f t="shared" si="26"/>
        <v>96579016.41</v>
      </c>
      <c r="AO210" s="86">
        <f t="shared" si="27"/>
        <v>1.002356561</v>
      </c>
      <c r="AP210" s="86">
        <f t="shared" ref="AP210:AS210" si="234">AE210-AI210</f>
        <v>-0.2187762226</v>
      </c>
      <c r="AQ210" s="86">
        <f t="shared" si="234"/>
        <v>15.09688154</v>
      </c>
      <c r="AR210" s="86">
        <f t="shared" si="234"/>
        <v>34171.47036</v>
      </c>
      <c r="AS210" s="86">
        <f t="shared" si="234"/>
        <v>-4983293.275</v>
      </c>
      <c r="AT210" s="99"/>
      <c r="AU210" s="23"/>
    </row>
    <row r="211">
      <c r="A211" s="96">
        <v>10.987528348218603</v>
      </c>
      <c r="B211" s="29">
        <v>7663.0</v>
      </c>
      <c r="C211" s="30">
        <v>959.0</v>
      </c>
      <c r="D211" s="31" t="s">
        <v>0</v>
      </c>
      <c r="E211" s="14">
        <v>10.0</v>
      </c>
      <c r="F211" s="15">
        <v>19.0</v>
      </c>
      <c r="G211" s="16">
        <v>10.0</v>
      </c>
      <c r="H211" s="17">
        <v>19.0</v>
      </c>
      <c r="I211" s="18">
        <v>67.0</v>
      </c>
      <c r="J211" s="19">
        <v>9.0</v>
      </c>
      <c r="K211" s="20">
        <v>17.0</v>
      </c>
      <c r="L211" s="21">
        <v>26.0</v>
      </c>
      <c r="M211" s="22">
        <v>15.0</v>
      </c>
      <c r="N211" s="63">
        <f t="shared" si="2"/>
        <v>67</v>
      </c>
      <c r="O211" s="63">
        <f t="shared" si="3"/>
        <v>26</v>
      </c>
      <c r="P211" s="63">
        <f t="shared" si="4"/>
        <v>28</v>
      </c>
      <c r="Q211" s="63">
        <f t="shared" si="5"/>
        <v>71</v>
      </c>
      <c r="R211" s="65">
        <f t="shared" si="6"/>
        <v>0.4947916667</v>
      </c>
      <c r="S211" s="65">
        <f t="shared" si="7"/>
        <v>0.484375</v>
      </c>
      <c r="T211" s="66">
        <f t="shared" si="8"/>
        <v>0.4855072464</v>
      </c>
      <c r="U211" s="89"/>
      <c r="V211" s="89"/>
      <c r="W211" s="85">
        <f t="shared" si="9"/>
        <v>125</v>
      </c>
      <c r="X211" s="7">
        <f t="shared" si="10"/>
        <v>1.377819898</v>
      </c>
      <c r="Y211" s="7">
        <f t="shared" si="11"/>
        <v>197.3816965</v>
      </c>
      <c r="Z211" s="7">
        <f t="shared" si="12"/>
        <v>4282.127986</v>
      </c>
      <c r="AA211" s="97">
        <f t="shared" si="13"/>
        <v>0.6445509213</v>
      </c>
      <c r="AB211" s="97">
        <f t="shared" si="14"/>
        <v>0.6426794481</v>
      </c>
      <c r="AC211" s="98">
        <f t="shared" si="15"/>
        <v>1.159043675</v>
      </c>
      <c r="AD211" s="98">
        <f t="shared" si="16"/>
        <v>11.29210092</v>
      </c>
      <c r="AE211" s="13">
        <f t="shared" si="17"/>
        <v>1.159043675</v>
      </c>
      <c r="AF211" s="13">
        <f t="shared" si="18"/>
        <v>301.0530196</v>
      </c>
      <c r="AG211" s="13">
        <f t="shared" si="19"/>
        <v>20933.08265</v>
      </c>
      <c r="AH211" s="13">
        <f t="shared" si="20"/>
        <v>176439.0768</v>
      </c>
      <c r="AI211" s="10">
        <f t="shared" si="21"/>
        <v>1.377819898</v>
      </c>
      <c r="AJ211" s="10">
        <f t="shared" si="22"/>
        <v>295.2069093</v>
      </c>
      <c r="AK211" s="10">
        <f t="shared" si="23"/>
        <v>18296.22844</v>
      </c>
      <c r="AL211" s="10">
        <f t="shared" si="24"/>
        <v>304031.087</v>
      </c>
      <c r="AM211" s="97">
        <f t="shared" si="25"/>
        <v>3278980.072</v>
      </c>
      <c r="AN211" s="97">
        <f t="shared" si="26"/>
        <v>3269459.454</v>
      </c>
      <c r="AO211" s="86">
        <f t="shared" si="27"/>
        <v>1.002911985</v>
      </c>
      <c r="AP211" s="86">
        <f t="shared" ref="AP211:AS211" si="235">AE211-AI211</f>
        <v>-0.2187762226</v>
      </c>
      <c r="AQ211" s="86">
        <f t="shared" si="235"/>
        <v>5.84611039</v>
      </c>
      <c r="AR211" s="86">
        <f t="shared" si="235"/>
        <v>2636.85421</v>
      </c>
      <c r="AS211" s="86">
        <f t="shared" si="235"/>
        <v>-127592.0102</v>
      </c>
      <c r="AT211" s="99"/>
      <c r="AU211" s="23"/>
    </row>
    <row r="212">
      <c r="A212" s="96">
        <v>11.036346777799835</v>
      </c>
      <c r="B212" s="29">
        <v>1602.0</v>
      </c>
      <c r="C212" s="30">
        <v>2360.0</v>
      </c>
      <c r="D212" s="31" t="s">
        <v>0</v>
      </c>
      <c r="E212" s="14">
        <v>13.0</v>
      </c>
      <c r="F212" s="15">
        <v>20.0</v>
      </c>
      <c r="G212" s="16">
        <v>12.0</v>
      </c>
      <c r="H212" s="17">
        <v>43.0</v>
      </c>
      <c r="I212" s="18">
        <v>102.0</v>
      </c>
      <c r="J212" s="19">
        <v>24.0</v>
      </c>
      <c r="K212" s="20">
        <v>39.0</v>
      </c>
      <c r="L212" s="21">
        <v>53.0</v>
      </c>
      <c r="M212" s="22">
        <v>35.0</v>
      </c>
      <c r="N212" s="63">
        <f t="shared" si="2"/>
        <v>102</v>
      </c>
      <c r="O212" s="63">
        <f t="shared" si="3"/>
        <v>53</v>
      </c>
      <c r="P212" s="63">
        <f t="shared" si="4"/>
        <v>67</v>
      </c>
      <c r="Q212" s="63">
        <f t="shared" si="5"/>
        <v>119</v>
      </c>
      <c r="R212" s="65">
        <f t="shared" si="6"/>
        <v>0.495601173</v>
      </c>
      <c r="S212" s="65">
        <f t="shared" si="7"/>
        <v>0.4545454545</v>
      </c>
      <c r="T212" s="66">
        <f t="shared" si="8"/>
        <v>0.4615384615</v>
      </c>
      <c r="U212" s="89"/>
      <c r="V212" s="89"/>
      <c r="W212" s="85">
        <f t="shared" si="9"/>
        <v>239</v>
      </c>
      <c r="X212" s="7">
        <f t="shared" si="10"/>
        <v>1.377819898</v>
      </c>
      <c r="Y212" s="7">
        <f t="shared" si="11"/>
        <v>392.9416548</v>
      </c>
      <c r="Z212" s="7">
        <f t="shared" si="12"/>
        <v>18061.04045</v>
      </c>
      <c r="AA212" s="97">
        <f t="shared" si="13"/>
        <v>0.6205821364</v>
      </c>
      <c r="AB212" s="97">
        <f t="shared" si="14"/>
        <v>0.6232826296</v>
      </c>
      <c r="AC212" s="98">
        <f t="shared" si="15"/>
        <v>1.159043675</v>
      </c>
      <c r="AD212" s="98">
        <f t="shared" si="16"/>
        <v>18.92619731</v>
      </c>
      <c r="AE212" s="13">
        <f t="shared" si="17"/>
        <v>1.159043675</v>
      </c>
      <c r="AF212" s="13">
        <f t="shared" si="18"/>
        <v>572.9490739</v>
      </c>
      <c r="AG212" s="13">
        <f t="shared" si="19"/>
        <v>75252.45607</v>
      </c>
      <c r="AH212" s="13">
        <f t="shared" si="20"/>
        <v>1081083.317</v>
      </c>
      <c r="AI212" s="10">
        <f t="shared" si="21"/>
        <v>1.377819898</v>
      </c>
      <c r="AJ212" s="10">
        <f t="shared" si="22"/>
        <v>556.9022226</v>
      </c>
      <c r="AK212" s="10">
        <f t="shared" si="23"/>
        <v>64821.09737</v>
      </c>
      <c r="AL212" s="10">
        <f t="shared" si="24"/>
        <v>2149263.814</v>
      </c>
      <c r="AM212" s="97">
        <f t="shared" si="25"/>
        <v>15947782.42</v>
      </c>
      <c r="AN212" s="97">
        <f t="shared" si="26"/>
        <v>16017179.97</v>
      </c>
      <c r="AO212" s="86">
        <f t="shared" si="27"/>
        <v>0.9956673056</v>
      </c>
      <c r="AP212" s="86">
        <f t="shared" ref="AP212:AS212" si="236">AE212-AI212</f>
        <v>-0.2187762226</v>
      </c>
      <c r="AQ212" s="86">
        <f t="shared" si="236"/>
        <v>16.04685136</v>
      </c>
      <c r="AR212" s="86">
        <f t="shared" si="236"/>
        <v>10431.3587</v>
      </c>
      <c r="AS212" s="86">
        <f t="shared" si="236"/>
        <v>-1068180.497</v>
      </c>
      <c r="AT212" s="99"/>
      <c r="AU212" s="23"/>
    </row>
    <row r="213">
      <c r="A213" s="96">
        <v>11.32445171476678</v>
      </c>
      <c r="B213" s="29">
        <v>5635.0</v>
      </c>
      <c r="C213" s="30">
        <v>1712.0</v>
      </c>
      <c r="D213" s="31" t="s">
        <v>0</v>
      </c>
      <c r="E213" s="14">
        <v>9.0</v>
      </c>
      <c r="F213" s="15">
        <v>9.0</v>
      </c>
      <c r="G213" s="16">
        <v>3.0</v>
      </c>
      <c r="H213" s="17">
        <v>19.0</v>
      </c>
      <c r="I213" s="18">
        <v>63.0</v>
      </c>
      <c r="J213" s="19">
        <v>13.0</v>
      </c>
      <c r="K213" s="20">
        <v>10.0</v>
      </c>
      <c r="L213" s="21">
        <v>14.0</v>
      </c>
      <c r="M213" s="22">
        <v>14.0</v>
      </c>
      <c r="N213" s="63">
        <f t="shared" si="2"/>
        <v>63</v>
      </c>
      <c r="O213" s="63">
        <f t="shared" si="3"/>
        <v>14</v>
      </c>
      <c r="P213" s="63">
        <f t="shared" si="4"/>
        <v>32</v>
      </c>
      <c r="Q213" s="63">
        <f t="shared" si="5"/>
        <v>45</v>
      </c>
      <c r="R213" s="65">
        <f t="shared" si="6"/>
        <v>0.6168831169</v>
      </c>
      <c r="S213" s="65">
        <f t="shared" si="7"/>
        <v>0.5</v>
      </c>
      <c r="T213" s="66">
        <f t="shared" si="8"/>
        <v>0.5833333333</v>
      </c>
      <c r="U213" s="89"/>
      <c r="V213" s="89"/>
      <c r="W213" s="85">
        <f t="shared" si="9"/>
        <v>91</v>
      </c>
      <c r="X213" s="7">
        <f t="shared" si="10"/>
        <v>1.377819898</v>
      </c>
      <c r="Y213" s="7">
        <f t="shared" si="11"/>
        <v>153.4929605</v>
      </c>
      <c r="Z213" s="7">
        <f t="shared" si="12"/>
        <v>2516.447943</v>
      </c>
      <c r="AA213" s="97">
        <f t="shared" si="13"/>
        <v>0.7423770082</v>
      </c>
      <c r="AB213" s="97">
        <f t="shared" si="14"/>
        <v>0.7444371576</v>
      </c>
      <c r="AC213" s="98">
        <f t="shared" si="15"/>
        <v>1.159043675</v>
      </c>
      <c r="AD213" s="98">
        <f t="shared" si="16"/>
        <v>7.156965371</v>
      </c>
      <c r="AE213" s="13">
        <f t="shared" si="17"/>
        <v>1.159043675</v>
      </c>
      <c r="AF213" s="13">
        <f t="shared" si="18"/>
        <v>218.1029142</v>
      </c>
      <c r="AG213" s="13">
        <f t="shared" si="19"/>
        <v>10900.60837</v>
      </c>
      <c r="AH213" s="13">
        <f t="shared" si="20"/>
        <v>59266.83023</v>
      </c>
      <c r="AI213" s="10">
        <f t="shared" si="21"/>
        <v>1.377819898</v>
      </c>
      <c r="AJ213" s="10">
        <f t="shared" si="22"/>
        <v>215.4948559</v>
      </c>
      <c r="AK213" s="10">
        <f t="shared" si="23"/>
        <v>9423.631167</v>
      </c>
      <c r="AL213" s="10">
        <f t="shared" si="24"/>
        <v>113240.1575</v>
      </c>
      <c r="AM213" s="97">
        <f t="shared" si="25"/>
        <v>1901471.018</v>
      </c>
      <c r="AN213" s="97">
        <f t="shared" si="26"/>
        <v>1906747.736</v>
      </c>
      <c r="AO213" s="86">
        <f t="shared" si="27"/>
        <v>0.9972326081</v>
      </c>
      <c r="AP213" s="86">
        <f t="shared" ref="AP213:AS213" si="237">AE213-AI213</f>
        <v>-0.2187762226</v>
      </c>
      <c r="AQ213" s="86">
        <f t="shared" si="237"/>
        <v>2.608058284</v>
      </c>
      <c r="AR213" s="86">
        <f t="shared" si="237"/>
        <v>1476.977202</v>
      </c>
      <c r="AS213" s="86">
        <f t="shared" si="237"/>
        <v>-53973.32722</v>
      </c>
      <c r="AT213" s="99"/>
      <c r="AU213" s="23"/>
    </row>
    <row r="214">
      <c r="A214" s="96">
        <v>11.371937563198358</v>
      </c>
      <c r="B214" s="29">
        <v>5007.0</v>
      </c>
      <c r="C214" s="30">
        <v>2110.0</v>
      </c>
      <c r="D214" s="31" t="s">
        <v>0</v>
      </c>
      <c r="E214" s="14">
        <v>6.0</v>
      </c>
      <c r="F214" s="15">
        <v>11.0</v>
      </c>
      <c r="G214" s="16">
        <v>6.0</v>
      </c>
      <c r="H214" s="17">
        <v>24.0</v>
      </c>
      <c r="I214" s="18">
        <v>57.0</v>
      </c>
      <c r="J214" s="19">
        <v>23.0</v>
      </c>
      <c r="K214" s="20">
        <v>4.0</v>
      </c>
      <c r="L214" s="21">
        <v>8.0</v>
      </c>
      <c r="M214" s="22">
        <v>6.0</v>
      </c>
      <c r="N214" s="63">
        <f t="shared" si="2"/>
        <v>57</v>
      </c>
      <c r="O214" s="63">
        <f t="shared" si="3"/>
        <v>8</v>
      </c>
      <c r="P214" s="63">
        <f t="shared" si="4"/>
        <v>47</v>
      </c>
      <c r="Q214" s="63">
        <f t="shared" si="5"/>
        <v>33</v>
      </c>
      <c r="R214" s="65">
        <f t="shared" si="6"/>
        <v>0.7172413793</v>
      </c>
      <c r="S214" s="65">
        <f t="shared" si="7"/>
        <v>0.4482758621</v>
      </c>
      <c r="T214" s="66">
        <f t="shared" si="8"/>
        <v>0.6333333333</v>
      </c>
      <c r="U214" s="89"/>
      <c r="V214" s="89"/>
      <c r="W214" s="85">
        <f t="shared" si="9"/>
        <v>88</v>
      </c>
      <c r="X214" s="7">
        <f t="shared" si="10"/>
        <v>1.377819898</v>
      </c>
      <c r="Y214" s="7">
        <f t="shared" si="11"/>
        <v>162.5689666</v>
      </c>
      <c r="Z214" s="7">
        <f t="shared" si="12"/>
        <v>2825.053949</v>
      </c>
      <c r="AA214" s="97">
        <f t="shared" si="13"/>
        <v>0.7923770082</v>
      </c>
      <c r="AB214" s="97">
        <f t="shared" si="14"/>
        <v>0.7880153099</v>
      </c>
      <c r="AC214" s="98">
        <f t="shared" si="15"/>
        <v>1.159043675</v>
      </c>
      <c r="AD214" s="98">
        <f t="shared" si="16"/>
        <v>5.248441272</v>
      </c>
      <c r="AE214" s="13">
        <f t="shared" si="17"/>
        <v>1.159043675</v>
      </c>
      <c r="AF214" s="13">
        <f t="shared" si="18"/>
        <v>209.2401281</v>
      </c>
      <c r="AG214" s="13">
        <f t="shared" si="19"/>
        <v>9899.359882</v>
      </c>
      <c r="AH214" s="13">
        <f t="shared" si="20"/>
        <v>40643.92921</v>
      </c>
      <c r="AI214" s="10">
        <f t="shared" si="21"/>
        <v>1.377819898</v>
      </c>
      <c r="AJ214" s="10">
        <f t="shared" si="22"/>
        <v>208.0370232</v>
      </c>
      <c r="AK214" s="10">
        <f t="shared" si="23"/>
        <v>8189.829846</v>
      </c>
      <c r="AL214" s="10">
        <f t="shared" si="24"/>
        <v>93226.78031</v>
      </c>
      <c r="AM214" s="97">
        <f t="shared" si="25"/>
        <v>1499375.394</v>
      </c>
      <c r="AN214" s="97">
        <f t="shared" si="26"/>
        <v>1491121.97</v>
      </c>
      <c r="AO214" s="86">
        <f t="shared" si="27"/>
        <v>1.005535043</v>
      </c>
      <c r="AP214" s="86">
        <f t="shared" ref="AP214:AS214" si="238">AE214-AI214</f>
        <v>-0.2187762226</v>
      </c>
      <c r="AQ214" s="86">
        <f t="shared" si="238"/>
        <v>1.203104859</v>
      </c>
      <c r="AR214" s="86">
        <f t="shared" si="238"/>
        <v>1709.530036</v>
      </c>
      <c r="AS214" s="86">
        <f t="shared" si="238"/>
        <v>-52582.85111</v>
      </c>
      <c r="AT214" s="99"/>
      <c r="AU214" s="23"/>
    </row>
    <row r="215">
      <c r="A215" s="96">
        <v>11.46220201017097</v>
      </c>
      <c r="B215" s="29">
        <v>4506.0</v>
      </c>
      <c r="C215" s="30">
        <v>1406.0</v>
      </c>
      <c r="D215" s="31" t="s">
        <v>0</v>
      </c>
      <c r="E215" s="14">
        <v>8.0</v>
      </c>
      <c r="F215" s="15">
        <v>6.0</v>
      </c>
      <c r="G215" s="16">
        <v>10.0</v>
      </c>
      <c r="H215" s="17">
        <v>27.0</v>
      </c>
      <c r="I215" s="18">
        <v>64.0</v>
      </c>
      <c r="J215" s="19">
        <v>22.0</v>
      </c>
      <c r="K215" s="20">
        <v>10.0</v>
      </c>
      <c r="L215" s="21">
        <v>22.0</v>
      </c>
      <c r="M215" s="22">
        <v>16.0</v>
      </c>
      <c r="N215" s="63">
        <f t="shared" si="2"/>
        <v>64</v>
      </c>
      <c r="O215" s="63">
        <f t="shared" si="3"/>
        <v>22</v>
      </c>
      <c r="P215" s="63">
        <f t="shared" si="4"/>
        <v>49</v>
      </c>
      <c r="Q215" s="63">
        <f t="shared" si="5"/>
        <v>50</v>
      </c>
      <c r="R215" s="65">
        <f t="shared" si="6"/>
        <v>0.6108108108</v>
      </c>
      <c r="S215" s="65">
        <f t="shared" si="7"/>
        <v>0.4648648649</v>
      </c>
      <c r="T215" s="66">
        <f t="shared" si="8"/>
        <v>0.5614035088</v>
      </c>
      <c r="U215" s="89"/>
      <c r="V215" s="89"/>
      <c r="W215" s="85">
        <f t="shared" si="9"/>
        <v>121</v>
      </c>
      <c r="X215" s="7">
        <f t="shared" si="10"/>
        <v>1.377819898</v>
      </c>
      <c r="Y215" s="7">
        <f t="shared" si="11"/>
        <v>212.3862653</v>
      </c>
      <c r="Z215" s="7">
        <f t="shared" si="12"/>
        <v>5258.62515</v>
      </c>
      <c r="AA215" s="97">
        <f t="shared" si="13"/>
        <v>0.7204471837</v>
      </c>
      <c r="AB215" s="97">
        <f t="shared" si="14"/>
        <v>0.7157018679</v>
      </c>
      <c r="AC215" s="98">
        <f t="shared" si="15"/>
        <v>1.159043675</v>
      </c>
      <c r="AD215" s="98">
        <f t="shared" si="16"/>
        <v>7.952183745</v>
      </c>
      <c r="AE215" s="13">
        <f t="shared" si="17"/>
        <v>1.159043675</v>
      </c>
      <c r="AF215" s="13">
        <f t="shared" si="18"/>
        <v>288.4407531</v>
      </c>
      <c r="AG215" s="13">
        <f t="shared" si="19"/>
        <v>18893.98691</v>
      </c>
      <c r="AH215" s="13">
        <f t="shared" si="20"/>
        <v>116427.9222</v>
      </c>
      <c r="AI215" s="10">
        <f t="shared" si="21"/>
        <v>1.377819898</v>
      </c>
      <c r="AJ215" s="10">
        <f t="shared" si="22"/>
        <v>281.2772602</v>
      </c>
      <c r="AK215" s="10">
        <f t="shared" si="23"/>
        <v>15877.93842</v>
      </c>
      <c r="AL215" s="10">
        <f t="shared" si="24"/>
        <v>262931.2575</v>
      </c>
      <c r="AM215" s="97">
        <f t="shared" si="25"/>
        <v>2810932.754</v>
      </c>
      <c r="AN215" s="97">
        <f t="shared" si="26"/>
        <v>2792418.193</v>
      </c>
      <c r="AO215" s="86">
        <f t="shared" si="27"/>
        <v>1.006630297</v>
      </c>
      <c r="AP215" s="86">
        <f t="shared" ref="AP215:AS215" si="239">AE215-AI215</f>
        <v>-0.2187762226</v>
      </c>
      <c r="AQ215" s="86">
        <f t="shared" si="239"/>
        <v>7.163492875</v>
      </c>
      <c r="AR215" s="86">
        <f t="shared" si="239"/>
        <v>3016.048495</v>
      </c>
      <c r="AS215" s="86">
        <f t="shared" si="239"/>
        <v>-146503.3353</v>
      </c>
      <c r="AT215" s="99"/>
      <c r="AU215" s="23"/>
    </row>
    <row r="216">
      <c r="A216" s="96">
        <v>11.462874037330835</v>
      </c>
      <c r="B216" s="29">
        <v>5571.0</v>
      </c>
      <c r="C216" s="30">
        <v>1712.0</v>
      </c>
      <c r="D216" s="31" t="s">
        <v>0</v>
      </c>
      <c r="E216" s="14">
        <v>5.0</v>
      </c>
      <c r="F216" s="15">
        <v>16.0</v>
      </c>
      <c r="G216" s="16">
        <v>5.0</v>
      </c>
      <c r="H216" s="17">
        <v>18.0</v>
      </c>
      <c r="I216" s="18">
        <v>57.0</v>
      </c>
      <c r="J216" s="19">
        <v>10.0</v>
      </c>
      <c r="K216" s="20">
        <v>7.0</v>
      </c>
      <c r="L216" s="21">
        <v>12.0</v>
      </c>
      <c r="M216" s="22">
        <v>13.0</v>
      </c>
      <c r="N216" s="63">
        <f t="shared" si="2"/>
        <v>57</v>
      </c>
      <c r="O216" s="63">
        <f t="shared" si="3"/>
        <v>12</v>
      </c>
      <c r="P216" s="63">
        <f t="shared" si="4"/>
        <v>28</v>
      </c>
      <c r="Q216" s="63">
        <f t="shared" si="5"/>
        <v>46</v>
      </c>
      <c r="R216" s="65">
        <f t="shared" si="6"/>
        <v>0.5944055944</v>
      </c>
      <c r="S216" s="65">
        <f t="shared" si="7"/>
        <v>0.4825174825</v>
      </c>
      <c r="T216" s="66">
        <f t="shared" si="8"/>
        <v>0.5533980583</v>
      </c>
      <c r="U216" s="89"/>
      <c r="V216" s="89"/>
      <c r="W216" s="85">
        <f t="shared" si="9"/>
        <v>86</v>
      </c>
      <c r="X216" s="7">
        <f t="shared" si="10"/>
        <v>1.377819898</v>
      </c>
      <c r="Y216" s="7">
        <f t="shared" si="11"/>
        <v>142.1524534</v>
      </c>
      <c r="Z216" s="7">
        <f t="shared" si="12"/>
        <v>2047.440607</v>
      </c>
      <c r="AA216" s="97">
        <f t="shared" si="13"/>
        <v>0.7124417332</v>
      </c>
      <c r="AB216" s="97">
        <f t="shared" si="14"/>
        <v>0.7152754314</v>
      </c>
      <c r="AC216" s="98">
        <f t="shared" si="15"/>
        <v>1.159043675</v>
      </c>
      <c r="AD216" s="98">
        <f t="shared" si="16"/>
        <v>7.316009045</v>
      </c>
      <c r="AE216" s="13">
        <f t="shared" si="17"/>
        <v>1.159043675</v>
      </c>
      <c r="AF216" s="13">
        <f t="shared" si="18"/>
        <v>206.6715211</v>
      </c>
      <c r="AG216" s="13">
        <f t="shared" si="19"/>
        <v>9830.640575</v>
      </c>
      <c r="AH216" s="13">
        <f t="shared" si="20"/>
        <v>54109.2029</v>
      </c>
      <c r="AI216" s="10">
        <f t="shared" si="21"/>
        <v>1.377819898</v>
      </c>
      <c r="AJ216" s="10">
        <f t="shared" si="22"/>
        <v>205.5321687</v>
      </c>
      <c r="AK216" s="10">
        <f t="shared" si="23"/>
        <v>8586.453463</v>
      </c>
      <c r="AL216" s="10">
        <f t="shared" si="24"/>
        <v>94182.26793</v>
      </c>
      <c r="AM216" s="97">
        <f t="shared" si="25"/>
        <v>1500578.263</v>
      </c>
      <c r="AN216" s="97">
        <f t="shared" si="26"/>
        <v>1506546.732</v>
      </c>
      <c r="AO216" s="86">
        <f t="shared" si="27"/>
        <v>0.9960383118</v>
      </c>
      <c r="AP216" s="86">
        <f t="shared" ref="AP216:AS216" si="240">AE216-AI216</f>
        <v>-0.2187762226</v>
      </c>
      <c r="AQ216" s="86">
        <f t="shared" si="240"/>
        <v>1.139352462</v>
      </c>
      <c r="AR216" s="86">
        <f t="shared" si="240"/>
        <v>1244.187113</v>
      </c>
      <c r="AS216" s="86">
        <f t="shared" si="240"/>
        <v>-40073.06503</v>
      </c>
      <c r="AT216" s="99"/>
      <c r="AU216" s="23"/>
    </row>
    <row r="217">
      <c r="A217" s="96">
        <v>11.49198379108779</v>
      </c>
      <c r="B217" s="29">
        <v>5501.0</v>
      </c>
      <c r="C217" s="30">
        <v>916.0</v>
      </c>
      <c r="D217" s="31" t="s">
        <v>0</v>
      </c>
      <c r="E217" s="14">
        <v>12.0</v>
      </c>
      <c r="F217" s="15">
        <v>13.0</v>
      </c>
      <c r="G217" s="16">
        <v>22.0</v>
      </c>
      <c r="H217" s="17">
        <v>20.0</v>
      </c>
      <c r="I217" s="18">
        <v>56.0</v>
      </c>
      <c r="J217" s="19">
        <v>18.0</v>
      </c>
      <c r="K217" s="20">
        <v>23.0</v>
      </c>
      <c r="L217" s="21">
        <v>34.0</v>
      </c>
      <c r="M217" s="22">
        <v>46.0</v>
      </c>
      <c r="N217" s="63">
        <f t="shared" si="2"/>
        <v>56</v>
      </c>
      <c r="O217" s="63">
        <f t="shared" si="3"/>
        <v>34</v>
      </c>
      <c r="P217" s="63">
        <f t="shared" si="4"/>
        <v>38</v>
      </c>
      <c r="Q217" s="63">
        <f t="shared" si="5"/>
        <v>116</v>
      </c>
      <c r="R217" s="65">
        <f t="shared" si="6"/>
        <v>0.3852459016</v>
      </c>
      <c r="S217" s="65">
        <f t="shared" si="7"/>
        <v>0.368852459</v>
      </c>
      <c r="T217" s="66">
        <f t="shared" si="8"/>
        <v>0.3255813953</v>
      </c>
      <c r="U217" s="89"/>
      <c r="V217" s="89"/>
      <c r="W217" s="85">
        <f t="shared" si="9"/>
        <v>188</v>
      </c>
      <c r="X217" s="7">
        <f t="shared" si="10"/>
        <v>1.377819898</v>
      </c>
      <c r="Y217" s="7">
        <f t="shared" si="11"/>
        <v>290.205036</v>
      </c>
      <c r="Z217" s="7">
        <f t="shared" si="12"/>
        <v>8528.906334</v>
      </c>
      <c r="AA217" s="97">
        <f t="shared" si="13"/>
        <v>0.4846250702</v>
      </c>
      <c r="AB217" s="97">
        <f t="shared" si="14"/>
        <v>0.4888005837</v>
      </c>
      <c r="AC217" s="98">
        <f t="shared" si="15"/>
        <v>1.159043675</v>
      </c>
      <c r="AD217" s="98">
        <f t="shared" si="16"/>
        <v>18.44906629</v>
      </c>
      <c r="AE217" s="13">
        <f t="shared" si="17"/>
        <v>1.159043675</v>
      </c>
      <c r="AF217" s="13">
        <f t="shared" si="18"/>
        <v>454.2494881</v>
      </c>
      <c r="AG217" s="13">
        <f t="shared" si="19"/>
        <v>47902.08857</v>
      </c>
      <c r="AH217" s="13">
        <f t="shared" si="20"/>
        <v>652063.7989</v>
      </c>
      <c r="AI217" s="10">
        <f t="shared" si="21"/>
        <v>1.377819898</v>
      </c>
      <c r="AJ217" s="10">
        <f t="shared" si="22"/>
        <v>450.0321441</v>
      </c>
      <c r="AK217" s="10">
        <f t="shared" si="23"/>
        <v>42192.69051</v>
      </c>
      <c r="AL217" s="10">
        <f t="shared" si="24"/>
        <v>989353.1347</v>
      </c>
      <c r="AM217" s="97">
        <f t="shared" si="25"/>
        <v>4962653.767</v>
      </c>
      <c r="AN217" s="97">
        <f t="shared" si="26"/>
        <v>5005411.827</v>
      </c>
      <c r="AO217" s="86">
        <f t="shared" si="27"/>
        <v>0.9914576341</v>
      </c>
      <c r="AP217" s="86">
        <f t="shared" ref="AP217:AS217" si="241">AE217-AI217</f>
        <v>-0.2187762226</v>
      </c>
      <c r="AQ217" s="86">
        <f t="shared" si="241"/>
        <v>4.217343911</v>
      </c>
      <c r="AR217" s="86">
        <f t="shared" si="241"/>
        <v>5709.398057</v>
      </c>
      <c r="AS217" s="86">
        <f t="shared" si="241"/>
        <v>-337289.3358</v>
      </c>
      <c r="AT217" s="99"/>
      <c r="AU217" s="23"/>
    </row>
    <row r="218">
      <c r="A218" s="96">
        <v>11.495536080210144</v>
      </c>
      <c r="B218" s="29">
        <v>2011.0</v>
      </c>
      <c r="C218" s="30">
        <v>1367.0</v>
      </c>
      <c r="D218" s="31" t="s">
        <v>0</v>
      </c>
      <c r="E218" s="14">
        <v>9.0</v>
      </c>
      <c r="F218" s="15">
        <v>22.0</v>
      </c>
      <c r="G218" s="16">
        <v>16.0</v>
      </c>
      <c r="H218" s="17">
        <v>22.0</v>
      </c>
      <c r="I218" s="18">
        <v>82.0</v>
      </c>
      <c r="J218" s="19">
        <v>14.0</v>
      </c>
      <c r="K218" s="20">
        <v>12.0</v>
      </c>
      <c r="L218" s="21">
        <v>27.0</v>
      </c>
      <c r="M218" s="22">
        <v>21.0</v>
      </c>
      <c r="N218" s="63">
        <f t="shared" si="2"/>
        <v>82</v>
      </c>
      <c r="O218" s="63">
        <f t="shared" si="3"/>
        <v>27</v>
      </c>
      <c r="P218" s="63">
        <f t="shared" si="4"/>
        <v>36</v>
      </c>
      <c r="Q218" s="63">
        <f t="shared" si="5"/>
        <v>80</v>
      </c>
      <c r="R218" s="65">
        <f t="shared" si="6"/>
        <v>0.5244444444</v>
      </c>
      <c r="S218" s="65">
        <f t="shared" si="7"/>
        <v>0.4844444444</v>
      </c>
      <c r="T218" s="66">
        <f t="shared" si="8"/>
        <v>0.5061728395</v>
      </c>
      <c r="U218" s="89"/>
      <c r="V218" s="89"/>
      <c r="W218" s="85">
        <f t="shared" si="9"/>
        <v>143</v>
      </c>
      <c r="X218" s="7">
        <f t="shared" si="10"/>
        <v>1.377819898</v>
      </c>
      <c r="Y218" s="7">
        <f t="shared" si="11"/>
        <v>228.658257</v>
      </c>
      <c r="Z218" s="7">
        <f t="shared" si="12"/>
        <v>5613.074733</v>
      </c>
      <c r="AA218" s="97">
        <f t="shared" si="13"/>
        <v>0.6652165144</v>
      </c>
      <c r="AB218" s="97">
        <f t="shared" si="14"/>
        <v>0.6642471663</v>
      </c>
      <c r="AC218" s="98">
        <f t="shared" si="15"/>
        <v>1.159043675</v>
      </c>
      <c r="AD218" s="98">
        <f t="shared" si="16"/>
        <v>12.72349399</v>
      </c>
      <c r="AE218" s="13">
        <f t="shared" si="17"/>
        <v>1.159043675</v>
      </c>
      <c r="AF218" s="13">
        <f t="shared" si="18"/>
        <v>344.209985</v>
      </c>
      <c r="AG218" s="13">
        <f t="shared" si="19"/>
        <v>27340.20339</v>
      </c>
      <c r="AH218" s="13">
        <f t="shared" si="20"/>
        <v>260182.7286</v>
      </c>
      <c r="AI218" s="10">
        <f t="shared" si="21"/>
        <v>1.377819898</v>
      </c>
      <c r="AJ218" s="10">
        <f t="shared" si="22"/>
        <v>338.8838488</v>
      </c>
      <c r="AK218" s="10">
        <f t="shared" si="23"/>
        <v>23905.73529</v>
      </c>
      <c r="AL218" s="10">
        <f t="shared" si="24"/>
        <v>449045.9786</v>
      </c>
      <c r="AM218" s="97">
        <f t="shared" si="25"/>
        <v>5455606.939</v>
      </c>
      <c r="AN218" s="97">
        <f t="shared" si="26"/>
        <v>5447657.073</v>
      </c>
      <c r="AO218" s="86">
        <f t="shared" si="27"/>
        <v>1.001459318</v>
      </c>
      <c r="AP218" s="86">
        <f t="shared" ref="AP218:AS218" si="242">AE218-AI218</f>
        <v>-0.2187762226</v>
      </c>
      <c r="AQ218" s="86">
        <f t="shared" si="242"/>
        <v>5.326136232</v>
      </c>
      <c r="AR218" s="86">
        <f t="shared" si="242"/>
        <v>3434.468098</v>
      </c>
      <c r="AS218" s="86">
        <f t="shared" si="242"/>
        <v>-188863.25</v>
      </c>
      <c r="AT218" s="99"/>
      <c r="AU218" s="23"/>
    </row>
    <row r="219">
      <c r="A219" s="96">
        <v>11.536727682296942</v>
      </c>
      <c r="B219" s="29">
        <v>7569.0</v>
      </c>
      <c r="C219" s="30">
        <v>2745.0</v>
      </c>
      <c r="D219" s="31" t="s">
        <v>0</v>
      </c>
      <c r="E219" s="14">
        <v>20.0</v>
      </c>
      <c r="F219" s="15">
        <v>38.0</v>
      </c>
      <c r="G219" s="16">
        <v>25.0</v>
      </c>
      <c r="H219" s="17">
        <v>42.0</v>
      </c>
      <c r="I219" s="18">
        <v>212.0</v>
      </c>
      <c r="J219" s="19">
        <v>37.0</v>
      </c>
      <c r="K219" s="20">
        <v>41.0</v>
      </c>
      <c r="L219" s="21">
        <v>55.0</v>
      </c>
      <c r="M219" s="22">
        <v>61.0</v>
      </c>
      <c r="N219" s="63">
        <f t="shared" si="2"/>
        <v>212</v>
      </c>
      <c r="O219" s="63">
        <f t="shared" si="3"/>
        <v>55</v>
      </c>
      <c r="P219" s="63">
        <f t="shared" si="4"/>
        <v>79</v>
      </c>
      <c r="Q219" s="63">
        <f t="shared" si="5"/>
        <v>185</v>
      </c>
      <c r="R219" s="65">
        <f t="shared" si="6"/>
        <v>0.5480225989</v>
      </c>
      <c r="S219" s="65">
        <f t="shared" si="7"/>
        <v>0.5028248588</v>
      </c>
      <c r="T219" s="66">
        <f t="shared" si="8"/>
        <v>0.5340050378</v>
      </c>
      <c r="U219" s="89"/>
      <c r="V219" s="89"/>
      <c r="W219" s="85">
        <f t="shared" si="9"/>
        <v>319</v>
      </c>
      <c r="X219" s="7">
        <f t="shared" si="10"/>
        <v>1.377819898</v>
      </c>
      <c r="Y219" s="7">
        <f t="shared" si="11"/>
        <v>506.2872759</v>
      </c>
      <c r="Z219" s="7">
        <f t="shared" si="12"/>
        <v>26389.80785</v>
      </c>
      <c r="AA219" s="97">
        <f t="shared" si="13"/>
        <v>0.6930487127</v>
      </c>
      <c r="AB219" s="97">
        <f t="shared" si="14"/>
        <v>0.6938812382</v>
      </c>
      <c r="AC219" s="98">
        <f t="shared" si="15"/>
        <v>1.159043675</v>
      </c>
      <c r="AD219" s="98">
        <f t="shared" si="16"/>
        <v>29.42307986</v>
      </c>
      <c r="AE219" s="13">
        <f t="shared" si="17"/>
        <v>1.159043675</v>
      </c>
      <c r="AF219" s="13">
        <f t="shared" si="18"/>
        <v>768.8929444</v>
      </c>
      <c r="AG219" s="13">
        <f t="shared" si="19"/>
        <v>136717.3683</v>
      </c>
      <c r="AH219" s="13">
        <f t="shared" si="20"/>
        <v>2994122.029</v>
      </c>
      <c r="AI219" s="10">
        <f t="shared" si="21"/>
        <v>1.377819898</v>
      </c>
      <c r="AJ219" s="10">
        <f t="shared" si="22"/>
        <v>761.1839569</v>
      </c>
      <c r="AK219" s="10">
        <f t="shared" si="23"/>
        <v>120052.9539</v>
      </c>
      <c r="AL219" s="10">
        <f t="shared" si="24"/>
        <v>4882114.451</v>
      </c>
      <c r="AM219" s="97">
        <f t="shared" si="25"/>
        <v>77578845.11</v>
      </c>
      <c r="AN219" s="97">
        <f t="shared" si="26"/>
        <v>77672036.78</v>
      </c>
      <c r="AO219" s="86">
        <f t="shared" si="27"/>
        <v>0.9988001902</v>
      </c>
      <c r="AP219" s="86">
        <f t="shared" ref="AP219:AS219" si="243">AE219-AI219</f>
        <v>-0.2187762226</v>
      </c>
      <c r="AQ219" s="86">
        <f t="shared" si="243"/>
        <v>7.708987502</v>
      </c>
      <c r="AR219" s="86">
        <f t="shared" si="243"/>
        <v>16664.41446</v>
      </c>
      <c r="AS219" s="86">
        <f t="shared" si="243"/>
        <v>-1887992.422</v>
      </c>
      <c r="AT219" s="99"/>
      <c r="AU219" s="23"/>
    </row>
    <row r="220">
      <c r="A220" s="96">
        <v>11.551094847986718</v>
      </c>
      <c r="B220" s="29">
        <v>4501.0</v>
      </c>
      <c r="C220" s="30">
        <v>2884.0</v>
      </c>
      <c r="D220" s="31" t="s">
        <v>0</v>
      </c>
      <c r="E220" s="14">
        <v>23.0</v>
      </c>
      <c r="F220" s="15">
        <v>23.0</v>
      </c>
      <c r="G220" s="16">
        <v>12.0</v>
      </c>
      <c r="H220" s="17">
        <v>50.0</v>
      </c>
      <c r="I220" s="18">
        <v>173.0</v>
      </c>
      <c r="J220" s="19">
        <v>22.0</v>
      </c>
      <c r="K220" s="20">
        <v>34.0</v>
      </c>
      <c r="L220" s="21">
        <v>45.0</v>
      </c>
      <c r="M220" s="22">
        <v>29.0</v>
      </c>
      <c r="N220" s="63">
        <f t="shared" si="2"/>
        <v>173</v>
      </c>
      <c r="O220" s="63">
        <f t="shared" si="3"/>
        <v>45</v>
      </c>
      <c r="P220" s="63">
        <f t="shared" si="4"/>
        <v>72</v>
      </c>
      <c r="Q220" s="63">
        <f t="shared" si="5"/>
        <v>121</v>
      </c>
      <c r="R220" s="65">
        <f t="shared" si="6"/>
        <v>0.596107056</v>
      </c>
      <c r="S220" s="65">
        <f t="shared" si="7"/>
        <v>0.5304136253</v>
      </c>
      <c r="T220" s="66">
        <f t="shared" si="8"/>
        <v>0.5884353741</v>
      </c>
      <c r="U220" s="89"/>
      <c r="V220" s="89"/>
      <c r="W220" s="85">
        <f t="shared" si="9"/>
        <v>238</v>
      </c>
      <c r="X220" s="7">
        <f t="shared" si="10"/>
        <v>1.377819898</v>
      </c>
      <c r="Y220" s="7">
        <f t="shared" si="11"/>
        <v>393.1737767</v>
      </c>
      <c r="Z220" s="7">
        <f t="shared" si="12"/>
        <v>17190.33095</v>
      </c>
      <c r="AA220" s="97">
        <f t="shared" si="13"/>
        <v>0.747479049</v>
      </c>
      <c r="AB220" s="97">
        <f t="shared" si="14"/>
        <v>0.7485520807</v>
      </c>
      <c r="AC220" s="98">
        <f t="shared" si="15"/>
        <v>1.159043675</v>
      </c>
      <c r="AD220" s="98">
        <f t="shared" si="16"/>
        <v>19.24428466</v>
      </c>
      <c r="AE220" s="13">
        <f t="shared" si="17"/>
        <v>1.159043675</v>
      </c>
      <c r="AF220" s="13">
        <f t="shared" si="18"/>
        <v>570.9490739</v>
      </c>
      <c r="AG220" s="13">
        <f t="shared" si="19"/>
        <v>74813.14942</v>
      </c>
      <c r="AH220" s="13">
        <f t="shared" si="20"/>
        <v>1090073.26</v>
      </c>
      <c r="AI220" s="10">
        <f t="shared" si="21"/>
        <v>1.377819898</v>
      </c>
      <c r="AJ220" s="10">
        <f t="shared" si="22"/>
        <v>559.8899843</v>
      </c>
      <c r="AK220" s="10">
        <f t="shared" si="23"/>
        <v>64764.35793</v>
      </c>
      <c r="AL220" s="10">
        <f t="shared" si="24"/>
        <v>2080030.045</v>
      </c>
      <c r="AM220" s="97">
        <f t="shared" si="25"/>
        <v>37121883.08</v>
      </c>
      <c r="AN220" s="97">
        <f t="shared" si="26"/>
        <v>37175172.81</v>
      </c>
      <c r="AO220" s="86">
        <f t="shared" si="27"/>
        <v>0.9985665237</v>
      </c>
      <c r="AP220" s="86">
        <f t="shared" ref="AP220:AS220" si="244">AE220-AI220</f>
        <v>-0.2187762226</v>
      </c>
      <c r="AQ220" s="86">
        <f t="shared" si="244"/>
        <v>11.05908963</v>
      </c>
      <c r="AR220" s="86">
        <f t="shared" si="244"/>
        <v>10048.79149</v>
      </c>
      <c r="AS220" s="86">
        <f t="shared" si="244"/>
        <v>-989956.7847</v>
      </c>
      <c r="AT220" s="99"/>
      <c r="AU220" s="23"/>
    </row>
    <row r="221">
      <c r="A221" s="96">
        <v>11.601840213202472</v>
      </c>
      <c r="B221" s="29">
        <v>7502.0</v>
      </c>
      <c r="C221" s="30">
        <v>1524.0</v>
      </c>
      <c r="D221" s="31" t="s">
        <v>0</v>
      </c>
      <c r="E221" s="14">
        <v>0.0</v>
      </c>
      <c r="F221" s="15">
        <v>13.0</v>
      </c>
      <c r="G221" s="16">
        <v>6.0</v>
      </c>
      <c r="H221" s="17">
        <v>13.0</v>
      </c>
      <c r="I221" s="18">
        <v>50.0</v>
      </c>
      <c r="J221" s="19">
        <v>11.0</v>
      </c>
      <c r="K221" s="20">
        <v>11.0</v>
      </c>
      <c r="L221" s="21">
        <v>32.0</v>
      </c>
      <c r="M221" s="22">
        <v>12.0</v>
      </c>
      <c r="N221" s="63">
        <f t="shared" si="2"/>
        <v>50</v>
      </c>
      <c r="O221" s="63">
        <f t="shared" si="3"/>
        <v>32</v>
      </c>
      <c r="P221" s="63">
        <f t="shared" si="4"/>
        <v>24</v>
      </c>
      <c r="Q221" s="63">
        <f t="shared" si="5"/>
        <v>42</v>
      </c>
      <c r="R221" s="65">
        <f t="shared" si="6"/>
        <v>0.5</v>
      </c>
      <c r="S221" s="65">
        <f t="shared" si="7"/>
        <v>0.5540540541</v>
      </c>
      <c r="T221" s="66">
        <f t="shared" si="8"/>
        <v>0.5434782609</v>
      </c>
      <c r="U221" s="89"/>
      <c r="V221" s="89"/>
      <c r="W221" s="85">
        <f t="shared" si="9"/>
        <v>98</v>
      </c>
      <c r="X221" s="7">
        <f t="shared" si="10"/>
        <v>1.377819898</v>
      </c>
      <c r="Y221" s="7">
        <f t="shared" si="11"/>
        <v>162.2870536</v>
      </c>
      <c r="Z221" s="7">
        <f t="shared" si="12"/>
        <v>3581.402597</v>
      </c>
      <c r="AA221" s="97">
        <f t="shared" si="13"/>
        <v>0.7025219358</v>
      </c>
      <c r="AB221" s="97">
        <f t="shared" si="14"/>
        <v>0.69121188</v>
      </c>
      <c r="AC221" s="98">
        <f t="shared" si="15"/>
        <v>1.159043675</v>
      </c>
      <c r="AD221" s="98">
        <f t="shared" si="16"/>
        <v>6.679834346</v>
      </c>
      <c r="AE221" s="13">
        <f t="shared" si="17"/>
        <v>1.159043675</v>
      </c>
      <c r="AF221" s="13">
        <f t="shared" si="18"/>
        <v>233.8523946</v>
      </c>
      <c r="AG221" s="13">
        <f t="shared" si="19"/>
        <v>12440.70299</v>
      </c>
      <c r="AH221" s="13">
        <f t="shared" si="20"/>
        <v>64153.12906</v>
      </c>
      <c r="AI221" s="10">
        <f t="shared" si="21"/>
        <v>1.377819898</v>
      </c>
      <c r="AJ221" s="10">
        <f t="shared" si="22"/>
        <v>220.1554893</v>
      </c>
      <c r="AK221" s="10">
        <f t="shared" si="23"/>
        <v>10397.45885</v>
      </c>
      <c r="AL221" s="10">
        <f t="shared" si="24"/>
        <v>150418.9091</v>
      </c>
      <c r="AM221" s="97">
        <f t="shared" si="25"/>
        <v>1415699.724</v>
      </c>
      <c r="AN221" s="97">
        <f t="shared" si="26"/>
        <v>1392908.062</v>
      </c>
      <c r="AO221" s="86">
        <f t="shared" si="27"/>
        <v>1.016362647</v>
      </c>
      <c r="AP221" s="86">
        <f t="shared" ref="AP221:AS221" si="245">AE221-AI221</f>
        <v>-0.2187762226</v>
      </c>
      <c r="AQ221" s="86">
        <f t="shared" si="245"/>
        <v>13.69690536</v>
      </c>
      <c r="AR221" s="86">
        <f t="shared" si="245"/>
        <v>2043.244138</v>
      </c>
      <c r="AS221" s="86">
        <f t="shared" si="245"/>
        <v>-86265.78002</v>
      </c>
      <c r="AT221" s="99"/>
      <c r="AU221" s="23"/>
    </row>
    <row r="222">
      <c r="A222" s="96">
        <v>11.690343040252912</v>
      </c>
      <c r="B222" s="29">
        <v>4562.0</v>
      </c>
      <c r="C222" s="30">
        <v>1374.0</v>
      </c>
      <c r="D222" s="31" t="s">
        <v>0</v>
      </c>
      <c r="E222" s="14">
        <v>2.0</v>
      </c>
      <c r="F222" s="15">
        <v>3.0</v>
      </c>
      <c r="G222" s="16">
        <v>3.0</v>
      </c>
      <c r="H222" s="17">
        <v>23.0</v>
      </c>
      <c r="I222" s="18">
        <v>47.0</v>
      </c>
      <c r="J222" s="19">
        <v>11.0</v>
      </c>
      <c r="K222" s="20">
        <v>5.0</v>
      </c>
      <c r="L222" s="21">
        <v>8.0</v>
      </c>
      <c r="M222" s="22">
        <v>9.0</v>
      </c>
      <c r="N222" s="63">
        <f t="shared" si="2"/>
        <v>47</v>
      </c>
      <c r="O222" s="63">
        <f t="shared" si="3"/>
        <v>8</v>
      </c>
      <c r="P222" s="63">
        <f t="shared" si="4"/>
        <v>34</v>
      </c>
      <c r="Q222" s="63">
        <f t="shared" si="5"/>
        <v>22</v>
      </c>
      <c r="R222" s="65">
        <f t="shared" si="6"/>
        <v>0.7297297297</v>
      </c>
      <c r="S222" s="65">
        <f t="shared" si="7"/>
        <v>0.4954954955</v>
      </c>
      <c r="T222" s="66">
        <f t="shared" si="8"/>
        <v>0.6811594203</v>
      </c>
      <c r="U222" s="89"/>
      <c r="V222" s="89"/>
      <c r="W222" s="85">
        <f t="shared" si="9"/>
        <v>64</v>
      </c>
      <c r="X222" s="7">
        <f t="shared" si="10"/>
        <v>1.377819898</v>
      </c>
      <c r="Y222" s="7">
        <f t="shared" si="11"/>
        <v>119.0584015</v>
      </c>
      <c r="Z222" s="7">
        <f t="shared" si="12"/>
        <v>1609.298018</v>
      </c>
      <c r="AA222" s="97">
        <f t="shared" si="13"/>
        <v>0.8402030952</v>
      </c>
      <c r="AB222" s="97">
        <f t="shared" si="14"/>
        <v>0.8318031848</v>
      </c>
      <c r="AC222" s="98">
        <f t="shared" si="15"/>
        <v>1.159043675</v>
      </c>
      <c r="AD222" s="98">
        <f t="shared" si="16"/>
        <v>3.498960848</v>
      </c>
      <c r="AE222" s="13">
        <f t="shared" si="17"/>
        <v>1.159043675</v>
      </c>
      <c r="AF222" s="13">
        <f t="shared" si="18"/>
        <v>151.8565512</v>
      </c>
      <c r="AG222" s="13">
        <f t="shared" si="19"/>
        <v>5195.309881</v>
      </c>
      <c r="AH222" s="13">
        <f t="shared" si="20"/>
        <v>14331.74363</v>
      </c>
      <c r="AI222" s="10">
        <f t="shared" si="21"/>
        <v>1.377819898</v>
      </c>
      <c r="AJ222" s="10">
        <f t="shared" si="22"/>
        <v>149.3704392</v>
      </c>
      <c r="AK222" s="10">
        <f t="shared" si="23"/>
        <v>4228.58285</v>
      </c>
      <c r="AL222" s="10">
        <f t="shared" si="24"/>
        <v>35404.5564</v>
      </c>
      <c r="AM222" s="97">
        <f t="shared" si="25"/>
        <v>714297.8212</v>
      </c>
      <c r="AN222" s="97">
        <f t="shared" si="26"/>
        <v>707156.6458</v>
      </c>
      <c r="AO222" s="86">
        <f t="shared" si="27"/>
        <v>1.010098435</v>
      </c>
      <c r="AP222" s="86">
        <f t="shared" ref="AP222:AS222" si="246">AE222-AI222</f>
        <v>-0.2187762226</v>
      </c>
      <c r="AQ222" s="86">
        <f t="shared" si="246"/>
        <v>2.486112032</v>
      </c>
      <c r="AR222" s="86">
        <f t="shared" si="246"/>
        <v>966.7270307</v>
      </c>
      <c r="AS222" s="86">
        <f t="shared" si="246"/>
        <v>-21072.81277</v>
      </c>
      <c r="AT222" s="99"/>
      <c r="AU222" s="23"/>
    </row>
    <row r="223">
      <c r="A223" s="96">
        <v>11.691891692770206</v>
      </c>
      <c r="B223" s="29">
        <v>7097.0</v>
      </c>
      <c r="C223" s="30">
        <v>1210.0</v>
      </c>
      <c r="D223" s="31" t="s">
        <v>0</v>
      </c>
      <c r="E223" s="14">
        <v>5.0</v>
      </c>
      <c r="F223" s="15">
        <v>3.0</v>
      </c>
      <c r="G223" s="16">
        <v>6.0</v>
      </c>
      <c r="H223" s="17">
        <v>17.0</v>
      </c>
      <c r="I223" s="18">
        <v>57.0</v>
      </c>
      <c r="J223" s="19">
        <v>14.0</v>
      </c>
      <c r="K223" s="20">
        <v>14.0</v>
      </c>
      <c r="L223" s="21">
        <v>11.0</v>
      </c>
      <c r="M223" s="22">
        <v>11.0</v>
      </c>
      <c r="N223" s="63">
        <f t="shared" si="2"/>
        <v>57</v>
      </c>
      <c r="O223" s="63">
        <f t="shared" si="3"/>
        <v>11</v>
      </c>
      <c r="P223" s="63">
        <f t="shared" si="4"/>
        <v>31</v>
      </c>
      <c r="Q223" s="63">
        <f t="shared" si="5"/>
        <v>39</v>
      </c>
      <c r="R223" s="65">
        <f t="shared" si="6"/>
        <v>0.6376811594</v>
      </c>
      <c r="S223" s="65">
        <f t="shared" si="7"/>
        <v>0.4927536232</v>
      </c>
      <c r="T223" s="66">
        <f t="shared" si="8"/>
        <v>0.59375</v>
      </c>
      <c r="U223" s="89"/>
      <c r="V223" s="89"/>
      <c r="W223" s="85">
        <f t="shared" si="9"/>
        <v>81</v>
      </c>
      <c r="X223" s="7">
        <f t="shared" si="10"/>
        <v>1.377819898</v>
      </c>
      <c r="Y223" s="7">
        <f t="shared" si="11"/>
        <v>138.5650776</v>
      </c>
      <c r="Z223" s="7">
        <f t="shared" si="12"/>
        <v>2017.836119</v>
      </c>
      <c r="AA223" s="97">
        <f t="shared" si="13"/>
        <v>0.7527936749</v>
      </c>
      <c r="AB223" s="97">
        <f t="shared" si="14"/>
        <v>0.7557541688</v>
      </c>
      <c r="AC223" s="98">
        <f t="shared" si="15"/>
        <v>1.159043675</v>
      </c>
      <c r="AD223" s="98">
        <f t="shared" si="16"/>
        <v>6.202703321</v>
      </c>
      <c r="AE223" s="13">
        <f t="shared" si="17"/>
        <v>1.159043675</v>
      </c>
      <c r="AF223" s="13">
        <f t="shared" si="18"/>
        <v>193.9677787</v>
      </c>
      <c r="AG223" s="13">
        <f t="shared" si="19"/>
        <v>8609.323489</v>
      </c>
      <c r="AH223" s="13">
        <f t="shared" si="20"/>
        <v>40695.93649</v>
      </c>
      <c r="AI223" s="10">
        <f t="shared" si="21"/>
        <v>1.377819898</v>
      </c>
      <c r="AJ223" s="10">
        <f t="shared" si="22"/>
        <v>192.3000536</v>
      </c>
      <c r="AK223" s="10">
        <f t="shared" si="23"/>
        <v>7421.874147</v>
      </c>
      <c r="AL223" s="10">
        <f t="shared" si="24"/>
        <v>78695.60864</v>
      </c>
      <c r="AM223" s="97">
        <f t="shared" si="25"/>
        <v>1376275.464</v>
      </c>
      <c r="AN223" s="97">
        <f t="shared" si="26"/>
        <v>1381687.91</v>
      </c>
      <c r="AO223" s="86">
        <f t="shared" si="27"/>
        <v>0.996082729</v>
      </c>
      <c r="AP223" s="86">
        <f t="shared" ref="AP223:AS223" si="247">AE223-AI223</f>
        <v>-0.2187762226</v>
      </c>
      <c r="AQ223" s="86">
        <f t="shared" si="247"/>
        <v>1.66772502</v>
      </c>
      <c r="AR223" s="86">
        <f t="shared" si="247"/>
        <v>1187.449342</v>
      </c>
      <c r="AS223" s="86">
        <f t="shared" si="247"/>
        <v>-37999.67215</v>
      </c>
      <c r="AT223" s="99"/>
      <c r="AU223" s="23"/>
    </row>
    <row r="224">
      <c r="A224" s="96">
        <v>11.80922920748823</v>
      </c>
      <c r="B224" s="29">
        <v>7507.0</v>
      </c>
      <c r="C224" s="30">
        <v>1909.0</v>
      </c>
      <c r="D224" s="31" t="s">
        <v>0</v>
      </c>
      <c r="E224" s="14">
        <v>11.0</v>
      </c>
      <c r="F224" s="15">
        <v>17.0</v>
      </c>
      <c r="G224" s="16">
        <v>7.0</v>
      </c>
      <c r="H224" s="17">
        <v>28.0</v>
      </c>
      <c r="I224" s="18">
        <v>115.0</v>
      </c>
      <c r="J224" s="19">
        <v>25.0</v>
      </c>
      <c r="K224" s="20">
        <v>16.0</v>
      </c>
      <c r="L224" s="21">
        <v>28.0</v>
      </c>
      <c r="M224" s="22">
        <v>29.0</v>
      </c>
      <c r="N224" s="63">
        <f t="shared" si="2"/>
        <v>115</v>
      </c>
      <c r="O224" s="63">
        <f t="shared" si="3"/>
        <v>28</v>
      </c>
      <c r="P224" s="63">
        <f t="shared" si="4"/>
        <v>53</v>
      </c>
      <c r="Q224" s="63">
        <f t="shared" si="5"/>
        <v>80</v>
      </c>
      <c r="R224" s="65">
        <f t="shared" si="6"/>
        <v>0.6086956522</v>
      </c>
      <c r="S224" s="65">
        <f t="shared" si="7"/>
        <v>0.518115942</v>
      </c>
      <c r="T224" s="66">
        <f t="shared" si="8"/>
        <v>0.5897435897</v>
      </c>
      <c r="U224" s="89"/>
      <c r="V224" s="89"/>
      <c r="W224" s="85">
        <f t="shared" si="9"/>
        <v>161</v>
      </c>
      <c r="X224" s="7">
        <f t="shared" si="10"/>
        <v>1.377819898</v>
      </c>
      <c r="Y224" s="7">
        <f t="shared" si="11"/>
        <v>269.3045835</v>
      </c>
      <c r="Z224" s="7">
        <f t="shared" si="12"/>
        <v>7955.789975</v>
      </c>
      <c r="AA224" s="97">
        <f t="shared" si="13"/>
        <v>0.7487872646</v>
      </c>
      <c r="AB224" s="97">
        <f t="shared" si="14"/>
        <v>0.7502032822</v>
      </c>
      <c r="AC224" s="98">
        <f t="shared" si="15"/>
        <v>1.159043675</v>
      </c>
      <c r="AD224" s="98">
        <f t="shared" si="16"/>
        <v>12.72349399</v>
      </c>
      <c r="AE224" s="13">
        <f t="shared" si="17"/>
        <v>1.159043675</v>
      </c>
      <c r="AF224" s="13">
        <f t="shared" si="18"/>
        <v>385.9355573</v>
      </c>
      <c r="AG224" s="13">
        <f t="shared" si="19"/>
        <v>34140.53616</v>
      </c>
      <c r="AH224" s="13">
        <f t="shared" si="20"/>
        <v>329805.6878</v>
      </c>
      <c r="AI224" s="10">
        <f t="shared" si="21"/>
        <v>1.377819898</v>
      </c>
      <c r="AJ224" s="10">
        <f t="shared" si="22"/>
        <v>379.5301753</v>
      </c>
      <c r="AK224" s="10">
        <f t="shared" si="23"/>
        <v>29500.15666</v>
      </c>
      <c r="AL224" s="10">
        <f t="shared" si="24"/>
        <v>636463.198</v>
      </c>
      <c r="AM224" s="97">
        <f t="shared" si="25"/>
        <v>11122725.64</v>
      </c>
      <c r="AN224" s="97">
        <f t="shared" si="26"/>
        <v>11143759.62</v>
      </c>
      <c r="AO224" s="86">
        <f t="shared" si="27"/>
        <v>0.9981124882</v>
      </c>
      <c r="AP224" s="86">
        <f t="shared" ref="AP224:AS224" si="248">AE224-AI224</f>
        <v>-0.2187762226</v>
      </c>
      <c r="AQ224" s="86">
        <f t="shared" si="248"/>
        <v>6.405382009</v>
      </c>
      <c r="AR224" s="86">
        <f t="shared" si="248"/>
        <v>4640.379507</v>
      </c>
      <c r="AS224" s="86">
        <f t="shared" si="248"/>
        <v>-306657.5102</v>
      </c>
      <c r="AT224" s="99"/>
      <c r="AU224" s="23"/>
    </row>
    <row r="225">
      <c r="A225" s="96">
        <v>11.840164853853764</v>
      </c>
      <c r="B225" s="29">
        <v>3748.0</v>
      </c>
      <c r="C225" s="30">
        <v>2305.0</v>
      </c>
      <c r="D225" s="31" t="s">
        <v>0</v>
      </c>
      <c r="E225" s="14">
        <v>35.0</v>
      </c>
      <c r="F225" s="15">
        <v>40.0</v>
      </c>
      <c r="G225" s="16">
        <v>28.0</v>
      </c>
      <c r="H225" s="17">
        <v>59.0</v>
      </c>
      <c r="I225" s="18">
        <v>183.0</v>
      </c>
      <c r="J225" s="19">
        <v>35.0</v>
      </c>
      <c r="K225" s="20">
        <v>83.0</v>
      </c>
      <c r="L225" s="21">
        <v>96.0</v>
      </c>
      <c r="M225" s="22">
        <v>71.0</v>
      </c>
      <c r="N225" s="63">
        <f t="shared" si="2"/>
        <v>183</v>
      </c>
      <c r="O225" s="63">
        <f t="shared" si="3"/>
        <v>96</v>
      </c>
      <c r="P225" s="63">
        <f t="shared" si="4"/>
        <v>94</v>
      </c>
      <c r="Q225" s="63">
        <f t="shared" si="5"/>
        <v>257</v>
      </c>
      <c r="R225" s="65">
        <f t="shared" si="6"/>
        <v>0.4396825397</v>
      </c>
      <c r="S225" s="65">
        <f t="shared" si="7"/>
        <v>0.4428571429</v>
      </c>
      <c r="T225" s="66">
        <f t="shared" si="8"/>
        <v>0.4159090909</v>
      </c>
      <c r="U225" s="89"/>
      <c r="V225" s="89"/>
      <c r="W225" s="85">
        <f t="shared" si="9"/>
        <v>447</v>
      </c>
      <c r="X225" s="7">
        <f t="shared" si="10"/>
        <v>1.377819898</v>
      </c>
      <c r="Y225" s="7">
        <f t="shared" si="11"/>
        <v>700.8649567</v>
      </c>
      <c r="Z225" s="7">
        <f t="shared" si="12"/>
        <v>54299.7769</v>
      </c>
      <c r="AA225" s="97">
        <f t="shared" si="13"/>
        <v>0.5749527658</v>
      </c>
      <c r="AB225" s="97">
        <f t="shared" si="14"/>
        <v>0.5762153553</v>
      </c>
      <c r="AC225" s="98">
        <f t="shared" si="15"/>
        <v>1.159043675</v>
      </c>
      <c r="AD225" s="98">
        <f t="shared" si="16"/>
        <v>40.87422445</v>
      </c>
      <c r="AE225" s="13">
        <f t="shared" si="17"/>
        <v>1.159043675</v>
      </c>
      <c r="AF225" s="13">
        <f t="shared" si="18"/>
        <v>1077.05927</v>
      </c>
      <c r="AG225" s="13">
        <f t="shared" si="19"/>
        <v>268128.9143</v>
      </c>
      <c r="AH225" s="13">
        <f t="shared" si="20"/>
        <v>8167037.913</v>
      </c>
      <c r="AI225" s="10">
        <f t="shared" si="21"/>
        <v>1.377819898</v>
      </c>
      <c r="AJ225" s="10">
        <f t="shared" si="22"/>
        <v>1054.96467</v>
      </c>
      <c r="AK225" s="10">
        <f t="shared" si="23"/>
        <v>234422.0708</v>
      </c>
      <c r="AL225" s="10">
        <f t="shared" si="24"/>
        <v>13955042.66</v>
      </c>
      <c r="AM225" s="97">
        <f t="shared" si="25"/>
        <v>100407451.2</v>
      </c>
      <c r="AN225" s="97">
        <f t="shared" si="26"/>
        <v>100627944.8</v>
      </c>
      <c r="AO225" s="86">
        <f t="shared" si="27"/>
        <v>0.9978088236</v>
      </c>
      <c r="AP225" s="86">
        <f t="shared" ref="AP225:AS225" si="249">AE225-AI225</f>
        <v>-0.2187762226</v>
      </c>
      <c r="AQ225" s="86">
        <f t="shared" si="249"/>
        <v>22.09459941</v>
      </c>
      <c r="AR225" s="86">
        <f t="shared" si="249"/>
        <v>33706.84352</v>
      </c>
      <c r="AS225" s="86">
        <f t="shared" si="249"/>
        <v>-5788004.749</v>
      </c>
      <c r="AT225" s="99"/>
      <c r="AU225" s="23"/>
    </row>
    <row r="226">
      <c r="A226" s="96">
        <v>11.889044425373015</v>
      </c>
      <c r="B226" s="29">
        <v>7021.0</v>
      </c>
      <c r="C226" s="30">
        <v>1481.0</v>
      </c>
      <c r="D226" s="31" t="s">
        <v>0</v>
      </c>
      <c r="E226" s="14">
        <v>2.0</v>
      </c>
      <c r="F226" s="15">
        <v>6.0</v>
      </c>
      <c r="G226" s="16">
        <v>2.0</v>
      </c>
      <c r="H226" s="17">
        <v>32.0</v>
      </c>
      <c r="I226" s="18">
        <v>120.0</v>
      </c>
      <c r="J226" s="19">
        <v>24.0</v>
      </c>
      <c r="K226" s="20">
        <v>10.0</v>
      </c>
      <c r="L226" s="21">
        <v>24.0</v>
      </c>
      <c r="M226" s="22">
        <v>17.0</v>
      </c>
      <c r="N226" s="63">
        <f t="shared" si="2"/>
        <v>120</v>
      </c>
      <c r="O226" s="63">
        <f t="shared" si="3"/>
        <v>24</v>
      </c>
      <c r="P226" s="63">
        <f t="shared" si="4"/>
        <v>56</v>
      </c>
      <c r="Q226" s="63">
        <f t="shared" si="5"/>
        <v>37</v>
      </c>
      <c r="R226" s="65">
        <f t="shared" si="6"/>
        <v>0.7426160338</v>
      </c>
      <c r="S226" s="65">
        <f t="shared" si="7"/>
        <v>0.6075949367</v>
      </c>
      <c r="T226" s="66">
        <f t="shared" si="8"/>
        <v>0.7643312102</v>
      </c>
      <c r="U226" s="89"/>
      <c r="V226" s="89"/>
      <c r="W226" s="85">
        <f t="shared" si="9"/>
        <v>117</v>
      </c>
      <c r="X226" s="7">
        <f t="shared" si="10"/>
        <v>1.377819898</v>
      </c>
      <c r="Y226" s="7">
        <f t="shared" si="11"/>
        <v>215.6088559</v>
      </c>
      <c r="Z226" s="7">
        <f t="shared" si="12"/>
        <v>5823.601216</v>
      </c>
      <c r="AA226" s="97">
        <f t="shared" si="13"/>
        <v>0.9233748851</v>
      </c>
      <c r="AB226" s="97">
        <f t="shared" si="14"/>
        <v>0.917539398</v>
      </c>
      <c r="AC226" s="98">
        <f t="shared" si="15"/>
        <v>1.159043675</v>
      </c>
      <c r="AD226" s="98">
        <f t="shared" si="16"/>
        <v>5.884615971</v>
      </c>
      <c r="AE226" s="13">
        <f t="shared" si="17"/>
        <v>1.159043675</v>
      </c>
      <c r="AF226" s="13">
        <f t="shared" si="18"/>
        <v>277.1008359</v>
      </c>
      <c r="AG226" s="13">
        <f t="shared" si="19"/>
        <v>17243.149</v>
      </c>
      <c r="AH226" s="13">
        <f t="shared" si="20"/>
        <v>80554.50803</v>
      </c>
      <c r="AI226" s="10">
        <f t="shared" si="21"/>
        <v>1.377819898</v>
      </c>
      <c r="AJ226" s="10">
        <f t="shared" si="22"/>
        <v>266.5881921</v>
      </c>
      <c r="AK226" s="10">
        <f t="shared" si="23"/>
        <v>13801.12888</v>
      </c>
      <c r="AL226" s="10">
        <f t="shared" si="24"/>
        <v>215473.245</v>
      </c>
      <c r="AM226" s="97">
        <f t="shared" si="25"/>
        <v>8142811.896</v>
      </c>
      <c r="AN226" s="97">
        <f t="shared" si="26"/>
        <v>8091351.46</v>
      </c>
      <c r="AO226" s="86">
        <f t="shared" si="27"/>
        <v>1.006359931</v>
      </c>
      <c r="AP226" s="86">
        <f t="shared" ref="AP226:AS226" si="250">AE226-AI226</f>
        <v>-0.2187762226</v>
      </c>
      <c r="AQ226" s="86">
        <f t="shared" si="250"/>
        <v>10.51264383</v>
      </c>
      <c r="AR226" s="86">
        <f t="shared" si="250"/>
        <v>3442.02012</v>
      </c>
      <c r="AS226" s="86">
        <f t="shared" si="250"/>
        <v>-134918.737</v>
      </c>
      <c r="AT226" s="99"/>
      <c r="AU226" s="23"/>
    </row>
    <row r="227">
      <c r="A227" s="96">
        <v>11.984291254248262</v>
      </c>
      <c r="B227" s="29">
        <v>5587.0</v>
      </c>
      <c r="C227" s="30">
        <v>2966.0</v>
      </c>
      <c r="D227" s="31" t="s">
        <v>0</v>
      </c>
      <c r="E227" s="14">
        <v>9.0</v>
      </c>
      <c r="F227" s="15">
        <v>16.0</v>
      </c>
      <c r="G227" s="16">
        <v>3.0</v>
      </c>
      <c r="H227" s="17">
        <v>51.0</v>
      </c>
      <c r="I227" s="18">
        <v>214.0</v>
      </c>
      <c r="J227" s="19">
        <v>43.0</v>
      </c>
      <c r="K227" s="20">
        <v>38.0</v>
      </c>
      <c r="L227" s="21">
        <v>52.0</v>
      </c>
      <c r="M227" s="22">
        <v>39.0</v>
      </c>
      <c r="N227" s="63">
        <f t="shared" si="2"/>
        <v>214</v>
      </c>
      <c r="O227" s="63">
        <f t="shared" si="3"/>
        <v>52</v>
      </c>
      <c r="P227" s="63">
        <f t="shared" si="4"/>
        <v>94</v>
      </c>
      <c r="Q227" s="63">
        <f t="shared" si="5"/>
        <v>105</v>
      </c>
      <c r="R227" s="65">
        <f t="shared" si="6"/>
        <v>0.6623655914</v>
      </c>
      <c r="S227" s="65">
        <f t="shared" si="7"/>
        <v>0.5720430108</v>
      </c>
      <c r="T227" s="66">
        <f t="shared" si="8"/>
        <v>0.670846395</v>
      </c>
      <c r="U227" s="89"/>
      <c r="V227" s="89"/>
      <c r="W227" s="85">
        <f t="shared" si="9"/>
        <v>251</v>
      </c>
      <c r="X227" s="7">
        <f t="shared" si="10"/>
        <v>1.377819898</v>
      </c>
      <c r="Y227" s="7">
        <f t="shared" si="11"/>
        <v>435.5736467</v>
      </c>
      <c r="Z227" s="7">
        <f t="shared" si="12"/>
        <v>22726.58613</v>
      </c>
      <c r="AA227" s="97">
        <f t="shared" si="13"/>
        <v>0.8298900699</v>
      </c>
      <c r="AB227" s="97">
        <f t="shared" si="14"/>
        <v>0.8280170496</v>
      </c>
      <c r="AC227" s="98">
        <f t="shared" si="15"/>
        <v>1.159043675</v>
      </c>
      <c r="AD227" s="98">
        <f t="shared" si="16"/>
        <v>16.69958586</v>
      </c>
      <c r="AE227" s="13">
        <f t="shared" si="17"/>
        <v>1.159043675</v>
      </c>
      <c r="AF227" s="13">
        <f t="shared" si="18"/>
        <v>598.5395107</v>
      </c>
      <c r="AG227" s="13">
        <f t="shared" si="19"/>
        <v>81404.10267</v>
      </c>
      <c r="AH227" s="13">
        <f t="shared" si="20"/>
        <v>1052090.609</v>
      </c>
      <c r="AI227" s="10">
        <f t="shared" si="21"/>
        <v>1.377819898</v>
      </c>
      <c r="AJ227" s="10">
        <f t="shared" si="22"/>
        <v>580.2447359</v>
      </c>
      <c r="AK227" s="10">
        <f t="shared" si="23"/>
        <v>68461.81903</v>
      </c>
      <c r="AL227" s="10">
        <f t="shared" si="24"/>
        <v>2386291.544</v>
      </c>
      <c r="AM227" s="97">
        <f t="shared" si="25"/>
        <v>57242310.74</v>
      </c>
      <c r="AN227" s="97">
        <f t="shared" si="26"/>
        <v>57113117.71</v>
      </c>
      <c r="AO227" s="86">
        <f t="shared" si="27"/>
        <v>1.002262055</v>
      </c>
      <c r="AP227" s="86">
        <f t="shared" ref="AP227:AS227" si="251">AE227-AI227</f>
        <v>-0.2187762226</v>
      </c>
      <c r="AQ227" s="86">
        <f t="shared" si="251"/>
        <v>18.29477474</v>
      </c>
      <c r="AR227" s="86">
        <f t="shared" si="251"/>
        <v>12942.28364</v>
      </c>
      <c r="AS227" s="86">
        <f t="shared" si="251"/>
        <v>-1334200.935</v>
      </c>
      <c r="AT227" s="99"/>
      <c r="AU227" s="23"/>
    </row>
    <row r="228">
      <c r="A228" s="96">
        <v>12.016488442481176</v>
      </c>
      <c r="B228" s="29">
        <v>7522.0</v>
      </c>
      <c r="C228" s="30">
        <v>3233.0</v>
      </c>
      <c r="D228" s="31" t="s">
        <v>0</v>
      </c>
      <c r="E228" s="14">
        <v>10.0</v>
      </c>
      <c r="F228" s="15">
        <v>3.0</v>
      </c>
      <c r="G228" s="16">
        <v>3.0</v>
      </c>
      <c r="H228" s="17">
        <v>39.0</v>
      </c>
      <c r="I228" s="18">
        <v>139.0</v>
      </c>
      <c r="J228" s="19">
        <v>34.0</v>
      </c>
      <c r="K228" s="20">
        <v>19.0</v>
      </c>
      <c r="L228" s="21">
        <v>30.0</v>
      </c>
      <c r="M228" s="22">
        <v>32.0</v>
      </c>
      <c r="N228" s="63">
        <f t="shared" si="2"/>
        <v>139</v>
      </c>
      <c r="O228" s="63">
        <f t="shared" si="3"/>
        <v>30</v>
      </c>
      <c r="P228" s="63">
        <f t="shared" si="4"/>
        <v>73</v>
      </c>
      <c r="Q228" s="63">
        <f t="shared" si="5"/>
        <v>67</v>
      </c>
      <c r="R228" s="65">
        <f t="shared" si="6"/>
        <v>0.6860841424</v>
      </c>
      <c r="S228" s="65">
        <f t="shared" si="7"/>
        <v>0.5469255663</v>
      </c>
      <c r="T228" s="66">
        <f t="shared" si="8"/>
        <v>0.6747572816</v>
      </c>
      <c r="U228" s="89"/>
      <c r="V228" s="89"/>
      <c r="W228" s="85">
        <f t="shared" si="9"/>
        <v>170</v>
      </c>
      <c r="X228" s="7">
        <f t="shared" si="10"/>
        <v>1.377819898</v>
      </c>
      <c r="Y228" s="7">
        <f t="shared" si="11"/>
        <v>302.298529</v>
      </c>
      <c r="Z228" s="7">
        <f t="shared" si="12"/>
        <v>10697.27139</v>
      </c>
      <c r="AA228" s="97">
        <f t="shared" si="13"/>
        <v>0.8338009565</v>
      </c>
      <c r="AB228" s="97">
        <f t="shared" si="14"/>
        <v>0.8309257879</v>
      </c>
      <c r="AC228" s="98">
        <f t="shared" si="15"/>
        <v>1.159043675</v>
      </c>
      <c r="AD228" s="98">
        <f t="shared" si="16"/>
        <v>10.65592622</v>
      </c>
      <c r="AE228" s="13">
        <f t="shared" si="17"/>
        <v>1.159043675</v>
      </c>
      <c r="AF228" s="13">
        <f t="shared" si="18"/>
        <v>404.7307757</v>
      </c>
      <c r="AG228" s="13">
        <f t="shared" si="19"/>
        <v>37119.37712</v>
      </c>
      <c r="AH228" s="13">
        <f t="shared" si="20"/>
        <v>307956.2677</v>
      </c>
      <c r="AI228" s="10">
        <f t="shared" si="21"/>
        <v>1.377819898</v>
      </c>
      <c r="AJ228" s="10">
        <f t="shared" si="22"/>
        <v>394.6124621</v>
      </c>
      <c r="AK228" s="10">
        <f t="shared" si="23"/>
        <v>30951.27283</v>
      </c>
      <c r="AL228" s="10">
        <f t="shared" si="24"/>
        <v>716717.1828</v>
      </c>
      <c r="AM228" s="97">
        <f t="shared" si="25"/>
        <v>16400102.72</v>
      </c>
      <c r="AN228" s="97">
        <f t="shared" si="26"/>
        <v>16343550.78</v>
      </c>
      <c r="AO228" s="86">
        <f t="shared" si="27"/>
        <v>1.003460199</v>
      </c>
      <c r="AP228" s="86">
        <f t="shared" ref="AP228:AS228" si="252">AE228-AI228</f>
        <v>-0.2187762226</v>
      </c>
      <c r="AQ228" s="86">
        <f t="shared" si="252"/>
        <v>10.11831357</v>
      </c>
      <c r="AR228" s="86">
        <f t="shared" si="252"/>
        <v>6168.104291</v>
      </c>
      <c r="AS228" s="86">
        <f t="shared" si="252"/>
        <v>-408760.9151</v>
      </c>
      <c r="AT228" s="99"/>
      <c r="AU228" s="23"/>
    </row>
    <row r="229">
      <c r="A229" s="96">
        <v>12.091313509181248</v>
      </c>
      <c r="B229" s="29">
        <v>1702.0</v>
      </c>
      <c r="C229" s="30">
        <v>2145.0</v>
      </c>
      <c r="D229" s="31" t="s">
        <v>0</v>
      </c>
      <c r="E229" s="14">
        <v>17.0</v>
      </c>
      <c r="F229" s="15">
        <v>14.0</v>
      </c>
      <c r="G229" s="16">
        <v>25.0</v>
      </c>
      <c r="H229" s="17">
        <v>38.0</v>
      </c>
      <c r="I229" s="18">
        <v>82.0</v>
      </c>
      <c r="J229" s="19">
        <v>15.0</v>
      </c>
      <c r="K229" s="20">
        <v>67.0</v>
      </c>
      <c r="L229" s="21">
        <v>48.0</v>
      </c>
      <c r="M229" s="22">
        <v>41.0</v>
      </c>
      <c r="N229" s="63">
        <f t="shared" si="2"/>
        <v>82</v>
      </c>
      <c r="O229" s="63">
        <f t="shared" si="3"/>
        <v>48</v>
      </c>
      <c r="P229" s="63">
        <f t="shared" si="4"/>
        <v>53</v>
      </c>
      <c r="Q229" s="63">
        <f t="shared" si="5"/>
        <v>164</v>
      </c>
      <c r="R229" s="65">
        <f t="shared" si="6"/>
        <v>0.3890489914</v>
      </c>
      <c r="S229" s="65">
        <f t="shared" si="7"/>
        <v>0.3746397695</v>
      </c>
      <c r="T229" s="66">
        <f t="shared" si="8"/>
        <v>0.3333333333</v>
      </c>
      <c r="U229" s="89"/>
      <c r="V229" s="89"/>
      <c r="W229" s="85">
        <f t="shared" si="9"/>
        <v>265</v>
      </c>
      <c r="X229" s="7">
        <f t="shared" si="10"/>
        <v>1.377819898</v>
      </c>
      <c r="Y229" s="7">
        <f t="shared" si="11"/>
        <v>408.513282</v>
      </c>
      <c r="Z229" s="7">
        <f t="shared" si="12"/>
        <v>16882.03786</v>
      </c>
      <c r="AA229" s="97">
        <f t="shared" si="13"/>
        <v>0.4923770082</v>
      </c>
      <c r="AB229" s="97">
        <f t="shared" si="14"/>
        <v>0.4953499155</v>
      </c>
      <c r="AC229" s="98">
        <f t="shared" si="15"/>
        <v>1.159043675</v>
      </c>
      <c r="AD229" s="98">
        <f t="shared" si="16"/>
        <v>26.08316268</v>
      </c>
      <c r="AE229" s="13">
        <f t="shared" si="17"/>
        <v>1.159043675</v>
      </c>
      <c r="AF229" s="13">
        <f t="shared" si="18"/>
        <v>640.3763104</v>
      </c>
      <c r="AG229" s="13">
        <f t="shared" si="19"/>
        <v>95217.91829</v>
      </c>
      <c r="AH229" s="13">
        <f t="shared" si="20"/>
        <v>1831690.099</v>
      </c>
      <c r="AI229" s="10">
        <f t="shared" si="21"/>
        <v>1.377819898</v>
      </c>
      <c r="AJ229" s="10">
        <f t="shared" si="22"/>
        <v>634.4757452</v>
      </c>
      <c r="AK229" s="10">
        <f t="shared" si="23"/>
        <v>83878.21611</v>
      </c>
      <c r="AL229" s="10">
        <f t="shared" si="24"/>
        <v>2768654.209</v>
      </c>
      <c r="AM229" s="97">
        <f t="shared" si="25"/>
        <v>14584509.3</v>
      </c>
      <c r="AN229" s="97">
        <f t="shared" si="26"/>
        <v>14672568.64</v>
      </c>
      <c r="AO229" s="86">
        <f t="shared" si="27"/>
        <v>0.9939983693</v>
      </c>
      <c r="AP229" s="86">
        <f t="shared" ref="AP229:AS229" si="253">AE229-AI229</f>
        <v>-0.2187762226</v>
      </c>
      <c r="AQ229" s="86">
        <f t="shared" si="253"/>
        <v>5.900565152</v>
      </c>
      <c r="AR229" s="86">
        <f t="shared" si="253"/>
        <v>11339.70218</v>
      </c>
      <c r="AS229" s="86">
        <f t="shared" si="253"/>
        <v>-936964.1094</v>
      </c>
      <c r="AT229" s="99"/>
      <c r="AU229" s="23"/>
    </row>
    <row r="230">
      <c r="A230" s="96">
        <v>12.30734706682928</v>
      </c>
      <c r="B230" s="29">
        <v>2480.0</v>
      </c>
      <c r="C230" s="30">
        <v>977.0</v>
      </c>
      <c r="D230" s="31" t="s">
        <v>0</v>
      </c>
      <c r="E230" s="14">
        <v>7.0</v>
      </c>
      <c r="F230" s="15">
        <v>17.0</v>
      </c>
      <c r="G230" s="16">
        <v>5.0</v>
      </c>
      <c r="H230" s="17">
        <v>21.0</v>
      </c>
      <c r="I230" s="18">
        <v>78.0</v>
      </c>
      <c r="J230" s="19">
        <v>16.0</v>
      </c>
      <c r="K230" s="20">
        <v>14.0</v>
      </c>
      <c r="L230" s="21">
        <v>19.0</v>
      </c>
      <c r="M230" s="22">
        <v>20.0</v>
      </c>
      <c r="N230" s="63">
        <f t="shared" si="2"/>
        <v>78</v>
      </c>
      <c r="O230" s="63">
        <f t="shared" si="3"/>
        <v>19</v>
      </c>
      <c r="P230" s="63">
        <f t="shared" si="4"/>
        <v>37</v>
      </c>
      <c r="Q230" s="63">
        <f t="shared" si="5"/>
        <v>63</v>
      </c>
      <c r="R230" s="65">
        <f t="shared" si="6"/>
        <v>0.5837563452</v>
      </c>
      <c r="S230" s="65">
        <f t="shared" si="7"/>
        <v>0.4923857868</v>
      </c>
      <c r="T230" s="66">
        <f t="shared" si="8"/>
        <v>0.5531914894</v>
      </c>
      <c r="U230" s="89"/>
      <c r="V230" s="89"/>
      <c r="W230" s="85">
        <f t="shared" si="9"/>
        <v>119</v>
      </c>
      <c r="X230" s="7">
        <f t="shared" si="10"/>
        <v>1.377819898</v>
      </c>
      <c r="Y230" s="7">
        <f t="shared" si="11"/>
        <v>195.998599</v>
      </c>
      <c r="Z230" s="7">
        <f t="shared" si="12"/>
        <v>4032.944809</v>
      </c>
      <c r="AA230" s="97">
        <f t="shared" si="13"/>
        <v>0.7122351643</v>
      </c>
      <c r="AB230" s="97">
        <f t="shared" si="14"/>
        <v>0.7138419384</v>
      </c>
      <c r="AC230" s="98">
        <f t="shared" si="15"/>
        <v>1.159043675</v>
      </c>
      <c r="AD230" s="98">
        <f t="shared" si="16"/>
        <v>10.01975152</v>
      </c>
      <c r="AE230" s="13">
        <f t="shared" si="17"/>
        <v>1.159043675</v>
      </c>
      <c r="AF230" s="13">
        <f t="shared" si="18"/>
        <v>285.8721461</v>
      </c>
      <c r="AG230" s="13">
        <f t="shared" si="19"/>
        <v>18797.91834</v>
      </c>
      <c r="AH230" s="13">
        <f t="shared" si="20"/>
        <v>141889.7013</v>
      </c>
      <c r="AI230" s="10">
        <f t="shared" si="21"/>
        <v>1.377819898</v>
      </c>
      <c r="AJ230" s="10">
        <f t="shared" si="22"/>
        <v>282.8012525</v>
      </c>
      <c r="AK230" s="10">
        <f t="shared" si="23"/>
        <v>16380.85654</v>
      </c>
      <c r="AL230" s="10">
        <f t="shared" si="24"/>
        <v>254075.523</v>
      </c>
      <c r="AM230" s="97">
        <f t="shared" si="25"/>
        <v>3897399.963</v>
      </c>
      <c r="AN230" s="97">
        <f t="shared" si="26"/>
        <v>3906192.342</v>
      </c>
      <c r="AO230" s="86">
        <f t="shared" si="27"/>
        <v>0.9977491178</v>
      </c>
      <c r="AP230" s="86">
        <f t="shared" ref="AP230:AS230" si="254">AE230-AI230</f>
        <v>-0.2187762226</v>
      </c>
      <c r="AQ230" s="86">
        <f t="shared" si="254"/>
        <v>3.070893629</v>
      </c>
      <c r="AR230" s="86">
        <f t="shared" si="254"/>
        <v>2417.061797</v>
      </c>
      <c r="AS230" s="86">
        <f t="shared" si="254"/>
        <v>-112185.8217</v>
      </c>
      <c r="AT230" s="99"/>
      <c r="AU230" s="23"/>
    </row>
    <row r="231">
      <c r="A231" s="96">
        <v>12.405774850711282</v>
      </c>
      <c r="B231" s="29">
        <v>1354.0</v>
      </c>
      <c r="C231" s="30">
        <v>3282.0</v>
      </c>
      <c r="D231" s="31" t="s">
        <v>0</v>
      </c>
      <c r="E231" s="14">
        <v>18.0</v>
      </c>
      <c r="F231" s="15">
        <v>11.0</v>
      </c>
      <c r="G231" s="16">
        <v>10.0</v>
      </c>
      <c r="H231" s="17">
        <v>33.0</v>
      </c>
      <c r="I231" s="18">
        <v>153.0</v>
      </c>
      <c r="J231" s="19">
        <v>18.0</v>
      </c>
      <c r="K231" s="20">
        <v>25.0</v>
      </c>
      <c r="L231" s="21">
        <v>41.0</v>
      </c>
      <c r="M231" s="22">
        <v>42.0</v>
      </c>
      <c r="N231" s="63">
        <f t="shared" si="2"/>
        <v>153</v>
      </c>
      <c r="O231" s="63">
        <f t="shared" si="3"/>
        <v>41</v>
      </c>
      <c r="P231" s="63">
        <f t="shared" si="4"/>
        <v>51</v>
      </c>
      <c r="Q231" s="63">
        <f t="shared" si="5"/>
        <v>106</v>
      </c>
      <c r="R231" s="65">
        <f t="shared" si="6"/>
        <v>0.5811965812</v>
      </c>
      <c r="S231" s="65">
        <f t="shared" si="7"/>
        <v>0.5527065527</v>
      </c>
      <c r="T231" s="66">
        <f t="shared" si="8"/>
        <v>0.5907335907</v>
      </c>
      <c r="U231" s="89"/>
      <c r="V231" s="89"/>
      <c r="W231" s="85">
        <f t="shared" si="9"/>
        <v>198</v>
      </c>
      <c r="X231" s="7">
        <f t="shared" si="10"/>
        <v>1.377819898</v>
      </c>
      <c r="Y231" s="7">
        <f t="shared" si="11"/>
        <v>319.4880826</v>
      </c>
      <c r="Z231" s="7">
        <f t="shared" si="12"/>
        <v>11445.30771</v>
      </c>
      <c r="AA231" s="97">
        <f t="shared" si="13"/>
        <v>0.7497772656</v>
      </c>
      <c r="AB231" s="97">
        <f t="shared" si="14"/>
        <v>0.7514579454</v>
      </c>
      <c r="AC231" s="98">
        <f t="shared" si="15"/>
        <v>1.159043675</v>
      </c>
      <c r="AD231" s="98">
        <f t="shared" si="16"/>
        <v>16.85862954</v>
      </c>
      <c r="AE231" s="13">
        <f t="shared" si="17"/>
        <v>1.159043675</v>
      </c>
      <c r="AF231" s="13">
        <f t="shared" si="18"/>
        <v>475.8399248</v>
      </c>
      <c r="AG231" s="13">
        <f t="shared" si="19"/>
        <v>52115.16553</v>
      </c>
      <c r="AH231" s="13">
        <f t="shared" si="20"/>
        <v>660925.7125</v>
      </c>
      <c r="AI231" s="10">
        <f t="shared" si="21"/>
        <v>1.377819898</v>
      </c>
      <c r="AJ231" s="10">
        <f t="shared" si="22"/>
        <v>465.5369918</v>
      </c>
      <c r="AK231" s="10">
        <f t="shared" si="23"/>
        <v>45311.04446</v>
      </c>
      <c r="AL231" s="10">
        <f t="shared" si="24"/>
        <v>1213202.617</v>
      </c>
      <c r="AM231" s="97">
        <f t="shared" si="25"/>
        <v>23924687.01</v>
      </c>
      <c r="AN231" s="97">
        <f t="shared" si="26"/>
        <v>23978315.92</v>
      </c>
      <c r="AO231" s="86">
        <f t="shared" si="27"/>
        <v>0.9977634414</v>
      </c>
      <c r="AP231" s="86">
        <f t="shared" ref="AP231:AS231" si="255">AE231-AI231</f>
        <v>-0.2187762226</v>
      </c>
      <c r="AQ231" s="86">
        <f t="shared" si="255"/>
        <v>10.30293304</v>
      </c>
      <c r="AR231" s="86">
        <f t="shared" si="255"/>
        <v>6804.121064</v>
      </c>
      <c r="AS231" s="86">
        <f t="shared" si="255"/>
        <v>-552276.9044</v>
      </c>
      <c r="AT231" s="99"/>
      <c r="AU231" s="23"/>
    </row>
    <row r="232">
      <c r="A232" s="96">
        <v>12.407752618372811</v>
      </c>
      <c r="B232" s="29">
        <v>2032.0</v>
      </c>
      <c r="C232" s="30">
        <v>1221.0</v>
      </c>
      <c r="D232" s="31" t="s">
        <v>0</v>
      </c>
      <c r="E232" s="14">
        <v>6.0</v>
      </c>
      <c r="F232" s="15">
        <v>3.0</v>
      </c>
      <c r="G232" s="16">
        <v>6.0</v>
      </c>
      <c r="H232" s="17">
        <v>18.0</v>
      </c>
      <c r="I232" s="18">
        <v>55.0</v>
      </c>
      <c r="J232" s="19">
        <v>11.0</v>
      </c>
      <c r="K232" s="20">
        <v>11.0</v>
      </c>
      <c r="L232" s="21">
        <v>16.0</v>
      </c>
      <c r="M232" s="22">
        <v>9.0</v>
      </c>
      <c r="N232" s="63">
        <f t="shared" si="2"/>
        <v>55</v>
      </c>
      <c r="O232" s="63">
        <f t="shared" si="3"/>
        <v>16</v>
      </c>
      <c r="P232" s="63">
        <f t="shared" si="4"/>
        <v>29</v>
      </c>
      <c r="Q232" s="63">
        <f t="shared" si="5"/>
        <v>35</v>
      </c>
      <c r="R232" s="65">
        <f t="shared" si="6"/>
        <v>0.6222222222</v>
      </c>
      <c r="S232" s="65">
        <f t="shared" si="7"/>
        <v>0.5259259259</v>
      </c>
      <c r="T232" s="66">
        <f t="shared" si="8"/>
        <v>0.6111111111</v>
      </c>
      <c r="U232" s="89"/>
      <c r="V232" s="89"/>
      <c r="W232" s="85">
        <f t="shared" si="9"/>
        <v>80</v>
      </c>
      <c r="X232" s="7">
        <f t="shared" si="10"/>
        <v>1.377819898</v>
      </c>
      <c r="Y232" s="7">
        <f t="shared" si="11"/>
        <v>137.5615661</v>
      </c>
      <c r="Z232" s="7">
        <f t="shared" si="12"/>
        <v>2225.294055</v>
      </c>
      <c r="AA232" s="97">
        <f t="shared" si="13"/>
        <v>0.770154786</v>
      </c>
      <c r="AB232" s="97">
        <f t="shared" si="14"/>
        <v>0.7659306108</v>
      </c>
      <c r="AC232" s="98">
        <f t="shared" si="15"/>
        <v>1.159043675</v>
      </c>
      <c r="AD232" s="98">
        <f t="shared" si="16"/>
        <v>5.566528622</v>
      </c>
      <c r="AE232" s="13">
        <f t="shared" si="17"/>
        <v>1.159043675</v>
      </c>
      <c r="AF232" s="13">
        <f t="shared" si="18"/>
        <v>191.0135166</v>
      </c>
      <c r="AG232" s="13">
        <f t="shared" si="19"/>
        <v>8308.524099</v>
      </c>
      <c r="AH232" s="13">
        <f t="shared" si="20"/>
        <v>35625.78318</v>
      </c>
      <c r="AI232" s="10">
        <f t="shared" si="21"/>
        <v>1.377819898</v>
      </c>
      <c r="AJ232" s="10">
        <f t="shared" si="22"/>
        <v>185.7852625</v>
      </c>
      <c r="AK232" s="10">
        <f t="shared" si="23"/>
        <v>7039.948869</v>
      </c>
      <c r="AL232" s="10">
        <f t="shared" si="24"/>
        <v>77885.29191</v>
      </c>
      <c r="AM232" s="97">
        <f t="shared" si="25"/>
        <v>1263246.388</v>
      </c>
      <c r="AN232" s="97">
        <f t="shared" si="26"/>
        <v>1256317.684</v>
      </c>
      <c r="AO232" s="86">
        <f t="shared" si="27"/>
        <v>1.005515089</v>
      </c>
      <c r="AP232" s="86">
        <f t="shared" ref="AP232:AS232" si="256">AE232-AI232</f>
        <v>-0.2187762226</v>
      </c>
      <c r="AQ232" s="86">
        <f t="shared" si="256"/>
        <v>5.228254061</v>
      </c>
      <c r="AR232" s="86">
        <f t="shared" si="256"/>
        <v>1268.57523</v>
      </c>
      <c r="AS232" s="86">
        <f t="shared" si="256"/>
        <v>-42259.50873</v>
      </c>
      <c r="AT232" s="99"/>
      <c r="AU232" s="23"/>
    </row>
    <row r="233">
      <c r="A233" s="96">
        <v>12.460186771295014</v>
      </c>
      <c r="B233" s="29">
        <v>1525.0</v>
      </c>
      <c r="C233" s="30">
        <v>1983.0</v>
      </c>
      <c r="D233" s="31" t="s">
        <v>0</v>
      </c>
      <c r="E233" s="14">
        <v>24.0</v>
      </c>
      <c r="F233" s="15">
        <v>54.0</v>
      </c>
      <c r="G233" s="16">
        <v>25.0</v>
      </c>
      <c r="H233" s="17">
        <v>47.0</v>
      </c>
      <c r="I233" s="18">
        <v>164.0</v>
      </c>
      <c r="J233" s="19">
        <v>26.0</v>
      </c>
      <c r="K233" s="20">
        <v>36.0</v>
      </c>
      <c r="L233" s="21">
        <v>77.0</v>
      </c>
      <c r="M233" s="22">
        <v>46.0</v>
      </c>
      <c r="N233" s="63">
        <f t="shared" si="2"/>
        <v>164</v>
      </c>
      <c r="O233" s="63">
        <f t="shared" si="3"/>
        <v>77</v>
      </c>
      <c r="P233" s="63">
        <f t="shared" si="4"/>
        <v>73</v>
      </c>
      <c r="Q233" s="63">
        <f t="shared" si="5"/>
        <v>185</v>
      </c>
      <c r="R233" s="65">
        <f t="shared" si="6"/>
        <v>0.4749498998</v>
      </c>
      <c r="S233" s="65">
        <f t="shared" si="7"/>
        <v>0.4829659319</v>
      </c>
      <c r="T233" s="66">
        <f t="shared" si="8"/>
        <v>0.4699140401</v>
      </c>
      <c r="U233" s="89"/>
      <c r="V233" s="89"/>
      <c r="W233" s="85">
        <f t="shared" si="9"/>
        <v>335</v>
      </c>
      <c r="X233" s="7">
        <f t="shared" si="10"/>
        <v>1.377819898</v>
      </c>
      <c r="Y233" s="7">
        <f t="shared" si="11"/>
        <v>530.2668534</v>
      </c>
      <c r="Z233" s="7">
        <f t="shared" si="12"/>
        <v>32244.34875</v>
      </c>
      <c r="AA233" s="97">
        <f t="shared" si="13"/>
        <v>0.628957715</v>
      </c>
      <c r="AB233" s="97">
        <f t="shared" si="14"/>
        <v>0.6275716028</v>
      </c>
      <c r="AC233" s="98">
        <f t="shared" si="15"/>
        <v>1.159043675</v>
      </c>
      <c r="AD233" s="98">
        <f t="shared" si="16"/>
        <v>29.42307986</v>
      </c>
      <c r="AE233" s="13">
        <f t="shared" si="17"/>
        <v>1.159043675</v>
      </c>
      <c r="AF233" s="13">
        <f t="shared" si="18"/>
        <v>805.982342</v>
      </c>
      <c r="AG233" s="13">
        <f t="shared" si="19"/>
        <v>149787.1399</v>
      </c>
      <c r="AH233" s="13">
        <f t="shared" si="20"/>
        <v>3302005.137</v>
      </c>
      <c r="AI233" s="10">
        <f t="shared" si="21"/>
        <v>1.377819898</v>
      </c>
      <c r="AJ233" s="10">
        <f t="shared" si="22"/>
        <v>785.1635345</v>
      </c>
      <c r="AK233" s="10">
        <f t="shared" si="23"/>
        <v>130343.7166</v>
      </c>
      <c r="AL233" s="10">
        <f t="shared" si="24"/>
        <v>5965204.519</v>
      </c>
      <c r="AM233" s="97">
        <f t="shared" si="25"/>
        <v>54657273.9</v>
      </c>
      <c r="AN233" s="97">
        <f t="shared" si="26"/>
        <v>54536818.88</v>
      </c>
      <c r="AO233" s="86">
        <f t="shared" si="27"/>
        <v>1.002208692</v>
      </c>
      <c r="AP233" s="86">
        <f t="shared" ref="AP233:AS233" si="257">AE233-AI233</f>
        <v>-0.2187762226</v>
      </c>
      <c r="AQ233" s="86">
        <f t="shared" si="257"/>
        <v>20.81880758</v>
      </c>
      <c r="AR233" s="86">
        <f t="shared" si="257"/>
        <v>19443.42328</v>
      </c>
      <c r="AS233" s="86">
        <f t="shared" si="257"/>
        <v>-2663199.382</v>
      </c>
      <c r="AT233" s="99"/>
      <c r="AU233" s="23"/>
    </row>
    <row r="234">
      <c r="A234" s="96">
        <v>12.531494060295657</v>
      </c>
      <c r="B234" s="29">
        <v>6497.0</v>
      </c>
      <c r="C234" s="30">
        <v>2091.0</v>
      </c>
      <c r="D234" s="31" t="s">
        <v>0</v>
      </c>
      <c r="E234" s="14">
        <v>13.0</v>
      </c>
      <c r="F234" s="15">
        <v>19.0</v>
      </c>
      <c r="G234" s="16">
        <v>13.0</v>
      </c>
      <c r="H234" s="17">
        <v>26.0</v>
      </c>
      <c r="I234" s="18">
        <v>99.0</v>
      </c>
      <c r="J234" s="19">
        <v>31.0</v>
      </c>
      <c r="K234" s="20">
        <v>30.0</v>
      </c>
      <c r="L234" s="21">
        <v>63.0</v>
      </c>
      <c r="M234" s="22">
        <v>52.0</v>
      </c>
      <c r="N234" s="63">
        <f t="shared" si="2"/>
        <v>99</v>
      </c>
      <c r="O234" s="63">
        <f t="shared" si="3"/>
        <v>63</v>
      </c>
      <c r="P234" s="63">
        <f t="shared" si="4"/>
        <v>57</v>
      </c>
      <c r="Q234" s="63">
        <f t="shared" si="5"/>
        <v>127</v>
      </c>
      <c r="R234" s="65">
        <f t="shared" si="6"/>
        <v>0.450867052</v>
      </c>
      <c r="S234" s="65">
        <f t="shared" si="7"/>
        <v>0.4682080925</v>
      </c>
      <c r="T234" s="66">
        <f t="shared" si="8"/>
        <v>0.4380530973</v>
      </c>
      <c r="U234" s="89"/>
      <c r="V234" s="89"/>
      <c r="W234" s="85">
        <f t="shared" si="9"/>
        <v>247</v>
      </c>
      <c r="X234" s="7">
        <f t="shared" si="10"/>
        <v>1.377819898</v>
      </c>
      <c r="Y234" s="7">
        <f t="shared" si="11"/>
        <v>397.1783121</v>
      </c>
      <c r="Z234" s="7">
        <f t="shared" si="12"/>
        <v>19111.69287</v>
      </c>
      <c r="AA234" s="97">
        <f t="shared" si="13"/>
        <v>0.5970967722</v>
      </c>
      <c r="AB234" s="97">
        <f t="shared" si="14"/>
        <v>0.6008917654</v>
      </c>
      <c r="AC234" s="98">
        <f t="shared" si="15"/>
        <v>1.159043675</v>
      </c>
      <c r="AD234" s="98">
        <f t="shared" si="16"/>
        <v>20.19854671</v>
      </c>
      <c r="AE234" s="13">
        <f t="shared" si="17"/>
        <v>1.159043675</v>
      </c>
      <c r="AF234" s="13">
        <f t="shared" si="18"/>
        <v>592.7661221</v>
      </c>
      <c r="AG234" s="13">
        <f t="shared" si="19"/>
        <v>80690.17764</v>
      </c>
      <c r="AH234" s="13">
        <f t="shared" si="20"/>
        <v>1232293.136</v>
      </c>
      <c r="AI234" s="10">
        <f t="shared" si="21"/>
        <v>1.377819898</v>
      </c>
      <c r="AJ234" s="10">
        <f t="shared" si="22"/>
        <v>572.1614391</v>
      </c>
      <c r="AK234" s="10">
        <f t="shared" si="23"/>
        <v>69553.33851</v>
      </c>
      <c r="AL234" s="10">
        <f t="shared" si="24"/>
        <v>2427184.995</v>
      </c>
      <c r="AM234" s="97">
        <f t="shared" si="25"/>
        <v>16154940.4</v>
      </c>
      <c r="AN234" s="97">
        <f t="shared" si="26"/>
        <v>16257617.04</v>
      </c>
      <c r="AO234" s="86">
        <f t="shared" si="27"/>
        <v>0.9936843982</v>
      </c>
      <c r="AP234" s="86">
        <f t="shared" ref="AP234:AS234" si="258">AE234-AI234</f>
        <v>-0.2187762226</v>
      </c>
      <c r="AQ234" s="86">
        <f t="shared" si="258"/>
        <v>20.60468301</v>
      </c>
      <c r="AR234" s="86">
        <f t="shared" si="258"/>
        <v>11136.83913</v>
      </c>
      <c r="AS234" s="86">
        <f t="shared" si="258"/>
        <v>-1194891.858</v>
      </c>
      <c r="AT234" s="99"/>
      <c r="AU234" s="23"/>
    </row>
    <row r="235">
      <c r="A235" s="96">
        <v>12.550983281742148</v>
      </c>
      <c r="B235" s="29">
        <v>7513.0</v>
      </c>
      <c r="C235" s="30">
        <v>2116.0</v>
      </c>
      <c r="D235" s="31" t="s">
        <v>0</v>
      </c>
      <c r="E235" s="14">
        <v>1.0</v>
      </c>
      <c r="F235" s="15">
        <v>6.0</v>
      </c>
      <c r="G235" s="16">
        <v>3.0</v>
      </c>
      <c r="H235" s="17">
        <v>20.0</v>
      </c>
      <c r="I235" s="18">
        <v>103.0</v>
      </c>
      <c r="J235" s="19">
        <v>34.0</v>
      </c>
      <c r="K235" s="20">
        <v>13.0</v>
      </c>
      <c r="L235" s="21">
        <v>14.0</v>
      </c>
      <c r="M235" s="22">
        <v>19.0</v>
      </c>
      <c r="N235" s="63">
        <f t="shared" si="2"/>
        <v>103</v>
      </c>
      <c r="O235" s="63">
        <f t="shared" si="3"/>
        <v>14</v>
      </c>
      <c r="P235" s="63">
        <f t="shared" si="4"/>
        <v>54</v>
      </c>
      <c r="Q235" s="63">
        <f t="shared" si="5"/>
        <v>42</v>
      </c>
      <c r="R235" s="65">
        <f t="shared" si="6"/>
        <v>0.7370892019</v>
      </c>
      <c r="S235" s="65">
        <f t="shared" si="7"/>
        <v>0.5492957746</v>
      </c>
      <c r="T235" s="66">
        <f t="shared" si="8"/>
        <v>0.7103448276</v>
      </c>
      <c r="U235" s="89"/>
      <c r="V235" s="89"/>
      <c r="W235" s="85">
        <f t="shared" si="9"/>
        <v>110</v>
      </c>
      <c r="X235" s="7">
        <f t="shared" si="10"/>
        <v>1.377819898</v>
      </c>
      <c r="Y235" s="7">
        <f t="shared" si="11"/>
        <v>200.1281962</v>
      </c>
      <c r="Z235" s="7">
        <f t="shared" si="12"/>
        <v>4455.631946</v>
      </c>
      <c r="AA235" s="97">
        <f t="shared" si="13"/>
        <v>0.8693885025</v>
      </c>
      <c r="AB235" s="97">
        <f t="shared" si="14"/>
        <v>0.8747410665</v>
      </c>
      <c r="AC235" s="98">
        <f t="shared" si="15"/>
        <v>1.159043675</v>
      </c>
      <c r="AD235" s="98">
        <f t="shared" si="16"/>
        <v>6.679834346</v>
      </c>
      <c r="AE235" s="13">
        <f t="shared" si="17"/>
        <v>1.159043675</v>
      </c>
      <c r="AF235" s="13">
        <f t="shared" si="18"/>
        <v>261.6694428</v>
      </c>
      <c r="AG235" s="13">
        <f t="shared" si="19"/>
        <v>15493.99202</v>
      </c>
      <c r="AH235" s="13">
        <f t="shared" si="20"/>
        <v>80825.99558</v>
      </c>
      <c r="AI235" s="10">
        <f t="shared" si="21"/>
        <v>1.377819898</v>
      </c>
      <c r="AJ235" s="10">
        <f t="shared" si="22"/>
        <v>257.9966319</v>
      </c>
      <c r="AK235" s="10">
        <f t="shared" si="23"/>
        <v>12861.01619</v>
      </c>
      <c r="AL235" s="10">
        <f t="shared" si="24"/>
        <v>187136.5417</v>
      </c>
      <c r="AM235" s="97">
        <f t="shared" si="25"/>
        <v>5719276.611</v>
      </c>
      <c r="AN235" s="97">
        <f t="shared" si="26"/>
        <v>5754488.48</v>
      </c>
      <c r="AO235" s="86">
        <f t="shared" si="27"/>
        <v>0.9938809732</v>
      </c>
      <c r="AP235" s="86">
        <f t="shared" ref="AP235:AS235" si="259">AE235-AI235</f>
        <v>-0.2187762226</v>
      </c>
      <c r="AQ235" s="86">
        <f t="shared" si="259"/>
        <v>3.672810946</v>
      </c>
      <c r="AR235" s="86">
        <f t="shared" si="259"/>
        <v>2632.975836</v>
      </c>
      <c r="AS235" s="86">
        <f t="shared" si="259"/>
        <v>-106310.5462</v>
      </c>
      <c r="AT235" s="99"/>
      <c r="AU235" s="23"/>
    </row>
    <row r="236">
      <c r="A236" s="96">
        <v>12.666160311087935</v>
      </c>
      <c r="B236" s="29">
        <v>3366.0</v>
      </c>
      <c r="C236" s="30">
        <v>2937.0</v>
      </c>
      <c r="D236" s="31" t="s">
        <v>0</v>
      </c>
      <c r="E236" s="14">
        <v>57.0</v>
      </c>
      <c r="F236" s="15">
        <v>70.0</v>
      </c>
      <c r="G236" s="16">
        <v>32.0</v>
      </c>
      <c r="H236" s="17">
        <v>88.0</v>
      </c>
      <c r="I236" s="18">
        <v>208.0</v>
      </c>
      <c r="J236" s="19">
        <v>28.0</v>
      </c>
      <c r="K236" s="20">
        <v>72.0</v>
      </c>
      <c r="L236" s="21">
        <v>94.0</v>
      </c>
      <c r="M236" s="22">
        <v>106.0</v>
      </c>
      <c r="N236" s="63">
        <f t="shared" si="2"/>
        <v>208</v>
      </c>
      <c r="O236" s="63">
        <f t="shared" si="3"/>
        <v>94</v>
      </c>
      <c r="P236" s="63">
        <f t="shared" si="4"/>
        <v>116</v>
      </c>
      <c r="Q236" s="63">
        <f t="shared" si="5"/>
        <v>337</v>
      </c>
      <c r="R236" s="65">
        <f t="shared" si="6"/>
        <v>0.4291390728</v>
      </c>
      <c r="S236" s="65">
        <f t="shared" si="7"/>
        <v>0.4</v>
      </c>
      <c r="T236" s="66">
        <f t="shared" si="8"/>
        <v>0.3816513761</v>
      </c>
      <c r="U236" s="89"/>
      <c r="V236" s="89"/>
      <c r="W236" s="85">
        <f t="shared" si="9"/>
        <v>547</v>
      </c>
      <c r="X236" s="7">
        <f t="shared" si="10"/>
        <v>1.377819898</v>
      </c>
      <c r="Y236" s="7">
        <f t="shared" si="11"/>
        <v>847.739669</v>
      </c>
      <c r="Z236" s="7">
        <f t="shared" si="12"/>
        <v>71684.16255</v>
      </c>
      <c r="AA236" s="97">
        <f t="shared" si="13"/>
        <v>0.540695051</v>
      </c>
      <c r="AB236" s="97">
        <f t="shared" si="14"/>
        <v>0.5396675825</v>
      </c>
      <c r="AC236" s="98">
        <f t="shared" si="15"/>
        <v>1.159043675</v>
      </c>
      <c r="AD236" s="98">
        <f t="shared" si="16"/>
        <v>53.59771844</v>
      </c>
      <c r="AE236" s="13">
        <f t="shared" si="17"/>
        <v>1.159043675</v>
      </c>
      <c r="AF236" s="13">
        <f t="shared" si="18"/>
        <v>1321.591499</v>
      </c>
      <c r="AG236" s="13">
        <f t="shared" si="19"/>
        <v>405432.2029</v>
      </c>
      <c r="AH236" s="13">
        <f t="shared" si="20"/>
        <v>16036919.74</v>
      </c>
      <c r="AI236" s="10">
        <f t="shared" si="21"/>
        <v>1.377819898</v>
      </c>
      <c r="AJ236" s="10">
        <f t="shared" si="22"/>
        <v>1312.064974</v>
      </c>
      <c r="AK236" s="10">
        <f t="shared" si="23"/>
        <v>357372.431</v>
      </c>
      <c r="AL236" s="10">
        <f t="shared" si="24"/>
        <v>24157562.78</v>
      </c>
      <c r="AM236" s="97">
        <f t="shared" si="25"/>
        <v>167974284.6</v>
      </c>
      <c r="AN236" s="97">
        <f t="shared" si="26"/>
        <v>167655087.5</v>
      </c>
      <c r="AO236" s="86">
        <f t="shared" si="27"/>
        <v>1.001903891</v>
      </c>
      <c r="AP236" s="86">
        <f t="shared" ref="AP236:AS236" si="260">AE236-AI236</f>
        <v>-0.2187762226</v>
      </c>
      <c r="AQ236" s="86">
        <f t="shared" si="260"/>
        <v>9.526524374</v>
      </c>
      <c r="AR236" s="86">
        <f t="shared" si="260"/>
        <v>48059.77191</v>
      </c>
      <c r="AS236" s="86">
        <f t="shared" si="260"/>
        <v>-8120643.044</v>
      </c>
      <c r="AT236" s="99"/>
      <c r="AU236" s="23"/>
    </row>
    <row r="237">
      <c r="A237" s="96">
        <v>12.724507705523607</v>
      </c>
      <c r="B237" s="29">
        <v>6011.0</v>
      </c>
      <c r="C237" s="30">
        <v>1013.0</v>
      </c>
      <c r="D237" s="31" t="s">
        <v>0</v>
      </c>
      <c r="E237" s="14">
        <v>6.0</v>
      </c>
      <c r="F237" s="15">
        <v>11.0</v>
      </c>
      <c r="G237" s="16">
        <v>12.0</v>
      </c>
      <c r="H237" s="17">
        <v>17.0</v>
      </c>
      <c r="I237" s="18">
        <v>69.0</v>
      </c>
      <c r="J237" s="19">
        <v>14.0</v>
      </c>
      <c r="K237" s="20">
        <v>14.0</v>
      </c>
      <c r="L237" s="21">
        <v>24.0</v>
      </c>
      <c r="M237" s="22">
        <v>18.0</v>
      </c>
      <c r="N237" s="63">
        <f t="shared" si="2"/>
        <v>69</v>
      </c>
      <c r="O237" s="63">
        <f t="shared" si="3"/>
        <v>24</v>
      </c>
      <c r="P237" s="63">
        <f t="shared" si="4"/>
        <v>31</v>
      </c>
      <c r="Q237" s="63">
        <f t="shared" si="5"/>
        <v>61</v>
      </c>
      <c r="R237" s="65">
        <f t="shared" si="6"/>
        <v>0.5405405405</v>
      </c>
      <c r="S237" s="65">
        <f t="shared" si="7"/>
        <v>0.5027027027</v>
      </c>
      <c r="T237" s="66">
        <f t="shared" si="8"/>
        <v>0.5307692308</v>
      </c>
      <c r="U237" s="89"/>
      <c r="V237" s="89"/>
      <c r="W237" s="85">
        <f t="shared" si="9"/>
        <v>116</v>
      </c>
      <c r="X237" s="7">
        <f t="shared" si="10"/>
        <v>1.377819898</v>
      </c>
      <c r="Y237" s="7">
        <f t="shared" si="11"/>
        <v>188.3327088</v>
      </c>
      <c r="Z237" s="7">
        <f t="shared" si="12"/>
        <v>3999.864442</v>
      </c>
      <c r="AA237" s="97">
        <f t="shared" si="13"/>
        <v>0.6898129057</v>
      </c>
      <c r="AB237" s="97">
        <f t="shared" si="14"/>
        <v>0.6882285429</v>
      </c>
      <c r="AC237" s="98">
        <f t="shared" si="15"/>
        <v>1.159043675</v>
      </c>
      <c r="AD237" s="98">
        <f t="shared" si="16"/>
        <v>9.701664169</v>
      </c>
      <c r="AE237" s="13">
        <f t="shared" si="17"/>
        <v>1.159043675</v>
      </c>
      <c r="AF237" s="13">
        <f t="shared" si="18"/>
        <v>278.5997967</v>
      </c>
      <c r="AG237" s="13">
        <f t="shared" si="19"/>
        <v>17846.87778</v>
      </c>
      <c r="AH237" s="13">
        <f t="shared" si="20"/>
        <v>130545.5931</v>
      </c>
      <c r="AI237" s="10">
        <f t="shared" si="21"/>
        <v>1.377819898</v>
      </c>
      <c r="AJ237" s="10">
        <f t="shared" si="22"/>
        <v>272.3797225</v>
      </c>
      <c r="AK237" s="10">
        <f t="shared" si="23"/>
        <v>15488.15968</v>
      </c>
      <c r="AL237" s="10">
        <f t="shared" si="24"/>
        <v>243991.731</v>
      </c>
      <c r="AM237" s="97">
        <f t="shared" si="25"/>
        <v>3069150.071</v>
      </c>
      <c r="AN237" s="97">
        <f t="shared" si="26"/>
        <v>3062100.844</v>
      </c>
      <c r="AO237" s="86">
        <f t="shared" si="27"/>
        <v>1.002302088</v>
      </c>
      <c r="AP237" s="86">
        <f t="shared" ref="AP237:AS237" si="261">AE237-AI237</f>
        <v>-0.2187762226</v>
      </c>
      <c r="AQ237" s="86">
        <f t="shared" si="261"/>
        <v>6.220074215</v>
      </c>
      <c r="AR237" s="86">
        <f t="shared" si="261"/>
        <v>2358.718098</v>
      </c>
      <c r="AS237" s="86">
        <f t="shared" si="261"/>
        <v>-113446.1379</v>
      </c>
      <c r="AT237" s="99"/>
      <c r="AU237" s="23"/>
    </row>
    <row r="238">
      <c r="A238" s="96">
        <v>12.947352698474646</v>
      </c>
      <c r="B238" s="29">
        <v>5624.0</v>
      </c>
      <c r="C238" s="30">
        <v>1053.0</v>
      </c>
      <c r="D238" s="31" t="s">
        <v>0</v>
      </c>
      <c r="E238" s="14">
        <v>8.0</v>
      </c>
      <c r="F238" s="15">
        <v>5.0</v>
      </c>
      <c r="G238" s="16">
        <v>10.0</v>
      </c>
      <c r="H238" s="17">
        <v>16.0</v>
      </c>
      <c r="I238" s="18">
        <v>58.0</v>
      </c>
      <c r="J238" s="19">
        <v>9.0</v>
      </c>
      <c r="K238" s="20">
        <v>15.0</v>
      </c>
      <c r="L238" s="21">
        <v>13.0</v>
      </c>
      <c r="M238" s="22">
        <v>8.0</v>
      </c>
      <c r="N238" s="63">
        <f t="shared" si="2"/>
        <v>58</v>
      </c>
      <c r="O238" s="63">
        <f t="shared" si="3"/>
        <v>13</v>
      </c>
      <c r="P238" s="63">
        <f t="shared" si="4"/>
        <v>25</v>
      </c>
      <c r="Q238" s="63">
        <f t="shared" si="5"/>
        <v>46</v>
      </c>
      <c r="R238" s="65">
        <f t="shared" si="6"/>
        <v>0.5845070423</v>
      </c>
      <c r="S238" s="65">
        <f t="shared" si="7"/>
        <v>0.5</v>
      </c>
      <c r="T238" s="66">
        <f t="shared" si="8"/>
        <v>0.5576923077</v>
      </c>
      <c r="U238" s="89"/>
      <c r="V238" s="89"/>
      <c r="W238" s="85">
        <f t="shared" si="9"/>
        <v>84</v>
      </c>
      <c r="X238" s="7">
        <f t="shared" si="10"/>
        <v>1.377819898</v>
      </c>
      <c r="Y238" s="7">
        <f t="shared" si="11"/>
        <v>136.9966954</v>
      </c>
      <c r="Z238" s="7">
        <f t="shared" si="12"/>
        <v>1927.687224</v>
      </c>
      <c r="AA238" s="97">
        <f t="shared" si="13"/>
        <v>0.7167359826</v>
      </c>
      <c r="AB238" s="97">
        <f t="shared" si="14"/>
        <v>0.7195239878</v>
      </c>
      <c r="AC238" s="98">
        <f t="shared" si="15"/>
        <v>1.159043675</v>
      </c>
      <c r="AD238" s="98">
        <f t="shared" si="16"/>
        <v>7.316009045</v>
      </c>
      <c r="AE238" s="13">
        <f t="shared" si="17"/>
        <v>1.159043675</v>
      </c>
      <c r="AF238" s="13">
        <f t="shared" si="18"/>
        <v>202.0353464</v>
      </c>
      <c r="AG238" s="13">
        <f t="shared" si="19"/>
        <v>9407.30169</v>
      </c>
      <c r="AH238" s="13">
        <f t="shared" si="20"/>
        <v>51621.75982</v>
      </c>
      <c r="AI238" s="10">
        <f t="shared" si="21"/>
        <v>1.377819898</v>
      </c>
      <c r="AJ238" s="10">
        <f t="shared" si="22"/>
        <v>200.3764107</v>
      </c>
      <c r="AK238" s="10">
        <f t="shared" si="23"/>
        <v>8229.535211</v>
      </c>
      <c r="AL238" s="10">
        <f t="shared" si="24"/>
        <v>88673.61229</v>
      </c>
      <c r="AM238" s="97">
        <f t="shared" si="25"/>
        <v>1503035.493</v>
      </c>
      <c r="AN238" s="97">
        <f t="shared" si="26"/>
        <v>1508882.096</v>
      </c>
      <c r="AO238" s="86">
        <f t="shared" si="27"/>
        <v>0.9961252088</v>
      </c>
      <c r="AP238" s="86">
        <f t="shared" ref="AP238:AS238" si="262">AE238-AI238</f>
        <v>-0.2187762226</v>
      </c>
      <c r="AQ238" s="86">
        <f t="shared" si="262"/>
        <v>1.658935765</v>
      </c>
      <c r="AR238" s="86">
        <f t="shared" si="262"/>
        <v>1177.766479</v>
      </c>
      <c r="AS238" s="86">
        <f t="shared" si="262"/>
        <v>-37051.85246</v>
      </c>
      <c r="AT238" s="99"/>
      <c r="AU238" s="23"/>
    </row>
    <row r="239">
      <c r="A239" s="96">
        <v>12.989810526189856</v>
      </c>
      <c r="B239" s="29">
        <v>7675.0</v>
      </c>
      <c r="C239" s="30">
        <v>920.0</v>
      </c>
      <c r="D239" s="31" t="s">
        <v>0</v>
      </c>
      <c r="E239" s="14">
        <v>13.0</v>
      </c>
      <c r="F239" s="15">
        <v>16.0</v>
      </c>
      <c r="G239" s="16">
        <v>12.0</v>
      </c>
      <c r="H239" s="17">
        <v>25.0</v>
      </c>
      <c r="I239" s="18">
        <v>62.0</v>
      </c>
      <c r="J239" s="19">
        <v>15.0</v>
      </c>
      <c r="K239" s="20">
        <v>22.0</v>
      </c>
      <c r="L239" s="21">
        <v>31.0</v>
      </c>
      <c r="M239" s="22">
        <v>32.0</v>
      </c>
      <c r="N239" s="63">
        <f t="shared" si="2"/>
        <v>62</v>
      </c>
      <c r="O239" s="63">
        <f t="shared" si="3"/>
        <v>31</v>
      </c>
      <c r="P239" s="63">
        <f t="shared" si="4"/>
        <v>40</v>
      </c>
      <c r="Q239" s="63">
        <f t="shared" si="5"/>
        <v>95</v>
      </c>
      <c r="R239" s="65">
        <f t="shared" si="6"/>
        <v>0.4473684211</v>
      </c>
      <c r="S239" s="65">
        <f t="shared" si="7"/>
        <v>0.4078947368</v>
      </c>
      <c r="T239" s="66">
        <f t="shared" si="8"/>
        <v>0.3949044586</v>
      </c>
      <c r="U239" s="89"/>
      <c r="V239" s="89"/>
      <c r="W239" s="85">
        <f t="shared" si="9"/>
        <v>166</v>
      </c>
      <c r="X239" s="7">
        <f t="shared" si="10"/>
        <v>1.377819898</v>
      </c>
      <c r="Y239" s="7">
        <f t="shared" si="11"/>
        <v>263.4121792</v>
      </c>
      <c r="Z239" s="7">
        <f t="shared" si="12"/>
        <v>7355.132505</v>
      </c>
      <c r="AA239" s="97">
        <f t="shared" si="13"/>
        <v>0.5539481335</v>
      </c>
      <c r="AB239" s="97">
        <f t="shared" si="14"/>
        <v>0.5575374596</v>
      </c>
      <c r="AC239" s="98">
        <f t="shared" si="15"/>
        <v>1.159043675</v>
      </c>
      <c r="AD239" s="98">
        <f t="shared" si="16"/>
        <v>15.10914912</v>
      </c>
      <c r="AE239" s="13">
        <f t="shared" si="17"/>
        <v>1.159043675</v>
      </c>
      <c r="AF239" s="13">
        <f t="shared" si="18"/>
        <v>399.9116492</v>
      </c>
      <c r="AG239" s="13">
        <f t="shared" si="19"/>
        <v>36954.84501</v>
      </c>
      <c r="AH239" s="13">
        <f t="shared" si="20"/>
        <v>416347.713</v>
      </c>
      <c r="AI239" s="10">
        <f t="shared" si="21"/>
        <v>1.377819898</v>
      </c>
      <c r="AJ239" s="10">
        <f t="shared" si="22"/>
        <v>394.3050695</v>
      </c>
      <c r="AK239" s="10">
        <f t="shared" si="23"/>
        <v>32379.28953</v>
      </c>
      <c r="AL239" s="10">
        <f t="shared" si="24"/>
        <v>698737.588</v>
      </c>
      <c r="AM239" s="97">
        <f t="shared" si="25"/>
        <v>4521041.044</v>
      </c>
      <c r="AN239" s="97">
        <f t="shared" si="26"/>
        <v>4550335.286</v>
      </c>
      <c r="AO239" s="86">
        <f t="shared" si="27"/>
        <v>0.9935621794</v>
      </c>
      <c r="AP239" s="86">
        <f t="shared" ref="AP239:AS239" si="263">AE239-AI239</f>
        <v>-0.2187762226</v>
      </c>
      <c r="AQ239" s="86">
        <f t="shared" si="263"/>
        <v>5.60657972</v>
      </c>
      <c r="AR239" s="86">
        <f t="shared" si="263"/>
        <v>4575.555483</v>
      </c>
      <c r="AS239" s="86">
        <f t="shared" si="263"/>
        <v>-282389.875</v>
      </c>
      <c r="AT239" s="99"/>
      <c r="AU239" s="23"/>
    </row>
    <row r="240">
      <c r="A240" s="96">
        <v>13.190244979777745</v>
      </c>
      <c r="B240" s="29">
        <v>5550.0</v>
      </c>
      <c r="C240" s="30">
        <v>760.0</v>
      </c>
      <c r="D240" s="31" t="s">
        <v>0</v>
      </c>
      <c r="E240" s="14">
        <v>15.0</v>
      </c>
      <c r="F240" s="15">
        <v>17.0</v>
      </c>
      <c r="G240" s="16">
        <v>25.0</v>
      </c>
      <c r="H240" s="17">
        <v>9.0</v>
      </c>
      <c r="I240" s="18">
        <v>55.0</v>
      </c>
      <c r="J240" s="19">
        <v>11.0</v>
      </c>
      <c r="K240" s="20">
        <v>12.0</v>
      </c>
      <c r="L240" s="21">
        <v>30.0</v>
      </c>
      <c r="M240" s="22">
        <v>27.0</v>
      </c>
      <c r="N240" s="63">
        <f t="shared" si="2"/>
        <v>55</v>
      </c>
      <c r="O240" s="63">
        <f t="shared" si="3"/>
        <v>30</v>
      </c>
      <c r="P240" s="63">
        <f t="shared" si="4"/>
        <v>20</v>
      </c>
      <c r="Q240" s="63">
        <f t="shared" si="5"/>
        <v>96</v>
      </c>
      <c r="R240" s="65">
        <f t="shared" si="6"/>
        <v>0.3731343284</v>
      </c>
      <c r="S240" s="65">
        <f t="shared" si="7"/>
        <v>0.4228855721</v>
      </c>
      <c r="T240" s="66">
        <f t="shared" si="8"/>
        <v>0.3642384106</v>
      </c>
      <c r="U240" s="89"/>
      <c r="V240" s="89"/>
      <c r="W240" s="85">
        <f t="shared" si="9"/>
        <v>146</v>
      </c>
      <c r="X240" s="7">
        <f t="shared" si="10"/>
        <v>1.377819898</v>
      </c>
      <c r="Y240" s="7">
        <f t="shared" si="11"/>
        <v>217.1445591</v>
      </c>
      <c r="Z240" s="7">
        <f t="shared" si="12"/>
        <v>4823.838356</v>
      </c>
      <c r="AA240" s="97">
        <f t="shared" si="13"/>
        <v>0.5232820855</v>
      </c>
      <c r="AB240" s="97">
        <f t="shared" si="14"/>
        <v>0.5181726763</v>
      </c>
      <c r="AC240" s="98">
        <f t="shared" si="15"/>
        <v>1.159043675</v>
      </c>
      <c r="AD240" s="98">
        <f t="shared" si="16"/>
        <v>15.26819279</v>
      </c>
      <c r="AE240" s="13">
        <f t="shared" si="17"/>
        <v>1.159043675</v>
      </c>
      <c r="AF240" s="13">
        <f t="shared" si="18"/>
        <v>353.7089459</v>
      </c>
      <c r="AG240" s="13">
        <f t="shared" si="19"/>
        <v>29164.48727</v>
      </c>
      <c r="AH240" s="13">
        <f t="shared" si="20"/>
        <v>325456.7975</v>
      </c>
      <c r="AI240" s="10">
        <f t="shared" si="21"/>
        <v>1.377819898</v>
      </c>
      <c r="AJ240" s="10">
        <f t="shared" si="22"/>
        <v>349.4152693</v>
      </c>
      <c r="AK240" s="10">
        <f t="shared" si="23"/>
        <v>25669.71603</v>
      </c>
      <c r="AL240" s="10">
        <f t="shared" si="24"/>
        <v>463088.4821</v>
      </c>
      <c r="AM240" s="97">
        <f t="shared" si="25"/>
        <v>3192309.05</v>
      </c>
      <c r="AN240" s="97">
        <f t="shared" si="26"/>
        <v>3161138.839</v>
      </c>
      <c r="AO240" s="86">
        <f t="shared" si="27"/>
        <v>1.009860437</v>
      </c>
      <c r="AP240" s="86">
        <f t="shared" ref="AP240:AS240" si="264">AE240-AI240</f>
        <v>-0.2187762226</v>
      </c>
      <c r="AQ240" s="86">
        <f t="shared" si="264"/>
        <v>4.293676592</v>
      </c>
      <c r="AR240" s="86">
        <f t="shared" si="264"/>
        <v>3494.771239</v>
      </c>
      <c r="AS240" s="86">
        <f t="shared" si="264"/>
        <v>-137631.6846</v>
      </c>
      <c r="AT240" s="99"/>
      <c r="AU240" s="23"/>
    </row>
    <row r="241">
      <c r="A241" s="96">
        <v>13.323638469430477</v>
      </c>
      <c r="B241" s="29">
        <v>3763.0</v>
      </c>
      <c r="C241" s="30">
        <v>385.0</v>
      </c>
      <c r="D241" s="31" t="s">
        <v>0</v>
      </c>
      <c r="E241" s="14">
        <v>3.0</v>
      </c>
      <c r="F241" s="15">
        <v>12.0</v>
      </c>
      <c r="G241" s="16">
        <v>8.0</v>
      </c>
      <c r="H241" s="17">
        <v>7.0</v>
      </c>
      <c r="I241" s="18">
        <v>32.0</v>
      </c>
      <c r="J241" s="19">
        <v>6.0</v>
      </c>
      <c r="K241" s="20">
        <v>16.0</v>
      </c>
      <c r="L241" s="21">
        <v>12.0</v>
      </c>
      <c r="M241" s="22">
        <v>9.0</v>
      </c>
      <c r="N241" s="63">
        <f t="shared" si="2"/>
        <v>32</v>
      </c>
      <c r="O241" s="63">
        <f t="shared" si="3"/>
        <v>12</v>
      </c>
      <c r="P241" s="63">
        <f t="shared" si="4"/>
        <v>13</v>
      </c>
      <c r="Q241" s="63">
        <f t="shared" si="5"/>
        <v>48</v>
      </c>
      <c r="R241" s="65">
        <f t="shared" si="6"/>
        <v>0.4285714286</v>
      </c>
      <c r="S241" s="65">
        <f t="shared" si="7"/>
        <v>0.419047619</v>
      </c>
      <c r="T241" s="66">
        <f t="shared" si="8"/>
        <v>0.4</v>
      </c>
      <c r="U241" s="89"/>
      <c r="V241" s="89"/>
      <c r="W241" s="85">
        <f t="shared" si="9"/>
        <v>73</v>
      </c>
      <c r="X241" s="7">
        <f t="shared" si="10"/>
        <v>1.377819898</v>
      </c>
      <c r="Y241" s="7">
        <f t="shared" si="11"/>
        <v>110.2989282</v>
      </c>
      <c r="Z241" s="7">
        <f t="shared" si="12"/>
        <v>1150.271528</v>
      </c>
      <c r="AA241" s="97">
        <f t="shared" si="13"/>
        <v>0.5590436749</v>
      </c>
      <c r="AB241" s="97">
        <f t="shared" si="14"/>
        <v>0.5524466944</v>
      </c>
      <c r="AC241" s="98">
        <f t="shared" si="15"/>
        <v>1.159043675</v>
      </c>
      <c r="AD241" s="98">
        <f t="shared" si="16"/>
        <v>7.634096395</v>
      </c>
      <c r="AE241" s="13">
        <f t="shared" si="17"/>
        <v>1.159043675</v>
      </c>
      <c r="AF241" s="13">
        <f t="shared" si="18"/>
        <v>176.8544729</v>
      </c>
      <c r="AG241" s="13">
        <f t="shared" si="19"/>
        <v>7291.121817</v>
      </c>
      <c r="AH241" s="13">
        <f t="shared" si="20"/>
        <v>40682.09969</v>
      </c>
      <c r="AI241" s="10">
        <f t="shared" si="21"/>
        <v>1.377819898</v>
      </c>
      <c r="AJ241" s="10">
        <f t="shared" si="22"/>
        <v>176.4342833</v>
      </c>
      <c r="AK241" s="10">
        <f t="shared" si="23"/>
        <v>6444.620082</v>
      </c>
      <c r="AL241" s="10">
        <f t="shared" si="24"/>
        <v>55213.03333</v>
      </c>
      <c r="AM241" s="97">
        <f t="shared" si="25"/>
        <v>493076.5213</v>
      </c>
      <c r="AN241" s="97">
        <f t="shared" si="26"/>
        <v>487257.9844</v>
      </c>
      <c r="AO241" s="86">
        <f t="shared" si="27"/>
        <v>1.011941388</v>
      </c>
      <c r="AP241" s="86">
        <f t="shared" ref="AP241:AS241" si="265">AE241-AI241</f>
        <v>-0.2187762226</v>
      </c>
      <c r="AQ241" s="86">
        <f t="shared" si="265"/>
        <v>0.4201896465</v>
      </c>
      <c r="AR241" s="86">
        <f t="shared" si="265"/>
        <v>846.5017357</v>
      </c>
      <c r="AS241" s="86">
        <f t="shared" si="265"/>
        <v>-14530.93364</v>
      </c>
      <c r="AT241" s="99"/>
      <c r="AU241" s="23"/>
    </row>
    <row r="242">
      <c r="A242" s="96">
        <v>13.338903735376775</v>
      </c>
      <c r="B242" s="29">
        <v>5582.0</v>
      </c>
      <c r="C242" s="30">
        <v>1702.0</v>
      </c>
      <c r="D242" s="31" t="s">
        <v>0</v>
      </c>
      <c r="E242" s="14">
        <v>4.0</v>
      </c>
      <c r="F242" s="15">
        <v>7.0</v>
      </c>
      <c r="G242" s="16">
        <v>7.0</v>
      </c>
      <c r="H242" s="17">
        <v>13.0</v>
      </c>
      <c r="I242" s="18">
        <v>76.0</v>
      </c>
      <c r="J242" s="19">
        <v>14.0</v>
      </c>
      <c r="K242" s="20">
        <v>15.0</v>
      </c>
      <c r="L242" s="21">
        <v>17.0</v>
      </c>
      <c r="M242" s="22">
        <v>10.0</v>
      </c>
      <c r="N242" s="63">
        <f t="shared" si="2"/>
        <v>76</v>
      </c>
      <c r="O242" s="63">
        <f t="shared" si="3"/>
        <v>17</v>
      </c>
      <c r="P242" s="63">
        <f t="shared" si="4"/>
        <v>27</v>
      </c>
      <c r="Q242" s="63">
        <f t="shared" si="5"/>
        <v>43</v>
      </c>
      <c r="R242" s="65">
        <f t="shared" si="6"/>
        <v>0.6319018405</v>
      </c>
      <c r="S242" s="65">
        <f t="shared" si="7"/>
        <v>0.5705521472</v>
      </c>
      <c r="T242" s="66">
        <f t="shared" si="8"/>
        <v>0.6386554622</v>
      </c>
      <c r="U242" s="89"/>
      <c r="V242" s="89"/>
      <c r="W242" s="85">
        <f t="shared" si="9"/>
        <v>87</v>
      </c>
      <c r="X242" s="7">
        <f t="shared" si="10"/>
        <v>1.377819898</v>
      </c>
      <c r="Y242" s="7">
        <f t="shared" si="11"/>
        <v>144.6880652</v>
      </c>
      <c r="Z242" s="7">
        <f t="shared" si="12"/>
        <v>2369.267184</v>
      </c>
      <c r="AA242" s="97">
        <f t="shared" si="13"/>
        <v>0.7976991371</v>
      </c>
      <c r="AB242" s="97">
        <f t="shared" si="14"/>
        <v>0.8025837581</v>
      </c>
      <c r="AC242" s="98">
        <f t="shared" si="15"/>
        <v>1.159043675</v>
      </c>
      <c r="AD242" s="98">
        <f t="shared" si="16"/>
        <v>6.838878021</v>
      </c>
      <c r="AE242" s="13">
        <f t="shared" si="17"/>
        <v>1.159043675</v>
      </c>
      <c r="AF242" s="13">
        <f t="shared" si="18"/>
        <v>208.5124775</v>
      </c>
      <c r="AG242" s="13">
        <f t="shared" si="19"/>
        <v>9962.766351</v>
      </c>
      <c r="AH242" s="13">
        <f t="shared" si="20"/>
        <v>51763.46774</v>
      </c>
      <c r="AI242" s="10">
        <f t="shared" si="21"/>
        <v>1.377819898</v>
      </c>
      <c r="AJ242" s="10">
        <f t="shared" si="22"/>
        <v>203.9343208</v>
      </c>
      <c r="AK242" s="10">
        <f t="shared" si="23"/>
        <v>8590.853988</v>
      </c>
      <c r="AL242" s="10">
        <f t="shared" si="24"/>
        <v>101878.4889</v>
      </c>
      <c r="AM242" s="97">
        <f t="shared" si="25"/>
        <v>2522094.136</v>
      </c>
      <c r="AN242" s="97">
        <f t="shared" si="26"/>
        <v>2537537.896</v>
      </c>
      <c r="AO242" s="86">
        <f t="shared" si="27"/>
        <v>0.9939138801</v>
      </c>
      <c r="AP242" s="86">
        <f t="shared" ref="AP242:AS242" si="266">AE242-AI242</f>
        <v>-0.2187762226</v>
      </c>
      <c r="AQ242" s="86">
        <f t="shared" si="266"/>
        <v>4.578156647</v>
      </c>
      <c r="AR242" s="86">
        <f t="shared" si="266"/>
        <v>1371.912363</v>
      </c>
      <c r="AS242" s="86">
        <f t="shared" si="266"/>
        <v>-50115.02116</v>
      </c>
      <c r="AT242" s="99"/>
      <c r="AU242" s="23"/>
    </row>
    <row r="243">
      <c r="A243" s="96">
        <v>13.520398239421127</v>
      </c>
      <c r="B243" s="29">
        <v>1328.0</v>
      </c>
      <c r="C243" s="30">
        <v>1757.0</v>
      </c>
      <c r="D243" s="31" t="s">
        <v>0</v>
      </c>
      <c r="E243" s="14">
        <v>9.0</v>
      </c>
      <c r="F243" s="15">
        <v>19.0</v>
      </c>
      <c r="G243" s="16">
        <v>1.0</v>
      </c>
      <c r="H243" s="17">
        <v>29.0</v>
      </c>
      <c r="I243" s="18">
        <v>82.0</v>
      </c>
      <c r="J243" s="19">
        <v>13.0</v>
      </c>
      <c r="K243" s="20">
        <v>21.0</v>
      </c>
      <c r="L243" s="21">
        <v>35.0</v>
      </c>
      <c r="M243" s="22">
        <v>22.0</v>
      </c>
      <c r="N243" s="63">
        <f t="shared" si="2"/>
        <v>82</v>
      </c>
      <c r="O243" s="63">
        <f t="shared" si="3"/>
        <v>35</v>
      </c>
      <c r="P243" s="63">
        <f t="shared" si="4"/>
        <v>42</v>
      </c>
      <c r="Q243" s="63">
        <f t="shared" si="5"/>
        <v>72</v>
      </c>
      <c r="R243" s="65">
        <f t="shared" si="6"/>
        <v>0.5367965368</v>
      </c>
      <c r="S243" s="65">
        <f t="shared" si="7"/>
        <v>0.5064935065</v>
      </c>
      <c r="T243" s="66">
        <f t="shared" si="8"/>
        <v>0.5324675325</v>
      </c>
      <c r="U243" s="89"/>
      <c r="V243" s="89"/>
      <c r="W243" s="85">
        <f t="shared" si="9"/>
        <v>149</v>
      </c>
      <c r="X243" s="7">
        <f t="shared" si="10"/>
        <v>1.377819898</v>
      </c>
      <c r="Y243" s="7">
        <f t="shared" si="11"/>
        <v>246.1231669</v>
      </c>
      <c r="Z243" s="7">
        <f t="shared" si="12"/>
        <v>7262.762558</v>
      </c>
      <c r="AA243" s="97">
        <f t="shared" si="13"/>
        <v>0.6915112074</v>
      </c>
      <c r="AB243" s="97">
        <f t="shared" si="14"/>
        <v>0.6879429402</v>
      </c>
      <c r="AC243" s="98">
        <f t="shared" si="15"/>
        <v>1.159043675</v>
      </c>
      <c r="AD243" s="98">
        <f t="shared" si="16"/>
        <v>11.45114459</v>
      </c>
      <c r="AE243" s="13">
        <f t="shared" si="17"/>
        <v>1.159043675</v>
      </c>
      <c r="AF243" s="13">
        <f t="shared" si="18"/>
        <v>356.8461597</v>
      </c>
      <c r="AG243" s="13">
        <f t="shared" si="19"/>
        <v>29144.36972</v>
      </c>
      <c r="AH243" s="13">
        <f t="shared" si="20"/>
        <v>254226.8611</v>
      </c>
      <c r="AI243" s="10">
        <f t="shared" si="21"/>
        <v>1.377819898</v>
      </c>
      <c r="AJ243" s="10">
        <f t="shared" si="22"/>
        <v>345.3261995</v>
      </c>
      <c r="AK243" s="10">
        <f t="shared" si="23"/>
        <v>24983.63057</v>
      </c>
      <c r="AL243" s="10">
        <f t="shared" si="24"/>
        <v>522918.9042</v>
      </c>
      <c r="AM243" s="97">
        <f t="shared" si="25"/>
        <v>5682558.349</v>
      </c>
      <c r="AN243" s="97">
        <f t="shared" si="26"/>
        <v>5653235.778</v>
      </c>
      <c r="AO243" s="86">
        <f t="shared" si="27"/>
        <v>1.005186865</v>
      </c>
      <c r="AP243" s="86">
        <f t="shared" ref="AP243:AS243" si="267">AE243-AI243</f>
        <v>-0.2187762226</v>
      </c>
      <c r="AQ243" s="86">
        <f t="shared" si="267"/>
        <v>11.5199602</v>
      </c>
      <c r="AR243" s="86">
        <f t="shared" si="267"/>
        <v>4160.739141</v>
      </c>
      <c r="AS243" s="86">
        <f t="shared" si="267"/>
        <v>-268692.0431</v>
      </c>
      <c r="AT243" s="99"/>
      <c r="AU243" s="23"/>
    </row>
    <row r="244">
      <c r="A244" s="96">
        <v>13.760060413739424</v>
      </c>
      <c r="B244" s="29">
        <v>6014.0</v>
      </c>
      <c r="C244" s="30">
        <v>1399.0</v>
      </c>
      <c r="D244" s="31" t="s">
        <v>0</v>
      </c>
      <c r="E244" s="14">
        <v>22.0</v>
      </c>
      <c r="F244" s="15">
        <v>21.0</v>
      </c>
      <c r="G244" s="16">
        <v>11.0</v>
      </c>
      <c r="H244" s="17">
        <v>27.0</v>
      </c>
      <c r="I244" s="18">
        <v>87.0</v>
      </c>
      <c r="J244" s="19">
        <v>6.0</v>
      </c>
      <c r="K244" s="20">
        <v>19.0</v>
      </c>
      <c r="L244" s="21">
        <v>44.0</v>
      </c>
      <c r="M244" s="22">
        <v>16.0</v>
      </c>
      <c r="N244" s="63">
        <f t="shared" si="2"/>
        <v>87</v>
      </c>
      <c r="O244" s="63">
        <f t="shared" si="3"/>
        <v>44</v>
      </c>
      <c r="P244" s="63">
        <f t="shared" si="4"/>
        <v>33</v>
      </c>
      <c r="Q244" s="63">
        <f t="shared" si="5"/>
        <v>89</v>
      </c>
      <c r="R244" s="65">
        <f t="shared" si="6"/>
        <v>0.4743083004</v>
      </c>
      <c r="S244" s="65">
        <f t="shared" si="7"/>
        <v>0.5177865613</v>
      </c>
      <c r="T244" s="66">
        <f t="shared" si="8"/>
        <v>0.4943181818</v>
      </c>
      <c r="U244" s="89"/>
      <c r="V244" s="89"/>
      <c r="W244" s="85">
        <f t="shared" si="9"/>
        <v>166</v>
      </c>
      <c r="X244" s="7">
        <f t="shared" si="10"/>
        <v>1.377819898</v>
      </c>
      <c r="Y244" s="7">
        <f t="shared" si="11"/>
        <v>262.1765458</v>
      </c>
      <c r="Z244" s="7">
        <f t="shared" si="12"/>
        <v>8348.362435</v>
      </c>
      <c r="AA244" s="97">
        <f t="shared" si="13"/>
        <v>0.6533618567</v>
      </c>
      <c r="AB244" s="97">
        <f t="shared" si="14"/>
        <v>0.6496967726</v>
      </c>
      <c r="AC244" s="98">
        <f t="shared" si="15"/>
        <v>1.159043675</v>
      </c>
      <c r="AD244" s="98">
        <f t="shared" si="16"/>
        <v>14.15488707</v>
      </c>
      <c r="AE244" s="13">
        <f t="shared" si="17"/>
        <v>1.159043675</v>
      </c>
      <c r="AF244" s="13">
        <f t="shared" si="18"/>
        <v>398.9573871</v>
      </c>
      <c r="AG244" s="13">
        <f t="shared" si="19"/>
        <v>36638.03001</v>
      </c>
      <c r="AH244" s="13">
        <f t="shared" si="20"/>
        <v>390052.068</v>
      </c>
      <c r="AI244" s="10">
        <f t="shared" si="21"/>
        <v>1.377819898</v>
      </c>
      <c r="AJ244" s="10">
        <f t="shared" si="22"/>
        <v>384.8025166</v>
      </c>
      <c r="AK244" s="10">
        <f t="shared" si="23"/>
        <v>31682.07501</v>
      </c>
      <c r="AL244" s="10">
        <f t="shared" si="24"/>
        <v>743004.2567</v>
      </c>
      <c r="AM244" s="97">
        <f t="shared" si="25"/>
        <v>7360502.879</v>
      </c>
      <c r="AN244" s="97">
        <f t="shared" si="26"/>
        <v>7319213.567</v>
      </c>
      <c r="AO244" s="86">
        <f t="shared" si="27"/>
        <v>1.005641223</v>
      </c>
      <c r="AP244" s="86">
        <f t="shared" ref="AP244:AS244" si="268">AE244-AI244</f>
        <v>-0.2187762226</v>
      </c>
      <c r="AQ244" s="86">
        <f t="shared" si="268"/>
        <v>14.15487049</v>
      </c>
      <c r="AR244" s="86">
        <f t="shared" si="268"/>
        <v>4955.955004</v>
      </c>
      <c r="AS244" s="86">
        <f t="shared" si="268"/>
        <v>-352952.1887</v>
      </c>
      <c r="AT244" s="99"/>
      <c r="AU244" s="23"/>
    </row>
    <row r="245">
      <c r="A245" s="96">
        <v>13.966225835181731</v>
      </c>
      <c r="B245" s="29">
        <v>1609.0</v>
      </c>
      <c r="C245" s="30">
        <v>2098.0</v>
      </c>
      <c r="D245" s="31" t="s">
        <v>0</v>
      </c>
      <c r="E245" s="14">
        <v>10.0</v>
      </c>
      <c r="F245" s="15">
        <v>11.0</v>
      </c>
      <c r="G245" s="16">
        <v>15.0</v>
      </c>
      <c r="H245" s="17">
        <v>27.0</v>
      </c>
      <c r="I245" s="18">
        <v>73.0</v>
      </c>
      <c r="J245" s="19">
        <v>20.0</v>
      </c>
      <c r="K245" s="20">
        <v>36.0</v>
      </c>
      <c r="L245" s="21">
        <v>39.0</v>
      </c>
      <c r="M245" s="22">
        <v>24.0</v>
      </c>
      <c r="N245" s="63">
        <f t="shared" si="2"/>
        <v>73</v>
      </c>
      <c r="O245" s="63">
        <f t="shared" si="3"/>
        <v>39</v>
      </c>
      <c r="P245" s="63">
        <f t="shared" si="4"/>
        <v>47</v>
      </c>
      <c r="Q245" s="63">
        <f t="shared" si="5"/>
        <v>96</v>
      </c>
      <c r="R245" s="65">
        <f t="shared" si="6"/>
        <v>0.4705882353</v>
      </c>
      <c r="S245" s="65">
        <f t="shared" si="7"/>
        <v>0.4392156863</v>
      </c>
      <c r="T245" s="66">
        <f t="shared" si="8"/>
        <v>0.4319526627</v>
      </c>
      <c r="U245" s="89"/>
      <c r="V245" s="89"/>
      <c r="W245" s="85">
        <f t="shared" si="9"/>
        <v>182</v>
      </c>
      <c r="X245" s="7">
        <f t="shared" si="10"/>
        <v>1.377819898</v>
      </c>
      <c r="Y245" s="7">
        <f t="shared" si="11"/>
        <v>294.4083653</v>
      </c>
      <c r="Z245" s="7">
        <f t="shared" si="12"/>
        <v>9866.949831</v>
      </c>
      <c r="AA245" s="97">
        <f t="shared" si="13"/>
        <v>0.5909963376</v>
      </c>
      <c r="AB245" s="97">
        <f t="shared" si="14"/>
        <v>0.5951735906</v>
      </c>
      <c r="AC245" s="98">
        <f t="shared" si="15"/>
        <v>1.159043675</v>
      </c>
      <c r="AD245" s="98">
        <f t="shared" si="16"/>
        <v>15.26819279</v>
      </c>
      <c r="AE245" s="13">
        <f t="shared" si="17"/>
        <v>1.159043675</v>
      </c>
      <c r="AF245" s="13">
        <f t="shared" si="18"/>
        <v>437.1600905</v>
      </c>
      <c r="AG245" s="13">
        <f t="shared" si="19"/>
        <v>43949.78486</v>
      </c>
      <c r="AH245" s="13">
        <f t="shared" si="20"/>
        <v>505743.618</v>
      </c>
      <c r="AI245" s="10">
        <f t="shared" si="21"/>
        <v>1.377819898</v>
      </c>
      <c r="AJ245" s="10">
        <f t="shared" si="22"/>
        <v>426.6790755</v>
      </c>
      <c r="AK245" s="10">
        <f t="shared" si="23"/>
        <v>38130.1529</v>
      </c>
      <c r="AL245" s="10">
        <f t="shared" si="24"/>
        <v>947227.1838</v>
      </c>
      <c r="AM245" s="97">
        <f t="shared" si="25"/>
        <v>6494591.728</v>
      </c>
      <c r="AN245" s="97">
        <f t="shared" si="26"/>
        <v>6540496.502</v>
      </c>
      <c r="AO245" s="86">
        <f t="shared" si="27"/>
        <v>0.9929814543</v>
      </c>
      <c r="AP245" s="86">
        <f t="shared" ref="AP245:AS245" si="269">AE245-AI245</f>
        <v>-0.2187762226</v>
      </c>
      <c r="AQ245" s="86">
        <f t="shared" si="269"/>
        <v>10.48101499</v>
      </c>
      <c r="AR245" s="86">
        <f t="shared" si="269"/>
        <v>5819.631963</v>
      </c>
      <c r="AS245" s="86">
        <f t="shared" si="269"/>
        <v>-441483.5658</v>
      </c>
      <c r="AT245" s="99"/>
      <c r="AU245" s="23"/>
    </row>
    <row r="246">
      <c r="A246" s="96">
        <v>13.986005923266362</v>
      </c>
      <c r="B246" s="29">
        <v>4306.0</v>
      </c>
      <c r="C246" s="30">
        <v>1830.0</v>
      </c>
      <c r="D246" s="31" t="s">
        <v>0</v>
      </c>
      <c r="E246" s="14">
        <v>5.0</v>
      </c>
      <c r="F246" s="15">
        <v>4.0</v>
      </c>
      <c r="G246" s="16">
        <v>5.0</v>
      </c>
      <c r="H246" s="17">
        <v>44.0</v>
      </c>
      <c r="I246" s="18">
        <v>118.0</v>
      </c>
      <c r="J246" s="19">
        <v>26.0</v>
      </c>
      <c r="K246" s="20">
        <v>7.0</v>
      </c>
      <c r="L246" s="21">
        <v>6.0</v>
      </c>
      <c r="M246" s="22">
        <v>8.0</v>
      </c>
      <c r="N246" s="63">
        <f t="shared" si="2"/>
        <v>118</v>
      </c>
      <c r="O246" s="63">
        <f t="shared" si="3"/>
        <v>6</v>
      </c>
      <c r="P246" s="63">
        <f t="shared" si="4"/>
        <v>70</v>
      </c>
      <c r="Q246" s="63">
        <f t="shared" si="5"/>
        <v>29</v>
      </c>
      <c r="R246" s="65">
        <f t="shared" si="6"/>
        <v>0.8430493274</v>
      </c>
      <c r="S246" s="65">
        <f t="shared" si="7"/>
        <v>0.5560538117</v>
      </c>
      <c r="T246" s="66">
        <f t="shared" si="8"/>
        <v>0.8027210884</v>
      </c>
      <c r="U246" s="89"/>
      <c r="V246" s="89"/>
      <c r="W246" s="85">
        <f t="shared" si="9"/>
        <v>105</v>
      </c>
      <c r="X246" s="7">
        <f t="shared" si="10"/>
        <v>1.377819898</v>
      </c>
      <c r="Y246" s="7">
        <f t="shared" si="11"/>
        <v>206.816178</v>
      </c>
      <c r="Z246" s="7">
        <f t="shared" si="12"/>
        <v>4691.977438</v>
      </c>
      <c r="AA246" s="97">
        <f t="shared" si="13"/>
        <v>0.9617647633</v>
      </c>
      <c r="AB246" s="97">
        <f t="shared" si="14"/>
        <v>0.9708832008</v>
      </c>
      <c r="AC246" s="98">
        <f t="shared" si="15"/>
        <v>1.159043675</v>
      </c>
      <c r="AD246" s="98">
        <f t="shared" si="16"/>
        <v>4.612266572</v>
      </c>
      <c r="AE246" s="13">
        <f t="shared" si="17"/>
        <v>1.159043675</v>
      </c>
      <c r="AF246" s="13">
        <f t="shared" si="18"/>
        <v>248.0114383</v>
      </c>
      <c r="AG246" s="13">
        <f t="shared" si="19"/>
        <v>13747.0325</v>
      </c>
      <c r="AH246" s="13">
        <f t="shared" si="20"/>
        <v>50850.23896</v>
      </c>
      <c r="AI246" s="10">
        <f t="shared" si="21"/>
        <v>1.377819898</v>
      </c>
      <c r="AJ246" s="10">
        <f t="shared" si="22"/>
        <v>246.772955</v>
      </c>
      <c r="AK246" s="10">
        <f t="shared" si="23"/>
        <v>10689.6466</v>
      </c>
      <c r="AL246" s="10">
        <f t="shared" si="24"/>
        <v>136067.3457</v>
      </c>
      <c r="AM246" s="97">
        <f t="shared" si="25"/>
        <v>7030657.188</v>
      </c>
      <c r="AN246" s="97">
        <f t="shared" si="26"/>
        <v>7097314.452</v>
      </c>
      <c r="AO246" s="86">
        <f t="shared" si="27"/>
        <v>0.9906081005</v>
      </c>
      <c r="AP246" s="86">
        <f t="shared" ref="AP246:AS246" si="270">AE246-AI246</f>
        <v>-0.2187762226</v>
      </c>
      <c r="AQ246" s="86">
        <f t="shared" si="270"/>
        <v>1.238483278</v>
      </c>
      <c r="AR246" s="86">
        <f t="shared" si="270"/>
        <v>3057.385896</v>
      </c>
      <c r="AS246" s="86">
        <f t="shared" si="270"/>
        <v>-85217.10674</v>
      </c>
      <c r="AT246" s="99"/>
      <c r="AU246" s="23"/>
    </row>
    <row r="247">
      <c r="A247" s="96">
        <v>14.000413125837298</v>
      </c>
      <c r="B247" s="29">
        <v>7022.0</v>
      </c>
      <c r="C247" s="30">
        <v>1472.0</v>
      </c>
      <c r="D247" s="31" t="s">
        <v>0</v>
      </c>
      <c r="E247" s="14">
        <v>9.0</v>
      </c>
      <c r="F247" s="15">
        <v>3.0</v>
      </c>
      <c r="G247" s="16">
        <v>1.0</v>
      </c>
      <c r="H247" s="17">
        <v>17.0</v>
      </c>
      <c r="I247" s="18">
        <v>51.0</v>
      </c>
      <c r="J247" s="19">
        <v>6.0</v>
      </c>
      <c r="K247" s="20">
        <v>11.0</v>
      </c>
      <c r="L247" s="21">
        <v>10.0</v>
      </c>
      <c r="M247" s="22">
        <v>8.0</v>
      </c>
      <c r="N247" s="63">
        <f t="shared" si="2"/>
        <v>51</v>
      </c>
      <c r="O247" s="63">
        <f t="shared" si="3"/>
        <v>10</v>
      </c>
      <c r="P247" s="63">
        <f t="shared" si="4"/>
        <v>23</v>
      </c>
      <c r="Q247" s="63">
        <f t="shared" si="5"/>
        <v>32</v>
      </c>
      <c r="R247" s="65">
        <f t="shared" si="6"/>
        <v>0.6379310345</v>
      </c>
      <c r="S247" s="65">
        <f t="shared" si="7"/>
        <v>0.525862069</v>
      </c>
      <c r="T247" s="66">
        <f t="shared" si="8"/>
        <v>0.6144578313</v>
      </c>
      <c r="U247" s="89"/>
      <c r="V247" s="89"/>
      <c r="W247" s="85">
        <f t="shared" si="9"/>
        <v>65</v>
      </c>
      <c r="X247" s="7">
        <f t="shared" si="10"/>
        <v>1.377819898</v>
      </c>
      <c r="Y247" s="7">
        <f t="shared" si="11"/>
        <v>109.7865554</v>
      </c>
      <c r="Z247" s="7">
        <f t="shared" si="12"/>
        <v>1289.419937</v>
      </c>
      <c r="AA247" s="97">
        <f t="shared" si="13"/>
        <v>0.7735015062</v>
      </c>
      <c r="AB247" s="97">
        <f t="shared" si="14"/>
        <v>0.7782583097</v>
      </c>
      <c r="AC247" s="98">
        <f t="shared" si="15"/>
        <v>1.159043675</v>
      </c>
      <c r="AD247" s="98">
        <f t="shared" si="16"/>
        <v>5.089397597</v>
      </c>
      <c r="AE247" s="13">
        <f t="shared" si="17"/>
        <v>1.159043675</v>
      </c>
      <c r="AF247" s="13">
        <f t="shared" si="18"/>
        <v>155.7650753</v>
      </c>
      <c r="AG247" s="13">
        <f t="shared" si="19"/>
        <v>5558.581214</v>
      </c>
      <c r="AH247" s="13">
        <f t="shared" si="20"/>
        <v>21502.70485</v>
      </c>
      <c r="AI247" s="10">
        <f t="shared" si="21"/>
        <v>1.377819898</v>
      </c>
      <c r="AJ247" s="10">
        <f t="shared" si="22"/>
        <v>153.8767921</v>
      </c>
      <c r="AK247" s="10">
        <f t="shared" si="23"/>
        <v>4802.589709</v>
      </c>
      <c r="AL247" s="10">
        <f t="shared" si="24"/>
        <v>41261.43798</v>
      </c>
      <c r="AM247" s="97">
        <f t="shared" si="25"/>
        <v>863883.6102</v>
      </c>
      <c r="AN247" s="97">
        <f t="shared" si="26"/>
        <v>869196.2367</v>
      </c>
      <c r="AO247" s="86">
        <f t="shared" si="27"/>
        <v>0.993887886</v>
      </c>
      <c r="AP247" s="86">
        <f t="shared" ref="AP247:AS247" si="271">AE247-AI247</f>
        <v>-0.2187762226</v>
      </c>
      <c r="AQ247" s="86">
        <f t="shared" si="271"/>
        <v>1.888283218</v>
      </c>
      <c r="AR247" s="86">
        <f t="shared" si="271"/>
        <v>755.9915045</v>
      </c>
      <c r="AS247" s="86">
        <f t="shared" si="271"/>
        <v>-19758.73313</v>
      </c>
      <c r="AT247" s="99"/>
      <c r="AU247" s="23"/>
    </row>
    <row r="248">
      <c r="A248" s="96">
        <v>14.003845576639932</v>
      </c>
      <c r="B248" s="29">
        <v>1005.0</v>
      </c>
      <c r="C248" s="30">
        <v>1599.0</v>
      </c>
      <c r="D248" s="31" t="s">
        <v>0</v>
      </c>
      <c r="E248" s="14">
        <v>23.0</v>
      </c>
      <c r="F248" s="15">
        <v>24.0</v>
      </c>
      <c r="G248" s="16">
        <v>7.0</v>
      </c>
      <c r="H248" s="17">
        <v>44.0</v>
      </c>
      <c r="I248" s="18">
        <v>116.0</v>
      </c>
      <c r="J248" s="19">
        <v>13.0</v>
      </c>
      <c r="K248" s="20">
        <v>29.0</v>
      </c>
      <c r="L248" s="21">
        <v>46.0</v>
      </c>
      <c r="M248" s="22">
        <v>27.0</v>
      </c>
      <c r="N248" s="63">
        <f t="shared" si="2"/>
        <v>116</v>
      </c>
      <c r="O248" s="63">
        <f t="shared" si="3"/>
        <v>46</v>
      </c>
      <c r="P248" s="63">
        <f t="shared" si="4"/>
        <v>57</v>
      </c>
      <c r="Q248" s="63">
        <f t="shared" si="5"/>
        <v>110</v>
      </c>
      <c r="R248" s="65">
        <f t="shared" si="6"/>
        <v>0.5258358663</v>
      </c>
      <c r="S248" s="65">
        <f t="shared" si="7"/>
        <v>0.4924012158</v>
      </c>
      <c r="T248" s="66">
        <f t="shared" si="8"/>
        <v>0.5132743363</v>
      </c>
      <c r="U248" s="89"/>
      <c r="V248" s="89"/>
      <c r="W248" s="85">
        <f t="shared" si="9"/>
        <v>213</v>
      </c>
      <c r="X248" s="7">
        <f t="shared" si="10"/>
        <v>1.377819898</v>
      </c>
      <c r="Y248" s="7">
        <f t="shared" si="11"/>
        <v>346.7975578</v>
      </c>
      <c r="Z248" s="7">
        <f t="shared" si="12"/>
        <v>13813.17938</v>
      </c>
      <c r="AA248" s="97">
        <f t="shared" si="13"/>
        <v>0.6723180112</v>
      </c>
      <c r="AB248" s="97">
        <f t="shared" si="14"/>
        <v>0.670555895</v>
      </c>
      <c r="AC248" s="98">
        <f t="shared" si="15"/>
        <v>1.159043675</v>
      </c>
      <c r="AD248" s="98">
        <f t="shared" si="16"/>
        <v>17.49480424</v>
      </c>
      <c r="AE248" s="13">
        <f t="shared" si="17"/>
        <v>1.159043675</v>
      </c>
      <c r="AF248" s="13">
        <f t="shared" si="18"/>
        <v>511.2474097</v>
      </c>
      <c r="AG248" s="13">
        <f t="shared" si="19"/>
        <v>60037.43909</v>
      </c>
      <c r="AH248" s="13">
        <f t="shared" si="20"/>
        <v>793721.7735</v>
      </c>
      <c r="AI248" s="10">
        <f t="shared" si="21"/>
        <v>1.377819898</v>
      </c>
      <c r="AJ248" s="10">
        <f t="shared" si="22"/>
        <v>498.3577465</v>
      </c>
      <c r="AK248" s="10">
        <f t="shared" si="23"/>
        <v>51960.91074</v>
      </c>
      <c r="AL248" s="10">
        <f t="shared" si="24"/>
        <v>1519449.732</v>
      </c>
      <c r="AM248" s="97">
        <f t="shared" si="25"/>
        <v>16446556.49</v>
      </c>
      <c r="AN248" s="97">
        <f t="shared" si="26"/>
        <v>16403450.78</v>
      </c>
      <c r="AO248" s="86">
        <f t="shared" si="27"/>
        <v>1.002627844</v>
      </c>
      <c r="AP248" s="86">
        <f t="shared" ref="AP248:AS248" si="272">AE248-AI248</f>
        <v>-0.2187762226</v>
      </c>
      <c r="AQ248" s="86">
        <f t="shared" si="272"/>
        <v>12.88966323</v>
      </c>
      <c r="AR248" s="86">
        <f t="shared" si="272"/>
        <v>8076.528354</v>
      </c>
      <c r="AS248" s="86">
        <f t="shared" si="272"/>
        <v>-725727.9584</v>
      </c>
      <c r="AT248" s="99"/>
      <c r="AU248" s="23"/>
    </row>
    <row r="249">
      <c r="A249" s="96">
        <v>14.112316525619292</v>
      </c>
      <c r="B249" s="29">
        <v>6708.0</v>
      </c>
      <c r="C249" s="30">
        <v>2286.0</v>
      </c>
      <c r="D249" s="31" t="s">
        <v>0</v>
      </c>
      <c r="E249" s="14">
        <v>16.0</v>
      </c>
      <c r="F249" s="15">
        <v>13.0</v>
      </c>
      <c r="G249" s="16">
        <v>7.0</v>
      </c>
      <c r="H249" s="17">
        <v>40.0</v>
      </c>
      <c r="I249" s="18">
        <v>121.0</v>
      </c>
      <c r="J249" s="19">
        <v>24.0</v>
      </c>
      <c r="K249" s="20">
        <v>37.0</v>
      </c>
      <c r="L249" s="21">
        <v>58.0</v>
      </c>
      <c r="M249" s="22">
        <v>41.0</v>
      </c>
      <c r="N249" s="63">
        <f t="shared" si="2"/>
        <v>121</v>
      </c>
      <c r="O249" s="63">
        <f t="shared" si="3"/>
        <v>58</v>
      </c>
      <c r="P249" s="63">
        <f t="shared" si="4"/>
        <v>64</v>
      </c>
      <c r="Q249" s="63">
        <f t="shared" si="5"/>
        <v>114</v>
      </c>
      <c r="R249" s="65">
        <f t="shared" si="6"/>
        <v>0.5182072829</v>
      </c>
      <c r="S249" s="65">
        <f t="shared" si="7"/>
        <v>0.5014005602</v>
      </c>
      <c r="T249" s="66">
        <f t="shared" si="8"/>
        <v>0.514893617</v>
      </c>
      <c r="U249" s="89"/>
      <c r="V249" s="89"/>
      <c r="W249" s="85">
        <f t="shared" si="9"/>
        <v>236</v>
      </c>
      <c r="X249" s="7">
        <f t="shared" si="10"/>
        <v>1.377819898</v>
      </c>
      <c r="Y249" s="7">
        <f t="shared" si="11"/>
        <v>388.3990199</v>
      </c>
      <c r="Z249" s="7">
        <f t="shared" si="12"/>
        <v>18335.58932</v>
      </c>
      <c r="AA249" s="97">
        <f t="shared" si="13"/>
        <v>0.6739372919</v>
      </c>
      <c r="AB249" s="97">
        <f t="shared" si="14"/>
        <v>0.670892136</v>
      </c>
      <c r="AC249" s="98">
        <f t="shared" si="15"/>
        <v>1.159043675</v>
      </c>
      <c r="AD249" s="98">
        <f t="shared" si="16"/>
        <v>18.13097894</v>
      </c>
      <c r="AE249" s="13">
        <f t="shared" si="17"/>
        <v>1.159043675</v>
      </c>
      <c r="AF249" s="13">
        <f t="shared" si="18"/>
        <v>565.1995935</v>
      </c>
      <c r="AG249" s="13">
        <f t="shared" si="19"/>
        <v>73111.91858</v>
      </c>
      <c r="AH249" s="13">
        <f t="shared" si="20"/>
        <v>1009823.003</v>
      </c>
      <c r="AI249" s="10">
        <f t="shared" si="21"/>
        <v>1.377819898</v>
      </c>
      <c r="AJ249" s="10">
        <f t="shared" si="22"/>
        <v>545.4704882</v>
      </c>
      <c r="AK249" s="10">
        <f t="shared" si="23"/>
        <v>62613.07759</v>
      </c>
      <c r="AL249" s="10">
        <f t="shared" si="24"/>
        <v>2090257.182</v>
      </c>
      <c r="AM249" s="97">
        <f t="shared" si="25"/>
        <v>20184768.97</v>
      </c>
      <c r="AN249" s="97">
        <f t="shared" si="26"/>
        <v>20093564.98</v>
      </c>
      <c r="AO249" s="86">
        <f t="shared" si="27"/>
        <v>1.004538965</v>
      </c>
      <c r="AP249" s="86">
        <f t="shared" ref="AP249:AS249" si="273">AE249-AI249</f>
        <v>-0.2187762226</v>
      </c>
      <c r="AQ249" s="86">
        <f t="shared" si="273"/>
        <v>19.72910525</v>
      </c>
      <c r="AR249" s="86">
        <f t="shared" si="273"/>
        <v>10498.84099</v>
      </c>
      <c r="AS249" s="86">
        <f t="shared" si="273"/>
        <v>-1080434.179</v>
      </c>
      <c r="AT249" s="99"/>
      <c r="AU249" s="23"/>
    </row>
    <row r="250">
      <c r="A250" s="96">
        <v>14.28419309629686</v>
      </c>
      <c r="B250" s="29">
        <v>2457.0</v>
      </c>
      <c r="C250" s="30">
        <v>2601.0</v>
      </c>
      <c r="D250" s="31" t="s">
        <v>0</v>
      </c>
      <c r="E250" s="14">
        <v>32.0</v>
      </c>
      <c r="F250" s="15">
        <v>39.0</v>
      </c>
      <c r="G250" s="16">
        <v>28.0</v>
      </c>
      <c r="H250" s="17">
        <v>52.0</v>
      </c>
      <c r="I250" s="18">
        <v>141.0</v>
      </c>
      <c r="J250" s="19">
        <v>20.0</v>
      </c>
      <c r="K250" s="20">
        <v>48.0</v>
      </c>
      <c r="L250" s="21">
        <v>62.0</v>
      </c>
      <c r="M250" s="22">
        <v>66.0</v>
      </c>
      <c r="N250" s="63">
        <f t="shared" si="2"/>
        <v>141</v>
      </c>
      <c r="O250" s="63">
        <f t="shared" si="3"/>
        <v>62</v>
      </c>
      <c r="P250" s="63">
        <f t="shared" si="4"/>
        <v>72</v>
      </c>
      <c r="Q250" s="63">
        <f t="shared" si="5"/>
        <v>213</v>
      </c>
      <c r="R250" s="65">
        <f t="shared" si="6"/>
        <v>0.4364754098</v>
      </c>
      <c r="S250" s="65">
        <f t="shared" si="7"/>
        <v>0.4159836066</v>
      </c>
      <c r="T250" s="66">
        <f t="shared" si="8"/>
        <v>0.3983050847</v>
      </c>
      <c r="U250" s="89"/>
      <c r="V250" s="89"/>
      <c r="W250" s="85">
        <f t="shared" si="9"/>
        <v>347</v>
      </c>
      <c r="X250" s="7">
        <f t="shared" si="10"/>
        <v>1.377819898</v>
      </c>
      <c r="Y250" s="7">
        <f t="shared" si="11"/>
        <v>537.2309641</v>
      </c>
      <c r="Z250" s="7">
        <f t="shared" si="12"/>
        <v>29196.17783</v>
      </c>
      <c r="AA250" s="97">
        <f t="shared" si="13"/>
        <v>0.5573487596</v>
      </c>
      <c r="AB250" s="97">
        <f t="shared" si="14"/>
        <v>0.5557065521</v>
      </c>
      <c r="AC250" s="98">
        <f t="shared" si="15"/>
        <v>1.159043675</v>
      </c>
      <c r="AD250" s="98">
        <f t="shared" si="16"/>
        <v>33.87630275</v>
      </c>
      <c r="AE250" s="13">
        <f t="shared" si="17"/>
        <v>1.159043675</v>
      </c>
      <c r="AF250" s="13">
        <f t="shared" si="18"/>
        <v>838.2526131</v>
      </c>
      <c r="AG250" s="13">
        <f t="shared" si="19"/>
        <v>163069.444</v>
      </c>
      <c r="AH250" s="13">
        <f t="shared" si="20"/>
        <v>4079011.738</v>
      </c>
      <c r="AI250" s="10">
        <f t="shared" si="21"/>
        <v>1.377819898</v>
      </c>
      <c r="AJ250" s="10">
        <f t="shared" si="22"/>
        <v>830.7066022</v>
      </c>
      <c r="AK250" s="10">
        <f t="shared" si="23"/>
        <v>143626.3732</v>
      </c>
      <c r="AL250" s="10">
        <f t="shared" si="24"/>
        <v>6218785.877</v>
      </c>
      <c r="AM250" s="97">
        <f t="shared" si="25"/>
        <v>46986159.11</v>
      </c>
      <c r="AN250" s="97">
        <f t="shared" si="26"/>
        <v>46847716.12</v>
      </c>
      <c r="AO250" s="86">
        <f t="shared" si="27"/>
        <v>1.00295517</v>
      </c>
      <c r="AP250" s="86">
        <f t="shared" ref="AP250:AS250" si="274">AE250-AI250</f>
        <v>-0.2187762226</v>
      </c>
      <c r="AQ250" s="86">
        <f t="shared" si="274"/>
        <v>7.546010908</v>
      </c>
      <c r="AR250" s="86">
        <f t="shared" si="274"/>
        <v>19443.07079</v>
      </c>
      <c r="AS250" s="86">
        <f t="shared" si="274"/>
        <v>-2139774.139</v>
      </c>
      <c r="AT250" s="99"/>
      <c r="AU250" s="23"/>
    </row>
    <row r="251">
      <c r="A251" s="96">
        <v>14.441534848822357</v>
      </c>
      <c r="B251" s="29">
        <v>1063.0</v>
      </c>
      <c r="C251" s="30">
        <v>1412.0</v>
      </c>
      <c r="D251" s="31" t="s">
        <v>0</v>
      </c>
      <c r="E251" s="14">
        <v>18.0</v>
      </c>
      <c r="F251" s="15">
        <v>16.0</v>
      </c>
      <c r="G251" s="16">
        <v>7.0</v>
      </c>
      <c r="H251" s="17">
        <v>39.0</v>
      </c>
      <c r="I251" s="18">
        <v>113.0</v>
      </c>
      <c r="J251" s="19">
        <v>19.0</v>
      </c>
      <c r="K251" s="20">
        <v>23.0</v>
      </c>
      <c r="L251" s="21">
        <v>27.0</v>
      </c>
      <c r="M251" s="22">
        <v>37.0</v>
      </c>
      <c r="N251" s="63">
        <f t="shared" si="2"/>
        <v>113</v>
      </c>
      <c r="O251" s="63">
        <f t="shared" si="3"/>
        <v>27</v>
      </c>
      <c r="P251" s="63">
        <f t="shared" si="4"/>
        <v>58</v>
      </c>
      <c r="Q251" s="63">
        <f t="shared" si="5"/>
        <v>101</v>
      </c>
      <c r="R251" s="65">
        <f t="shared" si="6"/>
        <v>0.5719063545</v>
      </c>
      <c r="S251" s="65">
        <f t="shared" si="7"/>
        <v>0.4682274247</v>
      </c>
      <c r="T251" s="66">
        <f t="shared" si="8"/>
        <v>0.5280373832</v>
      </c>
      <c r="U251" s="89"/>
      <c r="V251" s="89"/>
      <c r="W251" s="85">
        <f t="shared" si="9"/>
        <v>186</v>
      </c>
      <c r="X251" s="7">
        <f t="shared" si="10"/>
        <v>1.377819898</v>
      </c>
      <c r="Y251" s="7">
        <f t="shared" si="11"/>
        <v>305.2699512</v>
      </c>
      <c r="Z251" s="7">
        <f t="shared" si="12"/>
        <v>9462.485303</v>
      </c>
      <c r="AA251" s="97">
        <f t="shared" si="13"/>
        <v>0.6870810581</v>
      </c>
      <c r="AB251" s="97">
        <f t="shared" si="14"/>
        <v>0.6884863935</v>
      </c>
      <c r="AC251" s="98">
        <f t="shared" si="15"/>
        <v>1.159043675</v>
      </c>
      <c r="AD251" s="98">
        <f t="shared" si="16"/>
        <v>16.06341116</v>
      </c>
      <c r="AE251" s="13">
        <f t="shared" si="17"/>
        <v>1.159043675</v>
      </c>
      <c r="AF251" s="13">
        <f t="shared" si="18"/>
        <v>447.2276582</v>
      </c>
      <c r="AG251" s="13">
        <f t="shared" si="19"/>
        <v>46073.86393</v>
      </c>
      <c r="AH251" s="13">
        <f t="shared" si="20"/>
        <v>555729.7727</v>
      </c>
      <c r="AI251" s="10">
        <f t="shared" si="21"/>
        <v>1.377819898</v>
      </c>
      <c r="AJ251" s="10">
        <f t="shared" si="22"/>
        <v>444.4297609</v>
      </c>
      <c r="AK251" s="10">
        <f t="shared" si="23"/>
        <v>40294.75038</v>
      </c>
      <c r="AL251" s="10">
        <f t="shared" si="24"/>
        <v>955711.0156</v>
      </c>
      <c r="AM251" s="97">
        <f t="shared" si="25"/>
        <v>13145107.01</v>
      </c>
      <c r="AN251" s="97">
        <f t="shared" si="26"/>
        <v>13171993.62</v>
      </c>
      <c r="AO251" s="86">
        <f t="shared" si="27"/>
        <v>0.9979588044</v>
      </c>
      <c r="AP251" s="86">
        <f t="shared" ref="AP251:AS251" si="275">AE251-AI251</f>
        <v>-0.2187762226</v>
      </c>
      <c r="AQ251" s="86">
        <f t="shared" si="275"/>
        <v>2.797897372</v>
      </c>
      <c r="AR251" s="86">
        <f t="shared" si="275"/>
        <v>5779.113555</v>
      </c>
      <c r="AS251" s="86">
        <f t="shared" si="275"/>
        <v>-399981.243</v>
      </c>
      <c r="AT251" s="99"/>
      <c r="AU251" s="23"/>
    </row>
    <row r="252">
      <c r="A252" s="96">
        <v>14.520923536081042</v>
      </c>
      <c r="B252" s="29">
        <v>5513.0</v>
      </c>
      <c r="C252" s="30">
        <v>2591.0</v>
      </c>
      <c r="D252" s="31" t="s">
        <v>0</v>
      </c>
      <c r="E252" s="14">
        <v>28.0</v>
      </c>
      <c r="F252" s="15">
        <v>12.0</v>
      </c>
      <c r="G252" s="16">
        <v>14.0</v>
      </c>
      <c r="H252" s="17">
        <v>48.0</v>
      </c>
      <c r="I252" s="18">
        <v>111.0</v>
      </c>
      <c r="J252" s="19">
        <v>29.0</v>
      </c>
      <c r="K252" s="20">
        <v>42.0</v>
      </c>
      <c r="L252" s="21">
        <v>32.0</v>
      </c>
      <c r="M252" s="22">
        <v>48.0</v>
      </c>
      <c r="N252" s="63">
        <f t="shared" si="2"/>
        <v>111</v>
      </c>
      <c r="O252" s="63">
        <f t="shared" si="3"/>
        <v>32</v>
      </c>
      <c r="P252" s="63">
        <f t="shared" si="4"/>
        <v>77</v>
      </c>
      <c r="Q252" s="63">
        <f t="shared" si="5"/>
        <v>144</v>
      </c>
      <c r="R252" s="65">
        <f t="shared" si="6"/>
        <v>0.5164835165</v>
      </c>
      <c r="S252" s="65">
        <f t="shared" si="7"/>
        <v>0.3928571429</v>
      </c>
      <c r="T252" s="66">
        <f t="shared" si="8"/>
        <v>0.4352941176</v>
      </c>
      <c r="U252" s="89"/>
      <c r="V252" s="89"/>
      <c r="W252" s="85">
        <f t="shared" si="9"/>
        <v>253</v>
      </c>
      <c r="X252" s="7">
        <f t="shared" si="10"/>
        <v>1.377819898</v>
      </c>
      <c r="Y252" s="7">
        <f t="shared" si="11"/>
        <v>411.0625265</v>
      </c>
      <c r="Z252" s="7">
        <f t="shared" si="12"/>
        <v>16250.91354</v>
      </c>
      <c r="AA252" s="97">
        <f t="shared" si="13"/>
        <v>0.5943377925</v>
      </c>
      <c r="AB252" s="97">
        <f t="shared" si="14"/>
        <v>0.595149838</v>
      </c>
      <c r="AC252" s="98">
        <f t="shared" si="15"/>
        <v>1.159043675</v>
      </c>
      <c r="AD252" s="98">
        <f t="shared" si="16"/>
        <v>22.90228919</v>
      </c>
      <c r="AE252" s="13">
        <f t="shared" si="17"/>
        <v>1.159043675</v>
      </c>
      <c r="AF252" s="13">
        <f t="shared" si="18"/>
        <v>609.3783887</v>
      </c>
      <c r="AG252" s="13">
        <f t="shared" si="19"/>
        <v>85777.78491</v>
      </c>
      <c r="AH252" s="13">
        <f t="shared" si="20"/>
        <v>1465952.628</v>
      </c>
      <c r="AI252" s="10">
        <f t="shared" si="21"/>
        <v>1.377819898</v>
      </c>
      <c r="AJ252" s="10">
        <f t="shared" si="22"/>
        <v>609.4685917</v>
      </c>
      <c r="AK252" s="10">
        <f t="shared" si="23"/>
        <v>75443.91735</v>
      </c>
      <c r="AL252" s="10">
        <f t="shared" si="24"/>
        <v>2340131.549</v>
      </c>
      <c r="AM252" s="97">
        <f t="shared" si="25"/>
        <v>20080581.94</v>
      </c>
      <c r="AN252" s="97">
        <f t="shared" si="26"/>
        <v>20108018.1</v>
      </c>
      <c r="AO252" s="86">
        <f t="shared" si="27"/>
        <v>0.9986355613</v>
      </c>
      <c r="AP252" s="86">
        <f t="shared" ref="AP252:AS252" si="276">AE252-AI252</f>
        <v>-0.2187762226</v>
      </c>
      <c r="AQ252" s="86">
        <f t="shared" si="276"/>
        <v>-0.0902030543</v>
      </c>
      <c r="AR252" s="86">
        <f t="shared" si="276"/>
        <v>10333.86756</v>
      </c>
      <c r="AS252" s="86">
        <f t="shared" si="276"/>
        <v>-874178.9207</v>
      </c>
      <c r="AT252" s="99"/>
      <c r="AU252" s="23"/>
    </row>
    <row r="253">
      <c r="A253" s="96">
        <v>14.56787059803274</v>
      </c>
      <c r="B253" s="29">
        <v>5011.0</v>
      </c>
      <c r="C253" s="30">
        <v>1449.0</v>
      </c>
      <c r="D253" s="31" t="s">
        <v>0</v>
      </c>
      <c r="E253" s="14">
        <v>2.0</v>
      </c>
      <c r="F253" s="15">
        <v>8.0</v>
      </c>
      <c r="G253" s="16">
        <v>15.0</v>
      </c>
      <c r="H253" s="17">
        <v>22.0</v>
      </c>
      <c r="I253" s="18">
        <v>72.0</v>
      </c>
      <c r="J253" s="19">
        <v>15.0</v>
      </c>
      <c r="K253" s="20">
        <v>23.0</v>
      </c>
      <c r="L253" s="21">
        <v>14.0</v>
      </c>
      <c r="M253" s="22">
        <v>16.0</v>
      </c>
      <c r="N253" s="63">
        <f t="shared" si="2"/>
        <v>72</v>
      </c>
      <c r="O253" s="63">
        <f t="shared" si="3"/>
        <v>14</v>
      </c>
      <c r="P253" s="63">
        <f t="shared" si="4"/>
        <v>37</v>
      </c>
      <c r="Q253" s="63">
        <f t="shared" si="5"/>
        <v>64</v>
      </c>
      <c r="R253" s="65">
        <f t="shared" si="6"/>
        <v>0.5828877005</v>
      </c>
      <c r="S253" s="65">
        <f t="shared" si="7"/>
        <v>0.4598930481</v>
      </c>
      <c r="T253" s="66">
        <f t="shared" si="8"/>
        <v>0.5294117647</v>
      </c>
      <c r="U253" s="89"/>
      <c r="V253" s="89"/>
      <c r="W253" s="85">
        <f t="shared" si="9"/>
        <v>115</v>
      </c>
      <c r="X253" s="7">
        <f t="shared" si="10"/>
        <v>1.377819898</v>
      </c>
      <c r="Y253" s="7">
        <f t="shared" si="11"/>
        <v>188.6748447</v>
      </c>
      <c r="Z253" s="7">
        <f t="shared" si="12"/>
        <v>3436.89494</v>
      </c>
      <c r="AA253" s="97">
        <f t="shared" si="13"/>
        <v>0.6884554396</v>
      </c>
      <c r="AB253" s="97">
        <f t="shared" si="14"/>
        <v>0.6910149592</v>
      </c>
      <c r="AC253" s="98">
        <f t="shared" si="15"/>
        <v>1.159043675</v>
      </c>
      <c r="AD253" s="98">
        <f t="shared" si="16"/>
        <v>10.17879519</v>
      </c>
      <c r="AE253" s="13">
        <f t="shared" si="17"/>
        <v>1.159043675</v>
      </c>
      <c r="AF253" s="13">
        <f t="shared" si="18"/>
        <v>276.7588404</v>
      </c>
      <c r="AG253" s="13">
        <f t="shared" si="19"/>
        <v>17669.4755</v>
      </c>
      <c r="AH253" s="13">
        <f t="shared" si="20"/>
        <v>134614.5664</v>
      </c>
      <c r="AI253" s="10">
        <f t="shared" si="21"/>
        <v>1.377819898</v>
      </c>
      <c r="AJ253" s="10">
        <f t="shared" si="22"/>
        <v>276.8553181</v>
      </c>
      <c r="AK253" s="10">
        <f t="shared" si="23"/>
        <v>15512.085</v>
      </c>
      <c r="AL253" s="10">
        <f t="shared" si="24"/>
        <v>219961.2762</v>
      </c>
      <c r="AM253" s="97">
        <f t="shared" si="25"/>
        <v>3274145.364</v>
      </c>
      <c r="AN253" s="97">
        <f t="shared" si="26"/>
        <v>3286317.887</v>
      </c>
      <c r="AO253" s="86">
        <f t="shared" si="27"/>
        <v>0.9962959998</v>
      </c>
      <c r="AP253" s="86">
        <f t="shared" ref="AP253:AS253" si="277">AE253-AI253</f>
        <v>-0.2187762226</v>
      </c>
      <c r="AQ253" s="86">
        <f t="shared" si="277"/>
        <v>-0.0964777191</v>
      </c>
      <c r="AR253" s="86">
        <f t="shared" si="277"/>
        <v>2157.390494</v>
      </c>
      <c r="AS253" s="86">
        <f t="shared" si="277"/>
        <v>-85346.70973</v>
      </c>
      <c r="AT253" s="99"/>
      <c r="AU253" s="23"/>
    </row>
    <row r="254">
      <c r="A254" s="96">
        <v>14.576384228795938</v>
      </c>
      <c r="B254" s="29">
        <v>5577.0</v>
      </c>
      <c r="C254" s="30">
        <v>941.0</v>
      </c>
      <c r="D254" s="31" t="s">
        <v>0</v>
      </c>
      <c r="E254" s="14">
        <v>8.0</v>
      </c>
      <c r="F254" s="15">
        <v>2.0</v>
      </c>
      <c r="G254" s="16">
        <v>3.0</v>
      </c>
      <c r="H254" s="17">
        <v>12.0</v>
      </c>
      <c r="I254" s="18">
        <v>47.0</v>
      </c>
      <c r="J254" s="19">
        <v>7.0</v>
      </c>
      <c r="K254" s="20">
        <v>7.0</v>
      </c>
      <c r="L254" s="21">
        <v>9.0</v>
      </c>
      <c r="M254" s="22">
        <v>12.0</v>
      </c>
      <c r="N254" s="63">
        <f t="shared" si="2"/>
        <v>47</v>
      </c>
      <c r="O254" s="63">
        <f t="shared" si="3"/>
        <v>9</v>
      </c>
      <c r="P254" s="63">
        <f t="shared" si="4"/>
        <v>19</v>
      </c>
      <c r="Q254" s="63">
        <f t="shared" si="5"/>
        <v>32</v>
      </c>
      <c r="R254" s="65">
        <f t="shared" si="6"/>
        <v>0.6168224299</v>
      </c>
      <c r="S254" s="65">
        <f t="shared" si="7"/>
        <v>0.523364486</v>
      </c>
      <c r="T254" s="66">
        <f t="shared" si="8"/>
        <v>0.5949367089</v>
      </c>
      <c r="U254" s="89"/>
      <c r="V254" s="89"/>
      <c r="W254" s="85">
        <f t="shared" si="9"/>
        <v>60</v>
      </c>
      <c r="X254" s="7">
        <f t="shared" si="10"/>
        <v>1.377819898</v>
      </c>
      <c r="Y254" s="7">
        <f t="shared" si="11"/>
        <v>98.91158382</v>
      </c>
      <c r="Z254" s="7">
        <f t="shared" si="12"/>
        <v>1008.908233</v>
      </c>
      <c r="AA254" s="97">
        <f t="shared" si="13"/>
        <v>0.7539803838</v>
      </c>
      <c r="AB254" s="97">
        <f t="shared" si="14"/>
        <v>0.760010204</v>
      </c>
      <c r="AC254" s="98">
        <f t="shared" si="15"/>
        <v>1.159043675</v>
      </c>
      <c r="AD254" s="98">
        <f t="shared" si="16"/>
        <v>5.089397597</v>
      </c>
      <c r="AE254" s="13">
        <f t="shared" si="17"/>
        <v>1.159043675</v>
      </c>
      <c r="AF254" s="13">
        <f t="shared" si="18"/>
        <v>144.1746386</v>
      </c>
      <c r="AG254" s="13">
        <f t="shared" si="19"/>
        <v>4783.284941</v>
      </c>
      <c r="AH254" s="13">
        <f t="shared" si="20"/>
        <v>18321.83135</v>
      </c>
      <c r="AI254" s="10">
        <f t="shared" si="21"/>
        <v>1.377819898</v>
      </c>
      <c r="AJ254" s="10">
        <f t="shared" si="22"/>
        <v>143.0018205</v>
      </c>
      <c r="AK254" s="10">
        <f t="shared" si="23"/>
        <v>4174.078915</v>
      </c>
      <c r="AL254" s="10">
        <f t="shared" si="24"/>
        <v>32285.06344</v>
      </c>
      <c r="AM254" s="97">
        <f t="shared" si="25"/>
        <v>681953.3917</v>
      </c>
      <c r="AN254" s="97">
        <f t="shared" si="26"/>
        <v>687407.1892</v>
      </c>
      <c r="AO254" s="86">
        <f t="shared" si="27"/>
        <v>0.9920661325</v>
      </c>
      <c r="AP254" s="86">
        <f t="shared" ref="AP254:AS254" si="278">AE254-AI254</f>
        <v>-0.2187762226</v>
      </c>
      <c r="AQ254" s="86">
        <f t="shared" si="278"/>
        <v>1.172818049</v>
      </c>
      <c r="AR254" s="86">
        <f t="shared" si="278"/>
        <v>609.2060265</v>
      </c>
      <c r="AS254" s="86">
        <f t="shared" si="278"/>
        <v>-13963.2321</v>
      </c>
      <c r="AT254" s="99"/>
      <c r="AU254" s="23"/>
    </row>
    <row r="255">
      <c r="A255" s="96">
        <v>14.648535647540825</v>
      </c>
      <c r="B255" s="29">
        <v>2775.0</v>
      </c>
      <c r="C255" s="30">
        <v>3006.0</v>
      </c>
      <c r="D255" s="31" t="s">
        <v>0</v>
      </c>
      <c r="E255" s="14">
        <v>102.0</v>
      </c>
      <c r="F255" s="15">
        <v>197.0</v>
      </c>
      <c r="G255" s="16">
        <v>119.0</v>
      </c>
      <c r="H255" s="17">
        <v>46.0</v>
      </c>
      <c r="I255" s="18">
        <v>304.0</v>
      </c>
      <c r="J255" s="19">
        <v>15.0</v>
      </c>
      <c r="K255" s="20">
        <v>66.0</v>
      </c>
      <c r="L255" s="21">
        <v>278.0</v>
      </c>
      <c r="M255" s="22">
        <v>125.0</v>
      </c>
      <c r="N255" s="63">
        <f t="shared" si="2"/>
        <v>304</v>
      </c>
      <c r="O255" s="63">
        <f t="shared" si="3"/>
        <v>278</v>
      </c>
      <c r="P255" s="63">
        <f t="shared" si="4"/>
        <v>61</v>
      </c>
      <c r="Q255" s="63">
        <f t="shared" si="5"/>
        <v>609</v>
      </c>
      <c r="R255" s="65">
        <f t="shared" si="6"/>
        <v>0.2915335463</v>
      </c>
      <c r="S255" s="65">
        <f t="shared" si="7"/>
        <v>0.46485623</v>
      </c>
      <c r="T255" s="66">
        <f t="shared" si="8"/>
        <v>0.3329682366</v>
      </c>
      <c r="U255" s="89"/>
      <c r="V255" s="89"/>
      <c r="W255" s="85">
        <f t="shared" si="9"/>
        <v>948</v>
      </c>
      <c r="X255" s="7">
        <f t="shared" si="10"/>
        <v>1.377819898</v>
      </c>
      <c r="Y255" s="7">
        <f t="shared" si="11"/>
        <v>1376.995194</v>
      </c>
      <c r="Z255" s="7">
        <f t="shared" si="12"/>
        <v>227605.4616</v>
      </c>
      <c r="AA255" s="97">
        <f t="shared" si="13"/>
        <v>0.4920119115</v>
      </c>
      <c r="AB255" s="97">
        <f t="shared" si="14"/>
        <v>0.4934881214</v>
      </c>
      <c r="AC255" s="98">
        <f t="shared" si="15"/>
        <v>1.159043675</v>
      </c>
      <c r="AD255" s="98">
        <f t="shared" si="16"/>
        <v>96.85759801</v>
      </c>
      <c r="AE255" s="13">
        <f t="shared" si="17"/>
        <v>1.159043675</v>
      </c>
      <c r="AF255" s="13">
        <f t="shared" si="18"/>
        <v>2294.404406</v>
      </c>
      <c r="AG255" s="13">
        <f t="shared" si="19"/>
        <v>1225279.193</v>
      </c>
      <c r="AH255" s="13">
        <f t="shared" si="20"/>
        <v>87046310.77</v>
      </c>
      <c r="AI255" s="10">
        <f t="shared" si="21"/>
        <v>1.377819898</v>
      </c>
      <c r="AJ255" s="10">
        <f t="shared" si="22"/>
        <v>2216.087512</v>
      </c>
      <c r="AK255" s="10">
        <f t="shared" si="23"/>
        <v>1066195.535</v>
      </c>
      <c r="AL255" s="10">
        <f t="shared" si="24"/>
        <v>138611726.1</v>
      </c>
      <c r="AM255" s="97">
        <f t="shared" si="25"/>
        <v>704133573.7</v>
      </c>
      <c r="AN255" s="97">
        <f t="shared" si="26"/>
        <v>706246223.7</v>
      </c>
      <c r="AO255" s="86">
        <f t="shared" si="27"/>
        <v>0.9970086211</v>
      </c>
      <c r="AP255" s="86">
        <f t="shared" ref="AP255:AS255" si="279">AE255-AI255</f>
        <v>-0.2187762226</v>
      </c>
      <c r="AQ255" s="86">
        <f t="shared" si="279"/>
        <v>78.31689393</v>
      </c>
      <c r="AR255" s="86">
        <f t="shared" si="279"/>
        <v>159083.6578</v>
      </c>
      <c r="AS255" s="86">
        <f t="shared" si="279"/>
        <v>-51565415.36</v>
      </c>
      <c r="AT255" s="99"/>
      <c r="AU255" s="23"/>
    </row>
    <row r="256">
      <c r="A256" s="96">
        <v>14.770803088670476</v>
      </c>
      <c r="B256" s="29">
        <v>6547.0</v>
      </c>
      <c r="C256" s="30">
        <v>2090.0</v>
      </c>
      <c r="D256" s="31" t="s">
        <v>0</v>
      </c>
      <c r="E256" s="14">
        <v>7.0</v>
      </c>
      <c r="F256" s="15">
        <v>13.0</v>
      </c>
      <c r="G256" s="16">
        <v>13.0</v>
      </c>
      <c r="H256" s="17">
        <v>23.0</v>
      </c>
      <c r="I256" s="18">
        <v>89.0</v>
      </c>
      <c r="J256" s="19">
        <v>20.0</v>
      </c>
      <c r="K256" s="20">
        <v>25.0</v>
      </c>
      <c r="L256" s="21">
        <v>32.0</v>
      </c>
      <c r="M256" s="22">
        <v>20.0</v>
      </c>
      <c r="N256" s="63">
        <f t="shared" si="2"/>
        <v>89</v>
      </c>
      <c r="O256" s="63">
        <f t="shared" si="3"/>
        <v>32</v>
      </c>
      <c r="P256" s="63">
        <f t="shared" si="4"/>
        <v>43</v>
      </c>
      <c r="Q256" s="63">
        <f t="shared" si="5"/>
        <v>78</v>
      </c>
      <c r="R256" s="65">
        <f t="shared" si="6"/>
        <v>0.5454545455</v>
      </c>
      <c r="S256" s="65">
        <f t="shared" si="7"/>
        <v>0.5</v>
      </c>
      <c r="T256" s="66">
        <f t="shared" si="8"/>
        <v>0.5329341317</v>
      </c>
      <c r="U256" s="89"/>
      <c r="V256" s="89"/>
      <c r="W256" s="85">
        <f t="shared" si="9"/>
        <v>153</v>
      </c>
      <c r="X256" s="7">
        <f t="shared" si="10"/>
        <v>1.377819898</v>
      </c>
      <c r="Y256" s="7">
        <f t="shared" si="11"/>
        <v>250.7637217</v>
      </c>
      <c r="Z256" s="7">
        <f t="shared" si="12"/>
        <v>7183.241548</v>
      </c>
      <c r="AA256" s="97">
        <f t="shared" si="13"/>
        <v>0.6919778066</v>
      </c>
      <c r="AB256" s="97">
        <f t="shared" si="14"/>
        <v>0.6900984255</v>
      </c>
      <c r="AC256" s="98">
        <f t="shared" si="15"/>
        <v>1.159043675</v>
      </c>
      <c r="AD256" s="98">
        <f t="shared" si="16"/>
        <v>12.40540664</v>
      </c>
      <c r="AE256" s="13">
        <f t="shared" si="17"/>
        <v>1.159043675</v>
      </c>
      <c r="AF256" s="13">
        <f t="shared" si="18"/>
        <v>367.0727712</v>
      </c>
      <c r="AG256" s="13">
        <f t="shared" si="19"/>
        <v>30928.10782</v>
      </c>
      <c r="AH256" s="13">
        <f t="shared" si="20"/>
        <v>290398.1641</v>
      </c>
      <c r="AI256" s="10">
        <f t="shared" si="21"/>
        <v>1.377819898</v>
      </c>
      <c r="AJ256" s="10">
        <f t="shared" si="22"/>
        <v>358.2336737</v>
      </c>
      <c r="AK256" s="10">
        <f t="shared" si="23"/>
        <v>26742.81184</v>
      </c>
      <c r="AL256" s="10">
        <f t="shared" si="24"/>
        <v>560292.8408</v>
      </c>
      <c r="AM256" s="97">
        <f t="shared" si="25"/>
        <v>6767673.041</v>
      </c>
      <c r="AN256" s="97">
        <f t="shared" si="26"/>
        <v>6749292.34</v>
      </c>
      <c r="AO256" s="86">
        <f t="shared" si="27"/>
        <v>1.002723352</v>
      </c>
      <c r="AP256" s="86">
        <f t="shared" ref="AP256:AS256" si="280">AE256-AI256</f>
        <v>-0.2187762226</v>
      </c>
      <c r="AQ256" s="86">
        <f t="shared" si="280"/>
        <v>8.839097426</v>
      </c>
      <c r="AR256" s="86">
        <f t="shared" si="280"/>
        <v>4185.295975</v>
      </c>
      <c r="AS256" s="86">
        <f t="shared" si="280"/>
        <v>-269894.6767</v>
      </c>
      <c r="AT256" s="99"/>
      <c r="AU256" s="23"/>
    </row>
    <row r="257">
      <c r="A257" s="96">
        <v>15.132077184502009</v>
      </c>
      <c r="B257" s="29">
        <v>2014.0</v>
      </c>
      <c r="C257" s="30">
        <v>2933.0</v>
      </c>
      <c r="D257" s="31" t="s">
        <v>0</v>
      </c>
      <c r="E257" s="14">
        <v>11.0</v>
      </c>
      <c r="F257" s="15">
        <v>17.0</v>
      </c>
      <c r="G257" s="16">
        <v>6.0</v>
      </c>
      <c r="H257" s="17">
        <v>48.0</v>
      </c>
      <c r="I257" s="18">
        <v>148.0</v>
      </c>
      <c r="J257" s="19">
        <v>38.0</v>
      </c>
      <c r="K257" s="20">
        <v>19.0</v>
      </c>
      <c r="L257" s="21">
        <v>29.0</v>
      </c>
      <c r="M257" s="22">
        <v>18.0</v>
      </c>
      <c r="N257" s="63">
        <f t="shared" si="2"/>
        <v>148</v>
      </c>
      <c r="O257" s="63">
        <f t="shared" si="3"/>
        <v>29</v>
      </c>
      <c r="P257" s="63">
        <f t="shared" si="4"/>
        <v>86</v>
      </c>
      <c r="Q257" s="63">
        <f t="shared" si="5"/>
        <v>71</v>
      </c>
      <c r="R257" s="65">
        <f t="shared" si="6"/>
        <v>0.7005988024</v>
      </c>
      <c r="S257" s="65">
        <f t="shared" si="7"/>
        <v>0.5299401198</v>
      </c>
      <c r="T257" s="66">
        <f t="shared" si="8"/>
        <v>0.6757990868</v>
      </c>
      <c r="U257" s="89"/>
      <c r="V257" s="89"/>
      <c r="W257" s="85">
        <f t="shared" si="9"/>
        <v>186</v>
      </c>
      <c r="X257" s="7">
        <f t="shared" si="10"/>
        <v>1.377819898</v>
      </c>
      <c r="Y257" s="7">
        <f t="shared" si="11"/>
        <v>335.3514057</v>
      </c>
      <c r="Z257" s="7">
        <f t="shared" si="12"/>
        <v>12942.50613</v>
      </c>
      <c r="AA257" s="97">
        <f t="shared" si="13"/>
        <v>0.8348427617</v>
      </c>
      <c r="AB257" s="97">
        <f t="shared" si="14"/>
        <v>0.8314593675</v>
      </c>
      <c r="AC257" s="98">
        <f t="shared" si="15"/>
        <v>1.159043675</v>
      </c>
      <c r="AD257" s="98">
        <f t="shared" si="16"/>
        <v>11.29210092</v>
      </c>
      <c r="AE257" s="13">
        <f t="shared" si="17"/>
        <v>1.159043675</v>
      </c>
      <c r="AF257" s="13">
        <f t="shared" si="18"/>
        <v>442.456348</v>
      </c>
      <c r="AG257" s="13">
        <f t="shared" si="19"/>
        <v>44298.93652</v>
      </c>
      <c r="AH257" s="13">
        <f t="shared" si="20"/>
        <v>390661.5234</v>
      </c>
      <c r="AI257" s="10">
        <f t="shared" si="21"/>
        <v>1.377819898</v>
      </c>
      <c r="AJ257" s="10">
        <f t="shared" si="22"/>
        <v>433.1766184</v>
      </c>
      <c r="AK257" s="10">
        <f t="shared" si="23"/>
        <v>36752.45593</v>
      </c>
      <c r="AL257" s="10">
        <f t="shared" si="24"/>
        <v>918917.9351</v>
      </c>
      <c r="AM257" s="97">
        <f t="shared" si="25"/>
        <v>20395846.49</v>
      </c>
      <c r="AN257" s="97">
        <f t="shared" si="26"/>
        <v>20313187.58</v>
      </c>
      <c r="AO257" s="86">
        <f t="shared" si="27"/>
        <v>1.004069224</v>
      </c>
      <c r="AP257" s="86">
        <f t="shared" ref="AP257:AS257" si="281">AE257-AI257</f>
        <v>-0.2187762226</v>
      </c>
      <c r="AQ257" s="86">
        <f t="shared" si="281"/>
        <v>9.279729585</v>
      </c>
      <c r="AR257" s="86">
        <f t="shared" si="281"/>
        <v>7546.480587</v>
      </c>
      <c r="AS257" s="86">
        <f t="shared" si="281"/>
        <v>-528256.4118</v>
      </c>
      <c r="AT257" s="99"/>
      <c r="AU257" s="23"/>
    </row>
    <row r="258">
      <c r="A258" s="96">
        <v>15.196474549836935</v>
      </c>
      <c r="B258" s="29">
        <v>1304.0</v>
      </c>
      <c r="C258" s="30">
        <v>2660.0</v>
      </c>
      <c r="D258" s="31" t="s">
        <v>0</v>
      </c>
      <c r="E258" s="14">
        <v>18.0</v>
      </c>
      <c r="F258" s="15">
        <v>23.0</v>
      </c>
      <c r="G258" s="16">
        <v>5.0</v>
      </c>
      <c r="H258" s="17">
        <v>38.0</v>
      </c>
      <c r="I258" s="18">
        <v>115.0</v>
      </c>
      <c r="J258" s="19">
        <v>14.0</v>
      </c>
      <c r="K258" s="20">
        <v>29.0</v>
      </c>
      <c r="L258" s="21">
        <v>43.0</v>
      </c>
      <c r="M258" s="22">
        <v>42.0</v>
      </c>
      <c r="N258" s="63">
        <f t="shared" si="2"/>
        <v>115</v>
      </c>
      <c r="O258" s="63">
        <f t="shared" si="3"/>
        <v>43</v>
      </c>
      <c r="P258" s="63">
        <f t="shared" si="4"/>
        <v>52</v>
      </c>
      <c r="Q258" s="63">
        <f t="shared" si="5"/>
        <v>117</v>
      </c>
      <c r="R258" s="65">
        <f t="shared" si="6"/>
        <v>0.5107033639</v>
      </c>
      <c r="S258" s="65">
        <f t="shared" si="7"/>
        <v>0.4831804281</v>
      </c>
      <c r="T258" s="66">
        <f t="shared" si="8"/>
        <v>0.4956896552</v>
      </c>
      <c r="U258" s="89"/>
      <c r="V258" s="89"/>
      <c r="W258" s="85">
        <f t="shared" si="9"/>
        <v>212</v>
      </c>
      <c r="X258" s="7">
        <f t="shared" si="10"/>
        <v>1.377819898</v>
      </c>
      <c r="Y258" s="7">
        <f t="shared" si="11"/>
        <v>338.9465064</v>
      </c>
      <c r="Z258" s="7">
        <f t="shared" si="12"/>
        <v>12665.29016</v>
      </c>
      <c r="AA258" s="97">
        <f t="shared" si="13"/>
        <v>0.6547333301</v>
      </c>
      <c r="AB258" s="97">
        <f t="shared" si="14"/>
        <v>0.6533850176</v>
      </c>
      <c r="AC258" s="98">
        <f t="shared" si="15"/>
        <v>1.159043675</v>
      </c>
      <c r="AD258" s="98">
        <f t="shared" si="16"/>
        <v>18.60810996</v>
      </c>
      <c r="AE258" s="13">
        <f t="shared" si="17"/>
        <v>1.159043675</v>
      </c>
      <c r="AF258" s="13">
        <f t="shared" si="18"/>
        <v>510.0426281</v>
      </c>
      <c r="AG258" s="13">
        <f t="shared" si="19"/>
        <v>59981.89755</v>
      </c>
      <c r="AH258" s="13">
        <f t="shared" si="20"/>
        <v>836322.8942</v>
      </c>
      <c r="AI258" s="10">
        <f t="shared" si="21"/>
        <v>1.377819898</v>
      </c>
      <c r="AJ258" s="10">
        <f t="shared" si="22"/>
        <v>500.1514344</v>
      </c>
      <c r="AK258" s="10">
        <f t="shared" si="23"/>
        <v>52322.03141</v>
      </c>
      <c r="AL258" s="10">
        <f t="shared" si="24"/>
        <v>1481838.949</v>
      </c>
      <c r="AM258" s="97">
        <f t="shared" si="25"/>
        <v>16242315.42</v>
      </c>
      <c r="AN258" s="97">
        <f t="shared" si="26"/>
        <v>16208867.12</v>
      </c>
      <c r="AO258" s="86">
        <f t="shared" si="27"/>
        <v>1.00206358</v>
      </c>
      <c r="AP258" s="86">
        <f t="shared" ref="AP258:AS258" si="282">AE258-AI258</f>
        <v>-0.2187762226</v>
      </c>
      <c r="AQ258" s="86">
        <f t="shared" si="282"/>
        <v>9.891193725</v>
      </c>
      <c r="AR258" s="86">
        <f t="shared" si="282"/>
        <v>7659.866139</v>
      </c>
      <c r="AS258" s="86">
        <f t="shared" si="282"/>
        <v>-645516.0549</v>
      </c>
      <c r="AT258" s="99"/>
      <c r="AU258" s="23"/>
    </row>
    <row r="259">
      <c r="A259" s="96">
        <v>15.266263125746633</v>
      </c>
      <c r="B259" s="29">
        <v>6533.0</v>
      </c>
      <c r="C259" s="30">
        <v>1331.0</v>
      </c>
      <c r="D259" s="31" t="s">
        <v>0</v>
      </c>
      <c r="E259" s="14">
        <v>8.0</v>
      </c>
      <c r="F259" s="15">
        <v>6.0</v>
      </c>
      <c r="G259" s="16">
        <v>7.0</v>
      </c>
      <c r="H259" s="17">
        <v>14.0</v>
      </c>
      <c r="I259" s="18">
        <v>81.0</v>
      </c>
      <c r="J259" s="19">
        <v>12.0</v>
      </c>
      <c r="K259" s="20">
        <v>22.0</v>
      </c>
      <c r="L259" s="21">
        <v>19.0</v>
      </c>
      <c r="M259" s="22">
        <v>8.0</v>
      </c>
      <c r="N259" s="63">
        <f t="shared" si="2"/>
        <v>81</v>
      </c>
      <c r="O259" s="63">
        <f t="shared" si="3"/>
        <v>19</v>
      </c>
      <c r="P259" s="63">
        <f t="shared" si="4"/>
        <v>26</v>
      </c>
      <c r="Q259" s="63">
        <f t="shared" si="5"/>
        <v>51</v>
      </c>
      <c r="R259" s="65">
        <f t="shared" si="6"/>
        <v>0.604519774</v>
      </c>
      <c r="S259" s="65">
        <f t="shared" si="7"/>
        <v>0.5649717514</v>
      </c>
      <c r="T259" s="66">
        <f t="shared" si="8"/>
        <v>0.6136363636</v>
      </c>
      <c r="U259" s="89"/>
      <c r="V259" s="89"/>
      <c r="W259" s="85">
        <f t="shared" si="9"/>
        <v>96</v>
      </c>
      <c r="X259" s="7">
        <f t="shared" si="10"/>
        <v>1.377819898</v>
      </c>
      <c r="Y259" s="7">
        <f t="shared" si="11"/>
        <v>155.8192232</v>
      </c>
      <c r="Z259" s="7">
        <f t="shared" si="12"/>
        <v>2693.873178</v>
      </c>
      <c r="AA259" s="97">
        <f t="shared" si="13"/>
        <v>0.7726800385</v>
      </c>
      <c r="AB259" s="97">
        <f t="shared" si="14"/>
        <v>0.7773981488</v>
      </c>
      <c r="AC259" s="98">
        <f t="shared" si="15"/>
        <v>1.159043675</v>
      </c>
      <c r="AD259" s="98">
        <f t="shared" si="16"/>
        <v>8.11122742</v>
      </c>
      <c r="AE259" s="13">
        <f t="shared" si="17"/>
        <v>1.159043675</v>
      </c>
      <c r="AF259" s="13">
        <f t="shared" si="18"/>
        <v>230.647613</v>
      </c>
      <c r="AG259" s="13">
        <f t="shared" si="19"/>
        <v>12239.10217</v>
      </c>
      <c r="AH259" s="13">
        <f t="shared" si="20"/>
        <v>74753.0719</v>
      </c>
      <c r="AI259" s="10">
        <f t="shared" si="21"/>
        <v>1.377819898</v>
      </c>
      <c r="AJ259" s="10">
        <f t="shared" si="22"/>
        <v>226.088038</v>
      </c>
      <c r="AK259" s="10">
        <f t="shared" si="23"/>
        <v>10640.65356</v>
      </c>
      <c r="AL259" s="10">
        <f t="shared" si="24"/>
        <v>137387.5321</v>
      </c>
      <c r="AM259" s="97">
        <f t="shared" si="25"/>
        <v>3195362.666</v>
      </c>
      <c r="AN259" s="97">
        <f t="shared" si="26"/>
        <v>3214874.072</v>
      </c>
      <c r="AO259" s="86">
        <f t="shared" si="27"/>
        <v>0.9939308959</v>
      </c>
      <c r="AP259" s="86">
        <f t="shared" ref="AP259:AS259" si="283">AE259-AI259</f>
        <v>-0.2187762226</v>
      </c>
      <c r="AQ259" s="86">
        <f t="shared" si="283"/>
        <v>4.559575029</v>
      </c>
      <c r="AR259" s="86">
        <f t="shared" si="283"/>
        <v>1598.448611</v>
      </c>
      <c r="AS259" s="86">
        <f t="shared" si="283"/>
        <v>-62634.46019</v>
      </c>
      <c r="AT259" s="99"/>
      <c r="AU259" s="23"/>
    </row>
    <row r="260">
      <c r="A260" s="96">
        <v>15.438355643529178</v>
      </c>
      <c r="B260" s="29">
        <v>4414.0</v>
      </c>
      <c r="C260" s="30">
        <v>2817.0</v>
      </c>
      <c r="D260" s="31" t="s">
        <v>0</v>
      </c>
      <c r="E260" s="14">
        <v>30.0</v>
      </c>
      <c r="F260" s="15">
        <v>15.0</v>
      </c>
      <c r="G260" s="16">
        <v>21.0</v>
      </c>
      <c r="H260" s="17">
        <v>64.0</v>
      </c>
      <c r="I260" s="18">
        <v>182.0</v>
      </c>
      <c r="J260" s="19">
        <v>35.0</v>
      </c>
      <c r="K260" s="20">
        <v>42.0</v>
      </c>
      <c r="L260" s="21">
        <v>54.0</v>
      </c>
      <c r="M260" s="22">
        <v>45.0</v>
      </c>
      <c r="N260" s="63">
        <f t="shared" si="2"/>
        <v>182</v>
      </c>
      <c r="O260" s="63">
        <f t="shared" si="3"/>
        <v>54</v>
      </c>
      <c r="P260" s="63">
        <f t="shared" si="4"/>
        <v>99</v>
      </c>
      <c r="Q260" s="63">
        <f t="shared" si="5"/>
        <v>153</v>
      </c>
      <c r="R260" s="65">
        <f t="shared" si="6"/>
        <v>0.5758196721</v>
      </c>
      <c r="S260" s="65">
        <f t="shared" si="7"/>
        <v>0.4836065574</v>
      </c>
      <c r="T260" s="66">
        <f t="shared" si="8"/>
        <v>0.5432835821</v>
      </c>
      <c r="U260" s="89"/>
      <c r="V260" s="89"/>
      <c r="W260" s="85">
        <f t="shared" si="9"/>
        <v>306</v>
      </c>
      <c r="X260" s="7">
        <f t="shared" si="10"/>
        <v>1.377819898</v>
      </c>
      <c r="Y260" s="7">
        <f t="shared" si="11"/>
        <v>510.4061943</v>
      </c>
      <c r="Z260" s="7">
        <f t="shared" si="12"/>
        <v>28620.67734</v>
      </c>
      <c r="AA260" s="97">
        <f t="shared" si="13"/>
        <v>0.702327257</v>
      </c>
      <c r="AB260" s="97">
        <f t="shared" si="14"/>
        <v>0.7019009968</v>
      </c>
      <c r="AC260" s="98">
        <f t="shared" si="15"/>
        <v>1.159043675</v>
      </c>
      <c r="AD260" s="98">
        <f t="shared" si="16"/>
        <v>24.33368226</v>
      </c>
      <c r="AE260" s="13">
        <f t="shared" si="17"/>
        <v>1.159043675</v>
      </c>
      <c r="AF260" s="13">
        <f t="shared" si="18"/>
        <v>733.6684113</v>
      </c>
      <c r="AG260" s="13">
        <f t="shared" si="19"/>
        <v>123420.4271</v>
      </c>
      <c r="AH260" s="13">
        <f t="shared" si="20"/>
        <v>2278508.672</v>
      </c>
      <c r="AI260" s="10">
        <f t="shared" si="21"/>
        <v>1.377819898</v>
      </c>
      <c r="AJ260" s="10">
        <f t="shared" si="22"/>
        <v>721.2126386</v>
      </c>
      <c r="AK260" s="10">
        <f t="shared" si="23"/>
        <v>106712.8251</v>
      </c>
      <c r="AL260" s="10">
        <f t="shared" si="24"/>
        <v>4378963.632</v>
      </c>
      <c r="AM260" s="97">
        <f t="shared" si="25"/>
        <v>56030432.47</v>
      </c>
      <c r="AN260" s="97">
        <f t="shared" si="26"/>
        <v>55996426.18</v>
      </c>
      <c r="AO260" s="86">
        <f t="shared" si="27"/>
        <v>1.000607294</v>
      </c>
      <c r="AP260" s="86">
        <f t="shared" ref="AP260:AS260" si="284">AE260-AI260</f>
        <v>-0.2187762226</v>
      </c>
      <c r="AQ260" s="86">
        <f t="shared" si="284"/>
        <v>12.45577267</v>
      </c>
      <c r="AR260" s="86">
        <f t="shared" si="284"/>
        <v>16707.60202</v>
      </c>
      <c r="AS260" s="86">
        <f t="shared" si="284"/>
        <v>-2100454.96</v>
      </c>
      <c r="AT260" s="99"/>
      <c r="AU260" s="23"/>
    </row>
    <row r="261">
      <c r="A261" s="96">
        <v>15.544508758746744</v>
      </c>
      <c r="B261" s="29">
        <v>6057.0</v>
      </c>
      <c r="C261" s="30">
        <v>1872.0</v>
      </c>
      <c r="D261" s="31" t="s">
        <v>0</v>
      </c>
      <c r="E261" s="14">
        <v>9.0</v>
      </c>
      <c r="F261" s="15">
        <v>10.0</v>
      </c>
      <c r="G261" s="16">
        <v>6.0</v>
      </c>
      <c r="H261" s="17">
        <v>19.0</v>
      </c>
      <c r="I261" s="18">
        <v>76.0</v>
      </c>
      <c r="J261" s="19">
        <v>9.0</v>
      </c>
      <c r="K261" s="20">
        <v>20.0</v>
      </c>
      <c r="L261" s="21">
        <v>16.0</v>
      </c>
      <c r="M261" s="22">
        <v>15.0</v>
      </c>
      <c r="N261" s="63">
        <f t="shared" si="2"/>
        <v>76</v>
      </c>
      <c r="O261" s="63">
        <f t="shared" si="3"/>
        <v>16</v>
      </c>
      <c r="P261" s="63">
        <f t="shared" si="4"/>
        <v>28</v>
      </c>
      <c r="Q261" s="63">
        <f t="shared" si="5"/>
        <v>60</v>
      </c>
      <c r="R261" s="65">
        <f t="shared" si="6"/>
        <v>0.5777777778</v>
      </c>
      <c r="S261" s="65">
        <f t="shared" si="7"/>
        <v>0.5111111111</v>
      </c>
      <c r="T261" s="66">
        <f t="shared" si="8"/>
        <v>0.5588235294</v>
      </c>
      <c r="U261" s="89"/>
      <c r="V261" s="89"/>
      <c r="W261" s="85">
        <f t="shared" si="9"/>
        <v>104</v>
      </c>
      <c r="X261" s="7">
        <f t="shared" si="10"/>
        <v>1.377819898</v>
      </c>
      <c r="Y261" s="7">
        <f t="shared" si="11"/>
        <v>166.4969396</v>
      </c>
      <c r="Z261" s="7">
        <f t="shared" si="12"/>
        <v>2773.970558</v>
      </c>
      <c r="AA261" s="97">
        <f t="shared" si="13"/>
        <v>0.7178672043</v>
      </c>
      <c r="AB261" s="97">
        <f t="shared" si="14"/>
        <v>0.7217909165</v>
      </c>
      <c r="AC261" s="98">
        <f t="shared" si="15"/>
        <v>1.159043675</v>
      </c>
      <c r="AD261" s="98">
        <f t="shared" si="16"/>
        <v>9.542620494</v>
      </c>
      <c r="AE261" s="13">
        <f t="shared" si="17"/>
        <v>1.159043675</v>
      </c>
      <c r="AF261" s="13">
        <f t="shared" si="18"/>
        <v>250.6237049</v>
      </c>
      <c r="AG261" s="13">
        <f t="shared" si="19"/>
        <v>14521.08145</v>
      </c>
      <c r="AH261" s="13">
        <f t="shared" si="20"/>
        <v>103212.9833</v>
      </c>
      <c r="AI261" s="10">
        <f t="shared" si="21"/>
        <v>1.377819898</v>
      </c>
      <c r="AJ261" s="10">
        <f t="shared" si="22"/>
        <v>249.1661334</v>
      </c>
      <c r="AK261" s="10">
        <f t="shared" si="23"/>
        <v>12763.78693</v>
      </c>
      <c r="AL261" s="10">
        <f t="shared" si="24"/>
        <v>166438.2335</v>
      </c>
      <c r="AM261" s="97">
        <f t="shared" si="25"/>
        <v>3163210.049</v>
      </c>
      <c r="AN261" s="97">
        <f t="shared" si="26"/>
        <v>3180499.494</v>
      </c>
      <c r="AO261" s="86">
        <f t="shared" si="27"/>
        <v>0.9945639214</v>
      </c>
      <c r="AP261" s="86">
        <f t="shared" ref="AP261:AS261" si="285">AE261-AI261</f>
        <v>-0.2187762226</v>
      </c>
      <c r="AQ261" s="86">
        <f t="shared" si="285"/>
        <v>1.457571435</v>
      </c>
      <c r="AR261" s="86">
        <f t="shared" si="285"/>
        <v>1757.294518</v>
      </c>
      <c r="AS261" s="86">
        <f t="shared" si="285"/>
        <v>-63225.2502</v>
      </c>
      <c r="AT261" s="99"/>
      <c r="AU261" s="23"/>
    </row>
    <row r="262">
      <c r="A262" s="96">
        <v>15.687722286046437</v>
      </c>
      <c r="B262" s="29">
        <v>5565.0</v>
      </c>
      <c r="C262" s="30">
        <v>1927.0</v>
      </c>
      <c r="D262" s="31" t="s">
        <v>0</v>
      </c>
      <c r="E262" s="14">
        <v>3.0</v>
      </c>
      <c r="F262" s="15">
        <v>7.0</v>
      </c>
      <c r="G262" s="16">
        <v>13.0</v>
      </c>
      <c r="H262" s="17">
        <v>27.0</v>
      </c>
      <c r="I262" s="18">
        <v>108.0</v>
      </c>
      <c r="J262" s="19">
        <v>39.0</v>
      </c>
      <c r="K262" s="20">
        <v>8.0</v>
      </c>
      <c r="L262" s="21">
        <v>20.0</v>
      </c>
      <c r="M262" s="22">
        <v>17.0</v>
      </c>
      <c r="N262" s="63">
        <f t="shared" si="2"/>
        <v>108</v>
      </c>
      <c r="O262" s="63">
        <f t="shared" si="3"/>
        <v>20</v>
      </c>
      <c r="P262" s="63">
        <f t="shared" si="4"/>
        <v>66</v>
      </c>
      <c r="Q262" s="63">
        <f t="shared" si="5"/>
        <v>48</v>
      </c>
      <c r="R262" s="65">
        <f t="shared" si="6"/>
        <v>0.7190082645</v>
      </c>
      <c r="S262" s="65">
        <f t="shared" si="7"/>
        <v>0.5289256198</v>
      </c>
      <c r="T262" s="66">
        <f t="shared" si="8"/>
        <v>0.6923076923</v>
      </c>
      <c r="U262" s="89"/>
      <c r="V262" s="89"/>
      <c r="W262" s="85">
        <f t="shared" si="9"/>
        <v>134</v>
      </c>
      <c r="X262" s="7">
        <f t="shared" si="10"/>
        <v>1.377819898</v>
      </c>
      <c r="Y262" s="7">
        <f t="shared" si="11"/>
        <v>245.3908896</v>
      </c>
      <c r="Z262" s="7">
        <f t="shared" si="12"/>
        <v>6968.540312</v>
      </c>
      <c r="AA262" s="97">
        <f t="shared" si="13"/>
        <v>0.8513513672</v>
      </c>
      <c r="AB262" s="97">
        <f t="shared" si="14"/>
        <v>0.845940299</v>
      </c>
      <c r="AC262" s="98">
        <f t="shared" si="15"/>
        <v>1.159043675</v>
      </c>
      <c r="AD262" s="98">
        <f t="shared" si="16"/>
        <v>7.634096395</v>
      </c>
      <c r="AE262" s="13">
        <f t="shared" si="17"/>
        <v>1.159043675</v>
      </c>
      <c r="AF262" s="13">
        <f t="shared" si="18"/>
        <v>318.2578013</v>
      </c>
      <c r="AG262" s="13">
        <f t="shared" si="19"/>
        <v>22857.72606</v>
      </c>
      <c r="AH262" s="13">
        <f t="shared" si="20"/>
        <v>137077.8349</v>
      </c>
      <c r="AI262" s="10">
        <f t="shared" si="21"/>
        <v>1.377819898</v>
      </c>
      <c r="AJ262" s="10">
        <f t="shared" si="22"/>
        <v>311.5262447</v>
      </c>
      <c r="AK262" s="10">
        <f t="shared" si="23"/>
        <v>18747.30301</v>
      </c>
      <c r="AL262" s="10">
        <f t="shared" si="24"/>
        <v>334489.935</v>
      </c>
      <c r="AM262" s="97">
        <f t="shared" si="25"/>
        <v>7777932.469</v>
      </c>
      <c r="AN262" s="97">
        <f t="shared" si="26"/>
        <v>7728497.037</v>
      </c>
      <c r="AO262" s="86">
        <f t="shared" si="27"/>
        <v>1.006396513</v>
      </c>
      <c r="AP262" s="86">
        <f t="shared" ref="AP262:AS262" si="286">AE262-AI262</f>
        <v>-0.2187762226</v>
      </c>
      <c r="AQ262" s="86">
        <f t="shared" si="286"/>
        <v>6.731556591</v>
      </c>
      <c r="AR262" s="86">
        <f t="shared" si="286"/>
        <v>4110.423048</v>
      </c>
      <c r="AS262" s="86">
        <f t="shared" si="286"/>
        <v>-197412.1001</v>
      </c>
      <c r="AT262" s="99"/>
      <c r="AU262" s="23"/>
    </row>
    <row r="263">
      <c r="A263" s="96">
        <v>15.793969346950007</v>
      </c>
      <c r="B263" s="29">
        <v>7001.0</v>
      </c>
      <c r="C263" s="30">
        <v>1904.0</v>
      </c>
      <c r="D263" s="31" t="s">
        <v>0</v>
      </c>
      <c r="E263" s="14">
        <v>14.0</v>
      </c>
      <c r="F263" s="15">
        <v>25.0</v>
      </c>
      <c r="G263" s="16">
        <v>16.0</v>
      </c>
      <c r="H263" s="17">
        <v>63.0</v>
      </c>
      <c r="I263" s="18">
        <v>169.0</v>
      </c>
      <c r="J263" s="19">
        <v>41.0</v>
      </c>
      <c r="K263" s="20">
        <v>29.0</v>
      </c>
      <c r="L263" s="21">
        <v>36.0</v>
      </c>
      <c r="M263" s="22">
        <v>36.0</v>
      </c>
      <c r="N263" s="63">
        <f t="shared" si="2"/>
        <v>169</v>
      </c>
      <c r="O263" s="63">
        <f t="shared" si="3"/>
        <v>36</v>
      </c>
      <c r="P263" s="63">
        <f t="shared" si="4"/>
        <v>104</v>
      </c>
      <c r="Q263" s="63">
        <f t="shared" si="5"/>
        <v>120</v>
      </c>
      <c r="R263" s="65">
        <f t="shared" si="6"/>
        <v>0.6363636364</v>
      </c>
      <c r="S263" s="65">
        <f t="shared" si="7"/>
        <v>0.4778554779</v>
      </c>
      <c r="T263" s="66">
        <f t="shared" si="8"/>
        <v>0.5847750865</v>
      </c>
      <c r="U263" s="89"/>
      <c r="V263" s="89"/>
      <c r="W263" s="85">
        <f t="shared" si="9"/>
        <v>260</v>
      </c>
      <c r="X263" s="7">
        <f t="shared" si="10"/>
        <v>1.377819898</v>
      </c>
      <c r="Y263" s="7">
        <f t="shared" si="11"/>
        <v>449.7771007</v>
      </c>
      <c r="Z263" s="7">
        <f t="shared" si="12"/>
        <v>21651.73219</v>
      </c>
      <c r="AA263" s="97">
        <f t="shared" si="13"/>
        <v>0.7438187614</v>
      </c>
      <c r="AB263" s="97">
        <f t="shared" si="14"/>
        <v>0.7444861542</v>
      </c>
      <c r="AC263" s="98">
        <f t="shared" si="15"/>
        <v>1.159043675</v>
      </c>
      <c r="AD263" s="98">
        <f t="shared" si="16"/>
        <v>19.08524099</v>
      </c>
      <c r="AE263" s="13">
        <f t="shared" si="17"/>
        <v>1.159043675</v>
      </c>
      <c r="AF263" s="13">
        <f t="shared" si="18"/>
        <v>621.7879519</v>
      </c>
      <c r="AG263" s="13">
        <f t="shared" si="19"/>
        <v>88275.67774</v>
      </c>
      <c r="AH263" s="13">
        <f t="shared" si="20"/>
        <v>1290162.291</v>
      </c>
      <c r="AI263" s="10">
        <f t="shared" si="21"/>
        <v>1.377819898</v>
      </c>
      <c r="AJ263" s="10">
        <f t="shared" si="22"/>
        <v>615.1154884</v>
      </c>
      <c r="AK263" s="10">
        <f t="shared" si="23"/>
        <v>75624.98428</v>
      </c>
      <c r="AL263" s="10">
        <f t="shared" si="24"/>
        <v>2598207.863</v>
      </c>
      <c r="AM263" s="97">
        <f t="shared" si="25"/>
        <v>39562119.96</v>
      </c>
      <c r="AN263" s="97">
        <f t="shared" si="26"/>
        <v>39597617.15</v>
      </c>
      <c r="AO263" s="86">
        <f t="shared" si="27"/>
        <v>0.9991035524</v>
      </c>
      <c r="AP263" s="86">
        <f t="shared" ref="AP263:AS263" si="287">AE263-AI263</f>
        <v>-0.2187762226</v>
      </c>
      <c r="AQ263" s="86">
        <f t="shared" si="287"/>
        <v>6.672463502</v>
      </c>
      <c r="AR263" s="86">
        <f t="shared" si="287"/>
        <v>12650.69345</v>
      </c>
      <c r="AS263" s="86">
        <f t="shared" si="287"/>
        <v>-1308045.573</v>
      </c>
      <c r="AT263" s="99"/>
      <c r="AU263" s="23"/>
    </row>
    <row r="264">
      <c r="A264" s="96">
        <v>15.830033835179393</v>
      </c>
      <c r="B264" s="29">
        <v>3435.0</v>
      </c>
      <c r="C264" s="30">
        <v>2794.0</v>
      </c>
      <c r="D264" s="31" t="s">
        <v>0</v>
      </c>
      <c r="E264" s="14">
        <v>24.0</v>
      </c>
      <c r="F264" s="15">
        <v>31.0</v>
      </c>
      <c r="G264" s="16">
        <v>23.0</v>
      </c>
      <c r="H264" s="17">
        <v>63.0</v>
      </c>
      <c r="I264" s="18">
        <v>170.0</v>
      </c>
      <c r="J264" s="19">
        <v>36.0</v>
      </c>
      <c r="K264" s="20">
        <v>38.0</v>
      </c>
      <c r="L264" s="21">
        <v>58.0</v>
      </c>
      <c r="M264" s="22">
        <v>63.0</v>
      </c>
      <c r="N264" s="63">
        <f t="shared" si="2"/>
        <v>170</v>
      </c>
      <c r="O264" s="63">
        <f t="shared" si="3"/>
        <v>58</v>
      </c>
      <c r="P264" s="63">
        <f t="shared" si="4"/>
        <v>99</v>
      </c>
      <c r="Q264" s="63">
        <f t="shared" si="5"/>
        <v>179</v>
      </c>
      <c r="R264" s="65">
        <f t="shared" si="6"/>
        <v>0.5316205534</v>
      </c>
      <c r="S264" s="65">
        <f t="shared" si="7"/>
        <v>0.4505928854</v>
      </c>
      <c r="T264" s="66">
        <f t="shared" si="8"/>
        <v>0.4871060172</v>
      </c>
      <c r="U264" s="89"/>
      <c r="V264" s="89"/>
      <c r="W264" s="85">
        <f t="shared" si="9"/>
        <v>336</v>
      </c>
      <c r="X264" s="7">
        <f t="shared" si="10"/>
        <v>1.377819898</v>
      </c>
      <c r="Y264" s="7">
        <f t="shared" si="11"/>
        <v>549.7389098</v>
      </c>
      <c r="Z264" s="7">
        <f t="shared" si="12"/>
        <v>32272.89549</v>
      </c>
      <c r="AA264" s="97">
        <f t="shared" si="13"/>
        <v>0.6461496921</v>
      </c>
      <c r="AB264" s="97">
        <f t="shared" si="14"/>
        <v>0.646579017</v>
      </c>
      <c r="AC264" s="98">
        <f t="shared" si="15"/>
        <v>1.159043675</v>
      </c>
      <c r="AD264" s="98">
        <f t="shared" si="16"/>
        <v>28.46881781</v>
      </c>
      <c r="AE264" s="13">
        <f t="shared" si="17"/>
        <v>1.159043675</v>
      </c>
      <c r="AF264" s="13">
        <f t="shared" si="18"/>
        <v>807.3461673</v>
      </c>
      <c r="AG264" s="13">
        <f t="shared" si="19"/>
        <v>149982.4403</v>
      </c>
      <c r="AH264" s="13">
        <f t="shared" si="20"/>
        <v>3214015.655</v>
      </c>
      <c r="AI264" s="10">
        <f t="shared" si="21"/>
        <v>1.377819898</v>
      </c>
      <c r="AJ264" s="10">
        <f t="shared" si="22"/>
        <v>796.3686715</v>
      </c>
      <c r="AK264" s="10">
        <f t="shared" si="23"/>
        <v>130676.1603</v>
      </c>
      <c r="AL264" s="10">
        <f t="shared" si="24"/>
        <v>5776848.292</v>
      </c>
      <c r="AM264" s="97">
        <f t="shared" si="25"/>
        <v>57737716.31</v>
      </c>
      <c r="AN264" s="97">
        <f t="shared" si="26"/>
        <v>57776079.31</v>
      </c>
      <c r="AO264" s="86">
        <f t="shared" si="27"/>
        <v>0.9993360055</v>
      </c>
      <c r="AP264" s="86">
        <f t="shared" ref="AP264:AS264" si="288">AE264-AI264</f>
        <v>-0.2187762226</v>
      </c>
      <c r="AQ264" s="86">
        <f t="shared" si="288"/>
        <v>10.97749588</v>
      </c>
      <c r="AR264" s="86">
        <f t="shared" si="288"/>
        <v>19306.27994</v>
      </c>
      <c r="AS264" s="86">
        <f t="shared" si="288"/>
        <v>-2562832.637</v>
      </c>
      <c r="AT264" s="99"/>
      <c r="AU264" s="23"/>
    </row>
    <row r="265">
      <c r="A265" s="96">
        <v>15.893981243813897</v>
      </c>
      <c r="B265" s="29">
        <v>7055.0</v>
      </c>
      <c r="C265" s="30">
        <v>3274.0</v>
      </c>
      <c r="D265" s="31" t="s">
        <v>0</v>
      </c>
      <c r="E265" s="14">
        <v>15.0</v>
      </c>
      <c r="F265" s="15">
        <v>23.0</v>
      </c>
      <c r="G265" s="16">
        <v>13.0</v>
      </c>
      <c r="H265" s="17">
        <v>41.0</v>
      </c>
      <c r="I265" s="18">
        <v>127.0</v>
      </c>
      <c r="J265" s="19">
        <v>33.0</v>
      </c>
      <c r="K265" s="20">
        <v>27.0</v>
      </c>
      <c r="L265" s="21">
        <v>27.0</v>
      </c>
      <c r="M265" s="22">
        <v>31.0</v>
      </c>
      <c r="N265" s="63">
        <f t="shared" si="2"/>
        <v>127</v>
      </c>
      <c r="O265" s="63">
        <f t="shared" si="3"/>
        <v>27</v>
      </c>
      <c r="P265" s="63">
        <f t="shared" si="4"/>
        <v>74</v>
      </c>
      <c r="Q265" s="63">
        <f t="shared" si="5"/>
        <v>109</v>
      </c>
      <c r="R265" s="65">
        <f t="shared" si="6"/>
        <v>0.5964391691</v>
      </c>
      <c r="S265" s="65">
        <f t="shared" si="7"/>
        <v>0.4569732938</v>
      </c>
      <c r="T265" s="66">
        <f t="shared" si="8"/>
        <v>0.5381355932</v>
      </c>
      <c r="U265" s="89"/>
      <c r="V265" s="89"/>
      <c r="W265" s="85">
        <f t="shared" si="9"/>
        <v>210</v>
      </c>
      <c r="X265" s="7">
        <f t="shared" si="10"/>
        <v>1.377819898</v>
      </c>
      <c r="Y265" s="7">
        <f t="shared" si="11"/>
        <v>351.9037717</v>
      </c>
      <c r="Z265" s="7">
        <f t="shared" si="12"/>
        <v>12498.12702</v>
      </c>
      <c r="AA265" s="97">
        <f t="shared" si="13"/>
        <v>0.6971792681</v>
      </c>
      <c r="AB265" s="97">
        <f t="shared" si="14"/>
        <v>0.6992468292</v>
      </c>
      <c r="AC265" s="98">
        <f t="shared" si="15"/>
        <v>1.159043675</v>
      </c>
      <c r="AD265" s="98">
        <f t="shared" si="16"/>
        <v>17.33576056</v>
      </c>
      <c r="AE265" s="13">
        <f t="shared" si="17"/>
        <v>1.159043675</v>
      </c>
      <c r="AF265" s="13">
        <f t="shared" si="18"/>
        <v>504.134104</v>
      </c>
      <c r="AG265" s="13">
        <f t="shared" si="19"/>
        <v>58394.8455</v>
      </c>
      <c r="AH265" s="13">
        <f t="shared" si="20"/>
        <v>764507.0409</v>
      </c>
      <c r="AI265" s="10">
        <f t="shared" si="21"/>
        <v>1.377819898</v>
      </c>
      <c r="AJ265" s="10">
        <f t="shared" si="22"/>
        <v>502.0861405</v>
      </c>
      <c r="AK265" s="10">
        <f t="shared" si="23"/>
        <v>50855.63813</v>
      </c>
      <c r="AL265" s="10">
        <f t="shared" si="24"/>
        <v>1362295.845</v>
      </c>
      <c r="AM265" s="97">
        <f t="shared" si="25"/>
        <v>18685996.74</v>
      </c>
      <c r="AN265" s="97">
        <f t="shared" si="26"/>
        <v>18741412.1</v>
      </c>
      <c r="AO265" s="86">
        <f t="shared" si="27"/>
        <v>0.9970431598</v>
      </c>
      <c r="AP265" s="86">
        <f t="shared" ref="AP265:AS265" si="289">AE265-AI265</f>
        <v>-0.2187762226</v>
      </c>
      <c r="AQ265" s="86">
        <f t="shared" si="289"/>
        <v>2.04796351</v>
      </c>
      <c r="AR265" s="86">
        <f t="shared" si="289"/>
        <v>7539.207369</v>
      </c>
      <c r="AS265" s="86">
        <f t="shared" si="289"/>
        <v>-597788.8041</v>
      </c>
      <c r="AT265" s="99"/>
      <c r="AU265" s="23"/>
    </row>
    <row r="266">
      <c r="A266" s="96">
        <v>15.903232465538878</v>
      </c>
      <c r="B266" s="29">
        <v>2709.0</v>
      </c>
      <c r="C266" s="30">
        <v>848.0</v>
      </c>
      <c r="D266" s="31" t="s">
        <v>0</v>
      </c>
      <c r="E266" s="14">
        <v>21.0</v>
      </c>
      <c r="F266" s="15">
        <v>12.0</v>
      </c>
      <c r="G266" s="16">
        <v>13.0</v>
      </c>
      <c r="H266" s="17">
        <v>14.0</v>
      </c>
      <c r="I266" s="18">
        <v>77.0</v>
      </c>
      <c r="J266" s="19">
        <v>9.0</v>
      </c>
      <c r="K266" s="20">
        <v>19.0</v>
      </c>
      <c r="L266" s="21">
        <v>19.0</v>
      </c>
      <c r="M266" s="22">
        <v>23.0</v>
      </c>
      <c r="N266" s="63">
        <f t="shared" si="2"/>
        <v>77</v>
      </c>
      <c r="O266" s="63">
        <f t="shared" si="3"/>
        <v>19</v>
      </c>
      <c r="P266" s="63">
        <f t="shared" si="4"/>
        <v>23</v>
      </c>
      <c r="Q266" s="63">
        <f t="shared" si="5"/>
        <v>88</v>
      </c>
      <c r="R266" s="65">
        <f t="shared" si="6"/>
        <v>0.4830917874</v>
      </c>
      <c r="S266" s="65">
        <f t="shared" si="7"/>
        <v>0.4637681159</v>
      </c>
      <c r="T266" s="66">
        <f t="shared" si="8"/>
        <v>0.4666666667</v>
      </c>
      <c r="U266" s="89"/>
      <c r="V266" s="89"/>
      <c r="W266" s="85">
        <f t="shared" si="9"/>
        <v>130</v>
      </c>
      <c r="X266" s="7">
        <f t="shared" si="10"/>
        <v>1.377819898</v>
      </c>
      <c r="Y266" s="7">
        <f t="shared" si="11"/>
        <v>195.1626175</v>
      </c>
      <c r="Z266" s="7">
        <f t="shared" si="12"/>
        <v>3395.276642</v>
      </c>
      <c r="AA266" s="97">
        <f t="shared" si="13"/>
        <v>0.6257103416</v>
      </c>
      <c r="AB266" s="97">
        <f t="shared" si="14"/>
        <v>0.6205954016</v>
      </c>
      <c r="AC266" s="98">
        <f t="shared" si="15"/>
        <v>1.159043675</v>
      </c>
      <c r="AD266" s="98">
        <f t="shared" si="16"/>
        <v>13.99584339</v>
      </c>
      <c r="AE266" s="13">
        <f t="shared" si="17"/>
        <v>1.159043675</v>
      </c>
      <c r="AF266" s="13">
        <f t="shared" si="18"/>
        <v>315.3471989</v>
      </c>
      <c r="AG266" s="13">
        <f t="shared" si="19"/>
        <v>23226.75739</v>
      </c>
      <c r="AH266" s="13">
        <f t="shared" si="20"/>
        <v>236529.7533</v>
      </c>
      <c r="AI266" s="10">
        <f t="shared" si="21"/>
        <v>1.377819898</v>
      </c>
      <c r="AJ266" s="10">
        <f t="shared" si="22"/>
        <v>316.4107685</v>
      </c>
      <c r="AK266" s="10">
        <f t="shared" si="23"/>
        <v>20569.58698</v>
      </c>
      <c r="AL266" s="10">
        <f t="shared" si="24"/>
        <v>298784.3445</v>
      </c>
      <c r="AM266" s="97">
        <f t="shared" si="25"/>
        <v>4423825.3</v>
      </c>
      <c r="AN266" s="97">
        <f t="shared" si="26"/>
        <v>4387662.24</v>
      </c>
      <c r="AO266" s="86">
        <f t="shared" si="27"/>
        <v>1.008241988</v>
      </c>
      <c r="AP266" s="86">
        <f t="shared" ref="AP266:AS266" si="290">AE266-AI266</f>
        <v>-0.2187762226</v>
      </c>
      <c r="AQ266" s="86">
        <f t="shared" si="290"/>
        <v>-1.063569605</v>
      </c>
      <c r="AR266" s="86">
        <f t="shared" si="290"/>
        <v>2657.170406</v>
      </c>
      <c r="AS266" s="86">
        <f t="shared" si="290"/>
        <v>-62254.59123</v>
      </c>
      <c r="AT266" s="99"/>
      <c r="AU266" s="23"/>
    </row>
    <row r="267">
      <c r="A267" s="96">
        <v>15.98523681017042</v>
      </c>
      <c r="B267" s="29">
        <v>6632.0</v>
      </c>
      <c r="C267" s="30">
        <v>1203.0</v>
      </c>
      <c r="D267" s="31" t="s">
        <v>0</v>
      </c>
      <c r="E267" s="14">
        <v>13.0</v>
      </c>
      <c r="F267" s="15">
        <v>25.0</v>
      </c>
      <c r="G267" s="16">
        <v>11.0</v>
      </c>
      <c r="H267" s="17">
        <v>26.0</v>
      </c>
      <c r="I267" s="18">
        <v>73.0</v>
      </c>
      <c r="J267" s="19">
        <v>19.0</v>
      </c>
      <c r="K267" s="20">
        <v>30.0</v>
      </c>
      <c r="L267" s="21">
        <v>43.0</v>
      </c>
      <c r="M267" s="22">
        <v>25.0</v>
      </c>
      <c r="N267" s="63">
        <f t="shared" si="2"/>
        <v>73</v>
      </c>
      <c r="O267" s="63">
        <f t="shared" si="3"/>
        <v>43</v>
      </c>
      <c r="P267" s="63">
        <f t="shared" si="4"/>
        <v>45</v>
      </c>
      <c r="Q267" s="63">
        <f t="shared" si="5"/>
        <v>104</v>
      </c>
      <c r="R267" s="65">
        <f t="shared" si="6"/>
        <v>0.4452830189</v>
      </c>
      <c r="S267" s="65">
        <f t="shared" si="7"/>
        <v>0.4377358491</v>
      </c>
      <c r="T267" s="66">
        <f t="shared" si="8"/>
        <v>0.4124293785</v>
      </c>
      <c r="U267" s="89"/>
      <c r="V267" s="89"/>
      <c r="W267" s="85">
        <f t="shared" si="9"/>
        <v>192</v>
      </c>
      <c r="X267" s="7">
        <f t="shared" si="10"/>
        <v>1.377819898</v>
      </c>
      <c r="Y267" s="7">
        <f t="shared" si="11"/>
        <v>306.6785284</v>
      </c>
      <c r="Z267" s="7">
        <f t="shared" si="12"/>
        <v>10761.9624</v>
      </c>
      <c r="AA267" s="97">
        <f t="shared" si="13"/>
        <v>0.5714730534</v>
      </c>
      <c r="AB267" s="97">
        <f t="shared" si="14"/>
        <v>0.5766023099</v>
      </c>
      <c r="AC267" s="98">
        <f t="shared" si="15"/>
        <v>1.159043675</v>
      </c>
      <c r="AD267" s="98">
        <f t="shared" si="16"/>
        <v>16.54054219</v>
      </c>
      <c r="AE267" s="13">
        <f t="shared" si="17"/>
        <v>1.159043675</v>
      </c>
      <c r="AF267" s="13">
        <f t="shared" si="18"/>
        <v>461.6133134</v>
      </c>
      <c r="AG267" s="13">
        <f t="shared" si="19"/>
        <v>49078.55423</v>
      </c>
      <c r="AH267" s="13">
        <f t="shared" si="20"/>
        <v>609750.5473</v>
      </c>
      <c r="AI267" s="10">
        <f t="shared" si="21"/>
        <v>1.377819898</v>
      </c>
      <c r="AJ267" s="10">
        <f t="shared" si="22"/>
        <v>449.9717978</v>
      </c>
      <c r="AK267" s="10">
        <f t="shared" si="23"/>
        <v>42656.52936</v>
      </c>
      <c r="AL267" s="10">
        <f t="shared" si="24"/>
        <v>1119244.09</v>
      </c>
      <c r="AM267" s="97">
        <f t="shared" si="25"/>
        <v>7103310.046</v>
      </c>
      <c r="AN267" s="97">
        <f t="shared" si="26"/>
        <v>7167065.806</v>
      </c>
      <c r="AO267" s="86">
        <f t="shared" si="27"/>
        <v>0.9911043429</v>
      </c>
      <c r="AP267" s="86">
        <f t="shared" ref="AP267:AS267" si="291">AE267-AI267</f>
        <v>-0.2187762226</v>
      </c>
      <c r="AQ267" s="86">
        <f t="shared" si="291"/>
        <v>11.6415156</v>
      </c>
      <c r="AR267" s="86">
        <f t="shared" si="291"/>
        <v>6422.024874</v>
      </c>
      <c r="AS267" s="86">
        <f t="shared" si="291"/>
        <v>-509493.5427</v>
      </c>
      <c r="AT267" s="99"/>
      <c r="AU267" s="23"/>
    </row>
    <row r="268">
      <c r="A268" s="96">
        <v>16.138461315459082</v>
      </c>
      <c r="B268" s="29">
        <v>1352.0</v>
      </c>
      <c r="C268" s="30">
        <v>1460.0</v>
      </c>
      <c r="D268" s="31" t="s">
        <v>0</v>
      </c>
      <c r="E268" s="14">
        <v>8.0</v>
      </c>
      <c r="F268" s="15">
        <v>9.0</v>
      </c>
      <c r="G268" s="16">
        <v>5.0</v>
      </c>
      <c r="H268" s="17">
        <v>8.0</v>
      </c>
      <c r="I268" s="18">
        <v>71.0</v>
      </c>
      <c r="J268" s="19">
        <v>18.0</v>
      </c>
      <c r="K268" s="20">
        <v>16.0</v>
      </c>
      <c r="L268" s="21">
        <v>28.0</v>
      </c>
      <c r="M268" s="22">
        <v>31.0</v>
      </c>
      <c r="N268" s="63">
        <f t="shared" si="2"/>
        <v>71</v>
      </c>
      <c r="O268" s="63">
        <f t="shared" si="3"/>
        <v>28</v>
      </c>
      <c r="P268" s="63">
        <f t="shared" si="4"/>
        <v>26</v>
      </c>
      <c r="Q268" s="63">
        <f t="shared" si="5"/>
        <v>69</v>
      </c>
      <c r="R268" s="65">
        <f t="shared" si="6"/>
        <v>0.5</v>
      </c>
      <c r="S268" s="65">
        <f t="shared" si="7"/>
        <v>0.5103092784</v>
      </c>
      <c r="T268" s="66">
        <f t="shared" si="8"/>
        <v>0.5071428571</v>
      </c>
      <c r="U268" s="89"/>
      <c r="V268" s="89"/>
      <c r="W268" s="85">
        <f t="shared" si="9"/>
        <v>123</v>
      </c>
      <c r="X268" s="7">
        <f t="shared" si="10"/>
        <v>1.377819898</v>
      </c>
      <c r="Y268" s="7">
        <f t="shared" si="11"/>
        <v>193.7325592</v>
      </c>
      <c r="Z268" s="7">
        <f t="shared" si="12"/>
        <v>4267.744552</v>
      </c>
      <c r="AA268" s="97">
        <f t="shared" si="13"/>
        <v>0.666186532</v>
      </c>
      <c r="AB268" s="97">
        <f t="shared" si="14"/>
        <v>0.6634165788</v>
      </c>
      <c r="AC268" s="98">
        <f t="shared" si="15"/>
        <v>1.159043675</v>
      </c>
      <c r="AD268" s="98">
        <f t="shared" si="16"/>
        <v>10.97401357</v>
      </c>
      <c r="AE268" s="13">
        <f t="shared" si="17"/>
        <v>1.159043675</v>
      </c>
      <c r="AF268" s="13">
        <f t="shared" si="18"/>
        <v>296.0987576</v>
      </c>
      <c r="AG268" s="13">
        <f t="shared" si="19"/>
        <v>20234.7791</v>
      </c>
      <c r="AH268" s="13">
        <f t="shared" si="20"/>
        <v>166025.8513</v>
      </c>
      <c r="AI268" s="10">
        <f t="shared" si="21"/>
        <v>1.377819898</v>
      </c>
      <c r="AJ268" s="10">
        <f t="shared" si="22"/>
        <v>288.8021321</v>
      </c>
      <c r="AK268" s="10">
        <f t="shared" si="23"/>
        <v>17635.29114</v>
      </c>
      <c r="AL268" s="10">
        <f t="shared" si="24"/>
        <v>294474.3741</v>
      </c>
      <c r="AM268" s="97">
        <f t="shared" si="25"/>
        <v>3510163.485</v>
      </c>
      <c r="AN268" s="97">
        <f t="shared" si="26"/>
        <v>3495568.49</v>
      </c>
      <c r="AO268" s="86">
        <f t="shared" si="27"/>
        <v>1.004175285</v>
      </c>
      <c r="AP268" s="86">
        <f t="shared" ref="AP268:AS268" si="292">AE268-AI268</f>
        <v>-0.2187762226</v>
      </c>
      <c r="AQ268" s="86">
        <f t="shared" si="292"/>
        <v>7.29662545</v>
      </c>
      <c r="AR268" s="86">
        <f t="shared" si="292"/>
        <v>2599.487958</v>
      </c>
      <c r="AS268" s="86">
        <f t="shared" si="292"/>
        <v>-128448.5228</v>
      </c>
      <c r="AT268" s="99"/>
      <c r="AU268" s="23"/>
    </row>
    <row r="269">
      <c r="A269" s="96">
        <v>16.22106505590361</v>
      </c>
      <c r="B269" s="29">
        <v>1679.0</v>
      </c>
      <c r="C269" s="30">
        <v>998.0</v>
      </c>
      <c r="D269" s="31" t="s">
        <v>0</v>
      </c>
      <c r="E269" s="14">
        <v>10.0</v>
      </c>
      <c r="F269" s="15">
        <v>16.0</v>
      </c>
      <c r="G269" s="16">
        <v>18.0</v>
      </c>
      <c r="H269" s="17">
        <v>9.0</v>
      </c>
      <c r="I269" s="18">
        <v>64.0</v>
      </c>
      <c r="J269" s="19">
        <v>14.0</v>
      </c>
      <c r="K269" s="20">
        <v>29.0</v>
      </c>
      <c r="L269" s="21">
        <v>34.0</v>
      </c>
      <c r="M269" s="22">
        <v>36.0</v>
      </c>
      <c r="N269" s="63">
        <f t="shared" si="2"/>
        <v>64</v>
      </c>
      <c r="O269" s="63">
        <f t="shared" si="3"/>
        <v>34</v>
      </c>
      <c r="P269" s="63">
        <f t="shared" si="4"/>
        <v>23</v>
      </c>
      <c r="Q269" s="63">
        <f t="shared" si="5"/>
        <v>109</v>
      </c>
      <c r="R269" s="65">
        <f t="shared" si="6"/>
        <v>0.3782608696</v>
      </c>
      <c r="S269" s="65">
        <f t="shared" si="7"/>
        <v>0.4260869565</v>
      </c>
      <c r="T269" s="66">
        <f t="shared" si="8"/>
        <v>0.3699421965</v>
      </c>
      <c r="U269" s="89"/>
      <c r="V269" s="89"/>
      <c r="W269" s="85">
        <f t="shared" si="9"/>
        <v>166</v>
      </c>
      <c r="X269" s="7">
        <f t="shared" si="10"/>
        <v>1.377819898</v>
      </c>
      <c r="Y269" s="7">
        <f t="shared" si="11"/>
        <v>247.1103389</v>
      </c>
      <c r="Z269" s="7">
        <f t="shared" si="12"/>
        <v>6244.204464</v>
      </c>
      <c r="AA269" s="97">
        <f t="shared" si="13"/>
        <v>0.5289858714</v>
      </c>
      <c r="AB269" s="97">
        <f t="shared" si="14"/>
        <v>0.5236827307</v>
      </c>
      <c r="AC269" s="98">
        <f t="shared" si="15"/>
        <v>1.159043675</v>
      </c>
      <c r="AD269" s="98">
        <f t="shared" si="16"/>
        <v>17.33576056</v>
      </c>
      <c r="AE269" s="13">
        <f t="shared" si="17"/>
        <v>1.159043675</v>
      </c>
      <c r="AF269" s="13">
        <f t="shared" si="18"/>
        <v>402.1382606</v>
      </c>
      <c r="AG269" s="13">
        <f t="shared" si="19"/>
        <v>37694.08001</v>
      </c>
      <c r="AH269" s="13">
        <f t="shared" si="20"/>
        <v>477704.2181</v>
      </c>
      <c r="AI269" s="10">
        <f t="shared" si="21"/>
        <v>1.377819898</v>
      </c>
      <c r="AJ269" s="10">
        <f t="shared" si="22"/>
        <v>397.2927077</v>
      </c>
      <c r="AK269" s="10">
        <f t="shared" si="23"/>
        <v>33179.2314</v>
      </c>
      <c r="AL269" s="10">
        <f t="shared" si="24"/>
        <v>680618.2866</v>
      </c>
      <c r="AM269" s="97">
        <f t="shared" si="25"/>
        <v>4841120</v>
      </c>
      <c r="AN269" s="97">
        <f t="shared" si="26"/>
        <v>4792587.246</v>
      </c>
      <c r="AO269" s="86">
        <f t="shared" si="27"/>
        <v>1.010126629</v>
      </c>
      <c r="AP269" s="86">
        <f t="shared" ref="AP269:AS269" si="293">AE269-AI269</f>
        <v>-0.2187762226</v>
      </c>
      <c r="AQ269" s="86">
        <f t="shared" si="293"/>
        <v>4.845552917</v>
      </c>
      <c r="AR269" s="86">
        <f t="shared" si="293"/>
        <v>4514.84861</v>
      </c>
      <c r="AS269" s="86">
        <f t="shared" si="293"/>
        <v>-202914.0684</v>
      </c>
      <c r="AT269" s="99"/>
      <c r="AU269" s="23"/>
    </row>
    <row r="270">
      <c r="A270" s="96">
        <v>16.28901915362529</v>
      </c>
      <c r="B270" s="29">
        <v>2737.0</v>
      </c>
      <c r="C270" s="30">
        <v>1198.0</v>
      </c>
      <c r="D270" s="31" t="s">
        <v>0</v>
      </c>
      <c r="E270" s="14">
        <v>1.0</v>
      </c>
      <c r="F270" s="15">
        <v>1.0</v>
      </c>
      <c r="G270" s="16">
        <v>1.0</v>
      </c>
      <c r="H270" s="17">
        <v>29.0</v>
      </c>
      <c r="I270" s="18">
        <v>51.0</v>
      </c>
      <c r="J270" s="19">
        <v>14.0</v>
      </c>
      <c r="K270" s="20">
        <v>5.0</v>
      </c>
      <c r="L270" s="21">
        <v>3.0</v>
      </c>
      <c r="M270" s="22">
        <v>4.0</v>
      </c>
      <c r="N270" s="63">
        <f t="shared" si="2"/>
        <v>51</v>
      </c>
      <c r="O270" s="63">
        <f t="shared" si="3"/>
        <v>3</v>
      </c>
      <c r="P270" s="63">
        <f t="shared" si="4"/>
        <v>43</v>
      </c>
      <c r="Q270" s="63">
        <f t="shared" si="5"/>
        <v>12</v>
      </c>
      <c r="R270" s="65">
        <f t="shared" si="6"/>
        <v>0.8623853211</v>
      </c>
      <c r="S270" s="65">
        <f t="shared" si="7"/>
        <v>0.495412844</v>
      </c>
      <c r="T270" s="66">
        <f t="shared" si="8"/>
        <v>0.8095238095</v>
      </c>
      <c r="U270" s="89"/>
      <c r="V270" s="89"/>
      <c r="W270" s="85">
        <f t="shared" si="9"/>
        <v>58</v>
      </c>
      <c r="X270" s="7">
        <f t="shared" si="10"/>
        <v>1.377819898</v>
      </c>
      <c r="Y270" s="7">
        <f t="shared" si="11"/>
        <v>118.606375</v>
      </c>
      <c r="Z270" s="7">
        <f t="shared" si="12"/>
        <v>1598.770109</v>
      </c>
      <c r="AA270" s="97">
        <f t="shared" si="13"/>
        <v>0.9685674844</v>
      </c>
      <c r="AB270" s="97">
        <f t="shared" si="14"/>
        <v>0.9453248708</v>
      </c>
      <c r="AC270" s="98">
        <f t="shared" si="15"/>
        <v>1.159043675</v>
      </c>
      <c r="AD270" s="98">
        <f t="shared" si="16"/>
        <v>1.908524099</v>
      </c>
      <c r="AE270" s="13">
        <f t="shared" si="17"/>
        <v>1.159043675</v>
      </c>
      <c r="AF270" s="13">
        <f t="shared" si="18"/>
        <v>136.3575904</v>
      </c>
      <c r="AG270" s="13">
        <f t="shared" si="19"/>
        <v>4120.411718</v>
      </c>
      <c r="AH270" s="13">
        <f t="shared" si="20"/>
        <v>6420.275068</v>
      </c>
      <c r="AI270" s="10">
        <f t="shared" si="21"/>
        <v>1.377819898</v>
      </c>
      <c r="AJ270" s="10">
        <f t="shared" si="22"/>
        <v>135.1402138</v>
      </c>
      <c r="AK270" s="10">
        <f t="shared" si="23"/>
        <v>3022.04661</v>
      </c>
      <c r="AL270" s="10">
        <f t="shared" si="24"/>
        <v>19185.24131</v>
      </c>
      <c r="AM270" s="97">
        <f t="shared" si="25"/>
        <v>724975.6678</v>
      </c>
      <c r="AN270" s="97">
        <f t="shared" si="26"/>
        <v>707578.5017</v>
      </c>
      <c r="AO270" s="86">
        <f t="shared" si="27"/>
        <v>1.024586906</v>
      </c>
      <c r="AP270" s="86">
        <f t="shared" ref="AP270:AS270" si="294">AE270-AI270</f>
        <v>-0.2187762226</v>
      </c>
      <c r="AQ270" s="86">
        <f t="shared" si="294"/>
        <v>1.217376579</v>
      </c>
      <c r="AR270" s="86">
        <f t="shared" si="294"/>
        <v>1098.365108</v>
      </c>
      <c r="AS270" s="86">
        <f t="shared" si="294"/>
        <v>-12764.96624</v>
      </c>
      <c r="AT270" s="99"/>
      <c r="AU270" s="23"/>
    </row>
    <row r="271">
      <c r="A271" s="96">
        <v>16.32151588588752</v>
      </c>
      <c r="B271" s="29">
        <v>7029.0</v>
      </c>
      <c r="C271" s="30">
        <v>2657.0</v>
      </c>
      <c r="D271" s="31" t="s">
        <v>0</v>
      </c>
      <c r="E271" s="14">
        <v>24.0</v>
      </c>
      <c r="F271" s="15">
        <v>19.0</v>
      </c>
      <c r="G271" s="16">
        <v>27.0</v>
      </c>
      <c r="H271" s="17">
        <v>56.0</v>
      </c>
      <c r="I271" s="18">
        <v>182.0</v>
      </c>
      <c r="J271" s="19">
        <v>54.0</v>
      </c>
      <c r="K271" s="20">
        <v>31.0</v>
      </c>
      <c r="L271" s="21">
        <v>72.0</v>
      </c>
      <c r="M271" s="22">
        <v>65.0</v>
      </c>
      <c r="N271" s="63">
        <f t="shared" si="2"/>
        <v>182</v>
      </c>
      <c r="O271" s="63">
        <f t="shared" si="3"/>
        <v>72</v>
      </c>
      <c r="P271" s="63">
        <f t="shared" si="4"/>
        <v>110</v>
      </c>
      <c r="Q271" s="63">
        <f t="shared" si="5"/>
        <v>166</v>
      </c>
      <c r="R271" s="65">
        <f t="shared" si="6"/>
        <v>0.5509433962</v>
      </c>
      <c r="S271" s="65">
        <f t="shared" si="7"/>
        <v>0.479245283</v>
      </c>
      <c r="T271" s="66">
        <f t="shared" si="8"/>
        <v>0.5229885057</v>
      </c>
      <c r="U271" s="89"/>
      <c r="V271" s="89"/>
      <c r="W271" s="85">
        <f t="shared" si="9"/>
        <v>348</v>
      </c>
      <c r="X271" s="7">
        <f t="shared" si="10"/>
        <v>1.377819898</v>
      </c>
      <c r="Y271" s="7">
        <f t="shared" si="11"/>
        <v>582.6965734</v>
      </c>
      <c r="Z271" s="7">
        <f t="shared" si="12"/>
        <v>39410.49497</v>
      </c>
      <c r="AA271" s="97">
        <f t="shared" si="13"/>
        <v>0.6820321806</v>
      </c>
      <c r="AB271" s="97">
        <f t="shared" si="14"/>
        <v>0.680313911</v>
      </c>
      <c r="AC271" s="98">
        <f t="shared" si="15"/>
        <v>1.159043675</v>
      </c>
      <c r="AD271" s="98">
        <f t="shared" si="16"/>
        <v>26.40125003</v>
      </c>
      <c r="AE271" s="13">
        <f t="shared" si="17"/>
        <v>1.159043675</v>
      </c>
      <c r="AF271" s="13">
        <f t="shared" si="18"/>
        <v>833.0956478</v>
      </c>
      <c r="AG271" s="13">
        <f t="shared" si="19"/>
        <v>158740.0952</v>
      </c>
      <c r="AH271" s="13">
        <f t="shared" si="20"/>
        <v>3197296.984</v>
      </c>
      <c r="AI271" s="10">
        <f t="shared" si="21"/>
        <v>1.377819898</v>
      </c>
      <c r="AJ271" s="10">
        <f t="shared" si="22"/>
        <v>811.4146764</v>
      </c>
      <c r="AK271" s="10">
        <f t="shared" si="23"/>
        <v>136138.1261</v>
      </c>
      <c r="AL271" s="10">
        <f t="shared" si="24"/>
        <v>6542142.165</v>
      </c>
      <c r="AM271" s="97">
        <f t="shared" si="25"/>
        <v>66670828.16</v>
      </c>
      <c r="AN271" s="97">
        <f t="shared" si="26"/>
        <v>66502861.81</v>
      </c>
      <c r="AO271" s="86">
        <f t="shared" si="27"/>
        <v>1.002525701</v>
      </c>
      <c r="AP271" s="86">
        <f t="shared" ref="AP271:AS271" si="295">AE271-AI271</f>
        <v>-0.2187762226</v>
      </c>
      <c r="AQ271" s="86">
        <f t="shared" si="295"/>
        <v>21.68097141</v>
      </c>
      <c r="AR271" s="86">
        <f t="shared" si="295"/>
        <v>22601.96908</v>
      </c>
      <c r="AS271" s="86">
        <f t="shared" si="295"/>
        <v>-3344845.181</v>
      </c>
      <c r="AT271" s="99"/>
      <c r="AU271" s="23"/>
    </row>
    <row r="272">
      <c r="A272" s="96">
        <v>16.3741469641175</v>
      </c>
      <c r="B272" s="29">
        <v>6610.0</v>
      </c>
      <c r="C272" s="30">
        <v>2673.0</v>
      </c>
      <c r="D272" s="31" t="s">
        <v>0</v>
      </c>
      <c r="E272" s="14">
        <v>27.0</v>
      </c>
      <c r="F272" s="15">
        <v>49.0</v>
      </c>
      <c r="G272" s="16">
        <v>12.0</v>
      </c>
      <c r="H272" s="17">
        <v>31.0</v>
      </c>
      <c r="I272" s="18">
        <v>129.0</v>
      </c>
      <c r="J272" s="19">
        <v>25.0</v>
      </c>
      <c r="K272" s="20">
        <v>36.0</v>
      </c>
      <c r="L272" s="21">
        <v>128.0</v>
      </c>
      <c r="M272" s="22">
        <v>54.0</v>
      </c>
      <c r="N272" s="63">
        <f t="shared" si="2"/>
        <v>129</v>
      </c>
      <c r="O272" s="63">
        <f t="shared" si="3"/>
        <v>128</v>
      </c>
      <c r="P272" s="63">
        <f t="shared" si="4"/>
        <v>56</v>
      </c>
      <c r="Q272" s="63">
        <f t="shared" si="5"/>
        <v>178</v>
      </c>
      <c r="R272" s="65">
        <f t="shared" si="6"/>
        <v>0.3767820774</v>
      </c>
      <c r="S272" s="65">
        <f t="shared" si="7"/>
        <v>0.5234215886</v>
      </c>
      <c r="T272" s="66">
        <f t="shared" si="8"/>
        <v>0.4201954397</v>
      </c>
      <c r="U272" s="89"/>
      <c r="V272" s="89"/>
      <c r="W272" s="85">
        <f t="shared" si="9"/>
        <v>362</v>
      </c>
      <c r="X272" s="7">
        <f t="shared" si="10"/>
        <v>1.377819898</v>
      </c>
      <c r="Y272" s="7">
        <f t="shared" si="11"/>
        <v>570.0342363</v>
      </c>
      <c r="Z272" s="7">
        <f t="shared" si="12"/>
        <v>44683.81218</v>
      </c>
      <c r="AA272" s="97">
        <f t="shared" si="13"/>
        <v>0.5792391146</v>
      </c>
      <c r="AB272" s="97">
        <f t="shared" si="14"/>
        <v>0.5854734698</v>
      </c>
      <c r="AC272" s="98">
        <f t="shared" si="15"/>
        <v>1.159043675</v>
      </c>
      <c r="AD272" s="98">
        <f t="shared" si="16"/>
        <v>28.30977413</v>
      </c>
      <c r="AE272" s="13">
        <f t="shared" si="17"/>
        <v>1.159043675</v>
      </c>
      <c r="AF272" s="13">
        <f t="shared" si="18"/>
        <v>867.4573948</v>
      </c>
      <c r="AG272" s="13">
        <f t="shared" si="19"/>
        <v>172381.9958</v>
      </c>
      <c r="AH272" s="13">
        <f t="shared" si="20"/>
        <v>3709826.041</v>
      </c>
      <c r="AI272" s="10">
        <f t="shared" si="21"/>
        <v>1.377819898</v>
      </c>
      <c r="AJ272" s="10">
        <f t="shared" si="22"/>
        <v>815.2861781</v>
      </c>
      <c r="AK272" s="10">
        <f t="shared" si="23"/>
        <v>146149.9062</v>
      </c>
      <c r="AL272" s="10">
        <f t="shared" si="24"/>
        <v>7953718.567</v>
      </c>
      <c r="AM272" s="97">
        <f t="shared" si="25"/>
        <v>42870568.31</v>
      </c>
      <c r="AN272" s="97">
        <f t="shared" si="26"/>
        <v>43331984.58</v>
      </c>
      <c r="AO272" s="86">
        <f t="shared" si="27"/>
        <v>0.9893516009</v>
      </c>
      <c r="AP272" s="86">
        <f t="shared" ref="AP272:AS272" si="296">AE272-AI272</f>
        <v>-0.2187762226</v>
      </c>
      <c r="AQ272" s="86">
        <f t="shared" si="296"/>
        <v>52.17121669</v>
      </c>
      <c r="AR272" s="86">
        <f t="shared" si="296"/>
        <v>26232.08956</v>
      </c>
      <c r="AS272" s="86">
        <f t="shared" si="296"/>
        <v>-4243892.526</v>
      </c>
      <c r="AT272" s="99"/>
      <c r="AU272" s="23"/>
    </row>
    <row r="273">
      <c r="A273" s="96">
        <v>16.467144641726804</v>
      </c>
      <c r="B273" s="29">
        <v>5425.0</v>
      </c>
      <c r="C273" s="30">
        <v>2550.0</v>
      </c>
      <c r="D273" s="31" t="s">
        <v>0</v>
      </c>
      <c r="E273" s="14">
        <v>13.0</v>
      </c>
      <c r="F273" s="15">
        <v>14.0</v>
      </c>
      <c r="G273" s="16">
        <v>11.0</v>
      </c>
      <c r="H273" s="17">
        <v>74.0</v>
      </c>
      <c r="I273" s="18">
        <v>164.0</v>
      </c>
      <c r="J273" s="19">
        <v>38.0</v>
      </c>
      <c r="K273" s="20">
        <v>21.0</v>
      </c>
      <c r="L273" s="21">
        <v>26.0</v>
      </c>
      <c r="M273" s="22">
        <v>25.0</v>
      </c>
      <c r="N273" s="63">
        <f t="shared" si="2"/>
        <v>164</v>
      </c>
      <c r="O273" s="63">
        <f t="shared" si="3"/>
        <v>26</v>
      </c>
      <c r="P273" s="63">
        <f t="shared" si="4"/>
        <v>112</v>
      </c>
      <c r="Q273" s="63">
        <f t="shared" si="5"/>
        <v>84</v>
      </c>
      <c r="R273" s="65">
        <f t="shared" si="6"/>
        <v>0.7150259067</v>
      </c>
      <c r="S273" s="65">
        <f t="shared" si="7"/>
        <v>0.4922279793</v>
      </c>
      <c r="T273" s="66">
        <f t="shared" si="8"/>
        <v>0.6612903226</v>
      </c>
      <c r="U273" s="89"/>
      <c r="V273" s="89"/>
      <c r="W273" s="85">
        <f t="shared" si="9"/>
        <v>222</v>
      </c>
      <c r="X273" s="7">
        <f t="shared" si="10"/>
        <v>1.377819898</v>
      </c>
      <c r="Y273" s="7">
        <f t="shared" si="11"/>
        <v>405.9876999</v>
      </c>
      <c r="Z273" s="7">
        <f t="shared" si="12"/>
        <v>18152.85692</v>
      </c>
      <c r="AA273" s="97">
        <f t="shared" si="13"/>
        <v>0.8203339975</v>
      </c>
      <c r="AB273" s="97">
        <f t="shared" si="14"/>
        <v>0.8174225058</v>
      </c>
      <c r="AC273" s="98">
        <f t="shared" si="15"/>
        <v>1.159043675</v>
      </c>
      <c r="AD273" s="98">
        <f t="shared" si="16"/>
        <v>13.35966869</v>
      </c>
      <c r="AE273" s="13">
        <f t="shared" si="17"/>
        <v>1.159043675</v>
      </c>
      <c r="AF273" s="13">
        <f t="shared" si="18"/>
        <v>527.9750603</v>
      </c>
      <c r="AG273" s="13">
        <f t="shared" si="19"/>
        <v>63054.00137</v>
      </c>
      <c r="AH273" s="13">
        <f t="shared" si="20"/>
        <v>658417.9118</v>
      </c>
      <c r="AI273" s="10">
        <f t="shared" si="21"/>
        <v>1.377819898</v>
      </c>
      <c r="AJ273" s="10">
        <f t="shared" si="22"/>
        <v>521.7245713</v>
      </c>
      <c r="AK273" s="10">
        <f t="shared" si="23"/>
        <v>52255.82371</v>
      </c>
      <c r="AL273" s="10">
        <f t="shared" si="24"/>
        <v>1524839.981</v>
      </c>
      <c r="AM273" s="97">
        <f t="shared" si="25"/>
        <v>30312168.1</v>
      </c>
      <c r="AN273" s="97">
        <f t="shared" si="26"/>
        <v>30204585.55</v>
      </c>
      <c r="AO273" s="86">
        <f t="shared" si="27"/>
        <v>1.003561795</v>
      </c>
      <c r="AP273" s="86">
        <f t="shared" ref="AP273:AS273" si="297">AE273-AI273</f>
        <v>-0.2187762226</v>
      </c>
      <c r="AQ273" s="86">
        <f t="shared" si="297"/>
        <v>6.25048904</v>
      </c>
      <c r="AR273" s="86">
        <f t="shared" si="297"/>
        <v>10798.17766</v>
      </c>
      <c r="AS273" s="86">
        <f t="shared" si="297"/>
        <v>-866422.0694</v>
      </c>
      <c r="AT273" s="99"/>
      <c r="AU273" s="23"/>
    </row>
    <row r="274">
      <c r="A274" s="96">
        <v>16.529197360605508</v>
      </c>
      <c r="B274" s="29">
        <v>1302.0</v>
      </c>
      <c r="C274" s="30">
        <v>3655.0</v>
      </c>
      <c r="D274" s="31" t="s">
        <v>0</v>
      </c>
      <c r="E274" s="14">
        <v>25.0</v>
      </c>
      <c r="F274" s="15">
        <v>26.0</v>
      </c>
      <c r="G274" s="16">
        <v>12.0</v>
      </c>
      <c r="H274" s="17">
        <v>61.0</v>
      </c>
      <c r="I274" s="18">
        <v>183.0</v>
      </c>
      <c r="J274" s="19">
        <v>34.0</v>
      </c>
      <c r="K274" s="20">
        <v>45.0</v>
      </c>
      <c r="L274" s="21">
        <v>48.0</v>
      </c>
      <c r="M274" s="22">
        <v>46.0</v>
      </c>
      <c r="N274" s="63">
        <f t="shared" si="2"/>
        <v>183</v>
      </c>
      <c r="O274" s="63">
        <f t="shared" si="3"/>
        <v>48</v>
      </c>
      <c r="P274" s="63">
        <f t="shared" si="4"/>
        <v>95</v>
      </c>
      <c r="Q274" s="63">
        <f t="shared" si="5"/>
        <v>154</v>
      </c>
      <c r="R274" s="65">
        <f t="shared" si="6"/>
        <v>0.5791666667</v>
      </c>
      <c r="S274" s="65">
        <f t="shared" si="7"/>
        <v>0.48125</v>
      </c>
      <c r="T274" s="66">
        <f t="shared" si="8"/>
        <v>0.5430267062</v>
      </c>
      <c r="U274" s="89"/>
      <c r="V274" s="89"/>
      <c r="W274" s="85">
        <f t="shared" si="9"/>
        <v>297</v>
      </c>
      <c r="X274" s="7">
        <f t="shared" si="10"/>
        <v>1.377819898</v>
      </c>
      <c r="Y274" s="7">
        <f t="shared" si="11"/>
        <v>492.2074685</v>
      </c>
      <c r="Z274" s="7">
        <f t="shared" si="12"/>
        <v>25717.13351</v>
      </c>
      <c r="AA274" s="97">
        <f t="shared" si="13"/>
        <v>0.7020703811</v>
      </c>
      <c r="AB274" s="97">
        <f t="shared" si="14"/>
        <v>0.7028338142</v>
      </c>
      <c r="AC274" s="98">
        <f t="shared" si="15"/>
        <v>1.159043675</v>
      </c>
      <c r="AD274" s="98">
        <f t="shared" si="16"/>
        <v>24.49272593</v>
      </c>
      <c r="AE274" s="13">
        <f t="shared" si="17"/>
        <v>1.159043675</v>
      </c>
      <c r="AF274" s="13">
        <f t="shared" si="18"/>
        <v>712.9646688</v>
      </c>
      <c r="AG274" s="13">
        <f t="shared" si="19"/>
        <v>116786.7627</v>
      </c>
      <c r="AH274" s="13">
        <f t="shared" si="20"/>
        <v>2160478.862</v>
      </c>
      <c r="AI274" s="10">
        <f t="shared" si="21"/>
        <v>1.377819898</v>
      </c>
      <c r="AJ274" s="10">
        <f t="shared" si="22"/>
        <v>704.3917327</v>
      </c>
      <c r="AK274" s="10">
        <f t="shared" si="23"/>
        <v>101517.0837</v>
      </c>
      <c r="AL274" s="10">
        <f t="shared" si="24"/>
        <v>3960438.561</v>
      </c>
      <c r="AM274" s="97">
        <f t="shared" si="25"/>
        <v>54512114.33</v>
      </c>
      <c r="AN274" s="97">
        <f t="shared" si="26"/>
        <v>54571390.94</v>
      </c>
      <c r="AO274" s="86">
        <f t="shared" si="27"/>
        <v>0.9989137787</v>
      </c>
      <c r="AP274" s="86">
        <f t="shared" ref="AP274:AS274" si="298">AE274-AI274</f>
        <v>-0.2187762226</v>
      </c>
      <c r="AQ274" s="86">
        <f t="shared" si="298"/>
        <v>8.572936149</v>
      </c>
      <c r="AR274" s="86">
        <f t="shared" si="298"/>
        <v>15269.67907</v>
      </c>
      <c r="AS274" s="86">
        <f t="shared" si="298"/>
        <v>-1799959.699</v>
      </c>
      <c r="AT274" s="99"/>
      <c r="AU274" s="23"/>
    </row>
    <row r="275">
      <c r="A275" s="96">
        <v>16.577580893545303</v>
      </c>
      <c r="B275" s="29">
        <v>3705.0</v>
      </c>
      <c r="C275" s="30">
        <v>1153.0</v>
      </c>
      <c r="D275" s="31" t="s">
        <v>0</v>
      </c>
      <c r="E275" s="14">
        <v>21.0</v>
      </c>
      <c r="F275" s="15">
        <v>12.0</v>
      </c>
      <c r="G275" s="16">
        <v>6.0</v>
      </c>
      <c r="H275" s="17">
        <v>16.0</v>
      </c>
      <c r="I275" s="18">
        <v>54.0</v>
      </c>
      <c r="J275" s="19">
        <v>18.0</v>
      </c>
      <c r="K275" s="20">
        <v>20.0</v>
      </c>
      <c r="L275" s="21">
        <v>35.0</v>
      </c>
      <c r="M275" s="22">
        <v>36.0</v>
      </c>
      <c r="N275" s="63">
        <f t="shared" si="2"/>
        <v>54</v>
      </c>
      <c r="O275" s="63">
        <f t="shared" si="3"/>
        <v>35</v>
      </c>
      <c r="P275" s="63">
        <f t="shared" si="4"/>
        <v>34</v>
      </c>
      <c r="Q275" s="63">
        <f t="shared" si="5"/>
        <v>95</v>
      </c>
      <c r="R275" s="65">
        <f t="shared" si="6"/>
        <v>0.4036697248</v>
      </c>
      <c r="S275" s="65">
        <f t="shared" si="7"/>
        <v>0.4082568807</v>
      </c>
      <c r="T275" s="66">
        <f t="shared" si="8"/>
        <v>0.3624161074</v>
      </c>
      <c r="U275" s="89"/>
      <c r="V275" s="89"/>
      <c r="W275" s="85">
        <f t="shared" si="9"/>
        <v>164</v>
      </c>
      <c r="X275" s="7">
        <f t="shared" si="10"/>
        <v>1.377819898</v>
      </c>
      <c r="Y275" s="7">
        <f t="shared" si="11"/>
        <v>256.5297725</v>
      </c>
      <c r="Z275" s="7">
        <f t="shared" si="12"/>
        <v>7238.350484</v>
      </c>
      <c r="AA275" s="97">
        <f t="shared" si="13"/>
        <v>0.5214597823</v>
      </c>
      <c r="AB275" s="97">
        <f t="shared" si="14"/>
        <v>0.5283368619</v>
      </c>
      <c r="AC275" s="98">
        <f t="shared" si="15"/>
        <v>1.159043675</v>
      </c>
      <c r="AD275" s="98">
        <f t="shared" si="16"/>
        <v>15.10914912</v>
      </c>
      <c r="AE275" s="13">
        <f t="shared" si="17"/>
        <v>1.159043675</v>
      </c>
      <c r="AF275" s="13">
        <f t="shared" si="18"/>
        <v>395.2754745</v>
      </c>
      <c r="AG275" s="13">
        <f t="shared" si="19"/>
        <v>36129.43959</v>
      </c>
      <c r="AH275" s="13">
        <f t="shared" si="20"/>
        <v>406375.6746</v>
      </c>
      <c r="AI275" s="10">
        <f t="shared" si="21"/>
        <v>1.377819898</v>
      </c>
      <c r="AJ275" s="10">
        <f t="shared" si="22"/>
        <v>387.4226628</v>
      </c>
      <c r="AK275" s="10">
        <f t="shared" si="23"/>
        <v>31608.67888</v>
      </c>
      <c r="AL275" s="10">
        <f t="shared" si="24"/>
        <v>687643.296</v>
      </c>
      <c r="AM275" s="97">
        <f t="shared" si="25"/>
        <v>3692496.349</v>
      </c>
      <c r="AN275" s="97">
        <f t="shared" si="26"/>
        <v>3741193.472</v>
      </c>
      <c r="AO275" s="86">
        <f t="shared" si="27"/>
        <v>0.9869835325</v>
      </c>
      <c r="AP275" s="86">
        <f t="shared" ref="AP275:AS275" si="299">AE275-AI275</f>
        <v>-0.2187762226</v>
      </c>
      <c r="AQ275" s="86">
        <f t="shared" si="299"/>
        <v>7.852811672</v>
      </c>
      <c r="AR275" s="86">
        <f t="shared" si="299"/>
        <v>4520.760714</v>
      </c>
      <c r="AS275" s="86">
        <f t="shared" si="299"/>
        <v>-281267.6214</v>
      </c>
      <c r="AT275" s="99"/>
      <c r="AU275" s="23"/>
    </row>
    <row r="276">
      <c r="A276" s="96">
        <v>16.60058371188552</v>
      </c>
      <c r="B276" s="29">
        <v>1613.0</v>
      </c>
      <c r="C276" s="30">
        <v>2332.0</v>
      </c>
      <c r="D276" s="31" t="s">
        <v>0</v>
      </c>
      <c r="E276" s="14">
        <v>17.0</v>
      </c>
      <c r="F276" s="15">
        <v>18.0</v>
      </c>
      <c r="G276" s="16">
        <v>12.0</v>
      </c>
      <c r="H276" s="17">
        <v>36.0</v>
      </c>
      <c r="I276" s="18">
        <v>113.0</v>
      </c>
      <c r="J276" s="19">
        <v>31.0</v>
      </c>
      <c r="K276" s="20">
        <v>17.0</v>
      </c>
      <c r="L276" s="21">
        <v>32.0</v>
      </c>
      <c r="M276" s="22">
        <v>24.0</v>
      </c>
      <c r="N276" s="63">
        <f t="shared" si="2"/>
        <v>113</v>
      </c>
      <c r="O276" s="63">
        <f t="shared" si="3"/>
        <v>32</v>
      </c>
      <c r="P276" s="63">
        <f t="shared" si="4"/>
        <v>67</v>
      </c>
      <c r="Q276" s="63">
        <f t="shared" si="5"/>
        <v>88</v>
      </c>
      <c r="R276" s="65">
        <f t="shared" si="6"/>
        <v>0.6</v>
      </c>
      <c r="S276" s="65">
        <f t="shared" si="7"/>
        <v>0.4833333333</v>
      </c>
      <c r="T276" s="66">
        <f t="shared" si="8"/>
        <v>0.5621890547</v>
      </c>
      <c r="U276" s="89"/>
      <c r="V276" s="89"/>
      <c r="W276" s="85">
        <f t="shared" si="9"/>
        <v>187</v>
      </c>
      <c r="X276" s="7">
        <f t="shared" si="10"/>
        <v>1.377819898</v>
      </c>
      <c r="Y276" s="7">
        <f t="shared" si="11"/>
        <v>318.2164142</v>
      </c>
      <c r="Z276" s="7">
        <f t="shared" si="12"/>
        <v>11258.01483</v>
      </c>
      <c r="AA276" s="97">
        <f t="shared" si="13"/>
        <v>0.7212327296</v>
      </c>
      <c r="AB276" s="97">
        <f t="shared" si="14"/>
        <v>0.7201094656</v>
      </c>
      <c r="AC276" s="98">
        <f t="shared" si="15"/>
        <v>1.159043675</v>
      </c>
      <c r="AD276" s="98">
        <f t="shared" si="16"/>
        <v>13.99584339</v>
      </c>
      <c r="AE276" s="13">
        <f t="shared" si="17"/>
        <v>1.159043675</v>
      </c>
      <c r="AF276" s="13">
        <f t="shared" si="18"/>
        <v>447.4781778</v>
      </c>
      <c r="AG276" s="13">
        <f t="shared" si="19"/>
        <v>45765.0437</v>
      </c>
      <c r="AH276" s="13">
        <f t="shared" si="20"/>
        <v>489420.6475</v>
      </c>
      <c r="AI276" s="10">
        <f t="shared" si="21"/>
        <v>1.377819898</v>
      </c>
      <c r="AJ276" s="10">
        <f t="shared" si="22"/>
        <v>439.4645652</v>
      </c>
      <c r="AK276" s="10">
        <f t="shared" si="23"/>
        <v>39261.05928</v>
      </c>
      <c r="AL276" s="10">
        <f t="shared" si="24"/>
        <v>990705.3047</v>
      </c>
      <c r="AM276" s="97">
        <f t="shared" si="25"/>
        <v>13047100.08</v>
      </c>
      <c r="AN276" s="97">
        <f t="shared" si="26"/>
        <v>13026780.23</v>
      </c>
      <c r="AO276" s="86">
        <f t="shared" si="27"/>
        <v>1.001559852</v>
      </c>
      <c r="AP276" s="86">
        <f t="shared" ref="AP276:AS276" si="300">AE276-AI276</f>
        <v>-0.2187762226</v>
      </c>
      <c r="AQ276" s="86">
        <f t="shared" si="300"/>
        <v>8.013612594</v>
      </c>
      <c r="AR276" s="86">
        <f t="shared" si="300"/>
        <v>6503.984418</v>
      </c>
      <c r="AS276" s="86">
        <f t="shared" si="300"/>
        <v>-501284.6571</v>
      </c>
      <c r="AT276" s="99"/>
      <c r="AU276" s="23"/>
    </row>
    <row r="277">
      <c r="A277" s="96">
        <v>16.63878633760718</v>
      </c>
      <c r="B277" s="29">
        <v>1000.0</v>
      </c>
      <c r="C277" s="30">
        <v>640.0</v>
      </c>
      <c r="D277" s="31" t="s">
        <v>0</v>
      </c>
      <c r="E277" s="14">
        <v>30.0</v>
      </c>
      <c r="F277" s="15">
        <v>15.0</v>
      </c>
      <c r="G277" s="16">
        <v>5.0</v>
      </c>
      <c r="H277" s="17">
        <v>16.0</v>
      </c>
      <c r="I277" s="18">
        <v>46.0</v>
      </c>
      <c r="J277" s="19">
        <v>5.0</v>
      </c>
      <c r="K277" s="20">
        <v>17.0</v>
      </c>
      <c r="L277" s="21">
        <v>20.0</v>
      </c>
      <c r="M277" s="22">
        <v>14.0</v>
      </c>
      <c r="N277" s="63">
        <f t="shared" si="2"/>
        <v>46</v>
      </c>
      <c r="O277" s="63">
        <f t="shared" si="3"/>
        <v>20</v>
      </c>
      <c r="P277" s="63">
        <f t="shared" si="4"/>
        <v>21</v>
      </c>
      <c r="Q277" s="63">
        <f t="shared" si="5"/>
        <v>81</v>
      </c>
      <c r="R277" s="65">
        <f t="shared" si="6"/>
        <v>0.3988095238</v>
      </c>
      <c r="S277" s="65">
        <f t="shared" si="7"/>
        <v>0.3928571429</v>
      </c>
      <c r="T277" s="66">
        <f t="shared" si="8"/>
        <v>0.3622047244</v>
      </c>
      <c r="U277" s="89"/>
      <c r="V277" s="89"/>
      <c r="W277" s="85">
        <f t="shared" si="9"/>
        <v>122</v>
      </c>
      <c r="X277" s="7">
        <f t="shared" si="10"/>
        <v>1.377819898</v>
      </c>
      <c r="Y277" s="7">
        <f t="shared" si="11"/>
        <v>183.55383</v>
      </c>
      <c r="Z277" s="7">
        <f t="shared" si="12"/>
        <v>3161.752558</v>
      </c>
      <c r="AA277" s="97">
        <f t="shared" si="13"/>
        <v>0.5212483993</v>
      </c>
      <c r="AB277" s="97">
        <f t="shared" si="14"/>
        <v>0.5144804294</v>
      </c>
      <c r="AC277" s="98">
        <f t="shared" si="15"/>
        <v>1.159043675</v>
      </c>
      <c r="AD277" s="98">
        <f t="shared" si="16"/>
        <v>12.88253767</v>
      </c>
      <c r="AE277" s="13">
        <f t="shared" si="17"/>
        <v>1.159043675</v>
      </c>
      <c r="AF277" s="13">
        <f t="shared" si="18"/>
        <v>295.6891943</v>
      </c>
      <c r="AG277" s="13">
        <f t="shared" si="19"/>
        <v>20394.54525</v>
      </c>
      <c r="AH277" s="13">
        <f t="shared" si="20"/>
        <v>191743.6906</v>
      </c>
      <c r="AI277" s="10">
        <f t="shared" si="21"/>
        <v>1.377819898</v>
      </c>
      <c r="AJ277" s="10">
        <f t="shared" si="22"/>
        <v>295.1572417</v>
      </c>
      <c r="AK277" s="10">
        <f t="shared" si="23"/>
        <v>18029.61279</v>
      </c>
      <c r="AL277" s="10">
        <f t="shared" si="24"/>
        <v>256101.9572</v>
      </c>
      <c r="AM277" s="97">
        <f t="shared" si="25"/>
        <v>1868387.782</v>
      </c>
      <c r="AN277" s="97">
        <f t="shared" si="26"/>
        <v>1844128.346</v>
      </c>
      <c r="AO277" s="86">
        <f t="shared" si="27"/>
        <v>1.013154961</v>
      </c>
      <c r="AP277" s="86">
        <f t="shared" ref="AP277:AS277" si="301">AE277-AI277</f>
        <v>-0.2187762226</v>
      </c>
      <c r="AQ277" s="86">
        <f t="shared" si="301"/>
        <v>0.5319526816</v>
      </c>
      <c r="AR277" s="86">
        <f t="shared" si="301"/>
        <v>2364.932463</v>
      </c>
      <c r="AS277" s="86">
        <f t="shared" si="301"/>
        <v>-64358.26658</v>
      </c>
      <c r="AT277" s="99"/>
      <c r="AU277" s="23"/>
    </row>
    <row r="278">
      <c r="A278" s="96">
        <v>16.675064650089325</v>
      </c>
      <c r="B278" s="29">
        <v>7651.0</v>
      </c>
      <c r="C278" s="30">
        <v>2119.0</v>
      </c>
      <c r="D278" s="31" t="s">
        <v>0</v>
      </c>
      <c r="E278" s="14">
        <v>47.0</v>
      </c>
      <c r="F278" s="15">
        <v>49.0</v>
      </c>
      <c r="G278" s="16">
        <v>30.0</v>
      </c>
      <c r="H278" s="17">
        <v>65.0</v>
      </c>
      <c r="I278" s="18">
        <v>194.0</v>
      </c>
      <c r="J278" s="19">
        <v>25.0</v>
      </c>
      <c r="K278" s="20">
        <v>43.0</v>
      </c>
      <c r="L278" s="21">
        <v>80.0</v>
      </c>
      <c r="M278" s="22">
        <v>53.0</v>
      </c>
      <c r="N278" s="63">
        <f t="shared" si="2"/>
        <v>194</v>
      </c>
      <c r="O278" s="63">
        <f t="shared" si="3"/>
        <v>80</v>
      </c>
      <c r="P278" s="63">
        <f t="shared" si="4"/>
        <v>90</v>
      </c>
      <c r="Q278" s="63">
        <f t="shared" si="5"/>
        <v>222</v>
      </c>
      <c r="R278" s="65">
        <f t="shared" si="6"/>
        <v>0.4846416382</v>
      </c>
      <c r="S278" s="65">
        <f t="shared" si="7"/>
        <v>0.4675767918</v>
      </c>
      <c r="T278" s="66">
        <f t="shared" si="8"/>
        <v>0.4663461538</v>
      </c>
      <c r="U278" s="89"/>
      <c r="V278" s="89"/>
      <c r="W278" s="85">
        <f t="shared" si="9"/>
        <v>392</v>
      </c>
      <c r="X278" s="7">
        <f t="shared" si="10"/>
        <v>1.377819898</v>
      </c>
      <c r="Y278" s="7">
        <f t="shared" si="11"/>
        <v>620.5559963</v>
      </c>
      <c r="Z278" s="7">
        <f t="shared" si="12"/>
        <v>42120.69437</v>
      </c>
      <c r="AA278" s="97">
        <f t="shared" si="13"/>
        <v>0.6253898287</v>
      </c>
      <c r="AB278" s="97">
        <f t="shared" si="14"/>
        <v>0.6242477702</v>
      </c>
      <c r="AC278" s="98">
        <f t="shared" si="15"/>
        <v>1.159043675</v>
      </c>
      <c r="AD278" s="98">
        <f t="shared" si="16"/>
        <v>35.30769583</v>
      </c>
      <c r="AE278" s="13">
        <f t="shared" si="17"/>
        <v>1.159043675</v>
      </c>
      <c r="AF278" s="13">
        <f t="shared" si="18"/>
        <v>943.9979369</v>
      </c>
      <c r="AG278" s="13">
        <f t="shared" si="19"/>
        <v>205784.5208</v>
      </c>
      <c r="AH278" s="13">
        <f t="shared" si="20"/>
        <v>5425521.772</v>
      </c>
      <c r="AI278" s="10">
        <f t="shared" si="21"/>
        <v>1.377819898</v>
      </c>
      <c r="AJ278" s="10">
        <f t="shared" si="22"/>
        <v>926.4320135</v>
      </c>
      <c r="AK278" s="10">
        <f t="shared" si="23"/>
        <v>179884.1255</v>
      </c>
      <c r="AL278" s="10">
        <f t="shared" si="24"/>
        <v>9350794.15</v>
      </c>
      <c r="AM278" s="97">
        <f t="shared" si="25"/>
        <v>89338648.1</v>
      </c>
      <c r="AN278" s="97">
        <f t="shared" si="26"/>
        <v>89175501.92</v>
      </c>
      <c r="AO278" s="86">
        <f t="shared" si="27"/>
        <v>1.001829496</v>
      </c>
      <c r="AP278" s="86">
        <f t="shared" ref="AP278:AS278" si="302">AE278-AI278</f>
        <v>-0.2187762226</v>
      </c>
      <c r="AQ278" s="86">
        <f t="shared" si="302"/>
        <v>17.56592344</v>
      </c>
      <c r="AR278" s="86">
        <f t="shared" si="302"/>
        <v>25900.39525</v>
      </c>
      <c r="AS278" s="86">
        <f t="shared" si="302"/>
        <v>-3925272.378</v>
      </c>
      <c r="AT278" s="99"/>
      <c r="AU278" s="23"/>
    </row>
    <row r="279">
      <c r="A279" s="96">
        <v>16.73945832103361</v>
      </c>
      <c r="B279" s="29">
        <v>4605.0</v>
      </c>
      <c r="C279" s="30">
        <v>945.0</v>
      </c>
      <c r="D279" s="31" t="s">
        <v>0</v>
      </c>
      <c r="E279" s="14">
        <v>4.0</v>
      </c>
      <c r="F279" s="15">
        <v>4.0</v>
      </c>
      <c r="G279" s="16">
        <v>0.0</v>
      </c>
      <c r="H279" s="17">
        <v>7.0</v>
      </c>
      <c r="I279" s="18">
        <v>54.0</v>
      </c>
      <c r="J279" s="19">
        <v>15.0</v>
      </c>
      <c r="K279" s="20">
        <v>5.0</v>
      </c>
      <c r="L279" s="21">
        <v>7.0</v>
      </c>
      <c r="M279" s="22">
        <v>8.0</v>
      </c>
      <c r="N279" s="63">
        <f t="shared" si="2"/>
        <v>54</v>
      </c>
      <c r="O279" s="63">
        <f t="shared" si="3"/>
        <v>7</v>
      </c>
      <c r="P279" s="63">
        <f t="shared" si="4"/>
        <v>22</v>
      </c>
      <c r="Q279" s="63">
        <f t="shared" si="5"/>
        <v>21</v>
      </c>
      <c r="R279" s="65">
        <f t="shared" si="6"/>
        <v>0.7307692308</v>
      </c>
      <c r="S279" s="65">
        <f t="shared" si="7"/>
        <v>0.5865384615</v>
      </c>
      <c r="T279" s="66">
        <f t="shared" si="8"/>
        <v>0.72</v>
      </c>
      <c r="U279" s="89"/>
      <c r="V279" s="89"/>
      <c r="W279" s="85">
        <f t="shared" si="9"/>
        <v>50</v>
      </c>
      <c r="X279" s="7">
        <f t="shared" si="10"/>
        <v>1.377819898</v>
      </c>
      <c r="Y279" s="7">
        <f t="shared" si="11"/>
        <v>88.61357696</v>
      </c>
      <c r="Z279" s="7">
        <f t="shared" si="12"/>
        <v>866.1316531</v>
      </c>
      <c r="AA279" s="97">
        <f t="shared" si="13"/>
        <v>0.8790436749</v>
      </c>
      <c r="AB279" s="97">
        <f t="shared" si="14"/>
        <v>0.8939522587</v>
      </c>
      <c r="AC279" s="98">
        <f t="shared" si="15"/>
        <v>1.159043675</v>
      </c>
      <c r="AD279" s="98">
        <f t="shared" si="16"/>
        <v>3.339917173</v>
      </c>
      <c r="AE279" s="13">
        <f t="shared" si="17"/>
        <v>1.159043675</v>
      </c>
      <c r="AF279" s="13">
        <f t="shared" si="18"/>
        <v>119.2442847</v>
      </c>
      <c r="AG279" s="13">
        <f t="shared" si="19"/>
        <v>3231.600905</v>
      </c>
      <c r="AH279" s="13">
        <f t="shared" si="20"/>
        <v>8349.792932</v>
      </c>
      <c r="AI279" s="10">
        <f t="shared" si="21"/>
        <v>1.377819898</v>
      </c>
      <c r="AJ279" s="10">
        <f t="shared" si="22"/>
        <v>117.5477948</v>
      </c>
      <c r="AK279" s="10">
        <f t="shared" si="23"/>
        <v>2727.016769</v>
      </c>
      <c r="AL279" s="10">
        <f t="shared" si="24"/>
        <v>18188.76471</v>
      </c>
      <c r="AM279" s="97">
        <f t="shared" si="25"/>
        <v>713080.2291</v>
      </c>
      <c r="AN279" s="97">
        <f t="shared" si="26"/>
        <v>725174.0723</v>
      </c>
      <c r="AO279" s="86">
        <f t="shared" si="27"/>
        <v>0.9833228412</v>
      </c>
      <c r="AP279" s="86">
        <f t="shared" ref="AP279:AS279" si="303">AE279-AI279</f>
        <v>-0.2187762226</v>
      </c>
      <c r="AQ279" s="86">
        <f t="shared" si="303"/>
        <v>1.696489855</v>
      </c>
      <c r="AR279" s="86">
        <f t="shared" si="303"/>
        <v>504.5841353</v>
      </c>
      <c r="AS279" s="86">
        <f t="shared" si="303"/>
        <v>-9838.971782</v>
      </c>
      <c r="AT279" s="99"/>
      <c r="AU279" s="23"/>
    </row>
    <row r="280">
      <c r="A280" s="96">
        <v>17.146663519125553</v>
      </c>
      <c r="B280" s="29">
        <v>6552.0</v>
      </c>
      <c r="C280" s="30">
        <v>918.0</v>
      </c>
      <c r="D280" s="31" t="s">
        <v>0</v>
      </c>
      <c r="E280" s="14">
        <v>6.0</v>
      </c>
      <c r="F280" s="15">
        <v>18.0</v>
      </c>
      <c r="G280" s="16">
        <v>5.0</v>
      </c>
      <c r="H280" s="17">
        <v>15.0</v>
      </c>
      <c r="I280" s="18">
        <v>73.0</v>
      </c>
      <c r="J280" s="19">
        <v>9.0</v>
      </c>
      <c r="K280" s="20">
        <v>15.0</v>
      </c>
      <c r="L280" s="21">
        <v>34.0</v>
      </c>
      <c r="M280" s="22">
        <v>26.0</v>
      </c>
      <c r="N280" s="63">
        <f t="shared" si="2"/>
        <v>73</v>
      </c>
      <c r="O280" s="63">
        <f t="shared" si="3"/>
        <v>34</v>
      </c>
      <c r="P280" s="63">
        <f t="shared" si="4"/>
        <v>24</v>
      </c>
      <c r="Q280" s="63">
        <f t="shared" si="5"/>
        <v>70</v>
      </c>
      <c r="R280" s="65">
        <f t="shared" si="6"/>
        <v>0.4825870647</v>
      </c>
      <c r="S280" s="65">
        <f t="shared" si="7"/>
        <v>0.5323383085</v>
      </c>
      <c r="T280" s="66">
        <f t="shared" si="8"/>
        <v>0.5104895105</v>
      </c>
      <c r="U280" s="89"/>
      <c r="V280" s="89"/>
      <c r="W280" s="85">
        <f t="shared" si="9"/>
        <v>128</v>
      </c>
      <c r="X280" s="7">
        <f t="shared" si="10"/>
        <v>1.377819898</v>
      </c>
      <c r="Y280" s="7">
        <f t="shared" si="11"/>
        <v>200.6886979</v>
      </c>
      <c r="Z280" s="7">
        <f t="shared" si="12"/>
        <v>4869.877417</v>
      </c>
      <c r="AA280" s="97">
        <f t="shared" si="13"/>
        <v>0.6695331854</v>
      </c>
      <c r="AB280" s="97">
        <f t="shared" si="14"/>
        <v>0.6648982599</v>
      </c>
      <c r="AC280" s="98">
        <f t="shared" si="15"/>
        <v>1.159043675</v>
      </c>
      <c r="AD280" s="98">
        <f t="shared" si="16"/>
        <v>11.13305724</v>
      </c>
      <c r="AE280" s="13">
        <f t="shared" si="17"/>
        <v>1.159043675</v>
      </c>
      <c r="AF280" s="13">
        <f t="shared" si="18"/>
        <v>307.848238</v>
      </c>
      <c r="AG280" s="13">
        <f t="shared" si="19"/>
        <v>21839.83422</v>
      </c>
      <c r="AH280" s="13">
        <f t="shared" si="20"/>
        <v>182404.0099</v>
      </c>
      <c r="AI280" s="10">
        <f t="shared" si="21"/>
        <v>1.377819898</v>
      </c>
      <c r="AJ280" s="10">
        <f t="shared" si="22"/>
        <v>297.1360908</v>
      </c>
      <c r="AK280" s="10">
        <f t="shared" si="23"/>
        <v>18918.08627</v>
      </c>
      <c r="AL280" s="10">
        <f t="shared" si="24"/>
        <v>340891.4192</v>
      </c>
      <c r="AM280" s="97">
        <f t="shared" si="25"/>
        <v>3868122.862</v>
      </c>
      <c r="AN280" s="97">
        <f t="shared" si="26"/>
        <v>3841345.308</v>
      </c>
      <c r="AO280" s="86">
        <f t="shared" si="27"/>
        <v>1.006970879</v>
      </c>
      <c r="AP280" s="86">
        <f t="shared" ref="AP280:AS280" si="304">AE280-AI280</f>
        <v>-0.2187762226</v>
      </c>
      <c r="AQ280" s="86">
        <f t="shared" si="304"/>
        <v>10.71214726</v>
      </c>
      <c r="AR280" s="86">
        <f t="shared" si="304"/>
        <v>2921.747952</v>
      </c>
      <c r="AS280" s="86">
        <f t="shared" si="304"/>
        <v>-158487.4093</v>
      </c>
      <c r="AT280" s="99"/>
      <c r="AU280" s="23"/>
    </row>
    <row r="281">
      <c r="A281" s="96">
        <v>17.157942443265213</v>
      </c>
      <c r="B281" s="29">
        <v>2013.0</v>
      </c>
      <c r="C281" s="30">
        <v>1064.0</v>
      </c>
      <c r="D281" s="31" t="s">
        <v>0</v>
      </c>
      <c r="E281" s="14">
        <v>4.0</v>
      </c>
      <c r="F281" s="15">
        <v>4.0</v>
      </c>
      <c r="G281" s="16">
        <v>1.0</v>
      </c>
      <c r="H281" s="17">
        <v>15.0</v>
      </c>
      <c r="I281" s="18">
        <v>57.0</v>
      </c>
      <c r="J281" s="19">
        <v>9.0</v>
      </c>
      <c r="K281" s="20">
        <v>4.0</v>
      </c>
      <c r="L281" s="21">
        <v>5.0</v>
      </c>
      <c r="M281" s="22">
        <v>2.0</v>
      </c>
      <c r="N281" s="63">
        <f t="shared" si="2"/>
        <v>57</v>
      </c>
      <c r="O281" s="63">
        <f t="shared" si="3"/>
        <v>5</v>
      </c>
      <c r="P281" s="63">
        <f t="shared" si="4"/>
        <v>24</v>
      </c>
      <c r="Q281" s="63">
        <f t="shared" si="5"/>
        <v>15</v>
      </c>
      <c r="R281" s="65">
        <f t="shared" si="6"/>
        <v>0.801980198</v>
      </c>
      <c r="S281" s="65">
        <f t="shared" si="7"/>
        <v>0.6138613861</v>
      </c>
      <c r="T281" s="66">
        <f t="shared" si="8"/>
        <v>0.7916666667</v>
      </c>
      <c r="U281" s="89"/>
      <c r="V281" s="89"/>
      <c r="W281" s="85">
        <f t="shared" si="9"/>
        <v>44</v>
      </c>
      <c r="X281" s="7">
        <f t="shared" si="10"/>
        <v>1.377819898</v>
      </c>
      <c r="Y281" s="7">
        <f t="shared" si="11"/>
        <v>82.27056142</v>
      </c>
      <c r="Z281" s="7">
        <f t="shared" si="12"/>
        <v>759.866229</v>
      </c>
      <c r="AA281" s="97">
        <f t="shared" si="13"/>
        <v>0.9507103416</v>
      </c>
      <c r="AB281" s="97">
        <f t="shared" si="14"/>
        <v>0.973024711</v>
      </c>
      <c r="AC281" s="98">
        <f t="shared" si="15"/>
        <v>1.159043675</v>
      </c>
      <c r="AD281" s="98">
        <f t="shared" si="16"/>
        <v>2.385655124</v>
      </c>
      <c r="AE281" s="13">
        <f t="shared" si="17"/>
        <v>1.159043675</v>
      </c>
      <c r="AF281" s="13">
        <f t="shared" si="18"/>
        <v>104.3814985</v>
      </c>
      <c r="AG281" s="13">
        <f t="shared" si="19"/>
        <v>2453.846205</v>
      </c>
      <c r="AH281" s="13">
        <f t="shared" si="20"/>
        <v>4618.628319</v>
      </c>
      <c r="AI281" s="10">
        <f t="shared" si="21"/>
        <v>1.377819898</v>
      </c>
      <c r="AJ281" s="10">
        <f t="shared" si="22"/>
        <v>102.9378599</v>
      </c>
      <c r="AK281" s="10">
        <f t="shared" si="23"/>
        <v>1993.92465</v>
      </c>
      <c r="AL281" s="10">
        <f t="shared" si="24"/>
        <v>11397.99343</v>
      </c>
      <c r="AM281" s="97">
        <f t="shared" si="25"/>
        <v>698270.126</v>
      </c>
      <c r="AN281" s="97">
        <f t="shared" si="26"/>
        <v>714659.4055</v>
      </c>
      <c r="AO281" s="86">
        <f t="shared" si="27"/>
        <v>0.9770670065</v>
      </c>
      <c r="AP281" s="86">
        <f t="shared" ref="AP281:AS281" si="305">AE281-AI281</f>
        <v>-0.2187762226</v>
      </c>
      <c r="AQ281" s="86">
        <f t="shared" si="305"/>
        <v>1.443638635</v>
      </c>
      <c r="AR281" s="86">
        <f t="shared" si="305"/>
        <v>459.9215553</v>
      </c>
      <c r="AS281" s="86">
        <f t="shared" si="305"/>
        <v>-6779.365115</v>
      </c>
      <c r="AT281" s="99"/>
      <c r="AU281" s="23"/>
    </row>
    <row r="282">
      <c r="A282" s="96">
        <v>17.221015365684707</v>
      </c>
      <c r="B282" s="29">
        <v>6710.0</v>
      </c>
      <c r="C282" s="30">
        <v>2561.0</v>
      </c>
      <c r="D282" s="31" t="s">
        <v>0</v>
      </c>
      <c r="E282" s="14">
        <v>8.0</v>
      </c>
      <c r="F282" s="15">
        <v>8.0</v>
      </c>
      <c r="G282" s="16">
        <v>5.0</v>
      </c>
      <c r="H282" s="17">
        <v>17.0</v>
      </c>
      <c r="I282" s="18">
        <v>92.0</v>
      </c>
      <c r="J282" s="19">
        <v>14.0</v>
      </c>
      <c r="K282" s="20">
        <v>10.0</v>
      </c>
      <c r="L282" s="21">
        <v>20.0</v>
      </c>
      <c r="M282" s="22">
        <v>17.0</v>
      </c>
      <c r="N282" s="63">
        <f t="shared" si="2"/>
        <v>92</v>
      </c>
      <c r="O282" s="63">
        <f t="shared" si="3"/>
        <v>20</v>
      </c>
      <c r="P282" s="63">
        <f t="shared" si="4"/>
        <v>31</v>
      </c>
      <c r="Q282" s="63">
        <f t="shared" si="5"/>
        <v>48</v>
      </c>
      <c r="R282" s="65">
        <f t="shared" si="6"/>
        <v>0.6439790576</v>
      </c>
      <c r="S282" s="65">
        <f t="shared" si="7"/>
        <v>0.5863874346</v>
      </c>
      <c r="T282" s="66">
        <f t="shared" si="8"/>
        <v>0.6571428571</v>
      </c>
      <c r="U282" s="89"/>
      <c r="V282" s="89"/>
      <c r="W282" s="85">
        <f t="shared" si="9"/>
        <v>99</v>
      </c>
      <c r="X282" s="7">
        <f t="shared" si="10"/>
        <v>1.377819898</v>
      </c>
      <c r="Y282" s="7">
        <f t="shared" si="11"/>
        <v>165.2372417</v>
      </c>
      <c r="Z282" s="7">
        <f t="shared" si="12"/>
        <v>3134.974705</v>
      </c>
      <c r="AA282" s="97">
        <f t="shared" si="13"/>
        <v>0.816186532</v>
      </c>
      <c r="AB282" s="97">
        <f t="shared" si="14"/>
        <v>0.8223093817</v>
      </c>
      <c r="AC282" s="98">
        <f t="shared" si="15"/>
        <v>1.159043675</v>
      </c>
      <c r="AD282" s="98">
        <f t="shared" si="16"/>
        <v>7.634096395</v>
      </c>
      <c r="AE282" s="13">
        <f t="shared" si="17"/>
        <v>1.159043675</v>
      </c>
      <c r="AF282" s="13">
        <f t="shared" si="18"/>
        <v>237.124744</v>
      </c>
      <c r="AG282" s="13">
        <f t="shared" si="19"/>
        <v>12871.33814</v>
      </c>
      <c r="AH282" s="13">
        <f t="shared" si="20"/>
        <v>74821.77877</v>
      </c>
      <c r="AI282" s="10">
        <f t="shared" si="21"/>
        <v>1.377819898</v>
      </c>
      <c r="AJ282" s="10">
        <f t="shared" si="22"/>
        <v>231.3725968</v>
      </c>
      <c r="AK282" s="10">
        <f t="shared" si="23"/>
        <v>11066.36231</v>
      </c>
      <c r="AL282" s="10">
        <f t="shared" si="24"/>
        <v>150478.7858</v>
      </c>
      <c r="AM282" s="97">
        <f t="shared" si="25"/>
        <v>4168542.123</v>
      </c>
      <c r="AN282" s="97">
        <f t="shared" si="26"/>
        <v>4199813.597</v>
      </c>
      <c r="AO282" s="86">
        <f t="shared" si="27"/>
        <v>0.9925540803</v>
      </c>
      <c r="AP282" s="86">
        <f t="shared" ref="AP282:AS282" si="306">AE282-AI282</f>
        <v>-0.2187762226</v>
      </c>
      <c r="AQ282" s="86">
        <f t="shared" si="306"/>
        <v>5.752147262</v>
      </c>
      <c r="AR282" s="86">
        <f t="shared" si="306"/>
        <v>1804.975838</v>
      </c>
      <c r="AS282" s="86">
        <f t="shared" si="306"/>
        <v>-75657.00708</v>
      </c>
      <c r="AT282" s="99"/>
      <c r="AU282" s="23"/>
    </row>
    <row r="283">
      <c r="A283" s="96">
        <v>17.243557096880664</v>
      </c>
      <c r="B283" s="29">
        <v>6750.0</v>
      </c>
      <c r="C283" s="30">
        <v>1492.0</v>
      </c>
      <c r="D283" s="31" t="s">
        <v>0</v>
      </c>
      <c r="E283" s="14">
        <v>13.0</v>
      </c>
      <c r="F283" s="15">
        <v>12.0</v>
      </c>
      <c r="G283" s="16">
        <v>4.0</v>
      </c>
      <c r="H283" s="17">
        <v>22.0</v>
      </c>
      <c r="I283" s="18">
        <v>91.0</v>
      </c>
      <c r="J283" s="19">
        <v>19.0</v>
      </c>
      <c r="K283" s="20">
        <v>26.0</v>
      </c>
      <c r="L283" s="21">
        <v>21.0</v>
      </c>
      <c r="M283" s="22">
        <v>24.0</v>
      </c>
      <c r="N283" s="63">
        <f t="shared" si="2"/>
        <v>91</v>
      </c>
      <c r="O283" s="63">
        <f t="shared" si="3"/>
        <v>21</v>
      </c>
      <c r="P283" s="63">
        <f t="shared" si="4"/>
        <v>41</v>
      </c>
      <c r="Q283" s="63">
        <f t="shared" si="5"/>
        <v>79</v>
      </c>
      <c r="R283" s="65">
        <f t="shared" si="6"/>
        <v>0.5689655172</v>
      </c>
      <c r="S283" s="65">
        <f t="shared" si="7"/>
        <v>0.4827586207</v>
      </c>
      <c r="T283" s="66">
        <f t="shared" si="8"/>
        <v>0.5352941176</v>
      </c>
      <c r="U283" s="89"/>
      <c r="V283" s="89"/>
      <c r="W283" s="85">
        <f t="shared" si="9"/>
        <v>141</v>
      </c>
      <c r="X283" s="7">
        <f t="shared" si="10"/>
        <v>1.377819898</v>
      </c>
      <c r="Y283" s="7">
        <f t="shared" si="11"/>
        <v>228.5724309</v>
      </c>
      <c r="Z283" s="7">
        <f t="shared" si="12"/>
        <v>5260.384397</v>
      </c>
      <c r="AA283" s="97">
        <f t="shared" si="13"/>
        <v>0.6943377925</v>
      </c>
      <c r="AB283" s="97">
        <f t="shared" si="14"/>
        <v>0.6961616042</v>
      </c>
      <c r="AC283" s="98">
        <f t="shared" si="15"/>
        <v>1.159043675</v>
      </c>
      <c r="AD283" s="98">
        <f t="shared" si="16"/>
        <v>12.56445032</v>
      </c>
      <c r="AE283" s="13">
        <f t="shared" si="17"/>
        <v>1.159043675</v>
      </c>
      <c r="AF283" s="13">
        <f t="shared" si="18"/>
        <v>339.4147666</v>
      </c>
      <c r="AG283" s="13">
        <f t="shared" si="19"/>
        <v>26586.12229</v>
      </c>
      <c r="AH283" s="13">
        <f t="shared" si="20"/>
        <v>249793.8368</v>
      </c>
      <c r="AI283" s="10">
        <f t="shared" si="21"/>
        <v>1.377819898</v>
      </c>
      <c r="AJ283" s="10">
        <f t="shared" si="22"/>
        <v>337.4202028</v>
      </c>
      <c r="AK283" s="10">
        <f t="shared" si="23"/>
        <v>23317.60644</v>
      </c>
      <c r="AL283" s="10">
        <f t="shared" si="24"/>
        <v>415570.3673</v>
      </c>
      <c r="AM283" s="97">
        <f t="shared" si="25"/>
        <v>6353246.349</v>
      </c>
      <c r="AN283" s="97">
        <f t="shared" si="26"/>
        <v>6369934.371</v>
      </c>
      <c r="AO283" s="86">
        <f t="shared" si="27"/>
        <v>0.9973801893</v>
      </c>
      <c r="AP283" s="86">
        <f t="shared" ref="AP283:AS283" si="307">AE283-AI283</f>
        <v>-0.2187762226</v>
      </c>
      <c r="AQ283" s="86">
        <f t="shared" si="307"/>
        <v>1.994563789</v>
      </c>
      <c r="AR283" s="86">
        <f t="shared" si="307"/>
        <v>3268.515849</v>
      </c>
      <c r="AS283" s="86">
        <f t="shared" si="307"/>
        <v>-165776.5306</v>
      </c>
      <c r="AT283" s="99"/>
      <c r="AU283" s="23"/>
    </row>
    <row r="284">
      <c r="A284" s="96">
        <v>17.354029753601083</v>
      </c>
      <c r="B284" s="29">
        <v>1333.0</v>
      </c>
      <c r="C284" s="30">
        <v>1478.0</v>
      </c>
      <c r="D284" s="31" t="s">
        <v>0</v>
      </c>
      <c r="E284" s="14">
        <v>13.0</v>
      </c>
      <c r="F284" s="15">
        <v>16.0</v>
      </c>
      <c r="G284" s="16">
        <v>20.0</v>
      </c>
      <c r="H284" s="17">
        <v>28.0</v>
      </c>
      <c r="I284" s="18">
        <v>90.0</v>
      </c>
      <c r="J284" s="19">
        <v>18.0</v>
      </c>
      <c r="K284" s="20">
        <v>30.0</v>
      </c>
      <c r="L284" s="21">
        <v>25.0</v>
      </c>
      <c r="M284" s="22">
        <v>28.0</v>
      </c>
      <c r="N284" s="63">
        <f t="shared" si="2"/>
        <v>90</v>
      </c>
      <c r="O284" s="63">
        <f t="shared" si="3"/>
        <v>25</v>
      </c>
      <c r="P284" s="63">
        <f t="shared" si="4"/>
        <v>46</v>
      </c>
      <c r="Q284" s="63">
        <f t="shared" si="5"/>
        <v>107</v>
      </c>
      <c r="R284" s="65">
        <f t="shared" si="6"/>
        <v>0.5074626866</v>
      </c>
      <c r="S284" s="65">
        <f t="shared" si="7"/>
        <v>0.4291044776</v>
      </c>
      <c r="T284" s="66">
        <f t="shared" si="8"/>
        <v>0.4568527919</v>
      </c>
      <c r="U284" s="89"/>
      <c r="V284" s="89"/>
      <c r="W284" s="85">
        <f t="shared" si="9"/>
        <v>178</v>
      </c>
      <c r="X284" s="7">
        <f t="shared" si="10"/>
        <v>1.377819898</v>
      </c>
      <c r="Y284" s="7">
        <f t="shared" si="11"/>
        <v>281.8537058</v>
      </c>
      <c r="Z284" s="7">
        <f t="shared" si="12"/>
        <v>7593.790247</v>
      </c>
      <c r="AA284" s="97">
        <f t="shared" si="13"/>
        <v>0.6158964668</v>
      </c>
      <c r="AB284" s="97">
        <f t="shared" si="14"/>
        <v>0.6142927843</v>
      </c>
      <c r="AC284" s="98">
        <f t="shared" si="15"/>
        <v>1.159043675</v>
      </c>
      <c r="AD284" s="98">
        <f t="shared" si="16"/>
        <v>17.01767321</v>
      </c>
      <c r="AE284" s="13">
        <f t="shared" si="17"/>
        <v>1.159043675</v>
      </c>
      <c r="AF284" s="13">
        <f t="shared" si="18"/>
        <v>429.6372215</v>
      </c>
      <c r="AG284" s="13">
        <f t="shared" si="19"/>
        <v>42781.43146</v>
      </c>
      <c r="AH284" s="13">
        <f t="shared" si="20"/>
        <v>539187.9581</v>
      </c>
      <c r="AI284" s="10">
        <f t="shared" si="21"/>
        <v>1.377819898</v>
      </c>
      <c r="AJ284" s="10">
        <f t="shared" si="22"/>
        <v>429.2804348</v>
      </c>
      <c r="AK284" s="10">
        <f t="shared" si="23"/>
        <v>37752.13677</v>
      </c>
      <c r="AL284" s="10">
        <f t="shared" si="24"/>
        <v>812535.5564</v>
      </c>
      <c r="AM284" s="97">
        <f t="shared" si="25"/>
        <v>8714521.122</v>
      </c>
      <c r="AN284" s="97">
        <f t="shared" si="26"/>
        <v>8691830.093</v>
      </c>
      <c r="AO284" s="86">
        <f t="shared" si="27"/>
        <v>1.002610616</v>
      </c>
      <c r="AP284" s="86">
        <f t="shared" ref="AP284:AS284" si="308">AE284-AI284</f>
        <v>-0.2187762226</v>
      </c>
      <c r="AQ284" s="86">
        <f t="shared" si="308"/>
        <v>0.3567866595</v>
      </c>
      <c r="AR284" s="86">
        <f t="shared" si="308"/>
        <v>5029.294694</v>
      </c>
      <c r="AS284" s="86">
        <f t="shared" si="308"/>
        <v>-273347.5983</v>
      </c>
      <c r="AT284" s="99"/>
      <c r="AU284" s="23"/>
    </row>
    <row r="285">
      <c r="A285" s="96">
        <v>17.408918310942397</v>
      </c>
      <c r="B285" s="29">
        <v>1518.0</v>
      </c>
      <c r="C285" s="30">
        <v>2532.0</v>
      </c>
      <c r="D285" s="31" t="s">
        <v>0</v>
      </c>
      <c r="E285" s="14">
        <v>63.0</v>
      </c>
      <c r="F285" s="15">
        <v>66.0</v>
      </c>
      <c r="G285" s="16">
        <v>31.0</v>
      </c>
      <c r="H285" s="17">
        <v>69.0</v>
      </c>
      <c r="I285" s="18">
        <v>234.0</v>
      </c>
      <c r="J285" s="19">
        <v>33.0</v>
      </c>
      <c r="K285" s="20">
        <v>73.0</v>
      </c>
      <c r="L285" s="21">
        <v>117.0</v>
      </c>
      <c r="M285" s="22">
        <v>100.0</v>
      </c>
      <c r="N285" s="63">
        <f t="shared" si="2"/>
        <v>234</v>
      </c>
      <c r="O285" s="63">
        <f t="shared" si="3"/>
        <v>117</v>
      </c>
      <c r="P285" s="63">
        <f t="shared" si="4"/>
        <v>102</v>
      </c>
      <c r="Q285" s="63">
        <f t="shared" si="5"/>
        <v>333</v>
      </c>
      <c r="R285" s="65">
        <f t="shared" si="6"/>
        <v>0.427480916</v>
      </c>
      <c r="S285" s="65">
        <f t="shared" si="7"/>
        <v>0.4465648855</v>
      </c>
      <c r="T285" s="66">
        <f t="shared" si="8"/>
        <v>0.4126984127</v>
      </c>
      <c r="U285" s="89"/>
      <c r="V285" s="89"/>
      <c r="W285" s="85">
        <f t="shared" si="9"/>
        <v>552</v>
      </c>
      <c r="X285" s="7">
        <f t="shared" si="10"/>
        <v>1.377819898</v>
      </c>
      <c r="Y285" s="7">
        <f t="shared" si="11"/>
        <v>850.1168909</v>
      </c>
      <c r="Z285" s="7">
        <f t="shared" si="12"/>
        <v>77993.23158</v>
      </c>
      <c r="AA285" s="97">
        <f t="shared" si="13"/>
        <v>0.5717420876</v>
      </c>
      <c r="AB285" s="97">
        <f t="shared" si="14"/>
        <v>0.5703573516</v>
      </c>
      <c r="AC285" s="98">
        <f t="shared" si="15"/>
        <v>1.159043675</v>
      </c>
      <c r="AD285" s="98">
        <f t="shared" si="16"/>
        <v>52.96154374</v>
      </c>
      <c r="AE285" s="13">
        <f t="shared" si="17"/>
        <v>1.159043675</v>
      </c>
      <c r="AF285" s="13">
        <f t="shared" si="18"/>
        <v>1332.545761</v>
      </c>
      <c r="AG285" s="13">
        <f t="shared" si="19"/>
        <v>411634.7882</v>
      </c>
      <c r="AH285" s="13">
        <f t="shared" si="20"/>
        <v>16137594.22</v>
      </c>
      <c r="AI285" s="10">
        <f t="shared" si="21"/>
        <v>1.377819898</v>
      </c>
      <c r="AJ285" s="10">
        <f t="shared" si="22"/>
        <v>1308.930917</v>
      </c>
      <c r="AK285" s="10">
        <f t="shared" si="23"/>
        <v>361082.1563</v>
      </c>
      <c r="AL285" s="10">
        <f t="shared" si="24"/>
        <v>25971746.12</v>
      </c>
      <c r="AM285" s="97">
        <f t="shared" si="25"/>
        <v>200275725.7</v>
      </c>
      <c r="AN285" s="97">
        <f t="shared" si="26"/>
        <v>199790666</v>
      </c>
      <c r="AO285" s="86">
        <f t="shared" si="27"/>
        <v>1.002427839</v>
      </c>
      <c r="AP285" s="86">
        <f t="shared" ref="AP285:AS285" si="309">AE285-AI285</f>
        <v>-0.2187762226</v>
      </c>
      <c r="AQ285" s="86">
        <f t="shared" si="309"/>
        <v>23.61484406</v>
      </c>
      <c r="AR285" s="86">
        <f t="shared" si="309"/>
        <v>50552.63196</v>
      </c>
      <c r="AS285" s="86">
        <f t="shared" si="309"/>
        <v>-9834151.891</v>
      </c>
      <c r="AT285" s="99"/>
      <c r="AU285" s="23"/>
    </row>
    <row r="286">
      <c r="A286" s="96">
        <v>17.580329229547672</v>
      </c>
      <c r="B286" s="29">
        <v>3009.0</v>
      </c>
      <c r="C286" s="30">
        <v>2664.0</v>
      </c>
      <c r="D286" s="31" t="s">
        <v>0</v>
      </c>
      <c r="E286" s="14">
        <v>26.0</v>
      </c>
      <c r="F286" s="15">
        <v>20.0</v>
      </c>
      <c r="G286" s="16">
        <v>15.0</v>
      </c>
      <c r="H286" s="17">
        <v>39.0</v>
      </c>
      <c r="I286" s="18">
        <v>132.0</v>
      </c>
      <c r="J286" s="19">
        <v>22.0</v>
      </c>
      <c r="K286" s="20">
        <v>30.0</v>
      </c>
      <c r="L286" s="21">
        <v>46.0</v>
      </c>
      <c r="M286" s="22">
        <v>40.0</v>
      </c>
      <c r="N286" s="63">
        <f t="shared" si="2"/>
        <v>132</v>
      </c>
      <c r="O286" s="63">
        <f t="shared" si="3"/>
        <v>46</v>
      </c>
      <c r="P286" s="63">
        <f t="shared" si="4"/>
        <v>61</v>
      </c>
      <c r="Q286" s="63">
        <f t="shared" si="5"/>
        <v>131</v>
      </c>
      <c r="R286" s="65">
        <f t="shared" si="6"/>
        <v>0.5216216216</v>
      </c>
      <c r="S286" s="65">
        <f t="shared" si="7"/>
        <v>0.4810810811</v>
      </c>
      <c r="T286" s="66">
        <f t="shared" si="8"/>
        <v>0.5019011407</v>
      </c>
      <c r="U286" s="89"/>
      <c r="V286" s="89"/>
      <c r="W286" s="85">
        <f t="shared" si="9"/>
        <v>238</v>
      </c>
      <c r="X286" s="7">
        <f t="shared" si="10"/>
        <v>1.377819898</v>
      </c>
      <c r="Y286" s="7">
        <f t="shared" si="11"/>
        <v>382.187376</v>
      </c>
      <c r="Z286" s="7">
        <f t="shared" si="12"/>
        <v>15889.58976</v>
      </c>
      <c r="AA286" s="97">
        <f t="shared" si="13"/>
        <v>0.6609448156</v>
      </c>
      <c r="AB286" s="97">
        <f t="shared" si="14"/>
        <v>0.6599375988</v>
      </c>
      <c r="AC286" s="98">
        <f t="shared" si="15"/>
        <v>1.159043675</v>
      </c>
      <c r="AD286" s="98">
        <f t="shared" si="16"/>
        <v>20.83472141</v>
      </c>
      <c r="AE286" s="13">
        <f t="shared" si="17"/>
        <v>1.159043675</v>
      </c>
      <c r="AF286" s="13">
        <f t="shared" si="18"/>
        <v>572.5395107</v>
      </c>
      <c r="AG286" s="13">
        <f t="shared" si="19"/>
        <v>75570.19731</v>
      </c>
      <c r="AH286" s="13">
        <f t="shared" si="20"/>
        <v>1180161.96</v>
      </c>
      <c r="AI286" s="10">
        <f t="shared" si="21"/>
        <v>1.377819898</v>
      </c>
      <c r="AJ286" s="10">
        <f t="shared" si="22"/>
        <v>562.6817825</v>
      </c>
      <c r="AK286" s="10">
        <f t="shared" si="23"/>
        <v>65956.13601</v>
      </c>
      <c r="AL286" s="10">
        <f t="shared" si="24"/>
        <v>2081536.258</v>
      </c>
      <c r="AM286" s="97">
        <f t="shared" si="25"/>
        <v>23797119.8</v>
      </c>
      <c r="AN286" s="97">
        <f t="shared" si="26"/>
        <v>23760855.26</v>
      </c>
      <c r="AO286" s="86">
        <f t="shared" si="27"/>
        <v>1.00152623</v>
      </c>
      <c r="AP286" s="86">
        <f t="shared" ref="AP286:AS286" si="310">AE286-AI286</f>
        <v>-0.2187762226</v>
      </c>
      <c r="AQ286" s="86">
        <f t="shared" si="310"/>
        <v>9.857728138</v>
      </c>
      <c r="AR286" s="86">
        <f t="shared" si="310"/>
        <v>9614.061304</v>
      </c>
      <c r="AS286" s="86">
        <f t="shared" si="310"/>
        <v>-901374.2987</v>
      </c>
      <c r="AT286" s="99"/>
      <c r="AU286" s="23"/>
    </row>
    <row r="287">
      <c r="A287" s="96">
        <v>17.631515793147685</v>
      </c>
      <c r="B287" s="29">
        <v>2372.0</v>
      </c>
      <c r="C287" s="30">
        <v>2474.0</v>
      </c>
      <c r="D287" s="31" t="s">
        <v>0</v>
      </c>
      <c r="E287" s="14">
        <v>12.0</v>
      </c>
      <c r="F287" s="15">
        <v>24.0</v>
      </c>
      <c r="G287" s="16">
        <v>26.0</v>
      </c>
      <c r="H287" s="17">
        <v>57.0</v>
      </c>
      <c r="I287" s="18">
        <v>140.0</v>
      </c>
      <c r="J287" s="19">
        <v>25.0</v>
      </c>
      <c r="K287" s="20">
        <v>29.0</v>
      </c>
      <c r="L287" s="21">
        <v>28.0</v>
      </c>
      <c r="M287" s="22">
        <v>52.0</v>
      </c>
      <c r="N287" s="63">
        <f t="shared" si="2"/>
        <v>140</v>
      </c>
      <c r="O287" s="63">
        <f t="shared" si="3"/>
        <v>28</v>
      </c>
      <c r="P287" s="63">
        <f t="shared" si="4"/>
        <v>82</v>
      </c>
      <c r="Q287" s="63">
        <f t="shared" si="5"/>
        <v>143</v>
      </c>
      <c r="R287" s="65">
        <f t="shared" si="6"/>
        <v>0.5648854962</v>
      </c>
      <c r="S287" s="65">
        <f t="shared" si="7"/>
        <v>0.427480916</v>
      </c>
      <c r="T287" s="66">
        <f t="shared" si="8"/>
        <v>0.4946996466</v>
      </c>
      <c r="U287" s="89"/>
      <c r="V287" s="89"/>
      <c r="W287" s="85">
        <f t="shared" si="9"/>
        <v>253</v>
      </c>
      <c r="X287" s="7">
        <f t="shared" si="10"/>
        <v>1.377819898</v>
      </c>
      <c r="Y287" s="7">
        <f t="shared" si="11"/>
        <v>414.4058098</v>
      </c>
      <c r="Z287" s="7">
        <f t="shared" si="12"/>
        <v>16129.46751</v>
      </c>
      <c r="AA287" s="97">
        <f t="shared" si="13"/>
        <v>0.6537433215</v>
      </c>
      <c r="AB287" s="97">
        <f t="shared" si="14"/>
        <v>0.6549187815</v>
      </c>
      <c r="AC287" s="98">
        <f t="shared" si="15"/>
        <v>1.159043675</v>
      </c>
      <c r="AD287" s="98">
        <f t="shared" si="16"/>
        <v>22.74324551</v>
      </c>
      <c r="AE287" s="13">
        <f t="shared" si="17"/>
        <v>1.159043675</v>
      </c>
      <c r="AF287" s="13">
        <f t="shared" si="18"/>
        <v>609.219345</v>
      </c>
      <c r="AG287" s="13">
        <f t="shared" si="19"/>
        <v>85697.30882</v>
      </c>
      <c r="AH287" s="13">
        <f t="shared" si="20"/>
        <v>1455772.402</v>
      </c>
      <c r="AI287" s="10">
        <f t="shared" si="21"/>
        <v>1.377819898</v>
      </c>
      <c r="AJ287" s="10">
        <f t="shared" si="22"/>
        <v>611.4340552</v>
      </c>
      <c r="AK287" s="10">
        <f t="shared" si="23"/>
        <v>75389.49832</v>
      </c>
      <c r="AL287" s="10">
        <f t="shared" si="24"/>
        <v>2306513.854</v>
      </c>
      <c r="AM287" s="97">
        <f t="shared" si="25"/>
        <v>28574510.64</v>
      </c>
      <c r="AN287" s="97">
        <f t="shared" si="26"/>
        <v>28625888.9</v>
      </c>
      <c r="AO287" s="86">
        <f t="shared" si="27"/>
        <v>0.9982051821</v>
      </c>
      <c r="AP287" s="86">
        <f t="shared" ref="AP287:AS287" si="311">AE287-AI287</f>
        <v>-0.2187762226</v>
      </c>
      <c r="AQ287" s="86">
        <f t="shared" si="311"/>
        <v>-2.21471015</v>
      </c>
      <c r="AR287" s="86">
        <f t="shared" si="311"/>
        <v>10307.8105</v>
      </c>
      <c r="AS287" s="86">
        <f t="shared" si="311"/>
        <v>-850741.4525</v>
      </c>
      <c r="AT287" s="99"/>
      <c r="AU287" s="23"/>
    </row>
    <row r="288">
      <c r="A288" s="96">
        <v>17.64772270412493</v>
      </c>
      <c r="B288" s="29">
        <v>5024.0</v>
      </c>
      <c r="C288" s="30">
        <v>2199.0</v>
      </c>
      <c r="D288" s="31" t="s">
        <v>0</v>
      </c>
      <c r="E288" s="14">
        <v>50.0</v>
      </c>
      <c r="F288" s="15">
        <v>59.0</v>
      </c>
      <c r="G288" s="16">
        <v>33.0</v>
      </c>
      <c r="H288" s="17">
        <v>35.0</v>
      </c>
      <c r="I288" s="18">
        <v>110.0</v>
      </c>
      <c r="J288" s="19">
        <v>22.0</v>
      </c>
      <c r="K288" s="20">
        <v>66.0</v>
      </c>
      <c r="L288" s="21">
        <v>96.0</v>
      </c>
      <c r="M288" s="22">
        <v>91.0</v>
      </c>
      <c r="N288" s="63">
        <f t="shared" si="2"/>
        <v>110</v>
      </c>
      <c r="O288" s="63">
        <f t="shared" si="3"/>
        <v>96</v>
      </c>
      <c r="P288" s="63">
        <f t="shared" si="4"/>
        <v>57</v>
      </c>
      <c r="Q288" s="63">
        <f t="shared" si="5"/>
        <v>299</v>
      </c>
      <c r="R288" s="65">
        <f t="shared" si="6"/>
        <v>0.2971530249</v>
      </c>
      <c r="S288" s="65">
        <f t="shared" si="7"/>
        <v>0.3665480427</v>
      </c>
      <c r="T288" s="66">
        <f t="shared" si="8"/>
        <v>0.2689486553</v>
      </c>
      <c r="U288" s="89"/>
      <c r="V288" s="89"/>
      <c r="W288" s="85">
        <f t="shared" si="9"/>
        <v>452</v>
      </c>
      <c r="X288" s="7">
        <f t="shared" si="10"/>
        <v>1.377819898</v>
      </c>
      <c r="Y288" s="7">
        <f t="shared" si="11"/>
        <v>668.5899029</v>
      </c>
      <c r="Z288" s="7">
        <f t="shared" si="12"/>
        <v>46167.72197</v>
      </c>
      <c r="AA288" s="97">
        <f t="shared" si="13"/>
        <v>0.4279923302</v>
      </c>
      <c r="AB288" s="97">
        <f t="shared" si="14"/>
        <v>0.4318088425</v>
      </c>
      <c r="AC288" s="98">
        <f t="shared" si="15"/>
        <v>1.159043675</v>
      </c>
      <c r="AD288" s="98">
        <f t="shared" si="16"/>
        <v>47.5540588</v>
      </c>
      <c r="AE288" s="13">
        <f t="shared" si="17"/>
        <v>1.159043675</v>
      </c>
      <c r="AF288" s="13">
        <f t="shared" si="18"/>
        <v>1095.329541</v>
      </c>
      <c r="AG288" s="13">
        <f t="shared" si="19"/>
        <v>279786.1281</v>
      </c>
      <c r="AH288" s="13">
        <f t="shared" si="20"/>
        <v>9715484.428</v>
      </c>
      <c r="AI288" s="10">
        <f t="shared" si="21"/>
        <v>1.377819898</v>
      </c>
      <c r="AJ288" s="10">
        <f t="shared" si="22"/>
        <v>1080.558052</v>
      </c>
      <c r="AK288" s="10">
        <f t="shared" si="23"/>
        <v>246076.1029</v>
      </c>
      <c r="AL288" s="10">
        <f t="shared" si="24"/>
        <v>13804148.87</v>
      </c>
      <c r="AM288" s="97">
        <f t="shared" si="25"/>
        <v>55288133.1</v>
      </c>
      <c r="AN288" s="97">
        <f t="shared" si="26"/>
        <v>55781150.91</v>
      </c>
      <c r="AO288" s="86">
        <f t="shared" si="27"/>
        <v>0.9911615697</v>
      </c>
      <c r="AP288" s="86">
        <f t="shared" ref="AP288:AS288" si="312">AE288-AI288</f>
        <v>-0.2187762226</v>
      </c>
      <c r="AQ288" s="86">
        <f t="shared" si="312"/>
        <v>14.77148867</v>
      </c>
      <c r="AR288" s="86">
        <f t="shared" si="312"/>
        <v>33710.02517</v>
      </c>
      <c r="AS288" s="86">
        <f t="shared" si="312"/>
        <v>-4088664.442</v>
      </c>
      <c r="AT288" s="99"/>
      <c r="AU288" s="23"/>
    </row>
    <row r="289">
      <c r="A289" s="96">
        <v>17.65372532678097</v>
      </c>
      <c r="B289" s="29">
        <v>6735.0</v>
      </c>
      <c r="C289" s="30">
        <v>2985.0</v>
      </c>
      <c r="D289" s="31" t="s">
        <v>0</v>
      </c>
      <c r="E289" s="14">
        <v>14.0</v>
      </c>
      <c r="F289" s="15">
        <v>51.0</v>
      </c>
      <c r="G289" s="16">
        <v>24.0</v>
      </c>
      <c r="H289" s="17">
        <v>49.0</v>
      </c>
      <c r="I289" s="18">
        <v>134.0</v>
      </c>
      <c r="J289" s="19">
        <v>18.0</v>
      </c>
      <c r="K289" s="20">
        <v>43.0</v>
      </c>
      <c r="L289" s="21">
        <v>91.0</v>
      </c>
      <c r="M289" s="22">
        <v>55.0</v>
      </c>
      <c r="N289" s="63">
        <f t="shared" si="2"/>
        <v>134</v>
      </c>
      <c r="O289" s="63">
        <f t="shared" si="3"/>
        <v>91</v>
      </c>
      <c r="P289" s="63">
        <f t="shared" si="4"/>
        <v>67</v>
      </c>
      <c r="Q289" s="63">
        <f t="shared" si="5"/>
        <v>187</v>
      </c>
      <c r="R289" s="65">
        <f t="shared" si="6"/>
        <v>0.4196242171</v>
      </c>
      <c r="S289" s="65">
        <f t="shared" si="7"/>
        <v>0.4697286013</v>
      </c>
      <c r="T289" s="66">
        <f t="shared" si="8"/>
        <v>0.4174454829</v>
      </c>
      <c r="U289" s="89"/>
      <c r="V289" s="89"/>
      <c r="W289" s="85">
        <f t="shared" si="9"/>
        <v>345</v>
      </c>
      <c r="X289" s="7">
        <f t="shared" si="10"/>
        <v>1.377819898</v>
      </c>
      <c r="Y289" s="7">
        <f t="shared" si="11"/>
        <v>543.0280317</v>
      </c>
      <c r="Z289" s="7">
        <f t="shared" si="12"/>
        <v>35649.88896</v>
      </c>
      <c r="AA289" s="97">
        <f t="shared" si="13"/>
        <v>0.5764891578</v>
      </c>
      <c r="AB289" s="97">
        <f t="shared" si="14"/>
        <v>0.5803486704</v>
      </c>
      <c r="AC289" s="98">
        <f t="shared" si="15"/>
        <v>1.159043675</v>
      </c>
      <c r="AD289" s="98">
        <f t="shared" si="16"/>
        <v>29.74116721</v>
      </c>
      <c r="AE289" s="13">
        <f t="shared" si="17"/>
        <v>1.159043675</v>
      </c>
      <c r="AF289" s="13">
        <f t="shared" si="18"/>
        <v>829.4813029</v>
      </c>
      <c r="AG289" s="13">
        <f t="shared" si="19"/>
        <v>158476.5788</v>
      </c>
      <c r="AH289" s="13">
        <f t="shared" si="20"/>
        <v>3539942.427</v>
      </c>
      <c r="AI289" s="10">
        <f t="shared" si="21"/>
        <v>1.377819898</v>
      </c>
      <c r="AJ289" s="10">
        <f t="shared" si="22"/>
        <v>800.6803526</v>
      </c>
      <c r="AK289" s="10">
        <f t="shared" si="23"/>
        <v>137196.1309</v>
      </c>
      <c r="AL289" s="10">
        <f t="shared" si="24"/>
        <v>6666529.235</v>
      </c>
      <c r="AM289" s="97">
        <f t="shared" si="25"/>
        <v>42458749.88</v>
      </c>
      <c r="AN289" s="97">
        <f t="shared" si="26"/>
        <v>42743005.15</v>
      </c>
      <c r="AO289" s="86">
        <f t="shared" si="27"/>
        <v>0.9933496657</v>
      </c>
      <c r="AP289" s="86">
        <f t="shared" ref="AP289:AS289" si="313">AE289-AI289</f>
        <v>-0.2187762226</v>
      </c>
      <c r="AQ289" s="86">
        <f t="shared" si="313"/>
        <v>28.80095031</v>
      </c>
      <c r="AR289" s="86">
        <f t="shared" si="313"/>
        <v>21280.44789</v>
      </c>
      <c r="AS289" s="86">
        <f t="shared" si="313"/>
        <v>-3126586.808</v>
      </c>
      <c r="AT289" s="99"/>
      <c r="AU289" s="23"/>
    </row>
    <row r="290">
      <c r="A290" s="96">
        <v>17.687445230130578</v>
      </c>
      <c r="B290" s="29">
        <v>3781.0</v>
      </c>
      <c r="C290" s="30">
        <v>2416.0</v>
      </c>
      <c r="D290" s="31" t="s">
        <v>0</v>
      </c>
      <c r="E290" s="14">
        <v>18.0</v>
      </c>
      <c r="F290" s="15">
        <v>28.0</v>
      </c>
      <c r="G290" s="16">
        <v>16.0</v>
      </c>
      <c r="H290" s="17">
        <v>29.0</v>
      </c>
      <c r="I290" s="18">
        <v>116.0</v>
      </c>
      <c r="J290" s="19">
        <v>23.0</v>
      </c>
      <c r="K290" s="20">
        <v>29.0</v>
      </c>
      <c r="L290" s="21">
        <v>42.0</v>
      </c>
      <c r="M290" s="22">
        <v>37.0</v>
      </c>
      <c r="N290" s="63">
        <f t="shared" si="2"/>
        <v>116</v>
      </c>
      <c r="O290" s="63">
        <f t="shared" si="3"/>
        <v>42</v>
      </c>
      <c r="P290" s="63">
        <f t="shared" si="4"/>
        <v>52</v>
      </c>
      <c r="Q290" s="63">
        <f t="shared" si="5"/>
        <v>128</v>
      </c>
      <c r="R290" s="65">
        <f t="shared" si="6"/>
        <v>0.4970414201</v>
      </c>
      <c r="S290" s="65">
        <f t="shared" si="7"/>
        <v>0.4674556213</v>
      </c>
      <c r="T290" s="66">
        <f t="shared" si="8"/>
        <v>0.4754098361</v>
      </c>
      <c r="U290" s="89"/>
      <c r="V290" s="89"/>
      <c r="W290" s="85">
        <f t="shared" si="9"/>
        <v>222</v>
      </c>
      <c r="X290" s="7">
        <f t="shared" si="10"/>
        <v>1.377819898</v>
      </c>
      <c r="Y290" s="7">
        <f t="shared" si="11"/>
        <v>350.9711619</v>
      </c>
      <c r="Z290" s="7">
        <f t="shared" si="12"/>
        <v>13066.48452</v>
      </c>
      <c r="AA290" s="97">
        <f t="shared" si="13"/>
        <v>0.634453511</v>
      </c>
      <c r="AB290" s="97">
        <f t="shared" si="14"/>
        <v>0.633023037</v>
      </c>
      <c r="AC290" s="98">
        <f t="shared" si="15"/>
        <v>1.159043675</v>
      </c>
      <c r="AD290" s="98">
        <f t="shared" si="16"/>
        <v>20.35759039</v>
      </c>
      <c r="AE290" s="13">
        <f t="shared" si="17"/>
        <v>1.159043675</v>
      </c>
      <c r="AF290" s="13">
        <f t="shared" si="18"/>
        <v>534.972982</v>
      </c>
      <c r="AG290" s="13">
        <f t="shared" si="19"/>
        <v>66161.07861</v>
      </c>
      <c r="AH290" s="13">
        <f t="shared" si="20"/>
        <v>1003303.485</v>
      </c>
      <c r="AI290" s="10">
        <f t="shared" si="21"/>
        <v>1.377819898</v>
      </c>
      <c r="AJ290" s="10">
        <f t="shared" si="22"/>
        <v>527.3321088</v>
      </c>
      <c r="AK290" s="10">
        <f t="shared" si="23"/>
        <v>57990.79324</v>
      </c>
      <c r="AL290" s="10">
        <f t="shared" si="24"/>
        <v>1672510.019</v>
      </c>
      <c r="AM290" s="97">
        <f t="shared" si="25"/>
        <v>17685731.69</v>
      </c>
      <c r="AN290" s="97">
        <f t="shared" si="26"/>
        <v>17645856.46</v>
      </c>
      <c r="AO290" s="86">
        <f t="shared" si="27"/>
        <v>1.00225975</v>
      </c>
      <c r="AP290" s="86">
        <f t="shared" ref="AP290:AS290" si="314">AE290-AI290</f>
        <v>-0.2187762226</v>
      </c>
      <c r="AQ290" s="86">
        <f t="shared" si="314"/>
        <v>7.640873271</v>
      </c>
      <c r="AR290" s="86">
        <f t="shared" si="314"/>
        <v>8170.285364</v>
      </c>
      <c r="AS290" s="86">
        <f t="shared" si="314"/>
        <v>-669206.5339</v>
      </c>
      <c r="AT290" s="99"/>
      <c r="AU290" s="23"/>
    </row>
    <row r="291">
      <c r="A291" s="96">
        <v>17.692760288272837</v>
      </c>
      <c r="B291" s="29">
        <v>7024.0</v>
      </c>
      <c r="C291" s="30">
        <v>1974.0</v>
      </c>
      <c r="D291" s="31" t="s">
        <v>0</v>
      </c>
      <c r="E291" s="14">
        <v>30.0</v>
      </c>
      <c r="F291" s="15">
        <v>34.0</v>
      </c>
      <c r="G291" s="16">
        <v>20.0</v>
      </c>
      <c r="H291" s="17">
        <v>26.0</v>
      </c>
      <c r="I291" s="18">
        <v>165.0</v>
      </c>
      <c r="J291" s="19">
        <v>24.0</v>
      </c>
      <c r="K291" s="20">
        <v>61.0</v>
      </c>
      <c r="L291" s="21">
        <v>106.0</v>
      </c>
      <c r="M291" s="22">
        <v>55.0</v>
      </c>
      <c r="N291" s="63">
        <f t="shared" si="2"/>
        <v>165</v>
      </c>
      <c r="O291" s="63">
        <f t="shared" si="3"/>
        <v>106</v>
      </c>
      <c r="P291" s="63">
        <f t="shared" si="4"/>
        <v>50</v>
      </c>
      <c r="Q291" s="63">
        <f t="shared" si="5"/>
        <v>200</v>
      </c>
      <c r="R291" s="65">
        <f t="shared" si="6"/>
        <v>0.4126679463</v>
      </c>
      <c r="S291" s="65">
        <f t="shared" si="7"/>
        <v>0.5201535509</v>
      </c>
      <c r="T291" s="66">
        <f t="shared" si="8"/>
        <v>0.4520547945</v>
      </c>
      <c r="U291" s="89"/>
      <c r="V291" s="89"/>
      <c r="W291" s="85">
        <f t="shared" si="9"/>
        <v>356</v>
      </c>
      <c r="X291" s="7">
        <f t="shared" si="10"/>
        <v>1.377819898</v>
      </c>
      <c r="Y291" s="7">
        <f t="shared" si="11"/>
        <v>546.0518284</v>
      </c>
      <c r="Z291" s="7">
        <f t="shared" si="12"/>
        <v>37395.99465</v>
      </c>
      <c r="AA291" s="97">
        <f t="shared" si="13"/>
        <v>0.6110984694</v>
      </c>
      <c r="AB291" s="97">
        <f t="shared" si="14"/>
        <v>0.6078878764</v>
      </c>
      <c r="AC291" s="98">
        <f t="shared" si="15"/>
        <v>1.159043675</v>
      </c>
      <c r="AD291" s="98">
        <f t="shared" si="16"/>
        <v>31.80873498</v>
      </c>
      <c r="AE291" s="13">
        <f t="shared" si="17"/>
        <v>1.159043675</v>
      </c>
      <c r="AF291" s="13">
        <f t="shared" si="18"/>
        <v>857.0478315</v>
      </c>
      <c r="AG291" s="13">
        <f t="shared" si="19"/>
        <v>169540.3785</v>
      </c>
      <c r="AH291" s="13">
        <f t="shared" si="20"/>
        <v>4031311.836</v>
      </c>
      <c r="AI291" s="10">
        <f t="shared" si="21"/>
        <v>1.377819898</v>
      </c>
      <c r="AJ291" s="10">
        <f t="shared" si="22"/>
        <v>821.6158079</v>
      </c>
      <c r="AK291" s="10">
        <f t="shared" si="23"/>
        <v>146606.3603</v>
      </c>
      <c r="AL291" s="10">
        <f t="shared" si="24"/>
        <v>7479198.931</v>
      </c>
      <c r="AM291" s="97">
        <f t="shared" si="25"/>
        <v>60545170.57</v>
      </c>
      <c r="AN291" s="97">
        <f t="shared" si="26"/>
        <v>60227077.97</v>
      </c>
      <c r="AO291" s="86">
        <f t="shared" si="27"/>
        <v>1.005281555</v>
      </c>
      <c r="AP291" s="86">
        <f t="shared" ref="AP291:AS291" si="315">AE291-AI291</f>
        <v>-0.2187762226</v>
      </c>
      <c r="AQ291" s="86">
        <f t="shared" si="315"/>
        <v>35.43202357</v>
      </c>
      <c r="AR291" s="86">
        <f t="shared" si="315"/>
        <v>22934.01814</v>
      </c>
      <c r="AS291" s="86">
        <f t="shared" si="315"/>
        <v>-3447887.094</v>
      </c>
      <c r="AT291" s="99"/>
      <c r="AU291" s="23"/>
    </row>
    <row r="292">
      <c r="A292" s="96">
        <v>18.056974594287254</v>
      </c>
      <c r="B292" s="29">
        <v>3036.0</v>
      </c>
      <c r="C292" s="30">
        <v>1239.0</v>
      </c>
      <c r="D292" s="31" t="s">
        <v>0</v>
      </c>
      <c r="E292" s="14">
        <v>33.0</v>
      </c>
      <c r="F292" s="15">
        <v>39.0</v>
      </c>
      <c r="G292" s="16">
        <v>16.0</v>
      </c>
      <c r="H292" s="17">
        <v>35.0</v>
      </c>
      <c r="I292" s="18">
        <v>142.0</v>
      </c>
      <c r="J292" s="19">
        <v>19.0</v>
      </c>
      <c r="K292" s="20">
        <v>37.0</v>
      </c>
      <c r="L292" s="21">
        <v>70.0</v>
      </c>
      <c r="M292" s="22">
        <v>38.0</v>
      </c>
      <c r="N292" s="63">
        <f t="shared" si="2"/>
        <v>142</v>
      </c>
      <c r="O292" s="63">
        <f t="shared" si="3"/>
        <v>70</v>
      </c>
      <c r="P292" s="63">
        <f t="shared" si="4"/>
        <v>54</v>
      </c>
      <c r="Q292" s="63">
        <f t="shared" si="5"/>
        <v>163</v>
      </c>
      <c r="R292" s="65">
        <f t="shared" si="6"/>
        <v>0.4568764569</v>
      </c>
      <c r="S292" s="65">
        <f t="shared" si="7"/>
        <v>0.4941724942</v>
      </c>
      <c r="T292" s="66">
        <f t="shared" si="8"/>
        <v>0.4655737705</v>
      </c>
      <c r="U292" s="89"/>
      <c r="V292" s="89"/>
      <c r="W292" s="85">
        <f t="shared" si="9"/>
        <v>287</v>
      </c>
      <c r="X292" s="7">
        <f t="shared" si="10"/>
        <v>1.377819898</v>
      </c>
      <c r="Y292" s="7">
        <f t="shared" si="11"/>
        <v>447.27457</v>
      </c>
      <c r="Z292" s="7">
        <f t="shared" si="12"/>
        <v>23199.92243</v>
      </c>
      <c r="AA292" s="97">
        <f t="shared" si="13"/>
        <v>0.6246174454</v>
      </c>
      <c r="AB292" s="97">
        <f t="shared" si="14"/>
        <v>0.6221182877</v>
      </c>
      <c r="AC292" s="98">
        <f t="shared" si="15"/>
        <v>1.159043675</v>
      </c>
      <c r="AD292" s="98">
        <f t="shared" si="16"/>
        <v>25.92411901</v>
      </c>
      <c r="AE292" s="13">
        <f t="shared" si="17"/>
        <v>1.159043675</v>
      </c>
      <c r="AF292" s="13">
        <f t="shared" si="18"/>
        <v>691.2151884</v>
      </c>
      <c r="AG292" s="13">
        <f t="shared" si="19"/>
        <v>110349.7128</v>
      </c>
      <c r="AH292" s="13">
        <f t="shared" si="20"/>
        <v>2135343.759</v>
      </c>
      <c r="AI292" s="10">
        <f t="shared" si="21"/>
        <v>1.377819898</v>
      </c>
      <c r="AJ292" s="10">
        <f t="shared" si="22"/>
        <v>671.8592133</v>
      </c>
      <c r="AK292" s="10">
        <f t="shared" si="23"/>
        <v>96105.67734</v>
      </c>
      <c r="AL292" s="10">
        <f t="shared" si="24"/>
        <v>3781587.355</v>
      </c>
      <c r="AM292" s="97">
        <f t="shared" si="25"/>
        <v>35061341.88</v>
      </c>
      <c r="AN292" s="97">
        <f t="shared" si="26"/>
        <v>34921057.89</v>
      </c>
      <c r="AO292" s="86">
        <f t="shared" si="27"/>
        <v>1.004017174</v>
      </c>
      <c r="AP292" s="86">
        <f t="shared" ref="AP292:AS292" si="316">AE292-AI292</f>
        <v>-0.2187762226</v>
      </c>
      <c r="AQ292" s="86">
        <f t="shared" si="316"/>
        <v>19.35597508</v>
      </c>
      <c r="AR292" s="86">
        <f t="shared" si="316"/>
        <v>14244.03543</v>
      </c>
      <c r="AS292" s="86">
        <f t="shared" si="316"/>
        <v>-1646243.597</v>
      </c>
      <c r="AT292" s="99"/>
      <c r="AU292" s="23"/>
    </row>
    <row r="293">
      <c r="A293" s="96">
        <v>18.090748428225794</v>
      </c>
      <c r="B293" s="29">
        <v>7028.0</v>
      </c>
      <c r="C293" s="30">
        <v>2826.0</v>
      </c>
      <c r="D293" s="31" t="s">
        <v>0</v>
      </c>
      <c r="E293" s="14">
        <v>6.0</v>
      </c>
      <c r="F293" s="15">
        <v>13.0</v>
      </c>
      <c r="G293" s="16">
        <v>8.0</v>
      </c>
      <c r="H293" s="17">
        <v>12.0</v>
      </c>
      <c r="I293" s="18">
        <v>104.0</v>
      </c>
      <c r="J293" s="19">
        <v>19.0</v>
      </c>
      <c r="K293" s="20">
        <v>12.0</v>
      </c>
      <c r="L293" s="21">
        <v>35.0</v>
      </c>
      <c r="M293" s="22">
        <v>21.0</v>
      </c>
      <c r="N293" s="63">
        <f t="shared" si="2"/>
        <v>104</v>
      </c>
      <c r="O293" s="63">
        <f t="shared" si="3"/>
        <v>35</v>
      </c>
      <c r="P293" s="63">
        <f t="shared" si="4"/>
        <v>31</v>
      </c>
      <c r="Q293" s="63">
        <f t="shared" si="5"/>
        <v>60</v>
      </c>
      <c r="R293" s="65">
        <f t="shared" si="6"/>
        <v>0.5869565217</v>
      </c>
      <c r="S293" s="65">
        <f t="shared" si="7"/>
        <v>0.6043478261</v>
      </c>
      <c r="T293" s="66">
        <f t="shared" si="8"/>
        <v>0.6341463415</v>
      </c>
      <c r="U293" s="89"/>
      <c r="V293" s="89"/>
      <c r="W293" s="85">
        <f t="shared" si="9"/>
        <v>126</v>
      </c>
      <c r="X293" s="7">
        <f t="shared" si="10"/>
        <v>1.377819898</v>
      </c>
      <c r="Y293" s="7">
        <f t="shared" si="11"/>
        <v>205.9437911</v>
      </c>
      <c r="Z293" s="7">
        <f t="shared" si="12"/>
        <v>5375.405685</v>
      </c>
      <c r="AA293" s="97">
        <f t="shared" si="13"/>
        <v>0.7931900164</v>
      </c>
      <c r="AB293" s="97">
        <f t="shared" si="14"/>
        <v>0.7882052925</v>
      </c>
      <c r="AC293" s="98">
        <f t="shared" si="15"/>
        <v>1.159043675</v>
      </c>
      <c r="AD293" s="98">
        <f t="shared" si="16"/>
        <v>9.542620494</v>
      </c>
      <c r="AE293" s="13">
        <f t="shared" si="17"/>
        <v>1.159043675</v>
      </c>
      <c r="AF293" s="13">
        <f t="shared" si="18"/>
        <v>301.6216266</v>
      </c>
      <c r="AG293" s="13">
        <f t="shared" si="19"/>
        <v>20805.71775</v>
      </c>
      <c r="AH293" s="13">
        <f t="shared" si="20"/>
        <v>151498.643</v>
      </c>
      <c r="AI293" s="10">
        <f t="shared" si="21"/>
        <v>1.377819898</v>
      </c>
      <c r="AJ293" s="10">
        <f t="shared" si="22"/>
        <v>288.612985</v>
      </c>
      <c r="AK293" s="10">
        <f t="shared" si="23"/>
        <v>17732.03315</v>
      </c>
      <c r="AL293" s="10">
        <f t="shared" si="24"/>
        <v>322524.3411</v>
      </c>
      <c r="AM293" s="97">
        <f t="shared" si="25"/>
        <v>6881399.306</v>
      </c>
      <c r="AN293" s="97">
        <f t="shared" si="26"/>
        <v>6838153.835</v>
      </c>
      <c r="AO293" s="86">
        <f t="shared" si="27"/>
        <v>1.006324144</v>
      </c>
      <c r="AP293" s="86">
        <f t="shared" ref="AP293:AS293" si="317">AE293-AI293</f>
        <v>-0.2187762226</v>
      </c>
      <c r="AQ293" s="86">
        <f t="shared" si="317"/>
        <v>13.0086416</v>
      </c>
      <c r="AR293" s="86">
        <f t="shared" si="317"/>
        <v>3073.684596</v>
      </c>
      <c r="AS293" s="86">
        <f t="shared" si="317"/>
        <v>-171025.6981</v>
      </c>
      <c r="AT293" s="99"/>
      <c r="AU293" s="23"/>
    </row>
    <row r="294">
      <c r="A294" s="96">
        <v>18.108826393466956</v>
      </c>
      <c r="B294" s="29">
        <v>2776.0</v>
      </c>
      <c r="C294" s="30">
        <v>2761.0</v>
      </c>
      <c r="D294" s="31" t="s">
        <v>0</v>
      </c>
      <c r="E294" s="14">
        <v>33.0</v>
      </c>
      <c r="F294" s="15">
        <v>177.0</v>
      </c>
      <c r="G294" s="16">
        <v>82.0</v>
      </c>
      <c r="H294" s="17">
        <v>17.0</v>
      </c>
      <c r="I294" s="18">
        <v>236.0</v>
      </c>
      <c r="J294" s="19">
        <v>18.0</v>
      </c>
      <c r="K294" s="20">
        <v>39.0</v>
      </c>
      <c r="L294" s="21">
        <v>234.0</v>
      </c>
      <c r="M294" s="22">
        <v>117.0</v>
      </c>
      <c r="N294" s="63">
        <f t="shared" si="2"/>
        <v>236</v>
      </c>
      <c r="O294" s="63">
        <f t="shared" si="3"/>
        <v>234</v>
      </c>
      <c r="P294" s="63">
        <f t="shared" si="4"/>
        <v>35</v>
      </c>
      <c r="Q294" s="63">
        <f t="shared" si="5"/>
        <v>448</v>
      </c>
      <c r="R294" s="65">
        <f t="shared" si="6"/>
        <v>0.2843651626</v>
      </c>
      <c r="S294" s="65">
        <f t="shared" si="7"/>
        <v>0.4931794334</v>
      </c>
      <c r="T294" s="66">
        <f t="shared" si="8"/>
        <v>0.3450292398</v>
      </c>
      <c r="U294" s="89"/>
      <c r="V294" s="89"/>
      <c r="W294" s="85">
        <f t="shared" si="9"/>
        <v>717</v>
      </c>
      <c r="X294" s="7">
        <f t="shared" si="10"/>
        <v>1.377819898</v>
      </c>
      <c r="Y294" s="7">
        <f t="shared" si="11"/>
        <v>1040.920002</v>
      </c>
      <c r="Z294" s="7">
        <f t="shared" si="12"/>
        <v>137823.5922</v>
      </c>
      <c r="AA294" s="97">
        <f t="shared" si="13"/>
        <v>0.5040729147</v>
      </c>
      <c r="AB294" s="97">
        <f t="shared" si="14"/>
        <v>0.5067333287</v>
      </c>
      <c r="AC294" s="98">
        <f t="shared" si="15"/>
        <v>1.159043675</v>
      </c>
      <c r="AD294" s="98">
        <f t="shared" si="16"/>
        <v>71.25156636</v>
      </c>
      <c r="AE294" s="13">
        <f t="shared" si="17"/>
        <v>1.159043675</v>
      </c>
      <c r="AF294" s="13">
        <f t="shared" si="18"/>
        <v>1733.320196</v>
      </c>
      <c r="AG294" s="13">
        <f t="shared" si="19"/>
        <v>698026.3499</v>
      </c>
      <c r="AH294" s="13">
        <f t="shared" si="20"/>
        <v>36629646.5</v>
      </c>
      <c r="AI294" s="10">
        <f t="shared" si="21"/>
        <v>1.377819898</v>
      </c>
      <c r="AJ294" s="10">
        <f t="shared" si="22"/>
        <v>1658.183316</v>
      </c>
      <c r="AK294" s="10">
        <f t="shared" si="23"/>
        <v>604155.7532</v>
      </c>
      <c r="AL294" s="10">
        <f t="shared" si="24"/>
        <v>61744969.3</v>
      </c>
      <c r="AM294" s="97">
        <f t="shared" si="25"/>
        <v>313137633.5</v>
      </c>
      <c r="AN294" s="97">
        <f t="shared" si="26"/>
        <v>314790322.5</v>
      </c>
      <c r="AO294" s="86">
        <f t="shared" si="27"/>
        <v>0.9947498736</v>
      </c>
      <c r="AP294" s="86">
        <f t="shared" ref="AP294:AS294" si="318">AE294-AI294</f>
        <v>-0.2187762226</v>
      </c>
      <c r="AQ294" s="86">
        <f t="shared" si="318"/>
        <v>75.13687987</v>
      </c>
      <c r="AR294" s="86">
        <f t="shared" si="318"/>
        <v>93870.59675</v>
      </c>
      <c r="AS294" s="86">
        <f t="shared" si="318"/>
        <v>-25115322.81</v>
      </c>
      <c r="AT294" s="99"/>
      <c r="AU294" s="23"/>
    </row>
    <row r="295">
      <c r="A295" s="96">
        <v>18.116089287733416</v>
      </c>
      <c r="B295" s="29">
        <v>4529.0</v>
      </c>
      <c r="C295" s="30">
        <v>2399.0</v>
      </c>
      <c r="D295" s="31" t="s">
        <v>0</v>
      </c>
      <c r="E295" s="14">
        <v>3.0</v>
      </c>
      <c r="F295" s="15">
        <v>7.0</v>
      </c>
      <c r="G295" s="16">
        <v>7.0</v>
      </c>
      <c r="H295" s="17">
        <v>27.0</v>
      </c>
      <c r="I295" s="18">
        <v>86.0</v>
      </c>
      <c r="J295" s="19">
        <v>21.0</v>
      </c>
      <c r="K295" s="20">
        <v>8.0</v>
      </c>
      <c r="L295" s="21">
        <v>7.0</v>
      </c>
      <c r="M295" s="22">
        <v>7.0</v>
      </c>
      <c r="N295" s="63">
        <f t="shared" si="2"/>
        <v>86</v>
      </c>
      <c r="O295" s="63">
        <f t="shared" si="3"/>
        <v>7</v>
      </c>
      <c r="P295" s="63">
        <f t="shared" si="4"/>
        <v>48</v>
      </c>
      <c r="Q295" s="63">
        <f t="shared" si="5"/>
        <v>32</v>
      </c>
      <c r="R295" s="65">
        <f t="shared" si="6"/>
        <v>0.774566474</v>
      </c>
      <c r="S295" s="65">
        <f t="shared" si="7"/>
        <v>0.5375722543</v>
      </c>
      <c r="T295" s="66">
        <f t="shared" si="8"/>
        <v>0.7288135593</v>
      </c>
      <c r="U295" s="89"/>
      <c r="V295" s="89"/>
      <c r="W295" s="85">
        <f t="shared" si="9"/>
        <v>87</v>
      </c>
      <c r="X295" s="7">
        <f t="shared" si="10"/>
        <v>1.377819898</v>
      </c>
      <c r="Y295" s="7">
        <f t="shared" si="11"/>
        <v>161.895497</v>
      </c>
      <c r="Z295" s="7">
        <f t="shared" si="12"/>
        <v>2779.514403</v>
      </c>
      <c r="AA295" s="97">
        <f t="shared" si="13"/>
        <v>0.8878572342</v>
      </c>
      <c r="AB295" s="97">
        <f t="shared" si="14"/>
        <v>0.8985560195</v>
      </c>
      <c r="AC295" s="98">
        <f t="shared" si="15"/>
        <v>1.159043675</v>
      </c>
      <c r="AD295" s="98">
        <f t="shared" si="16"/>
        <v>5.089397597</v>
      </c>
      <c r="AE295" s="13">
        <f t="shared" si="17"/>
        <v>1.159043675</v>
      </c>
      <c r="AF295" s="13">
        <f t="shared" si="18"/>
        <v>206.762997</v>
      </c>
      <c r="AG295" s="13">
        <f t="shared" si="19"/>
        <v>9658.356757</v>
      </c>
      <c r="AH295" s="13">
        <f t="shared" si="20"/>
        <v>38521.65041</v>
      </c>
      <c r="AI295" s="10">
        <f t="shared" si="21"/>
        <v>1.377819898</v>
      </c>
      <c r="AJ295" s="10">
        <f t="shared" si="22"/>
        <v>205.9857337</v>
      </c>
      <c r="AK295" s="10">
        <f t="shared" si="23"/>
        <v>7960.170308</v>
      </c>
      <c r="AL295" s="10">
        <f t="shared" si="24"/>
        <v>88944.4609</v>
      </c>
      <c r="AM295" s="97">
        <f t="shared" si="25"/>
        <v>3135576.141</v>
      </c>
      <c r="AN295" s="97">
        <f t="shared" si="26"/>
        <v>3173360.207</v>
      </c>
      <c r="AO295" s="86">
        <f t="shared" si="27"/>
        <v>0.9880933575</v>
      </c>
      <c r="AP295" s="86">
        <f t="shared" ref="AP295:AS295" si="319">AE295-AI295</f>
        <v>-0.2187762226</v>
      </c>
      <c r="AQ295" s="86">
        <f t="shared" si="319"/>
        <v>0.7772632896</v>
      </c>
      <c r="AR295" s="86">
        <f t="shared" si="319"/>
        <v>1698.186449</v>
      </c>
      <c r="AS295" s="86">
        <f t="shared" si="319"/>
        <v>-50422.81049</v>
      </c>
      <c r="AT295" s="99"/>
      <c r="AU295" s="23"/>
    </row>
    <row r="296">
      <c r="A296" s="96">
        <v>18.207712689421385</v>
      </c>
      <c r="B296" s="29">
        <v>3606.0</v>
      </c>
      <c r="C296" s="30">
        <v>2948.0</v>
      </c>
      <c r="D296" s="31" t="s">
        <v>0</v>
      </c>
      <c r="E296" s="14">
        <v>47.0</v>
      </c>
      <c r="F296" s="15">
        <v>51.0</v>
      </c>
      <c r="G296" s="16">
        <v>24.0</v>
      </c>
      <c r="H296" s="17">
        <v>83.0</v>
      </c>
      <c r="I296" s="18">
        <v>178.0</v>
      </c>
      <c r="J296" s="19">
        <v>35.0</v>
      </c>
      <c r="K296" s="20">
        <v>84.0</v>
      </c>
      <c r="L296" s="21">
        <v>59.0</v>
      </c>
      <c r="M296" s="22">
        <v>67.0</v>
      </c>
      <c r="N296" s="63">
        <f t="shared" si="2"/>
        <v>178</v>
      </c>
      <c r="O296" s="63">
        <f t="shared" si="3"/>
        <v>59</v>
      </c>
      <c r="P296" s="63">
        <f t="shared" si="4"/>
        <v>118</v>
      </c>
      <c r="Q296" s="63">
        <f t="shared" si="5"/>
        <v>273</v>
      </c>
      <c r="R296" s="65">
        <f t="shared" si="6"/>
        <v>0.4713375796</v>
      </c>
      <c r="S296" s="65">
        <f t="shared" si="7"/>
        <v>0.377388535</v>
      </c>
      <c r="T296" s="66">
        <f t="shared" si="8"/>
        <v>0.3946784922</v>
      </c>
      <c r="U296" s="89"/>
      <c r="V296" s="89"/>
      <c r="W296" s="85">
        <f t="shared" si="9"/>
        <v>450</v>
      </c>
      <c r="X296" s="7">
        <f t="shared" si="10"/>
        <v>1.377819898</v>
      </c>
      <c r="Y296" s="7">
        <f t="shared" si="11"/>
        <v>712.3732409</v>
      </c>
      <c r="Z296" s="7">
        <f t="shared" si="12"/>
        <v>47417.83284</v>
      </c>
      <c r="AA296" s="97">
        <f t="shared" si="13"/>
        <v>0.5537221671</v>
      </c>
      <c r="AB296" s="97">
        <f t="shared" si="14"/>
        <v>0.5524441036</v>
      </c>
      <c r="AC296" s="98">
        <f t="shared" si="15"/>
        <v>1.159043675</v>
      </c>
      <c r="AD296" s="98">
        <f t="shared" si="16"/>
        <v>43.41892325</v>
      </c>
      <c r="AE296" s="13">
        <f t="shared" si="17"/>
        <v>1.159043675</v>
      </c>
      <c r="AF296" s="13">
        <f t="shared" si="18"/>
        <v>1086.558231</v>
      </c>
      <c r="AG296" s="13">
        <f t="shared" si="19"/>
        <v>273783.3751</v>
      </c>
      <c r="AH296" s="13">
        <f t="shared" si="20"/>
        <v>8792331.958</v>
      </c>
      <c r="AI296" s="10">
        <f t="shared" si="21"/>
        <v>1.377819898</v>
      </c>
      <c r="AJ296" s="10">
        <f t="shared" si="22"/>
        <v>1088.518073</v>
      </c>
      <c r="AK296" s="10">
        <f t="shared" si="23"/>
        <v>241895.7276</v>
      </c>
      <c r="AL296" s="10">
        <f t="shared" si="24"/>
        <v>12945068.36</v>
      </c>
      <c r="AM296" s="97">
        <f t="shared" si="25"/>
        <v>98489002.59</v>
      </c>
      <c r="AN296" s="97">
        <f t="shared" si="26"/>
        <v>98261677.02</v>
      </c>
      <c r="AO296" s="86">
        <f t="shared" si="27"/>
        <v>1.002313471</v>
      </c>
      <c r="AP296" s="86">
        <f t="shared" ref="AP296:AS296" si="320">AE296-AI296</f>
        <v>-0.2187762226</v>
      </c>
      <c r="AQ296" s="86">
        <f t="shared" si="320"/>
        <v>-1.959842228</v>
      </c>
      <c r="AR296" s="86">
        <f t="shared" si="320"/>
        <v>31887.6475</v>
      </c>
      <c r="AS296" s="86">
        <f t="shared" si="320"/>
        <v>-4152736.407</v>
      </c>
      <c r="AT296" s="99"/>
      <c r="AU296" s="23"/>
    </row>
    <row r="297">
      <c r="A297" s="96">
        <v>18.273177568725913</v>
      </c>
      <c r="B297" s="29">
        <v>1334.0</v>
      </c>
      <c r="C297" s="30">
        <v>1815.0</v>
      </c>
      <c r="D297" s="31" t="s">
        <v>0</v>
      </c>
      <c r="E297" s="14">
        <v>19.0</v>
      </c>
      <c r="F297" s="15">
        <v>19.0</v>
      </c>
      <c r="G297" s="16">
        <v>6.0</v>
      </c>
      <c r="H297" s="17">
        <v>33.0</v>
      </c>
      <c r="I297" s="18">
        <v>106.0</v>
      </c>
      <c r="J297" s="19">
        <v>21.0</v>
      </c>
      <c r="K297" s="20">
        <v>23.0</v>
      </c>
      <c r="L297" s="21">
        <v>23.0</v>
      </c>
      <c r="M297" s="22">
        <v>23.0</v>
      </c>
      <c r="N297" s="63">
        <f t="shared" si="2"/>
        <v>106</v>
      </c>
      <c r="O297" s="63">
        <f t="shared" si="3"/>
        <v>23</v>
      </c>
      <c r="P297" s="63">
        <f t="shared" si="4"/>
        <v>54</v>
      </c>
      <c r="Q297" s="63">
        <f t="shared" si="5"/>
        <v>90</v>
      </c>
      <c r="R297" s="65">
        <f t="shared" si="6"/>
        <v>0.5860805861</v>
      </c>
      <c r="S297" s="65">
        <f t="shared" si="7"/>
        <v>0.4725274725</v>
      </c>
      <c r="T297" s="66">
        <f t="shared" si="8"/>
        <v>0.5408163265</v>
      </c>
      <c r="U297" s="89"/>
      <c r="V297" s="89"/>
      <c r="W297" s="85">
        <f t="shared" si="9"/>
        <v>167</v>
      </c>
      <c r="X297" s="7">
        <f t="shared" si="10"/>
        <v>1.377819898</v>
      </c>
      <c r="Y297" s="7">
        <f t="shared" si="11"/>
        <v>275.5121054</v>
      </c>
      <c r="Z297" s="7">
        <f t="shared" si="12"/>
        <v>7642.983891</v>
      </c>
      <c r="AA297" s="97">
        <f t="shared" si="13"/>
        <v>0.6998600014</v>
      </c>
      <c r="AB297" s="97">
        <f t="shared" si="14"/>
        <v>0.702122012</v>
      </c>
      <c r="AC297" s="98">
        <f t="shared" si="15"/>
        <v>1.159043675</v>
      </c>
      <c r="AD297" s="98">
        <f t="shared" si="16"/>
        <v>14.31393074</v>
      </c>
      <c r="AE297" s="13">
        <f t="shared" si="17"/>
        <v>1.159043675</v>
      </c>
      <c r="AF297" s="13">
        <f t="shared" si="18"/>
        <v>401.4345182</v>
      </c>
      <c r="AG297" s="13">
        <f t="shared" si="19"/>
        <v>37105.42192</v>
      </c>
      <c r="AH297" s="13">
        <f t="shared" si="20"/>
        <v>399201.2144</v>
      </c>
      <c r="AI297" s="10">
        <f t="shared" si="21"/>
        <v>1.377819898</v>
      </c>
      <c r="AJ297" s="10">
        <f t="shared" si="22"/>
        <v>399.5158962</v>
      </c>
      <c r="AK297" s="10">
        <f t="shared" si="23"/>
        <v>32439.07338</v>
      </c>
      <c r="AL297" s="10">
        <f t="shared" si="24"/>
        <v>687868.5502</v>
      </c>
      <c r="AM297" s="97">
        <f t="shared" si="25"/>
        <v>10223333.75</v>
      </c>
      <c r="AN297" s="97">
        <f t="shared" si="26"/>
        <v>10256376.48</v>
      </c>
      <c r="AO297" s="86">
        <f t="shared" si="27"/>
        <v>0.9967783226</v>
      </c>
      <c r="AP297" s="86">
        <f t="shared" ref="AP297:AS297" si="321">AE297-AI297</f>
        <v>-0.2187762226</v>
      </c>
      <c r="AQ297" s="86">
        <f t="shared" si="321"/>
        <v>1.918621964</v>
      </c>
      <c r="AR297" s="86">
        <f t="shared" si="321"/>
        <v>4666.348538</v>
      </c>
      <c r="AS297" s="86">
        <f t="shared" si="321"/>
        <v>-288667.3357</v>
      </c>
      <c r="AT297" s="99"/>
      <c r="AU297" s="23"/>
    </row>
    <row r="298">
      <c r="A298" s="96">
        <v>18.39640004126055</v>
      </c>
      <c r="B298" s="29">
        <v>4032.0</v>
      </c>
      <c r="C298" s="30">
        <v>1293.0</v>
      </c>
      <c r="D298" s="31" t="s">
        <v>0</v>
      </c>
      <c r="E298" s="14">
        <v>3.0</v>
      </c>
      <c r="F298" s="15">
        <v>10.0</v>
      </c>
      <c r="G298" s="16">
        <v>5.0</v>
      </c>
      <c r="H298" s="17">
        <v>28.0</v>
      </c>
      <c r="I298" s="18">
        <v>61.0</v>
      </c>
      <c r="J298" s="19">
        <v>13.0</v>
      </c>
      <c r="K298" s="20">
        <v>9.0</v>
      </c>
      <c r="L298" s="21">
        <v>20.0</v>
      </c>
      <c r="M298" s="22">
        <v>14.0</v>
      </c>
      <c r="N298" s="63">
        <f t="shared" si="2"/>
        <v>61</v>
      </c>
      <c r="O298" s="63">
        <f t="shared" si="3"/>
        <v>20</v>
      </c>
      <c r="P298" s="63">
        <f t="shared" si="4"/>
        <v>41</v>
      </c>
      <c r="Q298" s="63">
        <f t="shared" si="5"/>
        <v>41</v>
      </c>
      <c r="R298" s="65">
        <f t="shared" si="6"/>
        <v>0.6257668712</v>
      </c>
      <c r="S298" s="65">
        <f t="shared" si="7"/>
        <v>0.4969325153</v>
      </c>
      <c r="T298" s="66">
        <f t="shared" si="8"/>
        <v>0.5980392157</v>
      </c>
      <c r="U298" s="89"/>
      <c r="V298" s="89"/>
      <c r="W298" s="85">
        <f t="shared" si="9"/>
        <v>102</v>
      </c>
      <c r="X298" s="7">
        <f t="shared" si="10"/>
        <v>1.377819898</v>
      </c>
      <c r="Y298" s="7">
        <f t="shared" si="11"/>
        <v>179.3951502</v>
      </c>
      <c r="Z298" s="7">
        <f t="shared" si="12"/>
        <v>3837.560719</v>
      </c>
      <c r="AA298" s="97">
        <f t="shared" si="13"/>
        <v>0.7570828906</v>
      </c>
      <c r="AB298" s="97">
        <f t="shared" si="14"/>
        <v>0.7492767029</v>
      </c>
      <c r="AC298" s="98">
        <f t="shared" si="15"/>
        <v>1.159043675</v>
      </c>
      <c r="AD298" s="98">
        <f t="shared" si="16"/>
        <v>6.520790671</v>
      </c>
      <c r="AE298" s="13">
        <f t="shared" si="17"/>
        <v>1.159043675</v>
      </c>
      <c r="AF298" s="13">
        <f t="shared" si="18"/>
        <v>242.9657004</v>
      </c>
      <c r="AG298" s="13">
        <f t="shared" si="19"/>
        <v>13388.93169</v>
      </c>
      <c r="AH298" s="13">
        <f t="shared" si="20"/>
        <v>67842.30614</v>
      </c>
      <c r="AI298" s="10">
        <f t="shared" si="21"/>
        <v>1.377819898</v>
      </c>
      <c r="AJ298" s="10">
        <f t="shared" si="22"/>
        <v>235.885766</v>
      </c>
      <c r="AK298" s="10">
        <f t="shared" si="23"/>
        <v>11192.76188</v>
      </c>
      <c r="AL298" s="10">
        <f t="shared" si="24"/>
        <v>157339.9895</v>
      </c>
      <c r="AM298" s="97">
        <f t="shared" si="25"/>
        <v>2051723.403</v>
      </c>
      <c r="AN298" s="97">
        <f t="shared" si="26"/>
        <v>2030568.337</v>
      </c>
      <c r="AO298" s="86">
        <f t="shared" si="27"/>
        <v>1.010418298</v>
      </c>
      <c r="AP298" s="86">
        <f t="shared" ref="AP298:AS298" si="322">AE298-AI298</f>
        <v>-0.2187762226</v>
      </c>
      <c r="AQ298" s="86">
        <f t="shared" si="322"/>
        <v>7.07993436</v>
      </c>
      <c r="AR298" s="86">
        <f t="shared" si="322"/>
        <v>2196.169814</v>
      </c>
      <c r="AS298" s="86">
        <f t="shared" si="322"/>
        <v>-89497.68332</v>
      </c>
      <c r="AT298" s="99"/>
      <c r="AU298" s="23"/>
    </row>
    <row r="299">
      <c r="A299" s="96">
        <v>18.41147347772747</v>
      </c>
      <c r="B299" s="29">
        <v>5585.0</v>
      </c>
      <c r="C299" s="30">
        <v>1460.0</v>
      </c>
      <c r="D299" s="31" t="s">
        <v>0</v>
      </c>
      <c r="E299" s="14">
        <v>5.0</v>
      </c>
      <c r="F299" s="15">
        <v>3.0</v>
      </c>
      <c r="G299" s="16">
        <v>7.0</v>
      </c>
      <c r="H299" s="17">
        <v>18.0</v>
      </c>
      <c r="I299" s="18">
        <v>63.0</v>
      </c>
      <c r="J299" s="19">
        <v>14.0</v>
      </c>
      <c r="K299" s="20">
        <v>6.0</v>
      </c>
      <c r="L299" s="21">
        <v>9.0</v>
      </c>
      <c r="M299" s="22">
        <v>12.0</v>
      </c>
      <c r="N299" s="63">
        <f t="shared" si="2"/>
        <v>63</v>
      </c>
      <c r="O299" s="63">
        <f t="shared" si="3"/>
        <v>9</v>
      </c>
      <c r="P299" s="63">
        <f t="shared" si="4"/>
        <v>32</v>
      </c>
      <c r="Q299" s="63">
        <f t="shared" si="5"/>
        <v>33</v>
      </c>
      <c r="R299" s="65">
        <f t="shared" si="6"/>
        <v>0.6934306569</v>
      </c>
      <c r="S299" s="65">
        <f t="shared" si="7"/>
        <v>0.5255474453</v>
      </c>
      <c r="T299" s="66">
        <f t="shared" si="8"/>
        <v>0.65625</v>
      </c>
      <c r="U299" s="89"/>
      <c r="V299" s="89"/>
      <c r="W299" s="85">
        <f t="shared" si="9"/>
        <v>74</v>
      </c>
      <c r="X299" s="7">
        <f t="shared" si="10"/>
        <v>1.377819898</v>
      </c>
      <c r="Y299" s="7">
        <f t="shared" si="11"/>
        <v>129.9319579</v>
      </c>
      <c r="Z299" s="7">
        <f t="shared" si="12"/>
        <v>1785.753591</v>
      </c>
      <c r="AA299" s="97">
        <f t="shared" si="13"/>
        <v>0.8152936749</v>
      </c>
      <c r="AB299" s="97">
        <f t="shared" si="14"/>
        <v>0.8226348825</v>
      </c>
      <c r="AC299" s="98">
        <f t="shared" si="15"/>
        <v>1.159043675</v>
      </c>
      <c r="AD299" s="98">
        <f t="shared" si="16"/>
        <v>5.248441272</v>
      </c>
      <c r="AE299" s="13">
        <f t="shared" si="17"/>
        <v>1.159043675</v>
      </c>
      <c r="AF299" s="13">
        <f t="shared" si="18"/>
        <v>176.7869052</v>
      </c>
      <c r="AG299" s="13">
        <f t="shared" si="19"/>
        <v>7123.692472</v>
      </c>
      <c r="AH299" s="13">
        <f t="shared" si="20"/>
        <v>28740.4644</v>
      </c>
      <c r="AI299" s="10">
        <f t="shared" si="21"/>
        <v>1.377819898</v>
      </c>
      <c r="AJ299" s="10">
        <f t="shared" si="22"/>
        <v>175.4000145</v>
      </c>
      <c r="AK299" s="10">
        <f t="shared" si="23"/>
        <v>6073.508201</v>
      </c>
      <c r="AL299" s="10">
        <f t="shared" si="24"/>
        <v>58929.86852</v>
      </c>
      <c r="AM299" s="97">
        <f t="shared" si="25"/>
        <v>1469015.71</v>
      </c>
      <c r="AN299" s="97">
        <f t="shared" si="26"/>
        <v>1482243.275</v>
      </c>
      <c r="AO299" s="86">
        <f t="shared" si="27"/>
        <v>0.9910759831</v>
      </c>
      <c r="AP299" s="86">
        <f t="shared" ref="AP299:AS299" si="323">AE299-AI299</f>
        <v>-0.2187762226</v>
      </c>
      <c r="AQ299" s="86">
        <f t="shared" si="323"/>
        <v>1.386890677</v>
      </c>
      <c r="AR299" s="86">
        <f t="shared" si="323"/>
        <v>1050.184271</v>
      </c>
      <c r="AS299" s="86">
        <f t="shared" si="323"/>
        <v>-30189.40411</v>
      </c>
      <c r="AT299" s="99"/>
      <c r="AU299" s="23"/>
    </row>
    <row r="300">
      <c r="A300" s="96">
        <v>18.42005302357387</v>
      </c>
      <c r="B300" s="29">
        <v>3706.0</v>
      </c>
      <c r="C300" s="30">
        <v>1851.0</v>
      </c>
      <c r="D300" s="31" t="s">
        <v>0</v>
      </c>
      <c r="E300" s="14">
        <v>24.0</v>
      </c>
      <c r="F300" s="15">
        <v>26.0</v>
      </c>
      <c r="G300" s="16">
        <v>13.0</v>
      </c>
      <c r="H300" s="17">
        <v>36.0</v>
      </c>
      <c r="I300" s="18">
        <v>122.0</v>
      </c>
      <c r="J300" s="19">
        <v>29.0</v>
      </c>
      <c r="K300" s="20">
        <v>49.0</v>
      </c>
      <c r="L300" s="21">
        <v>39.0</v>
      </c>
      <c r="M300" s="22">
        <v>40.0</v>
      </c>
      <c r="N300" s="63">
        <f t="shared" si="2"/>
        <v>122</v>
      </c>
      <c r="O300" s="63">
        <f t="shared" si="3"/>
        <v>39</v>
      </c>
      <c r="P300" s="63">
        <f t="shared" si="4"/>
        <v>65</v>
      </c>
      <c r="Q300" s="63">
        <f t="shared" si="5"/>
        <v>152</v>
      </c>
      <c r="R300" s="65">
        <f t="shared" si="6"/>
        <v>0.4947089947</v>
      </c>
      <c r="S300" s="65">
        <f t="shared" si="7"/>
        <v>0.4259259259</v>
      </c>
      <c r="T300" s="66">
        <f t="shared" si="8"/>
        <v>0.4452554745</v>
      </c>
      <c r="U300" s="89"/>
      <c r="V300" s="89"/>
      <c r="W300" s="85">
        <f t="shared" si="9"/>
        <v>256</v>
      </c>
      <c r="X300" s="7">
        <f t="shared" si="10"/>
        <v>1.377819898</v>
      </c>
      <c r="Y300" s="7">
        <f t="shared" si="11"/>
        <v>405.5753114</v>
      </c>
      <c r="Z300" s="7">
        <f t="shared" si="12"/>
        <v>16173.18821</v>
      </c>
      <c r="AA300" s="97">
        <f t="shared" si="13"/>
        <v>0.6042991494</v>
      </c>
      <c r="AB300" s="97">
        <f t="shared" si="14"/>
        <v>0.6030125665</v>
      </c>
      <c r="AC300" s="98">
        <f t="shared" si="15"/>
        <v>1.159043675</v>
      </c>
      <c r="AD300" s="98">
        <f t="shared" si="16"/>
        <v>24.17463858</v>
      </c>
      <c r="AE300" s="13">
        <f t="shared" si="17"/>
        <v>1.159043675</v>
      </c>
      <c r="AF300" s="13">
        <f t="shared" si="18"/>
        <v>617.6050001</v>
      </c>
      <c r="AG300" s="13">
        <f t="shared" si="19"/>
        <v>88336.50123</v>
      </c>
      <c r="AH300" s="13">
        <f t="shared" si="20"/>
        <v>1584309.114</v>
      </c>
      <c r="AI300" s="10">
        <f t="shared" si="21"/>
        <v>1.377819898</v>
      </c>
      <c r="AJ300" s="10">
        <f t="shared" si="22"/>
        <v>615.0039358</v>
      </c>
      <c r="AK300" s="10">
        <f t="shared" si="23"/>
        <v>77820.63554</v>
      </c>
      <c r="AL300" s="10">
        <f t="shared" si="24"/>
        <v>2458324.608</v>
      </c>
      <c r="AM300" s="97">
        <f t="shared" si="25"/>
        <v>23658442.23</v>
      </c>
      <c r="AN300" s="97">
        <f t="shared" si="26"/>
        <v>23608072.23</v>
      </c>
      <c r="AO300" s="86">
        <f t="shared" si="27"/>
        <v>1.002133592</v>
      </c>
      <c r="AP300" s="86">
        <f t="shared" ref="AP300:AS300" si="324">AE300-AI300</f>
        <v>-0.2187762226</v>
      </c>
      <c r="AQ300" s="86">
        <f t="shared" si="324"/>
        <v>2.601064336</v>
      </c>
      <c r="AR300" s="86">
        <f t="shared" si="324"/>
        <v>10515.86569</v>
      </c>
      <c r="AS300" s="86">
        <f t="shared" si="324"/>
        <v>-874015.4935</v>
      </c>
      <c r="AT300" s="99"/>
      <c r="AU300" s="23"/>
    </row>
    <row r="301">
      <c r="A301" s="96">
        <v>18.55521912619494</v>
      </c>
      <c r="B301" s="29">
        <v>6718.0</v>
      </c>
      <c r="C301" s="30">
        <v>3357.0</v>
      </c>
      <c r="D301" s="31" t="s">
        <v>0</v>
      </c>
      <c r="E301" s="14">
        <v>11.0</v>
      </c>
      <c r="F301" s="15">
        <v>13.0</v>
      </c>
      <c r="G301" s="16">
        <v>12.0</v>
      </c>
      <c r="H301" s="17">
        <v>28.0</v>
      </c>
      <c r="I301" s="18">
        <v>134.0</v>
      </c>
      <c r="J301" s="19">
        <v>34.0</v>
      </c>
      <c r="K301" s="20">
        <v>33.0</v>
      </c>
      <c r="L301" s="21">
        <v>43.0</v>
      </c>
      <c r="M301" s="22">
        <v>41.0</v>
      </c>
      <c r="N301" s="63">
        <f t="shared" si="2"/>
        <v>134</v>
      </c>
      <c r="O301" s="63">
        <f t="shared" si="3"/>
        <v>43</v>
      </c>
      <c r="P301" s="63">
        <f t="shared" si="4"/>
        <v>62</v>
      </c>
      <c r="Q301" s="63">
        <f t="shared" si="5"/>
        <v>110</v>
      </c>
      <c r="R301" s="65">
        <f t="shared" si="6"/>
        <v>0.5616045845</v>
      </c>
      <c r="S301" s="65">
        <f t="shared" si="7"/>
        <v>0.5071633238</v>
      </c>
      <c r="T301" s="66">
        <f t="shared" si="8"/>
        <v>0.5491803279</v>
      </c>
      <c r="U301" s="89"/>
      <c r="V301" s="89"/>
      <c r="W301" s="85">
        <f t="shared" si="9"/>
        <v>215</v>
      </c>
      <c r="X301" s="7">
        <f t="shared" si="10"/>
        <v>1.377819898</v>
      </c>
      <c r="Y301" s="7">
        <f t="shared" si="11"/>
        <v>353.1044149</v>
      </c>
      <c r="Z301" s="7">
        <f t="shared" si="12"/>
        <v>14048.97982</v>
      </c>
      <c r="AA301" s="97">
        <f t="shared" si="13"/>
        <v>0.7082240028</v>
      </c>
      <c r="AB301" s="97">
        <f t="shared" si="14"/>
        <v>0.7069326647</v>
      </c>
      <c r="AC301" s="98">
        <f t="shared" si="15"/>
        <v>1.159043675</v>
      </c>
      <c r="AD301" s="98">
        <f t="shared" si="16"/>
        <v>17.49480424</v>
      </c>
      <c r="AE301" s="13">
        <f t="shared" si="17"/>
        <v>1.159043675</v>
      </c>
      <c r="AF301" s="13">
        <f t="shared" si="18"/>
        <v>515.8835844</v>
      </c>
      <c r="AG301" s="13">
        <f t="shared" si="19"/>
        <v>61099.5597</v>
      </c>
      <c r="AH301" s="13">
        <f t="shared" si="20"/>
        <v>808697.3259</v>
      </c>
      <c r="AI301" s="10">
        <f t="shared" si="21"/>
        <v>1.377819898</v>
      </c>
      <c r="AJ301" s="10">
        <f t="shared" si="22"/>
        <v>504.6646036</v>
      </c>
      <c r="AK301" s="10">
        <f t="shared" si="23"/>
        <v>52890.46546</v>
      </c>
      <c r="AL301" s="10">
        <f t="shared" si="24"/>
        <v>1545387.78</v>
      </c>
      <c r="AM301" s="97">
        <f t="shared" si="25"/>
        <v>21048023.59</v>
      </c>
      <c r="AN301" s="97">
        <f t="shared" si="26"/>
        <v>21009645.74</v>
      </c>
      <c r="AO301" s="86">
        <f t="shared" si="27"/>
        <v>1.001826678</v>
      </c>
      <c r="AP301" s="86">
        <f t="shared" ref="AP301:AS301" si="325">AE301-AI301</f>
        <v>-0.2187762226</v>
      </c>
      <c r="AQ301" s="86">
        <f t="shared" si="325"/>
        <v>11.21898082</v>
      </c>
      <c r="AR301" s="86">
        <f t="shared" si="325"/>
        <v>8209.094237</v>
      </c>
      <c r="AS301" s="86">
        <f t="shared" si="325"/>
        <v>-736690.4542</v>
      </c>
      <c r="AT301" s="99"/>
      <c r="AU301" s="23"/>
    </row>
    <row r="302">
      <c r="A302" s="96">
        <v>18.63897057326858</v>
      </c>
      <c r="B302" s="29">
        <v>3392.0</v>
      </c>
      <c r="C302" s="30">
        <v>1601.0</v>
      </c>
      <c r="D302" s="31" t="s">
        <v>0</v>
      </c>
      <c r="E302" s="14">
        <v>22.0</v>
      </c>
      <c r="F302" s="15">
        <v>25.0</v>
      </c>
      <c r="G302" s="16">
        <v>14.0</v>
      </c>
      <c r="H302" s="17">
        <v>48.0</v>
      </c>
      <c r="I302" s="18">
        <v>127.0</v>
      </c>
      <c r="J302" s="19">
        <v>34.0</v>
      </c>
      <c r="K302" s="20">
        <v>46.0</v>
      </c>
      <c r="L302" s="21">
        <v>46.0</v>
      </c>
      <c r="M302" s="22">
        <v>30.0</v>
      </c>
      <c r="N302" s="63">
        <f t="shared" si="2"/>
        <v>127</v>
      </c>
      <c r="O302" s="63">
        <f t="shared" si="3"/>
        <v>46</v>
      </c>
      <c r="P302" s="63">
        <f t="shared" si="4"/>
        <v>82</v>
      </c>
      <c r="Q302" s="63">
        <f t="shared" si="5"/>
        <v>137</v>
      </c>
      <c r="R302" s="65">
        <f t="shared" si="6"/>
        <v>0.5331632653</v>
      </c>
      <c r="S302" s="65">
        <f t="shared" si="7"/>
        <v>0.4413265306</v>
      </c>
      <c r="T302" s="66">
        <f t="shared" si="8"/>
        <v>0.4810606061</v>
      </c>
      <c r="U302" s="89"/>
      <c r="V302" s="89"/>
      <c r="W302" s="85">
        <f t="shared" si="9"/>
        <v>265</v>
      </c>
      <c r="X302" s="7">
        <f t="shared" si="10"/>
        <v>1.377819898</v>
      </c>
      <c r="Y302" s="7">
        <f t="shared" si="11"/>
        <v>437.7736793</v>
      </c>
      <c r="Z302" s="7">
        <f t="shared" si="12"/>
        <v>20726.40948</v>
      </c>
      <c r="AA302" s="97">
        <f t="shared" si="13"/>
        <v>0.640104281</v>
      </c>
      <c r="AB302" s="97">
        <f t="shared" si="14"/>
        <v>0.6413117183</v>
      </c>
      <c r="AC302" s="98">
        <f t="shared" si="15"/>
        <v>1.159043675</v>
      </c>
      <c r="AD302" s="98">
        <f t="shared" si="16"/>
        <v>21.78898346</v>
      </c>
      <c r="AE302" s="13">
        <f t="shared" si="17"/>
        <v>1.159043675</v>
      </c>
      <c r="AF302" s="13">
        <f t="shared" si="18"/>
        <v>636.0821312</v>
      </c>
      <c r="AG302" s="13">
        <f t="shared" si="19"/>
        <v>92942.0033</v>
      </c>
      <c r="AH302" s="13">
        <f t="shared" si="20"/>
        <v>1530131.364</v>
      </c>
      <c r="AI302" s="10">
        <f t="shared" si="21"/>
        <v>1.377819898</v>
      </c>
      <c r="AJ302" s="10">
        <f t="shared" si="22"/>
        <v>626.5350053</v>
      </c>
      <c r="AK302" s="10">
        <f t="shared" si="23"/>
        <v>80701.40355</v>
      </c>
      <c r="AL302" s="10">
        <f t="shared" si="24"/>
        <v>2839518.099</v>
      </c>
      <c r="AM302" s="97">
        <f t="shared" si="25"/>
        <v>25967299.84</v>
      </c>
      <c r="AN302" s="97">
        <f t="shared" si="26"/>
        <v>26016282.31</v>
      </c>
      <c r="AO302" s="86">
        <f t="shared" si="27"/>
        <v>0.9981172379</v>
      </c>
      <c r="AP302" s="86">
        <f t="shared" ref="AP302:AS302" si="326">AE302-AI302</f>
        <v>-0.2187762226</v>
      </c>
      <c r="AQ302" s="86">
        <f t="shared" si="326"/>
        <v>9.547125855</v>
      </c>
      <c r="AR302" s="86">
        <f t="shared" si="326"/>
        <v>12240.59975</v>
      </c>
      <c r="AS302" s="86">
        <f t="shared" si="326"/>
        <v>-1309386.735</v>
      </c>
      <c r="AT302" s="99"/>
      <c r="AU302" s="23"/>
    </row>
    <row r="303">
      <c r="A303" s="96">
        <v>18.7487207294665</v>
      </c>
      <c r="B303" s="29">
        <v>7624.0</v>
      </c>
      <c r="C303" s="30">
        <v>1577.0</v>
      </c>
      <c r="D303" s="31" t="s">
        <v>0</v>
      </c>
      <c r="E303" s="14">
        <v>8.0</v>
      </c>
      <c r="F303" s="15">
        <v>18.0</v>
      </c>
      <c r="G303" s="16">
        <v>21.0</v>
      </c>
      <c r="H303" s="17">
        <v>16.0</v>
      </c>
      <c r="I303" s="18">
        <v>114.0</v>
      </c>
      <c r="J303" s="19">
        <v>23.0</v>
      </c>
      <c r="K303" s="20">
        <v>19.0</v>
      </c>
      <c r="L303" s="21">
        <v>25.0</v>
      </c>
      <c r="M303" s="22">
        <v>25.0</v>
      </c>
      <c r="N303" s="63">
        <f t="shared" si="2"/>
        <v>114</v>
      </c>
      <c r="O303" s="63">
        <f t="shared" si="3"/>
        <v>25</v>
      </c>
      <c r="P303" s="63">
        <f t="shared" si="4"/>
        <v>39</v>
      </c>
      <c r="Q303" s="63">
        <f t="shared" si="5"/>
        <v>91</v>
      </c>
      <c r="R303" s="65">
        <f t="shared" si="6"/>
        <v>0.5687732342</v>
      </c>
      <c r="S303" s="65">
        <f t="shared" si="7"/>
        <v>0.5167286245</v>
      </c>
      <c r="T303" s="66">
        <f t="shared" si="8"/>
        <v>0.556097561</v>
      </c>
      <c r="U303" s="89"/>
      <c r="V303" s="89"/>
      <c r="W303" s="85">
        <f t="shared" si="9"/>
        <v>155</v>
      </c>
      <c r="X303" s="7">
        <f t="shared" si="10"/>
        <v>1.377819898</v>
      </c>
      <c r="Y303" s="7">
        <f t="shared" si="11"/>
        <v>245.8386705</v>
      </c>
      <c r="Z303" s="7">
        <f t="shared" si="12"/>
        <v>6070.664137</v>
      </c>
      <c r="AA303" s="97">
        <f t="shared" si="13"/>
        <v>0.7151412359</v>
      </c>
      <c r="AB303" s="97">
        <f t="shared" si="14"/>
        <v>0.7186525886</v>
      </c>
      <c r="AC303" s="98">
        <f t="shared" si="15"/>
        <v>1.159043675</v>
      </c>
      <c r="AD303" s="98">
        <f t="shared" si="16"/>
        <v>14.47297442</v>
      </c>
      <c r="AE303" s="13">
        <f t="shared" si="17"/>
        <v>1.159043675</v>
      </c>
      <c r="AF303" s="13">
        <f t="shared" si="18"/>
        <v>373.7765136</v>
      </c>
      <c r="AG303" s="13">
        <f t="shared" si="19"/>
        <v>32332.64636</v>
      </c>
      <c r="AH303" s="13">
        <f t="shared" si="20"/>
        <v>347713.2103</v>
      </c>
      <c r="AI303" s="10">
        <f t="shared" si="21"/>
        <v>1.377819898</v>
      </c>
      <c r="AJ303" s="10">
        <f t="shared" si="22"/>
        <v>371.2202812</v>
      </c>
      <c r="AK303" s="10">
        <f t="shared" si="23"/>
        <v>28441.98315</v>
      </c>
      <c r="AL303" s="10">
        <f t="shared" si="24"/>
        <v>552430.4365</v>
      </c>
      <c r="AM303" s="97">
        <f t="shared" si="25"/>
        <v>10608408.67</v>
      </c>
      <c r="AN303" s="97">
        <f t="shared" si="26"/>
        <v>10660496.09</v>
      </c>
      <c r="AO303" s="86">
        <f t="shared" si="27"/>
        <v>0.9951139776</v>
      </c>
      <c r="AP303" s="86">
        <f t="shared" ref="AP303:AS303" si="327">AE303-AI303</f>
        <v>-0.2187762226</v>
      </c>
      <c r="AQ303" s="86">
        <f t="shared" si="327"/>
        <v>2.556232475</v>
      </c>
      <c r="AR303" s="86">
        <f t="shared" si="327"/>
        <v>3890.663207</v>
      </c>
      <c r="AS303" s="86">
        <f t="shared" si="327"/>
        <v>-204717.2261</v>
      </c>
      <c r="AT303" s="99"/>
      <c r="AU303" s="23"/>
    </row>
    <row r="304">
      <c r="A304" s="96">
        <v>18.75175122856956</v>
      </c>
      <c r="B304" s="29">
        <v>6656.0</v>
      </c>
      <c r="C304" s="30">
        <v>1361.0</v>
      </c>
      <c r="D304" s="31" t="s">
        <v>0</v>
      </c>
      <c r="E304" s="14">
        <v>6.0</v>
      </c>
      <c r="F304" s="15">
        <v>24.0</v>
      </c>
      <c r="G304" s="16">
        <v>2.0</v>
      </c>
      <c r="H304" s="17">
        <v>16.0</v>
      </c>
      <c r="I304" s="18">
        <v>90.0</v>
      </c>
      <c r="J304" s="19">
        <v>11.0</v>
      </c>
      <c r="K304" s="20">
        <v>22.0</v>
      </c>
      <c r="L304" s="21">
        <v>33.0</v>
      </c>
      <c r="M304" s="22">
        <v>25.0</v>
      </c>
      <c r="N304" s="63">
        <f t="shared" si="2"/>
        <v>90</v>
      </c>
      <c r="O304" s="63">
        <f t="shared" si="3"/>
        <v>33</v>
      </c>
      <c r="P304" s="63">
        <f t="shared" si="4"/>
        <v>27</v>
      </c>
      <c r="Q304" s="63">
        <f t="shared" si="5"/>
        <v>79</v>
      </c>
      <c r="R304" s="65">
        <f t="shared" si="6"/>
        <v>0.5109170306</v>
      </c>
      <c r="S304" s="65">
        <f t="shared" si="7"/>
        <v>0.5371179039</v>
      </c>
      <c r="T304" s="66">
        <f t="shared" si="8"/>
        <v>0.5325443787</v>
      </c>
      <c r="U304" s="89"/>
      <c r="V304" s="89"/>
      <c r="W304" s="85">
        <f t="shared" si="9"/>
        <v>139</v>
      </c>
      <c r="X304" s="7">
        <f t="shared" si="10"/>
        <v>1.377819898</v>
      </c>
      <c r="Y304" s="7">
        <f t="shared" si="11"/>
        <v>217.0856279</v>
      </c>
      <c r="Z304" s="7">
        <f t="shared" si="12"/>
        <v>5412.184303</v>
      </c>
      <c r="AA304" s="97">
        <f t="shared" si="13"/>
        <v>0.6915880536</v>
      </c>
      <c r="AB304" s="97">
        <f t="shared" si="14"/>
        <v>0.688587784</v>
      </c>
      <c r="AC304" s="98">
        <f t="shared" si="15"/>
        <v>1.159043675</v>
      </c>
      <c r="AD304" s="98">
        <f t="shared" si="16"/>
        <v>12.56445032</v>
      </c>
      <c r="AE304" s="13">
        <f t="shared" si="17"/>
        <v>1.159043675</v>
      </c>
      <c r="AF304" s="13">
        <f t="shared" si="18"/>
        <v>334.7785919</v>
      </c>
      <c r="AG304" s="13">
        <f t="shared" si="19"/>
        <v>25886.80003</v>
      </c>
      <c r="AH304" s="13">
        <f t="shared" si="20"/>
        <v>242757.7446</v>
      </c>
      <c r="AI304" s="10">
        <f t="shared" si="21"/>
        <v>1.377819898</v>
      </c>
      <c r="AJ304" s="10">
        <f t="shared" si="22"/>
        <v>325.9333998</v>
      </c>
      <c r="AK304" s="10">
        <f t="shared" si="23"/>
        <v>22561.94891</v>
      </c>
      <c r="AL304" s="10">
        <f t="shared" si="24"/>
        <v>427562.5599</v>
      </c>
      <c r="AM304" s="97">
        <f t="shared" si="25"/>
        <v>6129219.181</v>
      </c>
      <c r="AN304" s="97">
        <f t="shared" si="26"/>
        <v>6102629.205</v>
      </c>
      <c r="AO304" s="86">
        <f t="shared" si="27"/>
        <v>1.004357134</v>
      </c>
      <c r="AP304" s="86">
        <f t="shared" ref="AP304:AS304" si="328">AE304-AI304</f>
        <v>-0.2187762226</v>
      </c>
      <c r="AQ304" s="86">
        <f t="shared" si="328"/>
        <v>8.845192141</v>
      </c>
      <c r="AR304" s="86">
        <f t="shared" si="328"/>
        <v>3324.851125</v>
      </c>
      <c r="AS304" s="86">
        <f t="shared" si="328"/>
        <v>-184804.8153</v>
      </c>
      <c r="AT304" s="99"/>
      <c r="AU304" s="23"/>
    </row>
    <row r="305">
      <c r="A305" s="96">
        <v>18.75616864751629</v>
      </c>
      <c r="B305" s="29">
        <v>7500.0</v>
      </c>
      <c r="C305" s="30">
        <v>2006.0</v>
      </c>
      <c r="D305" s="31" t="s">
        <v>0</v>
      </c>
      <c r="E305" s="14">
        <v>21.0</v>
      </c>
      <c r="F305" s="15">
        <v>22.0</v>
      </c>
      <c r="G305" s="16">
        <v>8.0</v>
      </c>
      <c r="H305" s="17">
        <v>39.0</v>
      </c>
      <c r="I305" s="18">
        <v>125.0</v>
      </c>
      <c r="J305" s="19">
        <v>20.0</v>
      </c>
      <c r="K305" s="20">
        <v>35.0</v>
      </c>
      <c r="L305" s="21">
        <v>25.0</v>
      </c>
      <c r="M305" s="22">
        <v>30.0</v>
      </c>
      <c r="N305" s="63">
        <f t="shared" si="2"/>
        <v>125</v>
      </c>
      <c r="O305" s="63">
        <f t="shared" si="3"/>
        <v>25</v>
      </c>
      <c r="P305" s="63">
        <f t="shared" si="4"/>
        <v>59</v>
      </c>
      <c r="Q305" s="63">
        <f t="shared" si="5"/>
        <v>116</v>
      </c>
      <c r="R305" s="65">
        <f t="shared" si="6"/>
        <v>0.5661538462</v>
      </c>
      <c r="S305" s="65">
        <f t="shared" si="7"/>
        <v>0.4615384615</v>
      </c>
      <c r="T305" s="66">
        <f t="shared" si="8"/>
        <v>0.5186721992</v>
      </c>
      <c r="U305" s="89"/>
      <c r="V305" s="89"/>
      <c r="W305" s="85">
        <f t="shared" si="9"/>
        <v>200</v>
      </c>
      <c r="X305" s="7">
        <f t="shared" si="10"/>
        <v>1.377819898</v>
      </c>
      <c r="Y305" s="7">
        <f t="shared" si="11"/>
        <v>322.8662327</v>
      </c>
      <c r="Z305" s="7">
        <f t="shared" si="12"/>
        <v>9895.047722</v>
      </c>
      <c r="AA305" s="97">
        <f t="shared" si="13"/>
        <v>0.6777158741</v>
      </c>
      <c r="AB305" s="97">
        <f t="shared" si="14"/>
        <v>0.6795906528</v>
      </c>
      <c r="AC305" s="98">
        <f t="shared" si="15"/>
        <v>1.159043675</v>
      </c>
      <c r="AD305" s="98">
        <f t="shared" si="16"/>
        <v>18.44906629</v>
      </c>
      <c r="AE305" s="13">
        <f t="shared" si="17"/>
        <v>1.159043675</v>
      </c>
      <c r="AF305" s="13">
        <f t="shared" si="18"/>
        <v>482.0665362</v>
      </c>
      <c r="AG305" s="13">
        <f t="shared" si="19"/>
        <v>53741.37351</v>
      </c>
      <c r="AH305" s="13">
        <f t="shared" si="20"/>
        <v>737962.6515</v>
      </c>
      <c r="AI305" s="10">
        <f t="shared" si="21"/>
        <v>1.377819898</v>
      </c>
      <c r="AJ305" s="10">
        <f t="shared" si="22"/>
        <v>482.6933408</v>
      </c>
      <c r="AK305" s="10">
        <f t="shared" si="23"/>
        <v>47347.53071</v>
      </c>
      <c r="AL305" s="10">
        <f t="shared" si="24"/>
        <v>1147825.536</v>
      </c>
      <c r="AM305" s="97">
        <f t="shared" si="25"/>
        <v>17251681.15</v>
      </c>
      <c r="AN305" s="97">
        <f t="shared" si="26"/>
        <v>17299404.81</v>
      </c>
      <c r="AO305" s="86">
        <f t="shared" si="27"/>
        <v>0.9972413117</v>
      </c>
      <c r="AP305" s="86">
        <f t="shared" ref="AP305:AS305" si="329">AE305-AI305</f>
        <v>-0.2187762226</v>
      </c>
      <c r="AQ305" s="86">
        <f t="shared" si="329"/>
        <v>-0.6268045533</v>
      </c>
      <c r="AR305" s="86">
        <f t="shared" si="329"/>
        <v>6393.842797</v>
      </c>
      <c r="AS305" s="86">
        <f t="shared" si="329"/>
        <v>-409862.8842</v>
      </c>
      <c r="AT305" s="99"/>
      <c r="AU305" s="23"/>
    </row>
    <row r="306">
      <c r="A306" s="96">
        <v>18.8048487375832</v>
      </c>
      <c r="B306" s="29">
        <v>6517.0</v>
      </c>
      <c r="C306" s="30">
        <v>2267.0</v>
      </c>
      <c r="D306" s="31" t="s">
        <v>0</v>
      </c>
      <c r="E306" s="14">
        <v>15.0</v>
      </c>
      <c r="F306" s="15">
        <v>32.0</v>
      </c>
      <c r="G306" s="16">
        <v>15.0</v>
      </c>
      <c r="H306" s="17">
        <v>31.0</v>
      </c>
      <c r="I306" s="18">
        <v>148.0</v>
      </c>
      <c r="J306" s="19">
        <v>33.0</v>
      </c>
      <c r="K306" s="20">
        <v>38.0</v>
      </c>
      <c r="L306" s="21">
        <v>71.0</v>
      </c>
      <c r="M306" s="22">
        <v>50.0</v>
      </c>
      <c r="N306" s="63">
        <f t="shared" si="2"/>
        <v>148</v>
      </c>
      <c r="O306" s="63">
        <f t="shared" si="3"/>
        <v>71</v>
      </c>
      <c r="P306" s="63">
        <f t="shared" si="4"/>
        <v>64</v>
      </c>
      <c r="Q306" s="63">
        <f t="shared" si="5"/>
        <v>150</v>
      </c>
      <c r="R306" s="65">
        <f t="shared" si="6"/>
        <v>0.4896073903</v>
      </c>
      <c r="S306" s="65">
        <f t="shared" si="7"/>
        <v>0.5057736721</v>
      </c>
      <c r="T306" s="66">
        <f t="shared" si="8"/>
        <v>0.4966442953</v>
      </c>
      <c r="U306" s="89"/>
      <c r="V306" s="89"/>
      <c r="W306" s="85">
        <f t="shared" si="9"/>
        <v>285</v>
      </c>
      <c r="X306" s="7">
        <f t="shared" si="10"/>
        <v>1.377819898</v>
      </c>
      <c r="Y306" s="7">
        <f t="shared" si="11"/>
        <v>455.6529186</v>
      </c>
      <c r="Z306" s="7">
        <f t="shared" si="12"/>
        <v>24806.09426</v>
      </c>
      <c r="AA306" s="97">
        <f t="shared" si="13"/>
        <v>0.6556879702</v>
      </c>
      <c r="AB306" s="97">
        <f t="shared" si="14"/>
        <v>0.6529582708</v>
      </c>
      <c r="AC306" s="98">
        <f t="shared" si="15"/>
        <v>1.159043675</v>
      </c>
      <c r="AD306" s="98">
        <f t="shared" si="16"/>
        <v>23.85655124</v>
      </c>
      <c r="AE306" s="13">
        <f t="shared" si="17"/>
        <v>1.159043675</v>
      </c>
      <c r="AF306" s="13">
        <f t="shared" si="18"/>
        <v>684.5114459</v>
      </c>
      <c r="AG306" s="13">
        <f t="shared" si="19"/>
        <v>107741.5567</v>
      </c>
      <c r="AH306" s="13">
        <f t="shared" si="20"/>
        <v>1937748.374</v>
      </c>
      <c r="AI306" s="10">
        <f t="shared" si="21"/>
        <v>1.377819898</v>
      </c>
      <c r="AJ306" s="10">
        <f t="shared" si="22"/>
        <v>662.3259032</v>
      </c>
      <c r="AK306" s="10">
        <f t="shared" si="23"/>
        <v>93154.03204</v>
      </c>
      <c r="AL306" s="10">
        <f t="shared" si="24"/>
        <v>3720914.138</v>
      </c>
      <c r="AM306" s="97">
        <f t="shared" si="25"/>
        <v>36634415.99</v>
      </c>
      <c r="AN306" s="97">
        <f t="shared" si="26"/>
        <v>36481902.99</v>
      </c>
      <c r="AO306" s="86">
        <f t="shared" si="27"/>
        <v>1.004180511</v>
      </c>
      <c r="AP306" s="86">
        <f t="shared" ref="AP306:AS306" si="330">AE306-AI306</f>
        <v>-0.2187762226</v>
      </c>
      <c r="AQ306" s="86">
        <f t="shared" si="330"/>
        <v>22.18554273</v>
      </c>
      <c r="AR306" s="86">
        <f t="shared" si="330"/>
        <v>14587.52466</v>
      </c>
      <c r="AS306" s="86">
        <f t="shared" si="330"/>
        <v>-1783165.764</v>
      </c>
      <c r="AT306" s="99"/>
      <c r="AU306" s="23"/>
    </row>
    <row r="307">
      <c r="A307" s="96">
        <v>18.858935857410273</v>
      </c>
      <c r="B307" s="29">
        <v>2614.0</v>
      </c>
      <c r="C307" s="30">
        <v>2967.0</v>
      </c>
      <c r="D307" s="31" t="s">
        <v>0</v>
      </c>
      <c r="E307" s="14">
        <v>49.0</v>
      </c>
      <c r="F307" s="15">
        <v>21.0</v>
      </c>
      <c r="G307" s="16">
        <v>36.0</v>
      </c>
      <c r="H307" s="17">
        <v>73.0</v>
      </c>
      <c r="I307" s="18">
        <v>115.0</v>
      </c>
      <c r="J307" s="19">
        <v>37.0</v>
      </c>
      <c r="K307" s="20">
        <v>63.0</v>
      </c>
      <c r="L307" s="21">
        <v>46.0</v>
      </c>
      <c r="M307" s="22">
        <v>73.0</v>
      </c>
      <c r="N307" s="63">
        <f t="shared" si="2"/>
        <v>115</v>
      </c>
      <c r="O307" s="63">
        <f t="shared" si="3"/>
        <v>46</v>
      </c>
      <c r="P307" s="63">
        <f t="shared" si="4"/>
        <v>110</v>
      </c>
      <c r="Q307" s="63">
        <f t="shared" si="5"/>
        <v>242</v>
      </c>
      <c r="R307" s="65">
        <f t="shared" si="6"/>
        <v>0.4385964912</v>
      </c>
      <c r="S307" s="65">
        <f t="shared" si="7"/>
        <v>0.3138401559</v>
      </c>
      <c r="T307" s="66">
        <f t="shared" si="8"/>
        <v>0.3221288515</v>
      </c>
      <c r="U307" s="89"/>
      <c r="V307" s="89"/>
      <c r="W307" s="85">
        <f t="shared" si="9"/>
        <v>398</v>
      </c>
      <c r="X307" s="7">
        <f t="shared" si="10"/>
        <v>1.377819898</v>
      </c>
      <c r="Y307" s="7">
        <f t="shared" si="11"/>
        <v>633.0436039</v>
      </c>
      <c r="Z307" s="7">
        <f t="shared" si="12"/>
        <v>36305.81588</v>
      </c>
      <c r="AA307" s="97">
        <f t="shared" si="13"/>
        <v>0.4811725264</v>
      </c>
      <c r="AB307" s="97">
        <f t="shared" si="14"/>
        <v>0.4838240768</v>
      </c>
      <c r="AC307" s="98">
        <f t="shared" si="15"/>
        <v>1.159043675</v>
      </c>
      <c r="AD307" s="98">
        <f t="shared" si="16"/>
        <v>38.48856933</v>
      </c>
      <c r="AE307" s="13">
        <f t="shared" si="17"/>
        <v>1.159043675</v>
      </c>
      <c r="AF307" s="13">
        <f t="shared" si="18"/>
        <v>961.0873345</v>
      </c>
      <c r="AG307" s="13">
        <f t="shared" si="19"/>
        <v>214234.0555</v>
      </c>
      <c r="AH307" s="13">
        <f t="shared" si="20"/>
        <v>6096743.335</v>
      </c>
      <c r="AI307" s="10">
        <f t="shared" si="21"/>
        <v>1.377819898</v>
      </c>
      <c r="AJ307" s="10">
        <f t="shared" si="22"/>
        <v>966.4760191</v>
      </c>
      <c r="AK307" s="10">
        <f t="shared" si="23"/>
        <v>189502.368</v>
      </c>
      <c r="AL307" s="10">
        <f t="shared" si="24"/>
        <v>8786007.442</v>
      </c>
      <c r="AM307" s="97">
        <f t="shared" si="25"/>
        <v>45206800.26</v>
      </c>
      <c r="AN307" s="97">
        <f t="shared" si="26"/>
        <v>45455916.96</v>
      </c>
      <c r="AO307" s="86">
        <f t="shared" si="27"/>
        <v>0.9945195981</v>
      </c>
      <c r="AP307" s="86">
        <f t="shared" ref="AP307:AS307" si="331">AE307-AI307</f>
        <v>-0.2187762226</v>
      </c>
      <c r="AQ307" s="86">
        <f t="shared" si="331"/>
        <v>-5.388684592</v>
      </c>
      <c r="AR307" s="86">
        <f t="shared" si="331"/>
        <v>24731.68743</v>
      </c>
      <c r="AS307" s="86">
        <f t="shared" si="331"/>
        <v>-2689264.107</v>
      </c>
      <c r="AT307" s="99"/>
      <c r="AU307" s="23"/>
    </row>
    <row r="308">
      <c r="A308" s="96">
        <v>18.951686443122696</v>
      </c>
      <c r="B308" s="29">
        <v>2048.0</v>
      </c>
      <c r="C308" s="30">
        <v>3013.0</v>
      </c>
      <c r="D308" s="31" t="s">
        <v>0</v>
      </c>
      <c r="E308" s="14">
        <v>30.0</v>
      </c>
      <c r="F308" s="15">
        <v>40.0</v>
      </c>
      <c r="G308" s="16">
        <v>29.0</v>
      </c>
      <c r="H308" s="17">
        <v>99.0</v>
      </c>
      <c r="I308" s="18">
        <v>244.0</v>
      </c>
      <c r="J308" s="19">
        <v>55.0</v>
      </c>
      <c r="K308" s="20">
        <v>42.0</v>
      </c>
      <c r="L308" s="21">
        <v>55.0</v>
      </c>
      <c r="M308" s="22">
        <v>47.0</v>
      </c>
      <c r="N308" s="63">
        <f t="shared" si="2"/>
        <v>244</v>
      </c>
      <c r="O308" s="63">
        <f t="shared" si="3"/>
        <v>55</v>
      </c>
      <c r="P308" s="63">
        <f t="shared" si="4"/>
        <v>154</v>
      </c>
      <c r="Q308" s="63">
        <f t="shared" si="5"/>
        <v>188</v>
      </c>
      <c r="R308" s="65">
        <f t="shared" si="6"/>
        <v>0.6209048362</v>
      </c>
      <c r="S308" s="65">
        <f t="shared" si="7"/>
        <v>0.4664586583</v>
      </c>
      <c r="T308" s="66">
        <f t="shared" si="8"/>
        <v>0.5648148148</v>
      </c>
      <c r="U308" s="89"/>
      <c r="V308" s="89"/>
      <c r="W308" s="85">
        <f t="shared" si="9"/>
        <v>397</v>
      </c>
      <c r="X308" s="7">
        <f t="shared" si="10"/>
        <v>1.377819898</v>
      </c>
      <c r="Y308" s="7">
        <f t="shared" si="11"/>
        <v>681.7921502</v>
      </c>
      <c r="Z308" s="7">
        <f t="shared" si="12"/>
        <v>49328.95144</v>
      </c>
      <c r="AA308" s="97">
        <f t="shared" si="13"/>
        <v>0.7238584897</v>
      </c>
      <c r="AB308" s="97">
        <f t="shared" si="14"/>
        <v>0.7245799185</v>
      </c>
      <c r="AC308" s="98">
        <f t="shared" si="15"/>
        <v>1.159043675</v>
      </c>
      <c r="AD308" s="98">
        <f t="shared" si="16"/>
        <v>29.90021088</v>
      </c>
      <c r="AE308" s="13">
        <f t="shared" si="17"/>
        <v>1.159043675</v>
      </c>
      <c r="AF308" s="13">
        <f t="shared" si="18"/>
        <v>950.1808888</v>
      </c>
      <c r="AG308" s="13">
        <f t="shared" si="19"/>
        <v>206416.482</v>
      </c>
      <c r="AH308" s="13">
        <f t="shared" si="20"/>
        <v>4712542.337</v>
      </c>
      <c r="AI308" s="10">
        <f t="shared" si="21"/>
        <v>1.377819898</v>
      </c>
      <c r="AJ308" s="10">
        <f t="shared" si="22"/>
        <v>940.8222909</v>
      </c>
      <c r="AK308" s="10">
        <f t="shared" si="23"/>
        <v>177505.8757</v>
      </c>
      <c r="AL308" s="10">
        <f t="shared" si="24"/>
        <v>9273842.871</v>
      </c>
      <c r="AM308" s="97">
        <f t="shared" si="25"/>
        <v>128485310.4</v>
      </c>
      <c r="AN308" s="97">
        <f t="shared" si="26"/>
        <v>128613364.5</v>
      </c>
      <c r="AO308" s="86">
        <f t="shared" si="27"/>
        <v>0.9990043489</v>
      </c>
      <c r="AP308" s="86">
        <f t="shared" ref="AP308:AS308" si="332">AE308-AI308</f>
        <v>-0.2187762226</v>
      </c>
      <c r="AQ308" s="86">
        <f t="shared" si="332"/>
        <v>9.358597839</v>
      </c>
      <c r="AR308" s="86">
        <f t="shared" si="332"/>
        <v>28910.60632</v>
      </c>
      <c r="AS308" s="86">
        <f t="shared" si="332"/>
        <v>-4561300.534</v>
      </c>
      <c r="AT308" s="99"/>
      <c r="AU308" s="23"/>
    </row>
    <row r="309">
      <c r="A309" s="96">
        <v>19.00664523623928</v>
      </c>
      <c r="B309" s="29">
        <v>5533.0</v>
      </c>
      <c r="C309" s="30">
        <v>2049.0</v>
      </c>
      <c r="D309" s="31" t="s">
        <v>0</v>
      </c>
      <c r="E309" s="14">
        <v>21.0</v>
      </c>
      <c r="F309" s="15">
        <v>32.0</v>
      </c>
      <c r="G309" s="16">
        <v>31.0</v>
      </c>
      <c r="H309" s="17">
        <v>71.0</v>
      </c>
      <c r="I309" s="18">
        <v>206.0</v>
      </c>
      <c r="J309" s="19">
        <v>48.0</v>
      </c>
      <c r="K309" s="20">
        <v>32.0</v>
      </c>
      <c r="L309" s="21">
        <v>59.0</v>
      </c>
      <c r="M309" s="22">
        <v>53.0</v>
      </c>
      <c r="N309" s="63">
        <f t="shared" si="2"/>
        <v>206</v>
      </c>
      <c r="O309" s="63">
        <f t="shared" si="3"/>
        <v>59</v>
      </c>
      <c r="P309" s="63">
        <f t="shared" si="4"/>
        <v>119</v>
      </c>
      <c r="Q309" s="63">
        <f t="shared" si="5"/>
        <v>169</v>
      </c>
      <c r="R309" s="65">
        <f t="shared" si="6"/>
        <v>0.5877034358</v>
      </c>
      <c r="S309" s="65">
        <f t="shared" si="7"/>
        <v>0.47920434</v>
      </c>
      <c r="T309" s="66">
        <f t="shared" si="8"/>
        <v>0.5493333333</v>
      </c>
      <c r="U309" s="89"/>
      <c r="V309" s="89"/>
      <c r="W309" s="85">
        <f t="shared" si="9"/>
        <v>347</v>
      </c>
      <c r="X309" s="7">
        <f t="shared" si="10"/>
        <v>1.377819898</v>
      </c>
      <c r="Y309" s="7">
        <f t="shared" si="11"/>
        <v>584.7653579</v>
      </c>
      <c r="Z309" s="7">
        <f t="shared" si="12"/>
        <v>37555.77401</v>
      </c>
      <c r="AA309" s="97">
        <f t="shared" si="13"/>
        <v>0.7083770082</v>
      </c>
      <c r="AB309" s="97">
        <f t="shared" si="14"/>
        <v>0.7079144267</v>
      </c>
      <c r="AC309" s="98">
        <f t="shared" si="15"/>
        <v>1.159043675</v>
      </c>
      <c r="AD309" s="98">
        <f t="shared" si="16"/>
        <v>26.87838106</v>
      </c>
      <c r="AE309" s="13">
        <f t="shared" si="17"/>
        <v>1.159043675</v>
      </c>
      <c r="AF309" s="13">
        <f t="shared" si="18"/>
        <v>831.2546914</v>
      </c>
      <c r="AG309" s="13">
        <f t="shared" si="19"/>
        <v>158212.8863</v>
      </c>
      <c r="AH309" s="13">
        <f t="shared" si="20"/>
        <v>3236398.985</v>
      </c>
      <c r="AI309" s="10">
        <f t="shared" si="21"/>
        <v>1.377819898</v>
      </c>
      <c r="AJ309" s="10">
        <f t="shared" si="22"/>
        <v>817.6169206</v>
      </c>
      <c r="AK309" s="10">
        <f t="shared" si="23"/>
        <v>136381.1195</v>
      </c>
      <c r="AL309" s="10">
        <f t="shared" si="24"/>
        <v>6346925.808</v>
      </c>
      <c r="AM309" s="97">
        <f t="shared" si="25"/>
        <v>81235524.19</v>
      </c>
      <c r="AN309" s="97">
        <f t="shared" si="26"/>
        <v>81182476.09</v>
      </c>
      <c r="AO309" s="86">
        <f t="shared" si="27"/>
        <v>1.000653443</v>
      </c>
      <c r="AP309" s="86">
        <f t="shared" ref="AP309:AS309" si="333">AE309-AI309</f>
        <v>-0.2187762226</v>
      </c>
      <c r="AQ309" s="86">
        <f t="shared" si="333"/>
        <v>13.63777083</v>
      </c>
      <c r="AR309" s="86">
        <f t="shared" si="333"/>
        <v>21831.7668</v>
      </c>
      <c r="AS309" s="86">
        <f t="shared" si="333"/>
        <v>-3110526.823</v>
      </c>
      <c r="AT309" s="99"/>
      <c r="AU309" s="23"/>
    </row>
    <row r="310">
      <c r="A310" s="96">
        <v>19.124954212949234</v>
      </c>
      <c r="B310" s="29">
        <v>7006.0</v>
      </c>
      <c r="C310" s="30">
        <v>990.0</v>
      </c>
      <c r="D310" s="31" t="s">
        <v>0</v>
      </c>
      <c r="E310" s="14">
        <v>11.0</v>
      </c>
      <c r="F310" s="15">
        <v>11.0</v>
      </c>
      <c r="G310" s="16">
        <v>1.0</v>
      </c>
      <c r="H310" s="17">
        <v>20.0</v>
      </c>
      <c r="I310" s="18">
        <v>80.0</v>
      </c>
      <c r="J310" s="19">
        <v>4.0</v>
      </c>
      <c r="K310" s="20">
        <v>19.0</v>
      </c>
      <c r="L310" s="21">
        <v>30.0</v>
      </c>
      <c r="M310" s="22">
        <v>19.0</v>
      </c>
      <c r="N310" s="63">
        <f t="shared" si="2"/>
        <v>80</v>
      </c>
      <c r="O310" s="63">
        <f t="shared" si="3"/>
        <v>30</v>
      </c>
      <c r="P310" s="63">
        <f t="shared" si="4"/>
        <v>24</v>
      </c>
      <c r="Q310" s="63">
        <f t="shared" si="5"/>
        <v>61</v>
      </c>
      <c r="R310" s="65">
        <f t="shared" si="6"/>
        <v>0.5333333333</v>
      </c>
      <c r="S310" s="65">
        <f t="shared" si="7"/>
        <v>0.5641025641</v>
      </c>
      <c r="T310" s="66">
        <f t="shared" si="8"/>
        <v>0.5673758865</v>
      </c>
      <c r="U310" s="89"/>
      <c r="V310" s="89"/>
      <c r="W310" s="85">
        <f t="shared" si="9"/>
        <v>115</v>
      </c>
      <c r="X310" s="7">
        <f t="shared" si="10"/>
        <v>1.377819898</v>
      </c>
      <c r="Y310" s="7">
        <f t="shared" si="11"/>
        <v>182.5893073</v>
      </c>
      <c r="Z310" s="7">
        <f t="shared" si="12"/>
        <v>4037.809087</v>
      </c>
      <c r="AA310" s="97">
        <f t="shared" si="13"/>
        <v>0.7264195614</v>
      </c>
      <c r="AB310" s="97">
        <f t="shared" si="14"/>
        <v>0.7222353981</v>
      </c>
      <c r="AC310" s="98">
        <f t="shared" si="15"/>
        <v>1.159043675</v>
      </c>
      <c r="AD310" s="98">
        <f t="shared" si="16"/>
        <v>9.701664169</v>
      </c>
      <c r="AE310" s="13">
        <f t="shared" si="17"/>
        <v>1.159043675</v>
      </c>
      <c r="AF310" s="13">
        <f t="shared" si="18"/>
        <v>276.2817094</v>
      </c>
      <c r="AG310" s="13">
        <f t="shared" si="19"/>
        <v>17559.73536</v>
      </c>
      <c r="AH310" s="13">
        <f t="shared" si="20"/>
        <v>128304.5086</v>
      </c>
      <c r="AI310" s="10">
        <f t="shared" si="21"/>
        <v>1.377819898</v>
      </c>
      <c r="AJ310" s="10">
        <f t="shared" si="22"/>
        <v>266.636321</v>
      </c>
      <c r="AK310" s="10">
        <f t="shared" si="23"/>
        <v>15175.75683</v>
      </c>
      <c r="AL310" s="10">
        <f t="shared" si="24"/>
        <v>246306.3543</v>
      </c>
      <c r="AM310" s="97">
        <f t="shared" si="25"/>
        <v>3894716.639</v>
      </c>
      <c r="AN310" s="97">
        <f t="shared" si="26"/>
        <v>3872283.143</v>
      </c>
      <c r="AO310" s="86">
        <f t="shared" si="27"/>
        <v>1.005793351</v>
      </c>
      <c r="AP310" s="86">
        <f t="shared" ref="AP310:AS310" si="334">AE310-AI310</f>
        <v>-0.2187762226</v>
      </c>
      <c r="AQ310" s="86">
        <f t="shared" si="334"/>
        <v>9.645388391</v>
      </c>
      <c r="AR310" s="86">
        <f t="shared" si="334"/>
        <v>2383.97853</v>
      </c>
      <c r="AS310" s="86">
        <f t="shared" si="334"/>
        <v>-118001.8457</v>
      </c>
      <c r="AT310" s="99"/>
      <c r="AU310" s="23"/>
    </row>
    <row r="311">
      <c r="A311" s="96">
        <v>19.131164298034435</v>
      </c>
      <c r="B311" s="29">
        <v>1625.0</v>
      </c>
      <c r="C311" s="30">
        <v>2643.0</v>
      </c>
      <c r="D311" s="31" t="s">
        <v>0</v>
      </c>
      <c r="E311" s="14">
        <v>16.0</v>
      </c>
      <c r="F311" s="15">
        <v>21.0</v>
      </c>
      <c r="G311" s="16">
        <v>10.0</v>
      </c>
      <c r="H311" s="17">
        <v>37.0</v>
      </c>
      <c r="I311" s="18">
        <v>144.0</v>
      </c>
      <c r="J311" s="19">
        <v>20.0</v>
      </c>
      <c r="K311" s="20">
        <v>18.0</v>
      </c>
      <c r="L311" s="21">
        <v>36.0</v>
      </c>
      <c r="M311" s="22">
        <v>39.0</v>
      </c>
      <c r="N311" s="63">
        <f t="shared" si="2"/>
        <v>144</v>
      </c>
      <c r="O311" s="63">
        <f t="shared" si="3"/>
        <v>36</v>
      </c>
      <c r="P311" s="63">
        <f t="shared" si="4"/>
        <v>57</v>
      </c>
      <c r="Q311" s="63">
        <f t="shared" si="5"/>
        <v>104</v>
      </c>
      <c r="R311" s="65">
        <f t="shared" si="6"/>
        <v>0.5894428152</v>
      </c>
      <c r="S311" s="65">
        <f t="shared" si="7"/>
        <v>0.5278592375</v>
      </c>
      <c r="T311" s="66">
        <f t="shared" si="8"/>
        <v>0.5806451613</v>
      </c>
      <c r="U311" s="89"/>
      <c r="V311" s="89"/>
      <c r="W311" s="85">
        <f t="shared" si="9"/>
        <v>197</v>
      </c>
      <c r="X311" s="7">
        <f t="shared" si="10"/>
        <v>1.377819898</v>
      </c>
      <c r="Y311" s="7">
        <f t="shared" si="11"/>
        <v>322.1578964</v>
      </c>
      <c r="Z311" s="7">
        <f t="shared" si="12"/>
        <v>11289.09916</v>
      </c>
      <c r="AA311" s="97">
        <f t="shared" si="13"/>
        <v>0.7396888362</v>
      </c>
      <c r="AB311" s="97">
        <f t="shared" si="14"/>
        <v>0.7417403499</v>
      </c>
      <c r="AC311" s="98">
        <f t="shared" si="15"/>
        <v>1.159043675</v>
      </c>
      <c r="AD311" s="98">
        <f t="shared" si="16"/>
        <v>16.54054219</v>
      </c>
      <c r="AE311" s="13">
        <f t="shared" si="17"/>
        <v>1.159043675</v>
      </c>
      <c r="AF311" s="13">
        <f t="shared" si="18"/>
        <v>473.2037501</v>
      </c>
      <c r="AG311" s="13">
        <f t="shared" si="19"/>
        <v>51498.2996</v>
      </c>
      <c r="AH311" s="13">
        <f t="shared" si="20"/>
        <v>641921.9018</v>
      </c>
      <c r="AI311" s="10">
        <f t="shared" si="21"/>
        <v>1.377819898</v>
      </c>
      <c r="AJ311" s="10">
        <f t="shared" si="22"/>
        <v>465.4511657</v>
      </c>
      <c r="AK311" s="10">
        <f t="shared" si="23"/>
        <v>44793.52038</v>
      </c>
      <c r="AL311" s="10">
        <f t="shared" si="24"/>
        <v>1174066.312</v>
      </c>
      <c r="AM311" s="97">
        <f t="shared" si="25"/>
        <v>21330915.88</v>
      </c>
      <c r="AN311" s="97">
        <f t="shared" si="26"/>
        <v>21390076.79</v>
      </c>
      <c r="AO311" s="86">
        <f t="shared" si="27"/>
        <v>0.9972341888</v>
      </c>
      <c r="AP311" s="86">
        <f t="shared" ref="AP311:AS311" si="335">AE311-AI311</f>
        <v>-0.2187762226</v>
      </c>
      <c r="AQ311" s="86">
        <f t="shared" si="335"/>
        <v>7.75258437</v>
      </c>
      <c r="AR311" s="86">
        <f t="shared" si="335"/>
        <v>6704.779221</v>
      </c>
      <c r="AS311" s="86">
        <f t="shared" si="335"/>
        <v>-532144.4104</v>
      </c>
      <c r="AT311" s="99"/>
      <c r="AU311" s="23"/>
    </row>
    <row r="312">
      <c r="A312" s="96">
        <v>19.211718219815367</v>
      </c>
      <c r="B312" s="29">
        <v>6675.0</v>
      </c>
      <c r="C312" s="30">
        <v>1609.0</v>
      </c>
      <c r="D312" s="31" t="s">
        <v>0</v>
      </c>
      <c r="E312" s="14">
        <v>24.0</v>
      </c>
      <c r="F312" s="15">
        <v>23.0</v>
      </c>
      <c r="G312" s="16">
        <v>15.0</v>
      </c>
      <c r="H312" s="17">
        <v>35.0</v>
      </c>
      <c r="I312" s="18">
        <v>90.0</v>
      </c>
      <c r="J312" s="19">
        <v>10.0</v>
      </c>
      <c r="K312" s="20">
        <v>51.0</v>
      </c>
      <c r="L312" s="21">
        <v>41.0</v>
      </c>
      <c r="M312" s="22">
        <v>42.0</v>
      </c>
      <c r="N312" s="63">
        <f t="shared" si="2"/>
        <v>90</v>
      </c>
      <c r="O312" s="63">
        <f t="shared" si="3"/>
        <v>41</v>
      </c>
      <c r="P312" s="63">
        <f t="shared" si="4"/>
        <v>45</v>
      </c>
      <c r="Q312" s="63">
        <f t="shared" si="5"/>
        <v>155</v>
      </c>
      <c r="R312" s="65">
        <f t="shared" si="6"/>
        <v>0.4078549849</v>
      </c>
      <c r="S312" s="65">
        <f t="shared" si="7"/>
        <v>0.3957703927</v>
      </c>
      <c r="T312" s="66">
        <f t="shared" si="8"/>
        <v>0.3673469388</v>
      </c>
      <c r="U312" s="89"/>
      <c r="V312" s="89"/>
      <c r="W312" s="85">
        <f t="shared" si="9"/>
        <v>241</v>
      </c>
      <c r="X312" s="7">
        <f t="shared" si="10"/>
        <v>1.377819898</v>
      </c>
      <c r="Y312" s="7">
        <f t="shared" si="11"/>
        <v>366.9493935</v>
      </c>
      <c r="Z312" s="7">
        <f t="shared" si="12"/>
        <v>13058.51156</v>
      </c>
      <c r="AA312" s="97">
        <f t="shared" si="13"/>
        <v>0.5263906137</v>
      </c>
      <c r="AB312" s="97">
        <f t="shared" si="14"/>
        <v>0.5224879122</v>
      </c>
      <c r="AC312" s="98">
        <f t="shared" si="15"/>
        <v>1.159043675</v>
      </c>
      <c r="AD312" s="98">
        <f t="shared" si="16"/>
        <v>24.65176961</v>
      </c>
      <c r="AE312" s="13">
        <f t="shared" si="17"/>
        <v>1.159043675</v>
      </c>
      <c r="AF312" s="13">
        <f t="shared" si="18"/>
        <v>583.3108209</v>
      </c>
      <c r="AG312" s="13">
        <f t="shared" si="19"/>
        <v>79200.56863</v>
      </c>
      <c r="AH312" s="13">
        <f t="shared" si="20"/>
        <v>1431799.431</v>
      </c>
      <c r="AI312" s="10">
        <f t="shared" si="21"/>
        <v>1.377819898</v>
      </c>
      <c r="AJ312" s="10">
        <f t="shared" si="22"/>
        <v>580.5114776</v>
      </c>
      <c r="AK312" s="10">
        <f t="shared" si="23"/>
        <v>69935.66756</v>
      </c>
      <c r="AL312" s="10">
        <f t="shared" si="24"/>
        <v>2024069.292</v>
      </c>
      <c r="AM312" s="97">
        <f t="shared" si="25"/>
        <v>14129611.1</v>
      </c>
      <c r="AN312" s="97">
        <f t="shared" si="26"/>
        <v>14024853.05</v>
      </c>
      <c r="AO312" s="86">
        <f t="shared" si="27"/>
        <v>1.007469458</v>
      </c>
      <c r="AP312" s="86">
        <f t="shared" ref="AP312:AS312" si="336">AE312-AI312</f>
        <v>-0.2187762226</v>
      </c>
      <c r="AQ312" s="86">
        <f t="shared" si="336"/>
        <v>2.799343269</v>
      </c>
      <c r="AR312" s="86">
        <f t="shared" si="336"/>
        <v>9264.901076</v>
      </c>
      <c r="AS312" s="86">
        <f t="shared" si="336"/>
        <v>-592269.8611</v>
      </c>
      <c r="AT312" s="99"/>
      <c r="AU312" s="23"/>
    </row>
    <row r="313">
      <c r="A313" s="96">
        <v>19.215191591263604</v>
      </c>
      <c r="B313" s="29">
        <v>3057.0</v>
      </c>
      <c r="C313" s="30">
        <v>713.0</v>
      </c>
      <c r="D313" s="31" t="s">
        <v>0</v>
      </c>
      <c r="E313" s="14">
        <v>25.0</v>
      </c>
      <c r="F313" s="15">
        <v>26.0</v>
      </c>
      <c r="G313" s="16">
        <v>14.0</v>
      </c>
      <c r="H313" s="17">
        <v>16.0</v>
      </c>
      <c r="I313" s="18">
        <v>58.0</v>
      </c>
      <c r="J313" s="19">
        <v>6.0</v>
      </c>
      <c r="K313" s="20">
        <v>49.0</v>
      </c>
      <c r="L313" s="21">
        <v>40.0</v>
      </c>
      <c r="M313" s="22">
        <v>31.0</v>
      </c>
      <c r="N313" s="63">
        <f t="shared" si="2"/>
        <v>58</v>
      </c>
      <c r="O313" s="63">
        <f t="shared" si="3"/>
        <v>40</v>
      </c>
      <c r="P313" s="63">
        <f t="shared" si="4"/>
        <v>22</v>
      </c>
      <c r="Q313" s="63">
        <f t="shared" si="5"/>
        <v>145</v>
      </c>
      <c r="R313" s="65">
        <f t="shared" si="6"/>
        <v>0.3018867925</v>
      </c>
      <c r="S313" s="65">
        <f t="shared" si="7"/>
        <v>0.3698113208</v>
      </c>
      <c r="T313" s="66">
        <f t="shared" si="8"/>
        <v>0.2857142857</v>
      </c>
      <c r="U313" s="89"/>
      <c r="V313" s="89"/>
      <c r="W313" s="85">
        <f t="shared" si="9"/>
        <v>207</v>
      </c>
      <c r="X313" s="7">
        <f t="shared" si="10"/>
        <v>1.377819898</v>
      </c>
      <c r="Y313" s="7">
        <f t="shared" si="11"/>
        <v>300.0722506</v>
      </c>
      <c r="Z313" s="7">
        <f t="shared" si="12"/>
        <v>8645.598571</v>
      </c>
      <c r="AA313" s="97">
        <f t="shared" si="13"/>
        <v>0.4447579606</v>
      </c>
      <c r="AB313" s="97">
        <f t="shared" si="14"/>
        <v>0.4369494516</v>
      </c>
      <c r="AC313" s="98">
        <f t="shared" si="15"/>
        <v>1.159043675</v>
      </c>
      <c r="AD313" s="98">
        <f t="shared" si="16"/>
        <v>23.06133286</v>
      </c>
      <c r="AE313" s="13">
        <f t="shared" si="17"/>
        <v>1.159043675</v>
      </c>
      <c r="AF313" s="13">
        <f t="shared" si="18"/>
        <v>502.9054143</v>
      </c>
      <c r="AG313" s="13">
        <f t="shared" si="19"/>
        <v>59211.25423</v>
      </c>
      <c r="AH313" s="13">
        <f t="shared" si="20"/>
        <v>988155.0517</v>
      </c>
      <c r="AI313" s="10">
        <f t="shared" si="21"/>
        <v>1.377819898</v>
      </c>
      <c r="AJ313" s="10">
        <f t="shared" si="22"/>
        <v>499.8561357</v>
      </c>
      <c r="AK313" s="10">
        <f t="shared" si="23"/>
        <v>52156.0749</v>
      </c>
      <c r="AL313" s="10">
        <f t="shared" si="24"/>
        <v>1253611.793</v>
      </c>
      <c r="AM313" s="97">
        <f t="shared" si="25"/>
        <v>6340324.94</v>
      </c>
      <c r="AN313" s="97">
        <f t="shared" si="26"/>
        <v>6229009.374</v>
      </c>
      <c r="AO313" s="86">
        <f t="shared" si="27"/>
        <v>1.017870509</v>
      </c>
      <c r="AP313" s="86">
        <f t="shared" ref="AP313:AS313" si="337">AE313-AI313</f>
        <v>-0.2187762226</v>
      </c>
      <c r="AQ313" s="86">
        <f t="shared" si="337"/>
        <v>3.049278551</v>
      </c>
      <c r="AR313" s="86">
        <f t="shared" si="337"/>
        <v>7055.179325</v>
      </c>
      <c r="AS313" s="86">
        <f t="shared" si="337"/>
        <v>-265456.741</v>
      </c>
      <c r="AT313" s="99"/>
      <c r="AU313" s="23"/>
    </row>
    <row r="314">
      <c r="A314" s="96">
        <v>19.430152048955563</v>
      </c>
      <c r="B314" s="29">
        <v>3740.0</v>
      </c>
      <c r="C314" s="30">
        <v>3156.0</v>
      </c>
      <c r="D314" s="31" t="s">
        <v>0</v>
      </c>
      <c r="E314" s="14">
        <v>30.0</v>
      </c>
      <c r="F314" s="15">
        <v>71.0</v>
      </c>
      <c r="G314" s="16">
        <v>31.0</v>
      </c>
      <c r="H314" s="17">
        <v>29.0</v>
      </c>
      <c r="I314" s="18">
        <v>194.0</v>
      </c>
      <c r="J314" s="19">
        <v>32.0</v>
      </c>
      <c r="K314" s="20">
        <v>55.0</v>
      </c>
      <c r="L314" s="21">
        <v>120.0</v>
      </c>
      <c r="M314" s="22">
        <v>108.0</v>
      </c>
      <c r="N314" s="63">
        <f t="shared" si="2"/>
        <v>194</v>
      </c>
      <c r="O314" s="63">
        <f t="shared" si="3"/>
        <v>120</v>
      </c>
      <c r="P314" s="63">
        <f t="shared" si="4"/>
        <v>61</v>
      </c>
      <c r="Q314" s="63">
        <f t="shared" si="5"/>
        <v>295</v>
      </c>
      <c r="R314" s="65">
        <f t="shared" si="6"/>
        <v>0.3805970149</v>
      </c>
      <c r="S314" s="65">
        <f t="shared" si="7"/>
        <v>0.4686567164</v>
      </c>
      <c r="T314" s="66">
        <f t="shared" si="8"/>
        <v>0.3967280164</v>
      </c>
      <c r="U314" s="89"/>
      <c r="V314" s="89"/>
      <c r="W314" s="85">
        <f t="shared" si="9"/>
        <v>476</v>
      </c>
      <c r="X314" s="7">
        <f t="shared" si="10"/>
        <v>1.377819898</v>
      </c>
      <c r="Y314" s="7">
        <f t="shared" si="11"/>
        <v>713.9035556</v>
      </c>
      <c r="Z314" s="7">
        <f t="shared" si="12"/>
        <v>58045.66496</v>
      </c>
      <c r="AA314" s="97">
        <f t="shared" si="13"/>
        <v>0.5557716913</v>
      </c>
      <c r="AB314" s="97">
        <f t="shared" si="14"/>
        <v>0.5533494863</v>
      </c>
      <c r="AC314" s="98">
        <f t="shared" si="15"/>
        <v>1.159043675</v>
      </c>
      <c r="AD314" s="98">
        <f t="shared" si="16"/>
        <v>46.9178841</v>
      </c>
      <c r="AE314" s="13">
        <f t="shared" si="17"/>
        <v>1.159043675</v>
      </c>
      <c r="AF314" s="13">
        <f t="shared" si="18"/>
        <v>1150.327463</v>
      </c>
      <c r="AG314" s="13">
        <f t="shared" si="19"/>
        <v>307277.3053</v>
      </c>
      <c r="AH314" s="13">
        <f t="shared" si="20"/>
        <v>10630466.51</v>
      </c>
      <c r="AI314" s="10">
        <f t="shared" si="21"/>
        <v>1.377819898</v>
      </c>
      <c r="AJ314" s="10">
        <f t="shared" si="22"/>
        <v>1120.360425</v>
      </c>
      <c r="AK314" s="10">
        <f t="shared" si="23"/>
        <v>268647.2139</v>
      </c>
      <c r="AL314" s="10">
        <f t="shared" si="24"/>
        <v>17123471.16</v>
      </c>
      <c r="AM314" s="97">
        <f t="shared" si="25"/>
        <v>121998611.1</v>
      </c>
      <c r="AN314" s="97">
        <f t="shared" si="26"/>
        <v>121466907.8</v>
      </c>
      <c r="AO314" s="86">
        <f t="shared" si="27"/>
        <v>1.004377351</v>
      </c>
      <c r="AP314" s="86">
        <f t="shared" ref="AP314:AS314" si="338">AE314-AI314</f>
        <v>-0.2187762226</v>
      </c>
      <c r="AQ314" s="86">
        <f t="shared" si="338"/>
        <v>29.96703725</v>
      </c>
      <c r="AR314" s="86">
        <f t="shared" si="338"/>
        <v>38630.09149</v>
      </c>
      <c r="AS314" s="86">
        <f t="shared" si="338"/>
        <v>-6493004.656</v>
      </c>
      <c r="AT314" s="99"/>
      <c r="AU314" s="23"/>
    </row>
    <row r="315">
      <c r="A315" s="96">
        <v>19.57175424797049</v>
      </c>
      <c r="B315" s="29">
        <v>7634.0</v>
      </c>
      <c r="C315" s="30">
        <v>1679.0</v>
      </c>
      <c r="D315" s="31" t="s">
        <v>0</v>
      </c>
      <c r="E315" s="14">
        <v>26.0</v>
      </c>
      <c r="F315" s="15">
        <v>24.0</v>
      </c>
      <c r="G315" s="16">
        <v>18.0</v>
      </c>
      <c r="H315" s="17">
        <v>31.0</v>
      </c>
      <c r="I315" s="18">
        <v>135.0</v>
      </c>
      <c r="J315" s="19">
        <v>24.0</v>
      </c>
      <c r="K315" s="20">
        <v>54.0</v>
      </c>
      <c r="L315" s="21">
        <v>59.0</v>
      </c>
      <c r="M315" s="22">
        <v>41.0</v>
      </c>
      <c r="N315" s="63">
        <f t="shared" si="2"/>
        <v>135</v>
      </c>
      <c r="O315" s="63">
        <f t="shared" si="3"/>
        <v>59</v>
      </c>
      <c r="P315" s="63">
        <f t="shared" si="4"/>
        <v>55</v>
      </c>
      <c r="Q315" s="63">
        <f t="shared" si="5"/>
        <v>163</v>
      </c>
      <c r="R315" s="65">
        <f t="shared" si="6"/>
        <v>0.4611650485</v>
      </c>
      <c r="S315" s="65">
        <f t="shared" si="7"/>
        <v>0.4708737864</v>
      </c>
      <c r="T315" s="66">
        <f t="shared" si="8"/>
        <v>0.4530201342</v>
      </c>
      <c r="U315" s="89"/>
      <c r="V315" s="89"/>
      <c r="W315" s="85">
        <f t="shared" si="9"/>
        <v>277</v>
      </c>
      <c r="X315" s="7">
        <f t="shared" si="10"/>
        <v>1.377819898</v>
      </c>
      <c r="Y315" s="7">
        <f t="shared" si="11"/>
        <v>430.7045728</v>
      </c>
      <c r="Z315" s="7">
        <f t="shared" si="12"/>
        <v>20263.49722</v>
      </c>
      <c r="AA315" s="97">
        <f t="shared" si="13"/>
        <v>0.6120638091</v>
      </c>
      <c r="AB315" s="97">
        <f t="shared" si="14"/>
        <v>0.6098559135</v>
      </c>
      <c r="AC315" s="98">
        <f t="shared" si="15"/>
        <v>1.159043675</v>
      </c>
      <c r="AD315" s="98">
        <f t="shared" si="16"/>
        <v>25.92411901</v>
      </c>
      <c r="AE315" s="13">
        <f t="shared" si="17"/>
        <v>1.159043675</v>
      </c>
      <c r="AF315" s="13">
        <f t="shared" si="18"/>
        <v>668.0343149</v>
      </c>
      <c r="AG315" s="13">
        <f t="shared" si="19"/>
        <v>103294.2241</v>
      </c>
      <c r="AH315" s="13">
        <f t="shared" si="20"/>
        <v>1989131.727</v>
      </c>
      <c r="AI315" s="10">
        <f t="shared" si="21"/>
        <v>1.377819898</v>
      </c>
      <c r="AJ315" s="10">
        <f t="shared" si="22"/>
        <v>655.2892161</v>
      </c>
      <c r="AK315" s="10">
        <f t="shared" si="23"/>
        <v>90468.34259</v>
      </c>
      <c r="AL315" s="10">
        <f t="shared" si="24"/>
        <v>3302950.046</v>
      </c>
      <c r="AM315" s="97">
        <f t="shared" si="25"/>
        <v>30960459.45</v>
      </c>
      <c r="AN315" s="97">
        <f t="shared" si="26"/>
        <v>30848775.89</v>
      </c>
      <c r="AO315" s="86">
        <f t="shared" si="27"/>
        <v>1.003620356</v>
      </c>
      <c r="AP315" s="86">
        <f t="shared" ref="AP315:AS315" si="339">AE315-AI315</f>
        <v>-0.2187762226</v>
      </c>
      <c r="AQ315" s="86">
        <f t="shared" si="339"/>
        <v>12.74509879</v>
      </c>
      <c r="AR315" s="86">
        <f t="shared" si="339"/>
        <v>12825.88148</v>
      </c>
      <c r="AS315" s="86">
        <f t="shared" si="339"/>
        <v>-1313818.319</v>
      </c>
      <c r="AT315" s="99"/>
      <c r="AU315" s="23"/>
    </row>
    <row r="316">
      <c r="A316" s="96">
        <v>19.573214963384743</v>
      </c>
      <c r="B316" s="29">
        <v>4022.0</v>
      </c>
      <c r="C316" s="30">
        <v>1715.0</v>
      </c>
      <c r="D316" s="31" t="s">
        <v>0</v>
      </c>
      <c r="E316" s="14">
        <v>9.0</v>
      </c>
      <c r="F316" s="15">
        <v>15.0</v>
      </c>
      <c r="G316" s="16">
        <v>6.0</v>
      </c>
      <c r="H316" s="17">
        <v>37.0</v>
      </c>
      <c r="I316" s="18">
        <v>111.0</v>
      </c>
      <c r="J316" s="19">
        <v>29.0</v>
      </c>
      <c r="K316" s="20">
        <v>22.0</v>
      </c>
      <c r="L316" s="21">
        <v>18.0</v>
      </c>
      <c r="M316" s="22">
        <v>15.0</v>
      </c>
      <c r="N316" s="63">
        <f t="shared" si="2"/>
        <v>111</v>
      </c>
      <c r="O316" s="63">
        <f t="shared" si="3"/>
        <v>18</v>
      </c>
      <c r="P316" s="63">
        <f t="shared" si="4"/>
        <v>66</v>
      </c>
      <c r="Q316" s="63">
        <f t="shared" si="5"/>
        <v>67</v>
      </c>
      <c r="R316" s="65">
        <f t="shared" si="6"/>
        <v>0.6755725191</v>
      </c>
      <c r="S316" s="65">
        <f t="shared" si="7"/>
        <v>0.4923664122</v>
      </c>
      <c r="T316" s="66">
        <f t="shared" si="8"/>
        <v>0.6235955056</v>
      </c>
      <c r="U316" s="89"/>
      <c r="V316" s="89"/>
      <c r="W316" s="85">
        <f t="shared" si="9"/>
        <v>151</v>
      </c>
      <c r="X316" s="7">
        <f t="shared" si="10"/>
        <v>1.377819898</v>
      </c>
      <c r="Y316" s="7">
        <f t="shared" si="11"/>
        <v>265.6931433</v>
      </c>
      <c r="Z316" s="7">
        <f t="shared" si="12"/>
        <v>7454.75666</v>
      </c>
      <c r="AA316" s="97">
        <f t="shared" si="13"/>
        <v>0.7826391805</v>
      </c>
      <c r="AB316" s="97">
        <f t="shared" si="14"/>
        <v>0.7855430121</v>
      </c>
      <c r="AC316" s="98">
        <f t="shared" si="15"/>
        <v>1.159043675</v>
      </c>
      <c r="AD316" s="98">
        <f t="shared" si="16"/>
        <v>10.65592622</v>
      </c>
      <c r="AE316" s="13">
        <f t="shared" si="17"/>
        <v>1.159043675</v>
      </c>
      <c r="AF316" s="13">
        <f t="shared" si="18"/>
        <v>360.687116</v>
      </c>
      <c r="AG316" s="13">
        <f t="shared" si="19"/>
        <v>29645.44455</v>
      </c>
      <c r="AH316" s="13">
        <f t="shared" si="20"/>
        <v>242965.7737</v>
      </c>
      <c r="AI316" s="10">
        <f t="shared" si="21"/>
        <v>1.377819898</v>
      </c>
      <c r="AJ316" s="10">
        <f t="shared" si="22"/>
        <v>358.0070764</v>
      </c>
      <c r="AK316" s="10">
        <f t="shared" si="23"/>
        <v>25256.19726</v>
      </c>
      <c r="AL316" s="10">
        <f t="shared" si="24"/>
        <v>499468.6962</v>
      </c>
      <c r="AM316" s="97">
        <f t="shared" si="25"/>
        <v>9562780.136</v>
      </c>
      <c r="AN316" s="97">
        <f t="shared" si="26"/>
        <v>9598260.985</v>
      </c>
      <c r="AO316" s="86">
        <f t="shared" si="27"/>
        <v>0.9963034086</v>
      </c>
      <c r="AP316" s="86">
        <f t="shared" ref="AP316:AS316" si="340">AE316-AI316</f>
        <v>-0.2187762226</v>
      </c>
      <c r="AQ316" s="86">
        <f t="shared" si="340"/>
        <v>2.680039622</v>
      </c>
      <c r="AR316" s="86">
        <f t="shared" si="340"/>
        <v>4389.24729</v>
      </c>
      <c r="AS316" s="86">
        <f t="shared" si="340"/>
        <v>-256502.9225</v>
      </c>
      <c r="AT316" s="99"/>
      <c r="AU316" s="23"/>
    </row>
    <row r="317">
      <c r="A317" s="96">
        <v>19.751877654631556</v>
      </c>
      <c r="B317" s="29">
        <v>5012.0</v>
      </c>
      <c r="C317" s="30">
        <v>1644.0</v>
      </c>
      <c r="D317" s="31" t="s">
        <v>0</v>
      </c>
      <c r="E317" s="14">
        <v>7.0</v>
      </c>
      <c r="F317" s="15">
        <v>6.0</v>
      </c>
      <c r="G317" s="16">
        <v>8.0</v>
      </c>
      <c r="H317" s="17">
        <v>26.0</v>
      </c>
      <c r="I317" s="18">
        <v>95.0</v>
      </c>
      <c r="J317" s="19">
        <v>9.0</v>
      </c>
      <c r="K317" s="20">
        <v>11.0</v>
      </c>
      <c r="L317" s="21">
        <v>19.0</v>
      </c>
      <c r="M317" s="22">
        <v>16.0</v>
      </c>
      <c r="N317" s="63">
        <f t="shared" si="2"/>
        <v>95</v>
      </c>
      <c r="O317" s="63">
        <f t="shared" si="3"/>
        <v>19</v>
      </c>
      <c r="P317" s="63">
        <f t="shared" si="4"/>
        <v>35</v>
      </c>
      <c r="Q317" s="63">
        <f t="shared" si="5"/>
        <v>48</v>
      </c>
      <c r="R317" s="65">
        <f t="shared" si="6"/>
        <v>0.6598984772</v>
      </c>
      <c r="S317" s="65">
        <f t="shared" si="7"/>
        <v>0.578680203</v>
      </c>
      <c r="T317" s="66">
        <f t="shared" si="8"/>
        <v>0.6643356643</v>
      </c>
      <c r="U317" s="89"/>
      <c r="V317" s="89"/>
      <c r="W317" s="85">
        <f t="shared" si="9"/>
        <v>102</v>
      </c>
      <c r="X317" s="7">
        <f t="shared" si="10"/>
        <v>1.377819898</v>
      </c>
      <c r="Y317" s="7">
        <f t="shared" si="11"/>
        <v>172.6831039</v>
      </c>
      <c r="Z317" s="7">
        <f t="shared" si="12"/>
        <v>3382.304168</v>
      </c>
      <c r="AA317" s="97">
        <f t="shared" si="13"/>
        <v>0.8233793392</v>
      </c>
      <c r="AB317" s="97">
        <f t="shared" si="14"/>
        <v>0.8302719373</v>
      </c>
      <c r="AC317" s="98">
        <f t="shared" si="15"/>
        <v>1.159043675</v>
      </c>
      <c r="AD317" s="98">
        <f t="shared" si="16"/>
        <v>7.634096395</v>
      </c>
      <c r="AE317" s="13">
        <f t="shared" si="17"/>
        <v>1.159043675</v>
      </c>
      <c r="AF317" s="13">
        <f t="shared" si="18"/>
        <v>244.0790061</v>
      </c>
      <c r="AG317" s="13">
        <f t="shared" si="19"/>
        <v>13616.04606</v>
      </c>
      <c r="AH317" s="13">
        <f t="shared" si="20"/>
        <v>79425.1389</v>
      </c>
      <c r="AI317" s="10">
        <f t="shared" si="21"/>
        <v>1.377819898</v>
      </c>
      <c r="AJ317" s="10">
        <f t="shared" si="22"/>
        <v>238.818459</v>
      </c>
      <c r="AK317" s="10">
        <f t="shared" si="23"/>
        <v>11671.09316</v>
      </c>
      <c r="AL317" s="10">
        <f t="shared" si="24"/>
        <v>162350.6001</v>
      </c>
      <c r="AM317" s="97">
        <f t="shared" si="25"/>
        <v>4569497.615</v>
      </c>
      <c r="AN317" s="97">
        <f t="shared" si="26"/>
        <v>4607749.377</v>
      </c>
      <c r="AO317" s="86">
        <f t="shared" si="27"/>
        <v>0.9916983849</v>
      </c>
      <c r="AP317" s="86">
        <f t="shared" ref="AP317:AS317" si="341">AE317-AI317</f>
        <v>-0.2187762226</v>
      </c>
      <c r="AQ317" s="86">
        <f t="shared" si="341"/>
        <v>5.260547083</v>
      </c>
      <c r="AR317" s="86">
        <f t="shared" si="341"/>
        <v>1944.952903</v>
      </c>
      <c r="AS317" s="86">
        <f t="shared" si="341"/>
        <v>-82925.46116</v>
      </c>
      <c r="AT317" s="99"/>
      <c r="AU317" s="23"/>
    </row>
    <row r="318">
      <c r="A318" s="96">
        <v>19.786404518491224</v>
      </c>
      <c r="B318" s="29">
        <v>7665.0</v>
      </c>
      <c r="C318" s="30">
        <v>3108.0</v>
      </c>
      <c r="D318" s="31" t="s">
        <v>0</v>
      </c>
      <c r="E318" s="14">
        <v>39.0</v>
      </c>
      <c r="F318" s="15">
        <v>61.0</v>
      </c>
      <c r="G318" s="16">
        <v>39.0</v>
      </c>
      <c r="H318" s="17">
        <v>97.0</v>
      </c>
      <c r="I318" s="18">
        <v>320.0</v>
      </c>
      <c r="J318" s="19">
        <v>44.0</v>
      </c>
      <c r="K318" s="20">
        <v>66.0</v>
      </c>
      <c r="L318" s="21">
        <v>87.0</v>
      </c>
      <c r="M318" s="22">
        <v>77.0</v>
      </c>
      <c r="N318" s="63">
        <f t="shared" si="2"/>
        <v>320</v>
      </c>
      <c r="O318" s="63">
        <f t="shared" si="3"/>
        <v>87</v>
      </c>
      <c r="P318" s="63">
        <f t="shared" si="4"/>
        <v>141</v>
      </c>
      <c r="Q318" s="63">
        <f t="shared" si="5"/>
        <v>282</v>
      </c>
      <c r="R318" s="65">
        <f t="shared" si="6"/>
        <v>0.5554216867</v>
      </c>
      <c r="S318" s="65">
        <f t="shared" si="7"/>
        <v>0.4903614458</v>
      </c>
      <c r="T318" s="66">
        <f t="shared" si="8"/>
        <v>0.5315614618</v>
      </c>
      <c r="U318" s="89"/>
      <c r="V318" s="89"/>
      <c r="W318" s="85">
        <f t="shared" si="9"/>
        <v>510</v>
      </c>
      <c r="X318" s="7">
        <f t="shared" si="10"/>
        <v>1.377819898</v>
      </c>
      <c r="Y318" s="7">
        <f t="shared" si="11"/>
        <v>824.294341</v>
      </c>
      <c r="Z318" s="7">
        <f t="shared" si="12"/>
        <v>71249.74964</v>
      </c>
      <c r="AA318" s="97">
        <f t="shared" si="13"/>
        <v>0.6906051367</v>
      </c>
      <c r="AB318" s="97">
        <f t="shared" si="14"/>
        <v>0.6911201862</v>
      </c>
      <c r="AC318" s="98">
        <f t="shared" si="15"/>
        <v>1.159043675</v>
      </c>
      <c r="AD318" s="98">
        <f t="shared" si="16"/>
        <v>44.85031632</v>
      </c>
      <c r="AE318" s="13">
        <f t="shared" si="17"/>
        <v>1.159043675</v>
      </c>
      <c r="AF318" s="13">
        <f t="shared" si="18"/>
        <v>1227.074865</v>
      </c>
      <c r="AG318" s="13">
        <f t="shared" si="19"/>
        <v>347214.5825</v>
      </c>
      <c r="AH318" s="13">
        <f t="shared" si="20"/>
        <v>11665567.28</v>
      </c>
      <c r="AI318" s="10">
        <f t="shared" si="21"/>
        <v>1.377819898</v>
      </c>
      <c r="AJ318" s="10">
        <f t="shared" si="22"/>
        <v>1212.839552</v>
      </c>
      <c r="AK318" s="10">
        <f t="shared" si="23"/>
        <v>303700.7538</v>
      </c>
      <c r="AL318" s="10">
        <f t="shared" si="24"/>
        <v>20092429.4</v>
      </c>
      <c r="AM318" s="97">
        <f t="shared" si="25"/>
        <v>286406243</v>
      </c>
      <c r="AN318" s="97">
        <f t="shared" si="26"/>
        <v>286619843.1</v>
      </c>
      <c r="AO318" s="86">
        <f t="shared" si="27"/>
        <v>0.9992547613</v>
      </c>
      <c r="AP318" s="86">
        <f t="shared" ref="AP318:AS318" si="342">AE318-AI318</f>
        <v>-0.2187762226</v>
      </c>
      <c r="AQ318" s="86">
        <f t="shared" si="342"/>
        <v>14.23531266</v>
      </c>
      <c r="AR318" s="86">
        <f t="shared" si="342"/>
        <v>43513.8287</v>
      </c>
      <c r="AS318" s="86">
        <f t="shared" si="342"/>
        <v>-8426862.123</v>
      </c>
      <c r="AT318" s="99"/>
      <c r="AU318" s="23"/>
    </row>
    <row r="319">
      <c r="A319" s="96">
        <v>19.790437783101623</v>
      </c>
      <c r="B319" s="29">
        <v>4505.0</v>
      </c>
      <c r="C319" s="30">
        <v>1501.0</v>
      </c>
      <c r="D319" s="31" t="s">
        <v>0</v>
      </c>
      <c r="E319" s="14">
        <v>11.0</v>
      </c>
      <c r="F319" s="15">
        <v>8.0</v>
      </c>
      <c r="G319" s="16">
        <v>5.0</v>
      </c>
      <c r="H319" s="17">
        <v>30.0</v>
      </c>
      <c r="I319" s="18">
        <v>66.0</v>
      </c>
      <c r="J319" s="19">
        <v>11.0</v>
      </c>
      <c r="K319" s="20">
        <v>10.0</v>
      </c>
      <c r="L319" s="21">
        <v>19.0</v>
      </c>
      <c r="M319" s="22">
        <v>10.0</v>
      </c>
      <c r="N319" s="63">
        <f t="shared" si="2"/>
        <v>66</v>
      </c>
      <c r="O319" s="63">
        <f t="shared" si="3"/>
        <v>19</v>
      </c>
      <c r="P319" s="63">
        <f t="shared" si="4"/>
        <v>41</v>
      </c>
      <c r="Q319" s="63">
        <f t="shared" si="5"/>
        <v>44</v>
      </c>
      <c r="R319" s="65">
        <f t="shared" si="6"/>
        <v>0.6294117647</v>
      </c>
      <c r="S319" s="65">
        <f t="shared" si="7"/>
        <v>0.5</v>
      </c>
      <c r="T319" s="66">
        <f t="shared" si="8"/>
        <v>0.6</v>
      </c>
      <c r="U319" s="89"/>
      <c r="V319" s="89"/>
      <c r="W319" s="85">
        <f t="shared" si="9"/>
        <v>104</v>
      </c>
      <c r="X319" s="7">
        <f t="shared" si="10"/>
        <v>1.377819898</v>
      </c>
      <c r="Y319" s="7">
        <f t="shared" si="11"/>
        <v>181.4276528</v>
      </c>
      <c r="Z319" s="7">
        <f t="shared" si="12"/>
        <v>3820.485152</v>
      </c>
      <c r="AA319" s="97">
        <f t="shared" si="13"/>
        <v>0.7590436749</v>
      </c>
      <c r="AB319" s="97">
        <f t="shared" si="14"/>
        <v>0.7542039347</v>
      </c>
      <c r="AC319" s="98">
        <f t="shared" si="15"/>
        <v>1.159043675</v>
      </c>
      <c r="AD319" s="98">
        <f t="shared" si="16"/>
        <v>6.997921696</v>
      </c>
      <c r="AE319" s="13">
        <f t="shared" si="17"/>
        <v>1.159043675</v>
      </c>
      <c r="AF319" s="13">
        <f t="shared" si="18"/>
        <v>248.0790061</v>
      </c>
      <c r="AG319" s="13">
        <f t="shared" si="19"/>
        <v>13991.7841</v>
      </c>
      <c r="AH319" s="13">
        <f t="shared" si="20"/>
        <v>75689.52106</v>
      </c>
      <c r="AI319" s="10">
        <f t="shared" si="21"/>
        <v>1.377819898</v>
      </c>
      <c r="AJ319" s="10">
        <f t="shared" si="22"/>
        <v>242.0517283</v>
      </c>
      <c r="AK319" s="10">
        <f t="shared" si="23"/>
        <v>11803.30188</v>
      </c>
      <c r="AL319" s="10">
        <f t="shared" si="24"/>
        <v>168101.3467</v>
      </c>
      <c r="AM319" s="97">
        <f t="shared" si="25"/>
        <v>2412999.843</v>
      </c>
      <c r="AN319" s="97">
        <f t="shared" si="26"/>
        <v>2397614.308</v>
      </c>
      <c r="AO319" s="86">
        <f t="shared" si="27"/>
        <v>1.006417018</v>
      </c>
      <c r="AP319" s="86">
        <f t="shared" ref="AP319:AS319" si="343">AE319-AI319</f>
        <v>-0.2187762226</v>
      </c>
      <c r="AQ319" s="86">
        <f t="shared" si="343"/>
        <v>6.027277746</v>
      </c>
      <c r="AR319" s="86">
        <f t="shared" si="343"/>
        <v>2188.482224</v>
      </c>
      <c r="AS319" s="86">
        <f t="shared" si="343"/>
        <v>-92411.82562</v>
      </c>
      <c r="AT319" s="99"/>
      <c r="AU319" s="23"/>
    </row>
    <row r="320">
      <c r="A320" s="96">
        <v>19.92872611695185</v>
      </c>
      <c r="B320" s="29">
        <v>1682.0</v>
      </c>
      <c r="C320" s="30">
        <v>3241.0</v>
      </c>
      <c r="D320" s="31" t="s">
        <v>0</v>
      </c>
      <c r="E320" s="14">
        <v>28.0</v>
      </c>
      <c r="F320" s="15">
        <v>26.0</v>
      </c>
      <c r="G320" s="16">
        <v>22.0</v>
      </c>
      <c r="H320" s="17">
        <v>76.0</v>
      </c>
      <c r="I320" s="18">
        <v>145.0</v>
      </c>
      <c r="J320" s="19">
        <v>29.0</v>
      </c>
      <c r="K320" s="20">
        <v>38.0</v>
      </c>
      <c r="L320" s="21">
        <v>43.0</v>
      </c>
      <c r="M320" s="22">
        <v>36.0</v>
      </c>
      <c r="N320" s="63">
        <f t="shared" si="2"/>
        <v>145</v>
      </c>
      <c r="O320" s="63">
        <f t="shared" si="3"/>
        <v>43</v>
      </c>
      <c r="P320" s="63">
        <f t="shared" si="4"/>
        <v>105</v>
      </c>
      <c r="Q320" s="63">
        <f t="shared" si="5"/>
        <v>150</v>
      </c>
      <c r="R320" s="65">
        <f t="shared" si="6"/>
        <v>0.5643340858</v>
      </c>
      <c r="S320" s="65">
        <f t="shared" si="7"/>
        <v>0.4243792325</v>
      </c>
      <c r="T320" s="66">
        <f t="shared" si="8"/>
        <v>0.4915254237</v>
      </c>
      <c r="U320" s="89"/>
      <c r="V320" s="89"/>
      <c r="W320" s="85">
        <f t="shared" si="9"/>
        <v>298</v>
      </c>
      <c r="X320" s="7">
        <f t="shared" si="10"/>
        <v>1.377819898</v>
      </c>
      <c r="Y320" s="7">
        <f t="shared" si="11"/>
        <v>501.5396609</v>
      </c>
      <c r="Z320" s="7">
        <f t="shared" si="12"/>
        <v>26324.86261</v>
      </c>
      <c r="AA320" s="97">
        <f t="shared" si="13"/>
        <v>0.6505690986</v>
      </c>
      <c r="AB320" s="97">
        <f t="shared" si="14"/>
        <v>0.6523181101</v>
      </c>
      <c r="AC320" s="98">
        <f t="shared" si="15"/>
        <v>1.159043675</v>
      </c>
      <c r="AD320" s="98">
        <f t="shared" si="16"/>
        <v>23.85655124</v>
      </c>
      <c r="AE320" s="13">
        <f t="shared" si="17"/>
        <v>1.159043675</v>
      </c>
      <c r="AF320" s="13">
        <f t="shared" si="18"/>
        <v>714.6465815</v>
      </c>
      <c r="AG320" s="13">
        <f t="shared" si="19"/>
        <v>117146.219</v>
      </c>
      <c r="AH320" s="13">
        <f t="shared" si="20"/>
        <v>2118557.176</v>
      </c>
      <c r="AI320" s="10">
        <f t="shared" si="21"/>
        <v>1.377819898</v>
      </c>
      <c r="AJ320" s="10">
        <f t="shared" si="22"/>
        <v>708.2126455</v>
      </c>
      <c r="AK320" s="10">
        <f t="shared" si="23"/>
        <v>101555.8117</v>
      </c>
      <c r="AL320" s="10">
        <f t="shared" si="24"/>
        <v>3948729.391</v>
      </c>
      <c r="AM320" s="97">
        <f t="shared" si="25"/>
        <v>37663692.84</v>
      </c>
      <c r="AN320" s="97">
        <f t="shared" si="26"/>
        <v>37764949.15</v>
      </c>
      <c r="AO320" s="86">
        <f t="shared" si="27"/>
        <v>0.9973187753</v>
      </c>
      <c r="AP320" s="86">
        <f t="shared" ref="AP320:AS320" si="344">AE320-AI320</f>
        <v>-0.2187762226</v>
      </c>
      <c r="AQ320" s="86">
        <f t="shared" si="344"/>
        <v>6.433935938</v>
      </c>
      <c r="AR320" s="86">
        <f t="shared" si="344"/>
        <v>15590.4073</v>
      </c>
      <c r="AS320" s="86">
        <f t="shared" si="344"/>
        <v>-1830172.215</v>
      </c>
      <c r="AT320" s="99"/>
      <c r="AU320" s="23"/>
    </row>
    <row r="321">
      <c r="A321" s="96">
        <v>19.94742020032382</v>
      </c>
      <c r="B321" s="29">
        <v>3217.0</v>
      </c>
      <c r="C321" s="30">
        <v>1825.0</v>
      </c>
      <c r="D321" s="31" t="s">
        <v>0</v>
      </c>
      <c r="E321" s="14">
        <v>32.0</v>
      </c>
      <c r="F321" s="15">
        <v>17.0</v>
      </c>
      <c r="G321" s="16">
        <v>18.0</v>
      </c>
      <c r="H321" s="17">
        <v>42.0</v>
      </c>
      <c r="I321" s="18">
        <v>83.0</v>
      </c>
      <c r="J321" s="19">
        <v>21.0</v>
      </c>
      <c r="K321" s="20">
        <v>38.0</v>
      </c>
      <c r="L321" s="21">
        <v>36.0</v>
      </c>
      <c r="M321" s="22">
        <v>34.0</v>
      </c>
      <c r="N321" s="63">
        <f t="shared" si="2"/>
        <v>83</v>
      </c>
      <c r="O321" s="63">
        <f t="shared" si="3"/>
        <v>36</v>
      </c>
      <c r="P321" s="63">
        <f t="shared" si="4"/>
        <v>63</v>
      </c>
      <c r="Q321" s="63">
        <f t="shared" si="5"/>
        <v>139</v>
      </c>
      <c r="R321" s="65">
        <f t="shared" si="6"/>
        <v>0.4548286604</v>
      </c>
      <c r="S321" s="65">
        <f t="shared" si="7"/>
        <v>0.3707165109</v>
      </c>
      <c r="T321" s="66">
        <f t="shared" si="8"/>
        <v>0.3738738739</v>
      </c>
      <c r="U321" s="89"/>
      <c r="V321" s="89"/>
      <c r="W321" s="85">
        <f t="shared" si="9"/>
        <v>238</v>
      </c>
      <c r="X321" s="7">
        <f t="shared" si="10"/>
        <v>1.377819898</v>
      </c>
      <c r="Y321" s="7">
        <f t="shared" si="11"/>
        <v>379.6141905</v>
      </c>
      <c r="Z321" s="7">
        <f t="shared" si="12"/>
        <v>14267.11041</v>
      </c>
      <c r="AA321" s="97">
        <f t="shared" si="13"/>
        <v>0.5329175488</v>
      </c>
      <c r="AB321" s="97">
        <f t="shared" si="14"/>
        <v>0.5363582408</v>
      </c>
      <c r="AC321" s="98">
        <f t="shared" si="15"/>
        <v>1.159043675</v>
      </c>
      <c r="AD321" s="98">
        <f t="shared" si="16"/>
        <v>22.10707081</v>
      </c>
      <c r="AE321" s="13">
        <f t="shared" si="17"/>
        <v>1.159043675</v>
      </c>
      <c r="AF321" s="13">
        <f t="shared" si="18"/>
        <v>573.8118601</v>
      </c>
      <c r="AG321" s="13">
        <f t="shared" si="19"/>
        <v>76175.83563</v>
      </c>
      <c r="AH321" s="13">
        <f t="shared" si="20"/>
        <v>1252232.919</v>
      </c>
      <c r="AI321" s="10">
        <f t="shared" si="21"/>
        <v>1.377819898</v>
      </c>
      <c r="AJ321" s="10">
        <f t="shared" si="22"/>
        <v>571.1311563</v>
      </c>
      <c r="AK321" s="10">
        <f t="shared" si="23"/>
        <v>67033.48289</v>
      </c>
      <c r="AL321" s="10">
        <f t="shared" si="24"/>
        <v>1983128.347</v>
      </c>
      <c r="AM321" s="97">
        <f t="shared" si="25"/>
        <v>12190543.29</v>
      </c>
      <c r="AN321" s="97">
        <f t="shared" si="26"/>
        <v>12269249.47</v>
      </c>
      <c r="AO321" s="86">
        <f t="shared" si="27"/>
        <v>0.9935850859</v>
      </c>
      <c r="AP321" s="86">
        <f t="shared" ref="AP321:AS321" si="345">AE321-AI321</f>
        <v>-0.2187762226</v>
      </c>
      <c r="AQ321" s="86">
        <f t="shared" si="345"/>
        <v>2.680703809</v>
      </c>
      <c r="AR321" s="86">
        <f t="shared" si="345"/>
        <v>9142.352739</v>
      </c>
      <c r="AS321" s="86">
        <f t="shared" si="345"/>
        <v>-730895.4277</v>
      </c>
      <c r="AT321" s="99"/>
      <c r="AU321" s="23"/>
    </row>
    <row r="322">
      <c r="A322" s="96">
        <v>20.100065194857876</v>
      </c>
      <c r="B322" s="29">
        <v>1074.0</v>
      </c>
      <c r="C322" s="30">
        <v>2203.0</v>
      </c>
      <c r="D322" s="31" t="s">
        <v>0</v>
      </c>
      <c r="E322" s="14">
        <v>16.0</v>
      </c>
      <c r="F322" s="15">
        <v>47.0</v>
      </c>
      <c r="G322" s="16">
        <v>27.0</v>
      </c>
      <c r="H322" s="17">
        <v>10.0</v>
      </c>
      <c r="I322" s="18">
        <v>125.0</v>
      </c>
      <c r="J322" s="19">
        <v>16.0</v>
      </c>
      <c r="K322" s="20">
        <v>15.0</v>
      </c>
      <c r="L322" s="21">
        <v>84.0</v>
      </c>
      <c r="M322" s="22">
        <v>57.0</v>
      </c>
      <c r="N322" s="63">
        <f t="shared" si="2"/>
        <v>125</v>
      </c>
      <c r="O322" s="63">
        <f t="shared" si="3"/>
        <v>84</v>
      </c>
      <c r="P322" s="63">
        <f t="shared" si="4"/>
        <v>26</v>
      </c>
      <c r="Q322" s="63">
        <f t="shared" si="5"/>
        <v>162</v>
      </c>
      <c r="R322" s="65">
        <f t="shared" si="6"/>
        <v>0.3803526448</v>
      </c>
      <c r="S322" s="65">
        <f t="shared" si="7"/>
        <v>0.5264483627</v>
      </c>
      <c r="T322" s="66">
        <f t="shared" si="8"/>
        <v>0.4355400697</v>
      </c>
      <c r="U322" s="89"/>
      <c r="V322" s="89"/>
      <c r="W322" s="85">
        <f t="shared" si="9"/>
        <v>272</v>
      </c>
      <c r="X322" s="7">
        <f t="shared" si="10"/>
        <v>1.377819898</v>
      </c>
      <c r="Y322" s="7">
        <f t="shared" si="11"/>
        <v>405.9063981</v>
      </c>
      <c r="Z322" s="7">
        <f t="shared" si="12"/>
        <v>20683.08648</v>
      </c>
      <c r="AA322" s="97">
        <f t="shared" si="13"/>
        <v>0.5945837446</v>
      </c>
      <c r="AB322" s="97">
        <f t="shared" si="14"/>
        <v>0.5897494568</v>
      </c>
      <c r="AC322" s="98">
        <f t="shared" si="15"/>
        <v>1.159043675</v>
      </c>
      <c r="AD322" s="98">
        <f t="shared" si="16"/>
        <v>25.76507533</v>
      </c>
      <c r="AE322" s="13">
        <f t="shared" si="17"/>
        <v>1.159043675</v>
      </c>
      <c r="AF322" s="13">
        <f t="shared" si="18"/>
        <v>656.2848345</v>
      </c>
      <c r="AG322" s="13">
        <f t="shared" si="19"/>
        <v>99766.88823</v>
      </c>
      <c r="AH322" s="13">
        <f t="shared" si="20"/>
        <v>1906203.333</v>
      </c>
      <c r="AI322" s="10">
        <f t="shared" si="21"/>
        <v>1.377819898</v>
      </c>
      <c r="AJ322" s="10">
        <f t="shared" si="22"/>
        <v>629.1132215</v>
      </c>
      <c r="AK322" s="10">
        <f t="shared" si="23"/>
        <v>86439.92297</v>
      </c>
      <c r="AL322" s="10">
        <f t="shared" si="24"/>
        <v>3350660.01</v>
      </c>
      <c r="AM322" s="97">
        <f t="shared" si="25"/>
        <v>26895272.08</v>
      </c>
      <c r="AN322" s="97">
        <f t="shared" si="26"/>
        <v>26676598.95</v>
      </c>
      <c r="AO322" s="86">
        <f t="shared" si="27"/>
        <v>1.008197189</v>
      </c>
      <c r="AP322" s="86">
        <f t="shared" ref="AP322:AS322" si="346">AE322-AI322</f>
        <v>-0.2187762226</v>
      </c>
      <c r="AQ322" s="86">
        <f t="shared" si="346"/>
        <v>27.17161302</v>
      </c>
      <c r="AR322" s="86">
        <f t="shared" si="346"/>
        <v>13326.96526</v>
      </c>
      <c r="AS322" s="86">
        <f t="shared" si="346"/>
        <v>-1444456.676</v>
      </c>
      <c r="AT322" s="99"/>
      <c r="AU322" s="23"/>
    </row>
    <row r="323">
      <c r="A323" s="96">
        <v>20.285698558892648</v>
      </c>
      <c r="B323" s="29">
        <v>2731.0</v>
      </c>
      <c r="C323" s="30">
        <v>2336.0</v>
      </c>
      <c r="D323" s="31" t="s">
        <v>0</v>
      </c>
      <c r="E323" s="14">
        <v>27.0</v>
      </c>
      <c r="F323" s="15">
        <v>93.0</v>
      </c>
      <c r="G323" s="16">
        <v>60.0</v>
      </c>
      <c r="H323" s="17">
        <v>14.0</v>
      </c>
      <c r="I323" s="18">
        <v>166.0</v>
      </c>
      <c r="J323" s="19">
        <v>19.0</v>
      </c>
      <c r="K323" s="20">
        <v>26.0</v>
      </c>
      <c r="L323" s="21">
        <v>122.0</v>
      </c>
      <c r="M323" s="22">
        <v>71.0</v>
      </c>
      <c r="N323" s="63">
        <f t="shared" si="2"/>
        <v>166</v>
      </c>
      <c r="O323" s="63">
        <f t="shared" si="3"/>
        <v>122</v>
      </c>
      <c r="P323" s="63">
        <f t="shared" si="4"/>
        <v>33</v>
      </c>
      <c r="Q323" s="63">
        <f t="shared" si="5"/>
        <v>277</v>
      </c>
      <c r="R323" s="65">
        <f t="shared" si="6"/>
        <v>0.3327759197</v>
      </c>
      <c r="S323" s="65">
        <f t="shared" si="7"/>
        <v>0.4816053512</v>
      </c>
      <c r="T323" s="66">
        <f t="shared" si="8"/>
        <v>0.374717833</v>
      </c>
      <c r="U323" s="89"/>
      <c r="V323" s="89"/>
      <c r="W323" s="85">
        <f t="shared" si="9"/>
        <v>432</v>
      </c>
      <c r="X323" s="7">
        <f t="shared" si="10"/>
        <v>1.377819898</v>
      </c>
      <c r="Y323" s="7">
        <f t="shared" si="11"/>
        <v>630.7274027</v>
      </c>
      <c r="Z323" s="7">
        <f t="shared" si="12"/>
        <v>46969.28822</v>
      </c>
      <c r="AA323" s="97">
        <f t="shared" si="13"/>
        <v>0.5337615079</v>
      </c>
      <c r="AB323" s="97">
        <f t="shared" si="14"/>
        <v>0.5302995553</v>
      </c>
      <c r="AC323" s="98">
        <f t="shared" si="15"/>
        <v>1.159043675</v>
      </c>
      <c r="AD323" s="98">
        <f t="shared" si="16"/>
        <v>44.05509795</v>
      </c>
      <c r="AE323" s="13">
        <f t="shared" si="17"/>
        <v>1.159043675</v>
      </c>
      <c r="AF323" s="13">
        <f t="shared" si="18"/>
        <v>1045.468833</v>
      </c>
      <c r="AG323" s="13">
        <f t="shared" si="19"/>
        <v>254368.9714</v>
      </c>
      <c r="AH323" s="13">
        <f t="shared" si="20"/>
        <v>8221738.599</v>
      </c>
      <c r="AI323" s="10">
        <f t="shared" si="21"/>
        <v>1.377819898</v>
      </c>
      <c r="AJ323" s="10">
        <f t="shared" si="22"/>
        <v>1012.383514</v>
      </c>
      <c r="AK323" s="10">
        <f t="shared" si="23"/>
        <v>221680.7788</v>
      </c>
      <c r="AL323" s="10">
        <f t="shared" si="24"/>
        <v>13010492.84</v>
      </c>
      <c r="AM323" s="97">
        <f t="shared" si="25"/>
        <v>84557735.86</v>
      </c>
      <c r="AN323" s="97">
        <f t="shared" si="26"/>
        <v>84009298.28</v>
      </c>
      <c r="AO323" s="86">
        <f t="shared" si="27"/>
        <v>1.006528296</v>
      </c>
      <c r="AP323" s="86">
        <f t="shared" ref="AP323:AS323" si="347">AE323-AI323</f>
        <v>-0.2187762226</v>
      </c>
      <c r="AQ323" s="86">
        <f t="shared" si="347"/>
        <v>33.08531877</v>
      </c>
      <c r="AR323" s="86">
        <f t="shared" si="347"/>
        <v>32688.19265</v>
      </c>
      <c r="AS323" s="86">
        <f t="shared" si="347"/>
        <v>-4788754.238</v>
      </c>
      <c r="AT323" s="99"/>
      <c r="AU323" s="23"/>
    </row>
    <row r="324">
      <c r="A324" s="96">
        <v>20.315835716773563</v>
      </c>
      <c r="B324" s="29">
        <v>3361.0</v>
      </c>
      <c r="C324" s="30">
        <v>1573.0</v>
      </c>
      <c r="D324" s="31" t="s">
        <v>0</v>
      </c>
      <c r="E324" s="14">
        <v>16.0</v>
      </c>
      <c r="F324" s="15">
        <v>9.0</v>
      </c>
      <c r="G324" s="16">
        <v>6.0</v>
      </c>
      <c r="H324" s="17">
        <v>53.0</v>
      </c>
      <c r="I324" s="18">
        <v>116.0</v>
      </c>
      <c r="J324" s="19">
        <v>19.0</v>
      </c>
      <c r="K324" s="20">
        <v>36.0</v>
      </c>
      <c r="L324" s="21">
        <v>38.0</v>
      </c>
      <c r="M324" s="22">
        <v>25.0</v>
      </c>
      <c r="N324" s="63">
        <f t="shared" si="2"/>
        <v>116</v>
      </c>
      <c r="O324" s="63">
        <f t="shared" si="3"/>
        <v>38</v>
      </c>
      <c r="P324" s="63">
        <f t="shared" si="4"/>
        <v>72</v>
      </c>
      <c r="Q324" s="63">
        <f t="shared" si="5"/>
        <v>92</v>
      </c>
      <c r="R324" s="65">
        <f t="shared" si="6"/>
        <v>0.5911949686</v>
      </c>
      <c r="S324" s="65">
        <f t="shared" si="7"/>
        <v>0.4842767296</v>
      </c>
      <c r="T324" s="66">
        <f t="shared" si="8"/>
        <v>0.5576923077</v>
      </c>
      <c r="U324" s="89"/>
      <c r="V324" s="89"/>
      <c r="W324" s="85">
        <f t="shared" si="9"/>
        <v>202</v>
      </c>
      <c r="X324" s="7">
        <f t="shared" si="10"/>
        <v>1.377819898</v>
      </c>
      <c r="Y324" s="7">
        <f t="shared" si="11"/>
        <v>344.9503398</v>
      </c>
      <c r="Z324" s="7">
        <f t="shared" si="12"/>
        <v>13650.61092</v>
      </c>
      <c r="AA324" s="97">
        <f t="shared" si="13"/>
        <v>0.7167359826</v>
      </c>
      <c r="AB324" s="97">
        <f t="shared" si="14"/>
        <v>0.7140223378</v>
      </c>
      <c r="AC324" s="98">
        <f t="shared" si="15"/>
        <v>1.159043675</v>
      </c>
      <c r="AD324" s="98">
        <f t="shared" si="16"/>
        <v>14.63201809</v>
      </c>
      <c r="AE324" s="13">
        <f t="shared" si="17"/>
        <v>1.159043675</v>
      </c>
      <c r="AF324" s="13">
        <f t="shared" si="18"/>
        <v>482.8856628</v>
      </c>
      <c r="AG324" s="13">
        <f t="shared" si="19"/>
        <v>53204.95342</v>
      </c>
      <c r="AH324" s="13">
        <f t="shared" si="20"/>
        <v>597044.8662</v>
      </c>
      <c r="AI324" s="10">
        <f t="shared" si="21"/>
        <v>1.377819898</v>
      </c>
      <c r="AJ324" s="10">
        <f t="shared" si="22"/>
        <v>471.7097704</v>
      </c>
      <c r="AK324" s="10">
        <f t="shared" si="23"/>
        <v>45386.04219</v>
      </c>
      <c r="AL324" s="10">
        <f t="shared" si="24"/>
        <v>1255856.205</v>
      </c>
      <c r="AM324" s="97">
        <f t="shared" si="25"/>
        <v>15075675.58</v>
      </c>
      <c r="AN324" s="97">
        <f t="shared" si="26"/>
        <v>15018597.34</v>
      </c>
      <c r="AO324" s="86">
        <f t="shared" si="27"/>
        <v>1.003800504</v>
      </c>
      <c r="AP324" s="86">
        <f t="shared" ref="AP324:AS324" si="348">AE324-AI324</f>
        <v>-0.2187762226</v>
      </c>
      <c r="AQ324" s="86">
        <f t="shared" si="348"/>
        <v>11.17589233</v>
      </c>
      <c r="AR324" s="86">
        <f t="shared" si="348"/>
        <v>7818.911228</v>
      </c>
      <c r="AS324" s="86">
        <f t="shared" si="348"/>
        <v>-658811.3389</v>
      </c>
      <c r="AT324" s="99"/>
      <c r="AU324" s="23"/>
    </row>
    <row r="325">
      <c r="A325" s="96">
        <v>20.333753916700942</v>
      </c>
      <c r="B325" s="29">
        <v>3544.0</v>
      </c>
      <c r="C325" s="30">
        <v>1352.0</v>
      </c>
      <c r="D325" s="31" t="s">
        <v>0</v>
      </c>
      <c r="E325" s="14">
        <v>12.0</v>
      </c>
      <c r="F325" s="15">
        <v>25.0</v>
      </c>
      <c r="G325" s="16">
        <v>11.0</v>
      </c>
      <c r="H325" s="17">
        <v>20.0</v>
      </c>
      <c r="I325" s="18">
        <v>90.0</v>
      </c>
      <c r="J325" s="19">
        <v>11.0</v>
      </c>
      <c r="K325" s="20">
        <v>26.0</v>
      </c>
      <c r="L325" s="21">
        <v>41.0</v>
      </c>
      <c r="M325" s="22">
        <v>41.0</v>
      </c>
      <c r="N325" s="63">
        <f t="shared" si="2"/>
        <v>90</v>
      </c>
      <c r="O325" s="63">
        <f t="shared" si="3"/>
        <v>41</v>
      </c>
      <c r="P325" s="63">
        <f t="shared" si="4"/>
        <v>31</v>
      </c>
      <c r="Q325" s="63">
        <f t="shared" si="5"/>
        <v>115</v>
      </c>
      <c r="R325" s="65">
        <f t="shared" si="6"/>
        <v>0.4368231047</v>
      </c>
      <c r="S325" s="65">
        <f t="shared" si="7"/>
        <v>0.4729241877</v>
      </c>
      <c r="T325" s="66">
        <f t="shared" si="8"/>
        <v>0.4390243902</v>
      </c>
      <c r="U325" s="89"/>
      <c r="V325" s="89"/>
      <c r="W325" s="85">
        <f t="shared" si="9"/>
        <v>187</v>
      </c>
      <c r="X325" s="7">
        <f t="shared" si="10"/>
        <v>1.377819898</v>
      </c>
      <c r="Y325" s="7">
        <f t="shared" si="11"/>
        <v>284.9271701</v>
      </c>
      <c r="Z325" s="7">
        <f t="shared" si="12"/>
        <v>8793.144581</v>
      </c>
      <c r="AA325" s="97">
        <f t="shared" si="13"/>
        <v>0.5980680651</v>
      </c>
      <c r="AB325" s="97">
        <f t="shared" si="14"/>
        <v>0.5942594203</v>
      </c>
      <c r="AC325" s="98">
        <f t="shared" si="15"/>
        <v>1.159043675</v>
      </c>
      <c r="AD325" s="98">
        <f t="shared" si="16"/>
        <v>18.29002261</v>
      </c>
      <c r="AE325" s="13">
        <f t="shared" si="17"/>
        <v>1.159043675</v>
      </c>
      <c r="AF325" s="13">
        <f t="shared" si="18"/>
        <v>451.772357</v>
      </c>
      <c r="AG325" s="13">
        <f t="shared" si="19"/>
        <v>47371.06673</v>
      </c>
      <c r="AH325" s="13">
        <f t="shared" si="20"/>
        <v>639583.8008</v>
      </c>
      <c r="AI325" s="10">
        <f t="shared" si="21"/>
        <v>1.377819898</v>
      </c>
      <c r="AJ325" s="10">
        <f t="shared" si="22"/>
        <v>443.3764583</v>
      </c>
      <c r="AK325" s="10">
        <f t="shared" si="23"/>
        <v>41559.76914</v>
      </c>
      <c r="AL325" s="10">
        <f t="shared" si="24"/>
        <v>1011211.627</v>
      </c>
      <c r="AM325" s="97">
        <f t="shared" si="25"/>
        <v>9407278.737</v>
      </c>
      <c r="AN325" s="97">
        <f t="shared" si="26"/>
        <v>9347370.867</v>
      </c>
      <c r="AO325" s="86">
        <f t="shared" si="27"/>
        <v>1.006409061</v>
      </c>
      <c r="AP325" s="86">
        <f t="shared" ref="AP325:AS325" si="349">AE325-AI325</f>
        <v>-0.2187762226</v>
      </c>
      <c r="AQ325" s="86">
        <f t="shared" si="349"/>
        <v>8.395898741</v>
      </c>
      <c r="AR325" s="86">
        <f t="shared" si="349"/>
        <v>5811.297586</v>
      </c>
      <c r="AS325" s="86">
        <f t="shared" si="349"/>
        <v>-371627.826</v>
      </c>
      <c r="AT325" s="99"/>
      <c r="AU325" s="23"/>
    </row>
    <row r="326">
      <c r="A326" s="96">
        <v>20.438919702783807</v>
      </c>
      <c r="B326" s="29">
        <v>7023.0</v>
      </c>
      <c r="C326" s="30">
        <v>1807.0</v>
      </c>
      <c r="D326" s="31" t="s">
        <v>0</v>
      </c>
      <c r="E326" s="14">
        <v>8.0</v>
      </c>
      <c r="F326" s="15">
        <v>21.0</v>
      </c>
      <c r="G326" s="16">
        <v>9.0</v>
      </c>
      <c r="H326" s="17">
        <v>20.0</v>
      </c>
      <c r="I326" s="18">
        <v>146.0</v>
      </c>
      <c r="J326" s="19">
        <v>25.0</v>
      </c>
      <c r="K326" s="20">
        <v>12.0</v>
      </c>
      <c r="L326" s="21">
        <v>47.0</v>
      </c>
      <c r="M326" s="22">
        <v>32.0</v>
      </c>
      <c r="N326" s="63">
        <f t="shared" si="2"/>
        <v>146</v>
      </c>
      <c r="O326" s="63">
        <f t="shared" si="3"/>
        <v>47</v>
      </c>
      <c r="P326" s="63">
        <f t="shared" si="4"/>
        <v>45</v>
      </c>
      <c r="Q326" s="63">
        <f t="shared" si="5"/>
        <v>82</v>
      </c>
      <c r="R326" s="65">
        <f t="shared" si="6"/>
        <v>0.596875</v>
      </c>
      <c r="S326" s="65">
        <f t="shared" si="7"/>
        <v>0.603125</v>
      </c>
      <c r="T326" s="66">
        <f t="shared" si="8"/>
        <v>0.6403508772</v>
      </c>
      <c r="U326" s="89"/>
      <c r="V326" s="89"/>
      <c r="W326" s="85">
        <f t="shared" si="9"/>
        <v>174</v>
      </c>
      <c r="X326" s="7">
        <f t="shared" si="10"/>
        <v>1.377819898</v>
      </c>
      <c r="Y326" s="7">
        <f t="shared" si="11"/>
        <v>286.0583268</v>
      </c>
      <c r="Z326" s="7">
        <f t="shared" si="12"/>
        <v>10298.49159</v>
      </c>
      <c r="AA326" s="97">
        <f t="shared" si="13"/>
        <v>0.7993945521</v>
      </c>
      <c r="AB326" s="97">
        <f t="shared" si="14"/>
        <v>0.7952403929</v>
      </c>
      <c r="AC326" s="98">
        <f t="shared" si="15"/>
        <v>1.159043675</v>
      </c>
      <c r="AD326" s="98">
        <f t="shared" si="16"/>
        <v>13.04158134</v>
      </c>
      <c r="AE326" s="13">
        <f t="shared" si="17"/>
        <v>1.159043675</v>
      </c>
      <c r="AF326" s="13">
        <f t="shared" si="18"/>
        <v>416.3887802</v>
      </c>
      <c r="AG326" s="13">
        <f t="shared" si="19"/>
        <v>39629.67661</v>
      </c>
      <c r="AH326" s="13">
        <f t="shared" si="20"/>
        <v>394846.9167</v>
      </c>
      <c r="AI326" s="10">
        <f t="shared" si="21"/>
        <v>1.377819898</v>
      </c>
      <c r="AJ326" s="10">
        <f t="shared" si="22"/>
        <v>399.0395583</v>
      </c>
      <c r="AK326" s="10">
        <f t="shared" si="23"/>
        <v>33755.27438</v>
      </c>
      <c r="AL326" s="10">
        <f t="shared" si="24"/>
        <v>844476.3102</v>
      </c>
      <c r="AM326" s="97">
        <f t="shared" si="25"/>
        <v>18663624.49</v>
      </c>
      <c r="AN326" s="97">
        <f t="shared" si="26"/>
        <v>18566636.5</v>
      </c>
      <c r="AO326" s="86">
        <f t="shared" si="27"/>
        <v>1.005223778</v>
      </c>
      <c r="AP326" s="86">
        <f t="shared" ref="AP326:AS326" si="350">AE326-AI326</f>
        <v>-0.2187762226</v>
      </c>
      <c r="AQ326" s="86">
        <f t="shared" si="350"/>
        <v>17.34922186</v>
      </c>
      <c r="AR326" s="86">
        <f t="shared" si="350"/>
        <v>5874.402226</v>
      </c>
      <c r="AS326" s="86">
        <f t="shared" si="350"/>
        <v>-449629.3935</v>
      </c>
      <c r="AT326" s="99"/>
      <c r="AU326" s="23"/>
    </row>
    <row r="327">
      <c r="A327" s="96">
        <v>20.451521598690164</v>
      </c>
      <c r="B327" s="29">
        <v>4547.0</v>
      </c>
      <c r="C327" s="30">
        <v>2569.0</v>
      </c>
      <c r="D327" s="31" t="s">
        <v>0</v>
      </c>
      <c r="E327" s="14">
        <v>4.0</v>
      </c>
      <c r="F327" s="15">
        <v>14.0</v>
      </c>
      <c r="G327" s="16">
        <v>4.0</v>
      </c>
      <c r="H327" s="17">
        <v>21.0</v>
      </c>
      <c r="I327" s="18">
        <v>117.0</v>
      </c>
      <c r="J327" s="19">
        <v>29.0</v>
      </c>
      <c r="K327" s="20">
        <v>6.0</v>
      </c>
      <c r="L327" s="21">
        <v>17.0</v>
      </c>
      <c r="M327" s="22">
        <v>12.0</v>
      </c>
      <c r="N327" s="63">
        <f t="shared" si="2"/>
        <v>117</v>
      </c>
      <c r="O327" s="63">
        <f t="shared" si="3"/>
        <v>17</v>
      </c>
      <c r="P327" s="63">
        <f t="shared" si="4"/>
        <v>50</v>
      </c>
      <c r="Q327" s="63">
        <f t="shared" si="5"/>
        <v>40</v>
      </c>
      <c r="R327" s="65">
        <f t="shared" si="6"/>
        <v>0.7455357143</v>
      </c>
      <c r="S327" s="65">
        <f t="shared" si="7"/>
        <v>0.5982142857</v>
      </c>
      <c r="T327" s="66">
        <f t="shared" si="8"/>
        <v>0.7452229299</v>
      </c>
      <c r="U327" s="89"/>
      <c r="V327" s="89"/>
      <c r="W327" s="85">
        <f t="shared" si="9"/>
        <v>107</v>
      </c>
      <c r="X327" s="7">
        <f t="shared" si="10"/>
        <v>1.377819898</v>
      </c>
      <c r="Y327" s="7">
        <f t="shared" si="11"/>
        <v>193.6134051</v>
      </c>
      <c r="Z327" s="7">
        <f t="shared" si="12"/>
        <v>4347.970337</v>
      </c>
      <c r="AA327" s="97">
        <f t="shared" si="13"/>
        <v>0.9042666048</v>
      </c>
      <c r="AB327" s="97">
        <f t="shared" si="14"/>
        <v>0.9140169665</v>
      </c>
      <c r="AC327" s="98">
        <f t="shared" si="15"/>
        <v>1.159043675</v>
      </c>
      <c r="AD327" s="98">
        <f t="shared" si="16"/>
        <v>6.361746996</v>
      </c>
      <c r="AE327" s="13">
        <f t="shared" si="17"/>
        <v>1.159043675</v>
      </c>
      <c r="AF327" s="13">
        <f t="shared" si="18"/>
        <v>254.3970934</v>
      </c>
      <c r="AG327" s="13">
        <f t="shared" si="19"/>
        <v>14631.30489</v>
      </c>
      <c r="AH327" s="13">
        <f t="shared" si="20"/>
        <v>72835.64136</v>
      </c>
      <c r="AI327" s="10">
        <f t="shared" si="21"/>
        <v>1.377819898</v>
      </c>
      <c r="AJ327" s="10">
        <f t="shared" si="22"/>
        <v>248.726201</v>
      </c>
      <c r="AK327" s="10">
        <f t="shared" si="23"/>
        <v>12092.50654</v>
      </c>
      <c r="AL327" s="10">
        <f t="shared" si="24"/>
        <v>173918.8135</v>
      </c>
      <c r="AM327" s="97">
        <f t="shared" si="25"/>
        <v>7123479.543</v>
      </c>
      <c r="AN327" s="97">
        <f t="shared" si="26"/>
        <v>7200289.304</v>
      </c>
      <c r="AO327" s="86">
        <f t="shared" si="27"/>
        <v>0.9893324063</v>
      </c>
      <c r="AP327" s="86">
        <f t="shared" ref="AP327:AS327" si="351">AE327-AI327</f>
        <v>-0.2187762226</v>
      </c>
      <c r="AQ327" s="86">
        <f t="shared" si="351"/>
        <v>5.670892432</v>
      </c>
      <c r="AR327" s="86">
        <f t="shared" si="351"/>
        <v>2538.79835</v>
      </c>
      <c r="AS327" s="86">
        <f t="shared" si="351"/>
        <v>-101083.1721</v>
      </c>
      <c r="AT327" s="99"/>
      <c r="AU327" s="23"/>
    </row>
    <row r="328">
      <c r="A328" s="96">
        <v>20.47170684431552</v>
      </c>
      <c r="B328" s="29">
        <v>3613.0</v>
      </c>
      <c r="C328" s="30">
        <v>1295.0</v>
      </c>
      <c r="D328" s="31" t="s">
        <v>0</v>
      </c>
      <c r="E328" s="14">
        <v>10.0</v>
      </c>
      <c r="F328" s="15">
        <v>8.0</v>
      </c>
      <c r="G328" s="16">
        <v>3.0</v>
      </c>
      <c r="H328" s="17">
        <v>21.0</v>
      </c>
      <c r="I328" s="18">
        <v>86.0</v>
      </c>
      <c r="J328" s="19">
        <v>20.0</v>
      </c>
      <c r="K328" s="20">
        <v>5.0</v>
      </c>
      <c r="L328" s="21">
        <v>12.0</v>
      </c>
      <c r="M328" s="22">
        <v>13.0</v>
      </c>
      <c r="N328" s="63">
        <f t="shared" si="2"/>
        <v>86</v>
      </c>
      <c r="O328" s="63">
        <f t="shared" si="3"/>
        <v>12</v>
      </c>
      <c r="P328" s="63">
        <f t="shared" si="4"/>
        <v>41</v>
      </c>
      <c r="Q328" s="63">
        <f t="shared" si="5"/>
        <v>39</v>
      </c>
      <c r="R328" s="65">
        <f t="shared" si="6"/>
        <v>0.7134831461</v>
      </c>
      <c r="S328" s="65">
        <f t="shared" si="7"/>
        <v>0.5505617978</v>
      </c>
      <c r="T328" s="66">
        <f t="shared" si="8"/>
        <v>0.688</v>
      </c>
      <c r="U328" s="89"/>
      <c r="V328" s="89"/>
      <c r="W328" s="85">
        <f t="shared" si="9"/>
        <v>92</v>
      </c>
      <c r="X328" s="7">
        <f t="shared" si="10"/>
        <v>1.377819898</v>
      </c>
      <c r="Y328" s="7">
        <f t="shared" si="11"/>
        <v>163.1806746</v>
      </c>
      <c r="Z328" s="7">
        <f t="shared" si="12"/>
        <v>2893.952526</v>
      </c>
      <c r="AA328" s="97">
        <f t="shared" si="13"/>
        <v>0.8470436749</v>
      </c>
      <c r="AB328" s="97">
        <f t="shared" si="14"/>
        <v>0.8558845632</v>
      </c>
      <c r="AC328" s="98">
        <f t="shared" si="15"/>
        <v>1.159043675</v>
      </c>
      <c r="AD328" s="98">
        <f t="shared" si="16"/>
        <v>6.202703321</v>
      </c>
      <c r="AE328" s="13">
        <f t="shared" si="17"/>
        <v>1.159043675</v>
      </c>
      <c r="AF328" s="13">
        <f t="shared" si="18"/>
        <v>219.4667395</v>
      </c>
      <c r="AG328" s="13">
        <f t="shared" si="19"/>
        <v>10951.44308</v>
      </c>
      <c r="AH328" s="13">
        <f t="shared" si="20"/>
        <v>52499.68091</v>
      </c>
      <c r="AI328" s="10">
        <f t="shared" si="21"/>
        <v>1.377819898</v>
      </c>
      <c r="AJ328" s="10">
        <f t="shared" si="22"/>
        <v>216.9156506</v>
      </c>
      <c r="AK328" s="10">
        <f t="shared" si="23"/>
        <v>9257.998834</v>
      </c>
      <c r="AL328" s="10">
        <f t="shared" si="24"/>
        <v>112864.1485</v>
      </c>
      <c r="AM328" s="97">
        <f t="shared" si="25"/>
        <v>3354716.474</v>
      </c>
      <c r="AN328" s="97">
        <f t="shared" si="26"/>
        <v>3389730.813</v>
      </c>
      <c r="AO328" s="86">
        <f t="shared" si="27"/>
        <v>0.9896704665</v>
      </c>
      <c r="AP328" s="86">
        <f t="shared" ref="AP328:AS328" si="352">AE328-AI328</f>
        <v>-0.2187762226</v>
      </c>
      <c r="AQ328" s="86">
        <f t="shared" si="352"/>
        <v>2.551088931</v>
      </c>
      <c r="AR328" s="86">
        <f t="shared" si="352"/>
        <v>1693.444242</v>
      </c>
      <c r="AS328" s="86">
        <f t="shared" si="352"/>
        <v>-60364.46759</v>
      </c>
      <c r="AT328" s="99"/>
      <c r="AU328" s="23"/>
    </row>
    <row r="329">
      <c r="A329" s="96">
        <v>20.54236226131514</v>
      </c>
      <c r="B329" s="29">
        <v>6030.0</v>
      </c>
      <c r="C329" s="30">
        <v>1171.0</v>
      </c>
      <c r="D329" s="31" t="s">
        <v>0</v>
      </c>
      <c r="E329" s="14">
        <v>8.0</v>
      </c>
      <c r="F329" s="15">
        <v>11.0</v>
      </c>
      <c r="G329" s="16">
        <v>7.0</v>
      </c>
      <c r="H329" s="17">
        <v>14.0</v>
      </c>
      <c r="I329" s="18">
        <v>76.0</v>
      </c>
      <c r="J329" s="19">
        <v>15.0</v>
      </c>
      <c r="K329" s="20">
        <v>9.0</v>
      </c>
      <c r="L329" s="21">
        <v>17.0</v>
      </c>
      <c r="M329" s="22">
        <v>18.0</v>
      </c>
      <c r="N329" s="63">
        <f t="shared" si="2"/>
        <v>76</v>
      </c>
      <c r="O329" s="63">
        <f t="shared" si="3"/>
        <v>17</v>
      </c>
      <c r="P329" s="63">
        <f t="shared" si="4"/>
        <v>29</v>
      </c>
      <c r="Q329" s="63">
        <f t="shared" si="5"/>
        <v>53</v>
      </c>
      <c r="R329" s="65">
        <f t="shared" si="6"/>
        <v>0.6</v>
      </c>
      <c r="S329" s="65">
        <f t="shared" si="7"/>
        <v>0.5314285714</v>
      </c>
      <c r="T329" s="66">
        <f t="shared" si="8"/>
        <v>0.5891472868</v>
      </c>
      <c r="U329" s="89"/>
      <c r="V329" s="89"/>
      <c r="W329" s="85">
        <f t="shared" si="9"/>
        <v>99</v>
      </c>
      <c r="X329" s="7">
        <f t="shared" si="10"/>
        <v>1.377819898</v>
      </c>
      <c r="Y329" s="7">
        <f t="shared" si="11"/>
        <v>161.7584647</v>
      </c>
      <c r="Z329" s="7">
        <f t="shared" si="12"/>
        <v>2785.094896</v>
      </c>
      <c r="AA329" s="97">
        <f t="shared" si="13"/>
        <v>0.7481909617</v>
      </c>
      <c r="AB329" s="97">
        <f t="shared" si="14"/>
        <v>0.7522294186</v>
      </c>
      <c r="AC329" s="98">
        <f t="shared" si="15"/>
        <v>1.159043675</v>
      </c>
      <c r="AD329" s="98">
        <f t="shared" si="16"/>
        <v>8.42931477</v>
      </c>
      <c r="AE329" s="13">
        <f t="shared" si="17"/>
        <v>1.159043675</v>
      </c>
      <c r="AF329" s="13">
        <f t="shared" si="18"/>
        <v>237.9199624</v>
      </c>
      <c r="AG329" s="13">
        <f t="shared" si="19"/>
        <v>13028.79138</v>
      </c>
      <c r="AH329" s="13">
        <f t="shared" si="20"/>
        <v>82615.71406</v>
      </c>
      <c r="AI329" s="10">
        <f t="shared" si="21"/>
        <v>1.377819898</v>
      </c>
      <c r="AJ329" s="10">
        <f t="shared" si="22"/>
        <v>234.7829193</v>
      </c>
      <c r="AK329" s="10">
        <f t="shared" si="23"/>
        <v>11358.29353</v>
      </c>
      <c r="AL329" s="10">
        <f t="shared" si="24"/>
        <v>147610.0295</v>
      </c>
      <c r="AM329" s="97">
        <f t="shared" si="25"/>
        <v>2955821.918</v>
      </c>
      <c r="AN329" s="97">
        <f t="shared" si="26"/>
        <v>2971776.347</v>
      </c>
      <c r="AO329" s="86">
        <f t="shared" si="27"/>
        <v>0.9946313495</v>
      </c>
      <c r="AP329" s="86">
        <f t="shared" ref="AP329:AS329" si="353">AE329-AI329</f>
        <v>-0.2187762226</v>
      </c>
      <c r="AQ329" s="86">
        <f t="shared" si="353"/>
        <v>3.137043093</v>
      </c>
      <c r="AR329" s="86">
        <f t="shared" si="353"/>
        <v>1670.497855</v>
      </c>
      <c r="AS329" s="86">
        <f t="shared" si="353"/>
        <v>-64994.31542</v>
      </c>
      <c r="AT329" s="99"/>
      <c r="AU329" s="23"/>
    </row>
    <row r="330">
      <c r="A330" s="96">
        <v>20.57130185959774</v>
      </c>
      <c r="B330" s="29">
        <v>5046.0</v>
      </c>
      <c r="C330" s="30">
        <v>2067.0</v>
      </c>
      <c r="D330" s="31" t="s">
        <v>0</v>
      </c>
      <c r="E330" s="14">
        <v>17.0</v>
      </c>
      <c r="F330" s="15">
        <v>7.0</v>
      </c>
      <c r="G330" s="16">
        <v>5.0</v>
      </c>
      <c r="H330" s="17">
        <v>25.0</v>
      </c>
      <c r="I330" s="18">
        <v>81.0</v>
      </c>
      <c r="J330" s="19">
        <v>23.0</v>
      </c>
      <c r="K330" s="20">
        <v>7.0</v>
      </c>
      <c r="L330" s="21">
        <v>11.0</v>
      </c>
      <c r="M330" s="22">
        <v>26.0</v>
      </c>
      <c r="N330" s="63">
        <f t="shared" si="2"/>
        <v>81</v>
      </c>
      <c r="O330" s="63">
        <f t="shared" si="3"/>
        <v>11</v>
      </c>
      <c r="P330" s="63">
        <f t="shared" si="4"/>
        <v>48</v>
      </c>
      <c r="Q330" s="63">
        <f t="shared" si="5"/>
        <v>62</v>
      </c>
      <c r="R330" s="65">
        <f t="shared" si="6"/>
        <v>0.6386138614</v>
      </c>
      <c r="S330" s="65">
        <f t="shared" si="7"/>
        <v>0.4554455446</v>
      </c>
      <c r="T330" s="66">
        <f t="shared" si="8"/>
        <v>0.5664335664</v>
      </c>
      <c r="U330" s="89"/>
      <c r="V330" s="89"/>
      <c r="W330" s="85">
        <f t="shared" si="9"/>
        <v>121</v>
      </c>
      <c r="X330" s="7">
        <f t="shared" si="10"/>
        <v>1.377819898</v>
      </c>
      <c r="Y330" s="7">
        <f t="shared" si="11"/>
        <v>206.2242889</v>
      </c>
      <c r="Z330" s="7">
        <f t="shared" si="12"/>
        <v>4067.636357</v>
      </c>
      <c r="AA330" s="97">
        <f t="shared" si="13"/>
        <v>0.7254772413</v>
      </c>
      <c r="AB330" s="97">
        <f t="shared" si="14"/>
        <v>0.7306068059</v>
      </c>
      <c r="AC330" s="98">
        <f t="shared" si="15"/>
        <v>1.159043675</v>
      </c>
      <c r="AD330" s="98">
        <f t="shared" si="16"/>
        <v>9.860707844</v>
      </c>
      <c r="AE330" s="13">
        <f t="shared" si="17"/>
        <v>1.159043675</v>
      </c>
      <c r="AF330" s="13">
        <f t="shared" si="18"/>
        <v>290.3492772</v>
      </c>
      <c r="AG330" s="13">
        <f t="shared" si="19"/>
        <v>19355.84974</v>
      </c>
      <c r="AH330" s="13">
        <f t="shared" si="20"/>
        <v>144370.6235</v>
      </c>
      <c r="AI330" s="10">
        <f t="shared" si="21"/>
        <v>1.377819898</v>
      </c>
      <c r="AJ330" s="10">
        <f t="shared" si="22"/>
        <v>291.6491226</v>
      </c>
      <c r="AK330" s="10">
        <f t="shared" si="23"/>
        <v>16853.54227</v>
      </c>
      <c r="AL330" s="10">
        <f t="shared" si="24"/>
        <v>252193.4541</v>
      </c>
      <c r="AM330" s="97">
        <f t="shared" si="25"/>
        <v>4233139.39</v>
      </c>
      <c r="AN330" s="97">
        <f t="shared" si="26"/>
        <v>4263070.256</v>
      </c>
      <c r="AO330" s="86">
        <f t="shared" si="27"/>
        <v>0.9929790353</v>
      </c>
      <c r="AP330" s="86">
        <f t="shared" ref="AP330:AS330" si="354">AE330-AI330</f>
        <v>-0.2187762226</v>
      </c>
      <c r="AQ330" s="86">
        <f t="shared" si="354"/>
        <v>-1.299845419</v>
      </c>
      <c r="AR330" s="86">
        <f t="shared" si="354"/>
        <v>2502.307471</v>
      </c>
      <c r="AS330" s="86">
        <f t="shared" si="354"/>
        <v>-107822.8306</v>
      </c>
      <c r="AT330" s="99"/>
      <c r="AU330" s="23"/>
    </row>
    <row r="331">
      <c r="A331" s="96">
        <v>20.578629365170457</v>
      </c>
      <c r="B331" s="29">
        <v>3385.0</v>
      </c>
      <c r="C331" s="30">
        <v>1775.0</v>
      </c>
      <c r="D331" s="31" t="s">
        <v>0</v>
      </c>
      <c r="E331" s="14">
        <v>32.0</v>
      </c>
      <c r="F331" s="15">
        <v>38.0</v>
      </c>
      <c r="G331" s="16">
        <v>23.0</v>
      </c>
      <c r="H331" s="17">
        <v>48.0</v>
      </c>
      <c r="I331" s="18">
        <v>118.0</v>
      </c>
      <c r="J331" s="19">
        <v>28.0</v>
      </c>
      <c r="K331" s="20">
        <v>53.0</v>
      </c>
      <c r="L331" s="21">
        <v>62.0</v>
      </c>
      <c r="M331" s="22">
        <v>57.0</v>
      </c>
      <c r="N331" s="63">
        <f t="shared" si="2"/>
        <v>118</v>
      </c>
      <c r="O331" s="63">
        <f t="shared" si="3"/>
        <v>62</v>
      </c>
      <c r="P331" s="63">
        <f t="shared" si="4"/>
        <v>76</v>
      </c>
      <c r="Q331" s="63">
        <f t="shared" si="5"/>
        <v>203</v>
      </c>
      <c r="R331" s="65">
        <f t="shared" si="6"/>
        <v>0.4226579521</v>
      </c>
      <c r="S331" s="65">
        <f t="shared" si="7"/>
        <v>0.3921568627</v>
      </c>
      <c r="T331" s="66">
        <f t="shared" si="8"/>
        <v>0.3676012461</v>
      </c>
      <c r="U331" s="89"/>
      <c r="V331" s="89"/>
      <c r="W331" s="85">
        <f t="shared" si="9"/>
        <v>341</v>
      </c>
      <c r="X331" s="7">
        <f t="shared" si="10"/>
        <v>1.377819898</v>
      </c>
      <c r="Y331" s="7">
        <f t="shared" si="11"/>
        <v>533.9011899</v>
      </c>
      <c r="Z331" s="7">
        <f t="shared" si="12"/>
        <v>29441.7173</v>
      </c>
      <c r="AA331" s="97">
        <f t="shared" si="13"/>
        <v>0.526644921</v>
      </c>
      <c r="AB331" s="97">
        <f t="shared" si="14"/>
        <v>0.5298381058</v>
      </c>
      <c r="AC331" s="98">
        <f t="shared" si="15"/>
        <v>1.159043675</v>
      </c>
      <c r="AD331" s="98">
        <f t="shared" si="16"/>
        <v>32.285866</v>
      </c>
      <c r="AE331" s="13">
        <f t="shared" si="17"/>
        <v>1.159043675</v>
      </c>
      <c r="AF331" s="13">
        <f t="shared" si="18"/>
        <v>822.7536523</v>
      </c>
      <c r="AG331" s="13">
        <f t="shared" si="19"/>
        <v>156793.7182</v>
      </c>
      <c r="AH331" s="13">
        <f t="shared" si="20"/>
        <v>3754232.785</v>
      </c>
      <c r="AI331" s="10">
        <f t="shared" si="21"/>
        <v>1.377819898</v>
      </c>
      <c r="AJ331" s="10">
        <f t="shared" si="22"/>
        <v>813.5986291</v>
      </c>
      <c r="AK331" s="10">
        <f t="shared" si="23"/>
        <v>137823.6589</v>
      </c>
      <c r="AL331" s="10">
        <f t="shared" si="24"/>
        <v>5976668.613</v>
      </c>
      <c r="AM331" s="97">
        <f t="shared" si="25"/>
        <v>35616259.23</v>
      </c>
      <c r="AN331" s="97">
        <f t="shared" si="26"/>
        <v>35832209.85</v>
      </c>
      <c r="AO331" s="86">
        <f t="shared" si="27"/>
        <v>0.9939732821</v>
      </c>
      <c r="AP331" s="86">
        <f t="shared" ref="AP331:AS331" si="355">AE331-AI331</f>
        <v>-0.2187762226</v>
      </c>
      <c r="AQ331" s="86">
        <f t="shared" si="355"/>
        <v>9.155023204</v>
      </c>
      <c r="AR331" s="86">
        <f t="shared" si="355"/>
        <v>18970.05932</v>
      </c>
      <c r="AS331" s="86">
        <f t="shared" si="355"/>
        <v>-2222435.828</v>
      </c>
      <c r="AT331" s="99"/>
      <c r="AU331" s="23"/>
    </row>
    <row r="332">
      <c r="A332" s="96">
        <v>20.85002851136349</v>
      </c>
      <c r="B332" s="29">
        <v>5330.0</v>
      </c>
      <c r="C332" s="30">
        <v>2448.0</v>
      </c>
      <c r="D332" s="31" t="s">
        <v>0</v>
      </c>
      <c r="E332" s="14">
        <v>14.0</v>
      </c>
      <c r="F332" s="15">
        <v>7.0</v>
      </c>
      <c r="G332" s="16">
        <v>14.0</v>
      </c>
      <c r="H332" s="17">
        <v>36.0</v>
      </c>
      <c r="I332" s="18">
        <v>106.0</v>
      </c>
      <c r="J332" s="19">
        <v>24.0</v>
      </c>
      <c r="K332" s="20">
        <v>14.0</v>
      </c>
      <c r="L332" s="21">
        <v>19.0</v>
      </c>
      <c r="M332" s="22">
        <v>38.0</v>
      </c>
      <c r="N332" s="63">
        <f t="shared" si="2"/>
        <v>106</v>
      </c>
      <c r="O332" s="63">
        <f t="shared" si="3"/>
        <v>19</v>
      </c>
      <c r="P332" s="63">
        <f t="shared" si="4"/>
        <v>60</v>
      </c>
      <c r="Q332" s="63">
        <f t="shared" si="5"/>
        <v>87</v>
      </c>
      <c r="R332" s="65">
        <f t="shared" si="6"/>
        <v>0.6102941176</v>
      </c>
      <c r="S332" s="65">
        <f t="shared" si="7"/>
        <v>0.4595588235</v>
      </c>
      <c r="T332" s="66">
        <f t="shared" si="8"/>
        <v>0.5492227979</v>
      </c>
      <c r="U332" s="89"/>
      <c r="V332" s="89"/>
      <c r="W332" s="85">
        <f t="shared" si="9"/>
        <v>166</v>
      </c>
      <c r="X332" s="7">
        <f t="shared" si="10"/>
        <v>1.377819898</v>
      </c>
      <c r="Y332" s="7">
        <f t="shared" si="11"/>
        <v>278.6474547</v>
      </c>
      <c r="Z332" s="7">
        <f t="shared" si="12"/>
        <v>7630.469805</v>
      </c>
      <c r="AA332" s="97">
        <f t="shared" si="13"/>
        <v>0.7082664728</v>
      </c>
      <c r="AB332" s="97">
        <f t="shared" si="14"/>
        <v>0.7116171656</v>
      </c>
      <c r="AC332" s="98">
        <f t="shared" si="15"/>
        <v>1.159043675</v>
      </c>
      <c r="AD332" s="98">
        <f t="shared" si="16"/>
        <v>13.83679972</v>
      </c>
      <c r="AE332" s="13">
        <f t="shared" si="17"/>
        <v>1.159043675</v>
      </c>
      <c r="AF332" s="13">
        <f t="shared" si="18"/>
        <v>398.6392998</v>
      </c>
      <c r="AG332" s="13">
        <f t="shared" si="19"/>
        <v>36532.42501</v>
      </c>
      <c r="AH332" s="13">
        <f t="shared" si="20"/>
        <v>381286.853</v>
      </c>
      <c r="AI332" s="10">
        <f t="shared" si="21"/>
        <v>1.377819898</v>
      </c>
      <c r="AJ332" s="10">
        <f t="shared" si="22"/>
        <v>398.5177858</v>
      </c>
      <c r="AK332" s="10">
        <f t="shared" si="23"/>
        <v>31872.79837</v>
      </c>
      <c r="AL332" s="10">
        <f t="shared" si="24"/>
        <v>663850.873</v>
      </c>
      <c r="AM332" s="97">
        <f t="shared" si="25"/>
        <v>10113274.64</v>
      </c>
      <c r="AN332" s="97">
        <f t="shared" si="26"/>
        <v>10161118.88</v>
      </c>
      <c r="AO332" s="86">
        <f t="shared" si="27"/>
        <v>0.9952914391</v>
      </c>
      <c r="AP332" s="86">
        <f t="shared" ref="AP332:AS332" si="356">AE332-AI332</f>
        <v>-0.2187762226</v>
      </c>
      <c r="AQ332" s="86">
        <f t="shared" si="356"/>
        <v>0.1215139517</v>
      </c>
      <c r="AR332" s="86">
        <f t="shared" si="356"/>
        <v>4659.626643</v>
      </c>
      <c r="AS332" s="86">
        <f t="shared" si="356"/>
        <v>-282564.0201</v>
      </c>
      <c r="AT332" s="99"/>
      <c r="AU332" s="23"/>
    </row>
    <row r="333">
      <c r="A333" s="96">
        <v>20.89932170675405</v>
      </c>
      <c r="B333" s="29">
        <v>1007.0</v>
      </c>
      <c r="C333" s="30">
        <v>2681.0</v>
      </c>
      <c r="D333" s="31" t="s">
        <v>0</v>
      </c>
      <c r="E333" s="14">
        <v>11.0</v>
      </c>
      <c r="F333" s="15">
        <v>7.0</v>
      </c>
      <c r="G333" s="16">
        <v>6.0</v>
      </c>
      <c r="H333" s="17">
        <v>25.0</v>
      </c>
      <c r="I333" s="18">
        <v>98.0</v>
      </c>
      <c r="J333" s="19">
        <v>26.0</v>
      </c>
      <c r="K333" s="20">
        <v>27.0</v>
      </c>
      <c r="L333" s="21">
        <v>19.0</v>
      </c>
      <c r="M333" s="22">
        <v>23.0</v>
      </c>
      <c r="N333" s="63">
        <f t="shared" si="2"/>
        <v>98</v>
      </c>
      <c r="O333" s="63">
        <f t="shared" si="3"/>
        <v>19</v>
      </c>
      <c r="P333" s="63">
        <f t="shared" si="4"/>
        <v>51</v>
      </c>
      <c r="Q333" s="63">
        <f t="shared" si="5"/>
        <v>74</v>
      </c>
      <c r="R333" s="65">
        <f t="shared" si="6"/>
        <v>0.6157024793</v>
      </c>
      <c r="S333" s="65">
        <f t="shared" si="7"/>
        <v>0.4834710744</v>
      </c>
      <c r="T333" s="66">
        <f t="shared" si="8"/>
        <v>0.5697674419</v>
      </c>
      <c r="U333" s="89"/>
      <c r="V333" s="89"/>
      <c r="W333" s="85">
        <f t="shared" si="9"/>
        <v>144</v>
      </c>
      <c r="X333" s="7">
        <f t="shared" si="10"/>
        <v>1.377819898</v>
      </c>
      <c r="Y333" s="7">
        <f t="shared" si="11"/>
        <v>241.7992683</v>
      </c>
      <c r="Z333" s="7">
        <f t="shared" si="12"/>
        <v>5956.834992</v>
      </c>
      <c r="AA333" s="97">
        <f t="shared" si="13"/>
        <v>0.7288111168</v>
      </c>
      <c r="AB333" s="97">
        <f t="shared" si="14"/>
        <v>0.7322885319</v>
      </c>
      <c r="AC333" s="98">
        <f t="shared" si="15"/>
        <v>1.159043675</v>
      </c>
      <c r="AD333" s="98">
        <f t="shared" si="16"/>
        <v>11.76923194</v>
      </c>
      <c r="AE333" s="13">
        <f t="shared" si="17"/>
        <v>1.159043675</v>
      </c>
      <c r="AF333" s="13">
        <f t="shared" si="18"/>
        <v>345.5738103</v>
      </c>
      <c r="AG333" s="13">
        <f t="shared" si="19"/>
        <v>27423.46844</v>
      </c>
      <c r="AH333" s="13">
        <f t="shared" si="20"/>
        <v>244046.7936</v>
      </c>
      <c r="AI333" s="10">
        <f t="shared" si="21"/>
        <v>1.377819898</v>
      </c>
      <c r="AJ333" s="10">
        <f t="shared" si="22"/>
        <v>343.7579407</v>
      </c>
      <c r="AK333" s="10">
        <f t="shared" si="23"/>
        <v>23849.98085</v>
      </c>
      <c r="AL333" s="10">
        <f t="shared" si="24"/>
        <v>440805.7894</v>
      </c>
      <c r="AM333" s="97">
        <f t="shared" si="25"/>
        <v>7341320.21</v>
      </c>
      <c r="AN333" s="97">
        <f t="shared" si="26"/>
        <v>7376348.24</v>
      </c>
      <c r="AO333" s="86">
        <f t="shared" si="27"/>
        <v>0.9952513047</v>
      </c>
      <c r="AP333" s="86">
        <f t="shared" ref="AP333:AS333" si="357">AE333-AI333</f>
        <v>-0.2187762226</v>
      </c>
      <c r="AQ333" s="86">
        <f t="shared" si="357"/>
        <v>1.81586958</v>
      </c>
      <c r="AR333" s="86">
        <f t="shared" si="357"/>
        <v>3573.487595</v>
      </c>
      <c r="AS333" s="86">
        <f t="shared" si="357"/>
        <v>-196758.9958</v>
      </c>
      <c r="AT333" s="99"/>
      <c r="AU333" s="23"/>
    </row>
    <row r="334">
      <c r="A334" s="96">
        <v>20.949909319320994</v>
      </c>
      <c r="B334" s="29">
        <v>3732.0</v>
      </c>
      <c r="C334" s="30">
        <v>2726.0</v>
      </c>
      <c r="D334" s="31" t="s">
        <v>0</v>
      </c>
      <c r="E334" s="14">
        <v>31.0</v>
      </c>
      <c r="F334" s="15">
        <v>42.0</v>
      </c>
      <c r="G334" s="16">
        <v>29.0</v>
      </c>
      <c r="H334" s="17">
        <v>75.0</v>
      </c>
      <c r="I334" s="18">
        <v>191.0</v>
      </c>
      <c r="J334" s="19">
        <v>32.0</v>
      </c>
      <c r="K334" s="20">
        <v>65.0</v>
      </c>
      <c r="L334" s="21">
        <v>56.0</v>
      </c>
      <c r="M334" s="22">
        <v>61.0</v>
      </c>
      <c r="N334" s="63">
        <f t="shared" si="2"/>
        <v>191</v>
      </c>
      <c r="O334" s="63">
        <f t="shared" si="3"/>
        <v>56</v>
      </c>
      <c r="P334" s="63">
        <f t="shared" si="4"/>
        <v>107</v>
      </c>
      <c r="Q334" s="63">
        <f t="shared" si="5"/>
        <v>228</v>
      </c>
      <c r="R334" s="65">
        <f t="shared" si="6"/>
        <v>0.5120274914</v>
      </c>
      <c r="S334" s="65">
        <f t="shared" si="7"/>
        <v>0.4243986254</v>
      </c>
      <c r="T334" s="66">
        <f t="shared" si="8"/>
        <v>0.4558472554</v>
      </c>
      <c r="U334" s="89"/>
      <c r="V334" s="89"/>
      <c r="W334" s="85">
        <f t="shared" si="9"/>
        <v>391</v>
      </c>
      <c r="X334" s="7">
        <f t="shared" si="10"/>
        <v>1.377819898</v>
      </c>
      <c r="Y334" s="7">
        <f t="shared" si="11"/>
        <v>625.8325705</v>
      </c>
      <c r="Z334" s="7">
        <f t="shared" si="12"/>
        <v>38273.24082</v>
      </c>
      <c r="AA334" s="97">
        <f t="shared" si="13"/>
        <v>0.6148909303</v>
      </c>
      <c r="AB334" s="97">
        <f t="shared" si="14"/>
        <v>0.614280386</v>
      </c>
      <c r="AC334" s="98">
        <f t="shared" si="15"/>
        <v>1.159043675</v>
      </c>
      <c r="AD334" s="98">
        <f t="shared" si="16"/>
        <v>36.26195788</v>
      </c>
      <c r="AE334" s="13">
        <f t="shared" si="17"/>
        <v>1.159043675</v>
      </c>
      <c r="AF334" s="13">
        <f t="shared" si="18"/>
        <v>942.6341116</v>
      </c>
      <c r="AG334" s="13">
        <f t="shared" si="19"/>
        <v>205552.6071</v>
      </c>
      <c r="AH334" s="13">
        <f t="shared" si="20"/>
        <v>5543764.382</v>
      </c>
      <c r="AI334" s="10">
        <f t="shared" si="21"/>
        <v>1.377819898</v>
      </c>
      <c r="AJ334" s="10">
        <f t="shared" si="22"/>
        <v>939.9755072</v>
      </c>
      <c r="AK334" s="10">
        <f t="shared" si="23"/>
        <v>180963.0669</v>
      </c>
      <c r="AL334" s="10">
        <f t="shared" si="24"/>
        <v>8726298.906</v>
      </c>
      <c r="AM334" s="97">
        <f t="shared" si="25"/>
        <v>87268614.18</v>
      </c>
      <c r="AN334" s="97">
        <f t="shared" si="26"/>
        <v>87181962.47</v>
      </c>
      <c r="AO334" s="86">
        <f t="shared" si="27"/>
        <v>1.000993918</v>
      </c>
      <c r="AP334" s="86">
        <f t="shared" ref="AP334:AS334" si="358">AE334-AI334</f>
        <v>-0.2187762226</v>
      </c>
      <c r="AQ334" s="86">
        <f t="shared" si="358"/>
        <v>2.658604495</v>
      </c>
      <c r="AR334" s="86">
        <f t="shared" si="358"/>
        <v>24589.54023</v>
      </c>
      <c r="AS334" s="86">
        <f t="shared" si="358"/>
        <v>-3182534.524</v>
      </c>
      <c r="AT334" s="99"/>
      <c r="AU334" s="23"/>
    </row>
    <row r="335">
      <c r="A335" s="96">
        <v>20.981650460684023</v>
      </c>
      <c r="B335" s="29">
        <v>7528.0</v>
      </c>
      <c r="C335" s="30">
        <v>1858.0</v>
      </c>
      <c r="D335" s="31" t="s">
        <v>0</v>
      </c>
      <c r="E335" s="14">
        <v>5.0</v>
      </c>
      <c r="F335" s="15">
        <v>13.0</v>
      </c>
      <c r="G335" s="16">
        <v>1.0</v>
      </c>
      <c r="H335" s="17">
        <v>15.0</v>
      </c>
      <c r="I335" s="18">
        <v>63.0</v>
      </c>
      <c r="J335" s="19">
        <v>15.0</v>
      </c>
      <c r="K335" s="20">
        <v>13.0</v>
      </c>
      <c r="L335" s="21">
        <v>9.0</v>
      </c>
      <c r="M335" s="22">
        <v>14.0</v>
      </c>
      <c r="N335" s="63">
        <f t="shared" si="2"/>
        <v>63</v>
      </c>
      <c r="O335" s="63">
        <f t="shared" si="3"/>
        <v>9</v>
      </c>
      <c r="P335" s="63">
        <f t="shared" si="4"/>
        <v>30</v>
      </c>
      <c r="Q335" s="63">
        <f t="shared" si="5"/>
        <v>46</v>
      </c>
      <c r="R335" s="65">
        <f t="shared" si="6"/>
        <v>0.6283783784</v>
      </c>
      <c r="S335" s="65">
        <f t="shared" si="7"/>
        <v>0.4864864865</v>
      </c>
      <c r="T335" s="66">
        <f t="shared" si="8"/>
        <v>0.5779816514</v>
      </c>
      <c r="U335" s="89"/>
      <c r="V335" s="89"/>
      <c r="W335" s="85">
        <f t="shared" si="9"/>
        <v>85</v>
      </c>
      <c r="X335" s="7">
        <f t="shared" si="10"/>
        <v>1.377819898</v>
      </c>
      <c r="Y335" s="7">
        <f t="shared" si="11"/>
        <v>141.5889978</v>
      </c>
      <c r="Z335" s="7">
        <f t="shared" si="12"/>
        <v>1912.119916</v>
      </c>
      <c r="AA335" s="97">
        <f t="shared" si="13"/>
        <v>0.7370253263</v>
      </c>
      <c r="AB335" s="97">
        <f t="shared" si="14"/>
        <v>0.7441925653</v>
      </c>
      <c r="AC335" s="98">
        <f t="shared" si="15"/>
        <v>1.159043675</v>
      </c>
      <c r="AD335" s="98">
        <f t="shared" si="16"/>
        <v>7.316009045</v>
      </c>
      <c r="AE335" s="13">
        <f t="shared" si="17"/>
        <v>1.159043675</v>
      </c>
      <c r="AF335" s="13">
        <f t="shared" si="18"/>
        <v>204.3534338</v>
      </c>
      <c r="AG335" s="13">
        <f t="shared" si="19"/>
        <v>9617.812089</v>
      </c>
      <c r="AH335" s="13">
        <f t="shared" si="20"/>
        <v>52858.16535</v>
      </c>
      <c r="AI335" s="10">
        <f t="shared" si="21"/>
        <v>1.377819898</v>
      </c>
      <c r="AJ335" s="10">
        <f t="shared" si="22"/>
        <v>204.9687131</v>
      </c>
      <c r="AK335" s="10">
        <f t="shared" si="23"/>
        <v>8425.213815</v>
      </c>
      <c r="AL335" s="10">
        <f t="shared" si="24"/>
        <v>87957.51612</v>
      </c>
      <c r="AM335" s="97">
        <f t="shared" si="25"/>
        <v>1759674.499</v>
      </c>
      <c r="AN335" s="97">
        <f t="shared" si="26"/>
        <v>1776786.541</v>
      </c>
      <c r="AO335" s="86">
        <f t="shared" si="27"/>
        <v>0.9903691069</v>
      </c>
      <c r="AP335" s="86">
        <f t="shared" ref="AP335:AS335" si="359">AE335-AI335</f>
        <v>-0.2187762226</v>
      </c>
      <c r="AQ335" s="86">
        <f t="shared" si="359"/>
        <v>-0.6152793112</v>
      </c>
      <c r="AR335" s="86">
        <f t="shared" si="359"/>
        <v>1192.598274</v>
      </c>
      <c r="AS335" s="86">
        <f t="shared" si="359"/>
        <v>-35099.35076</v>
      </c>
      <c r="AT335" s="99"/>
      <c r="AU335" s="23"/>
    </row>
    <row r="336">
      <c r="A336" s="96">
        <v>21.0564000305908</v>
      </c>
      <c r="B336" s="29">
        <v>5008.0</v>
      </c>
      <c r="C336" s="30">
        <v>2352.0</v>
      </c>
      <c r="D336" s="31" t="s">
        <v>0</v>
      </c>
      <c r="E336" s="14">
        <v>4.0</v>
      </c>
      <c r="F336" s="15">
        <v>6.0</v>
      </c>
      <c r="G336" s="16">
        <v>1.0</v>
      </c>
      <c r="H336" s="17">
        <v>31.0</v>
      </c>
      <c r="I336" s="18">
        <v>78.0</v>
      </c>
      <c r="J336" s="19">
        <v>27.0</v>
      </c>
      <c r="K336" s="20">
        <v>10.0</v>
      </c>
      <c r="L336" s="21">
        <v>5.0</v>
      </c>
      <c r="M336" s="22">
        <v>24.0</v>
      </c>
      <c r="N336" s="63">
        <f t="shared" si="2"/>
        <v>78</v>
      </c>
      <c r="O336" s="63">
        <f t="shared" si="3"/>
        <v>5</v>
      </c>
      <c r="P336" s="63">
        <f t="shared" si="4"/>
        <v>58</v>
      </c>
      <c r="Q336" s="63">
        <f t="shared" si="5"/>
        <v>45</v>
      </c>
      <c r="R336" s="65">
        <f t="shared" si="6"/>
        <v>0.7311827957</v>
      </c>
      <c r="S336" s="65">
        <f t="shared" si="7"/>
        <v>0.4462365591</v>
      </c>
      <c r="T336" s="66">
        <f t="shared" si="8"/>
        <v>0.6341463415</v>
      </c>
      <c r="U336" s="89"/>
      <c r="V336" s="89"/>
      <c r="W336" s="85">
        <f t="shared" si="9"/>
        <v>108</v>
      </c>
      <c r="X336" s="7">
        <f t="shared" si="10"/>
        <v>1.377819898</v>
      </c>
      <c r="Y336" s="7">
        <f t="shared" si="11"/>
        <v>197.6046783</v>
      </c>
      <c r="Z336" s="7">
        <f t="shared" si="12"/>
        <v>3808.361046</v>
      </c>
      <c r="AA336" s="97">
        <f t="shared" si="13"/>
        <v>0.7931900164</v>
      </c>
      <c r="AB336" s="97">
        <f t="shared" si="14"/>
        <v>0.7979009773</v>
      </c>
      <c r="AC336" s="98">
        <f t="shared" si="15"/>
        <v>1.159043675</v>
      </c>
      <c r="AD336" s="98">
        <f t="shared" si="16"/>
        <v>7.156965371</v>
      </c>
      <c r="AE336" s="13">
        <f t="shared" si="17"/>
        <v>1.159043675</v>
      </c>
      <c r="AF336" s="13">
        <f t="shared" si="18"/>
        <v>257.5103991</v>
      </c>
      <c r="AG336" s="13">
        <f t="shared" si="19"/>
        <v>15064.98994</v>
      </c>
      <c r="AH336" s="13">
        <f t="shared" si="20"/>
        <v>83478.84408</v>
      </c>
      <c r="AI336" s="10">
        <f t="shared" si="21"/>
        <v>1.377819898</v>
      </c>
      <c r="AJ336" s="10">
        <f t="shared" si="22"/>
        <v>259.6065737</v>
      </c>
      <c r="AK336" s="10">
        <f t="shared" si="23"/>
        <v>12700.57157</v>
      </c>
      <c r="AL336" s="10">
        <f t="shared" si="24"/>
        <v>171376.2471</v>
      </c>
      <c r="AM336" s="97">
        <f t="shared" si="25"/>
        <v>3375267.822</v>
      </c>
      <c r="AN336" s="97">
        <f t="shared" si="26"/>
        <v>3395314.412</v>
      </c>
      <c r="AO336" s="86">
        <f t="shared" si="27"/>
        <v>0.9940958075</v>
      </c>
      <c r="AP336" s="86">
        <f t="shared" ref="AP336:AS336" si="360">AE336-AI336</f>
        <v>-0.2187762226</v>
      </c>
      <c r="AQ336" s="86">
        <f t="shared" si="360"/>
        <v>-2.096174562</v>
      </c>
      <c r="AR336" s="86">
        <f t="shared" si="360"/>
        <v>2364.418373</v>
      </c>
      <c r="AS336" s="86">
        <f t="shared" si="360"/>
        <v>-87897.40301</v>
      </c>
      <c r="AT336" s="99"/>
      <c r="AU336" s="23"/>
    </row>
    <row r="337">
      <c r="A337" s="96">
        <v>21.067217492355397</v>
      </c>
      <c r="B337" s="29">
        <v>6704.0</v>
      </c>
      <c r="C337" s="30">
        <v>1247.0</v>
      </c>
      <c r="D337" s="31" t="s">
        <v>0</v>
      </c>
      <c r="E337" s="14">
        <v>7.0</v>
      </c>
      <c r="F337" s="15">
        <v>13.0</v>
      </c>
      <c r="G337" s="16">
        <v>8.0</v>
      </c>
      <c r="H337" s="17">
        <v>23.0</v>
      </c>
      <c r="I337" s="18">
        <v>77.0</v>
      </c>
      <c r="J337" s="19">
        <v>14.0</v>
      </c>
      <c r="K337" s="20">
        <v>19.0</v>
      </c>
      <c r="L337" s="21">
        <v>10.0</v>
      </c>
      <c r="M337" s="22">
        <v>18.0</v>
      </c>
      <c r="N337" s="63">
        <f t="shared" si="2"/>
        <v>77</v>
      </c>
      <c r="O337" s="63">
        <f t="shared" si="3"/>
        <v>10</v>
      </c>
      <c r="P337" s="63">
        <f t="shared" si="4"/>
        <v>37</v>
      </c>
      <c r="Q337" s="63">
        <f t="shared" si="5"/>
        <v>65</v>
      </c>
      <c r="R337" s="65">
        <f t="shared" si="6"/>
        <v>0.6031746032</v>
      </c>
      <c r="S337" s="65">
        <f t="shared" si="7"/>
        <v>0.4603174603</v>
      </c>
      <c r="T337" s="66">
        <f t="shared" si="8"/>
        <v>0.5422535211</v>
      </c>
      <c r="U337" s="89"/>
      <c r="V337" s="89"/>
      <c r="W337" s="85">
        <f t="shared" si="9"/>
        <v>112</v>
      </c>
      <c r="X337" s="7">
        <f t="shared" si="10"/>
        <v>1.377819898</v>
      </c>
      <c r="Y337" s="7">
        <f t="shared" si="11"/>
        <v>183.0656451</v>
      </c>
      <c r="Z337" s="7">
        <f t="shared" si="12"/>
        <v>2978.885886</v>
      </c>
      <c r="AA337" s="97">
        <f t="shared" si="13"/>
        <v>0.701297196</v>
      </c>
      <c r="AB337" s="97">
        <f t="shared" si="14"/>
        <v>0.7067001128</v>
      </c>
      <c r="AC337" s="98">
        <f t="shared" si="15"/>
        <v>1.159043675</v>
      </c>
      <c r="AD337" s="98">
        <f t="shared" si="16"/>
        <v>10.33783887</v>
      </c>
      <c r="AE337" s="13">
        <f t="shared" si="17"/>
        <v>1.159043675</v>
      </c>
      <c r="AF337" s="13">
        <f t="shared" si="18"/>
        <v>269.963622</v>
      </c>
      <c r="AG337" s="13">
        <f t="shared" si="19"/>
        <v>16854.71976</v>
      </c>
      <c r="AH337" s="13">
        <f t="shared" si="20"/>
        <v>129677.8508</v>
      </c>
      <c r="AI337" s="10">
        <f t="shared" si="21"/>
        <v>1.377819898</v>
      </c>
      <c r="AJ337" s="10">
        <f t="shared" si="22"/>
        <v>272.6239384</v>
      </c>
      <c r="AK337" s="10">
        <f t="shared" si="23"/>
        <v>14878.15282</v>
      </c>
      <c r="AL337" s="10">
        <f t="shared" si="24"/>
        <v>193627.5826</v>
      </c>
      <c r="AM337" s="97">
        <f t="shared" si="25"/>
        <v>3557247.274</v>
      </c>
      <c r="AN337" s="97">
        <f t="shared" si="26"/>
        <v>3584652.932</v>
      </c>
      <c r="AO337" s="86">
        <f t="shared" si="27"/>
        <v>0.9923547248</v>
      </c>
      <c r="AP337" s="86">
        <f t="shared" ref="AP337:AS337" si="361">AE337-AI337</f>
        <v>-0.2187762226</v>
      </c>
      <c r="AQ337" s="86">
        <f t="shared" si="361"/>
        <v>-2.660316394</v>
      </c>
      <c r="AR337" s="86">
        <f t="shared" si="361"/>
        <v>1976.566947</v>
      </c>
      <c r="AS337" s="86">
        <f t="shared" si="361"/>
        <v>-63949.73182</v>
      </c>
      <c r="AT337" s="99"/>
      <c r="AU337" s="23"/>
    </row>
    <row r="338">
      <c r="A338" s="96">
        <v>21.2318749076901</v>
      </c>
      <c r="B338" s="29">
        <v>7552.0</v>
      </c>
      <c r="C338" s="30">
        <v>2340.0</v>
      </c>
      <c r="D338" s="31" t="s">
        <v>0</v>
      </c>
      <c r="E338" s="14">
        <v>63.0</v>
      </c>
      <c r="F338" s="15">
        <v>88.0</v>
      </c>
      <c r="G338" s="16">
        <v>54.0</v>
      </c>
      <c r="H338" s="17">
        <v>36.0</v>
      </c>
      <c r="I338" s="18">
        <v>150.0</v>
      </c>
      <c r="J338" s="19">
        <v>40.0</v>
      </c>
      <c r="K338" s="20">
        <v>102.0</v>
      </c>
      <c r="L338" s="21">
        <v>121.0</v>
      </c>
      <c r="M338" s="22">
        <v>136.0</v>
      </c>
      <c r="N338" s="63">
        <f t="shared" si="2"/>
        <v>150</v>
      </c>
      <c r="O338" s="63">
        <f t="shared" si="3"/>
        <v>121</v>
      </c>
      <c r="P338" s="63">
        <f t="shared" si="4"/>
        <v>76</v>
      </c>
      <c r="Q338" s="63">
        <f t="shared" si="5"/>
        <v>443</v>
      </c>
      <c r="R338" s="65">
        <f t="shared" si="6"/>
        <v>0.2860759494</v>
      </c>
      <c r="S338" s="65">
        <f t="shared" si="7"/>
        <v>0.3430379747</v>
      </c>
      <c r="T338" s="66">
        <f t="shared" si="8"/>
        <v>0.2529510961</v>
      </c>
      <c r="U338" s="89"/>
      <c r="V338" s="89"/>
      <c r="W338" s="85">
        <f t="shared" si="9"/>
        <v>640</v>
      </c>
      <c r="X338" s="7">
        <f t="shared" si="10"/>
        <v>1.377819898</v>
      </c>
      <c r="Y338" s="7">
        <f t="shared" si="11"/>
        <v>934.8245015</v>
      </c>
      <c r="Z338" s="7">
        <f t="shared" si="12"/>
        <v>83874.31037</v>
      </c>
      <c r="AA338" s="97">
        <f t="shared" si="13"/>
        <v>0.411994771</v>
      </c>
      <c r="AB338" s="97">
        <f t="shared" si="14"/>
        <v>0.4087468888</v>
      </c>
      <c r="AC338" s="98">
        <f t="shared" si="15"/>
        <v>1.159043675</v>
      </c>
      <c r="AD338" s="98">
        <f t="shared" si="16"/>
        <v>70.45634798</v>
      </c>
      <c r="AE338" s="13">
        <f t="shared" si="17"/>
        <v>1.159043675</v>
      </c>
      <c r="AF338" s="13">
        <f t="shared" si="18"/>
        <v>1554.032252</v>
      </c>
      <c r="AG338" s="13">
        <f t="shared" si="19"/>
        <v>564928.4147</v>
      </c>
      <c r="AH338" s="13">
        <f t="shared" si="20"/>
        <v>28858920.13</v>
      </c>
      <c r="AI338" s="10">
        <f t="shared" si="21"/>
        <v>1.377819898</v>
      </c>
      <c r="AJ338" s="10">
        <f t="shared" si="22"/>
        <v>1545.198716</v>
      </c>
      <c r="AK338" s="10">
        <f t="shared" si="23"/>
        <v>498001.5646</v>
      </c>
      <c r="AL338" s="10">
        <f t="shared" si="24"/>
        <v>37156319.5</v>
      </c>
      <c r="AM338" s="97">
        <f t="shared" si="25"/>
        <v>152475680.4</v>
      </c>
      <c r="AN338" s="97">
        <f t="shared" si="26"/>
        <v>151273667.4</v>
      </c>
      <c r="AO338" s="86">
        <f t="shared" si="27"/>
        <v>1.00794595</v>
      </c>
      <c r="AP338" s="86">
        <f t="shared" ref="AP338:AS338" si="362">AE338-AI338</f>
        <v>-0.2187762226</v>
      </c>
      <c r="AQ338" s="86">
        <f t="shared" si="362"/>
        <v>8.833535722</v>
      </c>
      <c r="AR338" s="86">
        <f t="shared" si="362"/>
        <v>66926.8501</v>
      </c>
      <c r="AS338" s="86">
        <f t="shared" si="362"/>
        <v>-8297399.363</v>
      </c>
      <c r="AT338" s="99"/>
      <c r="AU338" s="23"/>
    </row>
    <row r="339">
      <c r="A339" s="96">
        <v>21.328978704048467</v>
      </c>
      <c r="B339" s="29">
        <v>6738.0</v>
      </c>
      <c r="C339" s="30">
        <v>2930.0</v>
      </c>
      <c r="D339" s="31" t="s">
        <v>0</v>
      </c>
      <c r="E339" s="14">
        <v>26.0</v>
      </c>
      <c r="F339" s="15">
        <v>24.0</v>
      </c>
      <c r="G339" s="16">
        <v>17.0</v>
      </c>
      <c r="H339" s="17">
        <v>45.0</v>
      </c>
      <c r="I339" s="18">
        <v>154.0</v>
      </c>
      <c r="J339" s="19">
        <v>27.0</v>
      </c>
      <c r="K339" s="20">
        <v>52.0</v>
      </c>
      <c r="L339" s="21">
        <v>47.0</v>
      </c>
      <c r="M339" s="22">
        <v>47.0</v>
      </c>
      <c r="N339" s="63">
        <f t="shared" si="2"/>
        <v>154</v>
      </c>
      <c r="O339" s="63">
        <f t="shared" si="3"/>
        <v>47</v>
      </c>
      <c r="P339" s="63">
        <f t="shared" si="4"/>
        <v>72</v>
      </c>
      <c r="Q339" s="63">
        <f t="shared" si="5"/>
        <v>166</v>
      </c>
      <c r="R339" s="65">
        <f t="shared" si="6"/>
        <v>0.5148063781</v>
      </c>
      <c r="S339" s="65">
        <f t="shared" si="7"/>
        <v>0.4578587699</v>
      </c>
      <c r="T339" s="66">
        <f t="shared" si="8"/>
        <v>0.48125</v>
      </c>
      <c r="U339" s="89"/>
      <c r="V339" s="89"/>
      <c r="W339" s="85">
        <f t="shared" si="9"/>
        <v>285</v>
      </c>
      <c r="X339" s="7">
        <f t="shared" si="10"/>
        <v>1.377819898</v>
      </c>
      <c r="Y339" s="7">
        <f t="shared" si="11"/>
        <v>452.8087459</v>
      </c>
      <c r="Z339" s="7">
        <f t="shared" si="12"/>
        <v>20803.94864</v>
      </c>
      <c r="AA339" s="97">
        <f t="shared" si="13"/>
        <v>0.6402936749</v>
      </c>
      <c r="AB339" s="97">
        <f t="shared" si="14"/>
        <v>0.6393328812</v>
      </c>
      <c r="AC339" s="98">
        <f t="shared" si="15"/>
        <v>1.159043675</v>
      </c>
      <c r="AD339" s="98">
        <f t="shared" si="16"/>
        <v>26.40125003</v>
      </c>
      <c r="AE339" s="13">
        <f t="shared" si="17"/>
        <v>1.159043675</v>
      </c>
      <c r="AF339" s="13">
        <f t="shared" si="18"/>
        <v>687.0561447</v>
      </c>
      <c r="AG339" s="13">
        <f t="shared" si="19"/>
        <v>109192.035</v>
      </c>
      <c r="AH339" s="13">
        <f t="shared" si="20"/>
        <v>2144441.534</v>
      </c>
      <c r="AI339" s="10">
        <f t="shared" si="21"/>
        <v>1.377819898</v>
      </c>
      <c r="AJ339" s="10">
        <f t="shared" si="22"/>
        <v>681.5268489</v>
      </c>
      <c r="AK339" s="10">
        <f t="shared" si="23"/>
        <v>95970.20046</v>
      </c>
      <c r="AL339" s="10">
        <f t="shared" si="24"/>
        <v>3453455.475</v>
      </c>
      <c r="AM339" s="97">
        <f t="shared" si="25"/>
        <v>39487371.94</v>
      </c>
      <c r="AN339" s="97">
        <f t="shared" si="26"/>
        <v>39428119.1</v>
      </c>
      <c r="AO339" s="86">
        <f t="shared" si="27"/>
        <v>1.001502807</v>
      </c>
      <c r="AP339" s="86">
        <f t="shared" ref="AP339:AS339" si="363">AE339-AI339</f>
        <v>-0.2187762226</v>
      </c>
      <c r="AQ339" s="86">
        <f t="shared" si="363"/>
        <v>5.529295869</v>
      </c>
      <c r="AR339" s="86">
        <f t="shared" si="363"/>
        <v>13221.83455</v>
      </c>
      <c r="AS339" s="86">
        <f t="shared" si="363"/>
        <v>-1309013.941</v>
      </c>
      <c r="AT339" s="99"/>
      <c r="AU339" s="23"/>
    </row>
    <row r="340">
      <c r="A340" s="96">
        <v>21.341551489273172</v>
      </c>
      <c r="B340" s="29">
        <v>7311.0</v>
      </c>
      <c r="C340" s="30">
        <v>796.0</v>
      </c>
      <c r="D340" s="31" t="s">
        <v>0</v>
      </c>
      <c r="E340" s="14">
        <v>3.0</v>
      </c>
      <c r="F340" s="15">
        <v>5.0</v>
      </c>
      <c r="G340" s="16">
        <v>2.0</v>
      </c>
      <c r="H340" s="17">
        <v>22.0</v>
      </c>
      <c r="I340" s="18">
        <v>41.0</v>
      </c>
      <c r="J340" s="19">
        <v>5.0</v>
      </c>
      <c r="K340" s="20">
        <v>6.0</v>
      </c>
      <c r="L340" s="21">
        <v>12.0</v>
      </c>
      <c r="M340" s="22">
        <v>3.0</v>
      </c>
      <c r="N340" s="63">
        <f t="shared" si="2"/>
        <v>41</v>
      </c>
      <c r="O340" s="63">
        <f t="shared" si="3"/>
        <v>12</v>
      </c>
      <c r="P340" s="63">
        <f t="shared" si="4"/>
        <v>27</v>
      </c>
      <c r="Q340" s="63">
        <f t="shared" si="5"/>
        <v>19</v>
      </c>
      <c r="R340" s="65">
        <f t="shared" si="6"/>
        <v>0.6868686869</v>
      </c>
      <c r="S340" s="65">
        <f t="shared" si="7"/>
        <v>0.5353535354</v>
      </c>
      <c r="T340" s="66">
        <f t="shared" si="8"/>
        <v>0.6833333333</v>
      </c>
      <c r="U340" s="89"/>
      <c r="V340" s="89"/>
      <c r="W340" s="85">
        <f t="shared" si="9"/>
        <v>58</v>
      </c>
      <c r="X340" s="7">
        <f t="shared" si="10"/>
        <v>1.377819898</v>
      </c>
      <c r="Y340" s="7">
        <f t="shared" si="11"/>
        <v>106.1388333</v>
      </c>
      <c r="Z340" s="7">
        <f t="shared" si="12"/>
        <v>1406.953768</v>
      </c>
      <c r="AA340" s="97">
        <f t="shared" si="13"/>
        <v>0.8423770082</v>
      </c>
      <c r="AB340" s="97">
        <f t="shared" si="14"/>
        <v>0.8238711539</v>
      </c>
      <c r="AC340" s="98">
        <f t="shared" si="15"/>
        <v>1.159043675</v>
      </c>
      <c r="AD340" s="98">
        <f t="shared" si="16"/>
        <v>3.021829823</v>
      </c>
      <c r="AE340" s="13">
        <f t="shared" si="17"/>
        <v>1.159043675</v>
      </c>
      <c r="AF340" s="13">
        <f t="shared" si="18"/>
        <v>137.4708961</v>
      </c>
      <c r="AG340" s="13">
        <f t="shared" si="19"/>
        <v>4249.555182</v>
      </c>
      <c r="AH340" s="13">
        <f t="shared" si="20"/>
        <v>10165.43552</v>
      </c>
      <c r="AI340" s="10">
        <f t="shared" si="21"/>
        <v>1.377819898</v>
      </c>
      <c r="AJ340" s="10">
        <f t="shared" si="22"/>
        <v>132.3174113</v>
      </c>
      <c r="AK340" s="10">
        <f t="shared" si="23"/>
        <v>3423.5916</v>
      </c>
      <c r="AL340" s="10">
        <f t="shared" si="24"/>
        <v>26732.1216</v>
      </c>
      <c r="AM340" s="97">
        <f t="shared" si="25"/>
        <v>495368.2235</v>
      </c>
      <c r="AN340" s="97">
        <f t="shared" si="26"/>
        <v>484485.6708</v>
      </c>
      <c r="AO340" s="86">
        <f t="shared" si="27"/>
        <v>1.022462073</v>
      </c>
      <c r="AP340" s="86">
        <f t="shared" ref="AP340:AS340" si="364">AE340-AI340</f>
        <v>-0.2187762226</v>
      </c>
      <c r="AQ340" s="86">
        <f t="shared" si="364"/>
        <v>5.153484801</v>
      </c>
      <c r="AR340" s="86">
        <f t="shared" si="364"/>
        <v>825.9635816</v>
      </c>
      <c r="AS340" s="86">
        <f t="shared" si="364"/>
        <v>-16566.68607</v>
      </c>
      <c r="AT340" s="99"/>
      <c r="AU340" s="23"/>
    </row>
    <row r="341">
      <c r="A341" s="96">
        <v>21.456910749800215</v>
      </c>
      <c r="B341" s="29">
        <v>1012.0</v>
      </c>
      <c r="C341" s="30">
        <v>1883.0</v>
      </c>
      <c r="D341" s="31" t="s">
        <v>0</v>
      </c>
      <c r="E341" s="14">
        <v>36.0</v>
      </c>
      <c r="F341" s="15">
        <v>75.0</v>
      </c>
      <c r="G341" s="16">
        <v>21.0</v>
      </c>
      <c r="H341" s="17">
        <v>31.0</v>
      </c>
      <c r="I341" s="18">
        <v>155.0</v>
      </c>
      <c r="J341" s="19">
        <v>21.0</v>
      </c>
      <c r="K341" s="20">
        <v>61.0</v>
      </c>
      <c r="L341" s="21">
        <v>132.0</v>
      </c>
      <c r="M341" s="22">
        <v>67.0</v>
      </c>
      <c r="N341" s="63">
        <f t="shared" si="2"/>
        <v>155</v>
      </c>
      <c r="O341" s="63">
        <f t="shared" si="3"/>
        <v>132</v>
      </c>
      <c r="P341" s="63">
        <f t="shared" si="4"/>
        <v>52</v>
      </c>
      <c r="Q341" s="63">
        <f t="shared" si="5"/>
        <v>260</v>
      </c>
      <c r="R341" s="65">
        <f t="shared" si="6"/>
        <v>0.3455759599</v>
      </c>
      <c r="S341" s="65">
        <f t="shared" si="7"/>
        <v>0.4791318865</v>
      </c>
      <c r="T341" s="66">
        <f t="shared" si="8"/>
        <v>0.3734939759</v>
      </c>
      <c r="U341" s="89"/>
      <c r="V341" s="89"/>
      <c r="W341" s="85">
        <f t="shared" si="9"/>
        <v>444</v>
      </c>
      <c r="X341" s="7">
        <f t="shared" si="10"/>
        <v>1.377819898</v>
      </c>
      <c r="Y341" s="7">
        <f t="shared" si="11"/>
        <v>670.1516049</v>
      </c>
      <c r="Z341" s="7">
        <f t="shared" si="12"/>
        <v>55712.17305</v>
      </c>
      <c r="AA341" s="97">
        <f t="shared" si="13"/>
        <v>0.5325376508</v>
      </c>
      <c r="AB341" s="97">
        <f t="shared" si="14"/>
        <v>0.5370324911</v>
      </c>
      <c r="AC341" s="98">
        <f t="shared" si="15"/>
        <v>1.159043675</v>
      </c>
      <c r="AD341" s="98">
        <f t="shared" si="16"/>
        <v>41.35135547</v>
      </c>
      <c r="AE341" s="13">
        <f t="shared" si="17"/>
        <v>1.159043675</v>
      </c>
      <c r="AF341" s="13">
        <f t="shared" si="18"/>
        <v>1070.582139</v>
      </c>
      <c r="AG341" s="13">
        <f t="shared" si="19"/>
        <v>265209.2376</v>
      </c>
      <c r="AH341" s="13">
        <f t="shared" si="20"/>
        <v>8151840.813</v>
      </c>
      <c r="AI341" s="10">
        <f t="shared" si="21"/>
        <v>1.377819898</v>
      </c>
      <c r="AJ341" s="10">
        <f t="shared" si="22"/>
        <v>1028.384778</v>
      </c>
      <c r="AK341" s="10">
        <f t="shared" si="23"/>
        <v>229951.5903</v>
      </c>
      <c r="AL341" s="10">
        <f t="shared" si="24"/>
        <v>14485164.99</v>
      </c>
      <c r="AM341" s="97">
        <f t="shared" si="25"/>
        <v>79296142.28</v>
      </c>
      <c r="AN341" s="97">
        <f t="shared" si="26"/>
        <v>79965434.86</v>
      </c>
      <c r="AO341" s="86">
        <f t="shared" si="27"/>
        <v>0.9916302265</v>
      </c>
      <c r="AP341" s="86">
        <f t="shared" ref="AP341:AS341" si="365">AE341-AI341</f>
        <v>-0.2187762226</v>
      </c>
      <c r="AQ341" s="86">
        <f t="shared" si="365"/>
        <v>42.19736052</v>
      </c>
      <c r="AR341" s="86">
        <f t="shared" si="365"/>
        <v>35257.64723</v>
      </c>
      <c r="AS341" s="86">
        <f t="shared" si="365"/>
        <v>-6333324.179</v>
      </c>
      <c r="AT341" s="99"/>
      <c r="AU341" s="23"/>
    </row>
    <row r="342">
      <c r="A342" s="96">
        <v>21.45817824391328</v>
      </c>
      <c r="B342" s="29">
        <v>2730.0</v>
      </c>
      <c r="C342" s="30">
        <v>2458.0</v>
      </c>
      <c r="D342" s="31" t="s">
        <v>0</v>
      </c>
      <c r="E342" s="14">
        <v>12.0</v>
      </c>
      <c r="F342" s="15">
        <v>10.0</v>
      </c>
      <c r="G342" s="16">
        <v>10.0</v>
      </c>
      <c r="H342" s="17">
        <v>34.0</v>
      </c>
      <c r="I342" s="18">
        <v>108.0</v>
      </c>
      <c r="J342" s="19">
        <v>30.0</v>
      </c>
      <c r="K342" s="20">
        <v>20.0</v>
      </c>
      <c r="L342" s="21">
        <v>19.0</v>
      </c>
      <c r="M342" s="22">
        <v>20.0</v>
      </c>
      <c r="N342" s="63">
        <f t="shared" si="2"/>
        <v>108</v>
      </c>
      <c r="O342" s="63">
        <f t="shared" si="3"/>
        <v>19</v>
      </c>
      <c r="P342" s="63">
        <f t="shared" si="4"/>
        <v>64</v>
      </c>
      <c r="Q342" s="63">
        <f t="shared" si="5"/>
        <v>72</v>
      </c>
      <c r="R342" s="65">
        <f t="shared" si="6"/>
        <v>0.6539923954</v>
      </c>
      <c r="S342" s="65">
        <f t="shared" si="7"/>
        <v>0.4828897338</v>
      </c>
      <c r="T342" s="66">
        <f t="shared" si="8"/>
        <v>0.6</v>
      </c>
      <c r="U342" s="89"/>
      <c r="V342" s="89"/>
      <c r="W342" s="85">
        <f t="shared" si="9"/>
        <v>155</v>
      </c>
      <c r="X342" s="7">
        <f t="shared" si="10"/>
        <v>1.377819898</v>
      </c>
      <c r="Y342" s="7">
        <f t="shared" si="11"/>
        <v>269.072585</v>
      </c>
      <c r="Z342" s="7">
        <f t="shared" si="12"/>
        <v>7563.542553</v>
      </c>
      <c r="AA342" s="97">
        <f t="shared" si="13"/>
        <v>0.7590436749</v>
      </c>
      <c r="AB342" s="97">
        <f t="shared" si="14"/>
        <v>0.7618192112</v>
      </c>
      <c r="AC342" s="98">
        <f t="shared" si="15"/>
        <v>1.159043675</v>
      </c>
      <c r="AD342" s="98">
        <f t="shared" si="16"/>
        <v>11.45114459</v>
      </c>
      <c r="AE342" s="13">
        <f t="shared" si="17"/>
        <v>1.159043675</v>
      </c>
      <c r="AF342" s="13">
        <f t="shared" si="18"/>
        <v>370.7546838</v>
      </c>
      <c r="AG342" s="13">
        <f t="shared" si="19"/>
        <v>31395.87911</v>
      </c>
      <c r="AH342" s="13">
        <f t="shared" si="20"/>
        <v>275113.7488</v>
      </c>
      <c r="AI342" s="10">
        <f t="shared" si="21"/>
        <v>1.377819898</v>
      </c>
      <c r="AJ342" s="10">
        <f t="shared" si="22"/>
        <v>368.2756177</v>
      </c>
      <c r="AK342" s="10">
        <f t="shared" si="23"/>
        <v>26936.76868</v>
      </c>
      <c r="AL342" s="10">
        <f t="shared" si="24"/>
        <v>544575.0638</v>
      </c>
      <c r="AM342" s="97">
        <f t="shared" si="25"/>
        <v>9450412.551</v>
      </c>
      <c r="AN342" s="97">
        <f t="shared" si="26"/>
        <v>9484969.144</v>
      </c>
      <c r="AO342" s="86">
        <f t="shared" si="27"/>
        <v>0.9963566995</v>
      </c>
      <c r="AP342" s="86">
        <f t="shared" ref="AP342:AS342" si="366">AE342-AI342</f>
        <v>-0.2187762226</v>
      </c>
      <c r="AQ342" s="86">
        <f t="shared" si="366"/>
        <v>2.479066148</v>
      </c>
      <c r="AR342" s="86">
        <f t="shared" si="366"/>
        <v>4459.110437</v>
      </c>
      <c r="AS342" s="86">
        <f t="shared" si="366"/>
        <v>-269461.315</v>
      </c>
      <c r="AT342" s="99"/>
      <c r="AU342" s="23"/>
    </row>
    <row r="343">
      <c r="A343" s="96">
        <v>21.50347984260449</v>
      </c>
      <c r="B343" s="29">
        <v>2743.0</v>
      </c>
      <c r="C343" s="30">
        <v>3042.0</v>
      </c>
      <c r="D343" s="31" t="s">
        <v>0</v>
      </c>
      <c r="E343" s="14">
        <v>25.0</v>
      </c>
      <c r="F343" s="15">
        <v>17.0</v>
      </c>
      <c r="G343" s="16">
        <v>20.0</v>
      </c>
      <c r="H343" s="17">
        <v>59.0</v>
      </c>
      <c r="I343" s="18">
        <v>131.0</v>
      </c>
      <c r="J343" s="19">
        <v>53.0</v>
      </c>
      <c r="K343" s="20">
        <v>37.0</v>
      </c>
      <c r="L343" s="21">
        <v>33.0</v>
      </c>
      <c r="M343" s="22">
        <v>41.0</v>
      </c>
      <c r="N343" s="63">
        <f t="shared" si="2"/>
        <v>131</v>
      </c>
      <c r="O343" s="63">
        <f t="shared" si="3"/>
        <v>33</v>
      </c>
      <c r="P343" s="63">
        <f t="shared" si="4"/>
        <v>112</v>
      </c>
      <c r="Q343" s="63">
        <f t="shared" si="5"/>
        <v>140</v>
      </c>
      <c r="R343" s="65">
        <f t="shared" si="6"/>
        <v>0.5841346154</v>
      </c>
      <c r="S343" s="65">
        <f t="shared" si="7"/>
        <v>0.3942307692</v>
      </c>
      <c r="T343" s="66">
        <f t="shared" si="8"/>
        <v>0.4833948339</v>
      </c>
      <c r="U343" s="89"/>
      <c r="V343" s="89"/>
      <c r="W343" s="85">
        <f t="shared" si="9"/>
        <v>285</v>
      </c>
      <c r="X343" s="7">
        <f t="shared" si="10"/>
        <v>1.377819898</v>
      </c>
      <c r="Y343" s="7">
        <f t="shared" si="11"/>
        <v>487.9346527</v>
      </c>
      <c r="Z343" s="7">
        <f t="shared" si="12"/>
        <v>24115.29972</v>
      </c>
      <c r="AA343" s="97">
        <f t="shared" si="13"/>
        <v>0.6424385088</v>
      </c>
      <c r="AB343" s="97">
        <f t="shared" si="14"/>
        <v>0.6453373849</v>
      </c>
      <c r="AC343" s="98">
        <f t="shared" si="15"/>
        <v>1.159043675</v>
      </c>
      <c r="AD343" s="98">
        <f t="shared" si="16"/>
        <v>22.26611449</v>
      </c>
      <c r="AE343" s="13">
        <f t="shared" si="17"/>
        <v>1.159043675</v>
      </c>
      <c r="AF343" s="13">
        <f t="shared" si="18"/>
        <v>682.9210092</v>
      </c>
      <c r="AG343" s="13">
        <f t="shared" si="19"/>
        <v>106835.0078</v>
      </c>
      <c r="AH343" s="13">
        <f t="shared" si="20"/>
        <v>1808565.149</v>
      </c>
      <c r="AI343" s="10">
        <f t="shared" si="21"/>
        <v>1.377819898</v>
      </c>
      <c r="AJ343" s="10">
        <f t="shared" si="22"/>
        <v>680.8294383</v>
      </c>
      <c r="AK343" s="10">
        <f t="shared" si="23"/>
        <v>92426.15109</v>
      </c>
      <c r="AL343" s="10">
        <f t="shared" si="24"/>
        <v>3376141.96</v>
      </c>
      <c r="AM343" s="97">
        <f t="shared" si="25"/>
        <v>30129194.26</v>
      </c>
      <c r="AN343" s="97">
        <f t="shared" si="26"/>
        <v>30265146.25</v>
      </c>
      <c r="AO343" s="86">
        <f t="shared" si="27"/>
        <v>0.9955079683</v>
      </c>
      <c r="AP343" s="86">
        <f t="shared" ref="AP343:AS343" si="367">AE343-AI343</f>
        <v>-0.2187762226</v>
      </c>
      <c r="AQ343" s="86">
        <f t="shared" si="367"/>
        <v>2.091570869</v>
      </c>
      <c r="AR343" s="86">
        <f t="shared" si="367"/>
        <v>14408.85666</v>
      </c>
      <c r="AS343" s="86">
        <f t="shared" si="367"/>
        <v>-1567576.811</v>
      </c>
      <c r="AT343" s="99"/>
      <c r="AU343" s="23"/>
    </row>
    <row r="344">
      <c r="A344" s="96">
        <v>21.542972334796218</v>
      </c>
      <c r="B344" s="29">
        <v>7402.0</v>
      </c>
      <c r="C344" s="30">
        <v>3002.0</v>
      </c>
      <c r="D344" s="31" t="s">
        <v>0</v>
      </c>
      <c r="E344" s="14">
        <v>35.0</v>
      </c>
      <c r="F344" s="15">
        <v>43.0</v>
      </c>
      <c r="G344" s="16">
        <v>26.0</v>
      </c>
      <c r="H344" s="17">
        <v>52.0</v>
      </c>
      <c r="I344" s="18">
        <v>172.0</v>
      </c>
      <c r="J344" s="19">
        <v>50.0</v>
      </c>
      <c r="K344" s="20">
        <v>58.0</v>
      </c>
      <c r="L344" s="21">
        <v>80.0</v>
      </c>
      <c r="M344" s="22">
        <v>67.0</v>
      </c>
      <c r="N344" s="63">
        <f t="shared" si="2"/>
        <v>172</v>
      </c>
      <c r="O344" s="63">
        <f t="shared" si="3"/>
        <v>80</v>
      </c>
      <c r="P344" s="63">
        <f t="shared" si="4"/>
        <v>102</v>
      </c>
      <c r="Q344" s="63">
        <f t="shared" si="5"/>
        <v>229</v>
      </c>
      <c r="R344" s="65">
        <f t="shared" si="6"/>
        <v>0.4699828473</v>
      </c>
      <c r="S344" s="65">
        <f t="shared" si="7"/>
        <v>0.4322469983</v>
      </c>
      <c r="T344" s="66">
        <f t="shared" si="8"/>
        <v>0.4289276808</v>
      </c>
      <c r="U344" s="89"/>
      <c r="V344" s="89"/>
      <c r="W344" s="85">
        <f t="shared" si="9"/>
        <v>411</v>
      </c>
      <c r="X344" s="7">
        <f t="shared" si="10"/>
        <v>1.377819898</v>
      </c>
      <c r="Y344" s="7">
        <f t="shared" si="11"/>
        <v>656.7803807</v>
      </c>
      <c r="Z344" s="7">
        <f t="shared" si="12"/>
        <v>46801.31302</v>
      </c>
      <c r="AA344" s="97">
        <f t="shared" si="13"/>
        <v>0.5879713557</v>
      </c>
      <c r="AB344" s="97">
        <f t="shared" si="14"/>
        <v>0.5899836781</v>
      </c>
      <c r="AC344" s="98">
        <f t="shared" si="15"/>
        <v>1.159043675</v>
      </c>
      <c r="AD344" s="98">
        <f t="shared" si="16"/>
        <v>36.42100155</v>
      </c>
      <c r="AE344" s="13">
        <f t="shared" si="17"/>
        <v>1.159043675</v>
      </c>
      <c r="AF344" s="13">
        <f t="shared" si="18"/>
        <v>989.1549023</v>
      </c>
      <c r="AG344" s="13">
        <f t="shared" si="19"/>
        <v>225724.8799</v>
      </c>
      <c r="AH344" s="13">
        <f t="shared" si="20"/>
        <v>6152272.003</v>
      </c>
      <c r="AI344" s="10">
        <f t="shared" si="21"/>
        <v>1.377819898</v>
      </c>
      <c r="AJ344" s="10">
        <f t="shared" si="22"/>
        <v>972.3011373</v>
      </c>
      <c r="AK344" s="10">
        <f t="shared" si="23"/>
        <v>197204.0202</v>
      </c>
      <c r="AL344" s="10">
        <f t="shared" si="24"/>
        <v>10717500.68</v>
      </c>
      <c r="AM344" s="97">
        <f t="shared" si="25"/>
        <v>80137843.44</v>
      </c>
      <c r="AN344" s="97">
        <f t="shared" si="26"/>
        <v>80412113.9</v>
      </c>
      <c r="AO344" s="86">
        <f t="shared" si="27"/>
        <v>0.9965891898</v>
      </c>
      <c r="AP344" s="86">
        <f t="shared" ref="AP344:AS344" si="368">AE344-AI344</f>
        <v>-0.2187762226</v>
      </c>
      <c r="AQ344" s="86">
        <f t="shared" si="368"/>
        <v>16.85376506</v>
      </c>
      <c r="AR344" s="86">
        <f t="shared" si="368"/>
        <v>28520.85968</v>
      </c>
      <c r="AS344" s="86">
        <f t="shared" si="368"/>
        <v>-4565228.677</v>
      </c>
      <c r="AT344" s="99"/>
      <c r="AU344" s="23"/>
    </row>
    <row r="345">
      <c r="A345" s="96">
        <v>21.927631541263693</v>
      </c>
      <c r="B345" s="29">
        <v>4411.0</v>
      </c>
      <c r="C345" s="30">
        <v>1706.0</v>
      </c>
      <c r="D345" s="31" t="s">
        <v>0</v>
      </c>
      <c r="E345" s="14">
        <v>10.0</v>
      </c>
      <c r="F345" s="15">
        <v>14.0</v>
      </c>
      <c r="G345" s="16">
        <v>9.0</v>
      </c>
      <c r="H345" s="17">
        <v>31.0</v>
      </c>
      <c r="I345" s="18">
        <v>99.0</v>
      </c>
      <c r="J345" s="19">
        <v>15.0</v>
      </c>
      <c r="K345" s="20">
        <v>26.0</v>
      </c>
      <c r="L345" s="21">
        <v>15.0</v>
      </c>
      <c r="M345" s="22">
        <v>27.0</v>
      </c>
      <c r="N345" s="63">
        <f t="shared" si="2"/>
        <v>99</v>
      </c>
      <c r="O345" s="63">
        <f t="shared" si="3"/>
        <v>15</v>
      </c>
      <c r="P345" s="63">
        <f t="shared" si="4"/>
        <v>46</v>
      </c>
      <c r="Q345" s="63">
        <f t="shared" si="5"/>
        <v>86</v>
      </c>
      <c r="R345" s="65">
        <f t="shared" si="6"/>
        <v>0.5894308943</v>
      </c>
      <c r="S345" s="65">
        <f t="shared" si="7"/>
        <v>0.4634146341</v>
      </c>
      <c r="T345" s="66">
        <f t="shared" si="8"/>
        <v>0.5351351351</v>
      </c>
      <c r="U345" s="89"/>
      <c r="V345" s="89"/>
      <c r="W345" s="85">
        <f t="shared" si="9"/>
        <v>147</v>
      </c>
      <c r="X345" s="7">
        <f t="shared" si="10"/>
        <v>1.377819898</v>
      </c>
      <c r="Y345" s="7">
        <f t="shared" si="11"/>
        <v>238.4787578</v>
      </c>
      <c r="Z345" s="7">
        <f t="shared" si="12"/>
        <v>5150.599975</v>
      </c>
      <c r="AA345" s="97">
        <f t="shared" si="13"/>
        <v>0.69417881</v>
      </c>
      <c r="AB345" s="97">
        <f t="shared" si="14"/>
        <v>0.6983939753</v>
      </c>
      <c r="AC345" s="98">
        <f t="shared" si="15"/>
        <v>1.159043675</v>
      </c>
      <c r="AD345" s="98">
        <f t="shared" si="16"/>
        <v>13.67775604</v>
      </c>
      <c r="AE345" s="13">
        <f t="shared" si="17"/>
        <v>1.159043675</v>
      </c>
      <c r="AF345" s="13">
        <f t="shared" si="18"/>
        <v>354.4365965</v>
      </c>
      <c r="AG345" s="13">
        <f t="shared" si="19"/>
        <v>29067.03505</v>
      </c>
      <c r="AH345" s="13">
        <f t="shared" si="20"/>
        <v>295562.6303</v>
      </c>
      <c r="AI345" s="10">
        <f t="shared" si="21"/>
        <v>1.377819898</v>
      </c>
      <c r="AJ345" s="10">
        <f t="shared" si="22"/>
        <v>356.971269</v>
      </c>
      <c r="AK345" s="10">
        <f t="shared" si="23"/>
        <v>25659.77314</v>
      </c>
      <c r="AL345" s="10">
        <f t="shared" si="24"/>
        <v>442951.5978</v>
      </c>
      <c r="AM345" s="97">
        <f t="shared" si="25"/>
        <v>7771651.101</v>
      </c>
      <c r="AN345" s="97">
        <f t="shared" si="26"/>
        <v>7818841.815</v>
      </c>
      <c r="AO345" s="86">
        <f t="shared" si="27"/>
        <v>0.9939644879</v>
      </c>
      <c r="AP345" s="86">
        <f t="shared" ref="AP345:AS345" si="369">AE345-AI345</f>
        <v>-0.2187762226</v>
      </c>
      <c r="AQ345" s="86">
        <f t="shared" si="369"/>
        <v>-2.534672494</v>
      </c>
      <c r="AR345" s="86">
        <f t="shared" si="369"/>
        <v>3407.261904</v>
      </c>
      <c r="AS345" s="86">
        <f t="shared" si="369"/>
        <v>-147388.9675</v>
      </c>
      <c r="AT345" s="99"/>
      <c r="AU345" s="23"/>
    </row>
    <row r="346">
      <c r="A346" s="96">
        <v>22.019541653316992</v>
      </c>
      <c r="B346" s="29">
        <v>2352.0</v>
      </c>
      <c r="C346" s="30">
        <v>3099.0</v>
      </c>
      <c r="D346" s="31" t="s">
        <v>0</v>
      </c>
      <c r="E346" s="14">
        <v>68.0</v>
      </c>
      <c r="F346" s="15">
        <v>66.0</v>
      </c>
      <c r="G346" s="16">
        <v>26.0</v>
      </c>
      <c r="H346" s="17">
        <v>88.0</v>
      </c>
      <c r="I346" s="18">
        <v>285.0</v>
      </c>
      <c r="J346" s="19">
        <v>31.0</v>
      </c>
      <c r="K346" s="20">
        <v>97.0</v>
      </c>
      <c r="L346" s="21">
        <v>143.0</v>
      </c>
      <c r="M346" s="22">
        <v>80.0</v>
      </c>
      <c r="N346" s="63">
        <f t="shared" si="2"/>
        <v>285</v>
      </c>
      <c r="O346" s="63">
        <f t="shared" si="3"/>
        <v>143</v>
      </c>
      <c r="P346" s="63">
        <f t="shared" si="4"/>
        <v>119</v>
      </c>
      <c r="Q346" s="63">
        <f t="shared" si="5"/>
        <v>337</v>
      </c>
      <c r="R346" s="65">
        <f t="shared" si="6"/>
        <v>0.4570135747</v>
      </c>
      <c r="S346" s="65">
        <f t="shared" si="7"/>
        <v>0.4841628959</v>
      </c>
      <c r="T346" s="66">
        <f t="shared" si="8"/>
        <v>0.4581993569</v>
      </c>
      <c r="U346" s="89"/>
      <c r="V346" s="89"/>
      <c r="W346" s="85">
        <f t="shared" si="9"/>
        <v>599</v>
      </c>
      <c r="X346" s="7">
        <f t="shared" si="10"/>
        <v>1.377819898</v>
      </c>
      <c r="Y346" s="7">
        <f t="shared" si="11"/>
        <v>938.6231608</v>
      </c>
      <c r="Z346" s="7">
        <f t="shared" si="12"/>
        <v>101715.8724</v>
      </c>
      <c r="AA346" s="97">
        <f t="shared" si="13"/>
        <v>0.6172430318</v>
      </c>
      <c r="AB346" s="97">
        <f t="shared" si="14"/>
        <v>0.6156928789</v>
      </c>
      <c r="AC346" s="98">
        <f t="shared" si="15"/>
        <v>1.159043675</v>
      </c>
      <c r="AD346" s="98">
        <f t="shared" si="16"/>
        <v>53.59771844</v>
      </c>
      <c r="AE346" s="13">
        <f t="shared" si="17"/>
        <v>1.159043675</v>
      </c>
      <c r="AF346" s="13">
        <f t="shared" si="18"/>
        <v>1442.132041</v>
      </c>
      <c r="AG346" s="13">
        <f t="shared" si="19"/>
        <v>480076.0963</v>
      </c>
      <c r="AH346" s="13">
        <f t="shared" si="20"/>
        <v>19230914.97</v>
      </c>
      <c r="AI346" s="10">
        <f t="shared" si="21"/>
        <v>1.377819898</v>
      </c>
      <c r="AJ346" s="10">
        <f t="shared" si="22"/>
        <v>1402.948466</v>
      </c>
      <c r="AK346" s="10">
        <f t="shared" si="23"/>
        <v>418031.8776</v>
      </c>
      <c r="AL346" s="10">
        <f t="shared" si="24"/>
        <v>34278249</v>
      </c>
      <c r="AM346" s="97">
        <f t="shared" si="25"/>
        <v>300020624.4</v>
      </c>
      <c r="AN346" s="97">
        <f t="shared" si="26"/>
        <v>299267148.3</v>
      </c>
      <c r="AO346" s="86">
        <f t="shared" si="27"/>
        <v>1.002517737</v>
      </c>
      <c r="AP346" s="86">
        <f t="shared" ref="AP346:AS346" si="370">AE346-AI346</f>
        <v>-0.2187762226</v>
      </c>
      <c r="AQ346" s="86">
        <f t="shared" si="370"/>
        <v>39.18357475</v>
      </c>
      <c r="AR346" s="86">
        <f t="shared" si="370"/>
        <v>62044.21871</v>
      </c>
      <c r="AS346" s="86">
        <f t="shared" si="370"/>
        <v>-15047334.03</v>
      </c>
      <c r="AT346" s="99"/>
      <c r="AU346" s="23"/>
    </row>
    <row r="347">
      <c r="A347" s="96">
        <v>22.328336244923122</v>
      </c>
      <c r="B347" s="29">
        <v>2717.0</v>
      </c>
      <c r="C347" s="30">
        <v>1524.0</v>
      </c>
      <c r="D347" s="31" t="s">
        <v>0</v>
      </c>
      <c r="E347" s="14">
        <v>14.0</v>
      </c>
      <c r="F347" s="15">
        <v>7.0</v>
      </c>
      <c r="G347" s="16">
        <v>3.0</v>
      </c>
      <c r="H347" s="17">
        <v>28.0</v>
      </c>
      <c r="I347" s="18">
        <v>56.0</v>
      </c>
      <c r="J347" s="19">
        <v>20.0</v>
      </c>
      <c r="K347" s="20">
        <v>4.0</v>
      </c>
      <c r="L347" s="21">
        <v>14.0</v>
      </c>
      <c r="M347" s="22">
        <v>4.0</v>
      </c>
      <c r="N347" s="63">
        <f t="shared" si="2"/>
        <v>56</v>
      </c>
      <c r="O347" s="63">
        <f t="shared" si="3"/>
        <v>14</v>
      </c>
      <c r="P347" s="63">
        <f t="shared" si="4"/>
        <v>48</v>
      </c>
      <c r="Q347" s="63">
        <f t="shared" si="5"/>
        <v>32</v>
      </c>
      <c r="R347" s="65">
        <f t="shared" si="6"/>
        <v>0.6933333333</v>
      </c>
      <c r="S347" s="65">
        <f t="shared" si="7"/>
        <v>0.4666666667</v>
      </c>
      <c r="T347" s="66">
        <f t="shared" si="8"/>
        <v>0.6363636364</v>
      </c>
      <c r="U347" s="89"/>
      <c r="V347" s="89"/>
      <c r="W347" s="85">
        <f t="shared" si="9"/>
        <v>94</v>
      </c>
      <c r="X347" s="7">
        <f t="shared" si="10"/>
        <v>1.377819898</v>
      </c>
      <c r="Y347" s="7">
        <f t="shared" si="11"/>
        <v>173.8973798</v>
      </c>
      <c r="Z347" s="7">
        <f t="shared" si="12"/>
        <v>3532.345157</v>
      </c>
      <c r="AA347" s="97">
        <f t="shared" si="13"/>
        <v>0.7954073113</v>
      </c>
      <c r="AB347" s="97">
        <f t="shared" si="14"/>
        <v>0.7818418498</v>
      </c>
      <c r="AC347" s="98">
        <f t="shared" si="15"/>
        <v>1.159043675</v>
      </c>
      <c r="AD347" s="98">
        <f t="shared" si="16"/>
        <v>5.089397597</v>
      </c>
      <c r="AE347" s="13">
        <f t="shared" si="17"/>
        <v>1.159043675</v>
      </c>
      <c r="AF347" s="13">
        <f t="shared" si="18"/>
        <v>222.9896085</v>
      </c>
      <c r="AG347" s="13">
        <f t="shared" si="19"/>
        <v>11198.11666</v>
      </c>
      <c r="AH347" s="13">
        <f t="shared" si="20"/>
        <v>44969.91717</v>
      </c>
      <c r="AI347" s="10">
        <f t="shared" si="21"/>
        <v>1.377819898</v>
      </c>
      <c r="AJ347" s="10">
        <f t="shared" si="22"/>
        <v>217.9876165</v>
      </c>
      <c r="AK347" s="10">
        <f t="shared" si="23"/>
        <v>9097.061309</v>
      </c>
      <c r="AL347" s="10">
        <f t="shared" si="24"/>
        <v>113035.045</v>
      </c>
      <c r="AM347" s="97">
        <f t="shared" si="25"/>
        <v>1574906.476</v>
      </c>
      <c r="AN347" s="97">
        <f t="shared" si="26"/>
        <v>1548046.863</v>
      </c>
      <c r="AO347" s="86">
        <f t="shared" si="27"/>
        <v>1.017350646</v>
      </c>
      <c r="AP347" s="86">
        <f t="shared" ref="AP347:AS347" si="371">AE347-AI347</f>
        <v>-0.2187762226</v>
      </c>
      <c r="AQ347" s="86">
        <f t="shared" si="371"/>
        <v>5.001992005</v>
      </c>
      <c r="AR347" s="86">
        <f t="shared" si="371"/>
        <v>2101.055351</v>
      </c>
      <c r="AS347" s="86">
        <f t="shared" si="371"/>
        <v>-68065.12785</v>
      </c>
      <c r="AT347" s="99"/>
      <c r="AU347" s="23"/>
    </row>
    <row r="348">
      <c r="A348" s="96">
        <v>22.330997930192535</v>
      </c>
      <c r="B348" s="29">
        <v>2063.0</v>
      </c>
      <c r="C348" s="30">
        <v>1006.0</v>
      </c>
      <c r="D348" s="31" t="s">
        <v>0</v>
      </c>
      <c r="E348" s="14">
        <v>7.0</v>
      </c>
      <c r="F348" s="15">
        <v>5.0</v>
      </c>
      <c r="G348" s="16">
        <v>4.0</v>
      </c>
      <c r="H348" s="17">
        <v>8.0</v>
      </c>
      <c r="I348" s="18">
        <v>48.0</v>
      </c>
      <c r="J348" s="19">
        <v>12.0</v>
      </c>
      <c r="K348" s="20">
        <v>6.0</v>
      </c>
      <c r="L348" s="21">
        <v>5.0</v>
      </c>
      <c r="M348" s="22">
        <v>2.0</v>
      </c>
      <c r="N348" s="63">
        <f t="shared" si="2"/>
        <v>48</v>
      </c>
      <c r="O348" s="63">
        <f t="shared" si="3"/>
        <v>5</v>
      </c>
      <c r="P348" s="63">
        <f t="shared" si="4"/>
        <v>20</v>
      </c>
      <c r="Q348" s="63">
        <f t="shared" si="5"/>
        <v>24</v>
      </c>
      <c r="R348" s="65">
        <f t="shared" si="6"/>
        <v>0.7010309278</v>
      </c>
      <c r="S348" s="65">
        <f t="shared" si="7"/>
        <v>0.5463917526</v>
      </c>
      <c r="T348" s="66">
        <f t="shared" si="8"/>
        <v>0.6666666667</v>
      </c>
      <c r="U348" s="89"/>
      <c r="V348" s="89"/>
      <c r="W348" s="85">
        <f t="shared" si="9"/>
        <v>49</v>
      </c>
      <c r="X348" s="7">
        <f t="shared" si="10"/>
        <v>1.377819898</v>
      </c>
      <c r="Y348" s="7">
        <f t="shared" si="11"/>
        <v>84.35131648</v>
      </c>
      <c r="Z348" s="7">
        <f t="shared" si="12"/>
        <v>706.775556</v>
      </c>
      <c r="AA348" s="97">
        <f t="shared" si="13"/>
        <v>0.8257103416</v>
      </c>
      <c r="AB348" s="97">
        <f t="shared" si="14"/>
        <v>0.8428245075</v>
      </c>
      <c r="AC348" s="98">
        <f t="shared" si="15"/>
        <v>1.159043675</v>
      </c>
      <c r="AD348" s="98">
        <f t="shared" si="16"/>
        <v>3.817048198</v>
      </c>
      <c r="AE348" s="13">
        <f t="shared" si="17"/>
        <v>1.159043675</v>
      </c>
      <c r="AF348" s="13">
        <f t="shared" si="18"/>
        <v>117.4033283</v>
      </c>
      <c r="AG348" s="13">
        <f t="shared" si="19"/>
        <v>3156.934587</v>
      </c>
      <c r="AH348" s="13">
        <f t="shared" si="20"/>
        <v>9164.732722</v>
      </c>
      <c r="AI348" s="10">
        <f t="shared" si="21"/>
        <v>1.377819898</v>
      </c>
      <c r="AJ348" s="10">
        <f t="shared" si="22"/>
        <v>117.418994</v>
      </c>
      <c r="AK348" s="10">
        <f t="shared" si="23"/>
        <v>2731.207151</v>
      </c>
      <c r="AL348" s="10">
        <f t="shared" si="24"/>
        <v>16962.61334</v>
      </c>
      <c r="AM348" s="97">
        <f t="shared" si="25"/>
        <v>559375.8195</v>
      </c>
      <c r="AN348" s="97">
        <f t="shared" si="26"/>
        <v>570969.7769</v>
      </c>
      <c r="AO348" s="86">
        <f t="shared" si="27"/>
        <v>0.9796942712</v>
      </c>
      <c r="AP348" s="86">
        <f t="shared" ref="AP348:AS348" si="372">AE348-AI348</f>
        <v>-0.2187762226</v>
      </c>
      <c r="AQ348" s="86">
        <f t="shared" si="372"/>
        <v>-0.0156656804</v>
      </c>
      <c r="AR348" s="86">
        <f t="shared" si="372"/>
        <v>425.7274353</v>
      </c>
      <c r="AS348" s="86">
        <f t="shared" si="372"/>
        <v>-7797.880621</v>
      </c>
      <c r="AT348" s="99"/>
      <c r="AU348" s="23"/>
    </row>
    <row r="349">
      <c r="A349" s="96">
        <v>22.402823313227145</v>
      </c>
      <c r="B349" s="29">
        <v>7604.0</v>
      </c>
      <c r="C349" s="30">
        <v>2899.0</v>
      </c>
      <c r="D349" s="31" t="s">
        <v>0</v>
      </c>
      <c r="E349" s="14">
        <v>53.0</v>
      </c>
      <c r="F349" s="15">
        <v>35.0</v>
      </c>
      <c r="G349" s="16">
        <v>50.0</v>
      </c>
      <c r="H349" s="17">
        <v>51.0</v>
      </c>
      <c r="I349" s="18">
        <v>157.0</v>
      </c>
      <c r="J349" s="19">
        <v>35.0</v>
      </c>
      <c r="K349" s="20">
        <v>71.0</v>
      </c>
      <c r="L349" s="21">
        <v>81.0</v>
      </c>
      <c r="M349" s="22">
        <v>98.0</v>
      </c>
      <c r="N349" s="63">
        <f t="shared" si="2"/>
        <v>157</v>
      </c>
      <c r="O349" s="63">
        <f t="shared" si="3"/>
        <v>81</v>
      </c>
      <c r="P349" s="63">
        <f t="shared" si="4"/>
        <v>86</v>
      </c>
      <c r="Q349" s="63">
        <f t="shared" si="5"/>
        <v>307</v>
      </c>
      <c r="R349" s="65">
        <f t="shared" si="6"/>
        <v>0.3851030111</v>
      </c>
      <c r="S349" s="65">
        <f t="shared" si="7"/>
        <v>0.3771790808</v>
      </c>
      <c r="T349" s="66">
        <f t="shared" si="8"/>
        <v>0.338362069</v>
      </c>
      <c r="U349" s="89"/>
      <c r="V349" s="89"/>
      <c r="W349" s="85">
        <f t="shared" si="9"/>
        <v>474</v>
      </c>
      <c r="X349" s="7">
        <f t="shared" si="10"/>
        <v>1.377819898</v>
      </c>
      <c r="Y349" s="7">
        <f t="shared" si="11"/>
        <v>719.2767582</v>
      </c>
      <c r="Z349" s="7">
        <f t="shared" si="12"/>
        <v>50028.16642</v>
      </c>
      <c r="AA349" s="97">
        <f t="shared" si="13"/>
        <v>0.4974057439</v>
      </c>
      <c r="AB349" s="97">
        <f t="shared" si="14"/>
        <v>0.4945650129</v>
      </c>
      <c r="AC349" s="98">
        <f t="shared" si="15"/>
        <v>1.159043675</v>
      </c>
      <c r="AD349" s="98">
        <f t="shared" si="16"/>
        <v>48.82640819</v>
      </c>
      <c r="AE349" s="13">
        <f t="shared" si="17"/>
        <v>1.159043675</v>
      </c>
      <c r="AF349" s="13">
        <f t="shared" si="18"/>
        <v>1147.599812</v>
      </c>
      <c r="AG349" s="13">
        <f t="shared" si="19"/>
        <v>306696.7317</v>
      </c>
      <c r="AH349" s="13">
        <f t="shared" si="20"/>
        <v>10970122.09</v>
      </c>
      <c r="AI349" s="10">
        <f t="shared" si="21"/>
        <v>1.377819898</v>
      </c>
      <c r="AJ349" s="10">
        <f t="shared" si="22"/>
        <v>1142.267467</v>
      </c>
      <c r="AK349" s="10">
        <f t="shared" si="23"/>
        <v>270846.1312</v>
      </c>
      <c r="AL349" s="10">
        <f t="shared" si="24"/>
        <v>15358647.09</v>
      </c>
      <c r="AM349" s="97">
        <f t="shared" si="25"/>
        <v>91894071.73</v>
      </c>
      <c r="AN349" s="97">
        <f t="shared" si="26"/>
        <v>91369256.05</v>
      </c>
      <c r="AO349" s="86">
        <f t="shared" si="27"/>
        <v>1.005743898</v>
      </c>
      <c r="AP349" s="86">
        <f t="shared" ref="AP349:AS349" si="373">AE349-AI349</f>
        <v>-0.2187762226</v>
      </c>
      <c r="AQ349" s="86">
        <f t="shared" si="373"/>
        <v>5.332345309</v>
      </c>
      <c r="AR349" s="86">
        <f t="shared" si="373"/>
        <v>35850.60049</v>
      </c>
      <c r="AS349" s="86">
        <f t="shared" si="373"/>
        <v>-4388525.005</v>
      </c>
      <c r="AT349" s="99"/>
      <c r="AU349" s="23"/>
    </row>
    <row r="350">
      <c r="A350" s="96">
        <v>22.434937223257577</v>
      </c>
      <c r="B350" s="29">
        <v>5603.0</v>
      </c>
      <c r="C350" s="30">
        <v>1061.0</v>
      </c>
      <c r="D350" s="31" t="s">
        <v>0</v>
      </c>
      <c r="E350" s="14">
        <v>5.0</v>
      </c>
      <c r="F350" s="15">
        <v>15.0</v>
      </c>
      <c r="G350" s="16">
        <v>11.0</v>
      </c>
      <c r="H350" s="17">
        <v>21.0</v>
      </c>
      <c r="I350" s="18">
        <v>45.0</v>
      </c>
      <c r="J350" s="19">
        <v>23.0</v>
      </c>
      <c r="K350" s="20">
        <v>8.0</v>
      </c>
      <c r="L350" s="21">
        <v>17.0</v>
      </c>
      <c r="M350" s="22">
        <v>24.0</v>
      </c>
      <c r="N350" s="63">
        <f t="shared" si="2"/>
        <v>45</v>
      </c>
      <c r="O350" s="63">
        <f t="shared" si="3"/>
        <v>17</v>
      </c>
      <c r="P350" s="63">
        <f t="shared" si="4"/>
        <v>44</v>
      </c>
      <c r="Q350" s="63">
        <f t="shared" si="5"/>
        <v>63</v>
      </c>
      <c r="R350" s="65">
        <f t="shared" si="6"/>
        <v>0.5266272189</v>
      </c>
      <c r="S350" s="65">
        <f t="shared" si="7"/>
        <v>0.3668639053</v>
      </c>
      <c r="T350" s="66">
        <f t="shared" si="8"/>
        <v>0.4166666667</v>
      </c>
      <c r="U350" s="89"/>
      <c r="V350" s="89"/>
      <c r="W350" s="85">
        <f t="shared" si="9"/>
        <v>124</v>
      </c>
      <c r="X350" s="7">
        <f t="shared" si="10"/>
        <v>1.377819898</v>
      </c>
      <c r="Y350" s="7">
        <f t="shared" si="11"/>
        <v>208.6002192</v>
      </c>
      <c r="Z350" s="7">
        <f t="shared" si="12"/>
        <v>4489.057336</v>
      </c>
      <c r="AA350" s="97">
        <f t="shared" si="13"/>
        <v>0.5757103416</v>
      </c>
      <c r="AB350" s="97">
        <f t="shared" si="14"/>
        <v>0.5835283251</v>
      </c>
      <c r="AC350" s="98">
        <f t="shared" si="15"/>
        <v>1.159043675</v>
      </c>
      <c r="AD350" s="98">
        <f t="shared" si="16"/>
        <v>10.01975152</v>
      </c>
      <c r="AE350" s="13">
        <f t="shared" si="17"/>
        <v>1.159043675</v>
      </c>
      <c r="AF350" s="13">
        <f t="shared" si="18"/>
        <v>297.4625829</v>
      </c>
      <c r="AG350" s="13">
        <f t="shared" si="19"/>
        <v>20306.35392</v>
      </c>
      <c r="AH350" s="13">
        <f t="shared" si="20"/>
        <v>154063.6994</v>
      </c>
      <c r="AI350" s="10">
        <f t="shared" si="21"/>
        <v>1.377819898</v>
      </c>
      <c r="AJ350" s="10">
        <f t="shared" si="22"/>
        <v>295.4028727</v>
      </c>
      <c r="AK350" s="10">
        <f t="shared" si="23"/>
        <v>17630.87115</v>
      </c>
      <c r="AL350" s="10">
        <f t="shared" si="24"/>
        <v>282810.6122</v>
      </c>
      <c r="AM350" s="97">
        <f t="shared" si="25"/>
        <v>1775829.211</v>
      </c>
      <c r="AN350" s="97">
        <f t="shared" si="26"/>
        <v>1799944.469</v>
      </c>
      <c r="AO350" s="86">
        <f t="shared" si="27"/>
        <v>0.986602221</v>
      </c>
      <c r="AP350" s="86">
        <f t="shared" ref="AP350:AS350" si="374">AE350-AI350</f>
        <v>-0.2187762226</v>
      </c>
      <c r="AQ350" s="86">
        <f t="shared" si="374"/>
        <v>2.059710148</v>
      </c>
      <c r="AR350" s="86">
        <f t="shared" si="374"/>
        <v>2675.482776</v>
      </c>
      <c r="AS350" s="86">
        <f t="shared" si="374"/>
        <v>-128746.9128</v>
      </c>
      <c r="AT350" s="99"/>
      <c r="AU350" s="23"/>
    </row>
    <row r="351">
      <c r="A351" s="96">
        <v>22.562501872691172</v>
      </c>
      <c r="B351" s="29">
        <v>5622.0</v>
      </c>
      <c r="C351" s="30">
        <v>2384.0</v>
      </c>
      <c r="D351" s="31" t="s">
        <v>0</v>
      </c>
      <c r="E351" s="14">
        <v>7.0</v>
      </c>
      <c r="F351" s="15">
        <v>7.0</v>
      </c>
      <c r="G351" s="16">
        <v>2.0</v>
      </c>
      <c r="H351" s="17">
        <v>29.0</v>
      </c>
      <c r="I351" s="18">
        <v>123.0</v>
      </c>
      <c r="J351" s="19">
        <v>16.0</v>
      </c>
      <c r="K351" s="20">
        <v>14.0</v>
      </c>
      <c r="L351" s="21">
        <v>21.0</v>
      </c>
      <c r="M351" s="22">
        <v>13.0</v>
      </c>
      <c r="N351" s="63">
        <f t="shared" si="2"/>
        <v>123</v>
      </c>
      <c r="O351" s="63">
        <f t="shared" si="3"/>
        <v>21</v>
      </c>
      <c r="P351" s="63">
        <f t="shared" si="4"/>
        <v>45</v>
      </c>
      <c r="Q351" s="63">
        <f t="shared" si="5"/>
        <v>43</v>
      </c>
      <c r="R351" s="65">
        <f t="shared" si="6"/>
        <v>0.724137931</v>
      </c>
      <c r="S351" s="65">
        <f t="shared" si="7"/>
        <v>0.6206896552</v>
      </c>
      <c r="T351" s="66">
        <f t="shared" si="8"/>
        <v>0.7409638554</v>
      </c>
      <c r="U351" s="89"/>
      <c r="V351" s="89"/>
      <c r="W351" s="85">
        <f t="shared" si="9"/>
        <v>109</v>
      </c>
      <c r="X351" s="7">
        <f t="shared" si="10"/>
        <v>1.377819898</v>
      </c>
      <c r="Y351" s="7">
        <f t="shared" si="11"/>
        <v>192.76816</v>
      </c>
      <c r="Z351" s="7">
        <f t="shared" si="12"/>
        <v>4430.531269</v>
      </c>
      <c r="AA351" s="97">
        <f t="shared" si="13"/>
        <v>0.9000075303</v>
      </c>
      <c r="AB351" s="97">
        <f t="shared" si="14"/>
        <v>0.9101154165</v>
      </c>
      <c r="AC351" s="98">
        <f t="shared" si="15"/>
        <v>1.159043675</v>
      </c>
      <c r="AD351" s="98">
        <f t="shared" si="16"/>
        <v>6.838878021</v>
      </c>
      <c r="AE351" s="13">
        <f t="shared" si="17"/>
        <v>1.159043675</v>
      </c>
      <c r="AF351" s="13">
        <f t="shared" si="18"/>
        <v>259.5103991</v>
      </c>
      <c r="AG351" s="13">
        <f t="shared" si="19"/>
        <v>15261.47331</v>
      </c>
      <c r="AH351" s="13">
        <f t="shared" si="20"/>
        <v>81252.70976</v>
      </c>
      <c r="AI351" s="10">
        <f t="shared" si="21"/>
        <v>1.377819898</v>
      </c>
      <c r="AJ351" s="10">
        <f t="shared" si="22"/>
        <v>252.0144156</v>
      </c>
      <c r="AK351" s="10">
        <f t="shared" si="23"/>
        <v>12719.56215</v>
      </c>
      <c r="AL351" s="10">
        <f t="shared" si="24"/>
        <v>190512.8445</v>
      </c>
      <c r="AM351" s="97">
        <f t="shared" si="25"/>
        <v>8041372.882</v>
      </c>
      <c r="AN351" s="97">
        <f t="shared" si="26"/>
        <v>8131684.661</v>
      </c>
      <c r="AO351" s="86">
        <f t="shared" si="27"/>
        <v>0.9888938414</v>
      </c>
      <c r="AP351" s="86">
        <f t="shared" ref="AP351:AS351" si="375">AE351-AI351</f>
        <v>-0.2187762226</v>
      </c>
      <c r="AQ351" s="86">
        <f t="shared" si="375"/>
        <v>7.495983568</v>
      </c>
      <c r="AR351" s="86">
        <f t="shared" si="375"/>
        <v>2541.911162</v>
      </c>
      <c r="AS351" s="86">
        <f t="shared" si="375"/>
        <v>-109260.1348</v>
      </c>
      <c r="AT351" s="99"/>
      <c r="AU351" s="23"/>
    </row>
    <row r="352">
      <c r="A352" s="96">
        <v>22.68222086841402</v>
      </c>
      <c r="B352" s="29">
        <v>5040.0</v>
      </c>
      <c r="C352" s="30">
        <v>2216.0</v>
      </c>
      <c r="D352" s="31" t="s">
        <v>0</v>
      </c>
      <c r="E352" s="14">
        <v>8.0</v>
      </c>
      <c r="F352" s="15">
        <v>14.0</v>
      </c>
      <c r="G352" s="16">
        <v>6.0</v>
      </c>
      <c r="H352" s="17">
        <v>31.0</v>
      </c>
      <c r="I352" s="18">
        <v>98.0</v>
      </c>
      <c r="J352" s="19">
        <v>21.0</v>
      </c>
      <c r="K352" s="20">
        <v>12.0</v>
      </c>
      <c r="L352" s="21">
        <v>18.0</v>
      </c>
      <c r="M352" s="22">
        <v>26.0</v>
      </c>
      <c r="N352" s="63">
        <f t="shared" si="2"/>
        <v>98</v>
      </c>
      <c r="O352" s="63">
        <f t="shared" si="3"/>
        <v>18</v>
      </c>
      <c r="P352" s="63">
        <f t="shared" si="4"/>
        <v>52</v>
      </c>
      <c r="Q352" s="63">
        <f t="shared" si="5"/>
        <v>66</v>
      </c>
      <c r="R352" s="65">
        <f t="shared" si="6"/>
        <v>0.641025641</v>
      </c>
      <c r="S352" s="65">
        <f t="shared" si="7"/>
        <v>0.4957264957</v>
      </c>
      <c r="T352" s="66">
        <f t="shared" si="8"/>
        <v>0.5975609756</v>
      </c>
      <c r="U352" s="89"/>
      <c r="V352" s="89"/>
      <c r="W352" s="85">
        <f t="shared" si="9"/>
        <v>136</v>
      </c>
      <c r="X352" s="7">
        <f t="shared" si="10"/>
        <v>1.377819898</v>
      </c>
      <c r="Y352" s="7">
        <f t="shared" si="11"/>
        <v>232.382665</v>
      </c>
      <c r="Z352" s="7">
        <f t="shared" si="12"/>
        <v>5630.986784</v>
      </c>
      <c r="AA352" s="97">
        <f t="shared" si="13"/>
        <v>0.7566046505</v>
      </c>
      <c r="AB352" s="97">
        <f t="shared" si="14"/>
        <v>0.7604111011</v>
      </c>
      <c r="AC352" s="98">
        <f t="shared" si="15"/>
        <v>1.159043675</v>
      </c>
      <c r="AD352" s="98">
        <f t="shared" si="16"/>
        <v>10.49688254</v>
      </c>
      <c r="AE352" s="13">
        <f t="shared" si="17"/>
        <v>1.159043675</v>
      </c>
      <c r="AF352" s="13">
        <f t="shared" si="18"/>
        <v>325.7567621</v>
      </c>
      <c r="AG352" s="13">
        <f t="shared" si="19"/>
        <v>24292.82386</v>
      </c>
      <c r="AH352" s="13">
        <f t="shared" si="20"/>
        <v>194150.3395</v>
      </c>
      <c r="AI352" s="10">
        <f t="shared" si="21"/>
        <v>1.377819898</v>
      </c>
      <c r="AJ352" s="10">
        <f t="shared" si="22"/>
        <v>323.3187782</v>
      </c>
      <c r="AK352" s="10">
        <f t="shared" si="23"/>
        <v>20968.24267</v>
      </c>
      <c r="AL352" s="10">
        <f t="shared" si="24"/>
        <v>371645.1277</v>
      </c>
      <c r="AM352" s="97">
        <f t="shared" si="25"/>
        <v>6794297.656</v>
      </c>
      <c r="AN352" s="97">
        <f t="shared" si="26"/>
        <v>6828479.521</v>
      </c>
      <c r="AO352" s="86">
        <f t="shared" si="27"/>
        <v>0.9949942202</v>
      </c>
      <c r="AP352" s="86">
        <f t="shared" ref="AP352:AS352" si="376">AE352-AI352</f>
        <v>-0.2187762226</v>
      </c>
      <c r="AQ352" s="86">
        <f t="shared" si="376"/>
        <v>2.437983871</v>
      </c>
      <c r="AR352" s="86">
        <f t="shared" si="376"/>
        <v>3324.581188</v>
      </c>
      <c r="AS352" s="86">
        <f t="shared" si="376"/>
        <v>-177494.7882</v>
      </c>
      <c r="AT352" s="99"/>
      <c r="AU352" s="23"/>
    </row>
    <row r="353">
      <c r="A353" s="96">
        <v>22.742762443515815</v>
      </c>
      <c r="B353" s="29">
        <v>4387.0</v>
      </c>
      <c r="C353" s="30">
        <v>2206.0</v>
      </c>
      <c r="D353" s="31" t="s">
        <v>0</v>
      </c>
      <c r="E353" s="14">
        <v>2.0</v>
      </c>
      <c r="F353" s="15">
        <v>2.0</v>
      </c>
      <c r="G353" s="16">
        <v>2.0</v>
      </c>
      <c r="H353" s="17">
        <v>16.0</v>
      </c>
      <c r="I353" s="18">
        <v>57.0</v>
      </c>
      <c r="J353" s="19">
        <v>8.0</v>
      </c>
      <c r="K353" s="20">
        <v>8.0</v>
      </c>
      <c r="L353" s="21">
        <v>5.0</v>
      </c>
      <c r="M353" s="22">
        <v>6.0</v>
      </c>
      <c r="N353" s="63">
        <f t="shared" si="2"/>
        <v>57</v>
      </c>
      <c r="O353" s="63">
        <f t="shared" si="3"/>
        <v>5</v>
      </c>
      <c r="P353" s="63">
        <f t="shared" si="4"/>
        <v>24</v>
      </c>
      <c r="Q353" s="63">
        <f t="shared" si="5"/>
        <v>20</v>
      </c>
      <c r="R353" s="65">
        <f t="shared" si="6"/>
        <v>0.7641509434</v>
      </c>
      <c r="S353" s="65">
        <f t="shared" si="7"/>
        <v>0.5849056604</v>
      </c>
      <c r="T353" s="66">
        <f t="shared" si="8"/>
        <v>0.7402597403</v>
      </c>
      <c r="U353" s="89"/>
      <c r="V353" s="89"/>
      <c r="W353" s="85">
        <f t="shared" si="9"/>
        <v>49</v>
      </c>
      <c r="X353" s="7">
        <f t="shared" si="10"/>
        <v>1.377819898</v>
      </c>
      <c r="Y353" s="7">
        <f t="shared" si="11"/>
        <v>88.51565695</v>
      </c>
      <c r="Z353" s="7">
        <f t="shared" si="12"/>
        <v>829.8180243</v>
      </c>
      <c r="AA353" s="97">
        <f t="shared" si="13"/>
        <v>0.8993034152</v>
      </c>
      <c r="AB353" s="97">
        <f t="shared" si="14"/>
        <v>0.9213018261</v>
      </c>
      <c r="AC353" s="98">
        <f t="shared" si="15"/>
        <v>1.159043675</v>
      </c>
      <c r="AD353" s="98">
        <f t="shared" si="16"/>
        <v>3.180873498</v>
      </c>
      <c r="AE353" s="13">
        <f t="shared" si="17"/>
        <v>1.159043675</v>
      </c>
      <c r="AF353" s="13">
        <f t="shared" si="18"/>
        <v>116.7671536</v>
      </c>
      <c r="AG353" s="13">
        <f t="shared" si="19"/>
        <v>3094.589466</v>
      </c>
      <c r="AH353" s="13">
        <f t="shared" si="20"/>
        <v>7637.277269</v>
      </c>
      <c r="AI353" s="10">
        <f t="shared" si="21"/>
        <v>1.377819898</v>
      </c>
      <c r="AJ353" s="10">
        <f t="shared" si="22"/>
        <v>116.0720549</v>
      </c>
      <c r="AK353" s="10">
        <f t="shared" si="23"/>
        <v>2600.131163</v>
      </c>
      <c r="AL353" s="10">
        <f t="shared" si="24"/>
        <v>16596.36049</v>
      </c>
      <c r="AM353" s="97">
        <f t="shared" si="25"/>
        <v>778052.1343</v>
      </c>
      <c r="AN353" s="97">
        <f t="shared" si="26"/>
        <v>797084.5435</v>
      </c>
      <c r="AO353" s="86">
        <f t="shared" si="27"/>
        <v>0.9761224712</v>
      </c>
      <c r="AP353" s="86">
        <f t="shared" ref="AP353:AS353" si="377">AE353-AI353</f>
        <v>-0.2187762226</v>
      </c>
      <c r="AQ353" s="86">
        <f t="shared" si="377"/>
        <v>0.6950987348</v>
      </c>
      <c r="AR353" s="86">
        <f t="shared" si="377"/>
        <v>494.4583029</v>
      </c>
      <c r="AS353" s="86">
        <f t="shared" si="377"/>
        <v>-8959.083217</v>
      </c>
      <c r="AT353" s="99"/>
      <c r="AU353" s="23"/>
    </row>
    <row r="354">
      <c r="A354" s="96">
        <v>22.892471257284654</v>
      </c>
      <c r="B354" s="29">
        <v>1695.0</v>
      </c>
      <c r="C354" s="30">
        <v>898.0</v>
      </c>
      <c r="D354" s="31" t="s">
        <v>0</v>
      </c>
      <c r="E354" s="14">
        <v>18.0</v>
      </c>
      <c r="F354" s="15">
        <v>19.0</v>
      </c>
      <c r="G354" s="16">
        <v>13.0</v>
      </c>
      <c r="H354" s="17">
        <v>25.0</v>
      </c>
      <c r="I354" s="18">
        <v>47.0</v>
      </c>
      <c r="J354" s="19">
        <v>6.0</v>
      </c>
      <c r="K354" s="20">
        <v>29.0</v>
      </c>
      <c r="L354" s="21">
        <v>42.0</v>
      </c>
      <c r="M354" s="22">
        <v>40.0</v>
      </c>
      <c r="N354" s="63">
        <f t="shared" si="2"/>
        <v>47</v>
      </c>
      <c r="O354" s="63">
        <f t="shared" si="3"/>
        <v>42</v>
      </c>
      <c r="P354" s="63">
        <f t="shared" si="4"/>
        <v>31</v>
      </c>
      <c r="Q354" s="63">
        <f t="shared" si="5"/>
        <v>119</v>
      </c>
      <c r="R354" s="65">
        <f t="shared" si="6"/>
        <v>0.3263598326</v>
      </c>
      <c r="S354" s="65">
        <f t="shared" si="7"/>
        <v>0.3723849372</v>
      </c>
      <c r="T354" s="66">
        <f t="shared" si="8"/>
        <v>0.2831325301</v>
      </c>
      <c r="U354" s="89"/>
      <c r="V354" s="89"/>
      <c r="W354" s="85">
        <f t="shared" si="9"/>
        <v>192</v>
      </c>
      <c r="X354" s="7">
        <f t="shared" si="10"/>
        <v>1.377819898</v>
      </c>
      <c r="Y354" s="7">
        <f t="shared" si="11"/>
        <v>291.6378012</v>
      </c>
      <c r="Z354" s="7">
        <f t="shared" si="12"/>
        <v>9172.812295</v>
      </c>
      <c r="AA354" s="97">
        <f t="shared" si="13"/>
        <v>0.442176205</v>
      </c>
      <c r="AB354" s="97">
        <f t="shared" si="14"/>
        <v>0.4538329704</v>
      </c>
      <c r="AC354" s="98">
        <f t="shared" si="15"/>
        <v>1.159043675</v>
      </c>
      <c r="AD354" s="98">
        <f t="shared" si="16"/>
        <v>18.92619731</v>
      </c>
      <c r="AE354" s="13">
        <f t="shared" si="17"/>
        <v>1.159043675</v>
      </c>
      <c r="AF354" s="13">
        <f t="shared" si="18"/>
        <v>463.9989685</v>
      </c>
      <c r="AG354" s="13">
        <f t="shared" si="19"/>
        <v>49994.6458</v>
      </c>
      <c r="AH354" s="13">
        <f t="shared" si="20"/>
        <v>697695.3378</v>
      </c>
      <c r="AI354" s="10">
        <f t="shared" si="21"/>
        <v>1.377819898</v>
      </c>
      <c r="AJ354" s="10">
        <f t="shared" si="22"/>
        <v>455.598369</v>
      </c>
      <c r="AK354" s="10">
        <f t="shared" si="23"/>
        <v>43877.71063</v>
      </c>
      <c r="AL354" s="10">
        <f t="shared" si="24"/>
        <v>1091564.663</v>
      </c>
      <c r="AM354" s="97">
        <f t="shared" si="25"/>
        <v>4192752.803</v>
      </c>
      <c r="AN354" s="97">
        <f t="shared" si="26"/>
        <v>4303283.255</v>
      </c>
      <c r="AO354" s="86">
        <f t="shared" si="27"/>
        <v>0.9743148555</v>
      </c>
      <c r="AP354" s="86">
        <f t="shared" ref="AP354:AS354" si="378">AE354-AI354</f>
        <v>-0.2187762226</v>
      </c>
      <c r="AQ354" s="86">
        <f t="shared" si="378"/>
        <v>8.400599494</v>
      </c>
      <c r="AR354" s="86">
        <f t="shared" si="378"/>
        <v>6116.935165</v>
      </c>
      <c r="AS354" s="86">
        <f t="shared" si="378"/>
        <v>-393869.3253</v>
      </c>
      <c r="AT354" s="99"/>
      <c r="AU354" s="23"/>
    </row>
    <row r="355">
      <c r="A355" s="96">
        <v>22.899334953173366</v>
      </c>
      <c r="B355" s="29">
        <v>2654.0</v>
      </c>
      <c r="C355" s="30">
        <v>2303.0</v>
      </c>
      <c r="D355" s="31" t="s">
        <v>0</v>
      </c>
      <c r="E355" s="14">
        <v>64.0</v>
      </c>
      <c r="F355" s="15">
        <v>53.0</v>
      </c>
      <c r="G355" s="16">
        <v>30.0</v>
      </c>
      <c r="H355" s="17">
        <v>77.0</v>
      </c>
      <c r="I355" s="18">
        <v>168.0</v>
      </c>
      <c r="J355" s="19">
        <v>28.0</v>
      </c>
      <c r="K355" s="20">
        <v>105.0</v>
      </c>
      <c r="L355" s="21">
        <v>96.0</v>
      </c>
      <c r="M355" s="22">
        <v>68.0</v>
      </c>
      <c r="N355" s="63">
        <f t="shared" si="2"/>
        <v>168</v>
      </c>
      <c r="O355" s="63">
        <f t="shared" si="3"/>
        <v>96</v>
      </c>
      <c r="P355" s="63">
        <f t="shared" si="4"/>
        <v>105</v>
      </c>
      <c r="Q355" s="63">
        <f t="shared" si="5"/>
        <v>320</v>
      </c>
      <c r="R355" s="65">
        <f t="shared" si="6"/>
        <v>0.3962264151</v>
      </c>
      <c r="S355" s="65">
        <f t="shared" si="7"/>
        <v>0.3831640058</v>
      </c>
      <c r="T355" s="66">
        <f t="shared" si="8"/>
        <v>0.3442622951</v>
      </c>
      <c r="U355" s="89"/>
      <c r="V355" s="89"/>
      <c r="W355" s="85">
        <f t="shared" si="9"/>
        <v>521</v>
      </c>
      <c r="X355" s="7">
        <f t="shared" si="10"/>
        <v>1.377819898</v>
      </c>
      <c r="Y355" s="7">
        <f t="shared" si="11"/>
        <v>804.744307</v>
      </c>
      <c r="Z355" s="7">
        <f t="shared" si="12"/>
        <v>66134.85979</v>
      </c>
      <c r="AA355" s="97">
        <f t="shared" si="13"/>
        <v>0.50330597</v>
      </c>
      <c r="AB355" s="97">
        <f t="shared" si="14"/>
        <v>0.5060224683</v>
      </c>
      <c r="AC355" s="98">
        <f t="shared" si="15"/>
        <v>1.159043675</v>
      </c>
      <c r="AD355" s="98">
        <f t="shared" si="16"/>
        <v>50.89397597</v>
      </c>
      <c r="AE355" s="13">
        <f t="shared" si="17"/>
        <v>1.159043675</v>
      </c>
      <c r="AF355" s="13">
        <f t="shared" si="18"/>
        <v>1258.617485</v>
      </c>
      <c r="AG355" s="13">
        <f t="shared" si="19"/>
        <v>367643.4971</v>
      </c>
      <c r="AH355" s="13">
        <f t="shared" si="20"/>
        <v>13814711.73</v>
      </c>
      <c r="AI355" s="10">
        <f t="shared" si="21"/>
        <v>1.377819898</v>
      </c>
      <c r="AJ355" s="10">
        <f t="shared" si="22"/>
        <v>1245.646674</v>
      </c>
      <c r="AK355" s="10">
        <f t="shared" si="23"/>
        <v>323653.038</v>
      </c>
      <c r="AL355" s="10">
        <f t="shared" si="24"/>
        <v>21163155.13</v>
      </c>
      <c r="AM355" s="97">
        <f t="shared" si="25"/>
        <v>116597797.7</v>
      </c>
      <c r="AN355" s="97">
        <f t="shared" si="26"/>
        <v>117227112.2</v>
      </c>
      <c r="AO355" s="86">
        <f t="shared" si="27"/>
        <v>0.9946316647</v>
      </c>
      <c r="AP355" s="86">
        <f t="shared" ref="AP355:AS355" si="379">AE355-AI355</f>
        <v>-0.2187762226</v>
      </c>
      <c r="AQ355" s="86">
        <f t="shared" si="379"/>
        <v>12.97081102</v>
      </c>
      <c r="AR355" s="86">
        <f t="shared" si="379"/>
        <v>43990.45909</v>
      </c>
      <c r="AS355" s="86">
        <f t="shared" si="379"/>
        <v>-7348443.402</v>
      </c>
      <c r="AT355" s="99"/>
      <c r="AU355" s="23"/>
    </row>
    <row r="356">
      <c r="A356" s="96">
        <v>23.13730090316693</v>
      </c>
      <c r="B356" s="29">
        <v>3011.0</v>
      </c>
      <c r="C356" s="30">
        <v>2469.0</v>
      </c>
      <c r="D356" s="31" t="s">
        <v>0</v>
      </c>
      <c r="E356" s="14">
        <v>21.0</v>
      </c>
      <c r="F356" s="15">
        <v>21.0</v>
      </c>
      <c r="G356" s="16">
        <v>15.0</v>
      </c>
      <c r="H356" s="17">
        <v>28.0</v>
      </c>
      <c r="I356" s="18">
        <v>118.0</v>
      </c>
      <c r="J356" s="19">
        <v>23.0</v>
      </c>
      <c r="K356" s="20">
        <v>27.0</v>
      </c>
      <c r="L356" s="21">
        <v>33.0</v>
      </c>
      <c r="M356" s="22">
        <v>52.0</v>
      </c>
      <c r="N356" s="63">
        <f t="shared" si="2"/>
        <v>118</v>
      </c>
      <c r="O356" s="63">
        <f t="shared" si="3"/>
        <v>33</v>
      </c>
      <c r="P356" s="63">
        <f t="shared" si="4"/>
        <v>51</v>
      </c>
      <c r="Q356" s="63">
        <f t="shared" si="5"/>
        <v>136</v>
      </c>
      <c r="R356" s="65">
        <f t="shared" si="6"/>
        <v>0.5</v>
      </c>
      <c r="S356" s="65">
        <f t="shared" si="7"/>
        <v>0.4467455621</v>
      </c>
      <c r="T356" s="66">
        <f t="shared" si="8"/>
        <v>0.4645669291</v>
      </c>
      <c r="U356" s="89"/>
      <c r="V356" s="89"/>
      <c r="W356" s="85">
        <f t="shared" si="9"/>
        <v>220</v>
      </c>
      <c r="X356" s="7">
        <f t="shared" si="10"/>
        <v>1.377819898</v>
      </c>
      <c r="Y356" s="7">
        <f t="shared" si="11"/>
        <v>343.2422184</v>
      </c>
      <c r="Z356" s="7">
        <f t="shared" si="12"/>
        <v>11271.28453</v>
      </c>
      <c r="AA356" s="97">
        <f t="shared" si="13"/>
        <v>0.623610604</v>
      </c>
      <c r="AB356" s="97">
        <f t="shared" si="14"/>
        <v>0.6211147242</v>
      </c>
      <c r="AC356" s="98">
        <f t="shared" si="15"/>
        <v>1.159043675</v>
      </c>
      <c r="AD356" s="98">
        <f t="shared" si="16"/>
        <v>21.62993979</v>
      </c>
      <c r="AE356" s="13">
        <f t="shared" si="17"/>
        <v>1.159043675</v>
      </c>
      <c r="AF356" s="13">
        <f t="shared" si="18"/>
        <v>531.6091567</v>
      </c>
      <c r="AG356" s="13">
        <f t="shared" si="19"/>
        <v>65614.88737</v>
      </c>
      <c r="AH356" s="13">
        <f t="shared" si="20"/>
        <v>1046889.086</v>
      </c>
      <c r="AI356" s="10">
        <f t="shared" si="21"/>
        <v>1.377819898</v>
      </c>
      <c r="AJ356" s="10">
        <f t="shared" si="22"/>
        <v>530.6257245</v>
      </c>
      <c r="AK356" s="10">
        <f t="shared" si="23"/>
        <v>57952.22623</v>
      </c>
      <c r="AL356" s="10">
        <f t="shared" si="24"/>
        <v>1532894.695</v>
      </c>
      <c r="AM356" s="97">
        <f t="shared" si="25"/>
        <v>18095917.54</v>
      </c>
      <c r="AN356" s="97">
        <f t="shared" si="26"/>
        <v>18023492.16</v>
      </c>
      <c r="AO356" s="86">
        <f t="shared" si="27"/>
        <v>1.004018388</v>
      </c>
      <c r="AP356" s="86">
        <f t="shared" ref="AP356:AS356" si="380">AE356-AI356</f>
        <v>-0.2187762226</v>
      </c>
      <c r="AQ356" s="86">
        <f t="shared" si="380"/>
        <v>0.9834322439</v>
      </c>
      <c r="AR356" s="86">
        <f t="shared" si="380"/>
        <v>7662.661138</v>
      </c>
      <c r="AS356" s="86">
        <f t="shared" si="380"/>
        <v>-486005.6098</v>
      </c>
      <c r="AT356" s="99"/>
      <c r="AU356" s="23"/>
    </row>
    <row r="357">
      <c r="A357" s="96">
        <v>23.145629364466906</v>
      </c>
      <c r="B357" s="29">
        <v>1331.0</v>
      </c>
      <c r="C357" s="30">
        <v>1777.0</v>
      </c>
      <c r="D357" s="31" t="s">
        <v>0</v>
      </c>
      <c r="E357" s="14">
        <v>8.0</v>
      </c>
      <c r="F357" s="15">
        <v>11.0</v>
      </c>
      <c r="G357" s="16">
        <v>5.0</v>
      </c>
      <c r="H357" s="17">
        <v>27.0</v>
      </c>
      <c r="I357" s="18">
        <v>86.0</v>
      </c>
      <c r="J357" s="19">
        <v>21.0</v>
      </c>
      <c r="K357" s="20">
        <v>12.0</v>
      </c>
      <c r="L357" s="21">
        <v>33.0</v>
      </c>
      <c r="M357" s="22">
        <v>27.0</v>
      </c>
      <c r="N357" s="63">
        <f t="shared" si="2"/>
        <v>86</v>
      </c>
      <c r="O357" s="63">
        <f t="shared" si="3"/>
        <v>33</v>
      </c>
      <c r="P357" s="63">
        <f t="shared" si="4"/>
        <v>48</v>
      </c>
      <c r="Q357" s="63">
        <f t="shared" si="5"/>
        <v>63</v>
      </c>
      <c r="R357" s="65">
        <f t="shared" si="6"/>
        <v>0.5826086957</v>
      </c>
      <c r="S357" s="65">
        <f t="shared" si="7"/>
        <v>0.5173913043</v>
      </c>
      <c r="T357" s="66">
        <f t="shared" si="8"/>
        <v>0.5771812081</v>
      </c>
      <c r="U357" s="89"/>
      <c r="V357" s="89"/>
      <c r="W357" s="85">
        <f t="shared" si="9"/>
        <v>144</v>
      </c>
      <c r="X357" s="7">
        <f t="shared" si="10"/>
        <v>1.377819898</v>
      </c>
      <c r="Y357" s="7">
        <f t="shared" si="11"/>
        <v>245.1935109</v>
      </c>
      <c r="Z357" s="7">
        <f t="shared" si="12"/>
        <v>7320.08814</v>
      </c>
      <c r="AA357" s="97">
        <f t="shared" si="13"/>
        <v>0.736224883</v>
      </c>
      <c r="AB357" s="97">
        <f t="shared" si="14"/>
        <v>0.7296235547</v>
      </c>
      <c r="AC357" s="98">
        <f t="shared" si="15"/>
        <v>1.159043675</v>
      </c>
      <c r="AD357" s="98">
        <f t="shared" si="16"/>
        <v>10.01975152</v>
      </c>
      <c r="AE357" s="13">
        <f t="shared" si="17"/>
        <v>1.159043675</v>
      </c>
      <c r="AF357" s="13">
        <f t="shared" si="18"/>
        <v>343.8243299</v>
      </c>
      <c r="AG357" s="13">
        <f t="shared" si="19"/>
        <v>26919.61808</v>
      </c>
      <c r="AH357" s="13">
        <f t="shared" si="20"/>
        <v>207769.5675</v>
      </c>
      <c r="AI357" s="10">
        <f t="shared" si="21"/>
        <v>1.377819898</v>
      </c>
      <c r="AJ357" s="10">
        <f t="shared" si="22"/>
        <v>331.9961645</v>
      </c>
      <c r="AK357" s="10">
        <f t="shared" si="23"/>
        <v>22767.27933</v>
      </c>
      <c r="AL357" s="10">
        <f t="shared" si="24"/>
        <v>461165.5528</v>
      </c>
      <c r="AM357" s="97">
        <f t="shared" si="25"/>
        <v>5802998.15</v>
      </c>
      <c r="AN357" s="97">
        <f t="shared" si="26"/>
        <v>5750965.82</v>
      </c>
      <c r="AO357" s="86">
        <f t="shared" si="27"/>
        <v>1.009047581</v>
      </c>
      <c r="AP357" s="86">
        <f t="shared" ref="AP357:AS357" si="381">AE357-AI357</f>
        <v>-0.2187762226</v>
      </c>
      <c r="AQ357" s="86">
        <f t="shared" si="381"/>
        <v>11.82816542</v>
      </c>
      <c r="AR357" s="86">
        <f t="shared" si="381"/>
        <v>4152.338752</v>
      </c>
      <c r="AS357" s="86">
        <f t="shared" si="381"/>
        <v>-253395.9853</v>
      </c>
      <c r="AT357" s="99"/>
      <c r="AU357" s="23"/>
    </row>
    <row r="358">
      <c r="A358" s="96">
        <v>23.15050551708987</v>
      </c>
      <c r="B358" s="29">
        <v>6018.0</v>
      </c>
      <c r="C358" s="30">
        <v>909.0</v>
      </c>
      <c r="D358" s="31" t="s">
        <v>0</v>
      </c>
      <c r="E358" s="14">
        <v>8.0</v>
      </c>
      <c r="F358" s="15">
        <v>34.0</v>
      </c>
      <c r="G358" s="16">
        <v>8.0</v>
      </c>
      <c r="H358" s="17">
        <v>22.0</v>
      </c>
      <c r="I358" s="18">
        <v>57.0</v>
      </c>
      <c r="J358" s="19">
        <v>7.0</v>
      </c>
      <c r="K358" s="20">
        <v>23.0</v>
      </c>
      <c r="L358" s="21">
        <v>69.0</v>
      </c>
      <c r="M358" s="22">
        <v>27.0</v>
      </c>
      <c r="N358" s="63">
        <f t="shared" si="2"/>
        <v>57</v>
      </c>
      <c r="O358" s="63">
        <f t="shared" si="3"/>
        <v>69</v>
      </c>
      <c r="P358" s="63">
        <f t="shared" si="4"/>
        <v>29</v>
      </c>
      <c r="Q358" s="63">
        <f t="shared" si="5"/>
        <v>100</v>
      </c>
      <c r="R358" s="65">
        <f t="shared" si="6"/>
        <v>0.337254902</v>
      </c>
      <c r="S358" s="65">
        <f t="shared" si="7"/>
        <v>0.4941176471</v>
      </c>
      <c r="T358" s="66">
        <f t="shared" si="8"/>
        <v>0.3630573248</v>
      </c>
      <c r="U358" s="89"/>
      <c r="V358" s="89"/>
      <c r="W358" s="85">
        <f t="shared" si="9"/>
        <v>198</v>
      </c>
      <c r="X358" s="7">
        <f t="shared" si="10"/>
        <v>1.377819898</v>
      </c>
      <c r="Y358" s="7">
        <f t="shared" si="11"/>
        <v>309.6192059</v>
      </c>
      <c r="Z358" s="7">
        <f t="shared" si="12"/>
        <v>13059.00554</v>
      </c>
      <c r="AA358" s="97">
        <f t="shared" si="13"/>
        <v>0.5221009997</v>
      </c>
      <c r="AB358" s="97">
        <f t="shared" si="14"/>
        <v>0.5410816935</v>
      </c>
      <c r="AC358" s="98">
        <f t="shared" si="15"/>
        <v>1.159043675</v>
      </c>
      <c r="AD358" s="98">
        <f t="shared" si="16"/>
        <v>15.90436749</v>
      </c>
      <c r="AE358" s="13">
        <f t="shared" si="17"/>
        <v>1.159043675</v>
      </c>
      <c r="AF358" s="13">
        <f t="shared" si="18"/>
        <v>474.8856628</v>
      </c>
      <c r="AG358" s="13">
        <f t="shared" si="19"/>
        <v>51737.27776</v>
      </c>
      <c r="AH358" s="13">
        <f t="shared" si="20"/>
        <v>623514.8231</v>
      </c>
      <c r="AI358" s="10">
        <f t="shared" si="21"/>
        <v>1.377819898</v>
      </c>
      <c r="AJ358" s="10">
        <f t="shared" si="22"/>
        <v>447.4011957</v>
      </c>
      <c r="AK358" s="10">
        <f t="shared" si="23"/>
        <v>44020.92613</v>
      </c>
      <c r="AL358" s="10">
        <f t="shared" si="24"/>
        <v>1305900.554</v>
      </c>
      <c r="AM358" s="97">
        <f t="shared" si="25"/>
        <v>5330089.949</v>
      </c>
      <c r="AN358" s="97">
        <f t="shared" si="26"/>
        <v>5523862.428</v>
      </c>
      <c r="AO358" s="86">
        <f t="shared" si="27"/>
        <v>0.9649208354</v>
      </c>
      <c r="AP358" s="86">
        <f t="shared" ref="AP358:AS358" si="382">AE358-AI358</f>
        <v>-0.2187762226</v>
      </c>
      <c r="AQ358" s="86">
        <f t="shared" si="382"/>
        <v>27.48446706</v>
      </c>
      <c r="AR358" s="86">
        <f t="shared" si="382"/>
        <v>7716.351626</v>
      </c>
      <c r="AS358" s="86">
        <f t="shared" si="382"/>
        <v>-682385.7305</v>
      </c>
      <c r="AT358" s="99"/>
      <c r="AU358" s="23"/>
    </row>
    <row r="359">
      <c r="A359" s="96">
        <v>23.215645169607967</v>
      </c>
      <c r="B359" s="29">
        <v>6666.0</v>
      </c>
      <c r="C359" s="30">
        <v>3147.0</v>
      </c>
      <c r="D359" s="31" t="s">
        <v>0</v>
      </c>
      <c r="E359" s="14">
        <v>42.0</v>
      </c>
      <c r="F359" s="15">
        <v>19.0</v>
      </c>
      <c r="G359" s="16">
        <v>19.0</v>
      </c>
      <c r="H359" s="17">
        <v>66.0</v>
      </c>
      <c r="I359" s="18">
        <v>116.0</v>
      </c>
      <c r="J359" s="19">
        <v>33.0</v>
      </c>
      <c r="K359" s="20">
        <v>77.0</v>
      </c>
      <c r="L359" s="21">
        <v>45.0</v>
      </c>
      <c r="M359" s="22">
        <v>53.0</v>
      </c>
      <c r="N359" s="63">
        <f t="shared" si="2"/>
        <v>116</v>
      </c>
      <c r="O359" s="63">
        <f t="shared" si="3"/>
        <v>45</v>
      </c>
      <c r="P359" s="63">
        <f t="shared" si="4"/>
        <v>99</v>
      </c>
      <c r="Q359" s="63">
        <f t="shared" si="5"/>
        <v>210</v>
      </c>
      <c r="R359" s="65">
        <f t="shared" si="6"/>
        <v>0.4574468085</v>
      </c>
      <c r="S359" s="65">
        <f t="shared" si="7"/>
        <v>0.3425531915</v>
      </c>
      <c r="T359" s="66">
        <f t="shared" si="8"/>
        <v>0.3558282209</v>
      </c>
      <c r="U359" s="89"/>
      <c r="V359" s="89"/>
      <c r="W359" s="85">
        <f t="shared" si="9"/>
        <v>354</v>
      </c>
      <c r="X359" s="7">
        <f t="shared" si="10"/>
        <v>1.377819898</v>
      </c>
      <c r="Y359" s="7">
        <f t="shared" si="11"/>
        <v>566.1692913</v>
      </c>
      <c r="Z359" s="7">
        <f t="shared" si="12"/>
        <v>30142.92821</v>
      </c>
      <c r="AA359" s="97">
        <f t="shared" si="13"/>
        <v>0.5148718958</v>
      </c>
      <c r="AB359" s="97">
        <f t="shared" si="14"/>
        <v>0.5176935742</v>
      </c>
      <c r="AC359" s="98">
        <f t="shared" si="15"/>
        <v>1.159043675</v>
      </c>
      <c r="AD359" s="98">
        <f t="shared" si="16"/>
        <v>33.39917173</v>
      </c>
      <c r="AE359" s="13">
        <f t="shared" si="17"/>
        <v>1.159043675</v>
      </c>
      <c r="AF359" s="13">
        <f t="shared" si="18"/>
        <v>854.0020936</v>
      </c>
      <c r="AG359" s="13">
        <f t="shared" si="19"/>
        <v>168893.3307</v>
      </c>
      <c r="AH359" s="13">
        <f t="shared" si="20"/>
        <v>4185450.604</v>
      </c>
      <c r="AI359" s="10">
        <f t="shared" si="21"/>
        <v>1.377819898</v>
      </c>
      <c r="AJ359" s="10">
        <f t="shared" si="22"/>
        <v>855.5114698</v>
      </c>
      <c r="AK359" s="10">
        <f t="shared" si="23"/>
        <v>149038.4794</v>
      </c>
      <c r="AL359" s="10">
        <f t="shared" si="24"/>
        <v>6330014.925</v>
      </c>
      <c r="AM359" s="97">
        <f t="shared" si="25"/>
        <v>37077675.78</v>
      </c>
      <c r="AN359" s="97">
        <f t="shared" si="26"/>
        <v>37280874.44</v>
      </c>
      <c r="AO359" s="86">
        <f t="shared" si="27"/>
        <v>0.99454952</v>
      </c>
      <c r="AP359" s="86">
        <f t="shared" ref="AP359:AS359" si="383">AE359-AI359</f>
        <v>-0.2187762226</v>
      </c>
      <c r="AQ359" s="86">
        <f t="shared" si="383"/>
        <v>-1.509376263</v>
      </c>
      <c r="AR359" s="86">
        <f t="shared" si="383"/>
        <v>19854.85135</v>
      </c>
      <c r="AS359" s="86">
        <f t="shared" si="383"/>
        <v>-2144564.32</v>
      </c>
      <c r="AT359" s="99"/>
      <c r="AU359" s="23"/>
    </row>
    <row r="360">
      <c r="A360" s="96">
        <v>23.310896647376325</v>
      </c>
      <c r="B360" s="29">
        <v>2023.0</v>
      </c>
      <c r="C360" s="30">
        <v>1285.0</v>
      </c>
      <c r="D360" s="31" t="s">
        <v>0</v>
      </c>
      <c r="E360" s="14">
        <v>7.0</v>
      </c>
      <c r="F360" s="15">
        <v>1.0</v>
      </c>
      <c r="G360" s="16">
        <v>0.0</v>
      </c>
      <c r="H360" s="17">
        <v>30.0</v>
      </c>
      <c r="I360" s="18">
        <v>67.0</v>
      </c>
      <c r="J360" s="19">
        <v>12.0</v>
      </c>
      <c r="K360" s="20">
        <v>18.0</v>
      </c>
      <c r="L360" s="21">
        <v>5.0</v>
      </c>
      <c r="M360" s="22">
        <v>10.0</v>
      </c>
      <c r="N360" s="63">
        <f t="shared" si="2"/>
        <v>67</v>
      </c>
      <c r="O360" s="63">
        <f t="shared" si="3"/>
        <v>5</v>
      </c>
      <c r="P360" s="63">
        <f t="shared" si="4"/>
        <v>42</v>
      </c>
      <c r="Q360" s="63">
        <f t="shared" si="5"/>
        <v>36</v>
      </c>
      <c r="R360" s="65">
        <f t="shared" si="6"/>
        <v>0.7266666667</v>
      </c>
      <c r="S360" s="65">
        <f t="shared" si="7"/>
        <v>0.48</v>
      </c>
      <c r="T360" s="66">
        <f t="shared" si="8"/>
        <v>0.6504854369</v>
      </c>
      <c r="U360" s="89"/>
      <c r="V360" s="89"/>
      <c r="W360" s="85">
        <f t="shared" si="9"/>
        <v>83</v>
      </c>
      <c r="X360" s="7">
        <f t="shared" si="10"/>
        <v>1.377819898</v>
      </c>
      <c r="Y360" s="7">
        <f t="shared" si="11"/>
        <v>149.7218387</v>
      </c>
      <c r="Z360" s="7">
        <f t="shared" si="12"/>
        <v>2197.39687</v>
      </c>
      <c r="AA360" s="97">
        <f t="shared" si="13"/>
        <v>0.8095291118</v>
      </c>
      <c r="AB360" s="97">
        <f t="shared" si="14"/>
        <v>0.818390826</v>
      </c>
      <c r="AC360" s="98">
        <f t="shared" si="15"/>
        <v>1.159043675</v>
      </c>
      <c r="AD360" s="98">
        <f t="shared" si="16"/>
        <v>5.725572296</v>
      </c>
      <c r="AE360" s="13">
        <f t="shared" si="17"/>
        <v>1.159043675</v>
      </c>
      <c r="AF360" s="13">
        <f t="shared" si="18"/>
        <v>198.1268223</v>
      </c>
      <c r="AG360" s="13">
        <f t="shared" si="19"/>
        <v>8935.096878</v>
      </c>
      <c r="AH360" s="13">
        <f t="shared" si="20"/>
        <v>39443.46755</v>
      </c>
      <c r="AI360" s="10">
        <f t="shared" si="21"/>
        <v>1.377819898</v>
      </c>
      <c r="AJ360" s="10">
        <f t="shared" si="22"/>
        <v>199.3233551</v>
      </c>
      <c r="AK360" s="10">
        <f t="shared" si="23"/>
        <v>7587.383065</v>
      </c>
      <c r="AL360" s="10">
        <f t="shared" si="24"/>
        <v>79106.28733</v>
      </c>
      <c r="AM360" s="97">
        <f t="shared" si="25"/>
        <v>1876083.717</v>
      </c>
      <c r="AN360" s="97">
        <f t="shared" si="26"/>
        <v>1896620.739</v>
      </c>
      <c r="AO360" s="86">
        <f t="shared" si="27"/>
        <v>0.989171782</v>
      </c>
      <c r="AP360" s="86">
        <f t="shared" ref="AP360:AS360" si="384">AE360-AI360</f>
        <v>-0.2187762226</v>
      </c>
      <c r="AQ360" s="86">
        <f t="shared" si="384"/>
        <v>-1.19653272</v>
      </c>
      <c r="AR360" s="86">
        <f t="shared" si="384"/>
        <v>1347.713813</v>
      </c>
      <c r="AS360" s="86">
        <f t="shared" si="384"/>
        <v>-39662.81978</v>
      </c>
      <c r="AT360" s="99"/>
      <c r="AU360" s="23"/>
    </row>
    <row r="361">
      <c r="A361" s="96">
        <v>23.372919832978045</v>
      </c>
      <c r="B361" s="29">
        <v>7531.0</v>
      </c>
      <c r="C361" s="30">
        <v>1292.0</v>
      </c>
      <c r="D361" s="31" t="s">
        <v>0</v>
      </c>
      <c r="E361" s="14">
        <v>2.0</v>
      </c>
      <c r="F361" s="15">
        <v>6.0</v>
      </c>
      <c r="G361" s="16">
        <v>2.0</v>
      </c>
      <c r="H361" s="17">
        <v>11.0</v>
      </c>
      <c r="I361" s="18">
        <v>51.0</v>
      </c>
      <c r="J361" s="19">
        <v>6.0</v>
      </c>
      <c r="K361" s="20">
        <v>11.0</v>
      </c>
      <c r="L361" s="21">
        <v>7.0</v>
      </c>
      <c r="M361" s="22">
        <v>11.0</v>
      </c>
      <c r="N361" s="63">
        <f t="shared" si="2"/>
        <v>51</v>
      </c>
      <c r="O361" s="63">
        <f t="shared" si="3"/>
        <v>7</v>
      </c>
      <c r="P361" s="63">
        <f t="shared" si="4"/>
        <v>17</v>
      </c>
      <c r="Q361" s="63">
        <f t="shared" si="5"/>
        <v>32</v>
      </c>
      <c r="R361" s="65">
        <f t="shared" si="6"/>
        <v>0.6355140187</v>
      </c>
      <c r="S361" s="65">
        <f t="shared" si="7"/>
        <v>0.5420560748</v>
      </c>
      <c r="T361" s="66">
        <f t="shared" si="8"/>
        <v>0.6144578313</v>
      </c>
      <c r="U361" s="89"/>
      <c r="V361" s="89"/>
      <c r="W361" s="85">
        <f t="shared" si="9"/>
        <v>56</v>
      </c>
      <c r="X361" s="7">
        <f t="shared" si="10"/>
        <v>1.377819898</v>
      </c>
      <c r="Y361" s="7">
        <f t="shared" si="11"/>
        <v>90.90226601</v>
      </c>
      <c r="Z361" s="7">
        <f t="shared" si="12"/>
        <v>790.9571681</v>
      </c>
      <c r="AA361" s="97">
        <f t="shared" si="13"/>
        <v>0.7735015062</v>
      </c>
      <c r="AB361" s="97">
        <f t="shared" si="14"/>
        <v>0.7870278879</v>
      </c>
      <c r="AC361" s="98">
        <f t="shared" si="15"/>
        <v>1.159043675</v>
      </c>
      <c r="AD361" s="98">
        <f t="shared" si="16"/>
        <v>5.089397597</v>
      </c>
      <c r="AE361" s="13">
        <f t="shared" si="17"/>
        <v>1.159043675</v>
      </c>
      <c r="AF361" s="13">
        <f t="shared" si="18"/>
        <v>134.9022892</v>
      </c>
      <c r="AG361" s="13">
        <f t="shared" si="19"/>
        <v>4204.773495</v>
      </c>
      <c r="AH361" s="13">
        <f t="shared" si="20"/>
        <v>15960.35086</v>
      </c>
      <c r="AI361" s="10">
        <f t="shared" si="21"/>
        <v>1.377819898</v>
      </c>
      <c r="AJ361" s="10">
        <f t="shared" si="22"/>
        <v>134.9925027</v>
      </c>
      <c r="AK361" s="10">
        <f t="shared" si="23"/>
        <v>3699.82968</v>
      </c>
      <c r="AL361" s="10">
        <f t="shared" si="24"/>
        <v>25310.62938</v>
      </c>
      <c r="AM361" s="97">
        <f t="shared" si="25"/>
        <v>735032.9558</v>
      </c>
      <c r="AN361" s="97">
        <f t="shared" si="26"/>
        <v>747886.6299</v>
      </c>
      <c r="AO361" s="86">
        <f t="shared" si="27"/>
        <v>0.9828133388</v>
      </c>
      <c r="AP361" s="86">
        <f t="shared" ref="AP361:AS361" si="385">AE361-AI361</f>
        <v>-0.2187762226</v>
      </c>
      <c r="AQ361" s="86">
        <f t="shared" si="385"/>
        <v>-0.0902135451</v>
      </c>
      <c r="AR361" s="86">
        <f t="shared" si="385"/>
        <v>504.9438149</v>
      </c>
      <c r="AS361" s="86">
        <f t="shared" si="385"/>
        <v>-9350.278516</v>
      </c>
      <c r="AT361" s="99"/>
      <c r="AU361" s="23"/>
    </row>
    <row r="362">
      <c r="A362" s="96">
        <v>23.386392492488596</v>
      </c>
      <c r="B362" s="29">
        <v>6725.0</v>
      </c>
      <c r="C362" s="30">
        <v>2372.0</v>
      </c>
      <c r="D362" s="31" t="s">
        <v>0</v>
      </c>
      <c r="E362" s="14">
        <v>14.0</v>
      </c>
      <c r="F362" s="15">
        <v>13.0</v>
      </c>
      <c r="G362" s="16">
        <v>5.0</v>
      </c>
      <c r="H362" s="17">
        <v>37.0</v>
      </c>
      <c r="I362" s="18">
        <v>125.0</v>
      </c>
      <c r="J362" s="19">
        <v>10.0</v>
      </c>
      <c r="K362" s="20">
        <v>33.0</v>
      </c>
      <c r="L362" s="21">
        <v>44.0</v>
      </c>
      <c r="M362" s="22">
        <v>47.0</v>
      </c>
      <c r="N362" s="63">
        <f t="shared" si="2"/>
        <v>125</v>
      </c>
      <c r="O362" s="63">
        <f t="shared" si="3"/>
        <v>44</v>
      </c>
      <c r="P362" s="63">
        <f t="shared" si="4"/>
        <v>47</v>
      </c>
      <c r="Q362" s="63">
        <f t="shared" si="5"/>
        <v>112</v>
      </c>
      <c r="R362" s="65">
        <f t="shared" si="6"/>
        <v>0.5243902439</v>
      </c>
      <c r="S362" s="65">
        <f t="shared" si="7"/>
        <v>0.5152439024</v>
      </c>
      <c r="T362" s="66">
        <f t="shared" si="8"/>
        <v>0.5274261603</v>
      </c>
      <c r="U362" s="89"/>
      <c r="V362" s="89"/>
      <c r="W362" s="85">
        <f t="shared" si="9"/>
        <v>203</v>
      </c>
      <c r="X362" s="7">
        <f t="shared" si="10"/>
        <v>1.377819898</v>
      </c>
      <c r="Y362" s="7">
        <f t="shared" si="11"/>
        <v>322.9654444</v>
      </c>
      <c r="Z362" s="7">
        <f t="shared" si="12"/>
        <v>11739.48385</v>
      </c>
      <c r="AA362" s="97">
        <f t="shared" si="13"/>
        <v>0.6864698352</v>
      </c>
      <c r="AB362" s="97">
        <f t="shared" si="14"/>
        <v>0.6844753894</v>
      </c>
      <c r="AC362" s="98">
        <f t="shared" si="15"/>
        <v>1.159043675</v>
      </c>
      <c r="AD362" s="98">
        <f t="shared" si="16"/>
        <v>17.81289159</v>
      </c>
      <c r="AE362" s="13">
        <f t="shared" si="17"/>
        <v>1.159043675</v>
      </c>
      <c r="AF362" s="13">
        <f t="shared" si="18"/>
        <v>488.3846236</v>
      </c>
      <c r="AG362" s="13">
        <f t="shared" si="19"/>
        <v>54995.06478</v>
      </c>
      <c r="AH362" s="13">
        <f t="shared" si="20"/>
        <v>734051.4495</v>
      </c>
      <c r="AI362" s="10">
        <f t="shared" si="21"/>
        <v>1.377819898</v>
      </c>
      <c r="AJ362" s="10">
        <f t="shared" si="22"/>
        <v>477.2812729</v>
      </c>
      <c r="AK362" s="10">
        <f t="shared" si="23"/>
        <v>47911.61362</v>
      </c>
      <c r="AL362" s="10">
        <f t="shared" si="24"/>
        <v>1314822.191</v>
      </c>
      <c r="AM362" s="97">
        <f t="shared" si="25"/>
        <v>17503201.47</v>
      </c>
      <c r="AN362" s="97">
        <f t="shared" si="26"/>
        <v>17452348.27</v>
      </c>
      <c r="AO362" s="86">
        <f t="shared" si="27"/>
        <v>1.002913831</v>
      </c>
      <c r="AP362" s="86">
        <f t="shared" ref="AP362:AS362" si="386">AE362-AI362</f>
        <v>-0.2187762226</v>
      </c>
      <c r="AQ362" s="86">
        <f t="shared" si="386"/>
        <v>11.10335068</v>
      </c>
      <c r="AR362" s="86">
        <f t="shared" si="386"/>
        <v>7083.451161</v>
      </c>
      <c r="AS362" s="86">
        <f t="shared" si="386"/>
        <v>-580770.7417</v>
      </c>
      <c r="AT362" s="99"/>
      <c r="AU362" s="23"/>
    </row>
    <row r="363">
      <c r="A363" s="96">
        <v>23.42496034607059</v>
      </c>
      <c r="B363" s="29">
        <v>5597.0</v>
      </c>
      <c r="C363" s="30">
        <v>2462.0</v>
      </c>
      <c r="D363" s="31" t="s">
        <v>0</v>
      </c>
      <c r="E363" s="14">
        <v>3.0</v>
      </c>
      <c r="F363" s="15">
        <v>3.0</v>
      </c>
      <c r="G363" s="16">
        <v>0.0</v>
      </c>
      <c r="H363" s="17">
        <v>27.0</v>
      </c>
      <c r="I363" s="18">
        <v>79.0</v>
      </c>
      <c r="J363" s="19">
        <v>34.0</v>
      </c>
      <c r="K363" s="20">
        <v>9.0</v>
      </c>
      <c r="L363" s="21">
        <v>10.0</v>
      </c>
      <c r="M363" s="22">
        <v>13.0</v>
      </c>
      <c r="N363" s="63">
        <f t="shared" si="2"/>
        <v>79</v>
      </c>
      <c r="O363" s="63">
        <f t="shared" si="3"/>
        <v>10</v>
      </c>
      <c r="P363" s="63">
        <f t="shared" si="4"/>
        <v>61</v>
      </c>
      <c r="Q363" s="63">
        <f t="shared" si="5"/>
        <v>28</v>
      </c>
      <c r="R363" s="65">
        <f t="shared" si="6"/>
        <v>0.7865168539</v>
      </c>
      <c r="S363" s="65">
        <f t="shared" si="7"/>
        <v>0.5</v>
      </c>
      <c r="T363" s="66">
        <f t="shared" si="8"/>
        <v>0.738317757</v>
      </c>
      <c r="U363" s="89"/>
      <c r="V363" s="89"/>
      <c r="W363" s="85">
        <f t="shared" si="9"/>
        <v>99</v>
      </c>
      <c r="X363" s="7">
        <f t="shared" si="10"/>
        <v>1.377819898</v>
      </c>
      <c r="Y363" s="7">
        <f t="shared" si="11"/>
        <v>191.8144396</v>
      </c>
      <c r="Z363" s="7">
        <f t="shared" si="12"/>
        <v>4213.502666</v>
      </c>
      <c r="AA363" s="97">
        <f t="shared" si="13"/>
        <v>0.8973614319</v>
      </c>
      <c r="AB363" s="97">
        <f t="shared" si="14"/>
        <v>0.8826479413</v>
      </c>
      <c r="AC363" s="98">
        <f t="shared" si="15"/>
        <v>1.159043675</v>
      </c>
      <c r="AD363" s="98">
        <f t="shared" si="16"/>
        <v>4.453222897</v>
      </c>
      <c r="AE363" s="13">
        <f t="shared" si="17"/>
        <v>1.159043675</v>
      </c>
      <c r="AF363" s="13">
        <f t="shared" si="18"/>
        <v>233.9438705</v>
      </c>
      <c r="AG363" s="13">
        <f t="shared" si="19"/>
        <v>12241.52519</v>
      </c>
      <c r="AH363" s="13">
        <f t="shared" si="20"/>
        <v>43646.03762</v>
      </c>
      <c r="AI363" s="10">
        <f t="shared" si="21"/>
        <v>1.377819898</v>
      </c>
      <c r="AJ363" s="10">
        <f t="shared" si="22"/>
        <v>230.3933967</v>
      </c>
      <c r="AK363" s="10">
        <f t="shared" si="23"/>
        <v>9584.306974</v>
      </c>
      <c r="AL363" s="10">
        <f t="shared" si="24"/>
        <v>117978.0747</v>
      </c>
      <c r="AM363" s="97">
        <f t="shared" si="25"/>
        <v>3042223.958</v>
      </c>
      <c r="AN363" s="97">
        <f t="shared" si="26"/>
        <v>2992342.459</v>
      </c>
      <c r="AO363" s="86">
        <f t="shared" si="27"/>
        <v>1.016669716</v>
      </c>
      <c r="AP363" s="86">
        <f t="shared" ref="AP363:AS363" si="387">AE363-AI363</f>
        <v>-0.2187762226</v>
      </c>
      <c r="AQ363" s="86">
        <f t="shared" si="387"/>
        <v>3.550473839</v>
      </c>
      <c r="AR363" s="86">
        <f t="shared" si="387"/>
        <v>2657.218218</v>
      </c>
      <c r="AS363" s="86">
        <f t="shared" si="387"/>
        <v>-74332.03704</v>
      </c>
      <c r="AT363" s="99"/>
      <c r="AU363" s="23"/>
    </row>
    <row r="364">
      <c r="A364" s="96">
        <v>23.461744993046693</v>
      </c>
      <c r="B364" s="29">
        <v>3417.0</v>
      </c>
      <c r="C364" s="30">
        <v>2146.0</v>
      </c>
      <c r="D364" s="31" t="s">
        <v>0</v>
      </c>
      <c r="E364" s="14">
        <v>16.0</v>
      </c>
      <c r="F364" s="15">
        <v>16.0</v>
      </c>
      <c r="G364" s="16">
        <v>17.0</v>
      </c>
      <c r="H364" s="17">
        <v>47.0</v>
      </c>
      <c r="I364" s="18">
        <v>95.0</v>
      </c>
      <c r="J364" s="19">
        <v>22.0</v>
      </c>
      <c r="K364" s="20">
        <v>22.0</v>
      </c>
      <c r="L364" s="21">
        <v>34.0</v>
      </c>
      <c r="M364" s="22">
        <v>32.0</v>
      </c>
      <c r="N364" s="63">
        <f t="shared" si="2"/>
        <v>95</v>
      </c>
      <c r="O364" s="63">
        <f t="shared" si="3"/>
        <v>34</v>
      </c>
      <c r="P364" s="63">
        <f t="shared" si="4"/>
        <v>69</v>
      </c>
      <c r="Q364" s="63">
        <f t="shared" si="5"/>
        <v>103</v>
      </c>
      <c r="R364" s="65">
        <f t="shared" si="6"/>
        <v>0.5448504983</v>
      </c>
      <c r="S364" s="65">
        <f t="shared" si="7"/>
        <v>0.4285714286</v>
      </c>
      <c r="T364" s="66">
        <f t="shared" si="8"/>
        <v>0.4797979798</v>
      </c>
      <c r="U364" s="89"/>
      <c r="V364" s="89"/>
      <c r="W364" s="85">
        <f t="shared" si="9"/>
        <v>206</v>
      </c>
      <c r="X364" s="7">
        <f t="shared" si="10"/>
        <v>1.377819898</v>
      </c>
      <c r="Y364" s="7">
        <f t="shared" si="11"/>
        <v>344.9610186</v>
      </c>
      <c r="Z364" s="7">
        <f t="shared" si="12"/>
        <v>12864.44102</v>
      </c>
      <c r="AA364" s="97">
        <f t="shared" si="13"/>
        <v>0.6388416547</v>
      </c>
      <c r="AB364" s="97">
        <f t="shared" si="14"/>
        <v>0.64094836</v>
      </c>
      <c r="AC364" s="98">
        <f t="shared" si="15"/>
        <v>1.159043675</v>
      </c>
      <c r="AD364" s="98">
        <f t="shared" si="16"/>
        <v>16.38149851</v>
      </c>
      <c r="AE364" s="13">
        <f t="shared" si="17"/>
        <v>1.159043675</v>
      </c>
      <c r="AF364" s="13">
        <f t="shared" si="18"/>
        <v>493.9074926</v>
      </c>
      <c r="AG364" s="13">
        <f t="shared" si="19"/>
        <v>55934.35478</v>
      </c>
      <c r="AH364" s="13">
        <f t="shared" si="20"/>
        <v>695165.271</v>
      </c>
      <c r="AI364" s="10">
        <f t="shared" si="21"/>
        <v>1.377819898</v>
      </c>
      <c r="AJ364" s="10">
        <f t="shared" si="22"/>
        <v>486.8764681</v>
      </c>
      <c r="AK364" s="10">
        <f t="shared" si="23"/>
        <v>48395.42594</v>
      </c>
      <c r="AL364" s="10">
        <f t="shared" si="24"/>
        <v>1325037.425</v>
      </c>
      <c r="AM364" s="97">
        <f t="shared" si="25"/>
        <v>11460179.17</v>
      </c>
      <c r="AN364" s="97">
        <f t="shared" si="26"/>
        <v>11497971.35</v>
      </c>
      <c r="AO364" s="86">
        <f t="shared" si="27"/>
        <v>0.9967131434</v>
      </c>
      <c r="AP364" s="86">
        <f t="shared" ref="AP364:AS364" si="388">AE364-AI364</f>
        <v>-0.2187762226</v>
      </c>
      <c r="AQ364" s="86">
        <f t="shared" si="388"/>
        <v>7.031024487</v>
      </c>
      <c r="AR364" s="86">
        <f t="shared" si="388"/>
        <v>7538.928836</v>
      </c>
      <c r="AS364" s="86">
        <f t="shared" si="388"/>
        <v>-629872.1541</v>
      </c>
      <c r="AT364" s="99"/>
      <c r="AU364" s="23"/>
    </row>
    <row r="365">
      <c r="A365" s="96">
        <v>23.47943495235336</v>
      </c>
      <c r="B365" s="29">
        <v>6728.0</v>
      </c>
      <c r="C365" s="30">
        <v>2521.0</v>
      </c>
      <c r="D365" s="31" t="s">
        <v>0</v>
      </c>
      <c r="E365" s="14">
        <v>55.0</v>
      </c>
      <c r="F365" s="15">
        <v>58.0</v>
      </c>
      <c r="G365" s="16">
        <v>24.0</v>
      </c>
      <c r="H365" s="17">
        <v>46.0</v>
      </c>
      <c r="I365" s="18">
        <v>199.0</v>
      </c>
      <c r="J365" s="19">
        <v>32.0</v>
      </c>
      <c r="K365" s="20">
        <v>108.0</v>
      </c>
      <c r="L365" s="21">
        <v>149.0</v>
      </c>
      <c r="M365" s="22">
        <v>94.0</v>
      </c>
      <c r="N365" s="63">
        <f t="shared" si="2"/>
        <v>199</v>
      </c>
      <c r="O365" s="63">
        <f t="shared" si="3"/>
        <v>149</v>
      </c>
      <c r="P365" s="63">
        <f t="shared" si="4"/>
        <v>78</v>
      </c>
      <c r="Q365" s="63">
        <f t="shared" si="5"/>
        <v>339</v>
      </c>
      <c r="R365" s="65">
        <f t="shared" si="6"/>
        <v>0.3620915033</v>
      </c>
      <c r="S365" s="65">
        <f t="shared" si="7"/>
        <v>0.4549019608</v>
      </c>
      <c r="T365" s="66">
        <f t="shared" si="8"/>
        <v>0.3698884758</v>
      </c>
      <c r="U365" s="89"/>
      <c r="V365" s="89"/>
      <c r="W365" s="85">
        <f t="shared" si="9"/>
        <v>566</v>
      </c>
      <c r="X365" s="7">
        <f t="shared" si="10"/>
        <v>1.377819898</v>
      </c>
      <c r="Y365" s="7">
        <f t="shared" si="11"/>
        <v>857.5142538</v>
      </c>
      <c r="Z365" s="7">
        <f t="shared" si="12"/>
        <v>86241.08337</v>
      </c>
      <c r="AA365" s="97">
        <f t="shared" si="13"/>
        <v>0.5289321507</v>
      </c>
      <c r="AB365" s="97">
        <f t="shared" si="14"/>
        <v>0.5321875614</v>
      </c>
      <c r="AC365" s="98">
        <f t="shared" si="15"/>
        <v>1.159043675</v>
      </c>
      <c r="AD365" s="98">
        <f t="shared" si="16"/>
        <v>53.91580579</v>
      </c>
      <c r="AE365" s="13">
        <f t="shared" si="17"/>
        <v>1.159043675</v>
      </c>
      <c r="AF365" s="13">
        <f t="shared" si="18"/>
        <v>1365.953246</v>
      </c>
      <c r="AG365" s="13">
        <f t="shared" si="19"/>
        <v>432339.2877</v>
      </c>
      <c r="AH365" s="13">
        <f t="shared" si="20"/>
        <v>17272251.88</v>
      </c>
      <c r="AI365" s="10">
        <f t="shared" si="21"/>
        <v>1.377819898</v>
      </c>
      <c r="AJ365" s="10">
        <f t="shared" si="22"/>
        <v>1324.595199</v>
      </c>
      <c r="AK365" s="10">
        <f t="shared" si="23"/>
        <v>376938.4154</v>
      </c>
      <c r="AL365" s="10">
        <f t="shared" si="24"/>
        <v>29235727.26</v>
      </c>
      <c r="AM365" s="97">
        <f t="shared" si="25"/>
        <v>166534843</v>
      </c>
      <c r="AN365" s="97">
        <f t="shared" si="26"/>
        <v>167559812.5</v>
      </c>
      <c r="AO365" s="86">
        <f t="shared" si="27"/>
        <v>0.9938829636</v>
      </c>
      <c r="AP365" s="86">
        <f t="shared" ref="AP365:AS365" si="389">AE365-AI365</f>
        <v>-0.2187762226</v>
      </c>
      <c r="AQ365" s="86">
        <f t="shared" si="389"/>
        <v>41.35804676</v>
      </c>
      <c r="AR365" s="86">
        <f t="shared" si="389"/>
        <v>55400.87228</v>
      </c>
      <c r="AS365" s="86">
        <f t="shared" si="389"/>
        <v>-11963475.38</v>
      </c>
      <c r="AT365" s="99"/>
      <c r="AU365" s="23"/>
    </row>
    <row r="366">
      <c r="A366" s="96">
        <v>23.484534569734976</v>
      </c>
      <c r="B366" s="29">
        <v>3729.0</v>
      </c>
      <c r="C366" s="30">
        <v>1147.0</v>
      </c>
      <c r="D366" s="31" t="s">
        <v>0</v>
      </c>
      <c r="E366" s="14">
        <v>16.0</v>
      </c>
      <c r="F366" s="15">
        <v>19.0</v>
      </c>
      <c r="G366" s="16">
        <v>14.0</v>
      </c>
      <c r="H366" s="17">
        <v>21.0</v>
      </c>
      <c r="I366" s="18">
        <v>50.0</v>
      </c>
      <c r="J366" s="19">
        <v>17.0</v>
      </c>
      <c r="K366" s="20">
        <v>14.0</v>
      </c>
      <c r="L366" s="21">
        <v>32.0</v>
      </c>
      <c r="M366" s="22">
        <v>29.0</v>
      </c>
      <c r="N366" s="63">
        <f t="shared" si="2"/>
        <v>50</v>
      </c>
      <c r="O366" s="63">
        <f t="shared" si="3"/>
        <v>32</v>
      </c>
      <c r="P366" s="63">
        <f t="shared" si="4"/>
        <v>38</v>
      </c>
      <c r="Q366" s="63">
        <f t="shared" si="5"/>
        <v>92</v>
      </c>
      <c r="R366" s="65">
        <f t="shared" si="6"/>
        <v>0.4150943396</v>
      </c>
      <c r="S366" s="65">
        <f t="shared" si="7"/>
        <v>0.3867924528</v>
      </c>
      <c r="T366" s="66">
        <f t="shared" si="8"/>
        <v>0.3521126761</v>
      </c>
      <c r="U366" s="89"/>
      <c r="V366" s="89"/>
      <c r="W366" s="85">
        <f t="shared" si="9"/>
        <v>162</v>
      </c>
      <c r="X366" s="7">
        <f t="shared" si="10"/>
        <v>1.377819898</v>
      </c>
      <c r="Y366" s="7">
        <f t="shared" si="11"/>
        <v>256.7994681</v>
      </c>
      <c r="Z366" s="7">
        <f t="shared" si="12"/>
        <v>7132.72581</v>
      </c>
      <c r="AA366" s="97">
        <f t="shared" si="13"/>
        <v>0.511156351</v>
      </c>
      <c r="AB366" s="97">
        <f t="shared" si="14"/>
        <v>0.5210317052</v>
      </c>
      <c r="AC366" s="98">
        <f t="shared" si="15"/>
        <v>1.159043675</v>
      </c>
      <c r="AD366" s="98">
        <f t="shared" si="16"/>
        <v>14.63201809</v>
      </c>
      <c r="AE366" s="13">
        <f t="shared" si="17"/>
        <v>1.159043675</v>
      </c>
      <c r="AF366" s="13">
        <f t="shared" si="18"/>
        <v>390.1621688</v>
      </c>
      <c r="AG366" s="13">
        <f t="shared" si="19"/>
        <v>35158.71607</v>
      </c>
      <c r="AH366" s="13">
        <f t="shared" si="20"/>
        <v>384002.6828</v>
      </c>
      <c r="AI366" s="10">
        <f t="shared" si="21"/>
        <v>1.377819898</v>
      </c>
      <c r="AJ366" s="10">
        <f t="shared" si="22"/>
        <v>383.5588987</v>
      </c>
      <c r="AK366" s="10">
        <f t="shared" si="23"/>
        <v>30758.27688</v>
      </c>
      <c r="AL366" s="10">
        <f t="shared" si="24"/>
        <v>656210.7746</v>
      </c>
      <c r="AM366" s="97">
        <f t="shared" si="25"/>
        <v>3262224.367</v>
      </c>
      <c r="AN366" s="97">
        <f t="shared" si="26"/>
        <v>3325249.352</v>
      </c>
      <c r="AO366" s="86">
        <f t="shared" si="27"/>
        <v>0.9810465387</v>
      </c>
      <c r="AP366" s="86">
        <f t="shared" ref="AP366:AS366" si="390">AE366-AI366</f>
        <v>-0.2187762226</v>
      </c>
      <c r="AQ366" s="86">
        <f t="shared" si="390"/>
        <v>6.603270087</v>
      </c>
      <c r="AR366" s="86">
        <f t="shared" si="390"/>
        <v>4400.43919</v>
      </c>
      <c r="AS366" s="86">
        <f t="shared" si="390"/>
        <v>-272208.0918</v>
      </c>
      <c r="AT366" s="99"/>
      <c r="AU366" s="23"/>
    </row>
    <row r="367">
      <c r="A367" s="96">
        <v>23.526929137946354</v>
      </c>
      <c r="B367" s="29">
        <v>3769.0</v>
      </c>
      <c r="C367" s="30">
        <v>1088.0</v>
      </c>
      <c r="D367" s="31" t="s">
        <v>0</v>
      </c>
      <c r="E367" s="14">
        <v>13.0</v>
      </c>
      <c r="F367" s="15">
        <v>7.0</v>
      </c>
      <c r="G367" s="16">
        <v>14.0</v>
      </c>
      <c r="H367" s="17">
        <v>25.0</v>
      </c>
      <c r="I367" s="18">
        <v>74.0</v>
      </c>
      <c r="J367" s="19">
        <v>16.0</v>
      </c>
      <c r="K367" s="20">
        <v>25.0</v>
      </c>
      <c r="L367" s="21">
        <v>20.0</v>
      </c>
      <c r="M367" s="22">
        <v>40.0</v>
      </c>
      <c r="N367" s="63">
        <f t="shared" si="2"/>
        <v>74</v>
      </c>
      <c r="O367" s="63">
        <f t="shared" si="3"/>
        <v>20</v>
      </c>
      <c r="P367" s="63">
        <f t="shared" si="4"/>
        <v>41</v>
      </c>
      <c r="Q367" s="63">
        <f t="shared" si="5"/>
        <v>99</v>
      </c>
      <c r="R367" s="65">
        <f t="shared" si="6"/>
        <v>0.4914529915</v>
      </c>
      <c r="S367" s="65">
        <f t="shared" si="7"/>
        <v>0.4017094017</v>
      </c>
      <c r="T367" s="66">
        <f t="shared" si="8"/>
        <v>0.4277456647</v>
      </c>
      <c r="U367" s="89"/>
      <c r="V367" s="89"/>
      <c r="W367" s="85">
        <f t="shared" si="9"/>
        <v>160</v>
      </c>
      <c r="X367" s="7">
        <f t="shared" si="10"/>
        <v>1.377819898</v>
      </c>
      <c r="Y367" s="7">
        <f t="shared" si="11"/>
        <v>251.8382584</v>
      </c>
      <c r="Z367" s="7">
        <f t="shared" si="12"/>
        <v>5782.93504</v>
      </c>
      <c r="AA367" s="97">
        <f t="shared" si="13"/>
        <v>0.5867893396</v>
      </c>
      <c r="AB367" s="97">
        <f t="shared" si="14"/>
        <v>0.583751697</v>
      </c>
      <c r="AC367" s="98">
        <f t="shared" si="15"/>
        <v>1.159043675</v>
      </c>
      <c r="AD367" s="98">
        <f t="shared" si="16"/>
        <v>15.74532382</v>
      </c>
      <c r="AE367" s="13">
        <f t="shared" si="17"/>
        <v>1.159043675</v>
      </c>
      <c r="AF367" s="13">
        <f t="shared" si="18"/>
        <v>386.6392998</v>
      </c>
      <c r="AG367" s="13">
        <f t="shared" si="19"/>
        <v>34710.0217</v>
      </c>
      <c r="AH367" s="13">
        <f t="shared" si="20"/>
        <v>403080.2897</v>
      </c>
      <c r="AI367" s="10">
        <f t="shared" si="21"/>
        <v>1.377819898</v>
      </c>
      <c r="AJ367" s="10">
        <f t="shared" si="22"/>
        <v>388.2424283</v>
      </c>
      <c r="AK367" s="10">
        <f t="shared" si="23"/>
        <v>30714.92262</v>
      </c>
      <c r="AL367" s="10">
        <f t="shared" si="24"/>
        <v>572510.569</v>
      </c>
      <c r="AM367" s="97">
        <f t="shared" si="25"/>
        <v>5558531.015</v>
      </c>
      <c r="AN367" s="97">
        <f t="shared" si="26"/>
        <v>5529756.07</v>
      </c>
      <c r="AO367" s="86">
        <f t="shared" si="27"/>
        <v>1.005203655</v>
      </c>
      <c r="AP367" s="86">
        <f t="shared" ref="AP367:AS367" si="391">AE367-AI367</f>
        <v>-0.2187762226</v>
      </c>
      <c r="AQ367" s="86">
        <f t="shared" si="391"/>
        <v>-1.603128486</v>
      </c>
      <c r="AR367" s="86">
        <f t="shared" si="391"/>
        <v>3995.099075</v>
      </c>
      <c r="AS367" s="86">
        <f t="shared" si="391"/>
        <v>-169430.2793</v>
      </c>
      <c r="AT367" s="99"/>
      <c r="AU367" s="23"/>
    </row>
    <row r="368">
      <c r="A368" s="96">
        <v>23.630055107899338</v>
      </c>
      <c r="B368" s="29">
        <v>7355.0</v>
      </c>
      <c r="C368" s="30">
        <v>1480.0</v>
      </c>
      <c r="D368" s="31" t="s">
        <v>0</v>
      </c>
      <c r="E368" s="14">
        <v>24.0</v>
      </c>
      <c r="F368" s="15">
        <v>16.0</v>
      </c>
      <c r="G368" s="16">
        <v>23.0</v>
      </c>
      <c r="H368" s="17">
        <v>33.0</v>
      </c>
      <c r="I368" s="18">
        <v>95.0</v>
      </c>
      <c r="J368" s="19">
        <v>13.0</v>
      </c>
      <c r="K368" s="20">
        <v>18.0</v>
      </c>
      <c r="L368" s="21">
        <v>33.0</v>
      </c>
      <c r="M368" s="22">
        <v>47.0</v>
      </c>
      <c r="N368" s="63">
        <f t="shared" si="2"/>
        <v>95</v>
      </c>
      <c r="O368" s="63">
        <f t="shared" si="3"/>
        <v>33</v>
      </c>
      <c r="P368" s="63">
        <f t="shared" si="4"/>
        <v>46</v>
      </c>
      <c r="Q368" s="63">
        <f t="shared" si="5"/>
        <v>128</v>
      </c>
      <c r="R368" s="65">
        <f t="shared" si="6"/>
        <v>0.4668874172</v>
      </c>
      <c r="S368" s="65">
        <f t="shared" si="7"/>
        <v>0.4238410596</v>
      </c>
      <c r="T368" s="66">
        <f t="shared" si="8"/>
        <v>0.4260089686</v>
      </c>
      <c r="U368" s="89"/>
      <c r="V368" s="89"/>
      <c r="W368" s="85">
        <f t="shared" si="9"/>
        <v>207</v>
      </c>
      <c r="X368" s="7">
        <f t="shared" si="10"/>
        <v>1.377819898</v>
      </c>
      <c r="Y368" s="7">
        <f t="shared" si="11"/>
        <v>321.7995444</v>
      </c>
      <c r="Z368" s="7">
        <f t="shared" si="12"/>
        <v>10078.90298</v>
      </c>
      <c r="AA368" s="97">
        <f t="shared" si="13"/>
        <v>0.5850526435</v>
      </c>
      <c r="AB368" s="97">
        <f t="shared" si="14"/>
        <v>0.5820433783</v>
      </c>
      <c r="AC368" s="98">
        <f t="shared" si="15"/>
        <v>1.159043675</v>
      </c>
      <c r="AD368" s="98">
        <f t="shared" si="16"/>
        <v>20.35759039</v>
      </c>
      <c r="AE368" s="13">
        <f t="shared" si="17"/>
        <v>1.159043675</v>
      </c>
      <c r="AF368" s="13">
        <f t="shared" si="18"/>
        <v>500.2016718</v>
      </c>
      <c r="AG368" s="13">
        <f t="shared" si="19"/>
        <v>58091.90485</v>
      </c>
      <c r="AH368" s="13">
        <f t="shared" si="20"/>
        <v>872302.3905</v>
      </c>
      <c r="AI368" s="10">
        <f t="shared" si="21"/>
        <v>1.377819898</v>
      </c>
      <c r="AJ368" s="10">
        <f t="shared" si="22"/>
        <v>498.1604913</v>
      </c>
      <c r="AK368" s="10">
        <f t="shared" si="23"/>
        <v>51269.24467</v>
      </c>
      <c r="AL368" s="10">
        <f t="shared" si="24"/>
        <v>1290099.582</v>
      </c>
      <c r="AM368" s="97">
        <f t="shared" si="25"/>
        <v>11899088.51</v>
      </c>
      <c r="AN368" s="97">
        <f t="shared" si="26"/>
        <v>11837884.59</v>
      </c>
      <c r="AO368" s="86">
        <f t="shared" si="27"/>
        <v>1.005170173</v>
      </c>
      <c r="AP368" s="86">
        <f t="shared" ref="AP368:AS368" si="392">AE368-AI368</f>
        <v>-0.2187762226</v>
      </c>
      <c r="AQ368" s="86">
        <f t="shared" si="392"/>
        <v>2.041180466</v>
      </c>
      <c r="AR368" s="86">
        <f t="shared" si="392"/>
        <v>6822.660176</v>
      </c>
      <c r="AS368" s="86">
        <f t="shared" si="392"/>
        <v>-417797.191</v>
      </c>
      <c r="AT368" s="99"/>
      <c r="AU368" s="23"/>
    </row>
    <row r="369">
      <c r="A369" s="96">
        <v>23.738946977057253</v>
      </c>
      <c r="B369" s="29">
        <v>1669.0</v>
      </c>
      <c r="C369" s="30">
        <v>3241.0</v>
      </c>
      <c r="D369" s="31" t="s">
        <v>0</v>
      </c>
      <c r="E369" s="14">
        <v>16.0</v>
      </c>
      <c r="F369" s="15">
        <v>17.0</v>
      </c>
      <c r="G369" s="16">
        <v>11.0</v>
      </c>
      <c r="H369" s="17">
        <v>39.0</v>
      </c>
      <c r="I369" s="18">
        <v>162.0</v>
      </c>
      <c r="J369" s="19">
        <v>23.0</v>
      </c>
      <c r="K369" s="20">
        <v>35.0</v>
      </c>
      <c r="L369" s="21">
        <v>53.0</v>
      </c>
      <c r="M369" s="22">
        <v>38.0</v>
      </c>
      <c r="N369" s="63">
        <f t="shared" si="2"/>
        <v>162</v>
      </c>
      <c r="O369" s="63">
        <f t="shared" si="3"/>
        <v>53</v>
      </c>
      <c r="P369" s="63">
        <f t="shared" si="4"/>
        <v>62</v>
      </c>
      <c r="Q369" s="63">
        <f t="shared" si="5"/>
        <v>117</v>
      </c>
      <c r="R369" s="65">
        <f t="shared" si="6"/>
        <v>0.5685279188</v>
      </c>
      <c r="S369" s="65">
        <f t="shared" si="7"/>
        <v>0.5456852792</v>
      </c>
      <c r="T369" s="66">
        <f t="shared" si="8"/>
        <v>0.5806451613</v>
      </c>
      <c r="U369" s="89"/>
      <c r="V369" s="89"/>
      <c r="W369" s="85">
        <f t="shared" si="9"/>
        <v>232</v>
      </c>
      <c r="X369" s="7">
        <f t="shared" si="10"/>
        <v>1.377819898</v>
      </c>
      <c r="Y369" s="7">
        <f t="shared" si="11"/>
        <v>378.9930954</v>
      </c>
      <c r="Z369" s="7">
        <f t="shared" si="12"/>
        <v>16891.20543</v>
      </c>
      <c r="AA369" s="97">
        <f t="shared" si="13"/>
        <v>0.7396888362</v>
      </c>
      <c r="AB369" s="97">
        <f t="shared" si="14"/>
        <v>0.737249042</v>
      </c>
      <c r="AC369" s="98">
        <f t="shared" si="15"/>
        <v>1.159043675</v>
      </c>
      <c r="AD369" s="98">
        <f t="shared" si="16"/>
        <v>18.60810996</v>
      </c>
      <c r="AE369" s="13">
        <f t="shared" si="17"/>
        <v>1.159043675</v>
      </c>
      <c r="AF369" s="13">
        <f t="shared" si="18"/>
        <v>556.4043751</v>
      </c>
      <c r="AG369" s="13">
        <f t="shared" si="19"/>
        <v>71018.52978</v>
      </c>
      <c r="AH369" s="13">
        <f t="shared" si="20"/>
        <v>1001562.911</v>
      </c>
      <c r="AI369" s="10">
        <f t="shared" si="21"/>
        <v>1.377819898</v>
      </c>
      <c r="AJ369" s="10">
        <f t="shared" si="22"/>
        <v>540.1980234</v>
      </c>
      <c r="AK369" s="10">
        <f t="shared" si="23"/>
        <v>61233.3976</v>
      </c>
      <c r="AL369" s="10">
        <f t="shared" si="24"/>
        <v>1976271.036</v>
      </c>
      <c r="AM369" s="97">
        <f t="shared" si="25"/>
        <v>32036547.79</v>
      </c>
      <c r="AN369" s="97">
        <f t="shared" si="26"/>
        <v>31930878.25</v>
      </c>
      <c r="AO369" s="86">
        <f t="shared" si="27"/>
        <v>1.003309322</v>
      </c>
      <c r="AP369" s="86">
        <f t="shared" ref="AP369:AS369" si="393">AE369-AI369</f>
        <v>-0.2187762226</v>
      </c>
      <c r="AQ369" s="86">
        <f t="shared" si="393"/>
        <v>16.2063517</v>
      </c>
      <c r="AR369" s="86">
        <f t="shared" si="393"/>
        <v>9785.132184</v>
      </c>
      <c r="AS369" s="86">
        <f t="shared" si="393"/>
        <v>-974708.1251</v>
      </c>
      <c r="AT369" s="99"/>
      <c r="AU369" s="23"/>
    </row>
    <row r="370">
      <c r="A370" s="96">
        <v>23.756799875035654</v>
      </c>
      <c r="B370" s="29">
        <v>7352.0</v>
      </c>
      <c r="C370" s="30">
        <v>2920.0</v>
      </c>
      <c r="D370" s="31" t="s">
        <v>0</v>
      </c>
      <c r="E370" s="14">
        <v>44.0</v>
      </c>
      <c r="F370" s="15">
        <v>52.0</v>
      </c>
      <c r="G370" s="16">
        <v>42.0</v>
      </c>
      <c r="H370" s="17">
        <v>63.0</v>
      </c>
      <c r="I370" s="18">
        <v>183.0</v>
      </c>
      <c r="J370" s="19">
        <v>38.0</v>
      </c>
      <c r="K370" s="20">
        <v>90.0</v>
      </c>
      <c r="L370" s="21">
        <v>87.0</v>
      </c>
      <c r="M370" s="22">
        <v>101.0</v>
      </c>
      <c r="N370" s="63">
        <f t="shared" si="2"/>
        <v>183</v>
      </c>
      <c r="O370" s="63">
        <f t="shared" si="3"/>
        <v>87</v>
      </c>
      <c r="P370" s="63">
        <f t="shared" si="4"/>
        <v>101</v>
      </c>
      <c r="Q370" s="63">
        <f t="shared" si="5"/>
        <v>329</v>
      </c>
      <c r="R370" s="65">
        <f t="shared" si="6"/>
        <v>0.4057142857</v>
      </c>
      <c r="S370" s="65">
        <f t="shared" si="7"/>
        <v>0.3857142857</v>
      </c>
      <c r="T370" s="66">
        <f t="shared" si="8"/>
        <v>0.357421875</v>
      </c>
      <c r="U370" s="89"/>
      <c r="V370" s="89"/>
      <c r="W370" s="85">
        <f t="shared" si="9"/>
        <v>517</v>
      </c>
      <c r="X370" s="7">
        <f t="shared" si="10"/>
        <v>1.377819898</v>
      </c>
      <c r="Y370" s="7">
        <f t="shared" si="11"/>
        <v>791.39407</v>
      </c>
      <c r="Z370" s="7">
        <f t="shared" si="12"/>
        <v>60920.51098</v>
      </c>
      <c r="AA370" s="97">
        <f t="shared" si="13"/>
        <v>0.5164655499</v>
      </c>
      <c r="AB370" s="97">
        <f t="shared" si="14"/>
        <v>0.5140559925</v>
      </c>
      <c r="AC370" s="98">
        <f t="shared" si="15"/>
        <v>1.159043675</v>
      </c>
      <c r="AD370" s="98">
        <f t="shared" si="16"/>
        <v>52.32536904</v>
      </c>
      <c r="AE370" s="13">
        <f t="shared" si="17"/>
        <v>1.159043675</v>
      </c>
      <c r="AF370" s="13">
        <f t="shared" si="18"/>
        <v>1250.776529</v>
      </c>
      <c r="AG370" s="13">
        <f t="shared" si="19"/>
        <v>363904.0564</v>
      </c>
      <c r="AH370" s="13">
        <f t="shared" si="20"/>
        <v>13985995.57</v>
      </c>
      <c r="AI370" s="10">
        <f t="shared" si="21"/>
        <v>1.377819898</v>
      </c>
      <c r="AJ370" s="10">
        <f t="shared" si="22"/>
        <v>1244.696816</v>
      </c>
      <c r="AK370" s="10">
        <f t="shared" si="23"/>
        <v>321289.16</v>
      </c>
      <c r="AL370" s="10">
        <f t="shared" si="24"/>
        <v>20042848.11</v>
      </c>
      <c r="AM370" s="97">
        <f t="shared" si="25"/>
        <v>129570877.2</v>
      </c>
      <c r="AN370" s="97">
        <f t="shared" si="26"/>
        <v>128966367.4</v>
      </c>
      <c r="AO370" s="86">
        <f t="shared" si="27"/>
        <v>1.004687344</v>
      </c>
      <c r="AP370" s="86">
        <f t="shared" ref="AP370:AS370" si="394">AE370-AI370</f>
        <v>-0.2187762226</v>
      </c>
      <c r="AQ370" s="86">
        <f t="shared" si="394"/>
        <v>6.079712644</v>
      </c>
      <c r="AR370" s="86">
        <f t="shared" si="394"/>
        <v>42614.89641</v>
      </c>
      <c r="AS370" s="86">
        <f t="shared" si="394"/>
        <v>-6056852.547</v>
      </c>
      <c r="AT370" s="99"/>
      <c r="AU370" s="23"/>
    </row>
    <row r="371">
      <c r="A371" s="96">
        <v>23.804024452390053</v>
      </c>
      <c r="B371" s="29">
        <v>2087.0</v>
      </c>
      <c r="C371" s="30">
        <v>2996.0</v>
      </c>
      <c r="D371" s="31" t="s">
        <v>0</v>
      </c>
      <c r="E371" s="14">
        <v>15.0</v>
      </c>
      <c r="F371" s="15">
        <v>18.0</v>
      </c>
      <c r="G371" s="16">
        <v>2.0</v>
      </c>
      <c r="H371" s="17">
        <v>63.0</v>
      </c>
      <c r="I371" s="18">
        <v>113.0</v>
      </c>
      <c r="J371" s="19">
        <v>36.0</v>
      </c>
      <c r="K371" s="20">
        <v>36.0</v>
      </c>
      <c r="L371" s="21">
        <v>30.0</v>
      </c>
      <c r="M371" s="22">
        <v>12.0</v>
      </c>
      <c r="N371" s="63">
        <f t="shared" si="2"/>
        <v>113</v>
      </c>
      <c r="O371" s="63">
        <f t="shared" si="3"/>
        <v>30</v>
      </c>
      <c r="P371" s="63">
        <f t="shared" si="4"/>
        <v>99</v>
      </c>
      <c r="Q371" s="63">
        <f t="shared" si="5"/>
        <v>83</v>
      </c>
      <c r="R371" s="65">
        <f t="shared" si="6"/>
        <v>0.6523076923</v>
      </c>
      <c r="S371" s="65">
        <f t="shared" si="7"/>
        <v>0.44</v>
      </c>
      <c r="T371" s="66">
        <f t="shared" si="8"/>
        <v>0.5765306122</v>
      </c>
      <c r="U371" s="89"/>
      <c r="V371" s="89"/>
      <c r="W371" s="85">
        <f t="shared" si="9"/>
        <v>212</v>
      </c>
      <c r="X371" s="7">
        <f t="shared" si="10"/>
        <v>1.377819898</v>
      </c>
      <c r="Y371" s="7">
        <f t="shared" si="11"/>
        <v>381.8255446</v>
      </c>
      <c r="Z371" s="7">
        <f t="shared" si="12"/>
        <v>16400.7949</v>
      </c>
      <c r="AA371" s="97">
        <f t="shared" si="13"/>
        <v>0.7355742871</v>
      </c>
      <c r="AB371" s="97">
        <f t="shared" si="14"/>
        <v>0.7303239168</v>
      </c>
      <c r="AC371" s="98">
        <f t="shared" si="15"/>
        <v>1.159043675</v>
      </c>
      <c r="AD371" s="98">
        <f t="shared" si="16"/>
        <v>13.20062502</v>
      </c>
      <c r="AE371" s="13">
        <f t="shared" si="17"/>
        <v>1.159043675</v>
      </c>
      <c r="AF371" s="13">
        <f t="shared" si="18"/>
        <v>504.6351432</v>
      </c>
      <c r="AG371" s="13">
        <f t="shared" si="19"/>
        <v>57689.12393</v>
      </c>
      <c r="AH371" s="13">
        <f t="shared" si="20"/>
        <v>593288.8908</v>
      </c>
      <c r="AI371" s="10">
        <f t="shared" si="21"/>
        <v>1.377819898</v>
      </c>
      <c r="AJ371" s="10">
        <f t="shared" si="22"/>
        <v>496.1845961</v>
      </c>
      <c r="AK371" s="10">
        <f t="shared" si="23"/>
        <v>48092.3151</v>
      </c>
      <c r="AL371" s="10">
        <f t="shared" si="24"/>
        <v>1361265.977</v>
      </c>
      <c r="AM371" s="97">
        <f t="shared" si="25"/>
        <v>15228226.68</v>
      </c>
      <c r="AN371" s="97">
        <f t="shared" si="26"/>
        <v>15119530.89</v>
      </c>
      <c r="AO371" s="86">
        <f t="shared" si="27"/>
        <v>1.007189098</v>
      </c>
      <c r="AP371" s="86">
        <f t="shared" ref="AP371:AS371" si="395">AE371-AI371</f>
        <v>-0.2187762226</v>
      </c>
      <c r="AQ371" s="86">
        <f t="shared" si="395"/>
        <v>8.450547106</v>
      </c>
      <c r="AR371" s="86">
        <f t="shared" si="395"/>
        <v>9596.808829</v>
      </c>
      <c r="AS371" s="86">
        <f t="shared" si="395"/>
        <v>-767977.0862</v>
      </c>
      <c r="AT371" s="99"/>
      <c r="AU371" s="23"/>
    </row>
    <row r="372">
      <c r="A372" s="96">
        <v>23.979815428237316</v>
      </c>
      <c r="B372" s="29">
        <v>3055.0</v>
      </c>
      <c r="C372" s="30">
        <v>2378.0</v>
      </c>
      <c r="D372" s="31" t="s">
        <v>0</v>
      </c>
      <c r="E372" s="14">
        <v>24.0</v>
      </c>
      <c r="F372" s="15">
        <v>24.0</v>
      </c>
      <c r="G372" s="16">
        <v>12.0</v>
      </c>
      <c r="H372" s="17">
        <v>47.0</v>
      </c>
      <c r="I372" s="18">
        <v>138.0</v>
      </c>
      <c r="J372" s="19">
        <v>17.0</v>
      </c>
      <c r="K372" s="20">
        <v>23.0</v>
      </c>
      <c r="L372" s="21">
        <v>53.0</v>
      </c>
      <c r="M372" s="22">
        <v>40.0</v>
      </c>
      <c r="N372" s="63">
        <f t="shared" si="2"/>
        <v>138</v>
      </c>
      <c r="O372" s="63">
        <f t="shared" si="3"/>
        <v>53</v>
      </c>
      <c r="P372" s="63">
        <f t="shared" si="4"/>
        <v>64</v>
      </c>
      <c r="Q372" s="63">
        <f t="shared" si="5"/>
        <v>123</v>
      </c>
      <c r="R372" s="65">
        <f t="shared" si="6"/>
        <v>0.5343915344</v>
      </c>
      <c r="S372" s="65">
        <f t="shared" si="7"/>
        <v>0.5052910053</v>
      </c>
      <c r="T372" s="66">
        <f t="shared" si="8"/>
        <v>0.5287356322</v>
      </c>
      <c r="U372" s="89"/>
      <c r="V372" s="89"/>
      <c r="W372" s="85">
        <f t="shared" si="9"/>
        <v>240</v>
      </c>
      <c r="X372" s="7">
        <f t="shared" si="10"/>
        <v>1.377819898</v>
      </c>
      <c r="Y372" s="7">
        <f t="shared" si="11"/>
        <v>391.0674185</v>
      </c>
      <c r="Z372" s="7">
        <f t="shared" si="12"/>
        <v>17721.91771</v>
      </c>
      <c r="AA372" s="97">
        <f t="shared" si="13"/>
        <v>0.6877793071</v>
      </c>
      <c r="AB372" s="97">
        <f t="shared" si="14"/>
        <v>0.6853701156</v>
      </c>
      <c r="AC372" s="98">
        <f t="shared" si="15"/>
        <v>1.159043675</v>
      </c>
      <c r="AD372" s="98">
        <f t="shared" si="16"/>
        <v>19.56237201</v>
      </c>
      <c r="AE372" s="13">
        <f t="shared" si="17"/>
        <v>1.159043675</v>
      </c>
      <c r="AF372" s="13">
        <f t="shared" si="18"/>
        <v>575.903336</v>
      </c>
      <c r="AG372" s="13">
        <f t="shared" si="19"/>
        <v>76150.85424</v>
      </c>
      <c r="AH372" s="13">
        <f t="shared" si="20"/>
        <v>1126792.628</v>
      </c>
      <c r="AI372" s="10">
        <f t="shared" si="21"/>
        <v>1.377819898</v>
      </c>
      <c r="AJ372" s="10">
        <f t="shared" si="22"/>
        <v>560.5392659</v>
      </c>
      <c r="AK372" s="10">
        <f t="shared" si="23"/>
        <v>65823.21019</v>
      </c>
      <c r="AL372" s="10">
        <f t="shared" si="24"/>
        <v>2179795.879</v>
      </c>
      <c r="AM372" s="97">
        <f t="shared" si="25"/>
        <v>25649163.87</v>
      </c>
      <c r="AN372" s="97">
        <f t="shared" si="26"/>
        <v>25559318.56</v>
      </c>
      <c r="AO372" s="86">
        <f t="shared" si="27"/>
        <v>1.003515169</v>
      </c>
      <c r="AP372" s="86">
        <f t="shared" ref="AP372:AS372" si="396">AE372-AI372</f>
        <v>-0.2187762226</v>
      </c>
      <c r="AQ372" s="86">
        <f t="shared" si="396"/>
        <v>15.36407007</v>
      </c>
      <c r="AR372" s="86">
        <f t="shared" si="396"/>
        <v>10327.64405</v>
      </c>
      <c r="AS372" s="86">
        <f t="shared" si="396"/>
        <v>-1053003.251</v>
      </c>
      <c r="AT372" s="99"/>
      <c r="AU372" s="23"/>
    </row>
    <row r="373">
      <c r="A373" s="96">
        <v>24.026758216326726</v>
      </c>
      <c r="B373" s="29">
        <v>5572.0</v>
      </c>
      <c r="C373" s="30">
        <v>2097.0</v>
      </c>
      <c r="D373" s="31" t="s">
        <v>0</v>
      </c>
      <c r="E373" s="14">
        <v>18.0</v>
      </c>
      <c r="F373" s="15">
        <v>9.0</v>
      </c>
      <c r="G373" s="16">
        <v>15.0</v>
      </c>
      <c r="H373" s="17">
        <v>49.0</v>
      </c>
      <c r="I373" s="18">
        <v>108.0</v>
      </c>
      <c r="J373" s="19">
        <v>33.0</v>
      </c>
      <c r="K373" s="20">
        <v>12.0</v>
      </c>
      <c r="L373" s="21">
        <v>22.0</v>
      </c>
      <c r="M373" s="22">
        <v>17.0</v>
      </c>
      <c r="N373" s="63">
        <f t="shared" si="2"/>
        <v>108</v>
      </c>
      <c r="O373" s="63">
        <f t="shared" si="3"/>
        <v>22</v>
      </c>
      <c r="P373" s="63">
        <f t="shared" si="4"/>
        <v>82</v>
      </c>
      <c r="Q373" s="63">
        <f t="shared" si="5"/>
        <v>71</v>
      </c>
      <c r="R373" s="65">
        <f t="shared" si="6"/>
        <v>0.6713780919</v>
      </c>
      <c r="S373" s="65">
        <f t="shared" si="7"/>
        <v>0.4593639576</v>
      </c>
      <c r="T373" s="66">
        <f t="shared" si="8"/>
        <v>0.6033519553</v>
      </c>
      <c r="U373" s="89"/>
      <c r="V373" s="89"/>
      <c r="W373" s="85">
        <f t="shared" si="9"/>
        <v>175</v>
      </c>
      <c r="X373" s="7">
        <f t="shared" si="10"/>
        <v>1.377819898</v>
      </c>
      <c r="Y373" s="7">
        <f t="shared" si="11"/>
        <v>314.189106</v>
      </c>
      <c r="Z373" s="7">
        <f t="shared" si="12"/>
        <v>10794.17632</v>
      </c>
      <c r="AA373" s="97">
        <f t="shared" si="13"/>
        <v>0.7623956302</v>
      </c>
      <c r="AB373" s="97">
        <f t="shared" si="14"/>
        <v>0.7591241126</v>
      </c>
      <c r="AC373" s="98">
        <f t="shared" si="15"/>
        <v>1.159043675</v>
      </c>
      <c r="AD373" s="98">
        <f t="shared" si="16"/>
        <v>11.29210092</v>
      </c>
      <c r="AE373" s="13">
        <f t="shared" si="17"/>
        <v>1.159043675</v>
      </c>
      <c r="AF373" s="13">
        <f t="shared" si="18"/>
        <v>416.9573871</v>
      </c>
      <c r="AG373" s="13">
        <f t="shared" si="19"/>
        <v>39447.94787</v>
      </c>
      <c r="AH373" s="13">
        <f t="shared" si="20"/>
        <v>345820.5906</v>
      </c>
      <c r="AI373" s="10">
        <f t="shared" si="21"/>
        <v>1.377819898</v>
      </c>
      <c r="AJ373" s="10">
        <f t="shared" si="22"/>
        <v>412.0143188</v>
      </c>
      <c r="AK373" s="10">
        <f t="shared" si="23"/>
        <v>33101.60285</v>
      </c>
      <c r="AL373" s="10">
        <f t="shared" si="24"/>
        <v>766386.5187</v>
      </c>
      <c r="AM373" s="97">
        <f t="shared" si="25"/>
        <v>10929651.15</v>
      </c>
      <c r="AN373" s="97">
        <f t="shared" si="26"/>
        <v>10882750.9</v>
      </c>
      <c r="AO373" s="86">
        <f t="shared" si="27"/>
        <v>1.004309595</v>
      </c>
      <c r="AP373" s="86">
        <f t="shared" ref="AP373:AS373" si="397">AE373-AI373</f>
        <v>-0.2187762226</v>
      </c>
      <c r="AQ373" s="86">
        <f t="shared" si="397"/>
        <v>4.943068375</v>
      </c>
      <c r="AR373" s="86">
        <f t="shared" si="397"/>
        <v>6346.345017</v>
      </c>
      <c r="AS373" s="86">
        <f t="shared" si="397"/>
        <v>-420565.9281</v>
      </c>
      <c r="AT373" s="99"/>
      <c r="AU373" s="23"/>
    </row>
    <row r="374">
      <c r="A374" s="96">
        <v>24.054607185785017</v>
      </c>
      <c r="B374" s="29">
        <v>1341.0</v>
      </c>
      <c r="C374" s="30">
        <v>2852.0</v>
      </c>
      <c r="D374" s="31" t="s">
        <v>0</v>
      </c>
      <c r="E374" s="14">
        <v>16.0</v>
      </c>
      <c r="F374" s="15">
        <v>18.0</v>
      </c>
      <c r="G374" s="16">
        <v>21.0</v>
      </c>
      <c r="H374" s="17">
        <v>38.0</v>
      </c>
      <c r="I374" s="18">
        <v>159.0</v>
      </c>
      <c r="J374" s="19">
        <v>26.0</v>
      </c>
      <c r="K374" s="20">
        <v>40.0</v>
      </c>
      <c r="L374" s="21">
        <v>36.0</v>
      </c>
      <c r="M374" s="22">
        <v>40.0</v>
      </c>
      <c r="N374" s="63">
        <f t="shared" si="2"/>
        <v>159</v>
      </c>
      <c r="O374" s="63">
        <f t="shared" si="3"/>
        <v>36</v>
      </c>
      <c r="P374" s="63">
        <f t="shared" si="4"/>
        <v>64</v>
      </c>
      <c r="Q374" s="63">
        <f t="shared" si="5"/>
        <v>135</v>
      </c>
      <c r="R374" s="65">
        <f t="shared" si="6"/>
        <v>0.5659898477</v>
      </c>
      <c r="S374" s="65">
        <f t="shared" si="7"/>
        <v>0.4949238579</v>
      </c>
      <c r="T374" s="66">
        <f t="shared" si="8"/>
        <v>0.5408163265</v>
      </c>
      <c r="U374" s="89"/>
      <c r="V374" s="89"/>
      <c r="W374" s="85">
        <f t="shared" si="9"/>
        <v>235</v>
      </c>
      <c r="X374" s="7">
        <f t="shared" si="10"/>
        <v>1.377819898</v>
      </c>
      <c r="Y374" s="7">
        <f t="shared" si="11"/>
        <v>376.9082183</v>
      </c>
      <c r="Z374" s="7">
        <f t="shared" si="12"/>
        <v>14230.12209</v>
      </c>
      <c r="AA374" s="97">
        <f t="shared" si="13"/>
        <v>0.6998600014</v>
      </c>
      <c r="AB374" s="97">
        <f t="shared" si="14"/>
        <v>0.7020999873</v>
      </c>
      <c r="AC374" s="98">
        <f t="shared" si="15"/>
        <v>1.159043675</v>
      </c>
      <c r="AD374" s="98">
        <f t="shared" si="16"/>
        <v>21.47089611</v>
      </c>
      <c r="AE374" s="13">
        <f t="shared" si="17"/>
        <v>1.159043675</v>
      </c>
      <c r="AF374" s="13">
        <f t="shared" si="18"/>
        <v>566.2214233</v>
      </c>
      <c r="AG374" s="13">
        <f t="shared" si="19"/>
        <v>74099.50812</v>
      </c>
      <c r="AH374" s="13">
        <f t="shared" si="20"/>
        <v>1185730.238</v>
      </c>
      <c r="AI374" s="10">
        <f t="shared" si="21"/>
        <v>1.377819898</v>
      </c>
      <c r="AJ374" s="10">
        <f t="shared" si="22"/>
        <v>562.9139045</v>
      </c>
      <c r="AK374" s="10">
        <f t="shared" si="23"/>
        <v>65112.73156</v>
      </c>
      <c r="AL374" s="10">
        <f t="shared" si="24"/>
        <v>1921066.482</v>
      </c>
      <c r="AM374" s="97">
        <f t="shared" si="25"/>
        <v>31941179.35</v>
      </c>
      <c r="AN374" s="97">
        <f t="shared" si="26"/>
        <v>32043410.93</v>
      </c>
      <c r="AO374" s="86">
        <f t="shared" si="27"/>
        <v>0.9968095914</v>
      </c>
      <c r="AP374" s="86">
        <f t="shared" ref="AP374:AS374" si="398">AE374-AI374</f>
        <v>-0.2187762226</v>
      </c>
      <c r="AQ374" s="86">
        <f t="shared" si="398"/>
        <v>3.307518853</v>
      </c>
      <c r="AR374" s="86">
        <f t="shared" si="398"/>
        <v>8986.776561</v>
      </c>
      <c r="AS374" s="86">
        <f t="shared" si="398"/>
        <v>-735336.2441</v>
      </c>
      <c r="AT374" s="99"/>
      <c r="AU374" s="23"/>
    </row>
    <row r="375">
      <c r="A375" s="96">
        <v>24.102918825495237</v>
      </c>
      <c r="B375" s="29">
        <v>1394.0</v>
      </c>
      <c r="C375" s="30">
        <v>2882.0</v>
      </c>
      <c r="D375" s="31" t="s">
        <v>0</v>
      </c>
      <c r="E375" s="14">
        <v>42.0</v>
      </c>
      <c r="F375" s="15">
        <v>72.0</v>
      </c>
      <c r="G375" s="16">
        <v>34.0</v>
      </c>
      <c r="H375" s="17">
        <v>50.0</v>
      </c>
      <c r="I375" s="18">
        <v>240.0</v>
      </c>
      <c r="J375" s="19">
        <v>19.0</v>
      </c>
      <c r="K375" s="20">
        <v>78.0</v>
      </c>
      <c r="L375" s="21">
        <v>153.0</v>
      </c>
      <c r="M375" s="22">
        <v>100.0</v>
      </c>
      <c r="N375" s="63">
        <f t="shared" si="2"/>
        <v>240</v>
      </c>
      <c r="O375" s="63">
        <f t="shared" si="3"/>
        <v>153</v>
      </c>
      <c r="P375" s="63">
        <f t="shared" si="4"/>
        <v>69</v>
      </c>
      <c r="Q375" s="63">
        <f t="shared" si="5"/>
        <v>326</v>
      </c>
      <c r="R375" s="65">
        <f t="shared" si="6"/>
        <v>0.3921319797</v>
      </c>
      <c r="S375" s="65">
        <f t="shared" si="7"/>
        <v>0.4987309645</v>
      </c>
      <c r="T375" s="66">
        <f t="shared" si="8"/>
        <v>0.4240282686</v>
      </c>
      <c r="U375" s="89"/>
      <c r="V375" s="89"/>
      <c r="W375" s="85">
        <f t="shared" si="9"/>
        <v>548</v>
      </c>
      <c r="X375" s="7">
        <f t="shared" si="10"/>
        <v>1.377819898</v>
      </c>
      <c r="Y375" s="7">
        <f t="shared" si="11"/>
        <v>827.524286</v>
      </c>
      <c r="Z375" s="7">
        <f t="shared" si="12"/>
        <v>82413.27715</v>
      </c>
      <c r="AA375" s="97">
        <f t="shared" si="13"/>
        <v>0.5830719435</v>
      </c>
      <c r="AB375" s="97">
        <f t="shared" si="14"/>
        <v>0.5803768647</v>
      </c>
      <c r="AC375" s="98">
        <f t="shared" si="15"/>
        <v>1.159043675</v>
      </c>
      <c r="AD375" s="98">
        <f t="shared" si="16"/>
        <v>51.84823802</v>
      </c>
      <c r="AE375" s="13">
        <f t="shared" si="17"/>
        <v>1.159043675</v>
      </c>
      <c r="AF375" s="13">
        <f t="shared" si="18"/>
        <v>1322.160106</v>
      </c>
      <c r="AG375" s="13">
        <f t="shared" si="19"/>
        <v>404891.1206</v>
      </c>
      <c r="AH375" s="13">
        <f t="shared" si="20"/>
        <v>15570233.27</v>
      </c>
      <c r="AI375" s="10">
        <f t="shared" si="21"/>
        <v>1.377819898</v>
      </c>
      <c r="AJ375" s="10">
        <f t="shared" si="22"/>
        <v>1276.693573</v>
      </c>
      <c r="AK375" s="10">
        <f t="shared" si="23"/>
        <v>352186.1944</v>
      </c>
      <c r="AL375" s="10">
        <f t="shared" si="24"/>
        <v>26866728.35</v>
      </c>
      <c r="AM375" s="97">
        <f t="shared" si="25"/>
        <v>204923144.1</v>
      </c>
      <c r="AN375" s="97">
        <f t="shared" si="26"/>
        <v>203975947.1</v>
      </c>
      <c r="AO375" s="86">
        <f t="shared" si="27"/>
        <v>1.00464367</v>
      </c>
      <c r="AP375" s="86">
        <f t="shared" ref="AP375:AS375" si="399">AE375-AI375</f>
        <v>-0.2187762226</v>
      </c>
      <c r="AQ375" s="86">
        <f t="shared" si="399"/>
        <v>45.46653308</v>
      </c>
      <c r="AR375" s="86">
        <f t="shared" si="399"/>
        <v>52704.92622</v>
      </c>
      <c r="AS375" s="86">
        <f t="shared" si="399"/>
        <v>-11296495.08</v>
      </c>
      <c r="AT375" s="99"/>
      <c r="AU375" s="23"/>
    </row>
    <row r="376">
      <c r="A376" s="96">
        <v>24.191265866311653</v>
      </c>
      <c r="B376" s="29">
        <v>7414.0</v>
      </c>
      <c r="C376" s="30">
        <v>2248.0</v>
      </c>
      <c r="D376" s="31" t="s">
        <v>0</v>
      </c>
      <c r="E376" s="14">
        <v>23.0</v>
      </c>
      <c r="F376" s="15">
        <v>30.0</v>
      </c>
      <c r="G376" s="16">
        <v>13.0</v>
      </c>
      <c r="H376" s="17">
        <v>33.0</v>
      </c>
      <c r="I376" s="18">
        <v>195.0</v>
      </c>
      <c r="J376" s="19">
        <v>26.0</v>
      </c>
      <c r="K376" s="20">
        <v>26.0</v>
      </c>
      <c r="L376" s="21">
        <v>50.0</v>
      </c>
      <c r="M376" s="22">
        <v>33.0</v>
      </c>
      <c r="N376" s="63">
        <f t="shared" si="2"/>
        <v>195</v>
      </c>
      <c r="O376" s="63">
        <f t="shared" si="3"/>
        <v>50</v>
      </c>
      <c r="P376" s="63">
        <f t="shared" si="4"/>
        <v>59</v>
      </c>
      <c r="Q376" s="63">
        <f t="shared" si="5"/>
        <v>125</v>
      </c>
      <c r="R376" s="65">
        <f t="shared" si="6"/>
        <v>0.5920745921</v>
      </c>
      <c r="S376" s="65">
        <f t="shared" si="7"/>
        <v>0.5710955711</v>
      </c>
      <c r="T376" s="66">
        <f t="shared" si="8"/>
        <v>0.609375</v>
      </c>
      <c r="U376" s="89"/>
      <c r="V376" s="89"/>
      <c r="W376" s="85">
        <f t="shared" si="9"/>
        <v>234</v>
      </c>
      <c r="X376" s="7">
        <f t="shared" si="10"/>
        <v>1.377819898</v>
      </c>
      <c r="Y376" s="7">
        <f t="shared" si="11"/>
        <v>376.9712716</v>
      </c>
      <c r="Z376" s="7">
        <f t="shared" si="12"/>
        <v>16097.22535</v>
      </c>
      <c r="AA376" s="97">
        <f t="shared" si="13"/>
        <v>0.7684186749</v>
      </c>
      <c r="AB376" s="97">
        <f t="shared" si="14"/>
        <v>0.77155756</v>
      </c>
      <c r="AC376" s="98">
        <f t="shared" si="15"/>
        <v>1.159043675</v>
      </c>
      <c r="AD376" s="98">
        <f t="shared" si="16"/>
        <v>19.88045936</v>
      </c>
      <c r="AE376" s="13">
        <f t="shared" si="17"/>
        <v>1.159043675</v>
      </c>
      <c r="AF376" s="13">
        <f t="shared" si="18"/>
        <v>562.3128992</v>
      </c>
      <c r="AG376" s="13">
        <f t="shared" si="19"/>
        <v>72768.65044</v>
      </c>
      <c r="AH376" s="13">
        <f t="shared" si="20"/>
        <v>1088574.433</v>
      </c>
      <c r="AI376" s="10">
        <f t="shared" si="21"/>
        <v>1.377819898</v>
      </c>
      <c r="AJ376" s="10">
        <f t="shared" si="22"/>
        <v>549.1987587</v>
      </c>
      <c r="AK376" s="10">
        <f t="shared" si="23"/>
        <v>63218.63429</v>
      </c>
      <c r="AL376" s="10">
        <f t="shared" si="24"/>
        <v>2012153.169</v>
      </c>
      <c r="AM376" s="97">
        <f t="shared" si="25"/>
        <v>45254573.23</v>
      </c>
      <c r="AN376" s="97">
        <f t="shared" si="26"/>
        <v>45439431.97</v>
      </c>
      <c r="AO376" s="86">
        <f t="shared" si="27"/>
        <v>0.9959317551</v>
      </c>
      <c r="AP376" s="86">
        <f t="shared" ref="AP376:AS376" si="400">AE376-AI376</f>
        <v>-0.2187762226</v>
      </c>
      <c r="AQ376" s="86">
        <f t="shared" si="400"/>
        <v>13.11414047</v>
      </c>
      <c r="AR376" s="86">
        <f t="shared" si="400"/>
        <v>9550.01615</v>
      </c>
      <c r="AS376" s="86">
        <f t="shared" si="400"/>
        <v>-923578.7358</v>
      </c>
      <c r="AT376" s="99"/>
      <c r="AU376" s="23"/>
    </row>
    <row r="377">
      <c r="A377" s="96">
        <v>24.215209830165236</v>
      </c>
      <c r="B377" s="29">
        <v>4413.0</v>
      </c>
      <c r="C377" s="30">
        <v>892.0</v>
      </c>
      <c r="D377" s="31" t="s">
        <v>0</v>
      </c>
      <c r="E377" s="14">
        <v>27.0</v>
      </c>
      <c r="F377" s="15">
        <v>14.0</v>
      </c>
      <c r="G377" s="16">
        <v>8.0</v>
      </c>
      <c r="H377" s="17">
        <v>36.0</v>
      </c>
      <c r="I377" s="18">
        <v>60.0</v>
      </c>
      <c r="J377" s="19">
        <v>17.0</v>
      </c>
      <c r="K377" s="20">
        <v>15.0</v>
      </c>
      <c r="L377" s="21">
        <v>22.0</v>
      </c>
      <c r="M377" s="22">
        <v>16.0</v>
      </c>
      <c r="N377" s="63">
        <f t="shared" si="2"/>
        <v>60</v>
      </c>
      <c r="O377" s="63">
        <f t="shared" si="3"/>
        <v>22</v>
      </c>
      <c r="P377" s="63">
        <f t="shared" si="4"/>
        <v>53</v>
      </c>
      <c r="Q377" s="63">
        <f t="shared" si="5"/>
        <v>80</v>
      </c>
      <c r="R377" s="65">
        <f t="shared" si="6"/>
        <v>0.5255813953</v>
      </c>
      <c r="S377" s="65">
        <f t="shared" si="7"/>
        <v>0.3813953488</v>
      </c>
      <c r="T377" s="66">
        <f t="shared" si="8"/>
        <v>0.4285714286</v>
      </c>
      <c r="U377" s="89"/>
      <c r="V377" s="89"/>
      <c r="W377" s="85">
        <f t="shared" si="9"/>
        <v>155</v>
      </c>
      <c r="X377" s="7">
        <f t="shared" si="10"/>
        <v>1.377819898</v>
      </c>
      <c r="Y377" s="7">
        <f t="shared" si="11"/>
        <v>259.0172554</v>
      </c>
      <c r="Z377" s="7">
        <f t="shared" si="12"/>
        <v>6927.579883</v>
      </c>
      <c r="AA377" s="97">
        <f t="shared" si="13"/>
        <v>0.5876151035</v>
      </c>
      <c r="AB377" s="97">
        <f t="shared" si="14"/>
        <v>0.5933751615</v>
      </c>
      <c r="AC377" s="98">
        <f t="shared" si="15"/>
        <v>1.159043675</v>
      </c>
      <c r="AD377" s="98">
        <f t="shared" si="16"/>
        <v>12.72349399</v>
      </c>
      <c r="AE377" s="13">
        <f t="shared" si="17"/>
        <v>1.159043675</v>
      </c>
      <c r="AF377" s="13">
        <f t="shared" si="18"/>
        <v>372.0270332</v>
      </c>
      <c r="AG377" s="13">
        <f t="shared" si="19"/>
        <v>31790.30743</v>
      </c>
      <c r="AH377" s="13">
        <f t="shared" si="20"/>
        <v>305681.9432</v>
      </c>
      <c r="AI377" s="10">
        <f t="shared" si="21"/>
        <v>1.377819898</v>
      </c>
      <c r="AJ377" s="10">
        <f t="shared" si="22"/>
        <v>369.2428472</v>
      </c>
      <c r="AK377" s="10">
        <f t="shared" si="23"/>
        <v>27648.96032</v>
      </c>
      <c r="AL377" s="10">
        <f t="shared" si="24"/>
        <v>554206.3907</v>
      </c>
      <c r="AM377" s="97">
        <f t="shared" si="25"/>
        <v>3802751.142</v>
      </c>
      <c r="AN377" s="97">
        <f t="shared" si="26"/>
        <v>3840027.358</v>
      </c>
      <c r="AO377" s="86">
        <f t="shared" si="27"/>
        <v>0.9902927213</v>
      </c>
      <c r="AP377" s="86">
        <f t="shared" ref="AP377:AS377" si="401">AE377-AI377</f>
        <v>-0.2187762226</v>
      </c>
      <c r="AQ377" s="86">
        <f t="shared" si="401"/>
        <v>2.784185967</v>
      </c>
      <c r="AR377" s="86">
        <f t="shared" si="401"/>
        <v>4141.347108</v>
      </c>
      <c r="AS377" s="86">
        <f t="shared" si="401"/>
        <v>-248524.4475</v>
      </c>
      <c r="AT377" s="99"/>
      <c r="AU377" s="23"/>
    </row>
    <row r="378">
      <c r="A378" s="96">
        <v>24.22928783481194</v>
      </c>
      <c r="B378" s="29">
        <v>6469.0</v>
      </c>
      <c r="C378" s="30">
        <v>3436.0</v>
      </c>
      <c r="D378" s="31" t="s">
        <v>0</v>
      </c>
      <c r="E378" s="14">
        <v>21.0</v>
      </c>
      <c r="F378" s="15">
        <v>30.0</v>
      </c>
      <c r="G378" s="16">
        <v>27.0</v>
      </c>
      <c r="H378" s="17">
        <v>44.0</v>
      </c>
      <c r="I378" s="18">
        <v>164.0</v>
      </c>
      <c r="J378" s="19">
        <v>34.0</v>
      </c>
      <c r="K378" s="20">
        <v>54.0</v>
      </c>
      <c r="L378" s="21">
        <v>49.0</v>
      </c>
      <c r="M378" s="22">
        <v>49.0</v>
      </c>
      <c r="N378" s="63">
        <f t="shared" si="2"/>
        <v>164</v>
      </c>
      <c r="O378" s="63">
        <f t="shared" si="3"/>
        <v>49</v>
      </c>
      <c r="P378" s="63">
        <f t="shared" si="4"/>
        <v>78</v>
      </c>
      <c r="Q378" s="63">
        <f t="shared" si="5"/>
        <v>181</v>
      </c>
      <c r="R378" s="65">
        <f t="shared" si="6"/>
        <v>0.5127118644</v>
      </c>
      <c r="S378" s="65">
        <f t="shared" si="7"/>
        <v>0.4512711864</v>
      </c>
      <c r="T378" s="66">
        <f t="shared" si="8"/>
        <v>0.4753623188</v>
      </c>
      <c r="U378" s="89"/>
      <c r="V378" s="89"/>
      <c r="W378" s="85">
        <f t="shared" si="9"/>
        <v>308</v>
      </c>
      <c r="X378" s="7">
        <f t="shared" si="10"/>
        <v>1.377819898</v>
      </c>
      <c r="Y378" s="7">
        <f t="shared" si="11"/>
        <v>488.7137672</v>
      </c>
      <c r="Z378" s="7">
        <f t="shared" si="12"/>
        <v>23889.10704</v>
      </c>
      <c r="AA378" s="97">
        <f t="shared" si="13"/>
        <v>0.6344059937</v>
      </c>
      <c r="AB378" s="97">
        <f t="shared" si="14"/>
        <v>0.633330979</v>
      </c>
      <c r="AC378" s="98">
        <f t="shared" si="15"/>
        <v>1.159043675</v>
      </c>
      <c r="AD378" s="98">
        <f t="shared" si="16"/>
        <v>28.78690516</v>
      </c>
      <c r="AE378" s="13">
        <f t="shared" si="17"/>
        <v>1.159043675</v>
      </c>
      <c r="AF378" s="13">
        <f t="shared" si="18"/>
        <v>742.7578089</v>
      </c>
      <c r="AG378" s="13">
        <f t="shared" si="19"/>
        <v>127684.2528</v>
      </c>
      <c r="AH378" s="13">
        <f t="shared" si="20"/>
        <v>2730840.971</v>
      </c>
      <c r="AI378" s="10">
        <f t="shared" si="21"/>
        <v>1.377819898</v>
      </c>
      <c r="AJ378" s="10">
        <f t="shared" si="22"/>
        <v>738.0991686</v>
      </c>
      <c r="AK378" s="10">
        <f t="shared" si="23"/>
        <v>112346.2989</v>
      </c>
      <c r="AL378" s="10">
        <f t="shared" si="24"/>
        <v>4323928.374</v>
      </c>
      <c r="AM378" s="97">
        <f t="shared" si="25"/>
        <v>48760749.19</v>
      </c>
      <c r="AN378" s="97">
        <f t="shared" si="26"/>
        <v>48678123.04</v>
      </c>
      <c r="AO378" s="86">
        <f t="shared" si="27"/>
        <v>1.001697398</v>
      </c>
      <c r="AP378" s="86">
        <f t="shared" ref="AP378:AS378" si="402">AE378-AI378</f>
        <v>-0.2187762226</v>
      </c>
      <c r="AQ378" s="86">
        <f t="shared" si="402"/>
        <v>4.658640257</v>
      </c>
      <c r="AR378" s="86">
        <f t="shared" si="402"/>
        <v>15337.95385</v>
      </c>
      <c r="AS378" s="86">
        <f t="shared" si="402"/>
        <v>-1593087.404</v>
      </c>
      <c r="AT378" s="99"/>
      <c r="AU378" s="23"/>
    </row>
    <row r="379">
      <c r="A379" s="96">
        <v>24.33230949245288</v>
      </c>
      <c r="B379" s="29">
        <v>4564.0</v>
      </c>
      <c r="C379" s="30">
        <v>2237.0</v>
      </c>
      <c r="D379" s="31" t="s">
        <v>0</v>
      </c>
      <c r="E379" s="14">
        <v>8.0</v>
      </c>
      <c r="F379" s="15">
        <v>7.0</v>
      </c>
      <c r="G379" s="16">
        <v>7.0</v>
      </c>
      <c r="H379" s="17">
        <v>31.0</v>
      </c>
      <c r="I379" s="18">
        <v>79.0</v>
      </c>
      <c r="J379" s="19">
        <v>16.0</v>
      </c>
      <c r="K379" s="20">
        <v>13.0</v>
      </c>
      <c r="L379" s="21">
        <v>20.0</v>
      </c>
      <c r="M379" s="22">
        <v>4.0</v>
      </c>
      <c r="N379" s="63">
        <f t="shared" si="2"/>
        <v>79</v>
      </c>
      <c r="O379" s="63">
        <f t="shared" si="3"/>
        <v>20</v>
      </c>
      <c r="P379" s="63">
        <f t="shared" si="4"/>
        <v>47</v>
      </c>
      <c r="Q379" s="63">
        <f t="shared" si="5"/>
        <v>39</v>
      </c>
      <c r="R379" s="65">
        <f t="shared" si="6"/>
        <v>0.6810810811</v>
      </c>
      <c r="S379" s="65">
        <f t="shared" si="7"/>
        <v>0.5351351351</v>
      </c>
      <c r="T379" s="66">
        <f t="shared" si="8"/>
        <v>0.6694915254</v>
      </c>
      <c r="U379" s="89"/>
      <c r="V379" s="89"/>
      <c r="W379" s="85">
        <f t="shared" si="9"/>
        <v>106</v>
      </c>
      <c r="X379" s="7">
        <f t="shared" si="10"/>
        <v>1.377819898</v>
      </c>
      <c r="Y379" s="7">
        <f t="shared" si="11"/>
        <v>190.6377373</v>
      </c>
      <c r="Z379" s="7">
        <f t="shared" si="12"/>
        <v>4371.535378</v>
      </c>
      <c r="AA379" s="97">
        <f t="shared" si="13"/>
        <v>0.8285352003</v>
      </c>
      <c r="AB379" s="97">
        <f t="shared" si="14"/>
        <v>0.8190179871</v>
      </c>
      <c r="AC379" s="98">
        <f t="shared" si="15"/>
        <v>1.159043675</v>
      </c>
      <c r="AD379" s="98">
        <f t="shared" si="16"/>
        <v>6.202703321</v>
      </c>
      <c r="AE379" s="13">
        <f t="shared" si="17"/>
        <v>1.159043675</v>
      </c>
      <c r="AF379" s="13">
        <f t="shared" si="18"/>
        <v>251.9199624</v>
      </c>
      <c r="AG379" s="13">
        <f t="shared" si="19"/>
        <v>14337.98784</v>
      </c>
      <c r="AH379" s="13">
        <f t="shared" si="20"/>
        <v>69693.57452</v>
      </c>
      <c r="AI379" s="10">
        <f t="shared" si="21"/>
        <v>1.377819898</v>
      </c>
      <c r="AJ379" s="10">
        <f t="shared" si="22"/>
        <v>244.3727133</v>
      </c>
      <c r="AK379" s="10">
        <f t="shared" si="23"/>
        <v>11806.40713</v>
      </c>
      <c r="AL379" s="10">
        <f t="shared" si="24"/>
        <v>170489.8798</v>
      </c>
      <c r="AM379" s="97">
        <f t="shared" si="25"/>
        <v>3346080.833</v>
      </c>
      <c r="AN379" s="97">
        <f t="shared" si="26"/>
        <v>3307645.092</v>
      </c>
      <c r="AO379" s="86">
        <f t="shared" si="27"/>
        <v>1.011620274</v>
      </c>
      <c r="AP379" s="86">
        <f t="shared" ref="AP379:AS379" si="403">AE379-AI379</f>
        <v>-0.2187762226</v>
      </c>
      <c r="AQ379" s="86">
        <f t="shared" si="403"/>
        <v>7.547249062</v>
      </c>
      <c r="AR379" s="86">
        <f t="shared" si="403"/>
        <v>2531.580701</v>
      </c>
      <c r="AS379" s="86">
        <f t="shared" si="403"/>
        <v>-100796.3052</v>
      </c>
      <c r="AT379" s="99"/>
      <c r="AU379" s="23"/>
    </row>
    <row r="380">
      <c r="A380" s="96">
        <v>24.430769298075234</v>
      </c>
      <c r="B380" s="29">
        <v>4019.0</v>
      </c>
      <c r="C380" s="30">
        <v>2418.0</v>
      </c>
      <c r="D380" s="31" t="s">
        <v>0</v>
      </c>
      <c r="E380" s="14">
        <v>5.0</v>
      </c>
      <c r="F380" s="15">
        <v>5.0</v>
      </c>
      <c r="G380" s="16">
        <v>3.0</v>
      </c>
      <c r="H380" s="17">
        <v>20.0</v>
      </c>
      <c r="I380" s="18">
        <v>85.0</v>
      </c>
      <c r="J380" s="19">
        <v>21.0</v>
      </c>
      <c r="K380" s="20">
        <v>7.0</v>
      </c>
      <c r="L380" s="21">
        <v>8.0</v>
      </c>
      <c r="M380" s="22">
        <v>11.0</v>
      </c>
      <c r="N380" s="63">
        <f t="shared" si="2"/>
        <v>85</v>
      </c>
      <c r="O380" s="63">
        <f t="shared" si="3"/>
        <v>8</v>
      </c>
      <c r="P380" s="63">
        <f t="shared" si="4"/>
        <v>41</v>
      </c>
      <c r="Q380" s="63">
        <f t="shared" si="5"/>
        <v>31</v>
      </c>
      <c r="R380" s="65">
        <f t="shared" si="6"/>
        <v>0.7636363636</v>
      </c>
      <c r="S380" s="65">
        <f t="shared" si="7"/>
        <v>0.5636363636</v>
      </c>
      <c r="T380" s="66">
        <f t="shared" si="8"/>
        <v>0.7327586207</v>
      </c>
      <c r="U380" s="89"/>
      <c r="V380" s="89"/>
      <c r="W380" s="85">
        <f t="shared" si="9"/>
        <v>80</v>
      </c>
      <c r="X380" s="7">
        <f t="shared" si="10"/>
        <v>1.377819898</v>
      </c>
      <c r="Y380" s="7">
        <f t="shared" si="11"/>
        <v>146.330303</v>
      </c>
      <c r="Z380" s="7">
        <f t="shared" si="12"/>
        <v>2295.052955</v>
      </c>
      <c r="AA380" s="97">
        <f t="shared" si="13"/>
        <v>0.8918022956</v>
      </c>
      <c r="AB380" s="97">
        <f t="shared" si="14"/>
        <v>0.9068090898</v>
      </c>
      <c r="AC380" s="98">
        <f t="shared" si="15"/>
        <v>1.159043675</v>
      </c>
      <c r="AD380" s="98">
        <f t="shared" si="16"/>
        <v>4.930353922</v>
      </c>
      <c r="AE380" s="13">
        <f t="shared" si="17"/>
        <v>1.159043675</v>
      </c>
      <c r="AF380" s="13">
        <f t="shared" si="18"/>
        <v>190.3773419</v>
      </c>
      <c r="AG380" s="13">
        <f t="shared" si="19"/>
        <v>8206.736147</v>
      </c>
      <c r="AH380" s="13">
        <f t="shared" si="20"/>
        <v>31554.2651</v>
      </c>
      <c r="AI380" s="10">
        <f t="shared" si="21"/>
        <v>1.377819898</v>
      </c>
      <c r="AJ380" s="10">
        <f t="shared" si="22"/>
        <v>189.0427198</v>
      </c>
      <c r="AK380" s="10">
        <f t="shared" si="23"/>
        <v>6831.292348</v>
      </c>
      <c r="AL380" s="10">
        <f t="shared" si="24"/>
        <v>71146.6416</v>
      </c>
      <c r="AM380" s="97">
        <f t="shared" si="25"/>
        <v>2816400.83</v>
      </c>
      <c r="AN380" s="97">
        <f t="shared" si="26"/>
        <v>2863793.787</v>
      </c>
      <c r="AO380" s="86">
        <f t="shared" si="27"/>
        <v>0.9834509883</v>
      </c>
      <c r="AP380" s="86">
        <f t="shared" ref="AP380:AS380" si="404">AE380-AI380</f>
        <v>-0.2187762226</v>
      </c>
      <c r="AQ380" s="86">
        <f t="shared" si="404"/>
        <v>1.334622077</v>
      </c>
      <c r="AR380" s="86">
        <f t="shared" si="404"/>
        <v>1375.443799</v>
      </c>
      <c r="AS380" s="86">
        <f t="shared" si="404"/>
        <v>-39592.3765</v>
      </c>
      <c r="AT380" s="99"/>
      <c r="AU380" s="23"/>
    </row>
    <row r="381">
      <c r="A381" s="96">
        <v>24.490675959932588</v>
      </c>
      <c r="B381" s="29">
        <v>3747.0</v>
      </c>
      <c r="C381" s="30">
        <v>2205.0</v>
      </c>
      <c r="D381" s="31" t="s">
        <v>0</v>
      </c>
      <c r="E381" s="14">
        <v>23.0</v>
      </c>
      <c r="F381" s="15">
        <v>31.0</v>
      </c>
      <c r="G381" s="16">
        <v>33.0</v>
      </c>
      <c r="H381" s="17">
        <v>50.0</v>
      </c>
      <c r="I381" s="18">
        <v>156.0</v>
      </c>
      <c r="J381" s="19">
        <v>29.0</v>
      </c>
      <c r="K381" s="20">
        <v>41.0</v>
      </c>
      <c r="L381" s="21">
        <v>40.0</v>
      </c>
      <c r="M381" s="22">
        <v>54.0</v>
      </c>
      <c r="N381" s="63">
        <f t="shared" si="2"/>
        <v>156</v>
      </c>
      <c r="O381" s="63">
        <f t="shared" si="3"/>
        <v>40</v>
      </c>
      <c r="P381" s="63">
        <f t="shared" si="4"/>
        <v>79</v>
      </c>
      <c r="Q381" s="63">
        <f t="shared" si="5"/>
        <v>182</v>
      </c>
      <c r="R381" s="65">
        <f t="shared" si="6"/>
        <v>0.5142231947</v>
      </c>
      <c r="S381" s="65">
        <f t="shared" si="7"/>
        <v>0.4288840263</v>
      </c>
      <c r="T381" s="66">
        <f t="shared" si="8"/>
        <v>0.4615384615</v>
      </c>
      <c r="U381" s="89"/>
      <c r="V381" s="89"/>
      <c r="W381" s="85">
        <f t="shared" si="9"/>
        <v>301</v>
      </c>
      <c r="X381" s="7">
        <f t="shared" si="10"/>
        <v>1.377819898</v>
      </c>
      <c r="Y381" s="7">
        <f t="shared" si="11"/>
        <v>476.8218984</v>
      </c>
      <c r="Z381" s="7">
        <f t="shared" si="12"/>
        <v>21358.61602</v>
      </c>
      <c r="AA381" s="97">
        <f t="shared" si="13"/>
        <v>0.6205821364</v>
      </c>
      <c r="AB381" s="97">
        <f t="shared" si="14"/>
        <v>0.618980494</v>
      </c>
      <c r="AC381" s="98">
        <f t="shared" si="15"/>
        <v>1.159043675</v>
      </c>
      <c r="AD381" s="98">
        <f t="shared" si="16"/>
        <v>28.94594883</v>
      </c>
      <c r="AE381" s="13">
        <f t="shared" si="17"/>
        <v>1.159043675</v>
      </c>
      <c r="AF381" s="13">
        <f t="shared" si="18"/>
        <v>726.6902411</v>
      </c>
      <c r="AG381" s="13">
        <f t="shared" si="19"/>
        <v>122435.9772</v>
      </c>
      <c r="AH381" s="13">
        <f t="shared" si="20"/>
        <v>2622531.91</v>
      </c>
      <c r="AI381" s="10">
        <f t="shared" si="21"/>
        <v>1.377819898</v>
      </c>
      <c r="AJ381" s="10">
        <f t="shared" si="22"/>
        <v>727.5851198</v>
      </c>
      <c r="AK381" s="10">
        <f t="shared" si="23"/>
        <v>108140.2015</v>
      </c>
      <c r="AL381" s="10">
        <f t="shared" si="24"/>
        <v>3887268.115</v>
      </c>
      <c r="AM381" s="97">
        <f t="shared" si="25"/>
        <v>43807490.01</v>
      </c>
      <c r="AN381" s="97">
        <f t="shared" si="26"/>
        <v>43694428.53</v>
      </c>
      <c r="AO381" s="86">
        <f t="shared" si="27"/>
        <v>1.002587549</v>
      </c>
      <c r="AP381" s="86">
        <f t="shared" ref="AP381:AS381" si="405">AE381-AI381</f>
        <v>-0.2187762226</v>
      </c>
      <c r="AQ381" s="86">
        <f t="shared" si="405"/>
        <v>-0.8948786619</v>
      </c>
      <c r="AR381" s="86">
        <f t="shared" si="405"/>
        <v>14295.77565</v>
      </c>
      <c r="AS381" s="86">
        <f t="shared" si="405"/>
        <v>-1264736.205</v>
      </c>
      <c r="AT381" s="99"/>
      <c r="AU381" s="23"/>
    </row>
    <row r="382">
      <c r="A382" s="96">
        <v>24.706283058438814</v>
      </c>
      <c r="B382" s="29">
        <v>3039.0</v>
      </c>
      <c r="C382" s="30">
        <v>1508.0</v>
      </c>
      <c r="D382" s="31" t="s">
        <v>0</v>
      </c>
      <c r="E382" s="14">
        <v>9.0</v>
      </c>
      <c r="F382" s="15">
        <v>13.0</v>
      </c>
      <c r="G382" s="16">
        <v>8.0</v>
      </c>
      <c r="H382" s="17">
        <v>19.0</v>
      </c>
      <c r="I382" s="18">
        <v>76.0</v>
      </c>
      <c r="J382" s="19">
        <v>10.0</v>
      </c>
      <c r="K382" s="20">
        <v>14.0</v>
      </c>
      <c r="L382" s="21">
        <v>10.0</v>
      </c>
      <c r="M382" s="22">
        <v>12.0</v>
      </c>
      <c r="N382" s="63">
        <f t="shared" si="2"/>
        <v>76</v>
      </c>
      <c r="O382" s="63">
        <f t="shared" si="3"/>
        <v>10</v>
      </c>
      <c r="P382" s="63">
        <f t="shared" si="4"/>
        <v>29</v>
      </c>
      <c r="Q382" s="63">
        <f t="shared" si="5"/>
        <v>56</v>
      </c>
      <c r="R382" s="65">
        <f t="shared" si="6"/>
        <v>0.6140350877</v>
      </c>
      <c r="S382" s="65">
        <f t="shared" si="7"/>
        <v>0.5029239766</v>
      </c>
      <c r="T382" s="66">
        <f t="shared" si="8"/>
        <v>0.5757575758</v>
      </c>
      <c r="U382" s="89"/>
      <c r="V382" s="89"/>
      <c r="W382" s="85">
        <f t="shared" si="9"/>
        <v>95</v>
      </c>
      <c r="X382" s="7">
        <f t="shared" si="10"/>
        <v>1.377819898</v>
      </c>
      <c r="Y382" s="7">
        <f t="shared" si="11"/>
        <v>153.5036393</v>
      </c>
      <c r="Z382" s="7">
        <f t="shared" si="12"/>
        <v>2136.495445</v>
      </c>
      <c r="AA382" s="97">
        <f t="shared" si="13"/>
        <v>0.7348012507</v>
      </c>
      <c r="AB382" s="97">
        <f t="shared" si="14"/>
        <v>0.7441968388</v>
      </c>
      <c r="AC382" s="98">
        <f t="shared" si="15"/>
        <v>1.159043675</v>
      </c>
      <c r="AD382" s="98">
        <f t="shared" si="16"/>
        <v>8.906445794</v>
      </c>
      <c r="AE382" s="13">
        <f t="shared" si="17"/>
        <v>1.159043675</v>
      </c>
      <c r="AF382" s="13">
        <f t="shared" si="18"/>
        <v>229.124744</v>
      </c>
      <c r="AG382" s="13">
        <f t="shared" si="19"/>
        <v>12152.59387</v>
      </c>
      <c r="AH382" s="13">
        <f t="shared" si="20"/>
        <v>80380.67329</v>
      </c>
      <c r="AI382" s="10">
        <f t="shared" si="21"/>
        <v>1.377819898</v>
      </c>
      <c r="AJ382" s="10">
        <f t="shared" si="22"/>
        <v>230.6615536</v>
      </c>
      <c r="AK382" s="10">
        <f t="shared" si="23"/>
        <v>10732.69925</v>
      </c>
      <c r="AL382" s="10">
        <f t="shared" si="24"/>
        <v>119643.7449</v>
      </c>
      <c r="AM382" s="97">
        <f t="shared" si="25"/>
        <v>2836194.685</v>
      </c>
      <c r="AN382" s="97">
        <f t="shared" si="26"/>
        <v>2872459.889</v>
      </c>
      <c r="AO382" s="86">
        <f t="shared" si="27"/>
        <v>0.9873748616</v>
      </c>
      <c r="AP382" s="86">
        <f t="shared" ref="AP382:AS382" si="406">AE382-AI382</f>
        <v>-0.2187762226</v>
      </c>
      <c r="AQ382" s="86">
        <f t="shared" si="406"/>
        <v>-1.536809562</v>
      </c>
      <c r="AR382" s="86">
        <f t="shared" si="406"/>
        <v>1419.894619</v>
      </c>
      <c r="AS382" s="86">
        <f t="shared" si="406"/>
        <v>-39263.07165</v>
      </c>
      <c r="AT382" s="99"/>
      <c r="AU382" s="23"/>
    </row>
    <row r="383">
      <c r="A383" s="96">
        <v>24.96739581816027</v>
      </c>
      <c r="B383" s="29">
        <v>1712.0</v>
      </c>
      <c r="C383" s="30">
        <v>2557.0</v>
      </c>
      <c r="D383" s="31" t="s">
        <v>0</v>
      </c>
      <c r="E383" s="14">
        <v>38.0</v>
      </c>
      <c r="F383" s="15">
        <v>69.0</v>
      </c>
      <c r="G383" s="16">
        <v>22.0</v>
      </c>
      <c r="H383" s="17">
        <v>59.0</v>
      </c>
      <c r="I383" s="18">
        <v>218.0</v>
      </c>
      <c r="J383" s="19">
        <v>30.0</v>
      </c>
      <c r="K383" s="20">
        <v>52.0</v>
      </c>
      <c r="L383" s="21">
        <v>112.0</v>
      </c>
      <c r="M383" s="22">
        <v>52.0</v>
      </c>
      <c r="N383" s="63">
        <f t="shared" si="2"/>
        <v>218</v>
      </c>
      <c r="O383" s="63">
        <f t="shared" si="3"/>
        <v>112</v>
      </c>
      <c r="P383" s="63">
        <f t="shared" si="4"/>
        <v>89</v>
      </c>
      <c r="Q383" s="63">
        <f t="shared" si="5"/>
        <v>233</v>
      </c>
      <c r="R383" s="65">
        <f t="shared" si="6"/>
        <v>0.4708588957</v>
      </c>
      <c r="S383" s="65">
        <f t="shared" si="7"/>
        <v>0.5061349693</v>
      </c>
      <c r="T383" s="66">
        <f t="shared" si="8"/>
        <v>0.4833702882</v>
      </c>
      <c r="U383" s="89"/>
      <c r="V383" s="89"/>
      <c r="W383" s="85">
        <f t="shared" si="9"/>
        <v>434</v>
      </c>
      <c r="X383" s="7">
        <f t="shared" si="10"/>
        <v>1.377819898</v>
      </c>
      <c r="Y383" s="7">
        <f t="shared" si="11"/>
        <v>686.8708519</v>
      </c>
      <c r="Z383" s="7">
        <f t="shared" si="12"/>
        <v>56745.67985</v>
      </c>
      <c r="AA383" s="97">
        <f t="shared" si="13"/>
        <v>0.6424139631</v>
      </c>
      <c r="AB383" s="97">
        <f t="shared" si="14"/>
        <v>0.6397564793</v>
      </c>
      <c r="AC383" s="98">
        <f t="shared" si="15"/>
        <v>1.159043675</v>
      </c>
      <c r="AD383" s="98">
        <f t="shared" si="16"/>
        <v>37.05717625</v>
      </c>
      <c r="AE383" s="13">
        <f t="shared" si="17"/>
        <v>1.159043675</v>
      </c>
      <c r="AF383" s="13">
        <f t="shared" si="18"/>
        <v>1043.107086</v>
      </c>
      <c r="AG383" s="13">
        <f t="shared" si="19"/>
        <v>250478.4594</v>
      </c>
      <c r="AH383" s="13">
        <f t="shared" si="20"/>
        <v>6979941.49</v>
      </c>
      <c r="AI383" s="10">
        <f t="shared" si="21"/>
        <v>1.377819898</v>
      </c>
      <c r="AJ383" s="10">
        <f t="shared" si="22"/>
        <v>1007.902888</v>
      </c>
      <c r="AK383" s="10">
        <f t="shared" si="23"/>
        <v>216786.5883</v>
      </c>
      <c r="AL383" s="10">
        <f t="shared" si="24"/>
        <v>13221743.41</v>
      </c>
      <c r="AM383" s="97">
        <f t="shared" si="25"/>
        <v>123164828.2</v>
      </c>
      <c r="AN383" s="97">
        <f t="shared" si="26"/>
        <v>122655330.3</v>
      </c>
      <c r="AO383" s="86">
        <f t="shared" si="27"/>
        <v>1.004153899</v>
      </c>
      <c r="AP383" s="86">
        <f t="shared" ref="AP383:AS383" si="407">AE383-AI383</f>
        <v>-0.2187762226</v>
      </c>
      <c r="AQ383" s="86">
        <f t="shared" si="407"/>
        <v>35.20419809</v>
      </c>
      <c r="AR383" s="86">
        <f t="shared" si="407"/>
        <v>33691.87108</v>
      </c>
      <c r="AS383" s="86">
        <f t="shared" si="407"/>
        <v>-6241801.916</v>
      </c>
      <c r="AT383" s="99"/>
      <c r="AU383" s="23"/>
    </row>
    <row r="384">
      <c r="A384" s="96">
        <v>25.023047168555507</v>
      </c>
      <c r="B384" s="29">
        <v>3773.0</v>
      </c>
      <c r="C384" s="30">
        <v>1223.0</v>
      </c>
      <c r="D384" s="31" t="s">
        <v>0</v>
      </c>
      <c r="E384" s="14">
        <v>13.0</v>
      </c>
      <c r="F384" s="15">
        <v>4.0</v>
      </c>
      <c r="G384" s="16">
        <v>5.0</v>
      </c>
      <c r="H384" s="17">
        <v>30.0</v>
      </c>
      <c r="I384" s="18">
        <v>80.0</v>
      </c>
      <c r="J384" s="19">
        <v>14.0</v>
      </c>
      <c r="K384" s="20">
        <v>10.0</v>
      </c>
      <c r="L384" s="21">
        <v>25.0</v>
      </c>
      <c r="M384" s="22">
        <v>21.0</v>
      </c>
      <c r="N384" s="63">
        <f t="shared" si="2"/>
        <v>80</v>
      </c>
      <c r="O384" s="63">
        <f t="shared" si="3"/>
        <v>25</v>
      </c>
      <c r="P384" s="63">
        <f t="shared" si="4"/>
        <v>44</v>
      </c>
      <c r="Q384" s="63">
        <f t="shared" si="5"/>
        <v>53</v>
      </c>
      <c r="R384" s="65">
        <f t="shared" si="6"/>
        <v>0.6138613861</v>
      </c>
      <c r="S384" s="65">
        <f t="shared" si="7"/>
        <v>0.5198019802</v>
      </c>
      <c r="T384" s="66">
        <f t="shared" si="8"/>
        <v>0.6015037594</v>
      </c>
      <c r="U384" s="89"/>
      <c r="V384" s="89"/>
      <c r="W384" s="85">
        <f t="shared" si="9"/>
        <v>122</v>
      </c>
      <c r="X384" s="7">
        <f t="shared" si="10"/>
        <v>1.377819898</v>
      </c>
      <c r="Y384" s="7">
        <f t="shared" si="11"/>
        <v>209.8264655</v>
      </c>
      <c r="Z384" s="7">
        <f t="shared" si="12"/>
        <v>5216.708407</v>
      </c>
      <c r="AA384" s="97">
        <f t="shared" si="13"/>
        <v>0.7605474343</v>
      </c>
      <c r="AB384" s="97">
        <f t="shared" si="14"/>
        <v>0.7553395009</v>
      </c>
      <c r="AC384" s="98">
        <f t="shared" si="15"/>
        <v>1.159043675</v>
      </c>
      <c r="AD384" s="98">
        <f t="shared" si="16"/>
        <v>8.42931477</v>
      </c>
      <c r="AE384" s="13">
        <f t="shared" si="17"/>
        <v>1.159043675</v>
      </c>
      <c r="AF384" s="13">
        <f t="shared" si="18"/>
        <v>291.2359714</v>
      </c>
      <c r="AG384" s="13">
        <f t="shared" si="19"/>
        <v>19307.95886</v>
      </c>
      <c r="AH384" s="13">
        <f t="shared" si="20"/>
        <v>125461.921</v>
      </c>
      <c r="AI384" s="10">
        <f t="shared" si="21"/>
        <v>1.377819898</v>
      </c>
      <c r="AJ384" s="10">
        <f t="shared" si="22"/>
        <v>282.8509201</v>
      </c>
      <c r="AK384" s="10">
        <f t="shared" si="23"/>
        <v>16337.51108</v>
      </c>
      <c r="AL384" s="10">
        <f t="shared" si="24"/>
        <v>276485.5456</v>
      </c>
      <c r="AM384" s="97">
        <f t="shared" si="25"/>
        <v>4127439.209</v>
      </c>
      <c r="AN384" s="97">
        <f t="shared" si="26"/>
        <v>4099176.108</v>
      </c>
      <c r="AO384" s="86">
        <f t="shared" si="27"/>
        <v>1.006894825</v>
      </c>
      <c r="AP384" s="86">
        <f t="shared" ref="AP384:AS384" si="408">AE384-AI384</f>
        <v>-0.2187762226</v>
      </c>
      <c r="AQ384" s="86">
        <f t="shared" si="408"/>
        <v>8.385051337</v>
      </c>
      <c r="AR384" s="86">
        <f t="shared" si="408"/>
        <v>2970.447781</v>
      </c>
      <c r="AS384" s="86">
        <f t="shared" si="408"/>
        <v>-151023.6245</v>
      </c>
      <c r="AT384" s="99"/>
      <c r="AU384" s="23"/>
    </row>
    <row r="385">
      <c r="A385" s="96">
        <v>25.070386208939226</v>
      </c>
      <c r="B385" s="29">
        <v>7411.0</v>
      </c>
      <c r="C385" s="30">
        <v>2390.0</v>
      </c>
      <c r="D385" s="31" t="s">
        <v>0</v>
      </c>
      <c r="E385" s="14">
        <v>12.0</v>
      </c>
      <c r="F385" s="15">
        <v>26.0</v>
      </c>
      <c r="G385" s="16">
        <v>10.0</v>
      </c>
      <c r="H385" s="17">
        <v>56.0</v>
      </c>
      <c r="I385" s="18">
        <v>164.0</v>
      </c>
      <c r="J385" s="19">
        <v>38.0</v>
      </c>
      <c r="K385" s="20">
        <v>31.0</v>
      </c>
      <c r="L385" s="21">
        <v>45.0</v>
      </c>
      <c r="M385" s="22">
        <v>38.0</v>
      </c>
      <c r="N385" s="63">
        <f t="shared" si="2"/>
        <v>164</v>
      </c>
      <c r="O385" s="63">
        <f t="shared" si="3"/>
        <v>45</v>
      </c>
      <c r="P385" s="63">
        <f t="shared" si="4"/>
        <v>94</v>
      </c>
      <c r="Q385" s="63">
        <f t="shared" si="5"/>
        <v>117</v>
      </c>
      <c r="R385" s="65">
        <f t="shared" si="6"/>
        <v>0.6142857143</v>
      </c>
      <c r="S385" s="65">
        <f t="shared" si="7"/>
        <v>0.4976190476</v>
      </c>
      <c r="T385" s="66">
        <f t="shared" si="8"/>
        <v>0.5836298932</v>
      </c>
      <c r="U385" s="89"/>
      <c r="V385" s="89"/>
      <c r="W385" s="85">
        <f t="shared" si="9"/>
        <v>256</v>
      </c>
      <c r="X385" s="7">
        <f t="shared" si="10"/>
        <v>1.377819898</v>
      </c>
      <c r="Y385" s="7">
        <f t="shared" si="11"/>
        <v>438.5599932</v>
      </c>
      <c r="Z385" s="7">
        <f t="shared" si="12"/>
        <v>21697.78185</v>
      </c>
      <c r="AA385" s="97">
        <f t="shared" si="13"/>
        <v>0.7426735681</v>
      </c>
      <c r="AB385" s="97">
        <f t="shared" si="14"/>
        <v>0.740813292</v>
      </c>
      <c r="AC385" s="98">
        <f t="shared" si="15"/>
        <v>1.159043675</v>
      </c>
      <c r="AD385" s="98">
        <f t="shared" si="16"/>
        <v>18.60810996</v>
      </c>
      <c r="AE385" s="13">
        <f t="shared" si="17"/>
        <v>1.159043675</v>
      </c>
      <c r="AF385" s="13">
        <f t="shared" si="18"/>
        <v>612.0384715</v>
      </c>
      <c r="AG385" s="13">
        <f t="shared" si="19"/>
        <v>85486.43858</v>
      </c>
      <c r="AH385" s="13">
        <f t="shared" si="20"/>
        <v>1219501.095</v>
      </c>
      <c r="AI385" s="10">
        <f t="shared" si="21"/>
        <v>1.377819898</v>
      </c>
      <c r="AJ385" s="10">
        <f t="shared" si="22"/>
        <v>599.7649212</v>
      </c>
      <c r="AK385" s="10">
        <f t="shared" si="23"/>
        <v>73009.30106</v>
      </c>
      <c r="AL385" s="10">
        <f t="shared" si="24"/>
        <v>2538640.476</v>
      </c>
      <c r="AM385" s="97">
        <f t="shared" si="25"/>
        <v>36813140.49</v>
      </c>
      <c r="AN385" s="97">
        <f t="shared" si="26"/>
        <v>36720929.58</v>
      </c>
      <c r="AO385" s="86">
        <f t="shared" si="27"/>
        <v>1.002511127</v>
      </c>
      <c r="AP385" s="86">
        <f t="shared" ref="AP385:AS385" si="409">AE385-AI385</f>
        <v>-0.2187762226</v>
      </c>
      <c r="AQ385" s="86">
        <f t="shared" si="409"/>
        <v>12.27355027</v>
      </c>
      <c r="AR385" s="86">
        <f t="shared" si="409"/>
        <v>12477.13752</v>
      </c>
      <c r="AS385" s="86">
        <f t="shared" si="409"/>
        <v>-1319139.381</v>
      </c>
      <c r="AT385" s="99"/>
      <c r="AU385" s="23"/>
    </row>
    <row r="386">
      <c r="A386" s="96">
        <v>25.074700727653124</v>
      </c>
      <c r="B386" s="29">
        <v>1751.0</v>
      </c>
      <c r="C386" s="30">
        <v>1396.0</v>
      </c>
      <c r="D386" s="31" t="s">
        <v>0</v>
      </c>
      <c r="E386" s="14">
        <v>20.0</v>
      </c>
      <c r="F386" s="15">
        <v>72.0</v>
      </c>
      <c r="G386" s="16">
        <v>31.0</v>
      </c>
      <c r="H386" s="17">
        <v>9.0</v>
      </c>
      <c r="I386" s="18">
        <v>92.0</v>
      </c>
      <c r="J386" s="19">
        <v>11.0</v>
      </c>
      <c r="K386" s="20">
        <v>30.0</v>
      </c>
      <c r="L386" s="21">
        <v>105.0</v>
      </c>
      <c r="M386" s="22">
        <v>75.0</v>
      </c>
      <c r="N386" s="63">
        <f t="shared" si="2"/>
        <v>92</v>
      </c>
      <c r="O386" s="63">
        <f t="shared" si="3"/>
        <v>105</v>
      </c>
      <c r="P386" s="63">
        <f t="shared" si="4"/>
        <v>20</v>
      </c>
      <c r="Q386" s="63">
        <f t="shared" si="5"/>
        <v>228</v>
      </c>
      <c r="R386" s="65">
        <f t="shared" si="6"/>
        <v>0.2516853933</v>
      </c>
      <c r="S386" s="65">
        <f t="shared" si="7"/>
        <v>0.4426966292</v>
      </c>
      <c r="T386" s="66">
        <f t="shared" si="8"/>
        <v>0.2875</v>
      </c>
      <c r="U386" s="89"/>
      <c r="V386" s="89"/>
      <c r="W386" s="85">
        <f t="shared" si="9"/>
        <v>353</v>
      </c>
      <c r="X386" s="7">
        <f t="shared" si="10"/>
        <v>1.377819898</v>
      </c>
      <c r="Y386" s="7">
        <f t="shared" si="11"/>
        <v>510.606682</v>
      </c>
      <c r="Z386" s="7">
        <f t="shared" si="12"/>
        <v>31449.06441</v>
      </c>
      <c r="AA386" s="97">
        <f t="shared" si="13"/>
        <v>0.4465436749</v>
      </c>
      <c r="AB386" s="97">
        <f t="shared" si="14"/>
        <v>0.4549261294</v>
      </c>
      <c r="AC386" s="98">
        <f t="shared" si="15"/>
        <v>1.159043675</v>
      </c>
      <c r="AD386" s="98">
        <f t="shared" si="16"/>
        <v>36.26195788</v>
      </c>
      <c r="AE386" s="13">
        <f t="shared" si="17"/>
        <v>1.159043675</v>
      </c>
      <c r="AF386" s="13">
        <f t="shared" si="18"/>
        <v>854.5467924</v>
      </c>
      <c r="AG386" s="13">
        <f t="shared" si="19"/>
        <v>170028.2155</v>
      </c>
      <c r="AH386" s="13">
        <f t="shared" si="20"/>
        <v>4518566.309</v>
      </c>
      <c r="AI386" s="10">
        <f t="shared" si="21"/>
        <v>1.377819898</v>
      </c>
      <c r="AJ386" s="10">
        <f t="shared" si="22"/>
        <v>824.7496186</v>
      </c>
      <c r="AK386" s="10">
        <f t="shared" si="23"/>
        <v>147867.3879</v>
      </c>
      <c r="AL386" s="10">
        <f t="shared" si="24"/>
        <v>7170386.686</v>
      </c>
      <c r="AM386" s="97">
        <f t="shared" si="25"/>
        <v>28296579.59</v>
      </c>
      <c r="AN386" s="97">
        <f t="shared" si="26"/>
        <v>28827758.97</v>
      </c>
      <c r="AO386" s="86">
        <f t="shared" si="27"/>
        <v>0.9815740316</v>
      </c>
      <c r="AP386" s="86">
        <f t="shared" ref="AP386:AS386" si="410">AE386-AI386</f>
        <v>-0.2187762226</v>
      </c>
      <c r="AQ386" s="86">
        <f t="shared" si="410"/>
        <v>29.79717374</v>
      </c>
      <c r="AR386" s="86">
        <f t="shared" si="410"/>
        <v>22160.82764</v>
      </c>
      <c r="AS386" s="86">
        <f t="shared" si="410"/>
        <v>-2651820.377</v>
      </c>
      <c r="AT386" s="99"/>
      <c r="AU386" s="23"/>
    </row>
    <row r="387">
      <c r="A387" s="96">
        <v>25.115547504101364</v>
      </c>
      <c r="B387" s="29">
        <v>3758.0</v>
      </c>
      <c r="C387" s="30">
        <v>342.0</v>
      </c>
      <c r="D387" s="31" t="s">
        <v>0</v>
      </c>
      <c r="E387" s="14">
        <v>11.0</v>
      </c>
      <c r="F387" s="15">
        <v>5.0</v>
      </c>
      <c r="G387" s="16">
        <v>10.0</v>
      </c>
      <c r="H387" s="17">
        <v>14.0</v>
      </c>
      <c r="I387" s="18">
        <v>7.0</v>
      </c>
      <c r="J387" s="19">
        <v>4.0</v>
      </c>
      <c r="K387" s="20">
        <v>8.0</v>
      </c>
      <c r="L387" s="21">
        <v>17.0</v>
      </c>
      <c r="M387" s="22">
        <v>24.0</v>
      </c>
      <c r="N387" s="63">
        <f t="shared" si="2"/>
        <v>7</v>
      </c>
      <c r="O387" s="63">
        <f t="shared" si="3"/>
        <v>17</v>
      </c>
      <c r="P387" s="63">
        <f t="shared" si="4"/>
        <v>18</v>
      </c>
      <c r="Q387" s="63">
        <f t="shared" si="5"/>
        <v>58</v>
      </c>
      <c r="R387" s="65">
        <f t="shared" si="6"/>
        <v>0.25</v>
      </c>
      <c r="S387" s="65">
        <f t="shared" si="7"/>
        <v>0.24</v>
      </c>
      <c r="T387" s="66">
        <f t="shared" si="8"/>
        <v>0.1076923077</v>
      </c>
      <c r="U387" s="89"/>
      <c r="V387" s="89"/>
      <c r="W387" s="85">
        <f t="shared" si="9"/>
        <v>93</v>
      </c>
      <c r="X387" s="7">
        <f t="shared" si="10"/>
        <v>1.377819898</v>
      </c>
      <c r="Y387" s="7">
        <f t="shared" si="11"/>
        <v>142.8124138</v>
      </c>
      <c r="Z387" s="7">
        <f t="shared" si="12"/>
        <v>2060.82622</v>
      </c>
      <c r="AA387" s="97">
        <f t="shared" si="13"/>
        <v>0.2667359826</v>
      </c>
      <c r="AB387" s="97">
        <f t="shared" si="14"/>
        <v>0.3128026292</v>
      </c>
      <c r="AC387" s="98">
        <f t="shared" si="15"/>
        <v>1.159043675</v>
      </c>
      <c r="AD387" s="98">
        <f t="shared" si="16"/>
        <v>9.224533144</v>
      </c>
      <c r="AE387" s="13">
        <f t="shared" si="17"/>
        <v>1.159043675</v>
      </c>
      <c r="AF387" s="13">
        <f t="shared" si="18"/>
        <v>224.8066567</v>
      </c>
      <c r="AG387" s="13">
        <f t="shared" si="19"/>
        <v>11740.33191</v>
      </c>
      <c r="AH387" s="13">
        <f t="shared" si="20"/>
        <v>79782.98716</v>
      </c>
      <c r="AI387" s="10">
        <f t="shared" si="21"/>
        <v>1.377819898</v>
      </c>
      <c r="AJ387" s="10">
        <f t="shared" si="22"/>
        <v>222.7259678</v>
      </c>
      <c r="AK387" s="10">
        <f t="shared" si="23"/>
        <v>10343.94622</v>
      </c>
      <c r="AL387" s="10">
        <f t="shared" si="24"/>
        <v>119527.9208</v>
      </c>
      <c r="AM387" s="97">
        <f t="shared" si="25"/>
        <v>173378.3887</v>
      </c>
      <c r="AN387" s="97">
        <f t="shared" si="26"/>
        <v>203321.709</v>
      </c>
      <c r="AO387" s="86">
        <f t="shared" si="27"/>
        <v>0.8527293498</v>
      </c>
      <c r="AP387" s="86">
        <f t="shared" ref="AP387:AS387" si="411">AE387-AI387</f>
        <v>-0.2187762226</v>
      </c>
      <c r="AQ387" s="86">
        <f t="shared" si="411"/>
        <v>2.080688832</v>
      </c>
      <c r="AR387" s="86">
        <f t="shared" si="411"/>
        <v>1396.385689</v>
      </c>
      <c r="AS387" s="86">
        <f t="shared" si="411"/>
        <v>-39744.93361</v>
      </c>
      <c r="AT387" s="99"/>
      <c r="AU387" s="23"/>
    </row>
    <row r="388">
      <c r="A388" s="96">
        <v>25.12966191806545</v>
      </c>
      <c r="B388" s="29">
        <v>7582.0</v>
      </c>
      <c r="C388" s="30">
        <v>848.0</v>
      </c>
      <c r="D388" s="31" t="s">
        <v>0</v>
      </c>
      <c r="E388" s="14">
        <v>16.0</v>
      </c>
      <c r="F388" s="15">
        <v>10.0</v>
      </c>
      <c r="G388" s="16">
        <v>9.0</v>
      </c>
      <c r="H388" s="17">
        <v>18.0</v>
      </c>
      <c r="I388" s="18">
        <v>49.0</v>
      </c>
      <c r="J388" s="19">
        <v>5.0</v>
      </c>
      <c r="K388" s="20">
        <v>20.0</v>
      </c>
      <c r="L388" s="21">
        <v>17.0</v>
      </c>
      <c r="M388" s="22">
        <v>27.0</v>
      </c>
      <c r="N388" s="63">
        <f t="shared" si="2"/>
        <v>49</v>
      </c>
      <c r="O388" s="63">
        <f t="shared" si="3"/>
        <v>17</v>
      </c>
      <c r="P388" s="63">
        <f t="shared" si="4"/>
        <v>23</v>
      </c>
      <c r="Q388" s="63">
        <f t="shared" si="5"/>
        <v>82</v>
      </c>
      <c r="R388" s="65">
        <f t="shared" si="6"/>
        <v>0.4210526316</v>
      </c>
      <c r="S388" s="65">
        <f t="shared" si="7"/>
        <v>0.3859649123</v>
      </c>
      <c r="T388" s="66">
        <f t="shared" si="8"/>
        <v>0.3740458015</v>
      </c>
      <c r="U388" s="89"/>
      <c r="V388" s="89"/>
      <c r="W388" s="85">
        <f t="shared" si="9"/>
        <v>122</v>
      </c>
      <c r="X388" s="7">
        <f t="shared" si="10"/>
        <v>1.377819898</v>
      </c>
      <c r="Y388" s="7">
        <f t="shared" si="11"/>
        <v>184.2393935</v>
      </c>
      <c r="Z388" s="7">
        <f t="shared" si="12"/>
        <v>2998.763328</v>
      </c>
      <c r="AA388" s="97">
        <f t="shared" si="13"/>
        <v>0.5330894764</v>
      </c>
      <c r="AB388" s="97">
        <f t="shared" si="14"/>
        <v>0.5244225294</v>
      </c>
      <c r="AC388" s="98">
        <f t="shared" si="15"/>
        <v>1.159043675</v>
      </c>
      <c r="AD388" s="98">
        <f t="shared" si="16"/>
        <v>13.04158134</v>
      </c>
      <c r="AE388" s="13">
        <f t="shared" si="17"/>
        <v>1.159043675</v>
      </c>
      <c r="AF388" s="13">
        <f t="shared" si="18"/>
        <v>295.848238</v>
      </c>
      <c r="AG388" s="13">
        <f t="shared" si="19"/>
        <v>20433.3519</v>
      </c>
      <c r="AH388" s="13">
        <f t="shared" si="20"/>
        <v>194110.8967</v>
      </c>
      <c r="AI388" s="10">
        <f t="shared" si="21"/>
        <v>1.377819898</v>
      </c>
      <c r="AJ388" s="10">
        <f t="shared" si="22"/>
        <v>297.2206251</v>
      </c>
      <c r="AK388" s="10">
        <f t="shared" si="23"/>
        <v>18106.39359</v>
      </c>
      <c r="AL388" s="10">
        <f t="shared" si="24"/>
        <v>245898.5929</v>
      </c>
      <c r="AM388" s="97">
        <f t="shared" si="25"/>
        <v>2042037.089</v>
      </c>
      <c r="AN388" s="97">
        <f t="shared" si="26"/>
        <v>2008837.733</v>
      </c>
      <c r="AO388" s="86">
        <f t="shared" si="27"/>
        <v>1.016526649</v>
      </c>
      <c r="AP388" s="86">
        <f t="shared" ref="AP388:AS388" si="412">AE388-AI388</f>
        <v>-0.2187762226</v>
      </c>
      <c r="AQ388" s="86">
        <f t="shared" si="412"/>
        <v>-1.372387072</v>
      </c>
      <c r="AR388" s="86">
        <f t="shared" si="412"/>
        <v>2326.95831</v>
      </c>
      <c r="AS388" s="86">
        <f t="shared" si="412"/>
        <v>-51787.6962</v>
      </c>
      <c r="AT388" s="99"/>
      <c r="AU388" s="23"/>
    </row>
    <row r="389">
      <c r="A389" s="96">
        <v>25.349495750161566</v>
      </c>
      <c r="B389" s="29">
        <v>3370.0</v>
      </c>
      <c r="C389" s="30">
        <v>3024.0</v>
      </c>
      <c r="D389" s="31" t="s">
        <v>0</v>
      </c>
      <c r="E389" s="14">
        <v>36.0</v>
      </c>
      <c r="F389" s="15">
        <v>49.0</v>
      </c>
      <c r="G389" s="16">
        <v>29.0</v>
      </c>
      <c r="H389" s="17">
        <v>75.0</v>
      </c>
      <c r="I389" s="18">
        <v>245.0</v>
      </c>
      <c r="J389" s="19">
        <v>39.0</v>
      </c>
      <c r="K389" s="20">
        <v>45.0</v>
      </c>
      <c r="L389" s="21">
        <v>67.0</v>
      </c>
      <c r="M389" s="22">
        <v>61.0</v>
      </c>
      <c r="N389" s="63">
        <f t="shared" si="2"/>
        <v>245</v>
      </c>
      <c r="O389" s="63">
        <f t="shared" si="3"/>
        <v>67</v>
      </c>
      <c r="P389" s="63">
        <f t="shared" si="4"/>
        <v>114</v>
      </c>
      <c r="Q389" s="63">
        <f t="shared" si="5"/>
        <v>220</v>
      </c>
      <c r="R389" s="65">
        <f t="shared" si="6"/>
        <v>0.5557275542</v>
      </c>
      <c r="S389" s="65">
        <f t="shared" si="7"/>
        <v>0.4829721362</v>
      </c>
      <c r="T389" s="66">
        <f t="shared" si="8"/>
        <v>0.5268817204</v>
      </c>
      <c r="U389" s="89"/>
      <c r="V389" s="89"/>
      <c r="W389" s="85">
        <f t="shared" si="9"/>
        <v>401</v>
      </c>
      <c r="X389" s="7">
        <f t="shared" si="10"/>
        <v>1.377819898</v>
      </c>
      <c r="Y389" s="7">
        <f t="shared" si="11"/>
        <v>650.7312487</v>
      </c>
      <c r="Z389" s="7">
        <f t="shared" si="12"/>
        <v>44308.17578</v>
      </c>
      <c r="AA389" s="97">
        <f t="shared" si="13"/>
        <v>0.6859253953</v>
      </c>
      <c r="AB389" s="97">
        <f t="shared" si="14"/>
        <v>0.6863886624</v>
      </c>
      <c r="AC389" s="98">
        <f t="shared" si="15"/>
        <v>1.159043675</v>
      </c>
      <c r="AD389" s="98">
        <f t="shared" si="16"/>
        <v>34.98960848</v>
      </c>
      <c r="AE389" s="13">
        <f t="shared" si="17"/>
        <v>1.159043675</v>
      </c>
      <c r="AF389" s="13">
        <f t="shared" si="18"/>
        <v>964.5426357</v>
      </c>
      <c r="AG389" s="13">
        <f t="shared" si="19"/>
        <v>214437.048</v>
      </c>
      <c r="AH389" s="13">
        <f t="shared" si="20"/>
        <v>5626364.033</v>
      </c>
      <c r="AI389" s="10">
        <f t="shared" si="21"/>
        <v>1.377819898</v>
      </c>
      <c r="AJ389" s="10">
        <f t="shared" si="22"/>
        <v>953.8516261</v>
      </c>
      <c r="AK389" s="10">
        <f t="shared" si="23"/>
        <v>187469.0505</v>
      </c>
      <c r="AL389" s="10">
        <f t="shared" si="24"/>
        <v>9747798.672</v>
      </c>
      <c r="AM389" s="97">
        <f t="shared" si="25"/>
        <v>133105153.7</v>
      </c>
      <c r="AN389" s="97">
        <f t="shared" si="26"/>
        <v>133195051.5</v>
      </c>
      <c r="AO389" s="86">
        <f t="shared" si="27"/>
        <v>0.9993250659</v>
      </c>
      <c r="AP389" s="86">
        <f t="shared" ref="AP389:AS389" si="413">AE389-AI389</f>
        <v>-0.2187762226</v>
      </c>
      <c r="AQ389" s="86">
        <f t="shared" si="413"/>
        <v>10.69100961</v>
      </c>
      <c r="AR389" s="86">
        <f t="shared" si="413"/>
        <v>26967.99747</v>
      </c>
      <c r="AS389" s="86">
        <f t="shared" si="413"/>
        <v>-4121434.639</v>
      </c>
      <c r="AT389" s="99"/>
      <c r="AU389" s="23"/>
    </row>
    <row r="390">
      <c r="A390" s="96">
        <v>25.397211545336262</v>
      </c>
      <c r="B390" s="29">
        <v>6727.0</v>
      </c>
      <c r="C390" s="30">
        <v>1057.0</v>
      </c>
      <c r="D390" s="31" t="s">
        <v>0</v>
      </c>
      <c r="E390" s="14">
        <v>37.0</v>
      </c>
      <c r="F390" s="15">
        <v>57.0</v>
      </c>
      <c r="G390" s="16">
        <v>11.0</v>
      </c>
      <c r="H390" s="17">
        <v>43.0</v>
      </c>
      <c r="I390" s="18">
        <v>143.0</v>
      </c>
      <c r="J390" s="19">
        <v>10.0</v>
      </c>
      <c r="K390" s="20">
        <v>26.0</v>
      </c>
      <c r="L390" s="21">
        <v>64.0</v>
      </c>
      <c r="M390" s="22">
        <v>21.0</v>
      </c>
      <c r="N390" s="63">
        <f t="shared" si="2"/>
        <v>143</v>
      </c>
      <c r="O390" s="63">
        <f t="shared" si="3"/>
        <v>64</v>
      </c>
      <c r="P390" s="63">
        <f t="shared" si="4"/>
        <v>53</v>
      </c>
      <c r="Q390" s="63">
        <f t="shared" si="5"/>
        <v>152</v>
      </c>
      <c r="R390" s="65">
        <f t="shared" si="6"/>
        <v>0.4757281553</v>
      </c>
      <c r="S390" s="65">
        <f t="shared" si="7"/>
        <v>0.5024271845</v>
      </c>
      <c r="T390" s="66">
        <f t="shared" si="8"/>
        <v>0.4847457627</v>
      </c>
      <c r="U390" s="89"/>
      <c r="V390" s="89"/>
      <c r="W390" s="85">
        <f t="shared" si="9"/>
        <v>269</v>
      </c>
      <c r="X390" s="7">
        <f t="shared" si="10"/>
        <v>1.377819898</v>
      </c>
      <c r="Y390" s="7">
        <f t="shared" si="11"/>
        <v>420.9579276</v>
      </c>
      <c r="Z390" s="7">
        <f t="shared" si="12"/>
        <v>20405.63051</v>
      </c>
      <c r="AA390" s="97">
        <f t="shared" si="13"/>
        <v>0.6437894376</v>
      </c>
      <c r="AB390" s="97">
        <f t="shared" si="14"/>
        <v>0.6408335684</v>
      </c>
      <c r="AC390" s="98">
        <f t="shared" si="15"/>
        <v>1.159043675</v>
      </c>
      <c r="AD390" s="98">
        <f t="shared" si="16"/>
        <v>24.17463858</v>
      </c>
      <c r="AE390" s="13">
        <f t="shared" si="17"/>
        <v>1.159043675</v>
      </c>
      <c r="AF390" s="13">
        <f t="shared" si="18"/>
        <v>647.7401357</v>
      </c>
      <c r="AG390" s="13">
        <f t="shared" si="19"/>
        <v>96875.51492</v>
      </c>
      <c r="AH390" s="13">
        <f t="shared" si="20"/>
        <v>1749301.023</v>
      </c>
      <c r="AI390" s="10">
        <f t="shared" si="21"/>
        <v>1.377819898</v>
      </c>
      <c r="AJ390" s="10">
        <f t="shared" si="22"/>
        <v>630.386552</v>
      </c>
      <c r="AK390" s="10">
        <f t="shared" si="23"/>
        <v>84391.2355</v>
      </c>
      <c r="AL390" s="10">
        <f t="shared" si="24"/>
        <v>3101655.838</v>
      </c>
      <c r="AM390" s="97">
        <f t="shared" si="25"/>
        <v>32237421.32</v>
      </c>
      <c r="AN390" s="97">
        <f t="shared" si="26"/>
        <v>32089407.71</v>
      </c>
      <c r="AO390" s="86">
        <f t="shared" si="27"/>
        <v>1.004612538</v>
      </c>
      <c r="AP390" s="86">
        <f t="shared" ref="AP390:AS390" si="414">AE390-AI390</f>
        <v>-0.2187762226</v>
      </c>
      <c r="AQ390" s="86">
        <f t="shared" si="414"/>
        <v>17.35358369</v>
      </c>
      <c r="AR390" s="86">
        <f t="shared" si="414"/>
        <v>12484.27942</v>
      </c>
      <c r="AS390" s="86">
        <f t="shared" si="414"/>
        <v>-1352354.815</v>
      </c>
      <c r="AT390" s="99"/>
      <c r="AU390" s="23"/>
    </row>
    <row r="391">
      <c r="A391" s="96">
        <v>25.397908879527222</v>
      </c>
      <c r="B391" s="29">
        <v>6652.0</v>
      </c>
      <c r="C391" s="30">
        <v>2057.0</v>
      </c>
      <c r="D391" s="31" t="s">
        <v>0</v>
      </c>
      <c r="E391" s="14">
        <v>21.0</v>
      </c>
      <c r="F391" s="15">
        <v>38.0</v>
      </c>
      <c r="G391" s="16">
        <v>6.0</v>
      </c>
      <c r="H391" s="17">
        <v>34.0</v>
      </c>
      <c r="I391" s="18">
        <v>148.0</v>
      </c>
      <c r="J391" s="19">
        <v>23.0</v>
      </c>
      <c r="K391" s="20">
        <v>42.0</v>
      </c>
      <c r="L391" s="21">
        <v>85.0</v>
      </c>
      <c r="M391" s="22">
        <v>37.0</v>
      </c>
      <c r="N391" s="63">
        <f t="shared" si="2"/>
        <v>148</v>
      </c>
      <c r="O391" s="63">
        <f t="shared" si="3"/>
        <v>85</v>
      </c>
      <c r="P391" s="63">
        <f t="shared" si="4"/>
        <v>57</v>
      </c>
      <c r="Q391" s="63">
        <f t="shared" si="5"/>
        <v>144</v>
      </c>
      <c r="R391" s="65">
        <f t="shared" si="6"/>
        <v>0.4723502304</v>
      </c>
      <c r="S391" s="65">
        <f t="shared" si="7"/>
        <v>0.5368663594</v>
      </c>
      <c r="T391" s="66">
        <f t="shared" si="8"/>
        <v>0.5068493151</v>
      </c>
      <c r="U391" s="89"/>
      <c r="V391" s="89"/>
      <c r="W391" s="85">
        <f t="shared" si="9"/>
        <v>286</v>
      </c>
      <c r="X391" s="7">
        <f t="shared" si="10"/>
        <v>1.377819898</v>
      </c>
      <c r="Y391" s="7">
        <f t="shared" si="11"/>
        <v>456.1318398</v>
      </c>
      <c r="Z391" s="7">
        <f t="shared" si="12"/>
        <v>26697.90941</v>
      </c>
      <c r="AA391" s="97">
        <f t="shared" si="13"/>
        <v>0.66589299</v>
      </c>
      <c r="AB391" s="97">
        <f t="shared" si="14"/>
        <v>0.6603728511</v>
      </c>
      <c r="AC391" s="98">
        <f t="shared" si="15"/>
        <v>1.159043675</v>
      </c>
      <c r="AD391" s="98">
        <f t="shared" si="16"/>
        <v>22.90228919</v>
      </c>
      <c r="AE391" s="13">
        <f t="shared" si="17"/>
        <v>1.159043675</v>
      </c>
      <c r="AF391" s="13">
        <f t="shared" si="18"/>
        <v>685.8752712</v>
      </c>
      <c r="AG391" s="13">
        <f t="shared" si="19"/>
        <v>107905.2458</v>
      </c>
      <c r="AH391" s="13">
        <f t="shared" si="20"/>
        <v>1873315.646</v>
      </c>
      <c r="AI391" s="10">
        <f t="shared" si="21"/>
        <v>1.377819898</v>
      </c>
      <c r="AJ391" s="10">
        <f t="shared" si="22"/>
        <v>654.5379051</v>
      </c>
      <c r="AK391" s="10">
        <f t="shared" si="23"/>
        <v>92380.89434</v>
      </c>
      <c r="AL391" s="10">
        <f t="shared" si="24"/>
        <v>3844498.955</v>
      </c>
      <c r="AM391" s="97">
        <f t="shared" si="25"/>
        <v>36624082.49</v>
      </c>
      <c r="AN391" s="97">
        <f t="shared" si="26"/>
        <v>36320475.11</v>
      </c>
      <c r="AO391" s="86">
        <f t="shared" si="27"/>
        <v>1.008359125</v>
      </c>
      <c r="AP391" s="86">
        <f t="shared" ref="AP391:AS391" si="415">AE391-AI391</f>
        <v>-0.2187762226</v>
      </c>
      <c r="AQ391" s="86">
        <f t="shared" si="415"/>
        <v>31.33736617</v>
      </c>
      <c r="AR391" s="86">
        <f t="shared" si="415"/>
        <v>15524.3515</v>
      </c>
      <c r="AS391" s="86">
        <f t="shared" si="415"/>
        <v>-1971183.309</v>
      </c>
      <c r="AT391" s="99"/>
      <c r="AU391" s="23"/>
    </row>
    <row r="392">
      <c r="A392" s="96">
        <v>25.46016593712428</v>
      </c>
      <c r="B392" s="29">
        <v>6033.0</v>
      </c>
      <c r="C392" s="30">
        <v>1635.0</v>
      </c>
      <c r="D392" s="31" t="s">
        <v>0</v>
      </c>
      <c r="E392" s="14">
        <v>12.0</v>
      </c>
      <c r="F392" s="15">
        <v>12.0</v>
      </c>
      <c r="G392" s="16">
        <v>5.0</v>
      </c>
      <c r="H392" s="17">
        <v>28.0</v>
      </c>
      <c r="I392" s="18">
        <v>77.0</v>
      </c>
      <c r="J392" s="19">
        <v>16.0</v>
      </c>
      <c r="K392" s="20">
        <v>15.0</v>
      </c>
      <c r="L392" s="21">
        <v>40.0</v>
      </c>
      <c r="M392" s="22">
        <v>9.0</v>
      </c>
      <c r="N392" s="63">
        <f t="shared" si="2"/>
        <v>77</v>
      </c>
      <c r="O392" s="63">
        <f t="shared" si="3"/>
        <v>40</v>
      </c>
      <c r="P392" s="63">
        <f t="shared" si="4"/>
        <v>44</v>
      </c>
      <c r="Q392" s="63">
        <f t="shared" si="5"/>
        <v>53</v>
      </c>
      <c r="R392" s="65">
        <f t="shared" si="6"/>
        <v>0.5654205607</v>
      </c>
      <c r="S392" s="65">
        <f t="shared" si="7"/>
        <v>0.546728972</v>
      </c>
      <c r="T392" s="66">
        <f t="shared" si="8"/>
        <v>0.5923076923</v>
      </c>
      <c r="U392" s="89"/>
      <c r="V392" s="89"/>
      <c r="W392" s="85">
        <f t="shared" si="9"/>
        <v>137</v>
      </c>
      <c r="X392" s="7">
        <f t="shared" si="10"/>
        <v>1.377819898</v>
      </c>
      <c r="Y392" s="7">
        <f t="shared" si="11"/>
        <v>235.5447857</v>
      </c>
      <c r="Z392" s="7">
        <f t="shared" si="12"/>
        <v>7379.031339</v>
      </c>
      <c r="AA392" s="97">
        <f t="shared" si="13"/>
        <v>0.7513513672</v>
      </c>
      <c r="AB392" s="97">
        <f t="shared" si="14"/>
        <v>0.7355462051</v>
      </c>
      <c r="AC392" s="98">
        <f t="shared" si="15"/>
        <v>1.159043675</v>
      </c>
      <c r="AD392" s="98">
        <f t="shared" si="16"/>
        <v>8.42931477</v>
      </c>
      <c r="AE392" s="13">
        <f t="shared" si="17"/>
        <v>1.159043675</v>
      </c>
      <c r="AF392" s="13">
        <f t="shared" si="18"/>
        <v>326.0072817</v>
      </c>
      <c r="AG392" s="13">
        <f t="shared" si="19"/>
        <v>24063.72298</v>
      </c>
      <c r="AH392" s="13">
        <f t="shared" si="20"/>
        <v>158209.8089</v>
      </c>
      <c r="AI392" s="10">
        <f t="shared" si="21"/>
        <v>1.377819898</v>
      </c>
      <c r="AJ392" s="10">
        <f t="shared" si="22"/>
        <v>308.5692403</v>
      </c>
      <c r="AK392" s="10">
        <f t="shared" si="23"/>
        <v>19862.90498</v>
      </c>
      <c r="AL392" s="10">
        <f t="shared" si="24"/>
        <v>391088.661</v>
      </c>
      <c r="AM392" s="97">
        <f t="shared" si="25"/>
        <v>4473155.338</v>
      </c>
      <c r="AN392" s="97">
        <f t="shared" si="26"/>
        <v>4379059.621</v>
      </c>
      <c r="AO392" s="86">
        <f t="shared" si="27"/>
        <v>1.021487654</v>
      </c>
      <c r="AP392" s="86">
        <f t="shared" ref="AP392:AS392" si="416">AE392-AI392</f>
        <v>-0.2187762226</v>
      </c>
      <c r="AQ392" s="86">
        <f t="shared" si="416"/>
        <v>17.43804144</v>
      </c>
      <c r="AR392" s="86">
        <f t="shared" si="416"/>
        <v>4200.818001</v>
      </c>
      <c r="AS392" s="86">
        <f t="shared" si="416"/>
        <v>-232878.8521</v>
      </c>
      <c r="AT392" s="99"/>
      <c r="AU392" s="23"/>
    </row>
    <row r="393">
      <c r="A393" s="96">
        <v>25.535386877263477</v>
      </c>
      <c r="B393" s="29">
        <v>7430.0</v>
      </c>
      <c r="C393" s="30">
        <v>2038.0</v>
      </c>
      <c r="D393" s="31" t="s">
        <v>0</v>
      </c>
      <c r="E393" s="14">
        <v>12.0</v>
      </c>
      <c r="F393" s="15">
        <v>27.0</v>
      </c>
      <c r="G393" s="16">
        <v>24.0</v>
      </c>
      <c r="H393" s="17">
        <v>15.0</v>
      </c>
      <c r="I393" s="18">
        <v>92.0</v>
      </c>
      <c r="J393" s="19">
        <v>15.0</v>
      </c>
      <c r="K393" s="20">
        <v>13.0</v>
      </c>
      <c r="L393" s="21">
        <v>39.0</v>
      </c>
      <c r="M393" s="22">
        <v>35.0</v>
      </c>
      <c r="N393" s="63">
        <f t="shared" si="2"/>
        <v>92</v>
      </c>
      <c r="O393" s="63">
        <f t="shared" si="3"/>
        <v>39</v>
      </c>
      <c r="P393" s="63">
        <f t="shared" si="4"/>
        <v>30</v>
      </c>
      <c r="Q393" s="63">
        <f t="shared" si="5"/>
        <v>111</v>
      </c>
      <c r="R393" s="65">
        <f t="shared" si="6"/>
        <v>0.4485294118</v>
      </c>
      <c r="S393" s="65">
        <f t="shared" si="7"/>
        <v>0.4816176471</v>
      </c>
      <c r="T393" s="66">
        <f t="shared" si="8"/>
        <v>0.4532019704</v>
      </c>
      <c r="U393" s="89"/>
      <c r="V393" s="89"/>
      <c r="W393" s="85">
        <f t="shared" si="9"/>
        <v>180</v>
      </c>
      <c r="X393" s="7">
        <f t="shared" si="10"/>
        <v>1.377819898</v>
      </c>
      <c r="Y393" s="7">
        <f t="shared" si="11"/>
        <v>274.2118801</v>
      </c>
      <c r="Z393" s="7">
        <f t="shared" si="12"/>
        <v>8099.447834</v>
      </c>
      <c r="AA393" s="97">
        <f t="shared" si="13"/>
        <v>0.6122456453</v>
      </c>
      <c r="AB393" s="97">
        <f t="shared" si="14"/>
        <v>0.608088349</v>
      </c>
      <c r="AC393" s="98">
        <f t="shared" si="15"/>
        <v>1.159043675</v>
      </c>
      <c r="AD393" s="98">
        <f t="shared" si="16"/>
        <v>17.65384791</v>
      </c>
      <c r="AE393" s="13">
        <f t="shared" si="17"/>
        <v>1.159043675</v>
      </c>
      <c r="AF393" s="13">
        <f t="shared" si="18"/>
        <v>434.9095709</v>
      </c>
      <c r="AG393" s="13">
        <f t="shared" si="19"/>
        <v>43908.40032</v>
      </c>
      <c r="AH393" s="13">
        <f t="shared" si="20"/>
        <v>571984.6724</v>
      </c>
      <c r="AI393" s="10">
        <f t="shared" si="21"/>
        <v>1.377819898</v>
      </c>
      <c r="AJ393" s="10">
        <f t="shared" si="22"/>
        <v>427.1498887</v>
      </c>
      <c r="AK393" s="10">
        <f t="shared" si="23"/>
        <v>38536.96652</v>
      </c>
      <c r="AL393" s="10">
        <f t="shared" si="24"/>
        <v>899038.7096</v>
      </c>
      <c r="AM393" s="97">
        <f t="shared" si="25"/>
        <v>9195165.51</v>
      </c>
      <c r="AN393" s="97">
        <f t="shared" si="26"/>
        <v>9132728.108</v>
      </c>
      <c r="AO393" s="86">
        <f t="shared" si="27"/>
        <v>1.006836665</v>
      </c>
      <c r="AP393" s="86">
        <f t="shared" ref="AP393:AS393" si="417">AE393-AI393</f>
        <v>-0.2187762226</v>
      </c>
      <c r="AQ393" s="86">
        <f t="shared" si="417"/>
        <v>7.75968219</v>
      </c>
      <c r="AR393" s="86">
        <f t="shared" si="417"/>
        <v>5371.433794</v>
      </c>
      <c r="AS393" s="86">
        <f t="shared" si="417"/>
        <v>-327054.0372</v>
      </c>
      <c r="AT393" s="99"/>
      <c r="AU393" s="23"/>
    </row>
    <row r="394">
      <c r="A394" s="96">
        <v>25.67886230232665</v>
      </c>
      <c r="B394" s="29">
        <v>6695.0</v>
      </c>
      <c r="C394" s="30">
        <v>3240.0</v>
      </c>
      <c r="D394" s="31" t="s">
        <v>0</v>
      </c>
      <c r="E394" s="14">
        <v>20.0</v>
      </c>
      <c r="F394" s="15">
        <v>28.0</v>
      </c>
      <c r="G394" s="16">
        <v>29.0</v>
      </c>
      <c r="H394" s="17">
        <v>63.0</v>
      </c>
      <c r="I394" s="18">
        <v>211.0</v>
      </c>
      <c r="J394" s="19">
        <v>33.0</v>
      </c>
      <c r="K394" s="20">
        <v>45.0</v>
      </c>
      <c r="L394" s="21">
        <v>68.0</v>
      </c>
      <c r="M394" s="22">
        <v>60.0</v>
      </c>
      <c r="N394" s="63">
        <f t="shared" si="2"/>
        <v>211</v>
      </c>
      <c r="O394" s="63">
        <f t="shared" si="3"/>
        <v>68</v>
      </c>
      <c r="P394" s="63">
        <f t="shared" si="4"/>
        <v>96</v>
      </c>
      <c r="Q394" s="63">
        <f t="shared" si="5"/>
        <v>182</v>
      </c>
      <c r="R394" s="65">
        <f t="shared" si="6"/>
        <v>0.5511669659</v>
      </c>
      <c r="S394" s="65">
        <f t="shared" si="7"/>
        <v>0.5008976661</v>
      </c>
      <c r="T394" s="66">
        <f t="shared" si="8"/>
        <v>0.5368956743</v>
      </c>
      <c r="U394" s="89"/>
      <c r="V394" s="89"/>
      <c r="W394" s="85">
        <f t="shared" si="9"/>
        <v>346</v>
      </c>
      <c r="X394" s="7">
        <f t="shared" si="10"/>
        <v>1.377819898</v>
      </c>
      <c r="Y394" s="7">
        <f t="shared" si="11"/>
        <v>563.7612012</v>
      </c>
      <c r="Z394" s="7">
        <f t="shared" si="12"/>
        <v>35313.51503</v>
      </c>
      <c r="AA394" s="97">
        <f t="shared" si="13"/>
        <v>0.6959393492</v>
      </c>
      <c r="AB394" s="97">
        <f t="shared" si="14"/>
        <v>0.6949548528</v>
      </c>
      <c r="AC394" s="98">
        <f t="shared" si="15"/>
        <v>1.159043675</v>
      </c>
      <c r="AD394" s="98">
        <f t="shared" si="16"/>
        <v>28.94594883</v>
      </c>
      <c r="AE394" s="13">
        <f t="shared" si="17"/>
        <v>1.159043675</v>
      </c>
      <c r="AF394" s="13">
        <f t="shared" si="18"/>
        <v>831.0041719</v>
      </c>
      <c r="AG394" s="13">
        <f t="shared" si="19"/>
        <v>158786.6692</v>
      </c>
      <c r="AH394" s="13">
        <f t="shared" si="20"/>
        <v>3465293.21</v>
      </c>
      <c r="AI394" s="10">
        <f t="shared" si="21"/>
        <v>1.377819898</v>
      </c>
      <c r="AJ394" s="10">
        <f t="shared" si="22"/>
        <v>814.5244226</v>
      </c>
      <c r="AK394" s="10">
        <f t="shared" si="23"/>
        <v>137918.0536</v>
      </c>
      <c r="AL394" s="10">
        <f t="shared" si="24"/>
        <v>6427059.735</v>
      </c>
      <c r="AM394" s="97">
        <f t="shared" si="25"/>
        <v>84854393.45</v>
      </c>
      <c r="AN394" s="97">
        <f t="shared" si="26"/>
        <v>84734355.92</v>
      </c>
      <c r="AO394" s="86">
        <f t="shared" si="27"/>
        <v>1.001416634</v>
      </c>
      <c r="AP394" s="86">
        <f t="shared" ref="AP394:AS394" si="418">AE394-AI394</f>
        <v>-0.2187762226</v>
      </c>
      <c r="AQ394" s="86">
        <f t="shared" si="418"/>
        <v>16.4797493</v>
      </c>
      <c r="AR394" s="86">
        <f t="shared" si="418"/>
        <v>20868.61553</v>
      </c>
      <c r="AS394" s="86">
        <f t="shared" si="418"/>
        <v>-2961766.524</v>
      </c>
      <c r="AT394" s="99"/>
      <c r="AU394" s="23"/>
    </row>
    <row r="395">
      <c r="A395" s="96">
        <v>25.87213792065674</v>
      </c>
      <c r="B395" s="29">
        <v>6528.0</v>
      </c>
      <c r="C395" s="30">
        <v>2145.0</v>
      </c>
      <c r="D395" s="31" t="s">
        <v>0</v>
      </c>
      <c r="E395" s="14">
        <v>26.0</v>
      </c>
      <c r="F395" s="15">
        <v>36.0</v>
      </c>
      <c r="G395" s="16">
        <v>26.0</v>
      </c>
      <c r="H395" s="17">
        <v>20.0</v>
      </c>
      <c r="I395" s="18">
        <v>159.0</v>
      </c>
      <c r="J395" s="19">
        <v>23.0</v>
      </c>
      <c r="K395" s="20">
        <v>52.0</v>
      </c>
      <c r="L395" s="21">
        <v>132.0</v>
      </c>
      <c r="M395" s="22">
        <v>28.0</v>
      </c>
      <c r="N395" s="63">
        <f t="shared" si="2"/>
        <v>159</v>
      </c>
      <c r="O395" s="63">
        <f t="shared" si="3"/>
        <v>132</v>
      </c>
      <c r="P395" s="63">
        <f t="shared" si="4"/>
        <v>43</v>
      </c>
      <c r="Q395" s="63">
        <f t="shared" si="5"/>
        <v>168</v>
      </c>
      <c r="R395" s="65">
        <f t="shared" si="6"/>
        <v>0.4023904382</v>
      </c>
      <c r="S395" s="65">
        <f t="shared" si="7"/>
        <v>0.5796812749</v>
      </c>
      <c r="T395" s="66">
        <f t="shared" si="8"/>
        <v>0.4862385321</v>
      </c>
      <c r="U395" s="89"/>
      <c r="V395" s="89"/>
      <c r="W395" s="85">
        <f t="shared" si="9"/>
        <v>343</v>
      </c>
      <c r="X395" s="7">
        <f t="shared" si="10"/>
        <v>1.377819898</v>
      </c>
      <c r="Y395" s="7">
        <f t="shared" si="11"/>
        <v>534.630909</v>
      </c>
      <c r="Z395" s="7">
        <f t="shared" si="12"/>
        <v>40683.9266</v>
      </c>
      <c r="AA395" s="97">
        <f t="shared" si="13"/>
        <v>0.645282207</v>
      </c>
      <c r="AB395" s="97">
        <f t="shared" si="14"/>
        <v>0.6369855477</v>
      </c>
      <c r="AC395" s="98">
        <f t="shared" si="15"/>
        <v>1.159043675</v>
      </c>
      <c r="AD395" s="98">
        <f t="shared" si="16"/>
        <v>26.71933738</v>
      </c>
      <c r="AE395" s="13">
        <f t="shared" si="17"/>
        <v>1.159043675</v>
      </c>
      <c r="AF395" s="13">
        <f t="shared" si="18"/>
        <v>821.8232984</v>
      </c>
      <c r="AG395" s="13">
        <f t="shared" si="19"/>
        <v>154689.7948</v>
      </c>
      <c r="AH395" s="13">
        <f t="shared" si="20"/>
        <v>3143503.324</v>
      </c>
      <c r="AI395" s="10">
        <f t="shared" si="21"/>
        <v>1.377819898</v>
      </c>
      <c r="AJ395" s="10">
        <f t="shared" si="22"/>
        <v>766.1046518</v>
      </c>
      <c r="AK395" s="10">
        <f t="shared" si="23"/>
        <v>130501.9193</v>
      </c>
      <c r="AL395" s="10">
        <f t="shared" si="24"/>
        <v>6834899.668</v>
      </c>
      <c r="AM395" s="97">
        <f t="shared" si="25"/>
        <v>53174679.02</v>
      </c>
      <c r="AN395" s="97">
        <f t="shared" si="26"/>
        <v>52490990.25</v>
      </c>
      <c r="AO395" s="86">
        <f t="shared" si="27"/>
        <v>1.013024878</v>
      </c>
      <c r="AP395" s="86">
        <f t="shared" ref="AP395:AS395" si="419">AE395-AI395</f>
        <v>-0.2187762226</v>
      </c>
      <c r="AQ395" s="86">
        <f t="shared" si="419"/>
        <v>55.71864658</v>
      </c>
      <c r="AR395" s="86">
        <f t="shared" si="419"/>
        <v>24187.87544</v>
      </c>
      <c r="AS395" s="86">
        <f t="shared" si="419"/>
        <v>-3691396.344</v>
      </c>
      <c r="AT395" s="99"/>
      <c r="AU395" s="23"/>
    </row>
    <row r="396">
      <c r="A396" s="96">
        <v>25.880701667676163</v>
      </c>
      <c r="B396" s="29">
        <v>3003.0</v>
      </c>
      <c r="C396" s="30">
        <v>1572.0</v>
      </c>
      <c r="D396" s="31" t="s">
        <v>0</v>
      </c>
      <c r="E396" s="14">
        <v>10.0</v>
      </c>
      <c r="F396" s="15">
        <v>10.0</v>
      </c>
      <c r="G396" s="16">
        <v>7.0</v>
      </c>
      <c r="H396" s="17">
        <v>21.0</v>
      </c>
      <c r="I396" s="18">
        <v>88.0</v>
      </c>
      <c r="J396" s="19">
        <v>14.0</v>
      </c>
      <c r="K396" s="20">
        <v>8.0</v>
      </c>
      <c r="L396" s="21">
        <v>18.0</v>
      </c>
      <c r="M396" s="22">
        <v>24.0</v>
      </c>
      <c r="N396" s="63">
        <f t="shared" si="2"/>
        <v>88</v>
      </c>
      <c r="O396" s="63">
        <f t="shared" si="3"/>
        <v>18</v>
      </c>
      <c r="P396" s="63">
        <f t="shared" si="4"/>
        <v>35</v>
      </c>
      <c r="Q396" s="63">
        <f t="shared" si="5"/>
        <v>59</v>
      </c>
      <c r="R396" s="65">
        <f t="shared" si="6"/>
        <v>0.615</v>
      </c>
      <c r="S396" s="65">
        <f t="shared" si="7"/>
        <v>0.53</v>
      </c>
      <c r="T396" s="66">
        <f t="shared" si="8"/>
        <v>0.5986394558</v>
      </c>
      <c r="U396" s="89"/>
      <c r="V396" s="89"/>
      <c r="W396" s="85">
        <f t="shared" si="9"/>
        <v>112</v>
      </c>
      <c r="X396" s="7">
        <f t="shared" si="10"/>
        <v>1.377819898</v>
      </c>
      <c r="Y396" s="7">
        <f t="shared" si="11"/>
        <v>184.7077594</v>
      </c>
      <c r="Z396" s="7">
        <f t="shared" si="12"/>
        <v>3594.50318</v>
      </c>
      <c r="AA396" s="97">
        <f t="shared" si="13"/>
        <v>0.7576831307</v>
      </c>
      <c r="AB396" s="97">
        <f t="shared" si="14"/>
        <v>0.7629655824</v>
      </c>
      <c r="AC396" s="98">
        <f t="shared" si="15"/>
        <v>1.159043675</v>
      </c>
      <c r="AD396" s="98">
        <f t="shared" si="16"/>
        <v>9.383576819</v>
      </c>
      <c r="AE396" s="13">
        <f t="shared" si="17"/>
        <v>1.159043675</v>
      </c>
      <c r="AF396" s="13">
        <f t="shared" si="18"/>
        <v>269.00936</v>
      </c>
      <c r="AG396" s="13">
        <f t="shared" si="19"/>
        <v>16640.96507</v>
      </c>
      <c r="AH396" s="13">
        <f t="shared" si="20"/>
        <v>117707.5876</v>
      </c>
      <c r="AI396" s="10">
        <f t="shared" si="21"/>
        <v>1.377819898</v>
      </c>
      <c r="AJ396" s="10">
        <f t="shared" si="22"/>
        <v>265.9991334</v>
      </c>
      <c r="AK396" s="10">
        <f t="shared" si="23"/>
        <v>14492.26099</v>
      </c>
      <c r="AL396" s="10">
        <f t="shared" si="24"/>
        <v>212075.6876</v>
      </c>
      <c r="AM396" s="97">
        <f t="shared" si="25"/>
        <v>4455176.808</v>
      </c>
      <c r="AN396" s="97">
        <f t="shared" si="26"/>
        <v>4486237.624</v>
      </c>
      <c r="AO396" s="86">
        <f t="shared" si="27"/>
        <v>0.993076422</v>
      </c>
      <c r="AP396" s="86">
        <f t="shared" ref="AP396:AS396" si="420">AE396-AI396</f>
        <v>-0.2187762226</v>
      </c>
      <c r="AQ396" s="86">
        <f t="shared" si="420"/>
        <v>3.010226628</v>
      </c>
      <c r="AR396" s="86">
        <f t="shared" si="420"/>
        <v>2148.70408</v>
      </c>
      <c r="AS396" s="86">
        <f t="shared" si="420"/>
        <v>-94368.1</v>
      </c>
      <c r="AT396" s="99"/>
      <c r="AU396" s="23"/>
    </row>
    <row r="397">
      <c r="A397" s="96">
        <v>25.93306199359995</v>
      </c>
      <c r="B397" s="29">
        <v>2033.0</v>
      </c>
      <c r="C397" s="30">
        <v>2326.0</v>
      </c>
      <c r="D397" s="31" t="s">
        <v>0</v>
      </c>
      <c r="E397" s="14">
        <v>24.0</v>
      </c>
      <c r="F397" s="15">
        <v>27.0</v>
      </c>
      <c r="G397" s="16">
        <v>23.0</v>
      </c>
      <c r="H397" s="17">
        <v>33.0</v>
      </c>
      <c r="I397" s="18">
        <v>135.0</v>
      </c>
      <c r="J397" s="19">
        <v>28.0</v>
      </c>
      <c r="K397" s="20">
        <v>35.0</v>
      </c>
      <c r="L397" s="21">
        <v>38.0</v>
      </c>
      <c r="M397" s="22">
        <v>47.0</v>
      </c>
      <c r="N397" s="63">
        <f t="shared" si="2"/>
        <v>135</v>
      </c>
      <c r="O397" s="63">
        <f t="shared" si="3"/>
        <v>38</v>
      </c>
      <c r="P397" s="63">
        <f t="shared" si="4"/>
        <v>61</v>
      </c>
      <c r="Q397" s="63">
        <f t="shared" si="5"/>
        <v>156</v>
      </c>
      <c r="R397" s="65">
        <f t="shared" si="6"/>
        <v>0.5025641026</v>
      </c>
      <c r="S397" s="65">
        <f t="shared" si="7"/>
        <v>0.4435897436</v>
      </c>
      <c r="T397" s="66">
        <f t="shared" si="8"/>
        <v>0.4639175258</v>
      </c>
      <c r="U397" s="89"/>
      <c r="V397" s="89"/>
      <c r="W397" s="85">
        <f t="shared" si="9"/>
        <v>255</v>
      </c>
      <c r="X397" s="7">
        <f t="shared" si="10"/>
        <v>1.377819898</v>
      </c>
      <c r="Y397" s="7">
        <f t="shared" si="11"/>
        <v>399.6964162</v>
      </c>
      <c r="Z397" s="7">
        <f t="shared" si="12"/>
        <v>15351.98976</v>
      </c>
      <c r="AA397" s="97">
        <f t="shared" si="13"/>
        <v>0.6229612007</v>
      </c>
      <c r="AB397" s="97">
        <f t="shared" si="14"/>
        <v>0.620787466</v>
      </c>
      <c r="AC397" s="98">
        <f t="shared" si="15"/>
        <v>1.159043675</v>
      </c>
      <c r="AD397" s="98">
        <f t="shared" si="16"/>
        <v>24.81081328</v>
      </c>
      <c r="AE397" s="13">
        <f t="shared" si="17"/>
        <v>1.159043675</v>
      </c>
      <c r="AF397" s="13">
        <f t="shared" si="18"/>
        <v>615.9230875</v>
      </c>
      <c r="AG397" s="13">
        <f t="shared" si="19"/>
        <v>88020.32974</v>
      </c>
      <c r="AH397" s="13">
        <f t="shared" si="20"/>
        <v>1613323.134</v>
      </c>
      <c r="AI397" s="10">
        <f t="shared" si="21"/>
        <v>1.377819898</v>
      </c>
      <c r="AJ397" s="10">
        <f t="shared" si="22"/>
        <v>614.6363202</v>
      </c>
      <c r="AK397" s="10">
        <f t="shared" si="23"/>
        <v>77704.63069</v>
      </c>
      <c r="AL397" s="10">
        <f t="shared" si="24"/>
        <v>2394910.402</v>
      </c>
      <c r="AM397" s="97">
        <f t="shared" si="25"/>
        <v>27572948</v>
      </c>
      <c r="AN397" s="97">
        <f t="shared" si="26"/>
        <v>27476736.11</v>
      </c>
      <c r="AO397" s="86">
        <f t="shared" si="27"/>
        <v>1.003501576</v>
      </c>
      <c r="AP397" s="86">
        <f t="shared" ref="AP397:AS397" si="421">AE397-AI397</f>
        <v>-0.2187762226</v>
      </c>
      <c r="AQ397" s="86">
        <f t="shared" si="421"/>
        <v>1.286767247</v>
      </c>
      <c r="AR397" s="86">
        <f t="shared" si="421"/>
        <v>10315.69905</v>
      </c>
      <c r="AS397" s="86">
        <f t="shared" si="421"/>
        <v>-781587.2683</v>
      </c>
      <c r="AT397" s="99"/>
      <c r="AU397" s="23"/>
    </row>
    <row r="398">
      <c r="A398" s="96">
        <v>25.98962467694207</v>
      </c>
      <c r="B398" s="29">
        <v>3016.0</v>
      </c>
      <c r="C398" s="30">
        <v>2176.0</v>
      </c>
      <c r="D398" s="31" t="s">
        <v>0</v>
      </c>
      <c r="E398" s="14">
        <v>22.0</v>
      </c>
      <c r="F398" s="15">
        <v>35.0</v>
      </c>
      <c r="G398" s="16">
        <v>16.0</v>
      </c>
      <c r="H398" s="17">
        <v>40.0</v>
      </c>
      <c r="I398" s="18">
        <v>109.0</v>
      </c>
      <c r="J398" s="19">
        <v>20.0</v>
      </c>
      <c r="K398" s="20">
        <v>40.0</v>
      </c>
      <c r="L398" s="21">
        <v>84.0</v>
      </c>
      <c r="M398" s="22">
        <v>51.0</v>
      </c>
      <c r="N398" s="63">
        <f t="shared" si="2"/>
        <v>109</v>
      </c>
      <c r="O398" s="63">
        <f t="shared" si="3"/>
        <v>84</v>
      </c>
      <c r="P398" s="63">
        <f t="shared" si="4"/>
        <v>60</v>
      </c>
      <c r="Q398" s="63">
        <f t="shared" si="5"/>
        <v>164</v>
      </c>
      <c r="R398" s="65">
        <f t="shared" si="6"/>
        <v>0.4052757794</v>
      </c>
      <c r="S398" s="65">
        <f t="shared" si="7"/>
        <v>0.4628297362</v>
      </c>
      <c r="T398" s="66">
        <f t="shared" si="8"/>
        <v>0.3992673993</v>
      </c>
      <c r="U398" s="89"/>
      <c r="V398" s="89"/>
      <c r="W398" s="85">
        <f t="shared" si="9"/>
        <v>308</v>
      </c>
      <c r="X398" s="7">
        <f t="shared" si="10"/>
        <v>1.377819898</v>
      </c>
      <c r="Y398" s="7">
        <f t="shared" si="11"/>
        <v>486.26798</v>
      </c>
      <c r="Z398" s="7">
        <f t="shared" si="12"/>
        <v>29062.18248</v>
      </c>
      <c r="AA398" s="97">
        <f t="shared" si="13"/>
        <v>0.5583110742</v>
      </c>
      <c r="AB398" s="97">
        <f t="shared" si="14"/>
        <v>0.5660810661</v>
      </c>
      <c r="AC398" s="98">
        <f t="shared" si="15"/>
        <v>1.159043675</v>
      </c>
      <c r="AD398" s="98">
        <f t="shared" si="16"/>
        <v>26.08316268</v>
      </c>
      <c r="AE398" s="13">
        <f t="shared" si="17"/>
        <v>1.159043675</v>
      </c>
      <c r="AF398" s="13">
        <f t="shared" si="18"/>
        <v>740.0540664</v>
      </c>
      <c r="AG398" s="13">
        <f t="shared" si="19"/>
        <v>126018.7474</v>
      </c>
      <c r="AH398" s="13">
        <f t="shared" si="20"/>
        <v>2474353.145</v>
      </c>
      <c r="AI398" s="10">
        <f t="shared" si="21"/>
        <v>1.377819898</v>
      </c>
      <c r="AJ398" s="10">
        <f t="shared" si="22"/>
        <v>712.2304432</v>
      </c>
      <c r="AK398" s="10">
        <f t="shared" si="23"/>
        <v>108810.1312</v>
      </c>
      <c r="AL398" s="10">
        <f t="shared" si="24"/>
        <v>4766197.927</v>
      </c>
      <c r="AM398" s="97">
        <f t="shared" si="25"/>
        <v>26503974.14</v>
      </c>
      <c r="AN398" s="97">
        <f t="shared" si="26"/>
        <v>26872828.85</v>
      </c>
      <c r="AO398" s="86">
        <f t="shared" si="27"/>
        <v>0.986274065</v>
      </c>
      <c r="AP398" s="86">
        <f t="shared" ref="AP398:AS398" si="422">AE398-AI398</f>
        <v>-0.2187762226</v>
      </c>
      <c r="AQ398" s="86">
        <f t="shared" si="422"/>
        <v>27.82362327</v>
      </c>
      <c r="AR398" s="86">
        <f t="shared" si="422"/>
        <v>17208.61619</v>
      </c>
      <c r="AS398" s="86">
        <f t="shared" si="422"/>
        <v>-2291844.782</v>
      </c>
      <c r="AT398" s="99"/>
      <c r="AU398" s="23"/>
    </row>
    <row r="399">
      <c r="A399" s="96">
        <v>26.013005630400386</v>
      </c>
      <c r="B399" s="29">
        <v>1330.0</v>
      </c>
      <c r="C399" s="30">
        <v>1937.0</v>
      </c>
      <c r="D399" s="31" t="s">
        <v>0</v>
      </c>
      <c r="E399" s="14">
        <v>28.0</v>
      </c>
      <c r="F399" s="15">
        <v>39.0</v>
      </c>
      <c r="G399" s="16">
        <v>20.0</v>
      </c>
      <c r="H399" s="17">
        <v>26.0</v>
      </c>
      <c r="I399" s="18">
        <v>94.0</v>
      </c>
      <c r="J399" s="19">
        <v>23.0</v>
      </c>
      <c r="K399" s="20">
        <v>47.0</v>
      </c>
      <c r="L399" s="21">
        <v>47.0</v>
      </c>
      <c r="M399" s="22">
        <v>57.0</v>
      </c>
      <c r="N399" s="63">
        <f t="shared" si="2"/>
        <v>94</v>
      </c>
      <c r="O399" s="63">
        <f t="shared" si="3"/>
        <v>47</v>
      </c>
      <c r="P399" s="63">
        <f t="shared" si="4"/>
        <v>49</v>
      </c>
      <c r="Q399" s="63">
        <f t="shared" si="5"/>
        <v>191</v>
      </c>
      <c r="R399" s="65">
        <f t="shared" si="6"/>
        <v>0.375328084</v>
      </c>
      <c r="S399" s="65">
        <f t="shared" si="7"/>
        <v>0.3700787402</v>
      </c>
      <c r="T399" s="66">
        <f t="shared" si="8"/>
        <v>0.3298245614</v>
      </c>
      <c r="U399" s="89"/>
      <c r="V399" s="89"/>
      <c r="W399" s="85">
        <f t="shared" si="9"/>
        <v>287</v>
      </c>
      <c r="X399" s="7">
        <f t="shared" si="10"/>
        <v>1.377819898</v>
      </c>
      <c r="Y399" s="7">
        <f t="shared" si="11"/>
        <v>431.3618264</v>
      </c>
      <c r="Z399" s="7">
        <f t="shared" si="12"/>
        <v>17426.96783</v>
      </c>
      <c r="AA399" s="97">
        <f t="shared" si="13"/>
        <v>0.4888682363</v>
      </c>
      <c r="AB399" s="97">
        <f t="shared" si="14"/>
        <v>0.483252362</v>
      </c>
      <c r="AC399" s="98">
        <f t="shared" si="15"/>
        <v>1.159043675</v>
      </c>
      <c r="AD399" s="98">
        <f t="shared" si="16"/>
        <v>30.37734191</v>
      </c>
      <c r="AE399" s="13">
        <f t="shared" si="17"/>
        <v>1.159043675</v>
      </c>
      <c r="AF399" s="13">
        <f t="shared" si="18"/>
        <v>695.6684113</v>
      </c>
      <c r="AG399" s="13">
        <f t="shared" si="19"/>
        <v>112905.8627</v>
      </c>
      <c r="AH399" s="13">
        <f t="shared" si="20"/>
        <v>2502151.275</v>
      </c>
      <c r="AI399" s="10">
        <f t="shared" si="21"/>
        <v>1.377819898</v>
      </c>
      <c r="AJ399" s="10">
        <f t="shared" si="22"/>
        <v>694.5254268</v>
      </c>
      <c r="AK399" s="10">
        <f t="shared" si="23"/>
        <v>99817.07666</v>
      </c>
      <c r="AL399" s="10">
        <f t="shared" si="24"/>
        <v>3328550.855</v>
      </c>
      <c r="AM399" s="97">
        <f t="shared" si="25"/>
        <v>20224911.58</v>
      </c>
      <c r="AN399" s="97">
        <f t="shared" si="26"/>
        <v>19992577.89</v>
      </c>
      <c r="AO399" s="86">
        <f t="shared" si="27"/>
        <v>1.011620997</v>
      </c>
      <c r="AP399" s="86">
        <f t="shared" ref="AP399:AS399" si="423">AE399-AI399</f>
        <v>-0.2187762226</v>
      </c>
      <c r="AQ399" s="86">
        <f t="shared" si="423"/>
        <v>1.142984521</v>
      </c>
      <c r="AR399" s="86">
        <f t="shared" si="423"/>
        <v>13088.78605</v>
      </c>
      <c r="AS399" s="86">
        <f t="shared" si="423"/>
        <v>-826399.5799</v>
      </c>
      <c r="AT399" s="99"/>
      <c r="AU399" s="23"/>
    </row>
    <row r="400">
      <c r="A400" s="96">
        <v>26.013984283004362</v>
      </c>
      <c r="B400" s="29">
        <v>2025.0</v>
      </c>
      <c r="C400" s="30">
        <v>1855.0</v>
      </c>
      <c r="D400" s="31" t="s">
        <v>0</v>
      </c>
      <c r="E400" s="14">
        <v>7.0</v>
      </c>
      <c r="F400" s="15">
        <v>13.0</v>
      </c>
      <c r="G400" s="16">
        <v>3.0</v>
      </c>
      <c r="H400" s="17">
        <v>34.0</v>
      </c>
      <c r="I400" s="18">
        <v>94.0</v>
      </c>
      <c r="J400" s="19">
        <v>14.0</v>
      </c>
      <c r="K400" s="20">
        <v>13.0</v>
      </c>
      <c r="L400" s="21">
        <v>16.0</v>
      </c>
      <c r="M400" s="22">
        <v>20.0</v>
      </c>
      <c r="N400" s="63">
        <f t="shared" si="2"/>
        <v>94</v>
      </c>
      <c r="O400" s="63">
        <f t="shared" si="3"/>
        <v>16</v>
      </c>
      <c r="P400" s="63">
        <f t="shared" si="4"/>
        <v>48</v>
      </c>
      <c r="Q400" s="63">
        <f t="shared" si="5"/>
        <v>56</v>
      </c>
      <c r="R400" s="65">
        <f t="shared" si="6"/>
        <v>0.6635514019</v>
      </c>
      <c r="S400" s="65">
        <f t="shared" si="7"/>
        <v>0.5140186916</v>
      </c>
      <c r="T400" s="66">
        <f t="shared" si="8"/>
        <v>0.6266666667</v>
      </c>
      <c r="U400" s="89"/>
      <c r="V400" s="89"/>
      <c r="W400" s="85">
        <f t="shared" si="9"/>
        <v>120</v>
      </c>
      <c r="X400" s="7">
        <f t="shared" si="10"/>
        <v>1.377819898</v>
      </c>
      <c r="Y400" s="7">
        <f t="shared" si="11"/>
        <v>207.3029477</v>
      </c>
      <c r="Z400" s="7">
        <f t="shared" si="12"/>
        <v>4550.229404</v>
      </c>
      <c r="AA400" s="97">
        <f t="shared" si="13"/>
        <v>0.7857103416</v>
      </c>
      <c r="AB400" s="97">
        <f t="shared" si="14"/>
        <v>0.7907049327</v>
      </c>
      <c r="AC400" s="98">
        <f t="shared" si="15"/>
        <v>1.159043675</v>
      </c>
      <c r="AD400" s="98">
        <f t="shared" si="16"/>
        <v>8.906445794</v>
      </c>
      <c r="AE400" s="13">
        <f t="shared" si="17"/>
        <v>1.159043675</v>
      </c>
      <c r="AF400" s="13">
        <f t="shared" si="18"/>
        <v>287.0769278</v>
      </c>
      <c r="AG400" s="13">
        <f t="shared" si="19"/>
        <v>18827.77591</v>
      </c>
      <c r="AH400" s="13">
        <f t="shared" si="20"/>
        <v>128252.8194</v>
      </c>
      <c r="AI400" s="10">
        <f t="shared" si="21"/>
        <v>1.377819898</v>
      </c>
      <c r="AJ400" s="10">
        <f t="shared" si="22"/>
        <v>284.4608619</v>
      </c>
      <c r="AK400" s="10">
        <f t="shared" si="23"/>
        <v>16159.19447</v>
      </c>
      <c r="AL400" s="10">
        <f t="shared" si="24"/>
        <v>254812.8466</v>
      </c>
      <c r="AM400" s="97">
        <f t="shared" si="25"/>
        <v>5397358.62</v>
      </c>
      <c r="AN400" s="97">
        <f t="shared" si="26"/>
        <v>5431668.465</v>
      </c>
      <c r="AO400" s="86">
        <f t="shared" si="27"/>
        <v>0.9936833691</v>
      </c>
      <c r="AP400" s="86">
        <f t="shared" ref="AP400:AS400" si="424">AE400-AI400</f>
        <v>-0.2187762226</v>
      </c>
      <c r="AQ400" s="86">
        <f t="shared" si="424"/>
        <v>2.61606583</v>
      </c>
      <c r="AR400" s="86">
        <f t="shared" si="424"/>
        <v>2668.581435</v>
      </c>
      <c r="AS400" s="86">
        <f t="shared" si="424"/>
        <v>-126560.0272</v>
      </c>
      <c r="AT400" s="99"/>
      <c r="AU400" s="23"/>
    </row>
    <row r="401">
      <c r="A401" s="96">
        <v>26.02841566995678</v>
      </c>
      <c r="B401" s="29">
        <v>7003.0</v>
      </c>
      <c r="C401" s="30">
        <v>1198.0</v>
      </c>
      <c r="D401" s="31" t="s">
        <v>0</v>
      </c>
      <c r="E401" s="14">
        <v>7.0</v>
      </c>
      <c r="F401" s="15">
        <v>8.0</v>
      </c>
      <c r="G401" s="16">
        <v>6.0</v>
      </c>
      <c r="H401" s="17">
        <v>12.0</v>
      </c>
      <c r="I401" s="18">
        <v>88.0</v>
      </c>
      <c r="J401" s="19">
        <v>15.0</v>
      </c>
      <c r="K401" s="20">
        <v>15.0</v>
      </c>
      <c r="L401" s="21">
        <v>17.0</v>
      </c>
      <c r="M401" s="22">
        <v>8.0</v>
      </c>
      <c r="N401" s="63">
        <f t="shared" si="2"/>
        <v>88</v>
      </c>
      <c r="O401" s="63">
        <f t="shared" si="3"/>
        <v>17</v>
      </c>
      <c r="P401" s="63">
        <f t="shared" si="4"/>
        <v>27</v>
      </c>
      <c r="Q401" s="63">
        <f t="shared" si="5"/>
        <v>44</v>
      </c>
      <c r="R401" s="65">
        <f t="shared" si="6"/>
        <v>0.6534090909</v>
      </c>
      <c r="S401" s="65">
        <f t="shared" si="7"/>
        <v>0.5965909091</v>
      </c>
      <c r="T401" s="66">
        <f t="shared" si="8"/>
        <v>0.6666666667</v>
      </c>
      <c r="U401" s="89"/>
      <c r="V401" s="89"/>
      <c r="W401" s="85">
        <f t="shared" si="9"/>
        <v>88</v>
      </c>
      <c r="X401" s="7">
        <f t="shared" si="10"/>
        <v>1.377819898</v>
      </c>
      <c r="Y401" s="7">
        <f t="shared" si="11"/>
        <v>145.9370843</v>
      </c>
      <c r="Z401" s="7">
        <f t="shared" si="12"/>
        <v>2394.576963</v>
      </c>
      <c r="AA401" s="97">
        <f t="shared" si="13"/>
        <v>0.8257103416</v>
      </c>
      <c r="AB401" s="97">
        <f t="shared" si="14"/>
        <v>0.8363532305</v>
      </c>
      <c r="AC401" s="98">
        <f t="shared" si="15"/>
        <v>1.159043675</v>
      </c>
      <c r="AD401" s="98">
        <f t="shared" si="16"/>
        <v>6.997921696</v>
      </c>
      <c r="AE401" s="13">
        <f t="shared" si="17"/>
        <v>1.159043675</v>
      </c>
      <c r="AF401" s="13">
        <f t="shared" si="18"/>
        <v>210.9896085</v>
      </c>
      <c r="AG401" s="13">
        <f t="shared" si="19"/>
        <v>10207.26844</v>
      </c>
      <c r="AH401" s="13">
        <f t="shared" si="20"/>
        <v>54191.90561</v>
      </c>
      <c r="AI401" s="10">
        <f t="shared" si="21"/>
        <v>1.377819898</v>
      </c>
      <c r="AJ401" s="10">
        <f t="shared" si="22"/>
        <v>206.5611598</v>
      </c>
      <c r="AK401" s="10">
        <f t="shared" si="23"/>
        <v>8815.808673</v>
      </c>
      <c r="AL401" s="10">
        <f t="shared" si="24"/>
        <v>105361.3864</v>
      </c>
      <c r="AM401" s="97">
        <f t="shared" si="25"/>
        <v>3376190.867</v>
      </c>
      <c r="AN401" s="97">
        <f t="shared" si="26"/>
        <v>3419707.852</v>
      </c>
      <c r="AO401" s="86">
        <f t="shared" si="27"/>
        <v>0.9872746483</v>
      </c>
      <c r="AP401" s="86">
        <f t="shared" ref="AP401:AS401" si="425">AE401-AI401</f>
        <v>-0.2187762226</v>
      </c>
      <c r="AQ401" s="86">
        <f t="shared" si="425"/>
        <v>4.428448667</v>
      </c>
      <c r="AR401" s="86">
        <f t="shared" si="425"/>
        <v>1391.459764</v>
      </c>
      <c r="AS401" s="86">
        <f t="shared" si="425"/>
        <v>-51169.48076</v>
      </c>
      <c r="AT401" s="99"/>
      <c r="AU401" s="23"/>
    </row>
    <row r="402">
      <c r="A402" s="96">
        <v>26.042009529852216</v>
      </c>
      <c r="B402" s="29">
        <v>4011.0</v>
      </c>
      <c r="C402" s="30">
        <v>1015.0</v>
      </c>
      <c r="D402" s="31" t="s">
        <v>0</v>
      </c>
      <c r="E402" s="14">
        <v>5.0</v>
      </c>
      <c r="F402" s="15">
        <v>10.0</v>
      </c>
      <c r="G402" s="16">
        <v>3.0</v>
      </c>
      <c r="H402" s="17">
        <v>27.0</v>
      </c>
      <c r="I402" s="18">
        <v>65.0</v>
      </c>
      <c r="J402" s="19">
        <v>19.0</v>
      </c>
      <c r="K402" s="20">
        <v>9.0</v>
      </c>
      <c r="L402" s="21">
        <v>17.0</v>
      </c>
      <c r="M402" s="22">
        <v>10.0</v>
      </c>
      <c r="N402" s="63">
        <f t="shared" si="2"/>
        <v>65</v>
      </c>
      <c r="O402" s="63">
        <f t="shared" si="3"/>
        <v>17</v>
      </c>
      <c r="P402" s="63">
        <f t="shared" si="4"/>
        <v>46</v>
      </c>
      <c r="Q402" s="63">
        <f t="shared" si="5"/>
        <v>37</v>
      </c>
      <c r="R402" s="65">
        <f t="shared" si="6"/>
        <v>0.6727272727</v>
      </c>
      <c r="S402" s="65">
        <f t="shared" si="7"/>
        <v>0.496969697</v>
      </c>
      <c r="T402" s="66">
        <f t="shared" si="8"/>
        <v>0.637254902</v>
      </c>
      <c r="U402" s="89"/>
      <c r="V402" s="89"/>
      <c r="W402" s="85">
        <f t="shared" si="9"/>
        <v>100</v>
      </c>
      <c r="X402" s="7">
        <f t="shared" si="10"/>
        <v>1.377819898</v>
      </c>
      <c r="Y402" s="7">
        <f t="shared" si="11"/>
        <v>180.7059309</v>
      </c>
      <c r="Z402" s="7">
        <f t="shared" si="12"/>
        <v>3843.466524</v>
      </c>
      <c r="AA402" s="97">
        <f t="shared" si="13"/>
        <v>0.7962985769</v>
      </c>
      <c r="AB402" s="97">
        <f t="shared" si="14"/>
        <v>0.7864330982</v>
      </c>
      <c r="AC402" s="98">
        <f t="shared" si="15"/>
        <v>1.159043675</v>
      </c>
      <c r="AD402" s="98">
        <f t="shared" si="16"/>
        <v>5.884615971</v>
      </c>
      <c r="AE402" s="13">
        <f t="shared" si="17"/>
        <v>1.159043675</v>
      </c>
      <c r="AF402" s="13">
        <f t="shared" si="18"/>
        <v>237.693351</v>
      </c>
      <c r="AG402" s="13">
        <f t="shared" si="19"/>
        <v>12767.35994</v>
      </c>
      <c r="AH402" s="13">
        <f t="shared" si="20"/>
        <v>58846.15971</v>
      </c>
      <c r="AI402" s="10">
        <f t="shared" si="21"/>
        <v>1.377819898</v>
      </c>
      <c r="AJ402" s="10">
        <f t="shared" si="22"/>
        <v>231.6852671</v>
      </c>
      <c r="AK402" s="10">
        <f t="shared" si="23"/>
        <v>10529.58597</v>
      </c>
      <c r="AL402" s="10">
        <f t="shared" si="24"/>
        <v>142208.2614</v>
      </c>
      <c r="AM402" s="97">
        <f t="shared" si="25"/>
        <v>2211281.333</v>
      </c>
      <c r="AN402" s="97">
        <f t="shared" si="26"/>
        <v>2183885.392</v>
      </c>
      <c r="AO402" s="86">
        <f t="shared" si="27"/>
        <v>1.012544587</v>
      </c>
      <c r="AP402" s="86">
        <f t="shared" ref="AP402:AS402" si="426">AE402-AI402</f>
        <v>-0.2187762226</v>
      </c>
      <c r="AQ402" s="86">
        <f t="shared" si="426"/>
        <v>6.008083878</v>
      </c>
      <c r="AR402" s="86">
        <f t="shared" si="426"/>
        <v>2237.773977</v>
      </c>
      <c r="AS402" s="86">
        <f t="shared" si="426"/>
        <v>-83362.10169</v>
      </c>
      <c r="AT402" s="99"/>
      <c r="AU402" s="2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3" width="10.13"/>
    <col customWidth="1" min="14" max="14" width="16.0"/>
    <col customWidth="1" min="15" max="248" width="10.13"/>
  </cols>
  <sheetData>
    <row r="1" ht="12.75" customHeight="1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1" t="s">
        <v>134</v>
      </c>
      <c r="L1" s="101" t="s">
        <v>135</v>
      </c>
      <c r="M1" s="102"/>
      <c r="N1" s="103" t="s">
        <v>136</v>
      </c>
      <c r="O1" s="102"/>
      <c r="P1" s="102"/>
      <c r="Q1" s="104"/>
      <c r="R1" s="104"/>
      <c r="S1" s="104"/>
      <c r="T1" s="104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6"/>
      <c r="AL1" s="106"/>
      <c r="AM1" s="106"/>
      <c r="AN1" s="106"/>
      <c r="AO1" s="106"/>
      <c r="AP1" s="106"/>
      <c r="AQ1" s="106"/>
      <c r="AR1" s="106"/>
      <c r="AS1" s="104"/>
      <c r="AT1" s="102"/>
      <c r="AU1" s="102"/>
      <c r="AV1" s="102"/>
      <c r="AW1" s="105"/>
      <c r="AX1" s="102"/>
      <c r="AY1" s="102"/>
      <c r="AZ1" s="102"/>
      <c r="BA1" s="102"/>
      <c r="BB1" s="102"/>
      <c r="BC1" s="104"/>
      <c r="BD1" s="104"/>
      <c r="BE1" s="102"/>
      <c r="BF1" s="102"/>
      <c r="BG1" s="102"/>
      <c r="BH1" s="105"/>
      <c r="BI1" s="105"/>
      <c r="BJ1" s="102"/>
      <c r="BK1" s="102"/>
      <c r="BL1" s="102"/>
      <c r="BM1" s="102"/>
      <c r="BN1" s="102"/>
      <c r="BO1" s="104"/>
      <c r="BP1" s="102"/>
      <c r="BQ1" s="102"/>
      <c r="BR1" s="102"/>
      <c r="BS1" s="105"/>
      <c r="BT1" s="102"/>
      <c r="BU1" s="102"/>
      <c r="BV1" s="102"/>
      <c r="BW1" s="102"/>
      <c r="BX1" s="102"/>
      <c r="BY1" s="107"/>
      <c r="BZ1" s="107"/>
      <c r="CA1" s="107"/>
      <c r="CB1" s="107"/>
      <c r="CC1" s="104"/>
      <c r="CD1" s="104"/>
      <c r="CE1" s="102"/>
      <c r="CF1" s="102"/>
      <c r="CG1" s="102"/>
      <c r="CH1" s="105"/>
      <c r="CI1" s="105"/>
      <c r="CJ1" s="102"/>
      <c r="CK1" s="102"/>
      <c r="CL1" s="102"/>
      <c r="CM1" s="102"/>
      <c r="CN1" s="102"/>
      <c r="CO1" s="104"/>
      <c r="CP1" s="102"/>
      <c r="CQ1" s="102"/>
      <c r="CR1" s="102"/>
      <c r="CS1" s="105"/>
      <c r="CT1" s="102"/>
      <c r="CU1" s="102"/>
      <c r="CV1" s="102"/>
      <c r="CW1" s="102"/>
      <c r="CX1" s="102"/>
      <c r="CY1" s="104"/>
      <c r="CZ1" s="104"/>
      <c r="DA1" s="102"/>
      <c r="DB1" s="102"/>
      <c r="DC1" s="102"/>
      <c r="DD1" s="105"/>
      <c r="DE1" s="105"/>
      <c r="DF1" s="102"/>
      <c r="DG1" s="102"/>
      <c r="DH1" s="102"/>
      <c r="DI1" s="102"/>
      <c r="DJ1" s="102"/>
      <c r="DK1" s="104"/>
      <c r="DL1" s="104"/>
      <c r="DM1" s="104"/>
      <c r="DN1" s="102"/>
      <c r="DO1" s="102"/>
      <c r="DP1" s="102"/>
      <c r="DQ1" s="105"/>
      <c r="DR1" s="105"/>
      <c r="DS1" s="105"/>
      <c r="DT1" s="102"/>
      <c r="DU1" s="102"/>
      <c r="DV1" s="102"/>
      <c r="DW1" s="102"/>
      <c r="DX1" s="102"/>
      <c r="DY1" s="104"/>
      <c r="DZ1" s="102"/>
      <c r="EA1" s="102"/>
      <c r="EB1" s="102"/>
      <c r="EC1" s="105"/>
      <c r="ED1" s="102"/>
      <c r="EE1" s="102"/>
      <c r="EF1" s="102"/>
      <c r="EG1" s="102"/>
      <c r="EH1" s="102"/>
      <c r="EI1" s="107"/>
      <c r="EJ1" s="107"/>
      <c r="EK1" s="107"/>
      <c r="EL1" s="107"/>
      <c r="EM1" s="104"/>
      <c r="EN1" s="102"/>
      <c r="EO1" s="102"/>
      <c r="EP1" s="102"/>
      <c r="EQ1" s="105"/>
      <c r="ER1" s="102"/>
      <c r="ES1" s="102"/>
      <c r="ET1" s="102"/>
      <c r="EU1" s="102"/>
      <c r="EV1" s="102"/>
      <c r="EW1" s="107"/>
      <c r="EX1" s="107"/>
      <c r="EY1" s="107"/>
      <c r="EZ1" s="107"/>
      <c r="FA1" s="104"/>
      <c r="FB1" s="102"/>
      <c r="FC1" s="102"/>
      <c r="FD1" s="102"/>
      <c r="FE1" s="105"/>
      <c r="FF1" s="102"/>
      <c r="FG1" s="102"/>
      <c r="FH1" s="102"/>
      <c r="FI1" s="102"/>
      <c r="FJ1" s="102"/>
      <c r="FK1" s="104"/>
      <c r="FL1" s="102"/>
      <c r="FM1" s="102"/>
      <c r="FN1" s="102"/>
      <c r="FO1" s="105"/>
      <c r="FP1" s="102"/>
      <c r="FQ1" s="102"/>
      <c r="FR1" s="102"/>
      <c r="FS1" s="102"/>
      <c r="FT1" s="102"/>
      <c r="FU1" s="107"/>
      <c r="FV1" s="107"/>
      <c r="FW1" s="107"/>
      <c r="FX1" s="107"/>
      <c r="FY1" s="104"/>
      <c r="FZ1" s="104"/>
      <c r="GA1" s="102"/>
      <c r="GB1" s="102"/>
      <c r="GC1" s="102"/>
      <c r="GD1" s="105"/>
      <c r="GE1" s="105"/>
      <c r="GF1" s="102"/>
      <c r="GG1" s="102"/>
      <c r="GH1" s="102"/>
      <c r="GI1" s="102"/>
      <c r="GJ1" s="102"/>
      <c r="GK1" s="104"/>
      <c r="GL1" s="104"/>
      <c r="GM1" s="104"/>
      <c r="GN1" s="104"/>
      <c r="GO1" s="102"/>
      <c r="GP1" s="102"/>
      <c r="GQ1" s="102"/>
      <c r="GR1" s="102"/>
      <c r="GS1" s="104"/>
      <c r="GT1" s="104"/>
      <c r="GU1" s="102"/>
      <c r="GV1" s="102"/>
      <c r="GW1" s="102"/>
      <c r="GX1" s="105"/>
      <c r="GY1" s="105"/>
      <c r="GZ1" s="102"/>
      <c r="HA1" s="102"/>
      <c r="HB1" s="102"/>
      <c r="HC1" s="102"/>
      <c r="HD1" s="102"/>
      <c r="HE1" s="104"/>
      <c r="HF1" s="104"/>
      <c r="HG1" s="102"/>
      <c r="HH1" s="102"/>
      <c r="HI1" s="102"/>
      <c r="HJ1" s="105"/>
      <c r="HK1" s="105"/>
      <c r="HL1" s="102"/>
      <c r="HM1" s="102"/>
      <c r="HN1" s="102"/>
      <c r="HO1" s="102"/>
      <c r="HP1" s="102"/>
      <c r="HQ1" s="104"/>
      <c r="HR1" s="104"/>
      <c r="HS1" s="102"/>
      <c r="HT1" s="102"/>
      <c r="HU1" s="102"/>
      <c r="HV1" s="105"/>
      <c r="HW1" s="105"/>
      <c r="HX1" s="102"/>
      <c r="HY1" s="102"/>
      <c r="HZ1" s="102"/>
      <c r="IA1" s="102"/>
      <c r="IB1" s="102"/>
      <c r="IC1" s="104"/>
      <c r="ID1" s="104"/>
      <c r="IE1" s="102"/>
      <c r="IF1" s="102"/>
      <c r="IG1" s="102"/>
      <c r="IH1" s="105"/>
      <c r="II1" s="105"/>
      <c r="IJ1" s="102"/>
      <c r="IK1" s="102"/>
      <c r="IL1" s="102"/>
      <c r="IM1" s="102"/>
      <c r="IN1" s="102"/>
    </row>
    <row r="2" ht="12.75" customHeight="1">
      <c r="A2" s="108" t="s">
        <v>137</v>
      </c>
      <c r="B2" s="108" t="s">
        <v>138</v>
      </c>
      <c r="C2" s="108" t="s">
        <v>139</v>
      </c>
      <c r="D2" s="108" t="s">
        <v>140</v>
      </c>
      <c r="E2" s="108" t="s">
        <v>141</v>
      </c>
      <c r="F2" s="108" t="s">
        <v>142</v>
      </c>
      <c r="G2" s="108" t="s">
        <v>143</v>
      </c>
      <c r="H2" s="109" t="s">
        <v>144</v>
      </c>
      <c r="I2" s="110" t="str">
        <f>'Cortez Cubic'!I2</f>
        <v>B2: Cortez MiV</v>
      </c>
      <c r="J2" s="111" t="s">
        <v>145</v>
      </c>
      <c r="K2" s="112">
        <f t="shared" ref="K2:L2" si="1">SUM(K3:K402)</f>
        <v>198</v>
      </c>
      <c r="L2" s="112">
        <f t="shared" si="1"/>
        <v>202</v>
      </c>
      <c r="M2" s="113" t="s">
        <v>146</v>
      </c>
      <c r="N2" s="114">
        <f>AVERAGE(N3:N402)</f>
        <v>61.19041243</v>
      </c>
      <c r="O2" s="115" t="s">
        <v>147</v>
      </c>
      <c r="P2" s="115" t="s">
        <v>148</v>
      </c>
      <c r="Q2" s="116" t="s">
        <v>149</v>
      </c>
      <c r="R2" s="116" t="s">
        <v>150</v>
      </c>
      <c r="S2" s="117" t="s">
        <v>151</v>
      </c>
      <c r="T2" s="117" t="s">
        <v>152</v>
      </c>
      <c r="U2" s="118" t="s">
        <v>153</v>
      </c>
      <c r="V2" s="118" t="s">
        <v>154</v>
      </c>
      <c r="W2" s="118" t="s">
        <v>155</v>
      </c>
      <c r="X2" s="118" t="s">
        <v>156</v>
      </c>
      <c r="Y2" s="118" t="s">
        <v>157</v>
      </c>
      <c r="Z2" s="118" t="s">
        <v>158</v>
      </c>
      <c r="AA2" s="118" t="s">
        <v>159</v>
      </c>
      <c r="AB2" s="118" t="s">
        <v>160</v>
      </c>
      <c r="AC2" s="110" t="s">
        <v>161</v>
      </c>
      <c r="AD2" s="110" t="s">
        <v>162</v>
      </c>
      <c r="AE2" s="110" t="s">
        <v>163</v>
      </c>
      <c r="AF2" s="110" t="s">
        <v>164</v>
      </c>
      <c r="AG2" s="110" t="s">
        <v>157</v>
      </c>
      <c r="AH2" s="110" t="s">
        <v>165</v>
      </c>
      <c r="AI2" s="110" t="s">
        <v>166</v>
      </c>
      <c r="AJ2" s="110" t="s">
        <v>167</v>
      </c>
      <c r="AK2" s="119" t="s">
        <v>168</v>
      </c>
      <c r="AL2" s="119" t="s">
        <v>169</v>
      </c>
      <c r="AM2" s="119" t="s">
        <v>170</v>
      </c>
      <c r="AN2" s="119" t="s">
        <v>171</v>
      </c>
      <c r="AO2" s="119" t="s">
        <v>172</v>
      </c>
      <c r="AP2" s="119" t="s">
        <v>173</v>
      </c>
      <c r="AQ2" s="119" t="s">
        <v>174</v>
      </c>
      <c r="AR2" s="120" t="s">
        <v>175</v>
      </c>
      <c r="AS2" s="121">
        <v>3.0</v>
      </c>
      <c r="AT2" s="122" t="s">
        <v>176</v>
      </c>
      <c r="AU2" s="122" t="s">
        <v>177</v>
      </c>
      <c r="AV2" s="122" t="s">
        <v>178</v>
      </c>
      <c r="AW2" s="123">
        <v>3.0</v>
      </c>
      <c r="AX2" s="111" t="s">
        <v>179</v>
      </c>
      <c r="AY2" s="124">
        <v>-2.0</v>
      </c>
      <c r="AZ2" s="124">
        <f>AY2</f>
        <v>-2</v>
      </c>
      <c r="BA2" s="124" t="s">
        <v>180</v>
      </c>
      <c r="BB2" s="124" t="s">
        <v>181</v>
      </c>
      <c r="BC2" s="121">
        <v>1.0</v>
      </c>
      <c r="BD2" s="121">
        <v>1.0</v>
      </c>
      <c r="BE2" s="122" t="s">
        <v>176</v>
      </c>
      <c r="BF2" s="122" t="s">
        <v>177</v>
      </c>
      <c r="BG2" s="122" t="s">
        <v>178</v>
      </c>
      <c r="BH2" s="123">
        <f t="shared" ref="BH2:BI2" si="2">BC2</f>
        <v>1</v>
      </c>
      <c r="BI2" s="123">
        <f t="shared" si="2"/>
        <v>1</v>
      </c>
      <c r="BJ2" s="111" t="s">
        <v>179</v>
      </c>
      <c r="BK2" s="124">
        <v>9.0</v>
      </c>
      <c r="BL2" s="124">
        <f>BK2</f>
        <v>9</v>
      </c>
      <c r="BM2" s="124" t="s">
        <v>182</v>
      </c>
      <c r="BN2" s="124" t="s">
        <v>183</v>
      </c>
      <c r="BO2" s="121">
        <v>1.0</v>
      </c>
      <c r="BP2" s="122" t="s">
        <v>176</v>
      </c>
      <c r="BQ2" s="122" t="s">
        <v>177</v>
      </c>
      <c r="BR2" s="122" t="s">
        <v>178</v>
      </c>
      <c r="BS2" s="123">
        <f>BO2</f>
        <v>1</v>
      </c>
      <c r="BT2" s="111" t="s">
        <v>179</v>
      </c>
      <c r="BU2" s="124">
        <v>-27.0</v>
      </c>
      <c r="BV2" s="124">
        <f>BU2</f>
        <v>-27</v>
      </c>
      <c r="BW2" s="124" t="s">
        <v>184</v>
      </c>
      <c r="BX2" s="124" t="s">
        <v>185</v>
      </c>
      <c r="BY2" s="125" t="s">
        <v>186</v>
      </c>
      <c r="BZ2" s="125" t="s">
        <v>187</v>
      </c>
      <c r="CA2" s="125" t="s">
        <v>188</v>
      </c>
      <c r="CB2" s="126" t="s">
        <v>189</v>
      </c>
      <c r="CC2" s="121">
        <v>2.0</v>
      </c>
      <c r="CD2" s="121">
        <v>2.0</v>
      </c>
      <c r="CE2" s="122" t="s">
        <v>176</v>
      </c>
      <c r="CF2" s="122" t="s">
        <v>177</v>
      </c>
      <c r="CG2" s="122" t="s">
        <v>178</v>
      </c>
      <c r="CH2" s="123">
        <f t="shared" ref="CH2:CI2" si="3">CC2</f>
        <v>2</v>
      </c>
      <c r="CI2" s="123">
        <f t="shared" si="3"/>
        <v>2</v>
      </c>
      <c r="CJ2" s="111" t="s">
        <v>179</v>
      </c>
      <c r="CK2" s="124">
        <v>-1.0</v>
      </c>
      <c r="CL2" s="124">
        <f>CK2</f>
        <v>-1</v>
      </c>
      <c r="CM2" s="124" t="s">
        <v>190</v>
      </c>
      <c r="CN2" s="124" t="s">
        <v>191</v>
      </c>
      <c r="CO2" s="121">
        <v>3.0</v>
      </c>
      <c r="CP2" s="122" t="s">
        <v>176</v>
      </c>
      <c r="CQ2" s="122" t="s">
        <v>177</v>
      </c>
      <c r="CR2" s="122" t="s">
        <v>178</v>
      </c>
      <c r="CS2" s="123">
        <f>CO2</f>
        <v>3</v>
      </c>
      <c r="CT2" s="111" t="s">
        <v>179</v>
      </c>
      <c r="CU2" s="124">
        <v>4.0</v>
      </c>
      <c r="CV2" s="124">
        <f>CU2</f>
        <v>4</v>
      </c>
      <c r="CW2" s="124" t="s">
        <v>192</v>
      </c>
      <c r="CX2" s="124" t="s">
        <v>193</v>
      </c>
      <c r="CY2" s="121">
        <v>3.0</v>
      </c>
      <c r="CZ2" s="121">
        <v>1.0</v>
      </c>
      <c r="DA2" s="122" t="s">
        <v>176</v>
      </c>
      <c r="DB2" s="122" t="s">
        <v>177</v>
      </c>
      <c r="DC2" s="122" t="s">
        <v>178</v>
      </c>
      <c r="DD2" s="123">
        <f t="shared" ref="DD2:DE2" si="4">CY2</f>
        <v>3</v>
      </c>
      <c r="DE2" s="123">
        <f t="shared" si="4"/>
        <v>1</v>
      </c>
      <c r="DF2" s="111" t="s">
        <v>179</v>
      </c>
      <c r="DG2" s="124">
        <v>4.0</v>
      </c>
      <c r="DH2" s="124">
        <f>DG2</f>
        <v>4</v>
      </c>
      <c r="DI2" s="124" t="s">
        <v>194</v>
      </c>
      <c r="DJ2" s="124" t="s">
        <v>195</v>
      </c>
      <c r="DK2" s="121">
        <v>1.0</v>
      </c>
      <c r="DL2" s="121">
        <v>1.0</v>
      </c>
      <c r="DM2" s="121">
        <v>1.0</v>
      </c>
      <c r="DN2" s="122" t="s">
        <v>176</v>
      </c>
      <c r="DO2" s="122" t="s">
        <v>177</v>
      </c>
      <c r="DP2" s="122" t="s">
        <v>178</v>
      </c>
      <c r="DQ2" s="123">
        <f t="shared" ref="DQ2:DS2" si="5">DK2</f>
        <v>1</v>
      </c>
      <c r="DR2" s="123">
        <f t="shared" si="5"/>
        <v>1</v>
      </c>
      <c r="DS2" s="123">
        <f t="shared" si="5"/>
        <v>1</v>
      </c>
      <c r="DT2" s="111" t="s">
        <v>179</v>
      </c>
      <c r="DU2" s="124">
        <v>-18.0</v>
      </c>
      <c r="DV2" s="124">
        <f>DU2</f>
        <v>-18</v>
      </c>
      <c r="DW2" s="124" t="s">
        <v>196</v>
      </c>
      <c r="DX2" s="124" t="s">
        <v>197</v>
      </c>
      <c r="DY2" s="121">
        <v>2.0</v>
      </c>
      <c r="DZ2" s="122" t="s">
        <v>176</v>
      </c>
      <c r="EA2" s="122" t="s">
        <v>177</v>
      </c>
      <c r="EB2" s="122" t="s">
        <v>178</v>
      </c>
      <c r="EC2" s="123">
        <f>DY2</f>
        <v>2</v>
      </c>
      <c r="ED2" s="111" t="s">
        <v>179</v>
      </c>
      <c r="EE2" s="124">
        <v>27.0</v>
      </c>
      <c r="EF2" s="124">
        <f>EE2</f>
        <v>27</v>
      </c>
      <c r="EG2" s="124" t="s">
        <v>198</v>
      </c>
      <c r="EH2" s="124" t="s">
        <v>199</v>
      </c>
      <c r="EI2" s="125" t="s">
        <v>200</v>
      </c>
      <c r="EJ2" s="125" t="s">
        <v>201</v>
      </c>
      <c r="EK2" s="125" t="s">
        <v>202</v>
      </c>
      <c r="EL2" s="126" t="s">
        <v>203</v>
      </c>
      <c r="EM2" s="121">
        <v>0.5</v>
      </c>
      <c r="EN2" s="122" t="s">
        <v>176</v>
      </c>
      <c r="EO2" s="122" t="s">
        <v>177</v>
      </c>
      <c r="EP2" s="122" t="s">
        <v>178</v>
      </c>
      <c r="EQ2" s="123">
        <f>EM2</f>
        <v>0.5</v>
      </c>
      <c r="ER2" s="111" t="s">
        <v>179</v>
      </c>
      <c r="ES2" s="124">
        <f>3*SQRT(3)</f>
        <v>5.196152423</v>
      </c>
      <c r="ET2" s="124">
        <f>ES2</f>
        <v>5.196152423</v>
      </c>
      <c r="EU2" s="124" t="s">
        <v>204</v>
      </c>
      <c r="EV2" s="124" t="s">
        <v>205</v>
      </c>
      <c r="EW2" s="125" t="s">
        <v>206</v>
      </c>
      <c r="EX2" s="125" t="s">
        <v>207</v>
      </c>
      <c r="EY2" s="125" t="s">
        <v>208</v>
      </c>
      <c r="EZ2" s="126" t="s">
        <v>209</v>
      </c>
      <c r="FA2" s="121">
        <f>1/3</f>
        <v>0.3333333333</v>
      </c>
      <c r="FB2" s="122" t="s">
        <v>176</v>
      </c>
      <c r="FC2" s="122" t="s">
        <v>177</v>
      </c>
      <c r="FD2" s="122" t="s">
        <v>178</v>
      </c>
      <c r="FE2" s="123">
        <f>FA2</f>
        <v>0.3333333333</v>
      </c>
      <c r="FF2" s="111" t="s">
        <v>179</v>
      </c>
      <c r="FG2" s="124">
        <f>1/(3*(POWER(2,1/3)))</f>
        <v>0.264566842</v>
      </c>
      <c r="FH2" s="124">
        <f>FG2</f>
        <v>0.264566842</v>
      </c>
      <c r="FI2" s="124" t="s">
        <v>210</v>
      </c>
      <c r="FJ2" s="124" t="s">
        <v>211</v>
      </c>
      <c r="FK2" s="121">
        <f>2</f>
        <v>2</v>
      </c>
      <c r="FL2" s="122" t="s">
        <v>176</v>
      </c>
      <c r="FM2" s="122" t="s">
        <v>177</v>
      </c>
      <c r="FN2" s="122" t="s">
        <v>178</v>
      </c>
      <c r="FO2" s="123">
        <f>FK2</f>
        <v>2</v>
      </c>
      <c r="FP2" s="111" t="s">
        <v>179</v>
      </c>
      <c r="FQ2" s="124">
        <f>-1</f>
        <v>-1</v>
      </c>
      <c r="FR2" s="124">
        <f>FQ2</f>
        <v>-1</v>
      </c>
      <c r="FS2" s="124" t="s">
        <v>212</v>
      </c>
      <c r="FT2" s="124" t="s">
        <v>213</v>
      </c>
      <c r="FU2" s="125" t="s">
        <v>214</v>
      </c>
      <c r="FV2" s="125" t="s">
        <v>215</v>
      </c>
      <c r="FW2" s="125" t="s">
        <v>216</v>
      </c>
      <c r="FX2" s="126" t="s">
        <v>217</v>
      </c>
      <c r="FY2" s="121">
        <v>1.0</v>
      </c>
      <c r="FZ2" s="121">
        <v>-1.0</v>
      </c>
      <c r="GA2" s="122" t="s">
        <v>176</v>
      </c>
      <c r="GB2" s="122" t="s">
        <v>177</v>
      </c>
      <c r="GC2" s="122" t="s">
        <v>178</v>
      </c>
      <c r="GD2" s="123">
        <f t="shared" ref="GD2:GE2" si="6">FY2</f>
        <v>1</v>
      </c>
      <c r="GE2" s="123">
        <f t="shared" si="6"/>
        <v>-1</v>
      </c>
      <c r="GF2" s="111" t="s">
        <v>179</v>
      </c>
      <c r="GG2" s="124">
        <f>1/9</f>
        <v>0.1111111111</v>
      </c>
      <c r="GH2" s="124">
        <f>GG2</f>
        <v>0.1111111111</v>
      </c>
      <c r="GI2" s="124" t="s">
        <v>218</v>
      </c>
      <c r="GJ2" s="124" t="s">
        <v>219</v>
      </c>
      <c r="GK2" s="127" t="s">
        <v>220</v>
      </c>
      <c r="GL2" s="127" t="s">
        <v>221</v>
      </c>
      <c r="GM2" s="127" t="s">
        <v>222</v>
      </c>
      <c r="GN2" s="127" t="s">
        <v>223</v>
      </c>
      <c r="GO2" s="128" t="s">
        <v>224</v>
      </c>
      <c r="GP2" s="128" t="s">
        <v>225</v>
      </c>
      <c r="GQ2" s="128" t="s">
        <v>226</v>
      </c>
      <c r="GR2" s="128" t="s">
        <v>227</v>
      </c>
      <c r="GS2" s="121">
        <v>1.0</v>
      </c>
      <c r="GT2" s="121">
        <v>1.0</v>
      </c>
      <c r="GU2" s="122" t="s">
        <v>176</v>
      </c>
      <c r="GV2" s="122" t="s">
        <v>177</v>
      </c>
      <c r="GW2" s="122" t="s">
        <v>178</v>
      </c>
      <c r="GX2" s="123">
        <f t="shared" ref="GX2:GY2" si="7">GS2</f>
        <v>1</v>
      </c>
      <c r="GY2" s="123">
        <f t="shared" si="7"/>
        <v>1</v>
      </c>
      <c r="GZ2" s="111" t="s">
        <v>179</v>
      </c>
      <c r="HA2" s="124">
        <v>1.0</v>
      </c>
      <c r="HB2" s="124">
        <f>HA2</f>
        <v>1</v>
      </c>
      <c r="HC2" s="124" t="s">
        <v>228</v>
      </c>
      <c r="HD2" s="124" t="s">
        <v>229</v>
      </c>
      <c r="HE2" s="121">
        <v>1.0</v>
      </c>
      <c r="HF2" s="121">
        <v>1.0</v>
      </c>
      <c r="HG2" s="122" t="s">
        <v>176</v>
      </c>
      <c r="HH2" s="122" t="s">
        <v>177</v>
      </c>
      <c r="HI2" s="122" t="s">
        <v>178</v>
      </c>
      <c r="HJ2" s="123">
        <f t="shared" ref="HJ2:HK2" si="8">HE2</f>
        <v>1</v>
      </c>
      <c r="HK2" s="123">
        <f t="shared" si="8"/>
        <v>1</v>
      </c>
      <c r="HL2" s="111" t="s">
        <v>179</v>
      </c>
      <c r="HM2" s="124">
        <v>1.0</v>
      </c>
      <c r="HN2" s="124">
        <f>HM2</f>
        <v>1</v>
      </c>
      <c r="HO2" s="124" t="s">
        <v>230</v>
      </c>
      <c r="HP2" s="124" t="s">
        <v>231</v>
      </c>
      <c r="HQ2" s="121">
        <v>1.0</v>
      </c>
      <c r="HR2" s="121">
        <v>1.0</v>
      </c>
      <c r="HS2" s="122" t="s">
        <v>176</v>
      </c>
      <c r="HT2" s="122" t="s">
        <v>177</v>
      </c>
      <c r="HU2" s="122" t="s">
        <v>178</v>
      </c>
      <c r="HV2" s="123">
        <f t="shared" ref="HV2:HW2" si="9">HQ2</f>
        <v>1</v>
      </c>
      <c r="HW2" s="123">
        <f t="shared" si="9"/>
        <v>1</v>
      </c>
      <c r="HX2" s="111" t="s">
        <v>179</v>
      </c>
      <c r="HY2" s="124">
        <v>1.0</v>
      </c>
      <c r="HZ2" s="124">
        <f>HY2</f>
        <v>1</v>
      </c>
      <c r="IA2" s="124" t="s">
        <v>232</v>
      </c>
      <c r="IB2" s="124" t="s">
        <v>233</v>
      </c>
      <c r="IC2" s="121">
        <v>1.0</v>
      </c>
      <c r="ID2" s="121">
        <v>1.0</v>
      </c>
      <c r="IE2" s="122" t="s">
        <v>176</v>
      </c>
      <c r="IF2" s="122" t="s">
        <v>177</v>
      </c>
      <c r="IG2" s="122" t="s">
        <v>178</v>
      </c>
      <c r="IH2" s="123">
        <f t="shared" ref="IH2:II2" si="10">IC2</f>
        <v>1</v>
      </c>
      <c r="II2" s="123">
        <f t="shared" si="10"/>
        <v>1</v>
      </c>
      <c r="IJ2" s="111" t="s">
        <v>179</v>
      </c>
      <c r="IK2" s="124">
        <v>1.0</v>
      </c>
      <c r="IL2" s="124">
        <f>IK2</f>
        <v>1</v>
      </c>
      <c r="IM2" s="124" t="s">
        <v>234</v>
      </c>
      <c r="IN2" s="124" t="s">
        <v>235</v>
      </c>
    </row>
    <row r="3" ht="12.75" customHeight="1">
      <c r="A3" s="129">
        <f>'Cortez Cubic'!AP3</f>
        <v>-0.2187762226</v>
      </c>
      <c r="B3" s="129">
        <f>'Cortez Cubic'!AQ3</f>
        <v>2.37956862</v>
      </c>
      <c r="C3" s="129">
        <f>'Cortez Cubic'!AR3</f>
        <v>3002.612989</v>
      </c>
      <c r="D3" s="129">
        <f>'Cortez Cubic'!AS3</f>
        <v>-16773.2422</v>
      </c>
      <c r="E3" s="129">
        <f t="shared" ref="E3:H3" si="11">0</f>
        <v>0</v>
      </c>
      <c r="F3" s="129">
        <f t="shared" si="11"/>
        <v>0</v>
      </c>
      <c r="G3" s="129">
        <f t="shared" si="11"/>
        <v>0</v>
      </c>
      <c r="H3" s="129">
        <f t="shared" si="11"/>
        <v>0</v>
      </c>
      <c r="I3" s="110">
        <f>'Cortez Cubic'!I3</f>
        <v>120</v>
      </c>
      <c r="J3" s="130">
        <f t="shared" ref="J3:J402" si="28">IF(ABS(I3-O3)&lt;ABS(I3-Q3),O3,Q3)</f>
        <v>119.959279</v>
      </c>
      <c r="K3" s="131">
        <f t="shared" ref="K3:K402" si="29">IF(J3=O3,1,0)</f>
        <v>1</v>
      </c>
      <c r="L3" s="131">
        <f t="shared" ref="L3:L402" si="30">IF(K3=1,0,IF(J3=Q3,1,0))</f>
        <v>0</v>
      </c>
      <c r="M3" s="132">
        <f t="shared" ref="M3:M402" si="31">I3-J3</f>
        <v>0.04072101132</v>
      </c>
      <c r="N3" s="133">
        <f t="shared" ref="N3:N402" si="32">ABS(O3-Q3)</f>
        <v>114.3850685</v>
      </c>
      <c r="O3" s="134">
        <f t="shared" ref="O3:O402" si="33">-(AL3/3)+FG3-GG3</f>
        <v>119.959279</v>
      </c>
      <c r="P3" s="134">
        <f t="shared" ref="P3:P402" si="34">-(AP3/3)+FH3-GH3</f>
        <v>0</v>
      </c>
      <c r="Q3" s="135">
        <f t="shared" ref="Q3:Q402" si="35">-(AL3/3)+HA3-HM3</f>
        <v>5.574210515</v>
      </c>
      <c r="R3" s="135">
        <f t="shared" ref="R3:R402" si="36">-(AP3/3)+HB3-HN3</f>
        <v>0</v>
      </c>
      <c r="S3" s="136">
        <f t="shared" ref="S3:S402" si="37">-(AL3/3)+HY3-IK3</f>
        <v>-114.6567654</v>
      </c>
      <c r="T3" s="136">
        <f t="shared" ref="T3:T402" si="38">-(AP3/3)+HZ3-IL3</f>
        <v>0</v>
      </c>
      <c r="U3" s="137">
        <f t="shared" ref="U3:X3" si="12">ATAN2(A3,E3)</f>
        <v>3.141592654</v>
      </c>
      <c r="V3" s="137">
        <f t="shared" si="12"/>
        <v>0</v>
      </c>
      <c r="W3" s="137">
        <f t="shared" si="12"/>
        <v>0</v>
      </c>
      <c r="X3" s="137">
        <f t="shared" si="12"/>
        <v>3.141592654</v>
      </c>
      <c r="Y3" s="137">
        <f t="shared" ref="Y3:AB3" si="13">SQRT(POWER(A3,2)+POWER(E3,2))</f>
        <v>0.2187762226</v>
      </c>
      <c r="Z3" s="137">
        <f t="shared" si="13"/>
        <v>2.37956862</v>
      </c>
      <c r="AA3" s="137">
        <f t="shared" si="13"/>
        <v>3002.612989</v>
      </c>
      <c r="AB3" s="137">
        <f t="shared" si="13"/>
        <v>16773.2422</v>
      </c>
      <c r="AC3" s="138">
        <f t="shared" ref="AC3:AF3" si="14">U3-$U3</f>
        <v>0</v>
      </c>
      <c r="AD3" s="138">
        <f t="shared" si="14"/>
        <v>-3.141592654</v>
      </c>
      <c r="AE3" s="138">
        <f t="shared" si="14"/>
        <v>-3.141592654</v>
      </c>
      <c r="AF3" s="138">
        <f t="shared" si="14"/>
        <v>0</v>
      </c>
      <c r="AG3" s="138">
        <f t="shared" ref="AG3:AJ3" si="15">Y3/$Y3</f>
        <v>1</v>
      </c>
      <c r="AH3" s="138">
        <f t="shared" si="15"/>
        <v>10.87672413</v>
      </c>
      <c r="AI3" s="138">
        <f t="shared" si="15"/>
        <v>13724.58558</v>
      </c>
      <c r="AJ3" s="138">
        <f t="shared" si="15"/>
        <v>76668.488</v>
      </c>
      <c r="AK3" s="139">
        <f t="shared" ref="AK3:AN3" si="16">AG3*COS(AC3)</f>
        <v>1</v>
      </c>
      <c r="AL3" s="139">
        <f t="shared" si="16"/>
        <v>-10.87672413</v>
      </c>
      <c r="AM3" s="139">
        <f t="shared" si="16"/>
        <v>-13724.58558</v>
      </c>
      <c r="AN3" s="139">
        <f t="shared" si="16"/>
        <v>76668.488</v>
      </c>
      <c r="AO3" s="129">
        <f t="shared" ref="AO3:AR3" si="17">AG3*SIN(AC3)</f>
        <v>0</v>
      </c>
      <c r="AP3" s="129">
        <f t="shared" si="17"/>
        <v>0</v>
      </c>
      <c r="AQ3" s="129">
        <f t="shared" si="17"/>
        <v>0</v>
      </c>
      <c r="AR3" s="129">
        <f t="shared" si="17"/>
        <v>0</v>
      </c>
      <c r="AS3" s="140">
        <f t="shared" ref="AS3:AS402" si="45">AS$2*AD3</f>
        <v>-9.424777961</v>
      </c>
      <c r="AT3" s="141">
        <f t="shared" ref="AT3:AT402" si="46">SUM(AS3)</f>
        <v>-9.424777961</v>
      </c>
      <c r="AU3" s="141">
        <f t="shared" ref="AU3:AU402" si="47">IF(AT3&gt;=0,(AT3)-(FLOOR((AT3)/(2*PI()),1))*(2*PI()),(AT3)-(CEILING((AT3)/(2*PI()),1))*(2*PI()))</f>
        <v>-3.141592654</v>
      </c>
      <c r="AV3" s="122">
        <f t="shared" ref="AV3:AV402" si="48">IF(AU3=0,0,IF(AND(AU3&gt;0,AU3&lt;PI()),AU3,IF(AND(AU3&gt;0,AU3=PI()),PI(),IF(AND(AU3&gt;0,AU3&gt;PI()),AU3-2*PI(),IF(AND(AU3&lt;0,AU3&gt;-PI()),AU3,IF(AND(AU3&lt;0,AU3=-PI()),PI(),IF(AND(AU3&lt;0,AU3&lt;-PI()),AU3+2*PI(),"HELP")))))))</f>
        <v>3.141592654</v>
      </c>
      <c r="AW3" s="142">
        <f t="shared" ref="AW3:AW402" si="49">POWER(AH3,3)</f>
        <v>1286.750486</v>
      </c>
      <c r="AX3" s="130">
        <f t="shared" ref="AX3:AX402" si="50">PRODUCT(AW3)</f>
        <v>1286.750486</v>
      </c>
      <c r="AY3" s="143">
        <f t="shared" ref="AY3:AY402" si="51">AY$2*AX3*COS(AV3)</f>
        <v>2573.500973</v>
      </c>
      <c r="AZ3" s="143">
        <f t="shared" ref="AZ3:AZ402" si="52">AZ$2*AX3*SIN(AV3)</f>
        <v>0</v>
      </c>
      <c r="BA3" s="143">
        <f t="shared" ref="BA3:BA402" si="53">ATAN2(AY3,AZ3)</f>
        <v>0</v>
      </c>
      <c r="BB3" s="124">
        <f t="shared" ref="BB3:BB402" si="54">SQRT(POWER(AY3,2)+POWER(AZ3,2))</f>
        <v>2573.500973</v>
      </c>
      <c r="BC3" s="140">
        <f t="shared" ref="BC3:BD3" si="18">BC$2*AD3</f>
        <v>-3.141592654</v>
      </c>
      <c r="BD3" s="140">
        <f t="shared" si="18"/>
        <v>-3.141592654</v>
      </c>
      <c r="BE3" s="141">
        <f t="shared" ref="BE3:BE402" si="56">SUM(BC3:BD3)</f>
        <v>-6.283185307</v>
      </c>
      <c r="BF3" s="141">
        <f t="shared" ref="BF3:BF402" si="57">IF(BE3&gt;=0,(BE3)-(FLOOR((BE3)/(2*PI()),1))*(2*PI()),(BE3)-(CEILING((BE3)/(2*PI()),1))*(2*PI()))</f>
        <v>0</v>
      </c>
      <c r="BG3" s="122">
        <f t="shared" ref="BG3:BG402" si="58">IF(BF3=0,0,IF(AND(BF3&gt;0,BF3&lt;PI()),BF3,IF(AND(BF3&gt;0,BF3=PI()),PI(),IF(AND(BF3&gt;0,BF3&gt;PI()),BF3-2*PI(),IF(AND(BF3&lt;0,BF3&gt;-PI()),BF3,IF(AND(BF3&lt;0,BF3=-PI()),PI(),IF(AND(BF3&lt;0,BF3&lt;-PI()),BF3+2*PI(),"HELP")))))))</f>
        <v>0</v>
      </c>
      <c r="BH3" s="142">
        <f t="shared" ref="BH3:BI3" si="19">POWER(AH3,BH$2)</f>
        <v>10.87672413</v>
      </c>
      <c r="BI3" s="142">
        <f t="shared" si="19"/>
        <v>13724.58558</v>
      </c>
      <c r="BJ3" s="130">
        <f t="shared" ref="BJ3:BJ402" si="60">PRODUCT(BH3:BI3)</f>
        <v>149278.5312</v>
      </c>
      <c r="BK3" s="143">
        <f t="shared" ref="BK3:BK402" si="61">BK$2*BJ3*COS(BG3)</f>
        <v>1343506.781</v>
      </c>
      <c r="BL3" s="143">
        <f t="shared" ref="BL3:BL402" si="62">BL$2*BJ3*SIN(BG3)</f>
        <v>0</v>
      </c>
      <c r="BM3" s="143">
        <f t="shared" ref="BM3:BM402" si="63">ATAN2(BK3,BL3)</f>
        <v>0</v>
      </c>
      <c r="BN3" s="124">
        <f t="shared" ref="BN3:BN402" si="64">SQRT(POWER(BK3,2)+POWER(BL3,2))</f>
        <v>1343506.781</v>
      </c>
      <c r="BO3" s="140">
        <f t="shared" ref="BO3:BO402" si="65">BO$2*AF3</f>
        <v>0</v>
      </c>
      <c r="BP3" s="141">
        <f t="shared" ref="BP3:BP402" si="66">SUM(BO3)</f>
        <v>0</v>
      </c>
      <c r="BQ3" s="141">
        <f t="shared" ref="BQ3:BQ402" si="67">IF(BP3&gt;=0,(BP3)-(FLOOR((BP3)/(2*PI()),1))*(2*PI()),(BP3)-(CEILING((BP3)/(2*PI()),1))*(2*PI()))</f>
        <v>0</v>
      </c>
      <c r="BR3" s="122">
        <f t="shared" ref="BR3:BR402" si="68">IF(BQ3=0,0,IF(AND(BQ3&gt;0,BQ3&lt;PI()),BQ3,IF(AND(BQ3&gt;0,BQ3=PI()),PI(),IF(AND(BQ3&gt;0,BQ3&gt;PI()),BQ3-2*PI(),IF(AND(BQ3&lt;0,BQ3&gt;-PI()),BQ3,IF(AND(BQ3&lt;0,BQ3=-PI()),PI(),IF(AND(BQ3&lt;0,BQ3&lt;-PI()),BQ3+2*PI(),"HELP")))))))</f>
        <v>0</v>
      </c>
      <c r="BS3" s="142">
        <f t="shared" ref="BS3:BS402" si="69">POWER(AJ3,BS$2)</f>
        <v>76668.488</v>
      </c>
      <c r="BT3" s="130">
        <f t="shared" ref="BT3:BT402" si="70">PRODUCT(BS3)</f>
        <v>76668.488</v>
      </c>
      <c r="BU3" s="143">
        <f t="shared" ref="BU3:BU402" si="71">BU$2*BT3*COS(BR3)</f>
        <v>-2070049.176</v>
      </c>
      <c r="BV3" s="143">
        <f t="shared" ref="BV3:BV402" si="72">BV$2*BT3*SIN(BR3)</f>
        <v>0</v>
      </c>
      <c r="BW3" s="143">
        <f t="shared" ref="BW3:BW402" si="73">ATAN2(BU3,BV3)</f>
        <v>3.141592654</v>
      </c>
      <c r="BX3" s="124">
        <f t="shared" ref="BX3:BX402" si="74">SQRT(POWER(BU3,2)+POWER(BV3,2))</f>
        <v>2070049.176</v>
      </c>
      <c r="BY3" s="144">
        <f t="shared" ref="BY3:BZ3" si="20">AY3+BK3+BU3</f>
        <v>-723968.8944</v>
      </c>
      <c r="BZ3" s="144">
        <f t="shared" si="20"/>
        <v>0</v>
      </c>
      <c r="CA3" s="144">
        <f t="shared" ref="CA3:CA402" si="76">ATAN2(BY3,BZ3)</f>
        <v>-3.141592654</v>
      </c>
      <c r="CB3" s="145">
        <f t="shared" ref="CB3:CB402" si="77">SQRT(POWER(BY3,2)+POWER(BZ3,2))</f>
        <v>723968.8944</v>
      </c>
      <c r="CC3" s="140">
        <f t="shared" ref="CC3:CD3" si="21">CC$2*AD3</f>
        <v>-6.283185307</v>
      </c>
      <c r="CD3" s="140">
        <f t="shared" si="21"/>
        <v>-6.283185307</v>
      </c>
      <c r="CE3" s="141">
        <f t="shared" ref="CE3:CE402" si="79">SUM(CC3:CD3)</f>
        <v>-12.56637061</v>
      </c>
      <c r="CF3" s="141">
        <f t="shared" ref="CF3:CF402" si="80">IF(CE3&gt;=0,(CE3)-(FLOOR((CE3)/(2*PI()),1))*(2*PI()),(CE3)-(CEILING((CE3)/(2*PI()),1))*(2*PI()))</f>
        <v>0</v>
      </c>
      <c r="CG3" s="122">
        <f t="shared" ref="CG3:CG402" si="81">IF(CF3=0,0,IF(AND(CF3&gt;0,CF3&lt;PI()),CF3,IF(AND(CF3&gt;0,CF3=PI()),PI(),IF(AND(CF3&gt;0,CF3&gt;PI()),CF3-2*PI(),IF(AND(CF3&lt;0,CF3&gt;-PI()),CF3,IF(AND(CF3&lt;0,CF3=-PI()),PI(),IF(AND(CF3&lt;0,CF3&lt;-PI()),CF3+2*PI(),"HELP")))))))</f>
        <v>0</v>
      </c>
      <c r="CH3" s="142">
        <f t="shared" ref="CH3:CI3" si="22">POWER(AH3,CH$2)</f>
        <v>118.3031279</v>
      </c>
      <c r="CI3" s="142">
        <f t="shared" si="22"/>
        <v>188364249.3</v>
      </c>
      <c r="CJ3" s="130">
        <f t="shared" ref="CJ3:CJ402" si="83">PRODUCT(CH3:CI3)</f>
        <v>22284079874</v>
      </c>
      <c r="CK3" s="143">
        <f t="shared" ref="CK3:CK402" si="84">CK$2*CJ3*COS(CG3)</f>
        <v>-22284079874</v>
      </c>
      <c r="CL3" s="143">
        <f t="shared" ref="CL3:CL402" si="85">CL$2*CJ3*SIN(CG3)</f>
        <v>0</v>
      </c>
      <c r="CM3" s="143">
        <f t="shared" ref="CM3:CM402" si="86">ATAN2(CK3,CL3)</f>
        <v>3.141592654</v>
      </c>
      <c r="CN3" s="124">
        <f t="shared" ref="CN3:CN402" si="87">SQRT(POWER(CK3,2)+POWER(CL3,2))</f>
        <v>22284079874</v>
      </c>
      <c r="CO3" s="140">
        <f t="shared" ref="CO3:CO402" si="88">CO$2*AE3</f>
        <v>-9.424777961</v>
      </c>
      <c r="CP3" s="141">
        <f t="shared" ref="CP3:CP402" si="89">SUM(CO3)</f>
        <v>-9.424777961</v>
      </c>
      <c r="CQ3" s="141">
        <f t="shared" ref="CQ3:CQ402" si="90">IF(CP3&gt;=0,(CP3)-(FLOOR((CP3)/(2*PI()),1))*(2*PI()),(CP3)-(CEILING((CP3)/(2*PI()),1))*(2*PI()))</f>
        <v>-3.141592654</v>
      </c>
      <c r="CR3" s="122">
        <f t="shared" ref="CR3:CR402" si="91">IF(CQ3=0,0,IF(AND(CQ3&gt;0,CQ3&lt;PI()),CQ3,IF(AND(CQ3&gt;0,CQ3=PI()),PI(),IF(AND(CQ3&gt;0,CQ3&gt;PI()),CQ3-2*PI(),IF(AND(CQ3&lt;0,CQ3&gt;-PI()),CQ3,IF(AND(CQ3&lt;0,CQ3=-PI()),PI(),IF(AND(CQ3&lt;0,CQ3&lt;-PI()),CQ3+2*PI(),"HELP")))))))</f>
        <v>3.141592654</v>
      </c>
      <c r="CS3" s="142">
        <f t="shared" ref="CS3:CS402" si="92">POWER(AI3,CS$2)</f>
        <v>2585221259004</v>
      </c>
      <c r="CT3" s="130">
        <f t="shared" ref="CT3:CT402" si="93">PRODUCT(CS3)</f>
        <v>2585221259004</v>
      </c>
      <c r="CU3" s="143">
        <f t="shared" ref="CU3:CU402" si="94">CU$2*CT3*COS(CR3)</f>
        <v>-10340885036015</v>
      </c>
      <c r="CV3" s="143">
        <f t="shared" ref="CV3:CV402" si="95">CV$2*CT3*SIN(CR3)</f>
        <v>0.001266393176</v>
      </c>
      <c r="CW3" s="143">
        <f t="shared" ref="CW3:CW402" si="96">ATAN2(CU3,CV3)</f>
        <v>3.141592654</v>
      </c>
      <c r="CX3" s="124">
        <f t="shared" ref="CX3:CX402" si="97">SQRT(POWER(CU3,2)+POWER(CV3,2))</f>
        <v>10340885036015</v>
      </c>
      <c r="CY3" s="140">
        <f t="shared" ref="CY3:CY402" si="98">CY$2*AD3</f>
        <v>-9.424777961</v>
      </c>
      <c r="CZ3" s="140">
        <f t="shared" ref="CZ3:CZ402" si="99">CZ$2*AF3</f>
        <v>0</v>
      </c>
      <c r="DA3" s="141">
        <f t="shared" ref="DA3:DA402" si="100">SUM(CY3:CZ3)</f>
        <v>-9.424777961</v>
      </c>
      <c r="DB3" s="141">
        <f t="shared" ref="DB3:DB402" si="101">IF(DA3&gt;=0,(DA3)-(FLOOR((DA3)/(2*PI()),1))*(2*PI()),(DA3)-(CEILING((DA3)/(2*PI()),1))*(2*PI()))</f>
        <v>-3.141592654</v>
      </c>
      <c r="DC3" s="122">
        <f t="shared" ref="DC3:DC402" si="102">IF(DB3=0,0,IF(AND(DB3&gt;0,DB3&lt;PI()),DB3,IF(AND(DB3&gt;0,DB3=PI()),PI(),IF(AND(DB3&gt;0,DB3&gt;PI()),DB3-2*PI(),IF(AND(DB3&lt;0,DB3&gt;-PI()),DB3,IF(AND(DB3&lt;0,DB3=-PI()),PI(),IF(AND(DB3&lt;0,DB3&lt;-PI()),DB3+2*PI(),"HELP")))))))</f>
        <v>3.141592654</v>
      </c>
      <c r="DD3" s="142">
        <f t="shared" ref="DD3:DD402" si="103">POWER(AH3,DD$2)</f>
        <v>1286.750486</v>
      </c>
      <c r="DE3" s="142">
        <f t="shared" ref="DE3:DE402" si="104">POWER(AJ3,DE$2)</f>
        <v>76668.488</v>
      </c>
      <c r="DF3" s="130">
        <f t="shared" ref="DF3:DF402" si="105">PRODUCT(DD3:DE3)</f>
        <v>98653214.23</v>
      </c>
      <c r="DG3" s="143">
        <f t="shared" ref="DG3:DG402" si="106">DG$2*DF3*COS(DC3)</f>
        <v>-394612856.9</v>
      </c>
      <c r="DH3" s="143">
        <f t="shared" ref="DH3:DH402" si="107">DH$2*DF3*SIN(DC3)</f>
        <v>0.00000004832613721</v>
      </c>
      <c r="DI3" s="143">
        <f t="shared" ref="DI3:DI402" si="108">ATAN2(DG3,DH3)</f>
        <v>3.141592654</v>
      </c>
      <c r="DJ3" s="124">
        <f t="shared" ref="DJ3:DJ402" si="109">SQRT(POWER(DG3,2)+POWER(DH3,2))</f>
        <v>394612856.9</v>
      </c>
      <c r="DK3" s="140">
        <f t="shared" ref="DK3:DM3" si="23">DK$2*AD3</f>
        <v>-3.141592654</v>
      </c>
      <c r="DL3" s="140">
        <f t="shared" si="23"/>
        <v>-3.141592654</v>
      </c>
      <c r="DM3" s="140">
        <f t="shared" si="23"/>
        <v>0</v>
      </c>
      <c r="DN3" s="141">
        <f t="shared" ref="DN3:DN402" si="111">SUM(DK3:DM3)</f>
        <v>-6.283185307</v>
      </c>
      <c r="DO3" s="141">
        <f t="shared" ref="DO3:DO402" si="112">IF(DN3&gt;=0,(DN3)-(FLOOR((DN3)/(2*PI()),1))*(2*PI()),(DN3)-(CEILING((DN3)/(2*PI()),1))*(2*PI()))</f>
        <v>0</v>
      </c>
      <c r="DP3" s="122">
        <f t="shared" ref="DP3:DP402" si="113">IF(DO3=0,0,IF(AND(DO3&gt;0,DO3&lt;PI()),DO3,IF(AND(DO3&gt;0,DO3=PI()),PI(),IF(AND(DO3&gt;0,DO3&gt;PI()),DO3-2*PI(),IF(AND(DO3&lt;0,DO3&gt;-PI()),DO3,IF(AND(DO3&lt;0,DO3=-PI()),PI(),IF(AND(DO3&lt;0,DO3&lt;-PI()),DO3+2*PI(),"HELP")))))))</f>
        <v>0</v>
      </c>
      <c r="DQ3" s="142">
        <f t="shared" ref="DQ3:DS3" si="24">POWER(AH3,DQ$2)</f>
        <v>10.87672413</v>
      </c>
      <c r="DR3" s="142">
        <f t="shared" si="24"/>
        <v>13724.58558</v>
      </c>
      <c r="DS3" s="142">
        <f t="shared" si="24"/>
        <v>76668.488</v>
      </c>
      <c r="DT3" s="130">
        <f t="shared" ref="DT3:DT402" si="115">PRODUCT(DQ3:DS3)</f>
        <v>11444959278</v>
      </c>
      <c r="DU3" s="143">
        <f t="shared" ref="DU3:DU402" si="116">DU$2*DT3*COS(DP3)</f>
        <v>-206009266996</v>
      </c>
      <c r="DV3" s="143">
        <f t="shared" ref="DV3:DV402" si="117">DV$2*DT3*SIN(DP3)</f>
        <v>0</v>
      </c>
      <c r="DW3" s="143">
        <f t="shared" ref="DW3:DW402" si="118">ATAN2(DU3,DV3)</f>
        <v>3.141592654</v>
      </c>
      <c r="DX3" s="124">
        <f t="shared" ref="DX3:DX402" si="119">SQRT(POWER(DU3,2)+POWER(DV3,2))</f>
        <v>206009266996</v>
      </c>
      <c r="DY3" s="140">
        <f t="shared" ref="DY3:DY402" si="120">DY$2*AF3</f>
        <v>0</v>
      </c>
      <c r="DZ3" s="141">
        <f t="shared" ref="DZ3:DZ402" si="121">SUM(DY3)</f>
        <v>0</v>
      </c>
      <c r="EA3" s="141">
        <f t="shared" ref="EA3:EA402" si="122">IF(DZ3&gt;=0,(DZ3)-(FLOOR((DZ3)/(2*PI()),1))*(2*PI()),(DZ3)-(CEILING((DZ3)/(2*PI()),1))*(2*PI()))</f>
        <v>0</v>
      </c>
      <c r="EB3" s="122">
        <f t="shared" ref="EB3:EB402" si="123">IF(EA3=0,0,IF(AND(EA3&gt;0,EA3&lt;PI()),EA3,IF(AND(EA3&gt;0,EA3=PI()),PI(),IF(AND(EA3&gt;0,EA3&gt;PI()),EA3-2*PI(),IF(AND(EA3&lt;0,EA3&gt;-PI()),EA3,IF(AND(EA3&lt;0,EA3=-PI()),PI(),IF(AND(EA3&lt;0,EA3&lt;-PI()),EA3+2*PI(),"HELP")))))))</f>
        <v>0</v>
      </c>
      <c r="EC3" s="142">
        <f t="shared" ref="EC3:EC402" si="124">POWER(AJ3,EC$2)</f>
        <v>5878057053</v>
      </c>
      <c r="ED3" s="130">
        <f t="shared" ref="ED3:ED402" si="125">PRODUCT(EC3)</f>
        <v>5878057053</v>
      </c>
      <c r="EE3" s="143">
        <f t="shared" ref="EE3:EE402" si="126">EE$2*ED3*COS(EB3)</f>
        <v>158707540423</v>
      </c>
      <c r="EF3" s="143">
        <f t="shared" ref="EF3:EF402" si="127">EF$2*ED3*SIN(EB3)</f>
        <v>0</v>
      </c>
      <c r="EG3" s="143">
        <f t="shared" ref="EG3:EG402" si="128">ATAN2(EE3,EF3)</f>
        <v>0</v>
      </c>
      <c r="EH3" s="124">
        <f t="shared" ref="EH3:EH402" si="129">SQRT(POWER(EE3,2)+POWER(EF3,2))</f>
        <v>158707540423</v>
      </c>
      <c r="EI3" s="144">
        <f t="shared" ref="EI3:EJ3" si="25">CK3+CU3+DG3+DU3+EE3</f>
        <v>-10410865455318</v>
      </c>
      <c r="EJ3" s="144">
        <f t="shared" si="25"/>
        <v>0.001266441502</v>
      </c>
      <c r="EK3" s="144">
        <f t="shared" ref="EK3:EK402" si="131">ATAN2(EI3,EJ3)</f>
        <v>3.141592654</v>
      </c>
      <c r="EL3" s="145">
        <f t="shared" ref="EL3:EL402" si="132">SQRT(POWER(EI3,2)+POWER(EJ3,2))</f>
        <v>10410865455318</v>
      </c>
      <c r="EM3" s="140">
        <f t="shared" ref="EM3:EM402" si="133">EM$2*EK3</f>
        <v>1.570796327</v>
      </c>
      <c r="EN3" s="141">
        <f t="shared" ref="EN3:EN402" si="134">SUM(EM3)</f>
        <v>1.570796327</v>
      </c>
      <c r="EO3" s="141">
        <f t="shared" ref="EO3:EO402" si="135">IF(EN3&gt;=0,(EN3)-(FLOOR((EN3)/(2*PI()),1))*(2*PI()),(EN3)-(CEILING((EN3)/(2*PI()),1))*(2*PI()))</f>
        <v>1.570796327</v>
      </c>
      <c r="EP3" s="122">
        <f t="shared" ref="EP3:EP402" si="136">IF(EO3=0,0,IF(AND(EO3&gt;0,EO3&lt;PI()),EO3,IF(AND(EO3&gt;0,EO3=PI()),PI(),IF(AND(EO3&gt;0,EO3&gt;PI()),EO3-2*PI(),IF(AND(EO3&lt;0,EO3&gt;-PI()),EO3,IF(AND(EO3&lt;0,EO3=-PI()),PI(),IF(AND(EO3&lt;0,EO3&lt;-PI()),EO3+2*PI(),"HELP")))))))</f>
        <v>1.570796327</v>
      </c>
      <c r="EQ3" s="142">
        <f t="shared" ref="EQ3:EQ402" si="137">POWER(EL3,EQ$2)</f>
        <v>3226587.277</v>
      </c>
      <c r="ER3" s="130">
        <f t="shared" ref="ER3:ER402" si="138">PRODUCT(EQ3)</f>
        <v>3226587.277</v>
      </c>
      <c r="ES3" s="143">
        <f t="shared" ref="ES3:ES402" si="139">ES$2*ER3*COS(EP3)</f>
        <v>0.000000001026611571</v>
      </c>
      <c r="ET3" s="143">
        <f t="shared" ref="ET3:ET402" si="140">ET$2*ER3*SIN(EP3)</f>
        <v>16765839.3</v>
      </c>
      <c r="EU3" s="143">
        <f t="shared" ref="EU3:EU402" si="141">ATAN2(ES3,ET3)</f>
        <v>1.570796327</v>
      </c>
      <c r="EV3" s="124">
        <f t="shared" ref="EV3:EV402" si="142">SQRT(POWER(ES3,2)+POWER(ET3,2))</f>
        <v>16765839.3</v>
      </c>
      <c r="EW3" s="144">
        <f t="shared" ref="EW3:EX3" si="26">BY3+ES3</f>
        <v>-723968.8944</v>
      </c>
      <c r="EX3" s="144">
        <f t="shared" si="26"/>
        <v>16765839.3</v>
      </c>
      <c r="EY3" s="144">
        <f t="shared" ref="EY3:EY402" si="144">ATAN2(EW3,EX3)</f>
        <v>1.613950708</v>
      </c>
      <c r="EZ3" s="145">
        <f t="shared" ref="EZ3:EZ402" si="145">SQRT(POWER(EW3,2)+POWER(EX3,2))</f>
        <v>16781462.94</v>
      </c>
      <c r="FA3" s="140">
        <f t="shared" ref="FA3:FA402" si="146">FA$2*EY3</f>
        <v>0.5379835694</v>
      </c>
      <c r="FB3" s="141">
        <f t="shared" ref="FB3:FB402" si="147">SUM(FA3)</f>
        <v>0.5379835694</v>
      </c>
      <c r="FC3" s="141">
        <f t="shared" ref="FC3:FC402" si="148">IF(FB3&gt;=0,(FB3)-(FLOOR((FB3)/(2*PI()),1))*(2*PI()),(FB3)-(CEILING((FB3)/(2*PI()),1))*(2*PI()))</f>
        <v>0.5379835694</v>
      </c>
      <c r="FD3" s="122">
        <f t="shared" ref="FD3:FD402" si="149">IF(FC3=0,0,IF(AND(FC3&gt;0,FC3&lt;PI()),FC3,IF(AND(FC3&gt;0,FC3=PI()),PI(),IF(AND(FC3&gt;0,FC3&gt;PI()),FC3-2*PI(),IF(AND(FC3&lt;0,FC3&gt;-PI()),FC3,IF(AND(FC3&lt;0,FC3=-PI()),PI(),IF(AND(FC3&lt;0,FC3&lt;-PI()),FC3+2*PI(),"HELP")))))))</f>
        <v>0.5379835694</v>
      </c>
      <c r="FE3" s="142">
        <f t="shared" ref="FE3:FE402" si="150">POWER(EZ3,FE$2)</f>
        <v>256.0215992</v>
      </c>
      <c r="FF3" s="130">
        <f t="shared" ref="FF3:FF402" si="151">PRODUCT(FE3)</f>
        <v>256.0215992</v>
      </c>
      <c r="FG3" s="143">
        <f t="shared" ref="FG3:FG402" si="152">FG$2*FF3*COS(FD3)</f>
        <v>58.16685214</v>
      </c>
      <c r="FH3" s="143">
        <f t="shared" ref="FH3:FH402" si="153">FH$2*FF3*SIN(FD3)</f>
        <v>34.70769315</v>
      </c>
      <c r="FI3" s="143">
        <f t="shared" ref="FI3:FI402" si="154">ATAN2(FG3,FH3)</f>
        <v>0.5379835694</v>
      </c>
      <c r="FJ3" s="124">
        <f t="shared" ref="FJ3:FJ402" si="155">SQRT(POWER(FG3,2)+POWER(FH3,2))</f>
        <v>67.73482598</v>
      </c>
      <c r="FK3" s="140">
        <f t="shared" ref="FK3:FK402" si="156">FK$2*AD3</f>
        <v>-6.283185307</v>
      </c>
      <c r="FL3" s="141">
        <f t="shared" ref="FL3:FL402" si="157">SUM(FK3)</f>
        <v>-6.283185307</v>
      </c>
      <c r="FM3" s="141">
        <f t="shared" ref="FM3:FM402" si="158">IF(FL3&gt;=0,(FL3)-(FLOOR((FL3)/(2*PI()),1))*(2*PI()),(FL3)-(CEILING((FL3)/(2*PI()),1))*(2*PI()))</f>
        <v>0</v>
      </c>
      <c r="FN3" s="122">
        <f t="shared" ref="FN3:FN402" si="159">IF(FM3=0,0,IF(AND(FM3&gt;0,FM3&lt;PI()),FM3,IF(AND(FM3&gt;0,FM3=PI()),PI(),IF(AND(FM3&gt;0,FM3&gt;PI()),FM3-2*PI(),IF(AND(FM3&lt;0,FM3&gt;-PI()),FM3,IF(AND(FM3&lt;0,FM3=-PI()),PI(),IF(AND(FM3&lt;0,FM3&lt;-PI()),FM3+2*PI(),"HELP")))))))</f>
        <v>0</v>
      </c>
      <c r="FO3" s="142">
        <f t="shared" ref="FO3:FO402" si="160">POWER(AH3,FO$2)</f>
        <v>118.3031279</v>
      </c>
      <c r="FP3" s="130">
        <f t="shared" ref="FP3:FP402" si="161">PRODUCT(FO3)</f>
        <v>118.3031279</v>
      </c>
      <c r="FQ3" s="143">
        <f t="shared" ref="FQ3:FQ402" si="162">FQ$2*FP3*COS(FN3)</f>
        <v>-118.3031279</v>
      </c>
      <c r="FR3" s="143">
        <f t="shared" ref="FR3:FR402" si="163">FR$2*FP3*SIN(FN3)</f>
        <v>0</v>
      </c>
      <c r="FS3" s="143">
        <f t="shared" ref="FS3:FS402" si="164">ATAN2(FQ3,FR3)</f>
        <v>3.141592654</v>
      </c>
      <c r="FT3" s="124">
        <f t="shared" ref="FT3:FT402" si="165">SQRT(POWER(FQ3,2)+POWER(FR3,2))</f>
        <v>118.3031279</v>
      </c>
      <c r="FU3" s="144">
        <f t="shared" ref="FU3:FU402" si="166">FQ3+3*AM3</f>
        <v>-41292.05986</v>
      </c>
      <c r="FV3" s="144">
        <f t="shared" ref="FV3:FV402" si="167">FR3+3*AQ3</f>
        <v>0</v>
      </c>
      <c r="FW3" s="144">
        <f t="shared" ref="FW3:FW402" si="168">ATAN2(FU3,FV3)</f>
        <v>-3.141592654</v>
      </c>
      <c r="FX3" s="145">
        <f t="shared" ref="FX3:FX402" si="169">SQRT(POWER(FU3,2)+POWER(FV3,2))</f>
        <v>41292.05986</v>
      </c>
      <c r="FY3" s="140">
        <f t="shared" ref="FY3:FY402" si="170">FY$2*FW3</f>
        <v>-3.141592654</v>
      </c>
      <c r="FZ3" s="140">
        <f t="shared" ref="FZ3:FZ402" si="171">FZ$2*FI3</f>
        <v>-0.5379835694</v>
      </c>
      <c r="GA3" s="141">
        <f t="shared" ref="GA3:GA402" si="172">SUM(FY3:FZ3)</f>
        <v>-3.679576223</v>
      </c>
      <c r="GB3" s="141">
        <f t="shared" ref="GB3:GB402" si="173">IF(GA3&gt;=0,(GA3)-(FLOOR((GA3)/(2*PI()),1))*(2*PI()),(GA3)-(CEILING((GA3)/(2*PI()),1))*(2*PI()))</f>
        <v>-3.679576223</v>
      </c>
      <c r="GC3" s="122">
        <f t="shared" ref="GC3:GC402" si="174">IF(GB3=0,0,IF(AND(GB3&gt;0,GB3&lt;PI()),GB3,IF(AND(GB3&gt;0,GB3=PI()),PI(),IF(AND(GB3&gt;0,GB3&gt;PI()),GB3-2*PI(),IF(AND(GB3&lt;0,GB3&gt;-PI()),GB3,IF(AND(GB3&lt;0,GB3=-PI()),PI(),IF(AND(GB3&lt;0,GB3&lt;-PI()),GB3+2*PI(),"HELP")))))))</f>
        <v>2.603609084</v>
      </c>
      <c r="GD3" s="142">
        <f t="shared" ref="GD3:GD402" si="175">POWER(FX3,GD$2)</f>
        <v>41292.05986</v>
      </c>
      <c r="GE3" s="142">
        <f t="shared" ref="GE3:GE402" si="176">POWER(FJ3,GE$2)</f>
        <v>0.01476345418</v>
      </c>
      <c r="GF3" s="130">
        <f t="shared" ref="GF3:GF402" si="177">PRODUCT(GD3:GE3)</f>
        <v>609.6134339</v>
      </c>
      <c r="GG3" s="143">
        <f t="shared" ref="GG3:GG402" si="178">GG$2*GF3*COS(GC3)</f>
        <v>-58.16685214</v>
      </c>
      <c r="GH3" s="143">
        <f t="shared" ref="GH3:GH402" si="179">GH$2*GF3*SIN(GC3)</f>
        <v>34.70769315</v>
      </c>
      <c r="GI3" s="143">
        <f t="shared" ref="GI3:GI402" si="180">ATAN2(GG3,GH3)</f>
        <v>2.603609084</v>
      </c>
      <c r="GJ3" s="124">
        <f t="shared" ref="GJ3:GJ402" si="181">SQRT(POWER(GG3,2)+POWER(GH3,2))</f>
        <v>67.73482598</v>
      </c>
      <c r="GK3" s="146">
        <f t="shared" ref="GK3:GK402" si="182">-1/2</f>
        <v>-0.5</v>
      </c>
      <c r="GL3" s="127">
        <f t="shared" ref="GL3:GL402" si="183">-sqrt(3)/2</f>
        <v>-0.8660254038</v>
      </c>
      <c r="GM3" s="146">
        <f t="shared" ref="GM3:GM402" si="184">ATAN2(GK3,GL3)</f>
        <v>-2.094395102</v>
      </c>
      <c r="GN3" s="127">
        <f t="shared" ref="GN3:GN402" si="185">SQRT(POWER(GK3,2)+POWER(GL3,2))</f>
        <v>1</v>
      </c>
      <c r="GO3" s="147">
        <f t="shared" ref="GO3:GO402" si="186">-1/2</f>
        <v>-0.5</v>
      </c>
      <c r="GP3" s="128">
        <f t="shared" ref="GP3:GP402" si="187">sqrt(3)/2</f>
        <v>0.8660254038</v>
      </c>
      <c r="GQ3" s="147">
        <f t="shared" ref="GQ3:GQ402" si="188">ATAN2(GO3,GP3)</f>
        <v>2.094395102</v>
      </c>
      <c r="GR3" s="128">
        <f t="shared" ref="GR3:GR402" si="189">SQRT(POWER(GO3,2)+POWER(GP3,2))</f>
        <v>1</v>
      </c>
      <c r="GS3" s="140">
        <f t="shared" ref="GS3:GS402" si="190">GS$2*GM3</f>
        <v>-2.094395102</v>
      </c>
      <c r="GT3" s="140">
        <f t="shared" ref="GT3:GT402" si="191">GT$2*FI3</f>
        <v>0.5379835694</v>
      </c>
      <c r="GU3" s="141">
        <f t="shared" ref="GU3:GU402" si="192">SUM(GS3:GT3)</f>
        <v>-1.556411533</v>
      </c>
      <c r="GV3" s="141">
        <f t="shared" ref="GV3:GV402" si="193">IF(GU3&gt;=0,(GU3)-(FLOOR((GU3)/(2*PI()),1))*(2*PI()),(GU3)-(CEILING((GU3)/(2*PI()),1))*(2*PI()))</f>
        <v>-1.556411533</v>
      </c>
      <c r="GW3" s="122">
        <f t="shared" ref="GW3:GW402" si="194">IF(GV3=0,0,IF(AND(GV3&gt;0,GV3&lt;PI()),GV3,IF(AND(GV3&gt;0,GV3=PI()),PI(),IF(AND(GV3&gt;0,GV3&gt;PI()),GV3-2*PI(),IF(AND(GV3&lt;0,GV3&gt;-PI()),GV3,IF(AND(GV3&lt;0,GV3=-PI()),PI(),IF(AND(GV3&lt;0,GV3&lt;-PI()),GV3+2*PI(),"HELP")))))))</f>
        <v>-1.556411533</v>
      </c>
      <c r="GX3" s="142">
        <f t="shared" ref="GX3:GX402" si="195">POWER(GN3,GX$2)</f>
        <v>1</v>
      </c>
      <c r="GY3" s="142">
        <f t="shared" ref="GY3:GY402" si="196">POWER(FJ3,GY$2)</f>
        <v>67.73482598</v>
      </c>
      <c r="GZ3" s="130">
        <f t="shared" ref="GZ3:GZ402" si="197">PRODUCT(GX3:GY3)</f>
        <v>67.73482598</v>
      </c>
      <c r="HA3" s="143">
        <f t="shared" ref="HA3:HA402" si="198">HA$2*GZ3*COS(GW3)</f>
        <v>0.9743179017</v>
      </c>
      <c r="HB3" s="143">
        <f t="shared" ref="HB3:HB402" si="199">HB$2*GZ3*SIN(GW3)</f>
        <v>-67.72781818</v>
      </c>
      <c r="HC3" s="143">
        <f t="shared" ref="HC3:HC402" si="200">ATAN2(HA3,HB3)</f>
        <v>-1.556411533</v>
      </c>
      <c r="HD3" s="124">
        <f t="shared" ref="HD3:HD402" si="201">SQRT(POWER(HA3,2)+POWER(HB3,2))</f>
        <v>67.73482598</v>
      </c>
      <c r="HE3" s="140">
        <f t="shared" ref="HE3:HE402" si="202">HE$2*GQ3</f>
        <v>2.094395102</v>
      </c>
      <c r="HF3" s="140">
        <f t="shared" ref="HF3:HF402" si="203">HF$2*GI3</f>
        <v>2.603609084</v>
      </c>
      <c r="HG3" s="141">
        <f t="shared" ref="HG3:HG402" si="204">SUM(HE3:HF3)</f>
        <v>4.698004187</v>
      </c>
      <c r="HH3" s="141">
        <f t="shared" ref="HH3:HH402" si="205">IF(HG3&gt;=0,(HG3)-(FLOOR((HG3)/(2*PI()),1))*(2*PI()),(HG3)-(CEILING((HG3)/(2*PI()),1))*(2*PI()))</f>
        <v>4.698004187</v>
      </c>
      <c r="HI3" s="122">
        <f t="shared" ref="HI3:HI402" si="206">IF(HH3=0,0,IF(AND(HH3&gt;0,HH3&lt;PI()),HH3,IF(AND(HH3&gt;0,HH3=PI()),PI(),IF(AND(HH3&gt;0,HH3&gt;PI()),HH3-2*PI(),IF(AND(HH3&lt;0,HH3&gt;-PI()),HH3,IF(AND(HH3&lt;0,HH3=-PI()),PI(),IF(AND(HH3&lt;0,HH3&lt;-PI()),HH3+2*PI(),"HELP")))))))</f>
        <v>-1.585181121</v>
      </c>
      <c r="HJ3" s="142">
        <f t="shared" ref="HJ3:HJ402" si="207">POWER(GR3,HJ$2)</f>
        <v>1</v>
      </c>
      <c r="HK3" s="142">
        <f t="shared" ref="HK3:HK402" si="208">POWER(GJ3,HK$2)</f>
        <v>67.73482598</v>
      </c>
      <c r="HL3" s="130">
        <f t="shared" ref="HL3:HL402" si="209">PRODUCT(HJ3:HK3)</f>
        <v>67.73482598</v>
      </c>
      <c r="HM3" s="143">
        <f t="shared" ref="HM3:HM402" si="210">HM$2*HL3*COS(HI3)</f>
        <v>-0.9743179017</v>
      </c>
      <c r="HN3" s="143">
        <f t="shared" ref="HN3:HN402" si="211">HN$2*HL3*SIN(HI3)</f>
        <v>-67.72781818</v>
      </c>
      <c r="HO3" s="143">
        <f t="shared" ref="HO3:HO402" si="212">ATAN2(HM3,HN3)</f>
        <v>-1.585181121</v>
      </c>
      <c r="HP3" s="124">
        <f t="shared" ref="HP3:HP402" si="213">SQRT(POWER(HM3,2)+POWER(HN3,2))</f>
        <v>67.73482598</v>
      </c>
      <c r="HQ3" s="140">
        <f t="shared" ref="HQ3:HQ402" si="214">HQ$2*GQ3</f>
        <v>2.094395102</v>
      </c>
      <c r="HR3" s="140">
        <f t="shared" ref="HR3:HR402" si="215">HR$2*FI3</f>
        <v>0.5379835694</v>
      </c>
      <c r="HS3" s="141">
        <f t="shared" ref="HS3:HS402" si="216">SUM(HQ3:HR3)</f>
        <v>2.632378672</v>
      </c>
      <c r="HT3" s="141">
        <f t="shared" ref="HT3:HT402" si="217">IF(HS3&gt;=0,(HS3)-(FLOOR((HS3)/(2*PI()),1))*(2*PI()),(HS3)-(CEILING((HS3)/(2*PI()),1))*(2*PI()))</f>
        <v>2.632378672</v>
      </c>
      <c r="HU3" s="122">
        <f t="shared" ref="HU3:HU402" si="218">IF(HT3=0,0,IF(AND(HT3&gt;0,HT3&lt;PI()),HT3,IF(AND(HT3&gt;0,HT3=PI()),PI(),IF(AND(HT3&gt;0,HT3&gt;PI()),HT3-2*PI(),IF(AND(HT3&lt;0,HT3&gt;-PI()),HT3,IF(AND(HT3&lt;0,HT3=-PI()),PI(),IF(AND(HT3&lt;0,HT3&lt;-PI()),HT3+2*PI(),"HELP")))))))</f>
        <v>2.632378672</v>
      </c>
      <c r="HV3" s="142">
        <f t="shared" ref="HV3:HV402" si="219">POWER(GR3,HV$2)</f>
        <v>1</v>
      </c>
      <c r="HW3" s="142">
        <f t="shared" ref="HW3:HW402" si="220">POWER(FJ3,HW$2)</f>
        <v>67.73482598</v>
      </c>
      <c r="HX3" s="130">
        <f t="shared" ref="HX3:HX402" si="221">PRODUCT(HV3:HW3)</f>
        <v>67.73482598</v>
      </c>
      <c r="HY3" s="143">
        <f t="shared" ref="HY3:HY402" si="222">HY$2*HX3*COS(HU3)</f>
        <v>-59.14117004</v>
      </c>
      <c r="HZ3" s="143">
        <f t="shared" ref="HZ3:HZ402" si="223">HZ$2*HX3*SIN(HU3)</f>
        <v>33.02012504</v>
      </c>
      <c r="IA3" s="143">
        <f t="shared" ref="IA3:IA402" si="224">ATAN2(HY3,HZ3)</f>
        <v>2.632378672</v>
      </c>
      <c r="IB3" s="124">
        <f t="shared" ref="IB3:IB402" si="225">SQRT(POWER(HY3,2)+POWER(HZ3,2))</f>
        <v>67.73482598</v>
      </c>
      <c r="IC3" s="140">
        <f t="shared" ref="IC3:IC402" si="226">IC$2*GM3</f>
        <v>-2.094395102</v>
      </c>
      <c r="ID3" s="140">
        <f t="shared" ref="ID3:ID402" si="227">ID$2*GI3</f>
        <v>2.603609084</v>
      </c>
      <c r="IE3" s="141">
        <f t="shared" ref="IE3:IE402" si="228">SUM(IC3:ID3)</f>
        <v>0.5092139818</v>
      </c>
      <c r="IF3" s="141">
        <f t="shared" ref="IF3:IF402" si="229">IF(IE3&gt;=0,(IE3)-(FLOOR((IE3)/(2*PI()),1))*(2*PI()),(IE3)-(CEILING((IE3)/(2*PI()),1))*(2*PI()))</f>
        <v>0.5092139818</v>
      </c>
      <c r="IG3" s="122">
        <f t="shared" ref="IG3:IG402" si="230">IF(IF3=0,0,IF(AND(IF3&gt;0,IF3&lt;PI()),IF3,IF(AND(IF3&gt;0,IF3=PI()),PI(),IF(AND(IF3&gt;0,IF3&gt;PI()),IF3-2*PI(),IF(AND(IF3&lt;0,IF3&gt;-PI()),IF3,IF(AND(IF3&lt;0,IF3=-PI()),PI(),IF(AND(IF3&lt;0,IF3&lt;-PI()),IF3+2*PI(),"HELP")))))))</f>
        <v>0.5092139818</v>
      </c>
      <c r="IH3" s="142">
        <f t="shared" ref="IH3:IH402" si="231">POWER(GN3,IH$2)</f>
        <v>1</v>
      </c>
      <c r="II3" s="142">
        <f t="shared" ref="II3:II402" si="232">POWER(GJ3,II$2)</f>
        <v>67.73482598</v>
      </c>
      <c r="IJ3" s="130">
        <f t="shared" ref="IJ3:IJ402" si="233">PRODUCT(IH3:II3)</f>
        <v>67.73482598</v>
      </c>
      <c r="IK3" s="143">
        <f t="shared" ref="IK3:IK402" si="234">IK$2*IJ3*COS(IG3)</f>
        <v>59.14117004</v>
      </c>
      <c r="IL3" s="143">
        <f t="shared" ref="IL3:IL402" si="235">IL$2*IJ3*SIN(IG3)</f>
        <v>33.02012504</v>
      </c>
      <c r="IM3" s="143">
        <f t="shared" ref="IM3:IM402" si="236">ATAN2(IK3,IL3)</f>
        <v>0.5092139818</v>
      </c>
      <c r="IN3" s="124">
        <f t="shared" ref="IN3:IN402" si="237">SQRT(POWER(IK3,2)+POWER(IL3,2))</f>
        <v>67.73482598</v>
      </c>
    </row>
    <row r="4" ht="12.75" customHeight="1">
      <c r="A4" s="129">
        <f>'Cortez Cubic'!AP4</f>
        <v>-0.2187762226</v>
      </c>
      <c r="B4" s="129">
        <f>'Cortez Cubic'!AQ4</f>
        <v>-0.4986460632</v>
      </c>
      <c r="C4" s="129">
        <f>'Cortez Cubic'!AR4</f>
        <v>1475.615176</v>
      </c>
      <c r="D4" s="129">
        <f>'Cortez Cubic'!AS4</f>
        <v>-49119.65387</v>
      </c>
      <c r="E4" s="129">
        <f t="shared" ref="E4:H4" si="27">0</f>
        <v>0</v>
      </c>
      <c r="F4" s="129">
        <f t="shared" si="27"/>
        <v>0</v>
      </c>
      <c r="G4" s="129">
        <f t="shared" si="27"/>
        <v>0</v>
      </c>
      <c r="H4" s="129">
        <f t="shared" si="27"/>
        <v>0</v>
      </c>
      <c r="I4" s="110">
        <f>'Cortez Cubic'!I4</f>
        <v>47</v>
      </c>
      <c r="J4" s="130">
        <f t="shared" si="28"/>
        <v>47.0619279</v>
      </c>
      <c r="K4" s="131">
        <f t="shared" si="29"/>
        <v>1</v>
      </c>
      <c r="L4" s="131">
        <f t="shared" si="30"/>
        <v>0</v>
      </c>
      <c r="M4" s="132">
        <f t="shared" si="31"/>
        <v>-0.06192789938</v>
      </c>
      <c r="N4" s="133">
        <f t="shared" si="32"/>
        <v>0</v>
      </c>
      <c r="O4" s="134">
        <f t="shared" si="33"/>
        <v>47.0619279</v>
      </c>
      <c r="P4" s="134">
        <f t="shared" si="34"/>
        <v>-10.68392662</v>
      </c>
      <c r="Q4" s="135">
        <f t="shared" si="35"/>
        <v>47.0619279</v>
      </c>
      <c r="R4" s="135">
        <f t="shared" si="36"/>
        <v>10.68392662</v>
      </c>
      <c r="S4" s="136">
        <f t="shared" si="37"/>
        <v>-96.40310743</v>
      </c>
      <c r="T4" s="136">
        <f t="shared" si="38"/>
        <v>0</v>
      </c>
      <c r="U4" s="137">
        <f t="shared" ref="U4:X4" si="39">ATAN2(A4,E4)</f>
        <v>3.141592654</v>
      </c>
      <c r="V4" s="137">
        <f t="shared" si="39"/>
        <v>3.141592654</v>
      </c>
      <c r="W4" s="137">
        <f t="shared" si="39"/>
        <v>0</v>
      </c>
      <c r="X4" s="137">
        <f t="shared" si="39"/>
        <v>3.141592654</v>
      </c>
      <c r="Y4" s="137">
        <f t="shared" ref="Y4:AB4" si="40">SQRT(POWER(A4,2)+POWER(E4,2))</f>
        <v>0.2187762226</v>
      </c>
      <c r="Z4" s="137">
        <f t="shared" si="40"/>
        <v>0.4986460632</v>
      </c>
      <c r="AA4" s="137">
        <f t="shared" si="40"/>
        <v>1475.615176</v>
      </c>
      <c r="AB4" s="137">
        <f t="shared" si="40"/>
        <v>49119.65387</v>
      </c>
      <c r="AC4" s="138">
        <f t="shared" ref="AC4:AF4" si="41">U4-$U4</f>
        <v>0</v>
      </c>
      <c r="AD4" s="138">
        <f t="shared" si="41"/>
        <v>0</v>
      </c>
      <c r="AE4" s="138">
        <f t="shared" si="41"/>
        <v>-3.141592654</v>
      </c>
      <c r="AF4" s="138">
        <f t="shared" si="41"/>
        <v>0</v>
      </c>
      <c r="AG4" s="138">
        <f t="shared" ref="AG4:AJ4" si="42">Y4/$Y4</f>
        <v>1</v>
      </c>
      <c r="AH4" s="138">
        <f t="shared" si="42"/>
        <v>2.279251636</v>
      </c>
      <c r="AI4" s="138">
        <f t="shared" si="42"/>
        <v>6744.860837</v>
      </c>
      <c r="AJ4" s="138">
        <f t="shared" si="42"/>
        <v>224520.0748</v>
      </c>
      <c r="AK4" s="139">
        <f t="shared" ref="AK4:AN4" si="43">AG4*COS(AC4)</f>
        <v>1</v>
      </c>
      <c r="AL4" s="139">
        <f t="shared" si="43"/>
        <v>2.279251636</v>
      </c>
      <c r="AM4" s="139">
        <f t="shared" si="43"/>
        <v>-6744.860837</v>
      </c>
      <c r="AN4" s="139">
        <f t="shared" si="43"/>
        <v>224520.0748</v>
      </c>
      <c r="AO4" s="129">
        <f t="shared" ref="AO4:AR4" si="44">AG4*SIN(AC4)</f>
        <v>0</v>
      </c>
      <c r="AP4" s="129">
        <f t="shared" si="44"/>
        <v>0</v>
      </c>
      <c r="AQ4" s="129">
        <f t="shared" si="44"/>
        <v>0</v>
      </c>
      <c r="AR4" s="129">
        <f t="shared" si="44"/>
        <v>0</v>
      </c>
      <c r="AS4" s="140">
        <f t="shared" si="45"/>
        <v>0</v>
      </c>
      <c r="AT4" s="141">
        <f t="shared" si="46"/>
        <v>0</v>
      </c>
      <c r="AU4" s="141">
        <f t="shared" si="47"/>
        <v>0</v>
      </c>
      <c r="AV4" s="122">
        <f t="shared" si="48"/>
        <v>0</v>
      </c>
      <c r="AW4" s="142">
        <f t="shared" si="49"/>
        <v>11.84068494</v>
      </c>
      <c r="AX4" s="130">
        <f t="shared" si="50"/>
        <v>11.84068494</v>
      </c>
      <c r="AY4" s="143">
        <f t="shared" si="51"/>
        <v>-23.68136988</v>
      </c>
      <c r="AZ4" s="143">
        <f t="shared" si="52"/>
        <v>0</v>
      </c>
      <c r="BA4" s="143">
        <f t="shared" si="53"/>
        <v>3.141592654</v>
      </c>
      <c r="BB4" s="124">
        <f t="shared" si="54"/>
        <v>23.68136988</v>
      </c>
      <c r="BC4" s="140">
        <f t="shared" ref="BC4:BD4" si="55">BC$2*AD4</f>
        <v>0</v>
      </c>
      <c r="BD4" s="140">
        <f t="shared" si="55"/>
        <v>-3.141592654</v>
      </c>
      <c r="BE4" s="141">
        <f t="shared" si="56"/>
        <v>-3.141592654</v>
      </c>
      <c r="BF4" s="141">
        <f t="shared" si="57"/>
        <v>-3.141592654</v>
      </c>
      <c r="BG4" s="122">
        <f t="shared" si="58"/>
        <v>3.141592654</v>
      </c>
      <c r="BH4" s="142">
        <f t="shared" ref="BH4:BI4" si="59">POWER(AH4,BH$2)</f>
        <v>2.279251636</v>
      </c>
      <c r="BI4" s="142">
        <f t="shared" si="59"/>
        <v>6744.860837</v>
      </c>
      <c r="BJ4" s="130">
        <f t="shared" si="60"/>
        <v>15373.2351</v>
      </c>
      <c r="BK4" s="143">
        <f t="shared" si="61"/>
        <v>-138359.1159</v>
      </c>
      <c r="BL4" s="143">
        <f t="shared" si="62"/>
        <v>0</v>
      </c>
      <c r="BM4" s="143">
        <f t="shared" si="63"/>
        <v>3.141592654</v>
      </c>
      <c r="BN4" s="124">
        <f t="shared" si="64"/>
        <v>138359.1159</v>
      </c>
      <c r="BO4" s="140">
        <f t="shared" si="65"/>
        <v>0</v>
      </c>
      <c r="BP4" s="141">
        <f t="shared" si="66"/>
        <v>0</v>
      </c>
      <c r="BQ4" s="141">
        <f t="shared" si="67"/>
        <v>0</v>
      </c>
      <c r="BR4" s="122">
        <f t="shared" si="68"/>
        <v>0</v>
      </c>
      <c r="BS4" s="142">
        <f t="shared" si="69"/>
        <v>224520.0748</v>
      </c>
      <c r="BT4" s="130">
        <f t="shared" si="70"/>
        <v>224520.0748</v>
      </c>
      <c r="BU4" s="143">
        <f t="shared" si="71"/>
        <v>-6062042.021</v>
      </c>
      <c r="BV4" s="143">
        <f t="shared" si="72"/>
        <v>0</v>
      </c>
      <c r="BW4" s="143">
        <f t="shared" si="73"/>
        <v>3.141592654</v>
      </c>
      <c r="BX4" s="124">
        <f t="shared" si="74"/>
        <v>6062042.021</v>
      </c>
      <c r="BY4" s="144">
        <f t="shared" ref="BY4:BZ4" si="75">AY4+BK4+BU4</f>
        <v>-6200424.818</v>
      </c>
      <c r="BZ4" s="144">
        <f t="shared" si="75"/>
        <v>0</v>
      </c>
      <c r="CA4" s="144">
        <f t="shared" si="76"/>
        <v>3.141592654</v>
      </c>
      <c r="CB4" s="145">
        <f t="shared" si="77"/>
        <v>6200424.818</v>
      </c>
      <c r="CC4" s="140">
        <f t="shared" ref="CC4:CD4" si="78">CC$2*AD4</f>
        <v>0</v>
      </c>
      <c r="CD4" s="140">
        <f t="shared" si="78"/>
        <v>-6.283185307</v>
      </c>
      <c r="CE4" s="141">
        <f t="shared" si="79"/>
        <v>-6.283185307</v>
      </c>
      <c r="CF4" s="141">
        <f t="shared" si="80"/>
        <v>0</v>
      </c>
      <c r="CG4" s="122">
        <f t="shared" si="81"/>
        <v>0</v>
      </c>
      <c r="CH4" s="142">
        <f t="shared" ref="CH4:CI4" si="82">POWER(AH4,CH$2)</f>
        <v>5.194988019</v>
      </c>
      <c r="CI4" s="142">
        <f t="shared" si="82"/>
        <v>45493147.71</v>
      </c>
      <c r="CJ4" s="130">
        <f t="shared" si="83"/>
        <v>236336357.3</v>
      </c>
      <c r="CK4" s="143">
        <f t="shared" si="84"/>
        <v>-236336357.3</v>
      </c>
      <c r="CL4" s="143">
        <f t="shared" si="85"/>
        <v>0</v>
      </c>
      <c r="CM4" s="143">
        <f t="shared" si="86"/>
        <v>3.141592654</v>
      </c>
      <c r="CN4" s="124">
        <f t="shared" si="87"/>
        <v>236336357.3</v>
      </c>
      <c r="CO4" s="140">
        <f t="shared" si="88"/>
        <v>-9.424777961</v>
      </c>
      <c r="CP4" s="141">
        <f t="shared" si="89"/>
        <v>-9.424777961</v>
      </c>
      <c r="CQ4" s="141">
        <f t="shared" si="90"/>
        <v>-3.141592654</v>
      </c>
      <c r="CR4" s="122">
        <f t="shared" si="91"/>
        <v>3.141592654</v>
      </c>
      <c r="CS4" s="142">
        <f t="shared" si="92"/>
        <v>306844950359</v>
      </c>
      <c r="CT4" s="130">
        <f t="shared" si="93"/>
        <v>306844950359</v>
      </c>
      <c r="CU4" s="143">
        <f t="shared" si="94"/>
        <v>-1227379801436</v>
      </c>
      <c r="CV4" s="143">
        <f t="shared" si="95"/>
        <v>0.0001503106745</v>
      </c>
      <c r="CW4" s="143">
        <f t="shared" si="96"/>
        <v>3.141592654</v>
      </c>
      <c r="CX4" s="124">
        <f t="shared" si="97"/>
        <v>1227379801436</v>
      </c>
      <c r="CY4" s="140">
        <f t="shared" si="98"/>
        <v>0</v>
      </c>
      <c r="CZ4" s="140">
        <f t="shared" si="99"/>
        <v>0</v>
      </c>
      <c r="DA4" s="141">
        <f t="shared" si="100"/>
        <v>0</v>
      </c>
      <c r="DB4" s="141">
        <f t="shared" si="101"/>
        <v>0</v>
      </c>
      <c r="DC4" s="122">
        <f t="shared" si="102"/>
        <v>0</v>
      </c>
      <c r="DD4" s="142">
        <f t="shared" si="103"/>
        <v>11.84068494</v>
      </c>
      <c r="DE4" s="142">
        <f t="shared" si="104"/>
        <v>224520.0748</v>
      </c>
      <c r="DF4" s="130">
        <f t="shared" si="105"/>
        <v>2658471.469</v>
      </c>
      <c r="DG4" s="143">
        <f t="shared" si="106"/>
        <v>10633885.87</v>
      </c>
      <c r="DH4" s="143">
        <f t="shared" si="107"/>
        <v>0</v>
      </c>
      <c r="DI4" s="143">
        <f t="shared" si="108"/>
        <v>0</v>
      </c>
      <c r="DJ4" s="124">
        <f t="shared" si="109"/>
        <v>10633885.87</v>
      </c>
      <c r="DK4" s="140">
        <f t="shared" ref="DK4:DM4" si="110">DK$2*AD4</f>
        <v>0</v>
      </c>
      <c r="DL4" s="140">
        <f t="shared" si="110"/>
        <v>-3.141592654</v>
      </c>
      <c r="DM4" s="140">
        <f t="shared" si="110"/>
        <v>0</v>
      </c>
      <c r="DN4" s="141">
        <f t="shared" si="111"/>
        <v>-3.141592654</v>
      </c>
      <c r="DO4" s="141">
        <f t="shared" si="112"/>
        <v>-3.141592654</v>
      </c>
      <c r="DP4" s="122">
        <f t="shared" si="113"/>
        <v>3.141592654</v>
      </c>
      <c r="DQ4" s="142">
        <f t="shared" ref="DQ4:DS4" si="114">POWER(AH4,DQ$2)</f>
        <v>2.279251636</v>
      </c>
      <c r="DR4" s="142">
        <f t="shared" si="114"/>
        <v>6744.860837</v>
      </c>
      <c r="DS4" s="142">
        <f t="shared" si="114"/>
        <v>224520.0748</v>
      </c>
      <c r="DT4" s="130">
        <f t="shared" si="115"/>
        <v>3451599894</v>
      </c>
      <c r="DU4" s="143">
        <f t="shared" si="116"/>
        <v>62128798094</v>
      </c>
      <c r="DV4" s="143">
        <f t="shared" si="117"/>
        <v>-0.000007608583372</v>
      </c>
      <c r="DW4" s="143">
        <f t="shared" si="118"/>
        <v>0</v>
      </c>
      <c r="DX4" s="124">
        <f t="shared" si="119"/>
        <v>62128798094</v>
      </c>
      <c r="DY4" s="140">
        <f t="shared" si="120"/>
        <v>0</v>
      </c>
      <c r="DZ4" s="141">
        <f t="shared" si="121"/>
        <v>0</v>
      </c>
      <c r="EA4" s="141">
        <f t="shared" si="122"/>
        <v>0</v>
      </c>
      <c r="EB4" s="122">
        <f t="shared" si="123"/>
        <v>0</v>
      </c>
      <c r="EC4" s="142">
        <f t="shared" si="124"/>
        <v>50409264007</v>
      </c>
      <c r="ED4" s="130">
        <f t="shared" si="125"/>
        <v>50409264007</v>
      </c>
      <c r="EE4" s="143">
        <f t="shared" si="126"/>
        <v>1361050128188</v>
      </c>
      <c r="EF4" s="143">
        <f t="shared" si="127"/>
        <v>0</v>
      </c>
      <c r="EG4" s="143">
        <f t="shared" si="128"/>
        <v>0</v>
      </c>
      <c r="EH4" s="124">
        <f t="shared" si="129"/>
        <v>1361050128188</v>
      </c>
      <c r="EI4" s="144">
        <f t="shared" ref="EI4:EJ4" si="130">CK4+CU4+DG4+DU4+EE4</f>
        <v>195573422375</v>
      </c>
      <c r="EJ4" s="144">
        <f t="shared" si="130"/>
        <v>0.0001427020911</v>
      </c>
      <c r="EK4" s="144">
        <f t="shared" si="131"/>
        <v>0</v>
      </c>
      <c r="EL4" s="145">
        <f t="shared" si="132"/>
        <v>195573422375</v>
      </c>
      <c r="EM4" s="140">
        <f t="shared" si="133"/>
        <v>0</v>
      </c>
      <c r="EN4" s="141">
        <f t="shared" si="134"/>
        <v>0</v>
      </c>
      <c r="EO4" s="141">
        <f t="shared" si="135"/>
        <v>0</v>
      </c>
      <c r="EP4" s="122">
        <f t="shared" si="136"/>
        <v>0</v>
      </c>
      <c r="EQ4" s="142">
        <f t="shared" si="137"/>
        <v>442236.8397</v>
      </c>
      <c r="ER4" s="130">
        <f t="shared" si="138"/>
        <v>442236.8397</v>
      </c>
      <c r="ES4" s="143">
        <f t="shared" si="139"/>
        <v>2297930.026</v>
      </c>
      <c r="ET4" s="143">
        <f t="shared" si="140"/>
        <v>0.0000000008383537395</v>
      </c>
      <c r="EU4" s="143">
        <f t="shared" si="141"/>
        <v>0</v>
      </c>
      <c r="EV4" s="124">
        <f t="shared" si="142"/>
        <v>2297930.026</v>
      </c>
      <c r="EW4" s="144">
        <f t="shared" ref="EW4:EX4" si="143">BY4+ES4</f>
        <v>-3902494.792</v>
      </c>
      <c r="EX4" s="144">
        <f t="shared" si="143"/>
        <v>0.0000000008552978444</v>
      </c>
      <c r="EY4" s="144">
        <f t="shared" si="144"/>
        <v>3.141592654</v>
      </c>
      <c r="EZ4" s="145">
        <f t="shared" si="145"/>
        <v>3902494.792</v>
      </c>
      <c r="FA4" s="140">
        <f t="shared" si="146"/>
        <v>1.047197551</v>
      </c>
      <c r="FB4" s="141">
        <f t="shared" si="147"/>
        <v>1.047197551</v>
      </c>
      <c r="FC4" s="141">
        <f t="shared" si="148"/>
        <v>1.047197551</v>
      </c>
      <c r="FD4" s="122">
        <f t="shared" si="149"/>
        <v>1.047197551</v>
      </c>
      <c r="FE4" s="142">
        <f t="shared" si="150"/>
        <v>157.4396482</v>
      </c>
      <c r="FF4" s="130">
        <f t="shared" si="151"/>
        <v>157.4396482</v>
      </c>
      <c r="FG4" s="143">
        <f t="shared" si="152"/>
        <v>20.82665527</v>
      </c>
      <c r="FH4" s="143">
        <f t="shared" si="153"/>
        <v>36.07282508</v>
      </c>
      <c r="FI4" s="143">
        <f t="shared" si="154"/>
        <v>1.047197551</v>
      </c>
      <c r="FJ4" s="124">
        <f t="shared" si="155"/>
        <v>41.65331054</v>
      </c>
      <c r="FK4" s="140">
        <f t="shared" si="156"/>
        <v>0</v>
      </c>
      <c r="FL4" s="141">
        <f t="shared" si="157"/>
        <v>0</v>
      </c>
      <c r="FM4" s="141">
        <f t="shared" si="158"/>
        <v>0</v>
      </c>
      <c r="FN4" s="122">
        <f t="shared" si="159"/>
        <v>0</v>
      </c>
      <c r="FO4" s="142">
        <f t="shared" si="160"/>
        <v>5.194988019</v>
      </c>
      <c r="FP4" s="130">
        <f t="shared" si="161"/>
        <v>5.194988019</v>
      </c>
      <c r="FQ4" s="143">
        <f t="shared" si="162"/>
        <v>-5.194988019</v>
      </c>
      <c r="FR4" s="143">
        <f t="shared" si="163"/>
        <v>0</v>
      </c>
      <c r="FS4" s="143">
        <f t="shared" si="164"/>
        <v>3.141592654</v>
      </c>
      <c r="FT4" s="124">
        <f t="shared" si="165"/>
        <v>5.194988019</v>
      </c>
      <c r="FU4" s="144">
        <f t="shared" si="166"/>
        <v>-20239.7775</v>
      </c>
      <c r="FV4" s="144">
        <f t="shared" si="167"/>
        <v>0</v>
      </c>
      <c r="FW4" s="144">
        <f t="shared" si="168"/>
        <v>-3.141592654</v>
      </c>
      <c r="FX4" s="145">
        <f t="shared" si="169"/>
        <v>20239.7775</v>
      </c>
      <c r="FY4" s="140">
        <f t="shared" si="170"/>
        <v>-3.141592654</v>
      </c>
      <c r="FZ4" s="140">
        <f t="shared" si="171"/>
        <v>-1.047197551</v>
      </c>
      <c r="GA4" s="141">
        <f t="shared" si="172"/>
        <v>-4.188790205</v>
      </c>
      <c r="GB4" s="141">
        <f t="shared" si="173"/>
        <v>-4.188790205</v>
      </c>
      <c r="GC4" s="122">
        <f t="shared" si="174"/>
        <v>2.094395102</v>
      </c>
      <c r="GD4" s="142">
        <f t="shared" si="175"/>
        <v>20239.7775</v>
      </c>
      <c r="GE4" s="142">
        <f t="shared" si="176"/>
        <v>0.0240076956</v>
      </c>
      <c r="GF4" s="130">
        <f t="shared" si="177"/>
        <v>485.9104172</v>
      </c>
      <c r="GG4" s="143">
        <f t="shared" si="178"/>
        <v>-26.99502318</v>
      </c>
      <c r="GH4" s="143">
        <f t="shared" si="179"/>
        <v>46.75675169</v>
      </c>
      <c r="GI4" s="143">
        <f t="shared" si="180"/>
        <v>2.094395102</v>
      </c>
      <c r="GJ4" s="124">
        <f t="shared" si="181"/>
        <v>53.99004635</v>
      </c>
      <c r="GK4" s="146">
        <f t="shared" si="182"/>
        <v>-0.5</v>
      </c>
      <c r="GL4" s="127">
        <f t="shared" si="183"/>
        <v>-0.8660254038</v>
      </c>
      <c r="GM4" s="146">
        <f t="shared" si="184"/>
        <v>-2.094395102</v>
      </c>
      <c r="GN4" s="127">
        <f t="shared" si="185"/>
        <v>1</v>
      </c>
      <c r="GO4" s="147">
        <f t="shared" si="186"/>
        <v>-0.5</v>
      </c>
      <c r="GP4" s="128">
        <f t="shared" si="187"/>
        <v>0.8660254038</v>
      </c>
      <c r="GQ4" s="147">
        <f t="shared" si="188"/>
        <v>2.094395102</v>
      </c>
      <c r="GR4" s="128">
        <f t="shared" si="189"/>
        <v>1</v>
      </c>
      <c r="GS4" s="140">
        <f t="shared" si="190"/>
        <v>-2.094395102</v>
      </c>
      <c r="GT4" s="140">
        <f t="shared" si="191"/>
        <v>1.047197551</v>
      </c>
      <c r="GU4" s="141">
        <f t="shared" si="192"/>
        <v>-1.047197551</v>
      </c>
      <c r="GV4" s="141">
        <f t="shared" si="193"/>
        <v>-1.047197551</v>
      </c>
      <c r="GW4" s="122">
        <f t="shared" si="194"/>
        <v>-1.047197551</v>
      </c>
      <c r="GX4" s="142">
        <f t="shared" si="195"/>
        <v>1</v>
      </c>
      <c r="GY4" s="142">
        <f t="shared" si="196"/>
        <v>41.65331054</v>
      </c>
      <c r="GZ4" s="130">
        <f t="shared" si="197"/>
        <v>41.65331054</v>
      </c>
      <c r="HA4" s="143">
        <f t="shared" si="198"/>
        <v>20.82665527</v>
      </c>
      <c r="HB4" s="143">
        <f t="shared" si="199"/>
        <v>-36.07282508</v>
      </c>
      <c r="HC4" s="143">
        <f t="shared" si="200"/>
        <v>-1.047197551</v>
      </c>
      <c r="HD4" s="124">
        <f t="shared" si="201"/>
        <v>41.65331054</v>
      </c>
      <c r="HE4" s="140">
        <f t="shared" si="202"/>
        <v>2.094395102</v>
      </c>
      <c r="HF4" s="140">
        <f t="shared" si="203"/>
        <v>2.094395102</v>
      </c>
      <c r="HG4" s="141">
        <f t="shared" si="204"/>
        <v>4.188790205</v>
      </c>
      <c r="HH4" s="141">
        <f t="shared" si="205"/>
        <v>4.188790205</v>
      </c>
      <c r="HI4" s="122">
        <f t="shared" si="206"/>
        <v>-2.094395102</v>
      </c>
      <c r="HJ4" s="142">
        <f t="shared" si="207"/>
        <v>1</v>
      </c>
      <c r="HK4" s="142">
        <f t="shared" si="208"/>
        <v>53.99004635</v>
      </c>
      <c r="HL4" s="130">
        <f t="shared" si="209"/>
        <v>53.99004635</v>
      </c>
      <c r="HM4" s="143">
        <f t="shared" si="210"/>
        <v>-26.99502318</v>
      </c>
      <c r="HN4" s="143">
        <f t="shared" si="211"/>
        <v>-46.75675169</v>
      </c>
      <c r="HO4" s="143">
        <f t="shared" si="212"/>
        <v>-2.094395102</v>
      </c>
      <c r="HP4" s="124">
        <f t="shared" si="213"/>
        <v>53.99004635</v>
      </c>
      <c r="HQ4" s="140">
        <f t="shared" si="214"/>
        <v>2.094395102</v>
      </c>
      <c r="HR4" s="140">
        <f t="shared" si="215"/>
        <v>1.047197551</v>
      </c>
      <c r="HS4" s="141">
        <f t="shared" si="216"/>
        <v>3.141592654</v>
      </c>
      <c r="HT4" s="141">
        <f t="shared" si="217"/>
        <v>3.141592654</v>
      </c>
      <c r="HU4" s="122">
        <f t="shared" si="218"/>
        <v>3.141592654</v>
      </c>
      <c r="HV4" s="142">
        <f t="shared" si="219"/>
        <v>1</v>
      </c>
      <c r="HW4" s="142">
        <f t="shared" si="220"/>
        <v>41.65331054</v>
      </c>
      <c r="HX4" s="130">
        <f t="shared" si="221"/>
        <v>41.65331054</v>
      </c>
      <c r="HY4" s="143">
        <f t="shared" si="222"/>
        <v>-41.65331054</v>
      </c>
      <c r="HZ4" s="143">
        <f t="shared" si="223"/>
        <v>0</v>
      </c>
      <c r="IA4" s="143">
        <f t="shared" si="224"/>
        <v>3.141592654</v>
      </c>
      <c r="IB4" s="124">
        <f t="shared" si="225"/>
        <v>41.65331054</v>
      </c>
      <c r="IC4" s="140">
        <f t="shared" si="226"/>
        <v>-2.094395102</v>
      </c>
      <c r="ID4" s="140">
        <f t="shared" si="227"/>
        <v>2.094395102</v>
      </c>
      <c r="IE4" s="141">
        <f t="shared" si="228"/>
        <v>0</v>
      </c>
      <c r="IF4" s="141">
        <f t="shared" si="229"/>
        <v>0</v>
      </c>
      <c r="IG4" s="122">
        <f t="shared" si="230"/>
        <v>0</v>
      </c>
      <c r="IH4" s="142">
        <f t="shared" si="231"/>
        <v>1</v>
      </c>
      <c r="II4" s="142">
        <f t="shared" si="232"/>
        <v>53.99004635</v>
      </c>
      <c r="IJ4" s="130">
        <f t="shared" si="233"/>
        <v>53.99004635</v>
      </c>
      <c r="IK4" s="143">
        <f t="shared" si="234"/>
        <v>53.99004635</v>
      </c>
      <c r="IL4" s="143">
        <f t="shared" si="235"/>
        <v>0</v>
      </c>
      <c r="IM4" s="143">
        <f t="shared" si="236"/>
        <v>0</v>
      </c>
      <c r="IN4" s="124">
        <f t="shared" si="237"/>
        <v>53.99004635</v>
      </c>
    </row>
    <row r="5" ht="12.75" customHeight="1">
      <c r="A5" s="129">
        <f>'Cortez Cubic'!AP5</f>
        <v>-0.2187762226</v>
      </c>
      <c r="B5" s="129">
        <f>'Cortez Cubic'!AQ5</f>
        <v>3.608446298</v>
      </c>
      <c r="C5" s="129">
        <f>'Cortez Cubic'!AR5</f>
        <v>1819.901977</v>
      </c>
      <c r="D5" s="129">
        <f>'Cortez Cubic'!AS5</f>
        <v>-67979.11326</v>
      </c>
      <c r="E5" s="129">
        <f t="shared" ref="E5:H5" si="238">0</f>
        <v>0</v>
      </c>
      <c r="F5" s="129">
        <f t="shared" si="238"/>
        <v>0</v>
      </c>
      <c r="G5" s="129">
        <f t="shared" si="238"/>
        <v>0</v>
      </c>
      <c r="H5" s="129">
        <f t="shared" si="238"/>
        <v>0</v>
      </c>
      <c r="I5" s="110">
        <f>'Cortez Cubic'!I5</f>
        <v>72</v>
      </c>
      <c r="J5" s="130">
        <f t="shared" si="28"/>
        <v>72.09580143</v>
      </c>
      <c r="K5" s="131">
        <f t="shared" si="29"/>
        <v>1</v>
      </c>
      <c r="L5" s="131">
        <f t="shared" si="30"/>
        <v>0</v>
      </c>
      <c r="M5" s="132">
        <f t="shared" si="31"/>
        <v>-0.09580143333</v>
      </c>
      <c r="N5" s="133">
        <f t="shared" si="32"/>
        <v>28.60320585</v>
      </c>
      <c r="O5" s="134">
        <f t="shared" si="33"/>
        <v>72.09580143</v>
      </c>
      <c r="P5" s="134">
        <f t="shared" si="34"/>
        <v>0</v>
      </c>
      <c r="Q5" s="135">
        <f t="shared" si="35"/>
        <v>43.49259558</v>
      </c>
      <c r="R5" s="135">
        <f t="shared" si="36"/>
        <v>0</v>
      </c>
      <c r="S5" s="136">
        <f t="shared" si="37"/>
        <v>-99.09461969</v>
      </c>
      <c r="T5" s="136">
        <f t="shared" si="38"/>
        <v>0</v>
      </c>
      <c r="U5" s="137">
        <f t="shared" ref="U5:X5" si="239">ATAN2(A5,E5)</f>
        <v>3.141592654</v>
      </c>
      <c r="V5" s="137">
        <f t="shared" si="239"/>
        <v>0</v>
      </c>
      <c r="W5" s="137">
        <f t="shared" si="239"/>
        <v>0</v>
      </c>
      <c r="X5" s="137">
        <f t="shared" si="239"/>
        <v>3.141592654</v>
      </c>
      <c r="Y5" s="137">
        <f t="shared" ref="Y5:AB5" si="240">SQRT(POWER(A5,2)+POWER(E5,2))</f>
        <v>0.2187762226</v>
      </c>
      <c r="Z5" s="137">
        <f t="shared" si="240"/>
        <v>3.608446298</v>
      </c>
      <c r="AA5" s="137">
        <f t="shared" si="240"/>
        <v>1819.901977</v>
      </c>
      <c r="AB5" s="137">
        <f t="shared" si="240"/>
        <v>67979.11326</v>
      </c>
      <c r="AC5" s="138">
        <f t="shared" ref="AC5:AF5" si="241">U5-$U5</f>
        <v>0</v>
      </c>
      <c r="AD5" s="138">
        <f t="shared" si="241"/>
        <v>-3.141592654</v>
      </c>
      <c r="AE5" s="138">
        <f t="shared" si="241"/>
        <v>-3.141592654</v>
      </c>
      <c r="AF5" s="138">
        <f t="shared" si="241"/>
        <v>0</v>
      </c>
      <c r="AG5" s="138">
        <f t="shared" ref="AG5:AJ5" si="242">Y5/$Y5</f>
        <v>1</v>
      </c>
      <c r="AH5" s="138">
        <f t="shared" si="242"/>
        <v>16.49377732</v>
      </c>
      <c r="AI5" s="138">
        <f t="shared" si="242"/>
        <v>8318.554708</v>
      </c>
      <c r="AJ5" s="138">
        <f t="shared" si="242"/>
        <v>310724.4126</v>
      </c>
      <c r="AK5" s="139">
        <f t="shared" ref="AK5:AN5" si="243">AG5*COS(AC5)</f>
        <v>1</v>
      </c>
      <c r="AL5" s="139">
        <f t="shared" si="243"/>
        <v>-16.49377732</v>
      </c>
      <c r="AM5" s="139">
        <f t="shared" si="243"/>
        <v>-8318.554708</v>
      </c>
      <c r="AN5" s="139">
        <f t="shared" si="243"/>
        <v>310724.4126</v>
      </c>
      <c r="AO5" s="129">
        <f t="shared" ref="AO5:AR5" si="244">AG5*SIN(AC5)</f>
        <v>0</v>
      </c>
      <c r="AP5" s="129">
        <f t="shared" si="244"/>
        <v>0</v>
      </c>
      <c r="AQ5" s="129">
        <f t="shared" si="244"/>
        <v>0</v>
      </c>
      <c r="AR5" s="129">
        <f t="shared" si="244"/>
        <v>0</v>
      </c>
      <c r="AS5" s="140">
        <f t="shared" si="45"/>
        <v>-9.424777961</v>
      </c>
      <c r="AT5" s="141">
        <f t="shared" si="46"/>
        <v>-9.424777961</v>
      </c>
      <c r="AU5" s="141">
        <f t="shared" si="47"/>
        <v>-3.141592654</v>
      </c>
      <c r="AV5" s="122">
        <f t="shared" si="48"/>
        <v>3.141592654</v>
      </c>
      <c r="AW5" s="142">
        <f t="shared" si="49"/>
        <v>4487.044541</v>
      </c>
      <c r="AX5" s="130">
        <f t="shared" si="50"/>
        <v>4487.044541</v>
      </c>
      <c r="AY5" s="143">
        <f t="shared" si="51"/>
        <v>8974.089082</v>
      </c>
      <c r="AZ5" s="143">
        <f t="shared" si="52"/>
        <v>0</v>
      </c>
      <c r="BA5" s="143">
        <f t="shared" si="53"/>
        <v>0</v>
      </c>
      <c r="BB5" s="124">
        <f t="shared" si="54"/>
        <v>8974.089082</v>
      </c>
      <c r="BC5" s="140">
        <f t="shared" ref="BC5:BD5" si="245">BC$2*AD5</f>
        <v>-3.141592654</v>
      </c>
      <c r="BD5" s="140">
        <f t="shared" si="245"/>
        <v>-3.141592654</v>
      </c>
      <c r="BE5" s="141">
        <f t="shared" si="56"/>
        <v>-6.283185307</v>
      </c>
      <c r="BF5" s="141">
        <f t="shared" si="57"/>
        <v>0</v>
      </c>
      <c r="BG5" s="122">
        <f t="shared" si="58"/>
        <v>0</v>
      </c>
      <c r="BH5" s="142">
        <f t="shared" ref="BH5:BI5" si="246">POWER(AH5,BH$2)</f>
        <v>16.49377732</v>
      </c>
      <c r="BI5" s="142">
        <f t="shared" si="246"/>
        <v>8318.554708</v>
      </c>
      <c r="BJ5" s="130">
        <f t="shared" si="60"/>
        <v>137204.389</v>
      </c>
      <c r="BK5" s="143">
        <f t="shared" si="61"/>
        <v>1234839.501</v>
      </c>
      <c r="BL5" s="143">
        <f t="shared" si="62"/>
        <v>0</v>
      </c>
      <c r="BM5" s="143">
        <f t="shared" si="63"/>
        <v>0</v>
      </c>
      <c r="BN5" s="124">
        <f t="shared" si="64"/>
        <v>1234839.501</v>
      </c>
      <c r="BO5" s="140">
        <f t="shared" si="65"/>
        <v>0</v>
      </c>
      <c r="BP5" s="141">
        <f t="shared" si="66"/>
        <v>0</v>
      </c>
      <c r="BQ5" s="141">
        <f t="shared" si="67"/>
        <v>0</v>
      </c>
      <c r="BR5" s="122">
        <f t="shared" si="68"/>
        <v>0</v>
      </c>
      <c r="BS5" s="142">
        <f t="shared" si="69"/>
        <v>310724.4126</v>
      </c>
      <c r="BT5" s="130">
        <f t="shared" si="70"/>
        <v>310724.4126</v>
      </c>
      <c r="BU5" s="143">
        <f t="shared" si="71"/>
        <v>-8389559.141</v>
      </c>
      <c r="BV5" s="143">
        <f t="shared" si="72"/>
        <v>0</v>
      </c>
      <c r="BW5" s="143">
        <f t="shared" si="73"/>
        <v>3.141592654</v>
      </c>
      <c r="BX5" s="124">
        <f t="shared" si="74"/>
        <v>8389559.141</v>
      </c>
      <c r="BY5" s="144">
        <f t="shared" ref="BY5:BZ5" si="247">AY5+BK5+BU5</f>
        <v>-7145745.551</v>
      </c>
      <c r="BZ5" s="144">
        <f t="shared" si="247"/>
        <v>0</v>
      </c>
      <c r="CA5" s="144">
        <f t="shared" si="76"/>
        <v>-3.141592654</v>
      </c>
      <c r="CB5" s="145">
        <f t="shared" si="77"/>
        <v>7145745.551</v>
      </c>
      <c r="CC5" s="140">
        <f t="shared" ref="CC5:CD5" si="248">CC$2*AD5</f>
        <v>-6.283185307</v>
      </c>
      <c r="CD5" s="140">
        <f t="shared" si="248"/>
        <v>-6.283185307</v>
      </c>
      <c r="CE5" s="141">
        <f t="shared" si="79"/>
        <v>-12.56637061</v>
      </c>
      <c r="CF5" s="141">
        <f t="shared" si="80"/>
        <v>0</v>
      </c>
      <c r="CG5" s="122">
        <f t="shared" si="81"/>
        <v>0</v>
      </c>
      <c r="CH5" s="142">
        <f t="shared" ref="CH5:CI5" si="249">POWER(AH5,CH$2)</f>
        <v>272.0446902</v>
      </c>
      <c r="CI5" s="142">
        <f t="shared" si="249"/>
        <v>69198352.43</v>
      </c>
      <c r="CJ5" s="130">
        <f t="shared" si="83"/>
        <v>18825044352</v>
      </c>
      <c r="CK5" s="143">
        <f t="shared" si="84"/>
        <v>-18825044352</v>
      </c>
      <c r="CL5" s="143">
        <f t="shared" si="85"/>
        <v>0</v>
      </c>
      <c r="CM5" s="143">
        <f t="shared" si="86"/>
        <v>3.141592654</v>
      </c>
      <c r="CN5" s="124">
        <f t="shared" si="87"/>
        <v>18825044352</v>
      </c>
      <c r="CO5" s="140">
        <f t="shared" si="88"/>
        <v>-9.424777961</v>
      </c>
      <c r="CP5" s="141">
        <f t="shared" si="89"/>
        <v>-9.424777961</v>
      </c>
      <c r="CQ5" s="141">
        <f t="shared" si="90"/>
        <v>-3.141592654</v>
      </c>
      <c r="CR5" s="122">
        <f t="shared" si="91"/>
        <v>3.141592654</v>
      </c>
      <c r="CS5" s="142">
        <f t="shared" si="92"/>
        <v>575630280437</v>
      </c>
      <c r="CT5" s="130">
        <f t="shared" si="93"/>
        <v>575630280437</v>
      </c>
      <c r="CU5" s="143">
        <f t="shared" si="94"/>
        <v>-2302521121748</v>
      </c>
      <c r="CV5" s="143">
        <f t="shared" si="95"/>
        <v>0.0002819775122</v>
      </c>
      <c r="CW5" s="143">
        <f t="shared" si="96"/>
        <v>3.141592654</v>
      </c>
      <c r="CX5" s="124">
        <f t="shared" si="97"/>
        <v>2302521121748</v>
      </c>
      <c r="CY5" s="140">
        <f t="shared" si="98"/>
        <v>-9.424777961</v>
      </c>
      <c r="CZ5" s="140">
        <f t="shared" si="99"/>
        <v>0</v>
      </c>
      <c r="DA5" s="141">
        <f t="shared" si="100"/>
        <v>-9.424777961</v>
      </c>
      <c r="DB5" s="141">
        <f t="shared" si="101"/>
        <v>-3.141592654</v>
      </c>
      <c r="DC5" s="122">
        <f t="shared" si="102"/>
        <v>3.141592654</v>
      </c>
      <c r="DD5" s="142">
        <f t="shared" si="103"/>
        <v>4487.044541</v>
      </c>
      <c r="DE5" s="142">
        <f t="shared" si="104"/>
        <v>310724.4126</v>
      </c>
      <c r="DF5" s="130">
        <f t="shared" si="105"/>
        <v>1394234279</v>
      </c>
      <c r="DG5" s="143">
        <f t="shared" si="106"/>
        <v>-5576937118</v>
      </c>
      <c r="DH5" s="143">
        <f t="shared" si="107"/>
        <v>0.000000682977819</v>
      </c>
      <c r="DI5" s="143">
        <f t="shared" si="108"/>
        <v>3.141592654</v>
      </c>
      <c r="DJ5" s="124">
        <f t="shared" si="109"/>
        <v>5576937118</v>
      </c>
      <c r="DK5" s="140">
        <f t="shared" ref="DK5:DM5" si="250">DK$2*AD5</f>
        <v>-3.141592654</v>
      </c>
      <c r="DL5" s="140">
        <f t="shared" si="250"/>
        <v>-3.141592654</v>
      </c>
      <c r="DM5" s="140">
        <f t="shared" si="250"/>
        <v>0</v>
      </c>
      <c r="DN5" s="141">
        <f t="shared" si="111"/>
        <v>-6.283185307</v>
      </c>
      <c r="DO5" s="141">
        <f t="shared" si="112"/>
        <v>0</v>
      </c>
      <c r="DP5" s="122">
        <f t="shared" si="113"/>
        <v>0</v>
      </c>
      <c r="DQ5" s="142">
        <f t="shared" ref="DQ5:DS5" si="251">POWER(AH5,DQ$2)</f>
        <v>16.49377732</v>
      </c>
      <c r="DR5" s="142">
        <f t="shared" si="251"/>
        <v>8318.554708</v>
      </c>
      <c r="DS5" s="142">
        <f t="shared" si="251"/>
        <v>310724.4126</v>
      </c>
      <c r="DT5" s="130">
        <f t="shared" si="115"/>
        <v>42632753170</v>
      </c>
      <c r="DU5" s="143">
        <f t="shared" si="116"/>
        <v>-767389557057</v>
      </c>
      <c r="DV5" s="143">
        <f t="shared" si="117"/>
        <v>0</v>
      </c>
      <c r="DW5" s="143">
        <f t="shared" si="118"/>
        <v>3.141592654</v>
      </c>
      <c r="DX5" s="124">
        <f t="shared" si="119"/>
        <v>767389557057</v>
      </c>
      <c r="DY5" s="140">
        <f t="shared" si="120"/>
        <v>0</v>
      </c>
      <c r="DZ5" s="141">
        <f t="shared" si="121"/>
        <v>0</v>
      </c>
      <c r="EA5" s="141">
        <f t="shared" si="122"/>
        <v>0</v>
      </c>
      <c r="EB5" s="122">
        <f t="shared" si="123"/>
        <v>0</v>
      </c>
      <c r="EC5" s="142">
        <f t="shared" si="124"/>
        <v>96549660594</v>
      </c>
      <c r="ED5" s="130">
        <f t="shared" si="125"/>
        <v>96549660594</v>
      </c>
      <c r="EE5" s="143">
        <f t="shared" si="126"/>
        <v>2606840836037</v>
      </c>
      <c r="EF5" s="143">
        <f t="shared" si="127"/>
        <v>0</v>
      </c>
      <c r="EG5" s="143">
        <f t="shared" si="128"/>
        <v>0</v>
      </c>
      <c r="EH5" s="124">
        <f t="shared" si="129"/>
        <v>2606840836037</v>
      </c>
      <c r="EI5" s="144">
        <f t="shared" ref="EI5:EJ5" si="252">CK5+CU5+DG5+DU5+EE5</f>
        <v>-487471824237</v>
      </c>
      <c r="EJ5" s="144">
        <f t="shared" si="252"/>
        <v>0.00028266049</v>
      </c>
      <c r="EK5" s="144">
        <f t="shared" si="131"/>
        <v>3.141592654</v>
      </c>
      <c r="EL5" s="145">
        <f t="shared" si="132"/>
        <v>487471824237</v>
      </c>
      <c r="EM5" s="140">
        <f t="shared" si="133"/>
        <v>1.570796327</v>
      </c>
      <c r="EN5" s="141">
        <f t="shared" si="134"/>
        <v>1.570796327</v>
      </c>
      <c r="EO5" s="141">
        <f t="shared" si="135"/>
        <v>1.570796327</v>
      </c>
      <c r="EP5" s="122">
        <f t="shared" si="136"/>
        <v>1.570796327</v>
      </c>
      <c r="EQ5" s="142">
        <f t="shared" si="137"/>
        <v>698191.8248</v>
      </c>
      <c r="ER5" s="130">
        <f t="shared" si="138"/>
        <v>698191.8248</v>
      </c>
      <c r="ES5" s="143">
        <f t="shared" si="139"/>
        <v>0.000000001027703585</v>
      </c>
      <c r="ET5" s="143">
        <f t="shared" si="140"/>
        <v>3627911.142</v>
      </c>
      <c r="EU5" s="143">
        <f t="shared" si="141"/>
        <v>1.570796327</v>
      </c>
      <c r="EV5" s="124">
        <f t="shared" si="142"/>
        <v>3627911.142</v>
      </c>
      <c r="EW5" s="144">
        <f t="shared" ref="EW5:EX5" si="253">BY5+ES5</f>
        <v>-7145745.551</v>
      </c>
      <c r="EX5" s="144">
        <f t="shared" si="253"/>
        <v>3627911.142</v>
      </c>
      <c r="EY5" s="144">
        <f t="shared" si="144"/>
        <v>2.671802242</v>
      </c>
      <c r="EZ5" s="145">
        <f t="shared" si="145"/>
        <v>8013951.505</v>
      </c>
      <c r="FA5" s="140">
        <f t="shared" si="146"/>
        <v>0.8906007474</v>
      </c>
      <c r="FB5" s="141">
        <f t="shared" si="147"/>
        <v>0.8906007474</v>
      </c>
      <c r="FC5" s="141">
        <f t="shared" si="148"/>
        <v>0.8906007474</v>
      </c>
      <c r="FD5" s="122">
        <f t="shared" si="149"/>
        <v>0.8906007474</v>
      </c>
      <c r="FE5" s="142">
        <f t="shared" si="150"/>
        <v>200.116195</v>
      </c>
      <c r="FF5" s="130">
        <f t="shared" si="151"/>
        <v>200.116195</v>
      </c>
      <c r="FG5" s="143">
        <f t="shared" si="152"/>
        <v>33.29893783</v>
      </c>
      <c r="FH5" s="143">
        <f t="shared" si="153"/>
        <v>41.16138356</v>
      </c>
      <c r="FI5" s="143">
        <f t="shared" si="154"/>
        <v>0.8906007474</v>
      </c>
      <c r="FJ5" s="124">
        <f t="shared" si="155"/>
        <v>52.94410975</v>
      </c>
      <c r="FK5" s="140">
        <f t="shared" si="156"/>
        <v>-6.283185307</v>
      </c>
      <c r="FL5" s="141">
        <f t="shared" si="157"/>
        <v>-6.283185307</v>
      </c>
      <c r="FM5" s="141">
        <f t="shared" si="158"/>
        <v>0</v>
      </c>
      <c r="FN5" s="122">
        <f t="shared" si="159"/>
        <v>0</v>
      </c>
      <c r="FO5" s="142">
        <f t="shared" si="160"/>
        <v>272.0446902</v>
      </c>
      <c r="FP5" s="130">
        <f t="shared" si="161"/>
        <v>272.0446902</v>
      </c>
      <c r="FQ5" s="143">
        <f t="shared" si="162"/>
        <v>-272.0446902</v>
      </c>
      <c r="FR5" s="143">
        <f t="shared" si="163"/>
        <v>0</v>
      </c>
      <c r="FS5" s="143">
        <f t="shared" si="164"/>
        <v>3.141592654</v>
      </c>
      <c r="FT5" s="124">
        <f t="shared" si="165"/>
        <v>272.0446902</v>
      </c>
      <c r="FU5" s="144">
        <f t="shared" si="166"/>
        <v>-25227.70881</v>
      </c>
      <c r="FV5" s="144">
        <f t="shared" si="167"/>
        <v>0</v>
      </c>
      <c r="FW5" s="144">
        <f t="shared" si="168"/>
        <v>-3.141592654</v>
      </c>
      <c r="FX5" s="145">
        <f t="shared" si="169"/>
        <v>25227.70881</v>
      </c>
      <c r="FY5" s="140">
        <f t="shared" si="170"/>
        <v>-3.141592654</v>
      </c>
      <c r="FZ5" s="140">
        <f t="shared" si="171"/>
        <v>-0.8906007474</v>
      </c>
      <c r="GA5" s="141">
        <f t="shared" si="172"/>
        <v>-4.032193401</v>
      </c>
      <c r="GB5" s="141">
        <f t="shared" si="173"/>
        <v>-4.032193401</v>
      </c>
      <c r="GC5" s="122">
        <f t="shared" si="174"/>
        <v>2.250991906</v>
      </c>
      <c r="GD5" s="142">
        <f t="shared" si="175"/>
        <v>25227.70881</v>
      </c>
      <c r="GE5" s="142">
        <f t="shared" si="176"/>
        <v>0.01888784238</v>
      </c>
      <c r="GF5" s="130">
        <f t="shared" si="177"/>
        <v>476.4969877</v>
      </c>
      <c r="GG5" s="143">
        <f t="shared" si="178"/>
        <v>-33.29893783</v>
      </c>
      <c r="GH5" s="143">
        <f t="shared" si="179"/>
        <v>41.16138356</v>
      </c>
      <c r="GI5" s="143">
        <f t="shared" si="180"/>
        <v>2.250991906</v>
      </c>
      <c r="GJ5" s="124">
        <f t="shared" si="181"/>
        <v>52.94410975</v>
      </c>
      <c r="GK5" s="146">
        <f t="shared" si="182"/>
        <v>-0.5</v>
      </c>
      <c r="GL5" s="127">
        <f t="shared" si="183"/>
        <v>-0.8660254038</v>
      </c>
      <c r="GM5" s="146">
        <f t="shared" si="184"/>
        <v>-2.094395102</v>
      </c>
      <c r="GN5" s="127">
        <f t="shared" si="185"/>
        <v>1</v>
      </c>
      <c r="GO5" s="147">
        <f t="shared" si="186"/>
        <v>-0.5</v>
      </c>
      <c r="GP5" s="128">
        <f t="shared" si="187"/>
        <v>0.8660254038</v>
      </c>
      <c r="GQ5" s="147">
        <f t="shared" si="188"/>
        <v>2.094395102</v>
      </c>
      <c r="GR5" s="128">
        <f t="shared" si="189"/>
        <v>1</v>
      </c>
      <c r="GS5" s="140">
        <f t="shared" si="190"/>
        <v>-2.094395102</v>
      </c>
      <c r="GT5" s="140">
        <f t="shared" si="191"/>
        <v>0.8906007474</v>
      </c>
      <c r="GU5" s="141">
        <f t="shared" si="192"/>
        <v>-1.203794355</v>
      </c>
      <c r="GV5" s="141">
        <f t="shared" si="193"/>
        <v>-1.203794355</v>
      </c>
      <c r="GW5" s="122">
        <f t="shared" si="194"/>
        <v>-1.203794355</v>
      </c>
      <c r="GX5" s="142">
        <f t="shared" si="195"/>
        <v>1</v>
      </c>
      <c r="GY5" s="142">
        <f t="shared" si="196"/>
        <v>52.94410975</v>
      </c>
      <c r="GZ5" s="130">
        <f t="shared" si="197"/>
        <v>52.94410975</v>
      </c>
      <c r="HA5" s="143">
        <f t="shared" si="198"/>
        <v>18.9973349</v>
      </c>
      <c r="HB5" s="143">
        <f t="shared" si="199"/>
        <v>-49.41841786</v>
      </c>
      <c r="HC5" s="143">
        <f t="shared" si="200"/>
        <v>-1.203794355</v>
      </c>
      <c r="HD5" s="124">
        <f t="shared" si="201"/>
        <v>52.94410975</v>
      </c>
      <c r="HE5" s="140">
        <f t="shared" si="202"/>
        <v>2.094395102</v>
      </c>
      <c r="HF5" s="140">
        <f t="shared" si="203"/>
        <v>2.250991906</v>
      </c>
      <c r="HG5" s="141">
        <f t="shared" si="204"/>
        <v>4.345387009</v>
      </c>
      <c r="HH5" s="141">
        <f t="shared" si="205"/>
        <v>4.345387009</v>
      </c>
      <c r="HI5" s="122">
        <f t="shared" si="206"/>
        <v>-1.937798299</v>
      </c>
      <c r="HJ5" s="142">
        <f t="shared" si="207"/>
        <v>1</v>
      </c>
      <c r="HK5" s="142">
        <f t="shared" si="208"/>
        <v>52.94410975</v>
      </c>
      <c r="HL5" s="130">
        <f t="shared" si="209"/>
        <v>52.94410975</v>
      </c>
      <c r="HM5" s="143">
        <f t="shared" si="210"/>
        <v>-18.9973349</v>
      </c>
      <c r="HN5" s="143">
        <f t="shared" si="211"/>
        <v>-49.41841786</v>
      </c>
      <c r="HO5" s="143">
        <f t="shared" si="212"/>
        <v>-1.937798299</v>
      </c>
      <c r="HP5" s="124">
        <f t="shared" si="213"/>
        <v>52.94410975</v>
      </c>
      <c r="HQ5" s="140">
        <f t="shared" si="214"/>
        <v>2.094395102</v>
      </c>
      <c r="HR5" s="140">
        <f t="shared" si="215"/>
        <v>0.8906007474</v>
      </c>
      <c r="HS5" s="141">
        <f t="shared" si="216"/>
        <v>2.98499585</v>
      </c>
      <c r="HT5" s="141">
        <f t="shared" si="217"/>
        <v>2.98499585</v>
      </c>
      <c r="HU5" s="122">
        <f t="shared" si="218"/>
        <v>2.98499585</v>
      </c>
      <c r="HV5" s="142">
        <f t="shared" si="219"/>
        <v>1</v>
      </c>
      <c r="HW5" s="142">
        <f t="shared" si="220"/>
        <v>52.94410975</v>
      </c>
      <c r="HX5" s="130">
        <f t="shared" si="221"/>
        <v>52.94410975</v>
      </c>
      <c r="HY5" s="143">
        <f t="shared" si="222"/>
        <v>-52.29627273</v>
      </c>
      <c r="HZ5" s="143">
        <f t="shared" si="223"/>
        <v>8.2570343</v>
      </c>
      <c r="IA5" s="143">
        <f t="shared" si="224"/>
        <v>2.98499585</v>
      </c>
      <c r="IB5" s="124">
        <f t="shared" si="225"/>
        <v>52.94410975</v>
      </c>
      <c r="IC5" s="140">
        <f t="shared" si="226"/>
        <v>-2.094395102</v>
      </c>
      <c r="ID5" s="140">
        <f t="shared" si="227"/>
        <v>2.250991906</v>
      </c>
      <c r="IE5" s="141">
        <f t="shared" si="228"/>
        <v>0.1565968038</v>
      </c>
      <c r="IF5" s="141">
        <f t="shared" si="229"/>
        <v>0.1565968038</v>
      </c>
      <c r="IG5" s="122">
        <f t="shared" si="230"/>
        <v>0.1565968038</v>
      </c>
      <c r="IH5" s="142">
        <f t="shared" si="231"/>
        <v>1</v>
      </c>
      <c r="II5" s="142">
        <f t="shared" si="232"/>
        <v>52.94410975</v>
      </c>
      <c r="IJ5" s="130">
        <f t="shared" si="233"/>
        <v>52.94410975</v>
      </c>
      <c r="IK5" s="143">
        <f t="shared" si="234"/>
        <v>52.29627273</v>
      </c>
      <c r="IL5" s="143">
        <f t="shared" si="235"/>
        <v>8.2570343</v>
      </c>
      <c r="IM5" s="143">
        <f t="shared" si="236"/>
        <v>0.1565968038</v>
      </c>
      <c r="IN5" s="124">
        <f t="shared" si="237"/>
        <v>52.94410975</v>
      </c>
    </row>
    <row r="6" ht="12.75" customHeight="1">
      <c r="A6" s="129">
        <f>'Cortez Cubic'!AP6</f>
        <v>-0.2187762226</v>
      </c>
      <c r="B6" s="129">
        <f>'Cortez Cubic'!AQ6</f>
        <v>2.018849266</v>
      </c>
      <c r="C6" s="129">
        <f>'Cortez Cubic'!AR6</f>
        <v>2884.065786</v>
      </c>
      <c r="D6" s="129">
        <f>'Cortez Cubic'!AS6</f>
        <v>-123431.9959</v>
      </c>
      <c r="E6" s="129">
        <f t="shared" ref="E6:H6" si="254">0</f>
        <v>0</v>
      </c>
      <c r="F6" s="129">
        <f t="shared" si="254"/>
        <v>0</v>
      </c>
      <c r="G6" s="129">
        <f t="shared" si="254"/>
        <v>0</v>
      </c>
      <c r="H6" s="129">
        <f t="shared" si="254"/>
        <v>0</v>
      </c>
      <c r="I6" s="110">
        <f>'Cortez Cubic'!I6</f>
        <v>86</v>
      </c>
      <c r="J6" s="130">
        <f t="shared" si="28"/>
        <v>86.22938909</v>
      </c>
      <c r="K6" s="131">
        <f t="shared" si="29"/>
        <v>1</v>
      </c>
      <c r="L6" s="131">
        <f t="shared" si="30"/>
        <v>0</v>
      </c>
      <c r="M6" s="132">
        <f t="shared" si="31"/>
        <v>-0.2293890873</v>
      </c>
      <c r="N6" s="133">
        <f t="shared" si="32"/>
        <v>35.14643512</v>
      </c>
      <c r="O6" s="134">
        <f t="shared" si="33"/>
        <v>86.22938909</v>
      </c>
      <c r="P6" s="134">
        <f t="shared" si="34"/>
        <v>0</v>
      </c>
      <c r="Q6" s="135">
        <f t="shared" si="35"/>
        <v>51.08295397</v>
      </c>
      <c r="R6" s="135">
        <f t="shared" si="36"/>
        <v>0</v>
      </c>
      <c r="S6" s="136">
        <f t="shared" si="37"/>
        <v>-128.084424</v>
      </c>
      <c r="T6" s="136">
        <f t="shared" si="38"/>
        <v>0</v>
      </c>
      <c r="U6" s="137">
        <f t="shared" ref="U6:X6" si="255">ATAN2(A6,E6)</f>
        <v>3.141592654</v>
      </c>
      <c r="V6" s="137">
        <f t="shared" si="255"/>
        <v>0</v>
      </c>
      <c r="W6" s="137">
        <f t="shared" si="255"/>
        <v>0</v>
      </c>
      <c r="X6" s="137">
        <f t="shared" si="255"/>
        <v>3.141592654</v>
      </c>
      <c r="Y6" s="137">
        <f t="shared" ref="Y6:AB6" si="256">SQRT(POWER(A6,2)+POWER(E6,2))</f>
        <v>0.2187762226</v>
      </c>
      <c r="Z6" s="137">
        <f t="shared" si="256"/>
        <v>2.018849266</v>
      </c>
      <c r="AA6" s="137">
        <f t="shared" si="256"/>
        <v>2884.065786</v>
      </c>
      <c r="AB6" s="137">
        <f t="shared" si="256"/>
        <v>123431.9959</v>
      </c>
      <c r="AC6" s="138">
        <f t="shared" ref="AC6:AF6" si="257">U6-$U6</f>
        <v>0</v>
      </c>
      <c r="AD6" s="138">
        <f t="shared" si="257"/>
        <v>-3.141592654</v>
      </c>
      <c r="AE6" s="138">
        <f t="shared" si="257"/>
        <v>-3.141592654</v>
      </c>
      <c r="AF6" s="138">
        <f t="shared" si="257"/>
        <v>0</v>
      </c>
      <c r="AG6" s="138">
        <f t="shared" ref="AG6:AJ6" si="258">Y6/$Y6</f>
        <v>1</v>
      </c>
      <c r="AH6" s="138">
        <f t="shared" si="258"/>
        <v>9.227919021</v>
      </c>
      <c r="AI6" s="138">
        <f t="shared" si="258"/>
        <v>13182.72046</v>
      </c>
      <c r="AJ6" s="138">
        <f t="shared" si="258"/>
        <v>564192.9202</v>
      </c>
      <c r="AK6" s="139">
        <f t="shared" ref="AK6:AN6" si="259">AG6*COS(AC6)</f>
        <v>1</v>
      </c>
      <c r="AL6" s="139">
        <f t="shared" si="259"/>
        <v>-9.227919021</v>
      </c>
      <c r="AM6" s="139">
        <f t="shared" si="259"/>
        <v>-13182.72046</v>
      </c>
      <c r="AN6" s="139">
        <f t="shared" si="259"/>
        <v>564192.9202</v>
      </c>
      <c r="AO6" s="129">
        <f t="shared" ref="AO6:AR6" si="260">AG6*SIN(AC6)</f>
        <v>0</v>
      </c>
      <c r="AP6" s="129">
        <f t="shared" si="260"/>
        <v>0</v>
      </c>
      <c r="AQ6" s="129">
        <f t="shared" si="260"/>
        <v>0</v>
      </c>
      <c r="AR6" s="129">
        <f t="shared" si="260"/>
        <v>0</v>
      </c>
      <c r="AS6" s="140">
        <f t="shared" si="45"/>
        <v>-9.424777961</v>
      </c>
      <c r="AT6" s="141">
        <f t="shared" si="46"/>
        <v>-9.424777961</v>
      </c>
      <c r="AU6" s="141">
        <f t="shared" si="47"/>
        <v>-3.141592654</v>
      </c>
      <c r="AV6" s="122">
        <f t="shared" si="48"/>
        <v>3.141592654</v>
      </c>
      <c r="AW6" s="142">
        <f t="shared" si="49"/>
        <v>785.7987329</v>
      </c>
      <c r="AX6" s="130">
        <f t="shared" si="50"/>
        <v>785.7987329</v>
      </c>
      <c r="AY6" s="143">
        <f t="shared" si="51"/>
        <v>1571.597466</v>
      </c>
      <c r="AZ6" s="143">
        <f t="shared" si="52"/>
        <v>0</v>
      </c>
      <c r="BA6" s="143">
        <f t="shared" si="53"/>
        <v>0</v>
      </c>
      <c r="BB6" s="124">
        <f t="shared" si="54"/>
        <v>1571.597466</v>
      </c>
      <c r="BC6" s="140">
        <f t="shared" ref="BC6:BD6" si="261">BC$2*AD6</f>
        <v>-3.141592654</v>
      </c>
      <c r="BD6" s="140">
        <f t="shared" si="261"/>
        <v>-3.141592654</v>
      </c>
      <c r="BE6" s="141">
        <f t="shared" si="56"/>
        <v>-6.283185307</v>
      </c>
      <c r="BF6" s="141">
        <f t="shared" si="57"/>
        <v>0</v>
      </c>
      <c r="BG6" s="122">
        <f t="shared" si="58"/>
        <v>0</v>
      </c>
      <c r="BH6" s="142">
        <f t="shared" ref="BH6:BI6" si="262">POWER(AH6,BH$2)</f>
        <v>9.227919021</v>
      </c>
      <c r="BI6" s="142">
        <f t="shared" si="262"/>
        <v>13182.72046</v>
      </c>
      <c r="BJ6" s="130">
        <f t="shared" si="60"/>
        <v>121649.0769</v>
      </c>
      <c r="BK6" s="143">
        <f t="shared" si="61"/>
        <v>1094841.692</v>
      </c>
      <c r="BL6" s="143">
        <f t="shared" si="62"/>
        <v>0</v>
      </c>
      <c r="BM6" s="143">
        <f t="shared" si="63"/>
        <v>0</v>
      </c>
      <c r="BN6" s="124">
        <f t="shared" si="64"/>
        <v>1094841.692</v>
      </c>
      <c r="BO6" s="140">
        <f t="shared" si="65"/>
        <v>0</v>
      </c>
      <c r="BP6" s="141">
        <f t="shared" si="66"/>
        <v>0</v>
      </c>
      <c r="BQ6" s="141">
        <f t="shared" si="67"/>
        <v>0</v>
      </c>
      <c r="BR6" s="122">
        <f t="shared" si="68"/>
        <v>0</v>
      </c>
      <c r="BS6" s="142">
        <f t="shared" si="69"/>
        <v>564192.9202</v>
      </c>
      <c r="BT6" s="130">
        <f t="shared" si="70"/>
        <v>564192.9202</v>
      </c>
      <c r="BU6" s="143">
        <f t="shared" si="71"/>
        <v>-15233208.85</v>
      </c>
      <c r="BV6" s="143">
        <f t="shared" si="72"/>
        <v>0</v>
      </c>
      <c r="BW6" s="143">
        <f t="shared" si="73"/>
        <v>3.141592654</v>
      </c>
      <c r="BX6" s="124">
        <f t="shared" si="74"/>
        <v>15233208.85</v>
      </c>
      <c r="BY6" s="144">
        <f t="shared" ref="BY6:BZ6" si="263">AY6+BK6+BU6</f>
        <v>-14136795.56</v>
      </c>
      <c r="BZ6" s="144">
        <f t="shared" si="263"/>
        <v>0</v>
      </c>
      <c r="CA6" s="144">
        <f t="shared" si="76"/>
        <v>-3.141592654</v>
      </c>
      <c r="CB6" s="145">
        <f t="shared" si="77"/>
        <v>14136795.56</v>
      </c>
      <c r="CC6" s="140">
        <f t="shared" ref="CC6:CD6" si="264">CC$2*AD6</f>
        <v>-6.283185307</v>
      </c>
      <c r="CD6" s="140">
        <f t="shared" si="264"/>
        <v>-6.283185307</v>
      </c>
      <c r="CE6" s="141">
        <f t="shared" si="79"/>
        <v>-12.56637061</v>
      </c>
      <c r="CF6" s="141">
        <f t="shared" si="80"/>
        <v>0</v>
      </c>
      <c r="CG6" s="122">
        <f t="shared" si="81"/>
        <v>0</v>
      </c>
      <c r="CH6" s="142">
        <f t="shared" ref="CH6:CI6" si="265">POWER(AH6,CH$2)</f>
        <v>85.15448945</v>
      </c>
      <c r="CI6" s="142">
        <f t="shared" si="265"/>
        <v>173784118.7</v>
      </c>
      <c r="CJ6" s="130">
        <f t="shared" si="83"/>
        <v>14798497903</v>
      </c>
      <c r="CK6" s="143">
        <f t="shared" si="84"/>
        <v>-14798497903</v>
      </c>
      <c r="CL6" s="143">
        <f t="shared" si="85"/>
        <v>0</v>
      </c>
      <c r="CM6" s="143">
        <f t="shared" si="86"/>
        <v>3.141592654</v>
      </c>
      <c r="CN6" s="124">
        <f t="shared" si="87"/>
        <v>14798497903</v>
      </c>
      <c r="CO6" s="140">
        <f t="shared" si="88"/>
        <v>-9.424777961</v>
      </c>
      <c r="CP6" s="141">
        <f t="shared" si="89"/>
        <v>-9.424777961</v>
      </c>
      <c r="CQ6" s="141">
        <f t="shared" si="90"/>
        <v>-3.141592654</v>
      </c>
      <c r="CR6" s="122">
        <f t="shared" si="91"/>
        <v>3.141592654</v>
      </c>
      <c r="CS6" s="142">
        <f t="shared" si="92"/>
        <v>2290947457131</v>
      </c>
      <c r="CT6" s="130">
        <f t="shared" si="93"/>
        <v>2290947457131</v>
      </c>
      <c r="CU6" s="143">
        <f t="shared" si="94"/>
        <v>-9163789828523</v>
      </c>
      <c r="CV6" s="143">
        <f t="shared" si="95"/>
        <v>0.001122240588</v>
      </c>
      <c r="CW6" s="143">
        <f t="shared" si="96"/>
        <v>3.141592654</v>
      </c>
      <c r="CX6" s="124">
        <f t="shared" si="97"/>
        <v>9163789828523</v>
      </c>
      <c r="CY6" s="140">
        <f t="shared" si="98"/>
        <v>-9.424777961</v>
      </c>
      <c r="CZ6" s="140">
        <f t="shared" si="99"/>
        <v>0</v>
      </c>
      <c r="DA6" s="141">
        <f t="shared" si="100"/>
        <v>-9.424777961</v>
      </c>
      <c r="DB6" s="141">
        <f t="shared" si="101"/>
        <v>-3.141592654</v>
      </c>
      <c r="DC6" s="122">
        <f t="shared" si="102"/>
        <v>3.141592654</v>
      </c>
      <c r="DD6" s="142">
        <f t="shared" si="103"/>
        <v>785.7987329</v>
      </c>
      <c r="DE6" s="142">
        <f t="shared" si="104"/>
        <v>564192.9202</v>
      </c>
      <c r="DF6" s="130">
        <f t="shared" si="105"/>
        <v>443342081.8</v>
      </c>
      <c r="DG6" s="143">
        <f t="shared" si="106"/>
        <v>-1773368327</v>
      </c>
      <c r="DH6" s="143">
        <f t="shared" si="107"/>
        <v>0.0000002171749846</v>
      </c>
      <c r="DI6" s="143">
        <f t="shared" si="108"/>
        <v>3.141592654</v>
      </c>
      <c r="DJ6" s="124">
        <f t="shared" si="109"/>
        <v>1773368327</v>
      </c>
      <c r="DK6" s="140">
        <f t="shared" ref="DK6:DM6" si="266">DK$2*AD6</f>
        <v>-3.141592654</v>
      </c>
      <c r="DL6" s="140">
        <f t="shared" si="266"/>
        <v>-3.141592654</v>
      </c>
      <c r="DM6" s="140">
        <f t="shared" si="266"/>
        <v>0</v>
      </c>
      <c r="DN6" s="141">
        <f t="shared" si="111"/>
        <v>-6.283185307</v>
      </c>
      <c r="DO6" s="141">
        <f t="shared" si="112"/>
        <v>0</v>
      </c>
      <c r="DP6" s="122">
        <f t="shared" si="113"/>
        <v>0</v>
      </c>
      <c r="DQ6" s="142">
        <f t="shared" ref="DQ6:DS6" si="267">POWER(AH6,DQ$2)</f>
        <v>9.227919021</v>
      </c>
      <c r="DR6" s="142">
        <f t="shared" si="267"/>
        <v>13182.72046</v>
      </c>
      <c r="DS6" s="142">
        <f t="shared" si="267"/>
        <v>564192.9202</v>
      </c>
      <c r="DT6" s="130">
        <f t="shared" si="115"/>
        <v>68633547925</v>
      </c>
      <c r="DU6" s="143">
        <f t="shared" si="116"/>
        <v>-1235403862644</v>
      </c>
      <c r="DV6" s="143">
        <f t="shared" si="117"/>
        <v>0</v>
      </c>
      <c r="DW6" s="143">
        <f t="shared" si="118"/>
        <v>3.141592654</v>
      </c>
      <c r="DX6" s="124">
        <f t="shared" si="119"/>
        <v>1235403862644</v>
      </c>
      <c r="DY6" s="140">
        <f t="shared" si="120"/>
        <v>0</v>
      </c>
      <c r="DZ6" s="141">
        <f t="shared" si="121"/>
        <v>0</v>
      </c>
      <c r="EA6" s="141">
        <f t="shared" si="122"/>
        <v>0</v>
      </c>
      <c r="EB6" s="122">
        <f t="shared" si="123"/>
        <v>0</v>
      </c>
      <c r="EC6" s="142">
        <f t="shared" si="124"/>
        <v>318313651260</v>
      </c>
      <c r="ED6" s="130">
        <f t="shared" si="125"/>
        <v>318313651260</v>
      </c>
      <c r="EE6" s="143">
        <f t="shared" si="126"/>
        <v>8594468584026</v>
      </c>
      <c r="EF6" s="143">
        <f t="shared" si="127"/>
        <v>0</v>
      </c>
      <c r="EG6" s="143">
        <f t="shared" si="128"/>
        <v>0</v>
      </c>
      <c r="EH6" s="124">
        <f t="shared" si="129"/>
        <v>8594468584026</v>
      </c>
      <c r="EI6" s="144">
        <f t="shared" ref="EI6:EJ6" si="268">CK6+CU6+DG6+DU6+EE6</f>
        <v>-1821296973372</v>
      </c>
      <c r="EJ6" s="144">
        <f t="shared" si="268"/>
        <v>0.001122457763</v>
      </c>
      <c r="EK6" s="144">
        <f t="shared" si="131"/>
        <v>3.141592654</v>
      </c>
      <c r="EL6" s="145">
        <f t="shared" si="132"/>
        <v>1821296973372</v>
      </c>
      <c r="EM6" s="140">
        <f t="shared" si="133"/>
        <v>1.570796327</v>
      </c>
      <c r="EN6" s="141">
        <f t="shared" si="134"/>
        <v>1.570796327</v>
      </c>
      <c r="EO6" s="141">
        <f t="shared" si="135"/>
        <v>1.570796327</v>
      </c>
      <c r="EP6" s="122">
        <f t="shared" si="136"/>
        <v>1.570796327</v>
      </c>
      <c r="EQ6" s="142">
        <f t="shared" si="137"/>
        <v>1349554.361</v>
      </c>
      <c r="ER6" s="130">
        <f t="shared" si="138"/>
        <v>1349554.361</v>
      </c>
      <c r="ES6" s="143">
        <f t="shared" si="139"/>
        <v>0.000000001986476789</v>
      </c>
      <c r="ET6" s="143">
        <f t="shared" si="140"/>
        <v>7012490.163</v>
      </c>
      <c r="EU6" s="143">
        <f t="shared" si="141"/>
        <v>1.570796327</v>
      </c>
      <c r="EV6" s="124">
        <f t="shared" si="142"/>
        <v>7012490.163</v>
      </c>
      <c r="EW6" s="144">
        <f t="shared" ref="EW6:EX6" si="269">BY6+ES6</f>
        <v>-14136795.56</v>
      </c>
      <c r="EX6" s="144">
        <f t="shared" si="269"/>
        <v>7012490.163</v>
      </c>
      <c r="EY6" s="144">
        <f t="shared" si="144"/>
        <v>2.681113854</v>
      </c>
      <c r="EZ6" s="145">
        <f t="shared" si="145"/>
        <v>15780494.51</v>
      </c>
      <c r="FA6" s="140">
        <f t="shared" si="146"/>
        <v>0.8937046179</v>
      </c>
      <c r="FB6" s="141">
        <f t="shared" si="147"/>
        <v>0.8937046179</v>
      </c>
      <c r="FC6" s="141">
        <f t="shared" si="148"/>
        <v>0.8937046179</v>
      </c>
      <c r="FD6" s="122">
        <f t="shared" si="149"/>
        <v>0.8937046179</v>
      </c>
      <c r="FE6" s="142">
        <f t="shared" si="150"/>
        <v>250.8265682</v>
      </c>
      <c r="FF6" s="130">
        <f t="shared" si="151"/>
        <v>250.8265682</v>
      </c>
      <c r="FG6" s="143">
        <f t="shared" si="152"/>
        <v>41.57670804</v>
      </c>
      <c r="FH6" s="143">
        <f t="shared" si="153"/>
        <v>51.72116696</v>
      </c>
      <c r="FI6" s="143">
        <f t="shared" si="154"/>
        <v>0.8937046179</v>
      </c>
      <c r="FJ6" s="124">
        <f t="shared" si="155"/>
        <v>66.36039303</v>
      </c>
      <c r="FK6" s="140">
        <f t="shared" si="156"/>
        <v>-6.283185307</v>
      </c>
      <c r="FL6" s="141">
        <f t="shared" si="157"/>
        <v>-6.283185307</v>
      </c>
      <c r="FM6" s="141">
        <f t="shared" si="158"/>
        <v>0</v>
      </c>
      <c r="FN6" s="122">
        <f t="shared" si="159"/>
        <v>0</v>
      </c>
      <c r="FO6" s="142">
        <f t="shared" si="160"/>
        <v>85.15448945</v>
      </c>
      <c r="FP6" s="130">
        <f t="shared" si="161"/>
        <v>85.15448945</v>
      </c>
      <c r="FQ6" s="143">
        <f t="shared" si="162"/>
        <v>-85.15448945</v>
      </c>
      <c r="FR6" s="143">
        <f t="shared" si="163"/>
        <v>0</v>
      </c>
      <c r="FS6" s="143">
        <f t="shared" si="164"/>
        <v>3.141592654</v>
      </c>
      <c r="FT6" s="124">
        <f t="shared" si="165"/>
        <v>85.15448945</v>
      </c>
      <c r="FU6" s="144">
        <f t="shared" si="166"/>
        <v>-39633.31587</v>
      </c>
      <c r="FV6" s="144">
        <f t="shared" si="167"/>
        <v>0</v>
      </c>
      <c r="FW6" s="144">
        <f t="shared" si="168"/>
        <v>-3.141592654</v>
      </c>
      <c r="FX6" s="145">
        <f t="shared" si="169"/>
        <v>39633.31587</v>
      </c>
      <c r="FY6" s="140">
        <f t="shared" si="170"/>
        <v>-3.141592654</v>
      </c>
      <c r="FZ6" s="140">
        <f t="shared" si="171"/>
        <v>-0.8937046179</v>
      </c>
      <c r="GA6" s="141">
        <f t="shared" si="172"/>
        <v>-4.035297272</v>
      </c>
      <c r="GB6" s="141">
        <f t="shared" si="173"/>
        <v>-4.035297272</v>
      </c>
      <c r="GC6" s="122">
        <f t="shared" si="174"/>
        <v>2.247888036</v>
      </c>
      <c r="GD6" s="142">
        <f t="shared" si="175"/>
        <v>39633.31587</v>
      </c>
      <c r="GE6" s="142">
        <f t="shared" si="176"/>
        <v>0.01506922962</v>
      </c>
      <c r="GF6" s="130">
        <f t="shared" si="177"/>
        <v>597.2435373</v>
      </c>
      <c r="GG6" s="143">
        <f t="shared" si="178"/>
        <v>-41.57670804</v>
      </c>
      <c r="GH6" s="143">
        <f t="shared" si="179"/>
        <v>51.72116696</v>
      </c>
      <c r="GI6" s="143">
        <f t="shared" si="180"/>
        <v>2.247888036</v>
      </c>
      <c r="GJ6" s="124">
        <f t="shared" si="181"/>
        <v>66.36039303</v>
      </c>
      <c r="GK6" s="146">
        <f t="shared" si="182"/>
        <v>-0.5</v>
      </c>
      <c r="GL6" s="127">
        <f t="shared" si="183"/>
        <v>-0.8660254038</v>
      </c>
      <c r="GM6" s="146">
        <f t="shared" si="184"/>
        <v>-2.094395102</v>
      </c>
      <c r="GN6" s="127">
        <f t="shared" si="185"/>
        <v>1</v>
      </c>
      <c r="GO6" s="147">
        <f t="shared" si="186"/>
        <v>-0.5</v>
      </c>
      <c r="GP6" s="128">
        <f t="shared" si="187"/>
        <v>0.8660254038</v>
      </c>
      <c r="GQ6" s="147">
        <f t="shared" si="188"/>
        <v>2.094395102</v>
      </c>
      <c r="GR6" s="128">
        <f t="shared" si="189"/>
        <v>1</v>
      </c>
      <c r="GS6" s="140">
        <f t="shared" si="190"/>
        <v>-2.094395102</v>
      </c>
      <c r="GT6" s="140">
        <f t="shared" si="191"/>
        <v>0.8937046179</v>
      </c>
      <c r="GU6" s="141">
        <f t="shared" si="192"/>
        <v>-1.200690484</v>
      </c>
      <c r="GV6" s="141">
        <f t="shared" si="193"/>
        <v>-1.200690484</v>
      </c>
      <c r="GW6" s="122">
        <f t="shared" si="194"/>
        <v>-1.200690484</v>
      </c>
      <c r="GX6" s="142">
        <f t="shared" si="195"/>
        <v>1</v>
      </c>
      <c r="GY6" s="142">
        <f t="shared" si="196"/>
        <v>66.36039303</v>
      </c>
      <c r="GZ6" s="130">
        <f t="shared" si="197"/>
        <v>66.36039303</v>
      </c>
      <c r="HA6" s="143">
        <f t="shared" si="198"/>
        <v>24.00349048</v>
      </c>
      <c r="HB6" s="143">
        <f t="shared" si="199"/>
        <v>-61.86706885</v>
      </c>
      <c r="HC6" s="143">
        <f t="shared" si="200"/>
        <v>-1.200690484</v>
      </c>
      <c r="HD6" s="124">
        <f t="shared" si="201"/>
        <v>66.36039303</v>
      </c>
      <c r="HE6" s="140">
        <f t="shared" si="202"/>
        <v>2.094395102</v>
      </c>
      <c r="HF6" s="140">
        <f t="shared" si="203"/>
        <v>2.247888036</v>
      </c>
      <c r="HG6" s="141">
        <f t="shared" si="204"/>
        <v>4.342283138</v>
      </c>
      <c r="HH6" s="141">
        <f t="shared" si="205"/>
        <v>4.342283138</v>
      </c>
      <c r="HI6" s="122">
        <f t="shared" si="206"/>
        <v>-1.940902169</v>
      </c>
      <c r="HJ6" s="142">
        <f t="shared" si="207"/>
        <v>1</v>
      </c>
      <c r="HK6" s="142">
        <f t="shared" si="208"/>
        <v>66.36039303</v>
      </c>
      <c r="HL6" s="130">
        <f t="shared" si="209"/>
        <v>66.36039303</v>
      </c>
      <c r="HM6" s="143">
        <f t="shared" si="210"/>
        <v>-24.00349048</v>
      </c>
      <c r="HN6" s="143">
        <f t="shared" si="211"/>
        <v>-61.86706885</v>
      </c>
      <c r="HO6" s="143">
        <f t="shared" si="212"/>
        <v>-1.940902169</v>
      </c>
      <c r="HP6" s="124">
        <f t="shared" si="213"/>
        <v>66.36039303</v>
      </c>
      <c r="HQ6" s="140">
        <f t="shared" si="214"/>
        <v>2.094395102</v>
      </c>
      <c r="HR6" s="140">
        <f t="shared" si="215"/>
        <v>0.8937046179</v>
      </c>
      <c r="HS6" s="141">
        <f t="shared" si="216"/>
        <v>2.98809972</v>
      </c>
      <c r="HT6" s="141">
        <f t="shared" si="217"/>
        <v>2.98809972</v>
      </c>
      <c r="HU6" s="122">
        <f t="shared" si="218"/>
        <v>2.98809972</v>
      </c>
      <c r="HV6" s="142">
        <f t="shared" si="219"/>
        <v>1</v>
      </c>
      <c r="HW6" s="142">
        <f t="shared" si="220"/>
        <v>66.36039303</v>
      </c>
      <c r="HX6" s="130">
        <f t="shared" si="221"/>
        <v>66.36039303</v>
      </c>
      <c r="HY6" s="143">
        <f t="shared" si="222"/>
        <v>-65.58019852</v>
      </c>
      <c r="HZ6" s="143">
        <f t="shared" si="223"/>
        <v>10.14590189</v>
      </c>
      <c r="IA6" s="143">
        <f t="shared" si="224"/>
        <v>2.98809972</v>
      </c>
      <c r="IB6" s="124">
        <f t="shared" si="225"/>
        <v>66.36039303</v>
      </c>
      <c r="IC6" s="140">
        <f t="shared" si="226"/>
        <v>-2.094395102</v>
      </c>
      <c r="ID6" s="140">
        <f t="shared" si="227"/>
        <v>2.247888036</v>
      </c>
      <c r="IE6" s="141">
        <f t="shared" si="228"/>
        <v>0.1534929333</v>
      </c>
      <c r="IF6" s="141">
        <f t="shared" si="229"/>
        <v>0.1534929333</v>
      </c>
      <c r="IG6" s="122">
        <f t="shared" si="230"/>
        <v>0.1534929333</v>
      </c>
      <c r="IH6" s="142">
        <f t="shared" si="231"/>
        <v>1</v>
      </c>
      <c r="II6" s="142">
        <f t="shared" si="232"/>
        <v>66.36039303</v>
      </c>
      <c r="IJ6" s="130">
        <f t="shared" si="233"/>
        <v>66.36039303</v>
      </c>
      <c r="IK6" s="143">
        <f t="shared" si="234"/>
        <v>65.58019852</v>
      </c>
      <c r="IL6" s="143">
        <f t="shared" si="235"/>
        <v>10.14590189</v>
      </c>
      <c r="IM6" s="143">
        <f t="shared" si="236"/>
        <v>0.1534929333</v>
      </c>
      <c r="IN6" s="124">
        <f t="shared" si="237"/>
        <v>66.36039303</v>
      </c>
    </row>
    <row r="7" ht="12.75" customHeight="1">
      <c r="A7" s="129">
        <f>'Cortez Cubic'!AP7</f>
        <v>-0.2187762226</v>
      </c>
      <c r="B7" s="129">
        <f>'Cortez Cubic'!AQ7</f>
        <v>4.413734156</v>
      </c>
      <c r="C7" s="129">
        <f>'Cortez Cubic'!AR7</f>
        <v>970.7442155</v>
      </c>
      <c r="D7" s="129">
        <f>'Cortez Cubic'!AS7</f>
        <v>-17280.76509</v>
      </c>
      <c r="E7" s="129">
        <f t="shared" ref="E7:H7" si="270">0</f>
        <v>0</v>
      </c>
      <c r="F7" s="129">
        <f t="shared" si="270"/>
        <v>0</v>
      </c>
      <c r="G7" s="129">
        <f t="shared" si="270"/>
        <v>0</v>
      </c>
      <c r="H7" s="129">
        <f t="shared" si="270"/>
        <v>0</v>
      </c>
      <c r="I7" s="110">
        <f>'Cortez Cubic'!I7</f>
        <v>68</v>
      </c>
      <c r="J7" s="130">
        <f t="shared" si="28"/>
        <v>68.23666849</v>
      </c>
      <c r="K7" s="131">
        <f t="shared" si="29"/>
        <v>1</v>
      </c>
      <c r="L7" s="131">
        <f t="shared" si="30"/>
        <v>0</v>
      </c>
      <c r="M7" s="132">
        <f t="shared" si="31"/>
        <v>-0.2366684881</v>
      </c>
      <c r="N7" s="133">
        <f t="shared" si="32"/>
        <v>50.61370441</v>
      </c>
      <c r="O7" s="134">
        <f t="shared" si="33"/>
        <v>68.23666849</v>
      </c>
      <c r="P7" s="134">
        <f t="shared" si="34"/>
        <v>0</v>
      </c>
      <c r="Q7" s="135">
        <f t="shared" si="35"/>
        <v>17.62296408</v>
      </c>
      <c r="R7" s="135">
        <f t="shared" si="36"/>
        <v>0</v>
      </c>
      <c r="S7" s="136">
        <f t="shared" si="37"/>
        <v>-65.68498057</v>
      </c>
      <c r="T7" s="136">
        <f t="shared" si="38"/>
        <v>0</v>
      </c>
      <c r="U7" s="137">
        <f t="shared" ref="U7:X7" si="271">ATAN2(A7,E7)</f>
        <v>3.141592654</v>
      </c>
      <c r="V7" s="137">
        <f t="shared" si="271"/>
        <v>0</v>
      </c>
      <c r="W7" s="137">
        <f t="shared" si="271"/>
        <v>0</v>
      </c>
      <c r="X7" s="137">
        <f t="shared" si="271"/>
        <v>3.141592654</v>
      </c>
      <c r="Y7" s="137">
        <f t="shared" ref="Y7:AB7" si="272">SQRT(POWER(A7,2)+POWER(E7,2))</f>
        <v>0.2187762226</v>
      </c>
      <c r="Z7" s="137">
        <f t="shared" si="272"/>
        <v>4.413734156</v>
      </c>
      <c r="AA7" s="137">
        <f t="shared" si="272"/>
        <v>970.7442155</v>
      </c>
      <c r="AB7" s="137">
        <f t="shared" si="272"/>
        <v>17280.76509</v>
      </c>
      <c r="AC7" s="138">
        <f t="shared" ref="AC7:AF7" si="273">U7-$U7</f>
        <v>0</v>
      </c>
      <c r="AD7" s="138">
        <f t="shared" si="273"/>
        <v>-3.141592654</v>
      </c>
      <c r="AE7" s="138">
        <f t="shared" si="273"/>
        <v>-3.141592654</v>
      </c>
      <c r="AF7" s="138">
        <f t="shared" si="273"/>
        <v>0</v>
      </c>
      <c r="AG7" s="138">
        <f t="shared" ref="AG7:AJ7" si="274">Y7/$Y7</f>
        <v>1</v>
      </c>
      <c r="AH7" s="138">
        <f t="shared" si="274"/>
        <v>20.174652</v>
      </c>
      <c r="AI7" s="138">
        <f t="shared" si="274"/>
        <v>4437.155939</v>
      </c>
      <c r="AJ7" s="138">
        <f t="shared" si="274"/>
        <v>78988.31456</v>
      </c>
      <c r="AK7" s="139">
        <f t="shared" ref="AK7:AN7" si="275">AG7*COS(AC7)</f>
        <v>1</v>
      </c>
      <c r="AL7" s="139">
        <f t="shared" si="275"/>
        <v>-20.174652</v>
      </c>
      <c r="AM7" s="139">
        <f t="shared" si="275"/>
        <v>-4437.155939</v>
      </c>
      <c r="AN7" s="139">
        <f t="shared" si="275"/>
        <v>78988.31456</v>
      </c>
      <c r="AO7" s="129">
        <f t="shared" ref="AO7:AR7" si="276">AG7*SIN(AC7)</f>
        <v>0</v>
      </c>
      <c r="AP7" s="129">
        <f t="shared" si="276"/>
        <v>0</v>
      </c>
      <c r="AQ7" s="129">
        <f t="shared" si="276"/>
        <v>0</v>
      </c>
      <c r="AR7" s="129">
        <f t="shared" si="276"/>
        <v>0</v>
      </c>
      <c r="AS7" s="140">
        <f t="shared" si="45"/>
        <v>-9.424777961</v>
      </c>
      <c r="AT7" s="141">
        <f t="shared" si="46"/>
        <v>-9.424777961</v>
      </c>
      <c r="AU7" s="141">
        <f t="shared" si="47"/>
        <v>-3.141592654</v>
      </c>
      <c r="AV7" s="122">
        <f t="shared" si="48"/>
        <v>3.141592654</v>
      </c>
      <c r="AW7" s="142">
        <f t="shared" si="49"/>
        <v>8211.417924</v>
      </c>
      <c r="AX7" s="130">
        <f t="shared" si="50"/>
        <v>8211.417924</v>
      </c>
      <c r="AY7" s="143">
        <f t="shared" si="51"/>
        <v>16422.83585</v>
      </c>
      <c r="AZ7" s="143">
        <f t="shared" si="52"/>
        <v>0</v>
      </c>
      <c r="BA7" s="143">
        <f t="shared" si="53"/>
        <v>0</v>
      </c>
      <c r="BB7" s="124">
        <f t="shared" si="54"/>
        <v>16422.83585</v>
      </c>
      <c r="BC7" s="140">
        <f t="shared" ref="BC7:BD7" si="277">BC$2*AD7</f>
        <v>-3.141592654</v>
      </c>
      <c r="BD7" s="140">
        <f t="shared" si="277"/>
        <v>-3.141592654</v>
      </c>
      <c r="BE7" s="141">
        <f t="shared" si="56"/>
        <v>-6.283185307</v>
      </c>
      <c r="BF7" s="141">
        <f t="shared" si="57"/>
        <v>0</v>
      </c>
      <c r="BG7" s="122">
        <f t="shared" si="58"/>
        <v>0</v>
      </c>
      <c r="BH7" s="142">
        <f t="shared" ref="BH7:BI7" si="278">POWER(AH7,BH$2)</f>
        <v>20.174652</v>
      </c>
      <c r="BI7" s="142">
        <f t="shared" si="278"/>
        <v>4437.155939</v>
      </c>
      <c r="BJ7" s="130">
        <f t="shared" si="60"/>
        <v>89518.07694</v>
      </c>
      <c r="BK7" s="143">
        <f t="shared" si="61"/>
        <v>805662.6925</v>
      </c>
      <c r="BL7" s="143">
        <f t="shared" si="62"/>
        <v>0</v>
      </c>
      <c r="BM7" s="143">
        <f t="shared" si="63"/>
        <v>0</v>
      </c>
      <c r="BN7" s="124">
        <f t="shared" si="64"/>
        <v>805662.6925</v>
      </c>
      <c r="BO7" s="140">
        <f t="shared" si="65"/>
        <v>0</v>
      </c>
      <c r="BP7" s="141">
        <f t="shared" si="66"/>
        <v>0</v>
      </c>
      <c r="BQ7" s="141">
        <f t="shared" si="67"/>
        <v>0</v>
      </c>
      <c r="BR7" s="122">
        <f t="shared" si="68"/>
        <v>0</v>
      </c>
      <c r="BS7" s="142">
        <f t="shared" si="69"/>
        <v>78988.31456</v>
      </c>
      <c r="BT7" s="130">
        <f t="shared" si="70"/>
        <v>78988.31456</v>
      </c>
      <c r="BU7" s="143">
        <f t="shared" si="71"/>
        <v>-2132684.493</v>
      </c>
      <c r="BV7" s="143">
        <f t="shared" si="72"/>
        <v>0</v>
      </c>
      <c r="BW7" s="143">
        <f t="shared" si="73"/>
        <v>3.141592654</v>
      </c>
      <c r="BX7" s="124">
        <f t="shared" si="74"/>
        <v>2132684.493</v>
      </c>
      <c r="BY7" s="144">
        <f t="shared" ref="BY7:BZ7" si="279">AY7+BK7+BU7</f>
        <v>-1310598.965</v>
      </c>
      <c r="BZ7" s="144">
        <f t="shared" si="279"/>
        <v>0</v>
      </c>
      <c r="CA7" s="144">
        <f t="shared" si="76"/>
        <v>-3.141592654</v>
      </c>
      <c r="CB7" s="145">
        <f t="shared" si="77"/>
        <v>1310598.965</v>
      </c>
      <c r="CC7" s="140">
        <f t="shared" ref="CC7:CD7" si="280">CC$2*AD7</f>
        <v>-6.283185307</v>
      </c>
      <c r="CD7" s="140">
        <f t="shared" si="280"/>
        <v>-6.283185307</v>
      </c>
      <c r="CE7" s="141">
        <f t="shared" si="79"/>
        <v>-12.56637061</v>
      </c>
      <c r="CF7" s="141">
        <f t="shared" si="80"/>
        <v>0</v>
      </c>
      <c r="CG7" s="122">
        <f t="shared" si="81"/>
        <v>0</v>
      </c>
      <c r="CH7" s="142">
        <f t="shared" ref="CH7:CI7" si="281">POWER(AH7,CH$2)</f>
        <v>407.0165832</v>
      </c>
      <c r="CI7" s="142">
        <f t="shared" si="281"/>
        <v>19688352.83</v>
      </c>
      <c r="CJ7" s="130">
        <f t="shared" si="83"/>
        <v>8013486099</v>
      </c>
      <c r="CK7" s="143">
        <f t="shared" si="84"/>
        <v>-8013486099</v>
      </c>
      <c r="CL7" s="143">
        <f t="shared" si="85"/>
        <v>0</v>
      </c>
      <c r="CM7" s="143">
        <f t="shared" si="86"/>
        <v>3.141592654</v>
      </c>
      <c r="CN7" s="124">
        <f t="shared" si="87"/>
        <v>8013486099</v>
      </c>
      <c r="CO7" s="140">
        <f t="shared" si="88"/>
        <v>-9.424777961</v>
      </c>
      <c r="CP7" s="141">
        <f t="shared" si="89"/>
        <v>-9.424777961</v>
      </c>
      <c r="CQ7" s="141">
        <f t="shared" si="90"/>
        <v>-3.141592654</v>
      </c>
      <c r="CR7" s="122">
        <f t="shared" si="91"/>
        <v>3.141592654</v>
      </c>
      <c r="CS7" s="142">
        <f t="shared" si="92"/>
        <v>87360291701</v>
      </c>
      <c r="CT7" s="130">
        <f t="shared" si="93"/>
        <v>87360291701</v>
      </c>
      <c r="CU7" s="143">
        <f t="shared" si="94"/>
        <v>-349441166803</v>
      </c>
      <c r="CV7" s="143">
        <f t="shared" si="95"/>
        <v>0.00004279420064</v>
      </c>
      <c r="CW7" s="143">
        <f t="shared" si="96"/>
        <v>3.141592654</v>
      </c>
      <c r="CX7" s="124">
        <f t="shared" si="97"/>
        <v>349441166803</v>
      </c>
      <c r="CY7" s="140">
        <f t="shared" si="98"/>
        <v>-9.424777961</v>
      </c>
      <c r="CZ7" s="140">
        <f t="shared" si="99"/>
        <v>0</v>
      </c>
      <c r="DA7" s="141">
        <f t="shared" si="100"/>
        <v>-9.424777961</v>
      </c>
      <c r="DB7" s="141">
        <f t="shared" si="101"/>
        <v>-3.141592654</v>
      </c>
      <c r="DC7" s="122">
        <f t="shared" si="102"/>
        <v>3.141592654</v>
      </c>
      <c r="DD7" s="142">
        <f t="shared" si="103"/>
        <v>8211.417924</v>
      </c>
      <c r="DE7" s="142">
        <f t="shared" si="104"/>
        <v>78988.31456</v>
      </c>
      <c r="DF7" s="130">
        <f t="shared" si="105"/>
        <v>648606062</v>
      </c>
      <c r="DG7" s="143">
        <f t="shared" si="106"/>
        <v>-2594424248</v>
      </c>
      <c r="DH7" s="143">
        <f t="shared" si="107"/>
        <v>0.0000003177253351</v>
      </c>
      <c r="DI7" s="143">
        <f t="shared" si="108"/>
        <v>3.141592654</v>
      </c>
      <c r="DJ7" s="124">
        <f t="shared" si="109"/>
        <v>2594424248</v>
      </c>
      <c r="DK7" s="140">
        <f t="shared" ref="DK7:DM7" si="282">DK$2*AD7</f>
        <v>-3.141592654</v>
      </c>
      <c r="DL7" s="140">
        <f t="shared" si="282"/>
        <v>-3.141592654</v>
      </c>
      <c r="DM7" s="140">
        <f t="shared" si="282"/>
        <v>0</v>
      </c>
      <c r="DN7" s="141">
        <f t="shared" si="111"/>
        <v>-6.283185307</v>
      </c>
      <c r="DO7" s="141">
        <f t="shared" si="112"/>
        <v>0</v>
      </c>
      <c r="DP7" s="122">
        <f t="shared" si="113"/>
        <v>0</v>
      </c>
      <c r="DQ7" s="142">
        <f t="shared" ref="DQ7:DS7" si="283">POWER(AH7,DQ$2)</f>
        <v>20.174652</v>
      </c>
      <c r="DR7" s="142">
        <f t="shared" si="283"/>
        <v>4437.155939</v>
      </c>
      <c r="DS7" s="142">
        <f t="shared" si="283"/>
        <v>78988.31456</v>
      </c>
      <c r="DT7" s="130">
        <f t="shared" si="115"/>
        <v>7070882020</v>
      </c>
      <c r="DU7" s="143">
        <f t="shared" si="116"/>
        <v>-127275876362</v>
      </c>
      <c r="DV7" s="143">
        <f t="shared" si="117"/>
        <v>0</v>
      </c>
      <c r="DW7" s="143">
        <f t="shared" si="118"/>
        <v>3.141592654</v>
      </c>
      <c r="DX7" s="124">
        <f t="shared" si="119"/>
        <v>127275876362</v>
      </c>
      <c r="DY7" s="140">
        <f t="shared" si="120"/>
        <v>0</v>
      </c>
      <c r="DZ7" s="141">
        <f t="shared" si="121"/>
        <v>0</v>
      </c>
      <c r="EA7" s="141">
        <f t="shared" si="122"/>
        <v>0</v>
      </c>
      <c r="EB7" s="122">
        <f t="shared" si="123"/>
        <v>0</v>
      </c>
      <c r="EC7" s="142">
        <f t="shared" si="124"/>
        <v>6239153837</v>
      </c>
      <c r="ED7" s="130">
        <f t="shared" si="125"/>
        <v>6239153837</v>
      </c>
      <c r="EE7" s="143">
        <f t="shared" si="126"/>
        <v>168457153602</v>
      </c>
      <c r="EF7" s="143">
        <f t="shared" si="127"/>
        <v>0</v>
      </c>
      <c r="EG7" s="143">
        <f t="shared" si="128"/>
        <v>0</v>
      </c>
      <c r="EH7" s="124">
        <f t="shared" si="129"/>
        <v>168457153602</v>
      </c>
      <c r="EI7" s="144">
        <f t="shared" ref="EI7:EJ7" si="284">CK7+CU7+DG7+DU7+EE7</f>
        <v>-318867799911</v>
      </c>
      <c r="EJ7" s="144">
        <f t="shared" si="284"/>
        <v>0.00004311192598</v>
      </c>
      <c r="EK7" s="144">
        <f t="shared" si="131"/>
        <v>3.141592654</v>
      </c>
      <c r="EL7" s="145">
        <f t="shared" si="132"/>
        <v>318867799911</v>
      </c>
      <c r="EM7" s="140">
        <f t="shared" si="133"/>
        <v>1.570796327</v>
      </c>
      <c r="EN7" s="141">
        <f t="shared" si="134"/>
        <v>1.570796327</v>
      </c>
      <c r="EO7" s="141">
        <f t="shared" si="135"/>
        <v>1.570796327</v>
      </c>
      <c r="EP7" s="122">
        <f t="shared" si="136"/>
        <v>1.570796327</v>
      </c>
      <c r="EQ7" s="142">
        <f t="shared" si="137"/>
        <v>564683.8052</v>
      </c>
      <c r="ER7" s="130">
        <f t="shared" si="138"/>
        <v>564683.8052</v>
      </c>
      <c r="ES7" s="143">
        <f t="shared" si="139"/>
        <v>0.0000000001796668985</v>
      </c>
      <c r="ET7" s="143">
        <f t="shared" si="140"/>
        <v>2934183.123</v>
      </c>
      <c r="EU7" s="143">
        <f t="shared" si="141"/>
        <v>1.570796327</v>
      </c>
      <c r="EV7" s="124">
        <f t="shared" si="142"/>
        <v>2934183.123</v>
      </c>
      <c r="EW7" s="144">
        <f t="shared" ref="EW7:EX7" si="285">BY7+ES7</f>
        <v>-1310598.965</v>
      </c>
      <c r="EX7" s="144">
        <f t="shared" si="285"/>
        <v>2934183.123</v>
      </c>
      <c r="EY7" s="144">
        <f t="shared" si="144"/>
        <v>1.990873991</v>
      </c>
      <c r="EZ7" s="145">
        <f t="shared" si="145"/>
        <v>3213580.596</v>
      </c>
      <c r="FA7" s="140">
        <f t="shared" si="146"/>
        <v>0.6636246637</v>
      </c>
      <c r="FB7" s="141">
        <f t="shared" si="147"/>
        <v>0.6636246637</v>
      </c>
      <c r="FC7" s="141">
        <f t="shared" si="148"/>
        <v>0.6636246637</v>
      </c>
      <c r="FD7" s="122">
        <f t="shared" si="149"/>
        <v>0.6636246637</v>
      </c>
      <c r="FE7" s="142">
        <f t="shared" si="150"/>
        <v>147.5694297</v>
      </c>
      <c r="FF7" s="130">
        <f t="shared" si="151"/>
        <v>147.5694297</v>
      </c>
      <c r="FG7" s="143">
        <f t="shared" si="152"/>
        <v>30.75589224</v>
      </c>
      <c r="FH7" s="143">
        <f t="shared" si="153"/>
        <v>24.04893214</v>
      </c>
      <c r="FI7" s="143">
        <f t="shared" si="154"/>
        <v>0.6636246637</v>
      </c>
      <c r="FJ7" s="124">
        <f t="shared" si="155"/>
        <v>39.04197798</v>
      </c>
      <c r="FK7" s="140">
        <f t="shared" si="156"/>
        <v>-6.283185307</v>
      </c>
      <c r="FL7" s="141">
        <f t="shared" si="157"/>
        <v>-6.283185307</v>
      </c>
      <c r="FM7" s="141">
        <f t="shared" si="158"/>
        <v>0</v>
      </c>
      <c r="FN7" s="122">
        <f t="shared" si="159"/>
        <v>0</v>
      </c>
      <c r="FO7" s="142">
        <f t="shared" si="160"/>
        <v>407.0165832</v>
      </c>
      <c r="FP7" s="130">
        <f t="shared" si="161"/>
        <v>407.0165832</v>
      </c>
      <c r="FQ7" s="143">
        <f t="shared" si="162"/>
        <v>-407.0165832</v>
      </c>
      <c r="FR7" s="143">
        <f t="shared" si="163"/>
        <v>0</v>
      </c>
      <c r="FS7" s="143">
        <f t="shared" si="164"/>
        <v>3.141592654</v>
      </c>
      <c r="FT7" s="124">
        <f t="shared" si="165"/>
        <v>407.0165832</v>
      </c>
      <c r="FU7" s="144">
        <f t="shared" si="166"/>
        <v>-13718.4844</v>
      </c>
      <c r="FV7" s="144">
        <f t="shared" si="167"/>
        <v>0</v>
      </c>
      <c r="FW7" s="144">
        <f t="shared" si="168"/>
        <v>-3.141592654</v>
      </c>
      <c r="FX7" s="145">
        <f t="shared" si="169"/>
        <v>13718.4844</v>
      </c>
      <c r="FY7" s="140">
        <f t="shared" si="170"/>
        <v>-3.141592654</v>
      </c>
      <c r="FZ7" s="140">
        <f t="shared" si="171"/>
        <v>-0.6636246637</v>
      </c>
      <c r="GA7" s="141">
        <f t="shared" si="172"/>
        <v>-3.805217317</v>
      </c>
      <c r="GB7" s="141">
        <f t="shared" si="173"/>
        <v>-3.805217317</v>
      </c>
      <c r="GC7" s="122">
        <f t="shared" si="174"/>
        <v>2.47796799</v>
      </c>
      <c r="GD7" s="142">
        <f t="shared" si="175"/>
        <v>13718.4844</v>
      </c>
      <c r="GE7" s="142">
        <f t="shared" si="176"/>
        <v>0.02561345638</v>
      </c>
      <c r="GF7" s="130">
        <f t="shared" si="177"/>
        <v>351.3778018</v>
      </c>
      <c r="GG7" s="143">
        <f t="shared" si="178"/>
        <v>-30.75589224</v>
      </c>
      <c r="GH7" s="143">
        <f t="shared" si="179"/>
        <v>24.04893214</v>
      </c>
      <c r="GI7" s="143">
        <f t="shared" si="180"/>
        <v>2.47796799</v>
      </c>
      <c r="GJ7" s="124">
        <f t="shared" si="181"/>
        <v>39.04197798</v>
      </c>
      <c r="GK7" s="146">
        <f t="shared" si="182"/>
        <v>-0.5</v>
      </c>
      <c r="GL7" s="127">
        <f t="shared" si="183"/>
        <v>-0.8660254038</v>
      </c>
      <c r="GM7" s="146">
        <f t="shared" si="184"/>
        <v>-2.094395102</v>
      </c>
      <c r="GN7" s="127">
        <f t="shared" si="185"/>
        <v>1</v>
      </c>
      <c r="GO7" s="147">
        <f t="shared" si="186"/>
        <v>-0.5</v>
      </c>
      <c r="GP7" s="128">
        <f t="shared" si="187"/>
        <v>0.8660254038</v>
      </c>
      <c r="GQ7" s="147">
        <f t="shared" si="188"/>
        <v>2.094395102</v>
      </c>
      <c r="GR7" s="128">
        <f t="shared" si="189"/>
        <v>1</v>
      </c>
      <c r="GS7" s="140">
        <f t="shared" si="190"/>
        <v>-2.094395102</v>
      </c>
      <c r="GT7" s="140">
        <f t="shared" si="191"/>
        <v>0.6636246637</v>
      </c>
      <c r="GU7" s="141">
        <f t="shared" si="192"/>
        <v>-1.430770439</v>
      </c>
      <c r="GV7" s="141">
        <f t="shared" si="193"/>
        <v>-1.430770439</v>
      </c>
      <c r="GW7" s="122">
        <f t="shared" si="194"/>
        <v>-1.430770439</v>
      </c>
      <c r="GX7" s="142">
        <f t="shared" si="195"/>
        <v>1</v>
      </c>
      <c r="GY7" s="142">
        <f t="shared" si="196"/>
        <v>39.04197798</v>
      </c>
      <c r="GZ7" s="130">
        <f t="shared" si="197"/>
        <v>39.04197798</v>
      </c>
      <c r="HA7" s="143">
        <f t="shared" si="198"/>
        <v>5.449040041</v>
      </c>
      <c r="HB7" s="143">
        <f t="shared" si="199"/>
        <v>-38.65985007</v>
      </c>
      <c r="HC7" s="143">
        <f t="shared" si="200"/>
        <v>-1.430770439</v>
      </c>
      <c r="HD7" s="124">
        <f t="shared" si="201"/>
        <v>39.04197798</v>
      </c>
      <c r="HE7" s="140">
        <f t="shared" si="202"/>
        <v>2.094395102</v>
      </c>
      <c r="HF7" s="140">
        <f t="shared" si="203"/>
        <v>2.47796799</v>
      </c>
      <c r="HG7" s="141">
        <f t="shared" si="204"/>
        <v>4.572363092</v>
      </c>
      <c r="HH7" s="141">
        <f t="shared" si="205"/>
        <v>4.572363092</v>
      </c>
      <c r="HI7" s="122">
        <f t="shared" si="206"/>
        <v>-1.710822215</v>
      </c>
      <c r="HJ7" s="142">
        <f t="shared" si="207"/>
        <v>1</v>
      </c>
      <c r="HK7" s="142">
        <f t="shared" si="208"/>
        <v>39.04197798</v>
      </c>
      <c r="HL7" s="130">
        <f t="shared" si="209"/>
        <v>39.04197798</v>
      </c>
      <c r="HM7" s="143">
        <f t="shared" si="210"/>
        <v>-5.449040041</v>
      </c>
      <c r="HN7" s="143">
        <f t="shared" si="211"/>
        <v>-38.65985007</v>
      </c>
      <c r="HO7" s="143">
        <f t="shared" si="212"/>
        <v>-1.710822215</v>
      </c>
      <c r="HP7" s="124">
        <f t="shared" si="213"/>
        <v>39.04197798</v>
      </c>
      <c r="HQ7" s="140">
        <f t="shared" si="214"/>
        <v>2.094395102</v>
      </c>
      <c r="HR7" s="140">
        <f t="shared" si="215"/>
        <v>0.6636246637</v>
      </c>
      <c r="HS7" s="141">
        <f t="shared" si="216"/>
        <v>2.758019766</v>
      </c>
      <c r="HT7" s="141">
        <f t="shared" si="217"/>
        <v>2.758019766</v>
      </c>
      <c r="HU7" s="122">
        <f t="shared" si="218"/>
        <v>2.758019766</v>
      </c>
      <c r="HV7" s="142">
        <f t="shared" si="219"/>
        <v>1</v>
      </c>
      <c r="HW7" s="142">
        <f t="shared" si="220"/>
        <v>39.04197798</v>
      </c>
      <c r="HX7" s="130">
        <f t="shared" si="221"/>
        <v>39.04197798</v>
      </c>
      <c r="HY7" s="143">
        <f t="shared" si="222"/>
        <v>-36.20493229</v>
      </c>
      <c r="HZ7" s="143">
        <f t="shared" si="223"/>
        <v>14.61091793</v>
      </c>
      <c r="IA7" s="143">
        <f t="shared" si="224"/>
        <v>2.758019766</v>
      </c>
      <c r="IB7" s="124">
        <f t="shared" si="225"/>
        <v>39.04197798</v>
      </c>
      <c r="IC7" s="140">
        <f t="shared" si="226"/>
        <v>-2.094395102</v>
      </c>
      <c r="ID7" s="140">
        <f t="shared" si="227"/>
        <v>2.47796799</v>
      </c>
      <c r="IE7" s="141">
        <f t="shared" si="228"/>
        <v>0.3835728875</v>
      </c>
      <c r="IF7" s="141">
        <f t="shared" si="229"/>
        <v>0.3835728875</v>
      </c>
      <c r="IG7" s="122">
        <f t="shared" si="230"/>
        <v>0.3835728875</v>
      </c>
      <c r="IH7" s="142">
        <f t="shared" si="231"/>
        <v>1</v>
      </c>
      <c r="II7" s="142">
        <f t="shared" si="232"/>
        <v>39.04197798</v>
      </c>
      <c r="IJ7" s="130">
        <f t="shared" si="233"/>
        <v>39.04197798</v>
      </c>
      <c r="IK7" s="143">
        <f t="shared" si="234"/>
        <v>36.20493229</v>
      </c>
      <c r="IL7" s="143">
        <f t="shared" si="235"/>
        <v>14.61091793</v>
      </c>
      <c r="IM7" s="143">
        <f t="shared" si="236"/>
        <v>0.3835728875</v>
      </c>
      <c r="IN7" s="124">
        <f t="shared" si="237"/>
        <v>39.04197798</v>
      </c>
    </row>
    <row r="8" ht="12.75" customHeight="1">
      <c r="A8" s="129">
        <f>'Cortez Cubic'!AP8</f>
        <v>-0.2187762226</v>
      </c>
      <c r="B8" s="129">
        <f>'Cortez Cubic'!AQ8</f>
        <v>1.685746323</v>
      </c>
      <c r="C8" s="129">
        <f>'Cortez Cubic'!AR8</f>
        <v>2933.469061</v>
      </c>
      <c r="D8" s="129">
        <f>'Cortez Cubic'!AS8</f>
        <v>-142747.7705</v>
      </c>
      <c r="E8" s="129">
        <f t="shared" ref="E8:H8" si="286">0</f>
        <v>0</v>
      </c>
      <c r="F8" s="129">
        <f t="shared" si="286"/>
        <v>0</v>
      </c>
      <c r="G8" s="129">
        <f t="shared" si="286"/>
        <v>0</v>
      </c>
      <c r="H8" s="129">
        <f t="shared" si="286"/>
        <v>0</v>
      </c>
      <c r="I8" s="110">
        <f>'Cortez Cubic'!I8</f>
        <v>70</v>
      </c>
      <c r="J8" s="130">
        <f t="shared" si="28"/>
        <v>69.70779998</v>
      </c>
      <c r="K8" s="131">
        <f t="shared" si="29"/>
        <v>1</v>
      </c>
      <c r="L8" s="131">
        <f t="shared" si="30"/>
        <v>0</v>
      </c>
      <c r="M8" s="132">
        <f t="shared" si="31"/>
        <v>0.2922000184</v>
      </c>
      <c r="N8" s="133">
        <f t="shared" si="32"/>
        <v>0</v>
      </c>
      <c r="O8" s="134">
        <f t="shared" si="33"/>
        <v>69.70779998</v>
      </c>
      <c r="P8" s="134">
        <f t="shared" si="34"/>
        <v>-9.733954714</v>
      </c>
      <c r="Q8" s="135">
        <f t="shared" si="35"/>
        <v>69.70779998</v>
      </c>
      <c r="R8" s="135">
        <f t="shared" si="36"/>
        <v>9.733954714</v>
      </c>
      <c r="S8" s="136">
        <f t="shared" si="37"/>
        <v>-131.7102547</v>
      </c>
      <c r="T8" s="136">
        <f t="shared" si="38"/>
        <v>0</v>
      </c>
      <c r="U8" s="137">
        <f t="shared" ref="U8:X8" si="287">ATAN2(A8,E8)</f>
        <v>3.141592654</v>
      </c>
      <c r="V8" s="137">
        <f t="shared" si="287"/>
        <v>0</v>
      </c>
      <c r="W8" s="137">
        <f t="shared" si="287"/>
        <v>0</v>
      </c>
      <c r="X8" s="137">
        <f t="shared" si="287"/>
        <v>3.141592654</v>
      </c>
      <c r="Y8" s="137">
        <f t="shared" ref="Y8:AB8" si="288">SQRT(POWER(A8,2)+POWER(E8,2))</f>
        <v>0.2187762226</v>
      </c>
      <c r="Z8" s="137">
        <f t="shared" si="288"/>
        <v>1.685746323</v>
      </c>
      <c r="AA8" s="137">
        <f t="shared" si="288"/>
        <v>2933.469061</v>
      </c>
      <c r="AB8" s="137">
        <f t="shared" si="288"/>
        <v>142747.7705</v>
      </c>
      <c r="AC8" s="138">
        <f t="shared" ref="AC8:AF8" si="289">U8-$U8</f>
        <v>0</v>
      </c>
      <c r="AD8" s="138">
        <f t="shared" si="289"/>
        <v>-3.141592654</v>
      </c>
      <c r="AE8" s="138">
        <f t="shared" si="289"/>
        <v>-3.141592654</v>
      </c>
      <c r="AF8" s="138">
        <f t="shared" si="289"/>
        <v>0</v>
      </c>
      <c r="AG8" s="138">
        <f t="shared" ref="AG8:AJ8" si="290">Y8/$Y8</f>
        <v>1</v>
      </c>
      <c r="AH8" s="138">
        <f t="shared" si="290"/>
        <v>7.705345228</v>
      </c>
      <c r="AI8" s="138">
        <f t="shared" si="290"/>
        <v>13408.53693</v>
      </c>
      <c r="AJ8" s="138">
        <f t="shared" si="290"/>
        <v>652483.0204</v>
      </c>
      <c r="AK8" s="139">
        <f t="shared" ref="AK8:AN8" si="291">AG8*COS(AC8)</f>
        <v>1</v>
      </c>
      <c r="AL8" s="139">
        <f t="shared" si="291"/>
        <v>-7.705345228</v>
      </c>
      <c r="AM8" s="139">
        <f t="shared" si="291"/>
        <v>-13408.53693</v>
      </c>
      <c r="AN8" s="139">
        <f t="shared" si="291"/>
        <v>652483.0204</v>
      </c>
      <c r="AO8" s="129">
        <f t="shared" ref="AO8:AR8" si="292">AG8*SIN(AC8)</f>
        <v>0</v>
      </c>
      <c r="AP8" s="129">
        <f t="shared" si="292"/>
        <v>0</v>
      </c>
      <c r="AQ8" s="129">
        <f t="shared" si="292"/>
        <v>0</v>
      </c>
      <c r="AR8" s="129">
        <f t="shared" si="292"/>
        <v>0</v>
      </c>
      <c r="AS8" s="140">
        <f t="shared" si="45"/>
        <v>-9.424777961</v>
      </c>
      <c r="AT8" s="141">
        <f t="shared" si="46"/>
        <v>-9.424777961</v>
      </c>
      <c r="AU8" s="141">
        <f t="shared" si="47"/>
        <v>-3.141592654</v>
      </c>
      <c r="AV8" s="122">
        <f t="shared" si="48"/>
        <v>3.141592654</v>
      </c>
      <c r="AW8" s="142">
        <f t="shared" si="49"/>
        <v>457.4844158</v>
      </c>
      <c r="AX8" s="130">
        <f t="shared" si="50"/>
        <v>457.4844158</v>
      </c>
      <c r="AY8" s="143">
        <f t="shared" si="51"/>
        <v>914.9688317</v>
      </c>
      <c r="AZ8" s="143">
        <f t="shared" si="52"/>
        <v>0</v>
      </c>
      <c r="BA8" s="143">
        <f t="shared" si="53"/>
        <v>0</v>
      </c>
      <c r="BB8" s="124">
        <f t="shared" si="54"/>
        <v>914.9688317</v>
      </c>
      <c r="BC8" s="140">
        <f t="shared" ref="BC8:BD8" si="293">BC$2*AD8</f>
        <v>-3.141592654</v>
      </c>
      <c r="BD8" s="140">
        <f t="shared" si="293"/>
        <v>-3.141592654</v>
      </c>
      <c r="BE8" s="141">
        <f t="shared" si="56"/>
        <v>-6.283185307</v>
      </c>
      <c r="BF8" s="141">
        <f t="shared" si="57"/>
        <v>0</v>
      </c>
      <c r="BG8" s="122">
        <f t="shared" si="58"/>
        <v>0</v>
      </c>
      <c r="BH8" s="142">
        <f t="shared" ref="BH8:BI8" si="294">POWER(AH8,BH$2)</f>
        <v>7.705345228</v>
      </c>
      <c r="BI8" s="142">
        <f t="shared" si="294"/>
        <v>13408.53693</v>
      </c>
      <c r="BJ8" s="130">
        <f t="shared" si="60"/>
        <v>103317.4061</v>
      </c>
      <c r="BK8" s="143">
        <f t="shared" si="61"/>
        <v>929856.6546</v>
      </c>
      <c r="BL8" s="143">
        <f t="shared" si="62"/>
        <v>0</v>
      </c>
      <c r="BM8" s="143">
        <f t="shared" si="63"/>
        <v>0</v>
      </c>
      <c r="BN8" s="124">
        <f t="shared" si="64"/>
        <v>929856.6546</v>
      </c>
      <c r="BO8" s="140">
        <f t="shared" si="65"/>
        <v>0</v>
      </c>
      <c r="BP8" s="141">
        <f t="shared" si="66"/>
        <v>0</v>
      </c>
      <c r="BQ8" s="141">
        <f t="shared" si="67"/>
        <v>0</v>
      </c>
      <c r="BR8" s="122">
        <f t="shared" si="68"/>
        <v>0</v>
      </c>
      <c r="BS8" s="142">
        <f t="shared" si="69"/>
        <v>652483.0204</v>
      </c>
      <c r="BT8" s="130">
        <f t="shared" si="70"/>
        <v>652483.0204</v>
      </c>
      <c r="BU8" s="143">
        <f t="shared" si="71"/>
        <v>-17617041.55</v>
      </c>
      <c r="BV8" s="143">
        <f t="shared" si="72"/>
        <v>0</v>
      </c>
      <c r="BW8" s="143">
        <f t="shared" si="73"/>
        <v>3.141592654</v>
      </c>
      <c r="BX8" s="124">
        <f t="shared" si="74"/>
        <v>17617041.55</v>
      </c>
      <c r="BY8" s="144">
        <f t="shared" ref="BY8:BZ8" si="295">AY8+BK8+BU8</f>
        <v>-16686269.93</v>
      </c>
      <c r="BZ8" s="144">
        <f t="shared" si="295"/>
        <v>0</v>
      </c>
      <c r="CA8" s="144">
        <f t="shared" si="76"/>
        <v>-3.141592654</v>
      </c>
      <c r="CB8" s="145">
        <f t="shared" si="77"/>
        <v>16686269.93</v>
      </c>
      <c r="CC8" s="140">
        <f t="shared" ref="CC8:CD8" si="296">CC$2*AD8</f>
        <v>-6.283185307</v>
      </c>
      <c r="CD8" s="140">
        <f t="shared" si="296"/>
        <v>-6.283185307</v>
      </c>
      <c r="CE8" s="141">
        <f t="shared" si="79"/>
        <v>-12.56637061</v>
      </c>
      <c r="CF8" s="141">
        <f t="shared" si="80"/>
        <v>0</v>
      </c>
      <c r="CG8" s="122">
        <f t="shared" si="81"/>
        <v>0</v>
      </c>
      <c r="CH8" s="142">
        <f t="shared" ref="CH8:CI8" si="297">POWER(AH8,CH$2)</f>
        <v>59.37234508</v>
      </c>
      <c r="CI8" s="142">
        <f t="shared" si="297"/>
        <v>179788862.7</v>
      </c>
      <c r="CJ8" s="130">
        <f t="shared" si="83"/>
        <v>10674486396</v>
      </c>
      <c r="CK8" s="143">
        <f t="shared" si="84"/>
        <v>-10674486396</v>
      </c>
      <c r="CL8" s="143">
        <f t="shared" si="85"/>
        <v>0</v>
      </c>
      <c r="CM8" s="143">
        <f t="shared" si="86"/>
        <v>3.141592654</v>
      </c>
      <c r="CN8" s="124">
        <f t="shared" si="87"/>
        <v>10674486396</v>
      </c>
      <c r="CO8" s="140">
        <f t="shared" si="88"/>
        <v>-9.424777961</v>
      </c>
      <c r="CP8" s="141">
        <f t="shared" si="89"/>
        <v>-9.424777961</v>
      </c>
      <c r="CQ8" s="141">
        <f t="shared" si="90"/>
        <v>-3.141592654</v>
      </c>
      <c r="CR8" s="122">
        <f t="shared" si="91"/>
        <v>3.141592654</v>
      </c>
      <c r="CS8" s="142">
        <f t="shared" si="92"/>
        <v>2410705605196</v>
      </c>
      <c r="CT8" s="130">
        <f t="shared" si="93"/>
        <v>2410705605196</v>
      </c>
      <c r="CU8" s="143">
        <f t="shared" si="94"/>
        <v>-9642822420786</v>
      </c>
      <c r="CV8" s="143">
        <f t="shared" si="95"/>
        <v>0.001180905161</v>
      </c>
      <c r="CW8" s="143">
        <f t="shared" si="96"/>
        <v>3.141592654</v>
      </c>
      <c r="CX8" s="124">
        <f t="shared" si="97"/>
        <v>9642822420786</v>
      </c>
      <c r="CY8" s="140">
        <f t="shared" si="98"/>
        <v>-9.424777961</v>
      </c>
      <c r="CZ8" s="140">
        <f t="shared" si="99"/>
        <v>0</v>
      </c>
      <c r="DA8" s="141">
        <f t="shared" si="100"/>
        <v>-9.424777961</v>
      </c>
      <c r="DB8" s="141">
        <f t="shared" si="101"/>
        <v>-3.141592654</v>
      </c>
      <c r="DC8" s="122">
        <f t="shared" si="102"/>
        <v>3.141592654</v>
      </c>
      <c r="DD8" s="142">
        <f t="shared" si="103"/>
        <v>457.4844158</v>
      </c>
      <c r="DE8" s="142">
        <f t="shared" si="104"/>
        <v>652483.0204</v>
      </c>
      <c r="DF8" s="130">
        <f t="shared" si="105"/>
        <v>298500813.4</v>
      </c>
      <c r="DG8" s="143">
        <f t="shared" si="106"/>
        <v>-1194003254</v>
      </c>
      <c r="DH8" s="143">
        <f t="shared" si="107"/>
        <v>0.0000001462232263</v>
      </c>
      <c r="DI8" s="143">
        <f t="shared" si="108"/>
        <v>3.141592654</v>
      </c>
      <c r="DJ8" s="124">
        <f t="shared" si="109"/>
        <v>1194003254</v>
      </c>
      <c r="DK8" s="140">
        <f t="shared" ref="DK8:DM8" si="298">DK$2*AD8</f>
        <v>-3.141592654</v>
      </c>
      <c r="DL8" s="140">
        <f t="shared" si="298"/>
        <v>-3.141592654</v>
      </c>
      <c r="DM8" s="140">
        <f t="shared" si="298"/>
        <v>0</v>
      </c>
      <c r="DN8" s="141">
        <f t="shared" si="111"/>
        <v>-6.283185307</v>
      </c>
      <c r="DO8" s="141">
        <f t="shared" si="112"/>
        <v>0</v>
      </c>
      <c r="DP8" s="122">
        <f t="shared" si="113"/>
        <v>0</v>
      </c>
      <c r="DQ8" s="142">
        <f t="shared" ref="DQ8:DS8" si="299">POWER(AH8,DQ$2)</f>
        <v>7.705345228</v>
      </c>
      <c r="DR8" s="142">
        <f t="shared" si="299"/>
        <v>13408.53693</v>
      </c>
      <c r="DS8" s="142">
        <f t="shared" si="299"/>
        <v>652483.0204</v>
      </c>
      <c r="DT8" s="130">
        <f t="shared" si="115"/>
        <v>67412853169</v>
      </c>
      <c r="DU8" s="143">
        <f t="shared" si="116"/>
        <v>-1213431357042</v>
      </c>
      <c r="DV8" s="143">
        <f t="shared" si="117"/>
        <v>0</v>
      </c>
      <c r="DW8" s="143">
        <f t="shared" si="118"/>
        <v>3.141592654</v>
      </c>
      <c r="DX8" s="124">
        <f t="shared" si="119"/>
        <v>1213431357042</v>
      </c>
      <c r="DY8" s="140">
        <f t="shared" si="120"/>
        <v>0</v>
      </c>
      <c r="DZ8" s="141">
        <f t="shared" si="121"/>
        <v>0</v>
      </c>
      <c r="EA8" s="141">
        <f t="shared" si="122"/>
        <v>0</v>
      </c>
      <c r="EB8" s="122">
        <f t="shared" si="123"/>
        <v>0</v>
      </c>
      <c r="EC8" s="142">
        <f t="shared" si="124"/>
        <v>425734091891</v>
      </c>
      <c r="ED8" s="130">
        <f t="shared" si="125"/>
        <v>425734091891</v>
      </c>
      <c r="EE8" s="143">
        <f t="shared" si="126"/>
        <v>11494820481051</v>
      </c>
      <c r="EF8" s="143">
        <f t="shared" si="127"/>
        <v>0</v>
      </c>
      <c r="EG8" s="143">
        <f t="shared" si="128"/>
        <v>0</v>
      </c>
      <c r="EH8" s="124">
        <f t="shared" si="129"/>
        <v>11494820481051</v>
      </c>
      <c r="EI8" s="144">
        <f t="shared" ref="EI8:EJ8" si="300">CK8+CU8+DG8+DU8+EE8</f>
        <v>626698213573</v>
      </c>
      <c r="EJ8" s="144">
        <f t="shared" si="300"/>
        <v>0.001181051384</v>
      </c>
      <c r="EK8" s="144">
        <f t="shared" si="131"/>
        <v>0</v>
      </c>
      <c r="EL8" s="145">
        <f t="shared" si="132"/>
        <v>626698213573</v>
      </c>
      <c r="EM8" s="140">
        <f t="shared" si="133"/>
        <v>0</v>
      </c>
      <c r="EN8" s="141">
        <f t="shared" si="134"/>
        <v>0</v>
      </c>
      <c r="EO8" s="141">
        <f t="shared" si="135"/>
        <v>0</v>
      </c>
      <c r="EP8" s="122">
        <f t="shared" si="136"/>
        <v>0</v>
      </c>
      <c r="EQ8" s="142">
        <f t="shared" si="137"/>
        <v>791642.731</v>
      </c>
      <c r="ER8" s="130">
        <f t="shared" si="138"/>
        <v>791642.731</v>
      </c>
      <c r="ES8" s="143">
        <f t="shared" si="139"/>
        <v>4113496.295</v>
      </c>
      <c r="ET8" s="143">
        <f t="shared" si="140"/>
        <v>0.000000003876068567</v>
      </c>
      <c r="EU8" s="143">
        <f t="shared" si="141"/>
        <v>0</v>
      </c>
      <c r="EV8" s="124">
        <f t="shared" si="142"/>
        <v>4113496.295</v>
      </c>
      <c r="EW8" s="144">
        <f t="shared" ref="EW8:EX8" si="301">BY8+ES8</f>
        <v>-12572773.63</v>
      </c>
      <c r="EX8" s="144">
        <f t="shared" si="301"/>
        <v>0.000000003875956516</v>
      </c>
      <c r="EY8" s="144">
        <f t="shared" si="144"/>
        <v>3.141592654</v>
      </c>
      <c r="EZ8" s="145">
        <f t="shared" si="145"/>
        <v>12572773.63</v>
      </c>
      <c r="FA8" s="140">
        <f t="shared" si="146"/>
        <v>1.047197551</v>
      </c>
      <c r="FB8" s="141">
        <f t="shared" si="147"/>
        <v>1.047197551</v>
      </c>
      <c r="FC8" s="141">
        <f t="shared" si="148"/>
        <v>1.047197551</v>
      </c>
      <c r="FD8" s="122">
        <f t="shared" si="149"/>
        <v>1.047197551</v>
      </c>
      <c r="FE8" s="142">
        <f t="shared" si="150"/>
        <v>232.5289508</v>
      </c>
      <c r="FF8" s="130">
        <f t="shared" si="151"/>
        <v>232.5289508</v>
      </c>
      <c r="FG8" s="143">
        <f t="shared" si="152"/>
        <v>30.7597251</v>
      </c>
      <c r="FH8" s="143">
        <f t="shared" si="153"/>
        <v>53.2774067</v>
      </c>
      <c r="FI8" s="143">
        <f t="shared" si="154"/>
        <v>1.047197551</v>
      </c>
      <c r="FJ8" s="124">
        <f t="shared" si="155"/>
        <v>61.5194502</v>
      </c>
      <c r="FK8" s="140">
        <f t="shared" si="156"/>
        <v>-6.283185307</v>
      </c>
      <c r="FL8" s="141">
        <f t="shared" si="157"/>
        <v>-6.283185307</v>
      </c>
      <c r="FM8" s="141">
        <f t="shared" si="158"/>
        <v>0</v>
      </c>
      <c r="FN8" s="122">
        <f t="shared" si="159"/>
        <v>0</v>
      </c>
      <c r="FO8" s="142">
        <f t="shared" si="160"/>
        <v>59.37234508</v>
      </c>
      <c r="FP8" s="130">
        <f t="shared" si="161"/>
        <v>59.37234508</v>
      </c>
      <c r="FQ8" s="143">
        <f t="shared" si="162"/>
        <v>-59.37234508</v>
      </c>
      <c r="FR8" s="143">
        <f t="shared" si="163"/>
        <v>0</v>
      </c>
      <c r="FS8" s="143">
        <f t="shared" si="164"/>
        <v>3.141592654</v>
      </c>
      <c r="FT8" s="124">
        <f t="shared" si="165"/>
        <v>59.37234508</v>
      </c>
      <c r="FU8" s="144">
        <f t="shared" si="166"/>
        <v>-40284.98314</v>
      </c>
      <c r="FV8" s="144">
        <f t="shared" si="167"/>
        <v>0</v>
      </c>
      <c r="FW8" s="144">
        <f t="shared" si="168"/>
        <v>-3.141592654</v>
      </c>
      <c r="FX8" s="145">
        <f t="shared" si="169"/>
        <v>40284.98314</v>
      </c>
      <c r="FY8" s="140">
        <f t="shared" si="170"/>
        <v>-3.141592654</v>
      </c>
      <c r="FZ8" s="140">
        <f t="shared" si="171"/>
        <v>-1.047197551</v>
      </c>
      <c r="GA8" s="141">
        <f t="shared" si="172"/>
        <v>-4.188790205</v>
      </c>
      <c r="GB8" s="141">
        <f t="shared" si="173"/>
        <v>-4.188790205</v>
      </c>
      <c r="GC8" s="122">
        <f t="shared" si="174"/>
        <v>2.094395102</v>
      </c>
      <c r="GD8" s="142">
        <f t="shared" si="175"/>
        <v>40284.98314</v>
      </c>
      <c r="GE8" s="142">
        <f t="shared" si="176"/>
        <v>0.01625502173</v>
      </c>
      <c r="GF8" s="130">
        <f t="shared" si="177"/>
        <v>654.8332765</v>
      </c>
      <c r="GG8" s="143">
        <f t="shared" si="178"/>
        <v>-36.37962647</v>
      </c>
      <c r="GH8" s="143">
        <f t="shared" si="179"/>
        <v>63.01136141</v>
      </c>
      <c r="GI8" s="143">
        <f t="shared" si="180"/>
        <v>2.094395102</v>
      </c>
      <c r="GJ8" s="124">
        <f t="shared" si="181"/>
        <v>72.75925295</v>
      </c>
      <c r="GK8" s="146">
        <f t="shared" si="182"/>
        <v>-0.5</v>
      </c>
      <c r="GL8" s="127">
        <f t="shared" si="183"/>
        <v>-0.8660254038</v>
      </c>
      <c r="GM8" s="146">
        <f t="shared" si="184"/>
        <v>-2.094395102</v>
      </c>
      <c r="GN8" s="127">
        <f t="shared" si="185"/>
        <v>1</v>
      </c>
      <c r="GO8" s="147">
        <f t="shared" si="186"/>
        <v>-0.5</v>
      </c>
      <c r="GP8" s="128">
        <f t="shared" si="187"/>
        <v>0.8660254038</v>
      </c>
      <c r="GQ8" s="147">
        <f t="shared" si="188"/>
        <v>2.094395102</v>
      </c>
      <c r="GR8" s="128">
        <f t="shared" si="189"/>
        <v>1</v>
      </c>
      <c r="GS8" s="140">
        <f t="shared" si="190"/>
        <v>-2.094395102</v>
      </c>
      <c r="GT8" s="140">
        <f t="shared" si="191"/>
        <v>1.047197551</v>
      </c>
      <c r="GU8" s="141">
        <f t="shared" si="192"/>
        <v>-1.047197551</v>
      </c>
      <c r="GV8" s="141">
        <f t="shared" si="193"/>
        <v>-1.047197551</v>
      </c>
      <c r="GW8" s="122">
        <f t="shared" si="194"/>
        <v>-1.047197551</v>
      </c>
      <c r="GX8" s="142">
        <f t="shared" si="195"/>
        <v>1</v>
      </c>
      <c r="GY8" s="142">
        <f t="shared" si="196"/>
        <v>61.5194502</v>
      </c>
      <c r="GZ8" s="130">
        <f t="shared" si="197"/>
        <v>61.5194502</v>
      </c>
      <c r="HA8" s="143">
        <f t="shared" si="198"/>
        <v>30.7597251</v>
      </c>
      <c r="HB8" s="143">
        <f t="shared" si="199"/>
        <v>-53.2774067</v>
      </c>
      <c r="HC8" s="143">
        <f t="shared" si="200"/>
        <v>-1.047197551</v>
      </c>
      <c r="HD8" s="124">
        <f t="shared" si="201"/>
        <v>61.5194502</v>
      </c>
      <c r="HE8" s="140">
        <f t="shared" si="202"/>
        <v>2.094395102</v>
      </c>
      <c r="HF8" s="140">
        <f t="shared" si="203"/>
        <v>2.094395102</v>
      </c>
      <c r="HG8" s="141">
        <f t="shared" si="204"/>
        <v>4.188790205</v>
      </c>
      <c r="HH8" s="141">
        <f t="shared" si="205"/>
        <v>4.188790205</v>
      </c>
      <c r="HI8" s="122">
        <f t="shared" si="206"/>
        <v>-2.094395102</v>
      </c>
      <c r="HJ8" s="142">
        <f t="shared" si="207"/>
        <v>1</v>
      </c>
      <c r="HK8" s="142">
        <f t="shared" si="208"/>
        <v>72.75925295</v>
      </c>
      <c r="HL8" s="130">
        <f t="shared" si="209"/>
        <v>72.75925295</v>
      </c>
      <c r="HM8" s="143">
        <f t="shared" si="210"/>
        <v>-36.37962647</v>
      </c>
      <c r="HN8" s="143">
        <f t="shared" si="211"/>
        <v>-63.01136141</v>
      </c>
      <c r="HO8" s="143">
        <f t="shared" si="212"/>
        <v>-2.094395102</v>
      </c>
      <c r="HP8" s="124">
        <f t="shared" si="213"/>
        <v>72.75925295</v>
      </c>
      <c r="HQ8" s="140">
        <f t="shared" si="214"/>
        <v>2.094395102</v>
      </c>
      <c r="HR8" s="140">
        <f t="shared" si="215"/>
        <v>1.047197551</v>
      </c>
      <c r="HS8" s="141">
        <f t="shared" si="216"/>
        <v>3.141592654</v>
      </c>
      <c r="HT8" s="141">
        <f t="shared" si="217"/>
        <v>3.141592654</v>
      </c>
      <c r="HU8" s="122">
        <f t="shared" si="218"/>
        <v>3.141592654</v>
      </c>
      <c r="HV8" s="142">
        <f t="shared" si="219"/>
        <v>1</v>
      </c>
      <c r="HW8" s="142">
        <f t="shared" si="220"/>
        <v>61.5194502</v>
      </c>
      <c r="HX8" s="130">
        <f t="shared" si="221"/>
        <v>61.5194502</v>
      </c>
      <c r="HY8" s="143">
        <f t="shared" si="222"/>
        <v>-61.5194502</v>
      </c>
      <c r="HZ8" s="143">
        <f t="shared" si="223"/>
        <v>0</v>
      </c>
      <c r="IA8" s="143">
        <f t="shared" si="224"/>
        <v>3.141592654</v>
      </c>
      <c r="IB8" s="124">
        <f t="shared" si="225"/>
        <v>61.5194502</v>
      </c>
      <c r="IC8" s="140">
        <f t="shared" si="226"/>
        <v>-2.094395102</v>
      </c>
      <c r="ID8" s="140">
        <f t="shared" si="227"/>
        <v>2.094395102</v>
      </c>
      <c r="IE8" s="141">
        <f t="shared" si="228"/>
        <v>0</v>
      </c>
      <c r="IF8" s="141">
        <f t="shared" si="229"/>
        <v>0</v>
      </c>
      <c r="IG8" s="122">
        <f t="shared" si="230"/>
        <v>0</v>
      </c>
      <c r="IH8" s="142">
        <f t="shared" si="231"/>
        <v>1</v>
      </c>
      <c r="II8" s="142">
        <f t="shared" si="232"/>
        <v>72.75925295</v>
      </c>
      <c r="IJ8" s="130">
        <f t="shared" si="233"/>
        <v>72.75925295</v>
      </c>
      <c r="IK8" s="143">
        <f t="shared" si="234"/>
        <v>72.75925295</v>
      </c>
      <c r="IL8" s="143">
        <f t="shared" si="235"/>
        <v>0</v>
      </c>
      <c r="IM8" s="143">
        <f t="shared" si="236"/>
        <v>0</v>
      </c>
      <c r="IN8" s="124">
        <f t="shared" si="237"/>
        <v>72.75925295</v>
      </c>
    </row>
    <row r="9" ht="12.75" customHeight="1">
      <c r="A9" s="129">
        <f>'Cortez Cubic'!AP9</f>
        <v>-0.2187762226</v>
      </c>
      <c r="B9" s="129">
        <f>'Cortez Cubic'!AQ9</f>
        <v>3.398175189</v>
      </c>
      <c r="C9" s="129">
        <f>'Cortez Cubic'!AR9</f>
        <v>8983.615181</v>
      </c>
      <c r="D9" s="129">
        <f>'Cortez Cubic'!AS9</f>
        <v>-590987.7145</v>
      </c>
      <c r="E9" s="129">
        <f t="shared" ref="E9:H9" si="302">0</f>
        <v>0</v>
      </c>
      <c r="F9" s="129">
        <f t="shared" si="302"/>
        <v>0</v>
      </c>
      <c r="G9" s="129">
        <f t="shared" si="302"/>
        <v>0</v>
      </c>
      <c r="H9" s="129">
        <f t="shared" si="302"/>
        <v>0</v>
      </c>
      <c r="I9" s="110">
        <f>'Cortez Cubic'!I9</f>
        <v>73</v>
      </c>
      <c r="J9" s="130">
        <f t="shared" si="28"/>
        <v>73.3658485</v>
      </c>
      <c r="K9" s="131">
        <f t="shared" si="29"/>
        <v>0</v>
      </c>
      <c r="L9" s="131">
        <f t="shared" si="30"/>
        <v>1</v>
      </c>
      <c r="M9" s="132">
        <f t="shared" si="31"/>
        <v>-0.3658485036</v>
      </c>
      <c r="N9" s="133">
        <f t="shared" si="32"/>
        <v>91.76966247</v>
      </c>
      <c r="O9" s="134">
        <f t="shared" si="33"/>
        <v>165.135511</v>
      </c>
      <c r="P9" s="134">
        <f t="shared" si="34"/>
        <v>0</v>
      </c>
      <c r="Q9" s="135">
        <f t="shared" si="35"/>
        <v>73.3658485</v>
      </c>
      <c r="R9" s="135">
        <f t="shared" si="36"/>
        <v>0</v>
      </c>
      <c r="S9" s="136">
        <f t="shared" si="37"/>
        <v>-222.9687063</v>
      </c>
      <c r="T9" s="136">
        <f t="shared" si="38"/>
        <v>0</v>
      </c>
      <c r="U9" s="137">
        <f t="shared" ref="U9:X9" si="303">ATAN2(A9,E9)</f>
        <v>3.141592654</v>
      </c>
      <c r="V9" s="137">
        <f t="shared" si="303"/>
        <v>0</v>
      </c>
      <c r="W9" s="137">
        <f t="shared" si="303"/>
        <v>0</v>
      </c>
      <c r="X9" s="137">
        <f t="shared" si="303"/>
        <v>3.141592654</v>
      </c>
      <c r="Y9" s="137">
        <f t="shared" ref="Y9:AB9" si="304">SQRT(POWER(A9,2)+POWER(E9,2))</f>
        <v>0.2187762226</v>
      </c>
      <c r="Z9" s="137">
        <f t="shared" si="304"/>
        <v>3.398175189</v>
      </c>
      <c r="AA9" s="137">
        <f t="shared" si="304"/>
        <v>8983.615181</v>
      </c>
      <c r="AB9" s="137">
        <f t="shared" si="304"/>
        <v>590987.7145</v>
      </c>
      <c r="AC9" s="138">
        <f t="shared" ref="AC9:AF9" si="305">U9-$U9</f>
        <v>0</v>
      </c>
      <c r="AD9" s="138">
        <f t="shared" si="305"/>
        <v>-3.141592654</v>
      </c>
      <c r="AE9" s="138">
        <f t="shared" si="305"/>
        <v>-3.141592654</v>
      </c>
      <c r="AF9" s="138">
        <f t="shared" si="305"/>
        <v>0</v>
      </c>
      <c r="AG9" s="138">
        <f t="shared" ref="AG9:AJ9" si="306">Y9/$Y9</f>
        <v>1</v>
      </c>
      <c r="AH9" s="138">
        <f t="shared" si="306"/>
        <v>15.53265318</v>
      </c>
      <c r="AI9" s="138">
        <f t="shared" si="306"/>
        <v>41063.03269</v>
      </c>
      <c r="AJ9" s="138">
        <f t="shared" si="306"/>
        <v>2701334.302</v>
      </c>
      <c r="AK9" s="139">
        <f t="shared" ref="AK9:AN9" si="307">AG9*COS(AC9)</f>
        <v>1</v>
      </c>
      <c r="AL9" s="139">
        <f t="shared" si="307"/>
        <v>-15.53265318</v>
      </c>
      <c r="AM9" s="139">
        <f t="shared" si="307"/>
        <v>-41063.03269</v>
      </c>
      <c r="AN9" s="139">
        <f t="shared" si="307"/>
        <v>2701334.302</v>
      </c>
      <c r="AO9" s="129">
        <f t="shared" ref="AO9:AR9" si="308">AG9*SIN(AC9)</f>
        <v>0</v>
      </c>
      <c r="AP9" s="129">
        <f t="shared" si="308"/>
        <v>0</v>
      </c>
      <c r="AQ9" s="129">
        <f t="shared" si="308"/>
        <v>0</v>
      </c>
      <c r="AR9" s="129">
        <f t="shared" si="308"/>
        <v>0</v>
      </c>
      <c r="AS9" s="140">
        <f t="shared" si="45"/>
        <v>-9.424777961</v>
      </c>
      <c r="AT9" s="141">
        <f t="shared" si="46"/>
        <v>-9.424777961</v>
      </c>
      <c r="AU9" s="141">
        <f t="shared" si="47"/>
        <v>-3.141592654</v>
      </c>
      <c r="AV9" s="122">
        <f t="shared" si="48"/>
        <v>3.141592654</v>
      </c>
      <c r="AW9" s="142">
        <f t="shared" si="49"/>
        <v>3747.459392</v>
      </c>
      <c r="AX9" s="130">
        <f t="shared" si="50"/>
        <v>3747.459392</v>
      </c>
      <c r="AY9" s="143">
        <f t="shared" si="51"/>
        <v>7494.918784</v>
      </c>
      <c r="AZ9" s="143">
        <f t="shared" si="52"/>
        <v>0</v>
      </c>
      <c r="BA9" s="143">
        <f t="shared" si="53"/>
        <v>0</v>
      </c>
      <c r="BB9" s="124">
        <f t="shared" si="54"/>
        <v>7494.918784</v>
      </c>
      <c r="BC9" s="140">
        <f t="shared" ref="BC9:BD9" si="309">BC$2*AD9</f>
        <v>-3.141592654</v>
      </c>
      <c r="BD9" s="140">
        <f t="shared" si="309"/>
        <v>-3.141592654</v>
      </c>
      <c r="BE9" s="141">
        <f t="shared" si="56"/>
        <v>-6.283185307</v>
      </c>
      <c r="BF9" s="141">
        <f t="shared" si="57"/>
        <v>0</v>
      </c>
      <c r="BG9" s="122">
        <f t="shared" si="58"/>
        <v>0</v>
      </c>
      <c r="BH9" s="142">
        <f t="shared" ref="BH9:BI9" si="310">POWER(AH9,BH$2)</f>
        <v>15.53265318</v>
      </c>
      <c r="BI9" s="142">
        <f t="shared" si="310"/>
        <v>41063.03269</v>
      </c>
      <c r="BJ9" s="130">
        <f t="shared" si="60"/>
        <v>637817.8452</v>
      </c>
      <c r="BK9" s="143">
        <f t="shared" si="61"/>
        <v>5740360.607</v>
      </c>
      <c r="BL9" s="143">
        <f t="shared" si="62"/>
        <v>0</v>
      </c>
      <c r="BM9" s="143">
        <f t="shared" si="63"/>
        <v>0</v>
      </c>
      <c r="BN9" s="124">
        <f t="shared" si="64"/>
        <v>5740360.607</v>
      </c>
      <c r="BO9" s="140">
        <f t="shared" si="65"/>
        <v>0</v>
      </c>
      <c r="BP9" s="141">
        <f t="shared" si="66"/>
        <v>0</v>
      </c>
      <c r="BQ9" s="141">
        <f t="shared" si="67"/>
        <v>0</v>
      </c>
      <c r="BR9" s="122">
        <f t="shared" si="68"/>
        <v>0</v>
      </c>
      <c r="BS9" s="142">
        <f t="shared" si="69"/>
        <v>2701334.302</v>
      </c>
      <c r="BT9" s="130">
        <f t="shared" si="70"/>
        <v>2701334.302</v>
      </c>
      <c r="BU9" s="143">
        <f t="shared" si="71"/>
        <v>-72936026.15</v>
      </c>
      <c r="BV9" s="143">
        <f t="shared" si="72"/>
        <v>0</v>
      </c>
      <c r="BW9" s="143">
        <f t="shared" si="73"/>
        <v>3.141592654</v>
      </c>
      <c r="BX9" s="124">
        <f t="shared" si="74"/>
        <v>72936026.15</v>
      </c>
      <c r="BY9" s="144">
        <f t="shared" ref="BY9:BZ9" si="311">AY9+BK9+BU9</f>
        <v>-67188170.62</v>
      </c>
      <c r="BZ9" s="144">
        <f t="shared" si="311"/>
        <v>0</v>
      </c>
      <c r="CA9" s="144">
        <f t="shared" si="76"/>
        <v>-3.141592654</v>
      </c>
      <c r="CB9" s="145">
        <f t="shared" si="77"/>
        <v>67188170.62</v>
      </c>
      <c r="CC9" s="140">
        <f t="shared" ref="CC9:CD9" si="312">CC$2*AD9</f>
        <v>-6.283185307</v>
      </c>
      <c r="CD9" s="140">
        <f t="shared" si="312"/>
        <v>-6.283185307</v>
      </c>
      <c r="CE9" s="141">
        <f t="shared" si="79"/>
        <v>-12.56637061</v>
      </c>
      <c r="CF9" s="141">
        <f t="shared" si="80"/>
        <v>0</v>
      </c>
      <c r="CG9" s="122">
        <f t="shared" si="81"/>
        <v>0</v>
      </c>
      <c r="CH9" s="142">
        <f t="shared" ref="CH9:CI9" si="313">POWER(AH9,CH$2)</f>
        <v>241.2633147</v>
      </c>
      <c r="CI9" s="142">
        <f t="shared" si="313"/>
        <v>1686172654</v>
      </c>
      <c r="CJ9" s="130">
        <f t="shared" si="83"/>
        <v>406811603684</v>
      </c>
      <c r="CK9" s="143">
        <f t="shared" si="84"/>
        <v>-406811603684</v>
      </c>
      <c r="CL9" s="143">
        <f t="shared" si="85"/>
        <v>0</v>
      </c>
      <c r="CM9" s="143">
        <f t="shared" si="86"/>
        <v>3.141592654</v>
      </c>
      <c r="CN9" s="124">
        <f t="shared" si="87"/>
        <v>406811603684</v>
      </c>
      <c r="CO9" s="140">
        <f t="shared" si="88"/>
        <v>-9.424777961</v>
      </c>
      <c r="CP9" s="141">
        <f t="shared" si="89"/>
        <v>-9.424777961</v>
      </c>
      <c r="CQ9" s="141">
        <f t="shared" si="90"/>
        <v>-3.141592654</v>
      </c>
      <c r="CR9" s="122">
        <f t="shared" si="91"/>
        <v>3.141592654</v>
      </c>
      <c r="CS9" s="142">
        <f t="shared" si="92"/>
        <v>69239362818163</v>
      </c>
      <c r="CT9" s="130">
        <f t="shared" si="93"/>
        <v>69239362818163</v>
      </c>
      <c r="CU9" s="143">
        <f t="shared" si="94"/>
        <v>-276957451272652</v>
      </c>
      <c r="CV9" s="143">
        <f t="shared" si="95"/>
        <v>0.03391750562</v>
      </c>
      <c r="CW9" s="143">
        <f t="shared" si="96"/>
        <v>3.141592654</v>
      </c>
      <c r="CX9" s="124">
        <f t="shared" si="97"/>
        <v>276957451272652</v>
      </c>
      <c r="CY9" s="140">
        <f t="shared" si="98"/>
        <v>-9.424777961</v>
      </c>
      <c r="CZ9" s="140">
        <f t="shared" si="99"/>
        <v>0</v>
      </c>
      <c r="DA9" s="141">
        <f t="shared" si="100"/>
        <v>-9.424777961</v>
      </c>
      <c r="DB9" s="141">
        <f t="shared" si="101"/>
        <v>-3.141592654</v>
      </c>
      <c r="DC9" s="122">
        <f t="shared" si="102"/>
        <v>3.141592654</v>
      </c>
      <c r="DD9" s="142">
        <f t="shared" si="103"/>
        <v>3747.459392</v>
      </c>
      <c r="DE9" s="142">
        <f t="shared" si="104"/>
        <v>2701334.302</v>
      </c>
      <c r="DF9" s="130">
        <f t="shared" si="105"/>
        <v>10123140599</v>
      </c>
      <c r="DG9" s="143">
        <f t="shared" si="106"/>
        <v>-40492562396</v>
      </c>
      <c r="DH9" s="143">
        <f t="shared" si="107"/>
        <v>0.000004958908693</v>
      </c>
      <c r="DI9" s="143">
        <f t="shared" si="108"/>
        <v>3.141592654</v>
      </c>
      <c r="DJ9" s="124">
        <f t="shared" si="109"/>
        <v>40492562396</v>
      </c>
      <c r="DK9" s="140">
        <f t="shared" ref="DK9:DM9" si="314">DK$2*AD9</f>
        <v>-3.141592654</v>
      </c>
      <c r="DL9" s="140">
        <f t="shared" si="314"/>
        <v>-3.141592654</v>
      </c>
      <c r="DM9" s="140">
        <f t="shared" si="314"/>
        <v>0</v>
      </c>
      <c r="DN9" s="141">
        <f t="shared" si="111"/>
        <v>-6.283185307</v>
      </c>
      <c r="DO9" s="141">
        <f t="shared" si="112"/>
        <v>0</v>
      </c>
      <c r="DP9" s="122">
        <f t="shared" si="113"/>
        <v>0</v>
      </c>
      <c r="DQ9" s="142">
        <f t="shared" ref="DQ9:DS9" si="315">POWER(AH9,DQ$2)</f>
        <v>15.53265318</v>
      </c>
      <c r="DR9" s="142">
        <f t="shared" si="315"/>
        <v>41063.03269</v>
      </c>
      <c r="DS9" s="142">
        <f t="shared" si="315"/>
        <v>2701334.302</v>
      </c>
      <c r="DT9" s="130">
        <f t="shared" si="115"/>
        <v>1722959223514</v>
      </c>
      <c r="DU9" s="143">
        <f t="shared" si="116"/>
        <v>-31013266023247</v>
      </c>
      <c r="DV9" s="143">
        <f t="shared" si="117"/>
        <v>0</v>
      </c>
      <c r="DW9" s="143">
        <f t="shared" si="118"/>
        <v>3.141592654</v>
      </c>
      <c r="DX9" s="124">
        <f t="shared" si="119"/>
        <v>31013266023247</v>
      </c>
      <c r="DY9" s="140">
        <f t="shared" si="120"/>
        <v>0</v>
      </c>
      <c r="DZ9" s="141">
        <f t="shared" si="121"/>
        <v>0</v>
      </c>
      <c r="EA9" s="141">
        <f t="shared" si="122"/>
        <v>0</v>
      </c>
      <c r="EB9" s="122">
        <f t="shared" si="123"/>
        <v>0</v>
      </c>
      <c r="EC9" s="142">
        <f t="shared" si="124"/>
        <v>7297207009365</v>
      </c>
      <c r="ED9" s="130">
        <f t="shared" si="125"/>
        <v>7297207009365</v>
      </c>
      <c r="EE9" s="143">
        <f t="shared" si="126"/>
        <v>197024589252851</v>
      </c>
      <c r="EF9" s="143">
        <f t="shared" si="127"/>
        <v>0</v>
      </c>
      <c r="EG9" s="143">
        <f t="shared" si="128"/>
        <v>0</v>
      </c>
      <c r="EH9" s="124">
        <f t="shared" si="129"/>
        <v>197024589252851</v>
      </c>
      <c r="EI9" s="144">
        <f t="shared" ref="EI9:EJ9" si="316">CK9+CU9+DG9+DU9+EE9</f>
        <v>-111393432209129</v>
      </c>
      <c r="EJ9" s="144">
        <f t="shared" si="316"/>
        <v>0.03392246453</v>
      </c>
      <c r="EK9" s="144">
        <f t="shared" si="131"/>
        <v>3.141592654</v>
      </c>
      <c r="EL9" s="145">
        <f t="shared" si="132"/>
        <v>111393432209129</v>
      </c>
      <c r="EM9" s="140">
        <f t="shared" si="133"/>
        <v>1.570796327</v>
      </c>
      <c r="EN9" s="141">
        <f t="shared" si="134"/>
        <v>1.570796327</v>
      </c>
      <c r="EO9" s="141">
        <f t="shared" si="135"/>
        <v>1.570796327</v>
      </c>
      <c r="EP9" s="122">
        <f t="shared" si="136"/>
        <v>1.570796327</v>
      </c>
      <c r="EQ9" s="142">
        <f t="shared" si="137"/>
        <v>10554308.7</v>
      </c>
      <c r="ER9" s="130">
        <f t="shared" si="138"/>
        <v>10554308.7</v>
      </c>
      <c r="ES9" s="143">
        <f t="shared" si="139"/>
        <v>0.000000003358091542</v>
      </c>
      <c r="ET9" s="143">
        <f t="shared" si="140"/>
        <v>54841796.74</v>
      </c>
      <c r="EU9" s="143">
        <f t="shared" si="141"/>
        <v>1.570796327</v>
      </c>
      <c r="EV9" s="124">
        <f t="shared" si="142"/>
        <v>54841796.74</v>
      </c>
      <c r="EW9" s="144">
        <f t="shared" ref="EW9:EX9" si="317">BY9+ES9</f>
        <v>-67188170.62</v>
      </c>
      <c r="EX9" s="144">
        <f t="shared" si="317"/>
        <v>54841796.74</v>
      </c>
      <c r="EY9" s="144">
        <f t="shared" si="144"/>
        <v>2.457026308</v>
      </c>
      <c r="EZ9" s="145">
        <f t="shared" si="145"/>
        <v>86728731.92</v>
      </c>
      <c r="FA9" s="140">
        <f t="shared" si="146"/>
        <v>0.8190087692</v>
      </c>
      <c r="FB9" s="141">
        <f t="shared" si="147"/>
        <v>0.8190087692</v>
      </c>
      <c r="FC9" s="141">
        <f t="shared" si="148"/>
        <v>0.8190087692</v>
      </c>
      <c r="FD9" s="122">
        <f t="shared" si="149"/>
        <v>0.8190087692</v>
      </c>
      <c r="FE9" s="142">
        <f t="shared" si="150"/>
        <v>442.6437456</v>
      </c>
      <c r="FF9" s="130">
        <f t="shared" si="151"/>
        <v>442.6437456</v>
      </c>
      <c r="FG9" s="143">
        <f t="shared" si="152"/>
        <v>79.97897996</v>
      </c>
      <c r="FH9" s="143">
        <f t="shared" si="153"/>
        <v>85.54441749</v>
      </c>
      <c r="FI9" s="143">
        <f t="shared" si="154"/>
        <v>0.8190087692</v>
      </c>
      <c r="FJ9" s="124">
        <f t="shared" si="155"/>
        <v>117.1088579</v>
      </c>
      <c r="FK9" s="140">
        <f t="shared" si="156"/>
        <v>-6.283185307</v>
      </c>
      <c r="FL9" s="141">
        <f t="shared" si="157"/>
        <v>-6.283185307</v>
      </c>
      <c r="FM9" s="141">
        <f t="shared" si="158"/>
        <v>0</v>
      </c>
      <c r="FN9" s="122">
        <f t="shared" si="159"/>
        <v>0</v>
      </c>
      <c r="FO9" s="142">
        <f t="shared" si="160"/>
        <v>241.2633147</v>
      </c>
      <c r="FP9" s="130">
        <f t="shared" si="161"/>
        <v>241.2633147</v>
      </c>
      <c r="FQ9" s="143">
        <f t="shared" si="162"/>
        <v>-241.2633147</v>
      </c>
      <c r="FR9" s="143">
        <f t="shared" si="163"/>
        <v>0</v>
      </c>
      <c r="FS9" s="143">
        <f t="shared" si="164"/>
        <v>3.141592654</v>
      </c>
      <c r="FT9" s="124">
        <f t="shared" si="165"/>
        <v>241.2633147</v>
      </c>
      <c r="FU9" s="144">
        <f t="shared" si="166"/>
        <v>-123430.3614</v>
      </c>
      <c r="FV9" s="144">
        <f t="shared" si="167"/>
        <v>0</v>
      </c>
      <c r="FW9" s="144">
        <f t="shared" si="168"/>
        <v>-3.141592654</v>
      </c>
      <c r="FX9" s="145">
        <f t="shared" si="169"/>
        <v>123430.3614</v>
      </c>
      <c r="FY9" s="140">
        <f t="shared" si="170"/>
        <v>-3.141592654</v>
      </c>
      <c r="FZ9" s="140">
        <f t="shared" si="171"/>
        <v>-0.8190087692</v>
      </c>
      <c r="GA9" s="141">
        <f t="shared" si="172"/>
        <v>-3.960601423</v>
      </c>
      <c r="GB9" s="141">
        <f t="shared" si="173"/>
        <v>-3.960601423</v>
      </c>
      <c r="GC9" s="122">
        <f t="shared" si="174"/>
        <v>2.322583884</v>
      </c>
      <c r="GD9" s="142">
        <f t="shared" si="175"/>
        <v>123430.3614</v>
      </c>
      <c r="GE9" s="142">
        <f t="shared" si="176"/>
        <v>0.008539063722</v>
      </c>
      <c r="GF9" s="130">
        <f t="shared" si="177"/>
        <v>1053.979721</v>
      </c>
      <c r="GG9" s="143">
        <f t="shared" si="178"/>
        <v>-79.97897996</v>
      </c>
      <c r="GH9" s="143">
        <f t="shared" si="179"/>
        <v>85.54441749</v>
      </c>
      <c r="GI9" s="143">
        <f t="shared" si="180"/>
        <v>2.322583884</v>
      </c>
      <c r="GJ9" s="124">
        <f t="shared" si="181"/>
        <v>117.1088579</v>
      </c>
      <c r="GK9" s="146">
        <f t="shared" si="182"/>
        <v>-0.5</v>
      </c>
      <c r="GL9" s="127">
        <f t="shared" si="183"/>
        <v>-0.8660254038</v>
      </c>
      <c r="GM9" s="146">
        <f t="shared" si="184"/>
        <v>-2.094395102</v>
      </c>
      <c r="GN9" s="127">
        <f t="shared" si="185"/>
        <v>1</v>
      </c>
      <c r="GO9" s="147">
        <f t="shared" si="186"/>
        <v>-0.5</v>
      </c>
      <c r="GP9" s="128">
        <f t="shared" si="187"/>
        <v>0.8660254038</v>
      </c>
      <c r="GQ9" s="147">
        <f t="shared" si="188"/>
        <v>2.094395102</v>
      </c>
      <c r="GR9" s="128">
        <f t="shared" si="189"/>
        <v>1</v>
      </c>
      <c r="GS9" s="140">
        <f t="shared" si="190"/>
        <v>-2.094395102</v>
      </c>
      <c r="GT9" s="140">
        <f t="shared" si="191"/>
        <v>0.8190087692</v>
      </c>
      <c r="GU9" s="141">
        <f t="shared" si="192"/>
        <v>-1.275386333</v>
      </c>
      <c r="GV9" s="141">
        <f t="shared" si="193"/>
        <v>-1.275386333</v>
      </c>
      <c r="GW9" s="122">
        <f t="shared" si="194"/>
        <v>-1.275386333</v>
      </c>
      <c r="GX9" s="142">
        <f t="shared" si="195"/>
        <v>1</v>
      </c>
      <c r="GY9" s="142">
        <f t="shared" si="196"/>
        <v>117.1088579</v>
      </c>
      <c r="GZ9" s="130">
        <f t="shared" si="197"/>
        <v>117.1088579</v>
      </c>
      <c r="HA9" s="143">
        <f t="shared" si="198"/>
        <v>34.09414872</v>
      </c>
      <c r="HB9" s="143">
        <f t="shared" si="199"/>
        <v>-112.0360372</v>
      </c>
      <c r="HC9" s="143">
        <f t="shared" si="200"/>
        <v>-1.275386333</v>
      </c>
      <c r="HD9" s="124">
        <f t="shared" si="201"/>
        <v>117.1088579</v>
      </c>
      <c r="HE9" s="140">
        <f t="shared" si="202"/>
        <v>2.094395102</v>
      </c>
      <c r="HF9" s="140">
        <f t="shared" si="203"/>
        <v>2.322583884</v>
      </c>
      <c r="HG9" s="141">
        <f t="shared" si="204"/>
        <v>4.416978987</v>
      </c>
      <c r="HH9" s="141">
        <f t="shared" si="205"/>
        <v>4.416978987</v>
      </c>
      <c r="HI9" s="122">
        <f t="shared" si="206"/>
        <v>-1.86620632</v>
      </c>
      <c r="HJ9" s="142">
        <f t="shared" si="207"/>
        <v>1</v>
      </c>
      <c r="HK9" s="142">
        <f t="shared" si="208"/>
        <v>117.1088579</v>
      </c>
      <c r="HL9" s="130">
        <f t="shared" si="209"/>
        <v>117.1088579</v>
      </c>
      <c r="HM9" s="143">
        <f t="shared" si="210"/>
        <v>-34.09414872</v>
      </c>
      <c r="HN9" s="143">
        <f t="shared" si="211"/>
        <v>-112.0360372</v>
      </c>
      <c r="HO9" s="143">
        <f t="shared" si="212"/>
        <v>-1.86620632</v>
      </c>
      <c r="HP9" s="124">
        <f t="shared" si="213"/>
        <v>117.1088579</v>
      </c>
      <c r="HQ9" s="140">
        <f t="shared" si="214"/>
        <v>2.094395102</v>
      </c>
      <c r="HR9" s="140">
        <f t="shared" si="215"/>
        <v>0.8190087692</v>
      </c>
      <c r="HS9" s="141">
        <f t="shared" si="216"/>
        <v>2.913403872</v>
      </c>
      <c r="HT9" s="141">
        <f t="shared" si="217"/>
        <v>2.913403872</v>
      </c>
      <c r="HU9" s="122">
        <f t="shared" si="218"/>
        <v>2.913403872</v>
      </c>
      <c r="HV9" s="142">
        <f t="shared" si="219"/>
        <v>1</v>
      </c>
      <c r="HW9" s="142">
        <f t="shared" si="220"/>
        <v>117.1088579</v>
      </c>
      <c r="HX9" s="130">
        <f t="shared" si="221"/>
        <v>117.1088579</v>
      </c>
      <c r="HY9" s="143">
        <f t="shared" si="222"/>
        <v>-114.0731287</v>
      </c>
      <c r="HZ9" s="143">
        <f t="shared" si="223"/>
        <v>26.49161967</v>
      </c>
      <c r="IA9" s="143">
        <f t="shared" si="224"/>
        <v>2.913403872</v>
      </c>
      <c r="IB9" s="124">
        <f t="shared" si="225"/>
        <v>117.1088579</v>
      </c>
      <c r="IC9" s="140">
        <f t="shared" si="226"/>
        <v>-2.094395102</v>
      </c>
      <c r="ID9" s="140">
        <f t="shared" si="227"/>
        <v>2.322583884</v>
      </c>
      <c r="IE9" s="141">
        <f t="shared" si="228"/>
        <v>0.228188782</v>
      </c>
      <c r="IF9" s="141">
        <f t="shared" si="229"/>
        <v>0.228188782</v>
      </c>
      <c r="IG9" s="122">
        <f t="shared" si="230"/>
        <v>0.228188782</v>
      </c>
      <c r="IH9" s="142">
        <f t="shared" si="231"/>
        <v>1</v>
      </c>
      <c r="II9" s="142">
        <f t="shared" si="232"/>
        <v>117.1088579</v>
      </c>
      <c r="IJ9" s="130">
        <f t="shared" si="233"/>
        <v>117.1088579</v>
      </c>
      <c r="IK9" s="143">
        <f t="shared" si="234"/>
        <v>114.0731287</v>
      </c>
      <c r="IL9" s="143">
        <f t="shared" si="235"/>
        <v>26.49161967</v>
      </c>
      <c r="IM9" s="143">
        <f t="shared" si="236"/>
        <v>0.228188782</v>
      </c>
      <c r="IN9" s="124">
        <f t="shared" si="237"/>
        <v>117.1088579</v>
      </c>
    </row>
    <row r="10" ht="12.75" customHeight="1">
      <c r="A10" s="129">
        <f>'Cortez Cubic'!AP10</f>
        <v>-0.2187762226</v>
      </c>
      <c r="B10" s="129">
        <f>'Cortez Cubic'!AQ10</f>
        <v>3.514977897</v>
      </c>
      <c r="C10" s="129">
        <f>'Cortez Cubic'!AR10</f>
        <v>6501.601358</v>
      </c>
      <c r="D10" s="129">
        <f>'Cortez Cubic'!AS10</f>
        <v>-417787.9316</v>
      </c>
      <c r="E10" s="129">
        <f t="shared" ref="E10:H10" si="318">0</f>
        <v>0</v>
      </c>
      <c r="F10" s="129">
        <f t="shared" si="318"/>
        <v>0</v>
      </c>
      <c r="G10" s="129">
        <f t="shared" si="318"/>
        <v>0</v>
      </c>
      <c r="H10" s="129">
        <f t="shared" si="318"/>
        <v>0</v>
      </c>
      <c r="I10" s="110">
        <f>'Cortez Cubic'!I10</f>
        <v>132</v>
      </c>
      <c r="J10" s="130">
        <f t="shared" si="28"/>
        <v>131.620132</v>
      </c>
      <c r="K10" s="131">
        <f t="shared" si="29"/>
        <v>1</v>
      </c>
      <c r="L10" s="131">
        <f t="shared" si="30"/>
        <v>0</v>
      </c>
      <c r="M10" s="132">
        <f t="shared" si="31"/>
        <v>0.3798679962</v>
      </c>
      <c r="N10" s="133">
        <f t="shared" si="32"/>
        <v>55.80417445</v>
      </c>
      <c r="O10" s="134">
        <f t="shared" si="33"/>
        <v>131.620132</v>
      </c>
      <c r="P10" s="134">
        <f t="shared" si="34"/>
        <v>0</v>
      </c>
      <c r="Q10" s="135">
        <f t="shared" si="35"/>
        <v>75.81595755</v>
      </c>
      <c r="R10" s="135">
        <f t="shared" si="36"/>
        <v>0</v>
      </c>
      <c r="S10" s="136">
        <f t="shared" si="37"/>
        <v>-191.3695451</v>
      </c>
      <c r="T10" s="136">
        <f t="shared" si="38"/>
        <v>0</v>
      </c>
      <c r="U10" s="137">
        <f t="shared" ref="U10:X10" si="319">ATAN2(A10,E10)</f>
        <v>3.141592654</v>
      </c>
      <c r="V10" s="137">
        <f t="shared" si="319"/>
        <v>0</v>
      </c>
      <c r="W10" s="137">
        <f t="shared" si="319"/>
        <v>0</v>
      </c>
      <c r="X10" s="137">
        <f t="shared" si="319"/>
        <v>3.141592654</v>
      </c>
      <c r="Y10" s="137">
        <f t="shared" ref="Y10:AB10" si="320">SQRT(POWER(A10,2)+POWER(E10,2))</f>
        <v>0.2187762226</v>
      </c>
      <c r="Z10" s="137">
        <f t="shared" si="320"/>
        <v>3.514977897</v>
      </c>
      <c r="AA10" s="137">
        <f t="shared" si="320"/>
        <v>6501.601358</v>
      </c>
      <c r="AB10" s="137">
        <f t="shared" si="320"/>
        <v>417787.9316</v>
      </c>
      <c r="AC10" s="138">
        <f t="shared" ref="AC10:AF10" si="321">U10-$U10</f>
        <v>0</v>
      </c>
      <c r="AD10" s="138">
        <f t="shared" si="321"/>
        <v>-3.141592654</v>
      </c>
      <c r="AE10" s="138">
        <f t="shared" si="321"/>
        <v>-3.141592654</v>
      </c>
      <c r="AF10" s="138">
        <f t="shared" si="321"/>
        <v>0</v>
      </c>
      <c r="AG10" s="138">
        <f t="shared" ref="AG10:AJ10" si="322">Y10/$Y10</f>
        <v>1</v>
      </c>
      <c r="AH10" s="138">
        <f t="shared" si="322"/>
        <v>16.06654441</v>
      </c>
      <c r="AI10" s="138">
        <f t="shared" si="322"/>
        <v>29718.04376</v>
      </c>
      <c r="AJ10" s="138">
        <f t="shared" si="322"/>
        <v>1909658.768</v>
      </c>
      <c r="AK10" s="139">
        <f t="shared" ref="AK10:AN10" si="323">AG10*COS(AC10)</f>
        <v>1</v>
      </c>
      <c r="AL10" s="139">
        <f t="shared" si="323"/>
        <v>-16.06654441</v>
      </c>
      <c r="AM10" s="139">
        <f t="shared" si="323"/>
        <v>-29718.04376</v>
      </c>
      <c r="AN10" s="139">
        <f t="shared" si="323"/>
        <v>1909658.768</v>
      </c>
      <c r="AO10" s="129">
        <f t="shared" ref="AO10:AR10" si="324">AG10*SIN(AC10)</f>
        <v>0</v>
      </c>
      <c r="AP10" s="129">
        <f t="shared" si="324"/>
        <v>0</v>
      </c>
      <c r="AQ10" s="129">
        <f t="shared" si="324"/>
        <v>0</v>
      </c>
      <c r="AR10" s="129">
        <f t="shared" si="324"/>
        <v>0</v>
      </c>
      <c r="AS10" s="140">
        <f t="shared" si="45"/>
        <v>-9.424777961</v>
      </c>
      <c r="AT10" s="141">
        <f t="shared" si="46"/>
        <v>-9.424777961</v>
      </c>
      <c r="AU10" s="141">
        <f t="shared" si="47"/>
        <v>-3.141592654</v>
      </c>
      <c r="AV10" s="122">
        <f t="shared" si="48"/>
        <v>3.141592654</v>
      </c>
      <c r="AW10" s="142">
        <f t="shared" si="49"/>
        <v>4147.318955</v>
      </c>
      <c r="AX10" s="130">
        <f t="shared" si="50"/>
        <v>4147.318955</v>
      </c>
      <c r="AY10" s="143">
        <f t="shared" si="51"/>
        <v>8294.637909</v>
      </c>
      <c r="AZ10" s="143">
        <f t="shared" si="52"/>
        <v>0</v>
      </c>
      <c r="BA10" s="143">
        <f t="shared" si="53"/>
        <v>0</v>
      </c>
      <c r="BB10" s="124">
        <f t="shared" si="54"/>
        <v>8294.637909</v>
      </c>
      <c r="BC10" s="140">
        <f t="shared" ref="BC10:BD10" si="325">BC$2*AD10</f>
        <v>-3.141592654</v>
      </c>
      <c r="BD10" s="140">
        <f t="shared" si="325"/>
        <v>-3.141592654</v>
      </c>
      <c r="BE10" s="141">
        <f t="shared" si="56"/>
        <v>-6.283185307</v>
      </c>
      <c r="BF10" s="141">
        <f t="shared" si="57"/>
        <v>0</v>
      </c>
      <c r="BG10" s="122">
        <f t="shared" si="58"/>
        <v>0</v>
      </c>
      <c r="BH10" s="142">
        <f t="shared" ref="BH10:BI10" si="326">POWER(AH10,BH$2)</f>
        <v>16.06654441</v>
      </c>
      <c r="BI10" s="142">
        <f t="shared" si="326"/>
        <v>29718.04376</v>
      </c>
      <c r="BJ10" s="130">
        <f t="shared" si="60"/>
        <v>477466.27</v>
      </c>
      <c r="BK10" s="143">
        <f t="shared" si="61"/>
        <v>4297196.43</v>
      </c>
      <c r="BL10" s="143">
        <f t="shared" si="62"/>
        <v>0</v>
      </c>
      <c r="BM10" s="143">
        <f t="shared" si="63"/>
        <v>0</v>
      </c>
      <c r="BN10" s="124">
        <f t="shared" si="64"/>
        <v>4297196.43</v>
      </c>
      <c r="BO10" s="140">
        <f t="shared" si="65"/>
        <v>0</v>
      </c>
      <c r="BP10" s="141">
        <f t="shared" si="66"/>
        <v>0</v>
      </c>
      <c r="BQ10" s="141">
        <f t="shared" si="67"/>
        <v>0</v>
      </c>
      <c r="BR10" s="122">
        <f t="shared" si="68"/>
        <v>0</v>
      </c>
      <c r="BS10" s="142">
        <f t="shared" si="69"/>
        <v>1909658.768</v>
      </c>
      <c r="BT10" s="130">
        <f t="shared" si="70"/>
        <v>1909658.768</v>
      </c>
      <c r="BU10" s="143">
        <f t="shared" si="71"/>
        <v>-51560786.72</v>
      </c>
      <c r="BV10" s="143">
        <f t="shared" si="72"/>
        <v>0</v>
      </c>
      <c r="BW10" s="143">
        <f t="shared" si="73"/>
        <v>3.141592654</v>
      </c>
      <c r="BX10" s="124">
        <f t="shared" si="74"/>
        <v>51560786.72</v>
      </c>
      <c r="BY10" s="144">
        <f t="shared" ref="BY10:BZ10" si="327">AY10+BK10+BU10</f>
        <v>-47255295.66</v>
      </c>
      <c r="BZ10" s="144">
        <f t="shared" si="327"/>
        <v>0</v>
      </c>
      <c r="CA10" s="144">
        <f t="shared" si="76"/>
        <v>-3.141592654</v>
      </c>
      <c r="CB10" s="145">
        <f t="shared" si="77"/>
        <v>47255295.66</v>
      </c>
      <c r="CC10" s="140">
        <f t="shared" ref="CC10:CD10" si="328">CC$2*AD10</f>
        <v>-6.283185307</v>
      </c>
      <c r="CD10" s="140">
        <f t="shared" si="328"/>
        <v>-6.283185307</v>
      </c>
      <c r="CE10" s="141">
        <f t="shared" si="79"/>
        <v>-12.56637061</v>
      </c>
      <c r="CF10" s="141">
        <f t="shared" si="80"/>
        <v>0</v>
      </c>
      <c r="CG10" s="122">
        <f t="shared" si="81"/>
        <v>0</v>
      </c>
      <c r="CH10" s="142">
        <f t="shared" ref="CH10:CI10" si="329">POWER(AH10,CH$2)</f>
        <v>258.1338493</v>
      </c>
      <c r="CI10" s="142">
        <f t="shared" si="329"/>
        <v>883162125.2</v>
      </c>
      <c r="CJ10" s="130">
        <f t="shared" si="83"/>
        <v>227974038964</v>
      </c>
      <c r="CK10" s="143">
        <f t="shared" si="84"/>
        <v>-227974038964</v>
      </c>
      <c r="CL10" s="143">
        <f t="shared" si="85"/>
        <v>0</v>
      </c>
      <c r="CM10" s="143">
        <f t="shared" si="86"/>
        <v>3.141592654</v>
      </c>
      <c r="CN10" s="124">
        <f t="shared" si="87"/>
        <v>227974038964</v>
      </c>
      <c r="CO10" s="140">
        <f t="shared" si="88"/>
        <v>-9.424777961</v>
      </c>
      <c r="CP10" s="141">
        <f t="shared" si="89"/>
        <v>-9.424777961</v>
      </c>
      <c r="CQ10" s="141">
        <f t="shared" si="90"/>
        <v>-3.141592654</v>
      </c>
      <c r="CR10" s="122">
        <f t="shared" si="91"/>
        <v>3.141592654</v>
      </c>
      <c r="CS10" s="142">
        <f t="shared" si="92"/>
        <v>26245850686479</v>
      </c>
      <c r="CT10" s="130">
        <f t="shared" si="93"/>
        <v>26245850686479</v>
      </c>
      <c r="CU10" s="143">
        <f t="shared" si="94"/>
        <v>-104983402745918</v>
      </c>
      <c r="CV10" s="143">
        <f t="shared" si="95"/>
        <v>0.01285675881</v>
      </c>
      <c r="CW10" s="143">
        <f t="shared" si="96"/>
        <v>3.141592654</v>
      </c>
      <c r="CX10" s="124">
        <f t="shared" si="97"/>
        <v>104983402745918</v>
      </c>
      <c r="CY10" s="140">
        <f t="shared" si="98"/>
        <v>-9.424777961</v>
      </c>
      <c r="CZ10" s="140">
        <f t="shared" si="99"/>
        <v>0</v>
      </c>
      <c r="DA10" s="141">
        <f t="shared" si="100"/>
        <v>-9.424777961</v>
      </c>
      <c r="DB10" s="141">
        <f t="shared" si="101"/>
        <v>-3.141592654</v>
      </c>
      <c r="DC10" s="122">
        <f t="shared" si="102"/>
        <v>3.141592654</v>
      </c>
      <c r="DD10" s="142">
        <f t="shared" si="103"/>
        <v>4147.318955</v>
      </c>
      <c r="DE10" s="142">
        <f t="shared" si="104"/>
        <v>1909658.768</v>
      </c>
      <c r="DF10" s="130">
        <f t="shared" si="105"/>
        <v>7919964004</v>
      </c>
      <c r="DG10" s="143">
        <f t="shared" si="106"/>
        <v>-31679856015</v>
      </c>
      <c r="DH10" s="143">
        <f t="shared" si="107"/>
        <v>0.000003879663427</v>
      </c>
      <c r="DI10" s="143">
        <f t="shared" si="108"/>
        <v>3.141592654</v>
      </c>
      <c r="DJ10" s="124">
        <f t="shared" si="109"/>
        <v>31679856015</v>
      </c>
      <c r="DK10" s="140">
        <f t="shared" ref="DK10:DM10" si="330">DK$2*AD10</f>
        <v>-3.141592654</v>
      </c>
      <c r="DL10" s="140">
        <f t="shared" si="330"/>
        <v>-3.141592654</v>
      </c>
      <c r="DM10" s="140">
        <f t="shared" si="330"/>
        <v>0</v>
      </c>
      <c r="DN10" s="141">
        <f t="shared" si="111"/>
        <v>-6.283185307</v>
      </c>
      <c r="DO10" s="141">
        <f t="shared" si="112"/>
        <v>0</v>
      </c>
      <c r="DP10" s="122">
        <f t="shared" si="113"/>
        <v>0</v>
      </c>
      <c r="DQ10" s="142">
        <f t="shared" ref="DQ10:DS10" si="331">POWER(AH10,DQ$2)</f>
        <v>16.06654441</v>
      </c>
      <c r="DR10" s="142">
        <f t="shared" si="331"/>
        <v>29718.04376</v>
      </c>
      <c r="DS10" s="142">
        <f t="shared" si="331"/>
        <v>1909658.768</v>
      </c>
      <c r="DT10" s="130">
        <f t="shared" si="115"/>
        <v>911797648672</v>
      </c>
      <c r="DU10" s="143">
        <f t="shared" si="116"/>
        <v>-16412357676094</v>
      </c>
      <c r="DV10" s="143">
        <f t="shared" si="117"/>
        <v>0</v>
      </c>
      <c r="DW10" s="143">
        <f t="shared" si="118"/>
        <v>3.141592654</v>
      </c>
      <c r="DX10" s="124">
        <f t="shared" si="119"/>
        <v>16412357676094</v>
      </c>
      <c r="DY10" s="140">
        <f t="shared" si="120"/>
        <v>0</v>
      </c>
      <c r="DZ10" s="141">
        <f t="shared" si="121"/>
        <v>0</v>
      </c>
      <c r="EA10" s="141">
        <f t="shared" si="122"/>
        <v>0</v>
      </c>
      <c r="EB10" s="122">
        <f t="shared" si="123"/>
        <v>0</v>
      </c>
      <c r="EC10" s="142">
        <f t="shared" si="124"/>
        <v>3646796608520</v>
      </c>
      <c r="ED10" s="130">
        <f t="shared" si="125"/>
        <v>3646796608520</v>
      </c>
      <c r="EE10" s="143">
        <f t="shared" si="126"/>
        <v>98463508430046</v>
      </c>
      <c r="EF10" s="143">
        <f t="shared" si="127"/>
        <v>0</v>
      </c>
      <c r="EG10" s="143">
        <f t="shared" si="128"/>
        <v>0</v>
      </c>
      <c r="EH10" s="124">
        <f t="shared" si="129"/>
        <v>98463508430046</v>
      </c>
      <c r="EI10" s="144">
        <f t="shared" ref="EI10:EJ10" si="332">CK10+CU10+DG10+DU10+EE10</f>
        <v>-23191905886944</v>
      </c>
      <c r="EJ10" s="144">
        <f t="shared" si="332"/>
        <v>0.01286063848</v>
      </c>
      <c r="EK10" s="144">
        <f t="shared" si="131"/>
        <v>3.141592654</v>
      </c>
      <c r="EL10" s="145">
        <f t="shared" si="132"/>
        <v>23191905886944</v>
      </c>
      <c r="EM10" s="140">
        <f t="shared" si="133"/>
        <v>1.570796327</v>
      </c>
      <c r="EN10" s="141">
        <f t="shared" si="134"/>
        <v>1.570796327</v>
      </c>
      <c r="EO10" s="141">
        <f t="shared" si="135"/>
        <v>1.570796327</v>
      </c>
      <c r="EP10" s="122">
        <f t="shared" si="136"/>
        <v>1.570796327</v>
      </c>
      <c r="EQ10" s="142">
        <f t="shared" si="137"/>
        <v>4815797.534</v>
      </c>
      <c r="ER10" s="130">
        <f t="shared" si="138"/>
        <v>4815797.534</v>
      </c>
      <c r="ES10" s="143">
        <f t="shared" si="139"/>
        <v>0.000000007088614063</v>
      </c>
      <c r="ET10" s="143">
        <f t="shared" si="140"/>
        <v>25023618.02</v>
      </c>
      <c r="EU10" s="143">
        <f t="shared" si="141"/>
        <v>1.570796327</v>
      </c>
      <c r="EV10" s="124">
        <f t="shared" si="142"/>
        <v>25023618.02</v>
      </c>
      <c r="EW10" s="144">
        <f t="shared" ref="EW10:EX10" si="333">BY10+ES10</f>
        <v>-47255295.66</v>
      </c>
      <c r="EX10" s="144">
        <f t="shared" si="333"/>
        <v>25023618.02</v>
      </c>
      <c r="EY10" s="144">
        <f t="shared" si="144"/>
        <v>2.654592459</v>
      </c>
      <c r="EZ10" s="145">
        <f t="shared" si="145"/>
        <v>53471903.15</v>
      </c>
      <c r="FA10" s="140">
        <f t="shared" si="146"/>
        <v>0.884864153</v>
      </c>
      <c r="FB10" s="141">
        <f t="shared" si="147"/>
        <v>0.884864153</v>
      </c>
      <c r="FC10" s="141">
        <f t="shared" si="148"/>
        <v>0.884864153</v>
      </c>
      <c r="FD10" s="122">
        <f t="shared" si="149"/>
        <v>0.884864153</v>
      </c>
      <c r="FE10" s="142">
        <f t="shared" si="150"/>
        <v>376.7401276</v>
      </c>
      <c r="FF10" s="130">
        <f t="shared" si="151"/>
        <v>376.7401276</v>
      </c>
      <c r="FG10" s="143">
        <f t="shared" si="152"/>
        <v>63.1323086</v>
      </c>
      <c r="FH10" s="143">
        <f t="shared" si="153"/>
        <v>77.12981095</v>
      </c>
      <c r="FI10" s="143">
        <f t="shared" si="154"/>
        <v>0.884864153</v>
      </c>
      <c r="FJ10" s="124">
        <f t="shared" si="155"/>
        <v>99.67294581</v>
      </c>
      <c r="FK10" s="140">
        <f t="shared" si="156"/>
        <v>-6.283185307</v>
      </c>
      <c r="FL10" s="141">
        <f t="shared" si="157"/>
        <v>-6.283185307</v>
      </c>
      <c r="FM10" s="141">
        <f t="shared" si="158"/>
        <v>0</v>
      </c>
      <c r="FN10" s="122">
        <f t="shared" si="159"/>
        <v>0</v>
      </c>
      <c r="FO10" s="142">
        <f t="shared" si="160"/>
        <v>258.1338493</v>
      </c>
      <c r="FP10" s="130">
        <f t="shared" si="161"/>
        <v>258.1338493</v>
      </c>
      <c r="FQ10" s="143">
        <f t="shared" si="162"/>
        <v>-258.1338493</v>
      </c>
      <c r="FR10" s="143">
        <f t="shared" si="163"/>
        <v>0</v>
      </c>
      <c r="FS10" s="143">
        <f t="shared" si="164"/>
        <v>3.141592654</v>
      </c>
      <c r="FT10" s="124">
        <f t="shared" si="165"/>
        <v>258.1338493</v>
      </c>
      <c r="FU10" s="144">
        <f t="shared" si="166"/>
        <v>-89412.26514</v>
      </c>
      <c r="FV10" s="144">
        <f t="shared" si="167"/>
        <v>0</v>
      </c>
      <c r="FW10" s="144">
        <f t="shared" si="168"/>
        <v>-3.141592654</v>
      </c>
      <c r="FX10" s="145">
        <f t="shared" si="169"/>
        <v>89412.26514</v>
      </c>
      <c r="FY10" s="140">
        <f t="shared" si="170"/>
        <v>-3.141592654</v>
      </c>
      <c r="FZ10" s="140">
        <f t="shared" si="171"/>
        <v>-0.884864153</v>
      </c>
      <c r="GA10" s="141">
        <f t="shared" si="172"/>
        <v>-4.026456807</v>
      </c>
      <c r="GB10" s="141">
        <f t="shared" si="173"/>
        <v>-4.026456807</v>
      </c>
      <c r="GC10" s="122">
        <f t="shared" si="174"/>
        <v>2.256728501</v>
      </c>
      <c r="GD10" s="142">
        <f t="shared" si="175"/>
        <v>89412.26514</v>
      </c>
      <c r="GE10" s="142">
        <f t="shared" si="176"/>
        <v>0.01003281273</v>
      </c>
      <c r="GF10" s="130">
        <f t="shared" si="177"/>
        <v>897.0565123</v>
      </c>
      <c r="GG10" s="143">
        <f t="shared" si="178"/>
        <v>-63.1323086</v>
      </c>
      <c r="GH10" s="143">
        <f t="shared" si="179"/>
        <v>77.12981095</v>
      </c>
      <c r="GI10" s="143">
        <f t="shared" si="180"/>
        <v>2.256728501</v>
      </c>
      <c r="GJ10" s="124">
        <f t="shared" si="181"/>
        <v>99.67294581</v>
      </c>
      <c r="GK10" s="146">
        <f t="shared" si="182"/>
        <v>-0.5</v>
      </c>
      <c r="GL10" s="127">
        <f t="shared" si="183"/>
        <v>-0.8660254038</v>
      </c>
      <c r="GM10" s="146">
        <f t="shared" si="184"/>
        <v>-2.094395102</v>
      </c>
      <c r="GN10" s="127">
        <f t="shared" si="185"/>
        <v>1</v>
      </c>
      <c r="GO10" s="147">
        <f t="shared" si="186"/>
        <v>-0.5</v>
      </c>
      <c r="GP10" s="128">
        <f t="shared" si="187"/>
        <v>0.8660254038</v>
      </c>
      <c r="GQ10" s="147">
        <f t="shared" si="188"/>
        <v>2.094395102</v>
      </c>
      <c r="GR10" s="128">
        <f t="shared" si="189"/>
        <v>1</v>
      </c>
      <c r="GS10" s="140">
        <f t="shared" si="190"/>
        <v>-2.094395102</v>
      </c>
      <c r="GT10" s="140">
        <f t="shared" si="191"/>
        <v>0.884864153</v>
      </c>
      <c r="GU10" s="141">
        <f t="shared" si="192"/>
        <v>-1.209530949</v>
      </c>
      <c r="GV10" s="141">
        <f t="shared" si="193"/>
        <v>-1.209530949</v>
      </c>
      <c r="GW10" s="122">
        <f t="shared" si="194"/>
        <v>-1.209530949</v>
      </c>
      <c r="GX10" s="142">
        <f t="shared" si="195"/>
        <v>1</v>
      </c>
      <c r="GY10" s="142">
        <f t="shared" si="196"/>
        <v>99.67294581</v>
      </c>
      <c r="GZ10" s="130">
        <f t="shared" si="197"/>
        <v>99.67294581</v>
      </c>
      <c r="HA10" s="143">
        <f t="shared" si="198"/>
        <v>35.23022137</v>
      </c>
      <c r="HB10" s="143">
        <f t="shared" si="199"/>
        <v>-93.23908852</v>
      </c>
      <c r="HC10" s="143">
        <f t="shared" si="200"/>
        <v>-1.209530949</v>
      </c>
      <c r="HD10" s="124">
        <f t="shared" si="201"/>
        <v>99.67294581</v>
      </c>
      <c r="HE10" s="140">
        <f t="shared" si="202"/>
        <v>2.094395102</v>
      </c>
      <c r="HF10" s="140">
        <f t="shared" si="203"/>
        <v>2.256728501</v>
      </c>
      <c r="HG10" s="141">
        <f t="shared" si="204"/>
        <v>4.351123603</v>
      </c>
      <c r="HH10" s="141">
        <f t="shared" si="205"/>
        <v>4.351123603</v>
      </c>
      <c r="HI10" s="122">
        <f t="shared" si="206"/>
        <v>-1.932061704</v>
      </c>
      <c r="HJ10" s="142">
        <f t="shared" si="207"/>
        <v>1</v>
      </c>
      <c r="HK10" s="142">
        <f t="shared" si="208"/>
        <v>99.67294581</v>
      </c>
      <c r="HL10" s="130">
        <f t="shared" si="209"/>
        <v>99.67294581</v>
      </c>
      <c r="HM10" s="143">
        <f t="shared" si="210"/>
        <v>-35.23022137</v>
      </c>
      <c r="HN10" s="143">
        <f t="shared" si="211"/>
        <v>-93.23908852</v>
      </c>
      <c r="HO10" s="143">
        <f t="shared" si="212"/>
        <v>-1.932061704</v>
      </c>
      <c r="HP10" s="124">
        <f t="shared" si="213"/>
        <v>99.67294581</v>
      </c>
      <c r="HQ10" s="140">
        <f t="shared" si="214"/>
        <v>2.094395102</v>
      </c>
      <c r="HR10" s="140">
        <f t="shared" si="215"/>
        <v>0.884864153</v>
      </c>
      <c r="HS10" s="141">
        <f t="shared" si="216"/>
        <v>2.979259255</v>
      </c>
      <c r="HT10" s="141">
        <f t="shared" si="217"/>
        <v>2.979259255</v>
      </c>
      <c r="HU10" s="122">
        <f t="shared" si="218"/>
        <v>2.979259255</v>
      </c>
      <c r="HV10" s="142">
        <f t="shared" si="219"/>
        <v>1</v>
      </c>
      <c r="HW10" s="142">
        <f t="shared" si="220"/>
        <v>99.67294581</v>
      </c>
      <c r="HX10" s="130">
        <f t="shared" si="221"/>
        <v>99.67294581</v>
      </c>
      <c r="HY10" s="143">
        <f t="shared" si="222"/>
        <v>-98.36252997</v>
      </c>
      <c r="HZ10" s="143">
        <f t="shared" si="223"/>
        <v>16.10927757</v>
      </c>
      <c r="IA10" s="143">
        <f t="shared" si="224"/>
        <v>2.979259255</v>
      </c>
      <c r="IB10" s="124">
        <f t="shared" si="225"/>
        <v>99.67294581</v>
      </c>
      <c r="IC10" s="140">
        <f t="shared" si="226"/>
        <v>-2.094395102</v>
      </c>
      <c r="ID10" s="140">
        <f t="shared" si="227"/>
        <v>2.256728501</v>
      </c>
      <c r="IE10" s="141">
        <f t="shared" si="228"/>
        <v>0.1623333982</v>
      </c>
      <c r="IF10" s="141">
        <f t="shared" si="229"/>
        <v>0.1623333982</v>
      </c>
      <c r="IG10" s="122">
        <f t="shared" si="230"/>
        <v>0.1623333982</v>
      </c>
      <c r="IH10" s="142">
        <f t="shared" si="231"/>
        <v>1</v>
      </c>
      <c r="II10" s="142">
        <f t="shared" si="232"/>
        <v>99.67294581</v>
      </c>
      <c r="IJ10" s="130">
        <f t="shared" si="233"/>
        <v>99.67294581</v>
      </c>
      <c r="IK10" s="143">
        <f t="shared" si="234"/>
        <v>98.36252997</v>
      </c>
      <c r="IL10" s="143">
        <f t="shared" si="235"/>
        <v>16.10927757</v>
      </c>
      <c r="IM10" s="143">
        <f t="shared" si="236"/>
        <v>0.1623333982</v>
      </c>
      <c r="IN10" s="124">
        <f t="shared" si="237"/>
        <v>99.67294581</v>
      </c>
    </row>
    <row r="11" ht="12.75" customHeight="1">
      <c r="A11" s="129">
        <f>'Cortez Cubic'!AP11</f>
        <v>-0.2187762226</v>
      </c>
      <c r="B11" s="129">
        <f>'Cortez Cubic'!AQ11</f>
        <v>3.407303364</v>
      </c>
      <c r="C11" s="129">
        <f>'Cortez Cubic'!AR11</f>
        <v>3490.812957</v>
      </c>
      <c r="D11" s="129">
        <f>'Cortez Cubic'!AS11</f>
        <v>-192035.317</v>
      </c>
      <c r="E11" s="129">
        <f t="shared" ref="E11:H11" si="334">0</f>
        <v>0</v>
      </c>
      <c r="F11" s="129">
        <f t="shared" si="334"/>
        <v>0</v>
      </c>
      <c r="G11" s="129">
        <f t="shared" si="334"/>
        <v>0</v>
      </c>
      <c r="H11" s="129">
        <f t="shared" si="334"/>
        <v>0</v>
      </c>
      <c r="I11" s="110">
        <f>'Cortez Cubic'!I11</f>
        <v>79</v>
      </c>
      <c r="J11" s="130">
        <f t="shared" si="28"/>
        <v>78.43988536</v>
      </c>
      <c r="K11" s="131">
        <f t="shared" si="29"/>
        <v>1</v>
      </c>
      <c r="L11" s="131">
        <f t="shared" si="30"/>
        <v>0</v>
      </c>
      <c r="M11" s="132">
        <f t="shared" si="31"/>
        <v>0.5601146396</v>
      </c>
      <c r="N11" s="133">
        <f t="shared" si="32"/>
        <v>0</v>
      </c>
      <c r="O11" s="134">
        <f t="shared" si="33"/>
        <v>78.43988536</v>
      </c>
      <c r="P11" s="134">
        <f t="shared" si="34"/>
        <v>-7.684582033</v>
      </c>
      <c r="Q11" s="135">
        <f t="shared" si="35"/>
        <v>78.43988536</v>
      </c>
      <c r="R11" s="135">
        <f t="shared" si="36"/>
        <v>7.684582033</v>
      </c>
      <c r="S11" s="136">
        <f t="shared" si="37"/>
        <v>-141.3053937</v>
      </c>
      <c r="T11" s="136">
        <f t="shared" si="38"/>
        <v>0</v>
      </c>
      <c r="U11" s="137">
        <f t="shared" ref="U11:X11" si="335">ATAN2(A11,E11)</f>
        <v>3.141592654</v>
      </c>
      <c r="V11" s="137">
        <f t="shared" si="335"/>
        <v>0</v>
      </c>
      <c r="W11" s="137">
        <f t="shared" si="335"/>
        <v>0</v>
      </c>
      <c r="X11" s="137">
        <f t="shared" si="335"/>
        <v>3.141592654</v>
      </c>
      <c r="Y11" s="137">
        <f t="shared" ref="Y11:AB11" si="336">SQRT(POWER(A11,2)+POWER(E11,2))</f>
        <v>0.2187762226</v>
      </c>
      <c r="Z11" s="137">
        <f t="shared" si="336"/>
        <v>3.407303364</v>
      </c>
      <c r="AA11" s="137">
        <f t="shared" si="336"/>
        <v>3490.812957</v>
      </c>
      <c r="AB11" s="137">
        <f t="shared" si="336"/>
        <v>192035.317</v>
      </c>
      <c r="AC11" s="138">
        <f t="shared" ref="AC11:AF11" si="337">U11-$U11</f>
        <v>0</v>
      </c>
      <c r="AD11" s="138">
        <f t="shared" si="337"/>
        <v>-3.141592654</v>
      </c>
      <c r="AE11" s="138">
        <f t="shared" si="337"/>
        <v>-3.141592654</v>
      </c>
      <c r="AF11" s="138">
        <f t="shared" si="337"/>
        <v>0</v>
      </c>
      <c r="AG11" s="138">
        <f t="shared" ref="AG11:AJ11" si="338">Y11/$Y11</f>
        <v>1</v>
      </c>
      <c r="AH11" s="138">
        <f t="shared" si="338"/>
        <v>15.57437698</v>
      </c>
      <c r="AI11" s="138">
        <f t="shared" si="338"/>
        <v>15956.08936</v>
      </c>
      <c r="AJ11" s="138">
        <f t="shared" si="338"/>
        <v>877770.5125</v>
      </c>
      <c r="AK11" s="139">
        <f t="shared" ref="AK11:AN11" si="339">AG11*COS(AC11)</f>
        <v>1</v>
      </c>
      <c r="AL11" s="139">
        <f t="shared" si="339"/>
        <v>-15.57437698</v>
      </c>
      <c r="AM11" s="139">
        <f t="shared" si="339"/>
        <v>-15956.08936</v>
      </c>
      <c r="AN11" s="139">
        <f t="shared" si="339"/>
        <v>877770.5125</v>
      </c>
      <c r="AO11" s="129">
        <f t="shared" ref="AO11:AR11" si="340">AG11*SIN(AC11)</f>
        <v>0</v>
      </c>
      <c r="AP11" s="129">
        <f t="shared" si="340"/>
        <v>0</v>
      </c>
      <c r="AQ11" s="129">
        <f t="shared" si="340"/>
        <v>0</v>
      </c>
      <c r="AR11" s="129">
        <f t="shared" si="340"/>
        <v>0</v>
      </c>
      <c r="AS11" s="140">
        <f t="shared" si="45"/>
        <v>-9.424777961</v>
      </c>
      <c r="AT11" s="141">
        <f t="shared" si="46"/>
        <v>-9.424777961</v>
      </c>
      <c r="AU11" s="141">
        <f t="shared" si="47"/>
        <v>-3.141592654</v>
      </c>
      <c r="AV11" s="122">
        <f t="shared" si="48"/>
        <v>3.141592654</v>
      </c>
      <c r="AW11" s="142">
        <f t="shared" si="49"/>
        <v>3777.739852</v>
      </c>
      <c r="AX11" s="130">
        <f t="shared" si="50"/>
        <v>3777.739852</v>
      </c>
      <c r="AY11" s="143">
        <f t="shared" si="51"/>
        <v>7555.479703</v>
      </c>
      <c r="AZ11" s="143">
        <f t="shared" si="52"/>
        <v>0</v>
      </c>
      <c r="BA11" s="143">
        <f t="shared" si="53"/>
        <v>0</v>
      </c>
      <c r="BB11" s="124">
        <f t="shared" si="54"/>
        <v>7555.479703</v>
      </c>
      <c r="BC11" s="140">
        <f t="shared" ref="BC11:BD11" si="341">BC$2*AD11</f>
        <v>-3.141592654</v>
      </c>
      <c r="BD11" s="140">
        <f t="shared" si="341"/>
        <v>-3.141592654</v>
      </c>
      <c r="BE11" s="141">
        <f t="shared" si="56"/>
        <v>-6.283185307</v>
      </c>
      <c r="BF11" s="141">
        <f t="shared" si="57"/>
        <v>0</v>
      </c>
      <c r="BG11" s="122">
        <f t="shared" si="58"/>
        <v>0</v>
      </c>
      <c r="BH11" s="142">
        <f t="shared" ref="BH11:BI11" si="342">POWER(AH11,BH$2)</f>
        <v>15.57437698</v>
      </c>
      <c r="BI11" s="142">
        <f t="shared" si="342"/>
        <v>15956.08936</v>
      </c>
      <c r="BJ11" s="130">
        <f t="shared" si="60"/>
        <v>248506.1507</v>
      </c>
      <c r="BK11" s="143">
        <f t="shared" si="61"/>
        <v>2236555.356</v>
      </c>
      <c r="BL11" s="143">
        <f t="shared" si="62"/>
        <v>0</v>
      </c>
      <c r="BM11" s="143">
        <f t="shared" si="63"/>
        <v>0</v>
      </c>
      <c r="BN11" s="124">
        <f t="shared" si="64"/>
        <v>2236555.356</v>
      </c>
      <c r="BO11" s="140">
        <f t="shared" si="65"/>
        <v>0</v>
      </c>
      <c r="BP11" s="141">
        <f t="shared" si="66"/>
        <v>0</v>
      </c>
      <c r="BQ11" s="141">
        <f t="shared" si="67"/>
        <v>0</v>
      </c>
      <c r="BR11" s="122">
        <f t="shared" si="68"/>
        <v>0</v>
      </c>
      <c r="BS11" s="142">
        <f t="shared" si="69"/>
        <v>877770.5125</v>
      </c>
      <c r="BT11" s="130">
        <f t="shared" si="70"/>
        <v>877770.5125</v>
      </c>
      <c r="BU11" s="143">
        <f t="shared" si="71"/>
        <v>-23699803.84</v>
      </c>
      <c r="BV11" s="143">
        <f t="shared" si="72"/>
        <v>0</v>
      </c>
      <c r="BW11" s="143">
        <f t="shared" si="73"/>
        <v>3.141592654</v>
      </c>
      <c r="BX11" s="124">
        <f t="shared" si="74"/>
        <v>23699803.84</v>
      </c>
      <c r="BY11" s="144">
        <f t="shared" ref="BY11:BZ11" si="343">AY11+BK11+BU11</f>
        <v>-21455693</v>
      </c>
      <c r="BZ11" s="144">
        <f t="shared" si="343"/>
        <v>0</v>
      </c>
      <c r="CA11" s="144">
        <f t="shared" si="76"/>
        <v>-3.141592654</v>
      </c>
      <c r="CB11" s="145">
        <f t="shared" si="77"/>
        <v>21455693</v>
      </c>
      <c r="CC11" s="140">
        <f t="shared" ref="CC11:CD11" si="344">CC$2*AD11</f>
        <v>-6.283185307</v>
      </c>
      <c r="CD11" s="140">
        <f t="shared" si="344"/>
        <v>-6.283185307</v>
      </c>
      <c r="CE11" s="141">
        <f t="shared" si="79"/>
        <v>-12.56637061</v>
      </c>
      <c r="CF11" s="141">
        <f t="shared" si="80"/>
        <v>0</v>
      </c>
      <c r="CG11" s="122">
        <f t="shared" si="81"/>
        <v>0</v>
      </c>
      <c r="CH11" s="142">
        <f t="shared" ref="CH11:CI11" si="345">POWER(AH11,CH$2)</f>
        <v>242.5612182</v>
      </c>
      <c r="CI11" s="142">
        <f t="shared" si="345"/>
        <v>254596787.5</v>
      </c>
      <c r="CJ11" s="130">
        <f t="shared" si="83"/>
        <v>61755306930</v>
      </c>
      <c r="CK11" s="143">
        <f t="shared" si="84"/>
        <v>-61755306930</v>
      </c>
      <c r="CL11" s="143">
        <f t="shared" si="85"/>
        <v>0</v>
      </c>
      <c r="CM11" s="143">
        <f t="shared" si="86"/>
        <v>3.141592654</v>
      </c>
      <c r="CN11" s="124">
        <f t="shared" si="87"/>
        <v>61755306930</v>
      </c>
      <c r="CO11" s="140">
        <f t="shared" si="88"/>
        <v>-9.424777961</v>
      </c>
      <c r="CP11" s="141">
        <f t="shared" si="89"/>
        <v>-9.424777961</v>
      </c>
      <c r="CQ11" s="141">
        <f t="shared" si="90"/>
        <v>-3.141592654</v>
      </c>
      <c r="CR11" s="122">
        <f t="shared" si="91"/>
        <v>3.141592654</v>
      </c>
      <c r="CS11" s="142">
        <f t="shared" si="92"/>
        <v>4062369091642</v>
      </c>
      <c r="CT11" s="130">
        <f t="shared" si="93"/>
        <v>4062369091642</v>
      </c>
      <c r="CU11" s="143">
        <f t="shared" si="94"/>
        <v>-16249476366566</v>
      </c>
      <c r="CV11" s="143">
        <f t="shared" si="95"/>
        <v>0.001989986922</v>
      </c>
      <c r="CW11" s="143">
        <f t="shared" si="96"/>
        <v>3.141592654</v>
      </c>
      <c r="CX11" s="124">
        <f t="shared" si="97"/>
        <v>16249476366566</v>
      </c>
      <c r="CY11" s="140">
        <f t="shared" si="98"/>
        <v>-9.424777961</v>
      </c>
      <c r="CZ11" s="140">
        <f t="shared" si="99"/>
        <v>0</v>
      </c>
      <c r="DA11" s="141">
        <f t="shared" si="100"/>
        <v>-9.424777961</v>
      </c>
      <c r="DB11" s="141">
        <f t="shared" si="101"/>
        <v>-3.141592654</v>
      </c>
      <c r="DC11" s="122">
        <f t="shared" si="102"/>
        <v>3.141592654</v>
      </c>
      <c r="DD11" s="142">
        <f t="shared" si="103"/>
        <v>3777.739852</v>
      </c>
      <c r="DE11" s="142">
        <f t="shared" si="104"/>
        <v>877770.5125</v>
      </c>
      <c r="DF11" s="130">
        <f t="shared" si="105"/>
        <v>3315988646</v>
      </c>
      <c r="DG11" s="143">
        <f t="shared" si="106"/>
        <v>-13263954582</v>
      </c>
      <c r="DH11" s="143">
        <f t="shared" si="107"/>
        <v>0.000001624365952</v>
      </c>
      <c r="DI11" s="143">
        <f t="shared" si="108"/>
        <v>3.141592654</v>
      </c>
      <c r="DJ11" s="124">
        <f t="shared" si="109"/>
        <v>13263954582</v>
      </c>
      <c r="DK11" s="140">
        <f t="shared" ref="DK11:DM11" si="346">DK$2*AD11</f>
        <v>-3.141592654</v>
      </c>
      <c r="DL11" s="140">
        <f t="shared" si="346"/>
        <v>-3.141592654</v>
      </c>
      <c r="DM11" s="140">
        <f t="shared" si="346"/>
        <v>0</v>
      </c>
      <c r="DN11" s="141">
        <f t="shared" si="111"/>
        <v>-6.283185307</v>
      </c>
      <c r="DO11" s="141">
        <f t="shared" si="112"/>
        <v>0</v>
      </c>
      <c r="DP11" s="122">
        <f t="shared" si="113"/>
        <v>0</v>
      </c>
      <c r="DQ11" s="142">
        <f t="shared" ref="DQ11:DS11" si="347">POWER(AH11,DQ$2)</f>
        <v>15.57437698</v>
      </c>
      <c r="DR11" s="142">
        <f t="shared" si="347"/>
        <v>15956.08936</v>
      </c>
      <c r="DS11" s="142">
        <f t="shared" si="347"/>
        <v>877770.5125</v>
      </c>
      <c r="DT11" s="130">
        <f t="shared" si="115"/>
        <v>218131371240</v>
      </c>
      <c r="DU11" s="143">
        <f t="shared" si="116"/>
        <v>-3926364682328</v>
      </c>
      <c r="DV11" s="143">
        <f t="shared" si="117"/>
        <v>0</v>
      </c>
      <c r="DW11" s="143">
        <f t="shared" si="118"/>
        <v>3.141592654</v>
      </c>
      <c r="DX11" s="124">
        <f t="shared" si="119"/>
        <v>3926364682328</v>
      </c>
      <c r="DY11" s="140">
        <f t="shared" si="120"/>
        <v>0</v>
      </c>
      <c r="DZ11" s="141">
        <f t="shared" si="121"/>
        <v>0</v>
      </c>
      <c r="EA11" s="141">
        <f t="shared" si="122"/>
        <v>0</v>
      </c>
      <c r="EB11" s="122">
        <f t="shared" si="123"/>
        <v>0</v>
      </c>
      <c r="EC11" s="142">
        <f t="shared" si="124"/>
        <v>770481072556</v>
      </c>
      <c r="ED11" s="130">
        <f t="shared" si="125"/>
        <v>770481072556</v>
      </c>
      <c r="EE11" s="143">
        <f t="shared" si="126"/>
        <v>20802988959004</v>
      </c>
      <c r="EF11" s="143">
        <f t="shared" si="127"/>
        <v>0</v>
      </c>
      <c r="EG11" s="143">
        <f t="shared" si="128"/>
        <v>0</v>
      </c>
      <c r="EH11" s="124">
        <f t="shared" si="129"/>
        <v>20802988959004</v>
      </c>
      <c r="EI11" s="144">
        <f t="shared" ref="EI11:EJ11" si="348">CK11+CU11+DG11+DU11+EE11</f>
        <v>552128648597</v>
      </c>
      <c r="EJ11" s="144">
        <f t="shared" si="348"/>
        <v>0.001991611288</v>
      </c>
      <c r="EK11" s="144">
        <f t="shared" si="131"/>
        <v>0</v>
      </c>
      <c r="EL11" s="145">
        <f t="shared" si="132"/>
        <v>552128648597</v>
      </c>
      <c r="EM11" s="140">
        <f t="shared" si="133"/>
        <v>0</v>
      </c>
      <c r="EN11" s="141">
        <f t="shared" si="134"/>
        <v>0</v>
      </c>
      <c r="EO11" s="141">
        <f t="shared" si="135"/>
        <v>0</v>
      </c>
      <c r="EP11" s="122">
        <f t="shared" si="136"/>
        <v>0</v>
      </c>
      <c r="EQ11" s="142">
        <f t="shared" si="137"/>
        <v>743053.5974</v>
      </c>
      <c r="ER11" s="130">
        <f t="shared" si="138"/>
        <v>743053.5974</v>
      </c>
      <c r="ES11" s="143">
        <f t="shared" si="139"/>
        <v>3861019.75</v>
      </c>
      <c r="ET11" s="143">
        <f t="shared" si="140"/>
        <v>0.000000006963640211</v>
      </c>
      <c r="EU11" s="143">
        <f t="shared" si="141"/>
        <v>0</v>
      </c>
      <c r="EV11" s="124">
        <f t="shared" si="142"/>
        <v>3861019.75</v>
      </c>
      <c r="EW11" s="144">
        <f t="shared" ref="EW11:EX11" si="349">BY11+ES11</f>
        <v>-17594673.25</v>
      </c>
      <c r="EX11" s="144">
        <f t="shared" si="349"/>
        <v>0.000000006962714931</v>
      </c>
      <c r="EY11" s="144">
        <f t="shared" si="144"/>
        <v>3.141592654</v>
      </c>
      <c r="EZ11" s="145">
        <f t="shared" si="145"/>
        <v>17594673.25</v>
      </c>
      <c r="FA11" s="140">
        <f t="shared" si="146"/>
        <v>1.047197551</v>
      </c>
      <c r="FB11" s="141">
        <f t="shared" si="147"/>
        <v>1.047197551</v>
      </c>
      <c r="FC11" s="141">
        <f t="shared" si="148"/>
        <v>1.047197551</v>
      </c>
      <c r="FD11" s="122">
        <f t="shared" si="149"/>
        <v>1.047197551</v>
      </c>
      <c r="FE11" s="142">
        <f t="shared" si="150"/>
        <v>260.0920446</v>
      </c>
      <c r="FF11" s="130">
        <f t="shared" si="151"/>
        <v>260.0920446</v>
      </c>
      <c r="FG11" s="143">
        <f t="shared" si="152"/>
        <v>34.40586543</v>
      </c>
      <c r="FH11" s="143">
        <f t="shared" si="153"/>
        <v>59.59270701</v>
      </c>
      <c r="FI11" s="143">
        <f t="shared" si="154"/>
        <v>1.047197551</v>
      </c>
      <c r="FJ11" s="124">
        <f t="shared" si="155"/>
        <v>68.81173086</v>
      </c>
      <c r="FK11" s="140">
        <f t="shared" si="156"/>
        <v>-6.283185307</v>
      </c>
      <c r="FL11" s="141">
        <f t="shared" si="157"/>
        <v>-6.283185307</v>
      </c>
      <c r="FM11" s="141">
        <f t="shared" si="158"/>
        <v>0</v>
      </c>
      <c r="FN11" s="122">
        <f t="shared" si="159"/>
        <v>0</v>
      </c>
      <c r="FO11" s="142">
        <f t="shared" si="160"/>
        <v>242.5612182</v>
      </c>
      <c r="FP11" s="130">
        <f t="shared" si="161"/>
        <v>242.5612182</v>
      </c>
      <c r="FQ11" s="143">
        <f t="shared" si="162"/>
        <v>-242.5612182</v>
      </c>
      <c r="FR11" s="143">
        <f t="shared" si="163"/>
        <v>0</v>
      </c>
      <c r="FS11" s="143">
        <f t="shared" si="164"/>
        <v>3.141592654</v>
      </c>
      <c r="FT11" s="124">
        <f t="shared" si="165"/>
        <v>242.5612182</v>
      </c>
      <c r="FU11" s="144">
        <f t="shared" si="166"/>
        <v>-48110.82929</v>
      </c>
      <c r="FV11" s="144">
        <f t="shared" si="167"/>
        <v>0</v>
      </c>
      <c r="FW11" s="144">
        <f t="shared" si="168"/>
        <v>-3.141592654</v>
      </c>
      <c r="FX11" s="145">
        <f t="shared" si="169"/>
        <v>48110.82929</v>
      </c>
      <c r="FY11" s="140">
        <f t="shared" si="170"/>
        <v>-3.141592654</v>
      </c>
      <c r="FZ11" s="140">
        <f t="shared" si="171"/>
        <v>-1.047197551</v>
      </c>
      <c r="GA11" s="141">
        <f t="shared" si="172"/>
        <v>-4.188790205</v>
      </c>
      <c r="GB11" s="141">
        <f t="shared" si="173"/>
        <v>-4.188790205</v>
      </c>
      <c r="GC11" s="122">
        <f t="shared" si="174"/>
        <v>2.094395102</v>
      </c>
      <c r="GD11" s="142">
        <f t="shared" si="175"/>
        <v>48110.82929</v>
      </c>
      <c r="GE11" s="142">
        <f t="shared" si="176"/>
        <v>0.01453240585</v>
      </c>
      <c r="GF11" s="130">
        <f t="shared" si="177"/>
        <v>699.1660969</v>
      </c>
      <c r="GG11" s="143">
        <f t="shared" si="178"/>
        <v>-38.84256094</v>
      </c>
      <c r="GH11" s="143">
        <f t="shared" si="179"/>
        <v>67.27728904</v>
      </c>
      <c r="GI11" s="143">
        <f t="shared" si="180"/>
        <v>2.094395102</v>
      </c>
      <c r="GJ11" s="124">
        <f t="shared" si="181"/>
        <v>77.68512187</v>
      </c>
      <c r="GK11" s="146">
        <f t="shared" si="182"/>
        <v>-0.5</v>
      </c>
      <c r="GL11" s="127">
        <f t="shared" si="183"/>
        <v>-0.8660254038</v>
      </c>
      <c r="GM11" s="146">
        <f t="shared" si="184"/>
        <v>-2.094395102</v>
      </c>
      <c r="GN11" s="127">
        <f t="shared" si="185"/>
        <v>1</v>
      </c>
      <c r="GO11" s="147">
        <f t="shared" si="186"/>
        <v>-0.5</v>
      </c>
      <c r="GP11" s="128">
        <f t="shared" si="187"/>
        <v>0.8660254038</v>
      </c>
      <c r="GQ11" s="147">
        <f t="shared" si="188"/>
        <v>2.094395102</v>
      </c>
      <c r="GR11" s="128">
        <f t="shared" si="189"/>
        <v>1</v>
      </c>
      <c r="GS11" s="140">
        <f t="shared" si="190"/>
        <v>-2.094395102</v>
      </c>
      <c r="GT11" s="140">
        <f t="shared" si="191"/>
        <v>1.047197551</v>
      </c>
      <c r="GU11" s="141">
        <f t="shared" si="192"/>
        <v>-1.047197551</v>
      </c>
      <c r="GV11" s="141">
        <f t="shared" si="193"/>
        <v>-1.047197551</v>
      </c>
      <c r="GW11" s="122">
        <f t="shared" si="194"/>
        <v>-1.047197551</v>
      </c>
      <c r="GX11" s="142">
        <f t="shared" si="195"/>
        <v>1</v>
      </c>
      <c r="GY11" s="142">
        <f t="shared" si="196"/>
        <v>68.81173086</v>
      </c>
      <c r="GZ11" s="130">
        <f t="shared" si="197"/>
        <v>68.81173086</v>
      </c>
      <c r="HA11" s="143">
        <f t="shared" si="198"/>
        <v>34.40586543</v>
      </c>
      <c r="HB11" s="143">
        <f t="shared" si="199"/>
        <v>-59.59270701</v>
      </c>
      <c r="HC11" s="143">
        <f t="shared" si="200"/>
        <v>-1.047197551</v>
      </c>
      <c r="HD11" s="124">
        <f t="shared" si="201"/>
        <v>68.81173086</v>
      </c>
      <c r="HE11" s="140">
        <f t="shared" si="202"/>
        <v>2.094395102</v>
      </c>
      <c r="HF11" s="140">
        <f t="shared" si="203"/>
        <v>2.094395102</v>
      </c>
      <c r="HG11" s="141">
        <f t="shared" si="204"/>
        <v>4.188790205</v>
      </c>
      <c r="HH11" s="141">
        <f t="shared" si="205"/>
        <v>4.188790205</v>
      </c>
      <c r="HI11" s="122">
        <f t="shared" si="206"/>
        <v>-2.094395102</v>
      </c>
      <c r="HJ11" s="142">
        <f t="shared" si="207"/>
        <v>1</v>
      </c>
      <c r="HK11" s="142">
        <f t="shared" si="208"/>
        <v>77.68512187</v>
      </c>
      <c r="HL11" s="130">
        <f t="shared" si="209"/>
        <v>77.68512187</v>
      </c>
      <c r="HM11" s="143">
        <f t="shared" si="210"/>
        <v>-38.84256094</v>
      </c>
      <c r="HN11" s="143">
        <f t="shared" si="211"/>
        <v>-67.27728904</v>
      </c>
      <c r="HO11" s="143">
        <f t="shared" si="212"/>
        <v>-2.094395102</v>
      </c>
      <c r="HP11" s="124">
        <f t="shared" si="213"/>
        <v>77.68512187</v>
      </c>
      <c r="HQ11" s="140">
        <f t="shared" si="214"/>
        <v>2.094395102</v>
      </c>
      <c r="HR11" s="140">
        <f t="shared" si="215"/>
        <v>1.047197551</v>
      </c>
      <c r="HS11" s="141">
        <f t="shared" si="216"/>
        <v>3.141592654</v>
      </c>
      <c r="HT11" s="141">
        <f t="shared" si="217"/>
        <v>3.141592654</v>
      </c>
      <c r="HU11" s="122">
        <f t="shared" si="218"/>
        <v>3.141592654</v>
      </c>
      <c r="HV11" s="142">
        <f t="shared" si="219"/>
        <v>1</v>
      </c>
      <c r="HW11" s="142">
        <f t="shared" si="220"/>
        <v>68.81173086</v>
      </c>
      <c r="HX11" s="130">
        <f t="shared" si="221"/>
        <v>68.81173086</v>
      </c>
      <c r="HY11" s="143">
        <f t="shared" si="222"/>
        <v>-68.81173086</v>
      </c>
      <c r="HZ11" s="143">
        <f t="shared" si="223"/>
        <v>0</v>
      </c>
      <c r="IA11" s="143">
        <f t="shared" si="224"/>
        <v>3.141592654</v>
      </c>
      <c r="IB11" s="124">
        <f t="shared" si="225"/>
        <v>68.81173086</v>
      </c>
      <c r="IC11" s="140">
        <f t="shared" si="226"/>
        <v>-2.094395102</v>
      </c>
      <c r="ID11" s="140">
        <f t="shared" si="227"/>
        <v>2.094395102</v>
      </c>
      <c r="IE11" s="141">
        <f t="shared" si="228"/>
        <v>0</v>
      </c>
      <c r="IF11" s="141">
        <f t="shared" si="229"/>
        <v>0</v>
      </c>
      <c r="IG11" s="122">
        <f t="shared" si="230"/>
        <v>0</v>
      </c>
      <c r="IH11" s="142">
        <f t="shared" si="231"/>
        <v>1</v>
      </c>
      <c r="II11" s="142">
        <f t="shared" si="232"/>
        <v>77.68512187</v>
      </c>
      <c r="IJ11" s="130">
        <f t="shared" si="233"/>
        <v>77.68512187</v>
      </c>
      <c r="IK11" s="143">
        <f t="shared" si="234"/>
        <v>77.68512187</v>
      </c>
      <c r="IL11" s="143">
        <f t="shared" si="235"/>
        <v>0</v>
      </c>
      <c r="IM11" s="143">
        <f t="shared" si="236"/>
        <v>0</v>
      </c>
      <c r="IN11" s="124">
        <f t="shared" si="237"/>
        <v>77.68512187</v>
      </c>
    </row>
    <row r="12" ht="12.75" customHeight="1">
      <c r="A12" s="129">
        <f>'Cortez Cubic'!AP12</f>
        <v>-0.2187762226</v>
      </c>
      <c r="B12" s="129">
        <f>'Cortez Cubic'!AQ12</f>
        <v>5.189527406</v>
      </c>
      <c r="C12" s="129">
        <f>'Cortez Cubic'!AR12</f>
        <v>4467.201589</v>
      </c>
      <c r="D12" s="129">
        <f>'Cortez Cubic'!AS12</f>
        <v>-284072.7936</v>
      </c>
      <c r="E12" s="129">
        <f t="shared" ref="E12:H12" si="350">0</f>
        <v>0</v>
      </c>
      <c r="F12" s="129">
        <f t="shared" si="350"/>
        <v>0</v>
      </c>
      <c r="G12" s="129">
        <f t="shared" si="350"/>
        <v>0</v>
      </c>
      <c r="H12" s="129">
        <f t="shared" si="350"/>
        <v>0</v>
      </c>
      <c r="I12" s="110">
        <f>'Cortez Cubic'!I12</f>
        <v>87</v>
      </c>
      <c r="J12" s="130">
        <f t="shared" si="28"/>
        <v>87.56721431</v>
      </c>
      <c r="K12" s="131">
        <f t="shared" si="29"/>
        <v>0</v>
      </c>
      <c r="L12" s="131">
        <f t="shared" si="30"/>
        <v>1</v>
      </c>
      <c r="M12" s="132">
        <f t="shared" si="31"/>
        <v>-0.5672143135</v>
      </c>
      <c r="N12" s="133">
        <f t="shared" si="32"/>
        <v>6.395508976</v>
      </c>
      <c r="O12" s="134">
        <f t="shared" si="33"/>
        <v>93.96272329</v>
      </c>
      <c r="P12" s="134">
        <f t="shared" si="34"/>
        <v>0</v>
      </c>
      <c r="Q12" s="135">
        <f t="shared" si="35"/>
        <v>87.56721431</v>
      </c>
      <c r="R12" s="135">
        <f t="shared" si="36"/>
        <v>0</v>
      </c>
      <c r="S12" s="136">
        <f t="shared" si="37"/>
        <v>-157.8092273</v>
      </c>
      <c r="T12" s="136">
        <f t="shared" si="38"/>
        <v>0</v>
      </c>
      <c r="U12" s="137">
        <f t="shared" ref="U12:X12" si="351">ATAN2(A12,E12)</f>
        <v>3.141592654</v>
      </c>
      <c r="V12" s="137">
        <f t="shared" si="351"/>
        <v>0</v>
      </c>
      <c r="W12" s="137">
        <f t="shared" si="351"/>
        <v>0</v>
      </c>
      <c r="X12" s="137">
        <f t="shared" si="351"/>
        <v>3.141592654</v>
      </c>
      <c r="Y12" s="137">
        <f t="shared" ref="Y12:AB12" si="352">SQRT(POWER(A12,2)+POWER(E12,2))</f>
        <v>0.2187762226</v>
      </c>
      <c r="Z12" s="137">
        <f t="shared" si="352"/>
        <v>5.189527406</v>
      </c>
      <c r="AA12" s="137">
        <f t="shared" si="352"/>
        <v>4467.201589</v>
      </c>
      <c r="AB12" s="137">
        <f t="shared" si="352"/>
        <v>284072.7936</v>
      </c>
      <c r="AC12" s="138">
        <f t="shared" ref="AC12:AF12" si="353">U12-$U12</f>
        <v>0</v>
      </c>
      <c r="AD12" s="138">
        <f t="shared" si="353"/>
        <v>-3.141592654</v>
      </c>
      <c r="AE12" s="138">
        <f t="shared" si="353"/>
        <v>-3.141592654</v>
      </c>
      <c r="AF12" s="138">
        <f t="shared" si="353"/>
        <v>0</v>
      </c>
      <c r="AG12" s="138">
        <f t="shared" ref="AG12:AJ12" si="354">Y12/$Y12</f>
        <v>1</v>
      </c>
      <c r="AH12" s="138">
        <f t="shared" si="354"/>
        <v>23.72071034</v>
      </c>
      <c r="AI12" s="138">
        <f t="shared" si="354"/>
        <v>20419.04525</v>
      </c>
      <c r="AJ12" s="138">
        <f t="shared" si="354"/>
        <v>1298462.832</v>
      </c>
      <c r="AK12" s="139">
        <f t="shared" ref="AK12:AN12" si="355">AG12*COS(AC12)</f>
        <v>1</v>
      </c>
      <c r="AL12" s="139">
        <f t="shared" si="355"/>
        <v>-23.72071034</v>
      </c>
      <c r="AM12" s="139">
        <f t="shared" si="355"/>
        <v>-20419.04525</v>
      </c>
      <c r="AN12" s="139">
        <f t="shared" si="355"/>
        <v>1298462.832</v>
      </c>
      <c r="AO12" s="129">
        <f t="shared" ref="AO12:AR12" si="356">AG12*SIN(AC12)</f>
        <v>0</v>
      </c>
      <c r="AP12" s="129">
        <f t="shared" si="356"/>
        <v>0</v>
      </c>
      <c r="AQ12" s="129">
        <f t="shared" si="356"/>
        <v>0</v>
      </c>
      <c r="AR12" s="129">
        <f t="shared" si="356"/>
        <v>0</v>
      </c>
      <c r="AS12" s="140">
        <f t="shared" si="45"/>
        <v>-9.424777961</v>
      </c>
      <c r="AT12" s="141">
        <f t="shared" si="46"/>
        <v>-9.424777961</v>
      </c>
      <c r="AU12" s="141">
        <f t="shared" si="47"/>
        <v>-3.141592654</v>
      </c>
      <c r="AV12" s="122">
        <f t="shared" si="48"/>
        <v>3.141592654</v>
      </c>
      <c r="AW12" s="142">
        <f t="shared" si="49"/>
        <v>13346.98188</v>
      </c>
      <c r="AX12" s="130">
        <f t="shared" si="50"/>
        <v>13346.98188</v>
      </c>
      <c r="AY12" s="143">
        <f t="shared" si="51"/>
        <v>26693.96376</v>
      </c>
      <c r="AZ12" s="143">
        <f t="shared" si="52"/>
        <v>0</v>
      </c>
      <c r="BA12" s="143">
        <f t="shared" si="53"/>
        <v>0</v>
      </c>
      <c r="BB12" s="124">
        <f t="shared" si="54"/>
        <v>26693.96376</v>
      </c>
      <c r="BC12" s="140">
        <f t="shared" ref="BC12:BD12" si="357">BC$2*AD12</f>
        <v>-3.141592654</v>
      </c>
      <c r="BD12" s="140">
        <f t="shared" si="357"/>
        <v>-3.141592654</v>
      </c>
      <c r="BE12" s="141">
        <f t="shared" si="56"/>
        <v>-6.283185307</v>
      </c>
      <c r="BF12" s="141">
        <f t="shared" si="57"/>
        <v>0</v>
      </c>
      <c r="BG12" s="122">
        <f t="shared" si="58"/>
        <v>0</v>
      </c>
      <c r="BH12" s="142">
        <f t="shared" ref="BH12:BI12" si="358">POWER(AH12,BH$2)</f>
        <v>23.72071034</v>
      </c>
      <c r="BI12" s="142">
        <f t="shared" si="358"/>
        <v>20419.04525</v>
      </c>
      <c r="BJ12" s="130">
        <f t="shared" si="60"/>
        <v>484354.2578</v>
      </c>
      <c r="BK12" s="143">
        <f t="shared" si="61"/>
        <v>4359188.321</v>
      </c>
      <c r="BL12" s="143">
        <f t="shared" si="62"/>
        <v>0</v>
      </c>
      <c r="BM12" s="143">
        <f t="shared" si="63"/>
        <v>0</v>
      </c>
      <c r="BN12" s="124">
        <f t="shared" si="64"/>
        <v>4359188.321</v>
      </c>
      <c r="BO12" s="140">
        <f t="shared" si="65"/>
        <v>0</v>
      </c>
      <c r="BP12" s="141">
        <f t="shared" si="66"/>
        <v>0</v>
      </c>
      <c r="BQ12" s="141">
        <f t="shared" si="67"/>
        <v>0</v>
      </c>
      <c r="BR12" s="122">
        <f t="shared" si="68"/>
        <v>0</v>
      </c>
      <c r="BS12" s="142">
        <f t="shared" si="69"/>
        <v>1298462.832</v>
      </c>
      <c r="BT12" s="130">
        <f t="shared" si="70"/>
        <v>1298462.832</v>
      </c>
      <c r="BU12" s="143">
        <f t="shared" si="71"/>
        <v>-35058496.47</v>
      </c>
      <c r="BV12" s="143">
        <f t="shared" si="72"/>
        <v>0</v>
      </c>
      <c r="BW12" s="143">
        <f t="shared" si="73"/>
        <v>3.141592654</v>
      </c>
      <c r="BX12" s="124">
        <f t="shared" si="74"/>
        <v>35058496.47</v>
      </c>
      <c r="BY12" s="144">
        <f t="shared" ref="BY12:BZ12" si="359">AY12+BK12+BU12</f>
        <v>-30672614.18</v>
      </c>
      <c r="BZ12" s="144">
        <f t="shared" si="359"/>
        <v>0</v>
      </c>
      <c r="CA12" s="144">
        <f t="shared" si="76"/>
        <v>-3.141592654</v>
      </c>
      <c r="CB12" s="145">
        <f t="shared" si="77"/>
        <v>30672614.18</v>
      </c>
      <c r="CC12" s="140">
        <f t="shared" ref="CC12:CD12" si="360">CC$2*AD12</f>
        <v>-6.283185307</v>
      </c>
      <c r="CD12" s="140">
        <f t="shared" si="360"/>
        <v>-6.283185307</v>
      </c>
      <c r="CE12" s="141">
        <f t="shared" si="79"/>
        <v>-12.56637061</v>
      </c>
      <c r="CF12" s="141">
        <f t="shared" si="80"/>
        <v>0</v>
      </c>
      <c r="CG12" s="122">
        <f t="shared" si="81"/>
        <v>0</v>
      </c>
      <c r="CH12" s="142">
        <f t="shared" ref="CH12:CI12" si="361">POWER(AH12,CH$2)</f>
        <v>562.6720991</v>
      </c>
      <c r="CI12" s="142">
        <f t="shared" si="361"/>
        <v>416937408.9</v>
      </c>
      <c r="CJ12" s="130">
        <f t="shared" si="83"/>
        <v>234599047082</v>
      </c>
      <c r="CK12" s="143">
        <f t="shared" si="84"/>
        <v>-234599047082</v>
      </c>
      <c r="CL12" s="143">
        <f t="shared" si="85"/>
        <v>0</v>
      </c>
      <c r="CM12" s="143">
        <f t="shared" si="86"/>
        <v>3.141592654</v>
      </c>
      <c r="CN12" s="124">
        <f t="shared" si="87"/>
        <v>234599047082</v>
      </c>
      <c r="CO12" s="140">
        <f t="shared" si="88"/>
        <v>-9.424777961</v>
      </c>
      <c r="CP12" s="141">
        <f t="shared" si="89"/>
        <v>-9.424777961</v>
      </c>
      <c r="CQ12" s="141">
        <f t="shared" si="90"/>
        <v>-3.141592654</v>
      </c>
      <c r="CR12" s="122">
        <f t="shared" si="91"/>
        <v>3.141592654</v>
      </c>
      <c r="CS12" s="142">
        <f t="shared" si="92"/>
        <v>8513463819154</v>
      </c>
      <c r="CT12" s="130">
        <f t="shared" si="93"/>
        <v>8513463819154</v>
      </c>
      <c r="CU12" s="143">
        <f t="shared" si="94"/>
        <v>-34053855276615</v>
      </c>
      <c r="CV12" s="143">
        <f t="shared" si="95"/>
        <v>0.004170394486</v>
      </c>
      <c r="CW12" s="143">
        <f t="shared" si="96"/>
        <v>3.141592654</v>
      </c>
      <c r="CX12" s="124">
        <f t="shared" si="97"/>
        <v>34053855276615</v>
      </c>
      <c r="CY12" s="140">
        <f t="shared" si="98"/>
        <v>-9.424777961</v>
      </c>
      <c r="CZ12" s="140">
        <f t="shared" si="99"/>
        <v>0</v>
      </c>
      <c r="DA12" s="141">
        <f t="shared" si="100"/>
        <v>-9.424777961</v>
      </c>
      <c r="DB12" s="141">
        <f t="shared" si="101"/>
        <v>-3.141592654</v>
      </c>
      <c r="DC12" s="122">
        <f t="shared" si="102"/>
        <v>3.141592654</v>
      </c>
      <c r="DD12" s="142">
        <f t="shared" si="103"/>
        <v>13346.98188</v>
      </c>
      <c r="DE12" s="142">
        <f t="shared" si="104"/>
        <v>1298462.832</v>
      </c>
      <c r="DF12" s="130">
        <f t="shared" si="105"/>
        <v>17330559894</v>
      </c>
      <c r="DG12" s="143">
        <f t="shared" si="106"/>
        <v>-69322239577</v>
      </c>
      <c r="DH12" s="143">
        <f t="shared" si="107"/>
        <v>0.000008489525881</v>
      </c>
      <c r="DI12" s="143">
        <f t="shared" si="108"/>
        <v>3.141592654</v>
      </c>
      <c r="DJ12" s="124">
        <f t="shared" si="109"/>
        <v>69322239577</v>
      </c>
      <c r="DK12" s="140">
        <f t="shared" ref="DK12:DM12" si="362">DK$2*AD12</f>
        <v>-3.141592654</v>
      </c>
      <c r="DL12" s="140">
        <f t="shared" si="362"/>
        <v>-3.141592654</v>
      </c>
      <c r="DM12" s="140">
        <f t="shared" si="362"/>
        <v>0</v>
      </c>
      <c r="DN12" s="141">
        <f t="shared" si="111"/>
        <v>-6.283185307</v>
      </c>
      <c r="DO12" s="141">
        <f t="shared" si="112"/>
        <v>0</v>
      </c>
      <c r="DP12" s="122">
        <f t="shared" si="113"/>
        <v>0</v>
      </c>
      <c r="DQ12" s="142">
        <f t="shared" ref="DQ12:DS12" si="363">POWER(AH12,DQ$2)</f>
        <v>23.72071034</v>
      </c>
      <c r="DR12" s="142">
        <f t="shared" si="363"/>
        <v>20419.04525</v>
      </c>
      <c r="DS12" s="142">
        <f t="shared" si="363"/>
        <v>1298462.832</v>
      </c>
      <c r="DT12" s="130">
        <f t="shared" si="115"/>
        <v>628916001411</v>
      </c>
      <c r="DU12" s="143">
        <f t="shared" si="116"/>
        <v>-11320488025402</v>
      </c>
      <c r="DV12" s="143">
        <f t="shared" si="117"/>
        <v>0</v>
      </c>
      <c r="DW12" s="143">
        <f t="shared" si="118"/>
        <v>3.141592654</v>
      </c>
      <c r="DX12" s="124">
        <f t="shared" si="119"/>
        <v>11320488025402</v>
      </c>
      <c r="DY12" s="140">
        <f t="shared" si="120"/>
        <v>0</v>
      </c>
      <c r="DZ12" s="141">
        <f t="shared" si="121"/>
        <v>0</v>
      </c>
      <c r="EA12" s="141">
        <f t="shared" si="122"/>
        <v>0</v>
      </c>
      <c r="EB12" s="122">
        <f t="shared" si="123"/>
        <v>0</v>
      </c>
      <c r="EC12" s="142">
        <f t="shared" si="124"/>
        <v>1686005726585</v>
      </c>
      <c r="ED12" s="130">
        <f t="shared" si="125"/>
        <v>1686005726585</v>
      </c>
      <c r="EE12" s="143">
        <f t="shared" si="126"/>
        <v>45522154617798</v>
      </c>
      <c r="EF12" s="143">
        <f t="shared" si="127"/>
        <v>0</v>
      </c>
      <c r="EG12" s="143">
        <f t="shared" si="128"/>
        <v>0</v>
      </c>
      <c r="EH12" s="124">
        <f t="shared" si="129"/>
        <v>45522154617798</v>
      </c>
      <c r="EI12" s="144">
        <f t="shared" ref="EI12:EJ12" si="364">CK12+CU12+DG12+DU12+EE12</f>
        <v>-156109970878</v>
      </c>
      <c r="EJ12" s="144">
        <f t="shared" si="364"/>
        <v>0.004178884012</v>
      </c>
      <c r="EK12" s="144">
        <f t="shared" si="131"/>
        <v>3.141592654</v>
      </c>
      <c r="EL12" s="145">
        <f t="shared" si="132"/>
        <v>156109970878</v>
      </c>
      <c r="EM12" s="140">
        <f t="shared" si="133"/>
        <v>1.570796327</v>
      </c>
      <c r="EN12" s="141">
        <f t="shared" si="134"/>
        <v>1.570796327</v>
      </c>
      <c r="EO12" s="141">
        <f t="shared" si="135"/>
        <v>1.570796327</v>
      </c>
      <c r="EP12" s="122">
        <f t="shared" si="136"/>
        <v>1.570796327</v>
      </c>
      <c r="EQ12" s="142">
        <f t="shared" si="137"/>
        <v>395107.5434</v>
      </c>
      <c r="ER12" s="130">
        <f t="shared" si="138"/>
        <v>395107.5434</v>
      </c>
      <c r="ES12" s="143">
        <f t="shared" si="139"/>
        <v>0.00000002747768666</v>
      </c>
      <c r="ET12" s="143">
        <f t="shared" si="140"/>
        <v>2053039.019</v>
      </c>
      <c r="EU12" s="143">
        <f t="shared" si="141"/>
        <v>1.570796327</v>
      </c>
      <c r="EV12" s="124">
        <f t="shared" si="142"/>
        <v>2053039.019</v>
      </c>
      <c r="EW12" s="144">
        <f t="shared" ref="EW12:EX12" si="365">BY12+ES12</f>
        <v>-30672614.18</v>
      </c>
      <c r="EX12" s="144">
        <f t="shared" si="365"/>
        <v>2053039.019</v>
      </c>
      <c r="EY12" s="144">
        <f t="shared" si="144"/>
        <v>3.074758401</v>
      </c>
      <c r="EZ12" s="145">
        <f t="shared" si="145"/>
        <v>30741246.4</v>
      </c>
      <c r="FA12" s="140">
        <f t="shared" si="146"/>
        <v>1.024919467</v>
      </c>
      <c r="FB12" s="141">
        <f t="shared" si="147"/>
        <v>1.024919467</v>
      </c>
      <c r="FC12" s="141">
        <f t="shared" si="148"/>
        <v>1.024919467</v>
      </c>
      <c r="FD12" s="122">
        <f t="shared" si="149"/>
        <v>1.024919467</v>
      </c>
      <c r="FE12" s="142">
        <f t="shared" si="150"/>
        <v>313.2615968</v>
      </c>
      <c r="FF12" s="130">
        <f t="shared" si="151"/>
        <v>313.2615968</v>
      </c>
      <c r="FG12" s="143">
        <f t="shared" si="152"/>
        <v>43.02790992</v>
      </c>
      <c r="FH12" s="143">
        <f t="shared" si="153"/>
        <v>70.8340773</v>
      </c>
      <c r="FI12" s="143">
        <f t="shared" si="154"/>
        <v>1.024919467</v>
      </c>
      <c r="FJ12" s="124">
        <f t="shared" si="155"/>
        <v>82.87863138</v>
      </c>
      <c r="FK12" s="140">
        <f t="shared" si="156"/>
        <v>-6.283185307</v>
      </c>
      <c r="FL12" s="141">
        <f t="shared" si="157"/>
        <v>-6.283185307</v>
      </c>
      <c r="FM12" s="141">
        <f t="shared" si="158"/>
        <v>0</v>
      </c>
      <c r="FN12" s="122">
        <f t="shared" si="159"/>
        <v>0</v>
      </c>
      <c r="FO12" s="142">
        <f t="shared" si="160"/>
        <v>562.6720991</v>
      </c>
      <c r="FP12" s="130">
        <f t="shared" si="161"/>
        <v>562.6720991</v>
      </c>
      <c r="FQ12" s="143">
        <f t="shared" si="162"/>
        <v>-562.6720991</v>
      </c>
      <c r="FR12" s="143">
        <f t="shared" si="163"/>
        <v>0</v>
      </c>
      <c r="FS12" s="143">
        <f t="shared" si="164"/>
        <v>3.141592654</v>
      </c>
      <c r="FT12" s="124">
        <f t="shared" si="165"/>
        <v>562.6720991</v>
      </c>
      <c r="FU12" s="144">
        <f t="shared" si="166"/>
        <v>-61819.80785</v>
      </c>
      <c r="FV12" s="144">
        <f t="shared" si="167"/>
        <v>0</v>
      </c>
      <c r="FW12" s="144">
        <f t="shared" si="168"/>
        <v>-3.141592654</v>
      </c>
      <c r="FX12" s="145">
        <f t="shared" si="169"/>
        <v>61819.80785</v>
      </c>
      <c r="FY12" s="140">
        <f t="shared" si="170"/>
        <v>-3.141592654</v>
      </c>
      <c r="FZ12" s="140">
        <f t="shared" si="171"/>
        <v>-1.024919467</v>
      </c>
      <c r="GA12" s="141">
        <f t="shared" si="172"/>
        <v>-4.16651212</v>
      </c>
      <c r="GB12" s="141">
        <f t="shared" si="173"/>
        <v>-4.16651212</v>
      </c>
      <c r="GC12" s="122">
        <f t="shared" si="174"/>
        <v>2.116673187</v>
      </c>
      <c r="GD12" s="142">
        <f t="shared" si="175"/>
        <v>61819.80785</v>
      </c>
      <c r="GE12" s="142">
        <f t="shared" si="176"/>
        <v>0.01206583631</v>
      </c>
      <c r="GF12" s="130">
        <f t="shared" si="177"/>
        <v>745.9076824</v>
      </c>
      <c r="GG12" s="143">
        <f t="shared" si="178"/>
        <v>-43.02790992</v>
      </c>
      <c r="GH12" s="143">
        <f t="shared" si="179"/>
        <v>70.8340773</v>
      </c>
      <c r="GI12" s="143">
        <f t="shared" si="180"/>
        <v>2.116673187</v>
      </c>
      <c r="GJ12" s="124">
        <f t="shared" si="181"/>
        <v>82.87863138</v>
      </c>
      <c r="GK12" s="146">
        <f t="shared" si="182"/>
        <v>-0.5</v>
      </c>
      <c r="GL12" s="127">
        <f t="shared" si="183"/>
        <v>-0.8660254038</v>
      </c>
      <c r="GM12" s="146">
        <f t="shared" si="184"/>
        <v>-2.094395102</v>
      </c>
      <c r="GN12" s="127">
        <f t="shared" si="185"/>
        <v>1</v>
      </c>
      <c r="GO12" s="147">
        <f t="shared" si="186"/>
        <v>-0.5</v>
      </c>
      <c r="GP12" s="128">
        <f t="shared" si="187"/>
        <v>0.8660254038</v>
      </c>
      <c r="GQ12" s="147">
        <f t="shared" si="188"/>
        <v>2.094395102</v>
      </c>
      <c r="GR12" s="128">
        <f t="shared" si="189"/>
        <v>1</v>
      </c>
      <c r="GS12" s="140">
        <f t="shared" si="190"/>
        <v>-2.094395102</v>
      </c>
      <c r="GT12" s="140">
        <f t="shared" si="191"/>
        <v>1.024919467</v>
      </c>
      <c r="GU12" s="141">
        <f t="shared" si="192"/>
        <v>-1.069475636</v>
      </c>
      <c r="GV12" s="141">
        <f t="shared" si="193"/>
        <v>-1.069475636</v>
      </c>
      <c r="GW12" s="122">
        <f t="shared" si="194"/>
        <v>-1.069475636</v>
      </c>
      <c r="GX12" s="142">
        <f t="shared" si="195"/>
        <v>1</v>
      </c>
      <c r="GY12" s="142">
        <f t="shared" si="196"/>
        <v>82.87863138</v>
      </c>
      <c r="GZ12" s="130">
        <f t="shared" si="197"/>
        <v>82.87863138</v>
      </c>
      <c r="HA12" s="143">
        <f t="shared" si="198"/>
        <v>39.83015543</v>
      </c>
      <c r="HB12" s="143">
        <f t="shared" si="199"/>
        <v>-72.68030171</v>
      </c>
      <c r="HC12" s="143">
        <f t="shared" si="200"/>
        <v>-1.069475636</v>
      </c>
      <c r="HD12" s="124">
        <f t="shared" si="201"/>
        <v>82.87863138</v>
      </c>
      <c r="HE12" s="140">
        <f t="shared" si="202"/>
        <v>2.094395102</v>
      </c>
      <c r="HF12" s="140">
        <f t="shared" si="203"/>
        <v>2.116673187</v>
      </c>
      <c r="HG12" s="141">
        <f t="shared" si="204"/>
        <v>4.211068289</v>
      </c>
      <c r="HH12" s="141">
        <f t="shared" si="205"/>
        <v>4.211068289</v>
      </c>
      <c r="HI12" s="122">
        <f t="shared" si="206"/>
        <v>-2.072117018</v>
      </c>
      <c r="HJ12" s="142">
        <f t="shared" si="207"/>
        <v>1</v>
      </c>
      <c r="HK12" s="142">
        <f t="shared" si="208"/>
        <v>82.87863138</v>
      </c>
      <c r="HL12" s="130">
        <f t="shared" si="209"/>
        <v>82.87863138</v>
      </c>
      <c r="HM12" s="143">
        <f t="shared" si="210"/>
        <v>-39.83015543</v>
      </c>
      <c r="HN12" s="143">
        <f t="shared" si="211"/>
        <v>-72.68030171</v>
      </c>
      <c r="HO12" s="143">
        <f t="shared" si="212"/>
        <v>-2.072117018</v>
      </c>
      <c r="HP12" s="124">
        <f t="shared" si="213"/>
        <v>82.87863138</v>
      </c>
      <c r="HQ12" s="140">
        <f t="shared" si="214"/>
        <v>2.094395102</v>
      </c>
      <c r="HR12" s="140">
        <f t="shared" si="215"/>
        <v>1.024919467</v>
      </c>
      <c r="HS12" s="141">
        <f t="shared" si="216"/>
        <v>3.119314569</v>
      </c>
      <c r="HT12" s="141">
        <f t="shared" si="217"/>
        <v>3.119314569</v>
      </c>
      <c r="HU12" s="122">
        <f t="shared" si="218"/>
        <v>3.119314569</v>
      </c>
      <c r="HV12" s="142">
        <f t="shared" si="219"/>
        <v>1</v>
      </c>
      <c r="HW12" s="142">
        <f t="shared" si="220"/>
        <v>82.87863138</v>
      </c>
      <c r="HX12" s="130">
        <f t="shared" si="221"/>
        <v>82.87863138</v>
      </c>
      <c r="HY12" s="143">
        <f t="shared" si="222"/>
        <v>-82.85806535</v>
      </c>
      <c r="HZ12" s="143">
        <f t="shared" si="223"/>
        <v>1.846224414</v>
      </c>
      <c r="IA12" s="143">
        <f t="shared" si="224"/>
        <v>3.119314569</v>
      </c>
      <c r="IB12" s="124">
        <f t="shared" si="225"/>
        <v>82.87863138</v>
      </c>
      <c r="IC12" s="140">
        <f t="shared" si="226"/>
        <v>-2.094395102</v>
      </c>
      <c r="ID12" s="140">
        <f t="shared" si="227"/>
        <v>2.116673187</v>
      </c>
      <c r="IE12" s="141">
        <f t="shared" si="228"/>
        <v>0.02227808435</v>
      </c>
      <c r="IF12" s="141">
        <f t="shared" si="229"/>
        <v>0.02227808435</v>
      </c>
      <c r="IG12" s="122">
        <f t="shared" si="230"/>
        <v>0.02227808435</v>
      </c>
      <c r="IH12" s="142">
        <f t="shared" si="231"/>
        <v>1</v>
      </c>
      <c r="II12" s="142">
        <f t="shared" si="232"/>
        <v>82.87863138</v>
      </c>
      <c r="IJ12" s="130">
        <f t="shared" si="233"/>
        <v>82.87863138</v>
      </c>
      <c r="IK12" s="143">
        <f t="shared" si="234"/>
        <v>82.85806535</v>
      </c>
      <c r="IL12" s="143">
        <f t="shared" si="235"/>
        <v>1.846224414</v>
      </c>
      <c r="IM12" s="143">
        <f t="shared" si="236"/>
        <v>0.02227808435</v>
      </c>
      <c r="IN12" s="124">
        <f t="shared" si="237"/>
        <v>82.87863138</v>
      </c>
    </row>
    <row r="13" ht="12.75" customHeight="1">
      <c r="A13" s="129">
        <f>'Cortez Cubic'!AP13</f>
        <v>-0.2187762226</v>
      </c>
      <c r="B13" s="129">
        <f>'Cortez Cubic'!AQ13</f>
        <v>-6.348222214</v>
      </c>
      <c r="C13" s="129">
        <f>'Cortez Cubic'!AR13</f>
        <v>5338.211362</v>
      </c>
      <c r="D13" s="129">
        <f>'Cortez Cubic'!AS13</f>
        <v>-212223.299</v>
      </c>
      <c r="E13" s="129">
        <f t="shared" ref="E13:H13" si="366">0</f>
        <v>0</v>
      </c>
      <c r="F13" s="129">
        <f t="shared" si="366"/>
        <v>0</v>
      </c>
      <c r="G13" s="129">
        <f t="shared" si="366"/>
        <v>0</v>
      </c>
      <c r="H13" s="129">
        <f t="shared" si="366"/>
        <v>0</v>
      </c>
      <c r="I13" s="110">
        <f>'Cortez Cubic'!I13</f>
        <v>111</v>
      </c>
      <c r="J13" s="130">
        <f t="shared" si="28"/>
        <v>111.6876486</v>
      </c>
      <c r="K13" s="131">
        <f t="shared" si="29"/>
        <v>1</v>
      </c>
      <c r="L13" s="131">
        <f t="shared" si="30"/>
        <v>0</v>
      </c>
      <c r="M13" s="132">
        <f t="shared" si="31"/>
        <v>-0.6876486364</v>
      </c>
      <c r="N13" s="133">
        <f t="shared" si="32"/>
        <v>65.27178161</v>
      </c>
      <c r="O13" s="134">
        <f t="shared" si="33"/>
        <v>111.6876486</v>
      </c>
      <c r="P13" s="134">
        <f t="shared" si="34"/>
        <v>0</v>
      </c>
      <c r="Q13" s="135">
        <f t="shared" si="35"/>
        <v>46.41586702</v>
      </c>
      <c r="R13" s="135">
        <f t="shared" si="36"/>
        <v>0</v>
      </c>
      <c r="S13" s="136">
        <f t="shared" si="37"/>
        <v>-187.1204817</v>
      </c>
      <c r="T13" s="136">
        <f t="shared" si="38"/>
        <v>0</v>
      </c>
      <c r="U13" s="137">
        <f t="shared" ref="U13:X13" si="367">ATAN2(A13,E13)</f>
        <v>3.141592654</v>
      </c>
      <c r="V13" s="137">
        <f t="shared" si="367"/>
        <v>3.141592654</v>
      </c>
      <c r="W13" s="137">
        <f t="shared" si="367"/>
        <v>0</v>
      </c>
      <c r="X13" s="137">
        <f t="shared" si="367"/>
        <v>3.141592654</v>
      </c>
      <c r="Y13" s="137">
        <f t="shared" ref="Y13:AB13" si="368">SQRT(POWER(A13,2)+POWER(E13,2))</f>
        <v>0.2187762226</v>
      </c>
      <c r="Z13" s="137">
        <f t="shared" si="368"/>
        <v>6.348222214</v>
      </c>
      <c r="AA13" s="137">
        <f t="shared" si="368"/>
        <v>5338.211362</v>
      </c>
      <c r="AB13" s="137">
        <f t="shared" si="368"/>
        <v>212223.299</v>
      </c>
      <c r="AC13" s="138">
        <f t="shared" ref="AC13:AF13" si="369">U13-$U13</f>
        <v>0</v>
      </c>
      <c r="AD13" s="138">
        <f t="shared" si="369"/>
        <v>0</v>
      </c>
      <c r="AE13" s="138">
        <f t="shared" si="369"/>
        <v>-3.141592654</v>
      </c>
      <c r="AF13" s="138">
        <f t="shared" si="369"/>
        <v>0</v>
      </c>
      <c r="AG13" s="138">
        <f t="shared" ref="AG13:AJ13" si="370">Y13/$Y13</f>
        <v>1</v>
      </c>
      <c r="AH13" s="138">
        <f t="shared" si="370"/>
        <v>29.01696601</v>
      </c>
      <c r="AI13" s="138">
        <f t="shared" si="370"/>
        <v>24400.32696</v>
      </c>
      <c r="AJ13" s="138">
        <f t="shared" si="370"/>
        <v>970047.3684</v>
      </c>
      <c r="AK13" s="139">
        <f t="shared" ref="AK13:AN13" si="371">AG13*COS(AC13)</f>
        <v>1</v>
      </c>
      <c r="AL13" s="139">
        <f t="shared" si="371"/>
        <v>29.01696601</v>
      </c>
      <c r="AM13" s="139">
        <f t="shared" si="371"/>
        <v>-24400.32696</v>
      </c>
      <c r="AN13" s="139">
        <f t="shared" si="371"/>
        <v>970047.3684</v>
      </c>
      <c r="AO13" s="129">
        <f t="shared" ref="AO13:AR13" si="372">AG13*SIN(AC13)</f>
        <v>0</v>
      </c>
      <c r="AP13" s="129">
        <f t="shared" si="372"/>
        <v>0</v>
      </c>
      <c r="AQ13" s="129">
        <f t="shared" si="372"/>
        <v>0</v>
      </c>
      <c r="AR13" s="129">
        <f t="shared" si="372"/>
        <v>0</v>
      </c>
      <c r="AS13" s="140">
        <f t="shared" si="45"/>
        <v>0</v>
      </c>
      <c r="AT13" s="141">
        <f t="shared" si="46"/>
        <v>0</v>
      </c>
      <c r="AU13" s="141">
        <f t="shared" si="47"/>
        <v>0</v>
      </c>
      <c r="AV13" s="122">
        <f t="shared" si="48"/>
        <v>0</v>
      </c>
      <c r="AW13" s="142">
        <f t="shared" si="49"/>
        <v>24431.83028</v>
      </c>
      <c r="AX13" s="130">
        <f t="shared" si="50"/>
        <v>24431.83028</v>
      </c>
      <c r="AY13" s="143">
        <f t="shared" si="51"/>
        <v>-48863.66057</v>
      </c>
      <c r="AZ13" s="143">
        <f t="shared" si="52"/>
        <v>0</v>
      </c>
      <c r="BA13" s="143">
        <f t="shared" si="53"/>
        <v>3.141592654</v>
      </c>
      <c r="BB13" s="124">
        <f t="shared" si="54"/>
        <v>48863.66057</v>
      </c>
      <c r="BC13" s="140">
        <f t="shared" ref="BC13:BD13" si="373">BC$2*AD13</f>
        <v>0</v>
      </c>
      <c r="BD13" s="140">
        <f t="shared" si="373"/>
        <v>-3.141592654</v>
      </c>
      <c r="BE13" s="141">
        <f t="shared" si="56"/>
        <v>-3.141592654</v>
      </c>
      <c r="BF13" s="141">
        <f t="shared" si="57"/>
        <v>-3.141592654</v>
      </c>
      <c r="BG13" s="122">
        <f t="shared" si="58"/>
        <v>3.141592654</v>
      </c>
      <c r="BH13" s="142">
        <f t="shared" ref="BH13:BI13" si="374">POWER(AH13,BH$2)</f>
        <v>29.01696601</v>
      </c>
      <c r="BI13" s="142">
        <f t="shared" si="374"/>
        <v>24400.32696</v>
      </c>
      <c r="BJ13" s="130">
        <f t="shared" si="60"/>
        <v>708023.4579</v>
      </c>
      <c r="BK13" s="143">
        <f t="shared" si="61"/>
        <v>-6372211.121</v>
      </c>
      <c r="BL13" s="143">
        <f t="shared" si="62"/>
        <v>0.0000000007803707952</v>
      </c>
      <c r="BM13" s="143">
        <f t="shared" si="63"/>
        <v>3.141592654</v>
      </c>
      <c r="BN13" s="124">
        <f t="shared" si="64"/>
        <v>6372211.121</v>
      </c>
      <c r="BO13" s="140">
        <f t="shared" si="65"/>
        <v>0</v>
      </c>
      <c r="BP13" s="141">
        <f t="shared" si="66"/>
        <v>0</v>
      </c>
      <c r="BQ13" s="141">
        <f t="shared" si="67"/>
        <v>0</v>
      </c>
      <c r="BR13" s="122">
        <f t="shared" si="68"/>
        <v>0</v>
      </c>
      <c r="BS13" s="142">
        <f t="shared" si="69"/>
        <v>970047.3684</v>
      </c>
      <c r="BT13" s="130">
        <f t="shared" si="70"/>
        <v>970047.3684</v>
      </c>
      <c r="BU13" s="143">
        <f t="shared" si="71"/>
        <v>-26191278.95</v>
      </c>
      <c r="BV13" s="143">
        <f t="shared" si="72"/>
        <v>0</v>
      </c>
      <c r="BW13" s="143">
        <f t="shared" si="73"/>
        <v>3.141592654</v>
      </c>
      <c r="BX13" s="124">
        <f t="shared" si="74"/>
        <v>26191278.95</v>
      </c>
      <c r="BY13" s="144">
        <f t="shared" ref="BY13:BZ13" si="375">AY13+BK13+BU13</f>
        <v>-32612353.73</v>
      </c>
      <c r="BZ13" s="144">
        <f t="shared" si="375"/>
        <v>0.0000000007803707952</v>
      </c>
      <c r="CA13" s="144">
        <f t="shared" si="76"/>
        <v>3.141592654</v>
      </c>
      <c r="CB13" s="145">
        <f t="shared" si="77"/>
        <v>32612353.73</v>
      </c>
      <c r="CC13" s="140">
        <f t="shared" ref="CC13:CD13" si="376">CC$2*AD13</f>
        <v>0</v>
      </c>
      <c r="CD13" s="140">
        <f t="shared" si="376"/>
        <v>-6.283185307</v>
      </c>
      <c r="CE13" s="141">
        <f t="shared" si="79"/>
        <v>-6.283185307</v>
      </c>
      <c r="CF13" s="141">
        <f t="shared" si="80"/>
        <v>0</v>
      </c>
      <c r="CG13" s="122">
        <f t="shared" si="81"/>
        <v>0</v>
      </c>
      <c r="CH13" s="142">
        <f t="shared" ref="CH13:CI13" si="377">POWER(AH13,CH$2)</f>
        <v>841.9843162</v>
      </c>
      <c r="CI13" s="142">
        <f t="shared" si="377"/>
        <v>595375955.6</v>
      </c>
      <c r="CJ13" s="130">
        <f t="shared" si="83"/>
        <v>501297216870</v>
      </c>
      <c r="CK13" s="143">
        <f t="shared" si="84"/>
        <v>-501297216870</v>
      </c>
      <c r="CL13" s="143">
        <f t="shared" si="85"/>
        <v>0</v>
      </c>
      <c r="CM13" s="143">
        <f t="shared" si="86"/>
        <v>3.141592654</v>
      </c>
      <c r="CN13" s="124">
        <f t="shared" si="87"/>
        <v>501297216870</v>
      </c>
      <c r="CO13" s="140">
        <f t="shared" si="88"/>
        <v>-9.424777961</v>
      </c>
      <c r="CP13" s="141">
        <f t="shared" si="89"/>
        <v>-9.424777961</v>
      </c>
      <c r="CQ13" s="141">
        <f t="shared" si="90"/>
        <v>-3.141592654</v>
      </c>
      <c r="CR13" s="122">
        <f t="shared" si="91"/>
        <v>3.141592654</v>
      </c>
      <c r="CS13" s="142">
        <f t="shared" si="92"/>
        <v>14527367978253</v>
      </c>
      <c r="CT13" s="130">
        <f t="shared" si="93"/>
        <v>14527367978253</v>
      </c>
      <c r="CU13" s="143">
        <f t="shared" si="94"/>
        <v>-58109471913011</v>
      </c>
      <c r="CV13" s="143">
        <f t="shared" si="95"/>
        <v>0.007116357878</v>
      </c>
      <c r="CW13" s="143">
        <f t="shared" si="96"/>
        <v>3.141592654</v>
      </c>
      <c r="CX13" s="124">
        <f t="shared" si="97"/>
        <v>58109471913011</v>
      </c>
      <c r="CY13" s="140">
        <f t="shared" si="98"/>
        <v>0</v>
      </c>
      <c r="CZ13" s="140">
        <f t="shared" si="99"/>
        <v>0</v>
      </c>
      <c r="DA13" s="141">
        <f t="shared" si="100"/>
        <v>0</v>
      </c>
      <c r="DB13" s="141">
        <f t="shared" si="101"/>
        <v>0</v>
      </c>
      <c r="DC13" s="122">
        <f t="shared" si="102"/>
        <v>0</v>
      </c>
      <c r="DD13" s="142">
        <f t="shared" si="103"/>
        <v>24431.83028</v>
      </c>
      <c r="DE13" s="142">
        <f t="shared" si="104"/>
        <v>970047.3684</v>
      </c>
      <c r="DF13" s="130">
        <f t="shared" si="105"/>
        <v>23700032670</v>
      </c>
      <c r="DG13" s="143">
        <f t="shared" si="106"/>
        <v>94800130680</v>
      </c>
      <c r="DH13" s="143">
        <f t="shared" si="107"/>
        <v>0</v>
      </c>
      <c r="DI13" s="143">
        <f t="shared" si="108"/>
        <v>0</v>
      </c>
      <c r="DJ13" s="124">
        <f t="shared" si="109"/>
        <v>94800130680</v>
      </c>
      <c r="DK13" s="140">
        <f t="shared" ref="DK13:DM13" si="378">DK$2*AD13</f>
        <v>0</v>
      </c>
      <c r="DL13" s="140">
        <f t="shared" si="378"/>
        <v>-3.141592654</v>
      </c>
      <c r="DM13" s="140">
        <f t="shared" si="378"/>
        <v>0</v>
      </c>
      <c r="DN13" s="141">
        <f t="shared" si="111"/>
        <v>-3.141592654</v>
      </c>
      <c r="DO13" s="141">
        <f t="shared" si="112"/>
        <v>-3.141592654</v>
      </c>
      <c r="DP13" s="122">
        <f t="shared" si="113"/>
        <v>3.141592654</v>
      </c>
      <c r="DQ13" s="142">
        <f t="shared" ref="DQ13:DS13" si="379">POWER(AH13,DQ$2)</f>
        <v>29.01696601</v>
      </c>
      <c r="DR13" s="142">
        <f t="shared" si="379"/>
        <v>24400.32696</v>
      </c>
      <c r="DS13" s="142">
        <f t="shared" si="379"/>
        <v>970047.3684</v>
      </c>
      <c r="DT13" s="130">
        <f t="shared" si="115"/>
        <v>686816292023</v>
      </c>
      <c r="DU13" s="143">
        <f t="shared" si="116"/>
        <v>12362693256418</v>
      </c>
      <c r="DV13" s="143">
        <f t="shared" si="117"/>
        <v>-0.001513993273</v>
      </c>
      <c r="DW13" s="143">
        <f t="shared" si="118"/>
        <v>0</v>
      </c>
      <c r="DX13" s="124">
        <f t="shared" si="119"/>
        <v>12362693256418</v>
      </c>
      <c r="DY13" s="140">
        <f t="shared" si="120"/>
        <v>0</v>
      </c>
      <c r="DZ13" s="141">
        <f t="shared" si="121"/>
        <v>0</v>
      </c>
      <c r="EA13" s="141">
        <f t="shared" si="122"/>
        <v>0</v>
      </c>
      <c r="EB13" s="122">
        <f t="shared" si="123"/>
        <v>0</v>
      </c>
      <c r="EC13" s="142">
        <f t="shared" si="124"/>
        <v>940991896850</v>
      </c>
      <c r="ED13" s="130">
        <f t="shared" si="125"/>
        <v>940991896850</v>
      </c>
      <c r="EE13" s="143">
        <f t="shared" si="126"/>
        <v>25406781214956</v>
      </c>
      <c r="EF13" s="143">
        <f t="shared" si="127"/>
        <v>0</v>
      </c>
      <c r="EG13" s="143">
        <f t="shared" si="128"/>
        <v>0</v>
      </c>
      <c r="EH13" s="124">
        <f t="shared" si="129"/>
        <v>25406781214956</v>
      </c>
      <c r="EI13" s="144">
        <f t="shared" ref="EI13:EJ13" si="380">CK13+CU13+DG13+DU13+EE13</f>
        <v>-20746494527828</v>
      </c>
      <c r="EJ13" s="144">
        <f t="shared" si="380"/>
        <v>0.005602364605</v>
      </c>
      <c r="EK13" s="144">
        <f t="shared" si="131"/>
        <v>3.141592654</v>
      </c>
      <c r="EL13" s="145">
        <f t="shared" si="132"/>
        <v>20746494527828</v>
      </c>
      <c r="EM13" s="140">
        <f t="shared" si="133"/>
        <v>1.570796327</v>
      </c>
      <c r="EN13" s="141">
        <f t="shared" si="134"/>
        <v>1.570796327</v>
      </c>
      <c r="EO13" s="141">
        <f t="shared" si="135"/>
        <v>1.570796327</v>
      </c>
      <c r="EP13" s="122">
        <f t="shared" si="136"/>
        <v>1.570796327</v>
      </c>
      <c r="EQ13" s="142">
        <f t="shared" si="137"/>
        <v>4554831.998</v>
      </c>
      <c r="ER13" s="130">
        <f t="shared" si="138"/>
        <v>4554831.998</v>
      </c>
      <c r="ES13" s="143">
        <f t="shared" si="139"/>
        <v>0.00000000144922261</v>
      </c>
      <c r="ET13" s="143">
        <f t="shared" si="140"/>
        <v>23667601.32</v>
      </c>
      <c r="EU13" s="143">
        <f t="shared" si="141"/>
        <v>1.570796327</v>
      </c>
      <c r="EV13" s="124">
        <f t="shared" si="142"/>
        <v>23667601.32</v>
      </c>
      <c r="EW13" s="144">
        <f t="shared" ref="EW13:EX13" si="381">BY13+ES13</f>
        <v>-32612353.73</v>
      </c>
      <c r="EX13" s="144">
        <f t="shared" si="381"/>
        <v>23667601.32</v>
      </c>
      <c r="EY13" s="144">
        <f t="shared" si="144"/>
        <v>2.513809392</v>
      </c>
      <c r="EZ13" s="145">
        <f t="shared" si="145"/>
        <v>40295421.18</v>
      </c>
      <c r="FA13" s="140">
        <f t="shared" si="146"/>
        <v>0.8379364639</v>
      </c>
      <c r="FB13" s="141">
        <f t="shared" si="147"/>
        <v>0.8379364639</v>
      </c>
      <c r="FC13" s="141">
        <f t="shared" si="148"/>
        <v>0.8379364639</v>
      </c>
      <c r="FD13" s="122">
        <f t="shared" si="149"/>
        <v>0.8379364639</v>
      </c>
      <c r="FE13" s="142">
        <f t="shared" si="150"/>
        <v>342.8350636</v>
      </c>
      <c r="FF13" s="130">
        <f t="shared" si="151"/>
        <v>342.8350636</v>
      </c>
      <c r="FG13" s="143">
        <f t="shared" si="152"/>
        <v>60.67998532</v>
      </c>
      <c r="FH13" s="143">
        <f t="shared" si="153"/>
        <v>67.41613689</v>
      </c>
      <c r="FI13" s="143">
        <f t="shared" si="154"/>
        <v>0.8379364639</v>
      </c>
      <c r="FJ13" s="124">
        <f t="shared" si="155"/>
        <v>90.7027901</v>
      </c>
      <c r="FK13" s="140">
        <f t="shared" si="156"/>
        <v>0</v>
      </c>
      <c r="FL13" s="141">
        <f t="shared" si="157"/>
        <v>0</v>
      </c>
      <c r="FM13" s="141">
        <f t="shared" si="158"/>
        <v>0</v>
      </c>
      <c r="FN13" s="122">
        <f t="shared" si="159"/>
        <v>0</v>
      </c>
      <c r="FO13" s="142">
        <f t="shared" si="160"/>
        <v>841.9843162</v>
      </c>
      <c r="FP13" s="130">
        <f t="shared" si="161"/>
        <v>841.9843162</v>
      </c>
      <c r="FQ13" s="143">
        <f t="shared" si="162"/>
        <v>-841.9843162</v>
      </c>
      <c r="FR13" s="143">
        <f t="shared" si="163"/>
        <v>0</v>
      </c>
      <c r="FS13" s="143">
        <f t="shared" si="164"/>
        <v>3.141592654</v>
      </c>
      <c r="FT13" s="124">
        <f t="shared" si="165"/>
        <v>841.9843162</v>
      </c>
      <c r="FU13" s="144">
        <f t="shared" si="166"/>
        <v>-74042.96519</v>
      </c>
      <c r="FV13" s="144">
        <f t="shared" si="167"/>
        <v>0</v>
      </c>
      <c r="FW13" s="144">
        <f t="shared" si="168"/>
        <v>-3.141592654</v>
      </c>
      <c r="FX13" s="145">
        <f t="shared" si="169"/>
        <v>74042.96519</v>
      </c>
      <c r="FY13" s="140">
        <f t="shared" si="170"/>
        <v>-3.141592654</v>
      </c>
      <c r="FZ13" s="140">
        <f t="shared" si="171"/>
        <v>-0.8379364639</v>
      </c>
      <c r="GA13" s="141">
        <f t="shared" si="172"/>
        <v>-3.979529117</v>
      </c>
      <c r="GB13" s="141">
        <f t="shared" si="173"/>
        <v>-3.979529117</v>
      </c>
      <c r="GC13" s="122">
        <f t="shared" si="174"/>
        <v>2.30365619</v>
      </c>
      <c r="GD13" s="142">
        <f t="shared" si="175"/>
        <v>74042.96519</v>
      </c>
      <c r="GE13" s="142">
        <f t="shared" si="176"/>
        <v>0.01102501917</v>
      </c>
      <c r="GF13" s="130">
        <f t="shared" si="177"/>
        <v>816.3251109</v>
      </c>
      <c r="GG13" s="143">
        <f t="shared" si="178"/>
        <v>-60.67998532</v>
      </c>
      <c r="GH13" s="143">
        <f t="shared" si="179"/>
        <v>67.41613689</v>
      </c>
      <c r="GI13" s="143">
        <f t="shared" si="180"/>
        <v>2.30365619</v>
      </c>
      <c r="GJ13" s="124">
        <f t="shared" si="181"/>
        <v>90.7027901</v>
      </c>
      <c r="GK13" s="146">
        <f t="shared" si="182"/>
        <v>-0.5</v>
      </c>
      <c r="GL13" s="127">
        <f t="shared" si="183"/>
        <v>-0.8660254038</v>
      </c>
      <c r="GM13" s="146">
        <f t="shared" si="184"/>
        <v>-2.094395102</v>
      </c>
      <c r="GN13" s="127">
        <f t="shared" si="185"/>
        <v>1</v>
      </c>
      <c r="GO13" s="147">
        <f t="shared" si="186"/>
        <v>-0.5</v>
      </c>
      <c r="GP13" s="128">
        <f t="shared" si="187"/>
        <v>0.8660254038</v>
      </c>
      <c r="GQ13" s="147">
        <f t="shared" si="188"/>
        <v>2.094395102</v>
      </c>
      <c r="GR13" s="128">
        <f t="shared" si="189"/>
        <v>1</v>
      </c>
      <c r="GS13" s="140">
        <f t="shared" si="190"/>
        <v>-2.094395102</v>
      </c>
      <c r="GT13" s="140">
        <f t="shared" si="191"/>
        <v>0.8379364639</v>
      </c>
      <c r="GU13" s="141">
        <f t="shared" si="192"/>
        <v>-1.256458639</v>
      </c>
      <c r="GV13" s="141">
        <f t="shared" si="193"/>
        <v>-1.256458639</v>
      </c>
      <c r="GW13" s="122">
        <f t="shared" si="194"/>
        <v>-1.256458639</v>
      </c>
      <c r="GX13" s="142">
        <f t="shared" si="195"/>
        <v>1</v>
      </c>
      <c r="GY13" s="142">
        <f t="shared" si="196"/>
        <v>90.7027901</v>
      </c>
      <c r="GZ13" s="130">
        <f t="shared" si="197"/>
        <v>90.7027901</v>
      </c>
      <c r="HA13" s="143">
        <f t="shared" si="198"/>
        <v>28.04409451</v>
      </c>
      <c r="HB13" s="143">
        <f t="shared" si="199"/>
        <v>-86.25847723</v>
      </c>
      <c r="HC13" s="143">
        <f t="shared" si="200"/>
        <v>-1.256458639</v>
      </c>
      <c r="HD13" s="124">
        <f t="shared" si="201"/>
        <v>90.7027901</v>
      </c>
      <c r="HE13" s="140">
        <f t="shared" si="202"/>
        <v>2.094395102</v>
      </c>
      <c r="HF13" s="140">
        <f t="shared" si="203"/>
        <v>2.30365619</v>
      </c>
      <c r="HG13" s="141">
        <f t="shared" si="204"/>
        <v>4.398051292</v>
      </c>
      <c r="HH13" s="141">
        <f t="shared" si="205"/>
        <v>4.398051292</v>
      </c>
      <c r="HI13" s="122">
        <f t="shared" si="206"/>
        <v>-1.885134015</v>
      </c>
      <c r="HJ13" s="142">
        <f t="shared" si="207"/>
        <v>1</v>
      </c>
      <c r="HK13" s="142">
        <f t="shared" si="208"/>
        <v>90.7027901</v>
      </c>
      <c r="HL13" s="130">
        <f t="shared" si="209"/>
        <v>90.7027901</v>
      </c>
      <c r="HM13" s="143">
        <f t="shared" si="210"/>
        <v>-28.04409451</v>
      </c>
      <c r="HN13" s="143">
        <f t="shared" si="211"/>
        <v>-86.25847723</v>
      </c>
      <c r="HO13" s="143">
        <f t="shared" si="212"/>
        <v>-1.885134015</v>
      </c>
      <c r="HP13" s="124">
        <f t="shared" si="213"/>
        <v>90.7027901</v>
      </c>
      <c r="HQ13" s="140">
        <f t="shared" si="214"/>
        <v>2.094395102</v>
      </c>
      <c r="HR13" s="140">
        <f t="shared" si="215"/>
        <v>0.8379364639</v>
      </c>
      <c r="HS13" s="141">
        <f t="shared" si="216"/>
        <v>2.932331566</v>
      </c>
      <c r="HT13" s="141">
        <f t="shared" si="217"/>
        <v>2.932331566</v>
      </c>
      <c r="HU13" s="122">
        <f t="shared" si="218"/>
        <v>2.932331566</v>
      </c>
      <c r="HV13" s="142">
        <f t="shared" si="219"/>
        <v>1</v>
      </c>
      <c r="HW13" s="142">
        <f t="shared" si="220"/>
        <v>90.7027901</v>
      </c>
      <c r="HX13" s="130">
        <f t="shared" si="221"/>
        <v>90.7027901</v>
      </c>
      <c r="HY13" s="143">
        <f t="shared" si="222"/>
        <v>-88.72407983</v>
      </c>
      <c r="HZ13" s="143">
        <f t="shared" si="223"/>
        <v>18.84234034</v>
      </c>
      <c r="IA13" s="143">
        <f t="shared" si="224"/>
        <v>2.932331566</v>
      </c>
      <c r="IB13" s="124">
        <f t="shared" si="225"/>
        <v>90.7027901</v>
      </c>
      <c r="IC13" s="140">
        <f t="shared" si="226"/>
        <v>-2.094395102</v>
      </c>
      <c r="ID13" s="140">
        <f t="shared" si="227"/>
        <v>2.30365619</v>
      </c>
      <c r="IE13" s="141">
        <f t="shared" si="228"/>
        <v>0.2092610873</v>
      </c>
      <c r="IF13" s="141">
        <f t="shared" si="229"/>
        <v>0.2092610873</v>
      </c>
      <c r="IG13" s="122">
        <f t="shared" si="230"/>
        <v>0.2092610873</v>
      </c>
      <c r="IH13" s="142">
        <f t="shared" si="231"/>
        <v>1</v>
      </c>
      <c r="II13" s="142">
        <f t="shared" si="232"/>
        <v>90.7027901</v>
      </c>
      <c r="IJ13" s="130">
        <f t="shared" si="233"/>
        <v>90.7027901</v>
      </c>
      <c r="IK13" s="143">
        <f t="shared" si="234"/>
        <v>88.72407983</v>
      </c>
      <c r="IL13" s="143">
        <f t="shared" si="235"/>
        <v>18.84234034</v>
      </c>
      <c r="IM13" s="143">
        <f t="shared" si="236"/>
        <v>0.2092610873</v>
      </c>
      <c r="IN13" s="124">
        <f t="shared" si="237"/>
        <v>90.7027901</v>
      </c>
    </row>
    <row r="14" ht="12.75" customHeight="1">
      <c r="A14" s="129">
        <f>'Cortez Cubic'!AP14</f>
        <v>-0.2187762226</v>
      </c>
      <c r="B14" s="129">
        <f>'Cortez Cubic'!AQ14</f>
        <v>7.177647071</v>
      </c>
      <c r="C14" s="129">
        <f>'Cortez Cubic'!AR14</f>
        <v>7349.787797</v>
      </c>
      <c r="D14" s="129">
        <f>'Cortez Cubic'!AS14</f>
        <v>-581129.6328</v>
      </c>
      <c r="E14" s="129">
        <f t="shared" ref="E14:H14" si="382">0</f>
        <v>0</v>
      </c>
      <c r="F14" s="129">
        <f t="shared" si="382"/>
        <v>0</v>
      </c>
      <c r="G14" s="129">
        <f t="shared" si="382"/>
        <v>0</v>
      </c>
      <c r="H14" s="129">
        <f t="shared" si="382"/>
        <v>0</v>
      </c>
      <c r="I14" s="110">
        <f>'Cortez Cubic'!I14</f>
        <v>137</v>
      </c>
      <c r="J14" s="130">
        <f t="shared" si="28"/>
        <v>136.3064798</v>
      </c>
      <c r="K14" s="131">
        <f t="shared" si="29"/>
        <v>1</v>
      </c>
      <c r="L14" s="131">
        <f t="shared" si="30"/>
        <v>0</v>
      </c>
      <c r="M14" s="132">
        <f t="shared" si="31"/>
        <v>0.6935201906</v>
      </c>
      <c r="N14" s="133">
        <f t="shared" si="32"/>
        <v>39.17485344</v>
      </c>
      <c r="O14" s="134">
        <f t="shared" si="33"/>
        <v>136.3064798</v>
      </c>
      <c r="P14" s="134">
        <f t="shared" si="34"/>
        <v>0</v>
      </c>
      <c r="Q14" s="135">
        <f t="shared" si="35"/>
        <v>97.13162637</v>
      </c>
      <c r="R14" s="135">
        <f t="shared" si="36"/>
        <v>0</v>
      </c>
      <c r="S14" s="136">
        <f t="shared" si="37"/>
        <v>-200.6299382</v>
      </c>
      <c r="T14" s="136">
        <f t="shared" si="38"/>
        <v>0</v>
      </c>
      <c r="U14" s="137">
        <f t="shared" ref="U14:X14" si="383">ATAN2(A14,E14)</f>
        <v>3.141592654</v>
      </c>
      <c r="V14" s="137">
        <f t="shared" si="383"/>
        <v>0</v>
      </c>
      <c r="W14" s="137">
        <f t="shared" si="383"/>
        <v>0</v>
      </c>
      <c r="X14" s="137">
        <f t="shared" si="383"/>
        <v>3.141592654</v>
      </c>
      <c r="Y14" s="137">
        <f t="shared" ref="Y14:AB14" si="384">SQRT(POWER(A14,2)+POWER(E14,2))</f>
        <v>0.2187762226</v>
      </c>
      <c r="Z14" s="137">
        <f t="shared" si="384"/>
        <v>7.177647071</v>
      </c>
      <c r="AA14" s="137">
        <f t="shared" si="384"/>
        <v>7349.787797</v>
      </c>
      <c r="AB14" s="137">
        <f t="shared" si="384"/>
        <v>581129.6328</v>
      </c>
      <c r="AC14" s="138">
        <f t="shared" ref="AC14:AF14" si="385">U14-$U14</f>
        <v>0</v>
      </c>
      <c r="AD14" s="138">
        <f t="shared" si="385"/>
        <v>-3.141592654</v>
      </c>
      <c r="AE14" s="138">
        <f t="shared" si="385"/>
        <v>-3.141592654</v>
      </c>
      <c r="AF14" s="138">
        <f t="shared" si="385"/>
        <v>0</v>
      </c>
      <c r="AG14" s="138">
        <f t="shared" ref="AG14:AJ14" si="386">Y14/$Y14</f>
        <v>1</v>
      </c>
      <c r="AH14" s="138">
        <f t="shared" si="386"/>
        <v>32.80816802</v>
      </c>
      <c r="AI14" s="138">
        <f t="shared" si="386"/>
        <v>33595.00274</v>
      </c>
      <c r="AJ14" s="138">
        <f t="shared" si="386"/>
        <v>2656274.187</v>
      </c>
      <c r="AK14" s="139">
        <f t="shared" ref="AK14:AN14" si="387">AG14*COS(AC14)</f>
        <v>1</v>
      </c>
      <c r="AL14" s="139">
        <f t="shared" si="387"/>
        <v>-32.80816802</v>
      </c>
      <c r="AM14" s="139">
        <f t="shared" si="387"/>
        <v>-33595.00274</v>
      </c>
      <c r="AN14" s="139">
        <f t="shared" si="387"/>
        <v>2656274.187</v>
      </c>
      <c r="AO14" s="129">
        <f t="shared" ref="AO14:AR14" si="388">AG14*SIN(AC14)</f>
        <v>0</v>
      </c>
      <c r="AP14" s="129">
        <f t="shared" si="388"/>
        <v>0</v>
      </c>
      <c r="AQ14" s="129">
        <f t="shared" si="388"/>
        <v>0</v>
      </c>
      <c r="AR14" s="129">
        <f t="shared" si="388"/>
        <v>0</v>
      </c>
      <c r="AS14" s="140">
        <f t="shared" si="45"/>
        <v>-9.424777961</v>
      </c>
      <c r="AT14" s="141">
        <f t="shared" si="46"/>
        <v>-9.424777961</v>
      </c>
      <c r="AU14" s="141">
        <f t="shared" si="47"/>
        <v>-3.141592654</v>
      </c>
      <c r="AV14" s="122">
        <f t="shared" si="48"/>
        <v>3.141592654</v>
      </c>
      <c r="AW14" s="142">
        <f t="shared" si="49"/>
        <v>35313.92103</v>
      </c>
      <c r="AX14" s="130">
        <f t="shared" si="50"/>
        <v>35313.92103</v>
      </c>
      <c r="AY14" s="143">
        <f t="shared" si="51"/>
        <v>70627.84206</v>
      </c>
      <c r="AZ14" s="143">
        <f t="shared" si="52"/>
        <v>0</v>
      </c>
      <c r="BA14" s="143">
        <f t="shared" si="53"/>
        <v>0</v>
      </c>
      <c r="BB14" s="124">
        <f t="shared" si="54"/>
        <v>70627.84206</v>
      </c>
      <c r="BC14" s="140">
        <f t="shared" ref="BC14:BD14" si="389">BC$2*AD14</f>
        <v>-3.141592654</v>
      </c>
      <c r="BD14" s="140">
        <f t="shared" si="389"/>
        <v>-3.141592654</v>
      </c>
      <c r="BE14" s="141">
        <f t="shared" si="56"/>
        <v>-6.283185307</v>
      </c>
      <c r="BF14" s="141">
        <f t="shared" si="57"/>
        <v>0</v>
      </c>
      <c r="BG14" s="122">
        <f t="shared" si="58"/>
        <v>0</v>
      </c>
      <c r="BH14" s="142">
        <f t="shared" ref="BH14:BI14" si="390">POWER(AH14,BH$2)</f>
        <v>32.80816802</v>
      </c>
      <c r="BI14" s="142">
        <f t="shared" si="390"/>
        <v>33595.00274</v>
      </c>
      <c r="BJ14" s="130">
        <f t="shared" si="60"/>
        <v>1102190.495</v>
      </c>
      <c r="BK14" s="143">
        <f t="shared" si="61"/>
        <v>9919714.451</v>
      </c>
      <c r="BL14" s="143">
        <f t="shared" si="62"/>
        <v>0</v>
      </c>
      <c r="BM14" s="143">
        <f t="shared" si="63"/>
        <v>0</v>
      </c>
      <c r="BN14" s="124">
        <f t="shared" si="64"/>
        <v>9919714.451</v>
      </c>
      <c r="BO14" s="140">
        <f t="shared" si="65"/>
        <v>0</v>
      </c>
      <c r="BP14" s="141">
        <f t="shared" si="66"/>
        <v>0</v>
      </c>
      <c r="BQ14" s="141">
        <f t="shared" si="67"/>
        <v>0</v>
      </c>
      <c r="BR14" s="122">
        <f t="shared" si="68"/>
        <v>0</v>
      </c>
      <c r="BS14" s="142">
        <f t="shared" si="69"/>
        <v>2656274.187</v>
      </c>
      <c r="BT14" s="130">
        <f t="shared" si="70"/>
        <v>2656274.187</v>
      </c>
      <c r="BU14" s="143">
        <f t="shared" si="71"/>
        <v>-71719403.05</v>
      </c>
      <c r="BV14" s="143">
        <f t="shared" si="72"/>
        <v>0</v>
      </c>
      <c r="BW14" s="143">
        <f t="shared" si="73"/>
        <v>3.141592654</v>
      </c>
      <c r="BX14" s="124">
        <f t="shared" si="74"/>
        <v>71719403.05</v>
      </c>
      <c r="BY14" s="144">
        <f t="shared" ref="BY14:BZ14" si="391">AY14+BK14+BU14</f>
        <v>-61729060.76</v>
      </c>
      <c r="BZ14" s="144">
        <f t="shared" si="391"/>
        <v>0</v>
      </c>
      <c r="CA14" s="144">
        <f t="shared" si="76"/>
        <v>-3.141592654</v>
      </c>
      <c r="CB14" s="145">
        <f t="shared" si="77"/>
        <v>61729060.76</v>
      </c>
      <c r="CC14" s="140">
        <f t="shared" ref="CC14:CD14" si="392">CC$2*AD14</f>
        <v>-6.283185307</v>
      </c>
      <c r="CD14" s="140">
        <f t="shared" si="392"/>
        <v>-6.283185307</v>
      </c>
      <c r="CE14" s="141">
        <f t="shared" si="79"/>
        <v>-12.56637061</v>
      </c>
      <c r="CF14" s="141">
        <f t="shared" si="80"/>
        <v>0</v>
      </c>
      <c r="CG14" s="122">
        <f t="shared" si="81"/>
        <v>0</v>
      </c>
      <c r="CH14" s="142">
        <f t="shared" ref="CH14:CI14" si="393">POWER(AH14,CH$2)</f>
        <v>1076.375889</v>
      </c>
      <c r="CI14" s="142">
        <f t="shared" si="393"/>
        <v>1128624209</v>
      </c>
      <c r="CJ14" s="130">
        <f t="shared" si="83"/>
        <v>1214823886352</v>
      </c>
      <c r="CK14" s="143">
        <f t="shared" si="84"/>
        <v>-1214823886352</v>
      </c>
      <c r="CL14" s="143">
        <f t="shared" si="85"/>
        <v>0</v>
      </c>
      <c r="CM14" s="143">
        <f t="shared" si="86"/>
        <v>3.141592654</v>
      </c>
      <c r="CN14" s="124">
        <f t="shared" si="87"/>
        <v>1214823886352</v>
      </c>
      <c r="CO14" s="140">
        <f t="shared" si="88"/>
        <v>-9.424777961</v>
      </c>
      <c r="CP14" s="141">
        <f t="shared" si="89"/>
        <v>-9.424777961</v>
      </c>
      <c r="CQ14" s="141">
        <f t="shared" si="90"/>
        <v>-3.141592654</v>
      </c>
      <c r="CR14" s="122">
        <f t="shared" si="91"/>
        <v>3.141592654</v>
      </c>
      <c r="CS14" s="142">
        <f t="shared" si="92"/>
        <v>37916133386397</v>
      </c>
      <c r="CT14" s="130">
        <f t="shared" si="93"/>
        <v>37916133386397</v>
      </c>
      <c r="CU14" s="143">
        <f t="shared" si="94"/>
        <v>-151664533545589</v>
      </c>
      <c r="CV14" s="143">
        <f t="shared" si="95"/>
        <v>0.01857354856</v>
      </c>
      <c r="CW14" s="143">
        <f t="shared" si="96"/>
        <v>3.141592654</v>
      </c>
      <c r="CX14" s="124">
        <f t="shared" si="97"/>
        <v>151664533545589</v>
      </c>
      <c r="CY14" s="140">
        <f t="shared" si="98"/>
        <v>-9.424777961</v>
      </c>
      <c r="CZ14" s="140">
        <f t="shared" si="99"/>
        <v>0</v>
      </c>
      <c r="DA14" s="141">
        <f t="shared" si="100"/>
        <v>-9.424777961</v>
      </c>
      <c r="DB14" s="141">
        <f t="shared" si="101"/>
        <v>-3.141592654</v>
      </c>
      <c r="DC14" s="122">
        <f t="shared" si="102"/>
        <v>3.141592654</v>
      </c>
      <c r="DD14" s="142">
        <f t="shared" si="103"/>
        <v>35313.92103</v>
      </c>
      <c r="DE14" s="142">
        <f t="shared" si="104"/>
        <v>2656274.187</v>
      </c>
      <c r="DF14" s="130">
        <f t="shared" si="105"/>
        <v>93803456872</v>
      </c>
      <c r="DG14" s="143">
        <f t="shared" si="106"/>
        <v>-375213827489</v>
      </c>
      <c r="DH14" s="143">
        <f t="shared" si="107"/>
        <v>0.00004595044128</v>
      </c>
      <c r="DI14" s="143">
        <f t="shared" si="108"/>
        <v>3.141592654</v>
      </c>
      <c r="DJ14" s="124">
        <f t="shared" si="109"/>
        <v>375213827489</v>
      </c>
      <c r="DK14" s="140">
        <f t="shared" ref="DK14:DM14" si="394">DK$2*AD14</f>
        <v>-3.141592654</v>
      </c>
      <c r="DL14" s="140">
        <f t="shared" si="394"/>
        <v>-3.141592654</v>
      </c>
      <c r="DM14" s="140">
        <f t="shared" si="394"/>
        <v>0</v>
      </c>
      <c r="DN14" s="141">
        <f t="shared" si="111"/>
        <v>-6.283185307</v>
      </c>
      <c r="DO14" s="141">
        <f t="shared" si="112"/>
        <v>0</v>
      </c>
      <c r="DP14" s="122">
        <f t="shared" si="113"/>
        <v>0</v>
      </c>
      <c r="DQ14" s="142">
        <f t="shared" ref="DQ14:DS14" si="395">POWER(AH14,DQ$2)</f>
        <v>32.80816802</v>
      </c>
      <c r="DR14" s="142">
        <f t="shared" si="395"/>
        <v>33595.00274</v>
      </c>
      <c r="DS14" s="142">
        <f t="shared" si="395"/>
        <v>2656274.187</v>
      </c>
      <c r="DT14" s="130">
        <f t="shared" si="115"/>
        <v>2927720159956</v>
      </c>
      <c r="DU14" s="143">
        <f t="shared" si="116"/>
        <v>-52698962879209</v>
      </c>
      <c r="DV14" s="143">
        <f t="shared" si="117"/>
        <v>0</v>
      </c>
      <c r="DW14" s="143">
        <f t="shared" si="118"/>
        <v>3.141592654</v>
      </c>
      <c r="DX14" s="124">
        <f t="shared" si="119"/>
        <v>52698962879209</v>
      </c>
      <c r="DY14" s="140">
        <f t="shared" si="120"/>
        <v>0</v>
      </c>
      <c r="DZ14" s="141">
        <f t="shared" si="121"/>
        <v>0</v>
      </c>
      <c r="EA14" s="141">
        <f t="shared" si="122"/>
        <v>0</v>
      </c>
      <c r="EB14" s="122">
        <f t="shared" si="123"/>
        <v>0</v>
      </c>
      <c r="EC14" s="142">
        <f t="shared" si="124"/>
        <v>7055792556690</v>
      </c>
      <c r="ED14" s="130">
        <f t="shared" si="125"/>
        <v>7055792556690</v>
      </c>
      <c r="EE14" s="143">
        <f t="shared" si="126"/>
        <v>190506399030623</v>
      </c>
      <c r="EF14" s="143">
        <f t="shared" si="127"/>
        <v>0</v>
      </c>
      <c r="EG14" s="143">
        <f t="shared" si="128"/>
        <v>0</v>
      </c>
      <c r="EH14" s="124">
        <f t="shared" si="129"/>
        <v>190506399030623</v>
      </c>
      <c r="EI14" s="144">
        <f t="shared" ref="EI14:EJ14" si="396">CK14+CU14+DG14+DU14+EE14</f>
        <v>-15447135108015</v>
      </c>
      <c r="EJ14" s="144">
        <f t="shared" si="396"/>
        <v>0.018619499</v>
      </c>
      <c r="EK14" s="144">
        <f t="shared" si="131"/>
        <v>3.141592654</v>
      </c>
      <c r="EL14" s="145">
        <f t="shared" si="132"/>
        <v>15447135108015</v>
      </c>
      <c r="EM14" s="140">
        <f t="shared" si="133"/>
        <v>1.570796327</v>
      </c>
      <c r="EN14" s="141">
        <f t="shared" si="134"/>
        <v>1.570796327</v>
      </c>
      <c r="EO14" s="141">
        <f t="shared" si="135"/>
        <v>1.570796327</v>
      </c>
      <c r="EP14" s="122">
        <f t="shared" si="136"/>
        <v>1.570796327</v>
      </c>
      <c r="EQ14" s="142">
        <f t="shared" si="137"/>
        <v>3930284.355</v>
      </c>
      <c r="ER14" s="130">
        <f t="shared" si="138"/>
        <v>3930284.355</v>
      </c>
      <c r="ES14" s="143">
        <f t="shared" si="139"/>
        <v>0.00000001031985687</v>
      </c>
      <c r="ET14" s="143">
        <f t="shared" si="140"/>
        <v>20422356.57</v>
      </c>
      <c r="EU14" s="143">
        <f t="shared" si="141"/>
        <v>1.570796327</v>
      </c>
      <c r="EV14" s="124">
        <f t="shared" si="142"/>
        <v>20422356.57</v>
      </c>
      <c r="EW14" s="144">
        <f t="shared" ref="EW14:EX14" si="397">BY14+ES14</f>
        <v>-61729060.76</v>
      </c>
      <c r="EX14" s="144">
        <f t="shared" si="397"/>
        <v>20422356.57</v>
      </c>
      <c r="EY14" s="144">
        <f t="shared" si="144"/>
        <v>2.822089029</v>
      </c>
      <c r="EZ14" s="145">
        <f t="shared" si="145"/>
        <v>65019609.27</v>
      </c>
      <c r="FA14" s="140">
        <f t="shared" si="146"/>
        <v>0.9406963431</v>
      </c>
      <c r="FB14" s="141">
        <f t="shared" si="147"/>
        <v>0.9406963431</v>
      </c>
      <c r="FC14" s="141">
        <f t="shared" si="148"/>
        <v>0.9406963431</v>
      </c>
      <c r="FD14" s="122">
        <f t="shared" si="149"/>
        <v>0.9406963431</v>
      </c>
      <c r="FE14" s="142">
        <f t="shared" si="150"/>
        <v>402.1130044</v>
      </c>
      <c r="FF14" s="130">
        <f t="shared" si="151"/>
        <v>402.1130044</v>
      </c>
      <c r="FG14" s="143">
        <f t="shared" si="152"/>
        <v>62.6852119</v>
      </c>
      <c r="FH14" s="143">
        <f t="shared" si="153"/>
        <v>85.95635972</v>
      </c>
      <c r="FI14" s="143">
        <f t="shared" si="154"/>
        <v>0.9406963431</v>
      </c>
      <c r="FJ14" s="124">
        <f t="shared" si="155"/>
        <v>106.3857677</v>
      </c>
      <c r="FK14" s="140">
        <f t="shared" si="156"/>
        <v>-6.283185307</v>
      </c>
      <c r="FL14" s="141">
        <f t="shared" si="157"/>
        <v>-6.283185307</v>
      </c>
      <c r="FM14" s="141">
        <f t="shared" si="158"/>
        <v>0</v>
      </c>
      <c r="FN14" s="122">
        <f t="shared" si="159"/>
        <v>0</v>
      </c>
      <c r="FO14" s="142">
        <f t="shared" si="160"/>
        <v>1076.375889</v>
      </c>
      <c r="FP14" s="130">
        <f t="shared" si="161"/>
        <v>1076.375889</v>
      </c>
      <c r="FQ14" s="143">
        <f t="shared" si="162"/>
        <v>-1076.375889</v>
      </c>
      <c r="FR14" s="143">
        <f t="shared" si="163"/>
        <v>0</v>
      </c>
      <c r="FS14" s="143">
        <f t="shared" si="164"/>
        <v>3.141592654</v>
      </c>
      <c r="FT14" s="124">
        <f t="shared" si="165"/>
        <v>1076.375889</v>
      </c>
      <c r="FU14" s="144">
        <f t="shared" si="166"/>
        <v>-101861.3841</v>
      </c>
      <c r="FV14" s="144">
        <f t="shared" si="167"/>
        <v>0</v>
      </c>
      <c r="FW14" s="144">
        <f t="shared" si="168"/>
        <v>-3.141592654</v>
      </c>
      <c r="FX14" s="145">
        <f t="shared" si="169"/>
        <v>101861.3841</v>
      </c>
      <c r="FY14" s="140">
        <f t="shared" si="170"/>
        <v>-3.141592654</v>
      </c>
      <c r="FZ14" s="140">
        <f t="shared" si="171"/>
        <v>-0.9406963431</v>
      </c>
      <c r="GA14" s="141">
        <f t="shared" si="172"/>
        <v>-4.082288997</v>
      </c>
      <c r="GB14" s="141">
        <f t="shared" si="173"/>
        <v>-4.082288997</v>
      </c>
      <c r="GC14" s="122">
        <f t="shared" si="174"/>
        <v>2.20089631</v>
      </c>
      <c r="GD14" s="142">
        <f t="shared" si="175"/>
        <v>101861.3841</v>
      </c>
      <c r="GE14" s="142">
        <f t="shared" si="176"/>
        <v>0.009399753574</v>
      </c>
      <c r="GF14" s="130">
        <f t="shared" si="177"/>
        <v>957.4719092</v>
      </c>
      <c r="GG14" s="143">
        <f t="shared" si="178"/>
        <v>-62.6852119</v>
      </c>
      <c r="GH14" s="143">
        <f t="shared" si="179"/>
        <v>85.95635972</v>
      </c>
      <c r="GI14" s="143">
        <f t="shared" si="180"/>
        <v>2.20089631</v>
      </c>
      <c r="GJ14" s="124">
        <f t="shared" si="181"/>
        <v>106.3857677</v>
      </c>
      <c r="GK14" s="146">
        <f t="shared" si="182"/>
        <v>-0.5</v>
      </c>
      <c r="GL14" s="127">
        <f t="shared" si="183"/>
        <v>-0.8660254038</v>
      </c>
      <c r="GM14" s="146">
        <f t="shared" si="184"/>
        <v>-2.094395102</v>
      </c>
      <c r="GN14" s="127">
        <f t="shared" si="185"/>
        <v>1</v>
      </c>
      <c r="GO14" s="147">
        <f t="shared" si="186"/>
        <v>-0.5</v>
      </c>
      <c r="GP14" s="128">
        <f t="shared" si="187"/>
        <v>0.8660254038</v>
      </c>
      <c r="GQ14" s="147">
        <f t="shared" si="188"/>
        <v>2.094395102</v>
      </c>
      <c r="GR14" s="128">
        <f t="shared" si="189"/>
        <v>1</v>
      </c>
      <c r="GS14" s="140">
        <f t="shared" si="190"/>
        <v>-2.094395102</v>
      </c>
      <c r="GT14" s="140">
        <f t="shared" si="191"/>
        <v>0.9406963431</v>
      </c>
      <c r="GU14" s="141">
        <f t="shared" si="192"/>
        <v>-1.153698759</v>
      </c>
      <c r="GV14" s="141">
        <f t="shared" si="193"/>
        <v>-1.153698759</v>
      </c>
      <c r="GW14" s="122">
        <f t="shared" si="194"/>
        <v>-1.153698759</v>
      </c>
      <c r="GX14" s="142">
        <f t="shared" si="195"/>
        <v>1</v>
      </c>
      <c r="GY14" s="142">
        <f t="shared" si="196"/>
        <v>106.3857677</v>
      </c>
      <c r="GZ14" s="130">
        <f t="shared" si="197"/>
        <v>106.3857677</v>
      </c>
      <c r="HA14" s="143">
        <f t="shared" si="198"/>
        <v>43.09778518</v>
      </c>
      <c r="HB14" s="143">
        <f t="shared" si="199"/>
        <v>-97.26516581</v>
      </c>
      <c r="HC14" s="143">
        <f t="shared" si="200"/>
        <v>-1.153698759</v>
      </c>
      <c r="HD14" s="124">
        <f t="shared" si="201"/>
        <v>106.3857677</v>
      </c>
      <c r="HE14" s="140">
        <f t="shared" si="202"/>
        <v>2.094395102</v>
      </c>
      <c r="HF14" s="140">
        <f t="shared" si="203"/>
        <v>2.20089631</v>
      </c>
      <c r="HG14" s="141">
        <f t="shared" si="204"/>
        <v>4.295291413</v>
      </c>
      <c r="HH14" s="141">
        <f t="shared" si="205"/>
        <v>4.295291413</v>
      </c>
      <c r="HI14" s="122">
        <f t="shared" si="206"/>
        <v>-1.987893894</v>
      </c>
      <c r="HJ14" s="142">
        <f t="shared" si="207"/>
        <v>1</v>
      </c>
      <c r="HK14" s="142">
        <f t="shared" si="208"/>
        <v>106.3857677</v>
      </c>
      <c r="HL14" s="130">
        <f t="shared" si="209"/>
        <v>106.3857677</v>
      </c>
      <c r="HM14" s="143">
        <f t="shared" si="210"/>
        <v>-43.09778518</v>
      </c>
      <c r="HN14" s="143">
        <f t="shared" si="211"/>
        <v>-97.26516581</v>
      </c>
      <c r="HO14" s="143">
        <f t="shared" si="212"/>
        <v>-1.987893894</v>
      </c>
      <c r="HP14" s="124">
        <f t="shared" si="213"/>
        <v>106.3857677</v>
      </c>
      <c r="HQ14" s="140">
        <f t="shared" si="214"/>
        <v>2.094395102</v>
      </c>
      <c r="HR14" s="140">
        <f t="shared" si="215"/>
        <v>0.9406963431</v>
      </c>
      <c r="HS14" s="141">
        <f t="shared" si="216"/>
        <v>3.035091445</v>
      </c>
      <c r="HT14" s="141">
        <f t="shared" si="217"/>
        <v>3.035091445</v>
      </c>
      <c r="HU14" s="122">
        <f t="shared" si="218"/>
        <v>3.035091445</v>
      </c>
      <c r="HV14" s="142">
        <f t="shared" si="219"/>
        <v>1</v>
      </c>
      <c r="HW14" s="142">
        <f t="shared" si="220"/>
        <v>106.3857677</v>
      </c>
      <c r="HX14" s="130">
        <f t="shared" si="221"/>
        <v>106.3857677</v>
      </c>
      <c r="HY14" s="143">
        <f t="shared" si="222"/>
        <v>-105.7829971</v>
      </c>
      <c r="HZ14" s="143">
        <f t="shared" si="223"/>
        <v>11.30880609</v>
      </c>
      <c r="IA14" s="143">
        <f t="shared" si="224"/>
        <v>3.035091445</v>
      </c>
      <c r="IB14" s="124">
        <f t="shared" si="225"/>
        <v>106.3857677</v>
      </c>
      <c r="IC14" s="140">
        <f t="shared" si="226"/>
        <v>-2.094395102</v>
      </c>
      <c r="ID14" s="140">
        <f t="shared" si="227"/>
        <v>2.20089631</v>
      </c>
      <c r="IE14" s="141">
        <f t="shared" si="228"/>
        <v>0.1065012081</v>
      </c>
      <c r="IF14" s="141">
        <f t="shared" si="229"/>
        <v>0.1065012081</v>
      </c>
      <c r="IG14" s="122">
        <f t="shared" si="230"/>
        <v>0.1065012081</v>
      </c>
      <c r="IH14" s="142">
        <f t="shared" si="231"/>
        <v>1</v>
      </c>
      <c r="II14" s="142">
        <f t="shared" si="232"/>
        <v>106.3857677</v>
      </c>
      <c r="IJ14" s="130">
        <f t="shared" si="233"/>
        <v>106.3857677</v>
      </c>
      <c r="IK14" s="143">
        <f t="shared" si="234"/>
        <v>105.7829971</v>
      </c>
      <c r="IL14" s="143">
        <f t="shared" si="235"/>
        <v>11.30880609</v>
      </c>
      <c r="IM14" s="143">
        <f t="shared" si="236"/>
        <v>0.1065012081</v>
      </c>
      <c r="IN14" s="124">
        <f t="shared" si="237"/>
        <v>106.3857677</v>
      </c>
    </row>
    <row r="15" ht="12.75" customHeight="1">
      <c r="A15" s="129">
        <f>'Cortez Cubic'!AP15</f>
        <v>-0.2187762226</v>
      </c>
      <c r="B15" s="129">
        <f>'Cortez Cubic'!AQ15</f>
        <v>4.923355638</v>
      </c>
      <c r="C15" s="129">
        <f>'Cortez Cubic'!AR15</f>
        <v>2221.50334</v>
      </c>
      <c r="D15" s="129">
        <f>'Cortez Cubic'!AS15</f>
        <v>-100093.8624</v>
      </c>
      <c r="E15" s="129">
        <f t="shared" ref="E15:H15" si="398">0</f>
        <v>0</v>
      </c>
      <c r="F15" s="129">
        <f t="shared" si="398"/>
        <v>0</v>
      </c>
      <c r="G15" s="129">
        <f t="shared" si="398"/>
        <v>0</v>
      </c>
      <c r="H15" s="129">
        <f t="shared" si="398"/>
        <v>0</v>
      </c>
      <c r="I15" s="110">
        <f>'Cortez Cubic'!I15</f>
        <v>78</v>
      </c>
      <c r="J15" s="130">
        <f t="shared" si="28"/>
        <v>77.29605103</v>
      </c>
      <c r="K15" s="131">
        <f t="shared" si="29"/>
        <v>1</v>
      </c>
      <c r="L15" s="131">
        <f t="shared" si="30"/>
        <v>0</v>
      </c>
      <c r="M15" s="132">
        <f t="shared" si="31"/>
        <v>0.7039489692</v>
      </c>
      <c r="N15" s="133">
        <f t="shared" si="32"/>
        <v>23.0246474</v>
      </c>
      <c r="O15" s="134">
        <f t="shared" si="33"/>
        <v>77.29605103</v>
      </c>
      <c r="P15" s="134">
        <f t="shared" si="34"/>
        <v>0</v>
      </c>
      <c r="Q15" s="135">
        <f t="shared" si="35"/>
        <v>54.27140363</v>
      </c>
      <c r="R15" s="135">
        <f t="shared" si="36"/>
        <v>0</v>
      </c>
      <c r="S15" s="136">
        <f t="shared" si="37"/>
        <v>-109.0633837</v>
      </c>
      <c r="T15" s="136">
        <f t="shared" si="38"/>
        <v>0</v>
      </c>
      <c r="U15" s="137">
        <f t="shared" ref="U15:X15" si="399">ATAN2(A15,E15)</f>
        <v>3.141592654</v>
      </c>
      <c r="V15" s="137">
        <f t="shared" si="399"/>
        <v>0</v>
      </c>
      <c r="W15" s="137">
        <f t="shared" si="399"/>
        <v>0</v>
      </c>
      <c r="X15" s="137">
        <f t="shared" si="399"/>
        <v>3.141592654</v>
      </c>
      <c r="Y15" s="137">
        <f t="shared" ref="Y15:AB15" si="400">SQRT(POWER(A15,2)+POWER(E15,2))</f>
        <v>0.2187762226</v>
      </c>
      <c r="Z15" s="137">
        <f t="shared" si="400"/>
        <v>4.923355638</v>
      </c>
      <c r="AA15" s="137">
        <f t="shared" si="400"/>
        <v>2221.50334</v>
      </c>
      <c r="AB15" s="137">
        <f t="shared" si="400"/>
        <v>100093.8624</v>
      </c>
      <c r="AC15" s="138">
        <f t="shared" ref="AC15:AF15" si="401">U15-$U15</f>
        <v>0</v>
      </c>
      <c r="AD15" s="138">
        <f t="shared" si="401"/>
        <v>-3.141592654</v>
      </c>
      <c r="AE15" s="138">
        <f t="shared" si="401"/>
        <v>-3.141592654</v>
      </c>
      <c r="AF15" s="138">
        <f t="shared" si="401"/>
        <v>0</v>
      </c>
      <c r="AG15" s="138">
        <f t="shared" ref="AG15:AJ15" si="402">Y15/$Y15</f>
        <v>1</v>
      </c>
      <c r="AH15" s="138">
        <f t="shared" si="402"/>
        <v>22.50407096</v>
      </c>
      <c r="AI15" s="138">
        <f t="shared" si="402"/>
        <v>10154.22661</v>
      </c>
      <c r="AJ15" s="138">
        <f t="shared" si="402"/>
        <v>457517.0975</v>
      </c>
      <c r="AK15" s="139">
        <f t="shared" ref="AK15:AN15" si="403">AG15*COS(AC15)</f>
        <v>1</v>
      </c>
      <c r="AL15" s="139">
        <f t="shared" si="403"/>
        <v>-22.50407096</v>
      </c>
      <c r="AM15" s="139">
        <f t="shared" si="403"/>
        <v>-10154.22661</v>
      </c>
      <c r="AN15" s="139">
        <f t="shared" si="403"/>
        <v>457517.0975</v>
      </c>
      <c r="AO15" s="129">
        <f t="shared" ref="AO15:AR15" si="404">AG15*SIN(AC15)</f>
        <v>0</v>
      </c>
      <c r="AP15" s="129">
        <f t="shared" si="404"/>
        <v>0</v>
      </c>
      <c r="AQ15" s="129">
        <f t="shared" si="404"/>
        <v>0</v>
      </c>
      <c r="AR15" s="129">
        <f t="shared" si="404"/>
        <v>0</v>
      </c>
      <c r="AS15" s="140">
        <f t="shared" si="45"/>
        <v>-9.424777961</v>
      </c>
      <c r="AT15" s="141">
        <f t="shared" si="46"/>
        <v>-9.424777961</v>
      </c>
      <c r="AU15" s="141">
        <f t="shared" si="47"/>
        <v>-3.141592654</v>
      </c>
      <c r="AV15" s="122">
        <f t="shared" si="48"/>
        <v>3.141592654</v>
      </c>
      <c r="AW15" s="142">
        <f t="shared" si="49"/>
        <v>11396.80889</v>
      </c>
      <c r="AX15" s="130">
        <f t="shared" si="50"/>
        <v>11396.80889</v>
      </c>
      <c r="AY15" s="143">
        <f t="shared" si="51"/>
        <v>22793.61778</v>
      </c>
      <c r="AZ15" s="143">
        <f t="shared" si="52"/>
        <v>0</v>
      </c>
      <c r="BA15" s="143">
        <f t="shared" si="53"/>
        <v>0</v>
      </c>
      <c r="BB15" s="124">
        <f t="shared" si="54"/>
        <v>22793.61778</v>
      </c>
      <c r="BC15" s="140">
        <f t="shared" ref="BC15:BD15" si="405">BC$2*AD15</f>
        <v>-3.141592654</v>
      </c>
      <c r="BD15" s="140">
        <f t="shared" si="405"/>
        <v>-3.141592654</v>
      </c>
      <c r="BE15" s="141">
        <f t="shared" si="56"/>
        <v>-6.283185307</v>
      </c>
      <c r="BF15" s="141">
        <f t="shared" si="57"/>
        <v>0</v>
      </c>
      <c r="BG15" s="122">
        <f t="shared" si="58"/>
        <v>0</v>
      </c>
      <c r="BH15" s="142">
        <f t="shared" ref="BH15:BI15" si="406">POWER(AH15,BH$2)</f>
        <v>22.50407096</v>
      </c>
      <c r="BI15" s="142">
        <f t="shared" si="406"/>
        <v>10154.22661</v>
      </c>
      <c r="BJ15" s="130">
        <f t="shared" si="60"/>
        <v>228511.4361</v>
      </c>
      <c r="BK15" s="143">
        <f t="shared" si="61"/>
        <v>2056602.925</v>
      </c>
      <c r="BL15" s="143">
        <f t="shared" si="62"/>
        <v>0</v>
      </c>
      <c r="BM15" s="143">
        <f t="shared" si="63"/>
        <v>0</v>
      </c>
      <c r="BN15" s="124">
        <f t="shared" si="64"/>
        <v>2056602.925</v>
      </c>
      <c r="BO15" s="140">
        <f t="shared" si="65"/>
        <v>0</v>
      </c>
      <c r="BP15" s="141">
        <f t="shared" si="66"/>
        <v>0</v>
      </c>
      <c r="BQ15" s="141">
        <f t="shared" si="67"/>
        <v>0</v>
      </c>
      <c r="BR15" s="122">
        <f t="shared" si="68"/>
        <v>0</v>
      </c>
      <c r="BS15" s="142">
        <f t="shared" si="69"/>
        <v>457517.0975</v>
      </c>
      <c r="BT15" s="130">
        <f t="shared" si="70"/>
        <v>457517.0975</v>
      </c>
      <c r="BU15" s="143">
        <f t="shared" si="71"/>
        <v>-12352961.63</v>
      </c>
      <c r="BV15" s="143">
        <f t="shared" si="72"/>
        <v>0</v>
      </c>
      <c r="BW15" s="143">
        <f t="shared" si="73"/>
        <v>3.141592654</v>
      </c>
      <c r="BX15" s="124">
        <f t="shared" si="74"/>
        <v>12352961.63</v>
      </c>
      <c r="BY15" s="144">
        <f t="shared" ref="BY15:BZ15" si="407">AY15+BK15+BU15</f>
        <v>-10273565.09</v>
      </c>
      <c r="BZ15" s="144">
        <f t="shared" si="407"/>
        <v>0</v>
      </c>
      <c r="CA15" s="144">
        <f t="shared" si="76"/>
        <v>-3.141592654</v>
      </c>
      <c r="CB15" s="145">
        <f t="shared" si="77"/>
        <v>10273565.09</v>
      </c>
      <c r="CC15" s="140">
        <f t="shared" ref="CC15:CD15" si="408">CC$2*AD15</f>
        <v>-6.283185307</v>
      </c>
      <c r="CD15" s="140">
        <f t="shared" si="408"/>
        <v>-6.283185307</v>
      </c>
      <c r="CE15" s="141">
        <f t="shared" si="79"/>
        <v>-12.56637061</v>
      </c>
      <c r="CF15" s="141">
        <f t="shared" si="80"/>
        <v>0</v>
      </c>
      <c r="CG15" s="122">
        <f t="shared" si="81"/>
        <v>0</v>
      </c>
      <c r="CH15" s="142">
        <f t="shared" ref="CH15:CI15" si="409">POWER(AH15,CH$2)</f>
        <v>506.4332097</v>
      </c>
      <c r="CI15" s="142">
        <f t="shared" si="409"/>
        <v>103108318</v>
      </c>
      <c r="CJ15" s="130">
        <f t="shared" si="83"/>
        <v>52217476414</v>
      </c>
      <c r="CK15" s="143">
        <f t="shared" si="84"/>
        <v>-52217476414</v>
      </c>
      <c r="CL15" s="143">
        <f t="shared" si="85"/>
        <v>0</v>
      </c>
      <c r="CM15" s="143">
        <f t="shared" si="86"/>
        <v>3.141592654</v>
      </c>
      <c r="CN15" s="124">
        <f t="shared" si="87"/>
        <v>52217476414</v>
      </c>
      <c r="CO15" s="140">
        <f t="shared" si="88"/>
        <v>-9.424777961</v>
      </c>
      <c r="CP15" s="141">
        <f t="shared" si="89"/>
        <v>-9.424777961</v>
      </c>
      <c r="CQ15" s="141">
        <f t="shared" si="90"/>
        <v>-3.141592654</v>
      </c>
      <c r="CR15" s="122">
        <f t="shared" si="91"/>
        <v>3.141592654</v>
      </c>
      <c r="CS15" s="142">
        <f t="shared" si="92"/>
        <v>1046985225445</v>
      </c>
      <c r="CT15" s="130">
        <f t="shared" si="93"/>
        <v>1046985225445</v>
      </c>
      <c r="CU15" s="143">
        <f t="shared" si="94"/>
        <v>-4187940901781</v>
      </c>
      <c r="CV15" s="143">
        <f t="shared" si="95"/>
        <v>0.000512874842</v>
      </c>
      <c r="CW15" s="143">
        <f t="shared" si="96"/>
        <v>3.141592654</v>
      </c>
      <c r="CX15" s="124">
        <f t="shared" si="97"/>
        <v>4187940901781</v>
      </c>
      <c r="CY15" s="140">
        <f t="shared" si="98"/>
        <v>-9.424777961</v>
      </c>
      <c r="CZ15" s="140">
        <f t="shared" si="99"/>
        <v>0</v>
      </c>
      <c r="DA15" s="141">
        <f t="shared" si="100"/>
        <v>-9.424777961</v>
      </c>
      <c r="DB15" s="141">
        <f t="shared" si="101"/>
        <v>-3.141592654</v>
      </c>
      <c r="DC15" s="122">
        <f t="shared" si="102"/>
        <v>3.141592654</v>
      </c>
      <c r="DD15" s="142">
        <f t="shared" si="103"/>
        <v>11396.80889</v>
      </c>
      <c r="DE15" s="142">
        <f t="shared" si="104"/>
        <v>457517.0975</v>
      </c>
      <c r="DF15" s="130">
        <f t="shared" si="105"/>
        <v>5214234923</v>
      </c>
      <c r="DG15" s="143">
        <f t="shared" si="106"/>
        <v>-20856939694</v>
      </c>
      <c r="DH15" s="143">
        <f t="shared" si="107"/>
        <v>0.000002554238444</v>
      </c>
      <c r="DI15" s="143">
        <f t="shared" si="108"/>
        <v>3.141592654</v>
      </c>
      <c r="DJ15" s="124">
        <f t="shared" si="109"/>
        <v>20856939694</v>
      </c>
      <c r="DK15" s="140">
        <f t="shared" ref="DK15:DM15" si="410">DK$2*AD15</f>
        <v>-3.141592654</v>
      </c>
      <c r="DL15" s="140">
        <f t="shared" si="410"/>
        <v>-3.141592654</v>
      </c>
      <c r="DM15" s="140">
        <f t="shared" si="410"/>
        <v>0</v>
      </c>
      <c r="DN15" s="141">
        <f t="shared" si="111"/>
        <v>-6.283185307</v>
      </c>
      <c r="DO15" s="141">
        <f t="shared" si="112"/>
        <v>0</v>
      </c>
      <c r="DP15" s="122">
        <f t="shared" si="113"/>
        <v>0</v>
      </c>
      <c r="DQ15" s="142">
        <f t="shared" ref="DQ15:DS15" si="411">POWER(AH15,DQ$2)</f>
        <v>22.50407096</v>
      </c>
      <c r="DR15" s="142">
        <f t="shared" si="411"/>
        <v>10154.22661</v>
      </c>
      <c r="DS15" s="142">
        <f t="shared" si="411"/>
        <v>457517.0975</v>
      </c>
      <c r="DT15" s="130">
        <f t="shared" si="115"/>
        <v>104547888978</v>
      </c>
      <c r="DU15" s="143">
        <f t="shared" si="116"/>
        <v>-1881862001597</v>
      </c>
      <c r="DV15" s="143">
        <f t="shared" si="117"/>
        <v>0</v>
      </c>
      <c r="DW15" s="143">
        <f t="shared" si="118"/>
        <v>3.141592654</v>
      </c>
      <c r="DX15" s="124">
        <f t="shared" si="119"/>
        <v>1881862001597</v>
      </c>
      <c r="DY15" s="140">
        <f t="shared" si="120"/>
        <v>0</v>
      </c>
      <c r="DZ15" s="141">
        <f t="shared" si="121"/>
        <v>0</v>
      </c>
      <c r="EA15" s="141">
        <f t="shared" si="122"/>
        <v>0</v>
      </c>
      <c r="EB15" s="122">
        <f t="shared" si="123"/>
        <v>0</v>
      </c>
      <c r="EC15" s="142">
        <f t="shared" si="124"/>
        <v>209321894514</v>
      </c>
      <c r="ED15" s="130">
        <f t="shared" si="125"/>
        <v>209321894514</v>
      </c>
      <c r="EE15" s="143">
        <f t="shared" si="126"/>
        <v>5651691151882</v>
      </c>
      <c r="EF15" s="143">
        <f t="shared" si="127"/>
        <v>0</v>
      </c>
      <c r="EG15" s="143">
        <f t="shared" si="128"/>
        <v>0</v>
      </c>
      <c r="EH15" s="124">
        <f t="shared" si="129"/>
        <v>5651691151882</v>
      </c>
      <c r="EI15" s="144">
        <f t="shared" ref="EI15:EJ15" si="412">CK15+CU15+DG15+DU15+EE15</f>
        <v>-491186167604</v>
      </c>
      <c r="EJ15" s="144">
        <f t="shared" si="412"/>
        <v>0.0005154290805</v>
      </c>
      <c r="EK15" s="144">
        <f t="shared" si="131"/>
        <v>3.141592654</v>
      </c>
      <c r="EL15" s="145">
        <f t="shared" si="132"/>
        <v>491186167604</v>
      </c>
      <c r="EM15" s="140">
        <f t="shared" si="133"/>
        <v>1.570796327</v>
      </c>
      <c r="EN15" s="141">
        <f t="shared" si="134"/>
        <v>1.570796327</v>
      </c>
      <c r="EO15" s="141">
        <f t="shared" si="135"/>
        <v>1.570796327</v>
      </c>
      <c r="EP15" s="122">
        <f t="shared" si="136"/>
        <v>1.570796327</v>
      </c>
      <c r="EQ15" s="142">
        <f t="shared" si="137"/>
        <v>700846.7504</v>
      </c>
      <c r="ER15" s="130">
        <f t="shared" si="138"/>
        <v>700846.7504</v>
      </c>
      <c r="ES15" s="143">
        <f t="shared" si="139"/>
        <v>0.000000001840232793</v>
      </c>
      <c r="ET15" s="143">
        <f t="shared" si="140"/>
        <v>3641706.54</v>
      </c>
      <c r="EU15" s="143">
        <f t="shared" si="141"/>
        <v>1.570796327</v>
      </c>
      <c r="EV15" s="124">
        <f t="shared" si="142"/>
        <v>3641706.54</v>
      </c>
      <c r="EW15" s="144">
        <f t="shared" ref="EW15:EX15" si="413">BY15+ES15</f>
        <v>-10273565.09</v>
      </c>
      <c r="EX15" s="144">
        <f t="shared" si="413"/>
        <v>3641706.54</v>
      </c>
      <c r="EY15" s="144">
        <f t="shared" si="144"/>
        <v>2.800938109</v>
      </c>
      <c r="EZ15" s="145">
        <f t="shared" si="145"/>
        <v>10899915.88</v>
      </c>
      <c r="FA15" s="140">
        <f t="shared" si="146"/>
        <v>0.9336460362</v>
      </c>
      <c r="FB15" s="141">
        <f t="shared" si="147"/>
        <v>0.9336460362</v>
      </c>
      <c r="FC15" s="141">
        <f t="shared" si="148"/>
        <v>0.9336460362</v>
      </c>
      <c r="FD15" s="122">
        <f t="shared" si="149"/>
        <v>0.9336460362</v>
      </c>
      <c r="FE15" s="142">
        <f t="shared" si="150"/>
        <v>221.7214527</v>
      </c>
      <c r="FF15" s="130">
        <f t="shared" si="151"/>
        <v>221.7214527</v>
      </c>
      <c r="FG15" s="143">
        <f t="shared" si="152"/>
        <v>34.89734702</v>
      </c>
      <c r="FH15" s="143">
        <f t="shared" si="153"/>
        <v>47.15069172</v>
      </c>
      <c r="FI15" s="143">
        <f t="shared" si="154"/>
        <v>0.9336460362</v>
      </c>
      <c r="FJ15" s="124">
        <f t="shared" si="155"/>
        <v>58.66014455</v>
      </c>
      <c r="FK15" s="140">
        <f t="shared" si="156"/>
        <v>-6.283185307</v>
      </c>
      <c r="FL15" s="141">
        <f t="shared" si="157"/>
        <v>-6.283185307</v>
      </c>
      <c r="FM15" s="141">
        <f t="shared" si="158"/>
        <v>0</v>
      </c>
      <c r="FN15" s="122">
        <f t="shared" si="159"/>
        <v>0</v>
      </c>
      <c r="FO15" s="142">
        <f t="shared" si="160"/>
        <v>506.4332097</v>
      </c>
      <c r="FP15" s="130">
        <f t="shared" si="161"/>
        <v>506.4332097</v>
      </c>
      <c r="FQ15" s="143">
        <f t="shared" si="162"/>
        <v>-506.4332097</v>
      </c>
      <c r="FR15" s="143">
        <f t="shared" si="163"/>
        <v>0</v>
      </c>
      <c r="FS15" s="143">
        <f t="shared" si="164"/>
        <v>3.141592654</v>
      </c>
      <c r="FT15" s="124">
        <f t="shared" si="165"/>
        <v>506.4332097</v>
      </c>
      <c r="FU15" s="144">
        <f t="shared" si="166"/>
        <v>-30969.11303</v>
      </c>
      <c r="FV15" s="144">
        <f t="shared" si="167"/>
        <v>0</v>
      </c>
      <c r="FW15" s="144">
        <f t="shared" si="168"/>
        <v>-3.141592654</v>
      </c>
      <c r="FX15" s="145">
        <f t="shared" si="169"/>
        <v>30969.11303</v>
      </c>
      <c r="FY15" s="140">
        <f t="shared" si="170"/>
        <v>-3.141592654</v>
      </c>
      <c r="FZ15" s="140">
        <f t="shared" si="171"/>
        <v>-0.9336460362</v>
      </c>
      <c r="GA15" s="141">
        <f t="shared" si="172"/>
        <v>-4.07523869</v>
      </c>
      <c r="GB15" s="141">
        <f t="shared" si="173"/>
        <v>-4.07523869</v>
      </c>
      <c r="GC15" s="122">
        <f t="shared" si="174"/>
        <v>2.207946617</v>
      </c>
      <c r="GD15" s="142">
        <f t="shared" si="175"/>
        <v>30969.11303</v>
      </c>
      <c r="GE15" s="142">
        <f t="shared" si="176"/>
        <v>0.01704734974</v>
      </c>
      <c r="GF15" s="130">
        <f t="shared" si="177"/>
        <v>527.9413009</v>
      </c>
      <c r="GG15" s="143">
        <f t="shared" si="178"/>
        <v>-34.89734702</v>
      </c>
      <c r="GH15" s="143">
        <f t="shared" si="179"/>
        <v>47.15069172</v>
      </c>
      <c r="GI15" s="143">
        <f t="shared" si="180"/>
        <v>2.207946617</v>
      </c>
      <c r="GJ15" s="124">
        <f t="shared" si="181"/>
        <v>58.66014455</v>
      </c>
      <c r="GK15" s="146">
        <f t="shared" si="182"/>
        <v>-0.5</v>
      </c>
      <c r="GL15" s="127">
        <f t="shared" si="183"/>
        <v>-0.8660254038</v>
      </c>
      <c r="GM15" s="146">
        <f t="shared" si="184"/>
        <v>-2.094395102</v>
      </c>
      <c r="GN15" s="127">
        <f t="shared" si="185"/>
        <v>1</v>
      </c>
      <c r="GO15" s="147">
        <f t="shared" si="186"/>
        <v>-0.5</v>
      </c>
      <c r="GP15" s="128">
        <f t="shared" si="187"/>
        <v>0.8660254038</v>
      </c>
      <c r="GQ15" s="147">
        <f t="shared" si="188"/>
        <v>2.094395102</v>
      </c>
      <c r="GR15" s="128">
        <f t="shared" si="189"/>
        <v>1</v>
      </c>
      <c r="GS15" s="140">
        <f t="shared" si="190"/>
        <v>-2.094395102</v>
      </c>
      <c r="GT15" s="140">
        <f t="shared" si="191"/>
        <v>0.9336460362</v>
      </c>
      <c r="GU15" s="141">
        <f t="shared" si="192"/>
        <v>-1.160749066</v>
      </c>
      <c r="GV15" s="141">
        <f t="shared" si="193"/>
        <v>-1.160749066</v>
      </c>
      <c r="GW15" s="122">
        <f t="shared" si="194"/>
        <v>-1.160749066</v>
      </c>
      <c r="GX15" s="142">
        <f t="shared" si="195"/>
        <v>1</v>
      </c>
      <c r="GY15" s="142">
        <f t="shared" si="196"/>
        <v>58.66014455</v>
      </c>
      <c r="GZ15" s="130">
        <f t="shared" si="197"/>
        <v>58.66014455</v>
      </c>
      <c r="HA15" s="143">
        <f t="shared" si="198"/>
        <v>23.38502332</v>
      </c>
      <c r="HB15" s="143">
        <f t="shared" si="199"/>
        <v>-53.7973349</v>
      </c>
      <c r="HC15" s="143">
        <f t="shared" si="200"/>
        <v>-1.160749066</v>
      </c>
      <c r="HD15" s="124">
        <f t="shared" si="201"/>
        <v>58.66014455</v>
      </c>
      <c r="HE15" s="140">
        <f t="shared" si="202"/>
        <v>2.094395102</v>
      </c>
      <c r="HF15" s="140">
        <f t="shared" si="203"/>
        <v>2.207946617</v>
      </c>
      <c r="HG15" s="141">
        <f t="shared" si="204"/>
        <v>4.30234172</v>
      </c>
      <c r="HH15" s="141">
        <f t="shared" si="205"/>
        <v>4.30234172</v>
      </c>
      <c r="HI15" s="122">
        <f t="shared" si="206"/>
        <v>-1.980843587</v>
      </c>
      <c r="HJ15" s="142">
        <f t="shared" si="207"/>
        <v>1</v>
      </c>
      <c r="HK15" s="142">
        <f t="shared" si="208"/>
        <v>58.66014455</v>
      </c>
      <c r="HL15" s="130">
        <f t="shared" si="209"/>
        <v>58.66014455</v>
      </c>
      <c r="HM15" s="143">
        <f t="shared" si="210"/>
        <v>-23.38502332</v>
      </c>
      <c r="HN15" s="143">
        <f t="shared" si="211"/>
        <v>-53.7973349</v>
      </c>
      <c r="HO15" s="143">
        <f t="shared" si="212"/>
        <v>-1.980843587</v>
      </c>
      <c r="HP15" s="124">
        <f t="shared" si="213"/>
        <v>58.66014455</v>
      </c>
      <c r="HQ15" s="140">
        <f t="shared" si="214"/>
        <v>2.094395102</v>
      </c>
      <c r="HR15" s="140">
        <f t="shared" si="215"/>
        <v>0.9336460362</v>
      </c>
      <c r="HS15" s="141">
        <f t="shared" si="216"/>
        <v>3.028041139</v>
      </c>
      <c r="HT15" s="141">
        <f t="shared" si="217"/>
        <v>3.028041139</v>
      </c>
      <c r="HU15" s="122">
        <f t="shared" si="218"/>
        <v>3.028041139</v>
      </c>
      <c r="HV15" s="142">
        <f t="shared" si="219"/>
        <v>1</v>
      </c>
      <c r="HW15" s="142">
        <f t="shared" si="220"/>
        <v>58.66014455</v>
      </c>
      <c r="HX15" s="130">
        <f t="shared" si="221"/>
        <v>58.66014455</v>
      </c>
      <c r="HY15" s="143">
        <f t="shared" si="222"/>
        <v>-58.28237034</v>
      </c>
      <c r="HZ15" s="143">
        <f t="shared" si="223"/>
        <v>6.646643188</v>
      </c>
      <c r="IA15" s="143">
        <f t="shared" si="224"/>
        <v>3.028041139</v>
      </c>
      <c r="IB15" s="124">
        <f t="shared" si="225"/>
        <v>58.66014455</v>
      </c>
      <c r="IC15" s="140">
        <f t="shared" si="226"/>
        <v>-2.094395102</v>
      </c>
      <c r="ID15" s="140">
        <f t="shared" si="227"/>
        <v>2.207946617</v>
      </c>
      <c r="IE15" s="141">
        <f t="shared" si="228"/>
        <v>0.113551515</v>
      </c>
      <c r="IF15" s="141">
        <f t="shared" si="229"/>
        <v>0.113551515</v>
      </c>
      <c r="IG15" s="122">
        <f t="shared" si="230"/>
        <v>0.113551515</v>
      </c>
      <c r="IH15" s="142">
        <f t="shared" si="231"/>
        <v>1</v>
      </c>
      <c r="II15" s="142">
        <f t="shared" si="232"/>
        <v>58.66014455</v>
      </c>
      <c r="IJ15" s="130">
        <f t="shared" si="233"/>
        <v>58.66014455</v>
      </c>
      <c r="IK15" s="143">
        <f t="shared" si="234"/>
        <v>58.28237034</v>
      </c>
      <c r="IL15" s="143">
        <f t="shared" si="235"/>
        <v>6.646643188</v>
      </c>
      <c r="IM15" s="143">
        <f t="shared" si="236"/>
        <v>0.113551515</v>
      </c>
      <c r="IN15" s="124">
        <f t="shared" si="237"/>
        <v>58.66014455</v>
      </c>
    </row>
    <row r="16" ht="12.75" customHeight="1">
      <c r="A16" s="129">
        <f>'Cortez Cubic'!AP16</f>
        <v>-0.2187762226</v>
      </c>
      <c r="B16" s="129">
        <f>'Cortez Cubic'!AQ16</f>
        <v>2.700067136</v>
      </c>
      <c r="C16" s="129">
        <f>'Cortez Cubic'!AR16</f>
        <v>6316.867976</v>
      </c>
      <c r="D16" s="129">
        <f>'Cortez Cubic'!AS16</f>
        <v>-433670.6312</v>
      </c>
      <c r="E16" s="129">
        <f t="shared" ref="E16:H16" si="414">0</f>
        <v>0</v>
      </c>
      <c r="F16" s="129">
        <f t="shared" si="414"/>
        <v>0</v>
      </c>
      <c r="G16" s="129">
        <f t="shared" si="414"/>
        <v>0</v>
      </c>
      <c r="H16" s="129">
        <f t="shared" si="414"/>
        <v>0</v>
      </c>
      <c r="I16" s="110">
        <f>'Cortez Cubic'!I16</f>
        <v>113</v>
      </c>
      <c r="J16" s="130">
        <f t="shared" si="28"/>
        <v>112.2434103</v>
      </c>
      <c r="K16" s="131">
        <f t="shared" si="29"/>
        <v>1</v>
      </c>
      <c r="L16" s="131">
        <f t="shared" si="30"/>
        <v>0</v>
      </c>
      <c r="M16" s="132">
        <f t="shared" si="31"/>
        <v>0.7565896532</v>
      </c>
      <c r="N16" s="133">
        <f t="shared" si="32"/>
        <v>20.22446013</v>
      </c>
      <c r="O16" s="134">
        <f t="shared" si="33"/>
        <v>112.2434103</v>
      </c>
      <c r="P16" s="134">
        <f t="shared" si="34"/>
        <v>0</v>
      </c>
      <c r="Q16" s="135">
        <f t="shared" si="35"/>
        <v>92.01895022</v>
      </c>
      <c r="R16" s="135">
        <f t="shared" si="36"/>
        <v>0</v>
      </c>
      <c r="S16" s="136">
        <f t="shared" si="37"/>
        <v>-191.920676</v>
      </c>
      <c r="T16" s="136">
        <f t="shared" si="38"/>
        <v>0</v>
      </c>
      <c r="U16" s="137">
        <f t="shared" ref="U16:X16" si="415">ATAN2(A16,E16)</f>
        <v>3.141592654</v>
      </c>
      <c r="V16" s="137">
        <f t="shared" si="415"/>
        <v>0</v>
      </c>
      <c r="W16" s="137">
        <f t="shared" si="415"/>
        <v>0</v>
      </c>
      <c r="X16" s="137">
        <f t="shared" si="415"/>
        <v>3.141592654</v>
      </c>
      <c r="Y16" s="137">
        <f t="shared" ref="Y16:AB16" si="416">SQRT(POWER(A16,2)+POWER(E16,2))</f>
        <v>0.2187762226</v>
      </c>
      <c r="Z16" s="137">
        <f t="shared" si="416"/>
        <v>2.700067136</v>
      </c>
      <c r="AA16" s="137">
        <f t="shared" si="416"/>
        <v>6316.867976</v>
      </c>
      <c r="AB16" s="137">
        <f t="shared" si="416"/>
        <v>433670.6312</v>
      </c>
      <c r="AC16" s="138">
        <f t="shared" ref="AC16:AF16" si="417">U16-$U16</f>
        <v>0</v>
      </c>
      <c r="AD16" s="138">
        <f t="shared" si="417"/>
        <v>-3.141592654</v>
      </c>
      <c r="AE16" s="138">
        <f t="shared" si="417"/>
        <v>-3.141592654</v>
      </c>
      <c r="AF16" s="138">
        <f t="shared" si="417"/>
        <v>0</v>
      </c>
      <c r="AG16" s="138">
        <f t="shared" ref="AG16:AJ16" si="418">Y16/$Y16</f>
        <v>1</v>
      </c>
      <c r="AH16" s="138">
        <f t="shared" si="418"/>
        <v>12.3416846</v>
      </c>
      <c r="AI16" s="138">
        <f t="shared" si="418"/>
        <v>28873.64953</v>
      </c>
      <c r="AJ16" s="138">
        <f t="shared" si="418"/>
        <v>1982256.692</v>
      </c>
      <c r="AK16" s="139">
        <f t="shared" ref="AK16:AN16" si="419">AG16*COS(AC16)</f>
        <v>1</v>
      </c>
      <c r="AL16" s="139">
        <f t="shared" si="419"/>
        <v>-12.3416846</v>
      </c>
      <c r="AM16" s="139">
        <f t="shared" si="419"/>
        <v>-28873.64953</v>
      </c>
      <c r="AN16" s="139">
        <f t="shared" si="419"/>
        <v>1982256.692</v>
      </c>
      <c r="AO16" s="129">
        <f t="shared" ref="AO16:AR16" si="420">AG16*SIN(AC16)</f>
        <v>0</v>
      </c>
      <c r="AP16" s="129">
        <f t="shared" si="420"/>
        <v>0</v>
      </c>
      <c r="AQ16" s="129">
        <f t="shared" si="420"/>
        <v>0</v>
      </c>
      <c r="AR16" s="129">
        <f t="shared" si="420"/>
        <v>0</v>
      </c>
      <c r="AS16" s="140">
        <f t="shared" si="45"/>
        <v>-9.424777961</v>
      </c>
      <c r="AT16" s="141">
        <f t="shared" si="46"/>
        <v>-9.424777961</v>
      </c>
      <c r="AU16" s="141">
        <f t="shared" si="47"/>
        <v>-3.141592654</v>
      </c>
      <c r="AV16" s="122">
        <f t="shared" si="48"/>
        <v>3.141592654</v>
      </c>
      <c r="AW16" s="142">
        <f t="shared" si="49"/>
        <v>1879.850578</v>
      </c>
      <c r="AX16" s="130">
        <f t="shared" si="50"/>
        <v>1879.850578</v>
      </c>
      <c r="AY16" s="143">
        <f t="shared" si="51"/>
        <v>3759.701156</v>
      </c>
      <c r="AZ16" s="143">
        <f t="shared" si="52"/>
        <v>0</v>
      </c>
      <c r="BA16" s="143">
        <f t="shared" si="53"/>
        <v>0</v>
      </c>
      <c r="BB16" s="124">
        <f t="shared" si="54"/>
        <v>3759.701156</v>
      </c>
      <c r="BC16" s="140">
        <f t="shared" ref="BC16:BD16" si="421">BC$2*AD16</f>
        <v>-3.141592654</v>
      </c>
      <c r="BD16" s="140">
        <f t="shared" si="421"/>
        <v>-3.141592654</v>
      </c>
      <c r="BE16" s="141">
        <f t="shared" si="56"/>
        <v>-6.283185307</v>
      </c>
      <c r="BF16" s="141">
        <f t="shared" si="57"/>
        <v>0</v>
      </c>
      <c r="BG16" s="122">
        <f t="shared" si="58"/>
        <v>0</v>
      </c>
      <c r="BH16" s="142">
        <f t="shared" ref="BH16:BI16" si="422">POWER(AH16,BH$2)</f>
        <v>12.3416846</v>
      </c>
      <c r="BI16" s="142">
        <f t="shared" si="422"/>
        <v>28873.64953</v>
      </c>
      <c r="BJ16" s="130">
        <f t="shared" si="60"/>
        <v>356349.4756</v>
      </c>
      <c r="BK16" s="143">
        <f t="shared" si="61"/>
        <v>3207145.28</v>
      </c>
      <c r="BL16" s="143">
        <f t="shared" si="62"/>
        <v>0</v>
      </c>
      <c r="BM16" s="143">
        <f t="shared" si="63"/>
        <v>0</v>
      </c>
      <c r="BN16" s="124">
        <f t="shared" si="64"/>
        <v>3207145.28</v>
      </c>
      <c r="BO16" s="140">
        <f t="shared" si="65"/>
        <v>0</v>
      </c>
      <c r="BP16" s="141">
        <f t="shared" si="66"/>
        <v>0</v>
      </c>
      <c r="BQ16" s="141">
        <f t="shared" si="67"/>
        <v>0</v>
      </c>
      <c r="BR16" s="122">
        <f t="shared" si="68"/>
        <v>0</v>
      </c>
      <c r="BS16" s="142">
        <f t="shared" si="69"/>
        <v>1982256.692</v>
      </c>
      <c r="BT16" s="130">
        <f t="shared" si="70"/>
        <v>1982256.692</v>
      </c>
      <c r="BU16" s="143">
        <f t="shared" si="71"/>
        <v>-53520930.68</v>
      </c>
      <c r="BV16" s="143">
        <f t="shared" si="72"/>
        <v>0</v>
      </c>
      <c r="BW16" s="143">
        <f t="shared" si="73"/>
        <v>3.141592654</v>
      </c>
      <c r="BX16" s="124">
        <f t="shared" si="74"/>
        <v>53520930.68</v>
      </c>
      <c r="BY16" s="144">
        <f t="shared" ref="BY16:BZ16" si="423">AY16+BK16+BU16</f>
        <v>-50310025.69</v>
      </c>
      <c r="BZ16" s="144">
        <f t="shared" si="423"/>
        <v>0</v>
      </c>
      <c r="CA16" s="144">
        <f t="shared" si="76"/>
        <v>-3.141592654</v>
      </c>
      <c r="CB16" s="145">
        <f t="shared" si="77"/>
        <v>50310025.69</v>
      </c>
      <c r="CC16" s="140">
        <f t="shared" ref="CC16:CD16" si="424">CC$2*AD16</f>
        <v>-6.283185307</v>
      </c>
      <c r="CD16" s="140">
        <f t="shared" si="424"/>
        <v>-6.283185307</v>
      </c>
      <c r="CE16" s="141">
        <f t="shared" si="79"/>
        <v>-12.56637061</v>
      </c>
      <c r="CF16" s="141">
        <f t="shared" si="80"/>
        <v>0</v>
      </c>
      <c r="CG16" s="122">
        <f t="shared" si="81"/>
        <v>0</v>
      </c>
      <c r="CH16" s="142">
        <f t="shared" ref="CH16:CI16" si="425">POWER(AH16,CH$2)</f>
        <v>152.3171787</v>
      </c>
      <c r="CI16" s="142">
        <f t="shared" si="425"/>
        <v>833687637</v>
      </c>
      <c r="CJ16" s="130">
        <f t="shared" si="83"/>
        <v>126984948760</v>
      </c>
      <c r="CK16" s="143">
        <f t="shared" si="84"/>
        <v>-126984948760</v>
      </c>
      <c r="CL16" s="143">
        <f t="shared" si="85"/>
        <v>0</v>
      </c>
      <c r="CM16" s="143">
        <f t="shared" si="86"/>
        <v>3.141592654</v>
      </c>
      <c r="CN16" s="124">
        <f t="shared" si="87"/>
        <v>126984948760</v>
      </c>
      <c r="CO16" s="140">
        <f t="shared" si="88"/>
        <v>-9.424777961</v>
      </c>
      <c r="CP16" s="141">
        <f t="shared" si="89"/>
        <v>-9.424777961</v>
      </c>
      <c r="CQ16" s="141">
        <f t="shared" si="90"/>
        <v>-3.141592654</v>
      </c>
      <c r="CR16" s="122">
        <f t="shared" si="91"/>
        <v>3.141592654</v>
      </c>
      <c r="CS16" s="142">
        <f t="shared" si="92"/>
        <v>24071604644600</v>
      </c>
      <c r="CT16" s="130">
        <f t="shared" si="93"/>
        <v>24071604644600</v>
      </c>
      <c r="CU16" s="143">
        <f t="shared" si="94"/>
        <v>-96286418578402</v>
      </c>
      <c r="CV16" s="143">
        <f t="shared" si="95"/>
        <v>0.01179168543</v>
      </c>
      <c r="CW16" s="143">
        <f t="shared" si="96"/>
        <v>3.141592654</v>
      </c>
      <c r="CX16" s="124">
        <f t="shared" si="97"/>
        <v>96286418578402</v>
      </c>
      <c r="CY16" s="140">
        <f t="shared" si="98"/>
        <v>-9.424777961</v>
      </c>
      <c r="CZ16" s="140">
        <f t="shared" si="99"/>
        <v>0</v>
      </c>
      <c r="DA16" s="141">
        <f t="shared" si="100"/>
        <v>-9.424777961</v>
      </c>
      <c r="DB16" s="141">
        <f t="shared" si="101"/>
        <v>-3.141592654</v>
      </c>
      <c r="DC16" s="122">
        <f t="shared" si="102"/>
        <v>3.141592654</v>
      </c>
      <c r="DD16" s="142">
        <f t="shared" si="103"/>
        <v>1879.850578</v>
      </c>
      <c r="DE16" s="142">
        <f t="shared" si="104"/>
        <v>1982256.692</v>
      </c>
      <c r="DF16" s="130">
        <f t="shared" si="105"/>
        <v>3726346387</v>
      </c>
      <c r="DG16" s="143">
        <f t="shared" si="106"/>
        <v>-14905385549</v>
      </c>
      <c r="DH16" s="143">
        <f t="shared" si="107"/>
        <v>0.00000182538327</v>
      </c>
      <c r="DI16" s="143">
        <f t="shared" si="108"/>
        <v>3.141592654</v>
      </c>
      <c r="DJ16" s="124">
        <f t="shared" si="109"/>
        <v>14905385549</v>
      </c>
      <c r="DK16" s="140">
        <f t="shared" ref="DK16:DM16" si="426">DK$2*AD16</f>
        <v>-3.141592654</v>
      </c>
      <c r="DL16" s="140">
        <f t="shared" si="426"/>
        <v>-3.141592654</v>
      </c>
      <c r="DM16" s="140">
        <f t="shared" si="426"/>
        <v>0</v>
      </c>
      <c r="DN16" s="141">
        <f t="shared" si="111"/>
        <v>-6.283185307</v>
      </c>
      <c r="DO16" s="141">
        <f t="shared" si="112"/>
        <v>0</v>
      </c>
      <c r="DP16" s="122">
        <f t="shared" si="113"/>
        <v>0</v>
      </c>
      <c r="DQ16" s="142">
        <f t="shared" ref="DQ16:DS16" si="427">POWER(AH16,DQ$2)</f>
        <v>12.3416846</v>
      </c>
      <c r="DR16" s="142">
        <f t="shared" si="427"/>
        <v>28873.64953</v>
      </c>
      <c r="DS16" s="142">
        <f t="shared" si="427"/>
        <v>1982256.692</v>
      </c>
      <c r="DT16" s="130">
        <f t="shared" si="115"/>
        <v>706376132586</v>
      </c>
      <c r="DU16" s="143">
        <f t="shared" si="116"/>
        <v>-12714770386549</v>
      </c>
      <c r="DV16" s="143">
        <f t="shared" si="117"/>
        <v>0</v>
      </c>
      <c r="DW16" s="143">
        <f t="shared" si="118"/>
        <v>3.141592654</v>
      </c>
      <c r="DX16" s="124">
        <f t="shared" si="119"/>
        <v>12714770386549</v>
      </c>
      <c r="DY16" s="140">
        <f t="shared" si="120"/>
        <v>0</v>
      </c>
      <c r="DZ16" s="141">
        <f t="shared" si="121"/>
        <v>0</v>
      </c>
      <c r="EA16" s="141">
        <f t="shared" si="122"/>
        <v>0</v>
      </c>
      <c r="EB16" s="122">
        <f t="shared" si="123"/>
        <v>0</v>
      </c>
      <c r="EC16" s="142">
        <f t="shared" si="124"/>
        <v>3929341591731</v>
      </c>
      <c r="ED16" s="130">
        <f t="shared" si="125"/>
        <v>3929341591731</v>
      </c>
      <c r="EE16" s="143">
        <f t="shared" si="126"/>
        <v>106092222976728</v>
      </c>
      <c r="EF16" s="143">
        <f t="shared" si="127"/>
        <v>0</v>
      </c>
      <c r="EG16" s="143">
        <f t="shared" si="128"/>
        <v>0</v>
      </c>
      <c r="EH16" s="124">
        <f t="shared" si="129"/>
        <v>106092222976728</v>
      </c>
      <c r="EI16" s="144">
        <f t="shared" ref="EI16:EJ16" si="428">CK16+CU16+DG16+DU16+EE16</f>
        <v>-3050856322532</v>
      </c>
      <c r="EJ16" s="144">
        <f t="shared" si="428"/>
        <v>0.01179351081</v>
      </c>
      <c r="EK16" s="144">
        <f t="shared" si="131"/>
        <v>3.141592654</v>
      </c>
      <c r="EL16" s="145">
        <f t="shared" si="132"/>
        <v>3050856322532</v>
      </c>
      <c r="EM16" s="140">
        <f t="shared" si="133"/>
        <v>1.570796327</v>
      </c>
      <c r="EN16" s="141">
        <f t="shared" si="134"/>
        <v>1.570796327</v>
      </c>
      <c r="EO16" s="141">
        <f t="shared" si="135"/>
        <v>1.570796327</v>
      </c>
      <c r="EP16" s="122">
        <f t="shared" si="136"/>
        <v>1.570796327</v>
      </c>
      <c r="EQ16" s="142">
        <f t="shared" si="137"/>
        <v>1746670.067</v>
      </c>
      <c r="ER16" s="130">
        <f t="shared" si="138"/>
        <v>1746670.067</v>
      </c>
      <c r="ES16" s="143">
        <f t="shared" si="139"/>
        <v>0.00000001667789305</v>
      </c>
      <c r="ET16" s="143">
        <f t="shared" si="140"/>
        <v>9075963.9</v>
      </c>
      <c r="EU16" s="143">
        <f t="shared" si="141"/>
        <v>1.570796327</v>
      </c>
      <c r="EV16" s="124">
        <f t="shared" si="142"/>
        <v>9075963.9</v>
      </c>
      <c r="EW16" s="144">
        <f t="shared" ref="EW16:EX16" si="429">BY16+ES16</f>
        <v>-50310025.69</v>
      </c>
      <c r="EX16" s="144">
        <f t="shared" si="429"/>
        <v>9075963.9</v>
      </c>
      <c r="EY16" s="144">
        <f t="shared" si="144"/>
        <v>2.963111617</v>
      </c>
      <c r="EZ16" s="145">
        <f t="shared" si="145"/>
        <v>51122126.38</v>
      </c>
      <c r="FA16" s="140">
        <f t="shared" si="146"/>
        <v>0.9877038723</v>
      </c>
      <c r="FB16" s="141">
        <f t="shared" si="147"/>
        <v>0.9877038723</v>
      </c>
      <c r="FC16" s="141">
        <f t="shared" si="148"/>
        <v>0.9877038723</v>
      </c>
      <c r="FD16" s="122">
        <f t="shared" si="149"/>
        <v>0.9877038723</v>
      </c>
      <c r="FE16" s="142">
        <f t="shared" si="150"/>
        <v>371.1387521</v>
      </c>
      <c r="FF16" s="130">
        <f t="shared" si="151"/>
        <v>371.1387521</v>
      </c>
      <c r="FG16" s="143">
        <f t="shared" si="152"/>
        <v>54.06475774</v>
      </c>
      <c r="FH16" s="143">
        <f t="shared" si="153"/>
        <v>81.96630981</v>
      </c>
      <c r="FI16" s="143">
        <f t="shared" si="154"/>
        <v>0.9877038723</v>
      </c>
      <c r="FJ16" s="124">
        <f t="shared" si="155"/>
        <v>98.1910076</v>
      </c>
      <c r="FK16" s="140">
        <f t="shared" si="156"/>
        <v>-6.283185307</v>
      </c>
      <c r="FL16" s="141">
        <f t="shared" si="157"/>
        <v>-6.283185307</v>
      </c>
      <c r="FM16" s="141">
        <f t="shared" si="158"/>
        <v>0</v>
      </c>
      <c r="FN16" s="122">
        <f t="shared" si="159"/>
        <v>0</v>
      </c>
      <c r="FO16" s="142">
        <f t="shared" si="160"/>
        <v>152.3171787</v>
      </c>
      <c r="FP16" s="130">
        <f t="shared" si="161"/>
        <v>152.3171787</v>
      </c>
      <c r="FQ16" s="143">
        <f t="shared" si="162"/>
        <v>-152.3171787</v>
      </c>
      <c r="FR16" s="143">
        <f t="shared" si="163"/>
        <v>0</v>
      </c>
      <c r="FS16" s="143">
        <f t="shared" si="164"/>
        <v>3.141592654</v>
      </c>
      <c r="FT16" s="124">
        <f t="shared" si="165"/>
        <v>152.3171787</v>
      </c>
      <c r="FU16" s="144">
        <f t="shared" si="166"/>
        <v>-86773.26576</v>
      </c>
      <c r="FV16" s="144">
        <f t="shared" si="167"/>
        <v>0</v>
      </c>
      <c r="FW16" s="144">
        <f t="shared" si="168"/>
        <v>-3.141592654</v>
      </c>
      <c r="FX16" s="145">
        <f t="shared" si="169"/>
        <v>86773.26576</v>
      </c>
      <c r="FY16" s="140">
        <f t="shared" si="170"/>
        <v>-3.141592654</v>
      </c>
      <c r="FZ16" s="140">
        <f t="shared" si="171"/>
        <v>-0.9877038723</v>
      </c>
      <c r="GA16" s="141">
        <f t="shared" si="172"/>
        <v>-4.129296526</v>
      </c>
      <c r="GB16" s="141">
        <f t="shared" si="173"/>
        <v>-4.129296526</v>
      </c>
      <c r="GC16" s="122">
        <f t="shared" si="174"/>
        <v>2.153888781</v>
      </c>
      <c r="GD16" s="142">
        <f t="shared" si="175"/>
        <v>86773.26576</v>
      </c>
      <c r="GE16" s="142">
        <f t="shared" si="176"/>
        <v>0.01018423198</v>
      </c>
      <c r="GF16" s="130">
        <f t="shared" si="177"/>
        <v>883.7190684</v>
      </c>
      <c r="GG16" s="143">
        <f t="shared" si="178"/>
        <v>-54.06475774</v>
      </c>
      <c r="GH16" s="143">
        <f t="shared" si="179"/>
        <v>81.96630981</v>
      </c>
      <c r="GI16" s="143">
        <f t="shared" si="180"/>
        <v>2.153888781</v>
      </c>
      <c r="GJ16" s="124">
        <f t="shared" si="181"/>
        <v>98.1910076</v>
      </c>
      <c r="GK16" s="146">
        <f t="shared" si="182"/>
        <v>-0.5</v>
      </c>
      <c r="GL16" s="127">
        <f t="shared" si="183"/>
        <v>-0.8660254038</v>
      </c>
      <c r="GM16" s="146">
        <f t="shared" si="184"/>
        <v>-2.094395102</v>
      </c>
      <c r="GN16" s="127">
        <f t="shared" si="185"/>
        <v>1</v>
      </c>
      <c r="GO16" s="147">
        <f t="shared" si="186"/>
        <v>-0.5</v>
      </c>
      <c r="GP16" s="128">
        <f t="shared" si="187"/>
        <v>0.8660254038</v>
      </c>
      <c r="GQ16" s="147">
        <f t="shared" si="188"/>
        <v>2.094395102</v>
      </c>
      <c r="GR16" s="128">
        <f t="shared" si="189"/>
        <v>1</v>
      </c>
      <c r="GS16" s="140">
        <f t="shared" si="190"/>
        <v>-2.094395102</v>
      </c>
      <c r="GT16" s="140">
        <f t="shared" si="191"/>
        <v>0.9877038723</v>
      </c>
      <c r="GU16" s="141">
        <f t="shared" si="192"/>
        <v>-1.10669123</v>
      </c>
      <c r="GV16" s="141">
        <f t="shared" si="193"/>
        <v>-1.10669123</v>
      </c>
      <c r="GW16" s="122">
        <f t="shared" si="194"/>
        <v>-1.10669123</v>
      </c>
      <c r="GX16" s="142">
        <f t="shared" si="195"/>
        <v>1</v>
      </c>
      <c r="GY16" s="142">
        <f t="shared" si="196"/>
        <v>98.1910076</v>
      </c>
      <c r="GZ16" s="130">
        <f t="shared" si="197"/>
        <v>98.1910076</v>
      </c>
      <c r="HA16" s="143">
        <f t="shared" si="198"/>
        <v>43.95252768</v>
      </c>
      <c r="HB16" s="143">
        <f t="shared" si="199"/>
        <v>-87.80460856</v>
      </c>
      <c r="HC16" s="143">
        <f t="shared" si="200"/>
        <v>-1.10669123</v>
      </c>
      <c r="HD16" s="124">
        <f t="shared" si="201"/>
        <v>98.1910076</v>
      </c>
      <c r="HE16" s="140">
        <f t="shared" si="202"/>
        <v>2.094395102</v>
      </c>
      <c r="HF16" s="140">
        <f t="shared" si="203"/>
        <v>2.153888781</v>
      </c>
      <c r="HG16" s="141">
        <f t="shared" si="204"/>
        <v>4.248283884</v>
      </c>
      <c r="HH16" s="141">
        <f t="shared" si="205"/>
        <v>4.248283884</v>
      </c>
      <c r="HI16" s="122">
        <f t="shared" si="206"/>
        <v>-2.034901423</v>
      </c>
      <c r="HJ16" s="142">
        <f t="shared" si="207"/>
        <v>1</v>
      </c>
      <c r="HK16" s="142">
        <f t="shared" si="208"/>
        <v>98.1910076</v>
      </c>
      <c r="HL16" s="130">
        <f t="shared" si="209"/>
        <v>98.1910076</v>
      </c>
      <c r="HM16" s="143">
        <f t="shared" si="210"/>
        <v>-43.95252768</v>
      </c>
      <c r="HN16" s="143">
        <f t="shared" si="211"/>
        <v>-87.80460856</v>
      </c>
      <c r="HO16" s="143">
        <f t="shared" si="212"/>
        <v>-2.034901423</v>
      </c>
      <c r="HP16" s="124">
        <f t="shared" si="213"/>
        <v>98.1910076</v>
      </c>
      <c r="HQ16" s="140">
        <f t="shared" si="214"/>
        <v>2.094395102</v>
      </c>
      <c r="HR16" s="140">
        <f t="shared" si="215"/>
        <v>0.9877038723</v>
      </c>
      <c r="HS16" s="141">
        <f t="shared" si="216"/>
        <v>3.082098975</v>
      </c>
      <c r="HT16" s="141">
        <f t="shared" si="217"/>
        <v>3.082098975</v>
      </c>
      <c r="HU16" s="122">
        <f t="shared" si="218"/>
        <v>3.082098975</v>
      </c>
      <c r="HV16" s="142">
        <f t="shared" si="219"/>
        <v>1</v>
      </c>
      <c r="HW16" s="142">
        <f t="shared" si="220"/>
        <v>98.1910076</v>
      </c>
      <c r="HX16" s="130">
        <f t="shared" si="221"/>
        <v>98.1910076</v>
      </c>
      <c r="HY16" s="143">
        <f t="shared" si="222"/>
        <v>-98.01728542</v>
      </c>
      <c r="HZ16" s="143">
        <f t="shared" si="223"/>
        <v>5.838298749</v>
      </c>
      <c r="IA16" s="143">
        <f t="shared" si="224"/>
        <v>3.082098975</v>
      </c>
      <c r="IB16" s="124">
        <f t="shared" si="225"/>
        <v>98.1910076</v>
      </c>
      <c r="IC16" s="140">
        <f t="shared" si="226"/>
        <v>-2.094395102</v>
      </c>
      <c r="ID16" s="140">
        <f t="shared" si="227"/>
        <v>2.153888781</v>
      </c>
      <c r="IE16" s="141">
        <f t="shared" si="228"/>
        <v>0.05949367892</v>
      </c>
      <c r="IF16" s="141">
        <f t="shared" si="229"/>
        <v>0.05949367892</v>
      </c>
      <c r="IG16" s="122">
        <f t="shared" si="230"/>
        <v>0.05949367892</v>
      </c>
      <c r="IH16" s="142">
        <f t="shared" si="231"/>
        <v>1</v>
      </c>
      <c r="II16" s="142">
        <f t="shared" si="232"/>
        <v>98.1910076</v>
      </c>
      <c r="IJ16" s="130">
        <f t="shared" si="233"/>
        <v>98.1910076</v>
      </c>
      <c r="IK16" s="143">
        <f t="shared" si="234"/>
        <v>98.01728542</v>
      </c>
      <c r="IL16" s="143">
        <f t="shared" si="235"/>
        <v>5.838298749</v>
      </c>
      <c r="IM16" s="143">
        <f t="shared" si="236"/>
        <v>0.05949367892</v>
      </c>
      <c r="IN16" s="124">
        <f t="shared" si="237"/>
        <v>98.1910076</v>
      </c>
    </row>
    <row r="17" ht="12.75" customHeight="1">
      <c r="A17" s="129">
        <f>'Cortez Cubic'!AP17</f>
        <v>-0.2187762226</v>
      </c>
      <c r="B17" s="129">
        <f>'Cortez Cubic'!AQ17</f>
        <v>8.018808074</v>
      </c>
      <c r="C17" s="129">
        <f>'Cortez Cubic'!AR17</f>
        <v>17027.15438</v>
      </c>
      <c r="D17" s="129">
        <f>'Cortez Cubic'!AS17</f>
        <v>-1806891.335</v>
      </c>
      <c r="E17" s="129">
        <f t="shared" ref="E17:H17" si="430">0</f>
        <v>0</v>
      </c>
      <c r="F17" s="129">
        <f t="shared" si="430"/>
        <v>0</v>
      </c>
      <c r="G17" s="129">
        <f t="shared" si="430"/>
        <v>0</v>
      </c>
      <c r="H17" s="129">
        <f t="shared" si="430"/>
        <v>0</v>
      </c>
      <c r="I17" s="110">
        <f>'Cortez Cubic'!I17</f>
        <v>122</v>
      </c>
      <c r="J17" s="130">
        <f t="shared" si="28"/>
        <v>122.8181575</v>
      </c>
      <c r="K17" s="131">
        <f t="shared" si="29"/>
        <v>0</v>
      </c>
      <c r="L17" s="131">
        <f t="shared" si="30"/>
        <v>1</v>
      </c>
      <c r="M17" s="132">
        <f t="shared" si="31"/>
        <v>-0.818157532</v>
      </c>
      <c r="N17" s="133">
        <f t="shared" si="32"/>
        <v>96.9729177</v>
      </c>
      <c r="O17" s="134">
        <f t="shared" si="33"/>
        <v>219.7910752</v>
      </c>
      <c r="P17" s="134">
        <f t="shared" si="34"/>
        <v>0</v>
      </c>
      <c r="Q17" s="135">
        <f t="shared" si="35"/>
        <v>122.8181575</v>
      </c>
      <c r="R17" s="135">
        <f t="shared" si="36"/>
        <v>0</v>
      </c>
      <c r="S17" s="136">
        <f t="shared" si="37"/>
        <v>-305.9562182</v>
      </c>
      <c r="T17" s="136">
        <f t="shared" si="38"/>
        <v>0</v>
      </c>
      <c r="U17" s="137">
        <f t="shared" ref="U17:X17" si="431">ATAN2(A17,E17)</f>
        <v>3.141592654</v>
      </c>
      <c r="V17" s="137">
        <f t="shared" si="431"/>
        <v>0</v>
      </c>
      <c r="W17" s="137">
        <f t="shared" si="431"/>
        <v>0</v>
      </c>
      <c r="X17" s="137">
        <f t="shared" si="431"/>
        <v>3.141592654</v>
      </c>
      <c r="Y17" s="137">
        <f t="shared" ref="Y17:AB17" si="432">SQRT(POWER(A17,2)+POWER(E17,2))</f>
        <v>0.2187762226</v>
      </c>
      <c r="Z17" s="137">
        <f t="shared" si="432"/>
        <v>8.018808074</v>
      </c>
      <c r="AA17" s="137">
        <f t="shared" si="432"/>
        <v>17027.15438</v>
      </c>
      <c r="AB17" s="137">
        <f t="shared" si="432"/>
        <v>1806891.335</v>
      </c>
      <c r="AC17" s="138">
        <f t="shared" ref="AC17:AF17" si="433">U17-$U17</f>
        <v>0</v>
      </c>
      <c r="AD17" s="138">
        <f t="shared" si="433"/>
        <v>-3.141592654</v>
      </c>
      <c r="AE17" s="138">
        <f t="shared" si="433"/>
        <v>-3.141592654</v>
      </c>
      <c r="AF17" s="138">
        <f t="shared" si="433"/>
        <v>0</v>
      </c>
      <c r="AG17" s="138">
        <f t="shared" ref="AG17:AJ17" si="434">Y17/$Y17</f>
        <v>1</v>
      </c>
      <c r="AH17" s="138">
        <f t="shared" si="434"/>
        <v>36.65301457</v>
      </c>
      <c r="AI17" s="138">
        <f t="shared" si="434"/>
        <v>77829.09028</v>
      </c>
      <c r="AJ17" s="138">
        <f t="shared" si="434"/>
        <v>8259084.62</v>
      </c>
      <c r="AK17" s="139">
        <f t="shared" ref="AK17:AN17" si="435">AG17*COS(AC17)</f>
        <v>1</v>
      </c>
      <c r="AL17" s="139">
        <f t="shared" si="435"/>
        <v>-36.65301457</v>
      </c>
      <c r="AM17" s="139">
        <f t="shared" si="435"/>
        <v>-77829.09028</v>
      </c>
      <c r="AN17" s="139">
        <f t="shared" si="435"/>
        <v>8259084.62</v>
      </c>
      <c r="AO17" s="129">
        <f t="shared" ref="AO17:AR17" si="436">AG17*SIN(AC17)</f>
        <v>0</v>
      </c>
      <c r="AP17" s="129">
        <f t="shared" si="436"/>
        <v>0</v>
      </c>
      <c r="AQ17" s="129">
        <f t="shared" si="436"/>
        <v>0</v>
      </c>
      <c r="AR17" s="129">
        <f t="shared" si="436"/>
        <v>0</v>
      </c>
      <c r="AS17" s="140">
        <f t="shared" si="45"/>
        <v>-9.424777961</v>
      </c>
      <c r="AT17" s="141">
        <f t="shared" si="46"/>
        <v>-9.424777961</v>
      </c>
      <c r="AU17" s="141">
        <f t="shared" si="47"/>
        <v>-3.141592654</v>
      </c>
      <c r="AV17" s="122">
        <f t="shared" si="48"/>
        <v>3.141592654</v>
      </c>
      <c r="AW17" s="142">
        <f t="shared" si="49"/>
        <v>49241.25333</v>
      </c>
      <c r="AX17" s="130">
        <f t="shared" si="50"/>
        <v>49241.25333</v>
      </c>
      <c r="AY17" s="143">
        <f t="shared" si="51"/>
        <v>98482.50667</v>
      </c>
      <c r="AZ17" s="143">
        <f t="shared" si="52"/>
        <v>0</v>
      </c>
      <c r="BA17" s="143">
        <f t="shared" si="53"/>
        <v>0</v>
      </c>
      <c r="BB17" s="124">
        <f t="shared" si="54"/>
        <v>98482.50667</v>
      </c>
      <c r="BC17" s="140">
        <f t="shared" ref="BC17:BD17" si="437">BC$2*AD17</f>
        <v>-3.141592654</v>
      </c>
      <c r="BD17" s="140">
        <f t="shared" si="437"/>
        <v>-3.141592654</v>
      </c>
      <c r="BE17" s="141">
        <f t="shared" si="56"/>
        <v>-6.283185307</v>
      </c>
      <c r="BF17" s="141">
        <f t="shared" si="57"/>
        <v>0</v>
      </c>
      <c r="BG17" s="122">
        <f t="shared" si="58"/>
        <v>0</v>
      </c>
      <c r="BH17" s="142">
        <f t="shared" ref="BH17:BI17" si="438">POWER(AH17,BH$2)</f>
        <v>36.65301457</v>
      </c>
      <c r="BI17" s="142">
        <f t="shared" si="438"/>
        <v>77829.09028</v>
      </c>
      <c r="BJ17" s="130">
        <f t="shared" si="60"/>
        <v>2852670.78</v>
      </c>
      <c r="BK17" s="143">
        <f t="shared" si="61"/>
        <v>25674037.02</v>
      </c>
      <c r="BL17" s="143">
        <f t="shared" si="62"/>
        <v>0</v>
      </c>
      <c r="BM17" s="143">
        <f t="shared" si="63"/>
        <v>0</v>
      </c>
      <c r="BN17" s="124">
        <f t="shared" si="64"/>
        <v>25674037.02</v>
      </c>
      <c r="BO17" s="140">
        <f t="shared" si="65"/>
        <v>0</v>
      </c>
      <c r="BP17" s="141">
        <f t="shared" si="66"/>
        <v>0</v>
      </c>
      <c r="BQ17" s="141">
        <f t="shared" si="67"/>
        <v>0</v>
      </c>
      <c r="BR17" s="122">
        <f t="shared" si="68"/>
        <v>0</v>
      </c>
      <c r="BS17" s="142">
        <f t="shared" si="69"/>
        <v>8259084.62</v>
      </c>
      <c r="BT17" s="130">
        <f t="shared" si="70"/>
        <v>8259084.62</v>
      </c>
      <c r="BU17" s="143">
        <f t="shared" si="71"/>
        <v>-222995284.7</v>
      </c>
      <c r="BV17" s="143">
        <f t="shared" si="72"/>
        <v>0</v>
      </c>
      <c r="BW17" s="143">
        <f t="shared" si="73"/>
        <v>3.141592654</v>
      </c>
      <c r="BX17" s="124">
        <f t="shared" si="74"/>
        <v>222995284.7</v>
      </c>
      <c r="BY17" s="144">
        <f t="shared" ref="BY17:BZ17" si="439">AY17+BK17+BU17</f>
        <v>-197222765.2</v>
      </c>
      <c r="BZ17" s="144">
        <f t="shared" si="439"/>
        <v>0</v>
      </c>
      <c r="CA17" s="144">
        <f t="shared" si="76"/>
        <v>-3.141592654</v>
      </c>
      <c r="CB17" s="145">
        <f t="shared" si="77"/>
        <v>197222765.2</v>
      </c>
      <c r="CC17" s="140">
        <f t="shared" ref="CC17:CD17" si="440">CC$2*AD17</f>
        <v>-6.283185307</v>
      </c>
      <c r="CD17" s="140">
        <f t="shared" si="440"/>
        <v>-6.283185307</v>
      </c>
      <c r="CE17" s="141">
        <f t="shared" si="79"/>
        <v>-12.56637061</v>
      </c>
      <c r="CF17" s="141">
        <f t="shared" si="80"/>
        <v>0</v>
      </c>
      <c r="CG17" s="122">
        <f t="shared" si="81"/>
        <v>0</v>
      </c>
      <c r="CH17" s="142">
        <f t="shared" ref="CH17:CI17" si="441">POWER(AH17,CH$2)</f>
        <v>1343.443477</v>
      </c>
      <c r="CI17" s="142">
        <f t="shared" si="441"/>
        <v>6057367293</v>
      </c>
      <c r="CJ17" s="130">
        <f t="shared" si="83"/>
        <v>8137730577741</v>
      </c>
      <c r="CK17" s="143">
        <f t="shared" si="84"/>
        <v>-8137730577741</v>
      </c>
      <c r="CL17" s="143">
        <f t="shared" si="85"/>
        <v>0</v>
      </c>
      <c r="CM17" s="143">
        <f t="shared" si="86"/>
        <v>3.141592654</v>
      </c>
      <c r="CN17" s="124">
        <f t="shared" si="87"/>
        <v>8137730577741</v>
      </c>
      <c r="CO17" s="140">
        <f t="shared" si="88"/>
        <v>-9.424777961</v>
      </c>
      <c r="CP17" s="141">
        <f t="shared" si="89"/>
        <v>-9.424777961</v>
      </c>
      <c r="CQ17" s="141">
        <f t="shared" si="90"/>
        <v>-3.141592654</v>
      </c>
      <c r="CR17" s="122">
        <f t="shared" si="91"/>
        <v>3.141592654</v>
      </c>
      <c r="CS17" s="142">
        <f t="shared" si="92"/>
        <v>471439385892933</v>
      </c>
      <c r="CT17" s="130">
        <f t="shared" si="93"/>
        <v>471439385892933</v>
      </c>
      <c r="CU17" s="143">
        <f t="shared" si="94"/>
        <v>-1.88576E+15</v>
      </c>
      <c r="CV17" s="143">
        <f t="shared" si="95"/>
        <v>0.230938694</v>
      </c>
      <c r="CW17" s="143">
        <f t="shared" si="96"/>
        <v>3.141592654</v>
      </c>
      <c r="CX17" s="124">
        <f t="shared" si="97"/>
        <v>1.88576E+15</v>
      </c>
      <c r="CY17" s="140">
        <f t="shared" si="98"/>
        <v>-9.424777961</v>
      </c>
      <c r="CZ17" s="140">
        <f t="shared" si="99"/>
        <v>0</v>
      </c>
      <c r="DA17" s="141">
        <f t="shared" si="100"/>
        <v>-9.424777961</v>
      </c>
      <c r="DB17" s="141">
        <f t="shared" si="101"/>
        <v>-3.141592654</v>
      </c>
      <c r="DC17" s="122">
        <f t="shared" si="102"/>
        <v>3.141592654</v>
      </c>
      <c r="DD17" s="142">
        <f t="shared" si="103"/>
        <v>49241.25333</v>
      </c>
      <c r="DE17" s="142">
        <f t="shared" si="104"/>
        <v>8259084.62</v>
      </c>
      <c r="DF17" s="130">
        <f t="shared" si="105"/>
        <v>406687678068</v>
      </c>
      <c r="DG17" s="143">
        <f t="shared" si="106"/>
        <v>-1626750712272</v>
      </c>
      <c r="DH17" s="143">
        <f t="shared" si="107"/>
        <v>0.0001992195053</v>
      </c>
      <c r="DI17" s="143">
        <f t="shared" si="108"/>
        <v>3.141592654</v>
      </c>
      <c r="DJ17" s="124">
        <f t="shared" si="109"/>
        <v>1626750712272</v>
      </c>
      <c r="DK17" s="140">
        <f t="shared" ref="DK17:DM17" si="442">DK$2*AD17</f>
        <v>-3.141592654</v>
      </c>
      <c r="DL17" s="140">
        <f t="shared" si="442"/>
        <v>-3.141592654</v>
      </c>
      <c r="DM17" s="140">
        <f t="shared" si="442"/>
        <v>0</v>
      </c>
      <c r="DN17" s="141">
        <f t="shared" si="111"/>
        <v>-6.283185307</v>
      </c>
      <c r="DO17" s="141">
        <f t="shared" si="112"/>
        <v>0</v>
      </c>
      <c r="DP17" s="122">
        <f t="shared" si="113"/>
        <v>0</v>
      </c>
      <c r="DQ17" s="142">
        <f t="shared" ref="DQ17:DS17" si="443">POWER(AH17,DQ$2)</f>
        <v>36.65301457</v>
      </c>
      <c r="DR17" s="142">
        <f t="shared" si="443"/>
        <v>77829.09028</v>
      </c>
      <c r="DS17" s="142">
        <f t="shared" si="443"/>
        <v>8259084.62</v>
      </c>
      <c r="DT17" s="130">
        <f t="shared" si="115"/>
        <v>23560449362011</v>
      </c>
      <c r="DU17" s="143">
        <f t="shared" si="116"/>
        <v>-424088088516198</v>
      </c>
      <c r="DV17" s="143">
        <f t="shared" si="117"/>
        <v>0</v>
      </c>
      <c r="DW17" s="143">
        <f t="shared" si="118"/>
        <v>3.141592654</v>
      </c>
      <c r="DX17" s="124">
        <f t="shared" si="119"/>
        <v>424088088516198</v>
      </c>
      <c r="DY17" s="140">
        <f t="shared" si="120"/>
        <v>0</v>
      </c>
      <c r="DZ17" s="141">
        <f t="shared" si="121"/>
        <v>0</v>
      </c>
      <c r="EA17" s="141">
        <f t="shared" si="122"/>
        <v>0</v>
      </c>
      <c r="EB17" s="122">
        <f t="shared" si="123"/>
        <v>0</v>
      </c>
      <c r="EC17" s="142">
        <f t="shared" si="124"/>
        <v>68212478753991</v>
      </c>
      <c r="ED17" s="130">
        <f t="shared" si="125"/>
        <v>68212478753991</v>
      </c>
      <c r="EE17" s="143">
        <f t="shared" si="126"/>
        <v>1.84174E+15</v>
      </c>
      <c r="EF17" s="143">
        <f t="shared" si="127"/>
        <v>0</v>
      </c>
      <c r="EG17" s="143">
        <f t="shared" si="128"/>
        <v>0</v>
      </c>
      <c r="EH17" s="124">
        <f t="shared" si="129"/>
        <v>1.84174E+15</v>
      </c>
      <c r="EI17" s="144">
        <f t="shared" ref="EI17:EJ17" si="444">CK17+CU17+DG17+DU17+EE17</f>
        <v>-477873187020195</v>
      </c>
      <c r="EJ17" s="144">
        <f t="shared" si="444"/>
        <v>0.2311379135</v>
      </c>
      <c r="EK17" s="144">
        <f t="shared" si="131"/>
        <v>3.141592654</v>
      </c>
      <c r="EL17" s="145">
        <f t="shared" si="132"/>
        <v>477873187020195</v>
      </c>
      <c r="EM17" s="140">
        <f t="shared" si="133"/>
        <v>1.570796327</v>
      </c>
      <c r="EN17" s="141">
        <f t="shared" si="134"/>
        <v>1.570796327</v>
      </c>
      <c r="EO17" s="141">
        <f t="shared" si="135"/>
        <v>1.570796327</v>
      </c>
      <c r="EP17" s="122">
        <f t="shared" si="136"/>
        <v>1.570796327</v>
      </c>
      <c r="EQ17" s="142">
        <f t="shared" si="137"/>
        <v>21860310.77</v>
      </c>
      <c r="ER17" s="130">
        <f t="shared" si="138"/>
        <v>21860310.77</v>
      </c>
      <c r="ES17" s="143">
        <f t="shared" si="139"/>
        <v>0.00000003217728845</v>
      </c>
      <c r="ET17" s="143">
        <f t="shared" si="140"/>
        <v>113589506.8</v>
      </c>
      <c r="EU17" s="143">
        <f t="shared" si="141"/>
        <v>1.570796327</v>
      </c>
      <c r="EV17" s="124">
        <f t="shared" si="142"/>
        <v>113589506.8</v>
      </c>
      <c r="EW17" s="144">
        <f t="shared" ref="EW17:EX17" si="445">BY17+ES17</f>
        <v>-197222765.2</v>
      </c>
      <c r="EX17" s="144">
        <f t="shared" si="445"/>
        <v>113589506.8</v>
      </c>
      <c r="EY17" s="144">
        <f t="shared" si="144"/>
        <v>2.619048314</v>
      </c>
      <c r="EZ17" s="145">
        <f t="shared" si="145"/>
        <v>227594804.8</v>
      </c>
      <c r="FA17" s="140">
        <f t="shared" si="146"/>
        <v>0.8730161047</v>
      </c>
      <c r="FB17" s="141">
        <f t="shared" si="147"/>
        <v>0.8730161047</v>
      </c>
      <c r="FC17" s="141">
        <f t="shared" si="148"/>
        <v>0.8730161047</v>
      </c>
      <c r="FD17" s="122">
        <f t="shared" si="149"/>
        <v>0.8730161047</v>
      </c>
      <c r="FE17" s="142">
        <f t="shared" si="150"/>
        <v>610.5493616</v>
      </c>
      <c r="FF17" s="130">
        <f t="shared" si="151"/>
        <v>610.5493616</v>
      </c>
      <c r="FG17" s="143">
        <f t="shared" si="152"/>
        <v>103.7867019</v>
      </c>
      <c r="FH17" s="143">
        <f t="shared" si="153"/>
        <v>123.7765006</v>
      </c>
      <c r="FI17" s="143">
        <f t="shared" si="154"/>
        <v>0.8730161047</v>
      </c>
      <c r="FJ17" s="124">
        <f t="shared" si="155"/>
        <v>161.5311165</v>
      </c>
      <c r="FK17" s="140">
        <f t="shared" si="156"/>
        <v>-6.283185307</v>
      </c>
      <c r="FL17" s="141">
        <f t="shared" si="157"/>
        <v>-6.283185307</v>
      </c>
      <c r="FM17" s="141">
        <f t="shared" si="158"/>
        <v>0</v>
      </c>
      <c r="FN17" s="122">
        <f t="shared" si="159"/>
        <v>0</v>
      </c>
      <c r="FO17" s="142">
        <f t="shared" si="160"/>
        <v>1343.443477</v>
      </c>
      <c r="FP17" s="130">
        <f t="shared" si="161"/>
        <v>1343.443477</v>
      </c>
      <c r="FQ17" s="143">
        <f t="shared" si="162"/>
        <v>-1343.443477</v>
      </c>
      <c r="FR17" s="143">
        <f t="shared" si="163"/>
        <v>0</v>
      </c>
      <c r="FS17" s="143">
        <f t="shared" si="164"/>
        <v>3.141592654</v>
      </c>
      <c r="FT17" s="124">
        <f t="shared" si="165"/>
        <v>1343.443477</v>
      </c>
      <c r="FU17" s="144">
        <f t="shared" si="166"/>
        <v>-234830.7143</v>
      </c>
      <c r="FV17" s="144">
        <f t="shared" si="167"/>
        <v>0</v>
      </c>
      <c r="FW17" s="144">
        <f t="shared" si="168"/>
        <v>-3.141592654</v>
      </c>
      <c r="FX17" s="145">
        <f t="shared" si="169"/>
        <v>234830.7143</v>
      </c>
      <c r="FY17" s="140">
        <f t="shared" si="170"/>
        <v>-3.141592654</v>
      </c>
      <c r="FZ17" s="140">
        <f t="shared" si="171"/>
        <v>-0.8730161047</v>
      </c>
      <c r="GA17" s="141">
        <f t="shared" si="172"/>
        <v>-4.014608758</v>
      </c>
      <c r="GB17" s="141">
        <f t="shared" si="173"/>
        <v>-4.014608758</v>
      </c>
      <c r="GC17" s="122">
        <f t="shared" si="174"/>
        <v>2.268576549</v>
      </c>
      <c r="GD17" s="142">
        <f t="shared" si="175"/>
        <v>234830.7143</v>
      </c>
      <c r="GE17" s="142">
        <f t="shared" si="176"/>
        <v>0.006190757681</v>
      </c>
      <c r="GF17" s="130">
        <f t="shared" si="177"/>
        <v>1453.780048</v>
      </c>
      <c r="GG17" s="143">
        <f t="shared" si="178"/>
        <v>-103.7867019</v>
      </c>
      <c r="GH17" s="143">
        <f t="shared" si="179"/>
        <v>123.7765006</v>
      </c>
      <c r="GI17" s="143">
        <f t="shared" si="180"/>
        <v>2.268576549</v>
      </c>
      <c r="GJ17" s="124">
        <f t="shared" si="181"/>
        <v>161.5311165</v>
      </c>
      <c r="GK17" s="146">
        <f t="shared" si="182"/>
        <v>-0.5</v>
      </c>
      <c r="GL17" s="127">
        <f t="shared" si="183"/>
        <v>-0.8660254038</v>
      </c>
      <c r="GM17" s="146">
        <f t="shared" si="184"/>
        <v>-2.094395102</v>
      </c>
      <c r="GN17" s="127">
        <f t="shared" si="185"/>
        <v>1</v>
      </c>
      <c r="GO17" s="147">
        <f t="shared" si="186"/>
        <v>-0.5</v>
      </c>
      <c r="GP17" s="128">
        <f t="shared" si="187"/>
        <v>0.8660254038</v>
      </c>
      <c r="GQ17" s="147">
        <f t="shared" si="188"/>
        <v>2.094395102</v>
      </c>
      <c r="GR17" s="128">
        <f t="shared" si="189"/>
        <v>1</v>
      </c>
      <c r="GS17" s="140">
        <f t="shared" si="190"/>
        <v>-2.094395102</v>
      </c>
      <c r="GT17" s="140">
        <f t="shared" si="191"/>
        <v>0.8730161047</v>
      </c>
      <c r="GU17" s="141">
        <f t="shared" si="192"/>
        <v>-1.221378998</v>
      </c>
      <c r="GV17" s="141">
        <f t="shared" si="193"/>
        <v>-1.221378998</v>
      </c>
      <c r="GW17" s="122">
        <f t="shared" si="194"/>
        <v>-1.221378998</v>
      </c>
      <c r="GX17" s="142">
        <f t="shared" si="195"/>
        <v>1</v>
      </c>
      <c r="GY17" s="142">
        <f t="shared" si="196"/>
        <v>161.5311165</v>
      </c>
      <c r="GZ17" s="130">
        <f t="shared" si="197"/>
        <v>161.5311165</v>
      </c>
      <c r="HA17" s="143">
        <f t="shared" si="198"/>
        <v>55.300243</v>
      </c>
      <c r="HB17" s="143">
        <f t="shared" si="199"/>
        <v>-151.7701707</v>
      </c>
      <c r="HC17" s="143">
        <f t="shared" si="200"/>
        <v>-1.221378998</v>
      </c>
      <c r="HD17" s="124">
        <f t="shared" si="201"/>
        <v>161.5311165</v>
      </c>
      <c r="HE17" s="140">
        <f t="shared" si="202"/>
        <v>2.094395102</v>
      </c>
      <c r="HF17" s="140">
        <f t="shared" si="203"/>
        <v>2.268576549</v>
      </c>
      <c r="HG17" s="141">
        <f t="shared" si="204"/>
        <v>4.362971651</v>
      </c>
      <c r="HH17" s="141">
        <f t="shared" si="205"/>
        <v>4.362971651</v>
      </c>
      <c r="HI17" s="122">
        <f t="shared" si="206"/>
        <v>-1.920213656</v>
      </c>
      <c r="HJ17" s="142">
        <f t="shared" si="207"/>
        <v>1</v>
      </c>
      <c r="HK17" s="142">
        <f t="shared" si="208"/>
        <v>161.5311165</v>
      </c>
      <c r="HL17" s="130">
        <f t="shared" si="209"/>
        <v>161.5311165</v>
      </c>
      <c r="HM17" s="143">
        <f t="shared" si="210"/>
        <v>-55.300243</v>
      </c>
      <c r="HN17" s="143">
        <f t="shared" si="211"/>
        <v>-151.7701707</v>
      </c>
      <c r="HO17" s="143">
        <f t="shared" si="212"/>
        <v>-1.920213656</v>
      </c>
      <c r="HP17" s="124">
        <f t="shared" si="213"/>
        <v>161.5311165</v>
      </c>
      <c r="HQ17" s="140">
        <f t="shared" si="214"/>
        <v>2.094395102</v>
      </c>
      <c r="HR17" s="140">
        <f t="shared" si="215"/>
        <v>0.8730161047</v>
      </c>
      <c r="HS17" s="141">
        <f t="shared" si="216"/>
        <v>2.967411207</v>
      </c>
      <c r="HT17" s="141">
        <f t="shared" si="217"/>
        <v>2.967411207</v>
      </c>
      <c r="HU17" s="122">
        <f t="shared" si="218"/>
        <v>2.967411207</v>
      </c>
      <c r="HV17" s="142">
        <f t="shared" si="219"/>
        <v>1</v>
      </c>
      <c r="HW17" s="142">
        <f t="shared" si="220"/>
        <v>161.5311165</v>
      </c>
      <c r="HX17" s="130">
        <f t="shared" si="221"/>
        <v>161.5311165</v>
      </c>
      <c r="HY17" s="143">
        <f t="shared" si="222"/>
        <v>-159.0869449</v>
      </c>
      <c r="HZ17" s="143">
        <f t="shared" si="223"/>
        <v>27.99367007</v>
      </c>
      <c r="IA17" s="143">
        <f t="shared" si="224"/>
        <v>2.967411207</v>
      </c>
      <c r="IB17" s="124">
        <f t="shared" si="225"/>
        <v>161.5311165</v>
      </c>
      <c r="IC17" s="140">
        <f t="shared" si="226"/>
        <v>-2.094395102</v>
      </c>
      <c r="ID17" s="140">
        <f t="shared" si="227"/>
        <v>2.268576549</v>
      </c>
      <c r="IE17" s="141">
        <f t="shared" si="228"/>
        <v>0.1741814465</v>
      </c>
      <c r="IF17" s="141">
        <f t="shared" si="229"/>
        <v>0.1741814465</v>
      </c>
      <c r="IG17" s="122">
        <f t="shared" si="230"/>
        <v>0.1741814465</v>
      </c>
      <c r="IH17" s="142">
        <f t="shared" si="231"/>
        <v>1</v>
      </c>
      <c r="II17" s="142">
        <f t="shared" si="232"/>
        <v>161.5311165</v>
      </c>
      <c r="IJ17" s="130">
        <f t="shared" si="233"/>
        <v>161.5311165</v>
      </c>
      <c r="IK17" s="143">
        <f t="shared" si="234"/>
        <v>159.0869449</v>
      </c>
      <c r="IL17" s="143">
        <f t="shared" si="235"/>
        <v>27.99367007</v>
      </c>
      <c r="IM17" s="143">
        <f t="shared" si="236"/>
        <v>0.1741814465</v>
      </c>
      <c r="IN17" s="124">
        <f t="shared" si="237"/>
        <v>161.5311165</v>
      </c>
    </row>
    <row r="18" ht="12.75" customHeight="1">
      <c r="A18" s="129">
        <f>'Cortez Cubic'!AP18</f>
        <v>-0.2187762226</v>
      </c>
      <c r="B18" s="129">
        <f>'Cortez Cubic'!AQ18</f>
        <v>5.624939942</v>
      </c>
      <c r="C18" s="129">
        <f>'Cortez Cubic'!AR18</f>
        <v>2959.117234</v>
      </c>
      <c r="D18" s="129">
        <f>'Cortez Cubic'!AS18</f>
        <v>-156780.339</v>
      </c>
      <c r="E18" s="129">
        <f t="shared" ref="E18:H18" si="446">0</f>
        <v>0</v>
      </c>
      <c r="F18" s="129">
        <f t="shared" si="446"/>
        <v>0</v>
      </c>
      <c r="G18" s="129">
        <f t="shared" si="446"/>
        <v>0</v>
      </c>
      <c r="H18" s="129">
        <f t="shared" si="446"/>
        <v>0</v>
      </c>
      <c r="I18" s="110">
        <f>'Cortez Cubic'!I18</f>
        <v>87</v>
      </c>
      <c r="J18" s="130">
        <f t="shared" si="28"/>
        <v>86.1622797</v>
      </c>
      <c r="K18" s="131">
        <f t="shared" si="29"/>
        <v>1</v>
      </c>
      <c r="L18" s="131">
        <f t="shared" si="30"/>
        <v>0</v>
      </c>
      <c r="M18" s="132">
        <f t="shared" si="31"/>
        <v>0.8377202974</v>
      </c>
      <c r="N18" s="133">
        <f t="shared" si="32"/>
        <v>20.31123079</v>
      </c>
      <c r="O18" s="134">
        <f t="shared" si="33"/>
        <v>86.1622797</v>
      </c>
      <c r="P18" s="134">
        <f t="shared" si="34"/>
        <v>0</v>
      </c>
      <c r="Q18" s="135">
        <f t="shared" si="35"/>
        <v>65.85104891</v>
      </c>
      <c r="R18" s="135">
        <f t="shared" si="36"/>
        <v>0</v>
      </c>
      <c r="S18" s="136">
        <f t="shared" si="37"/>
        <v>-126.3023995</v>
      </c>
      <c r="T18" s="136">
        <f t="shared" si="38"/>
        <v>0</v>
      </c>
      <c r="U18" s="137">
        <f t="shared" ref="U18:X18" si="447">ATAN2(A18,E18)</f>
        <v>3.141592654</v>
      </c>
      <c r="V18" s="137">
        <f t="shared" si="447"/>
        <v>0</v>
      </c>
      <c r="W18" s="137">
        <f t="shared" si="447"/>
        <v>0</v>
      </c>
      <c r="X18" s="137">
        <f t="shared" si="447"/>
        <v>3.141592654</v>
      </c>
      <c r="Y18" s="137">
        <f t="shared" ref="Y18:AB18" si="448">SQRT(POWER(A18,2)+POWER(E18,2))</f>
        <v>0.2187762226</v>
      </c>
      <c r="Z18" s="137">
        <f t="shared" si="448"/>
        <v>5.624939942</v>
      </c>
      <c r="AA18" s="137">
        <f t="shared" si="448"/>
        <v>2959.117234</v>
      </c>
      <c r="AB18" s="137">
        <f t="shared" si="448"/>
        <v>156780.339</v>
      </c>
      <c r="AC18" s="138">
        <f t="shared" ref="AC18:AF18" si="449">U18-$U18</f>
        <v>0</v>
      </c>
      <c r="AD18" s="138">
        <f t="shared" si="449"/>
        <v>-3.141592654</v>
      </c>
      <c r="AE18" s="138">
        <f t="shared" si="449"/>
        <v>-3.141592654</v>
      </c>
      <c r="AF18" s="138">
        <f t="shared" si="449"/>
        <v>0</v>
      </c>
      <c r="AG18" s="138">
        <f t="shared" ref="AG18:AJ18" si="450">Y18/$Y18</f>
        <v>1</v>
      </c>
      <c r="AH18" s="138">
        <f t="shared" si="450"/>
        <v>25.71092907</v>
      </c>
      <c r="AI18" s="138">
        <f t="shared" si="450"/>
        <v>13525.77167</v>
      </c>
      <c r="AJ18" s="138">
        <f t="shared" si="450"/>
        <v>716624.2161</v>
      </c>
      <c r="AK18" s="139">
        <f t="shared" ref="AK18:AN18" si="451">AG18*COS(AC18)</f>
        <v>1</v>
      </c>
      <c r="AL18" s="139">
        <f t="shared" si="451"/>
        <v>-25.71092907</v>
      </c>
      <c r="AM18" s="139">
        <f t="shared" si="451"/>
        <v>-13525.77167</v>
      </c>
      <c r="AN18" s="139">
        <f t="shared" si="451"/>
        <v>716624.2161</v>
      </c>
      <c r="AO18" s="129">
        <f t="shared" ref="AO18:AR18" si="452">AG18*SIN(AC18)</f>
        <v>0</v>
      </c>
      <c r="AP18" s="129">
        <f t="shared" si="452"/>
        <v>0</v>
      </c>
      <c r="AQ18" s="129">
        <f t="shared" si="452"/>
        <v>0</v>
      </c>
      <c r="AR18" s="129">
        <f t="shared" si="452"/>
        <v>0</v>
      </c>
      <c r="AS18" s="140">
        <f t="shared" si="45"/>
        <v>-9.424777961</v>
      </c>
      <c r="AT18" s="141">
        <f t="shared" si="46"/>
        <v>-9.424777961</v>
      </c>
      <c r="AU18" s="141">
        <f t="shared" si="47"/>
        <v>-3.141592654</v>
      </c>
      <c r="AV18" s="122">
        <f t="shared" si="48"/>
        <v>3.141592654</v>
      </c>
      <c r="AW18" s="142">
        <f t="shared" si="49"/>
        <v>16996.25784</v>
      </c>
      <c r="AX18" s="130">
        <f t="shared" si="50"/>
        <v>16996.25784</v>
      </c>
      <c r="AY18" s="143">
        <f t="shared" si="51"/>
        <v>33992.51568</v>
      </c>
      <c r="AZ18" s="143">
        <f t="shared" si="52"/>
        <v>0</v>
      </c>
      <c r="BA18" s="143">
        <f t="shared" si="53"/>
        <v>0</v>
      </c>
      <c r="BB18" s="124">
        <f t="shared" si="54"/>
        <v>33992.51568</v>
      </c>
      <c r="BC18" s="140">
        <f t="shared" ref="BC18:BD18" si="453">BC$2*AD18</f>
        <v>-3.141592654</v>
      </c>
      <c r="BD18" s="140">
        <f t="shared" si="453"/>
        <v>-3.141592654</v>
      </c>
      <c r="BE18" s="141">
        <f t="shared" si="56"/>
        <v>-6.283185307</v>
      </c>
      <c r="BF18" s="141">
        <f t="shared" si="57"/>
        <v>0</v>
      </c>
      <c r="BG18" s="122">
        <f t="shared" si="58"/>
        <v>0</v>
      </c>
      <c r="BH18" s="142">
        <f t="shared" ref="BH18:BI18" si="454">POWER(AH18,BH$2)</f>
        <v>25.71092907</v>
      </c>
      <c r="BI18" s="142">
        <f t="shared" si="454"/>
        <v>13525.77167</v>
      </c>
      <c r="BJ18" s="130">
        <f t="shared" si="60"/>
        <v>347760.1561</v>
      </c>
      <c r="BK18" s="143">
        <f t="shared" si="61"/>
        <v>3129841.405</v>
      </c>
      <c r="BL18" s="143">
        <f t="shared" si="62"/>
        <v>0</v>
      </c>
      <c r="BM18" s="143">
        <f t="shared" si="63"/>
        <v>0</v>
      </c>
      <c r="BN18" s="124">
        <f t="shared" si="64"/>
        <v>3129841.405</v>
      </c>
      <c r="BO18" s="140">
        <f t="shared" si="65"/>
        <v>0</v>
      </c>
      <c r="BP18" s="141">
        <f t="shared" si="66"/>
        <v>0</v>
      </c>
      <c r="BQ18" s="141">
        <f t="shared" si="67"/>
        <v>0</v>
      </c>
      <c r="BR18" s="122">
        <f t="shared" si="68"/>
        <v>0</v>
      </c>
      <c r="BS18" s="142">
        <f t="shared" si="69"/>
        <v>716624.2161</v>
      </c>
      <c r="BT18" s="130">
        <f t="shared" si="70"/>
        <v>716624.2161</v>
      </c>
      <c r="BU18" s="143">
        <f t="shared" si="71"/>
        <v>-19348853.83</v>
      </c>
      <c r="BV18" s="143">
        <f t="shared" si="72"/>
        <v>0</v>
      </c>
      <c r="BW18" s="143">
        <f t="shared" si="73"/>
        <v>3.141592654</v>
      </c>
      <c r="BX18" s="124">
        <f t="shared" si="74"/>
        <v>19348853.83</v>
      </c>
      <c r="BY18" s="144">
        <f t="shared" ref="BY18:BZ18" si="455">AY18+BK18+BU18</f>
        <v>-16185019.91</v>
      </c>
      <c r="BZ18" s="144">
        <f t="shared" si="455"/>
        <v>0</v>
      </c>
      <c r="CA18" s="144">
        <f t="shared" si="76"/>
        <v>-3.141592654</v>
      </c>
      <c r="CB18" s="145">
        <f t="shared" si="77"/>
        <v>16185019.91</v>
      </c>
      <c r="CC18" s="140">
        <f t="shared" ref="CC18:CD18" si="456">CC$2*AD18</f>
        <v>-6.283185307</v>
      </c>
      <c r="CD18" s="140">
        <f t="shared" si="456"/>
        <v>-6.283185307</v>
      </c>
      <c r="CE18" s="141">
        <f t="shared" si="79"/>
        <v>-12.56637061</v>
      </c>
      <c r="CF18" s="141">
        <f t="shared" si="80"/>
        <v>0</v>
      </c>
      <c r="CG18" s="122">
        <f t="shared" si="81"/>
        <v>0</v>
      </c>
      <c r="CH18" s="142">
        <f t="shared" ref="CH18:CI18" si="457">POWER(AH18,CH$2)</f>
        <v>661.0518737</v>
      </c>
      <c r="CI18" s="142">
        <f t="shared" si="457"/>
        <v>182946499.3</v>
      </c>
      <c r="CJ18" s="130">
        <f t="shared" si="83"/>
        <v>120937126168</v>
      </c>
      <c r="CK18" s="143">
        <f t="shared" si="84"/>
        <v>-120937126168</v>
      </c>
      <c r="CL18" s="143">
        <f t="shared" si="85"/>
        <v>0</v>
      </c>
      <c r="CM18" s="143">
        <f t="shared" si="86"/>
        <v>3.141592654</v>
      </c>
      <c r="CN18" s="124">
        <f t="shared" si="87"/>
        <v>120937126168</v>
      </c>
      <c r="CO18" s="140">
        <f t="shared" si="88"/>
        <v>-9.424777961</v>
      </c>
      <c r="CP18" s="141">
        <f t="shared" si="89"/>
        <v>-9.424777961</v>
      </c>
      <c r="CQ18" s="141">
        <f t="shared" si="90"/>
        <v>-3.141592654</v>
      </c>
      <c r="CR18" s="122">
        <f t="shared" si="91"/>
        <v>3.141592654</v>
      </c>
      <c r="CS18" s="142">
        <f t="shared" si="92"/>
        <v>2474492577895</v>
      </c>
      <c r="CT18" s="130">
        <f t="shared" si="93"/>
        <v>2474492577895</v>
      </c>
      <c r="CU18" s="143">
        <f t="shared" si="94"/>
        <v>-9897970311579</v>
      </c>
      <c r="CV18" s="143">
        <f t="shared" si="95"/>
        <v>0.001212151766</v>
      </c>
      <c r="CW18" s="143">
        <f t="shared" si="96"/>
        <v>3.141592654</v>
      </c>
      <c r="CX18" s="124">
        <f t="shared" si="97"/>
        <v>9897970311579</v>
      </c>
      <c r="CY18" s="140">
        <f t="shared" si="98"/>
        <v>-9.424777961</v>
      </c>
      <c r="CZ18" s="140">
        <f t="shared" si="99"/>
        <v>0</v>
      </c>
      <c r="DA18" s="141">
        <f t="shared" si="100"/>
        <v>-9.424777961</v>
      </c>
      <c r="DB18" s="141">
        <f t="shared" si="101"/>
        <v>-3.141592654</v>
      </c>
      <c r="DC18" s="122">
        <f t="shared" si="102"/>
        <v>3.141592654</v>
      </c>
      <c r="DD18" s="142">
        <f t="shared" si="103"/>
        <v>16996.25784</v>
      </c>
      <c r="DE18" s="142">
        <f t="shared" si="104"/>
        <v>716624.2161</v>
      </c>
      <c r="DF18" s="130">
        <f t="shared" si="105"/>
        <v>12179929950</v>
      </c>
      <c r="DG18" s="143">
        <f t="shared" si="106"/>
        <v>-48719719799</v>
      </c>
      <c r="DH18" s="143">
        <f t="shared" si="107"/>
        <v>0.000005966444891</v>
      </c>
      <c r="DI18" s="143">
        <f t="shared" si="108"/>
        <v>3.141592654</v>
      </c>
      <c r="DJ18" s="124">
        <f t="shared" si="109"/>
        <v>48719719799</v>
      </c>
      <c r="DK18" s="140">
        <f t="shared" ref="DK18:DM18" si="458">DK$2*AD18</f>
        <v>-3.141592654</v>
      </c>
      <c r="DL18" s="140">
        <f t="shared" si="458"/>
        <v>-3.141592654</v>
      </c>
      <c r="DM18" s="140">
        <f t="shared" si="458"/>
        <v>0</v>
      </c>
      <c r="DN18" s="141">
        <f t="shared" si="111"/>
        <v>-6.283185307</v>
      </c>
      <c r="DO18" s="141">
        <f t="shared" si="112"/>
        <v>0</v>
      </c>
      <c r="DP18" s="122">
        <f t="shared" si="113"/>
        <v>0</v>
      </c>
      <c r="DQ18" s="142">
        <f t="shared" ref="DQ18:DS18" si="459">POWER(AH18,DQ$2)</f>
        <v>25.71092907</v>
      </c>
      <c r="DR18" s="142">
        <f t="shared" si="459"/>
        <v>13525.77167</v>
      </c>
      <c r="DS18" s="142">
        <f t="shared" si="459"/>
        <v>716624.2161</v>
      </c>
      <c r="DT18" s="130">
        <f t="shared" si="115"/>
        <v>249213349240</v>
      </c>
      <c r="DU18" s="143">
        <f t="shared" si="116"/>
        <v>-4485840286320</v>
      </c>
      <c r="DV18" s="143">
        <f t="shared" si="117"/>
        <v>0</v>
      </c>
      <c r="DW18" s="143">
        <f t="shared" si="118"/>
        <v>3.141592654</v>
      </c>
      <c r="DX18" s="124">
        <f t="shared" si="119"/>
        <v>4485840286320</v>
      </c>
      <c r="DY18" s="140">
        <f t="shared" si="120"/>
        <v>0</v>
      </c>
      <c r="DZ18" s="141">
        <f t="shared" si="121"/>
        <v>0</v>
      </c>
      <c r="EA18" s="141">
        <f t="shared" si="122"/>
        <v>0</v>
      </c>
      <c r="EB18" s="122">
        <f t="shared" si="123"/>
        <v>0</v>
      </c>
      <c r="EC18" s="142">
        <f t="shared" si="124"/>
        <v>513550267048</v>
      </c>
      <c r="ED18" s="130">
        <f t="shared" si="125"/>
        <v>513550267048</v>
      </c>
      <c r="EE18" s="143">
        <f t="shared" si="126"/>
        <v>13865857210291</v>
      </c>
      <c r="EF18" s="143">
        <f t="shared" si="127"/>
        <v>0</v>
      </c>
      <c r="EG18" s="143">
        <f t="shared" si="128"/>
        <v>0</v>
      </c>
      <c r="EH18" s="124">
        <f t="shared" si="129"/>
        <v>13865857210291</v>
      </c>
      <c r="EI18" s="144">
        <f t="shared" ref="EI18:EJ18" si="460">CK18+CU18+DG18+DU18+EE18</f>
        <v>-687610233575</v>
      </c>
      <c r="EJ18" s="144">
        <f t="shared" si="460"/>
        <v>0.001218118211</v>
      </c>
      <c r="EK18" s="144">
        <f t="shared" si="131"/>
        <v>3.141592654</v>
      </c>
      <c r="EL18" s="145">
        <f t="shared" si="132"/>
        <v>687610233575</v>
      </c>
      <c r="EM18" s="140">
        <f t="shared" si="133"/>
        <v>1.570796327</v>
      </c>
      <c r="EN18" s="141">
        <f t="shared" si="134"/>
        <v>1.570796327</v>
      </c>
      <c r="EO18" s="141">
        <f t="shared" si="135"/>
        <v>1.570796327</v>
      </c>
      <c r="EP18" s="122">
        <f t="shared" si="136"/>
        <v>1.570796327</v>
      </c>
      <c r="EQ18" s="142">
        <f t="shared" si="137"/>
        <v>829222.6683</v>
      </c>
      <c r="ER18" s="130">
        <f t="shared" si="138"/>
        <v>829222.6683</v>
      </c>
      <c r="ES18" s="143">
        <f t="shared" si="139"/>
        <v>0.000000004090790108</v>
      </c>
      <c r="ET18" s="143">
        <f t="shared" si="140"/>
        <v>4308767.377</v>
      </c>
      <c r="EU18" s="143">
        <f t="shared" si="141"/>
        <v>1.570796327</v>
      </c>
      <c r="EV18" s="124">
        <f t="shared" si="142"/>
        <v>4308767.377</v>
      </c>
      <c r="EW18" s="144">
        <f t="shared" ref="EW18:EX18" si="461">BY18+ES18</f>
        <v>-16185019.91</v>
      </c>
      <c r="EX18" s="144">
        <f t="shared" si="461"/>
        <v>4308767.377</v>
      </c>
      <c r="EY18" s="144">
        <f t="shared" si="144"/>
        <v>2.881407818</v>
      </c>
      <c r="EZ18" s="145">
        <f t="shared" si="145"/>
        <v>16748741.62</v>
      </c>
      <c r="FA18" s="140">
        <f t="shared" si="146"/>
        <v>0.9604692728</v>
      </c>
      <c r="FB18" s="141">
        <f t="shared" si="147"/>
        <v>0.9604692728</v>
      </c>
      <c r="FC18" s="141">
        <f t="shared" si="148"/>
        <v>0.9604692728</v>
      </c>
      <c r="FD18" s="122">
        <f t="shared" si="149"/>
        <v>0.9604692728</v>
      </c>
      <c r="FE18" s="142">
        <f t="shared" si="150"/>
        <v>255.8550898</v>
      </c>
      <c r="FF18" s="130">
        <f t="shared" si="151"/>
        <v>255.8550898</v>
      </c>
      <c r="FG18" s="143">
        <f t="shared" si="152"/>
        <v>38.79598501</v>
      </c>
      <c r="FH18" s="143">
        <f t="shared" si="153"/>
        <v>55.4699226</v>
      </c>
      <c r="FI18" s="143">
        <f t="shared" si="154"/>
        <v>0.9604692728</v>
      </c>
      <c r="FJ18" s="124">
        <f t="shared" si="155"/>
        <v>67.69077312</v>
      </c>
      <c r="FK18" s="140">
        <f t="shared" si="156"/>
        <v>-6.283185307</v>
      </c>
      <c r="FL18" s="141">
        <f t="shared" si="157"/>
        <v>-6.283185307</v>
      </c>
      <c r="FM18" s="141">
        <f t="shared" si="158"/>
        <v>0</v>
      </c>
      <c r="FN18" s="122">
        <f t="shared" si="159"/>
        <v>0</v>
      </c>
      <c r="FO18" s="142">
        <f t="shared" si="160"/>
        <v>661.0518737</v>
      </c>
      <c r="FP18" s="130">
        <f t="shared" si="161"/>
        <v>661.0518737</v>
      </c>
      <c r="FQ18" s="143">
        <f t="shared" si="162"/>
        <v>-661.0518737</v>
      </c>
      <c r="FR18" s="143">
        <f t="shared" si="163"/>
        <v>0</v>
      </c>
      <c r="FS18" s="143">
        <f t="shared" si="164"/>
        <v>3.141592654</v>
      </c>
      <c r="FT18" s="124">
        <f t="shared" si="165"/>
        <v>661.0518737</v>
      </c>
      <c r="FU18" s="144">
        <f t="shared" si="166"/>
        <v>-41238.36689</v>
      </c>
      <c r="FV18" s="144">
        <f t="shared" si="167"/>
        <v>0</v>
      </c>
      <c r="FW18" s="144">
        <f t="shared" si="168"/>
        <v>-3.141592654</v>
      </c>
      <c r="FX18" s="145">
        <f t="shared" si="169"/>
        <v>41238.36689</v>
      </c>
      <c r="FY18" s="140">
        <f t="shared" si="170"/>
        <v>-3.141592654</v>
      </c>
      <c r="FZ18" s="140">
        <f t="shared" si="171"/>
        <v>-0.9604692728</v>
      </c>
      <c r="GA18" s="141">
        <f t="shared" si="172"/>
        <v>-4.102061926</v>
      </c>
      <c r="GB18" s="141">
        <f t="shared" si="173"/>
        <v>-4.102061926</v>
      </c>
      <c r="GC18" s="122">
        <f t="shared" si="174"/>
        <v>2.181123381</v>
      </c>
      <c r="GD18" s="142">
        <f t="shared" si="175"/>
        <v>41238.36689</v>
      </c>
      <c r="GE18" s="142">
        <f t="shared" si="176"/>
        <v>0.01477306218</v>
      </c>
      <c r="GF18" s="130">
        <f t="shared" si="177"/>
        <v>609.2169581</v>
      </c>
      <c r="GG18" s="143">
        <f t="shared" si="178"/>
        <v>-38.79598501</v>
      </c>
      <c r="GH18" s="143">
        <f t="shared" si="179"/>
        <v>55.4699226</v>
      </c>
      <c r="GI18" s="143">
        <f t="shared" si="180"/>
        <v>2.181123381</v>
      </c>
      <c r="GJ18" s="124">
        <f t="shared" si="181"/>
        <v>67.69077312</v>
      </c>
      <c r="GK18" s="146">
        <f t="shared" si="182"/>
        <v>-0.5</v>
      </c>
      <c r="GL18" s="127">
        <f t="shared" si="183"/>
        <v>-0.8660254038</v>
      </c>
      <c r="GM18" s="146">
        <f t="shared" si="184"/>
        <v>-2.094395102</v>
      </c>
      <c r="GN18" s="127">
        <f t="shared" si="185"/>
        <v>1</v>
      </c>
      <c r="GO18" s="147">
        <f t="shared" si="186"/>
        <v>-0.5</v>
      </c>
      <c r="GP18" s="128">
        <f t="shared" si="187"/>
        <v>0.8660254038</v>
      </c>
      <c r="GQ18" s="147">
        <f t="shared" si="188"/>
        <v>2.094395102</v>
      </c>
      <c r="GR18" s="128">
        <f t="shared" si="189"/>
        <v>1</v>
      </c>
      <c r="GS18" s="140">
        <f t="shared" si="190"/>
        <v>-2.094395102</v>
      </c>
      <c r="GT18" s="140">
        <f t="shared" si="191"/>
        <v>0.9604692728</v>
      </c>
      <c r="GU18" s="141">
        <f t="shared" si="192"/>
        <v>-1.13392583</v>
      </c>
      <c r="GV18" s="141">
        <f t="shared" si="193"/>
        <v>-1.13392583</v>
      </c>
      <c r="GW18" s="122">
        <f t="shared" si="194"/>
        <v>-1.13392583</v>
      </c>
      <c r="GX18" s="142">
        <f t="shared" si="195"/>
        <v>1</v>
      </c>
      <c r="GY18" s="142">
        <f t="shared" si="196"/>
        <v>67.69077312</v>
      </c>
      <c r="GZ18" s="130">
        <f t="shared" si="197"/>
        <v>67.69077312</v>
      </c>
      <c r="HA18" s="143">
        <f t="shared" si="198"/>
        <v>28.64036961</v>
      </c>
      <c r="HB18" s="143">
        <f t="shared" si="199"/>
        <v>-61.33326988</v>
      </c>
      <c r="HC18" s="143">
        <f t="shared" si="200"/>
        <v>-1.13392583</v>
      </c>
      <c r="HD18" s="124">
        <f t="shared" si="201"/>
        <v>67.69077312</v>
      </c>
      <c r="HE18" s="140">
        <f t="shared" si="202"/>
        <v>2.094395102</v>
      </c>
      <c r="HF18" s="140">
        <f t="shared" si="203"/>
        <v>2.181123381</v>
      </c>
      <c r="HG18" s="141">
        <f t="shared" si="204"/>
        <v>4.275518483</v>
      </c>
      <c r="HH18" s="141">
        <f t="shared" si="205"/>
        <v>4.275518483</v>
      </c>
      <c r="HI18" s="122">
        <f t="shared" si="206"/>
        <v>-2.007666824</v>
      </c>
      <c r="HJ18" s="142">
        <f t="shared" si="207"/>
        <v>1</v>
      </c>
      <c r="HK18" s="142">
        <f t="shared" si="208"/>
        <v>67.69077312</v>
      </c>
      <c r="HL18" s="130">
        <f t="shared" si="209"/>
        <v>67.69077312</v>
      </c>
      <c r="HM18" s="143">
        <f t="shared" si="210"/>
        <v>-28.64036961</v>
      </c>
      <c r="HN18" s="143">
        <f t="shared" si="211"/>
        <v>-61.33326988</v>
      </c>
      <c r="HO18" s="143">
        <f t="shared" si="212"/>
        <v>-2.007666824</v>
      </c>
      <c r="HP18" s="124">
        <f t="shared" si="213"/>
        <v>67.69077312</v>
      </c>
      <c r="HQ18" s="140">
        <f t="shared" si="214"/>
        <v>2.094395102</v>
      </c>
      <c r="HR18" s="140">
        <f t="shared" si="215"/>
        <v>0.9604692728</v>
      </c>
      <c r="HS18" s="141">
        <f t="shared" si="216"/>
        <v>3.054864375</v>
      </c>
      <c r="HT18" s="141">
        <f t="shared" si="217"/>
        <v>3.054864375</v>
      </c>
      <c r="HU18" s="122">
        <f t="shared" si="218"/>
        <v>3.054864375</v>
      </c>
      <c r="HV18" s="142">
        <f t="shared" si="219"/>
        <v>1</v>
      </c>
      <c r="HW18" s="142">
        <f t="shared" si="220"/>
        <v>67.69077312</v>
      </c>
      <c r="HX18" s="130">
        <f t="shared" si="221"/>
        <v>67.69077312</v>
      </c>
      <c r="HY18" s="143">
        <f t="shared" si="222"/>
        <v>-67.43635462</v>
      </c>
      <c r="HZ18" s="143">
        <f t="shared" si="223"/>
        <v>5.863347282</v>
      </c>
      <c r="IA18" s="143">
        <f t="shared" si="224"/>
        <v>3.054864375</v>
      </c>
      <c r="IB18" s="124">
        <f t="shared" si="225"/>
        <v>67.69077312</v>
      </c>
      <c r="IC18" s="140">
        <f t="shared" si="226"/>
        <v>-2.094395102</v>
      </c>
      <c r="ID18" s="140">
        <f t="shared" si="227"/>
        <v>2.181123381</v>
      </c>
      <c r="IE18" s="141">
        <f t="shared" si="228"/>
        <v>0.08672827845</v>
      </c>
      <c r="IF18" s="141">
        <f t="shared" si="229"/>
        <v>0.08672827845</v>
      </c>
      <c r="IG18" s="122">
        <f t="shared" si="230"/>
        <v>0.08672827845</v>
      </c>
      <c r="IH18" s="142">
        <f t="shared" si="231"/>
        <v>1</v>
      </c>
      <c r="II18" s="142">
        <f t="shared" si="232"/>
        <v>67.69077312</v>
      </c>
      <c r="IJ18" s="130">
        <f t="shared" si="233"/>
        <v>67.69077312</v>
      </c>
      <c r="IK18" s="143">
        <f t="shared" si="234"/>
        <v>67.43635462</v>
      </c>
      <c r="IL18" s="143">
        <f t="shared" si="235"/>
        <v>5.863347282</v>
      </c>
      <c r="IM18" s="143">
        <f t="shared" si="236"/>
        <v>0.08672827845</v>
      </c>
      <c r="IN18" s="124">
        <f t="shared" si="237"/>
        <v>67.69077312</v>
      </c>
    </row>
    <row r="19" ht="12.75" customHeight="1">
      <c r="A19" s="129">
        <f>'Cortez Cubic'!AP19</f>
        <v>-0.2187762226</v>
      </c>
      <c r="B19" s="129">
        <f>'Cortez Cubic'!AQ19</f>
        <v>8.11274341</v>
      </c>
      <c r="C19" s="129">
        <f>'Cortez Cubic'!AR19</f>
        <v>9995.631087</v>
      </c>
      <c r="D19" s="129">
        <f>'Cortez Cubic'!AS19</f>
        <v>-703483.9489</v>
      </c>
      <c r="E19" s="129">
        <f t="shared" ref="E19:H19" si="462">0</f>
        <v>0</v>
      </c>
      <c r="F19" s="129">
        <f t="shared" si="462"/>
        <v>0</v>
      </c>
      <c r="G19" s="129">
        <f t="shared" si="462"/>
        <v>0</v>
      </c>
      <c r="H19" s="129">
        <f t="shared" si="462"/>
        <v>0</v>
      </c>
      <c r="I19" s="110">
        <f>'Cortez Cubic'!I19</f>
        <v>188</v>
      </c>
      <c r="J19" s="130">
        <f t="shared" si="28"/>
        <v>188.8522484</v>
      </c>
      <c r="K19" s="131">
        <f t="shared" si="29"/>
        <v>1</v>
      </c>
      <c r="L19" s="131">
        <f t="shared" si="30"/>
        <v>0</v>
      </c>
      <c r="M19" s="132">
        <f t="shared" si="31"/>
        <v>-0.8522484384</v>
      </c>
      <c r="N19" s="133">
        <f t="shared" si="32"/>
        <v>113.7892466</v>
      </c>
      <c r="O19" s="134">
        <f t="shared" si="33"/>
        <v>188.8522484</v>
      </c>
      <c r="P19" s="134">
        <f t="shared" si="34"/>
        <v>0</v>
      </c>
      <c r="Q19" s="135">
        <f t="shared" si="35"/>
        <v>75.06300188</v>
      </c>
      <c r="R19" s="135">
        <f t="shared" si="36"/>
        <v>0</v>
      </c>
      <c r="S19" s="136">
        <f t="shared" si="37"/>
        <v>-226.8328685</v>
      </c>
      <c r="T19" s="136">
        <f t="shared" si="38"/>
        <v>0</v>
      </c>
      <c r="U19" s="137">
        <f t="shared" ref="U19:X19" si="463">ATAN2(A19,E19)</f>
        <v>3.141592654</v>
      </c>
      <c r="V19" s="137">
        <f t="shared" si="463"/>
        <v>0</v>
      </c>
      <c r="W19" s="137">
        <f t="shared" si="463"/>
        <v>0</v>
      </c>
      <c r="X19" s="137">
        <f t="shared" si="463"/>
        <v>3.141592654</v>
      </c>
      <c r="Y19" s="137">
        <f t="shared" ref="Y19:AB19" si="464">SQRT(POWER(A19,2)+POWER(E19,2))</f>
        <v>0.2187762226</v>
      </c>
      <c r="Z19" s="137">
        <f t="shared" si="464"/>
        <v>8.11274341</v>
      </c>
      <c r="AA19" s="137">
        <f t="shared" si="464"/>
        <v>9995.631087</v>
      </c>
      <c r="AB19" s="137">
        <f t="shared" si="464"/>
        <v>703483.9489</v>
      </c>
      <c r="AC19" s="138">
        <f t="shared" ref="AC19:AF19" si="465">U19-$U19</f>
        <v>0</v>
      </c>
      <c r="AD19" s="138">
        <f t="shared" si="465"/>
        <v>-3.141592654</v>
      </c>
      <c r="AE19" s="138">
        <f t="shared" si="465"/>
        <v>-3.141592654</v>
      </c>
      <c r="AF19" s="138">
        <f t="shared" si="465"/>
        <v>0</v>
      </c>
      <c r="AG19" s="138">
        <f t="shared" ref="AG19:AJ19" si="466">Y19/$Y19</f>
        <v>1</v>
      </c>
      <c r="AH19" s="138">
        <f t="shared" si="466"/>
        <v>37.08238178</v>
      </c>
      <c r="AI19" s="138">
        <f t="shared" si="466"/>
        <v>45688.8366</v>
      </c>
      <c r="AJ19" s="138">
        <f t="shared" si="466"/>
        <v>3215541.162</v>
      </c>
      <c r="AK19" s="139">
        <f t="shared" ref="AK19:AN19" si="467">AG19*COS(AC19)</f>
        <v>1</v>
      </c>
      <c r="AL19" s="139">
        <f t="shared" si="467"/>
        <v>-37.08238178</v>
      </c>
      <c r="AM19" s="139">
        <f t="shared" si="467"/>
        <v>-45688.8366</v>
      </c>
      <c r="AN19" s="139">
        <f t="shared" si="467"/>
        <v>3215541.162</v>
      </c>
      <c r="AO19" s="129">
        <f t="shared" ref="AO19:AR19" si="468">AG19*SIN(AC19)</f>
        <v>0</v>
      </c>
      <c r="AP19" s="129">
        <f t="shared" si="468"/>
        <v>0</v>
      </c>
      <c r="AQ19" s="129">
        <f t="shared" si="468"/>
        <v>0</v>
      </c>
      <c r="AR19" s="129">
        <f t="shared" si="468"/>
        <v>0</v>
      </c>
      <c r="AS19" s="140">
        <f t="shared" si="45"/>
        <v>-9.424777961</v>
      </c>
      <c r="AT19" s="141">
        <f t="shared" si="46"/>
        <v>-9.424777961</v>
      </c>
      <c r="AU19" s="141">
        <f t="shared" si="47"/>
        <v>-3.141592654</v>
      </c>
      <c r="AV19" s="122">
        <f t="shared" si="48"/>
        <v>3.141592654</v>
      </c>
      <c r="AW19" s="142">
        <f t="shared" si="49"/>
        <v>50992.09584</v>
      </c>
      <c r="AX19" s="130">
        <f t="shared" si="50"/>
        <v>50992.09584</v>
      </c>
      <c r="AY19" s="143">
        <f t="shared" si="51"/>
        <v>101984.1917</v>
      </c>
      <c r="AZ19" s="143">
        <f t="shared" si="52"/>
        <v>0</v>
      </c>
      <c r="BA19" s="143">
        <f t="shared" si="53"/>
        <v>0</v>
      </c>
      <c r="BB19" s="124">
        <f t="shared" si="54"/>
        <v>101984.1917</v>
      </c>
      <c r="BC19" s="140">
        <f t="shared" ref="BC19:BD19" si="469">BC$2*AD19</f>
        <v>-3.141592654</v>
      </c>
      <c r="BD19" s="140">
        <f t="shared" si="469"/>
        <v>-3.141592654</v>
      </c>
      <c r="BE19" s="141">
        <f t="shared" si="56"/>
        <v>-6.283185307</v>
      </c>
      <c r="BF19" s="141">
        <f t="shared" si="57"/>
        <v>0</v>
      </c>
      <c r="BG19" s="122">
        <f t="shared" si="58"/>
        <v>0</v>
      </c>
      <c r="BH19" s="142">
        <f t="shared" ref="BH19:BI19" si="470">POWER(AH19,BH$2)</f>
        <v>37.08238178</v>
      </c>
      <c r="BI19" s="142">
        <f t="shared" si="470"/>
        <v>45688.8366</v>
      </c>
      <c r="BJ19" s="130">
        <f t="shared" si="60"/>
        <v>1694250.882</v>
      </c>
      <c r="BK19" s="143">
        <f t="shared" si="61"/>
        <v>15248257.94</v>
      </c>
      <c r="BL19" s="143">
        <f t="shared" si="62"/>
        <v>0</v>
      </c>
      <c r="BM19" s="143">
        <f t="shared" si="63"/>
        <v>0</v>
      </c>
      <c r="BN19" s="124">
        <f t="shared" si="64"/>
        <v>15248257.94</v>
      </c>
      <c r="BO19" s="140">
        <f t="shared" si="65"/>
        <v>0</v>
      </c>
      <c r="BP19" s="141">
        <f t="shared" si="66"/>
        <v>0</v>
      </c>
      <c r="BQ19" s="141">
        <f t="shared" si="67"/>
        <v>0</v>
      </c>
      <c r="BR19" s="122">
        <f t="shared" si="68"/>
        <v>0</v>
      </c>
      <c r="BS19" s="142">
        <f t="shared" si="69"/>
        <v>3215541.162</v>
      </c>
      <c r="BT19" s="130">
        <f t="shared" si="70"/>
        <v>3215541.162</v>
      </c>
      <c r="BU19" s="143">
        <f t="shared" si="71"/>
        <v>-86819611.36</v>
      </c>
      <c r="BV19" s="143">
        <f t="shared" si="72"/>
        <v>0</v>
      </c>
      <c r="BW19" s="143">
        <f t="shared" si="73"/>
        <v>3.141592654</v>
      </c>
      <c r="BX19" s="124">
        <f t="shared" si="74"/>
        <v>86819611.36</v>
      </c>
      <c r="BY19" s="144">
        <f t="shared" ref="BY19:BZ19" si="471">AY19+BK19+BU19</f>
        <v>-71469369.24</v>
      </c>
      <c r="BZ19" s="144">
        <f t="shared" si="471"/>
        <v>0</v>
      </c>
      <c r="CA19" s="144">
        <f t="shared" si="76"/>
        <v>-3.141592654</v>
      </c>
      <c r="CB19" s="145">
        <f t="shared" si="77"/>
        <v>71469369.24</v>
      </c>
      <c r="CC19" s="140">
        <f t="shared" ref="CC19:CD19" si="472">CC$2*AD19</f>
        <v>-6.283185307</v>
      </c>
      <c r="CD19" s="140">
        <f t="shared" si="472"/>
        <v>-6.283185307</v>
      </c>
      <c r="CE19" s="141">
        <f t="shared" si="79"/>
        <v>-12.56637061</v>
      </c>
      <c r="CF19" s="141">
        <f t="shared" si="80"/>
        <v>0</v>
      </c>
      <c r="CG19" s="122">
        <f t="shared" si="81"/>
        <v>0</v>
      </c>
      <c r="CH19" s="142">
        <f t="shared" ref="CH19:CI19" si="473">POWER(AH19,CH$2)</f>
        <v>1375.103038</v>
      </c>
      <c r="CI19" s="142">
        <f t="shared" si="473"/>
        <v>2087469790</v>
      </c>
      <c r="CJ19" s="130">
        <f t="shared" si="83"/>
        <v>2870486050492</v>
      </c>
      <c r="CK19" s="143">
        <f t="shared" si="84"/>
        <v>-2870486050492</v>
      </c>
      <c r="CL19" s="143">
        <f t="shared" si="85"/>
        <v>0</v>
      </c>
      <c r="CM19" s="143">
        <f t="shared" si="86"/>
        <v>3.141592654</v>
      </c>
      <c r="CN19" s="124">
        <f t="shared" si="87"/>
        <v>2870486050492</v>
      </c>
      <c r="CO19" s="140">
        <f t="shared" si="88"/>
        <v>-9.424777961</v>
      </c>
      <c r="CP19" s="141">
        <f t="shared" si="89"/>
        <v>-9.424777961</v>
      </c>
      <c r="CQ19" s="141">
        <f t="shared" si="90"/>
        <v>-3.141592654</v>
      </c>
      <c r="CR19" s="122">
        <f t="shared" si="91"/>
        <v>3.141592654</v>
      </c>
      <c r="CS19" s="142">
        <f t="shared" si="92"/>
        <v>95374066159269</v>
      </c>
      <c r="CT19" s="130">
        <f t="shared" si="93"/>
        <v>95374066159269</v>
      </c>
      <c r="CU19" s="143">
        <f t="shared" si="94"/>
        <v>-381496264637074</v>
      </c>
      <c r="CV19" s="143">
        <f t="shared" si="95"/>
        <v>0.04671981794</v>
      </c>
      <c r="CW19" s="143">
        <f t="shared" si="96"/>
        <v>3.141592654</v>
      </c>
      <c r="CX19" s="124">
        <f t="shared" si="97"/>
        <v>381496264637074</v>
      </c>
      <c r="CY19" s="140">
        <f t="shared" si="98"/>
        <v>-9.424777961</v>
      </c>
      <c r="CZ19" s="140">
        <f t="shared" si="99"/>
        <v>0</v>
      </c>
      <c r="DA19" s="141">
        <f t="shared" si="100"/>
        <v>-9.424777961</v>
      </c>
      <c r="DB19" s="141">
        <f t="shared" si="101"/>
        <v>-3.141592654</v>
      </c>
      <c r="DC19" s="122">
        <f t="shared" si="102"/>
        <v>3.141592654</v>
      </c>
      <c r="DD19" s="142">
        <f t="shared" si="103"/>
        <v>50992.09584</v>
      </c>
      <c r="DE19" s="142">
        <f t="shared" si="104"/>
        <v>3215541.162</v>
      </c>
      <c r="DF19" s="130">
        <f t="shared" si="105"/>
        <v>163967183090</v>
      </c>
      <c r="DG19" s="143">
        <f t="shared" si="106"/>
        <v>-655868732360</v>
      </c>
      <c r="DH19" s="143">
        <f t="shared" si="107"/>
        <v>0.00008032075437</v>
      </c>
      <c r="DI19" s="143">
        <f t="shared" si="108"/>
        <v>3.141592654</v>
      </c>
      <c r="DJ19" s="124">
        <f t="shared" si="109"/>
        <v>655868732360</v>
      </c>
      <c r="DK19" s="140">
        <f t="shared" ref="DK19:DM19" si="474">DK$2*AD19</f>
        <v>-3.141592654</v>
      </c>
      <c r="DL19" s="140">
        <f t="shared" si="474"/>
        <v>-3.141592654</v>
      </c>
      <c r="DM19" s="140">
        <f t="shared" si="474"/>
        <v>0</v>
      </c>
      <c r="DN19" s="141">
        <f t="shared" si="111"/>
        <v>-6.283185307</v>
      </c>
      <c r="DO19" s="141">
        <f t="shared" si="112"/>
        <v>0</v>
      </c>
      <c r="DP19" s="122">
        <f t="shared" si="113"/>
        <v>0</v>
      </c>
      <c r="DQ19" s="142">
        <f t="shared" ref="DQ19:DS19" si="475">POWER(AH19,DQ$2)</f>
        <v>37.08238178</v>
      </c>
      <c r="DR19" s="142">
        <f t="shared" si="475"/>
        <v>45688.8366</v>
      </c>
      <c r="DS19" s="142">
        <f t="shared" si="475"/>
        <v>3215541.162</v>
      </c>
      <c r="DT19" s="130">
        <f t="shared" si="115"/>
        <v>5447933448513</v>
      </c>
      <c r="DU19" s="143">
        <f t="shared" si="116"/>
        <v>-98062802073227</v>
      </c>
      <c r="DV19" s="143">
        <f t="shared" si="117"/>
        <v>0</v>
      </c>
      <c r="DW19" s="143">
        <f t="shared" si="118"/>
        <v>3.141592654</v>
      </c>
      <c r="DX19" s="124">
        <f t="shared" si="119"/>
        <v>98062802073227</v>
      </c>
      <c r="DY19" s="140">
        <f t="shared" si="120"/>
        <v>0</v>
      </c>
      <c r="DZ19" s="141">
        <f t="shared" si="121"/>
        <v>0</v>
      </c>
      <c r="EA19" s="141">
        <f t="shared" si="122"/>
        <v>0</v>
      </c>
      <c r="EB19" s="122">
        <f t="shared" si="123"/>
        <v>0</v>
      </c>
      <c r="EC19" s="142">
        <f t="shared" si="124"/>
        <v>10339704961931</v>
      </c>
      <c r="ED19" s="130">
        <f t="shared" si="125"/>
        <v>10339704961931</v>
      </c>
      <c r="EE19" s="143">
        <f t="shared" si="126"/>
        <v>279172033972125</v>
      </c>
      <c r="EF19" s="143">
        <f t="shared" si="127"/>
        <v>0</v>
      </c>
      <c r="EG19" s="143">
        <f t="shared" si="128"/>
        <v>0</v>
      </c>
      <c r="EH19" s="124">
        <f t="shared" si="129"/>
        <v>279172033972125</v>
      </c>
      <c r="EI19" s="144">
        <f t="shared" ref="EI19:EJ19" si="476">CK19+CU19+DG19+DU19+EE19</f>
        <v>-203913387521027</v>
      </c>
      <c r="EJ19" s="144">
        <f t="shared" si="476"/>
        <v>0.04680013869</v>
      </c>
      <c r="EK19" s="144">
        <f t="shared" si="131"/>
        <v>3.141592654</v>
      </c>
      <c r="EL19" s="145">
        <f t="shared" si="132"/>
        <v>203913387521027</v>
      </c>
      <c r="EM19" s="140">
        <f t="shared" si="133"/>
        <v>1.570796327</v>
      </c>
      <c r="EN19" s="141">
        <f t="shared" si="134"/>
        <v>1.570796327</v>
      </c>
      <c r="EO19" s="141">
        <f t="shared" si="135"/>
        <v>1.570796327</v>
      </c>
      <c r="EP19" s="122">
        <f t="shared" si="136"/>
        <v>1.570796327</v>
      </c>
      <c r="EQ19" s="142">
        <f t="shared" si="137"/>
        <v>14279824.49</v>
      </c>
      <c r="ER19" s="130">
        <f t="shared" si="138"/>
        <v>14279824.49</v>
      </c>
      <c r="ES19" s="143">
        <f t="shared" si="139"/>
        <v>0.000000004543448481</v>
      </c>
      <c r="ET19" s="143">
        <f t="shared" si="140"/>
        <v>74200144.63</v>
      </c>
      <c r="EU19" s="143">
        <f t="shared" si="141"/>
        <v>1.570796327</v>
      </c>
      <c r="EV19" s="124">
        <f t="shared" si="142"/>
        <v>74200144.63</v>
      </c>
      <c r="EW19" s="144">
        <f t="shared" ref="EW19:EX19" si="477">BY19+ES19</f>
        <v>-71469369.24</v>
      </c>
      <c r="EX19" s="144">
        <f t="shared" si="477"/>
        <v>74200144.63</v>
      </c>
      <c r="EY19" s="144">
        <f t="shared" si="144"/>
        <v>2.33745031</v>
      </c>
      <c r="EZ19" s="145">
        <f t="shared" si="145"/>
        <v>103021998.6</v>
      </c>
      <c r="FA19" s="140">
        <f t="shared" si="146"/>
        <v>0.7791501034</v>
      </c>
      <c r="FB19" s="141">
        <f t="shared" si="147"/>
        <v>0.7791501034</v>
      </c>
      <c r="FC19" s="141">
        <f t="shared" si="148"/>
        <v>0.7791501034</v>
      </c>
      <c r="FD19" s="122">
        <f t="shared" si="149"/>
        <v>0.7791501034</v>
      </c>
      <c r="FE19" s="142">
        <f t="shared" si="150"/>
        <v>468.7881844</v>
      </c>
      <c r="FF19" s="130">
        <f t="shared" si="151"/>
        <v>468.7881844</v>
      </c>
      <c r="FG19" s="143">
        <f t="shared" si="152"/>
        <v>88.24572726</v>
      </c>
      <c r="FH19" s="143">
        <f t="shared" si="153"/>
        <v>87.14983103</v>
      </c>
      <c r="FI19" s="143">
        <f t="shared" si="154"/>
        <v>0.7791501034</v>
      </c>
      <c r="FJ19" s="124">
        <f t="shared" si="155"/>
        <v>124.0258095</v>
      </c>
      <c r="FK19" s="140">
        <f t="shared" si="156"/>
        <v>-6.283185307</v>
      </c>
      <c r="FL19" s="141">
        <f t="shared" si="157"/>
        <v>-6.283185307</v>
      </c>
      <c r="FM19" s="141">
        <f t="shared" si="158"/>
        <v>0</v>
      </c>
      <c r="FN19" s="122">
        <f t="shared" si="159"/>
        <v>0</v>
      </c>
      <c r="FO19" s="142">
        <f t="shared" si="160"/>
        <v>1375.103038</v>
      </c>
      <c r="FP19" s="130">
        <f t="shared" si="161"/>
        <v>1375.103038</v>
      </c>
      <c r="FQ19" s="143">
        <f t="shared" si="162"/>
        <v>-1375.103038</v>
      </c>
      <c r="FR19" s="143">
        <f t="shared" si="163"/>
        <v>0</v>
      </c>
      <c r="FS19" s="143">
        <f t="shared" si="164"/>
        <v>3.141592654</v>
      </c>
      <c r="FT19" s="124">
        <f t="shared" si="165"/>
        <v>1375.103038</v>
      </c>
      <c r="FU19" s="144">
        <f t="shared" si="166"/>
        <v>-138441.6128</v>
      </c>
      <c r="FV19" s="144">
        <f t="shared" si="167"/>
        <v>0</v>
      </c>
      <c r="FW19" s="144">
        <f t="shared" si="168"/>
        <v>-3.141592654</v>
      </c>
      <c r="FX19" s="145">
        <f t="shared" si="169"/>
        <v>138441.6128</v>
      </c>
      <c r="FY19" s="140">
        <f t="shared" si="170"/>
        <v>-3.141592654</v>
      </c>
      <c r="FZ19" s="140">
        <f t="shared" si="171"/>
        <v>-0.7791501034</v>
      </c>
      <c r="GA19" s="141">
        <f t="shared" si="172"/>
        <v>-3.920742757</v>
      </c>
      <c r="GB19" s="141">
        <f t="shared" si="173"/>
        <v>-3.920742757</v>
      </c>
      <c r="GC19" s="122">
        <f t="shared" si="174"/>
        <v>2.36244255</v>
      </c>
      <c r="GD19" s="142">
        <f t="shared" si="175"/>
        <v>138441.6128</v>
      </c>
      <c r="GE19" s="142">
        <f t="shared" si="176"/>
        <v>0.008062837919</v>
      </c>
      <c r="GF19" s="130">
        <f t="shared" si="177"/>
        <v>1116.232286</v>
      </c>
      <c r="GG19" s="143">
        <f t="shared" si="178"/>
        <v>-88.24572726</v>
      </c>
      <c r="GH19" s="143">
        <f t="shared" si="179"/>
        <v>87.14983103</v>
      </c>
      <c r="GI19" s="143">
        <f t="shared" si="180"/>
        <v>2.36244255</v>
      </c>
      <c r="GJ19" s="124">
        <f t="shared" si="181"/>
        <v>124.0258095</v>
      </c>
      <c r="GK19" s="146">
        <f t="shared" si="182"/>
        <v>-0.5</v>
      </c>
      <c r="GL19" s="127">
        <f t="shared" si="183"/>
        <v>-0.8660254038</v>
      </c>
      <c r="GM19" s="146">
        <f t="shared" si="184"/>
        <v>-2.094395102</v>
      </c>
      <c r="GN19" s="127">
        <f t="shared" si="185"/>
        <v>1</v>
      </c>
      <c r="GO19" s="147">
        <f t="shared" si="186"/>
        <v>-0.5</v>
      </c>
      <c r="GP19" s="128">
        <f t="shared" si="187"/>
        <v>0.8660254038</v>
      </c>
      <c r="GQ19" s="147">
        <f t="shared" si="188"/>
        <v>2.094395102</v>
      </c>
      <c r="GR19" s="128">
        <f t="shared" si="189"/>
        <v>1</v>
      </c>
      <c r="GS19" s="140">
        <f t="shared" si="190"/>
        <v>-2.094395102</v>
      </c>
      <c r="GT19" s="140">
        <f t="shared" si="191"/>
        <v>0.7791501034</v>
      </c>
      <c r="GU19" s="141">
        <f t="shared" si="192"/>
        <v>-1.315244999</v>
      </c>
      <c r="GV19" s="141">
        <f t="shared" si="193"/>
        <v>-1.315244999</v>
      </c>
      <c r="GW19" s="122">
        <f t="shared" si="194"/>
        <v>-1.315244999</v>
      </c>
      <c r="GX19" s="142">
        <f t="shared" si="195"/>
        <v>1</v>
      </c>
      <c r="GY19" s="142">
        <f t="shared" si="196"/>
        <v>124.0258095</v>
      </c>
      <c r="GZ19" s="130">
        <f t="shared" si="197"/>
        <v>124.0258095</v>
      </c>
      <c r="HA19" s="143">
        <f t="shared" si="198"/>
        <v>31.35110398</v>
      </c>
      <c r="HB19" s="143">
        <f t="shared" si="199"/>
        <v>-119.9979571</v>
      </c>
      <c r="HC19" s="143">
        <f t="shared" si="200"/>
        <v>-1.315244999</v>
      </c>
      <c r="HD19" s="124">
        <f t="shared" si="201"/>
        <v>124.0258095</v>
      </c>
      <c r="HE19" s="140">
        <f t="shared" si="202"/>
        <v>2.094395102</v>
      </c>
      <c r="HF19" s="140">
        <f t="shared" si="203"/>
        <v>2.36244255</v>
      </c>
      <c r="HG19" s="141">
        <f t="shared" si="204"/>
        <v>4.456837653</v>
      </c>
      <c r="HH19" s="141">
        <f t="shared" si="205"/>
        <v>4.456837653</v>
      </c>
      <c r="HI19" s="122">
        <f t="shared" si="206"/>
        <v>-1.826347655</v>
      </c>
      <c r="HJ19" s="142">
        <f t="shared" si="207"/>
        <v>1</v>
      </c>
      <c r="HK19" s="142">
        <f t="shared" si="208"/>
        <v>124.0258095</v>
      </c>
      <c r="HL19" s="130">
        <f t="shared" si="209"/>
        <v>124.0258095</v>
      </c>
      <c r="HM19" s="143">
        <f t="shared" si="210"/>
        <v>-31.35110398</v>
      </c>
      <c r="HN19" s="143">
        <f t="shared" si="211"/>
        <v>-119.9979571</v>
      </c>
      <c r="HO19" s="143">
        <f t="shared" si="212"/>
        <v>-1.826347655</v>
      </c>
      <c r="HP19" s="124">
        <f t="shared" si="213"/>
        <v>124.0258095</v>
      </c>
      <c r="HQ19" s="140">
        <f t="shared" si="214"/>
        <v>2.094395102</v>
      </c>
      <c r="HR19" s="140">
        <f t="shared" si="215"/>
        <v>0.7791501034</v>
      </c>
      <c r="HS19" s="141">
        <f t="shared" si="216"/>
        <v>2.873545206</v>
      </c>
      <c r="HT19" s="141">
        <f t="shared" si="217"/>
        <v>2.873545206</v>
      </c>
      <c r="HU19" s="122">
        <f t="shared" si="218"/>
        <v>2.873545206</v>
      </c>
      <c r="HV19" s="142">
        <f t="shared" si="219"/>
        <v>1</v>
      </c>
      <c r="HW19" s="142">
        <f t="shared" si="220"/>
        <v>124.0258095</v>
      </c>
      <c r="HX19" s="130">
        <f t="shared" si="221"/>
        <v>124.0258095</v>
      </c>
      <c r="HY19" s="143">
        <f t="shared" si="222"/>
        <v>-119.5968312</v>
      </c>
      <c r="HZ19" s="143">
        <f t="shared" si="223"/>
        <v>32.84812606</v>
      </c>
      <c r="IA19" s="143">
        <f t="shared" si="224"/>
        <v>2.873545206</v>
      </c>
      <c r="IB19" s="124">
        <f t="shared" si="225"/>
        <v>124.0258095</v>
      </c>
      <c r="IC19" s="140">
        <f t="shared" si="226"/>
        <v>-2.094395102</v>
      </c>
      <c r="ID19" s="140">
        <f t="shared" si="227"/>
        <v>2.36244255</v>
      </c>
      <c r="IE19" s="141">
        <f t="shared" si="228"/>
        <v>0.2680474478</v>
      </c>
      <c r="IF19" s="141">
        <f t="shared" si="229"/>
        <v>0.2680474478</v>
      </c>
      <c r="IG19" s="122">
        <f t="shared" si="230"/>
        <v>0.2680474478</v>
      </c>
      <c r="IH19" s="142">
        <f t="shared" si="231"/>
        <v>1</v>
      </c>
      <c r="II19" s="142">
        <f t="shared" si="232"/>
        <v>124.0258095</v>
      </c>
      <c r="IJ19" s="130">
        <f t="shared" si="233"/>
        <v>124.0258095</v>
      </c>
      <c r="IK19" s="143">
        <f t="shared" si="234"/>
        <v>119.5968312</v>
      </c>
      <c r="IL19" s="143">
        <f t="shared" si="235"/>
        <v>32.84812606</v>
      </c>
      <c r="IM19" s="143">
        <f t="shared" si="236"/>
        <v>0.2680474478</v>
      </c>
      <c r="IN19" s="124">
        <f t="shared" si="237"/>
        <v>124.0258095</v>
      </c>
    </row>
    <row r="20" ht="12.75" customHeight="1">
      <c r="A20" s="129">
        <f>'Cortez Cubic'!AP20</f>
        <v>-0.2187762226</v>
      </c>
      <c r="B20" s="129">
        <f>'Cortez Cubic'!AQ20</f>
        <v>5.513619698</v>
      </c>
      <c r="C20" s="129">
        <f>'Cortez Cubic'!AR20</f>
        <v>3142.816614</v>
      </c>
      <c r="D20" s="129">
        <f>'Cortez Cubic'!AS20</f>
        <v>-163743.8603</v>
      </c>
      <c r="E20" s="129">
        <f t="shared" ref="E20:H20" si="478">0</f>
        <v>0</v>
      </c>
      <c r="F20" s="129">
        <f t="shared" si="478"/>
        <v>0</v>
      </c>
      <c r="G20" s="129">
        <f t="shared" si="478"/>
        <v>0</v>
      </c>
      <c r="H20" s="129">
        <f t="shared" si="478"/>
        <v>0</v>
      </c>
      <c r="I20" s="110">
        <f>'Cortez Cubic'!I20</f>
        <v>61</v>
      </c>
      <c r="J20" s="130">
        <f t="shared" si="28"/>
        <v>61.87414066</v>
      </c>
      <c r="K20" s="131">
        <f t="shared" si="29"/>
        <v>0</v>
      </c>
      <c r="L20" s="131">
        <f t="shared" si="30"/>
        <v>1</v>
      </c>
      <c r="M20" s="132">
        <f t="shared" si="31"/>
        <v>-0.8741406552</v>
      </c>
      <c r="N20" s="133">
        <f t="shared" si="32"/>
        <v>31.29139895</v>
      </c>
      <c r="O20" s="134">
        <f t="shared" si="33"/>
        <v>93.1655396</v>
      </c>
      <c r="P20" s="134">
        <f t="shared" si="34"/>
        <v>0</v>
      </c>
      <c r="Q20" s="135">
        <f t="shared" si="35"/>
        <v>61.87414066</v>
      </c>
      <c r="R20" s="135">
        <f t="shared" si="36"/>
        <v>0</v>
      </c>
      <c r="S20" s="136">
        <f t="shared" si="37"/>
        <v>-129.8375827</v>
      </c>
      <c r="T20" s="136">
        <f t="shared" si="38"/>
        <v>0</v>
      </c>
      <c r="U20" s="137">
        <f t="shared" ref="U20:X20" si="479">ATAN2(A20,E20)</f>
        <v>3.141592654</v>
      </c>
      <c r="V20" s="137">
        <f t="shared" si="479"/>
        <v>0</v>
      </c>
      <c r="W20" s="137">
        <f t="shared" si="479"/>
        <v>0</v>
      </c>
      <c r="X20" s="137">
        <f t="shared" si="479"/>
        <v>3.141592654</v>
      </c>
      <c r="Y20" s="137">
        <f t="shared" ref="Y20:AB20" si="480">SQRT(POWER(A20,2)+POWER(E20,2))</f>
        <v>0.2187762226</v>
      </c>
      <c r="Z20" s="137">
        <f t="shared" si="480"/>
        <v>5.513619698</v>
      </c>
      <c r="AA20" s="137">
        <f t="shared" si="480"/>
        <v>3142.816614</v>
      </c>
      <c r="AB20" s="137">
        <f t="shared" si="480"/>
        <v>163743.8603</v>
      </c>
      <c r="AC20" s="138">
        <f t="shared" ref="AC20:AF20" si="481">U20-$U20</f>
        <v>0</v>
      </c>
      <c r="AD20" s="138">
        <f t="shared" si="481"/>
        <v>-3.141592654</v>
      </c>
      <c r="AE20" s="138">
        <f t="shared" si="481"/>
        <v>-3.141592654</v>
      </c>
      <c r="AF20" s="138">
        <f t="shared" si="481"/>
        <v>0</v>
      </c>
      <c r="AG20" s="138">
        <f t="shared" ref="AG20:AJ20" si="482">Y20/$Y20</f>
        <v>1</v>
      </c>
      <c r="AH20" s="138">
        <f t="shared" si="482"/>
        <v>25.20209752</v>
      </c>
      <c r="AI20" s="138">
        <f t="shared" si="482"/>
        <v>14365.43961</v>
      </c>
      <c r="AJ20" s="138">
        <f t="shared" si="482"/>
        <v>748453.6408</v>
      </c>
      <c r="AK20" s="139">
        <f t="shared" ref="AK20:AN20" si="483">AG20*COS(AC20)</f>
        <v>1</v>
      </c>
      <c r="AL20" s="139">
        <f t="shared" si="483"/>
        <v>-25.20209752</v>
      </c>
      <c r="AM20" s="139">
        <f t="shared" si="483"/>
        <v>-14365.43961</v>
      </c>
      <c r="AN20" s="139">
        <f t="shared" si="483"/>
        <v>748453.6408</v>
      </c>
      <c r="AO20" s="129">
        <f t="shared" ref="AO20:AR20" si="484">AG20*SIN(AC20)</f>
        <v>0</v>
      </c>
      <c r="AP20" s="129">
        <f t="shared" si="484"/>
        <v>0</v>
      </c>
      <c r="AQ20" s="129">
        <f t="shared" si="484"/>
        <v>0</v>
      </c>
      <c r="AR20" s="129">
        <f t="shared" si="484"/>
        <v>0</v>
      </c>
      <c r="AS20" s="140">
        <f t="shared" si="45"/>
        <v>-9.424777961</v>
      </c>
      <c r="AT20" s="141">
        <f t="shared" si="46"/>
        <v>-9.424777961</v>
      </c>
      <c r="AU20" s="141">
        <f t="shared" si="47"/>
        <v>-3.141592654</v>
      </c>
      <c r="AV20" s="122">
        <f t="shared" si="48"/>
        <v>3.141592654</v>
      </c>
      <c r="AW20" s="142">
        <f t="shared" si="49"/>
        <v>16007.00437</v>
      </c>
      <c r="AX20" s="130">
        <f t="shared" si="50"/>
        <v>16007.00437</v>
      </c>
      <c r="AY20" s="143">
        <f t="shared" si="51"/>
        <v>32014.00873</v>
      </c>
      <c r="AZ20" s="143">
        <f t="shared" si="52"/>
        <v>0</v>
      </c>
      <c r="BA20" s="143">
        <f t="shared" si="53"/>
        <v>0</v>
      </c>
      <c r="BB20" s="124">
        <f t="shared" si="54"/>
        <v>32014.00873</v>
      </c>
      <c r="BC20" s="140">
        <f t="shared" ref="BC20:BD20" si="485">BC$2*AD20</f>
        <v>-3.141592654</v>
      </c>
      <c r="BD20" s="140">
        <f t="shared" si="485"/>
        <v>-3.141592654</v>
      </c>
      <c r="BE20" s="141">
        <f t="shared" si="56"/>
        <v>-6.283185307</v>
      </c>
      <c r="BF20" s="141">
        <f t="shared" si="57"/>
        <v>0</v>
      </c>
      <c r="BG20" s="122">
        <f t="shared" si="58"/>
        <v>0</v>
      </c>
      <c r="BH20" s="142">
        <f t="shared" ref="BH20:BI20" si="486">POWER(AH20,BH$2)</f>
        <v>25.20209752</v>
      </c>
      <c r="BI20" s="142">
        <f t="shared" si="486"/>
        <v>14365.43961</v>
      </c>
      <c r="BJ20" s="130">
        <f t="shared" si="60"/>
        <v>362039.2101</v>
      </c>
      <c r="BK20" s="143">
        <f t="shared" si="61"/>
        <v>3258352.891</v>
      </c>
      <c r="BL20" s="143">
        <f t="shared" si="62"/>
        <v>0</v>
      </c>
      <c r="BM20" s="143">
        <f t="shared" si="63"/>
        <v>0</v>
      </c>
      <c r="BN20" s="124">
        <f t="shared" si="64"/>
        <v>3258352.891</v>
      </c>
      <c r="BO20" s="140">
        <f t="shared" si="65"/>
        <v>0</v>
      </c>
      <c r="BP20" s="141">
        <f t="shared" si="66"/>
        <v>0</v>
      </c>
      <c r="BQ20" s="141">
        <f t="shared" si="67"/>
        <v>0</v>
      </c>
      <c r="BR20" s="122">
        <f t="shared" si="68"/>
        <v>0</v>
      </c>
      <c r="BS20" s="142">
        <f t="shared" si="69"/>
        <v>748453.6408</v>
      </c>
      <c r="BT20" s="130">
        <f t="shared" si="70"/>
        <v>748453.6408</v>
      </c>
      <c r="BU20" s="143">
        <f t="shared" si="71"/>
        <v>-20208248.3</v>
      </c>
      <c r="BV20" s="143">
        <f t="shared" si="72"/>
        <v>0</v>
      </c>
      <c r="BW20" s="143">
        <f t="shared" si="73"/>
        <v>3.141592654</v>
      </c>
      <c r="BX20" s="124">
        <f t="shared" si="74"/>
        <v>20208248.3</v>
      </c>
      <c r="BY20" s="144">
        <f t="shared" ref="BY20:BZ20" si="487">AY20+BK20+BU20</f>
        <v>-16917881.4</v>
      </c>
      <c r="BZ20" s="144">
        <f t="shared" si="487"/>
        <v>0</v>
      </c>
      <c r="CA20" s="144">
        <f t="shared" si="76"/>
        <v>-3.141592654</v>
      </c>
      <c r="CB20" s="145">
        <f t="shared" si="77"/>
        <v>16917881.4</v>
      </c>
      <c r="CC20" s="140">
        <f t="shared" ref="CC20:CD20" si="488">CC$2*AD20</f>
        <v>-6.283185307</v>
      </c>
      <c r="CD20" s="140">
        <f t="shared" si="488"/>
        <v>-6.283185307</v>
      </c>
      <c r="CE20" s="141">
        <f t="shared" si="79"/>
        <v>-12.56637061</v>
      </c>
      <c r="CF20" s="141">
        <f t="shared" si="80"/>
        <v>0</v>
      </c>
      <c r="CG20" s="122">
        <f t="shared" si="81"/>
        <v>0</v>
      </c>
      <c r="CH20" s="142">
        <f t="shared" ref="CH20:CI20" si="489">POWER(AH20,CH$2)</f>
        <v>635.1457196</v>
      </c>
      <c r="CI20" s="142">
        <f t="shared" si="489"/>
        <v>206365855.2</v>
      </c>
      <c r="CJ20" s="130">
        <f t="shared" si="83"/>
        <v>131072389619</v>
      </c>
      <c r="CK20" s="143">
        <f t="shared" si="84"/>
        <v>-131072389619</v>
      </c>
      <c r="CL20" s="143">
        <f t="shared" si="85"/>
        <v>0</v>
      </c>
      <c r="CM20" s="143">
        <f t="shared" si="86"/>
        <v>3.141592654</v>
      </c>
      <c r="CN20" s="124">
        <f t="shared" si="87"/>
        <v>131072389619</v>
      </c>
      <c r="CO20" s="140">
        <f t="shared" si="88"/>
        <v>-9.424777961</v>
      </c>
      <c r="CP20" s="141">
        <f t="shared" si="89"/>
        <v>-9.424777961</v>
      </c>
      <c r="CQ20" s="141">
        <f t="shared" si="90"/>
        <v>-3.141592654</v>
      </c>
      <c r="CR20" s="122">
        <f t="shared" si="91"/>
        <v>3.141592654</v>
      </c>
      <c r="CS20" s="142">
        <f t="shared" si="92"/>
        <v>2964536231188</v>
      </c>
      <c r="CT20" s="130">
        <f t="shared" si="93"/>
        <v>2964536231188</v>
      </c>
      <c r="CU20" s="143">
        <f t="shared" si="94"/>
        <v>-11858144924750</v>
      </c>
      <c r="CV20" s="143">
        <f t="shared" si="95"/>
        <v>0.001452203923</v>
      </c>
      <c r="CW20" s="143">
        <f t="shared" si="96"/>
        <v>3.141592654</v>
      </c>
      <c r="CX20" s="124">
        <f t="shared" si="97"/>
        <v>11858144924750</v>
      </c>
      <c r="CY20" s="140">
        <f t="shared" si="98"/>
        <v>-9.424777961</v>
      </c>
      <c r="CZ20" s="140">
        <f t="shared" si="99"/>
        <v>0</v>
      </c>
      <c r="DA20" s="141">
        <f t="shared" si="100"/>
        <v>-9.424777961</v>
      </c>
      <c r="DB20" s="141">
        <f t="shared" si="101"/>
        <v>-3.141592654</v>
      </c>
      <c r="DC20" s="122">
        <f t="shared" si="102"/>
        <v>3.141592654</v>
      </c>
      <c r="DD20" s="142">
        <f t="shared" si="103"/>
        <v>16007.00437</v>
      </c>
      <c r="DE20" s="142">
        <f t="shared" si="104"/>
        <v>748453.6408</v>
      </c>
      <c r="DF20" s="130">
        <f t="shared" si="105"/>
        <v>11980500696</v>
      </c>
      <c r="DG20" s="143">
        <f t="shared" si="106"/>
        <v>-47922002785</v>
      </c>
      <c r="DH20" s="143">
        <f t="shared" si="107"/>
        <v>0.000005868752732</v>
      </c>
      <c r="DI20" s="143">
        <f t="shared" si="108"/>
        <v>3.141592654</v>
      </c>
      <c r="DJ20" s="124">
        <f t="shared" si="109"/>
        <v>47922002785</v>
      </c>
      <c r="DK20" s="140">
        <f t="shared" ref="DK20:DM20" si="490">DK$2*AD20</f>
        <v>-3.141592654</v>
      </c>
      <c r="DL20" s="140">
        <f t="shared" si="490"/>
        <v>-3.141592654</v>
      </c>
      <c r="DM20" s="140">
        <f t="shared" si="490"/>
        <v>0</v>
      </c>
      <c r="DN20" s="141">
        <f t="shared" si="111"/>
        <v>-6.283185307</v>
      </c>
      <c r="DO20" s="141">
        <f t="shared" si="112"/>
        <v>0</v>
      </c>
      <c r="DP20" s="122">
        <f t="shared" si="113"/>
        <v>0</v>
      </c>
      <c r="DQ20" s="142">
        <f t="shared" ref="DQ20:DS20" si="491">POWER(AH20,DQ$2)</f>
        <v>25.20209752</v>
      </c>
      <c r="DR20" s="142">
        <f t="shared" si="491"/>
        <v>14365.43961</v>
      </c>
      <c r="DS20" s="142">
        <f t="shared" si="491"/>
        <v>748453.6408</v>
      </c>
      <c r="DT20" s="130">
        <f t="shared" si="115"/>
        <v>270969564874</v>
      </c>
      <c r="DU20" s="143">
        <f t="shared" si="116"/>
        <v>-4877452167734</v>
      </c>
      <c r="DV20" s="143">
        <f t="shared" si="117"/>
        <v>0</v>
      </c>
      <c r="DW20" s="143">
        <f t="shared" si="118"/>
        <v>3.141592654</v>
      </c>
      <c r="DX20" s="124">
        <f t="shared" si="119"/>
        <v>4877452167734</v>
      </c>
      <c r="DY20" s="140">
        <f t="shared" si="120"/>
        <v>0</v>
      </c>
      <c r="DZ20" s="141">
        <f t="shared" si="121"/>
        <v>0</v>
      </c>
      <c r="EA20" s="141">
        <f t="shared" si="122"/>
        <v>0</v>
      </c>
      <c r="EB20" s="122">
        <f t="shared" si="123"/>
        <v>0</v>
      </c>
      <c r="EC20" s="142">
        <f t="shared" si="124"/>
        <v>560182852405</v>
      </c>
      <c r="ED20" s="130">
        <f t="shared" si="125"/>
        <v>560182852405</v>
      </c>
      <c r="EE20" s="143">
        <f t="shared" si="126"/>
        <v>15124937014922</v>
      </c>
      <c r="EF20" s="143">
        <f t="shared" si="127"/>
        <v>0</v>
      </c>
      <c r="EG20" s="143">
        <f t="shared" si="128"/>
        <v>0</v>
      </c>
      <c r="EH20" s="124">
        <f t="shared" si="129"/>
        <v>15124937014922</v>
      </c>
      <c r="EI20" s="144">
        <f t="shared" ref="EI20:EJ20" si="492">CK20+CU20+DG20+DU20+EE20</f>
        <v>-1789654469966</v>
      </c>
      <c r="EJ20" s="144">
        <f t="shared" si="492"/>
        <v>0.001458072675</v>
      </c>
      <c r="EK20" s="144">
        <f t="shared" si="131"/>
        <v>3.141592654</v>
      </c>
      <c r="EL20" s="145">
        <f t="shared" si="132"/>
        <v>1789654469966</v>
      </c>
      <c r="EM20" s="140">
        <f t="shared" si="133"/>
        <v>1.570796327</v>
      </c>
      <c r="EN20" s="141">
        <f t="shared" si="134"/>
        <v>1.570796327</v>
      </c>
      <c r="EO20" s="141">
        <f t="shared" si="135"/>
        <v>1.570796327</v>
      </c>
      <c r="EP20" s="122">
        <f t="shared" si="136"/>
        <v>1.570796327</v>
      </c>
      <c r="EQ20" s="142">
        <f t="shared" si="137"/>
        <v>1337779.679</v>
      </c>
      <c r="ER20" s="130">
        <f t="shared" si="138"/>
        <v>1337779.679</v>
      </c>
      <c r="ES20" s="143">
        <f t="shared" si="139"/>
        <v>0.000000003512645288</v>
      </c>
      <c r="ET20" s="143">
        <f t="shared" si="140"/>
        <v>6951307.121</v>
      </c>
      <c r="EU20" s="143">
        <f t="shared" si="141"/>
        <v>1.570796327</v>
      </c>
      <c r="EV20" s="124">
        <f t="shared" si="142"/>
        <v>6951307.121</v>
      </c>
      <c r="EW20" s="144">
        <f t="shared" ref="EW20:EX20" si="493">BY20+ES20</f>
        <v>-16917881.4</v>
      </c>
      <c r="EX20" s="144">
        <f t="shared" si="493"/>
        <v>6951307.121</v>
      </c>
      <c r="EY20" s="144">
        <f t="shared" si="144"/>
        <v>2.751737844</v>
      </c>
      <c r="EZ20" s="145">
        <f t="shared" si="145"/>
        <v>18290308.41</v>
      </c>
      <c r="FA20" s="140">
        <f t="shared" si="146"/>
        <v>0.9172459481</v>
      </c>
      <c r="FB20" s="141">
        <f t="shared" si="147"/>
        <v>0.9172459481</v>
      </c>
      <c r="FC20" s="141">
        <f t="shared" si="148"/>
        <v>0.9172459481</v>
      </c>
      <c r="FD20" s="122">
        <f t="shared" si="149"/>
        <v>0.9172459481</v>
      </c>
      <c r="FE20" s="142">
        <f t="shared" si="150"/>
        <v>263.475564</v>
      </c>
      <c r="FF20" s="130">
        <f t="shared" si="151"/>
        <v>263.475564</v>
      </c>
      <c r="FG20" s="143">
        <f t="shared" si="152"/>
        <v>42.38242022</v>
      </c>
      <c r="FH20" s="143">
        <f t="shared" si="153"/>
        <v>55.34240755</v>
      </c>
      <c r="FI20" s="143">
        <f t="shared" si="154"/>
        <v>0.9172459481</v>
      </c>
      <c r="FJ20" s="124">
        <f t="shared" si="155"/>
        <v>69.70689792</v>
      </c>
      <c r="FK20" s="140">
        <f t="shared" si="156"/>
        <v>-6.283185307</v>
      </c>
      <c r="FL20" s="141">
        <f t="shared" si="157"/>
        <v>-6.283185307</v>
      </c>
      <c r="FM20" s="141">
        <f t="shared" si="158"/>
        <v>0</v>
      </c>
      <c r="FN20" s="122">
        <f t="shared" si="159"/>
        <v>0</v>
      </c>
      <c r="FO20" s="142">
        <f t="shared" si="160"/>
        <v>635.1457196</v>
      </c>
      <c r="FP20" s="130">
        <f t="shared" si="161"/>
        <v>635.1457196</v>
      </c>
      <c r="FQ20" s="143">
        <f t="shared" si="162"/>
        <v>-635.1457196</v>
      </c>
      <c r="FR20" s="143">
        <f t="shared" si="163"/>
        <v>0</v>
      </c>
      <c r="FS20" s="143">
        <f t="shared" si="164"/>
        <v>3.141592654</v>
      </c>
      <c r="FT20" s="124">
        <f t="shared" si="165"/>
        <v>635.1457196</v>
      </c>
      <c r="FU20" s="144">
        <f t="shared" si="166"/>
        <v>-43731.46455</v>
      </c>
      <c r="FV20" s="144">
        <f t="shared" si="167"/>
        <v>0</v>
      </c>
      <c r="FW20" s="144">
        <f t="shared" si="168"/>
        <v>-3.141592654</v>
      </c>
      <c r="FX20" s="145">
        <f t="shared" si="169"/>
        <v>43731.46455</v>
      </c>
      <c r="FY20" s="140">
        <f t="shared" si="170"/>
        <v>-3.141592654</v>
      </c>
      <c r="FZ20" s="140">
        <f t="shared" si="171"/>
        <v>-0.9172459481</v>
      </c>
      <c r="GA20" s="141">
        <f t="shared" si="172"/>
        <v>-4.058838602</v>
      </c>
      <c r="GB20" s="141">
        <f t="shared" si="173"/>
        <v>-4.058838602</v>
      </c>
      <c r="GC20" s="122">
        <f t="shared" si="174"/>
        <v>2.224346705</v>
      </c>
      <c r="GD20" s="142">
        <f t="shared" si="175"/>
        <v>43731.46455</v>
      </c>
      <c r="GE20" s="142">
        <f t="shared" si="176"/>
        <v>0.01434578255</v>
      </c>
      <c r="GF20" s="130">
        <f t="shared" si="177"/>
        <v>627.3620812</v>
      </c>
      <c r="GG20" s="143">
        <f t="shared" si="178"/>
        <v>-42.38242022</v>
      </c>
      <c r="GH20" s="143">
        <f t="shared" si="179"/>
        <v>55.34240755</v>
      </c>
      <c r="GI20" s="143">
        <f t="shared" si="180"/>
        <v>2.224346705</v>
      </c>
      <c r="GJ20" s="124">
        <f t="shared" si="181"/>
        <v>69.70689792</v>
      </c>
      <c r="GK20" s="146">
        <f t="shared" si="182"/>
        <v>-0.5</v>
      </c>
      <c r="GL20" s="127">
        <f t="shared" si="183"/>
        <v>-0.8660254038</v>
      </c>
      <c r="GM20" s="146">
        <f t="shared" si="184"/>
        <v>-2.094395102</v>
      </c>
      <c r="GN20" s="127">
        <f t="shared" si="185"/>
        <v>1</v>
      </c>
      <c r="GO20" s="147">
        <f t="shared" si="186"/>
        <v>-0.5</v>
      </c>
      <c r="GP20" s="128">
        <f t="shared" si="187"/>
        <v>0.8660254038</v>
      </c>
      <c r="GQ20" s="147">
        <f t="shared" si="188"/>
        <v>2.094395102</v>
      </c>
      <c r="GR20" s="128">
        <f t="shared" si="189"/>
        <v>1</v>
      </c>
      <c r="GS20" s="140">
        <f t="shared" si="190"/>
        <v>-2.094395102</v>
      </c>
      <c r="GT20" s="140">
        <f t="shared" si="191"/>
        <v>0.9172459481</v>
      </c>
      <c r="GU20" s="141">
        <f t="shared" si="192"/>
        <v>-1.177149154</v>
      </c>
      <c r="GV20" s="141">
        <f t="shared" si="193"/>
        <v>-1.177149154</v>
      </c>
      <c r="GW20" s="122">
        <f t="shared" si="194"/>
        <v>-1.177149154</v>
      </c>
      <c r="GX20" s="142">
        <f t="shared" si="195"/>
        <v>1</v>
      </c>
      <c r="GY20" s="142">
        <f t="shared" si="196"/>
        <v>69.70689792</v>
      </c>
      <c r="GZ20" s="130">
        <f t="shared" si="197"/>
        <v>69.70689792</v>
      </c>
      <c r="HA20" s="143">
        <f t="shared" si="198"/>
        <v>26.73672074</v>
      </c>
      <c r="HB20" s="143">
        <f t="shared" si="199"/>
        <v>-64.37545636</v>
      </c>
      <c r="HC20" s="143">
        <f t="shared" si="200"/>
        <v>-1.177149154</v>
      </c>
      <c r="HD20" s="124">
        <f t="shared" si="201"/>
        <v>69.70689792</v>
      </c>
      <c r="HE20" s="140">
        <f t="shared" si="202"/>
        <v>2.094395102</v>
      </c>
      <c r="HF20" s="140">
        <f t="shared" si="203"/>
        <v>2.224346705</v>
      </c>
      <c r="HG20" s="141">
        <f t="shared" si="204"/>
        <v>4.318741808</v>
      </c>
      <c r="HH20" s="141">
        <f t="shared" si="205"/>
        <v>4.318741808</v>
      </c>
      <c r="HI20" s="122">
        <f t="shared" si="206"/>
        <v>-1.964443499</v>
      </c>
      <c r="HJ20" s="142">
        <f t="shared" si="207"/>
        <v>1</v>
      </c>
      <c r="HK20" s="142">
        <f t="shared" si="208"/>
        <v>69.70689792</v>
      </c>
      <c r="HL20" s="130">
        <f t="shared" si="209"/>
        <v>69.70689792</v>
      </c>
      <c r="HM20" s="143">
        <f t="shared" si="210"/>
        <v>-26.73672074</v>
      </c>
      <c r="HN20" s="143">
        <f t="shared" si="211"/>
        <v>-64.37545636</v>
      </c>
      <c r="HO20" s="143">
        <f t="shared" si="212"/>
        <v>-1.964443499</v>
      </c>
      <c r="HP20" s="124">
        <f t="shared" si="213"/>
        <v>69.70689792</v>
      </c>
      <c r="HQ20" s="140">
        <f t="shared" si="214"/>
        <v>2.094395102</v>
      </c>
      <c r="HR20" s="140">
        <f t="shared" si="215"/>
        <v>0.9172459481</v>
      </c>
      <c r="HS20" s="141">
        <f t="shared" si="216"/>
        <v>3.011641051</v>
      </c>
      <c r="HT20" s="141">
        <f t="shared" si="217"/>
        <v>3.011641051</v>
      </c>
      <c r="HU20" s="122">
        <f t="shared" si="218"/>
        <v>3.011641051</v>
      </c>
      <c r="HV20" s="142">
        <f t="shared" si="219"/>
        <v>1</v>
      </c>
      <c r="HW20" s="142">
        <f t="shared" si="220"/>
        <v>69.70689792</v>
      </c>
      <c r="HX20" s="130">
        <f t="shared" si="221"/>
        <v>69.70689792</v>
      </c>
      <c r="HY20" s="143">
        <f t="shared" si="222"/>
        <v>-69.11914096</v>
      </c>
      <c r="HZ20" s="143">
        <f t="shared" si="223"/>
        <v>9.033048803</v>
      </c>
      <c r="IA20" s="143">
        <f t="shared" si="224"/>
        <v>3.011641051</v>
      </c>
      <c r="IB20" s="124">
        <f t="shared" si="225"/>
        <v>69.70689792</v>
      </c>
      <c r="IC20" s="140">
        <f t="shared" si="226"/>
        <v>-2.094395102</v>
      </c>
      <c r="ID20" s="140">
        <f t="shared" si="227"/>
        <v>2.224346705</v>
      </c>
      <c r="IE20" s="141">
        <f t="shared" si="228"/>
        <v>0.1299516031</v>
      </c>
      <c r="IF20" s="141">
        <f t="shared" si="229"/>
        <v>0.1299516031</v>
      </c>
      <c r="IG20" s="122">
        <f t="shared" si="230"/>
        <v>0.1299516031</v>
      </c>
      <c r="IH20" s="142">
        <f t="shared" si="231"/>
        <v>1</v>
      </c>
      <c r="II20" s="142">
        <f t="shared" si="232"/>
        <v>69.70689792</v>
      </c>
      <c r="IJ20" s="130">
        <f t="shared" si="233"/>
        <v>69.70689792</v>
      </c>
      <c r="IK20" s="143">
        <f t="shared" si="234"/>
        <v>69.11914096</v>
      </c>
      <c r="IL20" s="143">
        <f t="shared" si="235"/>
        <v>9.033048803</v>
      </c>
      <c r="IM20" s="143">
        <f t="shared" si="236"/>
        <v>0.1299516031</v>
      </c>
      <c r="IN20" s="124">
        <f t="shared" si="237"/>
        <v>69.70689792</v>
      </c>
    </row>
    <row r="21" ht="12.75" customHeight="1">
      <c r="A21" s="129">
        <f>'Cortez Cubic'!AP21</f>
        <v>-0.2187762226</v>
      </c>
      <c r="B21" s="129">
        <f>'Cortez Cubic'!AQ21</f>
        <v>8.230379764</v>
      </c>
      <c r="C21" s="129">
        <f>'Cortez Cubic'!AR21</f>
        <v>9779.973233</v>
      </c>
      <c r="D21" s="129">
        <f>'Cortez Cubic'!AS21</f>
        <v>-768129.3443</v>
      </c>
      <c r="E21" s="129">
        <f t="shared" ref="E21:H21" si="494">0</f>
        <v>0</v>
      </c>
      <c r="F21" s="129">
        <f t="shared" si="494"/>
        <v>0</v>
      </c>
      <c r="G21" s="129">
        <f t="shared" si="494"/>
        <v>0</v>
      </c>
      <c r="H21" s="129">
        <f t="shared" si="494"/>
        <v>0</v>
      </c>
      <c r="I21" s="110">
        <f>'Cortez Cubic'!I21</f>
        <v>177</v>
      </c>
      <c r="J21" s="130">
        <f t="shared" si="28"/>
        <v>177.9546552</v>
      </c>
      <c r="K21" s="131">
        <f t="shared" si="29"/>
        <v>1</v>
      </c>
      <c r="L21" s="131">
        <f t="shared" si="30"/>
        <v>0</v>
      </c>
      <c r="M21" s="132">
        <f t="shared" si="31"/>
        <v>-0.954655204</v>
      </c>
      <c r="N21" s="133">
        <f t="shared" si="32"/>
        <v>91.1080946</v>
      </c>
      <c r="O21" s="134">
        <f t="shared" si="33"/>
        <v>177.9546552</v>
      </c>
      <c r="P21" s="134">
        <f t="shared" si="34"/>
        <v>0</v>
      </c>
      <c r="Q21" s="135">
        <f t="shared" si="35"/>
        <v>86.84656061</v>
      </c>
      <c r="R21" s="135">
        <f t="shared" si="36"/>
        <v>0</v>
      </c>
      <c r="S21" s="136">
        <f t="shared" si="37"/>
        <v>-227.1811323</v>
      </c>
      <c r="T21" s="136">
        <f t="shared" si="38"/>
        <v>0</v>
      </c>
      <c r="U21" s="137">
        <f t="shared" ref="U21:X21" si="495">ATAN2(A21,E21)</f>
        <v>3.141592654</v>
      </c>
      <c r="V21" s="137">
        <f t="shared" si="495"/>
        <v>0</v>
      </c>
      <c r="W21" s="137">
        <f t="shared" si="495"/>
        <v>0</v>
      </c>
      <c r="X21" s="137">
        <f t="shared" si="495"/>
        <v>3.141592654</v>
      </c>
      <c r="Y21" s="137">
        <f t="shared" ref="Y21:AB21" si="496">SQRT(POWER(A21,2)+POWER(E21,2))</f>
        <v>0.2187762226</v>
      </c>
      <c r="Z21" s="137">
        <f t="shared" si="496"/>
        <v>8.230379764</v>
      </c>
      <c r="AA21" s="137">
        <f t="shared" si="496"/>
        <v>9779.973233</v>
      </c>
      <c r="AB21" s="137">
        <f t="shared" si="496"/>
        <v>768129.3443</v>
      </c>
      <c r="AC21" s="138">
        <f t="shared" ref="AC21:AF21" si="497">U21-$U21</f>
        <v>0</v>
      </c>
      <c r="AD21" s="138">
        <f t="shared" si="497"/>
        <v>-3.141592654</v>
      </c>
      <c r="AE21" s="138">
        <f t="shared" si="497"/>
        <v>-3.141592654</v>
      </c>
      <c r="AF21" s="138">
        <f t="shared" si="497"/>
        <v>0</v>
      </c>
      <c r="AG21" s="138">
        <f t="shared" ref="AG21:AJ21" si="498">Y21/$Y21</f>
        <v>1</v>
      </c>
      <c r="AH21" s="138">
        <f t="shared" si="498"/>
        <v>37.62008351</v>
      </c>
      <c r="AI21" s="138">
        <f t="shared" si="498"/>
        <v>44703.09029</v>
      </c>
      <c r="AJ21" s="138">
        <f t="shared" si="498"/>
        <v>3511027.547</v>
      </c>
      <c r="AK21" s="139">
        <f t="shared" ref="AK21:AN21" si="499">AG21*COS(AC21)</f>
        <v>1</v>
      </c>
      <c r="AL21" s="139">
        <f t="shared" si="499"/>
        <v>-37.62008351</v>
      </c>
      <c r="AM21" s="139">
        <f t="shared" si="499"/>
        <v>-44703.09029</v>
      </c>
      <c r="AN21" s="139">
        <f t="shared" si="499"/>
        <v>3511027.547</v>
      </c>
      <c r="AO21" s="129">
        <f t="shared" ref="AO21:AR21" si="500">AG21*SIN(AC21)</f>
        <v>0</v>
      </c>
      <c r="AP21" s="129">
        <f t="shared" si="500"/>
        <v>0</v>
      </c>
      <c r="AQ21" s="129">
        <f t="shared" si="500"/>
        <v>0</v>
      </c>
      <c r="AR21" s="129">
        <f t="shared" si="500"/>
        <v>0</v>
      </c>
      <c r="AS21" s="140">
        <f t="shared" si="45"/>
        <v>-9.424777961</v>
      </c>
      <c r="AT21" s="141">
        <f t="shared" si="46"/>
        <v>-9.424777961</v>
      </c>
      <c r="AU21" s="141">
        <f t="shared" si="47"/>
        <v>-3.141592654</v>
      </c>
      <c r="AV21" s="122">
        <f t="shared" si="48"/>
        <v>3.141592654</v>
      </c>
      <c r="AW21" s="142">
        <f t="shared" si="49"/>
        <v>53242.60128</v>
      </c>
      <c r="AX21" s="130">
        <f t="shared" si="50"/>
        <v>53242.60128</v>
      </c>
      <c r="AY21" s="143">
        <f t="shared" si="51"/>
        <v>106485.2026</v>
      </c>
      <c r="AZ21" s="143">
        <f t="shared" si="52"/>
        <v>0</v>
      </c>
      <c r="BA21" s="143">
        <f t="shared" si="53"/>
        <v>0</v>
      </c>
      <c r="BB21" s="124">
        <f t="shared" si="54"/>
        <v>106485.2026</v>
      </c>
      <c r="BC21" s="140">
        <f t="shared" ref="BC21:BD21" si="501">BC$2*AD21</f>
        <v>-3.141592654</v>
      </c>
      <c r="BD21" s="140">
        <f t="shared" si="501"/>
        <v>-3.141592654</v>
      </c>
      <c r="BE21" s="141">
        <f t="shared" si="56"/>
        <v>-6.283185307</v>
      </c>
      <c r="BF21" s="141">
        <f t="shared" si="57"/>
        <v>0</v>
      </c>
      <c r="BG21" s="122">
        <f t="shared" si="58"/>
        <v>0</v>
      </c>
      <c r="BH21" s="142">
        <f t="shared" ref="BH21:BI21" si="502">POWER(AH21,BH$2)</f>
        <v>37.62008351</v>
      </c>
      <c r="BI21" s="142">
        <f t="shared" si="502"/>
        <v>44703.09029</v>
      </c>
      <c r="BJ21" s="130">
        <f t="shared" si="60"/>
        <v>1681733.99</v>
      </c>
      <c r="BK21" s="143">
        <f t="shared" si="61"/>
        <v>15135605.91</v>
      </c>
      <c r="BL21" s="143">
        <f t="shared" si="62"/>
        <v>0</v>
      </c>
      <c r="BM21" s="143">
        <f t="shared" si="63"/>
        <v>0</v>
      </c>
      <c r="BN21" s="124">
        <f t="shared" si="64"/>
        <v>15135605.91</v>
      </c>
      <c r="BO21" s="140">
        <f t="shared" si="65"/>
        <v>0</v>
      </c>
      <c r="BP21" s="141">
        <f t="shared" si="66"/>
        <v>0</v>
      </c>
      <c r="BQ21" s="141">
        <f t="shared" si="67"/>
        <v>0</v>
      </c>
      <c r="BR21" s="122">
        <f t="shared" si="68"/>
        <v>0</v>
      </c>
      <c r="BS21" s="142">
        <f t="shared" si="69"/>
        <v>3511027.547</v>
      </c>
      <c r="BT21" s="130">
        <f t="shared" si="70"/>
        <v>3511027.547</v>
      </c>
      <c r="BU21" s="143">
        <f t="shared" si="71"/>
        <v>-94797743.78</v>
      </c>
      <c r="BV21" s="143">
        <f t="shared" si="72"/>
        <v>0</v>
      </c>
      <c r="BW21" s="143">
        <f t="shared" si="73"/>
        <v>3.141592654</v>
      </c>
      <c r="BX21" s="124">
        <f t="shared" si="74"/>
        <v>94797743.78</v>
      </c>
      <c r="BY21" s="144">
        <f t="shared" ref="BY21:BZ21" si="503">AY21+BK21+BU21</f>
        <v>-79555652.67</v>
      </c>
      <c r="BZ21" s="144">
        <f t="shared" si="503"/>
        <v>0</v>
      </c>
      <c r="CA21" s="144">
        <f t="shared" si="76"/>
        <v>-3.141592654</v>
      </c>
      <c r="CB21" s="145">
        <f t="shared" si="77"/>
        <v>79555652.67</v>
      </c>
      <c r="CC21" s="140">
        <f t="shared" ref="CC21:CD21" si="504">CC$2*AD21</f>
        <v>-6.283185307</v>
      </c>
      <c r="CD21" s="140">
        <f t="shared" si="504"/>
        <v>-6.283185307</v>
      </c>
      <c r="CE21" s="141">
        <f t="shared" si="79"/>
        <v>-12.56637061</v>
      </c>
      <c r="CF21" s="141">
        <f t="shared" si="80"/>
        <v>0</v>
      </c>
      <c r="CG21" s="122">
        <f t="shared" si="81"/>
        <v>0</v>
      </c>
      <c r="CH21" s="142">
        <f t="shared" ref="CH21:CI21" si="505">POWER(AH21,CH$2)</f>
        <v>1415.270683</v>
      </c>
      <c r="CI21" s="142">
        <f t="shared" si="505"/>
        <v>1998366282</v>
      </c>
      <c r="CJ21" s="130">
        <f t="shared" si="83"/>
        <v>2828229212927</v>
      </c>
      <c r="CK21" s="143">
        <f t="shared" si="84"/>
        <v>-2828229212927</v>
      </c>
      <c r="CL21" s="143">
        <f t="shared" si="85"/>
        <v>0</v>
      </c>
      <c r="CM21" s="143">
        <f t="shared" si="86"/>
        <v>3.141592654</v>
      </c>
      <c r="CN21" s="124">
        <f t="shared" si="87"/>
        <v>2828229212927</v>
      </c>
      <c r="CO21" s="140">
        <f t="shared" si="88"/>
        <v>-9.424777961</v>
      </c>
      <c r="CP21" s="141">
        <f t="shared" si="89"/>
        <v>-9.424777961</v>
      </c>
      <c r="CQ21" s="141">
        <f t="shared" si="90"/>
        <v>-3.141592654</v>
      </c>
      <c r="CR21" s="122">
        <f t="shared" si="91"/>
        <v>3.141592654</v>
      </c>
      <c r="CS21" s="142">
        <f t="shared" si="92"/>
        <v>89333148342365</v>
      </c>
      <c r="CT21" s="130">
        <f t="shared" si="93"/>
        <v>89333148342365</v>
      </c>
      <c r="CU21" s="143">
        <f t="shared" si="94"/>
        <v>-357332593369459</v>
      </c>
      <c r="CV21" s="143">
        <f t="shared" si="95"/>
        <v>0.04376062167</v>
      </c>
      <c r="CW21" s="143">
        <f t="shared" si="96"/>
        <v>3.141592654</v>
      </c>
      <c r="CX21" s="124">
        <f t="shared" si="97"/>
        <v>357332593369459</v>
      </c>
      <c r="CY21" s="140">
        <f t="shared" si="98"/>
        <v>-9.424777961</v>
      </c>
      <c r="CZ21" s="140">
        <f t="shared" si="99"/>
        <v>0</v>
      </c>
      <c r="DA21" s="141">
        <f t="shared" si="100"/>
        <v>-9.424777961</v>
      </c>
      <c r="DB21" s="141">
        <f t="shared" si="101"/>
        <v>-3.141592654</v>
      </c>
      <c r="DC21" s="122">
        <f t="shared" si="102"/>
        <v>3.141592654</v>
      </c>
      <c r="DD21" s="142">
        <f t="shared" si="103"/>
        <v>53242.60128</v>
      </c>
      <c r="DE21" s="142">
        <f t="shared" si="104"/>
        <v>3511027.547</v>
      </c>
      <c r="DF21" s="130">
        <f t="shared" si="105"/>
        <v>186936239803</v>
      </c>
      <c r="DG21" s="143">
        <f t="shared" si="106"/>
        <v>-747744959214</v>
      </c>
      <c r="DH21" s="143">
        <f t="shared" si="107"/>
        <v>0.00009157234709</v>
      </c>
      <c r="DI21" s="143">
        <f t="shared" si="108"/>
        <v>3.141592654</v>
      </c>
      <c r="DJ21" s="124">
        <f t="shared" si="109"/>
        <v>747744959214</v>
      </c>
      <c r="DK21" s="140">
        <f t="shared" ref="DK21:DM21" si="506">DK$2*AD21</f>
        <v>-3.141592654</v>
      </c>
      <c r="DL21" s="140">
        <f t="shared" si="506"/>
        <v>-3.141592654</v>
      </c>
      <c r="DM21" s="140">
        <f t="shared" si="506"/>
        <v>0</v>
      </c>
      <c r="DN21" s="141">
        <f t="shared" si="111"/>
        <v>-6.283185307</v>
      </c>
      <c r="DO21" s="141">
        <f t="shared" si="112"/>
        <v>0</v>
      </c>
      <c r="DP21" s="122">
        <f t="shared" si="113"/>
        <v>0</v>
      </c>
      <c r="DQ21" s="142">
        <f t="shared" ref="DQ21:DS21" si="507">POWER(AH21,DQ$2)</f>
        <v>37.62008351</v>
      </c>
      <c r="DR21" s="142">
        <f t="shared" si="507"/>
        <v>44703.09029</v>
      </c>
      <c r="DS21" s="142">
        <f t="shared" si="507"/>
        <v>3511027.547</v>
      </c>
      <c r="DT21" s="130">
        <f t="shared" si="115"/>
        <v>5904614365979</v>
      </c>
      <c r="DU21" s="143">
        <f t="shared" si="116"/>
        <v>-106283058587628</v>
      </c>
      <c r="DV21" s="143">
        <f t="shared" si="117"/>
        <v>0</v>
      </c>
      <c r="DW21" s="143">
        <f t="shared" si="118"/>
        <v>3.141592654</v>
      </c>
      <c r="DX21" s="124">
        <f t="shared" si="119"/>
        <v>106283058587628</v>
      </c>
      <c r="DY21" s="140">
        <f t="shared" si="120"/>
        <v>0</v>
      </c>
      <c r="DZ21" s="141">
        <f t="shared" si="121"/>
        <v>0</v>
      </c>
      <c r="EA21" s="141">
        <f t="shared" si="122"/>
        <v>0</v>
      </c>
      <c r="EB21" s="122">
        <f t="shared" si="123"/>
        <v>0</v>
      </c>
      <c r="EC21" s="142">
        <f t="shared" si="124"/>
        <v>12327314438158</v>
      </c>
      <c r="ED21" s="130">
        <f t="shared" si="125"/>
        <v>12327314438158</v>
      </c>
      <c r="EE21" s="143">
        <f t="shared" si="126"/>
        <v>332837489830259</v>
      </c>
      <c r="EF21" s="143">
        <f t="shared" si="127"/>
        <v>0</v>
      </c>
      <c r="EG21" s="143">
        <f t="shared" si="128"/>
        <v>0</v>
      </c>
      <c r="EH21" s="124">
        <f t="shared" si="129"/>
        <v>332837489830259</v>
      </c>
      <c r="EI21" s="144">
        <f t="shared" ref="EI21:EJ21" si="508">CK21+CU21+DG21+DU21+EE21</f>
        <v>-134354136298969</v>
      </c>
      <c r="EJ21" s="144">
        <f t="shared" si="508"/>
        <v>0.04385219402</v>
      </c>
      <c r="EK21" s="144">
        <f t="shared" si="131"/>
        <v>3.141592654</v>
      </c>
      <c r="EL21" s="145">
        <f t="shared" si="132"/>
        <v>134354136298969</v>
      </c>
      <c r="EM21" s="140">
        <f t="shared" si="133"/>
        <v>1.570796327</v>
      </c>
      <c r="EN21" s="141">
        <f t="shared" si="134"/>
        <v>1.570796327</v>
      </c>
      <c r="EO21" s="141">
        <f t="shared" si="135"/>
        <v>1.570796327</v>
      </c>
      <c r="EP21" s="122">
        <f t="shared" si="136"/>
        <v>1.570796327</v>
      </c>
      <c r="EQ21" s="142">
        <f t="shared" si="137"/>
        <v>11591123.17</v>
      </c>
      <c r="ER21" s="130">
        <f t="shared" si="138"/>
        <v>11591123.17</v>
      </c>
      <c r="ES21" s="143">
        <f t="shared" si="139"/>
        <v>0.000000003687977466</v>
      </c>
      <c r="ET21" s="143">
        <f t="shared" si="140"/>
        <v>60229242.73</v>
      </c>
      <c r="EU21" s="143">
        <f t="shared" si="141"/>
        <v>1.570796327</v>
      </c>
      <c r="EV21" s="124">
        <f t="shared" si="142"/>
        <v>60229242.73</v>
      </c>
      <c r="EW21" s="144">
        <f t="shared" ref="EW21:EX21" si="509">BY21+ES21</f>
        <v>-79555652.67</v>
      </c>
      <c r="EX21" s="144">
        <f t="shared" si="509"/>
        <v>60229242.73</v>
      </c>
      <c r="EY21" s="144">
        <f t="shared" si="144"/>
        <v>2.493581721</v>
      </c>
      <c r="EZ21" s="145">
        <f t="shared" si="145"/>
        <v>99783082.49</v>
      </c>
      <c r="FA21" s="140">
        <f t="shared" si="146"/>
        <v>0.831193907</v>
      </c>
      <c r="FB21" s="141">
        <f t="shared" si="147"/>
        <v>0.831193907</v>
      </c>
      <c r="FC21" s="141">
        <f t="shared" si="148"/>
        <v>0.831193907</v>
      </c>
      <c r="FD21" s="122">
        <f t="shared" si="149"/>
        <v>0.831193907</v>
      </c>
      <c r="FE21" s="142">
        <f t="shared" si="150"/>
        <v>463.8230264</v>
      </c>
      <c r="FF21" s="130">
        <f t="shared" si="151"/>
        <v>463.8230264</v>
      </c>
      <c r="FG21" s="143">
        <f t="shared" si="152"/>
        <v>82.70731368</v>
      </c>
      <c r="FH21" s="143">
        <f t="shared" si="153"/>
        <v>90.65198652</v>
      </c>
      <c r="FI21" s="143">
        <f t="shared" si="154"/>
        <v>0.831193907</v>
      </c>
      <c r="FJ21" s="124">
        <f t="shared" si="155"/>
        <v>122.7121933</v>
      </c>
      <c r="FK21" s="140">
        <f t="shared" si="156"/>
        <v>-6.283185307</v>
      </c>
      <c r="FL21" s="141">
        <f t="shared" si="157"/>
        <v>-6.283185307</v>
      </c>
      <c r="FM21" s="141">
        <f t="shared" si="158"/>
        <v>0</v>
      </c>
      <c r="FN21" s="122">
        <f t="shared" si="159"/>
        <v>0</v>
      </c>
      <c r="FO21" s="142">
        <f t="shared" si="160"/>
        <v>1415.270683</v>
      </c>
      <c r="FP21" s="130">
        <f t="shared" si="161"/>
        <v>1415.270683</v>
      </c>
      <c r="FQ21" s="143">
        <f t="shared" si="162"/>
        <v>-1415.270683</v>
      </c>
      <c r="FR21" s="143">
        <f t="shared" si="163"/>
        <v>0</v>
      </c>
      <c r="FS21" s="143">
        <f t="shared" si="164"/>
        <v>3.141592654</v>
      </c>
      <c r="FT21" s="124">
        <f t="shared" si="165"/>
        <v>1415.270683</v>
      </c>
      <c r="FU21" s="144">
        <f t="shared" si="166"/>
        <v>-135524.5416</v>
      </c>
      <c r="FV21" s="144">
        <f t="shared" si="167"/>
        <v>0</v>
      </c>
      <c r="FW21" s="144">
        <f t="shared" si="168"/>
        <v>-3.141592654</v>
      </c>
      <c r="FX21" s="145">
        <f t="shared" si="169"/>
        <v>135524.5416</v>
      </c>
      <c r="FY21" s="140">
        <f t="shared" si="170"/>
        <v>-3.141592654</v>
      </c>
      <c r="FZ21" s="140">
        <f t="shared" si="171"/>
        <v>-0.831193907</v>
      </c>
      <c r="GA21" s="141">
        <f t="shared" si="172"/>
        <v>-3.972786561</v>
      </c>
      <c r="GB21" s="141">
        <f t="shared" si="173"/>
        <v>-3.972786561</v>
      </c>
      <c r="GC21" s="122">
        <f t="shared" si="174"/>
        <v>2.310398747</v>
      </c>
      <c r="GD21" s="142">
        <f t="shared" si="175"/>
        <v>135524.5416</v>
      </c>
      <c r="GE21" s="142">
        <f t="shared" si="176"/>
        <v>0.008149149426</v>
      </c>
      <c r="GF21" s="130">
        <f t="shared" si="177"/>
        <v>1104.40974</v>
      </c>
      <c r="GG21" s="143">
        <f t="shared" si="178"/>
        <v>-82.70731368</v>
      </c>
      <c r="GH21" s="143">
        <f t="shared" si="179"/>
        <v>90.65198652</v>
      </c>
      <c r="GI21" s="143">
        <f t="shared" si="180"/>
        <v>2.310398747</v>
      </c>
      <c r="GJ21" s="124">
        <f t="shared" si="181"/>
        <v>122.7121933</v>
      </c>
      <c r="GK21" s="146">
        <f t="shared" si="182"/>
        <v>-0.5</v>
      </c>
      <c r="GL21" s="127">
        <f t="shared" si="183"/>
        <v>-0.8660254038</v>
      </c>
      <c r="GM21" s="146">
        <f t="shared" si="184"/>
        <v>-2.094395102</v>
      </c>
      <c r="GN21" s="127">
        <f t="shared" si="185"/>
        <v>1</v>
      </c>
      <c r="GO21" s="147">
        <f t="shared" si="186"/>
        <v>-0.5</v>
      </c>
      <c r="GP21" s="128">
        <f t="shared" si="187"/>
        <v>0.8660254038</v>
      </c>
      <c r="GQ21" s="147">
        <f t="shared" si="188"/>
        <v>2.094395102</v>
      </c>
      <c r="GR21" s="128">
        <f t="shared" si="189"/>
        <v>1</v>
      </c>
      <c r="GS21" s="140">
        <f t="shared" si="190"/>
        <v>-2.094395102</v>
      </c>
      <c r="GT21" s="140">
        <f t="shared" si="191"/>
        <v>0.831193907</v>
      </c>
      <c r="GU21" s="141">
        <f t="shared" si="192"/>
        <v>-1.263201195</v>
      </c>
      <c r="GV21" s="141">
        <f t="shared" si="193"/>
        <v>-1.263201195</v>
      </c>
      <c r="GW21" s="122">
        <f t="shared" si="194"/>
        <v>-1.263201195</v>
      </c>
      <c r="GX21" s="142">
        <f t="shared" si="195"/>
        <v>1</v>
      </c>
      <c r="GY21" s="142">
        <f t="shared" si="196"/>
        <v>122.7121933</v>
      </c>
      <c r="GZ21" s="130">
        <f t="shared" si="197"/>
        <v>122.7121933</v>
      </c>
      <c r="HA21" s="143">
        <f t="shared" si="198"/>
        <v>37.15326639</v>
      </c>
      <c r="HB21" s="143">
        <f t="shared" si="199"/>
        <v>-116.952628</v>
      </c>
      <c r="HC21" s="143">
        <f t="shared" si="200"/>
        <v>-1.263201195</v>
      </c>
      <c r="HD21" s="124">
        <f t="shared" si="201"/>
        <v>122.7121933</v>
      </c>
      <c r="HE21" s="140">
        <f t="shared" si="202"/>
        <v>2.094395102</v>
      </c>
      <c r="HF21" s="140">
        <f t="shared" si="203"/>
        <v>2.310398747</v>
      </c>
      <c r="HG21" s="141">
        <f t="shared" si="204"/>
        <v>4.404793849</v>
      </c>
      <c r="HH21" s="141">
        <f t="shared" si="205"/>
        <v>4.404793849</v>
      </c>
      <c r="HI21" s="122">
        <f t="shared" si="206"/>
        <v>-1.878391458</v>
      </c>
      <c r="HJ21" s="142">
        <f t="shared" si="207"/>
        <v>1</v>
      </c>
      <c r="HK21" s="142">
        <f t="shared" si="208"/>
        <v>122.7121933</v>
      </c>
      <c r="HL21" s="130">
        <f t="shared" si="209"/>
        <v>122.7121933</v>
      </c>
      <c r="HM21" s="143">
        <f t="shared" si="210"/>
        <v>-37.15326639</v>
      </c>
      <c r="HN21" s="143">
        <f t="shared" si="211"/>
        <v>-116.952628</v>
      </c>
      <c r="HO21" s="143">
        <f t="shared" si="212"/>
        <v>-1.878391458</v>
      </c>
      <c r="HP21" s="124">
        <f t="shared" si="213"/>
        <v>122.7121933</v>
      </c>
      <c r="HQ21" s="140">
        <f t="shared" si="214"/>
        <v>2.094395102</v>
      </c>
      <c r="HR21" s="140">
        <f t="shared" si="215"/>
        <v>0.831193907</v>
      </c>
      <c r="HS21" s="141">
        <f t="shared" si="216"/>
        <v>2.925589009</v>
      </c>
      <c r="HT21" s="141">
        <f t="shared" si="217"/>
        <v>2.925589009</v>
      </c>
      <c r="HU21" s="122">
        <f t="shared" si="218"/>
        <v>2.925589009</v>
      </c>
      <c r="HV21" s="142">
        <f t="shared" si="219"/>
        <v>1</v>
      </c>
      <c r="HW21" s="142">
        <f t="shared" si="220"/>
        <v>122.7121933</v>
      </c>
      <c r="HX21" s="130">
        <f t="shared" si="221"/>
        <v>122.7121933</v>
      </c>
      <c r="HY21" s="143">
        <f t="shared" si="222"/>
        <v>-119.8605801</v>
      </c>
      <c r="HZ21" s="143">
        <f t="shared" si="223"/>
        <v>26.30064147</v>
      </c>
      <c r="IA21" s="143">
        <f t="shared" si="224"/>
        <v>2.925589009</v>
      </c>
      <c r="IB21" s="124">
        <f t="shared" si="225"/>
        <v>122.7121933</v>
      </c>
      <c r="IC21" s="140">
        <f t="shared" si="226"/>
        <v>-2.094395102</v>
      </c>
      <c r="ID21" s="140">
        <f t="shared" si="227"/>
        <v>2.310398747</v>
      </c>
      <c r="IE21" s="141">
        <f t="shared" si="228"/>
        <v>0.2160036442</v>
      </c>
      <c r="IF21" s="141">
        <f t="shared" si="229"/>
        <v>0.2160036442</v>
      </c>
      <c r="IG21" s="122">
        <f t="shared" si="230"/>
        <v>0.2160036442</v>
      </c>
      <c r="IH21" s="142">
        <f t="shared" si="231"/>
        <v>1</v>
      </c>
      <c r="II21" s="142">
        <f t="shared" si="232"/>
        <v>122.7121933</v>
      </c>
      <c r="IJ21" s="130">
        <f t="shared" si="233"/>
        <v>122.7121933</v>
      </c>
      <c r="IK21" s="143">
        <f t="shared" si="234"/>
        <v>119.8605801</v>
      </c>
      <c r="IL21" s="143">
        <f t="shared" si="235"/>
        <v>26.30064147</v>
      </c>
      <c r="IM21" s="143">
        <f t="shared" si="236"/>
        <v>0.2160036442</v>
      </c>
      <c r="IN21" s="124">
        <f t="shared" si="237"/>
        <v>122.7121933</v>
      </c>
    </row>
    <row r="22" ht="12.75" customHeight="1">
      <c r="A22" s="129">
        <f>'Cortez Cubic'!AP22</f>
        <v>-0.2187762226</v>
      </c>
      <c r="B22" s="129">
        <f>'Cortez Cubic'!AQ22</f>
        <v>4.567752034</v>
      </c>
      <c r="C22" s="129">
        <f>'Cortez Cubic'!AR22</f>
        <v>1453.377817</v>
      </c>
      <c r="D22" s="129">
        <f>'Cortez Cubic'!AS22</f>
        <v>-42458.25606</v>
      </c>
      <c r="E22" s="129">
        <f t="shared" ref="E22:H22" si="510">0</f>
        <v>0</v>
      </c>
      <c r="F22" s="129">
        <f t="shared" si="510"/>
        <v>0</v>
      </c>
      <c r="G22" s="129">
        <f t="shared" si="510"/>
        <v>0</v>
      </c>
      <c r="H22" s="129">
        <f t="shared" si="510"/>
        <v>0</v>
      </c>
      <c r="I22" s="110">
        <f>'Cortez Cubic'!I22</f>
        <v>74</v>
      </c>
      <c r="J22" s="130">
        <f t="shared" si="28"/>
        <v>74.96292115</v>
      </c>
      <c r="K22" s="131">
        <f t="shared" si="29"/>
        <v>1</v>
      </c>
      <c r="L22" s="131">
        <f t="shared" si="30"/>
        <v>0</v>
      </c>
      <c r="M22" s="132">
        <f t="shared" si="31"/>
        <v>-0.962921155</v>
      </c>
      <c r="N22" s="133">
        <f t="shared" si="32"/>
        <v>44.3840658</v>
      </c>
      <c r="O22" s="134">
        <f t="shared" si="33"/>
        <v>74.96292115</v>
      </c>
      <c r="P22" s="134">
        <f t="shared" si="34"/>
        <v>0</v>
      </c>
      <c r="Q22" s="135">
        <f t="shared" si="35"/>
        <v>30.57885536</v>
      </c>
      <c r="R22" s="135">
        <f t="shared" si="36"/>
        <v>0</v>
      </c>
      <c r="S22" s="136">
        <f t="shared" si="37"/>
        <v>-84.66312718</v>
      </c>
      <c r="T22" s="136">
        <f t="shared" si="38"/>
        <v>0</v>
      </c>
      <c r="U22" s="137">
        <f t="shared" ref="U22:X22" si="511">ATAN2(A22,E22)</f>
        <v>3.141592654</v>
      </c>
      <c r="V22" s="137">
        <f t="shared" si="511"/>
        <v>0</v>
      </c>
      <c r="W22" s="137">
        <f t="shared" si="511"/>
        <v>0</v>
      </c>
      <c r="X22" s="137">
        <f t="shared" si="511"/>
        <v>3.141592654</v>
      </c>
      <c r="Y22" s="137">
        <f t="shared" ref="Y22:AB22" si="512">SQRT(POWER(A22,2)+POWER(E22,2))</f>
        <v>0.2187762226</v>
      </c>
      <c r="Z22" s="137">
        <f t="shared" si="512"/>
        <v>4.567752034</v>
      </c>
      <c r="AA22" s="137">
        <f t="shared" si="512"/>
        <v>1453.377817</v>
      </c>
      <c r="AB22" s="137">
        <f t="shared" si="512"/>
        <v>42458.25606</v>
      </c>
      <c r="AC22" s="138">
        <f t="shared" ref="AC22:AF22" si="513">U22-$U22</f>
        <v>0</v>
      </c>
      <c r="AD22" s="138">
        <f t="shared" si="513"/>
        <v>-3.141592654</v>
      </c>
      <c r="AE22" s="138">
        <f t="shared" si="513"/>
        <v>-3.141592654</v>
      </c>
      <c r="AF22" s="138">
        <f t="shared" si="513"/>
        <v>0</v>
      </c>
      <c r="AG22" s="138">
        <f t="shared" ref="AG22:AJ22" si="514">Y22/$Y22</f>
        <v>1</v>
      </c>
      <c r="AH22" s="138">
        <f t="shared" si="514"/>
        <v>20.87864933</v>
      </c>
      <c r="AI22" s="138">
        <f t="shared" si="514"/>
        <v>6643.216524</v>
      </c>
      <c r="AJ22" s="138">
        <f t="shared" si="514"/>
        <v>194071.6205</v>
      </c>
      <c r="AK22" s="139">
        <f t="shared" ref="AK22:AN22" si="515">AG22*COS(AC22)</f>
        <v>1</v>
      </c>
      <c r="AL22" s="139">
        <f t="shared" si="515"/>
        <v>-20.87864933</v>
      </c>
      <c r="AM22" s="139">
        <f t="shared" si="515"/>
        <v>-6643.216524</v>
      </c>
      <c r="AN22" s="139">
        <f t="shared" si="515"/>
        <v>194071.6205</v>
      </c>
      <c r="AO22" s="129">
        <f t="shared" ref="AO22:AR22" si="516">AG22*SIN(AC22)</f>
        <v>0</v>
      </c>
      <c r="AP22" s="129">
        <f t="shared" si="516"/>
        <v>0</v>
      </c>
      <c r="AQ22" s="129">
        <f t="shared" si="516"/>
        <v>0</v>
      </c>
      <c r="AR22" s="129">
        <f t="shared" si="516"/>
        <v>0</v>
      </c>
      <c r="AS22" s="140">
        <f t="shared" si="45"/>
        <v>-9.424777961</v>
      </c>
      <c r="AT22" s="141">
        <f t="shared" si="46"/>
        <v>-9.424777961</v>
      </c>
      <c r="AU22" s="141">
        <f t="shared" si="47"/>
        <v>-3.141592654</v>
      </c>
      <c r="AV22" s="122">
        <f t="shared" si="48"/>
        <v>3.141592654</v>
      </c>
      <c r="AW22" s="142">
        <f t="shared" si="49"/>
        <v>9101.37902</v>
      </c>
      <c r="AX22" s="130">
        <f t="shared" si="50"/>
        <v>9101.37902</v>
      </c>
      <c r="AY22" s="143">
        <f t="shared" si="51"/>
        <v>18202.75804</v>
      </c>
      <c r="AZ22" s="143">
        <f t="shared" si="52"/>
        <v>0</v>
      </c>
      <c r="BA22" s="143">
        <f t="shared" si="53"/>
        <v>0</v>
      </c>
      <c r="BB22" s="124">
        <f t="shared" si="54"/>
        <v>18202.75804</v>
      </c>
      <c r="BC22" s="140">
        <f t="shared" ref="BC22:BD22" si="517">BC$2*AD22</f>
        <v>-3.141592654</v>
      </c>
      <c r="BD22" s="140">
        <f t="shared" si="517"/>
        <v>-3.141592654</v>
      </c>
      <c r="BE22" s="141">
        <f t="shared" si="56"/>
        <v>-6.283185307</v>
      </c>
      <c r="BF22" s="141">
        <f t="shared" si="57"/>
        <v>0</v>
      </c>
      <c r="BG22" s="122">
        <f t="shared" si="58"/>
        <v>0</v>
      </c>
      <c r="BH22" s="142">
        <f t="shared" ref="BH22:BI22" si="518">POWER(AH22,BH$2)</f>
        <v>20.87864933</v>
      </c>
      <c r="BI22" s="142">
        <f t="shared" si="518"/>
        <v>6643.216524</v>
      </c>
      <c r="BJ22" s="130">
        <f t="shared" si="60"/>
        <v>138701.3883</v>
      </c>
      <c r="BK22" s="143">
        <f t="shared" si="61"/>
        <v>1248312.494</v>
      </c>
      <c r="BL22" s="143">
        <f t="shared" si="62"/>
        <v>0</v>
      </c>
      <c r="BM22" s="143">
        <f t="shared" si="63"/>
        <v>0</v>
      </c>
      <c r="BN22" s="124">
        <f t="shared" si="64"/>
        <v>1248312.494</v>
      </c>
      <c r="BO22" s="140">
        <f t="shared" si="65"/>
        <v>0</v>
      </c>
      <c r="BP22" s="141">
        <f t="shared" si="66"/>
        <v>0</v>
      </c>
      <c r="BQ22" s="141">
        <f t="shared" si="67"/>
        <v>0</v>
      </c>
      <c r="BR22" s="122">
        <f t="shared" si="68"/>
        <v>0</v>
      </c>
      <c r="BS22" s="142">
        <f t="shared" si="69"/>
        <v>194071.6205</v>
      </c>
      <c r="BT22" s="130">
        <f t="shared" si="70"/>
        <v>194071.6205</v>
      </c>
      <c r="BU22" s="143">
        <f t="shared" si="71"/>
        <v>-5239933.755</v>
      </c>
      <c r="BV22" s="143">
        <f t="shared" si="72"/>
        <v>0</v>
      </c>
      <c r="BW22" s="143">
        <f t="shared" si="73"/>
        <v>3.141592654</v>
      </c>
      <c r="BX22" s="124">
        <f t="shared" si="74"/>
        <v>5239933.755</v>
      </c>
      <c r="BY22" s="144">
        <f t="shared" ref="BY22:BZ22" si="519">AY22+BK22+BU22</f>
        <v>-3973418.502</v>
      </c>
      <c r="BZ22" s="144">
        <f t="shared" si="519"/>
        <v>0</v>
      </c>
      <c r="CA22" s="144">
        <f t="shared" si="76"/>
        <v>-3.141592654</v>
      </c>
      <c r="CB22" s="145">
        <f t="shared" si="77"/>
        <v>3973418.502</v>
      </c>
      <c r="CC22" s="140">
        <f t="shared" ref="CC22:CD22" si="520">CC$2*AD22</f>
        <v>-6.283185307</v>
      </c>
      <c r="CD22" s="140">
        <f t="shared" si="520"/>
        <v>-6.283185307</v>
      </c>
      <c r="CE22" s="141">
        <f t="shared" si="79"/>
        <v>-12.56637061</v>
      </c>
      <c r="CF22" s="141">
        <f t="shared" si="80"/>
        <v>0</v>
      </c>
      <c r="CG22" s="122">
        <f t="shared" si="81"/>
        <v>0</v>
      </c>
      <c r="CH22" s="142">
        <f t="shared" ref="CH22:CI22" si="521">POWER(AH22,CH$2)</f>
        <v>435.9179981</v>
      </c>
      <c r="CI22" s="142">
        <f t="shared" si="521"/>
        <v>44132325.79</v>
      </c>
      <c r="CJ22" s="130">
        <f t="shared" si="83"/>
        <v>19238075108</v>
      </c>
      <c r="CK22" s="143">
        <f t="shared" si="84"/>
        <v>-19238075108</v>
      </c>
      <c r="CL22" s="143">
        <f t="shared" si="85"/>
        <v>0</v>
      </c>
      <c r="CM22" s="143">
        <f t="shared" si="86"/>
        <v>3.141592654</v>
      </c>
      <c r="CN22" s="124">
        <f t="shared" si="87"/>
        <v>19238075108</v>
      </c>
      <c r="CO22" s="140">
        <f t="shared" si="88"/>
        <v>-9.424777961</v>
      </c>
      <c r="CP22" s="141">
        <f t="shared" si="89"/>
        <v>-9.424777961</v>
      </c>
      <c r="CQ22" s="141">
        <f t="shared" si="90"/>
        <v>-3.141592654</v>
      </c>
      <c r="CR22" s="122">
        <f t="shared" si="91"/>
        <v>3.141592654</v>
      </c>
      <c r="CS22" s="142">
        <f t="shared" si="92"/>
        <v>293180595960</v>
      </c>
      <c r="CT22" s="130">
        <f t="shared" si="93"/>
        <v>293180595960</v>
      </c>
      <c r="CU22" s="143">
        <f t="shared" si="94"/>
        <v>-1172722383841</v>
      </c>
      <c r="CV22" s="143">
        <f t="shared" si="95"/>
        <v>0.0001436170714</v>
      </c>
      <c r="CW22" s="143">
        <f t="shared" si="96"/>
        <v>3.141592654</v>
      </c>
      <c r="CX22" s="124">
        <f t="shared" si="97"/>
        <v>1172722383841</v>
      </c>
      <c r="CY22" s="140">
        <f t="shared" si="98"/>
        <v>-9.424777961</v>
      </c>
      <c r="CZ22" s="140">
        <f t="shared" si="99"/>
        <v>0</v>
      </c>
      <c r="DA22" s="141">
        <f t="shared" si="100"/>
        <v>-9.424777961</v>
      </c>
      <c r="DB22" s="141">
        <f t="shared" si="101"/>
        <v>-3.141592654</v>
      </c>
      <c r="DC22" s="122">
        <f t="shared" si="102"/>
        <v>3.141592654</v>
      </c>
      <c r="DD22" s="142">
        <f t="shared" si="103"/>
        <v>9101.37902</v>
      </c>
      <c r="DE22" s="142">
        <f t="shared" si="104"/>
        <v>194071.6205</v>
      </c>
      <c r="DF22" s="130">
        <f t="shared" si="105"/>
        <v>1766319376</v>
      </c>
      <c r="DG22" s="143">
        <f t="shared" si="106"/>
        <v>-7065277503</v>
      </c>
      <c r="DH22" s="143">
        <f t="shared" si="107"/>
        <v>0.0000008652469479</v>
      </c>
      <c r="DI22" s="143">
        <f t="shared" si="108"/>
        <v>3.141592654</v>
      </c>
      <c r="DJ22" s="124">
        <f t="shared" si="109"/>
        <v>7065277503</v>
      </c>
      <c r="DK22" s="140">
        <f t="shared" ref="DK22:DM22" si="522">DK$2*AD22</f>
        <v>-3.141592654</v>
      </c>
      <c r="DL22" s="140">
        <f t="shared" si="522"/>
        <v>-3.141592654</v>
      </c>
      <c r="DM22" s="140">
        <f t="shared" si="522"/>
        <v>0</v>
      </c>
      <c r="DN22" s="141">
        <f t="shared" si="111"/>
        <v>-6.283185307</v>
      </c>
      <c r="DO22" s="141">
        <f t="shared" si="112"/>
        <v>0</v>
      </c>
      <c r="DP22" s="122">
        <f t="shared" si="113"/>
        <v>0</v>
      </c>
      <c r="DQ22" s="142">
        <f t="shared" ref="DQ22:DS22" si="523">POWER(AH22,DQ$2)</f>
        <v>20.87864933</v>
      </c>
      <c r="DR22" s="142">
        <f t="shared" si="523"/>
        <v>6643.216524</v>
      </c>
      <c r="DS22" s="142">
        <f t="shared" si="523"/>
        <v>194071.6205</v>
      </c>
      <c r="DT22" s="130">
        <f t="shared" si="115"/>
        <v>26918003194</v>
      </c>
      <c r="DU22" s="143">
        <f t="shared" si="116"/>
        <v>-484524057488</v>
      </c>
      <c r="DV22" s="143">
        <f t="shared" si="117"/>
        <v>0</v>
      </c>
      <c r="DW22" s="143">
        <f t="shared" si="118"/>
        <v>3.141592654</v>
      </c>
      <c r="DX22" s="124">
        <f t="shared" si="119"/>
        <v>484524057488</v>
      </c>
      <c r="DY22" s="140">
        <f t="shared" si="120"/>
        <v>0</v>
      </c>
      <c r="DZ22" s="141">
        <f t="shared" si="121"/>
        <v>0</v>
      </c>
      <c r="EA22" s="141">
        <f t="shared" si="122"/>
        <v>0</v>
      </c>
      <c r="EB22" s="122">
        <f t="shared" si="123"/>
        <v>0</v>
      </c>
      <c r="EC22" s="142">
        <f t="shared" si="124"/>
        <v>37663793901</v>
      </c>
      <c r="ED22" s="130">
        <f t="shared" si="125"/>
        <v>37663793901</v>
      </c>
      <c r="EE22" s="143">
        <f t="shared" si="126"/>
        <v>1016922435336</v>
      </c>
      <c r="EF22" s="143">
        <f t="shared" si="127"/>
        <v>0</v>
      </c>
      <c r="EG22" s="143">
        <f t="shared" si="128"/>
        <v>0</v>
      </c>
      <c r="EH22" s="124">
        <f t="shared" si="129"/>
        <v>1016922435336</v>
      </c>
      <c r="EI22" s="144">
        <f t="shared" ref="EI22:EJ22" si="524">CK22+CU22+DG22+DU22+EE22</f>
        <v>-666627358604</v>
      </c>
      <c r="EJ22" s="144">
        <f t="shared" si="524"/>
        <v>0.0001444823183</v>
      </c>
      <c r="EK22" s="144">
        <f t="shared" si="131"/>
        <v>3.141592654</v>
      </c>
      <c r="EL22" s="145">
        <f t="shared" si="132"/>
        <v>666627358604</v>
      </c>
      <c r="EM22" s="140">
        <f t="shared" si="133"/>
        <v>1.570796327</v>
      </c>
      <c r="EN22" s="141">
        <f t="shared" si="134"/>
        <v>1.570796327</v>
      </c>
      <c r="EO22" s="141">
        <f t="shared" si="135"/>
        <v>1.570796327</v>
      </c>
      <c r="EP22" s="122">
        <f t="shared" si="136"/>
        <v>1.570796327</v>
      </c>
      <c r="EQ22" s="142">
        <f t="shared" si="137"/>
        <v>816472.5094</v>
      </c>
      <c r="ER22" s="130">
        <f t="shared" si="138"/>
        <v>816472.5094</v>
      </c>
      <c r="ES22" s="143">
        <f t="shared" si="139"/>
        <v>0.000000000259779158</v>
      </c>
      <c r="ET22" s="143">
        <f t="shared" si="140"/>
        <v>4242515.608</v>
      </c>
      <c r="EU22" s="143">
        <f t="shared" si="141"/>
        <v>1.570796327</v>
      </c>
      <c r="EV22" s="124">
        <f t="shared" si="142"/>
        <v>4242515.608</v>
      </c>
      <c r="EW22" s="144">
        <f t="shared" ref="EW22:EX22" si="525">BY22+ES22</f>
        <v>-3973418.502</v>
      </c>
      <c r="EX22" s="144">
        <f t="shared" si="525"/>
        <v>4242515.608</v>
      </c>
      <c r="EY22" s="144">
        <f t="shared" si="144"/>
        <v>2.32345312</v>
      </c>
      <c r="EZ22" s="145">
        <f t="shared" si="145"/>
        <v>5812658.022</v>
      </c>
      <c r="FA22" s="140">
        <f t="shared" si="146"/>
        <v>0.7744843733</v>
      </c>
      <c r="FB22" s="141">
        <f t="shared" si="147"/>
        <v>0.7744843733</v>
      </c>
      <c r="FC22" s="141">
        <f t="shared" si="148"/>
        <v>0.7744843733</v>
      </c>
      <c r="FD22" s="122">
        <f t="shared" si="149"/>
        <v>0.7744843733</v>
      </c>
      <c r="FE22" s="142">
        <f t="shared" si="150"/>
        <v>179.8007881</v>
      </c>
      <c r="FF22" s="130">
        <f t="shared" si="151"/>
        <v>179.8007881</v>
      </c>
      <c r="FG22" s="143">
        <f t="shared" si="152"/>
        <v>34.00168569</v>
      </c>
      <c r="FH22" s="143">
        <f t="shared" si="153"/>
        <v>33.26749482</v>
      </c>
      <c r="FI22" s="143">
        <f t="shared" si="154"/>
        <v>0.7744843733</v>
      </c>
      <c r="FJ22" s="124">
        <f t="shared" si="155"/>
        <v>47.56932669</v>
      </c>
      <c r="FK22" s="140">
        <f t="shared" si="156"/>
        <v>-6.283185307</v>
      </c>
      <c r="FL22" s="141">
        <f t="shared" si="157"/>
        <v>-6.283185307</v>
      </c>
      <c r="FM22" s="141">
        <f t="shared" si="158"/>
        <v>0</v>
      </c>
      <c r="FN22" s="122">
        <f t="shared" si="159"/>
        <v>0</v>
      </c>
      <c r="FO22" s="142">
        <f t="shared" si="160"/>
        <v>435.9179981</v>
      </c>
      <c r="FP22" s="130">
        <f t="shared" si="161"/>
        <v>435.9179981</v>
      </c>
      <c r="FQ22" s="143">
        <f t="shared" si="162"/>
        <v>-435.9179981</v>
      </c>
      <c r="FR22" s="143">
        <f t="shared" si="163"/>
        <v>0</v>
      </c>
      <c r="FS22" s="143">
        <f t="shared" si="164"/>
        <v>3.141592654</v>
      </c>
      <c r="FT22" s="124">
        <f t="shared" si="165"/>
        <v>435.9179981</v>
      </c>
      <c r="FU22" s="144">
        <f t="shared" si="166"/>
        <v>-20365.56757</v>
      </c>
      <c r="FV22" s="144">
        <f t="shared" si="167"/>
        <v>0</v>
      </c>
      <c r="FW22" s="144">
        <f t="shared" si="168"/>
        <v>-3.141592654</v>
      </c>
      <c r="FX22" s="145">
        <f t="shared" si="169"/>
        <v>20365.56757</v>
      </c>
      <c r="FY22" s="140">
        <f t="shared" si="170"/>
        <v>-3.141592654</v>
      </c>
      <c r="FZ22" s="140">
        <f t="shared" si="171"/>
        <v>-0.7744843733</v>
      </c>
      <c r="GA22" s="141">
        <f t="shared" si="172"/>
        <v>-3.916077027</v>
      </c>
      <c r="GB22" s="141">
        <f t="shared" si="173"/>
        <v>-3.916077027</v>
      </c>
      <c r="GC22" s="122">
        <f t="shared" si="174"/>
        <v>2.36710828</v>
      </c>
      <c r="GD22" s="142">
        <f t="shared" si="175"/>
        <v>20365.56757</v>
      </c>
      <c r="GE22" s="142">
        <f t="shared" si="176"/>
        <v>0.02102194985</v>
      </c>
      <c r="GF22" s="130">
        <f t="shared" si="177"/>
        <v>428.1239402</v>
      </c>
      <c r="GG22" s="143">
        <f t="shared" si="178"/>
        <v>-34.00168569</v>
      </c>
      <c r="GH22" s="143">
        <f t="shared" si="179"/>
        <v>33.26749482</v>
      </c>
      <c r="GI22" s="143">
        <f t="shared" si="180"/>
        <v>2.36710828</v>
      </c>
      <c r="GJ22" s="124">
        <f t="shared" si="181"/>
        <v>47.56932669</v>
      </c>
      <c r="GK22" s="146">
        <f t="shared" si="182"/>
        <v>-0.5</v>
      </c>
      <c r="GL22" s="127">
        <f t="shared" si="183"/>
        <v>-0.8660254038</v>
      </c>
      <c r="GM22" s="146">
        <f t="shared" si="184"/>
        <v>-2.094395102</v>
      </c>
      <c r="GN22" s="127">
        <f t="shared" si="185"/>
        <v>1</v>
      </c>
      <c r="GO22" s="147">
        <f t="shared" si="186"/>
        <v>-0.5</v>
      </c>
      <c r="GP22" s="128">
        <f t="shared" si="187"/>
        <v>0.8660254038</v>
      </c>
      <c r="GQ22" s="147">
        <f t="shared" si="188"/>
        <v>2.094395102</v>
      </c>
      <c r="GR22" s="128">
        <f t="shared" si="189"/>
        <v>1</v>
      </c>
      <c r="GS22" s="140">
        <f t="shared" si="190"/>
        <v>-2.094395102</v>
      </c>
      <c r="GT22" s="140">
        <f t="shared" si="191"/>
        <v>0.7744843733</v>
      </c>
      <c r="GU22" s="141">
        <f t="shared" si="192"/>
        <v>-1.319910729</v>
      </c>
      <c r="GV22" s="141">
        <f t="shared" si="193"/>
        <v>-1.319910729</v>
      </c>
      <c r="GW22" s="122">
        <f t="shared" si="194"/>
        <v>-1.319910729</v>
      </c>
      <c r="GX22" s="142">
        <f t="shared" si="195"/>
        <v>1</v>
      </c>
      <c r="GY22" s="142">
        <f t="shared" si="196"/>
        <v>47.56932669</v>
      </c>
      <c r="GZ22" s="130">
        <f t="shared" si="197"/>
        <v>47.56932669</v>
      </c>
      <c r="HA22" s="143">
        <f t="shared" si="198"/>
        <v>11.80965279</v>
      </c>
      <c r="HB22" s="143">
        <f t="shared" si="199"/>
        <v>-46.08007099</v>
      </c>
      <c r="HC22" s="143">
        <f t="shared" si="200"/>
        <v>-1.319910729</v>
      </c>
      <c r="HD22" s="124">
        <f t="shared" si="201"/>
        <v>47.56932669</v>
      </c>
      <c r="HE22" s="140">
        <f t="shared" si="202"/>
        <v>2.094395102</v>
      </c>
      <c r="HF22" s="140">
        <f t="shared" si="203"/>
        <v>2.36710828</v>
      </c>
      <c r="HG22" s="141">
        <f t="shared" si="204"/>
        <v>4.461503383</v>
      </c>
      <c r="HH22" s="141">
        <f t="shared" si="205"/>
        <v>4.461503383</v>
      </c>
      <c r="HI22" s="122">
        <f t="shared" si="206"/>
        <v>-1.821681924</v>
      </c>
      <c r="HJ22" s="142">
        <f t="shared" si="207"/>
        <v>1</v>
      </c>
      <c r="HK22" s="142">
        <f t="shared" si="208"/>
        <v>47.56932669</v>
      </c>
      <c r="HL22" s="130">
        <f t="shared" si="209"/>
        <v>47.56932669</v>
      </c>
      <c r="HM22" s="143">
        <f t="shared" si="210"/>
        <v>-11.80965279</v>
      </c>
      <c r="HN22" s="143">
        <f t="shared" si="211"/>
        <v>-46.08007099</v>
      </c>
      <c r="HO22" s="143">
        <f t="shared" si="212"/>
        <v>-1.821681924</v>
      </c>
      <c r="HP22" s="124">
        <f t="shared" si="213"/>
        <v>47.56932669</v>
      </c>
      <c r="HQ22" s="140">
        <f t="shared" si="214"/>
        <v>2.094395102</v>
      </c>
      <c r="HR22" s="140">
        <f t="shared" si="215"/>
        <v>0.7744843733</v>
      </c>
      <c r="HS22" s="141">
        <f t="shared" si="216"/>
        <v>2.868879476</v>
      </c>
      <c r="HT22" s="141">
        <f t="shared" si="217"/>
        <v>2.868879476</v>
      </c>
      <c r="HU22" s="122">
        <f t="shared" si="218"/>
        <v>2.868879476</v>
      </c>
      <c r="HV22" s="142">
        <f t="shared" si="219"/>
        <v>1</v>
      </c>
      <c r="HW22" s="142">
        <f t="shared" si="220"/>
        <v>47.56932669</v>
      </c>
      <c r="HX22" s="130">
        <f t="shared" si="221"/>
        <v>47.56932669</v>
      </c>
      <c r="HY22" s="143">
        <f t="shared" si="222"/>
        <v>-45.81133848</v>
      </c>
      <c r="HZ22" s="143">
        <f t="shared" si="223"/>
        <v>12.81257617</v>
      </c>
      <c r="IA22" s="143">
        <f t="shared" si="224"/>
        <v>2.868879476</v>
      </c>
      <c r="IB22" s="124">
        <f t="shared" si="225"/>
        <v>47.56932669</v>
      </c>
      <c r="IC22" s="140">
        <f t="shared" si="226"/>
        <v>-2.094395102</v>
      </c>
      <c r="ID22" s="140">
        <f t="shared" si="227"/>
        <v>2.36710828</v>
      </c>
      <c r="IE22" s="141">
        <f t="shared" si="228"/>
        <v>0.2727131779</v>
      </c>
      <c r="IF22" s="141">
        <f t="shared" si="229"/>
        <v>0.2727131779</v>
      </c>
      <c r="IG22" s="122">
        <f t="shared" si="230"/>
        <v>0.2727131779</v>
      </c>
      <c r="IH22" s="142">
        <f t="shared" si="231"/>
        <v>1</v>
      </c>
      <c r="II22" s="142">
        <f t="shared" si="232"/>
        <v>47.56932669</v>
      </c>
      <c r="IJ22" s="130">
        <f t="shared" si="233"/>
        <v>47.56932669</v>
      </c>
      <c r="IK22" s="143">
        <f t="shared" si="234"/>
        <v>45.81133848</v>
      </c>
      <c r="IL22" s="143">
        <f t="shared" si="235"/>
        <v>12.81257617</v>
      </c>
      <c r="IM22" s="143">
        <f t="shared" si="236"/>
        <v>0.2727131779</v>
      </c>
      <c r="IN22" s="124">
        <f t="shared" si="237"/>
        <v>47.56932669</v>
      </c>
    </row>
    <row r="23" ht="12.75" customHeight="1">
      <c r="A23" s="129">
        <f>'Cortez Cubic'!AP23</f>
        <v>-0.2187762226</v>
      </c>
      <c r="B23" s="129">
        <f>'Cortez Cubic'!AQ23</f>
        <v>2.089087232</v>
      </c>
      <c r="C23" s="129">
        <f>'Cortez Cubic'!AR23</f>
        <v>1847.983979</v>
      </c>
      <c r="D23" s="129">
        <f>'Cortez Cubic'!AS23</f>
        <v>-70857.33937</v>
      </c>
      <c r="E23" s="129">
        <f t="shared" ref="E23:H23" si="526">0</f>
        <v>0</v>
      </c>
      <c r="F23" s="129">
        <f t="shared" si="526"/>
        <v>0</v>
      </c>
      <c r="G23" s="129">
        <f t="shared" si="526"/>
        <v>0</v>
      </c>
      <c r="H23" s="129">
        <f t="shared" si="526"/>
        <v>0</v>
      </c>
      <c r="I23" s="110">
        <f>'Cortez Cubic'!I23</f>
        <v>62</v>
      </c>
      <c r="J23" s="130">
        <f t="shared" si="28"/>
        <v>60.95596714</v>
      </c>
      <c r="K23" s="131">
        <f t="shared" si="29"/>
        <v>1</v>
      </c>
      <c r="L23" s="131">
        <f t="shared" si="30"/>
        <v>0</v>
      </c>
      <c r="M23" s="132">
        <f t="shared" si="31"/>
        <v>1.044032862</v>
      </c>
      <c r="N23" s="133">
        <f t="shared" si="32"/>
        <v>9.36767689</v>
      </c>
      <c r="O23" s="134">
        <f t="shared" si="33"/>
        <v>60.95596714</v>
      </c>
      <c r="P23" s="134">
        <f t="shared" si="34"/>
        <v>0</v>
      </c>
      <c r="Q23" s="135">
        <f t="shared" si="35"/>
        <v>51.58829025</v>
      </c>
      <c r="R23" s="135">
        <f t="shared" si="36"/>
        <v>0</v>
      </c>
      <c r="S23" s="136">
        <f t="shared" si="37"/>
        <v>-102.995289</v>
      </c>
      <c r="T23" s="136">
        <f t="shared" si="38"/>
        <v>0</v>
      </c>
      <c r="U23" s="137">
        <f t="shared" ref="U23:X23" si="527">ATAN2(A23,E23)</f>
        <v>3.141592654</v>
      </c>
      <c r="V23" s="137">
        <f t="shared" si="527"/>
        <v>0</v>
      </c>
      <c r="W23" s="137">
        <f t="shared" si="527"/>
        <v>0</v>
      </c>
      <c r="X23" s="137">
        <f t="shared" si="527"/>
        <v>3.141592654</v>
      </c>
      <c r="Y23" s="137">
        <f t="shared" ref="Y23:AB23" si="528">SQRT(POWER(A23,2)+POWER(E23,2))</f>
        <v>0.2187762226</v>
      </c>
      <c r="Z23" s="137">
        <f t="shared" si="528"/>
        <v>2.089087232</v>
      </c>
      <c r="AA23" s="137">
        <f t="shared" si="528"/>
        <v>1847.983979</v>
      </c>
      <c r="AB23" s="137">
        <f t="shared" si="528"/>
        <v>70857.33937</v>
      </c>
      <c r="AC23" s="138">
        <f t="shared" ref="AC23:AF23" si="529">U23-$U23</f>
        <v>0</v>
      </c>
      <c r="AD23" s="138">
        <f t="shared" si="529"/>
        <v>-3.141592654</v>
      </c>
      <c r="AE23" s="138">
        <f t="shared" si="529"/>
        <v>-3.141592654</v>
      </c>
      <c r="AF23" s="138">
        <f t="shared" si="529"/>
        <v>0</v>
      </c>
      <c r="AG23" s="138">
        <f t="shared" ref="AG23:AJ23" si="530">Y23/$Y23</f>
        <v>1</v>
      </c>
      <c r="AH23" s="138">
        <f t="shared" si="530"/>
        <v>9.548968383</v>
      </c>
      <c r="AI23" s="138">
        <f t="shared" si="530"/>
        <v>8446.91419</v>
      </c>
      <c r="AJ23" s="138">
        <f t="shared" si="530"/>
        <v>323880.4406</v>
      </c>
      <c r="AK23" s="139">
        <f t="shared" ref="AK23:AN23" si="531">AG23*COS(AC23)</f>
        <v>1</v>
      </c>
      <c r="AL23" s="139">
        <f t="shared" si="531"/>
        <v>-9.548968383</v>
      </c>
      <c r="AM23" s="139">
        <f t="shared" si="531"/>
        <v>-8446.91419</v>
      </c>
      <c r="AN23" s="139">
        <f t="shared" si="531"/>
        <v>323880.4406</v>
      </c>
      <c r="AO23" s="129">
        <f t="shared" ref="AO23:AR23" si="532">AG23*SIN(AC23)</f>
        <v>0</v>
      </c>
      <c r="AP23" s="129">
        <f t="shared" si="532"/>
        <v>0</v>
      </c>
      <c r="AQ23" s="129">
        <f t="shared" si="532"/>
        <v>0</v>
      </c>
      <c r="AR23" s="129">
        <f t="shared" si="532"/>
        <v>0</v>
      </c>
      <c r="AS23" s="140">
        <f t="shared" si="45"/>
        <v>-9.424777961</v>
      </c>
      <c r="AT23" s="141">
        <f t="shared" si="46"/>
        <v>-9.424777961</v>
      </c>
      <c r="AU23" s="141">
        <f t="shared" si="47"/>
        <v>-3.141592654</v>
      </c>
      <c r="AV23" s="122">
        <f t="shared" si="48"/>
        <v>3.141592654</v>
      </c>
      <c r="AW23" s="142">
        <f t="shared" si="49"/>
        <v>870.7016473</v>
      </c>
      <c r="AX23" s="130">
        <f t="shared" si="50"/>
        <v>870.7016473</v>
      </c>
      <c r="AY23" s="143">
        <f t="shared" si="51"/>
        <v>1741.403295</v>
      </c>
      <c r="AZ23" s="143">
        <f t="shared" si="52"/>
        <v>0</v>
      </c>
      <c r="BA23" s="143">
        <f t="shared" si="53"/>
        <v>0</v>
      </c>
      <c r="BB23" s="124">
        <f t="shared" si="54"/>
        <v>1741.403295</v>
      </c>
      <c r="BC23" s="140">
        <f t="shared" ref="BC23:BD23" si="533">BC$2*AD23</f>
        <v>-3.141592654</v>
      </c>
      <c r="BD23" s="140">
        <f t="shared" si="533"/>
        <v>-3.141592654</v>
      </c>
      <c r="BE23" s="141">
        <f t="shared" si="56"/>
        <v>-6.283185307</v>
      </c>
      <c r="BF23" s="141">
        <f t="shared" si="57"/>
        <v>0</v>
      </c>
      <c r="BG23" s="122">
        <f t="shared" si="58"/>
        <v>0</v>
      </c>
      <c r="BH23" s="142">
        <f t="shared" ref="BH23:BI23" si="534">POWER(AH23,BH$2)</f>
        <v>9.548968383</v>
      </c>
      <c r="BI23" s="142">
        <f t="shared" si="534"/>
        <v>8446.91419</v>
      </c>
      <c r="BJ23" s="130">
        <f t="shared" si="60"/>
        <v>80659.31653</v>
      </c>
      <c r="BK23" s="143">
        <f t="shared" si="61"/>
        <v>725933.8488</v>
      </c>
      <c r="BL23" s="143">
        <f t="shared" si="62"/>
        <v>0</v>
      </c>
      <c r="BM23" s="143">
        <f t="shared" si="63"/>
        <v>0</v>
      </c>
      <c r="BN23" s="124">
        <f t="shared" si="64"/>
        <v>725933.8488</v>
      </c>
      <c r="BO23" s="140">
        <f t="shared" si="65"/>
        <v>0</v>
      </c>
      <c r="BP23" s="141">
        <f t="shared" si="66"/>
        <v>0</v>
      </c>
      <c r="BQ23" s="141">
        <f t="shared" si="67"/>
        <v>0</v>
      </c>
      <c r="BR23" s="122">
        <f t="shared" si="68"/>
        <v>0</v>
      </c>
      <c r="BS23" s="142">
        <f t="shared" si="69"/>
        <v>323880.4406</v>
      </c>
      <c r="BT23" s="130">
        <f t="shared" si="70"/>
        <v>323880.4406</v>
      </c>
      <c r="BU23" s="143">
        <f t="shared" si="71"/>
        <v>-8744771.897</v>
      </c>
      <c r="BV23" s="143">
        <f t="shared" si="72"/>
        <v>0</v>
      </c>
      <c r="BW23" s="143">
        <f t="shared" si="73"/>
        <v>3.141592654</v>
      </c>
      <c r="BX23" s="124">
        <f t="shared" si="74"/>
        <v>8744771.897</v>
      </c>
      <c r="BY23" s="144">
        <f t="shared" ref="BY23:BZ23" si="535">AY23+BK23+BU23</f>
        <v>-8017096.644</v>
      </c>
      <c r="BZ23" s="144">
        <f t="shared" si="535"/>
        <v>0</v>
      </c>
      <c r="CA23" s="144">
        <f t="shared" si="76"/>
        <v>-3.141592654</v>
      </c>
      <c r="CB23" s="145">
        <f t="shared" si="77"/>
        <v>8017096.644</v>
      </c>
      <c r="CC23" s="140">
        <f t="shared" ref="CC23:CD23" si="536">CC$2*AD23</f>
        <v>-6.283185307</v>
      </c>
      <c r="CD23" s="140">
        <f t="shared" si="536"/>
        <v>-6.283185307</v>
      </c>
      <c r="CE23" s="141">
        <f t="shared" si="79"/>
        <v>-12.56637061</v>
      </c>
      <c r="CF23" s="141">
        <f t="shared" si="80"/>
        <v>0</v>
      </c>
      <c r="CG23" s="122">
        <f t="shared" si="81"/>
        <v>0</v>
      </c>
      <c r="CH23" s="142">
        <f t="shared" ref="CH23:CI23" si="537">POWER(AH23,CH$2)</f>
        <v>91.18279717</v>
      </c>
      <c r="CI23" s="142">
        <f t="shared" si="537"/>
        <v>71350359.33</v>
      </c>
      <c r="CJ23" s="130">
        <f t="shared" si="83"/>
        <v>6505925343</v>
      </c>
      <c r="CK23" s="143">
        <f t="shared" si="84"/>
        <v>-6505925343</v>
      </c>
      <c r="CL23" s="143">
        <f t="shared" si="85"/>
        <v>0</v>
      </c>
      <c r="CM23" s="143">
        <f t="shared" si="86"/>
        <v>3.141592654</v>
      </c>
      <c r="CN23" s="124">
        <f t="shared" si="87"/>
        <v>6505925343</v>
      </c>
      <c r="CO23" s="140">
        <f t="shared" si="88"/>
        <v>-9.424777961</v>
      </c>
      <c r="CP23" s="141">
        <f t="shared" si="89"/>
        <v>-9.424777961</v>
      </c>
      <c r="CQ23" s="141">
        <f t="shared" si="90"/>
        <v>-3.141592654</v>
      </c>
      <c r="CR23" s="122">
        <f t="shared" si="91"/>
        <v>3.141592654</v>
      </c>
      <c r="CS23" s="142">
        <f t="shared" si="92"/>
        <v>602690362721</v>
      </c>
      <c r="CT23" s="130">
        <f t="shared" si="93"/>
        <v>602690362721</v>
      </c>
      <c r="CU23" s="143">
        <f t="shared" si="94"/>
        <v>-2410761450883</v>
      </c>
      <c r="CV23" s="143">
        <f t="shared" si="95"/>
        <v>0.0002952331294</v>
      </c>
      <c r="CW23" s="143">
        <f t="shared" si="96"/>
        <v>3.141592654</v>
      </c>
      <c r="CX23" s="124">
        <f t="shared" si="97"/>
        <v>2410761450883</v>
      </c>
      <c r="CY23" s="140">
        <f t="shared" si="98"/>
        <v>-9.424777961</v>
      </c>
      <c r="CZ23" s="140">
        <f t="shared" si="99"/>
        <v>0</v>
      </c>
      <c r="DA23" s="141">
        <f t="shared" si="100"/>
        <v>-9.424777961</v>
      </c>
      <c r="DB23" s="141">
        <f t="shared" si="101"/>
        <v>-3.141592654</v>
      </c>
      <c r="DC23" s="122">
        <f t="shared" si="102"/>
        <v>3.141592654</v>
      </c>
      <c r="DD23" s="142">
        <f t="shared" si="103"/>
        <v>870.7016473</v>
      </c>
      <c r="DE23" s="142">
        <f t="shared" si="104"/>
        <v>323880.4406</v>
      </c>
      <c r="DF23" s="130">
        <f t="shared" si="105"/>
        <v>282003233.2</v>
      </c>
      <c r="DG23" s="143">
        <f t="shared" si="106"/>
        <v>-1128012933</v>
      </c>
      <c r="DH23" s="143">
        <f t="shared" si="107"/>
        <v>0.0000001381417427</v>
      </c>
      <c r="DI23" s="143">
        <f t="shared" si="108"/>
        <v>3.141592654</v>
      </c>
      <c r="DJ23" s="124">
        <f t="shared" si="109"/>
        <v>1128012933</v>
      </c>
      <c r="DK23" s="140">
        <f t="shared" ref="DK23:DM23" si="538">DK$2*AD23</f>
        <v>-3.141592654</v>
      </c>
      <c r="DL23" s="140">
        <f t="shared" si="538"/>
        <v>-3.141592654</v>
      </c>
      <c r="DM23" s="140">
        <f t="shared" si="538"/>
        <v>0</v>
      </c>
      <c r="DN23" s="141">
        <f t="shared" si="111"/>
        <v>-6.283185307</v>
      </c>
      <c r="DO23" s="141">
        <f t="shared" si="112"/>
        <v>0</v>
      </c>
      <c r="DP23" s="122">
        <f t="shared" si="113"/>
        <v>0</v>
      </c>
      <c r="DQ23" s="142">
        <f t="shared" ref="DQ23:DS23" si="539">POWER(AH23,DQ$2)</f>
        <v>9.548968383</v>
      </c>
      <c r="DR23" s="142">
        <f t="shared" si="539"/>
        <v>8446.91419</v>
      </c>
      <c r="DS23" s="142">
        <f t="shared" si="539"/>
        <v>323880.4406</v>
      </c>
      <c r="DT23" s="130">
        <f t="shared" si="115"/>
        <v>26123974978</v>
      </c>
      <c r="DU23" s="143">
        <f t="shared" si="116"/>
        <v>-470231549604</v>
      </c>
      <c r="DV23" s="143">
        <f t="shared" si="117"/>
        <v>0</v>
      </c>
      <c r="DW23" s="143">
        <f t="shared" si="118"/>
        <v>3.141592654</v>
      </c>
      <c r="DX23" s="124">
        <f t="shared" si="119"/>
        <v>470231549604</v>
      </c>
      <c r="DY23" s="140">
        <f t="shared" si="120"/>
        <v>0</v>
      </c>
      <c r="DZ23" s="141">
        <f t="shared" si="121"/>
        <v>0</v>
      </c>
      <c r="EA23" s="141">
        <f t="shared" si="122"/>
        <v>0</v>
      </c>
      <c r="EB23" s="122">
        <f t="shared" si="123"/>
        <v>0</v>
      </c>
      <c r="EC23" s="142">
        <f t="shared" si="124"/>
        <v>104898539812</v>
      </c>
      <c r="ED23" s="130">
        <f t="shared" si="125"/>
        <v>104898539812</v>
      </c>
      <c r="EE23" s="143">
        <f t="shared" si="126"/>
        <v>2832260574911</v>
      </c>
      <c r="EF23" s="143">
        <f t="shared" si="127"/>
        <v>0</v>
      </c>
      <c r="EG23" s="143">
        <f t="shared" si="128"/>
        <v>0</v>
      </c>
      <c r="EH23" s="124">
        <f t="shared" si="129"/>
        <v>2832260574911</v>
      </c>
      <c r="EI23" s="144">
        <f t="shared" ref="EI23:EJ23" si="540">CK23+CU23+DG23+DU23+EE23</f>
        <v>-56366363852</v>
      </c>
      <c r="EJ23" s="144">
        <f t="shared" si="540"/>
        <v>0.0002953712712</v>
      </c>
      <c r="EK23" s="144">
        <f t="shared" si="131"/>
        <v>3.141592654</v>
      </c>
      <c r="EL23" s="145">
        <f t="shared" si="132"/>
        <v>56366363852</v>
      </c>
      <c r="EM23" s="140">
        <f t="shared" si="133"/>
        <v>1.570796327</v>
      </c>
      <c r="EN23" s="141">
        <f t="shared" si="134"/>
        <v>1.570796327</v>
      </c>
      <c r="EO23" s="141">
        <f t="shared" si="135"/>
        <v>1.570796327</v>
      </c>
      <c r="EP23" s="122">
        <f t="shared" si="136"/>
        <v>1.570796327</v>
      </c>
      <c r="EQ23" s="142">
        <f t="shared" si="137"/>
        <v>237416.0143</v>
      </c>
      <c r="ER23" s="130">
        <f t="shared" si="138"/>
        <v>237416.0143</v>
      </c>
      <c r="ES23" s="143">
        <f t="shared" si="139"/>
        <v>0.000000003362642648</v>
      </c>
      <c r="ET23" s="143">
        <f t="shared" si="140"/>
        <v>1233649.798</v>
      </c>
      <c r="EU23" s="143">
        <f t="shared" si="141"/>
        <v>1.570796327</v>
      </c>
      <c r="EV23" s="124">
        <f t="shared" si="142"/>
        <v>1233649.798</v>
      </c>
      <c r="EW23" s="144">
        <f t="shared" ref="EW23:EX23" si="541">BY23+ES23</f>
        <v>-8017096.644</v>
      </c>
      <c r="EX23" s="144">
        <f t="shared" si="541"/>
        <v>1233649.798</v>
      </c>
      <c r="EY23" s="144">
        <f t="shared" si="144"/>
        <v>2.988912825</v>
      </c>
      <c r="EZ23" s="145">
        <f t="shared" si="145"/>
        <v>8111456.739</v>
      </c>
      <c r="FA23" s="140">
        <f t="shared" si="146"/>
        <v>0.9963042749</v>
      </c>
      <c r="FB23" s="141">
        <f t="shared" si="147"/>
        <v>0.9963042749</v>
      </c>
      <c r="FC23" s="141">
        <f t="shared" si="148"/>
        <v>0.9963042749</v>
      </c>
      <c r="FD23" s="122">
        <f t="shared" si="149"/>
        <v>0.9963042749</v>
      </c>
      <c r="FE23" s="142">
        <f t="shared" si="150"/>
        <v>200.9245258</v>
      </c>
      <c r="FF23" s="130">
        <f t="shared" si="151"/>
        <v>200.9245258</v>
      </c>
      <c r="FG23" s="143">
        <f t="shared" si="152"/>
        <v>28.88648884</v>
      </c>
      <c r="FH23" s="143">
        <f t="shared" si="153"/>
        <v>44.62443555</v>
      </c>
      <c r="FI23" s="143">
        <f t="shared" si="154"/>
        <v>0.9963042749</v>
      </c>
      <c r="FJ23" s="124">
        <f t="shared" si="155"/>
        <v>53.15796728</v>
      </c>
      <c r="FK23" s="140">
        <f t="shared" si="156"/>
        <v>-6.283185307</v>
      </c>
      <c r="FL23" s="141">
        <f t="shared" si="157"/>
        <v>-6.283185307</v>
      </c>
      <c r="FM23" s="141">
        <f t="shared" si="158"/>
        <v>0</v>
      </c>
      <c r="FN23" s="122">
        <f t="shared" si="159"/>
        <v>0</v>
      </c>
      <c r="FO23" s="142">
        <f t="shared" si="160"/>
        <v>91.18279717</v>
      </c>
      <c r="FP23" s="130">
        <f t="shared" si="161"/>
        <v>91.18279717</v>
      </c>
      <c r="FQ23" s="143">
        <f t="shared" si="162"/>
        <v>-91.18279717</v>
      </c>
      <c r="FR23" s="143">
        <f t="shared" si="163"/>
        <v>0</v>
      </c>
      <c r="FS23" s="143">
        <f t="shared" si="164"/>
        <v>3.141592654</v>
      </c>
      <c r="FT23" s="124">
        <f t="shared" si="165"/>
        <v>91.18279717</v>
      </c>
      <c r="FU23" s="144">
        <f t="shared" si="166"/>
        <v>-25431.92537</v>
      </c>
      <c r="FV23" s="144">
        <f t="shared" si="167"/>
        <v>0</v>
      </c>
      <c r="FW23" s="144">
        <f t="shared" si="168"/>
        <v>-3.141592654</v>
      </c>
      <c r="FX23" s="145">
        <f t="shared" si="169"/>
        <v>25431.92537</v>
      </c>
      <c r="FY23" s="140">
        <f t="shared" si="170"/>
        <v>-3.141592654</v>
      </c>
      <c r="FZ23" s="140">
        <f t="shared" si="171"/>
        <v>-0.9963042749</v>
      </c>
      <c r="GA23" s="141">
        <f t="shared" si="172"/>
        <v>-4.137896928</v>
      </c>
      <c r="GB23" s="141">
        <f t="shared" si="173"/>
        <v>-4.137896928</v>
      </c>
      <c r="GC23" s="122">
        <f t="shared" si="174"/>
        <v>2.145288379</v>
      </c>
      <c r="GD23" s="142">
        <f t="shared" si="175"/>
        <v>25431.92537</v>
      </c>
      <c r="GE23" s="142">
        <f t="shared" si="176"/>
        <v>0.01881185552</v>
      </c>
      <c r="GF23" s="130">
        <f t="shared" si="177"/>
        <v>478.4217055</v>
      </c>
      <c r="GG23" s="143">
        <f t="shared" si="178"/>
        <v>-28.88648884</v>
      </c>
      <c r="GH23" s="143">
        <f t="shared" si="179"/>
        <v>44.62443555</v>
      </c>
      <c r="GI23" s="143">
        <f t="shared" si="180"/>
        <v>2.145288379</v>
      </c>
      <c r="GJ23" s="124">
        <f t="shared" si="181"/>
        <v>53.15796728</v>
      </c>
      <c r="GK23" s="146">
        <f t="shared" si="182"/>
        <v>-0.5</v>
      </c>
      <c r="GL23" s="127">
        <f t="shared" si="183"/>
        <v>-0.8660254038</v>
      </c>
      <c r="GM23" s="146">
        <f t="shared" si="184"/>
        <v>-2.094395102</v>
      </c>
      <c r="GN23" s="127">
        <f t="shared" si="185"/>
        <v>1</v>
      </c>
      <c r="GO23" s="147">
        <f t="shared" si="186"/>
        <v>-0.5</v>
      </c>
      <c r="GP23" s="128">
        <f t="shared" si="187"/>
        <v>0.8660254038</v>
      </c>
      <c r="GQ23" s="147">
        <f t="shared" si="188"/>
        <v>2.094395102</v>
      </c>
      <c r="GR23" s="128">
        <f t="shared" si="189"/>
        <v>1</v>
      </c>
      <c r="GS23" s="140">
        <f t="shared" si="190"/>
        <v>-2.094395102</v>
      </c>
      <c r="GT23" s="140">
        <f t="shared" si="191"/>
        <v>0.9963042749</v>
      </c>
      <c r="GU23" s="141">
        <f t="shared" si="192"/>
        <v>-1.098090827</v>
      </c>
      <c r="GV23" s="141">
        <f t="shared" si="193"/>
        <v>-1.098090827</v>
      </c>
      <c r="GW23" s="122">
        <f t="shared" si="194"/>
        <v>-1.098090827</v>
      </c>
      <c r="GX23" s="142">
        <f t="shared" si="195"/>
        <v>1</v>
      </c>
      <c r="GY23" s="142">
        <f t="shared" si="196"/>
        <v>53.15796728</v>
      </c>
      <c r="GZ23" s="130">
        <f t="shared" si="197"/>
        <v>53.15796728</v>
      </c>
      <c r="HA23" s="143">
        <f t="shared" si="198"/>
        <v>24.20265039</v>
      </c>
      <c r="HB23" s="143">
        <f t="shared" si="199"/>
        <v>-47.32865093</v>
      </c>
      <c r="HC23" s="143">
        <f t="shared" si="200"/>
        <v>-1.098090827</v>
      </c>
      <c r="HD23" s="124">
        <f t="shared" si="201"/>
        <v>53.15796728</v>
      </c>
      <c r="HE23" s="140">
        <f t="shared" si="202"/>
        <v>2.094395102</v>
      </c>
      <c r="HF23" s="140">
        <f t="shared" si="203"/>
        <v>2.145288379</v>
      </c>
      <c r="HG23" s="141">
        <f t="shared" si="204"/>
        <v>4.239683481</v>
      </c>
      <c r="HH23" s="141">
        <f t="shared" si="205"/>
        <v>4.239683481</v>
      </c>
      <c r="HI23" s="122">
        <f t="shared" si="206"/>
        <v>-2.043501826</v>
      </c>
      <c r="HJ23" s="142">
        <f t="shared" si="207"/>
        <v>1</v>
      </c>
      <c r="HK23" s="142">
        <f t="shared" si="208"/>
        <v>53.15796728</v>
      </c>
      <c r="HL23" s="130">
        <f t="shared" si="209"/>
        <v>53.15796728</v>
      </c>
      <c r="HM23" s="143">
        <f t="shared" si="210"/>
        <v>-24.20265039</v>
      </c>
      <c r="HN23" s="143">
        <f t="shared" si="211"/>
        <v>-47.32865093</v>
      </c>
      <c r="HO23" s="143">
        <f t="shared" si="212"/>
        <v>-2.043501826</v>
      </c>
      <c r="HP23" s="124">
        <f t="shared" si="213"/>
        <v>53.15796728</v>
      </c>
      <c r="HQ23" s="140">
        <f t="shared" si="214"/>
        <v>2.094395102</v>
      </c>
      <c r="HR23" s="140">
        <f t="shared" si="215"/>
        <v>0.9963042749</v>
      </c>
      <c r="HS23" s="141">
        <f t="shared" si="216"/>
        <v>3.090699377</v>
      </c>
      <c r="HT23" s="141">
        <f t="shared" si="217"/>
        <v>3.090699377</v>
      </c>
      <c r="HU23" s="122">
        <f t="shared" si="218"/>
        <v>3.090699377</v>
      </c>
      <c r="HV23" s="142">
        <f t="shared" si="219"/>
        <v>1</v>
      </c>
      <c r="HW23" s="142">
        <f t="shared" si="220"/>
        <v>53.15796728</v>
      </c>
      <c r="HX23" s="130">
        <f t="shared" si="221"/>
        <v>53.15796728</v>
      </c>
      <c r="HY23" s="143">
        <f t="shared" si="222"/>
        <v>-53.08913923</v>
      </c>
      <c r="HZ23" s="143">
        <f t="shared" si="223"/>
        <v>2.704215387</v>
      </c>
      <c r="IA23" s="143">
        <f t="shared" si="224"/>
        <v>3.090699377</v>
      </c>
      <c r="IB23" s="124">
        <f t="shared" si="225"/>
        <v>53.15796728</v>
      </c>
      <c r="IC23" s="140">
        <f t="shared" si="226"/>
        <v>-2.094395102</v>
      </c>
      <c r="ID23" s="140">
        <f t="shared" si="227"/>
        <v>2.145288379</v>
      </c>
      <c r="IE23" s="141">
        <f t="shared" si="228"/>
        <v>0.0508932763</v>
      </c>
      <c r="IF23" s="141">
        <f t="shared" si="229"/>
        <v>0.0508932763</v>
      </c>
      <c r="IG23" s="122">
        <f t="shared" si="230"/>
        <v>0.0508932763</v>
      </c>
      <c r="IH23" s="142">
        <f t="shared" si="231"/>
        <v>1</v>
      </c>
      <c r="II23" s="142">
        <f t="shared" si="232"/>
        <v>53.15796728</v>
      </c>
      <c r="IJ23" s="130">
        <f t="shared" si="233"/>
        <v>53.15796728</v>
      </c>
      <c r="IK23" s="143">
        <f t="shared" si="234"/>
        <v>53.08913923</v>
      </c>
      <c r="IL23" s="143">
        <f t="shared" si="235"/>
        <v>2.704215387</v>
      </c>
      <c r="IM23" s="143">
        <f t="shared" si="236"/>
        <v>0.0508932763</v>
      </c>
      <c r="IN23" s="124">
        <f t="shared" si="237"/>
        <v>53.15796728</v>
      </c>
    </row>
    <row r="24" ht="12.75" customHeight="1">
      <c r="A24" s="129">
        <f>'Cortez Cubic'!AP24</f>
        <v>-0.2187762226</v>
      </c>
      <c r="B24" s="129">
        <f>'Cortez Cubic'!AQ24</f>
        <v>4.314001581</v>
      </c>
      <c r="C24" s="129">
        <f>'Cortez Cubic'!AR24</f>
        <v>8239.943935</v>
      </c>
      <c r="D24" s="129">
        <f>'Cortez Cubic'!AS24</f>
        <v>-643944.7827</v>
      </c>
      <c r="E24" s="129">
        <f t="shared" ref="E24:H24" si="542">0</f>
        <v>0</v>
      </c>
      <c r="F24" s="129">
        <f t="shared" si="542"/>
        <v>0</v>
      </c>
      <c r="G24" s="129">
        <f t="shared" si="542"/>
        <v>0</v>
      </c>
      <c r="H24" s="129">
        <f t="shared" si="542"/>
        <v>0</v>
      </c>
      <c r="I24" s="110">
        <f>'Cortez Cubic'!I24</f>
        <v>137</v>
      </c>
      <c r="J24" s="130">
        <f t="shared" si="28"/>
        <v>138.1181215</v>
      </c>
      <c r="K24" s="131">
        <f t="shared" si="29"/>
        <v>1</v>
      </c>
      <c r="L24" s="131">
        <f t="shared" si="30"/>
        <v>0</v>
      </c>
      <c r="M24" s="132">
        <f t="shared" si="31"/>
        <v>-1.118121493</v>
      </c>
      <c r="N24" s="133">
        <f t="shared" si="32"/>
        <v>39.7890391</v>
      </c>
      <c r="O24" s="134">
        <f t="shared" si="33"/>
        <v>138.1181215</v>
      </c>
      <c r="P24" s="134">
        <f t="shared" si="34"/>
        <v>0</v>
      </c>
      <c r="Q24" s="135">
        <f t="shared" si="35"/>
        <v>98.32908239</v>
      </c>
      <c r="R24" s="135">
        <f t="shared" si="36"/>
        <v>0</v>
      </c>
      <c r="S24" s="136">
        <f t="shared" si="37"/>
        <v>-216.7284176</v>
      </c>
      <c r="T24" s="136">
        <f t="shared" si="38"/>
        <v>0</v>
      </c>
      <c r="U24" s="137">
        <f t="shared" ref="U24:X24" si="543">ATAN2(A24,E24)</f>
        <v>3.141592654</v>
      </c>
      <c r="V24" s="137">
        <f t="shared" si="543"/>
        <v>0</v>
      </c>
      <c r="W24" s="137">
        <f t="shared" si="543"/>
        <v>0</v>
      </c>
      <c r="X24" s="137">
        <f t="shared" si="543"/>
        <v>3.141592654</v>
      </c>
      <c r="Y24" s="137">
        <f t="shared" ref="Y24:AB24" si="544">SQRT(POWER(A24,2)+POWER(E24,2))</f>
        <v>0.2187762226</v>
      </c>
      <c r="Z24" s="137">
        <f t="shared" si="544"/>
        <v>4.314001581</v>
      </c>
      <c r="AA24" s="137">
        <f t="shared" si="544"/>
        <v>8239.943935</v>
      </c>
      <c r="AB24" s="137">
        <f t="shared" si="544"/>
        <v>643944.7827</v>
      </c>
      <c r="AC24" s="138">
        <f t="shared" ref="AC24:AF24" si="545">U24-$U24</f>
        <v>0</v>
      </c>
      <c r="AD24" s="138">
        <f t="shared" si="545"/>
        <v>-3.141592654</v>
      </c>
      <c r="AE24" s="138">
        <f t="shared" si="545"/>
        <v>-3.141592654</v>
      </c>
      <c r="AF24" s="138">
        <f t="shared" si="545"/>
        <v>0</v>
      </c>
      <c r="AG24" s="138">
        <f t="shared" ref="AG24:AJ24" si="546">Y24/$Y24</f>
        <v>1</v>
      </c>
      <c r="AH24" s="138">
        <f t="shared" si="546"/>
        <v>19.7187863</v>
      </c>
      <c r="AI24" s="138">
        <f t="shared" si="546"/>
        <v>37663.80019</v>
      </c>
      <c r="AJ24" s="138">
        <f t="shared" si="546"/>
        <v>2943394.74</v>
      </c>
      <c r="AK24" s="139">
        <f t="shared" ref="AK24:AN24" si="547">AG24*COS(AC24)</f>
        <v>1</v>
      </c>
      <c r="AL24" s="139">
        <f t="shared" si="547"/>
        <v>-19.7187863</v>
      </c>
      <c r="AM24" s="139">
        <f t="shared" si="547"/>
        <v>-37663.80019</v>
      </c>
      <c r="AN24" s="139">
        <f t="shared" si="547"/>
        <v>2943394.74</v>
      </c>
      <c r="AO24" s="129">
        <f t="shared" ref="AO24:AR24" si="548">AG24*SIN(AC24)</f>
        <v>0</v>
      </c>
      <c r="AP24" s="129">
        <f t="shared" si="548"/>
        <v>0</v>
      </c>
      <c r="AQ24" s="129">
        <f t="shared" si="548"/>
        <v>0</v>
      </c>
      <c r="AR24" s="129">
        <f t="shared" si="548"/>
        <v>0</v>
      </c>
      <c r="AS24" s="140">
        <f t="shared" si="45"/>
        <v>-9.424777961</v>
      </c>
      <c r="AT24" s="141">
        <f t="shared" si="46"/>
        <v>-9.424777961</v>
      </c>
      <c r="AU24" s="141">
        <f t="shared" si="47"/>
        <v>-3.141592654</v>
      </c>
      <c r="AV24" s="122">
        <f t="shared" si="48"/>
        <v>3.141592654</v>
      </c>
      <c r="AW24" s="142">
        <f t="shared" si="49"/>
        <v>7667.26619</v>
      </c>
      <c r="AX24" s="130">
        <f t="shared" si="50"/>
        <v>7667.26619</v>
      </c>
      <c r="AY24" s="143">
        <f t="shared" si="51"/>
        <v>15334.53238</v>
      </c>
      <c r="AZ24" s="143">
        <f t="shared" si="52"/>
        <v>0</v>
      </c>
      <c r="BA24" s="143">
        <f t="shared" si="53"/>
        <v>0</v>
      </c>
      <c r="BB24" s="124">
        <f t="shared" si="54"/>
        <v>15334.53238</v>
      </c>
      <c r="BC24" s="140">
        <f t="shared" ref="BC24:BD24" si="549">BC$2*AD24</f>
        <v>-3.141592654</v>
      </c>
      <c r="BD24" s="140">
        <f t="shared" si="549"/>
        <v>-3.141592654</v>
      </c>
      <c r="BE24" s="141">
        <f t="shared" si="56"/>
        <v>-6.283185307</v>
      </c>
      <c r="BF24" s="141">
        <f t="shared" si="57"/>
        <v>0</v>
      </c>
      <c r="BG24" s="122">
        <f t="shared" si="58"/>
        <v>0</v>
      </c>
      <c r="BH24" s="142">
        <f t="shared" ref="BH24:BI24" si="550">POWER(AH24,BH$2)</f>
        <v>19.7187863</v>
      </c>
      <c r="BI24" s="142">
        <f t="shared" si="550"/>
        <v>37663.80019</v>
      </c>
      <c r="BJ24" s="130">
        <f t="shared" si="60"/>
        <v>742684.4272</v>
      </c>
      <c r="BK24" s="143">
        <f t="shared" si="61"/>
        <v>6684159.845</v>
      </c>
      <c r="BL24" s="143">
        <f t="shared" si="62"/>
        <v>0</v>
      </c>
      <c r="BM24" s="143">
        <f t="shared" si="63"/>
        <v>0</v>
      </c>
      <c r="BN24" s="124">
        <f t="shared" si="64"/>
        <v>6684159.845</v>
      </c>
      <c r="BO24" s="140">
        <f t="shared" si="65"/>
        <v>0</v>
      </c>
      <c r="BP24" s="141">
        <f t="shared" si="66"/>
        <v>0</v>
      </c>
      <c r="BQ24" s="141">
        <f t="shared" si="67"/>
        <v>0</v>
      </c>
      <c r="BR24" s="122">
        <f t="shared" si="68"/>
        <v>0</v>
      </c>
      <c r="BS24" s="142">
        <f t="shared" si="69"/>
        <v>2943394.74</v>
      </c>
      <c r="BT24" s="130">
        <f t="shared" si="70"/>
        <v>2943394.74</v>
      </c>
      <c r="BU24" s="143">
        <f t="shared" si="71"/>
        <v>-79471657.97</v>
      </c>
      <c r="BV24" s="143">
        <f t="shared" si="72"/>
        <v>0</v>
      </c>
      <c r="BW24" s="143">
        <f t="shared" si="73"/>
        <v>3.141592654</v>
      </c>
      <c r="BX24" s="124">
        <f t="shared" si="74"/>
        <v>79471657.97</v>
      </c>
      <c r="BY24" s="144">
        <f t="shared" ref="BY24:BZ24" si="551">AY24+BK24+BU24</f>
        <v>-72772163.59</v>
      </c>
      <c r="BZ24" s="144">
        <f t="shared" si="551"/>
        <v>0</v>
      </c>
      <c r="CA24" s="144">
        <f t="shared" si="76"/>
        <v>-3.141592654</v>
      </c>
      <c r="CB24" s="145">
        <f t="shared" si="77"/>
        <v>72772163.59</v>
      </c>
      <c r="CC24" s="140">
        <f t="shared" ref="CC24:CD24" si="552">CC$2*AD24</f>
        <v>-6.283185307</v>
      </c>
      <c r="CD24" s="140">
        <f t="shared" si="552"/>
        <v>-6.283185307</v>
      </c>
      <c r="CE24" s="141">
        <f t="shared" si="79"/>
        <v>-12.56637061</v>
      </c>
      <c r="CF24" s="141">
        <f t="shared" si="80"/>
        <v>0</v>
      </c>
      <c r="CG24" s="122">
        <f t="shared" si="81"/>
        <v>0</v>
      </c>
      <c r="CH24" s="142">
        <f t="shared" ref="CH24:CI24" si="553">POWER(AH24,CH$2)</f>
        <v>388.8305332</v>
      </c>
      <c r="CI24" s="142">
        <f t="shared" si="553"/>
        <v>1418561845</v>
      </c>
      <c r="CJ24" s="130">
        <f t="shared" si="83"/>
        <v>551580158435</v>
      </c>
      <c r="CK24" s="143">
        <f t="shared" si="84"/>
        <v>-551580158435</v>
      </c>
      <c r="CL24" s="143">
        <f t="shared" si="85"/>
        <v>0</v>
      </c>
      <c r="CM24" s="143">
        <f t="shared" si="86"/>
        <v>3.141592654</v>
      </c>
      <c r="CN24" s="124">
        <f t="shared" si="87"/>
        <v>551580158435</v>
      </c>
      <c r="CO24" s="140">
        <f t="shared" si="88"/>
        <v>-9.424777961</v>
      </c>
      <c r="CP24" s="141">
        <f t="shared" si="89"/>
        <v>-9.424777961</v>
      </c>
      <c r="CQ24" s="141">
        <f t="shared" si="90"/>
        <v>-3.141592654</v>
      </c>
      <c r="CR24" s="122">
        <f t="shared" si="91"/>
        <v>3.141592654</v>
      </c>
      <c r="CS24" s="142">
        <f t="shared" si="92"/>
        <v>53428429882738</v>
      </c>
      <c r="CT24" s="130">
        <f t="shared" si="93"/>
        <v>53428429882738</v>
      </c>
      <c r="CU24" s="143">
        <f t="shared" si="94"/>
        <v>-213713719530954</v>
      </c>
      <c r="CV24" s="143">
        <f t="shared" si="95"/>
        <v>0.02617238226</v>
      </c>
      <c r="CW24" s="143">
        <f t="shared" si="96"/>
        <v>3.141592654</v>
      </c>
      <c r="CX24" s="124">
        <f t="shared" si="97"/>
        <v>213713719530954</v>
      </c>
      <c r="CY24" s="140">
        <f t="shared" si="98"/>
        <v>-9.424777961</v>
      </c>
      <c r="CZ24" s="140">
        <f t="shared" si="99"/>
        <v>0</v>
      </c>
      <c r="DA24" s="141">
        <f t="shared" si="100"/>
        <v>-9.424777961</v>
      </c>
      <c r="DB24" s="141">
        <f t="shared" si="101"/>
        <v>-3.141592654</v>
      </c>
      <c r="DC24" s="122">
        <f t="shared" si="102"/>
        <v>3.141592654</v>
      </c>
      <c r="DD24" s="142">
        <f t="shared" si="103"/>
        <v>7667.26619</v>
      </c>
      <c r="DE24" s="142">
        <f t="shared" si="104"/>
        <v>2943394.74</v>
      </c>
      <c r="DF24" s="130">
        <f t="shared" si="105"/>
        <v>22567790971</v>
      </c>
      <c r="DG24" s="143">
        <f t="shared" si="106"/>
        <v>-90271163884</v>
      </c>
      <c r="DH24" s="143">
        <f t="shared" si="107"/>
        <v>0.00001105502919</v>
      </c>
      <c r="DI24" s="143">
        <f t="shared" si="108"/>
        <v>3.141592654</v>
      </c>
      <c r="DJ24" s="124">
        <f t="shared" si="109"/>
        <v>90271163884</v>
      </c>
      <c r="DK24" s="140">
        <f t="shared" ref="DK24:DM24" si="554">DK$2*AD24</f>
        <v>-3.141592654</v>
      </c>
      <c r="DL24" s="140">
        <f t="shared" si="554"/>
        <v>-3.141592654</v>
      </c>
      <c r="DM24" s="140">
        <f t="shared" si="554"/>
        <v>0</v>
      </c>
      <c r="DN24" s="141">
        <f t="shared" si="111"/>
        <v>-6.283185307</v>
      </c>
      <c r="DO24" s="141">
        <f t="shared" si="112"/>
        <v>0</v>
      </c>
      <c r="DP24" s="122">
        <f t="shared" si="113"/>
        <v>0</v>
      </c>
      <c r="DQ24" s="142">
        <f t="shared" ref="DQ24:DS24" si="555">POWER(AH24,DQ$2)</f>
        <v>19.7187863</v>
      </c>
      <c r="DR24" s="142">
        <f t="shared" si="555"/>
        <v>37663.80019</v>
      </c>
      <c r="DS24" s="142">
        <f t="shared" si="555"/>
        <v>2943394.74</v>
      </c>
      <c r="DT24" s="130">
        <f t="shared" si="115"/>
        <v>2186013436237</v>
      </c>
      <c r="DU24" s="143">
        <f t="shared" si="116"/>
        <v>-39348241852258</v>
      </c>
      <c r="DV24" s="143">
        <f t="shared" si="117"/>
        <v>0</v>
      </c>
      <c r="DW24" s="143">
        <f t="shared" si="118"/>
        <v>3.141592654</v>
      </c>
      <c r="DX24" s="124">
        <f t="shared" si="119"/>
        <v>39348241852258</v>
      </c>
      <c r="DY24" s="140">
        <f t="shared" si="120"/>
        <v>0</v>
      </c>
      <c r="DZ24" s="141">
        <f t="shared" si="121"/>
        <v>0</v>
      </c>
      <c r="EA24" s="141">
        <f t="shared" si="122"/>
        <v>0</v>
      </c>
      <c r="EB24" s="122">
        <f t="shared" si="123"/>
        <v>0</v>
      </c>
      <c r="EC24" s="142">
        <f t="shared" si="124"/>
        <v>8663572592903</v>
      </c>
      <c r="ED24" s="130">
        <f t="shared" si="125"/>
        <v>8663572592903</v>
      </c>
      <c r="EE24" s="143">
        <f t="shared" si="126"/>
        <v>233916460008390</v>
      </c>
      <c r="EF24" s="143">
        <f t="shared" si="127"/>
        <v>0</v>
      </c>
      <c r="EG24" s="143">
        <f t="shared" si="128"/>
        <v>0</v>
      </c>
      <c r="EH24" s="124">
        <f t="shared" si="129"/>
        <v>233916460008390</v>
      </c>
      <c r="EI24" s="144">
        <f t="shared" ref="EI24:EJ24" si="556">CK24+CU24+DG24+DU24+EE24</f>
        <v>-19787352697140</v>
      </c>
      <c r="EJ24" s="144">
        <f t="shared" si="556"/>
        <v>0.02618343728</v>
      </c>
      <c r="EK24" s="144">
        <f t="shared" si="131"/>
        <v>3.141592654</v>
      </c>
      <c r="EL24" s="145">
        <f t="shared" si="132"/>
        <v>19787352697140</v>
      </c>
      <c r="EM24" s="140">
        <f t="shared" si="133"/>
        <v>1.570796327</v>
      </c>
      <c r="EN24" s="141">
        <f t="shared" si="134"/>
        <v>1.570796327</v>
      </c>
      <c r="EO24" s="141">
        <f t="shared" si="135"/>
        <v>1.570796327</v>
      </c>
      <c r="EP24" s="122">
        <f t="shared" si="136"/>
        <v>1.570796327</v>
      </c>
      <c r="EQ24" s="142">
        <f t="shared" si="137"/>
        <v>4448297.73</v>
      </c>
      <c r="ER24" s="130">
        <f t="shared" si="138"/>
        <v>4448297.73</v>
      </c>
      <c r="ES24" s="143">
        <f t="shared" si="139"/>
        <v>0.00000001681236532</v>
      </c>
      <c r="ET24" s="143">
        <f t="shared" si="140"/>
        <v>23114033.03</v>
      </c>
      <c r="EU24" s="143">
        <f t="shared" si="141"/>
        <v>1.570796327</v>
      </c>
      <c r="EV24" s="124">
        <f t="shared" si="142"/>
        <v>23114033.03</v>
      </c>
      <c r="EW24" s="144">
        <f t="shared" ref="EW24:EX24" si="557">BY24+ES24</f>
        <v>-72772163.59</v>
      </c>
      <c r="EX24" s="144">
        <f t="shared" si="557"/>
        <v>23114033.03</v>
      </c>
      <c r="EY24" s="144">
        <f t="shared" si="144"/>
        <v>2.834048396</v>
      </c>
      <c r="EZ24" s="145">
        <f t="shared" si="145"/>
        <v>76354739.97</v>
      </c>
      <c r="FA24" s="140">
        <f t="shared" si="146"/>
        <v>0.9446827988</v>
      </c>
      <c r="FB24" s="141">
        <f t="shared" si="147"/>
        <v>0.9446827988</v>
      </c>
      <c r="FC24" s="141">
        <f t="shared" si="148"/>
        <v>0.9446827988</v>
      </c>
      <c r="FD24" s="122">
        <f t="shared" si="149"/>
        <v>0.9446827988</v>
      </c>
      <c r="FE24" s="142">
        <f t="shared" si="150"/>
        <v>424.2403778</v>
      </c>
      <c r="FF24" s="130">
        <f t="shared" si="151"/>
        <v>424.2403778</v>
      </c>
      <c r="FG24" s="143">
        <f t="shared" si="152"/>
        <v>65.77259636</v>
      </c>
      <c r="FH24" s="143">
        <f t="shared" si="153"/>
        <v>90.94926621</v>
      </c>
      <c r="FI24" s="143">
        <f t="shared" si="154"/>
        <v>0.9446827988</v>
      </c>
      <c r="FJ24" s="124">
        <f t="shared" si="155"/>
        <v>112.239937</v>
      </c>
      <c r="FK24" s="140">
        <f t="shared" si="156"/>
        <v>-6.283185307</v>
      </c>
      <c r="FL24" s="141">
        <f t="shared" si="157"/>
        <v>-6.283185307</v>
      </c>
      <c r="FM24" s="141">
        <f t="shared" si="158"/>
        <v>0</v>
      </c>
      <c r="FN24" s="122">
        <f t="shared" si="159"/>
        <v>0</v>
      </c>
      <c r="FO24" s="142">
        <f t="shared" si="160"/>
        <v>388.8305332</v>
      </c>
      <c r="FP24" s="130">
        <f t="shared" si="161"/>
        <v>388.8305332</v>
      </c>
      <c r="FQ24" s="143">
        <f t="shared" si="162"/>
        <v>-388.8305332</v>
      </c>
      <c r="FR24" s="143">
        <f t="shared" si="163"/>
        <v>0</v>
      </c>
      <c r="FS24" s="143">
        <f t="shared" si="164"/>
        <v>3.141592654</v>
      </c>
      <c r="FT24" s="124">
        <f t="shared" si="165"/>
        <v>388.8305332</v>
      </c>
      <c r="FU24" s="144">
        <f t="shared" si="166"/>
        <v>-113380.2311</v>
      </c>
      <c r="FV24" s="144">
        <f t="shared" si="167"/>
        <v>0</v>
      </c>
      <c r="FW24" s="144">
        <f t="shared" si="168"/>
        <v>-3.141592654</v>
      </c>
      <c r="FX24" s="145">
        <f t="shared" si="169"/>
        <v>113380.2311</v>
      </c>
      <c r="FY24" s="140">
        <f t="shared" si="170"/>
        <v>-3.141592654</v>
      </c>
      <c r="FZ24" s="140">
        <f t="shared" si="171"/>
        <v>-0.9446827988</v>
      </c>
      <c r="GA24" s="141">
        <f t="shared" si="172"/>
        <v>-4.086275452</v>
      </c>
      <c r="GB24" s="141">
        <f t="shared" si="173"/>
        <v>-4.086275452</v>
      </c>
      <c r="GC24" s="122">
        <f t="shared" si="174"/>
        <v>2.196909855</v>
      </c>
      <c r="GD24" s="142">
        <f t="shared" si="175"/>
        <v>113380.2311</v>
      </c>
      <c r="GE24" s="142">
        <f t="shared" si="176"/>
        <v>0.008909484688</v>
      </c>
      <c r="GF24" s="130">
        <f t="shared" si="177"/>
        <v>1010.159433</v>
      </c>
      <c r="GG24" s="143">
        <f t="shared" si="178"/>
        <v>-65.77259636</v>
      </c>
      <c r="GH24" s="143">
        <f t="shared" si="179"/>
        <v>90.94926621</v>
      </c>
      <c r="GI24" s="143">
        <f t="shared" si="180"/>
        <v>2.196909855</v>
      </c>
      <c r="GJ24" s="124">
        <f t="shared" si="181"/>
        <v>112.239937</v>
      </c>
      <c r="GK24" s="146">
        <f t="shared" si="182"/>
        <v>-0.5</v>
      </c>
      <c r="GL24" s="127">
        <f t="shared" si="183"/>
        <v>-0.8660254038</v>
      </c>
      <c r="GM24" s="146">
        <f t="shared" si="184"/>
        <v>-2.094395102</v>
      </c>
      <c r="GN24" s="127">
        <f t="shared" si="185"/>
        <v>1</v>
      </c>
      <c r="GO24" s="147">
        <f t="shared" si="186"/>
        <v>-0.5</v>
      </c>
      <c r="GP24" s="128">
        <f t="shared" si="187"/>
        <v>0.8660254038</v>
      </c>
      <c r="GQ24" s="147">
        <f t="shared" si="188"/>
        <v>2.094395102</v>
      </c>
      <c r="GR24" s="128">
        <f t="shared" si="189"/>
        <v>1</v>
      </c>
      <c r="GS24" s="140">
        <f t="shared" si="190"/>
        <v>-2.094395102</v>
      </c>
      <c r="GT24" s="140">
        <f t="shared" si="191"/>
        <v>0.9446827988</v>
      </c>
      <c r="GU24" s="141">
        <f t="shared" si="192"/>
        <v>-1.149712304</v>
      </c>
      <c r="GV24" s="141">
        <f t="shared" si="193"/>
        <v>-1.149712304</v>
      </c>
      <c r="GW24" s="122">
        <f t="shared" si="194"/>
        <v>-1.149712304</v>
      </c>
      <c r="GX24" s="142">
        <f t="shared" si="195"/>
        <v>1</v>
      </c>
      <c r="GY24" s="142">
        <f t="shared" si="196"/>
        <v>112.239937</v>
      </c>
      <c r="GZ24" s="130">
        <f t="shared" si="197"/>
        <v>112.239937</v>
      </c>
      <c r="HA24" s="143">
        <f t="shared" si="198"/>
        <v>45.87807681</v>
      </c>
      <c r="HB24" s="143">
        <f t="shared" si="199"/>
        <v>-102.4353724</v>
      </c>
      <c r="HC24" s="143">
        <f t="shared" si="200"/>
        <v>-1.149712304</v>
      </c>
      <c r="HD24" s="124">
        <f t="shared" si="201"/>
        <v>112.239937</v>
      </c>
      <c r="HE24" s="140">
        <f t="shared" si="202"/>
        <v>2.094395102</v>
      </c>
      <c r="HF24" s="140">
        <f t="shared" si="203"/>
        <v>2.196909855</v>
      </c>
      <c r="HG24" s="141">
        <f t="shared" si="204"/>
        <v>4.291304957</v>
      </c>
      <c r="HH24" s="141">
        <f t="shared" si="205"/>
        <v>4.291304957</v>
      </c>
      <c r="HI24" s="122">
        <f t="shared" si="206"/>
        <v>-1.99188035</v>
      </c>
      <c r="HJ24" s="142">
        <f t="shared" si="207"/>
        <v>1</v>
      </c>
      <c r="HK24" s="142">
        <f t="shared" si="208"/>
        <v>112.239937</v>
      </c>
      <c r="HL24" s="130">
        <f t="shared" si="209"/>
        <v>112.239937</v>
      </c>
      <c r="HM24" s="143">
        <f t="shared" si="210"/>
        <v>-45.87807681</v>
      </c>
      <c r="HN24" s="143">
        <f t="shared" si="211"/>
        <v>-102.4353724</v>
      </c>
      <c r="HO24" s="143">
        <f t="shared" si="212"/>
        <v>-1.99188035</v>
      </c>
      <c r="HP24" s="124">
        <f t="shared" si="213"/>
        <v>112.239937</v>
      </c>
      <c r="HQ24" s="140">
        <f t="shared" si="214"/>
        <v>2.094395102</v>
      </c>
      <c r="HR24" s="140">
        <f t="shared" si="215"/>
        <v>0.9446827988</v>
      </c>
      <c r="HS24" s="141">
        <f t="shared" si="216"/>
        <v>3.039077901</v>
      </c>
      <c r="HT24" s="141">
        <f t="shared" si="217"/>
        <v>3.039077901</v>
      </c>
      <c r="HU24" s="122">
        <f t="shared" si="218"/>
        <v>3.039077901</v>
      </c>
      <c r="HV24" s="142">
        <f t="shared" si="219"/>
        <v>1</v>
      </c>
      <c r="HW24" s="142">
        <f t="shared" si="220"/>
        <v>112.239937</v>
      </c>
      <c r="HX24" s="130">
        <f t="shared" si="221"/>
        <v>112.239937</v>
      </c>
      <c r="HY24" s="143">
        <f t="shared" si="222"/>
        <v>-111.6506732</v>
      </c>
      <c r="HZ24" s="143">
        <f t="shared" si="223"/>
        <v>11.48610622</v>
      </c>
      <c r="IA24" s="143">
        <f t="shared" si="224"/>
        <v>3.039077901</v>
      </c>
      <c r="IB24" s="124">
        <f t="shared" si="225"/>
        <v>112.239937</v>
      </c>
      <c r="IC24" s="140">
        <f t="shared" si="226"/>
        <v>-2.094395102</v>
      </c>
      <c r="ID24" s="140">
        <f t="shared" si="227"/>
        <v>2.196909855</v>
      </c>
      <c r="IE24" s="141">
        <f t="shared" si="228"/>
        <v>0.1025147524</v>
      </c>
      <c r="IF24" s="141">
        <f t="shared" si="229"/>
        <v>0.1025147524</v>
      </c>
      <c r="IG24" s="122">
        <f t="shared" si="230"/>
        <v>0.1025147524</v>
      </c>
      <c r="IH24" s="142">
        <f t="shared" si="231"/>
        <v>1</v>
      </c>
      <c r="II24" s="142">
        <f t="shared" si="232"/>
        <v>112.239937</v>
      </c>
      <c r="IJ24" s="130">
        <f t="shared" si="233"/>
        <v>112.239937</v>
      </c>
      <c r="IK24" s="143">
        <f t="shared" si="234"/>
        <v>111.6506732</v>
      </c>
      <c r="IL24" s="143">
        <f t="shared" si="235"/>
        <v>11.48610622</v>
      </c>
      <c r="IM24" s="143">
        <f t="shared" si="236"/>
        <v>0.1025147524</v>
      </c>
      <c r="IN24" s="124">
        <f t="shared" si="237"/>
        <v>112.239937</v>
      </c>
    </row>
    <row r="25" ht="12.75" customHeight="1">
      <c r="A25" s="129">
        <f>'Cortez Cubic'!AP25</f>
        <v>-0.2187762226</v>
      </c>
      <c r="B25" s="129">
        <f>'Cortez Cubic'!AQ25</f>
        <v>5.981716111</v>
      </c>
      <c r="C25" s="129">
        <f>'Cortez Cubic'!AR25</f>
        <v>2073.459744</v>
      </c>
      <c r="D25" s="129">
        <f>'Cortez Cubic'!AS25</f>
        <v>-93405.69418</v>
      </c>
      <c r="E25" s="129">
        <f t="shared" ref="E25:H25" si="558">0</f>
        <v>0</v>
      </c>
      <c r="F25" s="129">
        <f t="shared" si="558"/>
        <v>0</v>
      </c>
      <c r="G25" s="129">
        <f t="shared" si="558"/>
        <v>0</v>
      </c>
      <c r="H25" s="129">
        <f t="shared" si="558"/>
        <v>0</v>
      </c>
      <c r="I25" s="110">
        <f>'Cortez Cubic'!I25</f>
        <v>80</v>
      </c>
      <c r="J25" s="130">
        <f t="shared" si="28"/>
        <v>78.87339277</v>
      </c>
      <c r="K25" s="131">
        <f t="shared" si="29"/>
        <v>1</v>
      </c>
      <c r="L25" s="131">
        <f t="shared" si="30"/>
        <v>0</v>
      </c>
      <c r="M25" s="132">
        <f t="shared" si="31"/>
        <v>1.126607226</v>
      </c>
      <c r="N25" s="133">
        <f t="shared" si="32"/>
        <v>26.68452313</v>
      </c>
      <c r="O25" s="134">
        <f t="shared" si="33"/>
        <v>78.87339277</v>
      </c>
      <c r="P25" s="134">
        <f t="shared" si="34"/>
        <v>0</v>
      </c>
      <c r="Q25" s="135">
        <f t="shared" si="35"/>
        <v>52.18886964</v>
      </c>
      <c r="R25" s="135">
        <f t="shared" si="36"/>
        <v>0</v>
      </c>
      <c r="S25" s="136">
        <f t="shared" si="37"/>
        <v>-103.7205521</v>
      </c>
      <c r="T25" s="136">
        <f t="shared" si="38"/>
        <v>0</v>
      </c>
      <c r="U25" s="137">
        <f t="shared" ref="U25:X25" si="559">ATAN2(A25,E25)</f>
        <v>3.141592654</v>
      </c>
      <c r="V25" s="137">
        <f t="shared" si="559"/>
        <v>0</v>
      </c>
      <c r="W25" s="137">
        <f t="shared" si="559"/>
        <v>0</v>
      </c>
      <c r="X25" s="137">
        <f t="shared" si="559"/>
        <v>3.141592654</v>
      </c>
      <c r="Y25" s="137">
        <f t="shared" ref="Y25:AB25" si="560">SQRT(POWER(A25,2)+POWER(E25,2))</f>
        <v>0.2187762226</v>
      </c>
      <c r="Z25" s="137">
        <f t="shared" si="560"/>
        <v>5.981716111</v>
      </c>
      <c r="AA25" s="137">
        <f t="shared" si="560"/>
        <v>2073.459744</v>
      </c>
      <c r="AB25" s="137">
        <f t="shared" si="560"/>
        <v>93405.69418</v>
      </c>
      <c r="AC25" s="138">
        <f t="shared" ref="AC25:AF25" si="561">U25-$U25</f>
        <v>0</v>
      </c>
      <c r="AD25" s="138">
        <f t="shared" si="561"/>
        <v>-3.141592654</v>
      </c>
      <c r="AE25" s="138">
        <f t="shared" si="561"/>
        <v>-3.141592654</v>
      </c>
      <c r="AF25" s="138">
        <f t="shared" si="561"/>
        <v>0</v>
      </c>
      <c r="AG25" s="138">
        <f t="shared" ref="AG25:AJ25" si="562">Y25/$Y25</f>
        <v>1</v>
      </c>
      <c r="AH25" s="138">
        <f t="shared" si="562"/>
        <v>27.34171035</v>
      </c>
      <c r="AI25" s="138">
        <f t="shared" si="562"/>
        <v>9477.536999</v>
      </c>
      <c r="AJ25" s="138">
        <f t="shared" si="562"/>
        <v>426946.279</v>
      </c>
      <c r="AK25" s="139">
        <f t="shared" ref="AK25:AN25" si="563">AG25*COS(AC25)</f>
        <v>1</v>
      </c>
      <c r="AL25" s="139">
        <f t="shared" si="563"/>
        <v>-27.34171035</v>
      </c>
      <c r="AM25" s="139">
        <f t="shared" si="563"/>
        <v>-9477.536999</v>
      </c>
      <c r="AN25" s="139">
        <f t="shared" si="563"/>
        <v>426946.279</v>
      </c>
      <c r="AO25" s="129">
        <f t="shared" ref="AO25:AR25" si="564">AG25*SIN(AC25)</f>
        <v>0</v>
      </c>
      <c r="AP25" s="129">
        <f t="shared" si="564"/>
        <v>0</v>
      </c>
      <c r="AQ25" s="129">
        <f t="shared" si="564"/>
        <v>0</v>
      </c>
      <c r="AR25" s="129">
        <f t="shared" si="564"/>
        <v>0</v>
      </c>
      <c r="AS25" s="140">
        <f t="shared" si="45"/>
        <v>-9.424777961</v>
      </c>
      <c r="AT25" s="141">
        <f t="shared" si="46"/>
        <v>-9.424777961</v>
      </c>
      <c r="AU25" s="141">
        <f t="shared" si="47"/>
        <v>-3.141592654</v>
      </c>
      <c r="AV25" s="122">
        <f t="shared" si="48"/>
        <v>3.141592654</v>
      </c>
      <c r="AW25" s="142">
        <f t="shared" si="49"/>
        <v>20439.81849</v>
      </c>
      <c r="AX25" s="130">
        <f t="shared" si="50"/>
        <v>20439.81849</v>
      </c>
      <c r="AY25" s="143">
        <f t="shared" si="51"/>
        <v>40879.63697</v>
      </c>
      <c r="AZ25" s="143">
        <f t="shared" si="52"/>
        <v>0</v>
      </c>
      <c r="BA25" s="143">
        <f t="shared" si="53"/>
        <v>0</v>
      </c>
      <c r="BB25" s="124">
        <f t="shared" si="54"/>
        <v>40879.63697</v>
      </c>
      <c r="BC25" s="140">
        <f t="shared" ref="BC25:BD25" si="565">BC$2*AD25</f>
        <v>-3.141592654</v>
      </c>
      <c r="BD25" s="140">
        <f t="shared" si="565"/>
        <v>-3.141592654</v>
      </c>
      <c r="BE25" s="141">
        <f t="shared" si="56"/>
        <v>-6.283185307</v>
      </c>
      <c r="BF25" s="141">
        <f t="shared" si="57"/>
        <v>0</v>
      </c>
      <c r="BG25" s="122">
        <f t="shared" si="58"/>
        <v>0</v>
      </c>
      <c r="BH25" s="142">
        <f t="shared" ref="BH25:BI25" si="566">POWER(AH25,BH$2)</f>
        <v>27.34171035</v>
      </c>
      <c r="BI25" s="142">
        <f t="shared" si="566"/>
        <v>9477.536999</v>
      </c>
      <c r="BJ25" s="130">
        <f t="shared" si="60"/>
        <v>259132.0715</v>
      </c>
      <c r="BK25" s="143">
        <f t="shared" si="61"/>
        <v>2332188.643</v>
      </c>
      <c r="BL25" s="143">
        <f t="shared" si="62"/>
        <v>0</v>
      </c>
      <c r="BM25" s="143">
        <f t="shared" si="63"/>
        <v>0</v>
      </c>
      <c r="BN25" s="124">
        <f t="shared" si="64"/>
        <v>2332188.643</v>
      </c>
      <c r="BO25" s="140">
        <f t="shared" si="65"/>
        <v>0</v>
      </c>
      <c r="BP25" s="141">
        <f t="shared" si="66"/>
        <v>0</v>
      </c>
      <c r="BQ25" s="141">
        <f t="shared" si="67"/>
        <v>0</v>
      </c>
      <c r="BR25" s="122">
        <f t="shared" si="68"/>
        <v>0</v>
      </c>
      <c r="BS25" s="142">
        <f t="shared" si="69"/>
        <v>426946.279</v>
      </c>
      <c r="BT25" s="130">
        <f t="shared" si="70"/>
        <v>426946.279</v>
      </c>
      <c r="BU25" s="143">
        <f t="shared" si="71"/>
        <v>-11527549.53</v>
      </c>
      <c r="BV25" s="143">
        <f t="shared" si="72"/>
        <v>0</v>
      </c>
      <c r="BW25" s="143">
        <f t="shared" si="73"/>
        <v>3.141592654</v>
      </c>
      <c r="BX25" s="124">
        <f t="shared" si="74"/>
        <v>11527549.53</v>
      </c>
      <c r="BY25" s="144">
        <f t="shared" ref="BY25:BZ25" si="567">AY25+BK25+BU25</f>
        <v>-9154481.253</v>
      </c>
      <c r="BZ25" s="144">
        <f t="shared" si="567"/>
        <v>0</v>
      </c>
      <c r="CA25" s="144">
        <f t="shared" si="76"/>
        <v>-3.141592654</v>
      </c>
      <c r="CB25" s="145">
        <f t="shared" si="77"/>
        <v>9154481.253</v>
      </c>
      <c r="CC25" s="140">
        <f t="shared" ref="CC25:CD25" si="568">CC$2*AD25</f>
        <v>-6.283185307</v>
      </c>
      <c r="CD25" s="140">
        <f t="shared" si="568"/>
        <v>-6.283185307</v>
      </c>
      <c r="CE25" s="141">
        <f t="shared" si="79"/>
        <v>-12.56637061</v>
      </c>
      <c r="CF25" s="141">
        <f t="shared" si="80"/>
        <v>0</v>
      </c>
      <c r="CG25" s="122">
        <f t="shared" si="81"/>
        <v>0</v>
      </c>
      <c r="CH25" s="142">
        <f t="shared" ref="CH25:CI25" si="569">POWER(AH25,CH$2)</f>
        <v>747.5691251</v>
      </c>
      <c r="CI25" s="142">
        <f t="shared" si="569"/>
        <v>89823707.57</v>
      </c>
      <c r="CJ25" s="130">
        <f t="shared" si="83"/>
        <v>67149430477</v>
      </c>
      <c r="CK25" s="143">
        <f t="shared" si="84"/>
        <v>-67149430477</v>
      </c>
      <c r="CL25" s="143">
        <f t="shared" si="85"/>
        <v>0</v>
      </c>
      <c r="CM25" s="143">
        <f t="shared" si="86"/>
        <v>3.141592654</v>
      </c>
      <c r="CN25" s="124">
        <f t="shared" si="87"/>
        <v>67149430477</v>
      </c>
      <c r="CO25" s="140">
        <f t="shared" si="88"/>
        <v>-9.424777961</v>
      </c>
      <c r="CP25" s="141">
        <f t="shared" si="89"/>
        <v>-9.424777961</v>
      </c>
      <c r="CQ25" s="141">
        <f t="shared" si="90"/>
        <v>-3.141592654</v>
      </c>
      <c r="CR25" s="122">
        <f t="shared" si="91"/>
        <v>3.141592654</v>
      </c>
      <c r="CS25" s="142">
        <f t="shared" si="92"/>
        <v>851307511865</v>
      </c>
      <c r="CT25" s="130">
        <f t="shared" si="93"/>
        <v>851307511865</v>
      </c>
      <c r="CU25" s="143">
        <f t="shared" si="94"/>
        <v>-3405230047458</v>
      </c>
      <c r="CV25" s="143">
        <f t="shared" si="95"/>
        <v>0.0004170204078</v>
      </c>
      <c r="CW25" s="143">
        <f t="shared" si="96"/>
        <v>3.141592654</v>
      </c>
      <c r="CX25" s="124">
        <f t="shared" si="97"/>
        <v>3405230047458</v>
      </c>
      <c r="CY25" s="140">
        <f t="shared" si="98"/>
        <v>-9.424777961</v>
      </c>
      <c r="CZ25" s="140">
        <f t="shared" si="99"/>
        <v>0</v>
      </c>
      <c r="DA25" s="141">
        <f t="shared" si="100"/>
        <v>-9.424777961</v>
      </c>
      <c r="DB25" s="141">
        <f t="shared" si="101"/>
        <v>-3.141592654</v>
      </c>
      <c r="DC25" s="122">
        <f t="shared" si="102"/>
        <v>3.141592654</v>
      </c>
      <c r="DD25" s="142">
        <f t="shared" si="103"/>
        <v>20439.81849</v>
      </c>
      <c r="DE25" s="142">
        <f t="shared" si="104"/>
        <v>426946.279</v>
      </c>
      <c r="DF25" s="130">
        <f t="shared" si="105"/>
        <v>8726704447</v>
      </c>
      <c r="DG25" s="143">
        <f t="shared" si="106"/>
        <v>-34906817787</v>
      </c>
      <c r="DH25" s="143">
        <f t="shared" si="107"/>
        <v>0.000004274852267</v>
      </c>
      <c r="DI25" s="143">
        <f t="shared" si="108"/>
        <v>3.141592654</v>
      </c>
      <c r="DJ25" s="124">
        <f t="shared" si="109"/>
        <v>34906817787</v>
      </c>
      <c r="DK25" s="140">
        <f t="shared" ref="DK25:DM25" si="570">DK$2*AD25</f>
        <v>-3.141592654</v>
      </c>
      <c r="DL25" s="140">
        <f t="shared" si="570"/>
        <v>-3.141592654</v>
      </c>
      <c r="DM25" s="140">
        <f t="shared" si="570"/>
        <v>0</v>
      </c>
      <c r="DN25" s="141">
        <f t="shared" si="111"/>
        <v>-6.283185307</v>
      </c>
      <c r="DO25" s="141">
        <f t="shared" si="112"/>
        <v>0</v>
      </c>
      <c r="DP25" s="122">
        <f t="shared" si="113"/>
        <v>0</v>
      </c>
      <c r="DQ25" s="142">
        <f t="shared" ref="DQ25:DS25" si="571">POWER(AH25,DQ$2)</f>
        <v>27.34171035</v>
      </c>
      <c r="DR25" s="142">
        <f t="shared" si="571"/>
        <v>9477.536999</v>
      </c>
      <c r="DS25" s="142">
        <f t="shared" si="571"/>
        <v>426946.279</v>
      </c>
      <c r="DT25" s="130">
        <f t="shared" si="115"/>
        <v>110635473698</v>
      </c>
      <c r="DU25" s="143">
        <f t="shared" si="116"/>
        <v>-1991438526567</v>
      </c>
      <c r="DV25" s="143">
        <f t="shared" si="117"/>
        <v>0</v>
      </c>
      <c r="DW25" s="143">
        <f t="shared" si="118"/>
        <v>3.141592654</v>
      </c>
      <c r="DX25" s="124">
        <f t="shared" si="119"/>
        <v>1991438526567</v>
      </c>
      <c r="DY25" s="140">
        <f t="shared" si="120"/>
        <v>0</v>
      </c>
      <c r="DZ25" s="141">
        <f t="shared" si="121"/>
        <v>0</v>
      </c>
      <c r="EA25" s="141">
        <f t="shared" si="122"/>
        <v>0</v>
      </c>
      <c r="EB25" s="122">
        <f t="shared" si="123"/>
        <v>0</v>
      </c>
      <c r="EC25" s="142">
        <f t="shared" si="124"/>
        <v>182283125166</v>
      </c>
      <c r="ED25" s="130">
        <f t="shared" si="125"/>
        <v>182283125166</v>
      </c>
      <c r="EE25" s="143">
        <f t="shared" si="126"/>
        <v>4921644379494</v>
      </c>
      <c r="EF25" s="143">
        <f t="shared" si="127"/>
        <v>0</v>
      </c>
      <c r="EG25" s="143">
        <f t="shared" si="128"/>
        <v>0</v>
      </c>
      <c r="EH25" s="124">
        <f t="shared" si="129"/>
        <v>4921644379494</v>
      </c>
      <c r="EI25" s="144">
        <f t="shared" ref="EI25:EJ25" si="572">CK25+CU25+DG25+DU25+EE25</f>
        <v>-577080442794</v>
      </c>
      <c r="EJ25" s="144">
        <f t="shared" si="572"/>
        <v>0.0004212952601</v>
      </c>
      <c r="EK25" s="144">
        <f t="shared" si="131"/>
        <v>3.141592654</v>
      </c>
      <c r="EL25" s="145">
        <f t="shared" si="132"/>
        <v>577080442794</v>
      </c>
      <c r="EM25" s="140">
        <f t="shared" si="133"/>
        <v>1.570796327</v>
      </c>
      <c r="EN25" s="141">
        <f t="shared" si="134"/>
        <v>1.570796327</v>
      </c>
      <c r="EO25" s="141">
        <f t="shared" si="135"/>
        <v>1.570796327</v>
      </c>
      <c r="EP25" s="122">
        <f t="shared" si="136"/>
        <v>1.570796327</v>
      </c>
      <c r="EQ25" s="142">
        <f t="shared" si="137"/>
        <v>759658.1091</v>
      </c>
      <c r="ER25" s="130">
        <f t="shared" si="138"/>
        <v>759658.1091</v>
      </c>
      <c r="ES25" s="143">
        <f t="shared" si="139"/>
        <v>0.000000001118178893</v>
      </c>
      <c r="ET25" s="143">
        <f t="shared" si="140"/>
        <v>3947299.324</v>
      </c>
      <c r="EU25" s="143">
        <f t="shared" si="141"/>
        <v>1.570796327</v>
      </c>
      <c r="EV25" s="124">
        <f t="shared" si="142"/>
        <v>3947299.324</v>
      </c>
      <c r="EW25" s="144">
        <f t="shared" ref="EW25:EX25" si="573">BY25+ES25</f>
        <v>-9154481.253</v>
      </c>
      <c r="EX25" s="144">
        <f t="shared" si="573"/>
        <v>3947299.324</v>
      </c>
      <c r="EY25" s="144">
        <f t="shared" si="144"/>
        <v>2.7344927</v>
      </c>
      <c r="EZ25" s="145">
        <f t="shared" si="145"/>
        <v>9969237.632</v>
      </c>
      <c r="FA25" s="140">
        <f t="shared" si="146"/>
        <v>0.9114975668</v>
      </c>
      <c r="FB25" s="141">
        <f t="shared" si="147"/>
        <v>0.9114975668</v>
      </c>
      <c r="FC25" s="141">
        <f t="shared" si="148"/>
        <v>0.9114975668</v>
      </c>
      <c r="FD25" s="122">
        <f t="shared" si="149"/>
        <v>0.9114975668</v>
      </c>
      <c r="FE25" s="142">
        <f t="shared" si="150"/>
        <v>215.2223237</v>
      </c>
      <c r="FF25" s="130">
        <f t="shared" si="151"/>
        <v>215.2223237</v>
      </c>
      <c r="FG25" s="143">
        <f t="shared" si="152"/>
        <v>34.87974466</v>
      </c>
      <c r="FH25" s="143">
        <f t="shared" si="153"/>
        <v>45.0071733</v>
      </c>
      <c r="FI25" s="143">
        <f t="shared" si="154"/>
        <v>0.9114975668</v>
      </c>
      <c r="FJ25" s="124">
        <f t="shared" si="155"/>
        <v>56.94069051</v>
      </c>
      <c r="FK25" s="140">
        <f t="shared" si="156"/>
        <v>-6.283185307</v>
      </c>
      <c r="FL25" s="141">
        <f t="shared" si="157"/>
        <v>-6.283185307</v>
      </c>
      <c r="FM25" s="141">
        <f t="shared" si="158"/>
        <v>0</v>
      </c>
      <c r="FN25" s="122">
        <f t="shared" si="159"/>
        <v>0</v>
      </c>
      <c r="FO25" s="142">
        <f t="shared" si="160"/>
        <v>747.5691251</v>
      </c>
      <c r="FP25" s="130">
        <f t="shared" si="161"/>
        <v>747.5691251</v>
      </c>
      <c r="FQ25" s="143">
        <f t="shared" si="162"/>
        <v>-747.5691251</v>
      </c>
      <c r="FR25" s="143">
        <f t="shared" si="163"/>
        <v>0</v>
      </c>
      <c r="FS25" s="143">
        <f t="shared" si="164"/>
        <v>3.141592654</v>
      </c>
      <c r="FT25" s="124">
        <f t="shared" si="165"/>
        <v>747.5691251</v>
      </c>
      <c r="FU25" s="144">
        <f t="shared" si="166"/>
        <v>-29180.18012</v>
      </c>
      <c r="FV25" s="144">
        <f t="shared" si="167"/>
        <v>0</v>
      </c>
      <c r="FW25" s="144">
        <f t="shared" si="168"/>
        <v>-3.141592654</v>
      </c>
      <c r="FX25" s="145">
        <f t="shared" si="169"/>
        <v>29180.18012</v>
      </c>
      <c r="FY25" s="140">
        <f t="shared" si="170"/>
        <v>-3.141592654</v>
      </c>
      <c r="FZ25" s="140">
        <f t="shared" si="171"/>
        <v>-0.9114975668</v>
      </c>
      <c r="GA25" s="141">
        <f t="shared" si="172"/>
        <v>-4.05309022</v>
      </c>
      <c r="GB25" s="141">
        <f t="shared" si="173"/>
        <v>-4.05309022</v>
      </c>
      <c r="GC25" s="122">
        <f t="shared" si="174"/>
        <v>2.230095087</v>
      </c>
      <c r="GD25" s="142">
        <f t="shared" si="175"/>
        <v>29180.18012</v>
      </c>
      <c r="GE25" s="142">
        <f t="shared" si="176"/>
        <v>0.01756213335</v>
      </c>
      <c r="GF25" s="130">
        <f t="shared" si="177"/>
        <v>512.4662146</v>
      </c>
      <c r="GG25" s="143">
        <f t="shared" si="178"/>
        <v>-34.87974466</v>
      </c>
      <c r="GH25" s="143">
        <f t="shared" si="179"/>
        <v>45.0071733</v>
      </c>
      <c r="GI25" s="143">
        <f t="shared" si="180"/>
        <v>2.230095087</v>
      </c>
      <c r="GJ25" s="124">
        <f t="shared" si="181"/>
        <v>56.94069051</v>
      </c>
      <c r="GK25" s="146">
        <f t="shared" si="182"/>
        <v>-0.5</v>
      </c>
      <c r="GL25" s="127">
        <f t="shared" si="183"/>
        <v>-0.8660254038</v>
      </c>
      <c r="GM25" s="146">
        <f t="shared" si="184"/>
        <v>-2.094395102</v>
      </c>
      <c r="GN25" s="127">
        <f t="shared" si="185"/>
        <v>1</v>
      </c>
      <c r="GO25" s="147">
        <f t="shared" si="186"/>
        <v>-0.5</v>
      </c>
      <c r="GP25" s="128">
        <f t="shared" si="187"/>
        <v>0.8660254038</v>
      </c>
      <c r="GQ25" s="147">
        <f t="shared" si="188"/>
        <v>2.094395102</v>
      </c>
      <c r="GR25" s="128">
        <f t="shared" si="189"/>
        <v>1</v>
      </c>
      <c r="GS25" s="140">
        <f t="shared" si="190"/>
        <v>-2.094395102</v>
      </c>
      <c r="GT25" s="140">
        <f t="shared" si="191"/>
        <v>0.9114975668</v>
      </c>
      <c r="GU25" s="141">
        <f t="shared" si="192"/>
        <v>-1.182897536</v>
      </c>
      <c r="GV25" s="141">
        <f t="shared" si="193"/>
        <v>-1.182897536</v>
      </c>
      <c r="GW25" s="122">
        <f t="shared" si="194"/>
        <v>-1.182897536</v>
      </c>
      <c r="GX25" s="142">
        <f t="shared" si="195"/>
        <v>1</v>
      </c>
      <c r="GY25" s="142">
        <f t="shared" si="196"/>
        <v>56.94069051</v>
      </c>
      <c r="GZ25" s="130">
        <f t="shared" si="197"/>
        <v>56.94069051</v>
      </c>
      <c r="HA25" s="143">
        <f t="shared" si="198"/>
        <v>21.5374831</v>
      </c>
      <c r="HB25" s="143">
        <f t="shared" si="199"/>
        <v>-52.7103316</v>
      </c>
      <c r="HC25" s="143">
        <f t="shared" si="200"/>
        <v>-1.182897536</v>
      </c>
      <c r="HD25" s="124">
        <f t="shared" si="201"/>
        <v>56.94069051</v>
      </c>
      <c r="HE25" s="140">
        <f t="shared" si="202"/>
        <v>2.094395102</v>
      </c>
      <c r="HF25" s="140">
        <f t="shared" si="203"/>
        <v>2.230095087</v>
      </c>
      <c r="HG25" s="141">
        <f t="shared" si="204"/>
        <v>4.324490189</v>
      </c>
      <c r="HH25" s="141">
        <f t="shared" si="205"/>
        <v>4.324490189</v>
      </c>
      <c r="HI25" s="122">
        <f t="shared" si="206"/>
        <v>-1.958695118</v>
      </c>
      <c r="HJ25" s="142">
        <f t="shared" si="207"/>
        <v>1</v>
      </c>
      <c r="HK25" s="142">
        <f t="shared" si="208"/>
        <v>56.94069051</v>
      </c>
      <c r="HL25" s="130">
        <f t="shared" si="209"/>
        <v>56.94069051</v>
      </c>
      <c r="HM25" s="143">
        <f t="shared" si="210"/>
        <v>-21.5374831</v>
      </c>
      <c r="HN25" s="143">
        <f t="shared" si="211"/>
        <v>-52.7103316</v>
      </c>
      <c r="HO25" s="143">
        <f t="shared" si="212"/>
        <v>-1.958695118</v>
      </c>
      <c r="HP25" s="124">
        <f t="shared" si="213"/>
        <v>56.94069051</v>
      </c>
      <c r="HQ25" s="140">
        <f t="shared" si="214"/>
        <v>2.094395102</v>
      </c>
      <c r="HR25" s="140">
        <f t="shared" si="215"/>
        <v>0.9114975668</v>
      </c>
      <c r="HS25" s="141">
        <f t="shared" si="216"/>
        <v>3.005892669</v>
      </c>
      <c r="HT25" s="141">
        <f t="shared" si="217"/>
        <v>3.005892669</v>
      </c>
      <c r="HU25" s="122">
        <f t="shared" si="218"/>
        <v>3.005892669</v>
      </c>
      <c r="HV25" s="142">
        <f t="shared" si="219"/>
        <v>1</v>
      </c>
      <c r="HW25" s="142">
        <f t="shared" si="220"/>
        <v>56.94069051</v>
      </c>
      <c r="HX25" s="130">
        <f t="shared" si="221"/>
        <v>56.94069051</v>
      </c>
      <c r="HY25" s="143">
        <f t="shared" si="222"/>
        <v>-56.41722776</v>
      </c>
      <c r="HZ25" s="143">
        <f t="shared" si="223"/>
        <v>7.703158306</v>
      </c>
      <c r="IA25" s="143">
        <f t="shared" si="224"/>
        <v>3.005892669</v>
      </c>
      <c r="IB25" s="124">
        <f t="shared" si="225"/>
        <v>56.94069051</v>
      </c>
      <c r="IC25" s="140">
        <f t="shared" si="226"/>
        <v>-2.094395102</v>
      </c>
      <c r="ID25" s="140">
        <f t="shared" si="227"/>
        <v>2.230095087</v>
      </c>
      <c r="IE25" s="141">
        <f t="shared" si="228"/>
        <v>0.1356999844</v>
      </c>
      <c r="IF25" s="141">
        <f t="shared" si="229"/>
        <v>0.1356999844</v>
      </c>
      <c r="IG25" s="122">
        <f t="shared" si="230"/>
        <v>0.1356999844</v>
      </c>
      <c r="IH25" s="142">
        <f t="shared" si="231"/>
        <v>1</v>
      </c>
      <c r="II25" s="142">
        <f t="shared" si="232"/>
        <v>56.94069051</v>
      </c>
      <c r="IJ25" s="130">
        <f t="shared" si="233"/>
        <v>56.94069051</v>
      </c>
      <c r="IK25" s="143">
        <f t="shared" si="234"/>
        <v>56.41722776</v>
      </c>
      <c r="IL25" s="143">
        <f t="shared" si="235"/>
        <v>7.703158306</v>
      </c>
      <c r="IM25" s="143">
        <f t="shared" si="236"/>
        <v>0.1356999844</v>
      </c>
      <c r="IN25" s="124">
        <f t="shared" si="237"/>
        <v>56.94069051</v>
      </c>
    </row>
    <row r="26" ht="12.75" customHeight="1">
      <c r="A26" s="129">
        <f>'Cortez Cubic'!AP26</f>
        <v>-0.2187762226</v>
      </c>
      <c r="B26" s="129">
        <f>'Cortez Cubic'!AQ26</f>
        <v>-4.289304268</v>
      </c>
      <c r="C26" s="129">
        <f>'Cortez Cubic'!AR26</f>
        <v>3325.894128</v>
      </c>
      <c r="D26" s="129">
        <f>'Cortez Cubic'!AS26</f>
        <v>-131003.3397</v>
      </c>
      <c r="E26" s="129">
        <f t="shared" ref="E26:H26" si="574">0</f>
        <v>0</v>
      </c>
      <c r="F26" s="129">
        <f t="shared" si="574"/>
        <v>0</v>
      </c>
      <c r="G26" s="129">
        <f t="shared" si="574"/>
        <v>0</v>
      </c>
      <c r="H26" s="129">
        <f t="shared" si="574"/>
        <v>0</v>
      </c>
      <c r="I26" s="110">
        <f>'Cortez Cubic'!I26</f>
        <v>78</v>
      </c>
      <c r="J26" s="130">
        <f t="shared" si="28"/>
        <v>76.81964229</v>
      </c>
      <c r="K26" s="131">
        <f t="shared" si="29"/>
        <v>1</v>
      </c>
      <c r="L26" s="131">
        <f t="shared" si="30"/>
        <v>0</v>
      </c>
      <c r="M26" s="132">
        <f t="shared" si="31"/>
        <v>1.180357707</v>
      </c>
      <c r="N26" s="133">
        <f t="shared" si="32"/>
        <v>24.43737882</v>
      </c>
      <c r="O26" s="134">
        <f t="shared" si="33"/>
        <v>76.81964229</v>
      </c>
      <c r="P26" s="134">
        <f t="shared" si="34"/>
        <v>0</v>
      </c>
      <c r="Q26" s="135">
        <f t="shared" si="35"/>
        <v>52.38226347</v>
      </c>
      <c r="R26" s="135">
        <f t="shared" si="36"/>
        <v>0</v>
      </c>
      <c r="S26" s="136">
        <f t="shared" si="37"/>
        <v>-148.8078036</v>
      </c>
      <c r="T26" s="136">
        <f t="shared" si="38"/>
        <v>0</v>
      </c>
      <c r="U26" s="137">
        <f t="shared" ref="U26:X26" si="575">ATAN2(A26,E26)</f>
        <v>3.141592654</v>
      </c>
      <c r="V26" s="137">
        <f t="shared" si="575"/>
        <v>3.141592654</v>
      </c>
      <c r="W26" s="137">
        <f t="shared" si="575"/>
        <v>0</v>
      </c>
      <c r="X26" s="137">
        <f t="shared" si="575"/>
        <v>3.141592654</v>
      </c>
      <c r="Y26" s="137">
        <f t="shared" ref="Y26:AB26" si="576">SQRT(POWER(A26,2)+POWER(E26,2))</f>
        <v>0.2187762226</v>
      </c>
      <c r="Z26" s="137">
        <f t="shared" si="576"/>
        <v>4.289304268</v>
      </c>
      <c r="AA26" s="137">
        <f t="shared" si="576"/>
        <v>3325.894128</v>
      </c>
      <c r="AB26" s="137">
        <f t="shared" si="576"/>
        <v>131003.3397</v>
      </c>
      <c r="AC26" s="138">
        <f t="shared" ref="AC26:AF26" si="577">U26-$U26</f>
        <v>0</v>
      </c>
      <c r="AD26" s="138">
        <f t="shared" si="577"/>
        <v>0</v>
      </c>
      <c r="AE26" s="138">
        <f t="shared" si="577"/>
        <v>-3.141592654</v>
      </c>
      <c r="AF26" s="138">
        <f t="shared" si="577"/>
        <v>0</v>
      </c>
      <c r="AG26" s="138">
        <f t="shared" ref="AG26:AJ26" si="578">Y26/$Y26</f>
        <v>1</v>
      </c>
      <c r="AH26" s="138">
        <f t="shared" si="578"/>
        <v>19.60589783</v>
      </c>
      <c r="AI26" s="138">
        <f t="shared" si="578"/>
        <v>15202.26507</v>
      </c>
      <c r="AJ26" s="138">
        <f t="shared" si="578"/>
        <v>598800.6288</v>
      </c>
      <c r="AK26" s="139">
        <f t="shared" ref="AK26:AN26" si="579">AG26*COS(AC26)</f>
        <v>1</v>
      </c>
      <c r="AL26" s="139">
        <f t="shared" si="579"/>
        <v>19.60589783</v>
      </c>
      <c r="AM26" s="139">
        <f t="shared" si="579"/>
        <v>-15202.26507</v>
      </c>
      <c r="AN26" s="139">
        <f t="shared" si="579"/>
        <v>598800.6288</v>
      </c>
      <c r="AO26" s="129">
        <f t="shared" ref="AO26:AR26" si="580">AG26*SIN(AC26)</f>
        <v>0</v>
      </c>
      <c r="AP26" s="129">
        <f t="shared" si="580"/>
        <v>0</v>
      </c>
      <c r="AQ26" s="129">
        <f t="shared" si="580"/>
        <v>0</v>
      </c>
      <c r="AR26" s="129">
        <f t="shared" si="580"/>
        <v>0</v>
      </c>
      <c r="AS26" s="140">
        <f t="shared" si="45"/>
        <v>0</v>
      </c>
      <c r="AT26" s="141">
        <f t="shared" si="46"/>
        <v>0</v>
      </c>
      <c r="AU26" s="141">
        <f t="shared" si="47"/>
        <v>0</v>
      </c>
      <c r="AV26" s="122">
        <f t="shared" si="48"/>
        <v>0</v>
      </c>
      <c r="AW26" s="142">
        <f t="shared" si="49"/>
        <v>7536.335176</v>
      </c>
      <c r="AX26" s="130">
        <f t="shared" si="50"/>
        <v>7536.335176</v>
      </c>
      <c r="AY26" s="143">
        <f t="shared" si="51"/>
        <v>-15072.67035</v>
      </c>
      <c r="AZ26" s="143">
        <f t="shared" si="52"/>
        <v>0</v>
      </c>
      <c r="BA26" s="143">
        <f t="shared" si="53"/>
        <v>3.141592654</v>
      </c>
      <c r="BB26" s="124">
        <f t="shared" si="54"/>
        <v>15072.67035</v>
      </c>
      <c r="BC26" s="140">
        <f t="shared" ref="BC26:BD26" si="581">BC$2*AD26</f>
        <v>0</v>
      </c>
      <c r="BD26" s="140">
        <f t="shared" si="581"/>
        <v>-3.141592654</v>
      </c>
      <c r="BE26" s="141">
        <f t="shared" si="56"/>
        <v>-3.141592654</v>
      </c>
      <c r="BF26" s="141">
        <f t="shared" si="57"/>
        <v>-3.141592654</v>
      </c>
      <c r="BG26" s="122">
        <f t="shared" si="58"/>
        <v>3.141592654</v>
      </c>
      <c r="BH26" s="142">
        <f t="shared" ref="BH26:BI26" si="582">POWER(AH26,BH$2)</f>
        <v>19.60589783</v>
      </c>
      <c r="BI26" s="142">
        <f t="shared" si="582"/>
        <v>15202.26507</v>
      </c>
      <c r="BJ26" s="130">
        <f t="shared" si="60"/>
        <v>298054.0558</v>
      </c>
      <c r="BK26" s="143">
        <f t="shared" si="61"/>
        <v>-2682486.502</v>
      </c>
      <c r="BL26" s="143">
        <f t="shared" si="62"/>
        <v>0.0000000003285098509</v>
      </c>
      <c r="BM26" s="143">
        <f t="shared" si="63"/>
        <v>3.141592654</v>
      </c>
      <c r="BN26" s="124">
        <f t="shared" si="64"/>
        <v>2682486.502</v>
      </c>
      <c r="BO26" s="140">
        <f t="shared" si="65"/>
        <v>0</v>
      </c>
      <c r="BP26" s="141">
        <f t="shared" si="66"/>
        <v>0</v>
      </c>
      <c r="BQ26" s="141">
        <f t="shared" si="67"/>
        <v>0</v>
      </c>
      <c r="BR26" s="122">
        <f t="shared" si="68"/>
        <v>0</v>
      </c>
      <c r="BS26" s="142">
        <f t="shared" si="69"/>
        <v>598800.6288</v>
      </c>
      <c r="BT26" s="130">
        <f t="shared" si="70"/>
        <v>598800.6288</v>
      </c>
      <c r="BU26" s="143">
        <f t="shared" si="71"/>
        <v>-16167616.98</v>
      </c>
      <c r="BV26" s="143">
        <f t="shared" si="72"/>
        <v>0</v>
      </c>
      <c r="BW26" s="143">
        <f t="shared" si="73"/>
        <v>3.141592654</v>
      </c>
      <c r="BX26" s="124">
        <f t="shared" si="74"/>
        <v>16167616.98</v>
      </c>
      <c r="BY26" s="144">
        <f t="shared" ref="BY26:BZ26" si="583">AY26+BK26+BU26</f>
        <v>-18865176.15</v>
      </c>
      <c r="BZ26" s="144">
        <f t="shared" si="583"/>
        <v>0.0000000003285098509</v>
      </c>
      <c r="CA26" s="144">
        <f t="shared" si="76"/>
        <v>3.141592654</v>
      </c>
      <c r="CB26" s="145">
        <f t="shared" si="77"/>
        <v>18865176.15</v>
      </c>
      <c r="CC26" s="140">
        <f t="shared" ref="CC26:CD26" si="584">CC$2*AD26</f>
        <v>0</v>
      </c>
      <c r="CD26" s="140">
        <f t="shared" si="584"/>
        <v>-6.283185307</v>
      </c>
      <c r="CE26" s="141">
        <f t="shared" si="79"/>
        <v>-6.283185307</v>
      </c>
      <c r="CF26" s="141">
        <f t="shared" si="80"/>
        <v>0</v>
      </c>
      <c r="CG26" s="122">
        <f t="shared" si="81"/>
        <v>0</v>
      </c>
      <c r="CH26" s="142">
        <f t="shared" ref="CH26:CI26" si="585">POWER(AH26,CH$2)</f>
        <v>384.3912297</v>
      </c>
      <c r="CI26" s="142">
        <f t="shared" si="585"/>
        <v>231108863.4</v>
      </c>
      <c r="CJ26" s="130">
        <f t="shared" si="83"/>
        <v>88836220197</v>
      </c>
      <c r="CK26" s="143">
        <f t="shared" si="84"/>
        <v>-88836220197</v>
      </c>
      <c r="CL26" s="143">
        <f t="shared" si="85"/>
        <v>0</v>
      </c>
      <c r="CM26" s="143">
        <f t="shared" si="86"/>
        <v>3.141592654</v>
      </c>
      <c r="CN26" s="124">
        <f t="shared" si="87"/>
        <v>88836220197</v>
      </c>
      <c r="CO26" s="140">
        <f t="shared" si="88"/>
        <v>-9.424777961</v>
      </c>
      <c r="CP26" s="141">
        <f t="shared" si="89"/>
        <v>-9.424777961</v>
      </c>
      <c r="CQ26" s="141">
        <f t="shared" si="90"/>
        <v>-3.141592654</v>
      </c>
      <c r="CR26" s="122">
        <f t="shared" si="91"/>
        <v>3.141592654</v>
      </c>
      <c r="CS26" s="142">
        <f t="shared" si="92"/>
        <v>3513378202573</v>
      </c>
      <c r="CT26" s="130">
        <f t="shared" si="93"/>
        <v>3513378202573</v>
      </c>
      <c r="CU26" s="143">
        <f t="shared" si="94"/>
        <v>-14053512810293</v>
      </c>
      <c r="CV26" s="143">
        <f t="shared" si="95"/>
        <v>0.001721058948</v>
      </c>
      <c r="CW26" s="143">
        <f t="shared" si="96"/>
        <v>3.141592654</v>
      </c>
      <c r="CX26" s="124">
        <f t="shared" si="97"/>
        <v>14053512810293</v>
      </c>
      <c r="CY26" s="140">
        <f t="shared" si="98"/>
        <v>0</v>
      </c>
      <c r="CZ26" s="140">
        <f t="shared" si="99"/>
        <v>0</v>
      </c>
      <c r="DA26" s="141">
        <f t="shared" si="100"/>
        <v>0</v>
      </c>
      <c r="DB26" s="141">
        <f t="shared" si="101"/>
        <v>0</v>
      </c>
      <c r="DC26" s="122">
        <f t="shared" si="102"/>
        <v>0</v>
      </c>
      <c r="DD26" s="142">
        <f t="shared" si="103"/>
        <v>7536.335176</v>
      </c>
      <c r="DE26" s="142">
        <f t="shared" si="104"/>
        <v>598800.6288</v>
      </c>
      <c r="DF26" s="130">
        <f t="shared" si="105"/>
        <v>4512762243</v>
      </c>
      <c r="DG26" s="143">
        <f t="shared" si="106"/>
        <v>18051048970</v>
      </c>
      <c r="DH26" s="143">
        <f t="shared" si="107"/>
        <v>0</v>
      </c>
      <c r="DI26" s="143">
        <f t="shared" si="108"/>
        <v>0</v>
      </c>
      <c r="DJ26" s="124">
        <f t="shared" si="109"/>
        <v>18051048970</v>
      </c>
      <c r="DK26" s="140">
        <f t="shared" ref="DK26:DM26" si="586">DK$2*AD26</f>
        <v>0</v>
      </c>
      <c r="DL26" s="140">
        <f t="shared" si="586"/>
        <v>-3.141592654</v>
      </c>
      <c r="DM26" s="140">
        <f t="shared" si="586"/>
        <v>0</v>
      </c>
      <c r="DN26" s="141">
        <f t="shared" si="111"/>
        <v>-3.141592654</v>
      </c>
      <c r="DO26" s="141">
        <f t="shared" si="112"/>
        <v>-3.141592654</v>
      </c>
      <c r="DP26" s="122">
        <f t="shared" si="113"/>
        <v>3.141592654</v>
      </c>
      <c r="DQ26" s="142">
        <f t="shared" ref="DQ26:DS26" si="587">POWER(AH26,DQ$2)</f>
        <v>19.60589783</v>
      </c>
      <c r="DR26" s="142">
        <f t="shared" si="587"/>
        <v>15202.26507</v>
      </c>
      <c r="DS26" s="142">
        <f t="shared" si="587"/>
        <v>598800.6288</v>
      </c>
      <c r="DT26" s="130">
        <f t="shared" si="115"/>
        <v>178474956060</v>
      </c>
      <c r="DU26" s="143">
        <f t="shared" si="116"/>
        <v>3212549209076</v>
      </c>
      <c r="DV26" s="143">
        <f t="shared" si="117"/>
        <v>-0.0003934238106</v>
      </c>
      <c r="DW26" s="143">
        <f t="shared" si="118"/>
        <v>0</v>
      </c>
      <c r="DX26" s="124">
        <f t="shared" si="119"/>
        <v>3212549209076</v>
      </c>
      <c r="DY26" s="140">
        <f t="shared" si="120"/>
        <v>0</v>
      </c>
      <c r="DZ26" s="141">
        <f t="shared" si="121"/>
        <v>0</v>
      </c>
      <c r="EA26" s="141">
        <f t="shared" si="122"/>
        <v>0</v>
      </c>
      <c r="EB26" s="122">
        <f t="shared" si="123"/>
        <v>0</v>
      </c>
      <c r="EC26" s="142">
        <f t="shared" si="124"/>
        <v>358562193098</v>
      </c>
      <c r="ED26" s="130">
        <f t="shared" si="125"/>
        <v>358562193098</v>
      </c>
      <c r="EE26" s="143">
        <f t="shared" si="126"/>
        <v>9681179213656</v>
      </c>
      <c r="EF26" s="143">
        <f t="shared" si="127"/>
        <v>0</v>
      </c>
      <c r="EG26" s="143">
        <f t="shared" si="128"/>
        <v>0</v>
      </c>
      <c r="EH26" s="124">
        <f t="shared" si="129"/>
        <v>9681179213656</v>
      </c>
      <c r="EI26" s="144">
        <f t="shared" ref="EI26:EJ26" si="588">CK26+CU26+DG26+DU26+EE26</f>
        <v>-1230569558788</v>
      </c>
      <c r="EJ26" s="144">
        <f t="shared" si="588"/>
        <v>0.001327635137</v>
      </c>
      <c r="EK26" s="144">
        <f t="shared" si="131"/>
        <v>3.141592654</v>
      </c>
      <c r="EL26" s="145">
        <f t="shared" si="132"/>
        <v>1230569558788</v>
      </c>
      <c r="EM26" s="140">
        <f t="shared" si="133"/>
        <v>1.570796327</v>
      </c>
      <c r="EN26" s="141">
        <f t="shared" si="134"/>
        <v>1.570796327</v>
      </c>
      <c r="EO26" s="141">
        <f t="shared" si="135"/>
        <v>1.570796327</v>
      </c>
      <c r="EP26" s="122">
        <f t="shared" si="136"/>
        <v>1.570796327</v>
      </c>
      <c r="EQ26" s="142">
        <f t="shared" si="137"/>
        <v>1109310.398</v>
      </c>
      <c r="ER26" s="130">
        <f t="shared" si="138"/>
        <v>1109310.398</v>
      </c>
      <c r="ES26" s="143">
        <f t="shared" si="139"/>
        <v>0.000000002912747145</v>
      </c>
      <c r="ET26" s="143">
        <f t="shared" si="140"/>
        <v>5764145.911</v>
      </c>
      <c r="EU26" s="143">
        <f t="shared" si="141"/>
        <v>1.570796327</v>
      </c>
      <c r="EV26" s="124">
        <f t="shared" si="142"/>
        <v>5764145.911</v>
      </c>
      <c r="EW26" s="144">
        <f t="shared" ref="EW26:EX26" si="589">BY26+ES26</f>
        <v>-18865176.15</v>
      </c>
      <c r="EX26" s="144">
        <f t="shared" si="589"/>
        <v>5764145.911</v>
      </c>
      <c r="EY26" s="144">
        <f t="shared" si="144"/>
        <v>2.845057194</v>
      </c>
      <c r="EZ26" s="145">
        <f t="shared" si="145"/>
        <v>19726131.13</v>
      </c>
      <c r="FA26" s="140">
        <f t="shared" si="146"/>
        <v>0.9483523979</v>
      </c>
      <c r="FB26" s="141">
        <f t="shared" si="147"/>
        <v>0.9483523979</v>
      </c>
      <c r="FC26" s="141">
        <f t="shared" si="148"/>
        <v>0.9483523979</v>
      </c>
      <c r="FD26" s="122">
        <f t="shared" si="149"/>
        <v>0.9483523979</v>
      </c>
      <c r="FE26" s="142">
        <f t="shared" si="150"/>
        <v>270.1970721</v>
      </c>
      <c r="FF26" s="130">
        <f t="shared" si="151"/>
        <v>270.1970721</v>
      </c>
      <c r="FG26" s="143">
        <f t="shared" si="152"/>
        <v>41.67747078</v>
      </c>
      <c r="FH26" s="143">
        <f t="shared" si="153"/>
        <v>58.07856969</v>
      </c>
      <c r="FI26" s="143">
        <f t="shared" si="154"/>
        <v>0.9483523979</v>
      </c>
      <c r="FJ26" s="124">
        <f t="shared" si="155"/>
        <v>71.48518608</v>
      </c>
      <c r="FK26" s="140">
        <f t="shared" si="156"/>
        <v>0</v>
      </c>
      <c r="FL26" s="141">
        <f t="shared" si="157"/>
        <v>0</v>
      </c>
      <c r="FM26" s="141">
        <f t="shared" si="158"/>
        <v>0</v>
      </c>
      <c r="FN26" s="122">
        <f t="shared" si="159"/>
        <v>0</v>
      </c>
      <c r="FO26" s="142">
        <f t="shared" si="160"/>
        <v>384.3912297</v>
      </c>
      <c r="FP26" s="130">
        <f t="shared" si="161"/>
        <v>384.3912297</v>
      </c>
      <c r="FQ26" s="143">
        <f t="shared" si="162"/>
        <v>-384.3912297</v>
      </c>
      <c r="FR26" s="143">
        <f t="shared" si="163"/>
        <v>0</v>
      </c>
      <c r="FS26" s="143">
        <f t="shared" si="164"/>
        <v>3.141592654</v>
      </c>
      <c r="FT26" s="124">
        <f t="shared" si="165"/>
        <v>384.3912297</v>
      </c>
      <c r="FU26" s="144">
        <f t="shared" si="166"/>
        <v>-45991.18645</v>
      </c>
      <c r="FV26" s="144">
        <f t="shared" si="167"/>
        <v>0</v>
      </c>
      <c r="FW26" s="144">
        <f t="shared" si="168"/>
        <v>-3.141592654</v>
      </c>
      <c r="FX26" s="145">
        <f t="shared" si="169"/>
        <v>45991.18645</v>
      </c>
      <c r="FY26" s="140">
        <f t="shared" si="170"/>
        <v>-3.141592654</v>
      </c>
      <c r="FZ26" s="140">
        <f t="shared" si="171"/>
        <v>-0.9483523979</v>
      </c>
      <c r="GA26" s="141">
        <f t="shared" si="172"/>
        <v>-4.089945052</v>
      </c>
      <c r="GB26" s="141">
        <f t="shared" si="173"/>
        <v>-4.089945052</v>
      </c>
      <c r="GC26" s="122">
        <f t="shared" si="174"/>
        <v>2.193240256</v>
      </c>
      <c r="GD26" s="142">
        <f t="shared" si="175"/>
        <v>45991.18645</v>
      </c>
      <c r="GE26" s="142">
        <f t="shared" si="176"/>
        <v>0.01398891232</v>
      </c>
      <c r="GF26" s="130">
        <f t="shared" si="177"/>
        <v>643.3666747</v>
      </c>
      <c r="GG26" s="143">
        <f t="shared" si="178"/>
        <v>-41.67747078</v>
      </c>
      <c r="GH26" s="143">
        <f t="shared" si="179"/>
        <v>58.07856969</v>
      </c>
      <c r="GI26" s="143">
        <f t="shared" si="180"/>
        <v>2.193240256</v>
      </c>
      <c r="GJ26" s="124">
        <f t="shared" si="181"/>
        <v>71.48518608</v>
      </c>
      <c r="GK26" s="146">
        <f t="shared" si="182"/>
        <v>-0.5</v>
      </c>
      <c r="GL26" s="127">
        <f t="shared" si="183"/>
        <v>-0.8660254038</v>
      </c>
      <c r="GM26" s="146">
        <f t="shared" si="184"/>
        <v>-2.094395102</v>
      </c>
      <c r="GN26" s="127">
        <f t="shared" si="185"/>
        <v>1</v>
      </c>
      <c r="GO26" s="147">
        <f t="shared" si="186"/>
        <v>-0.5</v>
      </c>
      <c r="GP26" s="128">
        <f t="shared" si="187"/>
        <v>0.8660254038</v>
      </c>
      <c r="GQ26" s="147">
        <f t="shared" si="188"/>
        <v>2.094395102</v>
      </c>
      <c r="GR26" s="128">
        <f t="shared" si="189"/>
        <v>1</v>
      </c>
      <c r="GS26" s="140">
        <f t="shared" si="190"/>
        <v>-2.094395102</v>
      </c>
      <c r="GT26" s="140">
        <f t="shared" si="191"/>
        <v>0.9483523979</v>
      </c>
      <c r="GU26" s="141">
        <f t="shared" si="192"/>
        <v>-1.146042704</v>
      </c>
      <c r="GV26" s="141">
        <f t="shared" si="193"/>
        <v>-1.146042704</v>
      </c>
      <c r="GW26" s="122">
        <f t="shared" si="194"/>
        <v>-1.146042704</v>
      </c>
      <c r="GX26" s="142">
        <f t="shared" si="195"/>
        <v>1</v>
      </c>
      <c r="GY26" s="142">
        <f t="shared" si="196"/>
        <v>71.48518608</v>
      </c>
      <c r="GZ26" s="130">
        <f t="shared" si="197"/>
        <v>71.48518608</v>
      </c>
      <c r="HA26" s="143">
        <f t="shared" si="198"/>
        <v>29.45878137</v>
      </c>
      <c r="HB26" s="143">
        <f t="shared" si="199"/>
        <v>-65.13303331</v>
      </c>
      <c r="HC26" s="143">
        <f t="shared" si="200"/>
        <v>-1.146042704</v>
      </c>
      <c r="HD26" s="124">
        <f t="shared" si="201"/>
        <v>71.48518608</v>
      </c>
      <c r="HE26" s="140">
        <f t="shared" si="202"/>
        <v>2.094395102</v>
      </c>
      <c r="HF26" s="140">
        <f t="shared" si="203"/>
        <v>2.193240256</v>
      </c>
      <c r="HG26" s="141">
        <f t="shared" si="204"/>
        <v>4.287635358</v>
      </c>
      <c r="HH26" s="141">
        <f t="shared" si="205"/>
        <v>4.287635358</v>
      </c>
      <c r="HI26" s="122">
        <f t="shared" si="206"/>
        <v>-1.995549949</v>
      </c>
      <c r="HJ26" s="142">
        <f t="shared" si="207"/>
        <v>1</v>
      </c>
      <c r="HK26" s="142">
        <f t="shared" si="208"/>
        <v>71.48518608</v>
      </c>
      <c r="HL26" s="130">
        <f t="shared" si="209"/>
        <v>71.48518608</v>
      </c>
      <c r="HM26" s="143">
        <f t="shared" si="210"/>
        <v>-29.45878137</v>
      </c>
      <c r="HN26" s="143">
        <f t="shared" si="211"/>
        <v>-65.13303331</v>
      </c>
      <c r="HO26" s="143">
        <f t="shared" si="212"/>
        <v>-1.995549949</v>
      </c>
      <c r="HP26" s="124">
        <f t="shared" si="213"/>
        <v>71.48518608</v>
      </c>
      <c r="HQ26" s="140">
        <f t="shared" si="214"/>
        <v>2.094395102</v>
      </c>
      <c r="HR26" s="140">
        <f t="shared" si="215"/>
        <v>0.9483523979</v>
      </c>
      <c r="HS26" s="141">
        <f t="shared" si="216"/>
        <v>3.0427475</v>
      </c>
      <c r="HT26" s="141">
        <f t="shared" si="217"/>
        <v>3.0427475</v>
      </c>
      <c r="HU26" s="122">
        <f t="shared" si="218"/>
        <v>3.0427475</v>
      </c>
      <c r="HV26" s="142">
        <f t="shared" si="219"/>
        <v>1</v>
      </c>
      <c r="HW26" s="142">
        <f t="shared" si="220"/>
        <v>71.48518608</v>
      </c>
      <c r="HX26" s="130">
        <f t="shared" si="221"/>
        <v>71.48518608</v>
      </c>
      <c r="HY26" s="143">
        <f t="shared" si="222"/>
        <v>-71.13625216</v>
      </c>
      <c r="HZ26" s="143">
        <f t="shared" si="223"/>
        <v>7.05446362</v>
      </c>
      <c r="IA26" s="143">
        <f t="shared" si="224"/>
        <v>3.0427475</v>
      </c>
      <c r="IB26" s="124">
        <f t="shared" si="225"/>
        <v>71.48518608</v>
      </c>
      <c r="IC26" s="140">
        <f t="shared" si="226"/>
        <v>-2.094395102</v>
      </c>
      <c r="ID26" s="140">
        <f t="shared" si="227"/>
        <v>2.193240256</v>
      </c>
      <c r="IE26" s="141">
        <f t="shared" si="228"/>
        <v>0.09884515327</v>
      </c>
      <c r="IF26" s="141">
        <f t="shared" si="229"/>
        <v>0.09884515327</v>
      </c>
      <c r="IG26" s="122">
        <f t="shared" si="230"/>
        <v>0.09884515327</v>
      </c>
      <c r="IH26" s="142">
        <f t="shared" si="231"/>
        <v>1</v>
      </c>
      <c r="II26" s="142">
        <f t="shared" si="232"/>
        <v>71.48518608</v>
      </c>
      <c r="IJ26" s="130">
        <f t="shared" si="233"/>
        <v>71.48518608</v>
      </c>
      <c r="IK26" s="143">
        <f t="shared" si="234"/>
        <v>71.13625216</v>
      </c>
      <c r="IL26" s="143">
        <f t="shared" si="235"/>
        <v>7.05446362</v>
      </c>
      <c r="IM26" s="143">
        <f t="shared" si="236"/>
        <v>0.09884515327</v>
      </c>
      <c r="IN26" s="124">
        <f t="shared" si="237"/>
        <v>71.48518608</v>
      </c>
    </row>
    <row r="27" ht="12.75" customHeight="1">
      <c r="A27" s="129">
        <f>'Cortez Cubic'!AP27</f>
        <v>-0.2187762226</v>
      </c>
      <c r="B27" s="129">
        <f>'Cortez Cubic'!AQ27</f>
        <v>3.468004999</v>
      </c>
      <c r="C27" s="129">
        <f>'Cortez Cubic'!AR27</f>
        <v>17366.82735</v>
      </c>
      <c r="D27" s="129">
        <f>'Cortez Cubic'!AS27</f>
        <v>-1656383.812</v>
      </c>
      <c r="E27" s="129">
        <f t="shared" ref="E27:H27" si="590">0</f>
        <v>0</v>
      </c>
      <c r="F27" s="129">
        <f t="shared" si="590"/>
        <v>0</v>
      </c>
      <c r="G27" s="129">
        <f t="shared" si="590"/>
        <v>0</v>
      </c>
      <c r="H27" s="129">
        <f t="shared" si="590"/>
        <v>0</v>
      </c>
      <c r="I27" s="110">
        <f>'Cortez Cubic'!I27</f>
        <v>219</v>
      </c>
      <c r="J27" s="130">
        <f t="shared" si="28"/>
        <v>220.2046463</v>
      </c>
      <c r="K27" s="131">
        <f t="shared" si="29"/>
        <v>1</v>
      </c>
      <c r="L27" s="131">
        <f t="shared" si="30"/>
        <v>0</v>
      </c>
      <c r="M27" s="132">
        <f t="shared" si="31"/>
        <v>-1.204646307</v>
      </c>
      <c r="N27" s="133">
        <f t="shared" si="32"/>
        <v>110.6683342</v>
      </c>
      <c r="O27" s="134">
        <f t="shared" si="33"/>
        <v>220.2046463</v>
      </c>
      <c r="P27" s="134">
        <f t="shared" si="34"/>
        <v>0</v>
      </c>
      <c r="Q27" s="135">
        <f t="shared" si="35"/>
        <v>109.5363121</v>
      </c>
      <c r="R27" s="135">
        <f t="shared" si="36"/>
        <v>0</v>
      </c>
      <c r="S27" s="136">
        <f t="shared" si="37"/>
        <v>-313.8891215</v>
      </c>
      <c r="T27" s="136">
        <f t="shared" si="38"/>
        <v>0</v>
      </c>
      <c r="U27" s="137">
        <f t="shared" ref="U27:X27" si="591">ATAN2(A27,E27)</f>
        <v>3.141592654</v>
      </c>
      <c r="V27" s="137">
        <f t="shared" si="591"/>
        <v>0</v>
      </c>
      <c r="W27" s="137">
        <f t="shared" si="591"/>
        <v>0</v>
      </c>
      <c r="X27" s="137">
        <f t="shared" si="591"/>
        <v>3.141592654</v>
      </c>
      <c r="Y27" s="137">
        <f t="shared" ref="Y27:AB27" si="592">SQRT(POWER(A27,2)+POWER(E27,2))</f>
        <v>0.2187762226</v>
      </c>
      <c r="Z27" s="137">
        <f t="shared" si="592"/>
        <v>3.468004999</v>
      </c>
      <c r="AA27" s="137">
        <f t="shared" si="592"/>
        <v>17366.82735</v>
      </c>
      <c r="AB27" s="137">
        <f t="shared" si="592"/>
        <v>1656383.812</v>
      </c>
      <c r="AC27" s="138">
        <f t="shared" ref="AC27:AF27" si="593">U27-$U27</f>
        <v>0</v>
      </c>
      <c r="AD27" s="138">
        <f t="shared" si="593"/>
        <v>-3.141592654</v>
      </c>
      <c r="AE27" s="138">
        <f t="shared" si="593"/>
        <v>-3.141592654</v>
      </c>
      <c r="AF27" s="138">
        <f t="shared" si="593"/>
        <v>0</v>
      </c>
      <c r="AG27" s="138">
        <f t="shared" ref="AG27:AJ27" si="594">Y27/$Y27</f>
        <v>1</v>
      </c>
      <c r="AH27" s="138">
        <f t="shared" si="594"/>
        <v>15.8518369</v>
      </c>
      <c r="AI27" s="138">
        <f t="shared" si="594"/>
        <v>79381.6949</v>
      </c>
      <c r="AJ27" s="138">
        <f t="shared" si="594"/>
        <v>7571132.694</v>
      </c>
      <c r="AK27" s="139">
        <f t="shared" ref="AK27:AN27" si="595">AG27*COS(AC27)</f>
        <v>1</v>
      </c>
      <c r="AL27" s="139">
        <f t="shared" si="595"/>
        <v>-15.8518369</v>
      </c>
      <c r="AM27" s="139">
        <f t="shared" si="595"/>
        <v>-79381.6949</v>
      </c>
      <c r="AN27" s="139">
        <f t="shared" si="595"/>
        <v>7571132.694</v>
      </c>
      <c r="AO27" s="129">
        <f t="shared" ref="AO27:AR27" si="596">AG27*SIN(AC27)</f>
        <v>0</v>
      </c>
      <c r="AP27" s="129">
        <f t="shared" si="596"/>
        <v>0</v>
      </c>
      <c r="AQ27" s="129">
        <f t="shared" si="596"/>
        <v>0</v>
      </c>
      <c r="AR27" s="129">
        <f t="shared" si="596"/>
        <v>0</v>
      </c>
      <c r="AS27" s="140">
        <f t="shared" si="45"/>
        <v>-9.424777961</v>
      </c>
      <c r="AT27" s="141">
        <f t="shared" si="46"/>
        <v>-9.424777961</v>
      </c>
      <c r="AU27" s="141">
        <f t="shared" si="47"/>
        <v>-3.141592654</v>
      </c>
      <c r="AV27" s="122">
        <f t="shared" si="48"/>
        <v>3.141592654</v>
      </c>
      <c r="AW27" s="142">
        <f t="shared" si="49"/>
        <v>3983.261198</v>
      </c>
      <c r="AX27" s="130">
        <f t="shared" si="50"/>
        <v>3983.261198</v>
      </c>
      <c r="AY27" s="143">
        <f t="shared" si="51"/>
        <v>7966.522397</v>
      </c>
      <c r="AZ27" s="143">
        <f t="shared" si="52"/>
        <v>0</v>
      </c>
      <c r="BA27" s="143">
        <f t="shared" si="53"/>
        <v>0</v>
      </c>
      <c r="BB27" s="124">
        <f t="shared" si="54"/>
        <v>7966.522397</v>
      </c>
      <c r="BC27" s="140">
        <f t="shared" ref="BC27:BD27" si="597">BC$2*AD27</f>
        <v>-3.141592654</v>
      </c>
      <c r="BD27" s="140">
        <f t="shared" si="597"/>
        <v>-3.141592654</v>
      </c>
      <c r="BE27" s="141">
        <f t="shared" si="56"/>
        <v>-6.283185307</v>
      </c>
      <c r="BF27" s="141">
        <f t="shared" si="57"/>
        <v>0</v>
      </c>
      <c r="BG27" s="122">
        <f t="shared" si="58"/>
        <v>0</v>
      </c>
      <c r="BH27" s="142">
        <f t="shared" ref="BH27:BI27" si="598">POWER(AH27,BH$2)</f>
        <v>15.8518369</v>
      </c>
      <c r="BI27" s="142">
        <f t="shared" si="598"/>
        <v>79381.6949</v>
      </c>
      <c r="BJ27" s="130">
        <f t="shared" si="60"/>
        <v>1258345.681</v>
      </c>
      <c r="BK27" s="143">
        <f t="shared" si="61"/>
        <v>11325111.12</v>
      </c>
      <c r="BL27" s="143">
        <f t="shared" si="62"/>
        <v>0</v>
      </c>
      <c r="BM27" s="143">
        <f t="shared" si="63"/>
        <v>0</v>
      </c>
      <c r="BN27" s="124">
        <f t="shared" si="64"/>
        <v>11325111.12</v>
      </c>
      <c r="BO27" s="140">
        <f t="shared" si="65"/>
        <v>0</v>
      </c>
      <c r="BP27" s="141">
        <f t="shared" si="66"/>
        <v>0</v>
      </c>
      <c r="BQ27" s="141">
        <f t="shared" si="67"/>
        <v>0</v>
      </c>
      <c r="BR27" s="122">
        <f t="shared" si="68"/>
        <v>0</v>
      </c>
      <c r="BS27" s="142">
        <f t="shared" si="69"/>
        <v>7571132.694</v>
      </c>
      <c r="BT27" s="130">
        <f t="shared" si="70"/>
        <v>7571132.694</v>
      </c>
      <c r="BU27" s="143">
        <f t="shared" si="71"/>
        <v>-204420582.7</v>
      </c>
      <c r="BV27" s="143">
        <f t="shared" si="72"/>
        <v>0</v>
      </c>
      <c r="BW27" s="143">
        <f t="shared" si="73"/>
        <v>3.141592654</v>
      </c>
      <c r="BX27" s="124">
        <f t="shared" si="74"/>
        <v>204420582.7</v>
      </c>
      <c r="BY27" s="144">
        <f t="shared" ref="BY27:BZ27" si="599">AY27+BK27+BU27</f>
        <v>-193087505.1</v>
      </c>
      <c r="BZ27" s="144">
        <f t="shared" si="599"/>
        <v>0</v>
      </c>
      <c r="CA27" s="144">
        <f t="shared" si="76"/>
        <v>-3.141592654</v>
      </c>
      <c r="CB27" s="145">
        <f t="shared" si="77"/>
        <v>193087505.1</v>
      </c>
      <c r="CC27" s="140">
        <f t="shared" ref="CC27:CD27" si="600">CC$2*AD27</f>
        <v>-6.283185307</v>
      </c>
      <c r="CD27" s="140">
        <f t="shared" si="600"/>
        <v>-6.283185307</v>
      </c>
      <c r="CE27" s="141">
        <f t="shared" si="79"/>
        <v>-12.56637061</v>
      </c>
      <c r="CF27" s="141">
        <f t="shared" si="80"/>
        <v>0</v>
      </c>
      <c r="CG27" s="122">
        <f t="shared" si="81"/>
        <v>0</v>
      </c>
      <c r="CH27" s="142">
        <f t="shared" ref="CH27:CI27" si="601">POWER(AH27,CH$2)</f>
        <v>251.2807332</v>
      </c>
      <c r="CI27" s="142">
        <f t="shared" si="601"/>
        <v>6301453485</v>
      </c>
      <c r="CJ27" s="130">
        <f t="shared" si="83"/>
        <v>1583433851653</v>
      </c>
      <c r="CK27" s="143">
        <f t="shared" si="84"/>
        <v>-1583433851653</v>
      </c>
      <c r="CL27" s="143">
        <f t="shared" si="85"/>
        <v>0</v>
      </c>
      <c r="CM27" s="143">
        <f t="shared" si="86"/>
        <v>3.141592654</v>
      </c>
      <c r="CN27" s="124">
        <f t="shared" si="87"/>
        <v>1583433851653</v>
      </c>
      <c r="CO27" s="140">
        <f t="shared" si="88"/>
        <v>-9.424777961</v>
      </c>
      <c r="CP27" s="141">
        <f t="shared" si="89"/>
        <v>-9.424777961</v>
      </c>
      <c r="CQ27" s="141">
        <f t="shared" si="90"/>
        <v>-3.141592654</v>
      </c>
      <c r="CR27" s="122">
        <f t="shared" si="91"/>
        <v>3.141592654</v>
      </c>
      <c r="CS27" s="142">
        <f t="shared" si="92"/>
        <v>500220057966813</v>
      </c>
      <c r="CT27" s="130">
        <f t="shared" si="93"/>
        <v>500220057966813</v>
      </c>
      <c r="CU27" s="143">
        <f t="shared" si="94"/>
        <v>-2.00088E+15</v>
      </c>
      <c r="CV27" s="143">
        <f t="shared" si="95"/>
        <v>0.2450371571</v>
      </c>
      <c r="CW27" s="143">
        <f t="shared" si="96"/>
        <v>3.141592654</v>
      </c>
      <c r="CX27" s="124">
        <f t="shared" si="97"/>
        <v>2.00088E+15</v>
      </c>
      <c r="CY27" s="140">
        <f t="shared" si="98"/>
        <v>-9.424777961</v>
      </c>
      <c r="CZ27" s="140">
        <f t="shared" si="99"/>
        <v>0</v>
      </c>
      <c r="DA27" s="141">
        <f t="shared" si="100"/>
        <v>-9.424777961</v>
      </c>
      <c r="DB27" s="141">
        <f t="shared" si="101"/>
        <v>-3.141592654</v>
      </c>
      <c r="DC27" s="122">
        <f t="shared" si="102"/>
        <v>3.141592654</v>
      </c>
      <c r="DD27" s="142">
        <f t="shared" si="103"/>
        <v>3983.261198</v>
      </c>
      <c r="DE27" s="142">
        <f t="shared" si="104"/>
        <v>7571132.694</v>
      </c>
      <c r="DF27" s="130">
        <f t="shared" si="105"/>
        <v>30157799088</v>
      </c>
      <c r="DG27" s="143">
        <f t="shared" si="106"/>
        <v>-120631196353</v>
      </c>
      <c r="DH27" s="143">
        <f t="shared" si="107"/>
        <v>0.00001477306085</v>
      </c>
      <c r="DI27" s="143">
        <f t="shared" si="108"/>
        <v>3.141592654</v>
      </c>
      <c r="DJ27" s="124">
        <f t="shared" si="109"/>
        <v>120631196353</v>
      </c>
      <c r="DK27" s="140">
        <f t="shared" ref="DK27:DM27" si="602">DK$2*AD27</f>
        <v>-3.141592654</v>
      </c>
      <c r="DL27" s="140">
        <f t="shared" si="602"/>
        <v>-3.141592654</v>
      </c>
      <c r="DM27" s="140">
        <f t="shared" si="602"/>
        <v>0</v>
      </c>
      <c r="DN27" s="141">
        <f t="shared" si="111"/>
        <v>-6.283185307</v>
      </c>
      <c r="DO27" s="141">
        <f t="shared" si="112"/>
        <v>0</v>
      </c>
      <c r="DP27" s="122">
        <f t="shared" si="113"/>
        <v>0</v>
      </c>
      <c r="DQ27" s="142">
        <f t="shared" ref="DQ27:DS27" si="603">POWER(AH27,DQ$2)</f>
        <v>15.8518369</v>
      </c>
      <c r="DR27" s="142">
        <f t="shared" si="603"/>
        <v>79381.6949</v>
      </c>
      <c r="DS27" s="142">
        <f t="shared" si="603"/>
        <v>7571132.694</v>
      </c>
      <c r="DT27" s="130">
        <f t="shared" si="115"/>
        <v>9527102121926</v>
      </c>
      <c r="DU27" s="143">
        <f t="shared" si="116"/>
        <v>-171487838194669</v>
      </c>
      <c r="DV27" s="143">
        <f t="shared" si="117"/>
        <v>0</v>
      </c>
      <c r="DW27" s="143">
        <f t="shared" si="118"/>
        <v>3.141592654</v>
      </c>
      <c r="DX27" s="124">
        <f t="shared" si="119"/>
        <v>171487838194669</v>
      </c>
      <c r="DY27" s="140">
        <f t="shared" si="120"/>
        <v>0</v>
      </c>
      <c r="DZ27" s="141">
        <f t="shared" si="121"/>
        <v>0</v>
      </c>
      <c r="EA27" s="141">
        <f t="shared" si="122"/>
        <v>0</v>
      </c>
      <c r="EB27" s="122">
        <f t="shared" si="123"/>
        <v>0</v>
      </c>
      <c r="EC27" s="142">
        <f t="shared" si="124"/>
        <v>57322050268687</v>
      </c>
      <c r="ED27" s="130">
        <f t="shared" si="125"/>
        <v>57322050268687</v>
      </c>
      <c r="EE27" s="143">
        <f t="shared" si="126"/>
        <v>1.5477E+15</v>
      </c>
      <c r="EF27" s="143">
        <f t="shared" si="127"/>
        <v>0</v>
      </c>
      <c r="EG27" s="143">
        <f t="shared" si="128"/>
        <v>0</v>
      </c>
      <c r="EH27" s="124">
        <f t="shared" si="129"/>
        <v>1.5477E+15</v>
      </c>
      <c r="EI27" s="144">
        <f t="shared" ref="EI27:EJ27" si="604">CK27+CU27+DG27+DU27+EE27</f>
        <v>-626376777855387</v>
      </c>
      <c r="EJ27" s="144">
        <f t="shared" si="604"/>
        <v>0.2450519302</v>
      </c>
      <c r="EK27" s="144">
        <f t="shared" si="131"/>
        <v>3.141592654</v>
      </c>
      <c r="EL27" s="145">
        <f t="shared" si="132"/>
        <v>626376777855387</v>
      </c>
      <c r="EM27" s="140">
        <f t="shared" si="133"/>
        <v>1.570796327</v>
      </c>
      <c r="EN27" s="141">
        <f t="shared" si="134"/>
        <v>1.570796327</v>
      </c>
      <c r="EO27" s="141">
        <f t="shared" si="135"/>
        <v>1.570796327</v>
      </c>
      <c r="EP27" s="122">
        <f t="shared" si="136"/>
        <v>1.570796327</v>
      </c>
      <c r="EQ27" s="142">
        <f t="shared" si="137"/>
        <v>25027520.41</v>
      </c>
      <c r="ER27" s="130">
        <f t="shared" si="138"/>
        <v>25027520.41</v>
      </c>
      <c r="ES27" s="143">
        <f t="shared" si="139"/>
        <v>0.00000003683926326</v>
      </c>
      <c r="ET27" s="143">
        <f t="shared" si="140"/>
        <v>130046810.8</v>
      </c>
      <c r="EU27" s="143">
        <f t="shared" si="141"/>
        <v>1.570796327</v>
      </c>
      <c r="EV27" s="124">
        <f t="shared" si="142"/>
        <v>130046810.8</v>
      </c>
      <c r="EW27" s="144">
        <f t="shared" ref="EW27:EX27" si="605">BY27+ES27</f>
        <v>-193087505.1</v>
      </c>
      <c r="EX27" s="144">
        <f t="shared" si="605"/>
        <v>130046810.8</v>
      </c>
      <c r="EY27" s="144">
        <f t="shared" si="144"/>
        <v>2.548865723</v>
      </c>
      <c r="EZ27" s="145">
        <f t="shared" si="145"/>
        <v>232798104.9</v>
      </c>
      <c r="FA27" s="140">
        <f t="shared" si="146"/>
        <v>0.8496219077</v>
      </c>
      <c r="FB27" s="141">
        <f t="shared" si="147"/>
        <v>0.8496219077</v>
      </c>
      <c r="FC27" s="141">
        <f t="shared" si="148"/>
        <v>0.8496219077</v>
      </c>
      <c r="FD27" s="122">
        <f t="shared" si="149"/>
        <v>0.8496219077</v>
      </c>
      <c r="FE27" s="142">
        <f t="shared" si="150"/>
        <v>615.1671653</v>
      </c>
      <c r="FF27" s="130">
        <f t="shared" si="151"/>
        <v>615.1671653</v>
      </c>
      <c r="FG27" s="143">
        <f t="shared" si="152"/>
        <v>107.4603503</v>
      </c>
      <c r="FH27" s="143">
        <f t="shared" si="153"/>
        <v>122.232394</v>
      </c>
      <c r="FI27" s="143">
        <f t="shared" si="154"/>
        <v>0.8496219077</v>
      </c>
      <c r="FJ27" s="124">
        <f t="shared" si="155"/>
        <v>162.7528342</v>
      </c>
      <c r="FK27" s="140">
        <f t="shared" si="156"/>
        <v>-6.283185307</v>
      </c>
      <c r="FL27" s="141">
        <f t="shared" si="157"/>
        <v>-6.283185307</v>
      </c>
      <c r="FM27" s="141">
        <f t="shared" si="158"/>
        <v>0</v>
      </c>
      <c r="FN27" s="122">
        <f t="shared" si="159"/>
        <v>0</v>
      </c>
      <c r="FO27" s="142">
        <f t="shared" si="160"/>
        <v>251.2807332</v>
      </c>
      <c r="FP27" s="130">
        <f t="shared" si="161"/>
        <v>251.2807332</v>
      </c>
      <c r="FQ27" s="143">
        <f t="shared" si="162"/>
        <v>-251.2807332</v>
      </c>
      <c r="FR27" s="143">
        <f t="shared" si="163"/>
        <v>0</v>
      </c>
      <c r="FS27" s="143">
        <f t="shared" si="164"/>
        <v>3.141592654</v>
      </c>
      <c r="FT27" s="124">
        <f t="shared" si="165"/>
        <v>251.2807332</v>
      </c>
      <c r="FU27" s="144">
        <f t="shared" si="166"/>
        <v>-238396.3654</v>
      </c>
      <c r="FV27" s="144">
        <f t="shared" si="167"/>
        <v>0</v>
      </c>
      <c r="FW27" s="144">
        <f t="shared" si="168"/>
        <v>-3.141592654</v>
      </c>
      <c r="FX27" s="145">
        <f t="shared" si="169"/>
        <v>238396.3654</v>
      </c>
      <c r="FY27" s="140">
        <f t="shared" si="170"/>
        <v>-3.141592654</v>
      </c>
      <c r="FZ27" s="140">
        <f t="shared" si="171"/>
        <v>-0.8496219077</v>
      </c>
      <c r="GA27" s="141">
        <f t="shared" si="172"/>
        <v>-3.991214561</v>
      </c>
      <c r="GB27" s="141">
        <f t="shared" si="173"/>
        <v>-3.991214561</v>
      </c>
      <c r="GC27" s="122">
        <f t="shared" si="174"/>
        <v>2.291970746</v>
      </c>
      <c r="GD27" s="142">
        <f t="shared" si="175"/>
        <v>238396.3654</v>
      </c>
      <c r="GE27" s="142">
        <f t="shared" si="176"/>
        <v>0.006144286241</v>
      </c>
      <c r="GF27" s="130">
        <f t="shared" si="177"/>
        <v>1464.775508</v>
      </c>
      <c r="GG27" s="143">
        <f t="shared" si="178"/>
        <v>-107.4603503</v>
      </c>
      <c r="GH27" s="143">
        <f t="shared" si="179"/>
        <v>122.232394</v>
      </c>
      <c r="GI27" s="143">
        <f t="shared" si="180"/>
        <v>2.291970746</v>
      </c>
      <c r="GJ27" s="124">
        <f t="shared" si="181"/>
        <v>162.7528342</v>
      </c>
      <c r="GK27" s="146">
        <f t="shared" si="182"/>
        <v>-0.5</v>
      </c>
      <c r="GL27" s="127">
        <f t="shared" si="183"/>
        <v>-0.8660254038</v>
      </c>
      <c r="GM27" s="146">
        <f t="shared" si="184"/>
        <v>-2.094395102</v>
      </c>
      <c r="GN27" s="127">
        <f t="shared" si="185"/>
        <v>1</v>
      </c>
      <c r="GO27" s="147">
        <f t="shared" si="186"/>
        <v>-0.5</v>
      </c>
      <c r="GP27" s="128">
        <f t="shared" si="187"/>
        <v>0.8660254038</v>
      </c>
      <c r="GQ27" s="147">
        <f t="shared" si="188"/>
        <v>2.094395102</v>
      </c>
      <c r="GR27" s="128">
        <f t="shared" si="189"/>
        <v>1</v>
      </c>
      <c r="GS27" s="140">
        <f t="shared" si="190"/>
        <v>-2.094395102</v>
      </c>
      <c r="GT27" s="140">
        <f t="shared" si="191"/>
        <v>0.8496219077</v>
      </c>
      <c r="GU27" s="141">
        <f t="shared" si="192"/>
        <v>-1.244773195</v>
      </c>
      <c r="GV27" s="141">
        <f t="shared" si="193"/>
        <v>-1.244773195</v>
      </c>
      <c r="GW27" s="122">
        <f t="shared" si="194"/>
        <v>-1.244773195</v>
      </c>
      <c r="GX27" s="142">
        <f t="shared" si="195"/>
        <v>1</v>
      </c>
      <c r="GY27" s="142">
        <f t="shared" si="196"/>
        <v>162.7528342</v>
      </c>
      <c r="GZ27" s="130">
        <f t="shared" si="197"/>
        <v>162.7528342</v>
      </c>
      <c r="HA27" s="143">
        <f t="shared" si="198"/>
        <v>52.12618324</v>
      </c>
      <c r="HB27" s="143">
        <f t="shared" si="199"/>
        <v>-154.1795903</v>
      </c>
      <c r="HC27" s="143">
        <f t="shared" si="200"/>
        <v>-1.244773195</v>
      </c>
      <c r="HD27" s="124">
        <f t="shared" si="201"/>
        <v>162.7528342</v>
      </c>
      <c r="HE27" s="140">
        <f t="shared" si="202"/>
        <v>2.094395102</v>
      </c>
      <c r="HF27" s="140">
        <f t="shared" si="203"/>
        <v>2.291970746</v>
      </c>
      <c r="HG27" s="141">
        <f t="shared" si="204"/>
        <v>4.386365848</v>
      </c>
      <c r="HH27" s="141">
        <f t="shared" si="205"/>
        <v>4.386365848</v>
      </c>
      <c r="HI27" s="122">
        <f t="shared" si="206"/>
        <v>-1.896819459</v>
      </c>
      <c r="HJ27" s="142">
        <f t="shared" si="207"/>
        <v>1</v>
      </c>
      <c r="HK27" s="142">
        <f t="shared" si="208"/>
        <v>162.7528342</v>
      </c>
      <c r="HL27" s="130">
        <f t="shared" si="209"/>
        <v>162.7528342</v>
      </c>
      <c r="HM27" s="143">
        <f t="shared" si="210"/>
        <v>-52.12618324</v>
      </c>
      <c r="HN27" s="143">
        <f t="shared" si="211"/>
        <v>-154.1795903</v>
      </c>
      <c r="HO27" s="143">
        <f t="shared" si="212"/>
        <v>-1.896819459</v>
      </c>
      <c r="HP27" s="124">
        <f t="shared" si="213"/>
        <v>162.7528342</v>
      </c>
      <c r="HQ27" s="140">
        <f t="shared" si="214"/>
        <v>2.094395102</v>
      </c>
      <c r="HR27" s="140">
        <f t="shared" si="215"/>
        <v>0.8496219077</v>
      </c>
      <c r="HS27" s="141">
        <f t="shared" si="216"/>
        <v>2.94401701</v>
      </c>
      <c r="HT27" s="141">
        <f t="shared" si="217"/>
        <v>2.94401701</v>
      </c>
      <c r="HU27" s="122">
        <f t="shared" si="218"/>
        <v>2.94401701</v>
      </c>
      <c r="HV27" s="142">
        <f t="shared" si="219"/>
        <v>1</v>
      </c>
      <c r="HW27" s="142">
        <f t="shared" si="220"/>
        <v>162.7528342</v>
      </c>
      <c r="HX27" s="130">
        <f t="shared" si="221"/>
        <v>162.7528342</v>
      </c>
      <c r="HY27" s="143">
        <f t="shared" si="222"/>
        <v>-159.5865336</v>
      </c>
      <c r="HZ27" s="143">
        <f t="shared" si="223"/>
        <v>31.94719627</v>
      </c>
      <c r="IA27" s="143">
        <f t="shared" si="224"/>
        <v>2.94401701</v>
      </c>
      <c r="IB27" s="124">
        <f t="shared" si="225"/>
        <v>162.7528342</v>
      </c>
      <c r="IC27" s="140">
        <f t="shared" si="226"/>
        <v>-2.094395102</v>
      </c>
      <c r="ID27" s="140">
        <f t="shared" si="227"/>
        <v>2.291970746</v>
      </c>
      <c r="IE27" s="141">
        <f t="shared" si="228"/>
        <v>0.1975756435</v>
      </c>
      <c r="IF27" s="141">
        <f t="shared" si="229"/>
        <v>0.1975756435</v>
      </c>
      <c r="IG27" s="122">
        <f t="shared" si="230"/>
        <v>0.1975756435</v>
      </c>
      <c r="IH27" s="142">
        <f t="shared" si="231"/>
        <v>1</v>
      </c>
      <c r="II27" s="142">
        <f t="shared" si="232"/>
        <v>162.7528342</v>
      </c>
      <c r="IJ27" s="130">
        <f t="shared" si="233"/>
        <v>162.7528342</v>
      </c>
      <c r="IK27" s="143">
        <f t="shared" si="234"/>
        <v>159.5865336</v>
      </c>
      <c r="IL27" s="143">
        <f t="shared" si="235"/>
        <v>31.94719627</v>
      </c>
      <c r="IM27" s="143">
        <f t="shared" si="236"/>
        <v>0.1975756435</v>
      </c>
      <c r="IN27" s="124">
        <f t="shared" si="237"/>
        <v>162.7528342</v>
      </c>
    </row>
    <row r="28" ht="12.75" customHeight="1">
      <c r="A28" s="129">
        <f>'Cortez Cubic'!AP28</f>
        <v>-0.2187762226</v>
      </c>
      <c r="B28" s="129">
        <f>'Cortez Cubic'!AQ28</f>
        <v>4.204583677</v>
      </c>
      <c r="C28" s="129">
        <f>'Cortez Cubic'!AR28</f>
        <v>1098.886005</v>
      </c>
      <c r="D28" s="129">
        <f>'Cortez Cubic'!AS28</f>
        <v>-35449.32354</v>
      </c>
      <c r="E28" s="129">
        <f t="shared" ref="E28:H28" si="606">0</f>
        <v>0</v>
      </c>
      <c r="F28" s="129">
        <f t="shared" si="606"/>
        <v>0</v>
      </c>
      <c r="G28" s="129">
        <f t="shared" si="606"/>
        <v>0</v>
      </c>
      <c r="H28" s="129">
        <f t="shared" si="606"/>
        <v>0</v>
      </c>
      <c r="I28" s="110">
        <f>'Cortez Cubic'!I28</f>
        <v>36</v>
      </c>
      <c r="J28" s="130">
        <f t="shared" si="28"/>
        <v>37.22911518</v>
      </c>
      <c r="K28" s="131">
        <f t="shared" si="29"/>
        <v>0</v>
      </c>
      <c r="L28" s="131">
        <f t="shared" si="30"/>
        <v>1</v>
      </c>
      <c r="M28" s="132">
        <f t="shared" si="31"/>
        <v>-1.229115183</v>
      </c>
      <c r="N28" s="133">
        <f t="shared" si="32"/>
        <v>20.34986436</v>
      </c>
      <c r="O28" s="134">
        <f t="shared" si="33"/>
        <v>57.57897954</v>
      </c>
      <c r="P28" s="134">
        <f t="shared" si="34"/>
        <v>0</v>
      </c>
      <c r="Q28" s="135">
        <f t="shared" si="35"/>
        <v>37.22911518</v>
      </c>
      <c r="R28" s="135">
        <f t="shared" si="36"/>
        <v>0</v>
      </c>
      <c r="S28" s="136">
        <f t="shared" si="37"/>
        <v>-75.5894446</v>
      </c>
      <c r="T28" s="136">
        <f t="shared" si="38"/>
        <v>0</v>
      </c>
      <c r="U28" s="137">
        <f t="shared" ref="U28:X28" si="607">ATAN2(A28,E28)</f>
        <v>3.141592654</v>
      </c>
      <c r="V28" s="137">
        <f t="shared" si="607"/>
        <v>0</v>
      </c>
      <c r="W28" s="137">
        <f t="shared" si="607"/>
        <v>0</v>
      </c>
      <c r="X28" s="137">
        <f t="shared" si="607"/>
        <v>3.141592654</v>
      </c>
      <c r="Y28" s="137">
        <f t="shared" ref="Y28:AB28" si="608">SQRT(POWER(A28,2)+POWER(E28,2))</f>
        <v>0.2187762226</v>
      </c>
      <c r="Z28" s="137">
        <f t="shared" si="608"/>
        <v>4.204583677</v>
      </c>
      <c r="AA28" s="137">
        <f t="shared" si="608"/>
        <v>1098.886005</v>
      </c>
      <c r="AB28" s="137">
        <f t="shared" si="608"/>
        <v>35449.32354</v>
      </c>
      <c r="AC28" s="138">
        <f t="shared" ref="AC28:AF28" si="609">U28-$U28</f>
        <v>0</v>
      </c>
      <c r="AD28" s="138">
        <f t="shared" si="609"/>
        <v>-3.141592654</v>
      </c>
      <c r="AE28" s="138">
        <f t="shared" si="609"/>
        <v>-3.141592654</v>
      </c>
      <c r="AF28" s="138">
        <f t="shared" si="609"/>
        <v>0</v>
      </c>
      <c r="AG28" s="138">
        <f t="shared" ref="AG28:AJ28" si="610">Y28/$Y28</f>
        <v>1</v>
      </c>
      <c r="AH28" s="138">
        <f t="shared" si="610"/>
        <v>19.21865012</v>
      </c>
      <c r="AI28" s="138">
        <f t="shared" si="610"/>
        <v>5022.876763</v>
      </c>
      <c r="AJ28" s="138">
        <f t="shared" si="610"/>
        <v>162034.6266</v>
      </c>
      <c r="AK28" s="139">
        <f t="shared" ref="AK28:AN28" si="611">AG28*COS(AC28)</f>
        <v>1</v>
      </c>
      <c r="AL28" s="139">
        <f t="shared" si="611"/>
        <v>-19.21865012</v>
      </c>
      <c r="AM28" s="139">
        <f t="shared" si="611"/>
        <v>-5022.876763</v>
      </c>
      <c r="AN28" s="139">
        <f t="shared" si="611"/>
        <v>162034.6266</v>
      </c>
      <c r="AO28" s="129">
        <f t="shared" ref="AO28:AR28" si="612">AG28*SIN(AC28)</f>
        <v>0</v>
      </c>
      <c r="AP28" s="129">
        <f t="shared" si="612"/>
        <v>0</v>
      </c>
      <c r="AQ28" s="129">
        <f t="shared" si="612"/>
        <v>0</v>
      </c>
      <c r="AR28" s="129">
        <f t="shared" si="612"/>
        <v>0</v>
      </c>
      <c r="AS28" s="140">
        <f t="shared" si="45"/>
        <v>-9.424777961</v>
      </c>
      <c r="AT28" s="141">
        <f t="shared" si="46"/>
        <v>-9.424777961</v>
      </c>
      <c r="AU28" s="141">
        <f t="shared" si="47"/>
        <v>-3.141592654</v>
      </c>
      <c r="AV28" s="122">
        <f t="shared" si="48"/>
        <v>3.141592654</v>
      </c>
      <c r="AW28" s="142">
        <f t="shared" si="49"/>
        <v>7098.533584</v>
      </c>
      <c r="AX28" s="130">
        <f t="shared" si="50"/>
        <v>7098.533584</v>
      </c>
      <c r="AY28" s="143">
        <f t="shared" si="51"/>
        <v>14197.06717</v>
      </c>
      <c r="AZ28" s="143">
        <f t="shared" si="52"/>
        <v>0</v>
      </c>
      <c r="BA28" s="143">
        <f t="shared" si="53"/>
        <v>0</v>
      </c>
      <c r="BB28" s="124">
        <f t="shared" si="54"/>
        <v>14197.06717</v>
      </c>
      <c r="BC28" s="140">
        <f t="shared" ref="BC28:BD28" si="613">BC$2*AD28</f>
        <v>-3.141592654</v>
      </c>
      <c r="BD28" s="140">
        <f t="shared" si="613"/>
        <v>-3.141592654</v>
      </c>
      <c r="BE28" s="141">
        <f t="shared" si="56"/>
        <v>-6.283185307</v>
      </c>
      <c r="BF28" s="141">
        <f t="shared" si="57"/>
        <v>0</v>
      </c>
      <c r="BG28" s="122">
        <f t="shared" si="58"/>
        <v>0</v>
      </c>
      <c r="BH28" s="142">
        <f t="shared" ref="BH28:BI28" si="614">POWER(AH28,BH$2)</f>
        <v>19.21865012</v>
      </c>
      <c r="BI28" s="142">
        <f t="shared" si="614"/>
        <v>5022.876763</v>
      </c>
      <c r="BJ28" s="130">
        <f t="shared" si="60"/>
        <v>96532.91111</v>
      </c>
      <c r="BK28" s="143">
        <f t="shared" si="61"/>
        <v>868796.2</v>
      </c>
      <c r="BL28" s="143">
        <f t="shared" si="62"/>
        <v>0</v>
      </c>
      <c r="BM28" s="143">
        <f t="shared" si="63"/>
        <v>0</v>
      </c>
      <c r="BN28" s="124">
        <f t="shared" si="64"/>
        <v>868796.2</v>
      </c>
      <c r="BO28" s="140">
        <f t="shared" si="65"/>
        <v>0</v>
      </c>
      <c r="BP28" s="141">
        <f t="shared" si="66"/>
        <v>0</v>
      </c>
      <c r="BQ28" s="141">
        <f t="shared" si="67"/>
        <v>0</v>
      </c>
      <c r="BR28" s="122">
        <f t="shared" si="68"/>
        <v>0</v>
      </c>
      <c r="BS28" s="142">
        <f t="shared" si="69"/>
        <v>162034.6266</v>
      </c>
      <c r="BT28" s="130">
        <f t="shared" si="70"/>
        <v>162034.6266</v>
      </c>
      <c r="BU28" s="143">
        <f t="shared" si="71"/>
        <v>-4374934.918</v>
      </c>
      <c r="BV28" s="143">
        <f t="shared" si="72"/>
        <v>0</v>
      </c>
      <c r="BW28" s="143">
        <f t="shared" si="73"/>
        <v>3.141592654</v>
      </c>
      <c r="BX28" s="124">
        <f t="shared" si="74"/>
        <v>4374934.918</v>
      </c>
      <c r="BY28" s="144">
        <f t="shared" ref="BY28:BZ28" si="615">AY28+BK28+BU28</f>
        <v>-3491941.651</v>
      </c>
      <c r="BZ28" s="144">
        <f t="shared" si="615"/>
        <v>0</v>
      </c>
      <c r="CA28" s="144">
        <f t="shared" si="76"/>
        <v>-3.141592654</v>
      </c>
      <c r="CB28" s="145">
        <f t="shared" si="77"/>
        <v>3491941.651</v>
      </c>
      <c r="CC28" s="140">
        <f t="shared" ref="CC28:CD28" si="616">CC$2*AD28</f>
        <v>-6.283185307</v>
      </c>
      <c r="CD28" s="140">
        <f t="shared" si="616"/>
        <v>-6.283185307</v>
      </c>
      <c r="CE28" s="141">
        <f t="shared" si="79"/>
        <v>-12.56637061</v>
      </c>
      <c r="CF28" s="141">
        <f t="shared" si="80"/>
        <v>0</v>
      </c>
      <c r="CG28" s="122">
        <f t="shared" si="81"/>
        <v>0</v>
      </c>
      <c r="CH28" s="142">
        <f t="shared" ref="CH28:CI28" si="617">POWER(AH28,CH$2)</f>
        <v>369.3565125</v>
      </c>
      <c r="CI28" s="142">
        <f t="shared" si="617"/>
        <v>25229290.97</v>
      </c>
      <c r="CJ28" s="130">
        <f t="shared" si="83"/>
        <v>9318602927</v>
      </c>
      <c r="CK28" s="143">
        <f t="shared" si="84"/>
        <v>-9318602927</v>
      </c>
      <c r="CL28" s="143">
        <f t="shared" si="85"/>
        <v>0</v>
      </c>
      <c r="CM28" s="143">
        <f t="shared" si="86"/>
        <v>3.141592654</v>
      </c>
      <c r="CN28" s="124">
        <f t="shared" si="87"/>
        <v>9318602927</v>
      </c>
      <c r="CO28" s="140">
        <f t="shared" si="88"/>
        <v>-9.424777961</v>
      </c>
      <c r="CP28" s="141">
        <f t="shared" si="89"/>
        <v>-9.424777961</v>
      </c>
      <c r="CQ28" s="141">
        <f t="shared" si="90"/>
        <v>-3.141592654</v>
      </c>
      <c r="CR28" s="122">
        <f t="shared" si="91"/>
        <v>3.141592654</v>
      </c>
      <c r="CS28" s="142">
        <f t="shared" si="92"/>
        <v>126723619375</v>
      </c>
      <c r="CT28" s="130">
        <f t="shared" si="93"/>
        <v>126723619375</v>
      </c>
      <c r="CU28" s="143">
        <f t="shared" si="94"/>
        <v>-506894477500</v>
      </c>
      <c r="CV28" s="143">
        <f t="shared" si="95"/>
        <v>0.00006207666994</v>
      </c>
      <c r="CW28" s="143">
        <f t="shared" si="96"/>
        <v>3.141592654</v>
      </c>
      <c r="CX28" s="124">
        <f t="shared" si="97"/>
        <v>506894477500</v>
      </c>
      <c r="CY28" s="140">
        <f t="shared" si="98"/>
        <v>-9.424777961</v>
      </c>
      <c r="CZ28" s="140">
        <f t="shared" si="99"/>
        <v>0</v>
      </c>
      <c r="DA28" s="141">
        <f t="shared" si="100"/>
        <v>-9.424777961</v>
      </c>
      <c r="DB28" s="141">
        <f t="shared" si="101"/>
        <v>-3.141592654</v>
      </c>
      <c r="DC28" s="122">
        <f t="shared" si="102"/>
        <v>3.141592654</v>
      </c>
      <c r="DD28" s="142">
        <f t="shared" si="103"/>
        <v>7098.533584</v>
      </c>
      <c r="DE28" s="142">
        <f t="shared" si="104"/>
        <v>162034.6266</v>
      </c>
      <c r="DF28" s="130">
        <f t="shared" si="105"/>
        <v>1150208239</v>
      </c>
      <c r="DG28" s="143">
        <f t="shared" si="106"/>
        <v>-4600832954</v>
      </c>
      <c r="DH28" s="143">
        <f t="shared" si="107"/>
        <v>0.0000005634395351</v>
      </c>
      <c r="DI28" s="143">
        <f t="shared" si="108"/>
        <v>3.141592654</v>
      </c>
      <c r="DJ28" s="124">
        <f t="shared" si="109"/>
        <v>4600832954</v>
      </c>
      <c r="DK28" s="140">
        <f t="shared" ref="DK28:DM28" si="618">DK$2*AD28</f>
        <v>-3.141592654</v>
      </c>
      <c r="DL28" s="140">
        <f t="shared" si="618"/>
        <v>-3.141592654</v>
      </c>
      <c r="DM28" s="140">
        <f t="shared" si="618"/>
        <v>0</v>
      </c>
      <c r="DN28" s="141">
        <f t="shared" si="111"/>
        <v>-6.283185307</v>
      </c>
      <c r="DO28" s="141">
        <f t="shared" si="112"/>
        <v>0</v>
      </c>
      <c r="DP28" s="122">
        <f t="shared" si="113"/>
        <v>0</v>
      </c>
      <c r="DQ28" s="142">
        <f t="shared" ref="DQ28:DS28" si="619">POWER(AH28,DQ$2)</f>
        <v>19.21865012</v>
      </c>
      <c r="DR28" s="142">
        <f t="shared" si="619"/>
        <v>5022.876763</v>
      </c>
      <c r="DS28" s="142">
        <f t="shared" si="619"/>
        <v>162034.6266</v>
      </c>
      <c r="DT28" s="130">
        <f t="shared" si="115"/>
        <v>15641674205</v>
      </c>
      <c r="DU28" s="143">
        <f t="shared" si="116"/>
        <v>-281550135693</v>
      </c>
      <c r="DV28" s="143">
        <f t="shared" si="117"/>
        <v>0</v>
      </c>
      <c r="DW28" s="143">
        <f t="shared" si="118"/>
        <v>3.141592654</v>
      </c>
      <c r="DX28" s="124">
        <f t="shared" si="119"/>
        <v>281550135693</v>
      </c>
      <c r="DY28" s="140">
        <f t="shared" si="120"/>
        <v>0</v>
      </c>
      <c r="DZ28" s="141">
        <f t="shared" si="121"/>
        <v>0</v>
      </c>
      <c r="EA28" s="141">
        <f t="shared" si="122"/>
        <v>0</v>
      </c>
      <c r="EB28" s="122">
        <f t="shared" si="123"/>
        <v>0</v>
      </c>
      <c r="EC28" s="142">
        <f t="shared" si="124"/>
        <v>26255220214</v>
      </c>
      <c r="ED28" s="130">
        <f t="shared" si="125"/>
        <v>26255220214</v>
      </c>
      <c r="EE28" s="143">
        <f t="shared" si="126"/>
        <v>708890945791</v>
      </c>
      <c r="EF28" s="143">
        <f t="shared" si="127"/>
        <v>0</v>
      </c>
      <c r="EG28" s="143">
        <f t="shared" si="128"/>
        <v>0</v>
      </c>
      <c r="EH28" s="124">
        <f t="shared" si="129"/>
        <v>708890945791</v>
      </c>
      <c r="EI28" s="144">
        <f t="shared" ref="EI28:EJ28" si="620">CK28+CU28+DG28+DU28+EE28</f>
        <v>-93473103284</v>
      </c>
      <c r="EJ28" s="144">
        <f t="shared" si="620"/>
        <v>0.00006264010947</v>
      </c>
      <c r="EK28" s="144">
        <f t="shared" si="131"/>
        <v>3.141592654</v>
      </c>
      <c r="EL28" s="145">
        <f t="shared" si="132"/>
        <v>93473103284</v>
      </c>
      <c r="EM28" s="140">
        <f t="shared" si="133"/>
        <v>1.570796327</v>
      </c>
      <c r="EN28" s="141">
        <f t="shared" si="134"/>
        <v>1.570796327</v>
      </c>
      <c r="EO28" s="141">
        <f t="shared" si="135"/>
        <v>1.570796327</v>
      </c>
      <c r="EP28" s="122">
        <f t="shared" si="136"/>
        <v>1.570796327</v>
      </c>
      <c r="EQ28" s="142">
        <f t="shared" si="137"/>
        <v>305733.713</v>
      </c>
      <c r="ER28" s="130">
        <f t="shared" si="138"/>
        <v>305733.713</v>
      </c>
      <c r="ES28" s="143">
        <f t="shared" si="139"/>
        <v>0.000000000450024795</v>
      </c>
      <c r="ET28" s="143">
        <f t="shared" si="140"/>
        <v>1588638.974</v>
      </c>
      <c r="EU28" s="143">
        <f t="shared" si="141"/>
        <v>1.570796327</v>
      </c>
      <c r="EV28" s="124">
        <f t="shared" si="142"/>
        <v>1588638.974</v>
      </c>
      <c r="EW28" s="144">
        <f t="shared" ref="EW28:EX28" si="621">BY28+ES28</f>
        <v>-3491941.651</v>
      </c>
      <c r="EX28" s="144">
        <f t="shared" si="621"/>
        <v>1588638.974</v>
      </c>
      <c r="EY28" s="144">
        <f t="shared" si="144"/>
        <v>2.714634655</v>
      </c>
      <c r="EZ28" s="145">
        <f t="shared" si="145"/>
        <v>3836330.314</v>
      </c>
      <c r="FA28" s="140">
        <f t="shared" si="146"/>
        <v>0.9048782182</v>
      </c>
      <c r="FB28" s="141">
        <f t="shared" si="147"/>
        <v>0.9048782182</v>
      </c>
      <c r="FC28" s="141">
        <f t="shared" si="148"/>
        <v>0.9048782182</v>
      </c>
      <c r="FD28" s="122">
        <f t="shared" si="149"/>
        <v>0.9048782182</v>
      </c>
      <c r="FE28" s="142">
        <f t="shared" si="150"/>
        <v>156.5448066</v>
      </c>
      <c r="FF28" s="130">
        <f t="shared" si="151"/>
        <v>156.5448066</v>
      </c>
      <c r="FG28" s="143">
        <f t="shared" si="152"/>
        <v>25.58638142</v>
      </c>
      <c r="FH28" s="143">
        <f t="shared" si="153"/>
        <v>32.56791293</v>
      </c>
      <c r="FI28" s="143">
        <f t="shared" si="154"/>
        <v>0.9048782182</v>
      </c>
      <c r="FJ28" s="124">
        <f t="shared" si="155"/>
        <v>41.41656513</v>
      </c>
      <c r="FK28" s="140">
        <f t="shared" si="156"/>
        <v>-6.283185307</v>
      </c>
      <c r="FL28" s="141">
        <f t="shared" si="157"/>
        <v>-6.283185307</v>
      </c>
      <c r="FM28" s="141">
        <f t="shared" si="158"/>
        <v>0</v>
      </c>
      <c r="FN28" s="122">
        <f t="shared" si="159"/>
        <v>0</v>
      </c>
      <c r="FO28" s="142">
        <f t="shared" si="160"/>
        <v>369.3565125</v>
      </c>
      <c r="FP28" s="130">
        <f t="shared" si="161"/>
        <v>369.3565125</v>
      </c>
      <c r="FQ28" s="143">
        <f t="shared" si="162"/>
        <v>-369.3565125</v>
      </c>
      <c r="FR28" s="143">
        <f t="shared" si="163"/>
        <v>0</v>
      </c>
      <c r="FS28" s="143">
        <f t="shared" si="164"/>
        <v>3.141592654</v>
      </c>
      <c r="FT28" s="124">
        <f t="shared" si="165"/>
        <v>369.3565125</v>
      </c>
      <c r="FU28" s="144">
        <f t="shared" si="166"/>
        <v>-15437.9868</v>
      </c>
      <c r="FV28" s="144">
        <f t="shared" si="167"/>
        <v>0</v>
      </c>
      <c r="FW28" s="144">
        <f t="shared" si="168"/>
        <v>-3.141592654</v>
      </c>
      <c r="FX28" s="145">
        <f t="shared" si="169"/>
        <v>15437.9868</v>
      </c>
      <c r="FY28" s="140">
        <f t="shared" si="170"/>
        <v>-3.141592654</v>
      </c>
      <c r="FZ28" s="140">
        <f t="shared" si="171"/>
        <v>-0.9048782182</v>
      </c>
      <c r="GA28" s="141">
        <f t="shared" si="172"/>
        <v>-4.046470872</v>
      </c>
      <c r="GB28" s="141">
        <f t="shared" si="173"/>
        <v>-4.046470872</v>
      </c>
      <c r="GC28" s="122">
        <f t="shared" si="174"/>
        <v>2.236714435</v>
      </c>
      <c r="GD28" s="142">
        <f t="shared" si="175"/>
        <v>15437.9868</v>
      </c>
      <c r="GE28" s="142">
        <f t="shared" si="176"/>
        <v>0.02414492841</v>
      </c>
      <c r="GF28" s="130">
        <f t="shared" si="177"/>
        <v>372.7490861</v>
      </c>
      <c r="GG28" s="143">
        <f t="shared" si="178"/>
        <v>-25.58638142</v>
      </c>
      <c r="GH28" s="143">
        <f t="shared" si="179"/>
        <v>32.56791293</v>
      </c>
      <c r="GI28" s="143">
        <f t="shared" si="180"/>
        <v>2.236714435</v>
      </c>
      <c r="GJ28" s="124">
        <f t="shared" si="181"/>
        <v>41.41656513</v>
      </c>
      <c r="GK28" s="146">
        <f t="shared" si="182"/>
        <v>-0.5</v>
      </c>
      <c r="GL28" s="127">
        <f t="shared" si="183"/>
        <v>-0.8660254038</v>
      </c>
      <c r="GM28" s="146">
        <f t="shared" si="184"/>
        <v>-2.094395102</v>
      </c>
      <c r="GN28" s="127">
        <f t="shared" si="185"/>
        <v>1</v>
      </c>
      <c r="GO28" s="147">
        <f t="shared" si="186"/>
        <v>-0.5</v>
      </c>
      <c r="GP28" s="128">
        <f t="shared" si="187"/>
        <v>0.8660254038</v>
      </c>
      <c r="GQ28" s="147">
        <f t="shared" si="188"/>
        <v>2.094395102</v>
      </c>
      <c r="GR28" s="128">
        <f t="shared" si="189"/>
        <v>1</v>
      </c>
      <c r="GS28" s="140">
        <f t="shared" si="190"/>
        <v>-2.094395102</v>
      </c>
      <c r="GT28" s="140">
        <f t="shared" si="191"/>
        <v>0.9048782182</v>
      </c>
      <c r="GU28" s="141">
        <f t="shared" si="192"/>
        <v>-1.189516884</v>
      </c>
      <c r="GV28" s="141">
        <f t="shared" si="193"/>
        <v>-1.189516884</v>
      </c>
      <c r="GW28" s="122">
        <f t="shared" si="194"/>
        <v>-1.189516884</v>
      </c>
      <c r="GX28" s="142">
        <f t="shared" si="195"/>
        <v>1</v>
      </c>
      <c r="GY28" s="142">
        <f t="shared" si="196"/>
        <v>41.41656513</v>
      </c>
      <c r="GZ28" s="130">
        <f t="shared" si="197"/>
        <v>41.41656513</v>
      </c>
      <c r="HA28" s="143">
        <f t="shared" si="198"/>
        <v>15.41144924</v>
      </c>
      <c r="HB28" s="143">
        <f t="shared" si="199"/>
        <v>-38.44241276</v>
      </c>
      <c r="HC28" s="143">
        <f t="shared" si="200"/>
        <v>-1.189516884</v>
      </c>
      <c r="HD28" s="124">
        <f t="shared" si="201"/>
        <v>41.41656513</v>
      </c>
      <c r="HE28" s="140">
        <f t="shared" si="202"/>
        <v>2.094395102</v>
      </c>
      <c r="HF28" s="140">
        <f t="shared" si="203"/>
        <v>2.236714435</v>
      </c>
      <c r="HG28" s="141">
        <f t="shared" si="204"/>
        <v>4.331109538</v>
      </c>
      <c r="HH28" s="141">
        <f t="shared" si="205"/>
        <v>4.331109538</v>
      </c>
      <c r="HI28" s="122">
        <f t="shared" si="206"/>
        <v>-1.952075769</v>
      </c>
      <c r="HJ28" s="142">
        <f t="shared" si="207"/>
        <v>1</v>
      </c>
      <c r="HK28" s="142">
        <f t="shared" si="208"/>
        <v>41.41656513</v>
      </c>
      <c r="HL28" s="130">
        <f t="shared" si="209"/>
        <v>41.41656513</v>
      </c>
      <c r="HM28" s="143">
        <f t="shared" si="210"/>
        <v>-15.41144924</v>
      </c>
      <c r="HN28" s="143">
        <f t="shared" si="211"/>
        <v>-38.44241276</v>
      </c>
      <c r="HO28" s="143">
        <f t="shared" si="212"/>
        <v>-1.952075769</v>
      </c>
      <c r="HP28" s="124">
        <f t="shared" si="213"/>
        <v>41.41656513</v>
      </c>
      <c r="HQ28" s="140">
        <f t="shared" si="214"/>
        <v>2.094395102</v>
      </c>
      <c r="HR28" s="140">
        <f t="shared" si="215"/>
        <v>0.9048782182</v>
      </c>
      <c r="HS28" s="141">
        <f t="shared" si="216"/>
        <v>2.999273321</v>
      </c>
      <c r="HT28" s="141">
        <f t="shared" si="217"/>
        <v>2.999273321</v>
      </c>
      <c r="HU28" s="122">
        <f t="shared" si="218"/>
        <v>2.999273321</v>
      </c>
      <c r="HV28" s="142">
        <f t="shared" si="219"/>
        <v>1</v>
      </c>
      <c r="HW28" s="142">
        <f t="shared" si="220"/>
        <v>41.41656513</v>
      </c>
      <c r="HX28" s="130">
        <f t="shared" si="221"/>
        <v>41.41656513</v>
      </c>
      <c r="HY28" s="143">
        <f t="shared" si="222"/>
        <v>-40.99783066</v>
      </c>
      <c r="HZ28" s="143">
        <f t="shared" si="223"/>
        <v>5.874499833</v>
      </c>
      <c r="IA28" s="143">
        <f t="shared" si="224"/>
        <v>2.999273321</v>
      </c>
      <c r="IB28" s="124">
        <f t="shared" si="225"/>
        <v>41.41656513</v>
      </c>
      <c r="IC28" s="140">
        <f t="shared" si="226"/>
        <v>-2.094395102</v>
      </c>
      <c r="ID28" s="140">
        <f t="shared" si="227"/>
        <v>2.236714435</v>
      </c>
      <c r="IE28" s="141">
        <f t="shared" si="228"/>
        <v>0.142319333</v>
      </c>
      <c r="IF28" s="141">
        <f t="shared" si="229"/>
        <v>0.142319333</v>
      </c>
      <c r="IG28" s="122">
        <f t="shared" si="230"/>
        <v>0.142319333</v>
      </c>
      <c r="IH28" s="142">
        <f t="shared" si="231"/>
        <v>1</v>
      </c>
      <c r="II28" s="142">
        <f t="shared" si="232"/>
        <v>41.41656513</v>
      </c>
      <c r="IJ28" s="130">
        <f t="shared" si="233"/>
        <v>41.41656513</v>
      </c>
      <c r="IK28" s="143">
        <f t="shared" si="234"/>
        <v>40.99783066</v>
      </c>
      <c r="IL28" s="143">
        <f t="shared" si="235"/>
        <v>5.874499833</v>
      </c>
      <c r="IM28" s="143">
        <f t="shared" si="236"/>
        <v>0.142319333</v>
      </c>
      <c r="IN28" s="124">
        <f t="shared" si="237"/>
        <v>41.41656513</v>
      </c>
    </row>
    <row r="29" ht="12.75" customHeight="1">
      <c r="A29" s="129">
        <f>'Cortez Cubic'!AP29</f>
        <v>-0.2187762226</v>
      </c>
      <c r="B29" s="129">
        <f>'Cortez Cubic'!AQ29</f>
        <v>6.833970056</v>
      </c>
      <c r="C29" s="129">
        <f>'Cortez Cubic'!AR29</f>
        <v>10461.70891</v>
      </c>
      <c r="D29" s="129">
        <f>'Cortez Cubic'!AS29</f>
        <v>-1015693.297</v>
      </c>
      <c r="E29" s="129">
        <f t="shared" ref="E29:H29" si="622">0</f>
        <v>0</v>
      </c>
      <c r="F29" s="129">
        <f t="shared" si="622"/>
        <v>0</v>
      </c>
      <c r="G29" s="129">
        <f t="shared" si="622"/>
        <v>0</v>
      </c>
      <c r="H29" s="129">
        <f t="shared" si="622"/>
        <v>0</v>
      </c>
      <c r="I29" s="110">
        <f>'Cortez Cubic'!I29</f>
        <v>136</v>
      </c>
      <c r="J29" s="130">
        <f t="shared" si="28"/>
        <v>137.3576264</v>
      </c>
      <c r="K29" s="131">
        <f t="shared" si="29"/>
        <v>1</v>
      </c>
      <c r="L29" s="131">
        <f t="shared" si="30"/>
        <v>0</v>
      </c>
      <c r="M29" s="132">
        <f t="shared" si="31"/>
        <v>-1.357626354</v>
      </c>
      <c r="N29" s="133">
        <f t="shared" si="32"/>
        <v>0</v>
      </c>
      <c r="O29" s="134">
        <f t="shared" si="33"/>
        <v>137.3576264</v>
      </c>
      <c r="P29" s="134">
        <f t="shared" si="34"/>
        <v>-14.16960471</v>
      </c>
      <c r="Q29" s="135">
        <f t="shared" si="35"/>
        <v>137.3576264</v>
      </c>
      <c r="R29" s="135">
        <f t="shared" si="36"/>
        <v>14.16960471</v>
      </c>
      <c r="S29" s="136">
        <f t="shared" si="37"/>
        <v>-243.4779913</v>
      </c>
      <c r="T29" s="136">
        <f t="shared" si="38"/>
        <v>0</v>
      </c>
      <c r="U29" s="137">
        <f t="shared" ref="U29:X29" si="623">ATAN2(A29,E29)</f>
        <v>3.141592654</v>
      </c>
      <c r="V29" s="137">
        <f t="shared" si="623"/>
        <v>0</v>
      </c>
      <c r="W29" s="137">
        <f t="shared" si="623"/>
        <v>0</v>
      </c>
      <c r="X29" s="137">
        <f t="shared" si="623"/>
        <v>3.141592654</v>
      </c>
      <c r="Y29" s="137">
        <f t="shared" ref="Y29:AB29" si="624">SQRT(POWER(A29,2)+POWER(E29,2))</f>
        <v>0.2187762226</v>
      </c>
      <c r="Z29" s="137">
        <f t="shared" si="624"/>
        <v>6.833970056</v>
      </c>
      <c r="AA29" s="137">
        <f t="shared" si="624"/>
        <v>10461.70891</v>
      </c>
      <c r="AB29" s="137">
        <f t="shared" si="624"/>
        <v>1015693.297</v>
      </c>
      <c r="AC29" s="138">
        <f t="shared" ref="AC29:AF29" si="625">U29-$U29</f>
        <v>0</v>
      </c>
      <c r="AD29" s="138">
        <f t="shared" si="625"/>
        <v>-3.141592654</v>
      </c>
      <c r="AE29" s="138">
        <f t="shared" si="625"/>
        <v>-3.141592654</v>
      </c>
      <c r="AF29" s="138">
        <f t="shared" si="625"/>
        <v>0</v>
      </c>
      <c r="AG29" s="138">
        <f t="shared" ref="AG29:AJ29" si="626">Y29/$Y29</f>
        <v>1</v>
      </c>
      <c r="AH29" s="138">
        <f t="shared" si="626"/>
        <v>31.23726141</v>
      </c>
      <c r="AI29" s="138">
        <f t="shared" si="626"/>
        <v>47819.22269</v>
      </c>
      <c r="AJ29" s="138">
        <f t="shared" si="626"/>
        <v>4642612.825</v>
      </c>
      <c r="AK29" s="139">
        <f t="shared" ref="AK29:AN29" si="627">AG29*COS(AC29)</f>
        <v>1</v>
      </c>
      <c r="AL29" s="139">
        <f t="shared" si="627"/>
        <v>-31.23726141</v>
      </c>
      <c r="AM29" s="139">
        <f t="shared" si="627"/>
        <v>-47819.22269</v>
      </c>
      <c r="AN29" s="139">
        <f t="shared" si="627"/>
        <v>4642612.825</v>
      </c>
      <c r="AO29" s="129">
        <f t="shared" ref="AO29:AR29" si="628">AG29*SIN(AC29)</f>
        <v>0</v>
      </c>
      <c r="AP29" s="129">
        <f t="shared" si="628"/>
        <v>0</v>
      </c>
      <c r="AQ29" s="129">
        <f t="shared" si="628"/>
        <v>0</v>
      </c>
      <c r="AR29" s="129">
        <f t="shared" si="628"/>
        <v>0</v>
      </c>
      <c r="AS29" s="140">
        <f t="shared" si="45"/>
        <v>-9.424777961</v>
      </c>
      <c r="AT29" s="141">
        <f t="shared" si="46"/>
        <v>-9.424777961</v>
      </c>
      <c r="AU29" s="141">
        <f t="shared" si="47"/>
        <v>-3.141592654</v>
      </c>
      <c r="AV29" s="122">
        <f t="shared" si="48"/>
        <v>3.141592654</v>
      </c>
      <c r="AW29" s="142">
        <f t="shared" si="49"/>
        <v>30480.27325</v>
      </c>
      <c r="AX29" s="130">
        <f t="shared" si="50"/>
        <v>30480.27325</v>
      </c>
      <c r="AY29" s="143">
        <f t="shared" si="51"/>
        <v>60960.5465</v>
      </c>
      <c r="AZ29" s="143">
        <f t="shared" si="52"/>
        <v>0</v>
      </c>
      <c r="BA29" s="143">
        <f t="shared" si="53"/>
        <v>0</v>
      </c>
      <c r="BB29" s="124">
        <f t="shared" si="54"/>
        <v>60960.5465</v>
      </c>
      <c r="BC29" s="140">
        <f t="shared" ref="BC29:BD29" si="629">BC$2*AD29</f>
        <v>-3.141592654</v>
      </c>
      <c r="BD29" s="140">
        <f t="shared" si="629"/>
        <v>-3.141592654</v>
      </c>
      <c r="BE29" s="141">
        <f t="shared" si="56"/>
        <v>-6.283185307</v>
      </c>
      <c r="BF29" s="141">
        <f t="shared" si="57"/>
        <v>0</v>
      </c>
      <c r="BG29" s="122">
        <f t="shared" si="58"/>
        <v>0</v>
      </c>
      <c r="BH29" s="142">
        <f t="shared" ref="BH29:BI29" si="630">POWER(AH29,BH$2)</f>
        <v>31.23726141</v>
      </c>
      <c r="BI29" s="142">
        <f t="shared" si="630"/>
        <v>47819.22269</v>
      </c>
      <c r="BJ29" s="130">
        <f t="shared" si="60"/>
        <v>1493741.56</v>
      </c>
      <c r="BK29" s="143">
        <f t="shared" si="61"/>
        <v>13443674.04</v>
      </c>
      <c r="BL29" s="143">
        <f t="shared" si="62"/>
        <v>0</v>
      </c>
      <c r="BM29" s="143">
        <f t="shared" si="63"/>
        <v>0</v>
      </c>
      <c r="BN29" s="124">
        <f t="shared" si="64"/>
        <v>13443674.04</v>
      </c>
      <c r="BO29" s="140">
        <f t="shared" si="65"/>
        <v>0</v>
      </c>
      <c r="BP29" s="141">
        <f t="shared" si="66"/>
        <v>0</v>
      </c>
      <c r="BQ29" s="141">
        <f t="shared" si="67"/>
        <v>0</v>
      </c>
      <c r="BR29" s="122">
        <f t="shared" si="68"/>
        <v>0</v>
      </c>
      <c r="BS29" s="142">
        <f t="shared" si="69"/>
        <v>4642612.825</v>
      </c>
      <c r="BT29" s="130">
        <f t="shared" si="70"/>
        <v>4642612.825</v>
      </c>
      <c r="BU29" s="143">
        <f t="shared" si="71"/>
        <v>-125350546.3</v>
      </c>
      <c r="BV29" s="143">
        <f t="shared" si="72"/>
        <v>0</v>
      </c>
      <c r="BW29" s="143">
        <f t="shared" si="73"/>
        <v>3.141592654</v>
      </c>
      <c r="BX29" s="124">
        <f t="shared" si="74"/>
        <v>125350546.3</v>
      </c>
      <c r="BY29" s="144">
        <f t="shared" ref="BY29:BZ29" si="631">AY29+BK29+BU29</f>
        <v>-111845911.7</v>
      </c>
      <c r="BZ29" s="144">
        <f t="shared" si="631"/>
        <v>0</v>
      </c>
      <c r="CA29" s="144">
        <f t="shared" si="76"/>
        <v>-3.141592654</v>
      </c>
      <c r="CB29" s="145">
        <f t="shared" si="77"/>
        <v>111845911.7</v>
      </c>
      <c r="CC29" s="140">
        <f t="shared" ref="CC29:CD29" si="632">CC$2*AD29</f>
        <v>-6.283185307</v>
      </c>
      <c r="CD29" s="140">
        <f t="shared" si="632"/>
        <v>-6.283185307</v>
      </c>
      <c r="CE29" s="141">
        <f t="shared" si="79"/>
        <v>-12.56637061</v>
      </c>
      <c r="CF29" s="141">
        <f t="shared" si="80"/>
        <v>0</v>
      </c>
      <c r="CG29" s="122">
        <f t="shared" si="81"/>
        <v>0</v>
      </c>
      <c r="CH29" s="142">
        <f t="shared" ref="CH29:CI29" si="633">POWER(AH29,CH$2)</f>
        <v>975.7665005</v>
      </c>
      <c r="CI29" s="142">
        <f t="shared" si="633"/>
        <v>2286678059</v>
      </c>
      <c r="CJ29" s="130">
        <f t="shared" si="83"/>
        <v>2231263847253</v>
      </c>
      <c r="CK29" s="143">
        <f t="shared" si="84"/>
        <v>-2231263847253</v>
      </c>
      <c r="CL29" s="143">
        <f t="shared" si="85"/>
        <v>0</v>
      </c>
      <c r="CM29" s="143">
        <f t="shared" si="86"/>
        <v>3.141592654</v>
      </c>
      <c r="CN29" s="124">
        <f t="shared" si="87"/>
        <v>2231263847253</v>
      </c>
      <c r="CO29" s="140">
        <f t="shared" si="88"/>
        <v>-9.424777961</v>
      </c>
      <c r="CP29" s="141">
        <f t="shared" si="89"/>
        <v>-9.424777961</v>
      </c>
      <c r="CQ29" s="141">
        <f t="shared" si="90"/>
        <v>-3.141592654</v>
      </c>
      <c r="CR29" s="122">
        <f t="shared" si="91"/>
        <v>3.141592654</v>
      </c>
      <c r="CS29" s="142">
        <f t="shared" si="92"/>
        <v>109347167325848</v>
      </c>
      <c r="CT29" s="130">
        <f t="shared" si="93"/>
        <v>109347167325848</v>
      </c>
      <c r="CU29" s="143">
        <f t="shared" si="94"/>
        <v>-437388669303393</v>
      </c>
      <c r="CV29" s="143">
        <f t="shared" si="95"/>
        <v>0.05356466338</v>
      </c>
      <c r="CW29" s="143">
        <f t="shared" si="96"/>
        <v>3.141592654</v>
      </c>
      <c r="CX29" s="124">
        <f t="shared" si="97"/>
        <v>437388669303393</v>
      </c>
      <c r="CY29" s="140">
        <f t="shared" si="98"/>
        <v>-9.424777961</v>
      </c>
      <c r="CZ29" s="140">
        <f t="shared" si="99"/>
        <v>0</v>
      </c>
      <c r="DA29" s="141">
        <f t="shared" si="100"/>
        <v>-9.424777961</v>
      </c>
      <c r="DB29" s="141">
        <f t="shared" si="101"/>
        <v>-3.141592654</v>
      </c>
      <c r="DC29" s="122">
        <f t="shared" si="102"/>
        <v>3.141592654</v>
      </c>
      <c r="DD29" s="142">
        <f t="shared" si="103"/>
        <v>30480.27325</v>
      </c>
      <c r="DE29" s="142">
        <f t="shared" si="104"/>
        <v>4642612.825</v>
      </c>
      <c r="DF29" s="130">
        <f t="shared" si="105"/>
        <v>141508107515</v>
      </c>
      <c r="DG29" s="143">
        <f t="shared" si="106"/>
        <v>-566032430061</v>
      </c>
      <c r="DH29" s="143">
        <f t="shared" si="107"/>
        <v>0.00006931898037</v>
      </c>
      <c r="DI29" s="143">
        <f t="shared" si="108"/>
        <v>3.141592654</v>
      </c>
      <c r="DJ29" s="124">
        <f t="shared" si="109"/>
        <v>566032430061</v>
      </c>
      <c r="DK29" s="140">
        <f t="shared" ref="DK29:DM29" si="634">DK$2*AD29</f>
        <v>-3.141592654</v>
      </c>
      <c r="DL29" s="140">
        <f t="shared" si="634"/>
        <v>-3.141592654</v>
      </c>
      <c r="DM29" s="140">
        <f t="shared" si="634"/>
        <v>0</v>
      </c>
      <c r="DN29" s="141">
        <f t="shared" si="111"/>
        <v>-6.283185307</v>
      </c>
      <c r="DO29" s="141">
        <f t="shared" si="112"/>
        <v>0</v>
      </c>
      <c r="DP29" s="122">
        <f t="shared" si="113"/>
        <v>0</v>
      </c>
      <c r="DQ29" s="142">
        <f t="shared" ref="DQ29:DS29" si="635">POWER(AH29,DQ$2)</f>
        <v>31.23726141</v>
      </c>
      <c r="DR29" s="142">
        <f t="shared" si="635"/>
        <v>47819.22269</v>
      </c>
      <c r="DS29" s="142">
        <f t="shared" si="635"/>
        <v>4642612.825</v>
      </c>
      <c r="DT29" s="130">
        <f t="shared" si="115"/>
        <v>6934863722853</v>
      </c>
      <c r="DU29" s="143">
        <f t="shared" si="116"/>
        <v>-124827547011356</v>
      </c>
      <c r="DV29" s="143">
        <f t="shared" si="117"/>
        <v>0</v>
      </c>
      <c r="DW29" s="143">
        <f t="shared" si="118"/>
        <v>3.141592654</v>
      </c>
      <c r="DX29" s="124">
        <f t="shared" si="119"/>
        <v>124827547011356</v>
      </c>
      <c r="DY29" s="140">
        <f t="shared" si="120"/>
        <v>0</v>
      </c>
      <c r="DZ29" s="141">
        <f t="shared" si="121"/>
        <v>0</v>
      </c>
      <c r="EA29" s="141">
        <f t="shared" si="122"/>
        <v>0</v>
      </c>
      <c r="EB29" s="122">
        <f t="shared" si="123"/>
        <v>0</v>
      </c>
      <c r="EC29" s="142">
        <f t="shared" si="124"/>
        <v>21553853845550</v>
      </c>
      <c r="ED29" s="130">
        <f t="shared" si="125"/>
        <v>21553853845550</v>
      </c>
      <c r="EE29" s="143">
        <f t="shared" si="126"/>
        <v>581954053829841</v>
      </c>
      <c r="EF29" s="143">
        <f t="shared" si="127"/>
        <v>0</v>
      </c>
      <c r="EG29" s="143">
        <f t="shared" si="128"/>
        <v>0</v>
      </c>
      <c r="EH29" s="124">
        <f t="shared" si="129"/>
        <v>581954053829841</v>
      </c>
      <c r="EI29" s="144">
        <f t="shared" ref="EI29:EJ29" si="636">CK29+CU29+DG29+DU29+EE29</f>
        <v>16940541237778</v>
      </c>
      <c r="EJ29" s="144">
        <f t="shared" si="636"/>
        <v>0.05363398236</v>
      </c>
      <c r="EK29" s="144">
        <f t="shared" si="131"/>
        <v>0</v>
      </c>
      <c r="EL29" s="145">
        <f t="shared" si="132"/>
        <v>16940541237778</v>
      </c>
      <c r="EM29" s="140">
        <f t="shared" si="133"/>
        <v>0</v>
      </c>
      <c r="EN29" s="141">
        <f t="shared" si="134"/>
        <v>0</v>
      </c>
      <c r="EO29" s="141">
        <f t="shared" si="135"/>
        <v>0</v>
      </c>
      <c r="EP29" s="122">
        <f t="shared" si="136"/>
        <v>0</v>
      </c>
      <c r="EQ29" s="142">
        <f t="shared" si="137"/>
        <v>4115888.876</v>
      </c>
      <c r="ER29" s="130">
        <f t="shared" si="138"/>
        <v>4115888.876</v>
      </c>
      <c r="ES29" s="143">
        <f t="shared" si="139"/>
        <v>21386785.95</v>
      </c>
      <c r="ET29" s="143">
        <f t="shared" si="140"/>
        <v>0.00000003385542659</v>
      </c>
      <c r="EU29" s="143">
        <f t="shared" si="141"/>
        <v>0</v>
      </c>
      <c r="EV29" s="124">
        <f t="shared" si="142"/>
        <v>21386785.95</v>
      </c>
      <c r="EW29" s="144">
        <f t="shared" ref="EW29:EX29" si="637">BY29+ES29</f>
        <v>-90459125.75</v>
      </c>
      <c r="EX29" s="144">
        <f t="shared" si="637"/>
        <v>0.00000003384796108</v>
      </c>
      <c r="EY29" s="144">
        <f t="shared" si="144"/>
        <v>3.141592654</v>
      </c>
      <c r="EZ29" s="145">
        <f t="shared" si="145"/>
        <v>90459125.75</v>
      </c>
      <c r="FA29" s="140">
        <f t="shared" si="146"/>
        <v>1.047197551</v>
      </c>
      <c r="FB29" s="141">
        <f t="shared" si="147"/>
        <v>1.047197551</v>
      </c>
      <c r="FC29" s="141">
        <f t="shared" si="148"/>
        <v>1.047197551</v>
      </c>
      <c r="FD29" s="122">
        <f t="shared" si="149"/>
        <v>1.047197551</v>
      </c>
      <c r="FE29" s="142">
        <f t="shared" si="150"/>
        <v>448.90123</v>
      </c>
      <c r="FF29" s="130">
        <f t="shared" si="151"/>
        <v>448.90123</v>
      </c>
      <c r="FG29" s="143">
        <f t="shared" si="152"/>
        <v>59.38219039</v>
      </c>
      <c r="FH29" s="143">
        <f t="shared" si="153"/>
        <v>102.8529708</v>
      </c>
      <c r="FI29" s="143">
        <f t="shared" si="154"/>
        <v>1.047197551</v>
      </c>
      <c r="FJ29" s="124">
        <f t="shared" si="155"/>
        <v>118.7643808</v>
      </c>
      <c r="FK29" s="140">
        <f t="shared" si="156"/>
        <v>-6.283185307</v>
      </c>
      <c r="FL29" s="141">
        <f t="shared" si="157"/>
        <v>-6.283185307</v>
      </c>
      <c r="FM29" s="141">
        <f t="shared" si="158"/>
        <v>0</v>
      </c>
      <c r="FN29" s="122">
        <f t="shared" si="159"/>
        <v>0</v>
      </c>
      <c r="FO29" s="142">
        <f t="shared" si="160"/>
        <v>975.7665005</v>
      </c>
      <c r="FP29" s="130">
        <f t="shared" si="161"/>
        <v>975.7665005</v>
      </c>
      <c r="FQ29" s="143">
        <f t="shared" si="162"/>
        <v>-975.7665005</v>
      </c>
      <c r="FR29" s="143">
        <f t="shared" si="163"/>
        <v>0</v>
      </c>
      <c r="FS29" s="143">
        <f t="shared" si="164"/>
        <v>3.141592654</v>
      </c>
      <c r="FT29" s="124">
        <f t="shared" si="165"/>
        <v>975.7665005</v>
      </c>
      <c r="FU29" s="144">
        <f t="shared" si="166"/>
        <v>-144433.4346</v>
      </c>
      <c r="FV29" s="144">
        <f t="shared" si="167"/>
        <v>0</v>
      </c>
      <c r="FW29" s="144">
        <f t="shared" si="168"/>
        <v>-3.141592654</v>
      </c>
      <c r="FX29" s="145">
        <f t="shared" si="169"/>
        <v>144433.4346</v>
      </c>
      <c r="FY29" s="140">
        <f t="shared" si="170"/>
        <v>-3.141592654</v>
      </c>
      <c r="FZ29" s="140">
        <f t="shared" si="171"/>
        <v>-1.047197551</v>
      </c>
      <c r="GA29" s="141">
        <f t="shared" si="172"/>
        <v>-4.188790205</v>
      </c>
      <c r="GB29" s="141">
        <f t="shared" si="173"/>
        <v>-4.188790205</v>
      </c>
      <c r="GC29" s="122">
        <f t="shared" si="174"/>
        <v>2.094395102</v>
      </c>
      <c r="GD29" s="142">
        <f t="shared" si="175"/>
        <v>144433.4346</v>
      </c>
      <c r="GE29" s="142">
        <f t="shared" si="176"/>
        <v>0.008420032954</v>
      </c>
      <c r="GF29" s="130">
        <f t="shared" si="177"/>
        <v>1216.134279</v>
      </c>
      <c r="GG29" s="143">
        <f t="shared" si="178"/>
        <v>-67.56301549</v>
      </c>
      <c r="GH29" s="143">
        <f t="shared" si="179"/>
        <v>117.0225755</v>
      </c>
      <c r="GI29" s="143">
        <f t="shared" si="180"/>
        <v>2.094395102</v>
      </c>
      <c r="GJ29" s="124">
        <f t="shared" si="181"/>
        <v>135.126031</v>
      </c>
      <c r="GK29" s="146">
        <f t="shared" si="182"/>
        <v>-0.5</v>
      </c>
      <c r="GL29" s="127">
        <f t="shared" si="183"/>
        <v>-0.8660254038</v>
      </c>
      <c r="GM29" s="146">
        <f t="shared" si="184"/>
        <v>-2.094395102</v>
      </c>
      <c r="GN29" s="127">
        <f t="shared" si="185"/>
        <v>1</v>
      </c>
      <c r="GO29" s="147">
        <f t="shared" si="186"/>
        <v>-0.5</v>
      </c>
      <c r="GP29" s="128">
        <f t="shared" si="187"/>
        <v>0.8660254038</v>
      </c>
      <c r="GQ29" s="147">
        <f t="shared" si="188"/>
        <v>2.094395102</v>
      </c>
      <c r="GR29" s="128">
        <f t="shared" si="189"/>
        <v>1</v>
      </c>
      <c r="GS29" s="140">
        <f t="shared" si="190"/>
        <v>-2.094395102</v>
      </c>
      <c r="GT29" s="140">
        <f t="shared" si="191"/>
        <v>1.047197551</v>
      </c>
      <c r="GU29" s="141">
        <f t="shared" si="192"/>
        <v>-1.047197551</v>
      </c>
      <c r="GV29" s="141">
        <f t="shared" si="193"/>
        <v>-1.047197551</v>
      </c>
      <c r="GW29" s="122">
        <f t="shared" si="194"/>
        <v>-1.047197551</v>
      </c>
      <c r="GX29" s="142">
        <f t="shared" si="195"/>
        <v>1</v>
      </c>
      <c r="GY29" s="142">
        <f t="shared" si="196"/>
        <v>118.7643808</v>
      </c>
      <c r="GZ29" s="130">
        <f t="shared" si="197"/>
        <v>118.7643808</v>
      </c>
      <c r="HA29" s="143">
        <f t="shared" si="198"/>
        <v>59.38219039</v>
      </c>
      <c r="HB29" s="143">
        <f t="shared" si="199"/>
        <v>-102.8529708</v>
      </c>
      <c r="HC29" s="143">
        <f t="shared" si="200"/>
        <v>-1.047197551</v>
      </c>
      <c r="HD29" s="124">
        <f t="shared" si="201"/>
        <v>118.7643808</v>
      </c>
      <c r="HE29" s="140">
        <f t="shared" si="202"/>
        <v>2.094395102</v>
      </c>
      <c r="HF29" s="140">
        <f t="shared" si="203"/>
        <v>2.094395102</v>
      </c>
      <c r="HG29" s="141">
        <f t="shared" si="204"/>
        <v>4.188790205</v>
      </c>
      <c r="HH29" s="141">
        <f t="shared" si="205"/>
        <v>4.188790205</v>
      </c>
      <c r="HI29" s="122">
        <f t="shared" si="206"/>
        <v>-2.094395102</v>
      </c>
      <c r="HJ29" s="142">
        <f t="shared" si="207"/>
        <v>1</v>
      </c>
      <c r="HK29" s="142">
        <f t="shared" si="208"/>
        <v>135.126031</v>
      </c>
      <c r="HL29" s="130">
        <f t="shared" si="209"/>
        <v>135.126031</v>
      </c>
      <c r="HM29" s="143">
        <f t="shared" si="210"/>
        <v>-67.56301549</v>
      </c>
      <c r="HN29" s="143">
        <f t="shared" si="211"/>
        <v>-117.0225755</v>
      </c>
      <c r="HO29" s="143">
        <f t="shared" si="212"/>
        <v>-2.094395102</v>
      </c>
      <c r="HP29" s="124">
        <f t="shared" si="213"/>
        <v>135.126031</v>
      </c>
      <c r="HQ29" s="140">
        <f t="shared" si="214"/>
        <v>2.094395102</v>
      </c>
      <c r="HR29" s="140">
        <f t="shared" si="215"/>
        <v>1.047197551</v>
      </c>
      <c r="HS29" s="141">
        <f t="shared" si="216"/>
        <v>3.141592654</v>
      </c>
      <c r="HT29" s="141">
        <f t="shared" si="217"/>
        <v>3.141592654</v>
      </c>
      <c r="HU29" s="122">
        <f t="shared" si="218"/>
        <v>3.141592654</v>
      </c>
      <c r="HV29" s="142">
        <f t="shared" si="219"/>
        <v>1</v>
      </c>
      <c r="HW29" s="142">
        <f t="shared" si="220"/>
        <v>118.7643808</v>
      </c>
      <c r="HX29" s="130">
        <f t="shared" si="221"/>
        <v>118.7643808</v>
      </c>
      <c r="HY29" s="143">
        <f t="shared" si="222"/>
        <v>-118.7643808</v>
      </c>
      <c r="HZ29" s="143">
        <f t="shared" si="223"/>
        <v>0</v>
      </c>
      <c r="IA29" s="143">
        <f t="shared" si="224"/>
        <v>3.141592654</v>
      </c>
      <c r="IB29" s="124">
        <f t="shared" si="225"/>
        <v>118.7643808</v>
      </c>
      <c r="IC29" s="140">
        <f t="shared" si="226"/>
        <v>-2.094395102</v>
      </c>
      <c r="ID29" s="140">
        <f t="shared" si="227"/>
        <v>2.094395102</v>
      </c>
      <c r="IE29" s="141">
        <f t="shared" si="228"/>
        <v>0</v>
      </c>
      <c r="IF29" s="141">
        <f t="shared" si="229"/>
        <v>0</v>
      </c>
      <c r="IG29" s="122">
        <f t="shared" si="230"/>
        <v>0</v>
      </c>
      <c r="IH29" s="142">
        <f t="shared" si="231"/>
        <v>1</v>
      </c>
      <c r="II29" s="142">
        <f t="shared" si="232"/>
        <v>135.126031</v>
      </c>
      <c r="IJ29" s="130">
        <f t="shared" si="233"/>
        <v>135.126031</v>
      </c>
      <c r="IK29" s="143">
        <f t="shared" si="234"/>
        <v>135.126031</v>
      </c>
      <c r="IL29" s="143">
        <f t="shared" si="235"/>
        <v>0</v>
      </c>
      <c r="IM29" s="143">
        <f t="shared" si="236"/>
        <v>0</v>
      </c>
      <c r="IN29" s="124">
        <f t="shared" si="237"/>
        <v>135.126031</v>
      </c>
    </row>
    <row r="30" ht="12.75" customHeight="1">
      <c r="A30" s="129">
        <f>'Cortez Cubic'!AP30</f>
        <v>-0.2187762226</v>
      </c>
      <c r="B30" s="129">
        <f>'Cortez Cubic'!AQ30</f>
        <v>5.31573162</v>
      </c>
      <c r="C30" s="129">
        <f>'Cortez Cubic'!AR30</f>
        <v>3361.147199</v>
      </c>
      <c r="D30" s="129">
        <f>'Cortez Cubic'!AS30</f>
        <v>-187616.9007</v>
      </c>
      <c r="E30" s="129">
        <f t="shared" ref="E30:H30" si="638">0</f>
        <v>0</v>
      </c>
      <c r="F30" s="129">
        <f t="shared" si="638"/>
        <v>0</v>
      </c>
      <c r="G30" s="129">
        <f t="shared" si="638"/>
        <v>0</v>
      </c>
      <c r="H30" s="129">
        <f t="shared" si="638"/>
        <v>0</v>
      </c>
      <c r="I30" s="110">
        <f>'Cortez Cubic'!I30</f>
        <v>73</v>
      </c>
      <c r="J30" s="130">
        <f t="shared" si="28"/>
        <v>71.61547599</v>
      </c>
      <c r="K30" s="131">
        <f t="shared" si="29"/>
        <v>0</v>
      </c>
      <c r="L30" s="131">
        <f t="shared" si="30"/>
        <v>1</v>
      </c>
      <c r="M30" s="132">
        <f t="shared" si="31"/>
        <v>1.384524007</v>
      </c>
      <c r="N30" s="133">
        <f t="shared" si="32"/>
        <v>16.68295179</v>
      </c>
      <c r="O30" s="134">
        <f t="shared" si="33"/>
        <v>88.29842778</v>
      </c>
      <c r="P30" s="134">
        <f t="shared" si="34"/>
        <v>0</v>
      </c>
      <c r="Q30" s="135">
        <f t="shared" si="35"/>
        <v>71.61547599</v>
      </c>
      <c r="R30" s="135">
        <f t="shared" si="36"/>
        <v>0</v>
      </c>
      <c r="S30" s="136">
        <f t="shared" si="37"/>
        <v>-135.616329</v>
      </c>
      <c r="T30" s="136">
        <f t="shared" si="38"/>
        <v>0</v>
      </c>
      <c r="U30" s="137">
        <f t="shared" ref="U30:X30" si="639">ATAN2(A30,E30)</f>
        <v>3.141592654</v>
      </c>
      <c r="V30" s="137">
        <f t="shared" si="639"/>
        <v>0</v>
      </c>
      <c r="W30" s="137">
        <f t="shared" si="639"/>
        <v>0</v>
      </c>
      <c r="X30" s="137">
        <f t="shared" si="639"/>
        <v>3.141592654</v>
      </c>
      <c r="Y30" s="137">
        <f t="shared" ref="Y30:AB30" si="640">SQRT(POWER(A30,2)+POWER(E30,2))</f>
        <v>0.2187762226</v>
      </c>
      <c r="Z30" s="137">
        <f t="shared" si="640"/>
        <v>5.31573162</v>
      </c>
      <c r="AA30" s="137">
        <f t="shared" si="640"/>
        <v>3361.147199</v>
      </c>
      <c r="AB30" s="137">
        <f t="shared" si="640"/>
        <v>187616.9007</v>
      </c>
      <c r="AC30" s="138">
        <f t="shared" ref="AC30:AF30" si="641">U30-$U30</f>
        <v>0</v>
      </c>
      <c r="AD30" s="138">
        <f t="shared" si="641"/>
        <v>-3.141592654</v>
      </c>
      <c r="AE30" s="138">
        <f t="shared" si="641"/>
        <v>-3.141592654</v>
      </c>
      <c r="AF30" s="138">
        <f t="shared" si="641"/>
        <v>0</v>
      </c>
      <c r="AG30" s="138">
        <f t="shared" ref="AG30:AJ30" si="642">Y30/$Y30</f>
        <v>1</v>
      </c>
      <c r="AH30" s="138">
        <f t="shared" si="642"/>
        <v>24.29757474</v>
      </c>
      <c r="AI30" s="138">
        <f t="shared" si="642"/>
        <v>15363.40266</v>
      </c>
      <c r="AJ30" s="138">
        <f t="shared" si="642"/>
        <v>857574.4587</v>
      </c>
      <c r="AK30" s="139">
        <f t="shared" ref="AK30:AN30" si="643">AG30*COS(AC30)</f>
        <v>1</v>
      </c>
      <c r="AL30" s="139">
        <f t="shared" si="643"/>
        <v>-24.29757474</v>
      </c>
      <c r="AM30" s="139">
        <f t="shared" si="643"/>
        <v>-15363.40266</v>
      </c>
      <c r="AN30" s="139">
        <f t="shared" si="643"/>
        <v>857574.4587</v>
      </c>
      <c r="AO30" s="129">
        <f t="shared" ref="AO30:AR30" si="644">AG30*SIN(AC30)</f>
        <v>0</v>
      </c>
      <c r="AP30" s="129">
        <f t="shared" si="644"/>
        <v>0</v>
      </c>
      <c r="AQ30" s="129">
        <f t="shared" si="644"/>
        <v>0</v>
      </c>
      <c r="AR30" s="129">
        <f t="shared" si="644"/>
        <v>0</v>
      </c>
      <c r="AS30" s="140">
        <f t="shared" si="45"/>
        <v>-9.424777961</v>
      </c>
      <c r="AT30" s="141">
        <f t="shared" si="46"/>
        <v>-9.424777961</v>
      </c>
      <c r="AU30" s="141">
        <f t="shared" si="47"/>
        <v>-3.141592654</v>
      </c>
      <c r="AV30" s="122">
        <f t="shared" si="48"/>
        <v>3.141592654</v>
      </c>
      <c r="AW30" s="142">
        <f t="shared" si="49"/>
        <v>14344.61115</v>
      </c>
      <c r="AX30" s="130">
        <f t="shared" si="50"/>
        <v>14344.61115</v>
      </c>
      <c r="AY30" s="143">
        <f t="shared" si="51"/>
        <v>28689.22231</v>
      </c>
      <c r="AZ30" s="143">
        <f t="shared" si="52"/>
        <v>0</v>
      </c>
      <c r="BA30" s="143">
        <f t="shared" si="53"/>
        <v>0</v>
      </c>
      <c r="BB30" s="124">
        <f t="shared" si="54"/>
        <v>28689.22231</v>
      </c>
      <c r="BC30" s="140">
        <f t="shared" ref="BC30:BD30" si="645">BC$2*AD30</f>
        <v>-3.141592654</v>
      </c>
      <c r="BD30" s="140">
        <f t="shared" si="645"/>
        <v>-3.141592654</v>
      </c>
      <c r="BE30" s="141">
        <f t="shared" si="56"/>
        <v>-6.283185307</v>
      </c>
      <c r="BF30" s="141">
        <f t="shared" si="57"/>
        <v>0</v>
      </c>
      <c r="BG30" s="122">
        <f t="shared" si="58"/>
        <v>0</v>
      </c>
      <c r="BH30" s="142">
        <f t="shared" ref="BH30:BI30" si="646">POWER(AH30,BH$2)</f>
        <v>24.29757474</v>
      </c>
      <c r="BI30" s="142">
        <f t="shared" si="646"/>
        <v>15363.40266</v>
      </c>
      <c r="BJ30" s="130">
        <f t="shared" si="60"/>
        <v>373293.4243</v>
      </c>
      <c r="BK30" s="143">
        <f t="shared" si="61"/>
        <v>3359640.819</v>
      </c>
      <c r="BL30" s="143">
        <f t="shared" si="62"/>
        <v>0</v>
      </c>
      <c r="BM30" s="143">
        <f t="shared" si="63"/>
        <v>0</v>
      </c>
      <c r="BN30" s="124">
        <f t="shared" si="64"/>
        <v>3359640.819</v>
      </c>
      <c r="BO30" s="140">
        <f t="shared" si="65"/>
        <v>0</v>
      </c>
      <c r="BP30" s="141">
        <f t="shared" si="66"/>
        <v>0</v>
      </c>
      <c r="BQ30" s="141">
        <f t="shared" si="67"/>
        <v>0</v>
      </c>
      <c r="BR30" s="122">
        <f t="shared" si="68"/>
        <v>0</v>
      </c>
      <c r="BS30" s="142">
        <f t="shared" si="69"/>
        <v>857574.4587</v>
      </c>
      <c r="BT30" s="130">
        <f t="shared" si="70"/>
        <v>857574.4587</v>
      </c>
      <c r="BU30" s="143">
        <f t="shared" si="71"/>
        <v>-23154510.39</v>
      </c>
      <c r="BV30" s="143">
        <f t="shared" si="72"/>
        <v>0</v>
      </c>
      <c r="BW30" s="143">
        <f t="shared" si="73"/>
        <v>3.141592654</v>
      </c>
      <c r="BX30" s="124">
        <f t="shared" si="74"/>
        <v>23154510.39</v>
      </c>
      <c r="BY30" s="144">
        <f t="shared" ref="BY30:BZ30" si="647">AY30+BK30+BU30</f>
        <v>-19766180.34</v>
      </c>
      <c r="BZ30" s="144">
        <f t="shared" si="647"/>
        <v>0</v>
      </c>
      <c r="CA30" s="144">
        <f t="shared" si="76"/>
        <v>-3.141592654</v>
      </c>
      <c r="CB30" s="145">
        <f t="shared" si="77"/>
        <v>19766180.34</v>
      </c>
      <c r="CC30" s="140">
        <f t="shared" ref="CC30:CD30" si="648">CC$2*AD30</f>
        <v>-6.283185307</v>
      </c>
      <c r="CD30" s="140">
        <f t="shared" si="648"/>
        <v>-6.283185307</v>
      </c>
      <c r="CE30" s="141">
        <f t="shared" si="79"/>
        <v>-12.56637061</v>
      </c>
      <c r="CF30" s="141">
        <f t="shared" si="80"/>
        <v>0</v>
      </c>
      <c r="CG30" s="122">
        <f t="shared" si="81"/>
        <v>0</v>
      </c>
      <c r="CH30" s="142">
        <f t="shared" ref="CH30:CI30" si="649">POWER(AH30,CH$2)</f>
        <v>590.3721383</v>
      </c>
      <c r="CI30" s="142">
        <f t="shared" si="649"/>
        <v>236034141.2</v>
      </c>
      <c r="CJ30" s="130">
        <f t="shared" si="83"/>
        <v>139347980621</v>
      </c>
      <c r="CK30" s="143">
        <f t="shared" si="84"/>
        <v>-139347980621</v>
      </c>
      <c r="CL30" s="143">
        <f t="shared" si="85"/>
        <v>0</v>
      </c>
      <c r="CM30" s="143">
        <f t="shared" si="86"/>
        <v>3.141592654</v>
      </c>
      <c r="CN30" s="124">
        <f t="shared" si="87"/>
        <v>139347980621</v>
      </c>
      <c r="CO30" s="140">
        <f t="shared" si="88"/>
        <v>-9.424777961</v>
      </c>
      <c r="CP30" s="141">
        <f t="shared" si="89"/>
        <v>-9.424777961</v>
      </c>
      <c r="CQ30" s="141">
        <f t="shared" si="90"/>
        <v>-3.141592654</v>
      </c>
      <c r="CR30" s="122">
        <f t="shared" si="91"/>
        <v>3.141592654</v>
      </c>
      <c r="CS30" s="142">
        <f t="shared" si="92"/>
        <v>3626287551044</v>
      </c>
      <c r="CT30" s="130">
        <f t="shared" si="93"/>
        <v>3626287551044</v>
      </c>
      <c r="CU30" s="143">
        <f t="shared" si="94"/>
        <v>-14505150204175</v>
      </c>
      <c r="CV30" s="143">
        <f t="shared" si="95"/>
        <v>0.001776368577</v>
      </c>
      <c r="CW30" s="143">
        <f t="shared" si="96"/>
        <v>3.141592654</v>
      </c>
      <c r="CX30" s="124">
        <f t="shared" si="97"/>
        <v>14505150204175</v>
      </c>
      <c r="CY30" s="140">
        <f t="shared" si="98"/>
        <v>-9.424777961</v>
      </c>
      <c r="CZ30" s="140">
        <f t="shared" si="99"/>
        <v>0</v>
      </c>
      <c r="DA30" s="141">
        <f t="shared" si="100"/>
        <v>-9.424777961</v>
      </c>
      <c r="DB30" s="141">
        <f t="shared" si="101"/>
        <v>-3.141592654</v>
      </c>
      <c r="DC30" s="122">
        <f t="shared" si="102"/>
        <v>3.141592654</v>
      </c>
      <c r="DD30" s="142">
        <f t="shared" si="103"/>
        <v>14344.61115</v>
      </c>
      <c r="DE30" s="142">
        <f t="shared" si="104"/>
        <v>857574.4587</v>
      </c>
      <c r="DF30" s="130">
        <f t="shared" si="105"/>
        <v>12301572147</v>
      </c>
      <c r="DG30" s="143">
        <f t="shared" si="106"/>
        <v>-49206288586</v>
      </c>
      <c r="DH30" s="143">
        <f t="shared" si="107"/>
        <v>0.000006026032381</v>
      </c>
      <c r="DI30" s="143">
        <f t="shared" si="108"/>
        <v>3.141592654</v>
      </c>
      <c r="DJ30" s="124">
        <f t="shared" si="109"/>
        <v>49206288586</v>
      </c>
      <c r="DK30" s="140">
        <f t="shared" ref="DK30:DM30" si="650">DK$2*AD30</f>
        <v>-3.141592654</v>
      </c>
      <c r="DL30" s="140">
        <f t="shared" si="650"/>
        <v>-3.141592654</v>
      </c>
      <c r="DM30" s="140">
        <f t="shared" si="650"/>
        <v>0</v>
      </c>
      <c r="DN30" s="141">
        <f t="shared" si="111"/>
        <v>-6.283185307</v>
      </c>
      <c r="DO30" s="141">
        <f t="shared" si="112"/>
        <v>0</v>
      </c>
      <c r="DP30" s="122">
        <f t="shared" si="113"/>
        <v>0</v>
      </c>
      <c r="DQ30" s="142">
        <f t="shared" ref="DQ30:DS30" si="651">POWER(AH30,DQ$2)</f>
        <v>24.29757474</v>
      </c>
      <c r="DR30" s="142">
        <f t="shared" si="651"/>
        <v>15363.40266</v>
      </c>
      <c r="DS30" s="142">
        <f t="shared" si="651"/>
        <v>857574.4587</v>
      </c>
      <c r="DT30" s="130">
        <f t="shared" si="115"/>
        <v>320126906285</v>
      </c>
      <c r="DU30" s="143">
        <f t="shared" si="116"/>
        <v>-5762284313127</v>
      </c>
      <c r="DV30" s="143">
        <f t="shared" si="117"/>
        <v>0</v>
      </c>
      <c r="DW30" s="143">
        <f t="shared" si="118"/>
        <v>3.141592654</v>
      </c>
      <c r="DX30" s="124">
        <f t="shared" si="119"/>
        <v>5762284313127</v>
      </c>
      <c r="DY30" s="140">
        <f t="shared" si="120"/>
        <v>0</v>
      </c>
      <c r="DZ30" s="141">
        <f t="shared" si="121"/>
        <v>0</v>
      </c>
      <c r="EA30" s="141">
        <f t="shared" si="122"/>
        <v>0</v>
      </c>
      <c r="EB30" s="122">
        <f t="shared" si="123"/>
        <v>0</v>
      </c>
      <c r="EC30" s="142">
        <f t="shared" si="124"/>
        <v>735433952260</v>
      </c>
      <c r="ED30" s="130">
        <f t="shared" si="125"/>
        <v>735433952260</v>
      </c>
      <c r="EE30" s="143">
        <f t="shared" si="126"/>
        <v>19856716711010</v>
      </c>
      <c r="EF30" s="143">
        <f t="shared" si="127"/>
        <v>0</v>
      </c>
      <c r="EG30" s="143">
        <f t="shared" si="128"/>
        <v>0</v>
      </c>
      <c r="EH30" s="124">
        <f t="shared" si="129"/>
        <v>19856716711010</v>
      </c>
      <c r="EI30" s="144">
        <f t="shared" ref="EI30:EJ30" si="652">CK30+CU30+DG30+DU30+EE30</f>
        <v>-599272075500</v>
      </c>
      <c r="EJ30" s="144">
        <f t="shared" si="652"/>
        <v>0.001782394609</v>
      </c>
      <c r="EK30" s="144">
        <f t="shared" si="131"/>
        <v>3.141592654</v>
      </c>
      <c r="EL30" s="145">
        <f t="shared" si="132"/>
        <v>599272075500</v>
      </c>
      <c r="EM30" s="140">
        <f t="shared" si="133"/>
        <v>1.570796327</v>
      </c>
      <c r="EN30" s="141">
        <f t="shared" si="134"/>
        <v>1.570796327</v>
      </c>
      <c r="EO30" s="141">
        <f t="shared" si="135"/>
        <v>1.570796327</v>
      </c>
      <c r="EP30" s="122">
        <f t="shared" si="136"/>
        <v>1.570796327</v>
      </c>
      <c r="EQ30" s="142">
        <f t="shared" si="137"/>
        <v>774126.6534</v>
      </c>
      <c r="ER30" s="130">
        <f t="shared" si="138"/>
        <v>774126.6534</v>
      </c>
      <c r="ES30" s="143">
        <f t="shared" si="139"/>
        <v>0.000000005605325877</v>
      </c>
      <c r="ET30" s="143">
        <f t="shared" si="140"/>
        <v>4022480.086</v>
      </c>
      <c r="EU30" s="143">
        <f t="shared" si="141"/>
        <v>1.570796327</v>
      </c>
      <c r="EV30" s="124">
        <f t="shared" si="142"/>
        <v>4022480.086</v>
      </c>
      <c r="EW30" s="144">
        <f t="shared" ref="EW30:EX30" si="653">BY30+ES30</f>
        <v>-19766180.34</v>
      </c>
      <c r="EX30" s="144">
        <f t="shared" si="653"/>
        <v>4022480.086</v>
      </c>
      <c r="EY30" s="144">
        <f t="shared" si="144"/>
        <v>2.940830955</v>
      </c>
      <c r="EZ30" s="145">
        <f t="shared" si="145"/>
        <v>20171322.01</v>
      </c>
      <c r="FA30" s="140">
        <f t="shared" si="146"/>
        <v>0.9802769849</v>
      </c>
      <c r="FB30" s="141">
        <f t="shared" si="147"/>
        <v>0.9802769849</v>
      </c>
      <c r="FC30" s="141">
        <f t="shared" si="148"/>
        <v>0.9802769849</v>
      </c>
      <c r="FD30" s="122">
        <f t="shared" si="149"/>
        <v>0.9802769849</v>
      </c>
      <c r="FE30" s="142">
        <f t="shared" si="150"/>
        <v>272.2146248</v>
      </c>
      <c r="FF30" s="130">
        <f t="shared" si="151"/>
        <v>272.2146248</v>
      </c>
      <c r="FG30" s="143">
        <f t="shared" si="152"/>
        <v>40.0996181</v>
      </c>
      <c r="FH30" s="143">
        <f t="shared" si="153"/>
        <v>59.82266921</v>
      </c>
      <c r="FI30" s="143">
        <f t="shared" si="154"/>
        <v>0.9802769849</v>
      </c>
      <c r="FJ30" s="124">
        <f t="shared" si="155"/>
        <v>72.01896363</v>
      </c>
      <c r="FK30" s="140">
        <f t="shared" si="156"/>
        <v>-6.283185307</v>
      </c>
      <c r="FL30" s="141">
        <f t="shared" si="157"/>
        <v>-6.283185307</v>
      </c>
      <c r="FM30" s="141">
        <f t="shared" si="158"/>
        <v>0</v>
      </c>
      <c r="FN30" s="122">
        <f t="shared" si="159"/>
        <v>0</v>
      </c>
      <c r="FO30" s="142">
        <f t="shared" si="160"/>
        <v>590.3721383</v>
      </c>
      <c r="FP30" s="130">
        <f t="shared" si="161"/>
        <v>590.3721383</v>
      </c>
      <c r="FQ30" s="143">
        <f t="shared" si="162"/>
        <v>-590.3721383</v>
      </c>
      <c r="FR30" s="143">
        <f t="shared" si="163"/>
        <v>0</v>
      </c>
      <c r="FS30" s="143">
        <f t="shared" si="164"/>
        <v>3.141592654</v>
      </c>
      <c r="FT30" s="124">
        <f t="shared" si="165"/>
        <v>590.3721383</v>
      </c>
      <c r="FU30" s="144">
        <f t="shared" si="166"/>
        <v>-46680.5801</v>
      </c>
      <c r="FV30" s="144">
        <f t="shared" si="167"/>
        <v>0</v>
      </c>
      <c r="FW30" s="144">
        <f t="shared" si="168"/>
        <v>-3.141592654</v>
      </c>
      <c r="FX30" s="145">
        <f t="shared" si="169"/>
        <v>46680.5801</v>
      </c>
      <c r="FY30" s="140">
        <f t="shared" si="170"/>
        <v>-3.141592654</v>
      </c>
      <c r="FZ30" s="140">
        <f t="shared" si="171"/>
        <v>-0.9802769849</v>
      </c>
      <c r="GA30" s="141">
        <f t="shared" si="172"/>
        <v>-4.121869639</v>
      </c>
      <c r="GB30" s="141">
        <f t="shared" si="173"/>
        <v>-4.121869639</v>
      </c>
      <c r="GC30" s="122">
        <f t="shared" si="174"/>
        <v>2.161315669</v>
      </c>
      <c r="GD30" s="142">
        <f t="shared" si="175"/>
        <v>46680.5801</v>
      </c>
      <c r="GE30" s="142">
        <f t="shared" si="176"/>
        <v>0.01388523174</v>
      </c>
      <c r="GF30" s="130">
        <f t="shared" si="177"/>
        <v>648.1706727</v>
      </c>
      <c r="GG30" s="143">
        <f t="shared" si="178"/>
        <v>-40.0996181</v>
      </c>
      <c r="GH30" s="143">
        <f t="shared" si="179"/>
        <v>59.82266921</v>
      </c>
      <c r="GI30" s="143">
        <f t="shared" si="180"/>
        <v>2.161315669</v>
      </c>
      <c r="GJ30" s="124">
        <f t="shared" si="181"/>
        <v>72.01896363</v>
      </c>
      <c r="GK30" s="146">
        <f t="shared" si="182"/>
        <v>-0.5</v>
      </c>
      <c r="GL30" s="127">
        <f t="shared" si="183"/>
        <v>-0.8660254038</v>
      </c>
      <c r="GM30" s="146">
        <f t="shared" si="184"/>
        <v>-2.094395102</v>
      </c>
      <c r="GN30" s="127">
        <f t="shared" si="185"/>
        <v>1</v>
      </c>
      <c r="GO30" s="147">
        <f t="shared" si="186"/>
        <v>-0.5</v>
      </c>
      <c r="GP30" s="128">
        <f t="shared" si="187"/>
        <v>0.8660254038</v>
      </c>
      <c r="GQ30" s="147">
        <f t="shared" si="188"/>
        <v>2.094395102</v>
      </c>
      <c r="GR30" s="128">
        <f t="shared" si="189"/>
        <v>1</v>
      </c>
      <c r="GS30" s="140">
        <f t="shared" si="190"/>
        <v>-2.094395102</v>
      </c>
      <c r="GT30" s="140">
        <f t="shared" si="191"/>
        <v>0.9802769849</v>
      </c>
      <c r="GU30" s="141">
        <f t="shared" si="192"/>
        <v>-1.114118117</v>
      </c>
      <c r="GV30" s="141">
        <f t="shared" si="193"/>
        <v>-1.114118117</v>
      </c>
      <c r="GW30" s="122">
        <f t="shared" si="194"/>
        <v>-1.114118117</v>
      </c>
      <c r="GX30" s="142">
        <f t="shared" si="195"/>
        <v>1</v>
      </c>
      <c r="GY30" s="142">
        <f t="shared" si="196"/>
        <v>72.01896363</v>
      </c>
      <c r="GZ30" s="130">
        <f t="shared" si="197"/>
        <v>72.01896363</v>
      </c>
      <c r="HA30" s="143">
        <f t="shared" si="198"/>
        <v>31.75814221</v>
      </c>
      <c r="HB30" s="143">
        <f t="shared" si="199"/>
        <v>-64.63862256</v>
      </c>
      <c r="HC30" s="143">
        <f t="shared" si="200"/>
        <v>-1.114118117</v>
      </c>
      <c r="HD30" s="124">
        <f t="shared" si="201"/>
        <v>72.01896363</v>
      </c>
      <c r="HE30" s="140">
        <f t="shared" si="202"/>
        <v>2.094395102</v>
      </c>
      <c r="HF30" s="140">
        <f t="shared" si="203"/>
        <v>2.161315669</v>
      </c>
      <c r="HG30" s="141">
        <f t="shared" si="204"/>
        <v>4.255710771</v>
      </c>
      <c r="HH30" s="141">
        <f t="shared" si="205"/>
        <v>4.255710771</v>
      </c>
      <c r="HI30" s="122">
        <f t="shared" si="206"/>
        <v>-2.027474536</v>
      </c>
      <c r="HJ30" s="142">
        <f t="shared" si="207"/>
        <v>1</v>
      </c>
      <c r="HK30" s="142">
        <f t="shared" si="208"/>
        <v>72.01896363</v>
      </c>
      <c r="HL30" s="130">
        <f t="shared" si="209"/>
        <v>72.01896363</v>
      </c>
      <c r="HM30" s="143">
        <f t="shared" si="210"/>
        <v>-31.75814221</v>
      </c>
      <c r="HN30" s="143">
        <f t="shared" si="211"/>
        <v>-64.63862256</v>
      </c>
      <c r="HO30" s="143">
        <f t="shared" si="212"/>
        <v>-2.027474536</v>
      </c>
      <c r="HP30" s="124">
        <f t="shared" si="213"/>
        <v>72.01896363</v>
      </c>
      <c r="HQ30" s="140">
        <f t="shared" si="214"/>
        <v>2.094395102</v>
      </c>
      <c r="HR30" s="140">
        <f t="shared" si="215"/>
        <v>0.9802769849</v>
      </c>
      <c r="HS30" s="141">
        <f t="shared" si="216"/>
        <v>3.074672087</v>
      </c>
      <c r="HT30" s="141">
        <f t="shared" si="217"/>
        <v>3.074672087</v>
      </c>
      <c r="HU30" s="122">
        <f t="shared" si="218"/>
        <v>3.074672087</v>
      </c>
      <c r="HV30" s="142">
        <f t="shared" si="219"/>
        <v>1</v>
      </c>
      <c r="HW30" s="142">
        <f t="shared" si="220"/>
        <v>72.01896363</v>
      </c>
      <c r="HX30" s="130">
        <f t="shared" si="221"/>
        <v>72.01896363</v>
      </c>
      <c r="HY30" s="143">
        <f t="shared" si="222"/>
        <v>-71.85776031</v>
      </c>
      <c r="HZ30" s="143">
        <f t="shared" si="223"/>
        <v>4.815953352</v>
      </c>
      <c r="IA30" s="143">
        <f t="shared" si="224"/>
        <v>3.074672087</v>
      </c>
      <c r="IB30" s="124">
        <f t="shared" si="225"/>
        <v>72.01896363</v>
      </c>
      <c r="IC30" s="140">
        <f t="shared" si="226"/>
        <v>-2.094395102</v>
      </c>
      <c r="ID30" s="140">
        <f t="shared" si="227"/>
        <v>2.161315669</v>
      </c>
      <c r="IE30" s="141">
        <f t="shared" si="228"/>
        <v>0.06692056627</v>
      </c>
      <c r="IF30" s="141">
        <f t="shared" si="229"/>
        <v>0.06692056627</v>
      </c>
      <c r="IG30" s="122">
        <f t="shared" si="230"/>
        <v>0.06692056627</v>
      </c>
      <c r="IH30" s="142">
        <f t="shared" si="231"/>
        <v>1</v>
      </c>
      <c r="II30" s="142">
        <f t="shared" si="232"/>
        <v>72.01896363</v>
      </c>
      <c r="IJ30" s="130">
        <f t="shared" si="233"/>
        <v>72.01896363</v>
      </c>
      <c r="IK30" s="143">
        <f t="shared" si="234"/>
        <v>71.85776031</v>
      </c>
      <c r="IL30" s="143">
        <f t="shared" si="235"/>
        <v>4.815953352</v>
      </c>
      <c r="IM30" s="143">
        <f t="shared" si="236"/>
        <v>0.06692056627</v>
      </c>
      <c r="IN30" s="124">
        <f t="shared" si="237"/>
        <v>72.01896363</v>
      </c>
    </row>
    <row r="31" ht="12.75" customHeight="1">
      <c r="A31" s="129">
        <f>'Cortez Cubic'!AP31</f>
        <v>-0.2187762226</v>
      </c>
      <c r="B31" s="129">
        <f>'Cortez Cubic'!AQ31</f>
        <v>3.910882067</v>
      </c>
      <c r="C31" s="129">
        <f>'Cortez Cubic'!AR31</f>
        <v>12695.58566</v>
      </c>
      <c r="D31" s="129">
        <f>'Cortez Cubic'!AS31</f>
        <v>-1160070.682</v>
      </c>
      <c r="E31" s="129">
        <f t="shared" ref="E31:H31" si="654">0</f>
        <v>0</v>
      </c>
      <c r="F31" s="129">
        <f t="shared" si="654"/>
        <v>0</v>
      </c>
      <c r="G31" s="129">
        <f t="shared" si="654"/>
        <v>0</v>
      </c>
      <c r="H31" s="129">
        <f t="shared" si="654"/>
        <v>0</v>
      </c>
      <c r="I31" s="110">
        <f>'Cortez Cubic'!I31</f>
        <v>175</v>
      </c>
      <c r="J31" s="130">
        <f t="shared" si="28"/>
        <v>176.4402637</v>
      </c>
      <c r="K31" s="131">
        <f t="shared" si="29"/>
        <v>1</v>
      </c>
      <c r="L31" s="131">
        <f t="shared" si="30"/>
        <v>0</v>
      </c>
      <c r="M31" s="132">
        <f t="shared" si="31"/>
        <v>-1.440263691</v>
      </c>
      <c r="N31" s="133">
        <f t="shared" si="32"/>
        <v>65.09555317</v>
      </c>
      <c r="O31" s="134">
        <f t="shared" si="33"/>
        <v>176.4402637</v>
      </c>
      <c r="P31" s="134">
        <f t="shared" si="34"/>
        <v>0</v>
      </c>
      <c r="Q31" s="135">
        <f t="shared" si="35"/>
        <v>111.3447105</v>
      </c>
      <c r="R31" s="135">
        <f t="shared" si="36"/>
        <v>0</v>
      </c>
      <c r="S31" s="136">
        <f t="shared" si="37"/>
        <v>-269.9087991</v>
      </c>
      <c r="T31" s="136">
        <f t="shared" si="38"/>
        <v>0</v>
      </c>
      <c r="U31" s="137">
        <f t="shared" ref="U31:X31" si="655">ATAN2(A31,E31)</f>
        <v>3.141592654</v>
      </c>
      <c r="V31" s="137">
        <f t="shared" si="655"/>
        <v>0</v>
      </c>
      <c r="W31" s="137">
        <f t="shared" si="655"/>
        <v>0</v>
      </c>
      <c r="X31" s="137">
        <f t="shared" si="655"/>
        <v>3.141592654</v>
      </c>
      <c r="Y31" s="137">
        <f t="shared" ref="Y31:AB31" si="656">SQRT(POWER(A31,2)+POWER(E31,2))</f>
        <v>0.2187762226</v>
      </c>
      <c r="Z31" s="137">
        <f t="shared" si="656"/>
        <v>3.910882067</v>
      </c>
      <c r="AA31" s="137">
        <f t="shared" si="656"/>
        <v>12695.58566</v>
      </c>
      <c r="AB31" s="137">
        <f t="shared" si="656"/>
        <v>1160070.682</v>
      </c>
      <c r="AC31" s="138">
        <f t="shared" ref="AC31:AF31" si="657">U31-$U31</f>
        <v>0</v>
      </c>
      <c r="AD31" s="138">
        <f t="shared" si="657"/>
        <v>-3.141592654</v>
      </c>
      <c r="AE31" s="138">
        <f t="shared" si="657"/>
        <v>-3.141592654</v>
      </c>
      <c r="AF31" s="138">
        <f t="shared" si="657"/>
        <v>0</v>
      </c>
      <c r="AG31" s="138">
        <f t="shared" ref="AG31:AJ31" si="658">Y31/$Y31</f>
        <v>1</v>
      </c>
      <c r="AH31" s="138">
        <f t="shared" si="658"/>
        <v>17.87617512</v>
      </c>
      <c r="AI31" s="138">
        <f t="shared" si="658"/>
        <v>58030.0067</v>
      </c>
      <c r="AJ31" s="138">
        <f t="shared" si="658"/>
        <v>5302544.619</v>
      </c>
      <c r="AK31" s="139">
        <f t="shared" ref="AK31:AN31" si="659">AG31*COS(AC31)</f>
        <v>1</v>
      </c>
      <c r="AL31" s="139">
        <f t="shared" si="659"/>
        <v>-17.87617512</v>
      </c>
      <c r="AM31" s="139">
        <f t="shared" si="659"/>
        <v>-58030.0067</v>
      </c>
      <c r="AN31" s="139">
        <f t="shared" si="659"/>
        <v>5302544.619</v>
      </c>
      <c r="AO31" s="129">
        <f t="shared" ref="AO31:AR31" si="660">AG31*SIN(AC31)</f>
        <v>0</v>
      </c>
      <c r="AP31" s="129">
        <f t="shared" si="660"/>
        <v>0</v>
      </c>
      <c r="AQ31" s="129">
        <f t="shared" si="660"/>
        <v>0</v>
      </c>
      <c r="AR31" s="129">
        <f t="shared" si="660"/>
        <v>0</v>
      </c>
      <c r="AS31" s="140">
        <f t="shared" si="45"/>
        <v>-9.424777961</v>
      </c>
      <c r="AT31" s="141">
        <f t="shared" si="46"/>
        <v>-9.424777961</v>
      </c>
      <c r="AU31" s="141">
        <f t="shared" si="47"/>
        <v>-3.141592654</v>
      </c>
      <c r="AV31" s="122">
        <f t="shared" si="48"/>
        <v>3.141592654</v>
      </c>
      <c r="AW31" s="142">
        <f t="shared" si="49"/>
        <v>5712.468276</v>
      </c>
      <c r="AX31" s="130">
        <f t="shared" si="50"/>
        <v>5712.468276</v>
      </c>
      <c r="AY31" s="143">
        <f t="shared" si="51"/>
        <v>11424.93655</v>
      </c>
      <c r="AZ31" s="143">
        <f t="shared" si="52"/>
        <v>0</v>
      </c>
      <c r="BA31" s="143">
        <f t="shared" si="53"/>
        <v>0</v>
      </c>
      <c r="BB31" s="124">
        <f t="shared" si="54"/>
        <v>11424.93655</v>
      </c>
      <c r="BC31" s="140">
        <f t="shared" ref="BC31:BD31" si="661">BC$2*AD31</f>
        <v>-3.141592654</v>
      </c>
      <c r="BD31" s="140">
        <f t="shared" si="661"/>
        <v>-3.141592654</v>
      </c>
      <c r="BE31" s="141">
        <f t="shared" si="56"/>
        <v>-6.283185307</v>
      </c>
      <c r="BF31" s="141">
        <f t="shared" si="57"/>
        <v>0</v>
      </c>
      <c r="BG31" s="122">
        <f t="shared" si="58"/>
        <v>0</v>
      </c>
      <c r="BH31" s="142">
        <f t="shared" ref="BH31:BI31" si="662">POWER(AH31,BH$2)</f>
        <v>17.87617512</v>
      </c>
      <c r="BI31" s="142">
        <f t="shared" si="662"/>
        <v>58030.0067</v>
      </c>
      <c r="BJ31" s="130">
        <f t="shared" si="60"/>
        <v>1037354.562</v>
      </c>
      <c r="BK31" s="143">
        <f t="shared" si="61"/>
        <v>9336191.057</v>
      </c>
      <c r="BL31" s="143">
        <f t="shared" si="62"/>
        <v>0</v>
      </c>
      <c r="BM31" s="143">
        <f t="shared" si="63"/>
        <v>0</v>
      </c>
      <c r="BN31" s="124">
        <f t="shared" si="64"/>
        <v>9336191.057</v>
      </c>
      <c r="BO31" s="140">
        <f t="shared" si="65"/>
        <v>0</v>
      </c>
      <c r="BP31" s="141">
        <f t="shared" si="66"/>
        <v>0</v>
      </c>
      <c r="BQ31" s="141">
        <f t="shared" si="67"/>
        <v>0</v>
      </c>
      <c r="BR31" s="122">
        <f t="shared" si="68"/>
        <v>0</v>
      </c>
      <c r="BS31" s="142">
        <f t="shared" si="69"/>
        <v>5302544.619</v>
      </c>
      <c r="BT31" s="130">
        <f t="shared" si="70"/>
        <v>5302544.619</v>
      </c>
      <c r="BU31" s="143">
        <f t="shared" si="71"/>
        <v>-143168704.7</v>
      </c>
      <c r="BV31" s="143">
        <f t="shared" si="72"/>
        <v>0</v>
      </c>
      <c r="BW31" s="143">
        <f t="shared" si="73"/>
        <v>3.141592654</v>
      </c>
      <c r="BX31" s="124">
        <f t="shared" si="74"/>
        <v>143168704.7</v>
      </c>
      <c r="BY31" s="144">
        <f t="shared" ref="BY31:BZ31" si="663">AY31+BK31+BU31</f>
        <v>-133821088.7</v>
      </c>
      <c r="BZ31" s="144">
        <f t="shared" si="663"/>
        <v>0</v>
      </c>
      <c r="CA31" s="144">
        <f t="shared" si="76"/>
        <v>-3.141592654</v>
      </c>
      <c r="CB31" s="145">
        <f t="shared" si="77"/>
        <v>133821088.7</v>
      </c>
      <c r="CC31" s="140">
        <f t="shared" ref="CC31:CD31" si="664">CC$2*AD31</f>
        <v>-6.283185307</v>
      </c>
      <c r="CD31" s="140">
        <f t="shared" si="664"/>
        <v>-6.283185307</v>
      </c>
      <c r="CE31" s="141">
        <f t="shared" si="79"/>
        <v>-12.56637061</v>
      </c>
      <c r="CF31" s="141">
        <f t="shared" si="80"/>
        <v>0</v>
      </c>
      <c r="CG31" s="122">
        <f t="shared" si="81"/>
        <v>0</v>
      </c>
      <c r="CH31" s="142">
        <f t="shared" ref="CH31:CI31" si="665">POWER(AH31,CH$2)</f>
        <v>319.5576368</v>
      </c>
      <c r="CI31" s="142">
        <f t="shared" si="665"/>
        <v>3367481678</v>
      </c>
      <c r="CJ31" s="130">
        <f t="shared" si="83"/>
        <v>1076104487139</v>
      </c>
      <c r="CK31" s="143">
        <f t="shared" si="84"/>
        <v>-1076104487139</v>
      </c>
      <c r="CL31" s="143">
        <f t="shared" si="85"/>
        <v>0</v>
      </c>
      <c r="CM31" s="143">
        <f t="shared" si="86"/>
        <v>3.141592654</v>
      </c>
      <c r="CN31" s="124">
        <f t="shared" si="87"/>
        <v>1076104487139</v>
      </c>
      <c r="CO31" s="140">
        <f t="shared" si="88"/>
        <v>-9.424777961</v>
      </c>
      <c r="CP31" s="141">
        <f t="shared" si="89"/>
        <v>-9.424777961</v>
      </c>
      <c r="CQ31" s="141">
        <f t="shared" si="90"/>
        <v>-3.141592654</v>
      </c>
      <c r="CR31" s="122">
        <f t="shared" si="91"/>
        <v>3.141592654</v>
      </c>
      <c r="CS31" s="142">
        <f t="shared" si="92"/>
        <v>195414984351386</v>
      </c>
      <c r="CT31" s="130">
        <f t="shared" si="93"/>
        <v>195414984351386</v>
      </c>
      <c r="CU31" s="143">
        <f t="shared" si="94"/>
        <v>-781659937405544</v>
      </c>
      <c r="CV31" s="143">
        <f t="shared" si="95"/>
        <v>0.09572573404</v>
      </c>
      <c r="CW31" s="143">
        <f t="shared" si="96"/>
        <v>3.141592654</v>
      </c>
      <c r="CX31" s="124">
        <f t="shared" si="97"/>
        <v>781659937405544</v>
      </c>
      <c r="CY31" s="140">
        <f t="shared" si="98"/>
        <v>-9.424777961</v>
      </c>
      <c r="CZ31" s="140">
        <f t="shared" si="99"/>
        <v>0</v>
      </c>
      <c r="DA31" s="141">
        <f t="shared" si="100"/>
        <v>-9.424777961</v>
      </c>
      <c r="DB31" s="141">
        <f t="shared" si="101"/>
        <v>-3.141592654</v>
      </c>
      <c r="DC31" s="122">
        <f t="shared" si="102"/>
        <v>3.141592654</v>
      </c>
      <c r="DD31" s="142">
        <f t="shared" si="103"/>
        <v>5712.468276</v>
      </c>
      <c r="DE31" s="142">
        <f t="shared" si="104"/>
        <v>5302544.619</v>
      </c>
      <c r="DF31" s="130">
        <f t="shared" si="105"/>
        <v>30290617917</v>
      </c>
      <c r="DG31" s="143">
        <f t="shared" si="106"/>
        <v>-121162471669</v>
      </c>
      <c r="DH31" s="143">
        <f t="shared" si="107"/>
        <v>0.00001483812331</v>
      </c>
      <c r="DI31" s="143">
        <f t="shared" si="108"/>
        <v>3.141592654</v>
      </c>
      <c r="DJ31" s="124">
        <f t="shared" si="109"/>
        <v>121162471669</v>
      </c>
      <c r="DK31" s="140">
        <f t="shared" ref="DK31:DM31" si="666">DK$2*AD31</f>
        <v>-3.141592654</v>
      </c>
      <c r="DL31" s="140">
        <f t="shared" si="666"/>
        <v>-3.141592654</v>
      </c>
      <c r="DM31" s="140">
        <f t="shared" si="666"/>
        <v>0</v>
      </c>
      <c r="DN31" s="141">
        <f t="shared" si="111"/>
        <v>-6.283185307</v>
      </c>
      <c r="DO31" s="141">
        <f t="shared" si="112"/>
        <v>0</v>
      </c>
      <c r="DP31" s="122">
        <f t="shared" si="113"/>
        <v>0</v>
      </c>
      <c r="DQ31" s="142">
        <f t="shared" ref="DQ31:DS31" si="667">POWER(AH31,DQ$2)</f>
        <v>17.87617512</v>
      </c>
      <c r="DR31" s="142">
        <f t="shared" si="667"/>
        <v>58030.0067</v>
      </c>
      <c r="DS31" s="142">
        <f t="shared" si="667"/>
        <v>5302544.619</v>
      </c>
      <c r="DT31" s="130">
        <f t="shared" si="115"/>
        <v>5500618849793</v>
      </c>
      <c r="DU31" s="143">
        <f t="shared" si="116"/>
        <v>-99011139296273</v>
      </c>
      <c r="DV31" s="143">
        <f t="shared" si="117"/>
        <v>0</v>
      </c>
      <c r="DW31" s="143">
        <f t="shared" si="118"/>
        <v>3.141592654</v>
      </c>
      <c r="DX31" s="124">
        <f t="shared" si="119"/>
        <v>99011139296273</v>
      </c>
      <c r="DY31" s="140">
        <f t="shared" si="120"/>
        <v>0</v>
      </c>
      <c r="DZ31" s="141">
        <f t="shared" si="121"/>
        <v>0</v>
      </c>
      <c r="EA31" s="141">
        <f t="shared" si="122"/>
        <v>0</v>
      </c>
      <c r="EB31" s="122">
        <f t="shared" si="123"/>
        <v>0</v>
      </c>
      <c r="EC31" s="142">
        <f t="shared" si="124"/>
        <v>28116979431190</v>
      </c>
      <c r="ED31" s="130">
        <f t="shared" si="125"/>
        <v>28116979431190</v>
      </c>
      <c r="EE31" s="143">
        <f t="shared" si="126"/>
        <v>759158444642130</v>
      </c>
      <c r="EF31" s="143">
        <f t="shared" si="127"/>
        <v>0</v>
      </c>
      <c r="EG31" s="143">
        <f t="shared" si="128"/>
        <v>0</v>
      </c>
      <c r="EH31" s="124">
        <f t="shared" si="129"/>
        <v>759158444642130</v>
      </c>
      <c r="EI31" s="144">
        <f t="shared" ref="EI31:EJ31" si="668">CK31+CU31+DG31+DU31+EE31</f>
        <v>-122709899018496</v>
      </c>
      <c r="EJ31" s="144">
        <f t="shared" si="668"/>
        <v>0.09574057216</v>
      </c>
      <c r="EK31" s="144">
        <f t="shared" si="131"/>
        <v>3.141592654</v>
      </c>
      <c r="EL31" s="145">
        <f t="shared" si="132"/>
        <v>122709899018496</v>
      </c>
      <c r="EM31" s="140">
        <f t="shared" si="133"/>
        <v>1.570796327</v>
      </c>
      <c r="EN31" s="141">
        <f t="shared" si="134"/>
        <v>1.570796327</v>
      </c>
      <c r="EO31" s="141">
        <f t="shared" si="135"/>
        <v>1.570796327</v>
      </c>
      <c r="EP31" s="122">
        <f t="shared" si="136"/>
        <v>1.570796327</v>
      </c>
      <c r="EQ31" s="142">
        <f t="shared" si="137"/>
        <v>11077450.02</v>
      </c>
      <c r="ER31" s="130">
        <f t="shared" si="138"/>
        <v>11077450.02</v>
      </c>
      <c r="ES31" s="143">
        <f t="shared" si="139"/>
        <v>0.00000001630545459</v>
      </c>
      <c r="ET31" s="143">
        <f t="shared" si="140"/>
        <v>57560118.78</v>
      </c>
      <c r="EU31" s="143">
        <f t="shared" si="141"/>
        <v>1.570796327</v>
      </c>
      <c r="EV31" s="124">
        <f t="shared" si="142"/>
        <v>57560118.78</v>
      </c>
      <c r="EW31" s="144">
        <f t="shared" ref="EW31:EX31" si="669">BY31+ES31</f>
        <v>-133821088.7</v>
      </c>
      <c r="EX31" s="144">
        <f t="shared" si="669"/>
        <v>57560118.78</v>
      </c>
      <c r="EY31" s="144">
        <f t="shared" si="144"/>
        <v>2.735387069</v>
      </c>
      <c r="EZ31" s="145">
        <f t="shared" si="145"/>
        <v>145675155.9</v>
      </c>
      <c r="FA31" s="140">
        <f t="shared" si="146"/>
        <v>0.9117956897</v>
      </c>
      <c r="FB31" s="141">
        <f t="shared" si="147"/>
        <v>0.9117956897</v>
      </c>
      <c r="FC31" s="141">
        <f t="shared" si="148"/>
        <v>0.9117956897</v>
      </c>
      <c r="FD31" s="122">
        <f t="shared" si="149"/>
        <v>0.9117956897</v>
      </c>
      <c r="FE31" s="142">
        <f t="shared" si="150"/>
        <v>526.1729252</v>
      </c>
      <c r="FF31" s="130">
        <f t="shared" si="151"/>
        <v>526.1729252</v>
      </c>
      <c r="FG31" s="143">
        <f t="shared" si="152"/>
        <v>85.24076933</v>
      </c>
      <c r="FH31" s="143">
        <f t="shared" si="153"/>
        <v>110.0584082</v>
      </c>
      <c r="FI31" s="143">
        <f t="shared" si="154"/>
        <v>0.9117956897</v>
      </c>
      <c r="FJ31" s="124">
        <f t="shared" si="155"/>
        <v>139.2079092</v>
      </c>
      <c r="FK31" s="140">
        <f t="shared" si="156"/>
        <v>-6.283185307</v>
      </c>
      <c r="FL31" s="141">
        <f t="shared" si="157"/>
        <v>-6.283185307</v>
      </c>
      <c r="FM31" s="141">
        <f t="shared" si="158"/>
        <v>0</v>
      </c>
      <c r="FN31" s="122">
        <f t="shared" si="159"/>
        <v>0</v>
      </c>
      <c r="FO31" s="142">
        <f t="shared" si="160"/>
        <v>319.5576368</v>
      </c>
      <c r="FP31" s="130">
        <f t="shared" si="161"/>
        <v>319.5576368</v>
      </c>
      <c r="FQ31" s="143">
        <f t="shared" si="162"/>
        <v>-319.5576368</v>
      </c>
      <c r="FR31" s="143">
        <f t="shared" si="163"/>
        <v>0</v>
      </c>
      <c r="FS31" s="143">
        <f t="shared" si="164"/>
        <v>3.141592654</v>
      </c>
      <c r="FT31" s="124">
        <f t="shared" si="165"/>
        <v>319.5576368</v>
      </c>
      <c r="FU31" s="144">
        <f t="shared" si="166"/>
        <v>-174409.5777</v>
      </c>
      <c r="FV31" s="144">
        <f t="shared" si="167"/>
        <v>0</v>
      </c>
      <c r="FW31" s="144">
        <f t="shared" si="168"/>
        <v>-3.141592654</v>
      </c>
      <c r="FX31" s="145">
        <f t="shared" si="169"/>
        <v>174409.5777</v>
      </c>
      <c r="FY31" s="140">
        <f t="shared" si="170"/>
        <v>-3.141592654</v>
      </c>
      <c r="FZ31" s="140">
        <f t="shared" si="171"/>
        <v>-0.9117956897</v>
      </c>
      <c r="GA31" s="141">
        <f t="shared" si="172"/>
        <v>-4.053388343</v>
      </c>
      <c r="GB31" s="141">
        <f t="shared" si="173"/>
        <v>-4.053388343</v>
      </c>
      <c r="GC31" s="122">
        <f t="shared" si="174"/>
        <v>2.229796964</v>
      </c>
      <c r="GD31" s="142">
        <f t="shared" si="175"/>
        <v>174409.5777</v>
      </c>
      <c r="GE31" s="142">
        <f t="shared" si="176"/>
        <v>0.007183499889</v>
      </c>
      <c r="GF31" s="130">
        <f t="shared" si="177"/>
        <v>1252.871182</v>
      </c>
      <c r="GG31" s="143">
        <f t="shared" si="178"/>
        <v>-85.24076933</v>
      </c>
      <c r="GH31" s="143">
        <f t="shared" si="179"/>
        <v>110.0584082</v>
      </c>
      <c r="GI31" s="143">
        <f t="shared" si="180"/>
        <v>2.229796964</v>
      </c>
      <c r="GJ31" s="124">
        <f t="shared" si="181"/>
        <v>139.2079092</v>
      </c>
      <c r="GK31" s="146">
        <f t="shared" si="182"/>
        <v>-0.5</v>
      </c>
      <c r="GL31" s="127">
        <f t="shared" si="183"/>
        <v>-0.8660254038</v>
      </c>
      <c r="GM31" s="146">
        <f t="shared" si="184"/>
        <v>-2.094395102</v>
      </c>
      <c r="GN31" s="127">
        <f t="shared" si="185"/>
        <v>1</v>
      </c>
      <c r="GO31" s="147">
        <f t="shared" si="186"/>
        <v>-0.5</v>
      </c>
      <c r="GP31" s="128">
        <f t="shared" si="187"/>
        <v>0.8660254038</v>
      </c>
      <c r="GQ31" s="147">
        <f t="shared" si="188"/>
        <v>2.094395102</v>
      </c>
      <c r="GR31" s="128">
        <f t="shared" si="189"/>
        <v>1</v>
      </c>
      <c r="GS31" s="140">
        <f t="shared" si="190"/>
        <v>-2.094395102</v>
      </c>
      <c r="GT31" s="140">
        <f t="shared" si="191"/>
        <v>0.9117956897</v>
      </c>
      <c r="GU31" s="141">
        <f t="shared" si="192"/>
        <v>-1.182599413</v>
      </c>
      <c r="GV31" s="141">
        <f t="shared" si="193"/>
        <v>-1.182599413</v>
      </c>
      <c r="GW31" s="122">
        <f t="shared" si="194"/>
        <v>-1.182599413</v>
      </c>
      <c r="GX31" s="142">
        <f t="shared" si="195"/>
        <v>1</v>
      </c>
      <c r="GY31" s="142">
        <f t="shared" si="196"/>
        <v>139.2079092</v>
      </c>
      <c r="GZ31" s="130">
        <f t="shared" si="197"/>
        <v>139.2079092</v>
      </c>
      <c r="HA31" s="143">
        <f t="shared" si="198"/>
        <v>52.69299274</v>
      </c>
      <c r="HB31" s="143">
        <f t="shared" si="199"/>
        <v>-128.8498758</v>
      </c>
      <c r="HC31" s="143">
        <f t="shared" si="200"/>
        <v>-1.182599413</v>
      </c>
      <c r="HD31" s="124">
        <f t="shared" si="201"/>
        <v>139.2079092</v>
      </c>
      <c r="HE31" s="140">
        <f t="shared" si="202"/>
        <v>2.094395102</v>
      </c>
      <c r="HF31" s="140">
        <f t="shared" si="203"/>
        <v>2.229796964</v>
      </c>
      <c r="HG31" s="141">
        <f t="shared" si="204"/>
        <v>4.324192066</v>
      </c>
      <c r="HH31" s="141">
        <f t="shared" si="205"/>
        <v>4.324192066</v>
      </c>
      <c r="HI31" s="122">
        <f t="shared" si="206"/>
        <v>-1.958993241</v>
      </c>
      <c r="HJ31" s="142">
        <f t="shared" si="207"/>
        <v>1</v>
      </c>
      <c r="HK31" s="142">
        <f t="shared" si="208"/>
        <v>139.2079092</v>
      </c>
      <c r="HL31" s="130">
        <f t="shared" si="209"/>
        <v>139.2079092</v>
      </c>
      <c r="HM31" s="143">
        <f t="shared" si="210"/>
        <v>-52.69299274</v>
      </c>
      <c r="HN31" s="143">
        <f t="shared" si="211"/>
        <v>-128.8498758</v>
      </c>
      <c r="HO31" s="143">
        <f t="shared" si="212"/>
        <v>-1.958993241</v>
      </c>
      <c r="HP31" s="124">
        <f t="shared" si="213"/>
        <v>139.2079092</v>
      </c>
      <c r="HQ31" s="140">
        <f t="shared" si="214"/>
        <v>2.094395102</v>
      </c>
      <c r="HR31" s="140">
        <f t="shared" si="215"/>
        <v>0.9117956897</v>
      </c>
      <c r="HS31" s="141">
        <f t="shared" si="216"/>
        <v>3.006190792</v>
      </c>
      <c r="HT31" s="141">
        <f t="shared" si="217"/>
        <v>3.006190792</v>
      </c>
      <c r="HU31" s="122">
        <f t="shared" si="218"/>
        <v>3.006190792</v>
      </c>
      <c r="HV31" s="142">
        <f t="shared" si="219"/>
        <v>1</v>
      </c>
      <c r="HW31" s="142">
        <f t="shared" si="220"/>
        <v>139.2079092</v>
      </c>
      <c r="HX31" s="130">
        <f t="shared" si="221"/>
        <v>139.2079092</v>
      </c>
      <c r="HY31" s="143">
        <f t="shared" si="222"/>
        <v>-137.9337621</v>
      </c>
      <c r="HZ31" s="143">
        <f t="shared" si="223"/>
        <v>18.79146757</v>
      </c>
      <c r="IA31" s="143">
        <f t="shared" si="224"/>
        <v>3.006190792</v>
      </c>
      <c r="IB31" s="124">
        <f t="shared" si="225"/>
        <v>139.2079092</v>
      </c>
      <c r="IC31" s="140">
        <f t="shared" si="226"/>
        <v>-2.094395102</v>
      </c>
      <c r="ID31" s="140">
        <f t="shared" si="227"/>
        <v>2.229796964</v>
      </c>
      <c r="IE31" s="141">
        <f t="shared" si="228"/>
        <v>0.1354018615</v>
      </c>
      <c r="IF31" s="141">
        <f t="shared" si="229"/>
        <v>0.1354018615</v>
      </c>
      <c r="IG31" s="122">
        <f t="shared" si="230"/>
        <v>0.1354018615</v>
      </c>
      <c r="IH31" s="142">
        <f t="shared" si="231"/>
        <v>1</v>
      </c>
      <c r="II31" s="142">
        <f t="shared" si="232"/>
        <v>139.2079092</v>
      </c>
      <c r="IJ31" s="130">
        <f t="shared" si="233"/>
        <v>139.2079092</v>
      </c>
      <c r="IK31" s="143">
        <f t="shared" si="234"/>
        <v>137.9337621</v>
      </c>
      <c r="IL31" s="143">
        <f t="shared" si="235"/>
        <v>18.79146757</v>
      </c>
      <c r="IM31" s="143">
        <f t="shared" si="236"/>
        <v>0.1354018615</v>
      </c>
      <c r="IN31" s="124">
        <f t="shared" si="237"/>
        <v>139.2079092</v>
      </c>
    </row>
    <row r="32" ht="12.75" customHeight="1">
      <c r="A32" s="129">
        <f>'Cortez Cubic'!AP32</f>
        <v>-0.2187762226</v>
      </c>
      <c r="B32" s="129">
        <f>'Cortez Cubic'!AQ32</f>
        <v>7.763158442</v>
      </c>
      <c r="C32" s="129">
        <f>'Cortez Cubic'!AR32</f>
        <v>4377.143425</v>
      </c>
      <c r="D32" s="129">
        <f>'Cortez Cubic'!AS32</f>
        <v>-283847.5764</v>
      </c>
      <c r="E32" s="129">
        <f t="shared" ref="E32:H32" si="670">0</f>
        <v>0</v>
      </c>
      <c r="F32" s="129">
        <f t="shared" si="670"/>
        <v>0</v>
      </c>
      <c r="G32" s="129">
        <f t="shared" si="670"/>
        <v>0</v>
      </c>
      <c r="H32" s="129">
        <f t="shared" si="670"/>
        <v>0</v>
      </c>
      <c r="I32" s="110">
        <f>'Cortez Cubic'!I32</f>
        <v>79</v>
      </c>
      <c r="J32" s="130">
        <f t="shared" si="28"/>
        <v>77.39555023</v>
      </c>
      <c r="K32" s="131">
        <f t="shared" si="29"/>
        <v>0</v>
      </c>
      <c r="L32" s="131">
        <f t="shared" si="30"/>
        <v>1</v>
      </c>
      <c r="M32" s="132">
        <f t="shared" si="31"/>
        <v>1.604449769</v>
      </c>
      <c r="N32" s="133">
        <f t="shared" si="32"/>
        <v>32.80836906</v>
      </c>
      <c r="O32" s="134">
        <f t="shared" si="33"/>
        <v>110.2039193</v>
      </c>
      <c r="P32" s="134">
        <f t="shared" si="34"/>
        <v>0</v>
      </c>
      <c r="Q32" s="135">
        <f t="shared" si="35"/>
        <v>77.39555023</v>
      </c>
      <c r="R32" s="135">
        <f t="shared" si="36"/>
        <v>0</v>
      </c>
      <c r="S32" s="136">
        <f t="shared" si="37"/>
        <v>-152.1149989</v>
      </c>
      <c r="T32" s="136">
        <f t="shared" si="38"/>
        <v>0</v>
      </c>
      <c r="U32" s="137">
        <f t="shared" ref="U32:X32" si="671">ATAN2(A32,E32)</f>
        <v>3.141592654</v>
      </c>
      <c r="V32" s="137">
        <f t="shared" si="671"/>
        <v>0</v>
      </c>
      <c r="W32" s="137">
        <f t="shared" si="671"/>
        <v>0</v>
      </c>
      <c r="X32" s="137">
        <f t="shared" si="671"/>
        <v>3.141592654</v>
      </c>
      <c r="Y32" s="137">
        <f t="shared" ref="Y32:AB32" si="672">SQRT(POWER(A32,2)+POWER(E32,2))</f>
        <v>0.2187762226</v>
      </c>
      <c r="Z32" s="137">
        <f t="shared" si="672"/>
        <v>7.763158442</v>
      </c>
      <c r="AA32" s="137">
        <f t="shared" si="672"/>
        <v>4377.143425</v>
      </c>
      <c r="AB32" s="137">
        <f t="shared" si="672"/>
        <v>283847.5764</v>
      </c>
      <c r="AC32" s="138">
        <f t="shared" ref="AC32:AF32" si="673">U32-$U32</f>
        <v>0</v>
      </c>
      <c r="AD32" s="138">
        <f t="shared" si="673"/>
        <v>-3.141592654</v>
      </c>
      <c r="AE32" s="138">
        <f t="shared" si="673"/>
        <v>-3.141592654</v>
      </c>
      <c r="AF32" s="138">
        <f t="shared" si="673"/>
        <v>0</v>
      </c>
      <c r="AG32" s="138">
        <f t="shared" ref="AG32:AJ32" si="674">Y32/$Y32</f>
        <v>1</v>
      </c>
      <c r="AH32" s="138">
        <f t="shared" si="674"/>
        <v>35.48447061</v>
      </c>
      <c r="AI32" s="138">
        <f t="shared" si="674"/>
        <v>20007.40013</v>
      </c>
      <c r="AJ32" s="138">
        <f t="shared" si="674"/>
        <v>1297433.391</v>
      </c>
      <c r="AK32" s="139">
        <f t="shared" ref="AK32:AN32" si="675">AG32*COS(AC32)</f>
        <v>1</v>
      </c>
      <c r="AL32" s="139">
        <f t="shared" si="675"/>
        <v>-35.48447061</v>
      </c>
      <c r="AM32" s="139">
        <f t="shared" si="675"/>
        <v>-20007.40013</v>
      </c>
      <c r="AN32" s="139">
        <f t="shared" si="675"/>
        <v>1297433.391</v>
      </c>
      <c r="AO32" s="129">
        <f t="shared" ref="AO32:AR32" si="676">AG32*SIN(AC32)</f>
        <v>0</v>
      </c>
      <c r="AP32" s="129">
        <f t="shared" si="676"/>
        <v>0</v>
      </c>
      <c r="AQ32" s="129">
        <f t="shared" si="676"/>
        <v>0</v>
      </c>
      <c r="AR32" s="129">
        <f t="shared" si="676"/>
        <v>0</v>
      </c>
      <c r="AS32" s="140">
        <f t="shared" si="45"/>
        <v>-9.424777961</v>
      </c>
      <c r="AT32" s="141">
        <f t="shared" si="46"/>
        <v>-9.424777961</v>
      </c>
      <c r="AU32" s="141">
        <f t="shared" si="47"/>
        <v>-3.141592654</v>
      </c>
      <c r="AV32" s="122">
        <f t="shared" si="48"/>
        <v>3.141592654</v>
      </c>
      <c r="AW32" s="142">
        <f t="shared" si="49"/>
        <v>44680.18796</v>
      </c>
      <c r="AX32" s="130">
        <f t="shared" si="50"/>
        <v>44680.18796</v>
      </c>
      <c r="AY32" s="143">
        <f t="shared" si="51"/>
        <v>89360.37591</v>
      </c>
      <c r="AZ32" s="143">
        <f t="shared" si="52"/>
        <v>0</v>
      </c>
      <c r="BA32" s="143">
        <f t="shared" si="53"/>
        <v>0</v>
      </c>
      <c r="BB32" s="124">
        <f t="shared" si="54"/>
        <v>89360.37591</v>
      </c>
      <c r="BC32" s="140">
        <f t="shared" ref="BC32:BD32" si="677">BC$2*AD32</f>
        <v>-3.141592654</v>
      </c>
      <c r="BD32" s="140">
        <f t="shared" si="677"/>
        <v>-3.141592654</v>
      </c>
      <c r="BE32" s="141">
        <f t="shared" si="56"/>
        <v>-6.283185307</v>
      </c>
      <c r="BF32" s="141">
        <f t="shared" si="57"/>
        <v>0</v>
      </c>
      <c r="BG32" s="122">
        <f t="shared" si="58"/>
        <v>0</v>
      </c>
      <c r="BH32" s="142">
        <f t="shared" ref="BH32:BI32" si="678">POWER(AH32,BH$2)</f>
        <v>35.48447061</v>
      </c>
      <c r="BI32" s="142">
        <f t="shared" si="678"/>
        <v>20007.40013</v>
      </c>
      <c r="BJ32" s="130">
        <f t="shared" si="60"/>
        <v>709952.002</v>
      </c>
      <c r="BK32" s="143">
        <f t="shared" si="61"/>
        <v>6389568.018</v>
      </c>
      <c r="BL32" s="143">
        <f t="shared" si="62"/>
        <v>0</v>
      </c>
      <c r="BM32" s="143">
        <f t="shared" si="63"/>
        <v>0</v>
      </c>
      <c r="BN32" s="124">
        <f t="shared" si="64"/>
        <v>6389568.018</v>
      </c>
      <c r="BO32" s="140">
        <f t="shared" si="65"/>
        <v>0</v>
      </c>
      <c r="BP32" s="141">
        <f t="shared" si="66"/>
        <v>0</v>
      </c>
      <c r="BQ32" s="141">
        <f t="shared" si="67"/>
        <v>0</v>
      </c>
      <c r="BR32" s="122">
        <f t="shared" si="68"/>
        <v>0</v>
      </c>
      <c r="BS32" s="142">
        <f t="shared" si="69"/>
        <v>1297433.391</v>
      </c>
      <c r="BT32" s="130">
        <f t="shared" si="70"/>
        <v>1297433.391</v>
      </c>
      <c r="BU32" s="143">
        <f t="shared" si="71"/>
        <v>-35030701.56</v>
      </c>
      <c r="BV32" s="143">
        <f t="shared" si="72"/>
        <v>0</v>
      </c>
      <c r="BW32" s="143">
        <f t="shared" si="73"/>
        <v>3.141592654</v>
      </c>
      <c r="BX32" s="124">
        <f t="shared" si="74"/>
        <v>35030701.56</v>
      </c>
      <c r="BY32" s="144">
        <f t="shared" ref="BY32:BZ32" si="679">AY32+BK32+BU32</f>
        <v>-28551773.16</v>
      </c>
      <c r="BZ32" s="144">
        <f t="shared" si="679"/>
        <v>0</v>
      </c>
      <c r="CA32" s="144">
        <f t="shared" si="76"/>
        <v>-3.141592654</v>
      </c>
      <c r="CB32" s="145">
        <f t="shared" si="77"/>
        <v>28551773.16</v>
      </c>
      <c r="CC32" s="140">
        <f t="shared" ref="CC32:CD32" si="680">CC$2*AD32</f>
        <v>-6.283185307</v>
      </c>
      <c r="CD32" s="140">
        <f t="shared" si="680"/>
        <v>-6.283185307</v>
      </c>
      <c r="CE32" s="141">
        <f t="shared" si="79"/>
        <v>-12.56637061</v>
      </c>
      <c r="CF32" s="141">
        <f t="shared" si="80"/>
        <v>0</v>
      </c>
      <c r="CG32" s="122">
        <f t="shared" si="81"/>
        <v>0</v>
      </c>
      <c r="CH32" s="142">
        <f t="shared" ref="CH32:CI32" si="681">POWER(AH32,CH$2)</f>
        <v>1259.147655</v>
      </c>
      <c r="CI32" s="142">
        <f t="shared" si="681"/>
        <v>400296060</v>
      </c>
      <c r="CJ32" s="130">
        <f t="shared" si="83"/>
        <v>504031845157</v>
      </c>
      <c r="CK32" s="143">
        <f t="shared" si="84"/>
        <v>-504031845157</v>
      </c>
      <c r="CL32" s="143">
        <f t="shared" si="85"/>
        <v>0</v>
      </c>
      <c r="CM32" s="143">
        <f t="shared" si="86"/>
        <v>3.141592654</v>
      </c>
      <c r="CN32" s="124">
        <f t="shared" si="87"/>
        <v>504031845157</v>
      </c>
      <c r="CO32" s="140">
        <f t="shared" si="88"/>
        <v>-9.424777961</v>
      </c>
      <c r="CP32" s="141">
        <f t="shared" si="89"/>
        <v>-9.424777961</v>
      </c>
      <c r="CQ32" s="141">
        <f t="shared" si="90"/>
        <v>-3.141592654</v>
      </c>
      <c r="CR32" s="122">
        <f t="shared" si="91"/>
        <v>3.141592654</v>
      </c>
      <c r="CS32" s="142">
        <f t="shared" si="92"/>
        <v>8008883442626</v>
      </c>
      <c r="CT32" s="130">
        <f t="shared" si="93"/>
        <v>8008883442626</v>
      </c>
      <c r="CU32" s="143">
        <f t="shared" si="94"/>
        <v>-32035533770504</v>
      </c>
      <c r="CV32" s="143">
        <f t="shared" si="95"/>
        <v>0.003923221389</v>
      </c>
      <c r="CW32" s="143">
        <f t="shared" si="96"/>
        <v>3.141592654</v>
      </c>
      <c r="CX32" s="124">
        <f t="shared" si="97"/>
        <v>32035533770504</v>
      </c>
      <c r="CY32" s="140">
        <f t="shared" si="98"/>
        <v>-9.424777961</v>
      </c>
      <c r="CZ32" s="140">
        <f t="shared" si="99"/>
        <v>0</v>
      </c>
      <c r="DA32" s="141">
        <f t="shared" si="100"/>
        <v>-9.424777961</v>
      </c>
      <c r="DB32" s="141">
        <f t="shared" si="101"/>
        <v>-3.141592654</v>
      </c>
      <c r="DC32" s="122">
        <f t="shared" si="102"/>
        <v>3.141592654</v>
      </c>
      <c r="DD32" s="142">
        <f t="shared" si="103"/>
        <v>44680.18796</v>
      </c>
      <c r="DE32" s="142">
        <f t="shared" si="104"/>
        <v>1297433.391</v>
      </c>
      <c r="DF32" s="130">
        <f t="shared" si="105"/>
        <v>57969567772</v>
      </c>
      <c r="DG32" s="143">
        <f t="shared" si="106"/>
        <v>-231878271090</v>
      </c>
      <c r="DH32" s="143">
        <f t="shared" si="107"/>
        <v>0.00002839689825</v>
      </c>
      <c r="DI32" s="143">
        <f t="shared" si="108"/>
        <v>3.141592654</v>
      </c>
      <c r="DJ32" s="124">
        <f t="shared" si="109"/>
        <v>231878271090</v>
      </c>
      <c r="DK32" s="140">
        <f t="shared" ref="DK32:DM32" si="682">DK$2*AD32</f>
        <v>-3.141592654</v>
      </c>
      <c r="DL32" s="140">
        <f t="shared" si="682"/>
        <v>-3.141592654</v>
      </c>
      <c r="DM32" s="140">
        <f t="shared" si="682"/>
        <v>0</v>
      </c>
      <c r="DN32" s="141">
        <f t="shared" si="111"/>
        <v>-6.283185307</v>
      </c>
      <c r="DO32" s="141">
        <f t="shared" si="112"/>
        <v>0</v>
      </c>
      <c r="DP32" s="122">
        <f t="shared" si="113"/>
        <v>0</v>
      </c>
      <c r="DQ32" s="142">
        <f t="shared" ref="DQ32:DS32" si="683">POWER(AH32,DQ$2)</f>
        <v>35.48447061</v>
      </c>
      <c r="DR32" s="142">
        <f t="shared" si="683"/>
        <v>20007.40013</v>
      </c>
      <c r="DS32" s="142">
        <f t="shared" si="683"/>
        <v>1297433.391</v>
      </c>
      <c r="DT32" s="130">
        <f t="shared" si="115"/>
        <v>921115433418</v>
      </c>
      <c r="DU32" s="143">
        <f t="shared" si="116"/>
        <v>-16580077801518</v>
      </c>
      <c r="DV32" s="143">
        <f t="shared" si="117"/>
        <v>0</v>
      </c>
      <c r="DW32" s="143">
        <f t="shared" si="118"/>
        <v>3.141592654</v>
      </c>
      <c r="DX32" s="124">
        <f t="shared" si="119"/>
        <v>16580077801518</v>
      </c>
      <c r="DY32" s="140">
        <f t="shared" si="120"/>
        <v>0</v>
      </c>
      <c r="DZ32" s="141">
        <f t="shared" si="121"/>
        <v>0</v>
      </c>
      <c r="EA32" s="141">
        <f t="shared" si="122"/>
        <v>0</v>
      </c>
      <c r="EB32" s="122">
        <f t="shared" si="123"/>
        <v>0</v>
      </c>
      <c r="EC32" s="142">
        <f t="shared" si="124"/>
        <v>1683333404094</v>
      </c>
      <c r="ED32" s="130">
        <f t="shared" si="125"/>
        <v>1683333404094</v>
      </c>
      <c r="EE32" s="143">
        <f t="shared" si="126"/>
        <v>45450001910525</v>
      </c>
      <c r="EF32" s="143">
        <f t="shared" si="127"/>
        <v>0</v>
      </c>
      <c r="EG32" s="143">
        <f t="shared" si="128"/>
        <v>0</v>
      </c>
      <c r="EH32" s="124">
        <f t="shared" si="129"/>
        <v>45450001910525</v>
      </c>
      <c r="EI32" s="144">
        <f t="shared" ref="EI32:EJ32" si="684">CK32+CU32+DG32+DU32+EE32</f>
        <v>-3901519777743</v>
      </c>
      <c r="EJ32" s="144">
        <f t="shared" si="684"/>
        <v>0.003951618287</v>
      </c>
      <c r="EK32" s="144">
        <f t="shared" si="131"/>
        <v>3.141592654</v>
      </c>
      <c r="EL32" s="145">
        <f t="shared" si="132"/>
        <v>3901519777743</v>
      </c>
      <c r="EM32" s="140">
        <f t="shared" si="133"/>
        <v>1.570796327</v>
      </c>
      <c r="EN32" s="141">
        <f t="shared" si="134"/>
        <v>1.570796327</v>
      </c>
      <c r="EO32" s="141">
        <f t="shared" si="135"/>
        <v>1.570796327</v>
      </c>
      <c r="EP32" s="122">
        <f t="shared" si="136"/>
        <v>1.570796327</v>
      </c>
      <c r="EQ32" s="142">
        <f t="shared" si="137"/>
        <v>1975226.513</v>
      </c>
      <c r="ER32" s="130">
        <f t="shared" si="138"/>
        <v>1975226.513</v>
      </c>
      <c r="ES32" s="143">
        <f t="shared" si="139"/>
        <v>0.000000005186407157</v>
      </c>
      <c r="ET32" s="143">
        <f t="shared" si="140"/>
        <v>10263578.03</v>
      </c>
      <c r="EU32" s="143">
        <f t="shared" si="141"/>
        <v>1.570796327</v>
      </c>
      <c r="EV32" s="124">
        <f t="shared" si="142"/>
        <v>10263578.03</v>
      </c>
      <c r="EW32" s="144">
        <f t="shared" ref="EW32:EX32" si="685">BY32+ES32</f>
        <v>-28551773.16</v>
      </c>
      <c r="EX32" s="144">
        <f t="shared" si="685"/>
        <v>10263578.03</v>
      </c>
      <c r="EY32" s="144">
        <f t="shared" si="144"/>
        <v>2.796504108</v>
      </c>
      <c r="EZ32" s="145">
        <f t="shared" si="145"/>
        <v>30340480.96</v>
      </c>
      <c r="FA32" s="140">
        <f t="shared" si="146"/>
        <v>0.9321680359</v>
      </c>
      <c r="FB32" s="141">
        <f t="shared" si="147"/>
        <v>0.9321680359</v>
      </c>
      <c r="FC32" s="141">
        <f t="shared" si="148"/>
        <v>0.9321680359</v>
      </c>
      <c r="FD32" s="122">
        <f t="shared" si="149"/>
        <v>0.9321680359</v>
      </c>
      <c r="FE32" s="142">
        <f t="shared" si="150"/>
        <v>311.8943352</v>
      </c>
      <c r="FF32" s="130">
        <f t="shared" si="151"/>
        <v>311.8943352</v>
      </c>
      <c r="FG32" s="143">
        <f t="shared" si="152"/>
        <v>49.18788121</v>
      </c>
      <c r="FH32" s="143">
        <f t="shared" si="153"/>
        <v>66.25398866</v>
      </c>
      <c r="FI32" s="143">
        <f t="shared" si="154"/>
        <v>0.9321680359</v>
      </c>
      <c r="FJ32" s="124">
        <f t="shared" si="155"/>
        <v>82.51689931</v>
      </c>
      <c r="FK32" s="140">
        <f t="shared" si="156"/>
        <v>-6.283185307</v>
      </c>
      <c r="FL32" s="141">
        <f t="shared" si="157"/>
        <v>-6.283185307</v>
      </c>
      <c r="FM32" s="141">
        <f t="shared" si="158"/>
        <v>0</v>
      </c>
      <c r="FN32" s="122">
        <f t="shared" si="159"/>
        <v>0</v>
      </c>
      <c r="FO32" s="142">
        <f t="shared" si="160"/>
        <v>1259.147655</v>
      </c>
      <c r="FP32" s="130">
        <f t="shared" si="161"/>
        <v>1259.147655</v>
      </c>
      <c r="FQ32" s="143">
        <f t="shared" si="162"/>
        <v>-1259.147655</v>
      </c>
      <c r="FR32" s="143">
        <f t="shared" si="163"/>
        <v>0</v>
      </c>
      <c r="FS32" s="143">
        <f t="shared" si="164"/>
        <v>3.141592654</v>
      </c>
      <c r="FT32" s="124">
        <f t="shared" si="165"/>
        <v>1259.147655</v>
      </c>
      <c r="FU32" s="144">
        <f t="shared" si="166"/>
        <v>-61281.34805</v>
      </c>
      <c r="FV32" s="144">
        <f t="shared" si="167"/>
        <v>0</v>
      </c>
      <c r="FW32" s="144">
        <f t="shared" si="168"/>
        <v>-3.141592654</v>
      </c>
      <c r="FX32" s="145">
        <f t="shared" si="169"/>
        <v>61281.34805</v>
      </c>
      <c r="FY32" s="140">
        <f t="shared" si="170"/>
        <v>-3.141592654</v>
      </c>
      <c r="FZ32" s="140">
        <f t="shared" si="171"/>
        <v>-0.9321680359</v>
      </c>
      <c r="GA32" s="141">
        <f t="shared" si="172"/>
        <v>-4.073760689</v>
      </c>
      <c r="GB32" s="141">
        <f t="shared" si="173"/>
        <v>-4.073760689</v>
      </c>
      <c r="GC32" s="122">
        <f t="shared" si="174"/>
        <v>2.209424618</v>
      </c>
      <c r="GD32" s="142">
        <f t="shared" si="175"/>
        <v>61281.34805</v>
      </c>
      <c r="GE32" s="142">
        <f t="shared" si="176"/>
        <v>0.01211872972</v>
      </c>
      <c r="GF32" s="130">
        <f t="shared" si="177"/>
        <v>742.6520938</v>
      </c>
      <c r="GG32" s="143">
        <f t="shared" si="178"/>
        <v>-49.18788121</v>
      </c>
      <c r="GH32" s="143">
        <f t="shared" si="179"/>
        <v>66.25398866</v>
      </c>
      <c r="GI32" s="143">
        <f t="shared" si="180"/>
        <v>2.209424618</v>
      </c>
      <c r="GJ32" s="124">
        <f t="shared" si="181"/>
        <v>82.51689931</v>
      </c>
      <c r="GK32" s="146">
        <f t="shared" si="182"/>
        <v>-0.5</v>
      </c>
      <c r="GL32" s="127">
        <f t="shared" si="183"/>
        <v>-0.8660254038</v>
      </c>
      <c r="GM32" s="146">
        <f t="shared" si="184"/>
        <v>-2.094395102</v>
      </c>
      <c r="GN32" s="127">
        <f t="shared" si="185"/>
        <v>1</v>
      </c>
      <c r="GO32" s="147">
        <f t="shared" si="186"/>
        <v>-0.5</v>
      </c>
      <c r="GP32" s="128">
        <f t="shared" si="187"/>
        <v>0.8660254038</v>
      </c>
      <c r="GQ32" s="147">
        <f t="shared" si="188"/>
        <v>2.094395102</v>
      </c>
      <c r="GR32" s="128">
        <f t="shared" si="189"/>
        <v>1</v>
      </c>
      <c r="GS32" s="140">
        <f t="shared" si="190"/>
        <v>-2.094395102</v>
      </c>
      <c r="GT32" s="140">
        <f t="shared" si="191"/>
        <v>0.9321680359</v>
      </c>
      <c r="GU32" s="141">
        <f t="shared" si="192"/>
        <v>-1.162227067</v>
      </c>
      <c r="GV32" s="141">
        <f t="shared" si="193"/>
        <v>-1.162227067</v>
      </c>
      <c r="GW32" s="122">
        <f t="shared" si="194"/>
        <v>-1.162227067</v>
      </c>
      <c r="GX32" s="142">
        <f t="shared" si="195"/>
        <v>1</v>
      </c>
      <c r="GY32" s="142">
        <f t="shared" si="196"/>
        <v>82.51689931</v>
      </c>
      <c r="GZ32" s="130">
        <f t="shared" si="197"/>
        <v>82.51689931</v>
      </c>
      <c r="HA32" s="143">
        <f t="shared" si="198"/>
        <v>32.78369668</v>
      </c>
      <c r="HB32" s="143">
        <f t="shared" si="199"/>
        <v>-75.72494902</v>
      </c>
      <c r="HC32" s="143">
        <f t="shared" si="200"/>
        <v>-1.162227067</v>
      </c>
      <c r="HD32" s="124">
        <f t="shared" si="201"/>
        <v>82.51689931</v>
      </c>
      <c r="HE32" s="140">
        <f t="shared" si="202"/>
        <v>2.094395102</v>
      </c>
      <c r="HF32" s="140">
        <f t="shared" si="203"/>
        <v>2.209424618</v>
      </c>
      <c r="HG32" s="141">
        <f t="shared" si="204"/>
        <v>4.30381972</v>
      </c>
      <c r="HH32" s="141">
        <f t="shared" si="205"/>
        <v>4.30381972</v>
      </c>
      <c r="HI32" s="122">
        <f t="shared" si="206"/>
        <v>-1.979365587</v>
      </c>
      <c r="HJ32" s="142">
        <f t="shared" si="207"/>
        <v>1</v>
      </c>
      <c r="HK32" s="142">
        <f t="shared" si="208"/>
        <v>82.51689931</v>
      </c>
      <c r="HL32" s="130">
        <f t="shared" si="209"/>
        <v>82.51689931</v>
      </c>
      <c r="HM32" s="143">
        <f t="shared" si="210"/>
        <v>-32.78369668</v>
      </c>
      <c r="HN32" s="143">
        <f t="shared" si="211"/>
        <v>-75.72494902</v>
      </c>
      <c r="HO32" s="143">
        <f t="shared" si="212"/>
        <v>-1.979365587</v>
      </c>
      <c r="HP32" s="124">
        <f t="shared" si="213"/>
        <v>82.51689931</v>
      </c>
      <c r="HQ32" s="140">
        <f t="shared" si="214"/>
        <v>2.094395102</v>
      </c>
      <c r="HR32" s="140">
        <f t="shared" si="215"/>
        <v>0.9321680359</v>
      </c>
      <c r="HS32" s="141">
        <f t="shared" si="216"/>
        <v>3.026563138</v>
      </c>
      <c r="HT32" s="141">
        <f t="shared" si="217"/>
        <v>3.026563138</v>
      </c>
      <c r="HU32" s="122">
        <f t="shared" si="218"/>
        <v>3.026563138</v>
      </c>
      <c r="HV32" s="142">
        <f t="shared" si="219"/>
        <v>1</v>
      </c>
      <c r="HW32" s="142">
        <f t="shared" si="220"/>
        <v>82.51689931</v>
      </c>
      <c r="HX32" s="130">
        <f t="shared" si="221"/>
        <v>82.51689931</v>
      </c>
      <c r="HY32" s="143">
        <f t="shared" si="222"/>
        <v>-81.97157789</v>
      </c>
      <c r="HZ32" s="143">
        <f t="shared" si="223"/>
        <v>9.470960354</v>
      </c>
      <c r="IA32" s="143">
        <f t="shared" si="224"/>
        <v>3.026563138</v>
      </c>
      <c r="IB32" s="124">
        <f t="shared" si="225"/>
        <v>82.51689931</v>
      </c>
      <c r="IC32" s="140">
        <f t="shared" si="226"/>
        <v>-2.094395102</v>
      </c>
      <c r="ID32" s="140">
        <f t="shared" si="227"/>
        <v>2.209424618</v>
      </c>
      <c r="IE32" s="141">
        <f t="shared" si="228"/>
        <v>0.1150295153</v>
      </c>
      <c r="IF32" s="141">
        <f t="shared" si="229"/>
        <v>0.1150295153</v>
      </c>
      <c r="IG32" s="122">
        <f t="shared" si="230"/>
        <v>0.1150295153</v>
      </c>
      <c r="IH32" s="142">
        <f t="shared" si="231"/>
        <v>1</v>
      </c>
      <c r="II32" s="142">
        <f t="shared" si="232"/>
        <v>82.51689931</v>
      </c>
      <c r="IJ32" s="130">
        <f t="shared" si="233"/>
        <v>82.51689931</v>
      </c>
      <c r="IK32" s="143">
        <f t="shared" si="234"/>
        <v>81.97157789</v>
      </c>
      <c r="IL32" s="143">
        <f t="shared" si="235"/>
        <v>9.470960354</v>
      </c>
      <c r="IM32" s="143">
        <f t="shared" si="236"/>
        <v>0.1150295153</v>
      </c>
      <c r="IN32" s="124">
        <f t="shared" si="237"/>
        <v>82.51689931</v>
      </c>
    </row>
    <row r="33" ht="12.75" customHeight="1">
      <c r="A33" s="129">
        <f>'Cortez Cubic'!AP33</f>
        <v>-0.2187762226</v>
      </c>
      <c r="B33" s="129">
        <f>'Cortez Cubic'!AQ33</f>
        <v>-1.919953498</v>
      </c>
      <c r="C33" s="129">
        <f>'Cortez Cubic'!AR33</f>
        <v>2349.114811</v>
      </c>
      <c r="D33" s="129">
        <f>'Cortez Cubic'!AS33</f>
        <v>-52931.02652</v>
      </c>
      <c r="E33" s="129">
        <f t="shared" ref="E33:H33" si="686">0</f>
        <v>0</v>
      </c>
      <c r="F33" s="129">
        <f t="shared" si="686"/>
        <v>0</v>
      </c>
      <c r="G33" s="129">
        <f t="shared" si="686"/>
        <v>0</v>
      </c>
      <c r="H33" s="129">
        <f t="shared" si="686"/>
        <v>0</v>
      </c>
      <c r="I33" s="110">
        <f>'Cortez Cubic'!I33</f>
        <v>26</v>
      </c>
      <c r="J33" s="130">
        <f t="shared" si="28"/>
        <v>24.36451175</v>
      </c>
      <c r="K33" s="131">
        <f t="shared" si="29"/>
        <v>0</v>
      </c>
      <c r="L33" s="131">
        <f t="shared" si="30"/>
        <v>1</v>
      </c>
      <c r="M33" s="132">
        <f t="shared" si="31"/>
        <v>1.635488246</v>
      </c>
      <c r="N33" s="133">
        <f t="shared" si="32"/>
        <v>60.08333788</v>
      </c>
      <c r="O33" s="134">
        <f t="shared" si="33"/>
        <v>84.44784964</v>
      </c>
      <c r="P33" s="134">
        <f t="shared" si="34"/>
        <v>0</v>
      </c>
      <c r="Q33" s="135">
        <f t="shared" si="35"/>
        <v>24.36451175</v>
      </c>
      <c r="R33" s="135">
        <f t="shared" si="36"/>
        <v>0</v>
      </c>
      <c r="S33" s="136">
        <f t="shared" si="37"/>
        <v>-117.5882397</v>
      </c>
      <c r="T33" s="136">
        <f t="shared" si="38"/>
        <v>0</v>
      </c>
      <c r="U33" s="137">
        <f t="shared" ref="U33:X33" si="687">ATAN2(A33,E33)</f>
        <v>3.141592654</v>
      </c>
      <c r="V33" s="137">
        <f t="shared" si="687"/>
        <v>3.141592654</v>
      </c>
      <c r="W33" s="137">
        <f t="shared" si="687"/>
        <v>0</v>
      </c>
      <c r="X33" s="137">
        <f t="shared" si="687"/>
        <v>3.141592654</v>
      </c>
      <c r="Y33" s="137">
        <f t="shared" ref="Y33:AB33" si="688">SQRT(POWER(A33,2)+POWER(E33,2))</f>
        <v>0.2187762226</v>
      </c>
      <c r="Z33" s="137">
        <f t="shared" si="688"/>
        <v>1.919953498</v>
      </c>
      <c r="AA33" s="137">
        <f t="shared" si="688"/>
        <v>2349.114811</v>
      </c>
      <c r="AB33" s="137">
        <f t="shared" si="688"/>
        <v>52931.02652</v>
      </c>
      <c r="AC33" s="138">
        <f t="shared" ref="AC33:AF33" si="689">U33-$U33</f>
        <v>0</v>
      </c>
      <c r="AD33" s="138">
        <f t="shared" si="689"/>
        <v>0</v>
      </c>
      <c r="AE33" s="138">
        <f t="shared" si="689"/>
        <v>-3.141592654</v>
      </c>
      <c r="AF33" s="138">
        <f t="shared" si="689"/>
        <v>0</v>
      </c>
      <c r="AG33" s="138">
        <f t="shared" ref="AG33:AJ33" si="690">Y33/$Y33</f>
        <v>1</v>
      </c>
      <c r="AH33" s="138">
        <f t="shared" si="690"/>
        <v>8.775878271</v>
      </c>
      <c r="AI33" s="138">
        <f t="shared" si="690"/>
        <v>10737.5234</v>
      </c>
      <c r="AJ33" s="138">
        <f t="shared" si="690"/>
        <v>241941.4043</v>
      </c>
      <c r="AK33" s="139">
        <f t="shared" ref="AK33:AN33" si="691">AG33*COS(AC33)</f>
        <v>1</v>
      </c>
      <c r="AL33" s="139">
        <f t="shared" si="691"/>
        <v>8.775878271</v>
      </c>
      <c r="AM33" s="139">
        <f t="shared" si="691"/>
        <v>-10737.5234</v>
      </c>
      <c r="AN33" s="139">
        <f t="shared" si="691"/>
        <v>241941.4043</v>
      </c>
      <c r="AO33" s="129">
        <f t="shared" ref="AO33:AR33" si="692">AG33*SIN(AC33)</f>
        <v>0</v>
      </c>
      <c r="AP33" s="129">
        <f t="shared" si="692"/>
        <v>0</v>
      </c>
      <c r="AQ33" s="129">
        <f t="shared" si="692"/>
        <v>0</v>
      </c>
      <c r="AR33" s="129">
        <f t="shared" si="692"/>
        <v>0</v>
      </c>
      <c r="AS33" s="140">
        <f t="shared" si="45"/>
        <v>0</v>
      </c>
      <c r="AT33" s="141">
        <f t="shared" si="46"/>
        <v>0</v>
      </c>
      <c r="AU33" s="141">
        <f t="shared" si="47"/>
        <v>0</v>
      </c>
      <c r="AV33" s="122">
        <f t="shared" si="48"/>
        <v>0</v>
      </c>
      <c r="AW33" s="142">
        <f t="shared" si="49"/>
        <v>675.8833869</v>
      </c>
      <c r="AX33" s="130">
        <f t="shared" si="50"/>
        <v>675.8833869</v>
      </c>
      <c r="AY33" s="143">
        <f t="shared" si="51"/>
        <v>-1351.766774</v>
      </c>
      <c r="AZ33" s="143">
        <f t="shared" si="52"/>
        <v>0</v>
      </c>
      <c r="BA33" s="143">
        <f t="shared" si="53"/>
        <v>3.141592654</v>
      </c>
      <c r="BB33" s="124">
        <f t="shared" si="54"/>
        <v>1351.766774</v>
      </c>
      <c r="BC33" s="140">
        <f t="shared" ref="BC33:BD33" si="693">BC$2*AD33</f>
        <v>0</v>
      </c>
      <c r="BD33" s="140">
        <f t="shared" si="693"/>
        <v>-3.141592654</v>
      </c>
      <c r="BE33" s="141">
        <f t="shared" si="56"/>
        <v>-3.141592654</v>
      </c>
      <c r="BF33" s="141">
        <f t="shared" si="57"/>
        <v>-3.141592654</v>
      </c>
      <c r="BG33" s="122">
        <f t="shared" si="58"/>
        <v>3.141592654</v>
      </c>
      <c r="BH33" s="142">
        <f t="shared" ref="BH33:BI33" si="694">POWER(AH33,BH$2)</f>
        <v>8.775878271</v>
      </c>
      <c r="BI33" s="142">
        <f t="shared" si="694"/>
        <v>10737.5234</v>
      </c>
      <c r="BJ33" s="130">
        <f t="shared" si="60"/>
        <v>94231.19833</v>
      </c>
      <c r="BK33" s="143">
        <f t="shared" si="61"/>
        <v>-848080.785</v>
      </c>
      <c r="BL33" s="143">
        <f t="shared" si="62"/>
        <v>0.0000000001038599419</v>
      </c>
      <c r="BM33" s="143">
        <f t="shared" si="63"/>
        <v>3.141592654</v>
      </c>
      <c r="BN33" s="124">
        <f t="shared" si="64"/>
        <v>848080.785</v>
      </c>
      <c r="BO33" s="140">
        <f t="shared" si="65"/>
        <v>0</v>
      </c>
      <c r="BP33" s="141">
        <f t="shared" si="66"/>
        <v>0</v>
      </c>
      <c r="BQ33" s="141">
        <f t="shared" si="67"/>
        <v>0</v>
      </c>
      <c r="BR33" s="122">
        <f t="shared" si="68"/>
        <v>0</v>
      </c>
      <c r="BS33" s="142">
        <f t="shared" si="69"/>
        <v>241941.4043</v>
      </c>
      <c r="BT33" s="130">
        <f t="shared" si="70"/>
        <v>241941.4043</v>
      </c>
      <c r="BU33" s="143">
        <f t="shared" si="71"/>
        <v>-6532417.915</v>
      </c>
      <c r="BV33" s="143">
        <f t="shared" si="72"/>
        <v>0</v>
      </c>
      <c r="BW33" s="143">
        <f t="shared" si="73"/>
        <v>3.141592654</v>
      </c>
      <c r="BX33" s="124">
        <f t="shared" si="74"/>
        <v>6532417.915</v>
      </c>
      <c r="BY33" s="144">
        <f t="shared" ref="BY33:BZ33" si="695">AY33+BK33+BU33</f>
        <v>-7381850.467</v>
      </c>
      <c r="BZ33" s="144">
        <f t="shared" si="695"/>
        <v>0.0000000001038599419</v>
      </c>
      <c r="CA33" s="144">
        <f t="shared" si="76"/>
        <v>3.141592654</v>
      </c>
      <c r="CB33" s="145">
        <f t="shared" si="77"/>
        <v>7381850.467</v>
      </c>
      <c r="CC33" s="140">
        <f t="shared" ref="CC33:CD33" si="696">CC$2*AD33</f>
        <v>0</v>
      </c>
      <c r="CD33" s="140">
        <f t="shared" si="696"/>
        <v>-6.283185307</v>
      </c>
      <c r="CE33" s="141">
        <f t="shared" si="79"/>
        <v>-6.283185307</v>
      </c>
      <c r="CF33" s="141">
        <f t="shared" si="80"/>
        <v>0</v>
      </c>
      <c r="CG33" s="122">
        <f t="shared" si="81"/>
        <v>0</v>
      </c>
      <c r="CH33" s="142">
        <f t="shared" ref="CH33:CI33" si="697">POWER(AH33,CH$2)</f>
        <v>77.01603943</v>
      </c>
      <c r="CI33" s="142">
        <f t="shared" si="697"/>
        <v>115294408.9</v>
      </c>
      <c r="CJ33" s="130">
        <f t="shared" si="83"/>
        <v>8879518739</v>
      </c>
      <c r="CK33" s="143">
        <f t="shared" si="84"/>
        <v>-8879518739</v>
      </c>
      <c r="CL33" s="143">
        <f t="shared" si="85"/>
        <v>0</v>
      </c>
      <c r="CM33" s="143">
        <f t="shared" si="86"/>
        <v>3.141592654</v>
      </c>
      <c r="CN33" s="124">
        <f t="shared" si="87"/>
        <v>8879518739</v>
      </c>
      <c r="CO33" s="140">
        <f t="shared" si="88"/>
        <v>-9.424777961</v>
      </c>
      <c r="CP33" s="141">
        <f t="shared" si="89"/>
        <v>-9.424777961</v>
      </c>
      <c r="CQ33" s="141">
        <f t="shared" si="90"/>
        <v>-3.141592654</v>
      </c>
      <c r="CR33" s="122">
        <f t="shared" si="91"/>
        <v>3.141592654</v>
      </c>
      <c r="CS33" s="142">
        <f t="shared" si="92"/>
        <v>1237976413640</v>
      </c>
      <c r="CT33" s="130">
        <f t="shared" si="93"/>
        <v>1237976413640</v>
      </c>
      <c r="CU33" s="143">
        <f t="shared" si="94"/>
        <v>-4951905654561</v>
      </c>
      <c r="CV33" s="143">
        <f t="shared" si="95"/>
        <v>0.000606433541</v>
      </c>
      <c r="CW33" s="143">
        <f t="shared" si="96"/>
        <v>3.141592654</v>
      </c>
      <c r="CX33" s="124">
        <f t="shared" si="97"/>
        <v>4951905654561</v>
      </c>
      <c r="CY33" s="140">
        <f t="shared" si="98"/>
        <v>0</v>
      </c>
      <c r="CZ33" s="140">
        <f t="shared" si="99"/>
        <v>0</v>
      </c>
      <c r="DA33" s="141">
        <f t="shared" si="100"/>
        <v>0</v>
      </c>
      <c r="DB33" s="141">
        <f t="shared" si="101"/>
        <v>0</v>
      </c>
      <c r="DC33" s="122">
        <f t="shared" si="102"/>
        <v>0</v>
      </c>
      <c r="DD33" s="142">
        <f t="shared" si="103"/>
        <v>675.8833869</v>
      </c>
      <c r="DE33" s="142">
        <f t="shared" si="104"/>
        <v>241941.4043</v>
      </c>
      <c r="DF33" s="130">
        <f t="shared" si="105"/>
        <v>163524175.7</v>
      </c>
      <c r="DG33" s="143">
        <f t="shared" si="106"/>
        <v>654096703</v>
      </c>
      <c r="DH33" s="143">
        <f t="shared" si="107"/>
        <v>0</v>
      </c>
      <c r="DI33" s="143">
        <f t="shared" si="108"/>
        <v>0</v>
      </c>
      <c r="DJ33" s="124">
        <f t="shared" si="109"/>
        <v>654096703</v>
      </c>
      <c r="DK33" s="140">
        <f t="shared" ref="DK33:DM33" si="698">DK$2*AD33</f>
        <v>0</v>
      </c>
      <c r="DL33" s="140">
        <f t="shared" si="698"/>
        <v>-3.141592654</v>
      </c>
      <c r="DM33" s="140">
        <f t="shared" si="698"/>
        <v>0</v>
      </c>
      <c r="DN33" s="141">
        <f t="shared" si="111"/>
        <v>-3.141592654</v>
      </c>
      <c r="DO33" s="141">
        <f t="shared" si="112"/>
        <v>-3.141592654</v>
      </c>
      <c r="DP33" s="122">
        <f t="shared" si="113"/>
        <v>3.141592654</v>
      </c>
      <c r="DQ33" s="142">
        <f t="shared" ref="DQ33:DS33" si="699">POWER(AH33,DQ$2)</f>
        <v>8.775878271</v>
      </c>
      <c r="DR33" s="142">
        <f t="shared" si="699"/>
        <v>10737.5234</v>
      </c>
      <c r="DS33" s="142">
        <f t="shared" si="699"/>
        <v>241941.4043</v>
      </c>
      <c r="DT33" s="130">
        <f t="shared" si="115"/>
        <v>22798428449</v>
      </c>
      <c r="DU33" s="143">
        <f t="shared" si="116"/>
        <v>410371712090</v>
      </c>
      <c r="DV33" s="143">
        <f t="shared" si="117"/>
        <v>-0.00005025604037</v>
      </c>
      <c r="DW33" s="143">
        <f t="shared" si="118"/>
        <v>0</v>
      </c>
      <c r="DX33" s="124">
        <f t="shared" si="119"/>
        <v>410371712090</v>
      </c>
      <c r="DY33" s="140">
        <f t="shared" si="120"/>
        <v>0</v>
      </c>
      <c r="DZ33" s="141">
        <f t="shared" si="121"/>
        <v>0</v>
      </c>
      <c r="EA33" s="141">
        <f t="shared" si="122"/>
        <v>0</v>
      </c>
      <c r="EB33" s="122">
        <f t="shared" si="123"/>
        <v>0</v>
      </c>
      <c r="EC33" s="142">
        <f t="shared" si="124"/>
        <v>58535643097</v>
      </c>
      <c r="ED33" s="130">
        <f t="shared" si="125"/>
        <v>58535643097</v>
      </c>
      <c r="EE33" s="143">
        <f t="shared" si="126"/>
        <v>1580462363609</v>
      </c>
      <c r="EF33" s="143">
        <f t="shared" si="127"/>
        <v>0</v>
      </c>
      <c r="EG33" s="143">
        <f t="shared" si="128"/>
        <v>0</v>
      </c>
      <c r="EH33" s="124">
        <f t="shared" si="129"/>
        <v>1580462363609</v>
      </c>
      <c r="EI33" s="144">
        <f t="shared" ref="EI33:EJ33" si="700">CK33+CU33+DG33+DU33+EE33</f>
        <v>-2969297000897</v>
      </c>
      <c r="EJ33" s="144">
        <f t="shared" si="700"/>
        <v>0.0005561775006</v>
      </c>
      <c r="EK33" s="144">
        <f t="shared" si="131"/>
        <v>3.141592654</v>
      </c>
      <c r="EL33" s="145">
        <f t="shared" si="132"/>
        <v>2969297000897</v>
      </c>
      <c r="EM33" s="140">
        <f t="shared" si="133"/>
        <v>1.570796327</v>
      </c>
      <c r="EN33" s="141">
        <f t="shared" si="134"/>
        <v>1.570796327</v>
      </c>
      <c r="EO33" s="141">
        <f t="shared" si="135"/>
        <v>1.570796327</v>
      </c>
      <c r="EP33" s="122">
        <f t="shared" si="136"/>
        <v>1.570796327</v>
      </c>
      <c r="EQ33" s="142">
        <f t="shared" si="137"/>
        <v>1723164.821</v>
      </c>
      <c r="ER33" s="130">
        <f t="shared" si="138"/>
        <v>1723164.821</v>
      </c>
      <c r="ES33" s="143">
        <f t="shared" si="139"/>
        <v>0.0000000005482637825</v>
      </c>
      <c r="ET33" s="143">
        <f t="shared" si="140"/>
        <v>8953827.06</v>
      </c>
      <c r="EU33" s="143">
        <f t="shared" si="141"/>
        <v>1.570796327</v>
      </c>
      <c r="EV33" s="124">
        <f t="shared" si="142"/>
        <v>8953827.06</v>
      </c>
      <c r="EW33" s="144">
        <f t="shared" ref="EW33:EX33" si="701">BY33+ES33</f>
        <v>-7381850.467</v>
      </c>
      <c r="EX33" s="144">
        <f t="shared" si="701"/>
        <v>8953827.06</v>
      </c>
      <c r="EY33" s="144">
        <f t="shared" si="144"/>
        <v>2.26026023</v>
      </c>
      <c r="EZ33" s="145">
        <f t="shared" si="145"/>
        <v>11604427.4</v>
      </c>
      <c r="FA33" s="140">
        <f t="shared" si="146"/>
        <v>0.7534200768</v>
      </c>
      <c r="FB33" s="141">
        <f t="shared" si="147"/>
        <v>0.7534200768</v>
      </c>
      <c r="FC33" s="141">
        <f t="shared" si="148"/>
        <v>0.7534200768</v>
      </c>
      <c r="FD33" s="122">
        <f t="shared" si="149"/>
        <v>0.7534200768</v>
      </c>
      <c r="FE33" s="142">
        <f t="shared" si="150"/>
        <v>226.3990353</v>
      </c>
      <c r="FF33" s="130">
        <f t="shared" si="151"/>
        <v>226.3990353</v>
      </c>
      <c r="FG33" s="143">
        <f t="shared" si="152"/>
        <v>43.6865712</v>
      </c>
      <c r="FH33" s="143">
        <f t="shared" si="153"/>
        <v>40.97822962</v>
      </c>
      <c r="FI33" s="143">
        <f t="shared" si="154"/>
        <v>0.7534200768</v>
      </c>
      <c r="FJ33" s="124">
        <f t="shared" si="155"/>
        <v>59.8976778</v>
      </c>
      <c r="FK33" s="140">
        <f t="shared" si="156"/>
        <v>0</v>
      </c>
      <c r="FL33" s="141">
        <f t="shared" si="157"/>
        <v>0</v>
      </c>
      <c r="FM33" s="141">
        <f t="shared" si="158"/>
        <v>0</v>
      </c>
      <c r="FN33" s="122">
        <f t="shared" si="159"/>
        <v>0</v>
      </c>
      <c r="FO33" s="142">
        <f t="shared" si="160"/>
        <v>77.01603943</v>
      </c>
      <c r="FP33" s="130">
        <f t="shared" si="161"/>
        <v>77.01603943</v>
      </c>
      <c r="FQ33" s="143">
        <f t="shared" si="162"/>
        <v>-77.01603943</v>
      </c>
      <c r="FR33" s="143">
        <f t="shared" si="163"/>
        <v>0</v>
      </c>
      <c r="FS33" s="143">
        <f t="shared" si="164"/>
        <v>3.141592654</v>
      </c>
      <c r="FT33" s="124">
        <f t="shared" si="165"/>
        <v>77.01603943</v>
      </c>
      <c r="FU33" s="144">
        <f t="shared" si="166"/>
        <v>-32289.58625</v>
      </c>
      <c r="FV33" s="144">
        <f t="shared" si="167"/>
        <v>0</v>
      </c>
      <c r="FW33" s="144">
        <f t="shared" si="168"/>
        <v>-3.141592654</v>
      </c>
      <c r="FX33" s="145">
        <f t="shared" si="169"/>
        <v>32289.58625</v>
      </c>
      <c r="FY33" s="140">
        <f t="shared" si="170"/>
        <v>-3.141592654</v>
      </c>
      <c r="FZ33" s="140">
        <f t="shared" si="171"/>
        <v>-0.7534200768</v>
      </c>
      <c r="GA33" s="141">
        <f t="shared" si="172"/>
        <v>-3.89501273</v>
      </c>
      <c r="GB33" s="141">
        <f t="shared" si="173"/>
        <v>-3.89501273</v>
      </c>
      <c r="GC33" s="122">
        <f t="shared" si="174"/>
        <v>2.388172577</v>
      </c>
      <c r="GD33" s="142">
        <f t="shared" si="175"/>
        <v>32289.58625</v>
      </c>
      <c r="GE33" s="142">
        <f t="shared" si="176"/>
        <v>0.01669513805</v>
      </c>
      <c r="GF33" s="130">
        <f t="shared" si="177"/>
        <v>539.0791002</v>
      </c>
      <c r="GG33" s="143">
        <f t="shared" si="178"/>
        <v>-43.6865712</v>
      </c>
      <c r="GH33" s="143">
        <f t="shared" si="179"/>
        <v>40.97822962</v>
      </c>
      <c r="GI33" s="143">
        <f t="shared" si="180"/>
        <v>2.388172577</v>
      </c>
      <c r="GJ33" s="124">
        <f t="shared" si="181"/>
        <v>59.8976778</v>
      </c>
      <c r="GK33" s="146">
        <f t="shared" si="182"/>
        <v>-0.5</v>
      </c>
      <c r="GL33" s="127">
        <f t="shared" si="183"/>
        <v>-0.8660254038</v>
      </c>
      <c r="GM33" s="146">
        <f t="shared" si="184"/>
        <v>-2.094395102</v>
      </c>
      <c r="GN33" s="127">
        <f t="shared" si="185"/>
        <v>1</v>
      </c>
      <c r="GO33" s="147">
        <f t="shared" si="186"/>
        <v>-0.5</v>
      </c>
      <c r="GP33" s="128">
        <f t="shared" si="187"/>
        <v>0.8660254038</v>
      </c>
      <c r="GQ33" s="147">
        <f t="shared" si="188"/>
        <v>2.094395102</v>
      </c>
      <c r="GR33" s="128">
        <f t="shared" si="189"/>
        <v>1</v>
      </c>
      <c r="GS33" s="140">
        <f t="shared" si="190"/>
        <v>-2.094395102</v>
      </c>
      <c r="GT33" s="140">
        <f t="shared" si="191"/>
        <v>0.7534200768</v>
      </c>
      <c r="GU33" s="141">
        <f t="shared" si="192"/>
        <v>-1.340975026</v>
      </c>
      <c r="GV33" s="141">
        <f t="shared" si="193"/>
        <v>-1.340975026</v>
      </c>
      <c r="GW33" s="122">
        <f t="shared" si="194"/>
        <v>-1.340975026</v>
      </c>
      <c r="GX33" s="142">
        <f t="shared" si="195"/>
        <v>1</v>
      </c>
      <c r="GY33" s="142">
        <f t="shared" si="196"/>
        <v>59.8976778</v>
      </c>
      <c r="GZ33" s="130">
        <f t="shared" si="197"/>
        <v>59.8976778</v>
      </c>
      <c r="HA33" s="143">
        <f t="shared" si="198"/>
        <v>13.64490226</v>
      </c>
      <c r="HB33" s="143">
        <f t="shared" si="199"/>
        <v>-58.32279527</v>
      </c>
      <c r="HC33" s="143">
        <f t="shared" si="200"/>
        <v>-1.340975026</v>
      </c>
      <c r="HD33" s="124">
        <f t="shared" si="201"/>
        <v>59.8976778</v>
      </c>
      <c r="HE33" s="140">
        <f t="shared" si="202"/>
        <v>2.094395102</v>
      </c>
      <c r="HF33" s="140">
        <f t="shared" si="203"/>
        <v>2.388172577</v>
      </c>
      <c r="HG33" s="141">
        <f t="shared" si="204"/>
        <v>4.482567679</v>
      </c>
      <c r="HH33" s="141">
        <f t="shared" si="205"/>
        <v>4.482567679</v>
      </c>
      <c r="HI33" s="122">
        <f t="shared" si="206"/>
        <v>-1.800617628</v>
      </c>
      <c r="HJ33" s="142">
        <f t="shared" si="207"/>
        <v>1</v>
      </c>
      <c r="HK33" s="142">
        <f t="shared" si="208"/>
        <v>59.8976778</v>
      </c>
      <c r="HL33" s="130">
        <f t="shared" si="209"/>
        <v>59.8976778</v>
      </c>
      <c r="HM33" s="143">
        <f t="shared" si="210"/>
        <v>-13.64490226</v>
      </c>
      <c r="HN33" s="143">
        <f t="shared" si="211"/>
        <v>-58.32279527</v>
      </c>
      <c r="HO33" s="143">
        <f t="shared" si="212"/>
        <v>-1.800617628</v>
      </c>
      <c r="HP33" s="124">
        <f t="shared" si="213"/>
        <v>59.8976778</v>
      </c>
      <c r="HQ33" s="140">
        <f t="shared" si="214"/>
        <v>2.094395102</v>
      </c>
      <c r="HR33" s="140">
        <f t="shared" si="215"/>
        <v>0.7534200768</v>
      </c>
      <c r="HS33" s="141">
        <f t="shared" si="216"/>
        <v>2.847815179</v>
      </c>
      <c r="HT33" s="141">
        <f t="shared" si="217"/>
        <v>2.847815179</v>
      </c>
      <c r="HU33" s="122">
        <f t="shared" si="218"/>
        <v>2.847815179</v>
      </c>
      <c r="HV33" s="142">
        <f t="shared" si="219"/>
        <v>1</v>
      </c>
      <c r="HW33" s="142">
        <f t="shared" si="220"/>
        <v>59.8976778</v>
      </c>
      <c r="HX33" s="130">
        <f t="shared" si="221"/>
        <v>59.8976778</v>
      </c>
      <c r="HY33" s="143">
        <f t="shared" si="222"/>
        <v>-57.33147345</v>
      </c>
      <c r="HZ33" s="143">
        <f t="shared" si="223"/>
        <v>17.34456565</v>
      </c>
      <c r="IA33" s="143">
        <f t="shared" si="224"/>
        <v>2.847815179</v>
      </c>
      <c r="IB33" s="124">
        <f t="shared" si="225"/>
        <v>59.8976778</v>
      </c>
      <c r="IC33" s="140">
        <f t="shared" si="226"/>
        <v>-2.094395102</v>
      </c>
      <c r="ID33" s="140">
        <f t="shared" si="227"/>
        <v>2.388172577</v>
      </c>
      <c r="IE33" s="141">
        <f t="shared" si="228"/>
        <v>0.2937774744</v>
      </c>
      <c r="IF33" s="141">
        <f t="shared" si="229"/>
        <v>0.2937774744</v>
      </c>
      <c r="IG33" s="122">
        <f t="shared" si="230"/>
        <v>0.2937774744</v>
      </c>
      <c r="IH33" s="142">
        <f t="shared" si="231"/>
        <v>1</v>
      </c>
      <c r="II33" s="142">
        <f t="shared" si="232"/>
        <v>59.8976778</v>
      </c>
      <c r="IJ33" s="130">
        <f t="shared" si="233"/>
        <v>59.8976778</v>
      </c>
      <c r="IK33" s="143">
        <f t="shared" si="234"/>
        <v>57.33147345</v>
      </c>
      <c r="IL33" s="143">
        <f t="shared" si="235"/>
        <v>17.34456565</v>
      </c>
      <c r="IM33" s="143">
        <f t="shared" si="236"/>
        <v>0.2937774744</v>
      </c>
      <c r="IN33" s="124">
        <f t="shared" si="237"/>
        <v>59.8976778</v>
      </c>
    </row>
    <row r="34" ht="12.75" customHeight="1">
      <c r="A34" s="129">
        <f>'Cortez Cubic'!AP34</f>
        <v>-0.2187762226</v>
      </c>
      <c r="B34" s="129">
        <f>'Cortez Cubic'!AQ34</f>
        <v>7.491895065</v>
      </c>
      <c r="C34" s="129">
        <f>'Cortez Cubic'!AR34</f>
        <v>2613.353237</v>
      </c>
      <c r="D34" s="129">
        <f>'Cortez Cubic'!AS34</f>
        <v>-129500.6703</v>
      </c>
      <c r="E34" s="129">
        <f t="shared" ref="E34:H34" si="702">0</f>
        <v>0</v>
      </c>
      <c r="F34" s="129">
        <f t="shared" si="702"/>
        <v>0</v>
      </c>
      <c r="G34" s="129">
        <f t="shared" si="702"/>
        <v>0</v>
      </c>
      <c r="H34" s="129">
        <f t="shared" si="702"/>
        <v>0</v>
      </c>
      <c r="I34" s="110">
        <f>'Cortez Cubic'!I34</f>
        <v>96</v>
      </c>
      <c r="J34" s="130">
        <f t="shared" si="28"/>
        <v>94.3566732</v>
      </c>
      <c r="K34" s="131">
        <f t="shared" si="29"/>
        <v>1</v>
      </c>
      <c r="L34" s="131">
        <f t="shared" si="30"/>
        <v>0</v>
      </c>
      <c r="M34" s="132">
        <f t="shared" si="31"/>
        <v>1.643326795</v>
      </c>
      <c r="N34" s="133">
        <f t="shared" si="32"/>
        <v>39.69724748</v>
      </c>
      <c r="O34" s="134">
        <f t="shared" si="33"/>
        <v>94.3566732</v>
      </c>
      <c r="P34" s="134">
        <f t="shared" si="34"/>
        <v>0</v>
      </c>
      <c r="Q34" s="135">
        <f t="shared" si="35"/>
        <v>54.65942572</v>
      </c>
      <c r="R34" s="135">
        <f t="shared" si="36"/>
        <v>0</v>
      </c>
      <c r="S34" s="136">
        <f t="shared" si="37"/>
        <v>-114.7715408</v>
      </c>
      <c r="T34" s="136">
        <f t="shared" si="38"/>
        <v>0</v>
      </c>
      <c r="U34" s="137">
        <f t="shared" ref="U34:X34" si="703">ATAN2(A34,E34)</f>
        <v>3.141592654</v>
      </c>
      <c r="V34" s="137">
        <f t="shared" si="703"/>
        <v>0</v>
      </c>
      <c r="W34" s="137">
        <f t="shared" si="703"/>
        <v>0</v>
      </c>
      <c r="X34" s="137">
        <f t="shared" si="703"/>
        <v>3.141592654</v>
      </c>
      <c r="Y34" s="137">
        <f t="shared" ref="Y34:AB34" si="704">SQRT(POWER(A34,2)+POWER(E34,2))</f>
        <v>0.2187762226</v>
      </c>
      <c r="Z34" s="137">
        <f t="shared" si="704"/>
        <v>7.491895065</v>
      </c>
      <c r="AA34" s="137">
        <f t="shared" si="704"/>
        <v>2613.353237</v>
      </c>
      <c r="AB34" s="137">
        <f t="shared" si="704"/>
        <v>129500.6703</v>
      </c>
      <c r="AC34" s="138">
        <f t="shared" ref="AC34:AF34" si="705">U34-$U34</f>
        <v>0</v>
      </c>
      <c r="AD34" s="138">
        <f t="shared" si="705"/>
        <v>-3.141592654</v>
      </c>
      <c r="AE34" s="138">
        <f t="shared" si="705"/>
        <v>-3.141592654</v>
      </c>
      <c r="AF34" s="138">
        <f t="shared" si="705"/>
        <v>0</v>
      </c>
      <c r="AG34" s="138">
        <f t="shared" ref="AG34:AJ34" si="706">Y34/$Y34</f>
        <v>1</v>
      </c>
      <c r="AH34" s="138">
        <f t="shared" si="706"/>
        <v>34.2445581</v>
      </c>
      <c r="AI34" s="138">
        <f t="shared" si="706"/>
        <v>11945.32571</v>
      </c>
      <c r="AJ34" s="138">
        <f t="shared" si="706"/>
        <v>591932.1067</v>
      </c>
      <c r="AK34" s="139">
        <f t="shared" ref="AK34:AN34" si="707">AG34*COS(AC34)</f>
        <v>1</v>
      </c>
      <c r="AL34" s="139">
        <f t="shared" si="707"/>
        <v>-34.2445581</v>
      </c>
      <c r="AM34" s="139">
        <f t="shared" si="707"/>
        <v>-11945.32571</v>
      </c>
      <c r="AN34" s="139">
        <f t="shared" si="707"/>
        <v>591932.1067</v>
      </c>
      <c r="AO34" s="129">
        <f t="shared" ref="AO34:AR34" si="708">AG34*SIN(AC34)</f>
        <v>0</v>
      </c>
      <c r="AP34" s="129">
        <f t="shared" si="708"/>
        <v>0</v>
      </c>
      <c r="AQ34" s="129">
        <f t="shared" si="708"/>
        <v>0</v>
      </c>
      <c r="AR34" s="129">
        <f t="shared" si="708"/>
        <v>0</v>
      </c>
      <c r="AS34" s="140">
        <f t="shared" si="45"/>
        <v>-9.424777961</v>
      </c>
      <c r="AT34" s="141">
        <f t="shared" si="46"/>
        <v>-9.424777961</v>
      </c>
      <c r="AU34" s="141">
        <f t="shared" si="47"/>
        <v>-3.141592654</v>
      </c>
      <c r="AV34" s="122">
        <f t="shared" si="48"/>
        <v>3.141592654</v>
      </c>
      <c r="AW34" s="142">
        <f t="shared" si="49"/>
        <v>40158.24259</v>
      </c>
      <c r="AX34" s="130">
        <f t="shared" si="50"/>
        <v>40158.24259</v>
      </c>
      <c r="AY34" s="143">
        <f t="shared" si="51"/>
        <v>80316.48519</v>
      </c>
      <c r="AZ34" s="143">
        <f t="shared" si="52"/>
        <v>0</v>
      </c>
      <c r="BA34" s="143">
        <f t="shared" si="53"/>
        <v>0</v>
      </c>
      <c r="BB34" s="124">
        <f t="shared" si="54"/>
        <v>80316.48519</v>
      </c>
      <c r="BC34" s="140">
        <f t="shared" ref="BC34:BD34" si="709">BC$2*AD34</f>
        <v>-3.141592654</v>
      </c>
      <c r="BD34" s="140">
        <f t="shared" si="709"/>
        <v>-3.141592654</v>
      </c>
      <c r="BE34" s="141">
        <f t="shared" si="56"/>
        <v>-6.283185307</v>
      </c>
      <c r="BF34" s="141">
        <f t="shared" si="57"/>
        <v>0</v>
      </c>
      <c r="BG34" s="122">
        <f t="shared" si="58"/>
        <v>0</v>
      </c>
      <c r="BH34" s="142">
        <f t="shared" ref="BH34:BI34" si="710">POWER(AH34,BH$2)</f>
        <v>34.2445581</v>
      </c>
      <c r="BI34" s="142">
        <f t="shared" si="710"/>
        <v>11945.32571</v>
      </c>
      <c r="BJ34" s="130">
        <f t="shared" si="60"/>
        <v>409062.4003</v>
      </c>
      <c r="BK34" s="143">
        <f t="shared" si="61"/>
        <v>3681561.603</v>
      </c>
      <c r="BL34" s="143">
        <f t="shared" si="62"/>
        <v>0</v>
      </c>
      <c r="BM34" s="143">
        <f t="shared" si="63"/>
        <v>0</v>
      </c>
      <c r="BN34" s="124">
        <f t="shared" si="64"/>
        <v>3681561.603</v>
      </c>
      <c r="BO34" s="140">
        <f t="shared" si="65"/>
        <v>0</v>
      </c>
      <c r="BP34" s="141">
        <f t="shared" si="66"/>
        <v>0</v>
      </c>
      <c r="BQ34" s="141">
        <f t="shared" si="67"/>
        <v>0</v>
      </c>
      <c r="BR34" s="122">
        <f t="shared" si="68"/>
        <v>0</v>
      </c>
      <c r="BS34" s="142">
        <f t="shared" si="69"/>
        <v>591932.1067</v>
      </c>
      <c r="BT34" s="130">
        <f t="shared" si="70"/>
        <v>591932.1067</v>
      </c>
      <c r="BU34" s="143">
        <f t="shared" si="71"/>
        <v>-15982166.88</v>
      </c>
      <c r="BV34" s="143">
        <f t="shared" si="72"/>
        <v>0</v>
      </c>
      <c r="BW34" s="143">
        <f t="shared" si="73"/>
        <v>3.141592654</v>
      </c>
      <c r="BX34" s="124">
        <f t="shared" si="74"/>
        <v>15982166.88</v>
      </c>
      <c r="BY34" s="144">
        <f t="shared" ref="BY34:BZ34" si="711">AY34+BK34+BU34</f>
        <v>-12220288.79</v>
      </c>
      <c r="BZ34" s="144">
        <f t="shared" si="711"/>
        <v>0</v>
      </c>
      <c r="CA34" s="144">
        <f t="shared" si="76"/>
        <v>-3.141592654</v>
      </c>
      <c r="CB34" s="145">
        <f t="shared" si="77"/>
        <v>12220288.79</v>
      </c>
      <c r="CC34" s="140">
        <f t="shared" ref="CC34:CD34" si="712">CC$2*AD34</f>
        <v>-6.283185307</v>
      </c>
      <c r="CD34" s="140">
        <f t="shared" si="712"/>
        <v>-6.283185307</v>
      </c>
      <c r="CE34" s="141">
        <f t="shared" si="79"/>
        <v>-12.56637061</v>
      </c>
      <c r="CF34" s="141">
        <f t="shared" si="80"/>
        <v>0</v>
      </c>
      <c r="CG34" s="122">
        <f t="shared" si="81"/>
        <v>0</v>
      </c>
      <c r="CH34" s="142">
        <f t="shared" ref="CH34:CI34" si="713">POWER(AH34,CH$2)</f>
        <v>1172.689759</v>
      </c>
      <c r="CI34" s="142">
        <f t="shared" si="713"/>
        <v>142690806.4</v>
      </c>
      <c r="CJ34" s="130">
        <f t="shared" si="83"/>
        <v>167332047374</v>
      </c>
      <c r="CK34" s="143">
        <f t="shared" si="84"/>
        <v>-167332047374</v>
      </c>
      <c r="CL34" s="143">
        <f t="shared" si="85"/>
        <v>0</v>
      </c>
      <c r="CM34" s="143">
        <f t="shared" si="86"/>
        <v>3.141592654</v>
      </c>
      <c r="CN34" s="124">
        <f t="shared" si="87"/>
        <v>167332047374</v>
      </c>
      <c r="CO34" s="140">
        <f t="shared" si="88"/>
        <v>-9.424777961</v>
      </c>
      <c r="CP34" s="141">
        <f t="shared" si="89"/>
        <v>-9.424777961</v>
      </c>
      <c r="CQ34" s="141">
        <f t="shared" si="90"/>
        <v>-3.141592654</v>
      </c>
      <c r="CR34" s="122">
        <f t="shared" si="91"/>
        <v>3.141592654</v>
      </c>
      <c r="CS34" s="142">
        <f t="shared" si="92"/>
        <v>1704488158112</v>
      </c>
      <c r="CT34" s="130">
        <f t="shared" si="93"/>
        <v>1704488158112</v>
      </c>
      <c r="CU34" s="143">
        <f t="shared" si="94"/>
        <v>-6817952632449</v>
      </c>
      <c r="CV34" s="143">
        <f t="shared" si="95"/>
        <v>0.0008349583868</v>
      </c>
      <c r="CW34" s="143">
        <f t="shared" si="96"/>
        <v>3.141592654</v>
      </c>
      <c r="CX34" s="124">
        <f t="shared" si="97"/>
        <v>6817952632449</v>
      </c>
      <c r="CY34" s="140">
        <f t="shared" si="98"/>
        <v>-9.424777961</v>
      </c>
      <c r="CZ34" s="140">
        <f t="shared" si="99"/>
        <v>0</v>
      </c>
      <c r="DA34" s="141">
        <f t="shared" si="100"/>
        <v>-9.424777961</v>
      </c>
      <c r="DB34" s="141">
        <f t="shared" si="101"/>
        <v>-3.141592654</v>
      </c>
      <c r="DC34" s="122">
        <f t="shared" si="102"/>
        <v>3.141592654</v>
      </c>
      <c r="DD34" s="142">
        <f t="shared" si="103"/>
        <v>40158.24259</v>
      </c>
      <c r="DE34" s="142">
        <f t="shared" si="104"/>
        <v>591932.1067</v>
      </c>
      <c r="DF34" s="130">
        <f t="shared" si="105"/>
        <v>23770953138</v>
      </c>
      <c r="DG34" s="143">
        <f t="shared" si="106"/>
        <v>-95083812553</v>
      </c>
      <c r="DH34" s="143">
        <f t="shared" si="107"/>
        <v>0.00001164440867</v>
      </c>
      <c r="DI34" s="143">
        <f t="shared" si="108"/>
        <v>3.141592654</v>
      </c>
      <c r="DJ34" s="124">
        <f t="shared" si="109"/>
        <v>95083812553</v>
      </c>
      <c r="DK34" s="140">
        <f t="shared" ref="DK34:DM34" si="714">DK$2*AD34</f>
        <v>-3.141592654</v>
      </c>
      <c r="DL34" s="140">
        <f t="shared" si="714"/>
        <v>-3.141592654</v>
      </c>
      <c r="DM34" s="140">
        <f t="shared" si="714"/>
        <v>0</v>
      </c>
      <c r="DN34" s="141">
        <f t="shared" si="111"/>
        <v>-6.283185307</v>
      </c>
      <c r="DO34" s="141">
        <f t="shared" si="112"/>
        <v>0</v>
      </c>
      <c r="DP34" s="122">
        <f t="shared" si="113"/>
        <v>0</v>
      </c>
      <c r="DQ34" s="142">
        <f t="shared" ref="DQ34:DS34" si="715">POWER(AH34,DQ$2)</f>
        <v>34.2445581</v>
      </c>
      <c r="DR34" s="142">
        <f t="shared" si="715"/>
        <v>11945.32571</v>
      </c>
      <c r="DS34" s="142">
        <f t="shared" si="715"/>
        <v>591932.1067</v>
      </c>
      <c r="DT34" s="130">
        <f t="shared" si="115"/>
        <v>242137168387</v>
      </c>
      <c r="DU34" s="143">
        <f t="shared" si="116"/>
        <v>-4358469030958</v>
      </c>
      <c r="DV34" s="143">
        <f t="shared" si="117"/>
        <v>0</v>
      </c>
      <c r="DW34" s="143">
        <f t="shared" si="118"/>
        <v>3.141592654</v>
      </c>
      <c r="DX34" s="124">
        <f t="shared" si="119"/>
        <v>4358469030958</v>
      </c>
      <c r="DY34" s="140">
        <f t="shared" si="120"/>
        <v>0</v>
      </c>
      <c r="DZ34" s="141">
        <f t="shared" si="121"/>
        <v>0</v>
      </c>
      <c r="EA34" s="141">
        <f t="shared" si="122"/>
        <v>0</v>
      </c>
      <c r="EB34" s="122">
        <f t="shared" si="123"/>
        <v>0</v>
      </c>
      <c r="EC34" s="142">
        <f t="shared" si="124"/>
        <v>350383618885</v>
      </c>
      <c r="ED34" s="130">
        <f t="shared" si="125"/>
        <v>350383618885</v>
      </c>
      <c r="EE34" s="143">
        <f t="shared" si="126"/>
        <v>9460357709905</v>
      </c>
      <c r="EF34" s="143">
        <f t="shared" si="127"/>
        <v>0</v>
      </c>
      <c r="EG34" s="143">
        <f t="shared" si="128"/>
        <v>0</v>
      </c>
      <c r="EH34" s="124">
        <f t="shared" si="129"/>
        <v>9460357709905</v>
      </c>
      <c r="EI34" s="144">
        <f t="shared" ref="EI34:EJ34" si="716">CK34+CU34+DG34+DU34+EE34</f>
        <v>-1978479813430</v>
      </c>
      <c r="EJ34" s="144">
        <f t="shared" si="716"/>
        <v>0.0008466027955</v>
      </c>
      <c r="EK34" s="144">
        <f t="shared" si="131"/>
        <v>3.141592654</v>
      </c>
      <c r="EL34" s="145">
        <f t="shared" si="132"/>
        <v>1978479813430</v>
      </c>
      <c r="EM34" s="140">
        <f t="shared" si="133"/>
        <v>1.570796327</v>
      </c>
      <c r="EN34" s="141">
        <f t="shared" si="134"/>
        <v>1.570796327</v>
      </c>
      <c r="EO34" s="141">
        <f t="shared" si="135"/>
        <v>1.570796327</v>
      </c>
      <c r="EP34" s="122">
        <f t="shared" si="136"/>
        <v>1.570796327</v>
      </c>
      <c r="EQ34" s="142">
        <f t="shared" si="137"/>
        <v>1406584.449</v>
      </c>
      <c r="ER34" s="130">
        <f t="shared" si="138"/>
        <v>1406584.449</v>
      </c>
      <c r="ES34" s="143">
        <f t="shared" si="139"/>
        <v>0.000000002070422238</v>
      </c>
      <c r="ET34" s="143">
        <f t="shared" si="140"/>
        <v>7308827.195</v>
      </c>
      <c r="EU34" s="143">
        <f t="shared" si="141"/>
        <v>1.570796327</v>
      </c>
      <c r="EV34" s="124">
        <f t="shared" si="142"/>
        <v>7308827.195</v>
      </c>
      <c r="EW34" s="144">
        <f t="shared" ref="EW34:EX34" si="717">BY34+ES34</f>
        <v>-12220288.79</v>
      </c>
      <c r="EX34" s="144">
        <f t="shared" si="717"/>
        <v>7308827.195</v>
      </c>
      <c r="EY34" s="144">
        <f t="shared" si="144"/>
        <v>2.60257907</v>
      </c>
      <c r="EZ34" s="145">
        <f t="shared" si="145"/>
        <v>14239185.83</v>
      </c>
      <c r="FA34" s="140">
        <f t="shared" si="146"/>
        <v>0.8675263566</v>
      </c>
      <c r="FB34" s="141">
        <f t="shared" si="147"/>
        <v>0.8675263566</v>
      </c>
      <c r="FC34" s="141">
        <f t="shared" si="148"/>
        <v>0.8675263566</v>
      </c>
      <c r="FD34" s="122">
        <f t="shared" si="149"/>
        <v>0.8675263566</v>
      </c>
      <c r="FE34" s="142">
        <f t="shared" si="150"/>
        <v>242.3790353</v>
      </c>
      <c r="FF34" s="130">
        <f t="shared" si="151"/>
        <v>242.3790353</v>
      </c>
      <c r="FG34" s="143">
        <f t="shared" si="152"/>
        <v>41.47091025</v>
      </c>
      <c r="FH34" s="143">
        <f t="shared" si="153"/>
        <v>48.91050707</v>
      </c>
      <c r="FI34" s="143">
        <f t="shared" si="154"/>
        <v>0.8675263566</v>
      </c>
      <c r="FJ34" s="124">
        <f t="shared" si="155"/>
        <v>64.12545594</v>
      </c>
      <c r="FK34" s="140">
        <f t="shared" si="156"/>
        <v>-6.283185307</v>
      </c>
      <c r="FL34" s="141">
        <f t="shared" si="157"/>
        <v>-6.283185307</v>
      </c>
      <c r="FM34" s="141">
        <f t="shared" si="158"/>
        <v>0</v>
      </c>
      <c r="FN34" s="122">
        <f t="shared" si="159"/>
        <v>0</v>
      </c>
      <c r="FO34" s="142">
        <f t="shared" si="160"/>
        <v>1172.689759</v>
      </c>
      <c r="FP34" s="130">
        <f t="shared" si="161"/>
        <v>1172.689759</v>
      </c>
      <c r="FQ34" s="143">
        <f t="shared" si="162"/>
        <v>-1172.689759</v>
      </c>
      <c r="FR34" s="143">
        <f t="shared" si="163"/>
        <v>0</v>
      </c>
      <c r="FS34" s="143">
        <f t="shared" si="164"/>
        <v>3.141592654</v>
      </c>
      <c r="FT34" s="124">
        <f t="shared" si="165"/>
        <v>1172.689759</v>
      </c>
      <c r="FU34" s="144">
        <f t="shared" si="166"/>
        <v>-37008.6669</v>
      </c>
      <c r="FV34" s="144">
        <f t="shared" si="167"/>
        <v>0</v>
      </c>
      <c r="FW34" s="144">
        <f t="shared" si="168"/>
        <v>-3.141592654</v>
      </c>
      <c r="FX34" s="145">
        <f t="shared" si="169"/>
        <v>37008.6669</v>
      </c>
      <c r="FY34" s="140">
        <f t="shared" si="170"/>
        <v>-3.141592654</v>
      </c>
      <c r="FZ34" s="140">
        <f t="shared" si="171"/>
        <v>-0.8675263566</v>
      </c>
      <c r="GA34" s="141">
        <f t="shared" si="172"/>
        <v>-4.00911901</v>
      </c>
      <c r="GB34" s="141">
        <f t="shared" si="173"/>
        <v>-4.00911901</v>
      </c>
      <c r="GC34" s="122">
        <f t="shared" si="174"/>
        <v>2.274066297</v>
      </c>
      <c r="GD34" s="142">
        <f t="shared" si="175"/>
        <v>37008.6669</v>
      </c>
      <c r="GE34" s="142">
        <f t="shared" si="176"/>
        <v>0.01559443103</v>
      </c>
      <c r="GF34" s="130">
        <f t="shared" si="177"/>
        <v>577.1291035</v>
      </c>
      <c r="GG34" s="143">
        <f t="shared" si="178"/>
        <v>-41.47091025</v>
      </c>
      <c r="GH34" s="143">
        <f t="shared" si="179"/>
        <v>48.91050707</v>
      </c>
      <c r="GI34" s="143">
        <f t="shared" si="180"/>
        <v>2.274066297</v>
      </c>
      <c r="GJ34" s="124">
        <f t="shared" si="181"/>
        <v>64.12545594</v>
      </c>
      <c r="GK34" s="146">
        <f t="shared" si="182"/>
        <v>-0.5</v>
      </c>
      <c r="GL34" s="127">
        <f t="shared" si="183"/>
        <v>-0.8660254038</v>
      </c>
      <c r="GM34" s="146">
        <f t="shared" si="184"/>
        <v>-2.094395102</v>
      </c>
      <c r="GN34" s="127">
        <f t="shared" si="185"/>
        <v>1</v>
      </c>
      <c r="GO34" s="147">
        <f t="shared" si="186"/>
        <v>-0.5</v>
      </c>
      <c r="GP34" s="128">
        <f t="shared" si="187"/>
        <v>0.8660254038</v>
      </c>
      <c r="GQ34" s="147">
        <f t="shared" si="188"/>
        <v>2.094395102</v>
      </c>
      <c r="GR34" s="128">
        <f t="shared" si="189"/>
        <v>1</v>
      </c>
      <c r="GS34" s="140">
        <f t="shared" si="190"/>
        <v>-2.094395102</v>
      </c>
      <c r="GT34" s="140">
        <f t="shared" si="191"/>
        <v>0.8675263566</v>
      </c>
      <c r="GU34" s="141">
        <f t="shared" si="192"/>
        <v>-1.226868746</v>
      </c>
      <c r="GV34" s="141">
        <f t="shared" si="193"/>
        <v>-1.226868746</v>
      </c>
      <c r="GW34" s="122">
        <f t="shared" si="194"/>
        <v>-1.226868746</v>
      </c>
      <c r="GX34" s="142">
        <f t="shared" si="195"/>
        <v>1</v>
      </c>
      <c r="GY34" s="142">
        <f t="shared" si="196"/>
        <v>64.12545594</v>
      </c>
      <c r="GZ34" s="130">
        <f t="shared" si="197"/>
        <v>64.12545594</v>
      </c>
      <c r="HA34" s="143">
        <f t="shared" si="198"/>
        <v>21.62228651</v>
      </c>
      <c r="HB34" s="143">
        <f t="shared" si="199"/>
        <v>-60.37011533</v>
      </c>
      <c r="HC34" s="143">
        <f t="shared" si="200"/>
        <v>-1.226868746</v>
      </c>
      <c r="HD34" s="124">
        <f t="shared" si="201"/>
        <v>64.12545594</v>
      </c>
      <c r="HE34" s="140">
        <f t="shared" si="202"/>
        <v>2.094395102</v>
      </c>
      <c r="HF34" s="140">
        <f t="shared" si="203"/>
        <v>2.274066297</v>
      </c>
      <c r="HG34" s="141">
        <f t="shared" si="204"/>
        <v>4.368461399</v>
      </c>
      <c r="HH34" s="141">
        <f t="shared" si="205"/>
        <v>4.368461399</v>
      </c>
      <c r="HI34" s="122">
        <f t="shared" si="206"/>
        <v>-1.914723908</v>
      </c>
      <c r="HJ34" s="142">
        <f t="shared" si="207"/>
        <v>1</v>
      </c>
      <c r="HK34" s="142">
        <f t="shared" si="208"/>
        <v>64.12545594</v>
      </c>
      <c r="HL34" s="130">
        <f t="shared" si="209"/>
        <v>64.12545594</v>
      </c>
      <c r="HM34" s="143">
        <f t="shared" si="210"/>
        <v>-21.62228651</v>
      </c>
      <c r="HN34" s="143">
        <f t="shared" si="211"/>
        <v>-60.37011533</v>
      </c>
      <c r="HO34" s="143">
        <f t="shared" si="212"/>
        <v>-1.914723908</v>
      </c>
      <c r="HP34" s="124">
        <f t="shared" si="213"/>
        <v>64.12545594</v>
      </c>
      <c r="HQ34" s="140">
        <f t="shared" si="214"/>
        <v>2.094395102</v>
      </c>
      <c r="HR34" s="140">
        <f t="shared" si="215"/>
        <v>0.8675263566</v>
      </c>
      <c r="HS34" s="141">
        <f t="shared" si="216"/>
        <v>2.961921459</v>
      </c>
      <c r="HT34" s="141">
        <f t="shared" si="217"/>
        <v>2.961921459</v>
      </c>
      <c r="HU34" s="122">
        <f t="shared" si="218"/>
        <v>2.961921459</v>
      </c>
      <c r="HV34" s="142">
        <f t="shared" si="219"/>
        <v>1</v>
      </c>
      <c r="HW34" s="142">
        <f t="shared" si="220"/>
        <v>64.12545594</v>
      </c>
      <c r="HX34" s="130">
        <f t="shared" si="221"/>
        <v>64.12545594</v>
      </c>
      <c r="HY34" s="143">
        <f t="shared" si="222"/>
        <v>-63.09319676</v>
      </c>
      <c r="HZ34" s="143">
        <f t="shared" si="223"/>
        <v>11.45960826</v>
      </c>
      <c r="IA34" s="143">
        <f t="shared" si="224"/>
        <v>2.961921459</v>
      </c>
      <c r="IB34" s="124">
        <f t="shared" si="225"/>
        <v>64.12545594</v>
      </c>
      <c r="IC34" s="140">
        <f t="shared" si="226"/>
        <v>-2.094395102</v>
      </c>
      <c r="ID34" s="140">
        <f t="shared" si="227"/>
        <v>2.274066297</v>
      </c>
      <c r="IE34" s="141">
        <f t="shared" si="228"/>
        <v>0.1796711946</v>
      </c>
      <c r="IF34" s="141">
        <f t="shared" si="229"/>
        <v>0.1796711946</v>
      </c>
      <c r="IG34" s="122">
        <f t="shared" si="230"/>
        <v>0.1796711946</v>
      </c>
      <c r="IH34" s="142">
        <f t="shared" si="231"/>
        <v>1</v>
      </c>
      <c r="II34" s="142">
        <f t="shared" si="232"/>
        <v>64.12545594</v>
      </c>
      <c r="IJ34" s="130">
        <f t="shared" si="233"/>
        <v>64.12545594</v>
      </c>
      <c r="IK34" s="143">
        <f t="shared" si="234"/>
        <v>63.09319676</v>
      </c>
      <c r="IL34" s="143">
        <f t="shared" si="235"/>
        <v>11.45960826</v>
      </c>
      <c r="IM34" s="143">
        <f t="shared" si="236"/>
        <v>0.1796711946</v>
      </c>
      <c r="IN34" s="124">
        <f t="shared" si="237"/>
        <v>64.12545594</v>
      </c>
    </row>
    <row r="35" ht="12.75" customHeight="1">
      <c r="A35" s="129">
        <f>'Cortez Cubic'!AP35</f>
        <v>-0.2187762226</v>
      </c>
      <c r="B35" s="129">
        <f>'Cortez Cubic'!AQ35</f>
        <v>4.151702826</v>
      </c>
      <c r="C35" s="129">
        <f>'Cortez Cubic'!AR35</f>
        <v>1192.077129</v>
      </c>
      <c r="D35" s="129">
        <f>'Cortez Cubic'!AS35</f>
        <v>-32278.68126</v>
      </c>
      <c r="E35" s="129">
        <f t="shared" ref="E35:H35" si="718">0</f>
        <v>0</v>
      </c>
      <c r="F35" s="129">
        <f t="shared" si="718"/>
        <v>0</v>
      </c>
      <c r="G35" s="129">
        <f t="shared" si="718"/>
        <v>0</v>
      </c>
      <c r="H35" s="129">
        <f t="shared" si="718"/>
        <v>0</v>
      </c>
      <c r="I35" s="110">
        <f>'Cortez Cubic'!I35</f>
        <v>69</v>
      </c>
      <c r="J35" s="130">
        <f t="shared" si="28"/>
        <v>67.35289643</v>
      </c>
      <c r="K35" s="131">
        <f t="shared" si="29"/>
        <v>1</v>
      </c>
      <c r="L35" s="131">
        <f t="shared" si="30"/>
        <v>0</v>
      </c>
      <c r="M35" s="132">
        <f t="shared" si="31"/>
        <v>1.647103569</v>
      </c>
      <c r="N35" s="133">
        <f t="shared" si="32"/>
        <v>38.8565355</v>
      </c>
      <c r="O35" s="134">
        <f t="shared" si="33"/>
        <v>67.35289643</v>
      </c>
      <c r="P35" s="134">
        <f t="shared" si="34"/>
        <v>0</v>
      </c>
      <c r="Q35" s="135">
        <f t="shared" si="35"/>
        <v>28.49636093</v>
      </c>
      <c r="R35" s="135">
        <f t="shared" si="36"/>
        <v>0</v>
      </c>
      <c r="S35" s="136">
        <f t="shared" si="37"/>
        <v>-76.87231929</v>
      </c>
      <c r="T35" s="136">
        <f t="shared" si="38"/>
        <v>0</v>
      </c>
      <c r="U35" s="137">
        <f t="shared" ref="U35:X35" si="719">ATAN2(A35,E35)</f>
        <v>3.141592654</v>
      </c>
      <c r="V35" s="137">
        <f t="shared" si="719"/>
        <v>0</v>
      </c>
      <c r="W35" s="137">
        <f t="shared" si="719"/>
        <v>0</v>
      </c>
      <c r="X35" s="137">
        <f t="shared" si="719"/>
        <v>3.141592654</v>
      </c>
      <c r="Y35" s="137">
        <f t="shared" ref="Y35:AB35" si="720">SQRT(POWER(A35,2)+POWER(E35,2))</f>
        <v>0.2187762226</v>
      </c>
      <c r="Z35" s="137">
        <f t="shared" si="720"/>
        <v>4.151702826</v>
      </c>
      <c r="AA35" s="137">
        <f t="shared" si="720"/>
        <v>1192.077129</v>
      </c>
      <c r="AB35" s="137">
        <f t="shared" si="720"/>
        <v>32278.68126</v>
      </c>
      <c r="AC35" s="138">
        <f t="shared" ref="AC35:AF35" si="721">U35-$U35</f>
        <v>0</v>
      </c>
      <c r="AD35" s="138">
        <f t="shared" si="721"/>
        <v>-3.141592654</v>
      </c>
      <c r="AE35" s="138">
        <f t="shared" si="721"/>
        <v>-3.141592654</v>
      </c>
      <c r="AF35" s="138">
        <f t="shared" si="721"/>
        <v>0</v>
      </c>
      <c r="AG35" s="138">
        <f t="shared" ref="AG35:AJ35" si="722">Y35/$Y35</f>
        <v>1</v>
      </c>
      <c r="AH35" s="138">
        <f t="shared" si="722"/>
        <v>18.97693806</v>
      </c>
      <c r="AI35" s="138">
        <f t="shared" si="722"/>
        <v>5448.84227</v>
      </c>
      <c r="AJ35" s="138">
        <f t="shared" si="722"/>
        <v>147541.9992</v>
      </c>
      <c r="AK35" s="139">
        <f t="shared" ref="AK35:AN35" si="723">AG35*COS(AC35)</f>
        <v>1</v>
      </c>
      <c r="AL35" s="139">
        <f t="shared" si="723"/>
        <v>-18.97693806</v>
      </c>
      <c r="AM35" s="139">
        <f t="shared" si="723"/>
        <v>-5448.84227</v>
      </c>
      <c r="AN35" s="139">
        <f t="shared" si="723"/>
        <v>147541.9992</v>
      </c>
      <c r="AO35" s="129">
        <f t="shared" ref="AO35:AR35" si="724">AG35*SIN(AC35)</f>
        <v>0</v>
      </c>
      <c r="AP35" s="129">
        <f t="shared" si="724"/>
        <v>0</v>
      </c>
      <c r="AQ35" s="129">
        <f t="shared" si="724"/>
        <v>0</v>
      </c>
      <c r="AR35" s="129">
        <f t="shared" si="724"/>
        <v>0</v>
      </c>
      <c r="AS35" s="140">
        <f t="shared" si="45"/>
        <v>-9.424777961</v>
      </c>
      <c r="AT35" s="141">
        <f t="shared" si="46"/>
        <v>-9.424777961</v>
      </c>
      <c r="AU35" s="141">
        <f t="shared" si="47"/>
        <v>-3.141592654</v>
      </c>
      <c r="AV35" s="122">
        <f t="shared" si="48"/>
        <v>3.141592654</v>
      </c>
      <c r="AW35" s="142">
        <f t="shared" si="49"/>
        <v>6834.054227</v>
      </c>
      <c r="AX35" s="130">
        <f t="shared" si="50"/>
        <v>6834.054227</v>
      </c>
      <c r="AY35" s="143">
        <f t="shared" si="51"/>
        <v>13668.10845</v>
      </c>
      <c r="AZ35" s="143">
        <f t="shared" si="52"/>
        <v>0</v>
      </c>
      <c r="BA35" s="143">
        <f t="shared" si="53"/>
        <v>0</v>
      </c>
      <c r="BB35" s="124">
        <f t="shared" si="54"/>
        <v>13668.10845</v>
      </c>
      <c r="BC35" s="140">
        <f t="shared" ref="BC35:BD35" si="725">BC$2*AD35</f>
        <v>-3.141592654</v>
      </c>
      <c r="BD35" s="140">
        <f t="shared" si="725"/>
        <v>-3.141592654</v>
      </c>
      <c r="BE35" s="141">
        <f t="shared" si="56"/>
        <v>-6.283185307</v>
      </c>
      <c r="BF35" s="141">
        <f t="shared" si="57"/>
        <v>0</v>
      </c>
      <c r="BG35" s="122">
        <f t="shared" si="58"/>
        <v>0</v>
      </c>
      <c r="BH35" s="142">
        <f t="shared" ref="BH35:BI35" si="726">POWER(AH35,BH$2)</f>
        <v>18.97693806</v>
      </c>
      <c r="BI35" s="142">
        <f t="shared" si="726"/>
        <v>5448.84227</v>
      </c>
      <c r="BJ35" s="130">
        <f t="shared" si="60"/>
        <v>103402.3423</v>
      </c>
      <c r="BK35" s="143">
        <f t="shared" si="61"/>
        <v>930621.0805</v>
      </c>
      <c r="BL35" s="143">
        <f t="shared" si="62"/>
        <v>0</v>
      </c>
      <c r="BM35" s="143">
        <f t="shared" si="63"/>
        <v>0</v>
      </c>
      <c r="BN35" s="124">
        <f t="shared" si="64"/>
        <v>930621.0805</v>
      </c>
      <c r="BO35" s="140">
        <f t="shared" si="65"/>
        <v>0</v>
      </c>
      <c r="BP35" s="141">
        <f t="shared" si="66"/>
        <v>0</v>
      </c>
      <c r="BQ35" s="141">
        <f t="shared" si="67"/>
        <v>0</v>
      </c>
      <c r="BR35" s="122">
        <f t="shared" si="68"/>
        <v>0</v>
      </c>
      <c r="BS35" s="142">
        <f t="shared" si="69"/>
        <v>147541.9992</v>
      </c>
      <c r="BT35" s="130">
        <f t="shared" si="70"/>
        <v>147541.9992</v>
      </c>
      <c r="BU35" s="143">
        <f t="shared" si="71"/>
        <v>-3983633.978</v>
      </c>
      <c r="BV35" s="143">
        <f t="shared" si="72"/>
        <v>0</v>
      </c>
      <c r="BW35" s="143">
        <f t="shared" si="73"/>
        <v>3.141592654</v>
      </c>
      <c r="BX35" s="124">
        <f t="shared" si="74"/>
        <v>3983633.978</v>
      </c>
      <c r="BY35" s="144">
        <f t="shared" ref="BY35:BZ35" si="727">AY35+BK35+BU35</f>
        <v>-3039344.789</v>
      </c>
      <c r="BZ35" s="144">
        <f t="shared" si="727"/>
        <v>0</v>
      </c>
      <c r="CA35" s="144">
        <f t="shared" si="76"/>
        <v>-3.141592654</v>
      </c>
      <c r="CB35" s="145">
        <f t="shared" si="77"/>
        <v>3039344.789</v>
      </c>
      <c r="CC35" s="140">
        <f t="shared" ref="CC35:CD35" si="728">CC$2*AD35</f>
        <v>-6.283185307</v>
      </c>
      <c r="CD35" s="140">
        <f t="shared" si="728"/>
        <v>-6.283185307</v>
      </c>
      <c r="CE35" s="141">
        <f t="shared" si="79"/>
        <v>-12.56637061</v>
      </c>
      <c r="CF35" s="141">
        <f t="shared" si="80"/>
        <v>0</v>
      </c>
      <c r="CG35" s="122">
        <f t="shared" si="81"/>
        <v>0</v>
      </c>
      <c r="CH35" s="142">
        <f t="shared" ref="CH35:CI35" si="729">POWER(AH35,CH$2)</f>
        <v>360.1241783</v>
      </c>
      <c r="CI35" s="142">
        <f t="shared" si="729"/>
        <v>29689882.08</v>
      </c>
      <c r="CJ35" s="130">
        <f t="shared" si="83"/>
        <v>10692044388</v>
      </c>
      <c r="CK35" s="143">
        <f t="shared" si="84"/>
        <v>-10692044388</v>
      </c>
      <c r="CL35" s="143">
        <f t="shared" si="85"/>
        <v>0</v>
      </c>
      <c r="CM35" s="143">
        <f t="shared" si="86"/>
        <v>3.141592654</v>
      </c>
      <c r="CN35" s="124">
        <f t="shared" si="87"/>
        <v>10692044388</v>
      </c>
      <c r="CO35" s="140">
        <f t="shared" si="88"/>
        <v>-9.424777961</v>
      </c>
      <c r="CP35" s="141">
        <f t="shared" si="89"/>
        <v>-9.424777961</v>
      </c>
      <c r="CQ35" s="141">
        <f t="shared" si="90"/>
        <v>-3.141592654</v>
      </c>
      <c r="CR35" s="122">
        <f t="shared" si="91"/>
        <v>3.141592654</v>
      </c>
      <c r="CS35" s="142">
        <f t="shared" si="92"/>
        <v>161775484453</v>
      </c>
      <c r="CT35" s="130">
        <f t="shared" si="93"/>
        <v>161775484453</v>
      </c>
      <c r="CU35" s="143">
        <f t="shared" si="94"/>
        <v>-647101937813</v>
      </c>
      <c r="CV35" s="143">
        <f t="shared" si="95"/>
        <v>0.00007924713169</v>
      </c>
      <c r="CW35" s="143">
        <f t="shared" si="96"/>
        <v>3.141592654</v>
      </c>
      <c r="CX35" s="124">
        <f t="shared" si="97"/>
        <v>647101937813</v>
      </c>
      <c r="CY35" s="140">
        <f t="shared" si="98"/>
        <v>-9.424777961</v>
      </c>
      <c r="CZ35" s="140">
        <f t="shared" si="99"/>
        <v>0</v>
      </c>
      <c r="DA35" s="141">
        <f t="shared" si="100"/>
        <v>-9.424777961</v>
      </c>
      <c r="DB35" s="141">
        <f t="shared" si="101"/>
        <v>-3.141592654</v>
      </c>
      <c r="DC35" s="122">
        <f t="shared" si="102"/>
        <v>3.141592654</v>
      </c>
      <c r="DD35" s="142">
        <f t="shared" si="103"/>
        <v>6834.054227</v>
      </c>
      <c r="DE35" s="142">
        <f t="shared" si="104"/>
        <v>147541.9992</v>
      </c>
      <c r="DF35" s="130">
        <f t="shared" si="105"/>
        <v>1008310023</v>
      </c>
      <c r="DG35" s="143">
        <f t="shared" si="106"/>
        <v>-4033240093</v>
      </c>
      <c r="DH35" s="143">
        <f t="shared" si="107"/>
        <v>0.000000493929457</v>
      </c>
      <c r="DI35" s="143">
        <f t="shared" si="108"/>
        <v>3.141592654</v>
      </c>
      <c r="DJ35" s="124">
        <f t="shared" si="109"/>
        <v>4033240093</v>
      </c>
      <c r="DK35" s="140">
        <f t="shared" ref="DK35:DM35" si="730">DK$2*AD35</f>
        <v>-3.141592654</v>
      </c>
      <c r="DL35" s="140">
        <f t="shared" si="730"/>
        <v>-3.141592654</v>
      </c>
      <c r="DM35" s="140">
        <f t="shared" si="730"/>
        <v>0</v>
      </c>
      <c r="DN35" s="141">
        <f t="shared" si="111"/>
        <v>-6.283185307</v>
      </c>
      <c r="DO35" s="141">
        <f t="shared" si="112"/>
        <v>0</v>
      </c>
      <c r="DP35" s="122">
        <f t="shared" si="113"/>
        <v>0</v>
      </c>
      <c r="DQ35" s="142">
        <f t="shared" ref="DQ35:DS35" si="731">POWER(AH35,DQ$2)</f>
        <v>18.97693806</v>
      </c>
      <c r="DR35" s="142">
        <f t="shared" si="731"/>
        <v>5448.84227</v>
      </c>
      <c r="DS35" s="142">
        <f t="shared" si="731"/>
        <v>147541.9992</v>
      </c>
      <c r="DT35" s="130">
        <f t="shared" si="115"/>
        <v>15256188301</v>
      </c>
      <c r="DU35" s="143">
        <f t="shared" si="116"/>
        <v>-274611389414</v>
      </c>
      <c r="DV35" s="143">
        <f t="shared" si="117"/>
        <v>0</v>
      </c>
      <c r="DW35" s="143">
        <f t="shared" si="118"/>
        <v>3.141592654</v>
      </c>
      <c r="DX35" s="124">
        <f t="shared" si="119"/>
        <v>274611389414</v>
      </c>
      <c r="DY35" s="140">
        <f t="shared" si="120"/>
        <v>0</v>
      </c>
      <c r="DZ35" s="141">
        <f t="shared" si="121"/>
        <v>0</v>
      </c>
      <c r="EA35" s="141">
        <f t="shared" si="122"/>
        <v>0</v>
      </c>
      <c r="EB35" s="122">
        <f t="shared" si="123"/>
        <v>0</v>
      </c>
      <c r="EC35" s="142">
        <f t="shared" si="124"/>
        <v>21768641527</v>
      </c>
      <c r="ED35" s="130">
        <f t="shared" si="125"/>
        <v>21768641527</v>
      </c>
      <c r="EE35" s="143">
        <f t="shared" si="126"/>
        <v>587753321223</v>
      </c>
      <c r="EF35" s="143">
        <f t="shared" si="127"/>
        <v>0</v>
      </c>
      <c r="EG35" s="143">
        <f t="shared" si="128"/>
        <v>0</v>
      </c>
      <c r="EH35" s="124">
        <f t="shared" si="129"/>
        <v>587753321223</v>
      </c>
      <c r="EI35" s="144">
        <f t="shared" ref="EI35:EJ35" si="732">CK35+CU35+DG35+DU35+EE35</f>
        <v>-348685290485</v>
      </c>
      <c r="EJ35" s="144">
        <f t="shared" si="732"/>
        <v>0.00007974106114</v>
      </c>
      <c r="EK35" s="144">
        <f t="shared" si="131"/>
        <v>3.141592654</v>
      </c>
      <c r="EL35" s="145">
        <f t="shared" si="132"/>
        <v>348685290485</v>
      </c>
      <c r="EM35" s="140">
        <f t="shared" si="133"/>
        <v>1.570796327</v>
      </c>
      <c r="EN35" s="141">
        <f t="shared" si="134"/>
        <v>1.570796327</v>
      </c>
      <c r="EO35" s="141">
        <f t="shared" si="135"/>
        <v>1.570796327</v>
      </c>
      <c r="EP35" s="122">
        <f t="shared" si="136"/>
        <v>1.570796327</v>
      </c>
      <c r="EQ35" s="142">
        <f t="shared" si="137"/>
        <v>590495.8006</v>
      </c>
      <c r="ER35" s="130">
        <f t="shared" si="138"/>
        <v>590495.8006</v>
      </c>
      <c r="ES35" s="143">
        <f t="shared" si="139"/>
        <v>0.0000000001878795674</v>
      </c>
      <c r="ET35" s="143">
        <f t="shared" si="140"/>
        <v>3068306.185</v>
      </c>
      <c r="EU35" s="143">
        <f t="shared" si="141"/>
        <v>1.570796327</v>
      </c>
      <c r="EV35" s="124">
        <f t="shared" si="142"/>
        <v>3068306.185</v>
      </c>
      <c r="EW35" s="144">
        <f t="shared" ref="EW35:EX35" si="733">BY35+ES35</f>
        <v>-3039344.789</v>
      </c>
      <c r="EX35" s="144">
        <f t="shared" si="733"/>
        <v>3068306.185</v>
      </c>
      <c r="EY35" s="144">
        <f t="shared" si="144"/>
        <v>2.351452703</v>
      </c>
      <c r="EZ35" s="145">
        <f t="shared" si="145"/>
        <v>4318809.974</v>
      </c>
      <c r="FA35" s="140">
        <f t="shared" si="146"/>
        <v>0.7838175678</v>
      </c>
      <c r="FB35" s="141">
        <f t="shared" si="147"/>
        <v>0.7838175678</v>
      </c>
      <c r="FC35" s="141">
        <f t="shared" si="148"/>
        <v>0.7838175678</v>
      </c>
      <c r="FD35" s="122">
        <f t="shared" si="149"/>
        <v>0.7838175678</v>
      </c>
      <c r="FE35" s="142">
        <f t="shared" si="150"/>
        <v>162.8501009</v>
      </c>
      <c r="FF35" s="130">
        <f t="shared" si="151"/>
        <v>162.8501009</v>
      </c>
      <c r="FG35" s="143">
        <f t="shared" si="152"/>
        <v>30.5136252</v>
      </c>
      <c r="FH35" s="143">
        <f t="shared" si="153"/>
        <v>30.41731795</v>
      </c>
      <c r="FI35" s="143">
        <f t="shared" si="154"/>
        <v>0.7838175678</v>
      </c>
      <c r="FJ35" s="124">
        <f t="shared" si="155"/>
        <v>43.0847369</v>
      </c>
      <c r="FK35" s="140">
        <f t="shared" si="156"/>
        <v>-6.283185307</v>
      </c>
      <c r="FL35" s="141">
        <f t="shared" si="157"/>
        <v>-6.283185307</v>
      </c>
      <c r="FM35" s="141">
        <f t="shared" si="158"/>
        <v>0</v>
      </c>
      <c r="FN35" s="122">
        <f t="shared" si="159"/>
        <v>0</v>
      </c>
      <c r="FO35" s="142">
        <f t="shared" si="160"/>
        <v>360.1241783</v>
      </c>
      <c r="FP35" s="130">
        <f t="shared" si="161"/>
        <v>360.1241783</v>
      </c>
      <c r="FQ35" s="143">
        <f t="shared" si="162"/>
        <v>-360.1241783</v>
      </c>
      <c r="FR35" s="143">
        <f t="shared" si="163"/>
        <v>0</v>
      </c>
      <c r="FS35" s="143">
        <f t="shared" si="164"/>
        <v>3.141592654</v>
      </c>
      <c r="FT35" s="124">
        <f t="shared" si="165"/>
        <v>360.1241783</v>
      </c>
      <c r="FU35" s="144">
        <f t="shared" si="166"/>
        <v>-16706.65099</v>
      </c>
      <c r="FV35" s="144">
        <f t="shared" si="167"/>
        <v>0</v>
      </c>
      <c r="FW35" s="144">
        <f t="shared" si="168"/>
        <v>-3.141592654</v>
      </c>
      <c r="FX35" s="145">
        <f t="shared" si="169"/>
        <v>16706.65099</v>
      </c>
      <c r="FY35" s="140">
        <f t="shared" si="170"/>
        <v>-3.141592654</v>
      </c>
      <c r="FZ35" s="140">
        <f t="shared" si="171"/>
        <v>-0.7838175678</v>
      </c>
      <c r="GA35" s="141">
        <f t="shared" si="172"/>
        <v>-3.925410221</v>
      </c>
      <c r="GB35" s="141">
        <f t="shared" si="173"/>
        <v>-3.925410221</v>
      </c>
      <c r="GC35" s="122">
        <f t="shared" si="174"/>
        <v>2.357775086</v>
      </c>
      <c r="GD35" s="142">
        <f t="shared" si="175"/>
        <v>16706.65099</v>
      </c>
      <c r="GE35" s="142">
        <f t="shared" si="176"/>
        <v>0.02321007558</v>
      </c>
      <c r="GF35" s="130">
        <f t="shared" si="177"/>
        <v>387.7626321</v>
      </c>
      <c r="GG35" s="143">
        <f t="shared" si="178"/>
        <v>-30.5136252</v>
      </c>
      <c r="GH35" s="143">
        <f t="shared" si="179"/>
        <v>30.41731795</v>
      </c>
      <c r="GI35" s="143">
        <f t="shared" si="180"/>
        <v>2.357775086</v>
      </c>
      <c r="GJ35" s="124">
        <f t="shared" si="181"/>
        <v>43.0847369</v>
      </c>
      <c r="GK35" s="146">
        <f t="shared" si="182"/>
        <v>-0.5</v>
      </c>
      <c r="GL35" s="127">
        <f t="shared" si="183"/>
        <v>-0.8660254038</v>
      </c>
      <c r="GM35" s="146">
        <f t="shared" si="184"/>
        <v>-2.094395102</v>
      </c>
      <c r="GN35" s="127">
        <f t="shared" si="185"/>
        <v>1</v>
      </c>
      <c r="GO35" s="147">
        <f t="shared" si="186"/>
        <v>-0.5</v>
      </c>
      <c r="GP35" s="128">
        <f t="shared" si="187"/>
        <v>0.8660254038</v>
      </c>
      <c r="GQ35" s="147">
        <f t="shared" si="188"/>
        <v>2.094395102</v>
      </c>
      <c r="GR35" s="128">
        <f t="shared" si="189"/>
        <v>1</v>
      </c>
      <c r="GS35" s="140">
        <f t="shared" si="190"/>
        <v>-2.094395102</v>
      </c>
      <c r="GT35" s="140">
        <f t="shared" si="191"/>
        <v>0.7838175678</v>
      </c>
      <c r="GU35" s="141">
        <f t="shared" si="192"/>
        <v>-1.310577535</v>
      </c>
      <c r="GV35" s="141">
        <f t="shared" si="193"/>
        <v>-1.310577535</v>
      </c>
      <c r="GW35" s="122">
        <f t="shared" si="194"/>
        <v>-1.310577535</v>
      </c>
      <c r="GX35" s="142">
        <f t="shared" si="195"/>
        <v>1</v>
      </c>
      <c r="GY35" s="142">
        <f t="shared" si="196"/>
        <v>43.0847369</v>
      </c>
      <c r="GZ35" s="130">
        <f t="shared" si="197"/>
        <v>43.0847369</v>
      </c>
      <c r="HA35" s="143">
        <f t="shared" si="198"/>
        <v>11.08535745</v>
      </c>
      <c r="HB35" s="143">
        <f t="shared" si="199"/>
        <v>-41.63423356</v>
      </c>
      <c r="HC35" s="143">
        <f t="shared" si="200"/>
        <v>-1.310577535</v>
      </c>
      <c r="HD35" s="124">
        <f t="shared" si="201"/>
        <v>43.0847369</v>
      </c>
      <c r="HE35" s="140">
        <f t="shared" si="202"/>
        <v>2.094395102</v>
      </c>
      <c r="HF35" s="140">
        <f t="shared" si="203"/>
        <v>2.357775086</v>
      </c>
      <c r="HG35" s="141">
        <f t="shared" si="204"/>
        <v>4.452170188</v>
      </c>
      <c r="HH35" s="141">
        <f t="shared" si="205"/>
        <v>4.452170188</v>
      </c>
      <c r="HI35" s="122">
        <f t="shared" si="206"/>
        <v>-1.831015119</v>
      </c>
      <c r="HJ35" s="142">
        <f t="shared" si="207"/>
        <v>1</v>
      </c>
      <c r="HK35" s="142">
        <f t="shared" si="208"/>
        <v>43.0847369</v>
      </c>
      <c r="HL35" s="130">
        <f t="shared" si="209"/>
        <v>43.0847369</v>
      </c>
      <c r="HM35" s="143">
        <f t="shared" si="210"/>
        <v>-11.08535745</v>
      </c>
      <c r="HN35" s="143">
        <f t="shared" si="211"/>
        <v>-41.63423356</v>
      </c>
      <c r="HO35" s="143">
        <f t="shared" si="212"/>
        <v>-1.831015119</v>
      </c>
      <c r="HP35" s="124">
        <f t="shared" si="213"/>
        <v>43.0847369</v>
      </c>
      <c r="HQ35" s="140">
        <f t="shared" si="214"/>
        <v>2.094395102</v>
      </c>
      <c r="HR35" s="140">
        <f t="shared" si="215"/>
        <v>0.7838175678</v>
      </c>
      <c r="HS35" s="141">
        <f t="shared" si="216"/>
        <v>2.87821267</v>
      </c>
      <c r="HT35" s="141">
        <f t="shared" si="217"/>
        <v>2.87821267</v>
      </c>
      <c r="HU35" s="122">
        <f t="shared" si="218"/>
        <v>2.87821267</v>
      </c>
      <c r="HV35" s="142">
        <f t="shared" si="219"/>
        <v>1</v>
      </c>
      <c r="HW35" s="142">
        <f t="shared" si="220"/>
        <v>43.0847369</v>
      </c>
      <c r="HX35" s="130">
        <f t="shared" si="221"/>
        <v>43.0847369</v>
      </c>
      <c r="HY35" s="143">
        <f t="shared" si="222"/>
        <v>-41.59898266</v>
      </c>
      <c r="HZ35" s="143">
        <f t="shared" si="223"/>
        <v>11.21691562</v>
      </c>
      <c r="IA35" s="143">
        <f t="shared" si="224"/>
        <v>2.87821267</v>
      </c>
      <c r="IB35" s="124">
        <f t="shared" si="225"/>
        <v>43.0847369</v>
      </c>
      <c r="IC35" s="140">
        <f t="shared" si="226"/>
        <v>-2.094395102</v>
      </c>
      <c r="ID35" s="140">
        <f t="shared" si="227"/>
        <v>2.357775086</v>
      </c>
      <c r="IE35" s="141">
        <f t="shared" si="228"/>
        <v>0.2633799834</v>
      </c>
      <c r="IF35" s="141">
        <f t="shared" si="229"/>
        <v>0.2633799834</v>
      </c>
      <c r="IG35" s="122">
        <f t="shared" si="230"/>
        <v>0.2633799834</v>
      </c>
      <c r="IH35" s="142">
        <f t="shared" si="231"/>
        <v>1</v>
      </c>
      <c r="II35" s="142">
        <f t="shared" si="232"/>
        <v>43.0847369</v>
      </c>
      <c r="IJ35" s="130">
        <f t="shared" si="233"/>
        <v>43.0847369</v>
      </c>
      <c r="IK35" s="143">
        <f t="shared" si="234"/>
        <v>41.59898266</v>
      </c>
      <c r="IL35" s="143">
        <f t="shared" si="235"/>
        <v>11.21691562</v>
      </c>
      <c r="IM35" s="143">
        <f t="shared" si="236"/>
        <v>0.2633799834</v>
      </c>
      <c r="IN35" s="124">
        <f t="shared" si="237"/>
        <v>43.0847369</v>
      </c>
    </row>
    <row r="36" ht="12.75" customHeight="1">
      <c r="A36" s="129">
        <f>'Cortez Cubic'!AP36</f>
        <v>-0.2187762226</v>
      </c>
      <c r="B36" s="129">
        <f>'Cortez Cubic'!AQ36</f>
        <v>8.107807609</v>
      </c>
      <c r="C36" s="129">
        <f>'Cortez Cubic'!AR36</f>
        <v>31740.48212</v>
      </c>
      <c r="D36" s="129">
        <f>'Cortez Cubic'!AS36</f>
        <v>-5056945.837</v>
      </c>
      <c r="E36" s="129">
        <f t="shared" ref="E36:H36" si="734">0</f>
        <v>0</v>
      </c>
      <c r="F36" s="129">
        <f t="shared" si="734"/>
        <v>0</v>
      </c>
      <c r="G36" s="129">
        <f t="shared" si="734"/>
        <v>0</v>
      </c>
      <c r="H36" s="129">
        <f t="shared" si="734"/>
        <v>0</v>
      </c>
      <c r="I36" s="110">
        <f>'Cortez Cubic'!I36</f>
        <v>222</v>
      </c>
      <c r="J36" s="130">
        <f t="shared" si="28"/>
        <v>223.6699249</v>
      </c>
      <c r="K36" s="131">
        <f t="shared" si="29"/>
        <v>0</v>
      </c>
      <c r="L36" s="131">
        <f t="shared" si="30"/>
        <v>1</v>
      </c>
      <c r="M36" s="132">
        <f t="shared" si="31"/>
        <v>-1.669924875</v>
      </c>
      <c r="N36" s="133">
        <f t="shared" si="32"/>
        <v>17.76181512</v>
      </c>
      <c r="O36" s="134">
        <f t="shared" si="33"/>
        <v>241.43174</v>
      </c>
      <c r="P36" s="134">
        <f t="shared" si="34"/>
        <v>0</v>
      </c>
      <c r="Q36" s="135">
        <f t="shared" si="35"/>
        <v>223.6699249</v>
      </c>
      <c r="R36" s="135">
        <f t="shared" si="36"/>
        <v>0</v>
      </c>
      <c r="S36" s="136">
        <f t="shared" si="37"/>
        <v>-428.041844</v>
      </c>
      <c r="T36" s="136">
        <f t="shared" si="38"/>
        <v>0</v>
      </c>
      <c r="U36" s="137">
        <f t="shared" ref="U36:X36" si="735">ATAN2(A36,E36)</f>
        <v>3.141592654</v>
      </c>
      <c r="V36" s="137">
        <f t="shared" si="735"/>
        <v>0</v>
      </c>
      <c r="W36" s="137">
        <f t="shared" si="735"/>
        <v>0</v>
      </c>
      <c r="X36" s="137">
        <f t="shared" si="735"/>
        <v>3.141592654</v>
      </c>
      <c r="Y36" s="137">
        <f t="shared" ref="Y36:AB36" si="736">SQRT(POWER(A36,2)+POWER(E36,2))</f>
        <v>0.2187762226</v>
      </c>
      <c r="Z36" s="137">
        <f t="shared" si="736"/>
        <v>8.107807609</v>
      </c>
      <c r="AA36" s="137">
        <f t="shared" si="736"/>
        <v>31740.48212</v>
      </c>
      <c r="AB36" s="137">
        <f t="shared" si="736"/>
        <v>5056945.837</v>
      </c>
      <c r="AC36" s="138">
        <f t="shared" ref="AC36:AF36" si="737">U36-$U36</f>
        <v>0</v>
      </c>
      <c r="AD36" s="138">
        <f t="shared" si="737"/>
        <v>-3.141592654</v>
      </c>
      <c r="AE36" s="138">
        <f t="shared" si="737"/>
        <v>-3.141592654</v>
      </c>
      <c r="AF36" s="138">
        <f t="shared" si="737"/>
        <v>0</v>
      </c>
      <c r="AG36" s="138">
        <f t="shared" ref="AG36:AJ36" si="738">Y36/$Y36</f>
        <v>1</v>
      </c>
      <c r="AH36" s="138">
        <f t="shared" si="738"/>
        <v>37.05982082</v>
      </c>
      <c r="AI36" s="138">
        <f t="shared" si="738"/>
        <v>145081.9552</v>
      </c>
      <c r="AJ36" s="138">
        <f t="shared" si="738"/>
        <v>23114695.82</v>
      </c>
      <c r="AK36" s="139">
        <f t="shared" ref="AK36:AN36" si="739">AG36*COS(AC36)</f>
        <v>1</v>
      </c>
      <c r="AL36" s="139">
        <f t="shared" si="739"/>
        <v>-37.05982082</v>
      </c>
      <c r="AM36" s="139">
        <f t="shared" si="739"/>
        <v>-145081.9552</v>
      </c>
      <c r="AN36" s="139">
        <f t="shared" si="739"/>
        <v>23114695.82</v>
      </c>
      <c r="AO36" s="129">
        <f t="shared" ref="AO36:AR36" si="740">AG36*SIN(AC36)</f>
        <v>0</v>
      </c>
      <c r="AP36" s="129">
        <f t="shared" si="740"/>
        <v>0</v>
      </c>
      <c r="AQ36" s="129">
        <f t="shared" si="740"/>
        <v>0</v>
      </c>
      <c r="AR36" s="129">
        <f t="shared" si="740"/>
        <v>0</v>
      </c>
      <c r="AS36" s="140">
        <f t="shared" si="45"/>
        <v>-9.424777961</v>
      </c>
      <c r="AT36" s="141">
        <f t="shared" si="46"/>
        <v>-9.424777961</v>
      </c>
      <c r="AU36" s="141">
        <f t="shared" si="47"/>
        <v>-3.141592654</v>
      </c>
      <c r="AV36" s="122">
        <f t="shared" si="48"/>
        <v>3.141592654</v>
      </c>
      <c r="AW36" s="142">
        <f t="shared" si="49"/>
        <v>50899.08153</v>
      </c>
      <c r="AX36" s="130">
        <f t="shared" si="50"/>
        <v>50899.08153</v>
      </c>
      <c r="AY36" s="143">
        <f t="shared" si="51"/>
        <v>101798.1631</v>
      </c>
      <c r="AZ36" s="143">
        <f t="shared" si="52"/>
        <v>0</v>
      </c>
      <c r="BA36" s="143">
        <f t="shared" si="53"/>
        <v>0</v>
      </c>
      <c r="BB36" s="124">
        <f t="shared" si="54"/>
        <v>101798.1631</v>
      </c>
      <c r="BC36" s="140">
        <f t="shared" ref="BC36:BD36" si="741">BC$2*AD36</f>
        <v>-3.141592654</v>
      </c>
      <c r="BD36" s="140">
        <f t="shared" si="741"/>
        <v>-3.141592654</v>
      </c>
      <c r="BE36" s="141">
        <f t="shared" si="56"/>
        <v>-6.283185307</v>
      </c>
      <c r="BF36" s="141">
        <f t="shared" si="57"/>
        <v>0</v>
      </c>
      <c r="BG36" s="122">
        <f t="shared" si="58"/>
        <v>0</v>
      </c>
      <c r="BH36" s="142">
        <f t="shared" ref="BH36:BI36" si="742">POWER(AH36,BH$2)</f>
        <v>37.05982082</v>
      </c>
      <c r="BI36" s="142">
        <f t="shared" si="742"/>
        <v>145081.9552</v>
      </c>
      <c r="BJ36" s="130">
        <f t="shared" si="60"/>
        <v>5376711.262</v>
      </c>
      <c r="BK36" s="143">
        <f t="shared" si="61"/>
        <v>48390401.36</v>
      </c>
      <c r="BL36" s="143">
        <f t="shared" si="62"/>
        <v>0</v>
      </c>
      <c r="BM36" s="143">
        <f t="shared" si="63"/>
        <v>0</v>
      </c>
      <c r="BN36" s="124">
        <f t="shared" si="64"/>
        <v>48390401.36</v>
      </c>
      <c r="BO36" s="140">
        <f t="shared" si="65"/>
        <v>0</v>
      </c>
      <c r="BP36" s="141">
        <f t="shared" si="66"/>
        <v>0</v>
      </c>
      <c r="BQ36" s="141">
        <f t="shared" si="67"/>
        <v>0</v>
      </c>
      <c r="BR36" s="122">
        <f t="shared" si="68"/>
        <v>0</v>
      </c>
      <c r="BS36" s="142">
        <f t="shared" si="69"/>
        <v>23114695.82</v>
      </c>
      <c r="BT36" s="130">
        <f t="shared" si="70"/>
        <v>23114695.82</v>
      </c>
      <c r="BU36" s="143">
        <f t="shared" si="71"/>
        <v>-624096787</v>
      </c>
      <c r="BV36" s="143">
        <f t="shared" si="72"/>
        <v>0</v>
      </c>
      <c r="BW36" s="143">
        <f t="shared" si="73"/>
        <v>3.141592654</v>
      </c>
      <c r="BX36" s="124">
        <f t="shared" si="74"/>
        <v>624096787</v>
      </c>
      <c r="BY36" s="144">
        <f t="shared" ref="BY36:BZ36" si="743">AY36+BK36+BU36</f>
        <v>-575604587.5</v>
      </c>
      <c r="BZ36" s="144">
        <f t="shared" si="743"/>
        <v>0</v>
      </c>
      <c r="CA36" s="144">
        <f t="shared" si="76"/>
        <v>-3.141592654</v>
      </c>
      <c r="CB36" s="145">
        <f t="shared" si="77"/>
        <v>575604587.5</v>
      </c>
      <c r="CC36" s="140">
        <f t="shared" ref="CC36:CD36" si="744">CC$2*AD36</f>
        <v>-6.283185307</v>
      </c>
      <c r="CD36" s="140">
        <f t="shared" si="744"/>
        <v>-6.283185307</v>
      </c>
      <c r="CE36" s="141">
        <f t="shared" si="79"/>
        <v>-12.56637061</v>
      </c>
      <c r="CF36" s="141">
        <f t="shared" si="80"/>
        <v>0</v>
      </c>
      <c r="CG36" s="122">
        <f t="shared" si="81"/>
        <v>0</v>
      </c>
      <c r="CH36" s="142">
        <f t="shared" ref="CH36:CI36" si="745">POWER(AH36,CH$2)</f>
        <v>1373.430319</v>
      </c>
      <c r="CI36" s="142">
        <f t="shared" si="745"/>
        <v>21048773711</v>
      </c>
      <c r="CJ36" s="130">
        <f t="shared" si="83"/>
        <v>28909023994282</v>
      </c>
      <c r="CK36" s="143">
        <f t="shared" si="84"/>
        <v>-28909023994282</v>
      </c>
      <c r="CL36" s="143">
        <f t="shared" si="85"/>
        <v>0</v>
      </c>
      <c r="CM36" s="143">
        <f t="shared" si="86"/>
        <v>3.141592654</v>
      </c>
      <c r="CN36" s="124">
        <f t="shared" si="87"/>
        <v>28909023994282</v>
      </c>
      <c r="CO36" s="140">
        <f t="shared" si="88"/>
        <v>-9.424777961</v>
      </c>
      <c r="CP36" s="141">
        <f t="shared" si="89"/>
        <v>-9.424777961</v>
      </c>
      <c r="CQ36" s="141">
        <f t="shared" si="90"/>
        <v>-3.141592654</v>
      </c>
      <c r="CR36" s="122">
        <f t="shared" si="91"/>
        <v>3.141592654</v>
      </c>
      <c r="CS36" s="142">
        <f t="shared" si="92"/>
        <v>3.0538E+15</v>
      </c>
      <c r="CT36" s="130">
        <f t="shared" si="93"/>
        <v>3.0538E+15</v>
      </c>
      <c r="CU36" s="143">
        <f t="shared" si="94"/>
        <v>-1.22152E+16</v>
      </c>
      <c r="CV36" s="143">
        <f t="shared" si="95"/>
        <v>1.495929208</v>
      </c>
      <c r="CW36" s="143">
        <f t="shared" si="96"/>
        <v>3.141592654</v>
      </c>
      <c r="CX36" s="124">
        <f t="shared" si="97"/>
        <v>1.22152E+16</v>
      </c>
      <c r="CY36" s="140">
        <f t="shared" si="98"/>
        <v>-9.424777961</v>
      </c>
      <c r="CZ36" s="140">
        <f t="shared" si="99"/>
        <v>0</v>
      </c>
      <c r="DA36" s="141">
        <f t="shared" si="100"/>
        <v>-9.424777961</v>
      </c>
      <c r="DB36" s="141">
        <f t="shared" si="101"/>
        <v>-3.141592654</v>
      </c>
      <c r="DC36" s="122">
        <f t="shared" si="102"/>
        <v>3.141592654</v>
      </c>
      <c r="DD36" s="142">
        <f t="shared" si="103"/>
        <v>50899.08153</v>
      </c>
      <c r="DE36" s="142">
        <f t="shared" si="104"/>
        <v>23114695.82</v>
      </c>
      <c r="DF36" s="130">
        <f t="shared" si="105"/>
        <v>1176516786899</v>
      </c>
      <c r="DG36" s="143">
        <f t="shared" si="106"/>
        <v>-4706067147595</v>
      </c>
      <c r="DH36" s="143">
        <f t="shared" si="107"/>
        <v>0.0005763270069</v>
      </c>
      <c r="DI36" s="143">
        <f t="shared" si="108"/>
        <v>3.141592654</v>
      </c>
      <c r="DJ36" s="124">
        <f t="shared" si="109"/>
        <v>4706067147595</v>
      </c>
      <c r="DK36" s="140">
        <f t="shared" ref="DK36:DM36" si="746">DK$2*AD36</f>
        <v>-3.141592654</v>
      </c>
      <c r="DL36" s="140">
        <f t="shared" si="746"/>
        <v>-3.141592654</v>
      </c>
      <c r="DM36" s="140">
        <f t="shared" si="746"/>
        <v>0</v>
      </c>
      <c r="DN36" s="141">
        <f t="shared" si="111"/>
        <v>-6.283185307</v>
      </c>
      <c r="DO36" s="141">
        <f t="shared" si="112"/>
        <v>0</v>
      </c>
      <c r="DP36" s="122">
        <f t="shared" si="113"/>
        <v>0</v>
      </c>
      <c r="DQ36" s="142">
        <f t="shared" ref="DQ36:DS36" si="747">POWER(AH36,DQ$2)</f>
        <v>37.05982082</v>
      </c>
      <c r="DR36" s="142">
        <f t="shared" si="747"/>
        <v>145081.9552</v>
      </c>
      <c r="DS36" s="142">
        <f t="shared" si="747"/>
        <v>23114695.82</v>
      </c>
      <c r="DT36" s="130">
        <f t="shared" si="115"/>
        <v>124281045310884</v>
      </c>
      <c r="DU36" s="143">
        <f t="shared" si="116"/>
        <v>-2.23706E+15</v>
      </c>
      <c r="DV36" s="143">
        <f t="shared" si="117"/>
        <v>0</v>
      </c>
      <c r="DW36" s="143">
        <f t="shared" si="118"/>
        <v>3.141592654</v>
      </c>
      <c r="DX36" s="124">
        <f t="shared" si="119"/>
        <v>2.23706E+15</v>
      </c>
      <c r="DY36" s="140">
        <f t="shared" si="120"/>
        <v>0</v>
      </c>
      <c r="DZ36" s="141">
        <f t="shared" si="121"/>
        <v>0</v>
      </c>
      <c r="EA36" s="141">
        <f t="shared" si="122"/>
        <v>0</v>
      </c>
      <c r="EB36" s="122">
        <f t="shared" si="123"/>
        <v>0</v>
      </c>
      <c r="EC36" s="142">
        <f t="shared" si="124"/>
        <v>534289162671869</v>
      </c>
      <c r="ED36" s="130">
        <f t="shared" si="125"/>
        <v>534289162671869</v>
      </c>
      <c r="EE36" s="143">
        <f t="shared" si="126"/>
        <v>1.44258E+16</v>
      </c>
      <c r="EF36" s="143">
        <f t="shared" si="127"/>
        <v>0</v>
      </c>
      <c r="EG36" s="143">
        <f t="shared" si="128"/>
        <v>0</v>
      </c>
      <c r="EH36" s="124">
        <f t="shared" si="129"/>
        <v>1.44258E+16</v>
      </c>
      <c r="EI36" s="144">
        <f t="shared" ref="EI36:EJ36" si="748">CK36+CU36+DG36+DU36+EE36</f>
        <v>-60055489154094</v>
      </c>
      <c r="EJ36" s="144">
        <f t="shared" si="748"/>
        <v>1.496505535</v>
      </c>
      <c r="EK36" s="144">
        <f t="shared" si="131"/>
        <v>3.141592654</v>
      </c>
      <c r="EL36" s="145">
        <f t="shared" si="132"/>
        <v>60055489154094</v>
      </c>
      <c r="EM36" s="140">
        <f t="shared" si="133"/>
        <v>1.570796327</v>
      </c>
      <c r="EN36" s="141">
        <f t="shared" si="134"/>
        <v>1.570796327</v>
      </c>
      <c r="EO36" s="141">
        <f t="shared" si="135"/>
        <v>1.570796327</v>
      </c>
      <c r="EP36" s="122">
        <f t="shared" si="136"/>
        <v>1.570796327</v>
      </c>
      <c r="EQ36" s="142">
        <f t="shared" si="137"/>
        <v>7749547.674</v>
      </c>
      <c r="ER36" s="130">
        <f t="shared" si="138"/>
        <v>7749547.674</v>
      </c>
      <c r="ES36" s="143">
        <f t="shared" si="139"/>
        <v>0.0000005031759516</v>
      </c>
      <c r="ET36" s="143">
        <f t="shared" si="140"/>
        <v>40267830.92</v>
      </c>
      <c r="EU36" s="143">
        <f t="shared" si="141"/>
        <v>1.570796327</v>
      </c>
      <c r="EV36" s="124">
        <f t="shared" si="142"/>
        <v>40267830.92</v>
      </c>
      <c r="EW36" s="144">
        <f t="shared" ref="EW36:EX36" si="749">BY36+ES36</f>
        <v>-575604587.5</v>
      </c>
      <c r="EX36" s="144">
        <f t="shared" si="749"/>
        <v>40267830.92</v>
      </c>
      <c r="EY36" s="144">
        <f t="shared" si="144"/>
        <v>3.071748992</v>
      </c>
      <c r="EZ36" s="145">
        <f t="shared" si="145"/>
        <v>577011385.8</v>
      </c>
      <c r="FA36" s="140">
        <f t="shared" si="146"/>
        <v>1.023916331</v>
      </c>
      <c r="FB36" s="141">
        <f t="shared" si="147"/>
        <v>1.023916331</v>
      </c>
      <c r="FC36" s="141">
        <f t="shared" si="148"/>
        <v>1.023916331</v>
      </c>
      <c r="FD36" s="122">
        <f t="shared" si="149"/>
        <v>1.023916331</v>
      </c>
      <c r="FE36" s="142">
        <f t="shared" si="150"/>
        <v>832.5202276</v>
      </c>
      <c r="FF36" s="130">
        <f t="shared" si="151"/>
        <v>832.5202276</v>
      </c>
      <c r="FG36" s="143">
        <f t="shared" si="152"/>
        <v>114.5392332</v>
      </c>
      <c r="FH36" s="143">
        <f t="shared" si="153"/>
        <v>188.1329826</v>
      </c>
      <c r="FI36" s="143">
        <f t="shared" si="154"/>
        <v>1.023916331</v>
      </c>
      <c r="FJ36" s="124">
        <f t="shared" si="155"/>
        <v>220.2572475</v>
      </c>
      <c r="FK36" s="140">
        <f t="shared" si="156"/>
        <v>-6.283185307</v>
      </c>
      <c r="FL36" s="141">
        <f t="shared" si="157"/>
        <v>-6.283185307</v>
      </c>
      <c r="FM36" s="141">
        <f t="shared" si="158"/>
        <v>0</v>
      </c>
      <c r="FN36" s="122">
        <f t="shared" si="159"/>
        <v>0</v>
      </c>
      <c r="FO36" s="142">
        <f t="shared" si="160"/>
        <v>1373.430319</v>
      </c>
      <c r="FP36" s="130">
        <f t="shared" si="161"/>
        <v>1373.430319</v>
      </c>
      <c r="FQ36" s="143">
        <f t="shared" si="162"/>
        <v>-1373.430319</v>
      </c>
      <c r="FR36" s="143">
        <f t="shared" si="163"/>
        <v>0</v>
      </c>
      <c r="FS36" s="143">
        <f t="shared" si="164"/>
        <v>3.141592654</v>
      </c>
      <c r="FT36" s="124">
        <f t="shared" si="165"/>
        <v>1373.430319</v>
      </c>
      <c r="FU36" s="144">
        <f t="shared" si="166"/>
        <v>-436619.2958</v>
      </c>
      <c r="FV36" s="144">
        <f t="shared" si="167"/>
        <v>0</v>
      </c>
      <c r="FW36" s="144">
        <f t="shared" si="168"/>
        <v>-3.141592654</v>
      </c>
      <c r="FX36" s="145">
        <f t="shared" si="169"/>
        <v>436619.2958</v>
      </c>
      <c r="FY36" s="140">
        <f t="shared" si="170"/>
        <v>-3.141592654</v>
      </c>
      <c r="FZ36" s="140">
        <f t="shared" si="171"/>
        <v>-1.023916331</v>
      </c>
      <c r="GA36" s="141">
        <f t="shared" si="172"/>
        <v>-4.165508984</v>
      </c>
      <c r="GB36" s="141">
        <f t="shared" si="173"/>
        <v>-4.165508984</v>
      </c>
      <c r="GC36" s="122">
        <f t="shared" si="174"/>
        <v>2.117676323</v>
      </c>
      <c r="GD36" s="142">
        <f t="shared" si="175"/>
        <v>436619.2958</v>
      </c>
      <c r="GE36" s="142">
        <f t="shared" si="176"/>
        <v>0.004540145722</v>
      </c>
      <c r="GF36" s="130">
        <f t="shared" si="177"/>
        <v>1982.315228</v>
      </c>
      <c r="GG36" s="143">
        <f t="shared" si="178"/>
        <v>-114.5392332</v>
      </c>
      <c r="GH36" s="143">
        <f t="shared" si="179"/>
        <v>188.1329826</v>
      </c>
      <c r="GI36" s="143">
        <f t="shared" si="180"/>
        <v>2.117676323</v>
      </c>
      <c r="GJ36" s="124">
        <f t="shared" si="181"/>
        <v>220.2572475</v>
      </c>
      <c r="GK36" s="146">
        <f t="shared" si="182"/>
        <v>-0.5</v>
      </c>
      <c r="GL36" s="127">
        <f t="shared" si="183"/>
        <v>-0.8660254038</v>
      </c>
      <c r="GM36" s="146">
        <f t="shared" si="184"/>
        <v>-2.094395102</v>
      </c>
      <c r="GN36" s="127">
        <f t="shared" si="185"/>
        <v>1</v>
      </c>
      <c r="GO36" s="147">
        <f t="shared" si="186"/>
        <v>-0.5</v>
      </c>
      <c r="GP36" s="128">
        <f t="shared" si="187"/>
        <v>0.8660254038</v>
      </c>
      <c r="GQ36" s="147">
        <f t="shared" si="188"/>
        <v>2.094395102</v>
      </c>
      <c r="GR36" s="128">
        <f t="shared" si="189"/>
        <v>1</v>
      </c>
      <c r="GS36" s="140">
        <f t="shared" si="190"/>
        <v>-2.094395102</v>
      </c>
      <c r="GT36" s="140">
        <f t="shared" si="191"/>
        <v>1.023916331</v>
      </c>
      <c r="GU36" s="141">
        <f t="shared" si="192"/>
        <v>-1.070478772</v>
      </c>
      <c r="GV36" s="141">
        <f t="shared" si="193"/>
        <v>-1.070478772</v>
      </c>
      <c r="GW36" s="122">
        <f t="shared" si="194"/>
        <v>-1.070478772</v>
      </c>
      <c r="GX36" s="142">
        <f t="shared" si="195"/>
        <v>1</v>
      </c>
      <c r="GY36" s="142">
        <f t="shared" si="196"/>
        <v>220.2572475</v>
      </c>
      <c r="GZ36" s="130">
        <f t="shared" si="197"/>
        <v>220.2572475</v>
      </c>
      <c r="HA36" s="143">
        <f t="shared" si="198"/>
        <v>105.6583256</v>
      </c>
      <c r="HB36" s="143">
        <f t="shared" si="199"/>
        <v>-193.260377</v>
      </c>
      <c r="HC36" s="143">
        <f t="shared" si="200"/>
        <v>-1.070478772</v>
      </c>
      <c r="HD36" s="124">
        <f t="shared" si="201"/>
        <v>220.2572475</v>
      </c>
      <c r="HE36" s="140">
        <f t="shared" si="202"/>
        <v>2.094395102</v>
      </c>
      <c r="HF36" s="140">
        <f t="shared" si="203"/>
        <v>2.117676323</v>
      </c>
      <c r="HG36" s="141">
        <f t="shared" si="204"/>
        <v>4.212071425</v>
      </c>
      <c r="HH36" s="141">
        <f t="shared" si="205"/>
        <v>4.212071425</v>
      </c>
      <c r="HI36" s="122">
        <f t="shared" si="206"/>
        <v>-2.071113882</v>
      </c>
      <c r="HJ36" s="142">
        <f t="shared" si="207"/>
        <v>1</v>
      </c>
      <c r="HK36" s="142">
        <f t="shared" si="208"/>
        <v>220.2572475</v>
      </c>
      <c r="HL36" s="130">
        <f t="shared" si="209"/>
        <v>220.2572475</v>
      </c>
      <c r="HM36" s="143">
        <f t="shared" si="210"/>
        <v>-105.6583256</v>
      </c>
      <c r="HN36" s="143">
        <f t="shared" si="211"/>
        <v>-193.260377</v>
      </c>
      <c r="HO36" s="143">
        <f t="shared" si="212"/>
        <v>-2.071113882</v>
      </c>
      <c r="HP36" s="124">
        <f t="shared" si="213"/>
        <v>220.2572475</v>
      </c>
      <c r="HQ36" s="140">
        <f t="shared" si="214"/>
        <v>2.094395102</v>
      </c>
      <c r="HR36" s="140">
        <f t="shared" si="215"/>
        <v>1.023916331</v>
      </c>
      <c r="HS36" s="141">
        <f t="shared" si="216"/>
        <v>3.118311433</v>
      </c>
      <c r="HT36" s="141">
        <f t="shared" si="217"/>
        <v>3.118311433</v>
      </c>
      <c r="HU36" s="122">
        <f t="shared" si="218"/>
        <v>3.118311433</v>
      </c>
      <c r="HV36" s="142">
        <f t="shared" si="219"/>
        <v>1</v>
      </c>
      <c r="HW36" s="142">
        <f t="shared" si="220"/>
        <v>220.2572475</v>
      </c>
      <c r="HX36" s="130">
        <f t="shared" si="221"/>
        <v>220.2572475</v>
      </c>
      <c r="HY36" s="143">
        <f t="shared" si="222"/>
        <v>-220.1975588</v>
      </c>
      <c r="HZ36" s="143">
        <f t="shared" si="223"/>
        <v>5.12739437</v>
      </c>
      <c r="IA36" s="143">
        <f t="shared" si="224"/>
        <v>3.118311433</v>
      </c>
      <c r="IB36" s="124">
        <f t="shared" si="225"/>
        <v>220.2572475</v>
      </c>
      <c r="IC36" s="140">
        <f t="shared" si="226"/>
        <v>-2.094395102</v>
      </c>
      <c r="ID36" s="140">
        <f t="shared" si="227"/>
        <v>2.117676323</v>
      </c>
      <c r="IE36" s="141">
        <f t="shared" si="228"/>
        <v>0.02328122068</v>
      </c>
      <c r="IF36" s="141">
        <f t="shared" si="229"/>
        <v>0.02328122068</v>
      </c>
      <c r="IG36" s="122">
        <f t="shared" si="230"/>
        <v>0.02328122068</v>
      </c>
      <c r="IH36" s="142">
        <f t="shared" si="231"/>
        <v>1</v>
      </c>
      <c r="II36" s="142">
        <f t="shared" si="232"/>
        <v>220.2572475</v>
      </c>
      <c r="IJ36" s="130">
        <f t="shared" si="233"/>
        <v>220.2572475</v>
      </c>
      <c r="IK36" s="143">
        <f t="shared" si="234"/>
        <v>220.1975588</v>
      </c>
      <c r="IL36" s="143">
        <f t="shared" si="235"/>
        <v>5.12739437</v>
      </c>
      <c r="IM36" s="143">
        <f t="shared" si="236"/>
        <v>0.02328122068</v>
      </c>
      <c r="IN36" s="124">
        <f t="shared" si="237"/>
        <v>220.2572475</v>
      </c>
    </row>
    <row r="37" ht="12.75" customHeight="1">
      <c r="A37" s="129">
        <f>'Cortez Cubic'!AP37</f>
        <v>-0.2187762226</v>
      </c>
      <c r="B37" s="129">
        <f>'Cortez Cubic'!AQ37</f>
        <v>0.0098028524</v>
      </c>
      <c r="C37" s="129">
        <f>'Cortez Cubic'!AR37</f>
        <v>5841.573454</v>
      </c>
      <c r="D37" s="129">
        <f>'Cortez Cubic'!AS37</f>
        <v>-361311.2717</v>
      </c>
      <c r="E37" s="129">
        <f t="shared" ref="E37:H37" si="750">0</f>
        <v>0</v>
      </c>
      <c r="F37" s="129">
        <f t="shared" si="750"/>
        <v>0</v>
      </c>
      <c r="G37" s="129">
        <f t="shared" si="750"/>
        <v>0</v>
      </c>
      <c r="H37" s="129">
        <f t="shared" si="750"/>
        <v>0</v>
      </c>
      <c r="I37" s="110">
        <f>'Cortez Cubic'!I37</f>
        <v>106</v>
      </c>
      <c r="J37" s="130">
        <f t="shared" si="28"/>
        <v>104.1774547</v>
      </c>
      <c r="K37" s="131">
        <f t="shared" si="29"/>
        <v>1</v>
      </c>
      <c r="L37" s="131">
        <f t="shared" si="30"/>
        <v>0</v>
      </c>
      <c r="M37" s="132">
        <f t="shared" si="31"/>
        <v>1.82254529</v>
      </c>
      <c r="N37" s="133">
        <f t="shared" si="32"/>
        <v>19.9948776</v>
      </c>
      <c r="O37" s="134">
        <f t="shared" si="33"/>
        <v>104.1774547</v>
      </c>
      <c r="P37" s="134">
        <f t="shared" si="34"/>
        <v>0</v>
      </c>
      <c r="Q37" s="135">
        <f t="shared" si="35"/>
        <v>84.1825771</v>
      </c>
      <c r="R37" s="135">
        <f t="shared" si="36"/>
        <v>0</v>
      </c>
      <c r="S37" s="136">
        <f t="shared" si="37"/>
        <v>-188.3152241</v>
      </c>
      <c r="T37" s="136">
        <f t="shared" si="38"/>
        <v>0</v>
      </c>
      <c r="U37" s="137">
        <f t="shared" ref="U37:X37" si="751">ATAN2(A37,E37)</f>
        <v>3.141592654</v>
      </c>
      <c r="V37" s="137">
        <f t="shared" si="751"/>
        <v>0</v>
      </c>
      <c r="W37" s="137">
        <f t="shared" si="751"/>
        <v>0</v>
      </c>
      <c r="X37" s="137">
        <f t="shared" si="751"/>
        <v>3.141592654</v>
      </c>
      <c r="Y37" s="137">
        <f t="shared" ref="Y37:AB37" si="752">SQRT(POWER(A37,2)+POWER(E37,2))</f>
        <v>0.2187762226</v>
      </c>
      <c r="Z37" s="137">
        <f t="shared" si="752"/>
        <v>0.0098028524</v>
      </c>
      <c r="AA37" s="137">
        <f t="shared" si="752"/>
        <v>5841.573454</v>
      </c>
      <c r="AB37" s="137">
        <f t="shared" si="752"/>
        <v>361311.2717</v>
      </c>
      <c r="AC37" s="138">
        <f t="shared" ref="AC37:AF37" si="753">U37-$U37</f>
        <v>0</v>
      </c>
      <c r="AD37" s="138">
        <f t="shared" si="753"/>
        <v>-3.141592654</v>
      </c>
      <c r="AE37" s="138">
        <f t="shared" si="753"/>
        <v>-3.141592654</v>
      </c>
      <c r="AF37" s="138">
        <f t="shared" si="753"/>
        <v>0</v>
      </c>
      <c r="AG37" s="138">
        <f t="shared" ref="AG37:AJ37" si="754">Y37/$Y37</f>
        <v>1</v>
      </c>
      <c r="AH37" s="138">
        <f t="shared" si="754"/>
        <v>0.04480766823</v>
      </c>
      <c r="AI37" s="138">
        <f t="shared" si="754"/>
        <v>26701.135</v>
      </c>
      <c r="AJ37" s="138">
        <f t="shared" si="754"/>
        <v>1651510.696</v>
      </c>
      <c r="AK37" s="139">
        <f t="shared" ref="AK37:AN37" si="755">AG37*COS(AC37)</f>
        <v>1</v>
      </c>
      <c r="AL37" s="139">
        <f t="shared" si="755"/>
        <v>-0.04480766823</v>
      </c>
      <c r="AM37" s="139">
        <f t="shared" si="755"/>
        <v>-26701.135</v>
      </c>
      <c r="AN37" s="139">
        <f t="shared" si="755"/>
        <v>1651510.696</v>
      </c>
      <c r="AO37" s="129">
        <f t="shared" ref="AO37:AR37" si="756">AG37*SIN(AC37)</f>
        <v>0</v>
      </c>
      <c r="AP37" s="129">
        <f t="shared" si="756"/>
        <v>0</v>
      </c>
      <c r="AQ37" s="129">
        <f t="shared" si="756"/>
        <v>0</v>
      </c>
      <c r="AR37" s="129">
        <f t="shared" si="756"/>
        <v>0</v>
      </c>
      <c r="AS37" s="140">
        <f t="shared" si="45"/>
        <v>-9.424777961</v>
      </c>
      <c r="AT37" s="141">
        <f t="shared" si="46"/>
        <v>-9.424777961</v>
      </c>
      <c r="AU37" s="141">
        <f t="shared" si="47"/>
        <v>-3.141592654</v>
      </c>
      <c r="AV37" s="122">
        <f t="shared" si="48"/>
        <v>3.141592654</v>
      </c>
      <c r="AW37" s="142">
        <f t="shared" si="49"/>
        <v>0.00008996157126</v>
      </c>
      <c r="AX37" s="130">
        <f t="shared" si="50"/>
        <v>0.00008996157126</v>
      </c>
      <c r="AY37" s="143">
        <f t="shared" si="51"/>
        <v>0.0001799231425</v>
      </c>
      <c r="AZ37" s="143">
        <f t="shared" si="52"/>
        <v>0</v>
      </c>
      <c r="BA37" s="143">
        <f t="shared" si="53"/>
        <v>0</v>
      </c>
      <c r="BB37" s="124">
        <f t="shared" si="54"/>
        <v>0.0001799231425</v>
      </c>
      <c r="BC37" s="140">
        <f t="shared" ref="BC37:BD37" si="757">BC$2*AD37</f>
        <v>-3.141592654</v>
      </c>
      <c r="BD37" s="140">
        <f t="shared" si="757"/>
        <v>-3.141592654</v>
      </c>
      <c r="BE37" s="141">
        <f t="shared" si="56"/>
        <v>-6.283185307</v>
      </c>
      <c r="BF37" s="141">
        <f t="shared" si="57"/>
        <v>0</v>
      </c>
      <c r="BG37" s="122">
        <f t="shared" si="58"/>
        <v>0</v>
      </c>
      <c r="BH37" s="142">
        <f t="shared" ref="BH37:BI37" si="758">POWER(AH37,BH$2)</f>
        <v>0.04480766823</v>
      </c>
      <c r="BI37" s="142">
        <f t="shared" si="758"/>
        <v>26701.135</v>
      </c>
      <c r="BJ37" s="130">
        <f t="shared" si="60"/>
        <v>1196.415598</v>
      </c>
      <c r="BK37" s="143">
        <f t="shared" si="61"/>
        <v>10767.74039</v>
      </c>
      <c r="BL37" s="143">
        <f t="shared" si="62"/>
        <v>0</v>
      </c>
      <c r="BM37" s="143">
        <f t="shared" si="63"/>
        <v>0</v>
      </c>
      <c r="BN37" s="124">
        <f t="shared" si="64"/>
        <v>10767.74039</v>
      </c>
      <c r="BO37" s="140">
        <f t="shared" si="65"/>
        <v>0</v>
      </c>
      <c r="BP37" s="141">
        <f t="shared" si="66"/>
        <v>0</v>
      </c>
      <c r="BQ37" s="141">
        <f t="shared" si="67"/>
        <v>0</v>
      </c>
      <c r="BR37" s="122">
        <f t="shared" si="68"/>
        <v>0</v>
      </c>
      <c r="BS37" s="142">
        <f t="shared" si="69"/>
        <v>1651510.696</v>
      </c>
      <c r="BT37" s="130">
        <f t="shared" si="70"/>
        <v>1651510.696</v>
      </c>
      <c r="BU37" s="143">
        <f t="shared" si="71"/>
        <v>-44590788.79</v>
      </c>
      <c r="BV37" s="143">
        <f t="shared" si="72"/>
        <v>0</v>
      </c>
      <c r="BW37" s="143">
        <f t="shared" si="73"/>
        <v>3.141592654</v>
      </c>
      <c r="BX37" s="124">
        <f t="shared" si="74"/>
        <v>44590788.79</v>
      </c>
      <c r="BY37" s="144">
        <f t="shared" ref="BY37:BZ37" si="759">AY37+BK37+BU37</f>
        <v>-44580021.05</v>
      </c>
      <c r="BZ37" s="144">
        <f t="shared" si="759"/>
        <v>0</v>
      </c>
      <c r="CA37" s="144">
        <f t="shared" si="76"/>
        <v>-3.141592654</v>
      </c>
      <c r="CB37" s="145">
        <f t="shared" si="77"/>
        <v>44580021.05</v>
      </c>
      <c r="CC37" s="140">
        <f t="shared" ref="CC37:CD37" si="760">CC$2*AD37</f>
        <v>-6.283185307</v>
      </c>
      <c r="CD37" s="140">
        <f t="shared" si="760"/>
        <v>-6.283185307</v>
      </c>
      <c r="CE37" s="141">
        <f t="shared" si="79"/>
        <v>-12.56637061</v>
      </c>
      <c r="CF37" s="141">
        <f t="shared" si="80"/>
        <v>0</v>
      </c>
      <c r="CG37" s="122">
        <f t="shared" si="81"/>
        <v>0</v>
      </c>
      <c r="CH37" s="142">
        <f t="shared" ref="CH37:CI37" si="761">POWER(AH37,CH$2)</f>
        <v>0.002007727133</v>
      </c>
      <c r="CI37" s="142">
        <f t="shared" si="761"/>
        <v>712950610.2</v>
      </c>
      <c r="CJ37" s="130">
        <f t="shared" si="83"/>
        <v>1431410.284</v>
      </c>
      <c r="CK37" s="143">
        <f t="shared" si="84"/>
        <v>-1431410.284</v>
      </c>
      <c r="CL37" s="143">
        <f t="shared" si="85"/>
        <v>0</v>
      </c>
      <c r="CM37" s="143">
        <f t="shared" si="86"/>
        <v>3.141592654</v>
      </c>
      <c r="CN37" s="124">
        <f t="shared" si="87"/>
        <v>1431410.284</v>
      </c>
      <c r="CO37" s="140">
        <f t="shared" si="88"/>
        <v>-9.424777961</v>
      </c>
      <c r="CP37" s="141">
        <f t="shared" si="89"/>
        <v>-9.424777961</v>
      </c>
      <c r="CQ37" s="141">
        <f t="shared" si="90"/>
        <v>-3.141592654</v>
      </c>
      <c r="CR37" s="122">
        <f t="shared" si="91"/>
        <v>3.141592654</v>
      </c>
      <c r="CS37" s="142">
        <f t="shared" si="92"/>
        <v>19036590488405</v>
      </c>
      <c r="CT37" s="130">
        <f t="shared" si="93"/>
        <v>19036590488405</v>
      </c>
      <c r="CU37" s="143">
        <f t="shared" si="94"/>
        <v>-76146361953621</v>
      </c>
      <c r="CV37" s="143">
        <f t="shared" si="95"/>
        <v>0.009325239843</v>
      </c>
      <c r="CW37" s="143">
        <f t="shared" si="96"/>
        <v>3.141592654</v>
      </c>
      <c r="CX37" s="124">
        <f t="shared" si="97"/>
        <v>76146361953621</v>
      </c>
      <c r="CY37" s="140">
        <f t="shared" si="98"/>
        <v>-9.424777961</v>
      </c>
      <c r="CZ37" s="140">
        <f t="shared" si="99"/>
        <v>0</v>
      </c>
      <c r="DA37" s="141">
        <f t="shared" si="100"/>
        <v>-9.424777961</v>
      </c>
      <c r="DB37" s="141">
        <f t="shared" si="101"/>
        <v>-3.141592654</v>
      </c>
      <c r="DC37" s="122">
        <f t="shared" si="102"/>
        <v>3.141592654</v>
      </c>
      <c r="DD37" s="142">
        <f t="shared" si="103"/>
        <v>0.00008996157126</v>
      </c>
      <c r="DE37" s="142">
        <f t="shared" si="104"/>
        <v>1651510.696</v>
      </c>
      <c r="DF37" s="130">
        <f t="shared" si="105"/>
        <v>148.5724972</v>
      </c>
      <c r="DG37" s="143">
        <f t="shared" si="106"/>
        <v>-594.2899887</v>
      </c>
      <c r="DH37" s="143">
        <f t="shared" si="107"/>
        <v>0</v>
      </c>
      <c r="DI37" s="143">
        <f t="shared" si="108"/>
        <v>3.141592654</v>
      </c>
      <c r="DJ37" s="124">
        <f t="shared" si="109"/>
        <v>594.2899887</v>
      </c>
      <c r="DK37" s="140">
        <f t="shared" ref="DK37:DM37" si="762">DK$2*AD37</f>
        <v>-3.141592654</v>
      </c>
      <c r="DL37" s="140">
        <f t="shared" si="762"/>
        <v>-3.141592654</v>
      </c>
      <c r="DM37" s="140">
        <f t="shared" si="762"/>
        <v>0</v>
      </c>
      <c r="DN37" s="141">
        <f t="shared" si="111"/>
        <v>-6.283185307</v>
      </c>
      <c r="DO37" s="141">
        <f t="shared" si="112"/>
        <v>0</v>
      </c>
      <c r="DP37" s="122">
        <f t="shared" si="113"/>
        <v>0</v>
      </c>
      <c r="DQ37" s="142">
        <f t="shared" ref="DQ37:DS37" si="763">POWER(AH37,DQ$2)</f>
        <v>0.04480766823</v>
      </c>
      <c r="DR37" s="142">
        <f t="shared" si="763"/>
        <v>26701.135</v>
      </c>
      <c r="DS37" s="142">
        <f t="shared" si="763"/>
        <v>1651510.696</v>
      </c>
      <c r="DT37" s="130">
        <f t="shared" si="115"/>
        <v>1975893158</v>
      </c>
      <c r="DU37" s="143">
        <f t="shared" si="116"/>
        <v>-35566076839</v>
      </c>
      <c r="DV37" s="143">
        <f t="shared" si="117"/>
        <v>0</v>
      </c>
      <c r="DW37" s="143">
        <f t="shared" si="118"/>
        <v>3.141592654</v>
      </c>
      <c r="DX37" s="124">
        <f t="shared" si="119"/>
        <v>35566076839</v>
      </c>
      <c r="DY37" s="140">
        <f t="shared" si="120"/>
        <v>0</v>
      </c>
      <c r="DZ37" s="141">
        <f t="shared" si="121"/>
        <v>0</v>
      </c>
      <c r="EA37" s="141">
        <f t="shared" si="122"/>
        <v>0</v>
      </c>
      <c r="EB37" s="122">
        <f t="shared" si="123"/>
        <v>0</v>
      </c>
      <c r="EC37" s="142">
        <f t="shared" si="124"/>
        <v>2727487578974</v>
      </c>
      <c r="ED37" s="130">
        <f t="shared" si="125"/>
        <v>2727487578974</v>
      </c>
      <c r="EE37" s="143">
        <f t="shared" si="126"/>
        <v>73642164632287</v>
      </c>
      <c r="EF37" s="143">
        <f t="shared" si="127"/>
        <v>0</v>
      </c>
      <c r="EG37" s="143">
        <f t="shared" si="128"/>
        <v>0</v>
      </c>
      <c r="EH37" s="124">
        <f t="shared" si="129"/>
        <v>73642164632287</v>
      </c>
      <c r="EI37" s="144">
        <f t="shared" ref="EI37:EJ37" si="764">CK37+CU37+DG37+DU37+EE37</f>
        <v>-2539764830177</v>
      </c>
      <c r="EJ37" s="144">
        <f t="shared" si="764"/>
        <v>0.009325239843</v>
      </c>
      <c r="EK37" s="144">
        <f t="shared" si="131"/>
        <v>3.141592654</v>
      </c>
      <c r="EL37" s="145">
        <f t="shared" si="132"/>
        <v>2539764830177</v>
      </c>
      <c r="EM37" s="140">
        <f t="shared" si="133"/>
        <v>1.570796327</v>
      </c>
      <c r="EN37" s="141">
        <f t="shared" si="134"/>
        <v>1.570796327</v>
      </c>
      <c r="EO37" s="141">
        <f t="shared" si="135"/>
        <v>1.570796327</v>
      </c>
      <c r="EP37" s="122">
        <f t="shared" si="136"/>
        <v>1.570796327</v>
      </c>
      <c r="EQ37" s="142">
        <f t="shared" si="137"/>
        <v>1593663.964</v>
      </c>
      <c r="ER37" s="130">
        <f t="shared" si="138"/>
        <v>1593663.964</v>
      </c>
      <c r="ES37" s="143">
        <f t="shared" si="139"/>
        <v>0.00000001521693058</v>
      </c>
      <c r="ET37" s="143">
        <f t="shared" si="140"/>
        <v>8280920.868</v>
      </c>
      <c r="EU37" s="143">
        <f t="shared" si="141"/>
        <v>1.570796327</v>
      </c>
      <c r="EV37" s="124">
        <f t="shared" si="142"/>
        <v>8280920.868</v>
      </c>
      <c r="EW37" s="144">
        <f t="shared" ref="EW37:EX37" si="765">BY37+ES37</f>
        <v>-44580021.05</v>
      </c>
      <c r="EX37" s="144">
        <f t="shared" si="765"/>
        <v>8280920.868</v>
      </c>
      <c r="EY37" s="144">
        <f t="shared" si="144"/>
        <v>2.957931859</v>
      </c>
      <c r="EZ37" s="145">
        <f t="shared" si="145"/>
        <v>45342606.09</v>
      </c>
      <c r="FA37" s="140">
        <f t="shared" si="146"/>
        <v>0.9859772862</v>
      </c>
      <c r="FB37" s="141">
        <f t="shared" si="147"/>
        <v>0.9859772862</v>
      </c>
      <c r="FC37" s="141">
        <f t="shared" si="148"/>
        <v>0.9859772862</v>
      </c>
      <c r="FD37" s="122">
        <f t="shared" si="149"/>
        <v>0.9859772862</v>
      </c>
      <c r="FE37" s="142">
        <f t="shared" si="150"/>
        <v>356.5897258</v>
      </c>
      <c r="FF37" s="130">
        <f t="shared" si="151"/>
        <v>356.5897258</v>
      </c>
      <c r="FG37" s="143">
        <f t="shared" si="152"/>
        <v>52.08125941</v>
      </c>
      <c r="FH37" s="143">
        <f t="shared" si="153"/>
        <v>78.66333945</v>
      </c>
      <c r="FI37" s="143">
        <f t="shared" si="154"/>
        <v>0.9859772862</v>
      </c>
      <c r="FJ37" s="124">
        <f t="shared" si="155"/>
        <v>94.34181764</v>
      </c>
      <c r="FK37" s="140">
        <f t="shared" si="156"/>
        <v>-6.283185307</v>
      </c>
      <c r="FL37" s="141">
        <f t="shared" si="157"/>
        <v>-6.283185307</v>
      </c>
      <c r="FM37" s="141">
        <f t="shared" si="158"/>
        <v>0</v>
      </c>
      <c r="FN37" s="122">
        <f t="shared" si="159"/>
        <v>0</v>
      </c>
      <c r="FO37" s="142">
        <f t="shared" si="160"/>
        <v>0.002007727133</v>
      </c>
      <c r="FP37" s="130">
        <f t="shared" si="161"/>
        <v>0.002007727133</v>
      </c>
      <c r="FQ37" s="143">
        <f t="shared" si="162"/>
        <v>-0.002007727133</v>
      </c>
      <c r="FR37" s="143">
        <f t="shared" si="163"/>
        <v>0</v>
      </c>
      <c r="FS37" s="143">
        <f t="shared" si="164"/>
        <v>3.141592654</v>
      </c>
      <c r="FT37" s="124">
        <f t="shared" si="165"/>
        <v>0.002007727133</v>
      </c>
      <c r="FU37" s="144">
        <f t="shared" si="166"/>
        <v>-80103.407</v>
      </c>
      <c r="FV37" s="144">
        <f t="shared" si="167"/>
        <v>0</v>
      </c>
      <c r="FW37" s="144">
        <f t="shared" si="168"/>
        <v>-3.141592654</v>
      </c>
      <c r="FX37" s="145">
        <f t="shared" si="169"/>
        <v>80103.407</v>
      </c>
      <c r="FY37" s="140">
        <f t="shared" si="170"/>
        <v>-3.141592654</v>
      </c>
      <c r="FZ37" s="140">
        <f t="shared" si="171"/>
        <v>-0.9859772862</v>
      </c>
      <c r="GA37" s="141">
        <f t="shared" si="172"/>
        <v>-4.12756994</v>
      </c>
      <c r="GB37" s="141">
        <f t="shared" si="173"/>
        <v>-4.12756994</v>
      </c>
      <c r="GC37" s="122">
        <f t="shared" si="174"/>
        <v>2.155615367</v>
      </c>
      <c r="GD37" s="142">
        <f t="shared" si="175"/>
        <v>80103.407</v>
      </c>
      <c r="GE37" s="142">
        <f t="shared" si="176"/>
        <v>0.01059975338</v>
      </c>
      <c r="GF37" s="130">
        <f t="shared" si="177"/>
        <v>849.0763588</v>
      </c>
      <c r="GG37" s="143">
        <f t="shared" si="178"/>
        <v>-52.08125941</v>
      </c>
      <c r="GH37" s="143">
        <f t="shared" si="179"/>
        <v>78.66333945</v>
      </c>
      <c r="GI37" s="143">
        <f t="shared" si="180"/>
        <v>2.155615367</v>
      </c>
      <c r="GJ37" s="124">
        <f t="shared" si="181"/>
        <v>94.34181764</v>
      </c>
      <c r="GK37" s="146">
        <f t="shared" si="182"/>
        <v>-0.5</v>
      </c>
      <c r="GL37" s="127">
        <f t="shared" si="183"/>
        <v>-0.8660254038</v>
      </c>
      <c r="GM37" s="146">
        <f t="shared" si="184"/>
        <v>-2.094395102</v>
      </c>
      <c r="GN37" s="127">
        <f t="shared" si="185"/>
        <v>1</v>
      </c>
      <c r="GO37" s="147">
        <f t="shared" si="186"/>
        <v>-0.5</v>
      </c>
      <c r="GP37" s="128">
        <f t="shared" si="187"/>
        <v>0.8660254038</v>
      </c>
      <c r="GQ37" s="147">
        <f t="shared" si="188"/>
        <v>2.094395102</v>
      </c>
      <c r="GR37" s="128">
        <f t="shared" si="189"/>
        <v>1</v>
      </c>
      <c r="GS37" s="140">
        <f t="shared" si="190"/>
        <v>-2.094395102</v>
      </c>
      <c r="GT37" s="140">
        <f t="shared" si="191"/>
        <v>0.9859772862</v>
      </c>
      <c r="GU37" s="141">
        <f t="shared" si="192"/>
        <v>-1.108417816</v>
      </c>
      <c r="GV37" s="141">
        <f t="shared" si="193"/>
        <v>-1.108417816</v>
      </c>
      <c r="GW37" s="122">
        <f t="shared" si="194"/>
        <v>-1.108417816</v>
      </c>
      <c r="GX37" s="142">
        <f t="shared" si="195"/>
        <v>1</v>
      </c>
      <c r="GY37" s="142">
        <f t="shared" si="196"/>
        <v>94.34181764</v>
      </c>
      <c r="GZ37" s="130">
        <f t="shared" si="197"/>
        <v>94.34181764</v>
      </c>
      <c r="HA37" s="143">
        <f t="shared" si="198"/>
        <v>42.08382061</v>
      </c>
      <c r="HB37" s="143">
        <f t="shared" si="199"/>
        <v>-84.43536344</v>
      </c>
      <c r="HC37" s="143">
        <f t="shared" si="200"/>
        <v>-1.108417816</v>
      </c>
      <c r="HD37" s="124">
        <f t="shared" si="201"/>
        <v>94.34181764</v>
      </c>
      <c r="HE37" s="140">
        <f t="shared" si="202"/>
        <v>2.094395102</v>
      </c>
      <c r="HF37" s="140">
        <f t="shared" si="203"/>
        <v>2.155615367</v>
      </c>
      <c r="HG37" s="141">
        <f t="shared" si="204"/>
        <v>4.25001047</v>
      </c>
      <c r="HH37" s="141">
        <f t="shared" si="205"/>
        <v>4.25001047</v>
      </c>
      <c r="HI37" s="122">
        <f t="shared" si="206"/>
        <v>-2.033174837</v>
      </c>
      <c r="HJ37" s="142">
        <f t="shared" si="207"/>
        <v>1</v>
      </c>
      <c r="HK37" s="142">
        <f t="shared" si="208"/>
        <v>94.34181764</v>
      </c>
      <c r="HL37" s="130">
        <f t="shared" si="209"/>
        <v>94.34181764</v>
      </c>
      <c r="HM37" s="143">
        <f t="shared" si="210"/>
        <v>-42.08382061</v>
      </c>
      <c r="HN37" s="143">
        <f t="shared" si="211"/>
        <v>-84.43536344</v>
      </c>
      <c r="HO37" s="143">
        <f t="shared" si="212"/>
        <v>-2.033174837</v>
      </c>
      <c r="HP37" s="124">
        <f t="shared" si="213"/>
        <v>94.34181764</v>
      </c>
      <c r="HQ37" s="140">
        <f t="shared" si="214"/>
        <v>2.094395102</v>
      </c>
      <c r="HR37" s="140">
        <f t="shared" si="215"/>
        <v>0.9859772862</v>
      </c>
      <c r="HS37" s="141">
        <f t="shared" si="216"/>
        <v>3.080372389</v>
      </c>
      <c r="HT37" s="141">
        <f t="shared" si="217"/>
        <v>3.080372389</v>
      </c>
      <c r="HU37" s="122">
        <f t="shared" si="218"/>
        <v>3.080372389</v>
      </c>
      <c r="HV37" s="142">
        <f t="shared" si="219"/>
        <v>1</v>
      </c>
      <c r="HW37" s="142">
        <f t="shared" si="220"/>
        <v>94.34181764</v>
      </c>
      <c r="HX37" s="130">
        <f t="shared" si="221"/>
        <v>94.34181764</v>
      </c>
      <c r="HY37" s="143">
        <f t="shared" si="222"/>
        <v>-94.16508002</v>
      </c>
      <c r="HZ37" s="143">
        <f t="shared" si="223"/>
        <v>5.772023984</v>
      </c>
      <c r="IA37" s="143">
        <f t="shared" si="224"/>
        <v>3.080372389</v>
      </c>
      <c r="IB37" s="124">
        <f t="shared" si="225"/>
        <v>94.34181764</v>
      </c>
      <c r="IC37" s="140">
        <f t="shared" si="226"/>
        <v>-2.094395102</v>
      </c>
      <c r="ID37" s="140">
        <f t="shared" si="227"/>
        <v>2.155615367</v>
      </c>
      <c r="IE37" s="141">
        <f t="shared" si="228"/>
        <v>0.06122026499</v>
      </c>
      <c r="IF37" s="141">
        <f t="shared" si="229"/>
        <v>0.06122026499</v>
      </c>
      <c r="IG37" s="122">
        <f t="shared" si="230"/>
        <v>0.06122026499</v>
      </c>
      <c r="IH37" s="142">
        <f t="shared" si="231"/>
        <v>1</v>
      </c>
      <c r="II37" s="142">
        <f t="shared" si="232"/>
        <v>94.34181764</v>
      </c>
      <c r="IJ37" s="130">
        <f t="shared" si="233"/>
        <v>94.34181764</v>
      </c>
      <c r="IK37" s="143">
        <f t="shared" si="234"/>
        <v>94.16508002</v>
      </c>
      <c r="IL37" s="143">
        <f t="shared" si="235"/>
        <v>5.772023984</v>
      </c>
      <c r="IM37" s="143">
        <f t="shared" si="236"/>
        <v>0.06122026499</v>
      </c>
      <c r="IN37" s="124">
        <f t="shared" si="237"/>
        <v>94.34181764</v>
      </c>
    </row>
    <row r="38" ht="12.75" customHeight="1">
      <c r="A38" s="129">
        <f>'Cortez Cubic'!AP38</f>
        <v>-0.2187762226</v>
      </c>
      <c r="B38" s="129">
        <f>'Cortez Cubic'!AQ38</f>
        <v>5.126113928</v>
      </c>
      <c r="C38" s="129">
        <f>'Cortez Cubic'!AR38</f>
        <v>912.3666131</v>
      </c>
      <c r="D38" s="129">
        <f>'Cortez Cubic'!AS38</f>
        <v>-27568.10351</v>
      </c>
      <c r="E38" s="129">
        <f t="shared" ref="E38:H38" si="766">0</f>
        <v>0</v>
      </c>
      <c r="F38" s="129">
        <f t="shared" si="766"/>
        <v>0</v>
      </c>
      <c r="G38" s="129">
        <f t="shared" si="766"/>
        <v>0</v>
      </c>
      <c r="H38" s="129">
        <f t="shared" si="766"/>
        <v>0</v>
      </c>
      <c r="I38" s="110">
        <f>'Cortez Cubic'!I38</f>
        <v>56</v>
      </c>
      <c r="J38" s="130">
        <f t="shared" si="28"/>
        <v>57.86725667</v>
      </c>
      <c r="K38" s="131">
        <f t="shared" si="29"/>
        <v>1</v>
      </c>
      <c r="L38" s="131">
        <f t="shared" si="30"/>
        <v>0</v>
      </c>
      <c r="M38" s="132">
        <f t="shared" si="31"/>
        <v>-1.867256674</v>
      </c>
      <c r="N38" s="133">
        <f t="shared" si="32"/>
        <v>25.34568245</v>
      </c>
      <c r="O38" s="134">
        <f t="shared" si="33"/>
        <v>57.86725667</v>
      </c>
      <c r="P38" s="134">
        <f t="shared" si="34"/>
        <v>0</v>
      </c>
      <c r="Q38" s="135">
        <f t="shared" si="35"/>
        <v>32.52157423</v>
      </c>
      <c r="R38" s="135">
        <f t="shared" si="36"/>
        <v>0</v>
      </c>
      <c r="S38" s="136">
        <f t="shared" si="37"/>
        <v>-66.957976</v>
      </c>
      <c r="T38" s="136">
        <f t="shared" si="38"/>
        <v>0</v>
      </c>
      <c r="U38" s="137">
        <f t="shared" ref="U38:X38" si="767">ATAN2(A38,E38)</f>
        <v>3.141592654</v>
      </c>
      <c r="V38" s="137">
        <f t="shared" si="767"/>
        <v>0</v>
      </c>
      <c r="W38" s="137">
        <f t="shared" si="767"/>
        <v>0</v>
      </c>
      <c r="X38" s="137">
        <f t="shared" si="767"/>
        <v>3.141592654</v>
      </c>
      <c r="Y38" s="137">
        <f t="shared" ref="Y38:AB38" si="768">SQRT(POWER(A38,2)+POWER(E38,2))</f>
        <v>0.2187762226</v>
      </c>
      <c r="Z38" s="137">
        <f t="shared" si="768"/>
        <v>5.126113928</v>
      </c>
      <c r="AA38" s="137">
        <f t="shared" si="768"/>
        <v>912.3666131</v>
      </c>
      <c r="AB38" s="137">
        <f t="shared" si="768"/>
        <v>27568.10351</v>
      </c>
      <c r="AC38" s="138">
        <f t="shared" ref="AC38:AF38" si="769">U38-$U38</f>
        <v>0</v>
      </c>
      <c r="AD38" s="138">
        <f t="shared" si="769"/>
        <v>-3.141592654</v>
      </c>
      <c r="AE38" s="138">
        <f t="shared" si="769"/>
        <v>-3.141592654</v>
      </c>
      <c r="AF38" s="138">
        <f t="shared" si="769"/>
        <v>0</v>
      </c>
      <c r="AG38" s="138">
        <f t="shared" ref="AG38:AJ38" si="770">Y38/$Y38</f>
        <v>1</v>
      </c>
      <c r="AH38" s="138">
        <f t="shared" si="770"/>
        <v>23.4308549</v>
      </c>
      <c r="AI38" s="138">
        <f t="shared" si="770"/>
        <v>4170.318887</v>
      </c>
      <c r="AJ38" s="138">
        <f t="shared" si="770"/>
        <v>126010.5106</v>
      </c>
      <c r="AK38" s="139">
        <f t="shared" ref="AK38:AN38" si="771">AG38*COS(AC38)</f>
        <v>1</v>
      </c>
      <c r="AL38" s="139">
        <f t="shared" si="771"/>
        <v>-23.4308549</v>
      </c>
      <c r="AM38" s="139">
        <f t="shared" si="771"/>
        <v>-4170.318887</v>
      </c>
      <c r="AN38" s="139">
        <f t="shared" si="771"/>
        <v>126010.5106</v>
      </c>
      <c r="AO38" s="129">
        <f t="shared" ref="AO38:AR38" si="772">AG38*SIN(AC38)</f>
        <v>0</v>
      </c>
      <c r="AP38" s="129">
        <f t="shared" si="772"/>
        <v>0</v>
      </c>
      <c r="AQ38" s="129">
        <f t="shared" si="772"/>
        <v>0</v>
      </c>
      <c r="AR38" s="129">
        <f t="shared" si="772"/>
        <v>0</v>
      </c>
      <c r="AS38" s="140">
        <f t="shared" si="45"/>
        <v>-9.424777961</v>
      </c>
      <c r="AT38" s="141">
        <f t="shared" si="46"/>
        <v>-9.424777961</v>
      </c>
      <c r="AU38" s="141">
        <f t="shared" si="47"/>
        <v>-3.141592654</v>
      </c>
      <c r="AV38" s="122">
        <f t="shared" si="48"/>
        <v>3.141592654</v>
      </c>
      <c r="AW38" s="142">
        <f t="shared" si="49"/>
        <v>12863.6556</v>
      </c>
      <c r="AX38" s="130">
        <f t="shared" si="50"/>
        <v>12863.6556</v>
      </c>
      <c r="AY38" s="143">
        <f t="shared" si="51"/>
        <v>25727.31119</v>
      </c>
      <c r="AZ38" s="143">
        <f t="shared" si="52"/>
        <v>0</v>
      </c>
      <c r="BA38" s="143">
        <f t="shared" si="53"/>
        <v>0</v>
      </c>
      <c r="BB38" s="124">
        <f t="shared" si="54"/>
        <v>25727.31119</v>
      </c>
      <c r="BC38" s="140">
        <f t="shared" ref="BC38:BD38" si="773">BC$2*AD38</f>
        <v>-3.141592654</v>
      </c>
      <c r="BD38" s="140">
        <f t="shared" si="773"/>
        <v>-3.141592654</v>
      </c>
      <c r="BE38" s="141">
        <f t="shared" si="56"/>
        <v>-6.283185307</v>
      </c>
      <c r="BF38" s="141">
        <f t="shared" si="57"/>
        <v>0</v>
      </c>
      <c r="BG38" s="122">
        <f t="shared" si="58"/>
        <v>0</v>
      </c>
      <c r="BH38" s="142">
        <f t="shared" ref="BH38:BI38" si="774">POWER(AH38,BH$2)</f>
        <v>23.4308549</v>
      </c>
      <c r="BI38" s="142">
        <f t="shared" si="774"/>
        <v>4170.318887</v>
      </c>
      <c r="BJ38" s="130">
        <f t="shared" si="60"/>
        <v>97714.13674</v>
      </c>
      <c r="BK38" s="143">
        <f t="shared" si="61"/>
        <v>879427.2306</v>
      </c>
      <c r="BL38" s="143">
        <f t="shared" si="62"/>
        <v>0</v>
      </c>
      <c r="BM38" s="143">
        <f t="shared" si="63"/>
        <v>0</v>
      </c>
      <c r="BN38" s="124">
        <f t="shared" si="64"/>
        <v>879427.2306</v>
      </c>
      <c r="BO38" s="140">
        <f t="shared" si="65"/>
        <v>0</v>
      </c>
      <c r="BP38" s="141">
        <f t="shared" si="66"/>
        <v>0</v>
      </c>
      <c r="BQ38" s="141">
        <f t="shared" si="67"/>
        <v>0</v>
      </c>
      <c r="BR38" s="122">
        <f t="shared" si="68"/>
        <v>0</v>
      </c>
      <c r="BS38" s="142">
        <f t="shared" si="69"/>
        <v>126010.5106</v>
      </c>
      <c r="BT38" s="130">
        <f t="shared" si="70"/>
        <v>126010.5106</v>
      </c>
      <c r="BU38" s="143">
        <f t="shared" si="71"/>
        <v>-3402283.785</v>
      </c>
      <c r="BV38" s="143">
        <f t="shared" si="72"/>
        <v>0</v>
      </c>
      <c r="BW38" s="143">
        <f t="shared" si="73"/>
        <v>3.141592654</v>
      </c>
      <c r="BX38" s="124">
        <f t="shared" si="74"/>
        <v>3402283.785</v>
      </c>
      <c r="BY38" s="144">
        <f t="shared" ref="BY38:BZ38" si="775">AY38+BK38+BU38</f>
        <v>-2497129.243</v>
      </c>
      <c r="BZ38" s="144">
        <f t="shared" si="775"/>
        <v>0</v>
      </c>
      <c r="CA38" s="144">
        <f t="shared" si="76"/>
        <v>-3.141592654</v>
      </c>
      <c r="CB38" s="145">
        <f t="shared" si="77"/>
        <v>2497129.243</v>
      </c>
      <c r="CC38" s="140">
        <f t="shared" ref="CC38:CD38" si="776">CC$2*AD38</f>
        <v>-6.283185307</v>
      </c>
      <c r="CD38" s="140">
        <f t="shared" si="776"/>
        <v>-6.283185307</v>
      </c>
      <c r="CE38" s="141">
        <f t="shared" si="79"/>
        <v>-12.56637061</v>
      </c>
      <c r="CF38" s="141">
        <f t="shared" si="80"/>
        <v>0</v>
      </c>
      <c r="CG38" s="122">
        <f t="shared" si="81"/>
        <v>0</v>
      </c>
      <c r="CH38" s="142">
        <f t="shared" ref="CH38:CI38" si="777">POWER(AH38,CH$2)</f>
        <v>549.0049615</v>
      </c>
      <c r="CI38" s="142">
        <f t="shared" si="777"/>
        <v>17391559.62</v>
      </c>
      <c r="CJ38" s="130">
        <f t="shared" si="83"/>
        <v>9548052518</v>
      </c>
      <c r="CK38" s="143">
        <f t="shared" si="84"/>
        <v>-9548052518</v>
      </c>
      <c r="CL38" s="143">
        <f t="shared" si="85"/>
        <v>0</v>
      </c>
      <c r="CM38" s="143">
        <f t="shared" si="86"/>
        <v>3.141592654</v>
      </c>
      <c r="CN38" s="124">
        <f t="shared" si="87"/>
        <v>9548052518</v>
      </c>
      <c r="CO38" s="140">
        <f t="shared" si="88"/>
        <v>-9.424777961</v>
      </c>
      <c r="CP38" s="141">
        <f t="shared" si="89"/>
        <v>-9.424777961</v>
      </c>
      <c r="CQ38" s="141">
        <f t="shared" si="90"/>
        <v>-3.141592654</v>
      </c>
      <c r="CR38" s="122">
        <f t="shared" si="91"/>
        <v>3.141592654</v>
      </c>
      <c r="CS38" s="142">
        <f t="shared" si="92"/>
        <v>72528349538</v>
      </c>
      <c r="CT38" s="130">
        <f t="shared" si="93"/>
        <v>72528349538</v>
      </c>
      <c r="CU38" s="143">
        <f t="shared" si="94"/>
        <v>-290113398153</v>
      </c>
      <c r="CV38" s="143">
        <f t="shared" si="95"/>
        <v>0.00003552864444</v>
      </c>
      <c r="CW38" s="143">
        <f t="shared" si="96"/>
        <v>3.141592654</v>
      </c>
      <c r="CX38" s="124">
        <f t="shared" si="97"/>
        <v>290113398153</v>
      </c>
      <c r="CY38" s="140">
        <f t="shared" si="98"/>
        <v>-9.424777961</v>
      </c>
      <c r="CZ38" s="140">
        <f t="shared" si="99"/>
        <v>0</v>
      </c>
      <c r="DA38" s="141">
        <f t="shared" si="100"/>
        <v>-9.424777961</v>
      </c>
      <c r="DB38" s="141">
        <f t="shared" si="101"/>
        <v>-3.141592654</v>
      </c>
      <c r="DC38" s="122">
        <f t="shared" si="102"/>
        <v>3.141592654</v>
      </c>
      <c r="DD38" s="142">
        <f t="shared" si="103"/>
        <v>12863.6556</v>
      </c>
      <c r="DE38" s="142">
        <f t="shared" si="104"/>
        <v>126010.5106</v>
      </c>
      <c r="DF38" s="130">
        <f t="shared" si="105"/>
        <v>1620955809</v>
      </c>
      <c r="DG38" s="143">
        <f t="shared" si="106"/>
        <v>-6483823237</v>
      </c>
      <c r="DH38" s="143">
        <f t="shared" si="107"/>
        <v>0.0000007940393374</v>
      </c>
      <c r="DI38" s="143">
        <f t="shared" si="108"/>
        <v>3.141592654</v>
      </c>
      <c r="DJ38" s="124">
        <f t="shared" si="109"/>
        <v>6483823237</v>
      </c>
      <c r="DK38" s="140">
        <f t="shared" ref="DK38:DM38" si="778">DK$2*AD38</f>
        <v>-3.141592654</v>
      </c>
      <c r="DL38" s="140">
        <f t="shared" si="778"/>
        <v>-3.141592654</v>
      </c>
      <c r="DM38" s="140">
        <f t="shared" si="778"/>
        <v>0</v>
      </c>
      <c r="DN38" s="141">
        <f t="shared" si="111"/>
        <v>-6.283185307</v>
      </c>
      <c r="DO38" s="141">
        <f t="shared" si="112"/>
        <v>0</v>
      </c>
      <c r="DP38" s="122">
        <f t="shared" si="113"/>
        <v>0</v>
      </c>
      <c r="DQ38" s="142">
        <f t="shared" ref="DQ38:DS38" si="779">POWER(AH38,DQ$2)</f>
        <v>23.4308549</v>
      </c>
      <c r="DR38" s="142">
        <f t="shared" si="779"/>
        <v>4170.318887</v>
      </c>
      <c r="DS38" s="142">
        <f t="shared" si="779"/>
        <v>126010.5106</v>
      </c>
      <c r="DT38" s="130">
        <f t="shared" si="115"/>
        <v>12313008260</v>
      </c>
      <c r="DU38" s="143">
        <f t="shared" si="116"/>
        <v>-221634148679</v>
      </c>
      <c r="DV38" s="143">
        <f t="shared" si="117"/>
        <v>0</v>
      </c>
      <c r="DW38" s="143">
        <f t="shared" si="118"/>
        <v>3.141592654</v>
      </c>
      <c r="DX38" s="124">
        <f t="shared" si="119"/>
        <v>221634148679</v>
      </c>
      <c r="DY38" s="140">
        <f t="shared" si="120"/>
        <v>0</v>
      </c>
      <c r="DZ38" s="141">
        <f t="shared" si="121"/>
        <v>0</v>
      </c>
      <c r="EA38" s="141">
        <f t="shared" si="122"/>
        <v>0</v>
      </c>
      <c r="EB38" s="122">
        <f t="shared" si="123"/>
        <v>0</v>
      </c>
      <c r="EC38" s="142">
        <f t="shared" si="124"/>
        <v>15878648773</v>
      </c>
      <c r="ED38" s="130">
        <f t="shared" si="125"/>
        <v>15878648773</v>
      </c>
      <c r="EE38" s="143">
        <f t="shared" si="126"/>
        <v>428723516883</v>
      </c>
      <c r="EF38" s="143">
        <f t="shared" si="127"/>
        <v>0</v>
      </c>
      <c r="EG38" s="143">
        <f t="shared" si="128"/>
        <v>0</v>
      </c>
      <c r="EH38" s="124">
        <f t="shared" si="129"/>
        <v>428723516883</v>
      </c>
      <c r="EI38" s="144">
        <f t="shared" ref="EI38:EJ38" si="780">CK38+CU38+DG38+DU38+EE38</f>
        <v>-99055905705</v>
      </c>
      <c r="EJ38" s="144">
        <f t="shared" si="780"/>
        <v>0.00003632268378</v>
      </c>
      <c r="EK38" s="144">
        <f t="shared" si="131"/>
        <v>3.141592654</v>
      </c>
      <c r="EL38" s="145">
        <f t="shared" si="132"/>
        <v>99055905705</v>
      </c>
      <c r="EM38" s="140">
        <f t="shared" si="133"/>
        <v>1.570796327</v>
      </c>
      <c r="EN38" s="141">
        <f t="shared" si="134"/>
        <v>1.570796327</v>
      </c>
      <c r="EO38" s="141">
        <f t="shared" si="135"/>
        <v>1.570796327</v>
      </c>
      <c r="EP38" s="122">
        <f t="shared" si="136"/>
        <v>1.570796327</v>
      </c>
      <c r="EQ38" s="142">
        <f t="shared" si="137"/>
        <v>314731.4819</v>
      </c>
      <c r="ER38" s="130">
        <f t="shared" si="138"/>
        <v>314731.4819</v>
      </c>
      <c r="ES38" s="143">
        <f t="shared" si="139"/>
        <v>0.0000000004632690625</v>
      </c>
      <c r="ET38" s="143">
        <f t="shared" si="140"/>
        <v>1635392.752</v>
      </c>
      <c r="EU38" s="143">
        <f t="shared" si="141"/>
        <v>1.570796327</v>
      </c>
      <c r="EV38" s="124">
        <f t="shared" si="142"/>
        <v>1635392.752</v>
      </c>
      <c r="EW38" s="144">
        <f t="shared" ref="EW38:EX38" si="781">BY38+ES38</f>
        <v>-2497129.243</v>
      </c>
      <c r="EX38" s="144">
        <f t="shared" si="781"/>
        <v>1635392.752</v>
      </c>
      <c r="EY38" s="144">
        <f t="shared" si="144"/>
        <v>2.561774109</v>
      </c>
      <c r="EZ38" s="145">
        <f t="shared" si="145"/>
        <v>2984989.768</v>
      </c>
      <c r="FA38" s="140">
        <f t="shared" si="146"/>
        <v>0.8539247031</v>
      </c>
      <c r="FB38" s="141">
        <f t="shared" si="147"/>
        <v>0.8539247031</v>
      </c>
      <c r="FC38" s="141">
        <f t="shared" si="148"/>
        <v>0.8539247031</v>
      </c>
      <c r="FD38" s="122">
        <f t="shared" si="149"/>
        <v>0.8539247031</v>
      </c>
      <c r="FE38" s="142">
        <f t="shared" si="150"/>
        <v>143.9840158</v>
      </c>
      <c r="FF38" s="130">
        <f t="shared" si="151"/>
        <v>143.9840158</v>
      </c>
      <c r="FG38" s="143">
        <f t="shared" si="152"/>
        <v>25.02848585</v>
      </c>
      <c r="FH38" s="143">
        <f t="shared" si="153"/>
        <v>28.71727255</v>
      </c>
      <c r="FI38" s="143">
        <f t="shared" si="154"/>
        <v>0.8539247031</v>
      </c>
      <c r="FJ38" s="124">
        <f t="shared" si="155"/>
        <v>38.09339637</v>
      </c>
      <c r="FK38" s="140">
        <f t="shared" si="156"/>
        <v>-6.283185307</v>
      </c>
      <c r="FL38" s="141">
        <f t="shared" si="157"/>
        <v>-6.283185307</v>
      </c>
      <c r="FM38" s="141">
        <f t="shared" si="158"/>
        <v>0</v>
      </c>
      <c r="FN38" s="122">
        <f t="shared" si="159"/>
        <v>0</v>
      </c>
      <c r="FO38" s="142">
        <f t="shared" si="160"/>
        <v>549.0049615</v>
      </c>
      <c r="FP38" s="130">
        <f t="shared" si="161"/>
        <v>549.0049615</v>
      </c>
      <c r="FQ38" s="143">
        <f t="shared" si="162"/>
        <v>-549.0049615</v>
      </c>
      <c r="FR38" s="143">
        <f t="shared" si="163"/>
        <v>0</v>
      </c>
      <c r="FS38" s="143">
        <f t="shared" si="164"/>
        <v>3.141592654</v>
      </c>
      <c r="FT38" s="124">
        <f t="shared" si="165"/>
        <v>549.0049615</v>
      </c>
      <c r="FU38" s="144">
        <f t="shared" si="166"/>
        <v>-13059.96162</v>
      </c>
      <c r="FV38" s="144">
        <f t="shared" si="167"/>
        <v>0</v>
      </c>
      <c r="FW38" s="144">
        <f t="shared" si="168"/>
        <v>-3.141592654</v>
      </c>
      <c r="FX38" s="145">
        <f t="shared" si="169"/>
        <v>13059.96162</v>
      </c>
      <c r="FY38" s="140">
        <f t="shared" si="170"/>
        <v>-3.141592654</v>
      </c>
      <c r="FZ38" s="140">
        <f t="shared" si="171"/>
        <v>-0.8539247031</v>
      </c>
      <c r="GA38" s="141">
        <f t="shared" si="172"/>
        <v>-3.995517357</v>
      </c>
      <c r="GB38" s="141">
        <f t="shared" si="173"/>
        <v>-3.995517357</v>
      </c>
      <c r="GC38" s="122">
        <f t="shared" si="174"/>
        <v>2.28766795</v>
      </c>
      <c r="GD38" s="142">
        <f t="shared" si="175"/>
        <v>13059.96162</v>
      </c>
      <c r="GE38" s="142">
        <f t="shared" si="176"/>
        <v>0.02625126913</v>
      </c>
      <c r="GF38" s="130">
        <f t="shared" si="177"/>
        <v>342.8405673</v>
      </c>
      <c r="GG38" s="143">
        <f t="shared" si="178"/>
        <v>-25.02848585</v>
      </c>
      <c r="GH38" s="143">
        <f t="shared" si="179"/>
        <v>28.71727255</v>
      </c>
      <c r="GI38" s="143">
        <f t="shared" si="180"/>
        <v>2.28766795</v>
      </c>
      <c r="GJ38" s="124">
        <f t="shared" si="181"/>
        <v>38.09339637</v>
      </c>
      <c r="GK38" s="146">
        <f t="shared" si="182"/>
        <v>-0.5</v>
      </c>
      <c r="GL38" s="127">
        <f t="shared" si="183"/>
        <v>-0.8660254038</v>
      </c>
      <c r="GM38" s="146">
        <f t="shared" si="184"/>
        <v>-2.094395102</v>
      </c>
      <c r="GN38" s="127">
        <f t="shared" si="185"/>
        <v>1</v>
      </c>
      <c r="GO38" s="147">
        <f t="shared" si="186"/>
        <v>-0.5</v>
      </c>
      <c r="GP38" s="128">
        <f t="shared" si="187"/>
        <v>0.8660254038</v>
      </c>
      <c r="GQ38" s="147">
        <f t="shared" si="188"/>
        <v>2.094395102</v>
      </c>
      <c r="GR38" s="128">
        <f t="shared" si="189"/>
        <v>1</v>
      </c>
      <c r="GS38" s="140">
        <f t="shared" si="190"/>
        <v>-2.094395102</v>
      </c>
      <c r="GT38" s="140">
        <f t="shared" si="191"/>
        <v>0.8539247031</v>
      </c>
      <c r="GU38" s="141">
        <f t="shared" si="192"/>
        <v>-1.240470399</v>
      </c>
      <c r="GV38" s="141">
        <f t="shared" si="193"/>
        <v>-1.240470399</v>
      </c>
      <c r="GW38" s="122">
        <f t="shared" si="194"/>
        <v>-1.240470399</v>
      </c>
      <c r="GX38" s="142">
        <f t="shared" si="195"/>
        <v>1</v>
      </c>
      <c r="GY38" s="142">
        <f t="shared" si="196"/>
        <v>38.09339637</v>
      </c>
      <c r="GZ38" s="130">
        <f t="shared" si="197"/>
        <v>38.09339637</v>
      </c>
      <c r="HA38" s="143">
        <f t="shared" si="198"/>
        <v>12.35564463</v>
      </c>
      <c r="HB38" s="143">
        <f t="shared" si="199"/>
        <v>-36.03394084</v>
      </c>
      <c r="HC38" s="143">
        <f t="shared" si="200"/>
        <v>-1.240470399</v>
      </c>
      <c r="HD38" s="124">
        <f t="shared" si="201"/>
        <v>38.09339637</v>
      </c>
      <c r="HE38" s="140">
        <f t="shared" si="202"/>
        <v>2.094395102</v>
      </c>
      <c r="HF38" s="140">
        <f t="shared" si="203"/>
        <v>2.28766795</v>
      </c>
      <c r="HG38" s="141">
        <f t="shared" si="204"/>
        <v>4.382063053</v>
      </c>
      <c r="HH38" s="141">
        <f t="shared" si="205"/>
        <v>4.382063053</v>
      </c>
      <c r="HI38" s="122">
        <f t="shared" si="206"/>
        <v>-1.901122254</v>
      </c>
      <c r="HJ38" s="142">
        <f t="shared" si="207"/>
        <v>1</v>
      </c>
      <c r="HK38" s="142">
        <f t="shared" si="208"/>
        <v>38.09339637</v>
      </c>
      <c r="HL38" s="130">
        <f t="shared" si="209"/>
        <v>38.09339637</v>
      </c>
      <c r="HM38" s="143">
        <f t="shared" si="210"/>
        <v>-12.35564463</v>
      </c>
      <c r="HN38" s="143">
        <f t="shared" si="211"/>
        <v>-36.03394084</v>
      </c>
      <c r="HO38" s="143">
        <f t="shared" si="212"/>
        <v>-1.901122254</v>
      </c>
      <c r="HP38" s="124">
        <f t="shared" si="213"/>
        <v>38.09339637</v>
      </c>
      <c r="HQ38" s="140">
        <f t="shared" si="214"/>
        <v>2.094395102</v>
      </c>
      <c r="HR38" s="140">
        <f t="shared" si="215"/>
        <v>0.8539247031</v>
      </c>
      <c r="HS38" s="141">
        <f t="shared" si="216"/>
        <v>2.948319806</v>
      </c>
      <c r="HT38" s="141">
        <f t="shared" si="217"/>
        <v>2.948319806</v>
      </c>
      <c r="HU38" s="122">
        <f t="shared" si="218"/>
        <v>2.948319806</v>
      </c>
      <c r="HV38" s="142">
        <f t="shared" si="219"/>
        <v>1</v>
      </c>
      <c r="HW38" s="142">
        <f t="shared" si="220"/>
        <v>38.09339637</v>
      </c>
      <c r="HX38" s="130">
        <f t="shared" si="221"/>
        <v>38.09339637</v>
      </c>
      <c r="HY38" s="143">
        <f t="shared" si="222"/>
        <v>-37.38413048</v>
      </c>
      <c r="HZ38" s="143">
        <f t="shared" si="223"/>
        <v>7.316668292</v>
      </c>
      <c r="IA38" s="143">
        <f t="shared" si="224"/>
        <v>2.948319806</v>
      </c>
      <c r="IB38" s="124">
        <f t="shared" si="225"/>
        <v>38.09339637</v>
      </c>
      <c r="IC38" s="140">
        <f t="shared" si="226"/>
        <v>-2.094395102</v>
      </c>
      <c r="ID38" s="140">
        <f t="shared" si="227"/>
        <v>2.28766795</v>
      </c>
      <c r="IE38" s="141">
        <f t="shared" si="228"/>
        <v>0.1932728481</v>
      </c>
      <c r="IF38" s="141">
        <f t="shared" si="229"/>
        <v>0.1932728481</v>
      </c>
      <c r="IG38" s="122">
        <f t="shared" si="230"/>
        <v>0.1932728481</v>
      </c>
      <c r="IH38" s="142">
        <f t="shared" si="231"/>
        <v>1</v>
      </c>
      <c r="II38" s="142">
        <f t="shared" si="232"/>
        <v>38.09339637</v>
      </c>
      <c r="IJ38" s="130">
        <f t="shared" si="233"/>
        <v>38.09339637</v>
      </c>
      <c r="IK38" s="143">
        <f t="shared" si="234"/>
        <v>37.38413048</v>
      </c>
      <c r="IL38" s="143">
        <f t="shared" si="235"/>
        <v>7.316668292</v>
      </c>
      <c r="IM38" s="143">
        <f t="shared" si="236"/>
        <v>0.1932728481</v>
      </c>
      <c r="IN38" s="124">
        <f t="shared" si="237"/>
        <v>38.09339637</v>
      </c>
    </row>
    <row r="39" ht="12.75" customHeight="1">
      <c r="A39" s="129">
        <f>'Cortez Cubic'!AP39</f>
        <v>-0.2187762226</v>
      </c>
      <c r="B39" s="129">
        <f>'Cortez Cubic'!AQ39</f>
        <v>9.27881986</v>
      </c>
      <c r="C39" s="129">
        <f>'Cortez Cubic'!AR39</f>
        <v>3661.396395</v>
      </c>
      <c r="D39" s="129">
        <f>'Cortez Cubic'!AS39</f>
        <v>-219181.8569</v>
      </c>
      <c r="E39" s="129">
        <f t="shared" ref="E39:H39" si="782">0</f>
        <v>0</v>
      </c>
      <c r="F39" s="129">
        <f t="shared" si="782"/>
        <v>0</v>
      </c>
      <c r="G39" s="129">
        <f t="shared" si="782"/>
        <v>0</v>
      </c>
      <c r="H39" s="129">
        <f t="shared" si="782"/>
        <v>0</v>
      </c>
      <c r="I39" s="110">
        <f>'Cortez Cubic'!I39</f>
        <v>110</v>
      </c>
      <c r="J39" s="130">
        <f t="shared" si="28"/>
        <v>111.9691769</v>
      </c>
      <c r="K39" s="131">
        <f t="shared" si="29"/>
        <v>1</v>
      </c>
      <c r="L39" s="131">
        <f t="shared" si="30"/>
        <v>0</v>
      </c>
      <c r="M39" s="132">
        <f t="shared" si="31"/>
        <v>-1.969176865</v>
      </c>
      <c r="N39" s="133">
        <f t="shared" si="32"/>
        <v>45.96501108</v>
      </c>
      <c r="O39" s="134">
        <f t="shared" si="33"/>
        <v>111.9691769</v>
      </c>
      <c r="P39" s="134">
        <f t="shared" si="34"/>
        <v>0</v>
      </c>
      <c r="Q39" s="135">
        <f t="shared" si="35"/>
        <v>66.00416579</v>
      </c>
      <c r="R39" s="135">
        <f t="shared" si="36"/>
        <v>0</v>
      </c>
      <c r="S39" s="136">
        <f t="shared" si="37"/>
        <v>-135.5609646</v>
      </c>
      <c r="T39" s="136">
        <f t="shared" si="38"/>
        <v>0</v>
      </c>
      <c r="U39" s="137">
        <f t="shared" ref="U39:X39" si="783">ATAN2(A39,E39)</f>
        <v>3.141592654</v>
      </c>
      <c r="V39" s="137">
        <f t="shared" si="783"/>
        <v>0</v>
      </c>
      <c r="W39" s="137">
        <f t="shared" si="783"/>
        <v>0</v>
      </c>
      <c r="X39" s="137">
        <f t="shared" si="783"/>
        <v>3.141592654</v>
      </c>
      <c r="Y39" s="137">
        <f t="shared" ref="Y39:AB39" si="784">SQRT(POWER(A39,2)+POWER(E39,2))</f>
        <v>0.2187762226</v>
      </c>
      <c r="Z39" s="137">
        <f t="shared" si="784"/>
        <v>9.27881986</v>
      </c>
      <c r="AA39" s="137">
        <f t="shared" si="784"/>
        <v>3661.396395</v>
      </c>
      <c r="AB39" s="137">
        <f t="shared" si="784"/>
        <v>219181.8569</v>
      </c>
      <c r="AC39" s="138">
        <f t="shared" ref="AC39:AF39" si="785">U39-$U39</f>
        <v>0</v>
      </c>
      <c r="AD39" s="138">
        <f t="shared" si="785"/>
        <v>-3.141592654</v>
      </c>
      <c r="AE39" s="138">
        <f t="shared" si="785"/>
        <v>-3.141592654</v>
      </c>
      <c r="AF39" s="138">
        <f t="shared" si="785"/>
        <v>0</v>
      </c>
      <c r="AG39" s="138">
        <f t="shared" ref="AG39:AJ39" si="786">Y39/$Y39</f>
        <v>1</v>
      </c>
      <c r="AH39" s="138">
        <f t="shared" si="786"/>
        <v>42.41237805</v>
      </c>
      <c r="AI39" s="138">
        <f t="shared" si="786"/>
        <v>16735.80589</v>
      </c>
      <c r="AJ39" s="138">
        <f t="shared" si="786"/>
        <v>1001854.106</v>
      </c>
      <c r="AK39" s="139">
        <f t="shared" ref="AK39:AN39" si="787">AG39*COS(AC39)</f>
        <v>1</v>
      </c>
      <c r="AL39" s="139">
        <f t="shared" si="787"/>
        <v>-42.41237805</v>
      </c>
      <c r="AM39" s="139">
        <f t="shared" si="787"/>
        <v>-16735.80589</v>
      </c>
      <c r="AN39" s="139">
        <f t="shared" si="787"/>
        <v>1001854.106</v>
      </c>
      <c r="AO39" s="129">
        <f t="shared" ref="AO39:AR39" si="788">AG39*SIN(AC39)</f>
        <v>0</v>
      </c>
      <c r="AP39" s="129">
        <f t="shared" si="788"/>
        <v>0</v>
      </c>
      <c r="AQ39" s="129">
        <f t="shared" si="788"/>
        <v>0</v>
      </c>
      <c r="AR39" s="129">
        <f t="shared" si="788"/>
        <v>0</v>
      </c>
      <c r="AS39" s="140">
        <f t="shared" si="45"/>
        <v>-9.424777961</v>
      </c>
      <c r="AT39" s="141">
        <f t="shared" si="46"/>
        <v>-9.424777961</v>
      </c>
      <c r="AU39" s="141">
        <f t="shared" si="47"/>
        <v>-3.141592654</v>
      </c>
      <c r="AV39" s="122">
        <f t="shared" si="48"/>
        <v>3.141592654</v>
      </c>
      <c r="AW39" s="142">
        <f t="shared" si="49"/>
        <v>76291.80176</v>
      </c>
      <c r="AX39" s="130">
        <f t="shared" si="50"/>
        <v>76291.80176</v>
      </c>
      <c r="AY39" s="143">
        <f t="shared" si="51"/>
        <v>152583.6035</v>
      </c>
      <c r="AZ39" s="143">
        <f t="shared" si="52"/>
        <v>0</v>
      </c>
      <c r="BA39" s="143">
        <f t="shared" si="53"/>
        <v>0</v>
      </c>
      <c r="BB39" s="124">
        <f t="shared" si="54"/>
        <v>152583.6035</v>
      </c>
      <c r="BC39" s="140">
        <f t="shared" ref="BC39:BD39" si="789">BC$2*AD39</f>
        <v>-3.141592654</v>
      </c>
      <c r="BD39" s="140">
        <f t="shared" si="789"/>
        <v>-3.141592654</v>
      </c>
      <c r="BE39" s="141">
        <f t="shared" si="56"/>
        <v>-6.283185307</v>
      </c>
      <c r="BF39" s="141">
        <f t="shared" si="57"/>
        <v>0</v>
      </c>
      <c r="BG39" s="122">
        <f t="shared" si="58"/>
        <v>0</v>
      </c>
      <c r="BH39" s="142">
        <f t="shared" ref="BH39:BI39" si="790">POWER(AH39,BH$2)</f>
        <v>42.41237805</v>
      </c>
      <c r="BI39" s="142">
        <f t="shared" si="790"/>
        <v>16735.80589</v>
      </c>
      <c r="BJ39" s="130">
        <f t="shared" si="60"/>
        <v>709805.3264</v>
      </c>
      <c r="BK39" s="143">
        <f t="shared" si="61"/>
        <v>6388247.937</v>
      </c>
      <c r="BL39" s="143">
        <f t="shared" si="62"/>
        <v>0</v>
      </c>
      <c r="BM39" s="143">
        <f t="shared" si="63"/>
        <v>0</v>
      </c>
      <c r="BN39" s="124">
        <f t="shared" si="64"/>
        <v>6388247.937</v>
      </c>
      <c r="BO39" s="140">
        <f t="shared" si="65"/>
        <v>0</v>
      </c>
      <c r="BP39" s="141">
        <f t="shared" si="66"/>
        <v>0</v>
      </c>
      <c r="BQ39" s="141">
        <f t="shared" si="67"/>
        <v>0</v>
      </c>
      <c r="BR39" s="122">
        <f t="shared" si="68"/>
        <v>0</v>
      </c>
      <c r="BS39" s="142">
        <f t="shared" si="69"/>
        <v>1001854.106</v>
      </c>
      <c r="BT39" s="130">
        <f t="shared" si="70"/>
        <v>1001854.106</v>
      </c>
      <c r="BU39" s="143">
        <f t="shared" si="71"/>
        <v>-27050060.86</v>
      </c>
      <c r="BV39" s="143">
        <f t="shared" si="72"/>
        <v>0</v>
      </c>
      <c r="BW39" s="143">
        <f t="shared" si="73"/>
        <v>3.141592654</v>
      </c>
      <c r="BX39" s="124">
        <f t="shared" si="74"/>
        <v>27050060.86</v>
      </c>
      <c r="BY39" s="144">
        <f t="shared" ref="BY39:BZ39" si="791">AY39+BK39+BU39</f>
        <v>-20509229.32</v>
      </c>
      <c r="BZ39" s="144">
        <f t="shared" si="791"/>
        <v>0</v>
      </c>
      <c r="CA39" s="144">
        <f t="shared" si="76"/>
        <v>-3.141592654</v>
      </c>
      <c r="CB39" s="145">
        <f t="shared" si="77"/>
        <v>20509229.32</v>
      </c>
      <c r="CC39" s="140">
        <f t="shared" ref="CC39:CD39" si="792">CC$2*AD39</f>
        <v>-6.283185307</v>
      </c>
      <c r="CD39" s="140">
        <f t="shared" si="792"/>
        <v>-6.283185307</v>
      </c>
      <c r="CE39" s="141">
        <f t="shared" si="79"/>
        <v>-12.56637061</v>
      </c>
      <c r="CF39" s="141">
        <f t="shared" si="80"/>
        <v>0</v>
      </c>
      <c r="CG39" s="122">
        <f t="shared" si="81"/>
        <v>0</v>
      </c>
      <c r="CH39" s="142">
        <f t="shared" ref="CH39:CI39" si="793">POWER(AH39,CH$2)</f>
        <v>1798.809812</v>
      </c>
      <c r="CI39" s="142">
        <f t="shared" si="793"/>
        <v>280087198.8</v>
      </c>
      <c r="CJ39" s="130">
        <f t="shared" si="83"/>
        <v>503823601334</v>
      </c>
      <c r="CK39" s="143">
        <f t="shared" si="84"/>
        <v>-503823601334</v>
      </c>
      <c r="CL39" s="143">
        <f t="shared" si="85"/>
        <v>0</v>
      </c>
      <c r="CM39" s="143">
        <f t="shared" si="86"/>
        <v>3.141592654</v>
      </c>
      <c r="CN39" s="124">
        <f t="shared" si="87"/>
        <v>503823601334</v>
      </c>
      <c r="CO39" s="140">
        <f t="shared" si="88"/>
        <v>-9.424777961</v>
      </c>
      <c r="CP39" s="141">
        <f t="shared" si="89"/>
        <v>-9.424777961</v>
      </c>
      <c r="CQ39" s="141">
        <f t="shared" si="90"/>
        <v>-3.141592654</v>
      </c>
      <c r="CR39" s="122">
        <f t="shared" si="91"/>
        <v>3.141592654</v>
      </c>
      <c r="CS39" s="142">
        <f t="shared" si="92"/>
        <v>4687484992210</v>
      </c>
      <c r="CT39" s="130">
        <f t="shared" si="93"/>
        <v>4687484992210</v>
      </c>
      <c r="CU39" s="143">
        <f t="shared" si="94"/>
        <v>-18749939968840</v>
      </c>
      <c r="CV39" s="143">
        <f t="shared" si="95"/>
        <v>0.002296205397</v>
      </c>
      <c r="CW39" s="143">
        <f t="shared" si="96"/>
        <v>3.141592654</v>
      </c>
      <c r="CX39" s="124">
        <f t="shared" si="97"/>
        <v>18749939968840</v>
      </c>
      <c r="CY39" s="140">
        <f t="shared" si="98"/>
        <v>-9.424777961</v>
      </c>
      <c r="CZ39" s="140">
        <f t="shared" si="99"/>
        <v>0</v>
      </c>
      <c r="DA39" s="141">
        <f t="shared" si="100"/>
        <v>-9.424777961</v>
      </c>
      <c r="DB39" s="141">
        <f t="shared" si="101"/>
        <v>-3.141592654</v>
      </c>
      <c r="DC39" s="122">
        <f t="shared" si="102"/>
        <v>3.141592654</v>
      </c>
      <c r="DD39" s="142">
        <f t="shared" si="103"/>
        <v>76291.80176</v>
      </c>
      <c r="DE39" s="142">
        <f t="shared" si="104"/>
        <v>1001854.106</v>
      </c>
      <c r="DF39" s="130">
        <f t="shared" si="105"/>
        <v>76433254852</v>
      </c>
      <c r="DG39" s="143">
        <f t="shared" si="106"/>
        <v>-305733019409</v>
      </c>
      <c r="DH39" s="143">
        <f t="shared" si="107"/>
        <v>0.00003744149636</v>
      </c>
      <c r="DI39" s="143">
        <f t="shared" si="108"/>
        <v>3.141592654</v>
      </c>
      <c r="DJ39" s="124">
        <f t="shared" si="109"/>
        <v>305733019409</v>
      </c>
      <c r="DK39" s="140">
        <f t="shared" ref="DK39:DM39" si="794">DK$2*AD39</f>
        <v>-3.141592654</v>
      </c>
      <c r="DL39" s="140">
        <f t="shared" si="794"/>
        <v>-3.141592654</v>
      </c>
      <c r="DM39" s="140">
        <f t="shared" si="794"/>
        <v>0</v>
      </c>
      <c r="DN39" s="141">
        <f t="shared" si="111"/>
        <v>-6.283185307</v>
      </c>
      <c r="DO39" s="141">
        <f t="shared" si="112"/>
        <v>0</v>
      </c>
      <c r="DP39" s="122">
        <f t="shared" si="113"/>
        <v>0</v>
      </c>
      <c r="DQ39" s="142">
        <f t="shared" ref="DQ39:DS39" si="795">POWER(AH39,DQ$2)</f>
        <v>42.41237805</v>
      </c>
      <c r="DR39" s="142">
        <f t="shared" si="795"/>
        <v>16735.80589</v>
      </c>
      <c r="DS39" s="142">
        <f t="shared" si="795"/>
        <v>1001854.106</v>
      </c>
      <c r="DT39" s="130">
        <f t="shared" si="115"/>
        <v>711121380730</v>
      </c>
      <c r="DU39" s="143">
        <f t="shared" si="116"/>
        <v>-12800184853144</v>
      </c>
      <c r="DV39" s="143">
        <f t="shared" si="117"/>
        <v>0</v>
      </c>
      <c r="DW39" s="143">
        <f t="shared" si="118"/>
        <v>3.141592654</v>
      </c>
      <c r="DX39" s="124">
        <f t="shared" si="119"/>
        <v>12800184853144</v>
      </c>
      <c r="DY39" s="140">
        <f t="shared" si="120"/>
        <v>0</v>
      </c>
      <c r="DZ39" s="141">
        <f t="shared" si="121"/>
        <v>0</v>
      </c>
      <c r="EA39" s="141">
        <f t="shared" si="122"/>
        <v>0</v>
      </c>
      <c r="EB39" s="122">
        <f t="shared" si="123"/>
        <v>0</v>
      </c>
      <c r="EC39" s="142">
        <f t="shared" si="124"/>
        <v>1003711649856</v>
      </c>
      <c r="ED39" s="130">
        <f t="shared" si="125"/>
        <v>1003711649856</v>
      </c>
      <c r="EE39" s="143">
        <f t="shared" si="126"/>
        <v>27100214546102</v>
      </c>
      <c r="EF39" s="143">
        <f t="shared" si="127"/>
        <v>0</v>
      </c>
      <c r="EG39" s="143">
        <f t="shared" si="128"/>
        <v>0</v>
      </c>
      <c r="EH39" s="124">
        <f t="shared" si="129"/>
        <v>27100214546102</v>
      </c>
      <c r="EI39" s="144">
        <f t="shared" ref="EI39:EJ39" si="796">CK39+CU39+DG39+DU39+EE39</f>
        <v>-5259466896625</v>
      </c>
      <c r="EJ39" s="144">
        <f t="shared" si="796"/>
        <v>0.002333646893</v>
      </c>
      <c r="EK39" s="144">
        <f t="shared" si="131"/>
        <v>3.141592654</v>
      </c>
      <c r="EL39" s="145">
        <f t="shared" si="132"/>
        <v>5259466896625</v>
      </c>
      <c r="EM39" s="140">
        <f t="shared" si="133"/>
        <v>1.570796327</v>
      </c>
      <c r="EN39" s="141">
        <f t="shared" si="134"/>
        <v>1.570796327</v>
      </c>
      <c r="EO39" s="141">
        <f t="shared" si="135"/>
        <v>1.570796327</v>
      </c>
      <c r="EP39" s="122">
        <f t="shared" si="136"/>
        <v>1.570796327</v>
      </c>
      <c r="EQ39" s="142">
        <f t="shared" si="137"/>
        <v>2293352.763</v>
      </c>
      <c r="ER39" s="130">
        <f t="shared" si="138"/>
        <v>2293352.763</v>
      </c>
      <c r="ES39" s="143">
        <f t="shared" si="139"/>
        <v>0.000000003375701021</v>
      </c>
      <c r="ET39" s="143">
        <f t="shared" si="140"/>
        <v>11916610.52</v>
      </c>
      <c r="EU39" s="143">
        <f t="shared" si="141"/>
        <v>1.570796327</v>
      </c>
      <c r="EV39" s="124">
        <f t="shared" si="142"/>
        <v>11916610.52</v>
      </c>
      <c r="EW39" s="144">
        <f t="shared" ref="EW39:EX39" si="797">BY39+ES39</f>
        <v>-20509229.32</v>
      </c>
      <c r="EX39" s="144">
        <f t="shared" si="797"/>
        <v>11916610.52</v>
      </c>
      <c r="EY39" s="144">
        <f t="shared" si="144"/>
        <v>2.615233629</v>
      </c>
      <c r="EZ39" s="145">
        <f t="shared" si="145"/>
        <v>23719909.22</v>
      </c>
      <c r="FA39" s="140">
        <f t="shared" si="146"/>
        <v>0.871744543</v>
      </c>
      <c r="FB39" s="141">
        <f t="shared" si="147"/>
        <v>0.871744543</v>
      </c>
      <c r="FC39" s="141">
        <f t="shared" si="148"/>
        <v>0.871744543</v>
      </c>
      <c r="FD39" s="122">
        <f t="shared" si="149"/>
        <v>0.871744543</v>
      </c>
      <c r="FE39" s="142">
        <f t="shared" si="150"/>
        <v>287.323407</v>
      </c>
      <c r="FF39" s="130">
        <f t="shared" si="151"/>
        <v>287.323407</v>
      </c>
      <c r="FG39" s="143">
        <f t="shared" si="152"/>
        <v>48.91585876</v>
      </c>
      <c r="FH39" s="143">
        <f t="shared" si="153"/>
        <v>58.18684115</v>
      </c>
      <c r="FI39" s="143">
        <f t="shared" si="154"/>
        <v>0.871744543</v>
      </c>
      <c r="FJ39" s="124">
        <f t="shared" si="155"/>
        <v>76.01624643</v>
      </c>
      <c r="FK39" s="140">
        <f t="shared" si="156"/>
        <v>-6.283185307</v>
      </c>
      <c r="FL39" s="141">
        <f t="shared" si="157"/>
        <v>-6.283185307</v>
      </c>
      <c r="FM39" s="141">
        <f t="shared" si="158"/>
        <v>0</v>
      </c>
      <c r="FN39" s="122">
        <f t="shared" si="159"/>
        <v>0</v>
      </c>
      <c r="FO39" s="142">
        <f t="shared" si="160"/>
        <v>1798.809812</v>
      </c>
      <c r="FP39" s="130">
        <f t="shared" si="161"/>
        <v>1798.809812</v>
      </c>
      <c r="FQ39" s="143">
        <f t="shared" si="162"/>
        <v>-1798.809812</v>
      </c>
      <c r="FR39" s="143">
        <f t="shared" si="163"/>
        <v>0</v>
      </c>
      <c r="FS39" s="143">
        <f t="shared" si="164"/>
        <v>3.141592654</v>
      </c>
      <c r="FT39" s="124">
        <f t="shared" si="165"/>
        <v>1798.809812</v>
      </c>
      <c r="FU39" s="144">
        <f t="shared" si="166"/>
        <v>-52006.22749</v>
      </c>
      <c r="FV39" s="144">
        <f t="shared" si="167"/>
        <v>0</v>
      </c>
      <c r="FW39" s="144">
        <f t="shared" si="168"/>
        <v>-3.141592654</v>
      </c>
      <c r="FX39" s="145">
        <f t="shared" si="169"/>
        <v>52006.22749</v>
      </c>
      <c r="FY39" s="140">
        <f t="shared" si="170"/>
        <v>-3.141592654</v>
      </c>
      <c r="FZ39" s="140">
        <f t="shared" si="171"/>
        <v>-0.871744543</v>
      </c>
      <c r="GA39" s="141">
        <f t="shared" si="172"/>
        <v>-4.013337197</v>
      </c>
      <c r="GB39" s="141">
        <f t="shared" si="173"/>
        <v>-4.013337197</v>
      </c>
      <c r="GC39" s="122">
        <f t="shared" si="174"/>
        <v>2.269848111</v>
      </c>
      <c r="GD39" s="142">
        <f t="shared" si="175"/>
        <v>52006.22749</v>
      </c>
      <c r="GE39" s="142">
        <f t="shared" si="176"/>
        <v>0.01315508259</v>
      </c>
      <c r="GF39" s="130">
        <f t="shared" si="177"/>
        <v>684.1462178</v>
      </c>
      <c r="GG39" s="143">
        <f t="shared" si="178"/>
        <v>-48.91585876</v>
      </c>
      <c r="GH39" s="143">
        <f t="shared" si="179"/>
        <v>58.18684115</v>
      </c>
      <c r="GI39" s="143">
        <f t="shared" si="180"/>
        <v>2.269848111</v>
      </c>
      <c r="GJ39" s="124">
        <f t="shared" si="181"/>
        <v>76.01624643</v>
      </c>
      <c r="GK39" s="146">
        <f t="shared" si="182"/>
        <v>-0.5</v>
      </c>
      <c r="GL39" s="127">
        <f t="shared" si="183"/>
        <v>-0.8660254038</v>
      </c>
      <c r="GM39" s="146">
        <f t="shared" si="184"/>
        <v>-2.094395102</v>
      </c>
      <c r="GN39" s="127">
        <f t="shared" si="185"/>
        <v>1</v>
      </c>
      <c r="GO39" s="147">
        <f t="shared" si="186"/>
        <v>-0.5</v>
      </c>
      <c r="GP39" s="128">
        <f t="shared" si="187"/>
        <v>0.8660254038</v>
      </c>
      <c r="GQ39" s="147">
        <f t="shared" si="188"/>
        <v>2.094395102</v>
      </c>
      <c r="GR39" s="128">
        <f t="shared" si="189"/>
        <v>1</v>
      </c>
      <c r="GS39" s="140">
        <f t="shared" si="190"/>
        <v>-2.094395102</v>
      </c>
      <c r="GT39" s="140">
        <f t="shared" si="191"/>
        <v>0.871744543</v>
      </c>
      <c r="GU39" s="141">
        <f t="shared" si="192"/>
        <v>-1.222650559</v>
      </c>
      <c r="GV39" s="141">
        <f t="shared" si="193"/>
        <v>-1.222650559</v>
      </c>
      <c r="GW39" s="122">
        <f t="shared" si="194"/>
        <v>-1.222650559</v>
      </c>
      <c r="GX39" s="142">
        <f t="shared" si="195"/>
        <v>1</v>
      </c>
      <c r="GY39" s="142">
        <f t="shared" si="196"/>
        <v>76.01624643</v>
      </c>
      <c r="GZ39" s="130">
        <f t="shared" si="197"/>
        <v>76.01624643</v>
      </c>
      <c r="HA39" s="143">
        <f t="shared" si="198"/>
        <v>25.93335322</v>
      </c>
      <c r="HB39" s="143">
        <f t="shared" si="199"/>
        <v>-71.45579691</v>
      </c>
      <c r="HC39" s="143">
        <f t="shared" si="200"/>
        <v>-1.222650559</v>
      </c>
      <c r="HD39" s="124">
        <f t="shared" si="201"/>
        <v>76.01624643</v>
      </c>
      <c r="HE39" s="140">
        <f t="shared" si="202"/>
        <v>2.094395102</v>
      </c>
      <c r="HF39" s="140">
        <f t="shared" si="203"/>
        <v>2.269848111</v>
      </c>
      <c r="HG39" s="141">
        <f t="shared" si="204"/>
        <v>4.364243213</v>
      </c>
      <c r="HH39" s="141">
        <f t="shared" si="205"/>
        <v>4.364243213</v>
      </c>
      <c r="HI39" s="122">
        <f t="shared" si="206"/>
        <v>-1.918942094</v>
      </c>
      <c r="HJ39" s="142">
        <f t="shared" si="207"/>
        <v>1</v>
      </c>
      <c r="HK39" s="142">
        <f t="shared" si="208"/>
        <v>76.01624643</v>
      </c>
      <c r="HL39" s="130">
        <f t="shared" si="209"/>
        <v>76.01624643</v>
      </c>
      <c r="HM39" s="143">
        <f t="shared" si="210"/>
        <v>-25.93335322</v>
      </c>
      <c r="HN39" s="143">
        <f t="shared" si="211"/>
        <v>-71.45579691</v>
      </c>
      <c r="HO39" s="143">
        <f t="shared" si="212"/>
        <v>-1.918942094</v>
      </c>
      <c r="HP39" s="124">
        <f t="shared" si="213"/>
        <v>76.01624643</v>
      </c>
      <c r="HQ39" s="140">
        <f t="shared" si="214"/>
        <v>2.094395102</v>
      </c>
      <c r="HR39" s="140">
        <f t="shared" si="215"/>
        <v>0.871744543</v>
      </c>
      <c r="HS39" s="141">
        <f t="shared" si="216"/>
        <v>2.966139645</v>
      </c>
      <c r="HT39" s="141">
        <f t="shared" si="217"/>
        <v>2.966139645</v>
      </c>
      <c r="HU39" s="122">
        <f t="shared" si="218"/>
        <v>2.966139645</v>
      </c>
      <c r="HV39" s="142">
        <f t="shared" si="219"/>
        <v>1</v>
      </c>
      <c r="HW39" s="142">
        <f t="shared" si="220"/>
        <v>76.01624643</v>
      </c>
      <c r="HX39" s="130">
        <f t="shared" si="221"/>
        <v>76.01624643</v>
      </c>
      <c r="HY39" s="143">
        <f t="shared" si="222"/>
        <v>-74.84921198</v>
      </c>
      <c r="HZ39" s="143">
        <f t="shared" si="223"/>
        <v>13.26895576</v>
      </c>
      <c r="IA39" s="143">
        <f t="shared" si="224"/>
        <v>2.966139645</v>
      </c>
      <c r="IB39" s="124">
        <f t="shared" si="225"/>
        <v>76.01624643</v>
      </c>
      <c r="IC39" s="140">
        <f t="shared" si="226"/>
        <v>-2.094395102</v>
      </c>
      <c r="ID39" s="140">
        <f t="shared" si="227"/>
        <v>2.269848111</v>
      </c>
      <c r="IE39" s="141">
        <f t="shared" si="228"/>
        <v>0.1754530082</v>
      </c>
      <c r="IF39" s="141">
        <f t="shared" si="229"/>
        <v>0.1754530082</v>
      </c>
      <c r="IG39" s="122">
        <f t="shared" si="230"/>
        <v>0.1754530082</v>
      </c>
      <c r="IH39" s="142">
        <f t="shared" si="231"/>
        <v>1</v>
      </c>
      <c r="II39" s="142">
        <f t="shared" si="232"/>
        <v>76.01624643</v>
      </c>
      <c r="IJ39" s="130">
        <f t="shared" si="233"/>
        <v>76.01624643</v>
      </c>
      <c r="IK39" s="143">
        <f t="shared" si="234"/>
        <v>74.84921198</v>
      </c>
      <c r="IL39" s="143">
        <f t="shared" si="235"/>
        <v>13.26895576</v>
      </c>
      <c r="IM39" s="143">
        <f t="shared" si="236"/>
        <v>0.1754530082</v>
      </c>
      <c r="IN39" s="124">
        <f t="shared" si="237"/>
        <v>76.01624643</v>
      </c>
    </row>
    <row r="40" ht="12.75" customHeight="1">
      <c r="A40" s="129">
        <f>'Cortez Cubic'!AP40</f>
        <v>-0.2187762226</v>
      </c>
      <c r="B40" s="129">
        <f>'Cortez Cubic'!AQ40</f>
        <v>18.97138524</v>
      </c>
      <c r="C40" s="129">
        <f>'Cortez Cubic'!AR40</f>
        <v>12149.90268</v>
      </c>
      <c r="D40" s="129">
        <f>'Cortez Cubic'!AS40</f>
        <v>-1353163.183</v>
      </c>
      <c r="E40" s="129">
        <f t="shared" ref="E40:H40" si="798">0</f>
        <v>0</v>
      </c>
      <c r="F40" s="129">
        <f t="shared" si="798"/>
        <v>0</v>
      </c>
      <c r="G40" s="129">
        <f t="shared" si="798"/>
        <v>0</v>
      </c>
      <c r="H40" s="129">
        <f t="shared" si="798"/>
        <v>0</v>
      </c>
      <c r="I40" s="110">
        <f>'Cortez Cubic'!I40</f>
        <v>122</v>
      </c>
      <c r="J40" s="130">
        <f t="shared" si="28"/>
        <v>120.0044439</v>
      </c>
      <c r="K40" s="131">
        <f t="shared" si="29"/>
        <v>0</v>
      </c>
      <c r="L40" s="131">
        <f t="shared" si="30"/>
        <v>1</v>
      </c>
      <c r="M40" s="132">
        <f t="shared" si="31"/>
        <v>1.995556052</v>
      </c>
      <c r="N40" s="133">
        <f t="shared" si="32"/>
        <v>90.98701484</v>
      </c>
      <c r="O40" s="134">
        <f t="shared" si="33"/>
        <v>210.9914588</v>
      </c>
      <c r="P40" s="134">
        <f t="shared" si="34"/>
        <v>0</v>
      </c>
      <c r="Q40" s="135">
        <f t="shared" si="35"/>
        <v>120.0044439</v>
      </c>
      <c r="R40" s="135">
        <f t="shared" si="36"/>
        <v>0</v>
      </c>
      <c r="S40" s="136">
        <f t="shared" si="37"/>
        <v>-244.2799652</v>
      </c>
      <c r="T40" s="136">
        <f t="shared" si="38"/>
        <v>0</v>
      </c>
      <c r="U40" s="137">
        <f t="shared" ref="U40:X40" si="799">ATAN2(A40,E40)</f>
        <v>3.141592654</v>
      </c>
      <c r="V40" s="137">
        <f t="shared" si="799"/>
        <v>0</v>
      </c>
      <c r="W40" s="137">
        <f t="shared" si="799"/>
        <v>0</v>
      </c>
      <c r="X40" s="137">
        <f t="shared" si="799"/>
        <v>3.141592654</v>
      </c>
      <c r="Y40" s="137">
        <f t="shared" ref="Y40:AB40" si="800">SQRT(POWER(A40,2)+POWER(E40,2))</f>
        <v>0.2187762226</v>
      </c>
      <c r="Z40" s="137">
        <f t="shared" si="800"/>
        <v>18.97138524</v>
      </c>
      <c r="AA40" s="137">
        <f t="shared" si="800"/>
        <v>12149.90268</v>
      </c>
      <c r="AB40" s="137">
        <f t="shared" si="800"/>
        <v>1353163.183</v>
      </c>
      <c r="AC40" s="138">
        <f t="shared" ref="AC40:AF40" si="801">U40-$U40</f>
        <v>0</v>
      </c>
      <c r="AD40" s="138">
        <f t="shared" si="801"/>
        <v>-3.141592654</v>
      </c>
      <c r="AE40" s="138">
        <f t="shared" si="801"/>
        <v>-3.141592654</v>
      </c>
      <c r="AF40" s="138">
        <f t="shared" si="801"/>
        <v>0</v>
      </c>
      <c r="AG40" s="138">
        <f t="shared" ref="AG40:AJ40" si="802">Y40/$Y40</f>
        <v>1</v>
      </c>
      <c r="AH40" s="138">
        <f t="shared" si="802"/>
        <v>86.71593749</v>
      </c>
      <c r="AI40" s="138">
        <f t="shared" si="802"/>
        <v>55535.75493</v>
      </c>
      <c r="AJ40" s="138">
        <f t="shared" si="802"/>
        <v>6185147.392</v>
      </c>
      <c r="AK40" s="139">
        <f t="shared" ref="AK40:AN40" si="803">AG40*COS(AC40)</f>
        <v>1</v>
      </c>
      <c r="AL40" s="139">
        <f t="shared" si="803"/>
        <v>-86.71593749</v>
      </c>
      <c r="AM40" s="139">
        <f t="shared" si="803"/>
        <v>-55535.75493</v>
      </c>
      <c r="AN40" s="139">
        <f t="shared" si="803"/>
        <v>6185147.392</v>
      </c>
      <c r="AO40" s="129">
        <f t="shared" ref="AO40:AR40" si="804">AG40*SIN(AC40)</f>
        <v>0</v>
      </c>
      <c r="AP40" s="129">
        <f t="shared" si="804"/>
        <v>0</v>
      </c>
      <c r="AQ40" s="129">
        <f t="shared" si="804"/>
        <v>0</v>
      </c>
      <c r="AR40" s="129">
        <f t="shared" si="804"/>
        <v>0</v>
      </c>
      <c r="AS40" s="140">
        <f t="shared" si="45"/>
        <v>-9.424777961</v>
      </c>
      <c r="AT40" s="141">
        <f t="shared" si="46"/>
        <v>-9.424777961</v>
      </c>
      <c r="AU40" s="141">
        <f t="shared" si="47"/>
        <v>-3.141592654</v>
      </c>
      <c r="AV40" s="122">
        <f t="shared" si="48"/>
        <v>3.141592654</v>
      </c>
      <c r="AW40" s="142">
        <f t="shared" si="49"/>
        <v>652073.8301</v>
      </c>
      <c r="AX40" s="130">
        <f t="shared" si="50"/>
        <v>652073.8301</v>
      </c>
      <c r="AY40" s="143">
        <f t="shared" si="51"/>
        <v>1304147.66</v>
      </c>
      <c r="AZ40" s="143">
        <f t="shared" si="52"/>
        <v>-0.0000000001597120258</v>
      </c>
      <c r="BA40" s="143">
        <f t="shared" si="53"/>
        <v>0</v>
      </c>
      <c r="BB40" s="124">
        <f t="shared" si="54"/>
        <v>1304147.66</v>
      </c>
      <c r="BC40" s="140">
        <f t="shared" ref="BC40:BD40" si="805">BC$2*AD40</f>
        <v>-3.141592654</v>
      </c>
      <c r="BD40" s="140">
        <f t="shared" si="805"/>
        <v>-3.141592654</v>
      </c>
      <c r="BE40" s="141">
        <f t="shared" si="56"/>
        <v>-6.283185307</v>
      </c>
      <c r="BF40" s="141">
        <f t="shared" si="57"/>
        <v>0</v>
      </c>
      <c r="BG40" s="122">
        <f t="shared" si="58"/>
        <v>0</v>
      </c>
      <c r="BH40" s="142">
        <f t="shared" ref="BH40:BI40" si="806">POWER(AH40,BH$2)</f>
        <v>86.71593749</v>
      </c>
      <c r="BI40" s="142">
        <f t="shared" si="806"/>
        <v>55535.75493</v>
      </c>
      <c r="BJ40" s="130">
        <f t="shared" si="60"/>
        <v>4815835.053</v>
      </c>
      <c r="BK40" s="143">
        <f t="shared" si="61"/>
        <v>43342515.47</v>
      </c>
      <c r="BL40" s="143">
        <f t="shared" si="62"/>
        <v>0</v>
      </c>
      <c r="BM40" s="143">
        <f t="shared" si="63"/>
        <v>0</v>
      </c>
      <c r="BN40" s="124">
        <f t="shared" si="64"/>
        <v>43342515.47</v>
      </c>
      <c r="BO40" s="140">
        <f t="shared" si="65"/>
        <v>0</v>
      </c>
      <c r="BP40" s="141">
        <f t="shared" si="66"/>
        <v>0</v>
      </c>
      <c r="BQ40" s="141">
        <f t="shared" si="67"/>
        <v>0</v>
      </c>
      <c r="BR40" s="122">
        <f t="shared" si="68"/>
        <v>0</v>
      </c>
      <c r="BS40" s="142">
        <f t="shared" si="69"/>
        <v>6185147.392</v>
      </c>
      <c r="BT40" s="130">
        <f t="shared" si="70"/>
        <v>6185147.392</v>
      </c>
      <c r="BU40" s="143">
        <f t="shared" si="71"/>
        <v>-166998979.6</v>
      </c>
      <c r="BV40" s="143">
        <f t="shared" si="72"/>
        <v>0</v>
      </c>
      <c r="BW40" s="143">
        <f t="shared" si="73"/>
        <v>3.141592654</v>
      </c>
      <c r="BX40" s="124">
        <f t="shared" si="74"/>
        <v>166998979.6</v>
      </c>
      <c r="BY40" s="144">
        <f t="shared" ref="BY40:BZ40" si="807">AY40+BK40+BU40</f>
        <v>-122352316.4</v>
      </c>
      <c r="BZ40" s="144">
        <f t="shared" si="807"/>
        <v>-0.0000000001597120258</v>
      </c>
      <c r="CA40" s="144">
        <f t="shared" si="76"/>
        <v>-3.141592654</v>
      </c>
      <c r="CB40" s="145">
        <f t="shared" si="77"/>
        <v>122352316.4</v>
      </c>
      <c r="CC40" s="140">
        <f t="shared" ref="CC40:CD40" si="808">CC$2*AD40</f>
        <v>-6.283185307</v>
      </c>
      <c r="CD40" s="140">
        <f t="shared" si="808"/>
        <v>-6.283185307</v>
      </c>
      <c r="CE40" s="141">
        <f t="shared" si="79"/>
        <v>-12.56637061</v>
      </c>
      <c r="CF40" s="141">
        <f t="shared" si="80"/>
        <v>0</v>
      </c>
      <c r="CG40" s="122">
        <f t="shared" si="81"/>
        <v>0</v>
      </c>
      <c r="CH40" s="142">
        <f t="shared" ref="CH40:CI40" si="809">POWER(AH40,CH$2)</f>
        <v>7519.653814</v>
      </c>
      <c r="CI40" s="142">
        <f t="shared" si="809"/>
        <v>3084220075</v>
      </c>
      <c r="CJ40" s="130">
        <f t="shared" si="83"/>
        <v>23192267254241</v>
      </c>
      <c r="CK40" s="143">
        <f t="shared" si="84"/>
        <v>-23192267254241</v>
      </c>
      <c r="CL40" s="143">
        <f t="shared" si="85"/>
        <v>0</v>
      </c>
      <c r="CM40" s="143">
        <f t="shared" si="86"/>
        <v>3.141592654</v>
      </c>
      <c r="CN40" s="124">
        <f t="shared" si="87"/>
        <v>23192267254241</v>
      </c>
      <c r="CO40" s="140">
        <f t="shared" si="88"/>
        <v>-9.424777961</v>
      </c>
      <c r="CP40" s="141">
        <f t="shared" si="89"/>
        <v>-9.424777961</v>
      </c>
      <c r="CQ40" s="141">
        <f t="shared" si="90"/>
        <v>-3.141592654</v>
      </c>
      <c r="CR40" s="122">
        <f t="shared" si="91"/>
        <v>3.141592654</v>
      </c>
      <c r="CS40" s="142">
        <f t="shared" si="92"/>
        <v>171284490249069</v>
      </c>
      <c r="CT40" s="130">
        <f t="shared" si="93"/>
        <v>171284490249069</v>
      </c>
      <c r="CU40" s="143">
        <f t="shared" si="94"/>
        <v>-685137960996277</v>
      </c>
      <c r="CV40" s="143">
        <f t="shared" si="95"/>
        <v>0.08390520109</v>
      </c>
      <c r="CW40" s="143">
        <f t="shared" si="96"/>
        <v>3.141592654</v>
      </c>
      <c r="CX40" s="124">
        <f t="shared" si="97"/>
        <v>685137960996277</v>
      </c>
      <c r="CY40" s="140">
        <f t="shared" si="98"/>
        <v>-9.424777961</v>
      </c>
      <c r="CZ40" s="140">
        <f t="shared" si="99"/>
        <v>0</v>
      </c>
      <c r="DA40" s="141">
        <f t="shared" si="100"/>
        <v>-9.424777961</v>
      </c>
      <c r="DB40" s="141">
        <f t="shared" si="101"/>
        <v>-3.141592654</v>
      </c>
      <c r="DC40" s="122">
        <f t="shared" si="102"/>
        <v>3.141592654</v>
      </c>
      <c r="DD40" s="142">
        <f t="shared" si="103"/>
        <v>652073.8301</v>
      </c>
      <c r="DE40" s="142">
        <f t="shared" si="104"/>
        <v>6185147.392</v>
      </c>
      <c r="DF40" s="130">
        <f t="shared" si="105"/>
        <v>4033172749544</v>
      </c>
      <c r="DG40" s="143">
        <f t="shared" si="106"/>
        <v>-16132690998177</v>
      </c>
      <c r="DH40" s="143">
        <f t="shared" si="107"/>
        <v>0.001975684839</v>
      </c>
      <c r="DI40" s="143">
        <f t="shared" si="108"/>
        <v>3.141592654</v>
      </c>
      <c r="DJ40" s="124">
        <f t="shared" si="109"/>
        <v>16132690998177</v>
      </c>
      <c r="DK40" s="140">
        <f t="shared" ref="DK40:DM40" si="810">DK$2*AD40</f>
        <v>-3.141592654</v>
      </c>
      <c r="DL40" s="140">
        <f t="shared" si="810"/>
        <v>-3.141592654</v>
      </c>
      <c r="DM40" s="140">
        <f t="shared" si="810"/>
        <v>0</v>
      </c>
      <c r="DN40" s="141">
        <f t="shared" si="111"/>
        <v>-6.283185307</v>
      </c>
      <c r="DO40" s="141">
        <f t="shared" si="112"/>
        <v>0</v>
      </c>
      <c r="DP40" s="122">
        <f t="shared" si="113"/>
        <v>0</v>
      </c>
      <c r="DQ40" s="142">
        <f t="shared" ref="DQ40:DS40" si="811">POWER(AH40,DQ$2)</f>
        <v>86.71593749</v>
      </c>
      <c r="DR40" s="142">
        <f t="shared" si="811"/>
        <v>55535.75493</v>
      </c>
      <c r="DS40" s="142">
        <f t="shared" si="811"/>
        <v>6185147.392</v>
      </c>
      <c r="DT40" s="130">
        <f t="shared" si="115"/>
        <v>29786649615543</v>
      </c>
      <c r="DU40" s="143">
        <f t="shared" si="116"/>
        <v>-536159693079781</v>
      </c>
      <c r="DV40" s="143">
        <f t="shared" si="117"/>
        <v>0</v>
      </c>
      <c r="DW40" s="143">
        <f t="shared" si="118"/>
        <v>3.141592654</v>
      </c>
      <c r="DX40" s="124">
        <f t="shared" si="119"/>
        <v>536159693079781</v>
      </c>
      <c r="DY40" s="140">
        <f t="shared" si="120"/>
        <v>0</v>
      </c>
      <c r="DZ40" s="141">
        <f t="shared" si="121"/>
        <v>0</v>
      </c>
      <c r="EA40" s="141">
        <f t="shared" si="122"/>
        <v>0</v>
      </c>
      <c r="EB40" s="122">
        <f t="shared" si="123"/>
        <v>0</v>
      </c>
      <c r="EC40" s="142">
        <f t="shared" si="124"/>
        <v>38256048259228</v>
      </c>
      <c r="ED40" s="130">
        <f t="shared" si="125"/>
        <v>38256048259228</v>
      </c>
      <c r="EE40" s="143">
        <f t="shared" si="126"/>
        <v>1.03291E+15</v>
      </c>
      <c r="EF40" s="143">
        <f t="shared" si="127"/>
        <v>0</v>
      </c>
      <c r="EG40" s="143">
        <f t="shared" si="128"/>
        <v>0</v>
      </c>
      <c r="EH40" s="124">
        <f t="shared" si="129"/>
        <v>1.03291E+15</v>
      </c>
      <c r="EI40" s="144">
        <f t="shared" ref="EI40:EJ40" si="812">CK40+CU40+DG40+DU40+EE40</f>
        <v>-227709309329321</v>
      </c>
      <c r="EJ40" s="144">
        <f t="shared" si="812"/>
        <v>0.08588088593</v>
      </c>
      <c r="EK40" s="144">
        <f t="shared" si="131"/>
        <v>3.141592654</v>
      </c>
      <c r="EL40" s="145">
        <f t="shared" si="132"/>
        <v>227709309329321</v>
      </c>
      <c r="EM40" s="140">
        <f t="shared" si="133"/>
        <v>1.570796327</v>
      </c>
      <c r="EN40" s="141">
        <f t="shared" si="134"/>
        <v>1.570796327</v>
      </c>
      <c r="EO40" s="141">
        <f t="shared" si="135"/>
        <v>1.570796327</v>
      </c>
      <c r="EP40" s="122">
        <f t="shared" si="136"/>
        <v>1.570796327</v>
      </c>
      <c r="EQ40" s="142">
        <f t="shared" si="137"/>
        <v>15090040.07</v>
      </c>
      <c r="ER40" s="130">
        <f t="shared" si="138"/>
        <v>15090040.07</v>
      </c>
      <c r="ES40" s="143">
        <f t="shared" si="139"/>
        <v>0.00000002221178725</v>
      </c>
      <c r="ET40" s="143">
        <f t="shared" si="140"/>
        <v>78410148.27</v>
      </c>
      <c r="EU40" s="143">
        <f t="shared" si="141"/>
        <v>1.570796327</v>
      </c>
      <c r="EV40" s="124">
        <f t="shared" si="142"/>
        <v>78410148.27</v>
      </c>
      <c r="EW40" s="144">
        <f t="shared" ref="EW40:EX40" si="813">BY40+ES40</f>
        <v>-122352316.4</v>
      </c>
      <c r="EX40" s="144">
        <f t="shared" si="813"/>
        <v>78410148.27</v>
      </c>
      <c r="EY40" s="144">
        <f t="shared" si="144"/>
        <v>2.571672827</v>
      </c>
      <c r="EZ40" s="145">
        <f t="shared" si="145"/>
        <v>145321163.9</v>
      </c>
      <c r="FA40" s="140">
        <f t="shared" si="146"/>
        <v>0.8572242757</v>
      </c>
      <c r="FB40" s="141">
        <f t="shared" si="147"/>
        <v>0.8572242757</v>
      </c>
      <c r="FC40" s="141">
        <f t="shared" si="148"/>
        <v>0.8572242757</v>
      </c>
      <c r="FD40" s="122">
        <f t="shared" si="149"/>
        <v>0.8572242757</v>
      </c>
      <c r="FE40" s="142">
        <f t="shared" si="150"/>
        <v>525.7463778</v>
      </c>
      <c r="FF40" s="130">
        <f t="shared" si="151"/>
        <v>525.7463778</v>
      </c>
      <c r="FG40" s="143">
        <f t="shared" si="152"/>
        <v>91.04307315</v>
      </c>
      <c r="FH40" s="143">
        <f t="shared" si="153"/>
        <v>105.1598509</v>
      </c>
      <c r="FI40" s="143">
        <f t="shared" si="154"/>
        <v>0.8572242757</v>
      </c>
      <c r="FJ40" s="124">
        <f t="shared" si="155"/>
        <v>139.0950589</v>
      </c>
      <c r="FK40" s="140">
        <f t="shared" si="156"/>
        <v>-6.283185307</v>
      </c>
      <c r="FL40" s="141">
        <f t="shared" si="157"/>
        <v>-6.283185307</v>
      </c>
      <c r="FM40" s="141">
        <f t="shared" si="158"/>
        <v>0</v>
      </c>
      <c r="FN40" s="122">
        <f t="shared" si="159"/>
        <v>0</v>
      </c>
      <c r="FO40" s="142">
        <f t="shared" si="160"/>
        <v>7519.653814</v>
      </c>
      <c r="FP40" s="130">
        <f t="shared" si="161"/>
        <v>7519.653814</v>
      </c>
      <c r="FQ40" s="143">
        <f t="shared" si="162"/>
        <v>-7519.653814</v>
      </c>
      <c r="FR40" s="143">
        <f t="shared" si="163"/>
        <v>0</v>
      </c>
      <c r="FS40" s="143">
        <f t="shared" si="164"/>
        <v>3.141592654</v>
      </c>
      <c r="FT40" s="124">
        <f t="shared" si="165"/>
        <v>7519.653814</v>
      </c>
      <c r="FU40" s="144">
        <f t="shared" si="166"/>
        <v>-174126.9186</v>
      </c>
      <c r="FV40" s="144">
        <f t="shared" si="167"/>
        <v>0</v>
      </c>
      <c r="FW40" s="144">
        <f t="shared" si="168"/>
        <v>-3.141592654</v>
      </c>
      <c r="FX40" s="145">
        <f t="shared" si="169"/>
        <v>174126.9186</v>
      </c>
      <c r="FY40" s="140">
        <f t="shared" si="170"/>
        <v>-3.141592654</v>
      </c>
      <c r="FZ40" s="140">
        <f t="shared" si="171"/>
        <v>-0.8572242757</v>
      </c>
      <c r="GA40" s="141">
        <f t="shared" si="172"/>
        <v>-3.998816929</v>
      </c>
      <c r="GB40" s="141">
        <f t="shared" si="173"/>
        <v>-3.998816929</v>
      </c>
      <c r="GC40" s="122">
        <f t="shared" si="174"/>
        <v>2.284368378</v>
      </c>
      <c r="GD40" s="142">
        <f t="shared" si="175"/>
        <v>174126.9186</v>
      </c>
      <c r="GE40" s="142">
        <f t="shared" si="176"/>
        <v>0.00718932799</v>
      </c>
      <c r="GF40" s="130">
        <f t="shared" si="177"/>
        <v>1251.85553</v>
      </c>
      <c r="GG40" s="143">
        <f t="shared" si="178"/>
        <v>-91.04307315</v>
      </c>
      <c r="GH40" s="143">
        <f t="shared" si="179"/>
        <v>105.1598509</v>
      </c>
      <c r="GI40" s="143">
        <f t="shared" si="180"/>
        <v>2.284368378</v>
      </c>
      <c r="GJ40" s="124">
        <f t="shared" si="181"/>
        <v>139.0950589</v>
      </c>
      <c r="GK40" s="146">
        <f t="shared" si="182"/>
        <v>-0.5</v>
      </c>
      <c r="GL40" s="127">
        <f t="shared" si="183"/>
        <v>-0.8660254038</v>
      </c>
      <c r="GM40" s="146">
        <f t="shared" si="184"/>
        <v>-2.094395102</v>
      </c>
      <c r="GN40" s="127">
        <f t="shared" si="185"/>
        <v>1</v>
      </c>
      <c r="GO40" s="147">
        <f t="shared" si="186"/>
        <v>-0.5</v>
      </c>
      <c r="GP40" s="128">
        <f t="shared" si="187"/>
        <v>0.8660254038</v>
      </c>
      <c r="GQ40" s="147">
        <f t="shared" si="188"/>
        <v>2.094395102</v>
      </c>
      <c r="GR40" s="128">
        <f t="shared" si="189"/>
        <v>1</v>
      </c>
      <c r="GS40" s="140">
        <f t="shared" si="190"/>
        <v>-2.094395102</v>
      </c>
      <c r="GT40" s="140">
        <f t="shared" si="191"/>
        <v>0.8572242757</v>
      </c>
      <c r="GU40" s="141">
        <f t="shared" si="192"/>
        <v>-1.237170827</v>
      </c>
      <c r="GV40" s="141">
        <f t="shared" si="193"/>
        <v>-1.237170827</v>
      </c>
      <c r="GW40" s="122">
        <f t="shared" si="194"/>
        <v>-1.237170827</v>
      </c>
      <c r="GX40" s="142">
        <f t="shared" si="195"/>
        <v>1</v>
      </c>
      <c r="GY40" s="142">
        <f t="shared" si="196"/>
        <v>139.0950589</v>
      </c>
      <c r="GZ40" s="130">
        <f t="shared" si="197"/>
        <v>139.0950589</v>
      </c>
      <c r="HA40" s="143">
        <f t="shared" si="198"/>
        <v>45.54956573</v>
      </c>
      <c r="HB40" s="143">
        <f t="shared" si="199"/>
        <v>-131.4255396</v>
      </c>
      <c r="HC40" s="143">
        <f t="shared" si="200"/>
        <v>-1.237170827</v>
      </c>
      <c r="HD40" s="124">
        <f t="shared" si="201"/>
        <v>139.0950589</v>
      </c>
      <c r="HE40" s="140">
        <f t="shared" si="202"/>
        <v>2.094395102</v>
      </c>
      <c r="HF40" s="140">
        <f t="shared" si="203"/>
        <v>2.284368378</v>
      </c>
      <c r="HG40" s="141">
        <f t="shared" si="204"/>
        <v>4.37876348</v>
      </c>
      <c r="HH40" s="141">
        <f t="shared" si="205"/>
        <v>4.37876348</v>
      </c>
      <c r="HI40" s="122">
        <f t="shared" si="206"/>
        <v>-1.904421827</v>
      </c>
      <c r="HJ40" s="142">
        <f t="shared" si="207"/>
        <v>1</v>
      </c>
      <c r="HK40" s="142">
        <f t="shared" si="208"/>
        <v>139.0950589</v>
      </c>
      <c r="HL40" s="130">
        <f t="shared" si="209"/>
        <v>139.0950589</v>
      </c>
      <c r="HM40" s="143">
        <f t="shared" si="210"/>
        <v>-45.54956573</v>
      </c>
      <c r="HN40" s="143">
        <f t="shared" si="211"/>
        <v>-131.4255396</v>
      </c>
      <c r="HO40" s="143">
        <f t="shared" si="212"/>
        <v>-1.904421827</v>
      </c>
      <c r="HP40" s="124">
        <f t="shared" si="213"/>
        <v>139.0950589</v>
      </c>
      <c r="HQ40" s="140">
        <f t="shared" si="214"/>
        <v>2.094395102</v>
      </c>
      <c r="HR40" s="140">
        <f t="shared" si="215"/>
        <v>0.8572242757</v>
      </c>
      <c r="HS40" s="141">
        <f t="shared" si="216"/>
        <v>2.951619378</v>
      </c>
      <c r="HT40" s="141">
        <f t="shared" si="217"/>
        <v>2.951619378</v>
      </c>
      <c r="HU40" s="122">
        <f t="shared" si="218"/>
        <v>2.951619378</v>
      </c>
      <c r="HV40" s="142">
        <f t="shared" si="219"/>
        <v>1</v>
      </c>
      <c r="HW40" s="142">
        <f t="shared" si="220"/>
        <v>139.0950589</v>
      </c>
      <c r="HX40" s="130">
        <f t="shared" si="221"/>
        <v>139.0950589</v>
      </c>
      <c r="HY40" s="143">
        <f t="shared" si="222"/>
        <v>-136.5926389</v>
      </c>
      <c r="HZ40" s="143">
        <f t="shared" si="223"/>
        <v>26.26568875</v>
      </c>
      <c r="IA40" s="143">
        <f t="shared" si="224"/>
        <v>2.951619378</v>
      </c>
      <c r="IB40" s="124">
        <f t="shared" si="225"/>
        <v>139.0950589</v>
      </c>
      <c r="IC40" s="140">
        <f t="shared" si="226"/>
        <v>-2.094395102</v>
      </c>
      <c r="ID40" s="140">
        <f t="shared" si="227"/>
        <v>2.284368378</v>
      </c>
      <c r="IE40" s="141">
        <f t="shared" si="228"/>
        <v>0.1899732755</v>
      </c>
      <c r="IF40" s="141">
        <f t="shared" si="229"/>
        <v>0.1899732755</v>
      </c>
      <c r="IG40" s="122">
        <f t="shared" si="230"/>
        <v>0.1899732755</v>
      </c>
      <c r="IH40" s="142">
        <f t="shared" si="231"/>
        <v>1</v>
      </c>
      <c r="II40" s="142">
        <f t="shared" si="232"/>
        <v>139.0950589</v>
      </c>
      <c r="IJ40" s="130">
        <f t="shared" si="233"/>
        <v>139.0950589</v>
      </c>
      <c r="IK40" s="143">
        <f t="shared" si="234"/>
        <v>136.5926389</v>
      </c>
      <c r="IL40" s="143">
        <f t="shared" si="235"/>
        <v>26.26568875</v>
      </c>
      <c r="IM40" s="143">
        <f t="shared" si="236"/>
        <v>0.1899732755</v>
      </c>
      <c r="IN40" s="124">
        <f t="shared" si="237"/>
        <v>139.0950589</v>
      </c>
    </row>
    <row r="41" ht="12.75" customHeight="1">
      <c r="A41" s="129">
        <f>'Cortez Cubic'!AP41</f>
        <v>-0.2187762226</v>
      </c>
      <c r="B41" s="129">
        <f>'Cortez Cubic'!AQ41</f>
        <v>-0.7356516515</v>
      </c>
      <c r="C41" s="129">
        <f>'Cortez Cubic'!AR41</f>
        <v>6201.265361</v>
      </c>
      <c r="D41" s="129">
        <f>'Cortez Cubic'!AS41</f>
        <v>-429078.9574</v>
      </c>
      <c r="E41" s="129">
        <f t="shared" ref="E41:H41" si="814">0</f>
        <v>0</v>
      </c>
      <c r="F41" s="129">
        <f t="shared" si="814"/>
        <v>0</v>
      </c>
      <c r="G41" s="129">
        <f t="shared" si="814"/>
        <v>0</v>
      </c>
      <c r="H41" s="129">
        <f t="shared" si="814"/>
        <v>0</v>
      </c>
      <c r="I41" s="110">
        <f>'Cortez Cubic'!I41</f>
        <v>99</v>
      </c>
      <c r="J41" s="130">
        <f t="shared" si="28"/>
        <v>96.99353989</v>
      </c>
      <c r="K41" s="131">
        <f t="shared" si="29"/>
        <v>1</v>
      </c>
      <c r="L41" s="131">
        <f t="shared" si="30"/>
        <v>0</v>
      </c>
      <c r="M41" s="132">
        <f t="shared" si="31"/>
        <v>2.006460108</v>
      </c>
      <c r="N41" s="133">
        <f t="shared" si="32"/>
        <v>0</v>
      </c>
      <c r="O41" s="134">
        <f t="shared" si="33"/>
        <v>96.99353989</v>
      </c>
      <c r="P41" s="134">
        <f t="shared" si="34"/>
        <v>-23.02808823</v>
      </c>
      <c r="Q41" s="135">
        <f t="shared" si="35"/>
        <v>96.99353989</v>
      </c>
      <c r="R41" s="135">
        <f t="shared" si="36"/>
        <v>23.02808823</v>
      </c>
      <c r="S41" s="136">
        <f t="shared" si="37"/>
        <v>-197.3496557</v>
      </c>
      <c r="T41" s="136">
        <f t="shared" si="38"/>
        <v>0</v>
      </c>
      <c r="U41" s="137">
        <f t="shared" ref="U41:X41" si="815">ATAN2(A41,E41)</f>
        <v>3.141592654</v>
      </c>
      <c r="V41" s="137">
        <f t="shared" si="815"/>
        <v>3.141592654</v>
      </c>
      <c r="W41" s="137">
        <f t="shared" si="815"/>
        <v>0</v>
      </c>
      <c r="X41" s="137">
        <f t="shared" si="815"/>
        <v>3.141592654</v>
      </c>
      <c r="Y41" s="137">
        <f t="shared" ref="Y41:AB41" si="816">SQRT(POWER(A41,2)+POWER(E41,2))</f>
        <v>0.2187762226</v>
      </c>
      <c r="Z41" s="137">
        <f t="shared" si="816"/>
        <v>0.7356516515</v>
      </c>
      <c r="AA41" s="137">
        <f t="shared" si="816"/>
        <v>6201.265361</v>
      </c>
      <c r="AB41" s="137">
        <f t="shared" si="816"/>
        <v>429078.9574</v>
      </c>
      <c r="AC41" s="138">
        <f t="shared" ref="AC41:AF41" si="817">U41-$U41</f>
        <v>0</v>
      </c>
      <c r="AD41" s="138">
        <f t="shared" si="817"/>
        <v>0</v>
      </c>
      <c r="AE41" s="138">
        <f t="shared" si="817"/>
        <v>-3.141592654</v>
      </c>
      <c r="AF41" s="138">
        <f t="shared" si="817"/>
        <v>0</v>
      </c>
      <c r="AG41" s="138">
        <f t="shared" ref="AG41:AJ41" si="818">Y41/$Y41</f>
        <v>1</v>
      </c>
      <c r="AH41" s="138">
        <f t="shared" si="818"/>
        <v>3.36257589</v>
      </c>
      <c r="AI41" s="138">
        <f t="shared" si="818"/>
        <v>28345.24377</v>
      </c>
      <c r="AJ41" s="138">
        <f t="shared" si="818"/>
        <v>1961268.699</v>
      </c>
      <c r="AK41" s="139">
        <f t="shared" ref="AK41:AN41" si="819">AG41*COS(AC41)</f>
        <v>1</v>
      </c>
      <c r="AL41" s="139">
        <f t="shared" si="819"/>
        <v>3.36257589</v>
      </c>
      <c r="AM41" s="139">
        <f t="shared" si="819"/>
        <v>-28345.24377</v>
      </c>
      <c r="AN41" s="139">
        <f t="shared" si="819"/>
        <v>1961268.699</v>
      </c>
      <c r="AO41" s="129">
        <f t="shared" ref="AO41:AR41" si="820">AG41*SIN(AC41)</f>
        <v>0</v>
      </c>
      <c r="AP41" s="129">
        <f t="shared" si="820"/>
        <v>0</v>
      </c>
      <c r="AQ41" s="129">
        <f t="shared" si="820"/>
        <v>0</v>
      </c>
      <c r="AR41" s="129">
        <f t="shared" si="820"/>
        <v>0</v>
      </c>
      <c r="AS41" s="140">
        <f t="shared" si="45"/>
        <v>0</v>
      </c>
      <c r="AT41" s="141">
        <f t="shared" si="46"/>
        <v>0</v>
      </c>
      <c r="AU41" s="141">
        <f t="shared" si="47"/>
        <v>0</v>
      </c>
      <c r="AV41" s="122">
        <f t="shared" si="48"/>
        <v>0</v>
      </c>
      <c r="AW41" s="142">
        <f t="shared" si="49"/>
        <v>38.02036522</v>
      </c>
      <c r="AX41" s="130">
        <f t="shared" si="50"/>
        <v>38.02036522</v>
      </c>
      <c r="AY41" s="143">
        <f t="shared" si="51"/>
        <v>-76.04073043</v>
      </c>
      <c r="AZ41" s="143">
        <f t="shared" si="52"/>
        <v>0</v>
      </c>
      <c r="BA41" s="143">
        <f t="shared" si="53"/>
        <v>3.141592654</v>
      </c>
      <c r="BB41" s="124">
        <f t="shared" si="54"/>
        <v>76.04073043</v>
      </c>
      <c r="BC41" s="140">
        <f t="shared" ref="BC41:BD41" si="821">BC$2*AD41</f>
        <v>0</v>
      </c>
      <c r="BD41" s="140">
        <f t="shared" si="821"/>
        <v>-3.141592654</v>
      </c>
      <c r="BE41" s="141">
        <f t="shared" si="56"/>
        <v>-3.141592654</v>
      </c>
      <c r="BF41" s="141">
        <f t="shared" si="57"/>
        <v>-3.141592654</v>
      </c>
      <c r="BG41" s="122">
        <f t="shared" si="58"/>
        <v>3.141592654</v>
      </c>
      <c r="BH41" s="142">
        <f t="shared" ref="BH41:BI41" si="822">POWER(AH41,BH$2)</f>
        <v>3.36257589</v>
      </c>
      <c r="BI41" s="142">
        <f t="shared" si="822"/>
        <v>28345.24377</v>
      </c>
      <c r="BJ41" s="130">
        <f t="shared" si="60"/>
        <v>95313.03332</v>
      </c>
      <c r="BK41" s="143">
        <f t="shared" si="61"/>
        <v>-857817.2998</v>
      </c>
      <c r="BL41" s="143">
        <f t="shared" si="62"/>
        <v>0.0000000001050523211</v>
      </c>
      <c r="BM41" s="143">
        <f t="shared" si="63"/>
        <v>3.141592654</v>
      </c>
      <c r="BN41" s="124">
        <f t="shared" si="64"/>
        <v>857817.2998</v>
      </c>
      <c r="BO41" s="140">
        <f t="shared" si="65"/>
        <v>0</v>
      </c>
      <c r="BP41" s="141">
        <f t="shared" si="66"/>
        <v>0</v>
      </c>
      <c r="BQ41" s="141">
        <f t="shared" si="67"/>
        <v>0</v>
      </c>
      <c r="BR41" s="122">
        <f t="shared" si="68"/>
        <v>0</v>
      </c>
      <c r="BS41" s="142">
        <f t="shared" si="69"/>
        <v>1961268.699</v>
      </c>
      <c r="BT41" s="130">
        <f t="shared" si="70"/>
        <v>1961268.699</v>
      </c>
      <c r="BU41" s="143">
        <f t="shared" si="71"/>
        <v>-52954254.87</v>
      </c>
      <c r="BV41" s="143">
        <f t="shared" si="72"/>
        <v>0</v>
      </c>
      <c r="BW41" s="143">
        <f t="shared" si="73"/>
        <v>3.141592654</v>
      </c>
      <c r="BX41" s="124">
        <f t="shared" si="74"/>
        <v>52954254.87</v>
      </c>
      <c r="BY41" s="144">
        <f t="shared" ref="BY41:BZ41" si="823">AY41+BK41+BU41</f>
        <v>-53812148.21</v>
      </c>
      <c r="BZ41" s="144">
        <f t="shared" si="823"/>
        <v>0.0000000001050523211</v>
      </c>
      <c r="CA41" s="144">
        <f t="shared" si="76"/>
        <v>3.141592654</v>
      </c>
      <c r="CB41" s="145">
        <f t="shared" si="77"/>
        <v>53812148.21</v>
      </c>
      <c r="CC41" s="140">
        <f t="shared" ref="CC41:CD41" si="824">CC$2*AD41</f>
        <v>0</v>
      </c>
      <c r="CD41" s="140">
        <f t="shared" si="824"/>
        <v>-6.283185307</v>
      </c>
      <c r="CE41" s="141">
        <f t="shared" si="79"/>
        <v>-6.283185307</v>
      </c>
      <c r="CF41" s="141">
        <f t="shared" si="80"/>
        <v>0</v>
      </c>
      <c r="CG41" s="122">
        <f t="shared" si="81"/>
        <v>0</v>
      </c>
      <c r="CH41" s="142">
        <f t="shared" ref="CH41:CI41" si="825">POWER(AH41,CH$2)</f>
        <v>11.30691662</v>
      </c>
      <c r="CI41" s="142">
        <f t="shared" si="825"/>
        <v>803452844.5</v>
      </c>
      <c r="CJ41" s="130">
        <f t="shared" si="83"/>
        <v>9084574320</v>
      </c>
      <c r="CK41" s="143">
        <f t="shared" si="84"/>
        <v>-9084574320</v>
      </c>
      <c r="CL41" s="143">
        <f t="shared" si="85"/>
        <v>0</v>
      </c>
      <c r="CM41" s="143">
        <f t="shared" si="86"/>
        <v>3.141592654</v>
      </c>
      <c r="CN41" s="124">
        <f t="shared" si="87"/>
        <v>9084574320</v>
      </c>
      <c r="CO41" s="140">
        <f t="shared" si="88"/>
        <v>-9.424777961</v>
      </c>
      <c r="CP41" s="141">
        <f t="shared" si="89"/>
        <v>-9.424777961</v>
      </c>
      <c r="CQ41" s="141">
        <f t="shared" si="90"/>
        <v>-3.141592654</v>
      </c>
      <c r="CR41" s="122">
        <f t="shared" si="91"/>
        <v>3.141592654</v>
      </c>
      <c r="CS41" s="142">
        <f t="shared" si="92"/>
        <v>22774066737742</v>
      </c>
      <c r="CT41" s="130">
        <f t="shared" si="93"/>
        <v>22774066737742</v>
      </c>
      <c r="CU41" s="143">
        <f t="shared" si="94"/>
        <v>-91096266950968</v>
      </c>
      <c r="CV41" s="143">
        <f t="shared" si="95"/>
        <v>0.01115607517</v>
      </c>
      <c r="CW41" s="143">
        <f t="shared" si="96"/>
        <v>3.141592654</v>
      </c>
      <c r="CX41" s="124">
        <f t="shared" si="97"/>
        <v>91096266950968</v>
      </c>
      <c r="CY41" s="140">
        <f t="shared" si="98"/>
        <v>0</v>
      </c>
      <c r="CZ41" s="140">
        <f t="shared" si="99"/>
        <v>0</v>
      </c>
      <c r="DA41" s="141">
        <f t="shared" si="100"/>
        <v>0</v>
      </c>
      <c r="DB41" s="141">
        <f t="shared" si="101"/>
        <v>0</v>
      </c>
      <c r="DC41" s="122">
        <f t="shared" si="102"/>
        <v>0</v>
      </c>
      <c r="DD41" s="142">
        <f t="shared" si="103"/>
        <v>38.02036522</v>
      </c>
      <c r="DE41" s="142">
        <f t="shared" si="104"/>
        <v>1961268.699</v>
      </c>
      <c r="DF41" s="130">
        <f t="shared" si="105"/>
        <v>74568152.21</v>
      </c>
      <c r="DG41" s="143">
        <f t="shared" si="106"/>
        <v>298272608.8</v>
      </c>
      <c r="DH41" s="143">
        <f t="shared" si="107"/>
        <v>0</v>
      </c>
      <c r="DI41" s="143">
        <f t="shared" si="108"/>
        <v>0</v>
      </c>
      <c r="DJ41" s="124">
        <f t="shared" si="109"/>
        <v>298272608.8</v>
      </c>
      <c r="DK41" s="140">
        <f t="shared" ref="DK41:DM41" si="826">DK$2*AD41</f>
        <v>0</v>
      </c>
      <c r="DL41" s="140">
        <f t="shared" si="826"/>
        <v>-3.141592654</v>
      </c>
      <c r="DM41" s="140">
        <f t="shared" si="826"/>
        <v>0</v>
      </c>
      <c r="DN41" s="141">
        <f t="shared" si="111"/>
        <v>-3.141592654</v>
      </c>
      <c r="DO41" s="141">
        <f t="shared" si="112"/>
        <v>-3.141592654</v>
      </c>
      <c r="DP41" s="122">
        <f t="shared" si="113"/>
        <v>3.141592654</v>
      </c>
      <c r="DQ41" s="142">
        <f t="shared" ref="DQ41:DS41" si="827">POWER(AH41,DQ$2)</f>
        <v>3.36257589</v>
      </c>
      <c r="DR41" s="142">
        <f t="shared" si="827"/>
        <v>28345.24377</v>
      </c>
      <c r="DS41" s="142">
        <f t="shared" si="827"/>
        <v>1961268.699</v>
      </c>
      <c r="DT41" s="130">
        <f t="shared" si="115"/>
        <v>186934468825</v>
      </c>
      <c r="DU41" s="143">
        <f t="shared" si="116"/>
        <v>3364820438849</v>
      </c>
      <c r="DV41" s="143">
        <f t="shared" si="117"/>
        <v>-0.000412071658</v>
      </c>
      <c r="DW41" s="143">
        <f t="shared" si="118"/>
        <v>0</v>
      </c>
      <c r="DX41" s="124">
        <f t="shared" si="119"/>
        <v>3364820438849</v>
      </c>
      <c r="DY41" s="140">
        <f t="shared" si="120"/>
        <v>0</v>
      </c>
      <c r="DZ41" s="141">
        <f t="shared" si="121"/>
        <v>0</v>
      </c>
      <c r="EA41" s="141">
        <f t="shared" si="122"/>
        <v>0</v>
      </c>
      <c r="EB41" s="122">
        <f t="shared" si="123"/>
        <v>0</v>
      </c>
      <c r="EC41" s="142">
        <f t="shared" si="124"/>
        <v>3846574908670</v>
      </c>
      <c r="ED41" s="130">
        <f t="shared" si="125"/>
        <v>3846574908670</v>
      </c>
      <c r="EE41" s="143">
        <f t="shared" si="126"/>
        <v>103857522534085</v>
      </c>
      <c r="EF41" s="143">
        <f t="shared" si="127"/>
        <v>0</v>
      </c>
      <c r="EG41" s="143">
        <f t="shared" si="128"/>
        <v>0</v>
      </c>
      <c r="EH41" s="124">
        <f t="shared" si="129"/>
        <v>103857522534085</v>
      </c>
      <c r="EI41" s="144">
        <f t="shared" ref="EI41:EJ41" si="828">CK41+CU41+DG41+DU41+EE41</f>
        <v>16117289720255</v>
      </c>
      <c r="EJ41" s="144">
        <f t="shared" si="828"/>
        <v>0.01074400352</v>
      </c>
      <c r="EK41" s="144">
        <f t="shared" si="131"/>
        <v>0</v>
      </c>
      <c r="EL41" s="145">
        <f t="shared" si="132"/>
        <v>16117289720255</v>
      </c>
      <c r="EM41" s="140">
        <f t="shared" si="133"/>
        <v>0</v>
      </c>
      <c r="EN41" s="141">
        <f t="shared" si="134"/>
        <v>0</v>
      </c>
      <c r="EO41" s="141">
        <f t="shared" si="135"/>
        <v>0</v>
      </c>
      <c r="EP41" s="122">
        <f t="shared" si="136"/>
        <v>0</v>
      </c>
      <c r="EQ41" s="142">
        <f t="shared" si="137"/>
        <v>4014634.444</v>
      </c>
      <c r="ER41" s="130">
        <f t="shared" si="138"/>
        <v>4014634.444</v>
      </c>
      <c r="ES41" s="143">
        <f t="shared" si="139"/>
        <v>20860652.49</v>
      </c>
      <c r="ET41" s="143">
        <f t="shared" si="140"/>
        <v>0.000000006952996677</v>
      </c>
      <c r="EU41" s="143">
        <f t="shared" si="141"/>
        <v>0</v>
      </c>
      <c r="EV41" s="124">
        <f t="shared" si="142"/>
        <v>20860652.49</v>
      </c>
      <c r="EW41" s="144">
        <f t="shared" ref="EW41:EX41" si="829">BY41+ES41</f>
        <v>-32951495.71</v>
      </c>
      <c r="EX41" s="144">
        <f t="shared" si="829"/>
        <v>0.000000007058048998</v>
      </c>
      <c r="EY41" s="144">
        <f t="shared" si="144"/>
        <v>3.141592654</v>
      </c>
      <c r="EZ41" s="145">
        <f t="shared" si="145"/>
        <v>32951495.71</v>
      </c>
      <c r="FA41" s="140">
        <f t="shared" si="146"/>
        <v>1.047197551</v>
      </c>
      <c r="FB41" s="141">
        <f t="shared" si="147"/>
        <v>1.047197551</v>
      </c>
      <c r="FC41" s="141">
        <f t="shared" si="148"/>
        <v>1.047197551</v>
      </c>
      <c r="FD41" s="122">
        <f t="shared" si="149"/>
        <v>1.047197551</v>
      </c>
      <c r="FE41" s="142">
        <f t="shared" si="150"/>
        <v>320.5962053</v>
      </c>
      <c r="FF41" s="130">
        <f t="shared" si="151"/>
        <v>320.5962053</v>
      </c>
      <c r="FG41" s="143">
        <f t="shared" si="152"/>
        <v>42.40956279</v>
      </c>
      <c r="FH41" s="143">
        <f t="shared" si="153"/>
        <v>73.45551748</v>
      </c>
      <c r="FI41" s="143">
        <f t="shared" si="154"/>
        <v>1.047197551</v>
      </c>
      <c r="FJ41" s="124">
        <f t="shared" si="155"/>
        <v>84.81912558</v>
      </c>
      <c r="FK41" s="140">
        <f t="shared" si="156"/>
        <v>0</v>
      </c>
      <c r="FL41" s="141">
        <f t="shared" si="157"/>
        <v>0</v>
      </c>
      <c r="FM41" s="141">
        <f t="shared" si="158"/>
        <v>0</v>
      </c>
      <c r="FN41" s="122">
        <f t="shared" si="159"/>
        <v>0</v>
      </c>
      <c r="FO41" s="142">
        <f t="shared" si="160"/>
        <v>11.30691662</v>
      </c>
      <c r="FP41" s="130">
        <f t="shared" si="161"/>
        <v>11.30691662</v>
      </c>
      <c r="FQ41" s="143">
        <f t="shared" si="162"/>
        <v>-11.30691662</v>
      </c>
      <c r="FR41" s="143">
        <f t="shared" si="163"/>
        <v>0</v>
      </c>
      <c r="FS41" s="143">
        <f t="shared" si="164"/>
        <v>3.141592654</v>
      </c>
      <c r="FT41" s="124">
        <f t="shared" si="165"/>
        <v>11.30691662</v>
      </c>
      <c r="FU41" s="144">
        <f t="shared" si="166"/>
        <v>-85047.03823</v>
      </c>
      <c r="FV41" s="144">
        <f t="shared" si="167"/>
        <v>0</v>
      </c>
      <c r="FW41" s="144">
        <f t="shared" si="168"/>
        <v>-3.141592654</v>
      </c>
      <c r="FX41" s="145">
        <f t="shared" si="169"/>
        <v>85047.03823</v>
      </c>
      <c r="FY41" s="140">
        <f t="shared" si="170"/>
        <v>-3.141592654</v>
      </c>
      <c r="FZ41" s="140">
        <f t="shared" si="171"/>
        <v>-1.047197551</v>
      </c>
      <c r="GA41" s="141">
        <f t="shared" si="172"/>
        <v>-4.188790205</v>
      </c>
      <c r="GB41" s="141">
        <f t="shared" si="173"/>
        <v>-4.188790205</v>
      </c>
      <c r="GC41" s="122">
        <f t="shared" si="174"/>
        <v>2.094395102</v>
      </c>
      <c r="GD41" s="142">
        <f t="shared" si="175"/>
        <v>85047.03823</v>
      </c>
      <c r="GE41" s="142">
        <f t="shared" si="176"/>
        <v>0.01178979379</v>
      </c>
      <c r="GF41" s="130">
        <f t="shared" si="177"/>
        <v>1002.687043</v>
      </c>
      <c r="GG41" s="143">
        <f t="shared" si="178"/>
        <v>-55.70483573</v>
      </c>
      <c r="GH41" s="143">
        <f t="shared" si="179"/>
        <v>96.48360571</v>
      </c>
      <c r="GI41" s="143">
        <f t="shared" si="180"/>
        <v>2.094395102</v>
      </c>
      <c r="GJ41" s="124">
        <f t="shared" si="181"/>
        <v>111.4096715</v>
      </c>
      <c r="GK41" s="146">
        <f t="shared" si="182"/>
        <v>-0.5</v>
      </c>
      <c r="GL41" s="127">
        <f t="shared" si="183"/>
        <v>-0.8660254038</v>
      </c>
      <c r="GM41" s="146">
        <f t="shared" si="184"/>
        <v>-2.094395102</v>
      </c>
      <c r="GN41" s="127">
        <f t="shared" si="185"/>
        <v>1</v>
      </c>
      <c r="GO41" s="147">
        <f t="shared" si="186"/>
        <v>-0.5</v>
      </c>
      <c r="GP41" s="128">
        <f t="shared" si="187"/>
        <v>0.8660254038</v>
      </c>
      <c r="GQ41" s="147">
        <f t="shared" si="188"/>
        <v>2.094395102</v>
      </c>
      <c r="GR41" s="128">
        <f t="shared" si="189"/>
        <v>1</v>
      </c>
      <c r="GS41" s="140">
        <f t="shared" si="190"/>
        <v>-2.094395102</v>
      </c>
      <c r="GT41" s="140">
        <f t="shared" si="191"/>
        <v>1.047197551</v>
      </c>
      <c r="GU41" s="141">
        <f t="shared" si="192"/>
        <v>-1.047197551</v>
      </c>
      <c r="GV41" s="141">
        <f t="shared" si="193"/>
        <v>-1.047197551</v>
      </c>
      <c r="GW41" s="122">
        <f t="shared" si="194"/>
        <v>-1.047197551</v>
      </c>
      <c r="GX41" s="142">
        <f t="shared" si="195"/>
        <v>1</v>
      </c>
      <c r="GY41" s="142">
        <f t="shared" si="196"/>
        <v>84.81912558</v>
      </c>
      <c r="GZ41" s="130">
        <f t="shared" si="197"/>
        <v>84.81912558</v>
      </c>
      <c r="HA41" s="143">
        <f t="shared" si="198"/>
        <v>42.40956279</v>
      </c>
      <c r="HB41" s="143">
        <f t="shared" si="199"/>
        <v>-73.45551748</v>
      </c>
      <c r="HC41" s="143">
        <f t="shared" si="200"/>
        <v>-1.047197551</v>
      </c>
      <c r="HD41" s="124">
        <f t="shared" si="201"/>
        <v>84.81912558</v>
      </c>
      <c r="HE41" s="140">
        <f t="shared" si="202"/>
        <v>2.094395102</v>
      </c>
      <c r="HF41" s="140">
        <f t="shared" si="203"/>
        <v>2.094395102</v>
      </c>
      <c r="HG41" s="141">
        <f t="shared" si="204"/>
        <v>4.188790205</v>
      </c>
      <c r="HH41" s="141">
        <f t="shared" si="205"/>
        <v>4.188790205</v>
      </c>
      <c r="HI41" s="122">
        <f t="shared" si="206"/>
        <v>-2.094395102</v>
      </c>
      <c r="HJ41" s="142">
        <f t="shared" si="207"/>
        <v>1</v>
      </c>
      <c r="HK41" s="142">
        <f t="shared" si="208"/>
        <v>111.4096715</v>
      </c>
      <c r="HL41" s="130">
        <f t="shared" si="209"/>
        <v>111.4096715</v>
      </c>
      <c r="HM41" s="143">
        <f t="shared" si="210"/>
        <v>-55.70483573</v>
      </c>
      <c r="HN41" s="143">
        <f t="shared" si="211"/>
        <v>-96.48360571</v>
      </c>
      <c r="HO41" s="143">
        <f t="shared" si="212"/>
        <v>-2.094395102</v>
      </c>
      <c r="HP41" s="124">
        <f t="shared" si="213"/>
        <v>111.4096715</v>
      </c>
      <c r="HQ41" s="140">
        <f t="shared" si="214"/>
        <v>2.094395102</v>
      </c>
      <c r="HR41" s="140">
        <f t="shared" si="215"/>
        <v>1.047197551</v>
      </c>
      <c r="HS41" s="141">
        <f t="shared" si="216"/>
        <v>3.141592654</v>
      </c>
      <c r="HT41" s="141">
        <f t="shared" si="217"/>
        <v>3.141592654</v>
      </c>
      <c r="HU41" s="122">
        <f t="shared" si="218"/>
        <v>3.141592654</v>
      </c>
      <c r="HV41" s="142">
        <f t="shared" si="219"/>
        <v>1</v>
      </c>
      <c r="HW41" s="142">
        <f t="shared" si="220"/>
        <v>84.81912558</v>
      </c>
      <c r="HX41" s="130">
        <f t="shared" si="221"/>
        <v>84.81912558</v>
      </c>
      <c r="HY41" s="143">
        <f t="shared" si="222"/>
        <v>-84.81912558</v>
      </c>
      <c r="HZ41" s="143">
        <f t="shared" si="223"/>
        <v>0</v>
      </c>
      <c r="IA41" s="143">
        <f t="shared" si="224"/>
        <v>3.141592654</v>
      </c>
      <c r="IB41" s="124">
        <f t="shared" si="225"/>
        <v>84.81912558</v>
      </c>
      <c r="IC41" s="140">
        <f t="shared" si="226"/>
        <v>-2.094395102</v>
      </c>
      <c r="ID41" s="140">
        <f t="shared" si="227"/>
        <v>2.094395102</v>
      </c>
      <c r="IE41" s="141">
        <f t="shared" si="228"/>
        <v>0</v>
      </c>
      <c r="IF41" s="141">
        <f t="shared" si="229"/>
        <v>0</v>
      </c>
      <c r="IG41" s="122">
        <f t="shared" si="230"/>
        <v>0</v>
      </c>
      <c r="IH41" s="142">
        <f t="shared" si="231"/>
        <v>1</v>
      </c>
      <c r="II41" s="142">
        <f t="shared" si="232"/>
        <v>111.4096715</v>
      </c>
      <c r="IJ41" s="130">
        <f t="shared" si="233"/>
        <v>111.4096715</v>
      </c>
      <c r="IK41" s="143">
        <f t="shared" si="234"/>
        <v>111.4096715</v>
      </c>
      <c r="IL41" s="143">
        <f t="shared" si="235"/>
        <v>0</v>
      </c>
      <c r="IM41" s="143">
        <f t="shared" si="236"/>
        <v>0</v>
      </c>
      <c r="IN41" s="124">
        <f t="shared" si="237"/>
        <v>111.4096715</v>
      </c>
    </row>
    <row r="42" ht="12.75" customHeight="1">
      <c r="A42" s="129">
        <f>'Cortez Cubic'!AP42</f>
        <v>-0.2187762226</v>
      </c>
      <c r="B42" s="129">
        <f>'Cortez Cubic'!AQ42</f>
        <v>14.13524432</v>
      </c>
      <c r="C42" s="129">
        <f>'Cortez Cubic'!AR42</f>
        <v>16551.47485</v>
      </c>
      <c r="D42" s="129">
        <f>'Cortez Cubic'!AS42</f>
        <v>-2073302.899</v>
      </c>
      <c r="E42" s="129">
        <f t="shared" ref="E42:H42" si="830">0</f>
        <v>0</v>
      </c>
      <c r="F42" s="129">
        <f t="shared" si="830"/>
        <v>0</v>
      </c>
      <c r="G42" s="129">
        <f t="shared" si="830"/>
        <v>0</v>
      </c>
      <c r="H42" s="129">
        <f t="shared" si="830"/>
        <v>0</v>
      </c>
      <c r="I42" s="110">
        <f>'Cortez Cubic'!I42</f>
        <v>154</v>
      </c>
      <c r="J42" s="130">
        <f t="shared" si="28"/>
        <v>151.8592417</v>
      </c>
      <c r="K42" s="131">
        <f t="shared" si="29"/>
        <v>0</v>
      </c>
      <c r="L42" s="131">
        <f t="shared" si="30"/>
        <v>1</v>
      </c>
      <c r="M42" s="132">
        <f t="shared" si="31"/>
        <v>2.140758258</v>
      </c>
      <c r="N42" s="133">
        <f t="shared" si="32"/>
        <v>58.10735562</v>
      </c>
      <c r="O42" s="134">
        <f t="shared" si="33"/>
        <v>209.9665974</v>
      </c>
      <c r="P42" s="134">
        <f t="shared" si="34"/>
        <v>0</v>
      </c>
      <c r="Q42" s="135">
        <f t="shared" si="35"/>
        <v>151.8592417</v>
      </c>
      <c r="R42" s="135">
        <f t="shared" si="36"/>
        <v>0</v>
      </c>
      <c r="S42" s="136">
        <f t="shared" si="37"/>
        <v>-297.2153245</v>
      </c>
      <c r="T42" s="136">
        <f t="shared" si="38"/>
        <v>0</v>
      </c>
      <c r="U42" s="137">
        <f t="shared" ref="U42:X42" si="831">ATAN2(A42,E42)</f>
        <v>3.141592654</v>
      </c>
      <c r="V42" s="137">
        <f t="shared" si="831"/>
        <v>0</v>
      </c>
      <c r="W42" s="137">
        <f t="shared" si="831"/>
        <v>0</v>
      </c>
      <c r="X42" s="137">
        <f t="shared" si="831"/>
        <v>3.141592654</v>
      </c>
      <c r="Y42" s="137">
        <f t="shared" ref="Y42:AB42" si="832">SQRT(POWER(A42,2)+POWER(E42,2))</f>
        <v>0.2187762226</v>
      </c>
      <c r="Z42" s="137">
        <f t="shared" si="832"/>
        <v>14.13524432</v>
      </c>
      <c r="AA42" s="137">
        <f t="shared" si="832"/>
        <v>16551.47485</v>
      </c>
      <c r="AB42" s="137">
        <f t="shared" si="832"/>
        <v>2073302.899</v>
      </c>
      <c r="AC42" s="138">
        <f t="shared" ref="AC42:AF42" si="833">U42-$U42</f>
        <v>0</v>
      </c>
      <c r="AD42" s="138">
        <f t="shared" si="833"/>
        <v>-3.141592654</v>
      </c>
      <c r="AE42" s="138">
        <f t="shared" si="833"/>
        <v>-3.141592654</v>
      </c>
      <c r="AF42" s="138">
        <f t="shared" si="833"/>
        <v>0</v>
      </c>
      <c r="AG42" s="138">
        <f t="shared" ref="AG42:AJ42" si="834">Y42/$Y42</f>
        <v>1</v>
      </c>
      <c r="AH42" s="138">
        <f t="shared" si="834"/>
        <v>64.6105146</v>
      </c>
      <c r="AI42" s="138">
        <f t="shared" si="834"/>
        <v>75654.81592</v>
      </c>
      <c r="AJ42" s="138">
        <f t="shared" si="834"/>
        <v>9476820.076</v>
      </c>
      <c r="AK42" s="139">
        <f t="shared" ref="AK42:AN42" si="835">AG42*COS(AC42)</f>
        <v>1</v>
      </c>
      <c r="AL42" s="139">
        <f t="shared" si="835"/>
        <v>-64.6105146</v>
      </c>
      <c r="AM42" s="139">
        <f t="shared" si="835"/>
        <v>-75654.81592</v>
      </c>
      <c r="AN42" s="139">
        <f t="shared" si="835"/>
        <v>9476820.076</v>
      </c>
      <c r="AO42" s="129">
        <f t="shared" ref="AO42:AR42" si="836">AG42*SIN(AC42)</f>
        <v>0</v>
      </c>
      <c r="AP42" s="129">
        <f t="shared" si="836"/>
        <v>0</v>
      </c>
      <c r="AQ42" s="129">
        <f t="shared" si="836"/>
        <v>0</v>
      </c>
      <c r="AR42" s="129">
        <f t="shared" si="836"/>
        <v>0</v>
      </c>
      <c r="AS42" s="140">
        <f t="shared" si="45"/>
        <v>-9.424777961</v>
      </c>
      <c r="AT42" s="141">
        <f t="shared" si="46"/>
        <v>-9.424777961</v>
      </c>
      <c r="AU42" s="141">
        <f t="shared" si="47"/>
        <v>-3.141592654</v>
      </c>
      <c r="AV42" s="122">
        <f t="shared" si="48"/>
        <v>3.141592654</v>
      </c>
      <c r="AW42" s="142">
        <f t="shared" si="49"/>
        <v>269717.7947</v>
      </c>
      <c r="AX42" s="130">
        <f t="shared" si="50"/>
        <v>269717.7947</v>
      </c>
      <c r="AY42" s="143">
        <f t="shared" si="51"/>
        <v>539435.5894</v>
      </c>
      <c r="AZ42" s="143">
        <f t="shared" si="52"/>
        <v>0</v>
      </c>
      <c r="BA42" s="143">
        <f t="shared" si="53"/>
        <v>0</v>
      </c>
      <c r="BB42" s="124">
        <f t="shared" si="54"/>
        <v>539435.5894</v>
      </c>
      <c r="BC42" s="140">
        <f t="shared" ref="BC42:BD42" si="837">BC$2*AD42</f>
        <v>-3.141592654</v>
      </c>
      <c r="BD42" s="140">
        <f t="shared" si="837"/>
        <v>-3.141592654</v>
      </c>
      <c r="BE42" s="141">
        <f t="shared" si="56"/>
        <v>-6.283185307</v>
      </c>
      <c r="BF42" s="141">
        <f t="shared" si="57"/>
        <v>0</v>
      </c>
      <c r="BG42" s="122">
        <f t="shared" si="58"/>
        <v>0</v>
      </c>
      <c r="BH42" s="142">
        <f t="shared" ref="BH42:BI42" si="838">POWER(AH42,BH$2)</f>
        <v>64.6105146</v>
      </c>
      <c r="BI42" s="142">
        <f t="shared" si="838"/>
        <v>75654.81592</v>
      </c>
      <c r="BJ42" s="130">
        <f t="shared" si="60"/>
        <v>4888096.588</v>
      </c>
      <c r="BK42" s="143">
        <f t="shared" si="61"/>
        <v>43992869.29</v>
      </c>
      <c r="BL42" s="143">
        <f t="shared" si="62"/>
        <v>0</v>
      </c>
      <c r="BM42" s="143">
        <f t="shared" si="63"/>
        <v>0</v>
      </c>
      <c r="BN42" s="124">
        <f t="shared" si="64"/>
        <v>43992869.29</v>
      </c>
      <c r="BO42" s="140">
        <f t="shared" si="65"/>
        <v>0</v>
      </c>
      <c r="BP42" s="141">
        <f t="shared" si="66"/>
        <v>0</v>
      </c>
      <c r="BQ42" s="141">
        <f t="shared" si="67"/>
        <v>0</v>
      </c>
      <c r="BR42" s="122">
        <f t="shared" si="68"/>
        <v>0</v>
      </c>
      <c r="BS42" s="142">
        <f t="shared" si="69"/>
        <v>9476820.076</v>
      </c>
      <c r="BT42" s="130">
        <f t="shared" si="70"/>
        <v>9476820.076</v>
      </c>
      <c r="BU42" s="143">
        <f t="shared" si="71"/>
        <v>-255874142.1</v>
      </c>
      <c r="BV42" s="143">
        <f t="shared" si="72"/>
        <v>0</v>
      </c>
      <c r="BW42" s="143">
        <f t="shared" si="73"/>
        <v>3.141592654</v>
      </c>
      <c r="BX42" s="124">
        <f t="shared" si="74"/>
        <v>255874142.1</v>
      </c>
      <c r="BY42" s="144">
        <f t="shared" ref="BY42:BZ42" si="839">AY42+BK42+BU42</f>
        <v>-211341837.2</v>
      </c>
      <c r="BZ42" s="144">
        <f t="shared" si="839"/>
        <v>0</v>
      </c>
      <c r="CA42" s="144">
        <f t="shared" si="76"/>
        <v>-3.141592654</v>
      </c>
      <c r="CB42" s="145">
        <f t="shared" si="77"/>
        <v>211341837.2</v>
      </c>
      <c r="CC42" s="140">
        <f t="shared" ref="CC42:CD42" si="840">CC$2*AD42</f>
        <v>-6.283185307</v>
      </c>
      <c r="CD42" s="140">
        <f t="shared" si="840"/>
        <v>-6.283185307</v>
      </c>
      <c r="CE42" s="141">
        <f t="shared" si="79"/>
        <v>-12.56637061</v>
      </c>
      <c r="CF42" s="141">
        <f t="shared" si="80"/>
        <v>0</v>
      </c>
      <c r="CG42" s="122">
        <f t="shared" si="81"/>
        <v>0</v>
      </c>
      <c r="CH42" s="142">
        <f t="shared" ref="CH42:CI42" si="841">POWER(AH42,CH$2)</f>
        <v>4174.518596</v>
      </c>
      <c r="CI42" s="142">
        <f t="shared" si="841"/>
        <v>5723651171</v>
      </c>
      <c r="CJ42" s="130">
        <f t="shared" si="83"/>
        <v>23893488253542</v>
      </c>
      <c r="CK42" s="143">
        <f t="shared" si="84"/>
        <v>-23893488253542</v>
      </c>
      <c r="CL42" s="143">
        <f t="shared" si="85"/>
        <v>0</v>
      </c>
      <c r="CM42" s="143">
        <f t="shared" si="86"/>
        <v>3.141592654</v>
      </c>
      <c r="CN42" s="124">
        <f t="shared" si="87"/>
        <v>23893488253542</v>
      </c>
      <c r="CO42" s="140">
        <f t="shared" si="88"/>
        <v>-9.424777961</v>
      </c>
      <c r="CP42" s="141">
        <f t="shared" si="89"/>
        <v>-9.424777961</v>
      </c>
      <c r="CQ42" s="141">
        <f t="shared" si="90"/>
        <v>-3.141592654</v>
      </c>
      <c r="CR42" s="122">
        <f t="shared" si="91"/>
        <v>3.141592654</v>
      </c>
      <c r="CS42" s="142">
        <f t="shared" si="92"/>
        <v>433021775743516</v>
      </c>
      <c r="CT42" s="130">
        <f t="shared" si="93"/>
        <v>433021775743516</v>
      </c>
      <c r="CU42" s="143">
        <f t="shared" si="94"/>
        <v>-1.73209E+15</v>
      </c>
      <c r="CV42" s="143">
        <f t="shared" si="95"/>
        <v>0.2121194927</v>
      </c>
      <c r="CW42" s="143">
        <f t="shared" si="96"/>
        <v>3.141592654</v>
      </c>
      <c r="CX42" s="124">
        <f t="shared" si="97"/>
        <v>1.73209E+15</v>
      </c>
      <c r="CY42" s="140">
        <f t="shared" si="98"/>
        <v>-9.424777961</v>
      </c>
      <c r="CZ42" s="140">
        <f t="shared" si="99"/>
        <v>0</v>
      </c>
      <c r="DA42" s="141">
        <f t="shared" si="100"/>
        <v>-9.424777961</v>
      </c>
      <c r="DB42" s="141">
        <f t="shared" si="101"/>
        <v>-3.141592654</v>
      </c>
      <c r="DC42" s="122">
        <f t="shared" si="102"/>
        <v>3.141592654</v>
      </c>
      <c r="DD42" s="142">
        <f t="shared" si="103"/>
        <v>269717.7947</v>
      </c>
      <c r="DE42" s="142">
        <f t="shared" si="104"/>
        <v>9476820.076</v>
      </c>
      <c r="DF42" s="130">
        <f t="shared" si="105"/>
        <v>2556067011639</v>
      </c>
      <c r="DG42" s="143">
        <f t="shared" si="106"/>
        <v>-10224268046557</v>
      </c>
      <c r="DH42" s="143">
        <f t="shared" si="107"/>
        <v>0.001252111714</v>
      </c>
      <c r="DI42" s="143">
        <f t="shared" si="108"/>
        <v>3.141592654</v>
      </c>
      <c r="DJ42" s="124">
        <f t="shared" si="109"/>
        <v>10224268046557</v>
      </c>
      <c r="DK42" s="140">
        <f t="shared" ref="DK42:DM42" si="842">DK$2*AD42</f>
        <v>-3.141592654</v>
      </c>
      <c r="DL42" s="140">
        <f t="shared" si="842"/>
        <v>-3.141592654</v>
      </c>
      <c r="DM42" s="140">
        <f t="shared" si="842"/>
        <v>0</v>
      </c>
      <c r="DN42" s="141">
        <f t="shared" si="111"/>
        <v>-6.283185307</v>
      </c>
      <c r="DO42" s="141">
        <f t="shared" si="112"/>
        <v>0</v>
      </c>
      <c r="DP42" s="122">
        <f t="shared" si="113"/>
        <v>0</v>
      </c>
      <c r="DQ42" s="142">
        <f t="shared" ref="DQ42:DS42" si="843">POWER(AH42,DQ$2)</f>
        <v>64.6105146</v>
      </c>
      <c r="DR42" s="142">
        <f t="shared" si="843"/>
        <v>75654.81592</v>
      </c>
      <c r="DS42" s="142">
        <f t="shared" si="843"/>
        <v>9476820.076</v>
      </c>
      <c r="DT42" s="130">
        <f t="shared" si="115"/>
        <v>46323611879288</v>
      </c>
      <c r="DU42" s="143">
        <f t="shared" si="116"/>
        <v>-833825013827183</v>
      </c>
      <c r="DV42" s="143">
        <f t="shared" si="117"/>
        <v>0</v>
      </c>
      <c r="DW42" s="143">
        <f t="shared" si="118"/>
        <v>3.141592654</v>
      </c>
      <c r="DX42" s="124">
        <f t="shared" si="119"/>
        <v>833825013827183</v>
      </c>
      <c r="DY42" s="140">
        <f t="shared" si="120"/>
        <v>0</v>
      </c>
      <c r="DZ42" s="141">
        <f t="shared" si="121"/>
        <v>0</v>
      </c>
      <c r="EA42" s="141">
        <f t="shared" si="122"/>
        <v>0</v>
      </c>
      <c r="EB42" s="122">
        <f t="shared" si="123"/>
        <v>0</v>
      </c>
      <c r="EC42" s="142">
        <f t="shared" si="124"/>
        <v>89810118755883</v>
      </c>
      <c r="ED42" s="130">
        <f t="shared" si="125"/>
        <v>89810118755883</v>
      </c>
      <c r="EE42" s="143">
        <f t="shared" si="126"/>
        <v>2.42487E+15</v>
      </c>
      <c r="EF42" s="143">
        <f t="shared" si="127"/>
        <v>0</v>
      </c>
      <c r="EG42" s="143">
        <f t="shared" si="128"/>
        <v>0</v>
      </c>
      <c r="EH42" s="124">
        <f t="shared" si="129"/>
        <v>2.42487E+15</v>
      </c>
      <c r="EI42" s="144">
        <f t="shared" ref="EI42:EJ42" si="844">CK42+CU42+DG42+DU42+EE42</f>
        <v>-175156666692500</v>
      </c>
      <c r="EJ42" s="144">
        <f t="shared" si="844"/>
        <v>0.2133716044</v>
      </c>
      <c r="EK42" s="144">
        <f t="shared" si="131"/>
        <v>3.141592654</v>
      </c>
      <c r="EL42" s="145">
        <f t="shared" si="132"/>
        <v>175156666692500</v>
      </c>
      <c r="EM42" s="140">
        <f t="shared" si="133"/>
        <v>1.570796327</v>
      </c>
      <c r="EN42" s="141">
        <f t="shared" si="134"/>
        <v>1.570796327</v>
      </c>
      <c r="EO42" s="141">
        <f t="shared" si="135"/>
        <v>1.570796327</v>
      </c>
      <c r="EP42" s="122">
        <f t="shared" si="136"/>
        <v>1.570796327</v>
      </c>
      <c r="EQ42" s="142">
        <f t="shared" si="137"/>
        <v>13234676.68</v>
      </c>
      <c r="ER42" s="130">
        <f t="shared" si="138"/>
        <v>13234676.68</v>
      </c>
      <c r="ES42" s="143">
        <f t="shared" si="139"/>
        <v>0.00000003475065841</v>
      </c>
      <c r="ET42" s="143">
        <f t="shared" si="140"/>
        <v>68769397.27</v>
      </c>
      <c r="EU42" s="143">
        <f t="shared" si="141"/>
        <v>1.570796327</v>
      </c>
      <c r="EV42" s="124">
        <f t="shared" si="142"/>
        <v>68769397.27</v>
      </c>
      <c r="EW42" s="144">
        <f t="shared" ref="EW42:EX42" si="845">BY42+ES42</f>
        <v>-211341837.2</v>
      </c>
      <c r="EX42" s="144">
        <f t="shared" si="845"/>
        <v>68769397.27</v>
      </c>
      <c r="EY42" s="144">
        <f t="shared" si="144"/>
        <v>2.827004301</v>
      </c>
      <c r="EZ42" s="145">
        <f t="shared" si="145"/>
        <v>222248964.3</v>
      </c>
      <c r="FA42" s="140">
        <f t="shared" si="146"/>
        <v>0.9423347672</v>
      </c>
      <c r="FB42" s="141">
        <f t="shared" si="147"/>
        <v>0.9423347672</v>
      </c>
      <c r="FC42" s="141">
        <f t="shared" si="148"/>
        <v>0.9423347672</v>
      </c>
      <c r="FD42" s="122">
        <f t="shared" si="149"/>
        <v>0.9423347672</v>
      </c>
      <c r="FE42" s="142">
        <f t="shared" si="150"/>
        <v>605.7311601</v>
      </c>
      <c r="FF42" s="130">
        <f t="shared" si="151"/>
        <v>605.7311601</v>
      </c>
      <c r="FG42" s="143">
        <f t="shared" si="152"/>
        <v>94.21487958</v>
      </c>
      <c r="FH42" s="143">
        <f t="shared" si="153"/>
        <v>129.6366609</v>
      </c>
      <c r="FI42" s="143">
        <f t="shared" si="154"/>
        <v>0.9423347672</v>
      </c>
      <c r="FJ42" s="124">
        <f t="shared" si="155"/>
        <v>160.2563801</v>
      </c>
      <c r="FK42" s="140">
        <f t="shared" si="156"/>
        <v>-6.283185307</v>
      </c>
      <c r="FL42" s="141">
        <f t="shared" si="157"/>
        <v>-6.283185307</v>
      </c>
      <c r="FM42" s="141">
        <f t="shared" si="158"/>
        <v>0</v>
      </c>
      <c r="FN42" s="122">
        <f t="shared" si="159"/>
        <v>0</v>
      </c>
      <c r="FO42" s="142">
        <f t="shared" si="160"/>
        <v>4174.518596</v>
      </c>
      <c r="FP42" s="130">
        <f t="shared" si="161"/>
        <v>4174.518596</v>
      </c>
      <c r="FQ42" s="143">
        <f t="shared" si="162"/>
        <v>-4174.518596</v>
      </c>
      <c r="FR42" s="143">
        <f t="shared" si="163"/>
        <v>0</v>
      </c>
      <c r="FS42" s="143">
        <f t="shared" si="164"/>
        <v>3.141592654</v>
      </c>
      <c r="FT42" s="124">
        <f t="shared" si="165"/>
        <v>4174.518596</v>
      </c>
      <c r="FU42" s="144">
        <f t="shared" si="166"/>
        <v>-231138.9663</v>
      </c>
      <c r="FV42" s="144">
        <f t="shared" si="167"/>
        <v>0</v>
      </c>
      <c r="FW42" s="144">
        <f t="shared" si="168"/>
        <v>-3.141592654</v>
      </c>
      <c r="FX42" s="145">
        <f t="shared" si="169"/>
        <v>231138.9663</v>
      </c>
      <c r="FY42" s="140">
        <f t="shared" si="170"/>
        <v>-3.141592654</v>
      </c>
      <c r="FZ42" s="140">
        <f t="shared" si="171"/>
        <v>-0.9423347672</v>
      </c>
      <c r="GA42" s="141">
        <f t="shared" si="172"/>
        <v>-4.083927421</v>
      </c>
      <c r="GB42" s="141">
        <f t="shared" si="173"/>
        <v>-4.083927421</v>
      </c>
      <c r="GC42" s="122">
        <f t="shared" si="174"/>
        <v>2.199257886</v>
      </c>
      <c r="GD42" s="142">
        <f t="shared" si="175"/>
        <v>231138.9663</v>
      </c>
      <c r="GE42" s="142">
        <f t="shared" si="176"/>
        <v>0.006240001173</v>
      </c>
      <c r="GF42" s="130">
        <f t="shared" si="177"/>
        <v>1442.307421</v>
      </c>
      <c r="GG42" s="143">
        <f t="shared" si="178"/>
        <v>-94.21487958</v>
      </c>
      <c r="GH42" s="143">
        <f t="shared" si="179"/>
        <v>129.6366609</v>
      </c>
      <c r="GI42" s="143">
        <f t="shared" si="180"/>
        <v>2.199257886</v>
      </c>
      <c r="GJ42" s="124">
        <f t="shared" si="181"/>
        <v>160.2563801</v>
      </c>
      <c r="GK42" s="146">
        <f t="shared" si="182"/>
        <v>-0.5</v>
      </c>
      <c r="GL42" s="127">
        <f t="shared" si="183"/>
        <v>-0.8660254038</v>
      </c>
      <c r="GM42" s="146">
        <f t="shared" si="184"/>
        <v>-2.094395102</v>
      </c>
      <c r="GN42" s="127">
        <f t="shared" si="185"/>
        <v>1</v>
      </c>
      <c r="GO42" s="147">
        <f t="shared" si="186"/>
        <v>-0.5</v>
      </c>
      <c r="GP42" s="128">
        <f t="shared" si="187"/>
        <v>0.8660254038</v>
      </c>
      <c r="GQ42" s="147">
        <f t="shared" si="188"/>
        <v>2.094395102</v>
      </c>
      <c r="GR42" s="128">
        <f t="shared" si="189"/>
        <v>1</v>
      </c>
      <c r="GS42" s="140">
        <f t="shared" si="190"/>
        <v>-2.094395102</v>
      </c>
      <c r="GT42" s="140">
        <f t="shared" si="191"/>
        <v>0.9423347672</v>
      </c>
      <c r="GU42" s="141">
        <f t="shared" si="192"/>
        <v>-1.152060335</v>
      </c>
      <c r="GV42" s="141">
        <f t="shared" si="193"/>
        <v>-1.152060335</v>
      </c>
      <c r="GW42" s="122">
        <f t="shared" si="194"/>
        <v>-1.152060335</v>
      </c>
      <c r="GX42" s="142">
        <f t="shared" si="195"/>
        <v>1</v>
      </c>
      <c r="GY42" s="142">
        <f t="shared" si="196"/>
        <v>160.2563801</v>
      </c>
      <c r="GZ42" s="130">
        <f t="shared" si="197"/>
        <v>160.2563801</v>
      </c>
      <c r="HA42" s="143">
        <f t="shared" si="198"/>
        <v>65.16120177</v>
      </c>
      <c r="HB42" s="143">
        <f t="shared" si="199"/>
        <v>-146.4108096</v>
      </c>
      <c r="HC42" s="143">
        <f t="shared" si="200"/>
        <v>-1.152060335</v>
      </c>
      <c r="HD42" s="124">
        <f t="shared" si="201"/>
        <v>160.2563801</v>
      </c>
      <c r="HE42" s="140">
        <f t="shared" si="202"/>
        <v>2.094395102</v>
      </c>
      <c r="HF42" s="140">
        <f t="shared" si="203"/>
        <v>2.199257886</v>
      </c>
      <c r="HG42" s="141">
        <f t="shared" si="204"/>
        <v>4.293652989</v>
      </c>
      <c r="HH42" s="141">
        <f t="shared" si="205"/>
        <v>4.293652989</v>
      </c>
      <c r="HI42" s="122">
        <f t="shared" si="206"/>
        <v>-1.989532318</v>
      </c>
      <c r="HJ42" s="142">
        <f t="shared" si="207"/>
        <v>1</v>
      </c>
      <c r="HK42" s="142">
        <f t="shared" si="208"/>
        <v>160.2563801</v>
      </c>
      <c r="HL42" s="130">
        <f t="shared" si="209"/>
        <v>160.2563801</v>
      </c>
      <c r="HM42" s="143">
        <f t="shared" si="210"/>
        <v>-65.16120177</v>
      </c>
      <c r="HN42" s="143">
        <f t="shared" si="211"/>
        <v>-146.4108096</v>
      </c>
      <c r="HO42" s="143">
        <f t="shared" si="212"/>
        <v>-1.989532318</v>
      </c>
      <c r="HP42" s="124">
        <f t="shared" si="213"/>
        <v>160.2563801</v>
      </c>
      <c r="HQ42" s="140">
        <f t="shared" si="214"/>
        <v>2.094395102</v>
      </c>
      <c r="HR42" s="140">
        <f t="shared" si="215"/>
        <v>0.9423347672</v>
      </c>
      <c r="HS42" s="141">
        <f t="shared" si="216"/>
        <v>3.03672987</v>
      </c>
      <c r="HT42" s="141">
        <f t="shared" si="217"/>
        <v>3.03672987</v>
      </c>
      <c r="HU42" s="122">
        <f t="shared" si="218"/>
        <v>3.03672987</v>
      </c>
      <c r="HV42" s="142">
        <f t="shared" si="219"/>
        <v>1</v>
      </c>
      <c r="HW42" s="142">
        <f t="shared" si="220"/>
        <v>160.2563801</v>
      </c>
      <c r="HX42" s="130">
        <f t="shared" si="221"/>
        <v>160.2563801</v>
      </c>
      <c r="HY42" s="143">
        <f t="shared" si="222"/>
        <v>-159.3760814</v>
      </c>
      <c r="HZ42" s="143">
        <f t="shared" si="223"/>
        <v>16.7741487</v>
      </c>
      <c r="IA42" s="143">
        <f t="shared" si="224"/>
        <v>3.03672987</v>
      </c>
      <c r="IB42" s="124">
        <f t="shared" si="225"/>
        <v>160.2563801</v>
      </c>
      <c r="IC42" s="140">
        <f t="shared" si="226"/>
        <v>-2.094395102</v>
      </c>
      <c r="ID42" s="140">
        <f t="shared" si="227"/>
        <v>2.199257886</v>
      </c>
      <c r="IE42" s="141">
        <f t="shared" si="228"/>
        <v>0.104862784</v>
      </c>
      <c r="IF42" s="141">
        <f t="shared" si="229"/>
        <v>0.104862784</v>
      </c>
      <c r="IG42" s="122">
        <f t="shared" si="230"/>
        <v>0.104862784</v>
      </c>
      <c r="IH42" s="142">
        <f t="shared" si="231"/>
        <v>1</v>
      </c>
      <c r="II42" s="142">
        <f t="shared" si="232"/>
        <v>160.2563801</v>
      </c>
      <c r="IJ42" s="130">
        <f t="shared" si="233"/>
        <v>160.2563801</v>
      </c>
      <c r="IK42" s="143">
        <f t="shared" si="234"/>
        <v>159.3760814</v>
      </c>
      <c r="IL42" s="143">
        <f t="shared" si="235"/>
        <v>16.7741487</v>
      </c>
      <c r="IM42" s="143">
        <f t="shared" si="236"/>
        <v>0.104862784</v>
      </c>
      <c r="IN42" s="124">
        <f t="shared" si="237"/>
        <v>160.2563801</v>
      </c>
    </row>
    <row r="43" ht="12.75" customHeight="1">
      <c r="A43" s="129">
        <f>'Cortez Cubic'!AP43</f>
        <v>-0.2187762226</v>
      </c>
      <c r="B43" s="129">
        <f>'Cortez Cubic'!AQ43</f>
        <v>0.7438496381</v>
      </c>
      <c r="C43" s="129">
        <f>'Cortez Cubic'!AR43</f>
        <v>5753.453265</v>
      </c>
      <c r="D43" s="129">
        <f>'Cortez Cubic'!AS43</f>
        <v>-381116.4999</v>
      </c>
      <c r="E43" s="129">
        <f t="shared" ref="E43:H43" si="846">0</f>
        <v>0</v>
      </c>
      <c r="F43" s="129">
        <f t="shared" si="846"/>
        <v>0</v>
      </c>
      <c r="G43" s="129">
        <f t="shared" si="846"/>
        <v>0</v>
      </c>
      <c r="H43" s="129">
        <f t="shared" si="846"/>
        <v>0</v>
      </c>
      <c r="I43" s="110">
        <f>'Cortez Cubic'!I43</f>
        <v>93</v>
      </c>
      <c r="J43" s="130">
        <f t="shared" si="28"/>
        <v>95.2108501</v>
      </c>
      <c r="K43" s="131">
        <f t="shared" si="29"/>
        <v>0</v>
      </c>
      <c r="L43" s="131">
        <f t="shared" si="30"/>
        <v>1</v>
      </c>
      <c r="M43" s="132">
        <f t="shared" si="31"/>
        <v>-2.210850102</v>
      </c>
      <c r="N43" s="133">
        <f t="shared" si="32"/>
        <v>0</v>
      </c>
      <c r="O43" s="134">
        <f t="shared" si="33"/>
        <v>95.2108501</v>
      </c>
      <c r="P43" s="134">
        <f t="shared" si="34"/>
        <v>-15.79642031</v>
      </c>
      <c r="Q43" s="135">
        <f t="shared" si="35"/>
        <v>95.2108501</v>
      </c>
      <c r="R43" s="135">
        <f t="shared" si="36"/>
        <v>15.79642031</v>
      </c>
      <c r="S43" s="136">
        <f t="shared" si="37"/>
        <v>-187.0216523</v>
      </c>
      <c r="T43" s="136">
        <f t="shared" si="38"/>
        <v>0</v>
      </c>
      <c r="U43" s="137">
        <f t="shared" ref="U43:X43" si="847">ATAN2(A43,E43)</f>
        <v>3.141592654</v>
      </c>
      <c r="V43" s="137">
        <f t="shared" si="847"/>
        <v>0</v>
      </c>
      <c r="W43" s="137">
        <f t="shared" si="847"/>
        <v>0</v>
      </c>
      <c r="X43" s="137">
        <f t="shared" si="847"/>
        <v>3.141592654</v>
      </c>
      <c r="Y43" s="137">
        <f t="shared" ref="Y43:AB43" si="848">SQRT(POWER(A43,2)+POWER(E43,2))</f>
        <v>0.2187762226</v>
      </c>
      <c r="Z43" s="137">
        <f t="shared" si="848"/>
        <v>0.7438496381</v>
      </c>
      <c r="AA43" s="137">
        <f t="shared" si="848"/>
        <v>5753.453265</v>
      </c>
      <c r="AB43" s="137">
        <f t="shared" si="848"/>
        <v>381116.4999</v>
      </c>
      <c r="AC43" s="138">
        <f t="shared" ref="AC43:AF43" si="849">U43-$U43</f>
        <v>0</v>
      </c>
      <c r="AD43" s="138">
        <f t="shared" si="849"/>
        <v>-3.141592654</v>
      </c>
      <c r="AE43" s="138">
        <f t="shared" si="849"/>
        <v>-3.141592654</v>
      </c>
      <c r="AF43" s="138">
        <f t="shared" si="849"/>
        <v>0</v>
      </c>
      <c r="AG43" s="138">
        <f t="shared" ref="AG43:AJ43" si="850">Y43/$Y43</f>
        <v>1</v>
      </c>
      <c r="AH43" s="138">
        <f t="shared" si="850"/>
        <v>3.400047909</v>
      </c>
      <c r="AI43" s="138">
        <f t="shared" si="850"/>
        <v>26298.34813</v>
      </c>
      <c r="AJ43" s="138">
        <f t="shared" si="850"/>
        <v>1742038.03</v>
      </c>
      <c r="AK43" s="139">
        <f t="shared" ref="AK43:AN43" si="851">AG43*COS(AC43)</f>
        <v>1</v>
      </c>
      <c r="AL43" s="139">
        <f t="shared" si="851"/>
        <v>-3.400047909</v>
      </c>
      <c r="AM43" s="139">
        <f t="shared" si="851"/>
        <v>-26298.34813</v>
      </c>
      <c r="AN43" s="139">
        <f t="shared" si="851"/>
        <v>1742038.03</v>
      </c>
      <c r="AO43" s="129">
        <f t="shared" ref="AO43:AR43" si="852">AG43*SIN(AC43)</f>
        <v>0</v>
      </c>
      <c r="AP43" s="129">
        <f t="shared" si="852"/>
        <v>0</v>
      </c>
      <c r="AQ43" s="129">
        <f t="shared" si="852"/>
        <v>0</v>
      </c>
      <c r="AR43" s="129">
        <f t="shared" si="852"/>
        <v>0</v>
      </c>
      <c r="AS43" s="140">
        <f t="shared" si="45"/>
        <v>-9.424777961</v>
      </c>
      <c r="AT43" s="141">
        <f t="shared" si="46"/>
        <v>-9.424777961</v>
      </c>
      <c r="AU43" s="141">
        <f t="shared" si="47"/>
        <v>-3.141592654</v>
      </c>
      <c r="AV43" s="122">
        <f t="shared" si="48"/>
        <v>3.141592654</v>
      </c>
      <c r="AW43" s="142">
        <f t="shared" si="49"/>
        <v>39.30566149</v>
      </c>
      <c r="AX43" s="130">
        <f t="shared" si="50"/>
        <v>39.30566149</v>
      </c>
      <c r="AY43" s="143">
        <f t="shared" si="51"/>
        <v>78.61132299</v>
      </c>
      <c r="AZ43" s="143">
        <f t="shared" si="52"/>
        <v>0</v>
      </c>
      <c r="BA43" s="143">
        <f t="shared" si="53"/>
        <v>0</v>
      </c>
      <c r="BB43" s="124">
        <f t="shared" si="54"/>
        <v>78.61132299</v>
      </c>
      <c r="BC43" s="140">
        <f t="shared" ref="BC43:BD43" si="853">BC$2*AD43</f>
        <v>-3.141592654</v>
      </c>
      <c r="BD43" s="140">
        <f t="shared" si="853"/>
        <v>-3.141592654</v>
      </c>
      <c r="BE43" s="141">
        <f t="shared" si="56"/>
        <v>-6.283185307</v>
      </c>
      <c r="BF43" s="141">
        <f t="shared" si="57"/>
        <v>0</v>
      </c>
      <c r="BG43" s="122">
        <f t="shared" si="58"/>
        <v>0</v>
      </c>
      <c r="BH43" s="142">
        <f t="shared" ref="BH43:BI43" si="854">POWER(AH43,BH$2)</f>
        <v>3.400047909</v>
      </c>
      <c r="BI43" s="142">
        <f t="shared" si="854"/>
        <v>26298.34813</v>
      </c>
      <c r="BJ43" s="130">
        <f t="shared" si="60"/>
        <v>89415.64357</v>
      </c>
      <c r="BK43" s="143">
        <f t="shared" si="61"/>
        <v>804740.7921</v>
      </c>
      <c r="BL43" s="143">
        <f t="shared" si="62"/>
        <v>0</v>
      </c>
      <c r="BM43" s="143">
        <f t="shared" si="63"/>
        <v>0</v>
      </c>
      <c r="BN43" s="124">
        <f t="shared" si="64"/>
        <v>804740.7921</v>
      </c>
      <c r="BO43" s="140">
        <f t="shared" si="65"/>
        <v>0</v>
      </c>
      <c r="BP43" s="141">
        <f t="shared" si="66"/>
        <v>0</v>
      </c>
      <c r="BQ43" s="141">
        <f t="shared" si="67"/>
        <v>0</v>
      </c>
      <c r="BR43" s="122">
        <f t="shared" si="68"/>
        <v>0</v>
      </c>
      <c r="BS43" s="142">
        <f t="shared" si="69"/>
        <v>1742038.03</v>
      </c>
      <c r="BT43" s="130">
        <f t="shared" si="70"/>
        <v>1742038.03</v>
      </c>
      <c r="BU43" s="143">
        <f t="shared" si="71"/>
        <v>-47035026.82</v>
      </c>
      <c r="BV43" s="143">
        <f t="shared" si="72"/>
        <v>0</v>
      </c>
      <c r="BW43" s="143">
        <f t="shared" si="73"/>
        <v>3.141592654</v>
      </c>
      <c r="BX43" s="124">
        <f t="shared" si="74"/>
        <v>47035026.82</v>
      </c>
      <c r="BY43" s="144">
        <f t="shared" ref="BY43:BZ43" si="855">AY43+BK43+BU43</f>
        <v>-46230207.41</v>
      </c>
      <c r="BZ43" s="144">
        <f t="shared" si="855"/>
        <v>0</v>
      </c>
      <c r="CA43" s="144">
        <f t="shared" si="76"/>
        <v>-3.141592654</v>
      </c>
      <c r="CB43" s="145">
        <f t="shared" si="77"/>
        <v>46230207.41</v>
      </c>
      <c r="CC43" s="140">
        <f t="shared" ref="CC43:CD43" si="856">CC$2*AD43</f>
        <v>-6.283185307</v>
      </c>
      <c r="CD43" s="140">
        <f t="shared" si="856"/>
        <v>-6.283185307</v>
      </c>
      <c r="CE43" s="141">
        <f t="shared" si="79"/>
        <v>-12.56637061</v>
      </c>
      <c r="CF43" s="141">
        <f t="shared" si="80"/>
        <v>0</v>
      </c>
      <c r="CG43" s="122">
        <f t="shared" si="81"/>
        <v>0</v>
      </c>
      <c r="CH43" s="142">
        <f t="shared" ref="CH43:CI43" si="857">POWER(AH43,CH$2)</f>
        <v>11.56032578</v>
      </c>
      <c r="CI43" s="142">
        <f t="shared" si="857"/>
        <v>691603114.6</v>
      </c>
      <c r="CJ43" s="130">
        <f t="shared" si="83"/>
        <v>7995157315</v>
      </c>
      <c r="CK43" s="143">
        <f t="shared" si="84"/>
        <v>-7995157315</v>
      </c>
      <c r="CL43" s="143">
        <f t="shared" si="85"/>
        <v>0</v>
      </c>
      <c r="CM43" s="143">
        <f t="shared" si="86"/>
        <v>3.141592654</v>
      </c>
      <c r="CN43" s="124">
        <f t="shared" si="87"/>
        <v>7995157315</v>
      </c>
      <c r="CO43" s="140">
        <f t="shared" si="88"/>
        <v>-9.424777961</v>
      </c>
      <c r="CP43" s="141">
        <f t="shared" si="89"/>
        <v>-9.424777961</v>
      </c>
      <c r="CQ43" s="141">
        <f t="shared" si="90"/>
        <v>-3.141592654</v>
      </c>
      <c r="CR43" s="122">
        <f t="shared" si="91"/>
        <v>3.141592654</v>
      </c>
      <c r="CS43" s="142">
        <f t="shared" si="92"/>
        <v>18188019476738</v>
      </c>
      <c r="CT43" s="130">
        <f t="shared" si="93"/>
        <v>18188019476738</v>
      </c>
      <c r="CU43" s="143">
        <f t="shared" si="94"/>
        <v>-72752077906952</v>
      </c>
      <c r="CV43" s="143">
        <f t="shared" si="95"/>
        <v>0.008909559934</v>
      </c>
      <c r="CW43" s="143">
        <f t="shared" si="96"/>
        <v>3.141592654</v>
      </c>
      <c r="CX43" s="124">
        <f t="shared" si="97"/>
        <v>72752077906952</v>
      </c>
      <c r="CY43" s="140">
        <f t="shared" si="98"/>
        <v>-9.424777961</v>
      </c>
      <c r="CZ43" s="140">
        <f t="shared" si="99"/>
        <v>0</v>
      </c>
      <c r="DA43" s="141">
        <f t="shared" si="100"/>
        <v>-9.424777961</v>
      </c>
      <c r="DB43" s="141">
        <f t="shared" si="101"/>
        <v>-3.141592654</v>
      </c>
      <c r="DC43" s="122">
        <f t="shared" si="102"/>
        <v>3.141592654</v>
      </c>
      <c r="DD43" s="142">
        <f t="shared" si="103"/>
        <v>39.30566149</v>
      </c>
      <c r="DE43" s="142">
        <f t="shared" si="104"/>
        <v>1742038.03</v>
      </c>
      <c r="DF43" s="130">
        <f t="shared" si="105"/>
        <v>68471957.12</v>
      </c>
      <c r="DG43" s="143">
        <f t="shared" si="106"/>
        <v>-273887828.5</v>
      </c>
      <c r="DH43" s="143">
        <f t="shared" si="107"/>
        <v>0.00000003354158525</v>
      </c>
      <c r="DI43" s="143">
        <f t="shared" si="108"/>
        <v>3.141592654</v>
      </c>
      <c r="DJ43" s="124">
        <f t="shared" si="109"/>
        <v>273887828.5</v>
      </c>
      <c r="DK43" s="140">
        <f t="shared" ref="DK43:DM43" si="858">DK$2*AD43</f>
        <v>-3.141592654</v>
      </c>
      <c r="DL43" s="140">
        <f t="shared" si="858"/>
        <v>-3.141592654</v>
      </c>
      <c r="DM43" s="140">
        <f t="shared" si="858"/>
        <v>0</v>
      </c>
      <c r="DN43" s="141">
        <f t="shared" si="111"/>
        <v>-6.283185307</v>
      </c>
      <c r="DO43" s="141">
        <f t="shared" si="112"/>
        <v>0</v>
      </c>
      <c r="DP43" s="122">
        <f t="shared" si="113"/>
        <v>0</v>
      </c>
      <c r="DQ43" s="142">
        <f t="shared" ref="DQ43:DS43" si="859">POWER(AH43,DQ$2)</f>
        <v>3.400047909</v>
      </c>
      <c r="DR43" s="142">
        <f t="shared" si="859"/>
        <v>26298.34813</v>
      </c>
      <c r="DS43" s="142">
        <f t="shared" si="859"/>
        <v>1742038.03</v>
      </c>
      <c r="DT43" s="130">
        <f t="shared" si="115"/>
        <v>155765451598</v>
      </c>
      <c r="DU43" s="143">
        <f t="shared" si="116"/>
        <v>-2803778128767</v>
      </c>
      <c r="DV43" s="143">
        <f t="shared" si="117"/>
        <v>0</v>
      </c>
      <c r="DW43" s="143">
        <f t="shared" si="118"/>
        <v>3.141592654</v>
      </c>
      <c r="DX43" s="124">
        <f t="shared" si="119"/>
        <v>2803778128767</v>
      </c>
      <c r="DY43" s="140">
        <f t="shared" si="120"/>
        <v>0</v>
      </c>
      <c r="DZ43" s="141">
        <f t="shared" si="121"/>
        <v>0</v>
      </c>
      <c r="EA43" s="141">
        <f t="shared" si="122"/>
        <v>0</v>
      </c>
      <c r="EB43" s="122">
        <f t="shared" si="123"/>
        <v>0</v>
      </c>
      <c r="EC43" s="142">
        <f t="shared" si="124"/>
        <v>3034696498786</v>
      </c>
      <c r="ED43" s="130">
        <f t="shared" si="125"/>
        <v>3034696498786</v>
      </c>
      <c r="EE43" s="143">
        <f t="shared" si="126"/>
        <v>81936805467210</v>
      </c>
      <c r="EF43" s="143">
        <f t="shared" si="127"/>
        <v>0</v>
      </c>
      <c r="EG43" s="143">
        <f t="shared" si="128"/>
        <v>0</v>
      </c>
      <c r="EH43" s="124">
        <f t="shared" si="129"/>
        <v>81936805467210</v>
      </c>
      <c r="EI43" s="144">
        <f t="shared" ref="EI43:EJ43" si="860">CK43+CU43+DG43+DU43+EE43</f>
        <v>6372680386347</v>
      </c>
      <c r="EJ43" s="144">
        <f t="shared" si="860"/>
        <v>0.008909593476</v>
      </c>
      <c r="EK43" s="144">
        <f t="shared" si="131"/>
        <v>0</v>
      </c>
      <c r="EL43" s="145">
        <f t="shared" si="132"/>
        <v>6372680386347</v>
      </c>
      <c r="EM43" s="140">
        <f t="shared" si="133"/>
        <v>0</v>
      </c>
      <c r="EN43" s="141">
        <f t="shared" si="134"/>
        <v>0</v>
      </c>
      <c r="EO43" s="141">
        <f t="shared" si="135"/>
        <v>0</v>
      </c>
      <c r="EP43" s="122">
        <f t="shared" si="136"/>
        <v>0</v>
      </c>
      <c r="EQ43" s="142">
        <f t="shared" si="137"/>
        <v>2524416.841</v>
      </c>
      <c r="ER43" s="130">
        <f t="shared" si="138"/>
        <v>2524416.841</v>
      </c>
      <c r="ES43" s="143">
        <f t="shared" si="139"/>
        <v>13117254.68</v>
      </c>
      <c r="ET43" s="143">
        <f t="shared" si="140"/>
        <v>0.000000009169564427</v>
      </c>
      <c r="EU43" s="143">
        <f t="shared" si="141"/>
        <v>0</v>
      </c>
      <c r="EV43" s="124">
        <f t="shared" si="142"/>
        <v>13117254.68</v>
      </c>
      <c r="EW43" s="144">
        <f t="shared" ref="EW43:EX43" si="861">BY43+ES43</f>
        <v>-33112952.73</v>
      </c>
      <c r="EX43" s="144">
        <f t="shared" si="861"/>
        <v>0.0000000091695548</v>
      </c>
      <c r="EY43" s="144">
        <f t="shared" si="144"/>
        <v>3.141592654</v>
      </c>
      <c r="EZ43" s="145">
        <f t="shared" si="145"/>
        <v>33112952.73</v>
      </c>
      <c r="FA43" s="140">
        <f t="shared" si="146"/>
        <v>1.047197551</v>
      </c>
      <c r="FB43" s="141">
        <f t="shared" si="147"/>
        <v>1.047197551</v>
      </c>
      <c r="FC43" s="141">
        <f t="shared" si="148"/>
        <v>1.047197551</v>
      </c>
      <c r="FD43" s="122">
        <f t="shared" si="149"/>
        <v>1.047197551</v>
      </c>
      <c r="FE43" s="142">
        <f t="shared" si="150"/>
        <v>321.1189756</v>
      </c>
      <c r="FF43" s="130">
        <f t="shared" si="151"/>
        <v>321.1189756</v>
      </c>
      <c r="FG43" s="143">
        <f t="shared" si="152"/>
        <v>42.47871664</v>
      </c>
      <c r="FH43" s="143">
        <f t="shared" si="153"/>
        <v>73.57529546</v>
      </c>
      <c r="FI43" s="143">
        <f t="shared" si="154"/>
        <v>1.047197551</v>
      </c>
      <c r="FJ43" s="124">
        <f t="shared" si="155"/>
        <v>84.95743328</v>
      </c>
      <c r="FK43" s="140">
        <f t="shared" si="156"/>
        <v>-6.283185307</v>
      </c>
      <c r="FL43" s="141">
        <f t="shared" si="157"/>
        <v>-6.283185307</v>
      </c>
      <c r="FM43" s="141">
        <f t="shared" si="158"/>
        <v>0</v>
      </c>
      <c r="FN43" s="122">
        <f t="shared" si="159"/>
        <v>0</v>
      </c>
      <c r="FO43" s="142">
        <f t="shared" si="160"/>
        <v>11.56032578</v>
      </c>
      <c r="FP43" s="130">
        <f t="shared" si="161"/>
        <v>11.56032578</v>
      </c>
      <c r="FQ43" s="143">
        <f t="shared" si="162"/>
        <v>-11.56032578</v>
      </c>
      <c r="FR43" s="143">
        <f t="shared" si="163"/>
        <v>0</v>
      </c>
      <c r="FS43" s="143">
        <f t="shared" si="164"/>
        <v>3.141592654</v>
      </c>
      <c r="FT43" s="124">
        <f t="shared" si="165"/>
        <v>11.56032578</v>
      </c>
      <c r="FU43" s="144">
        <f t="shared" si="166"/>
        <v>-78906.60473</v>
      </c>
      <c r="FV43" s="144">
        <f t="shared" si="167"/>
        <v>0</v>
      </c>
      <c r="FW43" s="144">
        <f t="shared" si="168"/>
        <v>-3.141592654</v>
      </c>
      <c r="FX43" s="145">
        <f t="shared" si="169"/>
        <v>78906.60473</v>
      </c>
      <c r="FY43" s="140">
        <f t="shared" si="170"/>
        <v>-3.141592654</v>
      </c>
      <c r="FZ43" s="140">
        <f t="shared" si="171"/>
        <v>-1.047197551</v>
      </c>
      <c r="GA43" s="141">
        <f t="shared" si="172"/>
        <v>-4.188790205</v>
      </c>
      <c r="GB43" s="141">
        <f t="shared" si="173"/>
        <v>-4.188790205</v>
      </c>
      <c r="GC43" s="122">
        <f t="shared" si="174"/>
        <v>2.094395102</v>
      </c>
      <c r="GD43" s="142">
        <f t="shared" si="175"/>
        <v>78906.60473</v>
      </c>
      <c r="GE43" s="142">
        <f t="shared" si="176"/>
        <v>0.01177060042</v>
      </c>
      <c r="GF43" s="130">
        <f t="shared" si="177"/>
        <v>928.7781149</v>
      </c>
      <c r="GG43" s="143">
        <f t="shared" si="178"/>
        <v>-51.59878416</v>
      </c>
      <c r="GH43" s="143">
        <f t="shared" si="179"/>
        <v>89.37171577</v>
      </c>
      <c r="GI43" s="143">
        <f t="shared" si="180"/>
        <v>2.094395102</v>
      </c>
      <c r="GJ43" s="124">
        <f t="shared" si="181"/>
        <v>103.1975683</v>
      </c>
      <c r="GK43" s="146">
        <f t="shared" si="182"/>
        <v>-0.5</v>
      </c>
      <c r="GL43" s="127">
        <f t="shared" si="183"/>
        <v>-0.8660254038</v>
      </c>
      <c r="GM43" s="146">
        <f t="shared" si="184"/>
        <v>-2.094395102</v>
      </c>
      <c r="GN43" s="127">
        <f t="shared" si="185"/>
        <v>1</v>
      </c>
      <c r="GO43" s="147">
        <f t="shared" si="186"/>
        <v>-0.5</v>
      </c>
      <c r="GP43" s="128">
        <f t="shared" si="187"/>
        <v>0.8660254038</v>
      </c>
      <c r="GQ43" s="147">
        <f t="shared" si="188"/>
        <v>2.094395102</v>
      </c>
      <c r="GR43" s="128">
        <f t="shared" si="189"/>
        <v>1</v>
      </c>
      <c r="GS43" s="140">
        <f t="shared" si="190"/>
        <v>-2.094395102</v>
      </c>
      <c r="GT43" s="140">
        <f t="shared" si="191"/>
        <v>1.047197551</v>
      </c>
      <c r="GU43" s="141">
        <f t="shared" si="192"/>
        <v>-1.047197551</v>
      </c>
      <c r="GV43" s="141">
        <f t="shared" si="193"/>
        <v>-1.047197551</v>
      </c>
      <c r="GW43" s="122">
        <f t="shared" si="194"/>
        <v>-1.047197551</v>
      </c>
      <c r="GX43" s="142">
        <f t="shared" si="195"/>
        <v>1</v>
      </c>
      <c r="GY43" s="142">
        <f t="shared" si="196"/>
        <v>84.95743328</v>
      </c>
      <c r="GZ43" s="130">
        <f t="shared" si="197"/>
        <v>84.95743328</v>
      </c>
      <c r="HA43" s="143">
        <f t="shared" si="198"/>
        <v>42.47871664</v>
      </c>
      <c r="HB43" s="143">
        <f t="shared" si="199"/>
        <v>-73.57529546</v>
      </c>
      <c r="HC43" s="143">
        <f t="shared" si="200"/>
        <v>-1.047197551</v>
      </c>
      <c r="HD43" s="124">
        <f t="shared" si="201"/>
        <v>84.95743328</v>
      </c>
      <c r="HE43" s="140">
        <f t="shared" si="202"/>
        <v>2.094395102</v>
      </c>
      <c r="HF43" s="140">
        <f t="shared" si="203"/>
        <v>2.094395102</v>
      </c>
      <c r="HG43" s="141">
        <f t="shared" si="204"/>
        <v>4.188790205</v>
      </c>
      <c r="HH43" s="141">
        <f t="shared" si="205"/>
        <v>4.188790205</v>
      </c>
      <c r="HI43" s="122">
        <f t="shared" si="206"/>
        <v>-2.094395102</v>
      </c>
      <c r="HJ43" s="142">
        <f t="shared" si="207"/>
        <v>1</v>
      </c>
      <c r="HK43" s="142">
        <f t="shared" si="208"/>
        <v>103.1975683</v>
      </c>
      <c r="HL43" s="130">
        <f t="shared" si="209"/>
        <v>103.1975683</v>
      </c>
      <c r="HM43" s="143">
        <f t="shared" si="210"/>
        <v>-51.59878416</v>
      </c>
      <c r="HN43" s="143">
        <f t="shared" si="211"/>
        <v>-89.37171577</v>
      </c>
      <c r="HO43" s="143">
        <f t="shared" si="212"/>
        <v>-2.094395102</v>
      </c>
      <c r="HP43" s="124">
        <f t="shared" si="213"/>
        <v>103.1975683</v>
      </c>
      <c r="HQ43" s="140">
        <f t="shared" si="214"/>
        <v>2.094395102</v>
      </c>
      <c r="HR43" s="140">
        <f t="shared" si="215"/>
        <v>1.047197551</v>
      </c>
      <c r="HS43" s="141">
        <f t="shared" si="216"/>
        <v>3.141592654</v>
      </c>
      <c r="HT43" s="141">
        <f t="shared" si="217"/>
        <v>3.141592654</v>
      </c>
      <c r="HU43" s="122">
        <f t="shared" si="218"/>
        <v>3.141592654</v>
      </c>
      <c r="HV43" s="142">
        <f t="shared" si="219"/>
        <v>1</v>
      </c>
      <c r="HW43" s="142">
        <f t="shared" si="220"/>
        <v>84.95743328</v>
      </c>
      <c r="HX43" s="130">
        <f t="shared" si="221"/>
        <v>84.95743328</v>
      </c>
      <c r="HY43" s="143">
        <f t="shared" si="222"/>
        <v>-84.95743328</v>
      </c>
      <c r="HZ43" s="143">
        <f t="shared" si="223"/>
        <v>0</v>
      </c>
      <c r="IA43" s="143">
        <f t="shared" si="224"/>
        <v>3.141592654</v>
      </c>
      <c r="IB43" s="124">
        <f t="shared" si="225"/>
        <v>84.95743328</v>
      </c>
      <c r="IC43" s="140">
        <f t="shared" si="226"/>
        <v>-2.094395102</v>
      </c>
      <c r="ID43" s="140">
        <f t="shared" si="227"/>
        <v>2.094395102</v>
      </c>
      <c r="IE43" s="141">
        <f t="shared" si="228"/>
        <v>0</v>
      </c>
      <c r="IF43" s="141">
        <f t="shared" si="229"/>
        <v>0</v>
      </c>
      <c r="IG43" s="122">
        <f t="shared" si="230"/>
        <v>0</v>
      </c>
      <c r="IH43" s="142">
        <f t="shared" si="231"/>
        <v>1</v>
      </c>
      <c r="II43" s="142">
        <f t="shared" si="232"/>
        <v>103.1975683</v>
      </c>
      <c r="IJ43" s="130">
        <f t="shared" si="233"/>
        <v>103.1975683</v>
      </c>
      <c r="IK43" s="143">
        <f t="shared" si="234"/>
        <v>103.1975683</v>
      </c>
      <c r="IL43" s="143">
        <f t="shared" si="235"/>
        <v>0</v>
      </c>
      <c r="IM43" s="143">
        <f t="shared" si="236"/>
        <v>0</v>
      </c>
      <c r="IN43" s="124">
        <f t="shared" si="237"/>
        <v>103.1975683</v>
      </c>
    </row>
    <row r="44" ht="12.75" customHeight="1">
      <c r="A44" s="129">
        <f>'Cortez Cubic'!AP44</f>
        <v>-0.2187762226</v>
      </c>
      <c r="B44" s="129">
        <f>'Cortez Cubic'!AQ44</f>
        <v>1.246570551</v>
      </c>
      <c r="C44" s="129">
        <f>'Cortez Cubic'!AR44</f>
        <v>20046.79099</v>
      </c>
      <c r="D44" s="129">
        <f>'Cortez Cubic'!AS44</f>
        <v>-1164890.504</v>
      </c>
      <c r="E44" s="129">
        <f t="shared" ref="E44:H44" si="862">0</f>
        <v>0</v>
      </c>
      <c r="F44" s="129">
        <f t="shared" si="862"/>
        <v>0</v>
      </c>
      <c r="G44" s="129">
        <f t="shared" si="862"/>
        <v>0</v>
      </c>
      <c r="H44" s="129">
        <f t="shared" si="862"/>
        <v>0</v>
      </c>
      <c r="I44" s="110">
        <f>'Cortez Cubic'!I44</f>
        <v>58</v>
      </c>
      <c r="J44" s="130">
        <f t="shared" si="28"/>
        <v>60.27217637</v>
      </c>
      <c r="K44" s="131">
        <f t="shared" si="29"/>
        <v>0</v>
      </c>
      <c r="L44" s="131">
        <f t="shared" si="30"/>
        <v>1</v>
      </c>
      <c r="M44" s="132">
        <f t="shared" si="31"/>
        <v>-2.272176372</v>
      </c>
      <c r="N44" s="133">
        <f t="shared" si="32"/>
        <v>210.9147625</v>
      </c>
      <c r="O44" s="134">
        <f t="shared" si="33"/>
        <v>271.1869388</v>
      </c>
      <c r="P44" s="134">
        <f t="shared" si="34"/>
        <v>0</v>
      </c>
      <c r="Q44" s="135">
        <f t="shared" si="35"/>
        <v>60.27217637</v>
      </c>
      <c r="R44" s="135">
        <f t="shared" si="36"/>
        <v>0</v>
      </c>
      <c r="S44" s="136">
        <f t="shared" si="37"/>
        <v>-325.76119</v>
      </c>
      <c r="T44" s="136">
        <f t="shared" si="38"/>
        <v>0</v>
      </c>
      <c r="U44" s="137">
        <f t="shared" ref="U44:X44" si="863">ATAN2(A44,E44)</f>
        <v>3.141592654</v>
      </c>
      <c r="V44" s="137">
        <f t="shared" si="863"/>
        <v>0</v>
      </c>
      <c r="W44" s="137">
        <f t="shared" si="863"/>
        <v>0</v>
      </c>
      <c r="X44" s="137">
        <f t="shared" si="863"/>
        <v>3.141592654</v>
      </c>
      <c r="Y44" s="137">
        <f t="shared" ref="Y44:AB44" si="864">SQRT(POWER(A44,2)+POWER(E44,2))</f>
        <v>0.2187762226</v>
      </c>
      <c r="Z44" s="137">
        <f t="shared" si="864"/>
        <v>1.246570551</v>
      </c>
      <c r="AA44" s="137">
        <f t="shared" si="864"/>
        <v>20046.79099</v>
      </c>
      <c r="AB44" s="137">
        <f t="shared" si="864"/>
        <v>1164890.504</v>
      </c>
      <c r="AC44" s="138">
        <f t="shared" ref="AC44:AF44" si="865">U44-$U44</f>
        <v>0</v>
      </c>
      <c r="AD44" s="138">
        <f t="shared" si="865"/>
        <v>-3.141592654</v>
      </c>
      <c r="AE44" s="138">
        <f t="shared" si="865"/>
        <v>-3.141592654</v>
      </c>
      <c r="AF44" s="138">
        <f t="shared" si="865"/>
        <v>0</v>
      </c>
      <c r="AG44" s="138">
        <f t="shared" ref="AG44:AJ44" si="866">Y44/$Y44</f>
        <v>1</v>
      </c>
      <c r="AH44" s="138">
        <f t="shared" si="866"/>
        <v>5.697925198</v>
      </c>
      <c r="AI44" s="138">
        <f t="shared" si="866"/>
        <v>91631.48881</v>
      </c>
      <c r="AJ44" s="138">
        <f t="shared" si="866"/>
        <v>5324575.449</v>
      </c>
      <c r="AK44" s="139">
        <f t="shared" ref="AK44:AN44" si="867">AG44*COS(AC44)</f>
        <v>1</v>
      </c>
      <c r="AL44" s="139">
        <f t="shared" si="867"/>
        <v>-5.697925198</v>
      </c>
      <c r="AM44" s="139">
        <f t="shared" si="867"/>
        <v>-91631.48881</v>
      </c>
      <c r="AN44" s="139">
        <f t="shared" si="867"/>
        <v>5324575.449</v>
      </c>
      <c r="AO44" s="129">
        <f t="shared" ref="AO44:AR44" si="868">AG44*SIN(AC44)</f>
        <v>0</v>
      </c>
      <c r="AP44" s="129">
        <f t="shared" si="868"/>
        <v>0</v>
      </c>
      <c r="AQ44" s="129">
        <f t="shared" si="868"/>
        <v>0</v>
      </c>
      <c r="AR44" s="129">
        <f t="shared" si="868"/>
        <v>0</v>
      </c>
      <c r="AS44" s="140">
        <f t="shared" si="45"/>
        <v>-9.424777961</v>
      </c>
      <c r="AT44" s="141">
        <f t="shared" si="46"/>
        <v>-9.424777961</v>
      </c>
      <c r="AU44" s="141">
        <f t="shared" si="47"/>
        <v>-3.141592654</v>
      </c>
      <c r="AV44" s="122">
        <f t="shared" si="48"/>
        <v>3.141592654</v>
      </c>
      <c r="AW44" s="142">
        <f t="shared" si="49"/>
        <v>184.9908427</v>
      </c>
      <c r="AX44" s="130">
        <f t="shared" si="50"/>
        <v>184.9908427</v>
      </c>
      <c r="AY44" s="143">
        <f t="shared" si="51"/>
        <v>369.9816853</v>
      </c>
      <c r="AZ44" s="143">
        <f t="shared" si="52"/>
        <v>0</v>
      </c>
      <c r="BA44" s="143">
        <f t="shared" si="53"/>
        <v>0</v>
      </c>
      <c r="BB44" s="124">
        <f t="shared" si="54"/>
        <v>369.9816853</v>
      </c>
      <c r="BC44" s="140">
        <f t="shared" ref="BC44:BD44" si="869">BC$2*AD44</f>
        <v>-3.141592654</v>
      </c>
      <c r="BD44" s="140">
        <f t="shared" si="869"/>
        <v>-3.141592654</v>
      </c>
      <c r="BE44" s="141">
        <f t="shared" si="56"/>
        <v>-6.283185307</v>
      </c>
      <c r="BF44" s="141">
        <f t="shared" si="57"/>
        <v>0</v>
      </c>
      <c r="BG44" s="122">
        <f t="shared" si="58"/>
        <v>0</v>
      </c>
      <c r="BH44" s="142">
        <f t="shared" ref="BH44:BI44" si="870">POWER(AH44,BH$2)</f>
        <v>5.697925198</v>
      </c>
      <c r="BI44" s="142">
        <f t="shared" si="870"/>
        <v>91631.48881</v>
      </c>
      <c r="BJ44" s="130">
        <f t="shared" si="60"/>
        <v>522109.369</v>
      </c>
      <c r="BK44" s="143">
        <f t="shared" si="61"/>
        <v>4698984.321</v>
      </c>
      <c r="BL44" s="143">
        <f t="shared" si="62"/>
        <v>0</v>
      </c>
      <c r="BM44" s="143">
        <f t="shared" si="63"/>
        <v>0</v>
      </c>
      <c r="BN44" s="124">
        <f t="shared" si="64"/>
        <v>4698984.321</v>
      </c>
      <c r="BO44" s="140">
        <f t="shared" si="65"/>
        <v>0</v>
      </c>
      <c r="BP44" s="141">
        <f t="shared" si="66"/>
        <v>0</v>
      </c>
      <c r="BQ44" s="141">
        <f t="shared" si="67"/>
        <v>0</v>
      </c>
      <c r="BR44" s="122">
        <f t="shared" si="68"/>
        <v>0</v>
      </c>
      <c r="BS44" s="142">
        <f t="shared" si="69"/>
        <v>5324575.449</v>
      </c>
      <c r="BT44" s="130">
        <f t="shared" si="70"/>
        <v>5324575.449</v>
      </c>
      <c r="BU44" s="143">
        <f t="shared" si="71"/>
        <v>-143763537.1</v>
      </c>
      <c r="BV44" s="143">
        <f t="shared" si="72"/>
        <v>0</v>
      </c>
      <c r="BW44" s="143">
        <f t="shared" si="73"/>
        <v>3.141592654</v>
      </c>
      <c r="BX44" s="124">
        <f t="shared" si="74"/>
        <v>143763537.1</v>
      </c>
      <c r="BY44" s="144">
        <f t="shared" ref="BY44:BZ44" si="871">AY44+BK44+BU44</f>
        <v>-139064182.8</v>
      </c>
      <c r="BZ44" s="144">
        <f t="shared" si="871"/>
        <v>0</v>
      </c>
      <c r="CA44" s="144">
        <f t="shared" si="76"/>
        <v>-3.141592654</v>
      </c>
      <c r="CB44" s="145">
        <f t="shared" si="77"/>
        <v>139064182.8</v>
      </c>
      <c r="CC44" s="140">
        <f t="shared" ref="CC44:CD44" si="872">CC$2*AD44</f>
        <v>-6.283185307</v>
      </c>
      <c r="CD44" s="140">
        <f t="shared" si="872"/>
        <v>-6.283185307</v>
      </c>
      <c r="CE44" s="141">
        <f t="shared" si="79"/>
        <v>-12.56637061</v>
      </c>
      <c r="CF44" s="141">
        <f t="shared" si="80"/>
        <v>0</v>
      </c>
      <c r="CG44" s="122">
        <f t="shared" si="81"/>
        <v>0</v>
      </c>
      <c r="CH44" s="142">
        <f t="shared" ref="CH44:CI44" si="873">POWER(AH44,CH$2)</f>
        <v>32.46635156</v>
      </c>
      <c r="CI44" s="142">
        <f t="shared" si="873"/>
        <v>8396329741</v>
      </c>
      <c r="CJ44" s="130">
        <f t="shared" si="83"/>
        <v>272598193200</v>
      </c>
      <c r="CK44" s="143">
        <f t="shared" si="84"/>
        <v>-272598193200</v>
      </c>
      <c r="CL44" s="143">
        <f t="shared" si="85"/>
        <v>0</v>
      </c>
      <c r="CM44" s="143">
        <f t="shared" si="86"/>
        <v>3.141592654</v>
      </c>
      <c r="CN44" s="124">
        <f t="shared" si="87"/>
        <v>272598193200</v>
      </c>
      <c r="CO44" s="140">
        <f t="shared" si="88"/>
        <v>-9.424777961</v>
      </c>
      <c r="CP44" s="141">
        <f t="shared" si="89"/>
        <v>-9.424777961</v>
      </c>
      <c r="CQ44" s="141">
        <f t="shared" si="90"/>
        <v>-3.141592654</v>
      </c>
      <c r="CR44" s="122">
        <f t="shared" si="91"/>
        <v>3.141592654</v>
      </c>
      <c r="CS44" s="142">
        <f t="shared" si="92"/>
        <v>769368194632473</v>
      </c>
      <c r="CT44" s="130">
        <f t="shared" si="93"/>
        <v>769368194632473</v>
      </c>
      <c r="CU44" s="143">
        <f t="shared" si="94"/>
        <v>-3.07747E+15</v>
      </c>
      <c r="CV44" s="143">
        <f t="shared" si="95"/>
        <v>0.3768817188</v>
      </c>
      <c r="CW44" s="143">
        <f t="shared" si="96"/>
        <v>3.141592654</v>
      </c>
      <c r="CX44" s="124">
        <f t="shared" si="97"/>
        <v>3.07747E+15</v>
      </c>
      <c r="CY44" s="140">
        <f t="shared" si="98"/>
        <v>-9.424777961</v>
      </c>
      <c r="CZ44" s="140">
        <f t="shared" si="99"/>
        <v>0</v>
      </c>
      <c r="DA44" s="141">
        <f t="shared" si="100"/>
        <v>-9.424777961</v>
      </c>
      <c r="DB44" s="141">
        <f t="shared" si="101"/>
        <v>-3.141592654</v>
      </c>
      <c r="DC44" s="122">
        <f t="shared" si="102"/>
        <v>3.141592654</v>
      </c>
      <c r="DD44" s="142">
        <f t="shared" si="103"/>
        <v>184.9908427</v>
      </c>
      <c r="DE44" s="142">
        <f t="shared" si="104"/>
        <v>5324575.449</v>
      </c>
      <c r="DF44" s="130">
        <f t="shared" si="105"/>
        <v>984997699.1</v>
      </c>
      <c r="DG44" s="143">
        <f t="shared" si="106"/>
        <v>-3939990796</v>
      </c>
      <c r="DH44" s="143">
        <f t="shared" si="107"/>
        <v>0.0000004825097117</v>
      </c>
      <c r="DI44" s="143">
        <f t="shared" si="108"/>
        <v>3.141592654</v>
      </c>
      <c r="DJ44" s="124">
        <f t="shared" si="109"/>
        <v>3939990796</v>
      </c>
      <c r="DK44" s="140">
        <f t="shared" ref="DK44:DM44" si="874">DK$2*AD44</f>
        <v>-3.141592654</v>
      </c>
      <c r="DL44" s="140">
        <f t="shared" si="874"/>
        <v>-3.141592654</v>
      </c>
      <c r="DM44" s="140">
        <f t="shared" si="874"/>
        <v>0</v>
      </c>
      <c r="DN44" s="141">
        <f t="shared" si="111"/>
        <v>-6.283185307</v>
      </c>
      <c r="DO44" s="141">
        <f t="shared" si="112"/>
        <v>0</v>
      </c>
      <c r="DP44" s="122">
        <f t="shared" si="113"/>
        <v>0</v>
      </c>
      <c r="DQ44" s="142">
        <f t="shared" ref="DQ44:DS44" si="875">POWER(AH44,DQ$2)</f>
        <v>5.697925198</v>
      </c>
      <c r="DR44" s="142">
        <f t="shared" si="875"/>
        <v>91631.48881</v>
      </c>
      <c r="DS44" s="142">
        <f t="shared" si="875"/>
        <v>5324575.449</v>
      </c>
      <c r="DT44" s="130">
        <f t="shared" si="115"/>
        <v>2780010727772</v>
      </c>
      <c r="DU44" s="143">
        <f t="shared" si="116"/>
        <v>-50040193099901</v>
      </c>
      <c r="DV44" s="143">
        <f t="shared" si="117"/>
        <v>0</v>
      </c>
      <c r="DW44" s="143">
        <f t="shared" si="118"/>
        <v>3.141592654</v>
      </c>
      <c r="DX44" s="124">
        <f t="shared" si="119"/>
        <v>50040193099901</v>
      </c>
      <c r="DY44" s="140">
        <f t="shared" si="120"/>
        <v>0</v>
      </c>
      <c r="DZ44" s="141">
        <f t="shared" si="121"/>
        <v>0</v>
      </c>
      <c r="EA44" s="141">
        <f t="shared" si="122"/>
        <v>0</v>
      </c>
      <c r="EB44" s="122">
        <f t="shared" si="123"/>
        <v>0</v>
      </c>
      <c r="EC44" s="142">
        <f t="shared" si="124"/>
        <v>28351103709799</v>
      </c>
      <c r="ED44" s="130">
        <f t="shared" si="125"/>
        <v>28351103709799</v>
      </c>
      <c r="EE44" s="143">
        <f t="shared" si="126"/>
        <v>765479800164563</v>
      </c>
      <c r="EF44" s="143">
        <f t="shared" si="127"/>
        <v>0</v>
      </c>
      <c r="EG44" s="143">
        <f t="shared" si="128"/>
        <v>0</v>
      </c>
      <c r="EH44" s="124">
        <f t="shared" si="129"/>
        <v>765479800164563</v>
      </c>
      <c r="EI44" s="144">
        <f t="shared" ref="EI44:EJ44" si="876">CK44+CU44+DG44+DU44+EE44</f>
        <v>-2.36231E+15</v>
      </c>
      <c r="EJ44" s="144">
        <f t="shared" si="876"/>
        <v>0.3768822013</v>
      </c>
      <c r="EK44" s="144">
        <f t="shared" si="131"/>
        <v>3.141592654</v>
      </c>
      <c r="EL44" s="145">
        <f t="shared" si="132"/>
        <v>2.36231E+15</v>
      </c>
      <c r="EM44" s="140">
        <f t="shared" si="133"/>
        <v>1.570796327</v>
      </c>
      <c r="EN44" s="141">
        <f t="shared" si="134"/>
        <v>1.570796327</v>
      </c>
      <c r="EO44" s="141">
        <f t="shared" si="135"/>
        <v>1.570796327</v>
      </c>
      <c r="EP44" s="122">
        <f t="shared" si="136"/>
        <v>1.570796327</v>
      </c>
      <c r="EQ44" s="142">
        <f t="shared" si="137"/>
        <v>48603597.7</v>
      </c>
      <c r="ER44" s="130">
        <f t="shared" si="138"/>
        <v>48603597.7</v>
      </c>
      <c r="ES44" s="143">
        <f t="shared" si="139"/>
        <v>0.00000001546433167</v>
      </c>
      <c r="ET44" s="143">
        <f t="shared" si="140"/>
        <v>252551702</v>
      </c>
      <c r="EU44" s="143">
        <f t="shared" si="141"/>
        <v>1.570796327</v>
      </c>
      <c r="EV44" s="124">
        <f t="shared" si="142"/>
        <v>252551702</v>
      </c>
      <c r="EW44" s="144">
        <f t="shared" ref="EW44:EX44" si="877">BY44+ES44</f>
        <v>-139064182.8</v>
      </c>
      <c r="EX44" s="144">
        <f t="shared" si="877"/>
        <v>252551702</v>
      </c>
      <c r="EY44" s="144">
        <f t="shared" si="144"/>
        <v>2.074128075</v>
      </c>
      <c r="EZ44" s="145">
        <f t="shared" si="145"/>
        <v>288307490.5</v>
      </c>
      <c r="FA44" s="140">
        <f t="shared" si="146"/>
        <v>0.6913760249</v>
      </c>
      <c r="FB44" s="141">
        <f t="shared" si="147"/>
        <v>0.6913760249</v>
      </c>
      <c r="FC44" s="141">
        <f t="shared" si="148"/>
        <v>0.6913760249</v>
      </c>
      <c r="FD44" s="122">
        <f t="shared" si="149"/>
        <v>0.6913760249</v>
      </c>
      <c r="FE44" s="142">
        <f t="shared" si="150"/>
        <v>660.620392</v>
      </c>
      <c r="FF44" s="130">
        <f t="shared" si="151"/>
        <v>660.620392</v>
      </c>
      <c r="FG44" s="143">
        <f t="shared" si="152"/>
        <v>134.6438152</v>
      </c>
      <c r="FH44" s="143">
        <f t="shared" si="153"/>
        <v>111.438234</v>
      </c>
      <c r="FI44" s="143">
        <f t="shared" si="154"/>
        <v>0.6913760249</v>
      </c>
      <c r="FJ44" s="124">
        <f t="shared" si="155"/>
        <v>174.7782509</v>
      </c>
      <c r="FK44" s="140">
        <f t="shared" si="156"/>
        <v>-6.283185307</v>
      </c>
      <c r="FL44" s="141">
        <f t="shared" si="157"/>
        <v>-6.283185307</v>
      </c>
      <c r="FM44" s="141">
        <f t="shared" si="158"/>
        <v>0</v>
      </c>
      <c r="FN44" s="122">
        <f t="shared" si="159"/>
        <v>0</v>
      </c>
      <c r="FO44" s="142">
        <f t="shared" si="160"/>
        <v>32.46635156</v>
      </c>
      <c r="FP44" s="130">
        <f t="shared" si="161"/>
        <v>32.46635156</v>
      </c>
      <c r="FQ44" s="143">
        <f t="shared" si="162"/>
        <v>-32.46635156</v>
      </c>
      <c r="FR44" s="143">
        <f t="shared" si="163"/>
        <v>0</v>
      </c>
      <c r="FS44" s="143">
        <f t="shared" si="164"/>
        <v>3.141592654</v>
      </c>
      <c r="FT44" s="124">
        <f t="shared" si="165"/>
        <v>32.46635156</v>
      </c>
      <c r="FU44" s="144">
        <f t="shared" si="166"/>
        <v>-274926.9328</v>
      </c>
      <c r="FV44" s="144">
        <f t="shared" si="167"/>
        <v>0</v>
      </c>
      <c r="FW44" s="144">
        <f t="shared" si="168"/>
        <v>-3.141592654</v>
      </c>
      <c r="FX44" s="145">
        <f t="shared" si="169"/>
        <v>274926.9328</v>
      </c>
      <c r="FY44" s="140">
        <f t="shared" si="170"/>
        <v>-3.141592654</v>
      </c>
      <c r="FZ44" s="140">
        <f t="shared" si="171"/>
        <v>-0.6913760249</v>
      </c>
      <c r="GA44" s="141">
        <f t="shared" si="172"/>
        <v>-3.832968678</v>
      </c>
      <c r="GB44" s="141">
        <f t="shared" si="173"/>
        <v>-3.832968678</v>
      </c>
      <c r="GC44" s="122">
        <f t="shared" si="174"/>
        <v>2.450216629</v>
      </c>
      <c r="GD44" s="142">
        <f t="shared" si="175"/>
        <v>274926.9328</v>
      </c>
      <c r="GE44" s="142">
        <f t="shared" si="176"/>
        <v>0.005721535689</v>
      </c>
      <c r="GF44" s="130">
        <f t="shared" si="177"/>
        <v>1573.004258</v>
      </c>
      <c r="GG44" s="143">
        <f t="shared" si="178"/>
        <v>-134.6438152</v>
      </c>
      <c r="GH44" s="143">
        <f t="shared" si="179"/>
        <v>111.438234</v>
      </c>
      <c r="GI44" s="143">
        <f t="shared" si="180"/>
        <v>2.450216629</v>
      </c>
      <c r="GJ44" s="124">
        <f t="shared" si="181"/>
        <v>174.7782509</v>
      </c>
      <c r="GK44" s="146">
        <f t="shared" si="182"/>
        <v>-0.5</v>
      </c>
      <c r="GL44" s="127">
        <f t="shared" si="183"/>
        <v>-0.8660254038</v>
      </c>
      <c r="GM44" s="146">
        <f t="shared" si="184"/>
        <v>-2.094395102</v>
      </c>
      <c r="GN44" s="127">
        <f t="shared" si="185"/>
        <v>1</v>
      </c>
      <c r="GO44" s="147">
        <f t="shared" si="186"/>
        <v>-0.5</v>
      </c>
      <c r="GP44" s="128">
        <f t="shared" si="187"/>
        <v>0.8660254038</v>
      </c>
      <c r="GQ44" s="147">
        <f t="shared" si="188"/>
        <v>2.094395102</v>
      </c>
      <c r="GR44" s="128">
        <f t="shared" si="189"/>
        <v>1</v>
      </c>
      <c r="GS44" s="140">
        <f t="shared" si="190"/>
        <v>-2.094395102</v>
      </c>
      <c r="GT44" s="140">
        <f t="shared" si="191"/>
        <v>0.6913760249</v>
      </c>
      <c r="GU44" s="141">
        <f t="shared" si="192"/>
        <v>-1.403019078</v>
      </c>
      <c r="GV44" s="141">
        <f t="shared" si="193"/>
        <v>-1.403019078</v>
      </c>
      <c r="GW44" s="122">
        <f t="shared" si="194"/>
        <v>-1.403019078</v>
      </c>
      <c r="GX44" s="142">
        <f t="shared" si="195"/>
        <v>1</v>
      </c>
      <c r="GY44" s="142">
        <f t="shared" si="196"/>
        <v>174.7782509</v>
      </c>
      <c r="GZ44" s="130">
        <f t="shared" si="197"/>
        <v>174.7782509</v>
      </c>
      <c r="HA44" s="143">
        <f t="shared" si="198"/>
        <v>29.18643399</v>
      </c>
      <c r="HB44" s="143">
        <f t="shared" si="199"/>
        <v>-172.3240814</v>
      </c>
      <c r="HC44" s="143">
        <f t="shared" si="200"/>
        <v>-1.403019078</v>
      </c>
      <c r="HD44" s="124">
        <f t="shared" si="201"/>
        <v>174.7782509</v>
      </c>
      <c r="HE44" s="140">
        <f t="shared" si="202"/>
        <v>2.094395102</v>
      </c>
      <c r="HF44" s="140">
        <f t="shared" si="203"/>
        <v>2.450216629</v>
      </c>
      <c r="HG44" s="141">
        <f t="shared" si="204"/>
        <v>4.544611731</v>
      </c>
      <c r="HH44" s="141">
        <f t="shared" si="205"/>
        <v>4.544611731</v>
      </c>
      <c r="HI44" s="122">
        <f t="shared" si="206"/>
        <v>-1.738573576</v>
      </c>
      <c r="HJ44" s="142">
        <f t="shared" si="207"/>
        <v>1</v>
      </c>
      <c r="HK44" s="142">
        <f t="shared" si="208"/>
        <v>174.7782509</v>
      </c>
      <c r="HL44" s="130">
        <f t="shared" si="209"/>
        <v>174.7782509</v>
      </c>
      <c r="HM44" s="143">
        <f t="shared" si="210"/>
        <v>-29.18643399</v>
      </c>
      <c r="HN44" s="143">
        <f t="shared" si="211"/>
        <v>-172.3240814</v>
      </c>
      <c r="HO44" s="143">
        <f t="shared" si="212"/>
        <v>-1.738573576</v>
      </c>
      <c r="HP44" s="124">
        <f t="shared" si="213"/>
        <v>174.7782509</v>
      </c>
      <c r="HQ44" s="140">
        <f t="shared" si="214"/>
        <v>2.094395102</v>
      </c>
      <c r="HR44" s="140">
        <f t="shared" si="215"/>
        <v>0.6913760249</v>
      </c>
      <c r="HS44" s="141">
        <f t="shared" si="216"/>
        <v>2.785771127</v>
      </c>
      <c r="HT44" s="141">
        <f t="shared" si="217"/>
        <v>2.785771127</v>
      </c>
      <c r="HU44" s="122">
        <f t="shared" si="218"/>
        <v>2.785771127</v>
      </c>
      <c r="HV44" s="142">
        <f t="shared" si="219"/>
        <v>1</v>
      </c>
      <c r="HW44" s="142">
        <f t="shared" si="220"/>
        <v>174.7782509</v>
      </c>
      <c r="HX44" s="130">
        <f t="shared" si="221"/>
        <v>174.7782509</v>
      </c>
      <c r="HY44" s="143">
        <f t="shared" si="222"/>
        <v>-163.8302492</v>
      </c>
      <c r="HZ44" s="143">
        <f t="shared" si="223"/>
        <v>60.88584744</v>
      </c>
      <c r="IA44" s="143">
        <f t="shared" si="224"/>
        <v>2.785771127</v>
      </c>
      <c r="IB44" s="124">
        <f t="shared" si="225"/>
        <v>174.7782509</v>
      </c>
      <c r="IC44" s="140">
        <f t="shared" si="226"/>
        <v>-2.094395102</v>
      </c>
      <c r="ID44" s="140">
        <f t="shared" si="227"/>
        <v>2.450216629</v>
      </c>
      <c r="IE44" s="141">
        <f t="shared" si="228"/>
        <v>0.3558215263</v>
      </c>
      <c r="IF44" s="141">
        <f t="shared" si="229"/>
        <v>0.3558215263</v>
      </c>
      <c r="IG44" s="122">
        <f t="shared" si="230"/>
        <v>0.3558215263</v>
      </c>
      <c r="IH44" s="142">
        <f t="shared" si="231"/>
        <v>1</v>
      </c>
      <c r="II44" s="142">
        <f t="shared" si="232"/>
        <v>174.7782509</v>
      </c>
      <c r="IJ44" s="130">
        <f t="shared" si="233"/>
        <v>174.7782509</v>
      </c>
      <c r="IK44" s="143">
        <f t="shared" si="234"/>
        <v>163.8302492</v>
      </c>
      <c r="IL44" s="143">
        <f t="shared" si="235"/>
        <v>60.88584744</v>
      </c>
      <c r="IM44" s="143">
        <f t="shared" si="236"/>
        <v>0.3558215263</v>
      </c>
      <c r="IN44" s="124">
        <f t="shared" si="237"/>
        <v>174.7782509</v>
      </c>
    </row>
    <row r="45" ht="12.75" customHeight="1">
      <c r="A45" s="129">
        <f>'Cortez Cubic'!AP45</f>
        <v>-0.2187762226</v>
      </c>
      <c r="B45" s="129">
        <f>'Cortez Cubic'!AQ45</f>
        <v>5.465830455</v>
      </c>
      <c r="C45" s="129">
        <f>'Cortez Cubic'!AR45</f>
        <v>2638.41324</v>
      </c>
      <c r="D45" s="129">
        <f>'Cortez Cubic'!AS45</f>
        <v>-130074.308</v>
      </c>
      <c r="E45" s="129">
        <f t="shared" ref="E45:H45" si="878">0</f>
        <v>0</v>
      </c>
      <c r="F45" s="129">
        <f t="shared" si="878"/>
        <v>0</v>
      </c>
      <c r="G45" s="129">
        <f t="shared" si="878"/>
        <v>0</v>
      </c>
      <c r="H45" s="129">
        <f t="shared" si="878"/>
        <v>0</v>
      </c>
      <c r="I45" s="110">
        <f>'Cortez Cubic'!I45</f>
        <v>57</v>
      </c>
      <c r="J45" s="130">
        <f t="shared" si="28"/>
        <v>59.3171775</v>
      </c>
      <c r="K45" s="131">
        <f t="shared" si="29"/>
        <v>0</v>
      </c>
      <c r="L45" s="131">
        <f t="shared" si="30"/>
        <v>1</v>
      </c>
      <c r="M45" s="132">
        <f t="shared" si="31"/>
        <v>-2.317177502</v>
      </c>
      <c r="N45" s="133">
        <f t="shared" si="32"/>
        <v>25.09363041</v>
      </c>
      <c r="O45" s="134">
        <f t="shared" si="33"/>
        <v>84.41080791</v>
      </c>
      <c r="P45" s="134">
        <f t="shared" si="34"/>
        <v>0</v>
      </c>
      <c r="Q45" s="135">
        <f t="shared" si="35"/>
        <v>59.3171775</v>
      </c>
      <c r="R45" s="135">
        <f t="shared" si="36"/>
        <v>0</v>
      </c>
      <c r="S45" s="136">
        <f t="shared" si="37"/>
        <v>-118.7443268</v>
      </c>
      <c r="T45" s="136">
        <f t="shared" si="38"/>
        <v>0</v>
      </c>
      <c r="U45" s="137">
        <f t="shared" ref="U45:X45" si="879">ATAN2(A45,E45)</f>
        <v>3.141592654</v>
      </c>
      <c r="V45" s="137">
        <f t="shared" si="879"/>
        <v>0</v>
      </c>
      <c r="W45" s="137">
        <f t="shared" si="879"/>
        <v>0</v>
      </c>
      <c r="X45" s="137">
        <f t="shared" si="879"/>
        <v>3.141592654</v>
      </c>
      <c r="Y45" s="137">
        <f t="shared" ref="Y45:AB45" si="880">SQRT(POWER(A45,2)+POWER(E45,2))</f>
        <v>0.2187762226</v>
      </c>
      <c r="Z45" s="137">
        <f t="shared" si="880"/>
        <v>5.465830455</v>
      </c>
      <c r="AA45" s="137">
        <f t="shared" si="880"/>
        <v>2638.41324</v>
      </c>
      <c r="AB45" s="137">
        <f t="shared" si="880"/>
        <v>130074.308</v>
      </c>
      <c r="AC45" s="138">
        <f t="shared" ref="AC45:AF45" si="881">U45-$U45</f>
        <v>0</v>
      </c>
      <c r="AD45" s="138">
        <f t="shared" si="881"/>
        <v>-3.141592654</v>
      </c>
      <c r="AE45" s="138">
        <f t="shared" si="881"/>
        <v>-3.141592654</v>
      </c>
      <c r="AF45" s="138">
        <f t="shared" si="881"/>
        <v>0</v>
      </c>
      <c r="AG45" s="138">
        <f t="shared" ref="AG45:AJ45" si="882">Y45/$Y45</f>
        <v>1</v>
      </c>
      <c r="AH45" s="138">
        <f t="shared" si="882"/>
        <v>24.9836586</v>
      </c>
      <c r="AI45" s="138">
        <f t="shared" si="882"/>
        <v>12059.872</v>
      </c>
      <c r="AJ45" s="138">
        <f t="shared" si="882"/>
        <v>594554.1358</v>
      </c>
      <c r="AK45" s="139">
        <f t="shared" ref="AK45:AN45" si="883">AG45*COS(AC45)</f>
        <v>1</v>
      </c>
      <c r="AL45" s="139">
        <f t="shared" si="883"/>
        <v>-24.9836586</v>
      </c>
      <c r="AM45" s="139">
        <f t="shared" si="883"/>
        <v>-12059.872</v>
      </c>
      <c r="AN45" s="139">
        <f t="shared" si="883"/>
        <v>594554.1358</v>
      </c>
      <c r="AO45" s="129">
        <f t="shared" ref="AO45:AR45" si="884">AG45*SIN(AC45)</f>
        <v>0</v>
      </c>
      <c r="AP45" s="129">
        <f t="shared" si="884"/>
        <v>0</v>
      </c>
      <c r="AQ45" s="129">
        <f t="shared" si="884"/>
        <v>0</v>
      </c>
      <c r="AR45" s="129">
        <f t="shared" si="884"/>
        <v>0</v>
      </c>
      <c r="AS45" s="140">
        <f t="shared" si="45"/>
        <v>-9.424777961</v>
      </c>
      <c r="AT45" s="141">
        <f t="shared" si="46"/>
        <v>-9.424777961</v>
      </c>
      <c r="AU45" s="141">
        <f t="shared" si="47"/>
        <v>-3.141592654</v>
      </c>
      <c r="AV45" s="122">
        <f t="shared" si="48"/>
        <v>3.141592654</v>
      </c>
      <c r="AW45" s="142">
        <f t="shared" si="49"/>
        <v>15594.3799</v>
      </c>
      <c r="AX45" s="130">
        <f t="shared" si="50"/>
        <v>15594.3799</v>
      </c>
      <c r="AY45" s="143">
        <f t="shared" si="51"/>
        <v>31188.7598</v>
      </c>
      <c r="AZ45" s="143">
        <f t="shared" si="52"/>
        <v>0</v>
      </c>
      <c r="BA45" s="143">
        <f t="shared" si="53"/>
        <v>0</v>
      </c>
      <c r="BB45" s="124">
        <f t="shared" si="54"/>
        <v>31188.7598</v>
      </c>
      <c r="BC45" s="140">
        <f t="shared" ref="BC45:BD45" si="885">BC$2*AD45</f>
        <v>-3.141592654</v>
      </c>
      <c r="BD45" s="140">
        <f t="shared" si="885"/>
        <v>-3.141592654</v>
      </c>
      <c r="BE45" s="141">
        <f t="shared" si="56"/>
        <v>-6.283185307</v>
      </c>
      <c r="BF45" s="141">
        <f t="shared" si="57"/>
        <v>0</v>
      </c>
      <c r="BG45" s="122">
        <f t="shared" si="58"/>
        <v>0</v>
      </c>
      <c r="BH45" s="142">
        <f t="shared" ref="BH45:BI45" si="886">POWER(AH45,BH$2)</f>
        <v>24.9836586</v>
      </c>
      <c r="BI45" s="142">
        <f t="shared" si="886"/>
        <v>12059.872</v>
      </c>
      <c r="BJ45" s="130">
        <f t="shared" si="60"/>
        <v>301299.7247</v>
      </c>
      <c r="BK45" s="143">
        <f t="shared" si="61"/>
        <v>2711697.522</v>
      </c>
      <c r="BL45" s="143">
        <f t="shared" si="62"/>
        <v>0</v>
      </c>
      <c r="BM45" s="143">
        <f t="shared" si="63"/>
        <v>0</v>
      </c>
      <c r="BN45" s="124">
        <f t="shared" si="64"/>
        <v>2711697.522</v>
      </c>
      <c r="BO45" s="140">
        <f t="shared" si="65"/>
        <v>0</v>
      </c>
      <c r="BP45" s="141">
        <f t="shared" si="66"/>
        <v>0</v>
      </c>
      <c r="BQ45" s="141">
        <f t="shared" si="67"/>
        <v>0</v>
      </c>
      <c r="BR45" s="122">
        <f t="shared" si="68"/>
        <v>0</v>
      </c>
      <c r="BS45" s="142">
        <f t="shared" si="69"/>
        <v>594554.1358</v>
      </c>
      <c r="BT45" s="130">
        <f t="shared" si="70"/>
        <v>594554.1358</v>
      </c>
      <c r="BU45" s="143">
        <f t="shared" si="71"/>
        <v>-16052961.67</v>
      </c>
      <c r="BV45" s="143">
        <f t="shared" si="72"/>
        <v>0</v>
      </c>
      <c r="BW45" s="143">
        <f t="shared" si="73"/>
        <v>3.141592654</v>
      </c>
      <c r="BX45" s="124">
        <f t="shared" si="74"/>
        <v>16052961.67</v>
      </c>
      <c r="BY45" s="144">
        <f t="shared" ref="BY45:BZ45" si="887">AY45+BK45+BU45</f>
        <v>-13310075.38</v>
      </c>
      <c r="BZ45" s="144">
        <f t="shared" si="887"/>
        <v>0</v>
      </c>
      <c r="CA45" s="144">
        <f t="shared" si="76"/>
        <v>-3.141592654</v>
      </c>
      <c r="CB45" s="145">
        <f t="shared" si="77"/>
        <v>13310075.38</v>
      </c>
      <c r="CC45" s="140">
        <f t="shared" ref="CC45:CD45" si="888">CC$2*AD45</f>
        <v>-6.283185307</v>
      </c>
      <c r="CD45" s="140">
        <f t="shared" si="888"/>
        <v>-6.283185307</v>
      </c>
      <c r="CE45" s="141">
        <f t="shared" si="79"/>
        <v>-12.56637061</v>
      </c>
      <c r="CF45" s="141">
        <f t="shared" si="80"/>
        <v>0</v>
      </c>
      <c r="CG45" s="122">
        <f t="shared" si="81"/>
        <v>0</v>
      </c>
      <c r="CH45" s="142">
        <f t="shared" ref="CH45:CI45" si="889">POWER(AH45,CH$2)</f>
        <v>624.1831971</v>
      </c>
      <c r="CI45" s="142">
        <f t="shared" si="889"/>
        <v>145440512.6</v>
      </c>
      <c r="CJ45" s="130">
        <f t="shared" si="83"/>
        <v>90781524112</v>
      </c>
      <c r="CK45" s="143">
        <f t="shared" si="84"/>
        <v>-90781524112</v>
      </c>
      <c r="CL45" s="143">
        <f t="shared" si="85"/>
        <v>0</v>
      </c>
      <c r="CM45" s="143">
        <f t="shared" si="86"/>
        <v>3.141592654</v>
      </c>
      <c r="CN45" s="124">
        <f t="shared" si="87"/>
        <v>90781524112</v>
      </c>
      <c r="CO45" s="140">
        <f t="shared" si="88"/>
        <v>-9.424777961</v>
      </c>
      <c r="CP45" s="141">
        <f t="shared" si="89"/>
        <v>-9.424777961</v>
      </c>
      <c r="CQ45" s="141">
        <f t="shared" si="90"/>
        <v>-3.141592654</v>
      </c>
      <c r="CR45" s="122">
        <f t="shared" si="91"/>
        <v>3.141592654</v>
      </c>
      <c r="CS45" s="142">
        <f t="shared" si="92"/>
        <v>1753993964428</v>
      </c>
      <c r="CT45" s="130">
        <f t="shared" si="93"/>
        <v>1753993964428</v>
      </c>
      <c r="CU45" s="143">
        <f t="shared" si="94"/>
        <v>-7015975857713</v>
      </c>
      <c r="CV45" s="143">
        <f t="shared" si="95"/>
        <v>0.0008592092377</v>
      </c>
      <c r="CW45" s="143">
        <f t="shared" si="96"/>
        <v>3.141592654</v>
      </c>
      <c r="CX45" s="124">
        <f t="shared" si="97"/>
        <v>7015975857713</v>
      </c>
      <c r="CY45" s="140">
        <f t="shared" si="98"/>
        <v>-9.424777961</v>
      </c>
      <c r="CZ45" s="140">
        <f t="shared" si="99"/>
        <v>0</v>
      </c>
      <c r="DA45" s="141">
        <f t="shared" si="100"/>
        <v>-9.424777961</v>
      </c>
      <c r="DB45" s="141">
        <f t="shared" si="101"/>
        <v>-3.141592654</v>
      </c>
      <c r="DC45" s="122">
        <f t="shared" si="102"/>
        <v>3.141592654</v>
      </c>
      <c r="DD45" s="142">
        <f t="shared" si="103"/>
        <v>15594.3799</v>
      </c>
      <c r="DE45" s="142">
        <f t="shared" si="104"/>
        <v>594554.1358</v>
      </c>
      <c r="DF45" s="130">
        <f t="shared" si="105"/>
        <v>9271703065</v>
      </c>
      <c r="DG45" s="143">
        <f t="shared" si="106"/>
        <v>-37086812259</v>
      </c>
      <c r="DH45" s="143">
        <f t="shared" si="107"/>
        <v>0.000004541824592</v>
      </c>
      <c r="DI45" s="143">
        <f t="shared" si="108"/>
        <v>3.141592654</v>
      </c>
      <c r="DJ45" s="124">
        <f t="shared" si="109"/>
        <v>37086812259</v>
      </c>
      <c r="DK45" s="140">
        <f t="shared" ref="DK45:DM45" si="890">DK$2*AD45</f>
        <v>-3.141592654</v>
      </c>
      <c r="DL45" s="140">
        <f t="shared" si="890"/>
        <v>-3.141592654</v>
      </c>
      <c r="DM45" s="140">
        <f t="shared" si="890"/>
        <v>0</v>
      </c>
      <c r="DN45" s="141">
        <f t="shared" si="111"/>
        <v>-6.283185307</v>
      </c>
      <c r="DO45" s="141">
        <f t="shared" si="112"/>
        <v>0</v>
      </c>
      <c r="DP45" s="122">
        <f t="shared" si="113"/>
        <v>0</v>
      </c>
      <c r="DQ45" s="142">
        <f t="shared" ref="DQ45:DS45" si="891">POWER(AH45,DQ$2)</f>
        <v>24.9836586</v>
      </c>
      <c r="DR45" s="142">
        <f t="shared" si="891"/>
        <v>12059.872</v>
      </c>
      <c r="DS45" s="142">
        <f t="shared" si="891"/>
        <v>594554.1358</v>
      </c>
      <c r="DT45" s="130">
        <f t="shared" si="115"/>
        <v>179138997441</v>
      </c>
      <c r="DU45" s="143">
        <f t="shared" si="116"/>
        <v>-3224501953945</v>
      </c>
      <c r="DV45" s="143">
        <f t="shared" si="117"/>
        <v>0</v>
      </c>
      <c r="DW45" s="143">
        <f t="shared" si="118"/>
        <v>3.141592654</v>
      </c>
      <c r="DX45" s="124">
        <f t="shared" si="119"/>
        <v>3224501953945</v>
      </c>
      <c r="DY45" s="140">
        <f t="shared" si="120"/>
        <v>0</v>
      </c>
      <c r="DZ45" s="141">
        <f t="shared" si="121"/>
        <v>0</v>
      </c>
      <c r="EA45" s="141">
        <f t="shared" si="122"/>
        <v>0</v>
      </c>
      <c r="EB45" s="122">
        <f t="shared" si="123"/>
        <v>0</v>
      </c>
      <c r="EC45" s="142">
        <f t="shared" si="124"/>
        <v>353494620390</v>
      </c>
      <c r="ED45" s="130">
        <f t="shared" si="125"/>
        <v>353494620390</v>
      </c>
      <c r="EE45" s="143">
        <f t="shared" si="126"/>
        <v>9544354750527</v>
      </c>
      <c r="EF45" s="143">
        <f t="shared" si="127"/>
        <v>0</v>
      </c>
      <c r="EG45" s="143">
        <f t="shared" si="128"/>
        <v>0</v>
      </c>
      <c r="EH45" s="124">
        <f t="shared" si="129"/>
        <v>9544354750527</v>
      </c>
      <c r="EI45" s="144">
        <f t="shared" ref="EI45:EJ45" si="892">CK45+CU45+DG45+DU45+EE45</f>
        <v>-823991397502</v>
      </c>
      <c r="EJ45" s="144">
        <f t="shared" si="892"/>
        <v>0.0008637510623</v>
      </c>
      <c r="EK45" s="144">
        <f t="shared" si="131"/>
        <v>3.141592654</v>
      </c>
      <c r="EL45" s="145">
        <f t="shared" si="132"/>
        <v>823991397502</v>
      </c>
      <c r="EM45" s="140">
        <f t="shared" si="133"/>
        <v>1.570796327</v>
      </c>
      <c r="EN45" s="141">
        <f t="shared" si="134"/>
        <v>1.570796327</v>
      </c>
      <c r="EO45" s="141">
        <f t="shared" si="135"/>
        <v>1.570796327</v>
      </c>
      <c r="EP45" s="122">
        <f t="shared" si="136"/>
        <v>1.570796327</v>
      </c>
      <c r="EQ45" s="142">
        <f t="shared" si="137"/>
        <v>907739.719</v>
      </c>
      <c r="ER45" s="130">
        <f t="shared" si="138"/>
        <v>907739.719</v>
      </c>
      <c r="ES45" s="143">
        <f t="shared" si="139"/>
        <v>0.000000002383477411</v>
      </c>
      <c r="ET45" s="143">
        <f t="shared" si="140"/>
        <v>4716753.94</v>
      </c>
      <c r="EU45" s="143">
        <f t="shared" si="141"/>
        <v>1.570796327</v>
      </c>
      <c r="EV45" s="124">
        <f t="shared" si="142"/>
        <v>4716753.94</v>
      </c>
      <c r="EW45" s="144">
        <f t="shared" ref="EW45:EX45" si="893">BY45+ES45</f>
        <v>-13310075.38</v>
      </c>
      <c r="EX45" s="144">
        <f t="shared" si="893"/>
        <v>4716753.94</v>
      </c>
      <c r="EY45" s="144">
        <f t="shared" si="144"/>
        <v>2.801025882</v>
      </c>
      <c r="EZ45" s="145">
        <f t="shared" si="145"/>
        <v>14121114.49</v>
      </c>
      <c r="FA45" s="140">
        <f t="shared" si="146"/>
        <v>0.933675294</v>
      </c>
      <c r="FB45" s="141">
        <f t="shared" si="147"/>
        <v>0.933675294</v>
      </c>
      <c r="FC45" s="141">
        <f t="shared" si="148"/>
        <v>0.933675294</v>
      </c>
      <c r="FD45" s="122">
        <f t="shared" si="149"/>
        <v>0.933675294</v>
      </c>
      <c r="FE45" s="142">
        <f t="shared" si="150"/>
        <v>241.7072393</v>
      </c>
      <c r="FF45" s="130">
        <f t="shared" si="151"/>
        <v>241.7072393</v>
      </c>
      <c r="FG45" s="143">
        <f t="shared" si="152"/>
        <v>38.04146086</v>
      </c>
      <c r="FH45" s="143">
        <f t="shared" si="153"/>
        <v>51.40192872</v>
      </c>
      <c r="FI45" s="143">
        <f t="shared" si="154"/>
        <v>0.933675294</v>
      </c>
      <c r="FJ45" s="124">
        <f t="shared" si="155"/>
        <v>63.947721</v>
      </c>
      <c r="FK45" s="140">
        <f t="shared" si="156"/>
        <v>-6.283185307</v>
      </c>
      <c r="FL45" s="141">
        <f t="shared" si="157"/>
        <v>-6.283185307</v>
      </c>
      <c r="FM45" s="141">
        <f t="shared" si="158"/>
        <v>0</v>
      </c>
      <c r="FN45" s="122">
        <f t="shared" si="159"/>
        <v>0</v>
      </c>
      <c r="FO45" s="142">
        <f t="shared" si="160"/>
        <v>624.1831971</v>
      </c>
      <c r="FP45" s="130">
        <f t="shared" si="161"/>
        <v>624.1831971</v>
      </c>
      <c r="FQ45" s="143">
        <f t="shared" si="162"/>
        <v>-624.1831971</v>
      </c>
      <c r="FR45" s="143">
        <f t="shared" si="163"/>
        <v>0</v>
      </c>
      <c r="FS45" s="143">
        <f t="shared" si="164"/>
        <v>3.141592654</v>
      </c>
      <c r="FT45" s="124">
        <f t="shared" si="165"/>
        <v>624.1831971</v>
      </c>
      <c r="FU45" s="144">
        <f t="shared" si="166"/>
        <v>-36803.79918</v>
      </c>
      <c r="FV45" s="144">
        <f t="shared" si="167"/>
        <v>0</v>
      </c>
      <c r="FW45" s="144">
        <f t="shared" si="168"/>
        <v>-3.141592654</v>
      </c>
      <c r="FX45" s="145">
        <f t="shared" si="169"/>
        <v>36803.79918</v>
      </c>
      <c r="FY45" s="140">
        <f t="shared" si="170"/>
        <v>-3.141592654</v>
      </c>
      <c r="FZ45" s="140">
        <f t="shared" si="171"/>
        <v>-0.933675294</v>
      </c>
      <c r="GA45" s="141">
        <f t="shared" si="172"/>
        <v>-4.075267948</v>
      </c>
      <c r="GB45" s="141">
        <f t="shared" si="173"/>
        <v>-4.075267948</v>
      </c>
      <c r="GC45" s="122">
        <f t="shared" si="174"/>
        <v>2.20791736</v>
      </c>
      <c r="GD45" s="142">
        <f t="shared" si="175"/>
        <v>36803.79918</v>
      </c>
      <c r="GE45" s="142">
        <f t="shared" si="176"/>
        <v>0.01563777386</v>
      </c>
      <c r="GF45" s="130">
        <f t="shared" si="177"/>
        <v>575.529489</v>
      </c>
      <c r="GG45" s="143">
        <f t="shared" si="178"/>
        <v>-38.04146086</v>
      </c>
      <c r="GH45" s="143">
        <f t="shared" si="179"/>
        <v>51.40192872</v>
      </c>
      <c r="GI45" s="143">
        <f t="shared" si="180"/>
        <v>2.20791736</v>
      </c>
      <c r="GJ45" s="124">
        <f t="shared" si="181"/>
        <v>63.947721</v>
      </c>
      <c r="GK45" s="146">
        <f t="shared" si="182"/>
        <v>-0.5</v>
      </c>
      <c r="GL45" s="127">
        <f t="shared" si="183"/>
        <v>-0.8660254038</v>
      </c>
      <c r="GM45" s="146">
        <f t="shared" si="184"/>
        <v>-2.094395102</v>
      </c>
      <c r="GN45" s="127">
        <f t="shared" si="185"/>
        <v>1</v>
      </c>
      <c r="GO45" s="147">
        <f t="shared" si="186"/>
        <v>-0.5</v>
      </c>
      <c r="GP45" s="128">
        <f t="shared" si="187"/>
        <v>0.8660254038</v>
      </c>
      <c r="GQ45" s="147">
        <f t="shared" si="188"/>
        <v>2.094395102</v>
      </c>
      <c r="GR45" s="128">
        <f t="shared" si="189"/>
        <v>1</v>
      </c>
      <c r="GS45" s="140">
        <f t="shared" si="190"/>
        <v>-2.094395102</v>
      </c>
      <c r="GT45" s="140">
        <f t="shared" si="191"/>
        <v>0.933675294</v>
      </c>
      <c r="GU45" s="141">
        <f t="shared" si="192"/>
        <v>-1.160719808</v>
      </c>
      <c r="GV45" s="141">
        <f t="shared" si="193"/>
        <v>-1.160719808</v>
      </c>
      <c r="GW45" s="122">
        <f t="shared" si="194"/>
        <v>-1.160719808</v>
      </c>
      <c r="GX45" s="142">
        <f t="shared" si="195"/>
        <v>1</v>
      </c>
      <c r="GY45" s="142">
        <f t="shared" si="196"/>
        <v>63.947721</v>
      </c>
      <c r="GZ45" s="130">
        <f t="shared" si="197"/>
        <v>63.947721</v>
      </c>
      <c r="HA45" s="143">
        <f t="shared" si="198"/>
        <v>25.49464565</v>
      </c>
      <c r="HB45" s="143">
        <f t="shared" si="199"/>
        <v>-58.64583586</v>
      </c>
      <c r="HC45" s="143">
        <f t="shared" si="200"/>
        <v>-1.160719808</v>
      </c>
      <c r="HD45" s="124">
        <f t="shared" si="201"/>
        <v>63.947721</v>
      </c>
      <c r="HE45" s="140">
        <f t="shared" si="202"/>
        <v>2.094395102</v>
      </c>
      <c r="HF45" s="140">
        <f t="shared" si="203"/>
        <v>2.20791736</v>
      </c>
      <c r="HG45" s="141">
        <f t="shared" si="204"/>
        <v>4.302312462</v>
      </c>
      <c r="HH45" s="141">
        <f t="shared" si="205"/>
        <v>4.302312462</v>
      </c>
      <c r="HI45" s="122">
        <f t="shared" si="206"/>
        <v>-1.980872845</v>
      </c>
      <c r="HJ45" s="142">
        <f t="shared" si="207"/>
        <v>1</v>
      </c>
      <c r="HK45" s="142">
        <f t="shared" si="208"/>
        <v>63.947721</v>
      </c>
      <c r="HL45" s="130">
        <f t="shared" si="209"/>
        <v>63.947721</v>
      </c>
      <c r="HM45" s="143">
        <f t="shared" si="210"/>
        <v>-25.49464565</v>
      </c>
      <c r="HN45" s="143">
        <f t="shared" si="211"/>
        <v>-58.64583586</v>
      </c>
      <c r="HO45" s="143">
        <f t="shared" si="212"/>
        <v>-1.980872845</v>
      </c>
      <c r="HP45" s="124">
        <f t="shared" si="213"/>
        <v>63.947721</v>
      </c>
      <c r="HQ45" s="140">
        <f t="shared" si="214"/>
        <v>2.094395102</v>
      </c>
      <c r="HR45" s="140">
        <f t="shared" si="215"/>
        <v>0.933675294</v>
      </c>
      <c r="HS45" s="141">
        <f t="shared" si="216"/>
        <v>3.028070396</v>
      </c>
      <c r="HT45" s="141">
        <f t="shared" si="217"/>
        <v>3.028070396</v>
      </c>
      <c r="HU45" s="122">
        <f t="shared" si="218"/>
        <v>3.028070396</v>
      </c>
      <c r="HV45" s="142">
        <f t="shared" si="219"/>
        <v>1</v>
      </c>
      <c r="HW45" s="142">
        <f t="shared" si="220"/>
        <v>63.947721</v>
      </c>
      <c r="HX45" s="130">
        <f t="shared" si="221"/>
        <v>63.947721</v>
      </c>
      <c r="HY45" s="143">
        <f t="shared" si="222"/>
        <v>-63.53610651</v>
      </c>
      <c r="HZ45" s="143">
        <f t="shared" si="223"/>
        <v>7.243907136</v>
      </c>
      <c r="IA45" s="143">
        <f t="shared" si="224"/>
        <v>3.028070396</v>
      </c>
      <c r="IB45" s="124">
        <f t="shared" si="225"/>
        <v>63.947721</v>
      </c>
      <c r="IC45" s="140">
        <f t="shared" si="226"/>
        <v>-2.094395102</v>
      </c>
      <c r="ID45" s="140">
        <f t="shared" si="227"/>
        <v>2.20791736</v>
      </c>
      <c r="IE45" s="141">
        <f t="shared" si="228"/>
        <v>0.1135222572</v>
      </c>
      <c r="IF45" s="141">
        <f t="shared" si="229"/>
        <v>0.1135222572</v>
      </c>
      <c r="IG45" s="122">
        <f t="shared" si="230"/>
        <v>0.1135222572</v>
      </c>
      <c r="IH45" s="142">
        <f t="shared" si="231"/>
        <v>1</v>
      </c>
      <c r="II45" s="142">
        <f t="shared" si="232"/>
        <v>63.947721</v>
      </c>
      <c r="IJ45" s="130">
        <f t="shared" si="233"/>
        <v>63.947721</v>
      </c>
      <c r="IK45" s="143">
        <f t="shared" si="234"/>
        <v>63.53610651</v>
      </c>
      <c r="IL45" s="143">
        <f t="shared" si="235"/>
        <v>7.243907136</v>
      </c>
      <c r="IM45" s="143">
        <f t="shared" si="236"/>
        <v>0.1135222572</v>
      </c>
      <c r="IN45" s="124">
        <f t="shared" si="237"/>
        <v>63.947721</v>
      </c>
    </row>
    <row r="46" ht="12.75" customHeight="1">
      <c r="A46" s="129">
        <f>'Cortez Cubic'!AP46</f>
        <v>-0.2187762226</v>
      </c>
      <c r="B46" s="129">
        <f>'Cortez Cubic'!AQ46</f>
        <v>3.703191137</v>
      </c>
      <c r="C46" s="129">
        <f>'Cortez Cubic'!AR46</f>
        <v>1404.62061</v>
      </c>
      <c r="D46" s="129">
        <f>'Cortez Cubic'!AS46</f>
        <v>-51347.0179</v>
      </c>
      <c r="E46" s="129">
        <f t="shared" ref="E46:H46" si="894">0</f>
        <v>0</v>
      </c>
      <c r="F46" s="129">
        <f t="shared" si="894"/>
        <v>0</v>
      </c>
      <c r="G46" s="129">
        <f t="shared" si="894"/>
        <v>0</v>
      </c>
      <c r="H46" s="129">
        <f t="shared" si="894"/>
        <v>0</v>
      </c>
      <c r="I46" s="110">
        <f>'Cortez Cubic'!I46</f>
        <v>49</v>
      </c>
      <c r="J46" s="130">
        <f t="shared" si="28"/>
        <v>46.56616296</v>
      </c>
      <c r="K46" s="131">
        <f t="shared" si="29"/>
        <v>0</v>
      </c>
      <c r="L46" s="131">
        <f t="shared" si="30"/>
        <v>1</v>
      </c>
      <c r="M46" s="132">
        <f t="shared" si="31"/>
        <v>2.433837041</v>
      </c>
      <c r="N46" s="133">
        <f t="shared" si="32"/>
        <v>11.13856083</v>
      </c>
      <c r="O46" s="134">
        <f t="shared" si="33"/>
        <v>57.70472379</v>
      </c>
      <c r="P46" s="134">
        <f t="shared" si="34"/>
        <v>0</v>
      </c>
      <c r="Q46" s="135">
        <f t="shared" si="35"/>
        <v>46.56616296</v>
      </c>
      <c r="R46" s="135">
        <f t="shared" si="36"/>
        <v>0</v>
      </c>
      <c r="S46" s="136">
        <f t="shared" si="37"/>
        <v>-87.34404209</v>
      </c>
      <c r="T46" s="136">
        <f t="shared" si="38"/>
        <v>0</v>
      </c>
      <c r="U46" s="137">
        <f t="shared" ref="U46:X46" si="895">ATAN2(A46,E46)</f>
        <v>3.141592654</v>
      </c>
      <c r="V46" s="137">
        <f t="shared" si="895"/>
        <v>0</v>
      </c>
      <c r="W46" s="137">
        <f t="shared" si="895"/>
        <v>0</v>
      </c>
      <c r="X46" s="137">
        <f t="shared" si="895"/>
        <v>3.141592654</v>
      </c>
      <c r="Y46" s="137">
        <f t="shared" ref="Y46:AB46" si="896">SQRT(POWER(A46,2)+POWER(E46,2))</f>
        <v>0.2187762226</v>
      </c>
      <c r="Z46" s="137">
        <f t="shared" si="896"/>
        <v>3.703191137</v>
      </c>
      <c r="AA46" s="137">
        <f t="shared" si="896"/>
        <v>1404.62061</v>
      </c>
      <c r="AB46" s="137">
        <f t="shared" si="896"/>
        <v>51347.0179</v>
      </c>
      <c r="AC46" s="138">
        <f t="shared" ref="AC46:AF46" si="897">U46-$U46</f>
        <v>0</v>
      </c>
      <c r="AD46" s="138">
        <f t="shared" si="897"/>
        <v>-3.141592654</v>
      </c>
      <c r="AE46" s="138">
        <f t="shared" si="897"/>
        <v>-3.141592654</v>
      </c>
      <c r="AF46" s="138">
        <f t="shared" si="897"/>
        <v>0</v>
      </c>
      <c r="AG46" s="138">
        <f t="shared" ref="AG46:AJ46" si="898">Y46/$Y46</f>
        <v>1</v>
      </c>
      <c r="AH46" s="138">
        <f t="shared" si="898"/>
        <v>16.92684467</v>
      </c>
      <c r="AI46" s="138">
        <f t="shared" si="898"/>
        <v>6420.353149</v>
      </c>
      <c r="AJ46" s="138">
        <f t="shared" si="898"/>
        <v>234701.0899</v>
      </c>
      <c r="AK46" s="139">
        <f t="shared" ref="AK46:AN46" si="899">AG46*COS(AC46)</f>
        <v>1</v>
      </c>
      <c r="AL46" s="139">
        <f t="shared" si="899"/>
        <v>-16.92684467</v>
      </c>
      <c r="AM46" s="139">
        <f t="shared" si="899"/>
        <v>-6420.353149</v>
      </c>
      <c r="AN46" s="139">
        <f t="shared" si="899"/>
        <v>234701.0899</v>
      </c>
      <c r="AO46" s="129">
        <f t="shared" ref="AO46:AR46" si="900">AG46*SIN(AC46)</f>
        <v>0</v>
      </c>
      <c r="AP46" s="129">
        <f t="shared" si="900"/>
        <v>0</v>
      </c>
      <c r="AQ46" s="129">
        <f t="shared" si="900"/>
        <v>0</v>
      </c>
      <c r="AR46" s="129">
        <f t="shared" si="900"/>
        <v>0</v>
      </c>
      <c r="AS46" s="140">
        <f t="shared" si="45"/>
        <v>-9.424777961</v>
      </c>
      <c r="AT46" s="141">
        <f t="shared" si="46"/>
        <v>-9.424777961</v>
      </c>
      <c r="AU46" s="141">
        <f t="shared" si="47"/>
        <v>-3.141592654</v>
      </c>
      <c r="AV46" s="122">
        <f t="shared" si="48"/>
        <v>3.141592654</v>
      </c>
      <c r="AW46" s="142">
        <f t="shared" si="49"/>
        <v>4849.846871</v>
      </c>
      <c r="AX46" s="130">
        <f t="shared" si="50"/>
        <v>4849.846871</v>
      </c>
      <c r="AY46" s="143">
        <f t="shared" si="51"/>
        <v>9699.693743</v>
      </c>
      <c r="AZ46" s="143">
        <f t="shared" si="52"/>
        <v>0</v>
      </c>
      <c r="BA46" s="143">
        <f t="shared" si="53"/>
        <v>0</v>
      </c>
      <c r="BB46" s="124">
        <f t="shared" si="54"/>
        <v>9699.693743</v>
      </c>
      <c r="BC46" s="140">
        <f t="shared" ref="BC46:BD46" si="901">BC$2*AD46</f>
        <v>-3.141592654</v>
      </c>
      <c r="BD46" s="140">
        <f t="shared" si="901"/>
        <v>-3.141592654</v>
      </c>
      <c r="BE46" s="141">
        <f t="shared" si="56"/>
        <v>-6.283185307</v>
      </c>
      <c r="BF46" s="141">
        <f t="shared" si="57"/>
        <v>0</v>
      </c>
      <c r="BG46" s="122">
        <f t="shared" si="58"/>
        <v>0</v>
      </c>
      <c r="BH46" s="142">
        <f t="shared" ref="BH46:BI46" si="902">POWER(AH46,BH$2)</f>
        <v>16.92684467</v>
      </c>
      <c r="BI46" s="142">
        <f t="shared" si="902"/>
        <v>6420.353149</v>
      </c>
      <c r="BJ46" s="130">
        <f t="shared" si="60"/>
        <v>108676.3205</v>
      </c>
      <c r="BK46" s="143">
        <f t="shared" si="61"/>
        <v>978086.8841</v>
      </c>
      <c r="BL46" s="143">
        <f t="shared" si="62"/>
        <v>0</v>
      </c>
      <c r="BM46" s="143">
        <f t="shared" si="63"/>
        <v>0</v>
      </c>
      <c r="BN46" s="124">
        <f t="shared" si="64"/>
        <v>978086.8841</v>
      </c>
      <c r="BO46" s="140">
        <f t="shared" si="65"/>
        <v>0</v>
      </c>
      <c r="BP46" s="141">
        <f t="shared" si="66"/>
        <v>0</v>
      </c>
      <c r="BQ46" s="141">
        <f t="shared" si="67"/>
        <v>0</v>
      </c>
      <c r="BR46" s="122">
        <f t="shared" si="68"/>
        <v>0</v>
      </c>
      <c r="BS46" s="142">
        <f t="shared" si="69"/>
        <v>234701.0899</v>
      </c>
      <c r="BT46" s="130">
        <f t="shared" si="70"/>
        <v>234701.0899</v>
      </c>
      <c r="BU46" s="143">
        <f t="shared" si="71"/>
        <v>-6336929.429</v>
      </c>
      <c r="BV46" s="143">
        <f t="shared" si="72"/>
        <v>0</v>
      </c>
      <c r="BW46" s="143">
        <f t="shared" si="73"/>
        <v>3.141592654</v>
      </c>
      <c r="BX46" s="124">
        <f t="shared" si="74"/>
        <v>6336929.429</v>
      </c>
      <c r="BY46" s="144">
        <f t="shared" ref="BY46:BZ46" si="903">AY46+BK46+BU46</f>
        <v>-5349142.851</v>
      </c>
      <c r="BZ46" s="144">
        <f t="shared" si="903"/>
        <v>0</v>
      </c>
      <c r="CA46" s="144">
        <f t="shared" si="76"/>
        <v>-3.141592654</v>
      </c>
      <c r="CB46" s="145">
        <f t="shared" si="77"/>
        <v>5349142.851</v>
      </c>
      <c r="CC46" s="140">
        <f t="shared" ref="CC46:CD46" si="904">CC$2*AD46</f>
        <v>-6.283185307</v>
      </c>
      <c r="CD46" s="140">
        <f t="shared" si="904"/>
        <v>-6.283185307</v>
      </c>
      <c r="CE46" s="141">
        <f t="shared" si="79"/>
        <v>-12.56637061</v>
      </c>
      <c r="CF46" s="141">
        <f t="shared" si="80"/>
        <v>0</v>
      </c>
      <c r="CG46" s="122">
        <f t="shared" si="81"/>
        <v>0</v>
      </c>
      <c r="CH46" s="142">
        <f t="shared" ref="CH46:CI46" si="905">POWER(AH46,CH$2)</f>
        <v>286.5180704</v>
      </c>
      <c r="CI46" s="142">
        <f t="shared" si="905"/>
        <v>41220934.56</v>
      </c>
      <c r="CJ46" s="130">
        <f t="shared" si="83"/>
        <v>11810542629</v>
      </c>
      <c r="CK46" s="143">
        <f t="shared" si="84"/>
        <v>-11810542629</v>
      </c>
      <c r="CL46" s="143">
        <f t="shared" si="85"/>
        <v>0</v>
      </c>
      <c r="CM46" s="143">
        <f t="shared" si="86"/>
        <v>3.141592654</v>
      </c>
      <c r="CN46" s="124">
        <f t="shared" si="87"/>
        <v>11810542629</v>
      </c>
      <c r="CO46" s="140">
        <f t="shared" si="88"/>
        <v>-9.424777961</v>
      </c>
      <c r="CP46" s="141">
        <f t="shared" si="89"/>
        <v>-9.424777961</v>
      </c>
      <c r="CQ46" s="141">
        <f t="shared" si="90"/>
        <v>-3.141592654</v>
      </c>
      <c r="CR46" s="122">
        <f t="shared" si="91"/>
        <v>3.141592654</v>
      </c>
      <c r="CS46" s="142">
        <f t="shared" si="92"/>
        <v>264652957009</v>
      </c>
      <c r="CT46" s="130">
        <f t="shared" si="93"/>
        <v>264652957009</v>
      </c>
      <c r="CU46" s="143">
        <f t="shared" si="94"/>
        <v>-1058611828036</v>
      </c>
      <c r="CV46" s="143">
        <f t="shared" si="95"/>
        <v>0.0001296425587</v>
      </c>
      <c r="CW46" s="143">
        <f t="shared" si="96"/>
        <v>3.141592654</v>
      </c>
      <c r="CX46" s="124">
        <f t="shared" si="97"/>
        <v>1058611828036</v>
      </c>
      <c r="CY46" s="140">
        <f t="shared" si="98"/>
        <v>-9.424777961</v>
      </c>
      <c r="CZ46" s="140">
        <f t="shared" si="99"/>
        <v>0</v>
      </c>
      <c r="DA46" s="141">
        <f t="shared" si="100"/>
        <v>-9.424777961</v>
      </c>
      <c r="DB46" s="141">
        <f t="shared" si="101"/>
        <v>-3.141592654</v>
      </c>
      <c r="DC46" s="122">
        <f t="shared" si="102"/>
        <v>3.141592654</v>
      </c>
      <c r="DD46" s="142">
        <f t="shared" si="103"/>
        <v>4849.846871</v>
      </c>
      <c r="DE46" s="142">
        <f t="shared" si="104"/>
        <v>234701.0899</v>
      </c>
      <c r="DF46" s="130">
        <f t="shared" si="105"/>
        <v>1138264347</v>
      </c>
      <c r="DG46" s="143">
        <f t="shared" si="106"/>
        <v>-4553057387</v>
      </c>
      <c r="DH46" s="143">
        <f t="shared" si="107"/>
        <v>0.0000005575887155</v>
      </c>
      <c r="DI46" s="143">
        <f t="shared" si="108"/>
        <v>3.141592654</v>
      </c>
      <c r="DJ46" s="124">
        <f t="shared" si="109"/>
        <v>4553057387</v>
      </c>
      <c r="DK46" s="140">
        <f t="shared" ref="DK46:DM46" si="906">DK$2*AD46</f>
        <v>-3.141592654</v>
      </c>
      <c r="DL46" s="140">
        <f t="shared" si="906"/>
        <v>-3.141592654</v>
      </c>
      <c r="DM46" s="140">
        <f t="shared" si="906"/>
        <v>0</v>
      </c>
      <c r="DN46" s="141">
        <f t="shared" si="111"/>
        <v>-6.283185307</v>
      </c>
      <c r="DO46" s="141">
        <f t="shared" si="112"/>
        <v>0</v>
      </c>
      <c r="DP46" s="122">
        <f t="shared" si="113"/>
        <v>0</v>
      </c>
      <c r="DQ46" s="142">
        <f t="shared" ref="DQ46:DS46" si="907">POWER(AH46,DQ$2)</f>
        <v>16.92684467</v>
      </c>
      <c r="DR46" s="142">
        <f t="shared" si="907"/>
        <v>6420.353149</v>
      </c>
      <c r="DS46" s="142">
        <f t="shared" si="907"/>
        <v>234701.0899</v>
      </c>
      <c r="DT46" s="130">
        <f t="shared" si="115"/>
        <v>25506450863</v>
      </c>
      <c r="DU46" s="143">
        <f t="shared" si="116"/>
        <v>-459116115541</v>
      </c>
      <c r="DV46" s="143">
        <f t="shared" si="117"/>
        <v>0</v>
      </c>
      <c r="DW46" s="143">
        <f t="shared" si="118"/>
        <v>3.141592654</v>
      </c>
      <c r="DX46" s="124">
        <f t="shared" si="119"/>
        <v>459116115541</v>
      </c>
      <c r="DY46" s="140">
        <f t="shared" si="120"/>
        <v>0</v>
      </c>
      <c r="DZ46" s="141">
        <f t="shared" si="121"/>
        <v>0</v>
      </c>
      <c r="EA46" s="141">
        <f t="shared" si="122"/>
        <v>0</v>
      </c>
      <c r="EB46" s="122">
        <f t="shared" si="123"/>
        <v>0</v>
      </c>
      <c r="EC46" s="142">
        <f t="shared" si="124"/>
        <v>55084601622</v>
      </c>
      <c r="ED46" s="130">
        <f t="shared" si="125"/>
        <v>55084601622</v>
      </c>
      <c r="EE46" s="143">
        <f t="shared" si="126"/>
        <v>1487284243800</v>
      </c>
      <c r="EF46" s="143">
        <f t="shared" si="127"/>
        <v>0</v>
      </c>
      <c r="EG46" s="143">
        <f t="shared" si="128"/>
        <v>0</v>
      </c>
      <c r="EH46" s="124">
        <f t="shared" si="129"/>
        <v>1487284243800</v>
      </c>
      <c r="EI46" s="144">
        <f t="shared" ref="EI46:EJ46" si="908">CK46+CU46+DG46+DU46+EE46</f>
        <v>-46807299792</v>
      </c>
      <c r="EJ46" s="144">
        <f t="shared" si="908"/>
        <v>0.0001302001474</v>
      </c>
      <c r="EK46" s="144">
        <f t="shared" si="131"/>
        <v>3.141592654</v>
      </c>
      <c r="EL46" s="145">
        <f t="shared" si="132"/>
        <v>46807299792</v>
      </c>
      <c r="EM46" s="140">
        <f t="shared" si="133"/>
        <v>1.570796327</v>
      </c>
      <c r="EN46" s="141">
        <f t="shared" si="134"/>
        <v>1.570796327</v>
      </c>
      <c r="EO46" s="141">
        <f t="shared" si="135"/>
        <v>1.570796327</v>
      </c>
      <c r="EP46" s="122">
        <f t="shared" si="136"/>
        <v>1.570796327</v>
      </c>
      <c r="EQ46" s="142">
        <f t="shared" si="137"/>
        <v>216349.9475</v>
      </c>
      <c r="ER46" s="130">
        <f t="shared" si="138"/>
        <v>216349.9475</v>
      </c>
      <c r="ES46" s="143">
        <f t="shared" si="139"/>
        <v>0.000000001566554974</v>
      </c>
      <c r="ET46" s="143">
        <f t="shared" si="140"/>
        <v>1124187.304</v>
      </c>
      <c r="EU46" s="143">
        <f t="shared" si="141"/>
        <v>1.570796327</v>
      </c>
      <c r="EV46" s="124">
        <f t="shared" si="142"/>
        <v>1124187.304</v>
      </c>
      <c r="EW46" s="144">
        <f t="shared" ref="EW46:EX46" si="909">BY46+ES46</f>
        <v>-5349142.851</v>
      </c>
      <c r="EX46" s="144">
        <f t="shared" si="909"/>
        <v>1124187.304</v>
      </c>
      <c r="EY46" s="144">
        <f t="shared" si="144"/>
        <v>2.934445174</v>
      </c>
      <c r="EZ46" s="145">
        <f t="shared" si="145"/>
        <v>5465997.286</v>
      </c>
      <c r="FA46" s="140">
        <f t="shared" si="146"/>
        <v>0.9781483912</v>
      </c>
      <c r="FB46" s="141">
        <f t="shared" si="147"/>
        <v>0.9781483912</v>
      </c>
      <c r="FC46" s="141">
        <f t="shared" si="148"/>
        <v>0.9781483912</v>
      </c>
      <c r="FD46" s="122">
        <f t="shared" si="149"/>
        <v>0.9781483912</v>
      </c>
      <c r="FE46" s="142">
        <f t="shared" si="150"/>
        <v>176.1529027</v>
      </c>
      <c r="FF46" s="130">
        <f t="shared" si="151"/>
        <v>176.1529027</v>
      </c>
      <c r="FG46" s="143">
        <f t="shared" si="152"/>
        <v>26.03122112</v>
      </c>
      <c r="FH46" s="143">
        <f t="shared" si="153"/>
        <v>38.65654646</v>
      </c>
      <c r="FI46" s="143">
        <f t="shared" si="154"/>
        <v>0.9781483912</v>
      </c>
      <c r="FJ46" s="124">
        <f t="shared" si="155"/>
        <v>46.60421716</v>
      </c>
      <c r="FK46" s="140">
        <f t="shared" si="156"/>
        <v>-6.283185307</v>
      </c>
      <c r="FL46" s="141">
        <f t="shared" si="157"/>
        <v>-6.283185307</v>
      </c>
      <c r="FM46" s="141">
        <f t="shared" si="158"/>
        <v>0</v>
      </c>
      <c r="FN46" s="122">
        <f t="shared" si="159"/>
        <v>0</v>
      </c>
      <c r="FO46" s="142">
        <f t="shared" si="160"/>
        <v>286.5180704</v>
      </c>
      <c r="FP46" s="130">
        <f t="shared" si="161"/>
        <v>286.5180704</v>
      </c>
      <c r="FQ46" s="143">
        <f t="shared" si="162"/>
        <v>-286.5180704</v>
      </c>
      <c r="FR46" s="143">
        <f t="shared" si="163"/>
        <v>0</v>
      </c>
      <c r="FS46" s="143">
        <f t="shared" si="164"/>
        <v>3.141592654</v>
      </c>
      <c r="FT46" s="124">
        <f t="shared" si="165"/>
        <v>286.5180704</v>
      </c>
      <c r="FU46" s="144">
        <f t="shared" si="166"/>
        <v>-19547.57752</v>
      </c>
      <c r="FV46" s="144">
        <f t="shared" si="167"/>
        <v>0</v>
      </c>
      <c r="FW46" s="144">
        <f t="shared" si="168"/>
        <v>-3.141592654</v>
      </c>
      <c r="FX46" s="145">
        <f t="shared" si="169"/>
        <v>19547.57752</v>
      </c>
      <c r="FY46" s="140">
        <f t="shared" si="170"/>
        <v>-3.141592654</v>
      </c>
      <c r="FZ46" s="140">
        <f t="shared" si="171"/>
        <v>-0.9781483912</v>
      </c>
      <c r="GA46" s="141">
        <f t="shared" si="172"/>
        <v>-4.119741045</v>
      </c>
      <c r="GB46" s="141">
        <f t="shared" si="173"/>
        <v>-4.119741045</v>
      </c>
      <c r="GC46" s="122">
        <f t="shared" si="174"/>
        <v>2.163444262</v>
      </c>
      <c r="GD46" s="142">
        <f t="shared" si="175"/>
        <v>19547.57752</v>
      </c>
      <c r="GE46" s="142">
        <f t="shared" si="176"/>
        <v>0.02145728565</v>
      </c>
      <c r="GF46" s="130">
        <f t="shared" si="177"/>
        <v>419.4379545</v>
      </c>
      <c r="GG46" s="143">
        <f t="shared" si="178"/>
        <v>-26.03122112</v>
      </c>
      <c r="GH46" s="143">
        <f t="shared" si="179"/>
        <v>38.65654646</v>
      </c>
      <c r="GI46" s="143">
        <f t="shared" si="180"/>
        <v>2.163444262</v>
      </c>
      <c r="GJ46" s="124">
        <f t="shared" si="181"/>
        <v>46.60421716</v>
      </c>
      <c r="GK46" s="146">
        <f t="shared" si="182"/>
        <v>-0.5</v>
      </c>
      <c r="GL46" s="127">
        <f t="shared" si="183"/>
        <v>-0.8660254038</v>
      </c>
      <c r="GM46" s="146">
        <f t="shared" si="184"/>
        <v>-2.094395102</v>
      </c>
      <c r="GN46" s="127">
        <f t="shared" si="185"/>
        <v>1</v>
      </c>
      <c r="GO46" s="147">
        <f t="shared" si="186"/>
        <v>-0.5</v>
      </c>
      <c r="GP46" s="128">
        <f t="shared" si="187"/>
        <v>0.8660254038</v>
      </c>
      <c r="GQ46" s="147">
        <f t="shared" si="188"/>
        <v>2.094395102</v>
      </c>
      <c r="GR46" s="128">
        <f t="shared" si="189"/>
        <v>1</v>
      </c>
      <c r="GS46" s="140">
        <f t="shared" si="190"/>
        <v>-2.094395102</v>
      </c>
      <c r="GT46" s="140">
        <f t="shared" si="191"/>
        <v>0.9781483912</v>
      </c>
      <c r="GU46" s="141">
        <f t="shared" si="192"/>
        <v>-1.116246711</v>
      </c>
      <c r="GV46" s="141">
        <f t="shared" si="193"/>
        <v>-1.116246711</v>
      </c>
      <c r="GW46" s="122">
        <f t="shared" si="194"/>
        <v>-1.116246711</v>
      </c>
      <c r="GX46" s="142">
        <f t="shared" si="195"/>
        <v>1</v>
      </c>
      <c r="GY46" s="142">
        <f t="shared" si="196"/>
        <v>46.60421716</v>
      </c>
      <c r="GZ46" s="130">
        <f t="shared" si="197"/>
        <v>46.60421716</v>
      </c>
      <c r="HA46" s="143">
        <f t="shared" si="198"/>
        <v>20.4619407</v>
      </c>
      <c r="HB46" s="143">
        <f t="shared" si="199"/>
        <v>-41.87197201</v>
      </c>
      <c r="HC46" s="143">
        <f t="shared" si="200"/>
        <v>-1.116246711</v>
      </c>
      <c r="HD46" s="124">
        <f t="shared" si="201"/>
        <v>46.60421716</v>
      </c>
      <c r="HE46" s="140">
        <f t="shared" si="202"/>
        <v>2.094395102</v>
      </c>
      <c r="HF46" s="140">
        <f t="shared" si="203"/>
        <v>2.163444262</v>
      </c>
      <c r="HG46" s="141">
        <f t="shared" si="204"/>
        <v>4.257839365</v>
      </c>
      <c r="HH46" s="141">
        <f t="shared" si="205"/>
        <v>4.257839365</v>
      </c>
      <c r="HI46" s="122">
        <f t="shared" si="206"/>
        <v>-2.025345942</v>
      </c>
      <c r="HJ46" s="142">
        <f t="shared" si="207"/>
        <v>1</v>
      </c>
      <c r="HK46" s="142">
        <f t="shared" si="208"/>
        <v>46.60421716</v>
      </c>
      <c r="HL46" s="130">
        <f t="shared" si="209"/>
        <v>46.60421716</v>
      </c>
      <c r="HM46" s="143">
        <f t="shared" si="210"/>
        <v>-20.4619407</v>
      </c>
      <c r="HN46" s="143">
        <f t="shared" si="211"/>
        <v>-41.87197201</v>
      </c>
      <c r="HO46" s="143">
        <f t="shared" si="212"/>
        <v>-2.025345942</v>
      </c>
      <c r="HP46" s="124">
        <f t="shared" si="213"/>
        <v>46.60421716</v>
      </c>
      <c r="HQ46" s="140">
        <f t="shared" si="214"/>
        <v>2.094395102</v>
      </c>
      <c r="HR46" s="140">
        <f t="shared" si="215"/>
        <v>0.9781483912</v>
      </c>
      <c r="HS46" s="141">
        <f t="shared" si="216"/>
        <v>3.072543494</v>
      </c>
      <c r="HT46" s="141">
        <f t="shared" si="217"/>
        <v>3.072543494</v>
      </c>
      <c r="HU46" s="122">
        <f t="shared" si="218"/>
        <v>3.072543494</v>
      </c>
      <c r="HV46" s="142">
        <f t="shared" si="219"/>
        <v>1</v>
      </c>
      <c r="HW46" s="142">
        <f t="shared" si="220"/>
        <v>46.60421716</v>
      </c>
      <c r="HX46" s="130">
        <f t="shared" si="221"/>
        <v>46.60421716</v>
      </c>
      <c r="HY46" s="143">
        <f t="shared" si="222"/>
        <v>-46.49316182</v>
      </c>
      <c r="HZ46" s="143">
        <f t="shared" si="223"/>
        <v>3.215425548</v>
      </c>
      <c r="IA46" s="143">
        <f t="shared" si="224"/>
        <v>3.072543494</v>
      </c>
      <c r="IB46" s="124">
        <f t="shared" si="225"/>
        <v>46.60421716</v>
      </c>
      <c r="IC46" s="140">
        <f t="shared" si="226"/>
        <v>-2.094395102</v>
      </c>
      <c r="ID46" s="140">
        <f t="shared" si="227"/>
        <v>2.163444262</v>
      </c>
      <c r="IE46" s="141">
        <f t="shared" si="228"/>
        <v>0.06904915998</v>
      </c>
      <c r="IF46" s="141">
        <f t="shared" si="229"/>
        <v>0.06904915998</v>
      </c>
      <c r="IG46" s="122">
        <f t="shared" si="230"/>
        <v>0.06904915998</v>
      </c>
      <c r="IH46" s="142">
        <f t="shared" si="231"/>
        <v>1</v>
      </c>
      <c r="II46" s="142">
        <f t="shared" si="232"/>
        <v>46.60421716</v>
      </c>
      <c r="IJ46" s="130">
        <f t="shared" si="233"/>
        <v>46.60421716</v>
      </c>
      <c r="IK46" s="143">
        <f t="shared" si="234"/>
        <v>46.49316182</v>
      </c>
      <c r="IL46" s="143">
        <f t="shared" si="235"/>
        <v>3.215425548</v>
      </c>
      <c r="IM46" s="143">
        <f t="shared" si="236"/>
        <v>0.06904915998</v>
      </c>
      <c r="IN46" s="124">
        <f t="shared" si="237"/>
        <v>46.60421716</v>
      </c>
    </row>
    <row r="47" ht="12.75" customHeight="1">
      <c r="A47" s="129">
        <f>'Cortez Cubic'!AP47</f>
        <v>-0.2187762226</v>
      </c>
      <c r="B47" s="129">
        <f>'Cortez Cubic'!AQ47</f>
        <v>2.372837512</v>
      </c>
      <c r="C47" s="129">
        <f>'Cortez Cubic'!AR47</f>
        <v>3939.537113</v>
      </c>
      <c r="D47" s="129">
        <f>'Cortez Cubic'!AS47</f>
        <v>-226901.1245</v>
      </c>
      <c r="E47" s="129">
        <f t="shared" ref="E47:H47" si="910">0</f>
        <v>0</v>
      </c>
      <c r="F47" s="129">
        <f t="shared" si="910"/>
        <v>0</v>
      </c>
      <c r="G47" s="129">
        <f t="shared" si="910"/>
        <v>0</v>
      </c>
      <c r="H47" s="129">
        <f t="shared" si="910"/>
        <v>0</v>
      </c>
      <c r="I47" s="110">
        <f>'Cortez Cubic'!I47</f>
        <v>84</v>
      </c>
      <c r="J47" s="130">
        <f t="shared" si="28"/>
        <v>81.53112936</v>
      </c>
      <c r="K47" s="131">
        <f t="shared" si="29"/>
        <v>1</v>
      </c>
      <c r="L47" s="131">
        <f t="shared" si="30"/>
        <v>0</v>
      </c>
      <c r="M47" s="132">
        <f t="shared" si="31"/>
        <v>2.46887064</v>
      </c>
      <c r="N47" s="133">
        <f t="shared" si="32"/>
        <v>0</v>
      </c>
      <c r="O47" s="134">
        <f t="shared" si="33"/>
        <v>81.53112936</v>
      </c>
      <c r="P47" s="134">
        <f t="shared" si="34"/>
        <v>-12.89399073</v>
      </c>
      <c r="Q47" s="135">
        <f t="shared" si="35"/>
        <v>81.53112936</v>
      </c>
      <c r="R47" s="135">
        <f t="shared" si="36"/>
        <v>12.89399073</v>
      </c>
      <c r="S47" s="136">
        <f t="shared" si="37"/>
        <v>-152.2163017</v>
      </c>
      <c r="T47" s="136">
        <f t="shared" si="38"/>
        <v>0</v>
      </c>
      <c r="U47" s="137">
        <f t="shared" ref="U47:X47" si="911">ATAN2(A47,E47)</f>
        <v>3.141592654</v>
      </c>
      <c r="V47" s="137">
        <f t="shared" si="911"/>
        <v>0</v>
      </c>
      <c r="W47" s="137">
        <f t="shared" si="911"/>
        <v>0</v>
      </c>
      <c r="X47" s="137">
        <f t="shared" si="911"/>
        <v>3.141592654</v>
      </c>
      <c r="Y47" s="137">
        <f t="shared" ref="Y47:AB47" si="912">SQRT(POWER(A47,2)+POWER(E47,2))</f>
        <v>0.2187762226</v>
      </c>
      <c r="Z47" s="137">
        <f t="shared" si="912"/>
        <v>2.372837512</v>
      </c>
      <c r="AA47" s="137">
        <f t="shared" si="912"/>
        <v>3939.537113</v>
      </c>
      <c r="AB47" s="137">
        <f t="shared" si="912"/>
        <v>226901.1245</v>
      </c>
      <c r="AC47" s="138">
        <f t="shared" ref="AC47:AF47" si="913">U47-$U47</f>
        <v>0</v>
      </c>
      <c r="AD47" s="138">
        <f t="shared" si="913"/>
        <v>-3.141592654</v>
      </c>
      <c r="AE47" s="138">
        <f t="shared" si="913"/>
        <v>-3.141592654</v>
      </c>
      <c r="AF47" s="138">
        <f t="shared" si="913"/>
        <v>0</v>
      </c>
      <c r="AG47" s="138">
        <f t="shared" ref="AG47:AJ47" si="914">Y47/$Y47</f>
        <v>1</v>
      </c>
      <c r="AH47" s="138">
        <f t="shared" si="914"/>
        <v>10.84595704</v>
      </c>
      <c r="AI47" s="138">
        <f t="shared" si="914"/>
        <v>18007.15391</v>
      </c>
      <c r="AJ47" s="138">
        <f t="shared" si="914"/>
        <v>1037137.957</v>
      </c>
      <c r="AK47" s="139">
        <f t="shared" ref="AK47:AN47" si="915">AG47*COS(AC47)</f>
        <v>1</v>
      </c>
      <c r="AL47" s="139">
        <f t="shared" si="915"/>
        <v>-10.84595704</v>
      </c>
      <c r="AM47" s="139">
        <f t="shared" si="915"/>
        <v>-18007.15391</v>
      </c>
      <c r="AN47" s="139">
        <f t="shared" si="915"/>
        <v>1037137.957</v>
      </c>
      <c r="AO47" s="129">
        <f t="shared" ref="AO47:AR47" si="916">AG47*SIN(AC47)</f>
        <v>0</v>
      </c>
      <c r="AP47" s="129">
        <f t="shared" si="916"/>
        <v>0</v>
      </c>
      <c r="AQ47" s="129">
        <f t="shared" si="916"/>
        <v>0</v>
      </c>
      <c r="AR47" s="129">
        <f t="shared" si="916"/>
        <v>0</v>
      </c>
      <c r="AS47" s="140">
        <f t="shared" si="45"/>
        <v>-9.424777961</v>
      </c>
      <c r="AT47" s="141">
        <f t="shared" si="46"/>
        <v>-9.424777961</v>
      </c>
      <c r="AU47" s="141">
        <f t="shared" si="47"/>
        <v>-3.141592654</v>
      </c>
      <c r="AV47" s="122">
        <f t="shared" si="48"/>
        <v>3.141592654</v>
      </c>
      <c r="AW47" s="142">
        <f t="shared" si="49"/>
        <v>1275.861816</v>
      </c>
      <c r="AX47" s="130">
        <f t="shared" si="50"/>
        <v>1275.861816</v>
      </c>
      <c r="AY47" s="143">
        <f t="shared" si="51"/>
        <v>2551.723632</v>
      </c>
      <c r="AZ47" s="143">
        <f t="shared" si="52"/>
        <v>0</v>
      </c>
      <c r="BA47" s="143">
        <f t="shared" si="53"/>
        <v>0</v>
      </c>
      <c r="BB47" s="124">
        <f t="shared" si="54"/>
        <v>2551.723632</v>
      </c>
      <c r="BC47" s="140">
        <f t="shared" ref="BC47:BD47" si="917">BC$2*AD47</f>
        <v>-3.141592654</v>
      </c>
      <c r="BD47" s="140">
        <f t="shared" si="917"/>
        <v>-3.141592654</v>
      </c>
      <c r="BE47" s="141">
        <f t="shared" si="56"/>
        <v>-6.283185307</v>
      </c>
      <c r="BF47" s="141">
        <f t="shared" si="57"/>
        <v>0</v>
      </c>
      <c r="BG47" s="122">
        <f t="shared" si="58"/>
        <v>0</v>
      </c>
      <c r="BH47" s="142">
        <f t="shared" ref="BH47:BI47" si="918">POWER(AH47,BH$2)</f>
        <v>10.84595704</v>
      </c>
      <c r="BI47" s="142">
        <f t="shared" si="918"/>
        <v>18007.15391</v>
      </c>
      <c r="BJ47" s="130">
        <f t="shared" si="60"/>
        <v>195304.8178</v>
      </c>
      <c r="BK47" s="143">
        <f t="shared" si="61"/>
        <v>1757743.36</v>
      </c>
      <c r="BL47" s="143">
        <f t="shared" si="62"/>
        <v>0</v>
      </c>
      <c r="BM47" s="143">
        <f t="shared" si="63"/>
        <v>0</v>
      </c>
      <c r="BN47" s="124">
        <f t="shared" si="64"/>
        <v>1757743.36</v>
      </c>
      <c r="BO47" s="140">
        <f t="shared" si="65"/>
        <v>0</v>
      </c>
      <c r="BP47" s="141">
        <f t="shared" si="66"/>
        <v>0</v>
      </c>
      <c r="BQ47" s="141">
        <f t="shared" si="67"/>
        <v>0</v>
      </c>
      <c r="BR47" s="122">
        <f t="shared" si="68"/>
        <v>0</v>
      </c>
      <c r="BS47" s="142">
        <f t="shared" si="69"/>
        <v>1037137.957</v>
      </c>
      <c r="BT47" s="130">
        <f t="shared" si="70"/>
        <v>1037137.957</v>
      </c>
      <c r="BU47" s="143">
        <f t="shared" si="71"/>
        <v>-28002724.83</v>
      </c>
      <c r="BV47" s="143">
        <f t="shared" si="72"/>
        <v>0</v>
      </c>
      <c r="BW47" s="143">
        <f t="shared" si="73"/>
        <v>3.141592654</v>
      </c>
      <c r="BX47" s="124">
        <f t="shared" si="74"/>
        <v>28002724.83</v>
      </c>
      <c r="BY47" s="144">
        <f t="shared" ref="BY47:BZ47" si="919">AY47+BK47+BU47</f>
        <v>-26242429.75</v>
      </c>
      <c r="BZ47" s="144">
        <f t="shared" si="919"/>
        <v>0</v>
      </c>
      <c r="CA47" s="144">
        <f t="shared" si="76"/>
        <v>-3.141592654</v>
      </c>
      <c r="CB47" s="145">
        <f t="shared" si="77"/>
        <v>26242429.75</v>
      </c>
      <c r="CC47" s="140">
        <f t="shared" ref="CC47:CD47" si="920">CC$2*AD47</f>
        <v>-6.283185307</v>
      </c>
      <c r="CD47" s="140">
        <f t="shared" si="920"/>
        <v>-6.283185307</v>
      </c>
      <c r="CE47" s="141">
        <f t="shared" si="79"/>
        <v>-12.56637061</v>
      </c>
      <c r="CF47" s="141">
        <f t="shared" si="80"/>
        <v>0</v>
      </c>
      <c r="CG47" s="122">
        <f t="shared" si="81"/>
        <v>0</v>
      </c>
      <c r="CH47" s="142">
        <f t="shared" ref="CH47:CI47" si="921">POWER(AH47,CH$2)</f>
        <v>117.6347842</v>
      </c>
      <c r="CI47" s="142">
        <f t="shared" si="921"/>
        <v>324257592.1</v>
      </c>
      <c r="CJ47" s="130">
        <f t="shared" si="83"/>
        <v>38143971860</v>
      </c>
      <c r="CK47" s="143">
        <f t="shared" si="84"/>
        <v>-38143971860</v>
      </c>
      <c r="CL47" s="143">
        <f t="shared" si="85"/>
        <v>0</v>
      </c>
      <c r="CM47" s="143">
        <f t="shared" si="86"/>
        <v>3.141592654</v>
      </c>
      <c r="CN47" s="124">
        <f t="shared" si="87"/>
        <v>38143971860</v>
      </c>
      <c r="CO47" s="140">
        <f t="shared" si="88"/>
        <v>-9.424777961</v>
      </c>
      <c r="CP47" s="141">
        <f t="shared" si="89"/>
        <v>-9.424777961</v>
      </c>
      <c r="CQ47" s="141">
        <f t="shared" si="90"/>
        <v>-3.141592654</v>
      </c>
      <c r="CR47" s="122">
        <f t="shared" si="91"/>
        <v>3.141592654</v>
      </c>
      <c r="CS47" s="142">
        <f t="shared" si="92"/>
        <v>5838956368125</v>
      </c>
      <c r="CT47" s="130">
        <f t="shared" si="93"/>
        <v>5838956368125</v>
      </c>
      <c r="CU47" s="143">
        <f t="shared" si="94"/>
        <v>-23355825472500</v>
      </c>
      <c r="CV47" s="143">
        <f t="shared" si="95"/>
        <v>0.002860263691</v>
      </c>
      <c r="CW47" s="143">
        <f t="shared" si="96"/>
        <v>3.141592654</v>
      </c>
      <c r="CX47" s="124">
        <f t="shared" si="97"/>
        <v>23355825472500</v>
      </c>
      <c r="CY47" s="140">
        <f t="shared" si="98"/>
        <v>-9.424777961</v>
      </c>
      <c r="CZ47" s="140">
        <f t="shared" si="99"/>
        <v>0</v>
      </c>
      <c r="DA47" s="141">
        <f t="shared" si="100"/>
        <v>-9.424777961</v>
      </c>
      <c r="DB47" s="141">
        <f t="shared" si="101"/>
        <v>-3.141592654</v>
      </c>
      <c r="DC47" s="122">
        <f t="shared" si="102"/>
        <v>3.141592654</v>
      </c>
      <c r="DD47" s="142">
        <f t="shared" si="103"/>
        <v>1275.861816</v>
      </c>
      <c r="DE47" s="142">
        <f t="shared" si="104"/>
        <v>1037137.957</v>
      </c>
      <c r="DF47" s="130">
        <f t="shared" si="105"/>
        <v>1323244717</v>
      </c>
      <c r="DG47" s="143">
        <f t="shared" si="106"/>
        <v>-5292978867</v>
      </c>
      <c r="DH47" s="143">
        <f t="shared" si="107"/>
        <v>0.0000006482029627</v>
      </c>
      <c r="DI47" s="143">
        <f t="shared" si="108"/>
        <v>3.141592654</v>
      </c>
      <c r="DJ47" s="124">
        <f t="shared" si="109"/>
        <v>5292978867</v>
      </c>
      <c r="DK47" s="140">
        <f t="shared" ref="DK47:DM47" si="922">DK$2*AD47</f>
        <v>-3.141592654</v>
      </c>
      <c r="DL47" s="140">
        <f t="shared" si="922"/>
        <v>-3.141592654</v>
      </c>
      <c r="DM47" s="140">
        <f t="shared" si="922"/>
        <v>0</v>
      </c>
      <c r="DN47" s="141">
        <f t="shared" si="111"/>
        <v>-6.283185307</v>
      </c>
      <c r="DO47" s="141">
        <f t="shared" si="112"/>
        <v>0</v>
      </c>
      <c r="DP47" s="122">
        <f t="shared" si="113"/>
        <v>0</v>
      </c>
      <c r="DQ47" s="142">
        <f t="shared" ref="DQ47:DS47" si="923">POWER(AH47,DQ$2)</f>
        <v>10.84595704</v>
      </c>
      <c r="DR47" s="142">
        <f t="shared" si="923"/>
        <v>18007.15391</v>
      </c>
      <c r="DS47" s="142">
        <f t="shared" si="923"/>
        <v>1037137.957</v>
      </c>
      <c r="DT47" s="130">
        <f t="shared" si="115"/>
        <v>202558039665</v>
      </c>
      <c r="DU47" s="143">
        <f t="shared" si="116"/>
        <v>-3646044713974</v>
      </c>
      <c r="DV47" s="143">
        <f t="shared" si="117"/>
        <v>0</v>
      </c>
      <c r="DW47" s="143">
        <f t="shared" si="118"/>
        <v>3.141592654</v>
      </c>
      <c r="DX47" s="124">
        <f t="shared" si="119"/>
        <v>3646044713974</v>
      </c>
      <c r="DY47" s="140">
        <f t="shared" si="120"/>
        <v>0</v>
      </c>
      <c r="DZ47" s="141">
        <f t="shared" si="121"/>
        <v>0</v>
      </c>
      <c r="EA47" s="141">
        <f t="shared" si="122"/>
        <v>0</v>
      </c>
      <c r="EB47" s="122">
        <f t="shared" si="123"/>
        <v>0</v>
      </c>
      <c r="EC47" s="142">
        <f t="shared" si="124"/>
        <v>1075655141094</v>
      </c>
      <c r="ED47" s="130">
        <f t="shared" si="125"/>
        <v>1075655141094</v>
      </c>
      <c r="EE47" s="143">
        <f t="shared" si="126"/>
        <v>29042688809545</v>
      </c>
      <c r="EF47" s="143">
        <f t="shared" si="127"/>
        <v>0</v>
      </c>
      <c r="EG47" s="143">
        <f t="shared" si="128"/>
        <v>0</v>
      </c>
      <c r="EH47" s="124">
        <f t="shared" si="129"/>
        <v>29042688809545</v>
      </c>
      <c r="EI47" s="144">
        <f t="shared" ref="EI47:EJ47" si="924">CK47+CU47+DG47+DU47+EE47</f>
        <v>1997381672344</v>
      </c>
      <c r="EJ47" s="144">
        <f t="shared" si="924"/>
        <v>0.002860911894</v>
      </c>
      <c r="EK47" s="144">
        <f t="shared" si="131"/>
        <v>0</v>
      </c>
      <c r="EL47" s="145">
        <f t="shared" si="132"/>
        <v>1997381672344</v>
      </c>
      <c r="EM47" s="140">
        <f t="shared" si="133"/>
        <v>0</v>
      </c>
      <c r="EN47" s="141">
        <f t="shared" si="134"/>
        <v>0</v>
      </c>
      <c r="EO47" s="141">
        <f t="shared" si="135"/>
        <v>0</v>
      </c>
      <c r="EP47" s="122">
        <f t="shared" si="136"/>
        <v>0</v>
      </c>
      <c r="EQ47" s="142">
        <f t="shared" si="137"/>
        <v>1413287.541</v>
      </c>
      <c r="ER47" s="130">
        <f t="shared" si="138"/>
        <v>1413287.541</v>
      </c>
      <c r="ES47" s="143">
        <f t="shared" si="139"/>
        <v>7343657.478</v>
      </c>
      <c r="ET47" s="143">
        <f t="shared" si="140"/>
        <v>0.000000005259274507</v>
      </c>
      <c r="EU47" s="143">
        <f t="shared" si="141"/>
        <v>0</v>
      </c>
      <c r="EV47" s="124">
        <f t="shared" si="142"/>
        <v>7343657.478</v>
      </c>
      <c r="EW47" s="144">
        <f t="shared" ref="EW47:EX47" si="925">BY47+ES47</f>
        <v>-18898772.27</v>
      </c>
      <c r="EX47" s="144">
        <f t="shared" si="925"/>
        <v>0.000000005258962011</v>
      </c>
      <c r="EY47" s="144">
        <f t="shared" si="144"/>
        <v>3.141592654</v>
      </c>
      <c r="EZ47" s="145">
        <f t="shared" si="145"/>
        <v>18898772.27</v>
      </c>
      <c r="FA47" s="140">
        <f t="shared" si="146"/>
        <v>1.047197551</v>
      </c>
      <c r="FB47" s="141">
        <f t="shared" si="147"/>
        <v>1.047197551</v>
      </c>
      <c r="FC47" s="141">
        <f t="shared" si="148"/>
        <v>1.047197551</v>
      </c>
      <c r="FD47" s="122">
        <f t="shared" si="149"/>
        <v>1.047197551</v>
      </c>
      <c r="FE47" s="142">
        <f t="shared" si="150"/>
        <v>266.3654326</v>
      </c>
      <c r="FF47" s="130">
        <f t="shared" si="151"/>
        <v>266.3654326</v>
      </c>
      <c r="FG47" s="143">
        <f t="shared" si="152"/>
        <v>35.23573066</v>
      </c>
      <c r="FH47" s="143">
        <f t="shared" si="153"/>
        <v>61.03007575</v>
      </c>
      <c r="FI47" s="143">
        <f t="shared" si="154"/>
        <v>1.047197551</v>
      </c>
      <c r="FJ47" s="124">
        <f t="shared" si="155"/>
        <v>70.47146133</v>
      </c>
      <c r="FK47" s="140">
        <f t="shared" si="156"/>
        <v>-6.283185307</v>
      </c>
      <c r="FL47" s="141">
        <f t="shared" si="157"/>
        <v>-6.283185307</v>
      </c>
      <c r="FM47" s="141">
        <f t="shared" si="158"/>
        <v>0</v>
      </c>
      <c r="FN47" s="122">
        <f t="shared" si="159"/>
        <v>0</v>
      </c>
      <c r="FO47" s="142">
        <f t="shared" si="160"/>
        <v>117.6347842</v>
      </c>
      <c r="FP47" s="130">
        <f t="shared" si="161"/>
        <v>117.6347842</v>
      </c>
      <c r="FQ47" s="143">
        <f t="shared" si="162"/>
        <v>-117.6347842</v>
      </c>
      <c r="FR47" s="143">
        <f t="shared" si="163"/>
        <v>0</v>
      </c>
      <c r="FS47" s="143">
        <f t="shared" si="164"/>
        <v>3.141592654</v>
      </c>
      <c r="FT47" s="124">
        <f t="shared" si="165"/>
        <v>117.6347842</v>
      </c>
      <c r="FU47" s="144">
        <f t="shared" si="166"/>
        <v>-54139.09653</v>
      </c>
      <c r="FV47" s="144">
        <f t="shared" si="167"/>
        <v>0</v>
      </c>
      <c r="FW47" s="144">
        <f t="shared" si="168"/>
        <v>-3.141592654</v>
      </c>
      <c r="FX47" s="145">
        <f t="shared" si="169"/>
        <v>54139.09653</v>
      </c>
      <c r="FY47" s="140">
        <f t="shared" si="170"/>
        <v>-3.141592654</v>
      </c>
      <c r="FZ47" s="140">
        <f t="shared" si="171"/>
        <v>-1.047197551</v>
      </c>
      <c r="GA47" s="141">
        <f t="shared" si="172"/>
        <v>-4.188790205</v>
      </c>
      <c r="GB47" s="141">
        <f t="shared" si="173"/>
        <v>-4.188790205</v>
      </c>
      <c r="GC47" s="122">
        <f t="shared" si="174"/>
        <v>2.094395102</v>
      </c>
      <c r="GD47" s="142">
        <f t="shared" si="175"/>
        <v>54139.09653</v>
      </c>
      <c r="GE47" s="142">
        <f t="shared" si="176"/>
        <v>0.01419014139</v>
      </c>
      <c r="GF47" s="130">
        <f t="shared" si="177"/>
        <v>768.2414343</v>
      </c>
      <c r="GG47" s="143">
        <f t="shared" si="178"/>
        <v>-42.68007968</v>
      </c>
      <c r="GH47" s="143">
        <f t="shared" si="179"/>
        <v>73.92406648</v>
      </c>
      <c r="GI47" s="143">
        <f t="shared" si="180"/>
        <v>2.094395102</v>
      </c>
      <c r="GJ47" s="124">
        <f t="shared" si="181"/>
        <v>85.36015936</v>
      </c>
      <c r="GK47" s="146">
        <f t="shared" si="182"/>
        <v>-0.5</v>
      </c>
      <c r="GL47" s="127">
        <f t="shared" si="183"/>
        <v>-0.8660254038</v>
      </c>
      <c r="GM47" s="146">
        <f t="shared" si="184"/>
        <v>-2.094395102</v>
      </c>
      <c r="GN47" s="127">
        <f t="shared" si="185"/>
        <v>1</v>
      </c>
      <c r="GO47" s="147">
        <f t="shared" si="186"/>
        <v>-0.5</v>
      </c>
      <c r="GP47" s="128">
        <f t="shared" si="187"/>
        <v>0.8660254038</v>
      </c>
      <c r="GQ47" s="147">
        <f t="shared" si="188"/>
        <v>2.094395102</v>
      </c>
      <c r="GR47" s="128">
        <f t="shared" si="189"/>
        <v>1</v>
      </c>
      <c r="GS47" s="140">
        <f t="shared" si="190"/>
        <v>-2.094395102</v>
      </c>
      <c r="GT47" s="140">
        <f t="shared" si="191"/>
        <v>1.047197551</v>
      </c>
      <c r="GU47" s="141">
        <f t="shared" si="192"/>
        <v>-1.047197551</v>
      </c>
      <c r="GV47" s="141">
        <f t="shared" si="193"/>
        <v>-1.047197551</v>
      </c>
      <c r="GW47" s="122">
        <f t="shared" si="194"/>
        <v>-1.047197551</v>
      </c>
      <c r="GX47" s="142">
        <f t="shared" si="195"/>
        <v>1</v>
      </c>
      <c r="GY47" s="142">
        <f t="shared" si="196"/>
        <v>70.47146133</v>
      </c>
      <c r="GZ47" s="130">
        <f t="shared" si="197"/>
        <v>70.47146133</v>
      </c>
      <c r="HA47" s="143">
        <f t="shared" si="198"/>
        <v>35.23573066</v>
      </c>
      <c r="HB47" s="143">
        <f t="shared" si="199"/>
        <v>-61.03007575</v>
      </c>
      <c r="HC47" s="143">
        <f t="shared" si="200"/>
        <v>-1.047197551</v>
      </c>
      <c r="HD47" s="124">
        <f t="shared" si="201"/>
        <v>70.47146133</v>
      </c>
      <c r="HE47" s="140">
        <f t="shared" si="202"/>
        <v>2.094395102</v>
      </c>
      <c r="HF47" s="140">
        <f t="shared" si="203"/>
        <v>2.094395102</v>
      </c>
      <c r="HG47" s="141">
        <f t="shared" si="204"/>
        <v>4.188790205</v>
      </c>
      <c r="HH47" s="141">
        <f t="shared" si="205"/>
        <v>4.188790205</v>
      </c>
      <c r="HI47" s="122">
        <f t="shared" si="206"/>
        <v>-2.094395102</v>
      </c>
      <c r="HJ47" s="142">
        <f t="shared" si="207"/>
        <v>1</v>
      </c>
      <c r="HK47" s="142">
        <f t="shared" si="208"/>
        <v>85.36015936</v>
      </c>
      <c r="HL47" s="130">
        <f t="shared" si="209"/>
        <v>85.36015936</v>
      </c>
      <c r="HM47" s="143">
        <f t="shared" si="210"/>
        <v>-42.68007968</v>
      </c>
      <c r="HN47" s="143">
        <f t="shared" si="211"/>
        <v>-73.92406648</v>
      </c>
      <c r="HO47" s="143">
        <f t="shared" si="212"/>
        <v>-2.094395102</v>
      </c>
      <c r="HP47" s="124">
        <f t="shared" si="213"/>
        <v>85.36015936</v>
      </c>
      <c r="HQ47" s="140">
        <f t="shared" si="214"/>
        <v>2.094395102</v>
      </c>
      <c r="HR47" s="140">
        <f t="shared" si="215"/>
        <v>1.047197551</v>
      </c>
      <c r="HS47" s="141">
        <f t="shared" si="216"/>
        <v>3.141592654</v>
      </c>
      <c r="HT47" s="141">
        <f t="shared" si="217"/>
        <v>3.141592654</v>
      </c>
      <c r="HU47" s="122">
        <f t="shared" si="218"/>
        <v>3.141592654</v>
      </c>
      <c r="HV47" s="142">
        <f t="shared" si="219"/>
        <v>1</v>
      </c>
      <c r="HW47" s="142">
        <f t="shared" si="220"/>
        <v>70.47146133</v>
      </c>
      <c r="HX47" s="130">
        <f t="shared" si="221"/>
        <v>70.47146133</v>
      </c>
      <c r="HY47" s="143">
        <f t="shared" si="222"/>
        <v>-70.47146133</v>
      </c>
      <c r="HZ47" s="143">
        <f t="shared" si="223"/>
        <v>0</v>
      </c>
      <c r="IA47" s="143">
        <f t="shared" si="224"/>
        <v>3.141592654</v>
      </c>
      <c r="IB47" s="124">
        <f t="shared" si="225"/>
        <v>70.47146133</v>
      </c>
      <c r="IC47" s="140">
        <f t="shared" si="226"/>
        <v>-2.094395102</v>
      </c>
      <c r="ID47" s="140">
        <f t="shared" si="227"/>
        <v>2.094395102</v>
      </c>
      <c r="IE47" s="141">
        <f t="shared" si="228"/>
        <v>0</v>
      </c>
      <c r="IF47" s="141">
        <f t="shared" si="229"/>
        <v>0</v>
      </c>
      <c r="IG47" s="122">
        <f t="shared" si="230"/>
        <v>0</v>
      </c>
      <c r="IH47" s="142">
        <f t="shared" si="231"/>
        <v>1</v>
      </c>
      <c r="II47" s="142">
        <f t="shared" si="232"/>
        <v>85.36015936</v>
      </c>
      <c r="IJ47" s="130">
        <f t="shared" si="233"/>
        <v>85.36015936</v>
      </c>
      <c r="IK47" s="143">
        <f t="shared" si="234"/>
        <v>85.36015936</v>
      </c>
      <c r="IL47" s="143">
        <f t="shared" si="235"/>
        <v>0</v>
      </c>
      <c r="IM47" s="143">
        <f t="shared" si="236"/>
        <v>0</v>
      </c>
      <c r="IN47" s="124">
        <f t="shared" si="237"/>
        <v>85.36015936</v>
      </c>
    </row>
    <row r="48" ht="12.75" customHeight="1">
      <c r="A48" s="129">
        <f>'Cortez Cubic'!AP48</f>
        <v>-0.2187762226</v>
      </c>
      <c r="B48" s="129">
        <f>'Cortez Cubic'!AQ48</f>
        <v>-0.147912673</v>
      </c>
      <c r="C48" s="129">
        <f>'Cortez Cubic'!AR48</f>
        <v>4182.110064</v>
      </c>
      <c r="D48" s="129">
        <f>'Cortez Cubic'!AS48</f>
        <v>-189747.3873</v>
      </c>
      <c r="E48" s="129">
        <f t="shared" ref="E48:H48" si="926">0</f>
        <v>0</v>
      </c>
      <c r="F48" s="129">
        <f t="shared" si="926"/>
        <v>0</v>
      </c>
      <c r="G48" s="129">
        <f t="shared" si="926"/>
        <v>0</v>
      </c>
      <c r="H48" s="129">
        <f t="shared" si="926"/>
        <v>0</v>
      </c>
      <c r="I48" s="110">
        <f>'Cortez Cubic'!I48</f>
        <v>51</v>
      </c>
      <c r="J48" s="130">
        <f t="shared" si="28"/>
        <v>53.46904353</v>
      </c>
      <c r="K48" s="131">
        <f t="shared" si="29"/>
        <v>0</v>
      </c>
      <c r="L48" s="131">
        <f t="shared" si="30"/>
        <v>1</v>
      </c>
      <c r="M48" s="132">
        <f t="shared" si="31"/>
        <v>-2.469043527</v>
      </c>
      <c r="N48" s="133">
        <f t="shared" si="32"/>
        <v>49.66499901</v>
      </c>
      <c r="O48" s="134">
        <f t="shared" si="33"/>
        <v>103.1340425</v>
      </c>
      <c r="P48" s="134">
        <f t="shared" si="34"/>
        <v>0</v>
      </c>
      <c r="Q48" s="135">
        <f t="shared" si="35"/>
        <v>53.46904353</v>
      </c>
      <c r="R48" s="135">
        <f t="shared" si="36"/>
        <v>0</v>
      </c>
      <c r="S48" s="136">
        <f t="shared" si="37"/>
        <v>-157.2791772</v>
      </c>
      <c r="T48" s="136">
        <f t="shared" si="38"/>
        <v>0</v>
      </c>
      <c r="U48" s="137">
        <f t="shared" ref="U48:X48" si="927">ATAN2(A48,E48)</f>
        <v>3.141592654</v>
      </c>
      <c r="V48" s="137">
        <f t="shared" si="927"/>
        <v>3.141592654</v>
      </c>
      <c r="W48" s="137">
        <f t="shared" si="927"/>
        <v>0</v>
      </c>
      <c r="X48" s="137">
        <f t="shared" si="927"/>
        <v>3.141592654</v>
      </c>
      <c r="Y48" s="137">
        <f t="shared" ref="Y48:AB48" si="928">SQRT(POWER(A48,2)+POWER(E48,2))</f>
        <v>0.2187762226</v>
      </c>
      <c r="Z48" s="137">
        <f t="shared" si="928"/>
        <v>0.147912673</v>
      </c>
      <c r="AA48" s="137">
        <f t="shared" si="928"/>
        <v>4182.110064</v>
      </c>
      <c r="AB48" s="137">
        <f t="shared" si="928"/>
        <v>189747.3873</v>
      </c>
      <c r="AC48" s="138">
        <f t="shared" ref="AC48:AF48" si="929">U48-$U48</f>
        <v>0</v>
      </c>
      <c r="AD48" s="138">
        <f t="shared" si="929"/>
        <v>0</v>
      </c>
      <c r="AE48" s="138">
        <f t="shared" si="929"/>
        <v>-3.141592654</v>
      </c>
      <c r="AF48" s="138">
        <f t="shared" si="929"/>
        <v>0</v>
      </c>
      <c r="AG48" s="138">
        <f t="shared" ref="AG48:AJ48" si="930">Y48/$Y48</f>
        <v>1</v>
      </c>
      <c r="AH48" s="138">
        <f t="shared" si="930"/>
        <v>0.6760911732</v>
      </c>
      <c r="AI48" s="138">
        <f t="shared" si="930"/>
        <v>19115.92592</v>
      </c>
      <c r="AJ48" s="138">
        <f t="shared" si="930"/>
        <v>867312.6586</v>
      </c>
      <c r="AK48" s="139">
        <f t="shared" ref="AK48:AN48" si="931">AG48*COS(AC48)</f>
        <v>1</v>
      </c>
      <c r="AL48" s="139">
        <f t="shared" si="931"/>
        <v>0.6760911732</v>
      </c>
      <c r="AM48" s="139">
        <f t="shared" si="931"/>
        <v>-19115.92592</v>
      </c>
      <c r="AN48" s="139">
        <f t="shared" si="931"/>
        <v>867312.6586</v>
      </c>
      <c r="AO48" s="129">
        <f t="shared" ref="AO48:AR48" si="932">AG48*SIN(AC48)</f>
        <v>0</v>
      </c>
      <c r="AP48" s="129">
        <f t="shared" si="932"/>
        <v>0</v>
      </c>
      <c r="AQ48" s="129">
        <f t="shared" si="932"/>
        <v>0</v>
      </c>
      <c r="AR48" s="129">
        <f t="shared" si="932"/>
        <v>0</v>
      </c>
      <c r="AS48" s="140">
        <f t="shared" si="45"/>
        <v>0</v>
      </c>
      <c r="AT48" s="141">
        <f t="shared" si="46"/>
        <v>0</v>
      </c>
      <c r="AU48" s="141">
        <f t="shared" si="47"/>
        <v>0</v>
      </c>
      <c r="AV48" s="122">
        <f t="shared" si="48"/>
        <v>0</v>
      </c>
      <c r="AW48" s="142">
        <f t="shared" si="49"/>
        <v>0.3090407847</v>
      </c>
      <c r="AX48" s="130">
        <f t="shared" si="50"/>
        <v>0.3090407847</v>
      </c>
      <c r="AY48" s="143">
        <f t="shared" si="51"/>
        <v>-0.6180815694</v>
      </c>
      <c r="AZ48" s="143">
        <f t="shared" si="52"/>
        <v>0</v>
      </c>
      <c r="BA48" s="143">
        <f t="shared" si="53"/>
        <v>3.141592654</v>
      </c>
      <c r="BB48" s="124">
        <f t="shared" si="54"/>
        <v>0.6180815694</v>
      </c>
      <c r="BC48" s="140">
        <f t="shared" ref="BC48:BD48" si="933">BC$2*AD48</f>
        <v>0</v>
      </c>
      <c r="BD48" s="140">
        <f t="shared" si="933"/>
        <v>-3.141592654</v>
      </c>
      <c r="BE48" s="141">
        <f t="shared" si="56"/>
        <v>-3.141592654</v>
      </c>
      <c r="BF48" s="141">
        <f t="shared" si="57"/>
        <v>-3.141592654</v>
      </c>
      <c r="BG48" s="122">
        <f t="shared" si="58"/>
        <v>3.141592654</v>
      </c>
      <c r="BH48" s="142">
        <f t="shared" ref="BH48:BI48" si="934">POWER(AH48,BH$2)</f>
        <v>0.6760911732</v>
      </c>
      <c r="BI48" s="142">
        <f t="shared" si="934"/>
        <v>19115.92592</v>
      </c>
      <c r="BJ48" s="130">
        <f t="shared" si="60"/>
        <v>12924.10878</v>
      </c>
      <c r="BK48" s="143">
        <f t="shared" si="61"/>
        <v>-116316.979</v>
      </c>
      <c r="BL48" s="143">
        <f t="shared" si="62"/>
        <v>0</v>
      </c>
      <c r="BM48" s="143">
        <f t="shared" si="63"/>
        <v>3.141592654</v>
      </c>
      <c r="BN48" s="124">
        <f t="shared" si="64"/>
        <v>116316.979</v>
      </c>
      <c r="BO48" s="140">
        <f t="shared" si="65"/>
        <v>0</v>
      </c>
      <c r="BP48" s="141">
        <f t="shared" si="66"/>
        <v>0</v>
      </c>
      <c r="BQ48" s="141">
        <f t="shared" si="67"/>
        <v>0</v>
      </c>
      <c r="BR48" s="122">
        <f t="shared" si="68"/>
        <v>0</v>
      </c>
      <c r="BS48" s="142">
        <f t="shared" si="69"/>
        <v>867312.6586</v>
      </c>
      <c r="BT48" s="130">
        <f t="shared" si="70"/>
        <v>867312.6586</v>
      </c>
      <c r="BU48" s="143">
        <f t="shared" si="71"/>
        <v>-23417441.78</v>
      </c>
      <c r="BV48" s="143">
        <f t="shared" si="72"/>
        <v>0</v>
      </c>
      <c r="BW48" s="143">
        <f t="shared" si="73"/>
        <v>3.141592654</v>
      </c>
      <c r="BX48" s="124">
        <f t="shared" si="74"/>
        <v>23417441.78</v>
      </c>
      <c r="BY48" s="144">
        <f t="shared" ref="BY48:BZ48" si="935">AY48+BK48+BU48</f>
        <v>-23533759.38</v>
      </c>
      <c r="BZ48" s="144">
        <f t="shared" si="935"/>
        <v>0</v>
      </c>
      <c r="CA48" s="144">
        <f t="shared" si="76"/>
        <v>3.141592654</v>
      </c>
      <c r="CB48" s="145">
        <f t="shared" si="77"/>
        <v>23533759.38</v>
      </c>
      <c r="CC48" s="140">
        <f t="shared" ref="CC48:CD48" si="936">CC$2*AD48</f>
        <v>0</v>
      </c>
      <c r="CD48" s="140">
        <f t="shared" si="936"/>
        <v>-6.283185307</v>
      </c>
      <c r="CE48" s="141">
        <f t="shared" si="79"/>
        <v>-6.283185307</v>
      </c>
      <c r="CF48" s="141">
        <f t="shared" si="80"/>
        <v>0</v>
      </c>
      <c r="CG48" s="122">
        <f t="shared" si="81"/>
        <v>0</v>
      </c>
      <c r="CH48" s="142">
        <f t="shared" ref="CH48:CI48" si="937">POWER(AH48,CH$2)</f>
        <v>0.4570992744</v>
      </c>
      <c r="CI48" s="142">
        <f t="shared" si="937"/>
        <v>365418623.8</v>
      </c>
      <c r="CJ48" s="130">
        <f t="shared" si="83"/>
        <v>167032587.8</v>
      </c>
      <c r="CK48" s="143">
        <f t="shared" si="84"/>
        <v>-167032587.8</v>
      </c>
      <c r="CL48" s="143">
        <f t="shared" si="85"/>
        <v>0</v>
      </c>
      <c r="CM48" s="143">
        <f t="shared" si="86"/>
        <v>3.141592654</v>
      </c>
      <c r="CN48" s="124">
        <f t="shared" si="87"/>
        <v>167032587.8</v>
      </c>
      <c r="CO48" s="140">
        <f t="shared" si="88"/>
        <v>-9.424777961</v>
      </c>
      <c r="CP48" s="141">
        <f t="shared" si="89"/>
        <v>-9.424777961</v>
      </c>
      <c r="CQ48" s="141">
        <f t="shared" si="90"/>
        <v>-3.141592654</v>
      </c>
      <c r="CR48" s="122">
        <f t="shared" si="91"/>
        <v>3.141592654</v>
      </c>
      <c r="CS48" s="142">
        <f t="shared" si="92"/>
        <v>6985315341399</v>
      </c>
      <c r="CT48" s="130">
        <f t="shared" si="93"/>
        <v>6985315341399</v>
      </c>
      <c r="CU48" s="143">
        <f t="shared" si="94"/>
        <v>-27941261365596</v>
      </c>
      <c r="CV48" s="143">
        <f t="shared" si="95"/>
        <v>0.00342181763</v>
      </c>
      <c r="CW48" s="143">
        <f t="shared" si="96"/>
        <v>3.141592654</v>
      </c>
      <c r="CX48" s="124">
        <f t="shared" si="97"/>
        <v>27941261365596</v>
      </c>
      <c r="CY48" s="140">
        <f t="shared" si="98"/>
        <v>0</v>
      </c>
      <c r="CZ48" s="140">
        <f t="shared" si="99"/>
        <v>0</v>
      </c>
      <c r="DA48" s="141">
        <f t="shared" si="100"/>
        <v>0</v>
      </c>
      <c r="DB48" s="141">
        <f t="shared" si="101"/>
        <v>0</v>
      </c>
      <c r="DC48" s="122">
        <f t="shared" si="102"/>
        <v>0</v>
      </c>
      <c r="DD48" s="142">
        <f t="shared" si="103"/>
        <v>0.3090407847</v>
      </c>
      <c r="DE48" s="142">
        <f t="shared" si="104"/>
        <v>867312.6586</v>
      </c>
      <c r="DF48" s="130">
        <f t="shared" si="105"/>
        <v>268034.9846</v>
      </c>
      <c r="DG48" s="143">
        <f t="shared" si="106"/>
        <v>1072139.938</v>
      </c>
      <c r="DH48" s="143">
        <f t="shared" si="107"/>
        <v>0</v>
      </c>
      <c r="DI48" s="143">
        <f t="shared" si="108"/>
        <v>0</v>
      </c>
      <c r="DJ48" s="124">
        <f t="shared" si="109"/>
        <v>1072139.938</v>
      </c>
      <c r="DK48" s="140">
        <f t="shared" ref="DK48:DM48" si="938">DK$2*AD48</f>
        <v>0</v>
      </c>
      <c r="DL48" s="140">
        <f t="shared" si="938"/>
        <v>-3.141592654</v>
      </c>
      <c r="DM48" s="140">
        <f t="shared" si="938"/>
        <v>0</v>
      </c>
      <c r="DN48" s="141">
        <f t="shared" si="111"/>
        <v>-3.141592654</v>
      </c>
      <c r="DO48" s="141">
        <f t="shared" si="112"/>
        <v>-3.141592654</v>
      </c>
      <c r="DP48" s="122">
        <f t="shared" si="113"/>
        <v>3.141592654</v>
      </c>
      <c r="DQ48" s="142">
        <f t="shared" ref="DQ48:DS48" si="939">POWER(AH48,DQ$2)</f>
        <v>0.6760911732</v>
      </c>
      <c r="DR48" s="142">
        <f t="shared" si="939"/>
        <v>19115.92592</v>
      </c>
      <c r="DS48" s="142">
        <f t="shared" si="939"/>
        <v>867312.6586</v>
      </c>
      <c r="DT48" s="130">
        <f t="shared" si="115"/>
        <v>11209243147</v>
      </c>
      <c r="DU48" s="143">
        <f t="shared" si="116"/>
        <v>201766376648</v>
      </c>
      <c r="DV48" s="143">
        <f t="shared" si="117"/>
        <v>-0.00002470925473</v>
      </c>
      <c r="DW48" s="143">
        <f t="shared" si="118"/>
        <v>0</v>
      </c>
      <c r="DX48" s="124">
        <f t="shared" si="119"/>
        <v>201766376648</v>
      </c>
      <c r="DY48" s="140">
        <f t="shared" si="120"/>
        <v>0</v>
      </c>
      <c r="DZ48" s="141">
        <f t="shared" si="121"/>
        <v>0</v>
      </c>
      <c r="EA48" s="141">
        <f t="shared" si="122"/>
        <v>0</v>
      </c>
      <c r="EB48" s="122">
        <f t="shared" si="123"/>
        <v>0</v>
      </c>
      <c r="EC48" s="142">
        <f t="shared" si="124"/>
        <v>752231247775</v>
      </c>
      <c r="ED48" s="130">
        <f t="shared" si="125"/>
        <v>752231247775</v>
      </c>
      <c r="EE48" s="143">
        <f t="shared" si="126"/>
        <v>20310243689925</v>
      </c>
      <c r="EF48" s="143">
        <f t="shared" si="127"/>
        <v>0</v>
      </c>
      <c r="EG48" s="143">
        <f t="shared" si="128"/>
        <v>0</v>
      </c>
      <c r="EH48" s="124">
        <f t="shared" si="129"/>
        <v>20310243689925</v>
      </c>
      <c r="EI48" s="144">
        <f t="shared" ref="EI48:EJ48" si="940">CK48+CU48+DG48+DU48+EE48</f>
        <v>-7429417259470</v>
      </c>
      <c r="EJ48" s="144">
        <f t="shared" si="940"/>
        <v>0.003397108375</v>
      </c>
      <c r="EK48" s="144">
        <f t="shared" si="131"/>
        <v>3.141592654</v>
      </c>
      <c r="EL48" s="145">
        <f t="shared" si="132"/>
        <v>7429417259470</v>
      </c>
      <c r="EM48" s="140">
        <f t="shared" si="133"/>
        <v>1.570796327</v>
      </c>
      <c r="EN48" s="141">
        <f t="shared" si="134"/>
        <v>1.570796327</v>
      </c>
      <c r="EO48" s="141">
        <f t="shared" si="135"/>
        <v>1.570796327</v>
      </c>
      <c r="EP48" s="122">
        <f t="shared" si="136"/>
        <v>1.570796327</v>
      </c>
      <c r="EQ48" s="142">
        <f t="shared" si="137"/>
        <v>2725695.739</v>
      </c>
      <c r="ER48" s="130">
        <f t="shared" si="138"/>
        <v>2725695.739</v>
      </c>
      <c r="ES48" s="143">
        <f t="shared" si="139"/>
        <v>0.000000004012088342</v>
      </c>
      <c r="ET48" s="143">
        <f t="shared" si="140"/>
        <v>14163130.52</v>
      </c>
      <c r="EU48" s="143">
        <f t="shared" si="141"/>
        <v>1.570796327</v>
      </c>
      <c r="EV48" s="124">
        <f t="shared" si="142"/>
        <v>14163130.52</v>
      </c>
      <c r="EW48" s="144">
        <f t="shared" ref="EW48:EX48" si="941">BY48+ES48</f>
        <v>-23533759.38</v>
      </c>
      <c r="EX48" s="144">
        <f t="shared" si="941"/>
        <v>14163130.52</v>
      </c>
      <c r="EY48" s="144">
        <f t="shared" si="144"/>
        <v>2.599834637</v>
      </c>
      <c r="EZ48" s="145">
        <f t="shared" si="145"/>
        <v>27466927.32</v>
      </c>
      <c r="FA48" s="140">
        <f t="shared" si="146"/>
        <v>0.8666115457</v>
      </c>
      <c r="FB48" s="141">
        <f t="shared" si="147"/>
        <v>0.8666115457</v>
      </c>
      <c r="FC48" s="141">
        <f t="shared" si="148"/>
        <v>0.8666115457</v>
      </c>
      <c r="FD48" s="122">
        <f t="shared" si="149"/>
        <v>0.8666115457</v>
      </c>
      <c r="FE48" s="142">
        <f t="shared" si="150"/>
        <v>301.7194862</v>
      </c>
      <c r="FF48" s="130">
        <f t="shared" si="151"/>
        <v>301.7194862</v>
      </c>
      <c r="FG48" s="143">
        <f t="shared" si="152"/>
        <v>51.67970313</v>
      </c>
      <c r="FH48" s="143">
        <f t="shared" si="153"/>
        <v>60.83777099</v>
      </c>
      <c r="FI48" s="143">
        <f t="shared" si="154"/>
        <v>0.8666115457</v>
      </c>
      <c r="FJ48" s="124">
        <f t="shared" si="155"/>
        <v>79.82497163</v>
      </c>
      <c r="FK48" s="140">
        <f t="shared" si="156"/>
        <v>0</v>
      </c>
      <c r="FL48" s="141">
        <f t="shared" si="157"/>
        <v>0</v>
      </c>
      <c r="FM48" s="141">
        <f t="shared" si="158"/>
        <v>0</v>
      </c>
      <c r="FN48" s="122">
        <f t="shared" si="159"/>
        <v>0</v>
      </c>
      <c r="FO48" s="142">
        <f t="shared" si="160"/>
        <v>0.4570992744</v>
      </c>
      <c r="FP48" s="130">
        <f t="shared" si="161"/>
        <v>0.4570992744</v>
      </c>
      <c r="FQ48" s="143">
        <f t="shared" si="162"/>
        <v>-0.4570992744</v>
      </c>
      <c r="FR48" s="143">
        <f t="shared" si="163"/>
        <v>0</v>
      </c>
      <c r="FS48" s="143">
        <f t="shared" si="164"/>
        <v>3.141592654</v>
      </c>
      <c r="FT48" s="124">
        <f t="shared" si="165"/>
        <v>0.4570992744</v>
      </c>
      <c r="FU48" s="144">
        <f t="shared" si="166"/>
        <v>-57348.23486</v>
      </c>
      <c r="FV48" s="144">
        <f t="shared" si="167"/>
        <v>0</v>
      </c>
      <c r="FW48" s="144">
        <f t="shared" si="168"/>
        <v>-3.141592654</v>
      </c>
      <c r="FX48" s="145">
        <f t="shared" si="169"/>
        <v>57348.23486</v>
      </c>
      <c r="FY48" s="140">
        <f t="shared" si="170"/>
        <v>-3.141592654</v>
      </c>
      <c r="FZ48" s="140">
        <f t="shared" si="171"/>
        <v>-0.8666115457</v>
      </c>
      <c r="GA48" s="141">
        <f t="shared" si="172"/>
        <v>-4.008204199</v>
      </c>
      <c r="GB48" s="141">
        <f t="shared" si="173"/>
        <v>-4.008204199</v>
      </c>
      <c r="GC48" s="122">
        <f t="shared" si="174"/>
        <v>2.274981108</v>
      </c>
      <c r="GD48" s="142">
        <f t="shared" si="175"/>
        <v>57348.23486</v>
      </c>
      <c r="GE48" s="142">
        <f t="shared" si="176"/>
        <v>0.01252740815</v>
      </c>
      <c r="GF48" s="130">
        <f t="shared" si="177"/>
        <v>718.4247446</v>
      </c>
      <c r="GG48" s="143">
        <f t="shared" si="178"/>
        <v>-51.67970313</v>
      </c>
      <c r="GH48" s="143">
        <f t="shared" si="179"/>
        <v>60.83777099</v>
      </c>
      <c r="GI48" s="143">
        <f t="shared" si="180"/>
        <v>2.274981108</v>
      </c>
      <c r="GJ48" s="124">
        <f t="shared" si="181"/>
        <v>79.82497163</v>
      </c>
      <c r="GK48" s="146">
        <f t="shared" si="182"/>
        <v>-0.5</v>
      </c>
      <c r="GL48" s="127">
        <f t="shared" si="183"/>
        <v>-0.8660254038</v>
      </c>
      <c r="GM48" s="146">
        <f t="shared" si="184"/>
        <v>-2.094395102</v>
      </c>
      <c r="GN48" s="127">
        <f t="shared" si="185"/>
        <v>1</v>
      </c>
      <c r="GO48" s="147">
        <f t="shared" si="186"/>
        <v>-0.5</v>
      </c>
      <c r="GP48" s="128">
        <f t="shared" si="187"/>
        <v>0.8660254038</v>
      </c>
      <c r="GQ48" s="147">
        <f t="shared" si="188"/>
        <v>2.094395102</v>
      </c>
      <c r="GR48" s="128">
        <f t="shared" si="189"/>
        <v>1</v>
      </c>
      <c r="GS48" s="140">
        <f t="shared" si="190"/>
        <v>-2.094395102</v>
      </c>
      <c r="GT48" s="140">
        <f t="shared" si="191"/>
        <v>0.8666115457</v>
      </c>
      <c r="GU48" s="141">
        <f t="shared" si="192"/>
        <v>-1.227783557</v>
      </c>
      <c r="GV48" s="141">
        <f t="shared" si="193"/>
        <v>-1.227783557</v>
      </c>
      <c r="GW48" s="122">
        <f t="shared" si="194"/>
        <v>-1.227783557</v>
      </c>
      <c r="GX48" s="142">
        <f t="shared" si="195"/>
        <v>1</v>
      </c>
      <c r="GY48" s="142">
        <f t="shared" si="196"/>
        <v>79.82497163</v>
      </c>
      <c r="GZ48" s="130">
        <f t="shared" si="197"/>
        <v>79.82497163</v>
      </c>
      <c r="HA48" s="143">
        <f t="shared" si="198"/>
        <v>26.84720363</v>
      </c>
      <c r="HB48" s="143">
        <f t="shared" si="199"/>
        <v>-75.17482127</v>
      </c>
      <c r="HC48" s="143">
        <f t="shared" si="200"/>
        <v>-1.227783557</v>
      </c>
      <c r="HD48" s="124">
        <f t="shared" si="201"/>
        <v>79.82497163</v>
      </c>
      <c r="HE48" s="140">
        <f t="shared" si="202"/>
        <v>2.094395102</v>
      </c>
      <c r="HF48" s="140">
        <f t="shared" si="203"/>
        <v>2.274981108</v>
      </c>
      <c r="HG48" s="141">
        <f t="shared" si="204"/>
        <v>4.36937621</v>
      </c>
      <c r="HH48" s="141">
        <f t="shared" si="205"/>
        <v>4.36937621</v>
      </c>
      <c r="HI48" s="122">
        <f t="shared" si="206"/>
        <v>-1.913809097</v>
      </c>
      <c r="HJ48" s="142">
        <f t="shared" si="207"/>
        <v>1</v>
      </c>
      <c r="HK48" s="142">
        <f t="shared" si="208"/>
        <v>79.82497163</v>
      </c>
      <c r="HL48" s="130">
        <f t="shared" si="209"/>
        <v>79.82497163</v>
      </c>
      <c r="HM48" s="143">
        <f t="shared" si="210"/>
        <v>-26.84720363</v>
      </c>
      <c r="HN48" s="143">
        <f t="shared" si="211"/>
        <v>-75.17482127</v>
      </c>
      <c r="HO48" s="143">
        <f t="shared" si="212"/>
        <v>-1.913809097</v>
      </c>
      <c r="HP48" s="124">
        <f t="shared" si="213"/>
        <v>79.82497163</v>
      </c>
      <c r="HQ48" s="140">
        <f t="shared" si="214"/>
        <v>2.094395102</v>
      </c>
      <c r="HR48" s="140">
        <f t="shared" si="215"/>
        <v>0.8666115457</v>
      </c>
      <c r="HS48" s="141">
        <f t="shared" si="216"/>
        <v>2.961006648</v>
      </c>
      <c r="HT48" s="141">
        <f t="shared" si="217"/>
        <v>2.961006648</v>
      </c>
      <c r="HU48" s="122">
        <f t="shared" si="218"/>
        <v>2.961006648</v>
      </c>
      <c r="HV48" s="142">
        <f t="shared" si="219"/>
        <v>1</v>
      </c>
      <c r="HW48" s="142">
        <f t="shared" si="220"/>
        <v>79.82497163</v>
      </c>
      <c r="HX48" s="130">
        <f t="shared" si="221"/>
        <v>79.82497163</v>
      </c>
      <c r="HY48" s="143">
        <f t="shared" si="222"/>
        <v>-78.52690676</v>
      </c>
      <c r="HZ48" s="143">
        <f t="shared" si="223"/>
        <v>14.33705027</v>
      </c>
      <c r="IA48" s="143">
        <f t="shared" si="224"/>
        <v>2.961006648</v>
      </c>
      <c r="IB48" s="124">
        <f t="shared" si="225"/>
        <v>79.82497163</v>
      </c>
      <c r="IC48" s="140">
        <f t="shared" si="226"/>
        <v>-2.094395102</v>
      </c>
      <c r="ID48" s="140">
        <f t="shared" si="227"/>
        <v>2.274981108</v>
      </c>
      <c r="IE48" s="141">
        <f t="shared" si="228"/>
        <v>0.1805860055</v>
      </c>
      <c r="IF48" s="141">
        <f t="shared" si="229"/>
        <v>0.1805860055</v>
      </c>
      <c r="IG48" s="122">
        <f t="shared" si="230"/>
        <v>0.1805860055</v>
      </c>
      <c r="IH48" s="142">
        <f t="shared" si="231"/>
        <v>1</v>
      </c>
      <c r="II48" s="142">
        <f t="shared" si="232"/>
        <v>79.82497163</v>
      </c>
      <c r="IJ48" s="130">
        <f t="shared" si="233"/>
        <v>79.82497163</v>
      </c>
      <c r="IK48" s="143">
        <f t="shared" si="234"/>
        <v>78.52690676</v>
      </c>
      <c r="IL48" s="143">
        <f t="shared" si="235"/>
        <v>14.33705027</v>
      </c>
      <c r="IM48" s="143">
        <f t="shared" si="236"/>
        <v>0.1805860055</v>
      </c>
      <c r="IN48" s="124">
        <f t="shared" si="237"/>
        <v>79.82497163</v>
      </c>
    </row>
    <row r="49" ht="12.75" customHeight="1">
      <c r="A49" s="129">
        <f>'Cortez Cubic'!AP49</f>
        <v>-0.2187762226</v>
      </c>
      <c r="B49" s="129">
        <f>'Cortez Cubic'!AQ49</f>
        <v>-0.1806484857</v>
      </c>
      <c r="C49" s="129">
        <f>'Cortez Cubic'!AR49</f>
        <v>1236.163677</v>
      </c>
      <c r="D49" s="129">
        <f>'Cortez Cubic'!AS49</f>
        <v>-38226.09357</v>
      </c>
      <c r="E49" s="129">
        <f t="shared" ref="E49:H49" si="942">0</f>
        <v>0</v>
      </c>
      <c r="F49" s="129">
        <f t="shared" si="942"/>
        <v>0</v>
      </c>
      <c r="G49" s="129">
        <f t="shared" si="942"/>
        <v>0</v>
      </c>
      <c r="H49" s="129">
        <f t="shared" si="942"/>
        <v>0</v>
      </c>
      <c r="I49" s="110">
        <f>'Cortez Cubic'!I49</f>
        <v>46</v>
      </c>
      <c r="J49" s="130">
        <f t="shared" si="28"/>
        <v>43.49744733</v>
      </c>
      <c r="K49" s="131">
        <f t="shared" si="29"/>
        <v>1</v>
      </c>
      <c r="L49" s="131">
        <f t="shared" si="30"/>
        <v>0</v>
      </c>
      <c r="M49" s="132">
        <f t="shared" si="31"/>
        <v>2.502552667</v>
      </c>
      <c r="N49" s="133">
        <f t="shared" si="32"/>
        <v>0</v>
      </c>
      <c r="O49" s="134">
        <f t="shared" si="33"/>
        <v>43.49744733</v>
      </c>
      <c r="P49" s="134">
        <f t="shared" si="34"/>
        <v>-9.877287638</v>
      </c>
      <c r="Q49" s="135">
        <f t="shared" si="35"/>
        <v>43.49744733</v>
      </c>
      <c r="R49" s="135">
        <f t="shared" si="36"/>
        <v>9.877287638</v>
      </c>
      <c r="S49" s="136">
        <f t="shared" si="37"/>
        <v>-87.82061733</v>
      </c>
      <c r="T49" s="136">
        <f t="shared" si="38"/>
        <v>0</v>
      </c>
      <c r="U49" s="137">
        <f t="shared" ref="U49:X49" si="943">ATAN2(A49,E49)</f>
        <v>3.141592654</v>
      </c>
      <c r="V49" s="137">
        <f t="shared" si="943"/>
        <v>3.141592654</v>
      </c>
      <c r="W49" s="137">
        <f t="shared" si="943"/>
        <v>0</v>
      </c>
      <c r="X49" s="137">
        <f t="shared" si="943"/>
        <v>3.141592654</v>
      </c>
      <c r="Y49" s="137">
        <f t="shared" ref="Y49:AB49" si="944">SQRT(POWER(A49,2)+POWER(E49,2))</f>
        <v>0.2187762226</v>
      </c>
      <c r="Z49" s="137">
        <f t="shared" si="944"/>
        <v>0.1806484857</v>
      </c>
      <c r="AA49" s="137">
        <f t="shared" si="944"/>
        <v>1236.163677</v>
      </c>
      <c r="AB49" s="137">
        <f t="shared" si="944"/>
        <v>38226.09357</v>
      </c>
      <c r="AC49" s="138">
        <f t="shared" ref="AC49:AF49" si="945">U49-$U49</f>
        <v>0</v>
      </c>
      <c r="AD49" s="138">
        <f t="shared" si="945"/>
        <v>0</v>
      </c>
      <c r="AE49" s="138">
        <f t="shared" si="945"/>
        <v>-3.141592654</v>
      </c>
      <c r="AF49" s="138">
        <f t="shared" si="945"/>
        <v>0</v>
      </c>
      <c r="AG49" s="138">
        <f t="shared" ref="AG49:AJ49" si="946">Y49/$Y49</f>
        <v>1</v>
      </c>
      <c r="AH49" s="138">
        <f t="shared" si="946"/>
        <v>0.8257226656</v>
      </c>
      <c r="AI49" s="138">
        <f t="shared" si="946"/>
        <v>5650.356619</v>
      </c>
      <c r="AJ49" s="138">
        <f t="shared" si="946"/>
        <v>174726.911</v>
      </c>
      <c r="AK49" s="139">
        <f t="shared" ref="AK49:AN49" si="947">AG49*COS(AC49)</f>
        <v>1</v>
      </c>
      <c r="AL49" s="139">
        <f t="shared" si="947"/>
        <v>0.8257226656</v>
      </c>
      <c r="AM49" s="139">
        <f t="shared" si="947"/>
        <v>-5650.356619</v>
      </c>
      <c r="AN49" s="139">
        <f t="shared" si="947"/>
        <v>174726.911</v>
      </c>
      <c r="AO49" s="129">
        <f t="shared" ref="AO49:AR49" si="948">AG49*SIN(AC49)</f>
        <v>0</v>
      </c>
      <c r="AP49" s="129">
        <f t="shared" si="948"/>
        <v>0</v>
      </c>
      <c r="AQ49" s="129">
        <f t="shared" si="948"/>
        <v>0</v>
      </c>
      <c r="AR49" s="129">
        <f t="shared" si="948"/>
        <v>0</v>
      </c>
      <c r="AS49" s="140">
        <f t="shared" si="45"/>
        <v>0</v>
      </c>
      <c r="AT49" s="141">
        <f t="shared" si="46"/>
        <v>0</v>
      </c>
      <c r="AU49" s="141">
        <f t="shared" si="47"/>
        <v>0</v>
      </c>
      <c r="AV49" s="122">
        <f t="shared" si="48"/>
        <v>0</v>
      </c>
      <c r="AW49" s="142">
        <f t="shared" si="49"/>
        <v>0.5629925108</v>
      </c>
      <c r="AX49" s="130">
        <f t="shared" si="50"/>
        <v>0.5629925108</v>
      </c>
      <c r="AY49" s="143">
        <f t="shared" si="51"/>
        <v>-1.125985022</v>
      </c>
      <c r="AZ49" s="143">
        <f t="shared" si="52"/>
        <v>0</v>
      </c>
      <c r="BA49" s="143">
        <f t="shared" si="53"/>
        <v>3.141592654</v>
      </c>
      <c r="BB49" s="124">
        <f t="shared" si="54"/>
        <v>1.125985022</v>
      </c>
      <c r="BC49" s="140">
        <f t="shared" ref="BC49:BD49" si="949">BC$2*AD49</f>
        <v>0</v>
      </c>
      <c r="BD49" s="140">
        <f t="shared" si="949"/>
        <v>-3.141592654</v>
      </c>
      <c r="BE49" s="141">
        <f t="shared" si="56"/>
        <v>-3.141592654</v>
      </c>
      <c r="BF49" s="141">
        <f t="shared" si="57"/>
        <v>-3.141592654</v>
      </c>
      <c r="BG49" s="122">
        <f t="shared" si="58"/>
        <v>3.141592654</v>
      </c>
      <c r="BH49" s="142">
        <f t="shared" ref="BH49:BI49" si="950">POWER(AH49,BH$2)</f>
        <v>0.8257226656</v>
      </c>
      <c r="BI49" s="142">
        <f t="shared" si="950"/>
        <v>5650.356619</v>
      </c>
      <c r="BJ49" s="130">
        <f t="shared" si="60"/>
        <v>4665.627529</v>
      </c>
      <c r="BK49" s="143">
        <f t="shared" si="61"/>
        <v>-41990.64776</v>
      </c>
      <c r="BL49" s="143">
        <f t="shared" si="62"/>
        <v>0</v>
      </c>
      <c r="BM49" s="143">
        <f t="shared" si="63"/>
        <v>3.141592654</v>
      </c>
      <c r="BN49" s="124">
        <f t="shared" si="64"/>
        <v>41990.64776</v>
      </c>
      <c r="BO49" s="140">
        <f t="shared" si="65"/>
        <v>0</v>
      </c>
      <c r="BP49" s="141">
        <f t="shared" si="66"/>
        <v>0</v>
      </c>
      <c r="BQ49" s="141">
        <f t="shared" si="67"/>
        <v>0</v>
      </c>
      <c r="BR49" s="122">
        <f t="shared" si="68"/>
        <v>0</v>
      </c>
      <c r="BS49" s="142">
        <f t="shared" si="69"/>
        <v>174726.911</v>
      </c>
      <c r="BT49" s="130">
        <f t="shared" si="70"/>
        <v>174726.911</v>
      </c>
      <c r="BU49" s="143">
        <f t="shared" si="71"/>
        <v>-4717626.597</v>
      </c>
      <c r="BV49" s="143">
        <f t="shared" si="72"/>
        <v>0</v>
      </c>
      <c r="BW49" s="143">
        <f t="shared" si="73"/>
        <v>3.141592654</v>
      </c>
      <c r="BX49" s="124">
        <f t="shared" si="74"/>
        <v>4717626.597</v>
      </c>
      <c r="BY49" s="144">
        <f t="shared" ref="BY49:BZ49" si="951">AY49+BK49+BU49</f>
        <v>-4759618.371</v>
      </c>
      <c r="BZ49" s="144">
        <f t="shared" si="951"/>
        <v>0</v>
      </c>
      <c r="CA49" s="144">
        <f t="shared" si="76"/>
        <v>3.141592654</v>
      </c>
      <c r="CB49" s="145">
        <f t="shared" si="77"/>
        <v>4759618.371</v>
      </c>
      <c r="CC49" s="140">
        <f t="shared" ref="CC49:CD49" si="952">CC$2*AD49</f>
        <v>0</v>
      </c>
      <c r="CD49" s="140">
        <f t="shared" si="952"/>
        <v>-6.283185307</v>
      </c>
      <c r="CE49" s="141">
        <f t="shared" si="79"/>
        <v>-6.283185307</v>
      </c>
      <c r="CF49" s="141">
        <f t="shared" si="80"/>
        <v>0</v>
      </c>
      <c r="CG49" s="122">
        <f t="shared" si="81"/>
        <v>0</v>
      </c>
      <c r="CH49" s="142">
        <f t="shared" ref="CH49:CI49" si="953">POWER(AH49,CH$2)</f>
        <v>0.6818179205</v>
      </c>
      <c r="CI49" s="142">
        <f t="shared" si="953"/>
        <v>31926529.92</v>
      </c>
      <c r="CJ49" s="130">
        <f t="shared" si="83"/>
        <v>21768080.24</v>
      </c>
      <c r="CK49" s="143">
        <f t="shared" si="84"/>
        <v>-21768080.24</v>
      </c>
      <c r="CL49" s="143">
        <f t="shared" si="85"/>
        <v>0</v>
      </c>
      <c r="CM49" s="143">
        <f t="shared" si="86"/>
        <v>3.141592654</v>
      </c>
      <c r="CN49" s="124">
        <f t="shared" si="87"/>
        <v>21768080.24</v>
      </c>
      <c r="CO49" s="140">
        <f t="shared" si="88"/>
        <v>-9.424777961</v>
      </c>
      <c r="CP49" s="141">
        <f t="shared" si="89"/>
        <v>-9.424777961</v>
      </c>
      <c r="CQ49" s="141">
        <f t="shared" si="90"/>
        <v>-3.141592654</v>
      </c>
      <c r="CR49" s="122">
        <f t="shared" si="91"/>
        <v>3.141592654</v>
      </c>
      <c r="CS49" s="142">
        <f t="shared" si="92"/>
        <v>180396279638</v>
      </c>
      <c r="CT49" s="130">
        <f t="shared" si="93"/>
        <v>180396279638</v>
      </c>
      <c r="CU49" s="143">
        <f t="shared" si="94"/>
        <v>-721585118552</v>
      </c>
      <c r="CV49" s="143">
        <f t="shared" si="95"/>
        <v>0.00008836869057</v>
      </c>
      <c r="CW49" s="143">
        <f t="shared" si="96"/>
        <v>3.141592654</v>
      </c>
      <c r="CX49" s="124">
        <f t="shared" si="97"/>
        <v>721585118552</v>
      </c>
      <c r="CY49" s="140">
        <f t="shared" si="98"/>
        <v>0</v>
      </c>
      <c r="CZ49" s="140">
        <f t="shared" si="99"/>
        <v>0</v>
      </c>
      <c r="DA49" s="141">
        <f t="shared" si="100"/>
        <v>0</v>
      </c>
      <c r="DB49" s="141">
        <f t="shared" si="101"/>
        <v>0</v>
      </c>
      <c r="DC49" s="122">
        <f t="shared" si="102"/>
        <v>0</v>
      </c>
      <c r="DD49" s="142">
        <f t="shared" si="103"/>
        <v>0.5629925108</v>
      </c>
      <c r="DE49" s="142">
        <f t="shared" si="104"/>
        <v>174726.911</v>
      </c>
      <c r="DF49" s="130">
        <f t="shared" si="105"/>
        <v>98369.94233</v>
      </c>
      <c r="DG49" s="143">
        <f t="shared" si="106"/>
        <v>393479.7693</v>
      </c>
      <c r="DH49" s="143">
        <f t="shared" si="107"/>
        <v>0</v>
      </c>
      <c r="DI49" s="143">
        <f t="shared" si="108"/>
        <v>0</v>
      </c>
      <c r="DJ49" s="124">
        <f t="shared" si="109"/>
        <v>393479.7693</v>
      </c>
      <c r="DK49" s="140">
        <f t="shared" ref="DK49:DM49" si="954">DK$2*AD49</f>
        <v>0</v>
      </c>
      <c r="DL49" s="140">
        <f t="shared" si="954"/>
        <v>-3.141592654</v>
      </c>
      <c r="DM49" s="140">
        <f t="shared" si="954"/>
        <v>0</v>
      </c>
      <c r="DN49" s="141">
        <f t="shared" si="111"/>
        <v>-3.141592654</v>
      </c>
      <c r="DO49" s="141">
        <f t="shared" si="112"/>
        <v>-3.141592654</v>
      </c>
      <c r="DP49" s="122">
        <f t="shared" si="113"/>
        <v>3.141592654</v>
      </c>
      <c r="DQ49" s="142">
        <f t="shared" ref="DQ49:DS49" si="955">POWER(AH49,DQ$2)</f>
        <v>0.8257226656</v>
      </c>
      <c r="DR49" s="142">
        <f t="shared" si="955"/>
        <v>5650.356619</v>
      </c>
      <c r="DS49" s="142">
        <f t="shared" si="955"/>
        <v>174726.911</v>
      </c>
      <c r="DT49" s="130">
        <f t="shared" si="115"/>
        <v>815210686</v>
      </c>
      <c r="DU49" s="143">
        <f t="shared" si="116"/>
        <v>14673792348</v>
      </c>
      <c r="DV49" s="143">
        <f t="shared" si="117"/>
        <v>-0.000001797021283</v>
      </c>
      <c r="DW49" s="143">
        <f t="shared" si="118"/>
        <v>0</v>
      </c>
      <c r="DX49" s="124">
        <f t="shared" si="119"/>
        <v>14673792348</v>
      </c>
      <c r="DY49" s="140">
        <f t="shared" si="120"/>
        <v>0</v>
      </c>
      <c r="DZ49" s="141">
        <f t="shared" si="121"/>
        <v>0</v>
      </c>
      <c r="EA49" s="141">
        <f t="shared" si="122"/>
        <v>0</v>
      </c>
      <c r="EB49" s="122">
        <f t="shared" si="123"/>
        <v>0</v>
      </c>
      <c r="EC49" s="142">
        <f t="shared" si="124"/>
        <v>30529493426</v>
      </c>
      <c r="ED49" s="130">
        <f t="shared" si="125"/>
        <v>30529493426</v>
      </c>
      <c r="EE49" s="143">
        <f t="shared" si="126"/>
        <v>824296322492</v>
      </c>
      <c r="EF49" s="143">
        <f t="shared" si="127"/>
        <v>0</v>
      </c>
      <c r="EG49" s="143">
        <f t="shared" si="128"/>
        <v>0</v>
      </c>
      <c r="EH49" s="124">
        <f t="shared" si="129"/>
        <v>824296322492</v>
      </c>
      <c r="EI49" s="144">
        <f t="shared" ref="EI49:EJ49" si="956">CK49+CU49+DG49+DU49+EE49</f>
        <v>117363621687</v>
      </c>
      <c r="EJ49" s="144">
        <f t="shared" si="956"/>
        <v>0.00008657166929</v>
      </c>
      <c r="EK49" s="144">
        <f t="shared" si="131"/>
        <v>0</v>
      </c>
      <c r="EL49" s="145">
        <f t="shared" si="132"/>
        <v>117363621687</v>
      </c>
      <c r="EM49" s="140">
        <f t="shared" si="133"/>
        <v>0</v>
      </c>
      <c r="EN49" s="141">
        <f t="shared" si="134"/>
        <v>0</v>
      </c>
      <c r="EO49" s="141">
        <f t="shared" si="135"/>
        <v>0</v>
      </c>
      <c r="EP49" s="122">
        <f t="shared" si="136"/>
        <v>0</v>
      </c>
      <c r="EQ49" s="142">
        <f t="shared" si="137"/>
        <v>342583.744</v>
      </c>
      <c r="ER49" s="130">
        <f t="shared" si="138"/>
        <v>342583.744</v>
      </c>
      <c r="ES49" s="143">
        <f t="shared" si="139"/>
        <v>1780117.352</v>
      </c>
      <c r="ET49" s="143">
        <f t="shared" si="140"/>
        <v>0.0000000006565396008</v>
      </c>
      <c r="EU49" s="143">
        <f t="shared" si="141"/>
        <v>0</v>
      </c>
      <c r="EV49" s="124">
        <f t="shared" si="142"/>
        <v>1780117.352</v>
      </c>
      <c r="EW49" s="144">
        <f t="shared" ref="EW49:EX49" si="957">BY49+ES49</f>
        <v>-2979501.019</v>
      </c>
      <c r="EX49" s="144">
        <f t="shared" si="957"/>
        <v>0.0000000006616819721</v>
      </c>
      <c r="EY49" s="144">
        <f t="shared" si="144"/>
        <v>3.141592654</v>
      </c>
      <c r="EZ49" s="145">
        <f t="shared" si="145"/>
        <v>2979501.019</v>
      </c>
      <c r="FA49" s="140">
        <f t="shared" si="146"/>
        <v>1.047197551</v>
      </c>
      <c r="FB49" s="141">
        <f t="shared" si="147"/>
        <v>1.047197551</v>
      </c>
      <c r="FC49" s="141">
        <f t="shared" si="148"/>
        <v>1.047197551</v>
      </c>
      <c r="FD49" s="122">
        <f t="shared" si="149"/>
        <v>1.047197551</v>
      </c>
      <c r="FE49" s="142">
        <f t="shared" si="150"/>
        <v>143.8957099</v>
      </c>
      <c r="FF49" s="130">
        <f t="shared" si="151"/>
        <v>143.8957099</v>
      </c>
      <c r="FG49" s="143">
        <f t="shared" si="152"/>
        <v>19.03501677</v>
      </c>
      <c r="FH49" s="143">
        <f t="shared" si="153"/>
        <v>32.96961617</v>
      </c>
      <c r="FI49" s="143">
        <f t="shared" si="154"/>
        <v>1.047197551</v>
      </c>
      <c r="FJ49" s="124">
        <f t="shared" si="155"/>
        <v>38.07003354</v>
      </c>
      <c r="FK49" s="140">
        <f t="shared" si="156"/>
        <v>0</v>
      </c>
      <c r="FL49" s="141">
        <f t="shared" si="157"/>
        <v>0</v>
      </c>
      <c r="FM49" s="141">
        <f t="shared" si="158"/>
        <v>0</v>
      </c>
      <c r="FN49" s="122">
        <f t="shared" si="159"/>
        <v>0</v>
      </c>
      <c r="FO49" s="142">
        <f t="shared" si="160"/>
        <v>0.6818179205</v>
      </c>
      <c r="FP49" s="130">
        <f t="shared" si="161"/>
        <v>0.6818179205</v>
      </c>
      <c r="FQ49" s="143">
        <f t="shared" si="162"/>
        <v>-0.6818179205</v>
      </c>
      <c r="FR49" s="143">
        <f t="shared" si="163"/>
        <v>0</v>
      </c>
      <c r="FS49" s="143">
        <f t="shared" si="164"/>
        <v>3.141592654</v>
      </c>
      <c r="FT49" s="124">
        <f t="shared" si="165"/>
        <v>0.6818179205</v>
      </c>
      <c r="FU49" s="144">
        <f t="shared" si="166"/>
        <v>-16951.75167</v>
      </c>
      <c r="FV49" s="144">
        <f t="shared" si="167"/>
        <v>0</v>
      </c>
      <c r="FW49" s="144">
        <f t="shared" si="168"/>
        <v>-3.141592654</v>
      </c>
      <c r="FX49" s="145">
        <f t="shared" si="169"/>
        <v>16951.75167</v>
      </c>
      <c r="FY49" s="140">
        <f t="shared" si="170"/>
        <v>-3.141592654</v>
      </c>
      <c r="FZ49" s="140">
        <f t="shared" si="171"/>
        <v>-1.047197551</v>
      </c>
      <c r="GA49" s="141">
        <f t="shared" si="172"/>
        <v>-4.188790205</v>
      </c>
      <c r="GB49" s="141">
        <f t="shared" si="173"/>
        <v>-4.188790205</v>
      </c>
      <c r="GC49" s="122">
        <f t="shared" si="174"/>
        <v>2.094395102</v>
      </c>
      <c r="GD49" s="142">
        <f t="shared" si="175"/>
        <v>16951.75167</v>
      </c>
      <c r="GE49" s="142">
        <f t="shared" si="176"/>
        <v>0.02626737901</v>
      </c>
      <c r="GF49" s="130">
        <f t="shared" si="177"/>
        <v>445.2780861</v>
      </c>
      <c r="GG49" s="143">
        <f t="shared" si="178"/>
        <v>-24.73767145</v>
      </c>
      <c r="GH49" s="143">
        <f t="shared" si="179"/>
        <v>42.84690381</v>
      </c>
      <c r="GI49" s="143">
        <f t="shared" si="180"/>
        <v>2.094395102</v>
      </c>
      <c r="GJ49" s="124">
        <f t="shared" si="181"/>
        <v>49.4753429</v>
      </c>
      <c r="GK49" s="146">
        <f t="shared" si="182"/>
        <v>-0.5</v>
      </c>
      <c r="GL49" s="127">
        <f t="shared" si="183"/>
        <v>-0.8660254038</v>
      </c>
      <c r="GM49" s="146">
        <f t="shared" si="184"/>
        <v>-2.094395102</v>
      </c>
      <c r="GN49" s="127">
        <f t="shared" si="185"/>
        <v>1</v>
      </c>
      <c r="GO49" s="147">
        <f t="shared" si="186"/>
        <v>-0.5</v>
      </c>
      <c r="GP49" s="128">
        <f t="shared" si="187"/>
        <v>0.8660254038</v>
      </c>
      <c r="GQ49" s="147">
        <f t="shared" si="188"/>
        <v>2.094395102</v>
      </c>
      <c r="GR49" s="128">
        <f t="shared" si="189"/>
        <v>1</v>
      </c>
      <c r="GS49" s="140">
        <f t="shared" si="190"/>
        <v>-2.094395102</v>
      </c>
      <c r="GT49" s="140">
        <f t="shared" si="191"/>
        <v>1.047197551</v>
      </c>
      <c r="GU49" s="141">
        <f t="shared" si="192"/>
        <v>-1.047197551</v>
      </c>
      <c r="GV49" s="141">
        <f t="shared" si="193"/>
        <v>-1.047197551</v>
      </c>
      <c r="GW49" s="122">
        <f t="shared" si="194"/>
        <v>-1.047197551</v>
      </c>
      <c r="GX49" s="142">
        <f t="shared" si="195"/>
        <v>1</v>
      </c>
      <c r="GY49" s="142">
        <f t="shared" si="196"/>
        <v>38.07003354</v>
      </c>
      <c r="GZ49" s="130">
        <f t="shared" si="197"/>
        <v>38.07003354</v>
      </c>
      <c r="HA49" s="143">
        <f t="shared" si="198"/>
        <v>19.03501677</v>
      </c>
      <c r="HB49" s="143">
        <f t="shared" si="199"/>
        <v>-32.96961617</v>
      </c>
      <c r="HC49" s="143">
        <f t="shared" si="200"/>
        <v>-1.047197551</v>
      </c>
      <c r="HD49" s="124">
        <f t="shared" si="201"/>
        <v>38.07003354</v>
      </c>
      <c r="HE49" s="140">
        <f t="shared" si="202"/>
        <v>2.094395102</v>
      </c>
      <c r="HF49" s="140">
        <f t="shared" si="203"/>
        <v>2.094395102</v>
      </c>
      <c r="HG49" s="141">
        <f t="shared" si="204"/>
        <v>4.188790205</v>
      </c>
      <c r="HH49" s="141">
        <f t="shared" si="205"/>
        <v>4.188790205</v>
      </c>
      <c r="HI49" s="122">
        <f t="shared" si="206"/>
        <v>-2.094395102</v>
      </c>
      <c r="HJ49" s="142">
        <f t="shared" si="207"/>
        <v>1</v>
      </c>
      <c r="HK49" s="142">
        <f t="shared" si="208"/>
        <v>49.4753429</v>
      </c>
      <c r="HL49" s="130">
        <f t="shared" si="209"/>
        <v>49.4753429</v>
      </c>
      <c r="HM49" s="143">
        <f t="shared" si="210"/>
        <v>-24.73767145</v>
      </c>
      <c r="HN49" s="143">
        <f t="shared" si="211"/>
        <v>-42.84690381</v>
      </c>
      <c r="HO49" s="143">
        <f t="shared" si="212"/>
        <v>-2.094395102</v>
      </c>
      <c r="HP49" s="124">
        <f t="shared" si="213"/>
        <v>49.4753429</v>
      </c>
      <c r="HQ49" s="140">
        <f t="shared" si="214"/>
        <v>2.094395102</v>
      </c>
      <c r="HR49" s="140">
        <f t="shared" si="215"/>
        <v>1.047197551</v>
      </c>
      <c r="HS49" s="141">
        <f t="shared" si="216"/>
        <v>3.141592654</v>
      </c>
      <c r="HT49" s="141">
        <f t="shared" si="217"/>
        <v>3.141592654</v>
      </c>
      <c r="HU49" s="122">
        <f t="shared" si="218"/>
        <v>3.141592654</v>
      </c>
      <c r="HV49" s="142">
        <f t="shared" si="219"/>
        <v>1</v>
      </c>
      <c r="HW49" s="142">
        <f t="shared" si="220"/>
        <v>38.07003354</v>
      </c>
      <c r="HX49" s="130">
        <f t="shared" si="221"/>
        <v>38.07003354</v>
      </c>
      <c r="HY49" s="143">
        <f t="shared" si="222"/>
        <v>-38.07003354</v>
      </c>
      <c r="HZ49" s="143">
        <f t="shared" si="223"/>
        <v>0</v>
      </c>
      <c r="IA49" s="143">
        <f t="shared" si="224"/>
        <v>3.141592654</v>
      </c>
      <c r="IB49" s="124">
        <f t="shared" si="225"/>
        <v>38.07003354</v>
      </c>
      <c r="IC49" s="140">
        <f t="shared" si="226"/>
        <v>-2.094395102</v>
      </c>
      <c r="ID49" s="140">
        <f t="shared" si="227"/>
        <v>2.094395102</v>
      </c>
      <c r="IE49" s="141">
        <f t="shared" si="228"/>
        <v>0</v>
      </c>
      <c r="IF49" s="141">
        <f t="shared" si="229"/>
        <v>0</v>
      </c>
      <c r="IG49" s="122">
        <f t="shared" si="230"/>
        <v>0</v>
      </c>
      <c r="IH49" s="142">
        <f t="shared" si="231"/>
        <v>1</v>
      </c>
      <c r="II49" s="142">
        <f t="shared" si="232"/>
        <v>49.4753429</v>
      </c>
      <c r="IJ49" s="130">
        <f t="shared" si="233"/>
        <v>49.4753429</v>
      </c>
      <c r="IK49" s="143">
        <f t="shared" si="234"/>
        <v>49.4753429</v>
      </c>
      <c r="IL49" s="143">
        <f t="shared" si="235"/>
        <v>0</v>
      </c>
      <c r="IM49" s="143">
        <f t="shared" si="236"/>
        <v>0</v>
      </c>
      <c r="IN49" s="124">
        <f t="shared" si="237"/>
        <v>49.4753429</v>
      </c>
    </row>
    <row r="50" ht="12.75" customHeight="1">
      <c r="A50" s="129">
        <f>'Cortez Cubic'!AP50</f>
        <v>-0.2187762226</v>
      </c>
      <c r="B50" s="129">
        <f>'Cortez Cubic'!AQ50</f>
        <v>12.64879053</v>
      </c>
      <c r="C50" s="129">
        <f>'Cortez Cubic'!AR50</f>
        <v>20212.25775</v>
      </c>
      <c r="D50" s="129">
        <f>'Cortez Cubic'!AS50</f>
        <v>-2693587.088</v>
      </c>
      <c r="E50" s="129">
        <f t="shared" ref="E50:H50" si="958">0</f>
        <v>0</v>
      </c>
      <c r="F50" s="129">
        <f t="shared" si="958"/>
        <v>0</v>
      </c>
      <c r="G50" s="129">
        <f t="shared" si="958"/>
        <v>0</v>
      </c>
      <c r="H50" s="129">
        <f t="shared" si="958"/>
        <v>0</v>
      </c>
      <c r="I50" s="110">
        <f>'Cortez Cubic'!I50</f>
        <v>162</v>
      </c>
      <c r="J50" s="130">
        <f t="shared" si="28"/>
        <v>164.5384537</v>
      </c>
      <c r="K50" s="131">
        <f t="shared" si="29"/>
        <v>0</v>
      </c>
      <c r="L50" s="131">
        <f t="shared" si="30"/>
        <v>1</v>
      </c>
      <c r="M50" s="132">
        <f t="shared" si="31"/>
        <v>-2.538453703</v>
      </c>
      <c r="N50" s="133">
        <f t="shared" si="32"/>
        <v>60.8032692</v>
      </c>
      <c r="O50" s="134">
        <f t="shared" si="33"/>
        <v>225.3417229</v>
      </c>
      <c r="P50" s="134">
        <f t="shared" si="34"/>
        <v>0</v>
      </c>
      <c r="Q50" s="135">
        <f t="shared" si="35"/>
        <v>164.5384537</v>
      </c>
      <c r="R50" s="135">
        <f t="shared" si="36"/>
        <v>0</v>
      </c>
      <c r="S50" s="136">
        <f t="shared" si="37"/>
        <v>-332.0640649</v>
      </c>
      <c r="T50" s="136">
        <f t="shared" si="38"/>
        <v>0</v>
      </c>
      <c r="U50" s="137">
        <f t="shared" ref="U50:X50" si="959">ATAN2(A50,E50)</f>
        <v>3.141592654</v>
      </c>
      <c r="V50" s="137">
        <f t="shared" si="959"/>
        <v>0</v>
      </c>
      <c r="W50" s="137">
        <f t="shared" si="959"/>
        <v>0</v>
      </c>
      <c r="X50" s="137">
        <f t="shared" si="959"/>
        <v>3.141592654</v>
      </c>
      <c r="Y50" s="137">
        <f t="shared" ref="Y50:AB50" si="960">SQRT(POWER(A50,2)+POWER(E50,2))</f>
        <v>0.2187762226</v>
      </c>
      <c r="Z50" s="137">
        <f t="shared" si="960"/>
        <v>12.64879053</v>
      </c>
      <c r="AA50" s="137">
        <f t="shared" si="960"/>
        <v>20212.25775</v>
      </c>
      <c r="AB50" s="137">
        <f t="shared" si="960"/>
        <v>2693587.088</v>
      </c>
      <c r="AC50" s="138">
        <f t="shared" ref="AC50:AF50" si="961">U50-$U50</f>
        <v>0</v>
      </c>
      <c r="AD50" s="138">
        <f t="shared" si="961"/>
        <v>-3.141592654</v>
      </c>
      <c r="AE50" s="138">
        <f t="shared" si="961"/>
        <v>-3.141592654</v>
      </c>
      <c r="AF50" s="138">
        <f t="shared" si="961"/>
        <v>0</v>
      </c>
      <c r="AG50" s="138">
        <f t="shared" ref="AG50:AJ50" si="962">Y50/$Y50</f>
        <v>1</v>
      </c>
      <c r="AH50" s="138">
        <f t="shared" si="962"/>
        <v>57.81611173</v>
      </c>
      <c r="AI50" s="138">
        <f t="shared" si="962"/>
        <v>92387.81762</v>
      </c>
      <c r="AJ50" s="138">
        <f t="shared" si="962"/>
        <v>12312065.07</v>
      </c>
      <c r="AK50" s="139">
        <f t="shared" ref="AK50:AN50" si="963">AG50*COS(AC50)</f>
        <v>1</v>
      </c>
      <c r="AL50" s="139">
        <f t="shared" si="963"/>
        <v>-57.81611173</v>
      </c>
      <c r="AM50" s="139">
        <f t="shared" si="963"/>
        <v>-92387.81762</v>
      </c>
      <c r="AN50" s="139">
        <f t="shared" si="963"/>
        <v>12312065.07</v>
      </c>
      <c r="AO50" s="129">
        <f t="shared" ref="AO50:AR50" si="964">AG50*SIN(AC50)</f>
        <v>0</v>
      </c>
      <c r="AP50" s="129">
        <f t="shared" si="964"/>
        <v>0</v>
      </c>
      <c r="AQ50" s="129">
        <f t="shared" si="964"/>
        <v>0</v>
      </c>
      <c r="AR50" s="129">
        <f t="shared" si="964"/>
        <v>0</v>
      </c>
      <c r="AS50" s="140">
        <f t="shared" si="45"/>
        <v>-9.424777961</v>
      </c>
      <c r="AT50" s="141">
        <f t="shared" si="46"/>
        <v>-9.424777961</v>
      </c>
      <c r="AU50" s="141">
        <f t="shared" si="47"/>
        <v>-3.141592654</v>
      </c>
      <c r="AV50" s="122">
        <f t="shared" si="48"/>
        <v>3.141592654</v>
      </c>
      <c r="AW50" s="142">
        <f t="shared" si="49"/>
        <v>193262.0772</v>
      </c>
      <c r="AX50" s="130">
        <f t="shared" si="50"/>
        <v>193262.0772</v>
      </c>
      <c r="AY50" s="143">
        <f t="shared" si="51"/>
        <v>386524.1544</v>
      </c>
      <c r="AZ50" s="143">
        <f t="shared" si="52"/>
        <v>0</v>
      </c>
      <c r="BA50" s="143">
        <f t="shared" si="53"/>
        <v>0</v>
      </c>
      <c r="BB50" s="124">
        <f t="shared" si="54"/>
        <v>386524.1544</v>
      </c>
      <c r="BC50" s="140">
        <f t="shared" ref="BC50:BD50" si="965">BC$2*AD50</f>
        <v>-3.141592654</v>
      </c>
      <c r="BD50" s="140">
        <f t="shared" si="965"/>
        <v>-3.141592654</v>
      </c>
      <c r="BE50" s="141">
        <f t="shared" si="56"/>
        <v>-6.283185307</v>
      </c>
      <c r="BF50" s="141">
        <f t="shared" si="57"/>
        <v>0</v>
      </c>
      <c r="BG50" s="122">
        <f t="shared" si="58"/>
        <v>0</v>
      </c>
      <c r="BH50" s="142">
        <f t="shared" ref="BH50:BI50" si="966">POWER(AH50,BH$2)</f>
        <v>57.81611173</v>
      </c>
      <c r="BI50" s="142">
        <f t="shared" si="966"/>
        <v>92387.81762</v>
      </c>
      <c r="BJ50" s="130">
        <f t="shared" si="60"/>
        <v>5341504.386</v>
      </c>
      <c r="BK50" s="143">
        <f t="shared" si="61"/>
        <v>48073539.47</v>
      </c>
      <c r="BL50" s="143">
        <f t="shared" si="62"/>
        <v>0</v>
      </c>
      <c r="BM50" s="143">
        <f t="shared" si="63"/>
        <v>0</v>
      </c>
      <c r="BN50" s="124">
        <f t="shared" si="64"/>
        <v>48073539.47</v>
      </c>
      <c r="BO50" s="140">
        <f t="shared" si="65"/>
        <v>0</v>
      </c>
      <c r="BP50" s="141">
        <f t="shared" si="66"/>
        <v>0</v>
      </c>
      <c r="BQ50" s="141">
        <f t="shared" si="67"/>
        <v>0</v>
      </c>
      <c r="BR50" s="122">
        <f t="shared" si="68"/>
        <v>0</v>
      </c>
      <c r="BS50" s="142">
        <f t="shared" si="69"/>
        <v>12312065.07</v>
      </c>
      <c r="BT50" s="130">
        <f t="shared" si="70"/>
        <v>12312065.07</v>
      </c>
      <c r="BU50" s="143">
        <f t="shared" si="71"/>
        <v>-332425756.8</v>
      </c>
      <c r="BV50" s="143">
        <f t="shared" si="72"/>
        <v>0</v>
      </c>
      <c r="BW50" s="143">
        <f t="shared" si="73"/>
        <v>3.141592654</v>
      </c>
      <c r="BX50" s="124">
        <f t="shared" si="74"/>
        <v>332425756.8</v>
      </c>
      <c r="BY50" s="144">
        <f t="shared" ref="BY50:BZ50" si="967">AY50+BK50+BU50</f>
        <v>-283965693.2</v>
      </c>
      <c r="BZ50" s="144">
        <f t="shared" si="967"/>
        <v>0</v>
      </c>
      <c r="CA50" s="144">
        <f t="shared" si="76"/>
        <v>-3.141592654</v>
      </c>
      <c r="CB50" s="145">
        <f t="shared" si="77"/>
        <v>283965693.2</v>
      </c>
      <c r="CC50" s="140">
        <f t="shared" ref="CC50:CD50" si="968">CC$2*AD50</f>
        <v>-6.283185307</v>
      </c>
      <c r="CD50" s="140">
        <f t="shared" si="968"/>
        <v>-6.283185307</v>
      </c>
      <c r="CE50" s="141">
        <f t="shared" si="79"/>
        <v>-12.56637061</v>
      </c>
      <c r="CF50" s="141">
        <f t="shared" si="80"/>
        <v>0</v>
      </c>
      <c r="CG50" s="122">
        <f t="shared" si="81"/>
        <v>0</v>
      </c>
      <c r="CH50" s="142">
        <f t="shared" ref="CH50:CI50" si="969">POWER(AH50,CH$2)</f>
        <v>3342.702776</v>
      </c>
      <c r="CI50" s="142">
        <f t="shared" si="969"/>
        <v>8535508844</v>
      </c>
      <c r="CJ50" s="130">
        <f t="shared" si="83"/>
        <v>28531669106172</v>
      </c>
      <c r="CK50" s="143">
        <f t="shared" si="84"/>
        <v>-28531669106172</v>
      </c>
      <c r="CL50" s="143">
        <f t="shared" si="85"/>
        <v>0</v>
      </c>
      <c r="CM50" s="143">
        <f t="shared" si="86"/>
        <v>3.141592654</v>
      </c>
      <c r="CN50" s="124">
        <f t="shared" si="87"/>
        <v>28531669106172</v>
      </c>
      <c r="CO50" s="140">
        <f t="shared" si="88"/>
        <v>-9.424777961</v>
      </c>
      <c r="CP50" s="141">
        <f t="shared" si="89"/>
        <v>-9.424777961</v>
      </c>
      <c r="CQ50" s="141">
        <f t="shared" si="90"/>
        <v>-3.141592654</v>
      </c>
      <c r="CR50" s="122">
        <f t="shared" si="91"/>
        <v>3.141592654</v>
      </c>
      <c r="CS50" s="142">
        <f t="shared" si="92"/>
        <v>788577034353166</v>
      </c>
      <c r="CT50" s="130">
        <f t="shared" si="93"/>
        <v>788577034353166</v>
      </c>
      <c r="CU50" s="143">
        <f t="shared" si="94"/>
        <v>-3.15431E+15</v>
      </c>
      <c r="CV50" s="143">
        <f t="shared" si="95"/>
        <v>0.3862913364</v>
      </c>
      <c r="CW50" s="143">
        <f t="shared" si="96"/>
        <v>3.141592654</v>
      </c>
      <c r="CX50" s="124">
        <f t="shared" si="97"/>
        <v>3.15431E+15</v>
      </c>
      <c r="CY50" s="140">
        <f t="shared" si="98"/>
        <v>-9.424777961</v>
      </c>
      <c r="CZ50" s="140">
        <f t="shared" si="99"/>
        <v>0</v>
      </c>
      <c r="DA50" s="141">
        <f t="shared" si="100"/>
        <v>-9.424777961</v>
      </c>
      <c r="DB50" s="141">
        <f t="shared" si="101"/>
        <v>-3.141592654</v>
      </c>
      <c r="DC50" s="122">
        <f t="shared" si="102"/>
        <v>3.141592654</v>
      </c>
      <c r="DD50" s="142">
        <f t="shared" si="103"/>
        <v>193262.0772</v>
      </c>
      <c r="DE50" s="142">
        <f t="shared" si="104"/>
        <v>12312065.07</v>
      </c>
      <c r="DF50" s="130">
        <f t="shared" si="105"/>
        <v>2379455269090</v>
      </c>
      <c r="DG50" s="143">
        <f t="shared" si="106"/>
        <v>-9517821076360</v>
      </c>
      <c r="DH50" s="143">
        <f t="shared" si="107"/>
        <v>0.001165596912</v>
      </c>
      <c r="DI50" s="143">
        <f t="shared" si="108"/>
        <v>3.141592654</v>
      </c>
      <c r="DJ50" s="124">
        <f t="shared" si="109"/>
        <v>9517821076360</v>
      </c>
      <c r="DK50" s="140">
        <f t="shared" ref="DK50:DM50" si="970">DK$2*AD50</f>
        <v>-3.141592654</v>
      </c>
      <c r="DL50" s="140">
        <f t="shared" si="970"/>
        <v>-3.141592654</v>
      </c>
      <c r="DM50" s="140">
        <f t="shared" si="970"/>
        <v>0</v>
      </c>
      <c r="DN50" s="141">
        <f t="shared" si="111"/>
        <v>-6.283185307</v>
      </c>
      <c r="DO50" s="141">
        <f t="shared" si="112"/>
        <v>0</v>
      </c>
      <c r="DP50" s="122">
        <f t="shared" si="113"/>
        <v>0</v>
      </c>
      <c r="DQ50" s="142">
        <f t="shared" ref="DQ50:DS50" si="971">POWER(AH50,DQ$2)</f>
        <v>57.81611173</v>
      </c>
      <c r="DR50" s="142">
        <f t="shared" si="971"/>
        <v>92387.81762</v>
      </c>
      <c r="DS50" s="142">
        <f t="shared" si="971"/>
        <v>12312065.07</v>
      </c>
      <c r="DT50" s="130">
        <f t="shared" si="115"/>
        <v>65764949554567</v>
      </c>
      <c r="DU50" s="143">
        <f t="shared" si="116"/>
        <v>-1.18377E+15</v>
      </c>
      <c r="DV50" s="143">
        <f t="shared" si="117"/>
        <v>0</v>
      </c>
      <c r="DW50" s="143">
        <f t="shared" si="118"/>
        <v>3.141592654</v>
      </c>
      <c r="DX50" s="124">
        <f t="shared" si="119"/>
        <v>1.18377E+15</v>
      </c>
      <c r="DY50" s="140">
        <f t="shared" si="120"/>
        <v>0</v>
      </c>
      <c r="DZ50" s="141">
        <f t="shared" si="121"/>
        <v>0</v>
      </c>
      <c r="EA50" s="141">
        <f t="shared" si="122"/>
        <v>0</v>
      </c>
      <c r="EB50" s="122">
        <f t="shared" si="123"/>
        <v>0</v>
      </c>
      <c r="EC50" s="142">
        <f t="shared" si="124"/>
        <v>151586946204247</v>
      </c>
      <c r="ED50" s="130">
        <f t="shared" si="125"/>
        <v>151586946204247</v>
      </c>
      <c r="EE50" s="143">
        <f t="shared" si="126"/>
        <v>4.09285E+15</v>
      </c>
      <c r="EF50" s="143">
        <f t="shared" si="127"/>
        <v>0</v>
      </c>
      <c r="EG50" s="143">
        <f t="shared" si="128"/>
        <v>0</v>
      </c>
      <c r="EH50" s="124">
        <f t="shared" si="129"/>
        <v>4.09285E+15</v>
      </c>
      <c r="EI50" s="144">
        <f t="shared" ref="EI50:EJ50" si="972">CK50+CU50+DG50+DU50+EE50</f>
        <v>-283279172062721</v>
      </c>
      <c r="EJ50" s="144">
        <f t="shared" si="972"/>
        <v>0.3874569333</v>
      </c>
      <c r="EK50" s="144">
        <f t="shared" si="131"/>
        <v>3.141592654</v>
      </c>
      <c r="EL50" s="145">
        <f t="shared" si="132"/>
        <v>283279172062721</v>
      </c>
      <c r="EM50" s="140">
        <f t="shared" si="133"/>
        <v>1.570796327</v>
      </c>
      <c r="EN50" s="141">
        <f t="shared" si="134"/>
        <v>1.570796327</v>
      </c>
      <c r="EO50" s="141">
        <f t="shared" si="135"/>
        <v>1.570796327</v>
      </c>
      <c r="EP50" s="122">
        <f t="shared" si="136"/>
        <v>1.570796327</v>
      </c>
      <c r="EQ50" s="142">
        <f t="shared" si="137"/>
        <v>16830899.32</v>
      </c>
      <c r="ER50" s="130">
        <f t="shared" si="138"/>
        <v>16830899.32</v>
      </c>
      <c r="ES50" s="143">
        <f t="shared" si="139"/>
        <v>0.000000063612475</v>
      </c>
      <c r="ET50" s="143">
        <f t="shared" si="140"/>
        <v>87455918.3</v>
      </c>
      <c r="EU50" s="143">
        <f t="shared" si="141"/>
        <v>1.570796327</v>
      </c>
      <c r="EV50" s="124">
        <f t="shared" si="142"/>
        <v>87455918.3</v>
      </c>
      <c r="EW50" s="144">
        <f t="shared" ref="EW50:EX50" si="973">BY50+ES50</f>
        <v>-283965693.2</v>
      </c>
      <c r="EX50" s="144">
        <f t="shared" si="973"/>
        <v>87455918.3</v>
      </c>
      <c r="EY50" s="144">
        <f t="shared" si="144"/>
        <v>2.842830405</v>
      </c>
      <c r="EZ50" s="145">
        <f t="shared" si="145"/>
        <v>297128007</v>
      </c>
      <c r="FA50" s="140">
        <f t="shared" si="146"/>
        <v>0.9476101349</v>
      </c>
      <c r="FB50" s="141">
        <f t="shared" si="147"/>
        <v>0.9476101349</v>
      </c>
      <c r="FC50" s="141">
        <f t="shared" si="148"/>
        <v>0.9476101349</v>
      </c>
      <c r="FD50" s="122">
        <f t="shared" si="149"/>
        <v>0.9476101349</v>
      </c>
      <c r="FE50" s="142">
        <f t="shared" si="150"/>
        <v>667.2898669</v>
      </c>
      <c r="FF50" s="130">
        <f t="shared" si="151"/>
        <v>667.2898669</v>
      </c>
      <c r="FG50" s="143">
        <f t="shared" si="152"/>
        <v>103.0348428</v>
      </c>
      <c r="FH50" s="143">
        <f t="shared" si="153"/>
        <v>143.3567989</v>
      </c>
      <c r="FI50" s="143">
        <f t="shared" si="154"/>
        <v>0.9476101349</v>
      </c>
      <c r="FJ50" s="124">
        <f t="shared" si="155"/>
        <v>176.5427728</v>
      </c>
      <c r="FK50" s="140">
        <f t="shared" si="156"/>
        <v>-6.283185307</v>
      </c>
      <c r="FL50" s="141">
        <f t="shared" si="157"/>
        <v>-6.283185307</v>
      </c>
      <c r="FM50" s="141">
        <f t="shared" si="158"/>
        <v>0</v>
      </c>
      <c r="FN50" s="122">
        <f t="shared" si="159"/>
        <v>0</v>
      </c>
      <c r="FO50" s="142">
        <f t="shared" si="160"/>
        <v>3342.702776</v>
      </c>
      <c r="FP50" s="130">
        <f t="shared" si="161"/>
        <v>3342.702776</v>
      </c>
      <c r="FQ50" s="143">
        <f t="shared" si="162"/>
        <v>-3342.702776</v>
      </c>
      <c r="FR50" s="143">
        <f t="shared" si="163"/>
        <v>0</v>
      </c>
      <c r="FS50" s="143">
        <f t="shared" si="164"/>
        <v>3.141592654</v>
      </c>
      <c r="FT50" s="124">
        <f t="shared" si="165"/>
        <v>3342.702776</v>
      </c>
      <c r="FU50" s="144">
        <f t="shared" si="166"/>
        <v>-280506.1556</v>
      </c>
      <c r="FV50" s="144">
        <f t="shared" si="167"/>
        <v>0</v>
      </c>
      <c r="FW50" s="144">
        <f t="shared" si="168"/>
        <v>-3.141592654</v>
      </c>
      <c r="FX50" s="145">
        <f t="shared" si="169"/>
        <v>280506.1556</v>
      </c>
      <c r="FY50" s="140">
        <f t="shared" si="170"/>
        <v>-3.141592654</v>
      </c>
      <c r="FZ50" s="140">
        <f t="shared" si="171"/>
        <v>-0.9476101349</v>
      </c>
      <c r="GA50" s="141">
        <f t="shared" si="172"/>
        <v>-4.089202788</v>
      </c>
      <c r="GB50" s="141">
        <f t="shared" si="173"/>
        <v>-4.089202788</v>
      </c>
      <c r="GC50" s="122">
        <f t="shared" si="174"/>
        <v>2.193982519</v>
      </c>
      <c r="GD50" s="142">
        <f t="shared" si="175"/>
        <v>280506.1556</v>
      </c>
      <c r="GE50" s="142">
        <f t="shared" si="176"/>
        <v>0.005664349688</v>
      </c>
      <c r="GF50" s="130">
        <f t="shared" si="177"/>
        <v>1588.884955</v>
      </c>
      <c r="GG50" s="143">
        <f t="shared" si="178"/>
        <v>-103.0348428</v>
      </c>
      <c r="GH50" s="143">
        <f t="shared" si="179"/>
        <v>143.3567989</v>
      </c>
      <c r="GI50" s="143">
        <f t="shared" si="180"/>
        <v>2.193982519</v>
      </c>
      <c r="GJ50" s="124">
        <f t="shared" si="181"/>
        <v>176.5427728</v>
      </c>
      <c r="GK50" s="146">
        <f t="shared" si="182"/>
        <v>-0.5</v>
      </c>
      <c r="GL50" s="127">
        <f t="shared" si="183"/>
        <v>-0.8660254038</v>
      </c>
      <c r="GM50" s="146">
        <f t="shared" si="184"/>
        <v>-2.094395102</v>
      </c>
      <c r="GN50" s="127">
        <f t="shared" si="185"/>
        <v>1</v>
      </c>
      <c r="GO50" s="147">
        <f t="shared" si="186"/>
        <v>-0.5</v>
      </c>
      <c r="GP50" s="128">
        <f t="shared" si="187"/>
        <v>0.8660254038</v>
      </c>
      <c r="GQ50" s="147">
        <f t="shared" si="188"/>
        <v>2.094395102</v>
      </c>
      <c r="GR50" s="128">
        <f t="shared" si="189"/>
        <v>1</v>
      </c>
      <c r="GS50" s="140">
        <f t="shared" si="190"/>
        <v>-2.094395102</v>
      </c>
      <c r="GT50" s="140">
        <f t="shared" si="191"/>
        <v>0.9476101349</v>
      </c>
      <c r="GU50" s="141">
        <f t="shared" si="192"/>
        <v>-1.146784968</v>
      </c>
      <c r="GV50" s="141">
        <f t="shared" si="193"/>
        <v>-1.146784968</v>
      </c>
      <c r="GW50" s="122">
        <f t="shared" si="194"/>
        <v>-1.146784968</v>
      </c>
      <c r="GX50" s="142">
        <f t="shared" si="195"/>
        <v>1</v>
      </c>
      <c r="GY50" s="142">
        <f t="shared" si="196"/>
        <v>176.5427728</v>
      </c>
      <c r="GZ50" s="130">
        <f t="shared" si="197"/>
        <v>176.5427728</v>
      </c>
      <c r="HA50" s="143">
        <f t="shared" si="198"/>
        <v>72.63320823</v>
      </c>
      <c r="HB50" s="143">
        <f t="shared" si="199"/>
        <v>-160.9091908</v>
      </c>
      <c r="HC50" s="143">
        <f t="shared" si="200"/>
        <v>-1.146784968</v>
      </c>
      <c r="HD50" s="124">
        <f t="shared" si="201"/>
        <v>176.5427728</v>
      </c>
      <c r="HE50" s="140">
        <f t="shared" si="202"/>
        <v>2.094395102</v>
      </c>
      <c r="HF50" s="140">
        <f t="shared" si="203"/>
        <v>2.193982519</v>
      </c>
      <c r="HG50" s="141">
        <f t="shared" si="204"/>
        <v>4.288377621</v>
      </c>
      <c r="HH50" s="141">
        <f t="shared" si="205"/>
        <v>4.288377621</v>
      </c>
      <c r="HI50" s="122">
        <f t="shared" si="206"/>
        <v>-1.994807686</v>
      </c>
      <c r="HJ50" s="142">
        <f t="shared" si="207"/>
        <v>1</v>
      </c>
      <c r="HK50" s="142">
        <f t="shared" si="208"/>
        <v>176.5427728</v>
      </c>
      <c r="HL50" s="130">
        <f t="shared" si="209"/>
        <v>176.5427728</v>
      </c>
      <c r="HM50" s="143">
        <f t="shared" si="210"/>
        <v>-72.63320823</v>
      </c>
      <c r="HN50" s="143">
        <f t="shared" si="211"/>
        <v>-160.9091908</v>
      </c>
      <c r="HO50" s="143">
        <f t="shared" si="212"/>
        <v>-1.994807686</v>
      </c>
      <c r="HP50" s="124">
        <f t="shared" si="213"/>
        <v>176.5427728</v>
      </c>
      <c r="HQ50" s="140">
        <f t="shared" si="214"/>
        <v>2.094395102</v>
      </c>
      <c r="HR50" s="140">
        <f t="shared" si="215"/>
        <v>0.9476101349</v>
      </c>
      <c r="HS50" s="141">
        <f t="shared" si="216"/>
        <v>3.042005237</v>
      </c>
      <c r="HT50" s="141">
        <f t="shared" si="217"/>
        <v>3.042005237</v>
      </c>
      <c r="HU50" s="122">
        <f t="shared" si="218"/>
        <v>3.042005237</v>
      </c>
      <c r="HV50" s="142">
        <f t="shared" si="219"/>
        <v>1</v>
      </c>
      <c r="HW50" s="142">
        <f t="shared" si="220"/>
        <v>176.5427728</v>
      </c>
      <c r="HX50" s="130">
        <f t="shared" si="221"/>
        <v>176.5427728</v>
      </c>
      <c r="HY50" s="143">
        <f t="shared" si="222"/>
        <v>-175.6680511</v>
      </c>
      <c r="HZ50" s="143">
        <f t="shared" si="223"/>
        <v>17.55239192</v>
      </c>
      <c r="IA50" s="143">
        <f t="shared" si="224"/>
        <v>3.042005237</v>
      </c>
      <c r="IB50" s="124">
        <f t="shared" si="225"/>
        <v>176.5427728</v>
      </c>
      <c r="IC50" s="140">
        <f t="shared" si="226"/>
        <v>-2.094395102</v>
      </c>
      <c r="ID50" s="140">
        <f t="shared" si="227"/>
        <v>2.193982519</v>
      </c>
      <c r="IE50" s="141">
        <f t="shared" si="228"/>
        <v>0.09958741634</v>
      </c>
      <c r="IF50" s="141">
        <f t="shared" si="229"/>
        <v>0.09958741634</v>
      </c>
      <c r="IG50" s="122">
        <f t="shared" si="230"/>
        <v>0.09958741634</v>
      </c>
      <c r="IH50" s="142">
        <f t="shared" si="231"/>
        <v>1</v>
      </c>
      <c r="II50" s="142">
        <f t="shared" si="232"/>
        <v>176.5427728</v>
      </c>
      <c r="IJ50" s="130">
        <f t="shared" si="233"/>
        <v>176.5427728</v>
      </c>
      <c r="IK50" s="143">
        <f t="shared" si="234"/>
        <v>175.6680511</v>
      </c>
      <c r="IL50" s="143">
        <f t="shared" si="235"/>
        <v>17.55239192</v>
      </c>
      <c r="IM50" s="143">
        <f t="shared" si="236"/>
        <v>0.09958741634</v>
      </c>
      <c r="IN50" s="124">
        <f t="shared" si="237"/>
        <v>176.5427728</v>
      </c>
    </row>
    <row r="51" ht="12.75" customHeight="1">
      <c r="A51" s="129">
        <f>'Cortez Cubic'!AP51</f>
        <v>-0.2187762226</v>
      </c>
      <c r="B51" s="129">
        <f>'Cortez Cubic'!AQ51</f>
        <v>6.233564224</v>
      </c>
      <c r="C51" s="129">
        <f>'Cortez Cubic'!AR51</f>
        <v>2532.742643</v>
      </c>
      <c r="D51" s="129">
        <f>'Cortez Cubic'!AS51</f>
        <v>-125556.5031</v>
      </c>
      <c r="E51" s="129">
        <f t="shared" ref="E51:H51" si="974">0</f>
        <v>0</v>
      </c>
      <c r="F51" s="129">
        <f t="shared" si="974"/>
        <v>0</v>
      </c>
      <c r="G51" s="129">
        <f t="shared" si="974"/>
        <v>0</v>
      </c>
      <c r="H51" s="129">
        <f t="shared" si="974"/>
        <v>0</v>
      </c>
      <c r="I51" s="110">
        <f>'Cortez Cubic'!I51</f>
        <v>61</v>
      </c>
      <c r="J51" s="130">
        <f t="shared" si="28"/>
        <v>58.36045</v>
      </c>
      <c r="K51" s="131">
        <f t="shared" si="29"/>
        <v>0</v>
      </c>
      <c r="L51" s="131">
        <f t="shared" si="30"/>
        <v>1</v>
      </c>
      <c r="M51" s="132">
        <f t="shared" si="31"/>
        <v>2.639549998</v>
      </c>
      <c r="N51" s="133">
        <f t="shared" si="32"/>
        <v>26.98934856</v>
      </c>
      <c r="O51" s="134">
        <f t="shared" si="33"/>
        <v>85.34979856</v>
      </c>
      <c r="P51" s="134">
        <f t="shared" si="34"/>
        <v>0</v>
      </c>
      <c r="Q51" s="135">
        <f t="shared" si="35"/>
        <v>58.36045</v>
      </c>
      <c r="R51" s="135">
        <f t="shared" si="36"/>
        <v>0</v>
      </c>
      <c r="S51" s="136">
        <f t="shared" si="37"/>
        <v>-115.2173705</v>
      </c>
      <c r="T51" s="136">
        <f t="shared" si="38"/>
        <v>0</v>
      </c>
      <c r="U51" s="137">
        <f t="shared" ref="U51:X51" si="975">ATAN2(A51,E51)</f>
        <v>3.141592654</v>
      </c>
      <c r="V51" s="137">
        <f t="shared" si="975"/>
        <v>0</v>
      </c>
      <c r="W51" s="137">
        <f t="shared" si="975"/>
        <v>0</v>
      </c>
      <c r="X51" s="137">
        <f t="shared" si="975"/>
        <v>3.141592654</v>
      </c>
      <c r="Y51" s="137">
        <f t="shared" ref="Y51:AB51" si="976">SQRT(POWER(A51,2)+POWER(E51,2))</f>
        <v>0.2187762226</v>
      </c>
      <c r="Z51" s="137">
        <f t="shared" si="976"/>
        <v>6.233564224</v>
      </c>
      <c r="AA51" s="137">
        <f t="shared" si="976"/>
        <v>2532.742643</v>
      </c>
      <c r="AB51" s="137">
        <f t="shared" si="976"/>
        <v>125556.5031</v>
      </c>
      <c r="AC51" s="138">
        <f t="shared" ref="AC51:AF51" si="977">U51-$U51</f>
        <v>0</v>
      </c>
      <c r="AD51" s="138">
        <f t="shared" si="977"/>
        <v>-3.141592654</v>
      </c>
      <c r="AE51" s="138">
        <f t="shared" si="977"/>
        <v>-3.141592654</v>
      </c>
      <c r="AF51" s="138">
        <f t="shared" si="977"/>
        <v>0</v>
      </c>
      <c r="AG51" s="138">
        <f t="shared" ref="AG51:AJ51" si="978">Y51/$Y51</f>
        <v>1</v>
      </c>
      <c r="AH51" s="138">
        <f t="shared" si="978"/>
        <v>28.49287802</v>
      </c>
      <c r="AI51" s="138">
        <f t="shared" si="978"/>
        <v>11576.86431</v>
      </c>
      <c r="AJ51" s="138">
        <f t="shared" si="978"/>
        <v>573903.7891</v>
      </c>
      <c r="AK51" s="139">
        <f t="shared" ref="AK51:AN51" si="979">AG51*COS(AC51)</f>
        <v>1</v>
      </c>
      <c r="AL51" s="139">
        <f t="shared" si="979"/>
        <v>-28.49287802</v>
      </c>
      <c r="AM51" s="139">
        <f t="shared" si="979"/>
        <v>-11576.86431</v>
      </c>
      <c r="AN51" s="139">
        <f t="shared" si="979"/>
        <v>573903.7891</v>
      </c>
      <c r="AO51" s="129">
        <f t="shared" ref="AO51:AR51" si="980">AG51*SIN(AC51)</f>
        <v>0</v>
      </c>
      <c r="AP51" s="129">
        <f t="shared" si="980"/>
        <v>0</v>
      </c>
      <c r="AQ51" s="129">
        <f t="shared" si="980"/>
        <v>0</v>
      </c>
      <c r="AR51" s="129">
        <f t="shared" si="980"/>
        <v>0</v>
      </c>
      <c r="AS51" s="140">
        <f t="shared" si="45"/>
        <v>-9.424777961</v>
      </c>
      <c r="AT51" s="141">
        <f t="shared" si="46"/>
        <v>-9.424777961</v>
      </c>
      <c r="AU51" s="141">
        <f t="shared" si="47"/>
        <v>-3.141592654</v>
      </c>
      <c r="AV51" s="122">
        <f t="shared" si="48"/>
        <v>3.141592654</v>
      </c>
      <c r="AW51" s="142">
        <f t="shared" si="49"/>
        <v>23131.77485</v>
      </c>
      <c r="AX51" s="130">
        <f t="shared" si="50"/>
        <v>23131.77485</v>
      </c>
      <c r="AY51" s="143">
        <f t="shared" si="51"/>
        <v>46263.5497</v>
      </c>
      <c r="AZ51" s="143">
        <f t="shared" si="52"/>
        <v>0</v>
      </c>
      <c r="BA51" s="143">
        <f t="shared" si="53"/>
        <v>0</v>
      </c>
      <c r="BB51" s="124">
        <f t="shared" si="54"/>
        <v>46263.5497</v>
      </c>
      <c r="BC51" s="140">
        <f t="shared" ref="BC51:BD51" si="981">BC$2*AD51</f>
        <v>-3.141592654</v>
      </c>
      <c r="BD51" s="140">
        <f t="shared" si="981"/>
        <v>-3.141592654</v>
      </c>
      <c r="BE51" s="141">
        <f t="shared" si="56"/>
        <v>-6.283185307</v>
      </c>
      <c r="BF51" s="141">
        <f t="shared" si="57"/>
        <v>0</v>
      </c>
      <c r="BG51" s="122">
        <f t="shared" si="58"/>
        <v>0</v>
      </c>
      <c r="BH51" s="142">
        <f t="shared" ref="BH51:BI51" si="982">POWER(AH51,BH$2)</f>
        <v>28.49287802</v>
      </c>
      <c r="BI51" s="142">
        <f t="shared" si="982"/>
        <v>11576.86431</v>
      </c>
      <c r="BJ51" s="130">
        <f t="shared" si="60"/>
        <v>329858.1826</v>
      </c>
      <c r="BK51" s="143">
        <f t="shared" si="61"/>
        <v>2968723.643</v>
      </c>
      <c r="BL51" s="143">
        <f t="shared" si="62"/>
        <v>0</v>
      </c>
      <c r="BM51" s="143">
        <f t="shared" si="63"/>
        <v>0</v>
      </c>
      <c r="BN51" s="124">
        <f t="shared" si="64"/>
        <v>2968723.643</v>
      </c>
      <c r="BO51" s="140">
        <f t="shared" si="65"/>
        <v>0</v>
      </c>
      <c r="BP51" s="141">
        <f t="shared" si="66"/>
        <v>0</v>
      </c>
      <c r="BQ51" s="141">
        <f t="shared" si="67"/>
        <v>0</v>
      </c>
      <c r="BR51" s="122">
        <f t="shared" si="68"/>
        <v>0</v>
      </c>
      <c r="BS51" s="142">
        <f t="shared" si="69"/>
        <v>573903.7891</v>
      </c>
      <c r="BT51" s="130">
        <f t="shared" si="70"/>
        <v>573903.7891</v>
      </c>
      <c r="BU51" s="143">
        <f t="shared" si="71"/>
        <v>-15495402.3</v>
      </c>
      <c r="BV51" s="143">
        <f t="shared" si="72"/>
        <v>0</v>
      </c>
      <c r="BW51" s="143">
        <f t="shared" si="73"/>
        <v>3.141592654</v>
      </c>
      <c r="BX51" s="124">
        <f t="shared" si="74"/>
        <v>15495402.3</v>
      </c>
      <c r="BY51" s="144">
        <f t="shared" ref="BY51:BZ51" si="983">AY51+BK51+BU51</f>
        <v>-12480415.11</v>
      </c>
      <c r="BZ51" s="144">
        <f t="shared" si="983"/>
        <v>0</v>
      </c>
      <c r="CA51" s="144">
        <f t="shared" si="76"/>
        <v>-3.141592654</v>
      </c>
      <c r="CB51" s="145">
        <f t="shared" si="77"/>
        <v>12480415.11</v>
      </c>
      <c r="CC51" s="140">
        <f t="shared" ref="CC51:CD51" si="984">CC$2*AD51</f>
        <v>-6.283185307</v>
      </c>
      <c r="CD51" s="140">
        <f t="shared" si="984"/>
        <v>-6.283185307</v>
      </c>
      <c r="CE51" s="141">
        <f t="shared" si="79"/>
        <v>-12.56637061</v>
      </c>
      <c r="CF51" s="141">
        <f t="shared" si="80"/>
        <v>0</v>
      </c>
      <c r="CG51" s="122">
        <f t="shared" si="81"/>
        <v>0</v>
      </c>
      <c r="CH51" s="142">
        <f t="shared" ref="CH51:CI51" si="985">POWER(AH51,CH$2)</f>
        <v>811.8440978</v>
      </c>
      <c r="CI51" s="142">
        <f t="shared" si="985"/>
        <v>134023787.2</v>
      </c>
      <c r="CJ51" s="130">
        <f t="shared" si="83"/>
        <v>108806420607</v>
      </c>
      <c r="CK51" s="143">
        <f t="shared" si="84"/>
        <v>-108806420607</v>
      </c>
      <c r="CL51" s="143">
        <f t="shared" si="85"/>
        <v>0</v>
      </c>
      <c r="CM51" s="143">
        <f t="shared" si="86"/>
        <v>3.141592654</v>
      </c>
      <c r="CN51" s="124">
        <f t="shared" si="87"/>
        <v>108806420607</v>
      </c>
      <c r="CO51" s="140">
        <f t="shared" si="88"/>
        <v>-9.424777961</v>
      </c>
      <c r="CP51" s="141">
        <f t="shared" si="89"/>
        <v>-9.424777961</v>
      </c>
      <c r="CQ51" s="141">
        <f t="shared" si="90"/>
        <v>-3.141592654</v>
      </c>
      <c r="CR51" s="122">
        <f t="shared" si="91"/>
        <v>3.141592654</v>
      </c>
      <c r="CS51" s="142">
        <f t="shared" si="92"/>
        <v>1551575198557</v>
      </c>
      <c r="CT51" s="130">
        <f t="shared" si="93"/>
        <v>1551575198557</v>
      </c>
      <c r="CU51" s="143">
        <f t="shared" si="94"/>
        <v>-6206300794227</v>
      </c>
      <c r="CV51" s="143">
        <f t="shared" si="95"/>
        <v>0.0007600526402</v>
      </c>
      <c r="CW51" s="143">
        <f t="shared" si="96"/>
        <v>3.141592654</v>
      </c>
      <c r="CX51" s="124">
        <f t="shared" si="97"/>
        <v>6206300794227</v>
      </c>
      <c r="CY51" s="140">
        <f t="shared" si="98"/>
        <v>-9.424777961</v>
      </c>
      <c r="CZ51" s="140">
        <f t="shared" si="99"/>
        <v>0</v>
      </c>
      <c r="DA51" s="141">
        <f t="shared" si="100"/>
        <v>-9.424777961</v>
      </c>
      <c r="DB51" s="141">
        <f t="shared" si="101"/>
        <v>-3.141592654</v>
      </c>
      <c r="DC51" s="122">
        <f t="shared" si="102"/>
        <v>3.141592654</v>
      </c>
      <c r="DD51" s="142">
        <f t="shared" si="103"/>
        <v>23131.77485</v>
      </c>
      <c r="DE51" s="142">
        <f t="shared" si="104"/>
        <v>573903.7891</v>
      </c>
      <c r="DF51" s="130">
        <f t="shared" si="105"/>
        <v>13275413233</v>
      </c>
      <c r="DG51" s="143">
        <f t="shared" si="106"/>
        <v>-53101652932</v>
      </c>
      <c r="DH51" s="143">
        <f t="shared" si="107"/>
        <v>0.000006503076929</v>
      </c>
      <c r="DI51" s="143">
        <f t="shared" si="108"/>
        <v>3.141592654</v>
      </c>
      <c r="DJ51" s="124">
        <f t="shared" si="109"/>
        <v>53101652932</v>
      </c>
      <c r="DK51" s="140">
        <f t="shared" ref="DK51:DM51" si="986">DK$2*AD51</f>
        <v>-3.141592654</v>
      </c>
      <c r="DL51" s="140">
        <f t="shared" si="986"/>
        <v>-3.141592654</v>
      </c>
      <c r="DM51" s="140">
        <f t="shared" si="986"/>
        <v>0</v>
      </c>
      <c r="DN51" s="141">
        <f t="shared" si="111"/>
        <v>-6.283185307</v>
      </c>
      <c r="DO51" s="141">
        <f t="shared" si="112"/>
        <v>0</v>
      </c>
      <c r="DP51" s="122">
        <f t="shared" si="113"/>
        <v>0</v>
      </c>
      <c r="DQ51" s="142">
        <f t="shared" ref="DQ51:DS51" si="987">POWER(AH51,DQ$2)</f>
        <v>28.49287802</v>
      </c>
      <c r="DR51" s="142">
        <f t="shared" si="987"/>
        <v>11576.86431</v>
      </c>
      <c r="DS51" s="142">
        <f t="shared" si="987"/>
        <v>573903.7891</v>
      </c>
      <c r="DT51" s="130">
        <f t="shared" si="115"/>
        <v>189306860828</v>
      </c>
      <c r="DU51" s="143">
        <f t="shared" si="116"/>
        <v>-3407523494903</v>
      </c>
      <c r="DV51" s="143">
        <f t="shared" si="117"/>
        <v>0</v>
      </c>
      <c r="DW51" s="143">
        <f t="shared" si="118"/>
        <v>3.141592654</v>
      </c>
      <c r="DX51" s="124">
        <f t="shared" si="119"/>
        <v>3407523494903</v>
      </c>
      <c r="DY51" s="140">
        <f t="shared" si="120"/>
        <v>0</v>
      </c>
      <c r="DZ51" s="141">
        <f t="shared" si="121"/>
        <v>0</v>
      </c>
      <c r="EA51" s="141">
        <f t="shared" si="122"/>
        <v>0</v>
      </c>
      <c r="EB51" s="122">
        <f t="shared" si="123"/>
        <v>0</v>
      </c>
      <c r="EC51" s="142">
        <f t="shared" si="124"/>
        <v>329365559098</v>
      </c>
      <c r="ED51" s="130">
        <f t="shared" si="125"/>
        <v>329365559098</v>
      </c>
      <c r="EE51" s="143">
        <f t="shared" si="126"/>
        <v>8892870095643</v>
      </c>
      <c r="EF51" s="143">
        <f t="shared" si="127"/>
        <v>0</v>
      </c>
      <c r="EG51" s="143">
        <f t="shared" si="128"/>
        <v>0</v>
      </c>
      <c r="EH51" s="124">
        <f t="shared" si="129"/>
        <v>8892870095643</v>
      </c>
      <c r="EI51" s="144">
        <f t="shared" ref="EI51:EJ51" si="988">CK51+CU51+DG51+DU51+EE51</f>
        <v>-882862267026</v>
      </c>
      <c r="EJ51" s="144">
        <f t="shared" si="988"/>
        <v>0.0007665557171</v>
      </c>
      <c r="EK51" s="144">
        <f t="shared" si="131"/>
        <v>3.141592654</v>
      </c>
      <c r="EL51" s="145">
        <f t="shared" si="132"/>
        <v>882862267026</v>
      </c>
      <c r="EM51" s="140">
        <f t="shared" si="133"/>
        <v>1.570796327</v>
      </c>
      <c r="EN51" s="141">
        <f t="shared" si="134"/>
        <v>1.570796327</v>
      </c>
      <c r="EO51" s="141">
        <f t="shared" si="135"/>
        <v>1.570796327</v>
      </c>
      <c r="EP51" s="122">
        <f t="shared" si="136"/>
        <v>1.570796327</v>
      </c>
      <c r="EQ51" s="142">
        <f t="shared" si="137"/>
        <v>939607.5069</v>
      </c>
      <c r="ER51" s="130">
        <f t="shared" si="138"/>
        <v>939607.5069</v>
      </c>
      <c r="ES51" s="143">
        <f t="shared" si="139"/>
        <v>0.000000002467153548</v>
      </c>
      <c r="ET51" s="143">
        <f t="shared" si="140"/>
        <v>4882343.823</v>
      </c>
      <c r="EU51" s="143">
        <f t="shared" si="141"/>
        <v>1.570796327</v>
      </c>
      <c r="EV51" s="124">
        <f t="shared" si="142"/>
        <v>4882343.823</v>
      </c>
      <c r="EW51" s="144">
        <f t="shared" ref="EW51:EX51" si="989">BY51+ES51</f>
        <v>-12480415.11</v>
      </c>
      <c r="EX51" s="144">
        <f t="shared" si="989"/>
        <v>4882343.823</v>
      </c>
      <c r="EY51" s="144">
        <f t="shared" si="144"/>
        <v>2.768695049</v>
      </c>
      <c r="EZ51" s="145">
        <f t="shared" si="145"/>
        <v>13401419.42</v>
      </c>
      <c r="FA51" s="140">
        <f t="shared" si="146"/>
        <v>0.9228983498</v>
      </c>
      <c r="FB51" s="141">
        <f t="shared" si="147"/>
        <v>0.9228983498</v>
      </c>
      <c r="FC51" s="141">
        <f t="shared" si="148"/>
        <v>0.9228983498</v>
      </c>
      <c r="FD51" s="122">
        <f t="shared" si="149"/>
        <v>0.9228983498</v>
      </c>
      <c r="FE51" s="142">
        <f t="shared" si="150"/>
        <v>237.5291601</v>
      </c>
      <c r="FF51" s="130">
        <f t="shared" si="151"/>
        <v>237.5291601</v>
      </c>
      <c r="FG51" s="143">
        <f t="shared" si="152"/>
        <v>37.92608628</v>
      </c>
      <c r="FH51" s="143">
        <f t="shared" si="153"/>
        <v>50.10760071</v>
      </c>
      <c r="FI51" s="143">
        <f t="shared" si="154"/>
        <v>0.9228983498</v>
      </c>
      <c r="FJ51" s="124">
        <f t="shared" si="155"/>
        <v>62.84233978</v>
      </c>
      <c r="FK51" s="140">
        <f t="shared" si="156"/>
        <v>-6.283185307</v>
      </c>
      <c r="FL51" s="141">
        <f t="shared" si="157"/>
        <v>-6.283185307</v>
      </c>
      <c r="FM51" s="141">
        <f t="shared" si="158"/>
        <v>0</v>
      </c>
      <c r="FN51" s="122">
        <f t="shared" si="159"/>
        <v>0</v>
      </c>
      <c r="FO51" s="142">
        <f t="shared" si="160"/>
        <v>811.8440978</v>
      </c>
      <c r="FP51" s="130">
        <f t="shared" si="161"/>
        <v>811.8440978</v>
      </c>
      <c r="FQ51" s="143">
        <f t="shared" si="162"/>
        <v>-811.8440978</v>
      </c>
      <c r="FR51" s="143">
        <f t="shared" si="163"/>
        <v>0</v>
      </c>
      <c r="FS51" s="143">
        <f t="shared" si="164"/>
        <v>3.141592654</v>
      </c>
      <c r="FT51" s="124">
        <f t="shared" si="165"/>
        <v>811.8440978</v>
      </c>
      <c r="FU51" s="144">
        <f t="shared" si="166"/>
        <v>-35542.43702</v>
      </c>
      <c r="FV51" s="144">
        <f t="shared" si="167"/>
        <v>0</v>
      </c>
      <c r="FW51" s="144">
        <f t="shared" si="168"/>
        <v>-3.141592654</v>
      </c>
      <c r="FX51" s="145">
        <f t="shared" si="169"/>
        <v>35542.43702</v>
      </c>
      <c r="FY51" s="140">
        <f t="shared" si="170"/>
        <v>-3.141592654</v>
      </c>
      <c r="FZ51" s="140">
        <f t="shared" si="171"/>
        <v>-0.9228983498</v>
      </c>
      <c r="GA51" s="141">
        <f t="shared" si="172"/>
        <v>-4.064491003</v>
      </c>
      <c r="GB51" s="141">
        <f t="shared" si="173"/>
        <v>-4.064491003</v>
      </c>
      <c r="GC51" s="122">
        <f t="shared" si="174"/>
        <v>2.218694304</v>
      </c>
      <c r="GD51" s="142">
        <f t="shared" si="175"/>
        <v>35542.43702</v>
      </c>
      <c r="GE51" s="142">
        <f t="shared" si="176"/>
        <v>0.01591283844</v>
      </c>
      <c r="GF51" s="130">
        <f t="shared" si="177"/>
        <v>565.581058</v>
      </c>
      <c r="GG51" s="143">
        <f t="shared" si="178"/>
        <v>-37.92608628</v>
      </c>
      <c r="GH51" s="143">
        <f t="shared" si="179"/>
        <v>50.10760071</v>
      </c>
      <c r="GI51" s="143">
        <f t="shared" si="180"/>
        <v>2.218694304</v>
      </c>
      <c r="GJ51" s="124">
        <f t="shared" si="181"/>
        <v>62.84233978</v>
      </c>
      <c r="GK51" s="146">
        <f t="shared" si="182"/>
        <v>-0.5</v>
      </c>
      <c r="GL51" s="127">
        <f t="shared" si="183"/>
        <v>-0.8660254038</v>
      </c>
      <c r="GM51" s="146">
        <f t="shared" si="184"/>
        <v>-2.094395102</v>
      </c>
      <c r="GN51" s="127">
        <f t="shared" si="185"/>
        <v>1</v>
      </c>
      <c r="GO51" s="147">
        <f t="shared" si="186"/>
        <v>-0.5</v>
      </c>
      <c r="GP51" s="128">
        <f t="shared" si="187"/>
        <v>0.8660254038</v>
      </c>
      <c r="GQ51" s="147">
        <f t="shared" si="188"/>
        <v>2.094395102</v>
      </c>
      <c r="GR51" s="128">
        <f t="shared" si="189"/>
        <v>1</v>
      </c>
      <c r="GS51" s="140">
        <f t="shared" si="190"/>
        <v>-2.094395102</v>
      </c>
      <c r="GT51" s="140">
        <f t="shared" si="191"/>
        <v>0.9228983498</v>
      </c>
      <c r="GU51" s="141">
        <f t="shared" si="192"/>
        <v>-1.171496753</v>
      </c>
      <c r="GV51" s="141">
        <f t="shared" si="193"/>
        <v>-1.171496753</v>
      </c>
      <c r="GW51" s="122">
        <f t="shared" si="194"/>
        <v>-1.171496753</v>
      </c>
      <c r="GX51" s="142">
        <f t="shared" si="195"/>
        <v>1</v>
      </c>
      <c r="GY51" s="142">
        <f t="shared" si="196"/>
        <v>62.84233978</v>
      </c>
      <c r="GZ51" s="130">
        <f t="shared" si="197"/>
        <v>62.84233978</v>
      </c>
      <c r="HA51" s="143">
        <f t="shared" si="198"/>
        <v>24.431412</v>
      </c>
      <c r="HB51" s="143">
        <f t="shared" si="199"/>
        <v>-57.89875454</v>
      </c>
      <c r="HC51" s="143">
        <f t="shared" si="200"/>
        <v>-1.171496753</v>
      </c>
      <c r="HD51" s="124">
        <f t="shared" si="201"/>
        <v>62.84233978</v>
      </c>
      <c r="HE51" s="140">
        <f t="shared" si="202"/>
        <v>2.094395102</v>
      </c>
      <c r="HF51" s="140">
        <f t="shared" si="203"/>
        <v>2.218694304</v>
      </c>
      <c r="HG51" s="141">
        <f t="shared" si="204"/>
        <v>4.313089406</v>
      </c>
      <c r="HH51" s="141">
        <f t="shared" si="205"/>
        <v>4.313089406</v>
      </c>
      <c r="HI51" s="122">
        <f t="shared" si="206"/>
        <v>-1.970095901</v>
      </c>
      <c r="HJ51" s="142">
        <f t="shared" si="207"/>
        <v>1</v>
      </c>
      <c r="HK51" s="142">
        <f t="shared" si="208"/>
        <v>62.84233978</v>
      </c>
      <c r="HL51" s="130">
        <f t="shared" si="209"/>
        <v>62.84233978</v>
      </c>
      <c r="HM51" s="143">
        <f t="shared" si="210"/>
        <v>-24.431412</v>
      </c>
      <c r="HN51" s="143">
        <f t="shared" si="211"/>
        <v>-57.89875454</v>
      </c>
      <c r="HO51" s="143">
        <f t="shared" si="212"/>
        <v>-1.970095901</v>
      </c>
      <c r="HP51" s="124">
        <f t="shared" si="213"/>
        <v>62.84233978</v>
      </c>
      <c r="HQ51" s="140">
        <f t="shared" si="214"/>
        <v>2.094395102</v>
      </c>
      <c r="HR51" s="140">
        <f t="shared" si="215"/>
        <v>0.9228983498</v>
      </c>
      <c r="HS51" s="141">
        <f t="shared" si="216"/>
        <v>3.017293452</v>
      </c>
      <c r="HT51" s="141">
        <f t="shared" si="217"/>
        <v>3.017293452</v>
      </c>
      <c r="HU51" s="122">
        <f t="shared" si="218"/>
        <v>3.017293452</v>
      </c>
      <c r="HV51" s="142">
        <f t="shared" si="219"/>
        <v>1</v>
      </c>
      <c r="HW51" s="142">
        <f t="shared" si="220"/>
        <v>62.84233978</v>
      </c>
      <c r="HX51" s="130">
        <f t="shared" si="221"/>
        <v>62.84233978</v>
      </c>
      <c r="HY51" s="143">
        <f t="shared" si="222"/>
        <v>-62.35749828</v>
      </c>
      <c r="HZ51" s="143">
        <f t="shared" si="223"/>
        <v>7.791153828</v>
      </c>
      <c r="IA51" s="143">
        <f t="shared" si="224"/>
        <v>3.017293452</v>
      </c>
      <c r="IB51" s="124">
        <f t="shared" si="225"/>
        <v>62.84233978</v>
      </c>
      <c r="IC51" s="140">
        <f t="shared" si="226"/>
        <v>-2.094395102</v>
      </c>
      <c r="ID51" s="140">
        <f t="shared" si="227"/>
        <v>2.218694304</v>
      </c>
      <c r="IE51" s="141">
        <f t="shared" si="228"/>
        <v>0.1242992014</v>
      </c>
      <c r="IF51" s="141">
        <f t="shared" si="229"/>
        <v>0.1242992014</v>
      </c>
      <c r="IG51" s="122">
        <f t="shared" si="230"/>
        <v>0.1242992014</v>
      </c>
      <c r="IH51" s="142">
        <f t="shared" si="231"/>
        <v>1</v>
      </c>
      <c r="II51" s="142">
        <f t="shared" si="232"/>
        <v>62.84233978</v>
      </c>
      <c r="IJ51" s="130">
        <f t="shared" si="233"/>
        <v>62.84233978</v>
      </c>
      <c r="IK51" s="143">
        <f t="shared" si="234"/>
        <v>62.35749828</v>
      </c>
      <c r="IL51" s="143">
        <f t="shared" si="235"/>
        <v>7.791153828</v>
      </c>
      <c r="IM51" s="143">
        <f t="shared" si="236"/>
        <v>0.1242992014</v>
      </c>
      <c r="IN51" s="124">
        <f t="shared" si="237"/>
        <v>62.84233978</v>
      </c>
    </row>
    <row r="52" ht="12.75" customHeight="1">
      <c r="A52" s="129">
        <f>'Cortez Cubic'!AP52</f>
        <v>-0.2187762226</v>
      </c>
      <c r="B52" s="129">
        <f>'Cortez Cubic'!AQ52</f>
        <v>2.726476349</v>
      </c>
      <c r="C52" s="129">
        <f>'Cortez Cubic'!AR52</f>
        <v>708.7956526</v>
      </c>
      <c r="D52" s="129">
        <f>'Cortez Cubic'!AS52</f>
        <v>-17596.77898</v>
      </c>
      <c r="E52" s="129">
        <f t="shared" ref="E52:H52" si="990">0</f>
        <v>0</v>
      </c>
      <c r="F52" s="129">
        <f t="shared" si="990"/>
        <v>0</v>
      </c>
      <c r="G52" s="129">
        <f t="shared" si="990"/>
        <v>0</v>
      </c>
      <c r="H52" s="129">
        <f t="shared" si="990"/>
        <v>0</v>
      </c>
      <c r="I52" s="110">
        <f>'Cortez Cubic'!I52</f>
        <v>32</v>
      </c>
      <c r="J52" s="130">
        <f t="shared" si="28"/>
        <v>29.27204504</v>
      </c>
      <c r="K52" s="131">
        <f t="shared" si="29"/>
        <v>0</v>
      </c>
      <c r="L52" s="131">
        <f t="shared" si="30"/>
        <v>1</v>
      </c>
      <c r="M52" s="132">
        <f t="shared" si="31"/>
        <v>2.727954958</v>
      </c>
      <c r="N52" s="133">
        <f t="shared" si="32"/>
        <v>15.41181794</v>
      </c>
      <c r="O52" s="134">
        <f t="shared" si="33"/>
        <v>44.68386298</v>
      </c>
      <c r="P52" s="134">
        <f t="shared" si="34"/>
        <v>0</v>
      </c>
      <c r="Q52" s="135">
        <f t="shared" si="35"/>
        <v>29.27204504</v>
      </c>
      <c r="R52" s="135">
        <f t="shared" si="36"/>
        <v>0</v>
      </c>
      <c r="S52" s="136">
        <f t="shared" si="37"/>
        <v>-61.49351007</v>
      </c>
      <c r="T52" s="136">
        <f t="shared" si="38"/>
        <v>0</v>
      </c>
      <c r="U52" s="137">
        <f t="shared" ref="U52:X52" si="991">ATAN2(A52,E52)</f>
        <v>3.141592654</v>
      </c>
      <c r="V52" s="137">
        <f t="shared" si="991"/>
        <v>0</v>
      </c>
      <c r="W52" s="137">
        <f t="shared" si="991"/>
        <v>0</v>
      </c>
      <c r="X52" s="137">
        <f t="shared" si="991"/>
        <v>3.141592654</v>
      </c>
      <c r="Y52" s="137">
        <f t="shared" ref="Y52:AB52" si="992">SQRT(POWER(A52,2)+POWER(E52,2))</f>
        <v>0.2187762226</v>
      </c>
      <c r="Z52" s="137">
        <f t="shared" si="992"/>
        <v>2.726476349</v>
      </c>
      <c r="AA52" s="137">
        <f t="shared" si="992"/>
        <v>708.7956526</v>
      </c>
      <c r="AB52" s="137">
        <f t="shared" si="992"/>
        <v>17596.77898</v>
      </c>
      <c r="AC52" s="138">
        <f t="shared" ref="AC52:AF52" si="993">U52-$U52</f>
        <v>0</v>
      </c>
      <c r="AD52" s="138">
        <f t="shared" si="993"/>
        <v>-3.141592654</v>
      </c>
      <c r="AE52" s="138">
        <f t="shared" si="993"/>
        <v>-3.141592654</v>
      </c>
      <c r="AF52" s="138">
        <f t="shared" si="993"/>
        <v>0</v>
      </c>
      <c r="AG52" s="138">
        <f t="shared" ref="AG52:AJ52" si="994">Y52/$Y52</f>
        <v>1</v>
      </c>
      <c r="AH52" s="138">
        <f t="shared" si="994"/>
        <v>12.46239795</v>
      </c>
      <c r="AI52" s="138">
        <f t="shared" si="994"/>
        <v>3239.820325</v>
      </c>
      <c r="AJ52" s="138">
        <f t="shared" si="994"/>
        <v>80432.77632</v>
      </c>
      <c r="AK52" s="139">
        <f t="shared" ref="AK52:AN52" si="995">AG52*COS(AC52)</f>
        <v>1</v>
      </c>
      <c r="AL52" s="139">
        <f t="shared" si="995"/>
        <v>-12.46239795</v>
      </c>
      <c r="AM52" s="139">
        <f t="shared" si="995"/>
        <v>-3239.820325</v>
      </c>
      <c r="AN52" s="139">
        <f t="shared" si="995"/>
        <v>80432.77632</v>
      </c>
      <c r="AO52" s="129">
        <f t="shared" ref="AO52:AR52" si="996">AG52*SIN(AC52)</f>
        <v>0</v>
      </c>
      <c r="AP52" s="129">
        <f t="shared" si="996"/>
        <v>0</v>
      </c>
      <c r="AQ52" s="129">
        <f t="shared" si="996"/>
        <v>0</v>
      </c>
      <c r="AR52" s="129">
        <f t="shared" si="996"/>
        <v>0</v>
      </c>
      <c r="AS52" s="140">
        <f t="shared" si="45"/>
        <v>-9.424777961</v>
      </c>
      <c r="AT52" s="141">
        <f t="shared" si="46"/>
        <v>-9.424777961</v>
      </c>
      <c r="AU52" s="141">
        <f t="shared" si="47"/>
        <v>-3.141592654</v>
      </c>
      <c r="AV52" s="122">
        <f t="shared" si="48"/>
        <v>3.141592654</v>
      </c>
      <c r="AW52" s="142">
        <f t="shared" si="49"/>
        <v>1935.552009</v>
      </c>
      <c r="AX52" s="130">
        <f t="shared" si="50"/>
        <v>1935.552009</v>
      </c>
      <c r="AY52" s="143">
        <f t="shared" si="51"/>
        <v>3871.104018</v>
      </c>
      <c r="AZ52" s="143">
        <f t="shared" si="52"/>
        <v>0</v>
      </c>
      <c r="BA52" s="143">
        <f t="shared" si="53"/>
        <v>0</v>
      </c>
      <c r="BB52" s="124">
        <f t="shared" si="54"/>
        <v>3871.104018</v>
      </c>
      <c r="BC52" s="140">
        <f t="shared" ref="BC52:BD52" si="997">BC$2*AD52</f>
        <v>-3.141592654</v>
      </c>
      <c r="BD52" s="140">
        <f t="shared" si="997"/>
        <v>-3.141592654</v>
      </c>
      <c r="BE52" s="141">
        <f t="shared" si="56"/>
        <v>-6.283185307</v>
      </c>
      <c r="BF52" s="141">
        <f t="shared" si="57"/>
        <v>0</v>
      </c>
      <c r="BG52" s="122">
        <f t="shared" si="58"/>
        <v>0</v>
      </c>
      <c r="BH52" s="142">
        <f t="shared" ref="BH52:BI52" si="998">POWER(AH52,BH$2)</f>
        <v>12.46239795</v>
      </c>
      <c r="BI52" s="142">
        <f t="shared" si="998"/>
        <v>3239.820325</v>
      </c>
      <c r="BJ52" s="130">
        <f t="shared" si="60"/>
        <v>40375.93019</v>
      </c>
      <c r="BK52" s="143">
        <f t="shared" si="61"/>
        <v>363383.3717</v>
      </c>
      <c r="BL52" s="143">
        <f t="shared" si="62"/>
        <v>0</v>
      </c>
      <c r="BM52" s="143">
        <f t="shared" si="63"/>
        <v>0</v>
      </c>
      <c r="BN52" s="124">
        <f t="shared" si="64"/>
        <v>363383.3717</v>
      </c>
      <c r="BO52" s="140">
        <f t="shared" si="65"/>
        <v>0</v>
      </c>
      <c r="BP52" s="141">
        <f t="shared" si="66"/>
        <v>0</v>
      </c>
      <c r="BQ52" s="141">
        <f t="shared" si="67"/>
        <v>0</v>
      </c>
      <c r="BR52" s="122">
        <f t="shared" si="68"/>
        <v>0</v>
      </c>
      <c r="BS52" s="142">
        <f t="shared" si="69"/>
        <v>80432.77632</v>
      </c>
      <c r="BT52" s="130">
        <f t="shared" si="70"/>
        <v>80432.77632</v>
      </c>
      <c r="BU52" s="143">
        <f t="shared" si="71"/>
        <v>-2171684.961</v>
      </c>
      <c r="BV52" s="143">
        <f t="shared" si="72"/>
        <v>0</v>
      </c>
      <c r="BW52" s="143">
        <f t="shared" si="73"/>
        <v>3.141592654</v>
      </c>
      <c r="BX52" s="124">
        <f t="shared" si="74"/>
        <v>2171684.961</v>
      </c>
      <c r="BY52" s="144">
        <f t="shared" ref="BY52:BZ52" si="999">AY52+BK52+BU52</f>
        <v>-1804430.485</v>
      </c>
      <c r="BZ52" s="144">
        <f t="shared" si="999"/>
        <v>0</v>
      </c>
      <c r="CA52" s="144">
        <f t="shared" si="76"/>
        <v>-3.141592654</v>
      </c>
      <c r="CB52" s="145">
        <f t="shared" si="77"/>
        <v>1804430.485</v>
      </c>
      <c r="CC52" s="140">
        <f t="shared" ref="CC52:CD52" si="1000">CC$2*AD52</f>
        <v>-6.283185307</v>
      </c>
      <c r="CD52" s="140">
        <f t="shared" si="1000"/>
        <v>-6.283185307</v>
      </c>
      <c r="CE52" s="141">
        <f t="shared" si="79"/>
        <v>-12.56637061</v>
      </c>
      <c r="CF52" s="141">
        <f t="shared" si="80"/>
        <v>0</v>
      </c>
      <c r="CG52" s="122">
        <f t="shared" si="81"/>
        <v>0</v>
      </c>
      <c r="CH52" s="142">
        <f t="shared" ref="CH52:CI52" si="1001">POWER(AH52,CH$2)</f>
        <v>155.3113627</v>
      </c>
      <c r="CI52" s="142">
        <f t="shared" si="1001"/>
        <v>10496435.74</v>
      </c>
      <c r="CJ52" s="130">
        <f t="shared" si="83"/>
        <v>1630215738</v>
      </c>
      <c r="CK52" s="143">
        <f t="shared" si="84"/>
        <v>-1630215738</v>
      </c>
      <c r="CL52" s="143">
        <f t="shared" si="85"/>
        <v>0</v>
      </c>
      <c r="CM52" s="143">
        <f t="shared" si="86"/>
        <v>3.141592654</v>
      </c>
      <c r="CN52" s="124">
        <f t="shared" si="87"/>
        <v>1630215738</v>
      </c>
      <c r="CO52" s="140">
        <f t="shared" si="88"/>
        <v>-9.424777961</v>
      </c>
      <c r="CP52" s="141">
        <f t="shared" si="89"/>
        <v>-9.424777961</v>
      </c>
      <c r="CQ52" s="141">
        <f t="shared" si="90"/>
        <v>-3.141592654</v>
      </c>
      <c r="CR52" s="122">
        <f t="shared" si="91"/>
        <v>3.141592654</v>
      </c>
      <c r="CS52" s="142">
        <f t="shared" si="92"/>
        <v>34006565850</v>
      </c>
      <c r="CT52" s="130">
        <f t="shared" si="93"/>
        <v>34006565850</v>
      </c>
      <c r="CU52" s="143">
        <f t="shared" si="94"/>
        <v>-136026263402</v>
      </c>
      <c r="CV52" s="143">
        <f t="shared" si="95"/>
        <v>0.00001665841281</v>
      </c>
      <c r="CW52" s="143">
        <f t="shared" si="96"/>
        <v>3.141592654</v>
      </c>
      <c r="CX52" s="124">
        <f t="shared" si="97"/>
        <v>136026263402</v>
      </c>
      <c r="CY52" s="140">
        <f t="shared" si="98"/>
        <v>-9.424777961</v>
      </c>
      <c r="CZ52" s="140">
        <f t="shared" si="99"/>
        <v>0</v>
      </c>
      <c r="DA52" s="141">
        <f t="shared" si="100"/>
        <v>-9.424777961</v>
      </c>
      <c r="DB52" s="141">
        <f t="shared" si="101"/>
        <v>-3.141592654</v>
      </c>
      <c r="DC52" s="122">
        <f t="shared" si="102"/>
        <v>3.141592654</v>
      </c>
      <c r="DD52" s="142">
        <f t="shared" si="103"/>
        <v>1935.552009</v>
      </c>
      <c r="DE52" s="142">
        <f t="shared" si="104"/>
        <v>80432.77632</v>
      </c>
      <c r="DF52" s="130">
        <f t="shared" si="105"/>
        <v>155681821.8</v>
      </c>
      <c r="DG52" s="143">
        <f t="shared" si="106"/>
        <v>-622727287.1</v>
      </c>
      <c r="DH52" s="143">
        <f t="shared" si="107"/>
        <v>0.00000007626209789</v>
      </c>
      <c r="DI52" s="143">
        <f t="shared" si="108"/>
        <v>3.141592654</v>
      </c>
      <c r="DJ52" s="124">
        <f t="shared" si="109"/>
        <v>622727287.1</v>
      </c>
      <c r="DK52" s="140">
        <f t="shared" ref="DK52:DM52" si="1002">DK$2*AD52</f>
        <v>-3.141592654</v>
      </c>
      <c r="DL52" s="140">
        <f t="shared" si="1002"/>
        <v>-3.141592654</v>
      </c>
      <c r="DM52" s="140">
        <f t="shared" si="1002"/>
        <v>0</v>
      </c>
      <c r="DN52" s="141">
        <f t="shared" si="111"/>
        <v>-6.283185307</v>
      </c>
      <c r="DO52" s="141">
        <f t="shared" si="112"/>
        <v>0</v>
      </c>
      <c r="DP52" s="122">
        <f t="shared" si="113"/>
        <v>0</v>
      </c>
      <c r="DQ52" s="142">
        <f t="shared" ref="DQ52:DS52" si="1003">POWER(AH52,DQ$2)</f>
        <v>12.46239795</v>
      </c>
      <c r="DR52" s="142">
        <f t="shared" si="1003"/>
        <v>3239.820325</v>
      </c>
      <c r="DS52" s="142">
        <f t="shared" si="1003"/>
        <v>80432.77632</v>
      </c>
      <c r="DT52" s="130">
        <f t="shared" si="115"/>
        <v>3247548161</v>
      </c>
      <c r="DU52" s="143">
        <f t="shared" si="116"/>
        <v>-58455866907</v>
      </c>
      <c r="DV52" s="143">
        <f t="shared" si="117"/>
        <v>0</v>
      </c>
      <c r="DW52" s="143">
        <f t="shared" si="118"/>
        <v>3.141592654</v>
      </c>
      <c r="DX52" s="124">
        <f t="shared" si="119"/>
        <v>58455866907</v>
      </c>
      <c r="DY52" s="140">
        <f t="shared" si="120"/>
        <v>0</v>
      </c>
      <c r="DZ52" s="141">
        <f t="shared" si="121"/>
        <v>0</v>
      </c>
      <c r="EA52" s="141">
        <f t="shared" si="122"/>
        <v>0</v>
      </c>
      <c r="EB52" s="122">
        <f t="shared" si="123"/>
        <v>0</v>
      </c>
      <c r="EC52" s="142">
        <f t="shared" si="124"/>
        <v>6469431507</v>
      </c>
      <c r="ED52" s="130">
        <f t="shared" si="125"/>
        <v>6469431507</v>
      </c>
      <c r="EE52" s="143">
        <f t="shared" si="126"/>
        <v>174674650681</v>
      </c>
      <c r="EF52" s="143">
        <f t="shared" si="127"/>
        <v>0</v>
      </c>
      <c r="EG52" s="143">
        <f t="shared" si="128"/>
        <v>0</v>
      </c>
      <c r="EH52" s="124">
        <f t="shared" si="129"/>
        <v>174674650681</v>
      </c>
      <c r="EI52" s="144">
        <f t="shared" ref="EI52:EJ52" si="1004">CK52+CU52+DG52+DU52+EE52</f>
        <v>-22060422653</v>
      </c>
      <c r="EJ52" s="144">
        <f t="shared" si="1004"/>
        <v>0.00001673467491</v>
      </c>
      <c r="EK52" s="144">
        <f t="shared" si="131"/>
        <v>3.141592654</v>
      </c>
      <c r="EL52" s="145">
        <f t="shared" si="132"/>
        <v>22060422653</v>
      </c>
      <c r="EM52" s="140">
        <f t="shared" si="133"/>
        <v>1.570796327</v>
      </c>
      <c r="EN52" s="141">
        <f t="shared" si="134"/>
        <v>1.570796327</v>
      </c>
      <c r="EO52" s="141">
        <f t="shared" si="135"/>
        <v>1.570796327</v>
      </c>
      <c r="EP52" s="122">
        <f t="shared" si="136"/>
        <v>1.570796327</v>
      </c>
      <c r="EQ52" s="142">
        <f t="shared" si="137"/>
        <v>148527.5148</v>
      </c>
      <c r="ER52" s="130">
        <f t="shared" si="138"/>
        <v>148527.5148</v>
      </c>
      <c r="ES52" s="143">
        <f t="shared" si="139"/>
        <v>0.0000000002186251027</v>
      </c>
      <c r="ET52" s="143">
        <f t="shared" si="140"/>
        <v>771771.6059</v>
      </c>
      <c r="EU52" s="143">
        <f t="shared" si="141"/>
        <v>1.570796327</v>
      </c>
      <c r="EV52" s="124">
        <f t="shared" si="142"/>
        <v>771771.6059</v>
      </c>
      <c r="EW52" s="144">
        <f t="shared" ref="EW52:EX52" si="1005">BY52+ES52</f>
        <v>-1804430.485</v>
      </c>
      <c r="EX52" s="144">
        <f t="shared" si="1005"/>
        <v>771771.6059</v>
      </c>
      <c r="EY52" s="144">
        <f t="shared" si="144"/>
        <v>2.737429489</v>
      </c>
      <c r="EZ52" s="145">
        <f t="shared" si="145"/>
        <v>1962549.563</v>
      </c>
      <c r="FA52" s="140">
        <f t="shared" si="146"/>
        <v>0.9124764962</v>
      </c>
      <c r="FB52" s="141">
        <f t="shared" si="147"/>
        <v>0.9124764962</v>
      </c>
      <c r="FC52" s="141">
        <f t="shared" si="148"/>
        <v>0.9124764962</v>
      </c>
      <c r="FD52" s="122">
        <f t="shared" si="149"/>
        <v>0.9124764962</v>
      </c>
      <c r="FE52" s="142">
        <f t="shared" si="150"/>
        <v>125.2007348</v>
      </c>
      <c r="FF52" s="130">
        <f t="shared" si="151"/>
        <v>125.2007348</v>
      </c>
      <c r="FG52" s="143">
        <f t="shared" si="152"/>
        <v>20.26486517</v>
      </c>
      <c r="FH52" s="143">
        <f t="shared" si="153"/>
        <v>26.20175884</v>
      </c>
      <c r="FI52" s="143">
        <f t="shared" si="154"/>
        <v>0.9124764962</v>
      </c>
      <c r="FJ52" s="124">
        <f t="shared" si="155"/>
        <v>33.12396302</v>
      </c>
      <c r="FK52" s="140">
        <f t="shared" si="156"/>
        <v>-6.283185307</v>
      </c>
      <c r="FL52" s="141">
        <f t="shared" si="157"/>
        <v>-6.283185307</v>
      </c>
      <c r="FM52" s="141">
        <f t="shared" si="158"/>
        <v>0</v>
      </c>
      <c r="FN52" s="122">
        <f t="shared" si="159"/>
        <v>0</v>
      </c>
      <c r="FO52" s="142">
        <f t="shared" si="160"/>
        <v>155.3113627</v>
      </c>
      <c r="FP52" s="130">
        <f t="shared" si="161"/>
        <v>155.3113627</v>
      </c>
      <c r="FQ52" s="143">
        <f t="shared" si="162"/>
        <v>-155.3113627</v>
      </c>
      <c r="FR52" s="143">
        <f t="shared" si="163"/>
        <v>0</v>
      </c>
      <c r="FS52" s="143">
        <f t="shared" si="164"/>
        <v>3.141592654</v>
      </c>
      <c r="FT52" s="124">
        <f t="shared" si="165"/>
        <v>155.3113627</v>
      </c>
      <c r="FU52" s="144">
        <f t="shared" si="166"/>
        <v>-9874.772338</v>
      </c>
      <c r="FV52" s="144">
        <f t="shared" si="167"/>
        <v>0</v>
      </c>
      <c r="FW52" s="144">
        <f t="shared" si="168"/>
        <v>-3.141592654</v>
      </c>
      <c r="FX52" s="145">
        <f t="shared" si="169"/>
        <v>9874.772338</v>
      </c>
      <c r="FY52" s="140">
        <f t="shared" si="170"/>
        <v>-3.141592654</v>
      </c>
      <c r="FZ52" s="140">
        <f t="shared" si="171"/>
        <v>-0.9124764962</v>
      </c>
      <c r="GA52" s="141">
        <f t="shared" si="172"/>
        <v>-4.05406915</v>
      </c>
      <c r="GB52" s="141">
        <f t="shared" si="173"/>
        <v>-4.05406915</v>
      </c>
      <c r="GC52" s="122">
        <f t="shared" si="174"/>
        <v>2.229116157</v>
      </c>
      <c r="GD52" s="142">
        <f t="shared" si="175"/>
        <v>9874.772338</v>
      </c>
      <c r="GE52" s="142">
        <f t="shared" si="176"/>
        <v>0.03018962433</v>
      </c>
      <c r="GF52" s="130">
        <f t="shared" si="177"/>
        <v>298.1156672</v>
      </c>
      <c r="GG52" s="143">
        <f t="shared" si="178"/>
        <v>-20.26486517</v>
      </c>
      <c r="GH52" s="143">
        <f t="shared" si="179"/>
        <v>26.20175884</v>
      </c>
      <c r="GI52" s="143">
        <f t="shared" si="180"/>
        <v>2.229116157</v>
      </c>
      <c r="GJ52" s="124">
        <f t="shared" si="181"/>
        <v>33.12396302</v>
      </c>
      <c r="GK52" s="146">
        <f t="shared" si="182"/>
        <v>-0.5</v>
      </c>
      <c r="GL52" s="127">
        <f t="shared" si="183"/>
        <v>-0.8660254038</v>
      </c>
      <c r="GM52" s="146">
        <f t="shared" si="184"/>
        <v>-2.094395102</v>
      </c>
      <c r="GN52" s="127">
        <f t="shared" si="185"/>
        <v>1</v>
      </c>
      <c r="GO52" s="147">
        <f t="shared" si="186"/>
        <v>-0.5</v>
      </c>
      <c r="GP52" s="128">
        <f t="shared" si="187"/>
        <v>0.8660254038</v>
      </c>
      <c r="GQ52" s="147">
        <f t="shared" si="188"/>
        <v>2.094395102</v>
      </c>
      <c r="GR52" s="128">
        <f t="shared" si="189"/>
        <v>1</v>
      </c>
      <c r="GS52" s="140">
        <f t="shared" si="190"/>
        <v>-2.094395102</v>
      </c>
      <c r="GT52" s="140">
        <f t="shared" si="191"/>
        <v>0.9124764962</v>
      </c>
      <c r="GU52" s="141">
        <f t="shared" si="192"/>
        <v>-1.181918606</v>
      </c>
      <c r="GV52" s="141">
        <f t="shared" si="193"/>
        <v>-1.181918606</v>
      </c>
      <c r="GW52" s="122">
        <f t="shared" si="194"/>
        <v>-1.181918606</v>
      </c>
      <c r="GX52" s="142">
        <f t="shared" si="195"/>
        <v>1</v>
      </c>
      <c r="GY52" s="142">
        <f t="shared" si="196"/>
        <v>33.12396302</v>
      </c>
      <c r="GZ52" s="130">
        <f t="shared" si="197"/>
        <v>33.12396302</v>
      </c>
      <c r="HA52" s="143">
        <f t="shared" si="198"/>
        <v>12.5589562</v>
      </c>
      <c r="HB52" s="143">
        <f t="shared" si="199"/>
        <v>-30.65076746</v>
      </c>
      <c r="HC52" s="143">
        <f t="shared" si="200"/>
        <v>-1.181918606</v>
      </c>
      <c r="HD52" s="124">
        <f t="shared" si="201"/>
        <v>33.12396302</v>
      </c>
      <c r="HE52" s="140">
        <f t="shared" si="202"/>
        <v>2.094395102</v>
      </c>
      <c r="HF52" s="140">
        <f t="shared" si="203"/>
        <v>2.229116157</v>
      </c>
      <c r="HG52" s="141">
        <f t="shared" si="204"/>
        <v>4.32351126</v>
      </c>
      <c r="HH52" s="141">
        <f t="shared" si="205"/>
        <v>4.32351126</v>
      </c>
      <c r="HI52" s="122">
        <f t="shared" si="206"/>
        <v>-1.959674047</v>
      </c>
      <c r="HJ52" s="142">
        <f t="shared" si="207"/>
        <v>1</v>
      </c>
      <c r="HK52" s="142">
        <f t="shared" si="208"/>
        <v>33.12396302</v>
      </c>
      <c r="HL52" s="130">
        <f t="shared" si="209"/>
        <v>33.12396302</v>
      </c>
      <c r="HM52" s="143">
        <f t="shared" si="210"/>
        <v>-12.5589562</v>
      </c>
      <c r="HN52" s="143">
        <f t="shared" si="211"/>
        <v>-30.65076746</v>
      </c>
      <c r="HO52" s="143">
        <f t="shared" si="212"/>
        <v>-1.959674047</v>
      </c>
      <c r="HP52" s="124">
        <f t="shared" si="213"/>
        <v>33.12396302</v>
      </c>
      <c r="HQ52" s="140">
        <f t="shared" si="214"/>
        <v>2.094395102</v>
      </c>
      <c r="HR52" s="140">
        <f t="shared" si="215"/>
        <v>0.9124764962</v>
      </c>
      <c r="HS52" s="141">
        <f t="shared" si="216"/>
        <v>3.006871599</v>
      </c>
      <c r="HT52" s="141">
        <f t="shared" si="217"/>
        <v>3.006871599</v>
      </c>
      <c r="HU52" s="122">
        <f t="shared" si="218"/>
        <v>3.006871599</v>
      </c>
      <c r="HV52" s="142">
        <f t="shared" si="219"/>
        <v>1</v>
      </c>
      <c r="HW52" s="142">
        <f t="shared" si="220"/>
        <v>33.12396302</v>
      </c>
      <c r="HX52" s="130">
        <f t="shared" si="221"/>
        <v>33.12396302</v>
      </c>
      <c r="HY52" s="143">
        <f t="shared" si="222"/>
        <v>-32.82382136</v>
      </c>
      <c r="HZ52" s="143">
        <f t="shared" si="223"/>
        <v>4.449008618</v>
      </c>
      <c r="IA52" s="143">
        <f t="shared" si="224"/>
        <v>3.006871599</v>
      </c>
      <c r="IB52" s="124">
        <f t="shared" si="225"/>
        <v>33.12396302</v>
      </c>
      <c r="IC52" s="140">
        <f t="shared" si="226"/>
        <v>-2.094395102</v>
      </c>
      <c r="ID52" s="140">
        <f t="shared" si="227"/>
        <v>2.229116157</v>
      </c>
      <c r="IE52" s="141">
        <f t="shared" si="228"/>
        <v>0.134721055</v>
      </c>
      <c r="IF52" s="141">
        <f t="shared" si="229"/>
        <v>0.134721055</v>
      </c>
      <c r="IG52" s="122">
        <f t="shared" si="230"/>
        <v>0.134721055</v>
      </c>
      <c r="IH52" s="142">
        <f t="shared" si="231"/>
        <v>1</v>
      </c>
      <c r="II52" s="142">
        <f t="shared" si="232"/>
        <v>33.12396302</v>
      </c>
      <c r="IJ52" s="130">
        <f t="shared" si="233"/>
        <v>33.12396302</v>
      </c>
      <c r="IK52" s="143">
        <f t="shared" si="234"/>
        <v>32.82382136</v>
      </c>
      <c r="IL52" s="143">
        <f t="shared" si="235"/>
        <v>4.449008618</v>
      </c>
      <c r="IM52" s="143">
        <f t="shared" si="236"/>
        <v>0.134721055</v>
      </c>
      <c r="IN52" s="124">
        <f t="shared" si="237"/>
        <v>33.12396302</v>
      </c>
    </row>
    <row r="53" ht="12.75" customHeight="1">
      <c r="A53" s="129">
        <f>'Cortez Cubic'!AP53</f>
        <v>-0.2187762226</v>
      </c>
      <c r="B53" s="129">
        <f>'Cortez Cubic'!AQ53</f>
        <v>4.719552796</v>
      </c>
      <c r="C53" s="129">
        <f>'Cortez Cubic'!AR53</f>
        <v>14904.60056</v>
      </c>
      <c r="D53" s="129">
        <f>'Cortez Cubic'!AS53</f>
        <v>-1555095.535</v>
      </c>
      <c r="E53" s="129">
        <f t="shared" ref="E53:H53" si="1006">0</f>
        <v>0</v>
      </c>
      <c r="F53" s="129">
        <f t="shared" si="1006"/>
        <v>0</v>
      </c>
      <c r="G53" s="129">
        <f t="shared" si="1006"/>
        <v>0</v>
      </c>
      <c r="H53" s="129">
        <f t="shared" si="1006"/>
        <v>0</v>
      </c>
      <c r="I53" s="110">
        <f>'Cortez Cubic'!I53</f>
        <v>131</v>
      </c>
      <c r="J53" s="130">
        <f t="shared" si="28"/>
        <v>133.8937263</v>
      </c>
      <c r="K53" s="131">
        <f t="shared" si="29"/>
        <v>0</v>
      </c>
      <c r="L53" s="131">
        <f t="shared" si="30"/>
        <v>1</v>
      </c>
      <c r="M53" s="132">
        <f t="shared" si="31"/>
        <v>-2.89372629</v>
      </c>
      <c r="N53" s="133">
        <f t="shared" si="32"/>
        <v>47.09974762</v>
      </c>
      <c r="O53" s="134">
        <f t="shared" si="33"/>
        <v>180.9934739</v>
      </c>
      <c r="P53" s="134">
        <f t="shared" si="34"/>
        <v>0</v>
      </c>
      <c r="Q53" s="135">
        <f t="shared" si="35"/>
        <v>133.8937263</v>
      </c>
      <c r="R53" s="135">
        <f t="shared" si="36"/>
        <v>0</v>
      </c>
      <c r="S53" s="136">
        <f t="shared" si="37"/>
        <v>-293.3146877</v>
      </c>
      <c r="T53" s="136">
        <f t="shared" si="38"/>
        <v>0</v>
      </c>
      <c r="U53" s="137">
        <f t="shared" ref="U53:X53" si="1007">ATAN2(A53,E53)</f>
        <v>3.141592654</v>
      </c>
      <c r="V53" s="137">
        <f t="shared" si="1007"/>
        <v>0</v>
      </c>
      <c r="W53" s="137">
        <f t="shared" si="1007"/>
        <v>0</v>
      </c>
      <c r="X53" s="137">
        <f t="shared" si="1007"/>
        <v>3.141592654</v>
      </c>
      <c r="Y53" s="137">
        <f t="shared" ref="Y53:AB53" si="1008">SQRT(POWER(A53,2)+POWER(E53,2))</f>
        <v>0.2187762226</v>
      </c>
      <c r="Z53" s="137">
        <f t="shared" si="1008"/>
        <v>4.719552796</v>
      </c>
      <c r="AA53" s="137">
        <f t="shared" si="1008"/>
        <v>14904.60056</v>
      </c>
      <c r="AB53" s="137">
        <f t="shared" si="1008"/>
        <v>1555095.535</v>
      </c>
      <c r="AC53" s="138">
        <f t="shared" ref="AC53:AF53" si="1009">U53-$U53</f>
        <v>0</v>
      </c>
      <c r="AD53" s="138">
        <f t="shared" si="1009"/>
        <v>-3.141592654</v>
      </c>
      <c r="AE53" s="138">
        <f t="shared" si="1009"/>
        <v>-3.141592654</v>
      </c>
      <c r="AF53" s="138">
        <f t="shared" si="1009"/>
        <v>0</v>
      </c>
      <c r="AG53" s="138">
        <f t="shared" ref="AG53:AJ53" si="1010">Y53/$Y53</f>
        <v>1</v>
      </c>
      <c r="AH53" s="138">
        <f t="shared" si="1010"/>
        <v>21.5725125</v>
      </c>
      <c r="AI53" s="138">
        <f t="shared" si="1010"/>
        <v>68127.15013</v>
      </c>
      <c r="AJ53" s="138">
        <f t="shared" si="1010"/>
        <v>7108156.07</v>
      </c>
      <c r="AK53" s="139">
        <f t="shared" ref="AK53:AN53" si="1011">AG53*COS(AC53)</f>
        <v>1</v>
      </c>
      <c r="AL53" s="139">
        <f t="shared" si="1011"/>
        <v>-21.5725125</v>
      </c>
      <c r="AM53" s="139">
        <f t="shared" si="1011"/>
        <v>-68127.15013</v>
      </c>
      <c r="AN53" s="139">
        <f t="shared" si="1011"/>
        <v>7108156.07</v>
      </c>
      <c r="AO53" s="129">
        <f t="shared" ref="AO53:AR53" si="1012">AG53*SIN(AC53)</f>
        <v>0</v>
      </c>
      <c r="AP53" s="129">
        <f t="shared" si="1012"/>
        <v>0</v>
      </c>
      <c r="AQ53" s="129">
        <f t="shared" si="1012"/>
        <v>0</v>
      </c>
      <c r="AR53" s="129">
        <f t="shared" si="1012"/>
        <v>0</v>
      </c>
      <c r="AS53" s="140">
        <f t="shared" si="45"/>
        <v>-9.424777961</v>
      </c>
      <c r="AT53" s="141">
        <f t="shared" si="46"/>
        <v>-9.424777961</v>
      </c>
      <c r="AU53" s="141">
        <f t="shared" si="47"/>
        <v>-3.141592654</v>
      </c>
      <c r="AV53" s="122">
        <f t="shared" si="48"/>
        <v>3.141592654</v>
      </c>
      <c r="AW53" s="142">
        <f t="shared" si="49"/>
        <v>10039.27123</v>
      </c>
      <c r="AX53" s="130">
        <f t="shared" si="50"/>
        <v>10039.27123</v>
      </c>
      <c r="AY53" s="143">
        <f t="shared" si="51"/>
        <v>20078.54246</v>
      </c>
      <c r="AZ53" s="143">
        <f t="shared" si="52"/>
        <v>0</v>
      </c>
      <c r="BA53" s="143">
        <f t="shared" si="53"/>
        <v>0</v>
      </c>
      <c r="BB53" s="124">
        <f t="shared" si="54"/>
        <v>20078.54246</v>
      </c>
      <c r="BC53" s="140">
        <f t="shared" ref="BC53:BD53" si="1013">BC$2*AD53</f>
        <v>-3.141592654</v>
      </c>
      <c r="BD53" s="140">
        <f t="shared" si="1013"/>
        <v>-3.141592654</v>
      </c>
      <c r="BE53" s="141">
        <f t="shared" si="56"/>
        <v>-6.283185307</v>
      </c>
      <c r="BF53" s="141">
        <f t="shared" si="57"/>
        <v>0</v>
      </c>
      <c r="BG53" s="122">
        <f t="shared" si="58"/>
        <v>0</v>
      </c>
      <c r="BH53" s="142">
        <f t="shared" ref="BH53:BI53" si="1014">POWER(AH53,BH$2)</f>
        <v>21.5725125</v>
      </c>
      <c r="BI53" s="142">
        <f t="shared" si="1014"/>
        <v>68127.15013</v>
      </c>
      <c r="BJ53" s="130">
        <f t="shared" si="60"/>
        <v>1469673.798</v>
      </c>
      <c r="BK53" s="143">
        <f t="shared" si="61"/>
        <v>13227064.18</v>
      </c>
      <c r="BL53" s="143">
        <f t="shared" si="62"/>
        <v>0</v>
      </c>
      <c r="BM53" s="143">
        <f t="shared" si="63"/>
        <v>0</v>
      </c>
      <c r="BN53" s="124">
        <f t="shared" si="64"/>
        <v>13227064.18</v>
      </c>
      <c r="BO53" s="140">
        <f t="shared" si="65"/>
        <v>0</v>
      </c>
      <c r="BP53" s="141">
        <f t="shared" si="66"/>
        <v>0</v>
      </c>
      <c r="BQ53" s="141">
        <f t="shared" si="67"/>
        <v>0</v>
      </c>
      <c r="BR53" s="122">
        <f t="shared" si="68"/>
        <v>0</v>
      </c>
      <c r="BS53" s="142">
        <f t="shared" si="69"/>
        <v>7108156.07</v>
      </c>
      <c r="BT53" s="130">
        <f t="shared" si="70"/>
        <v>7108156.07</v>
      </c>
      <c r="BU53" s="143">
        <f t="shared" si="71"/>
        <v>-191920213.9</v>
      </c>
      <c r="BV53" s="143">
        <f t="shared" si="72"/>
        <v>0</v>
      </c>
      <c r="BW53" s="143">
        <f t="shared" si="73"/>
        <v>3.141592654</v>
      </c>
      <c r="BX53" s="124">
        <f t="shared" si="74"/>
        <v>191920213.9</v>
      </c>
      <c r="BY53" s="144">
        <f t="shared" ref="BY53:BZ53" si="1015">AY53+BK53+BU53</f>
        <v>-178673071.2</v>
      </c>
      <c r="BZ53" s="144">
        <f t="shared" si="1015"/>
        <v>0</v>
      </c>
      <c r="CA53" s="144">
        <f t="shared" si="76"/>
        <v>-3.141592654</v>
      </c>
      <c r="CB53" s="145">
        <f t="shared" si="77"/>
        <v>178673071.2</v>
      </c>
      <c r="CC53" s="140">
        <f t="shared" ref="CC53:CD53" si="1016">CC$2*AD53</f>
        <v>-6.283185307</v>
      </c>
      <c r="CD53" s="140">
        <f t="shared" si="1016"/>
        <v>-6.283185307</v>
      </c>
      <c r="CE53" s="141">
        <f t="shared" si="79"/>
        <v>-12.56637061</v>
      </c>
      <c r="CF53" s="141">
        <f t="shared" si="80"/>
        <v>0</v>
      </c>
      <c r="CG53" s="122">
        <f t="shared" si="81"/>
        <v>0</v>
      </c>
      <c r="CH53" s="142">
        <f t="shared" ref="CH53:CI53" si="1017">POWER(AH53,CH$2)</f>
        <v>465.3732954</v>
      </c>
      <c r="CI53" s="142">
        <f t="shared" si="1017"/>
        <v>4641308585</v>
      </c>
      <c r="CJ53" s="130">
        <f t="shared" si="83"/>
        <v>2159941071492</v>
      </c>
      <c r="CK53" s="143">
        <f t="shared" si="84"/>
        <v>-2159941071492</v>
      </c>
      <c r="CL53" s="143">
        <f t="shared" si="85"/>
        <v>0</v>
      </c>
      <c r="CM53" s="143">
        <f t="shared" si="86"/>
        <v>3.141592654</v>
      </c>
      <c r="CN53" s="124">
        <f t="shared" si="87"/>
        <v>2159941071492</v>
      </c>
      <c r="CO53" s="140">
        <f t="shared" si="88"/>
        <v>-9.424777961</v>
      </c>
      <c r="CP53" s="141">
        <f t="shared" si="89"/>
        <v>-9.424777961</v>
      </c>
      <c r="CQ53" s="141">
        <f t="shared" si="90"/>
        <v>-3.141592654</v>
      </c>
      <c r="CR53" s="122">
        <f t="shared" si="91"/>
        <v>3.141592654</v>
      </c>
      <c r="CS53" s="142">
        <f t="shared" si="92"/>
        <v>316199126809511</v>
      </c>
      <c r="CT53" s="130">
        <f t="shared" si="93"/>
        <v>316199126809511</v>
      </c>
      <c r="CU53" s="143">
        <f t="shared" si="94"/>
        <v>-1.2648E+15</v>
      </c>
      <c r="CV53" s="143">
        <f t="shared" si="95"/>
        <v>0.1548928994</v>
      </c>
      <c r="CW53" s="143">
        <f t="shared" si="96"/>
        <v>3.141592654</v>
      </c>
      <c r="CX53" s="124">
        <f t="shared" si="97"/>
        <v>1.2648E+15</v>
      </c>
      <c r="CY53" s="140">
        <f t="shared" si="98"/>
        <v>-9.424777961</v>
      </c>
      <c r="CZ53" s="140">
        <f t="shared" si="99"/>
        <v>0</v>
      </c>
      <c r="DA53" s="141">
        <f t="shared" si="100"/>
        <v>-9.424777961</v>
      </c>
      <c r="DB53" s="141">
        <f t="shared" si="101"/>
        <v>-3.141592654</v>
      </c>
      <c r="DC53" s="122">
        <f t="shared" si="102"/>
        <v>3.141592654</v>
      </c>
      <c r="DD53" s="142">
        <f t="shared" si="103"/>
        <v>10039.27123</v>
      </c>
      <c r="DE53" s="142">
        <f t="shared" si="104"/>
        <v>7108156.07</v>
      </c>
      <c r="DF53" s="130">
        <f t="shared" si="105"/>
        <v>71360706741</v>
      </c>
      <c r="DG53" s="143">
        <f t="shared" si="106"/>
        <v>-285442826963</v>
      </c>
      <c r="DH53" s="143">
        <f t="shared" si="107"/>
        <v>0.00003495666444</v>
      </c>
      <c r="DI53" s="143">
        <f t="shared" si="108"/>
        <v>3.141592654</v>
      </c>
      <c r="DJ53" s="124">
        <f t="shared" si="109"/>
        <v>285442826963</v>
      </c>
      <c r="DK53" s="140">
        <f t="shared" ref="DK53:DM53" si="1018">DK$2*AD53</f>
        <v>-3.141592654</v>
      </c>
      <c r="DL53" s="140">
        <f t="shared" si="1018"/>
        <v>-3.141592654</v>
      </c>
      <c r="DM53" s="140">
        <f t="shared" si="1018"/>
        <v>0</v>
      </c>
      <c r="DN53" s="141">
        <f t="shared" si="111"/>
        <v>-6.283185307</v>
      </c>
      <c r="DO53" s="141">
        <f t="shared" si="112"/>
        <v>0</v>
      </c>
      <c r="DP53" s="122">
        <f t="shared" si="113"/>
        <v>0</v>
      </c>
      <c r="DQ53" s="142">
        <f t="shared" ref="DQ53:DS53" si="1019">POWER(AH53,DQ$2)</f>
        <v>21.5725125</v>
      </c>
      <c r="DR53" s="142">
        <f t="shared" si="1019"/>
        <v>68127.15013</v>
      </c>
      <c r="DS53" s="142">
        <f t="shared" si="1019"/>
        <v>7108156.07</v>
      </c>
      <c r="DT53" s="130">
        <f t="shared" si="115"/>
        <v>10446670725308</v>
      </c>
      <c r="DU53" s="143">
        <f t="shared" si="116"/>
        <v>-188040073055542</v>
      </c>
      <c r="DV53" s="143">
        <f t="shared" si="117"/>
        <v>0</v>
      </c>
      <c r="DW53" s="143">
        <f t="shared" si="118"/>
        <v>3.141592654</v>
      </c>
      <c r="DX53" s="124">
        <f t="shared" si="119"/>
        <v>188040073055542</v>
      </c>
      <c r="DY53" s="140">
        <f t="shared" si="120"/>
        <v>0</v>
      </c>
      <c r="DZ53" s="141">
        <f t="shared" si="121"/>
        <v>0</v>
      </c>
      <c r="EA53" s="141">
        <f t="shared" si="122"/>
        <v>0</v>
      </c>
      <c r="EB53" s="122">
        <f t="shared" si="123"/>
        <v>0</v>
      </c>
      <c r="EC53" s="142">
        <f t="shared" si="124"/>
        <v>50525882711980</v>
      </c>
      <c r="ED53" s="130">
        <f t="shared" si="125"/>
        <v>50525882711980</v>
      </c>
      <c r="EE53" s="143">
        <f t="shared" si="126"/>
        <v>1.3642E+15</v>
      </c>
      <c r="EF53" s="143">
        <f t="shared" si="127"/>
        <v>0</v>
      </c>
      <c r="EG53" s="143">
        <f t="shared" si="128"/>
        <v>0</v>
      </c>
      <c r="EH53" s="124">
        <f t="shared" si="129"/>
        <v>1.3642E+15</v>
      </c>
      <c r="EI53" s="144">
        <f t="shared" ref="EI53:EJ53" si="1020">CK53+CU53+DG53+DU53+EE53</f>
        <v>-91083130968568</v>
      </c>
      <c r="EJ53" s="144">
        <f t="shared" si="1020"/>
        <v>0.1549278561</v>
      </c>
      <c r="EK53" s="144">
        <f t="shared" si="131"/>
        <v>3.141592654</v>
      </c>
      <c r="EL53" s="145">
        <f t="shared" si="132"/>
        <v>91083130968568</v>
      </c>
      <c r="EM53" s="140">
        <f t="shared" si="133"/>
        <v>1.570796327</v>
      </c>
      <c r="EN53" s="141">
        <f t="shared" si="134"/>
        <v>1.570796327</v>
      </c>
      <c r="EO53" s="141">
        <f t="shared" si="135"/>
        <v>1.570796327</v>
      </c>
      <c r="EP53" s="122">
        <f t="shared" si="136"/>
        <v>1.570796327</v>
      </c>
      <c r="EQ53" s="142">
        <f t="shared" si="137"/>
        <v>9543748.266</v>
      </c>
      <c r="ER53" s="130">
        <f t="shared" si="138"/>
        <v>9543748.266</v>
      </c>
      <c r="ES53" s="143">
        <f t="shared" si="139"/>
        <v>0.00000004708201126</v>
      </c>
      <c r="ET53" s="143">
        <f t="shared" si="140"/>
        <v>49590770.68</v>
      </c>
      <c r="EU53" s="143">
        <f t="shared" si="141"/>
        <v>1.570796327</v>
      </c>
      <c r="EV53" s="124">
        <f t="shared" si="142"/>
        <v>49590770.68</v>
      </c>
      <c r="EW53" s="144">
        <f t="shared" ref="EW53:EX53" si="1021">BY53+ES53</f>
        <v>-178673071.2</v>
      </c>
      <c r="EX53" s="144">
        <f t="shared" si="1021"/>
        <v>49590770.68</v>
      </c>
      <c r="EY53" s="144">
        <f t="shared" si="144"/>
        <v>2.870856966</v>
      </c>
      <c r="EZ53" s="145">
        <f t="shared" si="145"/>
        <v>185427373.6</v>
      </c>
      <c r="FA53" s="140">
        <f t="shared" si="146"/>
        <v>0.9569523221</v>
      </c>
      <c r="FB53" s="141">
        <f t="shared" si="147"/>
        <v>0.9569523221</v>
      </c>
      <c r="FC53" s="141">
        <f t="shared" si="148"/>
        <v>0.9569523221</v>
      </c>
      <c r="FD53" s="122">
        <f t="shared" si="149"/>
        <v>0.9569523221</v>
      </c>
      <c r="FE53" s="142">
        <f t="shared" si="150"/>
        <v>570.2403558</v>
      </c>
      <c r="FF53" s="130">
        <f t="shared" si="151"/>
        <v>570.2403558</v>
      </c>
      <c r="FG53" s="143">
        <f t="shared" si="152"/>
        <v>86.90131821</v>
      </c>
      <c r="FH53" s="143">
        <f t="shared" si="153"/>
        <v>123.3244464</v>
      </c>
      <c r="FI53" s="143">
        <f t="shared" si="154"/>
        <v>0.9569523221</v>
      </c>
      <c r="FJ53" s="124">
        <f t="shared" si="155"/>
        <v>150.8666901</v>
      </c>
      <c r="FK53" s="140">
        <f t="shared" si="156"/>
        <v>-6.283185307</v>
      </c>
      <c r="FL53" s="141">
        <f t="shared" si="157"/>
        <v>-6.283185307</v>
      </c>
      <c r="FM53" s="141">
        <f t="shared" si="158"/>
        <v>0</v>
      </c>
      <c r="FN53" s="122">
        <f t="shared" si="159"/>
        <v>0</v>
      </c>
      <c r="FO53" s="142">
        <f t="shared" si="160"/>
        <v>465.3732954</v>
      </c>
      <c r="FP53" s="130">
        <f t="shared" si="161"/>
        <v>465.3732954</v>
      </c>
      <c r="FQ53" s="143">
        <f t="shared" si="162"/>
        <v>-465.3732954</v>
      </c>
      <c r="FR53" s="143">
        <f t="shared" si="163"/>
        <v>0</v>
      </c>
      <c r="FS53" s="143">
        <f t="shared" si="164"/>
        <v>3.141592654</v>
      </c>
      <c r="FT53" s="124">
        <f t="shared" si="165"/>
        <v>465.3732954</v>
      </c>
      <c r="FU53" s="144">
        <f t="shared" si="166"/>
        <v>-204846.8237</v>
      </c>
      <c r="FV53" s="144">
        <f t="shared" si="167"/>
        <v>0</v>
      </c>
      <c r="FW53" s="144">
        <f t="shared" si="168"/>
        <v>-3.141592654</v>
      </c>
      <c r="FX53" s="145">
        <f t="shared" si="169"/>
        <v>204846.8237</v>
      </c>
      <c r="FY53" s="140">
        <f t="shared" si="170"/>
        <v>-3.141592654</v>
      </c>
      <c r="FZ53" s="140">
        <f t="shared" si="171"/>
        <v>-0.9569523221</v>
      </c>
      <c r="GA53" s="141">
        <f t="shared" si="172"/>
        <v>-4.098544976</v>
      </c>
      <c r="GB53" s="141">
        <f t="shared" si="173"/>
        <v>-4.098544976</v>
      </c>
      <c r="GC53" s="122">
        <f t="shared" si="174"/>
        <v>2.184640331</v>
      </c>
      <c r="GD53" s="142">
        <f t="shared" si="175"/>
        <v>204846.8237</v>
      </c>
      <c r="GE53" s="142">
        <f t="shared" si="176"/>
        <v>0.006628368391</v>
      </c>
      <c r="GF53" s="130">
        <f t="shared" si="177"/>
        <v>1357.800211</v>
      </c>
      <c r="GG53" s="143">
        <f t="shared" si="178"/>
        <v>-86.90131821</v>
      </c>
      <c r="GH53" s="143">
        <f t="shared" si="179"/>
        <v>123.3244464</v>
      </c>
      <c r="GI53" s="143">
        <f t="shared" si="180"/>
        <v>2.184640331</v>
      </c>
      <c r="GJ53" s="124">
        <f t="shared" si="181"/>
        <v>150.8666901</v>
      </c>
      <c r="GK53" s="146">
        <f t="shared" si="182"/>
        <v>-0.5</v>
      </c>
      <c r="GL53" s="127">
        <f t="shared" si="183"/>
        <v>-0.8660254038</v>
      </c>
      <c r="GM53" s="146">
        <f t="shared" si="184"/>
        <v>-2.094395102</v>
      </c>
      <c r="GN53" s="127">
        <f t="shared" si="185"/>
        <v>1</v>
      </c>
      <c r="GO53" s="147">
        <f t="shared" si="186"/>
        <v>-0.5</v>
      </c>
      <c r="GP53" s="128">
        <f t="shared" si="187"/>
        <v>0.8660254038</v>
      </c>
      <c r="GQ53" s="147">
        <f t="shared" si="188"/>
        <v>2.094395102</v>
      </c>
      <c r="GR53" s="128">
        <f t="shared" si="189"/>
        <v>1</v>
      </c>
      <c r="GS53" s="140">
        <f t="shared" si="190"/>
        <v>-2.094395102</v>
      </c>
      <c r="GT53" s="140">
        <f t="shared" si="191"/>
        <v>0.9569523221</v>
      </c>
      <c r="GU53" s="141">
        <f t="shared" si="192"/>
        <v>-1.13744278</v>
      </c>
      <c r="GV53" s="141">
        <f t="shared" si="193"/>
        <v>-1.13744278</v>
      </c>
      <c r="GW53" s="122">
        <f t="shared" si="194"/>
        <v>-1.13744278</v>
      </c>
      <c r="GX53" s="142">
        <f t="shared" si="195"/>
        <v>1</v>
      </c>
      <c r="GY53" s="142">
        <f t="shared" si="196"/>
        <v>150.8666901</v>
      </c>
      <c r="GZ53" s="130">
        <f t="shared" si="197"/>
        <v>150.8666901</v>
      </c>
      <c r="HA53" s="143">
        <f t="shared" si="198"/>
        <v>63.3514444</v>
      </c>
      <c r="HB53" s="143">
        <f t="shared" si="199"/>
        <v>-136.9209724</v>
      </c>
      <c r="HC53" s="143">
        <f t="shared" si="200"/>
        <v>-1.13744278</v>
      </c>
      <c r="HD53" s="124">
        <f t="shared" si="201"/>
        <v>150.8666901</v>
      </c>
      <c r="HE53" s="140">
        <f t="shared" si="202"/>
        <v>2.094395102</v>
      </c>
      <c r="HF53" s="140">
        <f t="shared" si="203"/>
        <v>2.184640331</v>
      </c>
      <c r="HG53" s="141">
        <f t="shared" si="204"/>
        <v>4.279035434</v>
      </c>
      <c r="HH53" s="141">
        <f t="shared" si="205"/>
        <v>4.279035434</v>
      </c>
      <c r="HI53" s="122">
        <f t="shared" si="206"/>
        <v>-2.004149873</v>
      </c>
      <c r="HJ53" s="142">
        <f t="shared" si="207"/>
        <v>1</v>
      </c>
      <c r="HK53" s="142">
        <f t="shared" si="208"/>
        <v>150.8666901</v>
      </c>
      <c r="HL53" s="130">
        <f t="shared" si="209"/>
        <v>150.8666901</v>
      </c>
      <c r="HM53" s="143">
        <f t="shared" si="210"/>
        <v>-63.3514444</v>
      </c>
      <c r="HN53" s="143">
        <f t="shared" si="211"/>
        <v>-136.9209724</v>
      </c>
      <c r="HO53" s="143">
        <f t="shared" si="212"/>
        <v>-2.004149873</v>
      </c>
      <c r="HP53" s="124">
        <f t="shared" si="213"/>
        <v>150.8666901</v>
      </c>
      <c r="HQ53" s="140">
        <f t="shared" si="214"/>
        <v>2.094395102</v>
      </c>
      <c r="HR53" s="140">
        <f t="shared" si="215"/>
        <v>0.9569523221</v>
      </c>
      <c r="HS53" s="141">
        <f t="shared" si="216"/>
        <v>3.051347425</v>
      </c>
      <c r="HT53" s="141">
        <f t="shared" si="217"/>
        <v>3.051347425</v>
      </c>
      <c r="HU53" s="122">
        <f t="shared" si="218"/>
        <v>3.051347425</v>
      </c>
      <c r="HV53" s="142">
        <f t="shared" si="219"/>
        <v>1</v>
      </c>
      <c r="HW53" s="142">
        <f t="shared" si="220"/>
        <v>150.8666901</v>
      </c>
      <c r="HX53" s="130">
        <f t="shared" si="221"/>
        <v>150.8666901</v>
      </c>
      <c r="HY53" s="143">
        <f t="shared" si="222"/>
        <v>-150.2527626</v>
      </c>
      <c r="HZ53" s="143">
        <f t="shared" si="223"/>
        <v>13.59652598</v>
      </c>
      <c r="IA53" s="143">
        <f t="shared" si="224"/>
        <v>3.051347425</v>
      </c>
      <c r="IB53" s="124">
        <f t="shared" si="225"/>
        <v>150.8666901</v>
      </c>
      <c r="IC53" s="140">
        <f t="shared" si="226"/>
        <v>-2.094395102</v>
      </c>
      <c r="ID53" s="140">
        <f t="shared" si="227"/>
        <v>2.184640331</v>
      </c>
      <c r="IE53" s="141">
        <f t="shared" si="228"/>
        <v>0.09024522907</v>
      </c>
      <c r="IF53" s="141">
        <f t="shared" si="229"/>
        <v>0.09024522907</v>
      </c>
      <c r="IG53" s="122">
        <f t="shared" si="230"/>
        <v>0.09024522907</v>
      </c>
      <c r="IH53" s="142">
        <f t="shared" si="231"/>
        <v>1</v>
      </c>
      <c r="II53" s="142">
        <f t="shared" si="232"/>
        <v>150.8666901</v>
      </c>
      <c r="IJ53" s="130">
        <f t="shared" si="233"/>
        <v>150.8666901</v>
      </c>
      <c r="IK53" s="143">
        <f t="shared" si="234"/>
        <v>150.2527626</v>
      </c>
      <c r="IL53" s="143">
        <f t="shared" si="235"/>
        <v>13.59652598</v>
      </c>
      <c r="IM53" s="143">
        <f t="shared" si="236"/>
        <v>0.09024522907</v>
      </c>
      <c r="IN53" s="124">
        <f t="shared" si="237"/>
        <v>150.8666901</v>
      </c>
    </row>
    <row r="54" ht="12.75" customHeight="1">
      <c r="A54" s="129">
        <f>'Cortez Cubic'!AP54</f>
        <v>-0.2187762226</v>
      </c>
      <c r="B54" s="129">
        <f>'Cortez Cubic'!AQ54</f>
        <v>10.90411009</v>
      </c>
      <c r="C54" s="129">
        <f>'Cortez Cubic'!AR54</f>
        <v>1849.090168</v>
      </c>
      <c r="D54" s="129">
        <f>'Cortez Cubic'!AS54</f>
        <v>-80561.6416</v>
      </c>
      <c r="E54" s="129">
        <f t="shared" ref="E54:H54" si="1022">0</f>
        <v>0</v>
      </c>
      <c r="F54" s="129">
        <f t="shared" si="1022"/>
        <v>0</v>
      </c>
      <c r="G54" s="129">
        <f t="shared" si="1022"/>
        <v>0</v>
      </c>
      <c r="H54" s="129">
        <f t="shared" si="1022"/>
        <v>0</v>
      </c>
      <c r="I54" s="110">
        <f>'Cortez Cubic'!I54</f>
        <v>39</v>
      </c>
      <c r="J54" s="130">
        <f t="shared" si="28"/>
        <v>41.92148169</v>
      </c>
      <c r="K54" s="131">
        <f t="shared" si="29"/>
        <v>0</v>
      </c>
      <c r="L54" s="131">
        <f t="shared" si="30"/>
        <v>1</v>
      </c>
      <c r="M54" s="132">
        <f t="shared" si="31"/>
        <v>-2.921481695</v>
      </c>
      <c r="N54" s="133">
        <f t="shared" si="32"/>
        <v>55.84500405</v>
      </c>
      <c r="O54" s="134">
        <f t="shared" si="33"/>
        <v>97.76648575</v>
      </c>
      <c r="P54" s="134">
        <f t="shared" si="34"/>
        <v>0</v>
      </c>
      <c r="Q54" s="135">
        <f t="shared" si="35"/>
        <v>41.92148169</v>
      </c>
      <c r="R54" s="135">
        <f t="shared" si="36"/>
        <v>0</v>
      </c>
      <c r="S54" s="136">
        <f t="shared" si="37"/>
        <v>-89.84658177</v>
      </c>
      <c r="T54" s="136">
        <f t="shared" si="38"/>
        <v>0</v>
      </c>
      <c r="U54" s="137">
        <f t="shared" ref="U54:X54" si="1023">ATAN2(A54,E54)</f>
        <v>3.141592654</v>
      </c>
      <c r="V54" s="137">
        <f t="shared" si="1023"/>
        <v>0</v>
      </c>
      <c r="W54" s="137">
        <f t="shared" si="1023"/>
        <v>0</v>
      </c>
      <c r="X54" s="137">
        <f t="shared" si="1023"/>
        <v>3.141592654</v>
      </c>
      <c r="Y54" s="137">
        <f t="shared" ref="Y54:AB54" si="1024">SQRT(POWER(A54,2)+POWER(E54,2))</f>
        <v>0.2187762226</v>
      </c>
      <c r="Z54" s="137">
        <f t="shared" si="1024"/>
        <v>10.90411009</v>
      </c>
      <c r="AA54" s="137">
        <f t="shared" si="1024"/>
        <v>1849.090168</v>
      </c>
      <c r="AB54" s="137">
        <f t="shared" si="1024"/>
        <v>80561.6416</v>
      </c>
      <c r="AC54" s="138">
        <f t="shared" ref="AC54:AF54" si="1025">U54-$U54</f>
        <v>0</v>
      </c>
      <c r="AD54" s="138">
        <f t="shared" si="1025"/>
        <v>-3.141592654</v>
      </c>
      <c r="AE54" s="138">
        <f t="shared" si="1025"/>
        <v>-3.141592654</v>
      </c>
      <c r="AF54" s="138">
        <f t="shared" si="1025"/>
        <v>0</v>
      </c>
      <c r="AG54" s="138">
        <f t="shared" ref="AG54:AJ54" si="1026">Y54/$Y54</f>
        <v>1</v>
      </c>
      <c r="AH54" s="138">
        <f t="shared" si="1026"/>
        <v>49.84138568</v>
      </c>
      <c r="AI54" s="138">
        <f t="shared" si="1026"/>
        <v>8451.970446</v>
      </c>
      <c r="AJ54" s="138">
        <f t="shared" si="1026"/>
        <v>368237.6478</v>
      </c>
      <c r="AK54" s="139">
        <f t="shared" ref="AK54:AN54" si="1027">AG54*COS(AC54)</f>
        <v>1</v>
      </c>
      <c r="AL54" s="139">
        <f t="shared" si="1027"/>
        <v>-49.84138568</v>
      </c>
      <c r="AM54" s="139">
        <f t="shared" si="1027"/>
        <v>-8451.970446</v>
      </c>
      <c r="AN54" s="139">
        <f t="shared" si="1027"/>
        <v>368237.6478</v>
      </c>
      <c r="AO54" s="129">
        <f t="shared" ref="AO54:AR54" si="1028">AG54*SIN(AC54)</f>
        <v>0</v>
      </c>
      <c r="AP54" s="129">
        <f t="shared" si="1028"/>
        <v>0</v>
      </c>
      <c r="AQ54" s="129">
        <f t="shared" si="1028"/>
        <v>0</v>
      </c>
      <c r="AR54" s="129">
        <f t="shared" si="1028"/>
        <v>0</v>
      </c>
      <c r="AS54" s="140">
        <f t="shared" si="45"/>
        <v>-9.424777961</v>
      </c>
      <c r="AT54" s="141">
        <f t="shared" si="46"/>
        <v>-9.424777961</v>
      </c>
      <c r="AU54" s="141">
        <f t="shared" si="47"/>
        <v>-3.141592654</v>
      </c>
      <c r="AV54" s="122">
        <f t="shared" si="48"/>
        <v>3.141592654</v>
      </c>
      <c r="AW54" s="142">
        <f t="shared" si="49"/>
        <v>123814.1624</v>
      </c>
      <c r="AX54" s="130">
        <f t="shared" si="50"/>
        <v>123814.1624</v>
      </c>
      <c r="AY54" s="143">
        <f t="shared" si="51"/>
        <v>247628.3247</v>
      </c>
      <c r="AZ54" s="143">
        <f t="shared" si="52"/>
        <v>0</v>
      </c>
      <c r="BA54" s="143">
        <f t="shared" si="53"/>
        <v>0</v>
      </c>
      <c r="BB54" s="124">
        <f t="shared" si="54"/>
        <v>247628.3247</v>
      </c>
      <c r="BC54" s="140">
        <f t="shared" ref="BC54:BD54" si="1029">BC$2*AD54</f>
        <v>-3.141592654</v>
      </c>
      <c r="BD54" s="140">
        <f t="shared" si="1029"/>
        <v>-3.141592654</v>
      </c>
      <c r="BE54" s="141">
        <f t="shared" si="56"/>
        <v>-6.283185307</v>
      </c>
      <c r="BF54" s="141">
        <f t="shared" si="57"/>
        <v>0</v>
      </c>
      <c r="BG54" s="122">
        <f t="shared" si="58"/>
        <v>0</v>
      </c>
      <c r="BH54" s="142">
        <f t="shared" ref="BH54:BI54" si="1030">POWER(AH54,BH$2)</f>
        <v>49.84138568</v>
      </c>
      <c r="BI54" s="142">
        <f t="shared" si="1030"/>
        <v>8451.970446</v>
      </c>
      <c r="BJ54" s="130">
        <f t="shared" si="60"/>
        <v>421257.9187</v>
      </c>
      <c r="BK54" s="143">
        <f t="shared" si="61"/>
        <v>3791321.269</v>
      </c>
      <c r="BL54" s="143">
        <f t="shared" si="62"/>
        <v>0</v>
      </c>
      <c r="BM54" s="143">
        <f t="shared" si="63"/>
        <v>0</v>
      </c>
      <c r="BN54" s="124">
        <f t="shared" si="64"/>
        <v>3791321.269</v>
      </c>
      <c r="BO54" s="140">
        <f t="shared" si="65"/>
        <v>0</v>
      </c>
      <c r="BP54" s="141">
        <f t="shared" si="66"/>
        <v>0</v>
      </c>
      <c r="BQ54" s="141">
        <f t="shared" si="67"/>
        <v>0</v>
      </c>
      <c r="BR54" s="122">
        <f t="shared" si="68"/>
        <v>0</v>
      </c>
      <c r="BS54" s="142">
        <f t="shared" si="69"/>
        <v>368237.6478</v>
      </c>
      <c r="BT54" s="130">
        <f t="shared" si="70"/>
        <v>368237.6478</v>
      </c>
      <c r="BU54" s="143">
        <f t="shared" si="71"/>
        <v>-9942416.49</v>
      </c>
      <c r="BV54" s="143">
        <f t="shared" si="72"/>
        <v>0</v>
      </c>
      <c r="BW54" s="143">
        <f t="shared" si="73"/>
        <v>3.141592654</v>
      </c>
      <c r="BX54" s="124">
        <f t="shared" si="74"/>
        <v>9942416.49</v>
      </c>
      <c r="BY54" s="144">
        <f t="shared" ref="BY54:BZ54" si="1031">AY54+BK54+BU54</f>
        <v>-5903466.897</v>
      </c>
      <c r="BZ54" s="144">
        <f t="shared" si="1031"/>
        <v>0</v>
      </c>
      <c r="CA54" s="144">
        <f t="shared" si="76"/>
        <v>-3.141592654</v>
      </c>
      <c r="CB54" s="145">
        <f t="shared" si="77"/>
        <v>5903466.897</v>
      </c>
      <c r="CC54" s="140">
        <f t="shared" ref="CC54:CD54" si="1032">CC$2*AD54</f>
        <v>-6.283185307</v>
      </c>
      <c r="CD54" s="140">
        <f t="shared" si="1032"/>
        <v>-6.283185307</v>
      </c>
      <c r="CE54" s="141">
        <f t="shared" si="79"/>
        <v>-12.56637061</v>
      </c>
      <c r="CF54" s="141">
        <f t="shared" si="80"/>
        <v>0</v>
      </c>
      <c r="CG54" s="122">
        <f t="shared" si="81"/>
        <v>0</v>
      </c>
      <c r="CH54" s="142">
        <f t="shared" ref="CH54:CI54" si="1033">POWER(AH54,CH$2)</f>
        <v>2484.163726</v>
      </c>
      <c r="CI54" s="142">
        <f t="shared" si="1033"/>
        <v>71435804.42</v>
      </c>
      <c r="CJ54" s="130">
        <f t="shared" si="83"/>
        <v>177458234093</v>
      </c>
      <c r="CK54" s="143">
        <f t="shared" si="84"/>
        <v>-177458234093</v>
      </c>
      <c r="CL54" s="143">
        <f t="shared" si="85"/>
        <v>0</v>
      </c>
      <c r="CM54" s="143">
        <f t="shared" si="86"/>
        <v>3.141592654</v>
      </c>
      <c r="CN54" s="124">
        <f t="shared" si="87"/>
        <v>177458234093</v>
      </c>
      <c r="CO54" s="140">
        <f t="shared" si="88"/>
        <v>-9.424777961</v>
      </c>
      <c r="CP54" s="141">
        <f t="shared" si="89"/>
        <v>-9.424777961</v>
      </c>
      <c r="CQ54" s="141">
        <f t="shared" si="90"/>
        <v>-3.141592654</v>
      </c>
      <c r="CR54" s="122">
        <f t="shared" si="91"/>
        <v>3.141592654</v>
      </c>
      <c r="CS54" s="142">
        <f t="shared" si="92"/>
        <v>603773307793</v>
      </c>
      <c r="CT54" s="130">
        <f t="shared" si="93"/>
        <v>603773307793</v>
      </c>
      <c r="CU54" s="143">
        <f t="shared" si="94"/>
        <v>-2415093231173</v>
      </c>
      <c r="CV54" s="143">
        <f t="shared" si="95"/>
        <v>0.0002957636195</v>
      </c>
      <c r="CW54" s="143">
        <f t="shared" si="96"/>
        <v>3.141592654</v>
      </c>
      <c r="CX54" s="124">
        <f t="shared" si="97"/>
        <v>2415093231173</v>
      </c>
      <c r="CY54" s="140">
        <f t="shared" si="98"/>
        <v>-9.424777961</v>
      </c>
      <c r="CZ54" s="140">
        <f t="shared" si="99"/>
        <v>0</v>
      </c>
      <c r="DA54" s="141">
        <f t="shared" si="100"/>
        <v>-9.424777961</v>
      </c>
      <c r="DB54" s="141">
        <f t="shared" si="101"/>
        <v>-3.141592654</v>
      </c>
      <c r="DC54" s="122">
        <f t="shared" si="102"/>
        <v>3.141592654</v>
      </c>
      <c r="DD54" s="142">
        <f t="shared" si="103"/>
        <v>123814.1624</v>
      </c>
      <c r="DE54" s="142">
        <f t="shared" si="104"/>
        <v>368237.6478</v>
      </c>
      <c r="DF54" s="130">
        <f t="shared" si="105"/>
        <v>45593035906</v>
      </c>
      <c r="DG54" s="143">
        <f t="shared" si="106"/>
        <v>-182372143624</v>
      </c>
      <c r="DH54" s="143">
        <f t="shared" si="107"/>
        <v>0.00002233414619</v>
      </c>
      <c r="DI54" s="143">
        <f t="shared" si="108"/>
        <v>3.141592654</v>
      </c>
      <c r="DJ54" s="124">
        <f t="shared" si="109"/>
        <v>182372143624</v>
      </c>
      <c r="DK54" s="140">
        <f t="shared" ref="DK54:DM54" si="1034">DK$2*AD54</f>
        <v>-3.141592654</v>
      </c>
      <c r="DL54" s="140">
        <f t="shared" si="1034"/>
        <v>-3.141592654</v>
      </c>
      <c r="DM54" s="140">
        <f t="shared" si="1034"/>
        <v>0</v>
      </c>
      <c r="DN54" s="141">
        <f t="shared" si="111"/>
        <v>-6.283185307</v>
      </c>
      <c r="DO54" s="141">
        <f t="shared" si="112"/>
        <v>0</v>
      </c>
      <c r="DP54" s="122">
        <f t="shared" si="113"/>
        <v>0</v>
      </c>
      <c r="DQ54" s="142">
        <f t="shared" ref="DQ54:DS54" si="1035">POWER(AH54,DQ$2)</f>
        <v>49.84138568</v>
      </c>
      <c r="DR54" s="142">
        <f t="shared" si="1035"/>
        <v>8451.970446</v>
      </c>
      <c r="DS54" s="142">
        <f t="shared" si="1035"/>
        <v>368237.6478</v>
      </c>
      <c r="DT54" s="130">
        <f t="shared" si="115"/>
        <v>155123025099</v>
      </c>
      <c r="DU54" s="143">
        <f t="shared" si="116"/>
        <v>-2792214451782</v>
      </c>
      <c r="DV54" s="143">
        <f t="shared" si="117"/>
        <v>0</v>
      </c>
      <c r="DW54" s="143">
        <f t="shared" si="118"/>
        <v>3.141592654</v>
      </c>
      <c r="DX54" s="124">
        <f t="shared" si="119"/>
        <v>2792214451782</v>
      </c>
      <c r="DY54" s="140">
        <f t="shared" si="120"/>
        <v>0</v>
      </c>
      <c r="DZ54" s="141">
        <f t="shared" si="121"/>
        <v>0</v>
      </c>
      <c r="EA54" s="141">
        <f t="shared" si="122"/>
        <v>0</v>
      </c>
      <c r="EB54" s="122">
        <f t="shared" si="123"/>
        <v>0</v>
      </c>
      <c r="EC54" s="142">
        <f t="shared" si="124"/>
        <v>135598965237</v>
      </c>
      <c r="ED54" s="130">
        <f t="shared" si="125"/>
        <v>135598965237</v>
      </c>
      <c r="EE54" s="143">
        <f t="shared" si="126"/>
        <v>3661172061402</v>
      </c>
      <c r="EF54" s="143">
        <f t="shared" si="127"/>
        <v>0</v>
      </c>
      <c r="EG54" s="143">
        <f t="shared" si="128"/>
        <v>0</v>
      </c>
      <c r="EH54" s="124">
        <f t="shared" si="129"/>
        <v>3661172061402</v>
      </c>
      <c r="EI54" s="144">
        <f t="shared" ref="EI54:EJ54" si="1036">CK54+CU54+DG54+DU54+EE54</f>
        <v>-1905965999271</v>
      </c>
      <c r="EJ54" s="144">
        <f t="shared" si="1036"/>
        <v>0.0003180977657</v>
      </c>
      <c r="EK54" s="144">
        <f t="shared" si="131"/>
        <v>3.141592654</v>
      </c>
      <c r="EL54" s="145">
        <f t="shared" si="132"/>
        <v>1905965999271</v>
      </c>
      <c r="EM54" s="140">
        <f t="shared" si="133"/>
        <v>1.570796327</v>
      </c>
      <c r="EN54" s="141">
        <f t="shared" si="134"/>
        <v>1.570796327</v>
      </c>
      <c r="EO54" s="141">
        <f t="shared" si="135"/>
        <v>1.570796327</v>
      </c>
      <c r="EP54" s="122">
        <f t="shared" si="136"/>
        <v>1.570796327</v>
      </c>
      <c r="EQ54" s="142">
        <f t="shared" si="137"/>
        <v>1380567.274</v>
      </c>
      <c r="ER54" s="130">
        <f t="shared" si="138"/>
        <v>1380567.274</v>
      </c>
      <c r="ES54" s="143">
        <f t="shared" si="139"/>
        <v>0.00000000043925864</v>
      </c>
      <c r="ET54" s="143">
        <f t="shared" si="140"/>
        <v>7173637.988</v>
      </c>
      <c r="EU54" s="143">
        <f t="shared" si="141"/>
        <v>1.570796327</v>
      </c>
      <c r="EV54" s="124">
        <f t="shared" si="142"/>
        <v>7173637.988</v>
      </c>
      <c r="EW54" s="144">
        <f t="shared" ref="EW54:EX54" si="1037">BY54+ES54</f>
        <v>-5903466.897</v>
      </c>
      <c r="EX54" s="144">
        <f t="shared" si="1037"/>
        <v>7173637.988</v>
      </c>
      <c r="EY54" s="144">
        <f t="shared" si="144"/>
        <v>2.259368836</v>
      </c>
      <c r="EZ54" s="145">
        <f t="shared" si="145"/>
        <v>9290425.361</v>
      </c>
      <c r="FA54" s="140">
        <f t="shared" si="146"/>
        <v>0.7531229453</v>
      </c>
      <c r="FB54" s="141">
        <f t="shared" si="147"/>
        <v>0.7531229453</v>
      </c>
      <c r="FC54" s="141">
        <f t="shared" si="148"/>
        <v>0.7531229453</v>
      </c>
      <c r="FD54" s="122">
        <f t="shared" si="149"/>
        <v>0.7531229453</v>
      </c>
      <c r="FE54" s="142">
        <f t="shared" si="150"/>
        <v>210.2221788</v>
      </c>
      <c r="FF54" s="130">
        <f t="shared" si="151"/>
        <v>210.2221788</v>
      </c>
      <c r="FG54" s="143">
        <f t="shared" si="152"/>
        <v>40.57634526</v>
      </c>
      <c r="FH54" s="143">
        <f t="shared" si="153"/>
        <v>38.03816346</v>
      </c>
      <c r="FI54" s="143">
        <f t="shared" si="154"/>
        <v>0.7531229453</v>
      </c>
      <c r="FJ54" s="124">
        <f t="shared" si="155"/>
        <v>55.61781795</v>
      </c>
      <c r="FK54" s="140">
        <f t="shared" si="156"/>
        <v>-6.283185307</v>
      </c>
      <c r="FL54" s="141">
        <f t="shared" si="157"/>
        <v>-6.283185307</v>
      </c>
      <c r="FM54" s="141">
        <f t="shared" si="158"/>
        <v>0</v>
      </c>
      <c r="FN54" s="122">
        <f t="shared" si="159"/>
        <v>0</v>
      </c>
      <c r="FO54" s="142">
        <f t="shared" si="160"/>
        <v>2484.163726</v>
      </c>
      <c r="FP54" s="130">
        <f t="shared" si="161"/>
        <v>2484.163726</v>
      </c>
      <c r="FQ54" s="143">
        <f t="shared" si="162"/>
        <v>-2484.163726</v>
      </c>
      <c r="FR54" s="143">
        <f t="shared" si="163"/>
        <v>0</v>
      </c>
      <c r="FS54" s="143">
        <f t="shared" si="164"/>
        <v>3.141592654</v>
      </c>
      <c r="FT54" s="124">
        <f t="shared" si="165"/>
        <v>2484.163726</v>
      </c>
      <c r="FU54" s="144">
        <f t="shared" si="166"/>
        <v>-27840.07506</v>
      </c>
      <c r="FV54" s="144">
        <f t="shared" si="167"/>
        <v>0</v>
      </c>
      <c r="FW54" s="144">
        <f t="shared" si="168"/>
        <v>-3.141592654</v>
      </c>
      <c r="FX54" s="145">
        <f t="shared" si="169"/>
        <v>27840.07506</v>
      </c>
      <c r="FY54" s="140">
        <f t="shared" si="170"/>
        <v>-3.141592654</v>
      </c>
      <c r="FZ54" s="140">
        <f t="shared" si="171"/>
        <v>-0.7531229453</v>
      </c>
      <c r="GA54" s="141">
        <f t="shared" si="172"/>
        <v>-3.894715599</v>
      </c>
      <c r="GB54" s="141">
        <f t="shared" si="173"/>
        <v>-3.894715599</v>
      </c>
      <c r="GC54" s="122">
        <f t="shared" si="174"/>
        <v>2.388469708</v>
      </c>
      <c r="GD54" s="142">
        <f t="shared" si="175"/>
        <v>27840.07506</v>
      </c>
      <c r="GE54" s="142">
        <f t="shared" si="176"/>
        <v>0.01797984957</v>
      </c>
      <c r="GF54" s="130">
        <f t="shared" si="177"/>
        <v>500.5603616</v>
      </c>
      <c r="GG54" s="143">
        <f t="shared" si="178"/>
        <v>-40.57634526</v>
      </c>
      <c r="GH54" s="143">
        <f t="shared" si="179"/>
        <v>38.03816346</v>
      </c>
      <c r="GI54" s="143">
        <f t="shared" si="180"/>
        <v>2.388469708</v>
      </c>
      <c r="GJ54" s="124">
        <f t="shared" si="181"/>
        <v>55.61781795</v>
      </c>
      <c r="GK54" s="146">
        <f t="shared" si="182"/>
        <v>-0.5</v>
      </c>
      <c r="GL54" s="127">
        <f t="shared" si="183"/>
        <v>-0.8660254038</v>
      </c>
      <c r="GM54" s="146">
        <f t="shared" si="184"/>
        <v>-2.094395102</v>
      </c>
      <c r="GN54" s="127">
        <f t="shared" si="185"/>
        <v>1</v>
      </c>
      <c r="GO54" s="147">
        <f t="shared" si="186"/>
        <v>-0.5</v>
      </c>
      <c r="GP54" s="128">
        <f t="shared" si="187"/>
        <v>0.8660254038</v>
      </c>
      <c r="GQ54" s="147">
        <f t="shared" si="188"/>
        <v>2.094395102</v>
      </c>
      <c r="GR54" s="128">
        <f t="shared" si="189"/>
        <v>1</v>
      </c>
      <c r="GS54" s="140">
        <f t="shared" si="190"/>
        <v>-2.094395102</v>
      </c>
      <c r="GT54" s="140">
        <f t="shared" si="191"/>
        <v>0.7531229453</v>
      </c>
      <c r="GU54" s="141">
        <f t="shared" si="192"/>
        <v>-1.341272157</v>
      </c>
      <c r="GV54" s="141">
        <f t="shared" si="193"/>
        <v>-1.341272157</v>
      </c>
      <c r="GW54" s="122">
        <f t="shared" si="194"/>
        <v>-1.341272157</v>
      </c>
      <c r="GX54" s="142">
        <f t="shared" si="195"/>
        <v>1</v>
      </c>
      <c r="GY54" s="142">
        <f t="shared" si="196"/>
        <v>55.61781795</v>
      </c>
      <c r="GZ54" s="130">
        <f t="shared" si="197"/>
        <v>55.61781795</v>
      </c>
      <c r="HA54" s="143">
        <f t="shared" si="198"/>
        <v>12.65384323</v>
      </c>
      <c r="HB54" s="143">
        <f t="shared" si="199"/>
        <v>-54.15922752</v>
      </c>
      <c r="HC54" s="143">
        <f t="shared" si="200"/>
        <v>-1.341272157</v>
      </c>
      <c r="HD54" s="124">
        <f t="shared" si="201"/>
        <v>55.61781795</v>
      </c>
      <c r="HE54" s="140">
        <f t="shared" si="202"/>
        <v>2.094395102</v>
      </c>
      <c r="HF54" s="140">
        <f t="shared" si="203"/>
        <v>2.388469708</v>
      </c>
      <c r="HG54" s="141">
        <f t="shared" si="204"/>
        <v>4.482864811</v>
      </c>
      <c r="HH54" s="141">
        <f t="shared" si="205"/>
        <v>4.482864811</v>
      </c>
      <c r="HI54" s="122">
        <f t="shared" si="206"/>
        <v>-1.800320497</v>
      </c>
      <c r="HJ54" s="142">
        <f t="shared" si="207"/>
        <v>1</v>
      </c>
      <c r="HK54" s="142">
        <f t="shared" si="208"/>
        <v>55.61781795</v>
      </c>
      <c r="HL54" s="130">
        <f t="shared" si="209"/>
        <v>55.61781795</v>
      </c>
      <c r="HM54" s="143">
        <f t="shared" si="210"/>
        <v>-12.65384323</v>
      </c>
      <c r="HN54" s="143">
        <f t="shared" si="211"/>
        <v>-54.15922752</v>
      </c>
      <c r="HO54" s="143">
        <f t="shared" si="212"/>
        <v>-1.800320497</v>
      </c>
      <c r="HP54" s="124">
        <f t="shared" si="213"/>
        <v>55.61781795</v>
      </c>
      <c r="HQ54" s="140">
        <f t="shared" si="214"/>
        <v>2.094395102</v>
      </c>
      <c r="HR54" s="140">
        <f t="shared" si="215"/>
        <v>0.7531229453</v>
      </c>
      <c r="HS54" s="141">
        <f t="shared" si="216"/>
        <v>2.847518048</v>
      </c>
      <c r="HT54" s="141">
        <f t="shared" si="217"/>
        <v>2.847518048</v>
      </c>
      <c r="HU54" s="122">
        <f t="shared" si="218"/>
        <v>2.847518048</v>
      </c>
      <c r="HV54" s="142">
        <f t="shared" si="219"/>
        <v>1</v>
      </c>
      <c r="HW54" s="142">
        <f t="shared" si="220"/>
        <v>55.61781795</v>
      </c>
      <c r="HX54" s="130">
        <f t="shared" si="221"/>
        <v>55.61781795</v>
      </c>
      <c r="HY54" s="143">
        <f t="shared" si="222"/>
        <v>-53.2301885</v>
      </c>
      <c r="HZ54" s="143">
        <f t="shared" si="223"/>
        <v>16.12106406</v>
      </c>
      <c r="IA54" s="143">
        <f t="shared" si="224"/>
        <v>2.847518048</v>
      </c>
      <c r="IB54" s="124">
        <f t="shared" si="225"/>
        <v>55.61781795</v>
      </c>
      <c r="IC54" s="140">
        <f t="shared" si="226"/>
        <v>-2.094395102</v>
      </c>
      <c r="ID54" s="140">
        <f t="shared" si="227"/>
        <v>2.388469708</v>
      </c>
      <c r="IE54" s="141">
        <f t="shared" si="228"/>
        <v>0.2940746059</v>
      </c>
      <c r="IF54" s="141">
        <f t="shared" si="229"/>
        <v>0.2940746059</v>
      </c>
      <c r="IG54" s="122">
        <f t="shared" si="230"/>
        <v>0.2940746059</v>
      </c>
      <c r="IH54" s="142">
        <f t="shared" si="231"/>
        <v>1</v>
      </c>
      <c r="II54" s="142">
        <f t="shared" si="232"/>
        <v>55.61781795</v>
      </c>
      <c r="IJ54" s="130">
        <f t="shared" si="233"/>
        <v>55.61781795</v>
      </c>
      <c r="IK54" s="143">
        <f t="shared" si="234"/>
        <v>53.2301885</v>
      </c>
      <c r="IL54" s="143">
        <f t="shared" si="235"/>
        <v>16.12106406</v>
      </c>
      <c r="IM54" s="143">
        <f t="shared" si="236"/>
        <v>0.2940746059</v>
      </c>
      <c r="IN54" s="124">
        <f t="shared" si="237"/>
        <v>55.61781795</v>
      </c>
    </row>
    <row r="55" ht="12.75" customHeight="1">
      <c r="A55" s="129">
        <f>'Cortez Cubic'!AP55</f>
        <v>-0.2187762226</v>
      </c>
      <c r="B55" s="129">
        <f>'Cortez Cubic'!AQ55</f>
        <v>0.3438155205</v>
      </c>
      <c r="C55" s="129">
        <f>'Cortez Cubic'!AR55</f>
        <v>9670.650847</v>
      </c>
      <c r="D55" s="129">
        <f>'Cortez Cubic'!AS55</f>
        <v>-849499.9839</v>
      </c>
      <c r="E55" s="129">
        <f t="shared" ref="E55:H55" si="1038">0</f>
        <v>0</v>
      </c>
      <c r="F55" s="129">
        <f t="shared" si="1038"/>
        <v>0</v>
      </c>
      <c r="G55" s="129">
        <f t="shared" si="1038"/>
        <v>0</v>
      </c>
      <c r="H55" s="129">
        <f t="shared" si="1038"/>
        <v>0</v>
      </c>
      <c r="I55" s="110">
        <f>'Cortez Cubic'!I55</f>
        <v>126</v>
      </c>
      <c r="J55" s="130">
        <f t="shared" si="28"/>
        <v>122.9638771</v>
      </c>
      <c r="K55" s="131">
        <f t="shared" si="29"/>
        <v>1</v>
      </c>
      <c r="L55" s="131">
        <f t="shared" si="30"/>
        <v>0</v>
      </c>
      <c r="M55" s="132">
        <f t="shared" si="31"/>
        <v>3.036122926</v>
      </c>
      <c r="N55" s="133">
        <f t="shared" si="32"/>
        <v>0</v>
      </c>
      <c r="O55" s="134">
        <f t="shared" si="33"/>
        <v>122.9638771</v>
      </c>
      <c r="P55" s="134">
        <f t="shared" si="34"/>
        <v>-27.75732786</v>
      </c>
      <c r="Q55" s="135">
        <f t="shared" si="35"/>
        <v>122.9638771</v>
      </c>
      <c r="R55" s="135">
        <f t="shared" si="36"/>
        <v>27.75732786</v>
      </c>
      <c r="S55" s="136">
        <f t="shared" si="37"/>
        <v>-244.3562144</v>
      </c>
      <c r="T55" s="136">
        <f t="shared" si="38"/>
        <v>0</v>
      </c>
      <c r="U55" s="137">
        <f t="shared" ref="U55:X55" si="1039">ATAN2(A55,E55)</f>
        <v>3.141592654</v>
      </c>
      <c r="V55" s="137">
        <f t="shared" si="1039"/>
        <v>0</v>
      </c>
      <c r="W55" s="137">
        <f t="shared" si="1039"/>
        <v>0</v>
      </c>
      <c r="X55" s="137">
        <f t="shared" si="1039"/>
        <v>3.141592654</v>
      </c>
      <c r="Y55" s="137">
        <f t="shared" ref="Y55:AB55" si="1040">SQRT(POWER(A55,2)+POWER(E55,2))</f>
        <v>0.2187762226</v>
      </c>
      <c r="Z55" s="137">
        <f t="shared" si="1040"/>
        <v>0.3438155205</v>
      </c>
      <c r="AA55" s="137">
        <f t="shared" si="1040"/>
        <v>9670.650847</v>
      </c>
      <c r="AB55" s="137">
        <f t="shared" si="1040"/>
        <v>849499.9839</v>
      </c>
      <c r="AC55" s="138">
        <f t="shared" ref="AC55:AF55" si="1041">U55-$U55</f>
        <v>0</v>
      </c>
      <c r="AD55" s="138">
        <f t="shared" si="1041"/>
        <v>-3.141592654</v>
      </c>
      <c r="AE55" s="138">
        <f t="shared" si="1041"/>
        <v>-3.141592654</v>
      </c>
      <c r="AF55" s="138">
        <f t="shared" si="1041"/>
        <v>0</v>
      </c>
      <c r="AG55" s="138">
        <f t="shared" ref="AG55:AJ55" si="1042">Y55/$Y55</f>
        <v>1</v>
      </c>
      <c r="AH55" s="138">
        <f t="shared" si="1042"/>
        <v>1.571539706</v>
      </c>
      <c r="AI55" s="138">
        <f t="shared" si="1042"/>
        <v>44203.39071</v>
      </c>
      <c r="AJ55" s="138">
        <f t="shared" si="1042"/>
        <v>3882963.029</v>
      </c>
      <c r="AK55" s="139">
        <f t="shared" ref="AK55:AN55" si="1043">AG55*COS(AC55)</f>
        <v>1</v>
      </c>
      <c r="AL55" s="139">
        <f t="shared" si="1043"/>
        <v>-1.571539706</v>
      </c>
      <c r="AM55" s="139">
        <f t="shared" si="1043"/>
        <v>-44203.39071</v>
      </c>
      <c r="AN55" s="139">
        <f t="shared" si="1043"/>
        <v>3882963.029</v>
      </c>
      <c r="AO55" s="129">
        <f t="shared" ref="AO55:AR55" si="1044">AG55*SIN(AC55)</f>
        <v>0</v>
      </c>
      <c r="AP55" s="129">
        <f t="shared" si="1044"/>
        <v>0</v>
      </c>
      <c r="AQ55" s="129">
        <f t="shared" si="1044"/>
        <v>0</v>
      </c>
      <c r="AR55" s="129">
        <f t="shared" si="1044"/>
        <v>0</v>
      </c>
      <c r="AS55" s="140">
        <f t="shared" si="45"/>
        <v>-9.424777961</v>
      </c>
      <c r="AT55" s="141">
        <f t="shared" si="46"/>
        <v>-9.424777961</v>
      </c>
      <c r="AU55" s="141">
        <f t="shared" si="47"/>
        <v>-3.141592654</v>
      </c>
      <c r="AV55" s="122">
        <f t="shared" si="48"/>
        <v>3.141592654</v>
      </c>
      <c r="AW55" s="142">
        <f t="shared" si="49"/>
        <v>3.881289832</v>
      </c>
      <c r="AX55" s="130">
        <f t="shared" si="50"/>
        <v>3.881289832</v>
      </c>
      <c r="AY55" s="143">
        <f t="shared" si="51"/>
        <v>7.762579664</v>
      </c>
      <c r="AZ55" s="143">
        <f t="shared" si="52"/>
        <v>0</v>
      </c>
      <c r="BA55" s="143">
        <f t="shared" si="53"/>
        <v>0</v>
      </c>
      <c r="BB55" s="124">
        <f t="shared" si="54"/>
        <v>7.762579664</v>
      </c>
      <c r="BC55" s="140">
        <f t="shared" ref="BC55:BD55" si="1045">BC$2*AD55</f>
        <v>-3.141592654</v>
      </c>
      <c r="BD55" s="140">
        <f t="shared" si="1045"/>
        <v>-3.141592654</v>
      </c>
      <c r="BE55" s="141">
        <f t="shared" si="56"/>
        <v>-6.283185307</v>
      </c>
      <c r="BF55" s="141">
        <f t="shared" si="57"/>
        <v>0</v>
      </c>
      <c r="BG55" s="122">
        <f t="shared" si="58"/>
        <v>0</v>
      </c>
      <c r="BH55" s="142">
        <f t="shared" ref="BH55:BI55" si="1046">POWER(AH55,BH$2)</f>
        <v>1.571539706</v>
      </c>
      <c r="BI55" s="142">
        <f t="shared" si="1046"/>
        <v>44203.39071</v>
      </c>
      <c r="BJ55" s="130">
        <f t="shared" si="60"/>
        <v>69467.38364</v>
      </c>
      <c r="BK55" s="143">
        <f t="shared" si="61"/>
        <v>625206.4528</v>
      </c>
      <c r="BL55" s="143">
        <f t="shared" si="62"/>
        <v>0</v>
      </c>
      <c r="BM55" s="143">
        <f t="shared" si="63"/>
        <v>0</v>
      </c>
      <c r="BN55" s="124">
        <f t="shared" si="64"/>
        <v>625206.4528</v>
      </c>
      <c r="BO55" s="140">
        <f t="shared" si="65"/>
        <v>0</v>
      </c>
      <c r="BP55" s="141">
        <f t="shared" si="66"/>
        <v>0</v>
      </c>
      <c r="BQ55" s="141">
        <f t="shared" si="67"/>
        <v>0</v>
      </c>
      <c r="BR55" s="122">
        <f t="shared" si="68"/>
        <v>0</v>
      </c>
      <c r="BS55" s="142">
        <f t="shared" si="69"/>
        <v>3882963.029</v>
      </c>
      <c r="BT55" s="130">
        <f t="shared" si="70"/>
        <v>3882963.029</v>
      </c>
      <c r="BU55" s="143">
        <f t="shared" si="71"/>
        <v>-104840001.8</v>
      </c>
      <c r="BV55" s="143">
        <f t="shared" si="72"/>
        <v>0</v>
      </c>
      <c r="BW55" s="143">
        <f t="shared" si="73"/>
        <v>3.141592654</v>
      </c>
      <c r="BX55" s="124">
        <f t="shared" si="74"/>
        <v>104840001.8</v>
      </c>
      <c r="BY55" s="144">
        <f t="shared" ref="BY55:BZ55" si="1047">AY55+BK55+BU55</f>
        <v>-104214787.6</v>
      </c>
      <c r="BZ55" s="144">
        <f t="shared" si="1047"/>
        <v>0</v>
      </c>
      <c r="CA55" s="144">
        <f t="shared" si="76"/>
        <v>-3.141592654</v>
      </c>
      <c r="CB55" s="145">
        <f t="shared" si="77"/>
        <v>104214787.6</v>
      </c>
      <c r="CC55" s="140">
        <f t="shared" ref="CC55:CD55" si="1048">CC$2*AD55</f>
        <v>-6.283185307</v>
      </c>
      <c r="CD55" s="140">
        <f t="shared" si="1048"/>
        <v>-6.283185307</v>
      </c>
      <c r="CE55" s="141">
        <f t="shared" si="79"/>
        <v>-12.56637061</v>
      </c>
      <c r="CF55" s="141">
        <f t="shared" si="80"/>
        <v>0</v>
      </c>
      <c r="CG55" s="122">
        <f t="shared" si="81"/>
        <v>0</v>
      </c>
      <c r="CH55" s="142">
        <f t="shared" ref="CH55:CI55" si="1049">POWER(AH55,CH$2)</f>
        <v>2.469737047</v>
      </c>
      <c r="CI55" s="142">
        <f t="shared" si="1049"/>
        <v>1953939751</v>
      </c>
      <c r="CJ55" s="130">
        <f t="shared" si="83"/>
        <v>4825717390</v>
      </c>
      <c r="CK55" s="143">
        <f t="shared" si="84"/>
        <v>-4825717390</v>
      </c>
      <c r="CL55" s="143">
        <f t="shared" si="85"/>
        <v>0</v>
      </c>
      <c r="CM55" s="143">
        <f t="shared" si="86"/>
        <v>3.141592654</v>
      </c>
      <c r="CN55" s="124">
        <f t="shared" si="87"/>
        <v>4825717390</v>
      </c>
      <c r="CO55" s="140">
        <f t="shared" si="88"/>
        <v>-9.424777961</v>
      </c>
      <c r="CP55" s="141">
        <f t="shared" si="89"/>
        <v>-9.424777961</v>
      </c>
      <c r="CQ55" s="141">
        <f t="shared" si="90"/>
        <v>-3.141592654</v>
      </c>
      <c r="CR55" s="122">
        <f t="shared" si="91"/>
        <v>3.141592654</v>
      </c>
      <c r="CS55" s="142">
        <f t="shared" si="92"/>
        <v>86370762233572</v>
      </c>
      <c r="CT55" s="130">
        <f t="shared" si="93"/>
        <v>86370762233572</v>
      </c>
      <c r="CU55" s="143">
        <f t="shared" si="94"/>
        <v>-345483048934289</v>
      </c>
      <c r="CV55" s="143">
        <f t="shared" si="95"/>
        <v>0.042309471</v>
      </c>
      <c r="CW55" s="143">
        <f t="shared" si="96"/>
        <v>3.141592654</v>
      </c>
      <c r="CX55" s="124">
        <f t="shared" si="97"/>
        <v>345483048934289</v>
      </c>
      <c r="CY55" s="140">
        <f t="shared" si="98"/>
        <v>-9.424777961</v>
      </c>
      <c r="CZ55" s="140">
        <f t="shared" si="99"/>
        <v>0</v>
      </c>
      <c r="DA55" s="141">
        <f t="shared" si="100"/>
        <v>-9.424777961</v>
      </c>
      <c r="DB55" s="141">
        <f t="shared" si="101"/>
        <v>-3.141592654</v>
      </c>
      <c r="DC55" s="122">
        <f t="shared" si="102"/>
        <v>3.141592654</v>
      </c>
      <c r="DD55" s="142">
        <f t="shared" si="103"/>
        <v>3.881289832</v>
      </c>
      <c r="DE55" s="142">
        <f t="shared" si="104"/>
        <v>3882963.029</v>
      </c>
      <c r="DF55" s="130">
        <f t="shared" si="105"/>
        <v>15070904.92</v>
      </c>
      <c r="DG55" s="143">
        <f t="shared" si="106"/>
        <v>-60283619.68</v>
      </c>
      <c r="DH55" s="143">
        <f t="shared" si="107"/>
        <v>0.000000007382614189</v>
      </c>
      <c r="DI55" s="143">
        <f t="shared" si="108"/>
        <v>3.141592654</v>
      </c>
      <c r="DJ55" s="124">
        <f t="shared" si="109"/>
        <v>60283619.68</v>
      </c>
      <c r="DK55" s="140">
        <f t="shared" ref="DK55:DM55" si="1050">DK$2*AD55</f>
        <v>-3.141592654</v>
      </c>
      <c r="DL55" s="140">
        <f t="shared" si="1050"/>
        <v>-3.141592654</v>
      </c>
      <c r="DM55" s="140">
        <f t="shared" si="1050"/>
        <v>0</v>
      </c>
      <c r="DN55" s="141">
        <f t="shared" si="111"/>
        <v>-6.283185307</v>
      </c>
      <c r="DO55" s="141">
        <f t="shared" si="112"/>
        <v>0</v>
      </c>
      <c r="DP55" s="122">
        <f t="shared" si="113"/>
        <v>0</v>
      </c>
      <c r="DQ55" s="142">
        <f t="shared" ref="DQ55:DS55" si="1051">POWER(AH55,DQ$2)</f>
        <v>1.571539706</v>
      </c>
      <c r="DR55" s="142">
        <f t="shared" si="1051"/>
        <v>44203.39071</v>
      </c>
      <c r="DS55" s="142">
        <f t="shared" si="1051"/>
        <v>3882963.029</v>
      </c>
      <c r="DT55" s="130">
        <f t="shared" si="115"/>
        <v>269739282362</v>
      </c>
      <c r="DU55" s="143">
        <f t="shared" si="116"/>
        <v>-4855307082520</v>
      </c>
      <c r="DV55" s="143">
        <f t="shared" si="117"/>
        <v>0</v>
      </c>
      <c r="DW55" s="143">
        <f t="shared" si="118"/>
        <v>3.141592654</v>
      </c>
      <c r="DX55" s="124">
        <f t="shared" si="119"/>
        <v>4855307082520</v>
      </c>
      <c r="DY55" s="140">
        <f t="shared" si="120"/>
        <v>0</v>
      </c>
      <c r="DZ55" s="141">
        <f t="shared" si="121"/>
        <v>0</v>
      </c>
      <c r="EA55" s="141">
        <f t="shared" si="122"/>
        <v>0</v>
      </c>
      <c r="EB55" s="122">
        <f t="shared" si="123"/>
        <v>0</v>
      </c>
      <c r="EC55" s="142">
        <f t="shared" si="124"/>
        <v>15077401881140</v>
      </c>
      <c r="ED55" s="130">
        <f t="shared" si="125"/>
        <v>15077401881140</v>
      </c>
      <c r="EE55" s="143">
        <f t="shared" si="126"/>
        <v>407089850790770</v>
      </c>
      <c r="EF55" s="143">
        <f t="shared" si="127"/>
        <v>0</v>
      </c>
      <c r="EG55" s="143">
        <f t="shared" si="128"/>
        <v>0</v>
      </c>
      <c r="EH55" s="124">
        <f t="shared" si="129"/>
        <v>407089850790770</v>
      </c>
      <c r="EI55" s="144">
        <f t="shared" ref="EI55:EJ55" si="1052">CK55+CU55+DG55+DU55+EE55</f>
        <v>56746608772952</v>
      </c>
      <c r="EJ55" s="144">
        <f t="shared" si="1052"/>
        <v>0.04230947839</v>
      </c>
      <c r="EK55" s="144">
        <f t="shared" si="131"/>
        <v>0</v>
      </c>
      <c r="EL55" s="145">
        <f t="shared" si="132"/>
        <v>56746608772952</v>
      </c>
      <c r="EM55" s="140">
        <f t="shared" si="133"/>
        <v>0</v>
      </c>
      <c r="EN55" s="141">
        <f t="shared" si="134"/>
        <v>0</v>
      </c>
      <c r="EO55" s="141">
        <f t="shared" si="135"/>
        <v>0</v>
      </c>
      <c r="EP55" s="122">
        <f t="shared" si="136"/>
        <v>0</v>
      </c>
      <c r="EQ55" s="142">
        <f t="shared" si="137"/>
        <v>7533034.5</v>
      </c>
      <c r="ER55" s="130">
        <f t="shared" si="138"/>
        <v>7533034.5</v>
      </c>
      <c r="ES55" s="143">
        <f t="shared" si="139"/>
        <v>39142795.47</v>
      </c>
      <c r="ET55" s="143">
        <f t="shared" si="140"/>
        <v>0.00000001459216061</v>
      </c>
      <c r="EU55" s="143">
        <f t="shared" si="141"/>
        <v>0</v>
      </c>
      <c r="EV55" s="124">
        <f t="shared" si="142"/>
        <v>39142795.47</v>
      </c>
      <c r="EW55" s="144">
        <f t="shared" ref="EW55:EX55" si="1053">BY55+ES55</f>
        <v>-65071992.09</v>
      </c>
      <c r="EX55" s="144">
        <f t="shared" si="1053"/>
        <v>0.00000001459215966</v>
      </c>
      <c r="EY55" s="144">
        <f t="shared" si="144"/>
        <v>3.141592654</v>
      </c>
      <c r="EZ55" s="145">
        <f t="shared" si="145"/>
        <v>65071992.09</v>
      </c>
      <c r="FA55" s="140">
        <f t="shared" si="146"/>
        <v>1.047197551</v>
      </c>
      <c r="FB55" s="141">
        <f t="shared" si="147"/>
        <v>1.047197551</v>
      </c>
      <c r="FC55" s="141">
        <f t="shared" si="148"/>
        <v>1.047197551</v>
      </c>
      <c r="FD55" s="122">
        <f t="shared" si="149"/>
        <v>1.047197551</v>
      </c>
      <c r="FE55" s="142">
        <f t="shared" si="150"/>
        <v>402.2209623</v>
      </c>
      <c r="FF55" s="130">
        <f t="shared" si="151"/>
        <v>402.2209623</v>
      </c>
      <c r="FG55" s="143">
        <f t="shared" si="152"/>
        <v>53.2071649</v>
      </c>
      <c r="FH55" s="143">
        <f t="shared" si="153"/>
        <v>92.15751293</v>
      </c>
      <c r="FI55" s="143">
        <f t="shared" si="154"/>
        <v>1.047197551</v>
      </c>
      <c r="FJ55" s="124">
        <f t="shared" si="155"/>
        <v>106.4143298</v>
      </c>
      <c r="FK55" s="140">
        <f t="shared" si="156"/>
        <v>-6.283185307</v>
      </c>
      <c r="FL55" s="141">
        <f t="shared" si="157"/>
        <v>-6.283185307</v>
      </c>
      <c r="FM55" s="141">
        <f t="shared" si="158"/>
        <v>0</v>
      </c>
      <c r="FN55" s="122">
        <f t="shared" si="159"/>
        <v>0</v>
      </c>
      <c r="FO55" s="142">
        <f t="shared" si="160"/>
        <v>2.469737047</v>
      </c>
      <c r="FP55" s="130">
        <f t="shared" si="161"/>
        <v>2.469737047</v>
      </c>
      <c r="FQ55" s="143">
        <f t="shared" si="162"/>
        <v>-2.469737047</v>
      </c>
      <c r="FR55" s="143">
        <f t="shared" si="163"/>
        <v>0</v>
      </c>
      <c r="FS55" s="143">
        <f t="shared" si="164"/>
        <v>3.141592654</v>
      </c>
      <c r="FT55" s="124">
        <f t="shared" si="165"/>
        <v>2.469737047</v>
      </c>
      <c r="FU55" s="144">
        <f t="shared" si="166"/>
        <v>-132612.6419</v>
      </c>
      <c r="FV55" s="144">
        <f t="shared" si="167"/>
        <v>0</v>
      </c>
      <c r="FW55" s="144">
        <f t="shared" si="168"/>
        <v>-3.141592654</v>
      </c>
      <c r="FX55" s="145">
        <f t="shared" si="169"/>
        <v>132612.6419</v>
      </c>
      <c r="FY55" s="140">
        <f t="shared" si="170"/>
        <v>-3.141592654</v>
      </c>
      <c r="FZ55" s="140">
        <f t="shared" si="171"/>
        <v>-1.047197551</v>
      </c>
      <c r="GA55" s="141">
        <f t="shared" si="172"/>
        <v>-4.188790205</v>
      </c>
      <c r="GB55" s="141">
        <f t="shared" si="173"/>
        <v>-4.188790205</v>
      </c>
      <c r="GC55" s="122">
        <f t="shared" si="174"/>
        <v>2.094395102</v>
      </c>
      <c r="GD55" s="142">
        <f t="shared" si="175"/>
        <v>132612.6419</v>
      </c>
      <c r="GE55" s="142">
        <f t="shared" si="176"/>
        <v>0.009397230636</v>
      </c>
      <c r="GF55" s="130">
        <f t="shared" si="177"/>
        <v>1246.191581</v>
      </c>
      <c r="GG55" s="143">
        <f t="shared" si="178"/>
        <v>-69.23286561</v>
      </c>
      <c r="GH55" s="143">
        <f t="shared" si="179"/>
        <v>119.9148408</v>
      </c>
      <c r="GI55" s="143">
        <f t="shared" si="180"/>
        <v>2.094395102</v>
      </c>
      <c r="GJ55" s="124">
        <f t="shared" si="181"/>
        <v>138.4657312</v>
      </c>
      <c r="GK55" s="146">
        <f t="shared" si="182"/>
        <v>-0.5</v>
      </c>
      <c r="GL55" s="127">
        <f t="shared" si="183"/>
        <v>-0.8660254038</v>
      </c>
      <c r="GM55" s="146">
        <f t="shared" si="184"/>
        <v>-2.094395102</v>
      </c>
      <c r="GN55" s="127">
        <f t="shared" si="185"/>
        <v>1</v>
      </c>
      <c r="GO55" s="147">
        <f t="shared" si="186"/>
        <v>-0.5</v>
      </c>
      <c r="GP55" s="128">
        <f t="shared" si="187"/>
        <v>0.8660254038</v>
      </c>
      <c r="GQ55" s="147">
        <f t="shared" si="188"/>
        <v>2.094395102</v>
      </c>
      <c r="GR55" s="128">
        <f t="shared" si="189"/>
        <v>1</v>
      </c>
      <c r="GS55" s="140">
        <f t="shared" si="190"/>
        <v>-2.094395102</v>
      </c>
      <c r="GT55" s="140">
        <f t="shared" si="191"/>
        <v>1.047197551</v>
      </c>
      <c r="GU55" s="141">
        <f t="shared" si="192"/>
        <v>-1.047197551</v>
      </c>
      <c r="GV55" s="141">
        <f t="shared" si="193"/>
        <v>-1.047197551</v>
      </c>
      <c r="GW55" s="122">
        <f t="shared" si="194"/>
        <v>-1.047197551</v>
      </c>
      <c r="GX55" s="142">
        <f t="shared" si="195"/>
        <v>1</v>
      </c>
      <c r="GY55" s="142">
        <f t="shared" si="196"/>
        <v>106.4143298</v>
      </c>
      <c r="GZ55" s="130">
        <f t="shared" si="197"/>
        <v>106.4143298</v>
      </c>
      <c r="HA55" s="143">
        <f t="shared" si="198"/>
        <v>53.2071649</v>
      </c>
      <c r="HB55" s="143">
        <f t="shared" si="199"/>
        <v>-92.15751293</v>
      </c>
      <c r="HC55" s="143">
        <f t="shared" si="200"/>
        <v>-1.047197551</v>
      </c>
      <c r="HD55" s="124">
        <f t="shared" si="201"/>
        <v>106.4143298</v>
      </c>
      <c r="HE55" s="140">
        <f t="shared" si="202"/>
        <v>2.094395102</v>
      </c>
      <c r="HF55" s="140">
        <f t="shared" si="203"/>
        <v>2.094395102</v>
      </c>
      <c r="HG55" s="141">
        <f t="shared" si="204"/>
        <v>4.188790205</v>
      </c>
      <c r="HH55" s="141">
        <f t="shared" si="205"/>
        <v>4.188790205</v>
      </c>
      <c r="HI55" s="122">
        <f t="shared" si="206"/>
        <v>-2.094395102</v>
      </c>
      <c r="HJ55" s="142">
        <f t="shared" si="207"/>
        <v>1</v>
      </c>
      <c r="HK55" s="142">
        <f t="shared" si="208"/>
        <v>138.4657312</v>
      </c>
      <c r="HL55" s="130">
        <f t="shared" si="209"/>
        <v>138.4657312</v>
      </c>
      <c r="HM55" s="143">
        <f t="shared" si="210"/>
        <v>-69.23286561</v>
      </c>
      <c r="HN55" s="143">
        <f t="shared" si="211"/>
        <v>-119.9148408</v>
      </c>
      <c r="HO55" s="143">
        <f t="shared" si="212"/>
        <v>-2.094395102</v>
      </c>
      <c r="HP55" s="124">
        <f t="shared" si="213"/>
        <v>138.4657312</v>
      </c>
      <c r="HQ55" s="140">
        <f t="shared" si="214"/>
        <v>2.094395102</v>
      </c>
      <c r="HR55" s="140">
        <f t="shared" si="215"/>
        <v>1.047197551</v>
      </c>
      <c r="HS55" s="141">
        <f t="shared" si="216"/>
        <v>3.141592654</v>
      </c>
      <c r="HT55" s="141">
        <f t="shared" si="217"/>
        <v>3.141592654</v>
      </c>
      <c r="HU55" s="122">
        <f t="shared" si="218"/>
        <v>3.141592654</v>
      </c>
      <c r="HV55" s="142">
        <f t="shared" si="219"/>
        <v>1</v>
      </c>
      <c r="HW55" s="142">
        <f t="shared" si="220"/>
        <v>106.4143298</v>
      </c>
      <c r="HX55" s="130">
        <f t="shared" si="221"/>
        <v>106.4143298</v>
      </c>
      <c r="HY55" s="143">
        <f t="shared" si="222"/>
        <v>-106.4143298</v>
      </c>
      <c r="HZ55" s="143">
        <f t="shared" si="223"/>
        <v>0</v>
      </c>
      <c r="IA55" s="143">
        <f t="shared" si="224"/>
        <v>3.141592654</v>
      </c>
      <c r="IB55" s="124">
        <f t="shared" si="225"/>
        <v>106.4143298</v>
      </c>
      <c r="IC55" s="140">
        <f t="shared" si="226"/>
        <v>-2.094395102</v>
      </c>
      <c r="ID55" s="140">
        <f t="shared" si="227"/>
        <v>2.094395102</v>
      </c>
      <c r="IE55" s="141">
        <f t="shared" si="228"/>
        <v>0</v>
      </c>
      <c r="IF55" s="141">
        <f t="shared" si="229"/>
        <v>0</v>
      </c>
      <c r="IG55" s="122">
        <f t="shared" si="230"/>
        <v>0</v>
      </c>
      <c r="IH55" s="142">
        <f t="shared" si="231"/>
        <v>1</v>
      </c>
      <c r="II55" s="142">
        <f t="shared" si="232"/>
        <v>138.4657312</v>
      </c>
      <c r="IJ55" s="130">
        <f t="shared" si="233"/>
        <v>138.4657312</v>
      </c>
      <c r="IK55" s="143">
        <f t="shared" si="234"/>
        <v>138.4657312</v>
      </c>
      <c r="IL55" s="143">
        <f t="shared" si="235"/>
        <v>0</v>
      </c>
      <c r="IM55" s="143">
        <f t="shared" si="236"/>
        <v>0</v>
      </c>
      <c r="IN55" s="124">
        <f t="shared" si="237"/>
        <v>138.4657312</v>
      </c>
    </row>
    <row r="56" ht="12.75" customHeight="1">
      <c r="A56" s="129">
        <f>'Cortez Cubic'!AP56</f>
        <v>-0.2187762226</v>
      </c>
      <c r="B56" s="129">
        <f>'Cortez Cubic'!AQ56</f>
        <v>17.82537775</v>
      </c>
      <c r="C56" s="129">
        <f>'Cortez Cubic'!AR56</f>
        <v>11099.68816</v>
      </c>
      <c r="D56" s="129">
        <f>'Cortez Cubic'!AS56</f>
        <v>-1179870.784</v>
      </c>
      <c r="E56" s="129">
        <f t="shared" ref="E56:H56" si="1054">0</f>
        <v>0</v>
      </c>
      <c r="F56" s="129">
        <f t="shared" si="1054"/>
        <v>0</v>
      </c>
      <c r="G56" s="129">
        <f t="shared" si="1054"/>
        <v>0</v>
      </c>
      <c r="H56" s="129">
        <f t="shared" si="1054"/>
        <v>0</v>
      </c>
      <c r="I56" s="110">
        <f>'Cortez Cubic'!I56</f>
        <v>112</v>
      </c>
      <c r="J56" s="130">
        <f t="shared" si="28"/>
        <v>115.0609743</v>
      </c>
      <c r="K56" s="131">
        <f t="shared" si="29"/>
        <v>0</v>
      </c>
      <c r="L56" s="131">
        <f t="shared" si="30"/>
        <v>1</v>
      </c>
      <c r="M56" s="132">
        <f t="shared" si="31"/>
        <v>-3.060974285</v>
      </c>
      <c r="N56" s="133">
        <f t="shared" si="32"/>
        <v>85.29520997</v>
      </c>
      <c r="O56" s="134">
        <f t="shared" si="33"/>
        <v>200.3561843</v>
      </c>
      <c r="P56" s="134">
        <f t="shared" si="34"/>
        <v>0</v>
      </c>
      <c r="Q56" s="135">
        <f t="shared" si="35"/>
        <v>115.0609743</v>
      </c>
      <c r="R56" s="135">
        <f t="shared" si="36"/>
        <v>0</v>
      </c>
      <c r="S56" s="136">
        <f t="shared" si="37"/>
        <v>-233.9394845</v>
      </c>
      <c r="T56" s="136">
        <f t="shared" si="38"/>
        <v>0</v>
      </c>
      <c r="U56" s="137">
        <f t="shared" ref="U56:X56" si="1055">ATAN2(A56,E56)</f>
        <v>3.141592654</v>
      </c>
      <c r="V56" s="137">
        <f t="shared" si="1055"/>
        <v>0</v>
      </c>
      <c r="W56" s="137">
        <f t="shared" si="1055"/>
        <v>0</v>
      </c>
      <c r="X56" s="137">
        <f t="shared" si="1055"/>
        <v>3.141592654</v>
      </c>
      <c r="Y56" s="137">
        <f t="shared" ref="Y56:AB56" si="1056">SQRT(POWER(A56,2)+POWER(E56,2))</f>
        <v>0.2187762226</v>
      </c>
      <c r="Z56" s="137">
        <f t="shared" si="1056"/>
        <v>17.82537775</v>
      </c>
      <c r="AA56" s="137">
        <f t="shared" si="1056"/>
        <v>11099.68816</v>
      </c>
      <c r="AB56" s="137">
        <f t="shared" si="1056"/>
        <v>1179870.784</v>
      </c>
      <c r="AC56" s="138">
        <f t="shared" ref="AC56:AF56" si="1057">U56-$U56</f>
        <v>0</v>
      </c>
      <c r="AD56" s="138">
        <f t="shared" si="1057"/>
        <v>-3.141592654</v>
      </c>
      <c r="AE56" s="138">
        <f t="shared" si="1057"/>
        <v>-3.141592654</v>
      </c>
      <c r="AF56" s="138">
        <f t="shared" si="1057"/>
        <v>0</v>
      </c>
      <c r="AG56" s="138">
        <f t="shared" ref="AG56:AJ56" si="1058">Y56/$Y56</f>
        <v>1</v>
      </c>
      <c r="AH56" s="138">
        <f t="shared" si="1058"/>
        <v>81.47767403</v>
      </c>
      <c r="AI56" s="138">
        <f t="shared" si="1058"/>
        <v>50735.34971</v>
      </c>
      <c r="AJ56" s="138">
        <f t="shared" si="1058"/>
        <v>5393048.522</v>
      </c>
      <c r="AK56" s="139">
        <f t="shared" ref="AK56:AN56" si="1059">AG56*COS(AC56)</f>
        <v>1</v>
      </c>
      <c r="AL56" s="139">
        <f t="shared" si="1059"/>
        <v>-81.47767403</v>
      </c>
      <c r="AM56" s="139">
        <f t="shared" si="1059"/>
        <v>-50735.34971</v>
      </c>
      <c r="AN56" s="139">
        <f t="shared" si="1059"/>
        <v>5393048.522</v>
      </c>
      <c r="AO56" s="129">
        <f t="shared" ref="AO56:AR56" si="1060">AG56*SIN(AC56)</f>
        <v>0</v>
      </c>
      <c r="AP56" s="129">
        <f t="shared" si="1060"/>
        <v>0</v>
      </c>
      <c r="AQ56" s="129">
        <f t="shared" si="1060"/>
        <v>0</v>
      </c>
      <c r="AR56" s="129">
        <f t="shared" si="1060"/>
        <v>0</v>
      </c>
      <c r="AS56" s="140">
        <f t="shared" si="45"/>
        <v>-9.424777961</v>
      </c>
      <c r="AT56" s="141">
        <f t="shared" si="46"/>
        <v>-9.424777961</v>
      </c>
      <c r="AU56" s="141">
        <f t="shared" si="47"/>
        <v>-3.141592654</v>
      </c>
      <c r="AV56" s="122">
        <f t="shared" si="48"/>
        <v>3.141592654</v>
      </c>
      <c r="AW56" s="142">
        <f t="shared" si="49"/>
        <v>540898.6129</v>
      </c>
      <c r="AX56" s="130">
        <f t="shared" si="50"/>
        <v>540898.6129</v>
      </c>
      <c r="AY56" s="143">
        <f t="shared" si="51"/>
        <v>1081797.226</v>
      </c>
      <c r="AZ56" s="143">
        <f t="shared" si="52"/>
        <v>-0.000000000132481951</v>
      </c>
      <c r="BA56" s="143">
        <f t="shared" si="53"/>
        <v>0</v>
      </c>
      <c r="BB56" s="124">
        <f t="shared" si="54"/>
        <v>1081797.226</v>
      </c>
      <c r="BC56" s="140">
        <f t="shared" ref="BC56:BD56" si="1061">BC$2*AD56</f>
        <v>-3.141592654</v>
      </c>
      <c r="BD56" s="140">
        <f t="shared" si="1061"/>
        <v>-3.141592654</v>
      </c>
      <c r="BE56" s="141">
        <f t="shared" si="56"/>
        <v>-6.283185307</v>
      </c>
      <c r="BF56" s="141">
        <f t="shared" si="57"/>
        <v>0</v>
      </c>
      <c r="BG56" s="122">
        <f t="shared" si="58"/>
        <v>0</v>
      </c>
      <c r="BH56" s="142">
        <f t="shared" ref="BH56:BI56" si="1062">POWER(AH56,BH$2)</f>
        <v>81.47767403</v>
      </c>
      <c r="BI56" s="142">
        <f t="shared" si="1062"/>
        <v>50735.34971</v>
      </c>
      <c r="BJ56" s="130">
        <f t="shared" si="60"/>
        <v>4133798.286</v>
      </c>
      <c r="BK56" s="143">
        <f t="shared" si="61"/>
        <v>37204184.57</v>
      </c>
      <c r="BL56" s="143">
        <f t="shared" si="62"/>
        <v>0</v>
      </c>
      <c r="BM56" s="143">
        <f t="shared" si="63"/>
        <v>0</v>
      </c>
      <c r="BN56" s="124">
        <f t="shared" si="64"/>
        <v>37204184.57</v>
      </c>
      <c r="BO56" s="140">
        <f t="shared" si="65"/>
        <v>0</v>
      </c>
      <c r="BP56" s="141">
        <f t="shared" si="66"/>
        <v>0</v>
      </c>
      <c r="BQ56" s="141">
        <f t="shared" si="67"/>
        <v>0</v>
      </c>
      <c r="BR56" s="122">
        <f t="shared" si="68"/>
        <v>0</v>
      </c>
      <c r="BS56" s="142">
        <f t="shared" si="69"/>
        <v>5393048.522</v>
      </c>
      <c r="BT56" s="130">
        <f t="shared" si="70"/>
        <v>5393048.522</v>
      </c>
      <c r="BU56" s="143">
        <f t="shared" si="71"/>
        <v>-145612310.1</v>
      </c>
      <c r="BV56" s="143">
        <f t="shared" si="72"/>
        <v>0</v>
      </c>
      <c r="BW56" s="143">
        <f t="shared" si="73"/>
        <v>3.141592654</v>
      </c>
      <c r="BX56" s="124">
        <f t="shared" si="74"/>
        <v>145612310.1</v>
      </c>
      <c r="BY56" s="144">
        <f t="shared" ref="BY56:BZ56" si="1063">AY56+BK56+BU56</f>
        <v>-107326328.3</v>
      </c>
      <c r="BZ56" s="144">
        <f t="shared" si="1063"/>
        <v>-0.000000000132481951</v>
      </c>
      <c r="CA56" s="144">
        <f t="shared" si="76"/>
        <v>-3.141592654</v>
      </c>
      <c r="CB56" s="145">
        <f t="shared" si="77"/>
        <v>107326328.3</v>
      </c>
      <c r="CC56" s="140">
        <f t="shared" ref="CC56:CD56" si="1064">CC$2*AD56</f>
        <v>-6.283185307</v>
      </c>
      <c r="CD56" s="140">
        <f t="shared" si="1064"/>
        <v>-6.283185307</v>
      </c>
      <c r="CE56" s="141">
        <f t="shared" si="79"/>
        <v>-12.56637061</v>
      </c>
      <c r="CF56" s="141">
        <f t="shared" si="80"/>
        <v>0</v>
      </c>
      <c r="CG56" s="122">
        <f t="shared" si="81"/>
        <v>0</v>
      </c>
      <c r="CH56" s="142">
        <f t="shared" ref="CH56:CI56" si="1065">POWER(AH56,CH$2)</f>
        <v>6638.611366</v>
      </c>
      <c r="CI56" s="142">
        <f t="shared" si="1065"/>
        <v>2574075710</v>
      </c>
      <c r="CJ56" s="130">
        <f t="shared" si="83"/>
        <v>17088288265949</v>
      </c>
      <c r="CK56" s="143">
        <f t="shared" si="84"/>
        <v>-17088288265949</v>
      </c>
      <c r="CL56" s="143">
        <f t="shared" si="85"/>
        <v>0</v>
      </c>
      <c r="CM56" s="143">
        <f t="shared" si="86"/>
        <v>3.141592654</v>
      </c>
      <c r="CN56" s="124">
        <f t="shared" si="87"/>
        <v>17088288265949</v>
      </c>
      <c r="CO56" s="140">
        <f t="shared" si="88"/>
        <v>-9.424777961</v>
      </c>
      <c r="CP56" s="141">
        <f t="shared" si="89"/>
        <v>-9.424777961</v>
      </c>
      <c r="CQ56" s="141">
        <f t="shared" si="90"/>
        <v>-3.141592654</v>
      </c>
      <c r="CR56" s="122">
        <f t="shared" si="91"/>
        <v>3.141592654</v>
      </c>
      <c r="CS56" s="142">
        <f t="shared" si="92"/>
        <v>130596631328864</v>
      </c>
      <c r="CT56" s="130">
        <f t="shared" si="93"/>
        <v>130596631328864</v>
      </c>
      <c r="CU56" s="143">
        <f t="shared" si="94"/>
        <v>-522386525315458</v>
      </c>
      <c r="CV56" s="143">
        <f t="shared" si="95"/>
        <v>0.06397389861</v>
      </c>
      <c r="CW56" s="143">
        <f t="shared" si="96"/>
        <v>3.141592654</v>
      </c>
      <c r="CX56" s="124">
        <f t="shared" si="97"/>
        <v>522386525315458</v>
      </c>
      <c r="CY56" s="140">
        <f t="shared" si="98"/>
        <v>-9.424777961</v>
      </c>
      <c r="CZ56" s="140">
        <f t="shared" si="99"/>
        <v>0</v>
      </c>
      <c r="DA56" s="141">
        <f t="shared" si="100"/>
        <v>-9.424777961</v>
      </c>
      <c r="DB56" s="141">
        <f t="shared" si="101"/>
        <v>-3.141592654</v>
      </c>
      <c r="DC56" s="122">
        <f t="shared" si="102"/>
        <v>3.141592654</v>
      </c>
      <c r="DD56" s="142">
        <f t="shared" si="103"/>
        <v>540898.6129</v>
      </c>
      <c r="DE56" s="142">
        <f t="shared" si="104"/>
        <v>5393048.522</v>
      </c>
      <c r="DF56" s="130">
        <f t="shared" si="105"/>
        <v>2917092465189</v>
      </c>
      <c r="DG56" s="143">
        <f t="shared" si="106"/>
        <v>-11668369860758</v>
      </c>
      <c r="DH56" s="143">
        <f t="shared" si="107"/>
        <v>0.00142896318</v>
      </c>
      <c r="DI56" s="143">
        <f t="shared" si="108"/>
        <v>3.141592654</v>
      </c>
      <c r="DJ56" s="124">
        <f t="shared" si="109"/>
        <v>11668369860758</v>
      </c>
      <c r="DK56" s="140">
        <f t="shared" ref="DK56:DM56" si="1066">DK$2*AD56</f>
        <v>-3.141592654</v>
      </c>
      <c r="DL56" s="140">
        <f t="shared" si="1066"/>
        <v>-3.141592654</v>
      </c>
      <c r="DM56" s="140">
        <f t="shared" si="1066"/>
        <v>0</v>
      </c>
      <c r="DN56" s="141">
        <f t="shared" si="111"/>
        <v>-6.283185307</v>
      </c>
      <c r="DO56" s="141">
        <f t="shared" si="112"/>
        <v>0</v>
      </c>
      <c r="DP56" s="122">
        <f t="shared" si="113"/>
        <v>0</v>
      </c>
      <c r="DQ56" s="142">
        <f t="shared" ref="DQ56:DS56" si="1067">POWER(AH56,DQ$2)</f>
        <v>81.47767403</v>
      </c>
      <c r="DR56" s="142">
        <f t="shared" si="1067"/>
        <v>50735.34971</v>
      </c>
      <c r="DS56" s="142">
        <f t="shared" si="1067"/>
        <v>5393048.522</v>
      </c>
      <c r="DT56" s="130">
        <f t="shared" si="115"/>
        <v>22293774736215</v>
      </c>
      <c r="DU56" s="143">
        <f t="shared" si="116"/>
        <v>-401287945251862</v>
      </c>
      <c r="DV56" s="143">
        <f t="shared" si="117"/>
        <v>0</v>
      </c>
      <c r="DW56" s="143">
        <f t="shared" si="118"/>
        <v>3.141592654</v>
      </c>
      <c r="DX56" s="124">
        <f t="shared" si="119"/>
        <v>401287945251862</v>
      </c>
      <c r="DY56" s="140">
        <f t="shared" si="120"/>
        <v>0</v>
      </c>
      <c r="DZ56" s="141">
        <f t="shared" si="121"/>
        <v>0</v>
      </c>
      <c r="EA56" s="141">
        <f t="shared" si="122"/>
        <v>0</v>
      </c>
      <c r="EB56" s="122">
        <f t="shared" si="123"/>
        <v>0</v>
      </c>
      <c r="EC56" s="142">
        <f t="shared" si="124"/>
        <v>29084972365515</v>
      </c>
      <c r="ED56" s="130">
        <f t="shared" si="125"/>
        <v>29084972365515</v>
      </c>
      <c r="EE56" s="143">
        <f t="shared" si="126"/>
        <v>785294253868910</v>
      </c>
      <c r="EF56" s="143">
        <f t="shared" si="127"/>
        <v>0</v>
      </c>
      <c r="EG56" s="143">
        <f t="shared" si="128"/>
        <v>0</v>
      </c>
      <c r="EH56" s="124">
        <f t="shared" si="129"/>
        <v>785294253868910</v>
      </c>
      <c r="EI56" s="144">
        <f t="shared" ref="EI56:EJ56" si="1068">CK56+CU56+DG56+DU56+EE56</f>
        <v>-167136874825116</v>
      </c>
      <c r="EJ56" s="144">
        <f t="shared" si="1068"/>
        <v>0.06540286179</v>
      </c>
      <c r="EK56" s="144">
        <f t="shared" si="131"/>
        <v>3.141592654</v>
      </c>
      <c r="EL56" s="145">
        <f t="shared" si="132"/>
        <v>167136874825116</v>
      </c>
      <c r="EM56" s="140">
        <f t="shared" si="133"/>
        <v>1.570796327</v>
      </c>
      <c r="EN56" s="141">
        <f t="shared" si="134"/>
        <v>1.570796327</v>
      </c>
      <c r="EO56" s="141">
        <f t="shared" si="135"/>
        <v>1.570796327</v>
      </c>
      <c r="EP56" s="122">
        <f t="shared" si="136"/>
        <v>1.570796327</v>
      </c>
      <c r="EQ56" s="142">
        <f t="shared" si="137"/>
        <v>12928142.74</v>
      </c>
      <c r="ER56" s="130">
        <f t="shared" si="138"/>
        <v>12928142.74</v>
      </c>
      <c r="ES56" s="143">
        <f t="shared" si="139"/>
        <v>0.00000001902958208</v>
      </c>
      <c r="ET56" s="143">
        <f t="shared" si="140"/>
        <v>67176600.24</v>
      </c>
      <c r="EU56" s="143">
        <f t="shared" si="141"/>
        <v>1.570796327</v>
      </c>
      <c r="EV56" s="124">
        <f t="shared" si="142"/>
        <v>67176600.24</v>
      </c>
      <c r="EW56" s="144">
        <f t="shared" ref="EW56:EX56" si="1069">BY56+ES56</f>
        <v>-107326328.3</v>
      </c>
      <c r="EX56" s="144">
        <f t="shared" si="1069"/>
        <v>67176600.24</v>
      </c>
      <c r="EY56" s="144">
        <f t="shared" si="144"/>
        <v>2.582339371</v>
      </c>
      <c r="EZ56" s="145">
        <f t="shared" si="145"/>
        <v>126616098.4</v>
      </c>
      <c r="FA56" s="140">
        <f t="shared" si="146"/>
        <v>0.8607797902</v>
      </c>
      <c r="FB56" s="141">
        <f t="shared" si="147"/>
        <v>0.8607797902</v>
      </c>
      <c r="FC56" s="141">
        <f t="shared" si="148"/>
        <v>0.8607797902</v>
      </c>
      <c r="FD56" s="122">
        <f t="shared" si="149"/>
        <v>0.8607797902</v>
      </c>
      <c r="FE56" s="142">
        <f t="shared" si="150"/>
        <v>502.1455777</v>
      </c>
      <c r="FF56" s="130">
        <f t="shared" si="151"/>
        <v>502.1455777</v>
      </c>
      <c r="FG56" s="143">
        <f t="shared" si="152"/>
        <v>86.59847979</v>
      </c>
      <c r="FH56" s="143">
        <f t="shared" si="153"/>
        <v>100.7477544</v>
      </c>
      <c r="FI56" s="143">
        <f t="shared" si="154"/>
        <v>0.8607797902</v>
      </c>
      <c r="FJ56" s="124">
        <f t="shared" si="155"/>
        <v>132.8510697</v>
      </c>
      <c r="FK56" s="140">
        <f t="shared" si="156"/>
        <v>-6.283185307</v>
      </c>
      <c r="FL56" s="141">
        <f t="shared" si="157"/>
        <v>-6.283185307</v>
      </c>
      <c r="FM56" s="141">
        <f t="shared" si="158"/>
        <v>0</v>
      </c>
      <c r="FN56" s="122">
        <f t="shared" si="159"/>
        <v>0</v>
      </c>
      <c r="FO56" s="142">
        <f t="shared" si="160"/>
        <v>6638.611366</v>
      </c>
      <c r="FP56" s="130">
        <f t="shared" si="161"/>
        <v>6638.611366</v>
      </c>
      <c r="FQ56" s="143">
        <f t="shared" si="162"/>
        <v>-6638.611366</v>
      </c>
      <c r="FR56" s="143">
        <f t="shared" si="163"/>
        <v>0</v>
      </c>
      <c r="FS56" s="143">
        <f t="shared" si="164"/>
        <v>3.141592654</v>
      </c>
      <c r="FT56" s="124">
        <f t="shared" si="165"/>
        <v>6638.611366</v>
      </c>
      <c r="FU56" s="144">
        <f t="shared" si="166"/>
        <v>-158844.6605</v>
      </c>
      <c r="FV56" s="144">
        <f t="shared" si="167"/>
        <v>0</v>
      </c>
      <c r="FW56" s="144">
        <f t="shared" si="168"/>
        <v>-3.141592654</v>
      </c>
      <c r="FX56" s="145">
        <f t="shared" si="169"/>
        <v>158844.6605</v>
      </c>
      <c r="FY56" s="140">
        <f t="shared" si="170"/>
        <v>-3.141592654</v>
      </c>
      <c r="FZ56" s="140">
        <f t="shared" si="171"/>
        <v>-0.8607797902</v>
      </c>
      <c r="GA56" s="141">
        <f t="shared" si="172"/>
        <v>-4.002372444</v>
      </c>
      <c r="GB56" s="141">
        <f t="shared" si="173"/>
        <v>-4.002372444</v>
      </c>
      <c r="GC56" s="122">
        <f t="shared" si="174"/>
        <v>2.280812863</v>
      </c>
      <c r="GD56" s="142">
        <f t="shared" si="175"/>
        <v>158844.6605</v>
      </c>
      <c r="GE56" s="142">
        <f t="shared" si="176"/>
        <v>0.007527225804</v>
      </c>
      <c r="GF56" s="130">
        <f t="shared" si="177"/>
        <v>1195.659627</v>
      </c>
      <c r="GG56" s="143">
        <f t="shared" si="178"/>
        <v>-86.59847979</v>
      </c>
      <c r="GH56" s="143">
        <f t="shared" si="179"/>
        <v>100.7477544</v>
      </c>
      <c r="GI56" s="143">
        <f t="shared" si="180"/>
        <v>2.280812863</v>
      </c>
      <c r="GJ56" s="124">
        <f t="shared" si="181"/>
        <v>132.8510697</v>
      </c>
      <c r="GK56" s="146">
        <f t="shared" si="182"/>
        <v>-0.5</v>
      </c>
      <c r="GL56" s="127">
        <f t="shared" si="183"/>
        <v>-0.8660254038</v>
      </c>
      <c r="GM56" s="146">
        <f t="shared" si="184"/>
        <v>-2.094395102</v>
      </c>
      <c r="GN56" s="127">
        <f t="shared" si="185"/>
        <v>1</v>
      </c>
      <c r="GO56" s="147">
        <f t="shared" si="186"/>
        <v>-0.5</v>
      </c>
      <c r="GP56" s="128">
        <f t="shared" si="187"/>
        <v>0.8660254038</v>
      </c>
      <c r="GQ56" s="147">
        <f t="shared" si="188"/>
        <v>2.094395102</v>
      </c>
      <c r="GR56" s="128">
        <f t="shared" si="189"/>
        <v>1</v>
      </c>
      <c r="GS56" s="140">
        <f t="shared" si="190"/>
        <v>-2.094395102</v>
      </c>
      <c r="GT56" s="140">
        <f t="shared" si="191"/>
        <v>0.8607797902</v>
      </c>
      <c r="GU56" s="141">
        <f t="shared" si="192"/>
        <v>-1.233615312</v>
      </c>
      <c r="GV56" s="141">
        <f t="shared" si="193"/>
        <v>-1.233615312</v>
      </c>
      <c r="GW56" s="122">
        <f t="shared" si="194"/>
        <v>-1.233615312</v>
      </c>
      <c r="GX56" s="142">
        <f t="shared" si="195"/>
        <v>1</v>
      </c>
      <c r="GY56" s="142">
        <f t="shared" si="196"/>
        <v>132.8510697</v>
      </c>
      <c r="GZ56" s="130">
        <f t="shared" si="197"/>
        <v>132.8510697</v>
      </c>
      <c r="HA56" s="143">
        <f t="shared" si="198"/>
        <v>43.9508748</v>
      </c>
      <c r="HB56" s="143">
        <f t="shared" si="199"/>
        <v>-125.3703606</v>
      </c>
      <c r="HC56" s="143">
        <f t="shared" si="200"/>
        <v>-1.233615312</v>
      </c>
      <c r="HD56" s="124">
        <f t="shared" si="201"/>
        <v>132.8510697</v>
      </c>
      <c r="HE56" s="140">
        <f t="shared" si="202"/>
        <v>2.094395102</v>
      </c>
      <c r="HF56" s="140">
        <f t="shared" si="203"/>
        <v>2.280812863</v>
      </c>
      <c r="HG56" s="141">
        <f t="shared" si="204"/>
        <v>4.375207966</v>
      </c>
      <c r="HH56" s="141">
        <f t="shared" si="205"/>
        <v>4.375207966</v>
      </c>
      <c r="HI56" s="122">
        <f t="shared" si="206"/>
        <v>-1.907977341</v>
      </c>
      <c r="HJ56" s="142">
        <f t="shared" si="207"/>
        <v>1</v>
      </c>
      <c r="HK56" s="142">
        <f t="shared" si="208"/>
        <v>132.8510697</v>
      </c>
      <c r="HL56" s="130">
        <f t="shared" si="209"/>
        <v>132.8510697</v>
      </c>
      <c r="HM56" s="143">
        <f t="shared" si="210"/>
        <v>-43.9508748</v>
      </c>
      <c r="HN56" s="143">
        <f t="shared" si="211"/>
        <v>-125.3703606</v>
      </c>
      <c r="HO56" s="143">
        <f t="shared" si="212"/>
        <v>-1.907977341</v>
      </c>
      <c r="HP56" s="124">
        <f t="shared" si="213"/>
        <v>132.8510697</v>
      </c>
      <c r="HQ56" s="140">
        <f t="shared" si="214"/>
        <v>2.094395102</v>
      </c>
      <c r="HR56" s="140">
        <f t="shared" si="215"/>
        <v>0.8607797902</v>
      </c>
      <c r="HS56" s="141">
        <f t="shared" si="216"/>
        <v>2.955174893</v>
      </c>
      <c r="HT56" s="141">
        <f t="shared" si="217"/>
        <v>2.955174893</v>
      </c>
      <c r="HU56" s="122">
        <f t="shared" si="218"/>
        <v>2.955174893</v>
      </c>
      <c r="HV56" s="142">
        <f t="shared" si="219"/>
        <v>1</v>
      </c>
      <c r="HW56" s="142">
        <f t="shared" si="220"/>
        <v>132.8510697</v>
      </c>
      <c r="HX56" s="130">
        <f t="shared" si="221"/>
        <v>132.8510697</v>
      </c>
      <c r="HY56" s="143">
        <f t="shared" si="222"/>
        <v>-130.5493546</v>
      </c>
      <c r="HZ56" s="143">
        <f t="shared" si="223"/>
        <v>24.62260622</v>
      </c>
      <c r="IA56" s="143">
        <f t="shared" si="224"/>
        <v>2.955174893</v>
      </c>
      <c r="IB56" s="124">
        <f t="shared" si="225"/>
        <v>132.8510697</v>
      </c>
      <c r="IC56" s="140">
        <f t="shared" si="226"/>
        <v>-2.094395102</v>
      </c>
      <c r="ID56" s="140">
        <f t="shared" si="227"/>
        <v>2.280812863</v>
      </c>
      <c r="IE56" s="141">
        <f t="shared" si="228"/>
        <v>0.186417761</v>
      </c>
      <c r="IF56" s="141">
        <f t="shared" si="229"/>
        <v>0.186417761</v>
      </c>
      <c r="IG56" s="122">
        <f t="shared" si="230"/>
        <v>0.186417761</v>
      </c>
      <c r="IH56" s="142">
        <f t="shared" si="231"/>
        <v>1</v>
      </c>
      <c r="II56" s="142">
        <f t="shared" si="232"/>
        <v>132.8510697</v>
      </c>
      <c r="IJ56" s="130">
        <f t="shared" si="233"/>
        <v>132.8510697</v>
      </c>
      <c r="IK56" s="143">
        <f t="shared" si="234"/>
        <v>130.5493546</v>
      </c>
      <c r="IL56" s="143">
        <f t="shared" si="235"/>
        <v>24.62260622</v>
      </c>
      <c r="IM56" s="143">
        <f t="shared" si="236"/>
        <v>0.186417761</v>
      </c>
      <c r="IN56" s="124">
        <f t="shared" si="237"/>
        <v>132.8510697</v>
      </c>
    </row>
    <row r="57" ht="12.75" customHeight="1">
      <c r="A57" s="129">
        <f>'Cortez Cubic'!AP57</f>
        <v>-0.2187762226</v>
      </c>
      <c r="B57" s="129">
        <f>'Cortez Cubic'!AQ57</f>
        <v>3.847195258</v>
      </c>
      <c r="C57" s="129">
        <f>'Cortez Cubic'!AR57</f>
        <v>1568.748938</v>
      </c>
      <c r="D57" s="129">
        <f>'Cortez Cubic'!AS57</f>
        <v>-51644.67449</v>
      </c>
      <c r="E57" s="129">
        <f t="shared" ref="E57:H57" si="1070">0</f>
        <v>0</v>
      </c>
      <c r="F57" s="129">
        <f t="shared" si="1070"/>
        <v>0</v>
      </c>
      <c r="G57" s="129">
        <f t="shared" si="1070"/>
        <v>0</v>
      </c>
      <c r="H57" s="129">
        <f t="shared" si="1070"/>
        <v>0</v>
      </c>
      <c r="I57" s="110">
        <f>'Cortez Cubic'!I57</f>
        <v>75</v>
      </c>
      <c r="J57" s="130">
        <f t="shared" si="28"/>
        <v>71.67710496</v>
      </c>
      <c r="K57" s="131">
        <f t="shared" si="29"/>
        <v>1</v>
      </c>
      <c r="L57" s="131">
        <f t="shared" si="30"/>
        <v>0</v>
      </c>
      <c r="M57" s="132">
        <f t="shared" si="31"/>
        <v>3.322895041</v>
      </c>
      <c r="N57" s="133">
        <f t="shared" si="32"/>
        <v>35.28109557</v>
      </c>
      <c r="O57" s="134">
        <f t="shared" si="33"/>
        <v>71.67710496</v>
      </c>
      <c r="P57" s="134">
        <f t="shared" si="34"/>
        <v>0</v>
      </c>
      <c r="Q57" s="135">
        <f t="shared" si="35"/>
        <v>36.39600939</v>
      </c>
      <c r="R57" s="135">
        <f t="shared" si="36"/>
        <v>0</v>
      </c>
      <c r="S57" s="136">
        <f t="shared" si="37"/>
        <v>-90.48804404</v>
      </c>
      <c r="T57" s="136">
        <f t="shared" si="38"/>
        <v>0</v>
      </c>
      <c r="U57" s="137">
        <f t="shared" ref="U57:X57" si="1071">ATAN2(A57,E57)</f>
        <v>3.141592654</v>
      </c>
      <c r="V57" s="137">
        <f t="shared" si="1071"/>
        <v>0</v>
      </c>
      <c r="W57" s="137">
        <f t="shared" si="1071"/>
        <v>0</v>
      </c>
      <c r="X57" s="137">
        <f t="shared" si="1071"/>
        <v>3.141592654</v>
      </c>
      <c r="Y57" s="137">
        <f t="shared" ref="Y57:AB57" si="1072">SQRT(POWER(A57,2)+POWER(E57,2))</f>
        <v>0.2187762226</v>
      </c>
      <c r="Z57" s="137">
        <f t="shared" si="1072"/>
        <v>3.847195258</v>
      </c>
      <c r="AA57" s="137">
        <f t="shared" si="1072"/>
        <v>1568.748938</v>
      </c>
      <c r="AB57" s="137">
        <f t="shared" si="1072"/>
        <v>51644.67449</v>
      </c>
      <c r="AC57" s="138">
        <f t="shared" ref="AC57:AF57" si="1073">U57-$U57</f>
        <v>0</v>
      </c>
      <c r="AD57" s="138">
        <f t="shared" si="1073"/>
        <v>-3.141592654</v>
      </c>
      <c r="AE57" s="138">
        <f t="shared" si="1073"/>
        <v>-3.141592654</v>
      </c>
      <c r="AF57" s="138">
        <f t="shared" si="1073"/>
        <v>0</v>
      </c>
      <c r="AG57" s="138">
        <f t="shared" ref="AG57:AJ57" si="1074">Y57/$Y57</f>
        <v>1</v>
      </c>
      <c r="AH57" s="138">
        <f t="shared" si="1074"/>
        <v>17.58507032</v>
      </c>
      <c r="AI57" s="138">
        <f t="shared" si="1074"/>
        <v>7170.564145</v>
      </c>
      <c r="AJ57" s="138">
        <f t="shared" si="1074"/>
        <v>236061.6427</v>
      </c>
      <c r="AK57" s="139">
        <f t="shared" ref="AK57:AN57" si="1075">AG57*COS(AC57)</f>
        <v>1</v>
      </c>
      <c r="AL57" s="139">
        <f t="shared" si="1075"/>
        <v>-17.58507032</v>
      </c>
      <c r="AM57" s="139">
        <f t="shared" si="1075"/>
        <v>-7170.564145</v>
      </c>
      <c r="AN57" s="139">
        <f t="shared" si="1075"/>
        <v>236061.6427</v>
      </c>
      <c r="AO57" s="129">
        <f t="shared" ref="AO57:AR57" si="1076">AG57*SIN(AC57)</f>
        <v>0</v>
      </c>
      <c r="AP57" s="129">
        <f t="shared" si="1076"/>
        <v>0</v>
      </c>
      <c r="AQ57" s="129">
        <f t="shared" si="1076"/>
        <v>0</v>
      </c>
      <c r="AR57" s="129">
        <f t="shared" si="1076"/>
        <v>0</v>
      </c>
      <c r="AS57" s="140">
        <f t="shared" si="45"/>
        <v>-9.424777961</v>
      </c>
      <c r="AT57" s="141">
        <f t="shared" si="46"/>
        <v>-9.424777961</v>
      </c>
      <c r="AU57" s="141">
        <f t="shared" si="47"/>
        <v>-3.141592654</v>
      </c>
      <c r="AV57" s="122">
        <f t="shared" si="48"/>
        <v>3.141592654</v>
      </c>
      <c r="AW57" s="142">
        <f t="shared" si="49"/>
        <v>5437.913908</v>
      </c>
      <c r="AX57" s="130">
        <f t="shared" si="50"/>
        <v>5437.913908</v>
      </c>
      <c r="AY57" s="143">
        <f t="shared" si="51"/>
        <v>10875.82782</v>
      </c>
      <c r="AZ57" s="143">
        <f t="shared" si="52"/>
        <v>0</v>
      </c>
      <c r="BA57" s="143">
        <f t="shared" si="53"/>
        <v>0</v>
      </c>
      <c r="BB57" s="124">
        <f t="shared" si="54"/>
        <v>10875.82782</v>
      </c>
      <c r="BC57" s="140">
        <f t="shared" ref="BC57:BD57" si="1077">BC$2*AD57</f>
        <v>-3.141592654</v>
      </c>
      <c r="BD57" s="140">
        <f t="shared" si="1077"/>
        <v>-3.141592654</v>
      </c>
      <c r="BE57" s="141">
        <f t="shared" si="56"/>
        <v>-6.283185307</v>
      </c>
      <c r="BF57" s="141">
        <f t="shared" si="57"/>
        <v>0</v>
      </c>
      <c r="BG57" s="122">
        <f t="shared" si="58"/>
        <v>0</v>
      </c>
      <c r="BH57" s="142">
        <f t="shared" ref="BH57:BI57" si="1078">POWER(AH57,BH$2)</f>
        <v>17.58507032</v>
      </c>
      <c r="BI57" s="142">
        <f t="shared" si="1078"/>
        <v>7170.564145</v>
      </c>
      <c r="BJ57" s="130">
        <f t="shared" si="60"/>
        <v>126094.8747</v>
      </c>
      <c r="BK57" s="143">
        <f t="shared" si="61"/>
        <v>1134853.872</v>
      </c>
      <c r="BL57" s="143">
        <f t="shared" si="62"/>
        <v>0</v>
      </c>
      <c r="BM57" s="143">
        <f t="shared" si="63"/>
        <v>0</v>
      </c>
      <c r="BN57" s="124">
        <f t="shared" si="64"/>
        <v>1134853.872</v>
      </c>
      <c r="BO57" s="140">
        <f t="shared" si="65"/>
        <v>0</v>
      </c>
      <c r="BP57" s="141">
        <f t="shared" si="66"/>
        <v>0</v>
      </c>
      <c r="BQ57" s="141">
        <f t="shared" si="67"/>
        <v>0</v>
      </c>
      <c r="BR57" s="122">
        <f t="shared" si="68"/>
        <v>0</v>
      </c>
      <c r="BS57" s="142">
        <f t="shared" si="69"/>
        <v>236061.6427</v>
      </c>
      <c r="BT57" s="130">
        <f t="shared" si="70"/>
        <v>236061.6427</v>
      </c>
      <c r="BU57" s="143">
        <f t="shared" si="71"/>
        <v>-6373664.353</v>
      </c>
      <c r="BV57" s="143">
        <f t="shared" si="72"/>
        <v>0</v>
      </c>
      <c r="BW57" s="143">
        <f t="shared" si="73"/>
        <v>3.141592654</v>
      </c>
      <c r="BX57" s="124">
        <f t="shared" si="74"/>
        <v>6373664.353</v>
      </c>
      <c r="BY57" s="144">
        <f t="shared" ref="BY57:BZ57" si="1079">AY57+BK57+BU57</f>
        <v>-5227934.653</v>
      </c>
      <c r="BZ57" s="144">
        <f t="shared" si="1079"/>
        <v>0</v>
      </c>
      <c r="CA57" s="144">
        <f t="shared" si="76"/>
        <v>-3.141592654</v>
      </c>
      <c r="CB57" s="145">
        <f t="shared" si="77"/>
        <v>5227934.653</v>
      </c>
      <c r="CC57" s="140">
        <f t="shared" ref="CC57:CD57" si="1080">CC$2*AD57</f>
        <v>-6.283185307</v>
      </c>
      <c r="CD57" s="140">
        <f t="shared" si="1080"/>
        <v>-6.283185307</v>
      </c>
      <c r="CE57" s="141">
        <f t="shared" si="79"/>
        <v>-12.56637061</v>
      </c>
      <c r="CF57" s="141">
        <f t="shared" si="80"/>
        <v>0</v>
      </c>
      <c r="CG57" s="122">
        <f t="shared" si="81"/>
        <v>0</v>
      </c>
      <c r="CH57" s="142">
        <f t="shared" ref="CH57:CI57" si="1081">POWER(AH57,CH$2)</f>
        <v>309.234698</v>
      </c>
      <c r="CI57" s="142">
        <f t="shared" si="1081"/>
        <v>51416990.16</v>
      </c>
      <c r="CJ57" s="130">
        <f t="shared" si="83"/>
        <v>15899917423</v>
      </c>
      <c r="CK57" s="143">
        <f t="shared" si="84"/>
        <v>-15899917423</v>
      </c>
      <c r="CL57" s="143">
        <f t="shared" si="85"/>
        <v>0</v>
      </c>
      <c r="CM57" s="143">
        <f t="shared" si="86"/>
        <v>3.141592654</v>
      </c>
      <c r="CN57" s="124">
        <f t="shared" si="87"/>
        <v>15899917423</v>
      </c>
      <c r="CO57" s="140">
        <f t="shared" si="88"/>
        <v>-9.424777961</v>
      </c>
      <c r="CP57" s="141">
        <f t="shared" si="89"/>
        <v>-9.424777961</v>
      </c>
      <c r="CQ57" s="141">
        <f t="shared" si="90"/>
        <v>-3.141592654</v>
      </c>
      <c r="CR57" s="122">
        <f t="shared" si="91"/>
        <v>3.141592654</v>
      </c>
      <c r="CS57" s="142">
        <f t="shared" si="92"/>
        <v>368688826082</v>
      </c>
      <c r="CT57" s="130">
        <f t="shared" si="93"/>
        <v>368688826082</v>
      </c>
      <c r="CU57" s="143">
        <f t="shared" si="94"/>
        <v>-1474755304328</v>
      </c>
      <c r="CV57" s="143">
        <f t="shared" si="95"/>
        <v>0.0001806054363</v>
      </c>
      <c r="CW57" s="143">
        <f t="shared" si="96"/>
        <v>3.141592654</v>
      </c>
      <c r="CX57" s="124">
        <f t="shared" si="97"/>
        <v>1474755304328</v>
      </c>
      <c r="CY57" s="140">
        <f t="shared" si="98"/>
        <v>-9.424777961</v>
      </c>
      <c r="CZ57" s="140">
        <f t="shared" si="99"/>
        <v>0</v>
      </c>
      <c r="DA57" s="141">
        <f t="shared" si="100"/>
        <v>-9.424777961</v>
      </c>
      <c r="DB57" s="141">
        <f t="shared" si="101"/>
        <v>-3.141592654</v>
      </c>
      <c r="DC57" s="122">
        <f t="shared" si="102"/>
        <v>3.141592654</v>
      </c>
      <c r="DD57" s="142">
        <f t="shared" si="103"/>
        <v>5437.913908</v>
      </c>
      <c r="DE57" s="142">
        <f t="shared" si="104"/>
        <v>236061.6427</v>
      </c>
      <c r="DF57" s="130">
        <f t="shared" si="105"/>
        <v>1283682890</v>
      </c>
      <c r="DG57" s="143">
        <f t="shared" si="106"/>
        <v>-5134731560</v>
      </c>
      <c r="DH57" s="143">
        <f t="shared" si="107"/>
        <v>0.000000628823257</v>
      </c>
      <c r="DI57" s="143">
        <f t="shared" si="108"/>
        <v>3.141592654</v>
      </c>
      <c r="DJ57" s="124">
        <f t="shared" si="109"/>
        <v>5134731560</v>
      </c>
      <c r="DK57" s="140">
        <f t="shared" ref="DK57:DM57" si="1082">DK$2*AD57</f>
        <v>-3.141592654</v>
      </c>
      <c r="DL57" s="140">
        <f t="shared" si="1082"/>
        <v>-3.141592654</v>
      </c>
      <c r="DM57" s="140">
        <f t="shared" si="1082"/>
        <v>0</v>
      </c>
      <c r="DN57" s="141">
        <f t="shared" si="111"/>
        <v>-6.283185307</v>
      </c>
      <c r="DO57" s="141">
        <f t="shared" si="112"/>
        <v>0</v>
      </c>
      <c r="DP57" s="122">
        <f t="shared" si="113"/>
        <v>0</v>
      </c>
      <c r="DQ57" s="142">
        <f t="shared" ref="DQ57:DS57" si="1083">POWER(AH57,DQ$2)</f>
        <v>17.58507032</v>
      </c>
      <c r="DR57" s="142">
        <f t="shared" si="1083"/>
        <v>7170.564145</v>
      </c>
      <c r="DS57" s="142">
        <f t="shared" si="1083"/>
        <v>236061.6427</v>
      </c>
      <c r="DT57" s="130">
        <f t="shared" si="115"/>
        <v>29766163257</v>
      </c>
      <c r="DU57" s="143">
        <f t="shared" si="116"/>
        <v>-535790938628</v>
      </c>
      <c r="DV57" s="143">
        <f t="shared" si="117"/>
        <v>0</v>
      </c>
      <c r="DW57" s="143">
        <f t="shared" si="118"/>
        <v>3.141592654</v>
      </c>
      <c r="DX57" s="124">
        <f t="shared" si="119"/>
        <v>535790938628</v>
      </c>
      <c r="DY57" s="140">
        <f t="shared" si="120"/>
        <v>0</v>
      </c>
      <c r="DZ57" s="141">
        <f t="shared" si="121"/>
        <v>0</v>
      </c>
      <c r="EA57" s="141">
        <f t="shared" si="122"/>
        <v>0</v>
      </c>
      <c r="EB57" s="122">
        <f t="shared" si="123"/>
        <v>0</v>
      </c>
      <c r="EC57" s="142">
        <f t="shared" si="124"/>
        <v>55725099160</v>
      </c>
      <c r="ED57" s="130">
        <f t="shared" si="125"/>
        <v>55725099160</v>
      </c>
      <c r="EE57" s="143">
        <f t="shared" si="126"/>
        <v>1504577677326</v>
      </c>
      <c r="EF57" s="143">
        <f t="shared" si="127"/>
        <v>0</v>
      </c>
      <c r="EG57" s="143">
        <f t="shared" si="128"/>
        <v>0</v>
      </c>
      <c r="EH57" s="124">
        <f t="shared" si="129"/>
        <v>1504577677326</v>
      </c>
      <c r="EI57" s="144">
        <f t="shared" ref="EI57:EJ57" si="1084">CK57+CU57+DG57+DU57+EE57</f>
        <v>-527003214613</v>
      </c>
      <c r="EJ57" s="144">
        <f t="shared" si="1084"/>
        <v>0.0001812342596</v>
      </c>
      <c r="EK57" s="144">
        <f t="shared" si="131"/>
        <v>3.141592654</v>
      </c>
      <c r="EL57" s="145">
        <f t="shared" si="132"/>
        <v>527003214613</v>
      </c>
      <c r="EM57" s="140">
        <f t="shared" si="133"/>
        <v>1.570796327</v>
      </c>
      <c r="EN57" s="141">
        <f t="shared" si="134"/>
        <v>1.570796327</v>
      </c>
      <c r="EO57" s="141">
        <f t="shared" si="135"/>
        <v>1.570796327</v>
      </c>
      <c r="EP57" s="122">
        <f t="shared" si="136"/>
        <v>1.570796327</v>
      </c>
      <c r="EQ57" s="142">
        <f t="shared" si="137"/>
        <v>725949.8706</v>
      </c>
      <c r="ER57" s="130">
        <f t="shared" si="138"/>
        <v>725949.8706</v>
      </c>
      <c r="ES57" s="143">
        <f t="shared" si="139"/>
        <v>0.0000000002309773372</v>
      </c>
      <c r="ET57" s="143">
        <f t="shared" si="140"/>
        <v>3772146.179</v>
      </c>
      <c r="EU57" s="143">
        <f t="shared" si="141"/>
        <v>1.570796327</v>
      </c>
      <c r="EV57" s="124">
        <f t="shared" si="142"/>
        <v>3772146.179</v>
      </c>
      <c r="EW57" s="144">
        <f t="shared" ref="EW57:EX57" si="1085">BY57+ES57</f>
        <v>-5227934.653</v>
      </c>
      <c r="EX57" s="144">
        <f t="shared" si="1085"/>
        <v>3772146.179</v>
      </c>
      <c r="EY57" s="144">
        <f t="shared" si="144"/>
        <v>2.516558353</v>
      </c>
      <c r="EZ57" s="145">
        <f t="shared" si="145"/>
        <v>6446734.641</v>
      </c>
      <c r="FA57" s="140">
        <f t="shared" si="146"/>
        <v>0.8388527845</v>
      </c>
      <c r="FB57" s="141">
        <f t="shared" si="147"/>
        <v>0.8388527845</v>
      </c>
      <c r="FC57" s="141">
        <f t="shared" si="148"/>
        <v>0.8388527845</v>
      </c>
      <c r="FD57" s="122">
        <f t="shared" si="149"/>
        <v>0.8388527845</v>
      </c>
      <c r="FE57" s="142">
        <f t="shared" si="150"/>
        <v>186.1143807</v>
      </c>
      <c r="FF57" s="130">
        <f t="shared" si="151"/>
        <v>186.1143807</v>
      </c>
      <c r="FG57" s="143">
        <f t="shared" si="152"/>
        <v>32.90770743</v>
      </c>
      <c r="FH57" s="143">
        <f t="shared" si="153"/>
        <v>36.6282712</v>
      </c>
      <c r="FI57" s="143">
        <f t="shared" si="154"/>
        <v>0.8388527845</v>
      </c>
      <c r="FJ57" s="124">
        <f t="shared" si="155"/>
        <v>49.23969394</v>
      </c>
      <c r="FK57" s="140">
        <f t="shared" si="156"/>
        <v>-6.283185307</v>
      </c>
      <c r="FL57" s="141">
        <f t="shared" si="157"/>
        <v>-6.283185307</v>
      </c>
      <c r="FM57" s="141">
        <f t="shared" si="158"/>
        <v>0</v>
      </c>
      <c r="FN57" s="122">
        <f t="shared" si="159"/>
        <v>0</v>
      </c>
      <c r="FO57" s="142">
        <f t="shared" si="160"/>
        <v>309.234698</v>
      </c>
      <c r="FP57" s="130">
        <f t="shared" si="161"/>
        <v>309.234698</v>
      </c>
      <c r="FQ57" s="143">
        <f t="shared" si="162"/>
        <v>-309.234698</v>
      </c>
      <c r="FR57" s="143">
        <f t="shared" si="163"/>
        <v>0</v>
      </c>
      <c r="FS57" s="143">
        <f t="shared" si="164"/>
        <v>3.141592654</v>
      </c>
      <c r="FT57" s="124">
        <f t="shared" si="165"/>
        <v>309.234698</v>
      </c>
      <c r="FU57" s="144">
        <f t="shared" si="166"/>
        <v>-21820.92713</v>
      </c>
      <c r="FV57" s="144">
        <f t="shared" si="167"/>
        <v>0</v>
      </c>
      <c r="FW57" s="144">
        <f t="shared" si="168"/>
        <v>-3.141592654</v>
      </c>
      <c r="FX57" s="145">
        <f t="shared" si="169"/>
        <v>21820.92713</v>
      </c>
      <c r="FY57" s="140">
        <f t="shared" si="170"/>
        <v>-3.141592654</v>
      </c>
      <c r="FZ57" s="140">
        <f t="shared" si="171"/>
        <v>-0.8388527845</v>
      </c>
      <c r="GA57" s="141">
        <f t="shared" si="172"/>
        <v>-3.980445438</v>
      </c>
      <c r="GB57" s="141">
        <f t="shared" si="173"/>
        <v>-3.980445438</v>
      </c>
      <c r="GC57" s="122">
        <f t="shared" si="174"/>
        <v>2.302739869</v>
      </c>
      <c r="GD57" s="142">
        <f t="shared" si="175"/>
        <v>21820.92713</v>
      </c>
      <c r="GE57" s="142">
        <f t="shared" si="176"/>
        <v>0.02030881835</v>
      </c>
      <c r="GF57" s="130">
        <f t="shared" si="177"/>
        <v>443.1572455</v>
      </c>
      <c r="GG57" s="143">
        <f t="shared" si="178"/>
        <v>-32.90770743</v>
      </c>
      <c r="GH57" s="143">
        <f t="shared" si="179"/>
        <v>36.6282712</v>
      </c>
      <c r="GI57" s="143">
        <f t="shared" si="180"/>
        <v>2.302739869</v>
      </c>
      <c r="GJ57" s="124">
        <f t="shared" si="181"/>
        <v>49.23969394</v>
      </c>
      <c r="GK57" s="146">
        <f t="shared" si="182"/>
        <v>-0.5</v>
      </c>
      <c r="GL57" s="127">
        <f t="shared" si="183"/>
        <v>-0.8660254038</v>
      </c>
      <c r="GM57" s="146">
        <f t="shared" si="184"/>
        <v>-2.094395102</v>
      </c>
      <c r="GN57" s="127">
        <f t="shared" si="185"/>
        <v>1</v>
      </c>
      <c r="GO57" s="147">
        <f t="shared" si="186"/>
        <v>-0.5</v>
      </c>
      <c r="GP57" s="128">
        <f t="shared" si="187"/>
        <v>0.8660254038</v>
      </c>
      <c r="GQ57" s="147">
        <f t="shared" si="188"/>
        <v>2.094395102</v>
      </c>
      <c r="GR57" s="128">
        <f t="shared" si="189"/>
        <v>1</v>
      </c>
      <c r="GS57" s="140">
        <f t="shared" si="190"/>
        <v>-2.094395102</v>
      </c>
      <c r="GT57" s="140">
        <f t="shared" si="191"/>
        <v>0.8388527845</v>
      </c>
      <c r="GU57" s="141">
        <f t="shared" si="192"/>
        <v>-1.255542318</v>
      </c>
      <c r="GV57" s="141">
        <f t="shared" si="193"/>
        <v>-1.255542318</v>
      </c>
      <c r="GW57" s="122">
        <f t="shared" si="194"/>
        <v>-1.255542318</v>
      </c>
      <c r="GX57" s="142">
        <f t="shared" si="195"/>
        <v>1</v>
      </c>
      <c r="GY57" s="142">
        <f t="shared" si="196"/>
        <v>49.23969394</v>
      </c>
      <c r="GZ57" s="130">
        <f t="shared" si="197"/>
        <v>49.23969394</v>
      </c>
      <c r="HA57" s="143">
        <f t="shared" si="198"/>
        <v>15.26715964</v>
      </c>
      <c r="HB57" s="143">
        <f t="shared" si="199"/>
        <v>-46.81304621</v>
      </c>
      <c r="HC57" s="143">
        <f t="shared" si="200"/>
        <v>-1.255542318</v>
      </c>
      <c r="HD57" s="124">
        <f t="shared" si="201"/>
        <v>49.23969394</v>
      </c>
      <c r="HE57" s="140">
        <f t="shared" si="202"/>
        <v>2.094395102</v>
      </c>
      <c r="HF57" s="140">
        <f t="shared" si="203"/>
        <v>2.302739869</v>
      </c>
      <c r="HG57" s="141">
        <f t="shared" si="204"/>
        <v>4.397134971</v>
      </c>
      <c r="HH57" s="141">
        <f t="shared" si="205"/>
        <v>4.397134971</v>
      </c>
      <c r="HI57" s="122">
        <f t="shared" si="206"/>
        <v>-1.886050336</v>
      </c>
      <c r="HJ57" s="142">
        <f t="shared" si="207"/>
        <v>1</v>
      </c>
      <c r="HK57" s="142">
        <f t="shared" si="208"/>
        <v>49.23969394</v>
      </c>
      <c r="HL57" s="130">
        <f t="shared" si="209"/>
        <v>49.23969394</v>
      </c>
      <c r="HM57" s="143">
        <f t="shared" si="210"/>
        <v>-15.26715964</v>
      </c>
      <c r="HN57" s="143">
        <f t="shared" si="211"/>
        <v>-46.81304621</v>
      </c>
      <c r="HO57" s="143">
        <f t="shared" si="212"/>
        <v>-1.886050336</v>
      </c>
      <c r="HP57" s="124">
        <f t="shared" si="213"/>
        <v>49.23969394</v>
      </c>
      <c r="HQ57" s="140">
        <f t="shared" si="214"/>
        <v>2.094395102</v>
      </c>
      <c r="HR57" s="140">
        <f t="shared" si="215"/>
        <v>0.8388527845</v>
      </c>
      <c r="HS57" s="141">
        <f t="shared" si="216"/>
        <v>2.933247887</v>
      </c>
      <c r="HT57" s="141">
        <f t="shared" si="217"/>
        <v>2.933247887</v>
      </c>
      <c r="HU57" s="122">
        <f t="shared" si="218"/>
        <v>2.933247887</v>
      </c>
      <c r="HV57" s="142">
        <f t="shared" si="219"/>
        <v>1</v>
      </c>
      <c r="HW57" s="142">
        <f t="shared" si="220"/>
        <v>49.23969394</v>
      </c>
      <c r="HX57" s="130">
        <f t="shared" si="221"/>
        <v>49.23969394</v>
      </c>
      <c r="HY57" s="143">
        <f t="shared" si="222"/>
        <v>-48.17486707</v>
      </c>
      <c r="HZ57" s="143">
        <f t="shared" si="223"/>
        <v>10.18477501</v>
      </c>
      <c r="IA57" s="143">
        <f t="shared" si="224"/>
        <v>2.933247887</v>
      </c>
      <c r="IB57" s="124">
        <f t="shared" si="225"/>
        <v>49.23969394</v>
      </c>
      <c r="IC57" s="140">
        <f t="shared" si="226"/>
        <v>-2.094395102</v>
      </c>
      <c r="ID57" s="140">
        <f t="shared" si="227"/>
        <v>2.302739869</v>
      </c>
      <c r="IE57" s="141">
        <f t="shared" si="228"/>
        <v>0.2083447667</v>
      </c>
      <c r="IF57" s="141">
        <f t="shared" si="229"/>
        <v>0.2083447667</v>
      </c>
      <c r="IG57" s="122">
        <f t="shared" si="230"/>
        <v>0.2083447667</v>
      </c>
      <c r="IH57" s="142">
        <f t="shared" si="231"/>
        <v>1</v>
      </c>
      <c r="II57" s="142">
        <f t="shared" si="232"/>
        <v>49.23969394</v>
      </c>
      <c r="IJ57" s="130">
        <f t="shared" si="233"/>
        <v>49.23969394</v>
      </c>
      <c r="IK57" s="143">
        <f t="shared" si="234"/>
        <v>48.17486707</v>
      </c>
      <c r="IL57" s="143">
        <f t="shared" si="235"/>
        <v>10.18477501</v>
      </c>
      <c r="IM57" s="143">
        <f t="shared" si="236"/>
        <v>0.2083447667</v>
      </c>
      <c r="IN57" s="124">
        <f t="shared" si="237"/>
        <v>49.23969394</v>
      </c>
    </row>
    <row r="58" ht="12.75" customHeight="1">
      <c r="A58" s="129">
        <f>'Cortez Cubic'!AP58</f>
        <v>-0.2187762226</v>
      </c>
      <c r="B58" s="129">
        <f>'Cortez Cubic'!AQ58</f>
        <v>8.624021693</v>
      </c>
      <c r="C58" s="129">
        <f>'Cortez Cubic'!AR58</f>
        <v>3653.479813</v>
      </c>
      <c r="D58" s="129">
        <f>'Cortez Cubic'!AS58</f>
        <v>-220290.0432</v>
      </c>
      <c r="E58" s="129">
        <f t="shared" ref="E58:H58" si="1086">0</f>
        <v>0</v>
      </c>
      <c r="F58" s="129">
        <f t="shared" si="1086"/>
        <v>0</v>
      </c>
      <c r="G58" s="129">
        <f t="shared" si="1086"/>
        <v>0</v>
      </c>
      <c r="H58" s="129">
        <f t="shared" si="1086"/>
        <v>0</v>
      </c>
      <c r="I58" s="110">
        <f>'Cortez Cubic'!I58</f>
        <v>111</v>
      </c>
      <c r="J58" s="130">
        <f t="shared" si="28"/>
        <v>107.6606938</v>
      </c>
      <c r="K58" s="131">
        <f t="shared" si="29"/>
        <v>1</v>
      </c>
      <c r="L58" s="131">
        <f t="shared" si="30"/>
        <v>0</v>
      </c>
      <c r="M58" s="132">
        <f t="shared" si="31"/>
        <v>3.339306248</v>
      </c>
      <c r="N58" s="133">
        <f t="shared" si="32"/>
        <v>39.22926099</v>
      </c>
      <c r="O58" s="134">
        <f t="shared" si="33"/>
        <v>107.6606938</v>
      </c>
      <c r="P58" s="134">
        <f t="shared" si="34"/>
        <v>0</v>
      </c>
      <c r="Q58" s="135">
        <f t="shared" si="35"/>
        <v>68.43143276</v>
      </c>
      <c r="R58" s="135">
        <f t="shared" si="36"/>
        <v>0</v>
      </c>
      <c r="S58" s="136">
        <f t="shared" si="37"/>
        <v>-136.6727527</v>
      </c>
      <c r="T58" s="136">
        <f t="shared" si="38"/>
        <v>0</v>
      </c>
      <c r="U58" s="137">
        <f t="shared" ref="U58:X58" si="1087">ATAN2(A58,E58)</f>
        <v>3.141592654</v>
      </c>
      <c r="V58" s="137">
        <f t="shared" si="1087"/>
        <v>0</v>
      </c>
      <c r="W58" s="137">
        <f t="shared" si="1087"/>
        <v>0</v>
      </c>
      <c r="X58" s="137">
        <f t="shared" si="1087"/>
        <v>3.141592654</v>
      </c>
      <c r="Y58" s="137">
        <f t="shared" ref="Y58:AB58" si="1088">SQRT(POWER(A58,2)+POWER(E58,2))</f>
        <v>0.2187762226</v>
      </c>
      <c r="Z58" s="137">
        <f t="shared" si="1088"/>
        <v>8.624021693</v>
      </c>
      <c r="AA58" s="137">
        <f t="shared" si="1088"/>
        <v>3653.479813</v>
      </c>
      <c r="AB58" s="137">
        <f t="shared" si="1088"/>
        <v>220290.0432</v>
      </c>
      <c r="AC58" s="138">
        <f t="shared" ref="AC58:AF58" si="1089">U58-$U58</f>
        <v>0</v>
      </c>
      <c r="AD58" s="138">
        <f t="shared" si="1089"/>
        <v>-3.141592654</v>
      </c>
      <c r="AE58" s="138">
        <f t="shared" si="1089"/>
        <v>-3.141592654</v>
      </c>
      <c r="AF58" s="138">
        <f t="shared" si="1089"/>
        <v>0</v>
      </c>
      <c r="AG58" s="138">
        <f t="shared" ref="AG58:AJ58" si="1090">Y58/$Y58</f>
        <v>1</v>
      </c>
      <c r="AH58" s="138">
        <f t="shared" si="1090"/>
        <v>39.41937378</v>
      </c>
      <c r="AI58" s="138">
        <f t="shared" si="1090"/>
        <v>16699.62014</v>
      </c>
      <c r="AJ58" s="138">
        <f t="shared" si="1090"/>
        <v>1006919.493</v>
      </c>
      <c r="AK58" s="139">
        <f t="shared" ref="AK58:AN58" si="1091">AG58*COS(AC58)</f>
        <v>1</v>
      </c>
      <c r="AL58" s="139">
        <f t="shared" si="1091"/>
        <v>-39.41937378</v>
      </c>
      <c r="AM58" s="139">
        <f t="shared" si="1091"/>
        <v>-16699.62014</v>
      </c>
      <c r="AN58" s="139">
        <f t="shared" si="1091"/>
        <v>1006919.493</v>
      </c>
      <c r="AO58" s="129">
        <f t="shared" ref="AO58:AR58" si="1092">AG58*SIN(AC58)</f>
        <v>0</v>
      </c>
      <c r="AP58" s="129">
        <f t="shared" si="1092"/>
        <v>0</v>
      </c>
      <c r="AQ58" s="129">
        <f t="shared" si="1092"/>
        <v>0</v>
      </c>
      <c r="AR58" s="129">
        <f t="shared" si="1092"/>
        <v>0</v>
      </c>
      <c r="AS58" s="140">
        <f t="shared" si="45"/>
        <v>-9.424777961</v>
      </c>
      <c r="AT58" s="141">
        <f t="shared" si="46"/>
        <v>-9.424777961</v>
      </c>
      <c r="AU58" s="141">
        <f t="shared" si="47"/>
        <v>-3.141592654</v>
      </c>
      <c r="AV58" s="122">
        <f t="shared" si="48"/>
        <v>3.141592654</v>
      </c>
      <c r="AW58" s="142">
        <f t="shared" si="49"/>
        <v>61253.25361</v>
      </c>
      <c r="AX58" s="130">
        <f t="shared" si="50"/>
        <v>61253.25361</v>
      </c>
      <c r="AY58" s="143">
        <f t="shared" si="51"/>
        <v>122506.5072</v>
      </c>
      <c r="AZ58" s="143">
        <f t="shared" si="52"/>
        <v>0</v>
      </c>
      <c r="BA58" s="143">
        <f t="shared" si="53"/>
        <v>0</v>
      </c>
      <c r="BB58" s="124">
        <f t="shared" si="54"/>
        <v>122506.5072</v>
      </c>
      <c r="BC58" s="140">
        <f t="shared" ref="BC58:BD58" si="1093">BC$2*AD58</f>
        <v>-3.141592654</v>
      </c>
      <c r="BD58" s="140">
        <f t="shared" si="1093"/>
        <v>-3.141592654</v>
      </c>
      <c r="BE58" s="141">
        <f t="shared" si="56"/>
        <v>-6.283185307</v>
      </c>
      <c r="BF58" s="141">
        <f t="shared" si="57"/>
        <v>0</v>
      </c>
      <c r="BG58" s="122">
        <f t="shared" si="58"/>
        <v>0</v>
      </c>
      <c r="BH58" s="142">
        <f t="shared" ref="BH58:BI58" si="1094">POWER(AH58,BH$2)</f>
        <v>39.41937378</v>
      </c>
      <c r="BI58" s="142">
        <f t="shared" si="1094"/>
        <v>16699.62014</v>
      </c>
      <c r="BJ58" s="130">
        <f t="shared" si="60"/>
        <v>658288.5682</v>
      </c>
      <c r="BK58" s="143">
        <f t="shared" si="61"/>
        <v>5924597.114</v>
      </c>
      <c r="BL58" s="143">
        <f t="shared" si="62"/>
        <v>0</v>
      </c>
      <c r="BM58" s="143">
        <f t="shared" si="63"/>
        <v>0</v>
      </c>
      <c r="BN58" s="124">
        <f t="shared" si="64"/>
        <v>5924597.114</v>
      </c>
      <c r="BO58" s="140">
        <f t="shared" si="65"/>
        <v>0</v>
      </c>
      <c r="BP58" s="141">
        <f t="shared" si="66"/>
        <v>0</v>
      </c>
      <c r="BQ58" s="141">
        <f t="shared" si="67"/>
        <v>0</v>
      </c>
      <c r="BR58" s="122">
        <f t="shared" si="68"/>
        <v>0</v>
      </c>
      <c r="BS58" s="142">
        <f t="shared" si="69"/>
        <v>1006919.493</v>
      </c>
      <c r="BT58" s="130">
        <f t="shared" si="70"/>
        <v>1006919.493</v>
      </c>
      <c r="BU58" s="143">
        <f t="shared" si="71"/>
        <v>-27186826.32</v>
      </c>
      <c r="BV58" s="143">
        <f t="shared" si="72"/>
        <v>0</v>
      </c>
      <c r="BW58" s="143">
        <f t="shared" si="73"/>
        <v>3.141592654</v>
      </c>
      <c r="BX58" s="124">
        <f t="shared" si="74"/>
        <v>27186826.32</v>
      </c>
      <c r="BY58" s="144">
        <f t="shared" ref="BY58:BZ58" si="1095">AY58+BK58+BU58</f>
        <v>-21139722.7</v>
      </c>
      <c r="BZ58" s="144">
        <f t="shared" si="1095"/>
        <v>0</v>
      </c>
      <c r="CA58" s="144">
        <f t="shared" si="76"/>
        <v>-3.141592654</v>
      </c>
      <c r="CB58" s="145">
        <f t="shared" si="77"/>
        <v>21139722.7</v>
      </c>
      <c r="CC58" s="140">
        <f t="shared" ref="CC58:CD58" si="1096">CC$2*AD58</f>
        <v>-6.283185307</v>
      </c>
      <c r="CD58" s="140">
        <f t="shared" si="1096"/>
        <v>-6.283185307</v>
      </c>
      <c r="CE58" s="141">
        <f t="shared" si="79"/>
        <v>-12.56637061</v>
      </c>
      <c r="CF58" s="141">
        <f t="shared" si="80"/>
        <v>0</v>
      </c>
      <c r="CG58" s="122">
        <f t="shared" si="81"/>
        <v>0</v>
      </c>
      <c r="CH58" s="142">
        <f t="shared" ref="CH58:CI58" si="1097">POWER(AH58,CH$2)</f>
        <v>1553.887029</v>
      </c>
      <c r="CI58" s="142">
        <f t="shared" si="1097"/>
        <v>278877312.8</v>
      </c>
      <c r="CJ58" s="130">
        <f t="shared" si="83"/>
        <v>433343839078</v>
      </c>
      <c r="CK58" s="143">
        <f t="shared" si="84"/>
        <v>-433343839078</v>
      </c>
      <c r="CL58" s="143">
        <f t="shared" si="85"/>
        <v>0</v>
      </c>
      <c r="CM58" s="143">
        <f t="shared" si="86"/>
        <v>3.141592654</v>
      </c>
      <c r="CN58" s="124">
        <f t="shared" si="87"/>
        <v>433343839078</v>
      </c>
      <c r="CO58" s="140">
        <f t="shared" si="88"/>
        <v>-9.424777961</v>
      </c>
      <c r="CP58" s="141">
        <f t="shared" si="89"/>
        <v>-9.424777961</v>
      </c>
      <c r="CQ58" s="141">
        <f t="shared" si="90"/>
        <v>-3.141592654</v>
      </c>
      <c r="CR58" s="122">
        <f t="shared" si="91"/>
        <v>3.141592654</v>
      </c>
      <c r="CS58" s="142">
        <f t="shared" si="92"/>
        <v>4657145189296</v>
      </c>
      <c r="CT58" s="130">
        <f t="shared" si="93"/>
        <v>4657145189296</v>
      </c>
      <c r="CU58" s="143">
        <f t="shared" si="94"/>
        <v>-18628580757186</v>
      </c>
      <c r="CV58" s="143">
        <f t="shared" si="95"/>
        <v>0.00228134318</v>
      </c>
      <c r="CW58" s="143">
        <f t="shared" si="96"/>
        <v>3.141592654</v>
      </c>
      <c r="CX58" s="124">
        <f t="shared" si="97"/>
        <v>18628580757186</v>
      </c>
      <c r="CY58" s="140">
        <f t="shared" si="98"/>
        <v>-9.424777961</v>
      </c>
      <c r="CZ58" s="140">
        <f t="shared" si="99"/>
        <v>0</v>
      </c>
      <c r="DA58" s="141">
        <f t="shared" si="100"/>
        <v>-9.424777961</v>
      </c>
      <c r="DB58" s="141">
        <f t="shared" si="101"/>
        <v>-3.141592654</v>
      </c>
      <c r="DC58" s="122">
        <f t="shared" si="102"/>
        <v>3.141592654</v>
      </c>
      <c r="DD58" s="142">
        <f t="shared" si="103"/>
        <v>61253.25361</v>
      </c>
      <c r="DE58" s="142">
        <f t="shared" si="104"/>
        <v>1006919.493</v>
      </c>
      <c r="DF58" s="130">
        <f t="shared" si="105"/>
        <v>61677095098</v>
      </c>
      <c r="DG58" s="143">
        <f t="shared" si="106"/>
        <v>-246708380392</v>
      </c>
      <c r="DH58" s="143">
        <f t="shared" si="107"/>
        <v>0.00003021306284</v>
      </c>
      <c r="DI58" s="143">
        <f t="shared" si="108"/>
        <v>3.141592654</v>
      </c>
      <c r="DJ58" s="124">
        <f t="shared" si="109"/>
        <v>246708380392</v>
      </c>
      <c r="DK58" s="140">
        <f t="shared" ref="DK58:DM58" si="1098">DK$2*AD58</f>
        <v>-3.141592654</v>
      </c>
      <c r="DL58" s="140">
        <f t="shared" si="1098"/>
        <v>-3.141592654</v>
      </c>
      <c r="DM58" s="140">
        <f t="shared" si="1098"/>
        <v>0</v>
      </c>
      <c r="DN58" s="141">
        <f t="shared" si="111"/>
        <v>-6.283185307</v>
      </c>
      <c r="DO58" s="141">
        <f t="shared" si="112"/>
        <v>0</v>
      </c>
      <c r="DP58" s="122">
        <f t="shared" si="113"/>
        <v>0</v>
      </c>
      <c r="DQ58" s="142">
        <f t="shared" ref="DQ58:DS58" si="1099">POWER(AH58,DQ$2)</f>
        <v>39.41937378</v>
      </c>
      <c r="DR58" s="142">
        <f t="shared" si="1099"/>
        <v>16699.62014</v>
      </c>
      <c r="DS58" s="142">
        <f t="shared" si="1099"/>
        <v>1006919.493</v>
      </c>
      <c r="DT58" s="130">
        <f t="shared" si="115"/>
        <v>662843591677</v>
      </c>
      <c r="DU58" s="143">
        <f t="shared" si="116"/>
        <v>-11931184650194</v>
      </c>
      <c r="DV58" s="143">
        <f t="shared" si="117"/>
        <v>0</v>
      </c>
      <c r="DW58" s="143">
        <f t="shared" si="118"/>
        <v>3.141592654</v>
      </c>
      <c r="DX58" s="124">
        <f t="shared" si="119"/>
        <v>11931184650194</v>
      </c>
      <c r="DY58" s="140">
        <f t="shared" si="120"/>
        <v>0</v>
      </c>
      <c r="DZ58" s="141">
        <f t="shared" si="121"/>
        <v>0</v>
      </c>
      <c r="EA58" s="141">
        <f t="shared" si="122"/>
        <v>0</v>
      </c>
      <c r="EB58" s="122">
        <f t="shared" si="123"/>
        <v>0</v>
      </c>
      <c r="EC58" s="142">
        <f t="shared" si="124"/>
        <v>1013886866288</v>
      </c>
      <c r="ED58" s="130">
        <f t="shared" si="125"/>
        <v>1013886866288</v>
      </c>
      <c r="EE58" s="143">
        <f t="shared" si="126"/>
        <v>27374945389765</v>
      </c>
      <c r="EF58" s="143">
        <f t="shared" si="127"/>
        <v>0</v>
      </c>
      <c r="EG58" s="143">
        <f t="shared" si="128"/>
        <v>0</v>
      </c>
      <c r="EH58" s="124">
        <f t="shared" si="129"/>
        <v>27374945389765</v>
      </c>
      <c r="EI58" s="144">
        <f t="shared" ref="EI58:EJ58" si="1100">CK58+CU58+DG58+DU58+EE58</f>
        <v>-3864872237085</v>
      </c>
      <c r="EJ58" s="144">
        <f t="shared" si="1100"/>
        <v>0.002311556243</v>
      </c>
      <c r="EK58" s="144">
        <f t="shared" si="131"/>
        <v>3.141592654</v>
      </c>
      <c r="EL58" s="145">
        <f t="shared" si="132"/>
        <v>3864872237085</v>
      </c>
      <c r="EM58" s="140">
        <f t="shared" si="133"/>
        <v>1.570796327</v>
      </c>
      <c r="EN58" s="141">
        <f t="shared" si="134"/>
        <v>1.570796327</v>
      </c>
      <c r="EO58" s="141">
        <f t="shared" si="135"/>
        <v>1.570796327</v>
      </c>
      <c r="EP58" s="122">
        <f t="shared" si="136"/>
        <v>1.570796327</v>
      </c>
      <c r="EQ58" s="142">
        <f t="shared" si="137"/>
        <v>1965927.831</v>
      </c>
      <c r="ER58" s="130">
        <f t="shared" si="138"/>
        <v>1965927.831</v>
      </c>
      <c r="ES58" s="143">
        <f t="shared" si="139"/>
        <v>0.000000002893747832</v>
      </c>
      <c r="ET58" s="143">
        <f t="shared" si="140"/>
        <v>10215260.66</v>
      </c>
      <c r="EU58" s="143">
        <f t="shared" si="141"/>
        <v>1.570796327</v>
      </c>
      <c r="EV58" s="124">
        <f t="shared" si="142"/>
        <v>10215260.66</v>
      </c>
      <c r="EW58" s="144">
        <f t="shared" ref="EW58:EX58" si="1101">BY58+ES58</f>
        <v>-21139722.7</v>
      </c>
      <c r="EX58" s="144">
        <f t="shared" si="1101"/>
        <v>10215260.66</v>
      </c>
      <c r="EY58" s="144">
        <f t="shared" si="144"/>
        <v>2.691454183</v>
      </c>
      <c r="EZ58" s="145">
        <f t="shared" si="145"/>
        <v>23478488.59</v>
      </c>
      <c r="FA58" s="140">
        <f t="shared" si="146"/>
        <v>0.8971513942</v>
      </c>
      <c r="FB58" s="141">
        <f t="shared" si="147"/>
        <v>0.8971513942</v>
      </c>
      <c r="FC58" s="141">
        <f t="shared" si="148"/>
        <v>0.8971513942</v>
      </c>
      <c r="FD58" s="122">
        <f t="shared" si="149"/>
        <v>0.8971513942</v>
      </c>
      <c r="FE58" s="142">
        <f t="shared" si="150"/>
        <v>286.3452909</v>
      </c>
      <c r="FF58" s="130">
        <f t="shared" si="151"/>
        <v>286.3452909</v>
      </c>
      <c r="FG58" s="143">
        <f t="shared" si="152"/>
        <v>47.26045125</v>
      </c>
      <c r="FH58" s="143">
        <f t="shared" si="153"/>
        <v>59.20847835</v>
      </c>
      <c r="FI58" s="143">
        <f t="shared" si="154"/>
        <v>0.8971513942</v>
      </c>
      <c r="FJ58" s="124">
        <f t="shared" si="155"/>
        <v>75.75746934</v>
      </c>
      <c r="FK58" s="140">
        <f t="shared" si="156"/>
        <v>-6.283185307</v>
      </c>
      <c r="FL58" s="141">
        <f t="shared" si="157"/>
        <v>-6.283185307</v>
      </c>
      <c r="FM58" s="141">
        <f t="shared" si="158"/>
        <v>0</v>
      </c>
      <c r="FN58" s="122">
        <f t="shared" si="159"/>
        <v>0</v>
      </c>
      <c r="FO58" s="142">
        <f t="shared" si="160"/>
        <v>1553.887029</v>
      </c>
      <c r="FP58" s="130">
        <f t="shared" si="161"/>
        <v>1553.887029</v>
      </c>
      <c r="FQ58" s="143">
        <f t="shared" si="162"/>
        <v>-1553.887029</v>
      </c>
      <c r="FR58" s="143">
        <f t="shared" si="163"/>
        <v>0</v>
      </c>
      <c r="FS58" s="143">
        <f t="shared" si="164"/>
        <v>3.141592654</v>
      </c>
      <c r="FT58" s="124">
        <f t="shared" si="165"/>
        <v>1553.887029</v>
      </c>
      <c r="FU58" s="144">
        <f t="shared" si="166"/>
        <v>-51652.74745</v>
      </c>
      <c r="FV58" s="144">
        <f t="shared" si="167"/>
        <v>0</v>
      </c>
      <c r="FW58" s="144">
        <f t="shared" si="168"/>
        <v>-3.141592654</v>
      </c>
      <c r="FX58" s="145">
        <f t="shared" si="169"/>
        <v>51652.74745</v>
      </c>
      <c r="FY58" s="140">
        <f t="shared" si="170"/>
        <v>-3.141592654</v>
      </c>
      <c r="FZ58" s="140">
        <f t="shared" si="171"/>
        <v>-0.8971513942</v>
      </c>
      <c r="GA58" s="141">
        <f t="shared" si="172"/>
        <v>-4.038744048</v>
      </c>
      <c r="GB58" s="141">
        <f t="shared" si="173"/>
        <v>-4.038744048</v>
      </c>
      <c r="GC58" s="122">
        <f t="shared" si="174"/>
        <v>2.244441259</v>
      </c>
      <c r="GD58" s="142">
        <f t="shared" si="175"/>
        <v>51652.74745</v>
      </c>
      <c r="GE58" s="142">
        <f t="shared" si="176"/>
        <v>0.01320001854</v>
      </c>
      <c r="GF58" s="130">
        <f t="shared" si="177"/>
        <v>681.8172241</v>
      </c>
      <c r="GG58" s="143">
        <f t="shared" si="178"/>
        <v>-47.26045125</v>
      </c>
      <c r="GH58" s="143">
        <f t="shared" si="179"/>
        <v>59.20847835</v>
      </c>
      <c r="GI58" s="143">
        <f t="shared" si="180"/>
        <v>2.244441259</v>
      </c>
      <c r="GJ58" s="124">
        <f t="shared" si="181"/>
        <v>75.75746934</v>
      </c>
      <c r="GK58" s="146">
        <f t="shared" si="182"/>
        <v>-0.5</v>
      </c>
      <c r="GL58" s="127">
        <f t="shared" si="183"/>
        <v>-0.8660254038</v>
      </c>
      <c r="GM58" s="146">
        <f t="shared" si="184"/>
        <v>-2.094395102</v>
      </c>
      <c r="GN58" s="127">
        <f t="shared" si="185"/>
        <v>1</v>
      </c>
      <c r="GO58" s="147">
        <f t="shared" si="186"/>
        <v>-0.5</v>
      </c>
      <c r="GP58" s="128">
        <f t="shared" si="187"/>
        <v>0.8660254038</v>
      </c>
      <c r="GQ58" s="147">
        <f t="shared" si="188"/>
        <v>2.094395102</v>
      </c>
      <c r="GR58" s="128">
        <f t="shared" si="189"/>
        <v>1</v>
      </c>
      <c r="GS58" s="140">
        <f t="shared" si="190"/>
        <v>-2.094395102</v>
      </c>
      <c r="GT58" s="140">
        <f t="shared" si="191"/>
        <v>0.8971513942</v>
      </c>
      <c r="GU58" s="141">
        <f t="shared" si="192"/>
        <v>-1.197243708</v>
      </c>
      <c r="GV58" s="141">
        <f t="shared" si="193"/>
        <v>-1.197243708</v>
      </c>
      <c r="GW58" s="122">
        <f t="shared" si="194"/>
        <v>-1.197243708</v>
      </c>
      <c r="GX58" s="142">
        <f t="shared" si="195"/>
        <v>1</v>
      </c>
      <c r="GY58" s="142">
        <f t="shared" si="196"/>
        <v>75.75746934</v>
      </c>
      <c r="GZ58" s="130">
        <f t="shared" si="197"/>
        <v>75.75746934</v>
      </c>
      <c r="HA58" s="143">
        <f t="shared" si="198"/>
        <v>27.64582075</v>
      </c>
      <c r="HB58" s="143">
        <f t="shared" si="199"/>
        <v>-70.53299055</v>
      </c>
      <c r="HC58" s="143">
        <f t="shared" si="200"/>
        <v>-1.197243708</v>
      </c>
      <c r="HD58" s="124">
        <f t="shared" si="201"/>
        <v>75.75746934</v>
      </c>
      <c r="HE58" s="140">
        <f t="shared" si="202"/>
        <v>2.094395102</v>
      </c>
      <c r="HF58" s="140">
        <f t="shared" si="203"/>
        <v>2.244441259</v>
      </c>
      <c r="HG58" s="141">
        <f t="shared" si="204"/>
        <v>4.338836362</v>
      </c>
      <c r="HH58" s="141">
        <f t="shared" si="205"/>
        <v>4.338836362</v>
      </c>
      <c r="HI58" s="122">
        <f t="shared" si="206"/>
        <v>-1.944348945</v>
      </c>
      <c r="HJ58" s="142">
        <f t="shared" si="207"/>
        <v>1</v>
      </c>
      <c r="HK58" s="142">
        <f t="shared" si="208"/>
        <v>75.75746934</v>
      </c>
      <c r="HL58" s="130">
        <f t="shared" si="209"/>
        <v>75.75746934</v>
      </c>
      <c r="HM58" s="143">
        <f t="shared" si="210"/>
        <v>-27.64582075</v>
      </c>
      <c r="HN58" s="143">
        <f t="shared" si="211"/>
        <v>-70.53299055</v>
      </c>
      <c r="HO58" s="143">
        <f t="shared" si="212"/>
        <v>-1.944348945</v>
      </c>
      <c r="HP58" s="124">
        <f t="shared" si="213"/>
        <v>75.75746934</v>
      </c>
      <c r="HQ58" s="140">
        <f t="shared" si="214"/>
        <v>2.094395102</v>
      </c>
      <c r="HR58" s="140">
        <f t="shared" si="215"/>
        <v>0.8971513942</v>
      </c>
      <c r="HS58" s="141">
        <f t="shared" si="216"/>
        <v>2.991546497</v>
      </c>
      <c r="HT58" s="141">
        <f t="shared" si="217"/>
        <v>2.991546497</v>
      </c>
      <c r="HU58" s="122">
        <f t="shared" si="218"/>
        <v>2.991546497</v>
      </c>
      <c r="HV58" s="142">
        <f t="shared" si="219"/>
        <v>1</v>
      </c>
      <c r="HW58" s="142">
        <f t="shared" si="220"/>
        <v>75.75746934</v>
      </c>
      <c r="HX58" s="130">
        <f t="shared" si="221"/>
        <v>75.75746934</v>
      </c>
      <c r="HY58" s="143">
        <f t="shared" si="222"/>
        <v>-74.906272</v>
      </c>
      <c r="HZ58" s="143">
        <f t="shared" si="223"/>
        <v>11.3245122</v>
      </c>
      <c r="IA58" s="143">
        <f t="shared" si="224"/>
        <v>2.991546497</v>
      </c>
      <c r="IB58" s="124">
        <f t="shared" si="225"/>
        <v>75.75746934</v>
      </c>
      <c r="IC58" s="140">
        <f t="shared" si="226"/>
        <v>-2.094395102</v>
      </c>
      <c r="ID58" s="140">
        <f t="shared" si="227"/>
        <v>2.244441259</v>
      </c>
      <c r="IE58" s="141">
        <f t="shared" si="228"/>
        <v>0.150046157</v>
      </c>
      <c r="IF58" s="141">
        <f t="shared" si="229"/>
        <v>0.150046157</v>
      </c>
      <c r="IG58" s="122">
        <f t="shared" si="230"/>
        <v>0.150046157</v>
      </c>
      <c r="IH58" s="142">
        <f t="shared" si="231"/>
        <v>1</v>
      </c>
      <c r="II58" s="142">
        <f t="shared" si="232"/>
        <v>75.75746934</v>
      </c>
      <c r="IJ58" s="130">
        <f t="shared" si="233"/>
        <v>75.75746934</v>
      </c>
      <c r="IK58" s="143">
        <f t="shared" si="234"/>
        <v>74.906272</v>
      </c>
      <c r="IL58" s="143">
        <f t="shared" si="235"/>
        <v>11.3245122</v>
      </c>
      <c r="IM58" s="143">
        <f t="shared" si="236"/>
        <v>0.150046157</v>
      </c>
      <c r="IN58" s="124">
        <f t="shared" si="237"/>
        <v>75.75746934</v>
      </c>
    </row>
    <row r="59" ht="12.75" customHeight="1">
      <c r="A59" s="129">
        <f>'Cortez Cubic'!AP59</f>
        <v>-0.2187762226</v>
      </c>
      <c r="B59" s="129">
        <f>'Cortez Cubic'!AQ59</f>
        <v>20.35097401</v>
      </c>
      <c r="C59" s="129">
        <f>'Cortez Cubic'!AR59</f>
        <v>12685.8433</v>
      </c>
      <c r="D59" s="129">
        <f>'Cortez Cubic'!AS59</f>
        <v>-1131677.745</v>
      </c>
      <c r="E59" s="129">
        <f t="shared" ref="E59:H59" si="1102">0</f>
        <v>0</v>
      </c>
      <c r="F59" s="129">
        <f t="shared" si="1102"/>
        <v>0</v>
      </c>
      <c r="G59" s="129">
        <f t="shared" si="1102"/>
        <v>0</v>
      </c>
      <c r="H59" s="129">
        <f t="shared" si="1102"/>
        <v>0</v>
      </c>
      <c r="I59" s="110">
        <f>'Cortez Cubic'!I59</f>
        <v>92</v>
      </c>
      <c r="J59" s="130">
        <f t="shared" si="28"/>
        <v>88.61059042</v>
      </c>
      <c r="K59" s="131">
        <f t="shared" si="29"/>
        <v>0</v>
      </c>
      <c r="L59" s="131">
        <f t="shared" si="30"/>
        <v>1</v>
      </c>
      <c r="M59" s="132">
        <f t="shared" si="31"/>
        <v>3.389409575</v>
      </c>
      <c r="N59" s="133">
        <f t="shared" si="32"/>
        <v>155.2171251</v>
      </c>
      <c r="O59" s="134">
        <f t="shared" si="33"/>
        <v>243.8277155</v>
      </c>
      <c r="P59" s="134">
        <f t="shared" si="34"/>
        <v>0</v>
      </c>
      <c r="Q59" s="135">
        <f t="shared" si="35"/>
        <v>88.61059042</v>
      </c>
      <c r="R59" s="135">
        <f t="shared" si="36"/>
        <v>0</v>
      </c>
      <c r="S59" s="136">
        <f t="shared" si="37"/>
        <v>-239.4164329</v>
      </c>
      <c r="T59" s="136">
        <f t="shared" si="38"/>
        <v>0</v>
      </c>
      <c r="U59" s="137">
        <f t="shared" ref="U59:X59" si="1103">ATAN2(A59,E59)</f>
        <v>3.141592654</v>
      </c>
      <c r="V59" s="137">
        <f t="shared" si="1103"/>
        <v>0</v>
      </c>
      <c r="W59" s="137">
        <f t="shared" si="1103"/>
        <v>0</v>
      </c>
      <c r="X59" s="137">
        <f t="shared" si="1103"/>
        <v>3.141592654</v>
      </c>
      <c r="Y59" s="137">
        <f t="shared" ref="Y59:AB59" si="1104">SQRT(POWER(A59,2)+POWER(E59,2))</f>
        <v>0.2187762226</v>
      </c>
      <c r="Z59" s="137">
        <f t="shared" si="1104"/>
        <v>20.35097401</v>
      </c>
      <c r="AA59" s="137">
        <f t="shared" si="1104"/>
        <v>12685.8433</v>
      </c>
      <c r="AB59" s="137">
        <f t="shared" si="1104"/>
        <v>1131677.745</v>
      </c>
      <c r="AC59" s="138">
        <f t="shared" ref="AC59:AF59" si="1105">U59-$U59</f>
        <v>0</v>
      </c>
      <c r="AD59" s="138">
        <f t="shared" si="1105"/>
        <v>-3.141592654</v>
      </c>
      <c r="AE59" s="138">
        <f t="shared" si="1105"/>
        <v>-3.141592654</v>
      </c>
      <c r="AF59" s="138">
        <f t="shared" si="1105"/>
        <v>0</v>
      </c>
      <c r="AG59" s="138">
        <f t="shared" ref="AG59:AJ59" si="1106">Y59/$Y59</f>
        <v>1</v>
      </c>
      <c r="AH59" s="138">
        <f t="shared" si="1106"/>
        <v>93.02187306</v>
      </c>
      <c r="AI59" s="138">
        <f t="shared" si="1106"/>
        <v>57985.47554</v>
      </c>
      <c r="AJ59" s="138">
        <f t="shared" si="1106"/>
        <v>5172763.895</v>
      </c>
      <c r="AK59" s="139">
        <f t="shared" ref="AK59:AN59" si="1107">AG59*COS(AC59)</f>
        <v>1</v>
      </c>
      <c r="AL59" s="139">
        <f t="shared" si="1107"/>
        <v>-93.02187306</v>
      </c>
      <c r="AM59" s="139">
        <f t="shared" si="1107"/>
        <v>-57985.47554</v>
      </c>
      <c r="AN59" s="139">
        <f t="shared" si="1107"/>
        <v>5172763.895</v>
      </c>
      <c r="AO59" s="129">
        <f t="shared" ref="AO59:AR59" si="1108">AG59*SIN(AC59)</f>
        <v>0</v>
      </c>
      <c r="AP59" s="129">
        <f t="shared" si="1108"/>
        <v>0</v>
      </c>
      <c r="AQ59" s="129">
        <f t="shared" si="1108"/>
        <v>0</v>
      </c>
      <c r="AR59" s="129">
        <f t="shared" si="1108"/>
        <v>0</v>
      </c>
      <c r="AS59" s="140">
        <f t="shared" si="45"/>
        <v>-9.424777961</v>
      </c>
      <c r="AT59" s="141">
        <f t="shared" si="46"/>
        <v>-9.424777961</v>
      </c>
      <c r="AU59" s="141">
        <f t="shared" si="47"/>
        <v>-3.141592654</v>
      </c>
      <c r="AV59" s="122">
        <f t="shared" si="48"/>
        <v>3.141592654</v>
      </c>
      <c r="AW59" s="142">
        <f t="shared" si="49"/>
        <v>804924.6737</v>
      </c>
      <c r="AX59" s="130">
        <f t="shared" si="50"/>
        <v>804924.6737</v>
      </c>
      <c r="AY59" s="143">
        <f t="shared" si="51"/>
        <v>1609849.347</v>
      </c>
      <c r="AZ59" s="143">
        <f t="shared" si="52"/>
        <v>-0.000000000197149685</v>
      </c>
      <c r="BA59" s="143">
        <f t="shared" si="53"/>
        <v>0</v>
      </c>
      <c r="BB59" s="124">
        <f t="shared" si="54"/>
        <v>1609849.347</v>
      </c>
      <c r="BC59" s="140">
        <f t="shared" ref="BC59:BD59" si="1109">BC$2*AD59</f>
        <v>-3.141592654</v>
      </c>
      <c r="BD59" s="140">
        <f t="shared" si="1109"/>
        <v>-3.141592654</v>
      </c>
      <c r="BE59" s="141">
        <f t="shared" si="56"/>
        <v>-6.283185307</v>
      </c>
      <c r="BF59" s="141">
        <f t="shared" si="57"/>
        <v>0</v>
      </c>
      <c r="BG59" s="122">
        <f t="shared" si="58"/>
        <v>0</v>
      </c>
      <c r="BH59" s="142">
        <f t="shared" ref="BH59:BI59" si="1110">POWER(AH59,BH$2)</f>
        <v>93.02187306</v>
      </c>
      <c r="BI59" s="142">
        <f t="shared" si="1110"/>
        <v>57985.47554</v>
      </c>
      <c r="BJ59" s="130">
        <f t="shared" si="60"/>
        <v>5393917.545</v>
      </c>
      <c r="BK59" s="143">
        <f t="shared" si="61"/>
        <v>48545257.9</v>
      </c>
      <c r="BL59" s="143">
        <f t="shared" si="62"/>
        <v>0</v>
      </c>
      <c r="BM59" s="143">
        <f t="shared" si="63"/>
        <v>0</v>
      </c>
      <c r="BN59" s="124">
        <f t="shared" si="64"/>
        <v>48545257.9</v>
      </c>
      <c r="BO59" s="140">
        <f t="shared" si="65"/>
        <v>0</v>
      </c>
      <c r="BP59" s="141">
        <f t="shared" si="66"/>
        <v>0</v>
      </c>
      <c r="BQ59" s="141">
        <f t="shared" si="67"/>
        <v>0</v>
      </c>
      <c r="BR59" s="122">
        <f t="shared" si="68"/>
        <v>0</v>
      </c>
      <c r="BS59" s="142">
        <f t="shared" si="69"/>
        <v>5172763.895</v>
      </c>
      <c r="BT59" s="130">
        <f t="shared" si="70"/>
        <v>5172763.895</v>
      </c>
      <c r="BU59" s="143">
        <f t="shared" si="71"/>
        <v>-139664625.2</v>
      </c>
      <c r="BV59" s="143">
        <f t="shared" si="72"/>
        <v>0</v>
      </c>
      <c r="BW59" s="143">
        <f t="shared" si="73"/>
        <v>3.141592654</v>
      </c>
      <c r="BX59" s="124">
        <f t="shared" si="74"/>
        <v>139664625.2</v>
      </c>
      <c r="BY59" s="144">
        <f t="shared" ref="BY59:BZ59" si="1111">AY59+BK59+BU59</f>
        <v>-89509517.91</v>
      </c>
      <c r="BZ59" s="144">
        <f t="shared" si="1111"/>
        <v>-0.000000000197149685</v>
      </c>
      <c r="CA59" s="144">
        <f t="shared" si="76"/>
        <v>-3.141592654</v>
      </c>
      <c r="CB59" s="145">
        <f t="shared" si="77"/>
        <v>89509517.91</v>
      </c>
      <c r="CC59" s="140">
        <f t="shared" ref="CC59:CD59" si="1112">CC$2*AD59</f>
        <v>-6.283185307</v>
      </c>
      <c r="CD59" s="140">
        <f t="shared" si="1112"/>
        <v>-6.283185307</v>
      </c>
      <c r="CE59" s="141">
        <f t="shared" si="79"/>
        <v>-12.56637061</v>
      </c>
      <c r="CF59" s="141">
        <f t="shared" si="80"/>
        <v>0</v>
      </c>
      <c r="CG59" s="122">
        <f t="shared" si="81"/>
        <v>0</v>
      </c>
      <c r="CH59" s="142">
        <f t="shared" ref="CH59:CI59" si="1113">POWER(AH59,CH$2)</f>
        <v>8653.068867</v>
      </c>
      <c r="CI59" s="142">
        <f t="shared" si="1113"/>
        <v>3362315374</v>
      </c>
      <c r="CJ59" s="130">
        <f t="shared" si="83"/>
        <v>29094346481525</v>
      </c>
      <c r="CK59" s="143">
        <f t="shared" si="84"/>
        <v>-29094346481525</v>
      </c>
      <c r="CL59" s="143">
        <f t="shared" si="85"/>
        <v>0</v>
      </c>
      <c r="CM59" s="143">
        <f t="shared" si="86"/>
        <v>3.141592654</v>
      </c>
      <c r="CN59" s="124">
        <f t="shared" si="87"/>
        <v>29094346481525</v>
      </c>
      <c r="CO59" s="140">
        <f t="shared" si="88"/>
        <v>-9.424777961</v>
      </c>
      <c r="CP59" s="141">
        <f t="shared" si="89"/>
        <v>-9.424777961</v>
      </c>
      <c r="CQ59" s="141">
        <f t="shared" si="90"/>
        <v>-3.141592654</v>
      </c>
      <c r="CR59" s="122">
        <f t="shared" si="91"/>
        <v>3.141592654</v>
      </c>
      <c r="CS59" s="142">
        <f t="shared" si="92"/>
        <v>194965455867034</v>
      </c>
      <c r="CT59" s="130">
        <f t="shared" si="93"/>
        <v>194965455867034</v>
      </c>
      <c r="CU59" s="143">
        <f t="shared" si="94"/>
        <v>-779861823468136</v>
      </c>
      <c r="CV59" s="143">
        <f t="shared" si="95"/>
        <v>0.09550552859</v>
      </c>
      <c r="CW59" s="143">
        <f t="shared" si="96"/>
        <v>3.141592654</v>
      </c>
      <c r="CX59" s="124">
        <f t="shared" si="97"/>
        <v>779861823468136</v>
      </c>
      <c r="CY59" s="140">
        <f t="shared" si="98"/>
        <v>-9.424777961</v>
      </c>
      <c r="CZ59" s="140">
        <f t="shared" si="99"/>
        <v>0</v>
      </c>
      <c r="DA59" s="141">
        <f t="shared" si="100"/>
        <v>-9.424777961</v>
      </c>
      <c r="DB59" s="141">
        <f t="shared" si="101"/>
        <v>-3.141592654</v>
      </c>
      <c r="DC59" s="122">
        <f t="shared" si="102"/>
        <v>3.141592654</v>
      </c>
      <c r="DD59" s="142">
        <f t="shared" si="103"/>
        <v>804924.6737</v>
      </c>
      <c r="DE59" s="142">
        <f t="shared" si="104"/>
        <v>5172763.895</v>
      </c>
      <c r="DF59" s="130">
        <f t="shared" si="105"/>
        <v>4163685290113</v>
      </c>
      <c r="DG59" s="143">
        <f t="shared" si="106"/>
        <v>-16654741160453</v>
      </c>
      <c r="DH59" s="143">
        <f t="shared" si="107"/>
        <v>0.002039617545</v>
      </c>
      <c r="DI59" s="143">
        <f t="shared" si="108"/>
        <v>3.141592654</v>
      </c>
      <c r="DJ59" s="124">
        <f t="shared" si="109"/>
        <v>16654741160453</v>
      </c>
      <c r="DK59" s="140">
        <f t="shared" ref="DK59:DM59" si="1114">DK$2*AD59</f>
        <v>-3.141592654</v>
      </c>
      <c r="DL59" s="140">
        <f t="shared" si="1114"/>
        <v>-3.141592654</v>
      </c>
      <c r="DM59" s="140">
        <f t="shared" si="1114"/>
        <v>0</v>
      </c>
      <c r="DN59" s="141">
        <f t="shared" si="111"/>
        <v>-6.283185307</v>
      </c>
      <c r="DO59" s="141">
        <f t="shared" si="112"/>
        <v>0</v>
      </c>
      <c r="DP59" s="122">
        <f t="shared" si="113"/>
        <v>0</v>
      </c>
      <c r="DQ59" s="142">
        <f t="shared" ref="DQ59:DS59" si="1115">POWER(AH59,DQ$2)</f>
        <v>93.02187306</v>
      </c>
      <c r="DR59" s="142">
        <f t="shared" si="1115"/>
        <v>57985.47554</v>
      </c>
      <c r="DS59" s="142">
        <f t="shared" si="1115"/>
        <v>5172763.895</v>
      </c>
      <c r="DT59" s="130">
        <f t="shared" si="115"/>
        <v>27901461927981</v>
      </c>
      <c r="DU59" s="143">
        <f t="shared" si="116"/>
        <v>-502226314703663</v>
      </c>
      <c r="DV59" s="143">
        <f t="shared" si="117"/>
        <v>0</v>
      </c>
      <c r="DW59" s="143">
        <f t="shared" si="118"/>
        <v>3.141592654</v>
      </c>
      <c r="DX59" s="124">
        <f t="shared" si="119"/>
        <v>502226314703663</v>
      </c>
      <c r="DY59" s="140">
        <f t="shared" si="120"/>
        <v>0</v>
      </c>
      <c r="DZ59" s="141">
        <f t="shared" si="121"/>
        <v>0</v>
      </c>
      <c r="EA59" s="141">
        <f t="shared" si="122"/>
        <v>0</v>
      </c>
      <c r="EB59" s="122">
        <f t="shared" si="123"/>
        <v>0</v>
      </c>
      <c r="EC59" s="142">
        <f t="shared" si="124"/>
        <v>26757486311402</v>
      </c>
      <c r="ED59" s="130">
        <f t="shared" si="125"/>
        <v>26757486311402</v>
      </c>
      <c r="EE59" s="143">
        <f t="shared" si="126"/>
        <v>722452130407849</v>
      </c>
      <c r="EF59" s="143">
        <f t="shared" si="127"/>
        <v>0</v>
      </c>
      <c r="EG59" s="143">
        <f t="shared" si="128"/>
        <v>0</v>
      </c>
      <c r="EH59" s="124">
        <f t="shared" si="129"/>
        <v>722452130407849</v>
      </c>
      <c r="EI59" s="144">
        <f t="shared" ref="EI59:EJ59" si="1116">CK59+CU59+DG59+DU59+EE59</f>
        <v>-605385095405928</v>
      </c>
      <c r="EJ59" s="144">
        <f t="shared" si="1116"/>
        <v>0.09754514613</v>
      </c>
      <c r="EK59" s="144">
        <f t="shared" si="131"/>
        <v>3.141592654</v>
      </c>
      <c r="EL59" s="145">
        <f t="shared" si="132"/>
        <v>605385095405928</v>
      </c>
      <c r="EM59" s="140">
        <f t="shared" si="133"/>
        <v>1.570796327</v>
      </c>
      <c r="EN59" s="141">
        <f t="shared" si="134"/>
        <v>1.570796327</v>
      </c>
      <c r="EO59" s="141">
        <f t="shared" si="135"/>
        <v>1.570796327</v>
      </c>
      <c r="EP59" s="122">
        <f t="shared" si="136"/>
        <v>1.570796327</v>
      </c>
      <c r="EQ59" s="142">
        <f t="shared" si="137"/>
        <v>24604574.68</v>
      </c>
      <c r="ER59" s="130">
        <f t="shared" si="138"/>
        <v>24604574.68</v>
      </c>
      <c r="ES59" s="143">
        <f t="shared" si="139"/>
        <v>0.000000007828500801</v>
      </c>
      <c r="ET59" s="143">
        <f t="shared" si="140"/>
        <v>127849120.4</v>
      </c>
      <c r="EU59" s="143">
        <f t="shared" si="141"/>
        <v>1.570796327</v>
      </c>
      <c r="EV59" s="124">
        <f t="shared" si="142"/>
        <v>127849120.4</v>
      </c>
      <c r="EW59" s="144">
        <f t="shared" ref="EW59:EX59" si="1117">BY59+ES59</f>
        <v>-89509517.91</v>
      </c>
      <c r="EX59" s="144">
        <f t="shared" si="1117"/>
        <v>127849120.4</v>
      </c>
      <c r="EY59" s="144">
        <f t="shared" si="144"/>
        <v>2.181601731</v>
      </c>
      <c r="EZ59" s="145">
        <f t="shared" si="145"/>
        <v>156068418.9</v>
      </c>
      <c r="FA59" s="140">
        <f t="shared" si="146"/>
        <v>0.7272005768</v>
      </c>
      <c r="FB59" s="141">
        <f t="shared" si="147"/>
        <v>0.7272005768</v>
      </c>
      <c r="FC59" s="141">
        <f t="shared" si="148"/>
        <v>0.7272005768</v>
      </c>
      <c r="FD59" s="122">
        <f t="shared" si="149"/>
        <v>0.7272005768</v>
      </c>
      <c r="FE59" s="142">
        <f t="shared" si="150"/>
        <v>538.3999491</v>
      </c>
      <c r="FF59" s="130">
        <f t="shared" si="151"/>
        <v>538.3999491</v>
      </c>
      <c r="FG59" s="143">
        <f t="shared" si="152"/>
        <v>106.4102123</v>
      </c>
      <c r="FH59" s="143">
        <f t="shared" si="153"/>
        <v>94.69324511</v>
      </c>
      <c r="FI59" s="143">
        <f t="shared" si="154"/>
        <v>0.7272005768</v>
      </c>
      <c r="FJ59" s="124">
        <f t="shared" si="155"/>
        <v>142.4427743</v>
      </c>
      <c r="FK59" s="140">
        <f t="shared" si="156"/>
        <v>-6.283185307</v>
      </c>
      <c r="FL59" s="141">
        <f t="shared" si="157"/>
        <v>-6.283185307</v>
      </c>
      <c r="FM59" s="141">
        <f t="shared" si="158"/>
        <v>0</v>
      </c>
      <c r="FN59" s="122">
        <f t="shared" si="159"/>
        <v>0</v>
      </c>
      <c r="FO59" s="142">
        <f t="shared" si="160"/>
        <v>8653.068867</v>
      </c>
      <c r="FP59" s="130">
        <f t="shared" si="161"/>
        <v>8653.068867</v>
      </c>
      <c r="FQ59" s="143">
        <f t="shared" si="162"/>
        <v>-8653.068867</v>
      </c>
      <c r="FR59" s="143">
        <f t="shared" si="163"/>
        <v>0</v>
      </c>
      <c r="FS59" s="143">
        <f t="shared" si="164"/>
        <v>3.141592654</v>
      </c>
      <c r="FT59" s="124">
        <f t="shared" si="165"/>
        <v>8653.068867</v>
      </c>
      <c r="FU59" s="144">
        <f t="shared" si="166"/>
        <v>-182609.4955</v>
      </c>
      <c r="FV59" s="144">
        <f t="shared" si="167"/>
        <v>0</v>
      </c>
      <c r="FW59" s="144">
        <f t="shared" si="168"/>
        <v>-3.141592654</v>
      </c>
      <c r="FX59" s="145">
        <f t="shared" si="169"/>
        <v>182609.4955</v>
      </c>
      <c r="FY59" s="140">
        <f t="shared" si="170"/>
        <v>-3.141592654</v>
      </c>
      <c r="FZ59" s="140">
        <f t="shared" si="171"/>
        <v>-0.7272005768</v>
      </c>
      <c r="GA59" s="141">
        <f t="shared" si="172"/>
        <v>-3.86879323</v>
      </c>
      <c r="GB59" s="141">
        <f t="shared" si="173"/>
        <v>-3.86879323</v>
      </c>
      <c r="GC59" s="122">
        <f t="shared" si="174"/>
        <v>2.414392077</v>
      </c>
      <c r="GD59" s="142">
        <f t="shared" si="175"/>
        <v>182609.4955</v>
      </c>
      <c r="GE59" s="142">
        <f t="shared" si="176"/>
        <v>0.007020363125</v>
      </c>
      <c r="GF59" s="130">
        <f t="shared" si="177"/>
        <v>1281.984968</v>
      </c>
      <c r="GG59" s="143">
        <f t="shared" si="178"/>
        <v>-106.4102123</v>
      </c>
      <c r="GH59" s="143">
        <f t="shared" si="179"/>
        <v>94.69324511</v>
      </c>
      <c r="GI59" s="143">
        <f t="shared" si="180"/>
        <v>2.414392077</v>
      </c>
      <c r="GJ59" s="124">
        <f t="shared" si="181"/>
        <v>142.4427743</v>
      </c>
      <c r="GK59" s="146">
        <f t="shared" si="182"/>
        <v>-0.5</v>
      </c>
      <c r="GL59" s="127">
        <f t="shared" si="183"/>
        <v>-0.8660254038</v>
      </c>
      <c r="GM59" s="146">
        <f t="shared" si="184"/>
        <v>-2.094395102</v>
      </c>
      <c r="GN59" s="127">
        <f t="shared" si="185"/>
        <v>1</v>
      </c>
      <c r="GO59" s="147">
        <f t="shared" si="186"/>
        <v>-0.5</v>
      </c>
      <c r="GP59" s="128">
        <f t="shared" si="187"/>
        <v>0.8660254038</v>
      </c>
      <c r="GQ59" s="147">
        <f t="shared" si="188"/>
        <v>2.094395102</v>
      </c>
      <c r="GR59" s="128">
        <f t="shared" si="189"/>
        <v>1</v>
      </c>
      <c r="GS59" s="140">
        <f t="shared" si="190"/>
        <v>-2.094395102</v>
      </c>
      <c r="GT59" s="140">
        <f t="shared" si="191"/>
        <v>0.7272005768</v>
      </c>
      <c r="GU59" s="141">
        <f t="shared" si="192"/>
        <v>-1.367194526</v>
      </c>
      <c r="GV59" s="141">
        <f t="shared" si="193"/>
        <v>-1.367194526</v>
      </c>
      <c r="GW59" s="122">
        <f t="shared" si="194"/>
        <v>-1.367194526</v>
      </c>
      <c r="GX59" s="142">
        <f t="shared" si="195"/>
        <v>1</v>
      </c>
      <c r="GY59" s="142">
        <f t="shared" si="196"/>
        <v>142.4427743</v>
      </c>
      <c r="GZ59" s="130">
        <f t="shared" si="197"/>
        <v>142.4427743</v>
      </c>
      <c r="HA59" s="143">
        <f t="shared" si="198"/>
        <v>28.8016497</v>
      </c>
      <c r="HB59" s="143">
        <f t="shared" si="199"/>
        <v>-139.5005696</v>
      </c>
      <c r="HC59" s="143">
        <f t="shared" si="200"/>
        <v>-1.367194526</v>
      </c>
      <c r="HD59" s="124">
        <f t="shared" si="201"/>
        <v>142.4427743</v>
      </c>
      <c r="HE59" s="140">
        <f t="shared" si="202"/>
        <v>2.094395102</v>
      </c>
      <c r="HF59" s="140">
        <f t="shared" si="203"/>
        <v>2.414392077</v>
      </c>
      <c r="HG59" s="141">
        <f t="shared" si="204"/>
        <v>4.508787179</v>
      </c>
      <c r="HH59" s="141">
        <f t="shared" si="205"/>
        <v>4.508787179</v>
      </c>
      <c r="HI59" s="122">
        <f t="shared" si="206"/>
        <v>-1.774398128</v>
      </c>
      <c r="HJ59" s="142">
        <f t="shared" si="207"/>
        <v>1</v>
      </c>
      <c r="HK59" s="142">
        <f t="shared" si="208"/>
        <v>142.4427743</v>
      </c>
      <c r="HL59" s="130">
        <f t="shared" si="209"/>
        <v>142.4427743</v>
      </c>
      <c r="HM59" s="143">
        <f t="shared" si="210"/>
        <v>-28.8016497</v>
      </c>
      <c r="HN59" s="143">
        <f t="shared" si="211"/>
        <v>-139.5005696</v>
      </c>
      <c r="HO59" s="143">
        <f t="shared" si="212"/>
        <v>-1.774398128</v>
      </c>
      <c r="HP59" s="124">
        <f t="shared" si="213"/>
        <v>142.4427743</v>
      </c>
      <c r="HQ59" s="140">
        <f t="shared" si="214"/>
        <v>2.094395102</v>
      </c>
      <c r="HR59" s="140">
        <f t="shared" si="215"/>
        <v>0.7272005768</v>
      </c>
      <c r="HS59" s="141">
        <f t="shared" si="216"/>
        <v>2.821595679</v>
      </c>
      <c r="HT59" s="141">
        <f t="shared" si="217"/>
        <v>2.821595679</v>
      </c>
      <c r="HU59" s="122">
        <f t="shared" si="218"/>
        <v>2.821595679</v>
      </c>
      <c r="HV59" s="142">
        <f t="shared" si="219"/>
        <v>1</v>
      </c>
      <c r="HW59" s="142">
        <f t="shared" si="220"/>
        <v>142.4427743</v>
      </c>
      <c r="HX59" s="130">
        <f t="shared" si="221"/>
        <v>142.4427743</v>
      </c>
      <c r="HY59" s="143">
        <f t="shared" si="222"/>
        <v>-135.211862</v>
      </c>
      <c r="HZ59" s="143">
        <f t="shared" si="223"/>
        <v>44.80732448</v>
      </c>
      <c r="IA59" s="143">
        <f t="shared" si="224"/>
        <v>2.821595679</v>
      </c>
      <c r="IB59" s="124">
        <f t="shared" si="225"/>
        <v>142.4427743</v>
      </c>
      <c r="IC59" s="140">
        <f t="shared" si="226"/>
        <v>-2.094395102</v>
      </c>
      <c r="ID59" s="140">
        <f t="shared" si="227"/>
        <v>2.414392077</v>
      </c>
      <c r="IE59" s="141">
        <f t="shared" si="228"/>
        <v>0.3199969743</v>
      </c>
      <c r="IF59" s="141">
        <f t="shared" si="229"/>
        <v>0.3199969743</v>
      </c>
      <c r="IG59" s="122">
        <f t="shared" si="230"/>
        <v>0.3199969743</v>
      </c>
      <c r="IH59" s="142">
        <f t="shared" si="231"/>
        <v>1</v>
      </c>
      <c r="II59" s="142">
        <f t="shared" si="232"/>
        <v>142.4427743</v>
      </c>
      <c r="IJ59" s="130">
        <f t="shared" si="233"/>
        <v>142.4427743</v>
      </c>
      <c r="IK59" s="143">
        <f t="shared" si="234"/>
        <v>135.211862</v>
      </c>
      <c r="IL59" s="143">
        <f t="shared" si="235"/>
        <v>44.80732448</v>
      </c>
      <c r="IM59" s="143">
        <f t="shared" si="236"/>
        <v>0.3199969743</v>
      </c>
      <c r="IN59" s="124">
        <f t="shared" si="237"/>
        <v>142.4427743</v>
      </c>
    </row>
    <row r="60" ht="12.75" customHeight="1">
      <c r="A60" s="129">
        <f>'Cortez Cubic'!AP60</f>
        <v>-0.2187762226</v>
      </c>
      <c r="B60" s="129">
        <f>'Cortez Cubic'!AQ60</f>
        <v>6.141828703</v>
      </c>
      <c r="C60" s="129">
        <f>'Cortez Cubic'!AR60</f>
        <v>2223.586039</v>
      </c>
      <c r="D60" s="129">
        <f>'Cortez Cubic'!AS60</f>
        <v>-88844.76635</v>
      </c>
      <c r="E60" s="129">
        <f t="shared" ref="E60:H60" si="1118">0</f>
        <v>0</v>
      </c>
      <c r="F60" s="129">
        <f t="shared" si="1118"/>
        <v>0</v>
      </c>
      <c r="G60" s="129">
        <f t="shared" si="1118"/>
        <v>0</v>
      </c>
      <c r="H60" s="129">
        <f t="shared" si="1118"/>
        <v>0</v>
      </c>
      <c r="I60" s="110">
        <f>'Cortez Cubic'!I60</f>
        <v>39</v>
      </c>
      <c r="J60" s="130">
        <f t="shared" si="28"/>
        <v>42.5276844</v>
      </c>
      <c r="K60" s="131">
        <f t="shared" si="29"/>
        <v>0</v>
      </c>
      <c r="L60" s="131">
        <f t="shared" si="30"/>
        <v>1</v>
      </c>
      <c r="M60" s="132">
        <f t="shared" si="31"/>
        <v>-3.527684396</v>
      </c>
      <c r="N60" s="133">
        <f t="shared" si="32"/>
        <v>48.23136031</v>
      </c>
      <c r="O60" s="134">
        <f t="shared" si="33"/>
        <v>90.75904471</v>
      </c>
      <c r="P60" s="134">
        <f t="shared" si="34"/>
        <v>0</v>
      </c>
      <c r="Q60" s="135">
        <f t="shared" si="35"/>
        <v>42.5276844</v>
      </c>
      <c r="R60" s="135">
        <f t="shared" si="36"/>
        <v>0</v>
      </c>
      <c r="S60" s="136">
        <f t="shared" si="37"/>
        <v>-105.2131632</v>
      </c>
      <c r="T60" s="136">
        <f t="shared" si="38"/>
        <v>0</v>
      </c>
      <c r="U60" s="137">
        <f t="shared" ref="U60:X60" si="1119">ATAN2(A60,E60)</f>
        <v>3.141592654</v>
      </c>
      <c r="V60" s="137">
        <f t="shared" si="1119"/>
        <v>0</v>
      </c>
      <c r="W60" s="137">
        <f t="shared" si="1119"/>
        <v>0</v>
      </c>
      <c r="X60" s="137">
        <f t="shared" si="1119"/>
        <v>3.141592654</v>
      </c>
      <c r="Y60" s="137">
        <f t="shared" ref="Y60:AB60" si="1120">SQRT(POWER(A60,2)+POWER(E60,2))</f>
        <v>0.2187762226</v>
      </c>
      <c r="Z60" s="137">
        <f t="shared" si="1120"/>
        <v>6.141828703</v>
      </c>
      <c r="AA60" s="137">
        <f t="shared" si="1120"/>
        <v>2223.586039</v>
      </c>
      <c r="AB60" s="137">
        <f t="shared" si="1120"/>
        <v>88844.76635</v>
      </c>
      <c r="AC60" s="138">
        <f t="shared" ref="AC60:AF60" si="1121">U60-$U60</f>
        <v>0</v>
      </c>
      <c r="AD60" s="138">
        <f t="shared" si="1121"/>
        <v>-3.141592654</v>
      </c>
      <c r="AE60" s="138">
        <f t="shared" si="1121"/>
        <v>-3.141592654</v>
      </c>
      <c r="AF60" s="138">
        <f t="shared" si="1121"/>
        <v>0</v>
      </c>
      <c r="AG60" s="138">
        <f t="shared" ref="AG60:AJ60" si="1122">Y60/$Y60</f>
        <v>1</v>
      </c>
      <c r="AH60" s="138">
        <f t="shared" si="1122"/>
        <v>28.0735659</v>
      </c>
      <c r="AI60" s="138">
        <f t="shared" si="1122"/>
        <v>10163.74637</v>
      </c>
      <c r="AJ60" s="138">
        <f t="shared" si="1122"/>
        <v>406098.8223</v>
      </c>
      <c r="AK60" s="139">
        <f t="shared" ref="AK60:AN60" si="1123">AG60*COS(AC60)</f>
        <v>1</v>
      </c>
      <c r="AL60" s="139">
        <f t="shared" si="1123"/>
        <v>-28.0735659</v>
      </c>
      <c r="AM60" s="139">
        <f t="shared" si="1123"/>
        <v>-10163.74637</v>
      </c>
      <c r="AN60" s="139">
        <f t="shared" si="1123"/>
        <v>406098.8223</v>
      </c>
      <c r="AO60" s="129">
        <f t="shared" ref="AO60:AR60" si="1124">AG60*SIN(AC60)</f>
        <v>0</v>
      </c>
      <c r="AP60" s="129">
        <f t="shared" si="1124"/>
        <v>0</v>
      </c>
      <c r="AQ60" s="129">
        <f t="shared" si="1124"/>
        <v>0</v>
      </c>
      <c r="AR60" s="129">
        <f t="shared" si="1124"/>
        <v>0</v>
      </c>
      <c r="AS60" s="140">
        <f t="shared" si="45"/>
        <v>-9.424777961</v>
      </c>
      <c r="AT60" s="141">
        <f t="shared" si="46"/>
        <v>-9.424777961</v>
      </c>
      <c r="AU60" s="141">
        <f t="shared" si="47"/>
        <v>-3.141592654</v>
      </c>
      <c r="AV60" s="122">
        <f t="shared" si="48"/>
        <v>3.141592654</v>
      </c>
      <c r="AW60" s="142">
        <f t="shared" si="49"/>
        <v>22125.482</v>
      </c>
      <c r="AX60" s="130">
        <f t="shared" si="50"/>
        <v>22125.482</v>
      </c>
      <c r="AY60" s="143">
        <f t="shared" si="51"/>
        <v>44250.96401</v>
      </c>
      <c r="AZ60" s="143">
        <f t="shared" si="52"/>
        <v>0</v>
      </c>
      <c r="BA60" s="143">
        <f t="shared" si="53"/>
        <v>0</v>
      </c>
      <c r="BB60" s="124">
        <f t="shared" si="54"/>
        <v>44250.96401</v>
      </c>
      <c r="BC60" s="140">
        <f t="shared" ref="BC60:BD60" si="1125">BC$2*AD60</f>
        <v>-3.141592654</v>
      </c>
      <c r="BD60" s="140">
        <f t="shared" si="1125"/>
        <v>-3.141592654</v>
      </c>
      <c r="BE60" s="141">
        <f t="shared" si="56"/>
        <v>-6.283185307</v>
      </c>
      <c r="BF60" s="141">
        <f t="shared" si="57"/>
        <v>0</v>
      </c>
      <c r="BG60" s="122">
        <f t="shared" si="58"/>
        <v>0</v>
      </c>
      <c r="BH60" s="142">
        <f t="shared" ref="BH60:BI60" si="1126">POWER(AH60,BH$2)</f>
        <v>28.0735659</v>
      </c>
      <c r="BI60" s="142">
        <f t="shared" si="1126"/>
        <v>10163.74637</v>
      </c>
      <c r="BJ60" s="130">
        <f t="shared" si="60"/>
        <v>285332.6036</v>
      </c>
      <c r="BK60" s="143">
        <f t="shared" si="61"/>
        <v>2567993.432</v>
      </c>
      <c r="BL60" s="143">
        <f t="shared" si="62"/>
        <v>0</v>
      </c>
      <c r="BM60" s="143">
        <f t="shared" si="63"/>
        <v>0</v>
      </c>
      <c r="BN60" s="124">
        <f t="shared" si="64"/>
        <v>2567993.432</v>
      </c>
      <c r="BO60" s="140">
        <f t="shared" si="65"/>
        <v>0</v>
      </c>
      <c r="BP60" s="141">
        <f t="shared" si="66"/>
        <v>0</v>
      </c>
      <c r="BQ60" s="141">
        <f t="shared" si="67"/>
        <v>0</v>
      </c>
      <c r="BR60" s="122">
        <f t="shared" si="68"/>
        <v>0</v>
      </c>
      <c r="BS60" s="142">
        <f t="shared" si="69"/>
        <v>406098.8223</v>
      </c>
      <c r="BT60" s="130">
        <f t="shared" si="70"/>
        <v>406098.8223</v>
      </c>
      <c r="BU60" s="143">
        <f t="shared" si="71"/>
        <v>-10964668.2</v>
      </c>
      <c r="BV60" s="143">
        <f t="shared" si="72"/>
        <v>0</v>
      </c>
      <c r="BW60" s="143">
        <f t="shared" si="73"/>
        <v>3.141592654</v>
      </c>
      <c r="BX60" s="124">
        <f t="shared" si="74"/>
        <v>10964668.2</v>
      </c>
      <c r="BY60" s="144">
        <f t="shared" ref="BY60:BZ60" si="1127">AY60+BK60+BU60</f>
        <v>-8352423.807</v>
      </c>
      <c r="BZ60" s="144">
        <f t="shared" si="1127"/>
        <v>0</v>
      </c>
      <c r="CA60" s="144">
        <f t="shared" si="76"/>
        <v>-3.141592654</v>
      </c>
      <c r="CB60" s="145">
        <f t="shared" si="77"/>
        <v>8352423.807</v>
      </c>
      <c r="CC60" s="140">
        <f t="shared" ref="CC60:CD60" si="1128">CC$2*AD60</f>
        <v>-6.283185307</v>
      </c>
      <c r="CD60" s="140">
        <f t="shared" si="1128"/>
        <v>-6.283185307</v>
      </c>
      <c r="CE60" s="141">
        <f t="shared" si="79"/>
        <v>-12.56637061</v>
      </c>
      <c r="CF60" s="141">
        <f t="shared" si="80"/>
        <v>0</v>
      </c>
      <c r="CG60" s="122">
        <f t="shared" si="81"/>
        <v>0</v>
      </c>
      <c r="CH60" s="142">
        <f t="shared" ref="CH60:CI60" si="1129">POWER(AH60,CH$2)</f>
        <v>788.1251025</v>
      </c>
      <c r="CI60" s="142">
        <f t="shared" si="1129"/>
        <v>103301740.3</v>
      </c>
      <c r="CJ60" s="130">
        <f t="shared" si="83"/>
        <v>81414694668</v>
      </c>
      <c r="CK60" s="143">
        <f t="shared" si="84"/>
        <v>-81414694668</v>
      </c>
      <c r="CL60" s="143">
        <f t="shared" si="85"/>
        <v>0</v>
      </c>
      <c r="CM60" s="143">
        <f t="shared" si="86"/>
        <v>3.141592654</v>
      </c>
      <c r="CN60" s="124">
        <f t="shared" si="87"/>
        <v>81414694668</v>
      </c>
      <c r="CO60" s="140">
        <f t="shared" si="88"/>
        <v>-9.424777961</v>
      </c>
      <c r="CP60" s="141">
        <f t="shared" si="89"/>
        <v>-9.424777961</v>
      </c>
      <c r="CQ60" s="141">
        <f t="shared" si="90"/>
        <v>-3.141592654</v>
      </c>
      <c r="CR60" s="122">
        <f t="shared" si="91"/>
        <v>3.141592654</v>
      </c>
      <c r="CS60" s="142">
        <f t="shared" si="92"/>
        <v>1049932688303</v>
      </c>
      <c r="CT60" s="130">
        <f t="shared" si="93"/>
        <v>1049932688303</v>
      </c>
      <c r="CU60" s="143">
        <f t="shared" si="94"/>
        <v>-4199730753213</v>
      </c>
      <c r="CV60" s="143">
        <f t="shared" si="95"/>
        <v>0.0005143186824</v>
      </c>
      <c r="CW60" s="143">
        <f t="shared" si="96"/>
        <v>3.141592654</v>
      </c>
      <c r="CX60" s="124">
        <f t="shared" si="97"/>
        <v>4199730753213</v>
      </c>
      <c r="CY60" s="140">
        <f t="shared" si="98"/>
        <v>-9.424777961</v>
      </c>
      <c r="CZ60" s="140">
        <f t="shared" si="99"/>
        <v>0</v>
      </c>
      <c r="DA60" s="141">
        <f t="shared" si="100"/>
        <v>-9.424777961</v>
      </c>
      <c r="DB60" s="141">
        <f t="shared" si="101"/>
        <v>-3.141592654</v>
      </c>
      <c r="DC60" s="122">
        <f t="shared" si="102"/>
        <v>3.141592654</v>
      </c>
      <c r="DD60" s="142">
        <f t="shared" si="103"/>
        <v>22125.482</v>
      </c>
      <c r="DE60" s="142">
        <f t="shared" si="104"/>
        <v>406098.8223</v>
      </c>
      <c r="DF60" s="130">
        <f t="shared" si="105"/>
        <v>8985132185</v>
      </c>
      <c r="DG60" s="143">
        <f t="shared" si="106"/>
        <v>-35940528740</v>
      </c>
      <c r="DH60" s="143">
        <f t="shared" si="107"/>
        <v>0.000004401445348</v>
      </c>
      <c r="DI60" s="143">
        <f t="shared" si="108"/>
        <v>3.141592654</v>
      </c>
      <c r="DJ60" s="124">
        <f t="shared" si="109"/>
        <v>35940528740</v>
      </c>
      <c r="DK60" s="140">
        <f t="shared" ref="DK60:DM60" si="1130">DK$2*AD60</f>
        <v>-3.141592654</v>
      </c>
      <c r="DL60" s="140">
        <f t="shared" si="1130"/>
        <v>-3.141592654</v>
      </c>
      <c r="DM60" s="140">
        <f t="shared" si="1130"/>
        <v>0</v>
      </c>
      <c r="DN60" s="141">
        <f t="shared" si="111"/>
        <v>-6.283185307</v>
      </c>
      <c r="DO60" s="141">
        <f t="shared" si="112"/>
        <v>0</v>
      </c>
      <c r="DP60" s="122">
        <f t="shared" si="113"/>
        <v>0</v>
      </c>
      <c r="DQ60" s="142">
        <f t="shared" ref="DQ60:DS60" si="1131">POWER(AH60,DQ$2)</f>
        <v>28.0735659</v>
      </c>
      <c r="DR60" s="142">
        <f t="shared" si="1131"/>
        <v>10163.74637</v>
      </c>
      <c r="DS60" s="142">
        <f t="shared" si="1131"/>
        <v>406098.8223</v>
      </c>
      <c r="DT60" s="130">
        <f t="shared" si="115"/>
        <v>115873234287</v>
      </c>
      <c r="DU60" s="143">
        <f t="shared" si="116"/>
        <v>-2085718217164</v>
      </c>
      <c r="DV60" s="143">
        <f t="shared" si="117"/>
        <v>0</v>
      </c>
      <c r="DW60" s="143">
        <f t="shared" si="118"/>
        <v>3.141592654</v>
      </c>
      <c r="DX60" s="124">
        <f t="shared" si="119"/>
        <v>2085718217164</v>
      </c>
      <c r="DY60" s="140">
        <f t="shared" si="120"/>
        <v>0</v>
      </c>
      <c r="DZ60" s="141">
        <f t="shared" si="121"/>
        <v>0</v>
      </c>
      <c r="EA60" s="141">
        <f t="shared" si="122"/>
        <v>0</v>
      </c>
      <c r="EB60" s="122">
        <f t="shared" si="123"/>
        <v>0</v>
      </c>
      <c r="EC60" s="142">
        <f t="shared" si="124"/>
        <v>164916253495</v>
      </c>
      <c r="ED60" s="130">
        <f t="shared" si="125"/>
        <v>164916253495</v>
      </c>
      <c r="EE60" s="143">
        <f t="shared" si="126"/>
        <v>4452738844358</v>
      </c>
      <c r="EF60" s="143">
        <f t="shared" si="127"/>
        <v>0</v>
      </c>
      <c r="EG60" s="143">
        <f t="shared" si="128"/>
        <v>0</v>
      </c>
      <c r="EH60" s="124">
        <f t="shared" si="129"/>
        <v>4452738844358</v>
      </c>
      <c r="EI60" s="144">
        <f t="shared" ref="EI60:EJ60" si="1132">CK60+CU60+DG60+DU60+EE60</f>
        <v>-1950065349426</v>
      </c>
      <c r="EJ60" s="144">
        <f t="shared" si="1132"/>
        <v>0.0005187201278</v>
      </c>
      <c r="EK60" s="144">
        <f t="shared" si="131"/>
        <v>3.141592654</v>
      </c>
      <c r="EL60" s="145">
        <f t="shared" si="132"/>
        <v>1950065349426</v>
      </c>
      <c r="EM60" s="140">
        <f t="shared" si="133"/>
        <v>1.570796327</v>
      </c>
      <c r="EN60" s="141">
        <f t="shared" si="134"/>
        <v>1.570796327</v>
      </c>
      <c r="EO60" s="141">
        <f t="shared" si="135"/>
        <v>1.570796327</v>
      </c>
      <c r="EP60" s="122">
        <f t="shared" si="136"/>
        <v>1.570796327</v>
      </c>
      <c r="EQ60" s="142">
        <f t="shared" si="137"/>
        <v>1396447.403</v>
      </c>
      <c r="ER60" s="130">
        <f t="shared" si="138"/>
        <v>1396447.403</v>
      </c>
      <c r="ES60" s="143">
        <f t="shared" si="139"/>
        <v>0.0000000004443112614</v>
      </c>
      <c r="ET60" s="143">
        <f t="shared" si="140"/>
        <v>7256153.556</v>
      </c>
      <c r="EU60" s="143">
        <f t="shared" si="141"/>
        <v>1.570796327</v>
      </c>
      <c r="EV60" s="124">
        <f t="shared" si="142"/>
        <v>7256153.556</v>
      </c>
      <c r="EW60" s="144">
        <f t="shared" ref="EW60:EX60" si="1133">BY60+ES60</f>
        <v>-8352423.807</v>
      </c>
      <c r="EX60" s="144">
        <f t="shared" si="1133"/>
        <v>7256153.556</v>
      </c>
      <c r="EY60" s="144">
        <f t="shared" si="144"/>
        <v>2.426314458</v>
      </c>
      <c r="EZ60" s="145">
        <f t="shared" si="145"/>
        <v>11064119.84</v>
      </c>
      <c r="FA60" s="140">
        <f t="shared" si="146"/>
        <v>0.808771486</v>
      </c>
      <c r="FB60" s="141">
        <f t="shared" si="147"/>
        <v>0.808771486</v>
      </c>
      <c r="FC60" s="141">
        <f t="shared" si="148"/>
        <v>0.808771486</v>
      </c>
      <c r="FD60" s="122">
        <f t="shared" si="149"/>
        <v>0.808771486</v>
      </c>
      <c r="FE60" s="142">
        <f t="shared" si="150"/>
        <v>222.8292971</v>
      </c>
      <c r="FF60" s="130">
        <f t="shared" si="151"/>
        <v>222.8292971</v>
      </c>
      <c r="FG60" s="143">
        <f t="shared" si="152"/>
        <v>40.7005947</v>
      </c>
      <c r="FH60" s="143">
        <f t="shared" si="153"/>
        <v>42.64910906</v>
      </c>
      <c r="FI60" s="143">
        <f t="shared" si="154"/>
        <v>0.808771486</v>
      </c>
      <c r="FJ60" s="124">
        <f t="shared" si="155"/>
        <v>58.95324345</v>
      </c>
      <c r="FK60" s="140">
        <f t="shared" si="156"/>
        <v>-6.283185307</v>
      </c>
      <c r="FL60" s="141">
        <f t="shared" si="157"/>
        <v>-6.283185307</v>
      </c>
      <c r="FM60" s="141">
        <f t="shared" si="158"/>
        <v>0</v>
      </c>
      <c r="FN60" s="122">
        <f t="shared" si="159"/>
        <v>0</v>
      </c>
      <c r="FO60" s="142">
        <f t="shared" si="160"/>
        <v>788.1251025</v>
      </c>
      <c r="FP60" s="130">
        <f t="shared" si="161"/>
        <v>788.1251025</v>
      </c>
      <c r="FQ60" s="143">
        <f t="shared" si="162"/>
        <v>-788.1251025</v>
      </c>
      <c r="FR60" s="143">
        <f t="shared" si="163"/>
        <v>0</v>
      </c>
      <c r="FS60" s="143">
        <f t="shared" si="164"/>
        <v>3.141592654</v>
      </c>
      <c r="FT60" s="124">
        <f t="shared" si="165"/>
        <v>788.1251025</v>
      </c>
      <c r="FU60" s="144">
        <f t="shared" si="166"/>
        <v>-31279.36422</v>
      </c>
      <c r="FV60" s="144">
        <f t="shared" si="167"/>
        <v>0</v>
      </c>
      <c r="FW60" s="144">
        <f t="shared" si="168"/>
        <v>-3.141592654</v>
      </c>
      <c r="FX60" s="145">
        <f t="shared" si="169"/>
        <v>31279.36422</v>
      </c>
      <c r="FY60" s="140">
        <f t="shared" si="170"/>
        <v>-3.141592654</v>
      </c>
      <c r="FZ60" s="140">
        <f t="shared" si="171"/>
        <v>-0.808771486</v>
      </c>
      <c r="GA60" s="141">
        <f t="shared" si="172"/>
        <v>-3.95036414</v>
      </c>
      <c r="GB60" s="141">
        <f t="shared" si="173"/>
        <v>-3.95036414</v>
      </c>
      <c r="GC60" s="122">
        <f t="shared" si="174"/>
        <v>2.332821168</v>
      </c>
      <c r="GD60" s="142">
        <f t="shared" si="175"/>
        <v>31279.36422</v>
      </c>
      <c r="GE60" s="142">
        <f t="shared" si="176"/>
        <v>0.01696259513</v>
      </c>
      <c r="GF60" s="130">
        <f t="shared" si="177"/>
        <v>530.579191</v>
      </c>
      <c r="GG60" s="143">
        <f t="shared" si="178"/>
        <v>-40.7005947</v>
      </c>
      <c r="GH60" s="143">
        <f t="shared" si="179"/>
        <v>42.64910906</v>
      </c>
      <c r="GI60" s="143">
        <f t="shared" si="180"/>
        <v>2.332821168</v>
      </c>
      <c r="GJ60" s="124">
        <f t="shared" si="181"/>
        <v>58.95324345</v>
      </c>
      <c r="GK60" s="146">
        <f t="shared" si="182"/>
        <v>-0.5</v>
      </c>
      <c r="GL60" s="127">
        <f t="shared" si="183"/>
        <v>-0.8660254038</v>
      </c>
      <c r="GM60" s="146">
        <f t="shared" si="184"/>
        <v>-2.094395102</v>
      </c>
      <c r="GN60" s="127">
        <f t="shared" si="185"/>
        <v>1</v>
      </c>
      <c r="GO60" s="147">
        <f t="shared" si="186"/>
        <v>-0.5</v>
      </c>
      <c r="GP60" s="128">
        <f t="shared" si="187"/>
        <v>0.8660254038</v>
      </c>
      <c r="GQ60" s="147">
        <f t="shared" si="188"/>
        <v>2.094395102</v>
      </c>
      <c r="GR60" s="128">
        <f t="shared" si="189"/>
        <v>1</v>
      </c>
      <c r="GS60" s="140">
        <f t="shared" si="190"/>
        <v>-2.094395102</v>
      </c>
      <c r="GT60" s="140">
        <f t="shared" si="191"/>
        <v>0.808771486</v>
      </c>
      <c r="GU60" s="141">
        <f t="shared" si="192"/>
        <v>-1.285623616</v>
      </c>
      <c r="GV60" s="141">
        <f t="shared" si="193"/>
        <v>-1.285623616</v>
      </c>
      <c r="GW60" s="122">
        <f t="shared" si="194"/>
        <v>-1.285623616</v>
      </c>
      <c r="GX60" s="142">
        <f t="shared" si="195"/>
        <v>1</v>
      </c>
      <c r="GY60" s="142">
        <f t="shared" si="196"/>
        <v>58.95324345</v>
      </c>
      <c r="GZ60" s="130">
        <f t="shared" si="197"/>
        <v>58.95324345</v>
      </c>
      <c r="HA60" s="143">
        <f t="shared" si="198"/>
        <v>16.58491455</v>
      </c>
      <c r="HB60" s="143">
        <f t="shared" si="199"/>
        <v>-56.57230349</v>
      </c>
      <c r="HC60" s="143">
        <f t="shared" si="200"/>
        <v>-1.285623616</v>
      </c>
      <c r="HD60" s="124">
        <f t="shared" si="201"/>
        <v>58.95324345</v>
      </c>
      <c r="HE60" s="140">
        <f t="shared" si="202"/>
        <v>2.094395102</v>
      </c>
      <c r="HF60" s="140">
        <f t="shared" si="203"/>
        <v>2.332821168</v>
      </c>
      <c r="HG60" s="141">
        <f t="shared" si="204"/>
        <v>4.42721627</v>
      </c>
      <c r="HH60" s="141">
        <f t="shared" si="205"/>
        <v>4.42721627</v>
      </c>
      <c r="HI60" s="122">
        <f t="shared" si="206"/>
        <v>-1.855969037</v>
      </c>
      <c r="HJ60" s="142">
        <f t="shared" si="207"/>
        <v>1</v>
      </c>
      <c r="HK60" s="142">
        <f t="shared" si="208"/>
        <v>58.95324345</v>
      </c>
      <c r="HL60" s="130">
        <f t="shared" si="209"/>
        <v>58.95324345</v>
      </c>
      <c r="HM60" s="143">
        <f t="shared" si="210"/>
        <v>-16.58491455</v>
      </c>
      <c r="HN60" s="143">
        <f t="shared" si="211"/>
        <v>-56.57230349</v>
      </c>
      <c r="HO60" s="143">
        <f t="shared" si="212"/>
        <v>-1.855969037</v>
      </c>
      <c r="HP60" s="124">
        <f t="shared" si="213"/>
        <v>58.95324345</v>
      </c>
      <c r="HQ60" s="140">
        <f t="shared" si="214"/>
        <v>2.094395102</v>
      </c>
      <c r="HR60" s="140">
        <f t="shared" si="215"/>
        <v>0.808771486</v>
      </c>
      <c r="HS60" s="141">
        <f t="shared" si="216"/>
        <v>2.903166588</v>
      </c>
      <c r="HT60" s="141">
        <f t="shared" si="217"/>
        <v>2.903166588</v>
      </c>
      <c r="HU60" s="122">
        <f t="shared" si="218"/>
        <v>2.903166588</v>
      </c>
      <c r="HV60" s="142">
        <f t="shared" si="219"/>
        <v>1</v>
      </c>
      <c r="HW60" s="142">
        <f t="shared" si="220"/>
        <v>58.95324345</v>
      </c>
      <c r="HX60" s="130">
        <f t="shared" si="221"/>
        <v>58.95324345</v>
      </c>
      <c r="HY60" s="143">
        <f t="shared" si="222"/>
        <v>-57.28550925</v>
      </c>
      <c r="HZ60" s="143">
        <f t="shared" si="223"/>
        <v>13.92319443</v>
      </c>
      <c r="IA60" s="143">
        <f t="shared" si="224"/>
        <v>2.903166588</v>
      </c>
      <c r="IB60" s="124">
        <f t="shared" si="225"/>
        <v>58.95324345</v>
      </c>
      <c r="IC60" s="140">
        <f t="shared" si="226"/>
        <v>-2.094395102</v>
      </c>
      <c r="ID60" s="140">
        <f t="shared" si="227"/>
        <v>2.332821168</v>
      </c>
      <c r="IE60" s="141">
        <f t="shared" si="228"/>
        <v>0.2384260652</v>
      </c>
      <c r="IF60" s="141">
        <f t="shared" si="229"/>
        <v>0.2384260652</v>
      </c>
      <c r="IG60" s="122">
        <f t="shared" si="230"/>
        <v>0.2384260652</v>
      </c>
      <c r="IH60" s="142">
        <f t="shared" si="231"/>
        <v>1</v>
      </c>
      <c r="II60" s="142">
        <f t="shared" si="232"/>
        <v>58.95324345</v>
      </c>
      <c r="IJ60" s="130">
        <f t="shared" si="233"/>
        <v>58.95324345</v>
      </c>
      <c r="IK60" s="143">
        <f t="shared" si="234"/>
        <v>57.28550925</v>
      </c>
      <c r="IL60" s="143">
        <f t="shared" si="235"/>
        <v>13.92319443</v>
      </c>
      <c r="IM60" s="143">
        <f t="shared" si="236"/>
        <v>0.2384260652</v>
      </c>
      <c r="IN60" s="124">
        <f t="shared" si="237"/>
        <v>58.95324345</v>
      </c>
    </row>
    <row r="61" ht="12.75" customHeight="1">
      <c r="A61" s="129">
        <f>'Cortez Cubic'!AP61</f>
        <v>-0.2187762226</v>
      </c>
      <c r="B61" s="129">
        <f>'Cortez Cubic'!AQ61</f>
        <v>3.497907764</v>
      </c>
      <c r="C61" s="129">
        <f>'Cortez Cubic'!AR61</f>
        <v>915.6430143</v>
      </c>
      <c r="D61" s="129">
        <f>'Cortez Cubic'!AS61</f>
        <v>-27316.5162</v>
      </c>
      <c r="E61" s="129">
        <f t="shared" ref="E61:H61" si="1134">0</f>
        <v>0</v>
      </c>
      <c r="F61" s="129">
        <f t="shared" si="1134"/>
        <v>0</v>
      </c>
      <c r="G61" s="129">
        <f t="shared" si="1134"/>
        <v>0</v>
      </c>
      <c r="H61" s="129">
        <f t="shared" si="1134"/>
        <v>0</v>
      </c>
      <c r="I61" s="110">
        <f>'Cortez Cubic'!I61</f>
        <v>46</v>
      </c>
      <c r="J61" s="130">
        <f t="shared" si="28"/>
        <v>49.6250995</v>
      </c>
      <c r="K61" s="131">
        <f t="shared" si="29"/>
        <v>1</v>
      </c>
      <c r="L61" s="131">
        <f t="shared" si="30"/>
        <v>0</v>
      </c>
      <c r="M61" s="132">
        <f t="shared" si="31"/>
        <v>-3.625099502</v>
      </c>
      <c r="N61" s="133">
        <f t="shared" si="32"/>
        <v>13.5384642</v>
      </c>
      <c r="O61" s="134">
        <f t="shared" si="33"/>
        <v>49.6250995</v>
      </c>
      <c r="P61" s="134">
        <f t="shared" si="34"/>
        <v>0</v>
      </c>
      <c r="Q61" s="135">
        <f t="shared" si="35"/>
        <v>36.0866353</v>
      </c>
      <c r="R61" s="135">
        <f t="shared" si="36"/>
        <v>0</v>
      </c>
      <c r="S61" s="136">
        <f t="shared" si="37"/>
        <v>-69.72321593</v>
      </c>
      <c r="T61" s="136">
        <f t="shared" si="38"/>
        <v>0</v>
      </c>
      <c r="U61" s="137">
        <f t="shared" ref="U61:X61" si="1135">ATAN2(A61,E61)</f>
        <v>3.141592654</v>
      </c>
      <c r="V61" s="137">
        <f t="shared" si="1135"/>
        <v>0</v>
      </c>
      <c r="W61" s="137">
        <f t="shared" si="1135"/>
        <v>0</v>
      </c>
      <c r="X61" s="137">
        <f t="shared" si="1135"/>
        <v>3.141592654</v>
      </c>
      <c r="Y61" s="137">
        <f t="shared" ref="Y61:AB61" si="1136">SQRT(POWER(A61,2)+POWER(E61,2))</f>
        <v>0.2187762226</v>
      </c>
      <c r="Z61" s="137">
        <f t="shared" si="1136"/>
        <v>3.497907764</v>
      </c>
      <c r="AA61" s="137">
        <f t="shared" si="1136"/>
        <v>915.6430143</v>
      </c>
      <c r="AB61" s="137">
        <f t="shared" si="1136"/>
        <v>27316.5162</v>
      </c>
      <c r="AC61" s="138">
        <f t="shared" ref="AC61:AF61" si="1137">U61-$U61</f>
        <v>0</v>
      </c>
      <c r="AD61" s="138">
        <f t="shared" si="1137"/>
        <v>-3.141592654</v>
      </c>
      <c r="AE61" s="138">
        <f t="shared" si="1137"/>
        <v>-3.141592654</v>
      </c>
      <c r="AF61" s="138">
        <f t="shared" si="1137"/>
        <v>0</v>
      </c>
      <c r="AG61" s="138">
        <f t="shared" ref="AG61:AJ61" si="1138">Y61/$Y61</f>
        <v>1</v>
      </c>
      <c r="AH61" s="138">
        <f t="shared" si="1138"/>
        <v>15.98851887</v>
      </c>
      <c r="AI61" s="138">
        <f t="shared" si="1138"/>
        <v>4185.294926</v>
      </c>
      <c r="AJ61" s="138">
        <f t="shared" si="1138"/>
        <v>124860.535</v>
      </c>
      <c r="AK61" s="139">
        <f t="shared" ref="AK61:AN61" si="1139">AG61*COS(AC61)</f>
        <v>1</v>
      </c>
      <c r="AL61" s="139">
        <f t="shared" si="1139"/>
        <v>-15.98851887</v>
      </c>
      <c r="AM61" s="139">
        <f t="shared" si="1139"/>
        <v>-4185.294926</v>
      </c>
      <c r="AN61" s="139">
        <f t="shared" si="1139"/>
        <v>124860.535</v>
      </c>
      <c r="AO61" s="129">
        <f t="shared" ref="AO61:AR61" si="1140">AG61*SIN(AC61)</f>
        <v>0</v>
      </c>
      <c r="AP61" s="129">
        <f t="shared" si="1140"/>
        <v>0</v>
      </c>
      <c r="AQ61" s="129">
        <f t="shared" si="1140"/>
        <v>0</v>
      </c>
      <c r="AR61" s="129">
        <f t="shared" si="1140"/>
        <v>0</v>
      </c>
      <c r="AS61" s="140">
        <f t="shared" si="45"/>
        <v>-9.424777961</v>
      </c>
      <c r="AT61" s="141">
        <f t="shared" si="46"/>
        <v>-9.424777961</v>
      </c>
      <c r="AU61" s="141">
        <f t="shared" si="47"/>
        <v>-3.141592654</v>
      </c>
      <c r="AV61" s="122">
        <f t="shared" si="48"/>
        <v>3.141592654</v>
      </c>
      <c r="AW61" s="142">
        <f t="shared" si="49"/>
        <v>4087.188822</v>
      </c>
      <c r="AX61" s="130">
        <f t="shared" si="50"/>
        <v>4087.188822</v>
      </c>
      <c r="AY61" s="143">
        <f t="shared" si="51"/>
        <v>8174.377643</v>
      </c>
      <c r="AZ61" s="143">
        <f t="shared" si="52"/>
        <v>0</v>
      </c>
      <c r="BA61" s="143">
        <f t="shared" si="53"/>
        <v>0</v>
      </c>
      <c r="BB61" s="124">
        <f t="shared" si="54"/>
        <v>8174.377643</v>
      </c>
      <c r="BC61" s="140">
        <f t="shared" ref="BC61:BD61" si="1141">BC$2*AD61</f>
        <v>-3.141592654</v>
      </c>
      <c r="BD61" s="140">
        <f t="shared" si="1141"/>
        <v>-3.141592654</v>
      </c>
      <c r="BE61" s="141">
        <f t="shared" si="56"/>
        <v>-6.283185307</v>
      </c>
      <c r="BF61" s="141">
        <f t="shared" si="57"/>
        <v>0</v>
      </c>
      <c r="BG61" s="122">
        <f t="shared" si="58"/>
        <v>0</v>
      </c>
      <c r="BH61" s="142">
        <f t="shared" ref="BH61:BI61" si="1142">POWER(AH61,BH$2)</f>
        <v>15.98851887</v>
      </c>
      <c r="BI61" s="142">
        <f t="shared" si="1142"/>
        <v>4185.294926</v>
      </c>
      <c r="BJ61" s="130">
        <f t="shared" si="60"/>
        <v>66916.66692</v>
      </c>
      <c r="BK61" s="143">
        <f t="shared" si="61"/>
        <v>602250.0023</v>
      </c>
      <c r="BL61" s="143">
        <f t="shared" si="62"/>
        <v>0</v>
      </c>
      <c r="BM61" s="143">
        <f t="shared" si="63"/>
        <v>0</v>
      </c>
      <c r="BN61" s="124">
        <f t="shared" si="64"/>
        <v>602250.0023</v>
      </c>
      <c r="BO61" s="140">
        <f t="shared" si="65"/>
        <v>0</v>
      </c>
      <c r="BP61" s="141">
        <f t="shared" si="66"/>
        <v>0</v>
      </c>
      <c r="BQ61" s="141">
        <f t="shared" si="67"/>
        <v>0</v>
      </c>
      <c r="BR61" s="122">
        <f t="shared" si="68"/>
        <v>0</v>
      </c>
      <c r="BS61" s="142">
        <f t="shared" si="69"/>
        <v>124860.535</v>
      </c>
      <c r="BT61" s="130">
        <f t="shared" si="70"/>
        <v>124860.535</v>
      </c>
      <c r="BU61" s="143">
        <f t="shared" si="71"/>
        <v>-3371234.445</v>
      </c>
      <c r="BV61" s="143">
        <f t="shared" si="72"/>
        <v>0</v>
      </c>
      <c r="BW61" s="143">
        <f t="shared" si="73"/>
        <v>3.141592654</v>
      </c>
      <c r="BX61" s="124">
        <f t="shared" si="74"/>
        <v>3371234.445</v>
      </c>
      <c r="BY61" s="144">
        <f t="shared" ref="BY61:BZ61" si="1143">AY61+BK61+BU61</f>
        <v>-2760810.066</v>
      </c>
      <c r="BZ61" s="144">
        <f t="shared" si="1143"/>
        <v>0</v>
      </c>
      <c r="CA61" s="144">
        <f t="shared" si="76"/>
        <v>-3.141592654</v>
      </c>
      <c r="CB61" s="145">
        <f t="shared" si="77"/>
        <v>2760810.066</v>
      </c>
      <c r="CC61" s="140">
        <f t="shared" ref="CC61:CD61" si="1144">CC$2*AD61</f>
        <v>-6.283185307</v>
      </c>
      <c r="CD61" s="140">
        <f t="shared" si="1144"/>
        <v>-6.283185307</v>
      </c>
      <c r="CE61" s="141">
        <f t="shared" si="79"/>
        <v>-12.56637061</v>
      </c>
      <c r="CF61" s="141">
        <f t="shared" si="80"/>
        <v>0</v>
      </c>
      <c r="CG61" s="122">
        <f t="shared" si="81"/>
        <v>0</v>
      </c>
      <c r="CH61" s="142">
        <f t="shared" ref="CH61:CI61" si="1145">POWER(AH61,CH$2)</f>
        <v>255.6327358</v>
      </c>
      <c r="CI61" s="142">
        <f t="shared" si="1145"/>
        <v>17516693.62</v>
      </c>
      <c r="CJ61" s="130">
        <f t="shared" si="83"/>
        <v>4477840311</v>
      </c>
      <c r="CK61" s="143">
        <f t="shared" si="84"/>
        <v>-4477840311</v>
      </c>
      <c r="CL61" s="143">
        <f t="shared" si="85"/>
        <v>0</v>
      </c>
      <c r="CM61" s="143">
        <f t="shared" si="86"/>
        <v>3.141592654</v>
      </c>
      <c r="CN61" s="124">
        <f t="shared" si="87"/>
        <v>4477840311</v>
      </c>
      <c r="CO61" s="140">
        <f t="shared" si="88"/>
        <v>-9.424777961</v>
      </c>
      <c r="CP61" s="141">
        <f t="shared" si="89"/>
        <v>-9.424777961</v>
      </c>
      <c r="CQ61" s="141">
        <f t="shared" si="90"/>
        <v>-3.141592654</v>
      </c>
      <c r="CR61" s="122">
        <f t="shared" si="91"/>
        <v>3.141592654</v>
      </c>
      <c r="CS61" s="142">
        <f t="shared" si="92"/>
        <v>73312528905</v>
      </c>
      <c r="CT61" s="130">
        <f t="shared" si="93"/>
        <v>73312528905</v>
      </c>
      <c r="CU61" s="143">
        <f t="shared" si="94"/>
        <v>-293250115621</v>
      </c>
      <c r="CV61" s="143">
        <f t="shared" si="95"/>
        <v>0.00003591278154</v>
      </c>
      <c r="CW61" s="143">
        <f t="shared" si="96"/>
        <v>3.141592654</v>
      </c>
      <c r="CX61" s="124">
        <f t="shared" si="97"/>
        <v>293250115621</v>
      </c>
      <c r="CY61" s="140">
        <f t="shared" si="98"/>
        <v>-9.424777961</v>
      </c>
      <c r="CZ61" s="140">
        <f t="shared" si="99"/>
        <v>0</v>
      </c>
      <c r="DA61" s="141">
        <f t="shared" si="100"/>
        <v>-9.424777961</v>
      </c>
      <c r="DB61" s="141">
        <f t="shared" si="101"/>
        <v>-3.141592654</v>
      </c>
      <c r="DC61" s="122">
        <f t="shared" si="102"/>
        <v>3.141592654</v>
      </c>
      <c r="DD61" s="142">
        <f t="shared" si="103"/>
        <v>4087.188822</v>
      </c>
      <c r="DE61" s="142">
        <f t="shared" si="104"/>
        <v>124860.535</v>
      </c>
      <c r="DF61" s="130">
        <f t="shared" si="105"/>
        <v>510328583</v>
      </c>
      <c r="DG61" s="143">
        <f t="shared" si="106"/>
        <v>-2041314332</v>
      </c>
      <c r="DH61" s="143">
        <f t="shared" si="107"/>
        <v>0.0000002499889063</v>
      </c>
      <c r="DI61" s="143">
        <f t="shared" si="108"/>
        <v>3.141592654</v>
      </c>
      <c r="DJ61" s="124">
        <f t="shared" si="109"/>
        <v>2041314332</v>
      </c>
      <c r="DK61" s="140">
        <f t="shared" ref="DK61:DM61" si="1146">DK$2*AD61</f>
        <v>-3.141592654</v>
      </c>
      <c r="DL61" s="140">
        <f t="shared" si="1146"/>
        <v>-3.141592654</v>
      </c>
      <c r="DM61" s="140">
        <f t="shared" si="1146"/>
        <v>0</v>
      </c>
      <c r="DN61" s="141">
        <f t="shared" si="111"/>
        <v>-6.283185307</v>
      </c>
      <c r="DO61" s="141">
        <f t="shared" si="112"/>
        <v>0</v>
      </c>
      <c r="DP61" s="122">
        <f t="shared" si="113"/>
        <v>0</v>
      </c>
      <c r="DQ61" s="142">
        <f t="shared" ref="DQ61:DS61" si="1147">POWER(AH61,DQ$2)</f>
        <v>15.98851887</v>
      </c>
      <c r="DR61" s="142">
        <f t="shared" si="1147"/>
        <v>4185.294926</v>
      </c>
      <c r="DS61" s="142">
        <f t="shared" si="1147"/>
        <v>124860.535</v>
      </c>
      <c r="DT61" s="130">
        <f t="shared" si="115"/>
        <v>8355250833</v>
      </c>
      <c r="DU61" s="143">
        <f t="shared" si="116"/>
        <v>-150394514991</v>
      </c>
      <c r="DV61" s="143">
        <f t="shared" si="117"/>
        <v>0</v>
      </c>
      <c r="DW61" s="143">
        <f t="shared" si="118"/>
        <v>3.141592654</v>
      </c>
      <c r="DX61" s="124">
        <f t="shared" si="119"/>
        <v>150394514991</v>
      </c>
      <c r="DY61" s="140">
        <f t="shared" si="120"/>
        <v>0</v>
      </c>
      <c r="DZ61" s="141">
        <f t="shared" si="121"/>
        <v>0</v>
      </c>
      <c r="EA61" s="141">
        <f t="shared" si="122"/>
        <v>0</v>
      </c>
      <c r="EB61" s="122">
        <f t="shared" si="123"/>
        <v>0</v>
      </c>
      <c r="EC61" s="142">
        <f t="shared" si="124"/>
        <v>15590153205</v>
      </c>
      <c r="ED61" s="130">
        <f t="shared" si="125"/>
        <v>15590153205</v>
      </c>
      <c r="EE61" s="143">
        <f t="shared" si="126"/>
        <v>420934136528</v>
      </c>
      <c r="EF61" s="143">
        <f t="shared" si="127"/>
        <v>0</v>
      </c>
      <c r="EG61" s="143">
        <f t="shared" si="128"/>
        <v>0</v>
      </c>
      <c r="EH61" s="124">
        <f t="shared" si="129"/>
        <v>420934136528</v>
      </c>
      <c r="EI61" s="144">
        <f t="shared" ref="EI61:EJ61" si="1148">CK61+CU61+DG61+DU61+EE61</f>
        <v>-29229648727</v>
      </c>
      <c r="EJ61" s="144">
        <f t="shared" si="1148"/>
        <v>0.00003616277045</v>
      </c>
      <c r="EK61" s="144">
        <f t="shared" si="131"/>
        <v>3.141592654</v>
      </c>
      <c r="EL61" s="145">
        <f t="shared" si="132"/>
        <v>29229648727</v>
      </c>
      <c r="EM61" s="140">
        <f t="shared" si="133"/>
        <v>1.570796327</v>
      </c>
      <c r="EN61" s="141">
        <f t="shared" si="134"/>
        <v>1.570796327</v>
      </c>
      <c r="EO61" s="141">
        <f t="shared" si="135"/>
        <v>1.570796327</v>
      </c>
      <c r="EP61" s="122">
        <f t="shared" si="136"/>
        <v>1.570796327</v>
      </c>
      <c r="EQ61" s="142">
        <f t="shared" si="137"/>
        <v>170966.8059</v>
      </c>
      <c r="ER61" s="130">
        <f t="shared" si="138"/>
        <v>170966.8059</v>
      </c>
      <c r="ES61" s="143">
        <f t="shared" si="139"/>
        <v>0.0000000006461699674</v>
      </c>
      <c r="ET61" s="143">
        <f t="shared" si="140"/>
        <v>888369.5828</v>
      </c>
      <c r="EU61" s="143">
        <f t="shared" si="141"/>
        <v>1.570796327</v>
      </c>
      <c r="EV61" s="124">
        <f t="shared" si="142"/>
        <v>888369.5828</v>
      </c>
      <c r="EW61" s="144">
        <f t="shared" ref="EW61:EX61" si="1149">BY61+ES61</f>
        <v>-2760810.066</v>
      </c>
      <c r="EX61" s="144">
        <f t="shared" si="1149"/>
        <v>888369.5828</v>
      </c>
      <c r="EY61" s="144">
        <f t="shared" si="144"/>
        <v>2.830277159</v>
      </c>
      <c r="EZ61" s="145">
        <f t="shared" si="145"/>
        <v>2900219.429</v>
      </c>
      <c r="FA61" s="140">
        <f t="shared" si="146"/>
        <v>0.9434257196</v>
      </c>
      <c r="FB61" s="141">
        <f t="shared" si="147"/>
        <v>0.9434257196</v>
      </c>
      <c r="FC61" s="141">
        <f t="shared" si="148"/>
        <v>0.9434257196</v>
      </c>
      <c r="FD61" s="122">
        <f t="shared" si="149"/>
        <v>0.9434257196</v>
      </c>
      <c r="FE61" s="142">
        <f t="shared" si="150"/>
        <v>142.6079113</v>
      </c>
      <c r="FF61" s="130">
        <f t="shared" si="151"/>
        <v>142.6079113</v>
      </c>
      <c r="FG61" s="143">
        <f t="shared" si="152"/>
        <v>22.1477966</v>
      </c>
      <c r="FH61" s="143">
        <f t="shared" si="153"/>
        <v>30.54467305</v>
      </c>
      <c r="FI61" s="143">
        <f t="shared" si="154"/>
        <v>0.9434257196</v>
      </c>
      <c r="FJ61" s="124">
        <f t="shared" si="155"/>
        <v>37.72932475</v>
      </c>
      <c r="FK61" s="140">
        <f t="shared" si="156"/>
        <v>-6.283185307</v>
      </c>
      <c r="FL61" s="141">
        <f t="shared" si="157"/>
        <v>-6.283185307</v>
      </c>
      <c r="FM61" s="141">
        <f t="shared" si="158"/>
        <v>0</v>
      </c>
      <c r="FN61" s="122">
        <f t="shared" si="159"/>
        <v>0</v>
      </c>
      <c r="FO61" s="142">
        <f t="shared" si="160"/>
        <v>255.6327358</v>
      </c>
      <c r="FP61" s="130">
        <f t="shared" si="161"/>
        <v>255.6327358</v>
      </c>
      <c r="FQ61" s="143">
        <f t="shared" si="162"/>
        <v>-255.6327358</v>
      </c>
      <c r="FR61" s="143">
        <f t="shared" si="163"/>
        <v>0</v>
      </c>
      <c r="FS61" s="143">
        <f t="shared" si="164"/>
        <v>3.141592654</v>
      </c>
      <c r="FT61" s="124">
        <f t="shared" si="165"/>
        <v>255.6327358</v>
      </c>
      <c r="FU61" s="144">
        <f t="shared" si="166"/>
        <v>-12811.51751</v>
      </c>
      <c r="FV61" s="144">
        <f t="shared" si="167"/>
        <v>0</v>
      </c>
      <c r="FW61" s="144">
        <f t="shared" si="168"/>
        <v>-3.141592654</v>
      </c>
      <c r="FX61" s="145">
        <f t="shared" si="169"/>
        <v>12811.51751</v>
      </c>
      <c r="FY61" s="140">
        <f t="shared" si="170"/>
        <v>-3.141592654</v>
      </c>
      <c r="FZ61" s="140">
        <f t="shared" si="171"/>
        <v>-0.9434257196</v>
      </c>
      <c r="GA61" s="141">
        <f t="shared" si="172"/>
        <v>-4.085018373</v>
      </c>
      <c r="GB61" s="141">
        <f t="shared" si="173"/>
        <v>-4.085018373</v>
      </c>
      <c r="GC61" s="122">
        <f t="shared" si="174"/>
        <v>2.198166934</v>
      </c>
      <c r="GD61" s="142">
        <f t="shared" si="175"/>
        <v>12811.51751</v>
      </c>
      <c r="GE61" s="142">
        <f t="shared" si="176"/>
        <v>0.02650458249</v>
      </c>
      <c r="GF61" s="130">
        <f t="shared" si="177"/>
        <v>339.5639227</v>
      </c>
      <c r="GG61" s="143">
        <f t="shared" si="178"/>
        <v>-22.1477966</v>
      </c>
      <c r="GH61" s="143">
        <f t="shared" si="179"/>
        <v>30.54467305</v>
      </c>
      <c r="GI61" s="143">
        <f t="shared" si="180"/>
        <v>2.198166934</v>
      </c>
      <c r="GJ61" s="124">
        <f t="shared" si="181"/>
        <v>37.72932475</v>
      </c>
      <c r="GK61" s="146">
        <f t="shared" si="182"/>
        <v>-0.5</v>
      </c>
      <c r="GL61" s="127">
        <f t="shared" si="183"/>
        <v>-0.8660254038</v>
      </c>
      <c r="GM61" s="146">
        <f t="shared" si="184"/>
        <v>-2.094395102</v>
      </c>
      <c r="GN61" s="127">
        <f t="shared" si="185"/>
        <v>1</v>
      </c>
      <c r="GO61" s="147">
        <f t="shared" si="186"/>
        <v>-0.5</v>
      </c>
      <c r="GP61" s="128">
        <f t="shared" si="187"/>
        <v>0.8660254038</v>
      </c>
      <c r="GQ61" s="147">
        <f t="shared" si="188"/>
        <v>2.094395102</v>
      </c>
      <c r="GR61" s="128">
        <f t="shared" si="189"/>
        <v>1</v>
      </c>
      <c r="GS61" s="140">
        <f t="shared" si="190"/>
        <v>-2.094395102</v>
      </c>
      <c r="GT61" s="140">
        <f t="shared" si="191"/>
        <v>0.9434257196</v>
      </c>
      <c r="GU61" s="141">
        <f t="shared" si="192"/>
        <v>-1.150969383</v>
      </c>
      <c r="GV61" s="141">
        <f t="shared" si="193"/>
        <v>-1.150969383</v>
      </c>
      <c r="GW61" s="122">
        <f t="shared" si="194"/>
        <v>-1.150969383</v>
      </c>
      <c r="GX61" s="142">
        <f t="shared" si="195"/>
        <v>1</v>
      </c>
      <c r="GY61" s="142">
        <f t="shared" si="196"/>
        <v>37.72932475</v>
      </c>
      <c r="GZ61" s="130">
        <f t="shared" si="197"/>
        <v>37.72932475</v>
      </c>
      <c r="HA61" s="143">
        <f t="shared" si="198"/>
        <v>15.3785645</v>
      </c>
      <c r="HB61" s="143">
        <f t="shared" si="199"/>
        <v>-34.45289102</v>
      </c>
      <c r="HC61" s="143">
        <f t="shared" si="200"/>
        <v>-1.150969383</v>
      </c>
      <c r="HD61" s="124">
        <f t="shared" si="201"/>
        <v>37.72932475</v>
      </c>
      <c r="HE61" s="140">
        <f t="shared" si="202"/>
        <v>2.094395102</v>
      </c>
      <c r="HF61" s="140">
        <f t="shared" si="203"/>
        <v>2.198166934</v>
      </c>
      <c r="HG61" s="141">
        <f t="shared" si="204"/>
        <v>4.292562036</v>
      </c>
      <c r="HH61" s="141">
        <f t="shared" si="205"/>
        <v>4.292562036</v>
      </c>
      <c r="HI61" s="122">
        <f t="shared" si="206"/>
        <v>-1.990623271</v>
      </c>
      <c r="HJ61" s="142">
        <f t="shared" si="207"/>
        <v>1</v>
      </c>
      <c r="HK61" s="142">
        <f t="shared" si="208"/>
        <v>37.72932475</v>
      </c>
      <c r="HL61" s="130">
        <f t="shared" si="209"/>
        <v>37.72932475</v>
      </c>
      <c r="HM61" s="143">
        <f t="shared" si="210"/>
        <v>-15.3785645</v>
      </c>
      <c r="HN61" s="143">
        <f t="shared" si="211"/>
        <v>-34.45289102</v>
      </c>
      <c r="HO61" s="143">
        <f t="shared" si="212"/>
        <v>-1.990623271</v>
      </c>
      <c r="HP61" s="124">
        <f t="shared" si="213"/>
        <v>37.72932475</v>
      </c>
      <c r="HQ61" s="140">
        <f t="shared" si="214"/>
        <v>2.094395102</v>
      </c>
      <c r="HR61" s="140">
        <f t="shared" si="215"/>
        <v>0.9434257196</v>
      </c>
      <c r="HS61" s="141">
        <f t="shared" si="216"/>
        <v>3.037820822</v>
      </c>
      <c r="HT61" s="141">
        <f t="shared" si="217"/>
        <v>3.037820822</v>
      </c>
      <c r="HU61" s="122">
        <f t="shared" si="218"/>
        <v>3.037820822</v>
      </c>
      <c r="HV61" s="142">
        <f t="shared" si="219"/>
        <v>1</v>
      </c>
      <c r="HW61" s="142">
        <f t="shared" si="220"/>
        <v>37.72932475</v>
      </c>
      <c r="HX61" s="130">
        <f t="shared" si="221"/>
        <v>37.72932475</v>
      </c>
      <c r="HY61" s="143">
        <f t="shared" si="222"/>
        <v>-37.52636111</v>
      </c>
      <c r="HZ61" s="143">
        <f t="shared" si="223"/>
        <v>3.908217975</v>
      </c>
      <c r="IA61" s="143">
        <f t="shared" si="224"/>
        <v>3.037820822</v>
      </c>
      <c r="IB61" s="124">
        <f t="shared" si="225"/>
        <v>37.72932475</v>
      </c>
      <c r="IC61" s="140">
        <f t="shared" si="226"/>
        <v>-2.094395102</v>
      </c>
      <c r="ID61" s="140">
        <f t="shared" si="227"/>
        <v>2.198166934</v>
      </c>
      <c r="IE61" s="141">
        <f t="shared" si="228"/>
        <v>0.1037718316</v>
      </c>
      <c r="IF61" s="141">
        <f t="shared" si="229"/>
        <v>0.1037718316</v>
      </c>
      <c r="IG61" s="122">
        <f t="shared" si="230"/>
        <v>0.1037718316</v>
      </c>
      <c r="IH61" s="142">
        <f t="shared" si="231"/>
        <v>1</v>
      </c>
      <c r="II61" s="142">
        <f t="shared" si="232"/>
        <v>37.72932475</v>
      </c>
      <c r="IJ61" s="130">
        <f t="shared" si="233"/>
        <v>37.72932475</v>
      </c>
      <c r="IK61" s="143">
        <f t="shared" si="234"/>
        <v>37.52636111</v>
      </c>
      <c r="IL61" s="143">
        <f t="shared" si="235"/>
        <v>3.908217975</v>
      </c>
      <c r="IM61" s="143">
        <f t="shared" si="236"/>
        <v>0.1037718316</v>
      </c>
      <c r="IN61" s="124">
        <f t="shared" si="237"/>
        <v>37.72932475</v>
      </c>
    </row>
    <row r="62" ht="12.75" customHeight="1">
      <c r="A62" s="129">
        <f>'Cortez Cubic'!AP62</f>
        <v>-0.2187762226</v>
      </c>
      <c r="B62" s="129">
        <f>'Cortez Cubic'!AQ62</f>
        <v>2.109021366</v>
      </c>
      <c r="C62" s="129">
        <f>'Cortez Cubic'!AR62</f>
        <v>6923.658394</v>
      </c>
      <c r="D62" s="129">
        <f>'Cortez Cubic'!AS62</f>
        <v>-527380.199</v>
      </c>
      <c r="E62" s="129">
        <f t="shared" ref="E62:H62" si="1150">0</f>
        <v>0</v>
      </c>
      <c r="F62" s="129">
        <f t="shared" si="1150"/>
        <v>0</v>
      </c>
      <c r="G62" s="129">
        <f t="shared" si="1150"/>
        <v>0</v>
      </c>
      <c r="H62" s="129">
        <f t="shared" si="1150"/>
        <v>0</v>
      </c>
      <c r="I62" s="110">
        <f>'Cortez Cubic'!I62</f>
        <v>103</v>
      </c>
      <c r="J62" s="130">
        <f t="shared" si="28"/>
        <v>106.6951607</v>
      </c>
      <c r="K62" s="131">
        <f t="shared" si="29"/>
        <v>1</v>
      </c>
      <c r="L62" s="131">
        <f t="shared" si="30"/>
        <v>0</v>
      </c>
      <c r="M62" s="132">
        <f t="shared" si="31"/>
        <v>-3.695160711</v>
      </c>
      <c r="N62" s="133">
        <f t="shared" si="32"/>
        <v>0</v>
      </c>
      <c r="O62" s="134">
        <f t="shared" si="33"/>
        <v>106.6951607</v>
      </c>
      <c r="P62" s="134">
        <f t="shared" si="34"/>
        <v>-21.14840507</v>
      </c>
      <c r="Q62" s="135">
        <f t="shared" si="35"/>
        <v>106.6951607</v>
      </c>
      <c r="R62" s="135">
        <f t="shared" si="36"/>
        <v>21.14840507</v>
      </c>
      <c r="S62" s="136">
        <f t="shared" si="37"/>
        <v>-203.7502365</v>
      </c>
      <c r="T62" s="136">
        <f t="shared" si="38"/>
        <v>0</v>
      </c>
      <c r="U62" s="137">
        <f t="shared" ref="U62:X62" si="1151">ATAN2(A62,E62)</f>
        <v>3.141592654</v>
      </c>
      <c r="V62" s="137">
        <f t="shared" si="1151"/>
        <v>0</v>
      </c>
      <c r="W62" s="137">
        <f t="shared" si="1151"/>
        <v>0</v>
      </c>
      <c r="X62" s="137">
        <f t="shared" si="1151"/>
        <v>3.141592654</v>
      </c>
      <c r="Y62" s="137">
        <f t="shared" ref="Y62:AB62" si="1152">SQRT(POWER(A62,2)+POWER(E62,2))</f>
        <v>0.2187762226</v>
      </c>
      <c r="Z62" s="137">
        <f t="shared" si="1152"/>
        <v>2.109021366</v>
      </c>
      <c r="AA62" s="137">
        <f t="shared" si="1152"/>
        <v>6923.658394</v>
      </c>
      <c r="AB62" s="137">
        <f t="shared" si="1152"/>
        <v>527380.199</v>
      </c>
      <c r="AC62" s="138">
        <f t="shared" ref="AC62:AF62" si="1153">U62-$U62</f>
        <v>0</v>
      </c>
      <c r="AD62" s="138">
        <f t="shared" si="1153"/>
        <v>-3.141592654</v>
      </c>
      <c r="AE62" s="138">
        <f t="shared" si="1153"/>
        <v>-3.141592654</v>
      </c>
      <c r="AF62" s="138">
        <f t="shared" si="1153"/>
        <v>0</v>
      </c>
      <c r="AG62" s="138">
        <f t="shared" ref="AG62:AJ62" si="1154">Y62/$Y62</f>
        <v>1</v>
      </c>
      <c r="AH62" s="138">
        <f t="shared" si="1154"/>
        <v>9.640084927</v>
      </c>
      <c r="AI62" s="138">
        <f t="shared" si="1154"/>
        <v>31647.2161</v>
      </c>
      <c r="AJ62" s="138">
        <f t="shared" si="1154"/>
        <v>2410591.941</v>
      </c>
      <c r="AK62" s="139">
        <f t="shared" ref="AK62:AN62" si="1155">AG62*COS(AC62)</f>
        <v>1</v>
      </c>
      <c r="AL62" s="139">
        <f t="shared" si="1155"/>
        <v>-9.640084927</v>
      </c>
      <c r="AM62" s="139">
        <f t="shared" si="1155"/>
        <v>-31647.2161</v>
      </c>
      <c r="AN62" s="139">
        <f t="shared" si="1155"/>
        <v>2410591.941</v>
      </c>
      <c r="AO62" s="129">
        <f t="shared" ref="AO62:AR62" si="1156">AG62*SIN(AC62)</f>
        <v>0</v>
      </c>
      <c r="AP62" s="129">
        <f t="shared" si="1156"/>
        <v>0</v>
      </c>
      <c r="AQ62" s="129">
        <f t="shared" si="1156"/>
        <v>0</v>
      </c>
      <c r="AR62" s="129">
        <f t="shared" si="1156"/>
        <v>0</v>
      </c>
      <c r="AS62" s="140">
        <f t="shared" si="45"/>
        <v>-9.424777961</v>
      </c>
      <c r="AT62" s="141">
        <f t="shared" si="46"/>
        <v>-9.424777961</v>
      </c>
      <c r="AU62" s="141">
        <f t="shared" si="47"/>
        <v>-3.141592654</v>
      </c>
      <c r="AV62" s="122">
        <f t="shared" si="48"/>
        <v>3.141592654</v>
      </c>
      <c r="AW62" s="142">
        <f t="shared" si="49"/>
        <v>895.8650209</v>
      </c>
      <c r="AX62" s="130">
        <f t="shared" si="50"/>
        <v>895.8650209</v>
      </c>
      <c r="AY62" s="143">
        <f t="shared" si="51"/>
        <v>1791.730042</v>
      </c>
      <c r="AZ62" s="143">
        <f t="shared" si="52"/>
        <v>0</v>
      </c>
      <c r="BA62" s="143">
        <f t="shared" si="53"/>
        <v>0</v>
      </c>
      <c r="BB62" s="124">
        <f t="shared" si="54"/>
        <v>1791.730042</v>
      </c>
      <c r="BC62" s="140">
        <f t="shared" ref="BC62:BD62" si="1157">BC$2*AD62</f>
        <v>-3.141592654</v>
      </c>
      <c r="BD62" s="140">
        <f t="shared" si="1157"/>
        <v>-3.141592654</v>
      </c>
      <c r="BE62" s="141">
        <f t="shared" si="56"/>
        <v>-6.283185307</v>
      </c>
      <c r="BF62" s="141">
        <f t="shared" si="57"/>
        <v>0</v>
      </c>
      <c r="BG62" s="122">
        <f t="shared" si="58"/>
        <v>0</v>
      </c>
      <c r="BH62" s="142">
        <f t="shared" ref="BH62:BI62" si="1158">POWER(AH62,BH$2)</f>
        <v>9.640084927</v>
      </c>
      <c r="BI62" s="142">
        <f t="shared" si="1158"/>
        <v>31647.2161</v>
      </c>
      <c r="BJ62" s="130">
        <f t="shared" si="60"/>
        <v>305081.8509</v>
      </c>
      <c r="BK62" s="143">
        <f t="shared" si="61"/>
        <v>2745736.658</v>
      </c>
      <c r="BL62" s="143">
        <f t="shared" si="62"/>
        <v>0</v>
      </c>
      <c r="BM62" s="143">
        <f t="shared" si="63"/>
        <v>0</v>
      </c>
      <c r="BN62" s="124">
        <f t="shared" si="64"/>
        <v>2745736.658</v>
      </c>
      <c r="BO62" s="140">
        <f t="shared" si="65"/>
        <v>0</v>
      </c>
      <c r="BP62" s="141">
        <f t="shared" si="66"/>
        <v>0</v>
      </c>
      <c r="BQ62" s="141">
        <f t="shared" si="67"/>
        <v>0</v>
      </c>
      <c r="BR62" s="122">
        <f t="shared" si="68"/>
        <v>0</v>
      </c>
      <c r="BS62" s="142">
        <f t="shared" si="69"/>
        <v>2410591.941</v>
      </c>
      <c r="BT62" s="130">
        <f t="shared" si="70"/>
        <v>2410591.941</v>
      </c>
      <c r="BU62" s="143">
        <f t="shared" si="71"/>
        <v>-65085982.39</v>
      </c>
      <c r="BV62" s="143">
        <f t="shared" si="72"/>
        <v>0</v>
      </c>
      <c r="BW62" s="143">
        <f t="shared" si="73"/>
        <v>3.141592654</v>
      </c>
      <c r="BX62" s="124">
        <f t="shared" si="74"/>
        <v>65085982.39</v>
      </c>
      <c r="BY62" s="144">
        <f t="shared" ref="BY62:BZ62" si="1159">AY62+BK62+BU62</f>
        <v>-62338454.01</v>
      </c>
      <c r="BZ62" s="144">
        <f t="shared" si="1159"/>
        <v>0</v>
      </c>
      <c r="CA62" s="144">
        <f t="shared" si="76"/>
        <v>-3.141592654</v>
      </c>
      <c r="CB62" s="145">
        <f t="shared" si="77"/>
        <v>62338454.01</v>
      </c>
      <c r="CC62" s="140">
        <f t="shared" ref="CC62:CD62" si="1160">CC$2*AD62</f>
        <v>-6.283185307</v>
      </c>
      <c r="CD62" s="140">
        <f t="shared" si="1160"/>
        <v>-6.283185307</v>
      </c>
      <c r="CE62" s="141">
        <f t="shared" si="79"/>
        <v>-12.56637061</v>
      </c>
      <c r="CF62" s="141">
        <f t="shared" si="80"/>
        <v>0</v>
      </c>
      <c r="CG62" s="122">
        <f t="shared" si="81"/>
        <v>0</v>
      </c>
      <c r="CH62" s="142">
        <f t="shared" ref="CH62:CI62" si="1161">POWER(AH62,CH$2)</f>
        <v>92.9312374</v>
      </c>
      <c r="CI62" s="142">
        <f t="shared" si="1161"/>
        <v>1001546287</v>
      </c>
      <c r="CJ62" s="130">
        <f t="shared" si="83"/>
        <v>93074935751</v>
      </c>
      <c r="CK62" s="143">
        <f t="shared" si="84"/>
        <v>-93074935751</v>
      </c>
      <c r="CL62" s="143">
        <f t="shared" si="85"/>
        <v>0</v>
      </c>
      <c r="CM62" s="143">
        <f t="shared" si="86"/>
        <v>3.141592654</v>
      </c>
      <c r="CN62" s="124">
        <f t="shared" si="87"/>
        <v>93074935751</v>
      </c>
      <c r="CO62" s="140">
        <f t="shared" si="88"/>
        <v>-9.424777961</v>
      </c>
      <c r="CP62" s="141">
        <f t="shared" si="89"/>
        <v>-9.424777961</v>
      </c>
      <c r="CQ62" s="141">
        <f t="shared" si="90"/>
        <v>-3.141592654</v>
      </c>
      <c r="CR62" s="122">
        <f t="shared" si="91"/>
        <v>3.141592654</v>
      </c>
      <c r="CS62" s="142">
        <f t="shared" si="92"/>
        <v>31696151772921</v>
      </c>
      <c r="CT62" s="130">
        <f t="shared" si="93"/>
        <v>31696151772921</v>
      </c>
      <c r="CU62" s="143">
        <f t="shared" si="94"/>
        <v>-126784607091683</v>
      </c>
      <c r="CV62" s="143">
        <f t="shared" si="95"/>
        <v>0.01552663633</v>
      </c>
      <c r="CW62" s="143">
        <f t="shared" si="96"/>
        <v>3.141592654</v>
      </c>
      <c r="CX62" s="124">
        <f t="shared" si="97"/>
        <v>126784607091683</v>
      </c>
      <c r="CY62" s="140">
        <f t="shared" si="98"/>
        <v>-9.424777961</v>
      </c>
      <c r="CZ62" s="140">
        <f t="shared" si="99"/>
        <v>0</v>
      </c>
      <c r="DA62" s="141">
        <f t="shared" si="100"/>
        <v>-9.424777961</v>
      </c>
      <c r="DB62" s="141">
        <f t="shared" si="101"/>
        <v>-3.141592654</v>
      </c>
      <c r="DC62" s="122">
        <f t="shared" si="102"/>
        <v>3.141592654</v>
      </c>
      <c r="DD62" s="142">
        <f t="shared" si="103"/>
        <v>895.8650209</v>
      </c>
      <c r="DE62" s="142">
        <f t="shared" si="104"/>
        <v>2410591.941</v>
      </c>
      <c r="DF62" s="130">
        <f t="shared" si="105"/>
        <v>2159564999</v>
      </c>
      <c r="DG62" s="143">
        <f t="shared" si="106"/>
        <v>-8638259997</v>
      </c>
      <c r="DH62" s="143">
        <f t="shared" si="107"/>
        <v>0.000001057881746</v>
      </c>
      <c r="DI62" s="143">
        <f t="shared" si="108"/>
        <v>3.141592654</v>
      </c>
      <c r="DJ62" s="124">
        <f t="shared" si="109"/>
        <v>8638259997</v>
      </c>
      <c r="DK62" s="140">
        <f t="shared" ref="DK62:DM62" si="1162">DK$2*AD62</f>
        <v>-3.141592654</v>
      </c>
      <c r="DL62" s="140">
        <f t="shared" si="1162"/>
        <v>-3.141592654</v>
      </c>
      <c r="DM62" s="140">
        <f t="shared" si="1162"/>
        <v>0</v>
      </c>
      <c r="DN62" s="141">
        <f t="shared" si="111"/>
        <v>-6.283185307</v>
      </c>
      <c r="DO62" s="141">
        <f t="shared" si="112"/>
        <v>0</v>
      </c>
      <c r="DP62" s="122">
        <f t="shared" si="113"/>
        <v>0</v>
      </c>
      <c r="DQ62" s="142">
        <f t="shared" ref="DQ62:DS62" si="1163">POWER(AH62,DQ$2)</f>
        <v>9.640084927</v>
      </c>
      <c r="DR62" s="142">
        <f t="shared" si="1163"/>
        <v>31647.2161</v>
      </c>
      <c r="DS62" s="142">
        <f t="shared" si="1163"/>
        <v>2410591.941</v>
      </c>
      <c r="DT62" s="130">
        <f t="shared" si="115"/>
        <v>735427850987</v>
      </c>
      <c r="DU62" s="143">
        <f t="shared" si="116"/>
        <v>-13237701317758</v>
      </c>
      <c r="DV62" s="143">
        <f t="shared" si="117"/>
        <v>0</v>
      </c>
      <c r="DW62" s="143">
        <f t="shared" si="118"/>
        <v>3.141592654</v>
      </c>
      <c r="DX62" s="124">
        <f t="shared" si="119"/>
        <v>13237701317758</v>
      </c>
      <c r="DY62" s="140">
        <f t="shared" si="120"/>
        <v>0</v>
      </c>
      <c r="DZ62" s="141">
        <f t="shared" si="121"/>
        <v>0</v>
      </c>
      <c r="EA62" s="141">
        <f t="shared" si="122"/>
        <v>0</v>
      </c>
      <c r="EB62" s="122">
        <f t="shared" si="123"/>
        <v>0</v>
      </c>
      <c r="EC62" s="142">
        <f t="shared" si="124"/>
        <v>5810953503664</v>
      </c>
      <c r="ED62" s="130">
        <f t="shared" si="125"/>
        <v>5810953503664</v>
      </c>
      <c r="EE62" s="143">
        <f t="shared" si="126"/>
        <v>156895744598938</v>
      </c>
      <c r="EF62" s="143">
        <f t="shared" si="127"/>
        <v>0</v>
      </c>
      <c r="EG62" s="143">
        <f t="shared" si="128"/>
        <v>0</v>
      </c>
      <c r="EH62" s="124">
        <f t="shared" si="129"/>
        <v>156895744598938</v>
      </c>
      <c r="EI62" s="144">
        <f t="shared" ref="EI62:EJ62" si="1164">CK62+CU62+DG62+DU62+EE62</f>
        <v>16771722993749</v>
      </c>
      <c r="EJ62" s="144">
        <f t="shared" si="1164"/>
        <v>0.01552769421</v>
      </c>
      <c r="EK62" s="144">
        <f t="shared" si="131"/>
        <v>0</v>
      </c>
      <c r="EL62" s="145">
        <f t="shared" si="132"/>
        <v>16771722993749</v>
      </c>
      <c r="EM62" s="140">
        <f t="shared" si="133"/>
        <v>0</v>
      </c>
      <c r="EN62" s="141">
        <f t="shared" si="134"/>
        <v>0</v>
      </c>
      <c r="EO62" s="141">
        <f t="shared" si="135"/>
        <v>0</v>
      </c>
      <c r="EP62" s="122">
        <f t="shared" si="136"/>
        <v>0</v>
      </c>
      <c r="EQ62" s="142">
        <f t="shared" si="137"/>
        <v>4095329.412</v>
      </c>
      <c r="ER62" s="130">
        <f t="shared" si="138"/>
        <v>4095329.412</v>
      </c>
      <c r="ES62" s="143">
        <f t="shared" si="139"/>
        <v>21279955.85</v>
      </c>
      <c r="ET62" s="143">
        <f t="shared" si="140"/>
        <v>0.000000009850766294</v>
      </c>
      <c r="EU62" s="143">
        <f t="shared" si="141"/>
        <v>0</v>
      </c>
      <c r="EV62" s="124">
        <f t="shared" si="142"/>
        <v>21279955.85</v>
      </c>
      <c r="EW62" s="144">
        <f t="shared" ref="EW62:EX62" si="1165">BY62+ES62</f>
        <v>-41058498.16</v>
      </c>
      <c r="EX62" s="144">
        <f t="shared" si="1165"/>
        <v>0.000000009850546871</v>
      </c>
      <c r="EY62" s="144">
        <f t="shared" si="144"/>
        <v>3.141592654</v>
      </c>
      <c r="EZ62" s="145">
        <f t="shared" si="145"/>
        <v>41058498.16</v>
      </c>
      <c r="FA62" s="140">
        <f t="shared" si="146"/>
        <v>1.047197551</v>
      </c>
      <c r="FB62" s="141">
        <f t="shared" si="147"/>
        <v>1.047197551</v>
      </c>
      <c r="FC62" s="141">
        <f t="shared" si="148"/>
        <v>1.047197551</v>
      </c>
      <c r="FD62" s="122">
        <f t="shared" si="149"/>
        <v>1.047197551</v>
      </c>
      <c r="FE62" s="142">
        <f t="shared" si="150"/>
        <v>344.9856415</v>
      </c>
      <c r="FF62" s="130">
        <f t="shared" si="151"/>
        <v>344.9856415</v>
      </c>
      <c r="FG62" s="143">
        <f t="shared" si="152"/>
        <v>45.63588086</v>
      </c>
      <c r="FH62" s="143">
        <f t="shared" si="153"/>
        <v>79.04366429</v>
      </c>
      <c r="FI62" s="143">
        <f t="shared" si="154"/>
        <v>1.047197551</v>
      </c>
      <c r="FJ62" s="124">
        <f t="shared" si="155"/>
        <v>91.27176171</v>
      </c>
      <c r="FK62" s="140">
        <f t="shared" si="156"/>
        <v>-6.283185307</v>
      </c>
      <c r="FL62" s="141">
        <f t="shared" si="157"/>
        <v>-6.283185307</v>
      </c>
      <c r="FM62" s="141">
        <f t="shared" si="158"/>
        <v>0</v>
      </c>
      <c r="FN62" s="122">
        <f t="shared" si="159"/>
        <v>0</v>
      </c>
      <c r="FO62" s="142">
        <f t="shared" si="160"/>
        <v>92.9312374</v>
      </c>
      <c r="FP62" s="130">
        <f t="shared" si="161"/>
        <v>92.9312374</v>
      </c>
      <c r="FQ62" s="143">
        <f t="shared" si="162"/>
        <v>-92.9312374</v>
      </c>
      <c r="FR62" s="143">
        <f t="shared" si="163"/>
        <v>0</v>
      </c>
      <c r="FS62" s="143">
        <f t="shared" si="164"/>
        <v>3.141592654</v>
      </c>
      <c r="FT62" s="124">
        <f t="shared" si="165"/>
        <v>92.9312374</v>
      </c>
      <c r="FU62" s="144">
        <f t="shared" si="166"/>
        <v>-95034.57954</v>
      </c>
      <c r="FV62" s="144">
        <f t="shared" si="167"/>
        <v>0</v>
      </c>
      <c r="FW62" s="144">
        <f t="shared" si="168"/>
        <v>-3.141592654</v>
      </c>
      <c r="FX62" s="145">
        <f t="shared" si="169"/>
        <v>95034.57954</v>
      </c>
      <c r="FY62" s="140">
        <f t="shared" si="170"/>
        <v>-3.141592654</v>
      </c>
      <c r="FZ62" s="140">
        <f t="shared" si="171"/>
        <v>-1.047197551</v>
      </c>
      <c r="GA62" s="141">
        <f t="shared" si="172"/>
        <v>-4.188790205</v>
      </c>
      <c r="GB62" s="141">
        <f t="shared" si="173"/>
        <v>-4.188790205</v>
      </c>
      <c r="GC62" s="122">
        <f t="shared" si="174"/>
        <v>2.094395102</v>
      </c>
      <c r="GD62" s="142">
        <f t="shared" si="175"/>
        <v>95034.57954</v>
      </c>
      <c r="GE62" s="142">
        <f t="shared" si="176"/>
        <v>0.0109562912</v>
      </c>
      <c r="GF62" s="130">
        <f t="shared" si="177"/>
        <v>1041.226528</v>
      </c>
      <c r="GG62" s="143">
        <f t="shared" si="178"/>
        <v>-57.84591821</v>
      </c>
      <c r="GH62" s="143">
        <f t="shared" si="179"/>
        <v>100.1920694</v>
      </c>
      <c r="GI62" s="143">
        <f t="shared" si="180"/>
        <v>2.094395102</v>
      </c>
      <c r="GJ62" s="124">
        <f t="shared" si="181"/>
        <v>115.6918364</v>
      </c>
      <c r="GK62" s="146">
        <f t="shared" si="182"/>
        <v>-0.5</v>
      </c>
      <c r="GL62" s="127">
        <f t="shared" si="183"/>
        <v>-0.8660254038</v>
      </c>
      <c r="GM62" s="146">
        <f t="shared" si="184"/>
        <v>-2.094395102</v>
      </c>
      <c r="GN62" s="127">
        <f t="shared" si="185"/>
        <v>1</v>
      </c>
      <c r="GO62" s="147">
        <f t="shared" si="186"/>
        <v>-0.5</v>
      </c>
      <c r="GP62" s="128">
        <f t="shared" si="187"/>
        <v>0.8660254038</v>
      </c>
      <c r="GQ62" s="147">
        <f t="shared" si="188"/>
        <v>2.094395102</v>
      </c>
      <c r="GR62" s="128">
        <f t="shared" si="189"/>
        <v>1</v>
      </c>
      <c r="GS62" s="140">
        <f t="shared" si="190"/>
        <v>-2.094395102</v>
      </c>
      <c r="GT62" s="140">
        <f t="shared" si="191"/>
        <v>1.047197551</v>
      </c>
      <c r="GU62" s="141">
        <f t="shared" si="192"/>
        <v>-1.047197551</v>
      </c>
      <c r="GV62" s="141">
        <f t="shared" si="193"/>
        <v>-1.047197551</v>
      </c>
      <c r="GW62" s="122">
        <f t="shared" si="194"/>
        <v>-1.047197551</v>
      </c>
      <c r="GX62" s="142">
        <f t="shared" si="195"/>
        <v>1</v>
      </c>
      <c r="GY62" s="142">
        <f t="shared" si="196"/>
        <v>91.27176171</v>
      </c>
      <c r="GZ62" s="130">
        <f t="shared" si="197"/>
        <v>91.27176171</v>
      </c>
      <c r="HA62" s="143">
        <f t="shared" si="198"/>
        <v>45.63588086</v>
      </c>
      <c r="HB62" s="143">
        <f t="shared" si="199"/>
        <v>-79.04366429</v>
      </c>
      <c r="HC62" s="143">
        <f t="shared" si="200"/>
        <v>-1.047197551</v>
      </c>
      <c r="HD62" s="124">
        <f t="shared" si="201"/>
        <v>91.27176171</v>
      </c>
      <c r="HE62" s="140">
        <f t="shared" si="202"/>
        <v>2.094395102</v>
      </c>
      <c r="HF62" s="140">
        <f t="shared" si="203"/>
        <v>2.094395102</v>
      </c>
      <c r="HG62" s="141">
        <f t="shared" si="204"/>
        <v>4.188790205</v>
      </c>
      <c r="HH62" s="141">
        <f t="shared" si="205"/>
        <v>4.188790205</v>
      </c>
      <c r="HI62" s="122">
        <f t="shared" si="206"/>
        <v>-2.094395102</v>
      </c>
      <c r="HJ62" s="142">
        <f t="shared" si="207"/>
        <v>1</v>
      </c>
      <c r="HK62" s="142">
        <f t="shared" si="208"/>
        <v>115.6918364</v>
      </c>
      <c r="HL62" s="130">
        <f t="shared" si="209"/>
        <v>115.6918364</v>
      </c>
      <c r="HM62" s="143">
        <f t="shared" si="210"/>
        <v>-57.84591821</v>
      </c>
      <c r="HN62" s="143">
        <f t="shared" si="211"/>
        <v>-100.1920694</v>
      </c>
      <c r="HO62" s="143">
        <f t="shared" si="212"/>
        <v>-2.094395102</v>
      </c>
      <c r="HP62" s="124">
        <f t="shared" si="213"/>
        <v>115.6918364</v>
      </c>
      <c r="HQ62" s="140">
        <f t="shared" si="214"/>
        <v>2.094395102</v>
      </c>
      <c r="HR62" s="140">
        <f t="shared" si="215"/>
        <v>1.047197551</v>
      </c>
      <c r="HS62" s="141">
        <f t="shared" si="216"/>
        <v>3.141592654</v>
      </c>
      <c r="HT62" s="141">
        <f t="shared" si="217"/>
        <v>3.141592654</v>
      </c>
      <c r="HU62" s="122">
        <f t="shared" si="218"/>
        <v>3.141592654</v>
      </c>
      <c r="HV62" s="142">
        <f t="shared" si="219"/>
        <v>1</v>
      </c>
      <c r="HW62" s="142">
        <f t="shared" si="220"/>
        <v>91.27176171</v>
      </c>
      <c r="HX62" s="130">
        <f t="shared" si="221"/>
        <v>91.27176171</v>
      </c>
      <c r="HY62" s="143">
        <f t="shared" si="222"/>
        <v>-91.27176171</v>
      </c>
      <c r="HZ62" s="143">
        <f t="shared" si="223"/>
        <v>0</v>
      </c>
      <c r="IA62" s="143">
        <f t="shared" si="224"/>
        <v>3.141592654</v>
      </c>
      <c r="IB62" s="124">
        <f t="shared" si="225"/>
        <v>91.27176171</v>
      </c>
      <c r="IC62" s="140">
        <f t="shared" si="226"/>
        <v>-2.094395102</v>
      </c>
      <c r="ID62" s="140">
        <f t="shared" si="227"/>
        <v>2.094395102</v>
      </c>
      <c r="IE62" s="141">
        <f t="shared" si="228"/>
        <v>0</v>
      </c>
      <c r="IF62" s="141">
        <f t="shared" si="229"/>
        <v>0</v>
      </c>
      <c r="IG62" s="122">
        <f t="shared" si="230"/>
        <v>0</v>
      </c>
      <c r="IH62" s="142">
        <f t="shared" si="231"/>
        <v>1</v>
      </c>
      <c r="II62" s="142">
        <f t="shared" si="232"/>
        <v>115.6918364</v>
      </c>
      <c r="IJ62" s="130">
        <f t="shared" si="233"/>
        <v>115.6918364</v>
      </c>
      <c r="IK62" s="143">
        <f t="shared" si="234"/>
        <v>115.6918364</v>
      </c>
      <c r="IL62" s="143">
        <f t="shared" si="235"/>
        <v>0</v>
      </c>
      <c r="IM62" s="143">
        <f t="shared" si="236"/>
        <v>0</v>
      </c>
      <c r="IN62" s="124">
        <f t="shared" si="237"/>
        <v>115.6918364</v>
      </c>
    </row>
    <row r="63" ht="12.75" customHeight="1">
      <c r="A63" s="129">
        <f>'Cortez Cubic'!AP63</f>
        <v>-0.2187762226</v>
      </c>
      <c r="B63" s="129">
        <f>'Cortez Cubic'!AQ63</f>
        <v>5.534166082</v>
      </c>
      <c r="C63" s="129">
        <f>'Cortez Cubic'!AR63</f>
        <v>9946.93916</v>
      </c>
      <c r="D63" s="129">
        <f>'Cortez Cubic'!AS63</f>
        <v>-901658.9945</v>
      </c>
      <c r="E63" s="129">
        <f t="shared" ref="E63:H63" si="1166">0</f>
        <v>0</v>
      </c>
      <c r="F63" s="129">
        <f t="shared" si="1166"/>
        <v>0</v>
      </c>
      <c r="G63" s="129">
        <f t="shared" si="1166"/>
        <v>0</v>
      </c>
      <c r="H63" s="129">
        <f t="shared" si="1166"/>
        <v>0</v>
      </c>
      <c r="I63" s="110">
        <f>'Cortez Cubic'!I63</f>
        <v>143</v>
      </c>
      <c r="J63" s="130">
        <f t="shared" si="28"/>
        <v>139.2801056</v>
      </c>
      <c r="K63" s="131">
        <f t="shared" si="29"/>
        <v>1</v>
      </c>
      <c r="L63" s="131">
        <f t="shared" si="30"/>
        <v>0</v>
      </c>
      <c r="M63" s="132">
        <f t="shared" si="31"/>
        <v>3.719894429</v>
      </c>
      <c r="N63" s="133">
        <f t="shared" si="32"/>
        <v>15.05778045</v>
      </c>
      <c r="O63" s="134">
        <f t="shared" si="33"/>
        <v>139.2801056</v>
      </c>
      <c r="P63" s="134">
        <f t="shared" si="34"/>
        <v>0</v>
      </c>
      <c r="Q63" s="135">
        <f t="shared" si="35"/>
        <v>124.2223251</v>
      </c>
      <c r="R63" s="135">
        <f t="shared" si="36"/>
        <v>0</v>
      </c>
      <c r="S63" s="136">
        <f t="shared" si="37"/>
        <v>-238.2064181</v>
      </c>
      <c r="T63" s="136">
        <f t="shared" si="38"/>
        <v>0</v>
      </c>
      <c r="U63" s="137">
        <f t="shared" ref="U63:X63" si="1167">ATAN2(A63,E63)</f>
        <v>3.141592654</v>
      </c>
      <c r="V63" s="137">
        <f t="shared" si="1167"/>
        <v>0</v>
      </c>
      <c r="W63" s="137">
        <f t="shared" si="1167"/>
        <v>0</v>
      </c>
      <c r="X63" s="137">
        <f t="shared" si="1167"/>
        <v>3.141592654</v>
      </c>
      <c r="Y63" s="137">
        <f t="shared" ref="Y63:AB63" si="1168">SQRT(POWER(A63,2)+POWER(E63,2))</f>
        <v>0.2187762226</v>
      </c>
      <c r="Z63" s="137">
        <f t="shared" si="1168"/>
        <v>5.534166082</v>
      </c>
      <c r="AA63" s="137">
        <f t="shared" si="1168"/>
        <v>9946.93916</v>
      </c>
      <c r="AB63" s="137">
        <f t="shared" si="1168"/>
        <v>901658.9945</v>
      </c>
      <c r="AC63" s="138">
        <f t="shared" ref="AC63:AF63" si="1169">U63-$U63</f>
        <v>0</v>
      </c>
      <c r="AD63" s="138">
        <f t="shared" si="1169"/>
        <v>-3.141592654</v>
      </c>
      <c r="AE63" s="138">
        <f t="shared" si="1169"/>
        <v>-3.141592654</v>
      </c>
      <c r="AF63" s="138">
        <f t="shared" si="1169"/>
        <v>0</v>
      </c>
      <c r="AG63" s="138">
        <f t="shared" ref="AG63:AJ63" si="1170">Y63/$Y63</f>
        <v>1</v>
      </c>
      <c r="AH63" s="138">
        <f t="shared" si="1170"/>
        <v>25.29601259</v>
      </c>
      <c r="AI63" s="138">
        <f t="shared" si="1170"/>
        <v>45466.27162</v>
      </c>
      <c r="AJ63" s="138">
        <f t="shared" si="1170"/>
        <v>4121375.64</v>
      </c>
      <c r="AK63" s="139">
        <f t="shared" ref="AK63:AN63" si="1171">AG63*COS(AC63)</f>
        <v>1</v>
      </c>
      <c r="AL63" s="139">
        <f t="shared" si="1171"/>
        <v>-25.29601259</v>
      </c>
      <c r="AM63" s="139">
        <f t="shared" si="1171"/>
        <v>-45466.27162</v>
      </c>
      <c r="AN63" s="139">
        <f t="shared" si="1171"/>
        <v>4121375.64</v>
      </c>
      <c r="AO63" s="129">
        <f t="shared" ref="AO63:AR63" si="1172">AG63*SIN(AC63)</f>
        <v>0</v>
      </c>
      <c r="AP63" s="129">
        <f t="shared" si="1172"/>
        <v>0</v>
      </c>
      <c r="AQ63" s="129">
        <f t="shared" si="1172"/>
        <v>0</v>
      </c>
      <c r="AR63" s="129">
        <f t="shared" si="1172"/>
        <v>0</v>
      </c>
      <c r="AS63" s="140">
        <f t="shared" si="45"/>
        <v>-9.424777961</v>
      </c>
      <c r="AT63" s="141">
        <f t="shared" si="46"/>
        <v>-9.424777961</v>
      </c>
      <c r="AU63" s="141">
        <f t="shared" si="47"/>
        <v>-3.141592654</v>
      </c>
      <c r="AV63" s="122">
        <f t="shared" si="48"/>
        <v>3.141592654</v>
      </c>
      <c r="AW63" s="142">
        <f t="shared" si="49"/>
        <v>16186.62131</v>
      </c>
      <c r="AX63" s="130">
        <f t="shared" si="50"/>
        <v>16186.62131</v>
      </c>
      <c r="AY63" s="143">
        <f t="shared" si="51"/>
        <v>32373.24262</v>
      </c>
      <c r="AZ63" s="143">
        <f t="shared" si="52"/>
        <v>0</v>
      </c>
      <c r="BA63" s="143">
        <f t="shared" si="53"/>
        <v>0</v>
      </c>
      <c r="BB63" s="124">
        <f t="shared" si="54"/>
        <v>32373.24262</v>
      </c>
      <c r="BC63" s="140">
        <f t="shared" ref="BC63:BD63" si="1173">BC$2*AD63</f>
        <v>-3.141592654</v>
      </c>
      <c r="BD63" s="140">
        <f t="shared" si="1173"/>
        <v>-3.141592654</v>
      </c>
      <c r="BE63" s="141">
        <f t="shared" si="56"/>
        <v>-6.283185307</v>
      </c>
      <c r="BF63" s="141">
        <f t="shared" si="57"/>
        <v>0</v>
      </c>
      <c r="BG63" s="122">
        <f t="shared" si="58"/>
        <v>0</v>
      </c>
      <c r="BH63" s="142">
        <f t="shared" ref="BH63:BI63" si="1174">POWER(AH63,BH$2)</f>
        <v>25.29601259</v>
      </c>
      <c r="BI63" s="142">
        <f t="shared" si="1174"/>
        <v>45466.27162</v>
      </c>
      <c r="BJ63" s="130">
        <f t="shared" si="60"/>
        <v>1150115.379</v>
      </c>
      <c r="BK63" s="143">
        <f t="shared" si="61"/>
        <v>10351038.41</v>
      </c>
      <c r="BL63" s="143">
        <f t="shared" si="62"/>
        <v>0</v>
      </c>
      <c r="BM63" s="143">
        <f t="shared" si="63"/>
        <v>0</v>
      </c>
      <c r="BN63" s="124">
        <f t="shared" si="64"/>
        <v>10351038.41</v>
      </c>
      <c r="BO63" s="140">
        <f t="shared" si="65"/>
        <v>0</v>
      </c>
      <c r="BP63" s="141">
        <f t="shared" si="66"/>
        <v>0</v>
      </c>
      <c r="BQ63" s="141">
        <f t="shared" si="67"/>
        <v>0</v>
      </c>
      <c r="BR63" s="122">
        <f t="shared" si="68"/>
        <v>0</v>
      </c>
      <c r="BS63" s="142">
        <f t="shared" si="69"/>
        <v>4121375.64</v>
      </c>
      <c r="BT63" s="130">
        <f t="shared" si="70"/>
        <v>4121375.64</v>
      </c>
      <c r="BU63" s="143">
        <f t="shared" si="71"/>
        <v>-111277142.3</v>
      </c>
      <c r="BV63" s="143">
        <f t="shared" si="72"/>
        <v>0</v>
      </c>
      <c r="BW63" s="143">
        <f t="shared" si="73"/>
        <v>3.141592654</v>
      </c>
      <c r="BX63" s="124">
        <f t="shared" si="74"/>
        <v>111277142.3</v>
      </c>
      <c r="BY63" s="144">
        <f t="shared" ref="BY63:BZ63" si="1175">AY63+BK63+BU63</f>
        <v>-100893730.6</v>
      </c>
      <c r="BZ63" s="144">
        <f t="shared" si="1175"/>
        <v>0</v>
      </c>
      <c r="CA63" s="144">
        <f t="shared" si="76"/>
        <v>-3.141592654</v>
      </c>
      <c r="CB63" s="145">
        <f t="shared" si="77"/>
        <v>100893730.6</v>
      </c>
      <c r="CC63" s="140">
        <f t="shared" ref="CC63:CD63" si="1176">CC$2*AD63</f>
        <v>-6.283185307</v>
      </c>
      <c r="CD63" s="140">
        <f t="shared" si="1176"/>
        <v>-6.283185307</v>
      </c>
      <c r="CE63" s="141">
        <f t="shared" si="79"/>
        <v>-12.56637061</v>
      </c>
      <c r="CF63" s="141">
        <f t="shared" si="80"/>
        <v>0</v>
      </c>
      <c r="CG63" s="122">
        <f t="shared" si="81"/>
        <v>0</v>
      </c>
      <c r="CH63" s="142">
        <f t="shared" ref="CH63:CI63" si="1177">POWER(AH63,CH$2)</f>
        <v>639.8882531</v>
      </c>
      <c r="CI63" s="142">
        <f t="shared" si="1177"/>
        <v>2067181855</v>
      </c>
      <c r="CJ63" s="130">
        <f t="shared" si="83"/>
        <v>1322765385976</v>
      </c>
      <c r="CK63" s="143">
        <f t="shared" si="84"/>
        <v>-1322765385976</v>
      </c>
      <c r="CL63" s="143">
        <f t="shared" si="85"/>
        <v>0</v>
      </c>
      <c r="CM63" s="143">
        <f t="shared" si="86"/>
        <v>3.141592654</v>
      </c>
      <c r="CN63" s="124">
        <f t="shared" si="87"/>
        <v>1322765385976</v>
      </c>
      <c r="CO63" s="140">
        <f t="shared" si="88"/>
        <v>-9.424777961</v>
      </c>
      <c r="CP63" s="141">
        <f t="shared" si="89"/>
        <v>-9.424777961</v>
      </c>
      <c r="CQ63" s="141">
        <f t="shared" si="90"/>
        <v>-3.141592654</v>
      </c>
      <c r="CR63" s="122">
        <f t="shared" si="91"/>
        <v>3.141592654</v>
      </c>
      <c r="CS63" s="142">
        <f t="shared" si="92"/>
        <v>93987051701211</v>
      </c>
      <c r="CT63" s="130">
        <f t="shared" si="93"/>
        <v>93987051701211</v>
      </c>
      <c r="CU63" s="143">
        <f t="shared" si="94"/>
        <v>-375948206804844</v>
      </c>
      <c r="CV63" s="143">
        <f t="shared" si="95"/>
        <v>0.04604037681</v>
      </c>
      <c r="CW63" s="143">
        <f t="shared" si="96"/>
        <v>3.141592654</v>
      </c>
      <c r="CX63" s="124">
        <f t="shared" si="97"/>
        <v>375948206804844</v>
      </c>
      <c r="CY63" s="140">
        <f t="shared" si="98"/>
        <v>-9.424777961</v>
      </c>
      <c r="CZ63" s="140">
        <f t="shared" si="99"/>
        <v>0</v>
      </c>
      <c r="DA63" s="141">
        <f t="shared" si="100"/>
        <v>-9.424777961</v>
      </c>
      <c r="DB63" s="141">
        <f t="shared" si="101"/>
        <v>-3.141592654</v>
      </c>
      <c r="DC63" s="122">
        <f t="shared" si="102"/>
        <v>3.141592654</v>
      </c>
      <c r="DD63" s="142">
        <f t="shared" si="103"/>
        <v>16186.62131</v>
      </c>
      <c r="DE63" s="142">
        <f t="shared" si="104"/>
        <v>4121375.64</v>
      </c>
      <c r="DF63" s="130">
        <f t="shared" si="105"/>
        <v>66711146760</v>
      </c>
      <c r="DG63" s="143">
        <f t="shared" si="106"/>
        <v>-266844587041</v>
      </c>
      <c r="DH63" s="143">
        <f t="shared" si="107"/>
        <v>0.00003267903694</v>
      </c>
      <c r="DI63" s="143">
        <f t="shared" si="108"/>
        <v>3.141592654</v>
      </c>
      <c r="DJ63" s="124">
        <f t="shared" si="109"/>
        <v>266844587041</v>
      </c>
      <c r="DK63" s="140">
        <f t="shared" ref="DK63:DM63" si="1178">DK$2*AD63</f>
        <v>-3.141592654</v>
      </c>
      <c r="DL63" s="140">
        <f t="shared" si="1178"/>
        <v>-3.141592654</v>
      </c>
      <c r="DM63" s="140">
        <f t="shared" si="1178"/>
        <v>0</v>
      </c>
      <c r="DN63" s="141">
        <f t="shared" si="111"/>
        <v>-6.283185307</v>
      </c>
      <c r="DO63" s="141">
        <f t="shared" si="112"/>
        <v>0</v>
      </c>
      <c r="DP63" s="122">
        <f t="shared" si="113"/>
        <v>0</v>
      </c>
      <c r="DQ63" s="142">
        <f t="shared" ref="DQ63:DS63" si="1179">POWER(AH63,DQ$2)</f>
        <v>25.29601259</v>
      </c>
      <c r="DR63" s="142">
        <f t="shared" si="1179"/>
        <v>45466.27162</v>
      </c>
      <c r="DS63" s="142">
        <f t="shared" si="1179"/>
        <v>4121375.64</v>
      </c>
      <c r="DT63" s="130">
        <f t="shared" si="115"/>
        <v>4740057508360</v>
      </c>
      <c r="DU63" s="143">
        <f t="shared" si="116"/>
        <v>-85321035150473</v>
      </c>
      <c r="DV63" s="143">
        <f t="shared" si="117"/>
        <v>0</v>
      </c>
      <c r="DW63" s="143">
        <f t="shared" si="118"/>
        <v>3.141592654</v>
      </c>
      <c r="DX63" s="124">
        <f t="shared" si="119"/>
        <v>85321035150473</v>
      </c>
      <c r="DY63" s="140">
        <f t="shared" si="120"/>
        <v>0</v>
      </c>
      <c r="DZ63" s="141">
        <f t="shared" si="121"/>
        <v>0</v>
      </c>
      <c r="EA63" s="141">
        <f t="shared" si="122"/>
        <v>0</v>
      </c>
      <c r="EB63" s="122">
        <f t="shared" si="123"/>
        <v>0</v>
      </c>
      <c r="EC63" s="142">
        <f t="shared" si="124"/>
        <v>16985737169095</v>
      </c>
      <c r="ED63" s="130">
        <f t="shared" si="125"/>
        <v>16985737169095</v>
      </c>
      <c r="EE63" s="143">
        <f t="shared" si="126"/>
        <v>458614903565566</v>
      </c>
      <c r="EF63" s="143">
        <f t="shared" si="127"/>
        <v>0</v>
      </c>
      <c r="EG63" s="143">
        <f t="shared" si="128"/>
        <v>0</v>
      </c>
      <c r="EH63" s="124">
        <f t="shared" si="129"/>
        <v>458614903565566</v>
      </c>
      <c r="EI63" s="144">
        <f t="shared" ref="EI63:EJ63" si="1180">CK63+CU63+DG63+DU63+EE63</f>
        <v>-4243948362767</v>
      </c>
      <c r="EJ63" s="144">
        <f t="shared" si="1180"/>
        <v>0.04607305585</v>
      </c>
      <c r="EK63" s="144">
        <f t="shared" si="131"/>
        <v>3.141592654</v>
      </c>
      <c r="EL63" s="145">
        <f t="shared" si="132"/>
        <v>4243948362767</v>
      </c>
      <c r="EM63" s="140">
        <f t="shared" si="133"/>
        <v>1.570796327</v>
      </c>
      <c r="EN63" s="141">
        <f t="shared" si="134"/>
        <v>1.570796327</v>
      </c>
      <c r="EO63" s="141">
        <f t="shared" si="135"/>
        <v>1.570796327</v>
      </c>
      <c r="EP63" s="122">
        <f t="shared" si="136"/>
        <v>1.570796327</v>
      </c>
      <c r="EQ63" s="142">
        <f t="shared" si="137"/>
        <v>2060084.552</v>
      </c>
      <c r="ER63" s="130">
        <f t="shared" si="138"/>
        <v>2060084.552</v>
      </c>
      <c r="ES63" s="143">
        <f t="shared" si="139"/>
        <v>0.00000005770056884</v>
      </c>
      <c r="ET63" s="143">
        <f t="shared" si="140"/>
        <v>10704513.34</v>
      </c>
      <c r="EU63" s="143">
        <f t="shared" si="141"/>
        <v>1.570796327</v>
      </c>
      <c r="EV63" s="124">
        <f t="shared" si="142"/>
        <v>10704513.34</v>
      </c>
      <c r="EW63" s="144">
        <f t="shared" ref="EW63:EX63" si="1181">BY63+ES63</f>
        <v>-100893730.6</v>
      </c>
      <c r="EX63" s="144">
        <f t="shared" si="1181"/>
        <v>10704513.34</v>
      </c>
      <c r="EY63" s="144">
        <f t="shared" si="144"/>
        <v>3.035891169</v>
      </c>
      <c r="EZ63" s="145">
        <f t="shared" si="145"/>
        <v>101459999.4</v>
      </c>
      <c r="FA63" s="140">
        <f t="shared" si="146"/>
        <v>1.011963723</v>
      </c>
      <c r="FB63" s="141">
        <f t="shared" si="147"/>
        <v>1.011963723</v>
      </c>
      <c r="FC63" s="141">
        <f t="shared" si="148"/>
        <v>1.011963723</v>
      </c>
      <c r="FD63" s="122">
        <f t="shared" si="149"/>
        <v>1.011963723</v>
      </c>
      <c r="FE63" s="142">
        <f t="shared" si="150"/>
        <v>466.406884</v>
      </c>
      <c r="FF63" s="130">
        <f t="shared" si="151"/>
        <v>466.406884</v>
      </c>
      <c r="FG63" s="143">
        <f t="shared" si="152"/>
        <v>65.42405069</v>
      </c>
      <c r="FH63" s="143">
        <f t="shared" si="153"/>
        <v>104.6241662</v>
      </c>
      <c r="FI63" s="143">
        <f t="shared" si="154"/>
        <v>1.011963723</v>
      </c>
      <c r="FJ63" s="124">
        <f t="shared" si="155"/>
        <v>123.3957964</v>
      </c>
      <c r="FK63" s="140">
        <f t="shared" si="156"/>
        <v>-6.283185307</v>
      </c>
      <c r="FL63" s="141">
        <f t="shared" si="157"/>
        <v>-6.283185307</v>
      </c>
      <c r="FM63" s="141">
        <f t="shared" si="158"/>
        <v>0</v>
      </c>
      <c r="FN63" s="122">
        <f t="shared" si="159"/>
        <v>0</v>
      </c>
      <c r="FO63" s="142">
        <f t="shared" si="160"/>
        <v>639.8882531</v>
      </c>
      <c r="FP63" s="130">
        <f t="shared" si="161"/>
        <v>639.8882531</v>
      </c>
      <c r="FQ63" s="143">
        <f t="shared" si="162"/>
        <v>-639.8882531</v>
      </c>
      <c r="FR63" s="143">
        <f t="shared" si="163"/>
        <v>0</v>
      </c>
      <c r="FS63" s="143">
        <f t="shared" si="164"/>
        <v>3.141592654</v>
      </c>
      <c r="FT63" s="124">
        <f t="shared" si="165"/>
        <v>639.8882531</v>
      </c>
      <c r="FU63" s="144">
        <f t="shared" si="166"/>
        <v>-137038.7031</v>
      </c>
      <c r="FV63" s="144">
        <f t="shared" si="167"/>
        <v>0</v>
      </c>
      <c r="FW63" s="144">
        <f t="shared" si="168"/>
        <v>-3.141592654</v>
      </c>
      <c r="FX63" s="145">
        <f t="shared" si="169"/>
        <v>137038.7031</v>
      </c>
      <c r="FY63" s="140">
        <f t="shared" si="170"/>
        <v>-3.141592654</v>
      </c>
      <c r="FZ63" s="140">
        <f t="shared" si="171"/>
        <v>-1.011963723</v>
      </c>
      <c r="GA63" s="141">
        <f t="shared" si="172"/>
        <v>-4.153556377</v>
      </c>
      <c r="GB63" s="141">
        <f t="shared" si="173"/>
        <v>-4.153556377</v>
      </c>
      <c r="GC63" s="122">
        <f t="shared" si="174"/>
        <v>2.129628931</v>
      </c>
      <c r="GD63" s="142">
        <f t="shared" si="175"/>
        <v>137038.7031</v>
      </c>
      <c r="GE63" s="142">
        <f t="shared" si="176"/>
        <v>0.008104003777</v>
      </c>
      <c r="GF63" s="130">
        <f t="shared" si="177"/>
        <v>1110.562168</v>
      </c>
      <c r="GG63" s="143">
        <f t="shared" si="178"/>
        <v>-65.42405069</v>
      </c>
      <c r="GH63" s="143">
        <f t="shared" si="179"/>
        <v>104.6241662</v>
      </c>
      <c r="GI63" s="143">
        <f t="shared" si="180"/>
        <v>2.129628931</v>
      </c>
      <c r="GJ63" s="124">
        <f t="shared" si="181"/>
        <v>123.3957964</v>
      </c>
      <c r="GK63" s="146">
        <f t="shared" si="182"/>
        <v>-0.5</v>
      </c>
      <c r="GL63" s="127">
        <f t="shared" si="183"/>
        <v>-0.8660254038</v>
      </c>
      <c r="GM63" s="146">
        <f t="shared" si="184"/>
        <v>-2.094395102</v>
      </c>
      <c r="GN63" s="127">
        <f t="shared" si="185"/>
        <v>1</v>
      </c>
      <c r="GO63" s="147">
        <f t="shared" si="186"/>
        <v>-0.5</v>
      </c>
      <c r="GP63" s="128">
        <f t="shared" si="187"/>
        <v>0.8660254038</v>
      </c>
      <c r="GQ63" s="147">
        <f t="shared" si="188"/>
        <v>2.094395102</v>
      </c>
      <c r="GR63" s="128">
        <f t="shared" si="189"/>
        <v>1</v>
      </c>
      <c r="GS63" s="140">
        <f t="shared" si="190"/>
        <v>-2.094395102</v>
      </c>
      <c r="GT63" s="140">
        <f t="shared" si="191"/>
        <v>1.011963723</v>
      </c>
      <c r="GU63" s="141">
        <f t="shared" si="192"/>
        <v>-1.082431379</v>
      </c>
      <c r="GV63" s="141">
        <f t="shared" si="193"/>
        <v>-1.082431379</v>
      </c>
      <c r="GW63" s="122">
        <f t="shared" si="194"/>
        <v>-1.082431379</v>
      </c>
      <c r="GX63" s="142">
        <f t="shared" si="195"/>
        <v>1</v>
      </c>
      <c r="GY63" s="142">
        <f t="shared" si="196"/>
        <v>123.3957964</v>
      </c>
      <c r="GZ63" s="130">
        <f t="shared" si="197"/>
        <v>123.3957964</v>
      </c>
      <c r="HA63" s="143">
        <f t="shared" si="198"/>
        <v>57.89516046</v>
      </c>
      <c r="HB63" s="143">
        <f t="shared" si="199"/>
        <v>-108.970973</v>
      </c>
      <c r="HC63" s="143">
        <f t="shared" si="200"/>
        <v>-1.082431379</v>
      </c>
      <c r="HD63" s="124">
        <f t="shared" si="201"/>
        <v>123.3957964</v>
      </c>
      <c r="HE63" s="140">
        <f t="shared" si="202"/>
        <v>2.094395102</v>
      </c>
      <c r="HF63" s="140">
        <f t="shared" si="203"/>
        <v>2.129628931</v>
      </c>
      <c r="HG63" s="141">
        <f t="shared" si="204"/>
        <v>4.224024033</v>
      </c>
      <c r="HH63" s="141">
        <f t="shared" si="205"/>
        <v>4.224024033</v>
      </c>
      <c r="HI63" s="122">
        <f t="shared" si="206"/>
        <v>-2.059161274</v>
      </c>
      <c r="HJ63" s="142">
        <f t="shared" si="207"/>
        <v>1</v>
      </c>
      <c r="HK63" s="142">
        <f t="shared" si="208"/>
        <v>123.3957964</v>
      </c>
      <c r="HL63" s="130">
        <f t="shared" si="209"/>
        <v>123.3957964</v>
      </c>
      <c r="HM63" s="143">
        <f t="shared" si="210"/>
        <v>-57.89516046</v>
      </c>
      <c r="HN63" s="143">
        <f t="shared" si="211"/>
        <v>-108.970973</v>
      </c>
      <c r="HO63" s="143">
        <f t="shared" si="212"/>
        <v>-2.059161274</v>
      </c>
      <c r="HP63" s="124">
        <f t="shared" si="213"/>
        <v>123.3957964</v>
      </c>
      <c r="HQ63" s="140">
        <f t="shared" si="214"/>
        <v>2.094395102</v>
      </c>
      <c r="HR63" s="140">
        <f t="shared" si="215"/>
        <v>1.011963723</v>
      </c>
      <c r="HS63" s="141">
        <f t="shared" si="216"/>
        <v>3.106358825</v>
      </c>
      <c r="HT63" s="141">
        <f t="shared" si="217"/>
        <v>3.106358825</v>
      </c>
      <c r="HU63" s="122">
        <f t="shared" si="218"/>
        <v>3.106358825</v>
      </c>
      <c r="HV63" s="142">
        <f t="shared" si="219"/>
        <v>1</v>
      </c>
      <c r="HW63" s="142">
        <f t="shared" si="220"/>
        <v>123.3957964</v>
      </c>
      <c r="HX63" s="130">
        <f t="shared" si="221"/>
        <v>123.3957964</v>
      </c>
      <c r="HY63" s="143">
        <f t="shared" si="222"/>
        <v>-123.3192111</v>
      </c>
      <c r="HZ63" s="143">
        <f t="shared" si="223"/>
        <v>4.346806798</v>
      </c>
      <c r="IA63" s="143">
        <f t="shared" si="224"/>
        <v>3.106358825</v>
      </c>
      <c r="IB63" s="124">
        <f t="shared" si="225"/>
        <v>123.3957964</v>
      </c>
      <c r="IC63" s="140">
        <f t="shared" si="226"/>
        <v>-2.094395102</v>
      </c>
      <c r="ID63" s="140">
        <f t="shared" si="227"/>
        <v>2.129628931</v>
      </c>
      <c r="IE63" s="141">
        <f t="shared" si="228"/>
        <v>0.03523382827</v>
      </c>
      <c r="IF63" s="141">
        <f t="shared" si="229"/>
        <v>0.03523382827</v>
      </c>
      <c r="IG63" s="122">
        <f t="shared" si="230"/>
        <v>0.03523382827</v>
      </c>
      <c r="IH63" s="142">
        <f t="shared" si="231"/>
        <v>1</v>
      </c>
      <c r="II63" s="142">
        <f t="shared" si="232"/>
        <v>123.3957964</v>
      </c>
      <c r="IJ63" s="130">
        <f t="shared" si="233"/>
        <v>123.3957964</v>
      </c>
      <c r="IK63" s="143">
        <f t="shared" si="234"/>
        <v>123.3192111</v>
      </c>
      <c r="IL63" s="143">
        <f t="shared" si="235"/>
        <v>4.346806798</v>
      </c>
      <c r="IM63" s="143">
        <f t="shared" si="236"/>
        <v>0.03523382827</v>
      </c>
      <c r="IN63" s="124">
        <f t="shared" si="237"/>
        <v>123.3957964</v>
      </c>
    </row>
    <row r="64" ht="12.75" customHeight="1">
      <c r="A64" s="129">
        <f>'Cortez Cubic'!AP64</f>
        <v>-0.2187762226</v>
      </c>
      <c r="B64" s="129">
        <f>'Cortez Cubic'!AQ64</f>
        <v>2.823303478</v>
      </c>
      <c r="C64" s="129">
        <f>'Cortez Cubic'!AR64</f>
        <v>784.4294027</v>
      </c>
      <c r="D64" s="129">
        <f>'Cortez Cubic'!AS64</f>
        <v>-15051.64002</v>
      </c>
      <c r="E64" s="129">
        <f t="shared" ref="E64:H64" si="1182">0</f>
        <v>0</v>
      </c>
      <c r="F64" s="129">
        <f t="shared" si="1182"/>
        <v>0</v>
      </c>
      <c r="G64" s="129">
        <f t="shared" si="1182"/>
        <v>0</v>
      </c>
      <c r="H64" s="129">
        <f t="shared" si="1182"/>
        <v>0</v>
      </c>
      <c r="I64" s="110">
        <f>'Cortez Cubic'!I64</f>
        <v>59</v>
      </c>
      <c r="J64" s="130">
        <f t="shared" si="28"/>
        <v>55.25980008</v>
      </c>
      <c r="K64" s="131">
        <f t="shared" si="29"/>
        <v>1</v>
      </c>
      <c r="L64" s="131">
        <f t="shared" si="30"/>
        <v>0</v>
      </c>
      <c r="M64" s="132">
        <f t="shared" si="31"/>
        <v>3.740199922</v>
      </c>
      <c r="N64" s="133">
        <f t="shared" si="32"/>
        <v>35.28508726</v>
      </c>
      <c r="O64" s="134">
        <f t="shared" si="33"/>
        <v>55.25980008</v>
      </c>
      <c r="P64" s="134">
        <f t="shared" si="34"/>
        <v>0</v>
      </c>
      <c r="Q64" s="135">
        <f t="shared" si="35"/>
        <v>19.97471282</v>
      </c>
      <c r="R64" s="135">
        <f t="shared" si="36"/>
        <v>0</v>
      </c>
      <c r="S64" s="136">
        <f t="shared" si="37"/>
        <v>-62.32952969</v>
      </c>
      <c r="T64" s="136">
        <f t="shared" si="38"/>
        <v>0</v>
      </c>
      <c r="U64" s="137">
        <f t="shared" ref="U64:X64" si="1183">ATAN2(A64,E64)</f>
        <v>3.141592654</v>
      </c>
      <c r="V64" s="137">
        <f t="shared" si="1183"/>
        <v>0</v>
      </c>
      <c r="W64" s="137">
        <f t="shared" si="1183"/>
        <v>0</v>
      </c>
      <c r="X64" s="137">
        <f t="shared" si="1183"/>
        <v>3.141592654</v>
      </c>
      <c r="Y64" s="137">
        <f t="shared" ref="Y64:AB64" si="1184">SQRT(POWER(A64,2)+POWER(E64,2))</f>
        <v>0.2187762226</v>
      </c>
      <c r="Z64" s="137">
        <f t="shared" si="1184"/>
        <v>2.823303478</v>
      </c>
      <c r="AA64" s="137">
        <f t="shared" si="1184"/>
        <v>784.4294027</v>
      </c>
      <c r="AB64" s="137">
        <f t="shared" si="1184"/>
        <v>15051.64002</v>
      </c>
      <c r="AC64" s="138">
        <f t="shared" ref="AC64:AF64" si="1185">U64-$U64</f>
        <v>0</v>
      </c>
      <c r="AD64" s="138">
        <f t="shared" si="1185"/>
        <v>-3.141592654</v>
      </c>
      <c r="AE64" s="138">
        <f t="shared" si="1185"/>
        <v>-3.141592654</v>
      </c>
      <c r="AF64" s="138">
        <f t="shared" si="1185"/>
        <v>0</v>
      </c>
      <c r="AG64" s="138">
        <f t="shared" ref="AG64:AJ64" si="1186">Y64/$Y64</f>
        <v>1</v>
      </c>
      <c r="AH64" s="138">
        <f t="shared" si="1186"/>
        <v>12.9049832</v>
      </c>
      <c r="AI64" s="138">
        <f t="shared" si="1186"/>
        <v>3585.533169</v>
      </c>
      <c r="AJ64" s="138">
        <f t="shared" si="1186"/>
        <v>68799.24992</v>
      </c>
      <c r="AK64" s="139">
        <f t="shared" ref="AK64:AN64" si="1187">AG64*COS(AC64)</f>
        <v>1</v>
      </c>
      <c r="AL64" s="139">
        <f t="shared" si="1187"/>
        <v>-12.9049832</v>
      </c>
      <c r="AM64" s="139">
        <f t="shared" si="1187"/>
        <v>-3585.533169</v>
      </c>
      <c r="AN64" s="139">
        <f t="shared" si="1187"/>
        <v>68799.24992</v>
      </c>
      <c r="AO64" s="129">
        <f t="shared" ref="AO64:AR64" si="1188">AG64*SIN(AC64)</f>
        <v>0</v>
      </c>
      <c r="AP64" s="129">
        <f t="shared" si="1188"/>
        <v>0</v>
      </c>
      <c r="AQ64" s="129">
        <f t="shared" si="1188"/>
        <v>0</v>
      </c>
      <c r="AR64" s="129">
        <f t="shared" si="1188"/>
        <v>0</v>
      </c>
      <c r="AS64" s="140">
        <f t="shared" si="45"/>
        <v>-9.424777961</v>
      </c>
      <c r="AT64" s="141">
        <f t="shared" si="46"/>
        <v>-9.424777961</v>
      </c>
      <c r="AU64" s="141">
        <f t="shared" si="47"/>
        <v>-3.141592654</v>
      </c>
      <c r="AV64" s="122">
        <f t="shared" si="48"/>
        <v>3.141592654</v>
      </c>
      <c r="AW64" s="142">
        <f t="shared" si="49"/>
        <v>2149.177726</v>
      </c>
      <c r="AX64" s="130">
        <f t="shared" si="50"/>
        <v>2149.177726</v>
      </c>
      <c r="AY64" s="143">
        <f t="shared" si="51"/>
        <v>4298.355451</v>
      </c>
      <c r="AZ64" s="143">
        <f t="shared" si="52"/>
        <v>0</v>
      </c>
      <c r="BA64" s="143">
        <f t="shared" si="53"/>
        <v>0</v>
      </c>
      <c r="BB64" s="124">
        <f t="shared" si="54"/>
        <v>4298.355451</v>
      </c>
      <c r="BC64" s="140">
        <f t="shared" ref="BC64:BD64" si="1189">BC$2*AD64</f>
        <v>-3.141592654</v>
      </c>
      <c r="BD64" s="140">
        <f t="shared" si="1189"/>
        <v>-3.141592654</v>
      </c>
      <c r="BE64" s="141">
        <f t="shared" si="56"/>
        <v>-6.283185307</v>
      </c>
      <c r="BF64" s="141">
        <f t="shared" si="57"/>
        <v>0</v>
      </c>
      <c r="BG64" s="122">
        <f t="shared" si="58"/>
        <v>0</v>
      </c>
      <c r="BH64" s="142">
        <f t="shared" ref="BH64:BI64" si="1190">POWER(AH64,BH$2)</f>
        <v>12.9049832</v>
      </c>
      <c r="BI64" s="142">
        <f t="shared" si="1190"/>
        <v>3585.533169</v>
      </c>
      <c r="BJ64" s="130">
        <f t="shared" si="60"/>
        <v>46271.24532</v>
      </c>
      <c r="BK64" s="143">
        <f t="shared" si="61"/>
        <v>416441.2078</v>
      </c>
      <c r="BL64" s="143">
        <f t="shared" si="62"/>
        <v>0</v>
      </c>
      <c r="BM64" s="143">
        <f t="shared" si="63"/>
        <v>0</v>
      </c>
      <c r="BN64" s="124">
        <f t="shared" si="64"/>
        <v>416441.2078</v>
      </c>
      <c r="BO64" s="140">
        <f t="shared" si="65"/>
        <v>0</v>
      </c>
      <c r="BP64" s="141">
        <f t="shared" si="66"/>
        <v>0</v>
      </c>
      <c r="BQ64" s="141">
        <f t="shared" si="67"/>
        <v>0</v>
      </c>
      <c r="BR64" s="122">
        <f t="shared" si="68"/>
        <v>0</v>
      </c>
      <c r="BS64" s="142">
        <f t="shared" si="69"/>
        <v>68799.24992</v>
      </c>
      <c r="BT64" s="130">
        <f t="shared" si="70"/>
        <v>68799.24992</v>
      </c>
      <c r="BU64" s="143">
        <f t="shared" si="71"/>
        <v>-1857579.748</v>
      </c>
      <c r="BV64" s="143">
        <f t="shared" si="72"/>
        <v>0</v>
      </c>
      <c r="BW64" s="143">
        <f t="shared" si="73"/>
        <v>3.141592654</v>
      </c>
      <c r="BX64" s="124">
        <f t="shared" si="74"/>
        <v>1857579.748</v>
      </c>
      <c r="BY64" s="144">
        <f t="shared" ref="BY64:BZ64" si="1191">AY64+BK64+BU64</f>
        <v>-1436840.185</v>
      </c>
      <c r="BZ64" s="144">
        <f t="shared" si="1191"/>
        <v>0</v>
      </c>
      <c r="CA64" s="144">
        <f t="shared" si="76"/>
        <v>-3.141592654</v>
      </c>
      <c r="CB64" s="145">
        <f t="shared" si="77"/>
        <v>1436840.185</v>
      </c>
      <c r="CC64" s="140">
        <f t="shared" ref="CC64:CD64" si="1192">CC$2*AD64</f>
        <v>-6.283185307</v>
      </c>
      <c r="CD64" s="140">
        <f t="shared" si="1192"/>
        <v>-6.283185307</v>
      </c>
      <c r="CE64" s="141">
        <f t="shared" si="79"/>
        <v>-12.56637061</v>
      </c>
      <c r="CF64" s="141">
        <f t="shared" si="80"/>
        <v>0</v>
      </c>
      <c r="CG64" s="122">
        <f t="shared" si="81"/>
        <v>0</v>
      </c>
      <c r="CH64" s="142">
        <f t="shared" ref="CH64:CI64" si="1193">POWER(AH64,CH$2)</f>
        <v>166.5385915</v>
      </c>
      <c r="CI64" s="142">
        <f t="shared" si="1193"/>
        <v>12856048.1</v>
      </c>
      <c r="CJ64" s="130">
        <f t="shared" si="83"/>
        <v>2141028143</v>
      </c>
      <c r="CK64" s="143">
        <f t="shared" si="84"/>
        <v>-2141028143</v>
      </c>
      <c r="CL64" s="143">
        <f t="shared" si="85"/>
        <v>0</v>
      </c>
      <c r="CM64" s="143">
        <f t="shared" si="86"/>
        <v>3.141592654</v>
      </c>
      <c r="CN64" s="124">
        <f t="shared" si="87"/>
        <v>2141028143</v>
      </c>
      <c r="CO64" s="140">
        <f t="shared" si="88"/>
        <v>-9.424777961</v>
      </c>
      <c r="CP64" s="141">
        <f t="shared" si="89"/>
        <v>-9.424777961</v>
      </c>
      <c r="CQ64" s="141">
        <f t="shared" si="90"/>
        <v>-3.141592654</v>
      </c>
      <c r="CR64" s="122">
        <f t="shared" si="91"/>
        <v>3.141592654</v>
      </c>
      <c r="CS64" s="142">
        <f t="shared" si="92"/>
        <v>46095786894</v>
      </c>
      <c r="CT64" s="130">
        <f t="shared" si="93"/>
        <v>46095786894</v>
      </c>
      <c r="CU64" s="143">
        <f t="shared" si="94"/>
        <v>-184383147576</v>
      </c>
      <c r="CV64" s="143">
        <f t="shared" si="95"/>
        <v>0.00002258042315</v>
      </c>
      <c r="CW64" s="143">
        <f t="shared" si="96"/>
        <v>3.141592654</v>
      </c>
      <c r="CX64" s="124">
        <f t="shared" si="97"/>
        <v>184383147576</v>
      </c>
      <c r="CY64" s="140">
        <f t="shared" si="98"/>
        <v>-9.424777961</v>
      </c>
      <c r="CZ64" s="140">
        <f t="shared" si="99"/>
        <v>0</v>
      </c>
      <c r="DA64" s="141">
        <f t="shared" si="100"/>
        <v>-9.424777961</v>
      </c>
      <c r="DB64" s="141">
        <f t="shared" si="101"/>
        <v>-3.141592654</v>
      </c>
      <c r="DC64" s="122">
        <f t="shared" si="102"/>
        <v>3.141592654</v>
      </c>
      <c r="DD64" s="142">
        <f t="shared" si="103"/>
        <v>2149.177726</v>
      </c>
      <c r="DE64" s="142">
        <f t="shared" si="104"/>
        <v>68799.24992</v>
      </c>
      <c r="DF64" s="130">
        <f t="shared" si="105"/>
        <v>147861815.5</v>
      </c>
      <c r="DG64" s="143">
        <f t="shared" si="106"/>
        <v>-591447261.9</v>
      </c>
      <c r="DH64" s="143">
        <f t="shared" si="107"/>
        <v>0.00000007243139962</v>
      </c>
      <c r="DI64" s="143">
        <f t="shared" si="108"/>
        <v>3.141592654</v>
      </c>
      <c r="DJ64" s="124">
        <f t="shared" si="109"/>
        <v>591447261.9</v>
      </c>
      <c r="DK64" s="140">
        <f t="shared" ref="DK64:DM64" si="1194">DK$2*AD64</f>
        <v>-3.141592654</v>
      </c>
      <c r="DL64" s="140">
        <f t="shared" si="1194"/>
        <v>-3.141592654</v>
      </c>
      <c r="DM64" s="140">
        <f t="shared" si="1194"/>
        <v>0</v>
      </c>
      <c r="DN64" s="141">
        <f t="shared" si="111"/>
        <v>-6.283185307</v>
      </c>
      <c r="DO64" s="141">
        <f t="shared" si="112"/>
        <v>0</v>
      </c>
      <c r="DP64" s="122">
        <f t="shared" si="113"/>
        <v>0</v>
      </c>
      <c r="DQ64" s="142">
        <f t="shared" ref="DQ64:DS64" si="1195">POWER(AH64,DQ$2)</f>
        <v>12.9049832</v>
      </c>
      <c r="DR64" s="142">
        <f t="shared" si="1195"/>
        <v>3585.533169</v>
      </c>
      <c r="DS64" s="142">
        <f t="shared" si="1195"/>
        <v>68799.24992</v>
      </c>
      <c r="DT64" s="130">
        <f t="shared" si="115"/>
        <v>3183426971</v>
      </c>
      <c r="DU64" s="143">
        <f t="shared" si="116"/>
        <v>-57301685474</v>
      </c>
      <c r="DV64" s="143">
        <f t="shared" si="117"/>
        <v>0</v>
      </c>
      <c r="DW64" s="143">
        <f t="shared" si="118"/>
        <v>3.141592654</v>
      </c>
      <c r="DX64" s="124">
        <f t="shared" si="119"/>
        <v>57301685474</v>
      </c>
      <c r="DY64" s="140">
        <f t="shared" si="120"/>
        <v>0</v>
      </c>
      <c r="DZ64" s="141">
        <f t="shared" si="121"/>
        <v>0</v>
      </c>
      <c r="EA64" s="141">
        <f t="shared" si="122"/>
        <v>0</v>
      </c>
      <c r="EB64" s="122">
        <f t="shared" si="123"/>
        <v>0</v>
      </c>
      <c r="EC64" s="142">
        <f t="shared" si="124"/>
        <v>4733336790</v>
      </c>
      <c r="ED64" s="130">
        <f t="shared" si="125"/>
        <v>4733336790</v>
      </c>
      <c r="EE64" s="143">
        <f t="shared" si="126"/>
        <v>127800093331</v>
      </c>
      <c r="EF64" s="143">
        <f t="shared" si="127"/>
        <v>0</v>
      </c>
      <c r="EG64" s="143">
        <f t="shared" si="128"/>
        <v>0</v>
      </c>
      <c r="EH64" s="124">
        <f t="shared" si="129"/>
        <v>127800093331</v>
      </c>
      <c r="EI64" s="144">
        <f t="shared" ref="EI64:EJ64" si="1196">CK64+CU64+DG64+DU64+EE64</f>
        <v>-116617215124</v>
      </c>
      <c r="EJ64" s="144">
        <f t="shared" si="1196"/>
        <v>0.00002265285455</v>
      </c>
      <c r="EK64" s="144">
        <f t="shared" si="131"/>
        <v>3.141592654</v>
      </c>
      <c r="EL64" s="145">
        <f t="shared" si="132"/>
        <v>116617215124</v>
      </c>
      <c r="EM64" s="140">
        <f t="shared" si="133"/>
        <v>1.570796327</v>
      </c>
      <c r="EN64" s="141">
        <f t="shared" si="134"/>
        <v>1.570796327</v>
      </c>
      <c r="EO64" s="141">
        <f t="shared" si="135"/>
        <v>1.570796327</v>
      </c>
      <c r="EP64" s="122">
        <f t="shared" si="136"/>
        <v>1.570796327</v>
      </c>
      <c r="EQ64" s="142">
        <f t="shared" si="137"/>
        <v>341492.6282</v>
      </c>
      <c r="ER64" s="130">
        <f t="shared" si="138"/>
        <v>341492.6282</v>
      </c>
      <c r="ES64" s="143">
        <f t="shared" si="139"/>
        <v>0.0000000001086535877</v>
      </c>
      <c r="ET64" s="143">
        <f t="shared" si="140"/>
        <v>1774447.747</v>
      </c>
      <c r="EU64" s="143">
        <f t="shared" si="141"/>
        <v>1.570796327</v>
      </c>
      <c r="EV64" s="124">
        <f t="shared" si="142"/>
        <v>1774447.747</v>
      </c>
      <c r="EW64" s="144">
        <f t="shared" ref="EW64:EX64" si="1197">BY64+ES64</f>
        <v>-1436840.185</v>
      </c>
      <c r="EX64" s="144">
        <f t="shared" si="1197"/>
        <v>1774447.747</v>
      </c>
      <c r="EY64" s="144">
        <f t="shared" si="144"/>
        <v>2.251447754</v>
      </c>
      <c r="EZ64" s="145">
        <f t="shared" si="145"/>
        <v>2283237.728</v>
      </c>
      <c r="FA64" s="140">
        <f t="shared" si="146"/>
        <v>0.7504825848</v>
      </c>
      <c r="FB64" s="141">
        <f t="shared" si="147"/>
        <v>0.7504825848</v>
      </c>
      <c r="FC64" s="141">
        <f t="shared" si="148"/>
        <v>0.7504825848</v>
      </c>
      <c r="FD64" s="122">
        <f t="shared" si="149"/>
        <v>0.7504825848</v>
      </c>
      <c r="FE64" s="142">
        <f t="shared" si="150"/>
        <v>131.679159</v>
      </c>
      <c r="FF64" s="130">
        <f t="shared" si="151"/>
        <v>131.679159</v>
      </c>
      <c r="FG64" s="143">
        <f t="shared" si="152"/>
        <v>25.47906951</v>
      </c>
      <c r="FH64" s="143">
        <f t="shared" si="153"/>
        <v>23.75918829</v>
      </c>
      <c r="FI64" s="143">
        <f t="shared" si="154"/>
        <v>0.7504825848</v>
      </c>
      <c r="FJ64" s="124">
        <f t="shared" si="155"/>
        <v>34.83793924</v>
      </c>
      <c r="FK64" s="140">
        <f t="shared" si="156"/>
        <v>-6.283185307</v>
      </c>
      <c r="FL64" s="141">
        <f t="shared" si="157"/>
        <v>-6.283185307</v>
      </c>
      <c r="FM64" s="141">
        <f t="shared" si="158"/>
        <v>0</v>
      </c>
      <c r="FN64" s="122">
        <f t="shared" si="159"/>
        <v>0</v>
      </c>
      <c r="FO64" s="142">
        <f t="shared" si="160"/>
        <v>166.5385915</v>
      </c>
      <c r="FP64" s="130">
        <f t="shared" si="161"/>
        <v>166.5385915</v>
      </c>
      <c r="FQ64" s="143">
        <f t="shared" si="162"/>
        <v>-166.5385915</v>
      </c>
      <c r="FR64" s="143">
        <f t="shared" si="163"/>
        <v>0</v>
      </c>
      <c r="FS64" s="143">
        <f t="shared" si="164"/>
        <v>3.141592654</v>
      </c>
      <c r="FT64" s="124">
        <f t="shared" si="165"/>
        <v>166.5385915</v>
      </c>
      <c r="FU64" s="144">
        <f t="shared" si="166"/>
        <v>-10923.1381</v>
      </c>
      <c r="FV64" s="144">
        <f t="shared" si="167"/>
        <v>0</v>
      </c>
      <c r="FW64" s="144">
        <f t="shared" si="168"/>
        <v>-3.141592654</v>
      </c>
      <c r="FX64" s="145">
        <f t="shared" si="169"/>
        <v>10923.1381</v>
      </c>
      <c r="FY64" s="140">
        <f t="shared" si="170"/>
        <v>-3.141592654</v>
      </c>
      <c r="FZ64" s="140">
        <f t="shared" si="171"/>
        <v>-0.7504825848</v>
      </c>
      <c r="GA64" s="141">
        <f t="shared" si="172"/>
        <v>-3.892075238</v>
      </c>
      <c r="GB64" s="141">
        <f t="shared" si="173"/>
        <v>-3.892075238</v>
      </c>
      <c r="GC64" s="122">
        <f t="shared" si="174"/>
        <v>2.391110069</v>
      </c>
      <c r="GD64" s="142">
        <f t="shared" si="175"/>
        <v>10923.1381</v>
      </c>
      <c r="GE64" s="142">
        <f t="shared" si="176"/>
        <v>0.02870433848</v>
      </c>
      <c r="GF64" s="130">
        <f t="shared" si="177"/>
        <v>313.5414532</v>
      </c>
      <c r="GG64" s="143">
        <f t="shared" si="178"/>
        <v>-25.47906951</v>
      </c>
      <c r="GH64" s="143">
        <f t="shared" si="179"/>
        <v>23.75918829</v>
      </c>
      <c r="GI64" s="143">
        <f t="shared" si="180"/>
        <v>2.391110069</v>
      </c>
      <c r="GJ64" s="124">
        <f t="shared" si="181"/>
        <v>34.83793924</v>
      </c>
      <c r="GK64" s="146">
        <f t="shared" si="182"/>
        <v>-0.5</v>
      </c>
      <c r="GL64" s="127">
        <f t="shared" si="183"/>
        <v>-0.8660254038</v>
      </c>
      <c r="GM64" s="146">
        <f t="shared" si="184"/>
        <v>-2.094395102</v>
      </c>
      <c r="GN64" s="127">
        <f t="shared" si="185"/>
        <v>1</v>
      </c>
      <c r="GO64" s="147">
        <f t="shared" si="186"/>
        <v>-0.5</v>
      </c>
      <c r="GP64" s="128">
        <f t="shared" si="187"/>
        <v>0.8660254038</v>
      </c>
      <c r="GQ64" s="147">
        <f t="shared" si="188"/>
        <v>2.094395102</v>
      </c>
      <c r="GR64" s="128">
        <f t="shared" si="189"/>
        <v>1</v>
      </c>
      <c r="GS64" s="140">
        <f t="shared" si="190"/>
        <v>-2.094395102</v>
      </c>
      <c r="GT64" s="140">
        <f t="shared" si="191"/>
        <v>0.7504825848</v>
      </c>
      <c r="GU64" s="141">
        <f t="shared" si="192"/>
        <v>-1.343912518</v>
      </c>
      <c r="GV64" s="141">
        <f t="shared" si="193"/>
        <v>-1.343912518</v>
      </c>
      <c r="GW64" s="122">
        <f t="shared" si="194"/>
        <v>-1.343912518</v>
      </c>
      <c r="GX64" s="142">
        <f t="shared" si="195"/>
        <v>1</v>
      </c>
      <c r="GY64" s="142">
        <f t="shared" si="196"/>
        <v>34.83793924</v>
      </c>
      <c r="GZ64" s="130">
        <f t="shared" si="197"/>
        <v>34.83793924</v>
      </c>
      <c r="HA64" s="143">
        <f t="shared" si="198"/>
        <v>7.836525876</v>
      </c>
      <c r="HB64" s="143">
        <f t="shared" si="199"/>
        <v>-33.9451156</v>
      </c>
      <c r="HC64" s="143">
        <f t="shared" si="200"/>
        <v>-1.343912518</v>
      </c>
      <c r="HD64" s="124">
        <f t="shared" si="201"/>
        <v>34.83793924</v>
      </c>
      <c r="HE64" s="140">
        <f t="shared" si="202"/>
        <v>2.094395102</v>
      </c>
      <c r="HF64" s="140">
        <f t="shared" si="203"/>
        <v>2.391110069</v>
      </c>
      <c r="HG64" s="141">
        <f t="shared" si="204"/>
        <v>4.485505171</v>
      </c>
      <c r="HH64" s="141">
        <f t="shared" si="205"/>
        <v>4.485505171</v>
      </c>
      <c r="HI64" s="122">
        <f t="shared" si="206"/>
        <v>-1.797680136</v>
      </c>
      <c r="HJ64" s="142">
        <f t="shared" si="207"/>
        <v>1</v>
      </c>
      <c r="HK64" s="142">
        <f t="shared" si="208"/>
        <v>34.83793924</v>
      </c>
      <c r="HL64" s="130">
        <f t="shared" si="209"/>
        <v>34.83793924</v>
      </c>
      <c r="HM64" s="143">
        <f t="shared" si="210"/>
        <v>-7.836525876</v>
      </c>
      <c r="HN64" s="143">
        <f t="shared" si="211"/>
        <v>-33.9451156</v>
      </c>
      <c r="HO64" s="143">
        <f t="shared" si="212"/>
        <v>-1.797680136</v>
      </c>
      <c r="HP64" s="124">
        <f t="shared" si="213"/>
        <v>34.83793924</v>
      </c>
      <c r="HQ64" s="140">
        <f t="shared" si="214"/>
        <v>2.094395102</v>
      </c>
      <c r="HR64" s="140">
        <f t="shared" si="215"/>
        <v>0.7504825848</v>
      </c>
      <c r="HS64" s="141">
        <f t="shared" si="216"/>
        <v>2.844877687</v>
      </c>
      <c r="HT64" s="141">
        <f t="shared" si="217"/>
        <v>2.844877687</v>
      </c>
      <c r="HU64" s="122">
        <f t="shared" si="218"/>
        <v>2.844877687</v>
      </c>
      <c r="HV64" s="142">
        <f t="shared" si="219"/>
        <v>1</v>
      </c>
      <c r="HW64" s="142">
        <f t="shared" si="220"/>
        <v>34.83793924</v>
      </c>
      <c r="HX64" s="130">
        <f t="shared" si="221"/>
        <v>34.83793924</v>
      </c>
      <c r="HY64" s="143">
        <f t="shared" si="222"/>
        <v>-33.31559538</v>
      </c>
      <c r="HZ64" s="143">
        <f t="shared" si="223"/>
        <v>10.18592731</v>
      </c>
      <c r="IA64" s="143">
        <f t="shared" si="224"/>
        <v>2.844877687</v>
      </c>
      <c r="IB64" s="124">
        <f t="shared" si="225"/>
        <v>34.83793924</v>
      </c>
      <c r="IC64" s="140">
        <f t="shared" si="226"/>
        <v>-2.094395102</v>
      </c>
      <c r="ID64" s="140">
        <f t="shared" si="227"/>
        <v>2.391110069</v>
      </c>
      <c r="IE64" s="141">
        <f t="shared" si="228"/>
        <v>0.2967149664</v>
      </c>
      <c r="IF64" s="141">
        <f t="shared" si="229"/>
        <v>0.2967149664</v>
      </c>
      <c r="IG64" s="122">
        <f t="shared" si="230"/>
        <v>0.2967149664</v>
      </c>
      <c r="IH64" s="142">
        <f t="shared" si="231"/>
        <v>1</v>
      </c>
      <c r="II64" s="142">
        <f t="shared" si="232"/>
        <v>34.83793924</v>
      </c>
      <c r="IJ64" s="130">
        <f t="shared" si="233"/>
        <v>34.83793924</v>
      </c>
      <c r="IK64" s="143">
        <f t="shared" si="234"/>
        <v>33.31559538</v>
      </c>
      <c r="IL64" s="143">
        <f t="shared" si="235"/>
        <v>10.18592731</v>
      </c>
      <c r="IM64" s="143">
        <f t="shared" si="236"/>
        <v>0.2967149664</v>
      </c>
      <c r="IN64" s="124">
        <f t="shared" si="237"/>
        <v>34.83793924</v>
      </c>
    </row>
    <row r="65" ht="12.75" customHeight="1">
      <c r="A65" s="129">
        <f>'Cortez Cubic'!AP65</f>
        <v>-0.2187762226</v>
      </c>
      <c r="B65" s="129">
        <f>'Cortez Cubic'!AQ65</f>
        <v>3.441159807</v>
      </c>
      <c r="C65" s="129">
        <f>'Cortez Cubic'!AR65</f>
        <v>1769.908536</v>
      </c>
      <c r="D65" s="129">
        <f>'Cortez Cubic'!AS65</f>
        <v>-70958.43299</v>
      </c>
      <c r="E65" s="129">
        <f t="shared" ref="E65:H65" si="1198">0</f>
        <v>0</v>
      </c>
      <c r="F65" s="129">
        <f t="shared" si="1198"/>
        <v>0</v>
      </c>
      <c r="G65" s="129">
        <f t="shared" si="1198"/>
        <v>0</v>
      </c>
      <c r="H65" s="129">
        <f t="shared" si="1198"/>
        <v>0</v>
      </c>
      <c r="I65" s="110">
        <f>'Cortez Cubic'!I65</f>
        <v>57</v>
      </c>
      <c r="J65" s="130">
        <f t="shared" si="28"/>
        <v>53.20307874</v>
      </c>
      <c r="K65" s="131">
        <f t="shared" si="29"/>
        <v>0</v>
      </c>
      <c r="L65" s="131">
        <f t="shared" si="30"/>
        <v>1</v>
      </c>
      <c r="M65" s="132">
        <f t="shared" si="31"/>
        <v>3.796921262</v>
      </c>
      <c r="N65" s="133">
        <f t="shared" si="32"/>
        <v>8.355560125</v>
      </c>
      <c r="O65" s="134">
        <f t="shared" si="33"/>
        <v>61.55863886</v>
      </c>
      <c r="P65" s="134">
        <f t="shared" si="34"/>
        <v>0</v>
      </c>
      <c r="Q65" s="135">
        <f t="shared" si="35"/>
        <v>53.20307874</v>
      </c>
      <c r="R65" s="135">
        <f t="shared" si="36"/>
        <v>0</v>
      </c>
      <c r="S65" s="136">
        <f t="shared" si="37"/>
        <v>-99.03258687</v>
      </c>
      <c r="T65" s="136">
        <f t="shared" si="38"/>
        <v>0</v>
      </c>
      <c r="U65" s="137">
        <f t="shared" ref="U65:X65" si="1199">ATAN2(A65,E65)</f>
        <v>3.141592654</v>
      </c>
      <c r="V65" s="137">
        <f t="shared" si="1199"/>
        <v>0</v>
      </c>
      <c r="W65" s="137">
        <f t="shared" si="1199"/>
        <v>0</v>
      </c>
      <c r="X65" s="137">
        <f t="shared" si="1199"/>
        <v>3.141592654</v>
      </c>
      <c r="Y65" s="137">
        <f t="shared" ref="Y65:AB65" si="1200">SQRT(POWER(A65,2)+POWER(E65,2))</f>
        <v>0.2187762226</v>
      </c>
      <c r="Z65" s="137">
        <f t="shared" si="1200"/>
        <v>3.441159807</v>
      </c>
      <c r="AA65" s="137">
        <f t="shared" si="1200"/>
        <v>1769.908536</v>
      </c>
      <c r="AB65" s="137">
        <f t="shared" si="1200"/>
        <v>70958.43299</v>
      </c>
      <c r="AC65" s="138">
        <f t="shared" ref="AC65:AF65" si="1201">U65-$U65</f>
        <v>0</v>
      </c>
      <c r="AD65" s="138">
        <f t="shared" si="1201"/>
        <v>-3.141592654</v>
      </c>
      <c r="AE65" s="138">
        <f t="shared" si="1201"/>
        <v>-3.141592654</v>
      </c>
      <c r="AF65" s="138">
        <f t="shared" si="1201"/>
        <v>0</v>
      </c>
      <c r="AG65" s="138">
        <f t="shared" ref="AG65:AJ65" si="1202">Y65/$Y65</f>
        <v>1</v>
      </c>
      <c r="AH65" s="138">
        <f t="shared" si="1202"/>
        <v>15.72913073</v>
      </c>
      <c r="AI65" s="138">
        <f t="shared" si="1202"/>
        <v>8090.040657</v>
      </c>
      <c r="AJ65" s="138">
        <f t="shared" si="1202"/>
        <v>324342.5275</v>
      </c>
      <c r="AK65" s="139">
        <f t="shared" ref="AK65:AN65" si="1203">AG65*COS(AC65)</f>
        <v>1</v>
      </c>
      <c r="AL65" s="139">
        <f t="shared" si="1203"/>
        <v>-15.72913073</v>
      </c>
      <c r="AM65" s="139">
        <f t="shared" si="1203"/>
        <v>-8090.040657</v>
      </c>
      <c r="AN65" s="139">
        <f t="shared" si="1203"/>
        <v>324342.5275</v>
      </c>
      <c r="AO65" s="129">
        <f t="shared" ref="AO65:AR65" si="1204">AG65*SIN(AC65)</f>
        <v>0</v>
      </c>
      <c r="AP65" s="129">
        <f t="shared" si="1204"/>
        <v>0</v>
      </c>
      <c r="AQ65" s="129">
        <f t="shared" si="1204"/>
        <v>0</v>
      </c>
      <c r="AR65" s="129">
        <f t="shared" si="1204"/>
        <v>0</v>
      </c>
      <c r="AS65" s="140">
        <f t="shared" si="45"/>
        <v>-9.424777961</v>
      </c>
      <c r="AT65" s="141">
        <f t="shared" si="46"/>
        <v>-9.424777961</v>
      </c>
      <c r="AU65" s="141">
        <f t="shared" si="47"/>
        <v>-3.141592654</v>
      </c>
      <c r="AV65" s="122">
        <f t="shared" si="48"/>
        <v>3.141592654</v>
      </c>
      <c r="AW65" s="142">
        <f t="shared" si="49"/>
        <v>3891.474297</v>
      </c>
      <c r="AX65" s="130">
        <f t="shared" si="50"/>
        <v>3891.474297</v>
      </c>
      <c r="AY65" s="143">
        <f t="shared" si="51"/>
        <v>7782.948594</v>
      </c>
      <c r="AZ65" s="143">
        <f t="shared" si="52"/>
        <v>0</v>
      </c>
      <c r="BA65" s="143">
        <f t="shared" si="53"/>
        <v>0</v>
      </c>
      <c r="BB65" s="124">
        <f t="shared" si="54"/>
        <v>7782.948594</v>
      </c>
      <c r="BC65" s="140">
        <f t="shared" ref="BC65:BD65" si="1205">BC$2*AD65</f>
        <v>-3.141592654</v>
      </c>
      <c r="BD65" s="140">
        <f t="shared" si="1205"/>
        <v>-3.141592654</v>
      </c>
      <c r="BE65" s="141">
        <f t="shared" si="56"/>
        <v>-6.283185307</v>
      </c>
      <c r="BF65" s="141">
        <f t="shared" si="57"/>
        <v>0</v>
      </c>
      <c r="BG65" s="122">
        <f t="shared" si="58"/>
        <v>0</v>
      </c>
      <c r="BH65" s="142">
        <f t="shared" ref="BH65:BI65" si="1206">POWER(AH65,BH$2)</f>
        <v>15.72913073</v>
      </c>
      <c r="BI65" s="142">
        <f t="shared" si="1206"/>
        <v>8090.040657</v>
      </c>
      <c r="BJ65" s="130">
        <f t="shared" si="60"/>
        <v>127249.3071</v>
      </c>
      <c r="BK65" s="143">
        <f t="shared" si="61"/>
        <v>1145243.764</v>
      </c>
      <c r="BL65" s="143">
        <f t="shared" si="62"/>
        <v>0</v>
      </c>
      <c r="BM65" s="143">
        <f t="shared" si="63"/>
        <v>0</v>
      </c>
      <c r="BN65" s="124">
        <f t="shared" si="64"/>
        <v>1145243.764</v>
      </c>
      <c r="BO65" s="140">
        <f t="shared" si="65"/>
        <v>0</v>
      </c>
      <c r="BP65" s="141">
        <f t="shared" si="66"/>
        <v>0</v>
      </c>
      <c r="BQ65" s="141">
        <f t="shared" si="67"/>
        <v>0</v>
      </c>
      <c r="BR65" s="122">
        <f t="shared" si="68"/>
        <v>0</v>
      </c>
      <c r="BS65" s="142">
        <f t="shared" si="69"/>
        <v>324342.5275</v>
      </c>
      <c r="BT65" s="130">
        <f t="shared" si="70"/>
        <v>324342.5275</v>
      </c>
      <c r="BU65" s="143">
        <f t="shared" si="71"/>
        <v>-8757248.242</v>
      </c>
      <c r="BV65" s="143">
        <f t="shared" si="72"/>
        <v>0</v>
      </c>
      <c r="BW65" s="143">
        <f t="shared" si="73"/>
        <v>3.141592654</v>
      </c>
      <c r="BX65" s="124">
        <f t="shared" si="74"/>
        <v>8757248.242</v>
      </c>
      <c r="BY65" s="144">
        <f t="shared" ref="BY65:BZ65" si="1207">AY65+BK65+BU65</f>
        <v>-7604221.529</v>
      </c>
      <c r="BZ65" s="144">
        <f t="shared" si="1207"/>
        <v>0</v>
      </c>
      <c r="CA65" s="144">
        <f t="shared" si="76"/>
        <v>-3.141592654</v>
      </c>
      <c r="CB65" s="145">
        <f t="shared" si="77"/>
        <v>7604221.529</v>
      </c>
      <c r="CC65" s="140">
        <f t="shared" ref="CC65:CD65" si="1208">CC$2*AD65</f>
        <v>-6.283185307</v>
      </c>
      <c r="CD65" s="140">
        <f t="shared" si="1208"/>
        <v>-6.283185307</v>
      </c>
      <c r="CE65" s="141">
        <f t="shared" si="79"/>
        <v>-12.56637061</v>
      </c>
      <c r="CF65" s="141">
        <f t="shared" si="80"/>
        <v>0</v>
      </c>
      <c r="CG65" s="122">
        <f t="shared" si="81"/>
        <v>0</v>
      </c>
      <c r="CH65" s="142">
        <f t="shared" ref="CH65:CI65" si="1209">POWER(AH65,CH$2)</f>
        <v>247.4055536</v>
      </c>
      <c r="CI65" s="142">
        <f t="shared" si="1209"/>
        <v>65448757.83</v>
      </c>
      <c r="CJ65" s="130">
        <f t="shared" si="83"/>
        <v>16192386165</v>
      </c>
      <c r="CK65" s="143">
        <f t="shared" si="84"/>
        <v>-16192386165</v>
      </c>
      <c r="CL65" s="143">
        <f t="shared" si="85"/>
        <v>0</v>
      </c>
      <c r="CM65" s="143">
        <f t="shared" si="86"/>
        <v>3.141592654</v>
      </c>
      <c r="CN65" s="124">
        <f t="shared" si="87"/>
        <v>16192386165</v>
      </c>
      <c r="CO65" s="140">
        <f t="shared" si="88"/>
        <v>-9.424777961</v>
      </c>
      <c r="CP65" s="141">
        <f t="shared" si="89"/>
        <v>-9.424777961</v>
      </c>
      <c r="CQ65" s="141">
        <f t="shared" si="90"/>
        <v>-3.141592654</v>
      </c>
      <c r="CR65" s="122">
        <f t="shared" si="91"/>
        <v>3.141592654</v>
      </c>
      <c r="CS65" s="142">
        <f t="shared" si="92"/>
        <v>529483111811</v>
      </c>
      <c r="CT65" s="130">
        <f t="shared" si="93"/>
        <v>529483111811</v>
      </c>
      <c r="CU65" s="143">
        <f t="shared" si="94"/>
        <v>-2117932447244</v>
      </c>
      <c r="CV65" s="143">
        <f t="shared" si="95"/>
        <v>0.0002593719192</v>
      </c>
      <c r="CW65" s="143">
        <f t="shared" si="96"/>
        <v>3.141592654</v>
      </c>
      <c r="CX65" s="124">
        <f t="shared" si="97"/>
        <v>2117932447244</v>
      </c>
      <c r="CY65" s="140">
        <f t="shared" si="98"/>
        <v>-9.424777961</v>
      </c>
      <c r="CZ65" s="140">
        <f t="shared" si="99"/>
        <v>0</v>
      </c>
      <c r="DA65" s="141">
        <f t="shared" si="100"/>
        <v>-9.424777961</v>
      </c>
      <c r="DB65" s="141">
        <f t="shared" si="101"/>
        <v>-3.141592654</v>
      </c>
      <c r="DC65" s="122">
        <f t="shared" si="102"/>
        <v>3.141592654</v>
      </c>
      <c r="DD65" s="142">
        <f t="shared" si="103"/>
        <v>3891.474297</v>
      </c>
      <c r="DE65" s="142">
        <f t="shared" si="104"/>
        <v>324342.5275</v>
      </c>
      <c r="DF65" s="130">
        <f t="shared" si="105"/>
        <v>1262170609</v>
      </c>
      <c r="DG65" s="143">
        <f t="shared" si="106"/>
        <v>-5048682437</v>
      </c>
      <c r="DH65" s="143">
        <f t="shared" si="107"/>
        <v>0.0000006182852786</v>
      </c>
      <c r="DI65" s="143">
        <f t="shared" si="108"/>
        <v>3.141592654</v>
      </c>
      <c r="DJ65" s="124">
        <f t="shared" si="109"/>
        <v>5048682437</v>
      </c>
      <c r="DK65" s="140">
        <f t="shared" ref="DK65:DM65" si="1210">DK$2*AD65</f>
        <v>-3.141592654</v>
      </c>
      <c r="DL65" s="140">
        <f t="shared" si="1210"/>
        <v>-3.141592654</v>
      </c>
      <c r="DM65" s="140">
        <f t="shared" si="1210"/>
        <v>0</v>
      </c>
      <c r="DN65" s="141">
        <f t="shared" si="111"/>
        <v>-6.283185307</v>
      </c>
      <c r="DO65" s="141">
        <f t="shared" si="112"/>
        <v>0</v>
      </c>
      <c r="DP65" s="122">
        <f t="shared" si="113"/>
        <v>0</v>
      </c>
      <c r="DQ65" s="142">
        <f t="shared" ref="DQ65:DS65" si="1211">POWER(AH65,DQ$2)</f>
        <v>15.72913073</v>
      </c>
      <c r="DR65" s="142">
        <f t="shared" si="1211"/>
        <v>8090.040657</v>
      </c>
      <c r="DS65" s="142">
        <f t="shared" si="1211"/>
        <v>324342.5275</v>
      </c>
      <c r="DT65" s="130">
        <f t="shared" si="115"/>
        <v>41272361895</v>
      </c>
      <c r="DU65" s="143">
        <f t="shared" si="116"/>
        <v>-742902514114</v>
      </c>
      <c r="DV65" s="143">
        <f t="shared" si="117"/>
        <v>0</v>
      </c>
      <c r="DW65" s="143">
        <f t="shared" si="118"/>
        <v>3.141592654</v>
      </c>
      <c r="DX65" s="124">
        <f t="shared" si="119"/>
        <v>742902514114</v>
      </c>
      <c r="DY65" s="140">
        <f t="shared" si="120"/>
        <v>0</v>
      </c>
      <c r="DZ65" s="141">
        <f t="shared" si="121"/>
        <v>0</v>
      </c>
      <c r="EA65" s="141">
        <f t="shared" si="122"/>
        <v>0</v>
      </c>
      <c r="EB65" s="122">
        <f t="shared" si="123"/>
        <v>0</v>
      </c>
      <c r="EC65" s="142">
        <f t="shared" si="124"/>
        <v>105198075133</v>
      </c>
      <c r="ED65" s="130">
        <f t="shared" si="125"/>
        <v>105198075133</v>
      </c>
      <c r="EE65" s="143">
        <f t="shared" si="126"/>
        <v>2840348028595</v>
      </c>
      <c r="EF65" s="143">
        <f t="shared" si="127"/>
        <v>0</v>
      </c>
      <c r="EG65" s="143">
        <f t="shared" si="128"/>
        <v>0</v>
      </c>
      <c r="EH65" s="124">
        <f t="shared" si="129"/>
        <v>2840348028595</v>
      </c>
      <c r="EI65" s="144">
        <f t="shared" ref="EI65:EJ65" si="1212">CK65+CU65+DG65+DU65+EE65</f>
        <v>-41728001366</v>
      </c>
      <c r="EJ65" s="144">
        <f t="shared" si="1212"/>
        <v>0.0002599902045</v>
      </c>
      <c r="EK65" s="144">
        <f t="shared" si="131"/>
        <v>3.141592654</v>
      </c>
      <c r="EL65" s="145">
        <f t="shared" si="132"/>
        <v>41728001366</v>
      </c>
      <c r="EM65" s="140">
        <f t="shared" si="133"/>
        <v>1.570796327</v>
      </c>
      <c r="EN65" s="141">
        <f t="shared" si="134"/>
        <v>1.570796327</v>
      </c>
      <c r="EO65" s="141">
        <f t="shared" si="135"/>
        <v>1.570796327</v>
      </c>
      <c r="EP65" s="122">
        <f t="shared" si="136"/>
        <v>1.570796327</v>
      </c>
      <c r="EQ65" s="142">
        <f t="shared" si="137"/>
        <v>204274.3287</v>
      </c>
      <c r="ER65" s="130">
        <f t="shared" si="138"/>
        <v>204274.3287</v>
      </c>
      <c r="ES65" s="143">
        <f t="shared" si="139"/>
        <v>0.000000003364614548</v>
      </c>
      <c r="ET65" s="143">
        <f t="shared" si="140"/>
        <v>1061440.548</v>
      </c>
      <c r="EU65" s="143">
        <f t="shared" si="141"/>
        <v>1.570796327</v>
      </c>
      <c r="EV65" s="124">
        <f t="shared" si="142"/>
        <v>1061440.548</v>
      </c>
      <c r="EW65" s="144">
        <f t="shared" ref="EW65:EX65" si="1213">BY65+ES65</f>
        <v>-7604221.529</v>
      </c>
      <c r="EX65" s="144">
        <f t="shared" si="1213"/>
        <v>1061440.548</v>
      </c>
      <c r="EY65" s="144">
        <f t="shared" si="144"/>
        <v>3.002903076</v>
      </c>
      <c r="EZ65" s="145">
        <f t="shared" si="145"/>
        <v>7677945.109</v>
      </c>
      <c r="FA65" s="140">
        <f t="shared" si="146"/>
        <v>1.000967692</v>
      </c>
      <c r="FB65" s="141">
        <f t="shared" si="147"/>
        <v>1.000967692</v>
      </c>
      <c r="FC65" s="141">
        <f t="shared" si="148"/>
        <v>1.000967692</v>
      </c>
      <c r="FD65" s="122">
        <f t="shared" si="149"/>
        <v>1.000967692</v>
      </c>
      <c r="FE65" s="142">
        <f t="shared" si="150"/>
        <v>197.2793679</v>
      </c>
      <c r="FF65" s="130">
        <f t="shared" si="151"/>
        <v>197.2793679</v>
      </c>
      <c r="FG65" s="143">
        <f t="shared" si="152"/>
        <v>28.15779764</v>
      </c>
      <c r="FH65" s="143">
        <f t="shared" si="153"/>
        <v>43.94665126</v>
      </c>
      <c r="FI65" s="143">
        <f t="shared" si="154"/>
        <v>1.000967692</v>
      </c>
      <c r="FJ65" s="124">
        <f t="shared" si="155"/>
        <v>52.19357935</v>
      </c>
      <c r="FK65" s="140">
        <f t="shared" si="156"/>
        <v>-6.283185307</v>
      </c>
      <c r="FL65" s="141">
        <f t="shared" si="157"/>
        <v>-6.283185307</v>
      </c>
      <c r="FM65" s="141">
        <f t="shared" si="158"/>
        <v>0</v>
      </c>
      <c r="FN65" s="122">
        <f t="shared" si="159"/>
        <v>0</v>
      </c>
      <c r="FO65" s="142">
        <f t="shared" si="160"/>
        <v>247.4055536</v>
      </c>
      <c r="FP65" s="130">
        <f t="shared" si="161"/>
        <v>247.4055536</v>
      </c>
      <c r="FQ65" s="143">
        <f t="shared" si="162"/>
        <v>-247.4055536</v>
      </c>
      <c r="FR65" s="143">
        <f t="shared" si="163"/>
        <v>0</v>
      </c>
      <c r="FS65" s="143">
        <f t="shared" si="164"/>
        <v>3.141592654</v>
      </c>
      <c r="FT65" s="124">
        <f t="shared" si="165"/>
        <v>247.4055536</v>
      </c>
      <c r="FU65" s="144">
        <f t="shared" si="166"/>
        <v>-24517.52752</v>
      </c>
      <c r="FV65" s="144">
        <f t="shared" si="167"/>
        <v>0</v>
      </c>
      <c r="FW65" s="144">
        <f t="shared" si="168"/>
        <v>-3.141592654</v>
      </c>
      <c r="FX65" s="145">
        <f t="shared" si="169"/>
        <v>24517.52752</v>
      </c>
      <c r="FY65" s="140">
        <f t="shared" si="170"/>
        <v>-3.141592654</v>
      </c>
      <c r="FZ65" s="140">
        <f t="shared" si="171"/>
        <v>-1.000967692</v>
      </c>
      <c r="GA65" s="141">
        <f t="shared" si="172"/>
        <v>-4.142560346</v>
      </c>
      <c r="GB65" s="141">
        <f t="shared" si="173"/>
        <v>-4.142560346</v>
      </c>
      <c r="GC65" s="122">
        <f t="shared" si="174"/>
        <v>2.140624962</v>
      </c>
      <c r="GD65" s="142">
        <f t="shared" si="175"/>
        <v>24517.52752</v>
      </c>
      <c r="GE65" s="142">
        <f t="shared" si="176"/>
        <v>0.01915944475</v>
      </c>
      <c r="GF65" s="130">
        <f t="shared" si="177"/>
        <v>469.7422141</v>
      </c>
      <c r="GG65" s="143">
        <f t="shared" si="178"/>
        <v>-28.15779764</v>
      </c>
      <c r="GH65" s="143">
        <f t="shared" si="179"/>
        <v>43.94665126</v>
      </c>
      <c r="GI65" s="143">
        <f t="shared" si="180"/>
        <v>2.140624962</v>
      </c>
      <c r="GJ65" s="124">
        <f t="shared" si="181"/>
        <v>52.19357935</v>
      </c>
      <c r="GK65" s="146">
        <f t="shared" si="182"/>
        <v>-0.5</v>
      </c>
      <c r="GL65" s="127">
        <f t="shared" si="183"/>
        <v>-0.8660254038</v>
      </c>
      <c r="GM65" s="146">
        <f t="shared" si="184"/>
        <v>-2.094395102</v>
      </c>
      <c r="GN65" s="127">
        <f t="shared" si="185"/>
        <v>1</v>
      </c>
      <c r="GO65" s="147">
        <f t="shared" si="186"/>
        <v>-0.5</v>
      </c>
      <c r="GP65" s="128">
        <f t="shared" si="187"/>
        <v>0.8660254038</v>
      </c>
      <c r="GQ65" s="147">
        <f t="shared" si="188"/>
        <v>2.094395102</v>
      </c>
      <c r="GR65" s="128">
        <f t="shared" si="189"/>
        <v>1</v>
      </c>
      <c r="GS65" s="140">
        <f t="shared" si="190"/>
        <v>-2.094395102</v>
      </c>
      <c r="GT65" s="140">
        <f t="shared" si="191"/>
        <v>1.000967692</v>
      </c>
      <c r="GU65" s="141">
        <f t="shared" si="192"/>
        <v>-1.09342741</v>
      </c>
      <c r="GV65" s="141">
        <f t="shared" si="193"/>
        <v>-1.09342741</v>
      </c>
      <c r="GW65" s="122">
        <f t="shared" si="194"/>
        <v>-1.09342741</v>
      </c>
      <c r="GX65" s="142">
        <f t="shared" si="195"/>
        <v>1</v>
      </c>
      <c r="GY65" s="142">
        <f t="shared" si="196"/>
        <v>52.19357935</v>
      </c>
      <c r="GZ65" s="130">
        <f t="shared" si="197"/>
        <v>52.19357935</v>
      </c>
      <c r="HA65" s="143">
        <f t="shared" si="198"/>
        <v>23.98001758</v>
      </c>
      <c r="HB65" s="143">
        <f t="shared" si="199"/>
        <v>-46.3586937</v>
      </c>
      <c r="HC65" s="143">
        <f t="shared" si="200"/>
        <v>-1.09342741</v>
      </c>
      <c r="HD65" s="124">
        <f t="shared" si="201"/>
        <v>52.19357935</v>
      </c>
      <c r="HE65" s="140">
        <f t="shared" si="202"/>
        <v>2.094395102</v>
      </c>
      <c r="HF65" s="140">
        <f t="shared" si="203"/>
        <v>2.140624962</v>
      </c>
      <c r="HG65" s="141">
        <f t="shared" si="204"/>
        <v>4.235020064</v>
      </c>
      <c r="HH65" s="141">
        <f t="shared" si="205"/>
        <v>4.235020064</v>
      </c>
      <c r="HI65" s="122">
        <f t="shared" si="206"/>
        <v>-2.048165243</v>
      </c>
      <c r="HJ65" s="142">
        <f t="shared" si="207"/>
        <v>1</v>
      </c>
      <c r="HK65" s="142">
        <f t="shared" si="208"/>
        <v>52.19357935</v>
      </c>
      <c r="HL65" s="130">
        <f t="shared" si="209"/>
        <v>52.19357935</v>
      </c>
      <c r="HM65" s="143">
        <f t="shared" si="210"/>
        <v>-23.98001758</v>
      </c>
      <c r="HN65" s="143">
        <f t="shared" si="211"/>
        <v>-46.3586937</v>
      </c>
      <c r="HO65" s="143">
        <f t="shared" si="212"/>
        <v>-2.048165243</v>
      </c>
      <c r="HP65" s="124">
        <f t="shared" si="213"/>
        <v>52.19357935</v>
      </c>
      <c r="HQ65" s="140">
        <f t="shared" si="214"/>
        <v>2.094395102</v>
      </c>
      <c r="HR65" s="140">
        <f t="shared" si="215"/>
        <v>1.000967692</v>
      </c>
      <c r="HS65" s="141">
        <f t="shared" si="216"/>
        <v>3.095362794</v>
      </c>
      <c r="HT65" s="141">
        <f t="shared" si="217"/>
        <v>3.095362794</v>
      </c>
      <c r="HU65" s="122">
        <f t="shared" si="218"/>
        <v>3.095362794</v>
      </c>
      <c r="HV65" s="142">
        <f t="shared" si="219"/>
        <v>1</v>
      </c>
      <c r="HW65" s="142">
        <f t="shared" si="220"/>
        <v>52.19357935</v>
      </c>
      <c r="HX65" s="130">
        <f t="shared" si="221"/>
        <v>52.19357935</v>
      </c>
      <c r="HY65" s="143">
        <f t="shared" si="222"/>
        <v>-52.13781522</v>
      </c>
      <c r="HZ65" s="143">
        <f t="shared" si="223"/>
        <v>2.412042444</v>
      </c>
      <c r="IA65" s="143">
        <f t="shared" si="224"/>
        <v>3.095362794</v>
      </c>
      <c r="IB65" s="124">
        <f t="shared" si="225"/>
        <v>52.19357935</v>
      </c>
      <c r="IC65" s="140">
        <f t="shared" si="226"/>
        <v>-2.094395102</v>
      </c>
      <c r="ID65" s="140">
        <f t="shared" si="227"/>
        <v>2.140624962</v>
      </c>
      <c r="IE65" s="141">
        <f t="shared" si="228"/>
        <v>0.04622985926</v>
      </c>
      <c r="IF65" s="141">
        <f t="shared" si="229"/>
        <v>0.04622985926</v>
      </c>
      <c r="IG65" s="122">
        <f t="shared" si="230"/>
        <v>0.04622985926</v>
      </c>
      <c r="IH65" s="142">
        <f t="shared" si="231"/>
        <v>1</v>
      </c>
      <c r="II65" s="142">
        <f t="shared" si="232"/>
        <v>52.19357935</v>
      </c>
      <c r="IJ65" s="130">
        <f t="shared" si="233"/>
        <v>52.19357935</v>
      </c>
      <c r="IK65" s="143">
        <f t="shared" si="234"/>
        <v>52.13781522</v>
      </c>
      <c r="IL65" s="143">
        <f t="shared" si="235"/>
        <v>2.412042444</v>
      </c>
      <c r="IM65" s="143">
        <f t="shared" si="236"/>
        <v>0.04622985926</v>
      </c>
      <c r="IN65" s="124">
        <f t="shared" si="237"/>
        <v>52.19357935</v>
      </c>
    </row>
    <row r="66" ht="12.75" customHeight="1">
      <c r="A66" s="129">
        <f>'Cortez Cubic'!AP66</f>
        <v>-0.2187762226</v>
      </c>
      <c r="B66" s="129">
        <f>'Cortez Cubic'!AQ66</f>
        <v>-3.457987562</v>
      </c>
      <c r="C66" s="129">
        <f>'Cortez Cubic'!AR66</f>
        <v>5918.550231</v>
      </c>
      <c r="D66" s="129">
        <f>'Cortez Cubic'!AS66</f>
        <v>-358105.6411</v>
      </c>
      <c r="E66" s="129">
        <f t="shared" ref="E66:H66" si="1214">0</f>
        <v>0</v>
      </c>
      <c r="F66" s="129">
        <f t="shared" si="1214"/>
        <v>0</v>
      </c>
      <c r="G66" s="129">
        <f t="shared" si="1214"/>
        <v>0</v>
      </c>
      <c r="H66" s="129">
        <f t="shared" si="1214"/>
        <v>0</v>
      </c>
      <c r="I66" s="110">
        <f>'Cortez Cubic'!I66</f>
        <v>94</v>
      </c>
      <c r="J66" s="130">
        <f t="shared" si="28"/>
        <v>90.19995506</v>
      </c>
      <c r="K66" s="131">
        <f t="shared" si="29"/>
        <v>1</v>
      </c>
      <c r="L66" s="131">
        <f t="shared" si="30"/>
        <v>0</v>
      </c>
      <c r="M66" s="132">
        <f t="shared" si="31"/>
        <v>3.800044943</v>
      </c>
      <c r="N66" s="133">
        <f t="shared" si="32"/>
        <v>0</v>
      </c>
      <c r="O66" s="134">
        <f t="shared" si="33"/>
        <v>90.19995506</v>
      </c>
      <c r="P66" s="134">
        <f t="shared" si="34"/>
        <v>-14.37075957</v>
      </c>
      <c r="Q66" s="135">
        <f t="shared" si="35"/>
        <v>90.19995506</v>
      </c>
      <c r="R66" s="135">
        <f t="shared" si="36"/>
        <v>14.37075957</v>
      </c>
      <c r="S66" s="136">
        <f t="shared" si="37"/>
        <v>-196.2059585</v>
      </c>
      <c r="T66" s="136">
        <f t="shared" si="38"/>
        <v>0</v>
      </c>
      <c r="U66" s="137">
        <f t="shared" ref="U66:X66" si="1215">ATAN2(A66,E66)</f>
        <v>3.141592654</v>
      </c>
      <c r="V66" s="137">
        <f t="shared" si="1215"/>
        <v>3.141592654</v>
      </c>
      <c r="W66" s="137">
        <f t="shared" si="1215"/>
        <v>0</v>
      </c>
      <c r="X66" s="137">
        <f t="shared" si="1215"/>
        <v>3.141592654</v>
      </c>
      <c r="Y66" s="137">
        <f t="shared" ref="Y66:AB66" si="1216">SQRT(POWER(A66,2)+POWER(E66,2))</f>
        <v>0.2187762226</v>
      </c>
      <c r="Z66" s="137">
        <f t="shared" si="1216"/>
        <v>3.457987562</v>
      </c>
      <c r="AA66" s="137">
        <f t="shared" si="1216"/>
        <v>5918.550231</v>
      </c>
      <c r="AB66" s="137">
        <f t="shared" si="1216"/>
        <v>358105.6411</v>
      </c>
      <c r="AC66" s="138">
        <f t="shared" ref="AC66:AF66" si="1217">U66-$U66</f>
        <v>0</v>
      </c>
      <c r="AD66" s="138">
        <f t="shared" si="1217"/>
        <v>0</v>
      </c>
      <c r="AE66" s="138">
        <f t="shared" si="1217"/>
        <v>-3.141592654</v>
      </c>
      <c r="AF66" s="138">
        <f t="shared" si="1217"/>
        <v>0</v>
      </c>
      <c r="AG66" s="138">
        <f t="shared" ref="AG66:AJ66" si="1218">Y66/$Y66</f>
        <v>1</v>
      </c>
      <c r="AH66" s="138">
        <f t="shared" si="1218"/>
        <v>15.80604839</v>
      </c>
      <c r="AI66" s="138">
        <f t="shared" si="1218"/>
        <v>27052.98666</v>
      </c>
      <c r="AJ66" s="138">
        <f t="shared" si="1218"/>
        <v>1636858.141</v>
      </c>
      <c r="AK66" s="139">
        <f t="shared" ref="AK66:AN66" si="1219">AG66*COS(AC66)</f>
        <v>1</v>
      </c>
      <c r="AL66" s="139">
        <f t="shared" si="1219"/>
        <v>15.80604839</v>
      </c>
      <c r="AM66" s="139">
        <f t="shared" si="1219"/>
        <v>-27052.98666</v>
      </c>
      <c r="AN66" s="139">
        <f t="shared" si="1219"/>
        <v>1636858.141</v>
      </c>
      <c r="AO66" s="129">
        <f t="shared" ref="AO66:AR66" si="1220">AG66*SIN(AC66)</f>
        <v>0</v>
      </c>
      <c r="AP66" s="129">
        <f t="shared" si="1220"/>
        <v>0</v>
      </c>
      <c r="AQ66" s="129">
        <f t="shared" si="1220"/>
        <v>0</v>
      </c>
      <c r="AR66" s="129">
        <f t="shared" si="1220"/>
        <v>0</v>
      </c>
      <c r="AS66" s="140">
        <f t="shared" si="45"/>
        <v>0</v>
      </c>
      <c r="AT66" s="141">
        <f t="shared" si="46"/>
        <v>0</v>
      </c>
      <c r="AU66" s="141">
        <f t="shared" si="47"/>
        <v>0</v>
      </c>
      <c r="AV66" s="122">
        <f t="shared" si="48"/>
        <v>0</v>
      </c>
      <c r="AW66" s="142">
        <f t="shared" si="49"/>
        <v>3948.843497</v>
      </c>
      <c r="AX66" s="130">
        <f t="shared" si="50"/>
        <v>3948.843497</v>
      </c>
      <c r="AY66" s="143">
        <f t="shared" si="51"/>
        <v>-7897.686994</v>
      </c>
      <c r="AZ66" s="143">
        <f t="shared" si="52"/>
        <v>0</v>
      </c>
      <c r="BA66" s="143">
        <f t="shared" si="53"/>
        <v>3.141592654</v>
      </c>
      <c r="BB66" s="124">
        <f t="shared" si="54"/>
        <v>7897.686994</v>
      </c>
      <c r="BC66" s="140">
        <f t="shared" ref="BC66:BD66" si="1221">BC$2*AD66</f>
        <v>0</v>
      </c>
      <c r="BD66" s="140">
        <f t="shared" si="1221"/>
        <v>-3.141592654</v>
      </c>
      <c r="BE66" s="141">
        <f t="shared" si="56"/>
        <v>-3.141592654</v>
      </c>
      <c r="BF66" s="141">
        <f t="shared" si="57"/>
        <v>-3.141592654</v>
      </c>
      <c r="BG66" s="122">
        <f t="shared" si="58"/>
        <v>3.141592654</v>
      </c>
      <c r="BH66" s="142">
        <f t="shared" ref="BH66:BI66" si="1222">POWER(AH66,BH$2)</f>
        <v>15.80604839</v>
      </c>
      <c r="BI66" s="142">
        <f t="shared" si="1222"/>
        <v>27052.98666</v>
      </c>
      <c r="BJ66" s="130">
        <f t="shared" si="60"/>
        <v>427600.8163</v>
      </c>
      <c r="BK66" s="143">
        <f t="shared" si="61"/>
        <v>-3848407.346</v>
      </c>
      <c r="BL66" s="143">
        <f t="shared" si="62"/>
        <v>0.0000000004712939739</v>
      </c>
      <c r="BM66" s="143">
        <f t="shared" si="63"/>
        <v>3.141592654</v>
      </c>
      <c r="BN66" s="124">
        <f t="shared" si="64"/>
        <v>3848407.346</v>
      </c>
      <c r="BO66" s="140">
        <f t="shared" si="65"/>
        <v>0</v>
      </c>
      <c r="BP66" s="141">
        <f t="shared" si="66"/>
        <v>0</v>
      </c>
      <c r="BQ66" s="141">
        <f t="shared" si="67"/>
        <v>0</v>
      </c>
      <c r="BR66" s="122">
        <f t="shared" si="68"/>
        <v>0</v>
      </c>
      <c r="BS66" s="142">
        <f t="shared" si="69"/>
        <v>1636858.141</v>
      </c>
      <c r="BT66" s="130">
        <f t="shared" si="70"/>
        <v>1636858.141</v>
      </c>
      <c r="BU66" s="143">
        <f t="shared" si="71"/>
        <v>-44195169.82</v>
      </c>
      <c r="BV66" s="143">
        <f t="shared" si="72"/>
        <v>0</v>
      </c>
      <c r="BW66" s="143">
        <f t="shared" si="73"/>
        <v>3.141592654</v>
      </c>
      <c r="BX66" s="124">
        <f t="shared" si="74"/>
        <v>44195169.82</v>
      </c>
      <c r="BY66" s="144">
        <f t="shared" ref="BY66:BZ66" si="1223">AY66+BK66+BU66</f>
        <v>-48051474.85</v>
      </c>
      <c r="BZ66" s="144">
        <f t="shared" si="1223"/>
        <v>0.0000000004712939739</v>
      </c>
      <c r="CA66" s="144">
        <f t="shared" si="76"/>
        <v>3.141592654</v>
      </c>
      <c r="CB66" s="145">
        <f t="shared" si="77"/>
        <v>48051474.85</v>
      </c>
      <c r="CC66" s="140">
        <f t="shared" ref="CC66:CD66" si="1224">CC$2*AD66</f>
        <v>0</v>
      </c>
      <c r="CD66" s="140">
        <f t="shared" si="1224"/>
        <v>-6.283185307</v>
      </c>
      <c r="CE66" s="141">
        <f t="shared" si="79"/>
        <v>-6.283185307</v>
      </c>
      <c r="CF66" s="141">
        <f t="shared" si="80"/>
        <v>0</v>
      </c>
      <c r="CG66" s="122">
        <f t="shared" si="81"/>
        <v>0</v>
      </c>
      <c r="CH66" s="142">
        <f t="shared" ref="CH66:CI66" si="1225">POWER(AH66,CH$2)</f>
        <v>249.8311658</v>
      </c>
      <c r="CI66" s="142">
        <f t="shared" si="1225"/>
        <v>731864087</v>
      </c>
      <c r="CJ66" s="130">
        <f t="shared" si="83"/>
        <v>182842458077</v>
      </c>
      <c r="CK66" s="143">
        <f t="shared" si="84"/>
        <v>-182842458077</v>
      </c>
      <c r="CL66" s="143">
        <f t="shared" si="85"/>
        <v>0</v>
      </c>
      <c r="CM66" s="143">
        <f t="shared" si="86"/>
        <v>3.141592654</v>
      </c>
      <c r="CN66" s="124">
        <f t="shared" si="87"/>
        <v>182842458077</v>
      </c>
      <c r="CO66" s="140">
        <f t="shared" si="88"/>
        <v>-9.424777961</v>
      </c>
      <c r="CP66" s="141">
        <f t="shared" si="89"/>
        <v>-9.424777961</v>
      </c>
      <c r="CQ66" s="141">
        <f t="shared" si="90"/>
        <v>-3.141592654</v>
      </c>
      <c r="CR66" s="122">
        <f t="shared" si="91"/>
        <v>3.141592654</v>
      </c>
      <c r="CS66" s="142">
        <f t="shared" si="92"/>
        <v>19799109379174</v>
      </c>
      <c r="CT66" s="130">
        <f t="shared" si="93"/>
        <v>19799109379174</v>
      </c>
      <c r="CU66" s="143">
        <f t="shared" si="94"/>
        <v>-79196437516696</v>
      </c>
      <c r="CV66" s="143">
        <f t="shared" si="95"/>
        <v>0.009698766371</v>
      </c>
      <c r="CW66" s="143">
        <f t="shared" si="96"/>
        <v>3.141592654</v>
      </c>
      <c r="CX66" s="124">
        <f t="shared" si="97"/>
        <v>79196437516696</v>
      </c>
      <c r="CY66" s="140">
        <f t="shared" si="98"/>
        <v>0</v>
      </c>
      <c r="CZ66" s="140">
        <f t="shared" si="99"/>
        <v>0</v>
      </c>
      <c r="DA66" s="141">
        <f t="shared" si="100"/>
        <v>0</v>
      </c>
      <c r="DB66" s="141">
        <f t="shared" si="101"/>
        <v>0</v>
      </c>
      <c r="DC66" s="122">
        <f t="shared" si="102"/>
        <v>0</v>
      </c>
      <c r="DD66" s="142">
        <f t="shared" si="103"/>
        <v>3948.843497</v>
      </c>
      <c r="DE66" s="142">
        <f t="shared" si="104"/>
        <v>1636858.141</v>
      </c>
      <c r="DF66" s="130">
        <f t="shared" si="105"/>
        <v>6463696627</v>
      </c>
      <c r="DG66" s="143">
        <f t="shared" si="106"/>
        <v>25854786510</v>
      </c>
      <c r="DH66" s="143">
        <f t="shared" si="107"/>
        <v>0</v>
      </c>
      <c r="DI66" s="143">
        <f t="shared" si="108"/>
        <v>0</v>
      </c>
      <c r="DJ66" s="124">
        <f t="shared" si="109"/>
        <v>25854786510</v>
      </c>
      <c r="DK66" s="140">
        <f t="shared" ref="DK66:DM66" si="1226">DK$2*AD66</f>
        <v>0</v>
      </c>
      <c r="DL66" s="140">
        <f t="shared" si="1226"/>
        <v>-3.141592654</v>
      </c>
      <c r="DM66" s="140">
        <f t="shared" si="1226"/>
        <v>0</v>
      </c>
      <c r="DN66" s="141">
        <f t="shared" si="111"/>
        <v>-3.141592654</v>
      </c>
      <c r="DO66" s="141">
        <f t="shared" si="112"/>
        <v>-3.141592654</v>
      </c>
      <c r="DP66" s="122">
        <f t="shared" si="113"/>
        <v>3.141592654</v>
      </c>
      <c r="DQ66" s="142">
        <f t="shared" ref="DQ66:DS66" si="1227">POWER(AH66,DQ$2)</f>
        <v>15.80604839</v>
      </c>
      <c r="DR66" s="142">
        <f t="shared" si="1227"/>
        <v>27052.98666</v>
      </c>
      <c r="DS66" s="142">
        <f t="shared" si="1227"/>
        <v>1636858.141</v>
      </c>
      <c r="DT66" s="130">
        <f t="shared" si="115"/>
        <v>699921877372</v>
      </c>
      <c r="DU66" s="143">
        <f t="shared" si="116"/>
        <v>12598593792701</v>
      </c>
      <c r="DV66" s="143">
        <f t="shared" si="117"/>
        <v>-0.001542882756</v>
      </c>
      <c r="DW66" s="143">
        <f t="shared" si="118"/>
        <v>0</v>
      </c>
      <c r="DX66" s="124">
        <f t="shared" si="119"/>
        <v>12598593792701</v>
      </c>
      <c r="DY66" s="140">
        <f t="shared" si="120"/>
        <v>0</v>
      </c>
      <c r="DZ66" s="141">
        <f t="shared" si="121"/>
        <v>0</v>
      </c>
      <c r="EA66" s="141">
        <f t="shared" si="122"/>
        <v>0</v>
      </c>
      <c r="EB66" s="122">
        <f t="shared" si="123"/>
        <v>0</v>
      </c>
      <c r="EC66" s="142">
        <f t="shared" si="124"/>
        <v>2679304574965</v>
      </c>
      <c r="ED66" s="130">
        <f t="shared" si="125"/>
        <v>2679304574965</v>
      </c>
      <c r="EE66" s="143">
        <f t="shared" si="126"/>
        <v>72341223524044</v>
      </c>
      <c r="EF66" s="143">
        <f t="shared" si="127"/>
        <v>0</v>
      </c>
      <c r="EG66" s="143">
        <f t="shared" si="128"/>
        <v>0</v>
      </c>
      <c r="EH66" s="124">
        <f t="shared" si="129"/>
        <v>72341223524044</v>
      </c>
      <c r="EI66" s="144">
        <f t="shared" ref="EI66:EJ66" si="1228">CK66+CU66+DG66+DU66+EE66</f>
        <v>5586392128482</v>
      </c>
      <c r="EJ66" s="144">
        <f t="shared" si="1228"/>
        <v>0.008155883615</v>
      </c>
      <c r="EK66" s="144">
        <f t="shared" si="131"/>
        <v>0</v>
      </c>
      <c r="EL66" s="145">
        <f t="shared" si="132"/>
        <v>5586392128482</v>
      </c>
      <c r="EM66" s="140">
        <f t="shared" si="133"/>
        <v>0</v>
      </c>
      <c r="EN66" s="141">
        <f t="shared" si="134"/>
        <v>0</v>
      </c>
      <c r="EO66" s="141">
        <f t="shared" si="135"/>
        <v>0</v>
      </c>
      <c r="EP66" s="122">
        <f t="shared" si="136"/>
        <v>0</v>
      </c>
      <c r="EQ66" s="142">
        <f t="shared" si="137"/>
        <v>2363554.977</v>
      </c>
      <c r="ER66" s="130">
        <f t="shared" si="138"/>
        <v>2363554.977</v>
      </c>
      <c r="ES66" s="143">
        <f t="shared" si="139"/>
        <v>12281391.92</v>
      </c>
      <c r="ET66" s="143">
        <f t="shared" si="140"/>
        <v>0.000000008965142512</v>
      </c>
      <c r="EU66" s="143">
        <f t="shared" si="141"/>
        <v>0</v>
      </c>
      <c r="EV66" s="124">
        <f t="shared" si="142"/>
        <v>12281391.92</v>
      </c>
      <c r="EW66" s="144">
        <f t="shared" ref="EW66:EX66" si="1229">BY66+ES66</f>
        <v>-35770082.93</v>
      </c>
      <c r="EX66" s="144">
        <f t="shared" si="1229"/>
        <v>0.000000009436436486</v>
      </c>
      <c r="EY66" s="144">
        <f t="shared" si="144"/>
        <v>3.141592654</v>
      </c>
      <c r="EZ66" s="145">
        <f t="shared" si="145"/>
        <v>35770082.93</v>
      </c>
      <c r="FA66" s="140">
        <f t="shared" si="146"/>
        <v>1.047197551</v>
      </c>
      <c r="FB66" s="141">
        <f t="shared" si="147"/>
        <v>1.047197551</v>
      </c>
      <c r="FC66" s="141">
        <f t="shared" si="148"/>
        <v>1.047197551</v>
      </c>
      <c r="FD66" s="122">
        <f t="shared" si="149"/>
        <v>1.047197551</v>
      </c>
      <c r="FE66" s="142">
        <f t="shared" si="150"/>
        <v>329.4882884</v>
      </c>
      <c r="FF66" s="130">
        <f t="shared" si="151"/>
        <v>329.4882884</v>
      </c>
      <c r="FG66" s="143">
        <f t="shared" si="152"/>
        <v>43.58583797</v>
      </c>
      <c r="FH66" s="143">
        <f t="shared" si="153"/>
        <v>75.49288586</v>
      </c>
      <c r="FI66" s="143">
        <f t="shared" si="154"/>
        <v>1.047197551</v>
      </c>
      <c r="FJ66" s="124">
        <f t="shared" si="155"/>
        <v>87.17167595</v>
      </c>
      <c r="FK66" s="140">
        <f t="shared" si="156"/>
        <v>0</v>
      </c>
      <c r="FL66" s="141">
        <f t="shared" si="157"/>
        <v>0</v>
      </c>
      <c r="FM66" s="141">
        <f t="shared" si="158"/>
        <v>0</v>
      </c>
      <c r="FN66" s="122">
        <f t="shared" si="159"/>
        <v>0</v>
      </c>
      <c r="FO66" s="142">
        <f t="shared" si="160"/>
        <v>249.8311658</v>
      </c>
      <c r="FP66" s="130">
        <f t="shared" si="161"/>
        <v>249.8311658</v>
      </c>
      <c r="FQ66" s="143">
        <f t="shared" si="162"/>
        <v>-249.8311658</v>
      </c>
      <c r="FR66" s="143">
        <f t="shared" si="163"/>
        <v>0</v>
      </c>
      <c r="FS66" s="143">
        <f t="shared" si="164"/>
        <v>3.141592654</v>
      </c>
      <c r="FT66" s="124">
        <f t="shared" si="165"/>
        <v>249.8311658</v>
      </c>
      <c r="FU66" s="144">
        <f t="shared" si="166"/>
        <v>-81408.79113</v>
      </c>
      <c r="FV66" s="144">
        <f t="shared" si="167"/>
        <v>0</v>
      </c>
      <c r="FW66" s="144">
        <f t="shared" si="168"/>
        <v>-3.141592654</v>
      </c>
      <c r="FX66" s="145">
        <f t="shared" si="169"/>
        <v>81408.79113</v>
      </c>
      <c r="FY66" s="140">
        <f t="shared" si="170"/>
        <v>-3.141592654</v>
      </c>
      <c r="FZ66" s="140">
        <f t="shared" si="171"/>
        <v>-1.047197551</v>
      </c>
      <c r="GA66" s="141">
        <f t="shared" si="172"/>
        <v>-4.188790205</v>
      </c>
      <c r="GB66" s="141">
        <f t="shared" si="173"/>
        <v>-4.188790205</v>
      </c>
      <c r="GC66" s="122">
        <f t="shared" si="174"/>
        <v>2.094395102</v>
      </c>
      <c r="GD66" s="142">
        <f t="shared" si="175"/>
        <v>81408.79113</v>
      </c>
      <c r="GE66" s="142">
        <f t="shared" si="176"/>
        <v>0.01147161609</v>
      </c>
      <c r="GF66" s="130">
        <f t="shared" si="177"/>
        <v>933.8903979</v>
      </c>
      <c r="GG66" s="143">
        <f t="shared" si="178"/>
        <v>-51.88279988</v>
      </c>
      <c r="GH66" s="143">
        <f t="shared" si="179"/>
        <v>89.86364543</v>
      </c>
      <c r="GI66" s="143">
        <f t="shared" si="180"/>
        <v>2.094395102</v>
      </c>
      <c r="GJ66" s="124">
        <f t="shared" si="181"/>
        <v>103.7655998</v>
      </c>
      <c r="GK66" s="146">
        <f t="shared" si="182"/>
        <v>-0.5</v>
      </c>
      <c r="GL66" s="127">
        <f t="shared" si="183"/>
        <v>-0.8660254038</v>
      </c>
      <c r="GM66" s="146">
        <f t="shared" si="184"/>
        <v>-2.094395102</v>
      </c>
      <c r="GN66" s="127">
        <f t="shared" si="185"/>
        <v>1</v>
      </c>
      <c r="GO66" s="147">
        <f t="shared" si="186"/>
        <v>-0.5</v>
      </c>
      <c r="GP66" s="128">
        <f t="shared" si="187"/>
        <v>0.8660254038</v>
      </c>
      <c r="GQ66" s="147">
        <f t="shared" si="188"/>
        <v>2.094395102</v>
      </c>
      <c r="GR66" s="128">
        <f t="shared" si="189"/>
        <v>1</v>
      </c>
      <c r="GS66" s="140">
        <f t="shared" si="190"/>
        <v>-2.094395102</v>
      </c>
      <c r="GT66" s="140">
        <f t="shared" si="191"/>
        <v>1.047197551</v>
      </c>
      <c r="GU66" s="141">
        <f t="shared" si="192"/>
        <v>-1.047197551</v>
      </c>
      <c r="GV66" s="141">
        <f t="shared" si="193"/>
        <v>-1.047197551</v>
      </c>
      <c r="GW66" s="122">
        <f t="shared" si="194"/>
        <v>-1.047197551</v>
      </c>
      <c r="GX66" s="142">
        <f t="shared" si="195"/>
        <v>1</v>
      </c>
      <c r="GY66" s="142">
        <f t="shared" si="196"/>
        <v>87.17167595</v>
      </c>
      <c r="GZ66" s="130">
        <f t="shared" si="197"/>
        <v>87.17167595</v>
      </c>
      <c r="HA66" s="143">
        <f t="shared" si="198"/>
        <v>43.58583797</v>
      </c>
      <c r="HB66" s="143">
        <f t="shared" si="199"/>
        <v>-75.49288586</v>
      </c>
      <c r="HC66" s="143">
        <f t="shared" si="200"/>
        <v>-1.047197551</v>
      </c>
      <c r="HD66" s="124">
        <f t="shared" si="201"/>
        <v>87.17167595</v>
      </c>
      <c r="HE66" s="140">
        <f t="shared" si="202"/>
        <v>2.094395102</v>
      </c>
      <c r="HF66" s="140">
        <f t="shared" si="203"/>
        <v>2.094395102</v>
      </c>
      <c r="HG66" s="141">
        <f t="shared" si="204"/>
        <v>4.188790205</v>
      </c>
      <c r="HH66" s="141">
        <f t="shared" si="205"/>
        <v>4.188790205</v>
      </c>
      <c r="HI66" s="122">
        <f t="shared" si="206"/>
        <v>-2.094395102</v>
      </c>
      <c r="HJ66" s="142">
        <f t="shared" si="207"/>
        <v>1</v>
      </c>
      <c r="HK66" s="142">
        <f t="shared" si="208"/>
        <v>103.7655998</v>
      </c>
      <c r="HL66" s="130">
        <f t="shared" si="209"/>
        <v>103.7655998</v>
      </c>
      <c r="HM66" s="143">
        <f t="shared" si="210"/>
        <v>-51.88279988</v>
      </c>
      <c r="HN66" s="143">
        <f t="shared" si="211"/>
        <v>-89.86364543</v>
      </c>
      <c r="HO66" s="143">
        <f t="shared" si="212"/>
        <v>-2.094395102</v>
      </c>
      <c r="HP66" s="124">
        <f t="shared" si="213"/>
        <v>103.7655998</v>
      </c>
      <c r="HQ66" s="140">
        <f t="shared" si="214"/>
        <v>2.094395102</v>
      </c>
      <c r="HR66" s="140">
        <f t="shared" si="215"/>
        <v>1.047197551</v>
      </c>
      <c r="HS66" s="141">
        <f t="shared" si="216"/>
        <v>3.141592654</v>
      </c>
      <c r="HT66" s="141">
        <f t="shared" si="217"/>
        <v>3.141592654</v>
      </c>
      <c r="HU66" s="122">
        <f t="shared" si="218"/>
        <v>3.141592654</v>
      </c>
      <c r="HV66" s="142">
        <f t="shared" si="219"/>
        <v>1</v>
      </c>
      <c r="HW66" s="142">
        <f t="shared" si="220"/>
        <v>87.17167595</v>
      </c>
      <c r="HX66" s="130">
        <f t="shared" si="221"/>
        <v>87.17167595</v>
      </c>
      <c r="HY66" s="143">
        <f t="shared" si="222"/>
        <v>-87.17167595</v>
      </c>
      <c r="HZ66" s="143">
        <f t="shared" si="223"/>
        <v>0</v>
      </c>
      <c r="IA66" s="143">
        <f t="shared" si="224"/>
        <v>3.141592654</v>
      </c>
      <c r="IB66" s="124">
        <f t="shared" si="225"/>
        <v>87.17167595</v>
      </c>
      <c r="IC66" s="140">
        <f t="shared" si="226"/>
        <v>-2.094395102</v>
      </c>
      <c r="ID66" s="140">
        <f t="shared" si="227"/>
        <v>2.094395102</v>
      </c>
      <c r="IE66" s="141">
        <f t="shared" si="228"/>
        <v>0</v>
      </c>
      <c r="IF66" s="141">
        <f t="shared" si="229"/>
        <v>0</v>
      </c>
      <c r="IG66" s="122">
        <f t="shared" si="230"/>
        <v>0</v>
      </c>
      <c r="IH66" s="142">
        <f t="shared" si="231"/>
        <v>1</v>
      </c>
      <c r="II66" s="142">
        <f t="shared" si="232"/>
        <v>103.7655998</v>
      </c>
      <c r="IJ66" s="130">
        <f t="shared" si="233"/>
        <v>103.7655998</v>
      </c>
      <c r="IK66" s="143">
        <f t="shared" si="234"/>
        <v>103.7655998</v>
      </c>
      <c r="IL66" s="143">
        <f t="shared" si="235"/>
        <v>0</v>
      </c>
      <c r="IM66" s="143">
        <f t="shared" si="236"/>
        <v>0</v>
      </c>
      <c r="IN66" s="124">
        <f t="shared" si="237"/>
        <v>103.7655998</v>
      </c>
    </row>
    <row r="67" ht="12.75" customHeight="1">
      <c r="A67" s="129">
        <f>'Cortez Cubic'!AP67</f>
        <v>-0.2187762226</v>
      </c>
      <c r="B67" s="129">
        <f>'Cortez Cubic'!AQ67</f>
        <v>2.224914348</v>
      </c>
      <c r="C67" s="129">
        <f>'Cortez Cubic'!AR67</f>
        <v>2289.081476</v>
      </c>
      <c r="D67" s="129">
        <f>'Cortez Cubic'!AS67</f>
        <v>-90577.42504</v>
      </c>
      <c r="E67" s="129">
        <f t="shared" ref="E67:H67" si="1230">0</f>
        <v>0</v>
      </c>
      <c r="F67" s="129">
        <f t="shared" si="1230"/>
        <v>0</v>
      </c>
      <c r="G67" s="129">
        <f t="shared" si="1230"/>
        <v>0</v>
      </c>
      <c r="H67" s="129">
        <f t="shared" si="1230"/>
        <v>0</v>
      </c>
      <c r="I67" s="110">
        <f>'Cortez Cubic'!I67</f>
        <v>80</v>
      </c>
      <c r="J67" s="130">
        <f t="shared" si="28"/>
        <v>76.17606371</v>
      </c>
      <c r="K67" s="131">
        <f t="shared" si="29"/>
        <v>1</v>
      </c>
      <c r="L67" s="131">
        <f t="shared" si="30"/>
        <v>0</v>
      </c>
      <c r="M67" s="132">
        <f t="shared" si="31"/>
        <v>3.823936293</v>
      </c>
      <c r="N67" s="133">
        <f t="shared" si="32"/>
        <v>28.40649112</v>
      </c>
      <c r="O67" s="134">
        <f t="shared" si="33"/>
        <v>76.17606371</v>
      </c>
      <c r="P67" s="134">
        <f t="shared" si="34"/>
        <v>0</v>
      </c>
      <c r="Q67" s="135">
        <f t="shared" si="35"/>
        <v>47.76957258</v>
      </c>
      <c r="R67" s="135">
        <f t="shared" si="36"/>
        <v>0</v>
      </c>
      <c r="S67" s="136">
        <f t="shared" si="37"/>
        <v>-113.7758184</v>
      </c>
      <c r="T67" s="136">
        <f t="shared" si="38"/>
        <v>0</v>
      </c>
      <c r="U67" s="137">
        <f t="shared" ref="U67:X67" si="1231">ATAN2(A67,E67)</f>
        <v>3.141592654</v>
      </c>
      <c r="V67" s="137">
        <f t="shared" si="1231"/>
        <v>0</v>
      </c>
      <c r="W67" s="137">
        <f t="shared" si="1231"/>
        <v>0</v>
      </c>
      <c r="X67" s="137">
        <f t="shared" si="1231"/>
        <v>3.141592654</v>
      </c>
      <c r="Y67" s="137">
        <f t="shared" ref="Y67:AB67" si="1232">SQRT(POWER(A67,2)+POWER(E67,2))</f>
        <v>0.2187762226</v>
      </c>
      <c r="Z67" s="137">
        <f t="shared" si="1232"/>
        <v>2.224914348</v>
      </c>
      <c r="AA67" s="137">
        <f t="shared" si="1232"/>
        <v>2289.081476</v>
      </c>
      <c r="AB67" s="137">
        <f t="shared" si="1232"/>
        <v>90577.42504</v>
      </c>
      <c r="AC67" s="138">
        <f t="shared" ref="AC67:AF67" si="1233">U67-$U67</f>
        <v>0</v>
      </c>
      <c r="AD67" s="138">
        <f t="shared" si="1233"/>
        <v>-3.141592654</v>
      </c>
      <c r="AE67" s="138">
        <f t="shared" si="1233"/>
        <v>-3.141592654</v>
      </c>
      <c r="AF67" s="138">
        <f t="shared" si="1233"/>
        <v>0</v>
      </c>
      <c r="AG67" s="138">
        <f t="shared" ref="AG67:AJ67" si="1234">Y67/$Y67</f>
        <v>1</v>
      </c>
      <c r="AH67" s="138">
        <f t="shared" si="1234"/>
        <v>10.16981792</v>
      </c>
      <c r="AI67" s="138">
        <f t="shared" si="1234"/>
        <v>10463.1182</v>
      </c>
      <c r="AJ67" s="138">
        <f t="shared" si="1234"/>
        <v>414018.5984</v>
      </c>
      <c r="AK67" s="139">
        <f t="shared" ref="AK67:AN67" si="1235">AG67*COS(AC67)</f>
        <v>1</v>
      </c>
      <c r="AL67" s="139">
        <f t="shared" si="1235"/>
        <v>-10.16981792</v>
      </c>
      <c r="AM67" s="139">
        <f t="shared" si="1235"/>
        <v>-10463.1182</v>
      </c>
      <c r="AN67" s="139">
        <f t="shared" si="1235"/>
        <v>414018.5984</v>
      </c>
      <c r="AO67" s="129">
        <f t="shared" ref="AO67:AR67" si="1236">AG67*SIN(AC67)</f>
        <v>0</v>
      </c>
      <c r="AP67" s="129">
        <f t="shared" si="1236"/>
        <v>0</v>
      </c>
      <c r="AQ67" s="129">
        <f t="shared" si="1236"/>
        <v>0</v>
      </c>
      <c r="AR67" s="129">
        <f t="shared" si="1236"/>
        <v>0</v>
      </c>
      <c r="AS67" s="140">
        <f t="shared" si="45"/>
        <v>-9.424777961</v>
      </c>
      <c r="AT67" s="141">
        <f t="shared" si="46"/>
        <v>-9.424777961</v>
      </c>
      <c r="AU67" s="141">
        <f t="shared" si="47"/>
        <v>-3.141592654</v>
      </c>
      <c r="AV67" s="122">
        <f t="shared" si="48"/>
        <v>3.141592654</v>
      </c>
      <c r="AW67" s="142">
        <f t="shared" si="49"/>
        <v>1051.815416</v>
      </c>
      <c r="AX67" s="130">
        <f t="shared" si="50"/>
        <v>1051.815416</v>
      </c>
      <c r="AY67" s="143">
        <f t="shared" si="51"/>
        <v>2103.630832</v>
      </c>
      <c r="AZ67" s="143">
        <f t="shared" si="52"/>
        <v>0</v>
      </c>
      <c r="BA67" s="143">
        <f t="shared" si="53"/>
        <v>0</v>
      </c>
      <c r="BB67" s="124">
        <f t="shared" si="54"/>
        <v>2103.630832</v>
      </c>
      <c r="BC67" s="140">
        <f t="shared" ref="BC67:BD67" si="1237">BC$2*AD67</f>
        <v>-3.141592654</v>
      </c>
      <c r="BD67" s="140">
        <f t="shared" si="1237"/>
        <v>-3.141592654</v>
      </c>
      <c r="BE67" s="141">
        <f t="shared" si="56"/>
        <v>-6.283185307</v>
      </c>
      <c r="BF67" s="141">
        <f t="shared" si="57"/>
        <v>0</v>
      </c>
      <c r="BG67" s="122">
        <f t="shared" si="58"/>
        <v>0</v>
      </c>
      <c r="BH67" s="142">
        <f t="shared" ref="BH67:BI67" si="1238">POWER(AH67,BH$2)</f>
        <v>10.16981792</v>
      </c>
      <c r="BI67" s="142">
        <f t="shared" si="1238"/>
        <v>10463.1182</v>
      </c>
      <c r="BJ67" s="130">
        <f t="shared" si="60"/>
        <v>106408.0069</v>
      </c>
      <c r="BK67" s="143">
        <f t="shared" si="61"/>
        <v>957672.0623</v>
      </c>
      <c r="BL67" s="143">
        <f t="shared" si="62"/>
        <v>0</v>
      </c>
      <c r="BM67" s="143">
        <f t="shared" si="63"/>
        <v>0</v>
      </c>
      <c r="BN67" s="124">
        <f t="shared" si="64"/>
        <v>957672.0623</v>
      </c>
      <c r="BO67" s="140">
        <f t="shared" si="65"/>
        <v>0</v>
      </c>
      <c r="BP67" s="141">
        <f t="shared" si="66"/>
        <v>0</v>
      </c>
      <c r="BQ67" s="141">
        <f t="shared" si="67"/>
        <v>0</v>
      </c>
      <c r="BR67" s="122">
        <f t="shared" si="68"/>
        <v>0</v>
      </c>
      <c r="BS67" s="142">
        <f t="shared" si="69"/>
        <v>414018.5984</v>
      </c>
      <c r="BT67" s="130">
        <f t="shared" si="70"/>
        <v>414018.5984</v>
      </c>
      <c r="BU67" s="143">
        <f t="shared" si="71"/>
        <v>-11178502.16</v>
      </c>
      <c r="BV67" s="143">
        <f t="shared" si="72"/>
        <v>0</v>
      </c>
      <c r="BW67" s="143">
        <f t="shared" si="73"/>
        <v>3.141592654</v>
      </c>
      <c r="BX67" s="124">
        <f t="shared" si="74"/>
        <v>11178502.16</v>
      </c>
      <c r="BY67" s="144">
        <f t="shared" ref="BY67:BZ67" si="1239">AY67+BK67+BU67</f>
        <v>-10218726.46</v>
      </c>
      <c r="BZ67" s="144">
        <f t="shared" si="1239"/>
        <v>0</v>
      </c>
      <c r="CA67" s="144">
        <f t="shared" si="76"/>
        <v>-3.141592654</v>
      </c>
      <c r="CB67" s="145">
        <f t="shared" si="77"/>
        <v>10218726.46</v>
      </c>
      <c r="CC67" s="140">
        <f t="shared" ref="CC67:CD67" si="1240">CC$2*AD67</f>
        <v>-6.283185307</v>
      </c>
      <c r="CD67" s="140">
        <f t="shared" si="1240"/>
        <v>-6.283185307</v>
      </c>
      <c r="CE67" s="141">
        <f t="shared" si="79"/>
        <v>-12.56637061</v>
      </c>
      <c r="CF67" s="141">
        <f t="shared" si="80"/>
        <v>0</v>
      </c>
      <c r="CG67" s="122">
        <f t="shared" si="81"/>
        <v>0</v>
      </c>
      <c r="CH67" s="142">
        <f t="shared" ref="CH67:CI67" si="1241">POWER(AH67,CH$2)</f>
        <v>103.4251965</v>
      </c>
      <c r="CI67" s="142">
        <f t="shared" si="1241"/>
        <v>109476842.4</v>
      </c>
      <c r="CJ67" s="130">
        <f t="shared" si="83"/>
        <v>11322663937</v>
      </c>
      <c r="CK67" s="143">
        <f t="shared" si="84"/>
        <v>-11322663937</v>
      </c>
      <c r="CL67" s="143">
        <f t="shared" si="85"/>
        <v>0</v>
      </c>
      <c r="CM67" s="143">
        <f t="shared" si="86"/>
        <v>3.141592654</v>
      </c>
      <c r="CN67" s="124">
        <f t="shared" si="87"/>
        <v>11322663937</v>
      </c>
      <c r="CO67" s="140">
        <f t="shared" si="88"/>
        <v>-9.424777961</v>
      </c>
      <c r="CP67" s="141">
        <f t="shared" si="89"/>
        <v>-9.424777961</v>
      </c>
      <c r="CQ67" s="141">
        <f t="shared" si="90"/>
        <v>-3.141592654</v>
      </c>
      <c r="CR67" s="122">
        <f t="shared" si="91"/>
        <v>3.141592654</v>
      </c>
      <c r="CS67" s="142">
        <f t="shared" si="92"/>
        <v>1145469142234</v>
      </c>
      <c r="CT67" s="130">
        <f t="shared" si="93"/>
        <v>1145469142234</v>
      </c>
      <c r="CU67" s="143">
        <f t="shared" si="94"/>
        <v>-4581876568936</v>
      </c>
      <c r="CV67" s="143">
        <f t="shared" si="95"/>
        <v>0.0005611180474</v>
      </c>
      <c r="CW67" s="143">
        <f t="shared" si="96"/>
        <v>3.141592654</v>
      </c>
      <c r="CX67" s="124">
        <f t="shared" si="97"/>
        <v>4581876568936</v>
      </c>
      <c r="CY67" s="140">
        <f t="shared" si="98"/>
        <v>-9.424777961</v>
      </c>
      <c r="CZ67" s="140">
        <f t="shared" si="99"/>
        <v>0</v>
      </c>
      <c r="DA67" s="141">
        <f t="shared" si="100"/>
        <v>-9.424777961</v>
      </c>
      <c r="DB67" s="141">
        <f t="shared" si="101"/>
        <v>-3.141592654</v>
      </c>
      <c r="DC67" s="122">
        <f t="shared" si="102"/>
        <v>3.141592654</v>
      </c>
      <c r="DD67" s="142">
        <f t="shared" si="103"/>
        <v>1051.815416</v>
      </c>
      <c r="DE67" s="142">
        <f t="shared" si="104"/>
        <v>414018.5984</v>
      </c>
      <c r="DF67" s="130">
        <f t="shared" si="105"/>
        <v>435471144.4</v>
      </c>
      <c r="DG67" s="143">
        <f t="shared" si="106"/>
        <v>-1741884578</v>
      </c>
      <c r="DH67" s="143">
        <f t="shared" si="107"/>
        <v>0.0000002133193372</v>
      </c>
      <c r="DI67" s="143">
        <f t="shared" si="108"/>
        <v>3.141592654</v>
      </c>
      <c r="DJ67" s="124">
        <f t="shared" si="109"/>
        <v>1741884578</v>
      </c>
      <c r="DK67" s="140">
        <f t="shared" ref="DK67:DM67" si="1242">DK$2*AD67</f>
        <v>-3.141592654</v>
      </c>
      <c r="DL67" s="140">
        <f t="shared" si="1242"/>
        <v>-3.141592654</v>
      </c>
      <c r="DM67" s="140">
        <f t="shared" si="1242"/>
        <v>0</v>
      </c>
      <c r="DN67" s="141">
        <f t="shared" si="111"/>
        <v>-6.283185307</v>
      </c>
      <c r="DO67" s="141">
        <f t="shared" si="112"/>
        <v>0</v>
      </c>
      <c r="DP67" s="122">
        <f t="shared" si="113"/>
        <v>0</v>
      </c>
      <c r="DQ67" s="142">
        <f t="shared" ref="DQ67:DS67" si="1243">POWER(AH67,DQ$2)</f>
        <v>10.16981792</v>
      </c>
      <c r="DR67" s="142">
        <f t="shared" si="1243"/>
        <v>10463.1182</v>
      </c>
      <c r="DS67" s="142">
        <f t="shared" si="1243"/>
        <v>414018.5984</v>
      </c>
      <c r="DT67" s="130">
        <f t="shared" si="115"/>
        <v>44054893884</v>
      </c>
      <c r="DU67" s="143">
        <f t="shared" si="116"/>
        <v>-792988089914</v>
      </c>
      <c r="DV67" s="143">
        <f t="shared" si="117"/>
        <v>0</v>
      </c>
      <c r="DW67" s="143">
        <f t="shared" si="118"/>
        <v>3.141592654</v>
      </c>
      <c r="DX67" s="124">
        <f t="shared" si="119"/>
        <v>792988089914</v>
      </c>
      <c r="DY67" s="140">
        <f t="shared" si="120"/>
        <v>0</v>
      </c>
      <c r="DZ67" s="141">
        <f t="shared" si="121"/>
        <v>0</v>
      </c>
      <c r="EA67" s="141">
        <f t="shared" si="122"/>
        <v>0</v>
      </c>
      <c r="EB67" s="122">
        <f t="shared" si="123"/>
        <v>0</v>
      </c>
      <c r="EC67" s="142">
        <f t="shared" si="124"/>
        <v>171411399820</v>
      </c>
      <c r="ED67" s="130">
        <f t="shared" si="125"/>
        <v>171411399820</v>
      </c>
      <c r="EE67" s="143">
        <f t="shared" si="126"/>
        <v>4628107795137</v>
      </c>
      <c r="EF67" s="143">
        <f t="shared" si="127"/>
        <v>0</v>
      </c>
      <c r="EG67" s="143">
        <f t="shared" si="128"/>
        <v>0</v>
      </c>
      <c r="EH67" s="124">
        <f t="shared" si="129"/>
        <v>4628107795137</v>
      </c>
      <c r="EI67" s="144">
        <f t="shared" ref="EI67:EJ67" si="1244">CK67+CU67+DG67+DU67+EE67</f>
        <v>-759821412228</v>
      </c>
      <c r="EJ67" s="144">
        <f t="shared" si="1244"/>
        <v>0.0005613313668</v>
      </c>
      <c r="EK67" s="144">
        <f t="shared" si="131"/>
        <v>3.141592654</v>
      </c>
      <c r="EL67" s="145">
        <f t="shared" si="132"/>
        <v>759821412228</v>
      </c>
      <c r="EM67" s="140">
        <f t="shared" si="133"/>
        <v>1.570796327</v>
      </c>
      <c r="EN67" s="141">
        <f t="shared" si="134"/>
        <v>1.570796327</v>
      </c>
      <c r="EO67" s="141">
        <f t="shared" si="135"/>
        <v>1.570796327</v>
      </c>
      <c r="EP67" s="122">
        <f t="shared" si="136"/>
        <v>1.570796327</v>
      </c>
      <c r="EQ67" s="142">
        <f t="shared" si="137"/>
        <v>871677.3556</v>
      </c>
      <c r="ER67" s="130">
        <f t="shared" si="138"/>
        <v>871677.3556</v>
      </c>
      <c r="ES67" s="143">
        <f t="shared" si="139"/>
        <v>0.000000001283065643</v>
      </c>
      <c r="ET67" s="143">
        <f t="shared" si="140"/>
        <v>4529368.403</v>
      </c>
      <c r="EU67" s="143">
        <f t="shared" si="141"/>
        <v>1.570796327</v>
      </c>
      <c r="EV67" s="124">
        <f t="shared" si="142"/>
        <v>4529368.403</v>
      </c>
      <c r="EW67" s="144">
        <f t="shared" ref="EW67:EX67" si="1245">BY67+ES67</f>
        <v>-10218726.46</v>
      </c>
      <c r="EX67" s="144">
        <f t="shared" si="1245"/>
        <v>4529368.403</v>
      </c>
      <c r="EY67" s="144">
        <f t="shared" si="144"/>
        <v>2.724372904</v>
      </c>
      <c r="EZ67" s="145">
        <f t="shared" si="145"/>
        <v>11177546.63</v>
      </c>
      <c r="FA67" s="140">
        <f t="shared" si="146"/>
        <v>0.9081243013</v>
      </c>
      <c r="FB67" s="141">
        <f t="shared" si="147"/>
        <v>0.9081243013</v>
      </c>
      <c r="FC67" s="141">
        <f t="shared" si="148"/>
        <v>0.9081243013</v>
      </c>
      <c r="FD67" s="122">
        <f t="shared" si="149"/>
        <v>0.9081243013</v>
      </c>
      <c r="FE67" s="142">
        <f t="shared" si="150"/>
        <v>223.5881745</v>
      </c>
      <c r="FF67" s="130">
        <f t="shared" si="151"/>
        <v>223.5881745</v>
      </c>
      <c r="FG67" s="143">
        <f t="shared" si="152"/>
        <v>36.3930622</v>
      </c>
      <c r="FH67" s="143">
        <f t="shared" si="153"/>
        <v>46.63413748</v>
      </c>
      <c r="FI67" s="143">
        <f t="shared" si="154"/>
        <v>0.9081243013</v>
      </c>
      <c r="FJ67" s="124">
        <f t="shared" si="155"/>
        <v>59.15401723</v>
      </c>
      <c r="FK67" s="140">
        <f t="shared" si="156"/>
        <v>-6.283185307</v>
      </c>
      <c r="FL67" s="141">
        <f t="shared" si="157"/>
        <v>-6.283185307</v>
      </c>
      <c r="FM67" s="141">
        <f t="shared" si="158"/>
        <v>0</v>
      </c>
      <c r="FN67" s="122">
        <f t="shared" si="159"/>
        <v>0</v>
      </c>
      <c r="FO67" s="142">
        <f t="shared" si="160"/>
        <v>103.4251965</v>
      </c>
      <c r="FP67" s="130">
        <f t="shared" si="161"/>
        <v>103.4251965</v>
      </c>
      <c r="FQ67" s="143">
        <f t="shared" si="162"/>
        <v>-103.4251965</v>
      </c>
      <c r="FR67" s="143">
        <f t="shared" si="163"/>
        <v>0</v>
      </c>
      <c r="FS67" s="143">
        <f t="shared" si="164"/>
        <v>3.141592654</v>
      </c>
      <c r="FT67" s="124">
        <f t="shared" si="165"/>
        <v>103.4251965</v>
      </c>
      <c r="FU67" s="144">
        <f t="shared" si="166"/>
        <v>-31492.77979</v>
      </c>
      <c r="FV67" s="144">
        <f t="shared" si="167"/>
        <v>0</v>
      </c>
      <c r="FW67" s="144">
        <f t="shared" si="168"/>
        <v>-3.141592654</v>
      </c>
      <c r="FX67" s="145">
        <f t="shared" si="169"/>
        <v>31492.77979</v>
      </c>
      <c r="FY67" s="140">
        <f t="shared" si="170"/>
        <v>-3.141592654</v>
      </c>
      <c r="FZ67" s="140">
        <f t="shared" si="171"/>
        <v>-0.9081243013</v>
      </c>
      <c r="GA67" s="141">
        <f t="shared" si="172"/>
        <v>-4.049716955</v>
      </c>
      <c r="GB67" s="141">
        <f t="shared" si="173"/>
        <v>-4.049716955</v>
      </c>
      <c r="GC67" s="122">
        <f t="shared" si="174"/>
        <v>2.233468352</v>
      </c>
      <c r="GD67" s="142">
        <f t="shared" si="175"/>
        <v>31492.77979</v>
      </c>
      <c r="GE67" s="142">
        <f t="shared" si="176"/>
        <v>0.01690502263</v>
      </c>
      <c r="GF67" s="130">
        <f t="shared" si="177"/>
        <v>532.3861551</v>
      </c>
      <c r="GG67" s="143">
        <f t="shared" si="178"/>
        <v>-36.3930622</v>
      </c>
      <c r="GH67" s="143">
        <f t="shared" si="179"/>
        <v>46.63413748</v>
      </c>
      <c r="GI67" s="143">
        <f t="shared" si="180"/>
        <v>2.233468352</v>
      </c>
      <c r="GJ67" s="124">
        <f t="shared" si="181"/>
        <v>59.15401723</v>
      </c>
      <c r="GK67" s="146">
        <f t="shared" si="182"/>
        <v>-0.5</v>
      </c>
      <c r="GL67" s="127">
        <f t="shared" si="183"/>
        <v>-0.8660254038</v>
      </c>
      <c r="GM67" s="146">
        <f t="shared" si="184"/>
        <v>-2.094395102</v>
      </c>
      <c r="GN67" s="127">
        <f t="shared" si="185"/>
        <v>1</v>
      </c>
      <c r="GO67" s="147">
        <f t="shared" si="186"/>
        <v>-0.5</v>
      </c>
      <c r="GP67" s="128">
        <f t="shared" si="187"/>
        <v>0.8660254038</v>
      </c>
      <c r="GQ67" s="147">
        <f t="shared" si="188"/>
        <v>2.094395102</v>
      </c>
      <c r="GR67" s="128">
        <f t="shared" si="189"/>
        <v>1</v>
      </c>
      <c r="GS67" s="140">
        <f t="shared" si="190"/>
        <v>-2.094395102</v>
      </c>
      <c r="GT67" s="140">
        <f t="shared" si="191"/>
        <v>0.9081243013</v>
      </c>
      <c r="GU67" s="141">
        <f t="shared" si="192"/>
        <v>-1.186270801</v>
      </c>
      <c r="GV67" s="141">
        <f t="shared" si="193"/>
        <v>-1.186270801</v>
      </c>
      <c r="GW67" s="122">
        <f t="shared" si="194"/>
        <v>-1.186270801</v>
      </c>
      <c r="GX67" s="142">
        <f t="shared" si="195"/>
        <v>1</v>
      </c>
      <c r="GY67" s="142">
        <f t="shared" si="196"/>
        <v>59.15401723</v>
      </c>
      <c r="GZ67" s="130">
        <f t="shared" si="197"/>
        <v>59.15401723</v>
      </c>
      <c r="HA67" s="143">
        <f t="shared" si="198"/>
        <v>22.18981664</v>
      </c>
      <c r="HB67" s="143">
        <f t="shared" si="199"/>
        <v>-54.83438513</v>
      </c>
      <c r="HC67" s="143">
        <f t="shared" si="200"/>
        <v>-1.186270801</v>
      </c>
      <c r="HD67" s="124">
        <f t="shared" si="201"/>
        <v>59.15401723</v>
      </c>
      <c r="HE67" s="140">
        <f t="shared" si="202"/>
        <v>2.094395102</v>
      </c>
      <c r="HF67" s="140">
        <f t="shared" si="203"/>
        <v>2.233468352</v>
      </c>
      <c r="HG67" s="141">
        <f t="shared" si="204"/>
        <v>4.327863455</v>
      </c>
      <c r="HH67" s="141">
        <f t="shared" si="205"/>
        <v>4.327863455</v>
      </c>
      <c r="HI67" s="122">
        <f t="shared" si="206"/>
        <v>-1.955321852</v>
      </c>
      <c r="HJ67" s="142">
        <f t="shared" si="207"/>
        <v>1</v>
      </c>
      <c r="HK67" s="142">
        <f t="shared" si="208"/>
        <v>59.15401723</v>
      </c>
      <c r="HL67" s="130">
        <f t="shared" si="209"/>
        <v>59.15401723</v>
      </c>
      <c r="HM67" s="143">
        <f t="shared" si="210"/>
        <v>-22.18981664</v>
      </c>
      <c r="HN67" s="143">
        <f t="shared" si="211"/>
        <v>-54.83438513</v>
      </c>
      <c r="HO67" s="143">
        <f t="shared" si="212"/>
        <v>-1.955321852</v>
      </c>
      <c r="HP67" s="124">
        <f t="shared" si="213"/>
        <v>59.15401723</v>
      </c>
      <c r="HQ67" s="140">
        <f t="shared" si="214"/>
        <v>2.094395102</v>
      </c>
      <c r="HR67" s="140">
        <f t="shared" si="215"/>
        <v>0.9081243013</v>
      </c>
      <c r="HS67" s="141">
        <f t="shared" si="216"/>
        <v>3.002519404</v>
      </c>
      <c r="HT67" s="141">
        <f t="shared" si="217"/>
        <v>3.002519404</v>
      </c>
      <c r="HU67" s="122">
        <f t="shared" si="218"/>
        <v>3.002519404</v>
      </c>
      <c r="HV67" s="142">
        <f t="shared" si="219"/>
        <v>1</v>
      </c>
      <c r="HW67" s="142">
        <f t="shared" si="220"/>
        <v>59.15401723</v>
      </c>
      <c r="HX67" s="130">
        <f t="shared" si="221"/>
        <v>59.15401723</v>
      </c>
      <c r="HY67" s="143">
        <f t="shared" si="222"/>
        <v>-58.58287884</v>
      </c>
      <c r="HZ67" s="143">
        <f t="shared" si="223"/>
        <v>8.200247649</v>
      </c>
      <c r="IA67" s="143">
        <f t="shared" si="224"/>
        <v>3.002519404</v>
      </c>
      <c r="IB67" s="124">
        <f t="shared" si="225"/>
        <v>59.15401723</v>
      </c>
      <c r="IC67" s="140">
        <f t="shared" si="226"/>
        <v>-2.094395102</v>
      </c>
      <c r="ID67" s="140">
        <f t="shared" si="227"/>
        <v>2.233468352</v>
      </c>
      <c r="IE67" s="141">
        <f t="shared" si="228"/>
        <v>0.1390732499</v>
      </c>
      <c r="IF67" s="141">
        <f t="shared" si="229"/>
        <v>0.1390732499</v>
      </c>
      <c r="IG67" s="122">
        <f t="shared" si="230"/>
        <v>0.1390732499</v>
      </c>
      <c r="IH67" s="142">
        <f t="shared" si="231"/>
        <v>1</v>
      </c>
      <c r="II67" s="142">
        <f t="shared" si="232"/>
        <v>59.15401723</v>
      </c>
      <c r="IJ67" s="130">
        <f t="shared" si="233"/>
        <v>59.15401723</v>
      </c>
      <c r="IK67" s="143">
        <f t="shared" si="234"/>
        <v>58.58287884</v>
      </c>
      <c r="IL67" s="143">
        <f t="shared" si="235"/>
        <v>8.200247649</v>
      </c>
      <c r="IM67" s="143">
        <f t="shared" si="236"/>
        <v>0.1390732499</v>
      </c>
      <c r="IN67" s="124">
        <f t="shared" si="237"/>
        <v>59.15401723</v>
      </c>
    </row>
    <row r="68" ht="12.75" customHeight="1">
      <c r="A68" s="129">
        <f>'Cortez Cubic'!AP68</f>
        <v>-0.2187762226</v>
      </c>
      <c r="B68" s="129">
        <f>'Cortez Cubic'!AQ68</f>
        <v>15.68704173</v>
      </c>
      <c r="C68" s="129">
        <f>'Cortez Cubic'!AR68</f>
        <v>19001.7843</v>
      </c>
      <c r="D68" s="129">
        <f>'Cortez Cubic'!AS68</f>
        <v>-2376426.292</v>
      </c>
      <c r="E68" s="129">
        <f t="shared" ref="E68:H68" si="1246">0</f>
        <v>0</v>
      </c>
      <c r="F68" s="129">
        <f t="shared" si="1246"/>
        <v>0</v>
      </c>
      <c r="G68" s="129">
        <f t="shared" si="1246"/>
        <v>0</v>
      </c>
      <c r="H68" s="129">
        <f t="shared" si="1246"/>
        <v>0</v>
      </c>
      <c r="I68" s="110">
        <f>'Cortez Cubic'!I68</f>
        <v>137</v>
      </c>
      <c r="J68" s="130">
        <f t="shared" si="28"/>
        <v>140.863176</v>
      </c>
      <c r="K68" s="131">
        <f t="shared" si="29"/>
        <v>0</v>
      </c>
      <c r="L68" s="131">
        <f t="shared" si="30"/>
        <v>1</v>
      </c>
      <c r="M68" s="132">
        <f t="shared" si="31"/>
        <v>-3.863175969</v>
      </c>
      <c r="N68" s="133">
        <f t="shared" si="32"/>
        <v>104.3937927</v>
      </c>
      <c r="O68" s="134">
        <f t="shared" si="33"/>
        <v>245.2569686</v>
      </c>
      <c r="P68" s="134">
        <f t="shared" si="34"/>
        <v>0</v>
      </c>
      <c r="Q68" s="135">
        <f t="shared" si="35"/>
        <v>140.863176</v>
      </c>
      <c r="R68" s="135">
        <f t="shared" si="36"/>
        <v>0</v>
      </c>
      <c r="S68" s="136">
        <f t="shared" si="37"/>
        <v>-314.4165493</v>
      </c>
      <c r="T68" s="136">
        <f t="shared" si="38"/>
        <v>0</v>
      </c>
      <c r="U68" s="137">
        <f t="shared" ref="U68:X68" si="1247">ATAN2(A68,E68)</f>
        <v>3.141592654</v>
      </c>
      <c r="V68" s="137">
        <f t="shared" si="1247"/>
        <v>0</v>
      </c>
      <c r="W68" s="137">
        <f t="shared" si="1247"/>
        <v>0</v>
      </c>
      <c r="X68" s="137">
        <f t="shared" si="1247"/>
        <v>3.141592654</v>
      </c>
      <c r="Y68" s="137">
        <f t="shared" ref="Y68:AB68" si="1248">SQRT(POWER(A68,2)+POWER(E68,2))</f>
        <v>0.2187762226</v>
      </c>
      <c r="Z68" s="137">
        <f t="shared" si="1248"/>
        <v>15.68704173</v>
      </c>
      <c r="AA68" s="137">
        <f t="shared" si="1248"/>
        <v>19001.7843</v>
      </c>
      <c r="AB68" s="137">
        <f t="shared" si="1248"/>
        <v>2376426.292</v>
      </c>
      <c r="AC68" s="138">
        <f t="shared" ref="AC68:AF68" si="1249">U68-$U68</f>
        <v>0</v>
      </c>
      <c r="AD68" s="138">
        <f t="shared" si="1249"/>
        <v>-3.141592654</v>
      </c>
      <c r="AE68" s="138">
        <f t="shared" si="1249"/>
        <v>-3.141592654</v>
      </c>
      <c r="AF68" s="138">
        <f t="shared" si="1249"/>
        <v>0</v>
      </c>
      <c r="AG68" s="138">
        <f t="shared" ref="AG68:AJ68" si="1250">Y68/$Y68</f>
        <v>1</v>
      </c>
      <c r="AH68" s="138">
        <f t="shared" si="1250"/>
        <v>71.7035953</v>
      </c>
      <c r="AI68" s="138">
        <f t="shared" si="1250"/>
        <v>86854.88796</v>
      </c>
      <c r="AJ68" s="138">
        <f t="shared" si="1250"/>
        <v>10862360.93</v>
      </c>
      <c r="AK68" s="139">
        <f t="shared" ref="AK68:AN68" si="1251">AG68*COS(AC68)</f>
        <v>1</v>
      </c>
      <c r="AL68" s="139">
        <f t="shared" si="1251"/>
        <v>-71.7035953</v>
      </c>
      <c r="AM68" s="139">
        <f t="shared" si="1251"/>
        <v>-86854.88796</v>
      </c>
      <c r="AN68" s="139">
        <f t="shared" si="1251"/>
        <v>10862360.93</v>
      </c>
      <c r="AO68" s="129">
        <f t="shared" ref="AO68:AR68" si="1252">AG68*SIN(AC68)</f>
        <v>0</v>
      </c>
      <c r="AP68" s="129">
        <f t="shared" si="1252"/>
        <v>0</v>
      </c>
      <c r="AQ68" s="129">
        <f t="shared" si="1252"/>
        <v>0</v>
      </c>
      <c r="AR68" s="129">
        <f t="shared" si="1252"/>
        <v>0</v>
      </c>
      <c r="AS68" s="140">
        <f t="shared" si="45"/>
        <v>-9.424777961</v>
      </c>
      <c r="AT68" s="141">
        <f t="shared" si="46"/>
        <v>-9.424777961</v>
      </c>
      <c r="AU68" s="141">
        <f t="shared" si="47"/>
        <v>-3.141592654</v>
      </c>
      <c r="AV68" s="122">
        <f t="shared" si="48"/>
        <v>3.141592654</v>
      </c>
      <c r="AW68" s="142">
        <f t="shared" si="49"/>
        <v>368657.265</v>
      </c>
      <c r="AX68" s="130">
        <f t="shared" si="50"/>
        <v>368657.265</v>
      </c>
      <c r="AY68" s="143">
        <f t="shared" si="51"/>
        <v>737314.5299</v>
      </c>
      <c r="AZ68" s="143">
        <f t="shared" si="52"/>
        <v>0</v>
      </c>
      <c r="BA68" s="143">
        <f t="shared" si="53"/>
        <v>0</v>
      </c>
      <c r="BB68" s="124">
        <f t="shared" si="54"/>
        <v>737314.5299</v>
      </c>
      <c r="BC68" s="140">
        <f t="shared" ref="BC68:BD68" si="1253">BC$2*AD68</f>
        <v>-3.141592654</v>
      </c>
      <c r="BD68" s="140">
        <f t="shared" si="1253"/>
        <v>-3.141592654</v>
      </c>
      <c r="BE68" s="141">
        <f t="shared" si="56"/>
        <v>-6.283185307</v>
      </c>
      <c r="BF68" s="141">
        <f t="shared" si="57"/>
        <v>0</v>
      </c>
      <c r="BG68" s="122">
        <f t="shared" si="58"/>
        <v>0</v>
      </c>
      <c r="BH68" s="142">
        <f t="shared" ref="BH68:BI68" si="1254">POWER(AH68,BH$2)</f>
        <v>71.7035953</v>
      </c>
      <c r="BI68" s="142">
        <f t="shared" si="1254"/>
        <v>86854.88796</v>
      </c>
      <c r="BJ68" s="130">
        <f t="shared" si="60"/>
        <v>6227807.736</v>
      </c>
      <c r="BK68" s="143">
        <f t="shared" si="61"/>
        <v>56050269.63</v>
      </c>
      <c r="BL68" s="143">
        <f t="shared" si="62"/>
        <v>0</v>
      </c>
      <c r="BM68" s="143">
        <f t="shared" si="63"/>
        <v>0</v>
      </c>
      <c r="BN68" s="124">
        <f t="shared" si="64"/>
        <v>56050269.63</v>
      </c>
      <c r="BO68" s="140">
        <f t="shared" si="65"/>
        <v>0</v>
      </c>
      <c r="BP68" s="141">
        <f t="shared" si="66"/>
        <v>0</v>
      </c>
      <c r="BQ68" s="141">
        <f t="shared" si="67"/>
        <v>0</v>
      </c>
      <c r="BR68" s="122">
        <f t="shared" si="68"/>
        <v>0</v>
      </c>
      <c r="BS68" s="142">
        <f t="shared" si="69"/>
        <v>10862360.93</v>
      </c>
      <c r="BT68" s="130">
        <f t="shared" si="70"/>
        <v>10862360.93</v>
      </c>
      <c r="BU68" s="143">
        <f t="shared" si="71"/>
        <v>-293283745</v>
      </c>
      <c r="BV68" s="143">
        <f t="shared" si="72"/>
        <v>0</v>
      </c>
      <c r="BW68" s="143">
        <f t="shared" si="73"/>
        <v>3.141592654</v>
      </c>
      <c r="BX68" s="124">
        <f t="shared" si="74"/>
        <v>293283745</v>
      </c>
      <c r="BY68" s="144">
        <f t="shared" ref="BY68:BZ68" si="1255">AY68+BK68+BU68</f>
        <v>-236496160.9</v>
      </c>
      <c r="BZ68" s="144">
        <f t="shared" si="1255"/>
        <v>0</v>
      </c>
      <c r="CA68" s="144">
        <f t="shared" si="76"/>
        <v>-3.141592654</v>
      </c>
      <c r="CB68" s="145">
        <f t="shared" si="77"/>
        <v>236496160.9</v>
      </c>
      <c r="CC68" s="140">
        <f t="shared" ref="CC68:CD68" si="1256">CC$2*AD68</f>
        <v>-6.283185307</v>
      </c>
      <c r="CD68" s="140">
        <f t="shared" si="1256"/>
        <v>-6.283185307</v>
      </c>
      <c r="CE68" s="141">
        <f t="shared" si="79"/>
        <v>-12.56637061</v>
      </c>
      <c r="CF68" s="141">
        <f t="shared" si="80"/>
        <v>0</v>
      </c>
      <c r="CG68" s="122">
        <f t="shared" si="81"/>
        <v>0</v>
      </c>
      <c r="CH68" s="142">
        <f t="shared" ref="CH68:CI68" si="1257">POWER(AH68,CH$2)</f>
        <v>5141.405579</v>
      </c>
      <c r="CI68" s="142">
        <f t="shared" si="1257"/>
        <v>7543771562</v>
      </c>
      <c r="CJ68" s="130">
        <f t="shared" si="83"/>
        <v>38785589199362</v>
      </c>
      <c r="CK68" s="143">
        <f t="shared" si="84"/>
        <v>-38785589199362</v>
      </c>
      <c r="CL68" s="143">
        <f t="shared" si="85"/>
        <v>0</v>
      </c>
      <c r="CM68" s="143">
        <f t="shared" si="86"/>
        <v>3.141592654</v>
      </c>
      <c r="CN68" s="124">
        <f t="shared" si="87"/>
        <v>38785589199362</v>
      </c>
      <c r="CO68" s="140">
        <f t="shared" si="88"/>
        <v>-9.424777961</v>
      </c>
      <c r="CP68" s="141">
        <f t="shared" si="89"/>
        <v>-9.424777961</v>
      </c>
      <c r="CQ68" s="141">
        <f t="shared" si="90"/>
        <v>-3.141592654</v>
      </c>
      <c r="CR68" s="122">
        <f t="shared" si="91"/>
        <v>3.141592654</v>
      </c>
      <c r="CS68" s="142">
        <f t="shared" si="92"/>
        <v>655213433805043</v>
      </c>
      <c r="CT68" s="130">
        <f t="shared" si="93"/>
        <v>655213433805043</v>
      </c>
      <c r="CU68" s="143">
        <f t="shared" si="94"/>
        <v>-2.62085E+15</v>
      </c>
      <c r="CV68" s="143">
        <f t="shared" si="95"/>
        <v>0.3209620138</v>
      </c>
      <c r="CW68" s="143">
        <f t="shared" si="96"/>
        <v>3.141592654</v>
      </c>
      <c r="CX68" s="124">
        <f t="shared" si="97"/>
        <v>2.62085E+15</v>
      </c>
      <c r="CY68" s="140">
        <f t="shared" si="98"/>
        <v>-9.424777961</v>
      </c>
      <c r="CZ68" s="140">
        <f t="shared" si="99"/>
        <v>0</v>
      </c>
      <c r="DA68" s="141">
        <f t="shared" si="100"/>
        <v>-9.424777961</v>
      </c>
      <c r="DB68" s="141">
        <f t="shared" si="101"/>
        <v>-3.141592654</v>
      </c>
      <c r="DC68" s="122">
        <f t="shared" si="102"/>
        <v>3.141592654</v>
      </c>
      <c r="DD68" s="142">
        <f t="shared" si="103"/>
        <v>368657.265</v>
      </c>
      <c r="DE68" s="142">
        <f t="shared" si="104"/>
        <v>10862360.93</v>
      </c>
      <c r="DF68" s="130">
        <f t="shared" si="105"/>
        <v>4004488270518</v>
      </c>
      <c r="DG68" s="143">
        <f t="shared" si="106"/>
        <v>-16017953082073</v>
      </c>
      <c r="DH68" s="143">
        <f t="shared" si="107"/>
        <v>0.001961633497</v>
      </c>
      <c r="DI68" s="143">
        <f t="shared" si="108"/>
        <v>3.141592654</v>
      </c>
      <c r="DJ68" s="124">
        <f t="shared" si="109"/>
        <v>16017953082073</v>
      </c>
      <c r="DK68" s="140">
        <f t="shared" ref="DK68:DM68" si="1258">DK$2*AD68</f>
        <v>-3.141592654</v>
      </c>
      <c r="DL68" s="140">
        <f t="shared" si="1258"/>
        <v>-3.141592654</v>
      </c>
      <c r="DM68" s="140">
        <f t="shared" si="1258"/>
        <v>0</v>
      </c>
      <c r="DN68" s="141">
        <f t="shared" si="111"/>
        <v>-6.283185307</v>
      </c>
      <c r="DO68" s="141">
        <f t="shared" si="112"/>
        <v>0</v>
      </c>
      <c r="DP68" s="122">
        <f t="shared" si="113"/>
        <v>0</v>
      </c>
      <c r="DQ68" s="142">
        <f t="shared" ref="DQ68:DS68" si="1259">POWER(AH68,DQ$2)</f>
        <v>71.7035953</v>
      </c>
      <c r="DR68" s="142">
        <f t="shared" si="1259"/>
        <v>86854.88796</v>
      </c>
      <c r="DS68" s="142">
        <f t="shared" si="1259"/>
        <v>10862360.93</v>
      </c>
      <c r="DT68" s="130">
        <f t="shared" si="115"/>
        <v>67648695418077</v>
      </c>
      <c r="DU68" s="143">
        <f t="shared" si="116"/>
        <v>-1.21768E+15</v>
      </c>
      <c r="DV68" s="143">
        <f t="shared" si="117"/>
        <v>0</v>
      </c>
      <c r="DW68" s="143">
        <f t="shared" si="118"/>
        <v>3.141592654</v>
      </c>
      <c r="DX68" s="124">
        <f t="shared" si="119"/>
        <v>1.21768E+15</v>
      </c>
      <c r="DY68" s="140">
        <f t="shared" si="120"/>
        <v>0</v>
      </c>
      <c r="DZ68" s="141">
        <f t="shared" si="121"/>
        <v>0</v>
      </c>
      <c r="EA68" s="141">
        <f t="shared" si="122"/>
        <v>0</v>
      </c>
      <c r="EB68" s="122">
        <f t="shared" si="123"/>
        <v>0</v>
      </c>
      <c r="EC68" s="142">
        <f t="shared" si="124"/>
        <v>117990884919781</v>
      </c>
      <c r="ED68" s="130">
        <f t="shared" si="125"/>
        <v>117990884919781</v>
      </c>
      <c r="EE68" s="143">
        <f t="shared" si="126"/>
        <v>3.18575E+15</v>
      </c>
      <c r="EF68" s="143">
        <f t="shared" si="127"/>
        <v>0</v>
      </c>
      <c r="EG68" s="143">
        <f t="shared" si="128"/>
        <v>0</v>
      </c>
      <c r="EH68" s="124">
        <f t="shared" si="129"/>
        <v>3.18575E+15</v>
      </c>
      <c r="EI68" s="144">
        <f t="shared" ref="EI68:EJ68" si="1260">CK68+CU68+DG68+DU68+EE68</f>
        <v>-707579902192911</v>
      </c>
      <c r="EJ68" s="144">
        <f t="shared" si="1260"/>
        <v>0.3229236473</v>
      </c>
      <c r="EK68" s="144">
        <f t="shared" si="131"/>
        <v>3.141592654</v>
      </c>
      <c r="EL68" s="145">
        <f t="shared" si="132"/>
        <v>707579902192911</v>
      </c>
      <c r="EM68" s="140">
        <f t="shared" si="133"/>
        <v>1.570796327</v>
      </c>
      <c r="EN68" s="141">
        <f t="shared" si="134"/>
        <v>1.570796327</v>
      </c>
      <c r="EO68" s="141">
        <f t="shared" si="135"/>
        <v>1.570796327</v>
      </c>
      <c r="EP68" s="122">
        <f t="shared" si="136"/>
        <v>1.570796327</v>
      </c>
      <c r="EQ68" s="142">
        <f t="shared" si="137"/>
        <v>26600374.1</v>
      </c>
      <c r="ER68" s="130">
        <f t="shared" si="138"/>
        <v>26600374.1</v>
      </c>
      <c r="ES68" s="143">
        <f t="shared" si="139"/>
        <v>0.00000003915442553</v>
      </c>
      <c r="ET68" s="143">
        <f t="shared" si="140"/>
        <v>138219598.3</v>
      </c>
      <c r="EU68" s="143">
        <f t="shared" si="141"/>
        <v>1.570796327</v>
      </c>
      <c r="EV68" s="124">
        <f t="shared" si="142"/>
        <v>138219598.3</v>
      </c>
      <c r="EW68" s="144">
        <f t="shared" ref="EW68:EX68" si="1261">BY68+ES68</f>
        <v>-236496160.9</v>
      </c>
      <c r="EX68" s="144">
        <f t="shared" si="1261"/>
        <v>138219598.3</v>
      </c>
      <c r="EY68" s="144">
        <f t="shared" si="144"/>
        <v>2.612687287</v>
      </c>
      <c r="EZ68" s="145">
        <f t="shared" si="145"/>
        <v>273925339.2</v>
      </c>
      <c r="FA68" s="140">
        <f t="shared" si="146"/>
        <v>0.8708957622</v>
      </c>
      <c r="FB68" s="141">
        <f t="shared" si="147"/>
        <v>0.8708957622</v>
      </c>
      <c r="FC68" s="141">
        <f t="shared" si="148"/>
        <v>0.8708957622</v>
      </c>
      <c r="FD68" s="122">
        <f t="shared" si="149"/>
        <v>0.8708957622</v>
      </c>
      <c r="FE68" s="142">
        <f t="shared" si="150"/>
        <v>649.44753</v>
      </c>
      <c r="FF68" s="130">
        <f t="shared" si="151"/>
        <v>649.44753</v>
      </c>
      <c r="FG68" s="143">
        <f t="shared" si="152"/>
        <v>110.6778851</v>
      </c>
      <c r="FH68" s="143">
        <f t="shared" si="153"/>
        <v>131.427936</v>
      </c>
      <c r="FI68" s="143">
        <f t="shared" si="154"/>
        <v>0.8708957622</v>
      </c>
      <c r="FJ68" s="124">
        <f t="shared" si="155"/>
        <v>171.822282</v>
      </c>
      <c r="FK68" s="140">
        <f t="shared" si="156"/>
        <v>-6.283185307</v>
      </c>
      <c r="FL68" s="141">
        <f t="shared" si="157"/>
        <v>-6.283185307</v>
      </c>
      <c r="FM68" s="141">
        <f t="shared" si="158"/>
        <v>0</v>
      </c>
      <c r="FN68" s="122">
        <f t="shared" si="159"/>
        <v>0</v>
      </c>
      <c r="FO68" s="142">
        <f t="shared" si="160"/>
        <v>5141.405579</v>
      </c>
      <c r="FP68" s="130">
        <f t="shared" si="161"/>
        <v>5141.405579</v>
      </c>
      <c r="FQ68" s="143">
        <f t="shared" si="162"/>
        <v>-5141.405579</v>
      </c>
      <c r="FR68" s="143">
        <f t="shared" si="163"/>
        <v>0</v>
      </c>
      <c r="FS68" s="143">
        <f t="shared" si="164"/>
        <v>3.141592654</v>
      </c>
      <c r="FT68" s="124">
        <f t="shared" si="165"/>
        <v>5141.405579</v>
      </c>
      <c r="FU68" s="144">
        <f t="shared" si="166"/>
        <v>-265706.0695</v>
      </c>
      <c r="FV68" s="144">
        <f t="shared" si="167"/>
        <v>0</v>
      </c>
      <c r="FW68" s="144">
        <f t="shared" si="168"/>
        <v>-3.141592654</v>
      </c>
      <c r="FX68" s="145">
        <f t="shared" si="169"/>
        <v>265706.0695</v>
      </c>
      <c r="FY68" s="140">
        <f t="shared" si="170"/>
        <v>-3.141592654</v>
      </c>
      <c r="FZ68" s="140">
        <f t="shared" si="171"/>
        <v>-0.8708957622</v>
      </c>
      <c r="GA68" s="141">
        <f t="shared" si="172"/>
        <v>-4.012488416</v>
      </c>
      <c r="GB68" s="141">
        <f t="shared" si="173"/>
        <v>-4.012488416</v>
      </c>
      <c r="GC68" s="122">
        <f t="shared" si="174"/>
        <v>2.270696891</v>
      </c>
      <c r="GD68" s="142">
        <f t="shared" si="175"/>
        <v>265706.0695</v>
      </c>
      <c r="GE68" s="142">
        <f t="shared" si="176"/>
        <v>0.005819966934</v>
      </c>
      <c r="GF68" s="130">
        <f t="shared" si="177"/>
        <v>1546.400538</v>
      </c>
      <c r="GG68" s="143">
        <f t="shared" si="178"/>
        <v>-110.6778851</v>
      </c>
      <c r="GH68" s="143">
        <f t="shared" si="179"/>
        <v>131.427936</v>
      </c>
      <c r="GI68" s="143">
        <f t="shared" si="180"/>
        <v>2.270696891</v>
      </c>
      <c r="GJ68" s="124">
        <f t="shared" si="181"/>
        <v>171.822282</v>
      </c>
      <c r="GK68" s="146">
        <f t="shared" si="182"/>
        <v>-0.5</v>
      </c>
      <c r="GL68" s="127">
        <f t="shared" si="183"/>
        <v>-0.8660254038</v>
      </c>
      <c r="GM68" s="146">
        <f t="shared" si="184"/>
        <v>-2.094395102</v>
      </c>
      <c r="GN68" s="127">
        <f t="shared" si="185"/>
        <v>1</v>
      </c>
      <c r="GO68" s="147">
        <f t="shared" si="186"/>
        <v>-0.5</v>
      </c>
      <c r="GP68" s="128">
        <f t="shared" si="187"/>
        <v>0.8660254038</v>
      </c>
      <c r="GQ68" s="147">
        <f t="shared" si="188"/>
        <v>2.094395102</v>
      </c>
      <c r="GR68" s="128">
        <f t="shared" si="189"/>
        <v>1</v>
      </c>
      <c r="GS68" s="140">
        <f t="shared" si="190"/>
        <v>-2.094395102</v>
      </c>
      <c r="GT68" s="140">
        <f t="shared" si="191"/>
        <v>0.8708957622</v>
      </c>
      <c r="GU68" s="141">
        <f t="shared" si="192"/>
        <v>-1.22349934</v>
      </c>
      <c r="GV68" s="141">
        <f t="shared" si="193"/>
        <v>-1.22349934</v>
      </c>
      <c r="GW68" s="122">
        <f t="shared" si="194"/>
        <v>-1.22349934</v>
      </c>
      <c r="GX68" s="142">
        <f t="shared" si="195"/>
        <v>1</v>
      </c>
      <c r="GY68" s="142">
        <f t="shared" si="196"/>
        <v>171.822282</v>
      </c>
      <c r="GZ68" s="130">
        <f t="shared" si="197"/>
        <v>171.822282</v>
      </c>
      <c r="HA68" s="143">
        <f t="shared" si="198"/>
        <v>58.48098877</v>
      </c>
      <c r="HB68" s="143">
        <f t="shared" si="199"/>
        <v>-161.5638281</v>
      </c>
      <c r="HC68" s="143">
        <f t="shared" si="200"/>
        <v>-1.22349934</v>
      </c>
      <c r="HD68" s="124">
        <f t="shared" si="201"/>
        <v>171.822282</v>
      </c>
      <c r="HE68" s="140">
        <f t="shared" si="202"/>
        <v>2.094395102</v>
      </c>
      <c r="HF68" s="140">
        <f t="shared" si="203"/>
        <v>2.270696891</v>
      </c>
      <c r="HG68" s="141">
        <f t="shared" si="204"/>
        <v>4.365091994</v>
      </c>
      <c r="HH68" s="141">
        <f t="shared" si="205"/>
        <v>4.365091994</v>
      </c>
      <c r="HI68" s="122">
        <f t="shared" si="206"/>
        <v>-1.918093313</v>
      </c>
      <c r="HJ68" s="142">
        <f t="shared" si="207"/>
        <v>1</v>
      </c>
      <c r="HK68" s="142">
        <f t="shared" si="208"/>
        <v>171.822282</v>
      </c>
      <c r="HL68" s="130">
        <f t="shared" si="209"/>
        <v>171.822282</v>
      </c>
      <c r="HM68" s="143">
        <f t="shared" si="210"/>
        <v>-58.48098877</v>
      </c>
      <c r="HN68" s="143">
        <f t="shared" si="211"/>
        <v>-161.5638281</v>
      </c>
      <c r="HO68" s="143">
        <f t="shared" si="212"/>
        <v>-1.918093313</v>
      </c>
      <c r="HP68" s="124">
        <f t="shared" si="213"/>
        <v>171.822282</v>
      </c>
      <c r="HQ68" s="140">
        <f t="shared" si="214"/>
        <v>2.094395102</v>
      </c>
      <c r="HR68" s="140">
        <f t="shared" si="215"/>
        <v>0.8708957622</v>
      </c>
      <c r="HS68" s="141">
        <f t="shared" si="216"/>
        <v>2.965290865</v>
      </c>
      <c r="HT68" s="141">
        <f t="shared" si="217"/>
        <v>2.965290865</v>
      </c>
      <c r="HU68" s="122">
        <f t="shared" si="218"/>
        <v>2.965290865</v>
      </c>
      <c r="HV68" s="142">
        <f t="shared" si="219"/>
        <v>1</v>
      </c>
      <c r="HW68" s="142">
        <f t="shared" si="220"/>
        <v>171.822282</v>
      </c>
      <c r="HX68" s="130">
        <f t="shared" si="221"/>
        <v>171.822282</v>
      </c>
      <c r="HY68" s="143">
        <f t="shared" si="222"/>
        <v>-169.1588739</v>
      </c>
      <c r="HZ68" s="143">
        <f t="shared" si="223"/>
        <v>30.13589215</v>
      </c>
      <c r="IA68" s="143">
        <f t="shared" si="224"/>
        <v>2.965290865</v>
      </c>
      <c r="IB68" s="124">
        <f t="shared" si="225"/>
        <v>171.822282</v>
      </c>
      <c r="IC68" s="140">
        <f t="shared" si="226"/>
        <v>-2.094395102</v>
      </c>
      <c r="ID68" s="140">
        <f t="shared" si="227"/>
        <v>2.270696891</v>
      </c>
      <c r="IE68" s="141">
        <f t="shared" si="228"/>
        <v>0.176301789</v>
      </c>
      <c r="IF68" s="141">
        <f t="shared" si="229"/>
        <v>0.176301789</v>
      </c>
      <c r="IG68" s="122">
        <f t="shared" si="230"/>
        <v>0.176301789</v>
      </c>
      <c r="IH68" s="142">
        <f t="shared" si="231"/>
        <v>1</v>
      </c>
      <c r="II68" s="142">
        <f t="shared" si="232"/>
        <v>171.822282</v>
      </c>
      <c r="IJ68" s="130">
        <f t="shared" si="233"/>
        <v>171.822282</v>
      </c>
      <c r="IK68" s="143">
        <f t="shared" si="234"/>
        <v>169.1588739</v>
      </c>
      <c r="IL68" s="143">
        <f t="shared" si="235"/>
        <v>30.13589215</v>
      </c>
      <c r="IM68" s="143">
        <f t="shared" si="236"/>
        <v>0.176301789</v>
      </c>
      <c r="IN68" s="124">
        <f t="shared" si="237"/>
        <v>171.822282</v>
      </c>
    </row>
    <row r="69" ht="12.75" customHeight="1">
      <c r="A69" s="129">
        <f>'Cortez Cubic'!AP69</f>
        <v>-0.2187762226</v>
      </c>
      <c r="B69" s="129">
        <f>'Cortez Cubic'!AQ69</f>
        <v>0.1291720868</v>
      </c>
      <c r="C69" s="129">
        <f>'Cortez Cubic'!AR69</f>
        <v>1234.453851</v>
      </c>
      <c r="D69" s="129">
        <f>'Cortez Cubic'!AS69</f>
        <v>-34311.36816</v>
      </c>
      <c r="E69" s="129">
        <f t="shared" ref="E69:H69" si="1262">0</f>
        <v>0</v>
      </c>
      <c r="F69" s="129">
        <f t="shared" si="1262"/>
        <v>0</v>
      </c>
      <c r="G69" s="129">
        <f t="shared" si="1262"/>
        <v>0</v>
      </c>
      <c r="H69" s="129">
        <f t="shared" si="1262"/>
        <v>0</v>
      </c>
      <c r="I69" s="110">
        <f>'Cortez Cubic'!I69</f>
        <v>47</v>
      </c>
      <c r="J69" s="130">
        <f t="shared" si="28"/>
        <v>50.91430651</v>
      </c>
      <c r="K69" s="131">
        <f t="shared" si="29"/>
        <v>1</v>
      </c>
      <c r="L69" s="131">
        <f t="shared" si="30"/>
        <v>0</v>
      </c>
      <c r="M69" s="132">
        <f t="shared" si="31"/>
        <v>-3.914306511</v>
      </c>
      <c r="N69" s="133">
        <f t="shared" si="32"/>
        <v>15.13808687</v>
      </c>
      <c r="O69" s="134">
        <f t="shared" si="33"/>
        <v>50.91430651</v>
      </c>
      <c r="P69" s="134">
        <f t="shared" si="34"/>
        <v>0</v>
      </c>
      <c r="Q69" s="135">
        <f t="shared" si="35"/>
        <v>35.77621964</v>
      </c>
      <c r="R69" s="135">
        <f t="shared" si="36"/>
        <v>0</v>
      </c>
      <c r="S69" s="136">
        <f t="shared" si="37"/>
        <v>-86.10009596</v>
      </c>
      <c r="T69" s="136">
        <f t="shared" si="38"/>
        <v>0</v>
      </c>
      <c r="U69" s="137">
        <f t="shared" ref="U69:X69" si="1263">ATAN2(A69,E69)</f>
        <v>3.141592654</v>
      </c>
      <c r="V69" s="137">
        <f t="shared" si="1263"/>
        <v>0</v>
      </c>
      <c r="W69" s="137">
        <f t="shared" si="1263"/>
        <v>0</v>
      </c>
      <c r="X69" s="137">
        <f t="shared" si="1263"/>
        <v>3.141592654</v>
      </c>
      <c r="Y69" s="137">
        <f t="shared" ref="Y69:AB69" si="1264">SQRT(POWER(A69,2)+POWER(E69,2))</f>
        <v>0.2187762226</v>
      </c>
      <c r="Z69" s="137">
        <f t="shared" si="1264"/>
        <v>0.1291720868</v>
      </c>
      <c r="AA69" s="137">
        <f t="shared" si="1264"/>
        <v>1234.453851</v>
      </c>
      <c r="AB69" s="137">
        <f t="shared" si="1264"/>
        <v>34311.36816</v>
      </c>
      <c r="AC69" s="138">
        <f t="shared" ref="AC69:AF69" si="1265">U69-$U69</f>
        <v>0</v>
      </c>
      <c r="AD69" s="138">
        <f t="shared" si="1265"/>
        <v>-3.141592654</v>
      </c>
      <c r="AE69" s="138">
        <f t="shared" si="1265"/>
        <v>-3.141592654</v>
      </c>
      <c r="AF69" s="138">
        <f t="shared" si="1265"/>
        <v>0</v>
      </c>
      <c r="AG69" s="138">
        <f t="shared" ref="AG69:AJ69" si="1266">Y69/$Y69</f>
        <v>1</v>
      </c>
      <c r="AH69" s="138">
        <f t="shared" si="1266"/>
        <v>0.5904301906</v>
      </c>
      <c r="AI69" s="138">
        <f t="shared" si="1266"/>
        <v>5642.541208</v>
      </c>
      <c r="AJ69" s="138">
        <f t="shared" si="1266"/>
        <v>156833.1684</v>
      </c>
      <c r="AK69" s="139">
        <f t="shared" ref="AK69:AN69" si="1267">AG69*COS(AC69)</f>
        <v>1</v>
      </c>
      <c r="AL69" s="139">
        <f t="shared" si="1267"/>
        <v>-0.5904301906</v>
      </c>
      <c r="AM69" s="139">
        <f t="shared" si="1267"/>
        <v>-5642.541208</v>
      </c>
      <c r="AN69" s="139">
        <f t="shared" si="1267"/>
        <v>156833.1684</v>
      </c>
      <c r="AO69" s="129">
        <f t="shared" ref="AO69:AR69" si="1268">AG69*SIN(AC69)</f>
        <v>0</v>
      </c>
      <c r="AP69" s="129">
        <f t="shared" si="1268"/>
        <v>0</v>
      </c>
      <c r="AQ69" s="129">
        <f t="shared" si="1268"/>
        <v>0</v>
      </c>
      <c r="AR69" s="129">
        <f t="shared" si="1268"/>
        <v>0</v>
      </c>
      <c r="AS69" s="140">
        <f t="shared" si="45"/>
        <v>-9.424777961</v>
      </c>
      <c r="AT69" s="141">
        <f t="shared" si="46"/>
        <v>-9.424777961</v>
      </c>
      <c r="AU69" s="141">
        <f t="shared" si="47"/>
        <v>-3.141592654</v>
      </c>
      <c r="AV69" s="122">
        <f t="shared" si="48"/>
        <v>3.141592654</v>
      </c>
      <c r="AW69" s="142">
        <f t="shared" si="49"/>
        <v>0.2058285756</v>
      </c>
      <c r="AX69" s="130">
        <f t="shared" si="50"/>
        <v>0.2058285756</v>
      </c>
      <c r="AY69" s="143">
        <f t="shared" si="51"/>
        <v>0.4116571513</v>
      </c>
      <c r="AZ69" s="143">
        <f t="shared" si="52"/>
        <v>0</v>
      </c>
      <c r="BA69" s="143">
        <f t="shared" si="53"/>
        <v>0</v>
      </c>
      <c r="BB69" s="124">
        <f t="shared" si="54"/>
        <v>0.4116571513</v>
      </c>
      <c r="BC69" s="140">
        <f t="shared" ref="BC69:BD69" si="1269">BC$2*AD69</f>
        <v>-3.141592654</v>
      </c>
      <c r="BD69" s="140">
        <f t="shared" si="1269"/>
        <v>-3.141592654</v>
      </c>
      <c r="BE69" s="141">
        <f t="shared" si="56"/>
        <v>-6.283185307</v>
      </c>
      <c r="BF69" s="141">
        <f t="shared" si="57"/>
        <v>0</v>
      </c>
      <c r="BG69" s="122">
        <f t="shared" si="58"/>
        <v>0</v>
      </c>
      <c r="BH69" s="142">
        <f t="shared" ref="BH69:BI69" si="1270">POWER(AH69,BH$2)</f>
        <v>0.5904301906</v>
      </c>
      <c r="BI69" s="142">
        <f t="shared" si="1270"/>
        <v>5642.541208</v>
      </c>
      <c r="BJ69" s="130">
        <f t="shared" si="60"/>
        <v>3331.526681</v>
      </c>
      <c r="BK69" s="143">
        <f t="shared" si="61"/>
        <v>29983.74012</v>
      </c>
      <c r="BL69" s="143">
        <f t="shared" si="62"/>
        <v>0</v>
      </c>
      <c r="BM69" s="143">
        <f t="shared" si="63"/>
        <v>0</v>
      </c>
      <c r="BN69" s="124">
        <f t="shared" si="64"/>
        <v>29983.74012</v>
      </c>
      <c r="BO69" s="140">
        <f t="shared" si="65"/>
        <v>0</v>
      </c>
      <c r="BP69" s="141">
        <f t="shared" si="66"/>
        <v>0</v>
      </c>
      <c r="BQ69" s="141">
        <f t="shared" si="67"/>
        <v>0</v>
      </c>
      <c r="BR69" s="122">
        <f t="shared" si="68"/>
        <v>0</v>
      </c>
      <c r="BS69" s="142">
        <f t="shared" si="69"/>
        <v>156833.1684</v>
      </c>
      <c r="BT69" s="130">
        <f t="shared" si="70"/>
        <v>156833.1684</v>
      </c>
      <c r="BU69" s="143">
        <f t="shared" si="71"/>
        <v>-4234495.547</v>
      </c>
      <c r="BV69" s="143">
        <f t="shared" si="72"/>
        <v>0</v>
      </c>
      <c r="BW69" s="143">
        <f t="shared" si="73"/>
        <v>3.141592654</v>
      </c>
      <c r="BX69" s="124">
        <f t="shared" si="74"/>
        <v>4234495.547</v>
      </c>
      <c r="BY69" s="144">
        <f t="shared" ref="BY69:BZ69" si="1271">AY69+BK69+BU69</f>
        <v>-4204511.395</v>
      </c>
      <c r="BZ69" s="144">
        <f t="shared" si="1271"/>
        <v>0</v>
      </c>
      <c r="CA69" s="144">
        <f t="shared" si="76"/>
        <v>-3.141592654</v>
      </c>
      <c r="CB69" s="145">
        <f t="shared" si="77"/>
        <v>4204511.395</v>
      </c>
      <c r="CC69" s="140">
        <f t="shared" ref="CC69:CD69" si="1272">CC$2*AD69</f>
        <v>-6.283185307</v>
      </c>
      <c r="CD69" s="140">
        <f t="shared" si="1272"/>
        <v>-6.283185307</v>
      </c>
      <c r="CE69" s="141">
        <f t="shared" si="79"/>
        <v>-12.56637061</v>
      </c>
      <c r="CF69" s="141">
        <f t="shared" si="80"/>
        <v>0</v>
      </c>
      <c r="CG69" s="122">
        <f t="shared" si="81"/>
        <v>0</v>
      </c>
      <c r="CH69" s="142">
        <f t="shared" ref="CH69:CI69" si="1273">POWER(AH69,CH$2)</f>
        <v>0.3486078099</v>
      </c>
      <c r="CI69" s="142">
        <f t="shared" si="1273"/>
        <v>31838271.28</v>
      </c>
      <c r="CJ69" s="130">
        <f t="shared" si="83"/>
        <v>11099070.02</v>
      </c>
      <c r="CK69" s="143">
        <f t="shared" si="84"/>
        <v>-11099070.02</v>
      </c>
      <c r="CL69" s="143">
        <f t="shared" si="85"/>
        <v>0</v>
      </c>
      <c r="CM69" s="143">
        <f t="shared" si="86"/>
        <v>3.141592654</v>
      </c>
      <c r="CN69" s="124">
        <f t="shared" si="87"/>
        <v>11099070.02</v>
      </c>
      <c r="CO69" s="140">
        <f t="shared" si="88"/>
        <v>-9.424777961</v>
      </c>
      <c r="CP69" s="141">
        <f t="shared" si="89"/>
        <v>-9.424777961</v>
      </c>
      <c r="CQ69" s="141">
        <f t="shared" si="90"/>
        <v>-3.141592654</v>
      </c>
      <c r="CR69" s="122">
        <f t="shared" si="91"/>
        <v>3.141592654</v>
      </c>
      <c r="CS69" s="142">
        <f t="shared" si="92"/>
        <v>179648757688</v>
      </c>
      <c r="CT69" s="130">
        <f t="shared" si="93"/>
        <v>179648757688</v>
      </c>
      <c r="CU69" s="143">
        <f t="shared" si="94"/>
        <v>-718595030752</v>
      </c>
      <c r="CV69" s="143">
        <f t="shared" si="95"/>
        <v>0.00008800251043</v>
      </c>
      <c r="CW69" s="143">
        <f t="shared" si="96"/>
        <v>3.141592654</v>
      </c>
      <c r="CX69" s="124">
        <f t="shared" si="97"/>
        <v>718595030752</v>
      </c>
      <c r="CY69" s="140">
        <f t="shared" si="98"/>
        <v>-9.424777961</v>
      </c>
      <c r="CZ69" s="140">
        <f t="shared" si="99"/>
        <v>0</v>
      </c>
      <c r="DA69" s="141">
        <f t="shared" si="100"/>
        <v>-9.424777961</v>
      </c>
      <c r="DB69" s="141">
        <f t="shared" si="101"/>
        <v>-3.141592654</v>
      </c>
      <c r="DC69" s="122">
        <f t="shared" si="102"/>
        <v>3.141592654</v>
      </c>
      <c r="DD69" s="142">
        <f t="shared" si="103"/>
        <v>0.2058285756</v>
      </c>
      <c r="DE69" s="142">
        <f t="shared" si="104"/>
        <v>156833.1684</v>
      </c>
      <c r="DF69" s="130">
        <f t="shared" si="105"/>
        <v>32280.74767</v>
      </c>
      <c r="DG69" s="143">
        <f t="shared" si="106"/>
        <v>-129122.9907</v>
      </c>
      <c r="DH69" s="143">
        <f t="shared" si="107"/>
        <v>0</v>
      </c>
      <c r="DI69" s="143">
        <f t="shared" si="108"/>
        <v>3.141592654</v>
      </c>
      <c r="DJ69" s="124">
        <f t="shared" si="109"/>
        <v>129122.9907</v>
      </c>
      <c r="DK69" s="140">
        <f t="shared" ref="DK69:DM69" si="1274">DK$2*AD69</f>
        <v>-3.141592654</v>
      </c>
      <c r="DL69" s="140">
        <f t="shared" si="1274"/>
        <v>-3.141592654</v>
      </c>
      <c r="DM69" s="140">
        <f t="shared" si="1274"/>
        <v>0</v>
      </c>
      <c r="DN69" s="141">
        <f t="shared" si="111"/>
        <v>-6.283185307</v>
      </c>
      <c r="DO69" s="141">
        <f t="shared" si="112"/>
        <v>0</v>
      </c>
      <c r="DP69" s="122">
        <f t="shared" si="113"/>
        <v>0</v>
      </c>
      <c r="DQ69" s="142">
        <f t="shared" ref="DQ69:DS69" si="1275">POWER(AH69,DQ$2)</f>
        <v>0.5904301906</v>
      </c>
      <c r="DR69" s="142">
        <f t="shared" si="1275"/>
        <v>5642.541208</v>
      </c>
      <c r="DS69" s="142">
        <f t="shared" si="1275"/>
        <v>156833.1684</v>
      </c>
      <c r="DT69" s="130">
        <f t="shared" si="115"/>
        <v>522493884.9</v>
      </c>
      <c r="DU69" s="143">
        <f t="shared" si="116"/>
        <v>-9404889929</v>
      </c>
      <c r="DV69" s="143">
        <f t="shared" si="117"/>
        <v>0</v>
      </c>
      <c r="DW69" s="143">
        <f t="shared" si="118"/>
        <v>3.141592654</v>
      </c>
      <c r="DX69" s="124">
        <f t="shared" si="119"/>
        <v>9404889929</v>
      </c>
      <c r="DY69" s="140">
        <f t="shared" si="120"/>
        <v>0</v>
      </c>
      <c r="DZ69" s="141">
        <f t="shared" si="121"/>
        <v>0</v>
      </c>
      <c r="EA69" s="141">
        <f t="shared" si="122"/>
        <v>0</v>
      </c>
      <c r="EB69" s="122">
        <f t="shared" si="123"/>
        <v>0</v>
      </c>
      <c r="EC69" s="142">
        <f t="shared" si="124"/>
        <v>24596642713</v>
      </c>
      <c r="ED69" s="130">
        <f t="shared" si="125"/>
        <v>24596642713</v>
      </c>
      <c r="EE69" s="143">
        <f t="shared" si="126"/>
        <v>664109353243</v>
      </c>
      <c r="EF69" s="143">
        <f t="shared" si="127"/>
        <v>0</v>
      </c>
      <c r="EG69" s="143">
        <f t="shared" si="128"/>
        <v>0</v>
      </c>
      <c r="EH69" s="124">
        <f t="shared" si="129"/>
        <v>664109353243</v>
      </c>
      <c r="EI69" s="144">
        <f t="shared" ref="EI69:EJ69" si="1276">CK69+CU69+DG69+DU69+EE69</f>
        <v>-63901795630</v>
      </c>
      <c r="EJ69" s="144">
        <f t="shared" si="1276"/>
        <v>0.00008800252624</v>
      </c>
      <c r="EK69" s="144">
        <f t="shared" si="131"/>
        <v>3.141592654</v>
      </c>
      <c r="EL69" s="145">
        <f t="shared" si="132"/>
        <v>63901795630</v>
      </c>
      <c r="EM69" s="140">
        <f t="shared" si="133"/>
        <v>1.570796327</v>
      </c>
      <c r="EN69" s="141">
        <f t="shared" si="134"/>
        <v>1.570796327</v>
      </c>
      <c r="EO69" s="141">
        <f t="shared" si="135"/>
        <v>1.570796327</v>
      </c>
      <c r="EP69" s="122">
        <f t="shared" si="136"/>
        <v>1.570796327</v>
      </c>
      <c r="EQ69" s="142">
        <f t="shared" si="137"/>
        <v>252788.0449</v>
      </c>
      <c r="ER69" s="130">
        <f t="shared" si="138"/>
        <v>252788.0449</v>
      </c>
      <c r="ES69" s="143">
        <f t="shared" si="139"/>
        <v>0.0000000009554137824</v>
      </c>
      <c r="ET69" s="143">
        <f t="shared" si="140"/>
        <v>1313525.212</v>
      </c>
      <c r="EU69" s="143">
        <f t="shared" si="141"/>
        <v>1.570796327</v>
      </c>
      <c r="EV69" s="124">
        <f t="shared" si="142"/>
        <v>1313525.212</v>
      </c>
      <c r="EW69" s="144">
        <f t="shared" ref="EW69:EX69" si="1277">BY69+ES69</f>
        <v>-4204511.395</v>
      </c>
      <c r="EX69" s="144">
        <f t="shared" si="1277"/>
        <v>1313525.212</v>
      </c>
      <c r="EY69" s="144">
        <f t="shared" si="144"/>
        <v>2.838791122</v>
      </c>
      <c r="EZ69" s="145">
        <f t="shared" si="145"/>
        <v>4404913.683</v>
      </c>
      <c r="FA69" s="140">
        <f t="shared" si="146"/>
        <v>0.9462637074</v>
      </c>
      <c r="FB69" s="141">
        <f t="shared" si="147"/>
        <v>0.9462637074</v>
      </c>
      <c r="FC69" s="141">
        <f t="shared" si="148"/>
        <v>0.9462637074</v>
      </c>
      <c r="FD69" s="122">
        <f t="shared" si="149"/>
        <v>0.9462637074</v>
      </c>
      <c r="FE69" s="142">
        <f t="shared" si="150"/>
        <v>163.9252297</v>
      </c>
      <c r="FF69" s="130">
        <f t="shared" si="151"/>
        <v>163.9252297</v>
      </c>
      <c r="FG69" s="143">
        <f t="shared" si="152"/>
        <v>25.35874822</v>
      </c>
      <c r="FH69" s="143">
        <f t="shared" si="153"/>
        <v>35.18266181</v>
      </c>
      <c r="FI69" s="143">
        <f t="shared" si="154"/>
        <v>0.9462637074</v>
      </c>
      <c r="FJ69" s="124">
        <f t="shared" si="155"/>
        <v>43.36918034</v>
      </c>
      <c r="FK69" s="140">
        <f t="shared" si="156"/>
        <v>-6.283185307</v>
      </c>
      <c r="FL69" s="141">
        <f t="shared" si="157"/>
        <v>-6.283185307</v>
      </c>
      <c r="FM69" s="141">
        <f t="shared" si="158"/>
        <v>0</v>
      </c>
      <c r="FN69" s="122">
        <f t="shared" si="159"/>
        <v>0</v>
      </c>
      <c r="FO69" s="142">
        <f t="shared" si="160"/>
        <v>0.3486078099</v>
      </c>
      <c r="FP69" s="130">
        <f t="shared" si="161"/>
        <v>0.3486078099</v>
      </c>
      <c r="FQ69" s="143">
        <f t="shared" si="162"/>
        <v>-0.3486078099</v>
      </c>
      <c r="FR69" s="143">
        <f t="shared" si="163"/>
        <v>0</v>
      </c>
      <c r="FS69" s="143">
        <f t="shared" si="164"/>
        <v>3.141592654</v>
      </c>
      <c r="FT69" s="124">
        <f t="shared" si="165"/>
        <v>0.3486078099</v>
      </c>
      <c r="FU69" s="144">
        <f t="shared" si="166"/>
        <v>-16927.97223</v>
      </c>
      <c r="FV69" s="144">
        <f t="shared" si="167"/>
        <v>0</v>
      </c>
      <c r="FW69" s="144">
        <f t="shared" si="168"/>
        <v>-3.141592654</v>
      </c>
      <c r="FX69" s="145">
        <f t="shared" si="169"/>
        <v>16927.97223</v>
      </c>
      <c r="FY69" s="140">
        <f t="shared" si="170"/>
        <v>-3.141592654</v>
      </c>
      <c r="FZ69" s="140">
        <f t="shared" si="171"/>
        <v>-0.9462637074</v>
      </c>
      <c r="GA69" s="141">
        <f t="shared" si="172"/>
        <v>-4.087856361</v>
      </c>
      <c r="GB69" s="141">
        <f t="shared" si="173"/>
        <v>-4.087856361</v>
      </c>
      <c r="GC69" s="122">
        <f t="shared" si="174"/>
        <v>2.195328946</v>
      </c>
      <c r="GD69" s="142">
        <f t="shared" si="175"/>
        <v>16927.97223</v>
      </c>
      <c r="GE69" s="142">
        <f t="shared" si="176"/>
        <v>0.02305784873</v>
      </c>
      <c r="GF69" s="130">
        <f t="shared" si="177"/>
        <v>390.3226231</v>
      </c>
      <c r="GG69" s="143">
        <f t="shared" si="178"/>
        <v>-25.35874822</v>
      </c>
      <c r="GH69" s="143">
        <f t="shared" si="179"/>
        <v>35.18266181</v>
      </c>
      <c r="GI69" s="143">
        <f t="shared" si="180"/>
        <v>2.195328946</v>
      </c>
      <c r="GJ69" s="124">
        <f t="shared" si="181"/>
        <v>43.36918034</v>
      </c>
      <c r="GK69" s="146">
        <f t="shared" si="182"/>
        <v>-0.5</v>
      </c>
      <c r="GL69" s="127">
        <f t="shared" si="183"/>
        <v>-0.8660254038</v>
      </c>
      <c r="GM69" s="146">
        <f t="shared" si="184"/>
        <v>-2.094395102</v>
      </c>
      <c r="GN69" s="127">
        <f t="shared" si="185"/>
        <v>1</v>
      </c>
      <c r="GO69" s="147">
        <f t="shared" si="186"/>
        <v>-0.5</v>
      </c>
      <c r="GP69" s="128">
        <f t="shared" si="187"/>
        <v>0.8660254038</v>
      </c>
      <c r="GQ69" s="147">
        <f t="shared" si="188"/>
        <v>2.094395102</v>
      </c>
      <c r="GR69" s="128">
        <f t="shared" si="189"/>
        <v>1</v>
      </c>
      <c r="GS69" s="140">
        <f t="shared" si="190"/>
        <v>-2.094395102</v>
      </c>
      <c r="GT69" s="140">
        <f t="shared" si="191"/>
        <v>0.9462637074</v>
      </c>
      <c r="GU69" s="141">
        <f t="shared" si="192"/>
        <v>-1.148131395</v>
      </c>
      <c r="GV69" s="141">
        <f t="shared" si="193"/>
        <v>-1.148131395</v>
      </c>
      <c r="GW69" s="122">
        <f t="shared" si="194"/>
        <v>-1.148131395</v>
      </c>
      <c r="GX69" s="142">
        <f t="shared" si="195"/>
        <v>1</v>
      </c>
      <c r="GY69" s="142">
        <f t="shared" si="196"/>
        <v>43.36918034</v>
      </c>
      <c r="GZ69" s="130">
        <f t="shared" si="197"/>
        <v>43.36918034</v>
      </c>
      <c r="HA69" s="143">
        <f t="shared" si="198"/>
        <v>17.78970479</v>
      </c>
      <c r="HB69" s="143">
        <f t="shared" si="199"/>
        <v>-39.55265107</v>
      </c>
      <c r="HC69" s="143">
        <f t="shared" si="200"/>
        <v>-1.148131395</v>
      </c>
      <c r="HD69" s="124">
        <f t="shared" si="201"/>
        <v>43.36918034</v>
      </c>
      <c r="HE69" s="140">
        <f t="shared" si="202"/>
        <v>2.094395102</v>
      </c>
      <c r="HF69" s="140">
        <f t="shared" si="203"/>
        <v>2.195328946</v>
      </c>
      <c r="HG69" s="141">
        <f t="shared" si="204"/>
        <v>4.289724049</v>
      </c>
      <c r="HH69" s="141">
        <f t="shared" si="205"/>
        <v>4.289724049</v>
      </c>
      <c r="HI69" s="122">
        <f t="shared" si="206"/>
        <v>-1.993461259</v>
      </c>
      <c r="HJ69" s="142">
        <f t="shared" si="207"/>
        <v>1</v>
      </c>
      <c r="HK69" s="142">
        <f t="shared" si="208"/>
        <v>43.36918034</v>
      </c>
      <c r="HL69" s="130">
        <f t="shared" si="209"/>
        <v>43.36918034</v>
      </c>
      <c r="HM69" s="143">
        <f t="shared" si="210"/>
        <v>-17.78970479</v>
      </c>
      <c r="HN69" s="143">
        <f t="shared" si="211"/>
        <v>-39.55265107</v>
      </c>
      <c r="HO69" s="143">
        <f t="shared" si="212"/>
        <v>-1.993461259</v>
      </c>
      <c r="HP69" s="124">
        <f t="shared" si="213"/>
        <v>43.36918034</v>
      </c>
      <c r="HQ69" s="140">
        <f t="shared" si="214"/>
        <v>2.094395102</v>
      </c>
      <c r="HR69" s="140">
        <f t="shared" si="215"/>
        <v>0.9462637074</v>
      </c>
      <c r="HS69" s="141">
        <f t="shared" si="216"/>
        <v>3.04065881</v>
      </c>
      <c r="HT69" s="141">
        <f t="shared" si="217"/>
        <v>3.04065881</v>
      </c>
      <c r="HU69" s="122">
        <f t="shared" si="218"/>
        <v>3.04065881</v>
      </c>
      <c r="HV69" s="142">
        <f t="shared" si="219"/>
        <v>1</v>
      </c>
      <c r="HW69" s="142">
        <f t="shared" si="220"/>
        <v>43.36918034</v>
      </c>
      <c r="HX69" s="130">
        <f t="shared" si="221"/>
        <v>43.36918034</v>
      </c>
      <c r="HY69" s="143">
        <f t="shared" si="222"/>
        <v>-43.14845301</v>
      </c>
      <c r="HZ69" s="143">
        <f t="shared" si="223"/>
        <v>4.369989265</v>
      </c>
      <c r="IA69" s="143">
        <f t="shared" si="224"/>
        <v>3.04065881</v>
      </c>
      <c r="IB69" s="124">
        <f t="shared" si="225"/>
        <v>43.36918034</v>
      </c>
      <c r="IC69" s="140">
        <f t="shared" si="226"/>
        <v>-2.094395102</v>
      </c>
      <c r="ID69" s="140">
        <f t="shared" si="227"/>
        <v>2.195328946</v>
      </c>
      <c r="IE69" s="141">
        <f t="shared" si="228"/>
        <v>0.1009338438</v>
      </c>
      <c r="IF69" s="141">
        <f t="shared" si="229"/>
        <v>0.1009338438</v>
      </c>
      <c r="IG69" s="122">
        <f t="shared" si="230"/>
        <v>0.1009338438</v>
      </c>
      <c r="IH69" s="142">
        <f t="shared" si="231"/>
        <v>1</v>
      </c>
      <c r="II69" s="142">
        <f t="shared" si="232"/>
        <v>43.36918034</v>
      </c>
      <c r="IJ69" s="130">
        <f t="shared" si="233"/>
        <v>43.36918034</v>
      </c>
      <c r="IK69" s="143">
        <f t="shared" si="234"/>
        <v>43.14845301</v>
      </c>
      <c r="IL69" s="143">
        <f t="shared" si="235"/>
        <v>4.369989265</v>
      </c>
      <c r="IM69" s="143">
        <f t="shared" si="236"/>
        <v>0.1009338438</v>
      </c>
      <c r="IN69" s="124">
        <f t="shared" si="237"/>
        <v>43.36918034</v>
      </c>
    </row>
    <row r="70" ht="12.75" customHeight="1">
      <c r="A70" s="129">
        <f>'Cortez Cubic'!AP70</f>
        <v>-0.2187762226</v>
      </c>
      <c r="B70" s="129">
        <f>'Cortez Cubic'!AQ70</f>
        <v>23.39249055</v>
      </c>
      <c r="C70" s="129">
        <f>'Cortez Cubic'!AR70</f>
        <v>27938.00566</v>
      </c>
      <c r="D70" s="129">
        <f>'Cortez Cubic'!AS70</f>
        <v>-4280088.599</v>
      </c>
      <c r="E70" s="129">
        <f t="shared" ref="E70:H70" si="1278">0</f>
        <v>0</v>
      </c>
      <c r="F70" s="129">
        <f t="shared" si="1278"/>
        <v>0</v>
      </c>
      <c r="G70" s="129">
        <f t="shared" si="1278"/>
        <v>0</v>
      </c>
      <c r="H70" s="129">
        <f t="shared" si="1278"/>
        <v>0</v>
      </c>
      <c r="I70" s="110">
        <f>'Cortez Cubic'!I70</f>
        <v>162</v>
      </c>
      <c r="J70" s="130">
        <f t="shared" si="28"/>
        <v>165.916224</v>
      </c>
      <c r="K70" s="131">
        <f t="shared" si="29"/>
        <v>0</v>
      </c>
      <c r="L70" s="131">
        <f t="shared" si="30"/>
        <v>1</v>
      </c>
      <c r="M70" s="132">
        <f t="shared" si="31"/>
        <v>-3.916223988</v>
      </c>
      <c r="N70" s="133">
        <f t="shared" si="32"/>
        <v>149.2377452</v>
      </c>
      <c r="O70" s="134">
        <f t="shared" si="33"/>
        <v>315.1539692</v>
      </c>
      <c r="P70" s="134">
        <f t="shared" si="34"/>
        <v>0</v>
      </c>
      <c r="Q70" s="135">
        <f t="shared" si="35"/>
        <v>165.916224</v>
      </c>
      <c r="R70" s="135">
        <f t="shared" si="36"/>
        <v>0</v>
      </c>
      <c r="S70" s="136">
        <f t="shared" si="37"/>
        <v>-374.145911</v>
      </c>
      <c r="T70" s="136">
        <f t="shared" si="38"/>
        <v>0</v>
      </c>
      <c r="U70" s="137">
        <f t="shared" ref="U70:X70" si="1279">ATAN2(A70,E70)</f>
        <v>3.141592654</v>
      </c>
      <c r="V70" s="137">
        <f t="shared" si="1279"/>
        <v>0</v>
      </c>
      <c r="W70" s="137">
        <f t="shared" si="1279"/>
        <v>0</v>
      </c>
      <c r="X70" s="137">
        <f t="shared" si="1279"/>
        <v>3.141592654</v>
      </c>
      <c r="Y70" s="137">
        <f t="shared" ref="Y70:AB70" si="1280">SQRT(POWER(A70,2)+POWER(E70,2))</f>
        <v>0.2187762226</v>
      </c>
      <c r="Z70" s="137">
        <f t="shared" si="1280"/>
        <v>23.39249055</v>
      </c>
      <c r="AA70" s="137">
        <f t="shared" si="1280"/>
        <v>27938.00566</v>
      </c>
      <c r="AB70" s="137">
        <f t="shared" si="1280"/>
        <v>4280088.599</v>
      </c>
      <c r="AC70" s="138">
        <f t="shared" ref="AC70:AF70" si="1281">U70-$U70</f>
        <v>0</v>
      </c>
      <c r="AD70" s="138">
        <f t="shared" si="1281"/>
        <v>-3.141592654</v>
      </c>
      <c r="AE70" s="138">
        <f t="shared" si="1281"/>
        <v>-3.141592654</v>
      </c>
      <c r="AF70" s="138">
        <f t="shared" si="1281"/>
        <v>0</v>
      </c>
      <c r="AG70" s="138">
        <f t="shared" ref="AG70:AJ70" si="1282">Y70/$Y70</f>
        <v>1</v>
      </c>
      <c r="AH70" s="138">
        <f t="shared" si="1282"/>
        <v>106.9242821</v>
      </c>
      <c r="AI70" s="138">
        <f t="shared" si="1282"/>
        <v>127701.2891</v>
      </c>
      <c r="AJ70" s="138">
        <f t="shared" si="1282"/>
        <v>19563774.11</v>
      </c>
      <c r="AK70" s="139">
        <f t="shared" ref="AK70:AN70" si="1283">AG70*COS(AC70)</f>
        <v>1</v>
      </c>
      <c r="AL70" s="139">
        <f t="shared" si="1283"/>
        <v>-106.9242821</v>
      </c>
      <c r="AM70" s="139">
        <f t="shared" si="1283"/>
        <v>-127701.2891</v>
      </c>
      <c r="AN70" s="139">
        <f t="shared" si="1283"/>
        <v>19563774.11</v>
      </c>
      <c r="AO70" s="129">
        <f t="shared" ref="AO70:AR70" si="1284">AG70*SIN(AC70)</f>
        <v>0</v>
      </c>
      <c r="AP70" s="129">
        <f t="shared" si="1284"/>
        <v>0</v>
      </c>
      <c r="AQ70" s="129">
        <f t="shared" si="1284"/>
        <v>0</v>
      </c>
      <c r="AR70" s="129">
        <f t="shared" si="1284"/>
        <v>0</v>
      </c>
      <c r="AS70" s="140">
        <f t="shared" si="45"/>
        <v>-9.424777961</v>
      </c>
      <c r="AT70" s="141">
        <f t="shared" si="46"/>
        <v>-9.424777961</v>
      </c>
      <c r="AU70" s="141">
        <f t="shared" si="47"/>
        <v>-3.141592654</v>
      </c>
      <c r="AV70" s="122">
        <f t="shared" si="48"/>
        <v>3.141592654</v>
      </c>
      <c r="AW70" s="142">
        <f t="shared" si="49"/>
        <v>1222444.159</v>
      </c>
      <c r="AX70" s="130">
        <f t="shared" si="50"/>
        <v>1222444.159</v>
      </c>
      <c r="AY70" s="143">
        <f t="shared" si="51"/>
        <v>2444888.317</v>
      </c>
      <c r="AZ70" s="143">
        <f t="shared" si="52"/>
        <v>-0.0000000002994124652</v>
      </c>
      <c r="BA70" s="143">
        <f t="shared" si="53"/>
        <v>0</v>
      </c>
      <c r="BB70" s="124">
        <f t="shared" si="54"/>
        <v>2444888.317</v>
      </c>
      <c r="BC70" s="140">
        <f t="shared" ref="BC70:BD70" si="1285">BC$2*AD70</f>
        <v>-3.141592654</v>
      </c>
      <c r="BD70" s="140">
        <f t="shared" si="1285"/>
        <v>-3.141592654</v>
      </c>
      <c r="BE70" s="141">
        <f t="shared" si="56"/>
        <v>-6.283185307</v>
      </c>
      <c r="BF70" s="141">
        <f t="shared" si="57"/>
        <v>0</v>
      </c>
      <c r="BG70" s="122">
        <f t="shared" si="58"/>
        <v>0</v>
      </c>
      <c r="BH70" s="142">
        <f t="shared" ref="BH70:BI70" si="1286">POWER(AH70,BH$2)</f>
        <v>106.9242821</v>
      </c>
      <c r="BI70" s="142">
        <f t="shared" si="1286"/>
        <v>127701.2891</v>
      </c>
      <c r="BJ70" s="130">
        <f t="shared" si="60"/>
        <v>13654368.67</v>
      </c>
      <c r="BK70" s="143">
        <f t="shared" si="61"/>
        <v>122889318</v>
      </c>
      <c r="BL70" s="143">
        <f t="shared" si="62"/>
        <v>0</v>
      </c>
      <c r="BM70" s="143">
        <f t="shared" si="63"/>
        <v>0</v>
      </c>
      <c r="BN70" s="124">
        <f t="shared" si="64"/>
        <v>122889318</v>
      </c>
      <c r="BO70" s="140">
        <f t="shared" si="65"/>
        <v>0</v>
      </c>
      <c r="BP70" s="141">
        <f t="shared" si="66"/>
        <v>0</v>
      </c>
      <c r="BQ70" s="141">
        <f t="shared" si="67"/>
        <v>0</v>
      </c>
      <c r="BR70" s="122">
        <f t="shared" si="68"/>
        <v>0</v>
      </c>
      <c r="BS70" s="142">
        <f t="shared" si="69"/>
        <v>19563774.11</v>
      </c>
      <c r="BT70" s="130">
        <f t="shared" si="70"/>
        <v>19563774.11</v>
      </c>
      <c r="BU70" s="143">
        <f t="shared" si="71"/>
        <v>-528221900.9</v>
      </c>
      <c r="BV70" s="143">
        <f t="shared" si="72"/>
        <v>0</v>
      </c>
      <c r="BW70" s="143">
        <f t="shared" si="73"/>
        <v>3.141592654</v>
      </c>
      <c r="BX70" s="124">
        <f t="shared" si="74"/>
        <v>528221900.9</v>
      </c>
      <c r="BY70" s="144">
        <f t="shared" ref="BY70:BZ70" si="1287">AY70+BK70+BU70</f>
        <v>-402887694.6</v>
      </c>
      <c r="BZ70" s="144">
        <f t="shared" si="1287"/>
        <v>-0.0000000002994124652</v>
      </c>
      <c r="CA70" s="144">
        <f t="shared" si="76"/>
        <v>-3.141592654</v>
      </c>
      <c r="CB70" s="145">
        <f t="shared" si="77"/>
        <v>402887694.6</v>
      </c>
      <c r="CC70" s="140">
        <f t="shared" ref="CC70:CD70" si="1288">CC$2*AD70</f>
        <v>-6.283185307</v>
      </c>
      <c r="CD70" s="140">
        <f t="shared" si="1288"/>
        <v>-6.283185307</v>
      </c>
      <c r="CE70" s="141">
        <f t="shared" si="79"/>
        <v>-12.56637061</v>
      </c>
      <c r="CF70" s="141">
        <f t="shared" si="80"/>
        <v>0</v>
      </c>
      <c r="CG70" s="122">
        <f t="shared" si="81"/>
        <v>0</v>
      </c>
      <c r="CH70" s="142">
        <f t="shared" ref="CH70:CI70" si="1289">POWER(AH70,CH$2)</f>
        <v>11432.80211</v>
      </c>
      <c r="CI70" s="142">
        <f t="shared" si="1289"/>
        <v>16307619246</v>
      </c>
      <c r="CJ70" s="130">
        <f t="shared" si="83"/>
        <v>186441783742303</v>
      </c>
      <c r="CK70" s="143">
        <f t="shared" si="84"/>
        <v>-186441783742303</v>
      </c>
      <c r="CL70" s="143">
        <f t="shared" si="85"/>
        <v>0</v>
      </c>
      <c r="CM70" s="143">
        <f t="shared" si="86"/>
        <v>3.141592654</v>
      </c>
      <c r="CN70" s="124">
        <f t="shared" si="87"/>
        <v>186441783742303</v>
      </c>
      <c r="CO70" s="140">
        <f t="shared" si="88"/>
        <v>-9.424777961</v>
      </c>
      <c r="CP70" s="141">
        <f t="shared" si="89"/>
        <v>-9.424777961</v>
      </c>
      <c r="CQ70" s="141">
        <f t="shared" si="90"/>
        <v>-3.141592654</v>
      </c>
      <c r="CR70" s="122">
        <f t="shared" si="91"/>
        <v>3.141592654</v>
      </c>
      <c r="CS70" s="142">
        <f t="shared" si="92"/>
        <v>2.0825E+15</v>
      </c>
      <c r="CT70" s="130">
        <f t="shared" si="93"/>
        <v>2.0825E+15</v>
      </c>
      <c r="CU70" s="143">
        <f t="shared" si="94"/>
        <v>-8.33002E+15</v>
      </c>
      <c r="CV70" s="143">
        <f t="shared" si="95"/>
        <v>1.020132743</v>
      </c>
      <c r="CW70" s="143">
        <f t="shared" si="96"/>
        <v>3.141592654</v>
      </c>
      <c r="CX70" s="124">
        <f t="shared" si="97"/>
        <v>8.33002E+15</v>
      </c>
      <c r="CY70" s="140">
        <f t="shared" si="98"/>
        <v>-9.424777961</v>
      </c>
      <c r="CZ70" s="140">
        <f t="shared" si="99"/>
        <v>0</v>
      </c>
      <c r="DA70" s="141">
        <f t="shared" si="100"/>
        <v>-9.424777961</v>
      </c>
      <c r="DB70" s="141">
        <f t="shared" si="101"/>
        <v>-3.141592654</v>
      </c>
      <c r="DC70" s="122">
        <f t="shared" si="102"/>
        <v>3.141592654</v>
      </c>
      <c r="DD70" s="142">
        <f t="shared" si="103"/>
        <v>1222444.159</v>
      </c>
      <c r="DE70" s="142">
        <f t="shared" si="104"/>
        <v>19563774.11</v>
      </c>
      <c r="DF70" s="130">
        <f t="shared" si="105"/>
        <v>23915621377821</v>
      </c>
      <c r="DG70" s="143">
        <f t="shared" si="106"/>
        <v>-95662485511283</v>
      </c>
      <c r="DH70" s="143">
        <f t="shared" si="107"/>
        <v>0.01171527567</v>
      </c>
      <c r="DI70" s="143">
        <f t="shared" si="108"/>
        <v>3.141592654</v>
      </c>
      <c r="DJ70" s="124">
        <f t="shared" si="109"/>
        <v>95662485511283</v>
      </c>
      <c r="DK70" s="140">
        <f t="shared" ref="DK70:DM70" si="1290">DK$2*AD70</f>
        <v>-3.141592654</v>
      </c>
      <c r="DL70" s="140">
        <f t="shared" si="1290"/>
        <v>-3.141592654</v>
      </c>
      <c r="DM70" s="140">
        <f t="shared" si="1290"/>
        <v>0</v>
      </c>
      <c r="DN70" s="141">
        <f t="shared" si="111"/>
        <v>-6.283185307</v>
      </c>
      <c r="DO70" s="141">
        <f t="shared" si="112"/>
        <v>0</v>
      </c>
      <c r="DP70" s="122">
        <f t="shared" si="113"/>
        <v>0</v>
      </c>
      <c r="DQ70" s="142">
        <f t="shared" ref="DQ70:DS70" si="1291">POWER(AH70,DQ$2)</f>
        <v>106.9242821</v>
      </c>
      <c r="DR70" s="142">
        <f t="shared" si="1291"/>
        <v>127701.2891</v>
      </c>
      <c r="DS70" s="142">
        <f t="shared" si="1291"/>
        <v>19563774.11</v>
      </c>
      <c r="DT70" s="130">
        <f t="shared" si="115"/>
        <v>267130984222526</v>
      </c>
      <c r="DU70" s="143">
        <f t="shared" si="116"/>
        <v>-4.80836E+15</v>
      </c>
      <c r="DV70" s="143">
        <f t="shared" si="117"/>
        <v>0</v>
      </c>
      <c r="DW70" s="143">
        <f t="shared" si="118"/>
        <v>3.141592654</v>
      </c>
      <c r="DX70" s="124">
        <f t="shared" si="119"/>
        <v>4.80836E+15</v>
      </c>
      <c r="DY70" s="140">
        <f t="shared" si="120"/>
        <v>0</v>
      </c>
      <c r="DZ70" s="141">
        <f t="shared" si="121"/>
        <v>0</v>
      </c>
      <c r="EA70" s="141">
        <f t="shared" si="122"/>
        <v>0</v>
      </c>
      <c r="EB70" s="122">
        <f t="shared" si="123"/>
        <v>0</v>
      </c>
      <c r="EC70" s="142">
        <f t="shared" si="124"/>
        <v>382741257347799</v>
      </c>
      <c r="ED70" s="130">
        <f t="shared" si="125"/>
        <v>382741257347799</v>
      </c>
      <c r="EE70" s="143">
        <f t="shared" si="126"/>
        <v>1.0334E+16</v>
      </c>
      <c r="EF70" s="143">
        <f t="shared" si="127"/>
        <v>0</v>
      </c>
      <c r="EG70" s="143">
        <f t="shared" si="128"/>
        <v>0</v>
      </c>
      <c r="EH70" s="124">
        <f t="shared" si="129"/>
        <v>1.0334E+16</v>
      </c>
      <c r="EI70" s="144">
        <f t="shared" ref="EI70:EJ70" si="1292">CK70+CU70+DG70+DU70+EE70</f>
        <v>-3.08646E+15</v>
      </c>
      <c r="EJ70" s="144">
        <f t="shared" si="1292"/>
        <v>1.031848019</v>
      </c>
      <c r="EK70" s="144">
        <f t="shared" si="131"/>
        <v>3.141592654</v>
      </c>
      <c r="EL70" s="145">
        <f t="shared" si="132"/>
        <v>3.08646E+15</v>
      </c>
      <c r="EM70" s="140">
        <f t="shared" si="133"/>
        <v>1.570796327</v>
      </c>
      <c r="EN70" s="141">
        <f t="shared" si="134"/>
        <v>1.570796327</v>
      </c>
      <c r="EO70" s="141">
        <f t="shared" si="135"/>
        <v>1.570796327</v>
      </c>
      <c r="EP70" s="122">
        <f t="shared" si="136"/>
        <v>1.570796327</v>
      </c>
      <c r="EQ70" s="142">
        <f t="shared" si="137"/>
        <v>55555954.12</v>
      </c>
      <c r="ER70" s="130">
        <f t="shared" si="138"/>
        <v>55555954.12</v>
      </c>
      <c r="ES70" s="143">
        <f t="shared" si="139"/>
        <v>0.00000001767638079</v>
      </c>
      <c r="ET70" s="143">
        <f t="shared" si="140"/>
        <v>288677205.6</v>
      </c>
      <c r="EU70" s="143">
        <f t="shared" si="141"/>
        <v>1.570796327</v>
      </c>
      <c r="EV70" s="124">
        <f t="shared" si="142"/>
        <v>288677205.6</v>
      </c>
      <c r="EW70" s="144">
        <f t="shared" ref="EW70:EX70" si="1293">BY70+ES70</f>
        <v>-402887694.6</v>
      </c>
      <c r="EX70" s="144">
        <f t="shared" si="1293"/>
        <v>288677205.6</v>
      </c>
      <c r="EY70" s="144">
        <f t="shared" si="144"/>
        <v>2.519865083</v>
      </c>
      <c r="EZ70" s="145">
        <f t="shared" si="145"/>
        <v>495633961.2</v>
      </c>
      <c r="FA70" s="140">
        <f t="shared" si="146"/>
        <v>0.8399550276</v>
      </c>
      <c r="FB70" s="141">
        <f t="shared" si="147"/>
        <v>0.8399550276</v>
      </c>
      <c r="FC70" s="141">
        <f t="shared" si="148"/>
        <v>0.8399550276</v>
      </c>
      <c r="FD70" s="122">
        <f t="shared" si="149"/>
        <v>0.8399550276</v>
      </c>
      <c r="FE70" s="142">
        <f t="shared" si="150"/>
        <v>791.3835506</v>
      </c>
      <c r="FF70" s="130">
        <f t="shared" si="151"/>
        <v>791.3835506</v>
      </c>
      <c r="FG70" s="143">
        <f t="shared" si="152"/>
        <v>139.7562709</v>
      </c>
      <c r="FH70" s="143">
        <f t="shared" si="153"/>
        <v>155.9025095</v>
      </c>
      <c r="FI70" s="143">
        <f t="shared" si="154"/>
        <v>0.8399550276</v>
      </c>
      <c r="FJ70" s="124">
        <f t="shared" si="155"/>
        <v>209.3738468</v>
      </c>
      <c r="FK70" s="140">
        <f t="shared" si="156"/>
        <v>-6.283185307</v>
      </c>
      <c r="FL70" s="141">
        <f t="shared" si="157"/>
        <v>-6.283185307</v>
      </c>
      <c r="FM70" s="141">
        <f t="shared" si="158"/>
        <v>0</v>
      </c>
      <c r="FN70" s="122">
        <f t="shared" si="159"/>
        <v>0</v>
      </c>
      <c r="FO70" s="142">
        <f t="shared" si="160"/>
        <v>11432.80211</v>
      </c>
      <c r="FP70" s="130">
        <f t="shared" si="161"/>
        <v>11432.80211</v>
      </c>
      <c r="FQ70" s="143">
        <f t="shared" si="162"/>
        <v>-11432.80211</v>
      </c>
      <c r="FR70" s="143">
        <f t="shared" si="163"/>
        <v>0</v>
      </c>
      <c r="FS70" s="143">
        <f t="shared" si="164"/>
        <v>3.141592654</v>
      </c>
      <c r="FT70" s="124">
        <f t="shared" si="165"/>
        <v>11432.80211</v>
      </c>
      <c r="FU70" s="144">
        <f t="shared" si="166"/>
        <v>-394536.6695</v>
      </c>
      <c r="FV70" s="144">
        <f t="shared" si="167"/>
        <v>0</v>
      </c>
      <c r="FW70" s="144">
        <f t="shared" si="168"/>
        <v>-3.141592654</v>
      </c>
      <c r="FX70" s="145">
        <f t="shared" si="169"/>
        <v>394536.6695</v>
      </c>
      <c r="FY70" s="140">
        <f t="shared" si="170"/>
        <v>-3.141592654</v>
      </c>
      <c r="FZ70" s="140">
        <f t="shared" si="171"/>
        <v>-0.8399550276</v>
      </c>
      <c r="GA70" s="141">
        <f t="shared" si="172"/>
        <v>-3.981547681</v>
      </c>
      <c r="GB70" s="141">
        <f t="shared" si="173"/>
        <v>-3.981547681</v>
      </c>
      <c r="GC70" s="122">
        <f t="shared" si="174"/>
        <v>2.301637626</v>
      </c>
      <c r="GD70" s="142">
        <f t="shared" si="175"/>
        <v>394536.6695</v>
      </c>
      <c r="GE70" s="142">
        <f t="shared" si="176"/>
        <v>0.004776145709</v>
      </c>
      <c r="GF70" s="130">
        <f t="shared" si="177"/>
        <v>1884.364621</v>
      </c>
      <c r="GG70" s="143">
        <f t="shared" si="178"/>
        <v>-139.7562709</v>
      </c>
      <c r="GH70" s="143">
        <f t="shared" si="179"/>
        <v>155.9025095</v>
      </c>
      <c r="GI70" s="143">
        <f t="shared" si="180"/>
        <v>2.301637626</v>
      </c>
      <c r="GJ70" s="124">
        <f t="shared" si="181"/>
        <v>209.3738468</v>
      </c>
      <c r="GK70" s="146">
        <f t="shared" si="182"/>
        <v>-0.5</v>
      </c>
      <c r="GL70" s="127">
        <f t="shared" si="183"/>
        <v>-0.8660254038</v>
      </c>
      <c r="GM70" s="146">
        <f t="shared" si="184"/>
        <v>-2.094395102</v>
      </c>
      <c r="GN70" s="127">
        <f t="shared" si="185"/>
        <v>1</v>
      </c>
      <c r="GO70" s="147">
        <f t="shared" si="186"/>
        <v>-0.5</v>
      </c>
      <c r="GP70" s="128">
        <f t="shared" si="187"/>
        <v>0.8660254038</v>
      </c>
      <c r="GQ70" s="147">
        <f t="shared" si="188"/>
        <v>2.094395102</v>
      </c>
      <c r="GR70" s="128">
        <f t="shared" si="189"/>
        <v>1</v>
      </c>
      <c r="GS70" s="140">
        <f t="shared" si="190"/>
        <v>-2.094395102</v>
      </c>
      <c r="GT70" s="140">
        <f t="shared" si="191"/>
        <v>0.8399550276</v>
      </c>
      <c r="GU70" s="141">
        <f t="shared" si="192"/>
        <v>-1.254440075</v>
      </c>
      <c r="GV70" s="141">
        <f t="shared" si="193"/>
        <v>-1.254440075</v>
      </c>
      <c r="GW70" s="122">
        <f t="shared" si="194"/>
        <v>-1.254440075</v>
      </c>
      <c r="GX70" s="142">
        <f t="shared" si="195"/>
        <v>1</v>
      </c>
      <c r="GY70" s="142">
        <f t="shared" si="196"/>
        <v>209.3738468</v>
      </c>
      <c r="GZ70" s="130">
        <f t="shared" si="197"/>
        <v>209.3738468</v>
      </c>
      <c r="HA70" s="143">
        <f t="shared" si="198"/>
        <v>65.1373983</v>
      </c>
      <c r="HB70" s="143">
        <f t="shared" si="199"/>
        <v>-198.9837357</v>
      </c>
      <c r="HC70" s="143">
        <f t="shared" si="200"/>
        <v>-1.254440075</v>
      </c>
      <c r="HD70" s="124">
        <f t="shared" si="201"/>
        <v>209.3738468</v>
      </c>
      <c r="HE70" s="140">
        <f t="shared" si="202"/>
        <v>2.094395102</v>
      </c>
      <c r="HF70" s="140">
        <f t="shared" si="203"/>
        <v>2.301637626</v>
      </c>
      <c r="HG70" s="141">
        <f t="shared" si="204"/>
        <v>4.396032728</v>
      </c>
      <c r="HH70" s="141">
        <f t="shared" si="205"/>
        <v>4.396032728</v>
      </c>
      <c r="HI70" s="122">
        <f t="shared" si="206"/>
        <v>-1.887152579</v>
      </c>
      <c r="HJ70" s="142">
        <f t="shared" si="207"/>
        <v>1</v>
      </c>
      <c r="HK70" s="142">
        <f t="shared" si="208"/>
        <v>209.3738468</v>
      </c>
      <c r="HL70" s="130">
        <f t="shared" si="209"/>
        <v>209.3738468</v>
      </c>
      <c r="HM70" s="143">
        <f t="shared" si="210"/>
        <v>-65.1373983</v>
      </c>
      <c r="HN70" s="143">
        <f t="shared" si="211"/>
        <v>-198.9837357</v>
      </c>
      <c r="HO70" s="143">
        <f t="shared" si="212"/>
        <v>-1.887152579</v>
      </c>
      <c r="HP70" s="124">
        <f t="shared" si="213"/>
        <v>209.3738468</v>
      </c>
      <c r="HQ70" s="140">
        <f t="shared" si="214"/>
        <v>2.094395102</v>
      </c>
      <c r="HR70" s="140">
        <f t="shared" si="215"/>
        <v>0.8399550276</v>
      </c>
      <c r="HS70" s="141">
        <f t="shared" si="216"/>
        <v>2.93435013</v>
      </c>
      <c r="HT70" s="141">
        <f t="shared" si="217"/>
        <v>2.93435013</v>
      </c>
      <c r="HU70" s="122">
        <f t="shared" si="218"/>
        <v>2.93435013</v>
      </c>
      <c r="HV70" s="142">
        <f t="shared" si="219"/>
        <v>1</v>
      </c>
      <c r="HW70" s="142">
        <f t="shared" si="220"/>
        <v>209.3738468</v>
      </c>
      <c r="HX70" s="130">
        <f t="shared" si="221"/>
        <v>209.3738468</v>
      </c>
      <c r="HY70" s="143">
        <f t="shared" si="222"/>
        <v>-204.8936692</v>
      </c>
      <c r="HZ70" s="143">
        <f t="shared" si="223"/>
        <v>43.08122617</v>
      </c>
      <c r="IA70" s="143">
        <f t="shared" si="224"/>
        <v>2.93435013</v>
      </c>
      <c r="IB70" s="124">
        <f t="shared" si="225"/>
        <v>209.3738468</v>
      </c>
      <c r="IC70" s="140">
        <f t="shared" si="226"/>
        <v>-2.094395102</v>
      </c>
      <c r="ID70" s="140">
        <f t="shared" si="227"/>
        <v>2.301637626</v>
      </c>
      <c r="IE70" s="141">
        <f t="shared" si="228"/>
        <v>0.2072425236</v>
      </c>
      <c r="IF70" s="141">
        <f t="shared" si="229"/>
        <v>0.2072425236</v>
      </c>
      <c r="IG70" s="122">
        <f t="shared" si="230"/>
        <v>0.2072425236</v>
      </c>
      <c r="IH70" s="142">
        <f t="shared" si="231"/>
        <v>1</v>
      </c>
      <c r="II70" s="142">
        <f t="shared" si="232"/>
        <v>209.3738468</v>
      </c>
      <c r="IJ70" s="130">
        <f t="shared" si="233"/>
        <v>209.3738468</v>
      </c>
      <c r="IK70" s="143">
        <f t="shared" si="234"/>
        <v>204.8936692</v>
      </c>
      <c r="IL70" s="143">
        <f t="shared" si="235"/>
        <v>43.08122617</v>
      </c>
      <c r="IM70" s="143">
        <f t="shared" si="236"/>
        <v>0.2072425236</v>
      </c>
      <c r="IN70" s="124">
        <f t="shared" si="237"/>
        <v>209.3738468</v>
      </c>
    </row>
    <row r="71" ht="12.75" customHeight="1">
      <c r="A71" s="129">
        <f>'Cortez Cubic'!AP71</f>
        <v>-0.2187762226</v>
      </c>
      <c r="B71" s="129">
        <f>'Cortez Cubic'!AQ71</f>
        <v>36.97208799</v>
      </c>
      <c r="C71" s="129">
        <f>'Cortez Cubic'!AR71</f>
        <v>9669.710444</v>
      </c>
      <c r="D71" s="129">
        <f>'Cortez Cubic'!AS71</f>
        <v>-886210.6178</v>
      </c>
      <c r="E71" s="129">
        <f t="shared" ref="E71:H71" si="1294">0</f>
        <v>0</v>
      </c>
      <c r="F71" s="129">
        <f t="shared" si="1294"/>
        <v>0</v>
      </c>
      <c r="G71" s="129">
        <f t="shared" si="1294"/>
        <v>0</v>
      </c>
      <c r="H71" s="129">
        <f t="shared" si="1294"/>
        <v>0</v>
      </c>
      <c r="I71" s="110">
        <f>'Cortez Cubic'!I71</f>
        <v>75</v>
      </c>
      <c r="J71" s="130">
        <f t="shared" si="28"/>
        <v>78.94971064</v>
      </c>
      <c r="K71" s="131">
        <f t="shared" si="29"/>
        <v>0</v>
      </c>
      <c r="L71" s="131">
        <f t="shared" si="30"/>
        <v>1</v>
      </c>
      <c r="M71" s="132">
        <f t="shared" si="31"/>
        <v>-3.949710636</v>
      </c>
      <c r="N71" s="133">
        <f t="shared" si="32"/>
        <v>197.0170414</v>
      </c>
      <c r="O71" s="134">
        <f t="shared" si="33"/>
        <v>275.966752</v>
      </c>
      <c r="P71" s="134">
        <f t="shared" si="34"/>
        <v>0</v>
      </c>
      <c r="Q71" s="135">
        <f t="shared" si="35"/>
        <v>78.94971064</v>
      </c>
      <c r="R71" s="135">
        <f t="shared" si="36"/>
        <v>0</v>
      </c>
      <c r="S71" s="136">
        <f t="shared" si="37"/>
        <v>-185.9214615</v>
      </c>
      <c r="T71" s="136">
        <f t="shared" si="38"/>
        <v>0</v>
      </c>
      <c r="U71" s="137">
        <f t="shared" ref="U71:X71" si="1295">ATAN2(A71,E71)</f>
        <v>3.141592654</v>
      </c>
      <c r="V71" s="137">
        <f t="shared" si="1295"/>
        <v>0</v>
      </c>
      <c r="W71" s="137">
        <f t="shared" si="1295"/>
        <v>0</v>
      </c>
      <c r="X71" s="137">
        <f t="shared" si="1295"/>
        <v>3.141592654</v>
      </c>
      <c r="Y71" s="137">
        <f t="shared" ref="Y71:AB71" si="1296">SQRT(POWER(A71,2)+POWER(E71,2))</f>
        <v>0.2187762226</v>
      </c>
      <c r="Z71" s="137">
        <f t="shared" si="1296"/>
        <v>36.97208799</v>
      </c>
      <c r="AA71" s="137">
        <f t="shared" si="1296"/>
        <v>9669.710444</v>
      </c>
      <c r="AB71" s="137">
        <f t="shared" si="1296"/>
        <v>886210.6178</v>
      </c>
      <c r="AC71" s="138">
        <f t="shared" ref="AC71:AF71" si="1297">U71-$U71</f>
        <v>0</v>
      </c>
      <c r="AD71" s="138">
        <f t="shared" si="1297"/>
        <v>-3.141592654</v>
      </c>
      <c r="AE71" s="138">
        <f t="shared" si="1297"/>
        <v>-3.141592654</v>
      </c>
      <c r="AF71" s="138">
        <f t="shared" si="1297"/>
        <v>0</v>
      </c>
      <c r="AG71" s="138">
        <f t="shared" ref="AG71:AJ71" si="1298">Y71/$Y71</f>
        <v>1</v>
      </c>
      <c r="AH71" s="138">
        <f t="shared" si="1298"/>
        <v>168.9950011</v>
      </c>
      <c r="AI71" s="138">
        <f t="shared" si="1298"/>
        <v>44199.09225</v>
      </c>
      <c r="AJ71" s="138">
        <f t="shared" si="1298"/>
        <v>4050762.954</v>
      </c>
      <c r="AK71" s="139">
        <f t="shared" ref="AK71:AN71" si="1299">AG71*COS(AC71)</f>
        <v>1</v>
      </c>
      <c r="AL71" s="139">
        <f t="shared" si="1299"/>
        <v>-168.9950011</v>
      </c>
      <c r="AM71" s="139">
        <f t="shared" si="1299"/>
        <v>-44199.09225</v>
      </c>
      <c r="AN71" s="139">
        <f t="shared" si="1299"/>
        <v>4050762.954</v>
      </c>
      <c r="AO71" s="129">
        <f t="shared" ref="AO71:AR71" si="1300">AG71*SIN(AC71)</f>
        <v>0</v>
      </c>
      <c r="AP71" s="129">
        <f t="shared" si="1300"/>
        <v>0</v>
      </c>
      <c r="AQ71" s="129">
        <f t="shared" si="1300"/>
        <v>0</v>
      </c>
      <c r="AR71" s="129">
        <f t="shared" si="1300"/>
        <v>0</v>
      </c>
      <c r="AS71" s="140">
        <f t="shared" si="45"/>
        <v>-9.424777961</v>
      </c>
      <c r="AT71" s="141">
        <f t="shared" si="46"/>
        <v>-9.424777961</v>
      </c>
      <c r="AU71" s="141">
        <f t="shared" si="47"/>
        <v>-3.141592654</v>
      </c>
      <c r="AV71" s="122">
        <f t="shared" si="48"/>
        <v>3.141592654</v>
      </c>
      <c r="AW71" s="142">
        <f t="shared" si="49"/>
        <v>4826380.694</v>
      </c>
      <c r="AX71" s="130">
        <f t="shared" si="50"/>
        <v>4826380.694</v>
      </c>
      <c r="AY71" s="143">
        <f t="shared" si="51"/>
        <v>9652761.389</v>
      </c>
      <c r="AZ71" s="143">
        <f t="shared" si="52"/>
        <v>-0.000000001182122334</v>
      </c>
      <c r="BA71" s="143">
        <f t="shared" si="53"/>
        <v>0</v>
      </c>
      <c r="BB71" s="124">
        <f t="shared" si="54"/>
        <v>9652761.389</v>
      </c>
      <c r="BC71" s="140">
        <f t="shared" ref="BC71:BD71" si="1301">BC$2*AD71</f>
        <v>-3.141592654</v>
      </c>
      <c r="BD71" s="140">
        <f t="shared" si="1301"/>
        <v>-3.141592654</v>
      </c>
      <c r="BE71" s="141">
        <f t="shared" si="56"/>
        <v>-6.283185307</v>
      </c>
      <c r="BF71" s="141">
        <f t="shared" si="57"/>
        <v>0</v>
      </c>
      <c r="BG71" s="122">
        <f t="shared" si="58"/>
        <v>0</v>
      </c>
      <c r="BH71" s="142">
        <f t="shared" ref="BH71:BI71" si="1302">POWER(AH71,BH$2)</f>
        <v>168.9950011</v>
      </c>
      <c r="BI71" s="142">
        <f t="shared" si="1302"/>
        <v>44199.09225</v>
      </c>
      <c r="BJ71" s="130">
        <f t="shared" si="60"/>
        <v>7469425.644</v>
      </c>
      <c r="BK71" s="143">
        <f t="shared" si="61"/>
        <v>67224830.8</v>
      </c>
      <c r="BL71" s="143">
        <f t="shared" si="62"/>
        <v>0</v>
      </c>
      <c r="BM71" s="143">
        <f t="shared" si="63"/>
        <v>0</v>
      </c>
      <c r="BN71" s="124">
        <f t="shared" si="64"/>
        <v>67224830.8</v>
      </c>
      <c r="BO71" s="140">
        <f t="shared" si="65"/>
        <v>0</v>
      </c>
      <c r="BP71" s="141">
        <f t="shared" si="66"/>
        <v>0</v>
      </c>
      <c r="BQ71" s="141">
        <f t="shared" si="67"/>
        <v>0</v>
      </c>
      <c r="BR71" s="122">
        <f t="shared" si="68"/>
        <v>0</v>
      </c>
      <c r="BS71" s="142">
        <f t="shared" si="69"/>
        <v>4050762.954</v>
      </c>
      <c r="BT71" s="130">
        <f t="shared" si="70"/>
        <v>4050762.954</v>
      </c>
      <c r="BU71" s="143">
        <f t="shared" si="71"/>
        <v>-109370599.8</v>
      </c>
      <c r="BV71" s="143">
        <f t="shared" si="72"/>
        <v>0</v>
      </c>
      <c r="BW71" s="143">
        <f t="shared" si="73"/>
        <v>3.141592654</v>
      </c>
      <c r="BX71" s="124">
        <f t="shared" si="74"/>
        <v>109370599.8</v>
      </c>
      <c r="BY71" s="144">
        <f t="shared" ref="BY71:BZ71" si="1303">AY71+BK71+BU71</f>
        <v>-32493007.58</v>
      </c>
      <c r="BZ71" s="144">
        <f t="shared" si="1303"/>
        <v>-0.000000001182122334</v>
      </c>
      <c r="CA71" s="144">
        <f t="shared" si="76"/>
        <v>-3.141592654</v>
      </c>
      <c r="CB71" s="145">
        <f t="shared" si="77"/>
        <v>32493007.58</v>
      </c>
      <c r="CC71" s="140">
        <f t="shared" ref="CC71:CD71" si="1304">CC$2*AD71</f>
        <v>-6.283185307</v>
      </c>
      <c r="CD71" s="140">
        <f t="shared" si="1304"/>
        <v>-6.283185307</v>
      </c>
      <c r="CE71" s="141">
        <f t="shared" si="79"/>
        <v>-12.56637061</v>
      </c>
      <c r="CF71" s="141">
        <f t="shared" si="80"/>
        <v>0</v>
      </c>
      <c r="CG71" s="122">
        <f t="shared" si="81"/>
        <v>0</v>
      </c>
      <c r="CH71" s="142">
        <f t="shared" ref="CH71:CI71" si="1305">POWER(AH71,CH$2)</f>
        <v>28559.31041</v>
      </c>
      <c r="CI71" s="142">
        <f t="shared" si="1305"/>
        <v>1953559755</v>
      </c>
      <c r="CJ71" s="130">
        <f t="shared" si="83"/>
        <v>55792319450832</v>
      </c>
      <c r="CK71" s="143">
        <f t="shared" si="84"/>
        <v>-55792319450832</v>
      </c>
      <c r="CL71" s="143">
        <f t="shared" si="85"/>
        <v>0</v>
      </c>
      <c r="CM71" s="143">
        <f t="shared" si="86"/>
        <v>3.141592654</v>
      </c>
      <c r="CN71" s="124">
        <f t="shared" si="87"/>
        <v>55792319450832</v>
      </c>
      <c r="CO71" s="140">
        <f t="shared" si="88"/>
        <v>-9.424777961</v>
      </c>
      <c r="CP71" s="141">
        <f t="shared" si="89"/>
        <v>-9.424777961</v>
      </c>
      <c r="CQ71" s="141">
        <f t="shared" si="90"/>
        <v>-3.141592654</v>
      </c>
      <c r="CR71" s="122">
        <f t="shared" si="91"/>
        <v>3.141592654</v>
      </c>
      <c r="CS71" s="142">
        <f t="shared" si="92"/>
        <v>86345567834861</v>
      </c>
      <c r="CT71" s="130">
        <f t="shared" si="93"/>
        <v>86345567834861</v>
      </c>
      <c r="CU71" s="143">
        <f t="shared" si="94"/>
        <v>-345382271339445</v>
      </c>
      <c r="CV71" s="143">
        <f t="shared" si="95"/>
        <v>0.04229712931</v>
      </c>
      <c r="CW71" s="143">
        <f t="shared" si="96"/>
        <v>3.141592654</v>
      </c>
      <c r="CX71" s="124">
        <f t="shared" si="97"/>
        <v>345382271339445</v>
      </c>
      <c r="CY71" s="140">
        <f t="shared" si="98"/>
        <v>-9.424777961</v>
      </c>
      <c r="CZ71" s="140">
        <f t="shared" si="99"/>
        <v>0</v>
      </c>
      <c r="DA71" s="141">
        <f t="shared" si="100"/>
        <v>-9.424777961</v>
      </c>
      <c r="DB71" s="141">
        <f t="shared" si="101"/>
        <v>-3.141592654</v>
      </c>
      <c r="DC71" s="122">
        <f t="shared" si="102"/>
        <v>3.141592654</v>
      </c>
      <c r="DD71" s="142">
        <f t="shared" si="103"/>
        <v>4826380.694</v>
      </c>
      <c r="DE71" s="142">
        <f t="shared" si="104"/>
        <v>4050762.954</v>
      </c>
      <c r="DF71" s="130">
        <f t="shared" si="105"/>
        <v>19550524119957</v>
      </c>
      <c r="DG71" s="143">
        <f t="shared" si="106"/>
        <v>-78202096479827</v>
      </c>
      <c r="DH71" s="143">
        <f t="shared" si="107"/>
        <v>0.009576994714</v>
      </c>
      <c r="DI71" s="143">
        <f t="shared" si="108"/>
        <v>3.141592654</v>
      </c>
      <c r="DJ71" s="124">
        <f t="shared" si="109"/>
        <v>78202096479827</v>
      </c>
      <c r="DK71" s="140">
        <f t="shared" ref="DK71:DM71" si="1306">DK$2*AD71</f>
        <v>-3.141592654</v>
      </c>
      <c r="DL71" s="140">
        <f t="shared" si="1306"/>
        <v>-3.141592654</v>
      </c>
      <c r="DM71" s="140">
        <f t="shared" si="1306"/>
        <v>0</v>
      </c>
      <c r="DN71" s="141">
        <f t="shared" si="111"/>
        <v>-6.283185307</v>
      </c>
      <c r="DO71" s="141">
        <f t="shared" si="112"/>
        <v>0</v>
      </c>
      <c r="DP71" s="122">
        <f t="shared" si="113"/>
        <v>0</v>
      </c>
      <c r="DQ71" s="142">
        <f t="shared" ref="DQ71:DS71" si="1307">POWER(AH71,DQ$2)</f>
        <v>168.9950011</v>
      </c>
      <c r="DR71" s="142">
        <f t="shared" si="1307"/>
        <v>44199.09225</v>
      </c>
      <c r="DS71" s="142">
        <f t="shared" si="1307"/>
        <v>4050762.954</v>
      </c>
      <c r="DT71" s="130">
        <f t="shared" si="115"/>
        <v>30256872688265</v>
      </c>
      <c r="DU71" s="143">
        <f t="shared" si="116"/>
        <v>-544623708388762</v>
      </c>
      <c r="DV71" s="143">
        <f t="shared" si="117"/>
        <v>0</v>
      </c>
      <c r="DW71" s="143">
        <f t="shared" si="118"/>
        <v>3.141592654</v>
      </c>
      <c r="DX71" s="124">
        <f t="shared" si="119"/>
        <v>544623708388762</v>
      </c>
      <c r="DY71" s="140">
        <f t="shared" si="120"/>
        <v>0</v>
      </c>
      <c r="DZ71" s="141">
        <f t="shared" si="121"/>
        <v>0</v>
      </c>
      <c r="EA71" s="141">
        <f t="shared" si="122"/>
        <v>0</v>
      </c>
      <c r="EB71" s="122">
        <f t="shared" si="123"/>
        <v>0</v>
      </c>
      <c r="EC71" s="142">
        <f t="shared" si="124"/>
        <v>16408680511672</v>
      </c>
      <c r="ED71" s="130">
        <f t="shared" si="125"/>
        <v>16408680511672</v>
      </c>
      <c r="EE71" s="143">
        <f t="shared" si="126"/>
        <v>443034373815143</v>
      </c>
      <c r="EF71" s="143">
        <f t="shared" si="127"/>
        <v>0</v>
      </c>
      <c r="EG71" s="143">
        <f t="shared" si="128"/>
        <v>0</v>
      </c>
      <c r="EH71" s="124">
        <f t="shared" si="129"/>
        <v>443034373815143</v>
      </c>
      <c r="EI71" s="144">
        <f t="shared" ref="EI71:EJ71" si="1308">CK71+CU71+DG71+DU71+EE71</f>
        <v>-580966021843724</v>
      </c>
      <c r="EJ71" s="144">
        <f t="shared" si="1308"/>
        <v>0.05187412402</v>
      </c>
      <c r="EK71" s="144">
        <f t="shared" si="131"/>
        <v>3.141592654</v>
      </c>
      <c r="EL71" s="145">
        <f t="shared" si="132"/>
        <v>580966021843724</v>
      </c>
      <c r="EM71" s="140">
        <f t="shared" si="133"/>
        <v>1.570796327</v>
      </c>
      <c r="EN71" s="141">
        <f t="shared" si="134"/>
        <v>1.570796327</v>
      </c>
      <c r="EO71" s="141">
        <f t="shared" si="135"/>
        <v>1.570796327</v>
      </c>
      <c r="EP71" s="122">
        <f t="shared" si="136"/>
        <v>1.570796327</v>
      </c>
      <c r="EQ71" s="142">
        <f t="shared" si="137"/>
        <v>24103236.75</v>
      </c>
      <c r="ER71" s="130">
        <f t="shared" si="138"/>
        <v>24103236.75</v>
      </c>
      <c r="ES71" s="143">
        <f t="shared" si="139"/>
        <v>0.000000007668988821</v>
      </c>
      <c r="ET71" s="143">
        <f t="shared" si="140"/>
        <v>125244092</v>
      </c>
      <c r="EU71" s="143">
        <f t="shared" si="141"/>
        <v>1.570796327</v>
      </c>
      <c r="EV71" s="124">
        <f t="shared" si="142"/>
        <v>125244092</v>
      </c>
      <c r="EW71" s="144">
        <f t="shared" ref="EW71:EX71" si="1309">BY71+ES71</f>
        <v>-32493007.58</v>
      </c>
      <c r="EX71" s="144">
        <f t="shared" si="1309"/>
        <v>125244092</v>
      </c>
      <c r="EY71" s="144">
        <f t="shared" si="144"/>
        <v>1.824637382</v>
      </c>
      <c r="EZ71" s="145">
        <f t="shared" si="145"/>
        <v>129390409.7</v>
      </c>
      <c r="FA71" s="140">
        <f t="shared" si="146"/>
        <v>0.6082124605</v>
      </c>
      <c r="FB71" s="141">
        <f t="shared" si="147"/>
        <v>0.6082124605</v>
      </c>
      <c r="FC71" s="141">
        <f t="shared" si="148"/>
        <v>0.6082124605</v>
      </c>
      <c r="FD71" s="122">
        <f t="shared" si="149"/>
        <v>0.6082124605</v>
      </c>
      <c r="FE71" s="142">
        <f t="shared" si="150"/>
        <v>505.7866506</v>
      </c>
      <c r="FF71" s="130">
        <f t="shared" si="151"/>
        <v>505.7866506</v>
      </c>
      <c r="FG71" s="143">
        <f t="shared" si="152"/>
        <v>109.8175425</v>
      </c>
      <c r="FH71" s="143">
        <f t="shared" si="153"/>
        <v>76.46172128</v>
      </c>
      <c r="FI71" s="143">
        <f t="shared" si="154"/>
        <v>0.6082124605</v>
      </c>
      <c r="FJ71" s="124">
        <f t="shared" si="155"/>
        <v>133.8143769</v>
      </c>
      <c r="FK71" s="140">
        <f t="shared" si="156"/>
        <v>-6.283185307</v>
      </c>
      <c r="FL71" s="141">
        <f t="shared" si="157"/>
        <v>-6.283185307</v>
      </c>
      <c r="FM71" s="141">
        <f t="shared" si="158"/>
        <v>0</v>
      </c>
      <c r="FN71" s="122">
        <f t="shared" si="159"/>
        <v>0</v>
      </c>
      <c r="FO71" s="142">
        <f t="shared" si="160"/>
        <v>28559.31041</v>
      </c>
      <c r="FP71" s="130">
        <f t="shared" si="161"/>
        <v>28559.31041</v>
      </c>
      <c r="FQ71" s="143">
        <f t="shared" si="162"/>
        <v>-28559.31041</v>
      </c>
      <c r="FR71" s="143">
        <f t="shared" si="163"/>
        <v>0</v>
      </c>
      <c r="FS71" s="143">
        <f t="shared" si="164"/>
        <v>3.141592654</v>
      </c>
      <c r="FT71" s="124">
        <f t="shared" si="165"/>
        <v>28559.31041</v>
      </c>
      <c r="FU71" s="144">
        <f t="shared" si="166"/>
        <v>-161156.5871</v>
      </c>
      <c r="FV71" s="144">
        <f t="shared" si="167"/>
        <v>0</v>
      </c>
      <c r="FW71" s="144">
        <f t="shared" si="168"/>
        <v>-3.141592654</v>
      </c>
      <c r="FX71" s="145">
        <f t="shared" si="169"/>
        <v>161156.5871</v>
      </c>
      <c r="FY71" s="140">
        <f t="shared" si="170"/>
        <v>-3.141592654</v>
      </c>
      <c r="FZ71" s="140">
        <f t="shared" si="171"/>
        <v>-0.6082124605</v>
      </c>
      <c r="GA71" s="141">
        <f t="shared" si="172"/>
        <v>-3.749805114</v>
      </c>
      <c r="GB71" s="141">
        <f t="shared" si="173"/>
        <v>-3.749805114</v>
      </c>
      <c r="GC71" s="122">
        <f t="shared" si="174"/>
        <v>2.533380193</v>
      </c>
      <c r="GD71" s="142">
        <f t="shared" si="175"/>
        <v>161156.5871</v>
      </c>
      <c r="GE71" s="142">
        <f t="shared" si="176"/>
        <v>0.007473038573</v>
      </c>
      <c r="GF71" s="130">
        <f t="shared" si="177"/>
        <v>1204.329392</v>
      </c>
      <c r="GG71" s="143">
        <f t="shared" si="178"/>
        <v>-109.8175425</v>
      </c>
      <c r="GH71" s="143">
        <f t="shared" si="179"/>
        <v>76.46172128</v>
      </c>
      <c r="GI71" s="143">
        <f t="shared" si="180"/>
        <v>2.533380193</v>
      </c>
      <c r="GJ71" s="124">
        <f t="shared" si="181"/>
        <v>133.8143769</v>
      </c>
      <c r="GK71" s="146">
        <f t="shared" si="182"/>
        <v>-0.5</v>
      </c>
      <c r="GL71" s="127">
        <f t="shared" si="183"/>
        <v>-0.8660254038</v>
      </c>
      <c r="GM71" s="146">
        <f t="shared" si="184"/>
        <v>-2.094395102</v>
      </c>
      <c r="GN71" s="127">
        <f t="shared" si="185"/>
        <v>1</v>
      </c>
      <c r="GO71" s="147">
        <f t="shared" si="186"/>
        <v>-0.5</v>
      </c>
      <c r="GP71" s="128">
        <f t="shared" si="187"/>
        <v>0.8660254038</v>
      </c>
      <c r="GQ71" s="147">
        <f t="shared" si="188"/>
        <v>2.094395102</v>
      </c>
      <c r="GR71" s="128">
        <f t="shared" si="189"/>
        <v>1</v>
      </c>
      <c r="GS71" s="140">
        <f t="shared" si="190"/>
        <v>-2.094395102</v>
      </c>
      <c r="GT71" s="140">
        <f t="shared" si="191"/>
        <v>0.6082124605</v>
      </c>
      <c r="GU71" s="141">
        <f t="shared" si="192"/>
        <v>-1.486182642</v>
      </c>
      <c r="GV71" s="141">
        <f t="shared" si="193"/>
        <v>-1.486182642</v>
      </c>
      <c r="GW71" s="122">
        <f t="shared" si="194"/>
        <v>-1.486182642</v>
      </c>
      <c r="GX71" s="142">
        <f t="shared" si="195"/>
        <v>1</v>
      </c>
      <c r="GY71" s="142">
        <f t="shared" si="196"/>
        <v>133.8143769</v>
      </c>
      <c r="GZ71" s="130">
        <f t="shared" si="197"/>
        <v>133.8143769</v>
      </c>
      <c r="HA71" s="143">
        <f t="shared" si="198"/>
        <v>11.3090218</v>
      </c>
      <c r="HB71" s="143">
        <f t="shared" si="199"/>
        <v>-133.3356422</v>
      </c>
      <c r="HC71" s="143">
        <f t="shared" si="200"/>
        <v>-1.486182642</v>
      </c>
      <c r="HD71" s="124">
        <f t="shared" si="201"/>
        <v>133.8143769</v>
      </c>
      <c r="HE71" s="140">
        <f t="shared" si="202"/>
        <v>2.094395102</v>
      </c>
      <c r="HF71" s="140">
        <f t="shared" si="203"/>
        <v>2.533380193</v>
      </c>
      <c r="HG71" s="141">
        <f t="shared" si="204"/>
        <v>4.627775295</v>
      </c>
      <c r="HH71" s="141">
        <f t="shared" si="205"/>
        <v>4.627775295</v>
      </c>
      <c r="HI71" s="122">
        <f t="shared" si="206"/>
        <v>-1.655410012</v>
      </c>
      <c r="HJ71" s="142">
        <f t="shared" si="207"/>
        <v>1</v>
      </c>
      <c r="HK71" s="142">
        <f t="shared" si="208"/>
        <v>133.8143769</v>
      </c>
      <c r="HL71" s="130">
        <f t="shared" si="209"/>
        <v>133.8143769</v>
      </c>
      <c r="HM71" s="143">
        <f t="shared" si="210"/>
        <v>-11.3090218</v>
      </c>
      <c r="HN71" s="143">
        <f t="shared" si="211"/>
        <v>-133.3356422</v>
      </c>
      <c r="HO71" s="143">
        <f t="shared" si="212"/>
        <v>-1.655410012</v>
      </c>
      <c r="HP71" s="124">
        <f t="shared" si="213"/>
        <v>133.8143769</v>
      </c>
      <c r="HQ71" s="140">
        <f t="shared" si="214"/>
        <v>2.094395102</v>
      </c>
      <c r="HR71" s="140">
        <f t="shared" si="215"/>
        <v>0.6082124605</v>
      </c>
      <c r="HS71" s="141">
        <f t="shared" si="216"/>
        <v>2.702607563</v>
      </c>
      <c r="HT71" s="141">
        <f t="shared" si="217"/>
        <v>2.702607563</v>
      </c>
      <c r="HU71" s="122">
        <f t="shared" si="218"/>
        <v>2.702607563</v>
      </c>
      <c r="HV71" s="142">
        <f t="shared" si="219"/>
        <v>1</v>
      </c>
      <c r="HW71" s="142">
        <f t="shared" si="220"/>
        <v>133.8143769</v>
      </c>
      <c r="HX71" s="130">
        <f t="shared" si="221"/>
        <v>133.8143769</v>
      </c>
      <c r="HY71" s="143">
        <f t="shared" si="222"/>
        <v>-121.1265643</v>
      </c>
      <c r="HZ71" s="143">
        <f t="shared" si="223"/>
        <v>56.87392094</v>
      </c>
      <c r="IA71" s="143">
        <f t="shared" si="224"/>
        <v>2.702607563</v>
      </c>
      <c r="IB71" s="124">
        <f t="shared" si="225"/>
        <v>133.8143769</v>
      </c>
      <c r="IC71" s="140">
        <f t="shared" si="226"/>
        <v>-2.094395102</v>
      </c>
      <c r="ID71" s="140">
        <f t="shared" si="227"/>
        <v>2.533380193</v>
      </c>
      <c r="IE71" s="141">
        <f t="shared" si="228"/>
        <v>0.4389850907</v>
      </c>
      <c r="IF71" s="141">
        <f t="shared" si="229"/>
        <v>0.4389850907</v>
      </c>
      <c r="IG71" s="122">
        <f t="shared" si="230"/>
        <v>0.4389850907</v>
      </c>
      <c r="IH71" s="142">
        <f t="shared" si="231"/>
        <v>1</v>
      </c>
      <c r="II71" s="142">
        <f t="shared" si="232"/>
        <v>133.8143769</v>
      </c>
      <c r="IJ71" s="130">
        <f t="shared" si="233"/>
        <v>133.8143769</v>
      </c>
      <c r="IK71" s="143">
        <f t="shared" si="234"/>
        <v>121.1265643</v>
      </c>
      <c r="IL71" s="143">
        <f t="shared" si="235"/>
        <v>56.87392094</v>
      </c>
      <c r="IM71" s="143">
        <f t="shared" si="236"/>
        <v>0.4389850907</v>
      </c>
      <c r="IN71" s="124">
        <f t="shared" si="237"/>
        <v>133.8143769</v>
      </c>
    </row>
    <row r="72" ht="12.75" customHeight="1">
      <c r="A72" s="129">
        <f>'Cortez Cubic'!AP72</f>
        <v>-0.2187762226</v>
      </c>
      <c r="B72" s="129">
        <f>'Cortez Cubic'!AQ72</f>
        <v>5.123377942</v>
      </c>
      <c r="C72" s="129">
        <f>'Cortez Cubic'!AR72</f>
        <v>5643.112925</v>
      </c>
      <c r="D72" s="129">
        <f>'Cortez Cubic'!AS72</f>
        <v>-401320.0607</v>
      </c>
      <c r="E72" s="129">
        <f t="shared" ref="E72:H72" si="1310">0</f>
        <v>0</v>
      </c>
      <c r="F72" s="129">
        <f t="shared" si="1310"/>
        <v>0</v>
      </c>
      <c r="G72" s="129">
        <f t="shared" si="1310"/>
        <v>0</v>
      </c>
      <c r="H72" s="129">
        <f t="shared" si="1310"/>
        <v>0</v>
      </c>
      <c r="I72" s="110">
        <f>'Cortez Cubic'!I72</f>
        <v>97</v>
      </c>
      <c r="J72" s="130">
        <f t="shared" si="28"/>
        <v>100.991413</v>
      </c>
      <c r="K72" s="131">
        <f t="shared" si="29"/>
        <v>1</v>
      </c>
      <c r="L72" s="131">
        <f t="shared" si="30"/>
        <v>0</v>
      </c>
      <c r="M72" s="132">
        <f t="shared" si="31"/>
        <v>-3.991412976</v>
      </c>
      <c r="N72" s="133">
        <f t="shared" si="32"/>
        <v>0</v>
      </c>
      <c r="O72" s="134">
        <f t="shared" si="33"/>
        <v>100.991413</v>
      </c>
      <c r="P72" s="134">
        <f t="shared" si="34"/>
        <v>-8.584669955</v>
      </c>
      <c r="Q72" s="135">
        <f t="shared" si="35"/>
        <v>100.991413</v>
      </c>
      <c r="R72" s="135">
        <f t="shared" si="36"/>
        <v>8.584669955</v>
      </c>
      <c r="S72" s="136">
        <f t="shared" si="37"/>
        <v>-178.5644769</v>
      </c>
      <c r="T72" s="136">
        <f t="shared" si="38"/>
        <v>0</v>
      </c>
      <c r="U72" s="137">
        <f t="shared" ref="U72:X72" si="1311">ATAN2(A72,E72)</f>
        <v>3.141592654</v>
      </c>
      <c r="V72" s="137">
        <f t="shared" si="1311"/>
        <v>0</v>
      </c>
      <c r="W72" s="137">
        <f t="shared" si="1311"/>
        <v>0</v>
      </c>
      <c r="X72" s="137">
        <f t="shared" si="1311"/>
        <v>3.141592654</v>
      </c>
      <c r="Y72" s="137">
        <f t="shared" ref="Y72:AB72" si="1312">SQRT(POWER(A72,2)+POWER(E72,2))</f>
        <v>0.2187762226</v>
      </c>
      <c r="Z72" s="137">
        <f t="shared" si="1312"/>
        <v>5.123377942</v>
      </c>
      <c r="AA72" s="137">
        <f t="shared" si="1312"/>
        <v>5643.112925</v>
      </c>
      <c r="AB72" s="137">
        <f t="shared" si="1312"/>
        <v>401320.0607</v>
      </c>
      <c r="AC72" s="138">
        <f t="shared" ref="AC72:AF72" si="1313">U72-$U72</f>
        <v>0</v>
      </c>
      <c r="AD72" s="138">
        <f t="shared" si="1313"/>
        <v>-3.141592654</v>
      </c>
      <c r="AE72" s="138">
        <f t="shared" si="1313"/>
        <v>-3.141592654</v>
      </c>
      <c r="AF72" s="138">
        <f t="shared" si="1313"/>
        <v>0</v>
      </c>
      <c r="AG72" s="138">
        <f t="shared" ref="AG72:AJ72" si="1314">Y72/$Y72</f>
        <v>1</v>
      </c>
      <c r="AH72" s="138">
        <f t="shared" si="1314"/>
        <v>23.41834904</v>
      </c>
      <c r="AI72" s="138">
        <f t="shared" si="1314"/>
        <v>25793.99561</v>
      </c>
      <c r="AJ72" s="138">
        <f t="shared" si="1314"/>
        <v>1834386.095</v>
      </c>
      <c r="AK72" s="139">
        <f t="shared" ref="AK72:AN72" si="1315">AG72*COS(AC72)</f>
        <v>1</v>
      </c>
      <c r="AL72" s="139">
        <f t="shared" si="1315"/>
        <v>-23.41834904</v>
      </c>
      <c r="AM72" s="139">
        <f t="shared" si="1315"/>
        <v>-25793.99561</v>
      </c>
      <c r="AN72" s="139">
        <f t="shared" si="1315"/>
        <v>1834386.095</v>
      </c>
      <c r="AO72" s="129">
        <f t="shared" ref="AO72:AR72" si="1316">AG72*SIN(AC72)</f>
        <v>0</v>
      </c>
      <c r="AP72" s="129">
        <f t="shared" si="1316"/>
        <v>0</v>
      </c>
      <c r="AQ72" s="129">
        <f t="shared" si="1316"/>
        <v>0</v>
      </c>
      <c r="AR72" s="129">
        <f t="shared" si="1316"/>
        <v>0</v>
      </c>
      <c r="AS72" s="140">
        <f t="shared" si="45"/>
        <v>-9.424777961</v>
      </c>
      <c r="AT72" s="141">
        <f t="shared" si="46"/>
        <v>-9.424777961</v>
      </c>
      <c r="AU72" s="141">
        <f t="shared" si="47"/>
        <v>-3.141592654</v>
      </c>
      <c r="AV72" s="122">
        <f t="shared" si="48"/>
        <v>3.141592654</v>
      </c>
      <c r="AW72" s="142">
        <f t="shared" si="49"/>
        <v>12843.06924</v>
      </c>
      <c r="AX72" s="130">
        <f t="shared" si="50"/>
        <v>12843.06924</v>
      </c>
      <c r="AY72" s="143">
        <f t="shared" si="51"/>
        <v>25686.13847</v>
      </c>
      <c r="AZ72" s="143">
        <f t="shared" si="52"/>
        <v>0</v>
      </c>
      <c r="BA72" s="143">
        <f t="shared" si="53"/>
        <v>0</v>
      </c>
      <c r="BB72" s="124">
        <f t="shared" si="54"/>
        <v>25686.13847</v>
      </c>
      <c r="BC72" s="140">
        <f t="shared" ref="BC72:BD72" si="1317">BC$2*AD72</f>
        <v>-3.141592654</v>
      </c>
      <c r="BD72" s="140">
        <f t="shared" si="1317"/>
        <v>-3.141592654</v>
      </c>
      <c r="BE72" s="141">
        <f t="shared" si="56"/>
        <v>-6.283185307</v>
      </c>
      <c r="BF72" s="141">
        <f t="shared" si="57"/>
        <v>0</v>
      </c>
      <c r="BG72" s="122">
        <f t="shared" si="58"/>
        <v>0</v>
      </c>
      <c r="BH72" s="142">
        <f t="shared" ref="BH72:BI72" si="1318">POWER(AH72,BH$2)</f>
        <v>23.41834904</v>
      </c>
      <c r="BI72" s="142">
        <f t="shared" si="1318"/>
        <v>25793.99561</v>
      </c>
      <c r="BJ72" s="130">
        <f t="shared" si="60"/>
        <v>604052.7922</v>
      </c>
      <c r="BK72" s="143">
        <f t="shared" si="61"/>
        <v>5436475.13</v>
      </c>
      <c r="BL72" s="143">
        <f t="shared" si="62"/>
        <v>0</v>
      </c>
      <c r="BM72" s="143">
        <f t="shared" si="63"/>
        <v>0</v>
      </c>
      <c r="BN72" s="124">
        <f t="shared" si="64"/>
        <v>5436475.13</v>
      </c>
      <c r="BO72" s="140">
        <f t="shared" si="65"/>
        <v>0</v>
      </c>
      <c r="BP72" s="141">
        <f t="shared" si="66"/>
        <v>0</v>
      </c>
      <c r="BQ72" s="141">
        <f t="shared" si="67"/>
        <v>0</v>
      </c>
      <c r="BR72" s="122">
        <f t="shared" si="68"/>
        <v>0</v>
      </c>
      <c r="BS72" s="142">
        <f t="shared" si="69"/>
        <v>1834386.095</v>
      </c>
      <c r="BT72" s="130">
        <f t="shared" si="70"/>
        <v>1834386.095</v>
      </c>
      <c r="BU72" s="143">
        <f t="shared" si="71"/>
        <v>-49528424.58</v>
      </c>
      <c r="BV72" s="143">
        <f t="shared" si="72"/>
        <v>0</v>
      </c>
      <c r="BW72" s="143">
        <f t="shared" si="73"/>
        <v>3.141592654</v>
      </c>
      <c r="BX72" s="124">
        <f t="shared" si="74"/>
        <v>49528424.58</v>
      </c>
      <c r="BY72" s="144">
        <f t="shared" ref="BY72:BZ72" si="1319">AY72+BK72+BU72</f>
        <v>-44066263.31</v>
      </c>
      <c r="BZ72" s="144">
        <f t="shared" si="1319"/>
        <v>0</v>
      </c>
      <c r="CA72" s="144">
        <f t="shared" si="76"/>
        <v>-3.141592654</v>
      </c>
      <c r="CB72" s="145">
        <f t="shared" si="77"/>
        <v>44066263.31</v>
      </c>
      <c r="CC72" s="140">
        <f t="shared" ref="CC72:CD72" si="1320">CC$2*AD72</f>
        <v>-6.283185307</v>
      </c>
      <c r="CD72" s="140">
        <f t="shared" si="1320"/>
        <v>-6.283185307</v>
      </c>
      <c r="CE72" s="141">
        <f t="shared" si="79"/>
        <v>-12.56637061</v>
      </c>
      <c r="CF72" s="141">
        <f t="shared" si="80"/>
        <v>0</v>
      </c>
      <c r="CG72" s="122">
        <f t="shared" si="81"/>
        <v>0</v>
      </c>
      <c r="CH72" s="142">
        <f t="shared" ref="CH72:CI72" si="1321">POWER(AH72,CH$2)</f>
        <v>548.4190716</v>
      </c>
      <c r="CI72" s="142">
        <f t="shared" si="1321"/>
        <v>665330209.5</v>
      </c>
      <c r="CJ72" s="130">
        <f t="shared" si="83"/>
        <v>364879775786</v>
      </c>
      <c r="CK72" s="143">
        <f t="shared" si="84"/>
        <v>-364879775786</v>
      </c>
      <c r="CL72" s="143">
        <f t="shared" si="85"/>
        <v>0</v>
      </c>
      <c r="CM72" s="143">
        <f t="shared" si="86"/>
        <v>3.141592654</v>
      </c>
      <c r="CN72" s="124">
        <f t="shared" si="87"/>
        <v>364879775786</v>
      </c>
      <c r="CO72" s="140">
        <f t="shared" si="88"/>
        <v>-9.424777961</v>
      </c>
      <c r="CP72" s="141">
        <f t="shared" si="89"/>
        <v>-9.424777961</v>
      </c>
      <c r="CQ72" s="141">
        <f t="shared" si="90"/>
        <v>-3.141592654</v>
      </c>
      <c r="CR72" s="122">
        <f t="shared" si="91"/>
        <v>3.141592654</v>
      </c>
      <c r="CS72" s="142">
        <f t="shared" si="92"/>
        <v>17161524501168</v>
      </c>
      <c r="CT72" s="130">
        <f t="shared" si="93"/>
        <v>17161524501168</v>
      </c>
      <c r="CU72" s="143">
        <f t="shared" si="94"/>
        <v>-68646098004672</v>
      </c>
      <c r="CV72" s="143">
        <f t="shared" si="95"/>
        <v>0.00840672242</v>
      </c>
      <c r="CW72" s="143">
        <f t="shared" si="96"/>
        <v>3.141592654</v>
      </c>
      <c r="CX72" s="124">
        <f t="shared" si="97"/>
        <v>68646098004672</v>
      </c>
      <c r="CY72" s="140">
        <f t="shared" si="98"/>
        <v>-9.424777961</v>
      </c>
      <c r="CZ72" s="140">
        <f t="shared" si="99"/>
        <v>0</v>
      </c>
      <c r="DA72" s="141">
        <f t="shared" si="100"/>
        <v>-9.424777961</v>
      </c>
      <c r="DB72" s="141">
        <f t="shared" si="101"/>
        <v>-3.141592654</v>
      </c>
      <c r="DC72" s="122">
        <f t="shared" si="102"/>
        <v>3.141592654</v>
      </c>
      <c r="DD72" s="142">
        <f t="shared" si="103"/>
        <v>12843.06924</v>
      </c>
      <c r="DE72" s="142">
        <f t="shared" si="104"/>
        <v>1834386.095</v>
      </c>
      <c r="DF72" s="130">
        <f t="shared" si="105"/>
        <v>23559147631</v>
      </c>
      <c r="DG72" s="143">
        <f t="shared" si="106"/>
        <v>-94236590524</v>
      </c>
      <c r="DH72" s="143">
        <f t="shared" si="107"/>
        <v>0.00001154065389</v>
      </c>
      <c r="DI72" s="143">
        <f t="shared" si="108"/>
        <v>3.141592654</v>
      </c>
      <c r="DJ72" s="124">
        <f t="shared" si="109"/>
        <v>94236590524</v>
      </c>
      <c r="DK72" s="140">
        <f t="shared" ref="DK72:DM72" si="1322">DK$2*AD72</f>
        <v>-3.141592654</v>
      </c>
      <c r="DL72" s="140">
        <f t="shared" si="1322"/>
        <v>-3.141592654</v>
      </c>
      <c r="DM72" s="140">
        <f t="shared" si="1322"/>
        <v>0</v>
      </c>
      <c r="DN72" s="141">
        <f t="shared" si="111"/>
        <v>-6.283185307</v>
      </c>
      <c r="DO72" s="141">
        <f t="shared" si="112"/>
        <v>0</v>
      </c>
      <c r="DP72" s="122">
        <f t="shared" si="113"/>
        <v>0</v>
      </c>
      <c r="DQ72" s="142">
        <f t="shared" ref="DQ72:DS72" si="1323">POWER(AH72,DQ$2)</f>
        <v>23.41834904</v>
      </c>
      <c r="DR72" s="142">
        <f t="shared" si="1323"/>
        <v>25793.99561</v>
      </c>
      <c r="DS72" s="142">
        <f t="shared" si="1323"/>
        <v>1834386.095</v>
      </c>
      <c r="DT72" s="130">
        <f t="shared" si="115"/>
        <v>1108066042916</v>
      </c>
      <c r="DU72" s="143">
        <f t="shared" si="116"/>
        <v>-19945188772479</v>
      </c>
      <c r="DV72" s="143">
        <f t="shared" si="117"/>
        <v>0</v>
      </c>
      <c r="DW72" s="143">
        <f t="shared" si="118"/>
        <v>3.141592654</v>
      </c>
      <c r="DX72" s="124">
        <f t="shared" si="119"/>
        <v>19945188772479</v>
      </c>
      <c r="DY72" s="140">
        <f t="shared" si="120"/>
        <v>0</v>
      </c>
      <c r="DZ72" s="141">
        <f t="shared" si="121"/>
        <v>0</v>
      </c>
      <c r="EA72" s="141">
        <f t="shared" si="122"/>
        <v>0</v>
      </c>
      <c r="EB72" s="122">
        <f t="shared" si="123"/>
        <v>0</v>
      </c>
      <c r="EC72" s="142">
        <f t="shared" si="124"/>
        <v>3364972346895</v>
      </c>
      <c r="ED72" s="130">
        <f t="shared" si="125"/>
        <v>3364972346895</v>
      </c>
      <c r="EE72" s="143">
        <f t="shared" si="126"/>
        <v>90854253366158</v>
      </c>
      <c r="EF72" s="143">
        <f t="shared" si="127"/>
        <v>0</v>
      </c>
      <c r="EG72" s="143">
        <f t="shared" si="128"/>
        <v>0</v>
      </c>
      <c r="EH72" s="124">
        <f t="shared" si="129"/>
        <v>90854253366158</v>
      </c>
      <c r="EI72" s="144">
        <f t="shared" ref="EI72:EJ72" si="1324">CK72+CU72+DG72+DU72+EE72</f>
        <v>1803850222696</v>
      </c>
      <c r="EJ72" s="144">
        <f t="shared" si="1324"/>
        <v>0.008418263073</v>
      </c>
      <c r="EK72" s="144">
        <f t="shared" si="131"/>
        <v>0</v>
      </c>
      <c r="EL72" s="145">
        <f t="shared" si="132"/>
        <v>1803850222696</v>
      </c>
      <c r="EM72" s="140">
        <f t="shared" si="133"/>
        <v>0</v>
      </c>
      <c r="EN72" s="141">
        <f t="shared" si="134"/>
        <v>0</v>
      </c>
      <c r="EO72" s="141">
        <f t="shared" si="135"/>
        <v>0</v>
      </c>
      <c r="EP72" s="122">
        <f t="shared" si="136"/>
        <v>0</v>
      </c>
      <c r="EQ72" s="142">
        <f t="shared" si="137"/>
        <v>1343074.913</v>
      </c>
      <c r="ER72" s="130">
        <f t="shared" si="138"/>
        <v>1343074.913</v>
      </c>
      <c r="ES72" s="143">
        <f t="shared" si="139"/>
        <v>6978821.965</v>
      </c>
      <c r="ET72" s="143">
        <f t="shared" si="140"/>
        <v>0.00000001628448928</v>
      </c>
      <c r="EU72" s="143">
        <f t="shared" si="141"/>
        <v>0</v>
      </c>
      <c r="EV72" s="124">
        <f t="shared" si="142"/>
        <v>6978821.965</v>
      </c>
      <c r="EW72" s="144">
        <f t="shared" ref="EW72:EX72" si="1325">BY72+ES72</f>
        <v>-37087441.34</v>
      </c>
      <c r="EX72" s="144">
        <f t="shared" si="1325"/>
        <v>0.00000001628134364</v>
      </c>
      <c r="EY72" s="144">
        <f t="shared" si="144"/>
        <v>3.141592654</v>
      </c>
      <c r="EZ72" s="145">
        <f t="shared" si="145"/>
        <v>37087441.34</v>
      </c>
      <c r="FA72" s="140">
        <f t="shared" si="146"/>
        <v>1.047197551</v>
      </c>
      <c r="FB72" s="141">
        <f t="shared" si="147"/>
        <v>1.047197551</v>
      </c>
      <c r="FC72" s="141">
        <f t="shared" si="148"/>
        <v>1.047197551</v>
      </c>
      <c r="FD72" s="122">
        <f t="shared" si="149"/>
        <v>1.047197551</v>
      </c>
      <c r="FE72" s="142">
        <f t="shared" si="150"/>
        <v>333.4844777</v>
      </c>
      <c r="FF72" s="130">
        <f t="shared" si="151"/>
        <v>333.4844777</v>
      </c>
      <c r="FG72" s="143">
        <f t="shared" si="152"/>
        <v>44.11446756</v>
      </c>
      <c r="FH72" s="143">
        <f t="shared" si="153"/>
        <v>76.40849916</v>
      </c>
      <c r="FI72" s="143">
        <f t="shared" si="154"/>
        <v>1.047197551</v>
      </c>
      <c r="FJ72" s="124">
        <f t="shared" si="155"/>
        <v>88.22893512</v>
      </c>
      <c r="FK72" s="140">
        <f t="shared" si="156"/>
        <v>-6.283185307</v>
      </c>
      <c r="FL72" s="141">
        <f t="shared" si="157"/>
        <v>-6.283185307</v>
      </c>
      <c r="FM72" s="141">
        <f t="shared" si="158"/>
        <v>0</v>
      </c>
      <c r="FN72" s="122">
        <f t="shared" si="159"/>
        <v>0</v>
      </c>
      <c r="FO72" s="142">
        <f t="shared" si="160"/>
        <v>548.4190716</v>
      </c>
      <c r="FP72" s="130">
        <f t="shared" si="161"/>
        <v>548.4190716</v>
      </c>
      <c r="FQ72" s="143">
        <f t="shared" si="162"/>
        <v>-548.4190716</v>
      </c>
      <c r="FR72" s="143">
        <f t="shared" si="163"/>
        <v>0</v>
      </c>
      <c r="FS72" s="143">
        <f t="shared" si="164"/>
        <v>3.141592654</v>
      </c>
      <c r="FT72" s="124">
        <f t="shared" si="165"/>
        <v>548.4190716</v>
      </c>
      <c r="FU72" s="144">
        <f t="shared" si="166"/>
        <v>-77930.4059</v>
      </c>
      <c r="FV72" s="144">
        <f t="shared" si="167"/>
        <v>0</v>
      </c>
      <c r="FW72" s="144">
        <f t="shared" si="168"/>
        <v>-3.141592654</v>
      </c>
      <c r="FX72" s="145">
        <f t="shared" si="169"/>
        <v>77930.4059</v>
      </c>
      <c r="FY72" s="140">
        <f t="shared" si="170"/>
        <v>-3.141592654</v>
      </c>
      <c r="FZ72" s="140">
        <f t="shared" si="171"/>
        <v>-1.047197551</v>
      </c>
      <c r="GA72" s="141">
        <f t="shared" si="172"/>
        <v>-4.188790205</v>
      </c>
      <c r="GB72" s="141">
        <f t="shared" si="173"/>
        <v>-4.188790205</v>
      </c>
      <c r="GC72" s="122">
        <f t="shared" si="174"/>
        <v>2.094395102</v>
      </c>
      <c r="GD72" s="142">
        <f t="shared" si="175"/>
        <v>77930.4059</v>
      </c>
      <c r="GE72" s="142">
        <f t="shared" si="176"/>
        <v>0.01133415017</v>
      </c>
      <c r="GF72" s="130">
        <f t="shared" si="177"/>
        <v>883.2749233</v>
      </c>
      <c r="GG72" s="143">
        <f t="shared" si="178"/>
        <v>-49.07082907</v>
      </c>
      <c r="GH72" s="143">
        <f t="shared" si="179"/>
        <v>84.99316912</v>
      </c>
      <c r="GI72" s="143">
        <f t="shared" si="180"/>
        <v>2.094395102</v>
      </c>
      <c r="GJ72" s="124">
        <f t="shared" si="181"/>
        <v>98.14165814</v>
      </c>
      <c r="GK72" s="146">
        <f t="shared" si="182"/>
        <v>-0.5</v>
      </c>
      <c r="GL72" s="127">
        <f t="shared" si="183"/>
        <v>-0.8660254038</v>
      </c>
      <c r="GM72" s="146">
        <f t="shared" si="184"/>
        <v>-2.094395102</v>
      </c>
      <c r="GN72" s="127">
        <f t="shared" si="185"/>
        <v>1</v>
      </c>
      <c r="GO72" s="147">
        <f t="shared" si="186"/>
        <v>-0.5</v>
      </c>
      <c r="GP72" s="128">
        <f t="shared" si="187"/>
        <v>0.8660254038</v>
      </c>
      <c r="GQ72" s="147">
        <f t="shared" si="188"/>
        <v>2.094395102</v>
      </c>
      <c r="GR72" s="128">
        <f t="shared" si="189"/>
        <v>1</v>
      </c>
      <c r="GS72" s="140">
        <f t="shared" si="190"/>
        <v>-2.094395102</v>
      </c>
      <c r="GT72" s="140">
        <f t="shared" si="191"/>
        <v>1.047197551</v>
      </c>
      <c r="GU72" s="141">
        <f t="shared" si="192"/>
        <v>-1.047197551</v>
      </c>
      <c r="GV72" s="141">
        <f t="shared" si="193"/>
        <v>-1.047197551</v>
      </c>
      <c r="GW72" s="122">
        <f t="shared" si="194"/>
        <v>-1.047197551</v>
      </c>
      <c r="GX72" s="142">
        <f t="shared" si="195"/>
        <v>1</v>
      </c>
      <c r="GY72" s="142">
        <f t="shared" si="196"/>
        <v>88.22893512</v>
      </c>
      <c r="GZ72" s="130">
        <f t="shared" si="197"/>
        <v>88.22893512</v>
      </c>
      <c r="HA72" s="143">
        <f t="shared" si="198"/>
        <v>44.11446756</v>
      </c>
      <c r="HB72" s="143">
        <f t="shared" si="199"/>
        <v>-76.40849916</v>
      </c>
      <c r="HC72" s="143">
        <f t="shared" si="200"/>
        <v>-1.047197551</v>
      </c>
      <c r="HD72" s="124">
        <f t="shared" si="201"/>
        <v>88.22893512</v>
      </c>
      <c r="HE72" s="140">
        <f t="shared" si="202"/>
        <v>2.094395102</v>
      </c>
      <c r="HF72" s="140">
        <f t="shared" si="203"/>
        <v>2.094395102</v>
      </c>
      <c r="HG72" s="141">
        <f t="shared" si="204"/>
        <v>4.188790205</v>
      </c>
      <c r="HH72" s="141">
        <f t="shared" si="205"/>
        <v>4.188790205</v>
      </c>
      <c r="HI72" s="122">
        <f t="shared" si="206"/>
        <v>-2.094395102</v>
      </c>
      <c r="HJ72" s="142">
        <f t="shared" si="207"/>
        <v>1</v>
      </c>
      <c r="HK72" s="142">
        <f t="shared" si="208"/>
        <v>98.14165814</v>
      </c>
      <c r="HL72" s="130">
        <f t="shared" si="209"/>
        <v>98.14165814</v>
      </c>
      <c r="HM72" s="143">
        <f t="shared" si="210"/>
        <v>-49.07082907</v>
      </c>
      <c r="HN72" s="143">
        <f t="shared" si="211"/>
        <v>-84.99316912</v>
      </c>
      <c r="HO72" s="143">
        <f t="shared" si="212"/>
        <v>-2.094395102</v>
      </c>
      <c r="HP72" s="124">
        <f t="shared" si="213"/>
        <v>98.14165814</v>
      </c>
      <c r="HQ72" s="140">
        <f t="shared" si="214"/>
        <v>2.094395102</v>
      </c>
      <c r="HR72" s="140">
        <f t="shared" si="215"/>
        <v>1.047197551</v>
      </c>
      <c r="HS72" s="141">
        <f t="shared" si="216"/>
        <v>3.141592654</v>
      </c>
      <c r="HT72" s="141">
        <f t="shared" si="217"/>
        <v>3.141592654</v>
      </c>
      <c r="HU72" s="122">
        <f t="shared" si="218"/>
        <v>3.141592654</v>
      </c>
      <c r="HV72" s="142">
        <f t="shared" si="219"/>
        <v>1</v>
      </c>
      <c r="HW72" s="142">
        <f t="shared" si="220"/>
        <v>88.22893512</v>
      </c>
      <c r="HX72" s="130">
        <f t="shared" si="221"/>
        <v>88.22893512</v>
      </c>
      <c r="HY72" s="143">
        <f t="shared" si="222"/>
        <v>-88.22893512</v>
      </c>
      <c r="HZ72" s="143">
        <f t="shared" si="223"/>
        <v>0</v>
      </c>
      <c r="IA72" s="143">
        <f t="shared" si="224"/>
        <v>3.141592654</v>
      </c>
      <c r="IB72" s="124">
        <f t="shared" si="225"/>
        <v>88.22893512</v>
      </c>
      <c r="IC72" s="140">
        <f t="shared" si="226"/>
        <v>-2.094395102</v>
      </c>
      <c r="ID72" s="140">
        <f t="shared" si="227"/>
        <v>2.094395102</v>
      </c>
      <c r="IE72" s="141">
        <f t="shared" si="228"/>
        <v>0</v>
      </c>
      <c r="IF72" s="141">
        <f t="shared" si="229"/>
        <v>0</v>
      </c>
      <c r="IG72" s="122">
        <f t="shared" si="230"/>
        <v>0</v>
      </c>
      <c r="IH72" s="142">
        <f t="shared" si="231"/>
        <v>1</v>
      </c>
      <c r="II72" s="142">
        <f t="shared" si="232"/>
        <v>98.14165814</v>
      </c>
      <c r="IJ72" s="130">
        <f t="shared" si="233"/>
        <v>98.14165814</v>
      </c>
      <c r="IK72" s="143">
        <f t="shared" si="234"/>
        <v>98.14165814</v>
      </c>
      <c r="IL72" s="143">
        <f t="shared" si="235"/>
        <v>0</v>
      </c>
      <c r="IM72" s="143">
        <f t="shared" si="236"/>
        <v>0</v>
      </c>
      <c r="IN72" s="124">
        <f t="shared" si="237"/>
        <v>98.14165814</v>
      </c>
    </row>
    <row r="73" ht="12.75" customHeight="1">
      <c r="A73" s="129">
        <f>'Cortez Cubic'!AP73</f>
        <v>-0.2187762226</v>
      </c>
      <c r="B73" s="129">
        <f>'Cortez Cubic'!AQ73</f>
        <v>13.34096284</v>
      </c>
      <c r="C73" s="129">
        <f>'Cortez Cubic'!AR73</f>
        <v>4525.527782</v>
      </c>
      <c r="D73" s="129">
        <f>'Cortez Cubic'!AS73</f>
        <v>-306922.301</v>
      </c>
      <c r="E73" s="129">
        <f t="shared" ref="E73:H73" si="1326">0</f>
        <v>0</v>
      </c>
      <c r="F73" s="129">
        <f t="shared" si="1326"/>
        <v>0</v>
      </c>
      <c r="G73" s="129">
        <f t="shared" si="1326"/>
        <v>0</v>
      </c>
      <c r="H73" s="129">
        <f t="shared" si="1326"/>
        <v>0</v>
      </c>
      <c r="I73" s="110">
        <f>'Cortez Cubic'!I73</f>
        <v>74</v>
      </c>
      <c r="J73" s="130">
        <f t="shared" si="28"/>
        <v>69.93862792</v>
      </c>
      <c r="K73" s="131">
        <f t="shared" si="29"/>
        <v>0</v>
      </c>
      <c r="L73" s="131">
        <f t="shared" si="30"/>
        <v>1</v>
      </c>
      <c r="M73" s="132">
        <f t="shared" si="31"/>
        <v>4.061372076</v>
      </c>
      <c r="N73" s="133">
        <f t="shared" si="32"/>
        <v>67.28296426</v>
      </c>
      <c r="O73" s="134">
        <f t="shared" si="33"/>
        <v>137.2215922</v>
      </c>
      <c r="P73" s="134">
        <f t="shared" si="34"/>
        <v>0</v>
      </c>
      <c r="Q73" s="135">
        <f t="shared" si="35"/>
        <v>69.93862792</v>
      </c>
      <c r="R73" s="135">
        <f t="shared" si="36"/>
        <v>0</v>
      </c>
      <c r="S73" s="136">
        <f t="shared" si="37"/>
        <v>-146.1802714</v>
      </c>
      <c r="T73" s="136">
        <f t="shared" si="38"/>
        <v>0</v>
      </c>
      <c r="U73" s="137">
        <f t="shared" ref="U73:X73" si="1327">ATAN2(A73,E73)</f>
        <v>3.141592654</v>
      </c>
      <c r="V73" s="137">
        <f t="shared" si="1327"/>
        <v>0</v>
      </c>
      <c r="W73" s="137">
        <f t="shared" si="1327"/>
        <v>0</v>
      </c>
      <c r="X73" s="137">
        <f t="shared" si="1327"/>
        <v>3.141592654</v>
      </c>
      <c r="Y73" s="137">
        <f t="shared" ref="Y73:AB73" si="1328">SQRT(POWER(A73,2)+POWER(E73,2))</f>
        <v>0.2187762226</v>
      </c>
      <c r="Z73" s="137">
        <f t="shared" si="1328"/>
        <v>13.34096284</v>
      </c>
      <c r="AA73" s="137">
        <f t="shared" si="1328"/>
        <v>4525.527782</v>
      </c>
      <c r="AB73" s="137">
        <f t="shared" si="1328"/>
        <v>306922.301</v>
      </c>
      <c r="AC73" s="138">
        <f t="shared" ref="AC73:AF73" si="1329">U73-$U73</f>
        <v>0</v>
      </c>
      <c r="AD73" s="138">
        <f t="shared" si="1329"/>
        <v>-3.141592654</v>
      </c>
      <c r="AE73" s="138">
        <f t="shared" si="1329"/>
        <v>-3.141592654</v>
      </c>
      <c r="AF73" s="138">
        <f t="shared" si="1329"/>
        <v>0</v>
      </c>
      <c r="AG73" s="138">
        <f t="shared" ref="AG73:AJ73" si="1330">Y73/$Y73</f>
        <v>1</v>
      </c>
      <c r="AH73" s="138">
        <f t="shared" si="1330"/>
        <v>60.97994873</v>
      </c>
      <c r="AI73" s="138">
        <f t="shared" si="1330"/>
        <v>20685.64732</v>
      </c>
      <c r="AJ73" s="138">
        <f t="shared" si="1330"/>
        <v>1402905.203</v>
      </c>
      <c r="AK73" s="139">
        <f t="shared" ref="AK73:AN73" si="1331">AG73*COS(AC73)</f>
        <v>1</v>
      </c>
      <c r="AL73" s="139">
        <f t="shared" si="1331"/>
        <v>-60.97994873</v>
      </c>
      <c r="AM73" s="139">
        <f t="shared" si="1331"/>
        <v>-20685.64732</v>
      </c>
      <c r="AN73" s="139">
        <f t="shared" si="1331"/>
        <v>1402905.203</v>
      </c>
      <c r="AO73" s="129">
        <f t="shared" ref="AO73:AR73" si="1332">AG73*SIN(AC73)</f>
        <v>0</v>
      </c>
      <c r="AP73" s="129">
        <f t="shared" si="1332"/>
        <v>0</v>
      </c>
      <c r="AQ73" s="129">
        <f t="shared" si="1332"/>
        <v>0</v>
      </c>
      <c r="AR73" s="129">
        <f t="shared" si="1332"/>
        <v>0</v>
      </c>
      <c r="AS73" s="140">
        <f t="shared" si="45"/>
        <v>-9.424777961</v>
      </c>
      <c r="AT73" s="141">
        <f t="shared" si="46"/>
        <v>-9.424777961</v>
      </c>
      <c r="AU73" s="141">
        <f t="shared" si="47"/>
        <v>-3.141592654</v>
      </c>
      <c r="AV73" s="122">
        <f t="shared" si="48"/>
        <v>3.141592654</v>
      </c>
      <c r="AW73" s="142">
        <f t="shared" si="49"/>
        <v>226757.2412</v>
      </c>
      <c r="AX73" s="130">
        <f t="shared" si="50"/>
        <v>226757.2412</v>
      </c>
      <c r="AY73" s="143">
        <f t="shared" si="51"/>
        <v>453514.4825</v>
      </c>
      <c r="AZ73" s="143">
        <f t="shared" si="52"/>
        <v>0</v>
      </c>
      <c r="BA73" s="143">
        <f t="shared" si="53"/>
        <v>0</v>
      </c>
      <c r="BB73" s="124">
        <f t="shared" si="54"/>
        <v>453514.4825</v>
      </c>
      <c r="BC73" s="140">
        <f t="shared" ref="BC73:BD73" si="1333">BC$2*AD73</f>
        <v>-3.141592654</v>
      </c>
      <c r="BD73" s="140">
        <f t="shared" si="1333"/>
        <v>-3.141592654</v>
      </c>
      <c r="BE73" s="141">
        <f t="shared" si="56"/>
        <v>-6.283185307</v>
      </c>
      <c r="BF73" s="141">
        <f t="shared" si="57"/>
        <v>0</v>
      </c>
      <c r="BG73" s="122">
        <f t="shared" si="58"/>
        <v>0</v>
      </c>
      <c r="BH73" s="142">
        <f t="shared" ref="BH73:BI73" si="1334">POWER(AH73,BH$2)</f>
        <v>60.97994873</v>
      </c>
      <c r="BI73" s="142">
        <f t="shared" si="1334"/>
        <v>20685.64732</v>
      </c>
      <c r="BJ73" s="130">
        <f t="shared" si="60"/>
        <v>1261409.713</v>
      </c>
      <c r="BK73" s="143">
        <f t="shared" si="61"/>
        <v>11352687.41</v>
      </c>
      <c r="BL73" s="143">
        <f t="shared" si="62"/>
        <v>0</v>
      </c>
      <c r="BM73" s="143">
        <f t="shared" si="63"/>
        <v>0</v>
      </c>
      <c r="BN73" s="124">
        <f t="shared" si="64"/>
        <v>11352687.41</v>
      </c>
      <c r="BO73" s="140">
        <f t="shared" si="65"/>
        <v>0</v>
      </c>
      <c r="BP73" s="141">
        <f t="shared" si="66"/>
        <v>0</v>
      </c>
      <c r="BQ73" s="141">
        <f t="shared" si="67"/>
        <v>0</v>
      </c>
      <c r="BR73" s="122">
        <f t="shared" si="68"/>
        <v>0</v>
      </c>
      <c r="BS73" s="142">
        <f t="shared" si="69"/>
        <v>1402905.203</v>
      </c>
      <c r="BT73" s="130">
        <f t="shared" si="70"/>
        <v>1402905.203</v>
      </c>
      <c r="BU73" s="143">
        <f t="shared" si="71"/>
        <v>-37878440.48</v>
      </c>
      <c r="BV73" s="143">
        <f t="shared" si="72"/>
        <v>0</v>
      </c>
      <c r="BW73" s="143">
        <f t="shared" si="73"/>
        <v>3.141592654</v>
      </c>
      <c r="BX73" s="124">
        <f t="shared" si="74"/>
        <v>37878440.48</v>
      </c>
      <c r="BY73" s="144">
        <f t="shared" ref="BY73:BZ73" si="1335">AY73+BK73+BU73</f>
        <v>-26072238.58</v>
      </c>
      <c r="BZ73" s="144">
        <f t="shared" si="1335"/>
        <v>0</v>
      </c>
      <c r="CA73" s="144">
        <f t="shared" si="76"/>
        <v>-3.141592654</v>
      </c>
      <c r="CB73" s="145">
        <f t="shared" si="77"/>
        <v>26072238.58</v>
      </c>
      <c r="CC73" s="140">
        <f t="shared" ref="CC73:CD73" si="1336">CC$2*AD73</f>
        <v>-6.283185307</v>
      </c>
      <c r="CD73" s="140">
        <f t="shared" si="1336"/>
        <v>-6.283185307</v>
      </c>
      <c r="CE73" s="141">
        <f t="shared" si="79"/>
        <v>-12.56637061</v>
      </c>
      <c r="CF73" s="141">
        <f t="shared" si="80"/>
        <v>0</v>
      </c>
      <c r="CG73" s="122">
        <f t="shared" si="81"/>
        <v>0</v>
      </c>
      <c r="CH73" s="142">
        <f t="shared" ref="CH73:CI73" si="1337">POWER(AH73,CH$2)</f>
        <v>3718.554147</v>
      </c>
      <c r="CI73" s="142">
        <f t="shared" si="1337"/>
        <v>427896004.9</v>
      </c>
      <c r="CJ73" s="130">
        <f t="shared" si="83"/>
        <v>1591154463329</v>
      </c>
      <c r="CK73" s="143">
        <f t="shared" si="84"/>
        <v>-1591154463329</v>
      </c>
      <c r="CL73" s="143">
        <f t="shared" si="85"/>
        <v>0</v>
      </c>
      <c r="CM73" s="143">
        <f t="shared" si="86"/>
        <v>3.141592654</v>
      </c>
      <c r="CN73" s="124">
        <f t="shared" si="87"/>
        <v>1591154463329</v>
      </c>
      <c r="CO73" s="140">
        <f t="shared" si="88"/>
        <v>-9.424777961</v>
      </c>
      <c r="CP73" s="141">
        <f t="shared" si="89"/>
        <v>-9.424777961</v>
      </c>
      <c r="CQ73" s="141">
        <f t="shared" si="90"/>
        <v>-3.141592654</v>
      </c>
      <c r="CR73" s="122">
        <f t="shared" si="91"/>
        <v>3.141592654</v>
      </c>
      <c r="CS73" s="142">
        <f t="shared" si="92"/>
        <v>8851305843972</v>
      </c>
      <c r="CT73" s="130">
        <f t="shared" si="93"/>
        <v>8851305843972</v>
      </c>
      <c r="CU73" s="143">
        <f t="shared" si="94"/>
        <v>-35405223375888</v>
      </c>
      <c r="CV73" s="143">
        <f t="shared" si="95"/>
        <v>0.004335889348</v>
      </c>
      <c r="CW73" s="143">
        <f t="shared" si="96"/>
        <v>3.141592654</v>
      </c>
      <c r="CX73" s="124">
        <f t="shared" si="97"/>
        <v>35405223375888</v>
      </c>
      <c r="CY73" s="140">
        <f t="shared" si="98"/>
        <v>-9.424777961</v>
      </c>
      <c r="CZ73" s="140">
        <f t="shared" si="99"/>
        <v>0</v>
      </c>
      <c r="DA73" s="141">
        <f t="shared" si="100"/>
        <v>-9.424777961</v>
      </c>
      <c r="DB73" s="141">
        <f t="shared" si="101"/>
        <v>-3.141592654</v>
      </c>
      <c r="DC73" s="122">
        <f t="shared" si="102"/>
        <v>3.141592654</v>
      </c>
      <c r="DD73" s="142">
        <f t="shared" si="103"/>
        <v>226757.2412</v>
      </c>
      <c r="DE73" s="142">
        <f t="shared" si="104"/>
        <v>1402905.203</v>
      </c>
      <c r="DF73" s="130">
        <f t="shared" si="105"/>
        <v>318118913525</v>
      </c>
      <c r="DG73" s="143">
        <f t="shared" si="106"/>
        <v>-1272475654101</v>
      </c>
      <c r="DH73" s="143">
        <f t="shared" si="107"/>
        <v>0.0001558333237</v>
      </c>
      <c r="DI73" s="143">
        <f t="shared" si="108"/>
        <v>3.141592654</v>
      </c>
      <c r="DJ73" s="124">
        <f t="shared" si="109"/>
        <v>1272475654101</v>
      </c>
      <c r="DK73" s="140">
        <f t="shared" ref="DK73:DM73" si="1338">DK$2*AD73</f>
        <v>-3.141592654</v>
      </c>
      <c r="DL73" s="140">
        <f t="shared" si="1338"/>
        <v>-3.141592654</v>
      </c>
      <c r="DM73" s="140">
        <f t="shared" si="1338"/>
        <v>0</v>
      </c>
      <c r="DN73" s="141">
        <f t="shared" si="111"/>
        <v>-6.283185307</v>
      </c>
      <c r="DO73" s="141">
        <f t="shared" si="112"/>
        <v>0</v>
      </c>
      <c r="DP73" s="122">
        <f t="shared" si="113"/>
        <v>0</v>
      </c>
      <c r="DQ73" s="142">
        <f t="shared" ref="DQ73:DS73" si="1339">POWER(AH73,DQ$2)</f>
        <v>60.97994873</v>
      </c>
      <c r="DR73" s="142">
        <f t="shared" si="1339"/>
        <v>20685.64732</v>
      </c>
      <c r="DS73" s="142">
        <f t="shared" si="1339"/>
        <v>1402905.203</v>
      </c>
      <c r="DT73" s="130">
        <f t="shared" si="115"/>
        <v>1769638248994</v>
      </c>
      <c r="DU73" s="143">
        <f t="shared" si="116"/>
        <v>-31853488481889</v>
      </c>
      <c r="DV73" s="143">
        <f t="shared" si="117"/>
        <v>0</v>
      </c>
      <c r="DW73" s="143">
        <f t="shared" si="118"/>
        <v>3.141592654</v>
      </c>
      <c r="DX73" s="124">
        <f t="shared" si="119"/>
        <v>31853488481889</v>
      </c>
      <c r="DY73" s="140">
        <f t="shared" si="120"/>
        <v>0</v>
      </c>
      <c r="DZ73" s="141">
        <f t="shared" si="121"/>
        <v>0</v>
      </c>
      <c r="EA73" s="141">
        <f t="shared" si="122"/>
        <v>0</v>
      </c>
      <c r="EB73" s="122">
        <f t="shared" si="123"/>
        <v>0</v>
      </c>
      <c r="EC73" s="142">
        <f t="shared" si="124"/>
        <v>1968143008411</v>
      </c>
      <c r="ED73" s="130">
        <f t="shared" si="125"/>
        <v>1968143008411</v>
      </c>
      <c r="EE73" s="143">
        <f t="shared" si="126"/>
        <v>53139861227091</v>
      </c>
      <c r="EF73" s="143">
        <f t="shared" si="127"/>
        <v>0</v>
      </c>
      <c r="EG73" s="143">
        <f t="shared" si="128"/>
        <v>0</v>
      </c>
      <c r="EH73" s="124">
        <f t="shared" si="129"/>
        <v>53139861227091</v>
      </c>
      <c r="EI73" s="144">
        <f t="shared" ref="EI73:EJ73" si="1340">CK73+CU73+DG73+DU73+EE73</f>
        <v>-16982480748114</v>
      </c>
      <c r="EJ73" s="144">
        <f t="shared" si="1340"/>
        <v>0.004491722672</v>
      </c>
      <c r="EK73" s="144">
        <f t="shared" si="131"/>
        <v>3.141592654</v>
      </c>
      <c r="EL73" s="145">
        <f t="shared" si="132"/>
        <v>16982480748114</v>
      </c>
      <c r="EM73" s="140">
        <f t="shared" si="133"/>
        <v>1.570796327</v>
      </c>
      <c r="EN73" s="141">
        <f t="shared" si="134"/>
        <v>1.570796327</v>
      </c>
      <c r="EO73" s="141">
        <f t="shared" si="135"/>
        <v>1.570796327</v>
      </c>
      <c r="EP73" s="122">
        <f t="shared" si="136"/>
        <v>1.570796327</v>
      </c>
      <c r="EQ73" s="142">
        <f t="shared" si="137"/>
        <v>4120980.557</v>
      </c>
      <c r="ER73" s="130">
        <f t="shared" si="138"/>
        <v>4120980.557</v>
      </c>
      <c r="ES73" s="143">
        <f t="shared" si="139"/>
        <v>0.000000001311182981</v>
      </c>
      <c r="ET73" s="143">
        <f t="shared" si="140"/>
        <v>21413243.1</v>
      </c>
      <c r="EU73" s="143">
        <f t="shared" si="141"/>
        <v>1.570796327</v>
      </c>
      <c r="EV73" s="124">
        <f t="shared" si="142"/>
        <v>21413243.1</v>
      </c>
      <c r="EW73" s="144">
        <f t="shared" ref="EW73:EX73" si="1341">BY73+ES73</f>
        <v>-26072238.58</v>
      </c>
      <c r="EX73" s="144">
        <f t="shared" si="1341"/>
        <v>21413243.1</v>
      </c>
      <c r="EY73" s="144">
        <f t="shared" si="144"/>
        <v>2.453995572</v>
      </c>
      <c r="EZ73" s="145">
        <f t="shared" si="145"/>
        <v>33738532.94</v>
      </c>
      <c r="FA73" s="140">
        <f t="shared" si="146"/>
        <v>0.8179985241</v>
      </c>
      <c r="FB73" s="141">
        <f t="shared" si="147"/>
        <v>0.8179985241</v>
      </c>
      <c r="FC73" s="141">
        <f t="shared" si="148"/>
        <v>0.8179985241</v>
      </c>
      <c r="FD73" s="122">
        <f t="shared" si="149"/>
        <v>0.8179985241</v>
      </c>
      <c r="FE73" s="142">
        <f t="shared" si="150"/>
        <v>323.1285993</v>
      </c>
      <c r="FF73" s="130">
        <f t="shared" si="151"/>
        <v>323.1285993</v>
      </c>
      <c r="FG73" s="143">
        <f t="shared" si="152"/>
        <v>58.4474713</v>
      </c>
      <c r="FH73" s="143">
        <f t="shared" si="153"/>
        <v>62.38815234</v>
      </c>
      <c r="FI73" s="143">
        <f t="shared" si="154"/>
        <v>0.8179985241</v>
      </c>
      <c r="FJ73" s="124">
        <f t="shared" si="155"/>
        <v>85.48911308</v>
      </c>
      <c r="FK73" s="140">
        <f t="shared" si="156"/>
        <v>-6.283185307</v>
      </c>
      <c r="FL73" s="141">
        <f t="shared" si="157"/>
        <v>-6.283185307</v>
      </c>
      <c r="FM73" s="141">
        <f t="shared" si="158"/>
        <v>0</v>
      </c>
      <c r="FN73" s="122">
        <f t="shared" si="159"/>
        <v>0</v>
      </c>
      <c r="FO73" s="142">
        <f t="shared" si="160"/>
        <v>3718.554147</v>
      </c>
      <c r="FP73" s="130">
        <f t="shared" si="161"/>
        <v>3718.554147</v>
      </c>
      <c r="FQ73" s="143">
        <f t="shared" si="162"/>
        <v>-3718.554147</v>
      </c>
      <c r="FR73" s="143">
        <f t="shared" si="163"/>
        <v>0</v>
      </c>
      <c r="FS73" s="143">
        <f t="shared" si="164"/>
        <v>3.141592654</v>
      </c>
      <c r="FT73" s="124">
        <f t="shared" si="165"/>
        <v>3718.554147</v>
      </c>
      <c r="FU73" s="144">
        <f t="shared" si="166"/>
        <v>-65775.49609</v>
      </c>
      <c r="FV73" s="144">
        <f t="shared" si="167"/>
        <v>0</v>
      </c>
      <c r="FW73" s="144">
        <f t="shared" si="168"/>
        <v>-3.141592654</v>
      </c>
      <c r="FX73" s="145">
        <f t="shared" si="169"/>
        <v>65775.49609</v>
      </c>
      <c r="FY73" s="140">
        <f t="shared" si="170"/>
        <v>-3.141592654</v>
      </c>
      <c r="FZ73" s="140">
        <f t="shared" si="171"/>
        <v>-0.8179985241</v>
      </c>
      <c r="GA73" s="141">
        <f t="shared" si="172"/>
        <v>-3.959591178</v>
      </c>
      <c r="GB73" s="141">
        <f t="shared" si="173"/>
        <v>-3.959591178</v>
      </c>
      <c r="GC73" s="122">
        <f t="shared" si="174"/>
        <v>2.32359413</v>
      </c>
      <c r="GD73" s="142">
        <f t="shared" si="175"/>
        <v>65775.49609</v>
      </c>
      <c r="GE73" s="142">
        <f t="shared" si="176"/>
        <v>0.01169739589</v>
      </c>
      <c r="GF73" s="130">
        <f t="shared" si="177"/>
        <v>769.4020177</v>
      </c>
      <c r="GG73" s="143">
        <f t="shared" si="178"/>
        <v>-58.4474713</v>
      </c>
      <c r="GH73" s="143">
        <f t="shared" si="179"/>
        <v>62.38815234</v>
      </c>
      <c r="GI73" s="143">
        <f t="shared" si="180"/>
        <v>2.32359413</v>
      </c>
      <c r="GJ73" s="124">
        <f t="shared" si="181"/>
        <v>85.48911308</v>
      </c>
      <c r="GK73" s="146">
        <f t="shared" si="182"/>
        <v>-0.5</v>
      </c>
      <c r="GL73" s="127">
        <f t="shared" si="183"/>
        <v>-0.8660254038</v>
      </c>
      <c r="GM73" s="146">
        <f t="shared" si="184"/>
        <v>-2.094395102</v>
      </c>
      <c r="GN73" s="127">
        <f t="shared" si="185"/>
        <v>1</v>
      </c>
      <c r="GO73" s="147">
        <f t="shared" si="186"/>
        <v>-0.5</v>
      </c>
      <c r="GP73" s="128">
        <f t="shared" si="187"/>
        <v>0.8660254038</v>
      </c>
      <c r="GQ73" s="147">
        <f t="shared" si="188"/>
        <v>2.094395102</v>
      </c>
      <c r="GR73" s="128">
        <f t="shared" si="189"/>
        <v>1</v>
      </c>
      <c r="GS73" s="140">
        <f t="shared" si="190"/>
        <v>-2.094395102</v>
      </c>
      <c r="GT73" s="140">
        <f t="shared" si="191"/>
        <v>0.8179985241</v>
      </c>
      <c r="GU73" s="141">
        <f t="shared" si="192"/>
        <v>-1.276396578</v>
      </c>
      <c r="GV73" s="141">
        <f t="shared" si="193"/>
        <v>-1.276396578</v>
      </c>
      <c r="GW73" s="122">
        <f t="shared" si="194"/>
        <v>-1.276396578</v>
      </c>
      <c r="GX73" s="142">
        <f t="shared" si="195"/>
        <v>1</v>
      </c>
      <c r="GY73" s="142">
        <f t="shared" si="196"/>
        <v>85.48911308</v>
      </c>
      <c r="GZ73" s="130">
        <f t="shared" si="197"/>
        <v>85.48911308</v>
      </c>
      <c r="HA73" s="143">
        <f t="shared" si="198"/>
        <v>24.80598917</v>
      </c>
      <c r="HB73" s="143">
        <f t="shared" si="199"/>
        <v>-81.81107111</v>
      </c>
      <c r="HC73" s="143">
        <f t="shared" si="200"/>
        <v>-1.276396578</v>
      </c>
      <c r="HD73" s="124">
        <f t="shared" si="201"/>
        <v>85.48911308</v>
      </c>
      <c r="HE73" s="140">
        <f t="shared" si="202"/>
        <v>2.094395102</v>
      </c>
      <c r="HF73" s="140">
        <f t="shared" si="203"/>
        <v>2.32359413</v>
      </c>
      <c r="HG73" s="141">
        <f t="shared" si="204"/>
        <v>4.417989232</v>
      </c>
      <c r="HH73" s="141">
        <f t="shared" si="205"/>
        <v>4.417989232</v>
      </c>
      <c r="HI73" s="122">
        <f t="shared" si="206"/>
        <v>-1.865196075</v>
      </c>
      <c r="HJ73" s="142">
        <f t="shared" si="207"/>
        <v>1</v>
      </c>
      <c r="HK73" s="142">
        <f t="shared" si="208"/>
        <v>85.48911308</v>
      </c>
      <c r="HL73" s="130">
        <f t="shared" si="209"/>
        <v>85.48911308</v>
      </c>
      <c r="HM73" s="143">
        <f t="shared" si="210"/>
        <v>-24.80598917</v>
      </c>
      <c r="HN73" s="143">
        <f t="shared" si="211"/>
        <v>-81.81107111</v>
      </c>
      <c r="HO73" s="143">
        <f t="shared" si="212"/>
        <v>-1.865196075</v>
      </c>
      <c r="HP73" s="124">
        <f t="shared" si="213"/>
        <v>85.48911308</v>
      </c>
      <c r="HQ73" s="140">
        <f t="shared" si="214"/>
        <v>2.094395102</v>
      </c>
      <c r="HR73" s="140">
        <f t="shared" si="215"/>
        <v>0.8179985241</v>
      </c>
      <c r="HS73" s="141">
        <f t="shared" si="216"/>
        <v>2.912393626</v>
      </c>
      <c r="HT73" s="141">
        <f t="shared" si="217"/>
        <v>2.912393626</v>
      </c>
      <c r="HU73" s="122">
        <f t="shared" si="218"/>
        <v>2.912393626</v>
      </c>
      <c r="HV73" s="142">
        <f t="shared" si="219"/>
        <v>1</v>
      </c>
      <c r="HW73" s="142">
        <f t="shared" si="220"/>
        <v>85.48911308</v>
      </c>
      <c r="HX73" s="130">
        <f t="shared" si="221"/>
        <v>85.48911308</v>
      </c>
      <c r="HY73" s="143">
        <f t="shared" si="222"/>
        <v>-83.25346048</v>
      </c>
      <c r="HZ73" s="143">
        <f t="shared" si="223"/>
        <v>19.42291876</v>
      </c>
      <c r="IA73" s="143">
        <f t="shared" si="224"/>
        <v>2.912393626</v>
      </c>
      <c r="IB73" s="124">
        <f t="shared" si="225"/>
        <v>85.48911308</v>
      </c>
      <c r="IC73" s="140">
        <f t="shared" si="226"/>
        <v>-2.094395102</v>
      </c>
      <c r="ID73" s="140">
        <f t="shared" si="227"/>
        <v>2.32359413</v>
      </c>
      <c r="IE73" s="141">
        <f t="shared" si="228"/>
        <v>0.2291990271</v>
      </c>
      <c r="IF73" s="141">
        <f t="shared" si="229"/>
        <v>0.2291990271</v>
      </c>
      <c r="IG73" s="122">
        <f t="shared" si="230"/>
        <v>0.2291990271</v>
      </c>
      <c r="IH73" s="142">
        <f t="shared" si="231"/>
        <v>1</v>
      </c>
      <c r="II73" s="142">
        <f t="shared" si="232"/>
        <v>85.48911308</v>
      </c>
      <c r="IJ73" s="130">
        <f t="shared" si="233"/>
        <v>85.48911308</v>
      </c>
      <c r="IK73" s="143">
        <f t="shared" si="234"/>
        <v>83.25346048</v>
      </c>
      <c r="IL73" s="143">
        <f t="shared" si="235"/>
        <v>19.42291876</v>
      </c>
      <c r="IM73" s="143">
        <f t="shared" si="236"/>
        <v>0.2291990271</v>
      </c>
      <c r="IN73" s="124">
        <f t="shared" si="237"/>
        <v>85.48911308</v>
      </c>
    </row>
    <row r="74" ht="12.75" customHeight="1">
      <c r="A74" s="129">
        <f>'Cortez Cubic'!AP74</f>
        <v>-0.2187762226</v>
      </c>
      <c r="B74" s="129">
        <f>'Cortez Cubic'!AQ74</f>
        <v>2.438817517</v>
      </c>
      <c r="C74" s="129">
        <f>'Cortez Cubic'!AR74</f>
        <v>5110.320297</v>
      </c>
      <c r="D74" s="129">
        <f>'Cortez Cubic'!AS74</f>
        <v>-303110.1566</v>
      </c>
      <c r="E74" s="129">
        <f t="shared" ref="E74:H74" si="1342">0</f>
        <v>0</v>
      </c>
      <c r="F74" s="129">
        <f t="shared" si="1342"/>
        <v>0</v>
      </c>
      <c r="G74" s="129">
        <f t="shared" si="1342"/>
        <v>0</v>
      </c>
      <c r="H74" s="129">
        <f t="shared" si="1342"/>
        <v>0</v>
      </c>
      <c r="I74" s="110">
        <f>'Cortez Cubic'!I74</f>
        <v>70</v>
      </c>
      <c r="J74" s="130">
        <f t="shared" si="28"/>
        <v>74.13086252</v>
      </c>
      <c r="K74" s="131">
        <f t="shared" si="29"/>
        <v>0</v>
      </c>
      <c r="L74" s="131">
        <f t="shared" si="30"/>
        <v>1</v>
      </c>
      <c r="M74" s="132">
        <f t="shared" si="31"/>
        <v>-4.130862518</v>
      </c>
      <c r="N74" s="133">
        <f t="shared" si="32"/>
        <v>34.66782335</v>
      </c>
      <c r="O74" s="134">
        <f t="shared" si="33"/>
        <v>108.7986859</v>
      </c>
      <c r="P74" s="134">
        <f t="shared" si="34"/>
        <v>0</v>
      </c>
      <c r="Q74" s="135">
        <f t="shared" si="35"/>
        <v>74.13086252</v>
      </c>
      <c r="R74" s="135">
        <f t="shared" si="36"/>
        <v>0</v>
      </c>
      <c r="S74" s="136">
        <f t="shared" si="37"/>
        <v>-171.7820046</v>
      </c>
      <c r="T74" s="136">
        <f t="shared" si="38"/>
        <v>0</v>
      </c>
      <c r="U74" s="137">
        <f t="shared" ref="U74:X74" si="1343">ATAN2(A74,E74)</f>
        <v>3.141592654</v>
      </c>
      <c r="V74" s="137">
        <f t="shared" si="1343"/>
        <v>0</v>
      </c>
      <c r="W74" s="137">
        <f t="shared" si="1343"/>
        <v>0</v>
      </c>
      <c r="X74" s="137">
        <f t="shared" si="1343"/>
        <v>3.141592654</v>
      </c>
      <c r="Y74" s="137">
        <f t="shared" ref="Y74:AB74" si="1344">SQRT(POWER(A74,2)+POWER(E74,2))</f>
        <v>0.2187762226</v>
      </c>
      <c r="Z74" s="137">
        <f t="shared" si="1344"/>
        <v>2.438817517</v>
      </c>
      <c r="AA74" s="137">
        <f t="shared" si="1344"/>
        <v>5110.320297</v>
      </c>
      <c r="AB74" s="137">
        <f t="shared" si="1344"/>
        <v>303110.1566</v>
      </c>
      <c r="AC74" s="138">
        <f t="shared" ref="AC74:AF74" si="1345">U74-$U74</f>
        <v>0</v>
      </c>
      <c r="AD74" s="138">
        <f t="shared" si="1345"/>
        <v>-3.141592654</v>
      </c>
      <c r="AE74" s="138">
        <f t="shared" si="1345"/>
        <v>-3.141592654</v>
      </c>
      <c r="AF74" s="138">
        <f t="shared" si="1345"/>
        <v>0</v>
      </c>
      <c r="AG74" s="138">
        <f t="shared" ref="AG74:AJ74" si="1346">Y74/$Y74</f>
        <v>1</v>
      </c>
      <c r="AH74" s="138">
        <f t="shared" si="1346"/>
        <v>11.14754377</v>
      </c>
      <c r="AI74" s="138">
        <f t="shared" si="1346"/>
        <v>23358.6641</v>
      </c>
      <c r="AJ74" s="138">
        <f t="shared" si="1346"/>
        <v>1385480.346</v>
      </c>
      <c r="AK74" s="139">
        <f t="shared" ref="AK74:AN74" si="1347">AG74*COS(AC74)</f>
        <v>1</v>
      </c>
      <c r="AL74" s="139">
        <f t="shared" si="1347"/>
        <v>-11.14754377</v>
      </c>
      <c r="AM74" s="139">
        <f t="shared" si="1347"/>
        <v>-23358.6641</v>
      </c>
      <c r="AN74" s="139">
        <f t="shared" si="1347"/>
        <v>1385480.346</v>
      </c>
      <c r="AO74" s="129">
        <f t="shared" ref="AO74:AR74" si="1348">AG74*SIN(AC74)</f>
        <v>0</v>
      </c>
      <c r="AP74" s="129">
        <f t="shared" si="1348"/>
        <v>0</v>
      </c>
      <c r="AQ74" s="129">
        <f t="shared" si="1348"/>
        <v>0</v>
      </c>
      <c r="AR74" s="129">
        <f t="shared" si="1348"/>
        <v>0</v>
      </c>
      <c r="AS74" s="140">
        <f t="shared" si="45"/>
        <v>-9.424777961</v>
      </c>
      <c r="AT74" s="141">
        <f t="shared" si="46"/>
        <v>-9.424777961</v>
      </c>
      <c r="AU74" s="141">
        <f t="shared" si="47"/>
        <v>-3.141592654</v>
      </c>
      <c r="AV74" s="122">
        <f t="shared" si="48"/>
        <v>3.141592654</v>
      </c>
      <c r="AW74" s="142">
        <f t="shared" si="49"/>
        <v>1385.279982</v>
      </c>
      <c r="AX74" s="130">
        <f t="shared" si="50"/>
        <v>1385.279982</v>
      </c>
      <c r="AY74" s="143">
        <f t="shared" si="51"/>
        <v>2770.559964</v>
      </c>
      <c r="AZ74" s="143">
        <f t="shared" si="52"/>
        <v>0</v>
      </c>
      <c r="BA74" s="143">
        <f t="shared" si="53"/>
        <v>0</v>
      </c>
      <c r="BB74" s="124">
        <f t="shared" si="54"/>
        <v>2770.559964</v>
      </c>
      <c r="BC74" s="140">
        <f t="shared" ref="BC74:BD74" si="1349">BC$2*AD74</f>
        <v>-3.141592654</v>
      </c>
      <c r="BD74" s="140">
        <f t="shared" si="1349"/>
        <v>-3.141592654</v>
      </c>
      <c r="BE74" s="141">
        <f t="shared" si="56"/>
        <v>-6.283185307</v>
      </c>
      <c r="BF74" s="141">
        <f t="shared" si="57"/>
        <v>0</v>
      </c>
      <c r="BG74" s="122">
        <f t="shared" si="58"/>
        <v>0</v>
      </c>
      <c r="BH74" s="142">
        <f t="shared" ref="BH74:BI74" si="1350">POWER(AH74,BH$2)</f>
        <v>11.14754377</v>
      </c>
      <c r="BI74" s="142">
        <f t="shared" si="1350"/>
        <v>23358.6641</v>
      </c>
      <c r="BJ74" s="130">
        <f t="shared" si="60"/>
        <v>260391.7304</v>
      </c>
      <c r="BK74" s="143">
        <f t="shared" si="61"/>
        <v>2343525.574</v>
      </c>
      <c r="BL74" s="143">
        <f t="shared" si="62"/>
        <v>0</v>
      </c>
      <c r="BM74" s="143">
        <f t="shared" si="63"/>
        <v>0</v>
      </c>
      <c r="BN74" s="124">
        <f t="shared" si="64"/>
        <v>2343525.574</v>
      </c>
      <c r="BO74" s="140">
        <f t="shared" si="65"/>
        <v>0</v>
      </c>
      <c r="BP74" s="141">
        <f t="shared" si="66"/>
        <v>0</v>
      </c>
      <c r="BQ74" s="141">
        <f t="shared" si="67"/>
        <v>0</v>
      </c>
      <c r="BR74" s="122">
        <f t="shared" si="68"/>
        <v>0</v>
      </c>
      <c r="BS74" s="142">
        <f t="shared" si="69"/>
        <v>1385480.346</v>
      </c>
      <c r="BT74" s="130">
        <f t="shared" si="70"/>
        <v>1385480.346</v>
      </c>
      <c r="BU74" s="143">
        <f t="shared" si="71"/>
        <v>-37407969.34</v>
      </c>
      <c r="BV74" s="143">
        <f t="shared" si="72"/>
        <v>0</v>
      </c>
      <c r="BW74" s="143">
        <f t="shared" si="73"/>
        <v>3.141592654</v>
      </c>
      <c r="BX74" s="124">
        <f t="shared" si="74"/>
        <v>37407969.34</v>
      </c>
      <c r="BY74" s="144">
        <f t="shared" ref="BY74:BZ74" si="1351">AY74+BK74+BU74</f>
        <v>-35061673.21</v>
      </c>
      <c r="BZ74" s="144">
        <f t="shared" si="1351"/>
        <v>0</v>
      </c>
      <c r="CA74" s="144">
        <f t="shared" si="76"/>
        <v>-3.141592654</v>
      </c>
      <c r="CB74" s="145">
        <f t="shared" si="77"/>
        <v>35061673.21</v>
      </c>
      <c r="CC74" s="140">
        <f t="shared" ref="CC74:CD74" si="1352">CC$2*AD74</f>
        <v>-6.283185307</v>
      </c>
      <c r="CD74" s="140">
        <f t="shared" si="1352"/>
        <v>-6.283185307</v>
      </c>
      <c r="CE74" s="141">
        <f t="shared" si="79"/>
        <v>-12.56637061</v>
      </c>
      <c r="CF74" s="141">
        <f t="shared" si="80"/>
        <v>0</v>
      </c>
      <c r="CG74" s="122">
        <f t="shared" si="81"/>
        <v>0</v>
      </c>
      <c r="CH74" s="142">
        <f t="shared" ref="CH74:CI74" si="1353">POWER(AH74,CH$2)</f>
        <v>124.2677321</v>
      </c>
      <c r="CI74" s="142">
        <f t="shared" si="1353"/>
        <v>545627188.6</v>
      </c>
      <c r="CJ74" s="130">
        <f t="shared" si="83"/>
        <v>67803853280</v>
      </c>
      <c r="CK74" s="143">
        <f t="shared" si="84"/>
        <v>-67803853280</v>
      </c>
      <c r="CL74" s="143">
        <f t="shared" si="85"/>
        <v>0</v>
      </c>
      <c r="CM74" s="143">
        <f t="shared" si="86"/>
        <v>3.141592654</v>
      </c>
      <c r="CN74" s="124">
        <f t="shared" si="87"/>
        <v>67803853280</v>
      </c>
      <c r="CO74" s="140">
        <f t="shared" si="88"/>
        <v>-9.424777961</v>
      </c>
      <c r="CP74" s="141">
        <f t="shared" si="89"/>
        <v>-9.424777961</v>
      </c>
      <c r="CQ74" s="141">
        <f t="shared" si="90"/>
        <v>-3.141592654</v>
      </c>
      <c r="CR74" s="122">
        <f t="shared" si="91"/>
        <v>3.141592654</v>
      </c>
      <c r="CS74" s="142">
        <f t="shared" si="92"/>
        <v>12745122224454</v>
      </c>
      <c r="CT74" s="130">
        <f t="shared" si="93"/>
        <v>12745122224454</v>
      </c>
      <c r="CU74" s="143">
        <f t="shared" si="94"/>
        <v>-50980488897815</v>
      </c>
      <c r="CV74" s="143">
        <f t="shared" si="95"/>
        <v>0.006243309255</v>
      </c>
      <c r="CW74" s="143">
        <f t="shared" si="96"/>
        <v>3.141592654</v>
      </c>
      <c r="CX74" s="124">
        <f t="shared" si="97"/>
        <v>50980488897815</v>
      </c>
      <c r="CY74" s="140">
        <f t="shared" si="98"/>
        <v>-9.424777961</v>
      </c>
      <c r="CZ74" s="140">
        <f t="shared" si="99"/>
        <v>0</v>
      </c>
      <c r="DA74" s="141">
        <f t="shared" si="100"/>
        <v>-9.424777961</v>
      </c>
      <c r="DB74" s="141">
        <f t="shared" si="101"/>
        <v>-3.141592654</v>
      </c>
      <c r="DC74" s="122">
        <f t="shared" si="102"/>
        <v>3.141592654</v>
      </c>
      <c r="DD74" s="142">
        <f t="shared" si="103"/>
        <v>1385.279982</v>
      </c>
      <c r="DE74" s="142">
        <f t="shared" si="104"/>
        <v>1385480.346</v>
      </c>
      <c r="DF74" s="130">
        <f t="shared" si="105"/>
        <v>1919278189</v>
      </c>
      <c r="DG74" s="143">
        <f t="shared" si="106"/>
        <v>-7677112756</v>
      </c>
      <c r="DH74" s="143">
        <f t="shared" si="107"/>
        <v>0.0000009401751563</v>
      </c>
      <c r="DI74" s="143">
        <f t="shared" si="108"/>
        <v>3.141592654</v>
      </c>
      <c r="DJ74" s="124">
        <f t="shared" si="109"/>
        <v>7677112756</v>
      </c>
      <c r="DK74" s="140">
        <f t="shared" ref="DK74:DM74" si="1354">DK$2*AD74</f>
        <v>-3.141592654</v>
      </c>
      <c r="DL74" s="140">
        <f t="shared" si="1354"/>
        <v>-3.141592654</v>
      </c>
      <c r="DM74" s="140">
        <f t="shared" si="1354"/>
        <v>0</v>
      </c>
      <c r="DN74" s="141">
        <f t="shared" si="111"/>
        <v>-6.283185307</v>
      </c>
      <c r="DO74" s="141">
        <f t="shared" si="112"/>
        <v>0</v>
      </c>
      <c r="DP74" s="122">
        <f t="shared" si="113"/>
        <v>0</v>
      </c>
      <c r="DQ74" s="142">
        <f t="shared" ref="DQ74:DS74" si="1355">POWER(AH74,DQ$2)</f>
        <v>11.14754377</v>
      </c>
      <c r="DR74" s="142">
        <f t="shared" si="1355"/>
        <v>23358.6641</v>
      </c>
      <c r="DS74" s="142">
        <f t="shared" si="1355"/>
        <v>1385480.346</v>
      </c>
      <c r="DT74" s="130">
        <f t="shared" si="115"/>
        <v>360767624798</v>
      </c>
      <c r="DU74" s="143">
        <f t="shared" si="116"/>
        <v>-6493817246371</v>
      </c>
      <c r="DV74" s="143">
        <f t="shared" si="117"/>
        <v>0</v>
      </c>
      <c r="DW74" s="143">
        <f t="shared" si="118"/>
        <v>3.141592654</v>
      </c>
      <c r="DX74" s="124">
        <f t="shared" si="119"/>
        <v>6493817246371</v>
      </c>
      <c r="DY74" s="140">
        <f t="shared" si="120"/>
        <v>0</v>
      </c>
      <c r="DZ74" s="141">
        <f t="shared" si="121"/>
        <v>0</v>
      </c>
      <c r="EA74" s="141">
        <f t="shared" si="122"/>
        <v>0</v>
      </c>
      <c r="EB74" s="122">
        <f t="shared" si="123"/>
        <v>0</v>
      </c>
      <c r="EC74" s="142">
        <f t="shared" si="124"/>
        <v>1919555789319</v>
      </c>
      <c r="ED74" s="130">
        <f t="shared" si="125"/>
        <v>1919555789319</v>
      </c>
      <c r="EE74" s="143">
        <f t="shared" si="126"/>
        <v>51828006311621</v>
      </c>
      <c r="EF74" s="143">
        <f t="shared" si="127"/>
        <v>0</v>
      </c>
      <c r="EG74" s="143">
        <f t="shared" si="128"/>
        <v>0</v>
      </c>
      <c r="EH74" s="124">
        <f t="shared" si="129"/>
        <v>51828006311621</v>
      </c>
      <c r="EI74" s="144">
        <f t="shared" ref="EI74:EJ74" si="1356">CK74+CU74+DG74+DU74+EE74</f>
        <v>-5721780798601</v>
      </c>
      <c r="EJ74" s="144">
        <f t="shared" si="1356"/>
        <v>0.00624424943</v>
      </c>
      <c r="EK74" s="144">
        <f t="shared" si="131"/>
        <v>3.141592654</v>
      </c>
      <c r="EL74" s="145">
        <f t="shared" si="132"/>
        <v>5721780798601</v>
      </c>
      <c r="EM74" s="140">
        <f t="shared" si="133"/>
        <v>1.570796327</v>
      </c>
      <c r="EN74" s="141">
        <f t="shared" si="134"/>
        <v>1.570796327</v>
      </c>
      <c r="EO74" s="141">
        <f t="shared" si="135"/>
        <v>1.570796327</v>
      </c>
      <c r="EP74" s="122">
        <f t="shared" si="136"/>
        <v>1.570796327</v>
      </c>
      <c r="EQ74" s="142">
        <f t="shared" si="137"/>
        <v>2392024.414</v>
      </c>
      <c r="ER74" s="130">
        <f t="shared" si="138"/>
        <v>2392024.414</v>
      </c>
      <c r="ES74" s="143">
        <f t="shared" si="139"/>
        <v>0.000000006280804992</v>
      </c>
      <c r="ET74" s="143">
        <f t="shared" si="140"/>
        <v>12429323.46</v>
      </c>
      <c r="EU74" s="143">
        <f t="shared" si="141"/>
        <v>1.570796327</v>
      </c>
      <c r="EV74" s="124">
        <f t="shared" si="142"/>
        <v>12429323.46</v>
      </c>
      <c r="EW74" s="144">
        <f t="shared" ref="EW74:EX74" si="1357">BY74+ES74</f>
        <v>-35061673.21</v>
      </c>
      <c r="EX74" s="144">
        <f t="shared" si="1357"/>
        <v>12429323.46</v>
      </c>
      <c r="EY74" s="144">
        <f t="shared" si="144"/>
        <v>2.80091557</v>
      </c>
      <c r="EZ74" s="145">
        <f t="shared" si="145"/>
        <v>37199583.46</v>
      </c>
      <c r="FA74" s="140">
        <f t="shared" si="146"/>
        <v>0.9336385233</v>
      </c>
      <c r="FB74" s="141">
        <f t="shared" si="147"/>
        <v>0.9336385233</v>
      </c>
      <c r="FC74" s="141">
        <f t="shared" si="148"/>
        <v>0.9336385233</v>
      </c>
      <c r="FD74" s="122">
        <f t="shared" si="149"/>
        <v>0.9336385233</v>
      </c>
      <c r="FE74" s="142">
        <f t="shared" si="150"/>
        <v>333.820261</v>
      </c>
      <c r="FF74" s="130">
        <f t="shared" si="151"/>
        <v>333.820261</v>
      </c>
      <c r="FG74" s="143">
        <f t="shared" si="152"/>
        <v>52.54141897</v>
      </c>
      <c r="FH74" s="143">
        <f t="shared" si="153"/>
        <v>70.98893002</v>
      </c>
      <c r="FI74" s="143">
        <f t="shared" si="154"/>
        <v>0.9336385233</v>
      </c>
      <c r="FJ74" s="124">
        <f t="shared" si="155"/>
        <v>88.31777224</v>
      </c>
      <c r="FK74" s="140">
        <f t="shared" si="156"/>
        <v>-6.283185307</v>
      </c>
      <c r="FL74" s="141">
        <f t="shared" si="157"/>
        <v>-6.283185307</v>
      </c>
      <c r="FM74" s="141">
        <f t="shared" si="158"/>
        <v>0</v>
      </c>
      <c r="FN74" s="122">
        <f t="shared" si="159"/>
        <v>0</v>
      </c>
      <c r="FO74" s="142">
        <f t="shared" si="160"/>
        <v>124.2677321</v>
      </c>
      <c r="FP74" s="130">
        <f t="shared" si="161"/>
        <v>124.2677321</v>
      </c>
      <c r="FQ74" s="143">
        <f t="shared" si="162"/>
        <v>-124.2677321</v>
      </c>
      <c r="FR74" s="143">
        <f t="shared" si="163"/>
        <v>0</v>
      </c>
      <c r="FS74" s="143">
        <f t="shared" si="164"/>
        <v>3.141592654</v>
      </c>
      <c r="FT74" s="124">
        <f t="shared" si="165"/>
        <v>124.2677321</v>
      </c>
      <c r="FU74" s="144">
        <f t="shared" si="166"/>
        <v>-70200.26004</v>
      </c>
      <c r="FV74" s="144">
        <f t="shared" si="167"/>
        <v>0</v>
      </c>
      <c r="FW74" s="144">
        <f t="shared" si="168"/>
        <v>-3.141592654</v>
      </c>
      <c r="FX74" s="145">
        <f t="shared" si="169"/>
        <v>70200.26004</v>
      </c>
      <c r="FY74" s="140">
        <f t="shared" si="170"/>
        <v>-3.141592654</v>
      </c>
      <c r="FZ74" s="140">
        <f t="shared" si="171"/>
        <v>-0.9336385233</v>
      </c>
      <c r="GA74" s="141">
        <f t="shared" si="172"/>
        <v>-4.075231177</v>
      </c>
      <c r="GB74" s="141">
        <f t="shared" si="173"/>
        <v>-4.075231177</v>
      </c>
      <c r="GC74" s="122">
        <f t="shared" si="174"/>
        <v>2.20795413</v>
      </c>
      <c r="GD74" s="142">
        <f t="shared" si="175"/>
        <v>70200.26004</v>
      </c>
      <c r="GE74" s="142">
        <f t="shared" si="176"/>
        <v>0.01132274937</v>
      </c>
      <c r="GF74" s="130">
        <f t="shared" si="177"/>
        <v>794.8599501</v>
      </c>
      <c r="GG74" s="143">
        <f t="shared" si="178"/>
        <v>-52.54141897</v>
      </c>
      <c r="GH74" s="143">
        <f t="shared" si="179"/>
        <v>70.98893002</v>
      </c>
      <c r="GI74" s="143">
        <f t="shared" si="180"/>
        <v>2.20795413</v>
      </c>
      <c r="GJ74" s="124">
        <f t="shared" si="181"/>
        <v>88.31777224</v>
      </c>
      <c r="GK74" s="146">
        <f t="shared" si="182"/>
        <v>-0.5</v>
      </c>
      <c r="GL74" s="127">
        <f t="shared" si="183"/>
        <v>-0.8660254038</v>
      </c>
      <c r="GM74" s="146">
        <f t="shared" si="184"/>
        <v>-2.094395102</v>
      </c>
      <c r="GN74" s="127">
        <f t="shared" si="185"/>
        <v>1</v>
      </c>
      <c r="GO74" s="147">
        <f t="shared" si="186"/>
        <v>-0.5</v>
      </c>
      <c r="GP74" s="128">
        <f t="shared" si="187"/>
        <v>0.8660254038</v>
      </c>
      <c r="GQ74" s="147">
        <f t="shared" si="188"/>
        <v>2.094395102</v>
      </c>
      <c r="GR74" s="128">
        <f t="shared" si="189"/>
        <v>1</v>
      </c>
      <c r="GS74" s="140">
        <f t="shared" si="190"/>
        <v>-2.094395102</v>
      </c>
      <c r="GT74" s="140">
        <f t="shared" si="191"/>
        <v>0.9336385233</v>
      </c>
      <c r="GU74" s="141">
        <f t="shared" si="192"/>
        <v>-1.160756579</v>
      </c>
      <c r="GV74" s="141">
        <f t="shared" si="193"/>
        <v>-1.160756579</v>
      </c>
      <c r="GW74" s="122">
        <f t="shared" si="194"/>
        <v>-1.160756579</v>
      </c>
      <c r="GX74" s="142">
        <f t="shared" si="195"/>
        <v>1</v>
      </c>
      <c r="GY74" s="142">
        <f t="shared" si="196"/>
        <v>88.31777224</v>
      </c>
      <c r="GZ74" s="130">
        <f t="shared" si="197"/>
        <v>88.31777224</v>
      </c>
      <c r="HA74" s="143">
        <f t="shared" si="198"/>
        <v>35.2075073</v>
      </c>
      <c r="HB74" s="143">
        <f t="shared" si="199"/>
        <v>-80.99666859</v>
      </c>
      <c r="HC74" s="143">
        <f t="shared" si="200"/>
        <v>-1.160756579</v>
      </c>
      <c r="HD74" s="124">
        <f t="shared" si="201"/>
        <v>88.31777224</v>
      </c>
      <c r="HE74" s="140">
        <f t="shared" si="202"/>
        <v>2.094395102</v>
      </c>
      <c r="HF74" s="140">
        <f t="shared" si="203"/>
        <v>2.20795413</v>
      </c>
      <c r="HG74" s="141">
        <f t="shared" si="204"/>
        <v>4.302349233</v>
      </c>
      <c r="HH74" s="141">
        <f t="shared" si="205"/>
        <v>4.302349233</v>
      </c>
      <c r="HI74" s="122">
        <f t="shared" si="206"/>
        <v>-1.980836074</v>
      </c>
      <c r="HJ74" s="142">
        <f t="shared" si="207"/>
        <v>1</v>
      </c>
      <c r="HK74" s="142">
        <f t="shared" si="208"/>
        <v>88.31777224</v>
      </c>
      <c r="HL74" s="130">
        <f t="shared" si="209"/>
        <v>88.31777224</v>
      </c>
      <c r="HM74" s="143">
        <f t="shared" si="210"/>
        <v>-35.2075073</v>
      </c>
      <c r="HN74" s="143">
        <f t="shared" si="211"/>
        <v>-80.99666859</v>
      </c>
      <c r="HO74" s="143">
        <f t="shared" si="212"/>
        <v>-1.980836074</v>
      </c>
      <c r="HP74" s="124">
        <f t="shared" si="213"/>
        <v>88.31777224</v>
      </c>
      <c r="HQ74" s="140">
        <f t="shared" si="214"/>
        <v>2.094395102</v>
      </c>
      <c r="HR74" s="140">
        <f t="shared" si="215"/>
        <v>0.9336385233</v>
      </c>
      <c r="HS74" s="141">
        <f t="shared" si="216"/>
        <v>3.028033626</v>
      </c>
      <c r="HT74" s="141">
        <f t="shared" si="217"/>
        <v>3.028033626</v>
      </c>
      <c r="HU74" s="122">
        <f t="shared" si="218"/>
        <v>3.028033626</v>
      </c>
      <c r="HV74" s="142">
        <f t="shared" si="219"/>
        <v>1</v>
      </c>
      <c r="HW74" s="142">
        <f t="shared" si="220"/>
        <v>88.31777224</v>
      </c>
      <c r="HX74" s="130">
        <f t="shared" si="221"/>
        <v>88.31777224</v>
      </c>
      <c r="HY74" s="143">
        <f t="shared" si="222"/>
        <v>-87.74892627</v>
      </c>
      <c r="HZ74" s="143">
        <f t="shared" si="223"/>
        <v>10.00773857</v>
      </c>
      <c r="IA74" s="143">
        <f t="shared" si="224"/>
        <v>3.028033626</v>
      </c>
      <c r="IB74" s="124">
        <f t="shared" si="225"/>
        <v>88.31777224</v>
      </c>
      <c r="IC74" s="140">
        <f t="shared" si="226"/>
        <v>-2.094395102</v>
      </c>
      <c r="ID74" s="140">
        <f t="shared" si="227"/>
        <v>2.20795413</v>
      </c>
      <c r="IE74" s="141">
        <f t="shared" si="228"/>
        <v>0.1135590279</v>
      </c>
      <c r="IF74" s="141">
        <f t="shared" si="229"/>
        <v>0.1135590279</v>
      </c>
      <c r="IG74" s="122">
        <f t="shared" si="230"/>
        <v>0.1135590279</v>
      </c>
      <c r="IH74" s="142">
        <f t="shared" si="231"/>
        <v>1</v>
      </c>
      <c r="II74" s="142">
        <f t="shared" si="232"/>
        <v>88.31777224</v>
      </c>
      <c r="IJ74" s="130">
        <f t="shared" si="233"/>
        <v>88.31777224</v>
      </c>
      <c r="IK74" s="143">
        <f t="shared" si="234"/>
        <v>87.74892627</v>
      </c>
      <c r="IL74" s="143">
        <f t="shared" si="235"/>
        <v>10.00773857</v>
      </c>
      <c r="IM74" s="143">
        <f t="shared" si="236"/>
        <v>0.1135590279</v>
      </c>
      <c r="IN74" s="124">
        <f t="shared" si="237"/>
        <v>88.31777224</v>
      </c>
    </row>
    <row r="75" ht="12.75" customHeight="1">
      <c r="A75" s="129">
        <f>'Cortez Cubic'!AP75</f>
        <v>-0.2187762226</v>
      </c>
      <c r="B75" s="129">
        <f>'Cortez Cubic'!AQ75</f>
        <v>3.655232435</v>
      </c>
      <c r="C75" s="129">
        <f>'Cortez Cubic'!AR75</f>
        <v>2443.581425</v>
      </c>
      <c r="D75" s="129">
        <f>'Cortez Cubic'!AS75</f>
        <v>-114642.8542</v>
      </c>
      <c r="E75" s="129">
        <f t="shared" ref="E75:H75" si="1358">0</f>
        <v>0</v>
      </c>
      <c r="F75" s="129">
        <f t="shared" si="1358"/>
        <v>0</v>
      </c>
      <c r="G75" s="129">
        <f t="shared" si="1358"/>
        <v>0</v>
      </c>
      <c r="H75" s="129">
        <f t="shared" si="1358"/>
        <v>0</v>
      </c>
      <c r="I75" s="110">
        <f>'Cortez Cubic'!I75</f>
        <v>71</v>
      </c>
      <c r="J75" s="130">
        <f t="shared" si="28"/>
        <v>66.86128858</v>
      </c>
      <c r="K75" s="131">
        <f t="shared" si="29"/>
        <v>1</v>
      </c>
      <c r="L75" s="131">
        <f t="shared" si="30"/>
        <v>0</v>
      </c>
      <c r="M75" s="132">
        <f t="shared" si="31"/>
        <v>4.138711419</v>
      </c>
      <c r="N75" s="133">
        <f t="shared" si="32"/>
        <v>0</v>
      </c>
      <c r="O75" s="134">
        <f t="shared" si="33"/>
        <v>66.86128858</v>
      </c>
      <c r="P75" s="134">
        <f t="shared" si="34"/>
        <v>-2.790915697</v>
      </c>
      <c r="Q75" s="135">
        <f t="shared" si="35"/>
        <v>66.86128858</v>
      </c>
      <c r="R75" s="135">
        <f t="shared" si="36"/>
        <v>2.790915697</v>
      </c>
      <c r="S75" s="136">
        <f t="shared" si="37"/>
        <v>-117.014946</v>
      </c>
      <c r="T75" s="136">
        <f t="shared" si="38"/>
        <v>0</v>
      </c>
      <c r="U75" s="137">
        <f t="shared" ref="U75:X75" si="1359">ATAN2(A75,E75)</f>
        <v>3.141592654</v>
      </c>
      <c r="V75" s="137">
        <f t="shared" si="1359"/>
        <v>0</v>
      </c>
      <c r="W75" s="137">
        <f t="shared" si="1359"/>
        <v>0</v>
      </c>
      <c r="X75" s="137">
        <f t="shared" si="1359"/>
        <v>3.141592654</v>
      </c>
      <c r="Y75" s="137">
        <f t="shared" ref="Y75:AB75" si="1360">SQRT(POWER(A75,2)+POWER(E75,2))</f>
        <v>0.2187762226</v>
      </c>
      <c r="Z75" s="137">
        <f t="shared" si="1360"/>
        <v>3.655232435</v>
      </c>
      <c r="AA75" s="137">
        <f t="shared" si="1360"/>
        <v>2443.581425</v>
      </c>
      <c r="AB75" s="137">
        <f t="shared" si="1360"/>
        <v>114642.8542</v>
      </c>
      <c r="AC75" s="138">
        <f t="shared" ref="AC75:AF75" si="1361">U75-$U75</f>
        <v>0</v>
      </c>
      <c r="AD75" s="138">
        <f t="shared" si="1361"/>
        <v>-3.141592654</v>
      </c>
      <c r="AE75" s="138">
        <f t="shared" si="1361"/>
        <v>-3.141592654</v>
      </c>
      <c r="AF75" s="138">
        <f t="shared" si="1361"/>
        <v>0</v>
      </c>
      <c r="AG75" s="138">
        <f t="shared" ref="AG75:AJ75" si="1362">Y75/$Y75</f>
        <v>1</v>
      </c>
      <c r="AH75" s="138">
        <f t="shared" si="1362"/>
        <v>16.70763116</v>
      </c>
      <c r="AI75" s="138">
        <f t="shared" si="1362"/>
        <v>11169.31902</v>
      </c>
      <c r="AJ75" s="138">
        <f t="shared" si="1362"/>
        <v>524018.8027</v>
      </c>
      <c r="AK75" s="139">
        <f t="shared" ref="AK75:AN75" si="1363">AG75*COS(AC75)</f>
        <v>1</v>
      </c>
      <c r="AL75" s="139">
        <f t="shared" si="1363"/>
        <v>-16.70763116</v>
      </c>
      <c r="AM75" s="139">
        <f t="shared" si="1363"/>
        <v>-11169.31902</v>
      </c>
      <c r="AN75" s="139">
        <f t="shared" si="1363"/>
        <v>524018.8027</v>
      </c>
      <c r="AO75" s="129">
        <f t="shared" ref="AO75:AR75" si="1364">AG75*SIN(AC75)</f>
        <v>0</v>
      </c>
      <c r="AP75" s="129">
        <f t="shared" si="1364"/>
        <v>0</v>
      </c>
      <c r="AQ75" s="129">
        <f t="shared" si="1364"/>
        <v>0</v>
      </c>
      <c r="AR75" s="129">
        <f t="shared" si="1364"/>
        <v>0</v>
      </c>
      <c r="AS75" s="140">
        <f t="shared" si="45"/>
        <v>-9.424777961</v>
      </c>
      <c r="AT75" s="141">
        <f t="shared" si="46"/>
        <v>-9.424777961</v>
      </c>
      <c r="AU75" s="141">
        <f t="shared" si="47"/>
        <v>-3.141592654</v>
      </c>
      <c r="AV75" s="122">
        <f t="shared" si="48"/>
        <v>3.141592654</v>
      </c>
      <c r="AW75" s="142">
        <f t="shared" si="49"/>
        <v>4663.850684</v>
      </c>
      <c r="AX75" s="130">
        <f t="shared" si="50"/>
        <v>4663.850684</v>
      </c>
      <c r="AY75" s="143">
        <f t="shared" si="51"/>
        <v>9327.701368</v>
      </c>
      <c r="AZ75" s="143">
        <f t="shared" si="52"/>
        <v>0</v>
      </c>
      <c r="BA75" s="143">
        <f t="shared" si="53"/>
        <v>0</v>
      </c>
      <c r="BB75" s="124">
        <f t="shared" si="54"/>
        <v>9327.701368</v>
      </c>
      <c r="BC75" s="140">
        <f t="shared" ref="BC75:BD75" si="1365">BC$2*AD75</f>
        <v>-3.141592654</v>
      </c>
      <c r="BD75" s="140">
        <f t="shared" si="1365"/>
        <v>-3.141592654</v>
      </c>
      <c r="BE75" s="141">
        <f t="shared" si="56"/>
        <v>-6.283185307</v>
      </c>
      <c r="BF75" s="141">
        <f t="shared" si="57"/>
        <v>0</v>
      </c>
      <c r="BG75" s="122">
        <f t="shared" si="58"/>
        <v>0</v>
      </c>
      <c r="BH75" s="142">
        <f t="shared" ref="BH75:BI75" si="1366">POWER(AH75,BH$2)</f>
        <v>16.70763116</v>
      </c>
      <c r="BI75" s="142">
        <f t="shared" si="1366"/>
        <v>11169.31902</v>
      </c>
      <c r="BJ75" s="130">
        <f t="shared" si="60"/>
        <v>186612.8626</v>
      </c>
      <c r="BK75" s="143">
        <f t="shared" si="61"/>
        <v>1679515.763</v>
      </c>
      <c r="BL75" s="143">
        <f t="shared" si="62"/>
        <v>0</v>
      </c>
      <c r="BM75" s="143">
        <f t="shared" si="63"/>
        <v>0</v>
      </c>
      <c r="BN75" s="124">
        <f t="shared" si="64"/>
        <v>1679515.763</v>
      </c>
      <c r="BO75" s="140">
        <f t="shared" si="65"/>
        <v>0</v>
      </c>
      <c r="BP75" s="141">
        <f t="shared" si="66"/>
        <v>0</v>
      </c>
      <c r="BQ75" s="141">
        <f t="shared" si="67"/>
        <v>0</v>
      </c>
      <c r="BR75" s="122">
        <f t="shared" si="68"/>
        <v>0</v>
      </c>
      <c r="BS75" s="142">
        <f t="shared" si="69"/>
        <v>524018.8027</v>
      </c>
      <c r="BT75" s="130">
        <f t="shared" si="70"/>
        <v>524018.8027</v>
      </c>
      <c r="BU75" s="143">
        <f t="shared" si="71"/>
        <v>-14148507.67</v>
      </c>
      <c r="BV75" s="143">
        <f t="shared" si="72"/>
        <v>0</v>
      </c>
      <c r="BW75" s="143">
        <f t="shared" si="73"/>
        <v>3.141592654</v>
      </c>
      <c r="BX75" s="124">
        <f t="shared" si="74"/>
        <v>14148507.67</v>
      </c>
      <c r="BY75" s="144">
        <f t="shared" ref="BY75:BZ75" si="1367">AY75+BK75+BU75</f>
        <v>-12459664.21</v>
      </c>
      <c r="BZ75" s="144">
        <f t="shared" si="1367"/>
        <v>0</v>
      </c>
      <c r="CA75" s="144">
        <f t="shared" si="76"/>
        <v>-3.141592654</v>
      </c>
      <c r="CB75" s="145">
        <f t="shared" si="77"/>
        <v>12459664.21</v>
      </c>
      <c r="CC75" s="140">
        <f t="shared" ref="CC75:CD75" si="1368">CC$2*AD75</f>
        <v>-6.283185307</v>
      </c>
      <c r="CD75" s="140">
        <f t="shared" si="1368"/>
        <v>-6.283185307</v>
      </c>
      <c r="CE75" s="141">
        <f t="shared" si="79"/>
        <v>-12.56637061</v>
      </c>
      <c r="CF75" s="141">
        <f t="shared" si="80"/>
        <v>0</v>
      </c>
      <c r="CG75" s="122">
        <f t="shared" si="81"/>
        <v>0</v>
      </c>
      <c r="CH75" s="142">
        <f t="shared" ref="CH75:CI75" si="1369">POWER(AH75,CH$2)</f>
        <v>279.1449391</v>
      </c>
      <c r="CI75" s="142">
        <f t="shared" si="1369"/>
        <v>124753687.5</v>
      </c>
      <c r="CJ75" s="130">
        <f t="shared" si="83"/>
        <v>34824360490</v>
      </c>
      <c r="CK75" s="143">
        <f t="shared" si="84"/>
        <v>-34824360490</v>
      </c>
      <c r="CL75" s="143">
        <f t="shared" si="85"/>
        <v>0</v>
      </c>
      <c r="CM75" s="143">
        <f t="shared" si="86"/>
        <v>3.141592654</v>
      </c>
      <c r="CN75" s="124">
        <f t="shared" si="87"/>
        <v>34824360490</v>
      </c>
      <c r="CO75" s="140">
        <f t="shared" si="88"/>
        <v>-9.424777961</v>
      </c>
      <c r="CP75" s="141">
        <f t="shared" si="89"/>
        <v>-9.424777961</v>
      </c>
      <c r="CQ75" s="141">
        <f t="shared" si="90"/>
        <v>-3.141592654</v>
      </c>
      <c r="CR75" s="122">
        <f t="shared" si="91"/>
        <v>3.141592654</v>
      </c>
      <c r="CS75" s="142">
        <f t="shared" si="92"/>
        <v>1393413734722</v>
      </c>
      <c r="CT75" s="130">
        <f t="shared" si="93"/>
        <v>1393413734722</v>
      </c>
      <c r="CU75" s="143">
        <f t="shared" si="94"/>
        <v>-5573654938890</v>
      </c>
      <c r="CV75" s="143">
        <f t="shared" si="95"/>
        <v>0.000682575868</v>
      </c>
      <c r="CW75" s="143">
        <f t="shared" si="96"/>
        <v>3.141592654</v>
      </c>
      <c r="CX75" s="124">
        <f t="shared" si="97"/>
        <v>5573654938890</v>
      </c>
      <c r="CY75" s="140">
        <f t="shared" si="98"/>
        <v>-9.424777961</v>
      </c>
      <c r="CZ75" s="140">
        <f t="shared" si="99"/>
        <v>0</v>
      </c>
      <c r="DA75" s="141">
        <f t="shared" si="100"/>
        <v>-9.424777961</v>
      </c>
      <c r="DB75" s="141">
        <f t="shared" si="101"/>
        <v>-3.141592654</v>
      </c>
      <c r="DC75" s="122">
        <f t="shared" si="102"/>
        <v>3.141592654</v>
      </c>
      <c r="DD75" s="142">
        <f t="shared" si="103"/>
        <v>4663.850684</v>
      </c>
      <c r="DE75" s="142">
        <f t="shared" si="104"/>
        <v>524018.8027</v>
      </c>
      <c r="DF75" s="130">
        <f t="shared" si="105"/>
        <v>2443945451</v>
      </c>
      <c r="DG75" s="143">
        <f t="shared" si="106"/>
        <v>-9775781804</v>
      </c>
      <c r="DH75" s="143">
        <f t="shared" si="107"/>
        <v>0.00000119718799</v>
      </c>
      <c r="DI75" s="143">
        <f t="shared" si="108"/>
        <v>3.141592654</v>
      </c>
      <c r="DJ75" s="124">
        <f t="shared" si="109"/>
        <v>9775781804</v>
      </c>
      <c r="DK75" s="140">
        <f t="shared" ref="DK75:DM75" si="1370">DK$2*AD75</f>
        <v>-3.141592654</v>
      </c>
      <c r="DL75" s="140">
        <f t="shared" si="1370"/>
        <v>-3.141592654</v>
      </c>
      <c r="DM75" s="140">
        <f t="shared" si="1370"/>
        <v>0</v>
      </c>
      <c r="DN75" s="141">
        <f t="shared" si="111"/>
        <v>-6.283185307</v>
      </c>
      <c r="DO75" s="141">
        <f t="shared" si="112"/>
        <v>0</v>
      </c>
      <c r="DP75" s="122">
        <f t="shared" si="113"/>
        <v>0</v>
      </c>
      <c r="DQ75" s="142">
        <f t="shared" ref="DQ75:DS75" si="1371">POWER(AH75,DQ$2)</f>
        <v>16.70763116</v>
      </c>
      <c r="DR75" s="142">
        <f t="shared" si="1371"/>
        <v>11169.31902</v>
      </c>
      <c r="DS75" s="142">
        <f t="shared" si="1371"/>
        <v>524018.8027</v>
      </c>
      <c r="DT75" s="130">
        <f t="shared" si="115"/>
        <v>97788648823</v>
      </c>
      <c r="DU75" s="143">
        <f t="shared" si="116"/>
        <v>-1760195678811</v>
      </c>
      <c r="DV75" s="143">
        <f t="shared" si="117"/>
        <v>0</v>
      </c>
      <c r="DW75" s="143">
        <f t="shared" si="118"/>
        <v>3.141592654</v>
      </c>
      <c r="DX75" s="124">
        <f t="shared" si="119"/>
        <v>1760195678811</v>
      </c>
      <c r="DY75" s="140">
        <f t="shared" si="120"/>
        <v>0</v>
      </c>
      <c r="DZ75" s="141">
        <f t="shared" si="121"/>
        <v>0</v>
      </c>
      <c r="EA75" s="141">
        <f t="shared" si="122"/>
        <v>0</v>
      </c>
      <c r="EB75" s="122">
        <f t="shared" si="123"/>
        <v>0</v>
      </c>
      <c r="EC75" s="142">
        <f t="shared" si="124"/>
        <v>274595705536</v>
      </c>
      <c r="ED75" s="130">
        <f t="shared" si="125"/>
        <v>274595705536</v>
      </c>
      <c r="EE75" s="143">
        <f t="shared" si="126"/>
        <v>7414084049469</v>
      </c>
      <c r="EF75" s="143">
        <f t="shared" si="127"/>
        <v>0</v>
      </c>
      <c r="EG75" s="143">
        <f t="shared" si="128"/>
        <v>0</v>
      </c>
      <c r="EH75" s="124">
        <f t="shared" si="129"/>
        <v>7414084049469</v>
      </c>
      <c r="EI75" s="144">
        <f t="shared" ref="EI75:EJ75" si="1372">CK75+CU75+DG75+DU75+EE75</f>
        <v>35633289474</v>
      </c>
      <c r="EJ75" s="144">
        <f t="shared" si="1372"/>
        <v>0.000683773056</v>
      </c>
      <c r="EK75" s="144">
        <f t="shared" si="131"/>
        <v>0</v>
      </c>
      <c r="EL75" s="145">
        <f t="shared" si="132"/>
        <v>35633289474</v>
      </c>
      <c r="EM75" s="140">
        <f t="shared" si="133"/>
        <v>0</v>
      </c>
      <c r="EN75" s="141">
        <f t="shared" si="134"/>
        <v>0</v>
      </c>
      <c r="EO75" s="141">
        <f t="shared" si="135"/>
        <v>0</v>
      </c>
      <c r="EP75" s="122">
        <f t="shared" si="136"/>
        <v>0</v>
      </c>
      <c r="EQ75" s="142">
        <f t="shared" si="137"/>
        <v>188767.819</v>
      </c>
      <c r="ER75" s="130">
        <f t="shared" si="138"/>
        <v>188767.819</v>
      </c>
      <c r="ES75" s="143">
        <f t="shared" si="139"/>
        <v>980866.3598</v>
      </c>
      <c r="ET75" s="143">
        <f t="shared" si="140"/>
        <v>0.000000009411003002</v>
      </c>
      <c r="EU75" s="143">
        <f t="shared" si="141"/>
        <v>0</v>
      </c>
      <c r="EV75" s="124">
        <f t="shared" si="142"/>
        <v>980866.3598</v>
      </c>
      <c r="EW75" s="144">
        <f t="shared" ref="EW75:EX75" si="1373">BY75+ES75</f>
        <v>-11478797.85</v>
      </c>
      <c r="EX75" s="144">
        <f t="shared" si="1373"/>
        <v>0.000000009409860688</v>
      </c>
      <c r="EY75" s="144">
        <f t="shared" si="144"/>
        <v>3.141592654</v>
      </c>
      <c r="EZ75" s="145">
        <f t="shared" si="145"/>
        <v>11478797.85</v>
      </c>
      <c r="FA75" s="140">
        <f t="shared" si="146"/>
        <v>1.047197551</v>
      </c>
      <c r="FB75" s="141">
        <f t="shared" si="147"/>
        <v>1.047197551</v>
      </c>
      <c r="FC75" s="141">
        <f t="shared" si="148"/>
        <v>1.047197551</v>
      </c>
      <c r="FD75" s="122">
        <f t="shared" si="149"/>
        <v>1.047197551</v>
      </c>
      <c r="FE75" s="142">
        <f t="shared" si="150"/>
        <v>225.5790704</v>
      </c>
      <c r="FF75" s="130">
        <f t="shared" si="151"/>
        <v>225.5790704</v>
      </c>
      <c r="FG75" s="143">
        <f t="shared" si="152"/>
        <v>29.84037113</v>
      </c>
      <c r="FH75" s="143">
        <f t="shared" si="153"/>
        <v>51.68503892</v>
      </c>
      <c r="FI75" s="143">
        <f t="shared" si="154"/>
        <v>1.047197551</v>
      </c>
      <c r="FJ75" s="124">
        <f t="shared" si="155"/>
        <v>59.68074226</v>
      </c>
      <c r="FK75" s="140">
        <f t="shared" si="156"/>
        <v>-6.283185307</v>
      </c>
      <c r="FL75" s="141">
        <f t="shared" si="157"/>
        <v>-6.283185307</v>
      </c>
      <c r="FM75" s="141">
        <f t="shared" si="158"/>
        <v>0</v>
      </c>
      <c r="FN75" s="122">
        <f t="shared" si="159"/>
        <v>0</v>
      </c>
      <c r="FO75" s="142">
        <f t="shared" si="160"/>
        <v>279.1449391</v>
      </c>
      <c r="FP75" s="130">
        <f t="shared" si="161"/>
        <v>279.1449391</v>
      </c>
      <c r="FQ75" s="143">
        <f t="shared" si="162"/>
        <v>-279.1449391</v>
      </c>
      <c r="FR75" s="143">
        <f t="shared" si="163"/>
        <v>0</v>
      </c>
      <c r="FS75" s="143">
        <f t="shared" si="164"/>
        <v>3.141592654</v>
      </c>
      <c r="FT75" s="124">
        <f t="shared" si="165"/>
        <v>279.1449391</v>
      </c>
      <c r="FU75" s="144">
        <f t="shared" si="166"/>
        <v>-33787.10201</v>
      </c>
      <c r="FV75" s="144">
        <f t="shared" si="167"/>
        <v>0</v>
      </c>
      <c r="FW75" s="144">
        <f t="shared" si="168"/>
        <v>-3.141592654</v>
      </c>
      <c r="FX75" s="145">
        <f t="shared" si="169"/>
        <v>33787.10201</v>
      </c>
      <c r="FY75" s="140">
        <f t="shared" si="170"/>
        <v>-3.141592654</v>
      </c>
      <c r="FZ75" s="140">
        <f t="shared" si="171"/>
        <v>-1.047197551</v>
      </c>
      <c r="GA75" s="141">
        <f t="shared" si="172"/>
        <v>-4.188790205</v>
      </c>
      <c r="GB75" s="141">
        <f t="shared" si="173"/>
        <v>-4.188790205</v>
      </c>
      <c r="GC75" s="122">
        <f t="shared" si="174"/>
        <v>2.094395102</v>
      </c>
      <c r="GD75" s="142">
        <f t="shared" si="175"/>
        <v>33787.10201</v>
      </c>
      <c r="GE75" s="142">
        <f t="shared" si="176"/>
        <v>0.01675582377</v>
      </c>
      <c r="GF75" s="130">
        <f t="shared" si="177"/>
        <v>566.1307271</v>
      </c>
      <c r="GG75" s="143">
        <f t="shared" si="178"/>
        <v>-31.45170706</v>
      </c>
      <c r="GH75" s="143">
        <f t="shared" si="179"/>
        <v>54.47595461</v>
      </c>
      <c r="GI75" s="143">
        <f t="shared" si="180"/>
        <v>2.094395102</v>
      </c>
      <c r="GJ75" s="124">
        <f t="shared" si="181"/>
        <v>62.90341412</v>
      </c>
      <c r="GK75" s="146">
        <f t="shared" si="182"/>
        <v>-0.5</v>
      </c>
      <c r="GL75" s="127">
        <f t="shared" si="183"/>
        <v>-0.8660254038</v>
      </c>
      <c r="GM75" s="146">
        <f t="shared" si="184"/>
        <v>-2.094395102</v>
      </c>
      <c r="GN75" s="127">
        <f t="shared" si="185"/>
        <v>1</v>
      </c>
      <c r="GO75" s="147">
        <f t="shared" si="186"/>
        <v>-0.5</v>
      </c>
      <c r="GP75" s="128">
        <f t="shared" si="187"/>
        <v>0.8660254038</v>
      </c>
      <c r="GQ75" s="147">
        <f t="shared" si="188"/>
        <v>2.094395102</v>
      </c>
      <c r="GR75" s="128">
        <f t="shared" si="189"/>
        <v>1</v>
      </c>
      <c r="GS75" s="140">
        <f t="shared" si="190"/>
        <v>-2.094395102</v>
      </c>
      <c r="GT75" s="140">
        <f t="shared" si="191"/>
        <v>1.047197551</v>
      </c>
      <c r="GU75" s="141">
        <f t="shared" si="192"/>
        <v>-1.047197551</v>
      </c>
      <c r="GV75" s="141">
        <f t="shared" si="193"/>
        <v>-1.047197551</v>
      </c>
      <c r="GW75" s="122">
        <f t="shared" si="194"/>
        <v>-1.047197551</v>
      </c>
      <c r="GX75" s="142">
        <f t="shared" si="195"/>
        <v>1</v>
      </c>
      <c r="GY75" s="142">
        <f t="shared" si="196"/>
        <v>59.68074226</v>
      </c>
      <c r="GZ75" s="130">
        <f t="shared" si="197"/>
        <v>59.68074226</v>
      </c>
      <c r="HA75" s="143">
        <f t="shared" si="198"/>
        <v>29.84037113</v>
      </c>
      <c r="HB75" s="143">
        <f t="shared" si="199"/>
        <v>-51.68503892</v>
      </c>
      <c r="HC75" s="143">
        <f t="shared" si="200"/>
        <v>-1.047197551</v>
      </c>
      <c r="HD75" s="124">
        <f t="shared" si="201"/>
        <v>59.68074226</v>
      </c>
      <c r="HE75" s="140">
        <f t="shared" si="202"/>
        <v>2.094395102</v>
      </c>
      <c r="HF75" s="140">
        <f t="shared" si="203"/>
        <v>2.094395102</v>
      </c>
      <c r="HG75" s="141">
        <f t="shared" si="204"/>
        <v>4.188790205</v>
      </c>
      <c r="HH75" s="141">
        <f t="shared" si="205"/>
        <v>4.188790205</v>
      </c>
      <c r="HI75" s="122">
        <f t="shared" si="206"/>
        <v>-2.094395102</v>
      </c>
      <c r="HJ75" s="142">
        <f t="shared" si="207"/>
        <v>1</v>
      </c>
      <c r="HK75" s="142">
        <f t="shared" si="208"/>
        <v>62.90341412</v>
      </c>
      <c r="HL75" s="130">
        <f t="shared" si="209"/>
        <v>62.90341412</v>
      </c>
      <c r="HM75" s="143">
        <f t="shared" si="210"/>
        <v>-31.45170706</v>
      </c>
      <c r="HN75" s="143">
        <f t="shared" si="211"/>
        <v>-54.47595461</v>
      </c>
      <c r="HO75" s="143">
        <f t="shared" si="212"/>
        <v>-2.094395102</v>
      </c>
      <c r="HP75" s="124">
        <f t="shared" si="213"/>
        <v>62.90341412</v>
      </c>
      <c r="HQ75" s="140">
        <f t="shared" si="214"/>
        <v>2.094395102</v>
      </c>
      <c r="HR75" s="140">
        <f t="shared" si="215"/>
        <v>1.047197551</v>
      </c>
      <c r="HS75" s="141">
        <f t="shared" si="216"/>
        <v>3.141592654</v>
      </c>
      <c r="HT75" s="141">
        <f t="shared" si="217"/>
        <v>3.141592654</v>
      </c>
      <c r="HU75" s="122">
        <f t="shared" si="218"/>
        <v>3.141592654</v>
      </c>
      <c r="HV75" s="142">
        <f t="shared" si="219"/>
        <v>1</v>
      </c>
      <c r="HW75" s="142">
        <f t="shared" si="220"/>
        <v>59.68074226</v>
      </c>
      <c r="HX75" s="130">
        <f t="shared" si="221"/>
        <v>59.68074226</v>
      </c>
      <c r="HY75" s="143">
        <f t="shared" si="222"/>
        <v>-59.68074226</v>
      </c>
      <c r="HZ75" s="143">
        <f t="shared" si="223"/>
        <v>0</v>
      </c>
      <c r="IA75" s="143">
        <f t="shared" si="224"/>
        <v>3.141592654</v>
      </c>
      <c r="IB75" s="124">
        <f t="shared" si="225"/>
        <v>59.68074226</v>
      </c>
      <c r="IC75" s="140">
        <f t="shared" si="226"/>
        <v>-2.094395102</v>
      </c>
      <c r="ID75" s="140">
        <f t="shared" si="227"/>
        <v>2.094395102</v>
      </c>
      <c r="IE75" s="141">
        <f t="shared" si="228"/>
        <v>0</v>
      </c>
      <c r="IF75" s="141">
        <f t="shared" si="229"/>
        <v>0</v>
      </c>
      <c r="IG75" s="122">
        <f t="shared" si="230"/>
        <v>0</v>
      </c>
      <c r="IH75" s="142">
        <f t="shared" si="231"/>
        <v>1</v>
      </c>
      <c r="II75" s="142">
        <f t="shared" si="232"/>
        <v>62.90341412</v>
      </c>
      <c r="IJ75" s="130">
        <f t="shared" si="233"/>
        <v>62.90341412</v>
      </c>
      <c r="IK75" s="143">
        <f t="shared" si="234"/>
        <v>62.90341412</v>
      </c>
      <c r="IL75" s="143">
        <f t="shared" si="235"/>
        <v>0</v>
      </c>
      <c r="IM75" s="143">
        <f t="shared" si="236"/>
        <v>0</v>
      </c>
      <c r="IN75" s="124">
        <f t="shared" si="237"/>
        <v>62.90341412</v>
      </c>
    </row>
    <row r="76" ht="12.75" customHeight="1">
      <c r="A76" s="129">
        <f>'Cortez Cubic'!AP76</f>
        <v>-0.2187762226</v>
      </c>
      <c r="B76" s="129">
        <f>'Cortez Cubic'!AQ76</f>
        <v>3.528858761</v>
      </c>
      <c r="C76" s="129">
        <f>'Cortez Cubic'!AR76</f>
        <v>5673.210295</v>
      </c>
      <c r="D76" s="129">
        <f>'Cortez Cubic'!AS76</f>
        <v>-362027.2109</v>
      </c>
      <c r="E76" s="129">
        <f t="shared" ref="E76:H76" si="1374">0</f>
        <v>0</v>
      </c>
      <c r="F76" s="129">
        <f t="shared" si="1374"/>
        <v>0</v>
      </c>
      <c r="G76" s="129">
        <f t="shared" si="1374"/>
        <v>0</v>
      </c>
      <c r="H76" s="129">
        <f t="shared" si="1374"/>
        <v>0</v>
      </c>
      <c r="I76" s="110">
        <f>'Cortez Cubic'!I76</f>
        <v>83</v>
      </c>
      <c r="J76" s="130">
        <f t="shared" si="28"/>
        <v>78.85301542</v>
      </c>
      <c r="K76" s="131">
        <f t="shared" si="29"/>
        <v>0</v>
      </c>
      <c r="L76" s="131">
        <f t="shared" si="30"/>
        <v>1</v>
      </c>
      <c r="M76" s="132">
        <f t="shared" si="31"/>
        <v>4.146984584</v>
      </c>
      <c r="N76" s="133">
        <f t="shared" si="32"/>
        <v>38.00562</v>
      </c>
      <c r="O76" s="134">
        <f t="shared" si="33"/>
        <v>116.8586354</v>
      </c>
      <c r="P76" s="134">
        <f t="shared" si="34"/>
        <v>0</v>
      </c>
      <c r="Q76" s="135">
        <f t="shared" si="35"/>
        <v>78.85301542</v>
      </c>
      <c r="R76" s="135">
        <f t="shared" si="36"/>
        <v>0</v>
      </c>
      <c r="S76" s="136">
        <f t="shared" si="37"/>
        <v>-179.5816586</v>
      </c>
      <c r="T76" s="136">
        <f t="shared" si="38"/>
        <v>0</v>
      </c>
      <c r="U76" s="137">
        <f t="shared" ref="U76:X76" si="1375">ATAN2(A76,E76)</f>
        <v>3.141592654</v>
      </c>
      <c r="V76" s="137">
        <f t="shared" si="1375"/>
        <v>0</v>
      </c>
      <c r="W76" s="137">
        <f t="shared" si="1375"/>
        <v>0</v>
      </c>
      <c r="X76" s="137">
        <f t="shared" si="1375"/>
        <v>3.141592654</v>
      </c>
      <c r="Y76" s="137">
        <f t="shared" ref="Y76:AB76" si="1376">SQRT(POWER(A76,2)+POWER(E76,2))</f>
        <v>0.2187762226</v>
      </c>
      <c r="Z76" s="137">
        <f t="shared" si="1376"/>
        <v>3.528858761</v>
      </c>
      <c r="AA76" s="137">
        <f t="shared" si="1376"/>
        <v>5673.210295</v>
      </c>
      <c r="AB76" s="137">
        <f t="shared" si="1376"/>
        <v>362027.2109</v>
      </c>
      <c r="AC76" s="138">
        <f t="shared" ref="AC76:AF76" si="1377">U76-$U76</f>
        <v>0</v>
      </c>
      <c r="AD76" s="138">
        <f t="shared" si="1377"/>
        <v>-3.141592654</v>
      </c>
      <c r="AE76" s="138">
        <f t="shared" si="1377"/>
        <v>-3.141592654</v>
      </c>
      <c r="AF76" s="138">
        <f t="shared" si="1377"/>
        <v>0</v>
      </c>
      <c r="AG76" s="138">
        <f t="shared" ref="AG76:AJ76" si="1378">Y76/$Y76</f>
        <v>1</v>
      </c>
      <c r="AH76" s="138">
        <f t="shared" si="1378"/>
        <v>16.12999218</v>
      </c>
      <c r="AI76" s="138">
        <f t="shared" si="1378"/>
        <v>25931.56709</v>
      </c>
      <c r="AJ76" s="138">
        <f t="shared" si="1378"/>
        <v>1654783.169</v>
      </c>
      <c r="AK76" s="139">
        <f t="shared" ref="AK76:AN76" si="1379">AG76*COS(AC76)</f>
        <v>1</v>
      </c>
      <c r="AL76" s="139">
        <f t="shared" si="1379"/>
        <v>-16.12999218</v>
      </c>
      <c r="AM76" s="139">
        <f t="shared" si="1379"/>
        <v>-25931.56709</v>
      </c>
      <c r="AN76" s="139">
        <f t="shared" si="1379"/>
        <v>1654783.169</v>
      </c>
      <c r="AO76" s="129">
        <f t="shared" ref="AO76:AR76" si="1380">AG76*SIN(AC76)</f>
        <v>0</v>
      </c>
      <c r="AP76" s="129">
        <f t="shared" si="1380"/>
        <v>0</v>
      </c>
      <c r="AQ76" s="129">
        <f t="shared" si="1380"/>
        <v>0</v>
      </c>
      <c r="AR76" s="129">
        <f t="shared" si="1380"/>
        <v>0</v>
      </c>
      <c r="AS76" s="140">
        <f t="shared" si="45"/>
        <v>-9.424777961</v>
      </c>
      <c r="AT76" s="141">
        <f t="shared" si="46"/>
        <v>-9.424777961</v>
      </c>
      <c r="AU76" s="141">
        <f t="shared" si="47"/>
        <v>-3.141592654</v>
      </c>
      <c r="AV76" s="122">
        <f t="shared" si="48"/>
        <v>3.141592654</v>
      </c>
      <c r="AW76" s="142">
        <f t="shared" si="49"/>
        <v>4196.647297</v>
      </c>
      <c r="AX76" s="130">
        <f t="shared" si="50"/>
        <v>4196.647297</v>
      </c>
      <c r="AY76" s="143">
        <f t="shared" si="51"/>
        <v>8393.294594</v>
      </c>
      <c r="AZ76" s="143">
        <f t="shared" si="52"/>
        <v>0</v>
      </c>
      <c r="BA76" s="143">
        <f t="shared" si="53"/>
        <v>0</v>
      </c>
      <c r="BB76" s="124">
        <f t="shared" si="54"/>
        <v>8393.294594</v>
      </c>
      <c r="BC76" s="140">
        <f t="shared" ref="BC76:BD76" si="1381">BC$2*AD76</f>
        <v>-3.141592654</v>
      </c>
      <c r="BD76" s="140">
        <f t="shared" si="1381"/>
        <v>-3.141592654</v>
      </c>
      <c r="BE76" s="141">
        <f t="shared" si="56"/>
        <v>-6.283185307</v>
      </c>
      <c r="BF76" s="141">
        <f t="shared" si="57"/>
        <v>0</v>
      </c>
      <c r="BG76" s="122">
        <f t="shared" si="58"/>
        <v>0</v>
      </c>
      <c r="BH76" s="142">
        <f t="shared" ref="BH76:BI76" si="1382">POWER(AH76,BH$2)</f>
        <v>16.12999218</v>
      </c>
      <c r="BI76" s="142">
        <f t="shared" si="1382"/>
        <v>25931.56709</v>
      </c>
      <c r="BJ76" s="130">
        <f t="shared" si="60"/>
        <v>418275.9745</v>
      </c>
      <c r="BK76" s="143">
        <f t="shared" si="61"/>
        <v>3764483.771</v>
      </c>
      <c r="BL76" s="143">
        <f t="shared" si="62"/>
        <v>0</v>
      </c>
      <c r="BM76" s="143">
        <f t="shared" si="63"/>
        <v>0</v>
      </c>
      <c r="BN76" s="124">
        <f t="shared" si="64"/>
        <v>3764483.771</v>
      </c>
      <c r="BO76" s="140">
        <f t="shared" si="65"/>
        <v>0</v>
      </c>
      <c r="BP76" s="141">
        <f t="shared" si="66"/>
        <v>0</v>
      </c>
      <c r="BQ76" s="141">
        <f t="shared" si="67"/>
        <v>0</v>
      </c>
      <c r="BR76" s="122">
        <f t="shared" si="68"/>
        <v>0</v>
      </c>
      <c r="BS76" s="142">
        <f t="shared" si="69"/>
        <v>1654783.169</v>
      </c>
      <c r="BT76" s="130">
        <f t="shared" si="70"/>
        <v>1654783.169</v>
      </c>
      <c r="BU76" s="143">
        <f t="shared" si="71"/>
        <v>-44679145.56</v>
      </c>
      <c r="BV76" s="143">
        <f t="shared" si="72"/>
        <v>0</v>
      </c>
      <c r="BW76" s="143">
        <f t="shared" si="73"/>
        <v>3.141592654</v>
      </c>
      <c r="BX76" s="124">
        <f t="shared" si="74"/>
        <v>44679145.56</v>
      </c>
      <c r="BY76" s="144">
        <f t="shared" ref="BY76:BZ76" si="1383">AY76+BK76+BU76</f>
        <v>-40906268.49</v>
      </c>
      <c r="BZ76" s="144">
        <f t="shared" si="1383"/>
        <v>0</v>
      </c>
      <c r="CA76" s="144">
        <f t="shared" si="76"/>
        <v>-3.141592654</v>
      </c>
      <c r="CB76" s="145">
        <f t="shared" si="77"/>
        <v>40906268.49</v>
      </c>
      <c r="CC76" s="140">
        <f t="shared" ref="CC76:CD76" si="1384">CC$2*AD76</f>
        <v>-6.283185307</v>
      </c>
      <c r="CD76" s="140">
        <f t="shared" si="1384"/>
        <v>-6.283185307</v>
      </c>
      <c r="CE76" s="141">
        <f t="shared" si="79"/>
        <v>-12.56637061</v>
      </c>
      <c r="CF76" s="141">
        <f t="shared" si="80"/>
        <v>0</v>
      </c>
      <c r="CG76" s="122">
        <f t="shared" si="81"/>
        <v>0</v>
      </c>
      <c r="CH76" s="142">
        <f t="shared" ref="CH76:CI76" si="1385">POWER(AH76,CH$2)</f>
        <v>260.1766479</v>
      </c>
      <c r="CI76" s="142">
        <f t="shared" si="1385"/>
        <v>672446171.9</v>
      </c>
      <c r="CJ76" s="130">
        <f t="shared" si="83"/>
        <v>174954790880</v>
      </c>
      <c r="CK76" s="143">
        <f t="shared" si="84"/>
        <v>-174954790880</v>
      </c>
      <c r="CL76" s="143">
        <f t="shared" si="85"/>
        <v>0</v>
      </c>
      <c r="CM76" s="143">
        <f t="shared" si="86"/>
        <v>3.141592654</v>
      </c>
      <c r="CN76" s="124">
        <f t="shared" si="87"/>
        <v>174954790880</v>
      </c>
      <c r="CO76" s="140">
        <f t="shared" si="88"/>
        <v>-9.424777961</v>
      </c>
      <c r="CP76" s="141">
        <f t="shared" si="89"/>
        <v>-9.424777961</v>
      </c>
      <c r="CQ76" s="141">
        <f t="shared" si="90"/>
        <v>-3.141592654</v>
      </c>
      <c r="CR76" s="122">
        <f t="shared" si="91"/>
        <v>3.141592654</v>
      </c>
      <c r="CS76" s="142">
        <f t="shared" si="92"/>
        <v>17437583021616</v>
      </c>
      <c r="CT76" s="130">
        <f t="shared" si="93"/>
        <v>17437583021616</v>
      </c>
      <c r="CU76" s="143">
        <f t="shared" si="94"/>
        <v>-69750332086462</v>
      </c>
      <c r="CV76" s="143">
        <f t="shared" si="95"/>
        <v>0.008541952093</v>
      </c>
      <c r="CW76" s="143">
        <f t="shared" si="96"/>
        <v>3.141592654</v>
      </c>
      <c r="CX76" s="124">
        <f t="shared" si="97"/>
        <v>69750332086462</v>
      </c>
      <c r="CY76" s="140">
        <f t="shared" si="98"/>
        <v>-9.424777961</v>
      </c>
      <c r="CZ76" s="140">
        <f t="shared" si="99"/>
        <v>0</v>
      </c>
      <c r="DA76" s="141">
        <f t="shared" si="100"/>
        <v>-9.424777961</v>
      </c>
      <c r="DB76" s="141">
        <f t="shared" si="101"/>
        <v>-3.141592654</v>
      </c>
      <c r="DC76" s="122">
        <f t="shared" si="102"/>
        <v>3.141592654</v>
      </c>
      <c r="DD76" s="142">
        <f t="shared" si="103"/>
        <v>4196.647297</v>
      </c>
      <c r="DE76" s="142">
        <f t="shared" si="104"/>
        <v>1654783.169</v>
      </c>
      <c r="DF76" s="130">
        <f t="shared" si="105"/>
        <v>6944541313</v>
      </c>
      <c r="DG76" s="143">
        <f t="shared" si="106"/>
        <v>-27778165250</v>
      </c>
      <c r="DH76" s="143">
        <f t="shared" si="107"/>
        <v>0.000003401844116</v>
      </c>
      <c r="DI76" s="143">
        <f t="shared" si="108"/>
        <v>3.141592654</v>
      </c>
      <c r="DJ76" s="124">
        <f t="shared" si="109"/>
        <v>27778165250</v>
      </c>
      <c r="DK76" s="140">
        <f t="shared" ref="DK76:DM76" si="1386">DK$2*AD76</f>
        <v>-3.141592654</v>
      </c>
      <c r="DL76" s="140">
        <f t="shared" si="1386"/>
        <v>-3.141592654</v>
      </c>
      <c r="DM76" s="140">
        <f t="shared" si="1386"/>
        <v>0</v>
      </c>
      <c r="DN76" s="141">
        <f t="shared" si="111"/>
        <v>-6.283185307</v>
      </c>
      <c r="DO76" s="141">
        <f t="shared" si="112"/>
        <v>0</v>
      </c>
      <c r="DP76" s="122">
        <f t="shared" si="113"/>
        <v>0</v>
      </c>
      <c r="DQ76" s="142">
        <f t="shared" ref="DQ76:DS76" si="1387">POWER(AH76,DQ$2)</f>
        <v>16.12999218</v>
      </c>
      <c r="DR76" s="142">
        <f t="shared" si="1387"/>
        <v>25931.56709</v>
      </c>
      <c r="DS76" s="142">
        <f t="shared" si="1387"/>
        <v>1654783.169</v>
      </c>
      <c r="DT76" s="130">
        <f t="shared" si="115"/>
        <v>692156042575</v>
      </c>
      <c r="DU76" s="143">
        <f t="shared" si="116"/>
        <v>-12458808766355</v>
      </c>
      <c r="DV76" s="143">
        <f t="shared" si="117"/>
        <v>0</v>
      </c>
      <c r="DW76" s="143">
        <f t="shared" si="118"/>
        <v>3.141592654</v>
      </c>
      <c r="DX76" s="124">
        <f t="shared" si="119"/>
        <v>12458808766355</v>
      </c>
      <c r="DY76" s="140">
        <f t="shared" si="120"/>
        <v>0</v>
      </c>
      <c r="DZ76" s="141">
        <f t="shared" si="121"/>
        <v>0</v>
      </c>
      <c r="EA76" s="141">
        <f t="shared" si="122"/>
        <v>0</v>
      </c>
      <c r="EB76" s="122">
        <f t="shared" si="123"/>
        <v>0</v>
      </c>
      <c r="EC76" s="142">
        <f t="shared" si="124"/>
        <v>2738307335644</v>
      </c>
      <c r="ED76" s="130">
        <f t="shared" si="125"/>
        <v>2738307335644</v>
      </c>
      <c r="EE76" s="143">
        <f t="shared" si="126"/>
        <v>73934298062388</v>
      </c>
      <c r="EF76" s="143">
        <f t="shared" si="127"/>
        <v>0</v>
      </c>
      <c r="EG76" s="143">
        <f t="shared" si="128"/>
        <v>0</v>
      </c>
      <c r="EH76" s="124">
        <f t="shared" si="129"/>
        <v>73934298062388</v>
      </c>
      <c r="EI76" s="144">
        <f t="shared" ref="EI76:EJ76" si="1388">CK76+CU76+DG76+DU76+EE76</f>
        <v>-8477575746560</v>
      </c>
      <c r="EJ76" s="144">
        <f t="shared" si="1388"/>
        <v>0.008545353937</v>
      </c>
      <c r="EK76" s="144">
        <f t="shared" si="131"/>
        <v>3.141592654</v>
      </c>
      <c r="EL76" s="145">
        <f t="shared" si="132"/>
        <v>8477575746560</v>
      </c>
      <c r="EM76" s="140">
        <f t="shared" si="133"/>
        <v>1.570796327</v>
      </c>
      <c r="EN76" s="141">
        <f t="shared" si="134"/>
        <v>1.570796327</v>
      </c>
      <c r="EO76" s="141">
        <f t="shared" si="135"/>
        <v>1.570796327</v>
      </c>
      <c r="EP76" s="122">
        <f t="shared" si="136"/>
        <v>1.570796327</v>
      </c>
      <c r="EQ76" s="142">
        <f t="shared" si="137"/>
        <v>2911627.68</v>
      </c>
      <c r="ER76" s="130">
        <f t="shared" si="138"/>
        <v>2911627.68</v>
      </c>
      <c r="ES76" s="143">
        <f t="shared" si="139"/>
        <v>0.000000007645141729</v>
      </c>
      <c r="ET76" s="143">
        <f t="shared" si="140"/>
        <v>15129261.22</v>
      </c>
      <c r="EU76" s="143">
        <f t="shared" si="141"/>
        <v>1.570796327</v>
      </c>
      <c r="EV76" s="124">
        <f t="shared" si="142"/>
        <v>15129261.22</v>
      </c>
      <c r="EW76" s="144">
        <f t="shared" ref="EW76:EX76" si="1389">BY76+ES76</f>
        <v>-40906268.49</v>
      </c>
      <c r="EX76" s="144">
        <f t="shared" si="1389"/>
        <v>15129261.22</v>
      </c>
      <c r="EY76" s="144">
        <f t="shared" si="144"/>
        <v>2.787343005</v>
      </c>
      <c r="EZ76" s="145">
        <f t="shared" si="145"/>
        <v>43614416.73</v>
      </c>
      <c r="FA76" s="140">
        <f t="shared" si="146"/>
        <v>0.929114335</v>
      </c>
      <c r="FB76" s="141">
        <f t="shared" si="147"/>
        <v>0.929114335</v>
      </c>
      <c r="FC76" s="141">
        <f t="shared" si="148"/>
        <v>0.929114335</v>
      </c>
      <c r="FD76" s="122">
        <f t="shared" si="149"/>
        <v>0.929114335</v>
      </c>
      <c r="FE76" s="142">
        <f t="shared" si="150"/>
        <v>352.0005615</v>
      </c>
      <c r="FF76" s="130">
        <f t="shared" si="151"/>
        <v>352.0005615</v>
      </c>
      <c r="FG76" s="143">
        <f t="shared" si="152"/>
        <v>55.74098568</v>
      </c>
      <c r="FH76" s="143">
        <f t="shared" si="153"/>
        <v>74.60366432</v>
      </c>
      <c r="FI76" s="143">
        <f t="shared" si="154"/>
        <v>0.929114335</v>
      </c>
      <c r="FJ76" s="124">
        <f t="shared" si="155"/>
        <v>93.12767695</v>
      </c>
      <c r="FK76" s="140">
        <f t="shared" si="156"/>
        <v>-6.283185307</v>
      </c>
      <c r="FL76" s="141">
        <f t="shared" si="157"/>
        <v>-6.283185307</v>
      </c>
      <c r="FM76" s="141">
        <f t="shared" si="158"/>
        <v>0</v>
      </c>
      <c r="FN76" s="122">
        <f t="shared" si="159"/>
        <v>0</v>
      </c>
      <c r="FO76" s="142">
        <f t="shared" si="160"/>
        <v>260.1766479</v>
      </c>
      <c r="FP76" s="130">
        <f t="shared" si="161"/>
        <v>260.1766479</v>
      </c>
      <c r="FQ76" s="143">
        <f t="shared" si="162"/>
        <v>-260.1766479</v>
      </c>
      <c r="FR76" s="143">
        <f t="shared" si="163"/>
        <v>0</v>
      </c>
      <c r="FS76" s="143">
        <f t="shared" si="164"/>
        <v>3.141592654</v>
      </c>
      <c r="FT76" s="124">
        <f t="shared" si="165"/>
        <v>260.1766479</v>
      </c>
      <c r="FU76" s="144">
        <f t="shared" si="166"/>
        <v>-78054.87792</v>
      </c>
      <c r="FV76" s="144">
        <f t="shared" si="167"/>
        <v>0</v>
      </c>
      <c r="FW76" s="144">
        <f t="shared" si="168"/>
        <v>-3.141592654</v>
      </c>
      <c r="FX76" s="145">
        <f t="shared" si="169"/>
        <v>78054.87792</v>
      </c>
      <c r="FY76" s="140">
        <f t="shared" si="170"/>
        <v>-3.141592654</v>
      </c>
      <c r="FZ76" s="140">
        <f t="shared" si="171"/>
        <v>-0.929114335</v>
      </c>
      <c r="GA76" s="141">
        <f t="shared" si="172"/>
        <v>-4.070706989</v>
      </c>
      <c r="GB76" s="141">
        <f t="shared" si="173"/>
        <v>-4.070706989</v>
      </c>
      <c r="GC76" s="122">
        <f t="shared" si="174"/>
        <v>2.212478319</v>
      </c>
      <c r="GD76" s="142">
        <f t="shared" si="175"/>
        <v>78054.87792</v>
      </c>
      <c r="GE76" s="142">
        <f t="shared" si="176"/>
        <v>0.01073794636</v>
      </c>
      <c r="GF76" s="130">
        <f t="shared" si="177"/>
        <v>838.1490925</v>
      </c>
      <c r="GG76" s="143">
        <f t="shared" si="178"/>
        <v>-55.74098568</v>
      </c>
      <c r="GH76" s="143">
        <f t="shared" si="179"/>
        <v>74.60366432</v>
      </c>
      <c r="GI76" s="143">
        <f t="shared" si="180"/>
        <v>2.212478319</v>
      </c>
      <c r="GJ76" s="124">
        <f t="shared" si="181"/>
        <v>93.12767695</v>
      </c>
      <c r="GK76" s="146">
        <f t="shared" si="182"/>
        <v>-0.5</v>
      </c>
      <c r="GL76" s="127">
        <f t="shared" si="183"/>
        <v>-0.8660254038</v>
      </c>
      <c r="GM76" s="146">
        <f t="shared" si="184"/>
        <v>-2.094395102</v>
      </c>
      <c r="GN76" s="127">
        <f t="shared" si="185"/>
        <v>1</v>
      </c>
      <c r="GO76" s="147">
        <f t="shared" si="186"/>
        <v>-0.5</v>
      </c>
      <c r="GP76" s="128">
        <f t="shared" si="187"/>
        <v>0.8660254038</v>
      </c>
      <c r="GQ76" s="147">
        <f t="shared" si="188"/>
        <v>2.094395102</v>
      </c>
      <c r="GR76" s="128">
        <f t="shared" si="189"/>
        <v>1</v>
      </c>
      <c r="GS76" s="140">
        <f t="shared" si="190"/>
        <v>-2.094395102</v>
      </c>
      <c r="GT76" s="140">
        <f t="shared" si="191"/>
        <v>0.929114335</v>
      </c>
      <c r="GU76" s="141">
        <f t="shared" si="192"/>
        <v>-1.165280767</v>
      </c>
      <c r="GV76" s="141">
        <f t="shared" si="193"/>
        <v>-1.165280767</v>
      </c>
      <c r="GW76" s="122">
        <f t="shared" si="194"/>
        <v>-1.165280767</v>
      </c>
      <c r="GX76" s="142">
        <f t="shared" si="195"/>
        <v>1</v>
      </c>
      <c r="GY76" s="142">
        <f t="shared" si="196"/>
        <v>93.12767695</v>
      </c>
      <c r="GZ76" s="130">
        <f t="shared" si="197"/>
        <v>93.12767695</v>
      </c>
      <c r="HA76" s="143">
        <f t="shared" si="198"/>
        <v>36.73817568</v>
      </c>
      <c r="HB76" s="143">
        <f t="shared" si="199"/>
        <v>-85.57494179</v>
      </c>
      <c r="HC76" s="143">
        <f t="shared" si="200"/>
        <v>-1.165280767</v>
      </c>
      <c r="HD76" s="124">
        <f t="shared" si="201"/>
        <v>93.12767695</v>
      </c>
      <c r="HE76" s="140">
        <f t="shared" si="202"/>
        <v>2.094395102</v>
      </c>
      <c r="HF76" s="140">
        <f t="shared" si="203"/>
        <v>2.212478319</v>
      </c>
      <c r="HG76" s="141">
        <f t="shared" si="204"/>
        <v>4.306873421</v>
      </c>
      <c r="HH76" s="141">
        <f t="shared" si="205"/>
        <v>4.306873421</v>
      </c>
      <c r="HI76" s="122">
        <f t="shared" si="206"/>
        <v>-1.976311886</v>
      </c>
      <c r="HJ76" s="142">
        <f t="shared" si="207"/>
        <v>1</v>
      </c>
      <c r="HK76" s="142">
        <f t="shared" si="208"/>
        <v>93.12767695</v>
      </c>
      <c r="HL76" s="130">
        <f t="shared" si="209"/>
        <v>93.12767695</v>
      </c>
      <c r="HM76" s="143">
        <f t="shared" si="210"/>
        <v>-36.73817568</v>
      </c>
      <c r="HN76" s="143">
        <f t="shared" si="211"/>
        <v>-85.57494179</v>
      </c>
      <c r="HO76" s="143">
        <f t="shared" si="212"/>
        <v>-1.976311886</v>
      </c>
      <c r="HP76" s="124">
        <f t="shared" si="213"/>
        <v>93.12767695</v>
      </c>
      <c r="HQ76" s="140">
        <f t="shared" si="214"/>
        <v>2.094395102</v>
      </c>
      <c r="HR76" s="140">
        <f t="shared" si="215"/>
        <v>0.929114335</v>
      </c>
      <c r="HS76" s="141">
        <f t="shared" si="216"/>
        <v>3.023509437</v>
      </c>
      <c r="HT76" s="141">
        <f t="shared" si="217"/>
        <v>3.023509437</v>
      </c>
      <c r="HU76" s="122">
        <f t="shared" si="218"/>
        <v>3.023509437</v>
      </c>
      <c r="HV76" s="142">
        <f t="shared" si="219"/>
        <v>1</v>
      </c>
      <c r="HW76" s="142">
        <f t="shared" si="220"/>
        <v>93.12767695</v>
      </c>
      <c r="HX76" s="130">
        <f t="shared" si="221"/>
        <v>93.12767695</v>
      </c>
      <c r="HY76" s="143">
        <f t="shared" si="222"/>
        <v>-92.47916135</v>
      </c>
      <c r="HZ76" s="143">
        <f t="shared" si="223"/>
        <v>10.97127747</v>
      </c>
      <c r="IA76" s="143">
        <f t="shared" si="224"/>
        <v>3.023509437</v>
      </c>
      <c r="IB76" s="124">
        <f t="shared" si="225"/>
        <v>93.12767695</v>
      </c>
      <c r="IC76" s="140">
        <f t="shared" si="226"/>
        <v>-2.094395102</v>
      </c>
      <c r="ID76" s="140">
        <f t="shared" si="227"/>
        <v>2.212478319</v>
      </c>
      <c r="IE76" s="141">
        <f t="shared" si="228"/>
        <v>0.1180832162</v>
      </c>
      <c r="IF76" s="141">
        <f t="shared" si="229"/>
        <v>0.1180832162</v>
      </c>
      <c r="IG76" s="122">
        <f t="shared" si="230"/>
        <v>0.1180832162</v>
      </c>
      <c r="IH76" s="142">
        <f t="shared" si="231"/>
        <v>1</v>
      </c>
      <c r="II76" s="142">
        <f t="shared" si="232"/>
        <v>93.12767695</v>
      </c>
      <c r="IJ76" s="130">
        <f t="shared" si="233"/>
        <v>93.12767695</v>
      </c>
      <c r="IK76" s="143">
        <f t="shared" si="234"/>
        <v>92.47916135</v>
      </c>
      <c r="IL76" s="143">
        <f t="shared" si="235"/>
        <v>10.97127747</v>
      </c>
      <c r="IM76" s="143">
        <f t="shared" si="236"/>
        <v>0.1180832162</v>
      </c>
      <c r="IN76" s="124">
        <f t="shared" si="237"/>
        <v>93.12767695</v>
      </c>
    </row>
    <row r="77" ht="12.75" customHeight="1">
      <c r="A77" s="129">
        <f>'Cortez Cubic'!AP77</f>
        <v>-0.2187762226</v>
      </c>
      <c r="B77" s="129">
        <f>'Cortez Cubic'!AQ77</f>
        <v>9.506731907</v>
      </c>
      <c r="C77" s="129">
        <f>'Cortez Cubic'!AR77</f>
        <v>13915.30646</v>
      </c>
      <c r="D77" s="129">
        <f>'Cortez Cubic'!AS77</f>
        <v>-1436282.571</v>
      </c>
      <c r="E77" s="129">
        <f t="shared" ref="E77:H77" si="1390">0</f>
        <v>0</v>
      </c>
      <c r="F77" s="129">
        <f t="shared" si="1390"/>
        <v>0</v>
      </c>
      <c r="G77" s="129">
        <f t="shared" si="1390"/>
        <v>0</v>
      </c>
      <c r="H77" s="129">
        <f t="shared" si="1390"/>
        <v>0</v>
      </c>
      <c r="I77" s="110">
        <f>'Cortez Cubic'!I77</f>
        <v>193</v>
      </c>
      <c r="J77" s="130">
        <f t="shared" si="28"/>
        <v>197.1728641</v>
      </c>
      <c r="K77" s="131">
        <f t="shared" si="29"/>
        <v>1</v>
      </c>
      <c r="L77" s="131">
        <f t="shared" si="30"/>
        <v>0</v>
      </c>
      <c r="M77" s="132">
        <f t="shared" si="31"/>
        <v>-4.172864117</v>
      </c>
      <c r="N77" s="133">
        <f t="shared" si="32"/>
        <v>76.03373046</v>
      </c>
      <c r="O77" s="134">
        <f t="shared" si="33"/>
        <v>197.1728641</v>
      </c>
      <c r="P77" s="134">
        <f t="shared" si="34"/>
        <v>0</v>
      </c>
      <c r="Q77" s="135">
        <f t="shared" si="35"/>
        <v>121.1391337</v>
      </c>
      <c r="R77" s="135">
        <f t="shared" si="36"/>
        <v>0</v>
      </c>
      <c r="S77" s="136">
        <f t="shared" si="37"/>
        <v>-274.857861</v>
      </c>
      <c r="T77" s="136">
        <f t="shared" si="38"/>
        <v>0</v>
      </c>
      <c r="U77" s="137">
        <f t="shared" ref="U77:X77" si="1391">ATAN2(A77,E77)</f>
        <v>3.141592654</v>
      </c>
      <c r="V77" s="137">
        <f t="shared" si="1391"/>
        <v>0</v>
      </c>
      <c r="W77" s="137">
        <f t="shared" si="1391"/>
        <v>0</v>
      </c>
      <c r="X77" s="137">
        <f t="shared" si="1391"/>
        <v>3.141592654</v>
      </c>
      <c r="Y77" s="137">
        <f t="shared" ref="Y77:AB77" si="1392">SQRT(POWER(A77,2)+POWER(E77,2))</f>
        <v>0.2187762226</v>
      </c>
      <c r="Z77" s="137">
        <f t="shared" si="1392"/>
        <v>9.506731907</v>
      </c>
      <c r="AA77" s="137">
        <f t="shared" si="1392"/>
        <v>13915.30646</v>
      </c>
      <c r="AB77" s="137">
        <f t="shared" si="1392"/>
        <v>1436282.571</v>
      </c>
      <c r="AC77" s="138">
        <f t="shared" ref="AC77:AF77" si="1393">U77-$U77</f>
        <v>0</v>
      </c>
      <c r="AD77" s="138">
        <f t="shared" si="1393"/>
        <v>-3.141592654</v>
      </c>
      <c r="AE77" s="138">
        <f t="shared" si="1393"/>
        <v>-3.141592654</v>
      </c>
      <c r="AF77" s="138">
        <f t="shared" si="1393"/>
        <v>0</v>
      </c>
      <c r="AG77" s="138">
        <f t="shared" ref="AG77:AJ77" si="1394">Y77/$Y77</f>
        <v>1</v>
      </c>
      <c r="AH77" s="138">
        <f t="shared" si="1394"/>
        <v>43.45413681</v>
      </c>
      <c r="AI77" s="138">
        <f t="shared" si="1394"/>
        <v>63605.20489</v>
      </c>
      <c r="AJ77" s="138">
        <f t="shared" si="1394"/>
        <v>6565076.193</v>
      </c>
      <c r="AK77" s="139">
        <f t="shared" ref="AK77:AN77" si="1395">AG77*COS(AC77)</f>
        <v>1</v>
      </c>
      <c r="AL77" s="139">
        <f t="shared" si="1395"/>
        <v>-43.45413681</v>
      </c>
      <c r="AM77" s="139">
        <f t="shared" si="1395"/>
        <v>-63605.20489</v>
      </c>
      <c r="AN77" s="139">
        <f t="shared" si="1395"/>
        <v>6565076.193</v>
      </c>
      <c r="AO77" s="129">
        <f t="shared" ref="AO77:AR77" si="1396">AG77*SIN(AC77)</f>
        <v>0</v>
      </c>
      <c r="AP77" s="129">
        <f t="shared" si="1396"/>
        <v>0</v>
      </c>
      <c r="AQ77" s="129">
        <f t="shared" si="1396"/>
        <v>0</v>
      </c>
      <c r="AR77" s="129">
        <f t="shared" si="1396"/>
        <v>0</v>
      </c>
      <c r="AS77" s="140">
        <f t="shared" si="45"/>
        <v>-9.424777961</v>
      </c>
      <c r="AT77" s="141">
        <f t="shared" si="46"/>
        <v>-9.424777961</v>
      </c>
      <c r="AU77" s="141">
        <f t="shared" si="47"/>
        <v>-3.141592654</v>
      </c>
      <c r="AV77" s="122">
        <f t="shared" si="48"/>
        <v>3.141592654</v>
      </c>
      <c r="AW77" s="142">
        <f t="shared" si="49"/>
        <v>82052.79553</v>
      </c>
      <c r="AX77" s="130">
        <f t="shared" si="50"/>
        <v>82052.79553</v>
      </c>
      <c r="AY77" s="143">
        <f t="shared" si="51"/>
        <v>164105.5911</v>
      </c>
      <c r="AZ77" s="143">
        <f t="shared" si="52"/>
        <v>0</v>
      </c>
      <c r="BA77" s="143">
        <f t="shared" si="53"/>
        <v>0</v>
      </c>
      <c r="BB77" s="124">
        <f t="shared" si="54"/>
        <v>164105.5911</v>
      </c>
      <c r="BC77" s="140">
        <f t="shared" ref="BC77:BD77" si="1397">BC$2*AD77</f>
        <v>-3.141592654</v>
      </c>
      <c r="BD77" s="140">
        <f t="shared" si="1397"/>
        <v>-3.141592654</v>
      </c>
      <c r="BE77" s="141">
        <f t="shared" si="56"/>
        <v>-6.283185307</v>
      </c>
      <c r="BF77" s="141">
        <f t="shared" si="57"/>
        <v>0</v>
      </c>
      <c r="BG77" s="122">
        <f t="shared" si="58"/>
        <v>0</v>
      </c>
      <c r="BH77" s="142">
        <f t="shared" ref="BH77:BI77" si="1398">POWER(AH77,BH$2)</f>
        <v>43.45413681</v>
      </c>
      <c r="BI77" s="142">
        <f t="shared" si="1398"/>
        <v>63605.20489</v>
      </c>
      <c r="BJ77" s="130">
        <f t="shared" si="60"/>
        <v>2763909.275</v>
      </c>
      <c r="BK77" s="143">
        <f t="shared" si="61"/>
        <v>24875183.47</v>
      </c>
      <c r="BL77" s="143">
        <f t="shared" si="62"/>
        <v>0</v>
      </c>
      <c r="BM77" s="143">
        <f t="shared" si="63"/>
        <v>0</v>
      </c>
      <c r="BN77" s="124">
        <f t="shared" si="64"/>
        <v>24875183.47</v>
      </c>
      <c r="BO77" s="140">
        <f t="shared" si="65"/>
        <v>0</v>
      </c>
      <c r="BP77" s="141">
        <f t="shared" si="66"/>
        <v>0</v>
      </c>
      <c r="BQ77" s="141">
        <f t="shared" si="67"/>
        <v>0</v>
      </c>
      <c r="BR77" s="122">
        <f t="shared" si="68"/>
        <v>0</v>
      </c>
      <c r="BS77" s="142">
        <f t="shared" si="69"/>
        <v>6565076.193</v>
      </c>
      <c r="BT77" s="130">
        <f t="shared" si="70"/>
        <v>6565076.193</v>
      </c>
      <c r="BU77" s="143">
        <f t="shared" si="71"/>
        <v>-177257057.2</v>
      </c>
      <c r="BV77" s="143">
        <f t="shared" si="72"/>
        <v>0</v>
      </c>
      <c r="BW77" s="143">
        <f t="shared" si="73"/>
        <v>3.141592654</v>
      </c>
      <c r="BX77" s="124">
        <f t="shared" si="74"/>
        <v>177257057.2</v>
      </c>
      <c r="BY77" s="144">
        <f t="shared" ref="BY77:BZ77" si="1399">AY77+BK77+BU77</f>
        <v>-152217768.1</v>
      </c>
      <c r="BZ77" s="144">
        <f t="shared" si="1399"/>
        <v>0</v>
      </c>
      <c r="CA77" s="144">
        <f t="shared" si="76"/>
        <v>-3.141592654</v>
      </c>
      <c r="CB77" s="145">
        <f t="shared" si="77"/>
        <v>152217768.1</v>
      </c>
      <c r="CC77" s="140">
        <f t="shared" ref="CC77:CD77" si="1400">CC$2*AD77</f>
        <v>-6.283185307</v>
      </c>
      <c r="CD77" s="140">
        <f t="shared" si="1400"/>
        <v>-6.283185307</v>
      </c>
      <c r="CE77" s="141">
        <f t="shared" si="79"/>
        <v>-12.56637061</v>
      </c>
      <c r="CF77" s="141">
        <f t="shared" si="80"/>
        <v>0</v>
      </c>
      <c r="CG77" s="122">
        <f t="shared" si="81"/>
        <v>0</v>
      </c>
      <c r="CH77" s="142">
        <f t="shared" ref="CH77:CI77" si="1401">POWER(AH77,CH$2)</f>
        <v>1888.262006</v>
      </c>
      <c r="CI77" s="142">
        <f t="shared" si="1401"/>
        <v>4045622089</v>
      </c>
      <c r="CJ77" s="130">
        <f t="shared" si="83"/>
        <v>7639194480241</v>
      </c>
      <c r="CK77" s="143">
        <f t="shared" si="84"/>
        <v>-7639194480241</v>
      </c>
      <c r="CL77" s="143">
        <f t="shared" si="85"/>
        <v>0</v>
      </c>
      <c r="CM77" s="143">
        <f t="shared" si="86"/>
        <v>3.141592654</v>
      </c>
      <c r="CN77" s="124">
        <f t="shared" si="87"/>
        <v>7639194480241</v>
      </c>
      <c r="CO77" s="140">
        <f t="shared" si="88"/>
        <v>-9.424777961</v>
      </c>
      <c r="CP77" s="141">
        <f t="shared" si="89"/>
        <v>-9.424777961</v>
      </c>
      <c r="CQ77" s="141">
        <f t="shared" si="90"/>
        <v>-3.141592654</v>
      </c>
      <c r="CR77" s="122">
        <f t="shared" si="91"/>
        <v>3.141592654</v>
      </c>
      <c r="CS77" s="142">
        <f t="shared" si="92"/>
        <v>257322621853053</v>
      </c>
      <c r="CT77" s="130">
        <f t="shared" si="93"/>
        <v>257322621853053</v>
      </c>
      <c r="CU77" s="143">
        <f t="shared" si="94"/>
        <v>-1.02929E+15</v>
      </c>
      <c r="CV77" s="143">
        <f t="shared" si="95"/>
        <v>0.1260517301</v>
      </c>
      <c r="CW77" s="143">
        <f t="shared" si="96"/>
        <v>3.141592654</v>
      </c>
      <c r="CX77" s="124">
        <f t="shared" si="97"/>
        <v>1.02929E+15</v>
      </c>
      <c r="CY77" s="140">
        <f t="shared" si="98"/>
        <v>-9.424777961</v>
      </c>
      <c r="CZ77" s="140">
        <f t="shared" si="99"/>
        <v>0</v>
      </c>
      <c r="DA77" s="141">
        <f t="shared" si="100"/>
        <v>-9.424777961</v>
      </c>
      <c r="DB77" s="141">
        <f t="shared" si="101"/>
        <v>-3.141592654</v>
      </c>
      <c r="DC77" s="122">
        <f t="shared" si="102"/>
        <v>3.141592654</v>
      </c>
      <c r="DD77" s="142">
        <f t="shared" si="103"/>
        <v>82052.79553</v>
      </c>
      <c r="DE77" s="142">
        <f t="shared" si="104"/>
        <v>6565076.193</v>
      </c>
      <c r="DF77" s="130">
        <f t="shared" si="105"/>
        <v>538682854511</v>
      </c>
      <c r="DG77" s="143">
        <f t="shared" si="106"/>
        <v>-2154731418042</v>
      </c>
      <c r="DH77" s="143">
        <f t="shared" si="107"/>
        <v>0.0002638784934</v>
      </c>
      <c r="DI77" s="143">
        <f t="shared" si="108"/>
        <v>3.141592654</v>
      </c>
      <c r="DJ77" s="124">
        <f t="shared" si="109"/>
        <v>2154731418042</v>
      </c>
      <c r="DK77" s="140">
        <f t="shared" ref="DK77:DM77" si="1402">DK$2*AD77</f>
        <v>-3.141592654</v>
      </c>
      <c r="DL77" s="140">
        <f t="shared" si="1402"/>
        <v>-3.141592654</v>
      </c>
      <c r="DM77" s="140">
        <f t="shared" si="1402"/>
        <v>0</v>
      </c>
      <c r="DN77" s="141">
        <f t="shared" si="111"/>
        <v>-6.283185307</v>
      </c>
      <c r="DO77" s="141">
        <f t="shared" si="112"/>
        <v>0</v>
      </c>
      <c r="DP77" s="122">
        <f t="shared" si="113"/>
        <v>0</v>
      </c>
      <c r="DQ77" s="142">
        <f t="shared" ref="DQ77:DS77" si="1403">POWER(AH77,DQ$2)</f>
        <v>43.45413681</v>
      </c>
      <c r="DR77" s="142">
        <f t="shared" si="1403"/>
        <v>63605.20489</v>
      </c>
      <c r="DS77" s="142">
        <f t="shared" si="1403"/>
        <v>6565076.193</v>
      </c>
      <c r="DT77" s="130">
        <f t="shared" si="115"/>
        <v>18145274980035</v>
      </c>
      <c r="DU77" s="143">
        <f t="shared" si="116"/>
        <v>-326614949640631</v>
      </c>
      <c r="DV77" s="143">
        <f t="shared" si="117"/>
        <v>0</v>
      </c>
      <c r="DW77" s="143">
        <f t="shared" si="118"/>
        <v>3.141592654</v>
      </c>
      <c r="DX77" s="124">
        <f t="shared" si="119"/>
        <v>326614949640631</v>
      </c>
      <c r="DY77" s="140">
        <f t="shared" si="120"/>
        <v>0</v>
      </c>
      <c r="DZ77" s="141">
        <f t="shared" si="121"/>
        <v>0</v>
      </c>
      <c r="EA77" s="141">
        <f t="shared" si="122"/>
        <v>0</v>
      </c>
      <c r="EB77" s="122">
        <f t="shared" si="123"/>
        <v>0</v>
      </c>
      <c r="EC77" s="142">
        <f t="shared" si="124"/>
        <v>43100225416790</v>
      </c>
      <c r="ED77" s="130">
        <f t="shared" si="125"/>
        <v>43100225416790</v>
      </c>
      <c r="EE77" s="143">
        <f t="shared" si="126"/>
        <v>1.16371E+15</v>
      </c>
      <c r="EF77" s="143">
        <f t="shared" si="127"/>
        <v>0</v>
      </c>
      <c r="EG77" s="143">
        <f t="shared" si="128"/>
        <v>0</v>
      </c>
      <c r="EH77" s="124">
        <f t="shared" si="129"/>
        <v>1.16371E+15</v>
      </c>
      <c r="EI77" s="144">
        <f t="shared" ref="EI77:EJ77" si="1404">CK77+CU77+DG77+DU77+EE77</f>
        <v>-201993276697799</v>
      </c>
      <c r="EJ77" s="144">
        <f t="shared" si="1404"/>
        <v>0.1263156086</v>
      </c>
      <c r="EK77" s="144">
        <f t="shared" si="131"/>
        <v>3.141592654</v>
      </c>
      <c r="EL77" s="145">
        <f t="shared" si="132"/>
        <v>201993276697799</v>
      </c>
      <c r="EM77" s="140">
        <f t="shared" si="133"/>
        <v>1.570796327</v>
      </c>
      <c r="EN77" s="141">
        <f t="shared" si="134"/>
        <v>1.570796327</v>
      </c>
      <c r="EO77" s="141">
        <f t="shared" si="135"/>
        <v>1.570796327</v>
      </c>
      <c r="EP77" s="122">
        <f t="shared" si="136"/>
        <v>1.570796327</v>
      </c>
      <c r="EQ77" s="142">
        <f t="shared" si="137"/>
        <v>14212433.88</v>
      </c>
      <c r="ER77" s="130">
        <f t="shared" si="138"/>
        <v>14212433.88</v>
      </c>
      <c r="ES77" s="143">
        <f t="shared" si="139"/>
        <v>0.00000002091999465</v>
      </c>
      <c r="ET77" s="143">
        <f t="shared" si="140"/>
        <v>73849972.72</v>
      </c>
      <c r="EU77" s="143">
        <f t="shared" si="141"/>
        <v>1.570796327</v>
      </c>
      <c r="EV77" s="124">
        <f t="shared" si="142"/>
        <v>73849972.72</v>
      </c>
      <c r="EW77" s="144">
        <f t="shared" ref="EW77:EX77" si="1405">BY77+ES77</f>
        <v>-152217768.1</v>
      </c>
      <c r="EX77" s="144">
        <f t="shared" si="1405"/>
        <v>73849972.72</v>
      </c>
      <c r="EY77" s="144">
        <f t="shared" si="144"/>
        <v>2.689887368</v>
      </c>
      <c r="EZ77" s="145">
        <f t="shared" si="145"/>
        <v>169186487.1</v>
      </c>
      <c r="FA77" s="140">
        <f t="shared" si="146"/>
        <v>0.8966291227</v>
      </c>
      <c r="FB77" s="141">
        <f t="shared" si="147"/>
        <v>0.8966291227</v>
      </c>
      <c r="FC77" s="141">
        <f t="shared" si="148"/>
        <v>0.8966291227</v>
      </c>
      <c r="FD77" s="122">
        <f t="shared" si="149"/>
        <v>0.8966291227</v>
      </c>
      <c r="FE77" s="142">
        <f t="shared" si="150"/>
        <v>553.0807686</v>
      </c>
      <c r="FF77" s="130">
        <f t="shared" si="151"/>
        <v>553.0807686</v>
      </c>
      <c r="FG77" s="143">
        <f t="shared" si="152"/>
        <v>91.34407592</v>
      </c>
      <c r="FH77" s="143">
        <f t="shared" si="153"/>
        <v>114.3144857</v>
      </c>
      <c r="FI77" s="143">
        <f t="shared" si="154"/>
        <v>0.8966291227</v>
      </c>
      <c r="FJ77" s="124">
        <f t="shared" si="155"/>
        <v>146.3268323</v>
      </c>
      <c r="FK77" s="140">
        <f t="shared" si="156"/>
        <v>-6.283185307</v>
      </c>
      <c r="FL77" s="141">
        <f t="shared" si="157"/>
        <v>-6.283185307</v>
      </c>
      <c r="FM77" s="141">
        <f t="shared" si="158"/>
        <v>0</v>
      </c>
      <c r="FN77" s="122">
        <f t="shared" si="159"/>
        <v>0</v>
      </c>
      <c r="FO77" s="142">
        <f t="shared" si="160"/>
        <v>1888.262006</v>
      </c>
      <c r="FP77" s="130">
        <f t="shared" si="161"/>
        <v>1888.262006</v>
      </c>
      <c r="FQ77" s="143">
        <f t="shared" si="162"/>
        <v>-1888.262006</v>
      </c>
      <c r="FR77" s="143">
        <f t="shared" si="163"/>
        <v>0</v>
      </c>
      <c r="FS77" s="143">
        <f t="shared" si="164"/>
        <v>3.141592654</v>
      </c>
      <c r="FT77" s="124">
        <f t="shared" si="165"/>
        <v>1888.262006</v>
      </c>
      <c r="FU77" s="144">
        <f t="shared" si="166"/>
        <v>-192703.8767</v>
      </c>
      <c r="FV77" s="144">
        <f t="shared" si="167"/>
        <v>0</v>
      </c>
      <c r="FW77" s="144">
        <f t="shared" si="168"/>
        <v>-3.141592654</v>
      </c>
      <c r="FX77" s="145">
        <f t="shared" si="169"/>
        <v>192703.8767</v>
      </c>
      <c r="FY77" s="140">
        <f t="shared" si="170"/>
        <v>-3.141592654</v>
      </c>
      <c r="FZ77" s="140">
        <f t="shared" si="171"/>
        <v>-0.8966291227</v>
      </c>
      <c r="GA77" s="141">
        <f t="shared" si="172"/>
        <v>-4.038221776</v>
      </c>
      <c r="GB77" s="141">
        <f t="shared" si="173"/>
        <v>-4.038221776</v>
      </c>
      <c r="GC77" s="122">
        <f t="shared" si="174"/>
        <v>2.244963531</v>
      </c>
      <c r="GD77" s="142">
        <f t="shared" si="175"/>
        <v>192703.8767</v>
      </c>
      <c r="GE77" s="142">
        <f t="shared" si="176"/>
        <v>0.006834016593</v>
      </c>
      <c r="GF77" s="130">
        <f t="shared" si="177"/>
        <v>1316.941491</v>
      </c>
      <c r="GG77" s="143">
        <f t="shared" si="178"/>
        <v>-91.34407592</v>
      </c>
      <c r="GH77" s="143">
        <f t="shared" si="179"/>
        <v>114.3144857</v>
      </c>
      <c r="GI77" s="143">
        <f t="shared" si="180"/>
        <v>2.244963531</v>
      </c>
      <c r="GJ77" s="124">
        <f t="shared" si="181"/>
        <v>146.3268323</v>
      </c>
      <c r="GK77" s="146">
        <f t="shared" si="182"/>
        <v>-0.5</v>
      </c>
      <c r="GL77" s="127">
        <f t="shared" si="183"/>
        <v>-0.8660254038</v>
      </c>
      <c r="GM77" s="146">
        <f t="shared" si="184"/>
        <v>-2.094395102</v>
      </c>
      <c r="GN77" s="127">
        <f t="shared" si="185"/>
        <v>1</v>
      </c>
      <c r="GO77" s="147">
        <f t="shared" si="186"/>
        <v>-0.5</v>
      </c>
      <c r="GP77" s="128">
        <f t="shared" si="187"/>
        <v>0.8660254038</v>
      </c>
      <c r="GQ77" s="147">
        <f t="shared" si="188"/>
        <v>2.094395102</v>
      </c>
      <c r="GR77" s="128">
        <f t="shared" si="189"/>
        <v>1</v>
      </c>
      <c r="GS77" s="140">
        <f t="shared" si="190"/>
        <v>-2.094395102</v>
      </c>
      <c r="GT77" s="140">
        <f t="shared" si="191"/>
        <v>0.8966291227</v>
      </c>
      <c r="GU77" s="141">
        <f t="shared" si="192"/>
        <v>-1.19776598</v>
      </c>
      <c r="GV77" s="141">
        <f t="shared" si="193"/>
        <v>-1.19776598</v>
      </c>
      <c r="GW77" s="122">
        <f t="shared" si="194"/>
        <v>-1.19776598</v>
      </c>
      <c r="GX77" s="142">
        <f t="shared" si="195"/>
        <v>1</v>
      </c>
      <c r="GY77" s="142">
        <f t="shared" si="196"/>
        <v>146.3268323</v>
      </c>
      <c r="GZ77" s="130">
        <f t="shared" si="197"/>
        <v>146.3268323</v>
      </c>
      <c r="HA77" s="143">
        <f t="shared" si="198"/>
        <v>53.32721069</v>
      </c>
      <c r="HB77" s="143">
        <f t="shared" si="199"/>
        <v>-136.2635331</v>
      </c>
      <c r="HC77" s="143">
        <f t="shared" si="200"/>
        <v>-1.19776598</v>
      </c>
      <c r="HD77" s="124">
        <f t="shared" si="201"/>
        <v>146.3268323</v>
      </c>
      <c r="HE77" s="140">
        <f t="shared" si="202"/>
        <v>2.094395102</v>
      </c>
      <c r="HF77" s="140">
        <f t="shared" si="203"/>
        <v>2.244963531</v>
      </c>
      <c r="HG77" s="141">
        <f t="shared" si="204"/>
        <v>4.339358633</v>
      </c>
      <c r="HH77" s="141">
        <f t="shared" si="205"/>
        <v>4.339358633</v>
      </c>
      <c r="HI77" s="122">
        <f t="shared" si="206"/>
        <v>-1.943826674</v>
      </c>
      <c r="HJ77" s="142">
        <f t="shared" si="207"/>
        <v>1</v>
      </c>
      <c r="HK77" s="142">
        <f t="shared" si="208"/>
        <v>146.3268323</v>
      </c>
      <c r="HL77" s="130">
        <f t="shared" si="209"/>
        <v>146.3268323</v>
      </c>
      <c r="HM77" s="143">
        <f t="shared" si="210"/>
        <v>-53.32721069</v>
      </c>
      <c r="HN77" s="143">
        <f t="shared" si="211"/>
        <v>-136.2635331</v>
      </c>
      <c r="HO77" s="143">
        <f t="shared" si="212"/>
        <v>-1.943826674</v>
      </c>
      <c r="HP77" s="124">
        <f t="shared" si="213"/>
        <v>146.3268323</v>
      </c>
      <c r="HQ77" s="140">
        <f t="shared" si="214"/>
        <v>2.094395102</v>
      </c>
      <c r="HR77" s="140">
        <f t="shared" si="215"/>
        <v>0.8966291227</v>
      </c>
      <c r="HS77" s="141">
        <f t="shared" si="216"/>
        <v>2.991024225</v>
      </c>
      <c r="HT77" s="141">
        <f t="shared" si="217"/>
        <v>2.991024225</v>
      </c>
      <c r="HU77" s="122">
        <f t="shared" si="218"/>
        <v>2.991024225</v>
      </c>
      <c r="HV77" s="142">
        <f t="shared" si="219"/>
        <v>1</v>
      </c>
      <c r="HW77" s="142">
        <f t="shared" si="220"/>
        <v>146.3268323</v>
      </c>
      <c r="HX77" s="130">
        <f t="shared" si="221"/>
        <v>146.3268323</v>
      </c>
      <c r="HY77" s="143">
        <f t="shared" si="222"/>
        <v>-144.6712866</v>
      </c>
      <c r="HZ77" s="143">
        <f t="shared" si="223"/>
        <v>21.94904737</v>
      </c>
      <c r="IA77" s="143">
        <f t="shared" si="224"/>
        <v>2.991024225</v>
      </c>
      <c r="IB77" s="124">
        <f t="shared" si="225"/>
        <v>146.3268323</v>
      </c>
      <c r="IC77" s="140">
        <f t="shared" si="226"/>
        <v>-2.094395102</v>
      </c>
      <c r="ID77" s="140">
        <f t="shared" si="227"/>
        <v>2.244963531</v>
      </c>
      <c r="IE77" s="141">
        <f t="shared" si="228"/>
        <v>0.1505684285</v>
      </c>
      <c r="IF77" s="141">
        <f t="shared" si="229"/>
        <v>0.1505684285</v>
      </c>
      <c r="IG77" s="122">
        <f t="shared" si="230"/>
        <v>0.1505684285</v>
      </c>
      <c r="IH77" s="142">
        <f t="shared" si="231"/>
        <v>1</v>
      </c>
      <c r="II77" s="142">
        <f t="shared" si="232"/>
        <v>146.3268323</v>
      </c>
      <c r="IJ77" s="130">
        <f t="shared" si="233"/>
        <v>146.3268323</v>
      </c>
      <c r="IK77" s="143">
        <f t="shared" si="234"/>
        <v>144.6712866</v>
      </c>
      <c r="IL77" s="143">
        <f t="shared" si="235"/>
        <v>21.94904737</v>
      </c>
      <c r="IM77" s="143">
        <f t="shared" si="236"/>
        <v>0.1505684285</v>
      </c>
      <c r="IN77" s="124">
        <f t="shared" si="237"/>
        <v>146.3268323</v>
      </c>
    </row>
    <row r="78" ht="12.75" customHeight="1">
      <c r="A78" s="129">
        <f>'Cortez Cubic'!AP78</f>
        <v>-0.2187762226</v>
      </c>
      <c r="B78" s="129">
        <f>'Cortez Cubic'!AQ78</f>
        <v>3.491422195</v>
      </c>
      <c r="C78" s="129">
        <f>'Cortez Cubic'!AR78</f>
        <v>2021.29234</v>
      </c>
      <c r="D78" s="129">
        <f>'Cortez Cubic'!AS78</f>
        <v>-82252.95791</v>
      </c>
      <c r="E78" s="129">
        <f t="shared" ref="E78:H78" si="1406">0</f>
        <v>0</v>
      </c>
      <c r="F78" s="129">
        <f t="shared" si="1406"/>
        <v>0</v>
      </c>
      <c r="G78" s="129">
        <f t="shared" si="1406"/>
        <v>0</v>
      </c>
      <c r="H78" s="129">
        <f t="shared" si="1406"/>
        <v>0</v>
      </c>
      <c r="I78" s="110">
        <f>'Cortez Cubic'!I78</f>
        <v>54</v>
      </c>
      <c r="J78" s="130">
        <f t="shared" si="28"/>
        <v>49.73797431</v>
      </c>
      <c r="K78" s="131">
        <f t="shared" si="29"/>
        <v>0</v>
      </c>
      <c r="L78" s="131">
        <f t="shared" si="30"/>
        <v>1</v>
      </c>
      <c r="M78" s="132">
        <f t="shared" si="31"/>
        <v>4.262025691</v>
      </c>
      <c r="N78" s="133">
        <f t="shared" si="32"/>
        <v>21.94018363</v>
      </c>
      <c r="O78" s="134">
        <f t="shared" si="33"/>
        <v>71.67815794</v>
      </c>
      <c r="P78" s="134">
        <f t="shared" si="34"/>
        <v>0</v>
      </c>
      <c r="Q78" s="135">
        <f t="shared" si="35"/>
        <v>49.73797431</v>
      </c>
      <c r="R78" s="135">
        <f t="shared" si="36"/>
        <v>0</v>
      </c>
      <c r="S78" s="136">
        <f t="shared" si="37"/>
        <v>-105.4572581</v>
      </c>
      <c r="T78" s="136">
        <f t="shared" si="38"/>
        <v>0</v>
      </c>
      <c r="U78" s="137">
        <f t="shared" ref="U78:X78" si="1407">ATAN2(A78,E78)</f>
        <v>3.141592654</v>
      </c>
      <c r="V78" s="137">
        <f t="shared" si="1407"/>
        <v>0</v>
      </c>
      <c r="W78" s="137">
        <f t="shared" si="1407"/>
        <v>0</v>
      </c>
      <c r="X78" s="137">
        <f t="shared" si="1407"/>
        <v>3.141592654</v>
      </c>
      <c r="Y78" s="137">
        <f t="shared" ref="Y78:AB78" si="1408">SQRT(POWER(A78,2)+POWER(E78,2))</f>
        <v>0.2187762226</v>
      </c>
      <c r="Z78" s="137">
        <f t="shared" si="1408"/>
        <v>3.491422195</v>
      </c>
      <c r="AA78" s="137">
        <f t="shared" si="1408"/>
        <v>2021.29234</v>
      </c>
      <c r="AB78" s="137">
        <f t="shared" si="1408"/>
        <v>82252.95791</v>
      </c>
      <c r="AC78" s="138">
        <f t="shared" ref="AC78:AF78" si="1409">U78-$U78</f>
        <v>0</v>
      </c>
      <c r="AD78" s="138">
        <f t="shared" si="1409"/>
        <v>-3.141592654</v>
      </c>
      <c r="AE78" s="138">
        <f t="shared" si="1409"/>
        <v>-3.141592654</v>
      </c>
      <c r="AF78" s="138">
        <f t="shared" si="1409"/>
        <v>0</v>
      </c>
      <c r="AG78" s="138">
        <f t="shared" ref="AG78:AJ78" si="1410">Y78/$Y78</f>
        <v>1</v>
      </c>
      <c r="AH78" s="138">
        <f t="shared" si="1410"/>
        <v>15.95887411</v>
      </c>
      <c r="AI78" s="138">
        <f t="shared" si="1410"/>
        <v>9239.086023</v>
      </c>
      <c r="AJ78" s="138">
        <f t="shared" si="1410"/>
        <v>375968.4528</v>
      </c>
      <c r="AK78" s="139">
        <f t="shared" ref="AK78:AN78" si="1411">AG78*COS(AC78)</f>
        <v>1</v>
      </c>
      <c r="AL78" s="139">
        <f t="shared" si="1411"/>
        <v>-15.95887411</v>
      </c>
      <c r="AM78" s="139">
        <f t="shared" si="1411"/>
        <v>-9239.086023</v>
      </c>
      <c r="AN78" s="139">
        <f t="shared" si="1411"/>
        <v>375968.4528</v>
      </c>
      <c r="AO78" s="129">
        <f t="shared" ref="AO78:AR78" si="1412">AG78*SIN(AC78)</f>
        <v>0</v>
      </c>
      <c r="AP78" s="129">
        <f t="shared" si="1412"/>
        <v>0</v>
      </c>
      <c r="AQ78" s="129">
        <f t="shared" si="1412"/>
        <v>0</v>
      </c>
      <c r="AR78" s="129">
        <f t="shared" si="1412"/>
        <v>0</v>
      </c>
      <c r="AS78" s="140">
        <f t="shared" si="45"/>
        <v>-9.424777961</v>
      </c>
      <c r="AT78" s="141">
        <f t="shared" si="46"/>
        <v>-9.424777961</v>
      </c>
      <c r="AU78" s="141">
        <f t="shared" si="47"/>
        <v>-3.141592654</v>
      </c>
      <c r="AV78" s="122">
        <f t="shared" si="48"/>
        <v>3.141592654</v>
      </c>
      <c r="AW78" s="142">
        <f t="shared" si="49"/>
        <v>4064.496432</v>
      </c>
      <c r="AX78" s="130">
        <f t="shared" si="50"/>
        <v>4064.496432</v>
      </c>
      <c r="AY78" s="143">
        <f t="shared" si="51"/>
        <v>8128.992864</v>
      </c>
      <c r="AZ78" s="143">
        <f t="shared" si="52"/>
        <v>0</v>
      </c>
      <c r="BA78" s="143">
        <f t="shared" si="53"/>
        <v>0</v>
      </c>
      <c r="BB78" s="124">
        <f t="shared" si="54"/>
        <v>8128.992864</v>
      </c>
      <c r="BC78" s="140">
        <f t="shared" ref="BC78:BD78" si="1413">BC$2*AD78</f>
        <v>-3.141592654</v>
      </c>
      <c r="BD78" s="140">
        <f t="shared" si="1413"/>
        <v>-3.141592654</v>
      </c>
      <c r="BE78" s="141">
        <f t="shared" si="56"/>
        <v>-6.283185307</v>
      </c>
      <c r="BF78" s="141">
        <f t="shared" si="57"/>
        <v>0</v>
      </c>
      <c r="BG78" s="122">
        <f t="shared" si="58"/>
        <v>0</v>
      </c>
      <c r="BH78" s="142">
        <f t="shared" ref="BH78:BI78" si="1414">POWER(AH78,BH$2)</f>
        <v>15.95887411</v>
      </c>
      <c r="BI78" s="142">
        <f t="shared" si="1414"/>
        <v>9239.086023</v>
      </c>
      <c r="BJ78" s="130">
        <f t="shared" si="60"/>
        <v>147445.4107</v>
      </c>
      <c r="BK78" s="143">
        <f t="shared" si="61"/>
        <v>1327008.697</v>
      </c>
      <c r="BL78" s="143">
        <f t="shared" si="62"/>
        <v>0</v>
      </c>
      <c r="BM78" s="143">
        <f t="shared" si="63"/>
        <v>0</v>
      </c>
      <c r="BN78" s="124">
        <f t="shared" si="64"/>
        <v>1327008.697</v>
      </c>
      <c r="BO78" s="140">
        <f t="shared" si="65"/>
        <v>0</v>
      </c>
      <c r="BP78" s="141">
        <f t="shared" si="66"/>
        <v>0</v>
      </c>
      <c r="BQ78" s="141">
        <f t="shared" si="67"/>
        <v>0</v>
      </c>
      <c r="BR78" s="122">
        <f t="shared" si="68"/>
        <v>0</v>
      </c>
      <c r="BS78" s="142">
        <f t="shared" si="69"/>
        <v>375968.4528</v>
      </c>
      <c r="BT78" s="130">
        <f t="shared" si="70"/>
        <v>375968.4528</v>
      </c>
      <c r="BU78" s="143">
        <f t="shared" si="71"/>
        <v>-10151148.22</v>
      </c>
      <c r="BV78" s="143">
        <f t="shared" si="72"/>
        <v>0</v>
      </c>
      <c r="BW78" s="143">
        <f t="shared" si="73"/>
        <v>3.141592654</v>
      </c>
      <c r="BX78" s="124">
        <f t="shared" si="74"/>
        <v>10151148.22</v>
      </c>
      <c r="BY78" s="144">
        <f t="shared" ref="BY78:BZ78" si="1415">AY78+BK78+BU78</f>
        <v>-8816010.535</v>
      </c>
      <c r="BZ78" s="144">
        <f t="shared" si="1415"/>
        <v>0</v>
      </c>
      <c r="CA78" s="144">
        <f t="shared" si="76"/>
        <v>-3.141592654</v>
      </c>
      <c r="CB78" s="145">
        <f t="shared" si="77"/>
        <v>8816010.535</v>
      </c>
      <c r="CC78" s="140">
        <f t="shared" ref="CC78:CD78" si="1416">CC$2*AD78</f>
        <v>-6.283185307</v>
      </c>
      <c r="CD78" s="140">
        <f t="shared" si="1416"/>
        <v>-6.283185307</v>
      </c>
      <c r="CE78" s="141">
        <f t="shared" si="79"/>
        <v>-12.56637061</v>
      </c>
      <c r="CF78" s="141">
        <f t="shared" si="80"/>
        <v>0</v>
      </c>
      <c r="CG78" s="122">
        <f t="shared" si="81"/>
        <v>0</v>
      </c>
      <c r="CH78" s="142">
        <f t="shared" ref="CH78:CI78" si="1417">POWER(AH78,CH$2)</f>
        <v>254.6856629</v>
      </c>
      <c r="CI78" s="142">
        <f t="shared" si="1417"/>
        <v>85360710.54</v>
      </c>
      <c r="CJ78" s="130">
        <f t="shared" si="83"/>
        <v>21740149147</v>
      </c>
      <c r="CK78" s="143">
        <f t="shared" si="84"/>
        <v>-21740149147</v>
      </c>
      <c r="CL78" s="143">
        <f t="shared" si="85"/>
        <v>0</v>
      </c>
      <c r="CM78" s="143">
        <f t="shared" si="86"/>
        <v>3.141592654</v>
      </c>
      <c r="CN78" s="124">
        <f t="shared" si="87"/>
        <v>21740149147</v>
      </c>
      <c r="CO78" s="140">
        <f t="shared" si="88"/>
        <v>-9.424777961</v>
      </c>
      <c r="CP78" s="141">
        <f t="shared" si="89"/>
        <v>-9.424777961</v>
      </c>
      <c r="CQ78" s="141">
        <f t="shared" si="90"/>
        <v>-3.141592654</v>
      </c>
      <c r="CR78" s="122">
        <f t="shared" si="91"/>
        <v>3.141592654</v>
      </c>
      <c r="CS78" s="142">
        <f t="shared" si="92"/>
        <v>788654947629</v>
      </c>
      <c r="CT78" s="130">
        <f t="shared" si="93"/>
        <v>788654947629</v>
      </c>
      <c r="CU78" s="143">
        <f t="shared" si="94"/>
        <v>-3154619790515</v>
      </c>
      <c r="CV78" s="143">
        <f t="shared" si="95"/>
        <v>0.0003863295029</v>
      </c>
      <c r="CW78" s="143">
        <f t="shared" si="96"/>
        <v>3.141592654</v>
      </c>
      <c r="CX78" s="124">
        <f t="shared" si="97"/>
        <v>3154619790515</v>
      </c>
      <c r="CY78" s="140">
        <f t="shared" si="98"/>
        <v>-9.424777961</v>
      </c>
      <c r="CZ78" s="140">
        <f t="shared" si="99"/>
        <v>0</v>
      </c>
      <c r="DA78" s="141">
        <f t="shared" si="100"/>
        <v>-9.424777961</v>
      </c>
      <c r="DB78" s="141">
        <f t="shared" si="101"/>
        <v>-3.141592654</v>
      </c>
      <c r="DC78" s="122">
        <f t="shared" si="102"/>
        <v>3.141592654</v>
      </c>
      <c r="DD78" s="142">
        <f t="shared" si="103"/>
        <v>4064.496432</v>
      </c>
      <c r="DE78" s="142">
        <f t="shared" si="104"/>
        <v>375968.4528</v>
      </c>
      <c r="DF78" s="130">
        <f t="shared" si="105"/>
        <v>1528122435</v>
      </c>
      <c r="DG78" s="143">
        <f t="shared" si="106"/>
        <v>-6112489739</v>
      </c>
      <c r="DH78" s="143">
        <f t="shared" si="107"/>
        <v>0.0000007485640994</v>
      </c>
      <c r="DI78" s="143">
        <f t="shared" si="108"/>
        <v>3.141592654</v>
      </c>
      <c r="DJ78" s="124">
        <f t="shared" si="109"/>
        <v>6112489739</v>
      </c>
      <c r="DK78" s="140">
        <f t="shared" ref="DK78:DM78" si="1418">DK$2*AD78</f>
        <v>-3.141592654</v>
      </c>
      <c r="DL78" s="140">
        <f t="shared" si="1418"/>
        <v>-3.141592654</v>
      </c>
      <c r="DM78" s="140">
        <f t="shared" si="1418"/>
        <v>0</v>
      </c>
      <c r="DN78" s="141">
        <f t="shared" si="111"/>
        <v>-6.283185307</v>
      </c>
      <c r="DO78" s="141">
        <f t="shared" si="112"/>
        <v>0</v>
      </c>
      <c r="DP78" s="122">
        <f t="shared" si="113"/>
        <v>0</v>
      </c>
      <c r="DQ78" s="142">
        <f t="shared" ref="DQ78:DS78" si="1419">POWER(AH78,DQ$2)</f>
        <v>15.95887411</v>
      </c>
      <c r="DR78" s="142">
        <f t="shared" si="1419"/>
        <v>9239.086023</v>
      </c>
      <c r="DS78" s="142">
        <f t="shared" si="1419"/>
        <v>375968.4528</v>
      </c>
      <c r="DT78" s="130">
        <f t="shared" si="115"/>
        <v>55434822942</v>
      </c>
      <c r="DU78" s="143">
        <f t="shared" si="116"/>
        <v>-997826812963</v>
      </c>
      <c r="DV78" s="143">
        <f t="shared" si="117"/>
        <v>0</v>
      </c>
      <c r="DW78" s="143">
        <f t="shared" si="118"/>
        <v>3.141592654</v>
      </c>
      <c r="DX78" s="124">
        <f t="shared" si="119"/>
        <v>997826812963</v>
      </c>
      <c r="DY78" s="140">
        <f t="shared" si="120"/>
        <v>0</v>
      </c>
      <c r="DZ78" s="141">
        <f t="shared" si="121"/>
        <v>0</v>
      </c>
      <c r="EA78" s="141">
        <f t="shared" si="122"/>
        <v>0</v>
      </c>
      <c r="EB78" s="122">
        <f t="shared" si="123"/>
        <v>0</v>
      </c>
      <c r="EC78" s="142">
        <f t="shared" si="124"/>
        <v>141352277476</v>
      </c>
      <c r="ED78" s="130">
        <f t="shared" si="125"/>
        <v>141352277476</v>
      </c>
      <c r="EE78" s="143">
        <f t="shared" si="126"/>
        <v>3816511491849</v>
      </c>
      <c r="EF78" s="143">
        <f t="shared" si="127"/>
        <v>0</v>
      </c>
      <c r="EG78" s="143">
        <f t="shared" si="128"/>
        <v>0</v>
      </c>
      <c r="EH78" s="124">
        <f t="shared" si="129"/>
        <v>3816511491849</v>
      </c>
      <c r="EI78" s="144">
        <f t="shared" ref="EI78:EJ78" si="1420">CK78+CU78+DG78+DU78+EE78</f>
        <v>-363787750516</v>
      </c>
      <c r="EJ78" s="144">
        <f t="shared" si="1420"/>
        <v>0.000387078067</v>
      </c>
      <c r="EK78" s="144">
        <f t="shared" si="131"/>
        <v>3.141592654</v>
      </c>
      <c r="EL78" s="145">
        <f t="shared" si="132"/>
        <v>363787750516</v>
      </c>
      <c r="EM78" s="140">
        <f t="shared" si="133"/>
        <v>1.570796327</v>
      </c>
      <c r="EN78" s="141">
        <f t="shared" si="134"/>
        <v>1.570796327</v>
      </c>
      <c r="EO78" s="141">
        <f t="shared" si="135"/>
        <v>1.570796327</v>
      </c>
      <c r="EP78" s="122">
        <f t="shared" si="136"/>
        <v>1.570796327</v>
      </c>
      <c r="EQ78" s="142">
        <f t="shared" si="137"/>
        <v>603148.1995</v>
      </c>
      <c r="ER78" s="130">
        <f t="shared" si="138"/>
        <v>603148.1995</v>
      </c>
      <c r="ES78" s="143">
        <f t="shared" si="139"/>
        <v>0.000000001583702992</v>
      </c>
      <c r="ET78" s="143">
        <f t="shared" si="140"/>
        <v>3134049.978</v>
      </c>
      <c r="EU78" s="143">
        <f t="shared" si="141"/>
        <v>1.570796327</v>
      </c>
      <c r="EV78" s="124">
        <f t="shared" si="142"/>
        <v>3134049.978</v>
      </c>
      <c r="EW78" s="144">
        <f t="shared" ref="EW78:EX78" si="1421">BY78+ES78</f>
        <v>-8816010.535</v>
      </c>
      <c r="EX78" s="144">
        <f t="shared" si="1421"/>
        <v>3134049.978</v>
      </c>
      <c r="EY78" s="144">
        <f t="shared" si="144"/>
        <v>2.80003069</v>
      </c>
      <c r="EZ78" s="145">
        <f t="shared" si="145"/>
        <v>9356511.691</v>
      </c>
      <c r="FA78" s="140">
        <f t="shared" si="146"/>
        <v>0.9333435635</v>
      </c>
      <c r="FB78" s="141">
        <f t="shared" si="147"/>
        <v>0.9333435635</v>
      </c>
      <c r="FC78" s="141">
        <f t="shared" si="148"/>
        <v>0.9333435635</v>
      </c>
      <c r="FD78" s="122">
        <f t="shared" si="149"/>
        <v>0.9333435635</v>
      </c>
      <c r="FE78" s="142">
        <f t="shared" si="150"/>
        <v>210.7194649</v>
      </c>
      <c r="FF78" s="130">
        <f t="shared" si="151"/>
        <v>210.7194649</v>
      </c>
      <c r="FG78" s="143">
        <f t="shared" si="152"/>
        <v>33.17926662</v>
      </c>
      <c r="FH78" s="143">
        <f t="shared" si="153"/>
        <v>44.80100462</v>
      </c>
      <c r="FI78" s="143">
        <f t="shared" si="154"/>
        <v>0.9333435635</v>
      </c>
      <c r="FJ78" s="124">
        <f t="shared" si="155"/>
        <v>55.74938339</v>
      </c>
      <c r="FK78" s="140">
        <f t="shared" si="156"/>
        <v>-6.283185307</v>
      </c>
      <c r="FL78" s="141">
        <f t="shared" si="157"/>
        <v>-6.283185307</v>
      </c>
      <c r="FM78" s="141">
        <f t="shared" si="158"/>
        <v>0</v>
      </c>
      <c r="FN78" s="122">
        <f t="shared" si="159"/>
        <v>0</v>
      </c>
      <c r="FO78" s="142">
        <f t="shared" si="160"/>
        <v>254.6856629</v>
      </c>
      <c r="FP78" s="130">
        <f t="shared" si="161"/>
        <v>254.6856629</v>
      </c>
      <c r="FQ78" s="143">
        <f t="shared" si="162"/>
        <v>-254.6856629</v>
      </c>
      <c r="FR78" s="143">
        <f t="shared" si="163"/>
        <v>0</v>
      </c>
      <c r="FS78" s="143">
        <f t="shared" si="164"/>
        <v>3.141592654</v>
      </c>
      <c r="FT78" s="124">
        <f t="shared" si="165"/>
        <v>254.6856629</v>
      </c>
      <c r="FU78" s="144">
        <f t="shared" si="166"/>
        <v>-27971.94373</v>
      </c>
      <c r="FV78" s="144">
        <f t="shared" si="167"/>
        <v>0</v>
      </c>
      <c r="FW78" s="144">
        <f t="shared" si="168"/>
        <v>-3.141592654</v>
      </c>
      <c r="FX78" s="145">
        <f t="shared" si="169"/>
        <v>27971.94373</v>
      </c>
      <c r="FY78" s="140">
        <f t="shared" si="170"/>
        <v>-3.141592654</v>
      </c>
      <c r="FZ78" s="140">
        <f t="shared" si="171"/>
        <v>-0.9333435635</v>
      </c>
      <c r="GA78" s="141">
        <f t="shared" si="172"/>
        <v>-4.074936217</v>
      </c>
      <c r="GB78" s="141">
        <f t="shared" si="173"/>
        <v>-4.074936217</v>
      </c>
      <c r="GC78" s="122">
        <f t="shared" si="174"/>
        <v>2.20824909</v>
      </c>
      <c r="GD78" s="142">
        <f t="shared" si="175"/>
        <v>27971.94373</v>
      </c>
      <c r="GE78" s="142">
        <f t="shared" si="176"/>
        <v>0.01793741812</v>
      </c>
      <c r="GF78" s="130">
        <f t="shared" si="177"/>
        <v>501.7444505</v>
      </c>
      <c r="GG78" s="143">
        <f t="shared" si="178"/>
        <v>-33.17926662</v>
      </c>
      <c r="GH78" s="143">
        <f t="shared" si="179"/>
        <v>44.80100462</v>
      </c>
      <c r="GI78" s="143">
        <f t="shared" si="180"/>
        <v>2.20824909</v>
      </c>
      <c r="GJ78" s="124">
        <f t="shared" si="181"/>
        <v>55.74938339</v>
      </c>
      <c r="GK78" s="146">
        <f t="shared" si="182"/>
        <v>-0.5</v>
      </c>
      <c r="GL78" s="127">
        <f t="shared" si="183"/>
        <v>-0.8660254038</v>
      </c>
      <c r="GM78" s="146">
        <f t="shared" si="184"/>
        <v>-2.094395102</v>
      </c>
      <c r="GN78" s="127">
        <f t="shared" si="185"/>
        <v>1</v>
      </c>
      <c r="GO78" s="147">
        <f t="shared" si="186"/>
        <v>-0.5</v>
      </c>
      <c r="GP78" s="128">
        <f t="shared" si="187"/>
        <v>0.8660254038</v>
      </c>
      <c r="GQ78" s="147">
        <f t="shared" si="188"/>
        <v>2.094395102</v>
      </c>
      <c r="GR78" s="128">
        <f t="shared" si="189"/>
        <v>1</v>
      </c>
      <c r="GS78" s="140">
        <f t="shared" si="190"/>
        <v>-2.094395102</v>
      </c>
      <c r="GT78" s="140">
        <f t="shared" si="191"/>
        <v>0.9333435635</v>
      </c>
      <c r="GU78" s="141">
        <f t="shared" si="192"/>
        <v>-1.161051539</v>
      </c>
      <c r="GV78" s="141">
        <f t="shared" si="193"/>
        <v>-1.161051539</v>
      </c>
      <c r="GW78" s="122">
        <f t="shared" si="194"/>
        <v>-1.161051539</v>
      </c>
      <c r="GX78" s="142">
        <f t="shared" si="195"/>
        <v>1</v>
      </c>
      <c r="GY78" s="142">
        <f t="shared" si="196"/>
        <v>55.74938339</v>
      </c>
      <c r="GZ78" s="130">
        <f t="shared" si="197"/>
        <v>55.74938339</v>
      </c>
      <c r="HA78" s="143">
        <f t="shared" si="198"/>
        <v>22.2091748</v>
      </c>
      <c r="HB78" s="143">
        <f t="shared" si="199"/>
        <v>-51.13459008</v>
      </c>
      <c r="HC78" s="143">
        <f t="shared" si="200"/>
        <v>-1.161051539</v>
      </c>
      <c r="HD78" s="124">
        <f t="shared" si="201"/>
        <v>55.74938339</v>
      </c>
      <c r="HE78" s="140">
        <f t="shared" si="202"/>
        <v>2.094395102</v>
      </c>
      <c r="HF78" s="140">
        <f t="shared" si="203"/>
        <v>2.20824909</v>
      </c>
      <c r="HG78" s="141">
        <f t="shared" si="204"/>
        <v>4.302644193</v>
      </c>
      <c r="HH78" s="141">
        <f t="shared" si="205"/>
        <v>4.302644193</v>
      </c>
      <c r="HI78" s="122">
        <f t="shared" si="206"/>
        <v>-1.980541115</v>
      </c>
      <c r="HJ78" s="142">
        <f t="shared" si="207"/>
        <v>1</v>
      </c>
      <c r="HK78" s="142">
        <f t="shared" si="208"/>
        <v>55.74938339</v>
      </c>
      <c r="HL78" s="130">
        <f t="shared" si="209"/>
        <v>55.74938339</v>
      </c>
      <c r="HM78" s="143">
        <f t="shared" si="210"/>
        <v>-22.2091748</v>
      </c>
      <c r="HN78" s="143">
        <f t="shared" si="211"/>
        <v>-51.13459008</v>
      </c>
      <c r="HO78" s="143">
        <f t="shared" si="212"/>
        <v>-1.980541115</v>
      </c>
      <c r="HP78" s="124">
        <f t="shared" si="213"/>
        <v>55.74938339</v>
      </c>
      <c r="HQ78" s="140">
        <f t="shared" si="214"/>
        <v>2.094395102</v>
      </c>
      <c r="HR78" s="140">
        <f t="shared" si="215"/>
        <v>0.9333435635</v>
      </c>
      <c r="HS78" s="141">
        <f t="shared" si="216"/>
        <v>3.027738666</v>
      </c>
      <c r="HT78" s="141">
        <f t="shared" si="217"/>
        <v>3.027738666</v>
      </c>
      <c r="HU78" s="122">
        <f t="shared" si="218"/>
        <v>3.027738666</v>
      </c>
      <c r="HV78" s="142">
        <f t="shared" si="219"/>
        <v>1</v>
      </c>
      <c r="HW78" s="142">
        <f t="shared" si="220"/>
        <v>55.74938339</v>
      </c>
      <c r="HX78" s="130">
        <f t="shared" si="221"/>
        <v>55.74938339</v>
      </c>
      <c r="HY78" s="143">
        <f t="shared" si="222"/>
        <v>-55.38844142</v>
      </c>
      <c r="HZ78" s="143">
        <f t="shared" si="223"/>
        <v>6.333585463</v>
      </c>
      <c r="IA78" s="143">
        <f t="shared" si="224"/>
        <v>3.027738666</v>
      </c>
      <c r="IB78" s="124">
        <f t="shared" si="225"/>
        <v>55.74938339</v>
      </c>
      <c r="IC78" s="140">
        <f t="shared" si="226"/>
        <v>-2.094395102</v>
      </c>
      <c r="ID78" s="140">
        <f t="shared" si="227"/>
        <v>2.20824909</v>
      </c>
      <c r="IE78" s="141">
        <f t="shared" si="228"/>
        <v>0.1138539877</v>
      </c>
      <c r="IF78" s="141">
        <f t="shared" si="229"/>
        <v>0.1138539877</v>
      </c>
      <c r="IG78" s="122">
        <f t="shared" si="230"/>
        <v>0.1138539877</v>
      </c>
      <c r="IH78" s="142">
        <f t="shared" si="231"/>
        <v>1</v>
      </c>
      <c r="II78" s="142">
        <f t="shared" si="232"/>
        <v>55.74938339</v>
      </c>
      <c r="IJ78" s="130">
        <f t="shared" si="233"/>
        <v>55.74938339</v>
      </c>
      <c r="IK78" s="143">
        <f t="shared" si="234"/>
        <v>55.38844142</v>
      </c>
      <c r="IL78" s="143">
        <f t="shared" si="235"/>
        <v>6.333585463</v>
      </c>
      <c r="IM78" s="143">
        <f t="shared" si="236"/>
        <v>0.1138539877</v>
      </c>
      <c r="IN78" s="124">
        <f t="shared" si="237"/>
        <v>55.74938339</v>
      </c>
    </row>
    <row r="79" ht="12.75" customHeight="1">
      <c r="A79" s="129">
        <f>'Cortez Cubic'!AP79</f>
        <v>-0.2187762226</v>
      </c>
      <c r="B79" s="129">
        <f>'Cortez Cubic'!AQ79</f>
        <v>7.403203496</v>
      </c>
      <c r="C79" s="129">
        <f>'Cortez Cubic'!AR79</f>
        <v>10246.99384</v>
      </c>
      <c r="D79" s="129">
        <f>'Cortez Cubic'!AS79</f>
        <v>-952491.7901</v>
      </c>
      <c r="E79" s="129">
        <f t="shared" ref="E79:H79" si="1422">0</f>
        <v>0</v>
      </c>
      <c r="F79" s="129">
        <f t="shared" si="1422"/>
        <v>0</v>
      </c>
      <c r="G79" s="129">
        <f t="shared" si="1422"/>
        <v>0</v>
      </c>
      <c r="H79" s="129">
        <f t="shared" si="1422"/>
        <v>0</v>
      </c>
      <c r="I79" s="110">
        <f>'Cortez Cubic'!I79</f>
        <v>159</v>
      </c>
      <c r="J79" s="130">
        <f t="shared" si="28"/>
        <v>154.6742125</v>
      </c>
      <c r="K79" s="131">
        <f t="shared" si="29"/>
        <v>1</v>
      </c>
      <c r="L79" s="131">
        <f t="shared" si="30"/>
        <v>0</v>
      </c>
      <c r="M79" s="132">
        <f t="shared" si="31"/>
        <v>4.32578745</v>
      </c>
      <c r="N79" s="133">
        <f t="shared" si="32"/>
        <v>36.77181147</v>
      </c>
      <c r="O79" s="134">
        <f t="shared" si="33"/>
        <v>154.6742125</v>
      </c>
      <c r="P79" s="134">
        <f t="shared" si="34"/>
        <v>0</v>
      </c>
      <c r="Q79" s="135">
        <f t="shared" si="35"/>
        <v>117.9024011</v>
      </c>
      <c r="R79" s="135">
        <f t="shared" si="36"/>
        <v>0</v>
      </c>
      <c r="S79" s="136">
        <f t="shared" si="37"/>
        <v>-238.7374541</v>
      </c>
      <c r="T79" s="136">
        <f t="shared" si="38"/>
        <v>0</v>
      </c>
      <c r="U79" s="137">
        <f t="shared" ref="U79:X79" si="1423">ATAN2(A79,E79)</f>
        <v>3.141592654</v>
      </c>
      <c r="V79" s="137">
        <f t="shared" si="1423"/>
        <v>0</v>
      </c>
      <c r="W79" s="137">
        <f t="shared" si="1423"/>
        <v>0</v>
      </c>
      <c r="X79" s="137">
        <f t="shared" si="1423"/>
        <v>3.141592654</v>
      </c>
      <c r="Y79" s="137">
        <f t="shared" ref="Y79:AB79" si="1424">SQRT(POWER(A79,2)+POWER(E79,2))</f>
        <v>0.2187762226</v>
      </c>
      <c r="Z79" s="137">
        <f t="shared" si="1424"/>
        <v>7.403203496</v>
      </c>
      <c r="AA79" s="137">
        <f t="shared" si="1424"/>
        <v>10246.99384</v>
      </c>
      <c r="AB79" s="137">
        <f t="shared" si="1424"/>
        <v>952491.7901</v>
      </c>
      <c r="AC79" s="138">
        <f t="shared" ref="AC79:AF79" si="1425">U79-$U79</f>
        <v>0</v>
      </c>
      <c r="AD79" s="138">
        <f t="shared" si="1425"/>
        <v>-3.141592654</v>
      </c>
      <c r="AE79" s="138">
        <f t="shared" si="1425"/>
        <v>-3.141592654</v>
      </c>
      <c r="AF79" s="138">
        <f t="shared" si="1425"/>
        <v>0</v>
      </c>
      <c r="AG79" s="138">
        <f t="shared" ref="AG79:AJ79" si="1426">Y79/$Y79</f>
        <v>1</v>
      </c>
      <c r="AH79" s="138">
        <f t="shared" si="1426"/>
        <v>33.83915952</v>
      </c>
      <c r="AI79" s="138">
        <f t="shared" si="1426"/>
        <v>46837.78574</v>
      </c>
      <c r="AJ79" s="138">
        <f t="shared" si="1426"/>
        <v>4353726.281</v>
      </c>
      <c r="AK79" s="139">
        <f t="shared" ref="AK79:AN79" si="1427">AG79*COS(AC79)</f>
        <v>1</v>
      </c>
      <c r="AL79" s="139">
        <f t="shared" si="1427"/>
        <v>-33.83915952</v>
      </c>
      <c r="AM79" s="139">
        <f t="shared" si="1427"/>
        <v>-46837.78574</v>
      </c>
      <c r="AN79" s="139">
        <f t="shared" si="1427"/>
        <v>4353726.281</v>
      </c>
      <c r="AO79" s="129">
        <f t="shared" ref="AO79:AR79" si="1428">AG79*SIN(AC79)</f>
        <v>0</v>
      </c>
      <c r="AP79" s="129">
        <f t="shared" si="1428"/>
        <v>0</v>
      </c>
      <c r="AQ79" s="129">
        <f t="shared" si="1428"/>
        <v>0</v>
      </c>
      <c r="AR79" s="129">
        <f t="shared" si="1428"/>
        <v>0</v>
      </c>
      <c r="AS79" s="140">
        <f t="shared" si="45"/>
        <v>-9.424777961</v>
      </c>
      <c r="AT79" s="141">
        <f t="shared" si="46"/>
        <v>-9.424777961</v>
      </c>
      <c r="AU79" s="141">
        <f t="shared" si="47"/>
        <v>-3.141592654</v>
      </c>
      <c r="AV79" s="122">
        <f t="shared" si="48"/>
        <v>3.141592654</v>
      </c>
      <c r="AW79" s="142">
        <f t="shared" si="49"/>
        <v>38748.83976</v>
      </c>
      <c r="AX79" s="130">
        <f t="shared" si="50"/>
        <v>38748.83976</v>
      </c>
      <c r="AY79" s="143">
        <f t="shared" si="51"/>
        <v>77497.67953</v>
      </c>
      <c r="AZ79" s="143">
        <f t="shared" si="52"/>
        <v>0</v>
      </c>
      <c r="BA79" s="143">
        <f t="shared" si="53"/>
        <v>0</v>
      </c>
      <c r="BB79" s="124">
        <f t="shared" si="54"/>
        <v>77497.67953</v>
      </c>
      <c r="BC79" s="140">
        <f t="shared" ref="BC79:BD79" si="1429">BC$2*AD79</f>
        <v>-3.141592654</v>
      </c>
      <c r="BD79" s="140">
        <f t="shared" si="1429"/>
        <v>-3.141592654</v>
      </c>
      <c r="BE79" s="141">
        <f t="shared" si="56"/>
        <v>-6.283185307</v>
      </c>
      <c r="BF79" s="141">
        <f t="shared" si="57"/>
        <v>0</v>
      </c>
      <c r="BG79" s="122">
        <f t="shared" si="58"/>
        <v>0</v>
      </c>
      <c r="BH79" s="142">
        <f t="shared" ref="BH79:BI79" si="1430">POWER(AH79,BH$2)</f>
        <v>33.83915952</v>
      </c>
      <c r="BI79" s="142">
        <f t="shared" si="1430"/>
        <v>46837.78574</v>
      </c>
      <c r="BJ79" s="130">
        <f t="shared" si="60"/>
        <v>1584951.303</v>
      </c>
      <c r="BK79" s="143">
        <f t="shared" si="61"/>
        <v>14264561.73</v>
      </c>
      <c r="BL79" s="143">
        <f t="shared" si="62"/>
        <v>0</v>
      </c>
      <c r="BM79" s="143">
        <f t="shared" si="63"/>
        <v>0</v>
      </c>
      <c r="BN79" s="124">
        <f t="shared" si="64"/>
        <v>14264561.73</v>
      </c>
      <c r="BO79" s="140">
        <f t="shared" si="65"/>
        <v>0</v>
      </c>
      <c r="BP79" s="141">
        <f t="shared" si="66"/>
        <v>0</v>
      </c>
      <c r="BQ79" s="141">
        <f t="shared" si="67"/>
        <v>0</v>
      </c>
      <c r="BR79" s="122">
        <f t="shared" si="68"/>
        <v>0</v>
      </c>
      <c r="BS79" s="142">
        <f t="shared" si="69"/>
        <v>4353726.281</v>
      </c>
      <c r="BT79" s="130">
        <f t="shared" si="70"/>
        <v>4353726.281</v>
      </c>
      <c r="BU79" s="143">
        <f t="shared" si="71"/>
        <v>-117550609.6</v>
      </c>
      <c r="BV79" s="143">
        <f t="shared" si="72"/>
        <v>0</v>
      </c>
      <c r="BW79" s="143">
        <f t="shared" si="73"/>
        <v>3.141592654</v>
      </c>
      <c r="BX79" s="124">
        <f t="shared" si="74"/>
        <v>117550609.6</v>
      </c>
      <c r="BY79" s="144">
        <f t="shared" ref="BY79:BZ79" si="1431">AY79+BK79+BU79</f>
        <v>-103208550.2</v>
      </c>
      <c r="BZ79" s="144">
        <f t="shared" si="1431"/>
        <v>0</v>
      </c>
      <c r="CA79" s="144">
        <f t="shared" si="76"/>
        <v>-3.141592654</v>
      </c>
      <c r="CB79" s="145">
        <f t="shared" si="77"/>
        <v>103208550.2</v>
      </c>
      <c r="CC79" s="140">
        <f t="shared" ref="CC79:CD79" si="1432">CC$2*AD79</f>
        <v>-6.283185307</v>
      </c>
      <c r="CD79" s="140">
        <f t="shared" si="1432"/>
        <v>-6.283185307</v>
      </c>
      <c r="CE79" s="141">
        <f t="shared" si="79"/>
        <v>-12.56637061</v>
      </c>
      <c r="CF79" s="141">
        <f t="shared" si="80"/>
        <v>0</v>
      </c>
      <c r="CG79" s="122">
        <f t="shared" si="81"/>
        <v>0</v>
      </c>
      <c r="CH79" s="142">
        <f t="shared" ref="CH79:CI79" si="1433">POWER(AH79,CH$2)</f>
        <v>1145.088717</v>
      </c>
      <c r="CI79" s="142">
        <f t="shared" si="1433"/>
        <v>2193778173</v>
      </c>
      <c r="CJ79" s="130">
        <f t="shared" si="83"/>
        <v>2512070633846</v>
      </c>
      <c r="CK79" s="143">
        <f t="shared" si="84"/>
        <v>-2512070633846</v>
      </c>
      <c r="CL79" s="143">
        <f t="shared" si="85"/>
        <v>0</v>
      </c>
      <c r="CM79" s="143">
        <f t="shared" si="86"/>
        <v>3.141592654</v>
      </c>
      <c r="CN79" s="124">
        <f t="shared" si="87"/>
        <v>2512070633846</v>
      </c>
      <c r="CO79" s="140">
        <f t="shared" si="88"/>
        <v>-9.424777961</v>
      </c>
      <c r="CP79" s="141">
        <f t="shared" si="89"/>
        <v>-9.424777961</v>
      </c>
      <c r="CQ79" s="141">
        <f t="shared" si="90"/>
        <v>-3.141592654</v>
      </c>
      <c r="CR79" s="122">
        <f t="shared" si="91"/>
        <v>3.141592654</v>
      </c>
      <c r="CS79" s="142">
        <f t="shared" si="92"/>
        <v>102751712035157</v>
      </c>
      <c r="CT79" s="130">
        <f t="shared" si="93"/>
        <v>102751712035157</v>
      </c>
      <c r="CU79" s="143">
        <f t="shared" si="94"/>
        <v>-411006848140629</v>
      </c>
      <c r="CV79" s="143">
        <f t="shared" si="95"/>
        <v>0.0503338221</v>
      </c>
      <c r="CW79" s="143">
        <f t="shared" si="96"/>
        <v>3.141592654</v>
      </c>
      <c r="CX79" s="124">
        <f t="shared" si="97"/>
        <v>411006848140629</v>
      </c>
      <c r="CY79" s="140">
        <f t="shared" si="98"/>
        <v>-9.424777961</v>
      </c>
      <c r="CZ79" s="140">
        <f t="shared" si="99"/>
        <v>0</v>
      </c>
      <c r="DA79" s="141">
        <f t="shared" si="100"/>
        <v>-9.424777961</v>
      </c>
      <c r="DB79" s="141">
        <f t="shared" si="101"/>
        <v>-3.141592654</v>
      </c>
      <c r="DC79" s="122">
        <f t="shared" si="102"/>
        <v>3.141592654</v>
      </c>
      <c r="DD79" s="142">
        <f t="shared" si="103"/>
        <v>38748.83976</v>
      </c>
      <c r="DE79" s="142">
        <f t="shared" si="104"/>
        <v>4353726.281</v>
      </c>
      <c r="DF79" s="130">
        <f t="shared" si="105"/>
        <v>168701842057</v>
      </c>
      <c r="DG79" s="143">
        <f t="shared" si="106"/>
        <v>-674807368229</v>
      </c>
      <c r="DH79" s="143">
        <f t="shared" si="107"/>
        <v>0.00008264006835</v>
      </c>
      <c r="DI79" s="143">
        <f t="shared" si="108"/>
        <v>3.141592654</v>
      </c>
      <c r="DJ79" s="124">
        <f t="shared" si="109"/>
        <v>674807368229</v>
      </c>
      <c r="DK79" s="140">
        <f t="shared" ref="DK79:DM79" si="1434">DK$2*AD79</f>
        <v>-3.141592654</v>
      </c>
      <c r="DL79" s="140">
        <f t="shared" si="1434"/>
        <v>-3.141592654</v>
      </c>
      <c r="DM79" s="140">
        <f t="shared" si="1434"/>
        <v>0</v>
      </c>
      <c r="DN79" s="141">
        <f t="shared" si="111"/>
        <v>-6.283185307</v>
      </c>
      <c r="DO79" s="141">
        <f t="shared" si="112"/>
        <v>0</v>
      </c>
      <c r="DP79" s="122">
        <f t="shared" si="113"/>
        <v>0</v>
      </c>
      <c r="DQ79" s="142">
        <f t="shared" ref="DQ79:DS79" si="1435">POWER(AH79,DQ$2)</f>
        <v>33.83915952</v>
      </c>
      <c r="DR79" s="142">
        <f t="shared" si="1435"/>
        <v>46837.78574</v>
      </c>
      <c r="DS79" s="142">
        <f t="shared" si="1435"/>
        <v>4353726.281</v>
      </c>
      <c r="DT79" s="130">
        <f t="shared" si="115"/>
        <v>6900444144087</v>
      </c>
      <c r="DU79" s="143">
        <f t="shared" si="116"/>
        <v>-124207994593564</v>
      </c>
      <c r="DV79" s="143">
        <f t="shared" si="117"/>
        <v>0</v>
      </c>
      <c r="DW79" s="143">
        <f t="shared" si="118"/>
        <v>3.141592654</v>
      </c>
      <c r="DX79" s="124">
        <f t="shared" si="119"/>
        <v>124207994593564</v>
      </c>
      <c r="DY79" s="140">
        <f t="shared" si="120"/>
        <v>0</v>
      </c>
      <c r="DZ79" s="141">
        <f t="shared" si="121"/>
        <v>0</v>
      </c>
      <c r="EA79" s="141">
        <f t="shared" si="122"/>
        <v>0</v>
      </c>
      <c r="EB79" s="122">
        <f t="shared" si="123"/>
        <v>0</v>
      </c>
      <c r="EC79" s="142">
        <f t="shared" si="124"/>
        <v>18954932534186</v>
      </c>
      <c r="ED79" s="130">
        <f t="shared" si="125"/>
        <v>18954932534186</v>
      </c>
      <c r="EE79" s="143">
        <f t="shared" si="126"/>
        <v>511783178423030</v>
      </c>
      <c r="EF79" s="143">
        <f t="shared" si="127"/>
        <v>0</v>
      </c>
      <c r="EG79" s="143">
        <f t="shared" si="128"/>
        <v>0</v>
      </c>
      <c r="EH79" s="124">
        <f t="shared" si="129"/>
        <v>511783178423030</v>
      </c>
      <c r="EI79" s="144">
        <f t="shared" ref="EI79:EJ79" si="1436">CK79+CU79+DG79+DU79+EE79</f>
        <v>-26618542313238</v>
      </c>
      <c r="EJ79" s="144">
        <f t="shared" si="1436"/>
        <v>0.05041646217</v>
      </c>
      <c r="EK79" s="144">
        <f t="shared" si="131"/>
        <v>3.141592654</v>
      </c>
      <c r="EL79" s="145">
        <f t="shared" si="132"/>
        <v>26618542313238</v>
      </c>
      <c r="EM79" s="140">
        <f t="shared" si="133"/>
        <v>1.570796327</v>
      </c>
      <c r="EN79" s="141">
        <f t="shared" si="134"/>
        <v>1.570796327</v>
      </c>
      <c r="EO79" s="141">
        <f t="shared" si="135"/>
        <v>1.570796327</v>
      </c>
      <c r="EP79" s="122">
        <f t="shared" si="136"/>
        <v>1.570796327</v>
      </c>
      <c r="EQ79" s="142">
        <f t="shared" si="137"/>
        <v>5159316.07</v>
      </c>
      <c r="ER79" s="130">
        <f t="shared" si="138"/>
        <v>5159316.07</v>
      </c>
      <c r="ES79" s="143">
        <f t="shared" si="139"/>
        <v>0.00000002545236636</v>
      </c>
      <c r="ET79" s="143">
        <f t="shared" si="140"/>
        <v>26808592.7</v>
      </c>
      <c r="EU79" s="143">
        <f t="shared" si="141"/>
        <v>1.570796327</v>
      </c>
      <c r="EV79" s="124">
        <f t="shared" si="142"/>
        <v>26808592.7</v>
      </c>
      <c r="EW79" s="144">
        <f t="shared" ref="EW79:EX79" si="1437">BY79+ES79</f>
        <v>-103208550.2</v>
      </c>
      <c r="EX79" s="144">
        <f t="shared" si="1437"/>
        <v>26808592.7</v>
      </c>
      <c r="EY79" s="144">
        <f t="shared" si="144"/>
        <v>2.88745722</v>
      </c>
      <c r="EZ79" s="145">
        <f t="shared" si="145"/>
        <v>106633510.1</v>
      </c>
      <c r="FA79" s="140">
        <f t="shared" si="146"/>
        <v>0.96248574</v>
      </c>
      <c r="FB79" s="141">
        <f t="shared" si="147"/>
        <v>0.96248574</v>
      </c>
      <c r="FC79" s="141">
        <f t="shared" si="148"/>
        <v>0.96248574</v>
      </c>
      <c r="FD79" s="122">
        <f t="shared" si="149"/>
        <v>0.96248574</v>
      </c>
      <c r="FE79" s="142">
        <f t="shared" si="150"/>
        <v>474.2032962</v>
      </c>
      <c r="FF79" s="130">
        <f t="shared" si="151"/>
        <v>474.2032962</v>
      </c>
      <c r="FG79" s="143">
        <f t="shared" si="152"/>
        <v>71.69724635</v>
      </c>
      <c r="FH79" s="143">
        <f t="shared" si="153"/>
        <v>102.9530582</v>
      </c>
      <c r="FI79" s="143">
        <f t="shared" si="154"/>
        <v>0.96248574</v>
      </c>
      <c r="FJ79" s="124">
        <f t="shared" si="155"/>
        <v>125.4584685</v>
      </c>
      <c r="FK79" s="140">
        <f t="shared" si="156"/>
        <v>-6.283185307</v>
      </c>
      <c r="FL79" s="141">
        <f t="shared" si="157"/>
        <v>-6.283185307</v>
      </c>
      <c r="FM79" s="141">
        <f t="shared" si="158"/>
        <v>0</v>
      </c>
      <c r="FN79" s="122">
        <f t="shared" si="159"/>
        <v>0</v>
      </c>
      <c r="FO79" s="142">
        <f t="shared" si="160"/>
        <v>1145.088717</v>
      </c>
      <c r="FP79" s="130">
        <f t="shared" si="161"/>
        <v>1145.088717</v>
      </c>
      <c r="FQ79" s="143">
        <f t="shared" si="162"/>
        <v>-1145.088717</v>
      </c>
      <c r="FR79" s="143">
        <f t="shared" si="163"/>
        <v>0</v>
      </c>
      <c r="FS79" s="143">
        <f t="shared" si="164"/>
        <v>3.141592654</v>
      </c>
      <c r="FT79" s="124">
        <f t="shared" si="165"/>
        <v>1145.088717</v>
      </c>
      <c r="FU79" s="144">
        <f t="shared" si="166"/>
        <v>-141658.4459</v>
      </c>
      <c r="FV79" s="144">
        <f t="shared" si="167"/>
        <v>0</v>
      </c>
      <c r="FW79" s="144">
        <f t="shared" si="168"/>
        <v>-3.141592654</v>
      </c>
      <c r="FX79" s="145">
        <f t="shared" si="169"/>
        <v>141658.4459</v>
      </c>
      <c r="FY79" s="140">
        <f t="shared" si="170"/>
        <v>-3.141592654</v>
      </c>
      <c r="FZ79" s="140">
        <f t="shared" si="171"/>
        <v>-0.96248574</v>
      </c>
      <c r="GA79" s="141">
        <f t="shared" si="172"/>
        <v>-4.104078394</v>
      </c>
      <c r="GB79" s="141">
        <f t="shared" si="173"/>
        <v>-4.104078394</v>
      </c>
      <c r="GC79" s="122">
        <f t="shared" si="174"/>
        <v>2.179106914</v>
      </c>
      <c r="GD79" s="142">
        <f t="shared" si="175"/>
        <v>141658.4459</v>
      </c>
      <c r="GE79" s="142">
        <f t="shared" si="176"/>
        <v>0.00797076524</v>
      </c>
      <c r="GF79" s="130">
        <f t="shared" si="177"/>
        <v>1129.126217</v>
      </c>
      <c r="GG79" s="143">
        <f t="shared" si="178"/>
        <v>-71.69724635</v>
      </c>
      <c r="GH79" s="143">
        <f t="shared" si="179"/>
        <v>102.9530582</v>
      </c>
      <c r="GI79" s="143">
        <f t="shared" si="180"/>
        <v>2.179106914</v>
      </c>
      <c r="GJ79" s="124">
        <f t="shared" si="181"/>
        <v>125.4584685</v>
      </c>
      <c r="GK79" s="146">
        <f t="shared" si="182"/>
        <v>-0.5</v>
      </c>
      <c r="GL79" s="127">
        <f t="shared" si="183"/>
        <v>-0.8660254038</v>
      </c>
      <c r="GM79" s="146">
        <f t="shared" si="184"/>
        <v>-2.094395102</v>
      </c>
      <c r="GN79" s="127">
        <f t="shared" si="185"/>
        <v>1</v>
      </c>
      <c r="GO79" s="147">
        <f t="shared" si="186"/>
        <v>-0.5</v>
      </c>
      <c r="GP79" s="128">
        <f t="shared" si="187"/>
        <v>0.8660254038</v>
      </c>
      <c r="GQ79" s="147">
        <f t="shared" si="188"/>
        <v>2.094395102</v>
      </c>
      <c r="GR79" s="128">
        <f t="shared" si="189"/>
        <v>1</v>
      </c>
      <c r="GS79" s="140">
        <f t="shared" si="190"/>
        <v>-2.094395102</v>
      </c>
      <c r="GT79" s="140">
        <f t="shared" si="191"/>
        <v>0.96248574</v>
      </c>
      <c r="GU79" s="141">
        <f t="shared" si="192"/>
        <v>-1.131909362</v>
      </c>
      <c r="GV79" s="141">
        <f t="shared" si="193"/>
        <v>-1.131909362</v>
      </c>
      <c r="GW79" s="122">
        <f t="shared" si="194"/>
        <v>-1.131909362</v>
      </c>
      <c r="GX79" s="142">
        <f t="shared" si="195"/>
        <v>1</v>
      </c>
      <c r="GY79" s="142">
        <f t="shared" si="196"/>
        <v>125.4584685</v>
      </c>
      <c r="GZ79" s="130">
        <f t="shared" si="197"/>
        <v>125.4584685</v>
      </c>
      <c r="HA79" s="143">
        <f t="shared" si="198"/>
        <v>53.31134062</v>
      </c>
      <c r="HB79" s="143">
        <f t="shared" si="199"/>
        <v>-113.5681658</v>
      </c>
      <c r="HC79" s="143">
        <f t="shared" si="200"/>
        <v>-1.131909362</v>
      </c>
      <c r="HD79" s="124">
        <f t="shared" si="201"/>
        <v>125.4584685</v>
      </c>
      <c r="HE79" s="140">
        <f t="shared" si="202"/>
        <v>2.094395102</v>
      </c>
      <c r="HF79" s="140">
        <f t="shared" si="203"/>
        <v>2.179106914</v>
      </c>
      <c r="HG79" s="141">
        <f t="shared" si="204"/>
        <v>4.273502016</v>
      </c>
      <c r="HH79" s="141">
        <f t="shared" si="205"/>
        <v>4.273502016</v>
      </c>
      <c r="HI79" s="122">
        <f t="shared" si="206"/>
        <v>-2.009683291</v>
      </c>
      <c r="HJ79" s="142">
        <f t="shared" si="207"/>
        <v>1</v>
      </c>
      <c r="HK79" s="142">
        <f t="shared" si="208"/>
        <v>125.4584685</v>
      </c>
      <c r="HL79" s="130">
        <f t="shared" si="209"/>
        <v>125.4584685</v>
      </c>
      <c r="HM79" s="143">
        <f t="shared" si="210"/>
        <v>-53.31134062</v>
      </c>
      <c r="HN79" s="143">
        <f t="shared" si="211"/>
        <v>-113.5681658</v>
      </c>
      <c r="HO79" s="143">
        <f t="shared" si="212"/>
        <v>-2.009683291</v>
      </c>
      <c r="HP79" s="124">
        <f t="shared" si="213"/>
        <v>125.4584685</v>
      </c>
      <c r="HQ79" s="140">
        <f t="shared" si="214"/>
        <v>2.094395102</v>
      </c>
      <c r="HR79" s="140">
        <f t="shared" si="215"/>
        <v>0.96248574</v>
      </c>
      <c r="HS79" s="141">
        <f t="shared" si="216"/>
        <v>3.056880842</v>
      </c>
      <c r="HT79" s="141">
        <f t="shared" si="217"/>
        <v>3.056880842</v>
      </c>
      <c r="HU79" s="122">
        <f t="shared" si="218"/>
        <v>3.056880842</v>
      </c>
      <c r="HV79" s="142">
        <f t="shared" si="219"/>
        <v>1</v>
      </c>
      <c r="HW79" s="142">
        <f t="shared" si="220"/>
        <v>125.4584685</v>
      </c>
      <c r="HX79" s="130">
        <f t="shared" si="221"/>
        <v>125.4584685</v>
      </c>
      <c r="HY79" s="143">
        <f t="shared" si="222"/>
        <v>-125.008587</v>
      </c>
      <c r="HZ79" s="143">
        <f t="shared" si="223"/>
        <v>10.61510763</v>
      </c>
      <c r="IA79" s="143">
        <f t="shared" si="224"/>
        <v>3.056880842</v>
      </c>
      <c r="IB79" s="124">
        <f t="shared" si="225"/>
        <v>125.4584685</v>
      </c>
      <c r="IC79" s="140">
        <f t="shared" si="226"/>
        <v>-2.094395102</v>
      </c>
      <c r="ID79" s="140">
        <f t="shared" si="227"/>
        <v>2.179106914</v>
      </c>
      <c r="IE79" s="141">
        <f t="shared" si="228"/>
        <v>0.08471181115</v>
      </c>
      <c r="IF79" s="141">
        <f t="shared" si="229"/>
        <v>0.08471181115</v>
      </c>
      <c r="IG79" s="122">
        <f t="shared" si="230"/>
        <v>0.08471181115</v>
      </c>
      <c r="IH79" s="142">
        <f t="shared" si="231"/>
        <v>1</v>
      </c>
      <c r="II79" s="142">
        <f t="shared" si="232"/>
        <v>125.4584685</v>
      </c>
      <c r="IJ79" s="130">
        <f t="shared" si="233"/>
        <v>125.4584685</v>
      </c>
      <c r="IK79" s="143">
        <f t="shared" si="234"/>
        <v>125.008587</v>
      </c>
      <c r="IL79" s="143">
        <f t="shared" si="235"/>
        <v>10.61510763</v>
      </c>
      <c r="IM79" s="143">
        <f t="shared" si="236"/>
        <v>0.08471181115</v>
      </c>
      <c r="IN79" s="124">
        <f t="shared" si="237"/>
        <v>125.4584685</v>
      </c>
    </row>
    <row r="80" ht="12.75" customHeight="1">
      <c r="A80" s="129">
        <f>'Cortez Cubic'!AP80</f>
        <v>-0.2187762226</v>
      </c>
      <c r="B80" s="129">
        <f>'Cortez Cubic'!AQ80</f>
        <v>7.077198373</v>
      </c>
      <c r="C80" s="129">
        <f>'Cortez Cubic'!AR80</f>
        <v>8285.369666</v>
      </c>
      <c r="D80" s="129">
        <f>'Cortez Cubic'!AS80</f>
        <v>-719362.0292</v>
      </c>
      <c r="E80" s="129">
        <f t="shared" ref="E80:H80" si="1438">0</f>
        <v>0</v>
      </c>
      <c r="F80" s="129">
        <f t="shared" si="1438"/>
        <v>0</v>
      </c>
      <c r="G80" s="129">
        <f t="shared" si="1438"/>
        <v>0</v>
      </c>
      <c r="H80" s="129">
        <f t="shared" si="1438"/>
        <v>0</v>
      </c>
      <c r="I80" s="110">
        <f>'Cortez Cubic'!I80</f>
        <v>128</v>
      </c>
      <c r="J80" s="130">
        <f t="shared" si="28"/>
        <v>123.660424</v>
      </c>
      <c r="K80" s="131">
        <f t="shared" si="29"/>
        <v>1</v>
      </c>
      <c r="L80" s="131">
        <f t="shared" si="30"/>
        <v>0</v>
      </c>
      <c r="M80" s="132">
        <f t="shared" si="31"/>
        <v>4.339575963</v>
      </c>
      <c r="N80" s="133">
        <f t="shared" si="32"/>
        <v>0</v>
      </c>
      <c r="O80" s="134">
        <f t="shared" si="33"/>
        <v>123.660424</v>
      </c>
      <c r="P80" s="134">
        <f t="shared" si="34"/>
        <v>-1.917378629</v>
      </c>
      <c r="Q80" s="135">
        <f t="shared" si="35"/>
        <v>123.660424</v>
      </c>
      <c r="R80" s="135">
        <f t="shared" si="36"/>
        <v>1.917378629</v>
      </c>
      <c r="S80" s="136">
        <f t="shared" si="37"/>
        <v>-214.9718191</v>
      </c>
      <c r="T80" s="136">
        <f t="shared" si="38"/>
        <v>0</v>
      </c>
      <c r="U80" s="137">
        <f t="shared" ref="U80:X80" si="1439">ATAN2(A80,E80)</f>
        <v>3.141592654</v>
      </c>
      <c r="V80" s="137">
        <f t="shared" si="1439"/>
        <v>0</v>
      </c>
      <c r="W80" s="137">
        <f t="shared" si="1439"/>
        <v>0</v>
      </c>
      <c r="X80" s="137">
        <f t="shared" si="1439"/>
        <v>3.141592654</v>
      </c>
      <c r="Y80" s="137">
        <f t="shared" ref="Y80:AB80" si="1440">SQRT(POWER(A80,2)+POWER(E80,2))</f>
        <v>0.2187762226</v>
      </c>
      <c r="Z80" s="137">
        <f t="shared" si="1440"/>
        <v>7.077198373</v>
      </c>
      <c r="AA80" s="137">
        <f t="shared" si="1440"/>
        <v>8285.369666</v>
      </c>
      <c r="AB80" s="137">
        <f t="shared" si="1440"/>
        <v>719362.0292</v>
      </c>
      <c r="AC80" s="138">
        <f t="shared" ref="AC80:AF80" si="1441">U80-$U80</f>
        <v>0</v>
      </c>
      <c r="AD80" s="138">
        <f t="shared" si="1441"/>
        <v>-3.141592654</v>
      </c>
      <c r="AE80" s="138">
        <f t="shared" si="1441"/>
        <v>-3.141592654</v>
      </c>
      <c r="AF80" s="138">
        <f t="shared" si="1441"/>
        <v>0</v>
      </c>
      <c r="AG80" s="138">
        <f t="shared" ref="AG80:AJ80" si="1442">Y80/$Y80</f>
        <v>1</v>
      </c>
      <c r="AH80" s="138">
        <f t="shared" si="1442"/>
        <v>32.34902902</v>
      </c>
      <c r="AI80" s="138">
        <f t="shared" si="1442"/>
        <v>37871.43579</v>
      </c>
      <c r="AJ80" s="138">
        <f t="shared" si="1442"/>
        <v>3288117.971</v>
      </c>
      <c r="AK80" s="139">
        <f t="shared" ref="AK80:AN80" si="1443">AG80*COS(AC80)</f>
        <v>1</v>
      </c>
      <c r="AL80" s="139">
        <f t="shared" si="1443"/>
        <v>-32.34902902</v>
      </c>
      <c r="AM80" s="139">
        <f t="shared" si="1443"/>
        <v>-37871.43579</v>
      </c>
      <c r="AN80" s="139">
        <f t="shared" si="1443"/>
        <v>3288117.971</v>
      </c>
      <c r="AO80" s="129">
        <f t="shared" ref="AO80:AR80" si="1444">AG80*SIN(AC80)</f>
        <v>0</v>
      </c>
      <c r="AP80" s="129">
        <f t="shared" si="1444"/>
        <v>0</v>
      </c>
      <c r="AQ80" s="129">
        <f t="shared" si="1444"/>
        <v>0</v>
      </c>
      <c r="AR80" s="129">
        <f t="shared" si="1444"/>
        <v>0</v>
      </c>
      <c r="AS80" s="140">
        <f t="shared" si="45"/>
        <v>-9.424777961</v>
      </c>
      <c r="AT80" s="141">
        <f t="shared" si="46"/>
        <v>-9.424777961</v>
      </c>
      <c r="AU80" s="141">
        <f t="shared" si="47"/>
        <v>-3.141592654</v>
      </c>
      <c r="AV80" s="122">
        <f t="shared" si="48"/>
        <v>3.141592654</v>
      </c>
      <c r="AW80" s="142">
        <f t="shared" si="49"/>
        <v>33851.9545</v>
      </c>
      <c r="AX80" s="130">
        <f t="shared" si="50"/>
        <v>33851.9545</v>
      </c>
      <c r="AY80" s="143">
        <f t="shared" si="51"/>
        <v>67703.909</v>
      </c>
      <c r="AZ80" s="143">
        <f t="shared" si="52"/>
        <v>0</v>
      </c>
      <c r="BA80" s="143">
        <f t="shared" si="53"/>
        <v>0</v>
      </c>
      <c r="BB80" s="124">
        <f t="shared" si="54"/>
        <v>67703.909</v>
      </c>
      <c r="BC80" s="140">
        <f t="shared" ref="BC80:BD80" si="1445">BC$2*AD80</f>
        <v>-3.141592654</v>
      </c>
      <c r="BD80" s="140">
        <f t="shared" si="1445"/>
        <v>-3.141592654</v>
      </c>
      <c r="BE80" s="141">
        <f t="shared" si="56"/>
        <v>-6.283185307</v>
      </c>
      <c r="BF80" s="141">
        <f t="shared" si="57"/>
        <v>0</v>
      </c>
      <c r="BG80" s="122">
        <f t="shared" si="58"/>
        <v>0</v>
      </c>
      <c r="BH80" s="142">
        <f t="shared" ref="BH80:BI80" si="1446">POWER(AH80,BH$2)</f>
        <v>32.34902902</v>
      </c>
      <c r="BI80" s="142">
        <f t="shared" si="1446"/>
        <v>37871.43579</v>
      </c>
      <c r="BJ80" s="130">
        <f t="shared" si="60"/>
        <v>1225104.175</v>
      </c>
      <c r="BK80" s="143">
        <f t="shared" si="61"/>
        <v>11025937.58</v>
      </c>
      <c r="BL80" s="143">
        <f t="shared" si="62"/>
        <v>0</v>
      </c>
      <c r="BM80" s="143">
        <f t="shared" si="63"/>
        <v>0</v>
      </c>
      <c r="BN80" s="124">
        <f t="shared" si="64"/>
        <v>11025937.58</v>
      </c>
      <c r="BO80" s="140">
        <f t="shared" si="65"/>
        <v>0</v>
      </c>
      <c r="BP80" s="141">
        <f t="shared" si="66"/>
        <v>0</v>
      </c>
      <c r="BQ80" s="141">
        <f t="shared" si="67"/>
        <v>0</v>
      </c>
      <c r="BR80" s="122">
        <f t="shared" si="68"/>
        <v>0</v>
      </c>
      <c r="BS80" s="142">
        <f t="shared" si="69"/>
        <v>3288117.971</v>
      </c>
      <c r="BT80" s="130">
        <f t="shared" si="70"/>
        <v>3288117.971</v>
      </c>
      <c r="BU80" s="143">
        <f t="shared" si="71"/>
        <v>-88779185.22</v>
      </c>
      <c r="BV80" s="143">
        <f t="shared" si="72"/>
        <v>0</v>
      </c>
      <c r="BW80" s="143">
        <f t="shared" si="73"/>
        <v>3.141592654</v>
      </c>
      <c r="BX80" s="124">
        <f t="shared" si="74"/>
        <v>88779185.22</v>
      </c>
      <c r="BY80" s="144">
        <f t="shared" ref="BY80:BZ80" si="1447">AY80+BK80+BU80</f>
        <v>-77685543.74</v>
      </c>
      <c r="BZ80" s="144">
        <f t="shared" si="1447"/>
        <v>0</v>
      </c>
      <c r="CA80" s="144">
        <f t="shared" si="76"/>
        <v>-3.141592654</v>
      </c>
      <c r="CB80" s="145">
        <f t="shared" si="77"/>
        <v>77685543.74</v>
      </c>
      <c r="CC80" s="140">
        <f t="shared" ref="CC80:CD80" si="1448">CC$2*AD80</f>
        <v>-6.283185307</v>
      </c>
      <c r="CD80" s="140">
        <f t="shared" si="1448"/>
        <v>-6.283185307</v>
      </c>
      <c r="CE80" s="141">
        <f t="shared" si="79"/>
        <v>-12.56637061</v>
      </c>
      <c r="CF80" s="141">
        <f t="shared" si="80"/>
        <v>0</v>
      </c>
      <c r="CG80" s="122">
        <f t="shared" si="81"/>
        <v>0</v>
      </c>
      <c r="CH80" s="142">
        <f t="shared" ref="CH80:CI80" si="1449">POWER(AH80,CH$2)</f>
        <v>1046.459678</v>
      </c>
      <c r="CI80" s="142">
        <f t="shared" si="1449"/>
        <v>1434245649</v>
      </c>
      <c r="CJ80" s="130">
        <f t="shared" si="83"/>
        <v>1500880240126</v>
      </c>
      <c r="CK80" s="143">
        <f t="shared" si="84"/>
        <v>-1500880240126</v>
      </c>
      <c r="CL80" s="143">
        <f t="shared" si="85"/>
        <v>0</v>
      </c>
      <c r="CM80" s="143">
        <f t="shared" si="86"/>
        <v>3.141592654</v>
      </c>
      <c r="CN80" s="124">
        <f t="shared" si="87"/>
        <v>1500880240126</v>
      </c>
      <c r="CO80" s="140">
        <f t="shared" si="88"/>
        <v>-9.424777961</v>
      </c>
      <c r="CP80" s="141">
        <f t="shared" si="89"/>
        <v>-9.424777961</v>
      </c>
      <c r="CQ80" s="141">
        <f t="shared" si="90"/>
        <v>-3.141592654</v>
      </c>
      <c r="CR80" s="122">
        <f t="shared" si="91"/>
        <v>3.141592654</v>
      </c>
      <c r="CS80" s="142">
        <f t="shared" si="92"/>
        <v>54316941983938</v>
      </c>
      <c r="CT80" s="130">
        <f t="shared" si="93"/>
        <v>54316941983938</v>
      </c>
      <c r="CU80" s="143">
        <f t="shared" si="94"/>
        <v>-217267767935751</v>
      </c>
      <c r="CV80" s="143">
        <f t="shared" si="95"/>
        <v>0.02660762766</v>
      </c>
      <c r="CW80" s="143">
        <f t="shared" si="96"/>
        <v>3.141592654</v>
      </c>
      <c r="CX80" s="124">
        <f t="shared" si="97"/>
        <v>217267767935751</v>
      </c>
      <c r="CY80" s="140">
        <f t="shared" si="98"/>
        <v>-9.424777961</v>
      </c>
      <c r="CZ80" s="140">
        <f t="shared" si="99"/>
        <v>0</v>
      </c>
      <c r="DA80" s="141">
        <f t="shared" si="100"/>
        <v>-9.424777961</v>
      </c>
      <c r="DB80" s="141">
        <f t="shared" si="101"/>
        <v>-3.141592654</v>
      </c>
      <c r="DC80" s="122">
        <f t="shared" si="102"/>
        <v>3.141592654</v>
      </c>
      <c r="DD80" s="142">
        <f t="shared" si="103"/>
        <v>33851.9545</v>
      </c>
      <c r="DE80" s="142">
        <f t="shared" si="104"/>
        <v>3288117.971</v>
      </c>
      <c r="DF80" s="130">
        <f t="shared" si="105"/>
        <v>111309219955</v>
      </c>
      <c r="DG80" s="143">
        <f t="shared" si="106"/>
        <v>-445236879819</v>
      </c>
      <c r="DH80" s="143">
        <f t="shared" si="107"/>
        <v>0.00005452579197</v>
      </c>
      <c r="DI80" s="143">
        <f t="shared" si="108"/>
        <v>3.141592654</v>
      </c>
      <c r="DJ80" s="124">
        <f t="shared" si="109"/>
        <v>445236879819</v>
      </c>
      <c r="DK80" s="140">
        <f t="shared" ref="DK80:DM80" si="1450">DK$2*AD80</f>
        <v>-3.141592654</v>
      </c>
      <c r="DL80" s="140">
        <f t="shared" si="1450"/>
        <v>-3.141592654</v>
      </c>
      <c r="DM80" s="140">
        <f t="shared" si="1450"/>
        <v>0</v>
      </c>
      <c r="DN80" s="141">
        <f t="shared" si="111"/>
        <v>-6.283185307</v>
      </c>
      <c r="DO80" s="141">
        <f t="shared" si="112"/>
        <v>0</v>
      </c>
      <c r="DP80" s="122">
        <f t="shared" si="113"/>
        <v>0</v>
      </c>
      <c r="DQ80" s="142">
        <f t="shared" ref="DQ80:DS80" si="1451">POWER(AH80,DQ$2)</f>
        <v>32.34902902</v>
      </c>
      <c r="DR80" s="142">
        <f t="shared" si="1451"/>
        <v>37871.43579</v>
      </c>
      <c r="DS80" s="142">
        <f t="shared" si="1451"/>
        <v>3288117.971</v>
      </c>
      <c r="DT80" s="130">
        <f t="shared" si="115"/>
        <v>4028287055102</v>
      </c>
      <c r="DU80" s="143">
        <f t="shared" si="116"/>
        <v>-72509166991842</v>
      </c>
      <c r="DV80" s="143">
        <f t="shared" si="117"/>
        <v>0</v>
      </c>
      <c r="DW80" s="143">
        <f t="shared" si="118"/>
        <v>3.141592654</v>
      </c>
      <c r="DX80" s="124">
        <f t="shared" si="119"/>
        <v>72509166991842</v>
      </c>
      <c r="DY80" s="140">
        <f t="shared" si="120"/>
        <v>0</v>
      </c>
      <c r="DZ80" s="141">
        <f t="shared" si="121"/>
        <v>0</v>
      </c>
      <c r="EA80" s="141">
        <f t="shared" si="122"/>
        <v>0</v>
      </c>
      <c r="EB80" s="122">
        <f t="shared" si="123"/>
        <v>0</v>
      </c>
      <c r="EC80" s="142">
        <f t="shared" si="124"/>
        <v>10811719792473</v>
      </c>
      <c r="ED80" s="130">
        <f t="shared" si="125"/>
        <v>10811719792473</v>
      </c>
      <c r="EE80" s="143">
        <f t="shared" si="126"/>
        <v>291916434396767</v>
      </c>
      <c r="EF80" s="143">
        <f t="shared" si="127"/>
        <v>0</v>
      </c>
      <c r="EG80" s="143">
        <f t="shared" si="128"/>
        <v>0</v>
      </c>
      <c r="EH80" s="124">
        <f t="shared" si="129"/>
        <v>291916434396767</v>
      </c>
      <c r="EI80" s="144">
        <f t="shared" ref="EI80:EJ80" si="1452">CK80+CU80+DG80+DU80+EE80</f>
        <v>193382349229</v>
      </c>
      <c r="EJ80" s="144">
        <f t="shared" si="1452"/>
        <v>0.02666215345</v>
      </c>
      <c r="EK80" s="144">
        <f t="shared" si="131"/>
        <v>0</v>
      </c>
      <c r="EL80" s="145">
        <f t="shared" si="132"/>
        <v>193382349229</v>
      </c>
      <c r="EM80" s="140">
        <f t="shared" si="133"/>
        <v>0</v>
      </c>
      <c r="EN80" s="141">
        <f t="shared" si="134"/>
        <v>0</v>
      </c>
      <c r="EO80" s="141">
        <f t="shared" si="135"/>
        <v>0</v>
      </c>
      <c r="EP80" s="122">
        <f t="shared" si="136"/>
        <v>0</v>
      </c>
      <c r="EQ80" s="142">
        <f t="shared" si="137"/>
        <v>439752.6</v>
      </c>
      <c r="ER80" s="130">
        <f t="shared" si="138"/>
        <v>439752.6</v>
      </c>
      <c r="ES80" s="143">
        <f t="shared" si="139"/>
        <v>2285021.538</v>
      </c>
      <c r="ET80" s="143">
        <f t="shared" si="140"/>
        <v>0.0000001575210848</v>
      </c>
      <c r="EU80" s="143">
        <f t="shared" si="141"/>
        <v>0</v>
      </c>
      <c r="EV80" s="124">
        <f t="shared" si="142"/>
        <v>2285021.538</v>
      </c>
      <c r="EW80" s="144">
        <f t="shared" ref="EW80:EX80" si="1453">BY80+ES80</f>
        <v>-75400522.2</v>
      </c>
      <c r="EX80" s="144">
        <f t="shared" si="1453"/>
        <v>0.0000001575127935</v>
      </c>
      <c r="EY80" s="144">
        <f t="shared" si="144"/>
        <v>3.141592654</v>
      </c>
      <c r="EZ80" s="145">
        <f t="shared" si="145"/>
        <v>75400522.2</v>
      </c>
      <c r="FA80" s="140">
        <f t="shared" si="146"/>
        <v>1.047197551</v>
      </c>
      <c r="FB80" s="141">
        <f t="shared" si="147"/>
        <v>1.047197551</v>
      </c>
      <c r="FC80" s="141">
        <f t="shared" si="148"/>
        <v>1.047197551</v>
      </c>
      <c r="FD80" s="122">
        <f t="shared" si="149"/>
        <v>1.047197551</v>
      </c>
      <c r="FE80" s="142">
        <f t="shared" si="150"/>
        <v>422.465697</v>
      </c>
      <c r="FF80" s="130">
        <f t="shared" si="151"/>
        <v>422.465697</v>
      </c>
      <c r="FG80" s="143">
        <f t="shared" si="152"/>
        <v>55.88520765</v>
      </c>
      <c r="FH80" s="143">
        <f t="shared" si="153"/>
        <v>96.79601904</v>
      </c>
      <c r="FI80" s="143">
        <f t="shared" si="154"/>
        <v>1.047197551</v>
      </c>
      <c r="FJ80" s="124">
        <f t="shared" si="155"/>
        <v>111.7704153</v>
      </c>
      <c r="FK80" s="140">
        <f t="shared" si="156"/>
        <v>-6.283185307</v>
      </c>
      <c r="FL80" s="141">
        <f t="shared" si="157"/>
        <v>-6.283185307</v>
      </c>
      <c r="FM80" s="141">
        <f t="shared" si="158"/>
        <v>0</v>
      </c>
      <c r="FN80" s="122">
        <f t="shared" si="159"/>
        <v>0</v>
      </c>
      <c r="FO80" s="142">
        <f t="shared" si="160"/>
        <v>1046.459678</v>
      </c>
      <c r="FP80" s="130">
        <f t="shared" si="161"/>
        <v>1046.459678</v>
      </c>
      <c r="FQ80" s="143">
        <f t="shared" si="162"/>
        <v>-1046.459678</v>
      </c>
      <c r="FR80" s="143">
        <f t="shared" si="163"/>
        <v>0</v>
      </c>
      <c r="FS80" s="143">
        <f t="shared" si="164"/>
        <v>3.141592654</v>
      </c>
      <c r="FT80" s="124">
        <f t="shared" si="165"/>
        <v>1046.459678</v>
      </c>
      <c r="FU80" s="144">
        <f t="shared" si="166"/>
        <v>-114660.767</v>
      </c>
      <c r="FV80" s="144">
        <f t="shared" si="167"/>
        <v>0</v>
      </c>
      <c r="FW80" s="144">
        <f t="shared" si="168"/>
        <v>-3.141592654</v>
      </c>
      <c r="FX80" s="145">
        <f t="shared" si="169"/>
        <v>114660.767</v>
      </c>
      <c r="FY80" s="140">
        <f t="shared" si="170"/>
        <v>-3.141592654</v>
      </c>
      <c r="FZ80" s="140">
        <f t="shared" si="171"/>
        <v>-1.047197551</v>
      </c>
      <c r="GA80" s="141">
        <f t="shared" si="172"/>
        <v>-4.188790205</v>
      </c>
      <c r="GB80" s="141">
        <f t="shared" si="173"/>
        <v>-4.188790205</v>
      </c>
      <c r="GC80" s="122">
        <f t="shared" si="174"/>
        <v>2.094395102</v>
      </c>
      <c r="GD80" s="142">
        <f t="shared" si="175"/>
        <v>114660.767</v>
      </c>
      <c r="GE80" s="142">
        <f t="shared" si="176"/>
        <v>0.008946911375</v>
      </c>
      <c r="GF80" s="130">
        <f t="shared" si="177"/>
        <v>1025.859721</v>
      </c>
      <c r="GG80" s="143">
        <f t="shared" si="178"/>
        <v>-56.99220672</v>
      </c>
      <c r="GH80" s="143">
        <f t="shared" si="179"/>
        <v>98.71339767</v>
      </c>
      <c r="GI80" s="143">
        <f t="shared" si="180"/>
        <v>2.094395102</v>
      </c>
      <c r="GJ80" s="124">
        <f t="shared" si="181"/>
        <v>113.9844134</v>
      </c>
      <c r="GK80" s="146">
        <f t="shared" si="182"/>
        <v>-0.5</v>
      </c>
      <c r="GL80" s="127">
        <f t="shared" si="183"/>
        <v>-0.8660254038</v>
      </c>
      <c r="GM80" s="146">
        <f t="shared" si="184"/>
        <v>-2.094395102</v>
      </c>
      <c r="GN80" s="127">
        <f t="shared" si="185"/>
        <v>1</v>
      </c>
      <c r="GO80" s="147">
        <f t="shared" si="186"/>
        <v>-0.5</v>
      </c>
      <c r="GP80" s="128">
        <f t="shared" si="187"/>
        <v>0.8660254038</v>
      </c>
      <c r="GQ80" s="147">
        <f t="shared" si="188"/>
        <v>2.094395102</v>
      </c>
      <c r="GR80" s="128">
        <f t="shared" si="189"/>
        <v>1</v>
      </c>
      <c r="GS80" s="140">
        <f t="shared" si="190"/>
        <v>-2.094395102</v>
      </c>
      <c r="GT80" s="140">
        <f t="shared" si="191"/>
        <v>1.047197551</v>
      </c>
      <c r="GU80" s="141">
        <f t="shared" si="192"/>
        <v>-1.047197551</v>
      </c>
      <c r="GV80" s="141">
        <f t="shared" si="193"/>
        <v>-1.047197551</v>
      </c>
      <c r="GW80" s="122">
        <f t="shared" si="194"/>
        <v>-1.047197551</v>
      </c>
      <c r="GX80" s="142">
        <f t="shared" si="195"/>
        <v>1</v>
      </c>
      <c r="GY80" s="142">
        <f t="shared" si="196"/>
        <v>111.7704153</v>
      </c>
      <c r="GZ80" s="130">
        <f t="shared" si="197"/>
        <v>111.7704153</v>
      </c>
      <c r="HA80" s="143">
        <f t="shared" si="198"/>
        <v>55.88520765</v>
      </c>
      <c r="HB80" s="143">
        <f t="shared" si="199"/>
        <v>-96.79601904</v>
      </c>
      <c r="HC80" s="143">
        <f t="shared" si="200"/>
        <v>-1.047197551</v>
      </c>
      <c r="HD80" s="124">
        <f t="shared" si="201"/>
        <v>111.7704153</v>
      </c>
      <c r="HE80" s="140">
        <f t="shared" si="202"/>
        <v>2.094395102</v>
      </c>
      <c r="HF80" s="140">
        <f t="shared" si="203"/>
        <v>2.094395102</v>
      </c>
      <c r="HG80" s="141">
        <f t="shared" si="204"/>
        <v>4.188790205</v>
      </c>
      <c r="HH80" s="141">
        <f t="shared" si="205"/>
        <v>4.188790205</v>
      </c>
      <c r="HI80" s="122">
        <f t="shared" si="206"/>
        <v>-2.094395102</v>
      </c>
      <c r="HJ80" s="142">
        <f t="shared" si="207"/>
        <v>1</v>
      </c>
      <c r="HK80" s="142">
        <f t="shared" si="208"/>
        <v>113.9844134</v>
      </c>
      <c r="HL80" s="130">
        <f t="shared" si="209"/>
        <v>113.9844134</v>
      </c>
      <c r="HM80" s="143">
        <f t="shared" si="210"/>
        <v>-56.99220672</v>
      </c>
      <c r="HN80" s="143">
        <f t="shared" si="211"/>
        <v>-98.71339767</v>
      </c>
      <c r="HO80" s="143">
        <f t="shared" si="212"/>
        <v>-2.094395102</v>
      </c>
      <c r="HP80" s="124">
        <f t="shared" si="213"/>
        <v>113.9844134</v>
      </c>
      <c r="HQ80" s="140">
        <f t="shared" si="214"/>
        <v>2.094395102</v>
      </c>
      <c r="HR80" s="140">
        <f t="shared" si="215"/>
        <v>1.047197551</v>
      </c>
      <c r="HS80" s="141">
        <f t="shared" si="216"/>
        <v>3.141592654</v>
      </c>
      <c r="HT80" s="141">
        <f t="shared" si="217"/>
        <v>3.141592654</v>
      </c>
      <c r="HU80" s="122">
        <f t="shared" si="218"/>
        <v>3.141592654</v>
      </c>
      <c r="HV80" s="142">
        <f t="shared" si="219"/>
        <v>1</v>
      </c>
      <c r="HW80" s="142">
        <f t="shared" si="220"/>
        <v>111.7704153</v>
      </c>
      <c r="HX80" s="130">
        <f t="shared" si="221"/>
        <v>111.7704153</v>
      </c>
      <c r="HY80" s="143">
        <f t="shared" si="222"/>
        <v>-111.7704153</v>
      </c>
      <c r="HZ80" s="143">
        <f t="shared" si="223"/>
        <v>0</v>
      </c>
      <c r="IA80" s="143">
        <f t="shared" si="224"/>
        <v>3.141592654</v>
      </c>
      <c r="IB80" s="124">
        <f t="shared" si="225"/>
        <v>111.7704153</v>
      </c>
      <c r="IC80" s="140">
        <f t="shared" si="226"/>
        <v>-2.094395102</v>
      </c>
      <c r="ID80" s="140">
        <f t="shared" si="227"/>
        <v>2.094395102</v>
      </c>
      <c r="IE80" s="141">
        <f t="shared" si="228"/>
        <v>0</v>
      </c>
      <c r="IF80" s="141">
        <f t="shared" si="229"/>
        <v>0</v>
      </c>
      <c r="IG80" s="122">
        <f t="shared" si="230"/>
        <v>0</v>
      </c>
      <c r="IH80" s="142">
        <f t="shared" si="231"/>
        <v>1</v>
      </c>
      <c r="II80" s="142">
        <f t="shared" si="232"/>
        <v>113.9844134</v>
      </c>
      <c r="IJ80" s="130">
        <f t="shared" si="233"/>
        <v>113.9844134</v>
      </c>
      <c r="IK80" s="143">
        <f t="shared" si="234"/>
        <v>113.9844134</v>
      </c>
      <c r="IL80" s="143">
        <f t="shared" si="235"/>
        <v>0</v>
      </c>
      <c r="IM80" s="143">
        <f t="shared" si="236"/>
        <v>0</v>
      </c>
      <c r="IN80" s="124">
        <f t="shared" si="237"/>
        <v>113.9844134</v>
      </c>
    </row>
    <row r="81" ht="12.75" customHeight="1">
      <c r="A81" s="129">
        <f>'Cortez Cubic'!AP81</f>
        <v>-0.2187762226</v>
      </c>
      <c r="B81" s="129">
        <f>'Cortez Cubic'!AQ81</f>
        <v>5.375838306</v>
      </c>
      <c r="C81" s="129">
        <f>'Cortez Cubic'!AR81</f>
        <v>6975.303975</v>
      </c>
      <c r="D81" s="129">
        <f>'Cortez Cubic'!AS81</f>
        <v>-541533.3114</v>
      </c>
      <c r="E81" s="129">
        <f t="shared" ref="E81:H81" si="1454">0</f>
        <v>0</v>
      </c>
      <c r="F81" s="129">
        <f t="shared" si="1454"/>
        <v>0</v>
      </c>
      <c r="G81" s="129">
        <f t="shared" si="1454"/>
        <v>0</v>
      </c>
      <c r="H81" s="129">
        <f t="shared" si="1454"/>
        <v>0</v>
      </c>
      <c r="I81" s="110">
        <f>'Cortez Cubic'!I81</f>
        <v>116</v>
      </c>
      <c r="J81" s="130">
        <f t="shared" si="28"/>
        <v>111.611878</v>
      </c>
      <c r="K81" s="131">
        <f t="shared" si="29"/>
        <v>1</v>
      </c>
      <c r="L81" s="131">
        <f t="shared" si="30"/>
        <v>0</v>
      </c>
      <c r="M81" s="132">
        <f t="shared" si="31"/>
        <v>4.388122021</v>
      </c>
      <c r="N81" s="133">
        <f t="shared" si="32"/>
        <v>0</v>
      </c>
      <c r="O81" s="134">
        <f t="shared" si="33"/>
        <v>111.611878</v>
      </c>
      <c r="P81" s="134">
        <f t="shared" si="34"/>
        <v>-1.79653407</v>
      </c>
      <c r="Q81" s="135">
        <f t="shared" si="35"/>
        <v>111.611878</v>
      </c>
      <c r="R81" s="135">
        <f t="shared" si="36"/>
        <v>1.79653407</v>
      </c>
      <c r="S81" s="136">
        <f t="shared" si="37"/>
        <v>-198.6514407</v>
      </c>
      <c r="T81" s="136">
        <f t="shared" si="38"/>
        <v>0</v>
      </c>
      <c r="U81" s="137">
        <f t="shared" ref="U81:X81" si="1455">ATAN2(A81,E81)</f>
        <v>3.141592654</v>
      </c>
      <c r="V81" s="137">
        <f t="shared" si="1455"/>
        <v>0</v>
      </c>
      <c r="W81" s="137">
        <f t="shared" si="1455"/>
        <v>0</v>
      </c>
      <c r="X81" s="137">
        <f t="shared" si="1455"/>
        <v>3.141592654</v>
      </c>
      <c r="Y81" s="137">
        <f t="shared" ref="Y81:AB81" si="1456">SQRT(POWER(A81,2)+POWER(E81,2))</f>
        <v>0.2187762226</v>
      </c>
      <c r="Z81" s="137">
        <f t="shared" si="1456"/>
        <v>5.375838306</v>
      </c>
      <c r="AA81" s="137">
        <f t="shared" si="1456"/>
        <v>6975.303975</v>
      </c>
      <c r="AB81" s="137">
        <f t="shared" si="1456"/>
        <v>541533.3114</v>
      </c>
      <c r="AC81" s="138">
        <f t="shared" ref="AC81:AF81" si="1457">U81-$U81</f>
        <v>0</v>
      </c>
      <c r="AD81" s="138">
        <f t="shared" si="1457"/>
        <v>-3.141592654</v>
      </c>
      <c r="AE81" s="138">
        <f t="shared" si="1457"/>
        <v>-3.141592654</v>
      </c>
      <c r="AF81" s="138">
        <f t="shared" si="1457"/>
        <v>0</v>
      </c>
      <c r="AG81" s="138">
        <f t="shared" ref="AG81:AJ81" si="1458">Y81/$Y81</f>
        <v>1</v>
      </c>
      <c r="AH81" s="138">
        <f t="shared" si="1458"/>
        <v>24.57231523</v>
      </c>
      <c r="AI81" s="138">
        <f t="shared" si="1458"/>
        <v>31883.28189</v>
      </c>
      <c r="AJ81" s="138">
        <f t="shared" si="1458"/>
        <v>2475284.128</v>
      </c>
      <c r="AK81" s="139">
        <f t="shared" ref="AK81:AN81" si="1459">AG81*COS(AC81)</f>
        <v>1</v>
      </c>
      <c r="AL81" s="139">
        <f t="shared" si="1459"/>
        <v>-24.57231523</v>
      </c>
      <c r="AM81" s="139">
        <f t="shared" si="1459"/>
        <v>-31883.28189</v>
      </c>
      <c r="AN81" s="139">
        <f t="shared" si="1459"/>
        <v>2475284.128</v>
      </c>
      <c r="AO81" s="129">
        <f t="shared" ref="AO81:AR81" si="1460">AG81*SIN(AC81)</f>
        <v>0</v>
      </c>
      <c r="AP81" s="129">
        <f t="shared" si="1460"/>
        <v>0</v>
      </c>
      <c r="AQ81" s="129">
        <f t="shared" si="1460"/>
        <v>0</v>
      </c>
      <c r="AR81" s="129">
        <f t="shared" si="1460"/>
        <v>0</v>
      </c>
      <c r="AS81" s="140">
        <f t="shared" si="45"/>
        <v>-9.424777961</v>
      </c>
      <c r="AT81" s="141">
        <f t="shared" si="46"/>
        <v>-9.424777961</v>
      </c>
      <c r="AU81" s="141">
        <f t="shared" si="47"/>
        <v>-3.141592654</v>
      </c>
      <c r="AV81" s="122">
        <f t="shared" si="48"/>
        <v>3.141592654</v>
      </c>
      <c r="AW81" s="142">
        <f t="shared" si="49"/>
        <v>14836.73139</v>
      </c>
      <c r="AX81" s="130">
        <f t="shared" si="50"/>
        <v>14836.73139</v>
      </c>
      <c r="AY81" s="143">
        <f t="shared" si="51"/>
        <v>29673.46278</v>
      </c>
      <c r="AZ81" s="143">
        <f t="shared" si="52"/>
        <v>0</v>
      </c>
      <c r="BA81" s="143">
        <f t="shared" si="53"/>
        <v>0</v>
      </c>
      <c r="BB81" s="124">
        <f t="shared" si="54"/>
        <v>29673.46278</v>
      </c>
      <c r="BC81" s="140">
        <f t="shared" ref="BC81:BD81" si="1461">BC$2*AD81</f>
        <v>-3.141592654</v>
      </c>
      <c r="BD81" s="140">
        <f t="shared" si="1461"/>
        <v>-3.141592654</v>
      </c>
      <c r="BE81" s="141">
        <f t="shared" si="56"/>
        <v>-6.283185307</v>
      </c>
      <c r="BF81" s="141">
        <f t="shared" si="57"/>
        <v>0</v>
      </c>
      <c r="BG81" s="122">
        <f t="shared" si="58"/>
        <v>0</v>
      </c>
      <c r="BH81" s="142">
        <f t="shared" ref="BH81:BI81" si="1462">POWER(AH81,BH$2)</f>
        <v>24.57231523</v>
      </c>
      <c r="BI81" s="142">
        <f t="shared" si="1462"/>
        <v>31883.28189</v>
      </c>
      <c r="BJ81" s="130">
        <f t="shared" si="60"/>
        <v>783446.053</v>
      </c>
      <c r="BK81" s="143">
        <f t="shared" si="61"/>
        <v>7051014.477</v>
      </c>
      <c r="BL81" s="143">
        <f t="shared" si="62"/>
        <v>0</v>
      </c>
      <c r="BM81" s="143">
        <f t="shared" si="63"/>
        <v>0</v>
      </c>
      <c r="BN81" s="124">
        <f t="shared" si="64"/>
        <v>7051014.477</v>
      </c>
      <c r="BO81" s="140">
        <f t="shared" si="65"/>
        <v>0</v>
      </c>
      <c r="BP81" s="141">
        <f t="shared" si="66"/>
        <v>0</v>
      </c>
      <c r="BQ81" s="141">
        <f t="shared" si="67"/>
        <v>0</v>
      </c>
      <c r="BR81" s="122">
        <f t="shared" si="68"/>
        <v>0</v>
      </c>
      <c r="BS81" s="142">
        <f t="shared" si="69"/>
        <v>2475284.128</v>
      </c>
      <c r="BT81" s="130">
        <f t="shared" si="70"/>
        <v>2475284.128</v>
      </c>
      <c r="BU81" s="143">
        <f t="shared" si="71"/>
        <v>-66832671.45</v>
      </c>
      <c r="BV81" s="143">
        <f t="shared" si="72"/>
        <v>0</v>
      </c>
      <c r="BW81" s="143">
        <f t="shared" si="73"/>
        <v>3.141592654</v>
      </c>
      <c r="BX81" s="124">
        <f t="shared" si="74"/>
        <v>66832671.45</v>
      </c>
      <c r="BY81" s="144">
        <f t="shared" ref="BY81:BZ81" si="1463">AY81+BK81+BU81</f>
        <v>-59751983.51</v>
      </c>
      <c r="BZ81" s="144">
        <f t="shared" si="1463"/>
        <v>0</v>
      </c>
      <c r="CA81" s="144">
        <f t="shared" si="76"/>
        <v>-3.141592654</v>
      </c>
      <c r="CB81" s="145">
        <f t="shared" si="77"/>
        <v>59751983.51</v>
      </c>
      <c r="CC81" s="140">
        <f t="shared" ref="CC81:CD81" si="1464">CC$2*AD81</f>
        <v>-6.283185307</v>
      </c>
      <c r="CD81" s="140">
        <f t="shared" si="1464"/>
        <v>-6.283185307</v>
      </c>
      <c r="CE81" s="141">
        <f t="shared" si="79"/>
        <v>-12.56637061</v>
      </c>
      <c r="CF81" s="141">
        <f t="shared" si="80"/>
        <v>0</v>
      </c>
      <c r="CG81" s="122">
        <f t="shared" si="81"/>
        <v>0</v>
      </c>
      <c r="CH81" s="142">
        <f t="shared" ref="CH81:CI81" si="1465">POWER(AH81,CH$2)</f>
        <v>603.7986756</v>
      </c>
      <c r="CI81" s="142">
        <f t="shared" si="1465"/>
        <v>1016543664</v>
      </c>
      <c r="CJ81" s="130">
        <f t="shared" si="83"/>
        <v>613787717903</v>
      </c>
      <c r="CK81" s="143">
        <f t="shared" si="84"/>
        <v>-613787717903</v>
      </c>
      <c r="CL81" s="143">
        <f t="shared" si="85"/>
        <v>0</v>
      </c>
      <c r="CM81" s="143">
        <f t="shared" si="86"/>
        <v>3.141592654</v>
      </c>
      <c r="CN81" s="124">
        <f t="shared" si="87"/>
        <v>613787717903</v>
      </c>
      <c r="CO81" s="140">
        <f t="shared" si="88"/>
        <v>-9.424777961</v>
      </c>
      <c r="CP81" s="141">
        <f t="shared" si="89"/>
        <v>-9.424777961</v>
      </c>
      <c r="CQ81" s="141">
        <f t="shared" si="90"/>
        <v>-3.141592654</v>
      </c>
      <c r="CR81" s="122">
        <f t="shared" si="91"/>
        <v>3.141592654</v>
      </c>
      <c r="CS81" s="142">
        <f t="shared" si="92"/>
        <v>32410748183452</v>
      </c>
      <c r="CT81" s="130">
        <f t="shared" si="93"/>
        <v>32410748183452</v>
      </c>
      <c r="CU81" s="143">
        <f t="shared" si="94"/>
        <v>-129642992733807</v>
      </c>
      <c r="CV81" s="143">
        <f t="shared" si="95"/>
        <v>0.01587668761</v>
      </c>
      <c r="CW81" s="143">
        <f t="shared" si="96"/>
        <v>3.141592654</v>
      </c>
      <c r="CX81" s="124">
        <f t="shared" si="97"/>
        <v>129642992733807</v>
      </c>
      <c r="CY81" s="140">
        <f t="shared" si="98"/>
        <v>-9.424777961</v>
      </c>
      <c r="CZ81" s="140">
        <f t="shared" si="99"/>
        <v>0</v>
      </c>
      <c r="DA81" s="141">
        <f t="shared" si="100"/>
        <v>-9.424777961</v>
      </c>
      <c r="DB81" s="141">
        <f t="shared" si="101"/>
        <v>-3.141592654</v>
      </c>
      <c r="DC81" s="122">
        <f t="shared" si="102"/>
        <v>3.141592654</v>
      </c>
      <c r="DD81" s="142">
        <f t="shared" si="103"/>
        <v>14836.73139</v>
      </c>
      <c r="DE81" s="142">
        <f t="shared" si="104"/>
        <v>2475284.128</v>
      </c>
      <c r="DF81" s="130">
        <f t="shared" si="105"/>
        <v>36725125719</v>
      </c>
      <c r="DG81" s="143">
        <f t="shared" si="106"/>
        <v>-146900502877</v>
      </c>
      <c r="DH81" s="143">
        <f t="shared" si="107"/>
        <v>0.00001799012306</v>
      </c>
      <c r="DI81" s="143">
        <f t="shared" si="108"/>
        <v>3.141592654</v>
      </c>
      <c r="DJ81" s="124">
        <f t="shared" si="109"/>
        <v>146900502877</v>
      </c>
      <c r="DK81" s="140">
        <f t="shared" ref="DK81:DM81" si="1466">DK$2*AD81</f>
        <v>-3.141592654</v>
      </c>
      <c r="DL81" s="140">
        <f t="shared" si="1466"/>
        <v>-3.141592654</v>
      </c>
      <c r="DM81" s="140">
        <f t="shared" si="1466"/>
        <v>0</v>
      </c>
      <c r="DN81" s="141">
        <f t="shared" si="111"/>
        <v>-6.283185307</v>
      </c>
      <c r="DO81" s="141">
        <f t="shared" si="112"/>
        <v>0</v>
      </c>
      <c r="DP81" s="122">
        <f t="shared" si="113"/>
        <v>0</v>
      </c>
      <c r="DQ81" s="142">
        <f t="shared" ref="DQ81:DS81" si="1467">POWER(AH81,DQ$2)</f>
        <v>24.57231523</v>
      </c>
      <c r="DR81" s="142">
        <f t="shared" si="1467"/>
        <v>31883.28189</v>
      </c>
      <c r="DS81" s="142">
        <f t="shared" si="1467"/>
        <v>2475284.128</v>
      </c>
      <c r="DT81" s="130">
        <f t="shared" si="115"/>
        <v>1939251579942</v>
      </c>
      <c r="DU81" s="143">
        <f t="shared" si="116"/>
        <v>-34906528438961</v>
      </c>
      <c r="DV81" s="143">
        <f t="shared" si="117"/>
        <v>0</v>
      </c>
      <c r="DW81" s="143">
        <f t="shared" si="118"/>
        <v>3.141592654</v>
      </c>
      <c r="DX81" s="124">
        <f t="shared" si="119"/>
        <v>34906528438961</v>
      </c>
      <c r="DY81" s="140">
        <f t="shared" si="120"/>
        <v>0</v>
      </c>
      <c r="DZ81" s="141">
        <f t="shared" si="121"/>
        <v>0</v>
      </c>
      <c r="EA81" s="141">
        <f t="shared" si="122"/>
        <v>0</v>
      </c>
      <c r="EB81" s="122">
        <f t="shared" si="123"/>
        <v>0</v>
      </c>
      <c r="EC81" s="142">
        <f t="shared" si="124"/>
        <v>6127031513694</v>
      </c>
      <c r="ED81" s="130">
        <f t="shared" si="125"/>
        <v>6127031513694</v>
      </c>
      <c r="EE81" s="143">
        <f t="shared" si="126"/>
        <v>165429850869733</v>
      </c>
      <c r="EF81" s="143">
        <f t="shared" si="127"/>
        <v>0</v>
      </c>
      <c r="EG81" s="143">
        <f t="shared" si="128"/>
        <v>0</v>
      </c>
      <c r="EH81" s="124">
        <f t="shared" si="129"/>
        <v>165429850869733</v>
      </c>
      <c r="EI81" s="144">
        <f t="shared" ref="EI81:EJ81" si="1468">CK81+CU81+DG81+DU81+EE81</f>
        <v>119641476185</v>
      </c>
      <c r="EJ81" s="144">
        <f t="shared" si="1468"/>
        <v>0.01589467773</v>
      </c>
      <c r="EK81" s="144">
        <f t="shared" si="131"/>
        <v>0</v>
      </c>
      <c r="EL81" s="145">
        <f t="shared" si="132"/>
        <v>119641476185</v>
      </c>
      <c r="EM81" s="140">
        <f t="shared" si="133"/>
        <v>0</v>
      </c>
      <c r="EN81" s="141">
        <f t="shared" si="134"/>
        <v>0</v>
      </c>
      <c r="EO81" s="141">
        <f t="shared" si="135"/>
        <v>0</v>
      </c>
      <c r="EP81" s="122">
        <f t="shared" si="136"/>
        <v>0</v>
      </c>
      <c r="EQ81" s="142">
        <f t="shared" si="137"/>
        <v>345892.2899</v>
      </c>
      <c r="ER81" s="130">
        <f t="shared" si="138"/>
        <v>345892.2899</v>
      </c>
      <c r="ES81" s="143">
        <f t="shared" si="139"/>
        <v>1797309.06</v>
      </c>
      <c r="ET81" s="143">
        <f t="shared" si="140"/>
        <v>0.0000001193885649</v>
      </c>
      <c r="EU81" s="143">
        <f t="shared" si="141"/>
        <v>0</v>
      </c>
      <c r="EV81" s="124">
        <f t="shared" si="142"/>
        <v>1797309.06</v>
      </c>
      <c r="EW81" s="144">
        <f t="shared" ref="EW81:EX81" si="1469">BY81+ES81</f>
        <v>-57954674.45</v>
      </c>
      <c r="EX81" s="144">
        <f t="shared" si="1469"/>
        <v>0.000000119384931</v>
      </c>
      <c r="EY81" s="144">
        <f t="shared" si="144"/>
        <v>3.141592654</v>
      </c>
      <c r="EZ81" s="145">
        <f t="shared" si="145"/>
        <v>57954674.45</v>
      </c>
      <c r="FA81" s="140">
        <f t="shared" si="146"/>
        <v>1.047197551</v>
      </c>
      <c r="FB81" s="141">
        <f t="shared" si="147"/>
        <v>1.047197551</v>
      </c>
      <c r="FC81" s="141">
        <f t="shared" si="148"/>
        <v>1.047197551</v>
      </c>
      <c r="FD81" s="122">
        <f t="shared" si="149"/>
        <v>1.047197551</v>
      </c>
      <c r="FE81" s="142">
        <f t="shared" si="150"/>
        <v>386.9868047</v>
      </c>
      <c r="FF81" s="130">
        <f t="shared" si="151"/>
        <v>386.9868047</v>
      </c>
      <c r="FG81" s="143">
        <f t="shared" si="152"/>
        <v>51.1919384</v>
      </c>
      <c r="FH81" s="143">
        <f t="shared" si="153"/>
        <v>88.66703825</v>
      </c>
      <c r="FI81" s="143">
        <f t="shared" si="154"/>
        <v>1.047197551</v>
      </c>
      <c r="FJ81" s="124">
        <f t="shared" si="155"/>
        <v>102.3838768</v>
      </c>
      <c r="FK81" s="140">
        <f t="shared" si="156"/>
        <v>-6.283185307</v>
      </c>
      <c r="FL81" s="141">
        <f t="shared" si="157"/>
        <v>-6.283185307</v>
      </c>
      <c r="FM81" s="141">
        <f t="shared" si="158"/>
        <v>0</v>
      </c>
      <c r="FN81" s="122">
        <f t="shared" si="159"/>
        <v>0</v>
      </c>
      <c r="FO81" s="142">
        <f t="shared" si="160"/>
        <v>603.7986756</v>
      </c>
      <c r="FP81" s="130">
        <f t="shared" si="161"/>
        <v>603.7986756</v>
      </c>
      <c r="FQ81" s="143">
        <f t="shared" si="162"/>
        <v>-603.7986756</v>
      </c>
      <c r="FR81" s="143">
        <f t="shared" si="163"/>
        <v>0</v>
      </c>
      <c r="FS81" s="143">
        <f t="shared" si="164"/>
        <v>3.141592654</v>
      </c>
      <c r="FT81" s="124">
        <f t="shared" si="165"/>
        <v>603.7986756</v>
      </c>
      <c r="FU81" s="144">
        <f t="shared" si="166"/>
        <v>-96253.64433</v>
      </c>
      <c r="FV81" s="144">
        <f t="shared" si="167"/>
        <v>0</v>
      </c>
      <c r="FW81" s="144">
        <f t="shared" si="168"/>
        <v>-3.141592654</v>
      </c>
      <c r="FX81" s="145">
        <f t="shared" si="169"/>
        <v>96253.64433</v>
      </c>
      <c r="FY81" s="140">
        <f t="shared" si="170"/>
        <v>-3.141592654</v>
      </c>
      <c r="FZ81" s="140">
        <f t="shared" si="171"/>
        <v>-1.047197551</v>
      </c>
      <c r="GA81" s="141">
        <f t="shared" si="172"/>
        <v>-4.188790205</v>
      </c>
      <c r="GB81" s="141">
        <f t="shared" si="173"/>
        <v>-4.188790205</v>
      </c>
      <c r="GC81" s="122">
        <f t="shared" si="174"/>
        <v>2.094395102</v>
      </c>
      <c r="GD81" s="142">
        <f t="shared" si="175"/>
        <v>96253.64433</v>
      </c>
      <c r="GE81" s="142">
        <f t="shared" si="176"/>
        <v>0.00976716287</v>
      </c>
      <c r="GF81" s="130">
        <f t="shared" si="177"/>
        <v>940.125021</v>
      </c>
      <c r="GG81" s="143">
        <f t="shared" si="178"/>
        <v>-52.22916783</v>
      </c>
      <c r="GH81" s="143">
        <f t="shared" si="179"/>
        <v>90.46357232</v>
      </c>
      <c r="GI81" s="143">
        <f t="shared" si="180"/>
        <v>2.094395102</v>
      </c>
      <c r="GJ81" s="124">
        <f t="shared" si="181"/>
        <v>104.4583357</v>
      </c>
      <c r="GK81" s="146">
        <f t="shared" si="182"/>
        <v>-0.5</v>
      </c>
      <c r="GL81" s="127">
        <f t="shared" si="183"/>
        <v>-0.8660254038</v>
      </c>
      <c r="GM81" s="146">
        <f t="shared" si="184"/>
        <v>-2.094395102</v>
      </c>
      <c r="GN81" s="127">
        <f t="shared" si="185"/>
        <v>1</v>
      </c>
      <c r="GO81" s="147">
        <f t="shared" si="186"/>
        <v>-0.5</v>
      </c>
      <c r="GP81" s="128">
        <f t="shared" si="187"/>
        <v>0.8660254038</v>
      </c>
      <c r="GQ81" s="147">
        <f t="shared" si="188"/>
        <v>2.094395102</v>
      </c>
      <c r="GR81" s="128">
        <f t="shared" si="189"/>
        <v>1</v>
      </c>
      <c r="GS81" s="140">
        <f t="shared" si="190"/>
        <v>-2.094395102</v>
      </c>
      <c r="GT81" s="140">
        <f t="shared" si="191"/>
        <v>1.047197551</v>
      </c>
      <c r="GU81" s="141">
        <f t="shared" si="192"/>
        <v>-1.047197551</v>
      </c>
      <c r="GV81" s="141">
        <f t="shared" si="193"/>
        <v>-1.047197551</v>
      </c>
      <c r="GW81" s="122">
        <f t="shared" si="194"/>
        <v>-1.047197551</v>
      </c>
      <c r="GX81" s="142">
        <f t="shared" si="195"/>
        <v>1</v>
      </c>
      <c r="GY81" s="142">
        <f t="shared" si="196"/>
        <v>102.3838768</v>
      </c>
      <c r="GZ81" s="130">
        <f t="shared" si="197"/>
        <v>102.3838768</v>
      </c>
      <c r="HA81" s="143">
        <f t="shared" si="198"/>
        <v>51.1919384</v>
      </c>
      <c r="HB81" s="143">
        <f t="shared" si="199"/>
        <v>-88.66703825</v>
      </c>
      <c r="HC81" s="143">
        <f t="shared" si="200"/>
        <v>-1.047197551</v>
      </c>
      <c r="HD81" s="124">
        <f t="shared" si="201"/>
        <v>102.3838768</v>
      </c>
      <c r="HE81" s="140">
        <f t="shared" si="202"/>
        <v>2.094395102</v>
      </c>
      <c r="HF81" s="140">
        <f t="shared" si="203"/>
        <v>2.094395102</v>
      </c>
      <c r="HG81" s="141">
        <f t="shared" si="204"/>
        <v>4.188790205</v>
      </c>
      <c r="HH81" s="141">
        <f t="shared" si="205"/>
        <v>4.188790205</v>
      </c>
      <c r="HI81" s="122">
        <f t="shared" si="206"/>
        <v>-2.094395102</v>
      </c>
      <c r="HJ81" s="142">
        <f t="shared" si="207"/>
        <v>1</v>
      </c>
      <c r="HK81" s="142">
        <f t="shared" si="208"/>
        <v>104.4583357</v>
      </c>
      <c r="HL81" s="130">
        <f t="shared" si="209"/>
        <v>104.4583357</v>
      </c>
      <c r="HM81" s="143">
        <f t="shared" si="210"/>
        <v>-52.22916783</v>
      </c>
      <c r="HN81" s="143">
        <f t="shared" si="211"/>
        <v>-90.46357232</v>
      </c>
      <c r="HO81" s="143">
        <f t="shared" si="212"/>
        <v>-2.094395102</v>
      </c>
      <c r="HP81" s="124">
        <f t="shared" si="213"/>
        <v>104.4583357</v>
      </c>
      <c r="HQ81" s="140">
        <f t="shared" si="214"/>
        <v>2.094395102</v>
      </c>
      <c r="HR81" s="140">
        <f t="shared" si="215"/>
        <v>1.047197551</v>
      </c>
      <c r="HS81" s="141">
        <f t="shared" si="216"/>
        <v>3.141592654</v>
      </c>
      <c r="HT81" s="141">
        <f t="shared" si="217"/>
        <v>3.141592654</v>
      </c>
      <c r="HU81" s="122">
        <f t="shared" si="218"/>
        <v>3.141592654</v>
      </c>
      <c r="HV81" s="142">
        <f t="shared" si="219"/>
        <v>1</v>
      </c>
      <c r="HW81" s="142">
        <f t="shared" si="220"/>
        <v>102.3838768</v>
      </c>
      <c r="HX81" s="130">
        <f t="shared" si="221"/>
        <v>102.3838768</v>
      </c>
      <c r="HY81" s="143">
        <f t="shared" si="222"/>
        <v>-102.3838768</v>
      </c>
      <c r="HZ81" s="143">
        <f t="shared" si="223"/>
        <v>0</v>
      </c>
      <c r="IA81" s="143">
        <f t="shared" si="224"/>
        <v>3.141592654</v>
      </c>
      <c r="IB81" s="124">
        <f t="shared" si="225"/>
        <v>102.3838768</v>
      </c>
      <c r="IC81" s="140">
        <f t="shared" si="226"/>
        <v>-2.094395102</v>
      </c>
      <c r="ID81" s="140">
        <f t="shared" si="227"/>
        <v>2.094395102</v>
      </c>
      <c r="IE81" s="141">
        <f t="shared" si="228"/>
        <v>0</v>
      </c>
      <c r="IF81" s="141">
        <f t="shared" si="229"/>
        <v>0</v>
      </c>
      <c r="IG81" s="122">
        <f t="shared" si="230"/>
        <v>0</v>
      </c>
      <c r="IH81" s="142">
        <f t="shared" si="231"/>
        <v>1</v>
      </c>
      <c r="II81" s="142">
        <f t="shared" si="232"/>
        <v>104.4583357</v>
      </c>
      <c r="IJ81" s="130">
        <f t="shared" si="233"/>
        <v>104.4583357</v>
      </c>
      <c r="IK81" s="143">
        <f t="shared" si="234"/>
        <v>104.4583357</v>
      </c>
      <c r="IL81" s="143">
        <f t="shared" si="235"/>
        <v>0</v>
      </c>
      <c r="IM81" s="143">
        <f t="shared" si="236"/>
        <v>0</v>
      </c>
      <c r="IN81" s="124">
        <f t="shared" si="237"/>
        <v>104.4583357</v>
      </c>
    </row>
    <row r="82" ht="12.75" customHeight="1">
      <c r="A82" s="129">
        <f>'Cortez Cubic'!AP82</f>
        <v>-0.2187762226</v>
      </c>
      <c r="B82" s="129">
        <f>'Cortez Cubic'!AQ82</f>
        <v>15.40788833</v>
      </c>
      <c r="C82" s="129">
        <f>'Cortez Cubic'!AR82</f>
        <v>4331.885461</v>
      </c>
      <c r="D82" s="129">
        <f>'Cortez Cubic'!AS82</f>
        <v>-277135.61</v>
      </c>
      <c r="E82" s="129">
        <f t="shared" ref="E82:H82" si="1470">0</f>
        <v>0</v>
      </c>
      <c r="F82" s="129">
        <f t="shared" si="1470"/>
        <v>0</v>
      </c>
      <c r="G82" s="129">
        <f t="shared" si="1470"/>
        <v>0</v>
      </c>
      <c r="H82" s="129">
        <f t="shared" si="1470"/>
        <v>0</v>
      </c>
      <c r="I82" s="110">
        <f>'Cortez Cubic'!I82</f>
        <v>58</v>
      </c>
      <c r="J82" s="130">
        <f t="shared" si="28"/>
        <v>62.39662998</v>
      </c>
      <c r="K82" s="131">
        <f t="shared" si="29"/>
        <v>0</v>
      </c>
      <c r="L82" s="131">
        <f t="shared" si="30"/>
        <v>1</v>
      </c>
      <c r="M82" s="132">
        <f t="shared" si="31"/>
        <v>-4.396629977</v>
      </c>
      <c r="N82" s="133">
        <f t="shared" si="32"/>
        <v>84.15925218</v>
      </c>
      <c r="O82" s="134">
        <f t="shared" si="33"/>
        <v>146.5558822</v>
      </c>
      <c r="P82" s="134">
        <f t="shared" si="34"/>
        <v>0</v>
      </c>
      <c r="Q82" s="135">
        <f t="shared" si="35"/>
        <v>62.39662998</v>
      </c>
      <c r="R82" s="135">
        <f t="shared" si="36"/>
        <v>0</v>
      </c>
      <c r="S82" s="136">
        <f t="shared" si="37"/>
        <v>-138.5248937</v>
      </c>
      <c r="T82" s="136">
        <f t="shared" si="38"/>
        <v>0</v>
      </c>
      <c r="U82" s="137">
        <f t="shared" ref="U82:X82" si="1471">ATAN2(A82,E82)</f>
        <v>3.141592654</v>
      </c>
      <c r="V82" s="137">
        <f t="shared" si="1471"/>
        <v>0</v>
      </c>
      <c r="W82" s="137">
        <f t="shared" si="1471"/>
        <v>0</v>
      </c>
      <c r="X82" s="137">
        <f t="shared" si="1471"/>
        <v>3.141592654</v>
      </c>
      <c r="Y82" s="137">
        <f t="shared" ref="Y82:AB82" si="1472">SQRT(POWER(A82,2)+POWER(E82,2))</f>
        <v>0.2187762226</v>
      </c>
      <c r="Z82" s="137">
        <f t="shared" si="1472"/>
        <v>15.40788833</v>
      </c>
      <c r="AA82" s="137">
        <f t="shared" si="1472"/>
        <v>4331.885461</v>
      </c>
      <c r="AB82" s="137">
        <f t="shared" si="1472"/>
        <v>277135.61</v>
      </c>
      <c r="AC82" s="138">
        <f t="shared" ref="AC82:AF82" si="1473">U82-$U82</f>
        <v>0</v>
      </c>
      <c r="AD82" s="138">
        <f t="shared" si="1473"/>
        <v>-3.141592654</v>
      </c>
      <c r="AE82" s="138">
        <f t="shared" si="1473"/>
        <v>-3.141592654</v>
      </c>
      <c r="AF82" s="138">
        <f t="shared" si="1473"/>
        <v>0</v>
      </c>
      <c r="AG82" s="138">
        <f t="shared" ref="AG82:AJ82" si="1474">Y82/$Y82</f>
        <v>1</v>
      </c>
      <c r="AH82" s="138">
        <f t="shared" si="1474"/>
        <v>70.42761844</v>
      </c>
      <c r="AI82" s="138">
        <f t="shared" si="1474"/>
        <v>19800.53138</v>
      </c>
      <c r="AJ82" s="138">
        <f t="shared" si="1474"/>
        <v>1266753.794</v>
      </c>
      <c r="AK82" s="139">
        <f t="shared" ref="AK82:AN82" si="1475">AG82*COS(AC82)</f>
        <v>1</v>
      </c>
      <c r="AL82" s="139">
        <f t="shared" si="1475"/>
        <v>-70.42761844</v>
      </c>
      <c r="AM82" s="139">
        <f t="shared" si="1475"/>
        <v>-19800.53138</v>
      </c>
      <c r="AN82" s="139">
        <f t="shared" si="1475"/>
        <v>1266753.794</v>
      </c>
      <c r="AO82" s="129">
        <f t="shared" ref="AO82:AR82" si="1476">AG82*SIN(AC82)</f>
        <v>0</v>
      </c>
      <c r="AP82" s="129">
        <f t="shared" si="1476"/>
        <v>0</v>
      </c>
      <c r="AQ82" s="129">
        <f t="shared" si="1476"/>
        <v>0</v>
      </c>
      <c r="AR82" s="129">
        <f t="shared" si="1476"/>
        <v>0</v>
      </c>
      <c r="AS82" s="140">
        <f t="shared" si="45"/>
        <v>-9.424777961</v>
      </c>
      <c r="AT82" s="141">
        <f t="shared" si="46"/>
        <v>-9.424777961</v>
      </c>
      <c r="AU82" s="141">
        <f t="shared" si="47"/>
        <v>-3.141592654</v>
      </c>
      <c r="AV82" s="122">
        <f t="shared" si="48"/>
        <v>3.141592654</v>
      </c>
      <c r="AW82" s="142">
        <f t="shared" si="49"/>
        <v>349324.4693</v>
      </c>
      <c r="AX82" s="130">
        <f t="shared" si="50"/>
        <v>349324.4693</v>
      </c>
      <c r="AY82" s="143">
        <f t="shared" si="51"/>
        <v>698648.9387</v>
      </c>
      <c r="AZ82" s="143">
        <f t="shared" si="52"/>
        <v>0</v>
      </c>
      <c r="BA82" s="143">
        <f t="shared" si="53"/>
        <v>0</v>
      </c>
      <c r="BB82" s="124">
        <f t="shared" si="54"/>
        <v>698648.9387</v>
      </c>
      <c r="BC82" s="140">
        <f t="shared" ref="BC82:BD82" si="1477">BC$2*AD82</f>
        <v>-3.141592654</v>
      </c>
      <c r="BD82" s="140">
        <f t="shared" si="1477"/>
        <v>-3.141592654</v>
      </c>
      <c r="BE82" s="141">
        <f t="shared" si="56"/>
        <v>-6.283185307</v>
      </c>
      <c r="BF82" s="141">
        <f t="shared" si="57"/>
        <v>0</v>
      </c>
      <c r="BG82" s="122">
        <f t="shared" si="58"/>
        <v>0</v>
      </c>
      <c r="BH82" s="142">
        <f t="shared" ref="BH82:BI82" si="1478">POWER(AH82,BH$2)</f>
        <v>70.42761844</v>
      </c>
      <c r="BI82" s="142">
        <f t="shared" si="1478"/>
        <v>19800.53138</v>
      </c>
      <c r="BJ82" s="130">
        <f t="shared" si="60"/>
        <v>1394504.269</v>
      </c>
      <c r="BK82" s="143">
        <f t="shared" si="61"/>
        <v>12550538.42</v>
      </c>
      <c r="BL82" s="143">
        <f t="shared" si="62"/>
        <v>0</v>
      </c>
      <c r="BM82" s="143">
        <f t="shared" si="63"/>
        <v>0</v>
      </c>
      <c r="BN82" s="124">
        <f t="shared" si="64"/>
        <v>12550538.42</v>
      </c>
      <c r="BO82" s="140">
        <f t="shared" si="65"/>
        <v>0</v>
      </c>
      <c r="BP82" s="141">
        <f t="shared" si="66"/>
        <v>0</v>
      </c>
      <c r="BQ82" s="141">
        <f t="shared" si="67"/>
        <v>0</v>
      </c>
      <c r="BR82" s="122">
        <f t="shared" si="68"/>
        <v>0</v>
      </c>
      <c r="BS82" s="142">
        <f t="shared" si="69"/>
        <v>1266753.794</v>
      </c>
      <c r="BT82" s="130">
        <f t="shared" si="70"/>
        <v>1266753.794</v>
      </c>
      <c r="BU82" s="143">
        <f t="shared" si="71"/>
        <v>-34202352.44</v>
      </c>
      <c r="BV82" s="143">
        <f t="shared" si="72"/>
        <v>0</v>
      </c>
      <c r="BW82" s="143">
        <f t="shared" si="73"/>
        <v>3.141592654</v>
      </c>
      <c r="BX82" s="124">
        <f t="shared" si="74"/>
        <v>34202352.44</v>
      </c>
      <c r="BY82" s="144">
        <f t="shared" ref="BY82:BZ82" si="1479">AY82+BK82+BU82</f>
        <v>-20953165.08</v>
      </c>
      <c r="BZ82" s="144">
        <f t="shared" si="1479"/>
        <v>0</v>
      </c>
      <c r="CA82" s="144">
        <f t="shared" si="76"/>
        <v>-3.141592654</v>
      </c>
      <c r="CB82" s="145">
        <f t="shared" si="77"/>
        <v>20953165.08</v>
      </c>
      <c r="CC82" s="140">
        <f t="shared" ref="CC82:CD82" si="1480">CC$2*AD82</f>
        <v>-6.283185307</v>
      </c>
      <c r="CD82" s="140">
        <f t="shared" si="1480"/>
        <v>-6.283185307</v>
      </c>
      <c r="CE82" s="141">
        <f t="shared" si="79"/>
        <v>-12.56637061</v>
      </c>
      <c r="CF82" s="141">
        <f t="shared" si="80"/>
        <v>0</v>
      </c>
      <c r="CG82" s="122">
        <f t="shared" si="81"/>
        <v>0</v>
      </c>
      <c r="CH82" s="142">
        <f t="shared" ref="CH82:CI82" si="1481">POWER(AH82,CH$2)</f>
        <v>4960.049439</v>
      </c>
      <c r="CI82" s="142">
        <f t="shared" si="1481"/>
        <v>392061043</v>
      </c>
      <c r="CJ82" s="130">
        <f t="shared" si="83"/>
        <v>1944642156410</v>
      </c>
      <c r="CK82" s="143">
        <f t="shared" si="84"/>
        <v>-1944642156410</v>
      </c>
      <c r="CL82" s="143">
        <f t="shared" si="85"/>
        <v>0</v>
      </c>
      <c r="CM82" s="143">
        <f t="shared" si="86"/>
        <v>3.141592654</v>
      </c>
      <c r="CN82" s="124">
        <f t="shared" si="87"/>
        <v>1944642156410</v>
      </c>
      <c r="CO82" s="140">
        <f t="shared" si="88"/>
        <v>-9.424777961</v>
      </c>
      <c r="CP82" s="141">
        <f t="shared" si="89"/>
        <v>-9.424777961</v>
      </c>
      <c r="CQ82" s="141">
        <f t="shared" si="90"/>
        <v>-3.141592654</v>
      </c>
      <c r="CR82" s="122">
        <f t="shared" si="91"/>
        <v>3.141592654</v>
      </c>
      <c r="CS82" s="142">
        <f t="shared" si="92"/>
        <v>7763016985203</v>
      </c>
      <c r="CT82" s="130">
        <f t="shared" si="93"/>
        <v>7763016985203</v>
      </c>
      <c r="CU82" s="143">
        <f t="shared" si="94"/>
        <v>-31052067940811</v>
      </c>
      <c r="CV82" s="143">
        <f t="shared" si="95"/>
        <v>0.003802781561</v>
      </c>
      <c r="CW82" s="143">
        <f t="shared" si="96"/>
        <v>3.141592654</v>
      </c>
      <c r="CX82" s="124">
        <f t="shared" si="97"/>
        <v>31052067940811</v>
      </c>
      <c r="CY82" s="140">
        <f t="shared" si="98"/>
        <v>-9.424777961</v>
      </c>
      <c r="CZ82" s="140">
        <f t="shared" si="99"/>
        <v>0</v>
      </c>
      <c r="DA82" s="141">
        <f t="shared" si="100"/>
        <v>-9.424777961</v>
      </c>
      <c r="DB82" s="141">
        <f t="shared" si="101"/>
        <v>-3.141592654</v>
      </c>
      <c r="DC82" s="122">
        <f t="shared" si="102"/>
        <v>3.141592654</v>
      </c>
      <c r="DD82" s="142">
        <f t="shared" si="103"/>
        <v>349324.4693</v>
      </c>
      <c r="DE82" s="142">
        <f t="shared" si="104"/>
        <v>1266753.794</v>
      </c>
      <c r="DF82" s="130">
        <f t="shared" si="105"/>
        <v>442508096891</v>
      </c>
      <c r="DG82" s="143">
        <f t="shared" si="106"/>
        <v>-1770032387565</v>
      </c>
      <c r="DH82" s="143">
        <f t="shared" si="107"/>
        <v>0.0002167664498</v>
      </c>
      <c r="DI82" s="143">
        <f t="shared" si="108"/>
        <v>3.141592654</v>
      </c>
      <c r="DJ82" s="124">
        <f t="shared" si="109"/>
        <v>1770032387565</v>
      </c>
      <c r="DK82" s="140">
        <f t="shared" ref="DK82:DM82" si="1482">DK$2*AD82</f>
        <v>-3.141592654</v>
      </c>
      <c r="DL82" s="140">
        <f t="shared" si="1482"/>
        <v>-3.141592654</v>
      </c>
      <c r="DM82" s="140">
        <f t="shared" si="1482"/>
        <v>0</v>
      </c>
      <c r="DN82" s="141">
        <f t="shared" si="111"/>
        <v>-6.283185307</v>
      </c>
      <c r="DO82" s="141">
        <f t="shared" si="112"/>
        <v>0</v>
      </c>
      <c r="DP82" s="122">
        <f t="shared" si="113"/>
        <v>0</v>
      </c>
      <c r="DQ82" s="142">
        <f t="shared" ref="DQ82:DS82" si="1483">POWER(AH82,DQ$2)</f>
        <v>70.42761844</v>
      </c>
      <c r="DR82" s="142">
        <f t="shared" si="1483"/>
        <v>19800.53138</v>
      </c>
      <c r="DS82" s="142">
        <f t="shared" si="1483"/>
        <v>1266753.794</v>
      </c>
      <c r="DT82" s="130">
        <f t="shared" si="115"/>
        <v>1766493573603</v>
      </c>
      <c r="DU82" s="143">
        <f t="shared" si="116"/>
        <v>-31796884324858</v>
      </c>
      <c r="DV82" s="143">
        <f t="shared" si="117"/>
        <v>0</v>
      </c>
      <c r="DW82" s="143">
        <f t="shared" si="118"/>
        <v>3.141592654</v>
      </c>
      <c r="DX82" s="124">
        <f t="shared" si="119"/>
        <v>31796884324858</v>
      </c>
      <c r="DY82" s="140">
        <f t="shared" si="120"/>
        <v>0</v>
      </c>
      <c r="DZ82" s="141">
        <f t="shared" si="121"/>
        <v>0</v>
      </c>
      <c r="EA82" s="141">
        <f t="shared" si="122"/>
        <v>0</v>
      </c>
      <c r="EB82" s="122">
        <f t="shared" si="123"/>
        <v>0</v>
      </c>
      <c r="EC82" s="142">
        <f t="shared" si="124"/>
        <v>1604665174667</v>
      </c>
      <c r="ED82" s="130">
        <f t="shared" si="125"/>
        <v>1604665174667</v>
      </c>
      <c r="EE82" s="143">
        <f t="shared" si="126"/>
        <v>43325959716012</v>
      </c>
      <c r="EF82" s="143">
        <f t="shared" si="127"/>
        <v>0</v>
      </c>
      <c r="EG82" s="143">
        <f t="shared" si="128"/>
        <v>0</v>
      </c>
      <c r="EH82" s="124">
        <f t="shared" si="129"/>
        <v>43325959716012</v>
      </c>
      <c r="EI82" s="144">
        <f t="shared" ref="EI82:EJ82" si="1484">CK82+CU82+DG82+DU82+EE82</f>
        <v>-23237667093632</v>
      </c>
      <c r="EJ82" s="144">
        <f t="shared" si="1484"/>
        <v>0.004019548011</v>
      </c>
      <c r="EK82" s="144">
        <f t="shared" si="131"/>
        <v>3.141592654</v>
      </c>
      <c r="EL82" s="145">
        <f t="shared" si="132"/>
        <v>23237667093632</v>
      </c>
      <c r="EM82" s="140">
        <f t="shared" si="133"/>
        <v>1.570796327</v>
      </c>
      <c r="EN82" s="141">
        <f t="shared" si="134"/>
        <v>1.570796327</v>
      </c>
      <c r="EO82" s="141">
        <f t="shared" si="135"/>
        <v>1.570796327</v>
      </c>
      <c r="EP82" s="122">
        <f t="shared" si="136"/>
        <v>1.570796327</v>
      </c>
      <c r="EQ82" s="142">
        <f t="shared" si="137"/>
        <v>4820546.348</v>
      </c>
      <c r="ER82" s="130">
        <f t="shared" si="138"/>
        <v>4820546.348</v>
      </c>
      <c r="ES82" s="143">
        <f t="shared" si="139"/>
        <v>0.000000001533765628</v>
      </c>
      <c r="ET82" s="143">
        <f t="shared" si="140"/>
        <v>25048293.59</v>
      </c>
      <c r="EU82" s="143">
        <f t="shared" si="141"/>
        <v>1.570796327</v>
      </c>
      <c r="EV82" s="124">
        <f t="shared" si="142"/>
        <v>25048293.59</v>
      </c>
      <c r="EW82" s="144">
        <f t="shared" ref="EW82:EX82" si="1485">BY82+ES82</f>
        <v>-20953165.08</v>
      </c>
      <c r="EX82" s="144">
        <f t="shared" si="1485"/>
        <v>25048293.59</v>
      </c>
      <c r="EY82" s="144">
        <f t="shared" si="144"/>
        <v>2.26740683</v>
      </c>
      <c r="EZ82" s="145">
        <f t="shared" si="145"/>
        <v>32656578.79</v>
      </c>
      <c r="FA82" s="140">
        <f t="shared" si="146"/>
        <v>0.7558022767</v>
      </c>
      <c r="FB82" s="141">
        <f t="shared" si="147"/>
        <v>0.7558022767</v>
      </c>
      <c r="FC82" s="141">
        <f t="shared" si="148"/>
        <v>0.7558022767</v>
      </c>
      <c r="FD82" s="122">
        <f t="shared" si="149"/>
        <v>0.7558022767</v>
      </c>
      <c r="FE82" s="142">
        <f t="shared" si="150"/>
        <v>319.6368889</v>
      </c>
      <c r="FF82" s="130">
        <f t="shared" si="151"/>
        <v>319.6368889</v>
      </c>
      <c r="FG82" s="143">
        <f t="shared" si="152"/>
        <v>61.54000467</v>
      </c>
      <c r="FH82" s="143">
        <f t="shared" si="153"/>
        <v>58.00104789</v>
      </c>
      <c r="FI82" s="143">
        <f t="shared" si="154"/>
        <v>0.7558022767</v>
      </c>
      <c r="FJ82" s="124">
        <f t="shared" si="155"/>
        <v>84.56532228</v>
      </c>
      <c r="FK82" s="140">
        <f t="shared" si="156"/>
        <v>-6.283185307</v>
      </c>
      <c r="FL82" s="141">
        <f t="shared" si="157"/>
        <v>-6.283185307</v>
      </c>
      <c r="FM82" s="141">
        <f t="shared" si="158"/>
        <v>0</v>
      </c>
      <c r="FN82" s="122">
        <f t="shared" si="159"/>
        <v>0</v>
      </c>
      <c r="FO82" s="142">
        <f t="shared" si="160"/>
        <v>4960.049439</v>
      </c>
      <c r="FP82" s="130">
        <f t="shared" si="161"/>
        <v>4960.049439</v>
      </c>
      <c r="FQ82" s="143">
        <f t="shared" si="162"/>
        <v>-4960.049439</v>
      </c>
      <c r="FR82" s="143">
        <f t="shared" si="163"/>
        <v>0</v>
      </c>
      <c r="FS82" s="143">
        <f t="shared" si="164"/>
        <v>3.141592654</v>
      </c>
      <c r="FT82" s="124">
        <f t="shared" si="165"/>
        <v>4960.049439</v>
      </c>
      <c r="FU82" s="144">
        <f t="shared" si="166"/>
        <v>-64361.64358</v>
      </c>
      <c r="FV82" s="144">
        <f t="shared" si="167"/>
        <v>0</v>
      </c>
      <c r="FW82" s="144">
        <f t="shared" si="168"/>
        <v>-3.141592654</v>
      </c>
      <c r="FX82" s="145">
        <f t="shared" si="169"/>
        <v>64361.64358</v>
      </c>
      <c r="FY82" s="140">
        <f t="shared" si="170"/>
        <v>-3.141592654</v>
      </c>
      <c r="FZ82" s="140">
        <f t="shared" si="171"/>
        <v>-0.7558022767</v>
      </c>
      <c r="GA82" s="141">
        <f t="shared" si="172"/>
        <v>-3.89739493</v>
      </c>
      <c r="GB82" s="141">
        <f t="shared" si="173"/>
        <v>-3.89739493</v>
      </c>
      <c r="GC82" s="122">
        <f t="shared" si="174"/>
        <v>2.385790377</v>
      </c>
      <c r="GD82" s="142">
        <f t="shared" si="175"/>
        <v>64361.64358</v>
      </c>
      <c r="GE82" s="142">
        <f t="shared" si="176"/>
        <v>0.01182517814</v>
      </c>
      <c r="GF82" s="130">
        <f t="shared" si="177"/>
        <v>761.0879005</v>
      </c>
      <c r="GG82" s="143">
        <f t="shared" si="178"/>
        <v>-61.54000467</v>
      </c>
      <c r="GH82" s="143">
        <f t="shared" si="179"/>
        <v>58.00104789</v>
      </c>
      <c r="GI82" s="143">
        <f t="shared" si="180"/>
        <v>2.385790377</v>
      </c>
      <c r="GJ82" s="124">
        <f t="shared" si="181"/>
        <v>84.56532228</v>
      </c>
      <c r="GK82" s="146">
        <f t="shared" si="182"/>
        <v>-0.5</v>
      </c>
      <c r="GL82" s="127">
        <f t="shared" si="183"/>
        <v>-0.8660254038</v>
      </c>
      <c r="GM82" s="146">
        <f t="shared" si="184"/>
        <v>-2.094395102</v>
      </c>
      <c r="GN82" s="127">
        <f t="shared" si="185"/>
        <v>1</v>
      </c>
      <c r="GO82" s="147">
        <f t="shared" si="186"/>
        <v>-0.5</v>
      </c>
      <c r="GP82" s="128">
        <f t="shared" si="187"/>
        <v>0.8660254038</v>
      </c>
      <c r="GQ82" s="147">
        <f t="shared" si="188"/>
        <v>2.094395102</v>
      </c>
      <c r="GR82" s="128">
        <f t="shared" si="189"/>
        <v>1</v>
      </c>
      <c r="GS82" s="140">
        <f t="shared" si="190"/>
        <v>-2.094395102</v>
      </c>
      <c r="GT82" s="140">
        <f t="shared" si="191"/>
        <v>0.7558022767</v>
      </c>
      <c r="GU82" s="141">
        <f t="shared" si="192"/>
        <v>-1.338592826</v>
      </c>
      <c r="GV82" s="141">
        <f t="shared" si="193"/>
        <v>-1.338592826</v>
      </c>
      <c r="GW82" s="122">
        <f t="shared" si="194"/>
        <v>-1.338592826</v>
      </c>
      <c r="GX82" s="142">
        <f t="shared" si="195"/>
        <v>1</v>
      </c>
      <c r="GY82" s="142">
        <f t="shared" si="196"/>
        <v>84.56532228</v>
      </c>
      <c r="GZ82" s="130">
        <f t="shared" si="197"/>
        <v>84.56532228</v>
      </c>
      <c r="HA82" s="143">
        <f t="shared" si="198"/>
        <v>19.46037858</v>
      </c>
      <c r="HB82" s="143">
        <f t="shared" si="199"/>
        <v>-82.29573134</v>
      </c>
      <c r="HC82" s="143">
        <f t="shared" si="200"/>
        <v>-1.338592826</v>
      </c>
      <c r="HD82" s="124">
        <f t="shared" si="201"/>
        <v>84.56532228</v>
      </c>
      <c r="HE82" s="140">
        <f t="shared" si="202"/>
        <v>2.094395102</v>
      </c>
      <c r="HF82" s="140">
        <f t="shared" si="203"/>
        <v>2.385790377</v>
      </c>
      <c r="HG82" s="141">
        <f t="shared" si="204"/>
        <v>4.480185479</v>
      </c>
      <c r="HH82" s="141">
        <f t="shared" si="205"/>
        <v>4.480185479</v>
      </c>
      <c r="HI82" s="122">
        <f t="shared" si="206"/>
        <v>-1.802999828</v>
      </c>
      <c r="HJ82" s="142">
        <f t="shared" si="207"/>
        <v>1</v>
      </c>
      <c r="HK82" s="142">
        <f t="shared" si="208"/>
        <v>84.56532228</v>
      </c>
      <c r="HL82" s="130">
        <f t="shared" si="209"/>
        <v>84.56532228</v>
      </c>
      <c r="HM82" s="143">
        <f t="shared" si="210"/>
        <v>-19.46037858</v>
      </c>
      <c r="HN82" s="143">
        <f t="shared" si="211"/>
        <v>-82.29573134</v>
      </c>
      <c r="HO82" s="143">
        <f t="shared" si="212"/>
        <v>-1.802999828</v>
      </c>
      <c r="HP82" s="124">
        <f t="shared" si="213"/>
        <v>84.56532228</v>
      </c>
      <c r="HQ82" s="140">
        <f t="shared" si="214"/>
        <v>2.094395102</v>
      </c>
      <c r="HR82" s="140">
        <f t="shared" si="215"/>
        <v>0.7558022767</v>
      </c>
      <c r="HS82" s="141">
        <f t="shared" si="216"/>
        <v>2.850197379</v>
      </c>
      <c r="HT82" s="141">
        <f t="shared" si="217"/>
        <v>2.850197379</v>
      </c>
      <c r="HU82" s="122">
        <f t="shared" si="218"/>
        <v>2.850197379</v>
      </c>
      <c r="HV82" s="142">
        <f t="shared" si="219"/>
        <v>1</v>
      </c>
      <c r="HW82" s="142">
        <f t="shared" si="220"/>
        <v>84.56532228</v>
      </c>
      <c r="HX82" s="130">
        <f t="shared" si="221"/>
        <v>84.56532228</v>
      </c>
      <c r="HY82" s="143">
        <f t="shared" si="222"/>
        <v>-81.00038326</v>
      </c>
      <c r="HZ82" s="143">
        <f t="shared" si="223"/>
        <v>24.29468345</v>
      </c>
      <c r="IA82" s="143">
        <f t="shared" si="224"/>
        <v>2.850197379</v>
      </c>
      <c r="IB82" s="124">
        <f t="shared" si="225"/>
        <v>84.56532228</v>
      </c>
      <c r="IC82" s="140">
        <f t="shared" si="226"/>
        <v>-2.094395102</v>
      </c>
      <c r="ID82" s="140">
        <f t="shared" si="227"/>
        <v>2.385790377</v>
      </c>
      <c r="IE82" s="141">
        <f t="shared" si="228"/>
        <v>0.2913952745</v>
      </c>
      <c r="IF82" s="141">
        <f t="shared" si="229"/>
        <v>0.2913952745</v>
      </c>
      <c r="IG82" s="122">
        <f t="shared" si="230"/>
        <v>0.2913952745</v>
      </c>
      <c r="IH82" s="142">
        <f t="shared" si="231"/>
        <v>1</v>
      </c>
      <c r="II82" s="142">
        <f t="shared" si="232"/>
        <v>84.56532228</v>
      </c>
      <c r="IJ82" s="130">
        <f t="shared" si="233"/>
        <v>84.56532228</v>
      </c>
      <c r="IK82" s="143">
        <f t="shared" si="234"/>
        <v>81.00038326</v>
      </c>
      <c r="IL82" s="143">
        <f t="shared" si="235"/>
        <v>24.29468345</v>
      </c>
      <c r="IM82" s="143">
        <f t="shared" si="236"/>
        <v>0.2913952745</v>
      </c>
      <c r="IN82" s="124">
        <f t="shared" si="237"/>
        <v>84.56532228</v>
      </c>
    </row>
    <row r="83" ht="12.75" customHeight="1">
      <c r="A83" s="129">
        <f>'Cortez Cubic'!AP83</f>
        <v>-0.2187762226</v>
      </c>
      <c r="B83" s="129">
        <f>'Cortez Cubic'!AQ83</f>
        <v>6.645483485</v>
      </c>
      <c r="C83" s="129">
        <f>'Cortez Cubic'!AR83</f>
        <v>11708.72997</v>
      </c>
      <c r="D83" s="129">
        <f>'Cortez Cubic'!AS83</f>
        <v>-1197238.425</v>
      </c>
      <c r="E83" s="129">
        <f t="shared" ref="E83:H83" si="1486">0</f>
        <v>0</v>
      </c>
      <c r="F83" s="129">
        <f t="shared" si="1486"/>
        <v>0</v>
      </c>
      <c r="G83" s="129">
        <f t="shared" si="1486"/>
        <v>0</v>
      </c>
      <c r="H83" s="129">
        <f t="shared" si="1486"/>
        <v>0</v>
      </c>
      <c r="I83" s="110">
        <f>'Cortez Cubic'!I83</f>
        <v>140</v>
      </c>
      <c r="J83" s="130">
        <f t="shared" si="28"/>
        <v>144.4496095</v>
      </c>
      <c r="K83" s="131">
        <f t="shared" si="29"/>
        <v>1</v>
      </c>
      <c r="L83" s="131">
        <f t="shared" si="30"/>
        <v>0</v>
      </c>
      <c r="M83" s="132">
        <f t="shared" si="31"/>
        <v>-4.449609521</v>
      </c>
      <c r="N83" s="133">
        <f t="shared" si="32"/>
        <v>0</v>
      </c>
      <c r="O83" s="134">
        <f t="shared" si="33"/>
        <v>144.4496095</v>
      </c>
      <c r="P83" s="134">
        <f t="shared" si="34"/>
        <v>-17.38800005</v>
      </c>
      <c r="Q83" s="135">
        <f t="shared" si="35"/>
        <v>144.4496095</v>
      </c>
      <c r="R83" s="135">
        <f t="shared" si="36"/>
        <v>17.38800005</v>
      </c>
      <c r="S83" s="136">
        <f t="shared" si="37"/>
        <v>-258.5235073</v>
      </c>
      <c r="T83" s="136">
        <f t="shared" si="38"/>
        <v>0</v>
      </c>
      <c r="U83" s="137">
        <f t="shared" ref="U83:X83" si="1487">ATAN2(A83,E83)</f>
        <v>3.141592654</v>
      </c>
      <c r="V83" s="137">
        <f t="shared" si="1487"/>
        <v>0</v>
      </c>
      <c r="W83" s="137">
        <f t="shared" si="1487"/>
        <v>0</v>
      </c>
      <c r="X83" s="137">
        <f t="shared" si="1487"/>
        <v>3.141592654</v>
      </c>
      <c r="Y83" s="137">
        <f t="shared" ref="Y83:AB83" si="1488">SQRT(POWER(A83,2)+POWER(E83,2))</f>
        <v>0.2187762226</v>
      </c>
      <c r="Z83" s="137">
        <f t="shared" si="1488"/>
        <v>6.645483485</v>
      </c>
      <c r="AA83" s="137">
        <f t="shared" si="1488"/>
        <v>11708.72997</v>
      </c>
      <c r="AB83" s="137">
        <f t="shared" si="1488"/>
        <v>1197238.425</v>
      </c>
      <c r="AC83" s="138">
        <f t="shared" ref="AC83:AF83" si="1489">U83-$U83</f>
        <v>0</v>
      </c>
      <c r="AD83" s="138">
        <f t="shared" si="1489"/>
        <v>-3.141592654</v>
      </c>
      <c r="AE83" s="138">
        <f t="shared" si="1489"/>
        <v>-3.141592654</v>
      </c>
      <c r="AF83" s="138">
        <f t="shared" si="1489"/>
        <v>0</v>
      </c>
      <c r="AG83" s="138">
        <f t="shared" ref="AG83:AJ83" si="1490">Y83/$Y83</f>
        <v>1</v>
      </c>
      <c r="AH83" s="138">
        <f t="shared" si="1490"/>
        <v>30.37571179</v>
      </c>
      <c r="AI83" s="138">
        <f t="shared" si="1490"/>
        <v>53519.20711</v>
      </c>
      <c r="AJ83" s="138">
        <f t="shared" si="1490"/>
        <v>5472433.935</v>
      </c>
      <c r="AK83" s="139">
        <f t="shared" ref="AK83:AN83" si="1491">AG83*COS(AC83)</f>
        <v>1</v>
      </c>
      <c r="AL83" s="139">
        <f t="shared" si="1491"/>
        <v>-30.37571179</v>
      </c>
      <c r="AM83" s="139">
        <f t="shared" si="1491"/>
        <v>-53519.20711</v>
      </c>
      <c r="AN83" s="139">
        <f t="shared" si="1491"/>
        <v>5472433.935</v>
      </c>
      <c r="AO83" s="129">
        <f t="shared" ref="AO83:AR83" si="1492">AG83*SIN(AC83)</f>
        <v>0</v>
      </c>
      <c r="AP83" s="129">
        <f t="shared" si="1492"/>
        <v>0</v>
      </c>
      <c r="AQ83" s="129">
        <f t="shared" si="1492"/>
        <v>0</v>
      </c>
      <c r="AR83" s="129">
        <f t="shared" si="1492"/>
        <v>0</v>
      </c>
      <c r="AS83" s="140">
        <f t="shared" si="45"/>
        <v>-9.424777961</v>
      </c>
      <c r="AT83" s="141">
        <f t="shared" si="46"/>
        <v>-9.424777961</v>
      </c>
      <c r="AU83" s="141">
        <f t="shared" si="47"/>
        <v>-3.141592654</v>
      </c>
      <c r="AV83" s="122">
        <f t="shared" si="48"/>
        <v>3.141592654</v>
      </c>
      <c r="AW83" s="142">
        <f t="shared" si="49"/>
        <v>28027.17921</v>
      </c>
      <c r="AX83" s="130">
        <f t="shared" si="50"/>
        <v>28027.17921</v>
      </c>
      <c r="AY83" s="143">
        <f t="shared" si="51"/>
        <v>56054.35843</v>
      </c>
      <c r="AZ83" s="143">
        <f t="shared" si="52"/>
        <v>0</v>
      </c>
      <c r="BA83" s="143">
        <f t="shared" si="53"/>
        <v>0</v>
      </c>
      <c r="BB83" s="124">
        <f t="shared" si="54"/>
        <v>56054.35843</v>
      </c>
      <c r="BC83" s="140">
        <f t="shared" ref="BC83:BD83" si="1493">BC$2*AD83</f>
        <v>-3.141592654</v>
      </c>
      <c r="BD83" s="140">
        <f t="shared" si="1493"/>
        <v>-3.141592654</v>
      </c>
      <c r="BE83" s="141">
        <f t="shared" si="56"/>
        <v>-6.283185307</v>
      </c>
      <c r="BF83" s="141">
        <f t="shared" si="57"/>
        <v>0</v>
      </c>
      <c r="BG83" s="122">
        <f t="shared" si="58"/>
        <v>0</v>
      </c>
      <c r="BH83" s="142">
        <f t="shared" ref="BH83:BI83" si="1494">POWER(AH83,BH$2)</f>
        <v>30.37571179</v>
      </c>
      <c r="BI83" s="142">
        <f t="shared" si="1494"/>
        <v>53519.20711</v>
      </c>
      <c r="BJ83" s="130">
        <f t="shared" si="60"/>
        <v>1625684.011</v>
      </c>
      <c r="BK83" s="143">
        <f t="shared" si="61"/>
        <v>14631156.1</v>
      </c>
      <c r="BL83" s="143">
        <f t="shared" si="62"/>
        <v>0</v>
      </c>
      <c r="BM83" s="143">
        <f t="shared" si="63"/>
        <v>0</v>
      </c>
      <c r="BN83" s="124">
        <f t="shared" si="64"/>
        <v>14631156.1</v>
      </c>
      <c r="BO83" s="140">
        <f t="shared" si="65"/>
        <v>0</v>
      </c>
      <c r="BP83" s="141">
        <f t="shared" si="66"/>
        <v>0</v>
      </c>
      <c r="BQ83" s="141">
        <f t="shared" si="67"/>
        <v>0</v>
      </c>
      <c r="BR83" s="122">
        <f t="shared" si="68"/>
        <v>0</v>
      </c>
      <c r="BS83" s="142">
        <f t="shared" si="69"/>
        <v>5472433.935</v>
      </c>
      <c r="BT83" s="130">
        <f t="shared" si="70"/>
        <v>5472433.935</v>
      </c>
      <c r="BU83" s="143">
        <f t="shared" si="71"/>
        <v>-147755716.3</v>
      </c>
      <c r="BV83" s="143">
        <f t="shared" si="72"/>
        <v>0</v>
      </c>
      <c r="BW83" s="143">
        <f t="shared" si="73"/>
        <v>3.141592654</v>
      </c>
      <c r="BX83" s="124">
        <f t="shared" si="74"/>
        <v>147755716.3</v>
      </c>
      <c r="BY83" s="144">
        <f t="shared" ref="BY83:BZ83" si="1495">AY83+BK83+BU83</f>
        <v>-133068505.8</v>
      </c>
      <c r="BZ83" s="144">
        <f t="shared" si="1495"/>
        <v>0</v>
      </c>
      <c r="CA83" s="144">
        <f t="shared" si="76"/>
        <v>-3.141592654</v>
      </c>
      <c r="CB83" s="145">
        <f t="shared" si="77"/>
        <v>133068505.8</v>
      </c>
      <c r="CC83" s="140">
        <f t="shared" ref="CC83:CD83" si="1496">CC$2*AD83</f>
        <v>-6.283185307</v>
      </c>
      <c r="CD83" s="140">
        <f t="shared" si="1496"/>
        <v>-6.283185307</v>
      </c>
      <c r="CE83" s="141">
        <f t="shared" si="79"/>
        <v>-12.56637061</v>
      </c>
      <c r="CF83" s="141">
        <f t="shared" si="80"/>
        <v>0</v>
      </c>
      <c r="CG83" s="122">
        <f t="shared" si="81"/>
        <v>0</v>
      </c>
      <c r="CH83" s="142">
        <f t="shared" ref="CH83:CI83" si="1497">POWER(AH83,CH$2)</f>
        <v>922.6838669</v>
      </c>
      <c r="CI83" s="142">
        <f t="shared" si="1497"/>
        <v>2864305530</v>
      </c>
      <c r="CJ83" s="130">
        <f t="shared" si="83"/>
        <v>2642848502213</v>
      </c>
      <c r="CK83" s="143">
        <f t="shared" si="84"/>
        <v>-2642848502213</v>
      </c>
      <c r="CL83" s="143">
        <f t="shared" si="85"/>
        <v>0</v>
      </c>
      <c r="CM83" s="143">
        <f t="shared" si="86"/>
        <v>3.141592654</v>
      </c>
      <c r="CN83" s="124">
        <f t="shared" si="87"/>
        <v>2642848502213</v>
      </c>
      <c r="CO83" s="140">
        <f t="shared" si="88"/>
        <v>-9.424777961</v>
      </c>
      <c r="CP83" s="141">
        <f t="shared" si="89"/>
        <v>-9.424777961</v>
      </c>
      <c r="CQ83" s="141">
        <f t="shared" si="90"/>
        <v>-3.141592654</v>
      </c>
      <c r="CR83" s="122">
        <f t="shared" si="91"/>
        <v>3.141592654</v>
      </c>
      <c r="CS83" s="142">
        <f t="shared" si="92"/>
        <v>153295360888387</v>
      </c>
      <c r="CT83" s="130">
        <f t="shared" si="93"/>
        <v>153295360888387</v>
      </c>
      <c r="CU83" s="143">
        <f t="shared" si="94"/>
        <v>-613181443553548</v>
      </c>
      <c r="CV83" s="143">
        <f t="shared" si="95"/>
        <v>0.07509306921</v>
      </c>
      <c r="CW83" s="143">
        <f t="shared" si="96"/>
        <v>3.141592654</v>
      </c>
      <c r="CX83" s="124">
        <f t="shared" si="97"/>
        <v>613181443553548</v>
      </c>
      <c r="CY83" s="140">
        <f t="shared" si="98"/>
        <v>-9.424777961</v>
      </c>
      <c r="CZ83" s="140">
        <f t="shared" si="99"/>
        <v>0</v>
      </c>
      <c r="DA83" s="141">
        <f t="shared" si="100"/>
        <v>-9.424777961</v>
      </c>
      <c r="DB83" s="141">
        <f t="shared" si="101"/>
        <v>-3.141592654</v>
      </c>
      <c r="DC83" s="122">
        <f t="shared" si="102"/>
        <v>3.141592654</v>
      </c>
      <c r="DD83" s="142">
        <f t="shared" si="103"/>
        <v>28027.17921</v>
      </c>
      <c r="DE83" s="142">
        <f t="shared" si="104"/>
        <v>5472433.935</v>
      </c>
      <c r="DF83" s="130">
        <f t="shared" si="105"/>
        <v>153376886649</v>
      </c>
      <c r="DG83" s="143">
        <f t="shared" si="106"/>
        <v>-613507546596</v>
      </c>
      <c r="DH83" s="143">
        <f t="shared" si="107"/>
        <v>0.00007513300532</v>
      </c>
      <c r="DI83" s="143">
        <f t="shared" si="108"/>
        <v>3.141592654</v>
      </c>
      <c r="DJ83" s="124">
        <f t="shared" si="109"/>
        <v>613507546596</v>
      </c>
      <c r="DK83" s="140">
        <f t="shared" ref="DK83:DM83" si="1498">DK$2*AD83</f>
        <v>-3.141592654</v>
      </c>
      <c r="DL83" s="140">
        <f t="shared" si="1498"/>
        <v>-3.141592654</v>
      </c>
      <c r="DM83" s="140">
        <f t="shared" si="1498"/>
        <v>0</v>
      </c>
      <c r="DN83" s="141">
        <f t="shared" si="111"/>
        <v>-6.283185307</v>
      </c>
      <c r="DO83" s="141">
        <f t="shared" si="112"/>
        <v>0</v>
      </c>
      <c r="DP83" s="122">
        <f t="shared" si="113"/>
        <v>0</v>
      </c>
      <c r="DQ83" s="142">
        <f t="shared" ref="DQ83:DS83" si="1499">POWER(AH83,DQ$2)</f>
        <v>30.37571179</v>
      </c>
      <c r="DR83" s="142">
        <f t="shared" si="1499"/>
        <v>53519.20711</v>
      </c>
      <c r="DS83" s="142">
        <f t="shared" si="1499"/>
        <v>5472433.935</v>
      </c>
      <c r="DT83" s="130">
        <f t="shared" si="115"/>
        <v>8896448347726</v>
      </c>
      <c r="DU83" s="143">
        <f t="shared" si="116"/>
        <v>-160136070259060</v>
      </c>
      <c r="DV83" s="143">
        <f t="shared" si="117"/>
        <v>0</v>
      </c>
      <c r="DW83" s="143">
        <f t="shared" si="118"/>
        <v>3.141592654</v>
      </c>
      <c r="DX83" s="124">
        <f t="shared" si="119"/>
        <v>160136070259060</v>
      </c>
      <c r="DY83" s="140">
        <f t="shared" si="120"/>
        <v>0</v>
      </c>
      <c r="DZ83" s="141">
        <f t="shared" si="121"/>
        <v>0</v>
      </c>
      <c r="EA83" s="141">
        <f t="shared" si="122"/>
        <v>0</v>
      </c>
      <c r="EB83" s="122">
        <f t="shared" si="123"/>
        <v>0</v>
      </c>
      <c r="EC83" s="142">
        <f t="shared" si="124"/>
        <v>29947533177735</v>
      </c>
      <c r="ED83" s="130">
        <f t="shared" si="125"/>
        <v>29947533177735</v>
      </c>
      <c r="EE83" s="143">
        <f t="shared" si="126"/>
        <v>808583395798833</v>
      </c>
      <c r="EF83" s="143">
        <f t="shared" si="127"/>
        <v>0</v>
      </c>
      <c r="EG83" s="143">
        <f t="shared" si="128"/>
        <v>0</v>
      </c>
      <c r="EH83" s="124">
        <f t="shared" si="129"/>
        <v>808583395798833</v>
      </c>
      <c r="EI83" s="144">
        <f t="shared" ref="EI83:EJ83" si="1500">CK83+CU83+DG83+DU83+EE83</f>
        <v>32009525937415</v>
      </c>
      <c r="EJ83" s="144">
        <f t="shared" si="1500"/>
        <v>0.07516820222</v>
      </c>
      <c r="EK83" s="144">
        <f t="shared" si="131"/>
        <v>0</v>
      </c>
      <c r="EL83" s="145">
        <f t="shared" si="132"/>
        <v>32009525937415</v>
      </c>
      <c r="EM83" s="140">
        <f t="shared" si="133"/>
        <v>0</v>
      </c>
      <c r="EN83" s="141">
        <f t="shared" si="134"/>
        <v>0</v>
      </c>
      <c r="EO83" s="141">
        <f t="shared" si="135"/>
        <v>0</v>
      </c>
      <c r="EP83" s="122">
        <f t="shared" si="136"/>
        <v>0</v>
      </c>
      <c r="EQ83" s="142">
        <f t="shared" si="137"/>
        <v>5657696.169</v>
      </c>
      <c r="ER83" s="130">
        <f t="shared" si="138"/>
        <v>5657696.169</v>
      </c>
      <c r="ES83" s="143">
        <f t="shared" si="139"/>
        <v>29398251.65</v>
      </c>
      <c r="ET83" s="143">
        <f t="shared" si="140"/>
        <v>0.00000003451806393</v>
      </c>
      <c r="EU83" s="143">
        <f t="shared" si="141"/>
        <v>0</v>
      </c>
      <c r="EV83" s="124">
        <f t="shared" si="142"/>
        <v>29398251.65</v>
      </c>
      <c r="EW83" s="144">
        <f t="shared" ref="EW83:EX83" si="1501">BY83+ES83</f>
        <v>-103670254.1</v>
      </c>
      <c r="EX83" s="144">
        <f t="shared" si="1501"/>
        <v>0.00000003451119925</v>
      </c>
      <c r="EY83" s="144">
        <f t="shared" si="144"/>
        <v>3.141592654</v>
      </c>
      <c r="EZ83" s="145">
        <f t="shared" si="145"/>
        <v>103670254.1</v>
      </c>
      <c r="FA83" s="140">
        <f t="shared" si="146"/>
        <v>1.047197551</v>
      </c>
      <c r="FB83" s="141">
        <f t="shared" si="147"/>
        <v>1.047197551</v>
      </c>
      <c r="FC83" s="141">
        <f t="shared" si="148"/>
        <v>1.047197551</v>
      </c>
      <c r="FD83" s="122">
        <f t="shared" si="149"/>
        <v>1.047197551</v>
      </c>
      <c r="FE83" s="142">
        <f t="shared" si="150"/>
        <v>469.7693967</v>
      </c>
      <c r="FF83" s="130">
        <f t="shared" si="151"/>
        <v>469.7693967</v>
      </c>
      <c r="FG83" s="143">
        <f t="shared" si="152"/>
        <v>62.14270287</v>
      </c>
      <c r="FH83" s="143">
        <f t="shared" si="153"/>
        <v>107.6343187</v>
      </c>
      <c r="FI83" s="143">
        <f t="shared" si="154"/>
        <v>1.047197551</v>
      </c>
      <c r="FJ83" s="124">
        <f t="shared" si="155"/>
        <v>124.2854057</v>
      </c>
      <c r="FK83" s="140">
        <f t="shared" si="156"/>
        <v>-6.283185307</v>
      </c>
      <c r="FL83" s="141">
        <f t="shared" si="157"/>
        <v>-6.283185307</v>
      </c>
      <c r="FM83" s="141">
        <f t="shared" si="158"/>
        <v>0</v>
      </c>
      <c r="FN83" s="122">
        <f t="shared" si="159"/>
        <v>0</v>
      </c>
      <c r="FO83" s="142">
        <f t="shared" si="160"/>
        <v>922.6838669</v>
      </c>
      <c r="FP83" s="130">
        <f t="shared" si="161"/>
        <v>922.6838669</v>
      </c>
      <c r="FQ83" s="143">
        <f t="shared" si="162"/>
        <v>-922.6838669</v>
      </c>
      <c r="FR83" s="143">
        <f t="shared" si="163"/>
        <v>0</v>
      </c>
      <c r="FS83" s="143">
        <f t="shared" si="164"/>
        <v>3.141592654</v>
      </c>
      <c r="FT83" s="124">
        <f t="shared" si="165"/>
        <v>922.6838669</v>
      </c>
      <c r="FU83" s="144">
        <f t="shared" si="166"/>
        <v>-161480.3052</v>
      </c>
      <c r="FV83" s="144">
        <f t="shared" si="167"/>
        <v>0</v>
      </c>
      <c r="FW83" s="144">
        <f t="shared" si="168"/>
        <v>-3.141592654</v>
      </c>
      <c r="FX83" s="145">
        <f t="shared" si="169"/>
        <v>161480.3052</v>
      </c>
      <c r="FY83" s="140">
        <f t="shared" si="170"/>
        <v>-3.141592654</v>
      </c>
      <c r="FZ83" s="140">
        <f t="shared" si="171"/>
        <v>-1.047197551</v>
      </c>
      <c r="GA83" s="141">
        <f t="shared" si="172"/>
        <v>-4.188790205</v>
      </c>
      <c r="GB83" s="141">
        <f t="shared" si="173"/>
        <v>-4.188790205</v>
      </c>
      <c r="GC83" s="122">
        <f t="shared" si="174"/>
        <v>2.094395102</v>
      </c>
      <c r="GD83" s="142">
        <f t="shared" si="175"/>
        <v>161480.3052</v>
      </c>
      <c r="GE83" s="142">
        <f t="shared" si="176"/>
        <v>0.008045996986</v>
      </c>
      <c r="GF83" s="130">
        <f t="shared" si="177"/>
        <v>1299.270049</v>
      </c>
      <c r="GG83" s="143">
        <f t="shared" si="178"/>
        <v>-72.18166938</v>
      </c>
      <c r="GH83" s="143">
        <f t="shared" si="179"/>
        <v>125.0223187</v>
      </c>
      <c r="GI83" s="143">
        <f t="shared" si="180"/>
        <v>2.094395102</v>
      </c>
      <c r="GJ83" s="124">
        <f t="shared" si="181"/>
        <v>144.3633388</v>
      </c>
      <c r="GK83" s="146">
        <f t="shared" si="182"/>
        <v>-0.5</v>
      </c>
      <c r="GL83" s="127">
        <f t="shared" si="183"/>
        <v>-0.8660254038</v>
      </c>
      <c r="GM83" s="146">
        <f t="shared" si="184"/>
        <v>-2.094395102</v>
      </c>
      <c r="GN83" s="127">
        <f t="shared" si="185"/>
        <v>1</v>
      </c>
      <c r="GO83" s="147">
        <f t="shared" si="186"/>
        <v>-0.5</v>
      </c>
      <c r="GP83" s="128">
        <f t="shared" si="187"/>
        <v>0.8660254038</v>
      </c>
      <c r="GQ83" s="147">
        <f t="shared" si="188"/>
        <v>2.094395102</v>
      </c>
      <c r="GR83" s="128">
        <f t="shared" si="189"/>
        <v>1</v>
      </c>
      <c r="GS83" s="140">
        <f t="shared" si="190"/>
        <v>-2.094395102</v>
      </c>
      <c r="GT83" s="140">
        <f t="shared" si="191"/>
        <v>1.047197551</v>
      </c>
      <c r="GU83" s="141">
        <f t="shared" si="192"/>
        <v>-1.047197551</v>
      </c>
      <c r="GV83" s="141">
        <f t="shared" si="193"/>
        <v>-1.047197551</v>
      </c>
      <c r="GW83" s="122">
        <f t="shared" si="194"/>
        <v>-1.047197551</v>
      </c>
      <c r="GX83" s="142">
        <f t="shared" si="195"/>
        <v>1</v>
      </c>
      <c r="GY83" s="142">
        <f t="shared" si="196"/>
        <v>124.2854057</v>
      </c>
      <c r="GZ83" s="130">
        <f t="shared" si="197"/>
        <v>124.2854057</v>
      </c>
      <c r="HA83" s="143">
        <f t="shared" si="198"/>
        <v>62.14270287</v>
      </c>
      <c r="HB83" s="143">
        <f t="shared" si="199"/>
        <v>-107.6343187</v>
      </c>
      <c r="HC83" s="143">
        <f t="shared" si="200"/>
        <v>-1.047197551</v>
      </c>
      <c r="HD83" s="124">
        <f t="shared" si="201"/>
        <v>124.2854057</v>
      </c>
      <c r="HE83" s="140">
        <f t="shared" si="202"/>
        <v>2.094395102</v>
      </c>
      <c r="HF83" s="140">
        <f t="shared" si="203"/>
        <v>2.094395102</v>
      </c>
      <c r="HG83" s="141">
        <f t="shared" si="204"/>
        <v>4.188790205</v>
      </c>
      <c r="HH83" s="141">
        <f t="shared" si="205"/>
        <v>4.188790205</v>
      </c>
      <c r="HI83" s="122">
        <f t="shared" si="206"/>
        <v>-2.094395102</v>
      </c>
      <c r="HJ83" s="142">
        <f t="shared" si="207"/>
        <v>1</v>
      </c>
      <c r="HK83" s="142">
        <f t="shared" si="208"/>
        <v>144.3633388</v>
      </c>
      <c r="HL83" s="130">
        <f t="shared" si="209"/>
        <v>144.3633388</v>
      </c>
      <c r="HM83" s="143">
        <f t="shared" si="210"/>
        <v>-72.18166938</v>
      </c>
      <c r="HN83" s="143">
        <f t="shared" si="211"/>
        <v>-125.0223187</v>
      </c>
      <c r="HO83" s="143">
        <f t="shared" si="212"/>
        <v>-2.094395102</v>
      </c>
      <c r="HP83" s="124">
        <f t="shared" si="213"/>
        <v>144.3633388</v>
      </c>
      <c r="HQ83" s="140">
        <f t="shared" si="214"/>
        <v>2.094395102</v>
      </c>
      <c r="HR83" s="140">
        <f t="shared" si="215"/>
        <v>1.047197551</v>
      </c>
      <c r="HS83" s="141">
        <f t="shared" si="216"/>
        <v>3.141592654</v>
      </c>
      <c r="HT83" s="141">
        <f t="shared" si="217"/>
        <v>3.141592654</v>
      </c>
      <c r="HU83" s="122">
        <f t="shared" si="218"/>
        <v>3.141592654</v>
      </c>
      <c r="HV83" s="142">
        <f t="shared" si="219"/>
        <v>1</v>
      </c>
      <c r="HW83" s="142">
        <f t="shared" si="220"/>
        <v>124.2854057</v>
      </c>
      <c r="HX83" s="130">
        <f t="shared" si="221"/>
        <v>124.2854057</v>
      </c>
      <c r="HY83" s="143">
        <f t="shared" si="222"/>
        <v>-124.2854057</v>
      </c>
      <c r="HZ83" s="143">
        <f t="shared" si="223"/>
        <v>0</v>
      </c>
      <c r="IA83" s="143">
        <f t="shared" si="224"/>
        <v>3.141592654</v>
      </c>
      <c r="IB83" s="124">
        <f t="shared" si="225"/>
        <v>124.2854057</v>
      </c>
      <c r="IC83" s="140">
        <f t="shared" si="226"/>
        <v>-2.094395102</v>
      </c>
      <c r="ID83" s="140">
        <f t="shared" si="227"/>
        <v>2.094395102</v>
      </c>
      <c r="IE83" s="141">
        <f t="shared" si="228"/>
        <v>0</v>
      </c>
      <c r="IF83" s="141">
        <f t="shared" si="229"/>
        <v>0</v>
      </c>
      <c r="IG83" s="122">
        <f t="shared" si="230"/>
        <v>0</v>
      </c>
      <c r="IH83" s="142">
        <f t="shared" si="231"/>
        <v>1</v>
      </c>
      <c r="II83" s="142">
        <f t="shared" si="232"/>
        <v>144.3633388</v>
      </c>
      <c r="IJ83" s="130">
        <f t="shared" si="233"/>
        <v>144.3633388</v>
      </c>
      <c r="IK83" s="143">
        <f t="shared" si="234"/>
        <v>144.3633388</v>
      </c>
      <c r="IL83" s="143">
        <f t="shared" si="235"/>
        <v>0</v>
      </c>
      <c r="IM83" s="143">
        <f t="shared" si="236"/>
        <v>0</v>
      </c>
      <c r="IN83" s="124">
        <f t="shared" si="237"/>
        <v>144.3633388</v>
      </c>
    </row>
    <row r="84" ht="12.75" customHeight="1">
      <c r="A84" s="129">
        <f>'Cortez Cubic'!AP84</f>
        <v>-0.2187762226</v>
      </c>
      <c r="B84" s="129">
        <f>'Cortez Cubic'!AQ84</f>
        <v>2.163856493</v>
      </c>
      <c r="C84" s="129">
        <f>'Cortez Cubic'!AR84</f>
        <v>2646.494899</v>
      </c>
      <c r="D84" s="129">
        <f>'Cortez Cubic'!AS84</f>
        <v>-112906.3338</v>
      </c>
      <c r="E84" s="129">
        <f t="shared" ref="E84:H84" si="1502">0</f>
        <v>0</v>
      </c>
      <c r="F84" s="129">
        <f t="shared" si="1502"/>
        <v>0</v>
      </c>
      <c r="G84" s="129">
        <f t="shared" si="1502"/>
        <v>0</v>
      </c>
      <c r="H84" s="129">
        <f t="shared" si="1502"/>
        <v>0</v>
      </c>
      <c r="I84" s="110">
        <f>'Cortez Cubic'!I84</f>
        <v>85</v>
      </c>
      <c r="J84" s="130">
        <f t="shared" si="28"/>
        <v>80.52540913</v>
      </c>
      <c r="K84" s="131">
        <f t="shared" si="29"/>
        <v>1</v>
      </c>
      <c r="L84" s="131">
        <f t="shared" si="30"/>
        <v>0</v>
      </c>
      <c r="M84" s="132">
        <f t="shared" si="31"/>
        <v>4.474590874</v>
      </c>
      <c r="N84" s="133">
        <f t="shared" si="32"/>
        <v>28.34280412</v>
      </c>
      <c r="O84" s="134">
        <f t="shared" si="33"/>
        <v>80.52540913</v>
      </c>
      <c r="P84" s="134">
        <f t="shared" si="34"/>
        <v>0</v>
      </c>
      <c r="Q84" s="135">
        <f t="shared" si="35"/>
        <v>52.18260501</v>
      </c>
      <c r="R84" s="135">
        <f t="shared" si="36"/>
        <v>0</v>
      </c>
      <c r="S84" s="136">
        <f t="shared" si="37"/>
        <v>-122.8172844</v>
      </c>
      <c r="T84" s="136">
        <f t="shared" si="38"/>
        <v>0</v>
      </c>
      <c r="U84" s="137">
        <f t="shared" ref="U84:X84" si="1503">ATAN2(A84,E84)</f>
        <v>3.141592654</v>
      </c>
      <c r="V84" s="137">
        <f t="shared" si="1503"/>
        <v>0</v>
      </c>
      <c r="W84" s="137">
        <f t="shared" si="1503"/>
        <v>0</v>
      </c>
      <c r="X84" s="137">
        <f t="shared" si="1503"/>
        <v>3.141592654</v>
      </c>
      <c r="Y84" s="137">
        <f t="shared" ref="Y84:AB84" si="1504">SQRT(POWER(A84,2)+POWER(E84,2))</f>
        <v>0.2187762226</v>
      </c>
      <c r="Z84" s="137">
        <f t="shared" si="1504"/>
        <v>2.163856493</v>
      </c>
      <c r="AA84" s="137">
        <f t="shared" si="1504"/>
        <v>2646.494899</v>
      </c>
      <c r="AB84" s="137">
        <f t="shared" si="1504"/>
        <v>112906.3338</v>
      </c>
      <c r="AC84" s="138">
        <f t="shared" ref="AC84:AF84" si="1505">U84-$U84</f>
        <v>0</v>
      </c>
      <c r="AD84" s="138">
        <f t="shared" si="1505"/>
        <v>-3.141592654</v>
      </c>
      <c r="AE84" s="138">
        <f t="shared" si="1505"/>
        <v>-3.141592654</v>
      </c>
      <c r="AF84" s="138">
        <f t="shared" si="1505"/>
        <v>0</v>
      </c>
      <c r="AG84" s="138">
        <f t="shared" ref="AG84:AJ84" si="1506">Y84/$Y84</f>
        <v>1</v>
      </c>
      <c r="AH84" s="138">
        <f t="shared" si="1506"/>
        <v>9.890729747</v>
      </c>
      <c r="AI84" s="138">
        <f t="shared" si="1506"/>
        <v>12096.8123</v>
      </c>
      <c r="AJ84" s="138">
        <f t="shared" si="1506"/>
        <v>516081.3753</v>
      </c>
      <c r="AK84" s="139">
        <f t="shared" ref="AK84:AN84" si="1507">AG84*COS(AC84)</f>
        <v>1</v>
      </c>
      <c r="AL84" s="139">
        <f t="shared" si="1507"/>
        <v>-9.890729747</v>
      </c>
      <c r="AM84" s="139">
        <f t="shared" si="1507"/>
        <v>-12096.8123</v>
      </c>
      <c r="AN84" s="139">
        <f t="shared" si="1507"/>
        <v>516081.3753</v>
      </c>
      <c r="AO84" s="129">
        <f t="shared" ref="AO84:AR84" si="1508">AG84*SIN(AC84)</f>
        <v>0</v>
      </c>
      <c r="AP84" s="129">
        <f t="shared" si="1508"/>
        <v>0</v>
      </c>
      <c r="AQ84" s="129">
        <f t="shared" si="1508"/>
        <v>0</v>
      </c>
      <c r="AR84" s="129">
        <f t="shared" si="1508"/>
        <v>0</v>
      </c>
      <c r="AS84" s="140">
        <f t="shared" si="45"/>
        <v>-9.424777961</v>
      </c>
      <c r="AT84" s="141">
        <f t="shared" si="46"/>
        <v>-9.424777961</v>
      </c>
      <c r="AU84" s="141">
        <f t="shared" si="47"/>
        <v>-3.141592654</v>
      </c>
      <c r="AV84" s="122">
        <f t="shared" si="48"/>
        <v>3.141592654</v>
      </c>
      <c r="AW84" s="142">
        <f t="shared" si="49"/>
        <v>967.5758189</v>
      </c>
      <c r="AX84" s="130">
        <f t="shared" si="50"/>
        <v>967.5758189</v>
      </c>
      <c r="AY84" s="143">
        <f t="shared" si="51"/>
        <v>1935.151638</v>
      </c>
      <c r="AZ84" s="143">
        <f t="shared" si="52"/>
        <v>0</v>
      </c>
      <c r="BA84" s="143">
        <f t="shared" si="53"/>
        <v>0</v>
      </c>
      <c r="BB84" s="124">
        <f t="shared" si="54"/>
        <v>1935.151638</v>
      </c>
      <c r="BC84" s="140">
        <f t="shared" ref="BC84:BD84" si="1509">BC$2*AD84</f>
        <v>-3.141592654</v>
      </c>
      <c r="BD84" s="140">
        <f t="shared" si="1509"/>
        <v>-3.141592654</v>
      </c>
      <c r="BE84" s="141">
        <f t="shared" si="56"/>
        <v>-6.283185307</v>
      </c>
      <c r="BF84" s="141">
        <f t="shared" si="57"/>
        <v>0</v>
      </c>
      <c r="BG84" s="122">
        <f t="shared" si="58"/>
        <v>0</v>
      </c>
      <c r="BH84" s="142">
        <f t="shared" ref="BH84:BI84" si="1510">POWER(AH84,BH$2)</f>
        <v>9.890729747</v>
      </c>
      <c r="BI84" s="142">
        <f t="shared" si="1510"/>
        <v>12096.8123</v>
      </c>
      <c r="BJ84" s="130">
        <f t="shared" si="60"/>
        <v>119646.3012</v>
      </c>
      <c r="BK84" s="143">
        <f t="shared" si="61"/>
        <v>1076816.711</v>
      </c>
      <c r="BL84" s="143">
        <f t="shared" si="62"/>
        <v>0</v>
      </c>
      <c r="BM84" s="143">
        <f t="shared" si="63"/>
        <v>0</v>
      </c>
      <c r="BN84" s="124">
        <f t="shared" si="64"/>
        <v>1076816.711</v>
      </c>
      <c r="BO84" s="140">
        <f t="shared" si="65"/>
        <v>0</v>
      </c>
      <c r="BP84" s="141">
        <f t="shared" si="66"/>
        <v>0</v>
      </c>
      <c r="BQ84" s="141">
        <f t="shared" si="67"/>
        <v>0</v>
      </c>
      <c r="BR84" s="122">
        <f t="shared" si="68"/>
        <v>0</v>
      </c>
      <c r="BS84" s="142">
        <f t="shared" si="69"/>
        <v>516081.3753</v>
      </c>
      <c r="BT84" s="130">
        <f t="shared" si="70"/>
        <v>516081.3753</v>
      </c>
      <c r="BU84" s="143">
        <f t="shared" si="71"/>
        <v>-13934197.13</v>
      </c>
      <c r="BV84" s="143">
        <f t="shared" si="72"/>
        <v>0</v>
      </c>
      <c r="BW84" s="143">
        <f t="shared" si="73"/>
        <v>3.141592654</v>
      </c>
      <c r="BX84" s="124">
        <f t="shared" si="74"/>
        <v>13934197.13</v>
      </c>
      <c r="BY84" s="144">
        <f t="shared" ref="BY84:BZ84" si="1511">AY84+BK84+BU84</f>
        <v>-12855445.27</v>
      </c>
      <c r="BZ84" s="144">
        <f t="shared" si="1511"/>
        <v>0</v>
      </c>
      <c r="CA84" s="144">
        <f t="shared" si="76"/>
        <v>-3.141592654</v>
      </c>
      <c r="CB84" s="145">
        <f t="shared" si="77"/>
        <v>12855445.27</v>
      </c>
      <c r="CC84" s="140">
        <f t="shared" ref="CC84:CD84" si="1512">CC$2*AD84</f>
        <v>-6.283185307</v>
      </c>
      <c r="CD84" s="140">
        <f t="shared" si="1512"/>
        <v>-6.283185307</v>
      </c>
      <c r="CE84" s="141">
        <f t="shared" si="79"/>
        <v>-12.56637061</v>
      </c>
      <c r="CF84" s="141">
        <f t="shared" si="80"/>
        <v>0</v>
      </c>
      <c r="CG84" s="122">
        <f t="shared" si="81"/>
        <v>0</v>
      </c>
      <c r="CH84" s="142">
        <f t="shared" ref="CH84:CI84" si="1513">POWER(AH84,CH$2)</f>
        <v>97.82653492</v>
      </c>
      <c r="CI84" s="142">
        <f t="shared" si="1513"/>
        <v>146332867.7</v>
      </c>
      <c r="CJ84" s="130">
        <f t="shared" si="83"/>
        <v>14315237392</v>
      </c>
      <c r="CK84" s="143">
        <f t="shared" si="84"/>
        <v>-14315237392</v>
      </c>
      <c r="CL84" s="143">
        <f t="shared" si="85"/>
        <v>0</v>
      </c>
      <c r="CM84" s="143">
        <f t="shared" si="86"/>
        <v>3.141592654</v>
      </c>
      <c r="CN84" s="124">
        <f t="shared" si="87"/>
        <v>14315237392</v>
      </c>
      <c r="CO84" s="140">
        <f t="shared" si="88"/>
        <v>-9.424777961</v>
      </c>
      <c r="CP84" s="141">
        <f t="shared" si="89"/>
        <v>-9.424777961</v>
      </c>
      <c r="CQ84" s="141">
        <f t="shared" si="90"/>
        <v>-3.141592654</v>
      </c>
      <c r="CR84" s="122">
        <f t="shared" si="91"/>
        <v>3.141592654</v>
      </c>
      <c r="CS84" s="142">
        <f t="shared" si="92"/>
        <v>1770161233177</v>
      </c>
      <c r="CT84" s="130">
        <f t="shared" si="93"/>
        <v>1770161233177</v>
      </c>
      <c r="CU84" s="143">
        <f t="shared" si="94"/>
        <v>-7080644932706</v>
      </c>
      <c r="CV84" s="143">
        <f t="shared" si="95"/>
        <v>0.0008671289153</v>
      </c>
      <c r="CW84" s="143">
        <f t="shared" si="96"/>
        <v>3.141592654</v>
      </c>
      <c r="CX84" s="124">
        <f t="shared" si="97"/>
        <v>7080644932706</v>
      </c>
      <c r="CY84" s="140">
        <f t="shared" si="98"/>
        <v>-9.424777961</v>
      </c>
      <c r="CZ84" s="140">
        <f t="shared" si="99"/>
        <v>0</v>
      </c>
      <c r="DA84" s="141">
        <f t="shared" si="100"/>
        <v>-9.424777961</v>
      </c>
      <c r="DB84" s="141">
        <f t="shared" si="101"/>
        <v>-3.141592654</v>
      </c>
      <c r="DC84" s="122">
        <f t="shared" si="102"/>
        <v>3.141592654</v>
      </c>
      <c r="DD84" s="142">
        <f t="shared" si="103"/>
        <v>967.5758189</v>
      </c>
      <c r="DE84" s="142">
        <f t="shared" si="104"/>
        <v>516081.3753</v>
      </c>
      <c r="DF84" s="130">
        <f t="shared" si="105"/>
        <v>499347859.3</v>
      </c>
      <c r="DG84" s="143">
        <f t="shared" si="106"/>
        <v>-1997391437</v>
      </c>
      <c r="DH84" s="143">
        <f t="shared" si="107"/>
        <v>0.000000244609903</v>
      </c>
      <c r="DI84" s="143">
        <f t="shared" si="108"/>
        <v>3.141592654</v>
      </c>
      <c r="DJ84" s="124">
        <f t="shared" si="109"/>
        <v>1997391437</v>
      </c>
      <c r="DK84" s="140">
        <f t="shared" ref="DK84:DM84" si="1514">DK$2*AD84</f>
        <v>-3.141592654</v>
      </c>
      <c r="DL84" s="140">
        <f t="shared" si="1514"/>
        <v>-3.141592654</v>
      </c>
      <c r="DM84" s="140">
        <f t="shared" si="1514"/>
        <v>0</v>
      </c>
      <c r="DN84" s="141">
        <f t="shared" si="111"/>
        <v>-6.283185307</v>
      </c>
      <c r="DO84" s="141">
        <f t="shared" si="112"/>
        <v>0</v>
      </c>
      <c r="DP84" s="122">
        <f t="shared" si="113"/>
        <v>0</v>
      </c>
      <c r="DQ84" s="142">
        <f t="shared" ref="DQ84:DS84" si="1515">POWER(AH84,DQ$2)</f>
        <v>9.890729747</v>
      </c>
      <c r="DR84" s="142">
        <f t="shared" si="1515"/>
        <v>12096.8123</v>
      </c>
      <c r="DS84" s="142">
        <f t="shared" si="1515"/>
        <v>516081.3753</v>
      </c>
      <c r="DT84" s="130">
        <f t="shared" si="115"/>
        <v>61747227673</v>
      </c>
      <c r="DU84" s="143">
        <f t="shared" si="116"/>
        <v>-1111450098119</v>
      </c>
      <c r="DV84" s="143">
        <f t="shared" si="117"/>
        <v>0</v>
      </c>
      <c r="DW84" s="143">
        <f t="shared" si="118"/>
        <v>3.141592654</v>
      </c>
      <c r="DX84" s="124">
        <f t="shared" si="119"/>
        <v>1111450098119</v>
      </c>
      <c r="DY84" s="140">
        <f t="shared" si="120"/>
        <v>0</v>
      </c>
      <c r="DZ84" s="141">
        <f t="shared" si="121"/>
        <v>0</v>
      </c>
      <c r="EA84" s="141">
        <f t="shared" si="122"/>
        <v>0</v>
      </c>
      <c r="EB84" s="122">
        <f t="shared" si="123"/>
        <v>0</v>
      </c>
      <c r="EC84" s="142">
        <f t="shared" si="124"/>
        <v>266339985915</v>
      </c>
      <c r="ED84" s="130">
        <f t="shared" si="125"/>
        <v>266339985915</v>
      </c>
      <c r="EE84" s="143">
        <f t="shared" si="126"/>
        <v>7191179619703</v>
      </c>
      <c r="EF84" s="143">
        <f t="shared" si="127"/>
        <v>0</v>
      </c>
      <c r="EG84" s="143">
        <f t="shared" si="128"/>
        <v>0</v>
      </c>
      <c r="EH84" s="124">
        <f t="shared" si="129"/>
        <v>7191179619703</v>
      </c>
      <c r="EI84" s="144">
        <f t="shared" ref="EI84:EJ84" si="1516">CK84+CU84+DG84+DU84+EE84</f>
        <v>-1017228039951</v>
      </c>
      <c r="EJ84" s="144">
        <f t="shared" si="1516"/>
        <v>0.0008673735252</v>
      </c>
      <c r="EK84" s="144">
        <f t="shared" si="131"/>
        <v>3.141592654</v>
      </c>
      <c r="EL84" s="145">
        <f t="shared" si="132"/>
        <v>1017228039951</v>
      </c>
      <c r="EM84" s="140">
        <f t="shared" si="133"/>
        <v>1.570796327</v>
      </c>
      <c r="EN84" s="141">
        <f t="shared" si="134"/>
        <v>1.570796327</v>
      </c>
      <c r="EO84" s="141">
        <f t="shared" si="135"/>
        <v>1.570796327</v>
      </c>
      <c r="EP84" s="122">
        <f t="shared" si="136"/>
        <v>1.570796327</v>
      </c>
      <c r="EQ84" s="142">
        <f t="shared" si="137"/>
        <v>1008577.235</v>
      </c>
      <c r="ER84" s="130">
        <f t="shared" si="138"/>
        <v>1008577.235</v>
      </c>
      <c r="ES84" s="143">
        <f t="shared" si="139"/>
        <v>0.000000002648249281</v>
      </c>
      <c r="ET84" s="143">
        <f t="shared" si="140"/>
        <v>5240721.046</v>
      </c>
      <c r="EU84" s="143">
        <f t="shared" si="141"/>
        <v>1.570796327</v>
      </c>
      <c r="EV84" s="124">
        <f t="shared" si="142"/>
        <v>5240721.046</v>
      </c>
      <c r="EW84" s="144">
        <f t="shared" ref="EW84:EX84" si="1517">BY84+ES84</f>
        <v>-12855445.27</v>
      </c>
      <c r="EX84" s="144">
        <f t="shared" si="1517"/>
        <v>5240721.046</v>
      </c>
      <c r="EY84" s="144">
        <f t="shared" si="144"/>
        <v>2.754495635</v>
      </c>
      <c r="EZ84" s="145">
        <f t="shared" si="145"/>
        <v>13882637.72</v>
      </c>
      <c r="FA84" s="140">
        <f t="shared" si="146"/>
        <v>0.9181652118</v>
      </c>
      <c r="FB84" s="141">
        <f t="shared" si="147"/>
        <v>0.9181652118</v>
      </c>
      <c r="FC84" s="141">
        <f t="shared" si="148"/>
        <v>0.9181652118</v>
      </c>
      <c r="FD84" s="122">
        <f t="shared" si="149"/>
        <v>0.9181652118</v>
      </c>
      <c r="FE84" s="142">
        <f t="shared" si="150"/>
        <v>240.33886</v>
      </c>
      <c r="FF84" s="130">
        <f t="shared" si="151"/>
        <v>240.33886</v>
      </c>
      <c r="FG84" s="143">
        <f t="shared" si="152"/>
        <v>38.61424961</v>
      </c>
      <c r="FH84" s="143">
        <f t="shared" si="153"/>
        <v>50.51811663</v>
      </c>
      <c r="FI84" s="143">
        <f t="shared" si="154"/>
        <v>0.9181652118</v>
      </c>
      <c r="FJ84" s="124">
        <f t="shared" si="155"/>
        <v>63.5856932</v>
      </c>
      <c r="FK84" s="140">
        <f t="shared" si="156"/>
        <v>-6.283185307</v>
      </c>
      <c r="FL84" s="141">
        <f t="shared" si="157"/>
        <v>-6.283185307</v>
      </c>
      <c r="FM84" s="141">
        <f t="shared" si="158"/>
        <v>0</v>
      </c>
      <c r="FN84" s="122">
        <f t="shared" si="159"/>
        <v>0</v>
      </c>
      <c r="FO84" s="142">
        <f t="shared" si="160"/>
        <v>97.82653492</v>
      </c>
      <c r="FP84" s="130">
        <f t="shared" si="161"/>
        <v>97.82653492</v>
      </c>
      <c r="FQ84" s="143">
        <f t="shared" si="162"/>
        <v>-97.82653492</v>
      </c>
      <c r="FR84" s="143">
        <f t="shared" si="163"/>
        <v>0</v>
      </c>
      <c r="FS84" s="143">
        <f t="shared" si="164"/>
        <v>3.141592654</v>
      </c>
      <c r="FT84" s="124">
        <f t="shared" si="165"/>
        <v>97.82653492</v>
      </c>
      <c r="FU84" s="144">
        <f t="shared" si="166"/>
        <v>-36388.26342</v>
      </c>
      <c r="FV84" s="144">
        <f t="shared" si="167"/>
        <v>0</v>
      </c>
      <c r="FW84" s="144">
        <f t="shared" si="168"/>
        <v>-3.141592654</v>
      </c>
      <c r="FX84" s="145">
        <f t="shared" si="169"/>
        <v>36388.26342</v>
      </c>
      <c r="FY84" s="140">
        <f t="shared" si="170"/>
        <v>-3.141592654</v>
      </c>
      <c r="FZ84" s="140">
        <f t="shared" si="171"/>
        <v>-0.9181652118</v>
      </c>
      <c r="GA84" s="141">
        <f t="shared" si="172"/>
        <v>-4.059757865</v>
      </c>
      <c r="GB84" s="141">
        <f t="shared" si="173"/>
        <v>-4.059757865</v>
      </c>
      <c r="GC84" s="122">
        <f t="shared" si="174"/>
        <v>2.223427442</v>
      </c>
      <c r="GD84" s="142">
        <f t="shared" si="175"/>
        <v>36388.26342</v>
      </c>
      <c r="GE84" s="142">
        <f t="shared" si="176"/>
        <v>0.01572680818</v>
      </c>
      <c r="GF84" s="130">
        <f t="shared" si="177"/>
        <v>572.2712388</v>
      </c>
      <c r="GG84" s="143">
        <f t="shared" si="178"/>
        <v>-38.61424961</v>
      </c>
      <c r="GH84" s="143">
        <f t="shared" si="179"/>
        <v>50.51811663</v>
      </c>
      <c r="GI84" s="143">
        <f t="shared" si="180"/>
        <v>2.223427442</v>
      </c>
      <c r="GJ84" s="124">
        <f t="shared" si="181"/>
        <v>63.5856932</v>
      </c>
      <c r="GK84" s="146">
        <f t="shared" si="182"/>
        <v>-0.5</v>
      </c>
      <c r="GL84" s="127">
        <f t="shared" si="183"/>
        <v>-0.8660254038</v>
      </c>
      <c r="GM84" s="146">
        <f t="shared" si="184"/>
        <v>-2.094395102</v>
      </c>
      <c r="GN84" s="127">
        <f t="shared" si="185"/>
        <v>1</v>
      </c>
      <c r="GO84" s="147">
        <f t="shared" si="186"/>
        <v>-0.5</v>
      </c>
      <c r="GP84" s="128">
        <f t="shared" si="187"/>
        <v>0.8660254038</v>
      </c>
      <c r="GQ84" s="147">
        <f t="shared" si="188"/>
        <v>2.094395102</v>
      </c>
      <c r="GR84" s="128">
        <f t="shared" si="189"/>
        <v>1</v>
      </c>
      <c r="GS84" s="140">
        <f t="shared" si="190"/>
        <v>-2.094395102</v>
      </c>
      <c r="GT84" s="140">
        <f t="shared" si="191"/>
        <v>0.9181652118</v>
      </c>
      <c r="GU84" s="141">
        <f t="shared" si="192"/>
        <v>-1.176229891</v>
      </c>
      <c r="GV84" s="141">
        <f t="shared" si="193"/>
        <v>-1.176229891</v>
      </c>
      <c r="GW84" s="122">
        <f t="shared" si="194"/>
        <v>-1.176229891</v>
      </c>
      <c r="GX84" s="142">
        <f t="shared" si="195"/>
        <v>1</v>
      </c>
      <c r="GY84" s="142">
        <f t="shared" si="196"/>
        <v>63.5856932</v>
      </c>
      <c r="GZ84" s="130">
        <f t="shared" si="197"/>
        <v>63.5856932</v>
      </c>
      <c r="HA84" s="143">
        <f t="shared" si="198"/>
        <v>24.44284755</v>
      </c>
      <c r="HB84" s="143">
        <f t="shared" si="199"/>
        <v>-58.69997942</v>
      </c>
      <c r="HC84" s="143">
        <f t="shared" si="200"/>
        <v>-1.176229891</v>
      </c>
      <c r="HD84" s="124">
        <f t="shared" si="201"/>
        <v>63.5856932</v>
      </c>
      <c r="HE84" s="140">
        <f t="shared" si="202"/>
        <v>2.094395102</v>
      </c>
      <c r="HF84" s="140">
        <f t="shared" si="203"/>
        <v>2.223427442</v>
      </c>
      <c r="HG84" s="141">
        <f t="shared" si="204"/>
        <v>4.317822544</v>
      </c>
      <c r="HH84" s="141">
        <f t="shared" si="205"/>
        <v>4.317822544</v>
      </c>
      <c r="HI84" s="122">
        <f t="shared" si="206"/>
        <v>-1.965362763</v>
      </c>
      <c r="HJ84" s="142">
        <f t="shared" si="207"/>
        <v>1</v>
      </c>
      <c r="HK84" s="142">
        <f t="shared" si="208"/>
        <v>63.5856932</v>
      </c>
      <c r="HL84" s="130">
        <f t="shared" si="209"/>
        <v>63.5856932</v>
      </c>
      <c r="HM84" s="143">
        <f t="shared" si="210"/>
        <v>-24.44284755</v>
      </c>
      <c r="HN84" s="143">
        <f t="shared" si="211"/>
        <v>-58.69997942</v>
      </c>
      <c r="HO84" s="143">
        <f t="shared" si="212"/>
        <v>-1.965362763</v>
      </c>
      <c r="HP84" s="124">
        <f t="shared" si="213"/>
        <v>63.5856932</v>
      </c>
      <c r="HQ84" s="140">
        <f t="shared" si="214"/>
        <v>2.094395102</v>
      </c>
      <c r="HR84" s="140">
        <f t="shared" si="215"/>
        <v>0.9181652118</v>
      </c>
      <c r="HS84" s="141">
        <f t="shared" si="216"/>
        <v>3.012560314</v>
      </c>
      <c r="HT84" s="141">
        <f t="shared" si="217"/>
        <v>3.012560314</v>
      </c>
      <c r="HU84" s="122">
        <f t="shared" si="218"/>
        <v>3.012560314</v>
      </c>
      <c r="HV84" s="142">
        <f t="shared" si="219"/>
        <v>1</v>
      </c>
      <c r="HW84" s="142">
        <f t="shared" si="220"/>
        <v>63.5856932</v>
      </c>
      <c r="HX84" s="130">
        <f t="shared" si="221"/>
        <v>63.5856932</v>
      </c>
      <c r="HY84" s="143">
        <f t="shared" si="222"/>
        <v>-63.05709715</v>
      </c>
      <c r="HZ84" s="143">
        <f t="shared" si="223"/>
        <v>8.181862793</v>
      </c>
      <c r="IA84" s="143">
        <f t="shared" si="224"/>
        <v>3.012560314</v>
      </c>
      <c r="IB84" s="124">
        <f t="shared" si="225"/>
        <v>63.5856932</v>
      </c>
      <c r="IC84" s="140">
        <f t="shared" si="226"/>
        <v>-2.094395102</v>
      </c>
      <c r="ID84" s="140">
        <f t="shared" si="227"/>
        <v>2.223427442</v>
      </c>
      <c r="IE84" s="141">
        <f t="shared" si="228"/>
        <v>0.1290323394</v>
      </c>
      <c r="IF84" s="141">
        <f t="shared" si="229"/>
        <v>0.1290323394</v>
      </c>
      <c r="IG84" s="122">
        <f t="shared" si="230"/>
        <v>0.1290323394</v>
      </c>
      <c r="IH84" s="142">
        <f t="shared" si="231"/>
        <v>1</v>
      </c>
      <c r="II84" s="142">
        <f t="shared" si="232"/>
        <v>63.5856932</v>
      </c>
      <c r="IJ84" s="130">
        <f t="shared" si="233"/>
        <v>63.5856932</v>
      </c>
      <c r="IK84" s="143">
        <f t="shared" si="234"/>
        <v>63.05709715</v>
      </c>
      <c r="IL84" s="143">
        <f t="shared" si="235"/>
        <v>8.181862793</v>
      </c>
      <c r="IM84" s="143">
        <f t="shared" si="236"/>
        <v>0.1290323394</v>
      </c>
      <c r="IN84" s="124">
        <f t="shared" si="237"/>
        <v>63.5856932</v>
      </c>
    </row>
    <row r="85" ht="12.75" customHeight="1">
      <c r="A85" s="129">
        <f>'Cortez Cubic'!AP85</f>
        <v>-0.2187762226</v>
      </c>
      <c r="B85" s="129">
        <f>'Cortez Cubic'!AQ85</f>
        <v>10.01483141</v>
      </c>
      <c r="C85" s="129">
        <f>'Cortez Cubic'!AR85</f>
        <v>11440.89861</v>
      </c>
      <c r="D85" s="129">
        <f>'Cortez Cubic'!AS85</f>
        <v>-1187330.943</v>
      </c>
      <c r="E85" s="129">
        <f t="shared" ref="E85:H85" si="1518">0</f>
        <v>0</v>
      </c>
      <c r="F85" s="129">
        <f t="shared" si="1518"/>
        <v>0</v>
      </c>
      <c r="G85" s="129">
        <f t="shared" si="1518"/>
        <v>0</v>
      </c>
      <c r="H85" s="129">
        <f t="shared" si="1518"/>
        <v>0</v>
      </c>
      <c r="I85" s="110">
        <f>'Cortez Cubic'!I85</f>
        <v>157</v>
      </c>
      <c r="J85" s="130">
        <f t="shared" si="28"/>
        <v>161.5147588</v>
      </c>
      <c r="K85" s="131">
        <f t="shared" si="29"/>
        <v>1</v>
      </c>
      <c r="L85" s="131">
        <f t="shared" si="30"/>
        <v>0</v>
      </c>
      <c r="M85" s="132">
        <f t="shared" si="31"/>
        <v>-4.514758839</v>
      </c>
      <c r="N85" s="133">
        <f t="shared" si="32"/>
        <v>27.15899282</v>
      </c>
      <c r="O85" s="134">
        <f t="shared" si="33"/>
        <v>161.5147588</v>
      </c>
      <c r="P85" s="134">
        <f t="shared" si="34"/>
        <v>0</v>
      </c>
      <c r="Q85" s="135">
        <f t="shared" si="35"/>
        <v>134.355766</v>
      </c>
      <c r="R85" s="135">
        <f t="shared" si="36"/>
        <v>0</v>
      </c>
      <c r="S85" s="136">
        <f t="shared" si="37"/>
        <v>-250.0939259</v>
      </c>
      <c r="T85" s="136">
        <f t="shared" si="38"/>
        <v>0</v>
      </c>
      <c r="U85" s="137">
        <f t="shared" ref="U85:X85" si="1519">ATAN2(A85,E85)</f>
        <v>3.141592654</v>
      </c>
      <c r="V85" s="137">
        <f t="shared" si="1519"/>
        <v>0</v>
      </c>
      <c r="W85" s="137">
        <f t="shared" si="1519"/>
        <v>0</v>
      </c>
      <c r="X85" s="137">
        <f t="shared" si="1519"/>
        <v>3.141592654</v>
      </c>
      <c r="Y85" s="137">
        <f t="shared" ref="Y85:AB85" si="1520">SQRT(POWER(A85,2)+POWER(E85,2))</f>
        <v>0.2187762226</v>
      </c>
      <c r="Z85" s="137">
        <f t="shared" si="1520"/>
        <v>10.01483141</v>
      </c>
      <c r="AA85" s="137">
        <f t="shared" si="1520"/>
        <v>11440.89861</v>
      </c>
      <c r="AB85" s="137">
        <f t="shared" si="1520"/>
        <v>1187330.943</v>
      </c>
      <c r="AC85" s="138">
        <f t="shared" ref="AC85:AF85" si="1521">U85-$U85</f>
        <v>0</v>
      </c>
      <c r="AD85" s="138">
        <f t="shared" si="1521"/>
        <v>-3.141592654</v>
      </c>
      <c r="AE85" s="138">
        <f t="shared" si="1521"/>
        <v>-3.141592654</v>
      </c>
      <c r="AF85" s="138">
        <f t="shared" si="1521"/>
        <v>0</v>
      </c>
      <c r="AG85" s="138">
        <f t="shared" ref="AG85:AJ85" si="1522">Y85/$Y85</f>
        <v>1</v>
      </c>
      <c r="AH85" s="138">
        <f t="shared" si="1522"/>
        <v>45.776599</v>
      </c>
      <c r="AI85" s="138">
        <f t="shared" si="1522"/>
        <v>52294.98196</v>
      </c>
      <c r="AJ85" s="138">
        <f t="shared" si="1522"/>
        <v>5427148.019</v>
      </c>
      <c r="AK85" s="139">
        <f t="shared" ref="AK85:AN85" si="1523">AG85*COS(AC85)</f>
        <v>1</v>
      </c>
      <c r="AL85" s="139">
        <f t="shared" si="1523"/>
        <v>-45.776599</v>
      </c>
      <c r="AM85" s="139">
        <f t="shared" si="1523"/>
        <v>-52294.98196</v>
      </c>
      <c r="AN85" s="139">
        <f t="shared" si="1523"/>
        <v>5427148.019</v>
      </c>
      <c r="AO85" s="129">
        <f t="shared" ref="AO85:AR85" si="1524">AG85*SIN(AC85)</f>
        <v>0</v>
      </c>
      <c r="AP85" s="129">
        <f t="shared" si="1524"/>
        <v>0</v>
      </c>
      <c r="AQ85" s="129">
        <f t="shared" si="1524"/>
        <v>0</v>
      </c>
      <c r="AR85" s="129">
        <f t="shared" si="1524"/>
        <v>0</v>
      </c>
      <c r="AS85" s="140">
        <f t="shared" si="45"/>
        <v>-9.424777961</v>
      </c>
      <c r="AT85" s="141">
        <f t="shared" si="46"/>
        <v>-9.424777961</v>
      </c>
      <c r="AU85" s="141">
        <f t="shared" si="47"/>
        <v>-3.141592654</v>
      </c>
      <c r="AV85" s="122">
        <f t="shared" si="48"/>
        <v>3.141592654</v>
      </c>
      <c r="AW85" s="142">
        <f t="shared" si="49"/>
        <v>95924.72661</v>
      </c>
      <c r="AX85" s="130">
        <f t="shared" si="50"/>
        <v>95924.72661</v>
      </c>
      <c r="AY85" s="143">
        <f t="shared" si="51"/>
        <v>191849.4532</v>
      </c>
      <c r="AZ85" s="143">
        <f t="shared" si="52"/>
        <v>0</v>
      </c>
      <c r="BA85" s="143">
        <f t="shared" si="53"/>
        <v>0</v>
      </c>
      <c r="BB85" s="124">
        <f t="shared" si="54"/>
        <v>191849.4532</v>
      </c>
      <c r="BC85" s="140">
        <f t="shared" ref="BC85:BD85" si="1525">BC$2*AD85</f>
        <v>-3.141592654</v>
      </c>
      <c r="BD85" s="140">
        <f t="shared" si="1525"/>
        <v>-3.141592654</v>
      </c>
      <c r="BE85" s="141">
        <f t="shared" si="56"/>
        <v>-6.283185307</v>
      </c>
      <c r="BF85" s="141">
        <f t="shared" si="57"/>
        <v>0</v>
      </c>
      <c r="BG85" s="122">
        <f t="shared" si="58"/>
        <v>0</v>
      </c>
      <c r="BH85" s="142">
        <f t="shared" ref="BH85:BI85" si="1526">POWER(AH85,BH$2)</f>
        <v>45.776599</v>
      </c>
      <c r="BI85" s="142">
        <f t="shared" si="1526"/>
        <v>52294.98196</v>
      </c>
      <c r="BJ85" s="130">
        <f t="shared" si="60"/>
        <v>2393886.419</v>
      </c>
      <c r="BK85" s="143">
        <f t="shared" si="61"/>
        <v>21544977.77</v>
      </c>
      <c r="BL85" s="143">
        <f t="shared" si="62"/>
        <v>0</v>
      </c>
      <c r="BM85" s="143">
        <f t="shared" si="63"/>
        <v>0</v>
      </c>
      <c r="BN85" s="124">
        <f t="shared" si="64"/>
        <v>21544977.77</v>
      </c>
      <c r="BO85" s="140">
        <f t="shared" si="65"/>
        <v>0</v>
      </c>
      <c r="BP85" s="141">
        <f t="shared" si="66"/>
        <v>0</v>
      </c>
      <c r="BQ85" s="141">
        <f t="shared" si="67"/>
        <v>0</v>
      </c>
      <c r="BR85" s="122">
        <f t="shared" si="68"/>
        <v>0</v>
      </c>
      <c r="BS85" s="142">
        <f t="shared" si="69"/>
        <v>5427148.019</v>
      </c>
      <c r="BT85" s="130">
        <f t="shared" si="70"/>
        <v>5427148.019</v>
      </c>
      <c r="BU85" s="143">
        <f t="shared" si="71"/>
        <v>-146532996.5</v>
      </c>
      <c r="BV85" s="143">
        <f t="shared" si="72"/>
        <v>0</v>
      </c>
      <c r="BW85" s="143">
        <f t="shared" si="73"/>
        <v>3.141592654</v>
      </c>
      <c r="BX85" s="124">
        <f t="shared" si="74"/>
        <v>146532996.5</v>
      </c>
      <c r="BY85" s="144">
        <f t="shared" ref="BY85:BZ85" si="1527">AY85+BK85+BU85</f>
        <v>-124796169.3</v>
      </c>
      <c r="BZ85" s="144">
        <f t="shared" si="1527"/>
        <v>0</v>
      </c>
      <c r="CA85" s="144">
        <f t="shared" si="76"/>
        <v>-3.141592654</v>
      </c>
      <c r="CB85" s="145">
        <f t="shared" si="77"/>
        <v>124796169.3</v>
      </c>
      <c r="CC85" s="140">
        <f t="shared" ref="CC85:CD85" si="1528">CC$2*AD85</f>
        <v>-6.283185307</v>
      </c>
      <c r="CD85" s="140">
        <f t="shared" si="1528"/>
        <v>-6.283185307</v>
      </c>
      <c r="CE85" s="141">
        <f t="shared" si="79"/>
        <v>-12.56637061</v>
      </c>
      <c r="CF85" s="141">
        <f t="shared" si="80"/>
        <v>0</v>
      </c>
      <c r="CG85" s="122">
        <f t="shared" si="81"/>
        <v>0</v>
      </c>
      <c r="CH85" s="142">
        <f t="shared" ref="CH85:CI85" si="1529">POWER(AH85,CH$2)</f>
        <v>2095.497016</v>
      </c>
      <c r="CI85" s="142">
        <f t="shared" si="1529"/>
        <v>2734765138</v>
      </c>
      <c r="CJ85" s="130">
        <f t="shared" si="83"/>
        <v>5730692187044</v>
      </c>
      <c r="CK85" s="143">
        <f t="shared" si="84"/>
        <v>-5730692187044</v>
      </c>
      <c r="CL85" s="143">
        <f t="shared" si="85"/>
        <v>0</v>
      </c>
      <c r="CM85" s="143">
        <f t="shared" si="86"/>
        <v>3.141592654</v>
      </c>
      <c r="CN85" s="124">
        <f t="shared" si="87"/>
        <v>5730692187044</v>
      </c>
      <c r="CO85" s="140">
        <f t="shared" si="88"/>
        <v>-9.424777961</v>
      </c>
      <c r="CP85" s="141">
        <f t="shared" si="89"/>
        <v>-9.424777961</v>
      </c>
      <c r="CQ85" s="141">
        <f t="shared" si="90"/>
        <v>-3.141592654</v>
      </c>
      <c r="CR85" s="122">
        <f t="shared" si="91"/>
        <v>3.141592654</v>
      </c>
      <c r="CS85" s="142">
        <f t="shared" si="92"/>
        <v>143014493575757</v>
      </c>
      <c r="CT85" s="130">
        <f t="shared" si="93"/>
        <v>143014493575757</v>
      </c>
      <c r="CU85" s="143">
        <f t="shared" si="94"/>
        <v>-572057974303029</v>
      </c>
      <c r="CV85" s="143">
        <f t="shared" si="95"/>
        <v>0.07005689672</v>
      </c>
      <c r="CW85" s="143">
        <f t="shared" si="96"/>
        <v>3.141592654</v>
      </c>
      <c r="CX85" s="124">
        <f t="shared" si="97"/>
        <v>572057974303029</v>
      </c>
      <c r="CY85" s="140">
        <f t="shared" si="98"/>
        <v>-9.424777961</v>
      </c>
      <c r="CZ85" s="140">
        <f t="shared" si="99"/>
        <v>0</v>
      </c>
      <c r="DA85" s="141">
        <f t="shared" si="100"/>
        <v>-9.424777961</v>
      </c>
      <c r="DB85" s="141">
        <f t="shared" si="101"/>
        <v>-3.141592654</v>
      </c>
      <c r="DC85" s="122">
        <f t="shared" si="102"/>
        <v>3.141592654</v>
      </c>
      <c r="DD85" s="142">
        <f t="shared" si="103"/>
        <v>95924.72661</v>
      </c>
      <c r="DE85" s="142">
        <f t="shared" si="104"/>
        <v>5427148.019</v>
      </c>
      <c r="DF85" s="130">
        <f t="shared" si="105"/>
        <v>520597690044</v>
      </c>
      <c r="DG85" s="143">
        <f t="shared" si="106"/>
        <v>-2082390760175</v>
      </c>
      <c r="DH85" s="143">
        <f t="shared" si="107"/>
        <v>0.0002550193179</v>
      </c>
      <c r="DI85" s="143">
        <f t="shared" si="108"/>
        <v>3.141592654</v>
      </c>
      <c r="DJ85" s="124">
        <f t="shared" si="109"/>
        <v>2082390760175</v>
      </c>
      <c r="DK85" s="140">
        <f t="shared" ref="DK85:DM85" si="1530">DK$2*AD85</f>
        <v>-3.141592654</v>
      </c>
      <c r="DL85" s="140">
        <f t="shared" si="1530"/>
        <v>-3.141592654</v>
      </c>
      <c r="DM85" s="140">
        <f t="shared" si="1530"/>
        <v>0</v>
      </c>
      <c r="DN85" s="141">
        <f t="shared" si="111"/>
        <v>-6.283185307</v>
      </c>
      <c r="DO85" s="141">
        <f t="shared" si="112"/>
        <v>0</v>
      </c>
      <c r="DP85" s="122">
        <f t="shared" si="113"/>
        <v>0</v>
      </c>
      <c r="DQ85" s="142">
        <f t="shared" ref="DQ85:DS85" si="1531">POWER(AH85,DQ$2)</f>
        <v>45.776599</v>
      </c>
      <c r="DR85" s="142">
        <f t="shared" si="1531"/>
        <v>52294.98196</v>
      </c>
      <c r="DS85" s="142">
        <f t="shared" si="1531"/>
        <v>5427148.019</v>
      </c>
      <c r="DT85" s="130">
        <f t="shared" si="115"/>
        <v>12991975937330</v>
      </c>
      <c r="DU85" s="143">
        <f t="shared" si="116"/>
        <v>-233855566871933</v>
      </c>
      <c r="DV85" s="143">
        <f t="shared" si="117"/>
        <v>0</v>
      </c>
      <c r="DW85" s="143">
        <f t="shared" si="118"/>
        <v>3.141592654</v>
      </c>
      <c r="DX85" s="124">
        <f t="shared" si="119"/>
        <v>233855566871933</v>
      </c>
      <c r="DY85" s="140">
        <f t="shared" si="120"/>
        <v>0</v>
      </c>
      <c r="DZ85" s="141">
        <f t="shared" si="121"/>
        <v>0</v>
      </c>
      <c r="EA85" s="141">
        <f t="shared" si="122"/>
        <v>0</v>
      </c>
      <c r="EB85" s="122">
        <f t="shared" si="123"/>
        <v>0</v>
      </c>
      <c r="EC85" s="142">
        <f t="shared" si="124"/>
        <v>29453935623652</v>
      </c>
      <c r="ED85" s="130">
        <f t="shared" si="125"/>
        <v>29453935623652</v>
      </c>
      <c r="EE85" s="143">
        <f t="shared" si="126"/>
        <v>795256261838616</v>
      </c>
      <c r="EF85" s="143">
        <f t="shared" si="127"/>
        <v>0</v>
      </c>
      <c r="EG85" s="143">
        <f t="shared" si="128"/>
        <v>0</v>
      </c>
      <c r="EH85" s="124">
        <f t="shared" si="129"/>
        <v>795256261838616</v>
      </c>
      <c r="EI85" s="144">
        <f t="shared" ref="EI85:EJ85" si="1532">CK85+CU85+DG85+DU85+EE85</f>
        <v>-18470362283566</v>
      </c>
      <c r="EJ85" s="144">
        <f t="shared" si="1532"/>
        <v>0.07031191603</v>
      </c>
      <c r="EK85" s="144">
        <f t="shared" si="131"/>
        <v>3.141592654</v>
      </c>
      <c r="EL85" s="145">
        <f t="shared" si="132"/>
        <v>18470362283566</v>
      </c>
      <c r="EM85" s="140">
        <f t="shared" si="133"/>
        <v>1.570796327</v>
      </c>
      <c r="EN85" s="141">
        <f t="shared" si="134"/>
        <v>1.570796327</v>
      </c>
      <c r="EO85" s="141">
        <f t="shared" si="135"/>
        <v>1.570796327</v>
      </c>
      <c r="EP85" s="122">
        <f t="shared" si="136"/>
        <v>1.570796327</v>
      </c>
      <c r="EQ85" s="142">
        <f t="shared" si="137"/>
        <v>4297715.938</v>
      </c>
      <c r="ER85" s="130">
        <f t="shared" si="138"/>
        <v>4297715.938</v>
      </c>
      <c r="ES85" s="143">
        <f t="shared" si="139"/>
        <v>0.00000004103628278</v>
      </c>
      <c r="ET85" s="143">
        <f t="shared" si="140"/>
        <v>22331587.08</v>
      </c>
      <c r="EU85" s="143">
        <f t="shared" si="141"/>
        <v>1.570796327</v>
      </c>
      <c r="EV85" s="124">
        <f t="shared" si="142"/>
        <v>22331587.08</v>
      </c>
      <c r="EW85" s="144">
        <f t="shared" ref="EW85:EX85" si="1533">BY85+ES85</f>
        <v>-124796169.3</v>
      </c>
      <c r="EX85" s="144">
        <f t="shared" si="1533"/>
        <v>22331587.08</v>
      </c>
      <c r="EY85" s="144">
        <f t="shared" si="144"/>
        <v>2.964522286</v>
      </c>
      <c r="EZ85" s="145">
        <f t="shared" si="145"/>
        <v>126778482.6</v>
      </c>
      <c r="FA85" s="140">
        <f t="shared" si="146"/>
        <v>0.9881740954</v>
      </c>
      <c r="FB85" s="141">
        <f t="shared" si="147"/>
        <v>0.9881740954</v>
      </c>
      <c r="FC85" s="141">
        <f t="shared" si="148"/>
        <v>0.9881740954</v>
      </c>
      <c r="FD85" s="122">
        <f t="shared" si="149"/>
        <v>0.9881740954</v>
      </c>
      <c r="FE85" s="142">
        <f t="shared" si="150"/>
        <v>502.360152</v>
      </c>
      <c r="FF85" s="130">
        <f t="shared" si="151"/>
        <v>502.360152</v>
      </c>
      <c r="FG85" s="143">
        <f t="shared" si="152"/>
        <v>73.12794625</v>
      </c>
      <c r="FH85" s="143">
        <f t="shared" si="153"/>
        <v>110.9810665</v>
      </c>
      <c r="FI85" s="143">
        <f t="shared" si="154"/>
        <v>0.9881740954</v>
      </c>
      <c r="FJ85" s="124">
        <f t="shared" si="155"/>
        <v>132.907839</v>
      </c>
      <c r="FK85" s="140">
        <f t="shared" si="156"/>
        <v>-6.283185307</v>
      </c>
      <c r="FL85" s="141">
        <f t="shared" si="157"/>
        <v>-6.283185307</v>
      </c>
      <c r="FM85" s="141">
        <f t="shared" si="158"/>
        <v>0</v>
      </c>
      <c r="FN85" s="122">
        <f t="shared" si="159"/>
        <v>0</v>
      </c>
      <c r="FO85" s="142">
        <f t="shared" si="160"/>
        <v>2095.497016</v>
      </c>
      <c r="FP85" s="130">
        <f t="shared" si="161"/>
        <v>2095.497016</v>
      </c>
      <c r="FQ85" s="143">
        <f t="shared" si="162"/>
        <v>-2095.497016</v>
      </c>
      <c r="FR85" s="143">
        <f t="shared" si="163"/>
        <v>0</v>
      </c>
      <c r="FS85" s="143">
        <f t="shared" si="164"/>
        <v>3.141592654</v>
      </c>
      <c r="FT85" s="124">
        <f t="shared" si="165"/>
        <v>2095.497016</v>
      </c>
      <c r="FU85" s="144">
        <f t="shared" si="166"/>
        <v>-158980.4429</v>
      </c>
      <c r="FV85" s="144">
        <f t="shared" si="167"/>
        <v>0</v>
      </c>
      <c r="FW85" s="144">
        <f t="shared" si="168"/>
        <v>-3.141592654</v>
      </c>
      <c r="FX85" s="145">
        <f t="shared" si="169"/>
        <v>158980.4429</v>
      </c>
      <c r="FY85" s="140">
        <f t="shared" si="170"/>
        <v>-3.141592654</v>
      </c>
      <c r="FZ85" s="140">
        <f t="shared" si="171"/>
        <v>-0.9881740954</v>
      </c>
      <c r="GA85" s="141">
        <f t="shared" si="172"/>
        <v>-4.129766749</v>
      </c>
      <c r="GB85" s="141">
        <f t="shared" si="173"/>
        <v>-4.129766749</v>
      </c>
      <c r="GC85" s="122">
        <f t="shared" si="174"/>
        <v>2.153418558</v>
      </c>
      <c r="GD85" s="142">
        <f t="shared" si="175"/>
        <v>158980.4429</v>
      </c>
      <c r="GE85" s="142">
        <f t="shared" si="176"/>
        <v>0.007524010682</v>
      </c>
      <c r="GF85" s="130">
        <f t="shared" si="177"/>
        <v>1196.170551</v>
      </c>
      <c r="GG85" s="143">
        <f t="shared" si="178"/>
        <v>-73.12794625</v>
      </c>
      <c r="GH85" s="143">
        <f t="shared" si="179"/>
        <v>110.9810665</v>
      </c>
      <c r="GI85" s="143">
        <f t="shared" si="180"/>
        <v>2.153418558</v>
      </c>
      <c r="GJ85" s="124">
        <f t="shared" si="181"/>
        <v>132.907839</v>
      </c>
      <c r="GK85" s="146">
        <f t="shared" si="182"/>
        <v>-0.5</v>
      </c>
      <c r="GL85" s="127">
        <f t="shared" si="183"/>
        <v>-0.8660254038</v>
      </c>
      <c r="GM85" s="146">
        <f t="shared" si="184"/>
        <v>-2.094395102</v>
      </c>
      <c r="GN85" s="127">
        <f t="shared" si="185"/>
        <v>1</v>
      </c>
      <c r="GO85" s="147">
        <f t="shared" si="186"/>
        <v>-0.5</v>
      </c>
      <c r="GP85" s="128">
        <f t="shared" si="187"/>
        <v>0.8660254038</v>
      </c>
      <c r="GQ85" s="147">
        <f t="shared" si="188"/>
        <v>2.094395102</v>
      </c>
      <c r="GR85" s="128">
        <f t="shared" si="189"/>
        <v>1</v>
      </c>
      <c r="GS85" s="140">
        <f t="shared" si="190"/>
        <v>-2.094395102</v>
      </c>
      <c r="GT85" s="140">
        <f t="shared" si="191"/>
        <v>0.9881740954</v>
      </c>
      <c r="GU85" s="141">
        <f t="shared" si="192"/>
        <v>-1.106221007</v>
      </c>
      <c r="GV85" s="141">
        <f t="shared" si="193"/>
        <v>-1.106221007</v>
      </c>
      <c r="GW85" s="122">
        <f t="shared" si="194"/>
        <v>-1.106221007</v>
      </c>
      <c r="GX85" s="142">
        <f t="shared" si="195"/>
        <v>1</v>
      </c>
      <c r="GY85" s="142">
        <f t="shared" si="196"/>
        <v>132.907839</v>
      </c>
      <c r="GZ85" s="130">
        <f t="shared" si="197"/>
        <v>132.907839</v>
      </c>
      <c r="HA85" s="143">
        <f t="shared" si="198"/>
        <v>59.54844984</v>
      </c>
      <c r="HB85" s="143">
        <f t="shared" si="199"/>
        <v>-118.8211925</v>
      </c>
      <c r="HC85" s="143">
        <f t="shared" si="200"/>
        <v>-1.106221007</v>
      </c>
      <c r="HD85" s="124">
        <f t="shared" si="201"/>
        <v>132.907839</v>
      </c>
      <c r="HE85" s="140">
        <f t="shared" si="202"/>
        <v>2.094395102</v>
      </c>
      <c r="HF85" s="140">
        <f t="shared" si="203"/>
        <v>2.153418558</v>
      </c>
      <c r="HG85" s="141">
        <f t="shared" si="204"/>
        <v>4.247813661</v>
      </c>
      <c r="HH85" s="141">
        <f t="shared" si="205"/>
        <v>4.247813661</v>
      </c>
      <c r="HI85" s="122">
        <f t="shared" si="206"/>
        <v>-2.035371647</v>
      </c>
      <c r="HJ85" s="142">
        <f t="shared" si="207"/>
        <v>1</v>
      </c>
      <c r="HK85" s="142">
        <f t="shared" si="208"/>
        <v>132.907839</v>
      </c>
      <c r="HL85" s="130">
        <f t="shared" si="209"/>
        <v>132.907839</v>
      </c>
      <c r="HM85" s="143">
        <f t="shared" si="210"/>
        <v>-59.54844984</v>
      </c>
      <c r="HN85" s="143">
        <f t="shared" si="211"/>
        <v>-118.8211925</v>
      </c>
      <c r="HO85" s="143">
        <f t="shared" si="212"/>
        <v>-2.035371647</v>
      </c>
      <c r="HP85" s="124">
        <f t="shared" si="213"/>
        <v>132.907839</v>
      </c>
      <c r="HQ85" s="140">
        <f t="shared" si="214"/>
        <v>2.094395102</v>
      </c>
      <c r="HR85" s="140">
        <f t="shared" si="215"/>
        <v>0.9881740954</v>
      </c>
      <c r="HS85" s="141">
        <f t="shared" si="216"/>
        <v>3.082569198</v>
      </c>
      <c r="HT85" s="141">
        <f t="shared" si="217"/>
        <v>3.082569198</v>
      </c>
      <c r="HU85" s="122">
        <f t="shared" si="218"/>
        <v>3.082569198</v>
      </c>
      <c r="HV85" s="142">
        <f t="shared" si="219"/>
        <v>1</v>
      </c>
      <c r="HW85" s="142">
        <f t="shared" si="220"/>
        <v>132.907839</v>
      </c>
      <c r="HX85" s="130">
        <f t="shared" si="221"/>
        <v>132.907839</v>
      </c>
      <c r="HY85" s="143">
        <f t="shared" si="222"/>
        <v>-132.6763961</v>
      </c>
      <c r="HZ85" s="143">
        <f t="shared" si="223"/>
        <v>7.840125907</v>
      </c>
      <c r="IA85" s="143">
        <f t="shared" si="224"/>
        <v>3.082569198</v>
      </c>
      <c r="IB85" s="124">
        <f t="shared" si="225"/>
        <v>132.907839</v>
      </c>
      <c r="IC85" s="140">
        <f t="shared" si="226"/>
        <v>-2.094395102</v>
      </c>
      <c r="ID85" s="140">
        <f t="shared" si="227"/>
        <v>2.153418558</v>
      </c>
      <c r="IE85" s="141">
        <f t="shared" si="228"/>
        <v>0.05902345578</v>
      </c>
      <c r="IF85" s="141">
        <f t="shared" si="229"/>
        <v>0.05902345578</v>
      </c>
      <c r="IG85" s="122">
        <f t="shared" si="230"/>
        <v>0.05902345578</v>
      </c>
      <c r="IH85" s="142">
        <f t="shared" si="231"/>
        <v>1</v>
      </c>
      <c r="II85" s="142">
        <f t="shared" si="232"/>
        <v>132.907839</v>
      </c>
      <c r="IJ85" s="130">
        <f t="shared" si="233"/>
        <v>132.907839</v>
      </c>
      <c r="IK85" s="143">
        <f t="shared" si="234"/>
        <v>132.6763961</v>
      </c>
      <c r="IL85" s="143">
        <f t="shared" si="235"/>
        <v>7.840125907</v>
      </c>
      <c r="IM85" s="143">
        <f t="shared" si="236"/>
        <v>0.05902345578</v>
      </c>
      <c r="IN85" s="124">
        <f t="shared" si="237"/>
        <v>132.907839</v>
      </c>
    </row>
    <row r="86" ht="12.75" customHeight="1">
      <c r="A86" s="129">
        <f>'Cortez Cubic'!AP86</f>
        <v>-0.2187762226</v>
      </c>
      <c r="B86" s="129">
        <f>'Cortez Cubic'!AQ86</f>
        <v>9.543089289</v>
      </c>
      <c r="C86" s="129">
        <f>'Cortez Cubic'!AR86</f>
        <v>19689.55713</v>
      </c>
      <c r="D86" s="129">
        <f>'Cortez Cubic'!AS86</f>
        <v>-2383093.621</v>
      </c>
      <c r="E86" s="129">
        <f t="shared" ref="E86:H86" si="1534">0</f>
        <v>0</v>
      </c>
      <c r="F86" s="129">
        <f t="shared" si="1534"/>
        <v>0</v>
      </c>
      <c r="G86" s="129">
        <f t="shared" si="1534"/>
        <v>0</v>
      </c>
      <c r="H86" s="129">
        <f t="shared" si="1534"/>
        <v>0</v>
      </c>
      <c r="I86" s="110">
        <f>'Cortez Cubic'!I86</f>
        <v>149</v>
      </c>
      <c r="J86" s="130">
        <f t="shared" si="28"/>
        <v>144.3608003</v>
      </c>
      <c r="K86" s="131">
        <f t="shared" si="29"/>
        <v>0</v>
      </c>
      <c r="L86" s="131">
        <f t="shared" si="30"/>
        <v>1</v>
      </c>
      <c r="M86" s="132">
        <f t="shared" si="31"/>
        <v>4.639199693</v>
      </c>
      <c r="N86" s="133">
        <f t="shared" si="32"/>
        <v>84.54087176</v>
      </c>
      <c r="O86" s="134">
        <f t="shared" si="33"/>
        <v>228.9016721</v>
      </c>
      <c r="P86" s="134">
        <f t="shared" si="34"/>
        <v>0</v>
      </c>
      <c r="Q86" s="135">
        <f t="shared" si="35"/>
        <v>144.3608003</v>
      </c>
      <c r="R86" s="135">
        <f t="shared" si="36"/>
        <v>0</v>
      </c>
      <c r="S86" s="136">
        <f t="shared" si="37"/>
        <v>-329.6421503</v>
      </c>
      <c r="T86" s="136">
        <f t="shared" si="38"/>
        <v>0</v>
      </c>
      <c r="U86" s="137">
        <f t="shared" ref="U86:X86" si="1535">ATAN2(A86,E86)</f>
        <v>3.141592654</v>
      </c>
      <c r="V86" s="137">
        <f t="shared" si="1535"/>
        <v>0</v>
      </c>
      <c r="W86" s="137">
        <f t="shared" si="1535"/>
        <v>0</v>
      </c>
      <c r="X86" s="137">
        <f t="shared" si="1535"/>
        <v>3.141592654</v>
      </c>
      <c r="Y86" s="137">
        <f t="shared" ref="Y86:AB86" si="1536">SQRT(POWER(A86,2)+POWER(E86,2))</f>
        <v>0.2187762226</v>
      </c>
      <c r="Z86" s="137">
        <f t="shared" si="1536"/>
        <v>9.543089289</v>
      </c>
      <c r="AA86" s="137">
        <f t="shared" si="1536"/>
        <v>19689.55713</v>
      </c>
      <c r="AB86" s="137">
        <f t="shared" si="1536"/>
        <v>2383093.621</v>
      </c>
      <c r="AC86" s="138">
        <f t="shared" ref="AC86:AF86" si="1537">U86-$U86</f>
        <v>0</v>
      </c>
      <c r="AD86" s="138">
        <f t="shared" si="1537"/>
        <v>-3.141592654</v>
      </c>
      <c r="AE86" s="138">
        <f t="shared" si="1537"/>
        <v>-3.141592654</v>
      </c>
      <c r="AF86" s="138">
        <f t="shared" si="1537"/>
        <v>0</v>
      </c>
      <c r="AG86" s="138">
        <f t="shared" ref="AG86:AJ86" si="1538">Y86/$Y86</f>
        <v>1</v>
      </c>
      <c r="AH86" s="138">
        <f t="shared" si="1538"/>
        <v>43.62032206</v>
      </c>
      <c r="AI86" s="138">
        <f t="shared" si="1538"/>
        <v>89998.61546</v>
      </c>
      <c r="AJ86" s="138">
        <f t="shared" si="1538"/>
        <v>10892836.49</v>
      </c>
      <c r="AK86" s="139">
        <f t="shared" ref="AK86:AN86" si="1539">AG86*COS(AC86)</f>
        <v>1</v>
      </c>
      <c r="AL86" s="139">
        <f t="shared" si="1539"/>
        <v>-43.62032206</v>
      </c>
      <c r="AM86" s="139">
        <f t="shared" si="1539"/>
        <v>-89998.61546</v>
      </c>
      <c r="AN86" s="139">
        <f t="shared" si="1539"/>
        <v>10892836.49</v>
      </c>
      <c r="AO86" s="129">
        <f t="shared" ref="AO86:AR86" si="1540">AG86*SIN(AC86)</f>
        <v>0</v>
      </c>
      <c r="AP86" s="129">
        <f t="shared" si="1540"/>
        <v>0</v>
      </c>
      <c r="AQ86" s="129">
        <f t="shared" si="1540"/>
        <v>0</v>
      </c>
      <c r="AR86" s="129">
        <f t="shared" si="1540"/>
        <v>0</v>
      </c>
      <c r="AS86" s="140">
        <f t="shared" si="45"/>
        <v>-9.424777961</v>
      </c>
      <c r="AT86" s="141">
        <f t="shared" si="46"/>
        <v>-9.424777961</v>
      </c>
      <c r="AU86" s="141">
        <f t="shared" si="47"/>
        <v>-3.141592654</v>
      </c>
      <c r="AV86" s="122">
        <f t="shared" si="48"/>
        <v>3.141592654</v>
      </c>
      <c r="AW86" s="142">
        <f t="shared" si="49"/>
        <v>82997.80429</v>
      </c>
      <c r="AX86" s="130">
        <f t="shared" si="50"/>
        <v>82997.80429</v>
      </c>
      <c r="AY86" s="143">
        <f t="shared" si="51"/>
        <v>165995.6086</v>
      </c>
      <c r="AZ86" s="143">
        <f t="shared" si="52"/>
        <v>0</v>
      </c>
      <c r="BA86" s="143">
        <f t="shared" si="53"/>
        <v>0</v>
      </c>
      <c r="BB86" s="124">
        <f t="shared" si="54"/>
        <v>165995.6086</v>
      </c>
      <c r="BC86" s="140">
        <f t="shared" ref="BC86:BD86" si="1541">BC$2*AD86</f>
        <v>-3.141592654</v>
      </c>
      <c r="BD86" s="140">
        <f t="shared" si="1541"/>
        <v>-3.141592654</v>
      </c>
      <c r="BE86" s="141">
        <f t="shared" si="56"/>
        <v>-6.283185307</v>
      </c>
      <c r="BF86" s="141">
        <f t="shared" si="57"/>
        <v>0</v>
      </c>
      <c r="BG86" s="122">
        <f t="shared" si="58"/>
        <v>0</v>
      </c>
      <c r="BH86" s="142">
        <f t="shared" ref="BH86:BI86" si="1542">POWER(AH86,BH$2)</f>
        <v>43.62032206</v>
      </c>
      <c r="BI86" s="142">
        <f t="shared" si="1542"/>
        <v>89998.61546</v>
      </c>
      <c r="BJ86" s="130">
        <f t="shared" si="60"/>
        <v>3925768.591</v>
      </c>
      <c r="BK86" s="143">
        <f t="shared" si="61"/>
        <v>35331917.32</v>
      </c>
      <c r="BL86" s="143">
        <f t="shared" si="62"/>
        <v>0</v>
      </c>
      <c r="BM86" s="143">
        <f t="shared" si="63"/>
        <v>0</v>
      </c>
      <c r="BN86" s="124">
        <f t="shared" si="64"/>
        <v>35331917.32</v>
      </c>
      <c r="BO86" s="140">
        <f t="shared" si="65"/>
        <v>0</v>
      </c>
      <c r="BP86" s="141">
        <f t="shared" si="66"/>
        <v>0</v>
      </c>
      <c r="BQ86" s="141">
        <f t="shared" si="67"/>
        <v>0</v>
      </c>
      <c r="BR86" s="122">
        <f t="shared" si="68"/>
        <v>0</v>
      </c>
      <c r="BS86" s="142">
        <f t="shared" si="69"/>
        <v>10892836.49</v>
      </c>
      <c r="BT86" s="130">
        <f t="shared" si="70"/>
        <v>10892836.49</v>
      </c>
      <c r="BU86" s="143">
        <f t="shared" si="71"/>
        <v>-294106585.2</v>
      </c>
      <c r="BV86" s="143">
        <f t="shared" si="72"/>
        <v>0</v>
      </c>
      <c r="BW86" s="143">
        <f t="shared" si="73"/>
        <v>3.141592654</v>
      </c>
      <c r="BX86" s="124">
        <f t="shared" si="74"/>
        <v>294106585.2</v>
      </c>
      <c r="BY86" s="144">
        <f t="shared" ref="BY86:BZ86" si="1543">AY86+BK86+BU86</f>
        <v>-258608672.3</v>
      </c>
      <c r="BZ86" s="144">
        <f t="shared" si="1543"/>
        <v>0</v>
      </c>
      <c r="CA86" s="144">
        <f t="shared" si="76"/>
        <v>-3.141592654</v>
      </c>
      <c r="CB86" s="145">
        <f t="shared" si="77"/>
        <v>258608672.3</v>
      </c>
      <c r="CC86" s="140">
        <f t="shared" ref="CC86:CD86" si="1544">CC$2*AD86</f>
        <v>-6.283185307</v>
      </c>
      <c r="CD86" s="140">
        <f t="shared" si="1544"/>
        <v>-6.283185307</v>
      </c>
      <c r="CE86" s="141">
        <f t="shared" si="79"/>
        <v>-12.56637061</v>
      </c>
      <c r="CF86" s="141">
        <f t="shared" si="80"/>
        <v>0</v>
      </c>
      <c r="CG86" s="122">
        <f t="shared" si="81"/>
        <v>0</v>
      </c>
      <c r="CH86" s="142">
        <f t="shared" ref="CH86:CI86" si="1545">POWER(AH86,CH$2)</f>
        <v>1902.732497</v>
      </c>
      <c r="CI86" s="142">
        <f t="shared" si="1545"/>
        <v>8099750784</v>
      </c>
      <c r="CJ86" s="130">
        <f t="shared" si="83"/>
        <v>15411659029973</v>
      </c>
      <c r="CK86" s="143">
        <f t="shared" si="84"/>
        <v>-15411659029973</v>
      </c>
      <c r="CL86" s="143">
        <f t="shared" si="85"/>
        <v>0</v>
      </c>
      <c r="CM86" s="143">
        <f t="shared" si="86"/>
        <v>3.141592654</v>
      </c>
      <c r="CN86" s="124">
        <f t="shared" si="87"/>
        <v>15411659029973</v>
      </c>
      <c r="CO86" s="140">
        <f t="shared" si="88"/>
        <v>-9.424777961</v>
      </c>
      <c r="CP86" s="141">
        <f t="shared" si="89"/>
        <v>-9.424777961</v>
      </c>
      <c r="CQ86" s="141">
        <f t="shared" si="90"/>
        <v>-3.141592654</v>
      </c>
      <c r="CR86" s="122">
        <f t="shared" si="91"/>
        <v>3.141592654</v>
      </c>
      <c r="CS86" s="142">
        <f t="shared" si="92"/>
        <v>728966356074666</v>
      </c>
      <c r="CT86" s="130">
        <f t="shared" si="93"/>
        <v>728966356074666</v>
      </c>
      <c r="CU86" s="143">
        <f t="shared" si="94"/>
        <v>-2.91587E+15</v>
      </c>
      <c r="CV86" s="143">
        <f t="shared" si="95"/>
        <v>0.3570905259</v>
      </c>
      <c r="CW86" s="143">
        <f t="shared" si="96"/>
        <v>3.141592654</v>
      </c>
      <c r="CX86" s="124">
        <f t="shared" si="97"/>
        <v>2.91587E+15</v>
      </c>
      <c r="CY86" s="140">
        <f t="shared" si="98"/>
        <v>-9.424777961</v>
      </c>
      <c r="CZ86" s="140">
        <f t="shared" si="99"/>
        <v>0</v>
      </c>
      <c r="DA86" s="141">
        <f t="shared" si="100"/>
        <v>-9.424777961</v>
      </c>
      <c r="DB86" s="141">
        <f t="shared" si="101"/>
        <v>-3.141592654</v>
      </c>
      <c r="DC86" s="122">
        <f t="shared" si="102"/>
        <v>3.141592654</v>
      </c>
      <c r="DD86" s="142">
        <f t="shared" si="103"/>
        <v>82997.80429</v>
      </c>
      <c r="DE86" s="142">
        <f t="shared" si="104"/>
        <v>10892836.49</v>
      </c>
      <c r="DF86" s="130">
        <f t="shared" si="105"/>
        <v>904081511173</v>
      </c>
      <c r="DG86" s="143">
        <f t="shared" si="106"/>
        <v>-3616326044694</v>
      </c>
      <c r="DH86" s="143">
        <f t="shared" si="107"/>
        <v>0.0004428722115</v>
      </c>
      <c r="DI86" s="143">
        <f t="shared" si="108"/>
        <v>3.141592654</v>
      </c>
      <c r="DJ86" s="124">
        <f t="shared" si="109"/>
        <v>3616326044694</v>
      </c>
      <c r="DK86" s="140">
        <f t="shared" ref="DK86:DM86" si="1546">DK$2*AD86</f>
        <v>-3.141592654</v>
      </c>
      <c r="DL86" s="140">
        <f t="shared" si="1546"/>
        <v>-3.141592654</v>
      </c>
      <c r="DM86" s="140">
        <f t="shared" si="1546"/>
        <v>0</v>
      </c>
      <c r="DN86" s="141">
        <f t="shared" si="111"/>
        <v>-6.283185307</v>
      </c>
      <c r="DO86" s="141">
        <f t="shared" si="112"/>
        <v>0</v>
      </c>
      <c r="DP86" s="122">
        <f t="shared" si="113"/>
        <v>0</v>
      </c>
      <c r="DQ86" s="142">
        <f t="shared" ref="DQ86:DS86" si="1547">POWER(AH86,DQ$2)</f>
        <v>43.62032206</v>
      </c>
      <c r="DR86" s="142">
        <f t="shared" si="1547"/>
        <v>89998.61546</v>
      </c>
      <c r="DS86" s="142">
        <f t="shared" si="1547"/>
        <v>10892836.49</v>
      </c>
      <c r="DT86" s="130">
        <f t="shared" si="115"/>
        <v>42762755360269</v>
      </c>
      <c r="DU86" s="143">
        <f t="shared" si="116"/>
        <v>-769729596484840</v>
      </c>
      <c r="DV86" s="143">
        <f t="shared" si="117"/>
        <v>0</v>
      </c>
      <c r="DW86" s="143">
        <f t="shared" si="118"/>
        <v>3.141592654</v>
      </c>
      <c r="DX86" s="124">
        <f t="shared" si="119"/>
        <v>769729596484840</v>
      </c>
      <c r="DY86" s="140">
        <f t="shared" si="120"/>
        <v>0</v>
      </c>
      <c r="DZ86" s="141">
        <f t="shared" si="121"/>
        <v>0</v>
      </c>
      <c r="EA86" s="141">
        <f t="shared" si="122"/>
        <v>0</v>
      </c>
      <c r="EB86" s="122">
        <f t="shared" si="123"/>
        <v>0</v>
      </c>
      <c r="EC86" s="142">
        <f t="shared" si="124"/>
        <v>118653886803866</v>
      </c>
      <c r="ED86" s="130">
        <f t="shared" si="125"/>
        <v>118653886803866</v>
      </c>
      <c r="EE86" s="143">
        <f t="shared" si="126"/>
        <v>3.20365E+15</v>
      </c>
      <c r="EF86" s="143">
        <f t="shared" si="127"/>
        <v>0</v>
      </c>
      <c r="EG86" s="143">
        <f t="shared" si="128"/>
        <v>0</v>
      </c>
      <c r="EH86" s="124">
        <f t="shared" si="129"/>
        <v>3.20365E+15</v>
      </c>
      <c r="EI86" s="144">
        <f t="shared" ref="EI86:EJ86" si="1548">CK86+CU86+DG86+DU86+EE86</f>
        <v>-500968062153798</v>
      </c>
      <c r="EJ86" s="144">
        <f t="shared" si="1548"/>
        <v>0.3575333981</v>
      </c>
      <c r="EK86" s="144">
        <f t="shared" si="131"/>
        <v>3.141592654</v>
      </c>
      <c r="EL86" s="145">
        <f t="shared" si="132"/>
        <v>500968062153798</v>
      </c>
      <c r="EM86" s="140">
        <f t="shared" si="133"/>
        <v>1.570796327</v>
      </c>
      <c r="EN86" s="141">
        <f t="shared" si="134"/>
        <v>1.570796327</v>
      </c>
      <c r="EO86" s="141">
        <f t="shared" si="135"/>
        <v>1.570796327</v>
      </c>
      <c r="EP86" s="122">
        <f t="shared" si="136"/>
        <v>1.570796327</v>
      </c>
      <c r="EQ86" s="142">
        <f t="shared" si="137"/>
        <v>22382315.84</v>
      </c>
      <c r="ER86" s="130">
        <f t="shared" si="138"/>
        <v>22382315.84</v>
      </c>
      <c r="ES86" s="143">
        <f t="shared" si="139"/>
        <v>0.0000000329456539</v>
      </c>
      <c r="ET86" s="143">
        <f t="shared" si="140"/>
        <v>116301924.7</v>
      </c>
      <c r="EU86" s="143">
        <f t="shared" si="141"/>
        <v>1.570796327</v>
      </c>
      <c r="EV86" s="124">
        <f t="shared" si="142"/>
        <v>116301924.7</v>
      </c>
      <c r="EW86" s="144">
        <f t="shared" ref="EW86:EX86" si="1549">BY86+ES86</f>
        <v>-258608672.3</v>
      </c>
      <c r="EX86" s="144">
        <f t="shared" si="1549"/>
        <v>116301924.7</v>
      </c>
      <c r="EY86" s="144">
        <f t="shared" si="144"/>
        <v>2.718970209</v>
      </c>
      <c r="EZ86" s="145">
        <f t="shared" si="145"/>
        <v>283557019.1</v>
      </c>
      <c r="FA86" s="140">
        <f t="shared" si="146"/>
        <v>0.906323403</v>
      </c>
      <c r="FB86" s="141">
        <f t="shared" si="147"/>
        <v>0.906323403</v>
      </c>
      <c r="FC86" s="141">
        <f t="shared" si="148"/>
        <v>0.906323403</v>
      </c>
      <c r="FD86" s="122">
        <f t="shared" si="149"/>
        <v>0.906323403</v>
      </c>
      <c r="FE86" s="142">
        <f t="shared" si="150"/>
        <v>656.9719097</v>
      </c>
      <c r="FF86" s="130">
        <f t="shared" si="151"/>
        <v>656.9719097</v>
      </c>
      <c r="FG86" s="143">
        <f t="shared" si="152"/>
        <v>107.1807824</v>
      </c>
      <c r="FH86" s="143">
        <f t="shared" si="153"/>
        <v>136.8328656</v>
      </c>
      <c r="FI86" s="143">
        <f t="shared" si="154"/>
        <v>0.906323403</v>
      </c>
      <c r="FJ86" s="124">
        <f t="shared" si="155"/>
        <v>173.8129834</v>
      </c>
      <c r="FK86" s="140">
        <f t="shared" si="156"/>
        <v>-6.283185307</v>
      </c>
      <c r="FL86" s="141">
        <f t="shared" si="157"/>
        <v>-6.283185307</v>
      </c>
      <c r="FM86" s="141">
        <f t="shared" si="158"/>
        <v>0</v>
      </c>
      <c r="FN86" s="122">
        <f t="shared" si="159"/>
        <v>0</v>
      </c>
      <c r="FO86" s="142">
        <f t="shared" si="160"/>
        <v>1902.732497</v>
      </c>
      <c r="FP86" s="130">
        <f t="shared" si="161"/>
        <v>1902.732497</v>
      </c>
      <c r="FQ86" s="143">
        <f t="shared" si="162"/>
        <v>-1902.732497</v>
      </c>
      <c r="FR86" s="143">
        <f t="shared" si="163"/>
        <v>0</v>
      </c>
      <c r="FS86" s="143">
        <f t="shared" si="164"/>
        <v>3.141592654</v>
      </c>
      <c r="FT86" s="124">
        <f t="shared" si="165"/>
        <v>1902.732497</v>
      </c>
      <c r="FU86" s="144">
        <f t="shared" si="166"/>
        <v>-271898.5789</v>
      </c>
      <c r="FV86" s="144">
        <f t="shared" si="167"/>
        <v>0</v>
      </c>
      <c r="FW86" s="144">
        <f t="shared" si="168"/>
        <v>-3.141592654</v>
      </c>
      <c r="FX86" s="145">
        <f t="shared" si="169"/>
        <v>271898.5789</v>
      </c>
      <c r="FY86" s="140">
        <f t="shared" si="170"/>
        <v>-3.141592654</v>
      </c>
      <c r="FZ86" s="140">
        <f t="shared" si="171"/>
        <v>-0.906323403</v>
      </c>
      <c r="GA86" s="141">
        <f t="shared" si="172"/>
        <v>-4.047916057</v>
      </c>
      <c r="GB86" s="141">
        <f t="shared" si="173"/>
        <v>-4.047916057</v>
      </c>
      <c r="GC86" s="122">
        <f t="shared" si="174"/>
        <v>2.235269251</v>
      </c>
      <c r="GD86" s="142">
        <f t="shared" si="175"/>
        <v>271898.5789</v>
      </c>
      <c r="GE86" s="142">
        <f t="shared" si="176"/>
        <v>0.00575331014</v>
      </c>
      <c r="GF86" s="130">
        <f t="shared" si="177"/>
        <v>1564.316851</v>
      </c>
      <c r="GG86" s="143">
        <f t="shared" si="178"/>
        <v>-107.1807824</v>
      </c>
      <c r="GH86" s="143">
        <f t="shared" si="179"/>
        <v>136.8328656</v>
      </c>
      <c r="GI86" s="143">
        <f t="shared" si="180"/>
        <v>2.235269251</v>
      </c>
      <c r="GJ86" s="124">
        <f t="shared" si="181"/>
        <v>173.8129834</v>
      </c>
      <c r="GK86" s="146">
        <f t="shared" si="182"/>
        <v>-0.5</v>
      </c>
      <c r="GL86" s="127">
        <f t="shared" si="183"/>
        <v>-0.8660254038</v>
      </c>
      <c r="GM86" s="146">
        <f t="shared" si="184"/>
        <v>-2.094395102</v>
      </c>
      <c r="GN86" s="127">
        <f t="shared" si="185"/>
        <v>1</v>
      </c>
      <c r="GO86" s="147">
        <f t="shared" si="186"/>
        <v>-0.5</v>
      </c>
      <c r="GP86" s="128">
        <f t="shared" si="187"/>
        <v>0.8660254038</v>
      </c>
      <c r="GQ86" s="147">
        <f t="shared" si="188"/>
        <v>2.094395102</v>
      </c>
      <c r="GR86" s="128">
        <f t="shared" si="189"/>
        <v>1</v>
      </c>
      <c r="GS86" s="140">
        <f t="shared" si="190"/>
        <v>-2.094395102</v>
      </c>
      <c r="GT86" s="140">
        <f t="shared" si="191"/>
        <v>0.906323403</v>
      </c>
      <c r="GU86" s="141">
        <f t="shared" si="192"/>
        <v>-1.188071699</v>
      </c>
      <c r="GV86" s="141">
        <f t="shared" si="193"/>
        <v>-1.188071699</v>
      </c>
      <c r="GW86" s="122">
        <f t="shared" si="194"/>
        <v>-1.188071699</v>
      </c>
      <c r="GX86" s="142">
        <f t="shared" si="195"/>
        <v>1</v>
      </c>
      <c r="GY86" s="142">
        <f t="shared" si="196"/>
        <v>173.8129834</v>
      </c>
      <c r="GZ86" s="130">
        <f t="shared" si="197"/>
        <v>173.8129834</v>
      </c>
      <c r="HA86" s="143">
        <f t="shared" si="198"/>
        <v>64.91034648</v>
      </c>
      <c r="HB86" s="143">
        <f t="shared" si="199"/>
        <v>-161.2377131</v>
      </c>
      <c r="HC86" s="143">
        <f t="shared" si="200"/>
        <v>-1.188071699</v>
      </c>
      <c r="HD86" s="124">
        <f t="shared" si="201"/>
        <v>173.8129834</v>
      </c>
      <c r="HE86" s="140">
        <f t="shared" si="202"/>
        <v>2.094395102</v>
      </c>
      <c r="HF86" s="140">
        <f t="shared" si="203"/>
        <v>2.235269251</v>
      </c>
      <c r="HG86" s="141">
        <f t="shared" si="204"/>
        <v>4.329664353</v>
      </c>
      <c r="HH86" s="141">
        <f t="shared" si="205"/>
        <v>4.329664353</v>
      </c>
      <c r="HI86" s="122">
        <f t="shared" si="206"/>
        <v>-1.953520954</v>
      </c>
      <c r="HJ86" s="142">
        <f t="shared" si="207"/>
        <v>1</v>
      </c>
      <c r="HK86" s="142">
        <f t="shared" si="208"/>
        <v>173.8129834</v>
      </c>
      <c r="HL86" s="130">
        <f t="shared" si="209"/>
        <v>173.8129834</v>
      </c>
      <c r="HM86" s="143">
        <f t="shared" si="210"/>
        <v>-64.91034648</v>
      </c>
      <c r="HN86" s="143">
        <f t="shared" si="211"/>
        <v>-161.2377131</v>
      </c>
      <c r="HO86" s="143">
        <f t="shared" si="212"/>
        <v>-1.953520954</v>
      </c>
      <c r="HP86" s="124">
        <f t="shared" si="213"/>
        <v>173.8129834</v>
      </c>
      <c r="HQ86" s="140">
        <f t="shared" si="214"/>
        <v>2.094395102</v>
      </c>
      <c r="HR86" s="140">
        <f t="shared" si="215"/>
        <v>0.906323403</v>
      </c>
      <c r="HS86" s="141">
        <f t="shared" si="216"/>
        <v>3.000718505</v>
      </c>
      <c r="HT86" s="141">
        <f t="shared" si="217"/>
        <v>3.000718505</v>
      </c>
      <c r="HU86" s="122">
        <f t="shared" si="218"/>
        <v>3.000718505</v>
      </c>
      <c r="HV86" s="142">
        <f t="shared" si="219"/>
        <v>1</v>
      </c>
      <c r="HW86" s="142">
        <f t="shared" si="220"/>
        <v>173.8129834</v>
      </c>
      <c r="HX86" s="130">
        <f t="shared" si="221"/>
        <v>173.8129834</v>
      </c>
      <c r="HY86" s="143">
        <f t="shared" si="222"/>
        <v>-172.0911288</v>
      </c>
      <c r="HZ86" s="143">
        <f t="shared" si="223"/>
        <v>24.40484753</v>
      </c>
      <c r="IA86" s="143">
        <f t="shared" si="224"/>
        <v>3.000718505</v>
      </c>
      <c r="IB86" s="124">
        <f t="shared" si="225"/>
        <v>173.8129834</v>
      </c>
      <c r="IC86" s="140">
        <f t="shared" si="226"/>
        <v>-2.094395102</v>
      </c>
      <c r="ID86" s="140">
        <f t="shared" si="227"/>
        <v>2.235269251</v>
      </c>
      <c r="IE86" s="141">
        <f t="shared" si="228"/>
        <v>0.1408741482</v>
      </c>
      <c r="IF86" s="141">
        <f t="shared" si="229"/>
        <v>0.1408741482</v>
      </c>
      <c r="IG86" s="122">
        <f t="shared" si="230"/>
        <v>0.1408741482</v>
      </c>
      <c r="IH86" s="142">
        <f t="shared" si="231"/>
        <v>1</v>
      </c>
      <c r="II86" s="142">
        <f t="shared" si="232"/>
        <v>173.8129834</v>
      </c>
      <c r="IJ86" s="130">
        <f t="shared" si="233"/>
        <v>173.8129834</v>
      </c>
      <c r="IK86" s="143">
        <f t="shared" si="234"/>
        <v>172.0911288</v>
      </c>
      <c r="IL86" s="143">
        <f t="shared" si="235"/>
        <v>24.40484753</v>
      </c>
      <c r="IM86" s="143">
        <f t="shared" si="236"/>
        <v>0.1408741482</v>
      </c>
      <c r="IN86" s="124">
        <f t="shared" si="237"/>
        <v>173.8129834</v>
      </c>
    </row>
    <row r="87" ht="12.75" customHeight="1">
      <c r="A87" s="129">
        <f>'Cortez Cubic'!AP87</f>
        <v>-0.2187762226</v>
      </c>
      <c r="B87" s="129">
        <f>'Cortez Cubic'!AQ87</f>
        <v>3.070672233</v>
      </c>
      <c r="C87" s="129">
        <f>'Cortez Cubic'!AR87</f>
        <v>1595.527458</v>
      </c>
      <c r="D87" s="129">
        <f>'Cortez Cubic'!AS87</f>
        <v>-56861.50836</v>
      </c>
      <c r="E87" s="129">
        <f t="shared" ref="E87:H87" si="1550">0</f>
        <v>0</v>
      </c>
      <c r="F87" s="129">
        <f t="shared" si="1550"/>
        <v>0</v>
      </c>
      <c r="G87" s="129">
        <f t="shared" si="1550"/>
        <v>0</v>
      </c>
      <c r="H87" s="129">
        <f t="shared" si="1550"/>
        <v>0</v>
      </c>
      <c r="I87" s="110">
        <f>'Cortez Cubic'!I87</f>
        <v>60</v>
      </c>
      <c r="J87" s="130">
        <f t="shared" si="28"/>
        <v>64.65998861</v>
      </c>
      <c r="K87" s="131">
        <f t="shared" si="29"/>
        <v>1</v>
      </c>
      <c r="L87" s="131">
        <f t="shared" si="30"/>
        <v>0</v>
      </c>
      <c r="M87" s="132">
        <f t="shared" si="31"/>
        <v>-4.659988609</v>
      </c>
      <c r="N87" s="133">
        <f t="shared" si="32"/>
        <v>21.70573024</v>
      </c>
      <c r="O87" s="134">
        <f t="shared" si="33"/>
        <v>64.65998861</v>
      </c>
      <c r="P87" s="134">
        <f t="shared" si="34"/>
        <v>0</v>
      </c>
      <c r="Q87" s="135">
        <f t="shared" si="35"/>
        <v>42.95425837</v>
      </c>
      <c r="R87" s="135">
        <f t="shared" si="36"/>
        <v>0</v>
      </c>
      <c r="S87" s="136">
        <f t="shared" si="37"/>
        <v>-93.57857072</v>
      </c>
      <c r="T87" s="136">
        <f t="shared" si="38"/>
        <v>0</v>
      </c>
      <c r="U87" s="137">
        <f t="shared" ref="U87:X87" si="1551">ATAN2(A87,E87)</f>
        <v>3.141592654</v>
      </c>
      <c r="V87" s="137">
        <f t="shared" si="1551"/>
        <v>0</v>
      </c>
      <c r="W87" s="137">
        <f t="shared" si="1551"/>
        <v>0</v>
      </c>
      <c r="X87" s="137">
        <f t="shared" si="1551"/>
        <v>3.141592654</v>
      </c>
      <c r="Y87" s="137">
        <f t="shared" ref="Y87:AB87" si="1552">SQRT(POWER(A87,2)+POWER(E87,2))</f>
        <v>0.2187762226</v>
      </c>
      <c r="Z87" s="137">
        <f t="shared" si="1552"/>
        <v>3.070672233</v>
      </c>
      <c r="AA87" s="137">
        <f t="shared" si="1552"/>
        <v>1595.527458</v>
      </c>
      <c r="AB87" s="137">
        <f t="shared" si="1552"/>
        <v>56861.50836</v>
      </c>
      <c r="AC87" s="138">
        <f t="shared" ref="AC87:AF87" si="1553">U87-$U87</f>
        <v>0</v>
      </c>
      <c r="AD87" s="138">
        <f t="shared" si="1553"/>
        <v>-3.141592654</v>
      </c>
      <c r="AE87" s="138">
        <f t="shared" si="1553"/>
        <v>-3.141592654</v>
      </c>
      <c r="AF87" s="138">
        <f t="shared" si="1553"/>
        <v>0</v>
      </c>
      <c r="AG87" s="138">
        <f t="shared" ref="AG87:AJ87" si="1554">Y87/$Y87</f>
        <v>1</v>
      </c>
      <c r="AH87" s="138">
        <f t="shared" si="1554"/>
        <v>14.03567626</v>
      </c>
      <c r="AI87" s="138">
        <f t="shared" si="1554"/>
        <v>7292.965564</v>
      </c>
      <c r="AJ87" s="138">
        <f t="shared" si="1554"/>
        <v>259907.1676</v>
      </c>
      <c r="AK87" s="139">
        <f t="shared" ref="AK87:AN87" si="1555">AG87*COS(AC87)</f>
        <v>1</v>
      </c>
      <c r="AL87" s="139">
        <f t="shared" si="1555"/>
        <v>-14.03567626</v>
      </c>
      <c r="AM87" s="139">
        <f t="shared" si="1555"/>
        <v>-7292.965564</v>
      </c>
      <c r="AN87" s="139">
        <f t="shared" si="1555"/>
        <v>259907.1676</v>
      </c>
      <c r="AO87" s="129">
        <f t="shared" ref="AO87:AR87" si="1556">AG87*SIN(AC87)</f>
        <v>0</v>
      </c>
      <c r="AP87" s="129">
        <f t="shared" si="1556"/>
        <v>0</v>
      </c>
      <c r="AQ87" s="129">
        <f t="shared" si="1556"/>
        <v>0</v>
      </c>
      <c r="AR87" s="129">
        <f t="shared" si="1556"/>
        <v>0</v>
      </c>
      <c r="AS87" s="140">
        <f t="shared" si="45"/>
        <v>-9.424777961</v>
      </c>
      <c r="AT87" s="141">
        <f t="shared" si="46"/>
        <v>-9.424777961</v>
      </c>
      <c r="AU87" s="141">
        <f t="shared" si="47"/>
        <v>-3.141592654</v>
      </c>
      <c r="AV87" s="122">
        <f t="shared" si="48"/>
        <v>3.141592654</v>
      </c>
      <c r="AW87" s="142">
        <f t="shared" si="49"/>
        <v>2765.031143</v>
      </c>
      <c r="AX87" s="130">
        <f t="shared" si="50"/>
        <v>2765.031143</v>
      </c>
      <c r="AY87" s="143">
        <f t="shared" si="51"/>
        <v>5530.062286</v>
      </c>
      <c r="AZ87" s="143">
        <f t="shared" si="52"/>
        <v>0</v>
      </c>
      <c r="BA87" s="143">
        <f t="shared" si="53"/>
        <v>0</v>
      </c>
      <c r="BB87" s="124">
        <f t="shared" si="54"/>
        <v>5530.062286</v>
      </c>
      <c r="BC87" s="140">
        <f t="shared" ref="BC87:BD87" si="1557">BC$2*AD87</f>
        <v>-3.141592654</v>
      </c>
      <c r="BD87" s="140">
        <f t="shared" si="1557"/>
        <v>-3.141592654</v>
      </c>
      <c r="BE87" s="141">
        <f t="shared" si="56"/>
        <v>-6.283185307</v>
      </c>
      <c r="BF87" s="141">
        <f t="shared" si="57"/>
        <v>0</v>
      </c>
      <c r="BG87" s="122">
        <f t="shared" si="58"/>
        <v>0</v>
      </c>
      <c r="BH87" s="142">
        <f t="shared" ref="BH87:BI87" si="1558">POWER(AH87,BH$2)</f>
        <v>14.03567626</v>
      </c>
      <c r="BI87" s="142">
        <f t="shared" si="1558"/>
        <v>7292.965564</v>
      </c>
      <c r="BJ87" s="130">
        <f t="shared" si="60"/>
        <v>102361.7036</v>
      </c>
      <c r="BK87" s="143">
        <f t="shared" si="61"/>
        <v>921255.3326</v>
      </c>
      <c r="BL87" s="143">
        <f t="shared" si="62"/>
        <v>0</v>
      </c>
      <c r="BM87" s="143">
        <f t="shared" si="63"/>
        <v>0</v>
      </c>
      <c r="BN87" s="124">
        <f t="shared" si="64"/>
        <v>921255.3326</v>
      </c>
      <c r="BO87" s="140">
        <f t="shared" si="65"/>
        <v>0</v>
      </c>
      <c r="BP87" s="141">
        <f t="shared" si="66"/>
        <v>0</v>
      </c>
      <c r="BQ87" s="141">
        <f t="shared" si="67"/>
        <v>0</v>
      </c>
      <c r="BR87" s="122">
        <f t="shared" si="68"/>
        <v>0</v>
      </c>
      <c r="BS87" s="142">
        <f t="shared" si="69"/>
        <v>259907.1676</v>
      </c>
      <c r="BT87" s="130">
        <f t="shared" si="70"/>
        <v>259907.1676</v>
      </c>
      <c r="BU87" s="143">
        <f t="shared" si="71"/>
        <v>-7017493.526</v>
      </c>
      <c r="BV87" s="143">
        <f t="shared" si="72"/>
        <v>0</v>
      </c>
      <c r="BW87" s="143">
        <f t="shared" si="73"/>
        <v>3.141592654</v>
      </c>
      <c r="BX87" s="124">
        <f t="shared" si="74"/>
        <v>7017493.526</v>
      </c>
      <c r="BY87" s="144">
        <f t="shared" ref="BY87:BZ87" si="1559">AY87+BK87+BU87</f>
        <v>-6090708.132</v>
      </c>
      <c r="BZ87" s="144">
        <f t="shared" si="1559"/>
        <v>0</v>
      </c>
      <c r="CA87" s="144">
        <f t="shared" si="76"/>
        <v>-3.141592654</v>
      </c>
      <c r="CB87" s="145">
        <f t="shared" si="77"/>
        <v>6090708.132</v>
      </c>
      <c r="CC87" s="140">
        <f t="shared" ref="CC87:CD87" si="1560">CC$2*AD87</f>
        <v>-6.283185307</v>
      </c>
      <c r="CD87" s="140">
        <f t="shared" si="1560"/>
        <v>-6.283185307</v>
      </c>
      <c r="CE87" s="141">
        <f t="shared" si="79"/>
        <v>-12.56637061</v>
      </c>
      <c r="CF87" s="141">
        <f t="shared" si="80"/>
        <v>0</v>
      </c>
      <c r="CG87" s="122">
        <f t="shared" si="81"/>
        <v>0</v>
      </c>
      <c r="CH87" s="142">
        <f t="shared" ref="CH87:CI87" si="1561">POWER(AH87,CH$2)</f>
        <v>197.000208</v>
      </c>
      <c r="CI87" s="142">
        <f t="shared" si="1561"/>
        <v>53187346.72</v>
      </c>
      <c r="CJ87" s="130">
        <f t="shared" si="83"/>
        <v>10477918369</v>
      </c>
      <c r="CK87" s="143">
        <f t="shared" si="84"/>
        <v>-10477918369</v>
      </c>
      <c r="CL87" s="143">
        <f t="shared" si="85"/>
        <v>0</v>
      </c>
      <c r="CM87" s="143">
        <f t="shared" si="86"/>
        <v>3.141592654</v>
      </c>
      <c r="CN87" s="124">
        <f t="shared" si="87"/>
        <v>10477918369</v>
      </c>
      <c r="CO87" s="140">
        <f t="shared" si="88"/>
        <v>-9.424777961</v>
      </c>
      <c r="CP87" s="141">
        <f t="shared" si="89"/>
        <v>-9.424777961</v>
      </c>
      <c r="CQ87" s="141">
        <f t="shared" si="90"/>
        <v>-3.141592654</v>
      </c>
      <c r="CR87" s="122">
        <f t="shared" si="91"/>
        <v>3.141592654</v>
      </c>
      <c r="CS87" s="142">
        <f t="shared" si="92"/>
        <v>387893488109</v>
      </c>
      <c r="CT87" s="130">
        <f t="shared" si="93"/>
        <v>387893488109</v>
      </c>
      <c r="CU87" s="143">
        <f t="shared" si="94"/>
        <v>-1551573952437</v>
      </c>
      <c r="CV87" s="143">
        <f t="shared" si="95"/>
        <v>0.0001900130074</v>
      </c>
      <c r="CW87" s="143">
        <f t="shared" si="96"/>
        <v>3.141592654</v>
      </c>
      <c r="CX87" s="124">
        <f t="shared" si="97"/>
        <v>1551573952437</v>
      </c>
      <c r="CY87" s="140">
        <f t="shared" si="98"/>
        <v>-9.424777961</v>
      </c>
      <c r="CZ87" s="140">
        <f t="shared" si="99"/>
        <v>0</v>
      </c>
      <c r="DA87" s="141">
        <f t="shared" si="100"/>
        <v>-9.424777961</v>
      </c>
      <c r="DB87" s="141">
        <f t="shared" si="101"/>
        <v>-3.141592654</v>
      </c>
      <c r="DC87" s="122">
        <f t="shared" si="102"/>
        <v>3.141592654</v>
      </c>
      <c r="DD87" s="142">
        <f t="shared" si="103"/>
        <v>2765.031143</v>
      </c>
      <c r="DE87" s="142">
        <f t="shared" si="104"/>
        <v>259907.1676</v>
      </c>
      <c r="DF87" s="130">
        <f t="shared" si="105"/>
        <v>718651412.8</v>
      </c>
      <c r="DG87" s="143">
        <f t="shared" si="106"/>
        <v>-2874605651</v>
      </c>
      <c r="DH87" s="143">
        <f t="shared" si="107"/>
        <v>0.000000352037661</v>
      </c>
      <c r="DI87" s="143">
        <f t="shared" si="108"/>
        <v>3.141592654</v>
      </c>
      <c r="DJ87" s="124">
        <f t="shared" si="109"/>
        <v>2874605651</v>
      </c>
      <c r="DK87" s="140">
        <f t="shared" ref="DK87:DM87" si="1562">DK$2*AD87</f>
        <v>-3.141592654</v>
      </c>
      <c r="DL87" s="140">
        <f t="shared" si="1562"/>
        <v>-3.141592654</v>
      </c>
      <c r="DM87" s="140">
        <f t="shared" si="1562"/>
        <v>0</v>
      </c>
      <c r="DN87" s="141">
        <f t="shared" si="111"/>
        <v>-6.283185307</v>
      </c>
      <c r="DO87" s="141">
        <f t="shared" si="112"/>
        <v>0</v>
      </c>
      <c r="DP87" s="122">
        <f t="shared" si="113"/>
        <v>0</v>
      </c>
      <c r="DQ87" s="142">
        <f t="shared" ref="DQ87:DS87" si="1563">POWER(AH87,DQ$2)</f>
        <v>14.03567626</v>
      </c>
      <c r="DR87" s="142">
        <f t="shared" si="1563"/>
        <v>7292.965564</v>
      </c>
      <c r="DS87" s="142">
        <f t="shared" si="1563"/>
        <v>259907.1676</v>
      </c>
      <c r="DT87" s="130">
        <f t="shared" si="115"/>
        <v>26604540465</v>
      </c>
      <c r="DU87" s="143">
        <f t="shared" si="116"/>
        <v>-478881728372</v>
      </c>
      <c r="DV87" s="143">
        <f t="shared" si="117"/>
        <v>0</v>
      </c>
      <c r="DW87" s="143">
        <f t="shared" si="118"/>
        <v>3.141592654</v>
      </c>
      <c r="DX87" s="124">
        <f t="shared" si="119"/>
        <v>478881728372</v>
      </c>
      <c r="DY87" s="140">
        <f t="shared" si="120"/>
        <v>0</v>
      </c>
      <c r="DZ87" s="141">
        <f t="shared" si="121"/>
        <v>0</v>
      </c>
      <c r="EA87" s="141">
        <f t="shared" si="122"/>
        <v>0</v>
      </c>
      <c r="EB87" s="122">
        <f t="shared" si="123"/>
        <v>0</v>
      </c>
      <c r="EC87" s="142">
        <f t="shared" si="124"/>
        <v>67551735794</v>
      </c>
      <c r="ED87" s="130">
        <f t="shared" si="125"/>
        <v>67551735794</v>
      </c>
      <c r="EE87" s="143">
        <f t="shared" si="126"/>
        <v>1823896866443</v>
      </c>
      <c r="EF87" s="143">
        <f t="shared" si="127"/>
        <v>0</v>
      </c>
      <c r="EG87" s="143">
        <f t="shared" si="128"/>
        <v>0</v>
      </c>
      <c r="EH87" s="124">
        <f t="shared" si="129"/>
        <v>1823896866443</v>
      </c>
      <c r="EI87" s="144">
        <f t="shared" ref="EI87:EJ87" si="1564">CK87+CU87+DG87+DU87+EE87</f>
        <v>-219911338386</v>
      </c>
      <c r="EJ87" s="144">
        <f t="shared" si="1564"/>
        <v>0.0001903650451</v>
      </c>
      <c r="EK87" s="144">
        <f t="shared" si="131"/>
        <v>3.141592654</v>
      </c>
      <c r="EL87" s="145">
        <f t="shared" si="132"/>
        <v>219911338386</v>
      </c>
      <c r="EM87" s="140">
        <f t="shared" si="133"/>
        <v>1.570796327</v>
      </c>
      <c r="EN87" s="141">
        <f t="shared" si="134"/>
        <v>1.570796327</v>
      </c>
      <c r="EO87" s="141">
        <f t="shared" si="135"/>
        <v>1.570796327</v>
      </c>
      <c r="EP87" s="122">
        <f t="shared" si="136"/>
        <v>1.570796327</v>
      </c>
      <c r="EQ87" s="142">
        <f t="shared" si="137"/>
        <v>468947.0529</v>
      </c>
      <c r="ER87" s="130">
        <f t="shared" si="138"/>
        <v>468947.0529</v>
      </c>
      <c r="ES87" s="143">
        <f t="shared" si="139"/>
        <v>0.000000001231327311</v>
      </c>
      <c r="ET87" s="143">
        <f t="shared" si="140"/>
        <v>2436720.365</v>
      </c>
      <c r="EU87" s="143">
        <f t="shared" si="141"/>
        <v>1.570796327</v>
      </c>
      <c r="EV87" s="124">
        <f t="shared" si="142"/>
        <v>2436720.365</v>
      </c>
      <c r="EW87" s="144">
        <f t="shared" ref="EW87:EX87" si="1565">BY87+ES87</f>
        <v>-6090708.132</v>
      </c>
      <c r="EX87" s="144">
        <f t="shared" si="1565"/>
        <v>2436720.365</v>
      </c>
      <c r="EY87" s="144">
        <f t="shared" si="144"/>
        <v>2.76102441</v>
      </c>
      <c r="EZ87" s="145">
        <f t="shared" si="145"/>
        <v>6560055.768</v>
      </c>
      <c r="FA87" s="140">
        <f t="shared" si="146"/>
        <v>0.92034147</v>
      </c>
      <c r="FB87" s="141">
        <f t="shared" si="147"/>
        <v>0.92034147</v>
      </c>
      <c r="FC87" s="141">
        <f t="shared" si="148"/>
        <v>0.92034147</v>
      </c>
      <c r="FD87" s="122">
        <f t="shared" si="149"/>
        <v>0.92034147</v>
      </c>
      <c r="FE87" s="142">
        <f t="shared" si="150"/>
        <v>187.1985629</v>
      </c>
      <c r="FF87" s="130">
        <f t="shared" si="151"/>
        <v>187.1985629</v>
      </c>
      <c r="FG87" s="143">
        <f t="shared" si="152"/>
        <v>29.99071493</v>
      </c>
      <c r="FH87" s="143">
        <f t="shared" si="153"/>
        <v>39.41363281</v>
      </c>
      <c r="FI87" s="143">
        <f t="shared" si="154"/>
        <v>0.92034147</v>
      </c>
      <c r="FJ87" s="124">
        <f t="shared" si="155"/>
        <v>49.52653262</v>
      </c>
      <c r="FK87" s="140">
        <f t="shared" si="156"/>
        <v>-6.283185307</v>
      </c>
      <c r="FL87" s="141">
        <f t="shared" si="157"/>
        <v>-6.283185307</v>
      </c>
      <c r="FM87" s="141">
        <f t="shared" si="158"/>
        <v>0</v>
      </c>
      <c r="FN87" s="122">
        <f t="shared" si="159"/>
        <v>0</v>
      </c>
      <c r="FO87" s="142">
        <f t="shared" si="160"/>
        <v>197.000208</v>
      </c>
      <c r="FP87" s="130">
        <f t="shared" si="161"/>
        <v>197.000208</v>
      </c>
      <c r="FQ87" s="143">
        <f t="shared" si="162"/>
        <v>-197.000208</v>
      </c>
      <c r="FR87" s="143">
        <f t="shared" si="163"/>
        <v>0</v>
      </c>
      <c r="FS87" s="143">
        <f t="shared" si="164"/>
        <v>3.141592654</v>
      </c>
      <c r="FT87" s="124">
        <f t="shared" si="165"/>
        <v>197.000208</v>
      </c>
      <c r="FU87" s="144">
        <f t="shared" si="166"/>
        <v>-22075.8969</v>
      </c>
      <c r="FV87" s="144">
        <f t="shared" si="167"/>
        <v>0</v>
      </c>
      <c r="FW87" s="144">
        <f t="shared" si="168"/>
        <v>-3.141592654</v>
      </c>
      <c r="FX87" s="145">
        <f t="shared" si="169"/>
        <v>22075.8969</v>
      </c>
      <c r="FY87" s="140">
        <f t="shared" si="170"/>
        <v>-3.141592654</v>
      </c>
      <c r="FZ87" s="140">
        <f t="shared" si="171"/>
        <v>-0.92034147</v>
      </c>
      <c r="GA87" s="141">
        <f t="shared" si="172"/>
        <v>-4.061934124</v>
      </c>
      <c r="GB87" s="141">
        <f t="shared" si="173"/>
        <v>-4.061934124</v>
      </c>
      <c r="GC87" s="122">
        <f t="shared" si="174"/>
        <v>2.221251184</v>
      </c>
      <c r="GD87" s="142">
        <f t="shared" si="175"/>
        <v>22075.8969</v>
      </c>
      <c r="GE87" s="142">
        <f t="shared" si="176"/>
        <v>0.02019119747</v>
      </c>
      <c r="GF87" s="130">
        <f t="shared" si="177"/>
        <v>445.7387936</v>
      </c>
      <c r="GG87" s="143">
        <f t="shared" si="178"/>
        <v>-29.99071493</v>
      </c>
      <c r="GH87" s="143">
        <f t="shared" si="179"/>
        <v>39.41363281</v>
      </c>
      <c r="GI87" s="143">
        <f t="shared" si="180"/>
        <v>2.221251184</v>
      </c>
      <c r="GJ87" s="124">
        <f t="shared" si="181"/>
        <v>49.52653262</v>
      </c>
      <c r="GK87" s="146">
        <f t="shared" si="182"/>
        <v>-0.5</v>
      </c>
      <c r="GL87" s="127">
        <f t="shared" si="183"/>
        <v>-0.8660254038</v>
      </c>
      <c r="GM87" s="146">
        <f t="shared" si="184"/>
        <v>-2.094395102</v>
      </c>
      <c r="GN87" s="127">
        <f t="shared" si="185"/>
        <v>1</v>
      </c>
      <c r="GO87" s="147">
        <f t="shared" si="186"/>
        <v>-0.5</v>
      </c>
      <c r="GP87" s="128">
        <f t="shared" si="187"/>
        <v>0.8660254038</v>
      </c>
      <c r="GQ87" s="147">
        <f t="shared" si="188"/>
        <v>2.094395102</v>
      </c>
      <c r="GR87" s="128">
        <f t="shared" si="189"/>
        <v>1</v>
      </c>
      <c r="GS87" s="140">
        <f t="shared" si="190"/>
        <v>-2.094395102</v>
      </c>
      <c r="GT87" s="140">
        <f t="shared" si="191"/>
        <v>0.92034147</v>
      </c>
      <c r="GU87" s="141">
        <f t="shared" si="192"/>
        <v>-1.174053632</v>
      </c>
      <c r="GV87" s="141">
        <f t="shared" si="193"/>
        <v>-1.174053632</v>
      </c>
      <c r="GW87" s="122">
        <f t="shared" si="194"/>
        <v>-1.174053632</v>
      </c>
      <c r="GX87" s="142">
        <f t="shared" si="195"/>
        <v>1</v>
      </c>
      <c r="GY87" s="142">
        <f t="shared" si="196"/>
        <v>49.52653262</v>
      </c>
      <c r="GZ87" s="130">
        <f t="shared" si="197"/>
        <v>49.52653262</v>
      </c>
      <c r="HA87" s="143">
        <f t="shared" si="198"/>
        <v>19.13784981</v>
      </c>
      <c r="HB87" s="143">
        <f t="shared" si="199"/>
        <v>-45.67953741</v>
      </c>
      <c r="HC87" s="143">
        <f t="shared" si="200"/>
        <v>-1.174053632</v>
      </c>
      <c r="HD87" s="124">
        <f t="shared" si="201"/>
        <v>49.52653262</v>
      </c>
      <c r="HE87" s="140">
        <f t="shared" si="202"/>
        <v>2.094395102</v>
      </c>
      <c r="HF87" s="140">
        <f t="shared" si="203"/>
        <v>2.221251184</v>
      </c>
      <c r="HG87" s="141">
        <f t="shared" si="204"/>
        <v>4.315646286</v>
      </c>
      <c r="HH87" s="141">
        <f t="shared" si="205"/>
        <v>4.315646286</v>
      </c>
      <c r="HI87" s="122">
        <f t="shared" si="206"/>
        <v>-1.967539021</v>
      </c>
      <c r="HJ87" s="142">
        <f t="shared" si="207"/>
        <v>1</v>
      </c>
      <c r="HK87" s="142">
        <f t="shared" si="208"/>
        <v>49.52653262</v>
      </c>
      <c r="HL87" s="130">
        <f t="shared" si="209"/>
        <v>49.52653262</v>
      </c>
      <c r="HM87" s="143">
        <f t="shared" si="210"/>
        <v>-19.13784981</v>
      </c>
      <c r="HN87" s="143">
        <f t="shared" si="211"/>
        <v>-45.67953741</v>
      </c>
      <c r="HO87" s="143">
        <f t="shared" si="212"/>
        <v>-1.967539021</v>
      </c>
      <c r="HP87" s="124">
        <f t="shared" si="213"/>
        <v>49.52653262</v>
      </c>
      <c r="HQ87" s="140">
        <f t="shared" si="214"/>
        <v>2.094395102</v>
      </c>
      <c r="HR87" s="140">
        <f t="shared" si="215"/>
        <v>0.92034147</v>
      </c>
      <c r="HS87" s="141">
        <f t="shared" si="216"/>
        <v>3.014736572</v>
      </c>
      <c r="HT87" s="141">
        <f t="shared" si="217"/>
        <v>3.014736572</v>
      </c>
      <c r="HU87" s="122">
        <f t="shared" si="218"/>
        <v>3.014736572</v>
      </c>
      <c r="HV87" s="142">
        <f t="shared" si="219"/>
        <v>1</v>
      </c>
      <c r="HW87" s="142">
        <f t="shared" si="220"/>
        <v>49.52653262</v>
      </c>
      <c r="HX87" s="130">
        <f t="shared" si="221"/>
        <v>49.52653262</v>
      </c>
      <c r="HY87" s="143">
        <f t="shared" si="222"/>
        <v>-49.12856474</v>
      </c>
      <c r="HZ87" s="143">
        <f t="shared" si="223"/>
        <v>6.265904598</v>
      </c>
      <c r="IA87" s="143">
        <f t="shared" si="224"/>
        <v>3.014736572</v>
      </c>
      <c r="IB87" s="124">
        <f t="shared" si="225"/>
        <v>49.52653262</v>
      </c>
      <c r="IC87" s="140">
        <f t="shared" si="226"/>
        <v>-2.094395102</v>
      </c>
      <c r="ID87" s="140">
        <f t="shared" si="227"/>
        <v>2.221251184</v>
      </c>
      <c r="IE87" s="141">
        <f t="shared" si="228"/>
        <v>0.1268560812</v>
      </c>
      <c r="IF87" s="141">
        <f t="shared" si="229"/>
        <v>0.1268560812</v>
      </c>
      <c r="IG87" s="122">
        <f t="shared" si="230"/>
        <v>0.1268560812</v>
      </c>
      <c r="IH87" s="142">
        <f t="shared" si="231"/>
        <v>1</v>
      </c>
      <c r="II87" s="142">
        <f t="shared" si="232"/>
        <v>49.52653262</v>
      </c>
      <c r="IJ87" s="130">
        <f t="shared" si="233"/>
        <v>49.52653262</v>
      </c>
      <c r="IK87" s="143">
        <f t="shared" si="234"/>
        <v>49.12856474</v>
      </c>
      <c r="IL87" s="143">
        <f t="shared" si="235"/>
        <v>6.265904598</v>
      </c>
      <c r="IM87" s="143">
        <f t="shared" si="236"/>
        <v>0.1268560812</v>
      </c>
      <c r="IN87" s="124">
        <f t="shared" si="237"/>
        <v>49.52653262</v>
      </c>
    </row>
    <row r="88" ht="12.75" customHeight="1">
      <c r="A88" s="129">
        <f>'Cortez Cubic'!AP88</f>
        <v>-0.2187762226</v>
      </c>
      <c r="B88" s="129">
        <f>'Cortez Cubic'!AQ88</f>
        <v>4.04469248</v>
      </c>
      <c r="C88" s="129">
        <f>'Cortez Cubic'!AR88</f>
        <v>1822.086468</v>
      </c>
      <c r="D88" s="129">
        <f>'Cortez Cubic'!AS88</f>
        <v>-75139.33306</v>
      </c>
      <c r="E88" s="129">
        <f t="shared" ref="E88:H88" si="1566">0</f>
        <v>0</v>
      </c>
      <c r="F88" s="129">
        <f t="shared" si="1566"/>
        <v>0</v>
      </c>
      <c r="G88" s="129">
        <f t="shared" si="1566"/>
        <v>0</v>
      </c>
      <c r="H88" s="129">
        <f t="shared" si="1566"/>
        <v>0</v>
      </c>
      <c r="I88" s="110">
        <f>'Cortez Cubic'!I88</f>
        <v>61</v>
      </c>
      <c r="J88" s="130">
        <f t="shared" si="28"/>
        <v>65.67310189</v>
      </c>
      <c r="K88" s="131">
        <f t="shared" si="29"/>
        <v>1</v>
      </c>
      <c r="L88" s="131">
        <f t="shared" si="30"/>
        <v>0</v>
      </c>
      <c r="M88" s="132">
        <f t="shared" si="31"/>
        <v>-4.673101893</v>
      </c>
      <c r="N88" s="133">
        <f t="shared" si="32"/>
        <v>13.19770061</v>
      </c>
      <c r="O88" s="134">
        <f t="shared" si="33"/>
        <v>65.67310189</v>
      </c>
      <c r="P88" s="134">
        <f t="shared" si="34"/>
        <v>0</v>
      </c>
      <c r="Q88" s="135">
        <f t="shared" si="35"/>
        <v>52.47540128</v>
      </c>
      <c r="R88" s="135">
        <f t="shared" si="36"/>
        <v>0</v>
      </c>
      <c r="S88" s="136">
        <f t="shared" si="37"/>
        <v>-99.66069663</v>
      </c>
      <c r="T88" s="136">
        <f t="shared" si="38"/>
        <v>0</v>
      </c>
      <c r="U88" s="137">
        <f t="shared" ref="U88:X88" si="1567">ATAN2(A88,E88)</f>
        <v>3.141592654</v>
      </c>
      <c r="V88" s="137">
        <f t="shared" si="1567"/>
        <v>0</v>
      </c>
      <c r="W88" s="137">
        <f t="shared" si="1567"/>
        <v>0</v>
      </c>
      <c r="X88" s="137">
        <f t="shared" si="1567"/>
        <v>3.141592654</v>
      </c>
      <c r="Y88" s="137">
        <f t="shared" ref="Y88:AB88" si="1568">SQRT(POWER(A88,2)+POWER(E88,2))</f>
        <v>0.2187762226</v>
      </c>
      <c r="Z88" s="137">
        <f t="shared" si="1568"/>
        <v>4.04469248</v>
      </c>
      <c r="AA88" s="137">
        <f t="shared" si="1568"/>
        <v>1822.086468</v>
      </c>
      <c r="AB88" s="137">
        <f t="shared" si="1568"/>
        <v>75139.33306</v>
      </c>
      <c r="AC88" s="138">
        <f t="shared" ref="AC88:AF88" si="1569">U88-$U88</f>
        <v>0</v>
      </c>
      <c r="AD88" s="138">
        <f t="shared" si="1569"/>
        <v>-3.141592654</v>
      </c>
      <c r="AE88" s="138">
        <f t="shared" si="1569"/>
        <v>-3.141592654</v>
      </c>
      <c r="AF88" s="138">
        <f t="shared" si="1569"/>
        <v>0</v>
      </c>
      <c r="AG88" s="138">
        <f t="shared" ref="AG88:AJ88" si="1570">Y88/$Y88</f>
        <v>1</v>
      </c>
      <c r="AH88" s="138">
        <f t="shared" si="1570"/>
        <v>18.48780655</v>
      </c>
      <c r="AI88" s="138">
        <f t="shared" si="1570"/>
        <v>8328.539757</v>
      </c>
      <c r="AJ88" s="138">
        <f t="shared" si="1570"/>
        <v>343452.9227</v>
      </c>
      <c r="AK88" s="139">
        <f t="shared" ref="AK88:AN88" si="1571">AG88*COS(AC88)</f>
        <v>1</v>
      </c>
      <c r="AL88" s="139">
        <f t="shared" si="1571"/>
        <v>-18.48780655</v>
      </c>
      <c r="AM88" s="139">
        <f t="shared" si="1571"/>
        <v>-8328.539757</v>
      </c>
      <c r="AN88" s="139">
        <f t="shared" si="1571"/>
        <v>343452.9227</v>
      </c>
      <c r="AO88" s="129">
        <f t="shared" ref="AO88:AR88" si="1572">AG88*SIN(AC88)</f>
        <v>0</v>
      </c>
      <c r="AP88" s="129">
        <f t="shared" si="1572"/>
        <v>0</v>
      </c>
      <c r="AQ88" s="129">
        <f t="shared" si="1572"/>
        <v>0</v>
      </c>
      <c r="AR88" s="129">
        <f t="shared" si="1572"/>
        <v>0</v>
      </c>
      <c r="AS88" s="140">
        <f t="shared" si="45"/>
        <v>-9.424777961</v>
      </c>
      <c r="AT88" s="141">
        <f t="shared" si="46"/>
        <v>-9.424777961</v>
      </c>
      <c r="AU88" s="141">
        <f t="shared" si="47"/>
        <v>-3.141592654</v>
      </c>
      <c r="AV88" s="122">
        <f t="shared" si="48"/>
        <v>3.141592654</v>
      </c>
      <c r="AW88" s="142">
        <f t="shared" si="49"/>
        <v>6319.113621</v>
      </c>
      <c r="AX88" s="130">
        <f t="shared" si="50"/>
        <v>6319.113621</v>
      </c>
      <c r="AY88" s="143">
        <f t="shared" si="51"/>
        <v>12638.22724</v>
      </c>
      <c r="AZ88" s="143">
        <f t="shared" si="52"/>
        <v>0</v>
      </c>
      <c r="BA88" s="143">
        <f t="shared" si="53"/>
        <v>0</v>
      </c>
      <c r="BB88" s="124">
        <f t="shared" si="54"/>
        <v>12638.22724</v>
      </c>
      <c r="BC88" s="140">
        <f t="shared" ref="BC88:BD88" si="1573">BC$2*AD88</f>
        <v>-3.141592654</v>
      </c>
      <c r="BD88" s="140">
        <f t="shared" si="1573"/>
        <v>-3.141592654</v>
      </c>
      <c r="BE88" s="141">
        <f t="shared" si="56"/>
        <v>-6.283185307</v>
      </c>
      <c r="BF88" s="141">
        <f t="shared" si="57"/>
        <v>0</v>
      </c>
      <c r="BG88" s="122">
        <f t="shared" si="58"/>
        <v>0</v>
      </c>
      <c r="BH88" s="142">
        <f t="shared" ref="BH88:BI88" si="1574">POWER(AH88,BH$2)</f>
        <v>18.48780655</v>
      </c>
      <c r="BI88" s="142">
        <f t="shared" si="1574"/>
        <v>8328.539757</v>
      </c>
      <c r="BJ88" s="130">
        <f t="shared" si="60"/>
        <v>153976.4318</v>
      </c>
      <c r="BK88" s="143">
        <f t="shared" si="61"/>
        <v>1385787.886</v>
      </c>
      <c r="BL88" s="143">
        <f t="shared" si="62"/>
        <v>0</v>
      </c>
      <c r="BM88" s="143">
        <f t="shared" si="63"/>
        <v>0</v>
      </c>
      <c r="BN88" s="124">
        <f t="shared" si="64"/>
        <v>1385787.886</v>
      </c>
      <c r="BO88" s="140">
        <f t="shared" si="65"/>
        <v>0</v>
      </c>
      <c r="BP88" s="141">
        <f t="shared" si="66"/>
        <v>0</v>
      </c>
      <c r="BQ88" s="141">
        <f t="shared" si="67"/>
        <v>0</v>
      </c>
      <c r="BR88" s="122">
        <f t="shared" si="68"/>
        <v>0</v>
      </c>
      <c r="BS88" s="142">
        <f t="shared" si="69"/>
        <v>343452.9227</v>
      </c>
      <c r="BT88" s="130">
        <f t="shared" si="70"/>
        <v>343452.9227</v>
      </c>
      <c r="BU88" s="143">
        <f t="shared" si="71"/>
        <v>-9273228.912</v>
      </c>
      <c r="BV88" s="143">
        <f t="shared" si="72"/>
        <v>0</v>
      </c>
      <c r="BW88" s="143">
        <f t="shared" si="73"/>
        <v>3.141592654</v>
      </c>
      <c r="BX88" s="124">
        <f t="shared" si="74"/>
        <v>9273228.912</v>
      </c>
      <c r="BY88" s="144">
        <f t="shared" ref="BY88:BZ88" si="1575">AY88+BK88+BU88</f>
        <v>-7874802.798</v>
      </c>
      <c r="BZ88" s="144">
        <f t="shared" si="1575"/>
        <v>0</v>
      </c>
      <c r="CA88" s="144">
        <f t="shared" si="76"/>
        <v>-3.141592654</v>
      </c>
      <c r="CB88" s="145">
        <f t="shared" si="77"/>
        <v>7874802.798</v>
      </c>
      <c r="CC88" s="140">
        <f t="shared" ref="CC88:CD88" si="1576">CC$2*AD88</f>
        <v>-6.283185307</v>
      </c>
      <c r="CD88" s="140">
        <f t="shared" si="1576"/>
        <v>-6.283185307</v>
      </c>
      <c r="CE88" s="141">
        <f t="shared" si="79"/>
        <v>-12.56637061</v>
      </c>
      <c r="CF88" s="141">
        <f t="shared" si="80"/>
        <v>0</v>
      </c>
      <c r="CG88" s="122">
        <f t="shared" si="81"/>
        <v>0</v>
      </c>
      <c r="CH88" s="142">
        <f t="shared" ref="CH88:CI88" si="1577">POWER(AH88,CH$2)</f>
        <v>341.7989909</v>
      </c>
      <c r="CI88" s="142">
        <f t="shared" si="1577"/>
        <v>69364574.48</v>
      </c>
      <c r="CJ88" s="130">
        <f t="shared" si="83"/>
        <v>23708741560</v>
      </c>
      <c r="CK88" s="143">
        <f t="shared" si="84"/>
        <v>-23708741560</v>
      </c>
      <c r="CL88" s="143">
        <f t="shared" si="85"/>
        <v>0</v>
      </c>
      <c r="CM88" s="143">
        <f t="shared" si="86"/>
        <v>3.141592654</v>
      </c>
      <c r="CN88" s="124">
        <f t="shared" si="87"/>
        <v>23708741560</v>
      </c>
      <c r="CO88" s="140">
        <f t="shared" si="88"/>
        <v>-9.424777961</v>
      </c>
      <c r="CP88" s="141">
        <f t="shared" si="89"/>
        <v>-9.424777961</v>
      </c>
      <c r="CQ88" s="141">
        <f t="shared" si="90"/>
        <v>-3.141592654</v>
      </c>
      <c r="CR88" s="122">
        <f t="shared" si="91"/>
        <v>3.141592654</v>
      </c>
      <c r="CS88" s="142">
        <f t="shared" si="92"/>
        <v>577705616284</v>
      </c>
      <c r="CT88" s="130">
        <f t="shared" si="93"/>
        <v>577705616284</v>
      </c>
      <c r="CU88" s="143">
        <f t="shared" si="94"/>
        <v>-2310822465136</v>
      </c>
      <c r="CV88" s="143">
        <f t="shared" si="95"/>
        <v>0.0002829941335</v>
      </c>
      <c r="CW88" s="143">
        <f t="shared" si="96"/>
        <v>3.141592654</v>
      </c>
      <c r="CX88" s="124">
        <f t="shared" si="97"/>
        <v>2310822465136</v>
      </c>
      <c r="CY88" s="140">
        <f t="shared" si="98"/>
        <v>-9.424777961</v>
      </c>
      <c r="CZ88" s="140">
        <f t="shared" si="99"/>
        <v>0</v>
      </c>
      <c r="DA88" s="141">
        <f t="shared" si="100"/>
        <v>-9.424777961</v>
      </c>
      <c r="DB88" s="141">
        <f t="shared" si="101"/>
        <v>-3.141592654</v>
      </c>
      <c r="DC88" s="122">
        <f t="shared" si="102"/>
        <v>3.141592654</v>
      </c>
      <c r="DD88" s="142">
        <f t="shared" si="103"/>
        <v>6319.113621</v>
      </c>
      <c r="DE88" s="142">
        <f t="shared" si="104"/>
        <v>343452.9227</v>
      </c>
      <c r="DF88" s="130">
        <f t="shared" si="105"/>
        <v>2170318042</v>
      </c>
      <c r="DG88" s="143">
        <f t="shared" si="106"/>
        <v>-8681272166</v>
      </c>
      <c r="DH88" s="143">
        <f t="shared" si="107"/>
        <v>0.000001063149217</v>
      </c>
      <c r="DI88" s="143">
        <f t="shared" si="108"/>
        <v>3.141592654</v>
      </c>
      <c r="DJ88" s="124">
        <f t="shared" si="109"/>
        <v>8681272166</v>
      </c>
      <c r="DK88" s="140">
        <f t="shared" ref="DK88:DM88" si="1578">DK$2*AD88</f>
        <v>-3.141592654</v>
      </c>
      <c r="DL88" s="140">
        <f t="shared" si="1578"/>
        <v>-3.141592654</v>
      </c>
      <c r="DM88" s="140">
        <f t="shared" si="1578"/>
        <v>0</v>
      </c>
      <c r="DN88" s="141">
        <f t="shared" si="111"/>
        <v>-6.283185307</v>
      </c>
      <c r="DO88" s="141">
        <f t="shared" si="112"/>
        <v>0</v>
      </c>
      <c r="DP88" s="122">
        <f t="shared" si="113"/>
        <v>0</v>
      </c>
      <c r="DQ88" s="142">
        <f t="shared" ref="DQ88:DS88" si="1579">POWER(AH88,DQ$2)</f>
        <v>18.48780655</v>
      </c>
      <c r="DR88" s="142">
        <f t="shared" si="1579"/>
        <v>8328.539757</v>
      </c>
      <c r="DS88" s="142">
        <f t="shared" si="1579"/>
        <v>343452.9227</v>
      </c>
      <c r="DT88" s="130">
        <f t="shared" si="115"/>
        <v>52883655533</v>
      </c>
      <c r="DU88" s="143">
        <f t="shared" si="116"/>
        <v>-951905799594</v>
      </c>
      <c r="DV88" s="143">
        <f t="shared" si="117"/>
        <v>0</v>
      </c>
      <c r="DW88" s="143">
        <f t="shared" si="118"/>
        <v>3.141592654</v>
      </c>
      <c r="DX88" s="124">
        <f t="shared" si="119"/>
        <v>951905799594</v>
      </c>
      <c r="DY88" s="140">
        <f t="shared" si="120"/>
        <v>0</v>
      </c>
      <c r="DZ88" s="141">
        <f t="shared" si="121"/>
        <v>0</v>
      </c>
      <c r="EA88" s="141">
        <f t="shared" si="122"/>
        <v>0</v>
      </c>
      <c r="EB88" s="122">
        <f t="shared" si="123"/>
        <v>0</v>
      </c>
      <c r="EC88" s="142">
        <f t="shared" si="124"/>
        <v>117959910082</v>
      </c>
      <c r="ED88" s="130">
        <f t="shared" si="125"/>
        <v>117959910082</v>
      </c>
      <c r="EE88" s="143">
        <f t="shared" si="126"/>
        <v>3184917572220</v>
      </c>
      <c r="EF88" s="143">
        <f t="shared" si="127"/>
        <v>0</v>
      </c>
      <c r="EG88" s="143">
        <f t="shared" si="128"/>
        <v>0</v>
      </c>
      <c r="EH88" s="124">
        <f t="shared" si="129"/>
        <v>3184917572220</v>
      </c>
      <c r="EI88" s="144">
        <f t="shared" ref="EI88:EJ88" si="1580">CK88+CU88+DG88+DU88+EE88</f>
        <v>-110200706236</v>
      </c>
      <c r="EJ88" s="144">
        <f t="shared" si="1580"/>
        <v>0.0002840572827</v>
      </c>
      <c r="EK88" s="144">
        <f t="shared" si="131"/>
        <v>3.141592654</v>
      </c>
      <c r="EL88" s="145">
        <f t="shared" si="132"/>
        <v>110200706236</v>
      </c>
      <c r="EM88" s="140">
        <f t="shared" si="133"/>
        <v>1.570796327</v>
      </c>
      <c r="EN88" s="141">
        <f t="shared" si="134"/>
        <v>1.570796327</v>
      </c>
      <c r="EO88" s="141">
        <f t="shared" si="135"/>
        <v>1.570796327</v>
      </c>
      <c r="EP88" s="122">
        <f t="shared" si="136"/>
        <v>1.570796327</v>
      </c>
      <c r="EQ88" s="142">
        <f t="shared" si="137"/>
        <v>331964.9172</v>
      </c>
      <c r="ER88" s="130">
        <f t="shared" si="138"/>
        <v>331964.9172</v>
      </c>
      <c r="ES88" s="143">
        <f t="shared" si="139"/>
        <v>0.000000002403704267</v>
      </c>
      <c r="ET88" s="143">
        <f t="shared" si="140"/>
        <v>1724940.309</v>
      </c>
      <c r="EU88" s="143">
        <f t="shared" si="141"/>
        <v>1.570796327</v>
      </c>
      <c r="EV88" s="124">
        <f t="shared" si="142"/>
        <v>1724940.309</v>
      </c>
      <c r="EW88" s="144">
        <f t="shared" ref="EW88:EX88" si="1581">BY88+ES88</f>
        <v>-7874802.798</v>
      </c>
      <c r="EX88" s="144">
        <f t="shared" si="1581"/>
        <v>1724940.309</v>
      </c>
      <c r="EY88" s="144">
        <f t="shared" si="144"/>
        <v>2.925952942</v>
      </c>
      <c r="EZ88" s="145">
        <f t="shared" si="145"/>
        <v>8061509.671</v>
      </c>
      <c r="FA88" s="140">
        <f t="shared" si="146"/>
        <v>0.9753176475</v>
      </c>
      <c r="FB88" s="141">
        <f t="shared" si="147"/>
        <v>0.9753176475</v>
      </c>
      <c r="FC88" s="141">
        <f t="shared" si="148"/>
        <v>0.9753176475</v>
      </c>
      <c r="FD88" s="122">
        <f t="shared" si="149"/>
        <v>0.9753176475</v>
      </c>
      <c r="FE88" s="142">
        <f t="shared" si="150"/>
        <v>200.5112725</v>
      </c>
      <c r="FF88" s="130">
        <f t="shared" si="151"/>
        <v>200.5112725</v>
      </c>
      <c r="FG88" s="143">
        <f t="shared" si="152"/>
        <v>29.75524986</v>
      </c>
      <c r="FH88" s="143">
        <f t="shared" si="153"/>
        <v>43.91790854</v>
      </c>
      <c r="FI88" s="143">
        <f t="shared" si="154"/>
        <v>0.9753176475</v>
      </c>
      <c r="FJ88" s="124">
        <f t="shared" si="155"/>
        <v>53.04863414</v>
      </c>
      <c r="FK88" s="140">
        <f t="shared" si="156"/>
        <v>-6.283185307</v>
      </c>
      <c r="FL88" s="141">
        <f t="shared" si="157"/>
        <v>-6.283185307</v>
      </c>
      <c r="FM88" s="141">
        <f t="shared" si="158"/>
        <v>0</v>
      </c>
      <c r="FN88" s="122">
        <f t="shared" si="159"/>
        <v>0</v>
      </c>
      <c r="FO88" s="142">
        <f t="shared" si="160"/>
        <v>341.7989909</v>
      </c>
      <c r="FP88" s="130">
        <f t="shared" si="161"/>
        <v>341.7989909</v>
      </c>
      <c r="FQ88" s="143">
        <f t="shared" si="162"/>
        <v>-341.7989909</v>
      </c>
      <c r="FR88" s="143">
        <f t="shared" si="163"/>
        <v>0</v>
      </c>
      <c r="FS88" s="143">
        <f t="shared" si="164"/>
        <v>3.141592654</v>
      </c>
      <c r="FT88" s="124">
        <f t="shared" si="165"/>
        <v>341.7989909</v>
      </c>
      <c r="FU88" s="144">
        <f t="shared" si="166"/>
        <v>-25327.41826</v>
      </c>
      <c r="FV88" s="144">
        <f t="shared" si="167"/>
        <v>0</v>
      </c>
      <c r="FW88" s="144">
        <f t="shared" si="168"/>
        <v>-3.141592654</v>
      </c>
      <c r="FX88" s="145">
        <f t="shared" si="169"/>
        <v>25327.41826</v>
      </c>
      <c r="FY88" s="140">
        <f t="shared" si="170"/>
        <v>-3.141592654</v>
      </c>
      <c r="FZ88" s="140">
        <f t="shared" si="171"/>
        <v>-0.9753176475</v>
      </c>
      <c r="GA88" s="141">
        <f t="shared" si="172"/>
        <v>-4.116910301</v>
      </c>
      <c r="GB88" s="141">
        <f t="shared" si="173"/>
        <v>-4.116910301</v>
      </c>
      <c r="GC88" s="122">
        <f t="shared" si="174"/>
        <v>2.166275006</v>
      </c>
      <c r="GD88" s="142">
        <f t="shared" si="175"/>
        <v>25327.41826</v>
      </c>
      <c r="GE88" s="142">
        <f t="shared" si="176"/>
        <v>0.01885062672</v>
      </c>
      <c r="GF88" s="130">
        <f t="shared" si="177"/>
        <v>477.4377073</v>
      </c>
      <c r="GG88" s="143">
        <f t="shared" si="178"/>
        <v>-29.75524986</v>
      </c>
      <c r="GH88" s="143">
        <f t="shared" si="179"/>
        <v>43.91790854</v>
      </c>
      <c r="GI88" s="143">
        <f t="shared" si="180"/>
        <v>2.166275006</v>
      </c>
      <c r="GJ88" s="124">
        <f t="shared" si="181"/>
        <v>53.04863414</v>
      </c>
      <c r="GK88" s="146">
        <f t="shared" si="182"/>
        <v>-0.5</v>
      </c>
      <c r="GL88" s="127">
        <f t="shared" si="183"/>
        <v>-0.8660254038</v>
      </c>
      <c r="GM88" s="146">
        <f t="shared" si="184"/>
        <v>-2.094395102</v>
      </c>
      <c r="GN88" s="127">
        <f t="shared" si="185"/>
        <v>1</v>
      </c>
      <c r="GO88" s="147">
        <f t="shared" si="186"/>
        <v>-0.5</v>
      </c>
      <c r="GP88" s="128">
        <f t="shared" si="187"/>
        <v>0.8660254038</v>
      </c>
      <c r="GQ88" s="147">
        <f t="shared" si="188"/>
        <v>2.094395102</v>
      </c>
      <c r="GR88" s="128">
        <f t="shared" si="189"/>
        <v>1</v>
      </c>
      <c r="GS88" s="140">
        <f t="shared" si="190"/>
        <v>-2.094395102</v>
      </c>
      <c r="GT88" s="140">
        <f t="shared" si="191"/>
        <v>0.9753176475</v>
      </c>
      <c r="GU88" s="141">
        <f t="shared" si="192"/>
        <v>-1.119077455</v>
      </c>
      <c r="GV88" s="141">
        <f t="shared" si="193"/>
        <v>-1.119077455</v>
      </c>
      <c r="GW88" s="122">
        <f t="shared" si="194"/>
        <v>-1.119077455</v>
      </c>
      <c r="GX88" s="142">
        <f t="shared" si="195"/>
        <v>1</v>
      </c>
      <c r="GY88" s="142">
        <f t="shared" si="196"/>
        <v>53.04863414</v>
      </c>
      <c r="GZ88" s="130">
        <f t="shared" si="197"/>
        <v>53.04863414</v>
      </c>
      <c r="HA88" s="143">
        <f t="shared" si="198"/>
        <v>23.15639955</v>
      </c>
      <c r="HB88" s="143">
        <f t="shared" si="199"/>
        <v>-47.72775654</v>
      </c>
      <c r="HC88" s="143">
        <f t="shared" si="200"/>
        <v>-1.119077455</v>
      </c>
      <c r="HD88" s="124">
        <f t="shared" si="201"/>
        <v>53.04863414</v>
      </c>
      <c r="HE88" s="140">
        <f t="shared" si="202"/>
        <v>2.094395102</v>
      </c>
      <c r="HF88" s="140">
        <f t="shared" si="203"/>
        <v>2.166275006</v>
      </c>
      <c r="HG88" s="141">
        <f t="shared" si="204"/>
        <v>4.260670109</v>
      </c>
      <c r="HH88" s="141">
        <f t="shared" si="205"/>
        <v>4.260670109</v>
      </c>
      <c r="HI88" s="122">
        <f t="shared" si="206"/>
        <v>-2.022515199</v>
      </c>
      <c r="HJ88" s="142">
        <f t="shared" si="207"/>
        <v>1</v>
      </c>
      <c r="HK88" s="142">
        <f t="shared" si="208"/>
        <v>53.04863414</v>
      </c>
      <c r="HL88" s="130">
        <f t="shared" si="209"/>
        <v>53.04863414</v>
      </c>
      <c r="HM88" s="143">
        <f t="shared" si="210"/>
        <v>-23.15639955</v>
      </c>
      <c r="HN88" s="143">
        <f t="shared" si="211"/>
        <v>-47.72775654</v>
      </c>
      <c r="HO88" s="143">
        <f t="shared" si="212"/>
        <v>-2.022515199</v>
      </c>
      <c r="HP88" s="124">
        <f t="shared" si="213"/>
        <v>53.04863414</v>
      </c>
      <c r="HQ88" s="140">
        <f t="shared" si="214"/>
        <v>2.094395102</v>
      </c>
      <c r="HR88" s="140">
        <f t="shared" si="215"/>
        <v>0.9753176475</v>
      </c>
      <c r="HS88" s="141">
        <f t="shared" si="216"/>
        <v>3.06971275</v>
      </c>
      <c r="HT88" s="141">
        <f t="shared" si="217"/>
        <v>3.06971275</v>
      </c>
      <c r="HU88" s="122">
        <f t="shared" si="218"/>
        <v>3.06971275</v>
      </c>
      <c r="HV88" s="142">
        <f t="shared" si="219"/>
        <v>1</v>
      </c>
      <c r="HW88" s="142">
        <f t="shared" si="220"/>
        <v>53.04863414</v>
      </c>
      <c r="HX88" s="130">
        <f t="shared" si="221"/>
        <v>53.04863414</v>
      </c>
      <c r="HY88" s="143">
        <f t="shared" si="222"/>
        <v>-52.91164941</v>
      </c>
      <c r="HZ88" s="143">
        <f t="shared" si="223"/>
        <v>3.809848</v>
      </c>
      <c r="IA88" s="143">
        <f t="shared" si="224"/>
        <v>3.06971275</v>
      </c>
      <c r="IB88" s="124">
        <f t="shared" si="225"/>
        <v>53.04863414</v>
      </c>
      <c r="IC88" s="140">
        <f t="shared" si="226"/>
        <v>-2.094395102</v>
      </c>
      <c r="ID88" s="140">
        <f t="shared" si="227"/>
        <v>2.166275006</v>
      </c>
      <c r="IE88" s="141">
        <f t="shared" si="228"/>
        <v>0.07187990373</v>
      </c>
      <c r="IF88" s="141">
        <f t="shared" si="229"/>
        <v>0.07187990373</v>
      </c>
      <c r="IG88" s="122">
        <f t="shared" si="230"/>
        <v>0.07187990373</v>
      </c>
      <c r="IH88" s="142">
        <f t="shared" si="231"/>
        <v>1</v>
      </c>
      <c r="II88" s="142">
        <f t="shared" si="232"/>
        <v>53.04863414</v>
      </c>
      <c r="IJ88" s="130">
        <f t="shared" si="233"/>
        <v>53.04863414</v>
      </c>
      <c r="IK88" s="143">
        <f t="shared" si="234"/>
        <v>52.91164941</v>
      </c>
      <c r="IL88" s="143">
        <f t="shared" si="235"/>
        <v>3.809848</v>
      </c>
      <c r="IM88" s="143">
        <f t="shared" si="236"/>
        <v>0.07187990373</v>
      </c>
      <c r="IN88" s="124">
        <f t="shared" si="237"/>
        <v>53.04863414</v>
      </c>
    </row>
    <row r="89" ht="12.75" customHeight="1">
      <c r="A89" s="129">
        <f>'Cortez Cubic'!AP89</f>
        <v>-0.2187762226</v>
      </c>
      <c r="B89" s="129">
        <f>'Cortez Cubic'!AQ89</f>
        <v>5.213031172</v>
      </c>
      <c r="C89" s="129">
        <f>'Cortez Cubic'!AR89</f>
        <v>5772.415597</v>
      </c>
      <c r="D89" s="129">
        <f>'Cortez Cubic'!AS89</f>
        <v>-394845.805</v>
      </c>
      <c r="E89" s="129">
        <f t="shared" ref="E89:H89" si="1582">0</f>
        <v>0</v>
      </c>
      <c r="F89" s="129">
        <f t="shared" si="1582"/>
        <v>0</v>
      </c>
      <c r="G89" s="129">
        <f t="shared" si="1582"/>
        <v>0</v>
      </c>
      <c r="H89" s="129">
        <f t="shared" si="1582"/>
        <v>0</v>
      </c>
      <c r="I89" s="110">
        <f>'Cortez Cubic'!I89</f>
        <v>113</v>
      </c>
      <c r="J89" s="130">
        <f t="shared" si="28"/>
        <v>117.7302925</v>
      </c>
      <c r="K89" s="131">
        <f t="shared" si="29"/>
        <v>1</v>
      </c>
      <c r="L89" s="131">
        <f t="shared" si="30"/>
        <v>0</v>
      </c>
      <c r="M89" s="132">
        <f t="shared" si="31"/>
        <v>-4.730292455</v>
      </c>
      <c r="N89" s="133">
        <f t="shared" si="32"/>
        <v>32.26422841</v>
      </c>
      <c r="O89" s="134">
        <f t="shared" si="33"/>
        <v>117.7302925</v>
      </c>
      <c r="P89" s="134">
        <f t="shared" si="34"/>
        <v>0</v>
      </c>
      <c r="Q89" s="135">
        <f t="shared" si="35"/>
        <v>85.46606405</v>
      </c>
      <c r="R89" s="135">
        <f t="shared" si="36"/>
        <v>0</v>
      </c>
      <c r="S89" s="136">
        <f t="shared" si="37"/>
        <v>-179.3682133</v>
      </c>
      <c r="T89" s="136">
        <f t="shared" si="38"/>
        <v>0</v>
      </c>
      <c r="U89" s="137">
        <f t="shared" ref="U89:X89" si="1583">ATAN2(A89,E89)</f>
        <v>3.141592654</v>
      </c>
      <c r="V89" s="137">
        <f t="shared" si="1583"/>
        <v>0</v>
      </c>
      <c r="W89" s="137">
        <f t="shared" si="1583"/>
        <v>0</v>
      </c>
      <c r="X89" s="137">
        <f t="shared" si="1583"/>
        <v>3.141592654</v>
      </c>
      <c r="Y89" s="137">
        <f t="shared" ref="Y89:AB89" si="1584">SQRT(POWER(A89,2)+POWER(E89,2))</f>
        <v>0.2187762226</v>
      </c>
      <c r="Z89" s="137">
        <f t="shared" si="1584"/>
        <v>5.213031172</v>
      </c>
      <c r="AA89" s="137">
        <f t="shared" si="1584"/>
        <v>5772.415597</v>
      </c>
      <c r="AB89" s="137">
        <f t="shared" si="1584"/>
        <v>394845.805</v>
      </c>
      <c r="AC89" s="138">
        <f t="shared" ref="AC89:AF89" si="1585">U89-$U89</f>
        <v>0</v>
      </c>
      <c r="AD89" s="138">
        <f t="shared" si="1585"/>
        <v>-3.141592654</v>
      </c>
      <c r="AE89" s="138">
        <f t="shared" si="1585"/>
        <v>-3.141592654</v>
      </c>
      <c r="AF89" s="138">
        <f t="shared" si="1585"/>
        <v>0</v>
      </c>
      <c r="AG89" s="138">
        <f t="shared" ref="AG89:AJ89" si="1586">Y89/$Y89</f>
        <v>1</v>
      </c>
      <c r="AH89" s="138">
        <f t="shared" si="1586"/>
        <v>23.82814325</v>
      </c>
      <c r="AI89" s="138">
        <f t="shared" si="1586"/>
        <v>26385.02269</v>
      </c>
      <c r="AJ89" s="138">
        <f t="shared" si="1586"/>
        <v>1804793.045</v>
      </c>
      <c r="AK89" s="139">
        <f t="shared" ref="AK89:AN89" si="1587">AG89*COS(AC89)</f>
        <v>1</v>
      </c>
      <c r="AL89" s="139">
        <f t="shared" si="1587"/>
        <v>-23.82814325</v>
      </c>
      <c r="AM89" s="139">
        <f t="shared" si="1587"/>
        <v>-26385.02269</v>
      </c>
      <c r="AN89" s="139">
        <f t="shared" si="1587"/>
        <v>1804793.045</v>
      </c>
      <c r="AO89" s="129">
        <f t="shared" ref="AO89:AR89" si="1588">AG89*SIN(AC89)</f>
        <v>0</v>
      </c>
      <c r="AP89" s="129">
        <f t="shared" si="1588"/>
        <v>0</v>
      </c>
      <c r="AQ89" s="129">
        <f t="shared" si="1588"/>
        <v>0</v>
      </c>
      <c r="AR89" s="129">
        <f t="shared" si="1588"/>
        <v>0</v>
      </c>
      <c r="AS89" s="140">
        <f t="shared" si="45"/>
        <v>-9.424777961</v>
      </c>
      <c r="AT89" s="141">
        <f t="shared" si="46"/>
        <v>-9.424777961</v>
      </c>
      <c r="AU89" s="141">
        <f t="shared" si="47"/>
        <v>-3.141592654</v>
      </c>
      <c r="AV89" s="122">
        <f t="shared" si="48"/>
        <v>3.141592654</v>
      </c>
      <c r="AW89" s="142">
        <f t="shared" si="49"/>
        <v>13529.15296</v>
      </c>
      <c r="AX89" s="130">
        <f t="shared" si="50"/>
        <v>13529.15296</v>
      </c>
      <c r="AY89" s="143">
        <f t="shared" si="51"/>
        <v>27058.30593</v>
      </c>
      <c r="AZ89" s="143">
        <f t="shared" si="52"/>
        <v>0</v>
      </c>
      <c r="BA89" s="143">
        <f t="shared" si="53"/>
        <v>0</v>
      </c>
      <c r="BB89" s="124">
        <f t="shared" si="54"/>
        <v>27058.30593</v>
      </c>
      <c r="BC89" s="140">
        <f t="shared" ref="BC89:BD89" si="1589">BC$2*AD89</f>
        <v>-3.141592654</v>
      </c>
      <c r="BD89" s="140">
        <f t="shared" si="1589"/>
        <v>-3.141592654</v>
      </c>
      <c r="BE89" s="141">
        <f t="shared" si="56"/>
        <v>-6.283185307</v>
      </c>
      <c r="BF89" s="141">
        <f t="shared" si="57"/>
        <v>0</v>
      </c>
      <c r="BG89" s="122">
        <f t="shared" si="58"/>
        <v>0</v>
      </c>
      <c r="BH89" s="142">
        <f t="shared" ref="BH89:BI89" si="1590">POWER(AH89,BH$2)</f>
        <v>23.82814325</v>
      </c>
      <c r="BI89" s="142">
        <f t="shared" si="1590"/>
        <v>26385.02269</v>
      </c>
      <c r="BJ89" s="130">
        <f t="shared" si="60"/>
        <v>628706.1003</v>
      </c>
      <c r="BK89" s="143">
        <f t="shared" si="61"/>
        <v>5658354.903</v>
      </c>
      <c r="BL89" s="143">
        <f t="shared" si="62"/>
        <v>0</v>
      </c>
      <c r="BM89" s="143">
        <f t="shared" si="63"/>
        <v>0</v>
      </c>
      <c r="BN89" s="124">
        <f t="shared" si="64"/>
        <v>5658354.903</v>
      </c>
      <c r="BO89" s="140">
        <f t="shared" si="65"/>
        <v>0</v>
      </c>
      <c r="BP89" s="141">
        <f t="shared" si="66"/>
        <v>0</v>
      </c>
      <c r="BQ89" s="141">
        <f t="shared" si="67"/>
        <v>0</v>
      </c>
      <c r="BR89" s="122">
        <f t="shared" si="68"/>
        <v>0</v>
      </c>
      <c r="BS89" s="142">
        <f t="shared" si="69"/>
        <v>1804793.045</v>
      </c>
      <c r="BT89" s="130">
        <f t="shared" si="70"/>
        <v>1804793.045</v>
      </c>
      <c r="BU89" s="143">
        <f t="shared" si="71"/>
        <v>-48729412.23</v>
      </c>
      <c r="BV89" s="143">
        <f t="shared" si="72"/>
        <v>0</v>
      </c>
      <c r="BW89" s="143">
        <f t="shared" si="73"/>
        <v>3.141592654</v>
      </c>
      <c r="BX89" s="124">
        <f t="shared" si="74"/>
        <v>48729412.23</v>
      </c>
      <c r="BY89" s="144">
        <f t="shared" ref="BY89:BZ89" si="1591">AY89+BK89+BU89</f>
        <v>-43043999.02</v>
      </c>
      <c r="BZ89" s="144">
        <f t="shared" si="1591"/>
        <v>0</v>
      </c>
      <c r="CA89" s="144">
        <f t="shared" si="76"/>
        <v>-3.141592654</v>
      </c>
      <c r="CB89" s="145">
        <f t="shared" si="77"/>
        <v>43043999.02</v>
      </c>
      <c r="CC89" s="140">
        <f t="shared" ref="CC89:CD89" si="1592">CC$2*AD89</f>
        <v>-6.283185307</v>
      </c>
      <c r="CD89" s="140">
        <f t="shared" si="1592"/>
        <v>-6.283185307</v>
      </c>
      <c r="CE89" s="141">
        <f t="shared" si="79"/>
        <v>-12.56637061</v>
      </c>
      <c r="CF89" s="141">
        <f t="shared" si="80"/>
        <v>0</v>
      </c>
      <c r="CG89" s="122">
        <f t="shared" si="81"/>
        <v>0</v>
      </c>
      <c r="CH89" s="142">
        <f t="shared" ref="CH89:CI89" si="1593">POWER(AH89,CH$2)</f>
        <v>567.7804108</v>
      </c>
      <c r="CI89" s="142">
        <f t="shared" si="1593"/>
        <v>696169422.3</v>
      </c>
      <c r="CJ89" s="130">
        <f t="shared" si="83"/>
        <v>395271360587</v>
      </c>
      <c r="CK89" s="143">
        <f t="shared" si="84"/>
        <v>-395271360587</v>
      </c>
      <c r="CL89" s="143">
        <f t="shared" si="85"/>
        <v>0</v>
      </c>
      <c r="CM89" s="143">
        <f t="shared" si="86"/>
        <v>3.141592654</v>
      </c>
      <c r="CN89" s="124">
        <f t="shared" si="87"/>
        <v>395271360587</v>
      </c>
      <c r="CO89" s="140">
        <f t="shared" si="88"/>
        <v>-9.424777961</v>
      </c>
      <c r="CP89" s="141">
        <f t="shared" si="89"/>
        <v>-9.424777961</v>
      </c>
      <c r="CQ89" s="141">
        <f t="shared" si="90"/>
        <v>-3.141592654</v>
      </c>
      <c r="CR89" s="122">
        <f t="shared" si="91"/>
        <v>3.141592654</v>
      </c>
      <c r="CS89" s="142">
        <f t="shared" si="92"/>
        <v>18368446004003</v>
      </c>
      <c r="CT89" s="130">
        <f t="shared" si="93"/>
        <v>18368446004003</v>
      </c>
      <c r="CU89" s="143">
        <f t="shared" si="94"/>
        <v>-73473784016013</v>
      </c>
      <c r="CV89" s="143">
        <f t="shared" si="95"/>
        <v>0.008997943442</v>
      </c>
      <c r="CW89" s="143">
        <f t="shared" si="96"/>
        <v>3.141592654</v>
      </c>
      <c r="CX89" s="124">
        <f t="shared" si="97"/>
        <v>73473784016013</v>
      </c>
      <c r="CY89" s="140">
        <f t="shared" si="98"/>
        <v>-9.424777961</v>
      </c>
      <c r="CZ89" s="140">
        <f t="shared" si="99"/>
        <v>0</v>
      </c>
      <c r="DA89" s="141">
        <f t="shared" si="100"/>
        <v>-9.424777961</v>
      </c>
      <c r="DB89" s="141">
        <f t="shared" si="101"/>
        <v>-3.141592654</v>
      </c>
      <c r="DC89" s="122">
        <f t="shared" si="102"/>
        <v>3.141592654</v>
      </c>
      <c r="DD89" s="142">
        <f t="shared" si="103"/>
        <v>13529.15296</v>
      </c>
      <c r="DE89" s="142">
        <f t="shared" si="104"/>
        <v>1804793.045</v>
      </c>
      <c r="DF89" s="130">
        <f t="shared" si="105"/>
        <v>24417321178</v>
      </c>
      <c r="DG89" s="143">
        <f t="shared" si="106"/>
        <v>-97669284712</v>
      </c>
      <c r="DH89" s="143">
        <f t="shared" si="107"/>
        <v>0.00001196103769</v>
      </c>
      <c r="DI89" s="143">
        <f t="shared" si="108"/>
        <v>3.141592654</v>
      </c>
      <c r="DJ89" s="124">
        <f t="shared" si="109"/>
        <v>97669284712</v>
      </c>
      <c r="DK89" s="140">
        <f t="shared" ref="DK89:DM89" si="1594">DK$2*AD89</f>
        <v>-3.141592654</v>
      </c>
      <c r="DL89" s="140">
        <f t="shared" si="1594"/>
        <v>-3.141592654</v>
      </c>
      <c r="DM89" s="140">
        <f t="shared" si="1594"/>
        <v>0</v>
      </c>
      <c r="DN89" s="141">
        <f t="shared" si="111"/>
        <v>-6.283185307</v>
      </c>
      <c r="DO89" s="141">
        <f t="shared" si="112"/>
        <v>0</v>
      </c>
      <c r="DP89" s="122">
        <f t="shared" si="113"/>
        <v>0</v>
      </c>
      <c r="DQ89" s="142">
        <f t="shared" ref="DQ89:DS89" si="1595">POWER(AH89,DQ$2)</f>
        <v>23.82814325</v>
      </c>
      <c r="DR89" s="142">
        <f t="shared" si="1595"/>
        <v>26385.02269</v>
      </c>
      <c r="DS89" s="142">
        <f t="shared" si="1595"/>
        <v>1804793.045</v>
      </c>
      <c r="DT89" s="130">
        <f t="shared" si="115"/>
        <v>1134684397463</v>
      </c>
      <c r="DU89" s="143">
        <f t="shared" si="116"/>
        <v>-20424319154329</v>
      </c>
      <c r="DV89" s="143">
        <f t="shared" si="117"/>
        <v>0</v>
      </c>
      <c r="DW89" s="143">
        <f t="shared" si="118"/>
        <v>3.141592654</v>
      </c>
      <c r="DX89" s="124">
        <f t="shared" si="119"/>
        <v>20424319154329</v>
      </c>
      <c r="DY89" s="140">
        <f t="shared" si="120"/>
        <v>0</v>
      </c>
      <c r="DZ89" s="141">
        <f t="shared" si="121"/>
        <v>0</v>
      </c>
      <c r="EA89" s="141">
        <f t="shared" si="122"/>
        <v>0</v>
      </c>
      <c r="EB89" s="122">
        <f t="shared" si="123"/>
        <v>0</v>
      </c>
      <c r="EC89" s="142">
        <f t="shared" si="124"/>
        <v>3257277936693</v>
      </c>
      <c r="ED89" s="130">
        <f t="shared" si="125"/>
        <v>3257277936693</v>
      </c>
      <c r="EE89" s="143">
        <f t="shared" si="126"/>
        <v>87946504290704</v>
      </c>
      <c r="EF89" s="143">
        <f t="shared" si="127"/>
        <v>0</v>
      </c>
      <c r="EG89" s="143">
        <f t="shared" si="128"/>
        <v>0</v>
      </c>
      <c r="EH89" s="124">
        <f t="shared" si="129"/>
        <v>87946504290704</v>
      </c>
      <c r="EI89" s="144">
        <f t="shared" ref="EI89:EJ89" si="1596">CK89+CU89+DG89+DU89+EE89</f>
        <v>-6444539524937</v>
      </c>
      <c r="EJ89" s="144">
        <f t="shared" si="1596"/>
        <v>0.009009904479</v>
      </c>
      <c r="EK89" s="144">
        <f t="shared" si="131"/>
        <v>3.141592654</v>
      </c>
      <c r="EL89" s="145">
        <f t="shared" si="132"/>
        <v>6444539524937</v>
      </c>
      <c r="EM89" s="140">
        <f t="shared" si="133"/>
        <v>1.570796327</v>
      </c>
      <c r="EN89" s="141">
        <f t="shared" si="134"/>
        <v>1.570796327</v>
      </c>
      <c r="EO89" s="141">
        <f t="shared" si="135"/>
        <v>1.570796327</v>
      </c>
      <c r="EP89" s="122">
        <f t="shared" si="136"/>
        <v>1.570796327</v>
      </c>
      <c r="EQ89" s="142">
        <f t="shared" si="137"/>
        <v>2538609.762</v>
      </c>
      <c r="ER89" s="130">
        <f t="shared" si="138"/>
        <v>2538609.762</v>
      </c>
      <c r="ES89" s="143">
        <f t="shared" si="139"/>
        <v>0.000000009594689323</v>
      </c>
      <c r="ET89" s="143">
        <f t="shared" si="140"/>
        <v>13191003.27</v>
      </c>
      <c r="EU89" s="143">
        <f t="shared" si="141"/>
        <v>1.570796327</v>
      </c>
      <c r="EV89" s="124">
        <f t="shared" si="142"/>
        <v>13191003.27</v>
      </c>
      <c r="EW89" s="144">
        <f t="shared" ref="EW89:EX89" si="1597">BY89+ES89</f>
        <v>-43043999.02</v>
      </c>
      <c r="EX89" s="144">
        <f t="shared" si="1597"/>
        <v>13191003.27</v>
      </c>
      <c r="EY89" s="144">
        <f t="shared" si="144"/>
        <v>2.844225377</v>
      </c>
      <c r="EZ89" s="145">
        <f t="shared" si="145"/>
        <v>45019866.93</v>
      </c>
      <c r="FA89" s="140">
        <f t="shared" si="146"/>
        <v>0.9480751258</v>
      </c>
      <c r="FB89" s="141">
        <f t="shared" si="147"/>
        <v>0.9480751258</v>
      </c>
      <c r="FC89" s="141">
        <f t="shared" si="148"/>
        <v>0.9480751258</v>
      </c>
      <c r="FD89" s="122">
        <f t="shared" si="149"/>
        <v>0.9480751258</v>
      </c>
      <c r="FE89" s="142">
        <f t="shared" si="150"/>
        <v>355.7416669</v>
      </c>
      <c r="FF89" s="130">
        <f t="shared" si="151"/>
        <v>355.7416669</v>
      </c>
      <c r="FG89" s="143">
        <f t="shared" si="152"/>
        <v>54.89378902</v>
      </c>
      <c r="FH89" s="143">
        <f t="shared" si="153"/>
        <v>76.45107064</v>
      </c>
      <c r="FI89" s="143">
        <f t="shared" si="154"/>
        <v>0.9480751258</v>
      </c>
      <c r="FJ89" s="124">
        <f t="shared" si="155"/>
        <v>94.11744937</v>
      </c>
      <c r="FK89" s="140">
        <f t="shared" si="156"/>
        <v>-6.283185307</v>
      </c>
      <c r="FL89" s="141">
        <f t="shared" si="157"/>
        <v>-6.283185307</v>
      </c>
      <c r="FM89" s="141">
        <f t="shared" si="158"/>
        <v>0</v>
      </c>
      <c r="FN89" s="122">
        <f t="shared" si="159"/>
        <v>0</v>
      </c>
      <c r="FO89" s="142">
        <f t="shared" si="160"/>
        <v>567.7804108</v>
      </c>
      <c r="FP89" s="130">
        <f t="shared" si="161"/>
        <v>567.7804108</v>
      </c>
      <c r="FQ89" s="143">
        <f t="shared" si="162"/>
        <v>-567.7804108</v>
      </c>
      <c r="FR89" s="143">
        <f t="shared" si="163"/>
        <v>0</v>
      </c>
      <c r="FS89" s="143">
        <f t="shared" si="164"/>
        <v>3.141592654</v>
      </c>
      <c r="FT89" s="124">
        <f t="shared" si="165"/>
        <v>567.7804108</v>
      </c>
      <c r="FU89" s="144">
        <f t="shared" si="166"/>
        <v>-79722.84848</v>
      </c>
      <c r="FV89" s="144">
        <f t="shared" si="167"/>
        <v>0</v>
      </c>
      <c r="FW89" s="144">
        <f t="shared" si="168"/>
        <v>-3.141592654</v>
      </c>
      <c r="FX89" s="145">
        <f t="shared" si="169"/>
        <v>79722.84848</v>
      </c>
      <c r="FY89" s="140">
        <f t="shared" si="170"/>
        <v>-3.141592654</v>
      </c>
      <c r="FZ89" s="140">
        <f t="shared" si="171"/>
        <v>-0.9480751258</v>
      </c>
      <c r="GA89" s="141">
        <f t="shared" si="172"/>
        <v>-4.089667779</v>
      </c>
      <c r="GB89" s="141">
        <f t="shared" si="173"/>
        <v>-4.089667779</v>
      </c>
      <c r="GC89" s="122">
        <f t="shared" si="174"/>
        <v>2.193517528</v>
      </c>
      <c r="GD89" s="142">
        <f t="shared" si="175"/>
        <v>79722.84848</v>
      </c>
      <c r="GE89" s="142">
        <f t="shared" si="176"/>
        <v>0.01062502232</v>
      </c>
      <c r="GF89" s="130">
        <f t="shared" si="177"/>
        <v>847.0570443</v>
      </c>
      <c r="GG89" s="143">
        <f t="shared" si="178"/>
        <v>-54.89378902</v>
      </c>
      <c r="GH89" s="143">
        <f t="shared" si="179"/>
        <v>76.45107064</v>
      </c>
      <c r="GI89" s="143">
        <f t="shared" si="180"/>
        <v>2.193517528</v>
      </c>
      <c r="GJ89" s="124">
        <f t="shared" si="181"/>
        <v>94.11744937</v>
      </c>
      <c r="GK89" s="146">
        <f t="shared" si="182"/>
        <v>-0.5</v>
      </c>
      <c r="GL89" s="127">
        <f t="shared" si="183"/>
        <v>-0.8660254038</v>
      </c>
      <c r="GM89" s="146">
        <f t="shared" si="184"/>
        <v>-2.094395102</v>
      </c>
      <c r="GN89" s="127">
        <f t="shared" si="185"/>
        <v>1</v>
      </c>
      <c r="GO89" s="147">
        <f t="shared" si="186"/>
        <v>-0.5</v>
      </c>
      <c r="GP89" s="128">
        <f t="shared" si="187"/>
        <v>0.8660254038</v>
      </c>
      <c r="GQ89" s="147">
        <f t="shared" si="188"/>
        <v>2.094395102</v>
      </c>
      <c r="GR89" s="128">
        <f t="shared" si="189"/>
        <v>1</v>
      </c>
      <c r="GS89" s="140">
        <f t="shared" si="190"/>
        <v>-2.094395102</v>
      </c>
      <c r="GT89" s="140">
        <f t="shared" si="191"/>
        <v>0.9480751258</v>
      </c>
      <c r="GU89" s="141">
        <f t="shared" si="192"/>
        <v>-1.146319977</v>
      </c>
      <c r="GV89" s="141">
        <f t="shared" si="193"/>
        <v>-1.146319977</v>
      </c>
      <c r="GW89" s="122">
        <f t="shared" si="194"/>
        <v>-1.146319977</v>
      </c>
      <c r="GX89" s="142">
        <f t="shared" si="195"/>
        <v>1</v>
      </c>
      <c r="GY89" s="142">
        <f t="shared" si="196"/>
        <v>94.11744937</v>
      </c>
      <c r="GZ89" s="130">
        <f t="shared" si="197"/>
        <v>94.11744937</v>
      </c>
      <c r="HA89" s="143">
        <f t="shared" si="198"/>
        <v>38.76167481</v>
      </c>
      <c r="HB89" s="143">
        <f t="shared" si="199"/>
        <v>-85.76495112</v>
      </c>
      <c r="HC89" s="143">
        <f t="shared" si="200"/>
        <v>-1.146319977</v>
      </c>
      <c r="HD89" s="124">
        <f t="shared" si="201"/>
        <v>94.11744937</v>
      </c>
      <c r="HE89" s="140">
        <f t="shared" si="202"/>
        <v>2.094395102</v>
      </c>
      <c r="HF89" s="140">
        <f t="shared" si="203"/>
        <v>2.193517528</v>
      </c>
      <c r="HG89" s="141">
        <f t="shared" si="204"/>
        <v>4.28791263</v>
      </c>
      <c r="HH89" s="141">
        <f t="shared" si="205"/>
        <v>4.28791263</v>
      </c>
      <c r="HI89" s="122">
        <f t="shared" si="206"/>
        <v>-1.995272677</v>
      </c>
      <c r="HJ89" s="142">
        <f t="shared" si="207"/>
        <v>1</v>
      </c>
      <c r="HK89" s="142">
        <f t="shared" si="208"/>
        <v>94.11744937</v>
      </c>
      <c r="HL89" s="130">
        <f t="shared" si="209"/>
        <v>94.11744937</v>
      </c>
      <c r="HM89" s="143">
        <f t="shared" si="210"/>
        <v>-38.76167481</v>
      </c>
      <c r="HN89" s="143">
        <f t="shared" si="211"/>
        <v>-85.76495112</v>
      </c>
      <c r="HO89" s="143">
        <f t="shared" si="212"/>
        <v>-1.995272677</v>
      </c>
      <c r="HP89" s="124">
        <f t="shared" si="213"/>
        <v>94.11744937</v>
      </c>
      <c r="HQ89" s="140">
        <f t="shared" si="214"/>
        <v>2.094395102</v>
      </c>
      <c r="HR89" s="140">
        <f t="shared" si="215"/>
        <v>0.9480751258</v>
      </c>
      <c r="HS89" s="141">
        <f t="shared" si="216"/>
        <v>3.042470228</v>
      </c>
      <c r="HT89" s="141">
        <f t="shared" si="217"/>
        <v>3.042470228</v>
      </c>
      <c r="HU89" s="122">
        <f t="shared" si="218"/>
        <v>3.042470228</v>
      </c>
      <c r="HV89" s="142">
        <f t="shared" si="219"/>
        <v>1</v>
      </c>
      <c r="HW89" s="142">
        <f t="shared" si="220"/>
        <v>94.11744937</v>
      </c>
      <c r="HX89" s="130">
        <f t="shared" si="221"/>
        <v>94.11744937</v>
      </c>
      <c r="HY89" s="143">
        <f t="shared" si="222"/>
        <v>-93.65546383</v>
      </c>
      <c r="HZ89" s="143">
        <f t="shared" si="223"/>
        <v>9.313880479</v>
      </c>
      <c r="IA89" s="143">
        <f t="shared" si="224"/>
        <v>3.042470228</v>
      </c>
      <c r="IB89" s="124">
        <f t="shared" si="225"/>
        <v>94.11744937</v>
      </c>
      <c r="IC89" s="140">
        <f t="shared" si="226"/>
        <v>-2.094395102</v>
      </c>
      <c r="ID89" s="140">
        <f t="shared" si="227"/>
        <v>2.193517528</v>
      </c>
      <c r="IE89" s="141">
        <f t="shared" si="228"/>
        <v>0.09912242541</v>
      </c>
      <c r="IF89" s="141">
        <f t="shared" si="229"/>
        <v>0.09912242541</v>
      </c>
      <c r="IG89" s="122">
        <f t="shared" si="230"/>
        <v>0.09912242541</v>
      </c>
      <c r="IH89" s="142">
        <f t="shared" si="231"/>
        <v>1</v>
      </c>
      <c r="II89" s="142">
        <f t="shared" si="232"/>
        <v>94.11744937</v>
      </c>
      <c r="IJ89" s="130">
        <f t="shared" si="233"/>
        <v>94.11744937</v>
      </c>
      <c r="IK89" s="143">
        <f t="shared" si="234"/>
        <v>93.65546383</v>
      </c>
      <c r="IL89" s="143">
        <f t="shared" si="235"/>
        <v>9.313880479</v>
      </c>
      <c r="IM89" s="143">
        <f t="shared" si="236"/>
        <v>0.09912242541</v>
      </c>
      <c r="IN89" s="124">
        <f t="shared" si="237"/>
        <v>94.11744937</v>
      </c>
    </row>
    <row r="90" ht="12.75" customHeight="1">
      <c r="A90" s="129">
        <f>'Cortez Cubic'!AP90</f>
        <v>-0.2187762226</v>
      </c>
      <c r="B90" s="129">
        <f>'Cortez Cubic'!AQ90</f>
        <v>0.7663502982</v>
      </c>
      <c r="C90" s="129">
        <f>'Cortez Cubic'!AR90</f>
        <v>7653.157634</v>
      </c>
      <c r="D90" s="129">
        <f>'Cortez Cubic'!AS90</f>
        <v>-589133.9682</v>
      </c>
      <c r="E90" s="129">
        <f t="shared" ref="E90:H90" si="1598">0</f>
        <v>0</v>
      </c>
      <c r="F90" s="129">
        <f t="shared" si="1598"/>
        <v>0</v>
      </c>
      <c r="G90" s="129">
        <f t="shared" si="1598"/>
        <v>0</v>
      </c>
      <c r="H90" s="129">
        <f t="shared" si="1598"/>
        <v>0</v>
      </c>
      <c r="I90" s="110">
        <f>'Cortez Cubic'!I90</f>
        <v>105</v>
      </c>
      <c r="J90" s="130">
        <f t="shared" si="28"/>
        <v>109.7879326</v>
      </c>
      <c r="K90" s="131">
        <f t="shared" si="29"/>
        <v>0</v>
      </c>
      <c r="L90" s="131">
        <f t="shared" si="30"/>
        <v>1</v>
      </c>
      <c r="M90" s="132">
        <f t="shared" si="31"/>
        <v>-4.787932554</v>
      </c>
      <c r="N90" s="133">
        <f t="shared" si="32"/>
        <v>0</v>
      </c>
      <c r="O90" s="134">
        <f t="shared" si="33"/>
        <v>109.7879326</v>
      </c>
      <c r="P90" s="134">
        <f t="shared" si="34"/>
        <v>-20.23237476</v>
      </c>
      <c r="Q90" s="135">
        <f t="shared" si="35"/>
        <v>109.7879326</v>
      </c>
      <c r="R90" s="135">
        <f t="shared" si="36"/>
        <v>20.23237476</v>
      </c>
      <c r="S90" s="136">
        <f t="shared" si="37"/>
        <v>-216.0729694</v>
      </c>
      <c r="T90" s="136">
        <f t="shared" si="38"/>
        <v>0</v>
      </c>
      <c r="U90" s="137">
        <f t="shared" ref="U90:X90" si="1599">ATAN2(A90,E90)</f>
        <v>3.141592654</v>
      </c>
      <c r="V90" s="137">
        <f t="shared" si="1599"/>
        <v>0</v>
      </c>
      <c r="W90" s="137">
        <f t="shared" si="1599"/>
        <v>0</v>
      </c>
      <c r="X90" s="137">
        <f t="shared" si="1599"/>
        <v>3.141592654</v>
      </c>
      <c r="Y90" s="137">
        <f t="shared" ref="Y90:AB90" si="1600">SQRT(POWER(A90,2)+POWER(E90,2))</f>
        <v>0.2187762226</v>
      </c>
      <c r="Z90" s="137">
        <f t="shared" si="1600"/>
        <v>0.7663502982</v>
      </c>
      <c r="AA90" s="137">
        <f t="shared" si="1600"/>
        <v>7653.157634</v>
      </c>
      <c r="AB90" s="137">
        <f t="shared" si="1600"/>
        <v>589133.9682</v>
      </c>
      <c r="AC90" s="138">
        <f t="shared" ref="AC90:AF90" si="1601">U90-$U90</f>
        <v>0</v>
      </c>
      <c r="AD90" s="138">
        <f t="shared" si="1601"/>
        <v>-3.141592654</v>
      </c>
      <c r="AE90" s="138">
        <f t="shared" si="1601"/>
        <v>-3.141592654</v>
      </c>
      <c r="AF90" s="138">
        <f t="shared" si="1601"/>
        <v>0</v>
      </c>
      <c r="AG90" s="138">
        <f t="shared" ref="AG90:AJ90" si="1602">Y90/$Y90</f>
        <v>1</v>
      </c>
      <c r="AH90" s="138">
        <f t="shared" si="1602"/>
        <v>3.50289574</v>
      </c>
      <c r="AI90" s="138">
        <f t="shared" si="1602"/>
        <v>34981.67005</v>
      </c>
      <c r="AJ90" s="138">
        <f t="shared" si="1602"/>
        <v>2692861.049</v>
      </c>
      <c r="AK90" s="139">
        <f t="shared" ref="AK90:AN90" si="1603">AG90*COS(AC90)</f>
        <v>1</v>
      </c>
      <c r="AL90" s="139">
        <f t="shared" si="1603"/>
        <v>-3.50289574</v>
      </c>
      <c r="AM90" s="139">
        <f t="shared" si="1603"/>
        <v>-34981.67005</v>
      </c>
      <c r="AN90" s="139">
        <f t="shared" si="1603"/>
        <v>2692861.049</v>
      </c>
      <c r="AO90" s="129">
        <f t="shared" ref="AO90:AR90" si="1604">AG90*SIN(AC90)</f>
        <v>0</v>
      </c>
      <c r="AP90" s="129">
        <f t="shared" si="1604"/>
        <v>0</v>
      </c>
      <c r="AQ90" s="129">
        <f t="shared" si="1604"/>
        <v>0</v>
      </c>
      <c r="AR90" s="129">
        <f t="shared" si="1604"/>
        <v>0</v>
      </c>
      <c r="AS90" s="140">
        <f t="shared" si="45"/>
        <v>-9.424777961</v>
      </c>
      <c r="AT90" s="141">
        <f t="shared" si="46"/>
        <v>-9.424777961</v>
      </c>
      <c r="AU90" s="141">
        <f t="shared" si="47"/>
        <v>-3.141592654</v>
      </c>
      <c r="AV90" s="122">
        <f t="shared" si="48"/>
        <v>3.141592654</v>
      </c>
      <c r="AW90" s="142">
        <f t="shared" si="49"/>
        <v>42.98150652</v>
      </c>
      <c r="AX90" s="130">
        <f t="shared" si="50"/>
        <v>42.98150652</v>
      </c>
      <c r="AY90" s="143">
        <f t="shared" si="51"/>
        <v>85.96301304</v>
      </c>
      <c r="AZ90" s="143">
        <f t="shared" si="52"/>
        <v>0</v>
      </c>
      <c r="BA90" s="143">
        <f t="shared" si="53"/>
        <v>0</v>
      </c>
      <c r="BB90" s="124">
        <f t="shared" si="54"/>
        <v>85.96301304</v>
      </c>
      <c r="BC90" s="140">
        <f t="shared" ref="BC90:BD90" si="1605">BC$2*AD90</f>
        <v>-3.141592654</v>
      </c>
      <c r="BD90" s="140">
        <f t="shared" si="1605"/>
        <v>-3.141592654</v>
      </c>
      <c r="BE90" s="141">
        <f t="shared" si="56"/>
        <v>-6.283185307</v>
      </c>
      <c r="BF90" s="141">
        <f t="shared" si="57"/>
        <v>0</v>
      </c>
      <c r="BG90" s="122">
        <f t="shared" si="58"/>
        <v>0</v>
      </c>
      <c r="BH90" s="142">
        <f t="shared" ref="BH90:BI90" si="1606">POWER(AH90,BH$2)</f>
        <v>3.50289574</v>
      </c>
      <c r="BI90" s="142">
        <f t="shared" si="1606"/>
        <v>34981.67005</v>
      </c>
      <c r="BJ90" s="130">
        <f t="shared" si="60"/>
        <v>122537.143</v>
      </c>
      <c r="BK90" s="143">
        <f t="shared" si="61"/>
        <v>1102834.287</v>
      </c>
      <c r="BL90" s="143">
        <f t="shared" si="62"/>
        <v>0</v>
      </c>
      <c r="BM90" s="143">
        <f t="shared" si="63"/>
        <v>0</v>
      </c>
      <c r="BN90" s="124">
        <f t="shared" si="64"/>
        <v>1102834.287</v>
      </c>
      <c r="BO90" s="140">
        <f t="shared" si="65"/>
        <v>0</v>
      </c>
      <c r="BP90" s="141">
        <f t="shared" si="66"/>
        <v>0</v>
      </c>
      <c r="BQ90" s="141">
        <f t="shared" si="67"/>
        <v>0</v>
      </c>
      <c r="BR90" s="122">
        <f t="shared" si="68"/>
        <v>0</v>
      </c>
      <c r="BS90" s="142">
        <f t="shared" si="69"/>
        <v>2692861.049</v>
      </c>
      <c r="BT90" s="130">
        <f t="shared" si="70"/>
        <v>2692861.049</v>
      </c>
      <c r="BU90" s="143">
        <f t="shared" si="71"/>
        <v>-72707248.32</v>
      </c>
      <c r="BV90" s="143">
        <f t="shared" si="72"/>
        <v>0</v>
      </c>
      <c r="BW90" s="143">
        <f t="shared" si="73"/>
        <v>3.141592654</v>
      </c>
      <c r="BX90" s="124">
        <f t="shared" si="74"/>
        <v>72707248.32</v>
      </c>
      <c r="BY90" s="144">
        <f t="shared" ref="BY90:BZ90" si="1607">AY90+BK90+BU90</f>
        <v>-71604328.07</v>
      </c>
      <c r="BZ90" s="144">
        <f t="shared" si="1607"/>
        <v>0</v>
      </c>
      <c r="CA90" s="144">
        <f t="shared" si="76"/>
        <v>-3.141592654</v>
      </c>
      <c r="CB90" s="145">
        <f t="shared" si="77"/>
        <v>71604328.07</v>
      </c>
      <c r="CC90" s="140">
        <f t="shared" ref="CC90:CD90" si="1608">CC$2*AD90</f>
        <v>-6.283185307</v>
      </c>
      <c r="CD90" s="140">
        <f t="shared" si="1608"/>
        <v>-6.283185307</v>
      </c>
      <c r="CE90" s="141">
        <f t="shared" si="79"/>
        <v>-12.56637061</v>
      </c>
      <c r="CF90" s="141">
        <f t="shared" si="80"/>
        <v>0</v>
      </c>
      <c r="CG90" s="122">
        <f t="shared" si="81"/>
        <v>0</v>
      </c>
      <c r="CH90" s="142">
        <f t="shared" ref="CH90:CI90" si="1609">POWER(AH90,CH$2)</f>
        <v>12.27027857</v>
      </c>
      <c r="CI90" s="142">
        <f t="shared" si="1609"/>
        <v>1223717240</v>
      </c>
      <c r="CJ90" s="130">
        <f t="shared" si="83"/>
        <v>15015351417</v>
      </c>
      <c r="CK90" s="143">
        <f t="shared" si="84"/>
        <v>-15015351417</v>
      </c>
      <c r="CL90" s="143">
        <f t="shared" si="85"/>
        <v>0</v>
      </c>
      <c r="CM90" s="143">
        <f t="shared" si="86"/>
        <v>3.141592654</v>
      </c>
      <c r="CN90" s="124">
        <f t="shared" si="87"/>
        <v>15015351417</v>
      </c>
      <c r="CO90" s="140">
        <f t="shared" si="88"/>
        <v>-9.424777961</v>
      </c>
      <c r="CP90" s="141">
        <f t="shared" si="89"/>
        <v>-9.424777961</v>
      </c>
      <c r="CQ90" s="141">
        <f t="shared" si="90"/>
        <v>-3.141592654</v>
      </c>
      <c r="CR90" s="122">
        <f t="shared" si="91"/>
        <v>3.141592654</v>
      </c>
      <c r="CS90" s="142">
        <f t="shared" si="92"/>
        <v>42807672714973</v>
      </c>
      <c r="CT90" s="130">
        <f t="shared" si="93"/>
        <v>42807672714973</v>
      </c>
      <c r="CU90" s="143">
        <f t="shared" si="94"/>
        <v>-171230690859893</v>
      </c>
      <c r="CV90" s="143">
        <f t="shared" si="95"/>
        <v>0.02096971175</v>
      </c>
      <c r="CW90" s="143">
        <f t="shared" si="96"/>
        <v>3.141592654</v>
      </c>
      <c r="CX90" s="124">
        <f t="shared" si="97"/>
        <v>171230690859893</v>
      </c>
      <c r="CY90" s="140">
        <f t="shared" si="98"/>
        <v>-9.424777961</v>
      </c>
      <c r="CZ90" s="140">
        <f t="shared" si="99"/>
        <v>0</v>
      </c>
      <c r="DA90" s="141">
        <f t="shared" si="100"/>
        <v>-9.424777961</v>
      </c>
      <c r="DB90" s="141">
        <f t="shared" si="101"/>
        <v>-3.141592654</v>
      </c>
      <c r="DC90" s="122">
        <f t="shared" si="102"/>
        <v>3.141592654</v>
      </c>
      <c r="DD90" s="142">
        <f t="shared" si="103"/>
        <v>42.98150652</v>
      </c>
      <c r="DE90" s="142">
        <f t="shared" si="104"/>
        <v>2692861.049</v>
      </c>
      <c r="DF90" s="130">
        <f t="shared" si="105"/>
        <v>115743224.7</v>
      </c>
      <c r="DG90" s="143">
        <f t="shared" si="106"/>
        <v>-462972898.9</v>
      </c>
      <c r="DH90" s="143">
        <f t="shared" si="107"/>
        <v>0.00000005669782787</v>
      </c>
      <c r="DI90" s="143">
        <f t="shared" si="108"/>
        <v>3.141592654</v>
      </c>
      <c r="DJ90" s="124">
        <f t="shared" si="109"/>
        <v>462972898.9</v>
      </c>
      <c r="DK90" s="140">
        <f t="shared" ref="DK90:DM90" si="1610">DK$2*AD90</f>
        <v>-3.141592654</v>
      </c>
      <c r="DL90" s="140">
        <f t="shared" si="1610"/>
        <v>-3.141592654</v>
      </c>
      <c r="DM90" s="140">
        <f t="shared" si="1610"/>
        <v>0</v>
      </c>
      <c r="DN90" s="141">
        <f t="shared" si="111"/>
        <v>-6.283185307</v>
      </c>
      <c r="DO90" s="141">
        <f t="shared" si="112"/>
        <v>0</v>
      </c>
      <c r="DP90" s="122">
        <f t="shared" si="113"/>
        <v>0</v>
      </c>
      <c r="DQ90" s="142">
        <f t="shared" ref="DQ90:DS90" si="1611">POWER(AH90,DQ$2)</f>
        <v>3.50289574</v>
      </c>
      <c r="DR90" s="142">
        <f t="shared" si="1611"/>
        <v>34981.67005</v>
      </c>
      <c r="DS90" s="142">
        <f t="shared" si="1611"/>
        <v>2692861.049</v>
      </c>
      <c r="DT90" s="130">
        <f t="shared" si="115"/>
        <v>329975499436</v>
      </c>
      <c r="DU90" s="143">
        <f t="shared" si="116"/>
        <v>-5939558989855</v>
      </c>
      <c r="DV90" s="143">
        <f t="shared" si="117"/>
        <v>0</v>
      </c>
      <c r="DW90" s="143">
        <f t="shared" si="118"/>
        <v>3.141592654</v>
      </c>
      <c r="DX90" s="124">
        <f t="shared" si="119"/>
        <v>5939558989855</v>
      </c>
      <c r="DY90" s="140">
        <f t="shared" si="120"/>
        <v>0</v>
      </c>
      <c r="DZ90" s="141">
        <f t="shared" si="121"/>
        <v>0</v>
      </c>
      <c r="EA90" s="141">
        <f t="shared" si="122"/>
        <v>0</v>
      </c>
      <c r="EB90" s="122">
        <f t="shared" si="123"/>
        <v>0</v>
      </c>
      <c r="EC90" s="142">
        <f t="shared" si="124"/>
        <v>7251500627724</v>
      </c>
      <c r="ED90" s="130">
        <f t="shared" si="125"/>
        <v>7251500627724</v>
      </c>
      <c r="EE90" s="143">
        <f t="shared" si="126"/>
        <v>195790516948558</v>
      </c>
      <c r="EF90" s="143">
        <f t="shared" si="127"/>
        <v>0</v>
      </c>
      <c r="EG90" s="143">
        <f t="shared" si="128"/>
        <v>0</v>
      </c>
      <c r="EH90" s="124">
        <f t="shared" si="129"/>
        <v>195790516948558</v>
      </c>
      <c r="EI90" s="144">
        <f t="shared" ref="EI90:EJ90" si="1612">CK90+CU90+DG90+DU90+EE90</f>
        <v>18604788774494</v>
      </c>
      <c r="EJ90" s="144">
        <f t="shared" si="1612"/>
        <v>0.02096976845</v>
      </c>
      <c r="EK90" s="144">
        <f t="shared" si="131"/>
        <v>0</v>
      </c>
      <c r="EL90" s="145">
        <f t="shared" si="132"/>
        <v>18604788774494</v>
      </c>
      <c r="EM90" s="140">
        <f t="shared" si="133"/>
        <v>0</v>
      </c>
      <c r="EN90" s="141">
        <f t="shared" si="134"/>
        <v>0</v>
      </c>
      <c r="EO90" s="141">
        <f t="shared" si="135"/>
        <v>0</v>
      </c>
      <c r="EP90" s="122">
        <f t="shared" si="136"/>
        <v>0</v>
      </c>
      <c r="EQ90" s="142">
        <f t="shared" si="137"/>
        <v>4313326.88</v>
      </c>
      <c r="ER90" s="130">
        <f t="shared" si="138"/>
        <v>4313326.88</v>
      </c>
      <c r="ES90" s="143">
        <f t="shared" si="139"/>
        <v>22412703.92</v>
      </c>
      <c r="ET90" s="143">
        <f t="shared" si="140"/>
        <v>0.00000001263086663</v>
      </c>
      <c r="EU90" s="143">
        <f t="shared" si="141"/>
        <v>0</v>
      </c>
      <c r="EV90" s="124">
        <f t="shared" si="142"/>
        <v>22412703.92</v>
      </c>
      <c r="EW90" s="144">
        <f t="shared" ref="EW90:EX90" si="1613">BY90+ES90</f>
        <v>-49191624.15</v>
      </c>
      <c r="EX90" s="144">
        <f t="shared" si="1613"/>
        <v>0.0000000126308561</v>
      </c>
      <c r="EY90" s="144">
        <f t="shared" si="144"/>
        <v>3.141592654</v>
      </c>
      <c r="EZ90" s="145">
        <f t="shared" si="145"/>
        <v>49191624.15</v>
      </c>
      <c r="FA90" s="140">
        <f t="shared" si="146"/>
        <v>1.047197551</v>
      </c>
      <c r="FB90" s="141">
        <f t="shared" si="147"/>
        <v>1.047197551</v>
      </c>
      <c r="FC90" s="141">
        <f t="shared" si="148"/>
        <v>1.047197551</v>
      </c>
      <c r="FD90" s="122">
        <f t="shared" si="149"/>
        <v>1.047197551</v>
      </c>
      <c r="FE90" s="142">
        <f t="shared" si="150"/>
        <v>366.406965</v>
      </c>
      <c r="FF90" s="130">
        <f t="shared" si="151"/>
        <v>366.406965</v>
      </c>
      <c r="FG90" s="143">
        <f t="shared" si="152"/>
        <v>48.46956681</v>
      </c>
      <c r="FH90" s="143">
        <f t="shared" si="153"/>
        <v>83.95175234</v>
      </c>
      <c r="FI90" s="143">
        <f t="shared" si="154"/>
        <v>1.047197551</v>
      </c>
      <c r="FJ90" s="124">
        <f t="shared" si="155"/>
        <v>96.93913363</v>
      </c>
      <c r="FK90" s="140">
        <f t="shared" si="156"/>
        <v>-6.283185307</v>
      </c>
      <c r="FL90" s="141">
        <f t="shared" si="157"/>
        <v>-6.283185307</v>
      </c>
      <c r="FM90" s="141">
        <f t="shared" si="158"/>
        <v>0</v>
      </c>
      <c r="FN90" s="122">
        <f t="shared" si="159"/>
        <v>0</v>
      </c>
      <c r="FO90" s="142">
        <f t="shared" si="160"/>
        <v>12.27027857</v>
      </c>
      <c r="FP90" s="130">
        <f t="shared" si="161"/>
        <v>12.27027857</v>
      </c>
      <c r="FQ90" s="143">
        <f t="shared" si="162"/>
        <v>-12.27027857</v>
      </c>
      <c r="FR90" s="143">
        <f t="shared" si="163"/>
        <v>0</v>
      </c>
      <c r="FS90" s="143">
        <f t="shared" si="164"/>
        <v>3.141592654</v>
      </c>
      <c r="FT90" s="124">
        <f t="shared" si="165"/>
        <v>12.27027857</v>
      </c>
      <c r="FU90" s="144">
        <f t="shared" si="166"/>
        <v>-104957.2804</v>
      </c>
      <c r="FV90" s="144">
        <f t="shared" si="167"/>
        <v>0</v>
      </c>
      <c r="FW90" s="144">
        <f t="shared" si="168"/>
        <v>-3.141592654</v>
      </c>
      <c r="FX90" s="145">
        <f t="shared" si="169"/>
        <v>104957.2804</v>
      </c>
      <c r="FY90" s="140">
        <f t="shared" si="170"/>
        <v>-3.141592654</v>
      </c>
      <c r="FZ90" s="140">
        <f t="shared" si="171"/>
        <v>-1.047197551</v>
      </c>
      <c r="GA90" s="141">
        <f t="shared" si="172"/>
        <v>-4.188790205</v>
      </c>
      <c r="GB90" s="141">
        <f t="shared" si="173"/>
        <v>-4.188790205</v>
      </c>
      <c r="GC90" s="122">
        <f t="shared" si="174"/>
        <v>2.094395102</v>
      </c>
      <c r="GD90" s="142">
        <f t="shared" si="175"/>
        <v>104957.2804</v>
      </c>
      <c r="GE90" s="142">
        <f t="shared" si="176"/>
        <v>0.01031575136</v>
      </c>
      <c r="GF90" s="130">
        <f t="shared" si="177"/>
        <v>1082.713209</v>
      </c>
      <c r="GG90" s="143">
        <f t="shared" si="178"/>
        <v>-60.15073383</v>
      </c>
      <c r="GH90" s="143">
        <f t="shared" si="179"/>
        <v>104.1841271</v>
      </c>
      <c r="GI90" s="143">
        <f t="shared" si="180"/>
        <v>2.094395102</v>
      </c>
      <c r="GJ90" s="124">
        <f t="shared" si="181"/>
        <v>120.3014677</v>
      </c>
      <c r="GK90" s="146">
        <f t="shared" si="182"/>
        <v>-0.5</v>
      </c>
      <c r="GL90" s="127">
        <f t="shared" si="183"/>
        <v>-0.8660254038</v>
      </c>
      <c r="GM90" s="146">
        <f t="shared" si="184"/>
        <v>-2.094395102</v>
      </c>
      <c r="GN90" s="127">
        <f t="shared" si="185"/>
        <v>1</v>
      </c>
      <c r="GO90" s="147">
        <f t="shared" si="186"/>
        <v>-0.5</v>
      </c>
      <c r="GP90" s="128">
        <f t="shared" si="187"/>
        <v>0.8660254038</v>
      </c>
      <c r="GQ90" s="147">
        <f t="shared" si="188"/>
        <v>2.094395102</v>
      </c>
      <c r="GR90" s="128">
        <f t="shared" si="189"/>
        <v>1</v>
      </c>
      <c r="GS90" s="140">
        <f t="shared" si="190"/>
        <v>-2.094395102</v>
      </c>
      <c r="GT90" s="140">
        <f t="shared" si="191"/>
        <v>1.047197551</v>
      </c>
      <c r="GU90" s="141">
        <f t="shared" si="192"/>
        <v>-1.047197551</v>
      </c>
      <c r="GV90" s="141">
        <f t="shared" si="193"/>
        <v>-1.047197551</v>
      </c>
      <c r="GW90" s="122">
        <f t="shared" si="194"/>
        <v>-1.047197551</v>
      </c>
      <c r="GX90" s="142">
        <f t="shared" si="195"/>
        <v>1</v>
      </c>
      <c r="GY90" s="142">
        <f t="shared" si="196"/>
        <v>96.93913363</v>
      </c>
      <c r="GZ90" s="130">
        <f t="shared" si="197"/>
        <v>96.93913363</v>
      </c>
      <c r="HA90" s="143">
        <f t="shared" si="198"/>
        <v>48.46956681</v>
      </c>
      <c r="HB90" s="143">
        <f t="shared" si="199"/>
        <v>-83.95175234</v>
      </c>
      <c r="HC90" s="143">
        <f t="shared" si="200"/>
        <v>-1.047197551</v>
      </c>
      <c r="HD90" s="124">
        <f t="shared" si="201"/>
        <v>96.93913363</v>
      </c>
      <c r="HE90" s="140">
        <f t="shared" si="202"/>
        <v>2.094395102</v>
      </c>
      <c r="HF90" s="140">
        <f t="shared" si="203"/>
        <v>2.094395102</v>
      </c>
      <c r="HG90" s="141">
        <f t="shared" si="204"/>
        <v>4.188790205</v>
      </c>
      <c r="HH90" s="141">
        <f t="shared" si="205"/>
        <v>4.188790205</v>
      </c>
      <c r="HI90" s="122">
        <f t="shared" si="206"/>
        <v>-2.094395102</v>
      </c>
      <c r="HJ90" s="142">
        <f t="shared" si="207"/>
        <v>1</v>
      </c>
      <c r="HK90" s="142">
        <f t="shared" si="208"/>
        <v>120.3014677</v>
      </c>
      <c r="HL90" s="130">
        <f t="shared" si="209"/>
        <v>120.3014677</v>
      </c>
      <c r="HM90" s="143">
        <f t="shared" si="210"/>
        <v>-60.15073383</v>
      </c>
      <c r="HN90" s="143">
        <f t="shared" si="211"/>
        <v>-104.1841271</v>
      </c>
      <c r="HO90" s="143">
        <f t="shared" si="212"/>
        <v>-2.094395102</v>
      </c>
      <c r="HP90" s="124">
        <f t="shared" si="213"/>
        <v>120.3014677</v>
      </c>
      <c r="HQ90" s="140">
        <f t="shared" si="214"/>
        <v>2.094395102</v>
      </c>
      <c r="HR90" s="140">
        <f t="shared" si="215"/>
        <v>1.047197551</v>
      </c>
      <c r="HS90" s="141">
        <f t="shared" si="216"/>
        <v>3.141592654</v>
      </c>
      <c r="HT90" s="141">
        <f t="shared" si="217"/>
        <v>3.141592654</v>
      </c>
      <c r="HU90" s="122">
        <f t="shared" si="218"/>
        <v>3.141592654</v>
      </c>
      <c r="HV90" s="142">
        <f t="shared" si="219"/>
        <v>1</v>
      </c>
      <c r="HW90" s="142">
        <f t="shared" si="220"/>
        <v>96.93913363</v>
      </c>
      <c r="HX90" s="130">
        <f t="shared" si="221"/>
        <v>96.93913363</v>
      </c>
      <c r="HY90" s="143">
        <f t="shared" si="222"/>
        <v>-96.93913363</v>
      </c>
      <c r="HZ90" s="143">
        <f t="shared" si="223"/>
        <v>0</v>
      </c>
      <c r="IA90" s="143">
        <f t="shared" si="224"/>
        <v>3.141592654</v>
      </c>
      <c r="IB90" s="124">
        <f t="shared" si="225"/>
        <v>96.93913363</v>
      </c>
      <c r="IC90" s="140">
        <f t="shared" si="226"/>
        <v>-2.094395102</v>
      </c>
      <c r="ID90" s="140">
        <f t="shared" si="227"/>
        <v>2.094395102</v>
      </c>
      <c r="IE90" s="141">
        <f t="shared" si="228"/>
        <v>0</v>
      </c>
      <c r="IF90" s="141">
        <f t="shared" si="229"/>
        <v>0</v>
      </c>
      <c r="IG90" s="122">
        <f t="shared" si="230"/>
        <v>0</v>
      </c>
      <c r="IH90" s="142">
        <f t="shared" si="231"/>
        <v>1</v>
      </c>
      <c r="II90" s="142">
        <f t="shared" si="232"/>
        <v>120.3014677</v>
      </c>
      <c r="IJ90" s="130">
        <f t="shared" si="233"/>
        <v>120.3014677</v>
      </c>
      <c r="IK90" s="143">
        <f t="shared" si="234"/>
        <v>120.3014677</v>
      </c>
      <c r="IL90" s="143">
        <f t="shared" si="235"/>
        <v>0</v>
      </c>
      <c r="IM90" s="143">
        <f t="shared" si="236"/>
        <v>0</v>
      </c>
      <c r="IN90" s="124">
        <f t="shared" si="237"/>
        <v>120.3014677</v>
      </c>
    </row>
    <row r="91" ht="12.75" customHeight="1">
      <c r="A91" s="129">
        <f>'Cortez Cubic'!AP91</f>
        <v>-0.2187762226</v>
      </c>
      <c r="B91" s="129">
        <f>'Cortez Cubic'!AQ91</f>
        <v>8.778312902</v>
      </c>
      <c r="C91" s="129">
        <f>'Cortez Cubic'!AR91</f>
        <v>11491.80557</v>
      </c>
      <c r="D91" s="129">
        <f>'Cortez Cubic'!AS91</f>
        <v>-989419.0573</v>
      </c>
      <c r="E91" s="129">
        <f t="shared" ref="E91:H91" si="1614">0</f>
        <v>0</v>
      </c>
      <c r="F91" s="129">
        <f t="shared" si="1614"/>
        <v>0</v>
      </c>
      <c r="G91" s="129">
        <f t="shared" si="1614"/>
        <v>0</v>
      </c>
      <c r="H91" s="129">
        <f t="shared" si="1614"/>
        <v>0</v>
      </c>
      <c r="I91" s="110">
        <f>'Cortez Cubic'!I91</f>
        <v>91</v>
      </c>
      <c r="J91" s="130">
        <f t="shared" si="28"/>
        <v>95.84083143</v>
      </c>
      <c r="K91" s="131">
        <f t="shared" si="29"/>
        <v>0</v>
      </c>
      <c r="L91" s="131">
        <f t="shared" si="30"/>
        <v>1</v>
      </c>
      <c r="M91" s="132">
        <f t="shared" si="31"/>
        <v>-4.84083143</v>
      </c>
      <c r="N91" s="133">
        <f t="shared" si="32"/>
        <v>95.30758725</v>
      </c>
      <c r="O91" s="134">
        <f t="shared" si="33"/>
        <v>191.1484187</v>
      </c>
      <c r="P91" s="134">
        <f t="shared" si="34"/>
        <v>0</v>
      </c>
      <c r="Q91" s="135">
        <f t="shared" si="35"/>
        <v>95.84083143</v>
      </c>
      <c r="R91" s="135">
        <f t="shared" si="36"/>
        <v>0</v>
      </c>
      <c r="S91" s="136">
        <f t="shared" si="37"/>
        <v>-246.8646296</v>
      </c>
      <c r="T91" s="136">
        <f t="shared" si="38"/>
        <v>0</v>
      </c>
      <c r="U91" s="137">
        <f t="shared" ref="U91:X91" si="1615">ATAN2(A91,E91)</f>
        <v>3.141592654</v>
      </c>
      <c r="V91" s="137">
        <f t="shared" si="1615"/>
        <v>0</v>
      </c>
      <c r="W91" s="137">
        <f t="shared" si="1615"/>
        <v>0</v>
      </c>
      <c r="X91" s="137">
        <f t="shared" si="1615"/>
        <v>3.141592654</v>
      </c>
      <c r="Y91" s="137">
        <f t="shared" ref="Y91:AB91" si="1616">SQRT(POWER(A91,2)+POWER(E91,2))</f>
        <v>0.2187762226</v>
      </c>
      <c r="Z91" s="137">
        <f t="shared" si="1616"/>
        <v>8.778312902</v>
      </c>
      <c r="AA91" s="137">
        <f t="shared" si="1616"/>
        <v>11491.80557</v>
      </c>
      <c r="AB91" s="137">
        <f t="shared" si="1616"/>
        <v>989419.0573</v>
      </c>
      <c r="AC91" s="138">
        <f t="shared" ref="AC91:AF91" si="1617">U91-$U91</f>
        <v>0</v>
      </c>
      <c r="AD91" s="138">
        <f t="shared" si="1617"/>
        <v>-3.141592654</v>
      </c>
      <c r="AE91" s="138">
        <f t="shared" si="1617"/>
        <v>-3.141592654</v>
      </c>
      <c r="AF91" s="138">
        <f t="shared" si="1617"/>
        <v>0</v>
      </c>
      <c r="AG91" s="138">
        <f t="shared" ref="AG91:AJ91" si="1618">Y91/$Y91</f>
        <v>1</v>
      </c>
      <c r="AH91" s="138">
        <f t="shared" si="1618"/>
        <v>40.12462048</v>
      </c>
      <c r="AI91" s="138">
        <f t="shared" si="1618"/>
        <v>52527.67156</v>
      </c>
      <c r="AJ91" s="138">
        <f t="shared" si="1618"/>
        <v>4522516.412</v>
      </c>
      <c r="AK91" s="139">
        <f t="shared" ref="AK91:AN91" si="1619">AG91*COS(AC91)</f>
        <v>1</v>
      </c>
      <c r="AL91" s="139">
        <f t="shared" si="1619"/>
        <v>-40.12462048</v>
      </c>
      <c r="AM91" s="139">
        <f t="shared" si="1619"/>
        <v>-52527.67156</v>
      </c>
      <c r="AN91" s="139">
        <f t="shared" si="1619"/>
        <v>4522516.412</v>
      </c>
      <c r="AO91" s="129">
        <f t="shared" ref="AO91:AR91" si="1620">AG91*SIN(AC91)</f>
        <v>0</v>
      </c>
      <c r="AP91" s="129">
        <f t="shared" si="1620"/>
        <v>0</v>
      </c>
      <c r="AQ91" s="129">
        <f t="shared" si="1620"/>
        <v>0</v>
      </c>
      <c r="AR91" s="129">
        <f t="shared" si="1620"/>
        <v>0</v>
      </c>
      <c r="AS91" s="140">
        <f t="shared" si="45"/>
        <v>-9.424777961</v>
      </c>
      <c r="AT91" s="141">
        <f t="shared" si="46"/>
        <v>-9.424777961</v>
      </c>
      <c r="AU91" s="141">
        <f t="shared" si="47"/>
        <v>-3.141592654</v>
      </c>
      <c r="AV91" s="122">
        <f t="shared" si="48"/>
        <v>3.141592654</v>
      </c>
      <c r="AW91" s="142">
        <f t="shared" si="49"/>
        <v>64600.04387</v>
      </c>
      <c r="AX91" s="130">
        <f t="shared" si="50"/>
        <v>64600.04387</v>
      </c>
      <c r="AY91" s="143">
        <f t="shared" si="51"/>
        <v>129200.0877</v>
      </c>
      <c r="AZ91" s="143">
        <f t="shared" si="52"/>
        <v>0</v>
      </c>
      <c r="BA91" s="143">
        <f t="shared" si="53"/>
        <v>0</v>
      </c>
      <c r="BB91" s="124">
        <f t="shared" si="54"/>
        <v>129200.0877</v>
      </c>
      <c r="BC91" s="140">
        <f t="shared" ref="BC91:BD91" si="1621">BC$2*AD91</f>
        <v>-3.141592654</v>
      </c>
      <c r="BD91" s="140">
        <f t="shared" si="1621"/>
        <v>-3.141592654</v>
      </c>
      <c r="BE91" s="141">
        <f t="shared" si="56"/>
        <v>-6.283185307</v>
      </c>
      <c r="BF91" s="141">
        <f t="shared" si="57"/>
        <v>0</v>
      </c>
      <c r="BG91" s="122">
        <f t="shared" si="58"/>
        <v>0</v>
      </c>
      <c r="BH91" s="142">
        <f t="shared" ref="BH91:BI91" si="1622">POWER(AH91,BH$2)</f>
        <v>40.12462048</v>
      </c>
      <c r="BI91" s="142">
        <f t="shared" si="1622"/>
        <v>52527.67156</v>
      </c>
      <c r="BJ91" s="130">
        <f t="shared" si="60"/>
        <v>2107652.886</v>
      </c>
      <c r="BK91" s="143">
        <f t="shared" si="61"/>
        <v>18968875.98</v>
      </c>
      <c r="BL91" s="143">
        <f t="shared" si="62"/>
        <v>0</v>
      </c>
      <c r="BM91" s="143">
        <f t="shared" si="63"/>
        <v>0</v>
      </c>
      <c r="BN91" s="124">
        <f t="shared" si="64"/>
        <v>18968875.98</v>
      </c>
      <c r="BO91" s="140">
        <f t="shared" si="65"/>
        <v>0</v>
      </c>
      <c r="BP91" s="141">
        <f t="shared" si="66"/>
        <v>0</v>
      </c>
      <c r="BQ91" s="141">
        <f t="shared" si="67"/>
        <v>0</v>
      </c>
      <c r="BR91" s="122">
        <f t="shared" si="68"/>
        <v>0</v>
      </c>
      <c r="BS91" s="142">
        <f t="shared" si="69"/>
        <v>4522516.412</v>
      </c>
      <c r="BT91" s="130">
        <f t="shared" si="70"/>
        <v>4522516.412</v>
      </c>
      <c r="BU91" s="143">
        <f t="shared" si="71"/>
        <v>-122107943.1</v>
      </c>
      <c r="BV91" s="143">
        <f t="shared" si="72"/>
        <v>0</v>
      </c>
      <c r="BW91" s="143">
        <f t="shared" si="73"/>
        <v>3.141592654</v>
      </c>
      <c r="BX91" s="124">
        <f t="shared" si="74"/>
        <v>122107943.1</v>
      </c>
      <c r="BY91" s="144">
        <f t="shared" ref="BY91:BZ91" si="1623">AY91+BK91+BU91</f>
        <v>-103009867.1</v>
      </c>
      <c r="BZ91" s="144">
        <f t="shared" si="1623"/>
        <v>0</v>
      </c>
      <c r="CA91" s="144">
        <f t="shared" si="76"/>
        <v>-3.141592654</v>
      </c>
      <c r="CB91" s="145">
        <f t="shared" si="77"/>
        <v>103009867.1</v>
      </c>
      <c r="CC91" s="140">
        <f t="shared" ref="CC91:CD91" si="1624">CC$2*AD91</f>
        <v>-6.283185307</v>
      </c>
      <c r="CD91" s="140">
        <f t="shared" si="1624"/>
        <v>-6.283185307</v>
      </c>
      <c r="CE91" s="141">
        <f t="shared" si="79"/>
        <v>-12.56637061</v>
      </c>
      <c r="CF91" s="141">
        <f t="shared" si="80"/>
        <v>0</v>
      </c>
      <c r="CG91" s="122">
        <f t="shared" si="81"/>
        <v>0</v>
      </c>
      <c r="CH91" s="142">
        <f t="shared" ref="CH91:CI91" si="1625">POWER(AH91,CH$2)</f>
        <v>1609.985169</v>
      </c>
      <c r="CI91" s="142">
        <f t="shared" si="1625"/>
        <v>2759156280</v>
      </c>
      <c r="CJ91" s="130">
        <f t="shared" si="83"/>
        <v>4442200688986</v>
      </c>
      <c r="CK91" s="143">
        <f t="shared" si="84"/>
        <v>-4442200688986</v>
      </c>
      <c r="CL91" s="143">
        <f t="shared" si="85"/>
        <v>0</v>
      </c>
      <c r="CM91" s="143">
        <f t="shared" si="86"/>
        <v>3.141592654</v>
      </c>
      <c r="CN91" s="124">
        <f t="shared" si="87"/>
        <v>4442200688986</v>
      </c>
      <c r="CO91" s="140">
        <f t="shared" si="88"/>
        <v>-9.424777961</v>
      </c>
      <c r="CP91" s="141">
        <f t="shared" si="89"/>
        <v>-9.424777961</v>
      </c>
      <c r="CQ91" s="141">
        <f t="shared" si="90"/>
        <v>-3.141592654</v>
      </c>
      <c r="CR91" s="122">
        <f t="shared" si="91"/>
        <v>3.141592654</v>
      </c>
      <c r="CS91" s="142">
        <f t="shared" si="92"/>
        <v>144932054872816</v>
      </c>
      <c r="CT91" s="130">
        <f t="shared" si="93"/>
        <v>144932054872816</v>
      </c>
      <c r="CU91" s="143">
        <f t="shared" si="94"/>
        <v>-579728219491263</v>
      </c>
      <c r="CV91" s="143">
        <f t="shared" si="95"/>
        <v>0.07099623084</v>
      </c>
      <c r="CW91" s="143">
        <f t="shared" si="96"/>
        <v>3.141592654</v>
      </c>
      <c r="CX91" s="124">
        <f t="shared" si="97"/>
        <v>579728219491263</v>
      </c>
      <c r="CY91" s="140">
        <f t="shared" si="98"/>
        <v>-9.424777961</v>
      </c>
      <c r="CZ91" s="140">
        <f t="shared" si="99"/>
        <v>0</v>
      </c>
      <c r="DA91" s="141">
        <f t="shared" si="100"/>
        <v>-9.424777961</v>
      </c>
      <c r="DB91" s="141">
        <f t="shared" si="101"/>
        <v>-3.141592654</v>
      </c>
      <c r="DC91" s="122">
        <f t="shared" si="102"/>
        <v>3.141592654</v>
      </c>
      <c r="DD91" s="142">
        <f t="shared" si="103"/>
        <v>64600.04387</v>
      </c>
      <c r="DE91" s="142">
        <f t="shared" si="104"/>
        <v>4522516.412</v>
      </c>
      <c r="DF91" s="130">
        <f t="shared" si="105"/>
        <v>292154758634</v>
      </c>
      <c r="DG91" s="143">
        <f t="shared" si="106"/>
        <v>-1168619034534</v>
      </c>
      <c r="DH91" s="143">
        <f t="shared" si="107"/>
        <v>0.000143114556</v>
      </c>
      <c r="DI91" s="143">
        <f t="shared" si="108"/>
        <v>3.141592654</v>
      </c>
      <c r="DJ91" s="124">
        <f t="shared" si="109"/>
        <v>1168619034534</v>
      </c>
      <c r="DK91" s="140">
        <f t="shared" ref="DK91:DM91" si="1626">DK$2*AD91</f>
        <v>-3.141592654</v>
      </c>
      <c r="DL91" s="140">
        <f t="shared" si="1626"/>
        <v>-3.141592654</v>
      </c>
      <c r="DM91" s="140">
        <f t="shared" si="1626"/>
        <v>0</v>
      </c>
      <c r="DN91" s="141">
        <f t="shared" si="111"/>
        <v>-6.283185307</v>
      </c>
      <c r="DO91" s="141">
        <f t="shared" si="112"/>
        <v>0</v>
      </c>
      <c r="DP91" s="122">
        <f t="shared" si="113"/>
        <v>0</v>
      </c>
      <c r="DQ91" s="142">
        <f t="shared" ref="DQ91:DS91" si="1627">POWER(AH91,DQ$2)</f>
        <v>40.12462048</v>
      </c>
      <c r="DR91" s="142">
        <f t="shared" si="1627"/>
        <v>52527.67156</v>
      </c>
      <c r="DS91" s="142">
        <f t="shared" si="1627"/>
        <v>4522516.412</v>
      </c>
      <c r="DT91" s="130">
        <f t="shared" si="115"/>
        <v>9531894768875</v>
      </c>
      <c r="DU91" s="143">
        <f t="shared" si="116"/>
        <v>-171574105839758</v>
      </c>
      <c r="DV91" s="143">
        <f t="shared" si="117"/>
        <v>0</v>
      </c>
      <c r="DW91" s="143">
        <f t="shared" si="118"/>
        <v>3.141592654</v>
      </c>
      <c r="DX91" s="124">
        <f t="shared" si="119"/>
        <v>171574105839758</v>
      </c>
      <c r="DY91" s="140">
        <f t="shared" si="120"/>
        <v>0</v>
      </c>
      <c r="DZ91" s="141">
        <f t="shared" si="121"/>
        <v>0</v>
      </c>
      <c r="EA91" s="141">
        <f t="shared" si="122"/>
        <v>0</v>
      </c>
      <c r="EB91" s="122">
        <f t="shared" si="123"/>
        <v>0</v>
      </c>
      <c r="EC91" s="142">
        <f t="shared" si="124"/>
        <v>20453154696542</v>
      </c>
      <c r="ED91" s="130">
        <f t="shared" si="125"/>
        <v>20453154696542</v>
      </c>
      <c r="EE91" s="143">
        <f t="shared" si="126"/>
        <v>552235176806631</v>
      </c>
      <c r="EF91" s="143">
        <f t="shared" si="127"/>
        <v>0</v>
      </c>
      <c r="EG91" s="143">
        <f t="shared" si="128"/>
        <v>0</v>
      </c>
      <c r="EH91" s="124">
        <f t="shared" si="129"/>
        <v>552235176806631</v>
      </c>
      <c r="EI91" s="144">
        <f t="shared" ref="EI91:EJ91" si="1628">CK91+CU91+DG91+DU91+EE91</f>
        <v>-204677968247910</v>
      </c>
      <c r="EJ91" s="144">
        <f t="shared" si="1628"/>
        <v>0.07113934539</v>
      </c>
      <c r="EK91" s="144">
        <f t="shared" si="131"/>
        <v>3.141592654</v>
      </c>
      <c r="EL91" s="145">
        <f t="shared" si="132"/>
        <v>204677968247910</v>
      </c>
      <c r="EM91" s="140">
        <f t="shared" si="133"/>
        <v>1.570796327</v>
      </c>
      <c r="EN91" s="141">
        <f t="shared" si="134"/>
        <v>1.570796327</v>
      </c>
      <c r="EO91" s="141">
        <f t="shared" si="135"/>
        <v>1.570796327</v>
      </c>
      <c r="EP91" s="122">
        <f t="shared" si="136"/>
        <v>1.570796327</v>
      </c>
      <c r="EQ91" s="142">
        <f t="shared" si="137"/>
        <v>14306570.81</v>
      </c>
      <c r="ER91" s="130">
        <f t="shared" si="138"/>
        <v>14306570.81</v>
      </c>
      <c r="ES91" s="143">
        <f t="shared" si="139"/>
        <v>0.00000002105855952</v>
      </c>
      <c r="ET91" s="143">
        <f t="shared" si="140"/>
        <v>74339122.56</v>
      </c>
      <c r="EU91" s="143">
        <f t="shared" si="141"/>
        <v>1.570796327</v>
      </c>
      <c r="EV91" s="124">
        <f t="shared" si="142"/>
        <v>74339122.56</v>
      </c>
      <c r="EW91" s="144">
        <f t="shared" ref="EW91:EX91" si="1629">BY91+ES91</f>
        <v>-103009867.1</v>
      </c>
      <c r="EX91" s="144">
        <f t="shared" si="1629"/>
        <v>74339122.56</v>
      </c>
      <c r="EY91" s="144">
        <f t="shared" si="144"/>
        <v>2.516470682</v>
      </c>
      <c r="EZ91" s="145">
        <f t="shared" si="145"/>
        <v>127032822</v>
      </c>
      <c r="FA91" s="140">
        <f t="shared" si="146"/>
        <v>0.8388235606</v>
      </c>
      <c r="FB91" s="141">
        <f t="shared" si="147"/>
        <v>0.8388235606</v>
      </c>
      <c r="FC91" s="141">
        <f t="shared" si="148"/>
        <v>0.8388235606</v>
      </c>
      <c r="FD91" s="122">
        <f t="shared" si="149"/>
        <v>0.8388235606</v>
      </c>
      <c r="FE91" s="142">
        <f t="shared" si="150"/>
        <v>502.6958677</v>
      </c>
      <c r="FF91" s="130">
        <f t="shared" si="151"/>
        <v>502.6958677</v>
      </c>
      <c r="FG91" s="143">
        <f t="shared" si="152"/>
        <v>88.88677259</v>
      </c>
      <c r="FH91" s="143">
        <f t="shared" si="153"/>
        <v>98.9305451</v>
      </c>
      <c r="FI91" s="143">
        <f t="shared" si="154"/>
        <v>0.8388235606</v>
      </c>
      <c r="FJ91" s="124">
        <f t="shared" si="155"/>
        <v>132.9966582</v>
      </c>
      <c r="FK91" s="140">
        <f t="shared" si="156"/>
        <v>-6.283185307</v>
      </c>
      <c r="FL91" s="141">
        <f t="shared" si="157"/>
        <v>-6.283185307</v>
      </c>
      <c r="FM91" s="141">
        <f t="shared" si="158"/>
        <v>0</v>
      </c>
      <c r="FN91" s="122">
        <f t="shared" si="159"/>
        <v>0</v>
      </c>
      <c r="FO91" s="142">
        <f t="shared" si="160"/>
        <v>1609.985169</v>
      </c>
      <c r="FP91" s="130">
        <f t="shared" si="161"/>
        <v>1609.985169</v>
      </c>
      <c r="FQ91" s="143">
        <f t="shared" si="162"/>
        <v>-1609.985169</v>
      </c>
      <c r="FR91" s="143">
        <f t="shared" si="163"/>
        <v>0</v>
      </c>
      <c r="FS91" s="143">
        <f t="shared" si="164"/>
        <v>3.141592654</v>
      </c>
      <c r="FT91" s="124">
        <f t="shared" si="165"/>
        <v>1609.985169</v>
      </c>
      <c r="FU91" s="144">
        <f t="shared" si="166"/>
        <v>-159192.9999</v>
      </c>
      <c r="FV91" s="144">
        <f t="shared" si="167"/>
        <v>0</v>
      </c>
      <c r="FW91" s="144">
        <f t="shared" si="168"/>
        <v>-3.141592654</v>
      </c>
      <c r="FX91" s="145">
        <f t="shared" si="169"/>
        <v>159192.9999</v>
      </c>
      <c r="FY91" s="140">
        <f t="shared" si="170"/>
        <v>-3.141592654</v>
      </c>
      <c r="FZ91" s="140">
        <f t="shared" si="171"/>
        <v>-0.8388235606</v>
      </c>
      <c r="GA91" s="141">
        <f t="shared" si="172"/>
        <v>-3.980416214</v>
      </c>
      <c r="GB91" s="141">
        <f t="shared" si="173"/>
        <v>-3.980416214</v>
      </c>
      <c r="GC91" s="122">
        <f t="shared" si="174"/>
        <v>2.302769093</v>
      </c>
      <c r="GD91" s="142">
        <f t="shared" si="175"/>
        <v>159192.9999</v>
      </c>
      <c r="GE91" s="142">
        <f t="shared" si="176"/>
        <v>0.007518985916</v>
      </c>
      <c r="GF91" s="130">
        <f t="shared" si="177"/>
        <v>1196.969924</v>
      </c>
      <c r="GG91" s="143">
        <f t="shared" si="178"/>
        <v>-88.88677259</v>
      </c>
      <c r="GH91" s="143">
        <f t="shared" si="179"/>
        <v>98.9305451</v>
      </c>
      <c r="GI91" s="143">
        <f t="shared" si="180"/>
        <v>2.302769093</v>
      </c>
      <c r="GJ91" s="124">
        <f t="shared" si="181"/>
        <v>132.9966582</v>
      </c>
      <c r="GK91" s="146">
        <f t="shared" si="182"/>
        <v>-0.5</v>
      </c>
      <c r="GL91" s="127">
        <f t="shared" si="183"/>
        <v>-0.8660254038</v>
      </c>
      <c r="GM91" s="146">
        <f t="shared" si="184"/>
        <v>-2.094395102</v>
      </c>
      <c r="GN91" s="127">
        <f t="shared" si="185"/>
        <v>1</v>
      </c>
      <c r="GO91" s="147">
        <f t="shared" si="186"/>
        <v>-0.5</v>
      </c>
      <c r="GP91" s="128">
        <f t="shared" si="187"/>
        <v>0.8660254038</v>
      </c>
      <c r="GQ91" s="147">
        <f t="shared" si="188"/>
        <v>2.094395102</v>
      </c>
      <c r="GR91" s="128">
        <f t="shared" si="189"/>
        <v>1</v>
      </c>
      <c r="GS91" s="140">
        <f t="shared" si="190"/>
        <v>-2.094395102</v>
      </c>
      <c r="GT91" s="140">
        <f t="shared" si="191"/>
        <v>0.8388235606</v>
      </c>
      <c r="GU91" s="141">
        <f t="shared" si="192"/>
        <v>-1.255571542</v>
      </c>
      <c r="GV91" s="141">
        <f t="shared" si="193"/>
        <v>-1.255571542</v>
      </c>
      <c r="GW91" s="122">
        <f t="shared" si="194"/>
        <v>-1.255571542</v>
      </c>
      <c r="GX91" s="142">
        <f t="shared" si="195"/>
        <v>1</v>
      </c>
      <c r="GY91" s="142">
        <f t="shared" si="196"/>
        <v>132.9966582</v>
      </c>
      <c r="GZ91" s="130">
        <f t="shared" si="197"/>
        <v>132.9966582</v>
      </c>
      <c r="HA91" s="143">
        <f t="shared" si="198"/>
        <v>41.23297897</v>
      </c>
      <c r="HB91" s="143">
        <f t="shared" si="199"/>
        <v>-126.4434757</v>
      </c>
      <c r="HC91" s="143">
        <f t="shared" si="200"/>
        <v>-1.255571542</v>
      </c>
      <c r="HD91" s="124">
        <f t="shared" si="201"/>
        <v>132.9966582</v>
      </c>
      <c r="HE91" s="140">
        <f t="shared" si="202"/>
        <v>2.094395102</v>
      </c>
      <c r="HF91" s="140">
        <f t="shared" si="203"/>
        <v>2.302769093</v>
      </c>
      <c r="HG91" s="141">
        <f t="shared" si="204"/>
        <v>4.397164195</v>
      </c>
      <c r="HH91" s="141">
        <f t="shared" si="205"/>
        <v>4.397164195</v>
      </c>
      <c r="HI91" s="122">
        <f t="shared" si="206"/>
        <v>-1.886021112</v>
      </c>
      <c r="HJ91" s="142">
        <f t="shared" si="207"/>
        <v>1</v>
      </c>
      <c r="HK91" s="142">
        <f t="shared" si="208"/>
        <v>132.9966582</v>
      </c>
      <c r="HL91" s="130">
        <f t="shared" si="209"/>
        <v>132.9966582</v>
      </c>
      <c r="HM91" s="143">
        <f t="shared" si="210"/>
        <v>-41.23297897</v>
      </c>
      <c r="HN91" s="143">
        <f t="shared" si="211"/>
        <v>-126.4434757</v>
      </c>
      <c r="HO91" s="143">
        <f t="shared" si="212"/>
        <v>-1.886021112</v>
      </c>
      <c r="HP91" s="124">
        <f t="shared" si="213"/>
        <v>132.9966582</v>
      </c>
      <c r="HQ91" s="140">
        <f t="shared" si="214"/>
        <v>2.094395102</v>
      </c>
      <c r="HR91" s="140">
        <f t="shared" si="215"/>
        <v>0.8388235606</v>
      </c>
      <c r="HS91" s="141">
        <f t="shared" si="216"/>
        <v>2.933218663</v>
      </c>
      <c r="HT91" s="141">
        <f t="shared" si="217"/>
        <v>2.933218663</v>
      </c>
      <c r="HU91" s="122">
        <f t="shared" si="218"/>
        <v>2.933218663</v>
      </c>
      <c r="HV91" s="142">
        <f t="shared" si="219"/>
        <v>1</v>
      </c>
      <c r="HW91" s="142">
        <f t="shared" si="220"/>
        <v>132.9966582</v>
      </c>
      <c r="HX91" s="130">
        <f t="shared" si="221"/>
        <v>132.9966582</v>
      </c>
      <c r="HY91" s="143">
        <f t="shared" si="222"/>
        <v>-130.1197516</v>
      </c>
      <c r="HZ91" s="143">
        <f t="shared" si="223"/>
        <v>27.51293058</v>
      </c>
      <c r="IA91" s="143">
        <f t="shared" si="224"/>
        <v>2.933218663</v>
      </c>
      <c r="IB91" s="124">
        <f t="shared" si="225"/>
        <v>132.9966582</v>
      </c>
      <c r="IC91" s="140">
        <f t="shared" si="226"/>
        <v>-2.094395102</v>
      </c>
      <c r="ID91" s="140">
        <f t="shared" si="227"/>
        <v>2.302769093</v>
      </c>
      <c r="IE91" s="141">
        <f t="shared" si="228"/>
        <v>0.2083739906</v>
      </c>
      <c r="IF91" s="141">
        <f t="shared" si="229"/>
        <v>0.2083739906</v>
      </c>
      <c r="IG91" s="122">
        <f t="shared" si="230"/>
        <v>0.2083739906</v>
      </c>
      <c r="IH91" s="142">
        <f t="shared" si="231"/>
        <v>1</v>
      </c>
      <c r="II91" s="142">
        <f t="shared" si="232"/>
        <v>132.9966582</v>
      </c>
      <c r="IJ91" s="130">
        <f t="shared" si="233"/>
        <v>132.9966582</v>
      </c>
      <c r="IK91" s="143">
        <f t="shared" si="234"/>
        <v>130.1197516</v>
      </c>
      <c r="IL91" s="143">
        <f t="shared" si="235"/>
        <v>27.51293058</v>
      </c>
      <c r="IM91" s="143">
        <f t="shared" si="236"/>
        <v>0.2083739906</v>
      </c>
      <c r="IN91" s="124">
        <f t="shared" si="237"/>
        <v>132.9966582</v>
      </c>
    </row>
    <row r="92" ht="12.75" customHeight="1">
      <c r="A92" s="129">
        <f>'Cortez Cubic'!AP92</f>
        <v>-0.2187762226</v>
      </c>
      <c r="B92" s="129">
        <f>'Cortez Cubic'!AQ92</f>
        <v>-0.4203900604</v>
      </c>
      <c r="C92" s="129">
        <f>'Cortez Cubic'!AR92</f>
        <v>14467.38856</v>
      </c>
      <c r="D92" s="129">
        <f>'Cortez Cubic'!AS92</f>
        <v>-1538744.336</v>
      </c>
      <c r="E92" s="129">
        <f t="shared" ref="E92:H92" si="1630">0</f>
        <v>0</v>
      </c>
      <c r="F92" s="129">
        <f t="shared" si="1630"/>
        <v>0</v>
      </c>
      <c r="G92" s="129">
        <f t="shared" si="1630"/>
        <v>0</v>
      </c>
      <c r="H92" s="129">
        <f t="shared" si="1630"/>
        <v>0</v>
      </c>
      <c r="I92" s="110">
        <f>'Cortez Cubic'!I92</f>
        <v>154</v>
      </c>
      <c r="J92" s="130">
        <f t="shared" si="28"/>
        <v>149.1500281</v>
      </c>
      <c r="K92" s="131">
        <f t="shared" si="29"/>
        <v>1</v>
      </c>
      <c r="L92" s="131">
        <f t="shared" si="30"/>
        <v>0</v>
      </c>
      <c r="M92" s="132">
        <f t="shared" si="31"/>
        <v>4.849971922</v>
      </c>
      <c r="N92" s="133">
        <f t="shared" si="32"/>
        <v>0</v>
      </c>
      <c r="O92" s="134">
        <f t="shared" si="33"/>
        <v>149.1500281</v>
      </c>
      <c r="P92" s="134">
        <f t="shared" si="34"/>
        <v>-34.37565534</v>
      </c>
      <c r="Q92" s="135">
        <f t="shared" si="35"/>
        <v>149.1500281</v>
      </c>
      <c r="R92" s="135">
        <f t="shared" si="36"/>
        <v>34.37565534</v>
      </c>
      <c r="S92" s="136">
        <f t="shared" si="37"/>
        <v>-300.2216089</v>
      </c>
      <c r="T92" s="136">
        <f t="shared" si="38"/>
        <v>0</v>
      </c>
      <c r="U92" s="137">
        <f t="shared" ref="U92:X92" si="1631">ATAN2(A92,E92)</f>
        <v>3.141592654</v>
      </c>
      <c r="V92" s="137">
        <f t="shared" si="1631"/>
        <v>3.141592654</v>
      </c>
      <c r="W92" s="137">
        <f t="shared" si="1631"/>
        <v>0</v>
      </c>
      <c r="X92" s="137">
        <f t="shared" si="1631"/>
        <v>3.141592654</v>
      </c>
      <c r="Y92" s="137">
        <f t="shared" ref="Y92:AB92" si="1632">SQRT(POWER(A92,2)+POWER(E92,2))</f>
        <v>0.2187762226</v>
      </c>
      <c r="Z92" s="137">
        <f t="shared" si="1632"/>
        <v>0.4203900604</v>
      </c>
      <c r="AA92" s="137">
        <f t="shared" si="1632"/>
        <v>14467.38856</v>
      </c>
      <c r="AB92" s="137">
        <f t="shared" si="1632"/>
        <v>1538744.336</v>
      </c>
      <c r="AC92" s="138">
        <f t="shared" ref="AC92:AF92" si="1633">U92-$U92</f>
        <v>0</v>
      </c>
      <c r="AD92" s="138">
        <f t="shared" si="1633"/>
        <v>0</v>
      </c>
      <c r="AE92" s="138">
        <f t="shared" si="1633"/>
        <v>-3.141592654</v>
      </c>
      <c r="AF92" s="138">
        <f t="shared" si="1633"/>
        <v>0</v>
      </c>
      <c r="AG92" s="138">
        <f t="shared" ref="AG92:AJ92" si="1634">Y92/$Y92</f>
        <v>1</v>
      </c>
      <c r="AH92" s="138">
        <f t="shared" si="1634"/>
        <v>1.921552788</v>
      </c>
      <c r="AI92" s="138">
        <f t="shared" si="1634"/>
        <v>66128.70625</v>
      </c>
      <c r="AJ92" s="138">
        <f t="shared" si="1634"/>
        <v>7033416.692</v>
      </c>
      <c r="AK92" s="139">
        <f t="shared" ref="AK92:AN92" si="1635">AG92*COS(AC92)</f>
        <v>1</v>
      </c>
      <c r="AL92" s="139">
        <f t="shared" si="1635"/>
        <v>1.921552788</v>
      </c>
      <c r="AM92" s="139">
        <f t="shared" si="1635"/>
        <v>-66128.70625</v>
      </c>
      <c r="AN92" s="139">
        <f t="shared" si="1635"/>
        <v>7033416.692</v>
      </c>
      <c r="AO92" s="129">
        <f t="shared" ref="AO92:AR92" si="1636">AG92*SIN(AC92)</f>
        <v>0</v>
      </c>
      <c r="AP92" s="129">
        <f t="shared" si="1636"/>
        <v>0</v>
      </c>
      <c r="AQ92" s="129">
        <f t="shared" si="1636"/>
        <v>0</v>
      </c>
      <c r="AR92" s="129">
        <f t="shared" si="1636"/>
        <v>0</v>
      </c>
      <c r="AS92" s="140">
        <f t="shared" si="45"/>
        <v>0</v>
      </c>
      <c r="AT92" s="141">
        <f t="shared" si="46"/>
        <v>0</v>
      </c>
      <c r="AU92" s="141">
        <f t="shared" si="47"/>
        <v>0</v>
      </c>
      <c r="AV92" s="122">
        <f t="shared" si="48"/>
        <v>0</v>
      </c>
      <c r="AW92" s="142">
        <f t="shared" si="49"/>
        <v>7.095074481</v>
      </c>
      <c r="AX92" s="130">
        <f t="shared" si="50"/>
        <v>7.095074481</v>
      </c>
      <c r="AY92" s="143">
        <f t="shared" si="51"/>
        <v>-14.19014896</v>
      </c>
      <c r="AZ92" s="143">
        <f t="shared" si="52"/>
        <v>0</v>
      </c>
      <c r="BA92" s="143">
        <f t="shared" si="53"/>
        <v>3.141592654</v>
      </c>
      <c r="BB92" s="124">
        <f t="shared" si="54"/>
        <v>14.19014896</v>
      </c>
      <c r="BC92" s="140">
        <f t="shared" ref="BC92:BD92" si="1637">BC$2*AD92</f>
        <v>0</v>
      </c>
      <c r="BD92" s="140">
        <f t="shared" si="1637"/>
        <v>-3.141592654</v>
      </c>
      <c r="BE92" s="141">
        <f t="shared" si="56"/>
        <v>-3.141592654</v>
      </c>
      <c r="BF92" s="141">
        <f t="shared" si="57"/>
        <v>-3.141592654</v>
      </c>
      <c r="BG92" s="122">
        <f t="shared" si="58"/>
        <v>3.141592654</v>
      </c>
      <c r="BH92" s="142">
        <f t="shared" ref="BH92:BI92" si="1638">POWER(AH92,BH$2)</f>
        <v>1.921552788</v>
      </c>
      <c r="BI92" s="142">
        <f t="shared" si="1638"/>
        <v>66128.70625</v>
      </c>
      <c r="BJ92" s="130">
        <f t="shared" si="60"/>
        <v>127069.7998</v>
      </c>
      <c r="BK92" s="143">
        <f t="shared" si="61"/>
        <v>-1143628.199</v>
      </c>
      <c r="BL92" s="143">
        <f t="shared" si="62"/>
        <v>0.0000000001400540613</v>
      </c>
      <c r="BM92" s="143">
        <f t="shared" si="63"/>
        <v>3.141592654</v>
      </c>
      <c r="BN92" s="124">
        <f t="shared" si="64"/>
        <v>1143628.199</v>
      </c>
      <c r="BO92" s="140">
        <f t="shared" si="65"/>
        <v>0</v>
      </c>
      <c r="BP92" s="141">
        <f t="shared" si="66"/>
        <v>0</v>
      </c>
      <c r="BQ92" s="141">
        <f t="shared" si="67"/>
        <v>0</v>
      </c>
      <c r="BR92" s="122">
        <f t="shared" si="68"/>
        <v>0</v>
      </c>
      <c r="BS92" s="142">
        <f t="shared" si="69"/>
        <v>7033416.692</v>
      </c>
      <c r="BT92" s="130">
        <f t="shared" si="70"/>
        <v>7033416.692</v>
      </c>
      <c r="BU92" s="143">
        <f t="shared" si="71"/>
        <v>-189902250.7</v>
      </c>
      <c r="BV92" s="143">
        <f t="shared" si="72"/>
        <v>0</v>
      </c>
      <c r="BW92" s="143">
        <f t="shared" si="73"/>
        <v>3.141592654</v>
      </c>
      <c r="BX92" s="124">
        <f t="shared" si="74"/>
        <v>189902250.7</v>
      </c>
      <c r="BY92" s="144">
        <f t="shared" ref="BY92:BZ92" si="1639">AY92+BK92+BU92</f>
        <v>-191045893.1</v>
      </c>
      <c r="BZ92" s="144">
        <f t="shared" si="1639"/>
        <v>0.0000000001400540613</v>
      </c>
      <c r="CA92" s="144">
        <f t="shared" si="76"/>
        <v>3.141592654</v>
      </c>
      <c r="CB92" s="145">
        <f t="shared" si="77"/>
        <v>191045893.1</v>
      </c>
      <c r="CC92" s="140">
        <f t="shared" ref="CC92:CD92" si="1640">CC$2*AD92</f>
        <v>0</v>
      </c>
      <c r="CD92" s="140">
        <f t="shared" si="1640"/>
        <v>-6.283185307</v>
      </c>
      <c r="CE92" s="141">
        <f t="shared" si="79"/>
        <v>-6.283185307</v>
      </c>
      <c r="CF92" s="141">
        <f t="shared" si="80"/>
        <v>0</v>
      </c>
      <c r="CG92" s="122">
        <f t="shared" si="81"/>
        <v>0</v>
      </c>
      <c r="CH92" s="142">
        <f t="shared" ref="CH92:CI92" si="1641">POWER(AH92,CH$2)</f>
        <v>3.692365116</v>
      </c>
      <c r="CI92" s="142">
        <f t="shared" si="1641"/>
        <v>4373005790</v>
      </c>
      <c r="CJ92" s="130">
        <f t="shared" si="83"/>
        <v>16146734031</v>
      </c>
      <c r="CK92" s="143">
        <f t="shared" si="84"/>
        <v>-16146734031</v>
      </c>
      <c r="CL92" s="143">
        <f t="shared" si="85"/>
        <v>0</v>
      </c>
      <c r="CM92" s="143">
        <f t="shared" si="86"/>
        <v>3.141592654</v>
      </c>
      <c r="CN92" s="124">
        <f t="shared" si="87"/>
        <v>16146734031</v>
      </c>
      <c r="CO92" s="140">
        <f t="shared" si="88"/>
        <v>-9.424777961</v>
      </c>
      <c r="CP92" s="141">
        <f t="shared" si="89"/>
        <v>-9.424777961</v>
      </c>
      <c r="CQ92" s="141">
        <f t="shared" si="90"/>
        <v>-3.141592654</v>
      </c>
      <c r="CR92" s="122">
        <f t="shared" si="91"/>
        <v>3.141592654</v>
      </c>
      <c r="CS92" s="142">
        <f t="shared" si="92"/>
        <v>289181215351663</v>
      </c>
      <c r="CT92" s="130">
        <f t="shared" si="93"/>
        <v>289181215351663</v>
      </c>
      <c r="CU92" s="143">
        <f t="shared" si="94"/>
        <v>-1.15672E+15</v>
      </c>
      <c r="CV92" s="143">
        <f t="shared" si="95"/>
        <v>0.1416579399</v>
      </c>
      <c r="CW92" s="143">
        <f t="shared" si="96"/>
        <v>3.141592654</v>
      </c>
      <c r="CX92" s="124">
        <f t="shared" si="97"/>
        <v>1.15672E+15</v>
      </c>
      <c r="CY92" s="140">
        <f t="shared" si="98"/>
        <v>0</v>
      </c>
      <c r="CZ92" s="140">
        <f t="shared" si="99"/>
        <v>0</v>
      </c>
      <c r="DA92" s="141">
        <f t="shared" si="100"/>
        <v>0</v>
      </c>
      <c r="DB92" s="141">
        <f t="shared" si="101"/>
        <v>0</v>
      </c>
      <c r="DC92" s="122">
        <f t="shared" si="102"/>
        <v>0</v>
      </c>
      <c r="DD92" s="142">
        <f t="shared" si="103"/>
        <v>7.095074481</v>
      </c>
      <c r="DE92" s="142">
        <f t="shared" si="104"/>
        <v>7033416.692</v>
      </c>
      <c r="DF92" s="130">
        <f t="shared" si="105"/>
        <v>49902615.28</v>
      </c>
      <c r="DG92" s="143">
        <f t="shared" si="106"/>
        <v>199610461.1</v>
      </c>
      <c r="DH92" s="143">
        <f t="shared" si="107"/>
        <v>0</v>
      </c>
      <c r="DI92" s="143">
        <f t="shared" si="108"/>
        <v>0</v>
      </c>
      <c r="DJ92" s="124">
        <f t="shared" si="109"/>
        <v>199610461.1</v>
      </c>
      <c r="DK92" s="140">
        <f t="shared" ref="DK92:DM92" si="1642">DK$2*AD92</f>
        <v>0</v>
      </c>
      <c r="DL92" s="140">
        <f t="shared" si="1642"/>
        <v>-3.141592654</v>
      </c>
      <c r="DM92" s="140">
        <f t="shared" si="1642"/>
        <v>0</v>
      </c>
      <c r="DN92" s="141">
        <f t="shared" si="111"/>
        <v>-3.141592654</v>
      </c>
      <c r="DO92" s="141">
        <f t="shared" si="112"/>
        <v>-3.141592654</v>
      </c>
      <c r="DP92" s="122">
        <f t="shared" si="113"/>
        <v>3.141592654</v>
      </c>
      <c r="DQ92" s="142">
        <f t="shared" ref="DQ92:DS92" si="1643">POWER(AH92,DQ$2)</f>
        <v>1.921552788</v>
      </c>
      <c r="DR92" s="142">
        <f t="shared" si="1643"/>
        <v>66128.70625</v>
      </c>
      <c r="DS92" s="142">
        <f t="shared" si="1643"/>
        <v>7033416.692</v>
      </c>
      <c r="DT92" s="130">
        <f t="shared" si="115"/>
        <v>893734851205</v>
      </c>
      <c r="DU92" s="143">
        <f t="shared" si="116"/>
        <v>16087227321692</v>
      </c>
      <c r="DV92" s="143">
        <f t="shared" si="117"/>
        <v>-0.001970117145</v>
      </c>
      <c r="DW92" s="143">
        <f t="shared" si="118"/>
        <v>0</v>
      </c>
      <c r="DX92" s="124">
        <f t="shared" si="119"/>
        <v>16087227321692</v>
      </c>
      <c r="DY92" s="140">
        <f t="shared" si="120"/>
        <v>0</v>
      </c>
      <c r="DZ92" s="141">
        <f t="shared" si="121"/>
        <v>0</v>
      </c>
      <c r="EA92" s="141">
        <f t="shared" si="122"/>
        <v>0</v>
      </c>
      <c r="EB92" s="122">
        <f t="shared" si="123"/>
        <v>0</v>
      </c>
      <c r="EC92" s="142">
        <f t="shared" si="124"/>
        <v>49468950360519</v>
      </c>
      <c r="ED92" s="130">
        <f t="shared" si="125"/>
        <v>49468950360519</v>
      </c>
      <c r="EE92" s="143">
        <f t="shared" si="126"/>
        <v>1.33566E+15</v>
      </c>
      <c r="EF92" s="143">
        <f t="shared" si="127"/>
        <v>0</v>
      </c>
      <c r="EG92" s="143">
        <f t="shared" si="128"/>
        <v>0</v>
      </c>
      <c r="EH92" s="124">
        <f t="shared" si="129"/>
        <v>1.33566E+15</v>
      </c>
      <c r="EI92" s="144">
        <f t="shared" ref="EI92:EJ92" si="1644">CK92+CU92+DG92+DU92+EE92</f>
        <v>195008078525470</v>
      </c>
      <c r="EJ92" s="144">
        <f t="shared" si="1644"/>
        <v>0.1396878228</v>
      </c>
      <c r="EK92" s="144">
        <f t="shared" si="131"/>
        <v>0</v>
      </c>
      <c r="EL92" s="145">
        <f t="shared" si="132"/>
        <v>195008078525470</v>
      </c>
      <c r="EM92" s="140">
        <f t="shared" si="133"/>
        <v>0</v>
      </c>
      <c r="EN92" s="141">
        <f t="shared" si="134"/>
        <v>0</v>
      </c>
      <c r="EO92" s="141">
        <f t="shared" si="135"/>
        <v>0</v>
      </c>
      <c r="EP92" s="122">
        <f t="shared" si="136"/>
        <v>0</v>
      </c>
      <c r="EQ92" s="142">
        <f t="shared" si="137"/>
        <v>13964529.3</v>
      </c>
      <c r="ER92" s="130">
        <f t="shared" si="138"/>
        <v>13964529.3</v>
      </c>
      <c r="ES92" s="143">
        <f t="shared" si="139"/>
        <v>72561822.75</v>
      </c>
      <c r="ET92" s="143">
        <f t="shared" si="140"/>
        <v>0.0000000259886747</v>
      </c>
      <c r="EU92" s="143">
        <f t="shared" si="141"/>
        <v>0</v>
      </c>
      <c r="EV92" s="124">
        <f t="shared" si="142"/>
        <v>72561822.75</v>
      </c>
      <c r="EW92" s="144">
        <f t="shared" ref="EW92:EX92" si="1645">BY92+ES92</f>
        <v>-118484070.3</v>
      </c>
      <c r="EX92" s="144">
        <f t="shared" si="1645"/>
        <v>0.00000002612872876</v>
      </c>
      <c r="EY92" s="144">
        <f t="shared" si="144"/>
        <v>3.141592654</v>
      </c>
      <c r="EZ92" s="145">
        <f t="shared" si="145"/>
        <v>118484070.3</v>
      </c>
      <c r="FA92" s="140">
        <f t="shared" si="146"/>
        <v>1.047197551</v>
      </c>
      <c r="FB92" s="141">
        <f t="shared" si="147"/>
        <v>1.047197551</v>
      </c>
      <c r="FC92" s="141">
        <f t="shared" si="148"/>
        <v>1.047197551</v>
      </c>
      <c r="FD92" s="122">
        <f t="shared" si="149"/>
        <v>1.047197551</v>
      </c>
      <c r="FE92" s="142">
        <f t="shared" si="150"/>
        <v>491.1566046</v>
      </c>
      <c r="FF92" s="130">
        <f t="shared" si="151"/>
        <v>491.1566046</v>
      </c>
      <c r="FG92" s="143">
        <f t="shared" si="152"/>
        <v>64.9718759</v>
      </c>
      <c r="FH92" s="143">
        <f t="shared" si="153"/>
        <v>112.5345901</v>
      </c>
      <c r="FI92" s="143">
        <f t="shared" si="154"/>
        <v>1.047197551</v>
      </c>
      <c r="FJ92" s="124">
        <f t="shared" si="155"/>
        <v>129.9437518</v>
      </c>
      <c r="FK92" s="140">
        <f t="shared" si="156"/>
        <v>0</v>
      </c>
      <c r="FL92" s="141">
        <f t="shared" si="157"/>
        <v>0</v>
      </c>
      <c r="FM92" s="141">
        <f t="shared" si="158"/>
        <v>0</v>
      </c>
      <c r="FN92" s="122">
        <f t="shared" si="159"/>
        <v>0</v>
      </c>
      <c r="FO92" s="142">
        <f t="shared" si="160"/>
        <v>3.692365116</v>
      </c>
      <c r="FP92" s="130">
        <f t="shared" si="161"/>
        <v>3.692365116</v>
      </c>
      <c r="FQ92" s="143">
        <f t="shared" si="162"/>
        <v>-3.692365116</v>
      </c>
      <c r="FR92" s="143">
        <f t="shared" si="163"/>
        <v>0</v>
      </c>
      <c r="FS92" s="143">
        <f t="shared" si="164"/>
        <v>3.141592654</v>
      </c>
      <c r="FT92" s="124">
        <f t="shared" si="165"/>
        <v>3.692365116</v>
      </c>
      <c r="FU92" s="144">
        <f t="shared" si="166"/>
        <v>-198389.8111</v>
      </c>
      <c r="FV92" s="144">
        <f t="shared" si="167"/>
        <v>0</v>
      </c>
      <c r="FW92" s="144">
        <f t="shared" si="168"/>
        <v>-3.141592654</v>
      </c>
      <c r="FX92" s="145">
        <f t="shared" si="169"/>
        <v>198389.8111</v>
      </c>
      <c r="FY92" s="140">
        <f t="shared" si="170"/>
        <v>-3.141592654</v>
      </c>
      <c r="FZ92" s="140">
        <f t="shared" si="171"/>
        <v>-1.047197551</v>
      </c>
      <c r="GA92" s="141">
        <f t="shared" si="172"/>
        <v>-4.188790205</v>
      </c>
      <c r="GB92" s="141">
        <f t="shared" si="173"/>
        <v>-4.188790205</v>
      </c>
      <c r="GC92" s="122">
        <f t="shared" si="174"/>
        <v>2.094395102</v>
      </c>
      <c r="GD92" s="142">
        <f t="shared" si="175"/>
        <v>198389.8111</v>
      </c>
      <c r="GE92" s="142">
        <f t="shared" si="176"/>
        <v>0.007695637428</v>
      </c>
      <c r="GF92" s="130">
        <f t="shared" si="177"/>
        <v>1526.736056</v>
      </c>
      <c r="GG92" s="143">
        <f t="shared" si="178"/>
        <v>-84.81866977</v>
      </c>
      <c r="GH92" s="143">
        <f t="shared" si="179"/>
        <v>146.9102455</v>
      </c>
      <c r="GI92" s="143">
        <f t="shared" si="180"/>
        <v>2.094395102</v>
      </c>
      <c r="GJ92" s="124">
        <f t="shared" si="181"/>
        <v>169.6373395</v>
      </c>
      <c r="GK92" s="146">
        <f t="shared" si="182"/>
        <v>-0.5</v>
      </c>
      <c r="GL92" s="127">
        <f t="shared" si="183"/>
        <v>-0.8660254038</v>
      </c>
      <c r="GM92" s="146">
        <f t="shared" si="184"/>
        <v>-2.094395102</v>
      </c>
      <c r="GN92" s="127">
        <f t="shared" si="185"/>
        <v>1</v>
      </c>
      <c r="GO92" s="147">
        <f t="shared" si="186"/>
        <v>-0.5</v>
      </c>
      <c r="GP92" s="128">
        <f t="shared" si="187"/>
        <v>0.8660254038</v>
      </c>
      <c r="GQ92" s="147">
        <f t="shared" si="188"/>
        <v>2.094395102</v>
      </c>
      <c r="GR92" s="128">
        <f t="shared" si="189"/>
        <v>1</v>
      </c>
      <c r="GS92" s="140">
        <f t="shared" si="190"/>
        <v>-2.094395102</v>
      </c>
      <c r="GT92" s="140">
        <f t="shared" si="191"/>
        <v>1.047197551</v>
      </c>
      <c r="GU92" s="141">
        <f t="shared" si="192"/>
        <v>-1.047197551</v>
      </c>
      <c r="GV92" s="141">
        <f t="shared" si="193"/>
        <v>-1.047197551</v>
      </c>
      <c r="GW92" s="122">
        <f t="shared" si="194"/>
        <v>-1.047197551</v>
      </c>
      <c r="GX92" s="142">
        <f t="shared" si="195"/>
        <v>1</v>
      </c>
      <c r="GY92" s="142">
        <f t="shared" si="196"/>
        <v>129.9437518</v>
      </c>
      <c r="GZ92" s="130">
        <f t="shared" si="197"/>
        <v>129.9437518</v>
      </c>
      <c r="HA92" s="143">
        <f t="shared" si="198"/>
        <v>64.9718759</v>
      </c>
      <c r="HB92" s="143">
        <f t="shared" si="199"/>
        <v>-112.5345901</v>
      </c>
      <c r="HC92" s="143">
        <f t="shared" si="200"/>
        <v>-1.047197551</v>
      </c>
      <c r="HD92" s="124">
        <f t="shared" si="201"/>
        <v>129.9437518</v>
      </c>
      <c r="HE92" s="140">
        <f t="shared" si="202"/>
        <v>2.094395102</v>
      </c>
      <c r="HF92" s="140">
        <f t="shared" si="203"/>
        <v>2.094395102</v>
      </c>
      <c r="HG92" s="141">
        <f t="shared" si="204"/>
        <v>4.188790205</v>
      </c>
      <c r="HH92" s="141">
        <f t="shared" si="205"/>
        <v>4.188790205</v>
      </c>
      <c r="HI92" s="122">
        <f t="shared" si="206"/>
        <v>-2.094395102</v>
      </c>
      <c r="HJ92" s="142">
        <f t="shared" si="207"/>
        <v>1</v>
      </c>
      <c r="HK92" s="142">
        <f t="shared" si="208"/>
        <v>169.6373395</v>
      </c>
      <c r="HL92" s="130">
        <f t="shared" si="209"/>
        <v>169.6373395</v>
      </c>
      <c r="HM92" s="143">
        <f t="shared" si="210"/>
        <v>-84.81866977</v>
      </c>
      <c r="HN92" s="143">
        <f t="shared" si="211"/>
        <v>-146.9102455</v>
      </c>
      <c r="HO92" s="143">
        <f t="shared" si="212"/>
        <v>-2.094395102</v>
      </c>
      <c r="HP92" s="124">
        <f t="shared" si="213"/>
        <v>169.6373395</v>
      </c>
      <c r="HQ92" s="140">
        <f t="shared" si="214"/>
        <v>2.094395102</v>
      </c>
      <c r="HR92" s="140">
        <f t="shared" si="215"/>
        <v>1.047197551</v>
      </c>
      <c r="HS92" s="141">
        <f t="shared" si="216"/>
        <v>3.141592654</v>
      </c>
      <c r="HT92" s="141">
        <f t="shared" si="217"/>
        <v>3.141592654</v>
      </c>
      <c r="HU92" s="122">
        <f t="shared" si="218"/>
        <v>3.141592654</v>
      </c>
      <c r="HV92" s="142">
        <f t="shared" si="219"/>
        <v>1</v>
      </c>
      <c r="HW92" s="142">
        <f t="shared" si="220"/>
        <v>129.9437518</v>
      </c>
      <c r="HX92" s="130">
        <f t="shared" si="221"/>
        <v>129.9437518</v>
      </c>
      <c r="HY92" s="143">
        <f t="shared" si="222"/>
        <v>-129.9437518</v>
      </c>
      <c r="HZ92" s="143">
        <f t="shared" si="223"/>
        <v>0</v>
      </c>
      <c r="IA92" s="143">
        <f t="shared" si="224"/>
        <v>3.141592654</v>
      </c>
      <c r="IB92" s="124">
        <f t="shared" si="225"/>
        <v>129.9437518</v>
      </c>
      <c r="IC92" s="140">
        <f t="shared" si="226"/>
        <v>-2.094395102</v>
      </c>
      <c r="ID92" s="140">
        <f t="shared" si="227"/>
        <v>2.094395102</v>
      </c>
      <c r="IE92" s="141">
        <f t="shared" si="228"/>
        <v>0</v>
      </c>
      <c r="IF92" s="141">
        <f t="shared" si="229"/>
        <v>0</v>
      </c>
      <c r="IG92" s="122">
        <f t="shared" si="230"/>
        <v>0</v>
      </c>
      <c r="IH92" s="142">
        <f t="shared" si="231"/>
        <v>1</v>
      </c>
      <c r="II92" s="142">
        <f t="shared" si="232"/>
        <v>169.6373395</v>
      </c>
      <c r="IJ92" s="130">
        <f t="shared" si="233"/>
        <v>169.6373395</v>
      </c>
      <c r="IK92" s="143">
        <f t="shared" si="234"/>
        <v>169.6373395</v>
      </c>
      <c r="IL92" s="143">
        <f t="shared" si="235"/>
        <v>0</v>
      </c>
      <c r="IM92" s="143">
        <f t="shared" si="236"/>
        <v>0</v>
      </c>
      <c r="IN92" s="124">
        <f t="shared" si="237"/>
        <v>169.6373395</v>
      </c>
    </row>
    <row r="93" ht="12.75" customHeight="1">
      <c r="A93" s="129">
        <f>'Cortez Cubic'!AP93</f>
        <v>-0.2187762226</v>
      </c>
      <c r="B93" s="129">
        <f>'Cortez Cubic'!AQ93</f>
        <v>29.0240231</v>
      </c>
      <c r="C93" s="129">
        <f>'Cortez Cubic'!AR93</f>
        <v>7159.703206</v>
      </c>
      <c r="D93" s="129">
        <f>'Cortez Cubic'!AS93</f>
        <v>-600475.5637</v>
      </c>
      <c r="E93" s="129">
        <f t="shared" ref="E93:H93" si="1646">0</f>
        <v>0</v>
      </c>
      <c r="F93" s="129">
        <f t="shared" si="1646"/>
        <v>0</v>
      </c>
      <c r="G93" s="129">
        <f t="shared" si="1646"/>
        <v>0</v>
      </c>
      <c r="H93" s="129">
        <f t="shared" si="1646"/>
        <v>0</v>
      </c>
      <c r="I93" s="110">
        <f>'Cortez Cubic'!I93</f>
        <v>79</v>
      </c>
      <c r="J93" s="130">
        <f t="shared" si="28"/>
        <v>74.04775307</v>
      </c>
      <c r="K93" s="131">
        <f t="shared" si="29"/>
        <v>0</v>
      </c>
      <c r="L93" s="131">
        <f t="shared" si="30"/>
        <v>1</v>
      </c>
      <c r="M93" s="132">
        <f t="shared" si="31"/>
        <v>4.952246927</v>
      </c>
      <c r="N93" s="133">
        <f t="shared" si="32"/>
        <v>150.0061463</v>
      </c>
      <c r="O93" s="134">
        <f t="shared" si="33"/>
        <v>224.0538994</v>
      </c>
      <c r="P93" s="134">
        <f t="shared" si="34"/>
        <v>0</v>
      </c>
      <c r="Q93" s="135">
        <f t="shared" si="35"/>
        <v>74.04775307</v>
      </c>
      <c r="R93" s="135">
        <f t="shared" si="36"/>
        <v>0</v>
      </c>
      <c r="S93" s="136">
        <f t="shared" si="37"/>
        <v>-165.4363073</v>
      </c>
      <c r="T93" s="136">
        <f t="shared" si="38"/>
        <v>0</v>
      </c>
      <c r="U93" s="137">
        <f t="shared" ref="U93:X93" si="1647">ATAN2(A93,E93)</f>
        <v>3.141592654</v>
      </c>
      <c r="V93" s="137">
        <f t="shared" si="1647"/>
        <v>0</v>
      </c>
      <c r="W93" s="137">
        <f t="shared" si="1647"/>
        <v>0</v>
      </c>
      <c r="X93" s="137">
        <f t="shared" si="1647"/>
        <v>3.141592654</v>
      </c>
      <c r="Y93" s="137">
        <f t="shared" ref="Y93:AB93" si="1648">SQRT(POWER(A93,2)+POWER(E93,2))</f>
        <v>0.2187762226</v>
      </c>
      <c r="Z93" s="137">
        <f t="shared" si="1648"/>
        <v>29.0240231</v>
      </c>
      <c r="AA93" s="137">
        <f t="shared" si="1648"/>
        <v>7159.703206</v>
      </c>
      <c r="AB93" s="137">
        <f t="shared" si="1648"/>
        <v>600475.5637</v>
      </c>
      <c r="AC93" s="138">
        <f t="shared" ref="AC93:AF93" si="1649">U93-$U93</f>
        <v>0</v>
      </c>
      <c r="AD93" s="138">
        <f t="shared" si="1649"/>
        <v>-3.141592654</v>
      </c>
      <c r="AE93" s="138">
        <f t="shared" si="1649"/>
        <v>-3.141592654</v>
      </c>
      <c r="AF93" s="138">
        <f t="shared" si="1649"/>
        <v>0</v>
      </c>
      <c r="AG93" s="138">
        <f t="shared" ref="AG93:AJ93" si="1650">Y93/$Y93</f>
        <v>1</v>
      </c>
      <c r="AH93" s="138">
        <f t="shared" si="1650"/>
        <v>132.6653452</v>
      </c>
      <c r="AI93" s="138">
        <f t="shared" si="1650"/>
        <v>32726.14876</v>
      </c>
      <c r="AJ93" s="138">
        <f t="shared" si="1650"/>
        <v>2744702.128</v>
      </c>
      <c r="AK93" s="139">
        <f t="shared" ref="AK93:AN93" si="1651">AG93*COS(AC93)</f>
        <v>1</v>
      </c>
      <c r="AL93" s="139">
        <f t="shared" si="1651"/>
        <v>-132.6653452</v>
      </c>
      <c r="AM93" s="139">
        <f t="shared" si="1651"/>
        <v>-32726.14876</v>
      </c>
      <c r="AN93" s="139">
        <f t="shared" si="1651"/>
        <v>2744702.128</v>
      </c>
      <c r="AO93" s="129">
        <f t="shared" ref="AO93:AR93" si="1652">AG93*SIN(AC93)</f>
        <v>0</v>
      </c>
      <c r="AP93" s="129">
        <f t="shared" si="1652"/>
        <v>0</v>
      </c>
      <c r="AQ93" s="129">
        <f t="shared" si="1652"/>
        <v>0</v>
      </c>
      <c r="AR93" s="129">
        <f t="shared" si="1652"/>
        <v>0</v>
      </c>
      <c r="AS93" s="140">
        <f t="shared" si="45"/>
        <v>-9.424777961</v>
      </c>
      <c r="AT93" s="141">
        <f t="shared" si="46"/>
        <v>-9.424777961</v>
      </c>
      <c r="AU93" s="141">
        <f t="shared" si="47"/>
        <v>-3.141592654</v>
      </c>
      <c r="AV93" s="122">
        <f t="shared" si="48"/>
        <v>3.141592654</v>
      </c>
      <c r="AW93" s="142">
        <f t="shared" si="49"/>
        <v>2334922.522</v>
      </c>
      <c r="AX93" s="130">
        <f t="shared" si="50"/>
        <v>2334922.522</v>
      </c>
      <c r="AY93" s="143">
        <f t="shared" si="51"/>
        <v>4669845.045</v>
      </c>
      <c r="AZ93" s="143">
        <f t="shared" si="52"/>
        <v>-0.0000000005718910787</v>
      </c>
      <c r="BA93" s="143">
        <f t="shared" si="53"/>
        <v>0</v>
      </c>
      <c r="BB93" s="124">
        <f t="shared" si="54"/>
        <v>4669845.045</v>
      </c>
      <c r="BC93" s="140">
        <f t="shared" ref="BC93:BD93" si="1653">BC$2*AD93</f>
        <v>-3.141592654</v>
      </c>
      <c r="BD93" s="140">
        <f t="shared" si="1653"/>
        <v>-3.141592654</v>
      </c>
      <c r="BE93" s="141">
        <f t="shared" si="56"/>
        <v>-6.283185307</v>
      </c>
      <c r="BF93" s="141">
        <f t="shared" si="57"/>
        <v>0</v>
      </c>
      <c r="BG93" s="122">
        <f t="shared" si="58"/>
        <v>0</v>
      </c>
      <c r="BH93" s="142">
        <f t="shared" ref="BH93:BI93" si="1654">POWER(AH93,BH$2)</f>
        <v>132.6653452</v>
      </c>
      <c r="BI93" s="142">
        <f t="shared" si="1654"/>
        <v>32726.14876</v>
      </c>
      <c r="BJ93" s="130">
        <f t="shared" si="60"/>
        <v>4341625.823</v>
      </c>
      <c r="BK93" s="143">
        <f t="shared" si="61"/>
        <v>39074632.4</v>
      </c>
      <c r="BL93" s="143">
        <f t="shared" si="62"/>
        <v>0</v>
      </c>
      <c r="BM93" s="143">
        <f t="shared" si="63"/>
        <v>0</v>
      </c>
      <c r="BN93" s="124">
        <f t="shared" si="64"/>
        <v>39074632.4</v>
      </c>
      <c r="BO93" s="140">
        <f t="shared" si="65"/>
        <v>0</v>
      </c>
      <c r="BP93" s="141">
        <f t="shared" si="66"/>
        <v>0</v>
      </c>
      <c r="BQ93" s="141">
        <f t="shared" si="67"/>
        <v>0</v>
      </c>
      <c r="BR93" s="122">
        <f t="shared" si="68"/>
        <v>0</v>
      </c>
      <c r="BS93" s="142">
        <f t="shared" si="69"/>
        <v>2744702.128</v>
      </c>
      <c r="BT93" s="130">
        <f t="shared" si="70"/>
        <v>2744702.128</v>
      </c>
      <c r="BU93" s="143">
        <f t="shared" si="71"/>
        <v>-74106957.45</v>
      </c>
      <c r="BV93" s="143">
        <f t="shared" si="72"/>
        <v>0</v>
      </c>
      <c r="BW93" s="143">
        <f t="shared" si="73"/>
        <v>3.141592654</v>
      </c>
      <c r="BX93" s="124">
        <f t="shared" si="74"/>
        <v>74106957.45</v>
      </c>
      <c r="BY93" s="144">
        <f t="shared" ref="BY93:BZ93" si="1655">AY93+BK93+BU93</f>
        <v>-30362480</v>
      </c>
      <c r="BZ93" s="144">
        <f t="shared" si="1655"/>
        <v>-0.0000000005718910787</v>
      </c>
      <c r="CA93" s="144">
        <f t="shared" si="76"/>
        <v>-3.141592654</v>
      </c>
      <c r="CB93" s="145">
        <f t="shared" si="77"/>
        <v>30362480</v>
      </c>
      <c r="CC93" s="140">
        <f t="shared" ref="CC93:CD93" si="1656">CC$2*AD93</f>
        <v>-6.283185307</v>
      </c>
      <c r="CD93" s="140">
        <f t="shared" si="1656"/>
        <v>-6.283185307</v>
      </c>
      <c r="CE93" s="141">
        <f t="shared" si="79"/>
        <v>-12.56637061</v>
      </c>
      <c r="CF93" s="141">
        <f t="shared" si="80"/>
        <v>0</v>
      </c>
      <c r="CG93" s="122">
        <f t="shared" si="81"/>
        <v>0</v>
      </c>
      <c r="CH93" s="142">
        <f t="shared" ref="CH93:CI93" si="1657">POWER(AH93,CH$2)</f>
        <v>17600.09382</v>
      </c>
      <c r="CI93" s="142">
        <f t="shared" si="1657"/>
        <v>1071000813</v>
      </c>
      <c r="CJ93" s="130">
        <f t="shared" si="83"/>
        <v>18849714784022</v>
      </c>
      <c r="CK93" s="143">
        <f t="shared" si="84"/>
        <v>-18849714784022</v>
      </c>
      <c r="CL93" s="143">
        <f t="shared" si="85"/>
        <v>0</v>
      </c>
      <c r="CM93" s="143">
        <f t="shared" si="86"/>
        <v>3.141592654</v>
      </c>
      <c r="CN93" s="124">
        <f t="shared" si="87"/>
        <v>18849714784022</v>
      </c>
      <c r="CO93" s="140">
        <f t="shared" si="88"/>
        <v>-9.424777961</v>
      </c>
      <c r="CP93" s="141">
        <f t="shared" si="89"/>
        <v>-9.424777961</v>
      </c>
      <c r="CQ93" s="141">
        <f t="shared" si="90"/>
        <v>-3.141592654</v>
      </c>
      <c r="CR93" s="122">
        <f t="shared" si="91"/>
        <v>3.141592654</v>
      </c>
      <c r="CS93" s="142">
        <f t="shared" si="92"/>
        <v>35049731917006</v>
      </c>
      <c r="CT93" s="130">
        <f t="shared" si="93"/>
        <v>35049731917006</v>
      </c>
      <c r="CU93" s="143">
        <f t="shared" si="94"/>
        <v>-140198927668022</v>
      </c>
      <c r="CV93" s="143">
        <f t="shared" si="95"/>
        <v>0.0171694168</v>
      </c>
      <c r="CW93" s="143">
        <f t="shared" si="96"/>
        <v>3.141592654</v>
      </c>
      <c r="CX93" s="124">
        <f t="shared" si="97"/>
        <v>140198927668022</v>
      </c>
      <c r="CY93" s="140">
        <f t="shared" si="98"/>
        <v>-9.424777961</v>
      </c>
      <c r="CZ93" s="140">
        <f t="shared" si="99"/>
        <v>0</v>
      </c>
      <c r="DA93" s="141">
        <f t="shared" si="100"/>
        <v>-9.424777961</v>
      </c>
      <c r="DB93" s="141">
        <f t="shared" si="101"/>
        <v>-3.141592654</v>
      </c>
      <c r="DC93" s="122">
        <f t="shared" si="102"/>
        <v>3.141592654</v>
      </c>
      <c r="DD93" s="142">
        <f t="shared" si="103"/>
        <v>2334922.522</v>
      </c>
      <c r="DE93" s="142">
        <f t="shared" si="104"/>
        <v>2744702.128</v>
      </c>
      <c r="DF93" s="130">
        <f t="shared" si="105"/>
        <v>6408666815378</v>
      </c>
      <c r="DG93" s="143">
        <f t="shared" si="106"/>
        <v>-25634667261511</v>
      </c>
      <c r="DH93" s="143">
        <f t="shared" si="107"/>
        <v>0.003139341321</v>
      </c>
      <c r="DI93" s="143">
        <f t="shared" si="108"/>
        <v>3.141592654</v>
      </c>
      <c r="DJ93" s="124">
        <f t="shared" si="109"/>
        <v>25634667261511</v>
      </c>
      <c r="DK93" s="140">
        <f t="shared" ref="DK93:DM93" si="1658">DK$2*AD93</f>
        <v>-3.141592654</v>
      </c>
      <c r="DL93" s="140">
        <f t="shared" si="1658"/>
        <v>-3.141592654</v>
      </c>
      <c r="DM93" s="140">
        <f t="shared" si="1658"/>
        <v>0</v>
      </c>
      <c r="DN93" s="141">
        <f t="shared" si="111"/>
        <v>-6.283185307</v>
      </c>
      <c r="DO93" s="141">
        <f t="shared" si="112"/>
        <v>0</v>
      </c>
      <c r="DP93" s="122">
        <f t="shared" si="113"/>
        <v>0</v>
      </c>
      <c r="DQ93" s="142">
        <f t="shared" ref="DQ93:DS93" si="1659">POWER(AH93,DQ$2)</f>
        <v>132.6653452</v>
      </c>
      <c r="DR93" s="142">
        <f t="shared" si="1659"/>
        <v>32726.14876</v>
      </c>
      <c r="DS93" s="142">
        <f t="shared" si="1659"/>
        <v>2744702.128</v>
      </c>
      <c r="DT93" s="130">
        <f t="shared" si="115"/>
        <v>11916469633525</v>
      </c>
      <c r="DU93" s="143">
        <f t="shared" si="116"/>
        <v>-214496453403445</v>
      </c>
      <c r="DV93" s="143">
        <f t="shared" si="117"/>
        <v>0</v>
      </c>
      <c r="DW93" s="143">
        <f t="shared" si="118"/>
        <v>3.141592654</v>
      </c>
      <c r="DX93" s="124">
        <f t="shared" si="119"/>
        <v>214496453403445</v>
      </c>
      <c r="DY93" s="140">
        <f t="shared" si="120"/>
        <v>0</v>
      </c>
      <c r="DZ93" s="141">
        <f t="shared" si="121"/>
        <v>0</v>
      </c>
      <c r="EA93" s="141">
        <f t="shared" si="122"/>
        <v>0</v>
      </c>
      <c r="EB93" s="122">
        <f t="shared" si="123"/>
        <v>0</v>
      </c>
      <c r="EC93" s="142">
        <f t="shared" si="124"/>
        <v>7533389770284</v>
      </c>
      <c r="ED93" s="130">
        <f t="shared" si="125"/>
        <v>7533389770284</v>
      </c>
      <c r="EE93" s="143">
        <f t="shared" si="126"/>
        <v>203401523797664</v>
      </c>
      <c r="EF93" s="143">
        <f t="shared" si="127"/>
        <v>0</v>
      </c>
      <c r="EG93" s="143">
        <f t="shared" si="128"/>
        <v>0</v>
      </c>
      <c r="EH93" s="124">
        <f t="shared" si="129"/>
        <v>203401523797664</v>
      </c>
      <c r="EI93" s="144">
        <f t="shared" ref="EI93:EJ93" si="1660">CK93+CU93+DG93+DU93+EE93</f>
        <v>-195778239319335</v>
      </c>
      <c r="EJ93" s="144">
        <f t="shared" si="1660"/>
        <v>0.02030875812</v>
      </c>
      <c r="EK93" s="144">
        <f t="shared" si="131"/>
        <v>3.141592654</v>
      </c>
      <c r="EL93" s="145">
        <f t="shared" si="132"/>
        <v>195778239319335</v>
      </c>
      <c r="EM93" s="140">
        <f t="shared" si="133"/>
        <v>1.570796327</v>
      </c>
      <c r="EN93" s="141">
        <f t="shared" si="134"/>
        <v>1.570796327</v>
      </c>
      <c r="EO93" s="141">
        <f t="shared" si="135"/>
        <v>1.570796327</v>
      </c>
      <c r="EP93" s="122">
        <f t="shared" si="136"/>
        <v>1.570796327</v>
      </c>
      <c r="EQ93" s="142">
        <f t="shared" si="137"/>
        <v>13992077.73</v>
      </c>
      <c r="ER93" s="130">
        <f t="shared" si="138"/>
        <v>13992077.73</v>
      </c>
      <c r="ES93" s="143">
        <f t="shared" si="139"/>
        <v>0.000000004451895355</v>
      </c>
      <c r="ET93" s="143">
        <f t="shared" si="140"/>
        <v>72704968.62</v>
      </c>
      <c r="EU93" s="143">
        <f t="shared" si="141"/>
        <v>1.570796327</v>
      </c>
      <c r="EV93" s="124">
        <f t="shared" si="142"/>
        <v>72704968.62</v>
      </c>
      <c r="EW93" s="144">
        <f t="shared" ref="EW93:EX93" si="1661">BY93+ES93</f>
        <v>-30362480</v>
      </c>
      <c r="EX93" s="144">
        <f t="shared" si="1661"/>
        <v>72704968.62</v>
      </c>
      <c r="EY93" s="144">
        <f t="shared" si="144"/>
        <v>1.966392815</v>
      </c>
      <c r="EZ93" s="145">
        <f t="shared" si="145"/>
        <v>78790181.2</v>
      </c>
      <c r="FA93" s="140">
        <f t="shared" si="146"/>
        <v>0.6554642718</v>
      </c>
      <c r="FB93" s="141">
        <f t="shared" si="147"/>
        <v>0.6554642718</v>
      </c>
      <c r="FC93" s="141">
        <f t="shared" si="148"/>
        <v>0.6554642718</v>
      </c>
      <c r="FD93" s="122">
        <f t="shared" si="149"/>
        <v>0.6554642718</v>
      </c>
      <c r="FE93" s="142">
        <f t="shared" si="150"/>
        <v>428.7038329</v>
      </c>
      <c r="FF93" s="130">
        <f t="shared" si="151"/>
        <v>428.7038329</v>
      </c>
      <c r="FG93" s="143">
        <f t="shared" si="152"/>
        <v>89.91605884</v>
      </c>
      <c r="FH93" s="143">
        <f t="shared" si="153"/>
        <v>69.13309335</v>
      </c>
      <c r="FI93" s="143">
        <f t="shared" si="154"/>
        <v>0.6554642718</v>
      </c>
      <c r="FJ93" s="124">
        <f t="shared" si="155"/>
        <v>113.4208192</v>
      </c>
      <c r="FK93" s="140">
        <f t="shared" si="156"/>
        <v>-6.283185307</v>
      </c>
      <c r="FL93" s="141">
        <f t="shared" si="157"/>
        <v>-6.283185307</v>
      </c>
      <c r="FM93" s="141">
        <f t="shared" si="158"/>
        <v>0</v>
      </c>
      <c r="FN93" s="122">
        <f t="shared" si="159"/>
        <v>0</v>
      </c>
      <c r="FO93" s="142">
        <f t="shared" si="160"/>
        <v>17600.09382</v>
      </c>
      <c r="FP93" s="130">
        <f t="shared" si="161"/>
        <v>17600.09382</v>
      </c>
      <c r="FQ93" s="143">
        <f t="shared" si="162"/>
        <v>-17600.09382</v>
      </c>
      <c r="FR93" s="143">
        <f t="shared" si="163"/>
        <v>0</v>
      </c>
      <c r="FS93" s="143">
        <f t="shared" si="164"/>
        <v>3.141592654</v>
      </c>
      <c r="FT93" s="124">
        <f t="shared" si="165"/>
        <v>17600.09382</v>
      </c>
      <c r="FU93" s="144">
        <f t="shared" si="166"/>
        <v>-115778.5401</v>
      </c>
      <c r="FV93" s="144">
        <f t="shared" si="167"/>
        <v>0</v>
      </c>
      <c r="FW93" s="144">
        <f t="shared" si="168"/>
        <v>-3.141592654</v>
      </c>
      <c r="FX93" s="145">
        <f t="shared" si="169"/>
        <v>115778.5401</v>
      </c>
      <c r="FY93" s="140">
        <f t="shared" si="170"/>
        <v>-3.141592654</v>
      </c>
      <c r="FZ93" s="140">
        <f t="shared" si="171"/>
        <v>-0.6554642718</v>
      </c>
      <c r="GA93" s="141">
        <f t="shared" si="172"/>
        <v>-3.797056925</v>
      </c>
      <c r="GB93" s="141">
        <f t="shared" si="173"/>
        <v>-3.797056925</v>
      </c>
      <c r="GC93" s="122">
        <f t="shared" si="174"/>
        <v>2.486128382</v>
      </c>
      <c r="GD93" s="142">
        <f t="shared" si="175"/>
        <v>115778.5401</v>
      </c>
      <c r="GE93" s="142">
        <f t="shared" si="176"/>
        <v>0.00881672348</v>
      </c>
      <c r="GF93" s="130">
        <f t="shared" si="177"/>
        <v>1020.787373</v>
      </c>
      <c r="GG93" s="143">
        <f t="shared" si="178"/>
        <v>-89.91605884</v>
      </c>
      <c r="GH93" s="143">
        <f t="shared" si="179"/>
        <v>69.13309335</v>
      </c>
      <c r="GI93" s="143">
        <f t="shared" si="180"/>
        <v>2.486128382</v>
      </c>
      <c r="GJ93" s="124">
        <f t="shared" si="181"/>
        <v>113.4208192</v>
      </c>
      <c r="GK93" s="146">
        <f t="shared" si="182"/>
        <v>-0.5</v>
      </c>
      <c r="GL93" s="127">
        <f t="shared" si="183"/>
        <v>-0.8660254038</v>
      </c>
      <c r="GM93" s="146">
        <f t="shared" si="184"/>
        <v>-2.094395102</v>
      </c>
      <c r="GN93" s="127">
        <f t="shared" si="185"/>
        <v>1</v>
      </c>
      <c r="GO93" s="147">
        <f t="shared" si="186"/>
        <v>-0.5</v>
      </c>
      <c r="GP93" s="128">
        <f t="shared" si="187"/>
        <v>0.8660254038</v>
      </c>
      <c r="GQ93" s="147">
        <f t="shared" si="188"/>
        <v>2.094395102</v>
      </c>
      <c r="GR93" s="128">
        <f t="shared" si="189"/>
        <v>1</v>
      </c>
      <c r="GS93" s="140">
        <f t="shared" si="190"/>
        <v>-2.094395102</v>
      </c>
      <c r="GT93" s="140">
        <f t="shared" si="191"/>
        <v>0.6554642718</v>
      </c>
      <c r="GU93" s="141">
        <f t="shared" si="192"/>
        <v>-1.438930831</v>
      </c>
      <c r="GV93" s="141">
        <f t="shared" si="193"/>
        <v>-1.438930831</v>
      </c>
      <c r="GW93" s="122">
        <f t="shared" si="194"/>
        <v>-1.438930831</v>
      </c>
      <c r="GX93" s="142">
        <f t="shared" si="195"/>
        <v>1</v>
      </c>
      <c r="GY93" s="142">
        <f t="shared" si="196"/>
        <v>113.4208192</v>
      </c>
      <c r="GZ93" s="130">
        <f t="shared" si="197"/>
        <v>113.4208192</v>
      </c>
      <c r="HA93" s="143">
        <f t="shared" si="198"/>
        <v>14.91298567</v>
      </c>
      <c r="HB93" s="143">
        <f t="shared" si="199"/>
        <v>-112.4361378</v>
      </c>
      <c r="HC93" s="143">
        <f t="shared" si="200"/>
        <v>-1.438930831</v>
      </c>
      <c r="HD93" s="124">
        <f t="shared" si="201"/>
        <v>113.4208192</v>
      </c>
      <c r="HE93" s="140">
        <f t="shared" si="202"/>
        <v>2.094395102</v>
      </c>
      <c r="HF93" s="140">
        <f t="shared" si="203"/>
        <v>2.486128382</v>
      </c>
      <c r="HG93" s="141">
        <f t="shared" si="204"/>
        <v>4.580523484</v>
      </c>
      <c r="HH93" s="141">
        <f t="shared" si="205"/>
        <v>4.580523484</v>
      </c>
      <c r="HI93" s="122">
        <f t="shared" si="206"/>
        <v>-1.702661823</v>
      </c>
      <c r="HJ93" s="142">
        <f t="shared" si="207"/>
        <v>1</v>
      </c>
      <c r="HK93" s="142">
        <f t="shared" si="208"/>
        <v>113.4208192</v>
      </c>
      <c r="HL93" s="130">
        <f t="shared" si="209"/>
        <v>113.4208192</v>
      </c>
      <c r="HM93" s="143">
        <f t="shared" si="210"/>
        <v>-14.91298567</v>
      </c>
      <c r="HN93" s="143">
        <f t="shared" si="211"/>
        <v>-112.4361378</v>
      </c>
      <c r="HO93" s="143">
        <f t="shared" si="212"/>
        <v>-1.702661823</v>
      </c>
      <c r="HP93" s="124">
        <f t="shared" si="213"/>
        <v>113.4208192</v>
      </c>
      <c r="HQ93" s="140">
        <f t="shared" si="214"/>
        <v>2.094395102</v>
      </c>
      <c r="HR93" s="140">
        <f t="shared" si="215"/>
        <v>0.6554642718</v>
      </c>
      <c r="HS93" s="141">
        <f t="shared" si="216"/>
        <v>2.749859374</v>
      </c>
      <c r="HT93" s="141">
        <f t="shared" si="217"/>
        <v>2.749859374</v>
      </c>
      <c r="HU93" s="122">
        <f t="shared" si="218"/>
        <v>2.749859374</v>
      </c>
      <c r="HV93" s="142">
        <f t="shared" si="219"/>
        <v>1</v>
      </c>
      <c r="HW93" s="142">
        <f t="shared" si="220"/>
        <v>113.4208192</v>
      </c>
      <c r="HX93" s="130">
        <f t="shared" si="221"/>
        <v>113.4208192</v>
      </c>
      <c r="HY93" s="143">
        <f t="shared" si="222"/>
        <v>-104.8290445</v>
      </c>
      <c r="HZ93" s="143">
        <f t="shared" si="223"/>
        <v>43.30304448</v>
      </c>
      <c r="IA93" s="143">
        <f t="shared" si="224"/>
        <v>2.749859374</v>
      </c>
      <c r="IB93" s="124">
        <f t="shared" si="225"/>
        <v>113.4208192</v>
      </c>
      <c r="IC93" s="140">
        <f t="shared" si="226"/>
        <v>-2.094395102</v>
      </c>
      <c r="ID93" s="140">
        <f t="shared" si="227"/>
        <v>2.486128382</v>
      </c>
      <c r="IE93" s="141">
        <f t="shared" si="228"/>
        <v>0.3917332794</v>
      </c>
      <c r="IF93" s="141">
        <f t="shared" si="229"/>
        <v>0.3917332794</v>
      </c>
      <c r="IG93" s="122">
        <f t="shared" si="230"/>
        <v>0.3917332794</v>
      </c>
      <c r="IH93" s="142">
        <f t="shared" si="231"/>
        <v>1</v>
      </c>
      <c r="II93" s="142">
        <f t="shared" si="232"/>
        <v>113.4208192</v>
      </c>
      <c r="IJ93" s="130">
        <f t="shared" si="233"/>
        <v>113.4208192</v>
      </c>
      <c r="IK93" s="143">
        <f t="shared" si="234"/>
        <v>104.8290445</v>
      </c>
      <c r="IL93" s="143">
        <f t="shared" si="235"/>
        <v>43.30304448</v>
      </c>
      <c r="IM93" s="143">
        <f t="shared" si="236"/>
        <v>0.3917332794</v>
      </c>
      <c r="IN93" s="124">
        <f t="shared" si="237"/>
        <v>113.4208192</v>
      </c>
    </row>
    <row r="94" ht="12.75" customHeight="1">
      <c r="A94" s="129">
        <f>'Cortez Cubic'!AP94</f>
        <v>-0.2187762226</v>
      </c>
      <c r="B94" s="129">
        <f>'Cortez Cubic'!AQ94</f>
        <v>22.02078132</v>
      </c>
      <c r="C94" s="129">
        <f>'Cortez Cubic'!AR94</f>
        <v>21093.75354</v>
      </c>
      <c r="D94" s="129">
        <f>'Cortez Cubic'!AS94</f>
        <v>-3030883.144</v>
      </c>
      <c r="E94" s="129">
        <f t="shared" ref="E94:H94" si="1662">0</f>
        <v>0</v>
      </c>
      <c r="F94" s="129">
        <f t="shared" si="1662"/>
        <v>0</v>
      </c>
      <c r="G94" s="129">
        <f t="shared" si="1662"/>
        <v>0</v>
      </c>
      <c r="H94" s="129">
        <f t="shared" si="1662"/>
        <v>0</v>
      </c>
      <c r="I94" s="110">
        <f>'Cortez Cubic'!I94</f>
        <v>164</v>
      </c>
      <c r="J94" s="130">
        <f t="shared" si="28"/>
        <v>158.9721143</v>
      </c>
      <c r="K94" s="131">
        <f t="shared" si="29"/>
        <v>0</v>
      </c>
      <c r="L94" s="131">
        <f t="shared" si="30"/>
        <v>1</v>
      </c>
      <c r="M94" s="132">
        <f t="shared" si="31"/>
        <v>5.027885699</v>
      </c>
      <c r="N94" s="133">
        <f t="shared" si="32"/>
        <v>108.5108369</v>
      </c>
      <c r="O94" s="134">
        <f t="shared" si="33"/>
        <v>267.4829512</v>
      </c>
      <c r="P94" s="134">
        <f t="shared" si="34"/>
        <v>0</v>
      </c>
      <c r="Q94" s="135">
        <f t="shared" si="35"/>
        <v>158.9721143</v>
      </c>
      <c r="R94" s="135">
        <f t="shared" si="36"/>
        <v>0</v>
      </c>
      <c r="S94" s="136">
        <f t="shared" si="37"/>
        <v>-325.8007025</v>
      </c>
      <c r="T94" s="136">
        <f t="shared" si="38"/>
        <v>0</v>
      </c>
      <c r="U94" s="137">
        <f t="shared" ref="U94:X94" si="1663">ATAN2(A94,E94)</f>
        <v>3.141592654</v>
      </c>
      <c r="V94" s="137">
        <f t="shared" si="1663"/>
        <v>0</v>
      </c>
      <c r="W94" s="137">
        <f t="shared" si="1663"/>
        <v>0</v>
      </c>
      <c r="X94" s="137">
        <f t="shared" si="1663"/>
        <v>3.141592654</v>
      </c>
      <c r="Y94" s="137">
        <f t="shared" ref="Y94:AB94" si="1664">SQRT(POWER(A94,2)+POWER(E94,2))</f>
        <v>0.2187762226</v>
      </c>
      <c r="Z94" s="137">
        <f t="shared" si="1664"/>
        <v>22.02078132</v>
      </c>
      <c r="AA94" s="137">
        <f t="shared" si="1664"/>
        <v>21093.75354</v>
      </c>
      <c r="AB94" s="137">
        <f t="shared" si="1664"/>
        <v>3030883.144</v>
      </c>
      <c r="AC94" s="138">
        <f t="shared" ref="AC94:AF94" si="1665">U94-$U94</f>
        <v>0</v>
      </c>
      <c r="AD94" s="138">
        <f t="shared" si="1665"/>
        <v>-3.141592654</v>
      </c>
      <c r="AE94" s="138">
        <f t="shared" si="1665"/>
        <v>-3.141592654</v>
      </c>
      <c r="AF94" s="138">
        <f t="shared" si="1665"/>
        <v>0</v>
      </c>
      <c r="AG94" s="138">
        <f t="shared" ref="AG94:AJ94" si="1666">Y94/$Y94</f>
        <v>1</v>
      </c>
      <c r="AH94" s="138">
        <f t="shared" si="1666"/>
        <v>100.654363</v>
      </c>
      <c r="AI94" s="138">
        <f t="shared" si="1666"/>
        <v>96417.02964</v>
      </c>
      <c r="AJ94" s="138">
        <f t="shared" si="1666"/>
        <v>13853805.08</v>
      </c>
      <c r="AK94" s="139">
        <f t="shared" ref="AK94:AN94" si="1667">AG94*COS(AC94)</f>
        <v>1</v>
      </c>
      <c r="AL94" s="139">
        <f t="shared" si="1667"/>
        <v>-100.654363</v>
      </c>
      <c r="AM94" s="139">
        <f t="shared" si="1667"/>
        <v>-96417.02964</v>
      </c>
      <c r="AN94" s="139">
        <f t="shared" si="1667"/>
        <v>13853805.08</v>
      </c>
      <c r="AO94" s="129">
        <f t="shared" ref="AO94:AR94" si="1668">AG94*SIN(AC94)</f>
        <v>0</v>
      </c>
      <c r="AP94" s="129">
        <f t="shared" si="1668"/>
        <v>0</v>
      </c>
      <c r="AQ94" s="129">
        <f t="shared" si="1668"/>
        <v>0</v>
      </c>
      <c r="AR94" s="129">
        <f t="shared" si="1668"/>
        <v>0</v>
      </c>
      <c r="AS94" s="140">
        <f t="shared" si="45"/>
        <v>-9.424777961</v>
      </c>
      <c r="AT94" s="141">
        <f t="shared" si="46"/>
        <v>-9.424777961</v>
      </c>
      <c r="AU94" s="141">
        <f t="shared" si="47"/>
        <v>-3.141592654</v>
      </c>
      <c r="AV94" s="122">
        <f t="shared" si="48"/>
        <v>3.141592654</v>
      </c>
      <c r="AW94" s="142">
        <f t="shared" si="49"/>
        <v>1019759.626</v>
      </c>
      <c r="AX94" s="130">
        <f t="shared" si="50"/>
        <v>1019759.626</v>
      </c>
      <c r="AY94" s="143">
        <f t="shared" si="51"/>
        <v>2039519.253</v>
      </c>
      <c r="AZ94" s="143">
        <f t="shared" si="52"/>
        <v>-0.0000000002497690725</v>
      </c>
      <c r="BA94" s="143">
        <f t="shared" si="53"/>
        <v>0</v>
      </c>
      <c r="BB94" s="124">
        <f t="shared" si="54"/>
        <v>2039519.253</v>
      </c>
      <c r="BC94" s="140">
        <f t="shared" ref="BC94:BD94" si="1669">BC$2*AD94</f>
        <v>-3.141592654</v>
      </c>
      <c r="BD94" s="140">
        <f t="shared" si="1669"/>
        <v>-3.141592654</v>
      </c>
      <c r="BE94" s="141">
        <f t="shared" si="56"/>
        <v>-6.283185307</v>
      </c>
      <c r="BF94" s="141">
        <f t="shared" si="57"/>
        <v>0</v>
      </c>
      <c r="BG94" s="122">
        <f t="shared" si="58"/>
        <v>0</v>
      </c>
      <c r="BH94" s="142">
        <f t="shared" ref="BH94:BI94" si="1670">POWER(AH94,BH$2)</f>
        <v>100.654363</v>
      </c>
      <c r="BI94" s="142">
        <f t="shared" si="1670"/>
        <v>96417.02964</v>
      </c>
      <c r="BJ94" s="130">
        <f t="shared" si="60"/>
        <v>9704794.697</v>
      </c>
      <c r="BK94" s="143">
        <f t="shared" si="61"/>
        <v>87343152.27</v>
      </c>
      <c r="BL94" s="143">
        <f t="shared" si="62"/>
        <v>0</v>
      </c>
      <c r="BM94" s="143">
        <f t="shared" si="63"/>
        <v>0</v>
      </c>
      <c r="BN94" s="124">
        <f t="shared" si="64"/>
        <v>87343152.27</v>
      </c>
      <c r="BO94" s="140">
        <f t="shared" si="65"/>
        <v>0</v>
      </c>
      <c r="BP94" s="141">
        <f t="shared" si="66"/>
        <v>0</v>
      </c>
      <c r="BQ94" s="141">
        <f t="shared" si="67"/>
        <v>0</v>
      </c>
      <c r="BR94" s="122">
        <f t="shared" si="68"/>
        <v>0</v>
      </c>
      <c r="BS94" s="142">
        <f t="shared" si="69"/>
        <v>13853805.08</v>
      </c>
      <c r="BT94" s="130">
        <f t="shared" si="70"/>
        <v>13853805.08</v>
      </c>
      <c r="BU94" s="143">
        <f t="shared" si="71"/>
        <v>-374052737.2</v>
      </c>
      <c r="BV94" s="143">
        <f t="shared" si="72"/>
        <v>0</v>
      </c>
      <c r="BW94" s="143">
        <f t="shared" si="73"/>
        <v>3.141592654</v>
      </c>
      <c r="BX94" s="124">
        <f t="shared" si="74"/>
        <v>374052737.2</v>
      </c>
      <c r="BY94" s="144">
        <f t="shared" ref="BY94:BZ94" si="1671">AY94+BK94+BU94</f>
        <v>-284670065.6</v>
      </c>
      <c r="BZ94" s="144">
        <f t="shared" si="1671"/>
        <v>-0.0000000002497690725</v>
      </c>
      <c r="CA94" s="144">
        <f t="shared" si="76"/>
        <v>-3.141592654</v>
      </c>
      <c r="CB94" s="145">
        <f t="shared" si="77"/>
        <v>284670065.6</v>
      </c>
      <c r="CC94" s="140">
        <f t="shared" ref="CC94:CD94" si="1672">CC$2*AD94</f>
        <v>-6.283185307</v>
      </c>
      <c r="CD94" s="140">
        <f t="shared" si="1672"/>
        <v>-6.283185307</v>
      </c>
      <c r="CE94" s="141">
        <f t="shared" si="79"/>
        <v>-12.56637061</v>
      </c>
      <c r="CF94" s="141">
        <f t="shared" si="80"/>
        <v>0</v>
      </c>
      <c r="CG94" s="122">
        <f t="shared" si="81"/>
        <v>0</v>
      </c>
      <c r="CH94" s="142">
        <f t="shared" ref="CH94:CI94" si="1673">POWER(AH94,CH$2)</f>
        <v>10131.30078</v>
      </c>
      <c r="CI94" s="142">
        <f t="shared" si="1673"/>
        <v>9296243604</v>
      </c>
      <c r="CJ94" s="130">
        <f t="shared" si="83"/>
        <v>94183040109856</v>
      </c>
      <c r="CK94" s="143">
        <f t="shared" si="84"/>
        <v>-94183040109856</v>
      </c>
      <c r="CL94" s="143">
        <f t="shared" si="85"/>
        <v>0</v>
      </c>
      <c r="CM94" s="143">
        <f t="shared" si="86"/>
        <v>3.141592654</v>
      </c>
      <c r="CN94" s="124">
        <f t="shared" si="87"/>
        <v>94183040109856</v>
      </c>
      <c r="CO94" s="140">
        <f t="shared" si="88"/>
        <v>-9.424777961</v>
      </c>
      <c r="CP94" s="141">
        <f t="shared" si="89"/>
        <v>-9.424777961</v>
      </c>
      <c r="CQ94" s="141">
        <f t="shared" si="90"/>
        <v>-3.141592654</v>
      </c>
      <c r="CR94" s="122">
        <f t="shared" si="91"/>
        <v>3.141592654</v>
      </c>
      <c r="CS94" s="142">
        <f t="shared" si="92"/>
        <v>896316195052976</v>
      </c>
      <c r="CT94" s="130">
        <f t="shared" si="93"/>
        <v>896316195052976</v>
      </c>
      <c r="CU94" s="143">
        <f t="shared" si="94"/>
        <v>-3.58526E+15</v>
      </c>
      <c r="CV94" s="143">
        <f t="shared" si="95"/>
        <v>0.4390683037</v>
      </c>
      <c r="CW94" s="143">
        <f t="shared" si="96"/>
        <v>3.141592654</v>
      </c>
      <c r="CX94" s="124">
        <f t="shared" si="97"/>
        <v>3.58526E+15</v>
      </c>
      <c r="CY94" s="140">
        <f t="shared" si="98"/>
        <v>-9.424777961</v>
      </c>
      <c r="CZ94" s="140">
        <f t="shared" si="99"/>
        <v>0</v>
      </c>
      <c r="DA94" s="141">
        <f t="shared" si="100"/>
        <v>-9.424777961</v>
      </c>
      <c r="DB94" s="141">
        <f t="shared" si="101"/>
        <v>-3.141592654</v>
      </c>
      <c r="DC94" s="122">
        <f t="shared" si="102"/>
        <v>3.141592654</v>
      </c>
      <c r="DD94" s="142">
        <f t="shared" si="103"/>
        <v>1019759.626</v>
      </c>
      <c r="DE94" s="142">
        <f t="shared" si="104"/>
        <v>13853805.08</v>
      </c>
      <c r="DF94" s="130">
        <f t="shared" si="105"/>
        <v>14127551093047</v>
      </c>
      <c r="DG94" s="143">
        <f t="shared" si="106"/>
        <v>-56510204372186</v>
      </c>
      <c r="DH94" s="143">
        <f t="shared" si="107"/>
        <v>0.00692050409</v>
      </c>
      <c r="DI94" s="143">
        <f t="shared" si="108"/>
        <v>3.141592654</v>
      </c>
      <c r="DJ94" s="124">
        <f t="shared" si="109"/>
        <v>56510204372186</v>
      </c>
      <c r="DK94" s="140">
        <f t="shared" ref="DK94:DM94" si="1674">DK$2*AD94</f>
        <v>-3.141592654</v>
      </c>
      <c r="DL94" s="140">
        <f t="shared" si="1674"/>
        <v>-3.141592654</v>
      </c>
      <c r="DM94" s="140">
        <f t="shared" si="1674"/>
        <v>0</v>
      </c>
      <c r="DN94" s="141">
        <f t="shared" si="111"/>
        <v>-6.283185307</v>
      </c>
      <c r="DO94" s="141">
        <f t="shared" si="112"/>
        <v>0</v>
      </c>
      <c r="DP94" s="122">
        <f t="shared" si="113"/>
        <v>0</v>
      </c>
      <c r="DQ94" s="142">
        <f t="shared" ref="DQ94:DS94" si="1675">POWER(AH94,DQ$2)</f>
        <v>100.654363</v>
      </c>
      <c r="DR94" s="142">
        <f t="shared" si="1675"/>
        <v>96417.02964</v>
      </c>
      <c r="DS94" s="142">
        <f t="shared" si="1675"/>
        <v>13853805.08</v>
      </c>
      <c r="DT94" s="130">
        <f t="shared" si="115"/>
        <v>134448334077622</v>
      </c>
      <c r="DU94" s="143">
        <f t="shared" si="116"/>
        <v>-2.42007E+15</v>
      </c>
      <c r="DV94" s="143">
        <f t="shared" si="117"/>
        <v>0</v>
      </c>
      <c r="DW94" s="143">
        <f t="shared" si="118"/>
        <v>3.141592654</v>
      </c>
      <c r="DX94" s="124">
        <f t="shared" si="119"/>
        <v>2.42007E+15</v>
      </c>
      <c r="DY94" s="140">
        <f t="shared" si="120"/>
        <v>0</v>
      </c>
      <c r="DZ94" s="141">
        <f t="shared" si="121"/>
        <v>0</v>
      </c>
      <c r="EA94" s="141">
        <f t="shared" si="122"/>
        <v>0</v>
      </c>
      <c r="EB94" s="122">
        <f t="shared" si="123"/>
        <v>0</v>
      </c>
      <c r="EC94" s="142">
        <f t="shared" si="124"/>
        <v>191927915208124</v>
      </c>
      <c r="ED94" s="130">
        <f t="shared" si="125"/>
        <v>191927915208124</v>
      </c>
      <c r="EE94" s="143">
        <f t="shared" si="126"/>
        <v>5.18205E+15</v>
      </c>
      <c r="EF94" s="143">
        <f t="shared" si="127"/>
        <v>0</v>
      </c>
      <c r="EG94" s="143">
        <f t="shared" si="128"/>
        <v>0</v>
      </c>
      <c r="EH94" s="124">
        <f t="shared" si="129"/>
        <v>5.18205E+15</v>
      </c>
      <c r="EI94" s="144">
        <f t="shared" ref="EI94:EJ94" si="1676">CK94+CU94+DG94+DU94+EE94</f>
        <v>-973974327471791</v>
      </c>
      <c r="EJ94" s="144">
        <f t="shared" si="1676"/>
        <v>0.4459888078</v>
      </c>
      <c r="EK94" s="144">
        <f t="shared" si="131"/>
        <v>3.141592654</v>
      </c>
      <c r="EL94" s="145">
        <f t="shared" si="132"/>
        <v>973974327471791</v>
      </c>
      <c r="EM94" s="140">
        <f t="shared" si="133"/>
        <v>1.570796327</v>
      </c>
      <c r="EN94" s="141">
        <f t="shared" si="134"/>
        <v>1.570796327</v>
      </c>
      <c r="EO94" s="141">
        <f t="shared" si="135"/>
        <v>1.570796327</v>
      </c>
      <c r="EP94" s="122">
        <f t="shared" si="136"/>
        <v>1.570796327</v>
      </c>
      <c r="EQ94" s="142">
        <f t="shared" si="137"/>
        <v>31208561.77</v>
      </c>
      <c r="ER94" s="130">
        <f t="shared" si="138"/>
        <v>31208561.77</v>
      </c>
      <c r="ES94" s="143">
        <f t="shared" si="139"/>
        <v>0.00000004593744822</v>
      </c>
      <c r="ET94" s="143">
        <f t="shared" si="140"/>
        <v>162164443.8</v>
      </c>
      <c r="EU94" s="143">
        <f t="shared" si="141"/>
        <v>1.570796327</v>
      </c>
      <c r="EV94" s="124">
        <f t="shared" si="142"/>
        <v>162164443.8</v>
      </c>
      <c r="EW94" s="144">
        <f t="shared" ref="EW94:EX94" si="1677">BY94+ES94</f>
        <v>-284670065.6</v>
      </c>
      <c r="EX94" s="144">
        <f t="shared" si="1677"/>
        <v>162164443.8</v>
      </c>
      <c r="EY94" s="144">
        <f t="shared" si="144"/>
        <v>2.623782658</v>
      </c>
      <c r="EZ94" s="145">
        <f t="shared" si="145"/>
        <v>327619219.7</v>
      </c>
      <c r="FA94" s="140">
        <f t="shared" si="146"/>
        <v>0.8745942192</v>
      </c>
      <c r="FB94" s="141">
        <f t="shared" si="147"/>
        <v>0.8745942192</v>
      </c>
      <c r="FC94" s="141">
        <f t="shared" si="148"/>
        <v>0.8745942192</v>
      </c>
      <c r="FD94" s="122">
        <f t="shared" si="149"/>
        <v>0.8745942192</v>
      </c>
      <c r="FE94" s="142">
        <f t="shared" si="150"/>
        <v>689.3764721</v>
      </c>
      <c r="FF94" s="130">
        <f t="shared" si="151"/>
        <v>689.3764721</v>
      </c>
      <c r="FG94" s="143">
        <f t="shared" si="152"/>
        <v>116.9657484</v>
      </c>
      <c r="FH94" s="143">
        <f t="shared" si="153"/>
        <v>139.9418581</v>
      </c>
      <c r="FI94" s="143">
        <f t="shared" si="154"/>
        <v>0.8745942192</v>
      </c>
      <c r="FJ94" s="124">
        <f t="shared" si="155"/>
        <v>182.3861562</v>
      </c>
      <c r="FK94" s="140">
        <f t="shared" si="156"/>
        <v>-6.283185307</v>
      </c>
      <c r="FL94" s="141">
        <f t="shared" si="157"/>
        <v>-6.283185307</v>
      </c>
      <c r="FM94" s="141">
        <f t="shared" si="158"/>
        <v>0</v>
      </c>
      <c r="FN94" s="122">
        <f t="shared" si="159"/>
        <v>0</v>
      </c>
      <c r="FO94" s="142">
        <f t="shared" si="160"/>
        <v>10131.30078</v>
      </c>
      <c r="FP94" s="130">
        <f t="shared" si="161"/>
        <v>10131.30078</v>
      </c>
      <c r="FQ94" s="143">
        <f t="shared" si="162"/>
        <v>-10131.30078</v>
      </c>
      <c r="FR94" s="143">
        <f t="shared" si="163"/>
        <v>0</v>
      </c>
      <c r="FS94" s="143">
        <f t="shared" si="164"/>
        <v>3.141592654</v>
      </c>
      <c r="FT94" s="124">
        <f t="shared" si="165"/>
        <v>10131.30078</v>
      </c>
      <c r="FU94" s="144">
        <f t="shared" si="166"/>
        <v>-299382.3897</v>
      </c>
      <c r="FV94" s="144">
        <f t="shared" si="167"/>
        <v>0</v>
      </c>
      <c r="FW94" s="144">
        <f t="shared" si="168"/>
        <v>-3.141592654</v>
      </c>
      <c r="FX94" s="145">
        <f t="shared" si="169"/>
        <v>299382.3897</v>
      </c>
      <c r="FY94" s="140">
        <f t="shared" si="170"/>
        <v>-3.141592654</v>
      </c>
      <c r="FZ94" s="140">
        <f t="shared" si="171"/>
        <v>-0.8745942192</v>
      </c>
      <c r="GA94" s="141">
        <f t="shared" si="172"/>
        <v>-4.016186873</v>
      </c>
      <c r="GB94" s="141">
        <f t="shared" si="173"/>
        <v>-4.016186873</v>
      </c>
      <c r="GC94" s="122">
        <f t="shared" si="174"/>
        <v>2.266998434</v>
      </c>
      <c r="GD94" s="142">
        <f t="shared" si="175"/>
        <v>299382.3897</v>
      </c>
      <c r="GE94" s="142">
        <f t="shared" si="176"/>
        <v>0.00548287228</v>
      </c>
      <c r="GF94" s="130">
        <f t="shared" si="177"/>
        <v>1641.475406</v>
      </c>
      <c r="GG94" s="143">
        <f t="shared" si="178"/>
        <v>-116.9657484</v>
      </c>
      <c r="GH94" s="143">
        <f t="shared" si="179"/>
        <v>139.9418581</v>
      </c>
      <c r="GI94" s="143">
        <f t="shared" si="180"/>
        <v>2.266998434</v>
      </c>
      <c r="GJ94" s="124">
        <f t="shared" si="181"/>
        <v>182.3861562</v>
      </c>
      <c r="GK94" s="146">
        <f t="shared" si="182"/>
        <v>-0.5</v>
      </c>
      <c r="GL94" s="127">
        <f t="shared" si="183"/>
        <v>-0.8660254038</v>
      </c>
      <c r="GM94" s="146">
        <f t="shared" si="184"/>
        <v>-2.094395102</v>
      </c>
      <c r="GN94" s="127">
        <f t="shared" si="185"/>
        <v>1</v>
      </c>
      <c r="GO94" s="147">
        <f t="shared" si="186"/>
        <v>-0.5</v>
      </c>
      <c r="GP94" s="128">
        <f t="shared" si="187"/>
        <v>0.8660254038</v>
      </c>
      <c r="GQ94" s="147">
        <f t="shared" si="188"/>
        <v>2.094395102</v>
      </c>
      <c r="GR94" s="128">
        <f t="shared" si="189"/>
        <v>1</v>
      </c>
      <c r="GS94" s="140">
        <f t="shared" si="190"/>
        <v>-2.094395102</v>
      </c>
      <c r="GT94" s="140">
        <f t="shared" si="191"/>
        <v>0.8745942192</v>
      </c>
      <c r="GU94" s="141">
        <f t="shared" si="192"/>
        <v>-1.219800883</v>
      </c>
      <c r="GV94" s="141">
        <f t="shared" si="193"/>
        <v>-1.219800883</v>
      </c>
      <c r="GW94" s="122">
        <f t="shared" si="194"/>
        <v>-1.219800883</v>
      </c>
      <c r="GX94" s="142">
        <f t="shared" si="195"/>
        <v>1</v>
      </c>
      <c r="GY94" s="142">
        <f t="shared" si="196"/>
        <v>182.3861562</v>
      </c>
      <c r="GZ94" s="130">
        <f t="shared" si="197"/>
        <v>182.3861562</v>
      </c>
      <c r="HA94" s="143">
        <f t="shared" si="198"/>
        <v>62.71032999</v>
      </c>
      <c r="HB94" s="143">
        <f t="shared" si="199"/>
        <v>-171.2662386</v>
      </c>
      <c r="HC94" s="143">
        <f t="shared" si="200"/>
        <v>-1.219800883</v>
      </c>
      <c r="HD94" s="124">
        <f t="shared" si="201"/>
        <v>182.3861562</v>
      </c>
      <c r="HE94" s="140">
        <f t="shared" si="202"/>
        <v>2.094395102</v>
      </c>
      <c r="HF94" s="140">
        <f t="shared" si="203"/>
        <v>2.266998434</v>
      </c>
      <c r="HG94" s="141">
        <f t="shared" si="204"/>
        <v>4.361393537</v>
      </c>
      <c r="HH94" s="141">
        <f t="shared" si="205"/>
        <v>4.361393537</v>
      </c>
      <c r="HI94" s="122">
        <f t="shared" si="206"/>
        <v>-1.92179177</v>
      </c>
      <c r="HJ94" s="142">
        <f t="shared" si="207"/>
        <v>1</v>
      </c>
      <c r="HK94" s="142">
        <f t="shared" si="208"/>
        <v>182.3861562</v>
      </c>
      <c r="HL94" s="130">
        <f t="shared" si="209"/>
        <v>182.3861562</v>
      </c>
      <c r="HM94" s="143">
        <f t="shared" si="210"/>
        <v>-62.71032999</v>
      </c>
      <c r="HN94" s="143">
        <f t="shared" si="211"/>
        <v>-171.2662386</v>
      </c>
      <c r="HO94" s="143">
        <f t="shared" si="212"/>
        <v>-1.92179177</v>
      </c>
      <c r="HP94" s="124">
        <f t="shared" si="213"/>
        <v>182.3861562</v>
      </c>
      <c r="HQ94" s="140">
        <f t="shared" si="214"/>
        <v>2.094395102</v>
      </c>
      <c r="HR94" s="140">
        <f t="shared" si="215"/>
        <v>0.8745942192</v>
      </c>
      <c r="HS94" s="141">
        <f t="shared" si="216"/>
        <v>2.968989322</v>
      </c>
      <c r="HT94" s="141">
        <f t="shared" si="217"/>
        <v>2.968989322</v>
      </c>
      <c r="HU94" s="122">
        <f t="shared" si="218"/>
        <v>2.968989322</v>
      </c>
      <c r="HV94" s="142">
        <f t="shared" si="219"/>
        <v>1</v>
      </c>
      <c r="HW94" s="142">
        <f t="shared" si="220"/>
        <v>182.3861562</v>
      </c>
      <c r="HX94" s="130">
        <f t="shared" si="221"/>
        <v>182.3861562</v>
      </c>
      <c r="HY94" s="143">
        <f t="shared" si="222"/>
        <v>-179.6760784</v>
      </c>
      <c r="HZ94" s="143">
        <f t="shared" si="223"/>
        <v>31.32438044</v>
      </c>
      <c r="IA94" s="143">
        <f t="shared" si="224"/>
        <v>2.968989322</v>
      </c>
      <c r="IB94" s="124">
        <f t="shared" si="225"/>
        <v>182.3861562</v>
      </c>
      <c r="IC94" s="140">
        <f t="shared" si="226"/>
        <v>-2.094395102</v>
      </c>
      <c r="ID94" s="140">
        <f t="shared" si="227"/>
        <v>2.266998434</v>
      </c>
      <c r="IE94" s="141">
        <f t="shared" si="228"/>
        <v>0.172603332</v>
      </c>
      <c r="IF94" s="141">
        <f t="shared" si="229"/>
        <v>0.172603332</v>
      </c>
      <c r="IG94" s="122">
        <f t="shared" si="230"/>
        <v>0.172603332</v>
      </c>
      <c r="IH94" s="142">
        <f t="shared" si="231"/>
        <v>1</v>
      </c>
      <c r="II94" s="142">
        <f t="shared" si="232"/>
        <v>182.3861562</v>
      </c>
      <c r="IJ94" s="130">
        <f t="shared" si="233"/>
        <v>182.3861562</v>
      </c>
      <c r="IK94" s="143">
        <f t="shared" si="234"/>
        <v>179.6760784</v>
      </c>
      <c r="IL94" s="143">
        <f t="shared" si="235"/>
        <v>31.32438044</v>
      </c>
      <c r="IM94" s="143">
        <f t="shared" si="236"/>
        <v>0.172603332</v>
      </c>
      <c r="IN94" s="124">
        <f t="shared" si="237"/>
        <v>182.3861562</v>
      </c>
    </row>
    <row r="95" ht="12.75" customHeight="1">
      <c r="A95" s="129">
        <f>'Cortez Cubic'!AP95</f>
        <v>-0.2187762226</v>
      </c>
      <c r="B95" s="129">
        <f>'Cortez Cubic'!AQ95</f>
        <v>-0.6187450722</v>
      </c>
      <c r="C95" s="129">
        <f>'Cortez Cubic'!AR95</f>
        <v>14484.79143</v>
      </c>
      <c r="D95" s="129">
        <f>'Cortez Cubic'!AS95</f>
        <v>-1282341.497</v>
      </c>
      <c r="E95" s="129">
        <f t="shared" ref="E95:H95" si="1678">0</f>
        <v>0</v>
      </c>
      <c r="F95" s="129">
        <f t="shared" si="1678"/>
        <v>0</v>
      </c>
      <c r="G95" s="129">
        <f t="shared" si="1678"/>
        <v>0</v>
      </c>
      <c r="H95" s="129">
        <f t="shared" si="1678"/>
        <v>0</v>
      </c>
      <c r="I95" s="110">
        <f>'Cortez Cubic'!I95</f>
        <v>103</v>
      </c>
      <c r="J95" s="130">
        <f t="shared" si="28"/>
        <v>108.1190478</v>
      </c>
      <c r="K95" s="131">
        <f t="shared" si="29"/>
        <v>0</v>
      </c>
      <c r="L95" s="131">
        <f t="shared" si="30"/>
        <v>1</v>
      </c>
      <c r="M95" s="132">
        <f t="shared" si="31"/>
        <v>-5.119047809</v>
      </c>
      <c r="N95" s="133">
        <f t="shared" si="32"/>
        <v>75.76075314</v>
      </c>
      <c r="O95" s="134">
        <f t="shared" si="33"/>
        <v>183.8798009</v>
      </c>
      <c r="P95" s="134">
        <f t="shared" si="34"/>
        <v>0</v>
      </c>
      <c r="Q95" s="135">
        <f t="shared" si="35"/>
        <v>108.1190478</v>
      </c>
      <c r="R95" s="135">
        <f t="shared" si="36"/>
        <v>0</v>
      </c>
      <c r="S95" s="136">
        <f t="shared" si="37"/>
        <v>-294.8270586</v>
      </c>
      <c r="T95" s="136">
        <f t="shared" si="38"/>
        <v>0</v>
      </c>
      <c r="U95" s="137">
        <f t="shared" ref="U95:X95" si="1679">ATAN2(A95,E95)</f>
        <v>3.141592654</v>
      </c>
      <c r="V95" s="137">
        <f t="shared" si="1679"/>
        <v>3.141592654</v>
      </c>
      <c r="W95" s="137">
        <f t="shared" si="1679"/>
        <v>0</v>
      </c>
      <c r="X95" s="137">
        <f t="shared" si="1679"/>
        <v>3.141592654</v>
      </c>
      <c r="Y95" s="137">
        <f t="shared" ref="Y95:AB95" si="1680">SQRT(POWER(A95,2)+POWER(E95,2))</f>
        <v>0.2187762226</v>
      </c>
      <c r="Z95" s="137">
        <f t="shared" si="1680"/>
        <v>0.6187450722</v>
      </c>
      <c r="AA95" s="137">
        <f t="shared" si="1680"/>
        <v>14484.79143</v>
      </c>
      <c r="AB95" s="137">
        <f t="shared" si="1680"/>
        <v>1282341.497</v>
      </c>
      <c r="AC95" s="138">
        <f t="shared" ref="AC95:AF95" si="1681">U95-$U95</f>
        <v>0</v>
      </c>
      <c r="AD95" s="138">
        <f t="shared" si="1681"/>
        <v>0</v>
      </c>
      <c r="AE95" s="138">
        <f t="shared" si="1681"/>
        <v>-3.141592654</v>
      </c>
      <c r="AF95" s="138">
        <f t="shared" si="1681"/>
        <v>0</v>
      </c>
      <c r="AG95" s="138">
        <f t="shared" ref="AG95:AJ95" si="1682">Y95/$Y95</f>
        <v>1</v>
      </c>
      <c r="AH95" s="138">
        <f t="shared" si="1682"/>
        <v>2.828209871</v>
      </c>
      <c r="AI95" s="138">
        <f t="shared" si="1682"/>
        <v>66208.25271</v>
      </c>
      <c r="AJ95" s="138">
        <f t="shared" si="1682"/>
        <v>5861429.92</v>
      </c>
      <c r="AK95" s="139">
        <f t="shared" ref="AK95:AN95" si="1683">AG95*COS(AC95)</f>
        <v>1</v>
      </c>
      <c r="AL95" s="139">
        <f t="shared" si="1683"/>
        <v>2.828209871</v>
      </c>
      <c r="AM95" s="139">
        <f t="shared" si="1683"/>
        <v>-66208.25271</v>
      </c>
      <c r="AN95" s="139">
        <f t="shared" si="1683"/>
        <v>5861429.92</v>
      </c>
      <c r="AO95" s="129">
        <f t="shared" ref="AO95:AR95" si="1684">AG95*SIN(AC95)</f>
        <v>0</v>
      </c>
      <c r="AP95" s="129">
        <f t="shared" si="1684"/>
        <v>0</v>
      </c>
      <c r="AQ95" s="129">
        <f t="shared" si="1684"/>
        <v>0</v>
      </c>
      <c r="AR95" s="129">
        <f t="shared" si="1684"/>
        <v>0</v>
      </c>
      <c r="AS95" s="140">
        <f t="shared" si="45"/>
        <v>0</v>
      </c>
      <c r="AT95" s="141">
        <f t="shared" si="46"/>
        <v>0</v>
      </c>
      <c r="AU95" s="141">
        <f t="shared" si="47"/>
        <v>0</v>
      </c>
      <c r="AV95" s="122">
        <f t="shared" si="48"/>
        <v>0</v>
      </c>
      <c r="AW95" s="142">
        <f t="shared" si="49"/>
        <v>22.6222033</v>
      </c>
      <c r="AX95" s="130">
        <f t="shared" si="50"/>
        <v>22.6222033</v>
      </c>
      <c r="AY95" s="143">
        <f t="shared" si="51"/>
        <v>-45.2444066</v>
      </c>
      <c r="AZ95" s="143">
        <f t="shared" si="52"/>
        <v>0</v>
      </c>
      <c r="BA95" s="143">
        <f t="shared" si="53"/>
        <v>3.141592654</v>
      </c>
      <c r="BB95" s="124">
        <f t="shared" si="54"/>
        <v>45.2444066</v>
      </c>
      <c r="BC95" s="140">
        <f t="shared" ref="BC95:BD95" si="1685">BC$2*AD95</f>
        <v>0</v>
      </c>
      <c r="BD95" s="140">
        <f t="shared" si="1685"/>
        <v>-3.141592654</v>
      </c>
      <c r="BE95" s="141">
        <f t="shared" si="56"/>
        <v>-3.141592654</v>
      </c>
      <c r="BF95" s="141">
        <f t="shared" si="57"/>
        <v>-3.141592654</v>
      </c>
      <c r="BG95" s="122">
        <f t="shared" si="58"/>
        <v>3.141592654</v>
      </c>
      <c r="BH95" s="142">
        <f t="shared" ref="BH95:BI95" si="1686">POWER(AH95,BH$2)</f>
        <v>2.828209871</v>
      </c>
      <c r="BI95" s="142">
        <f t="shared" si="1686"/>
        <v>66208.25271</v>
      </c>
      <c r="BJ95" s="130">
        <f t="shared" si="60"/>
        <v>187250.8338</v>
      </c>
      <c r="BK95" s="143">
        <f t="shared" si="61"/>
        <v>-1685257.504</v>
      </c>
      <c r="BL95" s="143">
        <f t="shared" si="62"/>
        <v>0.0000000002063845209</v>
      </c>
      <c r="BM95" s="143">
        <f t="shared" si="63"/>
        <v>3.141592654</v>
      </c>
      <c r="BN95" s="124">
        <f t="shared" si="64"/>
        <v>1685257.504</v>
      </c>
      <c r="BO95" s="140">
        <f t="shared" si="65"/>
        <v>0</v>
      </c>
      <c r="BP95" s="141">
        <f t="shared" si="66"/>
        <v>0</v>
      </c>
      <c r="BQ95" s="141">
        <f t="shared" si="67"/>
        <v>0</v>
      </c>
      <c r="BR95" s="122">
        <f t="shared" si="68"/>
        <v>0</v>
      </c>
      <c r="BS95" s="142">
        <f t="shared" si="69"/>
        <v>5861429.92</v>
      </c>
      <c r="BT95" s="130">
        <f t="shared" si="70"/>
        <v>5861429.92</v>
      </c>
      <c r="BU95" s="143">
        <f t="shared" si="71"/>
        <v>-158258607.8</v>
      </c>
      <c r="BV95" s="143">
        <f t="shared" si="72"/>
        <v>0</v>
      </c>
      <c r="BW95" s="143">
        <f t="shared" si="73"/>
        <v>3.141592654</v>
      </c>
      <c r="BX95" s="124">
        <f t="shared" si="74"/>
        <v>158258607.8</v>
      </c>
      <c r="BY95" s="144">
        <f t="shared" ref="BY95:BZ95" si="1687">AY95+BK95+BU95</f>
        <v>-159943910.6</v>
      </c>
      <c r="BZ95" s="144">
        <f t="shared" si="1687"/>
        <v>0.0000000002063845209</v>
      </c>
      <c r="CA95" s="144">
        <f t="shared" si="76"/>
        <v>3.141592654</v>
      </c>
      <c r="CB95" s="145">
        <f t="shared" si="77"/>
        <v>159943910.6</v>
      </c>
      <c r="CC95" s="140">
        <f t="shared" ref="CC95:CD95" si="1688">CC$2*AD95</f>
        <v>0</v>
      </c>
      <c r="CD95" s="140">
        <f t="shared" si="1688"/>
        <v>-6.283185307</v>
      </c>
      <c r="CE95" s="141">
        <f t="shared" si="79"/>
        <v>-6.283185307</v>
      </c>
      <c r="CF95" s="141">
        <f t="shared" si="80"/>
        <v>0</v>
      </c>
      <c r="CG95" s="122">
        <f t="shared" si="81"/>
        <v>0</v>
      </c>
      <c r="CH95" s="142">
        <f t="shared" ref="CH95:CI95" si="1689">POWER(AH95,CH$2)</f>
        <v>7.998771072</v>
      </c>
      <c r="CI95" s="142">
        <f t="shared" si="1689"/>
        <v>4383532727</v>
      </c>
      <c r="CJ95" s="130">
        <f t="shared" si="83"/>
        <v>35062874769</v>
      </c>
      <c r="CK95" s="143">
        <f t="shared" si="84"/>
        <v>-35062874769</v>
      </c>
      <c r="CL95" s="143">
        <f t="shared" si="85"/>
        <v>0</v>
      </c>
      <c r="CM95" s="143">
        <f t="shared" si="86"/>
        <v>3.141592654</v>
      </c>
      <c r="CN95" s="124">
        <f t="shared" si="87"/>
        <v>35062874769</v>
      </c>
      <c r="CO95" s="140">
        <f t="shared" si="88"/>
        <v>-9.424777961</v>
      </c>
      <c r="CP95" s="141">
        <f t="shared" si="89"/>
        <v>-9.424777961</v>
      </c>
      <c r="CQ95" s="141">
        <f t="shared" si="90"/>
        <v>-3.141592654</v>
      </c>
      <c r="CR95" s="122">
        <f t="shared" si="91"/>
        <v>3.141592654</v>
      </c>
      <c r="CS95" s="142">
        <f t="shared" si="92"/>
        <v>290226042551920</v>
      </c>
      <c r="CT95" s="130">
        <f t="shared" si="93"/>
        <v>290226042551920</v>
      </c>
      <c r="CU95" s="143">
        <f t="shared" si="94"/>
        <v>-1.1609E+15</v>
      </c>
      <c r="CV95" s="143">
        <f t="shared" si="95"/>
        <v>0.1421697576</v>
      </c>
      <c r="CW95" s="143">
        <f t="shared" si="96"/>
        <v>3.141592654</v>
      </c>
      <c r="CX95" s="124">
        <f t="shared" si="97"/>
        <v>1.1609E+15</v>
      </c>
      <c r="CY95" s="140">
        <f t="shared" si="98"/>
        <v>0</v>
      </c>
      <c r="CZ95" s="140">
        <f t="shared" si="99"/>
        <v>0</v>
      </c>
      <c r="DA95" s="141">
        <f t="shared" si="100"/>
        <v>0</v>
      </c>
      <c r="DB95" s="141">
        <f t="shared" si="101"/>
        <v>0</v>
      </c>
      <c r="DC95" s="122">
        <f t="shared" si="102"/>
        <v>0</v>
      </c>
      <c r="DD95" s="142">
        <f t="shared" si="103"/>
        <v>22.6222033</v>
      </c>
      <c r="DE95" s="142">
        <f t="shared" si="104"/>
        <v>5861429.92</v>
      </c>
      <c r="DF95" s="130">
        <f t="shared" si="105"/>
        <v>132598459.3</v>
      </c>
      <c r="DG95" s="143">
        <f t="shared" si="106"/>
        <v>530393837.1</v>
      </c>
      <c r="DH95" s="143">
        <f t="shared" si="107"/>
        <v>0</v>
      </c>
      <c r="DI95" s="143">
        <f t="shared" si="108"/>
        <v>0</v>
      </c>
      <c r="DJ95" s="124">
        <f t="shared" si="109"/>
        <v>530393837.1</v>
      </c>
      <c r="DK95" s="140">
        <f t="shared" ref="DK95:DM95" si="1690">DK$2*AD95</f>
        <v>0</v>
      </c>
      <c r="DL95" s="140">
        <f t="shared" si="1690"/>
        <v>-3.141592654</v>
      </c>
      <c r="DM95" s="140">
        <f t="shared" si="1690"/>
        <v>0</v>
      </c>
      <c r="DN95" s="141">
        <f t="shared" si="111"/>
        <v>-3.141592654</v>
      </c>
      <c r="DO95" s="141">
        <f t="shared" si="112"/>
        <v>-3.141592654</v>
      </c>
      <c r="DP95" s="122">
        <f t="shared" si="113"/>
        <v>3.141592654</v>
      </c>
      <c r="DQ95" s="142">
        <f t="shared" ref="DQ95:DS95" si="1691">POWER(AH95,DQ$2)</f>
        <v>2.828209871</v>
      </c>
      <c r="DR95" s="142">
        <f t="shared" si="1691"/>
        <v>66208.25271</v>
      </c>
      <c r="DS95" s="142">
        <f t="shared" si="1691"/>
        <v>5861429.92</v>
      </c>
      <c r="DT95" s="130">
        <f t="shared" si="115"/>
        <v>1097557639973</v>
      </c>
      <c r="DU95" s="143">
        <f t="shared" si="116"/>
        <v>19756037519515</v>
      </c>
      <c r="DV95" s="143">
        <f t="shared" si="117"/>
        <v>-0.002419416811</v>
      </c>
      <c r="DW95" s="143">
        <f t="shared" si="118"/>
        <v>0</v>
      </c>
      <c r="DX95" s="124">
        <f t="shared" si="119"/>
        <v>19756037519515</v>
      </c>
      <c r="DY95" s="140">
        <f t="shared" si="120"/>
        <v>0</v>
      </c>
      <c r="DZ95" s="141">
        <f t="shared" si="121"/>
        <v>0</v>
      </c>
      <c r="EA95" s="141">
        <f t="shared" si="122"/>
        <v>0</v>
      </c>
      <c r="EB95" s="122">
        <f t="shared" si="123"/>
        <v>0</v>
      </c>
      <c r="EC95" s="142">
        <f t="shared" si="124"/>
        <v>34356360708890</v>
      </c>
      <c r="ED95" s="130">
        <f t="shared" si="125"/>
        <v>34356360708890</v>
      </c>
      <c r="EE95" s="143">
        <f t="shared" si="126"/>
        <v>927621739140040</v>
      </c>
      <c r="EF95" s="143">
        <f t="shared" si="127"/>
        <v>0</v>
      </c>
      <c r="EG95" s="143">
        <f t="shared" si="128"/>
        <v>0</v>
      </c>
      <c r="EH95" s="124">
        <f t="shared" si="129"/>
        <v>927621739140040</v>
      </c>
      <c r="EI95" s="144">
        <f t="shared" ref="EI95:EJ95" si="1692">CK95+CU95+DG95+DU95+EE95</f>
        <v>-213560926029056</v>
      </c>
      <c r="EJ95" s="144">
        <f t="shared" si="1692"/>
        <v>0.1397503408</v>
      </c>
      <c r="EK95" s="144">
        <f t="shared" si="131"/>
        <v>3.141592654</v>
      </c>
      <c r="EL95" s="145">
        <f t="shared" si="132"/>
        <v>213560926029056</v>
      </c>
      <c r="EM95" s="140">
        <f t="shared" si="133"/>
        <v>1.570796327</v>
      </c>
      <c r="EN95" s="141">
        <f t="shared" si="134"/>
        <v>1.570796327</v>
      </c>
      <c r="EO95" s="141">
        <f t="shared" si="135"/>
        <v>1.570796327</v>
      </c>
      <c r="EP95" s="122">
        <f t="shared" si="136"/>
        <v>1.570796327</v>
      </c>
      <c r="EQ95" s="142">
        <f t="shared" si="137"/>
        <v>14613723.89</v>
      </c>
      <c r="ER95" s="130">
        <f t="shared" si="138"/>
        <v>14613723.89</v>
      </c>
      <c r="ES95" s="143">
        <f t="shared" si="139"/>
        <v>0.00000002151067357</v>
      </c>
      <c r="ET95" s="143">
        <f t="shared" si="140"/>
        <v>75935136.81</v>
      </c>
      <c r="EU95" s="143">
        <f t="shared" si="141"/>
        <v>1.570796327</v>
      </c>
      <c r="EV95" s="124">
        <f t="shared" si="142"/>
        <v>75935136.81</v>
      </c>
      <c r="EW95" s="144">
        <f t="shared" ref="EW95:EX95" si="1693">BY95+ES95</f>
        <v>-159943910.6</v>
      </c>
      <c r="EX95" s="144">
        <f t="shared" si="1693"/>
        <v>75935136.81</v>
      </c>
      <c r="EY95" s="144">
        <f t="shared" si="144"/>
        <v>2.698339308</v>
      </c>
      <c r="EZ95" s="145">
        <f t="shared" si="145"/>
        <v>177054227.7</v>
      </c>
      <c r="FA95" s="140">
        <f t="shared" si="146"/>
        <v>0.8994464359</v>
      </c>
      <c r="FB95" s="141">
        <f t="shared" si="147"/>
        <v>0.8994464359</v>
      </c>
      <c r="FC95" s="141">
        <f t="shared" si="148"/>
        <v>0.8994464359</v>
      </c>
      <c r="FD95" s="122">
        <f t="shared" si="149"/>
        <v>0.8994464359</v>
      </c>
      <c r="FE95" s="142">
        <f t="shared" si="150"/>
        <v>561.5245741</v>
      </c>
      <c r="FF95" s="130">
        <f t="shared" si="151"/>
        <v>561.5245741</v>
      </c>
      <c r="FG95" s="143">
        <f t="shared" si="152"/>
        <v>92.41126878</v>
      </c>
      <c r="FH95" s="143">
        <f t="shared" si="153"/>
        <v>116.3205215</v>
      </c>
      <c r="FI95" s="143">
        <f t="shared" si="154"/>
        <v>0.8994464359</v>
      </c>
      <c r="FJ95" s="124">
        <f t="shared" si="155"/>
        <v>148.5607833</v>
      </c>
      <c r="FK95" s="140">
        <f t="shared" si="156"/>
        <v>0</v>
      </c>
      <c r="FL95" s="141">
        <f t="shared" si="157"/>
        <v>0</v>
      </c>
      <c r="FM95" s="141">
        <f t="shared" si="158"/>
        <v>0</v>
      </c>
      <c r="FN95" s="122">
        <f t="shared" si="159"/>
        <v>0</v>
      </c>
      <c r="FO95" s="142">
        <f t="shared" si="160"/>
        <v>7.998771072</v>
      </c>
      <c r="FP95" s="130">
        <f t="shared" si="161"/>
        <v>7.998771072</v>
      </c>
      <c r="FQ95" s="143">
        <f t="shared" si="162"/>
        <v>-7.998771072</v>
      </c>
      <c r="FR95" s="143">
        <f t="shared" si="163"/>
        <v>0</v>
      </c>
      <c r="FS95" s="143">
        <f t="shared" si="164"/>
        <v>3.141592654</v>
      </c>
      <c r="FT95" s="124">
        <f t="shared" si="165"/>
        <v>7.998771072</v>
      </c>
      <c r="FU95" s="144">
        <f t="shared" si="166"/>
        <v>-198632.7569</v>
      </c>
      <c r="FV95" s="144">
        <f t="shared" si="167"/>
        <v>0</v>
      </c>
      <c r="FW95" s="144">
        <f t="shared" si="168"/>
        <v>-3.141592654</v>
      </c>
      <c r="FX95" s="145">
        <f t="shared" si="169"/>
        <v>198632.7569</v>
      </c>
      <c r="FY95" s="140">
        <f t="shared" si="170"/>
        <v>-3.141592654</v>
      </c>
      <c r="FZ95" s="140">
        <f t="shared" si="171"/>
        <v>-0.8994464359</v>
      </c>
      <c r="GA95" s="141">
        <f t="shared" si="172"/>
        <v>-4.04103909</v>
      </c>
      <c r="GB95" s="141">
        <f t="shared" si="173"/>
        <v>-4.04103909</v>
      </c>
      <c r="GC95" s="122">
        <f t="shared" si="174"/>
        <v>2.242146218</v>
      </c>
      <c r="GD95" s="142">
        <f t="shared" si="175"/>
        <v>198632.7569</v>
      </c>
      <c r="GE95" s="142">
        <f t="shared" si="176"/>
        <v>0.006731251533</v>
      </c>
      <c r="GF95" s="130">
        <f t="shared" si="177"/>
        <v>1337.047049</v>
      </c>
      <c r="GG95" s="143">
        <f t="shared" si="178"/>
        <v>-92.41126878</v>
      </c>
      <c r="GH95" s="143">
        <f t="shared" si="179"/>
        <v>116.3205215</v>
      </c>
      <c r="GI95" s="143">
        <f t="shared" si="180"/>
        <v>2.242146218</v>
      </c>
      <c r="GJ95" s="124">
        <f t="shared" si="181"/>
        <v>148.5607833</v>
      </c>
      <c r="GK95" s="146">
        <f t="shared" si="182"/>
        <v>-0.5</v>
      </c>
      <c r="GL95" s="127">
        <f t="shared" si="183"/>
        <v>-0.8660254038</v>
      </c>
      <c r="GM95" s="146">
        <f t="shared" si="184"/>
        <v>-2.094395102</v>
      </c>
      <c r="GN95" s="127">
        <f t="shared" si="185"/>
        <v>1</v>
      </c>
      <c r="GO95" s="147">
        <f t="shared" si="186"/>
        <v>-0.5</v>
      </c>
      <c r="GP95" s="128">
        <f t="shared" si="187"/>
        <v>0.8660254038</v>
      </c>
      <c r="GQ95" s="147">
        <f t="shared" si="188"/>
        <v>2.094395102</v>
      </c>
      <c r="GR95" s="128">
        <f t="shared" si="189"/>
        <v>1</v>
      </c>
      <c r="GS95" s="140">
        <f t="shared" si="190"/>
        <v>-2.094395102</v>
      </c>
      <c r="GT95" s="140">
        <f t="shared" si="191"/>
        <v>0.8994464359</v>
      </c>
      <c r="GU95" s="141">
        <f t="shared" si="192"/>
        <v>-1.194948666</v>
      </c>
      <c r="GV95" s="141">
        <f t="shared" si="193"/>
        <v>-1.194948666</v>
      </c>
      <c r="GW95" s="122">
        <f t="shared" si="194"/>
        <v>-1.194948666</v>
      </c>
      <c r="GX95" s="142">
        <f t="shared" si="195"/>
        <v>1</v>
      </c>
      <c r="GY95" s="142">
        <f t="shared" si="196"/>
        <v>148.5607833</v>
      </c>
      <c r="GZ95" s="130">
        <f t="shared" si="197"/>
        <v>148.5607833</v>
      </c>
      <c r="HA95" s="143">
        <f t="shared" si="198"/>
        <v>54.53089222</v>
      </c>
      <c r="HB95" s="143">
        <f t="shared" si="199"/>
        <v>-138.1907671</v>
      </c>
      <c r="HC95" s="143">
        <f t="shared" si="200"/>
        <v>-1.194948666</v>
      </c>
      <c r="HD95" s="124">
        <f t="shared" si="201"/>
        <v>148.5607833</v>
      </c>
      <c r="HE95" s="140">
        <f t="shared" si="202"/>
        <v>2.094395102</v>
      </c>
      <c r="HF95" s="140">
        <f t="shared" si="203"/>
        <v>2.242146218</v>
      </c>
      <c r="HG95" s="141">
        <f t="shared" si="204"/>
        <v>4.33654132</v>
      </c>
      <c r="HH95" s="141">
        <f t="shared" si="205"/>
        <v>4.33654132</v>
      </c>
      <c r="HI95" s="122">
        <f t="shared" si="206"/>
        <v>-1.946643987</v>
      </c>
      <c r="HJ95" s="142">
        <f t="shared" si="207"/>
        <v>1</v>
      </c>
      <c r="HK95" s="142">
        <f t="shared" si="208"/>
        <v>148.5607833</v>
      </c>
      <c r="HL95" s="130">
        <f t="shared" si="209"/>
        <v>148.5607833</v>
      </c>
      <c r="HM95" s="143">
        <f t="shared" si="210"/>
        <v>-54.53089222</v>
      </c>
      <c r="HN95" s="143">
        <f t="shared" si="211"/>
        <v>-138.1907671</v>
      </c>
      <c r="HO95" s="143">
        <f t="shared" si="212"/>
        <v>-1.946643987</v>
      </c>
      <c r="HP95" s="124">
        <f t="shared" si="213"/>
        <v>148.5607833</v>
      </c>
      <c r="HQ95" s="140">
        <f t="shared" si="214"/>
        <v>2.094395102</v>
      </c>
      <c r="HR95" s="140">
        <f t="shared" si="215"/>
        <v>0.8994464359</v>
      </c>
      <c r="HS95" s="141">
        <f t="shared" si="216"/>
        <v>2.993841538</v>
      </c>
      <c r="HT95" s="141">
        <f t="shared" si="217"/>
        <v>2.993841538</v>
      </c>
      <c r="HU95" s="122">
        <f t="shared" si="218"/>
        <v>2.993841538</v>
      </c>
      <c r="HV95" s="142">
        <f t="shared" si="219"/>
        <v>1</v>
      </c>
      <c r="HW95" s="142">
        <f t="shared" si="220"/>
        <v>148.5607833</v>
      </c>
      <c r="HX95" s="130">
        <f t="shared" si="221"/>
        <v>148.5607833</v>
      </c>
      <c r="HY95" s="143">
        <f t="shared" si="222"/>
        <v>-146.942161</v>
      </c>
      <c r="HZ95" s="143">
        <f t="shared" si="223"/>
        <v>21.87024561</v>
      </c>
      <c r="IA95" s="143">
        <f t="shared" si="224"/>
        <v>2.993841538</v>
      </c>
      <c r="IB95" s="124">
        <f t="shared" si="225"/>
        <v>148.5607833</v>
      </c>
      <c r="IC95" s="140">
        <f t="shared" si="226"/>
        <v>-2.094395102</v>
      </c>
      <c r="ID95" s="140">
        <f t="shared" si="227"/>
        <v>2.242146218</v>
      </c>
      <c r="IE95" s="141">
        <f t="shared" si="228"/>
        <v>0.1477511153</v>
      </c>
      <c r="IF95" s="141">
        <f t="shared" si="229"/>
        <v>0.1477511153</v>
      </c>
      <c r="IG95" s="122">
        <f t="shared" si="230"/>
        <v>0.1477511153</v>
      </c>
      <c r="IH95" s="142">
        <f t="shared" si="231"/>
        <v>1</v>
      </c>
      <c r="II95" s="142">
        <f t="shared" si="232"/>
        <v>148.5607833</v>
      </c>
      <c r="IJ95" s="130">
        <f t="shared" si="233"/>
        <v>148.5607833</v>
      </c>
      <c r="IK95" s="143">
        <f t="shared" si="234"/>
        <v>146.942161</v>
      </c>
      <c r="IL95" s="143">
        <f t="shared" si="235"/>
        <v>21.87024561</v>
      </c>
      <c r="IM95" s="143">
        <f t="shared" si="236"/>
        <v>0.1477511153</v>
      </c>
      <c r="IN95" s="124">
        <f t="shared" si="237"/>
        <v>148.5607833</v>
      </c>
    </row>
    <row r="96" ht="12.75" customHeight="1">
      <c r="A96" s="129">
        <f>'Cortez Cubic'!AP96</f>
        <v>-0.2187762226</v>
      </c>
      <c r="B96" s="129">
        <f>'Cortez Cubic'!AQ96</f>
        <v>2.208975337</v>
      </c>
      <c r="C96" s="129">
        <f>'Cortez Cubic'!AR96</f>
        <v>1344.701811</v>
      </c>
      <c r="D96" s="129">
        <f>'Cortez Cubic'!AS96</f>
        <v>-18621.45577</v>
      </c>
      <c r="E96" s="129">
        <f t="shared" ref="E96:H96" si="1694">0</f>
        <v>0</v>
      </c>
      <c r="F96" s="129">
        <f t="shared" si="1694"/>
        <v>0</v>
      </c>
      <c r="G96" s="129">
        <f t="shared" si="1694"/>
        <v>0</v>
      </c>
      <c r="H96" s="129">
        <f t="shared" si="1694"/>
        <v>0</v>
      </c>
      <c r="I96" s="110">
        <f>'Cortez Cubic'!I96</f>
        <v>71</v>
      </c>
      <c r="J96" s="130">
        <f t="shared" si="28"/>
        <v>76.14047507</v>
      </c>
      <c r="K96" s="131">
        <f t="shared" si="29"/>
        <v>1</v>
      </c>
      <c r="L96" s="131">
        <f t="shared" si="30"/>
        <v>0</v>
      </c>
      <c r="M96" s="132">
        <f t="shared" si="31"/>
        <v>-5.140475067</v>
      </c>
      <c r="N96" s="133">
        <f t="shared" si="32"/>
        <v>62.16942928</v>
      </c>
      <c r="O96" s="134">
        <f t="shared" si="33"/>
        <v>76.14047507</v>
      </c>
      <c r="P96" s="134">
        <f t="shared" si="34"/>
        <v>0</v>
      </c>
      <c r="Q96" s="135">
        <f t="shared" si="35"/>
        <v>13.97104579</v>
      </c>
      <c r="R96" s="135">
        <f t="shared" si="36"/>
        <v>0</v>
      </c>
      <c r="S96" s="136">
        <f t="shared" si="37"/>
        <v>-80.01455826</v>
      </c>
      <c r="T96" s="136">
        <f t="shared" si="38"/>
        <v>0</v>
      </c>
      <c r="U96" s="137">
        <f t="shared" ref="U96:X96" si="1695">ATAN2(A96,E96)</f>
        <v>3.141592654</v>
      </c>
      <c r="V96" s="137">
        <f t="shared" si="1695"/>
        <v>0</v>
      </c>
      <c r="W96" s="137">
        <f t="shared" si="1695"/>
        <v>0</v>
      </c>
      <c r="X96" s="137">
        <f t="shared" si="1695"/>
        <v>3.141592654</v>
      </c>
      <c r="Y96" s="137">
        <f t="shared" ref="Y96:AB96" si="1696">SQRT(POWER(A96,2)+POWER(E96,2))</f>
        <v>0.2187762226</v>
      </c>
      <c r="Z96" s="137">
        <f t="shared" si="1696"/>
        <v>2.208975337</v>
      </c>
      <c r="AA96" s="137">
        <f t="shared" si="1696"/>
        <v>1344.701811</v>
      </c>
      <c r="AB96" s="137">
        <f t="shared" si="1696"/>
        <v>18621.45577</v>
      </c>
      <c r="AC96" s="138">
        <f t="shared" ref="AC96:AF96" si="1697">U96-$U96</f>
        <v>0</v>
      </c>
      <c r="AD96" s="138">
        <f t="shared" si="1697"/>
        <v>-3.141592654</v>
      </c>
      <c r="AE96" s="138">
        <f t="shared" si="1697"/>
        <v>-3.141592654</v>
      </c>
      <c r="AF96" s="138">
        <f t="shared" si="1697"/>
        <v>0</v>
      </c>
      <c r="AG96" s="138">
        <f t="shared" ref="AG96:AJ96" si="1698">Y96/$Y96</f>
        <v>1</v>
      </c>
      <c r="AH96" s="138">
        <f t="shared" si="1698"/>
        <v>10.0969626</v>
      </c>
      <c r="AI96" s="138">
        <f t="shared" si="1698"/>
        <v>6146.471472</v>
      </c>
      <c r="AJ96" s="138">
        <f t="shared" si="1698"/>
        <v>85116.45162</v>
      </c>
      <c r="AK96" s="139">
        <f t="shared" ref="AK96:AN96" si="1699">AG96*COS(AC96)</f>
        <v>1</v>
      </c>
      <c r="AL96" s="139">
        <f t="shared" si="1699"/>
        <v>-10.0969626</v>
      </c>
      <c r="AM96" s="139">
        <f t="shared" si="1699"/>
        <v>-6146.471472</v>
      </c>
      <c r="AN96" s="139">
        <f t="shared" si="1699"/>
        <v>85116.45162</v>
      </c>
      <c r="AO96" s="129">
        <f t="shared" ref="AO96:AR96" si="1700">AG96*SIN(AC96)</f>
        <v>0</v>
      </c>
      <c r="AP96" s="129">
        <f t="shared" si="1700"/>
        <v>0</v>
      </c>
      <c r="AQ96" s="129">
        <f t="shared" si="1700"/>
        <v>0</v>
      </c>
      <c r="AR96" s="129">
        <f t="shared" si="1700"/>
        <v>0</v>
      </c>
      <c r="AS96" s="140">
        <f t="shared" si="45"/>
        <v>-9.424777961</v>
      </c>
      <c r="AT96" s="141">
        <f t="shared" si="46"/>
        <v>-9.424777961</v>
      </c>
      <c r="AU96" s="141">
        <f t="shared" si="47"/>
        <v>-3.141592654</v>
      </c>
      <c r="AV96" s="122">
        <f t="shared" si="48"/>
        <v>3.141592654</v>
      </c>
      <c r="AW96" s="142">
        <f t="shared" si="49"/>
        <v>1029.371743</v>
      </c>
      <c r="AX96" s="130">
        <f t="shared" si="50"/>
        <v>1029.371743</v>
      </c>
      <c r="AY96" s="143">
        <f t="shared" si="51"/>
        <v>2058.743486</v>
      </c>
      <c r="AZ96" s="143">
        <f t="shared" si="52"/>
        <v>0</v>
      </c>
      <c r="BA96" s="143">
        <f t="shared" si="53"/>
        <v>0</v>
      </c>
      <c r="BB96" s="124">
        <f t="shared" si="54"/>
        <v>2058.743486</v>
      </c>
      <c r="BC96" s="140">
        <f t="shared" ref="BC96:BD96" si="1701">BC$2*AD96</f>
        <v>-3.141592654</v>
      </c>
      <c r="BD96" s="140">
        <f t="shared" si="1701"/>
        <v>-3.141592654</v>
      </c>
      <c r="BE96" s="141">
        <f t="shared" si="56"/>
        <v>-6.283185307</v>
      </c>
      <c r="BF96" s="141">
        <f t="shared" si="57"/>
        <v>0</v>
      </c>
      <c r="BG96" s="122">
        <f t="shared" si="58"/>
        <v>0</v>
      </c>
      <c r="BH96" s="142">
        <f t="shared" ref="BH96:BI96" si="1702">POWER(AH96,BH$2)</f>
        <v>10.0969626</v>
      </c>
      <c r="BI96" s="142">
        <f t="shared" si="1702"/>
        <v>6146.471472</v>
      </c>
      <c r="BJ96" s="130">
        <f t="shared" si="60"/>
        <v>62060.69256</v>
      </c>
      <c r="BK96" s="143">
        <f t="shared" si="61"/>
        <v>558546.233</v>
      </c>
      <c r="BL96" s="143">
        <f t="shared" si="62"/>
        <v>0</v>
      </c>
      <c r="BM96" s="143">
        <f t="shared" si="63"/>
        <v>0</v>
      </c>
      <c r="BN96" s="124">
        <f t="shared" si="64"/>
        <v>558546.233</v>
      </c>
      <c r="BO96" s="140">
        <f t="shared" si="65"/>
        <v>0</v>
      </c>
      <c r="BP96" s="141">
        <f t="shared" si="66"/>
        <v>0</v>
      </c>
      <c r="BQ96" s="141">
        <f t="shared" si="67"/>
        <v>0</v>
      </c>
      <c r="BR96" s="122">
        <f t="shared" si="68"/>
        <v>0</v>
      </c>
      <c r="BS96" s="142">
        <f t="shared" si="69"/>
        <v>85116.45162</v>
      </c>
      <c r="BT96" s="130">
        <f t="shared" si="70"/>
        <v>85116.45162</v>
      </c>
      <c r="BU96" s="143">
        <f t="shared" si="71"/>
        <v>-2298144.194</v>
      </c>
      <c r="BV96" s="143">
        <f t="shared" si="72"/>
        <v>0</v>
      </c>
      <c r="BW96" s="143">
        <f t="shared" si="73"/>
        <v>3.141592654</v>
      </c>
      <c r="BX96" s="124">
        <f t="shared" si="74"/>
        <v>2298144.194</v>
      </c>
      <c r="BY96" s="144">
        <f t="shared" ref="BY96:BZ96" si="1703">AY96+BK96+BU96</f>
        <v>-1737539.217</v>
      </c>
      <c r="BZ96" s="144">
        <f t="shared" si="1703"/>
        <v>0</v>
      </c>
      <c r="CA96" s="144">
        <f t="shared" si="76"/>
        <v>-3.141592654</v>
      </c>
      <c r="CB96" s="145">
        <f t="shared" si="77"/>
        <v>1737539.217</v>
      </c>
      <c r="CC96" s="140">
        <f t="shared" ref="CC96:CD96" si="1704">CC$2*AD96</f>
        <v>-6.283185307</v>
      </c>
      <c r="CD96" s="140">
        <f t="shared" si="1704"/>
        <v>-6.283185307</v>
      </c>
      <c r="CE96" s="141">
        <f t="shared" si="79"/>
        <v>-12.56637061</v>
      </c>
      <c r="CF96" s="141">
        <f t="shared" si="80"/>
        <v>0</v>
      </c>
      <c r="CG96" s="122">
        <f t="shared" si="81"/>
        <v>0</v>
      </c>
      <c r="CH96" s="142">
        <f t="shared" ref="CH96:CI96" si="1705">POWER(AH96,CH$2)</f>
        <v>101.9486537</v>
      </c>
      <c r="CI96" s="142">
        <f t="shared" si="1705"/>
        <v>37779111.56</v>
      </c>
      <c r="CJ96" s="130">
        <f t="shared" si="83"/>
        <v>3851529561</v>
      </c>
      <c r="CK96" s="143">
        <f t="shared" si="84"/>
        <v>-3851529561</v>
      </c>
      <c r="CL96" s="143">
        <f t="shared" si="85"/>
        <v>0</v>
      </c>
      <c r="CM96" s="143">
        <f t="shared" si="86"/>
        <v>3.141592654</v>
      </c>
      <c r="CN96" s="124">
        <f t="shared" si="87"/>
        <v>3851529561</v>
      </c>
      <c r="CO96" s="140">
        <f t="shared" si="88"/>
        <v>-9.424777961</v>
      </c>
      <c r="CP96" s="141">
        <f t="shared" si="89"/>
        <v>-9.424777961</v>
      </c>
      <c r="CQ96" s="141">
        <f t="shared" si="90"/>
        <v>-3.141592654</v>
      </c>
      <c r="CR96" s="122">
        <f t="shared" si="91"/>
        <v>3.141592654</v>
      </c>
      <c r="CS96" s="142">
        <f t="shared" si="92"/>
        <v>232208231416</v>
      </c>
      <c r="CT96" s="130">
        <f t="shared" si="93"/>
        <v>232208231416</v>
      </c>
      <c r="CU96" s="143">
        <f t="shared" si="94"/>
        <v>-928832925663</v>
      </c>
      <c r="CV96" s="143">
        <f t="shared" si="95"/>
        <v>0.0001137492269</v>
      </c>
      <c r="CW96" s="143">
        <f t="shared" si="96"/>
        <v>3.141592654</v>
      </c>
      <c r="CX96" s="124">
        <f t="shared" si="97"/>
        <v>928832925663</v>
      </c>
      <c r="CY96" s="140">
        <f t="shared" si="98"/>
        <v>-9.424777961</v>
      </c>
      <c r="CZ96" s="140">
        <f t="shared" si="99"/>
        <v>0</v>
      </c>
      <c r="DA96" s="141">
        <f t="shared" si="100"/>
        <v>-9.424777961</v>
      </c>
      <c r="DB96" s="141">
        <f t="shared" si="101"/>
        <v>-3.141592654</v>
      </c>
      <c r="DC96" s="122">
        <f t="shared" si="102"/>
        <v>3.141592654</v>
      </c>
      <c r="DD96" s="142">
        <f t="shared" si="103"/>
        <v>1029.371743</v>
      </c>
      <c r="DE96" s="142">
        <f t="shared" si="104"/>
        <v>85116.45162</v>
      </c>
      <c r="DF96" s="130">
        <f t="shared" si="105"/>
        <v>87616470.18</v>
      </c>
      <c r="DG96" s="143">
        <f t="shared" si="106"/>
        <v>-350465880.7</v>
      </c>
      <c r="DH96" s="143">
        <f t="shared" si="107"/>
        <v>0.00000004291969191</v>
      </c>
      <c r="DI96" s="143">
        <f t="shared" si="108"/>
        <v>3.141592654</v>
      </c>
      <c r="DJ96" s="124">
        <f t="shared" si="109"/>
        <v>350465880.7</v>
      </c>
      <c r="DK96" s="140">
        <f t="shared" ref="DK96:DM96" si="1706">DK$2*AD96</f>
        <v>-3.141592654</v>
      </c>
      <c r="DL96" s="140">
        <f t="shared" si="1706"/>
        <v>-3.141592654</v>
      </c>
      <c r="DM96" s="140">
        <f t="shared" si="1706"/>
        <v>0</v>
      </c>
      <c r="DN96" s="141">
        <f t="shared" si="111"/>
        <v>-6.283185307</v>
      </c>
      <c r="DO96" s="141">
        <f t="shared" si="112"/>
        <v>0</v>
      </c>
      <c r="DP96" s="122">
        <f t="shared" si="113"/>
        <v>0</v>
      </c>
      <c r="DQ96" s="142">
        <f t="shared" ref="DQ96:DS96" si="1707">POWER(AH96,DQ$2)</f>
        <v>10.0969626</v>
      </c>
      <c r="DR96" s="142">
        <f t="shared" si="1707"/>
        <v>6146.471472</v>
      </c>
      <c r="DS96" s="142">
        <f t="shared" si="1707"/>
        <v>85116.45162</v>
      </c>
      <c r="DT96" s="130">
        <f t="shared" si="115"/>
        <v>5282385936</v>
      </c>
      <c r="DU96" s="143">
        <f t="shared" si="116"/>
        <v>-95082946847</v>
      </c>
      <c r="DV96" s="143">
        <f t="shared" si="117"/>
        <v>0</v>
      </c>
      <c r="DW96" s="143">
        <f t="shared" si="118"/>
        <v>3.141592654</v>
      </c>
      <c r="DX96" s="124">
        <f t="shared" si="119"/>
        <v>95082946847</v>
      </c>
      <c r="DY96" s="140">
        <f t="shared" si="120"/>
        <v>0</v>
      </c>
      <c r="DZ96" s="141">
        <f t="shared" si="121"/>
        <v>0</v>
      </c>
      <c r="EA96" s="141">
        <f t="shared" si="122"/>
        <v>0</v>
      </c>
      <c r="EB96" s="122">
        <f t="shared" si="123"/>
        <v>0</v>
      </c>
      <c r="EC96" s="142">
        <f t="shared" si="124"/>
        <v>7244810337</v>
      </c>
      <c r="ED96" s="130">
        <f t="shared" si="125"/>
        <v>7244810337</v>
      </c>
      <c r="EE96" s="143">
        <f t="shared" si="126"/>
        <v>195609879100</v>
      </c>
      <c r="EF96" s="143">
        <f t="shared" si="127"/>
        <v>0</v>
      </c>
      <c r="EG96" s="143">
        <f t="shared" si="128"/>
        <v>0</v>
      </c>
      <c r="EH96" s="124">
        <f t="shared" si="129"/>
        <v>195609879100</v>
      </c>
      <c r="EI96" s="144">
        <f t="shared" ref="EI96:EJ96" si="1708">CK96+CU96+DG96+DU96+EE96</f>
        <v>-832507988852</v>
      </c>
      <c r="EJ96" s="144">
        <f t="shared" si="1708"/>
        <v>0.0001137921466</v>
      </c>
      <c r="EK96" s="144">
        <f t="shared" si="131"/>
        <v>3.141592654</v>
      </c>
      <c r="EL96" s="145">
        <f t="shared" si="132"/>
        <v>832507988852</v>
      </c>
      <c r="EM96" s="140">
        <f t="shared" si="133"/>
        <v>1.570796327</v>
      </c>
      <c r="EN96" s="141">
        <f t="shared" si="134"/>
        <v>1.570796327</v>
      </c>
      <c r="EO96" s="141">
        <f t="shared" si="135"/>
        <v>1.570796327</v>
      </c>
      <c r="EP96" s="122">
        <f t="shared" si="136"/>
        <v>1.570796327</v>
      </c>
      <c r="EQ96" s="142">
        <f t="shared" si="137"/>
        <v>912418.7574</v>
      </c>
      <c r="ER96" s="130">
        <f t="shared" si="138"/>
        <v>912418.7574</v>
      </c>
      <c r="ES96" s="143">
        <f t="shared" si="139"/>
        <v>0.0000000002903066224</v>
      </c>
      <c r="ET96" s="143">
        <f t="shared" si="140"/>
        <v>4741066.937</v>
      </c>
      <c r="EU96" s="143">
        <f t="shared" si="141"/>
        <v>1.570796327</v>
      </c>
      <c r="EV96" s="124">
        <f t="shared" si="142"/>
        <v>4741066.937</v>
      </c>
      <c r="EW96" s="144">
        <f t="shared" ref="EW96:EX96" si="1709">BY96+ES96</f>
        <v>-1737539.217</v>
      </c>
      <c r="EX96" s="144">
        <f t="shared" si="1709"/>
        <v>4741066.937</v>
      </c>
      <c r="EY96" s="144">
        <f t="shared" si="144"/>
        <v>1.922082704</v>
      </c>
      <c r="EZ96" s="145">
        <f t="shared" si="145"/>
        <v>5049431.476</v>
      </c>
      <c r="FA96" s="140">
        <f t="shared" si="146"/>
        <v>0.6406942346</v>
      </c>
      <c r="FB96" s="141">
        <f t="shared" si="147"/>
        <v>0.6406942346</v>
      </c>
      <c r="FC96" s="141">
        <f t="shared" si="148"/>
        <v>0.6406942346</v>
      </c>
      <c r="FD96" s="122">
        <f t="shared" si="149"/>
        <v>0.6406942346</v>
      </c>
      <c r="FE96" s="142">
        <f t="shared" si="150"/>
        <v>171.5592587</v>
      </c>
      <c r="FF96" s="130">
        <f t="shared" si="151"/>
        <v>171.5592587</v>
      </c>
      <c r="FG96" s="143">
        <f t="shared" si="152"/>
        <v>36.38741043</v>
      </c>
      <c r="FH96" s="143">
        <f t="shared" si="153"/>
        <v>27.1313069</v>
      </c>
      <c r="FI96" s="143">
        <f t="shared" si="154"/>
        <v>0.6406942346</v>
      </c>
      <c r="FJ96" s="124">
        <f t="shared" si="155"/>
        <v>45.38889129</v>
      </c>
      <c r="FK96" s="140">
        <f t="shared" si="156"/>
        <v>-6.283185307</v>
      </c>
      <c r="FL96" s="141">
        <f t="shared" si="157"/>
        <v>-6.283185307</v>
      </c>
      <c r="FM96" s="141">
        <f t="shared" si="158"/>
        <v>0</v>
      </c>
      <c r="FN96" s="122">
        <f t="shared" si="159"/>
        <v>0</v>
      </c>
      <c r="FO96" s="142">
        <f t="shared" si="160"/>
        <v>101.9486537</v>
      </c>
      <c r="FP96" s="130">
        <f t="shared" si="161"/>
        <v>101.9486537</v>
      </c>
      <c r="FQ96" s="143">
        <f t="shared" si="162"/>
        <v>-101.9486537</v>
      </c>
      <c r="FR96" s="143">
        <f t="shared" si="163"/>
        <v>0</v>
      </c>
      <c r="FS96" s="143">
        <f t="shared" si="164"/>
        <v>3.141592654</v>
      </c>
      <c r="FT96" s="124">
        <f t="shared" si="165"/>
        <v>101.9486537</v>
      </c>
      <c r="FU96" s="144">
        <f t="shared" si="166"/>
        <v>-18541.36307</v>
      </c>
      <c r="FV96" s="144">
        <f t="shared" si="167"/>
        <v>0</v>
      </c>
      <c r="FW96" s="144">
        <f t="shared" si="168"/>
        <v>-3.141592654</v>
      </c>
      <c r="FX96" s="145">
        <f t="shared" si="169"/>
        <v>18541.36307</v>
      </c>
      <c r="FY96" s="140">
        <f t="shared" si="170"/>
        <v>-3.141592654</v>
      </c>
      <c r="FZ96" s="140">
        <f t="shared" si="171"/>
        <v>-0.6406942346</v>
      </c>
      <c r="GA96" s="141">
        <f t="shared" si="172"/>
        <v>-3.782286888</v>
      </c>
      <c r="GB96" s="141">
        <f t="shared" si="173"/>
        <v>-3.782286888</v>
      </c>
      <c r="GC96" s="122">
        <f t="shared" si="174"/>
        <v>2.500898419</v>
      </c>
      <c r="GD96" s="142">
        <f t="shared" si="175"/>
        <v>18541.36307</v>
      </c>
      <c r="GE96" s="142">
        <f t="shared" si="176"/>
        <v>0.02203182258</v>
      </c>
      <c r="GF96" s="130">
        <f t="shared" si="177"/>
        <v>408.5000216</v>
      </c>
      <c r="GG96" s="143">
        <f t="shared" si="178"/>
        <v>-36.38741043</v>
      </c>
      <c r="GH96" s="143">
        <f t="shared" si="179"/>
        <v>27.1313069</v>
      </c>
      <c r="GI96" s="143">
        <f t="shared" si="180"/>
        <v>2.500898419</v>
      </c>
      <c r="GJ96" s="124">
        <f t="shared" si="181"/>
        <v>45.38889129</v>
      </c>
      <c r="GK96" s="146">
        <f t="shared" si="182"/>
        <v>-0.5</v>
      </c>
      <c r="GL96" s="127">
        <f t="shared" si="183"/>
        <v>-0.8660254038</v>
      </c>
      <c r="GM96" s="146">
        <f t="shared" si="184"/>
        <v>-2.094395102</v>
      </c>
      <c r="GN96" s="127">
        <f t="shared" si="185"/>
        <v>1</v>
      </c>
      <c r="GO96" s="147">
        <f t="shared" si="186"/>
        <v>-0.5</v>
      </c>
      <c r="GP96" s="128">
        <f t="shared" si="187"/>
        <v>0.8660254038</v>
      </c>
      <c r="GQ96" s="147">
        <f t="shared" si="188"/>
        <v>2.094395102</v>
      </c>
      <c r="GR96" s="128">
        <f t="shared" si="189"/>
        <v>1</v>
      </c>
      <c r="GS96" s="140">
        <f t="shared" si="190"/>
        <v>-2.094395102</v>
      </c>
      <c r="GT96" s="140">
        <f t="shared" si="191"/>
        <v>0.6406942346</v>
      </c>
      <c r="GU96" s="141">
        <f t="shared" si="192"/>
        <v>-1.453700868</v>
      </c>
      <c r="GV96" s="141">
        <f t="shared" si="193"/>
        <v>-1.453700868</v>
      </c>
      <c r="GW96" s="122">
        <f t="shared" si="194"/>
        <v>-1.453700868</v>
      </c>
      <c r="GX96" s="142">
        <f t="shared" si="195"/>
        <v>1</v>
      </c>
      <c r="GY96" s="142">
        <f t="shared" si="196"/>
        <v>45.38889129</v>
      </c>
      <c r="GZ96" s="130">
        <f t="shared" si="197"/>
        <v>45.38889129</v>
      </c>
      <c r="HA96" s="143">
        <f t="shared" si="198"/>
        <v>5.302695796</v>
      </c>
      <c r="HB96" s="143">
        <f t="shared" si="199"/>
        <v>-45.07807526</v>
      </c>
      <c r="HC96" s="143">
        <f t="shared" si="200"/>
        <v>-1.453700868</v>
      </c>
      <c r="HD96" s="124">
        <f t="shared" si="201"/>
        <v>45.38889129</v>
      </c>
      <c r="HE96" s="140">
        <f t="shared" si="202"/>
        <v>2.094395102</v>
      </c>
      <c r="HF96" s="140">
        <f t="shared" si="203"/>
        <v>2.500898419</v>
      </c>
      <c r="HG96" s="141">
        <f t="shared" si="204"/>
        <v>4.595293521</v>
      </c>
      <c r="HH96" s="141">
        <f t="shared" si="205"/>
        <v>4.595293521</v>
      </c>
      <c r="HI96" s="122">
        <f t="shared" si="206"/>
        <v>-1.687891786</v>
      </c>
      <c r="HJ96" s="142">
        <f t="shared" si="207"/>
        <v>1</v>
      </c>
      <c r="HK96" s="142">
        <f t="shared" si="208"/>
        <v>45.38889129</v>
      </c>
      <c r="HL96" s="130">
        <f t="shared" si="209"/>
        <v>45.38889129</v>
      </c>
      <c r="HM96" s="143">
        <f t="shared" si="210"/>
        <v>-5.302695796</v>
      </c>
      <c r="HN96" s="143">
        <f t="shared" si="211"/>
        <v>-45.07807526</v>
      </c>
      <c r="HO96" s="143">
        <f t="shared" si="212"/>
        <v>-1.687891786</v>
      </c>
      <c r="HP96" s="124">
        <f t="shared" si="213"/>
        <v>45.38889129</v>
      </c>
      <c r="HQ96" s="140">
        <f t="shared" si="214"/>
        <v>2.094395102</v>
      </c>
      <c r="HR96" s="140">
        <f t="shared" si="215"/>
        <v>0.6406942346</v>
      </c>
      <c r="HS96" s="141">
        <f t="shared" si="216"/>
        <v>2.735089337</v>
      </c>
      <c r="HT96" s="141">
        <f t="shared" si="217"/>
        <v>2.735089337</v>
      </c>
      <c r="HU96" s="122">
        <f t="shared" si="218"/>
        <v>2.735089337</v>
      </c>
      <c r="HV96" s="142">
        <f t="shared" si="219"/>
        <v>1</v>
      </c>
      <c r="HW96" s="142">
        <f t="shared" si="220"/>
        <v>45.38889129</v>
      </c>
      <c r="HX96" s="130">
        <f t="shared" si="221"/>
        <v>45.38889129</v>
      </c>
      <c r="HY96" s="143">
        <f t="shared" si="222"/>
        <v>-41.69010623</v>
      </c>
      <c r="HZ96" s="143">
        <f t="shared" si="223"/>
        <v>17.94676836</v>
      </c>
      <c r="IA96" s="143">
        <f t="shared" si="224"/>
        <v>2.735089337</v>
      </c>
      <c r="IB96" s="124">
        <f t="shared" si="225"/>
        <v>45.38889129</v>
      </c>
      <c r="IC96" s="140">
        <f t="shared" si="226"/>
        <v>-2.094395102</v>
      </c>
      <c r="ID96" s="140">
        <f t="shared" si="227"/>
        <v>2.500898419</v>
      </c>
      <c r="IE96" s="141">
        <f t="shared" si="228"/>
        <v>0.4065033166</v>
      </c>
      <c r="IF96" s="141">
        <f t="shared" si="229"/>
        <v>0.4065033166</v>
      </c>
      <c r="IG96" s="122">
        <f t="shared" si="230"/>
        <v>0.4065033166</v>
      </c>
      <c r="IH96" s="142">
        <f t="shared" si="231"/>
        <v>1</v>
      </c>
      <c r="II96" s="142">
        <f t="shared" si="232"/>
        <v>45.38889129</v>
      </c>
      <c r="IJ96" s="130">
        <f t="shared" si="233"/>
        <v>45.38889129</v>
      </c>
      <c r="IK96" s="143">
        <f t="shared" si="234"/>
        <v>41.69010623</v>
      </c>
      <c r="IL96" s="143">
        <f t="shared" si="235"/>
        <v>17.94676836</v>
      </c>
      <c r="IM96" s="143">
        <f t="shared" si="236"/>
        <v>0.4065033166</v>
      </c>
      <c r="IN96" s="124">
        <f t="shared" si="237"/>
        <v>45.38889129</v>
      </c>
    </row>
    <row r="97" ht="12.75" customHeight="1">
      <c r="A97" s="129">
        <f>'Cortez Cubic'!AP97</f>
        <v>-0.2187762226</v>
      </c>
      <c r="B97" s="129">
        <f>'Cortez Cubic'!AQ97</f>
        <v>2.409779351</v>
      </c>
      <c r="C97" s="129">
        <f>'Cortez Cubic'!AR97</f>
        <v>2371.847981</v>
      </c>
      <c r="D97" s="129">
        <f>'Cortez Cubic'!AS97</f>
        <v>-92873.92833</v>
      </c>
      <c r="E97" s="129">
        <f t="shared" ref="E97:H97" si="1710">0</f>
        <v>0</v>
      </c>
      <c r="F97" s="129">
        <f t="shared" si="1710"/>
        <v>0</v>
      </c>
      <c r="G97" s="129">
        <f t="shared" si="1710"/>
        <v>0</v>
      </c>
      <c r="H97" s="129">
        <f t="shared" si="1710"/>
        <v>0</v>
      </c>
      <c r="I97" s="110">
        <f>'Cortez Cubic'!I97</f>
        <v>75</v>
      </c>
      <c r="J97" s="130">
        <f t="shared" si="28"/>
        <v>80.19483784</v>
      </c>
      <c r="K97" s="131">
        <f t="shared" si="29"/>
        <v>1</v>
      </c>
      <c r="L97" s="131">
        <f t="shared" si="30"/>
        <v>0</v>
      </c>
      <c r="M97" s="132">
        <f t="shared" si="31"/>
        <v>-5.194837839</v>
      </c>
      <c r="N97" s="133">
        <f t="shared" si="32"/>
        <v>34.22417623</v>
      </c>
      <c r="O97" s="134">
        <f t="shared" si="33"/>
        <v>80.19483784</v>
      </c>
      <c r="P97" s="134">
        <f t="shared" si="34"/>
        <v>0</v>
      </c>
      <c r="Q97" s="135">
        <f t="shared" si="35"/>
        <v>45.97066161</v>
      </c>
      <c r="R97" s="135">
        <f t="shared" si="36"/>
        <v>0</v>
      </c>
      <c r="S97" s="136">
        <f t="shared" si="37"/>
        <v>-115.1506857</v>
      </c>
      <c r="T97" s="136">
        <f t="shared" si="38"/>
        <v>0</v>
      </c>
      <c r="U97" s="137">
        <f t="shared" ref="U97:X97" si="1711">ATAN2(A97,E97)</f>
        <v>3.141592654</v>
      </c>
      <c r="V97" s="137">
        <f t="shared" si="1711"/>
        <v>0</v>
      </c>
      <c r="W97" s="137">
        <f t="shared" si="1711"/>
        <v>0</v>
      </c>
      <c r="X97" s="137">
        <f t="shared" si="1711"/>
        <v>3.141592654</v>
      </c>
      <c r="Y97" s="137">
        <f t="shared" ref="Y97:AB97" si="1712">SQRT(POWER(A97,2)+POWER(E97,2))</f>
        <v>0.2187762226</v>
      </c>
      <c r="Z97" s="137">
        <f t="shared" si="1712"/>
        <v>2.409779351</v>
      </c>
      <c r="AA97" s="137">
        <f t="shared" si="1712"/>
        <v>2371.847981</v>
      </c>
      <c r="AB97" s="137">
        <f t="shared" si="1712"/>
        <v>92873.92833</v>
      </c>
      <c r="AC97" s="138">
        <f t="shared" ref="AC97:AF97" si="1713">U97-$U97</f>
        <v>0</v>
      </c>
      <c r="AD97" s="138">
        <f t="shared" si="1713"/>
        <v>-3.141592654</v>
      </c>
      <c r="AE97" s="138">
        <f t="shared" si="1713"/>
        <v>-3.141592654</v>
      </c>
      <c r="AF97" s="138">
        <f t="shared" si="1713"/>
        <v>0</v>
      </c>
      <c r="AG97" s="138">
        <f t="shared" ref="AG97:AJ97" si="1714">Y97/$Y97</f>
        <v>1</v>
      </c>
      <c r="AH97" s="138">
        <f t="shared" si="1714"/>
        <v>11.01481378</v>
      </c>
      <c r="AI97" s="138">
        <f t="shared" si="1714"/>
        <v>10841.43402</v>
      </c>
      <c r="AJ97" s="138">
        <f t="shared" si="1714"/>
        <v>424515.6408</v>
      </c>
      <c r="AK97" s="139">
        <f t="shared" ref="AK97:AN97" si="1715">AG97*COS(AC97)</f>
        <v>1</v>
      </c>
      <c r="AL97" s="139">
        <f t="shared" si="1715"/>
        <v>-11.01481378</v>
      </c>
      <c r="AM97" s="139">
        <f t="shared" si="1715"/>
        <v>-10841.43402</v>
      </c>
      <c r="AN97" s="139">
        <f t="shared" si="1715"/>
        <v>424515.6408</v>
      </c>
      <c r="AO97" s="129">
        <f t="shared" ref="AO97:AR97" si="1716">AG97*SIN(AC97)</f>
        <v>0</v>
      </c>
      <c r="AP97" s="129">
        <f t="shared" si="1716"/>
        <v>0</v>
      </c>
      <c r="AQ97" s="129">
        <f t="shared" si="1716"/>
        <v>0</v>
      </c>
      <c r="AR97" s="129">
        <f t="shared" si="1716"/>
        <v>0</v>
      </c>
      <c r="AS97" s="140">
        <f t="shared" si="45"/>
        <v>-9.424777961</v>
      </c>
      <c r="AT97" s="141">
        <f t="shared" si="46"/>
        <v>-9.424777961</v>
      </c>
      <c r="AU97" s="141">
        <f t="shared" si="47"/>
        <v>-3.141592654</v>
      </c>
      <c r="AV97" s="122">
        <f t="shared" si="48"/>
        <v>3.141592654</v>
      </c>
      <c r="AW97" s="142">
        <f t="shared" si="49"/>
        <v>1336.384647</v>
      </c>
      <c r="AX97" s="130">
        <f t="shared" si="50"/>
        <v>1336.384647</v>
      </c>
      <c r="AY97" s="143">
        <f t="shared" si="51"/>
        <v>2672.769294</v>
      </c>
      <c r="AZ97" s="143">
        <f t="shared" si="52"/>
        <v>0</v>
      </c>
      <c r="BA97" s="143">
        <f t="shared" si="53"/>
        <v>0</v>
      </c>
      <c r="BB97" s="124">
        <f t="shared" si="54"/>
        <v>2672.769294</v>
      </c>
      <c r="BC97" s="140">
        <f t="shared" ref="BC97:BD97" si="1717">BC$2*AD97</f>
        <v>-3.141592654</v>
      </c>
      <c r="BD97" s="140">
        <f t="shared" si="1717"/>
        <v>-3.141592654</v>
      </c>
      <c r="BE97" s="141">
        <f t="shared" si="56"/>
        <v>-6.283185307</v>
      </c>
      <c r="BF97" s="141">
        <f t="shared" si="57"/>
        <v>0</v>
      </c>
      <c r="BG97" s="122">
        <f t="shared" si="58"/>
        <v>0</v>
      </c>
      <c r="BH97" s="142">
        <f t="shared" ref="BH97:BI97" si="1718">POWER(AH97,BH$2)</f>
        <v>11.01481378</v>
      </c>
      <c r="BI97" s="142">
        <f t="shared" si="1718"/>
        <v>10841.43402</v>
      </c>
      <c r="BJ97" s="130">
        <f t="shared" si="60"/>
        <v>119416.3768</v>
      </c>
      <c r="BK97" s="143">
        <f t="shared" si="61"/>
        <v>1074747.391</v>
      </c>
      <c r="BL97" s="143">
        <f t="shared" si="62"/>
        <v>0</v>
      </c>
      <c r="BM97" s="143">
        <f t="shared" si="63"/>
        <v>0</v>
      </c>
      <c r="BN97" s="124">
        <f t="shared" si="64"/>
        <v>1074747.391</v>
      </c>
      <c r="BO97" s="140">
        <f t="shared" si="65"/>
        <v>0</v>
      </c>
      <c r="BP97" s="141">
        <f t="shared" si="66"/>
        <v>0</v>
      </c>
      <c r="BQ97" s="141">
        <f t="shared" si="67"/>
        <v>0</v>
      </c>
      <c r="BR97" s="122">
        <f t="shared" si="68"/>
        <v>0</v>
      </c>
      <c r="BS97" s="142">
        <f t="shared" si="69"/>
        <v>424515.6408</v>
      </c>
      <c r="BT97" s="130">
        <f t="shared" si="70"/>
        <v>424515.6408</v>
      </c>
      <c r="BU97" s="143">
        <f t="shared" si="71"/>
        <v>-11461922.3</v>
      </c>
      <c r="BV97" s="143">
        <f t="shared" si="72"/>
        <v>0</v>
      </c>
      <c r="BW97" s="143">
        <f t="shared" si="73"/>
        <v>3.141592654</v>
      </c>
      <c r="BX97" s="124">
        <f t="shared" si="74"/>
        <v>11461922.3</v>
      </c>
      <c r="BY97" s="144">
        <f t="shared" ref="BY97:BZ97" si="1719">AY97+BK97+BU97</f>
        <v>-10384502.14</v>
      </c>
      <c r="BZ97" s="144">
        <f t="shared" si="1719"/>
        <v>0</v>
      </c>
      <c r="CA97" s="144">
        <f t="shared" si="76"/>
        <v>-3.141592654</v>
      </c>
      <c r="CB97" s="145">
        <f t="shared" si="77"/>
        <v>10384502.14</v>
      </c>
      <c r="CC97" s="140">
        <f t="shared" ref="CC97:CD97" si="1720">CC$2*AD97</f>
        <v>-6.283185307</v>
      </c>
      <c r="CD97" s="140">
        <f t="shared" si="1720"/>
        <v>-6.283185307</v>
      </c>
      <c r="CE97" s="141">
        <f t="shared" si="79"/>
        <v>-12.56637061</v>
      </c>
      <c r="CF97" s="141">
        <f t="shared" si="80"/>
        <v>0</v>
      </c>
      <c r="CG97" s="122">
        <f t="shared" si="81"/>
        <v>0</v>
      </c>
      <c r="CH97" s="142">
        <f t="shared" ref="CH97:CI97" si="1721">POWER(AH97,CH$2)</f>
        <v>121.3261226</v>
      </c>
      <c r="CI97" s="142">
        <f t="shared" si="1721"/>
        <v>117536691.5</v>
      </c>
      <c r="CJ97" s="130">
        <f t="shared" si="83"/>
        <v>14260271045</v>
      </c>
      <c r="CK97" s="143">
        <f t="shared" si="84"/>
        <v>-14260271045</v>
      </c>
      <c r="CL97" s="143">
        <f t="shared" si="85"/>
        <v>0</v>
      </c>
      <c r="CM97" s="143">
        <f t="shared" si="86"/>
        <v>3.141592654</v>
      </c>
      <c r="CN97" s="124">
        <f t="shared" si="87"/>
        <v>14260271045</v>
      </c>
      <c r="CO97" s="140">
        <f t="shared" si="88"/>
        <v>-9.424777961</v>
      </c>
      <c r="CP97" s="141">
        <f t="shared" si="89"/>
        <v>-9.424777961</v>
      </c>
      <c r="CQ97" s="141">
        <f t="shared" si="90"/>
        <v>-3.141592654</v>
      </c>
      <c r="CR97" s="122">
        <f t="shared" si="91"/>
        <v>3.141592654</v>
      </c>
      <c r="CS97" s="142">
        <f t="shared" si="92"/>
        <v>1274266285447</v>
      </c>
      <c r="CT97" s="130">
        <f t="shared" si="93"/>
        <v>1274266285447</v>
      </c>
      <c r="CU97" s="143">
        <f t="shared" si="94"/>
        <v>-5097065141787</v>
      </c>
      <c r="CV97" s="143">
        <f t="shared" si="95"/>
        <v>0.0006242104511</v>
      </c>
      <c r="CW97" s="143">
        <f t="shared" si="96"/>
        <v>3.141592654</v>
      </c>
      <c r="CX97" s="124">
        <f t="shared" si="97"/>
        <v>5097065141787</v>
      </c>
      <c r="CY97" s="140">
        <f t="shared" si="98"/>
        <v>-9.424777961</v>
      </c>
      <c r="CZ97" s="140">
        <f t="shared" si="99"/>
        <v>0</v>
      </c>
      <c r="DA97" s="141">
        <f t="shared" si="100"/>
        <v>-9.424777961</v>
      </c>
      <c r="DB97" s="141">
        <f t="shared" si="101"/>
        <v>-3.141592654</v>
      </c>
      <c r="DC97" s="122">
        <f t="shared" si="102"/>
        <v>3.141592654</v>
      </c>
      <c r="DD97" s="142">
        <f t="shared" si="103"/>
        <v>1336.384647</v>
      </c>
      <c r="DE97" s="142">
        <f t="shared" si="104"/>
        <v>424515.6408</v>
      </c>
      <c r="DF97" s="130">
        <f t="shared" si="105"/>
        <v>567316184.9</v>
      </c>
      <c r="DG97" s="143">
        <f t="shared" si="106"/>
        <v>-2269264739</v>
      </c>
      <c r="DH97" s="143">
        <f t="shared" si="107"/>
        <v>0.00000027790478</v>
      </c>
      <c r="DI97" s="143">
        <f t="shared" si="108"/>
        <v>3.141592654</v>
      </c>
      <c r="DJ97" s="124">
        <f t="shared" si="109"/>
        <v>2269264739</v>
      </c>
      <c r="DK97" s="140">
        <f t="shared" ref="DK97:DM97" si="1722">DK$2*AD97</f>
        <v>-3.141592654</v>
      </c>
      <c r="DL97" s="140">
        <f t="shared" si="1722"/>
        <v>-3.141592654</v>
      </c>
      <c r="DM97" s="140">
        <f t="shared" si="1722"/>
        <v>0</v>
      </c>
      <c r="DN97" s="141">
        <f t="shared" si="111"/>
        <v>-6.283185307</v>
      </c>
      <c r="DO97" s="141">
        <f t="shared" si="112"/>
        <v>0</v>
      </c>
      <c r="DP97" s="122">
        <f t="shared" si="113"/>
        <v>0</v>
      </c>
      <c r="DQ97" s="142">
        <f t="shared" ref="DQ97:DS97" si="1723">POWER(AH97,DQ$2)</f>
        <v>11.01481378</v>
      </c>
      <c r="DR97" s="142">
        <f t="shared" si="1723"/>
        <v>10841.43402</v>
      </c>
      <c r="DS97" s="142">
        <f t="shared" si="1723"/>
        <v>424515.6408</v>
      </c>
      <c r="DT97" s="130">
        <f t="shared" si="115"/>
        <v>50694119717</v>
      </c>
      <c r="DU97" s="143">
        <f t="shared" si="116"/>
        <v>-912494154898</v>
      </c>
      <c r="DV97" s="143">
        <f t="shared" si="117"/>
        <v>0</v>
      </c>
      <c r="DW97" s="143">
        <f t="shared" si="118"/>
        <v>3.141592654</v>
      </c>
      <c r="DX97" s="124">
        <f t="shared" si="119"/>
        <v>912494154898</v>
      </c>
      <c r="DY97" s="140">
        <f t="shared" si="120"/>
        <v>0</v>
      </c>
      <c r="DZ97" s="141">
        <f t="shared" si="121"/>
        <v>0</v>
      </c>
      <c r="EA97" s="141">
        <f t="shared" si="122"/>
        <v>0</v>
      </c>
      <c r="EB97" s="122">
        <f t="shared" si="123"/>
        <v>0</v>
      </c>
      <c r="EC97" s="142">
        <f t="shared" si="124"/>
        <v>180213529302</v>
      </c>
      <c r="ED97" s="130">
        <f t="shared" si="125"/>
        <v>180213529302</v>
      </c>
      <c r="EE97" s="143">
        <f t="shared" si="126"/>
        <v>4865765291141</v>
      </c>
      <c r="EF97" s="143">
        <f t="shared" si="127"/>
        <v>0</v>
      </c>
      <c r="EG97" s="143">
        <f t="shared" si="128"/>
        <v>0</v>
      </c>
      <c r="EH97" s="124">
        <f t="shared" si="129"/>
        <v>4865765291141</v>
      </c>
      <c r="EI97" s="144">
        <f t="shared" ref="EI97:EJ97" si="1724">CK97+CU97+DG97+DU97+EE97</f>
        <v>-1160323541329</v>
      </c>
      <c r="EJ97" s="144">
        <f t="shared" si="1724"/>
        <v>0.0006244883559</v>
      </c>
      <c r="EK97" s="144">
        <f t="shared" si="131"/>
        <v>3.141592654</v>
      </c>
      <c r="EL97" s="145">
        <f t="shared" si="132"/>
        <v>1160323541329</v>
      </c>
      <c r="EM97" s="140">
        <f t="shared" si="133"/>
        <v>1.570796327</v>
      </c>
      <c r="EN97" s="141">
        <f t="shared" si="134"/>
        <v>1.570796327</v>
      </c>
      <c r="EO97" s="141">
        <f t="shared" si="135"/>
        <v>1.570796327</v>
      </c>
      <c r="EP97" s="122">
        <f t="shared" si="136"/>
        <v>1.570796327</v>
      </c>
      <c r="EQ97" s="142">
        <f t="shared" si="137"/>
        <v>1077183.151</v>
      </c>
      <c r="ER97" s="130">
        <f t="shared" si="138"/>
        <v>1077183.151</v>
      </c>
      <c r="ES97" s="143">
        <f t="shared" si="139"/>
        <v>0.000000001585559937</v>
      </c>
      <c r="ET97" s="143">
        <f t="shared" si="140"/>
        <v>5597207.841</v>
      </c>
      <c r="EU97" s="143">
        <f t="shared" si="141"/>
        <v>1.570796327</v>
      </c>
      <c r="EV97" s="124">
        <f t="shared" si="142"/>
        <v>5597207.841</v>
      </c>
      <c r="EW97" s="144">
        <f t="shared" ref="EW97:EX97" si="1725">BY97+ES97</f>
        <v>-10384502.14</v>
      </c>
      <c r="EX97" s="144">
        <f t="shared" si="1725"/>
        <v>5597207.841</v>
      </c>
      <c r="EY97" s="144">
        <f t="shared" si="144"/>
        <v>2.647236844</v>
      </c>
      <c r="EZ97" s="145">
        <f t="shared" si="145"/>
        <v>11796890.28</v>
      </c>
      <c r="FA97" s="140">
        <f t="shared" si="146"/>
        <v>0.8824122812</v>
      </c>
      <c r="FB97" s="141">
        <f t="shared" si="147"/>
        <v>0.8824122812</v>
      </c>
      <c r="FC97" s="141">
        <f t="shared" si="148"/>
        <v>0.8824122812</v>
      </c>
      <c r="FD97" s="122">
        <f t="shared" si="149"/>
        <v>0.8824122812</v>
      </c>
      <c r="FE97" s="142">
        <f t="shared" si="150"/>
        <v>227.6438106</v>
      </c>
      <c r="FF97" s="130">
        <f t="shared" si="151"/>
        <v>227.6438106</v>
      </c>
      <c r="FG97" s="143">
        <f t="shared" si="152"/>
        <v>38.26161662</v>
      </c>
      <c r="FH97" s="143">
        <f t="shared" si="153"/>
        <v>46.51172661</v>
      </c>
      <c r="FI97" s="143">
        <f t="shared" si="154"/>
        <v>0.8824122812</v>
      </c>
      <c r="FJ97" s="124">
        <f t="shared" si="155"/>
        <v>60.22700407</v>
      </c>
      <c r="FK97" s="140">
        <f t="shared" si="156"/>
        <v>-6.283185307</v>
      </c>
      <c r="FL97" s="141">
        <f t="shared" si="157"/>
        <v>-6.283185307</v>
      </c>
      <c r="FM97" s="141">
        <f t="shared" si="158"/>
        <v>0</v>
      </c>
      <c r="FN97" s="122">
        <f t="shared" si="159"/>
        <v>0</v>
      </c>
      <c r="FO97" s="142">
        <f t="shared" si="160"/>
        <v>121.3261226</v>
      </c>
      <c r="FP97" s="130">
        <f t="shared" si="161"/>
        <v>121.3261226</v>
      </c>
      <c r="FQ97" s="143">
        <f t="shared" si="162"/>
        <v>-121.3261226</v>
      </c>
      <c r="FR97" s="143">
        <f t="shared" si="163"/>
        <v>0</v>
      </c>
      <c r="FS97" s="143">
        <f t="shared" si="164"/>
        <v>3.141592654</v>
      </c>
      <c r="FT97" s="124">
        <f t="shared" si="165"/>
        <v>121.3261226</v>
      </c>
      <c r="FU97" s="144">
        <f t="shared" si="166"/>
        <v>-32645.62817</v>
      </c>
      <c r="FV97" s="144">
        <f t="shared" si="167"/>
        <v>0</v>
      </c>
      <c r="FW97" s="144">
        <f t="shared" si="168"/>
        <v>-3.141592654</v>
      </c>
      <c r="FX97" s="145">
        <f t="shared" si="169"/>
        <v>32645.62817</v>
      </c>
      <c r="FY97" s="140">
        <f t="shared" si="170"/>
        <v>-3.141592654</v>
      </c>
      <c r="FZ97" s="140">
        <f t="shared" si="171"/>
        <v>-0.8824122812</v>
      </c>
      <c r="GA97" s="141">
        <f t="shared" si="172"/>
        <v>-4.024004935</v>
      </c>
      <c r="GB97" s="141">
        <f t="shared" si="173"/>
        <v>-4.024004935</v>
      </c>
      <c r="GC97" s="122">
        <f t="shared" si="174"/>
        <v>2.259180372</v>
      </c>
      <c r="GD97" s="142">
        <f t="shared" si="175"/>
        <v>32645.62817</v>
      </c>
      <c r="GE97" s="142">
        <f t="shared" si="176"/>
        <v>0.01660384765</v>
      </c>
      <c r="GF97" s="130">
        <f t="shared" si="177"/>
        <v>542.0430366</v>
      </c>
      <c r="GG97" s="143">
        <f t="shared" si="178"/>
        <v>-38.26161662</v>
      </c>
      <c r="GH97" s="143">
        <f t="shared" si="179"/>
        <v>46.51172661</v>
      </c>
      <c r="GI97" s="143">
        <f t="shared" si="180"/>
        <v>2.259180372</v>
      </c>
      <c r="GJ97" s="124">
        <f t="shared" si="181"/>
        <v>60.22700407</v>
      </c>
      <c r="GK97" s="146">
        <f t="shared" si="182"/>
        <v>-0.5</v>
      </c>
      <c r="GL97" s="127">
        <f t="shared" si="183"/>
        <v>-0.8660254038</v>
      </c>
      <c r="GM97" s="146">
        <f t="shared" si="184"/>
        <v>-2.094395102</v>
      </c>
      <c r="GN97" s="127">
        <f t="shared" si="185"/>
        <v>1</v>
      </c>
      <c r="GO97" s="147">
        <f t="shared" si="186"/>
        <v>-0.5</v>
      </c>
      <c r="GP97" s="128">
        <f t="shared" si="187"/>
        <v>0.8660254038</v>
      </c>
      <c r="GQ97" s="147">
        <f t="shared" si="188"/>
        <v>2.094395102</v>
      </c>
      <c r="GR97" s="128">
        <f t="shared" si="189"/>
        <v>1</v>
      </c>
      <c r="GS97" s="140">
        <f t="shared" si="190"/>
        <v>-2.094395102</v>
      </c>
      <c r="GT97" s="140">
        <f t="shared" si="191"/>
        <v>0.8824122812</v>
      </c>
      <c r="GU97" s="141">
        <f t="shared" si="192"/>
        <v>-1.211982821</v>
      </c>
      <c r="GV97" s="141">
        <f t="shared" si="193"/>
        <v>-1.211982821</v>
      </c>
      <c r="GW97" s="122">
        <f t="shared" si="194"/>
        <v>-1.211982821</v>
      </c>
      <c r="GX97" s="142">
        <f t="shared" si="195"/>
        <v>1</v>
      </c>
      <c r="GY97" s="142">
        <f t="shared" si="196"/>
        <v>60.22700407</v>
      </c>
      <c r="GZ97" s="130">
        <f t="shared" si="197"/>
        <v>60.22700407</v>
      </c>
      <c r="HA97" s="143">
        <f t="shared" si="198"/>
        <v>21.14952851</v>
      </c>
      <c r="HB97" s="143">
        <f t="shared" si="199"/>
        <v>-56.39139529</v>
      </c>
      <c r="HC97" s="143">
        <f t="shared" si="200"/>
        <v>-1.211982821</v>
      </c>
      <c r="HD97" s="124">
        <f t="shared" si="201"/>
        <v>60.22700407</v>
      </c>
      <c r="HE97" s="140">
        <f t="shared" si="202"/>
        <v>2.094395102</v>
      </c>
      <c r="HF97" s="140">
        <f t="shared" si="203"/>
        <v>2.259180372</v>
      </c>
      <c r="HG97" s="141">
        <f t="shared" si="204"/>
        <v>4.353575475</v>
      </c>
      <c r="HH97" s="141">
        <f t="shared" si="205"/>
        <v>4.353575475</v>
      </c>
      <c r="HI97" s="122">
        <f t="shared" si="206"/>
        <v>-1.929609832</v>
      </c>
      <c r="HJ97" s="142">
        <f t="shared" si="207"/>
        <v>1</v>
      </c>
      <c r="HK97" s="142">
        <f t="shared" si="208"/>
        <v>60.22700407</v>
      </c>
      <c r="HL97" s="130">
        <f t="shared" si="209"/>
        <v>60.22700407</v>
      </c>
      <c r="HM97" s="143">
        <f t="shared" si="210"/>
        <v>-21.14952851</v>
      </c>
      <c r="HN97" s="143">
        <f t="shared" si="211"/>
        <v>-56.39139529</v>
      </c>
      <c r="HO97" s="143">
        <f t="shared" si="212"/>
        <v>-1.929609832</v>
      </c>
      <c r="HP97" s="124">
        <f t="shared" si="213"/>
        <v>60.22700407</v>
      </c>
      <c r="HQ97" s="140">
        <f t="shared" si="214"/>
        <v>2.094395102</v>
      </c>
      <c r="HR97" s="140">
        <f t="shared" si="215"/>
        <v>0.8824122812</v>
      </c>
      <c r="HS97" s="141">
        <f t="shared" si="216"/>
        <v>2.976807384</v>
      </c>
      <c r="HT97" s="141">
        <f t="shared" si="217"/>
        <v>2.976807384</v>
      </c>
      <c r="HU97" s="122">
        <f t="shared" si="218"/>
        <v>2.976807384</v>
      </c>
      <c r="HV97" s="142">
        <f t="shared" si="219"/>
        <v>1</v>
      </c>
      <c r="HW97" s="142">
        <f t="shared" si="220"/>
        <v>60.22700407</v>
      </c>
      <c r="HX97" s="130">
        <f t="shared" si="221"/>
        <v>60.22700407</v>
      </c>
      <c r="HY97" s="143">
        <f t="shared" si="222"/>
        <v>-59.41114513</v>
      </c>
      <c r="HZ97" s="143">
        <f t="shared" si="223"/>
        <v>9.87966868</v>
      </c>
      <c r="IA97" s="143">
        <f t="shared" si="224"/>
        <v>2.976807384</v>
      </c>
      <c r="IB97" s="124">
        <f t="shared" si="225"/>
        <v>60.22700407</v>
      </c>
      <c r="IC97" s="140">
        <f t="shared" si="226"/>
        <v>-2.094395102</v>
      </c>
      <c r="ID97" s="140">
        <f t="shared" si="227"/>
        <v>2.259180372</v>
      </c>
      <c r="IE97" s="141">
        <f t="shared" si="228"/>
        <v>0.16478527</v>
      </c>
      <c r="IF97" s="141">
        <f t="shared" si="229"/>
        <v>0.16478527</v>
      </c>
      <c r="IG97" s="122">
        <f t="shared" si="230"/>
        <v>0.16478527</v>
      </c>
      <c r="IH97" s="142">
        <f t="shared" si="231"/>
        <v>1</v>
      </c>
      <c r="II97" s="142">
        <f t="shared" si="232"/>
        <v>60.22700407</v>
      </c>
      <c r="IJ97" s="130">
        <f t="shared" si="233"/>
        <v>60.22700407</v>
      </c>
      <c r="IK97" s="143">
        <f t="shared" si="234"/>
        <v>59.41114513</v>
      </c>
      <c r="IL97" s="143">
        <f t="shared" si="235"/>
        <v>9.87966868</v>
      </c>
      <c r="IM97" s="143">
        <f t="shared" si="236"/>
        <v>0.16478527</v>
      </c>
      <c r="IN97" s="124">
        <f t="shared" si="237"/>
        <v>60.22700407</v>
      </c>
    </row>
    <row r="98" ht="12.75" customHeight="1">
      <c r="A98" s="129">
        <f>'Cortez Cubic'!AP98</f>
        <v>-0.2187762226</v>
      </c>
      <c r="B98" s="129">
        <f>'Cortez Cubic'!AQ98</f>
        <v>-3.858606137</v>
      </c>
      <c r="C98" s="129">
        <f>'Cortez Cubic'!AR98</f>
        <v>22233.73783</v>
      </c>
      <c r="D98" s="129">
        <f>'Cortez Cubic'!AS98</f>
        <v>-1131049.386</v>
      </c>
      <c r="E98" s="129">
        <f t="shared" ref="E98:H98" si="1726">0</f>
        <v>0</v>
      </c>
      <c r="F98" s="129">
        <f t="shared" si="1726"/>
        <v>0</v>
      </c>
      <c r="G98" s="129">
        <f t="shared" si="1726"/>
        <v>0</v>
      </c>
      <c r="H98" s="129">
        <f t="shared" si="1726"/>
        <v>0</v>
      </c>
      <c r="I98" s="110">
        <f>'Cortez Cubic'!I98</f>
        <v>58</v>
      </c>
      <c r="J98" s="130">
        <f t="shared" si="28"/>
        <v>52.8034315</v>
      </c>
      <c r="K98" s="131">
        <f t="shared" si="29"/>
        <v>0</v>
      </c>
      <c r="L98" s="131">
        <f t="shared" si="30"/>
        <v>1</v>
      </c>
      <c r="M98" s="132">
        <f t="shared" si="31"/>
        <v>5.196568495</v>
      </c>
      <c r="N98" s="133">
        <f t="shared" si="32"/>
        <v>226.8551437</v>
      </c>
      <c r="O98" s="134">
        <f t="shared" si="33"/>
        <v>279.6585752</v>
      </c>
      <c r="P98" s="134">
        <f t="shared" si="34"/>
        <v>0</v>
      </c>
      <c r="Q98" s="135">
        <f t="shared" si="35"/>
        <v>52.8034315</v>
      </c>
      <c r="R98" s="135">
        <f t="shared" si="36"/>
        <v>0</v>
      </c>
      <c r="S98" s="136">
        <f t="shared" si="37"/>
        <v>-350.0992348</v>
      </c>
      <c r="T98" s="136">
        <f t="shared" si="38"/>
        <v>0</v>
      </c>
      <c r="U98" s="137">
        <f t="shared" ref="U98:X98" si="1727">ATAN2(A98,E98)</f>
        <v>3.141592654</v>
      </c>
      <c r="V98" s="137">
        <f t="shared" si="1727"/>
        <v>3.141592654</v>
      </c>
      <c r="W98" s="137">
        <f t="shared" si="1727"/>
        <v>0</v>
      </c>
      <c r="X98" s="137">
        <f t="shared" si="1727"/>
        <v>3.141592654</v>
      </c>
      <c r="Y98" s="137">
        <f t="shared" ref="Y98:AB98" si="1728">SQRT(POWER(A98,2)+POWER(E98,2))</f>
        <v>0.2187762226</v>
      </c>
      <c r="Z98" s="137">
        <f t="shared" si="1728"/>
        <v>3.858606137</v>
      </c>
      <c r="AA98" s="137">
        <f t="shared" si="1728"/>
        <v>22233.73783</v>
      </c>
      <c r="AB98" s="137">
        <f t="shared" si="1728"/>
        <v>1131049.386</v>
      </c>
      <c r="AC98" s="138">
        <f t="shared" ref="AC98:AF98" si="1729">U98-$U98</f>
        <v>0</v>
      </c>
      <c r="AD98" s="138">
        <f t="shared" si="1729"/>
        <v>0</v>
      </c>
      <c r="AE98" s="138">
        <f t="shared" si="1729"/>
        <v>-3.141592654</v>
      </c>
      <c r="AF98" s="138">
        <f t="shared" si="1729"/>
        <v>0</v>
      </c>
      <c r="AG98" s="138">
        <f t="shared" ref="AG98:AJ98" si="1730">Y98/$Y98</f>
        <v>1</v>
      </c>
      <c r="AH98" s="138">
        <f t="shared" si="1730"/>
        <v>17.63722808</v>
      </c>
      <c r="AI98" s="138">
        <f t="shared" si="1730"/>
        <v>101627.7617</v>
      </c>
      <c r="AJ98" s="138">
        <f t="shared" si="1730"/>
        <v>5169891.741</v>
      </c>
      <c r="AK98" s="139">
        <f t="shared" ref="AK98:AN98" si="1731">AG98*COS(AC98)</f>
        <v>1</v>
      </c>
      <c r="AL98" s="139">
        <f t="shared" si="1731"/>
        <v>17.63722808</v>
      </c>
      <c r="AM98" s="139">
        <f t="shared" si="1731"/>
        <v>-101627.7617</v>
      </c>
      <c r="AN98" s="139">
        <f t="shared" si="1731"/>
        <v>5169891.741</v>
      </c>
      <c r="AO98" s="129">
        <f t="shared" ref="AO98:AR98" si="1732">AG98*SIN(AC98)</f>
        <v>0</v>
      </c>
      <c r="AP98" s="129">
        <f t="shared" si="1732"/>
        <v>0</v>
      </c>
      <c r="AQ98" s="129">
        <f t="shared" si="1732"/>
        <v>0</v>
      </c>
      <c r="AR98" s="129">
        <f t="shared" si="1732"/>
        <v>0</v>
      </c>
      <c r="AS98" s="140">
        <f t="shared" si="45"/>
        <v>0</v>
      </c>
      <c r="AT98" s="141">
        <f t="shared" si="46"/>
        <v>0</v>
      </c>
      <c r="AU98" s="141">
        <f t="shared" si="47"/>
        <v>0</v>
      </c>
      <c r="AV98" s="122">
        <f t="shared" si="48"/>
        <v>0</v>
      </c>
      <c r="AW98" s="142">
        <f t="shared" si="49"/>
        <v>5486.444543</v>
      </c>
      <c r="AX98" s="130">
        <f t="shared" si="50"/>
        <v>5486.444543</v>
      </c>
      <c r="AY98" s="143">
        <f t="shared" si="51"/>
        <v>-10972.88909</v>
      </c>
      <c r="AZ98" s="143">
        <f t="shared" si="52"/>
        <v>0</v>
      </c>
      <c r="BA98" s="143">
        <f t="shared" si="53"/>
        <v>3.141592654</v>
      </c>
      <c r="BB98" s="124">
        <f t="shared" si="54"/>
        <v>10972.88909</v>
      </c>
      <c r="BC98" s="140">
        <f t="shared" ref="BC98:BD98" si="1733">BC$2*AD98</f>
        <v>0</v>
      </c>
      <c r="BD98" s="140">
        <f t="shared" si="1733"/>
        <v>-3.141592654</v>
      </c>
      <c r="BE98" s="141">
        <f t="shared" si="56"/>
        <v>-3.141592654</v>
      </c>
      <c r="BF98" s="141">
        <f t="shared" si="57"/>
        <v>-3.141592654</v>
      </c>
      <c r="BG98" s="122">
        <f t="shared" si="58"/>
        <v>3.141592654</v>
      </c>
      <c r="BH98" s="142">
        <f t="shared" ref="BH98:BI98" si="1734">POWER(AH98,BH$2)</f>
        <v>17.63722808</v>
      </c>
      <c r="BI98" s="142">
        <f t="shared" si="1734"/>
        <v>101627.7617</v>
      </c>
      <c r="BJ98" s="130">
        <f t="shared" si="60"/>
        <v>1792432.014</v>
      </c>
      <c r="BK98" s="143">
        <f t="shared" si="61"/>
        <v>-16131888.12</v>
      </c>
      <c r="BL98" s="143">
        <f t="shared" si="62"/>
        <v>0.000000001975586515</v>
      </c>
      <c r="BM98" s="143">
        <f t="shared" si="63"/>
        <v>3.141592654</v>
      </c>
      <c r="BN98" s="124">
        <f t="shared" si="64"/>
        <v>16131888.12</v>
      </c>
      <c r="BO98" s="140">
        <f t="shared" si="65"/>
        <v>0</v>
      </c>
      <c r="BP98" s="141">
        <f t="shared" si="66"/>
        <v>0</v>
      </c>
      <c r="BQ98" s="141">
        <f t="shared" si="67"/>
        <v>0</v>
      </c>
      <c r="BR98" s="122">
        <f t="shared" si="68"/>
        <v>0</v>
      </c>
      <c r="BS98" s="142">
        <f t="shared" si="69"/>
        <v>5169891.741</v>
      </c>
      <c r="BT98" s="130">
        <f t="shared" si="70"/>
        <v>5169891.741</v>
      </c>
      <c r="BU98" s="143">
        <f t="shared" si="71"/>
        <v>-139587077</v>
      </c>
      <c r="BV98" s="143">
        <f t="shared" si="72"/>
        <v>0</v>
      </c>
      <c r="BW98" s="143">
        <f t="shared" si="73"/>
        <v>3.141592654</v>
      </c>
      <c r="BX98" s="124">
        <f t="shared" si="74"/>
        <v>139587077</v>
      </c>
      <c r="BY98" s="144">
        <f t="shared" ref="BY98:BZ98" si="1735">AY98+BK98+BU98</f>
        <v>-155729938</v>
      </c>
      <c r="BZ98" s="144">
        <f t="shared" si="1735"/>
        <v>0.000000001975586515</v>
      </c>
      <c r="CA98" s="144">
        <f t="shared" si="76"/>
        <v>3.141592654</v>
      </c>
      <c r="CB98" s="145">
        <f t="shared" si="77"/>
        <v>155729938</v>
      </c>
      <c r="CC98" s="140">
        <f t="shared" ref="CC98:CD98" si="1736">CC$2*AD98</f>
        <v>0</v>
      </c>
      <c r="CD98" s="140">
        <f t="shared" si="1736"/>
        <v>-6.283185307</v>
      </c>
      <c r="CE98" s="141">
        <f t="shared" si="79"/>
        <v>-6.283185307</v>
      </c>
      <c r="CF98" s="141">
        <f t="shared" si="80"/>
        <v>0</v>
      </c>
      <c r="CG98" s="122">
        <f t="shared" si="81"/>
        <v>0</v>
      </c>
      <c r="CH98" s="142">
        <f t="shared" ref="CH98:CI98" si="1737">POWER(AH98,CH$2)</f>
        <v>311.0718145</v>
      </c>
      <c r="CI98" s="142">
        <f t="shared" si="1737"/>
        <v>10328201957</v>
      </c>
      <c r="CJ98" s="130">
        <f t="shared" si="83"/>
        <v>3212812523107</v>
      </c>
      <c r="CK98" s="143">
        <f t="shared" si="84"/>
        <v>-3212812523107</v>
      </c>
      <c r="CL98" s="143">
        <f t="shared" si="85"/>
        <v>0</v>
      </c>
      <c r="CM98" s="143">
        <f t="shared" si="86"/>
        <v>3.141592654</v>
      </c>
      <c r="CN98" s="124">
        <f t="shared" si="87"/>
        <v>3212812523107</v>
      </c>
      <c r="CO98" s="140">
        <f t="shared" si="88"/>
        <v>-9.424777961</v>
      </c>
      <c r="CP98" s="141">
        <f t="shared" si="89"/>
        <v>-9.424777961</v>
      </c>
      <c r="CQ98" s="141">
        <f t="shared" si="90"/>
        <v>-3.141592654</v>
      </c>
      <c r="CR98" s="122">
        <f t="shared" si="91"/>
        <v>3.141592654</v>
      </c>
      <c r="CS98" s="142">
        <f t="shared" si="92"/>
        <v>1.04963E+15</v>
      </c>
      <c r="CT98" s="130">
        <f t="shared" si="93"/>
        <v>1.04963E+15</v>
      </c>
      <c r="CU98" s="143">
        <f t="shared" si="94"/>
        <v>-4.19853E+15</v>
      </c>
      <c r="CV98" s="143">
        <f t="shared" si="95"/>
        <v>0.514171411</v>
      </c>
      <c r="CW98" s="143">
        <f t="shared" si="96"/>
        <v>3.141592654</v>
      </c>
      <c r="CX98" s="124">
        <f t="shared" si="97"/>
        <v>4.19853E+15</v>
      </c>
      <c r="CY98" s="140">
        <f t="shared" si="98"/>
        <v>0</v>
      </c>
      <c r="CZ98" s="140">
        <f t="shared" si="99"/>
        <v>0</v>
      </c>
      <c r="DA98" s="141">
        <f t="shared" si="100"/>
        <v>0</v>
      </c>
      <c r="DB98" s="141">
        <f t="shared" si="101"/>
        <v>0</v>
      </c>
      <c r="DC98" s="122">
        <f t="shared" si="102"/>
        <v>0</v>
      </c>
      <c r="DD98" s="142">
        <f t="shared" si="103"/>
        <v>5486.444543</v>
      </c>
      <c r="DE98" s="142">
        <f t="shared" si="104"/>
        <v>5169891.741</v>
      </c>
      <c r="DF98" s="130">
        <f t="shared" si="105"/>
        <v>28364324332</v>
      </c>
      <c r="DG98" s="143">
        <f t="shared" si="106"/>
        <v>113457297328</v>
      </c>
      <c r="DH98" s="143">
        <f t="shared" si="107"/>
        <v>0</v>
      </c>
      <c r="DI98" s="143">
        <f t="shared" si="108"/>
        <v>0</v>
      </c>
      <c r="DJ98" s="124">
        <f t="shared" si="109"/>
        <v>113457297328</v>
      </c>
      <c r="DK98" s="140">
        <f t="shared" ref="DK98:DM98" si="1738">DK$2*AD98</f>
        <v>0</v>
      </c>
      <c r="DL98" s="140">
        <f t="shared" si="1738"/>
        <v>-3.141592654</v>
      </c>
      <c r="DM98" s="140">
        <f t="shared" si="1738"/>
        <v>0</v>
      </c>
      <c r="DN98" s="141">
        <f t="shared" si="111"/>
        <v>-3.141592654</v>
      </c>
      <c r="DO98" s="141">
        <f t="shared" si="112"/>
        <v>-3.141592654</v>
      </c>
      <c r="DP98" s="122">
        <f t="shared" si="113"/>
        <v>3.141592654</v>
      </c>
      <c r="DQ98" s="142">
        <f t="shared" ref="DQ98:DS98" si="1739">POWER(AH98,DQ$2)</f>
        <v>17.63722808</v>
      </c>
      <c r="DR98" s="142">
        <f t="shared" si="1739"/>
        <v>101627.7617</v>
      </c>
      <c r="DS98" s="142">
        <f t="shared" si="1739"/>
        <v>5169891.741</v>
      </c>
      <c r="DT98" s="130">
        <f t="shared" si="115"/>
        <v>9266679463902</v>
      </c>
      <c r="DU98" s="143">
        <f t="shared" si="116"/>
        <v>166800230350236</v>
      </c>
      <c r="DV98" s="143">
        <f t="shared" si="117"/>
        <v>-0.02042713682</v>
      </c>
      <c r="DW98" s="143">
        <f t="shared" si="118"/>
        <v>0</v>
      </c>
      <c r="DX98" s="124">
        <f t="shared" si="119"/>
        <v>166800230350236</v>
      </c>
      <c r="DY98" s="140">
        <f t="shared" si="120"/>
        <v>0</v>
      </c>
      <c r="DZ98" s="141">
        <f t="shared" si="121"/>
        <v>0</v>
      </c>
      <c r="EA98" s="141">
        <f t="shared" si="122"/>
        <v>0</v>
      </c>
      <c r="EB98" s="122">
        <f t="shared" si="123"/>
        <v>0</v>
      </c>
      <c r="EC98" s="142">
        <f t="shared" si="124"/>
        <v>26727780618723</v>
      </c>
      <c r="ED98" s="130">
        <f t="shared" si="125"/>
        <v>26727780618723</v>
      </c>
      <c r="EE98" s="143">
        <f t="shared" si="126"/>
        <v>721650076705531</v>
      </c>
      <c r="EF98" s="143">
        <f t="shared" si="127"/>
        <v>0</v>
      </c>
      <c r="EG98" s="143">
        <f t="shared" si="128"/>
        <v>0</v>
      </c>
      <c r="EH98" s="124">
        <f t="shared" si="129"/>
        <v>721650076705531</v>
      </c>
      <c r="EI98" s="144">
        <f t="shared" ref="EI98:EJ98" si="1740">CK98+CU98+DG98+DU98+EE98</f>
        <v>-3.31318E+15</v>
      </c>
      <c r="EJ98" s="144">
        <f t="shared" si="1740"/>
        <v>0.4937442742</v>
      </c>
      <c r="EK98" s="144">
        <f t="shared" si="131"/>
        <v>3.141592654</v>
      </c>
      <c r="EL98" s="145">
        <f t="shared" si="132"/>
        <v>3.31318E+15</v>
      </c>
      <c r="EM98" s="140">
        <f t="shared" si="133"/>
        <v>1.570796327</v>
      </c>
      <c r="EN98" s="141">
        <f t="shared" si="134"/>
        <v>1.570796327</v>
      </c>
      <c r="EO98" s="141">
        <f t="shared" si="135"/>
        <v>1.570796327</v>
      </c>
      <c r="EP98" s="122">
        <f t="shared" si="136"/>
        <v>1.570796327</v>
      </c>
      <c r="EQ98" s="142">
        <f t="shared" si="137"/>
        <v>57560205.34</v>
      </c>
      <c r="ER98" s="130">
        <f t="shared" si="138"/>
        <v>57560205.34</v>
      </c>
      <c r="ES98" s="143">
        <f t="shared" si="139"/>
        <v>0.00000001831407856</v>
      </c>
      <c r="ET98" s="143">
        <f t="shared" si="140"/>
        <v>299091600.4</v>
      </c>
      <c r="EU98" s="143">
        <f t="shared" si="141"/>
        <v>1.570796327</v>
      </c>
      <c r="EV98" s="124">
        <f t="shared" si="142"/>
        <v>299091600.4</v>
      </c>
      <c r="EW98" s="144">
        <f t="shared" ref="EW98:EX98" si="1741">BY98+ES98</f>
        <v>-155729938</v>
      </c>
      <c r="EX98" s="144">
        <f t="shared" si="1741"/>
        <v>299091600.4</v>
      </c>
      <c r="EY98" s="144">
        <f t="shared" si="144"/>
        <v>2.050847903</v>
      </c>
      <c r="EZ98" s="145">
        <f t="shared" si="145"/>
        <v>337205573.9</v>
      </c>
      <c r="FA98" s="140">
        <f t="shared" si="146"/>
        <v>0.6836159676</v>
      </c>
      <c r="FB98" s="141">
        <f t="shared" si="147"/>
        <v>0.6836159676</v>
      </c>
      <c r="FC98" s="141">
        <f t="shared" si="148"/>
        <v>0.6836159676</v>
      </c>
      <c r="FD98" s="122">
        <f t="shared" si="149"/>
        <v>0.6836159676</v>
      </c>
      <c r="FE98" s="142">
        <f t="shared" si="150"/>
        <v>696.0358061</v>
      </c>
      <c r="FF98" s="130">
        <f t="shared" si="151"/>
        <v>696.0358061</v>
      </c>
      <c r="FG98" s="143">
        <f t="shared" si="152"/>
        <v>142.7688256</v>
      </c>
      <c r="FH98" s="143">
        <f t="shared" si="153"/>
        <v>116.3079814</v>
      </c>
      <c r="FI98" s="143">
        <f t="shared" si="154"/>
        <v>0.6836159676</v>
      </c>
      <c r="FJ98" s="124">
        <f t="shared" si="155"/>
        <v>184.1479951</v>
      </c>
      <c r="FK98" s="140">
        <f t="shared" si="156"/>
        <v>0</v>
      </c>
      <c r="FL98" s="141">
        <f t="shared" si="157"/>
        <v>0</v>
      </c>
      <c r="FM98" s="141">
        <f t="shared" si="158"/>
        <v>0</v>
      </c>
      <c r="FN98" s="122">
        <f t="shared" si="159"/>
        <v>0</v>
      </c>
      <c r="FO98" s="142">
        <f t="shared" si="160"/>
        <v>311.0718145</v>
      </c>
      <c r="FP98" s="130">
        <f t="shared" si="161"/>
        <v>311.0718145</v>
      </c>
      <c r="FQ98" s="143">
        <f t="shared" si="162"/>
        <v>-311.0718145</v>
      </c>
      <c r="FR98" s="143">
        <f t="shared" si="163"/>
        <v>0</v>
      </c>
      <c r="FS98" s="143">
        <f t="shared" si="164"/>
        <v>3.141592654</v>
      </c>
      <c r="FT98" s="124">
        <f t="shared" si="165"/>
        <v>311.0718145</v>
      </c>
      <c r="FU98" s="144">
        <f t="shared" si="166"/>
        <v>-305194.357</v>
      </c>
      <c r="FV98" s="144">
        <f t="shared" si="167"/>
        <v>0</v>
      </c>
      <c r="FW98" s="144">
        <f t="shared" si="168"/>
        <v>-3.141592654</v>
      </c>
      <c r="FX98" s="145">
        <f t="shared" si="169"/>
        <v>305194.357</v>
      </c>
      <c r="FY98" s="140">
        <f t="shared" si="170"/>
        <v>-3.141592654</v>
      </c>
      <c r="FZ98" s="140">
        <f t="shared" si="171"/>
        <v>-0.6836159676</v>
      </c>
      <c r="GA98" s="141">
        <f t="shared" si="172"/>
        <v>-3.825208621</v>
      </c>
      <c r="GB98" s="141">
        <f t="shared" si="173"/>
        <v>-3.825208621</v>
      </c>
      <c r="GC98" s="122">
        <f t="shared" si="174"/>
        <v>2.457976686</v>
      </c>
      <c r="GD98" s="142">
        <f t="shared" si="175"/>
        <v>305194.357</v>
      </c>
      <c r="GE98" s="142">
        <f t="shared" si="176"/>
        <v>0.00543041481</v>
      </c>
      <c r="GF98" s="130">
        <f t="shared" si="177"/>
        <v>1657.331956</v>
      </c>
      <c r="GG98" s="143">
        <f t="shared" si="178"/>
        <v>-142.7688256</v>
      </c>
      <c r="GH98" s="143">
        <f t="shared" si="179"/>
        <v>116.3079814</v>
      </c>
      <c r="GI98" s="143">
        <f t="shared" si="180"/>
        <v>2.457976686</v>
      </c>
      <c r="GJ98" s="124">
        <f t="shared" si="181"/>
        <v>184.1479951</v>
      </c>
      <c r="GK98" s="146">
        <f t="shared" si="182"/>
        <v>-0.5</v>
      </c>
      <c r="GL98" s="127">
        <f t="shared" si="183"/>
        <v>-0.8660254038</v>
      </c>
      <c r="GM98" s="146">
        <f t="shared" si="184"/>
        <v>-2.094395102</v>
      </c>
      <c r="GN98" s="127">
        <f t="shared" si="185"/>
        <v>1</v>
      </c>
      <c r="GO98" s="147">
        <f t="shared" si="186"/>
        <v>-0.5</v>
      </c>
      <c r="GP98" s="128">
        <f t="shared" si="187"/>
        <v>0.8660254038</v>
      </c>
      <c r="GQ98" s="147">
        <f t="shared" si="188"/>
        <v>2.094395102</v>
      </c>
      <c r="GR98" s="128">
        <f t="shared" si="189"/>
        <v>1</v>
      </c>
      <c r="GS98" s="140">
        <f t="shared" si="190"/>
        <v>-2.094395102</v>
      </c>
      <c r="GT98" s="140">
        <f t="shared" si="191"/>
        <v>0.6836159676</v>
      </c>
      <c r="GU98" s="141">
        <f t="shared" si="192"/>
        <v>-1.410779135</v>
      </c>
      <c r="GV98" s="141">
        <f t="shared" si="193"/>
        <v>-1.410779135</v>
      </c>
      <c r="GW98" s="122">
        <f t="shared" si="194"/>
        <v>-1.410779135</v>
      </c>
      <c r="GX98" s="142">
        <f t="shared" si="195"/>
        <v>1</v>
      </c>
      <c r="GY98" s="142">
        <f t="shared" si="196"/>
        <v>184.1479951</v>
      </c>
      <c r="GZ98" s="130">
        <f t="shared" si="197"/>
        <v>184.1479951</v>
      </c>
      <c r="HA98" s="143">
        <f t="shared" si="198"/>
        <v>29.34125377</v>
      </c>
      <c r="HB98" s="143">
        <f t="shared" si="199"/>
        <v>-181.7954206</v>
      </c>
      <c r="HC98" s="143">
        <f t="shared" si="200"/>
        <v>-1.410779135</v>
      </c>
      <c r="HD98" s="124">
        <f t="shared" si="201"/>
        <v>184.1479951</v>
      </c>
      <c r="HE98" s="140">
        <f t="shared" si="202"/>
        <v>2.094395102</v>
      </c>
      <c r="HF98" s="140">
        <f t="shared" si="203"/>
        <v>2.457976686</v>
      </c>
      <c r="HG98" s="141">
        <f t="shared" si="204"/>
        <v>4.552371788</v>
      </c>
      <c r="HH98" s="141">
        <f t="shared" si="205"/>
        <v>4.552371788</v>
      </c>
      <c r="HI98" s="122">
        <f t="shared" si="206"/>
        <v>-1.730813519</v>
      </c>
      <c r="HJ98" s="142">
        <f t="shared" si="207"/>
        <v>1</v>
      </c>
      <c r="HK98" s="142">
        <f t="shared" si="208"/>
        <v>184.1479951</v>
      </c>
      <c r="HL98" s="130">
        <f t="shared" si="209"/>
        <v>184.1479951</v>
      </c>
      <c r="HM98" s="143">
        <f t="shared" si="210"/>
        <v>-29.34125377</v>
      </c>
      <c r="HN98" s="143">
        <f t="shared" si="211"/>
        <v>-181.7954206</v>
      </c>
      <c r="HO98" s="143">
        <f t="shared" si="212"/>
        <v>-1.730813519</v>
      </c>
      <c r="HP98" s="124">
        <f t="shared" si="213"/>
        <v>184.1479951</v>
      </c>
      <c r="HQ98" s="140">
        <f t="shared" si="214"/>
        <v>2.094395102</v>
      </c>
      <c r="HR98" s="140">
        <f t="shared" si="215"/>
        <v>0.6836159676</v>
      </c>
      <c r="HS98" s="141">
        <f t="shared" si="216"/>
        <v>2.77801107</v>
      </c>
      <c r="HT98" s="141">
        <f t="shared" si="217"/>
        <v>2.77801107</v>
      </c>
      <c r="HU98" s="122">
        <f t="shared" si="218"/>
        <v>2.77801107</v>
      </c>
      <c r="HV98" s="142">
        <f t="shared" si="219"/>
        <v>1</v>
      </c>
      <c r="HW98" s="142">
        <f t="shared" si="220"/>
        <v>184.1479951</v>
      </c>
      <c r="HX98" s="130">
        <f t="shared" si="221"/>
        <v>184.1479951</v>
      </c>
      <c r="HY98" s="143">
        <f t="shared" si="222"/>
        <v>-172.1100794</v>
      </c>
      <c r="HZ98" s="143">
        <f t="shared" si="223"/>
        <v>65.48743915</v>
      </c>
      <c r="IA98" s="143">
        <f t="shared" si="224"/>
        <v>2.77801107</v>
      </c>
      <c r="IB98" s="124">
        <f t="shared" si="225"/>
        <v>184.1479951</v>
      </c>
      <c r="IC98" s="140">
        <f t="shared" si="226"/>
        <v>-2.094395102</v>
      </c>
      <c r="ID98" s="140">
        <f t="shared" si="227"/>
        <v>2.457976686</v>
      </c>
      <c r="IE98" s="141">
        <f t="shared" si="228"/>
        <v>0.3635815836</v>
      </c>
      <c r="IF98" s="141">
        <f t="shared" si="229"/>
        <v>0.3635815836</v>
      </c>
      <c r="IG98" s="122">
        <f t="shared" si="230"/>
        <v>0.3635815836</v>
      </c>
      <c r="IH98" s="142">
        <f t="shared" si="231"/>
        <v>1</v>
      </c>
      <c r="II98" s="142">
        <f t="shared" si="232"/>
        <v>184.1479951</v>
      </c>
      <c r="IJ98" s="130">
        <f t="shared" si="233"/>
        <v>184.1479951</v>
      </c>
      <c r="IK98" s="143">
        <f t="shared" si="234"/>
        <v>172.1100794</v>
      </c>
      <c r="IL98" s="143">
        <f t="shared" si="235"/>
        <v>65.48743915</v>
      </c>
      <c r="IM98" s="143">
        <f t="shared" si="236"/>
        <v>0.3635815836</v>
      </c>
      <c r="IN98" s="124">
        <f t="shared" si="237"/>
        <v>184.1479951</v>
      </c>
    </row>
    <row r="99" ht="12.75" customHeight="1">
      <c r="A99" s="129">
        <f>'Cortez Cubic'!AP99</f>
        <v>-0.2187762226</v>
      </c>
      <c r="B99" s="129">
        <f>'Cortez Cubic'!AQ99</f>
        <v>2.264602665</v>
      </c>
      <c r="C99" s="129">
        <f>'Cortez Cubic'!AR99</f>
        <v>4275.695951</v>
      </c>
      <c r="D99" s="129">
        <f>'Cortez Cubic'!AS99</f>
        <v>-258771.2069</v>
      </c>
      <c r="E99" s="129">
        <f t="shared" ref="E99:H99" si="1742">0</f>
        <v>0</v>
      </c>
      <c r="F99" s="129">
        <f t="shared" si="1742"/>
        <v>0</v>
      </c>
      <c r="G99" s="129">
        <f t="shared" si="1742"/>
        <v>0</v>
      </c>
      <c r="H99" s="129">
        <f t="shared" si="1742"/>
        <v>0</v>
      </c>
      <c r="I99" s="110">
        <f>'Cortez Cubic'!I99</f>
        <v>90</v>
      </c>
      <c r="J99" s="130">
        <f t="shared" si="28"/>
        <v>84.75012804</v>
      </c>
      <c r="K99" s="131">
        <f t="shared" si="29"/>
        <v>1</v>
      </c>
      <c r="L99" s="131">
        <f t="shared" si="30"/>
        <v>0</v>
      </c>
      <c r="M99" s="132">
        <f t="shared" si="31"/>
        <v>5.249871957</v>
      </c>
      <c r="N99" s="133">
        <f t="shared" si="32"/>
        <v>0</v>
      </c>
      <c r="O99" s="134">
        <f t="shared" si="33"/>
        <v>84.75012804</v>
      </c>
      <c r="P99" s="134">
        <f t="shared" si="34"/>
        <v>-15.79623041</v>
      </c>
      <c r="Q99" s="135">
        <f t="shared" si="35"/>
        <v>84.75012804</v>
      </c>
      <c r="R99" s="135">
        <f t="shared" si="36"/>
        <v>15.79623041</v>
      </c>
      <c r="S99" s="136">
        <f t="shared" si="37"/>
        <v>-159.1490276</v>
      </c>
      <c r="T99" s="136">
        <f t="shared" si="38"/>
        <v>0</v>
      </c>
      <c r="U99" s="137">
        <f t="shared" ref="U99:X99" si="1743">ATAN2(A99,E99)</f>
        <v>3.141592654</v>
      </c>
      <c r="V99" s="137">
        <f t="shared" si="1743"/>
        <v>0</v>
      </c>
      <c r="W99" s="137">
        <f t="shared" si="1743"/>
        <v>0</v>
      </c>
      <c r="X99" s="137">
        <f t="shared" si="1743"/>
        <v>3.141592654</v>
      </c>
      <c r="Y99" s="137">
        <f t="shared" ref="Y99:AB99" si="1744">SQRT(POWER(A99,2)+POWER(E99,2))</f>
        <v>0.2187762226</v>
      </c>
      <c r="Z99" s="137">
        <f t="shared" si="1744"/>
        <v>2.264602665</v>
      </c>
      <c r="AA99" s="137">
        <f t="shared" si="1744"/>
        <v>4275.695951</v>
      </c>
      <c r="AB99" s="137">
        <f t="shared" si="1744"/>
        <v>258771.2069</v>
      </c>
      <c r="AC99" s="138">
        <f t="shared" ref="AC99:AF99" si="1745">U99-$U99</f>
        <v>0</v>
      </c>
      <c r="AD99" s="138">
        <f t="shared" si="1745"/>
        <v>-3.141592654</v>
      </c>
      <c r="AE99" s="138">
        <f t="shared" si="1745"/>
        <v>-3.141592654</v>
      </c>
      <c r="AF99" s="138">
        <f t="shared" si="1745"/>
        <v>0</v>
      </c>
      <c r="AG99" s="138">
        <f t="shared" ref="AG99:AJ99" si="1746">Y99/$Y99</f>
        <v>1</v>
      </c>
      <c r="AH99" s="138">
        <f t="shared" si="1746"/>
        <v>10.35122847</v>
      </c>
      <c r="AI99" s="138">
        <f t="shared" si="1746"/>
        <v>19543.69584</v>
      </c>
      <c r="AJ99" s="138">
        <f t="shared" si="1746"/>
        <v>1182812.3</v>
      </c>
      <c r="AK99" s="139">
        <f t="shared" ref="AK99:AN99" si="1747">AG99*COS(AC99)</f>
        <v>1</v>
      </c>
      <c r="AL99" s="139">
        <f t="shared" si="1747"/>
        <v>-10.35122847</v>
      </c>
      <c r="AM99" s="139">
        <f t="shared" si="1747"/>
        <v>-19543.69584</v>
      </c>
      <c r="AN99" s="139">
        <f t="shared" si="1747"/>
        <v>1182812.3</v>
      </c>
      <c r="AO99" s="129">
        <f t="shared" ref="AO99:AR99" si="1748">AG99*SIN(AC99)</f>
        <v>0</v>
      </c>
      <c r="AP99" s="129">
        <f t="shared" si="1748"/>
        <v>0</v>
      </c>
      <c r="AQ99" s="129">
        <f t="shared" si="1748"/>
        <v>0</v>
      </c>
      <c r="AR99" s="129">
        <f t="shared" si="1748"/>
        <v>0</v>
      </c>
      <c r="AS99" s="140">
        <f t="shared" si="45"/>
        <v>-9.424777961</v>
      </c>
      <c r="AT99" s="141">
        <f t="shared" si="46"/>
        <v>-9.424777961</v>
      </c>
      <c r="AU99" s="141">
        <f t="shared" si="47"/>
        <v>-3.141592654</v>
      </c>
      <c r="AV99" s="122">
        <f t="shared" si="48"/>
        <v>3.141592654</v>
      </c>
      <c r="AW99" s="142">
        <f t="shared" si="49"/>
        <v>1109.112713</v>
      </c>
      <c r="AX99" s="130">
        <f t="shared" si="50"/>
        <v>1109.112713</v>
      </c>
      <c r="AY99" s="143">
        <f t="shared" si="51"/>
        <v>2218.225427</v>
      </c>
      <c r="AZ99" s="143">
        <f t="shared" si="52"/>
        <v>0</v>
      </c>
      <c r="BA99" s="143">
        <f t="shared" si="53"/>
        <v>0</v>
      </c>
      <c r="BB99" s="124">
        <f t="shared" si="54"/>
        <v>2218.225427</v>
      </c>
      <c r="BC99" s="140">
        <f t="shared" ref="BC99:BD99" si="1749">BC$2*AD99</f>
        <v>-3.141592654</v>
      </c>
      <c r="BD99" s="140">
        <f t="shared" si="1749"/>
        <v>-3.141592654</v>
      </c>
      <c r="BE99" s="141">
        <f t="shared" si="56"/>
        <v>-6.283185307</v>
      </c>
      <c r="BF99" s="141">
        <f t="shared" si="57"/>
        <v>0</v>
      </c>
      <c r="BG99" s="122">
        <f t="shared" si="58"/>
        <v>0</v>
      </c>
      <c r="BH99" s="142">
        <f t="shared" ref="BH99:BI99" si="1750">POWER(AH99,BH$2)</f>
        <v>10.35122847</v>
      </c>
      <c r="BI99" s="142">
        <f t="shared" si="1750"/>
        <v>19543.69584</v>
      </c>
      <c r="BJ99" s="130">
        <f t="shared" si="60"/>
        <v>202301.2608</v>
      </c>
      <c r="BK99" s="143">
        <f t="shared" si="61"/>
        <v>1820711.348</v>
      </c>
      <c r="BL99" s="143">
        <f t="shared" si="62"/>
        <v>0</v>
      </c>
      <c r="BM99" s="143">
        <f t="shared" si="63"/>
        <v>0</v>
      </c>
      <c r="BN99" s="124">
        <f t="shared" si="64"/>
        <v>1820711.348</v>
      </c>
      <c r="BO99" s="140">
        <f t="shared" si="65"/>
        <v>0</v>
      </c>
      <c r="BP99" s="141">
        <f t="shared" si="66"/>
        <v>0</v>
      </c>
      <c r="BQ99" s="141">
        <f t="shared" si="67"/>
        <v>0</v>
      </c>
      <c r="BR99" s="122">
        <f t="shared" si="68"/>
        <v>0</v>
      </c>
      <c r="BS99" s="142">
        <f t="shared" si="69"/>
        <v>1182812.3</v>
      </c>
      <c r="BT99" s="130">
        <f t="shared" si="70"/>
        <v>1182812.3</v>
      </c>
      <c r="BU99" s="143">
        <f t="shared" si="71"/>
        <v>-31935932.09</v>
      </c>
      <c r="BV99" s="143">
        <f t="shared" si="72"/>
        <v>0</v>
      </c>
      <c r="BW99" s="143">
        <f t="shared" si="73"/>
        <v>3.141592654</v>
      </c>
      <c r="BX99" s="124">
        <f t="shared" si="74"/>
        <v>31935932.09</v>
      </c>
      <c r="BY99" s="144">
        <f t="shared" ref="BY99:BZ99" si="1751">AY99+BK99+BU99</f>
        <v>-30113002.52</v>
      </c>
      <c r="BZ99" s="144">
        <f t="shared" si="1751"/>
        <v>0</v>
      </c>
      <c r="CA99" s="144">
        <f t="shared" si="76"/>
        <v>-3.141592654</v>
      </c>
      <c r="CB99" s="145">
        <f t="shared" si="77"/>
        <v>30113002.52</v>
      </c>
      <c r="CC99" s="140">
        <f t="shared" ref="CC99:CD99" si="1752">CC$2*AD99</f>
        <v>-6.283185307</v>
      </c>
      <c r="CD99" s="140">
        <f t="shared" si="1752"/>
        <v>-6.283185307</v>
      </c>
      <c r="CE99" s="141">
        <f t="shared" si="79"/>
        <v>-12.56637061</v>
      </c>
      <c r="CF99" s="141">
        <f t="shared" si="80"/>
        <v>0</v>
      </c>
      <c r="CG99" s="122">
        <f t="shared" si="81"/>
        <v>0</v>
      </c>
      <c r="CH99" s="142">
        <f t="shared" ref="CH99:CI99" si="1753">POWER(AH99,CH$2)</f>
        <v>107.1479309</v>
      </c>
      <c r="CI99" s="142">
        <f t="shared" si="1753"/>
        <v>381956047</v>
      </c>
      <c r="CJ99" s="130">
        <f t="shared" si="83"/>
        <v>40925800138</v>
      </c>
      <c r="CK99" s="143">
        <f t="shared" si="84"/>
        <v>-40925800138</v>
      </c>
      <c r="CL99" s="143">
        <f t="shared" si="85"/>
        <v>0</v>
      </c>
      <c r="CM99" s="143">
        <f t="shared" si="86"/>
        <v>3.141592654</v>
      </c>
      <c r="CN99" s="124">
        <f t="shared" si="87"/>
        <v>40925800138</v>
      </c>
      <c r="CO99" s="140">
        <f t="shared" si="88"/>
        <v>-9.424777961</v>
      </c>
      <c r="CP99" s="141">
        <f t="shared" si="89"/>
        <v>-9.424777961</v>
      </c>
      <c r="CQ99" s="141">
        <f t="shared" si="90"/>
        <v>-3.141592654</v>
      </c>
      <c r="CR99" s="122">
        <f t="shared" si="91"/>
        <v>3.141592654</v>
      </c>
      <c r="CS99" s="142">
        <f t="shared" si="92"/>
        <v>7464832805875</v>
      </c>
      <c r="CT99" s="130">
        <f t="shared" si="93"/>
        <v>7464832805875</v>
      </c>
      <c r="CU99" s="143">
        <f t="shared" si="94"/>
        <v>-29859331223502</v>
      </c>
      <c r="CV99" s="143">
        <f t="shared" si="95"/>
        <v>0.003656713441</v>
      </c>
      <c r="CW99" s="143">
        <f t="shared" si="96"/>
        <v>3.141592654</v>
      </c>
      <c r="CX99" s="124">
        <f t="shared" si="97"/>
        <v>29859331223502</v>
      </c>
      <c r="CY99" s="140">
        <f t="shared" si="98"/>
        <v>-9.424777961</v>
      </c>
      <c r="CZ99" s="140">
        <f t="shared" si="99"/>
        <v>0</v>
      </c>
      <c r="DA99" s="141">
        <f t="shared" si="100"/>
        <v>-9.424777961</v>
      </c>
      <c r="DB99" s="141">
        <f t="shared" si="101"/>
        <v>-3.141592654</v>
      </c>
      <c r="DC99" s="122">
        <f t="shared" si="102"/>
        <v>3.141592654</v>
      </c>
      <c r="DD99" s="142">
        <f t="shared" si="103"/>
        <v>1109.112713</v>
      </c>
      <c r="DE99" s="142">
        <f t="shared" si="104"/>
        <v>1182812.3</v>
      </c>
      <c r="DF99" s="130">
        <f t="shared" si="105"/>
        <v>1311872159</v>
      </c>
      <c r="DG99" s="143">
        <f t="shared" si="106"/>
        <v>-5247488636</v>
      </c>
      <c r="DH99" s="143">
        <f t="shared" si="107"/>
        <v>0.0000006426320162</v>
      </c>
      <c r="DI99" s="143">
        <f t="shared" si="108"/>
        <v>3.141592654</v>
      </c>
      <c r="DJ99" s="124">
        <f t="shared" si="109"/>
        <v>5247488636</v>
      </c>
      <c r="DK99" s="140">
        <f t="shared" ref="DK99:DM99" si="1754">DK$2*AD99</f>
        <v>-3.141592654</v>
      </c>
      <c r="DL99" s="140">
        <f t="shared" si="1754"/>
        <v>-3.141592654</v>
      </c>
      <c r="DM99" s="140">
        <f t="shared" si="1754"/>
        <v>0</v>
      </c>
      <c r="DN99" s="141">
        <f t="shared" si="111"/>
        <v>-6.283185307</v>
      </c>
      <c r="DO99" s="141">
        <f t="shared" si="112"/>
        <v>0</v>
      </c>
      <c r="DP99" s="122">
        <f t="shared" si="113"/>
        <v>0</v>
      </c>
      <c r="DQ99" s="142">
        <f t="shared" ref="DQ99:DS99" si="1755">POWER(AH99,DQ$2)</f>
        <v>10.35122847</v>
      </c>
      <c r="DR99" s="142">
        <f t="shared" si="1755"/>
        <v>19543.69584</v>
      </c>
      <c r="DS99" s="142">
        <f t="shared" si="1755"/>
        <v>1182812.3</v>
      </c>
      <c r="DT99" s="130">
        <f t="shared" si="115"/>
        <v>239284419542</v>
      </c>
      <c r="DU99" s="143">
        <f t="shared" si="116"/>
        <v>-4307119551750</v>
      </c>
      <c r="DV99" s="143">
        <f t="shared" si="117"/>
        <v>0</v>
      </c>
      <c r="DW99" s="143">
        <f t="shared" si="118"/>
        <v>3.141592654</v>
      </c>
      <c r="DX99" s="124">
        <f t="shared" si="119"/>
        <v>4307119551750</v>
      </c>
      <c r="DY99" s="140">
        <f t="shared" si="120"/>
        <v>0</v>
      </c>
      <c r="DZ99" s="141">
        <f t="shared" si="121"/>
        <v>0</v>
      </c>
      <c r="EA99" s="141">
        <f t="shared" si="122"/>
        <v>0</v>
      </c>
      <c r="EB99" s="122">
        <f t="shared" si="123"/>
        <v>0</v>
      </c>
      <c r="EC99" s="142">
        <f t="shared" si="124"/>
        <v>1399044936013</v>
      </c>
      <c r="ED99" s="130">
        <f t="shared" si="125"/>
        <v>1399044936013</v>
      </c>
      <c r="EE99" s="143">
        <f t="shared" si="126"/>
        <v>37774213272342</v>
      </c>
      <c r="EF99" s="143">
        <f t="shared" si="127"/>
        <v>0</v>
      </c>
      <c r="EG99" s="143">
        <f t="shared" si="128"/>
        <v>0</v>
      </c>
      <c r="EH99" s="124">
        <f t="shared" si="129"/>
        <v>37774213272342</v>
      </c>
      <c r="EI99" s="144">
        <f t="shared" ref="EI99:EJ99" si="1756">CK99+CU99+DG99+DU99+EE99</f>
        <v>3561589208317</v>
      </c>
      <c r="EJ99" s="144">
        <f t="shared" si="1756"/>
        <v>0.003657356073</v>
      </c>
      <c r="EK99" s="144">
        <f t="shared" si="131"/>
        <v>0</v>
      </c>
      <c r="EL99" s="145">
        <f t="shared" si="132"/>
        <v>3561589208317</v>
      </c>
      <c r="EM99" s="140">
        <f t="shared" si="133"/>
        <v>0</v>
      </c>
      <c r="EN99" s="141">
        <f t="shared" si="134"/>
        <v>0</v>
      </c>
      <c r="EO99" s="141">
        <f t="shared" si="135"/>
        <v>0</v>
      </c>
      <c r="EP99" s="122">
        <f t="shared" si="136"/>
        <v>0</v>
      </c>
      <c r="EQ99" s="142">
        <f t="shared" si="137"/>
        <v>1887217.319</v>
      </c>
      <c r="ER99" s="130">
        <f t="shared" si="138"/>
        <v>1887217.319</v>
      </c>
      <c r="ES99" s="143">
        <f t="shared" si="139"/>
        <v>9806268.843</v>
      </c>
      <c r="ET99" s="143">
        <f t="shared" si="140"/>
        <v>0.000000005034973829</v>
      </c>
      <c r="EU99" s="143">
        <f t="shared" si="141"/>
        <v>0</v>
      </c>
      <c r="EV99" s="124">
        <f t="shared" si="142"/>
        <v>9806268.843</v>
      </c>
      <c r="EW99" s="144">
        <f t="shared" ref="EW99:EX99" si="1757">BY99+ES99</f>
        <v>-20306733.67</v>
      </c>
      <c r="EX99" s="144">
        <f t="shared" si="1757"/>
        <v>0.000000005034702174</v>
      </c>
      <c r="EY99" s="144">
        <f t="shared" si="144"/>
        <v>3.141592654</v>
      </c>
      <c r="EZ99" s="145">
        <f t="shared" si="145"/>
        <v>20306733.67</v>
      </c>
      <c r="FA99" s="140">
        <f t="shared" si="146"/>
        <v>1.047197551</v>
      </c>
      <c r="FB99" s="141">
        <f t="shared" si="147"/>
        <v>1.047197551</v>
      </c>
      <c r="FC99" s="141">
        <f t="shared" si="148"/>
        <v>1.047197551</v>
      </c>
      <c r="FD99" s="122">
        <f t="shared" si="149"/>
        <v>1.047197551</v>
      </c>
      <c r="FE99" s="142">
        <f t="shared" si="150"/>
        <v>272.8223995</v>
      </c>
      <c r="FF99" s="130">
        <f t="shared" si="151"/>
        <v>272.8223995</v>
      </c>
      <c r="FG99" s="143">
        <f t="shared" si="152"/>
        <v>36.08988034</v>
      </c>
      <c r="FH99" s="143">
        <f t="shared" si="153"/>
        <v>62.50950638</v>
      </c>
      <c r="FI99" s="143">
        <f t="shared" si="154"/>
        <v>1.047197551</v>
      </c>
      <c r="FJ99" s="124">
        <f t="shared" si="155"/>
        <v>72.17976067</v>
      </c>
      <c r="FK99" s="140">
        <f t="shared" si="156"/>
        <v>-6.283185307</v>
      </c>
      <c r="FL99" s="141">
        <f t="shared" si="157"/>
        <v>-6.283185307</v>
      </c>
      <c r="FM99" s="141">
        <f t="shared" si="158"/>
        <v>0</v>
      </c>
      <c r="FN99" s="122">
        <f t="shared" si="159"/>
        <v>0</v>
      </c>
      <c r="FO99" s="142">
        <f t="shared" si="160"/>
        <v>107.1479309</v>
      </c>
      <c r="FP99" s="130">
        <f t="shared" si="161"/>
        <v>107.1479309</v>
      </c>
      <c r="FQ99" s="143">
        <f t="shared" si="162"/>
        <v>-107.1479309</v>
      </c>
      <c r="FR99" s="143">
        <f t="shared" si="163"/>
        <v>0</v>
      </c>
      <c r="FS99" s="143">
        <f t="shared" si="164"/>
        <v>3.141592654</v>
      </c>
      <c r="FT99" s="124">
        <f t="shared" si="165"/>
        <v>107.1479309</v>
      </c>
      <c r="FU99" s="144">
        <f t="shared" si="166"/>
        <v>-58738.23544</v>
      </c>
      <c r="FV99" s="144">
        <f t="shared" si="167"/>
        <v>0</v>
      </c>
      <c r="FW99" s="144">
        <f t="shared" si="168"/>
        <v>-3.141592654</v>
      </c>
      <c r="FX99" s="145">
        <f t="shared" si="169"/>
        <v>58738.23544</v>
      </c>
      <c r="FY99" s="140">
        <f t="shared" si="170"/>
        <v>-3.141592654</v>
      </c>
      <c r="FZ99" s="140">
        <f t="shared" si="171"/>
        <v>-1.047197551</v>
      </c>
      <c r="GA99" s="141">
        <f t="shared" si="172"/>
        <v>-4.188790205</v>
      </c>
      <c r="GB99" s="141">
        <f t="shared" si="173"/>
        <v>-4.188790205</v>
      </c>
      <c r="GC99" s="122">
        <f t="shared" si="174"/>
        <v>2.094395102</v>
      </c>
      <c r="GD99" s="142">
        <f t="shared" si="175"/>
        <v>58738.23544</v>
      </c>
      <c r="GE99" s="142">
        <f t="shared" si="176"/>
        <v>0.01385429919</v>
      </c>
      <c r="GF99" s="130">
        <f t="shared" si="177"/>
        <v>813.7770879</v>
      </c>
      <c r="GG99" s="143">
        <f t="shared" si="178"/>
        <v>-45.20983822</v>
      </c>
      <c r="GH99" s="143">
        <f t="shared" si="179"/>
        <v>78.30573679</v>
      </c>
      <c r="GI99" s="143">
        <f t="shared" si="180"/>
        <v>2.094395102</v>
      </c>
      <c r="GJ99" s="124">
        <f t="shared" si="181"/>
        <v>90.41967643</v>
      </c>
      <c r="GK99" s="146">
        <f t="shared" si="182"/>
        <v>-0.5</v>
      </c>
      <c r="GL99" s="127">
        <f t="shared" si="183"/>
        <v>-0.8660254038</v>
      </c>
      <c r="GM99" s="146">
        <f t="shared" si="184"/>
        <v>-2.094395102</v>
      </c>
      <c r="GN99" s="127">
        <f t="shared" si="185"/>
        <v>1</v>
      </c>
      <c r="GO99" s="147">
        <f t="shared" si="186"/>
        <v>-0.5</v>
      </c>
      <c r="GP99" s="128">
        <f t="shared" si="187"/>
        <v>0.8660254038</v>
      </c>
      <c r="GQ99" s="147">
        <f t="shared" si="188"/>
        <v>2.094395102</v>
      </c>
      <c r="GR99" s="128">
        <f t="shared" si="189"/>
        <v>1</v>
      </c>
      <c r="GS99" s="140">
        <f t="shared" si="190"/>
        <v>-2.094395102</v>
      </c>
      <c r="GT99" s="140">
        <f t="shared" si="191"/>
        <v>1.047197551</v>
      </c>
      <c r="GU99" s="141">
        <f t="shared" si="192"/>
        <v>-1.047197551</v>
      </c>
      <c r="GV99" s="141">
        <f t="shared" si="193"/>
        <v>-1.047197551</v>
      </c>
      <c r="GW99" s="122">
        <f t="shared" si="194"/>
        <v>-1.047197551</v>
      </c>
      <c r="GX99" s="142">
        <f t="shared" si="195"/>
        <v>1</v>
      </c>
      <c r="GY99" s="142">
        <f t="shared" si="196"/>
        <v>72.17976067</v>
      </c>
      <c r="GZ99" s="130">
        <f t="shared" si="197"/>
        <v>72.17976067</v>
      </c>
      <c r="HA99" s="143">
        <f t="shared" si="198"/>
        <v>36.08988034</v>
      </c>
      <c r="HB99" s="143">
        <f t="shared" si="199"/>
        <v>-62.50950638</v>
      </c>
      <c r="HC99" s="143">
        <f t="shared" si="200"/>
        <v>-1.047197551</v>
      </c>
      <c r="HD99" s="124">
        <f t="shared" si="201"/>
        <v>72.17976067</v>
      </c>
      <c r="HE99" s="140">
        <f t="shared" si="202"/>
        <v>2.094395102</v>
      </c>
      <c r="HF99" s="140">
        <f t="shared" si="203"/>
        <v>2.094395102</v>
      </c>
      <c r="HG99" s="141">
        <f t="shared" si="204"/>
        <v>4.188790205</v>
      </c>
      <c r="HH99" s="141">
        <f t="shared" si="205"/>
        <v>4.188790205</v>
      </c>
      <c r="HI99" s="122">
        <f t="shared" si="206"/>
        <v>-2.094395102</v>
      </c>
      <c r="HJ99" s="142">
        <f t="shared" si="207"/>
        <v>1</v>
      </c>
      <c r="HK99" s="142">
        <f t="shared" si="208"/>
        <v>90.41967643</v>
      </c>
      <c r="HL99" s="130">
        <f t="shared" si="209"/>
        <v>90.41967643</v>
      </c>
      <c r="HM99" s="143">
        <f t="shared" si="210"/>
        <v>-45.20983822</v>
      </c>
      <c r="HN99" s="143">
        <f t="shared" si="211"/>
        <v>-78.30573679</v>
      </c>
      <c r="HO99" s="143">
        <f t="shared" si="212"/>
        <v>-2.094395102</v>
      </c>
      <c r="HP99" s="124">
        <f t="shared" si="213"/>
        <v>90.41967643</v>
      </c>
      <c r="HQ99" s="140">
        <f t="shared" si="214"/>
        <v>2.094395102</v>
      </c>
      <c r="HR99" s="140">
        <f t="shared" si="215"/>
        <v>1.047197551</v>
      </c>
      <c r="HS99" s="141">
        <f t="shared" si="216"/>
        <v>3.141592654</v>
      </c>
      <c r="HT99" s="141">
        <f t="shared" si="217"/>
        <v>3.141592654</v>
      </c>
      <c r="HU99" s="122">
        <f t="shared" si="218"/>
        <v>3.141592654</v>
      </c>
      <c r="HV99" s="142">
        <f t="shared" si="219"/>
        <v>1</v>
      </c>
      <c r="HW99" s="142">
        <f t="shared" si="220"/>
        <v>72.17976067</v>
      </c>
      <c r="HX99" s="130">
        <f t="shared" si="221"/>
        <v>72.17976067</v>
      </c>
      <c r="HY99" s="143">
        <f t="shared" si="222"/>
        <v>-72.17976067</v>
      </c>
      <c r="HZ99" s="143">
        <f t="shared" si="223"/>
        <v>0</v>
      </c>
      <c r="IA99" s="143">
        <f t="shared" si="224"/>
        <v>3.141592654</v>
      </c>
      <c r="IB99" s="124">
        <f t="shared" si="225"/>
        <v>72.17976067</v>
      </c>
      <c r="IC99" s="140">
        <f t="shared" si="226"/>
        <v>-2.094395102</v>
      </c>
      <c r="ID99" s="140">
        <f t="shared" si="227"/>
        <v>2.094395102</v>
      </c>
      <c r="IE99" s="141">
        <f t="shared" si="228"/>
        <v>0</v>
      </c>
      <c r="IF99" s="141">
        <f t="shared" si="229"/>
        <v>0</v>
      </c>
      <c r="IG99" s="122">
        <f t="shared" si="230"/>
        <v>0</v>
      </c>
      <c r="IH99" s="142">
        <f t="shared" si="231"/>
        <v>1</v>
      </c>
      <c r="II99" s="142">
        <f t="shared" si="232"/>
        <v>90.41967643</v>
      </c>
      <c r="IJ99" s="130">
        <f t="shared" si="233"/>
        <v>90.41967643</v>
      </c>
      <c r="IK99" s="143">
        <f t="shared" si="234"/>
        <v>90.41967643</v>
      </c>
      <c r="IL99" s="143">
        <f t="shared" si="235"/>
        <v>0</v>
      </c>
      <c r="IM99" s="143">
        <f t="shared" si="236"/>
        <v>0</v>
      </c>
      <c r="IN99" s="124">
        <f t="shared" si="237"/>
        <v>90.41967643</v>
      </c>
    </row>
    <row r="100" ht="12.75" customHeight="1">
      <c r="A100" s="129">
        <f>'Cortez Cubic'!AP100</f>
        <v>-0.2187762226</v>
      </c>
      <c r="B100" s="129">
        <f>'Cortez Cubic'!AQ100</f>
        <v>8.833836358</v>
      </c>
      <c r="C100" s="129">
        <f>'Cortez Cubic'!AR100</f>
        <v>7395.43366</v>
      </c>
      <c r="D100" s="129">
        <f>'Cortez Cubic'!AS100</f>
        <v>-605768.7283</v>
      </c>
      <c r="E100" s="129">
        <f t="shared" ref="E100:H100" si="1758">0</f>
        <v>0</v>
      </c>
      <c r="F100" s="129">
        <f t="shared" si="1758"/>
        <v>0</v>
      </c>
      <c r="G100" s="129">
        <f t="shared" si="1758"/>
        <v>0</v>
      </c>
      <c r="H100" s="129">
        <f t="shared" si="1758"/>
        <v>0</v>
      </c>
      <c r="I100" s="110">
        <f>'Cortez Cubic'!I100</f>
        <v>104</v>
      </c>
      <c r="J100" s="130">
        <f t="shared" si="28"/>
        <v>98.75006764</v>
      </c>
      <c r="K100" s="131">
        <f t="shared" si="29"/>
        <v>0</v>
      </c>
      <c r="L100" s="131">
        <f t="shared" si="30"/>
        <v>1</v>
      </c>
      <c r="M100" s="132">
        <f t="shared" si="31"/>
        <v>5.249932359</v>
      </c>
      <c r="N100" s="133">
        <f t="shared" si="32"/>
        <v>42.03837326</v>
      </c>
      <c r="O100" s="134">
        <f t="shared" si="33"/>
        <v>140.7884409</v>
      </c>
      <c r="P100" s="134">
        <f t="shared" si="34"/>
        <v>0</v>
      </c>
      <c r="Q100" s="135">
        <f t="shared" si="35"/>
        <v>98.75006764</v>
      </c>
      <c r="R100" s="135">
        <f t="shared" si="36"/>
        <v>0</v>
      </c>
      <c r="S100" s="136">
        <f t="shared" si="37"/>
        <v>-199.160097</v>
      </c>
      <c r="T100" s="136">
        <f t="shared" si="38"/>
        <v>0</v>
      </c>
      <c r="U100" s="137">
        <f t="shared" ref="U100:X100" si="1759">ATAN2(A100,E100)</f>
        <v>3.141592654</v>
      </c>
      <c r="V100" s="137">
        <f t="shared" si="1759"/>
        <v>0</v>
      </c>
      <c r="W100" s="137">
        <f t="shared" si="1759"/>
        <v>0</v>
      </c>
      <c r="X100" s="137">
        <f t="shared" si="1759"/>
        <v>3.141592654</v>
      </c>
      <c r="Y100" s="137">
        <f t="shared" ref="Y100:AB100" si="1760">SQRT(POWER(A100,2)+POWER(E100,2))</f>
        <v>0.2187762226</v>
      </c>
      <c r="Z100" s="137">
        <f t="shared" si="1760"/>
        <v>8.833836358</v>
      </c>
      <c r="AA100" s="137">
        <f t="shared" si="1760"/>
        <v>7395.43366</v>
      </c>
      <c r="AB100" s="137">
        <f t="shared" si="1760"/>
        <v>605768.7283</v>
      </c>
      <c r="AC100" s="138">
        <f t="shared" ref="AC100:AF100" si="1761">U100-$U100</f>
        <v>0</v>
      </c>
      <c r="AD100" s="138">
        <f t="shared" si="1761"/>
        <v>-3.141592654</v>
      </c>
      <c r="AE100" s="138">
        <f t="shared" si="1761"/>
        <v>-3.141592654</v>
      </c>
      <c r="AF100" s="138">
        <f t="shared" si="1761"/>
        <v>0</v>
      </c>
      <c r="AG100" s="138">
        <f t="shared" ref="AG100:AJ100" si="1762">Y100/$Y100</f>
        <v>1</v>
      </c>
      <c r="AH100" s="138">
        <f t="shared" si="1762"/>
        <v>40.37841157</v>
      </c>
      <c r="AI100" s="138">
        <f t="shared" si="1762"/>
        <v>33803.64453</v>
      </c>
      <c r="AJ100" s="138">
        <f t="shared" si="1762"/>
        <v>2768896.551</v>
      </c>
      <c r="AK100" s="139">
        <f t="shared" ref="AK100:AN100" si="1763">AG100*COS(AC100)</f>
        <v>1</v>
      </c>
      <c r="AL100" s="139">
        <f t="shared" si="1763"/>
        <v>-40.37841157</v>
      </c>
      <c r="AM100" s="139">
        <f t="shared" si="1763"/>
        <v>-33803.64453</v>
      </c>
      <c r="AN100" s="139">
        <f t="shared" si="1763"/>
        <v>2768896.551</v>
      </c>
      <c r="AO100" s="129">
        <f t="shared" ref="AO100:AR100" si="1764">AG100*SIN(AC100)</f>
        <v>0</v>
      </c>
      <c r="AP100" s="129">
        <f t="shared" si="1764"/>
        <v>0</v>
      </c>
      <c r="AQ100" s="129">
        <f t="shared" si="1764"/>
        <v>0</v>
      </c>
      <c r="AR100" s="129">
        <f t="shared" si="1764"/>
        <v>0</v>
      </c>
      <c r="AS100" s="140">
        <f t="shared" si="45"/>
        <v>-9.424777961</v>
      </c>
      <c r="AT100" s="141">
        <f t="shared" si="46"/>
        <v>-9.424777961</v>
      </c>
      <c r="AU100" s="141">
        <f t="shared" si="47"/>
        <v>-3.141592654</v>
      </c>
      <c r="AV100" s="122">
        <f t="shared" si="48"/>
        <v>3.141592654</v>
      </c>
      <c r="AW100" s="142">
        <f t="shared" si="49"/>
        <v>65833.61317</v>
      </c>
      <c r="AX100" s="130">
        <f t="shared" si="50"/>
        <v>65833.61317</v>
      </c>
      <c r="AY100" s="143">
        <f t="shared" si="51"/>
        <v>131667.2263</v>
      </c>
      <c r="AZ100" s="143">
        <f t="shared" si="52"/>
        <v>0</v>
      </c>
      <c r="BA100" s="143">
        <f t="shared" si="53"/>
        <v>0</v>
      </c>
      <c r="BB100" s="124">
        <f t="shared" si="54"/>
        <v>131667.2263</v>
      </c>
      <c r="BC100" s="140">
        <f t="shared" ref="BC100:BD100" si="1765">BC$2*AD100</f>
        <v>-3.141592654</v>
      </c>
      <c r="BD100" s="140">
        <f t="shared" si="1765"/>
        <v>-3.141592654</v>
      </c>
      <c r="BE100" s="141">
        <f t="shared" si="56"/>
        <v>-6.283185307</v>
      </c>
      <c r="BF100" s="141">
        <f t="shared" si="57"/>
        <v>0</v>
      </c>
      <c r="BG100" s="122">
        <f t="shared" si="58"/>
        <v>0</v>
      </c>
      <c r="BH100" s="142">
        <f t="shared" ref="BH100:BI100" si="1766">POWER(AH100,BH$2)</f>
        <v>40.37841157</v>
      </c>
      <c r="BI100" s="142">
        <f t="shared" si="1766"/>
        <v>33803.64453</v>
      </c>
      <c r="BJ100" s="130">
        <f t="shared" si="60"/>
        <v>1364937.471</v>
      </c>
      <c r="BK100" s="143">
        <f t="shared" si="61"/>
        <v>12284437.24</v>
      </c>
      <c r="BL100" s="143">
        <f t="shared" si="62"/>
        <v>0</v>
      </c>
      <c r="BM100" s="143">
        <f t="shared" si="63"/>
        <v>0</v>
      </c>
      <c r="BN100" s="124">
        <f t="shared" si="64"/>
        <v>12284437.24</v>
      </c>
      <c r="BO100" s="140">
        <f t="shared" si="65"/>
        <v>0</v>
      </c>
      <c r="BP100" s="141">
        <f t="shared" si="66"/>
        <v>0</v>
      </c>
      <c r="BQ100" s="141">
        <f t="shared" si="67"/>
        <v>0</v>
      </c>
      <c r="BR100" s="122">
        <f t="shared" si="68"/>
        <v>0</v>
      </c>
      <c r="BS100" s="142">
        <f t="shared" si="69"/>
        <v>2768896.551</v>
      </c>
      <c r="BT100" s="130">
        <f t="shared" si="70"/>
        <v>2768896.551</v>
      </c>
      <c r="BU100" s="143">
        <f t="shared" si="71"/>
        <v>-74760206.89</v>
      </c>
      <c r="BV100" s="143">
        <f t="shared" si="72"/>
        <v>0</v>
      </c>
      <c r="BW100" s="143">
        <f t="shared" si="73"/>
        <v>3.141592654</v>
      </c>
      <c r="BX100" s="124">
        <f t="shared" si="74"/>
        <v>74760206.89</v>
      </c>
      <c r="BY100" s="144">
        <f t="shared" ref="BY100:BZ100" si="1767">AY100+BK100+BU100</f>
        <v>-62344102.42</v>
      </c>
      <c r="BZ100" s="144">
        <f t="shared" si="1767"/>
        <v>0</v>
      </c>
      <c r="CA100" s="144">
        <f t="shared" si="76"/>
        <v>-3.141592654</v>
      </c>
      <c r="CB100" s="145">
        <f t="shared" si="77"/>
        <v>62344102.42</v>
      </c>
      <c r="CC100" s="140">
        <f t="shared" ref="CC100:CD100" si="1768">CC$2*AD100</f>
        <v>-6.283185307</v>
      </c>
      <c r="CD100" s="140">
        <f t="shared" si="1768"/>
        <v>-6.283185307</v>
      </c>
      <c r="CE100" s="141">
        <f t="shared" si="79"/>
        <v>-12.56637061</v>
      </c>
      <c r="CF100" s="141">
        <f t="shared" si="80"/>
        <v>0</v>
      </c>
      <c r="CG100" s="122">
        <f t="shared" si="81"/>
        <v>0</v>
      </c>
      <c r="CH100" s="142">
        <f t="shared" ref="CH100:CI100" si="1769">POWER(AH100,CH$2)</f>
        <v>1630.416121</v>
      </c>
      <c r="CI100" s="142">
        <f t="shared" si="1769"/>
        <v>1142686383</v>
      </c>
      <c r="CJ100" s="130">
        <f t="shared" si="83"/>
        <v>1863054300674</v>
      </c>
      <c r="CK100" s="143">
        <f t="shared" si="84"/>
        <v>-1863054300674</v>
      </c>
      <c r="CL100" s="143">
        <f t="shared" si="85"/>
        <v>0</v>
      </c>
      <c r="CM100" s="143">
        <f t="shared" si="86"/>
        <v>3.141592654</v>
      </c>
      <c r="CN100" s="124">
        <f t="shared" si="87"/>
        <v>1863054300674</v>
      </c>
      <c r="CO100" s="140">
        <f t="shared" si="88"/>
        <v>-9.424777961</v>
      </c>
      <c r="CP100" s="141">
        <f t="shared" si="89"/>
        <v>-9.424777961</v>
      </c>
      <c r="CQ100" s="141">
        <f t="shared" si="90"/>
        <v>-3.141592654</v>
      </c>
      <c r="CR100" s="122">
        <f t="shared" si="91"/>
        <v>3.141592654</v>
      </c>
      <c r="CS100" s="142">
        <f t="shared" si="92"/>
        <v>38626964305795</v>
      </c>
      <c r="CT100" s="130">
        <f t="shared" si="93"/>
        <v>38626964305795</v>
      </c>
      <c r="CU100" s="143">
        <f t="shared" si="94"/>
        <v>-154507857223180</v>
      </c>
      <c r="CV100" s="143">
        <f t="shared" si="95"/>
        <v>0.01892175528</v>
      </c>
      <c r="CW100" s="143">
        <f t="shared" si="96"/>
        <v>3.141592654</v>
      </c>
      <c r="CX100" s="124">
        <f t="shared" si="97"/>
        <v>154507857223180</v>
      </c>
      <c r="CY100" s="140">
        <f t="shared" si="98"/>
        <v>-9.424777961</v>
      </c>
      <c r="CZ100" s="140">
        <f t="shared" si="99"/>
        <v>0</v>
      </c>
      <c r="DA100" s="141">
        <f t="shared" si="100"/>
        <v>-9.424777961</v>
      </c>
      <c r="DB100" s="141">
        <f t="shared" si="101"/>
        <v>-3.141592654</v>
      </c>
      <c r="DC100" s="122">
        <f t="shared" si="102"/>
        <v>3.141592654</v>
      </c>
      <c r="DD100" s="142">
        <f t="shared" si="103"/>
        <v>65833.61317</v>
      </c>
      <c r="DE100" s="142">
        <f t="shared" si="104"/>
        <v>2768896.551</v>
      </c>
      <c r="DF100" s="130">
        <f t="shared" si="105"/>
        <v>182286464475</v>
      </c>
      <c r="DG100" s="143">
        <f t="shared" si="106"/>
        <v>-729145857902</v>
      </c>
      <c r="DH100" s="143">
        <f t="shared" si="107"/>
        <v>0.0000892946141</v>
      </c>
      <c r="DI100" s="143">
        <f t="shared" si="108"/>
        <v>3.141592654</v>
      </c>
      <c r="DJ100" s="124">
        <f t="shared" si="109"/>
        <v>729145857902</v>
      </c>
      <c r="DK100" s="140">
        <f t="shared" ref="DK100:DM100" si="1770">DK$2*AD100</f>
        <v>-3.141592654</v>
      </c>
      <c r="DL100" s="140">
        <f t="shared" si="1770"/>
        <v>-3.141592654</v>
      </c>
      <c r="DM100" s="140">
        <f t="shared" si="1770"/>
        <v>0</v>
      </c>
      <c r="DN100" s="141">
        <f t="shared" si="111"/>
        <v>-6.283185307</v>
      </c>
      <c r="DO100" s="141">
        <f t="shared" si="112"/>
        <v>0</v>
      </c>
      <c r="DP100" s="122">
        <f t="shared" si="113"/>
        <v>0</v>
      </c>
      <c r="DQ100" s="142">
        <f t="shared" ref="DQ100:DS100" si="1771">POWER(AH100,DQ$2)</f>
        <v>40.37841157</v>
      </c>
      <c r="DR100" s="142">
        <f t="shared" si="1771"/>
        <v>33803.64453</v>
      </c>
      <c r="DS100" s="142">
        <f t="shared" si="1771"/>
        <v>2768896.551</v>
      </c>
      <c r="DT100" s="130">
        <f t="shared" si="115"/>
        <v>3779370657190</v>
      </c>
      <c r="DU100" s="143">
        <f t="shared" si="116"/>
        <v>-68028671829421</v>
      </c>
      <c r="DV100" s="143">
        <f t="shared" si="117"/>
        <v>0</v>
      </c>
      <c r="DW100" s="143">
        <f t="shared" si="118"/>
        <v>3.141592654</v>
      </c>
      <c r="DX100" s="124">
        <f t="shared" si="119"/>
        <v>68028671829421</v>
      </c>
      <c r="DY100" s="140">
        <f t="shared" si="120"/>
        <v>0</v>
      </c>
      <c r="DZ100" s="141">
        <f t="shared" si="121"/>
        <v>0</v>
      </c>
      <c r="EA100" s="141">
        <f t="shared" si="122"/>
        <v>0</v>
      </c>
      <c r="EB100" s="122">
        <f t="shared" si="123"/>
        <v>0</v>
      </c>
      <c r="EC100" s="142">
        <f t="shared" si="124"/>
        <v>7666788112004</v>
      </c>
      <c r="ED100" s="130">
        <f t="shared" si="125"/>
        <v>7666788112004</v>
      </c>
      <c r="EE100" s="143">
        <f t="shared" si="126"/>
        <v>207003279024121</v>
      </c>
      <c r="EF100" s="143">
        <f t="shared" si="127"/>
        <v>0</v>
      </c>
      <c r="EG100" s="143">
        <f t="shared" si="128"/>
        <v>0</v>
      </c>
      <c r="EH100" s="124">
        <f t="shared" si="129"/>
        <v>207003279024121</v>
      </c>
      <c r="EI100" s="144">
        <f t="shared" ref="EI100:EJ100" si="1772">CK100+CU100+DG100+DU100+EE100</f>
        <v>-18125450187056</v>
      </c>
      <c r="EJ100" s="144">
        <f t="shared" si="1772"/>
        <v>0.01901104989</v>
      </c>
      <c r="EK100" s="144">
        <f t="shared" si="131"/>
        <v>3.141592654</v>
      </c>
      <c r="EL100" s="145">
        <f t="shared" si="132"/>
        <v>18125450187056</v>
      </c>
      <c r="EM100" s="140">
        <f t="shared" si="133"/>
        <v>1.570796327</v>
      </c>
      <c r="EN100" s="141">
        <f t="shared" si="134"/>
        <v>1.570796327</v>
      </c>
      <c r="EO100" s="141">
        <f t="shared" si="135"/>
        <v>1.570796327</v>
      </c>
      <c r="EP100" s="122">
        <f t="shared" si="136"/>
        <v>1.570796327</v>
      </c>
      <c r="EQ100" s="142">
        <f t="shared" si="137"/>
        <v>4257399.463</v>
      </c>
      <c r="ER100" s="130">
        <f t="shared" si="138"/>
        <v>4257399.463</v>
      </c>
      <c r="ES100" s="143">
        <f t="shared" si="139"/>
        <v>0.00000001117877211</v>
      </c>
      <c r="ET100" s="143">
        <f t="shared" si="140"/>
        <v>22122096.53</v>
      </c>
      <c r="EU100" s="143">
        <f t="shared" si="141"/>
        <v>1.570796327</v>
      </c>
      <c r="EV100" s="124">
        <f t="shared" si="142"/>
        <v>22122096.53</v>
      </c>
      <c r="EW100" s="144">
        <f t="shared" ref="EW100:EX100" si="1773">BY100+ES100</f>
        <v>-62344102.42</v>
      </c>
      <c r="EX100" s="144">
        <f t="shared" si="1773"/>
        <v>22122096.53</v>
      </c>
      <c r="EY100" s="144">
        <f t="shared" si="144"/>
        <v>2.800613762</v>
      </c>
      <c r="EZ100" s="145">
        <f t="shared" si="145"/>
        <v>66152658.76</v>
      </c>
      <c r="FA100" s="140">
        <f t="shared" si="146"/>
        <v>0.9335379206</v>
      </c>
      <c r="FB100" s="141">
        <f t="shared" si="147"/>
        <v>0.9335379206</v>
      </c>
      <c r="FC100" s="141">
        <f t="shared" si="148"/>
        <v>0.9335379206</v>
      </c>
      <c r="FD100" s="122">
        <f t="shared" si="149"/>
        <v>0.9335379206</v>
      </c>
      <c r="FE100" s="142">
        <f t="shared" si="150"/>
        <v>404.4353433</v>
      </c>
      <c r="FF100" s="130">
        <f t="shared" si="151"/>
        <v>404.4353433</v>
      </c>
      <c r="FG100" s="143">
        <f t="shared" si="152"/>
        <v>63.66448519</v>
      </c>
      <c r="FH100" s="143">
        <f t="shared" si="153"/>
        <v>85.99925687</v>
      </c>
      <c r="FI100" s="143">
        <f t="shared" si="154"/>
        <v>0.9335379206</v>
      </c>
      <c r="FJ100" s="124">
        <f t="shared" si="155"/>
        <v>107.0001816</v>
      </c>
      <c r="FK100" s="140">
        <f t="shared" si="156"/>
        <v>-6.283185307</v>
      </c>
      <c r="FL100" s="141">
        <f t="shared" si="157"/>
        <v>-6.283185307</v>
      </c>
      <c r="FM100" s="141">
        <f t="shared" si="158"/>
        <v>0</v>
      </c>
      <c r="FN100" s="122">
        <f t="shared" si="159"/>
        <v>0</v>
      </c>
      <c r="FO100" s="142">
        <f t="shared" si="160"/>
        <v>1630.416121</v>
      </c>
      <c r="FP100" s="130">
        <f t="shared" si="161"/>
        <v>1630.416121</v>
      </c>
      <c r="FQ100" s="143">
        <f t="shared" si="162"/>
        <v>-1630.416121</v>
      </c>
      <c r="FR100" s="143">
        <f t="shared" si="163"/>
        <v>0</v>
      </c>
      <c r="FS100" s="143">
        <f t="shared" si="164"/>
        <v>3.141592654</v>
      </c>
      <c r="FT100" s="124">
        <f t="shared" si="165"/>
        <v>1630.416121</v>
      </c>
      <c r="FU100" s="144">
        <f t="shared" si="166"/>
        <v>-103041.3497</v>
      </c>
      <c r="FV100" s="144">
        <f t="shared" si="167"/>
        <v>0</v>
      </c>
      <c r="FW100" s="144">
        <f t="shared" si="168"/>
        <v>-3.141592654</v>
      </c>
      <c r="FX100" s="145">
        <f t="shared" si="169"/>
        <v>103041.3497</v>
      </c>
      <c r="FY100" s="140">
        <f t="shared" si="170"/>
        <v>-3.141592654</v>
      </c>
      <c r="FZ100" s="140">
        <f t="shared" si="171"/>
        <v>-0.9335379206</v>
      </c>
      <c r="GA100" s="141">
        <f t="shared" si="172"/>
        <v>-4.075130574</v>
      </c>
      <c r="GB100" s="141">
        <f t="shared" si="173"/>
        <v>-4.075130574</v>
      </c>
      <c r="GC100" s="122">
        <f t="shared" si="174"/>
        <v>2.208054733</v>
      </c>
      <c r="GD100" s="142">
        <f t="shared" si="175"/>
        <v>103041.3497</v>
      </c>
      <c r="GE100" s="142">
        <f t="shared" si="176"/>
        <v>0.009345778534</v>
      </c>
      <c r="GF100" s="130">
        <f t="shared" si="177"/>
        <v>963.0016341</v>
      </c>
      <c r="GG100" s="143">
        <f t="shared" si="178"/>
        <v>-63.66448519</v>
      </c>
      <c r="GH100" s="143">
        <f t="shared" si="179"/>
        <v>85.99925687</v>
      </c>
      <c r="GI100" s="143">
        <f t="shared" si="180"/>
        <v>2.208054733</v>
      </c>
      <c r="GJ100" s="124">
        <f t="shared" si="181"/>
        <v>107.0001816</v>
      </c>
      <c r="GK100" s="146">
        <f t="shared" si="182"/>
        <v>-0.5</v>
      </c>
      <c r="GL100" s="127">
        <f t="shared" si="183"/>
        <v>-0.8660254038</v>
      </c>
      <c r="GM100" s="146">
        <f t="shared" si="184"/>
        <v>-2.094395102</v>
      </c>
      <c r="GN100" s="127">
        <f t="shared" si="185"/>
        <v>1</v>
      </c>
      <c r="GO100" s="147">
        <f t="shared" si="186"/>
        <v>-0.5</v>
      </c>
      <c r="GP100" s="128">
        <f t="shared" si="187"/>
        <v>0.8660254038</v>
      </c>
      <c r="GQ100" s="147">
        <f t="shared" si="188"/>
        <v>2.094395102</v>
      </c>
      <c r="GR100" s="128">
        <f t="shared" si="189"/>
        <v>1</v>
      </c>
      <c r="GS100" s="140">
        <f t="shared" si="190"/>
        <v>-2.094395102</v>
      </c>
      <c r="GT100" s="140">
        <f t="shared" si="191"/>
        <v>0.9335379206</v>
      </c>
      <c r="GU100" s="141">
        <f t="shared" si="192"/>
        <v>-1.160857182</v>
      </c>
      <c r="GV100" s="141">
        <f t="shared" si="193"/>
        <v>-1.160857182</v>
      </c>
      <c r="GW100" s="122">
        <f t="shared" si="194"/>
        <v>-1.160857182</v>
      </c>
      <c r="GX100" s="142">
        <f t="shared" si="195"/>
        <v>1</v>
      </c>
      <c r="GY100" s="142">
        <f t="shared" si="196"/>
        <v>107.0001816</v>
      </c>
      <c r="GZ100" s="130">
        <f t="shared" si="197"/>
        <v>107.0001816</v>
      </c>
      <c r="HA100" s="143">
        <f t="shared" si="198"/>
        <v>42.64529856</v>
      </c>
      <c r="HB100" s="143">
        <f t="shared" si="199"/>
        <v>-98.13468992</v>
      </c>
      <c r="HC100" s="143">
        <f t="shared" si="200"/>
        <v>-1.160857182</v>
      </c>
      <c r="HD100" s="124">
        <f t="shared" si="201"/>
        <v>107.0001816</v>
      </c>
      <c r="HE100" s="140">
        <f t="shared" si="202"/>
        <v>2.094395102</v>
      </c>
      <c r="HF100" s="140">
        <f t="shared" si="203"/>
        <v>2.208054733</v>
      </c>
      <c r="HG100" s="141">
        <f t="shared" si="204"/>
        <v>4.302449835</v>
      </c>
      <c r="HH100" s="141">
        <f t="shared" si="205"/>
        <v>4.302449835</v>
      </c>
      <c r="HI100" s="122">
        <f t="shared" si="206"/>
        <v>-1.980735472</v>
      </c>
      <c r="HJ100" s="142">
        <f t="shared" si="207"/>
        <v>1</v>
      </c>
      <c r="HK100" s="142">
        <f t="shared" si="208"/>
        <v>107.0001816</v>
      </c>
      <c r="HL100" s="130">
        <f t="shared" si="209"/>
        <v>107.0001816</v>
      </c>
      <c r="HM100" s="143">
        <f t="shared" si="210"/>
        <v>-42.64529856</v>
      </c>
      <c r="HN100" s="143">
        <f t="shared" si="211"/>
        <v>-98.13468992</v>
      </c>
      <c r="HO100" s="143">
        <f t="shared" si="212"/>
        <v>-1.980735472</v>
      </c>
      <c r="HP100" s="124">
        <f t="shared" si="213"/>
        <v>107.0001816</v>
      </c>
      <c r="HQ100" s="140">
        <f t="shared" si="214"/>
        <v>2.094395102</v>
      </c>
      <c r="HR100" s="140">
        <f t="shared" si="215"/>
        <v>0.9335379206</v>
      </c>
      <c r="HS100" s="141">
        <f t="shared" si="216"/>
        <v>3.027933023</v>
      </c>
      <c r="HT100" s="141">
        <f t="shared" si="217"/>
        <v>3.027933023</v>
      </c>
      <c r="HU100" s="122">
        <f t="shared" si="218"/>
        <v>3.027933023</v>
      </c>
      <c r="HV100" s="142">
        <f t="shared" si="219"/>
        <v>1</v>
      </c>
      <c r="HW100" s="142">
        <f t="shared" si="220"/>
        <v>107.0001816</v>
      </c>
      <c r="HX100" s="130">
        <f t="shared" si="221"/>
        <v>107.0001816</v>
      </c>
      <c r="HY100" s="143">
        <f t="shared" si="222"/>
        <v>-106.3097837</v>
      </c>
      <c r="HZ100" s="143">
        <f t="shared" si="223"/>
        <v>12.13543306</v>
      </c>
      <c r="IA100" s="143">
        <f t="shared" si="224"/>
        <v>3.027933023</v>
      </c>
      <c r="IB100" s="124">
        <f t="shared" si="225"/>
        <v>107.0001816</v>
      </c>
      <c r="IC100" s="140">
        <f t="shared" si="226"/>
        <v>-2.094395102</v>
      </c>
      <c r="ID100" s="140">
        <f t="shared" si="227"/>
        <v>2.208054733</v>
      </c>
      <c r="IE100" s="141">
        <f t="shared" si="228"/>
        <v>0.1136596306</v>
      </c>
      <c r="IF100" s="141">
        <f t="shared" si="229"/>
        <v>0.1136596306</v>
      </c>
      <c r="IG100" s="122">
        <f t="shared" si="230"/>
        <v>0.1136596306</v>
      </c>
      <c r="IH100" s="142">
        <f t="shared" si="231"/>
        <v>1</v>
      </c>
      <c r="II100" s="142">
        <f t="shared" si="232"/>
        <v>107.0001816</v>
      </c>
      <c r="IJ100" s="130">
        <f t="shared" si="233"/>
        <v>107.0001816</v>
      </c>
      <c r="IK100" s="143">
        <f t="shared" si="234"/>
        <v>106.3097837</v>
      </c>
      <c r="IL100" s="143">
        <f t="shared" si="235"/>
        <v>12.13543306</v>
      </c>
      <c r="IM100" s="143">
        <f t="shared" si="236"/>
        <v>0.1136596306</v>
      </c>
      <c r="IN100" s="124">
        <f t="shared" si="237"/>
        <v>107.0001816</v>
      </c>
    </row>
    <row r="101" ht="12.75" customHeight="1">
      <c r="A101" s="129">
        <f>'Cortez Cubic'!AP101</f>
        <v>-0.2187762226</v>
      </c>
      <c r="B101" s="129">
        <f>'Cortez Cubic'!AQ101</f>
        <v>3.800630517</v>
      </c>
      <c r="C101" s="129">
        <f>'Cortez Cubic'!AR101</f>
        <v>1704.25891</v>
      </c>
      <c r="D101" s="129">
        <f>'Cortez Cubic'!AS101</f>
        <v>-64902.13079</v>
      </c>
      <c r="E101" s="129">
        <f t="shared" ref="E101:H101" si="1774">0</f>
        <v>0</v>
      </c>
      <c r="F101" s="129">
        <f t="shared" si="1774"/>
        <v>0</v>
      </c>
      <c r="G101" s="129">
        <f t="shared" si="1774"/>
        <v>0</v>
      </c>
      <c r="H101" s="129">
        <f t="shared" si="1774"/>
        <v>0</v>
      </c>
      <c r="I101" s="110">
        <f>'Cortez Cubic'!I101</f>
        <v>73</v>
      </c>
      <c r="J101" s="130">
        <f t="shared" si="28"/>
        <v>67.71492914</v>
      </c>
      <c r="K101" s="131">
        <f t="shared" si="29"/>
        <v>1</v>
      </c>
      <c r="L101" s="131">
        <f t="shared" si="30"/>
        <v>0</v>
      </c>
      <c r="M101" s="132">
        <f t="shared" si="31"/>
        <v>5.285070864</v>
      </c>
      <c r="N101" s="133">
        <f t="shared" si="32"/>
        <v>22.07237885</v>
      </c>
      <c r="O101" s="134">
        <f t="shared" si="33"/>
        <v>67.71492914</v>
      </c>
      <c r="P101" s="134">
        <f t="shared" si="34"/>
        <v>0</v>
      </c>
      <c r="Q101" s="135">
        <f t="shared" si="35"/>
        <v>45.64255028</v>
      </c>
      <c r="R101" s="135">
        <f t="shared" si="36"/>
        <v>0</v>
      </c>
      <c r="S101" s="136">
        <f t="shared" si="37"/>
        <v>-95.98525098</v>
      </c>
      <c r="T101" s="136">
        <f t="shared" si="38"/>
        <v>0</v>
      </c>
      <c r="U101" s="137">
        <f t="shared" ref="U101:X101" si="1775">ATAN2(A101,E101)</f>
        <v>3.141592654</v>
      </c>
      <c r="V101" s="137">
        <f t="shared" si="1775"/>
        <v>0</v>
      </c>
      <c r="W101" s="137">
        <f t="shared" si="1775"/>
        <v>0</v>
      </c>
      <c r="X101" s="137">
        <f t="shared" si="1775"/>
        <v>3.141592654</v>
      </c>
      <c r="Y101" s="137">
        <f t="shared" ref="Y101:AB101" si="1776">SQRT(POWER(A101,2)+POWER(E101,2))</f>
        <v>0.2187762226</v>
      </c>
      <c r="Z101" s="137">
        <f t="shared" si="1776"/>
        <v>3.800630517</v>
      </c>
      <c r="AA101" s="137">
        <f t="shared" si="1776"/>
        <v>1704.25891</v>
      </c>
      <c r="AB101" s="137">
        <f t="shared" si="1776"/>
        <v>64902.13079</v>
      </c>
      <c r="AC101" s="138">
        <f t="shared" ref="AC101:AF101" si="1777">U101-$U101</f>
        <v>0</v>
      </c>
      <c r="AD101" s="138">
        <f t="shared" si="1777"/>
        <v>-3.141592654</v>
      </c>
      <c r="AE101" s="138">
        <f t="shared" si="1777"/>
        <v>-3.141592654</v>
      </c>
      <c r="AF101" s="138">
        <f t="shared" si="1777"/>
        <v>0</v>
      </c>
      <c r="AG101" s="138">
        <f t="shared" ref="AG101:AJ101" si="1778">Y101/$Y101</f>
        <v>1</v>
      </c>
      <c r="AH101" s="138">
        <f t="shared" si="1778"/>
        <v>17.37222844</v>
      </c>
      <c r="AI101" s="138">
        <f t="shared" si="1778"/>
        <v>7789.964054</v>
      </c>
      <c r="AJ101" s="138">
        <f t="shared" si="1778"/>
        <v>296659.893</v>
      </c>
      <c r="AK101" s="139">
        <f t="shared" ref="AK101:AN101" si="1779">AG101*COS(AC101)</f>
        <v>1</v>
      </c>
      <c r="AL101" s="139">
        <f t="shared" si="1779"/>
        <v>-17.37222844</v>
      </c>
      <c r="AM101" s="139">
        <f t="shared" si="1779"/>
        <v>-7789.964054</v>
      </c>
      <c r="AN101" s="139">
        <f t="shared" si="1779"/>
        <v>296659.893</v>
      </c>
      <c r="AO101" s="129">
        <f t="shared" ref="AO101:AR101" si="1780">AG101*SIN(AC101)</f>
        <v>0</v>
      </c>
      <c r="AP101" s="129">
        <f t="shared" si="1780"/>
        <v>0</v>
      </c>
      <c r="AQ101" s="129">
        <f t="shared" si="1780"/>
        <v>0</v>
      </c>
      <c r="AR101" s="129">
        <f t="shared" si="1780"/>
        <v>0</v>
      </c>
      <c r="AS101" s="140">
        <f t="shared" si="45"/>
        <v>-9.424777961</v>
      </c>
      <c r="AT101" s="141">
        <f t="shared" si="46"/>
        <v>-9.424777961</v>
      </c>
      <c r="AU101" s="141">
        <f t="shared" si="47"/>
        <v>-3.141592654</v>
      </c>
      <c r="AV101" s="122">
        <f t="shared" si="48"/>
        <v>3.141592654</v>
      </c>
      <c r="AW101" s="142">
        <f t="shared" si="49"/>
        <v>5242.839888</v>
      </c>
      <c r="AX101" s="130">
        <f t="shared" si="50"/>
        <v>5242.839888</v>
      </c>
      <c r="AY101" s="143">
        <f t="shared" si="51"/>
        <v>10485.67978</v>
      </c>
      <c r="AZ101" s="143">
        <f t="shared" si="52"/>
        <v>0</v>
      </c>
      <c r="BA101" s="143">
        <f t="shared" si="53"/>
        <v>0</v>
      </c>
      <c r="BB101" s="124">
        <f t="shared" si="54"/>
        <v>10485.67978</v>
      </c>
      <c r="BC101" s="140">
        <f t="shared" ref="BC101:BD101" si="1781">BC$2*AD101</f>
        <v>-3.141592654</v>
      </c>
      <c r="BD101" s="140">
        <f t="shared" si="1781"/>
        <v>-3.141592654</v>
      </c>
      <c r="BE101" s="141">
        <f t="shared" si="56"/>
        <v>-6.283185307</v>
      </c>
      <c r="BF101" s="141">
        <f t="shared" si="57"/>
        <v>0</v>
      </c>
      <c r="BG101" s="122">
        <f t="shared" si="58"/>
        <v>0</v>
      </c>
      <c r="BH101" s="142">
        <f t="shared" ref="BH101:BI101" si="1782">POWER(AH101,BH$2)</f>
        <v>17.37222844</v>
      </c>
      <c r="BI101" s="142">
        <f t="shared" si="1782"/>
        <v>7789.964054</v>
      </c>
      <c r="BJ101" s="130">
        <f t="shared" si="60"/>
        <v>135329.0351</v>
      </c>
      <c r="BK101" s="143">
        <f t="shared" si="61"/>
        <v>1217961.316</v>
      </c>
      <c r="BL101" s="143">
        <f t="shared" si="62"/>
        <v>0</v>
      </c>
      <c r="BM101" s="143">
        <f t="shared" si="63"/>
        <v>0</v>
      </c>
      <c r="BN101" s="124">
        <f t="shared" si="64"/>
        <v>1217961.316</v>
      </c>
      <c r="BO101" s="140">
        <f t="shared" si="65"/>
        <v>0</v>
      </c>
      <c r="BP101" s="141">
        <f t="shared" si="66"/>
        <v>0</v>
      </c>
      <c r="BQ101" s="141">
        <f t="shared" si="67"/>
        <v>0</v>
      </c>
      <c r="BR101" s="122">
        <f t="shared" si="68"/>
        <v>0</v>
      </c>
      <c r="BS101" s="142">
        <f t="shared" si="69"/>
        <v>296659.893</v>
      </c>
      <c r="BT101" s="130">
        <f t="shared" si="70"/>
        <v>296659.893</v>
      </c>
      <c r="BU101" s="143">
        <f t="shared" si="71"/>
        <v>-8009817.112</v>
      </c>
      <c r="BV101" s="143">
        <f t="shared" si="72"/>
        <v>0</v>
      </c>
      <c r="BW101" s="143">
        <f t="shared" si="73"/>
        <v>3.141592654</v>
      </c>
      <c r="BX101" s="124">
        <f t="shared" si="74"/>
        <v>8009817.112</v>
      </c>
      <c r="BY101" s="144">
        <f t="shared" ref="BY101:BZ101" si="1783">AY101+BK101+BU101</f>
        <v>-6781370.116</v>
      </c>
      <c r="BZ101" s="144">
        <f t="shared" si="1783"/>
        <v>0</v>
      </c>
      <c r="CA101" s="144">
        <f t="shared" si="76"/>
        <v>-3.141592654</v>
      </c>
      <c r="CB101" s="145">
        <f t="shared" si="77"/>
        <v>6781370.116</v>
      </c>
      <c r="CC101" s="140">
        <f t="shared" ref="CC101:CD101" si="1784">CC$2*AD101</f>
        <v>-6.283185307</v>
      </c>
      <c r="CD101" s="140">
        <f t="shared" si="1784"/>
        <v>-6.283185307</v>
      </c>
      <c r="CE101" s="141">
        <f t="shared" si="79"/>
        <v>-12.56637061</v>
      </c>
      <c r="CF101" s="141">
        <f t="shared" si="80"/>
        <v>0</v>
      </c>
      <c r="CG101" s="122">
        <f t="shared" si="81"/>
        <v>0</v>
      </c>
      <c r="CH101" s="142">
        <f t="shared" ref="CH101:CI101" si="1785">POWER(AH101,CH$2)</f>
        <v>301.794321</v>
      </c>
      <c r="CI101" s="142">
        <f t="shared" si="1785"/>
        <v>60683539.97</v>
      </c>
      <c r="CJ101" s="130">
        <f t="shared" si="83"/>
        <v>18313947742</v>
      </c>
      <c r="CK101" s="143">
        <f t="shared" si="84"/>
        <v>-18313947742</v>
      </c>
      <c r="CL101" s="143">
        <f t="shared" si="85"/>
        <v>0</v>
      </c>
      <c r="CM101" s="143">
        <f t="shared" si="86"/>
        <v>3.141592654</v>
      </c>
      <c r="CN101" s="124">
        <f t="shared" si="87"/>
        <v>18313947742</v>
      </c>
      <c r="CO101" s="140">
        <f t="shared" si="88"/>
        <v>-9.424777961</v>
      </c>
      <c r="CP101" s="141">
        <f t="shared" si="89"/>
        <v>-9.424777961</v>
      </c>
      <c r="CQ101" s="141">
        <f t="shared" si="90"/>
        <v>-3.141592654</v>
      </c>
      <c r="CR101" s="122">
        <f t="shared" si="91"/>
        <v>3.141592654</v>
      </c>
      <c r="CS101" s="142">
        <f t="shared" si="92"/>
        <v>472722595007</v>
      </c>
      <c r="CT101" s="130">
        <f t="shared" si="93"/>
        <v>472722595007</v>
      </c>
      <c r="CU101" s="143">
        <f t="shared" si="94"/>
        <v>-1890890380028</v>
      </c>
      <c r="CV101" s="143">
        <f t="shared" si="95"/>
        <v>0.0002315672851</v>
      </c>
      <c r="CW101" s="143">
        <f t="shared" si="96"/>
        <v>3.141592654</v>
      </c>
      <c r="CX101" s="124">
        <f t="shared" si="97"/>
        <v>1890890380028</v>
      </c>
      <c r="CY101" s="140">
        <f t="shared" si="98"/>
        <v>-9.424777961</v>
      </c>
      <c r="CZ101" s="140">
        <f t="shared" si="99"/>
        <v>0</v>
      </c>
      <c r="DA101" s="141">
        <f t="shared" si="100"/>
        <v>-9.424777961</v>
      </c>
      <c r="DB101" s="141">
        <f t="shared" si="101"/>
        <v>-3.141592654</v>
      </c>
      <c r="DC101" s="122">
        <f t="shared" si="102"/>
        <v>3.141592654</v>
      </c>
      <c r="DD101" s="142">
        <f t="shared" si="103"/>
        <v>5242.839888</v>
      </c>
      <c r="DE101" s="142">
        <f t="shared" si="104"/>
        <v>296659.893</v>
      </c>
      <c r="DF101" s="130">
        <f t="shared" si="105"/>
        <v>1555340320</v>
      </c>
      <c r="DG101" s="143">
        <f t="shared" si="106"/>
        <v>-6221361281</v>
      </c>
      <c r="DH101" s="143">
        <f t="shared" si="107"/>
        <v>0.0000007618970179</v>
      </c>
      <c r="DI101" s="143">
        <f t="shared" si="108"/>
        <v>3.141592654</v>
      </c>
      <c r="DJ101" s="124">
        <f t="shared" si="109"/>
        <v>6221361281</v>
      </c>
      <c r="DK101" s="140">
        <f t="shared" ref="DK101:DM101" si="1786">DK$2*AD101</f>
        <v>-3.141592654</v>
      </c>
      <c r="DL101" s="140">
        <f t="shared" si="1786"/>
        <v>-3.141592654</v>
      </c>
      <c r="DM101" s="140">
        <f t="shared" si="1786"/>
        <v>0</v>
      </c>
      <c r="DN101" s="141">
        <f t="shared" si="111"/>
        <v>-6.283185307</v>
      </c>
      <c r="DO101" s="141">
        <f t="shared" si="112"/>
        <v>0</v>
      </c>
      <c r="DP101" s="122">
        <f t="shared" si="113"/>
        <v>0</v>
      </c>
      <c r="DQ101" s="142">
        <f t="shared" ref="DQ101:DS101" si="1787">POWER(AH101,DQ$2)</f>
        <v>17.37222844</v>
      </c>
      <c r="DR101" s="142">
        <f t="shared" si="1787"/>
        <v>7789.964054</v>
      </c>
      <c r="DS101" s="142">
        <f t="shared" si="1787"/>
        <v>296659.893</v>
      </c>
      <c r="DT101" s="130">
        <f t="shared" si="115"/>
        <v>40146697077</v>
      </c>
      <c r="DU101" s="143">
        <f t="shared" si="116"/>
        <v>-722640547393</v>
      </c>
      <c r="DV101" s="143">
        <f t="shared" si="117"/>
        <v>0</v>
      </c>
      <c r="DW101" s="143">
        <f t="shared" si="118"/>
        <v>3.141592654</v>
      </c>
      <c r="DX101" s="124">
        <f t="shared" si="119"/>
        <v>722640547393</v>
      </c>
      <c r="DY101" s="140">
        <f t="shared" si="120"/>
        <v>0</v>
      </c>
      <c r="DZ101" s="141">
        <f t="shared" si="121"/>
        <v>0</v>
      </c>
      <c r="EA101" s="141">
        <f t="shared" si="122"/>
        <v>0</v>
      </c>
      <c r="EB101" s="122">
        <f t="shared" si="123"/>
        <v>0</v>
      </c>
      <c r="EC101" s="142">
        <f t="shared" si="124"/>
        <v>88007092130</v>
      </c>
      <c r="ED101" s="130">
        <f t="shared" si="125"/>
        <v>88007092130</v>
      </c>
      <c r="EE101" s="143">
        <f t="shared" si="126"/>
        <v>2376191487519</v>
      </c>
      <c r="EF101" s="143">
        <f t="shared" si="127"/>
        <v>0</v>
      </c>
      <c r="EG101" s="143">
        <f t="shared" si="128"/>
        <v>0</v>
      </c>
      <c r="EH101" s="124">
        <f t="shared" si="129"/>
        <v>2376191487519</v>
      </c>
      <c r="EI101" s="144">
        <f t="shared" ref="EI101:EJ101" si="1788">CK101+CU101+DG101+DU101+EE101</f>
        <v>-261874748925</v>
      </c>
      <c r="EJ101" s="144">
        <f t="shared" si="1788"/>
        <v>0.0002323291822</v>
      </c>
      <c r="EK101" s="144">
        <f t="shared" si="131"/>
        <v>3.141592654</v>
      </c>
      <c r="EL101" s="145">
        <f t="shared" si="132"/>
        <v>261874748925</v>
      </c>
      <c r="EM101" s="140">
        <f t="shared" si="133"/>
        <v>1.570796327</v>
      </c>
      <c r="EN101" s="141">
        <f t="shared" si="134"/>
        <v>1.570796327</v>
      </c>
      <c r="EO101" s="141">
        <f t="shared" si="135"/>
        <v>1.570796327</v>
      </c>
      <c r="EP101" s="122">
        <f t="shared" si="136"/>
        <v>1.570796327</v>
      </c>
      <c r="EQ101" s="142">
        <f t="shared" si="137"/>
        <v>511736.9919</v>
      </c>
      <c r="ER101" s="130">
        <f t="shared" si="138"/>
        <v>511736.9919</v>
      </c>
      <c r="ES101" s="143">
        <f t="shared" si="139"/>
        <v>0.000000001343682044</v>
      </c>
      <c r="ET101" s="143">
        <f t="shared" si="140"/>
        <v>2659063.41</v>
      </c>
      <c r="EU101" s="143">
        <f t="shared" si="141"/>
        <v>1.570796327</v>
      </c>
      <c r="EV101" s="124">
        <f t="shared" si="142"/>
        <v>2659063.41</v>
      </c>
      <c r="EW101" s="144">
        <f t="shared" ref="EW101:EX101" si="1789">BY101+ES101</f>
        <v>-6781370.116</v>
      </c>
      <c r="EX101" s="144">
        <f t="shared" si="1789"/>
        <v>2659063.41</v>
      </c>
      <c r="EY101" s="144">
        <f t="shared" si="144"/>
        <v>2.767903847</v>
      </c>
      <c r="EZ101" s="145">
        <f t="shared" si="145"/>
        <v>7284064.722</v>
      </c>
      <c r="FA101" s="140">
        <f t="shared" si="146"/>
        <v>0.9226346156</v>
      </c>
      <c r="FB101" s="141">
        <f t="shared" si="147"/>
        <v>0.9226346156</v>
      </c>
      <c r="FC101" s="141">
        <f t="shared" si="148"/>
        <v>0.9226346156</v>
      </c>
      <c r="FD101" s="122">
        <f t="shared" si="149"/>
        <v>0.9226346156</v>
      </c>
      <c r="FE101" s="142">
        <f t="shared" si="150"/>
        <v>193.8464857</v>
      </c>
      <c r="FF101" s="130">
        <f t="shared" si="151"/>
        <v>193.8464857</v>
      </c>
      <c r="FG101" s="143">
        <f t="shared" si="152"/>
        <v>30.96209316</v>
      </c>
      <c r="FH101" s="143">
        <f t="shared" si="153"/>
        <v>40.88442459</v>
      </c>
      <c r="FI101" s="143">
        <f t="shared" si="154"/>
        <v>0.9226346156</v>
      </c>
      <c r="FJ101" s="124">
        <f t="shared" si="155"/>
        <v>51.28535256</v>
      </c>
      <c r="FK101" s="140">
        <f t="shared" si="156"/>
        <v>-6.283185307</v>
      </c>
      <c r="FL101" s="141">
        <f t="shared" si="157"/>
        <v>-6.283185307</v>
      </c>
      <c r="FM101" s="141">
        <f t="shared" si="158"/>
        <v>0</v>
      </c>
      <c r="FN101" s="122">
        <f t="shared" si="159"/>
        <v>0</v>
      </c>
      <c r="FO101" s="142">
        <f t="shared" si="160"/>
        <v>301.794321</v>
      </c>
      <c r="FP101" s="130">
        <f t="shared" si="161"/>
        <v>301.794321</v>
      </c>
      <c r="FQ101" s="143">
        <f t="shared" si="162"/>
        <v>-301.794321</v>
      </c>
      <c r="FR101" s="143">
        <f t="shared" si="163"/>
        <v>0</v>
      </c>
      <c r="FS101" s="143">
        <f t="shared" si="164"/>
        <v>3.141592654</v>
      </c>
      <c r="FT101" s="124">
        <f t="shared" si="165"/>
        <v>301.794321</v>
      </c>
      <c r="FU101" s="144">
        <f t="shared" si="166"/>
        <v>-23671.68648</v>
      </c>
      <c r="FV101" s="144">
        <f t="shared" si="167"/>
        <v>0</v>
      </c>
      <c r="FW101" s="144">
        <f t="shared" si="168"/>
        <v>-3.141592654</v>
      </c>
      <c r="FX101" s="145">
        <f t="shared" si="169"/>
        <v>23671.68648</v>
      </c>
      <c r="FY101" s="140">
        <f t="shared" si="170"/>
        <v>-3.141592654</v>
      </c>
      <c r="FZ101" s="140">
        <f t="shared" si="171"/>
        <v>-0.9226346156</v>
      </c>
      <c r="GA101" s="141">
        <f t="shared" si="172"/>
        <v>-4.064227269</v>
      </c>
      <c r="GB101" s="141">
        <f t="shared" si="173"/>
        <v>-4.064227269</v>
      </c>
      <c r="GC101" s="122">
        <f t="shared" si="174"/>
        <v>2.218958038</v>
      </c>
      <c r="GD101" s="142">
        <f t="shared" si="175"/>
        <v>23671.68648</v>
      </c>
      <c r="GE101" s="142">
        <f t="shared" si="176"/>
        <v>0.01949874477</v>
      </c>
      <c r="GF101" s="130">
        <f t="shared" si="177"/>
        <v>461.568173</v>
      </c>
      <c r="GG101" s="143">
        <f t="shared" si="178"/>
        <v>-30.96209316</v>
      </c>
      <c r="GH101" s="143">
        <f t="shared" si="179"/>
        <v>40.88442459</v>
      </c>
      <c r="GI101" s="143">
        <f t="shared" si="180"/>
        <v>2.218958038</v>
      </c>
      <c r="GJ101" s="124">
        <f t="shared" si="181"/>
        <v>51.28535256</v>
      </c>
      <c r="GK101" s="146">
        <f t="shared" si="182"/>
        <v>-0.5</v>
      </c>
      <c r="GL101" s="127">
        <f t="shared" si="183"/>
        <v>-0.8660254038</v>
      </c>
      <c r="GM101" s="146">
        <f t="shared" si="184"/>
        <v>-2.094395102</v>
      </c>
      <c r="GN101" s="127">
        <f t="shared" si="185"/>
        <v>1</v>
      </c>
      <c r="GO101" s="147">
        <f t="shared" si="186"/>
        <v>-0.5</v>
      </c>
      <c r="GP101" s="128">
        <f t="shared" si="187"/>
        <v>0.8660254038</v>
      </c>
      <c r="GQ101" s="147">
        <f t="shared" si="188"/>
        <v>2.094395102</v>
      </c>
      <c r="GR101" s="128">
        <f t="shared" si="189"/>
        <v>1</v>
      </c>
      <c r="GS101" s="140">
        <f t="shared" si="190"/>
        <v>-2.094395102</v>
      </c>
      <c r="GT101" s="140">
        <f t="shared" si="191"/>
        <v>0.9226346156</v>
      </c>
      <c r="GU101" s="141">
        <f t="shared" si="192"/>
        <v>-1.171760487</v>
      </c>
      <c r="GV101" s="141">
        <f t="shared" si="193"/>
        <v>-1.171760487</v>
      </c>
      <c r="GW101" s="122">
        <f t="shared" si="194"/>
        <v>-1.171760487</v>
      </c>
      <c r="GX101" s="142">
        <f t="shared" si="195"/>
        <v>1</v>
      </c>
      <c r="GY101" s="142">
        <f t="shared" si="196"/>
        <v>51.28535256</v>
      </c>
      <c r="GZ101" s="130">
        <f t="shared" si="197"/>
        <v>51.28535256</v>
      </c>
      <c r="HA101" s="143">
        <f t="shared" si="198"/>
        <v>19.92590373</v>
      </c>
      <c r="HB101" s="143">
        <f t="shared" si="199"/>
        <v>-47.25617153</v>
      </c>
      <c r="HC101" s="143">
        <f t="shared" si="200"/>
        <v>-1.171760487</v>
      </c>
      <c r="HD101" s="124">
        <f t="shared" si="201"/>
        <v>51.28535256</v>
      </c>
      <c r="HE101" s="140">
        <f t="shared" si="202"/>
        <v>2.094395102</v>
      </c>
      <c r="HF101" s="140">
        <f t="shared" si="203"/>
        <v>2.218958038</v>
      </c>
      <c r="HG101" s="141">
        <f t="shared" si="204"/>
        <v>4.31335314</v>
      </c>
      <c r="HH101" s="141">
        <f t="shared" si="205"/>
        <v>4.31335314</v>
      </c>
      <c r="HI101" s="122">
        <f t="shared" si="206"/>
        <v>-1.969832167</v>
      </c>
      <c r="HJ101" s="142">
        <f t="shared" si="207"/>
        <v>1</v>
      </c>
      <c r="HK101" s="142">
        <f t="shared" si="208"/>
        <v>51.28535256</v>
      </c>
      <c r="HL101" s="130">
        <f t="shared" si="209"/>
        <v>51.28535256</v>
      </c>
      <c r="HM101" s="143">
        <f t="shared" si="210"/>
        <v>-19.92590373</v>
      </c>
      <c r="HN101" s="143">
        <f t="shared" si="211"/>
        <v>-47.25617153</v>
      </c>
      <c r="HO101" s="143">
        <f t="shared" si="212"/>
        <v>-1.969832167</v>
      </c>
      <c r="HP101" s="124">
        <f t="shared" si="213"/>
        <v>51.28535256</v>
      </c>
      <c r="HQ101" s="140">
        <f t="shared" si="214"/>
        <v>2.094395102</v>
      </c>
      <c r="HR101" s="140">
        <f t="shared" si="215"/>
        <v>0.9226346156</v>
      </c>
      <c r="HS101" s="141">
        <f t="shared" si="216"/>
        <v>3.017029718</v>
      </c>
      <c r="HT101" s="141">
        <f t="shared" si="217"/>
        <v>3.017029718</v>
      </c>
      <c r="HU101" s="122">
        <f t="shared" si="218"/>
        <v>3.017029718</v>
      </c>
      <c r="HV101" s="142">
        <f t="shared" si="219"/>
        <v>1</v>
      </c>
      <c r="HW101" s="142">
        <f t="shared" si="220"/>
        <v>51.28535256</v>
      </c>
      <c r="HX101" s="130">
        <f t="shared" si="221"/>
        <v>51.28535256</v>
      </c>
      <c r="HY101" s="143">
        <f t="shared" si="222"/>
        <v>-50.8879969</v>
      </c>
      <c r="HZ101" s="143">
        <f t="shared" si="223"/>
        <v>6.371746936</v>
      </c>
      <c r="IA101" s="143">
        <f t="shared" si="224"/>
        <v>3.017029718</v>
      </c>
      <c r="IB101" s="124">
        <f t="shared" si="225"/>
        <v>51.28535256</v>
      </c>
      <c r="IC101" s="140">
        <f t="shared" si="226"/>
        <v>-2.094395102</v>
      </c>
      <c r="ID101" s="140">
        <f t="shared" si="227"/>
        <v>2.218958038</v>
      </c>
      <c r="IE101" s="141">
        <f t="shared" si="228"/>
        <v>0.1245629356</v>
      </c>
      <c r="IF101" s="141">
        <f t="shared" si="229"/>
        <v>0.1245629356</v>
      </c>
      <c r="IG101" s="122">
        <f t="shared" si="230"/>
        <v>0.1245629356</v>
      </c>
      <c r="IH101" s="142">
        <f t="shared" si="231"/>
        <v>1</v>
      </c>
      <c r="II101" s="142">
        <f t="shared" si="232"/>
        <v>51.28535256</v>
      </c>
      <c r="IJ101" s="130">
        <f t="shared" si="233"/>
        <v>51.28535256</v>
      </c>
      <c r="IK101" s="143">
        <f t="shared" si="234"/>
        <v>50.8879969</v>
      </c>
      <c r="IL101" s="143">
        <f t="shared" si="235"/>
        <v>6.371746936</v>
      </c>
      <c r="IM101" s="143">
        <f t="shared" si="236"/>
        <v>0.1245629356</v>
      </c>
      <c r="IN101" s="124">
        <f t="shared" si="237"/>
        <v>51.28535256</v>
      </c>
    </row>
    <row r="102" ht="12.75" customHeight="1">
      <c r="A102" s="129">
        <f>'Cortez Cubic'!AP102</f>
        <v>-0.2187762226</v>
      </c>
      <c r="B102" s="129">
        <f>'Cortez Cubic'!AQ102</f>
        <v>6.299776115</v>
      </c>
      <c r="C102" s="129">
        <f>'Cortez Cubic'!AR102</f>
        <v>22052.44319</v>
      </c>
      <c r="D102" s="129">
        <f>'Cortez Cubic'!AS102</f>
        <v>-2760361.904</v>
      </c>
      <c r="E102" s="129">
        <f t="shared" ref="E102:H102" si="1790">0</f>
        <v>0</v>
      </c>
      <c r="F102" s="129">
        <f t="shared" si="1790"/>
        <v>0</v>
      </c>
      <c r="G102" s="129">
        <f t="shared" si="1790"/>
        <v>0</v>
      </c>
      <c r="H102" s="129">
        <f t="shared" si="1790"/>
        <v>0</v>
      </c>
      <c r="I102" s="110">
        <f>'Cortez Cubic'!I102</f>
        <v>161</v>
      </c>
      <c r="J102" s="130">
        <f t="shared" si="28"/>
        <v>155.6823903</v>
      </c>
      <c r="K102" s="131">
        <f t="shared" si="29"/>
        <v>0</v>
      </c>
      <c r="L102" s="131">
        <f t="shared" si="30"/>
        <v>1</v>
      </c>
      <c r="M102" s="132">
        <f t="shared" si="31"/>
        <v>5.317609667</v>
      </c>
      <c r="N102" s="133">
        <f t="shared" si="32"/>
        <v>72.54197457</v>
      </c>
      <c r="O102" s="134">
        <f t="shared" si="33"/>
        <v>228.2243649</v>
      </c>
      <c r="P102" s="134">
        <f t="shared" si="34"/>
        <v>0</v>
      </c>
      <c r="Q102" s="135">
        <f t="shared" si="35"/>
        <v>155.6823903</v>
      </c>
      <c r="R102" s="135">
        <f t="shared" si="36"/>
        <v>0</v>
      </c>
      <c r="S102" s="136">
        <f t="shared" si="37"/>
        <v>-355.1112306</v>
      </c>
      <c r="T102" s="136">
        <f t="shared" si="38"/>
        <v>0</v>
      </c>
      <c r="U102" s="137">
        <f t="shared" ref="U102:X102" si="1791">ATAN2(A102,E102)</f>
        <v>3.141592654</v>
      </c>
      <c r="V102" s="137">
        <f t="shared" si="1791"/>
        <v>0</v>
      </c>
      <c r="W102" s="137">
        <f t="shared" si="1791"/>
        <v>0</v>
      </c>
      <c r="X102" s="137">
        <f t="shared" si="1791"/>
        <v>3.141592654</v>
      </c>
      <c r="Y102" s="137">
        <f t="shared" ref="Y102:AB102" si="1792">SQRT(POWER(A102,2)+POWER(E102,2))</f>
        <v>0.2187762226</v>
      </c>
      <c r="Z102" s="137">
        <f t="shared" si="1792"/>
        <v>6.299776115</v>
      </c>
      <c r="AA102" s="137">
        <f t="shared" si="1792"/>
        <v>22052.44319</v>
      </c>
      <c r="AB102" s="137">
        <f t="shared" si="1792"/>
        <v>2760361.904</v>
      </c>
      <c r="AC102" s="138">
        <f t="shared" ref="AC102:AF102" si="1793">U102-$U102</f>
        <v>0</v>
      </c>
      <c r="AD102" s="138">
        <f t="shared" si="1793"/>
        <v>-3.141592654</v>
      </c>
      <c r="AE102" s="138">
        <f t="shared" si="1793"/>
        <v>-3.141592654</v>
      </c>
      <c r="AF102" s="138">
        <f t="shared" si="1793"/>
        <v>0</v>
      </c>
      <c r="AG102" s="138">
        <f t="shared" ref="AG102:AJ102" si="1794">Y102/$Y102</f>
        <v>1</v>
      </c>
      <c r="AH102" s="138">
        <f t="shared" si="1794"/>
        <v>28.79552467</v>
      </c>
      <c r="AI102" s="138">
        <f t="shared" si="1794"/>
        <v>100799.0856</v>
      </c>
      <c r="AJ102" s="138">
        <f t="shared" si="1794"/>
        <v>12617284.78</v>
      </c>
      <c r="AK102" s="139">
        <f t="shared" ref="AK102:AN102" si="1795">AG102*COS(AC102)</f>
        <v>1</v>
      </c>
      <c r="AL102" s="139">
        <f t="shared" si="1795"/>
        <v>-28.79552467</v>
      </c>
      <c r="AM102" s="139">
        <f t="shared" si="1795"/>
        <v>-100799.0856</v>
      </c>
      <c r="AN102" s="139">
        <f t="shared" si="1795"/>
        <v>12617284.78</v>
      </c>
      <c r="AO102" s="129">
        <f t="shared" ref="AO102:AR102" si="1796">AG102*SIN(AC102)</f>
        <v>0</v>
      </c>
      <c r="AP102" s="129">
        <f t="shared" si="1796"/>
        <v>0</v>
      </c>
      <c r="AQ102" s="129">
        <f t="shared" si="1796"/>
        <v>0</v>
      </c>
      <c r="AR102" s="129">
        <f t="shared" si="1796"/>
        <v>0</v>
      </c>
      <c r="AS102" s="140">
        <f t="shared" si="45"/>
        <v>-9.424777961</v>
      </c>
      <c r="AT102" s="141">
        <f t="shared" si="46"/>
        <v>-9.424777961</v>
      </c>
      <c r="AU102" s="141">
        <f t="shared" si="47"/>
        <v>-3.141592654</v>
      </c>
      <c r="AV102" s="122">
        <f t="shared" si="48"/>
        <v>3.141592654</v>
      </c>
      <c r="AW102" s="142">
        <f t="shared" si="49"/>
        <v>23876.73767</v>
      </c>
      <c r="AX102" s="130">
        <f t="shared" si="50"/>
        <v>23876.73767</v>
      </c>
      <c r="AY102" s="143">
        <f t="shared" si="51"/>
        <v>47753.47535</v>
      </c>
      <c r="AZ102" s="143">
        <f t="shared" si="52"/>
        <v>0</v>
      </c>
      <c r="BA102" s="143">
        <f t="shared" si="53"/>
        <v>0</v>
      </c>
      <c r="BB102" s="124">
        <f t="shared" si="54"/>
        <v>47753.47535</v>
      </c>
      <c r="BC102" s="140">
        <f t="shared" ref="BC102:BD102" si="1797">BC$2*AD102</f>
        <v>-3.141592654</v>
      </c>
      <c r="BD102" s="140">
        <f t="shared" si="1797"/>
        <v>-3.141592654</v>
      </c>
      <c r="BE102" s="141">
        <f t="shared" si="56"/>
        <v>-6.283185307</v>
      </c>
      <c r="BF102" s="141">
        <f t="shared" si="57"/>
        <v>0</v>
      </c>
      <c r="BG102" s="122">
        <f t="shared" si="58"/>
        <v>0</v>
      </c>
      <c r="BH102" s="142">
        <f t="shared" ref="BH102:BI102" si="1798">POWER(AH102,BH$2)</f>
        <v>28.79552467</v>
      </c>
      <c r="BI102" s="142">
        <f t="shared" si="1798"/>
        <v>100799.0856</v>
      </c>
      <c r="BJ102" s="130">
        <f t="shared" si="60"/>
        <v>2902562.556</v>
      </c>
      <c r="BK102" s="143">
        <f t="shared" si="61"/>
        <v>26123063.01</v>
      </c>
      <c r="BL102" s="143">
        <f t="shared" si="62"/>
        <v>0</v>
      </c>
      <c r="BM102" s="143">
        <f t="shared" si="63"/>
        <v>0</v>
      </c>
      <c r="BN102" s="124">
        <f t="shared" si="64"/>
        <v>26123063.01</v>
      </c>
      <c r="BO102" s="140">
        <f t="shared" si="65"/>
        <v>0</v>
      </c>
      <c r="BP102" s="141">
        <f t="shared" si="66"/>
        <v>0</v>
      </c>
      <c r="BQ102" s="141">
        <f t="shared" si="67"/>
        <v>0</v>
      </c>
      <c r="BR102" s="122">
        <f t="shared" si="68"/>
        <v>0</v>
      </c>
      <c r="BS102" s="142">
        <f t="shared" si="69"/>
        <v>12617284.78</v>
      </c>
      <c r="BT102" s="130">
        <f t="shared" si="70"/>
        <v>12617284.78</v>
      </c>
      <c r="BU102" s="143">
        <f t="shared" si="71"/>
        <v>-340666689.1</v>
      </c>
      <c r="BV102" s="143">
        <f t="shared" si="72"/>
        <v>0</v>
      </c>
      <c r="BW102" s="143">
        <f t="shared" si="73"/>
        <v>3.141592654</v>
      </c>
      <c r="BX102" s="124">
        <f t="shared" si="74"/>
        <v>340666689.1</v>
      </c>
      <c r="BY102" s="144">
        <f t="shared" ref="BY102:BZ102" si="1799">AY102+BK102+BU102</f>
        <v>-314495872.7</v>
      </c>
      <c r="BZ102" s="144">
        <f t="shared" si="1799"/>
        <v>0</v>
      </c>
      <c r="CA102" s="144">
        <f t="shared" si="76"/>
        <v>-3.141592654</v>
      </c>
      <c r="CB102" s="145">
        <f t="shared" si="77"/>
        <v>314495872.7</v>
      </c>
      <c r="CC102" s="140">
        <f t="shared" ref="CC102:CD102" si="1800">CC$2*AD102</f>
        <v>-6.283185307</v>
      </c>
      <c r="CD102" s="140">
        <f t="shared" si="1800"/>
        <v>-6.283185307</v>
      </c>
      <c r="CE102" s="141">
        <f t="shared" si="79"/>
        <v>-12.56637061</v>
      </c>
      <c r="CF102" s="141">
        <f t="shared" si="80"/>
        <v>0</v>
      </c>
      <c r="CG102" s="122">
        <f t="shared" si="81"/>
        <v>0</v>
      </c>
      <c r="CH102" s="142">
        <f t="shared" ref="CH102:CI102" si="1801">POWER(AH102,CH$2)</f>
        <v>829.1822409</v>
      </c>
      <c r="CI102" s="142">
        <f t="shared" si="1801"/>
        <v>10160455660</v>
      </c>
      <c r="CJ102" s="130">
        <f t="shared" si="83"/>
        <v>8424869393065</v>
      </c>
      <c r="CK102" s="143">
        <f t="shared" si="84"/>
        <v>-8424869393065</v>
      </c>
      <c r="CL102" s="143">
        <f t="shared" si="85"/>
        <v>0</v>
      </c>
      <c r="CM102" s="143">
        <f t="shared" si="86"/>
        <v>3.141592654</v>
      </c>
      <c r="CN102" s="124">
        <f t="shared" si="87"/>
        <v>8424869393065</v>
      </c>
      <c r="CO102" s="140">
        <f t="shared" si="88"/>
        <v>-9.424777961</v>
      </c>
      <c r="CP102" s="141">
        <f t="shared" si="89"/>
        <v>-9.424777961</v>
      </c>
      <c r="CQ102" s="141">
        <f t="shared" si="90"/>
        <v>-3.141592654</v>
      </c>
      <c r="CR102" s="122">
        <f t="shared" si="91"/>
        <v>3.141592654</v>
      </c>
      <c r="CS102" s="142">
        <f t="shared" si="92"/>
        <v>1.02416E+15</v>
      </c>
      <c r="CT102" s="130">
        <f t="shared" si="93"/>
        <v>1.02416E+15</v>
      </c>
      <c r="CU102" s="143">
        <f t="shared" si="94"/>
        <v>-4.09666E+15</v>
      </c>
      <c r="CV102" s="143">
        <f t="shared" si="95"/>
        <v>0.5016959792</v>
      </c>
      <c r="CW102" s="143">
        <f t="shared" si="96"/>
        <v>3.141592654</v>
      </c>
      <c r="CX102" s="124">
        <f t="shared" si="97"/>
        <v>4.09666E+15</v>
      </c>
      <c r="CY102" s="140">
        <f t="shared" si="98"/>
        <v>-9.424777961</v>
      </c>
      <c r="CZ102" s="140">
        <f t="shared" si="99"/>
        <v>0</v>
      </c>
      <c r="DA102" s="141">
        <f t="shared" si="100"/>
        <v>-9.424777961</v>
      </c>
      <c r="DB102" s="141">
        <f t="shared" si="101"/>
        <v>-3.141592654</v>
      </c>
      <c r="DC102" s="122">
        <f t="shared" si="102"/>
        <v>3.141592654</v>
      </c>
      <c r="DD102" s="142">
        <f t="shared" si="103"/>
        <v>23876.73767</v>
      </c>
      <c r="DE102" s="142">
        <f t="shared" si="104"/>
        <v>12617284.78</v>
      </c>
      <c r="DF102" s="130">
        <f t="shared" si="105"/>
        <v>301259598913</v>
      </c>
      <c r="DG102" s="143">
        <f t="shared" si="106"/>
        <v>-1205038395654</v>
      </c>
      <c r="DH102" s="143">
        <f t="shared" si="107"/>
        <v>0.0001475746414</v>
      </c>
      <c r="DI102" s="143">
        <f t="shared" si="108"/>
        <v>3.141592654</v>
      </c>
      <c r="DJ102" s="124">
        <f t="shared" si="109"/>
        <v>1205038395654</v>
      </c>
      <c r="DK102" s="140">
        <f t="shared" ref="DK102:DM102" si="1802">DK$2*AD102</f>
        <v>-3.141592654</v>
      </c>
      <c r="DL102" s="140">
        <f t="shared" si="1802"/>
        <v>-3.141592654</v>
      </c>
      <c r="DM102" s="140">
        <f t="shared" si="1802"/>
        <v>0</v>
      </c>
      <c r="DN102" s="141">
        <f t="shared" si="111"/>
        <v>-6.283185307</v>
      </c>
      <c r="DO102" s="141">
        <f t="shared" si="112"/>
        <v>0</v>
      </c>
      <c r="DP102" s="122">
        <f t="shared" si="113"/>
        <v>0</v>
      </c>
      <c r="DQ102" s="142">
        <f t="shared" ref="DQ102:DS102" si="1803">POWER(AH102,DQ$2)</f>
        <v>28.79552467</v>
      </c>
      <c r="DR102" s="142">
        <f t="shared" si="1803"/>
        <v>100799.0856</v>
      </c>
      <c r="DS102" s="142">
        <f t="shared" si="1803"/>
        <v>12617284.78</v>
      </c>
      <c r="DT102" s="130">
        <f t="shared" si="115"/>
        <v>36622458373722</v>
      </c>
      <c r="DU102" s="143">
        <f t="shared" si="116"/>
        <v>-659204250726990</v>
      </c>
      <c r="DV102" s="143">
        <f t="shared" si="117"/>
        <v>0</v>
      </c>
      <c r="DW102" s="143">
        <f t="shared" si="118"/>
        <v>3.141592654</v>
      </c>
      <c r="DX102" s="124">
        <f t="shared" si="119"/>
        <v>659204250726990</v>
      </c>
      <c r="DY102" s="140">
        <f t="shared" si="120"/>
        <v>0</v>
      </c>
      <c r="DZ102" s="141">
        <f t="shared" si="121"/>
        <v>0</v>
      </c>
      <c r="EA102" s="141">
        <f t="shared" si="122"/>
        <v>0</v>
      </c>
      <c r="EB102" s="122">
        <f t="shared" si="123"/>
        <v>0</v>
      </c>
      <c r="EC102" s="142">
        <f t="shared" si="124"/>
        <v>159195875302118</v>
      </c>
      <c r="ED102" s="130">
        <f t="shared" si="125"/>
        <v>159195875302118</v>
      </c>
      <c r="EE102" s="143">
        <f t="shared" si="126"/>
        <v>4.29829E+15</v>
      </c>
      <c r="EF102" s="143">
        <f t="shared" si="127"/>
        <v>0</v>
      </c>
      <c r="EG102" s="143">
        <f t="shared" si="128"/>
        <v>0</v>
      </c>
      <c r="EH102" s="124">
        <f t="shared" si="129"/>
        <v>4.29829E+15</v>
      </c>
      <c r="EI102" s="144">
        <f t="shared" ref="EI102:EJ102" si="1804">CK102+CU102+DG102+DU102+EE102</f>
        <v>-467204085143471</v>
      </c>
      <c r="EJ102" s="144">
        <f t="shared" si="1804"/>
        <v>0.5018435539</v>
      </c>
      <c r="EK102" s="144">
        <f t="shared" si="131"/>
        <v>3.141592654</v>
      </c>
      <c r="EL102" s="145">
        <f t="shared" si="132"/>
        <v>467204085143471</v>
      </c>
      <c r="EM102" s="140">
        <f t="shared" si="133"/>
        <v>1.570796327</v>
      </c>
      <c r="EN102" s="141">
        <f t="shared" si="134"/>
        <v>1.570796327</v>
      </c>
      <c r="EO102" s="141">
        <f t="shared" si="135"/>
        <v>1.570796327</v>
      </c>
      <c r="EP102" s="122">
        <f t="shared" si="136"/>
        <v>1.570796327</v>
      </c>
      <c r="EQ102" s="142">
        <f t="shared" si="137"/>
        <v>21614904.24</v>
      </c>
      <c r="ER102" s="130">
        <f t="shared" si="138"/>
        <v>21614904.24</v>
      </c>
      <c r="ES102" s="143">
        <f t="shared" si="139"/>
        <v>0.00000005675485485</v>
      </c>
      <c r="ET102" s="143">
        <f t="shared" si="140"/>
        <v>112314337</v>
      </c>
      <c r="EU102" s="143">
        <f t="shared" si="141"/>
        <v>1.570796327</v>
      </c>
      <c r="EV102" s="124">
        <f t="shared" si="142"/>
        <v>112314337</v>
      </c>
      <c r="EW102" s="144">
        <f t="shared" ref="EW102:EX102" si="1805">BY102+ES102</f>
        <v>-314495872.7</v>
      </c>
      <c r="EX102" s="144">
        <f t="shared" si="1805"/>
        <v>112314337</v>
      </c>
      <c r="EY102" s="144">
        <f t="shared" si="144"/>
        <v>2.798584555</v>
      </c>
      <c r="EZ102" s="145">
        <f t="shared" si="145"/>
        <v>333949343.8</v>
      </c>
      <c r="FA102" s="140">
        <f t="shared" si="146"/>
        <v>0.9328615182</v>
      </c>
      <c r="FB102" s="141">
        <f t="shared" si="147"/>
        <v>0.9328615182</v>
      </c>
      <c r="FC102" s="141">
        <f t="shared" si="148"/>
        <v>0.9328615182</v>
      </c>
      <c r="FD102" s="122">
        <f t="shared" si="149"/>
        <v>0.9328615182</v>
      </c>
      <c r="FE102" s="142">
        <f t="shared" si="150"/>
        <v>693.7881293</v>
      </c>
      <c r="FF102" s="130">
        <f t="shared" si="151"/>
        <v>693.7881293</v>
      </c>
      <c r="FG102" s="143">
        <f t="shared" si="152"/>
        <v>109.3129283</v>
      </c>
      <c r="FH102" s="143">
        <f t="shared" si="153"/>
        <v>147.4534173</v>
      </c>
      <c r="FI102" s="143">
        <f t="shared" si="154"/>
        <v>0.9328615182</v>
      </c>
      <c r="FJ102" s="124">
        <f t="shared" si="155"/>
        <v>183.5533344</v>
      </c>
      <c r="FK102" s="140">
        <f t="shared" si="156"/>
        <v>-6.283185307</v>
      </c>
      <c r="FL102" s="141">
        <f t="shared" si="157"/>
        <v>-6.283185307</v>
      </c>
      <c r="FM102" s="141">
        <f t="shared" si="158"/>
        <v>0</v>
      </c>
      <c r="FN102" s="122">
        <f t="shared" si="159"/>
        <v>0</v>
      </c>
      <c r="FO102" s="142">
        <f t="shared" si="160"/>
        <v>829.1822409</v>
      </c>
      <c r="FP102" s="130">
        <f t="shared" si="161"/>
        <v>829.1822409</v>
      </c>
      <c r="FQ102" s="143">
        <f t="shared" si="162"/>
        <v>-829.1822409</v>
      </c>
      <c r="FR102" s="143">
        <f t="shared" si="163"/>
        <v>0</v>
      </c>
      <c r="FS102" s="143">
        <f t="shared" si="164"/>
        <v>3.141592654</v>
      </c>
      <c r="FT102" s="124">
        <f t="shared" si="165"/>
        <v>829.1822409</v>
      </c>
      <c r="FU102" s="144">
        <f t="shared" si="166"/>
        <v>-303226.4391</v>
      </c>
      <c r="FV102" s="144">
        <f t="shared" si="167"/>
        <v>0</v>
      </c>
      <c r="FW102" s="144">
        <f t="shared" si="168"/>
        <v>-3.141592654</v>
      </c>
      <c r="FX102" s="145">
        <f t="shared" si="169"/>
        <v>303226.4391</v>
      </c>
      <c r="FY102" s="140">
        <f t="shared" si="170"/>
        <v>-3.141592654</v>
      </c>
      <c r="FZ102" s="140">
        <f t="shared" si="171"/>
        <v>-0.9328615182</v>
      </c>
      <c r="GA102" s="141">
        <f t="shared" si="172"/>
        <v>-4.074454172</v>
      </c>
      <c r="GB102" s="141">
        <f t="shared" si="173"/>
        <v>-4.074454172</v>
      </c>
      <c r="GC102" s="122">
        <f t="shared" si="174"/>
        <v>2.208731135</v>
      </c>
      <c r="GD102" s="142">
        <f t="shared" si="175"/>
        <v>303226.4391</v>
      </c>
      <c r="GE102" s="142">
        <f t="shared" si="176"/>
        <v>0.005448007814</v>
      </c>
      <c r="GF102" s="130">
        <f t="shared" si="177"/>
        <v>1651.980009</v>
      </c>
      <c r="GG102" s="143">
        <f t="shared" si="178"/>
        <v>-109.3129283</v>
      </c>
      <c r="GH102" s="143">
        <f t="shared" si="179"/>
        <v>147.4534173</v>
      </c>
      <c r="GI102" s="143">
        <f t="shared" si="180"/>
        <v>2.208731135</v>
      </c>
      <c r="GJ102" s="124">
        <f t="shared" si="181"/>
        <v>183.5533344</v>
      </c>
      <c r="GK102" s="146">
        <f t="shared" si="182"/>
        <v>-0.5</v>
      </c>
      <c r="GL102" s="127">
        <f t="shared" si="183"/>
        <v>-0.8660254038</v>
      </c>
      <c r="GM102" s="146">
        <f t="shared" si="184"/>
        <v>-2.094395102</v>
      </c>
      <c r="GN102" s="127">
        <f t="shared" si="185"/>
        <v>1</v>
      </c>
      <c r="GO102" s="147">
        <f t="shared" si="186"/>
        <v>-0.5</v>
      </c>
      <c r="GP102" s="128">
        <f t="shared" si="187"/>
        <v>0.8660254038</v>
      </c>
      <c r="GQ102" s="147">
        <f t="shared" si="188"/>
        <v>2.094395102</v>
      </c>
      <c r="GR102" s="128">
        <f t="shared" si="189"/>
        <v>1</v>
      </c>
      <c r="GS102" s="140">
        <f t="shared" si="190"/>
        <v>-2.094395102</v>
      </c>
      <c r="GT102" s="140">
        <f t="shared" si="191"/>
        <v>0.9328615182</v>
      </c>
      <c r="GU102" s="141">
        <f t="shared" si="192"/>
        <v>-1.161533584</v>
      </c>
      <c r="GV102" s="141">
        <f t="shared" si="193"/>
        <v>-1.161533584</v>
      </c>
      <c r="GW102" s="122">
        <f t="shared" si="194"/>
        <v>-1.161533584</v>
      </c>
      <c r="GX102" s="142">
        <f t="shared" si="195"/>
        <v>1</v>
      </c>
      <c r="GY102" s="142">
        <f t="shared" si="196"/>
        <v>183.5533344</v>
      </c>
      <c r="GZ102" s="130">
        <f t="shared" si="197"/>
        <v>183.5533344</v>
      </c>
      <c r="HA102" s="143">
        <f t="shared" si="198"/>
        <v>73.04194106</v>
      </c>
      <c r="HB102" s="143">
        <f t="shared" si="199"/>
        <v>-168.3944815</v>
      </c>
      <c r="HC102" s="143">
        <f t="shared" si="200"/>
        <v>-1.161533584</v>
      </c>
      <c r="HD102" s="124">
        <f t="shared" si="201"/>
        <v>183.5533344</v>
      </c>
      <c r="HE102" s="140">
        <f t="shared" si="202"/>
        <v>2.094395102</v>
      </c>
      <c r="HF102" s="140">
        <f t="shared" si="203"/>
        <v>2.208731135</v>
      </c>
      <c r="HG102" s="141">
        <f t="shared" si="204"/>
        <v>4.303126238</v>
      </c>
      <c r="HH102" s="141">
        <f t="shared" si="205"/>
        <v>4.303126238</v>
      </c>
      <c r="HI102" s="122">
        <f t="shared" si="206"/>
        <v>-1.980059069</v>
      </c>
      <c r="HJ102" s="142">
        <f t="shared" si="207"/>
        <v>1</v>
      </c>
      <c r="HK102" s="142">
        <f t="shared" si="208"/>
        <v>183.5533344</v>
      </c>
      <c r="HL102" s="130">
        <f t="shared" si="209"/>
        <v>183.5533344</v>
      </c>
      <c r="HM102" s="143">
        <f t="shared" si="210"/>
        <v>-73.04194106</v>
      </c>
      <c r="HN102" s="143">
        <f t="shared" si="211"/>
        <v>-168.3944815</v>
      </c>
      <c r="HO102" s="143">
        <f t="shared" si="212"/>
        <v>-1.980059069</v>
      </c>
      <c r="HP102" s="124">
        <f t="shared" si="213"/>
        <v>183.5533344</v>
      </c>
      <c r="HQ102" s="140">
        <f t="shared" si="214"/>
        <v>2.094395102</v>
      </c>
      <c r="HR102" s="140">
        <f t="shared" si="215"/>
        <v>0.9328615182</v>
      </c>
      <c r="HS102" s="141">
        <f t="shared" si="216"/>
        <v>3.027256621</v>
      </c>
      <c r="HT102" s="141">
        <f t="shared" si="217"/>
        <v>3.027256621</v>
      </c>
      <c r="HU102" s="122">
        <f t="shared" si="218"/>
        <v>3.027256621</v>
      </c>
      <c r="HV102" s="142">
        <f t="shared" si="219"/>
        <v>1</v>
      </c>
      <c r="HW102" s="142">
        <f t="shared" si="220"/>
        <v>183.5533344</v>
      </c>
      <c r="HX102" s="130">
        <f t="shared" si="221"/>
        <v>183.5533344</v>
      </c>
      <c r="HY102" s="143">
        <f t="shared" si="222"/>
        <v>-182.3548694</v>
      </c>
      <c r="HZ102" s="143">
        <f t="shared" si="223"/>
        <v>20.94106427</v>
      </c>
      <c r="IA102" s="143">
        <f t="shared" si="224"/>
        <v>3.027256621</v>
      </c>
      <c r="IB102" s="124">
        <f t="shared" si="225"/>
        <v>183.5533344</v>
      </c>
      <c r="IC102" s="140">
        <f t="shared" si="226"/>
        <v>-2.094395102</v>
      </c>
      <c r="ID102" s="140">
        <f t="shared" si="227"/>
        <v>2.208731135</v>
      </c>
      <c r="IE102" s="141">
        <f t="shared" si="228"/>
        <v>0.114336033</v>
      </c>
      <c r="IF102" s="141">
        <f t="shared" si="229"/>
        <v>0.114336033</v>
      </c>
      <c r="IG102" s="122">
        <f t="shared" si="230"/>
        <v>0.114336033</v>
      </c>
      <c r="IH102" s="142">
        <f t="shared" si="231"/>
        <v>1</v>
      </c>
      <c r="II102" s="142">
        <f t="shared" si="232"/>
        <v>183.5533344</v>
      </c>
      <c r="IJ102" s="130">
        <f t="shared" si="233"/>
        <v>183.5533344</v>
      </c>
      <c r="IK102" s="143">
        <f t="shared" si="234"/>
        <v>182.3548694</v>
      </c>
      <c r="IL102" s="143">
        <f t="shared" si="235"/>
        <v>20.94106427</v>
      </c>
      <c r="IM102" s="143">
        <f t="shared" si="236"/>
        <v>0.114336033</v>
      </c>
      <c r="IN102" s="124">
        <f t="shared" si="237"/>
        <v>183.5533344</v>
      </c>
    </row>
    <row r="103" ht="12.75" customHeight="1">
      <c r="A103" s="129">
        <f>'Cortez Cubic'!AP103</f>
        <v>-0.2187762226</v>
      </c>
      <c r="B103" s="129">
        <f>'Cortez Cubic'!AQ103</f>
        <v>5.323400246</v>
      </c>
      <c r="C103" s="129">
        <f>'Cortez Cubic'!AR103</f>
        <v>10746.5149</v>
      </c>
      <c r="D103" s="129">
        <f>'Cortez Cubic'!AS103</f>
        <v>-1005645.543</v>
      </c>
      <c r="E103" s="129">
        <f t="shared" ref="E103:H103" si="1806">0</f>
        <v>0</v>
      </c>
      <c r="F103" s="129">
        <f t="shared" si="1806"/>
        <v>0</v>
      </c>
      <c r="G103" s="129">
        <f t="shared" si="1806"/>
        <v>0</v>
      </c>
      <c r="H103" s="129">
        <f t="shared" si="1806"/>
        <v>0</v>
      </c>
      <c r="I103" s="110">
        <f>'Cortez Cubic'!I103</f>
        <v>124</v>
      </c>
      <c r="J103" s="130">
        <f t="shared" si="28"/>
        <v>129.344191</v>
      </c>
      <c r="K103" s="131">
        <f t="shared" si="29"/>
        <v>0</v>
      </c>
      <c r="L103" s="131">
        <f t="shared" si="30"/>
        <v>1</v>
      </c>
      <c r="M103" s="132">
        <f t="shared" si="31"/>
        <v>-5.344191037</v>
      </c>
      <c r="N103" s="133">
        <f t="shared" si="32"/>
        <v>13.84176988</v>
      </c>
      <c r="O103" s="134">
        <f t="shared" si="33"/>
        <v>143.1859609</v>
      </c>
      <c r="P103" s="134">
        <f t="shared" si="34"/>
        <v>0</v>
      </c>
      <c r="Q103" s="135">
        <f t="shared" si="35"/>
        <v>129.344191</v>
      </c>
      <c r="R103" s="135">
        <f t="shared" si="36"/>
        <v>0</v>
      </c>
      <c r="S103" s="136">
        <f t="shared" si="37"/>
        <v>-248.1975248</v>
      </c>
      <c r="T103" s="136">
        <f t="shared" si="38"/>
        <v>0</v>
      </c>
      <c r="U103" s="137">
        <f t="shared" ref="U103:X103" si="1807">ATAN2(A103,E103)</f>
        <v>3.141592654</v>
      </c>
      <c r="V103" s="137">
        <f t="shared" si="1807"/>
        <v>0</v>
      </c>
      <c r="W103" s="137">
        <f t="shared" si="1807"/>
        <v>0</v>
      </c>
      <c r="X103" s="137">
        <f t="shared" si="1807"/>
        <v>3.141592654</v>
      </c>
      <c r="Y103" s="137">
        <f t="shared" ref="Y103:AB103" si="1808">SQRT(POWER(A103,2)+POWER(E103,2))</f>
        <v>0.2187762226</v>
      </c>
      <c r="Z103" s="137">
        <f t="shared" si="1808"/>
        <v>5.323400246</v>
      </c>
      <c r="AA103" s="137">
        <f t="shared" si="1808"/>
        <v>10746.5149</v>
      </c>
      <c r="AB103" s="137">
        <f t="shared" si="1808"/>
        <v>1005645.543</v>
      </c>
      <c r="AC103" s="138">
        <f t="shared" ref="AC103:AF103" si="1809">U103-$U103</f>
        <v>0</v>
      </c>
      <c r="AD103" s="138">
        <f t="shared" si="1809"/>
        <v>-3.141592654</v>
      </c>
      <c r="AE103" s="138">
        <f t="shared" si="1809"/>
        <v>-3.141592654</v>
      </c>
      <c r="AF103" s="138">
        <f t="shared" si="1809"/>
        <v>0</v>
      </c>
      <c r="AG103" s="138">
        <f t="shared" ref="AG103:AJ103" si="1810">Y103/$Y103</f>
        <v>1</v>
      </c>
      <c r="AH103" s="138">
        <f t="shared" si="1810"/>
        <v>24.33262711</v>
      </c>
      <c r="AI103" s="138">
        <f t="shared" si="1810"/>
        <v>49121.03688</v>
      </c>
      <c r="AJ103" s="138">
        <f t="shared" si="1810"/>
        <v>4596685.74</v>
      </c>
      <c r="AK103" s="139">
        <f t="shared" ref="AK103:AN103" si="1811">AG103*COS(AC103)</f>
        <v>1</v>
      </c>
      <c r="AL103" s="139">
        <f t="shared" si="1811"/>
        <v>-24.33262711</v>
      </c>
      <c r="AM103" s="139">
        <f t="shared" si="1811"/>
        <v>-49121.03688</v>
      </c>
      <c r="AN103" s="139">
        <f t="shared" si="1811"/>
        <v>4596685.74</v>
      </c>
      <c r="AO103" s="129">
        <f t="shared" ref="AO103:AR103" si="1812">AG103*SIN(AC103)</f>
        <v>0</v>
      </c>
      <c r="AP103" s="129">
        <f t="shared" si="1812"/>
        <v>0</v>
      </c>
      <c r="AQ103" s="129">
        <f t="shared" si="1812"/>
        <v>0</v>
      </c>
      <c r="AR103" s="129">
        <f t="shared" si="1812"/>
        <v>0</v>
      </c>
      <c r="AS103" s="140">
        <f t="shared" si="45"/>
        <v>-9.424777961</v>
      </c>
      <c r="AT103" s="141">
        <f t="shared" si="46"/>
        <v>-9.424777961</v>
      </c>
      <c r="AU103" s="141">
        <f t="shared" si="47"/>
        <v>-3.141592654</v>
      </c>
      <c r="AV103" s="122">
        <f t="shared" si="48"/>
        <v>3.141592654</v>
      </c>
      <c r="AW103" s="142">
        <f t="shared" si="49"/>
        <v>14406.78259</v>
      </c>
      <c r="AX103" s="130">
        <f t="shared" si="50"/>
        <v>14406.78259</v>
      </c>
      <c r="AY103" s="143">
        <f t="shared" si="51"/>
        <v>28813.56519</v>
      </c>
      <c r="AZ103" s="143">
        <f t="shared" si="52"/>
        <v>0</v>
      </c>
      <c r="BA103" s="143">
        <f t="shared" si="53"/>
        <v>0</v>
      </c>
      <c r="BB103" s="124">
        <f t="shared" si="54"/>
        <v>28813.56519</v>
      </c>
      <c r="BC103" s="140">
        <f t="shared" ref="BC103:BD103" si="1813">BC$2*AD103</f>
        <v>-3.141592654</v>
      </c>
      <c r="BD103" s="140">
        <f t="shared" si="1813"/>
        <v>-3.141592654</v>
      </c>
      <c r="BE103" s="141">
        <f t="shared" si="56"/>
        <v>-6.283185307</v>
      </c>
      <c r="BF103" s="141">
        <f t="shared" si="57"/>
        <v>0</v>
      </c>
      <c r="BG103" s="122">
        <f t="shared" si="58"/>
        <v>0</v>
      </c>
      <c r="BH103" s="142">
        <f t="shared" ref="BH103:BI103" si="1814">POWER(AH103,BH$2)</f>
        <v>24.33262711</v>
      </c>
      <c r="BI103" s="142">
        <f t="shared" si="1814"/>
        <v>49121.03688</v>
      </c>
      <c r="BJ103" s="130">
        <f t="shared" si="60"/>
        <v>1195243.874</v>
      </c>
      <c r="BK103" s="143">
        <f t="shared" si="61"/>
        <v>10757194.86</v>
      </c>
      <c r="BL103" s="143">
        <f t="shared" si="62"/>
        <v>0</v>
      </c>
      <c r="BM103" s="143">
        <f t="shared" si="63"/>
        <v>0</v>
      </c>
      <c r="BN103" s="124">
        <f t="shared" si="64"/>
        <v>10757194.86</v>
      </c>
      <c r="BO103" s="140">
        <f t="shared" si="65"/>
        <v>0</v>
      </c>
      <c r="BP103" s="141">
        <f t="shared" si="66"/>
        <v>0</v>
      </c>
      <c r="BQ103" s="141">
        <f t="shared" si="67"/>
        <v>0</v>
      </c>
      <c r="BR103" s="122">
        <f t="shared" si="68"/>
        <v>0</v>
      </c>
      <c r="BS103" s="142">
        <f t="shared" si="69"/>
        <v>4596685.74</v>
      </c>
      <c r="BT103" s="130">
        <f t="shared" si="70"/>
        <v>4596685.74</v>
      </c>
      <c r="BU103" s="143">
        <f t="shared" si="71"/>
        <v>-124110515</v>
      </c>
      <c r="BV103" s="143">
        <f t="shared" si="72"/>
        <v>0</v>
      </c>
      <c r="BW103" s="143">
        <f t="shared" si="73"/>
        <v>3.141592654</v>
      </c>
      <c r="BX103" s="124">
        <f t="shared" si="74"/>
        <v>124110515</v>
      </c>
      <c r="BY103" s="144">
        <f t="shared" ref="BY103:BZ103" si="1815">AY103+BK103+BU103</f>
        <v>-113324506.6</v>
      </c>
      <c r="BZ103" s="144">
        <f t="shared" si="1815"/>
        <v>0</v>
      </c>
      <c r="CA103" s="144">
        <f t="shared" si="76"/>
        <v>-3.141592654</v>
      </c>
      <c r="CB103" s="145">
        <f t="shared" si="77"/>
        <v>113324506.6</v>
      </c>
      <c r="CC103" s="140">
        <f t="shared" ref="CC103:CD103" si="1816">CC$2*AD103</f>
        <v>-6.283185307</v>
      </c>
      <c r="CD103" s="140">
        <f t="shared" si="1816"/>
        <v>-6.283185307</v>
      </c>
      <c r="CE103" s="141">
        <f t="shared" si="79"/>
        <v>-12.56637061</v>
      </c>
      <c r="CF103" s="141">
        <f t="shared" si="80"/>
        <v>0</v>
      </c>
      <c r="CG103" s="122">
        <f t="shared" si="81"/>
        <v>0</v>
      </c>
      <c r="CH103" s="142">
        <f t="shared" ref="CH103:CI103" si="1817">POWER(AH103,CH$2)</f>
        <v>592.0767423</v>
      </c>
      <c r="CI103" s="142">
        <f t="shared" si="1817"/>
        <v>2412876264</v>
      </c>
      <c r="CJ103" s="130">
        <f t="shared" si="83"/>
        <v>1428607917928</v>
      </c>
      <c r="CK103" s="143">
        <f t="shared" si="84"/>
        <v>-1428607917928</v>
      </c>
      <c r="CL103" s="143">
        <f t="shared" si="85"/>
        <v>0</v>
      </c>
      <c r="CM103" s="143">
        <f t="shared" si="86"/>
        <v>3.141592654</v>
      </c>
      <c r="CN103" s="124">
        <f t="shared" si="87"/>
        <v>1428607917928</v>
      </c>
      <c r="CO103" s="140">
        <f t="shared" si="88"/>
        <v>-9.424777961</v>
      </c>
      <c r="CP103" s="141">
        <f t="shared" si="89"/>
        <v>-9.424777961</v>
      </c>
      <c r="CQ103" s="141">
        <f t="shared" si="90"/>
        <v>-3.141592654</v>
      </c>
      <c r="CR103" s="122">
        <f t="shared" si="91"/>
        <v>3.141592654</v>
      </c>
      <c r="CS103" s="142">
        <f t="shared" si="92"/>
        <v>118522983947493</v>
      </c>
      <c r="CT103" s="130">
        <f t="shared" si="93"/>
        <v>118522983947493</v>
      </c>
      <c r="CU103" s="143">
        <f t="shared" si="94"/>
        <v>-474091935789971</v>
      </c>
      <c r="CV103" s="143">
        <f t="shared" si="95"/>
        <v>0.05805951717</v>
      </c>
      <c r="CW103" s="143">
        <f t="shared" si="96"/>
        <v>3.141592654</v>
      </c>
      <c r="CX103" s="124">
        <f t="shared" si="97"/>
        <v>474091935789971</v>
      </c>
      <c r="CY103" s="140">
        <f t="shared" si="98"/>
        <v>-9.424777961</v>
      </c>
      <c r="CZ103" s="140">
        <f t="shared" si="99"/>
        <v>0</v>
      </c>
      <c r="DA103" s="141">
        <f t="shared" si="100"/>
        <v>-9.424777961</v>
      </c>
      <c r="DB103" s="141">
        <f t="shared" si="101"/>
        <v>-3.141592654</v>
      </c>
      <c r="DC103" s="122">
        <f t="shared" si="102"/>
        <v>3.141592654</v>
      </c>
      <c r="DD103" s="142">
        <f t="shared" si="103"/>
        <v>14406.78259</v>
      </c>
      <c r="DE103" s="142">
        <f t="shared" si="104"/>
        <v>4596685.74</v>
      </c>
      <c r="DF103" s="130">
        <f t="shared" si="105"/>
        <v>66223452107</v>
      </c>
      <c r="DG103" s="143">
        <f t="shared" si="106"/>
        <v>-264893808428</v>
      </c>
      <c r="DH103" s="143">
        <f t="shared" si="107"/>
        <v>0.00003244013546</v>
      </c>
      <c r="DI103" s="143">
        <f t="shared" si="108"/>
        <v>3.141592654</v>
      </c>
      <c r="DJ103" s="124">
        <f t="shared" si="109"/>
        <v>264893808428</v>
      </c>
      <c r="DK103" s="140">
        <f t="shared" ref="DK103:DM103" si="1818">DK$2*AD103</f>
        <v>-3.141592654</v>
      </c>
      <c r="DL103" s="140">
        <f t="shared" si="1818"/>
        <v>-3.141592654</v>
      </c>
      <c r="DM103" s="140">
        <f t="shared" si="1818"/>
        <v>0</v>
      </c>
      <c r="DN103" s="141">
        <f t="shared" si="111"/>
        <v>-6.283185307</v>
      </c>
      <c r="DO103" s="141">
        <f t="shared" si="112"/>
        <v>0</v>
      </c>
      <c r="DP103" s="122">
        <f t="shared" si="113"/>
        <v>0</v>
      </c>
      <c r="DQ103" s="142">
        <f t="shared" ref="DQ103:DS103" si="1819">POWER(AH103,DQ$2)</f>
        <v>24.33262711</v>
      </c>
      <c r="DR103" s="142">
        <f t="shared" si="1819"/>
        <v>49121.03688</v>
      </c>
      <c r="DS103" s="142">
        <f t="shared" si="1819"/>
        <v>4596685.74</v>
      </c>
      <c r="DT103" s="130">
        <f t="shared" si="115"/>
        <v>5494160470850</v>
      </c>
      <c r="DU103" s="143">
        <f t="shared" si="116"/>
        <v>-98894888475309</v>
      </c>
      <c r="DV103" s="143">
        <f t="shared" si="117"/>
        <v>0</v>
      </c>
      <c r="DW103" s="143">
        <f t="shared" si="118"/>
        <v>3.141592654</v>
      </c>
      <c r="DX103" s="124">
        <f t="shared" si="119"/>
        <v>98894888475309</v>
      </c>
      <c r="DY103" s="140">
        <f t="shared" si="120"/>
        <v>0</v>
      </c>
      <c r="DZ103" s="141">
        <f t="shared" si="121"/>
        <v>0</v>
      </c>
      <c r="EA103" s="141">
        <f t="shared" si="122"/>
        <v>0</v>
      </c>
      <c r="EB103" s="122">
        <f t="shared" si="123"/>
        <v>0</v>
      </c>
      <c r="EC103" s="142">
        <f t="shared" si="124"/>
        <v>21129519793811</v>
      </c>
      <c r="ED103" s="130">
        <f t="shared" si="125"/>
        <v>21129519793811</v>
      </c>
      <c r="EE103" s="143">
        <f t="shared" si="126"/>
        <v>570497034432894</v>
      </c>
      <c r="EF103" s="143">
        <f t="shared" si="127"/>
        <v>0</v>
      </c>
      <c r="EG103" s="143">
        <f t="shared" si="128"/>
        <v>0</v>
      </c>
      <c r="EH103" s="124">
        <f t="shared" si="129"/>
        <v>570497034432894</v>
      </c>
      <c r="EI103" s="144">
        <f t="shared" ref="EI103:EJ103" si="1820">CK103+CU103+DG103+DU103+EE103</f>
        <v>-4183291558741</v>
      </c>
      <c r="EJ103" s="144">
        <f t="shared" si="1820"/>
        <v>0.0580919573</v>
      </c>
      <c r="EK103" s="144">
        <f t="shared" si="131"/>
        <v>3.141592654</v>
      </c>
      <c r="EL103" s="145">
        <f t="shared" si="132"/>
        <v>4183291558741</v>
      </c>
      <c r="EM103" s="140">
        <f t="shared" si="133"/>
        <v>1.570796327</v>
      </c>
      <c r="EN103" s="141">
        <f t="shared" si="134"/>
        <v>1.570796327</v>
      </c>
      <c r="EO103" s="141">
        <f t="shared" si="135"/>
        <v>1.570796327</v>
      </c>
      <c r="EP103" s="122">
        <f t="shared" si="136"/>
        <v>1.570796327</v>
      </c>
      <c r="EQ103" s="142">
        <f t="shared" si="137"/>
        <v>2045309.649</v>
      </c>
      <c r="ER103" s="130">
        <f t="shared" si="138"/>
        <v>2045309.649</v>
      </c>
      <c r="ES103" s="143">
        <f t="shared" si="139"/>
        <v>0.00000007380556837</v>
      </c>
      <c r="ET103" s="143">
        <f t="shared" si="140"/>
        <v>10627740.69</v>
      </c>
      <c r="EU103" s="143">
        <f t="shared" si="141"/>
        <v>1.570796327</v>
      </c>
      <c r="EV103" s="124">
        <f t="shared" si="142"/>
        <v>10627740.69</v>
      </c>
      <c r="EW103" s="144">
        <f t="shared" ref="EW103:EX103" si="1821">BY103+ES103</f>
        <v>-113324506.6</v>
      </c>
      <c r="EX103" s="144">
        <f t="shared" si="1821"/>
        <v>10627740.69</v>
      </c>
      <c r="EY103" s="144">
        <f t="shared" si="144"/>
        <v>3.04808466</v>
      </c>
      <c r="EZ103" s="145">
        <f t="shared" si="145"/>
        <v>113821758.3</v>
      </c>
      <c r="FA103" s="140">
        <f t="shared" si="146"/>
        <v>1.01602822</v>
      </c>
      <c r="FB103" s="141">
        <f t="shared" si="147"/>
        <v>1.01602822</v>
      </c>
      <c r="FC103" s="141">
        <f t="shared" si="148"/>
        <v>1.01602822</v>
      </c>
      <c r="FD103" s="122">
        <f t="shared" si="149"/>
        <v>1.01602822</v>
      </c>
      <c r="FE103" s="142">
        <f t="shared" si="150"/>
        <v>484.6279192</v>
      </c>
      <c r="FF103" s="130">
        <f t="shared" si="151"/>
        <v>484.6279192</v>
      </c>
      <c r="FG103" s="143">
        <f t="shared" si="152"/>
        <v>67.53754261</v>
      </c>
      <c r="FH103" s="143">
        <f t="shared" si="153"/>
        <v>108.9869056</v>
      </c>
      <c r="FI103" s="143">
        <f t="shared" si="154"/>
        <v>1.01602822</v>
      </c>
      <c r="FJ103" s="124">
        <f t="shared" si="155"/>
        <v>128.2164781</v>
      </c>
      <c r="FK103" s="140">
        <f t="shared" si="156"/>
        <v>-6.283185307</v>
      </c>
      <c r="FL103" s="141">
        <f t="shared" si="157"/>
        <v>-6.283185307</v>
      </c>
      <c r="FM103" s="141">
        <f t="shared" si="158"/>
        <v>0</v>
      </c>
      <c r="FN103" s="122">
        <f t="shared" si="159"/>
        <v>0</v>
      </c>
      <c r="FO103" s="142">
        <f t="shared" si="160"/>
        <v>592.0767423</v>
      </c>
      <c r="FP103" s="130">
        <f t="shared" si="161"/>
        <v>592.0767423</v>
      </c>
      <c r="FQ103" s="143">
        <f t="shared" si="162"/>
        <v>-592.0767423</v>
      </c>
      <c r="FR103" s="143">
        <f t="shared" si="163"/>
        <v>0</v>
      </c>
      <c r="FS103" s="143">
        <f t="shared" si="164"/>
        <v>3.141592654</v>
      </c>
      <c r="FT103" s="124">
        <f t="shared" si="165"/>
        <v>592.0767423</v>
      </c>
      <c r="FU103" s="144">
        <f t="shared" si="166"/>
        <v>-147955.1874</v>
      </c>
      <c r="FV103" s="144">
        <f t="shared" si="167"/>
        <v>0</v>
      </c>
      <c r="FW103" s="144">
        <f t="shared" si="168"/>
        <v>-3.141592654</v>
      </c>
      <c r="FX103" s="145">
        <f t="shared" si="169"/>
        <v>147955.1874</v>
      </c>
      <c r="FY103" s="140">
        <f t="shared" si="170"/>
        <v>-3.141592654</v>
      </c>
      <c r="FZ103" s="140">
        <f t="shared" si="171"/>
        <v>-1.01602822</v>
      </c>
      <c r="GA103" s="141">
        <f t="shared" si="172"/>
        <v>-4.157620874</v>
      </c>
      <c r="GB103" s="141">
        <f t="shared" si="173"/>
        <v>-4.157620874</v>
      </c>
      <c r="GC103" s="122">
        <f t="shared" si="174"/>
        <v>2.125564433</v>
      </c>
      <c r="GD103" s="142">
        <f t="shared" si="175"/>
        <v>147955.1874</v>
      </c>
      <c r="GE103" s="142">
        <f t="shared" si="176"/>
        <v>0.007799309532</v>
      </c>
      <c r="GF103" s="130">
        <f t="shared" si="177"/>
        <v>1153.948303</v>
      </c>
      <c r="GG103" s="143">
        <f t="shared" si="178"/>
        <v>-67.53754261</v>
      </c>
      <c r="GH103" s="143">
        <f t="shared" si="179"/>
        <v>108.9869056</v>
      </c>
      <c r="GI103" s="143">
        <f t="shared" si="180"/>
        <v>2.125564433</v>
      </c>
      <c r="GJ103" s="124">
        <f t="shared" si="181"/>
        <v>128.2164781</v>
      </c>
      <c r="GK103" s="146">
        <f t="shared" si="182"/>
        <v>-0.5</v>
      </c>
      <c r="GL103" s="127">
        <f t="shared" si="183"/>
        <v>-0.8660254038</v>
      </c>
      <c r="GM103" s="146">
        <f t="shared" si="184"/>
        <v>-2.094395102</v>
      </c>
      <c r="GN103" s="127">
        <f t="shared" si="185"/>
        <v>1</v>
      </c>
      <c r="GO103" s="147">
        <f t="shared" si="186"/>
        <v>-0.5</v>
      </c>
      <c r="GP103" s="128">
        <f t="shared" si="187"/>
        <v>0.8660254038</v>
      </c>
      <c r="GQ103" s="147">
        <f t="shared" si="188"/>
        <v>2.094395102</v>
      </c>
      <c r="GR103" s="128">
        <f t="shared" si="189"/>
        <v>1</v>
      </c>
      <c r="GS103" s="140">
        <f t="shared" si="190"/>
        <v>-2.094395102</v>
      </c>
      <c r="GT103" s="140">
        <f t="shared" si="191"/>
        <v>1.01602822</v>
      </c>
      <c r="GU103" s="141">
        <f t="shared" si="192"/>
        <v>-1.078366882</v>
      </c>
      <c r="GV103" s="141">
        <f t="shared" si="193"/>
        <v>-1.078366882</v>
      </c>
      <c r="GW103" s="122">
        <f t="shared" si="194"/>
        <v>-1.078366882</v>
      </c>
      <c r="GX103" s="142">
        <f t="shared" si="195"/>
        <v>1</v>
      </c>
      <c r="GY103" s="142">
        <f t="shared" si="196"/>
        <v>128.2164781</v>
      </c>
      <c r="GZ103" s="130">
        <f t="shared" si="197"/>
        <v>128.2164781</v>
      </c>
      <c r="HA103" s="143">
        <f t="shared" si="198"/>
        <v>60.61665767</v>
      </c>
      <c r="HB103" s="143">
        <f t="shared" si="199"/>
        <v>-112.9826804</v>
      </c>
      <c r="HC103" s="143">
        <f t="shared" si="200"/>
        <v>-1.078366882</v>
      </c>
      <c r="HD103" s="124">
        <f t="shared" si="201"/>
        <v>128.2164781</v>
      </c>
      <c r="HE103" s="140">
        <f t="shared" si="202"/>
        <v>2.094395102</v>
      </c>
      <c r="HF103" s="140">
        <f t="shared" si="203"/>
        <v>2.125564433</v>
      </c>
      <c r="HG103" s="141">
        <f t="shared" si="204"/>
        <v>4.219959536</v>
      </c>
      <c r="HH103" s="141">
        <f t="shared" si="205"/>
        <v>4.219959536</v>
      </c>
      <c r="HI103" s="122">
        <f t="shared" si="206"/>
        <v>-2.063225771</v>
      </c>
      <c r="HJ103" s="142">
        <f t="shared" si="207"/>
        <v>1</v>
      </c>
      <c r="HK103" s="142">
        <f t="shared" si="208"/>
        <v>128.2164781</v>
      </c>
      <c r="HL103" s="130">
        <f t="shared" si="209"/>
        <v>128.2164781</v>
      </c>
      <c r="HM103" s="143">
        <f t="shared" si="210"/>
        <v>-60.61665767</v>
      </c>
      <c r="HN103" s="143">
        <f t="shared" si="211"/>
        <v>-112.9826804</v>
      </c>
      <c r="HO103" s="143">
        <f t="shared" si="212"/>
        <v>-2.063225771</v>
      </c>
      <c r="HP103" s="124">
        <f t="shared" si="213"/>
        <v>128.2164781</v>
      </c>
      <c r="HQ103" s="140">
        <f t="shared" si="214"/>
        <v>2.094395102</v>
      </c>
      <c r="HR103" s="140">
        <f t="shared" si="215"/>
        <v>1.01602822</v>
      </c>
      <c r="HS103" s="141">
        <f t="shared" si="216"/>
        <v>3.110423322</v>
      </c>
      <c r="HT103" s="141">
        <f t="shared" si="217"/>
        <v>3.110423322</v>
      </c>
      <c r="HU103" s="122">
        <f t="shared" si="218"/>
        <v>3.110423322</v>
      </c>
      <c r="HV103" s="142">
        <f t="shared" si="219"/>
        <v>1</v>
      </c>
      <c r="HW103" s="142">
        <f t="shared" si="220"/>
        <v>128.2164781</v>
      </c>
      <c r="HX103" s="130">
        <f t="shared" si="221"/>
        <v>128.2164781</v>
      </c>
      <c r="HY103" s="143">
        <f t="shared" si="222"/>
        <v>-128.1542003</v>
      </c>
      <c r="HZ103" s="143">
        <f t="shared" si="223"/>
        <v>3.995774784</v>
      </c>
      <c r="IA103" s="143">
        <f t="shared" si="224"/>
        <v>3.110423322</v>
      </c>
      <c r="IB103" s="124">
        <f t="shared" si="225"/>
        <v>128.2164781</v>
      </c>
      <c r="IC103" s="140">
        <f t="shared" si="226"/>
        <v>-2.094395102</v>
      </c>
      <c r="ID103" s="140">
        <f t="shared" si="227"/>
        <v>2.125564433</v>
      </c>
      <c r="IE103" s="141">
        <f t="shared" si="228"/>
        <v>0.03116933109</v>
      </c>
      <c r="IF103" s="141">
        <f t="shared" si="229"/>
        <v>0.03116933109</v>
      </c>
      <c r="IG103" s="122">
        <f t="shared" si="230"/>
        <v>0.03116933109</v>
      </c>
      <c r="IH103" s="142">
        <f t="shared" si="231"/>
        <v>1</v>
      </c>
      <c r="II103" s="142">
        <f t="shared" si="232"/>
        <v>128.2164781</v>
      </c>
      <c r="IJ103" s="130">
        <f t="shared" si="233"/>
        <v>128.2164781</v>
      </c>
      <c r="IK103" s="143">
        <f t="shared" si="234"/>
        <v>128.1542003</v>
      </c>
      <c r="IL103" s="143">
        <f t="shared" si="235"/>
        <v>3.995774784</v>
      </c>
      <c r="IM103" s="143">
        <f t="shared" si="236"/>
        <v>0.03116933109</v>
      </c>
      <c r="IN103" s="124">
        <f t="shared" si="237"/>
        <v>128.2164781</v>
      </c>
    </row>
    <row r="104" ht="12.75" customHeight="1">
      <c r="A104" s="129">
        <f>'Cortez Cubic'!AP104</f>
        <v>-0.2187762226</v>
      </c>
      <c r="B104" s="129">
        <f>'Cortez Cubic'!AQ104</f>
        <v>1.288669587</v>
      </c>
      <c r="C104" s="129">
        <f>'Cortez Cubic'!AR104</f>
        <v>1715.925967</v>
      </c>
      <c r="D104" s="129">
        <f>'Cortez Cubic'!AS104</f>
        <v>-64833.13739</v>
      </c>
      <c r="E104" s="129">
        <f t="shared" ref="E104:H104" si="1822">0</f>
        <v>0</v>
      </c>
      <c r="F104" s="129">
        <f t="shared" si="1822"/>
        <v>0</v>
      </c>
      <c r="G104" s="129">
        <f t="shared" si="1822"/>
        <v>0</v>
      </c>
      <c r="H104" s="129">
        <f t="shared" si="1822"/>
        <v>0</v>
      </c>
      <c r="I104" s="110">
        <f>'Cortez Cubic'!I104</f>
        <v>48</v>
      </c>
      <c r="J104" s="130">
        <f t="shared" si="28"/>
        <v>53.40606824</v>
      </c>
      <c r="K104" s="131">
        <f t="shared" si="29"/>
        <v>1</v>
      </c>
      <c r="L104" s="131">
        <f t="shared" si="30"/>
        <v>0</v>
      </c>
      <c r="M104" s="132">
        <f t="shared" si="31"/>
        <v>-5.406068236</v>
      </c>
      <c r="N104" s="133">
        <f t="shared" si="32"/>
        <v>0</v>
      </c>
      <c r="O104" s="134">
        <f t="shared" si="33"/>
        <v>53.40606824</v>
      </c>
      <c r="P104" s="134">
        <f t="shared" si="34"/>
        <v>-9.174432112</v>
      </c>
      <c r="Q104" s="135">
        <f t="shared" si="35"/>
        <v>53.40606824</v>
      </c>
      <c r="R104" s="135">
        <f t="shared" si="36"/>
        <v>9.174432112</v>
      </c>
      <c r="S104" s="136">
        <f t="shared" si="37"/>
        <v>-100.9217816</v>
      </c>
      <c r="T104" s="136">
        <f t="shared" si="38"/>
        <v>0</v>
      </c>
      <c r="U104" s="137">
        <f t="shared" ref="U104:X104" si="1823">ATAN2(A104,E104)</f>
        <v>3.141592654</v>
      </c>
      <c r="V104" s="137">
        <f t="shared" si="1823"/>
        <v>0</v>
      </c>
      <c r="W104" s="137">
        <f t="shared" si="1823"/>
        <v>0</v>
      </c>
      <c r="X104" s="137">
        <f t="shared" si="1823"/>
        <v>3.141592654</v>
      </c>
      <c r="Y104" s="137">
        <f t="shared" ref="Y104:AB104" si="1824">SQRT(POWER(A104,2)+POWER(E104,2))</f>
        <v>0.2187762226</v>
      </c>
      <c r="Z104" s="137">
        <f t="shared" si="1824"/>
        <v>1.288669587</v>
      </c>
      <c r="AA104" s="137">
        <f t="shared" si="1824"/>
        <v>1715.925967</v>
      </c>
      <c r="AB104" s="137">
        <f t="shared" si="1824"/>
        <v>64833.13739</v>
      </c>
      <c r="AC104" s="138">
        <f t="shared" ref="AC104:AF104" si="1825">U104-$U104</f>
        <v>0</v>
      </c>
      <c r="AD104" s="138">
        <f t="shared" si="1825"/>
        <v>-3.141592654</v>
      </c>
      <c r="AE104" s="138">
        <f t="shared" si="1825"/>
        <v>-3.141592654</v>
      </c>
      <c r="AF104" s="138">
        <f t="shared" si="1825"/>
        <v>0</v>
      </c>
      <c r="AG104" s="138">
        <f t="shared" ref="AG104:AJ104" si="1826">Y104/$Y104</f>
        <v>1</v>
      </c>
      <c r="AH104" s="138">
        <f t="shared" si="1826"/>
        <v>5.890354865</v>
      </c>
      <c r="AI104" s="138">
        <f t="shared" si="1826"/>
        <v>7843.292781</v>
      </c>
      <c r="AJ104" s="138">
        <f t="shared" si="1826"/>
        <v>296344.5324</v>
      </c>
      <c r="AK104" s="139">
        <f t="shared" ref="AK104:AN104" si="1827">AG104*COS(AC104)</f>
        <v>1</v>
      </c>
      <c r="AL104" s="139">
        <f t="shared" si="1827"/>
        <v>-5.890354865</v>
      </c>
      <c r="AM104" s="139">
        <f t="shared" si="1827"/>
        <v>-7843.292781</v>
      </c>
      <c r="AN104" s="139">
        <f t="shared" si="1827"/>
        <v>296344.5324</v>
      </c>
      <c r="AO104" s="129">
        <f t="shared" ref="AO104:AR104" si="1828">AG104*SIN(AC104)</f>
        <v>0</v>
      </c>
      <c r="AP104" s="129">
        <f t="shared" si="1828"/>
        <v>0</v>
      </c>
      <c r="AQ104" s="129">
        <f t="shared" si="1828"/>
        <v>0</v>
      </c>
      <c r="AR104" s="129">
        <f t="shared" si="1828"/>
        <v>0</v>
      </c>
      <c r="AS104" s="140">
        <f t="shared" si="45"/>
        <v>-9.424777961</v>
      </c>
      <c r="AT104" s="141">
        <f t="shared" si="46"/>
        <v>-9.424777961</v>
      </c>
      <c r="AU104" s="141">
        <f t="shared" si="47"/>
        <v>-3.141592654</v>
      </c>
      <c r="AV104" s="122">
        <f t="shared" si="48"/>
        <v>3.141592654</v>
      </c>
      <c r="AW104" s="142">
        <f t="shared" si="49"/>
        <v>204.3734042</v>
      </c>
      <c r="AX104" s="130">
        <f t="shared" si="50"/>
        <v>204.3734042</v>
      </c>
      <c r="AY104" s="143">
        <f t="shared" si="51"/>
        <v>408.7468085</v>
      </c>
      <c r="AZ104" s="143">
        <f t="shared" si="52"/>
        <v>0</v>
      </c>
      <c r="BA104" s="143">
        <f t="shared" si="53"/>
        <v>0</v>
      </c>
      <c r="BB104" s="124">
        <f t="shared" si="54"/>
        <v>408.7468085</v>
      </c>
      <c r="BC104" s="140">
        <f t="shared" ref="BC104:BD104" si="1829">BC$2*AD104</f>
        <v>-3.141592654</v>
      </c>
      <c r="BD104" s="140">
        <f t="shared" si="1829"/>
        <v>-3.141592654</v>
      </c>
      <c r="BE104" s="141">
        <f t="shared" si="56"/>
        <v>-6.283185307</v>
      </c>
      <c r="BF104" s="141">
        <f t="shared" si="57"/>
        <v>0</v>
      </c>
      <c r="BG104" s="122">
        <f t="shared" si="58"/>
        <v>0</v>
      </c>
      <c r="BH104" s="142">
        <f t="shared" ref="BH104:BI104" si="1830">POWER(AH104,BH$2)</f>
        <v>5.890354865</v>
      </c>
      <c r="BI104" s="142">
        <f t="shared" si="1830"/>
        <v>7843.292781</v>
      </c>
      <c r="BJ104" s="130">
        <f t="shared" si="60"/>
        <v>46199.77779</v>
      </c>
      <c r="BK104" s="143">
        <f t="shared" si="61"/>
        <v>415798.0001</v>
      </c>
      <c r="BL104" s="143">
        <f t="shared" si="62"/>
        <v>0</v>
      </c>
      <c r="BM104" s="143">
        <f t="shared" si="63"/>
        <v>0</v>
      </c>
      <c r="BN104" s="124">
        <f t="shared" si="64"/>
        <v>415798.0001</v>
      </c>
      <c r="BO104" s="140">
        <f t="shared" si="65"/>
        <v>0</v>
      </c>
      <c r="BP104" s="141">
        <f t="shared" si="66"/>
        <v>0</v>
      </c>
      <c r="BQ104" s="141">
        <f t="shared" si="67"/>
        <v>0</v>
      </c>
      <c r="BR104" s="122">
        <f t="shared" si="68"/>
        <v>0</v>
      </c>
      <c r="BS104" s="142">
        <f t="shared" si="69"/>
        <v>296344.5324</v>
      </c>
      <c r="BT104" s="130">
        <f t="shared" si="70"/>
        <v>296344.5324</v>
      </c>
      <c r="BU104" s="143">
        <f t="shared" si="71"/>
        <v>-8001302.376</v>
      </c>
      <c r="BV104" s="143">
        <f t="shared" si="72"/>
        <v>0</v>
      </c>
      <c r="BW104" s="143">
        <f t="shared" si="73"/>
        <v>3.141592654</v>
      </c>
      <c r="BX104" s="124">
        <f t="shared" si="74"/>
        <v>8001302.376</v>
      </c>
      <c r="BY104" s="144">
        <f t="shared" ref="BY104:BZ104" si="1831">AY104+BK104+BU104</f>
        <v>-7585095.629</v>
      </c>
      <c r="BZ104" s="144">
        <f t="shared" si="1831"/>
        <v>0</v>
      </c>
      <c r="CA104" s="144">
        <f t="shared" si="76"/>
        <v>-3.141592654</v>
      </c>
      <c r="CB104" s="145">
        <f t="shared" si="77"/>
        <v>7585095.629</v>
      </c>
      <c r="CC104" s="140">
        <f t="shared" ref="CC104:CD104" si="1832">CC$2*AD104</f>
        <v>-6.283185307</v>
      </c>
      <c r="CD104" s="140">
        <f t="shared" si="1832"/>
        <v>-6.283185307</v>
      </c>
      <c r="CE104" s="141">
        <f t="shared" si="79"/>
        <v>-12.56637061</v>
      </c>
      <c r="CF104" s="141">
        <f t="shared" si="80"/>
        <v>0</v>
      </c>
      <c r="CG104" s="122">
        <f t="shared" si="81"/>
        <v>0</v>
      </c>
      <c r="CH104" s="142">
        <f t="shared" ref="CH104:CI104" si="1833">POWER(AH104,CH$2)</f>
        <v>34.69628043</v>
      </c>
      <c r="CI104" s="142">
        <f t="shared" si="1833"/>
        <v>61517241.65</v>
      </c>
      <c r="CJ104" s="130">
        <f t="shared" si="83"/>
        <v>2134419468</v>
      </c>
      <c r="CK104" s="143">
        <f t="shared" si="84"/>
        <v>-2134419468</v>
      </c>
      <c r="CL104" s="143">
        <f t="shared" si="85"/>
        <v>0</v>
      </c>
      <c r="CM104" s="143">
        <f t="shared" si="86"/>
        <v>3.141592654</v>
      </c>
      <c r="CN104" s="124">
        <f t="shared" si="87"/>
        <v>2134419468</v>
      </c>
      <c r="CO104" s="140">
        <f t="shared" si="88"/>
        <v>-9.424777961</v>
      </c>
      <c r="CP104" s="141">
        <f t="shared" si="89"/>
        <v>-9.424777961</v>
      </c>
      <c r="CQ104" s="141">
        <f t="shared" si="90"/>
        <v>-3.141592654</v>
      </c>
      <c r="CR104" s="122">
        <f t="shared" si="91"/>
        <v>3.141592654</v>
      </c>
      <c r="CS104" s="142">
        <f t="shared" si="92"/>
        <v>482497737323</v>
      </c>
      <c r="CT104" s="130">
        <f t="shared" si="93"/>
        <v>482497737323</v>
      </c>
      <c r="CU104" s="143">
        <f t="shared" si="94"/>
        <v>-1929990949290</v>
      </c>
      <c r="CV104" s="143">
        <f t="shared" si="95"/>
        <v>0.0002363557238</v>
      </c>
      <c r="CW104" s="143">
        <f t="shared" si="96"/>
        <v>3.141592654</v>
      </c>
      <c r="CX104" s="124">
        <f t="shared" si="97"/>
        <v>1929990949290</v>
      </c>
      <c r="CY104" s="140">
        <f t="shared" si="98"/>
        <v>-9.424777961</v>
      </c>
      <c r="CZ104" s="140">
        <f t="shared" si="99"/>
        <v>0</v>
      </c>
      <c r="DA104" s="141">
        <f t="shared" si="100"/>
        <v>-9.424777961</v>
      </c>
      <c r="DB104" s="141">
        <f t="shared" si="101"/>
        <v>-3.141592654</v>
      </c>
      <c r="DC104" s="122">
        <f t="shared" si="102"/>
        <v>3.141592654</v>
      </c>
      <c r="DD104" s="142">
        <f t="shared" si="103"/>
        <v>204.3734042</v>
      </c>
      <c r="DE104" s="142">
        <f t="shared" si="104"/>
        <v>296344.5324</v>
      </c>
      <c r="DF104" s="130">
        <f t="shared" si="105"/>
        <v>60564940.92</v>
      </c>
      <c r="DG104" s="143">
        <f t="shared" si="106"/>
        <v>-242259763.7</v>
      </c>
      <c r="DH104" s="143">
        <f t="shared" si="107"/>
        <v>0.00000002966826442</v>
      </c>
      <c r="DI104" s="143">
        <f t="shared" si="108"/>
        <v>3.141592654</v>
      </c>
      <c r="DJ104" s="124">
        <f t="shared" si="109"/>
        <v>242259763.7</v>
      </c>
      <c r="DK104" s="140">
        <f t="shared" ref="DK104:DM104" si="1834">DK$2*AD104</f>
        <v>-3.141592654</v>
      </c>
      <c r="DL104" s="140">
        <f t="shared" si="1834"/>
        <v>-3.141592654</v>
      </c>
      <c r="DM104" s="140">
        <f t="shared" si="1834"/>
        <v>0</v>
      </c>
      <c r="DN104" s="141">
        <f t="shared" si="111"/>
        <v>-6.283185307</v>
      </c>
      <c r="DO104" s="141">
        <f t="shared" si="112"/>
        <v>0</v>
      </c>
      <c r="DP104" s="122">
        <f t="shared" si="113"/>
        <v>0</v>
      </c>
      <c r="DQ104" s="142">
        <f t="shared" ref="DQ104:DS104" si="1835">POWER(AH104,DQ$2)</f>
        <v>5.890354865</v>
      </c>
      <c r="DR104" s="142">
        <f t="shared" si="1835"/>
        <v>7843.292781</v>
      </c>
      <c r="DS104" s="142">
        <f t="shared" si="1835"/>
        <v>296344.5324</v>
      </c>
      <c r="DT104" s="130">
        <f t="shared" si="115"/>
        <v>13691051547</v>
      </c>
      <c r="DU104" s="143">
        <f t="shared" si="116"/>
        <v>-246438927850</v>
      </c>
      <c r="DV104" s="143">
        <f t="shared" si="117"/>
        <v>0</v>
      </c>
      <c r="DW104" s="143">
        <f t="shared" si="118"/>
        <v>3.141592654</v>
      </c>
      <c r="DX104" s="124">
        <f t="shared" si="119"/>
        <v>246438927850</v>
      </c>
      <c r="DY104" s="140">
        <f t="shared" si="120"/>
        <v>0</v>
      </c>
      <c r="DZ104" s="141">
        <f t="shared" si="121"/>
        <v>0</v>
      </c>
      <c r="EA104" s="141">
        <f t="shared" si="122"/>
        <v>0</v>
      </c>
      <c r="EB104" s="122">
        <f t="shared" si="123"/>
        <v>0</v>
      </c>
      <c r="EC104" s="142">
        <f t="shared" si="124"/>
        <v>87820081903</v>
      </c>
      <c r="ED104" s="130">
        <f t="shared" si="125"/>
        <v>87820081903</v>
      </c>
      <c r="EE104" s="143">
        <f t="shared" si="126"/>
        <v>2371142211369</v>
      </c>
      <c r="EF104" s="143">
        <f t="shared" si="127"/>
        <v>0</v>
      </c>
      <c r="EG104" s="143">
        <f t="shared" si="128"/>
        <v>0</v>
      </c>
      <c r="EH104" s="124">
        <f t="shared" si="129"/>
        <v>2371142211369</v>
      </c>
      <c r="EI104" s="144">
        <f t="shared" ref="EI104:EJ104" si="1836">CK104+CU104+DG104+DU104+EE104</f>
        <v>192335654996</v>
      </c>
      <c r="EJ104" s="144">
        <f t="shared" si="1836"/>
        <v>0.0002363853921</v>
      </c>
      <c r="EK104" s="144">
        <f t="shared" si="131"/>
        <v>0</v>
      </c>
      <c r="EL104" s="145">
        <f t="shared" si="132"/>
        <v>192335654996</v>
      </c>
      <c r="EM104" s="140">
        <f t="shared" si="133"/>
        <v>0</v>
      </c>
      <c r="EN104" s="141">
        <f t="shared" si="134"/>
        <v>0</v>
      </c>
      <c r="EO104" s="141">
        <f t="shared" si="135"/>
        <v>0</v>
      </c>
      <c r="EP104" s="122">
        <f t="shared" si="136"/>
        <v>0</v>
      </c>
      <c r="EQ104" s="142">
        <f t="shared" si="137"/>
        <v>438560.8909</v>
      </c>
      <c r="ER104" s="130">
        <f t="shared" si="138"/>
        <v>438560.8909</v>
      </c>
      <c r="ES104" s="143">
        <f t="shared" si="139"/>
        <v>2278829.236</v>
      </c>
      <c r="ET104" s="143">
        <f t="shared" si="140"/>
        <v>0.000000001400369428</v>
      </c>
      <c r="EU104" s="143">
        <f t="shared" si="141"/>
        <v>0</v>
      </c>
      <c r="EV104" s="124">
        <f t="shared" si="142"/>
        <v>2278829.236</v>
      </c>
      <c r="EW104" s="144">
        <f t="shared" ref="EW104:EX104" si="1837">BY104+ES104</f>
        <v>-5306266.393</v>
      </c>
      <c r="EX104" s="144">
        <f t="shared" si="1837"/>
        <v>0.000000001400319371</v>
      </c>
      <c r="EY104" s="144">
        <f t="shared" si="144"/>
        <v>3.141592654</v>
      </c>
      <c r="EZ104" s="145">
        <f t="shared" si="145"/>
        <v>5306266.393</v>
      </c>
      <c r="FA104" s="140">
        <f t="shared" si="146"/>
        <v>1.047197551</v>
      </c>
      <c r="FB104" s="141">
        <f t="shared" si="147"/>
        <v>1.047197551</v>
      </c>
      <c r="FC104" s="141">
        <f t="shared" si="148"/>
        <v>1.047197551</v>
      </c>
      <c r="FD104" s="122">
        <f t="shared" si="149"/>
        <v>1.047197551</v>
      </c>
      <c r="FE104" s="142">
        <f t="shared" si="150"/>
        <v>174.4200272</v>
      </c>
      <c r="FF104" s="130">
        <f t="shared" si="151"/>
        <v>174.4200272</v>
      </c>
      <c r="FG104" s="143">
        <f t="shared" si="152"/>
        <v>23.07287788</v>
      </c>
      <c r="FH104" s="143">
        <f t="shared" si="153"/>
        <v>39.96339677</v>
      </c>
      <c r="FI104" s="143">
        <f t="shared" si="154"/>
        <v>1.047197551</v>
      </c>
      <c r="FJ104" s="124">
        <f t="shared" si="155"/>
        <v>46.14575576</v>
      </c>
      <c r="FK104" s="140">
        <f t="shared" si="156"/>
        <v>-6.283185307</v>
      </c>
      <c r="FL104" s="141">
        <f t="shared" si="157"/>
        <v>-6.283185307</v>
      </c>
      <c r="FM104" s="141">
        <f t="shared" si="158"/>
        <v>0</v>
      </c>
      <c r="FN104" s="122">
        <f t="shared" si="159"/>
        <v>0</v>
      </c>
      <c r="FO104" s="142">
        <f t="shared" si="160"/>
        <v>34.69628043</v>
      </c>
      <c r="FP104" s="130">
        <f t="shared" si="161"/>
        <v>34.69628043</v>
      </c>
      <c r="FQ104" s="143">
        <f t="shared" si="162"/>
        <v>-34.69628043</v>
      </c>
      <c r="FR104" s="143">
        <f t="shared" si="163"/>
        <v>0</v>
      </c>
      <c r="FS104" s="143">
        <f t="shared" si="164"/>
        <v>3.141592654</v>
      </c>
      <c r="FT104" s="124">
        <f t="shared" si="165"/>
        <v>34.69628043</v>
      </c>
      <c r="FU104" s="144">
        <f t="shared" si="166"/>
        <v>-23564.57462</v>
      </c>
      <c r="FV104" s="144">
        <f t="shared" si="167"/>
        <v>0</v>
      </c>
      <c r="FW104" s="144">
        <f t="shared" si="168"/>
        <v>-3.141592654</v>
      </c>
      <c r="FX104" s="145">
        <f t="shared" si="169"/>
        <v>23564.57462</v>
      </c>
      <c r="FY104" s="140">
        <f t="shared" si="170"/>
        <v>-3.141592654</v>
      </c>
      <c r="FZ104" s="140">
        <f t="shared" si="171"/>
        <v>-1.047197551</v>
      </c>
      <c r="GA104" s="141">
        <f t="shared" si="172"/>
        <v>-4.188790205</v>
      </c>
      <c r="GB104" s="141">
        <f t="shared" si="173"/>
        <v>-4.188790205</v>
      </c>
      <c r="GC104" s="122">
        <f t="shared" si="174"/>
        <v>2.094395102</v>
      </c>
      <c r="GD104" s="142">
        <f t="shared" si="175"/>
        <v>23564.57462</v>
      </c>
      <c r="GE104" s="142">
        <f t="shared" si="176"/>
        <v>0.02167046532</v>
      </c>
      <c r="GF104" s="130">
        <f t="shared" si="177"/>
        <v>510.6552972</v>
      </c>
      <c r="GG104" s="143">
        <f t="shared" si="178"/>
        <v>-28.36973873</v>
      </c>
      <c r="GH104" s="143">
        <f t="shared" si="179"/>
        <v>49.13782888</v>
      </c>
      <c r="GI104" s="143">
        <f t="shared" si="180"/>
        <v>2.094395102</v>
      </c>
      <c r="GJ104" s="124">
        <f t="shared" si="181"/>
        <v>56.73947746</v>
      </c>
      <c r="GK104" s="146">
        <f t="shared" si="182"/>
        <v>-0.5</v>
      </c>
      <c r="GL104" s="127">
        <f t="shared" si="183"/>
        <v>-0.8660254038</v>
      </c>
      <c r="GM104" s="146">
        <f t="shared" si="184"/>
        <v>-2.094395102</v>
      </c>
      <c r="GN104" s="127">
        <f t="shared" si="185"/>
        <v>1</v>
      </c>
      <c r="GO104" s="147">
        <f t="shared" si="186"/>
        <v>-0.5</v>
      </c>
      <c r="GP104" s="128">
        <f t="shared" si="187"/>
        <v>0.8660254038</v>
      </c>
      <c r="GQ104" s="147">
        <f t="shared" si="188"/>
        <v>2.094395102</v>
      </c>
      <c r="GR104" s="128">
        <f t="shared" si="189"/>
        <v>1</v>
      </c>
      <c r="GS104" s="140">
        <f t="shared" si="190"/>
        <v>-2.094395102</v>
      </c>
      <c r="GT104" s="140">
        <f t="shared" si="191"/>
        <v>1.047197551</v>
      </c>
      <c r="GU104" s="141">
        <f t="shared" si="192"/>
        <v>-1.047197551</v>
      </c>
      <c r="GV104" s="141">
        <f t="shared" si="193"/>
        <v>-1.047197551</v>
      </c>
      <c r="GW104" s="122">
        <f t="shared" si="194"/>
        <v>-1.047197551</v>
      </c>
      <c r="GX104" s="142">
        <f t="shared" si="195"/>
        <v>1</v>
      </c>
      <c r="GY104" s="142">
        <f t="shared" si="196"/>
        <v>46.14575576</v>
      </c>
      <c r="GZ104" s="130">
        <f t="shared" si="197"/>
        <v>46.14575576</v>
      </c>
      <c r="HA104" s="143">
        <f t="shared" si="198"/>
        <v>23.07287788</v>
      </c>
      <c r="HB104" s="143">
        <f t="shared" si="199"/>
        <v>-39.96339677</v>
      </c>
      <c r="HC104" s="143">
        <f t="shared" si="200"/>
        <v>-1.047197551</v>
      </c>
      <c r="HD104" s="124">
        <f t="shared" si="201"/>
        <v>46.14575576</v>
      </c>
      <c r="HE104" s="140">
        <f t="shared" si="202"/>
        <v>2.094395102</v>
      </c>
      <c r="HF104" s="140">
        <f t="shared" si="203"/>
        <v>2.094395102</v>
      </c>
      <c r="HG104" s="141">
        <f t="shared" si="204"/>
        <v>4.188790205</v>
      </c>
      <c r="HH104" s="141">
        <f t="shared" si="205"/>
        <v>4.188790205</v>
      </c>
      <c r="HI104" s="122">
        <f t="shared" si="206"/>
        <v>-2.094395102</v>
      </c>
      <c r="HJ104" s="142">
        <f t="shared" si="207"/>
        <v>1</v>
      </c>
      <c r="HK104" s="142">
        <f t="shared" si="208"/>
        <v>56.73947746</v>
      </c>
      <c r="HL104" s="130">
        <f t="shared" si="209"/>
        <v>56.73947746</v>
      </c>
      <c r="HM104" s="143">
        <f t="shared" si="210"/>
        <v>-28.36973873</v>
      </c>
      <c r="HN104" s="143">
        <f t="shared" si="211"/>
        <v>-49.13782888</v>
      </c>
      <c r="HO104" s="143">
        <f t="shared" si="212"/>
        <v>-2.094395102</v>
      </c>
      <c r="HP104" s="124">
        <f t="shared" si="213"/>
        <v>56.73947746</v>
      </c>
      <c r="HQ104" s="140">
        <f t="shared" si="214"/>
        <v>2.094395102</v>
      </c>
      <c r="HR104" s="140">
        <f t="shared" si="215"/>
        <v>1.047197551</v>
      </c>
      <c r="HS104" s="141">
        <f t="shared" si="216"/>
        <v>3.141592654</v>
      </c>
      <c r="HT104" s="141">
        <f t="shared" si="217"/>
        <v>3.141592654</v>
      </c>
      <c r="HU104" s="122">
        <f t="shared" si="218"/>
        <v>3.141592654</v>
      </c>
      <c r="HV104" s="142">
        <f t="shared" si="219"/>
        <v>1</v>
      </c>
      <c r="HW104" s="142">
        <f t="shared" si="220"/>
        <v>46.14575576</v>
      </c>
      <c r="HX104" s="130">
        <f t="shared" si="221"/>
        <v>46.14575576</v>
      </c>
      <c r="HY104" s="143">
        <f t="shared" si="222"/>
        <v>-46.14575576</v>
      </c>
      <c r="HZ104" s="143">
        <f t="shared" si="223"/>
        <v>0</v>
      </c>
      <c r="IA104" s="143">
        <f t="shared" si="224"/>
        <v>3.141592654</v>
      </c>
      <c r="IB104" s="124">
        <f t="shared" si="225"/>
        <v>46.14575576</v>
      </c>
      <c r="IC104" s="140">
        <f t="shared" si="226"/>
        <v>-2.094395102</v>
      </c>
      <c r="ID104" s="140">
        <f t="shared" si="227"/>
        <v>2.094395102</v>
      </c>
      <c r="IE104" s="141">
        <f t="shared" si="228"/>
        <v>0</v>
      </c>
      <c r="IF104" s="141">
        <f t="shared" si="229"/>
        <v>0</v>
      </c>
      <c r="IG104" s="122">
        <f t="shared" si="230"/>
        <v>0</v>
      </c>
      <c r="IH104" s="142">
        <f t="shared" si="231"/>
        <v>1</v>
      </c>
      <c r="II104" s="142">
        <f t="shared" si="232"/>
        <v>56.73947746</v>
      </c>
      <c r="IJ104" s="130">
        <f t="shared" si="233"/>
        <v>56.73947746</v>
      </c>
      <c r="IK104" s="143">
        <f t="shared" si="234"/>
        <v>56.73947746</v>
      </c>
      <c r="IL104" s="143">
        <f t="shared" si="235"/>
        <v>0</v>
      </c>
      <c r="IM104" s="143">
        <f t="shared" si="236"/>
        <v>0</v>
      </c>
      <c r="IN104" s="124">
        <f t="shared" si="237"/>
        <v>56.73947746</v>
      </c>
    </row>
    <row r="105" ht="12.75" customHeight="1">
      <c r="A105" s="129">
        <f>'Cortez Cubic'!AP105</f>
        <v>-0.2187762226</v>
      </c>
      <c r="B105" s="129">
        <f>'Cortez Cubic'!AQ105</f>
        <v>3.352288287</v>
      </c>
      <c r="C105" s="129">
        <f>'Cortez Cubic'!AR105</f>
        <v>864.5239502</v>
      </c>
      <c r="D105" s="129">
        <f>'Cortez Cubic'!AS105</f>
        <v>-22395.8439</v>
      </c>
      <c r="E105" s="129">
        <f t="shared" ref="E105:H105" si="1838">0</f>
        <v>0</v>
      </c>
      <c r="F105" s="129">
        <f t="shared" si="1838"/>
        <v>0</v>
      </c>
      <c r="G105" s="129">
        <f t="shared" si="1838"/>
        <v>0</v>
      </c>
      <c r="H105" s="129">
        <f t="shared" si="1838"/>
        <v>0</v>
      </c>
      <c r="I105" s="110">
        <f>'Cortez Cubic'!I105</f>
        <v>48</v>
      </c>
      <c r="J105" s="130">
        <f t="shared" si="28"/>
        <v>53.42340574</v>
      </c>
      <c r="K105" s="131">
        <f t="shared" si="29"/>
        <v>1</v>
      </c>
      <c r="L105" s="131">
        <f t="shared" si="30"/>
        <v>0</v>
      </c>
      <c r="M105" s="132">
        <f t="shared" si="31"/>
        <v>-5.423405741</v>
      </c>
      <c r="N105" s="133">
        <f t="shared" si="32"/>
        <v>24.73384365</v>
      </c>
      <c r="O105" s="134">
        <f t="shared" si="33"/>
        <v>53.42340574</v>
      </c>
      <c r="P105" s="134">
        <f t="shared" si="34"/>
        <v>0</v>
      </c>
      <c r="Q105" s="135">
        <f t="shared" si="35"/>
        <v>28.68956209</v>
      </c>
      <c r="R105" s="135">
        <f t="shared" si="36"/>
        <v>0</v>
      </c>
      <c r="S105" s="136">
        <f t="shared" si="37"/>
        <v>-66.79005821</v>
      </c>
      <c r="T105" s="136">
        <f t="shared" si="38"/>
        <v>0</v>
      </c>
      <c r="U105" s="137">
        <f t="shared" ref="U105:X105" si="1839">ATAN2(A105,E105)</f>
        <v>3.141592654</v>
      </c>
      <c r="V105" s="137">
        <f t="shared" si="1839"/>
        <v>0</v>
      </c>
      <c r="W105" s="137">
        <f t="shared" si="1839"/>
        <v>0</v>
      </c>
      <c r="X105" s="137">
        <f t="shared" si="1839"/>
        <v>3.141592654</v>
      </c>
      <c r="Y105" s="137">
        <f t="shared" ref="Y105:AB105" si="1840">SQRT(POWER(A105,2)+POWER(E105,2))</f>
        <v>0.2187762226</v>
      </c>
      <c r="Z105" s="137">
        <f t="shared" si="1840"/>
        <v>3.352288287</v>
      </c>
      <c r="AA105" s="137">
        <f t="shared" si="1840"/>
        <v>864.5239502</v>
      </c>
      <c r="AB105" s="137">
        <f t="shared" si="1840"/>
        <v>22395.8439</v>
      </c>
      <c r="AC105" s="138">
        <f t="shared" ref="AC105:AF105" si="1841">U105-$U105</f>
        <v>0</v>
      </c>
      <c r="AD105" s="138">
        <f t="shared" si="1841"/>
        <v>-3.141592654</v>
      </c>
      <c r="AE105" s="138">
        <f t="shared" si="1841"/>
        <v>-3.141592654</v>
      </c>
      <c r="AF105" s="138">
        <f t="shared" si="1841"/>
        <v>0</v>
      </c>
      <c r="AG105" s="138">
        <f t="shared" ref="AG105:AJ105" si="1842">Y105/$Y105</f>
        <v>1</v>
      </c>
      <c r="AH105" s="138">
        <f t="shared" si="1842"/>
        <v>15.32290962</v>
      </c>
      <c r="AI105" s="138">
        <f t="shared" si="1842"/>
        <v>3951.635785</v>
      </c>
      <c r="AJ105" s="138">
        <f t="shared" si="1842"/>
        <v>102368.7292</v>
      </c>
      <c r="AK105" s="139">
        <f t="shared" ref="AK105:AN105" si="1843">AG105*COS(AC105)</f>
        <v>1</v>
      </c>
      <c r="AL105" s="139">
        <f t="shared" si="1843"/>
        <v>-15.32290962</v>
      </c>
      <c r="AM105" s="139">
        <f t="shared" si="1843"/>
        <v>-3951.635785</v>
      </c>
      <c r="AN105" s="139">
        <f t="shared" si="1843"/>
        <v>102368.7292</v>
      </c>
      <c r="AO105" s="129">
        <f t="shared" ref="AO105:AR105" si="1844">AG105*SIN(AC105)</f>
        <v>0</v>
      </c>
      <c r="AP105" s="129">
        <f t="shared" si="1844"/>
        <v>0</v>
      </c>
      <c r="AQ105" s="129">
        <f t="shared" si="1844"/>
        <v>0</v>
      </c>
      <c r="AR105" s="129">
        <f t="shared" si="1844"/>
        <v>0</v>
      </c>
      <c r="AS105" s="140">
        <f t="shared" si="45"/>
        <v>-9.424777961</v>
      </c>
      <c r="AT105" s="141">
        <f t="shared" si="46"/>
        <v>-9.424777961</v>
      </c>
      <c r="AU105" s="141">
        <f t="shared" si="47"/>
        <v>-3.141592654</v>
      </c>
      <c r="AV105" s="122">
        <f t="shared" si="48"/>
        <v>3.141592654</v>
      </c>
      <c r="AW105" s="142">
        <f t="shared" si="49"/>
        <v>3597.689844</v>
      </c>
      <c r="AX105" s="130">
        <f t="shared" si="50"/>
        <v>3597.689844</v>
      </c>
      <c r="AY105" s="143">
        <f t="shared" si="51"/>
        <v>7195.379689</v>
      </c>
      <c r="AZ105" s="143">
        <f t="shared" si="52"/>
        <v>0</v>
      </c>
      <c r="BA105" s="143">
        <f t="shared" si="53"/>
        <v>0</v>
      </c>
      <c r="BB105" s="124">
        <f t="shared" si="54"/>
        <v>7195.379689</v>
      </c>
      <c r="BC105" s="140">
        <f t="shared" ref="BC105:BD105" si="1845">BC$2*AD105</f>
        <v>-3.141592654</v>
      </c>
      <c r="BD105" s="140">
        <f t="shared" si="1845"/>
        <v>-3.141592654</v>
      </c>
      <c r="BE105" s="141">
        <f t="shared" si="56"/>
        <v>-6.283185307</v>
      </c>
      <c r="BF105" s="141">
        <f t="shared" si="57"/>
        <v>0</v>
      </c>
      <c r="BG105" s="122">
        <f t="shared" si="58"/>
        <v>0</v>
      </c>
      <c r="BH105" s="142">
        <f t="shared" ref="BH105:BI105" si="1846">POWER(AH105,BH$2)</f>
        <v>15.32290962</v>
      </c>
      <c r="BI105" s="142">
        <f t="shared" si="1846"/>
        <v>3951.635785</v>
      </c>
      <c r="BJ105" s="130">
        <f t="shared" si="60"/>
        <v>60550.558</v>
      </c>
      <c r="BK105" s="143">
        <f t="shared" si="61"/>
        <v>544955.022</v>
      </c>
      <c r="BL105" s="143">
        <f t="shared" si="62"/>
        <v>0</v>
      </c>
      <c r="BM105" s="143">
        <f t="shared" si="63"/>
        <v>0</v>
      </c>
      <c r="BN105" s="124">
        <f t="shared" si="64"/>
        <v>544955.022</v>
      </c>
      <c r="BO105" s="140">
        <f t="shared" si="65"/>
        <v>0</v>
      </c>
      <c r="BP105" s="141">
        <f t="shared" si="66"/>
        <v>0</v>
      </c>
      <c r="BQ105" s="141">
        <f t="shared" si="67"/>
        <v>0</v>
      </c>
      <c r="BR105" s="122">
        <f t="shared" si="68"/>
        <v>0</v>
      </c>
      <c r="BS105" s="142">
        <f t="shared" si="69"/>
        <v>102368.7292</v>
      </c>
      <c r="BT105" s="130">
        <f t="shared" si="70"/>
        <v>102368.7292</v>
      </c>
      <c r="BU105" s="143">
        <f t="shared" si="71"/>
        <v>-2763955.69</v>
      </c>
      <c r="BV105" s="143">
        <f t="shared" si="72"/>
        <v>0</v>
      </c>
      <c r="BW105" s="143">
        <f t="shared" si="73"/>
        <v>3.141592654</v>
      </c>
      <c r="BX105" s="124">
        <f t="shared" si="74"/>
        <v>2763955.69</v>
      </c>
      <c r="BY105" s="144">
        <f t="shared" ref="BY105:BZ105" si="1847">AY105+BK105+BU105</f>
        <v>-2211805.288</v>
      </c>
      <c r="BZ105" s="144">
        <f t="shared" si="1847"/>
        <v>0</v>
      </c>
      <c r="CA105" s="144">
        <f t="shared" si="76"/>
        <v>-3.141592654</v>
      </c>
      <c r="CB105" s="145">
        <f t="shared" si="77"/>
        <v>2211805.288</v>
      </c>
      <c r="CC105" s="140">
        <f t="shared" ref="CC105:CD105" si="1848">CC$2*AD105</f>
        <v>-6.283185307</v>
      </c>
      <c r="CD105" s="140">
        <f t="shared" si="1848"/>
        <v>-6.283185307</v>
      </c>
      <c r="CE105" s="141">
        <f t="shared" si="79"/>
        <v>-12.56637061</v>
      </c>
      <c r="CF105" s="141">
        <f t="shared" si="80"/>
        <v>0</v>
      </c>
      <c r="CG105" s="122">
        <f t="shared" si="81"/>
        <v>0</v>
      </c>
      <c r="CH105" s="142">
        <f t="shared" ref="CH105:CI105" si="1849">POWER(AH105,CH$2)</f>
        <v>234.7915593</v>
      </c>
      <c r="CI105" s="142">
        <f t="shared" si="1849"/>
        <v>15615425.38</v>
      </c>
      <c r="CJ105" s="130">
        <f t="shared" si="83"/>
        <v>3666370075</v>
      </c>
      <c r="CK105" s="143">
        <f t="shared" si="84"/>
        <v>-3666370075</v>
      </c>
      <c r="CL105" s="143">
        <f t="shared" si="85"/>
        <v>0</v>
      </c>
      <c r="CM105" s="143">
        <f t="shared" si="86"/>
        <v>3.141592654</v>
      </c>
      <c r="CN105" s="124">
        <f t="shared" si="87"/>
        <v>3666370075</v>
      </c>
      <c r="CO105" s="140">
        <f t="shared" si="88"/>
        <v>-9.424777961</v>
      </c>
      <c r="CP105" s="141">
        <f t="shared" si="89"/>
        <v>-9.424777961</v>
      </c>
      <c r="CQ105" s="141">
        <f t="shared" si="90"/>
        <v>-3.141592654</v>
      </c>
      <c r="CR105" s="122">
        <f t="shared" si="91"/>
        <v>3.141592654</v>
      </c>
      <c r="CS105" s="142">
        <f t="shared" si="92"/>
        <v>61706473728</v>
      </c>
      <c r="CT105" s="130">
        <f t="shared" si="93"/>
        <v>61706473728</v>
      </c>
      <c r="CU105" s="143">
        <f t="shared" si="94"/>
        <v>-246825894911</v>
      </c>
      <c r="CV105" s="143">
        <f t="shared" si="95"/>
        <v>0.00003022745421</v>
      </c>
      <c r="CW105" s="143">
        <f t="shared" si="96"/>
        <v>3.141592654</v>
      </c>
      <c r="CX105" s="124">
        <f t="shared" si="97"/>
        <v>246825894911</v>
      </c>
      <c r="CY105" s="140">
        <f t="shared" si="98"/>
        <v>-9.424777961</v>
      </c>
      <c r="CZ105" s="140">
        <f t="shared" si="99"/>
        <v>0</v>
      </c>
      <c r="DA105" s="141">
        <f t="shared" si="100"/>
        <v>-9.424777961</v>
      </c>
      <c r="DB105" s="141">
        <f t="shared" si="101"/>
        <v>-3.141592654</v>
      </c>
      <c r="DC105" s="122">
        <f t="shared" si="102"/>
        <v>3.141592654</v>
      </c>
      <c r="DD105" s="142">
        <f t="shared" si="103"/>
        <v>3597.689844</v>
      </c>
      <c r="DE105" s="142">
        <f t="shared" si="104"/>
        <v>102368.7292</v>
      </c>
      <c r="DF105" s="130">
        <f t="shared" si="105"/>
        <v>368290937.6</v>
      </c>
      <c r="DG105" s="143">
        <f t="shared" si="106"/>
        <v>-1473163750</v>
      </c>
      <c r="DH105" s="143">
        <f t="shared" si="107"/>
        <v>0.0000001804105271</v>
      </c>
      <c r="DI105" s="143">
        <f t="shared" si="108"/>
        <v>3.141592654</v>
      </c>
      <c r="DJ105" s="124">
        <f t="shared" si="109"/>
        <v>1473163750</v>
      </c>
      <c r="DK105" s="140">
        <f t="shared" ref="DK105:DM105" si="1850">DK$2*AD105</f>
        <v>-3.141592654</v>
      </c>
      <c r="DL105" s="140">
        <f t="shared" si="1850"/>
        <v>-3.141592654</v>
      </c>
      <c r="DM105" s="140">
        <f t="shared" si="1850"/>
        <v>0</v>
      </c>
      <c r="DN105" s="141">
        <f t="shared" si="111"/>
        <v>-6.283185307</v>
      </c>
      <c r="DO105" s="141">
        <f t="shared" si="112"/>
        <v>0</v>
      </c>
      <c r="DP105" s="122">
        <f t="shared" si="113"/>
        <v>0</v>
      </c>
      <c r="DQ105" s="142">
        <f t="shared" ref="DQ105:DS105" si="1851">POWER(AH105,DQ$2)</f>
        <v>15.32290962</v>
      </c>
      <c r="DR105" s="142">
        <f t="shared" si="1851"/>
        <v>3951.635785</v>
      </c>
      <c r="DS105" s="142">
        <f t="shared" si="1851"/>
        <v>102368.7292</v>
      </c>
      <c r="DT105" s="130">
        <f t="shared" si="115"/>
        <v>6198483678</v>
      </c>
      <c r="DU105" s="143">
        <f t="shared" si="116"/>
        <v>-111572706199</v>
      </c>
      <c r="DV105" s="143">
        <f t="shared" si="117"/>
        <v>0</v>
      </c>
      <c r="DW105" s="143">
        <f t="shared" si="118"/>
        <v>3.141592654</v>
      </c>
      <c r="DX105" s="124">
        <f t="shared" si="119"/>
        <v>111572706199</v>
      </c>
      <c r="DY105" s="140">
        <f t="shared" si="120"/>
        <v>0</v>
      </c>
      <c r="DZ105" s="141">
        <f t="shared" si="121"/>
        <v>0</v>
      </c>
      <c r="EA105" s="141">
        <f t="shared" si="122"/>
        <v>0</v>
      </c>
      <c r="EB105" s="122">
        <f t="shared" si="123"/>
        <v>0</v>
      </c>
      <c r="EC105" s="142">
        <f t="shared" si="124"/>
        <v>10479356727</v>
      </c>
      <c r="ED105" s="130">
        <f t="shared" si="125"/>
        <v>10479356727</v>
      </c>
      <c r="EE105" s="143">
        <f t="shared" si="126"/>
        <v>282942631616</v>
      </c>
      <c r="EF105" s="143">
        <f t="shared" si="127"/>
        <v>0</v>
      </c>
      <c r="EG105" s="143">
        <f t="shared" si="128"/>
        <v>0</v>
      </c>
      <c r="EH105" s="124">
        <f t="shared" si="129"/>
        <v>282942631616</v>
      </c>
      <c r="EI105" s="144">
        <f t="shared" ref="EI105:EJ105" si="1852">CK105+CU105+DG105+DU105+EE105</f>
        <v>-80595503319</v>
      </c>
      <c r="EJ105" s="144">
        <f t="shared" si="1852"/>
        <v>0.00003040786474</v>
      </c>
      <c r="EK105" s="144">
        <f t="shared" si="131"/>
        <v>3.141592654</v>
      </c>
      <c r="EL105" s="145">
        <f t="shared" si="132"/>
        <v>80595503319</v>
      </c>
      <c r="EM105" s="140">
        <f t="shared" si="133"/>
        <v>1.570796327</v>
      </c>
      <c r="EN105" s="141">
        <f t="shared" si="134"/>
        <v>1.570796327</v>
      </c>
      <c r="EO105" s="141">
        <f t="shared" si="135"/>
        <v>1.570796327</v>
      </c>
      <c r="EP105" s="122">
        <f t="shared" si="136"/>
        <v>1.570796327</v>
      </c>
      <c r="EQ105" s="142">
        <f t="shared" si="137"/>
        <v>283893.4718</v>
      </c>
      <c r="ER105" s="130">
        <f t="shared" si="138"/>
        <v>283893.4718</v>
      </c>
      <c r="ES105" s="143">
        <f t="shared" si="139"/>
        <v>0.0000000004178770479</v>
      </c>
      <c r="ET105" s="143">
        <f t="shared" si="140"/>
        <v>1475153.751</v>
      </c>
      <c r="EU105" s="143">
        <f t="shared" si="141"/>
        <v>1.570796327</v>
      </c>
      <c r="EV105" s="124">
        <f t="shared" si="142"/>
        <v>1475153.751</v>
      </c>
      <c r="EW105" s="144">
        <f t="shared" ref="EW105:EX105" si="1853">BY105+ES105</f>
        <v>-2211805.288</v>
      </c>
      <c r="EX105" s="144">
        <f t="shared" si="1853"/>
        <v>1475153.751</v>
      </c>
      <c r="EY105" s="144">
        <f t="shared" si="144"/>
        <v>2.553396984</v>
      </c>
      <c r="EZ105" s="145">
        <f t="shared" si="145"/>
        <v>2658601.366</v>
      </c>
      <c r="FA105" s="140">
        <f t="shared" si="146"/>
        <v>0.851132328</v>
      </c>
      <c r="FB105" s="141">
        <f t="shared" si="147"/>
        <v>0.851132328</v>
      </c>
      <c r="FC105" s="141">
        <f t="shared" si="148"/>
        <v>0.851132328</v>
      </c>
      <c r="FD105" s="122">
        <f t="shared" si="149"/>
        <v>0.851132328</v>
      </c>
      <c r="FE105" s="142">
        <f t="shared" si="150"/>
        <v>138.5323095</v>
      </c>
      <c r="FF105" s="130">
        <f t="shared" si="151"/>
        <v>138.5323095</v>
      </c>
      <c r="FG105" s="143">
        <f t="shared" si="152"/>
        <v>24.1578846</v>
      </c>
      <c r="FH105" s="143">
        <f t="shared" si="153"/>
        <v>27.56259224</v>
      </c>
      <c r="FI105" s="143">
        <f t="shared" si="154"/>
        <v>0.851132328</v>
      </c>
      <c r="FJ105" s="124">
        <f t="shared" si="155"/>
        <v>36.65105564</v>
      </c>
      <c r="FK105" s="140">
        <f t="shared" si="156"/>
        <v>-6.283185307</v>
      </c>
      <c r="FL105" s="141">
        <f t="shared" si="157"/>
        <v>-6.283185307</v>
      </c>
      <c r="FM105" s="141">
        <f t="shared" si="158"/>
        <v>0</v>
      </c>
      <c r="FN105" s="122">
        <f t="shared" si="159"/>
        <v>0</v>
      </c>
      <c r="FO105" s="142">
        <f t="shared" si="160"/>
        <v>234.7915593</v>
      </c>
      <c r="FP105" s="130">
        <f t="shared" si="161"/>
        <v>234.7915593</v>
      </c>
      <c r="FQ105" s="143">
        <f t="shared" si="162"/>
        <v>-234.7915593</v>
      </c>
      <c r="FR105" s="143">
        <f t="shared" si="163"/>
        <v>0</v>
      </c>
      <c r="FS105" s="143">
        <f t="shared" si="164"/>
        <v>3.141592654</v>
      </c>
      <c r="FT105" s="124">
        <f t="shared" si="165"/>
        <v>234.7915593</v>
      </c>
      <c r="FU105" s="144">
        <f t="shared" si="166"/>
        <v>-12089.69891</v>
      </c>
      <c r="FV105" s="144">
        <f t="shared" si="167"/>
        <v>0</v>
      </c>
      <c r="FW105" s="144">
        <f t="shared" si="168"/>
        <v>-3.141592654</v>
      </c>
      <c r="FX105" s="145">
        <f t="shared" si="169"/>
        <v>12089.69891</v>
      </c>
      <c r="FY105" s="140">
        <f t="shared" si="170"/>
        <v>-3.141592654</v>
      </c>
      <c r="FZ105" s="140">
        <f t="shared" si="171"/>
        <v>-0.851132328</v>
      </c>
      <c r="GA105" s="141">
        <f t="shared" si="172"/>
        <v>-3.992724982</v>
      </c>
      <c r="GB105" s="141">
        <f t="shared" si="173"/>
        <v>-3.992724982</v>
      </c>
      <c r="GC105" s="122">
        <f t="shared" si="174"/>
        <v>2.290460326</v>
      </c>
      <c r="GD105" s="142">
        <f t="shared" si="175"/>
        <v>12089.69891</v>
      </c>
      <c r="GE105" s="142">
        <f t="shared" si="176"/>
        <v>0.02728434373</v>
      </c>
      <c r="GF105" s="130">
        <f t="shared" si="177"/>
        <v>329.8595007</v>
      </c>
      <c r="GG105" s="143">
        <f t="shared" si="178"/>
        <v>-24.1578846</v>
      </c>
      <c r="GH105" s="143">
        <f t="shared" si="179"/>
        <v>27.56259224</v>
      </c>
      <c r="GI105" s="143">
        <f t="shared" si="180"/>
        <v>2.290460326</v>
      </c>
      <c r="GJ105" s="124">
        <f t="shared" si="181"/>
        <v>36.65105564</v>
      </c>
      <c r="GK105" s="146">
        <f t="shared" si="182"/>
        <v>-0.5</v>
      </c>
      <c r="GL105" s="127">
        <f t="shared" si="183"/>
        <v>-0.8660254038</v>
      </c>
      <c r="GM105" s="146">
        <f t="shared" si="184"/>
        <v>-2.094395102</v>
      </c>
      <c r="GN105" s="127">
        <f t="shared" si="185"/>
        <v>1</v>
      </c>
      <c r="GO105" s="147">
        <f t="shared" si="186"/>
        <v>-0.5</v>
      </c>
      <c r="GP105" s="128">
        <f t="shared" si="187"/>
        <v>0.8660254038</v>
      </c>
      <c r="GQ105" s="147">
        <f t="shared" si="188"/>
        <v>2.094395102</v>
      </c>
      <c r="GR105" s="128">
        <f t="shared" si="189"/>
        <v>1</v>
      </c>
      <c r="GS105" s="140">
        <f t="shared" si="190"/>
        <v>-2.094395102</v>
      </c>
      <c r="GT105" s="140">
        <f t="shared" si="191"/>
        <v>0.851132328</v>
      </c>
      <c r="GU105" s="141">
        <f t="shared" si="192"/>
        <v>-1.243262774</v>
      </c>
      <c r="GV105" s="141">
        <f t="shared" si="193"/>
        <v>-1.243262774</v>
      </c>
      <c r="GW105" s="122">
        <f t="shared" si="194"/>
        <v>-1.243262774</v>
      </c>
      <c r="GX105" s="142">
        <f t="shared" si="195"/>
        <v>1</v>
      </c>
      <c r="GY105" s="142">
        <f t="shared" si="196"/>
        <v>36.65105564</v>
      </c>
      <c r="GZ105" s="130">
        <f t="shared" si="197"/>
        <v>36.65105564</v>
      </c>
      <c r="HA105" s="143">
        <f t="shared" si="198"/>
        <v>11.79096278</v>
      </c>
      <c r="HB105" s="143">
        <f t="shared" si="199"/>
        <v>-34.70263789</v>
      </c>
      <c r="HC105" s="143">
        <f t="shared" si="200"/>
        <v>-1.243262774</v>
      </c>
      <c r="HD105" s="124">
        <f t="shared" si="201"/>
        <v>36.65105564</v>
      </c>
      <c r="HE105" s="140">
        <f t="shared" si="202"/>
        <v>2.094395102</v>
      </c>
      <c r="HF105" s="140">
        <f t="shared" si="203"/>
        <v>2.290460326</v>
      </c>
      <c r="HG105" s="141">
        <f t="shared" si="204"/>
        <v>4.384855428</v>
      </c>
      <c r="HH105" s="141">
        <f t="shared" si="205"/>
        <v>4.384855428</v>
      </c>
      <c r="HI105" s="122">
        <f t="shared" si="206"/>
        <v>-1.898329879</v>
      </c>
      <c r="HJ105" s="142">
        <f t="shared" si="207"/>
        <v>1</v>
      </c>
      <c r="HK105" s="142">
        <f t="shared" si="208"/>
        <v>36.65105564</v>
      </c>
      <c r="HL105" s="130">
        <f t="shared" si="209"/>
        <v>36.65105564</v>
      </c>
      <c r="HM105" s="143">
        <f t="shared" si="210"/>
        <v>-11.79096278</v>
      </c>
      <c r="HN105" s="143">
        <f t="shared" si="211"/>
        <v>-34.70263789</v>
      </c>
      <c r="HO105" s="143">
        <f t="shared" si="212"/>
        <v>-1.898329879</v>
      </c>
      <c r="HP105" s="124">
        <f t="shared" si="213"/>
        <v>36.65105564</v>
      </c>
      <c r="HQ105" s="140">
        <f t="shared" si="214"/>
        <v>2.094395102</v>
      </c>
      <c r="HR105" s="140">
        <f t="shared" si="215"/>
        <v>0.851132328</v>
      </c>
      <c r="HS105" s="141">
        <f t="shared" si="216"/>
        <v>2.94552743</v>
      </c>
      <c r="HT105" s="141">
        <f t="shared" si="217"/>
        <v>2.94552743</v>
      </c>
      <c r="HU105" s="122">
        <f t="shared" si="218"/>
        <v>2.94552743</v>
      </c>
      <c r="HV105" s="142">
        <f t="shared" si="219"/>
        <v>1</v>
      </c>
      <c r="HW105" s="142">
        <f t="shared" si="220"/>
        <v>36.65105564</v>
      </c>
      <c r="HX105" s="130">
        <f t="shared" si="221"/>
        <v>36.65105564</v>
      </c>
      <c r="HY105" s="143">
        <f t="shared" si="222"/>
        <v>-35.94884738</v>
      </c>
      <c r="HZ105" s="143">
        <f t="shared" si="223"/>
        <v>7.140045644</v>
      </c>
      <c r="IA105" s="143">
        <f t="shared" si="224"/>
        <v>2.94552743</v>
      </c>
      <c r="IB105" s="124">
        <f t="shared" si="225"/>
        <v>36.65105564</v>
      </c>
      <c r="IC105" s="140">
        <f t="shared" si="226"/>
        <v>-2.094395102</v>
      </c>
      <c r="ID105" s="140">
        <f t="shared" si="227"/>
        <v>2.290460326</v>
      </c>
      <c r="IE105" s="141">
        <f t="shared" si="228"/>
        <v>0.1960652232</v>
      </c>
      <c r="IF105" s="141">
        <f t="shared" si="229"/>
        <v>0.1960652232</v>
      </c>
      <c r="IG105" s="122">
        <f t="shared" si="230"/>
        <v>0.1960652232</v>
      </c>
      <c r="IH105" s="142">
        <f t="shared" si="231"/>
        <v>1</v>
      </c>
      <c r="II105" s="142">
        <f t="shared" si="232"/>
        <v>36.65105564</v>
      </c>
      <c r="IJ105" s="130">
        <f t="shared" si="233"/>
        <v>36.65105564</v>
      </c>
      <c r="IK105" s="143">
        <f t="shared" si="234"/>
        <v>35.94884738</v>
      </c>
      <c r="IL105" s="143">
        <f t="shared" si="235"/>
        <v>7.140045644</v>
      </c>
      <c r="IM105" s="143">
        <f t="shared" si="236"/>
        <v>0.1960652232</v>
      </c>
      <c r="IN105" s="124">
        <f t="shared" si="237"/>
        <v>36.65105564</v>
      </c>
    </row>
    <row r="106" ht="12.75" customHeight="1">
      <c r="A106" s="129">
        <f>'Cortez Cubic'!AP106</f>
        <v>-0.2187762226</v>
      </c>
      <c r="B106" s="129">
        <f>'Cortez Cubic'!AQ106</f>
        <v>8.264108191</v>
      </c>
      <c r="C106" s="129">
        <f>'Cortez Cubic'!AR106</f>
        <v>1838.082785</v>
      </c>
      <c r="D106" s="129">
        <f>'Cortez Cubic'!AS106</f>
        <v>-67642.52739</v>
      </c>
      <c r="E106" s="129">
        <f t="shared" ref="E106:H106" si="1854">0</f>
        <v>0</v>
      </c>
      <c r="F106" s="129">
        <f t="shared" si="1854"/>
        <v>0</v>
      </c>
      <c r="G106" s="129">
        <f t="shared" si="1854"/>
        <v>0</v>
      </c>
      <c r="H106" s="129">
        <f t="shared" si="1854"/>
        <v>0</v>
      </c>
      <c r="I106" s="110">
        <f>'Cortez Cubic'!I106</f>
        <v>87</v>
      </c>
      <c r="J106" s="130">
        <f t="shared" si="28"/>
        <v>92.47275932</v>
      </c>
      <c r="K106" s="131">
        <f t="shared" si="29"/>
        <v>1</v>
      </c>
      <c r="L106" s="131">
        <f t="shared" si="30"/>
        <v>0</v>
      </c>
      <c r="M106" s="132">
        <f t="shared" si="31"/>
        <v>-5.472759315</v>
      </c>
      <c r="N106" s="133">
        <f t="shared" si="32"/>
        <v>55.85704753</v>
      </c>
      <c r="O106" s="134">
        <f t="shared" si="33"/>
        <v>92.47275932</v>
      </c>
      <c r="P106" s="134">
        <f t="shared" si="34"/>
        <v>0</v>
      </c>
      <c r="Q106" s="135">
        <f t="shared" si="35"/>
        <v>36.61571179</v>
      </c>
      <c r="R106" s="135">
        <f t="shared" si="36"/>
        <v>0</v>
      </c>
      <c r="S106" s="136">
        <f t="shared" si="37"/>
        <v>-91.31421898</v>
      </c>
      <c r="T106" s="136">
        <f t="shared" si="38"/>
        <v>0</v>
      </c>
      <c r="U106" s="137">
        <f t="shared" ref="U106:X106" si="1855">ATAN2(A106,E106)</f>
        <v>3.141592654</v>
      </c>
      <c r="V106" s="137">
        <f t="shared" si="1855"/>
        <v>0</v>
      </c>
      <c r="W106" s="137">
        <f t="shared" si="1855"/>
        <v>0</v>
      </c>
      <c r="X106" s="137">
        <f t="shared" si="1855"/>
        <v>3.141592654</v>
      </c>
      <c r="Y106" s="137">
        <f t="shared" ref="Y106:AB106" si="1856">SQRT(POWER(A106,2)+POWER(E106,2))</f>
        <v>0.2187762226</v>
      </c>
      <c r="Z106" s="137">
        <f t="shared" si="1856"/>
        <v>8.264108191</v>
      </c>
      <c r="AA106" s="137">
        <f t="shared" si="1856"/>
        <v>1838.082785</v>
      </c>
      <c r="AB106" s="137">
        <f t="shared" si="1856"/>
        <v>67642.52739</v>
      </c>
      <c r="AC106" s="138">
        <f t="shared" ref="AC106:AF106" si="1857">U106-$U106</f>
        <v>0</v>
      </c>
      <c r="AD106" s="138">
        <f t="shared" si="1857"/>
        <v>-3.141592654</v>
      </c>
      <c r="AE106" s="138">
        <f t="shared" si="1857"/>
        <v>-3.141592654</v>
      </c>
      <c r="AF106" s="138">
        <f t="shared" si="1857"/>
        <v>0</v>
      </c>
      <c r="AG106" s="138">
        <f t="shared" ref="AG106:AJ106" si="1858">Y106/$Y106</f>
        <v>1</v>
      </c>
      <c r="AH106" s="138">
        <f t="shared" si="1858"/>
        <v>37.77425213</v>
      </c>
      <c r="AI106" s="138">
        <f t="shared" si="1858"/>
        <v>8401.657014</v>
      </c>
      <c r="AJ106" s="138">
        <f t="shared" si="1858"/>
        <v>309185.9188</v>
      </c>
      <c r="AK106" s="139">
        <f t="shared" ref="AK106:AN106" si="1859">AG106*COS(AC106)</f>
        <v>1</v>
      </c>
      <c r="AL106" s="139">
        <f t="shared" si="1859"/>
        <v>-37.77425213</v>
      </c>
      <c r="AM106" s="139">
        <f t="shared" si="1859"/>
        <v>-8401.657014</v>
      </c>
      <c r="AN106" s="139">
        <f t="shared" si="1859"/>
        <v>309185.9188</v>
      </c>
      <c r="AO106" s="129">
        <f t="shared" ref="AO106:AR106" si="1860">AG106*SIN(AC106)</f>
        <v>0</v>
      </c>
      <c r="AP106" s="129">
        <f t="shared" si="1860"/>
        <v>0</v>
      </c>
      <c r="AQ106" s="129">
        <f t="shared" si="1860"/>
        <v>0</v>
      </c>
      <c r="AR106" s="129">
        <f t="shared" si="1860"/>
        <v>0</v>
      </c>
      <c r="AS106" s="140">
        <f t="shared" si="45"/>
        <v>-9.424777961</v>
      </c>
      <c r="AT106" s="141">
        <f t="shared" si="46"/>
        <v>-9.424777961</v>
      </c>
      <c r="AU106" s="141">
        <f t="shared" si="47"/>
        <v>-3.141592654</v>
      </c>
      <c r="AV106" s="122">
        <f t="shared" si="48"/>
        <v>3.141592654</v>
      </c>
      <c r="AW106" s="142">
        <f t="shared" si="49"/>
        <v>53899.85838</v>
      </c>
      <c r="AX106" s="130">
        <f t="shared" si="50"/>
        <v>53899.85838</v>
      </c>
      <c r="AY106" s="143">
        <f t="shared" si="51"/>
        <v>107799.7168</v>
      </c>
      <c r="AZ106" s="143">
        <f t="shared" si="52"/>
        <v>0</v>
      </c>
      <c r="BA106" s="143">
        <f t="shared" si="53"/>
        <v>0</v>
      </c>
      <c r="BB106" s="124">
        <f t="shared" si="54"/>
        <v>107799.7168</v>
      </c>
      <c r="BC106" s="140">
        <f t="shared" ref="BC106:BD106" si="1861">BC$2*AD106</f>
        <v>-3.141592654</v>
      </c>
      <c r="BD106" s="140">
        <f t="shared" si="1861"/>
        <v>-3.141592654</v>
      </c>
      <c r="BE106" s="141">
        <f t="shared" si="56"/>
        <v>-6.283185307</v>
      </c>
      <c r="BF106" s="141">
        <f t="shared" si="57"/>
        <v>0</v>
      </c>
      <c r="BG106" s="122">
        <f t="shared" si="58"/>
        <v>0</v>
      </c>
      <c r="BH106" s="142">
        <f t="shared" ref="BH106:BI106" si="1862">POWER(AH106,BH$2)</f>
        <v>37.77425213</v>
      </c>
      <c r="BI106" s="142">
        <f t="shared" si="1862"/>
        <v>8401.657014</v>
      </c>
      <c r="BJ106" s="130">
        <f t="shared" si="60"/>
        <v>317366.3103</v>
      </c>
      <c r="BK106" s="143">
        <f t="shared" si="61"/>
        <v>2856296.793</v>
      </c>
      <c r="BL106" s="143">
        <f t="shared" si="62"/>
        <v>0</v>
      </c>
      <c r="BM106" s="143">
        <f t="shared" si="63"/>
        <v>0</v>
      </c>
      <c r="BN106" s="124">
        <f t="shared" si="64"/>
        <v>2856296.793</v>
      </c>
      <c r="BO106" s="140">
        <f t="shared" si="65"/>
        <v>0</v>
      </c>
      <c r="BP106" s="141">
        <f t="shared" si="66"/>
        <v>0</v>
      </c>
      <c r="BQ106" s="141">
        <f t="shared" si="67"/>
        <v>0</v>
      </c>
      <c r="BR106" s="122">
        <f t="shared" si="68"/>
        <v>0</v>
      </c>
      <c r="BS106" s="142">
        <f t="shared" si="69"/>
        <v>309185.9188</v>
      </c>
      <c r="BT106" s="130">
        <f t="shared" si="70"/>
        <v>309185.9188</v>
      </c>
      <c r="BU106" s="143">
        <f t="shared" si="71"/>
        <v>-8348019.807</v>
      </c>
      <c r="BV106" s="143">
        <f t="shared" si="72"/>
        <v>0</v>
      </c>
      <c r="BW106" s="143">
        <f t="shared" si="73"/>
        <v>3.141592654</v>
      </c>
      <c r="BX106" s="124">
        <f t="shared" si="74"/>
        <v>8348019.807</v>
      </c>
      <c r="BY106" s="144">
        <f t="shared" ref="BY106:BZ106" si="1863">AY106+BK106+BU106</f>
        <v>-5383923.297</v>
      </c>
      <c r="BZ106" s="144">
        <f t="shared" si="1863"/>
        <v>0</v>
      </c>
      <c r="CA106" s="144">
        <f t="shared" si="76"/>
        <v>-3.141592654</v>
      </c>
      <c r="CB106" s="145">
        <f t="shared" si="77"/>
        <v>5383923.297</v>
      </c>
      <c r="CC106" s="140">
        <f t="shared" ref="CC106:CD106" si="1864">CC$2*AD106</f>
        <v>-6.283185307</v>
      </c>
      <c r="CD106" s="140">
        <f t="shared" si="1864"/>
        <v>-6.283185307</v>
      </c>
      <c r="CE106" s="141">
        <f t="shared" si="79"/>
        <v>-12.56637061</v>
      </c>
      <c r="CF106" s="141">
        <f t="shared" si="80"/>
        <v>0</v>
      </c>
      <c r="CG106" s="122">
        <f t="shared" si="81"/>
        <v>0</v>
      </c>
      <c r="CH106" s="142">
        <f t="shared" ref="CH106:CI106" si="1865">POWER(AH106,CH$2)</f>
        <v>1426.894124</v>
      </c>
      <c r="CI106" s="142">
        <f t="shared" si="1865"/>
        <v>70587840.59</v>
      </c>
      <c r="CJ106" s="130">
        <f t="shared" si="83"/>
        <v>100721374930</v>
      </c>
      <c r="CK106" s="143">
        <f t="shared" si="84"/>
        <v>-100721374930</v>
      </c>
      <c r="CL106" s="143">
        <f t="shared" si="85"/>
        <v>0</v>
      </c>
      <c r="CM106" s="143">
        <f t="shared" si="86"/>
        <v>3.141592654</v>
      </c>
      <c r="CN106" s="124">
        <f t="shared" si="87"/>
        <v>100721374930</v>
      </c>
      <c r="CO106" s="140">
        <f t="shared" si="88"/>
        <v>-9.424777961</v>
      </c>
      <c r="CP106" s="141">
        <f t="shared" si="89"/>
        <v>-9.424777961</v>
      </c>
      <c r="CQ106" s="141">
        <f t="shared" si="90"/>
        <v>-3.141592654</v>
      </c>
      <c r="CR106" s="122">
        <f t="shared" si="91"/>
        <v>3.141592654</v>
      </c>
      <c r="CS106" s="142">
        <f t="shared" si="92"/>
        <v>593054825975</v>
      </c>
      <c r="CT106" s="130">
        <f t="shared" si="93"/>
        <v>593054825975</v>
      </c>
      <c r="CU106" s="143">
        <f t="shared" si="94"/>
        <v>-2372219303899</v>
      </c>
      <c r="CV106" s="143">
        <f t="shared" si="95"/>
        <v>0.0002905130777</v>
      </c>
      <c r="CW106" s="143">
        <f t="shared" si="96"/>
        <v>3.141592654</v>
      </c>
      <c r="CX106" s="124">
        <f t="shared" si="97"/>
        <v>2372219303899</v>
      </c>
      <c r="CY106" s="140">
        <f t="shared" si="98"/>
        <v>-9.424777961</v>
      </c>
      <c r="CZ106" s="140">
        <f t="shared" si="99"/>
        <v>0</v>
      </c>
      <c r="DA106" s="141">
        <f t="shared" si="100"/>
        <v>-9.424777961</v>
      </c>
      <c r="DB106" s="141">
        <f t="shared" si="101"/>
        <v>-3.141592654</v>
      </c>
      <c r="DC106" s="122">
        <f t="shared" si="102"/>
        <v>3.141592654</v>
      </c>
      <c r="DD106" s="142">
        <f t="shared" si="103"/>
        <v>53899.85838</v>
      </c>
      <c r="DE106" s="142">
        <f t="shared" si="104"/>
        <v>309185.9188</v>
      </c>
      <c r="DF106" s="130">
        <f t="shared" si="105"/>
        <v>16665077236</v>
      </c>
      <c r="DG106" s="143">
        <f t="shared" si="106"/>
        <v>-66660308944</v>
      </c>
      <c r="DH106" s="143">
        <f t="shared" si="107"/>
        <v>0.000008163533398</v>
      </c>
      <c r="DI106" s="143">
        <f t="shared" si="108"/>
        <v>3.141592654</v>
      </c>
      <c r="DJ106" s="124">
        <f t="shared" si="109"/>
        <v>66660308944</v>
      </c>
      <c r="DK106" s="140">
        <f t="shared" ref="DK106:DM106" si="1866">DK$2*AD106</f>
        <v>-3.141592654</v>
      </c>
      <c r="DL106" s="140">
        <f t="shared" si="1866"/>
        <v>-3.141592654</v>
      </c>
      <c r="DM106" s="140">
        <f t="shared" si="1866"/>
        <v>0</v>
      </c>
      <c r="DN106" s="141">
        <f t="shared" si="111"/>
        <v>-6.283185307</v>
      </c>
      <c r="DO106" s="141">
        <f t="shared" si="112"/>
        <v>0</v>
      </c>
      <c r="DP106" s="122">
        <f t="shared" si="113"/>
        <v>0</v>
      </c>
      <c r="DQ106" s="142">
        <f t="shared" ref="DQ106:DS106" si="1867">POWER(AH106,DQ$2)</f>
        <v>37.77425213</v>
      </c>
      <c r="DR106" s="142">
        <f t="shared" si="1867"/>
        <v>8401.657014</v>
      </c>
      <c r="DS106" s="142">
        <f t="shared" si="1867"/>
        <v>309185.9188</v>
      </c>
      <c r="DT106" s="130">
        <f t="shared" si="115"/>
        <v>98125194248</v>
      </c>
      <c r="DU106" s="143">
        <f t="shared" si="116"/>
        <v>-1766253496472</v>
      </c>
      <c r="DV106" s="143">
        <f t="shared" si="117"/>
        <v>0</v>
      </c>
      <c r="DW106" s="143">
        <f t="shared" si="118"/>
        <v>3.141592654</v>
      </c>
      <c r="DX106" s="124">
        <f t="shared" si="119"/>
        <v>1766253496472</v>
      </c>
      <c r="DY106" s="140">
        <f t="shared" si="120"/>
        <v>0</v>
      </c>
      <c r="DZ106" s="141">
        <f t="shared" si="121"/>
        <v>0</v>
      </c>
      <c r="EA106" s="141">
        <f t="shared" si="122"/>
        <v>0</v>
      </c>
      <c r="EB106" s="122">
        <f t="shared" si="123"/>
        <v>0</v>
      </c>
      <c r="EC106" s="142">
        <f t="shared" si="124"/>
        <v>95595932372</v>
      </c>
      <c r="ED106" s="130">
        <f t="shared" si="125"/>
        <v>95595932372</v>
      </c>
      <c r="EE106" s="143">
        <f t="shared" si="126"/>
        <v>2581090174056</v>
      </c>
      <c r="EF106" s="143">
        <f t="shared" si="127"/>
        <v>0</v>
      </c>
      <c r="EG106" s="143">
        <f t="shared" si="128"/>
        <v>0</v>
      </c>
      <c r="EH106" s="124">
        <f t="shared" si="129"/>
        <v>2581090174056</v>
      </c>
      <c r="EI106" s="144">
        <f t="shared" ref="EI106:EJ106" si="1868">CK106+CU106+DG106+DU106+EE106</f>
        <v>-1724764310189</v>
      </c>
      <c r="EJ106" s="144">
        <f t="shared" si="1868"/>
        <v>0.0002986766111</v>
      </c>
      <c r="EK106" s="144">
        <f t="shared" si="131"/>
        <v>3.141592654</v>
      </c>
      <c r="EL106" s="145">
        <f t="shared" si="132"/>
        <v>1724764310189</v>
      </c>
      <c r="EM106" s="140">
        <f t="shared" si="133"/>
        <v>1.570796327</v>
      </c>
      <c r="EN106" s="141">
        <f t="shared" si="134"/>
        <v>1.570796327</v>
      </c>
      <c r="EO106" s="141">
        <f t="shared" si="135"/>
        <v>1.570796327</v>
      </c>
      <c r="EP106" s="122">
        <f t="shared" si="136"/>
        <v>1.570796327</v>
      </c>
      <c r="EQ106" s="142">
        <f t="shared" si="137"/>
        <v>1313302.825</v>
      </c>
      <c r="ER106" s="130">
        <f t="shared" si="138"/>
        <v>1313302.825</v>
      </c>
      <c r="ES106" s="143">
        <f t="shared" si="139"/>
        <v>0.0000000004178569371</v>
      </c>
      <c r="ET106" s="143">
        <f t="shared" si="140"/>
        <v>6824121.656</v>
      </c>
      <c r="EU106" s="143">
        <f t="shared" si="141"/>
        <v>1.570796327</v>
      </c>
      <c r="EV106" s="124">
        <f t="shared" si="142"/>
        <v>6824121.656</v>
      </c>
      <c r="EW106" s="144">
        <f t="shared" ref="EW106:EX106" si="1869">BY106+ES106</f>
        <v>-5383923.297</v>
      </c>
      <c r="EX106" s="144">
        <f t="shared" si="1869"/>
        <v>6824121.656</v>
      </c>
      <c r="EY106" s="144">
        <f t="shared" si="144"/>
        <v>2.238765989</v>
      </c>
      <c r="EZ106" s="145">
        <f t="shared" si="145"/>
        <v>8692253.243</v>
      </c>
      <c r="FA106" s="140">
        <f t="shared" si="146"/>
        <v>0.7462553298</v>
      </c>
      <c r="FB106" s="141">
        <f t="shared" si="147"/>
        <v>0.7462553298</v>
      </c>
      <c r="FC106" s="141">
        <f t="shared" si="148"/>
        <v>0.7462553298</v>
      </c>
      <c r="FD106" s="122">
        <f t="shared" si="149"/>
        <v>0.7462553298</v>
      </c>
      <c r="FE106" s="142">
        <f t="shared" si="150"/>
        <v>205.6099482</v>
      </c>
      <c r="FF106" s="130">
        <f t="shared" si="151"/>
        <v>205.6099482</v>
      </c>
      <c r="FG106" s="143">
        <f t="shared" si="152"/>
        <v>39.94067097</v>
      </c>
      <c r="FH106" s="143">
        <f t="shared" si="153"/>
        <v>36.93018998</v>
      </c>
      <c r="FI106" s="143">
        <f t="shared" si="154"/>
        <v>0.7462553298</v>
      </c>
      <c r="FJ106" s="124">
        <f t="shared" si="155"/>
        <v>54.39757467</v>
      </c>
      <c r="FK106" s="140">
        <f t="shared" si="156"/>
        <v>-6.283185307</v>
      </c>
      <c r="FL106" s="141">
        <f t="shared" si="157"/>
        <v>-6.283185307</v>
      </c>
      <c r="FM106" s="141">
        <f t="shared" si="158"/>
        <v>0</v>
      </c>
      <c r="FN106" s="122">
        <f t="shared" si="159"/>
        <v>0</v>
      </c>
      <c r="FO106" s="142">
        <f t="shared" si="160"/>
        <v>1426.894124</v>
      </c>
      <c r="FP106" s="130">
        <f t="shared" si="161"/>
        <v>1426.894124</v>
      </c>
      <c r="FQ106" s="143">
        <f t="shared" si="162"/>
        <v>-1426.894124</v>
      </c>
      <c r="FR106" s="143">
        <f t="shared" si="163"/>
        <v>0</v>
      </c>
      <c r="FS106" s="143">
        <f t="shared" si="164"/>
        <v>3.141592654</v>
      </c>
      <c r="FT106" s="124">
        <f t="shared" si="165"/>
        <v>1426.894124</v>
      </c>
      <c r="FU106" s="144">
        <f t="shared" si="166"/>
        <v>-26631.86517</v>
      </c>
      <c r="FV106" s="144">
        <f t="shared" si="167"/>
        <v>0</v>
      </c>
      <c r="FW106" s="144">
        <f t="shared" si="168"/>
        <v>-3.141592654</v>
      </c>
      <c r="FX106" s="145">
        <f t="shared" si="169"/>
        <v>26631.86517</v>
      </c>
      <c r="FY106" s="140">
        <f t="shared" si="170"/>
        <v>-3.141592654</v>
      </c>
      <c r="FZ106" s="140">
        <f t="shared" si="171"/>
        <v>-0.7462553298</v>
      </c>
      <c r="GA106" s="141">
        <f t="shared" si="172"/>
        <v>-3.887847983</v>
      </c>
      <c r="GB106" s="141">
        <f t="shared" si="173"/>
        <v>-3.887847983</v>
      </c>
      <c r="GC106" s="122">
        <f t="shared" si="174"/>
        <v>2.395337324</v>
      </c>
      <c r="GD106" s="142">
        <f t="shared" si="175"/>
        <v>26631.86517</v>
      </c>
      <c r="GE106" s="142">
        <f t="shared" si="176"/>
        <v>0.01838317252</v>
      </c>
      <c r="GF106" s="130">
        <f t="shared" si="177"/>
        <v>489.578172</v>
      </c>
      <c r="GG106" s="143">
        <f t="shared" si="178"/>
        <v>-39.94067097</v>
      </c>
      <c r="GH106" s="143">
        <f t="shared" si="179"/>
        <v>36.93018998</v>
      </c>
      <c r="GI106" s="143">
        <f t="shared" si="180"/>
        <v>2.395337324</v>
      </c>
      <c r="GJ106" s="124">
        <f t="shared" si="181"/>
        <v>54.39757467</v>
      </c>
      <c r="GK106" s="146">
        <f t="shared" si="182"/>
        <v>-0.5</v>
      </c>
      <c r="GL106" s="127">
        <f t="shared" si="183"/>
        <v>-0.8660254038</v>
      </c>
      <c r="GM106" s="146">
        <f t="shared" si="184"/>
        <v>-2.094395102</v>
      </c>
      <c r="GN106" s="127">
        <f t="shared" si="185"/>
        <v>1</v>
      </c>
      <c r="GO106" s="147">
        <f t="shared" si="186"/>
        <v>-0.5</v>
      </c>
      <c r="GP106" s="128">
        <f t="shared" si="187"/>
        <v>0.8660254038</v>
      </c>
      <c r="GQ106" s="147">
        <f t="shared" si="188"/>
        <v>2.094395102</v>
      </c>
      <c r="GR106" s="128">
        <f t="shared" si="189"/>
        <v>1</v>
      </c>
      <c r="GS106" s="140">
        <f t="shared" si="190"/>
        <v>-2.094395102</v>
      </c>
      <c r="GT106" s="140">
        <f t="shared" si="191"/>
        <v>0.7462553298</v>
      </c>
      <c r="GU106" s="141">
        <f t="shared" si="192"/>
        <v>-1.348139773</v>
      </c>
      <c r="GV106" s="141">
        <f t="shared" si="193"/>
        <v>-1.348139773</v>
      </c>
      <c r="GW106" s="122">
        <f t="shared" si="194"/>
        <v>-1.348139773</v>
      </c>
      <c r="GX106" s="142">
        <f t="shared" si="195"/>
        <v>1</v>
      </c>
      <c r="GY106" s="142">
        <f t="shared" si="196"/>
        <v>54.39757467</v>
      </c>
      <c r="GZ106" s="130">
        <f t="shared" si="197"/>
        <v>54.39757467</v>
      </c>
      <c r="HA106" s="143">
        <f t="shared" si="198"/>
        <v>12.01214721</v>
      </c>
      <c r="HB106" s="143">
        <f t="shared" si="199"/>
        <v>-53.05473069</v>
      </c>
      <c r="HC106" s="143">
        <f t="shared" si="200"/>
        <v>-1.348139773</v>
      </c>
      <c r="HD106" s="124">
        <f t="shared" si="201"/>
        <v>54.39757467</v>
      </c>
      <c r="HE106" s="140">
        <f t="shared" si="202"/>
        <v>2.094395102</v>
      </c>
      <c r="HF106" s="140">
        <f t="shared" si="203"/>
        <v>2.395337324</v>
      </c>
      <c r="HG106" s="141">
        <f t="shared" si="204"/>
        <v>4.489732426</v>
      </c>
      <c r="HH106" s="141">
        <f t="shared" si="205"/>
        <v>4.489732426</v>
      </c>
      <c r="HI106" s="122">
        <f t="shared" si="206"/>
        <v>-1.793452881</v>
      </c>
      <c r="HJ106" s="142">
        <f t="shared" si="207"/>
        <v>1</v>
      </c>
      <c r="HK106" s="142">
        <f t="shared" si="208"/>
        <v>54.39757467</v>
      </c>
      <c r="HL106" s="130">
        <f t="shared" si="209"/>
        <v>54.39757467</v>
      </c>
      <c r="HM106" s="143">
        <f t="shared" si="210"/>
        <v>-12.01214721</v>
      </c>
      <c r="HN106" s="143">
        <f t="shared" si="211"/>
        <v>-53.05473069</v>
      </c>
      <c r="HO106" s="143">
        <f t="shared" si="212"/>
        <v>-1.793452881</v>
      </c>
      <c r="HP106" s="124">
        <f t="shared" si="213"/>
        <v>54.39757467</v>
      </c>
      <c r="HQ106" s="140">
        <f t="shared" si="214"/>
        <v>2.094395102</v>
      </c>
      <c r="HR106" s="140">
        <f t="shared" si="215"/>
        <v>0.7462553298</v>
      </c>
      <c r="HS106" s="141">
        <f t="shared" si="216"/>
        <v>2.840650432</v>
      </c>
      <c r="HT106" s="141">
        <f t="shared" si="217"/>
        <v>2.840650432</v>
      </c>
      <c r="HU106" s="122">
        <f t="shared" si="218"/>
        <v>2.840650432</v>
      </c>
      <c r="HV106" s="142">
        <f t="shared" si="219"/>
        <v>1</v>
      </c>
      <c r="HW106" s="142">
        <f t="shared" si="220"/>
        <v>54.39757467</v>
      </c>
      <c r="HX106" s="130">
        <f t="shared" si="221"/>
        <v>54.39757467</v>
      </c>
      <c r="HY106" s="143">
        <f t="shared" si="222"/>
        <v>-51.95281818</v>
      </c>
      <c r="HZ106" s="143">
        <f t="shared" si="223"/>
        <v>16.12454071</v>
      </c>
      <c r="IA106" s="143">
        <f t="shared" si="224"/>
        <v>2.840650432</v>
      </c>
      <c r="IB106" s="124">
        <f t="shared" si="225"/>
        <v>54.39757467</v>
      </c>
      <c r="IC106" s="140">
        <f t="shared" si="226"/>
        <v>-2.094395102</v>
      </c>
      <c r="ID106" s="140">
        <f t="shared" si="227"/>
        <v>2.395337324</v>
      </c>
      <c r="IE106" s="141">
        <f t="shared" si="228"/>
        <v>0.3009422214</v>
      </c>
      <c r="IF106" s="141">
        <f t="shared" si="229"/>
        <v>0.3009422214</v>
      </c>
      <c r="IG106" s="122">
        <f t="shared" si="230"/>
        <v>0.3009422214</v>
      </c>
      <c r="IH106" s="142">
        <f t="shared" si="231"/>
        <v>1</v>
      </c>
      <c r="II106" s="142">
        <f t="shared" si="232"/>
        <v>54.39757467</v>
      </c>
      <c r="IJ106" s="130">
        <f t="shared" si="233"/>
        <v>54.39757467</v>
      </c>
      <c r="IK106" s="143">
        <f t="shared" si="234"/>
        <v>51.95281818</v>
      </c>
      <c r="IL106" s="143">
        <f t="shared" si="235"/>
        <v>16.12454071</v>
      </c>
      <c r="IM106" s="143">
        <f t="shared" si="236"/>
        <v>0.3009422214</v>
      </c>
      <c r="IN106" s="124">
        <f t="shared" si="237"/>
        <v>54.39757467</v>
      </c>
    </row>
    <row r="107" ht="12.75" customHeight="1">
      <c r="A107" s="129">
        <f>'Cortez Cubic'!AP107</f>
        <v>-0.2187762226</v>
      </c>
      <c r="B107" s="129">
        <f>'Cortez Cubic'!AQ107</f>
        <v>2.892759734</v>
      </c>
      <c r="C107" s="129">
        <f>'Cortez Cubic'!AR107</f>
        <v>1055.793126</v>
      </c>
      <c r="D107" s="129">
        <f>'Cortez Cubic'!AS107</f>
        <v>-17143.96389</v>
      </c>
      <c r="E107" s="129">
        <f t="shared" ref="E107:H107" si="1870">0</f>
        <v>0</v>
      </c>
      <c r="F107" s="129">
        <f t="shared" si="1870"/>
        <v>0</v>
      </c>
      <c r="G107" s="129">
        <f t="shared" si="1870"/>
        <v>0</v>
      </c>
      <c r="H107" s="129">
        <f t="shared" si="1870"/>
        <v>0</v>
      </c>
      <c r="I107" s="110">
        <f>'Cortez Cubic'!I107</f>
        <v>62</v>
      </c>
      <c r="J107" s="130">
        <f t="shared" si="28"/>
        <v>67.51182532</v>
      </c>
      <c r="K107" s="131">
        <f t="shared" si="29"/>
        <v>1</v>
      </c>
      <c r="L107" s="131">
        <f t="shared" si="30"/>
        <v>0</v>
      </c>
      <c r="M107" s="132">
        <f t="shared" si="31"/>
        <v>-5.511825318</v>
      </c>
      <c r="N107" s="133">
        <f t="shared" si="32"/>
        <v>51.0954708</v>
      </c>
      <c r="O107" s="134">
        <f t="shared" si="33"/>
        <v>67.51182532</v>
      </c>
      <c r="P107" s="134">
        <f t="shared" si="34"/>
        <v>0</v>
      </c>
      <c r="Q107" s="135">
        <f t="shared" si="35"/>
        <v>16.41635451</v>
      </c>
      <c r="R107" s="135">
        <f t="shared" si="36"/>
        <v>0</v>
      </c>
      <c r="S107" s="136">
        <f t="shared" si="37"/>
        <v>-70.70572037</v>
      </c>
      <c r="T107" s="136">
        <f t="shared" si="38"/>
        <v>0</v>
      </c>
      <c r="U107" s="137">
        <f t="shared" ref="U107:X107" si="1871">ATAN2(A107,E107)</f>
        <v>3.141592654</v>
      </c>
      <c r="V107" s="137">
        <f t="shared" si="1871"/>
        <v>0</v>
      </c>
      <c r="W107" s="137">
        <f t="shared" si="1871"/>
        <v>0</v>
      </c>
      <c r="X107" s="137">
        <f t="shared" si="1871"/>
        <v>3.141592654</v>
      </c>
      <c r="Y107" s="137">
        <f t="shared" ref="Y107:AB107" si="1872">SQRT(POWER(A107,2)+POWER(E107,2))</f>
        <v>0.2187762226</v>
      </c>
      <c r="Z107" s="137">
        <f t="shared" si="1872"/>
        <v>2.892759734</v>
      </c>
      <c r="AA107" s="137">
        <f t="shared" si="1872"/>
        <v>1055.793126</v>
      </c>
      <c r="AB107" s="137">
        <f t="shared" si="1872"/>
        <v>17143.96389</v>
      </c>
      <c r="AC107" s="138">
        <f t="shared" ref="AC107:AF107" si="1873">U107-$U107</f>
        <v>0</v>
      </c>
      <c r="AD107" s="138">
        <f t="shared" si="1873"/>
        <v>-3.141592654</v>
      </c>
      <c r="AE107" s="138">
        <f t="shared" si="1873"/>
        <v>-3.141592654</v>
      </c>
      <c r="AF107" s="138">
        <f t="shared" si="1873"/>
        <v>0</v>
      </c>
      <c r="AG107" s="138">
        <f t="shared" ref="AG107:AJ107" si="1874">Y107/$Y107</f>
        <v>1</v>
      </c>
      <c r="AH107" s="138">
        <f t="shared" si="1874"/>
        <v>13.22245946</v>
      </c>
      <c r="AI107" s="138">
        <f t="shared" si="1874"/>
        <v>4825.904356</v>
      </c>
      <c r="AJ107" s="138">
        <f t="shared" si="1874"/>
        <v>78363.0126</v>
      </c>
      <c r="AK107" s="139">
        <f t="shared" ref="AK107:AN107" si="1875">AG107*COS(AC107)</f>
        <v>1</v>
      </c>
      <c r="AL107" s="139">
        <f t="shared" si="1875"/>
        <v>-13.22245946</v>
      </c>
      <c r="AM107" s="139">
        <f t="shared" si="1875"/>
        <v>-4825.904356</v>
      </c>
      <c r="AN107" s="139">
        <f t="shared" si="1875"/>
        <v>78363.0126</v>
      </c>
      <c r="AO107" s="129">
        <f t="shared" ref="AO107:AR107" si="1876">AG107*SIN(AC107)</f>
        <v>0</v>
      </c>
      <c r="AP107" s="129">
        <f t="shared" si="1876"/>
        <v>0</v>
      </c>
      <c r="AQ107" s="129">
        <f t="shared" si="1876"/>
        <v>0</v>
      </c>
      <c r="AR107" s="129">
        <f t="shared" si="1876"/>
        <v>0</v>
      </c>
      <c r="AS107" s="140">
        <f t="shared" si="45"/>
        <v>-9.424777961</v>
      </c>
      <c r="AT107" s="141">
        <f t="shared" si="46"/>
        <v>-9.424777961</v>
      </c>
      <c r="AU107" s="141">
        <f t="shared" si="47"/>
        <v>-3.141592654</v>
      </c>
      <c r="AV107" s="122">
        <f t="shared" si="48"/>
        <v>3.141592654</v>
      </c>
      <c r="AW107" s="142">
        <f t="shared" si="49"/>
        <v>2311.727996</v>
      </c>
      <c r="AX107" s="130">
        <f t="shared" si="50"/>
        <v>2311.727996</v>
      </c>
      <c r="AY107" s="143">
        <f t="shared" si="51"/>
        <v>4623.455991</v>
      </c>
      <c r="AZ107" s="143">
        <f t="shared" si="52"/>
        <v>0</v>
      </c>
      <c r="BA107" s="143">
        <f t="shared" si="53"/>
        <v>0</v>
      </c>
      <c r="BB107" s="124">
        <f t="shared" si="54"/>
        <v>4623.455991</v>
      </c>
      <c r="BC107" s="140">
        <f t="shared" ref="BC107:BD107" si="1877">BC$2*AD107</f>
        <v>-3.141592654</v>
      </c>
      <c r="BD107" s="140">
        <f t="shared" si="1877"/>
        <v>-3.141592654</v>
      </c>
      <c r="BE107" s="141">
        <f t="shared" si="56"/>
        <v>-6.283185307</v>
      </c>
      <c r="BF107" s="141">
        <f t="shared" si="57"/>
        <v>0</v>
      </c>
      <c r="BG107" s="122">
        <f t="shared" si="58"/>
        <v>0</v>
      </c>
      <c r="BH107" s="142">
        <f t="shared" ref="BH107:BI107" si="1878">POWER(AH107,BH$2)</f>
        <v>13.22245946</v>
      </c>
      <c r="BI107" s="142">
        <f t="shared" si="1878"/>
        <v>4825.904356</v>
      </c>
      <c r="BJ107" s="130">
        <f t="shared" si="60"/>
        <v>63810.32471</v>
      </c>
      <c r="BK107" s="143">
        <f t="shared" si="61"/>
        <v>574292.9224</v>
      </c>
      <c r="BL107" s="143">
        <f t="shared" si="62"/>
        <v>0</v>
      </c>
      <c r="BM107" s="143">
        <f t="shared" si="63"/>
        <v>0</v>
      </c>
      <c r="BN107" s="124">
        <f t="shared" si="64"/>
        <v>574292.9224</v>
      </c>
      <c r="BO107" s="140">
        <f t="shared" si="65"/>
        <v>0</v>
      </c>
      <c r="BP107" s="141">
        <f t="shared" si="66"/>
        <v>0</v>
      </c>
      <c r="BQ107" s="141">
        <f t="shared" si="67"/>
        <v>0</v>
      </c>
      <c r="BR107" s="122">
        <f t="shared" si="68"/>
        <v>0</v>
      </c>
      <c r="BS107" s="142">
        <f t="shared" si="69"/>
        <v>78363.0126</v>
      </c>
      <c r="BT107" s="130">
        <f t="shared" si="70"/>
        <v>78363.0126</v>
      </c>
      <c r="BU107" s="143">
        <f t="shared" si="71"/>
        <v>-2115801.34</v>
      </c>
      <c r="BV107" s="143">
        <f t="shared" si="72"/>
        <v>0</v>
      </c>
      <c r="BW107" s="143">
        <f t="shared" si="73"/>
        <v>3.141592654</v>
      </c>
      <c r="BX107" s="124">
        <f t="shared" si="74"/>
        <v>2115801.34</v>
      </c>
      <c r="BY107" s="144">
        <f t="shared" ref="BY107:BZ107" si="1879">AY107+BK107+BU107</f>
        <v>-1536884.962</v>
      </c>
      <c r="BZ107" s="144">
        <f t="shared" si="1879"/>
        <v>0</v>
      </c>
      <c r="CA107" s="144">
        <f t="shared" si="76"/>
        <v>-3.141592654</v>
      </c>
      <c r="CB107" s="145">
        <f t="shared" si="77"/>
        <v>1536884.962</v>
      </c>
      <c r="CC107" s="140">
        <f t="shared" ref="CC107:CD107" si="1880">CC$2*AD107</f>
        <v>-6.283185307</v>
      </c>
      <c r="CD107" s="140">
        <f t="shared" si="1880"/>
        <v>-6.283185307</v>
      </c>
      <c r="CE107" s="141">
        <f t="shared" si="79"/>
        <v>-12.56637061</v>
      </c>
      <c r="CF107" s="141">
        <f t="shared" si="80"/>
        <v>0</v>
      </c>
      <c r="CG107" s="122">
        <f t="shared" si="81"/>
        <v>0</v>
      </c>
      <c r="CH107" s="142">
        <f t="shared" ref="CH107:CI107" si="1881">POWER(AH107,CH$2)</f>
        <v>174.8334342</v>
      </c>
      <c r="CI107" s="142">
        <f t="shared" si="1881"/>
        <v>23289352.86</v>
      </c>
      <c r="CJ107" s="130">
        <f t="shared" si="83"/>
        <v>4071757540</v>
      </c>
      <c r="CK107" s="143">
        <f t="shared" si="84"/>
        <v>-4071757540</v>
      </c>
      <c r="CL107" s="143">
        <f t="shared" si="85"/>
        <v>0</v>
      </c>
      <c r="CM107" s="143">
        <f t="shared" si="86"/>
        <v>3.141592654</v>
      </c>
      <c r="CN107" s="124">
        <f t="shared" si="87"/>
        <v>4071757540</v>
      </c>
      <c r="CO107" s="140">
        <f t="shared" si="88"/>
        <v>-9.424777961</v>
      </c>
      <c r="CP107" s="141">
        <f t="shared" si="89"/>
        <v>-9.424777961</v>
      </c>
      <c r="CQ107" s="141">
        <f t="shared" si="90"/>
        <v>-3.141592654</v>
      </c>
      <c r="CR107" s="122">
        <f t="shared" si="91"/>
        <v>3.141592654</v>
      </c>
      <c r="CS107" s="142">
        <f t="shared" si="92"/>
        <v>112392189403</v>
      </c>
      <c r="CT107" s="130">
        <f t="shared" si="93"/>
        <v>112392189403</v>
      </c>
      <c r="CU107" s="143">
        <f t="shared" si="94"/>
        <v>-449568757611</v>
      </c>
      <c r="CV107" s="143">
        <f t="shared" si="95"/>
        <v>0.000055056294</v>
      </c>
      <c r="CW107" s="143">
        <f t="shared" si="96"/>
        <v>3.141592654</v>
      </c>
      <c r="CX107" s="124">
        <f t="shared" si="97"/>
        <v>449568757611</v>
      </c>
      <c r="CY107" s="140">
        <f t="shared" si="98"/>
        <v>-9.424777961</v>
      </c>
      <c r="CZ107" s="140">
        <f t="shared" si="99"/>
        <v>0</v>
      </c>
      <c r="DA107" s="141">
        <f t="shared" si="100"/>
        <v>-9.424777961</v>
      </c>
      <c r="DB107" s="141">
        <f t="shared" si="101"/>
        <v>-3.141592654</v>
      </c>
      <c r="DC107" s="122">
        <f t="shared" si="102"/>
        <v>3.141592654</v>
      </c>
      <c r="DD107" s="142">
        <f t="shared" si="103"/>
        <v>2311.727996</v>
      </c>
      <c r="DE107" s="142">
        <f t="shared" si="104"/>
        <v>78363.0126</v>
      </c>
      <c r="DF107" s="130">
        <f t="shared" si="105"/>
        <v>181153970.1</v>
      </c>
      <c r="DG107" s="143">
        <f t="shared" si="106"/>
        <v>-724615880.2</v>
      </c>
      <c r="DH107" s="143">
        <f t="shared" si="107"/>
        <v>0.00000008873985184</v>
      </c>
      <c r="DI107" s="143">
        <f t="shared" si="108"/>
        <v>3.141592654</v>
      </c>
      <c r="DJ107" s="124">
        <f t="shared" si="109"/>
        <v>724615880.2</v>
      </c>
      <c r="DK107" s="140">
        <f t="shared" ref="DK107:DM107" si="1882">DK$2*AD107</f>
        <v>-3.141592654</v>
      </c>
      <c r="DL107" s="140">
        <f t="shared" si="1882"/>
        <v>-3.141592654</v>
      </c>
      <c r="DM107" s="140">
        <f t="shared" si="1882"/>
        <v>0</v>
      </c>
      <c r="DN107" s="141">
        <f t="shared" si="111"/>
        <v>-6.283185307</v>
      </c>
      <c r="DO107" s="141">
        <f t="shared" si="112"/>
        <v>0</v>
      </c>
      <c r="DP107" s="122">
        <f t="shared" si="113"/>
        <v>0</v>
      </c>
      <c r="DQ107" s="142">
        <f t="shared" ref="DQ107:DS107" si="1883">POWER(AH107,DQ$2)</f>
        <v>13.22245946</v>
      </c>
      <c r="DR107" s="142">
        <f t="shared" si="1883"/>
        <v>4825.904356</v>
      </c>
      <c r="DS107" s="142">
        <f t="shared" si="1883"/>
        <v>78363.0126</v>
      </c>
      <c r="DT107" s="130">
        <f t="shared" si="115"/>
        <v>5000369279</v>
      </c>
      <c r="DU107" s="143">
        <f t="shared" si="116"/>
        <v>-90006647029</v>
      </c>
      <c r="DV107" s="143">
        <f t="shared" si="117"/>
        <v>0</v>
      </c>
      <c r="DW107" s="143">
        <f t="shared" si="118"/>
        <v>3.141592654</v>
      </c>
      <c r="DX107" s="124">
        <f t="shared" si="119"/>
        <v>90006647029</v>
      </c>
      <c r="DY107" s="140">
        <f t="shared" si="120"/>
        <v>0</v>
      </c>
      <c r="DZ107" s="141">
        <f t="shared" si="121"/>
        <v>0</v>
      </c>
      <c r="EA107" s="141">
        <f t="shared" si="122"/>
        <v>0</v>
      </c>
      <c r="EB107" s="122">
        <f t="shared" si="123"/>
        <v>0</v>
      </c>
      <c r="EC107" s="142">
        <f t="shared" si="124"/>
        <v>6140761744</v>
      </c>
      <c r="ED107" s="130">
        <f t="shared" si="125"/>
        <v>6140761744</v>
      </c>
      <c r="EE107" s="143">
        <f t="shared" si="126"/>
        <v>165800567089</v>
      </c>
      <c r="EF107" s="143">
        <f t="shared" si="127"/>
        <v>0</v>
      </c>
      <c r="EG107" s="143">
        <f t="shared" si="128"/>
        <v>0</v>
      </c>
      <c r="EH107" s="124">
        <f t="shared" si="129"/>
        <v>165800567089</v>
      </c>
      <c r="EI107" s="144">
        <f t="shared" ref="EI107:EJ107" si="1884">CK107+CU107+DG107+DU107+EE107</f>
        <v>-378571210971</v>
      </c>
      <c r="EJ107" s="144">
        <f t="shared" si="1884"/>
        <v>0.00005514503385</v>
      </c>
      <c r="EK107" s="144">
        <f t="shared" si="131"/>
        <v>3.141592654</v>
      </c>
      <c r="EL107" s="145">
        <f t="shared" si="132"/>
        <v>378571210971</v>
      </c>
      <c r="EM107" s="140">
        <f t="shared" si="133"/>
        <v>1.570796327</v>
      </c>
      <c r="EN107" s="141">
        <f t="shared" si="134"/>
        <v>1.570796327</v>
      </c>
      <c r="EO107" s="141">
        <f t="shared" si="135"/>
        <v>1.570796327</v>
      </c>
      <c r="EP107" s="122">
        <f t="shared" si="136"/>
        <v>1.570796327</v>
      </c>
      <c r="EQ107" s="142">
        <f t="shared" si="137"/>
        <v>615281.408</v>
      </c>
      <c r="ER107" s="130">
        <f t="shared" si="138"/>
        <v>615281.408</v>
      </c>
      <c r="ES107" s="143">
        <f t="shared" si="139"/>
        <v>0.0000000001957656678</v>
      </c>
      <c r="ET107" s="143">
        <f t="shared" si="140"/>
        <v>3197095.979</v>
      </c>
      <c r="EU107" s="143">
        <f t="shared" si="141"/>
        <v>1.570796327</v>
      </c>
      <c r="EV107" s="124">
        <f t="shared" si="142"/>
        <v>3197095.979</v>
      </c>
      <c r="EW107" s="144">
        <f t="shared" ref="EW107:EX107" si="1885">BY107+ES107</f>
        <v>-1536884.962</v>
      </c>
      <c r="EX107" s="144">
        <f t="shared" si="1885"/>
        <v>3197095.979</v>
      </c>
      <c r="EY107" s="144">
        <f t="shared" si="144"/>
        <v>2.018895465</v>
      </c>
      <c r="EZ107" s="145">
        <f t="shared" si="145"/>
        <v>3547314.207</v>
      </c>
      <c r="FA107" s="140">
        <f t="shared" si="146"/>
        <v>0.6729651551</v>
      </c>
      <c r="FB107" s="141">
        <f t="shared" si="147"/>
        <v>0.6729651551</v>
      </c>
      <c r="FC107" s="141">
        <f t="shared" si="148"/>
        <v>0.6729651551</v>
      </c>
      <c r="FD107" s="122">
        <f t="shared" si="149"/>
        <v>0.6729651551</v>
      </c>
      <c r="FE107" s="142">
        <f t="shared" si="150"/>
        <v>152.5105496</v>
      </c>
      <c r="FF107" s="130">
        <f t="shared" si="151"/>
        <v>152.5105496</v>
      </c>
      <c r="FG107" s="143">
        <f t="shared" si="152"/>
        <v>31.55216942</v>
      </c>
      <c r="FH107" s="143">
        <f t="shared" si="153"/>
        <v>25.14997669</v>
      </c>
      <c r="FI107" s="143">
        <f t="shared" si="154"/>
        <v>0.6729651551</v>
      </c>
      <c r="FJ107" s="124">
        <f t="shared" si="155"/>
        <v>40.34923447</v>
      </c>
      <c r="FK107" s="140">
        <f t="shared" si="156"/>
        <v>-6.283185307</v>
      </c>
      <c r="FL107" s="141">
        <f t="shared" si="157"/>
        <v>-6.283185307</v>
      </c>
      <c r="FM107" s="141">
        <f t="shared" si="158"/>
        <v>0</v>
      </c>
      <c r="FN107" s="122">
        <f t="shared" si="159"/>
        <v>0</v>
      </c>
      <c r="FO107" s="142">
        <f t="shared" si="160"/>
        <v>174.8334342</v>
      </c>
      <c r="FP107" s="130">
        <f t="shared" si="161"/>
        <v>174.8334342</v>
      </c>
      <c r="FQ107" s="143">
        <f t="shared" si="162"/>
        <v>-174.8334342</v>
      </c>
      <c r="FR107" s="143">
        <f t="shared" si="163"/>
        <v>0</v>
      </c>
      <c r="FS107" s="143">
        <f t="shared" si="164"/>
        <v>3.141592654</v>
      </c>
      <c r="FT107" s="124">
        <f t="shared" si="165"/>
        <v>174.8334342</v>
      </c>
      <c r="FU107" s="144">
        <f t="shared" si="166"/>
        <v>-14652.5465</v>
      </c>
      <c r="FV107" s="144">
        <f t="shared" si="167"/>
        <v>0</v>
      </c>
      <c r="FW107" s="144">
        <f t="shared" si="168"/>
        <v>-3.141592654</v>
      </c>
      <c r="FX107" s="145">
        <f t="shared" si="169"/>
        <v>14652.5465</v>
      </c>
      <c r="FY107" s="140">
        <f t="shared" si="170"/>
        <v>-3.141592654</v>
      </c>
      <c r="FZ107" s="140">
        <f t="shared" si="171"/>
        <v>-0.6729651551</v>
      </c>
      <c r="GA107" s="141">
        <f t="shared" si="172"/>
        <v>-3.814557809</v>
      </c>
      <c r="GB107" s="141">
        <f t="shared" si="173"/>
        <v>-3.814557809</v>
      </c>
      <c r="GC107" s="122">
        <f t="shared" si="174"/>
        <v>2.468627499</v>
      </c>
      <c r="GD107" s="142">
        <f t="shared" si="175"/>
        <v>14652.5465</v>
      </c>
      <c r="GE107" s="142">
        <f t="shared" si="176"/>
        <v>0.02478361766</v>
      </c>
      <c r="GF107" s="130">
        <f t="shared" si="177"/>
        <v>363.1431103</v>
      </c>
      <c r="GG107" s="143">
        <f t="shared" si="178"/>
        <v>-31.55216942</v>
      </c>
      <c r="GH107" s="143">
        <f t="shared" si="179"/>
        <v>25.14997669</v>
      </c>
      <c r="GI107" s="143">
        <f t="shared" si="180"/>
        <v>2.468627499</v>
      </c>
      <c r="GJ107" s="124">
        <f t="shared" si="181"/>
        <v>40.34923447</v>
      </c>
      <c r="GK107" s="146">
        <f t="shared" si="182"/>
        <v>-0.5</v>
      </c>
      <c r="GL107" s="127">
        <f t="shared" si="183"/>
        <v>-0.8660254038</v>
      </c>
      <c r="GM107" s="146">
        <f t="shared" si="184"/>
        <v>-2.094395102</v>
      </c>
      <c r="GN107" s="127">
        <f t="shared" si="185"/>
        <v>1</v>
      </c>
      <c r="GO107" s="147">
        <f t="shared" si="186"/>
        <v>-0.5</v>
      </c>
      <c r="GP107" s="128">
        <f t="shared" si="187"/>
        <v>0.8660254038</v>
      </c>
      <c r="GQ107" s="147">
        <f t="shared" si="188"/>
        <v>2.094395102</v>
      </c>
      <c r="GR107" s="128">
        <f t="shared" si="189"/>
        <v>1</v>
      </c>
      <c r="GS107" s="140">
        <f t="shared" si="190"/>
        <v>-2.094395102</v>
      </c>
      <c r="GT107" s="140">
        <f t="shared" si="191"/>
        <v>0.6729651551</v>
      </c>
      <c r="GU107" s="141">
        <f t="shared" si="192"/>
        <v>-1.421429947</v>
      </c>
      <c r="GV107" s="141">
        <f t="shared" si="193"/>
        <v>-1.421429947</v>
      </c>
      <c r="GW107" s="122">
        <f t="shared" si="194"/>
        <v>-1.421429947</v>
      </c>
      <c r="GX107" s="142">
        <f t="shared" si="195"/>
        <v>1</v>
      </c>
      <c r="GY107" s="142">
        <f t="shared" si="196"/>
        <v>40.34923447</v>
      </c>
      <c r="GZ107" s="130">
        <f t="shared" si="197"/>
        <v>40.34923447</v>
      </c>
      <c r="HA107" s="143">
        <f t="shared" si="198"/>
        <v>6.004434014</v>
      </c>
      <c r="HB107" s="143">
        <f t="shared" si="199"/>
        <v>-39.89996861</v>
      </c>
      <c r="HC107" s="143">
        <f t="shared" si="200"/>
        <v>-1.421429947</v>
      </c>
      <c r="HD107" s="124">
        <f t="shared" si="201"/>
        <v>40.34923447</v>
      </c>
      <c r="HE107" s="140">
        <f t="shared" si="202"/>
        <v>2.094395102</v>
      </c>
      <c r="HF107" s="140">
        <f t="shared" si="203"/>
        <v>2.468627499</v>
      </c>
      <c r="HG107" s="141">
        <f t="shared" si="204"/>
        <v>4.563022601</v>
      </c>
      <c r="HH107" s="141">
        <f t="shared" si="205"/>
        <v>4.563022601</v>
      </c>
      <c r="HI107" s="122">
        <f t="shared" si="206"/>
        <v>-1.720162706</v>
      </c>
      <c r="HJ107" s="142">
        <f t="shared" si="207"/>
        <v>1</v>
      </c>
      <c r="HK107" s="142">
        <f t="shared" si="208"/>
        <v>40.34923447</v>
      </c>
      <c r="HL107" s="130">
        <f t="shared" si="209"/>
        <v>40.34923447</v>
      </c>
      <c r="HM107" s="143">
        <f t="shared" si="210"/>
        <v>-6.004434014</v>
      </c>
      <c r="HN107" s="143">
        <f t="shared" si="211"/>
        <v>-39.89996861</v>
      </c>
      <c r="HO107" s="143">
        <f t="shared" si="212"/>
        <v>-1.720162706</v>
      </c>
      <c r="HP107" s="124">
        <f t="shared" si="213"/>
        <v>40.34923447</v>
      </c>
      <c r="HQ107" s="140">
        <f t="shared" si="214"/>
        <v>2.094395102</v>
      </c>
      <c r="HR107" s="140">
        <f t="shared" si="215"/>
        <v>0.6729651551</v>
      </c>
      <c r="HS107" s="141">
        <f t="shared" si="216"/>
        <v>2.767360257</v>
      </c>
      <c r="HT107" s="141">
        <f t="shared" si="217"/>
        <v>2.767360257</v>
      </c>
      <c r="HU107" s="122">
        <f t="shared" si="218"/>
        <v>2.767360257</v>
      </c>
      <c r="HV107" s="142">
        <f t="shared" si="219"/>
        <v>1</v>
      </c>
      <c r="HW107" s="142">
        <f t="shared" si="220"/>
        <v>40.34923447</v>
      </c>
      <c r="HX107" s="130">
        <f t="shared" si="221"/>
        <v>40.34923447</v>
      </c>
      <c r="HY107" s="143">
        <f t="shared" si="222"/>
        <v>-37.55660343</v>
      </c>
      <c r="HZ107" s="143">
        <f t="shared" si="223"/>
        <v>14.74999191</v>
      </c>
      <c r="IA107" s="143">
        <f t="shared" si="224"/>
        <v>2.767360257</v>
      </c>
      <c r="IB107" s="124">
        <f t="shared" si="225"/>
        <v>40.34923447</v>
      </c>
      <c r="IC107" s="140">
        <f t="shared" si="226"/>
        <v>-2.094395102</v>
      </c>
      <c r="ID107" s="140">
        <f t="shared" si="227"/>
        <v>2.468627499</v>
      </c>
      <c r="IE107" s="141">
        <f t="shared" si="228"/>
        <v>0.3742323961</v>
      </c>
      <c r="IF107" s="141">
        <f t="shared" si="229"/>
        <v>0.3742323961</v>
      </c>
      <c r="IG107" s="122">
        <f t="shared" si="230"/>
        <v>0.3742323961</v>
      </c>
      <c r="IH107" s="142">
        <f t="shared" si="231"/>
        <v>1</v>
      </c>
      <c r="II107" s="142">
        <f t="shared" si="232"/>
        <v>40.34923447</v>
      </c>
      <c r="IJ107" s="130">
        <f t="shared" si="233"/>
        <v>40.34923447</v>
      </c>
      <c r="IK107" s="143">
        <f t="shared" si="234"/>
        <v>37.55660343</v>
      </c>
      <c r="IL107" s="143">
        <f t="shared" si="235"/>
        <v>14.74999191</v>
      </c>
      <c r="IM107" s="143">
        <f t="shared" si="236"/>
        <v>0.3742323961</v>
      </c>
      <c r="IN107" s="124">
        <f t="shared" si="237"/>
        <v>40.34923447</v>
      </c>
    </row>
    <row r="108" ht="12.75" customHeight="1">
      <c r="A108" s="129">
        <f>'Cortez Cubic'!AP108</f>
        <v>-0.2187762226</v>
      </c>
      <c r="B108" s="129">
        <f>'Cortez Cubic'!AQ108</f>
        <v>5.698768523</v>
      </c>
      <c r="C108" s="129">
        <f>'Cortez Cubic'!AR108</f>
        <v>29310.75672</v>
      </c>
      <c r="D108" s="129">
        <f>'Cortez Cubic'!AS108</f>
        <v>-4357150.944</v>
      </c>
      <c r="E108" s="129">
        <f t="shared" ref="E108:H108" si="1886">0</f>
        <v>0</v>
      </c>
      <c r="F108" s="129">
        <f t="shared" si="1886"/>
        <v>0</v>
      </c>
      <c r="G108" s="129">
        <f t="shared" si="1886"/>
        <v>0</v>
      </c>
      <c r="H108" s="129">
        <f t="shared" si="1886"/>
        <v>0</v>
      </c>
      <c r="I108" s="110">
        <f>'Cortez Cubic'!I108</f>
        <v>198</v>
      </c>
      <c r="J108" s="130">
        <f t="shared" si="28"/>
        <v>203.5284056</v>
      </c>
      <c r="K108" s="131">
        <f t="shared" si="29"/>
        <v>0</v>
      </c>
      <c r="L108" s="131">
        <f t="shared" si="30"/>
        <v>1</v>
      </c>
      <c r="M108" s="132">
        <f t="shared" si="31"/>
        <v>-5.528405559</v>
      </c>
      <c r="N108" s="133">
        <f t="shared" si="32"/>
        <v>32.89083238</v>
      </c>
      <c r="O108" s="134">
        <f t="shared" si="33"/>
        <v>236.4192379</v>
      </c>
      <c r="P108" s="134">
        <f t="shared" si="34"/>
        <v>0</v>
      </c>
      <c r="Q108" s="135">
        <f t="shared" si="35"/>
        <v>203.5284056</v>
      </c>
      <c r="R108" s="135">
        <f t="shared" si="36"/>
        <v>0</v>
      </c>
      <c r="S108" s="136">
        <f t="shared" si="37"/>
        <v>-413.8992528</v>
      </c>
      <c r="T108" s="136">
        <f t="shared" si="38"/>
        <v>0</v>
      </c>
      <c r="U108" s="137">
        <f t="shared" ref="U108:X108" si="1887">ATAN2(A108,E108)</f>
        <v>3.141592654</v>
      </c>
      <c r="V108" s="137">
        <f t="shared" si="1887"/>
        <v>0</v>
      </c>
      <c r="W108" s="137">
        <f t="shared" si="1887"/>
        <v>0</v>
      </c>
      <c r="X108" s="137">
        <f t="shared" si="1887"/>
        <v>3.141592654</v>
      </c>
      <c r="Y108" s="137">
        <f t="shared" ref="Y108:AB108" si="1888">SQRT(POWER(A108,2)+POWER(E108,2))</f>
        <v>0.2187762226</v>
      </c>
      <c r="Z108" s="137">
        <f t="shared" si="1888"/>
        <v>5.698768523</v>
      </c>
      <c r="AA108" s="137">
        <f t="shared" si="1888"/>
        <v>29310.75672</v>
      </c>
      <c r="AB108" s="137">
        <f t="shared" si="1888"/>
        <v>4357150.944</v>
      </c>
      <c r="AC108" s="138">
        <f t="shared" ref="AC108:AF108" si="1889">U108-$U108</f>
        <v>0</v>
      </c>
      <c r="AD108" s="138">
        <f t="shared" si="1889"/>
        <v>-3.141592654</v>
      </c>
      <c r="AE108" s="138">
        <f t="shared" si="1889"/>
        <v>-3.141592654</v>
      </c>
      <c r="AF108" s="138">
        <f t="shared" si="1889"/>
        <v>0</v>
      </c>
      <c r="AG108" s="138">
        <f t="shared" ref="AG108:AJ108" si="1890">Y108/$Y108</f>
        <v>1</v>
      </c>
      <c r="AH108" s="138">
        <f t="shared" si="1890"/>
        <v>26.0483907</v>
      </c>
      <c r="AI108" s="138">
        <f t="shared" si="1890"/>
        <v>133975.9704</v>
      </c>
      <c r="AJ108" s="138">
        <f t="shared" si="1890"/>
        <v>19916016.89</v>
      </c>
      <c r="AK108" s="139">
        <f t="shared" ref="AK108:AN108" si="1891">AG108*COS(AC108)</f>
        <v>1</v>
      </c>
      <c r="AL108" s="139">
        <f t="shared" si="1891"/>
        <v>-26.0483907</v>
      </c>
      <c r="AM108" s="139">
        <f t="shared" si="1891"/>
        <v>-133975.9704</v>
      </c>
      <c r="AN108" s="139">
        <f t="shared" si="1891"/>
        <v>19916016.89</v>
      </c>
      <c r="AO108" s="129">
        <f t="shared" ref="AO108:AR108" si="1892">AG108*SIN(AC108)</f>
        <v>0</v>
      </c>
      <c r="AP108" s="129">
        <f t="shared" si="1892"/>
        <v>0</v>
      </c>
      <c r="AQ108" s="129">
        <f t="shared" si="1892"/>
        <v>0</v>
      </c>
      <c r="AR108" s="129">
        <f t="shared" si="1892"/>
        <v>0</v>
      </c>
      <c r="AS108" s="140">
        <f t="shared" si="45"/>
        <v>-9.424777961</v>
      </c>
      <c r="AT108" s="141">
        <f t="shared" si="46"/>
        <v>-9.424777961</v>
      </c>
      <c r="AU108" s="141">
        <f t="shared" si="47"/>
        <v>-3.141592654</v>
      </c>
      <c r="AV108" s="122">
        <f t="shared" si="48"/>
        <v>3.141592654</v>
      </c>
      <c r="AW108" s="142">
        <f t="shared" si="49"/>
        <v>17674.31911</v>
      </c>
      <c r="AX108" s="130">
        <f t="shared" si="50"/>
        <v>17674.31911</v>
      </c>
      <c r="AY108" s="143">
        <f t="shared" si="51"/>
        <v>35348.63822</v>
      </c>
      <c r="AZ108" s="143">
        <f t="shared" si="52"/>
        <v>0</v>
      </c>
      <c r="BA108" s="143">
        <f t="shared" si="53"/>
        <v>0</v>
      </c>
      <c r="BB108" s="124">
        <f t="shared" si="54"/>
        <v>35348.63822</v>
      </c>
      <c r="BC108" s="140">
        <f t="shared" ref="BC108:BD108" si="1893">BC$2*AD108</f>
        <v>-3.141592654</v>
      </c>
      <c r="BD108" s="140">
        <f t="shared" si="1893"/>
        <v>-3.141592654</v>
      </c>
      <c r="BE108" s="141">
        <f t="shared" si="56"/>
        <v>-6.283185307</v>
      </c>
      <c r="BF108" s="141">
        <f t="shared" si="57"/>
        <v>0</v>
      </c>
      <c r="BG108" s="122">
        <f t="shared" si="58"/>
        <v>0</v>
      </c>
      <c r="BH108" s="142">
        <f t="shared" ref="BH108:BI108" si="1894">POWER(AH108,BH$2)</f>
        <v>26.0483907</v>
      </c>
      <c r="BI108" s="142">
        <f t="shared" si="1894"/>
        <v>133975.9704</v>
      </c>
      <c r="BJ108" s="130">
        <f t="shared" si="60"/>
        <v>3489858.421</v>
      </c>
      <c r="BK108" s="143">
        <f t="shared" si="61"/>
        <v>31408725.79</v>
      </c>
      <c r="BL108" s="143">
        <f t="shared" si="62"/>
        <v>0</v>
      </c>
      <c r="BM108" s="143">
        <f t="shared" si="63"/>
        <v>0</v>
      </c>
      <c r="BN108" s="124">
        <f t="shared" si="64"/>
        <v>31408725.79</v>
      </c>
      <c r="BO108" s="140">
        <f t="shared" si="65"/>
        <v>0</v>
      </c>
      <c r="BP108" s="141">
        <f t="shared" si="66"/>
        <v>0</v>
      </c>
      <c r="BQ108" s="141">
        <f t="shared" si="67"/>
        <v>0</v>
      </c>
      <c r="BR108" s="122">
        <f t="shared" si="68"/>
        <v>0</v>
      </c>
      <c r="BS108" s="142">
        <f t="shared" si="69"/>
        <v>19916016.89</v>
      </c>
      <c r="BT108" s="130">
        <f t="shared" si="70"/>
        <v>19916016.89</v>
      </c>
      <c r="BU108" s="143">
        <f t="shared" si="71"/>
        <v>-537732455.9</v>
      </c>
      <c r="BV108" s="143">
        <f t="shared" si="72"/>
        <v>0</v>
      </c>
      <c r="BW108" s="143">
        <f t="shared" si="73"/>
        <v>3.141592654</v>
      </c>
      <c r="BX108" s="124">
        <f t="shared" si="74"/>
        <v>537732455.9</v>
      </c>
      <c r="BY108" s="144">
        <f t="shared" ref="BY108:BZ108" si="1895">AY108+BK108+BU108</f>
        <v>-506288381.5</v>
      </c>
      <c r="BZ108" s="144">
        <f t="shared" si="1895"/>
        <v>0</v>
      </c>
      <c r="CA108" s="144">
        <f t="shared" si="76"/>
        <v>-3.141592654</v>
      </c>
      <c r="CB108" s="145">
        <f t="shared" si="77"/>
        <v>506288381.5</v>
      </c>
      <c r="CC108" s="140">
        <f t="shared" ref="CC108:CD108" si="1896">CC$2*AD108</f>
        <v>-6.283185307</v>
      </c>
      <c r="CD108" s="140">
        <f t="shared" si="1896"/>
        <v>-6.283185307</v>
      </c>
      <c r="CE108" s="141">
        <f t="shared" si="79"/>
        <v>-12.56637061</v>
      </c>
      <c r="CF108" s="141">
        <f t="shared" si="80"/>
        <v>0</v>
      </c>
      <c r="CG108" s="122">
        <f t="shared" si="81"/>
        <v>0</v>
      </c>
      <c r="CH108" s="142">
        <f t="shared" ref="CH108:CI108" si="1897">POWER(AH108,CH$2)</f>
        <v>678.5186582</v>
      </c>
      <c r="CI108" s="142">
        <f t="shared" si="1897"/>
        <v>17949560637</v>
      </c>
      <c r="CJ108" s="130">
        <f t="shared" si="83"/>
        <v>12179111798852</v>
      </c>
      <c r="CK108" s="143">
        <f t="shared" si="84"/>
        <v>-12179111798852</v>
      </c>
      <c r="CL108" s="143">
        <f t="shared" si="85"/>
        <v>0</v>
      </c>
      <c r="CM108" s="143">
        <f t="shared" si="86"/>
        <v>3.141592654</v>
      </c>
      <c r="CN108" s="124">
        <f t="shared" si="87"/>
        <v>12179111798852</v>
      </c>
      <c r="CO108" s="140">
        <f t="shared" si="88"/>
        <v>-9.424777961</v>
      </c>
      <c r="CP108" s="141">
        <f t="shared" si="89"/>
        <v>-9.424777961</v>
      </c>
      <c r="CQ108" s="141">
        <f t="shared" si="90"/>
        <v>-3.141592654</v>
      </c>
      <c r="CR108" s="122">
        <f t="shared" si="91"/>
        <v>3.141592654</v>
      </c>
      <c r="CS108" s="142">
        <f t="shared" si="92"/>
        <v>2.40481E+15</v>
      </c>
      <c r="CT108" s="130">
        <f t="shared" si="93"/>
        <v>2.40481E+15</v>
      </c>
      <c r="CU108" s="143">
        <f t="shared" si="94"/>
        <v>-9.61924E+15</v>
      </c>
      <c r="CV108" s="143">
        <f t="shared" si="95"/>
        <v>1.178017052</v>
      </c>
      <c r="CW108" s="143">
        <f t="shared" si="96"/>
        <v>3.141592654</v>
      </c>
      <c r="CX108" s="124">
        <f t="shared" si="97"/>
        <v>9.61924E+15</v>
      </c>
      <c r="CY108" s="140">
        <f t="shared" si="98"/>
        <v>-9.424777961</v>
      </c>
      <c r="CZ108" s="140">
        <f t="shared" si="99"/>
        <v>0</v>
      </c>
      <c r="DA108" s="141">
        <f t="shared" si="100"/>
        <v>-9.424777961</v>
      </c>
      <c r="DB108" s="141">
        <f t="shared" si="101"/>
        <v>-3.141592654</v>
      </c>
      <c r="DC108" s="122">
        <f t="shared" si="102"/>
        <v>3.141592654</v>
      </c>
      <c r="DD108" s="142">
        <f t="shared" si="103"/>
        <v>17674.31911</v>
      </c>
      <c r="DE108" s="142">
        <f t="shared" si="104"/>
        <v>19916016.89</v>
      </c>
      <c r="DF108" s="130">
        <f t="shared" si="105"/>
        <v>352002037827</v>
      </c>
      <c r="DG108" s="143">
        <f t="shared" si="106"/>
        <v>-1408008151307</v>
      </c>
      <c r="DH108" s="143">
        <f t="shared" si="107"/>
        <v>0.0001724312676</v>
      </c>
      <c r="DI108" s="143">
        <f t="shared" si="108"/>
        <v>3.141592654</v>
      </c>
      <c r="DJ108" s="124">
        <f t="shared" si="109"/>
        <v>1408008151307</v>
      </c>
      <c r="DK108" s="140">
        <f t="shared" ref="DK108:DM108" si="1898">DK$2*AD108</f>
        <v>-3.141592654</v>
      </c>
      <c r="DL108" s="140">
        <f t="shared" si="1898"/>
        <v>-3.141592654</v>
      </c>
      <c r="DM108" s="140">
        <f t="shared" si="1898"/>
        <v>0</v>
      </c>
      <c r="DN108" s="141">
        <f t="shared" si="111"/>
        <v>-6.283185307</v>
      </c>
      <c r="DO108" s="141">
        <f t="shared" si="112"/>
        <v>0</v>
      </c>
      <c r="DP108" s="122">
        <f t="shared" si="113"/>
        <v>0</v>
      </c>
      <c r="DQ108" s="142">
        <f t="shared" ref="DQ108:DS108" si="1899">POWER(AH108,DQ$2)</f>
        <v>26.0483907</v>
      </c>
      <c r="DR108" s="142">
        <f t="shared" si="1899"/>
        <v>133975.9704</v>
      </c>
      <c r="DS108" s="142">
        <f t="shared" si="1899"/>
        <v>19916016.89</v>
      </c>
      <c r="DT108" s="130">
        <f t="shared" si="115"/>
        <v>69504079246111</v>
      </c>
      <c r="DU108" s="143">
        <f t="shared" si="116"/>
        <v>-1.25107E+15</v>
      </c>
      <c r="DV108" s="143">
        <f t="shared" si="117"/>
        <v>0</v>
      </c>
      <c r="DW108" s="143">
        <f t="shared" si="118"/>
        <v>3.141592654</v>
      </c>
      <c r="DX108" s="124">
        <f t="shared" si="119"/>
        <v>1.25107E+15</v>
      </c>
      <c r="DY108" s="140">
        <f t="shared" si="120"/>
        <v>0</v>
      </c>
      <c r="DZ108" s="141">
        <f t="shared" si="121"/>
        <v>0</v>
      </c>
      <c r="EA108" s="141">
        <f t="shared" si="122"/>
        <v>0</v>
      </c>
      <c r="EB108" s="122">
        <f t="shared" si="123"/>
        <v>0</v>
      </c>
      <c r="EC108" s="142">
        <f t="shared" si="124"/>
        <v>396647728638564</v>
      </c>
      <c r="ED108" s="130">
        <f t="shared" si="125"/>
        <v>396647728638564</v>
      </c>
      <c r="EE108" s="143">
        <f t="shared" si="126"/>
        <v>1.07095E+16</v>
      </c>
      <c r="EF108" s="143">
        <f t="shared" si="127"/>
        <v>0</v>
      </c>
      <c r="EG108" s="143">
        <f t="shared" si="128"/>
        <v>0</v>
      </c>
      <c r="EH108" s="124">
        <f t="shared" si="129"/>
        <v>1.07095E+16</v>
      </c>
      <c r="EI108" s="144">
        <f t="shared" ref="EI108:EJ108" si="1900">CK108+CU108+DG108+DU108+EE108</f>
        <v>-174411089378186</v>
      </c>
      <c r="EJ108" s="144">
        <f t="shared" si="1900"/>
        <v>1.178189483</v>
      </c>
      <c r="EK108" s="144">
        <f t="shared" si="131"/>
        <v>3.141592654</v>
      </c>
      <c r="EL108" s="145">
        <f t="shared" si="132"/>
        <v>174411089378186</v>
      </c>
      <c r="EM108" s="140">
        <f t="shared" si="133"/>
        <v>1.570796327</v>
      </c>
      <c r="EN108" s="141">
        <f t="shared" si="134"/>
        <v>1.570796327</v>
      </c>
      <c r="EO108" s="141">
        <f t="shared" si="135"/>
        <v>1.570796327</v>
      </c>
      <c r="EP108" s="122">
        <f t="shared" si="136"/>
        <v>1.570796327</v>
      </c>
      <c r="EQ108" s="142">
        <f t="shared" si="137"/>
        <v>13206479.07</v>
      </c>
      <c r="ER108" s="130">
        <f t="shared" si="138"/>
        <v>13206479.07</v>
      </c>
      <c r="ES108" s="143">
        <f t="shared" si="139"/>
        <v>0.0000002327620376</v>
      </c>
      <c r="ET108" s="143">
        <f t="shared" si="140"/>
        <v>68622878.21</v>
      </c>
      <c r="EU108" s="143">
        <f t="shared" si="141"/>
        <v>1.570796327</v>
      </c>
      <c r="EV108" s="124">
        <f t="shared" si="142"/>
        <v>68622878.21</v>
      </c>
      <c r="EW108" s="144">
        <f t="shared" ref="EW108:EX108" si="1901">BY108+ES108</f>
        <v>-506288381.5</v>
      </c>
      <c r="EX108" s="144">
        <f t="shared" si="1901"/>
        <v>68622878.21</v>
      </c>
      <c r="EY108" s="144">
        <f t="shared" si="144"/>
        <v>3.00687256</v>
      </c>
      <c r="EZ108" s="145">
        <f t="shared" si="145"/>
        <v>510917825.8</v>
      </c>
      <c r="FA108" s="140">
        <f t="shared" si="146"/>
        <v>1.002290853</v>
      </c>
      <c r="FB108" s="141">
        <f t="shared" si="147"/>
        <v>1.002290853</v>
      </c>
      <c r="FC108" s="141">
        <f t="shared" si="148"/>
        <v>1.002290853</v>
      </c>
      <c r="FD108" s="122">
        <f t="shared" si="149"/>
        <v>1.002290853</v>
      </c>
      <c r="FE108" s="142">
        <f t="shared" si="150"/>
        <v>799.43597</v>
      </c>
      <c r="FF108" s="130">
        <f t="shared" si="151"/>
        <v>799.43597</v>
      </c>
      <c r="FG108" s="143">
        <f t="shared" si="152"/>
        <v>113.8682205</v>
      </c>
      <c r="FH108" s="143">
        <f t="shared" si="153"/>
        <v>178.2360124</v>
      </c>
      <c r="FI108" s="143">
        <f t="shared" si="154"/>
        <v>1.002290853</v>
      </c>
      <c r="FJ108" s="124">
        <f t="shared" si="155"/>
        <v>211.50425</v>
      </c>
      <c r="FK108" s="140">
        <f t="shared" si="156"/>
        <v>-6.283185307</v>
      </c>
      <c r="FL108" s="141">
        <f t="shared" si="157"/>
        <v>-6.283185307</v>
      </c>
      <c r="FM108" s="141">
        <f t="shared" si="158"/>
        <v>0</v>
      </c>
      <c r="FN108" s="122">
        <f t="shared" si="159"/>
        <v>0</v>
      </c>
      <c r="FO108" s="142">
        <f t="shared" si="160"/>
        <v>678.5186582</v>
      </c>
      <c r="FP108" s="130">
        <f t="shared" si="161"/>
        <v>678.5186582</v>
      </c>
      <c r="FQ108" s="143">
        <f t="shared" si="162"/>
        <v>-678.5186582</v>
      </c>
      <c r="FR108" s="143">
        <f t="shared" si="163"/>
        <v>0</v>
      </c>
      <c r="FS108" s="143">
        <f t="shared" si="164"/>
        <v>3.141592654</v>
      </c>
      <c r="FT108" s="124">
        <f t="shared" si="165"/>
        <v>678.5186582</v>
      </c>
      <c r="FU108" s="144">
        <f t="shared" si="166"/>
        <v>-402606.4298</v>
      </c>
      <c r="FV108" s="144">
        <f t="shared" si="167"/>
        <v>0</v>
      </c>
      <c r="FW108" s="144">
        <f t="shared" si="168"/>
        <v>-3.141592654</v>
      </c>
      <c r="FX108" s="145">
        <f t="shared" si="169"/>
        <v>402606.4298</v>
      </c>
      <c r="FY108" s="140">
        <f t="shared" si="170"/>
        <v>-3.141592654</v>
      </c>
      <c r="FZ108" s="140">
        <f t="shared" si="171"/>
        <v>-1.002290853</v>
      </c>
      <c r="GA108" s="141">
        <f t="shared" si="172"/>
        <v>-4.143883507</v>
      </c>
      <c r="GB108" s="141">
        <f t="shared" si="173"/>
        <v>-4.143883507</v>
      </c>
      <c r="GC108" s="122">
        <f t="shared" si="174"/>
        <v>2.1393018</v>
      </c>
      <c r="GD108" s="142">
        <f t="shared" si="175"/>
        <v>402606.4298</v>
      </c>
      <c r="GE108" s="142">
        <f t="shared" si="176"/>
        <v>0.004728037381</v>
      </c>
      <c r="GF108" s="130">
        <f t="shared" si="177"/>
        <v>1903.53825</v>
      </c>
      <c r="GG108" s="143">
        <f t="shared" si="178"/>
        <v>-113.8682205</v>
      </c>
      <c r="GH108" s="143">
        <f t="shared" si="179"/>
        <v>178.2360124</v>
      </c>
      <c r="GI108" s="143">
        <f t="shared" si="180"/>
        <v>2.1393018</v>
      </c>
      <c r="GJ108" s="124">
        <f t="shared" si="181"/>
        <v>211.50425</v>
      </c>
      <c r="GK108" s="146">
        <f t="shared" si="182"/>
        <v>-0.5</v>
      </c>
      <c r="GL108" s="127">
        <f t="shared" si="183"/>
        <v>-0.8660254038</v>
      </c>
      <c r="GM108" s="146">
        <f t="shared" si="184"/>
        <v>-2.094395102</v>
      </c>
      <c r="GN108" s="127">
        <f t="shared" si="185"/>
        <v>1</v>
      </c>
      <c r="GO108" s="147">
        <f t="shared" si="186"/>
        <v>-0.5</v>
      </c>
      <c r="GP108" s="128">
        <f t="shared" si="187"/>
        <v>0.8660254038</v>
      </c>
      <c r="GQ108" s="147">
        <f t="shared" si="188"/>
        <v>2.094395102</v>
      </c>
      <c r="GR108" s="128">
        <f t="shared" si="189"/>
        <v>1</v>
      </c>
      <c r="GS108" s="140">
        <f t="shared" si="190"/>
        <v>-2.094395102</v>
      </c>
      <c r="GT108" s="140">
        <f t="shared" si="191"/>
        <v>1.002290853</v>
      </c>
      <c r="GU108" s="141">
        <f t="shared" si="192"/>
        <v>-1.092104249</v>
      </c>
      <c r="GV108" s="141">
        <f t="shared" si="193"/>
        <v>-1.092104249</v>
      </c>
      <c r="GW108" s="122">
        <f t="shared" si="194"/>
        <v>-1.092104249</v>
      </c>
      <c r="GX108" s="142">
        <f t="shared" si="195"/>
        <v>1</v>
      </c>
      <c r="GY108" s="142">
        <f t="shared" si="196"/>
        <v>211.50425</v>
      </c>
      <c r="GZ108" s="130">
        <f t="shared" si="197"/>
        <v>211.50425</v>
      </c>
      <c r="HA108" s="143">
        <f t="shared" si="198"/>
        <v>97.42280433</v>
      </c>
      <c r="HB108" s="143">
        <f t="shared" si="199"/>
        <v>-187.7307778</v>
      </c>
      <c r="HC108" s="143">
        <f t="shared" si="200"/>
        <v>-1.092104249</v>
      </c>
      <c r="HD108" s="124">
        <f t="shared" si="201"/>
        <v>211.50425</v>
      </c>
      <c r="HE108" s="140">
        <f t="shared" si="202"/>
        <v>2.094395102</v>
      </c>
      <c r="HF108" s="140">
        <f t="shared" si="203"/>
        <v>2.1393018</v>
      </c>
      <c r="HG108" s="141">
        <f t="shared" si="204"/>
        <v>4.233696903</v>
      </c>
      <c r="HH108" s="141">
        <f t="shared" si="205"/>
        <v>4.233696903</v>
      </c>
      <c r="HI108" s="122">
        <f t="shared" si="206"/>
        <v>-2.049488405</v>
      </c>
      <c r="HJ108" s="142">
        <f t="shared" si="207"/>
        <v>1</v>
      </c>
      <c r="HK108" s="142">
        <f t="shared" si="208"/>
        <v>211.50425</v>
      </c>
      <c r="HL108" s="130">
        <f t="shared" si="209"/>
        <v>211.50425</v>
      </c>
      <c r="HM108" s="143">
        <f t="shared" si="210"/>
        <v>-97.42280433</v>
      </c>
      <c r="HN108" s="143">
        <f t="shared" si="211"/>
        <v>-187.7307778</v>
      </c>
      <c r="HO108" s="143">
        <f t="shared" si="212"/>
        <v>-2.049488405</v>
      </c>
      <c r="HP108" s="124">
        <f t="shared" si="213"/>
        <v>211.50425</v>
      </c>
      <c r="HQ108" s="140">
        <f t="shared" si="214"/>
        <v>2.094395102</v>
      </c>
      <c r="HR108" s="140">
        <f t="shared" si="215"/>
        <v>1.002290853</v>
      </c>
      <c r="HS108" s="141">
        <f t="shared" si="216"/>
        <v>3.096685956</v>
      </c>
      <c r="HT108" s="141">
        <f t="shared" si="217"/>
        <v>3.096685956</v>
      </c>
      <c r="HU108" s="122">
        <f t="shared" si="218"/>
        <v>3.096685956</v>
      </c>
      <c r="HV108" s="142">
        <f t="shared" si="219"/>
        <v>1</v>
      </c>
      <c r="HW108" s="142">
        <f t="shared" si="220"/>
        <v>211.50425</v>
      </c>
      <c r="HX108" s="130">
        <f t="shared" si="221"/>
        <v>211.50425</v>
      </c>
      <c r="HY108" s="143">
        <f t="shared" si="222"/>
        <v>-211.2910248</v>
      </c>
      <c r="HZ108" s="143">
        <f t="shared" si="223"/>
        <v>9.494765464</v>
      </c>
      <c r="IA108" s="143">
        <f t="shared" si="224"/>
        <v>3.096685956</v>
      </c>
      <c r="IB108" s="124">
        <f t="shared" si="225"/>
        <v>211.50425</v>
      </c>
      <c r="IC108" s="140">
        <f t="shared" si="226"/>
        <v>-2.094395102</v>
      </c>
      <c r="ID108" s="140">
        <f t="shared" si="227"/>
        <v>2.1393018</v>
      </c>
      <c r="IE108" s="141">
        <f t="shared" si="228"/>
        <v>0.04490669774</v>
      </c>
      <c r="IF108" s="141">
        <f t="shared" si="229"/>
        <v>0.04490669774</v>
      </c>
      <c r="IG108" s="122">
        <f t="shared" si="230"/>
        <v>0.04490669774</v>
      </c>
      <c r="IH108" s="142">
        <f t="shared" si="231"/>
        <v>1</v>
      </c>
      <c r="II108" s="142">
        <f t="shared" si="232"/>
        <v>211.50425</v>
      </c>
      <c r="IJ108" s="130">
        <f t="shared" si="233"/>
        <v>211.50425</v>
      </c>
      <c r="IK108" s="143">
        <f t="shared" si="234"/>
        <v>211.2910248</v>
      </c>
      <c r="IL108" s="143">
        <f t="shared" si="235"/>
        <v>9.494765464</v>
      </c>
      <c r="IM108" s="143">
        <f t="shared" si="236"/>
        <v>0.04490669774</v>
      </c>
      <c r="IN108" s="124">
        <f t="shared" si="237"/>
        <v>211.50425</v>
      </c>
    </row>
    <row r="109" ht="12.75" customHeight="1">
      <c r="A109" s="129">
        <f>'Cortez Cubic'!AP109</f>
        <v>-0.2187762226</v>
      </c>
      <c r="B109" s="129">
        <f>'Cortez Cubic'!AQ109</f>
        <v>1.157712684</v>
      </c>
      <c r="C109" s="129">
        <f>'Cortez Cubic'!AR109</f>
        <v>613.5535108</v>
      </c>
      <c r="D109" s="129">
        <f>'Cortez Cubic'!AS109</f>
        <v>-8421.48449</v>
      </c>
      <c r="E109" s="129">
        <f t="shared" ref="E109:H109" si="1902">0</f>
        <v>0</v>
      </c>
      <c r="F109" s="129">
        <f t="shared" si="1902"/>
        <v>0</v>
      </c>
      <c r="G109" s="129">
        <f t="shared" si="1902"/>
        <v>0</v>
      </c>
      <c r="H109" s="129">
        <f t="shared" si="1902"/>
        <v>0</v>
      </c>
      <c r="I109" s="110">
        <f>'Cortez Cubic'!I109</f>
        <v>53</v>
      </c>
      <c r="J109" s="130">
        <f t="shared" si="28"/>
        <v>47.35088151</v>
      </c>
      <c r="K109" s="131">
        <f t="shared" si="29"/>
        <v>1</v>
      </c>
      <c r="L109" s="131">
        <f t="shared" si="30"/>
        <v>0</v>
      </c>
      <c r="M109" s="132">
        <f t="shared" si="31"/>
        <v>5.649118489</v>
      </c>
      <c r="N109" s="133">
        <f t="shared" si="32"/>
        <v>32.95183504</v>
      </c>
      <c r="O109" s="134">
        <f t="shared" si="33"/>
        <v>47.35088151</v>
      </c>
      <c r="P109" s="134">
        <f t="shared" si="34"/>
        <v>0</v>
      </c>
      <c r="Q109" s="135">
        <f t="shared" si="35"/>
        <v>14.39904648</v>
      </c>
      <c r="R109" s="135">
        <f t="shared" si="36"/>
        <v>0</v>
      </c>
      <c r="S109" s="136">
        <f t="shared" si="37"/>
        <v>-56.45816149</v>
      </c>
      <c r="T109" s="136">
        <f t="shared" si="38"/>
        <v>0</v>
      </c>
      <c r="U109" s="137">
        <f t="shared" ref="U109:X109" si="1903">ATAN2(A109,E109)</f>
        <v>3.141592654</v>
      </c>
      <c r="V109" s="137">
        <f t="shared" si="1903"/>
        <v>0</v>
      </c>
      <c r="W109" s="137">
        <f t="shared" si="1903"/>
        <v>0</v>
      </c>
      <c r="X109" s="137">
        <f t="shared" si="1903"/>
        <v>3.141592654</v>
      </c>
      <c r="Y109" s="137">
        <f t="shared" ref="Y109:AB109" si="1904">SQRT(POWER(A109,2)+POWER(E109,2))</f>
        <v>0.2187762226</v>
      </c>
      <c r="Z109" s="137">
        <f t="shared" si="1904"/>
        <v>1.157712684</v>
      </c>
      <c r="AA109" s="137">
        <f t="shared" si="1904"/>
        <v>613.5535108</v>
      </c>
      <c r="AB109" s="137">
        <f t="shared" si="1904"/>
        <v>8421.48449</v>
      </c>
      <c r="AC109" s="138">
        <f t="shared" ref="AC109:AF109" si="1905">U109-$U109</f>
        <v>0</v>
      </c>
      <c r="AD109" s="138">
        <f t="shared" si="1905"/>
        <v>-3.141592654</v>
      </c>
      <c r="AE109" s="138">
        <f t="shared" si="1905"/>
        <v>-3.141592654</v>
      </c>
      <c r="AF109" s="138">
        <f t="shared" si="1905"/>
        <v>0</v>
      </c>
      <c r="AG109" s="138">
        <f t="shared" ref="AG109:AJ109" si="1906">Y109/$Y109</f>
        <v>1</v>
      </c>
      <c r="AH109" s="138">
        <f t="shared" si="1906"/>
        <v>5.291766492</v>
      </c>
      <c r="AI109" s="138">
        <f t="shared" si="1906"/>
        <v>2804.479863</v>
      </c>
      <c r="AJ109" s="138">
        <f t="shared" si="1906"/>
        <v>38493.6004</v>
      </c>
      <c r="AK109" s="139">
        <f t="shared" ref="AK109:AN109" si="1907">AG109*COS(AC109)</f>
        <v>1</v>
      </c>
      <c r="AL109" s="139">
        <f t="shared" si="1907"/>
        <v>-5.291766492</v>
      </c>
      <c r="AM109" s="139">
        <f t="shared" si="1907"/>
        <v>-2804.479863</v>
      </c>
      <c r="AN109" s="139">
        <f t="shared" si="1907"/>
        <v>38493.6004</v>
      </c>
      <c r="AO109" s="129">
        <f t="shared" ref="AO109:AR109" si="1908">AG109*SIN(AC109)</f>
        <v>0</v>
      </c>
      <c r="AP109" s="129">
        <f t="shared" si="1908"/>
        <v>0</v>
      </c>
      <c r="AQ109" s="129">
        <f t="shared" si="1908"/>
        <v>0</v>
      </c>
      <c r="AR109" s="129">
        <f t="shared" si="1908"/>
        <v>0</v>
      </c>
      <c r="AS109" s="140">
        <f t="shared" si="45"/>
        <v>-9.424777961</v>
      </c>
      <c r="AT109" s="141">
        <f t="shared" si="46"/>
        <v>-9.424777961</v>
      </c>
      <c r="AU109" s="141">
        <f t="shared" si="47"/>
        <v>-3.141592654</v>
      </c>
      <c r="AV109" s="122">
        <f t="shared" si="48"/>
        <v>3.141592654</v>
      </c>
      <c r="AW109" s="142">
        <f t="shared" si="49"/>
        <v>148.1842396</v>
      </c>
      <c r="AX109" s="130">
        <f t="shared" si="50"/>
        <v>148.1842396</v>
      </c>
      <c r="AY109" s="143">
        <f t="shared" si="51"/>
        <v>296.3684792</v>
      </c>
      <c r="AZ109" s="143">
        <f t="shared" si="52"/>
        <v>0</v>
      </c>
      <c r="BA109" s="143">
        <f t="shared" si="53"/>
        <v>0</v>
      </c>
      <c r="BB109" s="124">
        <f t="shared" si="54"/>
        <v>296.3684792</v>
      </c>
      <c r="BC109" s="140">
        <f t="shared" ref="BC109:BD109" si="1909">BC$2*AD109</f>
        <v>-3.141592654</v>
      </c>
      <c r="BD109" s="140">
        <f t="shared" si="1909"/>
        <v>-3.141592654</v>
      </c>
      <c r="BE109" s="141">
        <f t="shared" si="56"/>
        <v>-6.283185307</v>
      </c>
      <c r="BF109" s="141">
        <f t="shared" si="57"/>
        <v>0</v>
      </c>
      <c r="BG109" s="122">
        <f t="shared" si="58"/>
        <v>0</v>
      </c>
      <c r="BH109" s="142">
        <f t="shared" ref="BH109:BI109" si="1910">POWER(AH109,BH$2)</f>
        <v>5.291766492</v>
      </c>
      <c r="BI109" s="142">
        <f t="shared" si="1910"/>
        <v>2804.479863</v>
      </c>
      <c r="BJ109" s="130">
        <f t="shared" si="60"/>
        <v>14840.65257</v>
      </c>
      <c r="BK109" s="143">
        <f t="shared" si="61"/>
        <v>133565.8731</v>
      </c>
      <c r="BL109" s="143">
        <f t="shared" si="62"/>
        <v>0</v>
      </c>
      <c r="BM109" s="143">
        <f t="shared" si="63"/>
        <v>0</v>
      </c>
      <c r="BN109" s="124">
        <f t="shared" si="64"/>
        <v>133565.8731</v>
      </c>
      <c r="BO109" s="140">
        <f t="shared" si="65"/>
        <v>0</v>
      </c>
      <c r="BP109" s="141">
        <f t="shared" si="66"/>
        <v>0</v>
      </c>
      <c r="BQ109" s="141">
        <f t="shared" si="67"/>
        <v>0</v>
      </c>
      <c r="BR109" s="122">
        <f t="shared" si="68"/>
        <v>0</v>
      </c>
      <c r="BS109" s="142">
        <f t="shared" si="69"/>
        <v>38493.6004</v>
      </c>
      <c r="BT109" s="130">
        <f t="shared" si="70"/>
        <v>38493.6004</v>
      </c>
      <c r="BU109" s="143">
        <f t="shared" si="71"/>
        <v>-1039327.211</v>
      </c>
      <c r="BV109" s="143">
        <f t="shared" si="72"/>
        <v>0</v>
      </c>
      <c r="BW109" s="143">
        <f t="shared" si="73"/>
        <v>3.141592654</v>
      </c>
      <c r="BX109" s="124">
        <f t="shared" si="74"/>
        <v>1039327.211</v>
      </c>
      <c r="BY109" s="144">
        <f t="shared" ref="BY109:BZ109" si="1911">AY109+BK109+BU109</f>
        <v>-905464.9692</v>
      </c>
      <c r="BZ109" s="144">
        <f t="shared" si="1911"/>
        <v>0</v>
      </c>
      <c r="CA109" s="144">
        <f t="shared" si="76"/>
        <v>-3.141592654</v>
      </c>
      <c r="CB109" s="145">
        <f t="shared" si="77"/>
        <v>905464.9692</v>
      </c>
      <c r="CC109" s="140">
        <f t="shared" ref="CC109:CD109" si="1912">CC$2*AD109</f>
        <v>-6.283185307</v>
      </c>
      <c r="CD109" s="140">
        <f t="shared" si="1912"/>
        <v>-6.283185307</v>
      </c>
      <c r="CE109" s="141">
        <f t="shared" si="79"/>
        <v>-12.56637061</v>
      </c>
      <c r="CF109" s="141">
        <f t="shared" si="80"/>
        <v>0</v>
      </c>
      <c r="CG109" s="122">
        <f t="shared" si="81"/>
        <v>0</v>
      </c>
      <c r="CH109" s="142">
        <f t="shared" ref="CH109:CI109" si="1913">POWER(AH109,CH$2)</f>
        <v>28.00279261</v>
      </c>
      <c r="CI109" s="142">
        <f t="shared" si="1913"/>
        <v>7865107.302</v>
      </c>
      <c r="CJ109" s="130">
        <f t="shared" si="83"/>
        <v>220244968.6</v>
      </c>
      <c r="CK109" s="143">
        <f t="shared" si="84"/>
        <v>-220244968.6</v>
      </c>
      <c r="CL109" s="143">
        <f t="shared" si="85"/>
        <v>0</v>
      </c>
      <c r="CM109" s="143">
        <f t="shared" si="86"/>
        <v>3.141592654</v>
      </c>
      <c r="CN109" s="124">
        <f t="shared" si="87"/>
        <v>220244968.6</v>
      </c>
      <c r="CO109" s="140">
        <f t="shared" si="88"/>
        <v>-9.424777961</v>
      </c>
      <c r="CP109" s="141">
        <f t="shared" si="89"/>
        <v>-9.424777961</v>
      </c>
      <c r="CQ109" s="141">
        <f t="shared" si="90"/>
        <v>-3.141592654</v>
      </c>
      <c r="CR109" s="122">
        <f t="shared" si="91"/>
        <v>3.141592654</v>
      </c>
      <c r="CS109" s="142">
        <f t="shared" si="92"/>
        <v>22057535048</v>
      </c>
      <c r="CT109" s="130">
        <f t="shared" si="93"/>
        <v>22057535048</v>
      </c>
      <c r="CU109" s="143">
        <f t="shared" si="94"/>
        <v>-88230140194</v>
      </c>
      <c r="CV109" s="143">
        <f t="shared" si="95"/>
        <v>0.00001080507588</v>
      </c>
      <c r="CW109" s="143">
        <f t="shared" si="96"/>
        <v>3.141592654</v>
      </c>
      <c r="CX109" s="124">
        <f t="shared" si="97"/>
        <v>88230140194</v>
      </c>
      <c r="CY109" s="140">
        <f t="shared" si="98"/>
        <v>-9.424777961</v>
      </c>
      <c r="CZ109" s="140">
        <f t="shared" si="99"/>
        <v>0</v>
      </c>
      <c r="DA109" s="141">
        <f t="shared" si="100"/>
        <v>-9.424777961</v>
      </c>
      <c r="DB109" s="141">
        <f t="shared" si="101"/>
        <v>-3.141592654</v>
      </c>
      <c r="DC109" s="122">
        <f t="shared" si="102"/>
        <v>3.141592654</v>
      </c>
      <c r="DD109" s="142">
        <f t="shared" si="103"/>
        <v>148.1842396</v>
      </c>
      <c r="DE109" s="142">
        <f t="shared" si="104"/>
        <v>38493.6004</v>
      </c>
      <c r="DF109" s="130">
        <f t="shared" si="105"/>
        <v>5704144.905</v>
      </c>
      <c r="DG109" s="143">
        <f t="shared" si="106"/>
        <v>-22816579.62</v>
      </c>
      <c r="DH109" s="143">
        <f t="shared" si="107"/>
        <v>0.00000000279422512</v>
      </c>
      <c r="DI109" s="143">
        <f t="shared" si="108"/>
        <v>3.141592654</v>
      </c>
      <c r="DJ109" s="124">
        <f t="shared" si="109"/>
        <v>22816579.62</v>
      </c>
      <c r="DK109" s="140">
        <f t="shared" ref="DK109:DM109" si="1914">DK$2*AD109</f>
        <v>-3.141592654</v>
      </c>
      <c r="DL109" s="140">
        <f t="shared" si="1914"/>
        <v>-3.141592654</v>
      </c>
      <c r="DM109" s="140">
        <f t="shared" si="1914"/>
        <v>0</v>
      </c>
      <c r="DN109" s="141">
        <f t="shared" si="111"/>
        <v>-6.283185307</v>
      </c>
      <c r="DO109" s="141">
        <f t="shared" si="112"/>
        <v>0</v>
      </c>
      <c r="DP109" s="122">
        <f t="shared" si="113"/>
        <v>0</v>
      </c>
      <c r="DQ109" s="142">
        <f t="shared" ref="DQ109:DS109" si="1915">POWER(AH109,DQ$2)</f>
        <v>5.291766492</v>
      </c>
      <c r="DR109" s="142">
        <f t="shared" si="1915"/>
        <v>2804.479863</v>
      </c>
      <c r="DS109" s="142">
        <f t="shared" si="1915"/>
        <v>38493.6004</v>
      </c>
      <c r="DT109" s="130">
        <f t="shared" si="115"/>
        <v>571270149.6</v>
      </c>
      <c r="DU109" s="143">
        <f t="shared" si="116"/>
        <v>-10282862692</v>
      </c>
      <c r="DV109" s="143">
        <f t="shared" si="117"/>
        <v>0</v>
      </c>
      <c r="DW109" s="143">
        <f t="shared" si="118"/>
        <v>3.141592654</v>
      </c>
      <c r="DX109" s="124">
        <f t="shared" si="119"/>
        <v>10282862692</v>
      </c>
      <c r="DY109" s="140">
        <f t="shared" si="120"/>
        <v>0</v>
      </c>
      <c r="DZ109" s="141">
        <f t="shared" si="121"/>
        <v>0</v>
      </c>
      <c r="EA109" s="141">
        <f t="shared" si="122"/>
        <v>0</v>
      </c>
      <c r="EB109" s="122">
        <f t="shared" si="123"/>
        <v>0</v>
      </c>
      <c r="EC109" s="142">
        <f t="shared" si="124"/>
        <v>1481757272</v>
      </c>
      <c r="ED109" s="130">
        <f t="shared" si="125"/>
        <v>1481757272</v>
      </c>
      <c r="EE109" s="143">
        <f t="shared" si="126"/>
        <v>40007446339</v>
      </c>
      <c r="EF109" s="143">
        <f t="shared" si="127"/>
        <v>0</v>
      </c>
      <c r="EG109" s="143">
        <f t="shared" si="128"/>
        <v>0</v>
      </c>
      <c r="EH109" s="124">
        <f t="shared" si="129"/>
        <v>40007446339</v>
      </c>
      <c r="EI109" s="144">
        <f t="shared" ref="EI109:EJ109" si="1916">CK109+CU109+DG109+DU109+EE109</f>
        <v>-58748618096</v>
      </c>
      <c r="EJ109" s="144">
        <f t="shared" si="1916"/>
        <v>0.0000108078701</v>
      </c>
      <c r="EK109" s="144">
        <f t="shared" si="131"/>
        <v>3.141592654</v>
      </c>
      <c r="EL109" s="145">
        <f t="shared" si="132"/>
        <v>58748618096</v>
      </c>
      <c r="EM109" s="140">
        <f t="shared" si="133"/>
        <v>1.570796327</v>
      </c>
      <c r="EN109" s="141">
        <f t="shared" si="134"/>
        <v>1.570796327</v>
      </c>
      <c r="EO109" s="141">
        <f t="shared" si="135"/>
        <v>1.570796327</v>
      </c>
      <c r="EP109" s="122">
        <f t="shared" si="136"/>
        <v>1.570796327</v>
      </c>
      <c r="EQ109" s="142">
        <f t="shared" si="137"/>
        <v>242381.1422</v>
      </c>
      <c r="ER109" s="130">
        <f t="shared" si="138"/>
        <v>242381.1422</v>
      </c>
      <c r="ES109" s="143">
        <f t="shared" si="139"/>
        <v>0</v>
      </c>
      <c r="ET109" s="143">
        <f t="shared" si="140"/>
        <v>1259449.359</v>
      </c>
      <c r="EU109" s="143">
        <f t="shared" si="141"/>
        <v>1.570796327</v>
      </c>
      <c r="EV109" s="124">
        <f t="shared" si="142"/>
        <v>1259449.359</v>
      </c>
      <c r="EW109" s="144">
        <f t="shared" ref="EW109:EX109" si="1917">BY109+ES109</f>
        <v>-905464.9692</v>
      </c>
      <c r="EX109" s="144">
        <f t="shared" si="1917"/>
        <v>1259449.359</v>
      </c>
      <c r="EY109" s="144">
        <f t="shared" si="144"/>
        <v>2.194119066</v>
      </c>
      <c r="EZ109" s="145">
        <f t="shared" si="145"/>
        <v>1551154.247</v>
      </c>
      <c r="FA109" s="140">
        <f t="shared" si="146"/>
        <v>0.7313730219</v>
      </c>
      <c r="FB109" s="141">
        <f t="shared" si="147"/>
        <v>0.7313730219</v>
      </c>
      <c r="FC109" s="141">
        <f t="shared" si="148"/>
        <v>0.7313730219</v>
      </c>
      <c r="FD109" s="122">
        <f t="shared" si="149"/>
        <v>0.7313730219</v>
      </c>
      <c r="FE109" s="142">
        <f t="shared" si="150"/>
        <v>115.7581726</v>
      </c>
      <c r="FF109" s="130">
        <f t="shared" si="151"/>
        <v>115.7581726</v>
      </c>
      <c r="FG109" s="143">
        <f t="shared" si="152"/>
        <v>22.79347967</v>
      </c>
      <c r="FH109" s="143">
        <f t="shared" si="153"/>
        <v>20.45471405</v>
      </c>
      <c r="FI109" s="143">
        <f t="shared" si="154"/>
        <v>0.7313730219</v>
      </c>
      <c r="FJ109" s="124">
        <f t="shared" si="155"/>
        <v>30.62577415</v>
      </c>
      <c r="FK109" s="140">
        <f t="shared" si="156"/>
        <v>-6.283185307</v>
      </c>
      <c r="FL109" s="141">
        <f t="shared" si="157"/>
        <v>-6.283185307</v>
      </c>
      <c r="FM109" s="141">
        <f t="shared" si="158"/>
        <v>0</v>
      </c>
      <c r="FN109" s="122">
        <f t="shared" si="159"/>
        <v>0</v>
      </c>
      <c r="FO109" s="142">
        <f t="shared" si="160"/>
        <v>28.00279261</v>
      </c>
      <c r="FP109" s="130">
        <f t="shared" si="161"/>
        <v>28.00279261</v>
      </c>
      <c r="FQ109" s="143">
        <f t="shared" si="162"/>
        <v>-28.00279261</v>
      </c>
      <c r="FR109" s="143">
        <f t="shared" si="163"/>
        <v>0</v>
      </c>
      <c r="FS109" s="143">
        <f t="shared" si="164"/>
        <v>3.141592654</v>
      </c>
      <c r="FT109" s="124">
        <f t="shared" si="165"/>
        <v>28.00279261</v>
      </c>
      <c r="FU109" s="144">
        <f t="shared" si="166"/>
        <v>-8441.442382</v>
      </c>
      <c r="FV109" s="144">
        <f t="shared" si="167"/>
        <v>0</v>
      </c>
      <c r="FW109" s="144">
        <f t="shared" si="168"/>
        <v>-3.141592654</v>
      </c>
      <c r="FX109" s="145">
        <f t="shared" si="169"/>
        <v>8441.442382</v>
      </c>
      <c r="FY109" s="140">
        <f t="shared" si="170"/>
        <v>-3.141592654</v>
      </c>
      <c r="FZ109" s="140">
        <f t="shared" si="171"/>
        <v>-0.7313730219</v>
      </c>
      <c r="GA109" s="141">
        <f t="shared" si="172"/>
        <v>-3.872965675</v>
      </c>
      <c r="GB109" s="141">
        <f t="shared" si="173"/>
        <v>-3.872965675</v>
      </c>
      <c r="GC109" s="122">
        <f t="shared" si="174"/>
        <v>2.410219632</v>
      </c>
      <c r="GD109" s="142">
        <f t="shared" si="175"/>
        <v>8441.442382</v>
      </c>
      <c r="GE109" s="142">
        <f t="shared" si="176"/>
        <v>0.03265223583</v>
      </c>
      <c r="GF109" s="130">
        <f t="shared" si="177"/>
        <v>275.6319674</v>
      </c>
      <c r="GG109" s="143">
        <f t="shared" si="178"/>
        <v>-22.79347967</v>
      </c>
      <c r="GH109" s="143">
        <f t="shared" si="179"/>
        <v>20.45471405</v>
      </c>
      <c r="GI109" s="143">
        <f t="shared" si="180"/>
        <v>2.410219632</v>
      </c>
      <c r="GJ109" s="124">
        <f t="shared" si="181"/>
        <v>30.62577415</v>
      </c>
      <c r="GK109" s="146">
        <f t="shared" si="182"/>
        <v>-0.5</v>
      </c>
      <c r="GL109" s="127">
        <f t="shared" si="183"/>
        <v>-0.8660254038</v>
      </c>
      <c r="GM109" s="146">
        <f t="shared" si="184"/>
        <v>-2.094395102</v>
      </c>
      <c r="GN109" s="127">
        <f t="shared" si="185"/>
        <v>1</v>
      </c>
      <c r="GO109" s="147">
        <f t="shared" si="186"/>
        <v>-0.5</v>
      </c>
      <c r="GP109" s="128">
        <f t="shared" si="187"/>
        <v>0.8660254038</v>
      </c>
      <c r="GQ109" s="147">
        <f t="shared" si="188"/>
        <v>2.094395102</v>
      </c>
      <c r="GR109" s="128">
        <f t="shared" si="189"/>
        <v>1</v>
      </c>
      <c r="GS109" s="140">
        <f t="shared" si="190"/>
        <v>-2.094395102</v>
      </c>
      <c r="GT109" s="140">
        <f t="shared" si="191"/>
        <v>0.7313730219</v>
      </c>
      <c r="GU109" s="141">
        <f t="shared" si="192"/>
        <v>-1.36302208</v>
      </c>
      <c r="GV109" s="141">
        <f t="shared" si="193"/>
        <v>-1.36302208</v>
      </c>
      <c r="GW109" s="122">
        <f t="shared" si="194"/>
        <v>-1.36302208</v>
      </c>
      <c r="GX109" s="142">
        <f t="shared" si="195"/>
        <v>1</v>
      </c>
      <c r="GY109" s="142">
        <f t="shared" si="196"/>
        <v>30.62577415</v>
      </c>
      <c r="GZ109" s="130">
        <f t="shared" si="197"/>
        <v>30.62577415</v>
      </c>
      <c r="HA109" s="143">
        <f t="shared" si="198"/>
        <v>6.317562156</v>
      </c>
      <c r="HB109" s="143">
        <f t="shared" si="199"/>
        <v>-29.96708946</v>
      </c>
      <c r="HC109" s="143">
        <f t="shared" si="200"/>
        <v>-1.36302208</v>
      </c>
      <c r="HD109" s="124">
        <f t="shared" si="201"/>
        <v>30.62577415</v>
      </c>
      <c r="HE109" s="140">
        <f t="shared" si="202"/>
        <v>2.094395102</v>
      </c>
      <c r="HF109" s="140">
        <f t="shared" si="203"/>
        <v>2.410219632</v>
      </c>
      <c r="HG109" s="141">
        <f t="shared" si="204"/>
        <v>4.504614734</v>
      </c>
      <c r="HH109" s="141">
        <f t="shared" si="205"/>
        <v>4.504614734</v>
      </c>
      <c r="HI109" s="122">
        <f t="shared" si="206"/>
        <v>-1.778570573</v>
      </c>
      <c r="HJ109" s="142">
        <f t="shared" si="207"/>
        <v>1</v>
      </c>
      <c r="HK109" s="142">
        <f t="shared" si="208"/>
        <v>30.62577415</v>
      </c>
      <c r="HL109" s="130">
        <f t="shared" si="209"/>
        <v>30.62577415</v>
      </c>
      <c r="HM109" s="143">
        <f t="shared" si="210"/>
        <v>-6.317562156</v>
      </c>
      <c r="HN109" s="143">
        <f t="shared" si="211"/>
        <v>-29.96708946</v>
      </c>
      <c r="HO109" s="143">
        <f t="shared" si="212"/>
        <v>-1.778570573</v>
      </c>
      <c r="HP109" s="124">
        <f t="shared" si="213"/>
        <v>30.62577415</v>
      </c>
      <c r="HQ109" s="140">
        <f t="shared" si="214"/>
        <v>2.094395102</v>
      </c>
      <c r="HR109" s="140">
        <f t="shared" si="215"/>
        <v>0.7313730219</v>
      </c>
      <c r="HS109" s="141">
        <f t="shared" si="216"/>
        <v>2.825768124</v>
      </c>
      <c r="HT109" s="141">
        <f t="shared" si="217"/>
        <v>2.825768124</v>
      </c>
      <c r="HU109" s="122">
        <f t="shared" si="218"/>
        <v>2.825768124</v>
      </c>
      <c r="HV109" s="142">
        <f t="shared" si="219"/>
        <v>1</v>
      </c>
      <c r="HW109" s="142">
        <f t="shared" si="220"/>
        <v>30.62577415</v>
      </c>
      <c r="HX109" s="130">
        <f t="shared" si="221"/>
        <v>30.62577415</v>
      </c>
      <c r="HY109" s="143">
        <f t="shared" si="222"/>
        <v>-29.11104183</v>
      </c>
      <c r="HZ109" s="143">
        <f t="shared" si="223"/>
        <v>9.512375414</v>
      </c>
      <c r="IA109" s="143">
        <f t="shared" si="224"/>
        <v>2.825768124</v>
      </c>
      <c r="IB109" s="124">
        <f t="shared" si="225"/>
        <v>30.62577415</v>
      </c>
      <c r="IC109" s="140">
        <f t="shared" si="226"/>
        <v>-2.094395102</v>
      </c>
      <c r="ID109" s="140">
        <f t="shared" si="227"/>
        <v>2.410219632</v>
      </c>
      <c r="IE109" s="141">
        <f t="shared" si="228"/>
        <v>0.3158245293</v>
      </c>
      <c r="IF109" s="141">
        <f t="shared" si="229"/>
        <v>0.3158245293</v>
      </c>
      <c r="IG109" s="122">
        <f t="shared" si="230"/>
        <v>0.3158245293</v>
      </c>
      <c r="IH109" s="142">
        <f t="shared" si="231"/>
        <v>1</v>
      </c>
      <c r="II109" s="142">
        <f t="shared" si="232"/>
        <v>30.62577415</v>
      </c>
      <c r="IJ109" s="130">
        <f t="shared" si="233"/>
        <v>30.62577415</v>
      </c>
      <c r="IK109" s="143">
        <f t="shared" si="234"/>
        <v>29.11104183</v>
      </c>
      <c r="IL109" s="143">
        <f t="shared" si="235"/>
        <v>9.512375414</v>
      </c>
      <c r="IM109" s="143">
        <f t="shared" si="236"/>
        <v>0.3158245293</v>
      </c>
      <c r="IN109" s="124">
        <f t="shared" si="237"/>
        <v>30.62577415</v>
      </c>
    </row>
    <row r="110" ht="12.75" customHeight="1">
      <c r="A110" s="129">
        <f>'Cortez Cubic'!AP110</f>
        <v>-0.2187762226</v>
      </c>
      <c r="B110" s="129">
        <f>'Cortez Cubic'!AQ110</f>
        <v>7.887799235</v>
      </c>
      <c r="C110" s="129">
        <f>'Cortez Cubic'!AR110</f>
        <v>6857.877926</v>
      </c>
      <c r="D110" s="129">
        <f>'Cortez Cubic'!AS110</f>
        <v>-552766.4223</v>
      </c>
      <c r="E110" s="129">
        <f t="shared" ref="E110:H110" si="1918">0</f>
        <v>0</v>
      </c>
      <c r="F110" s="129">
        <f t="shared" si="1918"/>
        <v>0</v>
      </c>
      <c r="G110" s="129">
        <f t="shared" si="1918"/>
        <v>0</v>
      </c>
      <c r="H110" s="129">
        <f t="shared" si="1918"/>
        <v>0</v>
      </c>
      <c r="I110" s="110">
        <f>'Cortez Cubic'!I110</f>
        <v>131</v>
      </c>
      <c r="J110" s="130">
        <f t="shared" si="28"/>
        <v>125.288836</v>
      </c>
      <c r="K110" s="131">
        <f t="shared" si="29"/>
        <v>1</v>
      </c>
      <c r="L110" s="131">
        <f t="shared" si="30"/>
        <v>0</v>
      </c>
      <c r="M110" s="132">
        <f t="shared" si="31"/>
        <v>5.711163994</v>
      </c>
      <c r="N110" s="133">
        <f t="shared" si="32"/>
        <v>21.05340713</v>
      </c>
      <c r="O110" s="134">
        <f t="shared" si="33"/>
        <v>125.288836</v>
      </c>
      <c r="P110" s="134">
        <f t="shared" si="34"/>
        <v>0</v>
      </c>
      <c r="Q110" s="135">
        <f t="shared" si="35"/>
        <v>104.2354289</v>
      </c>
      <c r="R110" s="135">
        <f t="shared" si="36"/>
        <v>0</v>
      </c>
      <c r="S110" s="136">
        <f t="shared" si="37"/>
        <v>-193.4700761</v>
      </c>
      <c r="T110" s="136">
        <f t="shared" si="38"/>
        <v>0</v>
      </c>
      <c r="U110" s="137">
        <f t="shared" ref="U110:X110" si="1919">ATAN2(A110,E110)</f>
        <v>3.141592654</v>
      </c>
      <c r="V110" s="137">
        <f t="shared" si="1919"/>
        <v>0</v>
      </c>
      <c r="W110" s="137">
        <f t="shared" si="1919"/>
        <v>0</v>
      </c>
      <c r="X110" s="137">
        <f t="shared" si="1919"/>
        <v>3.141592654</v>
      </c>
      <c r="Y110" s="137">
        <f t="shared" ref="Y110:AB110" si="1920">SQRT(POWER(A110,2)+POWER(E110,2))</f>
        <v>0.2187762226</v>
      </c>
      <c r="Z110" s="137">
        <f t="shared" si="1920"/>
        <v>7.887799235</v>
      </c>
      <c r="AA110" s="137">
        <f t="shared" si="1920"/>
        <v>6857.877926</v>
      </c>
      <c r="AB110" s="137">
        <f t="shared" si="1920"/>
        <v>552766.4223</v>
      </c>
      <c r="AC110" s="138">
        <f t="shared" ref="AC110:AF110" si="1921">U110-$U110</f>
        <v>0</v>
      </c>
      <c r="AD110" s="138">
        <f t="shared" si="1921"/>
        <v>-3.141592654</v>
      </c>
      <c r="AE110" s="138">
        <f t="shared" si="1921"/>
        <v>-3.141592654</v>
      </c>
      <c r="AF110" s="138">
        <f t="shared" si="1921"/>
        <v>0</v>
      </c>
      <c r="AG110" s="138">
        <f t="shared" ref="AG110:AJ110" si="1922">Y110/$Y110</f>
        <v>1</v>
      </c>
      <c r="AH110" s="138">
        <f t="shared" si="1922"/>
        <v>36.0541888</v>
      </c>
      <c r="AI110" s="138">
        <f t="shared" si="1922"/>
        <v>31346.54143</v>
      </c>
      <c r="AJ110" s="138">
        <f t="shared" si="1922"/>
        <v>2526629.337</v>
      </c>
      <c r="AK110" s="139">
        <f t="shared" ref="AK110:AN110" si="1923">AG110*COS(AC110)</f>
        <v>1</v>
      </c>
      <c r="AL110" s="139">
        <f t="shared" si="1923"/>
        <v>-36.0541888</v>
      </c>
      <c r="AM110" s="139">
        <f t="shared" si="1923"/>
        <v>-31346.54143</v>
      </c>
      <c r="AN110" s="139">
        <f t="shared" si="1923"/>
        <v>2526629.337</v>
      </c>
      <c r="AO110" s="129">
        <f t="shared" ref="AO110:AR110" si="1924">AG110*SIN(AC110)</f>
        <v>0</v>
      </c>
      <c r="AP110" s="129">
        <f t="shared" si="1924"/>
        <v>0</v>
      </c>
      <c r="AQ110" s="129">
        <f t="shared" si="1924"/>
        <v>0</v>
      </c>
      <c r="AR110" s="129">
        <f t="shared" si="1924"/>
        <v>0</v>
      </c>
      <c r="AS110" s="140">
        <f t="shared" si="45"/>
        <v>-9.424777961</v>
      </c>
      <c r="AT110" s="141">
        <f t="shared" si="46"/>
        <v>-9.424777961</v>
      </c>
      <c r="AU110" s="141">
        <f t="shared" si="47"/>
        <v>-3.141592654</v>
      </c>
      <c r="AV110" s="122">
        <f t="shared" si="48"/>
        <v>3.141592654</v>
      </c>
      <c r="AW110" s="142">
        <f t="shared" si="49"/>
        <v>46867.00336</v>
      </c>
      <c r="AX110" s="130">
        <f t="shared" si="50"/>
        <v>46867.00336</v>
      </c>
      <c r="AY110" s="143">
        <f t="shared" si="51"/>
        <v>93734.00672</v>
      </c>
      <c r="AZ110" s="143">
        <f t="shared" si="52"/>
        <v>0</v>
      </c>
      <c r="BA110" s="143">
        <f t="shared" si="53"/>
        <v>0</v>
      </c>
      <c r="BB110" s="124">
        <f t="shared" si="54"/>
        <v>93734.00672</v>
      </c>
      <c r="BC110" s="140">
        <f t="shared" ref="BC110:BD110" si="1925">BC$2*AD110</f>
        <v>-3.141592654</v>
      </c>
      <c r="BD110" s="140">
        <f t="shared" si="1925"/>
        <v>-3.141592654</v>
      </c>
      <c r="BE110" s="141">
        <f t="shared" si="56"/>
        <v>-6.283185307</v>
      </c>
      <c r="BF110" s="141">
        <f t="shared" si="57"/>
        <v>0</v>
      </c>
      <c r="BG110" s="122">
        <f t="shared" si="58"/>
        <v>0</v>
      </c>
      <c r="BH110" s="142">
        <f t="shared" ref="BH110:BI110" si="1926">POWER(AH110,BH$2)</f>
        <v>36.0541888</v>
      </c>
      <c r="BI110" s="142">
        <f t="shared" si="1926"/>
        <v>31346.54143</v>
      </c>
      <c r="BJ110" s="130">
        <f t="shared" si="60"/>
        <v>1130174.123</v>
      </c>
      <c r="BK110" s="143">
        <f t="shared" si="61"/>
        <v>10171567.11</v>
      </c>
      <c r="BL110" s="143">
        <f t="shared" si="62"/>
        <v>0</v>
      </c>
      <c r="BM110" s="143">
        <f t="shared" si="63"/>
        <v>0</v>
      </c>
      <c r="BN110" s="124">
        <f t="shared" si="64"/>
        <v>10171567.11</v>
      </c>
      <c r="BO110" s="140">
        <f t="shared" si="65"/>
        <v>0</v>
      </c>
      <c r="BP110" s="141">
        <f t="shared" si="66"/>
        <v>0</v>
      </c>
      <c r="BQ110" s="141">
        <f t="shared" si="67"/>
        <v>0</v>
      </c>
      <c r="BR110" s="122">
        <f t="shared" si="68"/>
        <v>0</v>
      </c>
      <c r="BS110" s="142">
        <f t="shared" si="69"/>
        <v>2526629.337</v>
      </c>
      <c r="BT110" s="130">
        <f t="shared" si="70"/>
        <v>2526629.337</v>
      </c>
      <c r="BU110" s="143">
        <f t="shared" si="71"/>
        <v>-68218992.11</v>
      </c>
      <c r="BV110" s="143">
        <f t="shared" si="72"/>
        <v>0</v>
      </c>
      <c r="BW110" s="143">
        <f t="shared" si="73"/>
        <v>3.141592654</v>
      </c>
      <c r="BX110" s="124">
        <f t="shared" si="74"/>
        <v>68218992.11</v>
      </c>
      <c r="BY110" s="144">
        <f t="shared" ref="BY110:BZ110" si="1927">AY110+BK110+BU110</f>
        <v>-57953690.99</v>
      </c>
      <c r="BZ110" s="144">
        <f t="shared" si="1927"/>
        <v>0</v>
      </c>
      <c r="CA110" s="144">
        <f t="shared" si="76"/>
        <v>-3.141592654</v>
      </c>
      <c r="CB110" s="145">
        <f t="shared" si="77"/>
        <v>57953690.99</v>
      </c>
      <c r="CC110" s="140">
        <f t="shared" ref="CC110:CD110" si="1928">CC$2*AD110</f>
        <v>-6.283185307</v>
      </c>
      <c r="CD110" s="140">
        <f t="shared" si="1928"/>
        <v>-6.283185307</v>
      </c>
      <c r="CE110" s="141">
        <f t="shared" si="79"/>
        <v>-12.56637061</v>
      </c>
      <c r="CF110" s="141">
        <f t="shared" si="80"/>
        <v>0</v>
      </c>
      <c r="CG110" s="122">
        <f t="shared" si="81"/>
        <v>0</v>
      </c>
      <c r="CH110" s="142">
        <f t="shared" ref="CH110:CI110" si="1929">POWER(AH110,CH$2)</f>
        <v>1299.90453</v>
      </c>
      <c r="CI110" s="142">
        <f t="shared" si="1929"/>
        <v>982605659.9</v>
      </c>
      <c r="CJ110" s="130">
        <f t="shared" si="83"/>
        <v>1277293548747</v>
      </c>
      <c r="CK110" s="143">
        <f t="shared" si="84"/>
        <v>-1277293548747</v>
      </c>
      <c r="CL110" s="143">
        <f t="shared" si="85"/>
        <v>0</v>
      </c>
      <c r="CM110" s="143">
        <f t="shared" si="86"/>
        <v>3.141592654</v>
      </c>
      <c r="CN110" s="124">
        <f t="shared" si="87"/>
        <v>1277293548747</v>
      </c>
      <c r="CO110" s="140">
        <f t="shared" si="88"/>
        <v>-9.424777961</v>
      </c>
      <c r="CP110" s="141">
        <f t="shared" si="89"/>
        <v>-9.424777961</v>
      </c>
      <c r="CQ110" s="141">
        <f t="shared" si="90"/>
        <v>-3.141592654</v>
      </c>
      <c r="CR110" s="122">
        <f t="shared" si="91"/>
        <v>3.141592654</v>
      </c>
      <c r="CS110" s="142">
        <f t="shared" si="92"/>
        <v>30801289029776</v>
      </c>
      <c r="CT110" s="130">
        <f t="shared" si="93"/>
        <v>30801289029776</v>
      </c>
      <c r="CU110" s="143">
        <f t="shared" si="94"/>
        <v>-123205156119105</v>
      </c>
      <c r="CV110" s="143">
        <f t="shared" si="95"/>
        <v>0.01508828001</v>
      </c>
      <c r="CW110" s="143">
        <f t="shared" si="96"/>
        <v>3.141592654</v>
      </c>
      <c r="CX110" s="124">
        <f t="shared" si="97"/>
        <v>123205156119105</v>
      </c>
      <c r="CY110" s="140">
        <f t="shared" si="98"/>
        <v>-9.424777961</v>
      </c>
      <c r="CZ110" s="140">
        <f t="shared" si="99"/>
        <v>0</v>
      </c>
      <c r="DA110" s="141">
        <f t="shared" si="100"/>
        <v>-9.424777961</v>
      </c>
      <c r="DB110" s="141">
        <f t="shared" si="101"/>
        <v>-3.141592654</v>
      </c>
      <c r="DC110" s="122">
        <f t="shared" si="102"/>
        <v>3.141592654</v>
      </c>
      <c r="DD110" s="142">
        <f t="shared" si="103"/>
        <v>46867.00336</v>
      </c>
      <c r="DE110" s="142">
        <f t="shared" si="104"/>
        <v>2526629.337</v>
      </c>
      <c r="DF110" s="130">
        <f t="shared" si="105"/>
        <v>118415545643</v>
      </c>
      <c r="DG110" s="143">
        <f t="shared" si="106"/>
        <v>-473662182573</v>
      </c>
      <c r="DH110" s="143">
        <f t="shared" si="107"/>
        <v>0.00005800688758</v>
      </c>
      <c r="DI110" s="143">
        <f t="shared" si="108"/>
        <v>3.141592654</v>
      </c>
      <c r="DJ110" s="124">
        <f t="shared" si="109"/>
        <v>473662182573</v>
      </c>
      <c r="DK110" s="140">
        <f t="shared" ref="DK110:DM110" si="1930">DK$2*AD110</f>
        <v>-3.141592654</v>
      </c>
      <c r="DL110" s="140">
        <f t="shared" si="1930"/>
        <v>-3.141592654</v>
      </c>
      <c r="DM110" s="140">
        <f t="shared" si="1930"/>
        <v>0</v>
      </c>
      <c r="DN110" s="141">
        <f t="shared" si="111"/>
        <v>-6.283185307</v>
      </c>
      <c r="DO110" s="141">
        <f t="shared" si="112"/>
        <v>0</v>
      </c>
      <c r="DP110" s="122">
        <f t="shared" si="113"/>
        <v>0</v>
      </c>
      <c r="DQ110" s="142">
        <f t="shared" ref="DQ110:DS110" si="1931">POWER(AH110,DQ$2)</f>
        <v>36.0541888</v>
      </c>
      <c r="DR110" s="142">
        <f t="shared" si="1931"/>
        <v>31346.54143</v>
      </c>
      <c r="DS110" s="142">
        <f t="shared" si="1931"/>
        <v>2526629.337</v>
      </c>
      <c r="DT110" s="130">
        <f t="shared" si="115"/>
        <v>2855531095848</v>
      </c>
      <c r="DU110" s="143">
        <f t="shared" si="116"/>
        <v>-51399559725261</v>
      </c>
      <c r="DV110" s="143">
        <f t="shared" si="117"/>
        <v>0</v>
      </c>
      <c r="DW110" s="143">
        <f t="shared" si="118"/>
        <v>3.141592654</v>
      </c>
      <c r="DX110" s="124">
        <f t="shared" si="119"/>
        <v>51399559725261</v>
      </c>
      <c r="DY110" s="140">
        <f t="shared" si="120"/>
        <v>0</v>
      </c>
      <c r="DZ110" s="141">
        <f t="shared" si="121"/>
        <v>0</v>
      </c>
      <c r="EA110" s="141">
        <f t="shared" si="122"/>
        <v>0</v>
      </c>
      <c r="EB110" s="122">
        <f t="shared" si="123"/>
        <v>0</v>
      </c>
      <c r="EC110" s="142">
        <f t="shared" si="124"/>
        <v>6383855807738</v>
      </c>
      <c r="ED110" s="130">
        <f t="shared" si="125"/>
        <v>6383855807738</v>
      </c>
      <c r="EE110" s="143">
        <f t="shared" si="126"/>
        <v>172364106808916</v>
      </c>
      <c r="EF110" s="143">
        <f t="shared" si="127"/>
        <v>0</v>
      </c>
      <c r="EG110" s="143">
        <f t="shared" si="128"/>
        <v>0</v>
      </c>
      <c r="EH110" s="124">
        <f t="shared" si="129"/>
        <v>172364106808916</v>
      </c>
      <c r="EI110" s="144">
        <f t="shared" ref="EI110:EJ110" si="1932">CK110+CU110+DG110+DU110+EE110</f>
        <v>-3991564766770</v>
      </c>
      <c r="EJ110" s="144">
        <f t="shared" si="1932"/>
        <v>0.0151462869</v>
      </c>
      <c r="EK110" s="144">
        <f t="shared" si="131"/>
        <v>3.141592654</v>
      </c>
      <c r="EL110" s="145">
        <f t="shared" si="132"/>
        <v>3991564766770</v>
      </c>
      <c r="EM110" s="140">
        <f t="shared" si="133"/>
        <v>1.570796327</v>
      </c>
      <c r="EN110" s="141">
        <f t="shared" si="134"/>
        <v>1.570796327</v>
      </c>
      <c r="EO110" s="141">
        <f t="shared" si="135"/>
        <v>1.570796327</v>
      </c>
      <c r="EP110" s="122">
        <f t="shared" si="136"/>
        <v>1.570796327</v>
      </c>
      <c r="EQ110" s="142">
        <f t="shared" si="137"/>
        <v>1997890.079</v>
      </c>
      <c r="ER110" s="130">
        <f t="shared" si="138"/>
        <v>1997890.079</v>
      </c>
      <c r="ES110" s="143">
        <f t="shared" si="139"/>
        <v>0.00000001907664057</v>
      </c>
      <c r="ET110" s="143">
        <f t="shared" si="140"/>
        <v>10381341.37</v>
      </c>
      <c r="EU110" s="143">
        <f t="shared" si="141"/>
        <v>1.570796327</v>
      </c>
      <c r="EV110" s="124">
        <f t="shared" si="142"/>
        <v>10381341.37</v>
      </c>
      <c r="EW110" s="144">
        <f t="shared" ref="EW110:EX110" si="1933">BY110+ES110</f>
        <v>-57953690.99</v>
      </c>
      <c r="EX110" s="144">
        <f t="shared" si="1933"/>
        <v>10381341.37</v>
      </c>
      <c r="EY110" s="144">
        <f t="shared" si="144"/>
        <v>2.964340923</v>
      </c>
      <c r="EZ110" s="145">
        <f t="shared" si="145"/>
        <v>58876162.82</v>
      </c>
      <c r="FA110" s="140">
        <f t="shared" si="146"/>
        <v>0.9881136409</v>
      </c>
      <c r="FB110" s="141">
        <f t="shared" si="147"/>
        <v>0.9881136409</v>
      </c>
      <c r="FC110" s="141">
        <f t="shared" si="148"/>
        <v>0.9881136409</v>
      </c>
      <c r="FD110" s="122">
        <f t="shared" si="149"/>
        <v>0.9881136409</v>
      </c>
      <c r="FE110" s="142">
        <f t="shared" si="150"/>
        <v>389.0270792</v>
      </c>
      <c r="FF110" s="130">
        <f t="shared" si="151"/>
        <v>389.0270792</v>
      </c>
      <c r="FG110" s="143">
        <f t="shared" si="152"/>
        <v>56.63538654</v>
      </c>
      <c r="FH110" s="143">
        <f t="shared" si="153"/>
        <v>85.94017671</v>
      </c>
      <c r="FI110" s="143">
        <f t="shared" si="154"/>
        <v>0.9881136409</v>
      </c>
      <c r="FJ110" s="124">
        <f t="shared" si="155"/>
        <v>102.9236658</v>
      </c>
      <c r="FK110" s="140">
        <f t="shared" si="156"/>
        <v>-6.283185307</v>
      </c>
      <c r="FL110" s="141">
        <f t="shared" si="157"/>
        <v>-6.283185307</v>
      </c>
      <c r="FM110" s="141">
        <f t="shared" si="158"/>
        <v>0</v>
      </c>
      <c r="FN110" s="122">
        <f t="shared" si="159"/>
        <v>0</v>
      </c>
      <c r="FO110" s="142">
        <f t="shared" si="160"/>
        <v>1299.90453</v>
      </c>
      <c r="FP110" s="130">
        <f t="shared" si="161"/>
        <v>1299.90453</v>
      </c>
      <c r="FQ110" s="143">
        <f t="shared" si="162"/>
        <v>-1299.90453</v>
      </c>
      <c r="FR110" s="143">
        <f t="shared" si="163"/>
        <v>0</v>
      </c>
      <c r="FS110" s="143">
        <f t="shared" si="164"/>
        <v>3.141592654</v>
      </c>
      <c r="FT110" s="124">
        <f t="shared" si="165"/>
        <v>1299.90453</v>
      </c>
      <c r="FU110" s="144">
        <f t="shared" si="166"/>
        <v>-95339.52883</v>
      </c>
      <c r="FV110" s="144">
        <f t="shared" si="167"/>
        <v>0</v>
      </c>
      <c r="FW110" s="144">
        <f t="shared" si="168"/>
        <v>-3.141592654</v>
      </c>
      <c r="FX110" s="145">
        <f t="shared" si="169"/>
        <v>95339.52883</v>
      </c>
      <c r="FY110" s="140">
        <f t="shared" si="170"/>
        <v>-3.141592654</v>
      </c>
      <c r="FZ110" s="140">
        <f t="shared" si="171"/>
        <v>-0.9881136409</v>
      </c>
      <c r="GA110" s="141">
        <f t="shared" si="172"/>
        <v>-4.129706295</v>
      </c>
      <c r="GB110" s="141">
        <f t="shared" si="173"/>
        <v>-4.129706295</v>
      </c>
      <c r="GC110" s="122">
        <f t="shared" si="174"/>
        <v>2.153479013</v>
      </c>
      <c r="GD110" s="142">
        <f t="shared" si="175"/>
        <v>95339.52883</v>
      </c>
      <c r="GE110" s="142">
        <f t="shared" si="176"/>
        <v>0.009715938431</v>
      </c>
      <c r="GF110" s="130">
        <f t="shared" si="177"/>
        <v>926.3129922</v>
      </c>
      <c r="GG110" s="143">
        <f t="shared" si="178"/>
        <v>-56.63538654</v>
      </c>
      <c r="GH110" s="143">
        <f t="shared" si="179"/>
        <v>85.94017671</v>
      </c>
      <c r="GI110" s="143">
        <f t="shared" si="180"/>
        <v>2.153479013</v>
      </c>
      <c r="GJ110" s="124">
        <f t="shared" si="181"/>
        <v>102.9236658</v>
      </c>
      <c r="GK110" s="146">
        <f t="shared" si="182"/>
        <v>-0.5</v>
      </c>
      <c r="GL110" s="127">
        <f t="shared" si="183"/>
        <v>-0.8660254038</v>
      </c>
      <c r="GM110" s="146">
        <f t="shared" si="184"/>
        <v>-2.094395102</v>
      </c>
      <c r="GN110" s="127">
        <f t="shared" si="185"/>
        <v>1</v>
      </c>
      <c r="GO110" s="147">
        <f t="shared" si="186"/>
        <v>-0.5</v>
      </c>
      <c r="GP110" s="128">
        <f t="shared" si="187"/>
        <v>0.8660254038</v>
      </c>
      <c r="GQ110" s="147">
        <f t="shared" si="188"/>
        <v>2.094395102</v>
      </c>
      <c r="GR110" s="128">
        <f t="shared" si="189"/>
        <v>1</v>
      </c>
      <c r="GS110" s="140">
        <f t="shared" si="190"/>
        <v>-2.094395102</v>
      </c>
      <c r="GT110" s="140">
        <f t="shared" si="191"/>
        <v>0.9881136409</v>
      </c>
      <c r="GU110" s="141">
        <f t="shared" si="192"/>
        <v>-1.106281461</v>
      </c>
      <c r="GV110" s="141">
        <f t="shared" si="193"/>
        <v>-1.106281461</v>
      </c>
      <c r="GW110" s="122">
        <f t="shared" si="194"/>
        <v>-1.106281461</v>
      </c>
      <c r="GX110" s="142">
        <f t="shared" si="195"/>
        <v>1</v>
      </c>
      <c r="GY110" s="142">
        <f t="shared" si="196"/>
        <v>102.9236658</v>
      </c>
      <c r="GZ110" s="130">
        <f t="shared" si="197"/>
        <v>102.9236658</v>
      </c>
      <c r="HA110" s="143">
        <f t="shared" si="198"/>
        <v>46.10868297</v>
      </c>
      <c r="HB110" s="143">
        <f t="shared" si="199"/>
        <v>-92.01777185</v>
      </c>
      <c r="HC110" s="143">
        <f t="shared" si="200"/>
        <v>-1.106281461</v>
      </c>
      <c r="HD110" s="124">
        <f t="shared" si="201"/>
        <v>102.9236658</v>
      </c>
      <c r="HE110" s="140">
        <f t="shared" si="202"/>
        <v>2.094395102</v>
      </c>
      <c r="HF110" s="140">
        <f t="shared" si="203"/>
        <v>2.153479013</v>
      </c>
      <c r="HG110" s="141">
        <f t="shared" si="204"/>
        <v>4.247874115</v>
      </c>
      <c r="HH110" s="141">
        <f t="shared" si="205"/>
        <v>4.247874115</v>
      </c>
      <c r="HI110" s="122">
        <f t="shared" si="206"/>
        <v>-2.035311192</v>
      </c>
      <c r="HJ110" s="142">
        <f t="shared" si="207"/>
        <v>1</v>
      </c>
      <c r="HK110" s="142">
        <f t="shared" si="208"/>
        <v>102.9236658</v>
      </c>
      <c r="HL110" s="130">
        <f t="shared" si="209"/>
        <v>102.9236658</v>
      </c>
      <c r="HM110" s="143">
        <f t="shared" si="210"/>
        <v>-46.10868297</v>
      </c>
      <c r="HN110" s="143">
        <f t="shared" si="211"/>
        <v>-92.01777185</v>
      </c>
      <c r="HO110" s="143">
        <f t="shared" si="212"/>
        <v>-2.035311192</v>
      </c>
      <c r="HP110" s="124">
        <f t="shared" si="213"/>
        <v>102.9236658</v>
      </c>
      <c r="HQ110" s="140">
        <f t="shared" si="214"/>
        <v>2.094395102</v>
      </c>
      <c r="HR110" s="140">
        <f t="shared" si="215"/>
        <v>0.9881136409</v>
      </c>
      <c r="HS110" s="141">
        <f t="shared" si="216"/>
        <v>3.082508743</v>
      </c>
      <c r="HT110" s="141">
        <f t="shared" si="217"/>
        <v>3.082508743</v>
      </c>
      <c r="HU110" s="122">
        <f t="shared" si="218"/>
        <v>3.082508743</v>
      </c>
      <c r="HV110" s="142">
        <f t="shared" si="219"/>
        <v>1</v>
      </c>
      <c r="HW110" s="142">
        <f t="shared" si="220"/>
        <v>102.9236658</v>
      </c>
      <c r="HX110" s="130">
        <f t="shared" si="221"/>
        <v>102.9236658</v>
      </c>
      <c r="HY110" s="143">
        <f t="shared" si="222"/>
        <v>-102.7440695</v>
      </c>
      <c r="HZ110" s="143">
        <f t="shared" si="223"/>
        <v>6.077595137</v>
      </c>
      <c r="IA110" s="143">
        <f t="shared" si="224"/>
        <v>3.082508743</v>
      </c>
      <c r="IB110" s="124">
        <f t="shared" si="225"/>
        <v>102.9236658</v>
      </c>
      <c r="IC110" s="140">
        <f t="shared" si="226"/>
        <v>-2.094395102</v>
      </c>
      <c r="ID110" s="140">
        <f t="shared" si="227"/>
        <v>2.153479013</v>
      </c>
      <c r="IE110" s="141">
        <f t="shared" si="228"/>
        <v>0.05908391025</v>
      </c>
      <c r="IF110" s="141">
        <f t="shared" si="229"/>
        <v>0.05908391025</v>
      </c>
      <c r="IG110" s="122">
        <f t="shared" si="230"/>
        <v>0.05908391025</v>
      </c>
      <c r="IH110" s="142">
        <f t="shared" si="231"/>
        <v>1</v>
      </c>
      <c r="II110" s="142">
        <f t="shared" si="232"/>
        <v>102.9236658</v>
      </c>
      <c r="IJ110" s="130">
        <f t="shared" si="233"/>
        <v>102.9236658</v>
      </c>
      <c r="IK110" s="143">
        <f t="shared" si="234"/>
        <v>102.7440695</v>
      </c>
      <c r="IL110" s="143">
        <f t="shared" si="235"/>
        <v>6.077595137</v>
      </c>
      <c r="IM110" s="143">
        <f t="shared" si="236"/>
        <v>0.05908391025</v>
      </c>
      <c r="IN110" s="124">
        <f t="shared" si="237"/>
        <v>102.9236658</v>
      </c>
    </row>
    <row r="111" ht="12.75" customHeight="1">
      <c r="A111" s="129">
        <f>'Cortez Cubic'!AP111</f>
        <v>-0.2187762226</v>
      </c>
      <c r="B111" s="129">
        <f>'Cortez Cubic'!AQ111</f>
        <v>0.7428848157</v>
      </c>
      <c r="C111" s="129">
        <f>'Cortez Cubic'!AR111</f>
        <v>44816.82535</v>
      </c>
      <c r="D111" s="129">
        <f>'Cortez Cubic'!AS111</f>
        <v>-4803416.028</v>
      </c>
      <c r="E111" s="129">
        <f t="shared" ref="E111:H111" si="1934">0</f>
        <v>0</v>
      </c>
      <c r="F111" s="129">
        <f t="shared" si="1934"/>
        <v>0</v>
      </c>
      <c r="G111" s="129">
        <f t="shared" si="1934"/>
        <v>0</v>
      </c>
      <c r="H111" s="129">
        <f t="shared" si="1934"/>
        <v>0</v>
      </c>
      <c r="I111" s="110">
        <f>'Cortez Cubic'!I111</f>
        <v>120</v>
      </c>
      <c r="J111" s="130">
        <f t="shared" si="28"/>
        <v>114.2406783</v>
      </c>
      <c r="K111" s="131">
        <f t="shared" si="29"/>
        <v>0</v>
      </c>
      <c r="L111" s="131">
        <f t="shared" si="30"/>
        <v>1</v>
      </c>
      <c r="M111" s="132">
        <f t="shared" si="31"/>
        <v>5.759321719</v>
      </c>
      <c r="N111" s="133">
        <f t="shared" si="32"/>
        <v>272.220273</v>
      </c>
      <c r="O111" s="134">
        <f t="shared" si="33"/>
        <v>386.4609513</v>
      </c>
      <c r="P111" s="134">
        <f t="shared" si="34"/>
        <v>0</v>
      </c>
      <c r="Q111" s="135">
        <f t="shared" si="35"/>
        <v>114.2406783</v>
      </c>
      <c r="R111" s="135">
        <f t="shared" si="36"/>
        <v>0</v>
      </c>
      <c r="S111" s="136">
        <f t="shared" si="37"/>
        <v>-497.3059918</v>
      </c>
      <c r="T111" s="136">
        <f t="shared" si="38"/>
        <v>0</v>
      </c>
      <c r="U111" s="137">
        <f t="shared" ref="U111:X111" si="1935">ATAN2(A111,E111)</f>
        <v>3.141592654</v>
      </c>
      <c r="V111" s="137">
        <f t="shared" si="1935"/>
        <v>0</v>
      </c>
      <c r="W111" s="137">
        <f t="shared" si="1935"/>
        <v>0</v>
      </c>
      <c r="X111" s="137">
        <f t="shared" si="1935"/>
        <v>3.141592654</v>
      </c>
      <c r="Y111" s="137">
        <f t="shared" ref="Y111:AB111" si="1936">SQRT(POWER(A111,2)+POWER(E111,2))</f>
        <v>0.2187762226</v>
      </c>
      <c r="Z111" s="137">
        <f t="shared" si="1936"/>
        <v>0.7428848157</v>
      </c>
      <c r="AA111" s="137">
        <f t="shared" si="1936"/>
        <v>44816.82535</v>
      </c>
      <c r="AB111" s="137">
        <f t="shared" si="1936"/>
        <v>4803416.028</v>
      </c>
      <c r="AC111" s="138">
        <f t="shared" ref="AC111:AF111" si="1937">U111-$U111</f>
        <v>0</v>
      </c>
      <c r="AD111" s="138">
        <f t="shared" si="1937"/>
        <v>-3.141592654</v>
      </c>
      <c r="AE111" s="138">
        <f t="shared" si="1937"/>
        <v>-3.141592654</v>
      </c>
      <c r="AF111" s="138">
        <f t="shared" si="1937"/>
        <v>0</v>
      </c>
      <c r="AG111" s="138">
        <f t="shared" ref="AG111:AJ111" si="1938">Y111/$Y111</f>
        <v>1</v>
      </c>
      <c r="AH111" s="138">
        <f t="shared" si="1938"/>
        <v>3.395637821</v>
      </c>
      <c r="AI111" s="138">
        <f t="shared" si="1938"/>
        <v>204852.3593</v>
      </c>
      <c r="AJ111" s="138">
        <f t="shared" si="1938"/>
        <v>21955841.32</v>
      </c>
      <c r="AK111" s="139">
        <f t="shared" ref="AK111:AN111" si="1939">AG111*COS(AC111)</f>
        <v>1</v>
      </c>
      <c r="AL111" s="139">
        <f t="shared" si="1939"/>
        <v>-3.395637821</v>
      </c>
      <c r="AM111" s="139">
        <f t="shared" si="1939"/>
        <v>-204852.3593</v>
      </c>
      <c r="AN111" s="139">
        <f t="shared" si="1939"/>
        <v>21955841.32</v>
      </c>
      <c r="AO111" s="129">
        <f t="shared" ref="AO111:AR111" si="1940">AG111*SIN(AC111)</f>
        <v>0</v>
      </c>
      <c r="AP111" s="129">
        <f t="shared" si="1940"/>
        <v>0</v>
      </c>
      <c r="AQ111" s="129">
        <f t="shared" si="1940"/>
        <v>0</v>
      </c>
      <c r="AR111" s="129">
        <f t="shared" si="1940"/>
        <v>0</v>
      </c>
      <c r="AS111" s="140">
        <f t="shared" si="45"/>
        <v>-9.424777961</v>
      </c>
      <c r="AT111" s="141">
        <f t="shared" si="46"/>
        <v>-9.424777961</v>
      </c>
      <c r="AU111" s="141">
        <f t="shared" si="47"/>
        <v>-3.141592654</v>
      </c>
      <c r="AV111" s="122">
        <f t="shared" si="48"/>
        <v>3.141592654</v>
      </c>
      <c r="AW111" s="142">
        <f t="shared" si="49"/>
        <v>39.15291363</v>
      </c>
      <c r="AX111" s="130">
        <f t="shared" si="50"/>
        <v>39.15291363</v>
      </c>
      <c r="AY111" s="143">
        <f t="shared" si="51"/>
        <v>78.30582725</v>
      </c>
      <c r="AZ111" s="143">
        <f t="shared" si="52"/>
        <v>0</v>
      </c>
      <c r="BA111" s="143">
        <f t="shared" si="53"/>
        <v>0</v>
      </c>
      <c r="BB111" s="124">
        <f t="shared" si="54"/>
        <v>78.30582725</v>
      </c>
      <c r="BC111" s="140">
        <f t="shared" ref="BC111:BD111" si="1941">BC$2*AD111</f>
        <v>-3.141592654</v>
      </c>
      <c r="BD111" s="140">
        <f t="shared" si="1941"/>
        <v>-3.141592654</v>
      </c>
      <c r="BE111" s="141">
        <f t="shared" si="56"/>
        <v>-6.283185307</v>
      </c>
      <c r="BF111" s="141">
        <f t="shared" si="57"/>
        <v>0</v>
      </c>
      <c r="BG111" s="122">
        <f t="shared" si="58"/>
        <v>0</v>
      </c>
      <c r="BH111" s="142">
        <f t="shared" ref="BH111:BI111" si="1942">POWER(AH111,BH$2)</f>
        <v>3.395637821</v>
      </c>
      <c r="BI111" s="142">
        <f t="shared" si="1942"/>
        <v>204852.3593</v>
      </c>
      <c r="BJ111" s="130">
        <f t="shared" si="60"/>
        <v>695604.4187</v>
      </c>
      <c r="BK111" s="143">
        <f t="shared" si="61"/>
        <v>6260439.769</v>
      </c>
      <c r="BL111" s="143">
        <f t="shared" si="62"/>
        <v>0</v>
      </c>
      <c r="BM111" s="143">
        <f t="shared" si="63"/>
        <v>0</v>
      </c>
      <c r="BN111" s="124">
        <f t="shared" si="64"/>
        <v>6260439.769</v>
      </c>
      <c r="BO111" s="140">
        <f t="shared" si="65"/>
        <v>0</v>
      </c>
      <c r="BP111" s="141">
        <f t="shared" si="66"/>
        <v>0</v>
      </c>
      <c r="BQ111" s="141">
        <f t="shared" si="67"/>
        <v>0</v>
      </c>
      <c r="BR111" s="122">
        <f t="shared" si="68"/>
        <v>0</v>
      </c>
      <c r="BS111" s="142">
        <f t="shared" si="69"/>
        <v>21955841.32</v>
      </c>
      <c r="BT111" s="130">
        <f t="shared" si="70"/>
        <v>21955841.32</v>
      </c>
      <c r="BU111" s="143">
        <f t="shared" si="71"/>
        <v>-592807715.7</v>
      </c>
      <c r="BV111" s="143">
        <f t="shared" si="72"/>
        <v>0</v>
      </c>
      <c r="BW111" s="143">
        <f t="shared" si="73"/>
        <v>3.141592654</v>
      </c>
      <c r="BX111" s="124">
        <f t="shared" si="74"/>
        <v>592807715.7</v>
      </c>
      <c r="BY111" s="144">
        <f t="shared" ref="BY111:BZ111" si="1943">AY111+BK111+BU111</f>
        <v>-586547197.6</v>
      </c>
      <c r="BZ111" s="144">
        <f t="shared" si="1943"/>
        <v>0</v>
      </c>
      <c r="CA111" s="144">
        <f t="shared" si="76"/>
        <v>-3.141592654</v>
      </c>
      <c r="CB111" s="145">
        <f t="shared" si="77"/>
        <v>586547197.6</v>
      </c>
      <c r="CC111" s="140">
        <f t="shared" ref="CC111:CD111" si="1944">CC$2*AD111</f>
        <v>-6.283185307</v>
      </c>
      <c r="CD111" s="140">
        <f t="shared" si="1944"/>
        <v>-6.283185307</v>
      </c>
      <c r="CE111" s="141">
        <f t="shared" si="79"/>
        <v>-12.56637061</v>
      </c>
      <c r="CF111" s="141">
        <f t="shared" si="80"/>
        <v>0</v>
      </c>
      <c r="CG111" s="122">
        <f t="shared" si="81"/>
        <v>0</v>
      </c>
      <c r="CH111" s="142">
        <f t="shared" ref="CH111:CI111" si="1945">POWER(AH111,CH$2)</f>
        <v>11.53035621</v>
      </c>
      <c r="CI111" s="142">
        <f t="shared" si="1945"/>
        <v>41964489096</v>
      </c>
      <c r="CJ111" s="130">
        <f t="shared" si="83"/>
        <v>483865507379</v>
      </c>
      <c r="CK111" s="143">
        <f t="shared" si="84"/>
        <v>-483865507379</v>
      </c>
      <c r="CL111" s="143">
        <f t="shared" si="85"/>
        <v>0</v>
      </c>
      <c r="CM111" s="143">
        <f t="shared" si="86"/>
        <v>3.141592654</v>
      </c>
      <c r="CN111" s="124">
        <f t="shared" si="87"/>
        <v>483865507379</v>
      </c>
      <c r="CO111" s="140">
        <f t="shared" si="88"/>
        <v>-9.424777961</v>
      </c>
      <c r="CP111" s="141">
        <f t="shared" si="89"/>
        <v>-9.424777961</v>
      </c>
      <c r="CQ111" s="141">
        <f t="shared" si="90"/>
        <v>-3.141592654</v>
      </c>
      <c r="CR111" s="122">
        <f t="shared" si="91"/>
        <v>3.141592654</v>
      </c>
      <c r="CS111" s="142">
        <f t="shared" si="92"/>
        <v>8.59652E+15</v>
      </c>
      <c r="CT111" s="130">
        <f t="shared" si="93"/>
        <v>8.59652E+15</v>
      </c>
      <c r="CU111" s="143">
        <f t="shared" si="94"/>
        <v>-3.43861E+16</v>
      </c>
      <c r="CV111" s="143">
        <f t="shared" si="95"/>
        <v>4.211082532</v>
      </c>
      <c r="CW111" s="143">
        <f t="shared" si="96"/>
        <v>3.141592654</v>
      </c>
      <c r="CX111" s="124">
        <f t="shared" si="97"/>
        <v>3.43861E+16</v>
      </c>
      <c r="CY111" s="140">
        <f t="shared" si="98"/>
        <v>-9.424777961</v>
      </c>
      <c r="CZ111" s="140">
        <f t="shared" si="99"/>
        <v>0</v>
      </c>
      <c r="DA111" s="141">
        <f t="shared" si="100"/>
        <v>-9.424777961</v>
      </c>
      <c r="DB111" s="141">
        <f t="shared" si="101"/>
        <v>-3.141592654</v>
      </c>
      <c r="DC111" s="122">
        <f t="shared" si="102"/>
        <v>3.141592654</v>
      </c>
      <c r="DD111" s="142">
        <f t="shared" si="103"/>
        <v>39.15291363</v>
      </c>
      <c r="DE111" s="142">
        <f t="shared" si="104"/>
        <v>21955841.32</v>
      </c>
      <c r="DF111" s="130">
        <f t="shared" si="105"/>
        <v>859635158.8</v>
      </c>
      <c r="DG111" s="143">
        <f t="shared" si="106"/>
        <v>-3438540635</v>
      </c>
      <c r="DH111" s="143">
        <f t="shared" si="107"/>
        <v>0.0000004210997783</v>
      </c>
      <c r="DI111" s="143">
        <f t="shared" si="108"/>
        <v>3.141592654</v>
      </c>
      <c r="DJ111" s="124">
        <f t="shared" si="109"/>
        <v>3438540635</v>
      </c>
      <c r="DK111" s="140">
        <f t="shared" ref="DK111:DM111" si="1946">DK$2*AD111</f>
        <v>-3.141592654</v>
      </c>
      <c r="DL111" s="140">
        <f t="shared" si="1946"/>
        <v>-3.141592654</v>
      </c>
      <c r="DM111" s="140">
        <f t="shared" si="1946"/>
        <v>0</v>
      </c>
      <c r="DN111" s="141">
        <f t="shared" si="111"/>
        <v>-6.283185307</v>
      </c>
      <c r="DO111" s="141">
        <f t="shared" si="112"/>
        <v>0</v>
      </c>
      <c r="DP111" s="122">
        <f t="shared" si="113"/>
        <v>0</v>
      </c>
      <c r="DQ111" s="142">
        <f t="shared" ref="DQ111:DS111" si="1947">POWER(AH111,DQ$2)</f>
        <v>3.395637821</v>
      </c>
      <c r="DR111" s="142">
        <f t="shared" si="1947"/>
        <v>204852.3593</v>
      </c>
      <c r="DS111" s="142">
        <f t="shared" si="1947"/>
        <v>21955841.32</v>
      </c>
      <c r="DT111" s="130">
        <f t="shared" si="115"/>
        <v>15272580239804</v>
      </c>
      <c r="DU111" s="143">
        <f t="shared" si="116"/>
        <v>-274906444316477</v>
      </c>
      <c r="DV111" s="143">
        <f t="shared" si="117"/>
        <v>0</v>
      </c>
      <c r="DW111" s="143">
        <f t="shared" si="118"/>
        <v>3.141592654</v>
      </c>
      <c r="DX111" s="124">
        <f t="shared" si="119"/>
        <v>274906444316477</v>
      </c>
      <c r="DY111" s="140">
        <f t="shared" si="120"/>
        <v>0</v>
      </c>
      <c r="DZ111" s="141">
        <f t="shared" si="121"/>
        <v>0</v>
      </c>
      <c r="EA111" s="141">
        <f t="shared" si="122"/>
        <v>0</v>
      </c>
      <c r="EB111" s="122">
        <f t="shared" si="123"/>
        <v>0</v>
      </c>
      <c r="EC111" s="142">
        <f t="shared" si="124"/>
        <v>482058968089790</v>
      </c>
      <c r="ED111" s="130">
        <f t="shared" si="125"/>
        <v>482058968089790</v>
      </c>
      <c r="EE111" s="143">
        <f t="shared" si="126"/>
        <v>1.30156E+16</v>
      </c>
      <c r="EF111" s="143">
        <f t="shared" si="127"/>
        <v>0</v>
      </c>
      <c r="EG111" s="143">
        <f t="shared" si="128"/>
        <v>0</v>
      </c>
      <c r="EH111" s="124">
        <f t="shared" si="129"/>
        <v>1.30156E+16</v>
      </c>
      <c r="EI111" s="144">
        <f t="shared" ref="EI111:EJ111" si="1948">CK111+CU111+DG111+DU111+EE111</f>
        <v>-2.16459E+16</v>
      </c>
      <c r="EJ111" s="144">
        <f t="shared" si="1948"/>
        <v>4.211082953</v>
      </c>
      <c r="EK111" s="144">
        <f t="shared" si="131"/>
        <v>3.141592654</v>
      </c>
      <c r="EL111" s="145">
        <f t="shared" si="132"/>
        <v>2.16459E+16</v>
      </c>
      <c r="EM111" s="140">
        <f t="shared" si="133"/>
        <v>1.570796327</v>
      </c>
      <c r="EN111" s="141">
        <f t="shared" si="134"/>
        <v>1.570796327</v>
      </c>
      <c r="EO111" s="141">
        <f t="shared" si="135"/>
        <v>1.570796327</v>
      </c>
      <c r="EP111" s="122">
        <f t="shared" si="136"/>
        <v>1.570796327</v>
      </c>
      <c r="EQ111" s="142">
        <f t="shared" si="137"/>
        <v>147125456.7</v>
      </c>
      <c r="ER111" s="130">
        <f t="shared" si="138"/>
        <v>147125456.7</v>
      </c>
      <c r="ES111" s="143">
        <f t="shared" si="139"/>
        <v>0.00000004681128489</v>
      </c>
      <c r="ET111" s="143">
        <f t="shared" si="140"/>
        <v>764486298</v>
      </c>
      <c r="EU111" s="143">
        <f t="shared" si="141"/>
        <v>1.570796327</v>
      </c>
      <c r="EV111" s="124">
        <f t="shared" si="142"/>
        <v>764486298</v>
      </c>
      <c r="EW111" s="144">
        <f t="shared" ref="EW111:EX111" si="1949">BY111+ES111</f>
        <v>-586547197.6</v>
      </c>
      <c r="EX111" s="144">
        <f t="shared" si="1949"/>
        <v>764486298</v>
      </c>
      <c r="EY111" s="144">
        <f t="shared" si="144"/>
        <v>2.225242291</v>
      </c>
      <c r="EZ111" s="145">
        <f t="shared" si="145"/>
        <v>963575069.7</v>
      </c>
      <c r="FA111" s="140">
        <f t="shared" si="146"/>
        <v>0.7417474303</v>
      </c>
      <c r="FB111" s="141">
        <f t="shared" si="147"/>
        <v>0.7417474303</v>
      </c>
      <c r="FC111" s="141">
        <f t="shared" si="148"/>
        <v>0.7417474303</v>
      </c>
      <c r="FD111" s="122">
        <f t="shared" si="149"/>
        <v>0.7417474303</v>
      </c>
      <c r="FE111" s="142">
        <f t="shared" si="150"/>
        <v>987.7078794</v>
      </c>
      <c r="FF111" s="130">
        <f t="shared" si="151"/>
        <v>987.7078794</v>
      </c>
      <c r="FG111" s="143">
        <f t="shared" si="152"/>
        <v>192.664536</v>
      </c>
      <c r="FH111" s="143">
        <f t="shared" si="153"/>
        <v>176.5383173</v>
      </c>
      <c r="FI111" s="143">
        <f t="shared" si="154"/>
        <v>0.7417474303</v>
      </c>
      <c r="FJ111" s="124">
        <f t="shared" si="155"/>
        <v>261.3147545</v>
      </c>
      <c r="FK111" s="140">
        <f t="shared" si="156"/>
        <v>-6.283185307</v>
      </c>
      <c r="FL111" s="141">
        <f t="shared" si="157"/>
        <v>-6.283185307</v>
      </c>
      <c r="FM111" s="141">
        <f t="shared" si="158"/>
        <v>0</v>
      </c>
      <c r="FN111" s="122">
        <f t="shared" si="159"/>
        <v>0</v>
      </c>
      <c r="FO111" s="142">
        <f t="shared" si="160"/>
        <v>11.53035621</v>
      </c>
      <c r="FP111" s="130">
        <f t="shared" si="161"/>
        <v>11.53035621</v>
      </c>
      <c r="FQ111" s="143">
        <f t="shared" si="162"/>
        <v>-11.53035621</v>
      </c>
      <c r="FR111" s="143">
        <f t="shared" si="163"/>
        <v>0</v>
      </c>
      <c r="FS111" s="143">
        <f t="shared" si="164"/>
        <v>3.141592654</v>
      </c>
      <c r="FT111" s="124">
        <f t="shared" si="165"/>
        <v>11.53035621</v>
      </c>
      <c r="FU111" s="144">
        <f t="shared" si="166"/>
        <v>-614568.6081</v>
      </c>
      <c r="FV111" s="144">
        <f t="shared" si="167"/>
        <v>0</v>
      </c>
      <c r="FW111" s="144">
        <f t="shared" si="168"/>
        <v>-3.141592654</v>
      </c>
      <c r="FX111" s="145">
        <f t="shared" si="169"/>
        <v>614568.6081</v>
      </c>
      <c r="FY111" s="140">
        <f t="shared" si="170"/>
        <v>-3.141592654</v>
      </c>
      <c r="FZ111" s="140">
        <f t="shared" si="171"/>
        <v>-0.7417474303</v>
      </c>
      <c r="GA111" s="141">
        <f t="shared" si="172"/>
        <v>-3.883340084</v>
      </c>
      <c r="GB111" s="141">
        <f t="shared" si="173"/>
        <v>-3.883340084</v>
      </c>
      <c r="GC111" s="122">
        <f t="shared" si="174"/>
        <v>2.399845223</v>
      </c>
      <c r="GD111" s="142">
        <f t="shared" si="175"/>
        <v>614568.6081</v>
      </c>
      <c r="GE111" s="142">
        <f t="shared" si="176"/>
        <v>0.00382680267</v>
      </c>
      <c r="GF111" s="130">
        <f t="shared" si="177"/>
        <v>2351.83279</v>
      </c>
      <c r="GG111" s="143">
        <f t="shared" si="178"/>
        <v>-192.664536</v>
      </c>
      <c r="GH111" s="143">
        <f t="shared" si="179"/>
        <v>176.5383173</v>
      </c>
      <c r="GI111" s="143">
        <f t="shared" si="180"/>
        <v>2.399845223</v>
      </c>
      <c r="GJ111" s="124">
        <f t="shared" si="181"/>
        <v>261.3147545</v>
      </c>
      <c r="GK111" s="146">
        <f t="shared" si="182"/>
        <v>-0.5</v>
      </c>
      <c r="GL111" s="127">
        <f t="shared" si="183"/>
        <v>-0.8660254038</v>
      </c>
      <c r="GM111" s="146">
        <f t="shared" si="184"/>
        <v>-2.094395102</v>
      </c>
      <c r="GN111" s="127">
        <f t="shared" si="185"/>
        <v>1</v>
      </c>
      <c r="GO111" s="147">
        <f t="shared" si="186"/>
        <v>-0.5</v>
      </c>
      <c r="GP111" s="128">
        <f t="shared" si="187"/>
        <v>0.8660254038</v>
      </c>
      <c r="GQ111" s="147">
        <f t="shared" si="188"/>
        <v>2.094395102</v>
      </c>
      <c r="GR111" s="128">
        <f t="shared" si="189"/>
        <v>1</v>
      </c>
      <c r="GS111" s="140">
        <f t="shared" si="190"/>
        <v>-2.094395102</v>
      </c>
      <c r="GT111" s="140">
        <f t="shared" si="191"/>
        <v>0.7417474303</v>
      </c>
      <c r="GU111" s="141">
        <f t="shared" si="192"/>
        <v>-1.352647672</v>
      </c>
      <c r="GV111" s="141">
        <f t="shared" si="193"/>
        <v>-1.352647672</v>
      </c>
      <c r="GW111" s="122">
        <f t="shared" si="194"/>
        <v>-1.352647672</v>
      </c>
      <c r="GX111" s="142">
        <f t="shared" si="195"/>
        <v>1</v>
      </c>
      <c r="GY111" s="142">
        <f t="shared" si="196"/>
        <v>261.3147545</v>
      </c>
      <c r="GZ111" s="130">
        <f t="shared" si="197"/>
        <v>261.3147545</v>
      </c>
      <c r="HA111" s="143">
        <f t="shared" si="198"/>
        <v>56.5543995</v>
      </c>
      <c r="HB111" s="143">
        <f t="shared" si="199"/>
        <v>-255.1215412</v>
      </c>
      <c r="HC111" s="143">
        <f t="shared" si="200"/>
        <v>-1.352647672</v>
      </c>
      <c r="HD111" s="124">
        <f t="shared" si="201"/>
        <v>261.3147545</v>
      </c>
      <c r="HE111" s="140">
        <f t="shared" si="202"/>
        <v>2.094395102</v>
      </c>
      <c r="HF111" s="140">
        <f t="shared" si="203"/>
        <v>2.399845223</v>
      </c>
      <c r="HG111" s="141">
        <f t="shared" si="204"/>
        <v>4.494240326</v>
      </c>
      <c r="HH111" s="141">
        <f t="shared" si="205"/>
        <v>4.494240326</v>
      </c>
      <c r="HI111" s="122">
        <f t="shared" si="206"/>
        <v>-1.788944982</v>
      </c>
      <c r="HJ111" s="142">
        <f t="shared" si="207"/>
        <v>1</v>
      </c>
      <c r="HK111" s="142">
        <f t="shared" si="208"/>
        <v>261.3147545</v>
      </c>
      <c r="HL111" s="130">
        <f t="shared" si="209"/>
        <v>261.3147545</v>
      </c>
      <c r="HM111" s="143">
        <f t="shared" si="210"/>
        <v>-56.5543995</v>
      </c>
      <c r="HN111" s="143">
        <f t="shared" si="211"/>
        <v>-255.1215412</v>
      </c>
      <c r="HO111" s="143">
        <f t="shared" si="212"/>
        <v>-1.788944982</v>
      </c>
      <c r="HP111" s="124">
        <f t="shared" si="213"/>
        <v>261.3147545</v>
      </c>
      <c r="HQ111" s="140">
        <f t="shared" si="214"/>
        <v>2.094395102</v>
      </c>
      <c r="HR111" s="140">
        <f t="shared" si="215"/>
        <v>0.7417474303</v>
      </c>
      <c r="HS111" s="141">
        <f t="shared" si="216"/>
        <v>2.836142533</v>
      </c>
      <c r="HT111" s="141">
        <f t="shared" si="217"/>
        <v>2.836142533</v>
      </c>
      <c r="HU111" s="122">
        <f t="shared" si="218"/>
        <v>2.836142533</v>
      </c>
      <c r="HV111" s="142">
        <f t="shared" si="219"/>
        <v>1</v>
      </c>
      <c r="HW111" s="142">
        <f t="shared" si="220"/>
        <v>261.3147545</v>
      </c>
      <c r="HX111" s="130">
        <f t="shared" si="221"/>
        <v>261.3147545</v>
      </c>
      <c r="HY111" s="143">
        <f t="shared" si="222"/>
        <v>-249.2189355</v>
      </c>
      <c r="HZ111" s="143">
        <f t="shared" si="223"/>
        <v>78.58322395</v>
      </c>
      <c r="IA111" s="143">
        <f t="shared" si="224"/>
        <v>2.836142533</v>
      </c>
      <c r="IB111" s="124">
        <f t="shared" si="225"/>
        <v>261.3147545</v>
      </c>
      <c r="IC111" s="140">
        <f t="shared" si="226"/>
        <v>-2.094395102</v>
      </c>
      <c r="ID111" s="140">
        <f t="shared" si="227"/>
        <v>2.399845223</v>
      </c>
      <c r="IE111" s="141">
        <f t="shared" si="228"/>
        <v>0.3054501209</v>
      </c>
      <c r="IF111" s="141">
        <f t="shared" si="229"/>
        <v>0.3054501209</v>
      </c>
      <c r="IG111" s="122">
        <f t="shared" si="230"/>
        <v>0.3054501209</v>
      </c>
      <c r="IH111" s="142">
        <f t="shared" si="231"/>
        <v>1</v>
      </c>
      <c r="II111" s="142">
        <f t="shared" si="232"/>
        <v>261.3147545</v>
      </c>
      <c r="IJ111" s="130">
        <f t="shared" si="233"/>
        <v>261.3147545</v>
      </c>
      <c r="IK111" s="143">
        <f t="shared" si="234"/>
        <v>249.2189355</v>
      </c>
      <c r="IL111" s="143">
        <f t="shared" si="235"/>
        <v>78.58322395</v>
      </c>
      <c r="IM111" s="143">
        <f t="shared" si="236"/>
        <v>0.3054501209</v>
      </c>
      <c r="IN111" s="124">
        <f t="shared" si="237"/>
        <v>261.3147545</v>
      </c>
    </row>
    <row r="112" ht="12.75" customHeight="1">
      <c r="A112" s="129">
        <f>'Cortez Cubic'!AP112</f>
        <v>-0.2187762226</v>
      </c>
      <c r="B112" s="129">
        <f>'Cortez Cubic'!AQ112</f>
        <v>20.79496489</v>
      </c>
      <c r="C112" s="129">
        <f>'Cortez Cubic'!AR112</f>
        <v>27043.46306</v>
      </c>
      <c r="D112" s="129">
        <f>'Cortez Cubic'!AS112</f>
        <v>-4156912.415</v>
      </c>
      <c r="E112" s="129">
        <f t="shared" ref="E112:H112" si="1950">0</f>
        <v>0</v>
      </c>
      <c r="F112" s="129">
        <f t="shared" si="1950"/>
        <v>0</v>
      </c>
      <c r="G112" s="129">
        <f t="shared" si="1950"/>
        <v>0</v>
      </c>
      <c r="H112" s="129">
        <f t="shared" si="1950"/>
        <v>0</v>
      </c>
      <c r="I112" s="110">
        <f>'Cortez Cubic'!I112</f>
        <v>178</v>
      </c>
      <c r="J112" s="130">
        <f t="shared" si="28"/>
        <v>172.235117</v>
      </c>
      <c r="K112" s="131">
        <f t="shared" si="29"/>
        <v>0</v>
      </c>
      <c r="L112" s="131">
        <f t="shared" si="30"/>
        <v>1</v>
      </c>
      <c r="M112" s="132">
        <f t="shared" si="31"/>
        <v>5.764883023</v>
      </c>
      <c r="N112" s="133">
        <f t="shared" si="32"/>
        <v>123.5500289</v>
      </c>
      <c r="O112" s="134">
        <f t="shared" si="33"/>
        <v>295.7851459</v>
      </c>
      <c r="P112" s="134">
        <f t="shared" si="34"/>
        <v>0</v>
      </c>
      <c r="Q112" s="135">
        <f t="shared" si="35"/>
        <v>172.235117</v>
      </c>
      <c r="R112" s="135">
        <f t="shared" si="36"/>
        <v>0</v>
      </c>
      <c r="S112" s="136">
        <f t="shared" si="37"/>
        <v>-372.9689605</v>
      </c>
      <c r="T112" s="136">
        <f t="shared" si="38"/>
        <v>0</v>
      </c>
      <c r="U112" s="137">
        <f t="shared" ref="U112:X112" si="1951">ATAN2(A112,E112)</f>
        <v>3.141592654</v>
      </c>
      <c r="V112" s="137">
        <f t="shared" si="1951"/>
        <v>0</v>
      </c>
      <c r="W112" s="137">
        <f t="shared" si="1951"/>
        <v>0</v>
      </c>
      <c r="X112" s="137">
        <f t="shared" si="1951"/>
        <v>3.141592654</v>
      </c>
      <c r="Y112" s="137">
        <f t="shared" ref="Y112:AB112" si="1952">SQRT(POWER(A112,2)+POWER(E112,2))</f>
        <v>0.2187762226</v>
      </c>
      <c r="Z112" s="137">
        <f t="shared" si="1952"/>
        <v>20.79496489</v>
      </c>
      <c r="AA112" s="137">
        <f t="shared" si="1952"/>
        <v>27043.46306</v>
      </c>
      <c r="AB112" s="137">
        <f t="shared" si="1952"/>
        <v>4156912.415</v>
      </c>
      <c r="AC112" s="138">
        <f t="shared" ref="AC112:AF112" si="1953">U112-$U112</f>
        <v>0</v>
      </c>
      <c r="AD112" s="138">
        <f t="shared" si="1953"/>
        <v>-3.141592654</v>
      </c>
      <c r="AE112" s="138">
        <f t="shared" si="1953"/>
        <v>-3.141592654</v>
      </c>
      <c r="AF112" s="138">
        <f t="shared" si="1953"/>
        <v>0</v>
      </c>
      <c r="AG112" s="138">
        <f t="shared" ref="AG112:AJ112" si="1954">Y112/$Y112</f>
        <v>1</v>
      </c>
      <c r="AH112" s="138">
        <f t="shared" si="1954"/>
        <v>95.05130241</v>
      </c>
      <c r="AI112" s="138">
        <f t="shared" si="1954"/>
        <v>123612.4417</v>
      </c>
      <c r="AJ112" s="138">
        <f t="shared" si="1954"/>
        <v>19000750.47</v>
      </c>
      <c r="AK112" s="139">
        <f t="shared" ref="AK112:AN112" si="1955">AG112*COS(AC112)</f>
        <v>1</v>
      </c>
      <c r="AL112" s="139">
        <f t="shared" si="1955"/>
        <v>-95.05130241</v>
      </c>
      <c r="AM112" s="139">
        <f t="shared" si="1955"/>
        <v>-123612.4417</v>
      </c>
      <c r="AN112" s="139">
        <f t="shared" si="1955"/>
        <v>19000750.47</v>
      </c>
      <c r="AO112" s="129">
        <f t="shared" ref="AO112:AR112" si="1956">AG112*SIN(AC112)</f>
        <v>0</v>
      </c>
      <c r="AP112" s="129">
        <f t="shared" si="1956"/>
        <v>0</v>
      </c>
      <c r="AQ112" s="129">
        <f t="shared" si="1956"/>
        <v>0</v>
      </c>
      <c r="AR112" s="129">
        <f t="shared" si="1956"/>
        <v>0</v>
      </c>
      <c r="AS112" s="140">
        <f t="shared" si="45"/>
        <v>-9.424777961</v>
      </c>
      <c r="AT112" s="141">
        <f t="shared" si="46"/>
        <v>-9.424777961</v>
      </c>
      <c r="AU112" s="141">
        <f t="shared" si="47"/>
        <v>-3.141592654</v>
      </c>
      <c r="AV112" s="122">
        <f t="shared" si="48"/>
        <v>3.141592654</v>
      </c>
      <c r="AW112" s="142">
        <f t="shared" si="49"/>
        <v>858764.7629</v>
      </c>
      <c r="AX112" s="130">
        <f t="shared" si="50"/>
        <v>858764.7629</v>
      </c>
      <c r="AY112" s="143">
        <f t="shared" si="51"/>
        <v>1717529.526</v>
      </c>
      <c r="AZ112" s="143">
        <f t="shared" si="52"/>
        <v>-0.0000000002103367036</v>
      </c>
      <c r="BA112" s="143">
        <f t="shared" si="53"/>
        <v>0</v>
      </c>
      <c r="BB112" s="124">
        <f t="shared" si="54"/>
        <v>1717529.526</v>
      </c>
      <c r="BC112" s="140">
        <f t="shared" ref="BC112:BD112" si="1957">BC$2*AD112</f>
        <v>-3.141592654</v>
      </c>
      <c r="BD112" s="140">
        <f t="shared" si="1957"/>
        <v>-3.141592654</v>
      </c>
      <c r="BE112" s="141">
        <f t="shared" si="56"/>
        <v>-6.283185307</v>
      </c>
      <c r="BF112" s="141">
        <f t="shared" si="57"/>
        <v>0</v>
      </c>
      <c r="BG112" s="122">
        <f t="shared" si="58"/>
        <v>0</v>
      </c>
      <c r="BH112" s="142">
        <f t="shared" ref="BH112:BI112" si="1958">POWER(AH112,BH$2)</f>
        <v>95.05130241</v>
      </c>
      <c r="BI112" s="142">
        <f t="shared" si="1958"/>
        <v>123612.4417</v>
      </c>
      <c r="BJ112" s="130">
        <f t="shared" si="60"/>
        <v>11749523.58</v>
      </c>
      <c r="BK112" s="143">
        <f t="shared" si="61"/>
        <v>105745712.2</v>
      </c>
      <c r="BL112" s="143">
        <f t="shared" si="62"/>
        <v>0</v>
      </c>
      <c r="BM112" s="143">
        <f t="shared" si="63"/>
        <v>0</v>
      </c>
      <c r="BN112" s="124">
        <f t="shared" si="64"/>
        <v>105745712.2</v>
      </c>
      <c r="BO112" s="140">
        <f t="shared" si="65"/>
        <v>0</v>
      </c>
      <c r="BP112" s="141">
        <f t="shared" si="66"/>
        <v>0</v>
      </c>
      <c r="BQ112" s="141">
        <f t="shared" si="67"/>
        <v>0</v>
      </c>
      <c r="BR112" s="122">
        <f t="shared" si="68"/>
        <v>0</v>
      </c>
      <c r="BS112" s="142">
        <f t="shared" si="69"/>
        <v>19000750.47</v>
      </c>
      <c r="BT112" s="130">
        <f t="shared" si="70"/>
        <v>19000750.47</v>
      </c>
      <c r="BU112" s="143">
        <f t="shared" si="71"/>
        <v>-513020262.8</v>
      </c>
      <c r="BV112" s="143">
        <f t="shared" si="72"/>
        <v>0</v>
      </c>
      <c r="BW112" s="143">
        <f t="shared" si="73"/>
        <v>3.141592654</v>
      </c>
      <c r="BX112" s="124">
        <f t="shared" si="74"/>
        <v>513020262.8</v>
      </c>
      <c r="BY112" s="144">
        <f t="shared" ref="BY112:BZ112" si="1959">AY112+BK112+BU112</f>
        <v>-405557021.1</v>
      </c>
      <c r="BZ112" s="144">
        <f t="shared" si="1959"/>
        <v>-0.0000000002103367036</v>
      </c>
      <c r="CA112" s="144">
        <f t="shared" si="76"/>
        <v>-3.141592654</v>
      </c>
      <c r="CB112" s="145">
        <f t="shared" si="77"/>
        <v>405557021.1</v>
      </c>
      <c r="CC112" s="140">
        <f t="shared" ref="CC112:CD112" si="1960">CC$2*AD112</f>
        <v>-6.283185307</v>
      </c>
      <c r="CD112" s="140">
        <f t="shared" si="1960"/>
        <v>-6.283185307</v>
      </c>
      <c r="CE112" s="141">
        <f t="shared" si="79"/>
        <v>-12.56637061</v>
      </c>
      <c r="CF112" s="141">
        <f t="shared" si="80"/>
        <v>0</v>
      </c>
      <c r="CG112" s="122">
        <f t="shared" si="81"/>
        <v>0</v>
      </c>
      <c r="CH112" s="142">
        <f t="shared" ref="CH112:CI112" si="1961">POWER(AH112,CH$2)</f>
        <v>9034.750089</v>
      </c>
      <c r="CI112" s="142">
        <f t="shared" si="1961"/>
        <v>15280035745</v>
      </c>
      <c r="CJ112" s="130">
        <f t="shared" si="83"/>
        <v>138051304302463</v>
      </c>
      <c r="CK112" s="143">
        <f t="shared" si="84"/>
        <v>-138051304302463</v>
      </c>
      <c r="CL112" s="143">
        <f t="shared" si="85"/>
        <v>0</v>
      </c>
      <c r="CM112" s="143">
        <f t="shared" si="86"/>
        <v>3.141592654</v>
      </c>
      <c r="CN112" s="124">
        <f t="shared" si="87"/>
        <v>138051304302463</v>
      </c>
      <c r="CO112" s="140">
        <f t="shared" si="88"/>
        <v>-9.424777961</v>
      </c>
      <c r="CP112" s="141">
        <f t="shared" si="89"/>
        <v>-9.424777961</v>
      </c>
      <c r="CQ112" s="141">
        <f t="shared" si="90"/>
        <v>-3.141592654</v>
      </c>
      <c r="CR112" s="122">
        <f t="shared" si="91"/>
        <v>3.141592654</v>
      </c>
      <c r="CS112" s="142">
        <f t="shared" si="92"/>
        <v>1.8888E+15</v>
      </c>
      <c r="CT112" s="130">
        <f t="shared" si="93"/>
        <v>1.8888E+15</v>
      </c>
      <c r="CU112" s="143">
        <f t="shared" si="94"/>
        <v>-7.55521E+15</v>
      </c>
      <c r="CV112" s="143">
        <f t="shared" si="95"/>
        <v>0.9252463879</v>
      </c>
      <c r="CW112" s="143">
        <f t="shared" si="96"/>
        <v>3.141592654</v>
      </c>
      <c r="CX112" s="124">
        <f t="shared" si="97"/>
        <v>7.55521E+15</v>
      </c>
      <c r="CY112" s="140">
        <f t="shared" si="98"/>
        <v>-9.424777961</v>
      </c>
      <c r="CZ112" s="140">
        <f t="shared" si="99"/>
        <v>0</v>
      </c>
      <c r="DA112" s="141">
        <f t="shared" si="100"/>
        <v>-9.424777961</v>
      </c>
      <c r="DB112" s="141">
        <f t="shared" si="101"/>
        <v>-3.141592654</v>
      </c>
      <c r="DC112" s="122">
        <f t="shared" si="102"/>
        <v>3.141592654</v>
      </c>
      <c r="DD112" s="142">
        <f t="shared" si="103"/>
        <v>858764.7629</v>
      </c>
      <c r="DE112" s="142">
        <f t="shared" si="104"/>
        <v>19000750.47</v>
      </c>
      <c r="DF112" s="130">
        <f t="shared" si="105"/>
        <v>16317174975455</v>
      </c>
      <c r="DG112" s="143">
        <f t="shared" si="106"/>
        <v>-65268699901821</v>
      </c>
      <c r="DH112" s="143">
        <f t="shared" si="107"/>
        <v>0.007993110442</v>
      </c>
      <c r="DI112" s="143">
        <f t="shared" si="108"/>
        <v>3.141592654</v>
      </c>
      <c r="DJ112" s="124">
        <f t="shared" si="109"/>
        <v>65268699901821</v>
      </c>
      <c r="DK112" s="140">
        <f t="shared" ref="DK112:DM112" si="1962">DK$2*AD112</f>
        <v>-3.141592654</v>
      </c>
      <c r="DL112" s="140">
        <f t="shared" si="1962"/>
        <v>-3.141592654</v>
      </c>
      <c r="DM112" s="140">
        <f t="shared" si="1962"/>
        <v>0</v>
      </c>
      <c r="DN112" s="141">
        <f t="shared" si="111"/>
        <v>-6.283185307</v>
      </c>
      <c r="DO112" s="141">
        <f t="shared" si="112"/>
        <v>0</v>
      </c>
      <c r="DP112" s="122">
        <f t="shared" si="113"/>
        <v>0</v>
      </c>
      <c r="DQ112" s="142">
        <f t="shared" ref="DQ112:DS112" si="1963">POWER(AH112,DQ$2)</f>
        <v>95.05130241</v>
      </c>
      <c r="DR112" s="142">
        <f t="shared" si="1963"/>
        <v>123612.4417</v>
      </c>
      <c r="DS112" s="142">
        <f t="shared" si="1963"/>
        <v>19000750.47</v>
      </c>
      <c r="DT112" s="130">
        <f t="shared" si="115"/>
        <v>223249765695783</v>
      </c>
      <c r="DU112" s="143">
        <f t="shared" si="116"/>
        <v>-4.0185E+15</v>
      </c>
      <c r="DV112" s="143">
        <f t="shared" si="117"/>
        <v>0</v>
      </c>
      <c r="DW112" s="143">
        <f t="shared" si="118"/>
        <v>3.141592654</v>
      </c>
      <c r="DX112" s="124">
        <f t="shared" si="119"/>
        <v>4.0185E+15</v>
      </c>
      <c r="DY112" s="140">
        <f t="shared" si="120"/>
        <v>0</v>
      </c>
      <c r="DZ112" s="141">
        <f t="shared" si="121"/>
        <v>0</v>
      </c>
      <c r="EA112" s="141">
        <f t="shared" si="122"/>
        <v>0</v>
      </c>
      <c r="EB112" s="122">
        <f t="shared" si="123"/>
        <v>0</v>
      </c>
      <c r="EC112" s="142">
        <f t="shared" si="124"/>
        <v>361028518600767</v>
      </c>
      <c r="ED112" s="130">
        <f t="shared" si="125"/>
        <v>361028518600767</v>
      </c>
      <c r="EE112" s="143">
        <f t="shared" si="126"/>
        <v>9.74777E+15</v>
      </c>
      <c r="EF112" s="143">
        <f t="shared" si="127"/>
        <v>0</v>
      </c>
      <c r="EG112" s="143">
        <f t="shared" si="128"/>
        <v>0</v>
      </c>
      <c r="EH112" s="124">
        <f t="shared" si="129"/>
        <v>9.74777E+15</v>
      </c>
      <c r="EI112" s="144">
        <f t="shared" ref="EI112:EJ112" si="1964">CK112+CU112+DG112+DU112+EE112</f>
        <v>-2.02926E+15</v>
      </c>
      <c r="EJ112" s="144">
        <f t="shared" si="1964"/>
        <v>0.9332394984</v>
      </c>
      <c r="EK112" s="144">
        <f t="shared" si="131"/>
        <v>3.141592654</v>
      </c>
      <c r="EL112" s="145">
        <f t="shared" si="132"/>
        <v>2.02926E+15</v>
      </c>
      <c r="EM112" s="140">
        <f t="shared" si="133"/>
        <v>1.570796327</v>
      </c>
      <c r="EN112" s="141">
        <f t="shared" si="134"/>
        <v>1.570796327</v>
      </c>
      <c r="EO112" s="141">
        <f t="shared" si="135"/>
        <v>1.570796327</v>
      </c>
      <c r="EP112" s="122">
        <f t="shared" si="136"/>
        <v>1.570796327</v>
      </c>
      <c r="EQ112" s="142">
        <f t="shared" si="137"/>
        <v>45047262.91</v>
      </c>
      <c r="ER112" s="130">
        <f t="shared" si="138"/>
        <v>45047262.91</v>
      </c>
      <c r="ES112" s="143">
        <f t="shared" si="139"/>
        <v>0.0000000663073269</v>
      </c>
      <c r="ET112" s="143">
        <f t="shared" si="140"/>
        <v>234072444.3</v>
      </c>
      <c r="EU112" s="143">
        <f t="shared" si="141"/>
        <v>1.570796327</v>
      </c>
      <c r="EV112" s="124">
        <f t="shared" si="142"/>
        <v>234072444.3</v>
      </c>
      <c r="EW112" s="144">
        <f t="shared" ref="EW112:EX112" si="1965">BY112+ES112</f>
        <v>-405557021.1</v>
      </c>
      <c r="EX112" s="144">
        <f t="shared" si="1965"/>
        <v>234072444.3</v>
      </c>
      <c r="EY112" s="144">
        <f t="shared" si="144"/>
        <v>2.618134457</v>
      </c>
      <c r="EZ112" s="145">
        <f t="shared" si="145"/>
        <v>468258909.7</v>
      </c>
      <c r="FA112" s="140">
        <f t="shared" si="146"/>
        <v>0.8727114857</v>
      </c>
      <c r="FB112" s="141">
        <f t="shared" si="147"/>
        <v>0.8727114857</v>
      </c>
      <c r="FC112" s="141">
        <f t="shared" si="148"/>
        <v>0.8727114857</v>
      </c>
      <c r="FD112" s="122">
        <f t="shared" si="149"/>
        <v>0.8727114857</v>
      </c>
      <c r="FE112" s="142">
        <f t="shared" si="150"/>
        <v>776.536755</v>
      </c>
      <c r="FF112" s="130">
        <f t="shared" si="151"/>
        <v>776.536755</v>
      </c>
      <c r="FG112" s="143">
        <f t="shared" si="152"/>
        <v>132.0506892</v>
      </c>
      <c r="FH112" s="143">
        <f t="shared" si="153"/>
        <v>157.3868604</v>
      </c>
      <c r="FI112" s="143">
        <f t="shared" si="154"/>
        <v>0.8727114857</v>
      </c>
      <c r="FJ112" s="124">
        <f t="shared" si="155"/>
        <v>205.445877</v>
      </c>
      <c r="FK112" s="140">
        <f t="shared" si="156"/>
        <v>-6.283185307</v>
      </c>
      <c r="FL112" s="141">
        <f t="shared" si="157"/>
        <v>-6.283185307</v>
      </c>
      <c r="FM112" s="141">
        <f t="shared" si="158"/>
        <v>0</v>
      </c>
      <c r="FN112" s="122">
        <f t="shared" si="159"/>
        <v>0</v>
      </c>
      <c r="FO112" s="142">
        <f t="shared" si="160"/>
        <v>9034.750089</v>
      </c>
      <c r="FP112" s="130">
        <f t="shared" si="161"/>
        <v>9034.750089</v>
      </c>
      <c r="FQ112" s="143">
        <f t="shared" si="162"/>
        <v>-9034.750089</v>
      </c>
      <c r="FR112" s="143">
        <f t="shared" si="163"/>
        <v>0</v>
      </c>
      <c r="FS112" s="143">
        <f t="shared" si="164"/>
        <v>3.141592654</v>
      </c>
      <c r="FT112" s="124">
        <f t="shared" si="165"/>
        <v>9034.750089</v>
      </c>
      <c r="FU112" s="144">
        <f t="shared" si="166"/>
        <v>-379872.0752</v>
      </c>
      <c r="FV112" s="144">
        <f t="shared" si="167"/>
        <v>0</v>
      </c>
      <c r="FW112" s="144">
        <f t="shared" si="168"/>
        <v>-3.141592654</v>
      </c>
      <c r="FX112" s="145">
        <f t="shared" si="169"/>
        <v>379872.0752</v>
      </c>
      <c r="FY112" s="140">
        <f t="shared" si="170"/>
        <v>-3.141592654</v>
      </c>
      <c r="FZ112" s="140">
        <f t="shared" si="171"/>
        <v>-0.8727114857</v>
      </c>
      <c r="GA112" s="141">
        <f t="shared" si="172"/>
        <v>-4.014304139</v>
      </c>
      <c r="GB112" s="141">
        <f t="shared" si="173"/>
        <v>-4.014304139</v>
      </c>
      <c r="GC112" s="122">
        <f t="shared" si="174"/>
        <v>2.268881168</v>
      </c>
      <c r="GD112" s="142">
        <f t="shared" si="175"/>
        <v>379872.0752</v>
      </c>
      <c r="GE112" s="142">
        <f t="shared" si="176"/>
        <v>0.004867462004</v>
      </c>
      <c r="GF112" s="130">
        <f t="shared" si="177"/>
        <v>1849.012893</v>
      </c>
      <c r="GG112" s="143">
        <f t="shared" si="178"/>
        <v>-132.0506892</v>
      </c>
      <c r="GH112" s="143">
        <f t="shared" si="179"/>
        <v>157.3868604</v>
      </c>
      <c r="GI112" s="143">
        <f t="shared" si="180"/>
        <v>2.268881168</v>
      </c>
      <c r="GJ112" s="124">
        <f t="shared" si="181"/>
        <v>205.445877</v>
      </c>
      <c r="GK112" s="146">
        <f t="shared" si="182"/>
        <v>-0.5</v>
      </c>
      <c r="GL112" s="127">
        <f t="shared" si="183"/>
        <v>-0.8660254038</v>
      </c>
      <c r="GM112" s="146">
        <f t="shared" si="184"/>
        <v>-2.094395102</v>
      </c>
      <c r="GN112" s="127">
        <f t="shared" si="185"/>
        <v>1</v>
      </c>
      <c r="GO112" s="147">
        <f t="shared" si="186"/>
        <v>-0.5</v>
      </c>
      <c r="GP112" s="128">
        <f t="shared" si="187"/>
        <v>0.8660254038</v>
      </c>
      <c r="GQ112" s="147">
        <f t="shared" si="188"/>
        <v>2.094395102</v>
      </c>
      <c r="GR112" s="128">
        <f t="shared" si="189"/>
        <v>1</v>
      </c>
      <c r="GS112" s="140">
        <f t="shared" si="190"/>
        <v>-2.094395102</v>
      </c>
      <c r="GT112" s="140">
        <f t="shared" si="191"/>
        <v>0.8727114857</v>
      </c>
      <c r="GU112" s="141">
        <f t="shared" si="192"/>
        <v>-1.221683617</v>
      </c>
      <c r="GV112" s="141">
        <f t="shared" si="193"/>
        <v>-1.221683617</v>
      </c>
      <c r="GW112" s="122">
        <f t="shared" si="194"/>
        <v>-1.221683617</v>
      </c>
      <c r="GX112" s="142">
        <f t="shared" si="195"/>
        <v>1</v>
      </c>
      <c r="GY112" s="142">
        <f t="shared" si="196"/>
        <v>205.445877</v>
      </c>
      <c r="GZ112" s="130">
        <f t="shared" si="197"/>
        <v>205.445877</v>
      </c>
      <c r="HA112" s="143">
        <f t="shared" si="198"/>
        <v>70.27567475</v>
      </c>
      <c r="HB112" s="143">
        <f t="shared" si="199"/>
        <v>-193.0526817</v>
      </c>
      <c r="HC112" s="143">
        <f t="shared" si="200"/>
        <v>-1.221683617</v>
      </c>
      <c r="HD112" s="124">
        <f t="shared" si="201"/>
        <v>205.445877</v>
      </c>
      <c r="HE112" s="140">
        <f t="shared" si="202"/>
        <v>2.094395102</v>
      </c>
      <c r="HF112" s="140">
        <f t="shared" si="203"/>
        <v>2.268881168</v>
      </c>
      <c r="HG112" s="141">
        <f t="shared" si="204"/>
        <v>4.36327627</v>
      </c>
      <c r="HH112" s="141">
        <f t="shared" si="205"/>
        <v>4.36327627</v>
      </c>
      <c r="HI112" s="122">
        <f t="shared" si="206"/>
        <v>-1.919909037</v>
      </c>
      <c r="HJ112" s="142">
        <f t="shared" si="207"/>
        <v>1</v>
      </c>
      <c r="HK112" s="142">
        <f t="shared" si="208"/>
        <v>205.445877</v>
      </c>
      <c r="HL112" s="130">
        <f t="shared" si="209"/>
        <v>205.445877</v>
      </c>
      <c r="HM112" s="143">
        <f t="shared" si="210"/>
        <v>-70.27567475</v>
      </c>
      <c r="HN112" s="143">
        <f t="shared" si="211"/>
        <v>-193.0526817</v>
      </c>
      <c r="HO112" s="143">
        <f t="shared" si="212"/>
        <v>-1.919909037</v>
      </c>
      <c r="HP112" s="124">
        <f t="shared" si="213"/>
        <v>205.445877</v>
      </c>
      <c r="HQ112" s="140">
        <f t="shared" si="214"/>
        <v>2.094395102</v>
      </c>
      <c r="HR112" s="140">
        <f t="shared" si="215"/>
        <v>0.8727114857</v>
      </c>
      <c r="HS112" s="141">
        <f t="shared" si="216"/>
        <v>2.967106588</v>
      </c>
      <c r="HT112" s="141">
        <f t="shared" si="217"/>
        <v>2.967106588</v>
      </c>
      <c r="HU112" s="122">
        <f t="shared" si="218"/>
        <v>2.967106588</v>
      </c>
      <c r="HV112" s="142">
        <f t="shared" si="219"/>
        <v>1</v>
      </c>
      <c r="HW112" s="142">
        <f t="shared" si="220"/>
        <v>205.445877</v>
      </c>
      <c r="HX112" s="130">
        <f t="shared" si="221"/>
        <v>205.445877</v>
      </c>
      <c r="HY112" s="143">
        <f t="shared" si="222"/>
        <v>-202.326364</v>
      </c>
      <c r="HZ112" s="143">
        <f t="shared" si="223"/>
        <v>35.66582122</v>
      </c>
      <c r="IA112" s="143">
        <f t="shared" si="224"/>
        <v>2.967106588</v>
      </c>
      <c r="IB112" s="124">
        <f t="shared" si="225"/>
        <v>205.445877</v>
      </c>
      <c r="IC112" s="140">
        <f t="shared" si="226"/>
        <v>-2.094395102</v>
      </c>
      <c r="ID112" s="140">
        <f t="shared" si="227"/>
        <v>2.268881168</v>
      </c>
      <c r="IE112" s="141">
        <f t="shared" si="228"/>
        <v>0.1744860655</v>
      </c>
      <c r="IF112" s="141">
        <f t="shared" si="229"/>
        <v>0.1744860655</v>
      </c>
      <c r="IG112" s="122">
        <f t="shared" si="230"/>
        <v>0.1744860655</v>
      </c>
      <c r="IH112" s="142">
        <f t="shared" si="231"/>
        <v>1</v>
      </c>
      <c r="II112" s="142">
        <f t="shared" si="232"/>
        <v>205.445877</v>
      </c>
      <c r="IJ112" s="130">
        <f t="shared" si="233"/>
        <v>205.445877</v>
      </c>
      <c r="IK112" s="143">
        <f t="shared" si="234"/>
        <v>202.326364</v>
      </c>
      <c r="IL112" s="143">
        <f t="shared" si="235"/>
        <v>35.66582122</v>
      </c>
      <c r="IM112" s="143">
        <f t="shared" si="236"/>
        <v>0.1744860655</v>
      </c>
      <c r="IN112" s="124">
        <f t="shared" si="237"/>
        <v>205.445877</v>
      </c>
    </row>
    <row r="113" ht="12.75" customHeight="1">
      <c r="A113" s="129">
        <f>'Cortez Cubic'!AP113</f>
        <v>-0.2187762226</v>
      </c>
      <c r="B113" s="129">
        <f>'Cortez Cubic'!AQ113</f>
        <v>36.57020346</v>
      </c>
      <c r="C113" s="129">
        <f>'Cortez Cubic'!AR113</f>
        <v>42105.11663</v>
      </c>
      <c r="D113" s="129">
        <f>'Cortez Cubic'!AS113</f>
        <v>-8537453.109</v>
      </c>
      <c r="E113" s="129">
        <f t="shared" ref="E113:H113" si="1966">0</f>
        <v>0</v>
      </c>
      <c r="F113" s="129">
        <f t="shared" si="1966"/>
        <v>0</v>
      </c>
      <c r="G113" s="129">
        <f t="shared" si="1966"/>
        <v>0</v>
      </c>
      <c r="H113" s="129">
        <f t="shared" si="1966"/>
        <v>0</v>
      </c>
      <c r="I113" s="110">
        <f>'Cortez Cubic'!I113</f>
        <v>208</v>
      </c>
      <c r="J113" s="130">
        <f t="shared" si="28"/>
        <v>213.8654594</v>
      </c>
      <c r="K113" s="131">
        <f t="shared" si="29"/>
        <v>0</v>
      </c>
      <c r="L113" s="131">
        <f t="shared" si="30"/>
        <v>1</v>
      </c>
      <c r="M113" s="132">
        <f t="shared" si="31"/>
        <v>-5.865459371</v>
      </c>
      <c r="N113" s="133">
        <f t="shared" si="32"/>
        <v>190.581896</v>
      </c>
      <c r="O113" s="134">
        <f t="shared" si="33"/>
        <v>404.4473554</v>
      </c>
      <c r="P113" s="134">
        <f t="shared" si="34"/>
        <v>0</v>
      </c>
      <c r="Q113" s="135">
        <f t="shared" si="35"/>
        <v>213.8654594</v>
      </c>
      <c r="R113" s="135">
        <f t="shared" si="36"/>
        <v>0</v>
      </c>
      <c r="S113" s="136">
        <f t="shared" si="37"/>
        <v>-451.1547798</v>
      </c>
      <c r="T113" s="136">
        <f t="shared" si="38"/>
        <v>0</v>
      </c>
      <c r="U113" s="137">
        <f t="shared" ref="U113:X113" si="1967">ATAN2(A113,E113)</f>
        <v>3.141592654</v>
      </c>
      <c r="V113" s="137">
        <f t="shared" si="1967"/>
        <v>0</v>
      </c>
      <c r="W113" s="137">
        <f t="shared" si="1967"/>
        <v>0</v>
      </c>
      <c r="X113" s="137">
        <f t="shared" si="1967"/>
        <v>3.141592654</v>
      </c>
      <c r="Y113" s="137">
        <f t="shared" ref="Y113:AB113" si="1968">SQRT(POWER(A113,2)+POWER(E113,2))</f>
        <v>0.2187762226</v>
      </c>
      <c r="Z113" s="137">
        <f t="shared" si="1968"/>
        <v>36.57020346</v>
      </c>
      <c r="AA113" s="137">
        <f t="shared" si="1968"/>
        <v>42105.11663</v>
      </c>
      <c r="AB113" s="137">
        <f t="shared" si="1968"/>
        <v>8537453.109</v>
      </c>
      <c r="AC113" s="138">
        <f t="shared" ref="AC113:AF113" si="1969">U113-$U113</f>
        <v>0</v>
      </c>
      <c r="AD113" s="138">
        <f t="shared" si="1969"/>
        <v>-3.141592654</v>
      </c>
      <c r="AE113" s="138">
        <f t="shared" si="1969"/>
        <v>-3.141592654</v>
      </c>
      <c r="AF113" s="138">
        <f t="shared" si="1969"/>
        <v>0</v>
      </c>
      <c r="AG113" s="138">
        <f t="shared" ref="AG113:AJ113" si="1970">Y113/$Y113</f>
        <v>1</v>
      </c>
      <c r="AH113" s="138">
        <f t="shared" si="1970"/>
        <v>167.1580349</v>
      </c>
      <c r="AI113" s="138">
        <f t="shared" si="1970"/>
        <v>192457.4624</v>
      </c>
      <c r="AJ113" s="138">
        <f t="shared" si="1970"/>
        <v>39023679.12</v>
      </c>
      <c r="AK113" s="139">
        <f t="shared" ref="AK113:AN113" si="1971">AG113*COS(AC113)</f>
        <v>1</v>
      </c>
      <c r="AL113" s="139">
        <f t="shared" si="1971"/>
        <v>-167.1580349</v>
      </c>
      <c r="AM113" s="139">
        <f t="shared" si="1971"/>
        <v>-192457.4624</v>
      </c>
      <c r="AN113" s="139">
        <f t="shared" si="1971"/>
        <v>39023679.12</v>
      </c>
      <c r="AO113" s="129">
        <f t="shared" ref="AO113:AR113" si="1972">AG113*SIN(AC113)</f>
        <v>0</v>
      </c>
      <c r="AP113" s="129">
        <f t="shared" si="1972"/>
        <v>0</v>
      </c>
      <c r="AQ113" s="129">
        <f t="shared" si="1972"/>
        <v>0</v>
      </c>
      <c r="AR113" s="129">
        <f t="shared" si="1972"/>
        <v>0</v>
      </c>
      <c r="AS113" s="140">
        <f t="shared" si="45"/>
        <v>-9.424777961</v>
      </c>
      <c r="AT113" s="141">
        <f t="shared" si="46"/>
        <v>-9.424777961</v>
      </c>
      <c r="AU113" s="141">
        <f t="shared" si="47"/>
        <v>-3.141592654</v>
      </c>
      <c r="AV113" s="122">
        <f t="shared" si="48"/>
        <v>3.141592654</v>
      </c>
      <c r="AW113" s="142">
        <f t="shared" si="49"/>
        <v>4670697.826</v>
      </c>
      <c r="AX113" s="130">
        <f t="shared" si="50"/>
        <v>4670697.826</v>
      </c>
      <c r="AY113" s="143">
        <f t="shared" si="51"/>
        <v>9341395.653</v>
      </c>
      <c r="AZ113" s="143">
        <f t="shared" si="52"/>
        <v>-0.000000001143991029</v>
      </c>
      <c r="BA113" s="143">
        <f t="shared" si="53"/>
        <v>0</v>
      </c>
      <c r="BB113" s="124">
        <f t="shared" si="54"/>
        <v>9341395.653</v>
      </c>
      <c r="BC113" s="140">
        <f t="shared" ref="BC113:BD113" si="1973">BC$2*AD113</f>
        <v>-3.141592654</v>
      </c>
      <c r="BD113" s="140">
        <f t="shared" si="1973"/>
        <v>-3.141592654</v>
      </c>
      <c r="BE113" s="141">
        <f t="shared" si="56"/>
        <v>-6.283185307</v>
      </c>
      <c r="BF113" s="141">
        <f t="shared" si="57"/>
        <v>0</v>
      </c>
      <c r="BG113" s="122">
        <f t="shared" si="58"/>
        <v>0</v>
      </c>
      <c r="BH113" s="142">
        <f t="shared" ref="BH113:BI113" si="1974">POWER(AH113,BH$2)</f>
        <v>167.1580349</v>
      </c>
      <c r="BI113" s="142">
        <f t="shared" si="1974"/>
        <v>192457.4624</v>
      </c>
      <c r="BJ113" s="130">
        <f t="shared" si="60"/>
        <v>32170811.22</v>
      </c>
      <c r="BK113" s="143">
        <f t="shared" si="61"/>
        <v>289537301</v>
      </c>
      <c r="BL113" s="143">
        <f t="shared" si="62"/>
        <v>0</v>
      </c>
      <c r="BM113" s="143">
        <f t="shared" si="63"/>
        <v>0</v>
      </c>
      <c r="BN113" s="124">
        <f t="shared" si="64"/>
        <v>289537301</v>
      </c>
      <c r="BO113" s="140">
        <f t="shared" si="65"/>
        <v>0</v>
      </c>
      <c r="BP113" s="141">
        <f t="shared" si="66"/>
        <v>0</v>
      </c>
      <c r="BQ113" s="141">
        <f t="shared" si="67"/>
        <v>0</v>
      </c>
      <c r="BR113" s="122">
        <f t="shared" si="68"/>
        <v>0</v>
      </c>
      <c r="BS113" s="142">
        <f t="shared" si="69"/>
        <v>39023679.12</v>
      </c>
      <c r="BT113" s="130">
        <f t="shared" si="70"/>
        <v>39023679.12</v>
      </c>
      <c r="BU113" s="143">
        <f t="shared" si="71"/>
        <v>-1053639336</v>
      </c>
      <c r="BV113" s="143">
        <f t="shared" si="72"/>
        <v>0</v>
      </c>
      <c r="BW113" s="143">
        <f t="shared" si="73"/>
        <v>3.141592654</v>
      </c>
      <c r="BX113" s="124">
        <f t="shared" si="74"/>
        <v>1053639336</v>
      </c>
      <c r="BY113" s="144">
        <f t="shared" ref="BY113:BZ113" si="1975">AY113+BK113+BU113</f>
        <v>-754760639.5</v>
      </c>
      <c r="BZ113" s="144">
        <f t="shared" si="1975"/>
        <v>-0.000000001143991029</v>
      </c>
      <c r="CA113" s="144">
        <f t="shared" si="76"/>
        <v>-3.141592654</v>
      </c>
      <c r="CB113" s="145">
        <f t="shared" si="77"/>
        <v>754760639.5</v>
      </c>
      <c r="CC113" s="140">
        <f t="shared" ref="CC113:CD113" si="1976">CC$2*AD113</f>
        <v>-6.283185307</v>
      </c>
      <c r="CD113" s="140">
        <f t="shared" si="1976"/>
        <v>-6.283185307</v>
      </c>
      <c r="CE113" s="141">
        <f t="shared" si="79"/>
        <v>-12.56637061</v>
      </c>
      <c r="CF113" s="141">
        <f t="shared" si="80"/>
        <v>0</v>
      </c>
      <c r="CG113" s="122">
        <f t="shared" si="81"/>
        <v>0</v>
      </c>
      <c r="CH113" s="142">
        <f t="shared" ref="CH113:CI113" si="1977">POWER(AH113,CH$2)</f>
        <v>27941.80865</v>
      </c>
      <c r="CI113" s="142">
        <f t="shared" si="1977"/>
        <v>37039874822</v>
      </c>
      <c r="CJ113" s="130">
        <f t="shared" si="83"/>
        <v>1.03496E+15</v>
      </c>
      <c r="CK113" s="143">
        <f t="shared" si="84"/>
        <v>-1.03496E+15</v>
      </c>
      <c r="CL113" s="143">
        <f t="shared" si="85"/>
        <v>0</v>
      </c>
      <c r="CM113" s="143">
        <f t="shared" si="86"/>
        <v>3.141592654</v>
      </c>
      <c r="CN113" s="124">
        <f t="shared" si="87"/>
        <v>1.03496E+15</v>
      </c>
      <c r="CO113" s="140">
        <f t="shared" si="88"/>
        <v>-9.424777961</v>
      </c>
      <c r="CP113" s="141">
        <f t="shared" si="89"/>
        <v>-9.424777961</v>
      </c>
      <c r="CQ113" s="141">
        <f t="shared" si="90"/>
        <v>-3.141592654</v>
      </c>
      <c r="CR113" s="122">
        <f t="shared" si="91"/>
        <v>3.141592654</v>
      </c>
      <c r="CS113" s="142">
        <f t="shared" si="92"/>
        <v>7.1286E+15</v>
      </c>
      <c r="CT113" s="130">
        <f t="shared" si="93"/>
        <v>7.1286E+15</v>
      </c>
      <c r="CU113" s="143">
        <f t="shared" si="94"/>
        <v>-2.85144E+16</v>
      </c>
      <c r="CV113" s="143">
        <f t="shared" si="95"/>
        <v>3.492007023</v>
      </c>
      <c r="CW113" s="143">
        <f t="shared" si="96"/>
        <v>3.141592654</v>
      </c>
      <c r="CX113" s="124">
        <f t="shared" si="97"/>
        <v>2.85144E+16</v>
      </c>
      <c r="CY113" s="140">
        <f t="shared" si="98"/>
        <v>-9.424777961</v>
      </c>
      <c r="CZ113" s="140">
        <f t="shared" si="99"/>
        <v>0</v>
      </c>
      <c r="DA113" s="141">
        <f t="shared" si="100"/>
        <v>-9.424777961</v>
      </c>
      <c r="DB113" s="141">
        <f t="shared" si="101"/>
        <v>-3.141592654</v>
      </c>
      <c r="DC113" s="122">
        <f t="shared" si="102"/>
        <v>3.141592654</v>
      </c>
      <c r="DD113" s="142">
        <f t="shared" si="103"/>
        <v>4670697.826</v>
      </c>
      <c r="DE113" s="142">
        <f t="shared" si="104"/>
        <v>39023679.12</v>
      </c>
      <c r="DF113" s="130">
        <f t="shared" si="105"/>
        <v>182267813229809</v>
      </c>
      <c r="DG113" s="143">
        <f t="shared" si="106"/>
        <v>-729071252919234</v>
      </c>
      <c r="DH113" s="143">
        <f t="shared" si="107"/>
        <v>0.08928547762</v>
      </c>
      <c r="DI113" s="143">
        <f t="shared" si="108"/>
        <v>3.141592654</v>
      </c>
      <c r="DJ113" s="124">
        <f t="shared" si="109"/>
        <v>729071252919234</v>
      </c>
      <c r="DK113" s="140">
        <f t="shared" ref="DK113:DM113" si="1978">DK$2*AD113</f>
        <v>-3.141592654</v>
      </c>
      <c r="DL113" s="140">
        <f t="shared" si="1978"/>
        <v>-3.141592654</v>
      </c>
      <c r="DM113" s="140">
        <f t="shared" si="1978"/>
        <v>0</v>
      </c>
      <c r="DN113" s="141">
        <f t="shared" si="111"/>
        <v>-6.283185307</v>
      </c>
      <c r="DO113" s="141">
        <f t="shared" si="112"/>
        <v>0</v>
      </c>
      <c r="DP113" s="122">
        <f t="shared" si="113"/>
        <v>0</v>
      </c>
      <c r="DQ113" s="142">
        <f t="shared" ref="DQ113:DS113" si="1979">POWER(AH113,DQ$2)</f>
        <v>167.1580349</v>
      </c>
      <c r="DR113" s="142">
        <f t="shared" si="1979"/>
        <v>192457.4624</v>
      </c>
      <c r="DS113" s="142">
        <f t="shared" si="1979"/>
        <v>39023679.12</v>
      </c>
      <c r="DT113" s="130">
        <f t="shared" si="115"/>
        <v>1.25542E+15</v>
      </c>
      <c r="DU113" s="143">
        <f t="shared" si="116"/>
        <v>-2.25976E+16</v>
      </c>
      <c r="DV113" s="143">
        <f t="shared" si="117"/>
        <v>0</v>
      </c>
      <c r="DW113" s="143">
        <f t="shared" si="118"/>
        <v>3.141592654</v>
      </c>
      <c r="DX113" s="124">
        <f t="shared" si="119"/>
        <v>2.25976E+16</v>
      </c>
      <c r="DY113" s="140">
        <f t="shared" si="120"/>
        <v>0</v>
      </c>
      <c r="DZ113" s="141">
        <f t="shared" si="121"/>
        <v>0</v>
      </c>
      <c r="EA113" s="141">
        <f t="shared" si="122"/>
        <v>0</v>
      </c>
      <c r="EB113" s="122">
        <f t="shared" si="123"/>
        <v>0</v>
      </c>
      <c r="EC113" s="142">
        <f t="shared" si="124"/>
        <v>1.52285E+15</v>
      </c>
      <c r="ED113" s="130">
        <f t="shared" si="125"/>
        <v>1.52285E+15</v>
      </c>
      <c r="EE113" s="143">
        <f t="shared" si="126"/>
        <v>4.11169E+16</v>
      </c>
      <c r="EF113" s="143">
        <f t="shared" si="127"/>
        <v>0</v>
      </c>
      <c r="EG113" s="143">
        <f t="shared" si="128"/>
        <v>0</v>
      </c>
      <c r="EH113" s="124">
        <f t="shared" si="129"/>
        <v>4.11169E+16</v>
      </c>
      <c r="EI113" s="144">
        <f t="shared" ref="EI113:EJ113" si="1980">CK113+CU113+DG113+DU113+EE113</f>
        <v>-1.17592E+16</v>
      </c>
      <c r="EJ113" s="144">
        <f t="shared" si="1980"/>
        <v>3.581292501</v>
      </c>
      <c r="EK113" s="144">
        <f t="shared" si="131"/>
        <v>3.141592654</v>
      </c>
      <c r="EL113" s="145">
        <f t="shared" si="132"/>
        <v>1.17592E+16</v>
      </c>
      <c r="EM113" s="140">
        <f t="shared" si="133"/>
        <v>1.570796327</v>
      </c>
      <c r="EN113" s="141">
        <f t="shared" si="134"/>
        <v>1.570796327</v>
      </c>
      <c r="EO113" s="141">
        <f t="shared" si="135"/>
        <v>1.570796327</v>
      </c>
      <c r="EP113" s="122">
        <f t="shared" si="136"/>
        <v>1.570796327</v>
      </c>
      <c r="EQ113" s="142">
        <f t="shared" si="137"/>
        <v>108439714.6</v>
      </c>
      <c r="ER113" s="130">
        <f t="shared" si="138"/>
        <v>108439714.6</v>
      </c>
      <c r="ES113" s="143">
        <f t="shared" si="139"/>
        <v>0.00000003450254286</v>
      </c>
      <c r="ET113" s="143">
        <f t="shared" si="140"/>
        <v>563469285.7</v>
      </c>
      <c r="EU113" s="143">
        <f t="shared" si="141"/>
        <v>1.570796327</v>
      </c>
      <c r="EV113" s="124">
        <f t="shared" si="142"/>
        <v>563469285.7</v>
      </c>
      <c r="EW113" s="144">
        <f t="shared" ref="EW113:EX113" si="1981">BY113+ES113</f>
        <v>-754760639.5</v>
      </c>
      <c r="EX113" s="144">
        <f t="shared" si="1981"/>
        <v>563469285.7</v>
      </c>
      <c r="EY113" s="144">
        <f t="shared" si="144"/>
        <v>2.500300881</v>
      </c>
      <c r="EZ113" s="145">
        <f t="shared" si="145"/>
        <v>941892381.8</v>
      </c>
      <c r="FA113" s="140">
        <f t="shared" si="146"/>
        <v>0.833433627</v>
      </c>
      <c r="FB113" s="141">
        <f t="shared" si="147"/>
        <v>0.833433627</v>
      </c>
      <c r="FC113" s="141">
        <f t="shared" si="148"/>
        <v>0.833433627</v>
      </c>
      <c r="FD113" s="122">
        <f t="shared" si="149"/>
        <v>0.833433627</v>
      </c>
      <c r="FE113" s="142">
        <f t="shared" si="150"/>
        <v>980.2430266</v>
      </c>
      <c r="FF113" s="130">
        <f t="shared" si="151"/>
        <v>980.2430266</v>
      </c>
      <c r="FG113" s="143">
        <f t="shared" si="152"/>
        <v>174.3640052</v>
      </c>
      <c r="FH113" s="143">
        <f t="shared" si="153"/>
        <v>191.9748071</v>
      </c>
      <c r="FI113" s="143">
        <f t="shared" si="154"/>
        <v>0.833433627</v>
      </c>
      <c r="FJ113" s="124">
        <f t="shared" si="155"/>
        <v>259.3398019</v>
      </c>
      <c r="FK113" s="140">
        <f t="shared" si="156"/>
        <v>-6.283185307</v>
      </c>
      <c r="FL113" s="141">
        <f t="shared" si="157"/>
        <v>-6.283185307</v>
      </c>
      <c r="FM113" s="141">
        <f t="shared" si="158"/>
        <v>0</v>
      </c>
      <c r="FN113" s="122">
        <f t="shared" si="159"/>
        <v>0</v>
      </c>
      <c r="FO113" s="142">
        <f t="shared" si="160"/>
        <v>27941.80865</v>
      </c>
      <c r="FP113" s="130">
        <f t="shared" si="161"/>
        <v>27941.80865</v>
      </c>
      <c r="FQ113" s="143">
        <f t="shared" si="162"/>
        <v>-27941.80865</v>
      </c>
      <c r="FR113" s="143">
        <f t="shared" si="163"/>
        <v>0</v>
      </c>
      <c r="FS113" s="143">
        <f t="shared" si="164"/>
        <v>3.141592654</v>
      </c>
      <c r="FT113" s="124">
        <f t="shared" si="165"/>
        <v>27941.80865</v>
      </c>
      <c r="FU113" s="144">
        <f t="shared" si="166"/>
        <v>-605314.1958</v>
      </c>
      <c r="FV113" s="144">
        <f t="shared" si="167"/>
        <v>0</v>
      </c>
      <c r="FW113" s="144">
        <f t="shared" si="168"/>
        <v>-3.141592654</v>
      </c>
      <c r="FX113" s="145">
        <f t="shared" si="169"/>
        <v>605314.1958</v>
      </c>
      <c r="FY113" s="140">
        <f t="shared" si="170"/>
        <v>-3.141592654</v>
      </c>
      <c r="FZ113" s="140">
        <f t="shared" si="171"/>
        <v>-0.833433627</v>
      </c>
      <c r="GA113" s="141">
        <f t="shared" si="172"/>
        <v>-3.975026281</v>
      </c>
      <c r="GB113" s="141">
        <f t="shared" si="173"/>
        <v>-3.975026281</v>
      </c>
      <c r="GC113" s="122">
        <f t="shared" si="174"/>
        <v>2.308159027</v>
      </c>
      <c r="GD113" s="142">
        <f t="shared" si="175"/>
        <v>605314.1958</v>
      </c>
      <c r="GE113" s="142">
        <f t="shared" si="176"/>
        <v>0.003855944952</v>
      </c>
      <c r="GF113" s="130">
        <f t="shared" si="177"/>
        <v>2334.058217</v>
      </c>
      <c r="GG113" s="143">
        <f t="shared" si="178"/>
        <v>-174.3640052</v>
      </c>
      <c r="GH113" s="143">
        <f t="shared" si="179"/>
        <v>191.9748071</v>
      </c>
      <c r="GI113" s="143">
        <f t="shared" si="180"/>
        <v>2.308159027</v>
      </c>
      <c r="GJ113" s="124">
        <f t="shared" si="181"/>
        <v>259.3398019</v>
      </c>
      <c r="GK113" s="146">
        <f t="shared" si="182"/>
        <v>-0.5</v>
      </c>
      <c r="GL113" s="127">
        <f t="shared" si="183"/>
        <v>-0.8660254038</v>
      </c>
      <c r="GM113" s="146">
        <f t="shared" si="184"/>
        <v>-2.094395102</v>
      </c>
      <c r="GN113" s="127">
        <f t="shared" si="185"/>
        <v>1</v>
      </c>
      <c r="GO113" s="147">
        <f t="shared" si="186"/>
        <v>-0.5</v>
      </c>
      <c r="GP113" s="128">
        <f t="shared" si="187"/>
        <v>0.8660254038</v>
      </c>
      <c r="GQ113" s="147">
        <f t="shared" si="188"/>
        <v>2.094395102</v>
      </c>
      <c r="GR113" s="128">
        <f t="shared" si="189"/>
        <v>1</v>
      </c>
      <c r="GS113" s="140">
        <f t="shared" si="190"/>
        <v>-2.094395102</v>
      </c>
      <c r="GT113" s="140">
        <f t="shared" si="191"/>
        <v>0.833433627</v>
      </c>
      <c r="GU113" s="141">
        <f t="shared" si="192"/>
        <v>-1.260961475</v>
      </c>
      <c r="GV113" s="141">
        <f t="shared" si="193"/>
        <v>-1.260961475</v>
      </c>
      <c r="GW113" s="122">
        <f t="shared" si="194"/>
        <v>-1.260961475</v>
      </c>
      <c r="GX113" s="142">
        <f t="shared" si="195"/>
        <v>1</v>
      </c>
      <c r="GY113" s="142">
        <f t="shared" si="196"/>
        <v>259.3398019</v>
      </c>
      <c r="GZ113" s="130">
        <f t="shared" si="197"/>
        <v>259.3398019</v>
      </c>
      <c r="HA113" s="143">
        <f t="shared" si="198"/>
        <v>79.07305719</v>
      </c>
      <c r="HB113" s="143">
        <f t="shared" si="199"/>
        <v>-246.9910616</v>
      </c>
      <c r="HC113" s="143">
        <f t="shared" si="200"/>
        <v>-1.260961475</v>
      </c>
      <c r="HD113" s="124">
        <f t="shared" si="201"/>
        <v>259.3398019</v>
      </c>
      <c r="HE113" s="140">
        <f t="shared" si="202"/>
        <v>2.094395102</v>
      </c>
      <c r="HF113" s="140">
        <f t="shared" si="203"/>
        <v>2.308159027</v>
      </c>
      <c r="HG113" s="141">
        <f t="shared" si="204"/>
        <v>4.402554129</v>
      </c>
      <c r="HH113" s="141">
        <f t="shared" si="205"/>
        <v>4.402554129</v>
      </c>
      <c r="HI113" s="122">
        <f t="shared" si="206"/>
        <v>-1.880631178</v>
      </c>
      <c r="HJ113" s="142">
        <f t="shared" si="207"/>
        <v>1</v>
      </c>
      <c r="HK113" s="142">
        <f t="shared" si="208"/>
        <v>259.3398019</v>
      </c>
      <c r="HL113" s="130">
        <f t="shared" si="209"/>
        <v>259.3398019</v>
      </c>
      <c r="HM113" s="143">
        <f t="shared" si="210"/>
        <v>-79.07305719</v>
      </c>
      <c r="HN113" s="143">
        <f t="shared" si="211"/>
        <v>-246.9910616</v>
      </c>
      <c r="HO113" s="143">
        <f t="shared" si="212"/>
        <v>-1.880631178</v>
      </c>
      <c r="HP113" s="124">
        <f t="shared" si="213"/>
        <v>259.3398019</v>
      </c>
      <c r="HQ113" s="140">
        <f t="shared" si="214"/>
        <v>2.094395102</v>
      </c>
      <c r="HR113" s="140">
        <f t="shared" si="215"/>
        <v>0.833433627</v>
      </c>
      <c r="HS113" s="141">
        <f t="shared" si="216"/>
        <v>2.927828729</v>
      </c>
      <c r="HT113" s="141">
        <f t="shared" si="217"/>
        <v>2.927828729</v>
      </c>
      <c r="HU113" s="122">
        <f t="shared" si="218"/>
        <v>2.927828729</v>
      </c>
      <c r="HV113" s="142">
        <f t="shared" si="219"/>
        <v>1</v>
      </c>
      <c r="HW113" s="142">
        <f t="shared" si="220"/>
        <v>259.3398019</v>
      </c>
      <c r="HX113" s="130">
        <f t="shared" si="221"/>
        <v>259.3398019</v>
      </c>
      <c r="HY113" s="143">
        <f t="shared" si="222"/>
        <v>-253.4370624</v>
      </c>
      <c r="HZ113" s="143">
        <f t="shared" si="223"/>
        <v>55.01625449</v>
      </c>
      <c r="IA113" s="143">
        <f t="shared" si="224"/>
        <v>2.927828729</v>
      </c>
      <c r="IB113" s="124">
        <f t="shared" si="225"/>
        <v>259.3398019</v>
      </c>
      <c r="IC113" s="140">
        <f t="shared" si="226"/>
        <v>-2.094395102</v>
      </c>
      <c r="ID113" s="140">
        <f t="shared" si="227"/>
        <v>2.308159027</v>
      </c>
      <c r="IE113" s="141">
        <f t="shared" si="228"/>
        <v>0.2137639242</v>
      </c>
      <c r="IF113" s="141">
        <f t="shared" si="229"/>
        <v>0.2137639242</v>
      </c>
      <c r="IG113" s="122">
        <f t="shared" si="230"/>
        <v>0.2137639242</v>
      </c>
      <c r="IH113" s="142">
        <f t="shared" si="231"/>
        <v>1</v>
      </c>
      <c r="II113" s="142">
        <f t="shared" si="232"/>
        <v>259.3398019</v>
      </c>
      <c r="IJ113" s="130">
        <f t="shared" si="233"/>
        <v>259.3398019</v>
      </c>
      <c r="IK113" s="143">
        <f t="shared" si="234"/>
        <v>253.4370624</v>
      </c>
      <c r="IL113" s="143">
        <f t="shared" si="235"/>
        <v>55.01625449</v>
      </c>
      <c r="IM113" s="143">
        <f t="shared" si="236"/>
        <v>0.2137639242</v>
      </c>
      <c r="IN113" s="124">
        <f t="shared" si="237"/>
        <v>259.3398019</v>
      </c>
    </row>
    <row r="114" ht="12.75" customHeight="1">
      <c r="A114" s="129">
        <f>'Cortez Cubic'!AP114</f>
        <v>-0.2187762226</v>
      </c>
      <c r="B114" s="129">
        <f>'Cortez Cubic'!AQ114</f>
        <v>1.015659677</v>
      </c>
      <c r="C114" s="129">
        <f>'Cortez Cubic'!AR114</f>
        <v>30207.05551</v>
      </c>
      <c r="D114" s="129">
        <f>'Cortez Cubic'!AS114</f>
        <v>-2540531.673</v>
      </c>
      <c r="E114" s="129">
        <f t="shared" ref="E114:H114" si="1982">0</f>
        <v>0</v>
      </c>
      <c r="F114" s="129">
        <f t="shared" si="1982"/>
        <v>0</v>
      </c>
      <c r="G114" s="129">
        <f t="shared" si="1982"/>
        <v>0</v>
      </c>
      <c r="H114" s="129">
        <f t="shared" si="1982"/>
        <v>0</v>
      </c>
      <c r="I114" s="110">
        <f>'Cortez Cubic'!I114</f>
        <v>95</v>
      </c>
      <c r="J114" s="130">
        <f t="shared" si="28"/>
        <v>88.93209005</v>
      </c>
      <c r="K114" s="131">
        <f t="shared" si="29"/>
        <v>0</v>
      </c>
      <c r="L114" s="131">
        <f t="shared" si="30"/>
        <v>1</v>
      </c>
      <c r="M114" s="132">
        <f t="shared" si="31"/>
        <v>6.067909952</v>
      </c>
      <c r="N114" s="133">
        <f t="shared" si="32"/>
        <v>232.7265821</v>
      </c>
      <c r="O114" s="134">
        <f t="shared" si="33"/>
        <v>321.6586722</v>
      </c>
      <c r="P114" s="134">
        <f t="shared" si="34"/>
        <v>0</v>
      </c>
      <c r="Q114" s="135">
        <f t="shared" si="35"/>
        <v>88.93209005</v>
      </c>
      <c r="R114" s="135">
        <f t="shared" si="36"/>
        <v>0</v>
      </c>
      <c r="S114" s="136">
        <f t="shared" si="37"/>
        <v>-405.9483031</v>
      </c>
      <c r="T114" s="136">
        <f t="shared" si="38"/>
        <v>0</v>
      </c>
      <c r="U114" s="137">
        <f t="shared" ref="U114:X114" si="1983">ATAN2(A114,E114)</f>
        <v>3.141592654</v>
      </c>
      <c r="V114" s="137">
        <f t="shared" si="1983"/>
        <v>0</v>
      </c>
      <c r="W114" s="137">
        <f t="shared" si="1983"/>
        <v>0</v>
      </c>
      <c r="X114" s="137">
        <f t="shared" si="1983"/>
        <v>3.141592654</v>
      </c>
      <c r="Y114" s="137">
        <f t="shared" ref="Y114:AB114" si="1984">SQRT(POWER(A114,2)+POWER(E114,2))</f>
        <v>0.2187762226</v>
      </c>
      <c r="Z114" s="137">
        <f t="shared" si="1984"/>
        <v>1.015659677</v>
      </c>
      <c r="AA114" s="137">
        <f t="shared" si="1984"/>
        <v>30207.05551</v>
      </c>
      <c r="AB114" s="137">
        <f t="shared" si="1984"/>
        <v>2540531.673</v>
      </c>
      <c r="AC114" s="138">
        <f t="shared" ref="AC114:AF114" si="1985">U114-$U114</f>
        <v>0</v>
      </c>
      <c r="AD114" s="138">
        <f t="shared" si="1985"/>
        <v>-3.141592654</v>
      </c>
      <c r="AE114" s="138">
        <f t="shared" si="1985"/>
        <v>-3.141592654</v>
      </c>
      <c r="AF114" s="138">
        <f t="shared" si="1985"/>
        <v>0</v>
      </c>
      <c r="AG114" s="138">
        <f t="shared" ref="AG114:AJ114" si="1986">Y114/$Y114</f>
        <v>1</v>
      </c>
      <c r="AH114" s="138">
        <f t="shared" si="1986"/>
        <v>4.642459155</v>
      </c>
      <c r="AI114" s="138">
        <f t="shared" si="1986"/>
        <v>138072.8452</v>
      </c>
      <c r="AJ114" s="138">
        <f t="shared" si="1986"/>
        <v>11612467.04</v>
      </c>
      <c r="AK114" s="139">
        <f t="shared" ref="AK114:AN114" si="1987">AG114*COS(AC114)</f>
        <v>1</v>
      </c>
      <c r="AL114" s="139">
        <f t="shared" si="1987"/>
        <v>-4.642459155</v>
      </c>
      <c r="AM114" s="139">
        <f t="shared" si="1987"/>
        <v>-138072.8452</v>
      </c>
      <c r="AN114" s="139">
        <f t="shared" si="1987"/>
        <v>11612467.04</v>
      </c>
      <c r="AO114" s="129">
        <f t="shared" ref="AO114:AR114" si="1988">AG114*SIN(AC114)</f>
        <v>0</v>
      </c>
      <c r="AP114" s="129">
        <f t="shared" si="1988"/>
        <v>0</v>
      </c>
      <c r="AQ114" s="129">
        <f t="shared" si="1988"/>
        <v>0</v>
      </c>
      <c r="AR114" s="129">
        <f t="shared" si="1988"/>
        <v>0</v>
      </c>
      <c r="AS114" s="140">
        <f t="shared" si="45"/>
        <v>-9.424777961</v>
      </c>
      <c r="AT114" s="141">
        <f t="shared" si="46"/>
        <v>-9.424777961</v>
      </c>
      <c r="AU114" s="141">
        <f t="shared" si="47"/>
        <v>-3.141592654</v>
      </c>
      <c r="AV114" s="122">
        <f t="shared" si="48"/>
        <v>3.141592654</v>
      </c>
      <c r="AW114" s="142">
        <f t="shared" si="49"/>
        <v>100.0562621</v>
      </c>
      <c r="AX114" s="130">
        <f t="shared" si="50"/>
        <v>100.0562621</v>
      </c>
      <c r="AY114" s="143">
        <f t="shared" si="51"/>
        <v>200.1125241</v>
      </c>
      <c r="AZ114" s="143">
        <f t="shared" si="52"/>
        <v>0</v>
      </c>
      <c r="BA114" s="143">
        <f t="shared" si="53"/>
        <v>0</v>
      </c>
      <c r="BB114" s="124">
        <f t="shared" si="54"/>
        <v>200.1125241</v>
      </c>
      <c r="BC114" s="140">
        <f t="shared" ref="BC114:BD114" si="1989">BC$2*AD114</f>
        <v>-3.141592654</v>
      </c>
      <c r="BD114" s="140">
        <f t="shared" si="1989"/>
        <v>-3.141592654</v>
      </c>
      <c r="BE114" s="141">
        <f t="shared" si="56"/>
        <v>-6.283185307</v>
      </c>
      <c r="BF114" s="141">
        <f t="shared" si="57"/>
        <v>0</v>
      </c>
      <c r="BG114" s="122">
        <f t="shared" si="58"/>
        <v>0</v>
      </c>
      <c r="BH114" s="142">
        <f t="shared" ref="BH114:BI114" si="1990">POWER(AH114,BH$2)</f>
        <v>4.642459155</v>
      </c>
      <c r="BI114" s="142">
        <f t="shared" si="1990"/>
        <v>138072.8452</v>
      </c>
      <c r="BJ114" s="130">
        <f t="shared" si="60"/>
        <v>640997.5441</v>
      </c>
      <c r="BK114" s="143">
        <f t="shared" si="61"/>
        <v>5768977.897</v>
      </c>
      <c r="BL114" s="143">
        <f t="shared" si="62"/>
        <v>0</v>
      </c>
      <c r="BM114" s="143">
        <f t="shared" si="63"/>
        <v>0</v>
      </c>
      <c r="BN114" s="124">
        <f t="shared" si="64"/>
        <v>5768977.897</v>
      </c>
      <c r="BO114" s="140">
        <f t="shared" si="65"/>
        <v>0</v>
      </c>
      <c r="BP114" s="141">
        <f t="shared" si="66"/>
        <v>0</v>
      </c>
      <c r="BQ114" s="141">
        <f t="shared" si="67"/>
        <v>0</v>
      </c>
      <c r="BR114" s="122">
        <f t="shared" si="68"/>
        <v>0</v>
      </c>
      <c r="BS114" s="142">
        <f t="shared" si="69"/>
        <v>11612467.04</v>
      </c>
      <c r="BT114" s="130">
        <f t="shared" si="70"/>
        <v>11612467.04</v>
      </c>
      <c r="BU114" s="143">
        <f t="shared" si="71"/>
        <v>-313536610</v>
      </c>
      <c r="BV114" s="143">
        <f t="shared" si="72"/>
        <v>0</v>
      </c>
      <c r="BW114" s="143">
        <f t="shared" si="73"/>
        <v>3.141592654</v>
      </c>
      <c r="BX114" s="124">
        <f t="shared" si="74"/>
        <v>313536610</v>
      </c>
      <c r="BY114" s="144">
        <f t="shared" ref="BY114:BZ114" si="1991">AY114+BK114+BU114</f>
        <v>-307767431.9</v>
      </c>
      <c r="BZ114" s="144">
        <f t="shared" si="1991"/>
        <v>0</v>
      </c>
      <c r="CA114" s="144">
        <f t="shared" si="76"/>
        <v>-3.141592654</v>
      </c>
      <c r="CB114" s="145">
        <f t="shared" si="77"/>
        <v>307767431.9</v>
      </c>
      <c r="CC114" s="140">
        <f t="shared" ref="CC114:CD114" si="1992">CC$2*AD114</f>
        <v>-6.283185307</v>
      </c>
      <c r="CD114" s="140">
        <f t="shared" si="1992"/>
        <v>-6.283185307</v>
      </c>
      <c r="CE114" s="141">
        <f t="shared" si="79"/>
        <v>-12.56637061</v>
      </c>
      <c r="CF114" s="141">
        <f t="shared" si="80"/>
        <v>0</v>
      </c>
      <c r="CG114" s="122">
        <f t="shared" si="81"/>
        <v>0</v>
      </c>
      <c r="CH114" s="142">
        <f t="shared" ref="CH114:CI114" si="1993">POWER(AH114,CH$2)</f>
        <v>21.55242701</v>
      </c>
      <c r="CI114" s="142">
        <f t="shared" si="1993"/>
        <v>19064110573</v>
      </c>
      <c r="CJ114" s="130">
        <f t="shared" si="83"/>
        <v>410877851558</v>
      </c>
      <c r="CK114" s="143">
        <f t="shared" si="84"/>
        <v>-410877851558</v>
      </c>
      <c r="CL114" s="143">
        <f t="shared" si="85"/>
        <v>0</v>
      </c>
      <c r="CM114" s="143">
        <f t="shared" si="86"/>
        <v>3.141592654</v>
      </c>
      <c r="CN114" s="124">
        <f t="shared" si="87"/>
        <v>410877851558</v>
      </c>
      <c r="CO114" s="140">
        <f t="shared" si="88"/>
        <v>-9.424777961</v>
      </c>
      <c r="CP114" s="141">
        <f t="shared" si="89"/>
        <v>-9.424777961</v>
      </c>
      <c r="CQ114" s="141">
        <f t="shared" si="90"/>
        <v>-3.141592654</v>
      </c>
      <c r="CR114" s="122">
        <f t="shared" si="91"/>
        <v>3.141592654</v>
      </c>
      <c r="CS114" s="142">
        <f t="shared" si="92"/>
        <v>2.63224E+15</v>
      </c>
      <c r="CT114" s="130">
        <f t="shared" si="93"/>
        <v>2.63224E+15</v>
      </c>
      <c r="CU114" s="143">
        <f t="shared" si="94"/>
        <v>-1.05289E+16</v>
      </c>
      <c r="CV114" s="143">
        <f t="shared" si="95"/>
        <v>1.289423751</v>
      </c>
      <c r="CW114" s="143">
        <f t="shared" si="96"/>
        <v>3.141592654</v>
      </c>
      <c r="CX114" s="124">
        <f t="shared" si="97"/>
        <v>1.05289E+16</v>
      </c>
      <c r="CY114" s="140">
        <f t="shared" si="98"/>
        <v>-9.424777961</v>
      </c>
      <c r="CZ114" s="140">
        <f t="shared" si="99"/>
        <v>0</v>
      </c>
      <c r="DA114" s="141">
        <f t="shared" si="100"/>
        <v>-9.424777961</v>
      </c>
      <c r="DB114" s="141">
        <f t="shared" si="101"/>
        <v>-3.141592654</v>
      </c>
      <c r="DC114" s="122">
        <f t="shared" si="102"/>
        <v>3.141592654</v>
      </c>
      <c r="DD114" s="142">
        <f t="shared" si="103"/>
        <v>100.0562621</v>
      </c>
      <c r="DE114" s="142">
        <f t="shared" si="104"/>
        <v>11612467.04</v>
      </c>
      <c r="DF114" s="130">
        <f t="shared" si="105"/>
        <v>1161900045</v>
      </c>
      <c r="DG114" s="143">
        <f t="shared" si="106"/>
        <v>-4647600180</v>
      </c>
      <c r="DH114" s="143">
        <f t="shared" si="107"/>
        <v>0.0000005691668684</v>
      </c>
      <c r="DI114" s="143">
        <f t="shared" si="108"/>
        <v>3.141592654</v>
      </c>
      <c r="DJ114" s="124">
        <f t="shared" si="109"/>
        <v>4647600180</v>
      </c>
      <c r="DK114" s="140">
        <f t="shared" ref="DK114:DM114" si="1994">DK$2*AD114</f>
        <v>-3.141592654</v>
      </c>
      <c r="DL114" s="140">
        <f t="shared" si="1994"/>
        <v>-3.141592654</v>
      </c>
      <c r="DM114" s="140">
        <f t="shared" si="1994"/>
        <v>0</v>
      </c>
      <c r="DN114" s="141">
        <f t="shared" si="111"/>
        <v>-6.283185307</v>
      </c>
      <c r="DO114" s="141">
        <f t="shared" si="112"/>
        <v>0</v>
      </c>
      <c r="DP114" s="122">
        <f t="shared" si="113"/>
        <v>0</v>
      </c>
      <c r="DQ114" s="142">
        <f t="shared" ref="DQ114:DS114" si="1995">POWER(AH114,DQ$2)</f>
        <v>4.642459155</v>
      </c>
      <c r="DR114" s="142">
        <f t="shared" si="1995"/>
        <v>138072.8452</v>
      </c>
      <c r="DS114" s="142">
        <f t="shared" si="1995"/>
        <v>11612467.04</v>
      </c>
      <c r="DT114" s="130">
        <f t="shared" si="115"/>
        <v>7443562850817</v>
      </c>
      <c r="DU114" s="143">
        <f t="shared" si="116"/>
        <v>-133984131314708</v>
      </c>
      <c r="DV114" s="143">
        <f t="shared" si="117"/>
        <v>0</v>
      </c>
      <c r="DW114" s="143">
        <f t="shared" si="118"/>
        <v>3.141592654</v>
      </c>
      <c r="DX114" s="124">
        <f t="shared" si="119"/>
        <v>133984131314708</v>
      </c>
      <c r="DY114" s="140">
        <f t="shared" si="120"/>
        <v>0</v>
      </c>
      <c r="DZ114" s="141">
        <f t="shared" si="121"/>
        <v>0</v>
      </c>
      <c r="EA114" s="141">
        <f t="shared" si="122"/>
        <v>0</v>
      </c>
      <c r="EB114" s="122">
        <f t="shared" si="123"/>
        <v>0</v>
      </c>
      <c r="EC114" s="142">
        <f t="shared" si="124"/>
        <v>134849390649570</v>
      </c>
      <c r="ED114" s="130">
        <f t="shared" si="125"/>
        <v>134849390649570</v>
      </c>
      <c r="EE114" s="143">
        <f t="shared" si="126"/>
        <v>3.64093E+15</v>
      </c>
      <c r="EF114" s="143">
        <f t="shared" si="127"/>
        <v>0</v>
      </c>
      <c r="EG114" s="143">
        <f t="shared" si="128"/>
        <v>0</v>
      </c>
      <c r="EH114" s="124">
        <f t="shared" si="129"/>
        <v>3.64093E+15</v>
      </c>
      <c r="EI114" s="144">
        <f t="shared" ref="EI114:EJ114" si="1996">CK114+CU114+DG114+DU114+EE114</f>
        <v>-7.02241E+15</v>
      </c>
      <c r="EJ114" s="144">
        <f t="shared" si="1996"/>
        <v>1.28942432</v>
      </c>
      <c r="EK114" s="144">
        <f t="shared" si="131"/>
        <v>3.141592654</v>
      </c>
      <c r="EL114" s="145">
        <f t="shared" si="132"/>
        <v>7.02241E+15</v>
      </c>
      <c r="EM114" s="140">
        <f t="shared" si="133"/>
        <v>1.570796327</v>
      </c>
      <c r="EN114" s="141">
        <f t="shared" si="134"/>
        <v>1.570796327</v>
      </c>
      <c r="EO114" s="141">
        <f t="shared" si="135"/>
        <v>1.570796327</v>
      </c>
      <c r="EP114" s="122">
        <f t="shared" si="136"/>
        <v>1.570796327</v>
      </c>
      <c r="EQ114" s="142">
        <f t="shared" si="137"/>
        <v>83799821.36</v>
      </c>
      <c r="ER114" s="130">
        <f t="shared" si="138"/>
        <v>83799821.36</v>
      </c>
      <c r="ES114" s="143">
        <f t="shared" si="139"/>
        <v>0.00000002666280466</v>
      </c>
      <c r="ET114" s="143">
        <f t="shared" si="140"/>
        <v>435436644.8</v>
      </c>
      <c r="EU114" s="143">
        <f t="shared" si="141"/>
        <v>1.570796327</v>
      </c>
      <c r="EV114" s="124">
        <f t="shared" si="142"/>
        <v>435436644.8</v>
      </c>
      <c r="EW114" s="144">
        <f t="shared" ref="EW114:EX114" si="1997">BY114+ES114</f>
        <v>-307767431.9</v>
      </c>
      <c r="EX114" s="144">
        <f t="shared" si="1997"/>
        <v>435436644.8</v>
      </c>
      <c r="EY114" s="144">
        <f t="shared" si="144"/>
        <v>2.186072728</v>
      </c>
      <c r="EZ114" s="145">
        <f t="shared" si="145"/>
        <v>533222152.4</v>
      </c>
      <c r="FA114" s="140">
        <f t="shared" si="146"/>
        <v>0.7286909093</v>
      </c>
      <c r="FB114" s="141">
        <f t="shared" si="147"/>
        <v>0.7286909093</v>
      </c>
      <c r="FC114" s="141">
        <f t="shared" si="148"/>
        <v>0.7286909093</v>
      </c>
      <c r="FD114" s="122">
        <f t="shared" si="149"/>
        <v>0.7286909093</v>
      </c>
      <c r="FE114" s="142">
        <f t="shared" si="150"/>
        <v>810.9039101</v>
      </c>
      <c r="FF114" s="130">
        <f t="shared" si="151"/>
        <v>810.9039101</v>
      </c>
      <c r="FG114" s="143">
        <f t="shared" si="152"/>
        <v>160.0555929</v>
      </c>
      <c r="FH114" s="143">
        <f t="shared" si="153"/>
        <v>142.8596641</v>
      </c>
      <c r="FI114" s="143">
        <f t="shared" si="154"/>
        <v>0.7286909093</v>
      </c>
      <c r="FJ114" s="124">
        <f t="shared" si="155"/>
        <v>214.5382866</v>
      </c>
      <c r="FK114" s="140">
        <f t="shared" si="156"/>
        <v>-6.283185307</v>
      </c>
      <c r="FL114" s="141">
        <f t="shared" si="157"/>
        <v>-6.283185307</v>
      </c>
      <c r="FM114" s="141">
        <f t="shared" si="158"/>
        <v>0</v>
      </c>
      <c r="FN114" s="122">
        <f t="shared" si="159"/>
        <v>0</v>
      </c>
      <c r="FO114" s="142">
        <f t="shared" si="160"/>
        <v>21.55242701</v>
      </c>
      <c r="FP114" s="130">
        <f t="shared" si="161"/>
        <v>21.55242701</v>
      </c>
      <c r="FQ114" s="143">
        <f t="shared" si="162"/>
        <v>-21.55242701</v>
      </c>
      <c r="FR114" s="143">
        <f t="shared" si="163"/>
        <v>0</v>
      </c>
      <c r="FS114" s="143">
        <f t="shared" si="164"/>
        <v>3.141592654</v>
      </c>
      <c r="FT114" s="124">
        <f t="shared" si="165"/>
        <v>21.55242701</v>
      </c>
      <c r="FU114" s="144">
        <f t="shared" si="166"/>
        <v>-414240.0879</v>
      </c>
      <c r="FV114" s="144">
        <f t="shared" si="167"/>
        <v>0</v>
      </c>
      <c r="FW114" s="144">
        <f t="shared" si="168"/>
        <v>-3.141592654</v>
      </c>
      <c r="FX114" s="145">
        <f t="shared" si="169"/>
        <v>414240.0879</v>
      </c>
      <c r="FY114" s="140">
        <f t="shared" si="170"/>
        <v>-3.141592654</v>
      </c>
      <c r="FZ114" s="140">
        <f t="shared" si="171"/>
        <v>-0.7286909093</v>
      </c>
      <c r="GA114" s="141">
        <f t="shared" si="172"/>
        <v>-3.870283563</v>
      </c>
      <c r="GB114" s="141">
        <f t="shared" si="173"/>
        <v>-3.870283563</v>
      </c>
      <c r="GC114" s="122">
        <f t="shared" si="174"/>
        <v>2.412901744</v>
      </c>
      <c r="GD114" s="142">
        <f t="shared" si="175"/>
        <v>414240.0879</v>
      </c>
      <c r="GE114" s="142">
        <f t="shared" si="176"/>
        <v>0.004661172678</v>
      </c>
      <c r="GF114" s="130">
        <f t="shared" si="177"/>
        <v>1930.84458</v>
      </c>
      <c r="GG114" s="143">
        <f t="shared" si="178"/>
        <v>-160.0555929</v>
      </c>
      <c r="GH114" s="143">
        <f t="shared" si="179"/>
        <v>142.8596641</v>
      </c>
      <c r="GI114" s="143">
        <f t="shared" si="180"/>
        <v>2.412901744</v>
      </c>
      <c r="GJ114" s="124">
        <f t="shared" si="181"/>
        <v>214.5382866</v>
      </c>
      <c r="GK114" s="146">
        <f t="shared" si="182"/>
        <v>-0.5</v>
      </c>
      <c r="GL114" s="127">
        <f t="shared" si="183"/>
        <v>-0.8660254038</v>
      </c>
      <c r="GM114" s="146">
        <f t="shared" si="184"/>
        <v>-2.094395102</v>
      </c>
      <c r="GN114" s="127">
        <f t="shared" si="185"/>
        <v>1</v>
      </c>
      <c r="GO114" s="147">
        <f t="shared" si="186"/>
        <v>-0.5</v>
      </c>
      <c r="GP114" s="128">
        <f t="shared" si="187"/>
        <v>0.8660254038</v>
      </c>
      <c r="GQ114" s="147">
        <f t="shared" si="188"/>
        <v>2.094395102</v>
      </c>
      <c r="GR114" s="128">
        <f t="shared" si="189"/>
        <v>1</v>
      </c>
      <c r="GS114" s="140">
        <f t="shared" si="190"/>
        <v>-2.094395102</v>
      </c>
      <c r="GT114" s="140">
        <f t="shared" si="191"/>
        <v>0.7286909093</v>
      </c>
      <c r="GU114" s="141">
        <f t="shared" si="192"/>
        <v>-1.365704193</v>
      </c>
      <c r="GV114" s="141">
        <f t="shared" si="193"/>
        <v>-1.365704193</v>
      </c>
      <c r="GW114" s="122">
        <f t="shared" si="194"/>
        <v>-1.365704193</v>
      </c>
      <c r="GX114" s="142">
        <f t="shared" si="195"/>
        <v>1</v>
      </c>
      <c r="GY114" s="142">
        <f t="shared" si="196"/>
        <v>214.5382866</v>
      </c>
      <c r="GZ114" s="130">
        <f t="shared" si="197"/>
        <v>214.5382866</v>
      </c>
      <c r="HA114" s="143">
        <f t="shared" si="198"/>
        <v>43.69230183</v>
      </c>
      <c r="HB114" s="143">
        <f t="shared" si="199"/>
        <v>-210.0420415</v>
      </c>
      <c r="HC114" s="143">
        <f t="shared" si="200"/>
        <v>-1.365704193</v>
      </c>
      <c r="HD114" s="124">
        <f t="shared" si="201"/>
        <v>214.5382866</v>
      </c>
      <c r="HE114" s="140">
        <f t="shared" si="202"/>
        <v>2.094395102</v>
      </c>
      <c r="HF114" s="140">
        <f t="shared" si="203"/>
        <v>2.412901744</v>
      </c>
      <c r="HG114" s="141">
        <f t="shared" si="204"/>
        <v>4.507296847</v>
      </c>
      <c r="HH114" s="141">
        <f t="shared" si="205"/>
        <v>4.507296847</v>
      </c>
      <c r="HI114" s="122">
        <f t="shared" si="206"/>
        <v>-1.77588846</v>
      </c>
      <c r="HJ114" s="142">
        <f t="shared" si="207"/>
        <v>1</v>
      </c>
      <c r="HK114" s="142">
        <f t="shared" si="208"/>
        <v>214.5382866</v>
      </c>
      <c r="HL114" s="130">
        <f t="shared" si="209"/>
        <v>214.5382866</v>
      </c>
      <c r="HM114" s="143">
        <f t="shared" si="210"/>
        <v>-43.69230183</v>
      </c>
      <c r="HN114" s="143">
        <f t="shared" si="211"/>
        <v>-210.0420415</v>
      </c>
      <c r="HO114" s="143">
        <f t="shared" si="212"/>
        <v>-1.77588846</v>
      </c>
      <c r="HP114" s="124">
        <f t="shared" si="213"/>
        <v>214.5382866</v>
      </c>
      <c r="HQ114" s="140">
        <f t="shared" si="214"/>
        <v>2.094395102</v>
      </c>
      <c r="HR114" s="140">
        <f t="shared" si="215"/>
        <v>0.7286909093</v>
      </c>
      <c r="HS114" s="141">
        <f t="shared" si="216"/>
        <v>2.823086012</v>
      </c>
      <c r="HT114" s="141">
        <f t="shared" si="217"/>
        <v>2.823086012</v>
      </c>
      <c r="HU114" s="122">
        <f t="shared" si="218"/>
        <v>2.823086012</v>
      </c>
      <c r="HV114" s="142">
        <f t="shared" si="219"/>
        <v>1</v>
      </c>
      <c r="HW114" s="142">
        <f t="shared" si="220"/>
        <v>214.5382866</v>
      </c>
      <c r="HX114" s="130">
        <f t="shared" si="221"/>
        <v>214.5382866</v>
      </c>
      <c r="HY114" s="143">
        <f t="shared" si="222"/>
        <v>-203.7478947</v>
      </c>
      <c r="HZ114" s="143">
        <f t="shared" si="223"/>
        <v>67.18237741</v>
      </c>
      <c r="IA114" s="143">
        <f t="shared" si="224"/>
        <v>2.823086012</v>
      </c>
      <c r="IB114" s="124">
        <f t="shared" si="225"/>
        <v>214.5382866</v>
      </c>
      <c r="IC114" s="140">
        <f t="shared" si="226"/>
        <v>-2.094395102</v>
      </c>
      <c r="ID114" s="140">
        <f t="shared" si="227"/>
        <v>2.412901744</v>
      </c>
      <c r="IE114" s="141">
        <f t="shared" si="228"/>
        <v>0.3185066419</v>
      </c>
      <c r="IF114" s="141">
        <f t="shared" si="229"/>
        <v>0.3185066419</v>
      </c>
      <c r="IG114" s="122">
        <f t="shared" si="230"/>
        <v>0.3185066419</v>
      </c>
      <c r="IH114" s="142">
        <f t="shared" si="231"/>
        <v>1</v>
      </c>
      <c r="II114" s="142">
        <f t="shared" si="232"/>
        <v>214.5382866</v>
      </c>
      <c r="IJ114" s="130">
        <f t="shared" si="233"/>
        <v>214.5382866</v>
      </c>
      <c r="IK114" s="143">
        <f t="shared" si="234"/>
        <v>203.7478947</v>
      </c>
      <c r="IL114" s="143">
        <f t="shared" si="235"/>
        <v>67.18237741</v>
      </c>
      <c r="IM114" s="143">
        <f t="shared" si="236"/>
        <v>0.3185066419</v>
      </c>
      <c r="IN114" s="124">
        <f t="shared" si="237"/>
        <v>214.5382866</v>
      </c>
    </row>
    <row r="115" ht="12.75" customHeight="1">
      <c r="A115" s="129">
        <f>'Cortez Cubic'!AP115</f>
        <v>-0.2187762226</v>
      </c>
      <c r="B115" s="129">
        <f>'Cortez Cubic'!AQ115</f>
        <v>6.266808416</v>
      </c>
      <c r="C115" s="129">
        <f>'Cortez Cubic'!AR115</f>
        <v>997.5454408</v>
      </c>
      <c r="D115" s="129">
        <f>'Cortez Cubic'!AS115</f>
        <v>-21286.02433</v>
      </c>
      <c r="E115" s="129">
        <f t="shared" ref="E115:H115" si="1998">0</f>
        <v>0</v>
      </c>
      <c r="F115" s="129">
        <f t="shared" si="1998"/>
        <v>0</v>
      </c>
      <c r="G115" s="129">
        <f t="shared" si="1998"/>
        <v>0</v>
      </c>
      <c r="H115" s="129">
        <f t="shared" si="1998"/>
        <v>0</v>
      </c>
      <c r="I115" s="110">
        <f>'Cortez Cubic'!I115</f>
        <v>79</v>
      </c>
      <c r="J115" s="130">
        <f t="shared" si="28"/>
        <v>72.88796924</v>
      </c>
      <c r="K115" s="131">
        <f t="shared" si="29"/>
        <v>1</v>
      </c>
      <c r="L115" s="131">
        <f t="shared" si="30"/>
        <v>0</v>
      </c>
      <c r="M115" s="132">
        <f t="shared" si="31"/>
        <v>6.112030758</v>
      </c>
      <c r="N115" s="133">
        <f t="shared" si="32"/>
        <v>52.29850147</v>
      </c>
      <c r="O115" s="134">
        <f t="shared" si="33"/>
        <v>72.88796924</v>
      </c>
      <c r="P115" s="134">
        <f t="shared" si="34"/>
        <v>0</v>
      </c>
      <c r="Q115" s="135">
        <f t="shared" si="35"/>
        <v>20.58946778</v>
      </c>
      <c r="R115" s="135">
        <f t="shared" si="36"/>
        <v>0</v>
      </c>
      <c r="S115" s="136">
        <f t="shared" si="37"/>
        <v>-64.83260377</v>
      </c>
      <c r="T115" s="136">
        <f t="shared" si="38"/>
        <v>0</v>
      </c>
      <c r="U115" s="137">
        <f t="shared" ref="U115:X115" si="1999">ATAN2(A115,E115)</f>
        <v>3.141592654</v>
      </c>
      <c r="V115" s="137">
        <f t="shared" si="1999"/>
        <v>0</v>
      </c>
      <c r="W115" s="137">
        <f t="shared" si="1999"/>
        <v>0</v>
      </c>
      <c r="X115" s="137">
        <f t="shared" si="1999"/>
        <v>3.141592654</v>
      </c>
      <c r="Y115" s="137">
        <f t="shared" ref="Y115:AB115" si="2000">SQRT(POWER(A115,2)+POWER(E115,2))</f>
        <v>0.2187762226</v>
      </c>
      <c r="Z115" s="137">
        <f t="shared" si="2000"/>
        <v>6.266808416</v>
      </c>
      <c r="AA115" s="137">
        <f t="shared" si="2000"/>
        <v>997.5454408</v>
      </c>
      <c r="AB115" s="137">
        <f t="shared" si="2000"/>
        <v>21286.02433</v>
      </c>
      <c r="AC115" s="138">
        <f t="shared" ref="AC115:AF115" si="2001">U115-$U115</f>
        <v>0</v>
      </c>
      <c r="AD115" s="138">
        <f t="shared" si="2001"/>
        <v>-3.141592654</v>
      </c>
      <c r="AE115" s="138">
        <f t="shared" si="2001"/>
        <v>-3.141592654</v>
      </c>
      <c r="AF115" s="138">
        <f t="shared" si="2001"/>
        <v>0</v>
      </c>
      <c r="AG115" s="138">
        <f t="shared" ref="AG115:AJ115" si="2002">Y115/$Y115</f>
        <v>1</v>
      </c>
      <c r="AH115" s="138">
        <f t="shared" si="2002"/>
        <v>28.64483325</v>
      </c>
      <c r="AI115" s="138">
        <f t="shared" si="2002"/>
        <v>4559.661141</v>
      </c>
      <c r="AJ115" s="138">
        <f t="shared" si="2002"/>
        <v>97295.87648</v>
      </c>
      <c r="AK115" s="139">
        <f t="shared" ref="AK115:AN115" si="2003">AG115*COS(AC115)</f>
        <v>1</v>
      </c>
      <c r="AL115" s="139">
        <f t="shared" si="2003"/>
        <v>-28.64483325</v>
      </c>
      <c r="AM115" s="139">
        <f t="shared" si="2003"/>
        <v>-4559.661141</v>
      </c>
      <c r="AN115" s="139">
        <f t="shared" si="2003"/>
        <v>97295.87648</v>
      </c>
      <c r="AO115" s="129">
        <f t="shared" ref="AO115:AR115" si="2004">AG115*SIN(AC115)</f>
        <v>0</v>
      </c>
      <c r="AP115" s="129">
        <f t="shared" si="2004"/>
        <v>0</v>
      </c>
      <c r="AQ115" s="129">
        <f t="shared" si="2004"/>
        <v>0</v>
      </c>
      <c r="AR115" s="129">
        <f t="shared" si="2004"/>
        <v>0</v>
      </c>
      <c r="AS115" s="140">
        <f t="shared" si="45"/>
        <v>-9.424777961</v>
      </c>
      <c r="AT115" s="141">
        <f t="shared" si="46"/>
        <v>-9.424777961</v>
      </c>
      <c r="AU115" s="141">
        <f t="shared" si="47"/>
        <v>-3.141592654</v>
      </c>
      <c r="AV115" s="122">
        <f t="shared" si="48"/>
        <v>3.141592654</v>
      </c>
      <c r="AW115" s="142">
        <f t="shared" si="49"/>
        <v>23503.84397</v>
      </c>
      <c r="AX115" s="130">
        <f t="shared" si="50"/>
        <v>23503.84397</v>
      </c>
      <c r="AY115" s="143">
        <f t="shared" si="51"/>
        <v>47007.68794</v>
      </c>
      <c r="AZ115" s="143">
        <f t="shared" si="52"/>
        <v>0</v>
      </c>
      <c r="BA115" s="143">
        <f t="shared" si="53"/>
        <v>0</v>
      </c>
      <c r="BB115" s="124">
        <f t="shared" si="54"/>
        <v>47007.68794</v>
      </c>
      <c r="BC115" s="140">
        <f t="shared" ref="BC115:BD115" si="2005">BC$2*AD115</f>
        <v>-3.141592654</v>
      </c>
      <c r="BD115" s="140">
        <f t="shared" si="2005"/>
        <v>-3.141592654</v>
      </c>
      <c r="BE115" s="141">
        <f t="shared" si="56"/>
        <v>-6.283185307</v>
      </c>
      <c r="BF115" s="141">
        <f t="shared" si="57"/>
        <v>0</v>
      </c>
      <c r="BG115" s="122">
        <f t="shared" si="58"/>
        <v>0</v>
      </c>
      <c r="BH115" s="142">
        <f t="shared" ref="BH115:BI115" si="2006">POWER(AH115,BH$2)</f>
        <v>28.64483325</v>
      </c>
      <c r="BI115" s="142">
        <f t="shared" si="2006"/>
        <v>4559.661141</v>
      </c>
      <c r="BJ115" s="130">
        <f t="shared" si="60"/>
        <v>130610.7331</v>
      </c>
      <c r="BK115" s="143">
        <f t="shared" si="61"/>
        <v>1175496.598</v>
      </c>
      <c r="BL115" s="143">
        <f t="shared" si="62"/>
        <v>0</v>
      </c>
      <c r="BM115" s="143">
        <f t="shared" si="63"/>
        <v>0</v>
      </c>
      <c r="BN115" s="124">
        <f t="shared" si="64"/>
        <v>1175496.598</v>
      </c>
      <c r="BO115" s="140">
        <f t="shared" si="65"/>
        <v>0</v>
      </c>
      <c r="BP115" s="141">
        <f t="shared" si="66"/>
        <v>0</v>
      </c>
      <c r="BQ115" s="141">
        <f t="shared" si="67"/>
        <v>0</v>
      </c>
      <c r="BR115" s="122">
        <f t="shared" si="68"/>
        <v>0</v>
      </c>
      <c r="BS115" s="142">
        <f t="shared" si="69"/>
        <v>97295.87648</v>
      </c>
      <c r="BT115" s="130">
        <f t="shared" si="70"/>
        <v>97295.87648</v>
      </c>
      <c r="BU115" s="143">
        <f t="shared" si="71"/>
        <v>-2626988.665</v>
      </c>
      <c r="BV115" s="143">
        <f t="shared" si="72"/>
        <v>0</v>
      </c>
      <c r="BW115" s="143">
        <f t="shared" si="73"/>
        <v>3.141592654</v>
      </c>
      <c r="BX115" s="124">
        <f t="shared" si="74"/>
        <v>2626988.665</v>
      </c>
      <c r="BY115" s="144">
        <f t="shared" ref="BY115:BZ115" si="2007">AY115+BK115+BU115</f>
        <v>-1404484.379</v>
      </c>
      <c r="BZ115" s="144">
        <f t="shared" si="2007"/>
        <v>0</v>
      </c>
      <c r="CA115" s="144">
        <f t="shared" si="76"/>
        <v>-3.141592654</v>
      </c>
      <c r="CB115" s="145">
        <f t="shared" si="77"/>
        <v>1404484.379</v>
      </c>
      <c r="CC115" s="140">
        <f t="shared" ref="CC115:CD115" si="2008">CC$2*AD115</f>
        <v>-6.283185307</v>
      </c>
      <c r="CD115" s="140">
        <f t="shared" si="2008"/>
        <v>-6.283185307</v>
      </c>
      <c r="CE115" s="141">
        <f t="shared" si="79"/>
        <v>-12.56637061</v>
      </c>
      <c r="CF115" s="141">
        <f t="shared" si="80"/>
        <v>0</v>
      </c>
      <c r="CG115" s="122">
        <f t="shared" si="81"/>
        <v>0</v>
      </c>
      <c r="CH115" s="142">
        <f t="shared" ref="CH115:CI115" si="2009">POWER(AH115,CH$2)</f>
        <v>820.526472</v>
      </c>
      <c r="CI115" s="142">
        <f t="shared" si="2009"/>
        <v>20790509.72</v>
      </c>
      <c r="CJ115" s="130">
        <f t="shared" si="83"/>
        <v>17059163595</v>
      </c>
      <c r="CK115" s="143">
        <f t="shared" si="84"/>
        <v>-17059163595</v>
      </c>
      <c r="CL115" s="143">
        <f t="shared" si="85"/>
        <v>0</v>
      </c>
      <c r="CM115" s="143">
        <f t="shared" si="86"/>
        <v>3.141592654</v>
      </c>
      <c r="CN115" s="124">
        <f t="shared" si="87"/>
        <v>17059163595</v>
      </c>
      <c r="CO115" s="140">
        <f t="shared" si="88"/>
        <v>-9.424777961</v>
      </c>
      <c r="CP115" s="141">
        <f t="shared" si="89"/>
        <v>-9.424777961</v>
      </c>
      <c r="CQ115" s="141">
        <f t="shared" si="90"/>
        <v>-3.141592654</v>
      </c>
      <c r="CR115" s="122">
        <f t="shared" si="91"/>
        <v>3.141592654</v>
      </c>
      <c r="CS115" s="142">
        <f t="shared" si="92"/>
        <v>94797679297</v>
      </c>
      <c r="CT115" s="130">
        <f t="shared" si="93"/>
        <v>94797679297</v>
      </c>
      <c r="CU115" s="143">
        <f t="shared" si="94"/>
        <v>-379190717188</v>
      </c>
      <c r="CV115" s="143">
        <f t="shared" si="95"/>
        <v>0.00004643746981</v>
      </c>
      <c r="CW115" s="143">
        <f t="shared" si="96"/>
        <v>3.141592654</v>
      </c>
      <c r="CX115" s="124">
        <f t="shared" si="97"/>
        <v>379190717188</v>
      </c>
      <c r="CY115" s="140">
        <f t="shared" si="98"/>
        <v>-9.424777961</v>
      </c>
      <c r="CZ115" s="140">
        <f t="shared" si="99"/>
        <v>0</v>
      </c>
      <c r="DA115" s="141">
        <f t="shared" si="100"/>
        <v>-9.424777961</v>
      </c>
      <c r="DB115" s="141">
        <f t="shared" si="101"/>
        <v>-3.141592654</v>
      </c>
      <c r="DC115" s="122">
        <f t="shared" si="102"/>
        <v>3.141592654</v>
      </c>
      <c r="DD115" s="142">
        <f t="shared" si="103"/>
        <v>23503.84397</v>
      </c>
      <c r="DE115" s="142">
        <f t="shared" si="104"/>
        <v>97295.87648</v>
      </c>
      <c r="DF115" s="130">
        <f t="shared" si="105"/>
        <v>2286827099</v>
      </c>
      <c r="DG115" s="143">
        <f t="shared" si="106"/>
        <v>-9147308398</v>
      </c>
      <c r="DH115" s="143">
        <f t="shared" si="107"/>
        <v>0.000001120222195</v>
      </c>
      <c r="DI115" s="143">
        <f t="shared" si="108"/>
        <v>3.141592654</v>
      </c>
      <c r="DJ115" s="124">
        <f t="shared" si="109"/>
        <v>9147308398</v>
      </c>
      <c r="DK115" s="140">
        <f t="shared" ref="DK115:DM115" si="2010">DK$2*AD115</f>
        <v>-3.141592654</v>
      </c>
      <c r="DL115" s="140">
        <f t="shared" si="2010"/>
        <v>-3.141592654</v>
      </c>
      <c r="DM115" s="140">
        <f t="shared" si="2010"/>
        <v>0</v>
      </c>
      <c r="DN115" s="141">
        <f t="shared" si="111"/>
        <v>-6.283185307</v>
      </c>
      <c r="DO115" s="141">
        <f t="shared" si="112"/>
        <v>0</v>
      </c>
      <c r="DP115" s="122">
        <f t="shared" si="113"/>
        <v>0</v>
      </c>
      <c r="DQ115" s="142">
        <f t="shared" ref="DQ115:DS115" si="2011">POWER(AH115,DQ$2)</f>
        <v>28.64483325</v>
      </c>
      <c r="DR115" s="142">
        <f t="shared" si="2011"/>
        <v>4559.661141</v>
      </c>
      <c r="DS115" s="142">
        <f t="shared" si="2011"/>
        <v>97295.87648</v>
      </c>
      <c r="DT115" s="130">
        <f t="shared" si="115"/>
        <v>12707885752</v>
      </c>
      <c r="DU115" s="143">
        <f t="shared" si="116"/>
        <v>-228741943535</v>
      </c>
      <c r="DV115" s="143">
        <f t="shared" si="117"/>
        <v>0</v>
      </c>
      <c r="DW115" s="143">
        <f t="shared" si="118"/>
        <v>3.141592654</v>
      </c>
      <c r="DX115" s="124">
        <f t="shared" si="119"/>
        <v>228741943535</v>
      </c>
      <c r="DY115" s="140">
        <f t="shared" si="120"/>
        <v>0</v>
      </c>
      <c r="DZ115" s="141">
        <f t="shared" si="121"/>
        <v>0</v>
      </c>
      <c r="EA115" s="141">
        <f t="shared" si="122"/>
        <v>0</v>
      </c>
      <c r="EB115" s="122">
        <f t="shared" si="123"/>
        <v>0</v>
      </c>
      <c r="EC115" s="142">
        <f t="shared" si="124"/>
        <v>9466487579</v>
      </c>
      <c r="ED115" s="130">
        <f t="shared" si="125"/>
        <v>9466487579</v>
      </c>
      <c r="EE115" s="143">
        <f t="shared" si="126"/>
        <v>255595164646</v>
      </c>
      <c r="EF115" s="143">
        <f t="shared" si="127"/>
        <v>0</v>
      </c>
      <c r="EG115" s="143">
        <f t="shared" si="128"/>
        <v>0</v>
      </c>
      <c r="EH115" s="124">
        <f t="shared" si="129"/>
        <v>255595164646</v>
      </c>
      <c r="EI115" s="144">
        <f t="shared" ref="EI115:EJ115" si="2012">CK115+CU115+DG115+DU115+EE115</f>
        <v>-378543968069</v>
      </c>
      <c r="EJ115" s="144">
        <f t="shared" si="2012"/>
        <v>0.000047557692</v>
      </c>
      <c r="EK115" s="144">
        <f t="shared" si="131"/>
        <v>3.141592654</v>
      </c>
      <c r="EL115" s="145">
        <f t="shared" si="132"/>
        <v>378543968069</v>
      </c>
      <c r="EM115" s="140">
        <f t="shared" si="133"/>
        <v>1.570796327</v>
      </c>
      <c r="EN115" s="141">
        <f t="shared" si="134"/>
        <v>1.570796327</v>
      </c>
      <c r="EO115" s="141">
        <f t="shared" si="135"/>
        <v>1.570796327</v>
      </c>
      <c r="EP115" s="122">
        <f t="shared" si="136"/>
        <v>1.570796327</v>
      </c>
      <c r="EQ115" s="142">
        <f t="shared" si="137"/>
        <v>615259.269</v>
      </c>
      <c r="ER115" s="130">
        <f t="shared" si="138"/>
        <v>615259.269</v>
      </c>
      <c r="ES115" s="143">
        <f t="shared" si="139"/>
        <v>0.0000000001957586238</v>
      </c>
      <c r="ET115" s="143">
        <f t="shared" si="140"/>
        <v>3196980.941</v>
      </c>
      <c r="EU115" s="143">
        <f t="shared" si="141"/>
        <v>1.570796327</v>
      </c>
      <c r="EV115" s="124">
        <f t="shared" si="142"/>
        <v>3196980.941</v>
      </c>
      <c r="EW115" s="144">
        <f t="shared" ref="EW115:EX115" si="2013">BY115+ES115</f>
        <v>-1404484.379</v>
      </c>
      <c r="EX115" s="144">
        <f t="shared" si="2013"/>
        <v>3196980.941</v>
      </c>
      <c r="EY115" s="144">
        <f t="shared" si="144"/>
        <v>1.98472987</v>
      </c>
      <c r="EZ115" s="145">
        <f t="shared" si="145"/>
        <v>3491885.38</v>
      </c>
      <c r="FA115" s="140">
        <f t="shared" si="146"/>
        <v>0.6615766232</v>
      </c>
      <c r="FB115" s="141">
        <f t="shared" si="147"/>
        <v>0.6615766232</v>
      </c>
      <c r="FC115" s="141">
        <f t="shared" si="148"/>
        <v>0.6615766232</v>
      </c>
      <c r="FD115" s="122">
        <f t="shared" si="149"/>
        <v>0.6615766232</v>
      </c>
      <c r="FE115" s="142">
        <f t="shared" si="150"/>
        <v>151.7120208</v>
      </c>
      <c r="FF115" s="130">
        <f t="shared" si="151"/>
        <v>151.7120208</v>
      </c>
      <c r="FG115" s="143">
        <f t="shared" si="152"/>
        <v>31.66984575</v>
      </c>
      <c r="FH115" s="143">
        <f t="shared" si="153"/>
        <v>24.659228</v>
      </c>
      <c r="FI115" s="143">
        <f t="shared" si="154"/>
        <v>0.6615766232</v>
      </c>
      <c r="FJ115" s="124">
        <f t="shared" si="155"/>
        <v>40.13797024</v>
      </c>
      <c r="FK115" s="140">
        <f t="shared" si="156"/>
        <v>-6.283185307</v>
      </c>
      <c r="FL115" s="141">
        <f t="shared" si="157"/>
        <v>-6.283185307</v>
      </c>
      <c r="FM115" s="141">
        <f t="shared" si="158"/>
        <v>0</v>
      </c>
      <c r="FN115" s="122">
        <f t="shared" si="159"/>
        <v>0</v>
      </c>
      <c r="FO115" s="142">
        <f t="shared" si="160"/>
        <v>820.526472</v>
      </c>
      <c r="FP115" s="130">
        <f t="shared" si="161"/>
        <v>820.526472</v>
      </c>
      <c r="FQ115" s="143">
        <f t="shared" si="162"/>
        <v>-820.526472</v>
      </c>
      <c r="FR115" s="143">
        <f t="shared" si="163"/>
        <v>0</v>
      </c>
      <c r="FS115" s="143">
        <f t="shared" si="164"/>
        <v>3.141592654</v>
      </c>
      <c r="FT115" s="124">
        <f t="shared" si="165"/>
        <v>820.526472</v>
      </c>
      <c r="FU115" s="144">
        <f t="shared" si="166"/>
        <v>-14499.5099</v>
      </c>
      <c r="FV115" s="144">
        <f t="shared" si="167"/>
        <v>0</v>
      </c>
      <c r="FW115" s="144">
        <f t="shared" si="168"/>
        <v>-3.141592654</v>
      </c>
      <c r="FX115" s="145">
        <f t="shared" si="169"/>
        <v>14499.5099</v>
      </c>
      <c r="FY115" s="140">
        <f t="shared" si="170"/>
        <v>-3.141592654</v>
      </c>
      <c r="FZ115" s="140">
        <f t="shared" si="171"/>
        <v>-0.6615766232</v>
      </c>
      <c r="GA115" s="141">
        <f t="shared" si="172"/>
        <v>-3.803169277</v>
      </c>
      <c r="GB115" s="141">
        <f t="shared" si="173"/>
        <v>-3.803169277</v>
      </c>
      <c r="GC115" s="122">
        <f t="shared" si="174"/>
        <v>2.48001603</v>
      </c>
      <c r="GD115" s="142">
        <f t="shared" si="175"/>
        <v>14499.5099</v>
      </c>
      <c r="GE115" s="142">
        <f t="shared" si="176"/>
        <v>0.02491406501</v>
      </c>
      <c r="GF115" s="130">
        <f t="shared" si="177"/>
        <v>361.2417322</v>
      </c>
      <c r="GG115" s="143">
        <f t="shared" si="178"/>
        <v>-31.66984575</v>
      </c>
      <c r="GH115" s="143">
        <f t="shared" si="179"/>
        <v>24.659228</v>
      </c>
      <c r="GI115" s="143">
        <f t="shared" si="180"/>
        <v>2.48001603</v>
      </c>
      <c r="GJ115" s="124">
        <f t="shared" si="181"/>
        <v>40.13797024</v>
      </c>
      <c r="GK115" s="146">
        <f t="shared" si="182"/>
        <v>-0.5</v>
      </c>
      <c r="GL115" s="127">
        <f t="shared" si="183"/>
        <v>-0.8660254038</v>
      </c>
      <c r="GM115" s="146">
        <f t="shared" si="184"/>
        <v>-2.094395102</v>
      </c>
      <c r="GN115" s="127">
        <f t="shared" si="185"/>
        <v>1</v>
      </c>
      <c r="GO115" s="147">
        <f t="shared" si="186"/>
        <v>-0.5</v>
      </c>
      <c r="GP115" s="128">
        <f t="shared" si="187"/>
        <v>0.8660254038</v>
      </c>
      <c r="GQ115" s="147">
        <f t="shared" si="188"/>
        <v>2.094395102</v>
      </c>
      <c r="GR115" s="128">
        <f t="shared" si="189"/>
        <v>1</v>
      </c>
      <c r="GS115" s="140">
        <f t="shared" si="190"/>
        <v>-2.094395102</v>
      </c>
      <c r="GT115" s="140">
        <f t="shared" si="191"/>
        <v>0.6615766232</v>
      </c>
      <c r="GU115" s="141">
        <f t="shared" si="192"/>
        <v>-1.432818479</v>
      </c>
      <c r="GV115" s="141">
        <f t="shared" si="193"/>
        <v>-1.432818479</v>
      </c>
      <c r="GW115" s="122">
        <f t="shared" si="194"/>
        <v>-1.432818479</v>
      </c>
      <c r="GX115" s="142">
        <f t="shared" si="195"/>
        <v>1</v>
      </c>
      <c r="GY115" s="142">
        <f t="shared" si="196"/>
        <v>40.13797024</v>
      </c>
      <c r="GZ115" s="130">
        <f t="shared" si="197"/>
        <v>40.13797024</v>
      </c>
      <c r="HA115" s="143">
        <f t="shared" si="198"/>
        <v>5.520595012</v>
      </c>
      <c r="HB115" s="143">
        <f t="shared" si="199"/>
        <v>-39.75650495</v>
      </c>
      <c r="HC115" s="143">
        <f t="shared" si="200"/>
        <v>-1.432818479</v>
      </c>
      <c r="HD115" s="124">
        <f t="shared" si="201"/>
        <v>40.13797024</v>
      </c>
      <c r="HE115" s="140">
        <f t="shared" si="202"/>
        <v>2.094395102</v>
      </c>
      <c r="HF115" s="140">
        <f t="shared" si="203"/>
        <v>2.48001603</v>
      </c>
      <c r="HG115" s="141">
        <f t="shared" si="204"/>
        <v>4.574411133</v>
      </c>
      <c r="HH115" s="141">
        <f t="shared" si="205"/>
        <v>4.574411133</v>
      </c>
      <c r="HI115" s="122">
        <f t="shared" si="206"/>
        <v>-1.708774174</v>
      </c>
      <c r="HJ115" s="142">
        <f t="shared" si="207"/>
        <v>1</v>
      </c>
      <c r="HK115" s="142">
        <f t="shared" si="208"/>
        <v>40.13797024</v>
      </c>
      <c r="HL115" s="130">
        <f t="shared" si="209"/>
        <v>40.13797024</v>
      </c>
      <c r="HM115" s="143">
        <f t="shared" si="210"/>
        <v>-5.520595012</v>
      </c>
      <c r="HN115" s="143">
        <f t="shared" si="211"/>
        <v>-39.75650495</v>
      </c>
      <c r="HO115" s="143">
        <f t="shared" si="212"/>
        <v>-1.708774174</v>
      </c>
      <c r="HP115" s="124">
        <f t="shared" si="213"/>
        <v>40.13797024</v>
      </c>
      <c r="HQ115" s="140">
        <f t="shared" si="214"/>
        <v>2.094395102</v>
      </c>
      <c r="HR115" s="140">
        <f t="shared" si="215"/>
        <v>0.6615766232</v>
      </c>
      <c r="HS115" s="141">
        <f t="shared" si="216"/>
        <v>2.755971726</v>
      </c>
      <c r="HT115" s="141">
        <f t="shared" si="217"/>
        <v>2.755971726</v>
      </c>
      <c r="HU115" s="122">
        <f t="shared" si="218"/>
        <v>2.755971726</v>
      </c>
      <c r="HV115" s="142">
        <f t="shared" si="219"/>
        <v>1</v>
      </c>
      <c r="HW115" s="142">
        <f t="shared" si="220"/>
        <v>40.13797024</v>
      </c>
      <c r="HX115" s="130">
        <f t="shared" si="221"/>
        <v>40.13797024</v>
      </c>
      <c r="HY115" s="143">
        <f t="shared" si="222"/>
        <v>-37.19044076</v>
      </c>
      <c r="HZ115" s="143">
        <f t="shared" si="223"/>
        <v>15.09727695</v>
      </c>
      <c r="IA115" s="143">
        <f t="shared" si="224"/>
        <v>2.755971726</v>
      </c>
      <c r="IB115" s="124">
        <f t="shared" si="225"/>
        <v>40.13797024</v>
      </c>
      <c r="IC115" s="140">
        <f t="shared" si="226"/>
        <v>-2.094395102</v>
      </c>
      <c r="ID115" s="140">
        <f t="shared" si="227"/>
        <v>2.48001603</v>
      </c>
      <c r="IE115" s="141">
        <f t="shared" si="228"/>
        <v>0.385620928</v>
      </c>
      <c r="IF115" s="141">
        <f t="shared" si="229"/>
        <v>0.385620928</v>
      </c>
      <c r="IG115" s="122">
        <f t="shared" si="230"/>
        <v>0.385620928</v>
      </c>
      <c r="IH115" s="142">
        <f t="shared" si="231"/>
        <v>1</v>
      </c>
      <c r="II115" s="142">
        <f t="shared" si="232"/>
        <v>40.13797024</v>
      </c>
      <c r="IJ115" s="130">
        <f t="shared" si="233"/>
        <v>40.13797024</v>
      </c>
      <c r="IK115" s="143">
        <f t="shared" si="234"/>
        <v>37.19044076</v>
      </c>
      <c r="IL115" s="143">
        <f t="shared" si="235"/>
        <v>15.09727695</v>
      </c>
      <c r="IM115" s="143">
        <f t="shared" si="236"/>
        <v>0.385620928</v>
      </c>
      <c r="IN115" s="124">
        <f t="shared" si="237"/>
        <v>40.13797024</v>
      </c>
    </row>
    <row r="116" ht="12.75" customHeight="1">
      <c r="A116" s="129">
        <f>'Cortez Cubic'!AP116</f>
        <v>-0.2187762226</v>
      </c>
      <c r="B116" s="129">
        <f>'Cortez Cubic'!AQ116</f>
        <v>5.631774922</v>
      </c>
      <c r="C116" s="129">
        <f>'Cortez Cubic'!AR116</f>
        <v>7509.215357</v>
      </c>
      <c r="D116" s="129">
        <f>'Cortez Cubic'!AS116</f>
        <v>-616840.3458</v>
      </c>
      <c r="E116" s="129">
        <f t="shared" ref="E116:H116" si="2014">0</f>
        <v>0</v>
      </c>
      <c r="F116" s="129">
        <f t="shared" si="2014"/>
        <v>0</v>
      </c>
      <c r="G116" s="129">
        <f t="shared" si="2014"/>
        <v>0</v>
      </c>
      <c r="H116" s="129">
        <f t="shared" si="2014"/>
        <v>0</v>
      </c>
      <c r="I116" s="110">
        <f>'Cortez Cubic'!I116</f>
        <v>110</v>
      </c>
      <c r="J116" s="130">
        <f t="shared" si="28"/>
        <v>116.140386</v>
      </c>
      <c r="K116" s="131">
        <f t="shared" si="29"/>
        <v>0</v>
      </c>
      <c r="L116" s="131">
        <f t="shared" si="30"/>
        <v>1</v>
      </c>
      <c r="M116" s="132">
        <f t="shared" si="31"/>
        <v>-6.140385992</v>
      </c>
      <c r="N116" s="133">
        <f t="shared" si="32"/>
        <v>0</v>
      </c>
      <c r="O116" s="134">
        <f t="shared" si="33"/>
        <v>116.140386</v>
      </c>
      <c r="P116" s="134">
        <f t="shared" si="34"/>
        <v>-12.75262125</v>
      </c>
      <c r="Q116" s="135">
        <f t="shared" si="35"/>
        <v>116.140386</v>
      </c>
      <c r="R116" s="135">
        <f t="shared" si="36"/>
        <v>12.75262125</v>
      </c>
      <c r="S116" s="136">
        <f t="shared" si="37"/>
        <v>-206.538601</v>
      </c>
      <c r="T116" s="136">
        <f t="shared" si="38"/>
        <v>0</v>
      </c>
      <c r="U116" s="137">
        <f t="shared" ref="U116:X116" si="2015">ATAN2(A116,E116)</f>
        <v>3.141592654</v>
      </c>
      <c r="V116" s="137">
        <f t="shared" si="2015"/>
        <v>0</v>
      </c>
      <c r="W116" s="137">
        <f t="shared" si="2015"/>
        <v>0</v>
      </c>
      <c r="X116" s="137">
        <f t="shared" si="2015"/>
        <v>3.141592654</v>
      </c>
      <c r="Y116" s="137">
        <f t="shared" ref="Y116:AB116" si="2016">SQRT(POWER(A116,2)+POWER(E116,2))</f>
        <v>0.2187762226</v>
      </c>
      <c r="Z116" s="137">
        <f t="shared" si="2016"/>
        <v>5.631774922</v>
      </c>
      <c r="AA116" s="137">
        <f t="shared" si="2016"/>
        <v>7509.215357</v>
      </c>
      <c r="AB116" s="137">
        <f t="shared" si="2016"/>
        <v>616840.3458</v>
      </c>
      <c r="AC116" s="138">
        <f t="shared" ref="AC116:AF116" si="2017">U116-$U116</f>
        <v>0</v>
      </c>
      <c r="AD116" s="138">
        <f t="shared" si="2017"/>
        <v>-3.141592654</v>
      </c>
      <c r="AE116" s="138">
        <f t="shared" si="2017"/>
        <v>-3.141592654</v>
      </c>
      <c r="AF116" s="138">
        <f t="shared" si="2017"/>
        <v>0</v>
      </c>
      <c r="AG116" s="138">
        <f t="shared" ref="AG116:AJ116" si="2018">Y116/$Y116</f>
        <v>1</v>
      </c>
      <c r="AH116" s="138">
        <f t="shared" si="2018"/>
        <v>25.74217095</v>
      </c>
      <c r="AI116" s="138">
        <f t="shared" si="2018"/>
        <v>34323.72709</v>
      </c>
      <c r="AJ116" s="138">
        <f t="shared" si="2018"/>
        <v>2819503.594</v>
      </c>
      <c r="AK116" s="139">
        <f t="shared" ref="AK116:AN116" si="2019">AG116*COS(AC116)</f>
        <v>1</v>
      </c>
      <c r="AL116" s="139">
        <f t="shared" si="2019"/>
        <v>-25.74217095</v>
      </c>
      <c r="AM116" s="139">
        <f t="shared" si="2019"/>
        <v>-34323.72709</v>
      </c>
      <c r="AN116" s="139">
        <f t="shared" si="2019"/>
        <v>2819503.594</v>
      </c>
      <c r="AO116" s="129">
        <f t="shared" ref="AO116:AR116" si="2020">AG116*SIN(AC116)</f>
        <v>0</v>
      </c>
      <c r="AP116" s="129">
        <f t="shared" si="2020"/>
        <v>0</v>
      </c>
      <c r="AQ116" s="129">
        <f t="shared" si="2020"/>
        <v>0</v>
      </c>
      <c r="AR116" s="129">
        <f t="shared" si="2020"/>
        <v>0</v>
      </c>
      <c r="AS116" s="140">
        <f t="shared" si="45"/>
        <v>-9.424777961</v>
      </c>
      <c r="AT116" s="141">
        <f t="shared" si="46"/>
        <v>-9.424777961</v>
      </c>
      <c r="AU116" s="141">
        <f t="shared" si="47"/>
        <v>-3.141592654</v>
      </c>
      <c r="AV116" s="122">
        <f t="shared" si="48"/>
        <v>3.141592654</v>
      </c>
      <c r="AW116" s="142">
        <f t="shared" si="49"/>
        <v>17058.29066</v>
      </c>
      <c r="AX116" s="130">
        <f t="shared" si="50"/>
        <v>17058.29066</v>
      </c>
      <c r="AY116" s="143">
        <f t="shared" si="51"/>
        <v>34116.58132</v>
      </c>
      <c r="AZ116" s="143">
        <f t="shared" si="52"/>
        <v>0</v>
      </c>
      <c r="BA116" s="143">
        <f t="shared" si="53"/>
        <v>0</v>
      </c>
      <c r="BB116" s="124">
        <f t="shared" si="54"/>
        <v>34116.58132</v>
      </c>
      <c r="BC116" s="140">
        <f t="shared" ref="BC116:BD116" si="2021">BC$2*AD116</f>
        <v>-3.141592654</v>
      </c>
      <c r="BD116" s="140">
        <f t="shared" si="2021"/>
        <v>-3.141592654</v>
      </c>
      <c r="BE116" s="141">
        <f t="shared" si="56"/>
        <v>-6.283185307</v>
      </c>
      <c r="BF116" s="141">
        <f t="shared" si="57"/>
        <v>0</v>
      </c>
      <c r="BG116" s="122">
        <f t="shared" si="58"/>
        <v>0</v>
      </c>
      <c r="BH116" s="142">
        <f t="shared" ref="BH116:BI116" si="2022">POWER(AH116,BH$2)</f>
        <v>25.74217095</v>
      </c>
      <c r="BI116" s="142">
        <f t="shared" si="2022"/>
        <v>34323.72709</v>
      </c>
      <c r="BJ116" s="130">
        <f t="shared" si="60"/>
        <v>883567.2502</v>
      </c>
      <c r="BK116" s="143">
        <f t="shared" si="61"/>
        <v>7952105.252</v>
      </c>
      <c r="BL116" s="143">
        <f t="shared" si="62"/>
        <v>0</v>
      </c>
      <c r="BM116" s="143">
        <f t="shared" si="63"/>
        <v>0</v>
      </c>
      <c r="BN116" s="124">
        <f t="shared" si="64"/>
        <v>7952105.252</v>
      </c>
      <c r="BO116" s="140">
        <f t="shared" si="65"/>
        <v>0</v>
      </c>
      <c r="BP116" s="141">
        <f t="shared" si="66"/>
        <v>0</v>
      </c>
      <c r="BQ116" s="141">
        <f t="shared" si="67"/>
        <v>0</v>
      </c>
      <c r="BR116" s="122">
        <f t="shared" si="68"/>
        <v>0</v>
      </c>
      <c r="BS116" s="142">
        <f t="shared" si="69"/>
        <v>2819503.594</v>
      </c>
      <c r="BT116" s="130">
        <f t="shared" si="70"/>
        <v>2819503.594</v>
      </c>
      <c r="BU116" s="143">
        <f t="shared" si="71"/>
        <v>-76126597.03</v>
      </c>
      <c r="BV116" s="143">
        <f t="shared" si="72"/>
        <v>0</v>
      </c>
      <c r="BW116" s="143">
        <f t="shared" si="73"/>
        <v>3.141592654</v>
      </c>
      <c r="BX116" s="124">
        <f t="shared" si="74"/>
        <v>76126597.03</v>
      </c>
      <c r="BY116" s="144">
        <f t="shared" ref="BY116:BZ116" si="2023">AY116+BK116+BU116</f>
        <v>-68140375.19</v>
      </c>
      <c r="BZ116" s="144">
        <f t="shared" si="2023"/>
        <v>0</v>
      </c>
      <c r="CA116" s="144">
        <f t="shared" si="76"/>
        <v>-3.141592654</v>
      </c>
      <c r="CB116" s="145">
        <f t="shared" si="77"/>
        <v>68140375.19</v>
      </c>
      <c r="CC116" s="140">
        <f t="shared" ref="CC116:CD116" si="2024">CC$2*AD116</f>
        <v>-6.283185307</v>
      </c>
      <c r="CD116" s="140">
        <f t="shared" si="2024"/>
        <v>-6.283185307</v>
      </c>
      <c r="CE116" s="141">
        <f t="shared" si="79"/>
        <v>-12.56637061</v>
      </c>
      <c r="CF116" s="141">
        <f t="shared" si="80"/>
        <v>0</v>
      </c>
      <c r="CG116" s="122">
        <f t="shared" si="81"/>
        <v>0</v>
      </c>
      <c r="CH116" s="142">
        <f t="shared" ref="CH116:CI116" si="2025">POWER(AH116,CH$2)</f>
        <v>662.6593651</v>
      </c>
      <c r="CI116" s="142">
        <f t="shared" si="2025"/>
        <v>1178118241</v>
      </c>
      <c r="CJ116" s="130">
        <f t="shared" si="83"/>
        <v>780691085669</v>
      </c>
      <c r="CK116" s="143">
        <f t="shared" si="84"/>
        <v>-780691085669</v>
      </c>
      <c r="CL116" s="143">
        <f t="shared" si="85"/>
        <v>0</v>
      </c>
      <c r="CM116" s="143">
        <f t="shared" si="86"/>
        <v>3.141592654</v>
      </c>
      <c r="CN116" s="124">
        <f t="shared" si="87"/>
        <v>780691085669</v>
      </c>
      <c r="CO116" s="140">
        <f t="shared" si="88"/>
        <v>-9.424777961</v>
      </c>
      <c r="CP116" s="141">
        <f t="shared" si="89"/>
        <v>-9.424777961</v>
      </c>
      <c r="CQ116" s="141">
        <f t="shared" si="90"/>
        <v>-3.141592654</v>
      </c>
      <c r="CR116" s="122">
        <f t="shared" si="91"/>
        <v>3.141592654</v>
      </c>
      <c r="CS116" s="142">
        <f t="shared" si="92"/>
        <v>40437408980639</v>
      </c>
      <c r="CT116" s="130">
        <f t="shared" si="93"/>
        <v>40437408980639</v>
      </c>
      <c r="CU116" s="143">
        <f t="shared" si="94"/>
        <v>-161749635922556</v>
      </c>
      <c r="CV116" s="143">
        <f t="shared" si="95"/>
        <v>0.01980861739</v>
      </c>
      <c r="CW116" s="143">
        <f t="shared" si="96"/>
        <v>3.141592654</v>
      </c>
      <c r="CX116" s="124">
        <f t="shared" si="97"/>
        <v>161749635922556</v>
      </c>
      <c r="CY116" s="140">
        <f t="shared" si="98"/>
        <v>-9.424777961</v>
      </c>
      <c r="CZ116" s="140">
        <f t="shared" si="99"/>
        <v>0</v>
      </c>
      <c r="DA116" s="141">
        <f t="shared" si="100"/>
        <v>-9.424777961</v>
      </c>
      <c r="DB116" s="141">
        <f t="shared" si="101"/>
        <v>-3.141592654</v>
      </c>
      <c r="DC116" s="122">
        <f t="shared" si="102"/>
        <v>3.141592654</v>
      </c>
      <c r="DD116" s="142">
        <f t="shared" si="103"/>
        <v>17058.29066</v>
      </c>
      <c r="DE116" s="142">
        <f t="shared" si="104"/>
        <v>2819503.594</v>
      </c>
      <c r="DF116" s="130">
        <f t="shared" si="105"/>
        <v>48095911809</v>
      </c>
      <c r="DG116" s="143">
        <f t="shared" si="106"/>
        <v>-192383647237</v>
      </c>
      <c r="DH116" s="143">
        <f t="shared" si="107"/>
        <v>0.00002356020178</v>
      </c>
      <c r="DI116" s="143">
        <f t="shared" si="108"/>
        <v>3.141592654</v>
      </c>
      <c r="DJ116" s="124">
        <f t="shared" si="109"/>
        <v>192383647237</v>
      </c>
      <c r="DK116" s="140">
        <f t="shared" ref="DK116:DM116" si="2026">DK$2*AD116</f>
        <v>-3.141592654</v>
      </c>
      <c r="DL116" s="140">
        <f t="shared" si="2026"/>
        <v>-3.141592654</v>
      </c>
      <c r="DM116" s="140">
        <f t="shared" si="2026"/>
        <v>0</v>
      </c>
      <c r="DN116" s="141">
        <f t="shared" si="111"/>
        <v>-6.283185307</v>
      </c>
      <c r="DO116" s="141">
        <f t="shared" si="112"/>
        <v>0</v>
      </c>
      <c r="DP116" s="122">
        <f t="shared" si="113"/>
        <v>0</v>
      </c>
      <c r="DQ116" s="142">
        <f t="shared" ref="DQ116:DS116" si="2027">POWER(AH116,DQ$2)</f>
        <v>25.74217095</v>
      </c>
      <c r="DR116" s="142">
        <f t="shared" si="2027"/>
        <v>34323.72709</v>
      </c>
      <c r="DS116" s="142">
        <f t="shared" si="2027"/>
        <v>2819503.594</v>
      </c>
      <c r="DT116" s="130">
        <f t="shared" si="115"/>
        <v>2491221037144</v>
      </c>
      <c r="DU116" s="143">
        <f t="shared" si="116"/>
        <v>-44841978668593</v>
      </c>
      <c r="DV116" s="143">
        <f t="shared" si="117"/>
        <v>0</v>
      </c>
      <c r="DW116" s="143">
        <f t="shared" si="118"/>
        <v>3.141592654</v>
      </c>
      <c r="DX116" s="124">
        <f t="shared" si="119"/>
        <v>44841978668593</v>
      </c>
      <c r="DY116" s="140">
        <f t="shared" si="120"/>
        <v>0</v>
      </c>
      <c r="DZ116" s="141">
        <f t="shared" si="121"/>
        <v>0</v>
      </c>
      <c r="EA116" s="141">
        <f t="shared" si="122"/>
        <v>0</v>
      </c>
      <c r="EB116" s="122">
        <f t="shared" si="123"/>
        <v>0</v>
      </c>
      <c r="EC116" s="142">
        <f t="shared" si="124"/>
        <v>7949600514001</v>
      </c>
      <c r="ED116" s="130">
        <f t="shared" si="125"/>
        <v>7949600514001</v>
      </c>
      <c r="EE116" s="143">
        <f t="shared" si="126"/>
        <v>214639213878020</v>
      </c>
      <c r="EF116" s="143">
        <f t="shared" si="127"/>
        <v>0</v>
      </c>
      <c r="EG116" s="143">
        <f t="shared" si="128"/>
        <v>0</v>
      </c>
      <c r="EH116" s="124">
        <f t="shared" si="129"/>
        <v>214639213878020</v>
      </c>
      <c r="EI116" s="144">
        <f t="shared" ref="EI116:EJ116" si="2028">CK116+CU116+DG116+DU116+EE116</f>
        <v>7074524553966</v>
      </c>
      <c r="EJ116" s="144">
        <f t="shared" si="2028"/>
        <v>0.01983217759</v>
      </c>
      <c r="EK116" s="144">
        <f t="shared" si="131"/>
        <v>0</v>
      </c>
      <c r="EL116" s="145">
        <f t="shared" si="132"/>
        <v>7074524553966</v>
      </c>
      <c r="EM116" s="140">
        <f t="shared" si="133"/>
        <v>0</v>
      </c>
      <c r="EN116" s="141">
        <f t="shared" si="134"/>
        <v>0</v>
      </c>
      <c r="EO116" s="141">
        <f t="shared" si="135"/>
        <v>0</v>
      </c>
      <c r="EP116" s="122">
        <f t="shared" si="136"/>
        <v>0</v>
      </c>
      <c r="EQ116" s="142">
        <f t="shared" si="137"/>
        <v>2659797.841</v>
      </c>
      <c r="ER116" s="130">
        <f t="shared" si="138"/>
        <v>2659797.841</v>
      </c>
      <c r="ES116" s="143">
        <f t="shared" si="139"/>
        <v>13820714.99</v>
      </c>
      <c r="ET116" s="143">
        <f t="shared" si="140"/>
        <v>0.0000000193719643</v>
      </c>
      <c r="EU116" s="143">
        <f t="shared" si="141"/>
        <v>0</v>
      </c>
      <c r="EV116" s="124">
        <f t="shared" si="142"/>
        <v>13820714.99</v>
      </c>
      <c r="EW116" s="144">
        <f t="shared" ref="EW116:EX116" si="2029">BY116+ES116</f>
        <v>-54319660.2</v>
      </c>
      <c r="EX116" s="144">
        <f t="shared" si="2029"/>
        <v>0.00000001936778622</v>
      </c>
      <c r="EY116" s="144">
        <f t="shared" si="144"/>
        <v>3.141592654</v>
      </c>
      <c r="EZ116" s="145">
        <f t="shared" si="145"/>
        <v>54319660.2</v>
      </c>
      <c r="FA116" s="140">
        <f t="shared" si="146"/>
        <v>1.047197551</v>
      </c>
      <c r="FB116" s="141">
        <f t="shared" si="147"/>
        <v>1.047197551</v>
      </c>
      <c r="FC116" s="141">
        <f t="shared" si="148"/>
        <v>1.047197551</v>
      </c>
      <c r="FD116" s="122">
        <f t="shared" si="149"/>
        <v>1.047197551</v>
      </c>
      <c r="FE116" s="142">
        <f t="shared" si="150"/>
        <v>378.7206752</v>
      </c>
      <c r="FF116" s="130">
        <f t="shared" si="151"/>
        <v>378.7206752</v>
      </c>
      <c r="FG116" s="143">
        <f t="shared" si="152"/>
        <v>50.09846651</v>
      </c>
      <c r="FH116" s="143">
        <f t="shared" si="153"/>
        <v>86.77308938</v>
      </c>
      <c r="FI116" s="143">
        <f t="shared" si="154"/>
        <v>1.047197551</v>
      </c>
      <c r="FJ116" s="124">
        <f t="shared" si="155"/>
        <v>100.196933</v>
      </c>
      <c r="FK116" s="140">
        <f t="shared" si="156"/>
        <v>-6.283185307</v>
      </c>
      <c r="FL116" s="141">
        <f t="shared" si="157"/>
        <v>-6.283185307</v>
      </c>
      <c r="FM116" s="141">
        <f t="shared" si="158"/>
        <v>0</v>
      </c>
      <c r="FN116" s="122">
        <f t="shared" si="159"/>
        <v>0</v>
      </c>
      <c r="FO116" s="142">
        <f t="shared" si="160"/>
        <v>662.6593651</v>
      </c>
      <c r="FP116" s="130">
        <f t="shared" si="161"/>
        <v>662.6593651</v>
      </c>
      <c r="FQ116" s="143">
        <f t="shared" si="162"/>
        <v>-662.6593651</v>
      </c>
      <c r="FR116" s="143">
        <f t="shared" si="163"/>
        <v>0</v>
      </c>
      <c r="FS116" s="143">
        <f t="shared" si="164"/>
        <v>3.141592654</v>
      </c>
      <c r="FT116" s="124">
        <f t="shared" si="165"/>
        <v>662.6593651</v>
      </c>
      <c r="FU116" s="144">
        <f t="shared" si="166"/>
        <v>-103633.8406</v>
      </c>
      <c r="FV116" s="144">
        <f t="shared" si="167"/>
        <v>0</v>
      </c>
      <c r="FW116" s="144">
        <f t="shared" si="168"/>
        <v>-3.141592654</v>
      </c>
      <c r="FX116" s="145">
        <f t="shared" si="169"/>
        <v>103633.8406</v>
      </c>
      <c r="FY116" s="140">
        <f t="shared" si="170"/>
        <v>-3.141592654</v>
      </c>
      <c r="FZ116" s="140">
        <f t="shared" si="171"/>
        <v>-1.047197551</v>
      </c>
      <c r="GA116" s="141">
        <f t="shared" si="172"/>
        <v>-4.188790205</v>
      </c>
      <c r="GB116" s="141">
        <f t="shared" si="173"/>
        <v>-4.188790205</v>
      </c>
      <c r="GC116" s="122">
        <f t="shared" si="174"/>
        <v>2.094395102</v>
      </c>
      <c r="GD116" s="142">
        <f t="shared" si="175"/>
        <v>103633.8406</v>
      </c>
      <c r="GE116" s="142">
        <f t="shared" si="176"/>
        <v>0.009980345403</v>
      </c>
      <c r="GF116" s="130">
        <f t="shared" si="177"/>
        <v>1034.301525</v>
      </c>
      <c r="GG116" s="143">
        <f t="shared" si="178"/>
        <v>-57.46119583</v>
      </c>
      <c r="GH116" s="143">
        <f t="shared" si="179"/>
        <v>99.52571064</v>
      </c>
      <c r="GI116" s="143">
        <f t="shared" si="180"/>
        <v>2.094395102</v>
      </c>
      <c r="GJ116" s="124">
        <f t="shared" si="181"/>
        <v>114.9223917</v>
      </c>
      <c r="GK116" s="146">
        <f t="shared" si="182"/>
        <v>-0.5</v>
      </c>
      <c r="GL116" s="127">
        <f t="shared" si="183"/>
        <v>-0.8660254038</v>
      </c>
      <c r="GM116" s="146">
        <f t="shared" si="184"/>
        <v>-2.094395102</v>
      </c>
      <c r="GN116" s="127">
        <f t="shared" si="185"/>
        <v>1</v>
      </c>
      <c r="GO116" s="147">
        <f t="shared" si="186"/>
        <v>-0.5</v>
      </c>
      <c r="GP116" s="128">
        <f t="shared" si="187"/>
        <v>0.8660254038</v>
      </c>
      <c r="GQ116" s="147">
        <f t="shared" si="188"/>
        <v>2.094395102</v>
      </c>
      <c r="GR116" s="128">
        <f t="shared" si="189"/>
        <v>1</v>
      </c>
      <c r="GS116" s="140">
        <f t="shared" si="190"/>
        <v>-2.094395102</v>
      </c>
      <c r="GT116" s="140">
        <f t="shared" si="191"/>
        <v>1.047197551</v>
      </c>
      <c r="GU116" s="141">
        <f t="shared" si="192"/>
        <v>-1.047197551</v>
      </c>
      <c r="GV116" s="141">
        <f t="shared" si="193"/>
        <v>-1.047197551</v>
      </c>
      <c r="GW116" s="122">
        <f t="shared" si="194"/>
        <v>-1.047197551</v>
      </c>
      <c r="GX116" s="142">
        <f t="shared" si="195"/>
        <v>1</v>
      </c>
      <c r="GY116" s="142">
        <f t="shared" si="196"/>
        <v>100.196933</v>
      </c>
      <c r="GZ116" s="130">
        <f t="shared" si="197"/>
        <v>100.196933</v>
      </c>
      <c r="HA116" s="143">
        <f t="shared" si="198"/>
        <v>50.09846651</v>
      </c>
      <c r="HB116" s="143">
        <f t="shared" si="199"/>
        <v>-86.77308938</v>
      </c>
      <c r="HC116" s="143">
        <f t="shared" si="200"/>
        <v>-1.047197551</v>
      </c>
      <c r="HD116" s="124">
        <f t="shared" si="201"/>
        <v>100.196933</v>
      </c>
      <c r="HE116" s="140">
        <f t="shared" si="202"/>
        <v>2.094395102</v>
      </c>
      <c r="HF116" s="140">
        <f t="shared" si="203"/>
        <v>2.094395102</v>
      </c>
      <c r="HG116" s="141">
        <f t="shared" si="204"/>
        <v>4.188790205</v>
      </c>
      <c r="HH116" s="141">
        <f t="shared" si="205"/>
        <v>4.188790205</v>
      </c>
      <c r="HI116" s="122">
        <f t="shared" si="206"/>
        <v>-2.094395102</v>
      </c>
      <c r="HJ116" s="142">
        <f t="shared" si="207"/>
        <v>1</v>
      </c>
      <c r="HK116" s="142">
        <f t="shared" si="208"/>
        <v>114.9223917</v>
      </c>
      <c r="HL116" s="130">
        <f t="shared" si="209"/>
        <v>114.9223917</v>
      </c>
      <c r="HM116" s="143">
        <f t="shared" si="210"/>
        <v>-57.46119583</v>
      </c>
      <c r="HN116" s="143">
        <f t="shared" si="211"/>
        <v>-99.52571064</v>
      </c>
      <c r="HO116" s="143">
        <f t="shared" si="212"/>
        <v>-2.094395102</v>
      </c>
      <c r="HP116" s="124">
        <f t="shared" si="213"/>
        <v>114.9223917</v>
      </c>
      <c r="HQ116" s="140">
        <f t="shared" si="214"/>
        <v>2.094395102</v>
      </c>
      <c r="HR116" s="140">
        <f t="shared" si="215"/>
        <v>1.047197551</v>
      </c>
      <c r="HS116" s="141">
        <f t="shared" si="216"/>
        <v>3.141592654</v>
      </c>
      <c r="HT116" s="141">
        <f t="shared" si="217"/>
        <v>3.141592654</v>
      </c>
      <c r="HU116" s="122">
        <f t="shared" si="218"/>
        <v>3.141592654</v>
      </c>
      <c r="HV116" s="142">
        <f t="shared" si="219"/>
        <v>1</v>
      </c>
      <c r="HW116" s="142">
        <f t="shared" si="220"/>
        <v>100.196933</v>
      </c>
      <c r="HX116" s="130">
        <f t="shared" si="221"/>
        <v>100.196933</v>
      </c>
      <c r="HY116" s="143">
        <f t="shared" si="222"/>
        <v>-100.196933</v>
      </c>
      <c r="HZ116" s="143">
        <f t="shared" si="223"/>
        <v>0</v>
      </c>
      <c r="IA116" s="143">
        <f t="shared" si="224"/>
        <v>3.141592654</v>
      </c>
      <c r="IB116" s="124">
        <f t="shared" si="225"/>
        <v>100.196933</v>
      </c>
      <c r="IC116" s="140">
        <f t="shared" si="226"/>
        <v>-2.094395102</v>
      </c>
      <c r="ID116" s="140">
        <f t="shared" si="227"/>
        <v>2.094395102</v>
      </c>
      <c r="IE116" s="141">
        <f t="shared" si="228"/>
        <v>0</v>
      </c>
      <c r="IF116" s="141">
        <f t="shared" si="229"/>
        <v>0</v>
      </c>
      <c r="IG116" s="122">
        <f t="shared" si="230"/>
        <v>0</v>
      </c>
      <c r="IH116" s="142">
        <f t="shared" si="231"/>
        <v>1</v>
      </c>
      <c r="II116" s="142">
        <f t="shared" si="232"/>
        <v>114.9223917</v>
      </c>
      <c r="IJ116" s="130">
        <f t="shared" si="233"/>
        <v>114.9223917</v>
      </c>
      <c r="IK116" s="143">
        <f t="shared" si="234"/>
        <v>114.9223917</v>
      </c>
      <c r="IL116" s="143">
        <f t="shared" si="235"/>
        <v>0</v>
      </c>
      <c r="IM116" s="143">
        <f t="shared" si="236"/>
        <v>0</v>
      </c>
      <c r="IN116" s="124">
        <f t="shared" si="237"/>
        <v>114.9223917</v>
      </c>
    </row>
    <row r="117" ht="12.75" customHeight="1">
      <c r="A117" s="129">
        <f>'Cortez Cubic'!AP117</f>
        <v>-0.2187762226</v>
      </c>
      <c r="B117" s="129">
        <f>'Cortez Cubic'!AQ117</f>
        <v>37.6149564</v>
      </c>
      <c r="C117" s="129">
        <f>'Cortez Cubic'!AR117</f>
        <v>62699.82406</v>
      </c>
      <c r="D117" s="129">
        <f>'Cortez Cubic'!AS117</f>
        <v>-13623702.56</v>
      </c>
      <c r="E117" s="129">
        <f t="shared" ref="E117:H117" si="2030">0</f>
        <v>0</v>
      </c>
      <c r="F117" s="129">
        <f t="shared" si="2030"/>
        <v>0</v>
      </c>
      <c r="G117" s="129">
        <f t="shared" si="2030"/>
        <v>0</v>
      </c>
      <c r="H117" s="129">
        <f t="shared" si="2030"/>
        <v>0</v>
      </c>
      <c r="I117" s="110">
        <f>'Cortez Cubic'!I117</f>
        <v>221</v>
      </c>
      <c r="J117" s="130">
        <f t="shared" si="28"/>
        <v>227.2531099</v>
      </c>
      <c r="K117" s="131">
        <f t="shared" si="29"/>
        <v>0</v>
      </c>
      <c r="L117" s="131">
        <f t="shared" si="30"/>
        <v>1</v>
      </c>
      <c r="M117" s="132">
        <f t="shared" si="31"/>
        <v>-6.253109894</v>
      </c>
      <c r="N117" s="133">
        <f t="shared" si="32"/>
        <v>269.2882926</v>
      </c>
      <c r="O117" s="134">
        <f t="shared" si="33"/>
        <v>496.5414024</v>
      </c>
      <c r="P117" s="134">
        <f t="shared" si="34"/>
        <v>0</v>
      </c>
      <c r="Q117" s="135">
        <f t="shared" si="35"/>
        <v>227.2531099</v>
      </c>
      <c r="R117" s="135">
        <f t="shared" si="36"/>
        <v>0</v>
      </c>
      <c r="S117" s="136">
        <f t="shared" si="37"/>
        <v>-551.8610364</v>
      </c>
      <c r="T117" s="136">
        <f t="shared" si="38"/>
        <v>0</v>
      </c>
      <c r="U117" s="137">
        <f t="shared" ref="U117:X117" si="2031">ATAN2(A117,E117)</f>
        <v>3.141592654</v>
      </c>
      <c r="V117" s="137">
        <f t="shared" si="2031"/>
        <v>0</v>
      </c>
      <c r="W117" s="137">
        <f t="shared" si="2031"/>
        <v>0</v>
      </c>
      <c r="X117" s="137">
        <f t="shared" si="2031"/>
        <v>3.141592654</v>
      </c>
      <c r="Y117" s="137">
        <f t="shared" ref="Y117:AB117" si="2032">SQRT(POWER(A117,2)+POWER(E117,2))</f>
        <v>0.2187762226</v>
      </c>
      <c r="Z117" s="137">
        <f t="shared" si="2032"/>
        <v>37.6149564</v>
      </c>
      <c r="AA117" s="137">
        <f t="shared" si="2032"/>
        <v>62699.82406</v>
      </c>
      <c r="AB117" s="137">
        <f t="shared" si="2032"/>
        <v>13623702.56</v>
      </c>
      <c r="AC117" s="138">
        <f t="shared" ref="AC117:AF117" si="2033">U117-$U117</f>
        <v>0</v>
      </c>
      <c r="AD117" s="138">
        <f t="shared" si="2033"/>
        <v>-3.141592654</v>
      </c>
      <c r="AE117" s="138">
        <f t="shared" si="2033"/>
        <v>-3.141592654</v>
      </c>
      <c r="AF117" s="138">
        <f t="shared" si="2033"/>
        <v>0</v>
      </c>
      <c r="AG117" s="138">
        <f t="shared" ref="AG117:AJ117" si="2034">Y117/$Y117</f>
        <v>1</v>
      </c>
      <c r="AH117" s="138">
        <f t="shared" si="2034"/>
        <v>171.9334759</v>
      </c>
      <c r="AI117" s="138">
        <f t="shared" si="2034"/>
        <v>286593.4118</v>
      </c>
      <c r="AJ117" s="138">
        <f t="shared" si="2034"/>
        <v>62272318.27</v>
      </c>
      <c r="AK117" s="139">
        <f t="shared" ref="AK117:AN117" si="2035">AG117*COS(AC117)</f>
        <v>1</v>
      </c>
      <c r="AL117" s="139">
        <f t="shared" si="2035"/>
        <v>-171.9334759</v>
      </c>
      <c r="AM117" s="139">
        <f t="shared" si="2035"/>
        <v>-286593.4118</v>
      </c>
      <c r="AN117" s="139">
        <f t="shared" si="2035"/>
        <v>62272318.27</v>
      </c>
      <c r="AO117" s="129">
        <f t="shared" ref="AO117:AR117" si="2036">AG117*SIN(AC117)</f>
        <v>0</v>
      </c>
      <c r="AP117" s="129">
        <f t="shared" si="2036"/>
        <v>0</v>
      </c>
      <c r="AQ117" s="129">
        <f t="shared" si="2036"/>
        <v>0</v>
      </c>
      <c r="AR117" s="129">
        <f t="shared" si="2036"/>
        <v>0</v>
      </c>
      <c r="AS117" s="140">
        <f t="shared" si="45"/>
        <v>-9.424777961</v>
      </c>
      <c r="AT117" s="141">
        <f t="shared" si="46"/>
        <v>-9.424777961</v>
      </c>
      <c r="AU117" s="141">
        <f t="shared" si="47"/>
        <v>-3.141592654</v>
      </c>
      <c r="AV117" s="122">
        <f t="shared" si="48"/>
        <v>3.141592654</v>
      </c>
      <c r="AW117" s="142">
        <f t="shared" si="49"/>
        <v>5082546.139</v>
      </c>
      <c r="AX117" s="130">
        <f t="shared" si="50"/>
        <v>5082546.139</v>
      </c>
      <c r="AY117" s="143">
        <f t="shared" si="51"/>
        <v>10165092.28</v>
      </c>
      <c r="AZ117" s="143">
        <f t="shared" si="52"/>
        <v>-0.000000001244864772</v>
      </c>
      <c r="BA117" s="143">
        <f t="shared" si="53"/>
        <v>0</v>
      </c>
      <c r="BB117" s="124">
        <f t="shared" si="54"/>
        <v>10165092.28</v>
      </c>
      <c r="BC117" s="140">
        <f t="shared" ref="BC117:BD117" si="2037">BC$2*AD117</f>
        <v>-3.141592654</v>
      </c>
      <c r="BD117" s="140">
        <f t="shared" si="2037"/>
        <v>-3.141592654</v>
      </c>
      <c r="BE117" s="141">
        <f t="shared" si="56"/>
        <v>-6.283185307</v>
      </c>
      <c r="BF117" s="141">
        <f t="shared" si="57"/>
        <v>0</v>
      </c>
      <c r="BG117" s="122">
        <f t="shared" si="58"/>
        <v>0</v>
      </c>
      <c r="BH117" s="142">
        <f t="shared" ref="BH117:BI117" si="2038">POWER(AH117,BH$2)</f>
        <v>171.9334759</v>
      </c>
      <c r="BI117" s="142">
        <f t="shared" si="2038"/>
        <v>286593.4118</v>
      </c>
      <c r="BJ117" s="130">
        <f t="shared" si="60"/>
        <v>49275001.48</v>
      </c>
      <c r="BK117" s="143">
        <f t="shared" si="61"/>
        <v>443475013.3</v>
      </c>
      <c r="BL117" s="143">
        <f t="shared" si="62"/>
        <v>0</v>
      </c>
      <c r="BM117" s="143">
        <f t="shared" si="63"/>
        <v>0</v>
      </c>
      <c r="BN117" s="124">
        <f t="shared" si="64"/>
        <v>443475013.3</v>
      </c>
      <c r="BO117" s="140">
        <f t="shared" si="65"/>
        <v>0</v>
      </c>
      <c r="BP117" s="141">
        <f t="shared" si="66"/>
        <v>0</v>
      </c>
      <c r="BQ117" s="141">
        <f t="shared" si="67"/>
        <v>0</v>
      </c>
      <c r="BR117" s="122">
        <f t="shared" si="68"/>
        <v>0</v>
      </c>
      <c r="BS117" s="142">
        <f t="shared" si="69"/>
        <v>62272318.27</v>
      </c>
      <c r="BT117" s="130">
        <f t="shared" si="70"/>
        <v>62272318.27</v>
      </c>
      <c r="BU117" s="143">
        <f t="shared" si="71"/>
        <v>-1681352593</v>
      </c>
      <c r="BV117" s="143">
        <f t="shared" si="72"/>
        <v>0</v>
      </c>
      <c r="BW117" s="143">
        <f t="shared" si="73"/>
        <v>3.141592654</v>
      </c>
      <c r="BX117" s="124">
        <f t="shared" si="74"/>
        <v>1681352593</v>
      </c>
      <c r="BY117" s="144">
        <f t="shared" ref="BY117:BZ117" si="2039">AY117+BK117+BU117</f>
        <v>-1227712488</v>
      </c>
      <c r="BZ117" s="144">
        <f t="shared" si="2039"/>
        <v>-0.000000001244864772</v>
      </c>
      <c r="CA117" s="144">
        <f t="shared" si="76"/>
        <v>-3.141592654</v>
      </c>
      <c r="CB117" s="145">
        <f t="shared" si="77"/>
        <v>1227712488</v>
      </c>
      <c r="CC117" s="140">
        <f t="shared" ref="CC117:CD117" si="2040">CC$2*AD117</f>
        <v>-6.283185307</v>
      </c>
      <c r="CD117" s="140">
        <f t="shared" si="2040"/>
        <v>-6.283185307</v>
      </c>
      <c r="CE117" s="141">
        <f t="shared" si="79"/>
        <v>-12.56637061</v>
      </c>
      <c r="CF117" s="141">
        <f t="shared" si="80"/>
        <v>0</v>
      </c>
      <c r="CG117" s="122">
        <f t="shared" si="81"/>
        <v>0</v>
      </c>
      <c r="CH117" s="142">
        <f t="shared" ref="CH117:CI117" si="2041">POWER(AH117,CH$2)</f>
        <v>29561.12015</v>
      </c>
      <c r="CI117" s="142">
        <f t="shared" si="2041"/>
        <v>82135783703</v>
      </c>
      <c r="CJ117" s="130">
        <f t="shared" si="83"/>
        <v>2.42803E+15</v>
      </c>
      <c r="CK117" s="143">
        <f t="shared" si="84"/>
        <v>-2.42803E+15</v>
      </c>
      <c r="CL117" s="143">
        <f t="shared" si="85"/>
        <v>0</v>
      </c>
      <c r="CM117" s="143">
        <f t="shared" si="86"/>
        <v>3.141592654</v>
      </c>
      <c r="CN117" s="124">
        <f t="shared" si="87"/>
        <v>2.42803E+15</v>
      </c>
      <c r="CO117" s="140">
        <f t="shared" si="88"/>
        <v>-9.424777961</v>
      </c>
      <c r="CP117" s="141">
        <f t="shared" si="89"/>
        <v>-9.424777961</v>
      </c>
      <c r="CQ117" s="141">
        <f t="shared" si="90"/>
        <v>-3.141592654</v>
      </c>
      <c r="CR117" s="122">
        <f t="shared" si="91"/>
        <v>3.141592654</v>
      </c>
      <c r="CS117" s="142">
        <f t="shared" si="92"/>
        <v>2.35396E+16</v>
      </c>
      <c r="CT117" s="130">
        <f t="shared" si="93"/>
        <v>2.35396E+16</v>
      </c>
      <c r="CU117" s="143">
        <f t="shared" si="94"/>
        <v>-9.41583E+16</v>
      </c>
      <c r="CV117" s="143">
        <f t="shared" si="95"/>
        <v>11.53106582</v>
      </c>
      <c r="CW117" s="143">
        <f t="shared" si="96"/>
        <v>3.141592654</v>
      </c>
      <c r="CX117" s="124">
        <f t="shared" si="97"/>
        <v>9.41583E+16</v>
      </c>
      <c r="CY117" s="140">
        <f t="shared" si="98"/>
        <v>-9.424777961</v>
      </c>
      <c r="CZ117" s="140">
        <f t="shared" si="99"/>
        <v>0</v>
      </c>
      <c r="DA117" s="141">
        <f t="shared" si="100"/>
        <v>-9.424777961</v>
      </c>
      <c r="DB117" s="141">
        <f t="shared" si="101"/>
        <v>-3.141592654</v>
      </c>
      <c r="DC117" s="122">
        <f t="shared" si="102"/>
        <v>3.141592654</v>
      </c>
      <c r="DD117" s="142">
        <f t="shared" si="103"/>
        <v>5082546.139</v>
      </c>
      <c r="DE117" s="142">
        <f t="shared" si="104"/>
        <v>62272318.27</v>
      </c>
      <c r="DF117" s="130">
        <f t="shared" si="105"/>
        <v>316501930797437</v>
      </c>
      <c r="DG117" s="143">
        <f t="shared" si="106"/>
        <v>-1.26601E+15</v>
      </c>
      <c r="DH117" s="143">
        <f t="shared" si="107"/>
        <v>0.1550412306</v>
      </c>
      <c r="DI117" s="143">
        <f t="shared" si="108"/>
        <v>3.141592654</v>
      </c>
      <c r="DJ117" s="124">
        <f t="shared" si="109"/>
        <v>1.26601E+15</v>
      </c>
      <c r="DK117" s="140">
        <f t="shared" ref="DK117:DM117" si="2042">DK$2*AD117</f>
        <v>-3.141592654</v>
      </c>
      <c r="DL117" s="140">
        <f t="shared" si="2042"/>
        <v>-3.141592654</v>
      </c>
      <c r="DM117" s="140">
        <f t="shared" si="2042"/>
        <v>0</v>
      </c>
      <c r="DN117" s="141">
        <f t="shared" si="111"/>
        <v>-6.283185307</v>
      </c>
      <c r="DO117" s="141">
        <f t="shared" si="112"/>
        <v>0</v>
      </c>
      <c r="DP117" s="122">
        <f t="shared" si="113"/>
        <v>0</v>
      </c>
      <c r="DQ117" s="142">
        <f t="shared" ref="DQ117:DS117" si="2043">POWER(AH117,DQ$2)</f>
        <v>171.9334759</v>
      </c>
      <c r="DR117" s="142">
        <f t="shared" si="2043"/>
        <v>286593.4118</v>
      </c>
      <c r="DS117" s="142">
        <f t="shared" si="2043"/>
        <v>62272318.27</v>
      </c>
      <c r="DT117" s="130">
        <f t="shared" si="115"/>
        <v>3.06847E+15</v>
      </c>
      <c r="DU117" s="143">
        <f t="shared" si="116"/>
        <v>-5.52324E+16</v>
      </c>
      <c r="DV117" s="143">
        <f t="shared" si="117"/>
        <v>0</v>
      </c>
      <c r="DW117" s="143">
        <f t="shared" si="118"/>
        <v>3.141592654</v>
      </c>
      <c r="DX117" s="124">
        <f t="shared" si="119"/>
        <v>5.52324E+16</v>
      </c>
      <c r="DY117" s="140">
        <f t="shared" si="120"/>
        <v>0</v>
      </c>
      <c r="DZ117" s="141">
        <f t="shared" si="121"/>
        <v>0</v>
      </c>
      <c r="EA117" s="141">
        <f t="shared" si="122"/>
        <v>0</v>
      </c>
      <c r="EB117" s="122">
        <f t="shared" si="123"/>
        <v>0</v>
      </c>
      <c r="EC117" s="142">
        <f t="shared" si="124"/>
        <v>3.87784E+15</v>
      </c>
      <c r="ED117" s="130">
        <f t="shared" si="125"/>
        <v>3.87784E+15</v>
      </c>
      <c r="EE117" s="143">
        <f t="shared" si="126"/>
        <v>1.04702E+17</v>
      </c>
      <c r="EF117" s="143">
        <f t="shared" si="127"/>
        <v>0</v>
      </c>
      <c r="EG117" s="143">
        <f t="shared" si="128"/>
        <v>0</v>
      </c>
      <c r="EH117" s="124">
        <f t="shared" si="129"/>
        <v>1.04702E+17</v>
      </c>
      <c r="EI117" s="144">
        <f t="shared" ref="EI117:EJ117" si="2044">CK117+CU117+DG117+DU117+EE117</f>
        <v>-4.8383E+16</v>
      </c>
      <c r="EJ117" s="144">
        <f t="shared" si="2044"/>
        <v>11.68610705</v>
      </c>
      <c r="EK117" s="144">
        <f t="shared" si="131"/>
        <v>3.141592654</v>
      </c>
      <c r="EL117" s="145">
        <f t="shared" si="132"/>
        <v>4.8383E+16</v>
      </c>
      <c r="EM117" s="140">
        <f t="shared" si="133"/>
        <v>1.570796327</v>
      </c>
      <c r="EN117" s="141">
        <f t="shared" si="134"/>
        <v>1.570796327</v>
      </c>
      <c r="EO117" s="141">
        <f t="shared" si="135"/>
        <v>1.570796327</v>
      </c>
      <c r="EP117" s="122">
        <f t="shared" si="136"/>
        <v>1.570796327</v>
      </c>
      <c r="EQ117" s="142">
        <f t="shared" si="137"/>
        <v>219961455.6</v>
      </c>
      <c r="ER117" s="130">
        <f t="shared" si="138"/>
        <v>219961455.6</v>
      </c>
      <c r="ES117" s="143">
        <f t="shared" si="139"/>
        <v>0.000000069985702</v>
      </c>
      <c r="ET117" s="143">
        <f t="shared" si="140"/>
        <v>1142953251</v>
      </c>
      <c r="EU117" s="143">
        <f t="shared" si="141"/>
        <v>1.570796327</v>
      </c>
      <c r="EV117" s="124">
        <f t="shared" si="142"/>
        <v>1142953251</v>
      </c>
      <c r="EW117" s="144">
        <f t="shared" ref="EW117:EX117" si="2045">BY117+ES117</f>
        <v>-1227712488</v>
      </c>
      <c r="EX117" s="144">
        <f t="shared" si="2045"/>
        <v>1142953251</v>
      </c>
      <c r="EY117" s="144">
        <f t="shared" si="144"/>
        <v>2.391932615</v>
      </c>
      <c r="EZ117" s="145">
        <f t="shared" si="145"/>
        <v>1677384895</v>
      </c>
      <c r="FA117" s="140">
        <f t="shared" si="146"/>
        <v>0.7973108718</v>
      </c>
      <c r="FB117" s="141">
        <f t="shared" si="147"/>
        <v>0.7973108718</v>
      </c>
      <c r="FC117" s="141">
        <f t="shared" si="148"/>
        <v>0.7973108718</v>
      </c>
      <c r="FD117" s="122">
        <f t="shared" si="149"/>
        <v>0.7973108718</v>
      </c>
      <c r="FE117" s="142">
        <f t="shared" si="150"/>
        <v>1188.167246</v>
      </c>
      <c r="FF117" s="130">
        <f t="shared" si="151"/>
        <v>1188.167246</v>
      </c>
      <c r="FG117" s="143">
        <f t="shared" si="152"/>
        <v>219.6151219</v>
      </c>
      <c r="FH117" s="143">
        <f t="shared" si="153"/>
        <v>224.910881</v>
      </c>
      <c r="FI117" s="143">
        <f t="shared" si="154"/>
        <v>0.7973108718</v>
      </c>
      <c r="FJ117" s="124">
        <f t="shared" si="155"/>
        <v>314.3496559</v>
      </c>
      <c r="FK117" s="140">
        <f t="shared" si="156"/>
        <v>-6.283185307</v>
      </c>
      <c r="FL117" s="141">
        <f t="shared" si="157"/>
        <v>-6.283185307</v>
      </c>
      <c r="FM117" s="141">
        <f t="shared" si="158"/>
        <v>0</v>
      </c>
      <c r="FN117" s="122">
        <f t="shared" si="159"/>
        <v>0</v>
      </c>
      <c r="FO117" s="142">
        <f t="shared" si="160"/>
        <v>29561.12015</v>
      </c>
      <c r="FP117" s="130">
        <f t="shared" si="161"/>
        <v>29561.12015</v>
      </c>
      <c r="FQ117" s="143">
        <f t="shared" si="162"/>
        <v>-29561.12015</v>
      </c>
      <c r="FR117" s="143">
        <f t="shared" si="163"/>
        <v>0</v>
      </c>
      <c r="FS117" s="143">
        <f t="shared" si="164"/>
        <v>3.141592654</v>
      </c>
      <c r="FT117" s="124">
        <f t="shared" si="165"/>
        <v>29561.12015</v>
      </c>
      <c r="FU117" s="144">
        <f t="shared" si="166"/>
        <v>-889341.3556</v>
      </c>
      <c r="FV117" s="144">
        <f t="shared" si="167"/>
        <v>-0.0000000001052927113</v>
      </c>
      <c r="FW117" s="144">
        <f t="shared" si="168"/>
        <v>-3.141592654</v>
      </c>
      <c r="FX117" s="145">
        <f t="shared" si="169"/>
        <v>889341.3556</v>
      </c>
      <c r="FY117" s="140">
        <f t="shared" si="170"/>
        <v>-3.141592654</v>
      </c>
      <c r="FZ117" s="140">
        <f t="shared" si="171"/>
        <v>-0.7973108718</v>
      </c>
      <c r="GA117" s="141">
        <f t="shared" si="172"/>
        <v>-3.938903525</v>
      </c>
      <c r="GB117" s="141">
        <f t="shared" si="173"/>
        <v>-3.938903525</v>
      </c>
      <c r="GC117" s="122">
        <f t="shared" si="174"/>
        <v>2.344281782</v>
      </c>
      <c r="GD117" s="142">
        <f t="shared" si="175"/>
        <v>889341.3556</v>
      </c>
      <c r="GE117" s="142">
        <f t="shared" si="176"/>
        <v>0.00318117097</v>
      </c>
      <c r="GF117" s="130">
        <f t="shared" si="177"/>
        <v>2829.146903</v>
      </c>
      <c r="GG117" s="143">
        <f t="shared" si="178"/>
        <v>-219.6151219</v>
      </c>
      <c r="GH117" s="143">
        <f t="shared" si="179"/>
        <v>224.910881</v>
      </c>
      <c r="GI117" s="143">
        <f t="shared" si="180"/>
        <v>2.344281782</v>
      </c>
      <c r="GJ117" s="124">
        <f t="shared" si="181"/>
        <v>314.3496559</v>
      </c>
      <c r="GK117" s="146">
        <f t="shared" si="182"/>
        <v>-0.5</v>
      </c>
      <c r="GL117" s="127">
        <f t="shared" si="183"/>
        <v>-0.8660254038</v>
      </c>
      <c r="GM117" s="146">
        <f t="shared" si="184"/>
        <v>-2.094395102</v>
      </c>
      <c r="GN117" s="127">
        <f t="shared" si="185"/>
        <v>1</v>
      </c>
      <c r="GO117" s="147">
        <f t="shared" si="186"/>
        <v>-0.5</v>
      </c>
      <c r="GP117" s="128">
        <f t="shared" si="187"/>
        <v>0.8660254038</v>
      </c>
      <c r="GQ117" s="147">
        <f t="shared" si="188"/>
        <v>2.094395102</v>
      </c>
      <c r="GR117" s="128">
        <f t="shared" si="189"/>
        <v>1</v>
      </c>
      <c r="GS117" s="140">
        <f t="shared" si="190"/>
        <v>-2.094395102</v>
      </c>
      <c r="GT117" s="140">
        <f t="shared" si="191"/>
        <v>0.7973108718</v>
      </c>
      <c r="GU117" s="141">
        <f t="shared" si="192"/>
        <v>-1.297084231</v>
      </c>
      <c r="GV117" s="141">
        <f t="shared" si="193"/>
        <v>-1.297084231</v>
      </c>
      <c r="GW117" s="122">
        <f t="shared" si="194"/>
        <v>-1.297084231</v>
      </c>
      <c r="GX117" s="142">
        <f t="shared" si="195"/>
        <v>1</v>
      </c>
      <c r="GY117" s="142">
        <f t="shared" si="196"/>
        <v>314.3496559</v>
      </c>
      <c r="GZ117" s="130">
        <f t="shared" si="197"/>
        <v>314.3496559</v>
      </c>
      <c r="HA117" s="143">
        <f t="shared" si="198"/>
        <v>84.97097562</v>
      </c>
      <c r="HB117" s="143">
        <f t="shared" si="199"/>
        <v>-302.6477151</v>
      </c>
      <c r="HC117" s="143">
        <f t="shared" si="200"/>
        <v>-1.297084231</v>
      </c>
      <c r="HD117" s="124">
        <f t="shared" si="201"/>
        <v>314.3496559</v>
      </c>
      <c r="HE117" s="140">
        <f t="shared" si="202"/>
        <v>2.094395102</v>
      </c>
      <c r="HF117" s="140">
        <f t="shared" si="203"/>
        <v>2.344281782</v>
      </c>
      <c r="HG117" s="141">
        <f t="shared" si="204"/>
        <v>4.438676884</v>
      </c>
      <c r="HH117" s="141">
        <f t="shared" si="205"/>
        <v>4.438676884</v>
      </c>
      <c r="HI117" s="122">
        <f t="shared" si="206"/>
        <v>-1.844508423</v>
      </c>
      <c r="HJ117" s="142">
        <f t="shared" si="207"/>
        <v>1</v>
      </c>
      <c r="HK117" s="142">
        <f t="shared" si="208"/>
        <v>314.3496559</v>
      </c>
      <c r="HL117" s="130">
        <f t="shared" si="209"/>
        <v>314.3496559</v>
      </c>
      <c r="HM117" s="143">
        <f t="shared" si="210"/>
        <v>-84.97097562</v>
      </c>
      <c r="HN117" s="143">
        <f t="shared" si="211"/>
        <v>-302.6477151</v>
      </c>
      <c r="HO117" s="143">
        <f t="shared" si="212"/>
        <v>-1.844508423</v>
      </c>
      <c r="HP117" s="124">
        <f t="shared" si="213"/>
        <v>314.3496559</v>
      </c>
      <c r="HQ117" s="140">
        <f t="shared" si="214"/>
        <v>2.094395102</v>
      </c>
      <c r="HR117" s="140">
        <f t="shared" si="215"/>
        <v>0.7973108718</v>
      </c>
      <c r="HS117" s="141">
        <f t="shared" si="216"/>
        <v>2.891705974</v>
      </c>
      <c r="HT117" s="141">
        <f t="shared" si="217"/>
        <v>2.891705974</v>
      </c>
      <c r="HU117" s="122">
        <f t="shared" si="218"/>
        <v>2.891705974</v>
      </c>
      <c r="HV117" s="142">
        <f t="shared" si="219"/>
        <v>1</v>
      </c>
      <c r="HW117" s="142">
        <f t="shared" si="220"/>
        <v>314.3496559</v>
      </c>
      <c r="HX117" s="130">
        <f t="shared" si="221"/>
        <v>314.3496559</v>
      </c>
      <c r="HY117" s="143">
        <f t="shared" si="222"/>
        <v>-304.5860975</v>
      </c>
      <c r="HZ117" s="143">
        <f t="shared" si="223"/>
        <v>77.7368341</v>
      </c>
      <c r="IA117" s="143">
        <f t="shared" si="224"/>
        <v>2.891705974</v>
      </c>
      <c r="IB117" s="124">
        <f t="shared" si="225"/>
        <v>314.3496559</v>
      </c>
      <c r="IC117" s="140">
        <f t="shared" si="226"/>
        <v>-2.094395102</v>
      </c>
      <c r="ID117" s="140">
        <f t="shared" si="227"/>
        <v>2.344281782</v>
      </c>
      <c r="IE117" s="141">
        <f t="shared" si="228"/>
        <v>0.2498866794</v>
      </c>
      <c r="IF117" s="141">
        <f t="shared" si="229"/>
        <v>0.2498866794</v>
      </c>
      <c r="IG117" s="122">
        <f t="shared" si="230"/>
        <v>0.2498866794</v>
      </c>
      <c r="IH117" s="142">
        <f t="shared" si="231"/>
        <v>1</v>
      </c>
      <c r="II117" s="142">
        <f t="shared" si="232"/>
        <v>314.3496559</v>
      </c>
      <c r="IJ117" s="130">
        <f t="shared" si="233"/>
        <v>314.3496559</v>
      </c>
      <c r="IK117" s="143">
        <f t="shared" si="234"/>
        <v>304.5860975</v>
      </c>
      <c r="IL117" s="143">
        <f t="shared" si="235"/>
        <v>77.7368341</v>
      </c>
      <c r="IM117" s="143">
        <f t="shared" si="236"/>
        <v>0.2498866794</v>
      </c>
      <c r="IN117" s="124">
        <f t="shared" si="237"/>
        <v>314.3496559</v>
      </c>
    </row>
    <row r="118" ht="12.75" customHeight="1">
      <c r="A118" s="129">
        <f>'Cortez Cubic'!AP118</f>
        <v>-0.2187762226</v>
      </c>
      <c r="B118" s="129">
        <f>'Cortez Cubic'!AQ118</f>
        <v>9.860761599</v>
      </c>
      <c r="C118" s="129">
        <f>'Cortez Cubic'!AR118</f>
        <v>5793.34264</v>
      </c>
      <c r="D118" s="129">
        <f>'Cortez Cubic'!AS118</f>
        <v>-335360.9089</v>
      </c>
      <c r="E118" s="129">
        <f t="shared" ref="E118:H118" si="2046">0</f>
        <v>0</v>
      </c>
      <c r="F118" s="129">
        <f t="shared" si="2046"/>
        <v>0</v>
      </c>
      <c r="G118" s="129">
        <f t="shared" si="2046"/>
        <v>0</v>
      </c>
      <c r="H118" s="129">
        <f t="shared" si="2046"/>
        <v>0</v>
      </c>
      <c r="I118" s="110">
        <f>'Cortez Cubic'!I118</f>
        <v>159</v>
      </c>
      <c r="J118" s="130">
        <f t="shared" si="28"/>
        <v>152.7376831</v>
      </c>
      <c r="K118" s="131">
        <f t="shared" si="29"/>
        <v>1</v>
      </c>
      <c r="L118" s="131">
        <f t="shared" si="30"/>
        <v>0</v>
      </c>
      <c r="M118" s="132">
        <f t="shared" si="31"/>
        <v>6.262316851</v>
      </c>
      <c r="N118" s="133">
        <f t="shared" si="32"/>
        <v>92.84223891</v>
      </c>
      <c r="O118" s="134">
        <f t="shared" si="33"/>
        <v>152.7376831</v>
      </c>
      <c r="P118" s="134">
        <f t="shared" si="34"/>
        <v>0</v>
      </c>
      <c r="Q118" s="135">
        <f t="shared" si="35"/>
        <v>59.89544424</v>
      </c>
      <c r="R118" s="135">
        <f t="shared" si="36"/>
        <v>0</v>
      </c>
      <c r="S118" s="136">
        <f t="shared" si="37"/>
        <v>-167.5607631</v>
      </c>
      <c r="T118" s="136">
        <f t="shared" si="38"/>
        <v>0</v>
      </c>
      <c r="U118" s="137">
        <f t="shared" ref="U118:X118" si="2047">ATAN2(A118,E118)</f>
        <v>3.141592654</v>
      </c>
      <c r="V118" s="137">
        <f t="shared" si="2047"/>
        <v>0</v>
      </c>
      <c r="W118" s="137">
        <f t="shared" si="2047"/>
        <v>0</v>
      </c>
      <c r="X118" s="137">
        <f t="shared" si="2047"/>
        <v>3.141592654</v>
      </c>
      <c r="Y118" s="137">
        <f t="shared" ref="Y118:AB118" si="2048">SQRT(POWER(A118,2)+POWER(E118,2))</f>
        <v>0.2187762226</v>
      </c>
      <c r="Z118" s="137">
        <f t="shared" si="2048"/>
        <v>9.860761599</v>
      </c>
      <c r="AA118" s="137">
        <f t="shared" si="2048"/>
        <v>5793.34264</v>
      </c>
      <c r="AB118" s="137">
        <f t="shared" si="2048"/>
        <v>335360.9089</v>
      </c>
      <c r="AC118" s="138">
        <f t="shared" ref="AC118:AF118" si="2049">U118-$U118</f>
        <v>0</v>
      </c>
      <c r="AD118" s="138">
        <f t="shared" si="2049"/>
        <v>-3.141592654</v>
      </c>
      <c r="AE118" s="138">
        <f t="shared" si="2049"/>
        <v>-3.141592654</v>
      </c>
      <c r="AF118" s="138">
        <f t="shared" si="2049"/>
        <v>0</v>
      </c>
      <c r="AG118" s="138">
        <f t="shared" ref="AG118:AJ118" si="2050">Y118/$Y118</f>
        <v>1</v>
      </c>
      <c r="AH118" s="138">
        <f t="shared" si="2050"/>
        <v>45.07236427</v>
      </c>
      <c r="AI118" s="138">
        <f t="shared" si="2050"/>
        <v>26480.6777</v>
      </c>
      <c r="AJ118" s="138">
        <f t="shared" si="2050"/>
        <v>1532894.686</v>
      </c>
      <c r="AK118" s="139">
        <f t="shared" ref="AK118:AN118" si="2051">AG118*COS(AC118)</f>
        <v>1</v>
      </c>
      <c r="AL118" s="139">
        <f t="shared" si="2051"/>
        <v>-45.07236427</v>
      </c>
      <c r="AM118" s="139">
        <f t="shared" si="2051"/>
        <v>-26480.6777</v>
      </c>
      <c r="AN118" s="139">
        <f t="shared" si="2051"/>
        <v>1532894.686</v>
      </c>
      <c r="AO118" s="129">
        <f t="shared" ref="AO118:AR118" si="2052">AG118*SIN(AC118)</f>
        <v>0</v>
      </c>
      <c r="AP118" s="129">
        <f t="shared" si="2052"/>
        <v>0</v>
      </c>
      <c r="AQ118" s="129">
        <f t="shared" si="2052"/>
        <v>0</v>
      </c>
      <c r="AR118" s="129">
        <f t="shared" si="2052"/>
        <v>0</v>
      </c>
      <c r="AS118" s="140">
        <f t="shared" si="45"/>
        <v>-9.424777961</v>
      </c>
      <c r="AT118" s="141">
        <f t="shared" si="46"/>
        <v>-9.424777961</v>
      </c>
      <c r="AU118" s="141">
        <f t="shared" si="47"/>
        <v>-3.141592654</v>
      </c>
      <c r="AV118" s="122">
        <f t="shared" si="48"/>
        <v>3.141592654</v>
      </c>
      <c r="AW118" s="142">
        <f t="shared" si="49"/>
        <v>91565.32027</v>
      </c>
      <c r="AX118" s="130">
        <f t="shared" si="50"/>
        <v>91565.32027</v>
      </c>
      <c r="AY118" s="143">
        <f t="shared" si="51"/>
        <v>183130.6405</v>
      </c>
      <c r="AZ118" s="143">
        <f t="shared" si="52"/>
        <v>0</v>
      </c>
      <c r="BA118" s="143">
        <f t="shared" si="53"/>
        <v>0</v>
      </c>
      <c r="BB118" s="124">
        <f t="shared" si="54"/>
        <v>183130.6405</v>
      </c>
      <c r="BC118" s="140">
        <f t="shared" ref="BC118:BD118" si="2053">BC$2*AD118</f>
        <v>-3.141592654</v>
      </c>
      <c r="BD118" s="140">
        <f t="shared" si="2053"/>
        <v>-3.141592654</v>
      </c>
      <c r="BE118" s="141">
        <f t="shared" si="56"/>
        <v>-6.283185307</v>
      </c>
      <c r="BF118" s="141">
        <f t="shared" si="57"/>
        <v>0</v>
      </c>
      <c r="BG118" s="122">
        <f t="shared" si="58"/>
        <v>0</v>
      </c>
      <c r="BH118" s="142">
        <f t="shared" ref="BH118:BI118" si="2054">POWER(AH118,BH$2)</f>
        <v>45.07236427</v>
      </c>
      <c r="BI118" s="142">
        <f t="shared" si="2054"/>
        <v>26480.6777</v>
      </c>
      <c r="BJ118" s="130">
        <f t="shared" si="60"/>
        <v>1193546.752</v>
      </c>
      <c r="BK118" s="143">
        <f t="shared" si="61"/>
        <v>10741920.76</v>
      </c>
      <c r="BL118" s="143">
        <f t="shared" si="62"/>
        <v>0</v>
      </c>
      <c r="BM118" s="143">
        <f t="shared" si="63"/>
        <v>0</v>
      </c>
      <c r="BN118" s="124">
        <f t="shared" si="64"/>
        <v>10741920.76</v>
      </c>
      <c r="BO118" s="140">
        <f t="shared" si="65"/>
        <v>0</v>
      </c>
      <c r="BP118" s="141">
        <f t="shared" si="66"/>
        <v>0</v>
      </c>
      <c r="BQ118" s="141">
        <f t="shared" si="67"/>
        <v>0</v>
      </c>
      <c r="BR118" s="122">
        <f t="shared" si="68"/>
        <v>0</v>
      </c>
      <c r="BS118" s="142">
        <f t="shared" si="69"/>
        <v>1532894.686</v>
      </c>
      <c r="BT118" s="130">
        <f t="shared" si="70"/>
        <v>1532894.686</v>
      </c>
      <c r="BU118" s="143">
        <f t="shared" si="71"/>
        <v>-41388156.51</v>
      </c>
      <c r="BV118" s="143">
        <f t="shared" si="72"/>
        <v>0</v>
      </c>
      <c r="BW118" s="143">
        <f t="shared" si="73"/>
        <v>3.141592654</v>
      </c>
      <c r="BX118" s="124">
        <f t="shared" si="74"/>
        <v>41388156.51</v>
      </c>
      <c r="BY118" s="144">
        <f t="shared" ref="BY118:BZ118" si="2055">AY118+BK118+BU118</f>
        <v>-30463105.1</v>
      </c>
      <c r="BZ118" s="144">
        <f t="shared" si="2055"/>
        <v>0</v>
      </c>
      <c r="CA118" s="144">
        <f t="shared" si="76"/>
        <v>-3.141592654</v>
      </c>
      <c r="CB118" s="145">
        <f t="shared" si="77"/>
        <v>30463105.1</v>
      </c>
      <c r="CC118" s="140">
        <f t="shared" ref="CC118:CD118" si="2056">CC$2*AD118</f>
        <v>-6.283185307</v>
      </c>
      <c r="CD118" s="140">
        <f t="shared" si="2056"/>
        <v>-6.283185307</v>
      </c>
      <c r="CE118" s="141">
        <f t="shared" si="79"/>
        <v>-12.56637061</v>
      </c>
      <c r="CF118" s="141">
        <f t="shared" si="80"/>
        <v>0</v>
      </c>
      <c r="CG118" s="122">
        <f t="shared" si="81"/>
        <v>0</v>
      </c>
      <c r="CH118" s="142">
        <f t="shared" ref="CH118:CI118" si="2057">POWER(AH118,CH$2)</f>
        <v>2031.518021</v>
      </c>
      <c r="CI118" s="142">
        <f t="shared" si="2057"/>
        <v>701226291.7</v>
      </c>
      <c r="CJ118" s="130">
        <f t="shared" si="83"/>
        <v>1424553848388</v>
      </c>
      <c r="CK118" s="143">
        <f t="shared" si="84"/>
        <v>-1424553848388</v>
      </c>
      <c r="CL118" s="143">
        <f t="shared" si="85"/>
        <v>0</v>
      </c>
      <c r="CM118" s="143">
        <f t="shared" si="86"/>
        <v>3.141592654</v>
      </c>
      <c r="CN118" s="124">
        <f t="shared" si="87"/>
        <v>1424553848388</v>
      </c>
      <c r="CO118" s="140">
        <f t="shared" si="88"/>
        <v>-9.424777961</v>
      </c>
      <c r="CP118" s="141">
        <f t="shared" si="89"/>
        <v>-9.424777961</v>
      </c>
      <c r="CQ118" s="141">
        <f t="shared" si="90"/>
        <v>-3.141592654</v>
      </c>
      <c r="CR118" s="122">
        <f t="shared" si="91"/>
        <v>3.141592654</v>
      </c>
      <c r="CS118" s="142">
        <f t="shared" si="92"/>
        <v>18568947428093</v>
      </c>
      <c r="CT118" s="130">
        <f t="shared" si="93"/>
        <v>18568947428093</v>
      </c>
      <c r="CU118" s="143">
        <f t="shared" si="94"/>
        <v>-74275789712372</v>
      </c>
      <c r="CV118" s="143">
        <f t="shared" si="95"/>
        <v>0.009096160813</v>
      </c>
      <c r="CW118" s="143">
        <f t="shared" si="96"/>
        <v>3.141592654</v>
      </c>
      <c r="CX118" s="124">
        <f t="shared" si="97"/>
        <v>74275789712372</v>
      </c>
      <c r="CY118" s="140">
        <f t="shared" si="98"/>
        <v>-9.424777961</v>
      </c>
      <c r="CZ118" s="140">
        <f t="shared" si="99"/>
        <v>0</v>
      </c>
      <c r="DA118" s="141">
        <f t="shared" si="100"/>
        <v>-9.424777961</v>
      </c>
      <c r="DB118" s="141">
        <f t="shared" si="101"/>
        <v>-3.141592654</v>
      </c>
      <c r="DC118" s="122">
        <f t="shared" si="102"/>
        <v>3.141592654</v>
      </c>
      <c r="DD118" s="142">
        <f t="shared" si="103"/>
        <v>91565.32027</v>
      </c>
      <c r="DE118" s="142">
        <f t="shared" si="104"/>
        <v>1532894.686</v>
      </c>
      <c r="DF118" s="130">
        <f t="shared" si="105"/>
        <v>140359992818</v>
      </c>
      <c r="DG118" s="143">
        <f t="shared" si="106"/>
        <v>-561439971272</v>
      </c>
      <c r="DH118" s="143">
        <f t="shared" si="107"/>
        <v>0.00006875656637</v>
      </c>
      <c r="DI118" s="143">
        <f t="shared" si="108"/>
        <v>3.141592654</v>
      </c>
      <c r="DJ118" s="124">
        <f t="shared" si="109"/>
        <v>561439971272</v>
      </c>
      <c r="DK118" s="140">
        <f t="shared" ref="DK118:DM118" si="2058">DK$2*AD118</f>
        <v>-3.141592654</v>
      </c>
      <c r="DL118" s="140">
        <f t="shared" si="2058"/>
        <v>-3.141592654</v>
      </c>
      <c r="DM118" s="140">
        <f t="shared" si="2058"/>
        <v>0</v>
      </c>
      <c r="DN118" s="141">
        <f t="shared" si="111"/>
        <v>-6.283185307</v>
      </c>
      <c r="DO118" s="141">
        <f t="shared" si="112"/>
        <v>0</v>
      </c>
      <c r="DP118" s="122">
        <f t="shared" si="113"/>
        <v>0</v>
      </c>
      <c r="DQ118" s="142">
        <f t="shared" ref="DQ118:DS118" si="2059">POWER(AH118,DQ$2)</f>
        <v>45.07236427</v>
      </c>
      <c r="DR118" s="142">
        <f t="shared" si="2059"/>
        <v>26480.6777</v>
      </c>
      <c r="DS118" s="142">
        <f t="shared" si="2059"/>
        <v>1532894.686</v>
      </c>
      <c r="DT118" s="130">
        <f t="shared" si="115"/>
        <v>1829581472540</v>
      </c>
      <c r="DU118" s="143">
        <f t="shared" si="116"/>
        <v>-32932466505719</v>
      </c>
      <c r="DV118" s="143">
        <f t="shared" si="117"/>
        <v>0</v>
      </c>
      <c r="DW118" s="143">
        <f t="shared" si="118"/>
        <v>3.141592654</v>
      </c>
      <c r="DX118" s="124">
        <f t="shared" si="119"/>
        <v>32932466505719</v>
      </c>
      <c r="DY118" s="140">
        <f t="shared" si="120"/>
        <v>0</v>
      </c>
      <c r="DZ118" s="141">
        <f t="shared" si="121"/>
        <v>0</v>
      </c>
      <c r="EA118" s="141">
        <f t="shared" si="122"/>
        <v>0</v>
      </c>
      <c r="EB118" s="122">
        <f t="shared" si="123"/>
        <v>0</v>
      </c>
      <c r="EC118" s="142">
        <f t="shared" si="124"/>
        <v>2349766116914</v>
      </c>
      <c r="ED118" s="130">
        <f t="shared" si="125"/>
        <v>2349766116914</v>
      </c>
      <c r="EE118" s="143">
        <f t="shared" si="126"/>
        <v>63443685156675</v>
      </c>
      <c r="EF118" s="143">
        <f t="shared" si="127"/>
        <v>0</v>
      </c>
      <c r="EG118" s="143">
        <f t="shared" si="128"/>
        <v>0</v>
      </c>
      <c r="EH118" s="124">
        <f t="shared" si="129"/>
        <v>63443685156675</v>
      </c>
      <c r="EI118" s="144">
        <f t="shared" ref="EI118:EJ118" si="2060">CK118+CU118+DG118+DU118+EE118</f>
        <v>-45750564881075</v>
      </c>
      <c r="EJ118" s="144">
        <f t="shared" si="2060"/>
        <v>0.009164917379</v>
      </c>
      <c r="EK118" s="144">
        <f t="shared" si="131"/>
        <v>3.141592654</v>
      </c>
      <c r="EL118" s="145">
        <f t="shared" si="132"/>
        <v>45750564881075</v>
      </c>
      <c r="EM118" s="140">
        <f t="shared" si="133"/>
        <v>1.570796327</v>
      </c>
      <c r="EN118" s="141">
        <f t="shared" si="134"/>
        <v>1.570796327</v>
      </c>
      <c r="EO118" s="141">
        <f t="shared" si="135"/>
        <v>1.570796327</v>
      </c>
      <c r="EP118" s="122">
        <f t="shared" si="136"/>
        <v>1.570796327</v>
      </c>
      <c r="EQ118" s="142">
        <f t="shared" si="137"/>
        <v>6763916.386</v>
      </c>
      <c r="ER118" s="130">
        <f t="shared" si="138"/>
        <v>6763916.386</v>
      </c>
      <c r="ES118" s="143">
        <f t="shared" si="139"/>
        <v>0.000000002152092671</v>
      </c>
      <c r="ET118" s="143">
        <f t="shared" si="140"/>
        <v>35146340.52</v>
      </c>
      <c r="EU118" s="143">
        <f t="shared" si="141"/>
        <v>1.570796327</v>
      </c>
      <c r="EV118" s="124">
        <f t="shared" si="142"/>
        <v>35146340.52</v>
      </c>
      <c r="EW118" s="144">
        <f t="shared" ref="EW118:EX118" si="2061">BY118+ES118</f>
        <v>-30463105.1</v>
      </c>
      <c r="EX118" s="144">
        <f t="shared" si="2061"/>
        <v>35146340.52</v>
      </c>
      <c r="EY118" s="144">
        <f t="shared" si="144"/>
        <v>2.284934847</v>
      </c>
      <c r="EZ118" s="145">
        <f t="shared" si="145"/>
        <v>46510923.71</v>
      </c>
      <c r="FA118" s="140">
        <f t="shared" si="146"/>
        <v>0.7616449491</v>
      </c>
      <c r="FB118" s="141">
        <f t="shared" si="147"/>
        <v>0.7616449491</v>
      </c>
      <c r="FC118" s="141">
        <f t="shared" si="148"/>
        <v>0.7616449491</v>
      </c>
      <c r="FD118" s="122">
        <f t="shared" si="149"/>
        <v>0.7616449491</v>
      </c>
      <c r="FE118" s="142">
        <f t="shared" si="150"/>
        <v>359.626474</v>
      </c>
      <c r="FF118" s="130">
        <f t="shared" si="151"/>
        <v>359.626474</v>
      </c>
      <c r="FG118" s="143">
        <f t="shared" si="152"/>
        <v>68.85678086</v>
      </c>
      <c r="FH118" s="143">
        <f t="shared" si="153"/>
        <v>65.66095127</v>
      </c>
      <c r="FI118" s="143">
        <f t="shared" si="154"/>
        <v>0.7616449491</v>
      </c>
      <c r="FJ118" s="124">
        <f t="shared" si="155"/>
        <v>95.14524052</v>
      </c>
      <c r="FK118" s="140">
        <f t="shared" si="156"/>
        <v>-6.283185307</v>
      </c>
      <c r="FL118" s="141">
        <f t="shared" si="157"/>
        <v>-6.283185307</v>
      </c>
      <c r="FM118" s="141">
        <f t="shared" si="158"/>
        <v>0</v>
      </c>
      <c r="FN118" s="122">
        <f t="shared" si="159"/>
        <v>0</v>
      </c>
      <c r="FO118" s="142">
        <f t="shared" si="160"/>
        <v>2031.518021</v>
      </c>
      <c r="FP118" s="130">
        <f t="shared" si="161"/>
        <v>2031.518021</v>
      </c>
      <c r="FQ118" s="143">
        <f t="shared" si="162"/>
        <v>-2031.518021</v>
      </c>
      <c r="FR118" s="143">
        <f t="shared" si="163"/>
        <v>0</v>
      </c>
      <c r="FS118" s="143">
        <f t="shared" si="164"/>
        <v>3.141592654</v>
      </c>
      <c r="FT118" s="124">
        <f t="shared" si="165"/>
        <v>2031.518021</v>
      </c>
      <c r="FU118" s="144">
        <f t="shared" si="166"/>
        <v>-81473.55113</v>
      </c>
      <c r="FV118" s="144">
        <f t="shared" si="167"/>
        <v>0</v>
      </c>
      <c r="FW118" s="144">
        <f t="shared" si="168"/>
        <v>-3.141592654</v>
      </c>
      <c r="FX118" s="145">
        <f t="shared" si="169"/>
        <v>81473.55113</v>
      </c>
      <c r="FY118" s="140">
        <f t="shared" si="170"/>
        <v>-3.141592654</v>
      </c>
      <c r="FZ118" s="140">
        <f t="shared" si="171"/>
        <v>-0.7616449491</v>
      </c>
      <c r="GA118" s="141">
        <f t="shared" si="172"/>
        <v>-3.903237603</v>
      </c>
      <c r="GB118" s="141">
        <f t="shared" si="173"/>
        <v>-3.903237603</v>
      </c>
      <c r="GC118" s="122">
        <f t="shared" si="174"/>
        <v>2.379947705</v>
      </c>
      <c r="GD118" s="142">
        <f t="shared" si="175"/>
        <v>81473.55113</v>
      </c>
      <c r="GE118" s="142">
        <f t="shared" si="176"/>
        <v>0.01051024722</v>
      </c>
      <c r="GF118" s="130">
        <f t="shared" si="177"/>
        <v>856.3071646</v>
      </c>
      <c r="GG118" s="143">
        <f t="shared" si="178"/>
        <v>-68.85678086</v>
      </c>
      <c r="GH118" s="143">
        <f t="shared" si="179"/>
        <v>65.66095127</v>
      </c>
      <c r="GI118" s="143">
        <f t="shared" si="180"/>
        <v>2.379947705</v>
      </c>
      <c r="GJ118" s="124">
        <f t="shared" si="181"/>
        <v>95.14524052</v>
      </c>
      <c r="GK118" s="146">
        <f t="shared" si="182"/>
        <v>-0.5</v>
      </c>
      <c r="GL118" s="127">
        <f t="shared" si="183"/>
        <v>-0.8660254038</v>
      </c>
      <c r="GM118" s="146">
        <f t="shared" si="184"/>
        <v>-2.094395102</v>
      </c>
      <c r="GN118" s="127">
        <f t="shared" si="185"/>
        <v>1</v>
      </c>
      <c r="GO118" s="147">
        <f t="shared" si="186"/>
        <v>-0.5</v>
      </c>
      <c r="GP118" s="128">
        <f t="shared" si="187"/>
        <v>0.8660254038</v>
      </c>
      <c r="GQ118" s="147">
        <f t="shared" si="188"/>
        <v>2.094395102</v>
      </c>
      <c r="GR118" s="128">
        <f t="shared" si="189"/>
        <v>1</v>
      </c>
      <c r="GS118" s="140">
        <f t="shared" si="190"/>
        <v>-2.094395102</v>
      </c>
      <c r="GT118" s="140">
        <f t="shared" si="191"/>
        <v>0.7616449491</v>
      </c>
      <c r="GU118" s="141">
        <f t="shared" si="192"/>
        <v>-1.332750153</v>
      </c>
      <c r="GV118" s="141">
        <f t="shared" si="193"/>
        <v>-1.332750153</v>
      </c>
      <c r="GW118" s="122">
        <f t="shared" si="194"/>
        <v>-1.332750153</v>
      </c>
      <c r="GX118" s="142">
        <f t="shared" si="195"/>
        <v>1</v>
      </c>
      <c r="GY118" s="142">
        <f t="shared" si="196"/>
        <v>95.14524052</v>
      </c>
      <c r="GZ118" s="130">
        <f t="shared" si="197"/>
        <v>95.14524052</v>
      </c>
      <c r="HA118" s="143">
        <f t="shared" si="198"/>
        <v>22.43566141</v>
      </c>
      <c r="HB118" s="143">
        <f t="shared" si="199"/>
        <v>-92.46219709</v>
      </c>
      <c r="HC118" s="143">
        <f t="shared" si="200"/>
        <v>-1.332750153</v>
      </c>
      <c r="HD118" s="124">
        <f t="shared" si="201"/>
        <v>95.14524052</v>
      </c>
      <c r="HE118" s="140">
        <f t="shared" si="202"/>
        <v>2.094395102</v>
      </c>
      <c r="HF118" s="140">
        <f t="shared" si="203"/>
        <v>2.379947705</v>
      </c>
      <c r="HG118" s="141">
        <f t="shared" si="204"/>
        <v>4.474342807</v>
      </c>
      <c r="HH118" s="141">
        <f t="shared" si="205"/>
        <v>4.474342807</v>
      </c>
      <c r="HI118" s="122">
        <f t="shared" si="206"/>
        <v>-1.8088425</v>
      </c>
      <c r="HJ118" s="142">
        <f t="shared" si="207"/>
        <v>1</v>
      </c>
      <c r="HK118" s="142">
        <f t="shared" si="208"/>
        <v>95.14524052</v>
      </c>
      <c r="HL118" s="130">
        <f t="shared" si="209"/>
        <v>95.14524052</v>
      </c>
      <c r="HM118" s="143">
        <f t="shared" si="210"/>
        <v>-22.43566141</v>
      </c>
      <c r="HN118" s="143">
        <f t="shared" si="211"/>
        <v>-92.46219709</v>
      </c>
      <c r="HO118" s="143">
        <f t="shared" si="212"/>
        <v>-1.8088425</v>
      </c>
      <c r="HP118" s="124">
        <f t="shared" si="213"/>
        <v>95.14524052</v>
      </c>
      <c r="HQ118" s="140">
        <f t="shared" si="214"/>
        <v>2.094395102</v>
      </c>
      <c r="HR118" s="140">
        <f t="shared" si="215"/>
        <v>0.7616449491</v>
      </c>
      <c r="HS118" s="141">
        <f t="shared" si="216"/>
        <v>2.856040051</v>
      </c>
      <c r="HT118" s="141">
        <f t="shared" si="217"/>
        <v>2.856040051</v>
      </c>
      <c r="HU118" s="122">
        <f t="shared" si="218"/>
        <v>2.856040051</v>
      </c>
      <c r="HV118" s="142">
        <f t="shared" si="219"/>
        <v>1</v>
      </c>
      <c r="HW118" s="142">
        <f t="shared" si="220"/>
        <v>95.14524052</v>
      </c>
      <c r="HX118" s="130">
        <f t="shared" si="221"/>
        <v>95.14524052</v>
      </c>
      <c r="HY118" s="143">
        <f t="shared" si="222"/>
        <v>-91.29244227</v>
      </c>
      <c r="HZ118" s="143">
        <f t="shared" si="223"/>
        <v>26.80124581</v>
      </c>
      <c r="IA118" s="143">
        <f t="shared" si="224"/>
        <v>2.856040051</v>
      </c>
      <c r="IB118" s="124">
        <f t="shared" si="225"/>
        <v>95.14524052</v>
      </c>
      <c r="IC118" s="140">
        <f t="shared" si="226"/>
        <v>-2.094395102</v>
      </c>
      <c r="ID118" s="140">
        <f t="shared" si="227"/>
        <v>2.379947705</v>
      </c>
      <c r="IE118" s="141">
        <f t="shared" si="228"/>
        <v>0.2855526021</v>
      </c>
      <c r="IF118" s="141">
        <f t="shared" si="229"/>
        <v>0.2855526021</v>
      </c>
      <c r="IG118" s="122">
        <f t="shared" si="230"/>
        <v>0.2855526021</v>
      </c>
      <c r="IH118" s="142">
        <f t="shared" si="231"/>
        <v>1</v>
      </c>
      <c r="II118" s="142">
        <f t="shared" si="232"/>
        <v>95.14524052</v>
      </c>
      <c r="IJ118" s="130">
        <f t="shared" si="233"/>
        <v>95.14524052</v>
      </c>
      <c r="IK118" s="143">
        <f t="shared" si="234"/>
        <v>91.29244227</v>
      </c>
      <c r="IL118" s="143">
        <f t="shared" si="235"/>
        <v>26.80124581</v>
      </c>
      <c r="IM118" s="143">
        <f t="shared" si="236"/>
        <v>0.2855526021</v>
      </c>
      <c r="IN118" s="124">
        <f t="shared" si="237"/>
        <v>95.14524052</v>
      </c>
    </row>
    <row r="119" ht="12.75" customHeight="1">
      <c r="A119" s="129">
        <f>'Cortez Cubic'!AP119</f>
        <v>-0.2187762226</v>
      </c>
      <c r="B119" s="129">
        <f>'Cortez Cubic'!AQ119</f>
        <v>5.272567052</v>
      </c>
      <c r="C119" s="129">
        <f>'Cortez Cubic'!AR119</f>
        <v>2437.198093</v>
      </c>
      <c r="D119" s="129">
        <f>'Cortez Cubic'!AS119</f>
        <v>-66696.67267</v>
      </c>
      <c r="E119" s="129">
        <f t="shared" ref="E119:H119" si="2062">0</f>
        <v>0</v>
      </c>
      <c r="F119" s="129">
        <f t="shared" si="2062"/>
        <v>0</v>
      </c>
      <c r="G119" s="129">
        <f t="shared" si="2062"/>
        <v>0</v>
      </c>
      <c r="H119" s="129">
        <f t="shared" si="2062"/>
        <v>0</v>
      </c>
      <c r="I119" s="110">
        <f>'Cortez Cubic'!I119</f>
        <v>34</v>
      </c>
      <c r="J119" s="130">
        <f t="shared" si="28"/>
        <v>27.60594737</v>
      </c>
      <c r="K119" s="131">
        <f t="shared" si="29"/>
        <v>0</v>
      </c>
      <c r="L119" s="131">
        <f t="shared" si="30"/>
        <v>1</v>
      </c>
      <c r="M119" s="132">
        <f t="shared" si="31"/>
        <v>6.394052631</v>
      </c>
      <c r="N119" s="133">
        <f t="shared" si="32"/>
        <v>75.74324572</v>
      </c>
      <c r="O119" s="134">
        <f t="shared" si="33"/>
        <v>103.3491931</v>
      </c>
      <c r="P119" s="134">
        <f t="shared" si="34"/>
        <v>0</v>
      </c>
      <c r="Q119" s="135">
        <f t="shared" si="35"/>
        <v>27.60594737</v>
      </c>
      <c r="R119" s="135">
        <f t="shared" si="36"/>
        <v>0</v>
      </c>
      <c r="S119" s="136">
        <f t="shared" si="37"/>
        <v>-106.8548658</v>
      </c>
      <c r="T119" s="136">
        <f t="shared" si="38"/>
        <v>0</v>
      </c>
      <c r="U119" s="137">
        <f t="shared" ref="U119:X119" si="2063">ATAN2(A119,E119)</f>
        <v>3.141592654</v>
      </c>
      <c r="V119" s="137">
        <f t="shared" si="2063"/>
        <v>0</v>
      </c>
      <c r="W119" s="137">
        <f t="shared" si="2063"/>
        <v>0</v>
      </c>
      <c r="X119" s="137">
        <f t="shared" si="2063"/>
        <v>3.141592654</v>
      </c>
      <c r="Y119" s="137">
        <f t="shared" ref="Y119:AB119" si="2064">SQRT(POWER(A119,2)+POWER(E119,2))</f>
        <v>0.2187762226</v>
      </c>
      <c r="Z119" s="137">
        <f t="shared" si="2064"/>
        <v>5.272567052</v>
      </c>
      <c r="AA119" s="137">
        <f t="shared" si="2064"/>
        <v>2437.198093</v>
      </c>
      <c r="AB119" s="137">
        <f t="shared" si="2064"/>
        <v>66696.67267</v>
      </c>
      <c r="AC119" s="138">
        <f t="shared" ref="AC119:AF119" si="2065">U119-$U119</f>
        <v>0</v>
      </c>
      <c r="AD119" s="138">
        <f t="shared" si="2065"/>
        <v>-3.141592654</v>
      </c>
      <c r="AE119" s="138">
        <f t="shared" si="2065"/>
        <v>-3.141592654</v>
      </c>
      <c r="AF119" s="138">
        <f t="shared" si="2065"/>
        <v>0</v>
      </c>
      <c r="AG119" s="138">
        <f t="shared" ref="AG119:AJ119" si="2066">Y119/$Y119</f>
        <v>1</v>
      </c>
      <c r="AH119" s="138">
        <f t="shared" si="2066"/>
        <v>24.10027465</v>
      </c>
      <c r="AI119" s="138">
        <f t="shared" si="2066"/>
        <v>11140.14158</v>
      </c>
      <c r="AJ119" s="138">
        <f t="shared" si="2066"/>
        <v>304862.5298</v>
      </c>
      <c r="AK119" s="139">
        <f t="shared" ref="AK119:AN119" si="2067">AG119*COS(AC119)</f>
        <v>1</v>
      </c>
      <c r="AL119" s="139">
        <f t="shared" si="2067"/>
        <v>-24.10027465</v>
      </c>
      <c r="AM119" s="139">
        <f t="shared" si="2067"/>
        <v>-11140.14158</v>
      </c>
      <c r="AN119" s="139">
        <f t="shared" si="2067"/>
        <v>304862.5298</v>
      </c>
      <c r="AO119" s="129">
        <f t="shared" ref="AO119:AR119" si="2068">AG119*SIN(AC119)</f>
        <v>0</v>
      </c>
      <c r="AP119" s="129">
        <f t="shared" si="2068"/>
        <v>0</v>
      </c>
      <c r="AQ119" s="129">
        <f t="shared" si="2068"/>
        <v>0</v>
      </c>
      <c r="AR119" s="129">
        <f t="shared" si="2068"/>
        <v>0</v>
      </c>
      <c r="AS119" s="140">
        <f t="shared" si="45"/>
        <v>-9.424777961</v>
      </c>
      <c r="AT119" s="141">
        <f t="shared" si="46"/>
        <v>-9.424777961</v>
      </c>
      <c r="AU119" s="141">
        <f t="shared" si="47"/>
        <v>-3.141592654</v>
      </c>
      <c r="AV119" s="122">
        <f t="shared" si="48"/>
        <v>3.141592654</v>
      </c>
      <c r="AW119" s="142">
        <f t="shared" si="49"/>
        <v>13997.99957</v>
      </c>
      <c r="AX119" s="130">
        <f t="shared" si="50"/>
        <v>13997.99957</v>
      </c>
      <c r="AY119" s="143">
        <f t="shared" si="51"/>
        <v>27995.99913</v>
      </c>
      <c r="AZ119" s="143">
        <f t="shared" si="52"/>
        <v>0</v>
      </c>
      <c r="BA119" s="143">
        <f t="shared" si="53"/>
        <v>0</v>
      </c>
      <c r="BB119" s="124">
        <f t="shared" si="54"/>
        <v>27995.99913</v>
      </c>
      <c r="BC119" s="140">
        <f t="shared" ref="BC119:BD119" si="2069">BC$2*AD119</f>
        <v>-3.141592654</v>
      </c>
      <c r="BD119" s="140">
        <f t="shared" si="2069"/>
        <v>-3.141592654</v>
      </c>
      <c r="BE119" s="141">
        <f t="shared" si="56"/>
        <v>-6.283185307</v>
      </c>
      <c r="BF119" s="141">
        <f t="shared" si="57"/>
        <v>0</v>
      </c>
      <c r="BG119" s="122">
        <f t="shared" si="58"/>
        <v>0</v>
      </c>
      <c r="BH119" s="142">
        <f t="shared" ref="BH119:BI119" si="2070">POWER(AH119,BH$2)</f>
        <v>24.10027465</v>
      </c>
      <c r="BI119" s="142">
        <f t="shared" si="2070"/>
        <v>11140.14158</v>
      </c>
      <c r="BJ119" s="130">
        <f t="shared" si="60"/>
        <v>268480.4716</v>
      </c>
      <c r="BK119" s="143">
        <f t="shared" si="61"/>
        <v>2416324.245</v>
      </c>
      <c r="BL119" s="143">
        <f t="shared" si="62"/>
        <v>0</v>
      </c>
      <c r="BM119" s="143">
        <f t="shared" si="63"/>
        <v>0</v>
      </c>
      <c r="BN119" s="124">
        <f t="shared" si="64"/>
        <v>2416324.245</v>
      </c>
      <c r="BO119" s="140">
        <f t="shared" si="65"/>
        <v>0</v>
      </c>
      <c r="BP119" s="141">
        <f t="shared" si="66"/>
        <v>0</v>
      </c>
      <c r="BQ119" s="141">
        <f t="shared" si="67"/>
        <v>0</v>
      </c>
      <c r="BR119" s="122">
        <f t="shared" si="68"/>
        <v>0</v>
      </c>
      <c r="BS119" s="142">
        <f t="shared" si="69"/>
        <v>304862.5298</v>
      </c>
      <c r="BT119" s="130">
        <f t="shared" si="70"/>
        <v>304862.5298</v>
      </c>
      <c r="BU119" s="143">
        <f t="shared" si="71"/>
        <v>-8231288.304</v>
      </c>
      <c r="BV119" s="143">
        <f t="shared" si="72"/>
        <v>0</v>
      </c>
      <c r="BW119" s="143">
        <f t="shared" si="73"/>
        <v>3.141592654</v>
      </c>
      <c r="BX119" s="124">
        <f t="shared" si="74"/>
        <v>8231288.304</v>
      </c>
      <c r="BY119" s="144">
        <f t="shared" ref="BY119:BZ119" si="2071">AY119+BK119+BU119</f>
        <v>-5786968.06</v>
      </c>
      <c r="BZ119" s="144">
        <f t="shared" si="2071"/>
        <v>0</v>
      </c>
      <c r="CA119" s="144">
        <f t="shared" si="76"/>
        <v>-3.141592654</v>
      </c>
      <c r="CB119" s="145">
        <f t="shared" si="77"/>
        <v>5786968.06</v>
      </c>
      <c r="CC119" s="140">
        <f t="shared" ref="CC119:CD119" si="2072">CC$2*AD119</f>
        <v>-6.283185307</v>
      </c>
      <c r="CD119" s="140">
        <f t="shared" si="2072"/>
        <v>-6.283185307</v>
      </c>
      <c r="CE119" s="141">
        <f t="shared" si="79"/>
        <v>-12.56637061</v>
      </c>
      <c r="CF119" s="141">
        <f t="shared" si="80"/>
        <v>0</v>
      </c>
      <c r="CG119" s="122">
        <f t="shared" si="81"/>
        <v>0</v>
      </c>
      <c r="CH119" s="142">
        <f t="shared" ref="CH119:CI119" si="2073">POWER(AH119,CH$2)</f>
        <v>580.8232383</v>
      </c>
      <c r="CI119" s="142">
        <f t="shared" si="2073"/>
        <v>124102754.3</v>
      </c>
      <c r="CJ119" s="130">
        <f t="shared" si="83"/>
        <v>72081763655</v>
      </c>
      <c r="CK119" s="143">
        <f t="shared" si="84"/>
        <v>-72081763655</v>
      </c>
      <c r="CL119" s="143">
        <f t="shared" si="85"/>
        <v>0</v>
      </c>
      <c r="CM119" s="143">
        <f t="shared" si="86"/>
        <v>3.141592654</v>
      </c>
      <c r="CN119" s="124">
        <f t="shared" si="87"/>
        <v>72081763655</v>
      </c>
      <c r="CO119" s="140">
        <f t="shared" si="88"/>
        <v>-9.424777961</v>
      </c>
      <c r="CP119" s="141">
        <f t="shared" si="89"/>
        <v>-9.424777961</v>
      </c>
      <c r="CQ119" s="141">
        <f t="shared" si="90"/>
        <v>-3.141592654</v>
      </c>
      <c r="CR119" s="122">
        <f t="shared" si="91"/>
        <v>3.141592654</v>
      </c>
      <c r="CS119" s="142">
        <f t="shared" si="92"/>
        <v>1382522253251</v>
      </c>
      <c r="CT119" s="130">
        <f t="shared" si="93"/>
        <v>1382522253251</v>
      </c>
      <c r="CU119" s="143">
        <f t="shared" si="94"/>
        <v>-5530089013004</v>
      </c>
      <c r="CV119" s="143">
        <f t="shared" si="95"/>
        <v>0.0006772405809</v>
      </c>
      <c r="CW119" s="143">
        <f t="shared" si="96"/>
        <v>3.141592654</v>
      </c>
      <c r="CX119" s="124">
        <f t="shared" si="97"/>
        <v>5530089013004</v>
      </c>
      <c r="CY119" s="140">
        <f t="shared" si="98"/>
        <v>-9.424777961</v>
      </c>
      <c r="CZ119" s="140">
        <f t="shared" si="99"/>
        <v>0</v>
      </c>
      <c r="DA119" s="141">
        <f t="shared" si="100"/>
        <v>-9.424777961</v>
      </c>
      <c r="DB119" s="141">
        <f t="shared" si="101"/>
        <v>-3.141592654</v>
      </c>
      <c r="DC119" s="122">
        <f t="shared" si="102"/>
        <v>3.141592654</v>
      </c>
      <c r="DD119" s="142">
        <f t="shared" si="103"/>
        <v>13997.99957</v>
      </c>
      <c r="DE119" s="142">
        <f t="shared" si="104"/>
        <v>304862.5298</v>
      </c>
      <c r="DF119" s="130">
        <f t="shared" si="105"/>
        <v>4267465560</v>
      </c>
      <c r="DG119" s="143">
        <f t="shared" si="106"/>
        <v>-17069862239</v>
      </c>
      <c r="DH119" s="143">
        <f t="shared" si="107"/>
        <v>0.000002090455215</v>
      </c>
      <c r="DI119" s="143">
        <f t="shared" si="108"/>
        <v>3.141592654</v>
      </c>
      <c r="DJ119" s="124">
        <f t="shared" si="109"/>
        <v>17069862239</v>
      </c>
      <c r="DK119" s="140">
        <f t="shared" ref="DK119:DM119" si="2074">DK$2*AD119</f>
        <v>-3.141592654</v>
      </c>
      <c r="DL119" s="140">
        <f t="shared" si="2074"/>
        <v>-3.141592654</v>
      </c>
      <c r="DM119" s="140">
        <f t="shared" si="2074"/>
        <v>0</v>
      </c>
      <c r="DN119" s="141">
        <f t="shared" si="111"/>
        <v>-6.283185307</v>
      </c>
      <c r="DO119" s="141">
        <f t="shared" si="112"/>
        <v>0</v>
      </c>
      <c r="DP119" s="122">
        <f t="shared" si="113"/>
        <v>0</v>
      </c>
      <c r="DQ119" s="142">
        <f t="shared" ref="DQ119:DS119" si="2075">POWER(AH119,DQ$2)</f>
        <v>24.10027465</v>
      </c>
      <c r="DR119" s="142">
        <f t="shared" si="2075"/>
        <v>11140.14158</v>
      </c>
      <c r="DS119" s="142">
        <f t="shared" si="2075"/>
        <v>304862.5298</v>
      </c>
      <c r="DT119" s="130">
        <f t="shared" si="115"/>
        <v>81849635779</v>
      </c>
      <c r="DU119" s="143">
        <f t="shared" si="116"/>
        <v>-1473293444021</v>
      </c>
      <c r="DV119" s="143">
        <f t="shared" si="117"/>
        <v>0</v>
      </c>
      <c r="DW119" s="143">
        <f t="shared" si="118"/>
        <v>3.141592654</v>
      </c>
      <c r="DX119" s="124">
        <f t="shared" si="119"/>
        <v>1473293444021</v>
      </c>
      <c r="DY119" s="140">
        <f t="shared" si="120"/>
        <v>0</v>
      </c>
      <c r="DZ119" s="141">
        <f t="shared" si="121"/>
        <v>0</v>
      </c>
      <c r="EA119" s="141">
        <f t="shared" si="122"/>
        <v>0</v>
      </c>
      <c r="EB119" s="122">
        <f t="shared" si="123"/>
        <v>0</v>
      </c>
      <c r="EC119" s="142">
        <f t="shared" si="124"/>
        <v>92941162057</v>
      </c>
      <c r="ED119" s="130">
        <f t="shared" si="125"/>
        <v>92941162057</v>
      </c>
      <c r="EE119" s="143">
        <f t="shared" si="126"/>
        <v>2509411375526</v>
      </c>
      <c r="EF119" s="143">
        <f t="shared" si="127"/>
        <v>0</v>
      </c>
      <c r="EG119" s="143">
        <f t="shared" si="128"/>
        <v>0</v>
      </c>
      <c r="EH119" s="124">
        <f t="shared" si="129"/>
        <v>2509411375526</v>
      </c>
      <c r="EI119" s="144">
        <f t="shared" ref="EI119:EJ119" si="2076">CK119+CU119+DG119+DU119+EE119</f>
        <v>-4583122707393</v>
      </c>
      <c r="EJ119" s="144">
        <f t="shared" si="2076"/>
        <v>0.0006793310361</v>
      </c>
      <c r="EK119" s="144">
        <f t="shared" si="131"/>
        <v>3.141592654</v>
      </c>
      <c r="EL119" s="145">
        <f t="shared" si="132"/>
        <v>4583122707393</v>
      </c>
      <c r="EM119" s="140">
        <f t="shared" si="133"/>
        <v>1.570796327</v>
      </c>
      <c r="EN119" s="141">
        <f t="shared" si="134"/>
        <v>1.570796327</v>
      </c>
      <c r="EO119" s="141">
        <f t="shared" si="135"/>
        <v>1.570796327</v>
      </c>
      <c r="EP119" s="122">
        <f t="shared" si="136"/>
        <v>1.570796327</v>
      </c>
      <c r="EQ119" s="142">
        <f t="shared" si="137"/>
        <v>2140822.904</v>
      </c>
      <c r="ER119" s="130">
        <f t="shared" si="138"/>
        <v>2140822.904</v>
      </c>
      <c r="ES119" s="143">
        <f t="shared" si="139"/>
        <v>0.0000000006811511288</v>
      </c>
      <c r="ET119" s="143">
        <f t="shared" si="140"/>
        <v>11124042.12</v>
      </c>
      <c r="EU119" s="143">
        <f t="shared" si="141"/>
        <v>1.570796327</v>
      </c>
      <c r="EV119" s="124">
        <f t="shared" si="142"/>
        <v>11124042.12</v>
      </c>
      <c r="EW119" s="144">
        <f t="shared" ref="EW119:EX119" si="2077">BY119+ES119</f>
        <v>-5786968.06</v>
      </c>
      <c r="EX119" s="144">
        <f t="shared" si="2077"/>
        <v>11124042.12</v>
      </c>
      <c r="EY119" s="144">
        <f t="shared" si="144"/>
        <v>2.050490112</v>
      </c>
      <c r="EZ119" s="145">
        <f t="shared" si="145"/>
        <v>12539270.81</v>
      </c>
      <c r="FA119" s="140">
        <f t="shared" si="146"/>
        <v>0.683496704</v>
      </c>
      <c r="FB119" s="141">
        <f t="shared" si="147"/>
        <v>0.683496704</v>
      </c>
      <c r="FC119" s="141">
        <f t="shared" si="148"/>
        <v>0.683496704</v>
      </c>
      <c r="FD119" s="122">
        <f t="shared" si="149"/>
        <v>0.683496704</v>
      </c>
      <c r="FE119" s="142">
        <f t="shared" si="150"/>
        <v>232.3222262</v>
      </c>
      <c r="FF119" s="130">
        <f t="shared" si="151"/>
        <v>232.3222262</v>
      </c>
      <c r="FG119" s="143">
        <f t="shared" si="152"/>
        <v>47.6578841</v>
      </c>
      <c r="FH119" s="143">
        <f t="shared" si="153"/>
        <v>38.81549334</v>
      </c>
      <c r="FI119" s="143">
        <f t="shared" si="154"/>
        <v>0.683496704</v>
      </c>
      <c r="FJ119" s="124">
        <f t="shared" si="155"/>
        <v>61.46475771</v>
      </c>
      <c r="FK119" s="140">
        <f t="shared" si="156"/>
        <v>-6.283185307</v>
      </c>
      <c r="FL119" s="141">
        <f t="shared" si="157"/>
        <v>-6.283185307</v>
      </c>
      <c r="FM119" s="141">
        <f t="shared" si="158"/>
        <v>0</v>
      </c>
      <c r="FN119" s="122">
        <f t="shared" si="159"/>
        <v>0</v>
      </c>
      <c r="FO119" s="142">
        <f t="shared" si="160"/>
        <v>580.8232383</v>
      </c>
      <c r="FP119" s="130">
        <f t="shared" si="161"/>
        <v>580.8232383</v>
      </c>
      <c r="FQ119" s="143">
        <f t="shared" si="162"/>
        <v>-580.8232383</v>
      </c>
      <c r="FR119" s="143">
        <f t="shared" si="163"/>
        <v>0</v>
      </c>
      <c r="FS119" s="143">
        <f t="shared" si="164"/>
        <v>3.141592654</v>
      </c>
      <c r="FT119" s="124">
        <f t="shared" si="165"/>
        <v>580.8232383</v>
      </c>
      <c r="FU119" s="144">
        <f t="shared" si="166"/>
        <v>-34001.24797</v>
      </c>
      <c r="FV119" s="144">
        <f t="shared" si="167"/>
        <v>0</v>
      </c>
      <c r="FW119" s="144">
        <f t="shared" si="168"/>
        <v>-3.141592654</v>
      </c>
      <c r="FX119" s="145">
        <f t="shared" si="169"/>
        <v>34001.24797</v>
      </c>
      <c r="FY119" s="140">
        <f t="shared" si="170"/>
        <v>-3.141592654</v>
      </c>
      <c r="FZ119" s="140">
        <f t="shared" si="171"/>
        <v>-0.683496704</v>
      </c>
      <c r="GA119" s="141">
        <f t="shared" si="172"/>
        <v>-3.825089358</v>
      </c>
      <c r="GB119" s="141">
        <f t="shared" si="173"/>
        <v>-3.825089358</v>
      </c>
      <c r="GC119" s="122">
        <f t="shared" si="174"/>
        <v>2.45809595</v>
      </c>
      <c r="GD119" s="142">
        <f t="shared" si="175"/>
        <v>34001.24797</v>
      </c>
      <c r="GE119" s="142">
        <f t="shared" si="176"/>
        <v>0.01626948575</v>
      </c>
      <c r="GF119" s="130">
        <f t="shared" si="177"/>
        <v>553.1828194</v>
      </c>
      <c r="GG119" s="143">
        <f t="shared" si="178"/>
        <v>-47.6578841</v>
      </c>
      <c r="GH119" s="143">
        <f t="shared" si="179"/>
        <v>38.81549334</v>
      </c>
      <c r="GI119" s="143">
        <f t="shared" si="180"/>
        <v>2.45809595</v>
      </c>
      <c r="GJ119" s="124">
        <f t="shared" si="181"/>
        <v>61.46475771</v>
      </c>
      <c r="GK119" s="146">
        <f t="shared" si="182"/>
        <v>-0.5</v>
      </c>
      <c r="GL119" s="127">
        <f t="shared" si="183"/>
        <v>-0.8660254038</v>
      </c>
      <c r="GM119" s="146">
        <f t="shared" si="184"/>
        <v>-2.094395102</v>
      </c>
      <c r="GN119" s="127">
        <f t="shared" si="185"/>
        <v>1</v>
      </c>
      <c r="GO119" s="147">
        <f t="shared" si="186"/>
        <v>-0.5</v>
      </c>
      <c r="GP119" s="128">
        <f t="shared" si="187"/>
        <v>0.8660254038</v>
      </c>
      <c r="GQ119" s="147">
        <f t="shared" si="188"/>
        <v>2.094395102</v>
      </c>
      <c r="GR119" s="128">
        <f t="shared" si="189"/>
        <v>1</v>
      </c>
      <c r="GS119" s="140">
        <f t="shared" si="190"/>
        <v>-2.094395102</v>
      </c>
      <c r="GT119" s="140">
        <f t="shared" si="191"/>
        <v>0.683496704</v>
      </c>
      <c r="GU119" s="141">
        <f t="shared" si="192"/>
        <v>-1.410898398</v>
      </c>
      <c r="GV119" s="141">
        <f t="shared" si="193"/>
        <v>-1.410898398</v>
      </c>
      <c r="GW119" s="122">
        <f t="shared" si="194"/>
        <v>-1.410898398</v>
      </c>
      <c r="GX119" s="142">
        <f t="shared" si="195"/>
        <v>1</v>
      </c>
      <c r="GY119" s="142">
        <f t="shared" si="196"/>
        <v>61.46475771</v>
      </c>
      <c r="GZ119" s="130">
        <f t="shared" si="197"/>
        <v>61.46475771</v>
      </c>
      <c r="HA119" s="143">
        <f t="shared" si="198"/>
        <v>9.786261243</v>
      </c>
      <c r="HB119" s="143">
        <f t="shared" si="199"/>
        <v>-60.680685</v>
      </c>
      <c r="HC119" s="143">
        <f t="shared" si="200"/>
        <v>-1.410898398</v>
      </c>
      <c r="HD119" s="124">
        <f t="shared" si="201"/>
        <v>61.46475771</v>
      </c>
      <c r="HE119" s="140">
        <f t="shared" si="202"/>
        <v>2.094395102</v>
      </c>
      <c r="HF119" s="140">
        <f t="shared" si="203"/>
        <v>2.45809595</v>
      </c>
      <c r="HG119" s="141">
        <f t="shared" si="204"/>
        <v>4.552491052</v>
      </c>
      <c r="HH119" s="141">
        <f t="shared" si="205"/>
        <v>4.552491052</v>
      </c>
      <c r="HI119" s="122">
        <f t="shared" si="206"/>
        <v>-1.730694255</v>
      </c>
      <c r="HJ119" s="142">
        <f t="shared" si="207"/>
        <v>1</v>
      </c>
      <c r="HK119" s="142">
        <f t="shared" si="208"/>
        <v>61.46475771</v>
      </c>
      <c r="HL119" s="130">
        <f t="shared" si="209"/>
        <v>61.46475771</v>
      </c>
      <c r="HM119" s="143">
        <f t="shared" si="210"/>
        <v>-9.786261243</v>
      </c>
      <c r="HN119" s="143">
        <f t="shared" si="211"/>
        <v>-60.680685</v>
      </c>
      <c r="HO119" s="143">
        <f t="shared" si="212"/>
        <v>-1.730694255</v>
      </c>
      <c r="HP119" s="124">
        <f t="shared" si="213"/>
        <v>61.46475771</v>
      </c>
      <c r="HQ119" s="140">
        <f t="shared" si="214"/>
        <v>2.094395102</v>
      </c>
      <c r="HR119" s="140">
        <f t="shared" si="215"/>
        <v>0.683496704</v>
      </c>
      <c r="HS119" s="141">
        <f t="shared" si="216"/>
        <v>2.777891806</v>
      </c>
      <c r="HT119" s="141">
        <f t="shared" si="217"/>
        <v>2.777891806</v>
      </c>
      <c r="HU119" s="122">
        <f t="shared" si="218"/>
        <v>2.777891806</v>
      </c>
      <c r="HV119" s="142">
        <f t="shared" si="219"/>
        <v>1</v>
      </c>
      <c r="HW119" s="142">
        <f t="shared" si="220"/>
        <v>61.46475771</v>
      </c>
      <c r="HX119" s="130">
        <f t="shared" si="221"/>
        <v>61.46475771</v>
      </c>
      <c r="HY119" s="143">
        <f t="shared" si="222"/>
        <v>-57.44414535</v>
      </c>
      <c r="HZ119" s="143">
        <f t="shared" si="223"/>
        <v>21.86519165</v>
      </c>
      <c r="IA119" s="143">
        <f t="shared" si="224"/>
        <v>2.777891806</v>
      </c>
      <c r="IB119" s="124">
        <f t="shared" si="225"/>
        <v>61.46475771</v>
      </c>
      <c r="IC119" s="140">
        <f t="shared" si="226"/>
        <v>-2.094395102</v>
      </c>
      <c r="ID119" s="140">
        <f t="shared" si="227"/>
        <v>2.45809595</v>
      </c>
      <c r="IE119" s="141">
        <f t="shared" si="228"/>
        <v>0.3637008472</v>
      </c>
      <c r="IF119" s="141">
        <f t="shared" si="229"/>
        <v>0.3637008472</v>
      </c>
      <c r="IG119" s="122">
        <f t="shared" si="230"/>
        <v>0.3637008472</v>
      </c>
      <c r="IH119" s="142">
        <f t="shared" si="231"/>
        <v>1</v>
      </c>
      <c r="II119" s="142">
        <f t="shared" si="232"/>
        <v>61.46475771</v>
      </c>
      <c r="IJ119" s="130">
        <f t="shared" si="233"/>
        <v>61.46475771</v>
      </c>
      <c r="IK119" s="143">
        <f t="shared" si="234"/>
        <v>57.44414535</v>
      </c>
      <c r="IL119" s="143">
        <f t="shared" si="235"/>
        <v>21.86519165</v>
      </c>
      <c r="IM119" s="143">
        <f t="shared" si="236"/>
        <v>0.3637008472</v>
      </c>
      <c r="IN119" s="124">
        <f t="shared" si="237"/>
        <v>61.46475771</v>
      </c>
    </row>
    <row r="120" ht="12.75" customHeight="1">
      <c r="A120" s="129">
        <f>'Cortez Cubic'!AP120</f>
        <v>-0.2187762226</v>
      </c>
      <c r="B120" s="129">
        <f>'Cortez Cubic'!AQ120</f>
        <v>5.698208208</v>
      </c>
      <c r="C120" s="129">
        <f>'Cortez Cubic'!AR120</f>
        <v>37951.02238</v>
      </c>
      <c r="D120" s="129">
        <f>'Cortez Cubic'!AS120</f>
        <v>-6166742.988</v>
      </c>
      <c r="E120" s="129">
        <f t="shared" ref="E120:H120" si="2078">0</f>
        <v>0</v>
      </c>
      <c r="F120" s="129">
        <f t="shared" si="2078"/>
        <v>0</v>
      </c>
      <c r="G120" s="129">
        <f t="shared" si="2078"/>
        <v>0</v>
      </c>
      <c r="H120" s="129">
        <f t="shared" si="2078"/>
        <v>0</v>
      </c>
      <c r="I120" s="110">
        <f>'Cortez Cubic'!I120</f>
        <v>214</v>
      </c>
      <c r="J120" s="130">
        <f t="shared" si="28"/>
        <v>207.5952103</v>
      </c>
      <c r="K120" s="131">
        <f t="shared" si="29"/>
        <v>0</v>
      </c>
      <c r="L120" s="131">
        <f t="shared" si="30"/>
        <v>1</v>
      </c>
      <c r="M120" s="132">
        <f t="shared" si="31"/>
        <v>6.404789746</v>
      </c>
      <c r="N120" s="133">
        <f t="shared" si="32"/>
        <v>81.13089777</v>
      </c>
      <c r="O120" s="134">
        <f t="shared" si="33"/>
        <v>288.726108</v>
      </c>
      <c r="P120" s="134">
        <f t="shared" si="34"/>
        <v>0</v>
      </c>
      <c r="Q120" s="135">
        <f t="shared" si="35"/>
        <v>207.5952103</v>
      </c>
      <c r="R120" s="135">
        <f t="shared" si="36"/>
        <v>0</v>
      </c>
      <c r="S120" s="136">
        <f t="shared" si="37"/>
        <v>-470.2754887</v>
      </c>
      <c r="T120" s="136">
        <f t="shared" si="38"/>
        <v>0</v>
      </c>
      <c r="U120" s="137">
        <f t="shared" ref="U120:X120" si="2079">ATAN2(A120,E120)</f>
        <v>3.141592654</v>
      </c>
      <c r="V120" s="137">
        <f t="shared" si="2079"/>
        <v>0</v>
      </c>
      <c r="W120" s="137">
        <f t="shared" si="2079"/>
        <v>0</v>
      </c>
      <c r="X120" s="137">
        <f t="shared" si="2079"/>
        <v>3.141592654</v>
      </c>
      <c r="Y120" s="137">
        <f t="shared" ref="Y120:AB120" si="2080">SQRT(POWER(A120,2)+POWER(E120,2))</f>
        <v>0.2187762226</v>
      </c>
      <c r="Z120" s="137">
        <f t="shared" si="2080"/>
        <v>5.698208208</v>
      </c>
      <c r="AA120" s="137">
        <f t="shared" si="2080"/>
        <v>37951.02238</v>
      </c>
      <c r="AB120" s="137">
        <f t="shared" si="2080"/>
        <v>6166742.988</v>
      </c>
      <c r="AC120" s="138">
        <f t="shared" ref="AC120:AF120" si="2081">U120-$U120</f>
        <v>0</v>
      </c>
      <c r="AD120" s="138">
        <f t="shared" si="2081"/>
        <v>-3.141592654</v>
      </c>
      <c r="AE120" s="138">
        <f t="shared" si="2081"/>
        <v>-3.141592654</v>
      </c>
      <c r="AF120" s="138">
        <f t="shared" si="2081"/>
        <v>0</v>
      </c>
      <c r="AG120" s="138">
        <f t="shared" ref="AG120:AJ120" si="2082">Y120/$Y120</f>
        <v>1</v>
      </c>
      <c r="AH120" s="138">
        <f t="shared" si="2082"/>
        <v>26.04582957</v>
      </c>
      <c r="AI120" s="138">
        <f t="shared" si="2082"/>
        <v>173469.5934</v>
      </c>
      <c r="AJ120" s="138">
        <f t="shared" si="2082"/>
        <v>28187446.12</v>
      </c>
      <c r="AK120" s="139">
        <f t="shared" ref="AK120:AN120" si="2083">AG120*COS(AC120)</f>
        <v>1</v>
      </c>
      <c r="AL120" s="139">
        <f t="shared" si="2083"/>
        <v>-26.04582957</v>
      </c>
      <c r="AM120" s="139">
        <f t="shared" si="2083"/>
        <v>-173469.5934</v>
      </c>
      <c r="AN120" s="139">
        <f t="shared" si="2083"/>
        <v>28187446.12</v>
      </c>
      <c r="AO120" s="129">
        <f t="shared" ref="AO120:AR120" si="2084">AG120*SIN(AC120)</f>
        <v>0</v>
      </c>
      <c r="AP120" s="129">
        <f t="shared" si="2084"/>
        <v>0</v>
      </c>
      <c r="AQ120" s="129">
        <f t="shared" si="2084"/>
        <v>0</v>
      </c>
      <c r="AR120" s="129">
        <f t="shared" si="2084"/>
        <v>0</v>
      </c>
      <c r="AS120" s="140">
        <f t="shared" si="45"/>
        <v>-9.424777961</v>
      </c>
      <c r="AT120" s="141">
        <f t="shared" si="46"/>
        <v>-9.424777961</v>
      </c>
      <c r="AU120" s="141">
        <f t="shared" si="47"/>
        <v>-3.141592654</v>
      </c>
      <c r="AV120" s="122">
        <f t="shared" si="48"/>
        <v>3.141592654</v>
      </c>
      <c r="AW120" s="142">
        <f t="shared" si="49"/>
        <v>17669.10629</v>
      </c>
      <c r="AX120" s="130">
        <f t="shared" si="50"/>
        <v>17669.10629</v>
      </c>
      <c r="AY120" s="143">
        <f t="shared" si="51"/>
        <v>35338.21258</v>
      </c>
      <c r="AZ120" s="143">
        <f t="shared" si="52"/>
        <v>0</v>
      </c>
      <c r="BA120" s="143">
        <f t="shared" si="53"/>
        <v>0</v>
      </c>
      <c r="BB120" s="124">
        <f t="shared" si="54"/>
        <v>35338.21258</v>
      </c>
      <c r="BC120" s="140">
        <f t="shared" ref="BC120:BD120" si="2085">BC$2*AD120</f>
        <v>-3.141592654</v>
      </c>
      <c r="BD120" s="140">
        <f t="shared" si="2085"/>
        <v>-3.141592654</v>
      </c>
      <c r="BE120" s="141">
        <f t="shared" si="56"/>
        <v>-6.283185307</v>
      </c>
      <c r="BF120" s="141">
        <f t="shared" si="57"/>
        <v>0</v>
      </c>
      <c r="BG120" s="122">
        <f t="shared" si="58"/>
        <v>0</v>
      </c>
      <c r="BH120" s="142">
        <f t="shared" ref="BH120:BI120" si="2086">POWER(AH120,BH$2)</f>
        <v>26.04582957</v>
      </c>
      <c r="BI120" s="142">
        <f t="shared" si="2086"/>
        <v>173469.5934</v>
      </c>
      <c r="BJ120" s="130">
        <f t="shared" si="60"/>
        <v>4518159.466</v>
      </c>
      <c r="BK120" s="143">
        <f t="shared" si="61"/>
        <v>40663435.19</v>
      </c>
      <c r="BL120" s="143">
        <f t="shared" si="62"/>
        <v>0</v>
      </c>
      <c r="BM120" s="143">
        <f t="shared" si="63"/>
        <v>0</v>
      </c>
      <c r="BN120" s="124">
        <f t="shared" si="64"/>
        <v>40663435.19</v>
      </c>
      <c r="BO120" s="140">
        <f t="shared" si="65"/>
        <v>0</v>
      </c>
      <c r="BP120" s="141">
        <f t="shared" si="66"/>
        <v>0</v>
      </c>
      <c r="BQ120" s="141">
        <f t="shared" si="67"/>
        <v>0</v>
      </c>
      <c r="BR120" s="122">
        <f t="shared" si="68"/>
        <v>0</v>
      </c>
      <c r="BS120" s="142">
        <f t="shared" si="69"/>
        <v>28187446.12</v>
      </c>
      <c r="BT120" s="130">
        <f t="shared" si="70"/>
        <v>28187446.12</v>
      </c>
      <c r="BU120" s="143">
        <f t="shared" si="71"/>
        <v>-761061045.3</v>
      </c>
      <c r="BV120" s="143">
        <f t="shared" si="72"/>
        <v>0</v>
      </c>
      <c r="BW120" s="143">
        <f t="shared" si="73"/>
        <v>3.141592654</v>
      </c>
      <c r="BX120" s="124">
        <f t="shared" si="74"/>
        <v>761061045.3</v>
      </c>
      <c r="BY120" s="144">
        <f t="shared" ref="BY120:BZ120" si="2087">AY120+BK120+BU120</f>
        <v>-720362271.9</v>
      </c>
      <c r="BZ120" s="144">
        <f t="shared" si="2087"/>
        <v>0</v>
      </c>
      <c r="CA120" s="144">
        <f t="shared" si="76"/>
        <v>-3.141592654</v>
      </c>
      <c r="CB120" s="145">
        <f t="shared" si="77"/>
        <v>720362271.9</v>
      </c>
      <c r="CC120" s="140">
        <f t="shared" ref="CC120:CD120" si="2088">CC$2*AD120</f>
        <v>-6.283185307</v>
      </c>
      <c r="CD120" s="140">
        <f t="shared" si="2088"/>
        <v>-6.283185307</v>
      </c>
      <c r="CE120" s="141">
        <f t="shared" si="79"/>
        <v>-12.56637061</v>
      </c>
      <c r="CF120" s="141">
        <f t="shared" si="80"/>
        <v>0</v>
      </c>
      <c r="CG120" s="122">
        <f t="shared" si="81"/>
        <v>0</v>
      </c>
      <c r="CH120" s="142">
        <f t="shared" ref="CH120:CI120" si="2089">POWER(AH120,CH$2)</f>
        <v>678.385238</v>
      </c>
      <c r="CI120" s="142">
        <f t="shared" si="2089"/>
        <v>30091699838</v>
      </c>
      <c r="CJ120" s="130">
        <f t="shared" si="83"/>
        <v>20413764956467</v>
      </c>
      <c r="CK120" s="143">
        <f t="shared" si="84"/>
        <v>-20413764956467</v>
      </c>
      <c r="CL120" s="143">
        <f t="shared" si="85"/>
        <v>0</v>
      </c>
      <c r="CM120" s="143">
        <f t="shared" si="86"/>
        <v>3.141592654</v>
      </c>
      <c r="CN120" s="124">
        <f t="shared" si="87"/>
        <v>20413764956467</v>
      </c>
      <c r="CO120" s="140">
        <f t="shared" si="88"/>
        <v>-9.424777961</v>
      </c>
      <c r="CP120" s="141">
        <f t="shared" si="89"/>
        <v>-9.424777961</v>
      </c>
      <c r="CQ120" s="141">
        <f t="shared" si="90"/>
        <v>-3.141592654</v>
      </c>
      <c r="CR120" s="122">
        <f t="shared" si="91"/>
        <v>3.141592654</v>
      </c>
      <c r="CS120" s="142">
        <f t="shared" si="92"/>
        <v>5.21999E+15</v>
      </c>
      <c r="CT120" s="130">
        <f t="shared" si="93"/>
        <v>5.21999E+15</v>
      </c>
      <c r="CU120" s="143">
        <f t="shared" si="94"/>
        <v>-2.088E+16</v>
      </c>
      <c r="CV120" s="143">
        <f t="shared" si="95"/>
        <v>2.557060036</v>
      </c>
      <c r="CW120" s="143">
        <f t="shared" si="96"/>
        <v>3.141592654</v>
      </c>
      <c r="CX120" s="124">
        <f t="shared" si="97"/>
        <v>2.088E+16</v>
      </c>
      <c r="CY120" s="140">
        <f t="shared" si="98"/>
        <v>-9.424777961</v>
      </c>
      <c r="CZ120" s="140">
        <f t="shared" si="99"/>
        <v>0</v>
      </c>
      <c r="DA120" s="141">
        <f t="shared" si="100"/>
        <v>-9.424777961</v>
      </c>
      <c r="DB120" s="141">
        <f t="shared" si="101"/>
        <v>-3.141592654</v>
      </c>
      <c r="DC120" s="122">
        <f t="shared" si="102"/>
        <v>3.141592654</v>
      </c>
      <c r="DD120" s="142">
        <f t="shared" si="103"/>
        <v>17669.10629</v>
      </c>
      <c r="DE120" s="142">
        <f t="shared" si="104"/>
        <v>28187446.12</v>
      </c>
      <c r="DF120" s="130">
        <f t="shared" si="105"/>
        <v>498046981660</v>
      </c>
      <c r="DG120" s="143">
        <f t="shared" si="106"/>
        <v>-1992187926639</v>
      </c>
      <c r="DH120" s="143">
        <f t="shared" si="107"/>
        <v>0.0002439726568</v>
      </c>
      <c r="DI120" s="143">
        <f t="shared" si="108"/>
        <v>3.141592654</v>
      </c>
      <c r="DJ120" s="124">
        <f t="shared" si="109"/>
        <v>1992187926639</v>
      </c>
      <c r="DK120" s="140">
        <f t="shared" ref="DK120:DM120" si="2090">DK$2*AD120</f>
        <v>-3.141592654</v>
      </c>
      <c r="DL120" s="140">
        <f t="shared" si="2090"/>
        <v>-3.141592654</v>
      </c>
      <c r="DM120" s="140">
        <f t="shared" si="2090"/>
        <v>0</v>
      </c>
      <c r="DN120" s="141">
        <f t="shared" si="111"/>
        <v>-6.283185307</v>
      </c>
      <c r="DO120" s="141">
        <f t="shared" si="112"/>
        <v>0</v>
      </c>
      <c r="DP120" s="122">
        <f t="shared" si="113"/>
        <v>0</v>
      </c>
      <c r="DQ120" s="142">
        <f t="shared" ref="DQ120:DS120" si="2091">POWER(AH120,DQ$2)</f>
        <v>26.04582957</v>
      </c>
      <c r="DR120" s="142">
        <f t="shared" si="2091"/>
        <v>173469.5934</v>
      </c>
      <c r="DS120" s="142">
        <f t="shared" si="2091"/>
        <v>28187446.12</v>
      </c>
      <c r="DT120" s="130">
        <f t="shared" si="115"/>
        <v>127355376512113</v>
      </c>
      <c r="DU120" s="143">
        <f t="shared" si="116"/>
        <v>-2.2924E+15</v>
      </c>
      <c r="DV120" s="143">
        <f t="shared" si="117"/>
        <v>0</v>
      </c>
      <c r="DW120" s="143">
        <f t="shared" si="118"/>
        <v>3.141592654</v>
      </c>
      <c r="DX120" s="124">
        <f t="shared" si="119"/>
        <v>2.2924E+15</v>
      </c>
      <c r="DY120" s="140">
        <f t="shared" si="120"/>
        <v>0</v>
      </c>
      <c r="DZ120" s="141">
        <f t="shared" si="121"/>
        <v>0</v>
      </c>
      <c r="EA120" s="141">
        <f t="shared" si="122"/>
        <v>0</v>
      </c>
      <c r="EB120" s="122">
        <f t="shared" si="123"/>
        <v>0</v>
      </c>
      <c r="EC120" s="142">
        <f t="shared" si="124"/>
        <v>794532118946706</v>
      </c>
      <c r="ED120" s="130">
        <f t="shared" si="125"/>
        <v>794532118946706</v>
      </c>
      <c r="EE120" s="143">
        <f t="shared" si="126"/>
        <v>2.14524E+16</v>
      </c>
      <c r="EF120" s="143">
        <f t="shared" si="127"/>
        <v>0</v>
      </c>
      <c r="EG120" s="143">
        <f t="shared" si="128"/>
        <v>0</v>
      </c>
      <c r="EH120" s="124">
        <f t="shared" si="129"/>
        <v>2.14524E+16</v>
      </c>
      <c r="EI120" s="144">
        <f t="shared" ref="EI120:EJ120" si="2092">CK120+CU120+DG120+DU120+EE120</f>
        <v>-1.74242E+15</v>
      </c>
      <c r="EJ120" s="144">
        <f t="shared" si="2092"/>
        <v>2.557304009</v>
      </c>
      <c r="EK120" s="144">
        <f t="shared" si="131"/>
        <v>3.141592654</v>
      </c>
      <c r="EL120" s="145">
        <f t="shared" si="132"/>
        <v>1.74242E+15</v>
      </c>
      <c r="EM120" s="140">
        <f t="shared" si="133"/>
        <v>1.570796327</v>
      </c>
      <c r="EN120" s="141">
        <f t="shared" si="134"/>
        <v>1.570796327</v>
      </c>
      <c r="EO120" s="141">
        <f t="shared" si="135"/>
        <v>1.570796327</v>
      </c>
      <c r="EP120" s="122">
        <f t="shared" si="136"/>
        <v>1.570796327</v>
      </c>
      <c r="EQ120" s="142">
        <f t="shared" si="137"/>
        <v>41742247.92</v>
      </c>
      <c r="ER120" s="130">
        <f t="shared" si="138"/>
        <v>41742247.92</v>
      </c>
      <c r="ES120" s="143">
        <f t="shared" si="139"/>
        <v>0.0000001577650517</v>
      </c>
      <c r="ET120" s="143">
        <f t="shared" si="140"/>
        <v>216899082.7</v>
      </c>
      <c r="EU120" s="143">
        <f t="shared" si="141"/>
        <v>1.570796327</v>
      </c>
      <c r="EV120" s="124">
        <f t="shared" si="142"/>
        <v>216899082.7</v>
      </c>
      <c r="EW120" s="144">
        <f t="shared" ref="EW120:EX120" si="2093">BY120+ES120</f>
        <v>-720362271.9</v>
      </c>
      <c r="EX120" s="144">
        <f t="shared" si="2093"/>
        <v>216899082.7</v>
      </c>
      <c r="EY120" s="144">
        <f t="shared" si="144"/>
        <v>2.849129533</v>
      </c>
      <c r="EZ120" s="145">
        <f t="shared" si="145"/>
        <v>752307792.6</v>
      </c>
      <c r="FA120" s="140">
        <f t="shared" si="146"/>
        <v>0.9497098443</v>
      </c>
      <c r="FB120" s="141">
        <f t="shared" si="147"/>
        <v>0.9497098443</v>
      </c>
      <c r="FC120" s="141">
        <f t="shared" si="148"/>
        <v>0.9497098443</v>
      </c>
      <c r="FD120" s="122">
        <f t="shared" si="149"/>
        <v>0.9497098443</v>
      </c>
      <c r="FE120" s="142">
        <f t="shared" si="150"/>
        <v>909.4912394</v>
      </c>
      <c r="FF120" s="130">
        <f t="shared" si="151"/>
        <v>909.4912394</v>
      </c>
      <c r="FG120" s="143">
        <f t="shared" si="152"/>
        <v>140.0220824</v>
      </c>
      <c r="FH120" s="143">
        <f t="shared" si="153"/>
        <v>195.6844153</v>
      </c>
      <c r="FI120" s="143">
        <f t="shared" si="154"/>
        <v>0.9497098443</v>
      </c>
      <c r="FJ120" s="124">
        <f t="shared" si="155"/>
        <v>240.621225</v>
      </c>
      <c r="FK120" s="140">
        <f t="shared" si="156"/>
        <v>-6.283185307</v>
      </c>
      <c r="FL120" s="141">
        <f t="shared" si="157"/>
        <v>-6.283185307</v>
      </c>
      <c r="FM120" s="141">
        <f t="shared" si="158"/>
        <v>0</v>
      </c>
      <c r="FN120" s="122">
        <f t="shared" si="159"/>
        <v>0</v>
      </c>
      <c r="FO120" s="142">
        <f t="shared" si="160"/>
        <v>678.385238</v>
      </c>
      <c r="FP120" s="130">
        <f t="shared" si="161"/>
        <v>678.385238</v>
      </c>
      <c r="FQ120" s="143">
        <f t="shared" si="162"/>
        <v>-678.385238</v>
      </c>
      <c r="FR120" s="143">
        <f t="shared" si="163"/>
        <v>0</v>
      </c>
      <c r="FS120" s="143">
        <f t="shared" si="164"/>
        <v>3.141592654</v>
      </c>
      <c r="FT120" s="124">
        <f t="shared" si="165"/>
        <v>678.385238</v>
      </c>
      <c r="FU120" s="144">
        <f t="shared" si="166"/>
        <v>-521087.1655</v>
      </c>
      <c r="FV120" s="144">
        <f t="shared" si="167"/>
        <v>0</v>
      </c>
      <c r="FW120" s="144">
        <f t="shared" si="168"/>
        <v>-3.141592654</v>
      </c>
      <c r="FX120" s="145">
        <f t="shared" si="169"/>
        <v>521087.1655</v>
      </c>
      <c r="FY120" s="140">
        <f t="shared" si="170"/>
        <v>-3.141592654</v>
      </c>
      <c r="FZ120" s="140">
        <f t="shared" si="171"/>
        <v>-0.9497098443</v>
      </c>
      <c r="GA120" s="141">
        <f t="shared" si="172"/>
        <v>-4.091302498</v>
      </c>
      <c r="GB120" s="141">
        <f t="shared" si="173"/>
        <v>-4.091302498</v>
      </c>
      <c r="GC120" s="122">
        <f t="shared" si="174"/>
        <v>2.191882809</v>
      </c>
      <c r="GD120" s="142">
        <f t="shared" si="175"/>
        <v>521087.1655</v>
      </c>
      <c r="GE120" s="142">
        <f t="shared" si="176"/>
        <v>0.004155909354</v>
      </c>
      <c r="GF120" s="130">
        <f t="shared" si="177"/>
        <v>2165.591025</v>
      </c>
      <c r="GG120" s="143">
        <f t="shared" si="178"/>
        <v>-140.0220824</v>
      </c>
      <c r="GH120" s="143">
        <f t="shared" si="179"/>
        <v>195.6844153</v>
      </c>
      <c r="GI120" s="143">
        <f t="shared" si="180"/>
        <v>2.191882809</v>
      </c>
      <c r="GJ120" s="124">
        <f t="shared" si="181"/>
        <v>240.621225</v>
      </c>
      <c r="GK120" s="146">
        <f t="shared" si="182"/>
        <v>-0.5</v>
      </c>
      <c r="GL120" s="127">
        <f t="shared" si="183"/>
        <v>-0.8660254038</v>
      </c>
      <c r="GM120" s="146">
        <f t="shared" si="184"/>
        <v>-2.094395102</v>
      </c>
      <c r="GN120" s="127">
        <f t="shared" si="185"/>
        <v>1</v>
      </c>
      <c r="GO120" s="147">
        <f t="shared" si="186"/>
        <v>-0.5</v>
      </c>
      <c r="GP120" s="128">
        <f t="shared" si="187"/>
        <v>0.8660254038</v>
      </c>
      <c r="GQ120" s="147">
        <f t="shared" si="188"/>
        <v>2.094395102</v>
      </c>
      <c r="GR120" s="128">
        <f t="shared" si="189"/>
        <v>1</v>
      </c>
      <c r="GS120" s="140">
        <f t="shared" si="190"/>
        <v>-2.094395102</v>
      </c>
      <c r="GT120" s="140">
        <f t="shared" si="191"/>
        <v>0.9497098443</v>
      </c>
      <c r="GU120" s="141">
        <f t="shared" si="192"/>
        <v>-1.144685258</v>
      </c>
      <c r="GV120" s="141">
        <f t="shared" si="193"/>
        <v>-1.144685258</v>
      </c>
      <c r="GW120" s="122">
        <f t="shared" si="194"/>
        <v>-1.144685258</v>
      </c>
      <c r="GX120" s="142">
        <f t="shared" si="195"/>
        <v>1</v>
      </c>
      <c r="GY120" s="142">
        <f t="shared" si="196"/>
        <v>240.621225</v>
      </c>
      <c r="GZ120" s="130">
        <f t="shared" si="197"/>
        <v>240.621225</v>
      </c>
      <c r="HA120" s="143">
        <f t="shared" si="198"/>
        <v>99.45663353</v>
      </c>
      <c r="HB120" s="143">
        <f t="shared" si="199"/>
        <v>-219.1048881</v>
      </c>
      <c r="HC120" s="143">
        <f t="shared" si="200"/>
        <v>-1.144685258</v>
      </c>
      <c r="HD120" s="124">
        <f t="shared" si="201"/>
        <v>240.621225</v>
      </c>
      <c r="HE120" s="140">
        <f t="shared" si="202"/>
        <v>2.094395102</v>
      </c>
      <c r="HF120" s="140">
        <f t="shared" si="203"/>
        <v>2.191882809</v>
      </c>
      <c r="HG120" s="141">
        <f t="shared" si="204"/>
        <v>4.286277912</v>
      </c>
      <c r="HH120" s="141">
        <f t="shared" si="205"/>
        <v>4.286277912</v>
      </c>
      <c r="HI120" s="122">
        <f t="shared" si="206"/>
        <v>-1.996907395</v>
      </c>
      <c r="HJ120" s="142">
        <f t="shared" si="207"/>
        <v>1</v>
      </c>
      <c r="HK120" s="142">
        <f t="shared" si="208"/>
        <v>240.621225</v>
      </c>
      <c r="HL120" s="130">
        <f t="shared" si="209"/>
        <v>240.621225</v>
      </c>
      <c r="HM120" s="143">
        <f t="shared" si="210"/>
        <v>-99.45663353</v>
      </c>
      <c r="HN120" s="143">
        <f t="shared" si="211"/>
        <v>-219.1048881</v>
      </c>
      <c r="HO120" s="143">
        <f t="shared" si="212"/>
        <v>-1.996907395</v>
      </c>
      <c r="HP120" s="124">
        <f t="shared" si="213"/>
        <v>240.621225</v>
      </c>
      <c r="HQ120" s="140">
        <f t="shared" si="214"/>
        <v>2.094395102</v>
      </c>
      <c r="HR120" s="140">
        <f t="shared" si="215"/>
        <v>0.9497098443</v>
      </c>
      <c r="HS120" s="141">
        <f t="shared" si="216"/>
        <v>3.044104947</v>
      </c>
      <c r="HT120" s="141">
        <f t="shared" si="217"/>
        <v>3.044104947</v>
      </c>
      <c r="HU120" s="122">
        <f t="shared" si="218"/>
        <v>3.044104947</v>
      </c>
      <c r="HV120" s="142">
        <f t="shared" si="219"/>
        <v>1</v>
      </c>
      <c r="HW120" s="142">
        <f t="shared" si="220"/>
        <v>240.621225</v>
      </c>
      <c r="HX120" s="130">
        <f t="shared" si="221"/>
        <v>240.621225</v>
      </c>
      <c r="HY120" s="143">
        <f t="shared" si="222"/>
        <v>-239.4787159</v>
      </c>
      <c r="HZ120" s="143">
        <f t="shared" si="223"/>
        <v>23.42047283</v>
      </c>
      <c r="IA120" s="143">
        <f t="shared" si="224"/>
        <v>3.044104947</v>
      </c>
      <c r="IB120" s="124">
        <f t="shared" si="225"/>
        <v>240.621225</v>
      </c>
      <c r="IC120" s="140">
        <f t="shared" si="226"/>
        <v>-2.094395102</v>
      </c>
      <c r="ID120" s="140">
        <f t="shared" si="227"/>
        <v>2.191882809</v>
      </c>
      <c r="IE120" s="141">
        <f t="shared" si="228"/>
        <v>0.09748770691</v>
      </c>
      <c r="IF120" s="141">
        <f t="shared" si="229"/>
        <v>0.09748770691</v>
      </c>
      <c r="IG120" s="122">
        <f t="shared" si="230"/>
        <v>0.09748770691</v>
      </c>
      <c r="IH120" s="142">
        <f t="shared" si="231"/>
        <v>1</v>
      </c>
      <c r="II120" s="142">
        <f t="shared" si="232"/>
        <v>240.621225</v>
      </c>
      <c r="IJ120" s="130">
        <f t="shared" si="233"/>
        <v>240.621225</v>
      </c>
      <c r="IK120" s="143">
        <f t="shared" si="234"/>
        <v>239.4787159</v>
      </c>
      <c r="IL120" s="143">
        <f t="shared" si="235"/>
        <v>23.42047283</v>
      </c>
      <c r="IM120" s="143">
        <f t="shared" si="236"/>
        <v>0.09748770691</v>
      </c>
      <c r="IN120" s="124">
        <f t="shared" si="237"/>
        <v>240.621225</v>
      </c>
    </row>
    <row r="121" ht="12.75" customHeight="1">
      <c r="A121" s="129">
        <f>'Cortez Cubic'!AP121</f>
        <v>-0.2187762226</v>
      </c>
      <c r="B121" s="129">
        <f>'Cortez Cubic'!AQ121</f>
        <v>3.446251415</v>
      </c>
      <c r="C121" s="129">
        <f>'Cortez Cubic'!AR121</f>
        <v>1401.808317</v>
      </c>
      <c r="D121" s="129">
        <f>'Cortez Cubic'!AS121</f>
        <v>-49922.24053</v>
      </c>
      <c r="E121" s="129">
        <f t="shared" ref="E121:H121" si="2094">0</f>
        <v>0</v>
      </c>
      <c r="F121" s="129">
        <f t="shared" si="2094"/>
        <v>0</v>
      </c>
      <c r="G121" s="129">
        <f t="shared" si="2094"/>
        <v>0</v>
      </c>
      <c r="H121" s="129">
        <f t="shared" si="2094"/>
        <v>0</v>
      </c>
      <c r="I121" s="110">
        <f>'Cortez Cubic'!I121</f>
        <v>51</v>
      </c>
      <c r="J121" s="130">
        <f t="shared" si="28"/>
        <v>44.49055899</v>
      </c>
      <c r="K121" s="131">
        <f t="shared" si="29"/>
        <v>0</v>
      </c>
      <c r="L121" s="131">
        <f t="shared" si="30"/>
        <v>1</v>
      </c>
      <c r="M121" s="132">
        <f t="shared" si="31"/>
        <v>6.509441008</v>
      </c>
      <c r="N121" s="133">
        <f t="shared" si="32"/>
        <v>14.18413318</v>
      </c>
      <c r="O121" s="134">
        <f t="shared" si="33"/>
        <v>58.67469217</v>
      </c>
      <c r="P121" s="134">
        <f t="shared" si="34"/>
        <v>0</v>
      </c>
      <c r="Q121" s="135">
        <f t="shared" si="35"/>
        <v>44.49055899</v>
      </c>
      <c r="R121" s="135">
        <f t="shared" si="36"/>
        <v>0</v>
      </c>
      <c r="S121" s="136">
        <f t="shared" si="37"/>
        <v>-87.4128473</v>
      </c>
      <c r="T121" s="136">
        <f t="shared" si="38"/>
        <v>0</v>
      </c>
      <c r="U121" s="137">
        <f t="shared" ref="U121:X121" si="2095">ATAN2(A121,E121)</f>
        <v>3.141592654</v>
      </c>
      <c r="V121" s="137">
        <f t="shared" si="2095"/>
        <v>0</v>
      </c>
      <c r="W121" s="137">
        <f t="shared" si="2095"/>
        <v>0</v>
      </c>
      <c r="X121" s="137">
        <f t="shared" si="2095"/>
        <v>3.141592654</v>
      </c>
      <c r="Y121" s="137">
        <f t="shared" ref="Y121:AB121" si="2096">SQRT(POWER(A121,2)+POWER(E121,2))</f>
        <v>0.2187762226</v>
      </c>
      <c r="Z121" s="137">
        <f t="shared" si="2096"/>
        <v>3.446251415</v>
      </c>
      <c r="AA121" s="137">
        <f t="shared" si="2096"/>
        <v>1401.808317</v>
      </c>
      <c r="AB121" s="137">
        <f t="shared" si="2096"/>
        <v>49922.24053</v>
      </c>
      <c r="AC121" s="138">
        <f t="shared" ref="AC121:AF121" si="2097">U121-$U121</f>
        <v>0</v>
      </c>
      <c r="AD121" s="138">
        <f t="shared" si="2097"/>
        <v>-3.141592654</v>
      </c>
      <c r="AE121" s="138">
        <f t="shared" si="2097"/>
        <v>-3.141592654</v>
      </c>
      <c r="AF121" s="138">
        <f t="shared" si="2097"/>
        <v>0</v>
      </c>
      <c r="AG121" s="138">
        <f t="shared" ref="AG121:AJ121" si="2098">Y121/$Y121</f>
        <v>1</v>
      </c>
      <c r="AH121" s="138">
        <f t="shared" si="2098"/>
        <v>15.75240387</v>
      </c>
      <c r="AI121" s="138">
        <f t="shared" si="2098"/>
        <v>6407.498493</v>
      </c>
      <c r="AJ121" s="138">
        <f t="shared" si="2098"/>
        <v>228188.6027</v>
      </c>
      <c r="AK121" s="139">
        <f t="shared" ref="AK121:AN121" si="2099">AG121*COS(AC121)</f>
        <v>1</v>
      </c>
      <c r="AL121" s="139">
        <f t="shared" si="2099"/>
        <v>-15.75240387</v>
      </c>
      <c r="AM121" s="139">
        <f t="shared" si="2099"/>
        <v>-6407.498493</v>
      </c>
      <c r="AN121" s="139">
        <f t="shared" si="2099"/>
        <v>228188.6027</v>
      </c>
      <c r="AO121" s="129">
        <f t="shared" ref="AO121:AR121" si="2100">AG121*SIN(AC121)</f>
        <v>0</v>
      </c>
      <c r="AP121" s="129">
        <f t="shared" si="2100"/>
        <v>0</v>
      </c>
      <c r="AQ121" s="129">
        <f t="shared" si="2100"/>
        <v>0</v>
      </c>
      <c r="AR121" s="129">
        <f t="shared" si="2100"/>
        <v>0</v>
      </c>
      <c r="AS121" s="140">
        <f t="shared" si="45"/>
        <v>-9.424777961</v>
      </c>
      <c r="AT121" s="141">
        <f t="shared" si="46"/>
        <v>-9.424777961</v>
      </c>
      <c r="AU121" s="141">
        <f t="shared" si="47"/>
        <v>-3.141592654</v>
      </c>
      <c r="AV121" s="122">
        <f t="shared" si="48"/>
        <v>3.141592654</v>
      </c>
      <c r="AW121" s="142">
        <f t="shared" si="49"/>
        <v>3908.773576</v>
      </c>
      <c r="AX121" s="130">
        <f t="shared" si="50"/>
        <v>3908.773576</v>
      </c>
      <c r="AY121" s="143">
        <f t="shared" si="51"/>
        <v>7817.547152</v>
      </c>
      <c r="AZ121" s="143">
        <f t="shared" si="52"/>
        <v>0</v>
      </c>
      <c r="BA121" s="143">
        <f t="shared" si="53"/>
        <v>0</v>
      </c>
      <c r="BB121" s="124">
        <f t="shared" si="54"/>
        <v>7817.547152</v>
      </c>
      <c r="BC121" s="140">
        <f t="shared" ref="BC121:BD121" si="2101">BC$2*AD121</f>
        <v>-3.141592654</v>
      </c>
      <c r="BD121" s="140">
        <f t="shared" si="2101"/>
        <v>-3.141592654</v>
      </c>
      <c r="BE121" s="141">
        <f t="shared" si="56"/>
        <v>-6.283185307</v>
      </c>
      <c r="BF121" s="141">
        <f t="shared" si="57"/>
        <v>0</v>
      </c>
      <c r="BG121" s="122">
        <f t="shared" si="58"/>
        <v>0</v>
      </c>
      <c r="BH121" s="142">
        <f t="shared" ref="BH121:BI121" si="2102">POWER(AH121,BH$2)</f>
        <v>15.75240387</v>
      </c>
      <c r="BI121" s="142">
        <f t="shared" si="2102"/>
        <v>6407.498493</v>
      </c>
      <c r="BJ121" s="130">
        <f t="shared" si="60"/>
        <v>100933.504</v>
      </c>
      <c r="BK121" s="143">
        <f t="shared" si="61"/>
        <v>908401.5364</v>
      </c>
      <c r="BL121" s="143">
        <f t="shared" si="62"/>
        <v>0</v>
      </c>
      <c r="BM121" s="143">
        <f t="shared" si="63"/>
        <v>0</v>
      </c>
      <c r="BN121" s="124">
        <f t="shared" si="64"/>
        <v>908401.5364</v>
      </c>
      <c r="BO121" s="140">
        <f t="shared" si="65"/>
        <v>0</v>
      </c>
      <c r="BP121" s="141">
        <f t="shared" si="66"/>
        <v>0</v>
      </c>
      <c r="BQ121" s="141">
        <f t="shared" si="67"/>
        <v>0</v>
      </c>
      <c r="BR121" s="122">
        <f t="shared" si="68"/>
        <v>0</v>
      </c>
      <c r="BS121" s="142">
        <f t="shared" si="69"/>
        <v>228188.6027</v>
      </c>
      <c r="BT121" s="130">
        <f t="shared" si="70"/>
        <v>228188.6027</v>
      </c>
      <c r="BU121" s="143">
        <f t="shared" si="71"/>
        <v>-6161092.272</v>
      </c>
      <c r="BV121" s="143">
        <f t="shared" si="72"/>
        <v>0</v>
      </c>
      <c r="BW121" s="143">
        <f t="shared" si="73"/>
        <v>3.141592654</v>
      </c>
      <c r="BX121" s="124">
        <f t="shared" si="74"/>
        <v>6161092.272</v>
      </c>
      <c r="BY121" s="144">
        <f t="shared" ref="BY121:BZ121" si="2103">AY121+BK121+BU121</f>
        <v>-5244873.189</v>
      </c>
      <c r="BZ121" s="144">
        <f t="shared" si="2103"/>
        <v>0</v>
      </c>
      <c r="CA121" s="144">
        <f t="shared" si="76"/>
        <v>-3.141592654</v>
      </c>
      <c r="CB121" s="145">
        <f t="shared" si="77"/>
        <v>5244873.189</v>
      </c>
      <c r="CC121" s="140">
        <f t="shared" ref="CC121:CD121" si="2104">CC$2*AD121</f>
        <v>-6.283185307</v>
      </c>
      <c r="CD121" s="140">
        <f t="shared" si="2104"/>
        <v>-6.283185307</v>
      </c>
      <c r="CE121" s="141">
        <f t="shared" si="79"/>
        <v>-12.56637061</v>
      </c>
      <c r="CF121" s="141">
        <f t="shared" si="80"/>
        <v>0</v>
      </c>
      <c r="CG121" s="122">
        <f t="shared" si="81"/>
        <v>0</v>
      </c>
      <c r="CH121" s="142">
        <f t="shared" ref="CH121:CI121" si="2105">POWER(AH121,CH$2)</f>
        <v>248.1382276</v>
      </c>
      <c r="CI121" s="142">
        <f t="shared" si="2105"/>
        <v>41056036.94</v>
      </c>
      <c r="CJ121" s="130">
        <f t="shared" si="83"/>
        <v>10187572238</v>
      </c>
      <c r="CK121" s="143">
        <f t="shared" si="84"/>
        <v>-10187572238</v>
      </c>
      <c r="CL121" s="143">
        <f t="shared" si="85"/>
        <v>0</v>
      </c>
      <c r="CM121" s="143">
        <f t="shared" si="86"/>
        <v>3.141592654</v>
      </c>
      <c r="CN121" s="124">
        <f t="shared" si="87"/>
        <v>10187572238</v>
      </c>
      <c r="CO121" s="140">
        <f t="shared" si="88"/>
        <v>-9.424777961</v>
      </c>
      <c r="CP121" s="141">
        <f t="shared" si="89"/>
        <v>-9.424777961</v>
      </c>
      <c r="CQ121" s="141">
        <f t="shared" si="90"/>
        <v>-3.141592654</v>
      </c>
      <c r="CR121" s="122">
        <f t="shared" si="91"/>
        <v>3.141592654</v>
      </c>
      <c r="CS121" s="142">
        <f t="shared" si="92"/>
        <v>263066494799</v>
      </c>
      <c r="CT121" s="130">
        <f t="shared" si="93"/>
        <v>263066494799</v>
      </c>
      <c r="CU121" s="143">
        <f t="shared" si="94"/>
        <v>-1052265979198</v>
      </c>
      <c r="CV121" s="143">
        <f t="shared" si="95"/>
        <v>0.0001288654163</v>
      </c>
      <c r="CW121" s="143">
        <f t="shared" si="96"/>
        <v>3.141592654</v>
      </c>
      <c r="CX121" s="124">
        <f t="shared" si="97"/>
        <v>1052265979198</v>
      </c>
      <c r="CY121" s="140">
        <f t="shared" si="98"/>
        <v>-9.424777961</v>
      </c>
      <c r="CZ121" s="140">
        <f t="shared" si="99"/>
        <v>0</v>
      </c>
      <c r="DA121" s="141">
        <f t="shared" si="100"/>
        <v>-9.424777961</v>
      </c>
      <c r="DB121" s="141">
        <f t="shared" si="101"/>
        <v>-3.141592654</v>
      </c>
      <c r="DC121" s="122">
        <f t="shared" si="102"/>
        <v>3.141592654</v>
      </c>
      <c r="DD121" s="142">
        <f t="shared" si="103"/>
        <v>3908.773576</v>
      </c>
      <c r="DE121" s="142">
        <f t="shared" si="104"/>
        <v>228188.6027</v>
      </c>
      <c r="DF121" s="130">
        <f t="shared" si="105"/>
        <v>891937580.5</v>
      </c>
      <c r="DG121" s="143">
        <f t="shared" si="106"/>
        <v>-3567750322</v>
      </c>
      <c r="DH121" s="143">
        <f t="shared" si="107"/>
        <v>0.0000004369234012</v>
      </c>
      <c r="DI121" s="143">
        <f t="shared" si="108"/>
        <v>3.141592654</v>
      </c>
      <c r="DJ121" s="124">
        <f t="shared" si="109"/>
        <v>3567750322</v>
      </c>
      <c r="DK121" s="140">
        <f t="shared" ref="DK121:DM121" si="2106">DK$2*AD121</f>
        <v>-3.141592654</v>
      </c>
      <c r="DL121" s="140">
        <f t="shared" si="2106"/>
        <v>-3.141592654</v>
      </c>
      <c r="DM121" s="140">
        <f t="shared" si="2106"/>
        <v>0</v>
      </c>
      <c r="DN121" s="141">
        <f t="shared" si="111"/>
        <v>-6.283185307</v>
      </c>
      <c r="DO121" s="141">
        <f t="shared" si="112"/>
        <v>0</v>
      </c>
      <c r="DP121" s="122">
        <f t="shared" si="113"/>
        <v>0</v>
      </c>
      <c r="DQ121" s="142">
        <f t="shared" ref="DQ121:DS121" si="2107">POWER(AH121,DQ$2)</f>
        <v>15.75240387</v>
      </c>
      <c r="DR121" s="142">
        <f t="shared" si="2107"/>
        <v>6407.498493</v>
      </c>
      <c r="DS121" s="142">
        <f t="shared" si="2107"/>
        <v>228188.6027</v>
      </c>
      <c r="DT121" s="130">
        <f t="shared" si="115"/>
        <v>23031875250</v>
      </c>
      <c r="DU121" s="143">
        <f t="shared" si="116"/>
        <v>-414573754495</v>
      </c>
      <c r="DV121" s="143">
        <f t="shared" si="117"/>
        <v>0</v>
      </c>
      <c r="DW121" s="143">
        <f t="shared" si="118"/>
        <v>3.141592654</v>
      </c>
      <c r="DX121" s="124">
        <f t="shared" si="119"/>
        <v>414573754495</v>
      </c>
      <c r="DY121" s="140">
        <f t="shared" si="120"/>
        <v>0</v>
      </c>
      <c r="DZ121" s="141">
        <f t="shared" si="121"/>
        <v>0</v>
      </c>
      <c r="EA121" s="141">
        <f t="shared" si="122"/>
        <v>0</v>
      </c>
      <c r="EB121" s="122">
        <f t="shared" si="123"/>
        <v>0</v>
      </c>
      <c r="EC121" s="142">
        <f t="shared" si="124"/>
        <v>52070038389</v>
      </c>
      <c r="ED121" s="130">
        <f t="shared" si="125"/>
        <v>52070038389</v>
      </c>
      <c r="EE121" s="143">
        <f t="shared" si="126"/>
        <v>1405891036490</v>
      </c>
      <c r="EF121" s="143">
        <f t="shared" si="127"/>
        <v>0</v>
      </c>
      <c r="EG121" s="143">
        <f t="shared" si="128"/>
        <v>0</v>
      </c>
      <c r="EH121" s="124">
        <f t="shared" si="129"/>
        <v>1405891036490</v>
      </c>
      <c r="EI121" s="144">
        <f t="shared" ref="EI121:EJ121" si="2108">CK121+CU121+DG121+DU121+EE121</f>
        <v>-74704019763</v>
      </c>
      <c r="EJ121" s="144">
        <f t="shared" si="2108"/>
        <v>0.0001293023397</v>
      </c>
      <c r="EK121" s="144">
        <f t="shared" si="131"/>
        <v>3.141592654</v>
      </c>
      <c r="EL121" s="145">
        <f t="shared" si="132"/>
        <v>74704019763</v>
      </c>
      <c r="EM121" s="140">
        <f t="shared" si="133"/>
        <v>1.570796327</v>
      </c>
      <c r="EN121" s="141">
        <f t="shared" si="134"/>
        <v>1.570796327</v>
      </c>
      <c r="EO121" s="141">
        <f t="shared" si="135"/>
        <v>1.570796327</v>
      </c>
      <c r="EP121" s="122">
        <f t="shared" si="136"/>
        <v>1.570796327</v>
      </c>
      <c r="EQ121" s="142">
        <f t="shared" si="137"/>
        <v>273320.361</v>
      </c>
      <c r="ER121" s="130">
        <f t="shared" si="138"/>
        <v>273320.361</v>
      </c>
      <c r="ES121" s="143">
        <f t="shared" si="139"/>
        <v>0.000000001348366696</v>
      </c>
      <c r="ET121" s="143">
        <f t="shared" si="140"/>
        <v>1420214.256</v>
      </c>
      <c r="EU121" s="143">
        <f t="shared" si="141"/>
        <v>1.570796327</v>
      </c>
      <c r="EV121" s="124">
        <f t="shared" si="142"/>
        <v>1420214.256</v>
      </c>
      <c r="EW121" s="144">
        <f t="shared" ref="EW121:EX121" si="2109">BY121+ES121</f>
        <v>-5244873.189</v>
      </c>
      <c r="EX121" s="144">
        <f t="shared" si="2109"/>
        <v>1420214.256</v>
      </c>
      <c r="EY121" s="144">
        <f t="shared" si="144"/>
        <v>2.877152629</v>
      </c>
      <c r="EZ121" s="145">
        <f t="shared" si="145"/>
        <v>5433755.911</v>
      </c>
      <c r="FA121" s="140">
        <f t="shared" si="146"/>
        <v>0.9590508764</v>
      </c>
      <c r="FB121" s="141">
        <f t="shared" si="147"/>
        <v>0.9590508764</v>
      </c>
      <c r="FC121" s="141">
        <f t="shared" si="148"/>
        <v>0.9590508764</v>
      </c>
      <c r="FD121" s="122">
        <f t="shared" si="149"/>
        <v>0.9590508764</v>
      </c>
      <c r="FE121" s="142">
        <f t="shared" si="150"/>
        <v>175.8058714</v>
      </c>
      <c r="FF121" s="130">
        <f t="shared" si="151"/>
        <v>175.8058714</v>
      </c>
      <c r="FG121" s="143">
        <f t="shared" si="152"/>
        <v>26.71194544</v>
      </c>
      <c r="FH121" s="143">
        <f t="shared" si="153"/>
        <v>38.07723356</v>
      </c>
      <c r="FI121" s="143">
        <f t="shared" si="154"/>
        <v>0.9590508764</v>
      </c>
      <c r="FJ121" s="124">
        <f t="shared" si="155"/>
        <v>46.51240421</v>
      </c>
      <c r="FK121" s="140">
        <f t="shared" si="156"/>
        <v>-6.283185307</v>
      </c>
      <c r="FL121" s="141">
        <f t="shared" si="157"/>
        <v>-6.283185307</v>
      </c>
      <c r="FM121" s="141">
        <f t="shared" si="158"/>
        <v>0</v>
      </c>
      <c r="FN121" s="122">
        <f t="shared" si="159"/>
        <v>0</v>
      </c>
      <c r="FO121" s="142">
        <f t="shared" si="160"/>
        <v>248.1382276</v>
      </c>
      <c r="FP121" s="130">
        <f t="shared" si="161"/>
        <v>248.1382276</v>
      </c>
      <c r="FQ121" s="143">
        <f t="shared" si="162"/>
        <v>-248.1382276</v>
      </c>
      <c r="FR121" s="143">
        <f t="shared" si="163"/>
        <v>0</v>
      </c>
      <c r="FS121" s="143">
        <f t="shared" si="164"/>
        <v>3.141592654</v>
      </c>
      <c r="FT121" s="124">
        <f t="shared" si="165"/>
        <v>248.1382276</v>
      </c>
      <c r="FU121" s="144">
        <f t="shared" si="166"/>
        <v>-19470.63371</v>
      </c>
      <c r="FV121" s="144">
        <f t="shared" si="167"/>
        <v>0</v>
      </c>
      <c r="FW121" s="144">
        <f t="shared" si="168"/>
        <v>-3.141592654</v>
      </c>
      <c r="FX121" s="145">
        <f t="shared" si="169"/>
        <v>19470.63371</v>
      </c>
      <c r="FY121" s="140">
        <f t="shared" si="170"/>
        <v>-3.141592654</v>
      </c>
      <c r="FZ121" s="140">
        <f t="shared" si="171"/>
        <v>-0.9590508764</v>
      </c>
      <c r="GA121" s="141">
        <f t="shared" si="172"/>
        <v>-4.10064353</v>
      </c>
      <c r="GB121" s="141">
        <f t="shared" si="173"/>
        <v>-4.10064353</v>
      </c>
      <c r="GC121" s="122">
        <f t="shared" si="174"/>
        <v>2.182541777</v>
      </c>
      <c r="GD121" s="142">
        <f t="shared" si="175"/>
        <v>19470.63371</v>
      </c>
      <c r="GE121" s="142">
        <f t="shared" si="176"/>
        <v>0.02149964116</v>
      </c>
      <c r="GF121" s="130">
        <f t="shared" si="177"/>
        <v>418.6116379</v>
      </c>
      <c r="GG121" s="143">
        <f t="shared" si="178"/>
        <v>-26.71194544</v>
      </c>
      <c r="GH121" s="143">
        <f t="shared" si="179"/>
        <v>38.07723356</v>
      </c>
      <c r="GI121" s="143">
        <f t="shared" si="180"/>
        <v>2.182541777</v>
      </c>
      <c r="GJ121" s="124">
        <f t="shared" si="181"/>
        <v>46.51240421</v>
      </c>
      <c r="GK121" s="146">
        <f t="shared" si="182"/>
        <v>-0.5</v>
      </c>
      <c r="GL121" s="127">
        <f t="shared" si="183"/>
        <v>-0.8660254038</v>
      </c>
      <c r="GM121" s="146">
        <f t="shared" si="184"/>
        <v>-2.094395102</v>
      </c>
      <c r="GN121" s="127">
        <f t="shared" si="185"/>
        <v>1</v>
      </c>
      <c r="GO121" s="147">
        <f t="shared" si="186"/>
        <v>-0.5</v>
      </c>
      <c r="GP121" s="128">
        <f t="shared" si="187"/>
        <v>0.8660254038</v>
      </c>
      <c r="GQ121" s="147">
        <f t="shared" si="188"/>
        <v>2.094395102</v>
      </c>
      <c r="GR121" s="128">
        <f t="shared" si="189"/>
        <v>1</v>
      </c>
      <c r="GS121" s="140">
        <f t="shared" si="190"/>
        <v>-2.094395102</v>
      </c>
      <c r="GT121" s="140">
        <f t="shared" si="191"/>
        <v>0.9590508764</v>
      </c>
      <c r="GU121" s="141">
        <f t="shared" si="192"/>
        <v>-1.135344226</v>
      </c>
      <c r="GV121" s="141">
        <f t="shared" si="193"/>
        <v>-1.135344226</v>
      </c>
      <c r="GW121" s="122">
        <f t="shared" si="194"/>
        <v>-1.135344226</v>
      </c>
      <c r="GX121" s="142">
        <f t="shared" si="195"/>
        <v>1</v>
      </c>
      <c r="GY121" s="142">
        <f t="shared" si="196"/>
        <v>46.51240421</v>
      </c>
      <c r="GZ121" s="130">
        <f t="shared" si="197"/>
        <v>46.51240421</v>
      </c>
      <c r="HA121" s="143">
        <f t="shared" si="198"/>
        <v>19.61987885</v>
      </c>
      <c r="HB121" s="143">
        <f t="shared" si="199"/>
        <v>-42.17184012</v>
      </c>
      <c r="HC121" s="143">
        <f t="shared" si="200"/>
        <v>-1.135344226</v>
      </c>
      <c r="HD121" s="124">
        <f t="shared" si="201"/>
        <v>46.51240421</v>
      </c>
      <c r="HE121" s="140">
        <f t="shared" si="202"/>
        <v>2.094395102</v>
      </c>
      <c r="HF121" s="140">
        <f t="shared" si="203"/>
        <v>2.182541777</v>
      </c>
      <c r="HG121" s="141">
        <f t="shared" si="204"/>
        <v>4.27693688</v>
      </c>
      <c r="HH121" s="141">
        <f t="shared" si="205"/>
        <v>4.27693688</v>
      </c>
      <c r="HI121" s="122">
        <f t="shared" si="206"/>
        <v>-2.006248428</v>
      </c>
      <c r="HJ121" s="142">
        <f t="shared" si="207"/>
        <v>1</v>
      </c>
      <c r="HK121" s="142">
        <f t="shared" si="208"/>
        <v>46.51240421</v>
      </c>
      <c r="HL121" s="130">
        <f t="shared" si="209"/>
        <v>46.51240421</v>
      </c>
      <c r="HM121" s="143">
        <f t="shared" si="210"/>
        <v>-19.61987885</v>
      </c>
      <c r="HN121" s="143">
        <f t="shared" si="211"/>
        <v>-42.17184012</v>
      </c>
      <c r="HO121" s="143">
        <f t="shared" si="212"/>
        <v>-2.006248428</v>
      </c>
      <c r="HP121" s="124">
        <f t="shared" si="213"/>
        <v>46.51240421</v>
      </c>
      <c r="HQ121" s="140">
        <f t="shared" si="214"/>
        <v>2.094395102</v>
      </c>
      <c r="HR121" s="140">
        <f t="shared" si="215"/>
        <v>0.9590508764</v>
      </c>
      <c r="HS121" s="141">
        <f t="shared" si="216"/>
        <v>3.053445979</v>
      </c>
      <c r="HT121" s="141">
        <f t="shared" si="217"/>
        <v>3.053445979</v>
      </c>
      <c r="HU121" s="122">
        <f t="shared" si="218"/>
        <v>3.053445979</v>
      </c>
      <c r="HV121" s="142">
        <f t="shared" si="219"/>
        <v>1</v>
      </c>
      <c r="HW121" s="142">
        <f t="shared" si="220"/>
        <v>46.51240421</v>
      </c>
      <c r="HX121" s="130">
        <f t="shared" si="221"/>
        <v>46.51240421</v>
      </c>
      <c r="HY121" s="143">
        <f t="shared" si="222"/>
        <v>-46.33182429</v>
      </c>
      <c r="HZ121" s="143">
        <f t="shared" si="223"/>
        <v>4.094606555</v>
      </c>
      <c r="IA121" s="143">
        <f t="shared" si="224"/>
        <v>3.053445979</v>
      </c>
      <c r="IB121" s="124">
        <f t="shared" si="225"/>
        <v>46.51240421</v>
      </c>
      <c r="IC121" s="140">
        <f t="shared" si="226"/>
        <v>-2.094395102</v>
      </c>
      <c r="ID121" s="140">
        <f t="shared" si="227"/>
        <v>2.182541777</v>
      </c>
      <c r="IE121" s="141">
        <f t="shared" si="228"/>
        <v>0.08814667483</v>
      </c>
      <c r="IF121" s="141">
        <f t="shared" si="229"/>
        <v>0.08814667483</v>
      </c>
      <c r="IG121" s="122">
        <f t="shared" si="230"/>
        <v>0.08814667483</v>
      </c>
      <c r="IH121" s="142">
        <f t="shared" si="231"/>
        <v>1</v>
      </c>
      <c r="II121" s="142">
        <f t="shared" si="232"/>
        <v>46.51240421</v>
      </c>
      <c r="IJ121" s="130">
        <f t="shared" si="233"/>
        <v>46.51240421</v>
      </c>
      <c r="IK121" s="143">
        <f t="shared" si="234"/>
        <v>46.33182429</v>
      </c>
      <c r="IL121" s="143">
        <f t="shared" si="235"/>
        <v>4.094606555</v>
      </c>
      <c r="IM121" s="143">
        <f t="shared" si="236"/>
        <v>0.08814667483</v>
      </c>
      <c r="IN121" s="124">
        <f t="shared" si="237"/>
        <v>46.51240421</v>
      </c>
    </row>
    <row r="122" ht="12.75" customHeight="1">
      <c r="A122" s="129">
        <f>'Cortez Cubic'!AP122</f>
        <v>-0.2187762226</v>
      </c>
      <c r="B122" s="129">
        <f>'Cortez Cubic'!AQ122</f>
        <v>14.00124347</v>
      </c>
      <c r="C122" s="129">
        <f>'Cortez Cubic'!AR122</f>
        <v>3152.914907</v>
      </c>
      <c r="D122" s="129">
        <f>'Cortez Cubic'!AS122</f>
        <v>-180525.7813</v>
      </c>
      <c r="E122" s="129">
        <f t="shared" ref="E122:H122" si="2110">0</f>
        <v>0</v>
      </c>
      <c r="F122" s="129">
        <f t="shared" si="2110"/>
        <v>0</v>
      </c>
      <c r="G122" s="129">
        <f t="shared" si="2110"/>
        <v>0</v>
      </c>
      <c r="H122" s="129">
        <f t="shared" si="2110"/>
        <v>0</v>
      </c>
      <c r="I122" s="110">
        <f>'Cortez Cubic'!I122</f>
        <v>62</v>
      </c>
      <c r="J122" s="130">
        <f t="shared" si="28"/>
        <v>55.43015041</v>
      </c>
      <c r="K122" s="131">
        <f t="shared" si="29"/>
        <v>0</v>
      </c>
      <c r="L122" s="131">
        <f t="shared" si="30"/>
        <v>1</v>
      </c>
      <c r="M122" s="132">
        <f t="shared" si="31"/>
        <v>6.569849589</v>
      </c>
      <c r="N122" s="133">
        <f t="shared" si="32"/>
        <v>70.93927398</v>
      </c>
      <c r="O122" s="134">
        <f t="shared" si="33"/>
        <v>126.3694244</v>
      </c>
      <c r="P122" s="134">
        <f t="shared" si="34"/>
        <v>0</v>
      </c>
      <c r="Q122" s="135">
        <f t="shared" si="35"/>
        <v>55.43015041</v>
      </c>
      <c r="R122" s="135">
        <f t="shared" si="36"/>
        <v>0</v>
      </c>
      <c r="S122" s="136">
        <f t="shared" si="37"/>
        <v>-117.8015621</v>
      </c>
      <c r="T122" s="136">
        <f t="shared" si="38"/>
        <v>0</v>
      </c>
      <c r="U122" s="137">
        <f t="shared" ref="U122:X122" si="2111">ATAN2(A122,E122)</f>
        <v>3.141592654</v>
      </c>
      <c r="V122" s="137">
        <f t="shared" si="2111"/>
        <v>0</v>
      </c>
      <c r="W122" s="137">
        <f t="shared" si="2111"/>
        <v>0</v>
      </c>
      <c r="X122" s="137">
        <f t="shared" si="2111"/>
        <v>3.141592654</v>
      </c>
      <c r="Y122" s="137">
        <f t="shared" ref="Y122:AB122" si="2112">SQRT(POWER(A122,2)+POWER(E122,2))</f>
        <v>0.2187762226</v>
      </c>
      <c r="Z122" s="137">
        <f t="shared" si="2112"/>
        <v>14.00124347</v>
      </c>
      <c r="AA122" s="137">
        <f t="shared" si="2112"/>
        <v>3152.914907</v>
      </c>
      <c r="AB122" s="137">
        <f t="shared" si="2112"/>
        <v>180525.7813</v>
      </c>
      <c r="AC122" s="138">
        <f t="shared" ref="AC122:AF122" si="2113">U122-$U122</f>
        <v>0</v>
      </c>
      <c r="AD122" s="138">
        <f t="shared" si="2113"/>
        <v>-3.141592654</v>
      </c>
      <c r="AE122" s="138">
        <f t="shared" si="2113"/>
        <v>-3.141592654</v>
      </c>
      <c r="AF122" s="138">
        <f t="shared" si="2113"/>
        <v>0</v>
      </c>
      <c r="AG122" s="138">
        <f t="shared" ref="AG122:AJ122" si="2114">Y122/$Y122</f>
        <v>1</v>
      </c>
      <c r="AH122" s="138">
        <f t="shared" si="2114"/>
        <v>63.99801268</v>
      </c>
      <c r="AI122" s="138">
        <f t="shared" si="2114"/>
        <v>14411.5977</v>
      </c>
      <c r="AJ122" s="138">
        <f t="shared" si="2114"/>
        <v>825161.7987</v>
      </c>
      <c r="AK122" s="139">
        <f t="shared" ref="AK122:AN122" si="2115">AG122*COS(AC122)</f>
        <v>1</v>
      </c>
      <c r="AL122" s="139">
        <f t="shared" si="2115"/>
        <v>-63.99801268</v>
      </c>
      <c r="AM122" s="139">
        <f t="shared" si="2115"/>
        <v>-14411.5977</v>
      </c>
      <c r="AN122" s="139">
        <f t="shared" si="2115"/>
        <v>825161.7987</v>
      </c>
      <c r="AO122" s="129">
        <f t="shared" ref="AO122:AR122" si="2116">AG122*SIN(AC122)</f>
        <v>0</v>
      </c>
      <c r="AP122" s="129">
        <f t="shared" si="2116"/>
        <v>0</v>
      </c>
      <c r="AQ122" s="129">
        <f t="shared" si="2116"/>
        <v>0</v>
      </c>
      <c r="AR122" s="129">
        <f t="shared" si="2116"/>
        <v>0</v>
      </c>
      <c r="AS122" s="140">
        <f t="shared" si="45"/>
        <v>-9.424777961</v>
      </c>
      <c r="AT122" s="141">
        <f t="shared" si="46"/>
        <v>-9.424777961</v>
      </c>
      <c r="AU122" s="141">
        <f t="shared" si="47"/>
        <v>-3.141592654</v>
      </c>
      <c r="AV122" s="122">
        <f t="shared" si="48"/>
        <v>3.141592654</v>
      </c>
      <c r="AW122" s="142">
        <f t="shared" si="49"/>
        <v>262119.5806</v>
      </c>
      <c r="AX122" s="130">
        <f t="shared" si="50"/>
        <v>262119.5806</v>
      </c>
      <c r="AY122" s="143">
        <f t="shared" si="51"/>
        <v>524239.1612</v>
      </c>
      <c r="AZ122" s="143">
        <f t="shared" si="52"/>
        <v>0</v>
      </c>
      <c r="BA122" s="143">
        <f t="shared" si="53"/>
        <v>0</v>
      </c>
      <c r="BB122" s="124">
        <f t="shared" si="54"/>
        <v>524239.1612</v>
      </c>
      <c r="BC122" s="140">
        <f t="shared" ref="BC122:BD122" si="2117">BC$2*AD122</f>
        <v>-3.141592654</v>
      </c>
      <c r="BD122" s="140">
        <f t="shared" si="2117"/>
        <v>-3.141592654</v>
      </c>
      <c r="BE122" s="141">
        <f t="shared" si="56"/>
        <v>-6.283185307</v>
      </c>
      <c r="BF122" s="141">
        <f t="shared" si="57"/>
        <v>0</v>
      </c>
      <c r="BG122" s="122">
        <f t="shared" si="58"/>
        <v>0</v>
      </c>
      <c r="BH122" s="142">
        <f t="shared" ref="BH122:BI122" si="2118">POWER(AH122,BH$2)</f>
        <v>63.99801268</v>
      </c>
      <c r="BI122" s="142">
        <f t="shared" si="2118"/>
        <v>14411.5977</v>
      </c>
      <c r="BJ122" s="130">
        <f t="shared" si="60"/>
        <v>922313.6126</v>
      </c>
      <c r="BK122" s="143">
        <f t="shared" si="61"/>
        <v>8300822.513</v>
      </c>
      <c r="BL122" s="143">
        <f t="shared" si="62"/>
        <v>0</v>
      </c>
      <c r="BM122" s="143">
        <f t="shared" si="63"/>
        <v>0</v>
      </c>
      <c r="BN122" s="124">
        <f t="shared" si="64"/>
        <v>8300822.513</v>
      </c>
      <c r="BO122" s="140">
        <f t="shared" si="65"/>
        <v>0</v>
      </c>
      <c r="BP122" s="141">
        <f t="shared" si="66"/>
        <v>0</v>
      </c>
      <c r="BQ122" s="141">
        <f t="shared" si="67"/>
        <v>0</v>
      </c>
      <c r="BR122" s="122">
        <f t="shared" si="68"/>
        <v>0</v>
      </c>
      <c r="BS122" s="142">
        <f t="shared" si="69"/>
        <v>825161.7987</v>
      </c>
      <c r="BT122" s="130">
        <f t="shared" si="70"/>
        <v>825161.7987</v>
      </c>
      <c r="BU122" s="143">
        <f t="shared" si="71"/>
        <v>-22279368.56</v>
      </c>
      <c r="BV122" s="143">
        <f t="shared" si="72"/>
        <v>0</v>
      </c>
      <c r="BW122" s="143">
        <f t="shared" si="73"/>
        <v>3.141592654</v>
      </c>
      <c r="BX122" s="124">
        <f t="shared" si="74"/>
        <v>22279368.56</v>
      </c>
      <c r="BY122" s="144">
        <f t="shared" ref="BY122:BZ122" si="2119">AY122+BK122+BU122</f>
        <v>-13454306.89</v>
      </c>
      <c r="BZ122" s="144">
        <f t="shared" si="2119"/>
        <v>0</v>
      </c>
      <c r="CA122" s="144">
        <f t="shared" si="76"/>
        <v>-3.141592654</v>
      </c>
      <c r="CB122" s="145">
        <f t="shared" si="77"/>
        <v>13454306.89</v>
      </c>
      <c r="CC122" s="140">
        <f t="shared" ref="CC122:CD122" si="2120">CC$2*AD122</f>
        <v>-6.283185307</v>
      </c>
      <c r="CD122" s="140">
        <f t="shared" si="2120"/>
        <v>-6.283185307</v>
      </c>
      <c r="CE122" s="141">
        <f t="shared" si="79"/>
        <v>-12.56637061</v>
      </c>
      <c r="CF122" s="141">
        <f t="shared" si="80"/>
        <v>0</v>
      </c>
      <c r="CG122" s="122">
        <f t="shared" si="81"/>
        <v>0</v>
      </c>
      <c r="CH122" s="142">
        <f t="shared" ref="CH122:CI122" si="2121">POWER(AH122,CH$2)</f>
        <v>4095.745627</v>
      </c>
      <c r="CI122" s="142">
        <f t="shared" si="2121"/>
        <v>207694148.3</v>
      </c>
      <c r="CJ122" s="130">
        <f t="shared" si="83"/>
        <v>850662399935</v>
      </c>
      <c r="CK122" s="143">
        <f t="shared" si="84"/>
        <v>-850662399935</v>
      </c>
      <c r="CL122" s="143">
        <f t="shared" si="85"/>
        <v>0</v>
      </c>
      <c r="CM122" s="143">
        <f t="shared" si="86"/>
        <v>3.141592654</v>
      </c>
      <c r="CN122" s="124">
        <f t="shared" si="87"/>
        <v>850662399935</v>
      </c>
      <c r="CO122" s="140">
        <f t="shared" si="88"/>
        <v>-9.424777961</v>
      </c>
      <c r="CP122" s="141">
        <f t="shared" si="89"/>
        <v>-9.424777961</v>
      </c>
      <c r="CQ122" s="141">
        <f t="shared" si="90"/>
        <v>-3.141592654</v>
      </c>
      <c r="CR122" s="122">
        <f t="shared" si="91"/>
        <v>3.141592654</v>
      </c>
      <c r="CS122" s="142">
        <f t="shared" si="92"/>
        <v>2993204511259</v>
      </c>
      <c r="CT122" s="130">
        <f t="shared" si="93"/>
        <v>2993204511259</v>
      </c>
      <c r="CU122" s="143">
        <f t="shared" si="94"/>
        <v>-11972818045038</v>
      </c>
      <c r="CV122" s="143">
        <f t="shared" si="95"/>
        <v>0.00146624733</v>
      </c>
      <c r="CW122" s="143">
        <f t="shared" si="96"/>
        <v>3.141592654</v>
      </c>
      <c r="CX122" s="124">
        <f t="shared" si="97"/>
        <v>11972818045038</v>
      </c>
      <c r="CY122" s="140">
        <f t="shared" si="98"/>
        <v>-9.424777961</v>
      </c>
      <c r="CZ122" s="140">
        <f t="shared" si="99"/>
        <v>0</v>
      </c>
      <c r="DA122" s="141">
        <f t="shared" si="100"/>
        <v>-9.424777961</v>
      </c>
      <c r="DB122" s="141">
        <f t="shared" si="101"/>
        <v>-3.141592654</v>
      </c>
      <c r="DC122" s="122">
        <f t="shared" si="102"/>
        <v>3.141592654</v>
      </c>
      <c r="DD122" s="142">
        <f t="shared" si="103"/>
        <v>262119.5806</v>
      </c>
      <c r="DE122" s="142">
        <f t="shared" si="104"/>
        <v>825161.7987</v>
      </c>
      <c r="DF122" s="130">
        <f t="shared" si="105"/>
        <v>216291064596</v>
      </c>
      <c r="DG122" s="143">
        <f t="shared" si="106"/>
        <v>-865164258385</v>
      </c>
      <c r="DH122" s="143">
        <f t="shared" si="107"/>
        <v>0.000105952064</v>
      </c>
      <c r="DI122" s="143">
        <f t="shared" si="108"/>
        <v>3.141592654</v>
      </c>
      <c r="DJ122" s="124">
        <f t="shared" si="109"/>
        <v>865164258385</v>
      </c>
      <c r="DK122" s="140">
        <f t="shared" ref="DK122:DM122" si="2122">DK$2*AD122</f>
        <v>-3.141592654</v>
      </c>
      <c r="DL122" s="140">
        <f t="shared" si="2122"/>
        <v>-3.141592654</v>
      </c>
      <c r="DM122" s="140">
        <f t="shared" si="2122"/>
        <v>0</v>
      </c>
      <c r="DN122" s="141">
        <f t="shared" si="111"/>
        <v>-6.283185307</v>
      </c>
      <c r="DO122" s="141">
        <f t="shared" si="112"/>
        <v>0</v>
      </c>
      <c r="DP122" s="122">
        <f t="shared" si="113"/>
        <v>0</v>
      </c>
      <c r="DQ122" s="142">
        <f t="shared" ref="DQ122:DS122" si="2123">POWER(AH122,DQ$2)</f>
        <v>63.99801268</v>
      </c>
      <c r="DR122" s="142">
        <f t="shared" si="2123"/>
        <v>14411.5977</v>
      </c>
      <c r="DS122" s="142">
        <f t="shared" si="2123"/>
        <v>825161.7987</v>
      </c>
      <c r="DT122" s="130">
        <f t="shared" si="115"/>
        <v>761057959472</v>
      </c>
      <c r="DU122" s="143">
        <f t="shared" si="116"/>
        <v>-13699043270503</v>
      </c>
      <c r="DV122" s="143">
        <f t="shared" si="117"/>
        <v>0</v>
      </c>
      <c r="DW122" s="143">
        <f t="shared" si="118"/>
        <v>3.141592654</v>
      </c>
      <c r="DX122" s="124">
        <f t="shared" si="119"/>
        <v>13699043270503</v>
      </c>
      <c r="DY122" s="140">
        <f t="shared" si="120"/>
        <v>0</v>
      </c>
      <c r="DZ122" s="141">
        <f t="shared" si="121"/>
        <v>0</v>
      </c>
      <c r="EA122" s="141">
        <f t="shared" si="122"/>
        <v>0</v>
      </c>
      <c r="EB122" s="122">
        <f t="shared" si="123"/>
        <v>0</v>
      </c>
      <c r="EC122" s="142">
        <f t="shared" si="124"/>
        <v>680891993957</v>
      </c>
      <c r="ED122" s="130">
        <f t="shared" si="125"/>
        <v>680891993957</v>
      </c>
      <c r="EE122" s="143">
        <f t="shared" si="126"/>
        <v>18384083836841</v>
      </c>
      <c r="EF122" s="143">
        <f t="shared" si="127"/>
        <v>0</v>
      </c>
      <c r="EG122" s="143">
        <f t="shared" si="128"/>
        <v>0</v>
      </c>
      <c r="EH122" s="124">
        <f t="shared" si="129"/>
        <v>18384083836841</v>
      </c>
      <c r="EI122" s="144">
        <f t="shared" ref="EI122:EJ122" si="2124">CK122+CU122+DG122+DU122+EE122</f>
        <v>-9003604137019</v>
      </c>
      <c r="EJ122" s="144">
        <f t="shared" si="2124"/>
        <v>0.001572199394</v>
      </c>
      <c r="EK122" s="144">
        <f t="shared" si="131"/>
        <v>3.141592654</v>
      </c>
      <c r="EL122" s="145">
        <f t="shared" si="132"/>
        <v>9003604137019</v>
      </c>
      <c r="EM122" s="140">
        <f t="shared" si="133"/>
        <v>1.570796327</v>
      </c>
      <c r="EN122" s="141">
        <f t="shared" si="134"/>
        <v>1.570796327</v>
      </c>
      <c r="EO122" s="141">
        <f t="shared" si="135"/>
        <v>1.570796327</v>
      </c>
      <c r="EP122" s="122">
        <f t="shared" si="136"/>
        <v>1.570796327</v>
      </c>
      <c r="EQ122" s="142">
        <f t="shared" si="137"/>
        <v>3000600.629</v>
      </c>
      <c r="ER122" s="130">
        <f t="shared" si="138"/>
        <v>3000600.629</v>
      </c>
      <c r="ES122" s="143">
        <f t="shared" si="139"/>
        <v>0.0000000009547088186</v>
      </c>
      <c r="ET122" s="143">
        <f t="shared" si="140"/>
        <v>15591578.23</v>
      </c>
      <c r="EU122" s="143">
        <f t="shared" si="141"/>
        <v>1.570796327</v>
      </c>
      <c r="EV122" s="124">
        <f t="shared" si="142"/>
        <v>15591578.23</v>
      </c>
      <c r="EW122" s="144">
        <f t="shared" ref="EW122:EX122" si="2125">BY122+ES122</f>
        <v>-13454306.89</v>
      </c>
      <c r="EX122" s="144">
        <f t="shared" si="2125"/>
        <v>15591578.23</v>
      </c>
      <c r="EY122" s="144">
        <f t="shared" si="144"/>
        <v>2.282744276</v>
      </c>
      <c r="EZ122" s="145">
        <f t="shared" si="145"/>
        <v>20594069.18</v>
      </c>
      <c r="FA122" s="140">
        <f t="shared" si="146"/>
        <v>0.7609147587</v>
      </c>
      <c r="FB122" s="141">
        <f t="shared" si="147"/>
        <v>0.7609147587</v>
      </c>
      <c r="FC122" s="141">
        <f t="shared" si="148"/>
        <v>0.7609147587</v>
      </c>
      <c r="FD122" s="122">
        <f t="shared" si="149"/>
        <v>0.7609147587</v>
      </c>
      <c r="FE122" s="142">
        <f t="shared" si="150"/>
        <v>274.1031685</v>
      </c>
      <c r="FF122" s="130">
        <f t="shared" si="151"/>
        <v>274.1031685</v>
      </c>
      <c r="FG122" s="143">
        <f t="shared" si="152"/>
        <v>52.51837675</v>
      </c>
      <c r="FH122" s="143">
        <f t="shared" si="153"/>
        <v>50.00768793</v>
      </c>
      <c r="FI122" s="143">
        <f t="shared" si="154"/>
        <v>0.7609147587</v>
      </c>
      <c r="FJ122" s="124">
        <f t="shared" si="155"/>
        <v>72.51860967</v>
      </c>
      <c r="FK122" s="140">
        <f t="shared" si="156"/>
        <v>-6.283185307</v>
      </c>
      <c r="FL122" s="141">
        <f t="shared" si="157"/>
        <v>-6.283185307</v>
      </c>
      <c r="FM122" s="141">
        <f t="shared" si="158"/>
        <v>0</v>
      </c>
      <c r="FN122" s="122">
        <f t="shared" si="159"/>
        <v>0</v>
      </c>
      <c r="FO122" s="142">
        <f t="shared" si="160"/>
        <v>4095.745627</v>
      </c>
      <c r="FP122" s="130">
        <f t="shared" si="161"/>
        <v>4095.745627</v>
      </c>
      <c r="FQ122" s="143">
        <f t="shared" si="162"/>
        <v>-4095.745627</v>
      </c>
      <c r="FR122" s="143">
        <f t="shared" si="163"/>
        <v>0</v>
      </c>
      <c r="FS122" s="143">
        <f t="shared" si="164"/>
        <v>3.141592654</v>
      </c>
      <c r="FT122" s="124">
        <f t="shared" si="165"/>
        <v>4095.745627</v>
      </c>
      <c r="FU122" s="144">
        <f t="shared" si="166"/>
        <v>-47330.53874</v>
      </c>
      <c r="FV122" s="144">
        <f t="shared" si="167"/>
        <v>0</v>
      </c>
      <c r="FW122" s="144">
        <f t="shared" si="168"/>
        <v>-3.141592654</v>
      </c>
      <c r="FX122" s="145">
        <f t="shared" si="169"/>
        <v>47330.53874</v>
      </c>
      <c r="FY122" s="140">
        <f t="shared" si="170"/>
        <v>-3.141592654</v>
      </c>
      <c r="FZ122" s="140">
        <f t="shared" si="171"/>
        <v>-0.7609147587</v>
      </c>
      <c r="GA122" s="141">
        <f t="shared" si="172"/>
        <v>-3.902507412</v>
      </c>
      <c r="GB122" s="141">
        <f t="shared" si="173"/>
        <v>-3.902507412</v>
      </c>
      <c r="GC122" s="122">
        <f t="shared" si="174"/>
        <v>2.380677895</v>
      </c>
      <c r="GD122" s="142">
        <f t="shared" si="175"/>
        <v>47330.53874</v>
      </c>
      <c r="GE122" s="142">
        <f t="shared" si="176"/>
        <v>0.01378956387</v>
      </c>
      <c r="GF122" s="130">
        <f t="shared" si="177"/>
        <v>652.667487</v>
      </c>
      <c r="GG122" s="143">
        <f t="shared" si="178"/>
        <v>-52.51837675</v>
      </c>
      <c r="GH122" s="143">
        <f t="shared" si="179"/>
        <v>50.00768793</v>
      </c>
      <c r="GI122" s="143">
        <f t="shared" si="180"/>
        <v>2.380677895</v>
      </c>
      <c r="GJ122" s="124">
        <f t="shared" si="181"/>
        <v>72.51860967</v>
      </c>
      <c r="GK122" s="146">
        <f t="shared" si="182"/>
        <v>-0.5</v>
      </c>
      <c r="GL122" s="127">
        <f t="shared" si="183"/>
        <v>-0.8660254038</v>
      </c>
      <c r="GM122" s="146">
        <f t="shared" si="184"/>
        <v>-2.094395102</v>
      </c>
      <c r="GN122" s="127">
        <f t="shared" si="185"/>
        <v>1</v>
      </c>
      <c r="GO122" s="147">
        <f t="shared" si="186"/>
        <v>-0.5</v>
      </c>
      <c r="GP122" s="128">
        <f t="shared" si="187"/>
        <v>0.8660254038</v>
      </c>
      <c r="GQ122" s="147">
        <f t="shared" si="188"/>
        <v>2.094395102</v>
      </c>
      <c r="GR122" s="128">
        <f t="shared" si="189"/>
        <v>1</v>
      </c>
      <c r="GS122" s="140">
        <f t="shared" si="190"/>
        <v>-2.094395102</v>
      </c>
      <c r="GT122" s="140">
        <f t="shared" si="191"/>
        <v>0.7609147587</v>
      </c>
      <c r="GU122" s="141">
        <f t="shared" si="192"/>
        <v>-1.333480344</v>
      </c>
      <c r="GV122" s="141">
        <f t="shared" si="193"/>
        <v>-1.333480344</v>
      </c>
      <c r="GW122" s="122">
        <f t="shared" si="194"/>
        <v>-1.333480344</v>
      </c>
      <c r="GX122" s="142">
        <f t="shared" si="195"/>
        <v>1</v>
      </c>
      <c r="GY122" s="142">
        <f t="shared" si="196"/>
        <v>72.51860967</v>
      </c>
      <c r="GZ122" s="130">
        <f t="shared" si="197"/>
        <v>72.51860967</v>
      </c>
      <c r="HA122" s="143">
        <f t="shared" si="198"/>
        <v>17.04873976</v>
      </c>
      <c r="HB122" s="143">
        <f t="shared" si="199"/>
        <v>-70.48609239</v>
      </c>
      <c r="HC122" s="143">
        <f t="shared" si="200"/>
        <v>-1.333480344</v>
      </c>
      <c r="HD122" s="124">
        <f t="shared" si="201"/>
        <v>72.51860967</v>
      </c>
      <c r="HE122" s="140">
        <f t="shared" si="202"/>
        <v>2.094395102</v>
      </c>
      <c r="HF122" s="140">
        <f t="shared" si="203"/>
        <v>2.380677895</v>
      </c>
      <c r="HG122" s="141">
        <f t="shared" si="204"/>
        <v>4.475072997</v>
      </c>
      <c r="HH122" s="141">
        <f t="shared" si="205"/>
        <v>4.475072997</v>
      </c>
      <c r="HI122" s="122">
        <f t="shared" si="206"/>
        <v>-1.80811231</v>
      </c>
      <c r="HJ122" s="142">
        <f t="shared" si="207"/>
        <v>1</v>
      </c>
      <c r="HK122" s="142">
        <f t="shared" si="208"/>
        <v>72.51860967</v>
      </c>
      <c r="HL122" s="130">
        <f t="shared" si="209"/>
        <v>72.51860967</v>
      </c>
      <c r="HM122" s="143">
        <f t="shared" si="210"/>
        <v>-17.04873976</v>
      </c>
      <c r="HN122" s="143">
        <f t="shared" si="211"/>
        <v>-70.48609239</v>
      </c>
      <c r="HO122" s="143">
        <f t="shared" si="212"/>
        <v>-1.80811231</v>
      </c>
      <c r="HP122" s="124">
        <f t="shared" si="213"/>
        <v>72.51860967</v>
      </c>
      <c r="HQ122" s="140">
        <f t="shared" si="214"/>
        <v>2.094395102</v>
      </c>
      <c r="HR122" s="140">
        <f t="shared" si="215"/>
        <v>0.7609147587</v>
      </c>
      <c r="HS122" s="141">
        <f t="shared" si="216"/>
        <v>2.855309861</v>
      </c>
      <c r="HT122" s="141">
        <f t="shared" si="217"/>
        <v>2.855309861</v>
      </c>
      <c r="HU122" s="122">
        <f t="shared" si="218"/>
        <v>2.855309861</v>
      </c>
      <c r="HV122" s="142">
        <f t="shared" si="219"/>
        <v>1</v>
      </c>
      <c r="HW122" s="142">
        <f t="shared" si="220"/>
        <v>72.51860967</v>
      </c>
      <c r="HX122" s="130">
        <f t="shared" si="221"/>
        <v>72.51860967</v>
      </c>
      <c r="HY122" s="143">
        <f t="shared" si="222"/>
        <v>-69.56711651</v>
      </c>
      <c r="HZ122" s="143">
        <f t="shared" si="223"/>
        <v>20.47840446</v>
      </c>
      <c r="IA122" s="143">
        <f t="shared" si="224"/>
        <v>2.855309861</v>
      </c>
      <c r="IB122" s="124">
        <f t="shared" si="225"/>
        <v>72.51860967</v>
      </c>
      <c r="IC122" s="140">
        <f t="shared" si="226"/>
        <v>-2.094395102</v>
      </c>
      <c r="ID122" s="140">
        <f t="shared" si="227"/>
        <v>2.380677895</v>
      </c>
      <c r="IE122" s="141">
        <f t="shared" si="228"/>
        <v>0.2862827925</v>
      </c>
      <c r="IF122" s="141">
        <f t="shared" si="229"/>
        <v>0.2862827925</v>
      </c>
      <c r="IG122" s="122">
        <f t="shared" si="230"/>
        <v>0.2862827925</v>
      </c>
      <c r="IH122" s="142">
        <f t="shared" si="231"/>
        <v>1</v>
      </c>
      <c r="II122" s="142">
        <f t="shared" si="232"/>
        <v>72.51860967</v>
      </c>
      <c r="IJ122" s="130">
        <f t="shared" si="233"/>
        <v>72.51860967</v>
      </c>
      <c r="IK122" s="143">
        <f t="shared" si="234"/>
        <v>69.56711651</v>
      </c>
      <c r="IL122" s="143">
        <f t="shared" si="235"/>
        <v>20.47840446</v>
      </c>
      <c r="IM122" s="143">
        <f t="shared" si="236"/>
        <v>0.2862827925</v>
      </c>
      <c r="IN122" s="124">
        <f t="shared" si="237"/>
        <v>72.51860967</v>
      </c>
    </row>
    <row r="123" ht="12.75" customHeight="1">
      <c r="A123" s="129">
        <f>'Cortez Cubic'!AP123</f>
        <v>-0.2187762226</v>
      </c>
      <c r="B123" s="129">
        <f>'Cortez Cubic'!AQ123</f>
        <v>8.08860325</v>
      </c>
      <c r="C123" s="129">
        <f>'Cortez Cubic'!AR123</f>
        <v>9650.535513</v>
      </c>
      <c r="D123" s="129">
        <f>'Cortez Cubic'!AS123</f>
        <v>-904862.1227</v>
      </c>
      <c r="E123" s="129">
        <f t="shared" ref="E123:H123" si="2126">0</f>
        <v>0</v>
      </c>
      <c r="F123" s="129">
        <f t="shared" si="2126"/>
        <v>0</v>
      </c>
      <c r="G123" s="129">
        <f t="shared" si="2126"/>
        <v>0</v>
      </c>
      <c r="H123" s="129">
        <f t="shared" si="2126"/>
        <v>0</v>
      </c>
      <c r="I123" s="110">
        <f>'Cortez Cubic'!I123</f>
        <v>118</v>
      </c>
      <c r="J123" s="130">
        <f t="shared" si="28"/>
        <v>124.6250252</v>
      </c>
      <c r="K123" s="131">
        <f t="shared" si="29"/>
        <v>0</v>
      </c>
      <c r="L123" s="131">
        <f t="shared" si="30"/>
        <v>1</v>
      </c>
      <c r="M123" s="132">
        <f t="shared" si="31"/>
        <v>-6.625025235</v>
      </c>
      <c r="N123" s="133">
        <f t="shared" si="32"/>
        <v>18.92097714</v>
      </c>
      <c r="O123" s="134">
        <f t="shared" si="33"/>
        <v>143.5460024</v>
      </c>
      <c r="P123" s="134">
        <f t="shared" si="34"/>
        <v>0</v>
      </c>
      <c r="Q123" s="135">
        <f t="shared" si="35"/>
        <v>124.6250252</v>
      </c>
      <c r="R123" s="135">
        <f t="shared" si="36"/>
        <v>0</v>
      </c>
      <c r="S123" s="136">
        <f t="shared" si="37"/>
        <v>-231.1989876</v>
      </c>
      <c r="T123" s="136">
        <f t="shared" si="38"/>
        <v>0</v>
      </c>
      <c r="U123" s="137">
        <f t="shared" ref="U123:X123" si="2127">ATAN2(A123,E123)</f>
        <v>3.141592654</v>
      </c>
      <c r="V123" s="137">
        <f t="shared" si="2127"/>
        <v>0</v>
      </c>
      <c r="W123" s="137">
        <f t="shared" si="2127"/>
        <v>0</v>
      </c>
      <c r="X123" s="137">
        <f t="shared" si="2127"/>
        <v>3.141592654</v>
      </c>
      <c r="Y123" s="137">
        <f t="shared" ref="Y123:AB123" si="2128">SQRT(POWER(A123,2)+POWER(E123,2))</f>
        <v>0.2187762226</v>
      </c>
      <c r="Z123" s="137">
        <f t="shared" si="2128"/>
        <v>8.08860325</v>
      </c>
      <c r="AA123" s="137">
        <f t="shared" si="2128"/>
        <v>9650.535513</v>
      </c>
      <c r="AB123" s="137">
        <f t="shared" si="2128"/>
        <v>904862.1227</v>
      </c>
      <c r="AC123" s="138">
        <f t="shared" ref="AC123:AF123" si="2129">U123-$U123</f>
        <v>0</v>
      </c>
      <c r="AD123" s="138">
        <f t="shared" si="2129"/>
        <v>-3.141592654</v>
      </c>
      <c r="AE123" s="138">
        <f t="shared" si="2129"/>
        <v>-3.141592654</v>
      </c>
      <c r="AF123" s="138">
        <f t="shared" si="2129"/>
        <v>0</v>
      </c>
      <c r="AG123" s="138">
        <f t="shared" ref="AG123:AJ123" si="2130">Y123/$Y123</f>
        <v>1</v>
      </c>
      <c r="AH123" s="138">
        <f t="shared" si="2130"/>
        <v>36.97203999</v>
      </c>
      <c r="AI123" s="138">
        <f t="shared" si="2130"/>
        <v>44111.44593</v>
      </c>
      <c r="AJ123" s="138">
        <f t="shared" si="2130"/>
        <v>4136016.757</v>
      </c>
      <c r="AK123" s="139">
        <f t="shared" ref="AK123:AN123" si="2131">AG123*COS(AC123)</f>
        <v>1</v>
      </c>
      <c r="AL123" s="139">
        <f t="shared" si="2131"/>
        <v>-36.97203999</v>
      </c>
      <c r="AM123" s="139">
        <f t="shared" si="2131"/>
        <v>-44111.44593</v>
      </c>
      <c r="AN123" s="139">
        <f t="shared" si="2131"/>
        <v>4136016.757</v>
      </c>
      <c r="AO123" s="129">
        <f t="shared" ref="AO123:AR123" si="2132">AG123*SIN(AC123)</f>
        <v>0</v>
      </c>
      <c r="AP123" s="129">
        <f t="shared" si="2132"/>
        <v>0</v>
      </c>
      <c r="AQ123" s="129">
        <f t="shared" si="2132"/>
        <v>0</v>
      </c>
      <c r="AR123" s="129">
        <f t="shared" si="2132"/>
        <v>0</v>
      </c>
      <c r="AS123" s="140">
        <f t="shared" si="45"/>
        <v>-9.424777961</v>
      </c>
      <c r="AT123" s="141">
        <f t="shared" si="46"/>
        <v>-9.424777961</v>
      </c>
      <c r="AU123" s="141">
        <f t="shared" si="47"/>
        <v>-3.141592654</v>
      </c>
      <c r="AV123" s="122">
        <f t="shared" si="48"/>
        <v>3.141592654</v>
      </c>
      <c r="AW123" s="142">
        <f t="shared" si="49"/>
        <v>50538.25498</v>
      </c>
      <c r="AX123" s="130">
        <f t="shared" si="50"/>
        <v>50538.25498</v>
      </c>
      <c r="AY123" s="143">
        <f t="shared" si="51"/>
        <v>101076.51</v>
      </c>
      <c r="AZ123" s="143">
        <f t="shared" si="52"/>
        <v>0</v>
      </c>
      <c r="BA123" s="143">
        <f t="shared" si="53"/>
        <v>0</v>
      </c>
      <c r="BB123" s="124">
        <f t="shared" si="54"/>
        <v>101076.51</v>
      </c>
      <c r="BC123" s="140">
        <f t="shared" ref="BC123:BD123" si="2133">BC$2*AD123</f>
        <v>-3.141592654</v>
      </c>
      <c r="BD123" s="140">
        <f t="shared" si="2133"/>
        <v>-3.141592654</v>
      </c>
      <c r="BE123" s="141">
        <f t="shared" si="56"/>
        <v>-6.283185307</v>
      </c>
      <c r="BF123" s="141">
        <f t="shared" si="57"/>
        <v>0</v>
      </c>
      <c r="BG123" s="122">
        <f t="shared" si="58"/>
        <v>0</v>
      </c>
      <c r="BH123" s="142">
        <f t="shared" ref="BH123:BI123" si="2134">POWER(AH123,BH$2)</f>
        <v>36.97203999</v>
      </c>
      <c r="BI123" s="142">
        <f t="shared" si="2134"/>
        <v>44111.44593</v>
      </c>
      <c r="BJ123" s="130">
        <f t="shared" si="60"/>
        <v>1630890.143</v>
      </c>
      <c r="BK123" s="143">
        <f t="shared" si="61"/>
        <v>14678011.28</v>
      </c>
      <c r="BL123" s="143">
        <f t="shared" si="62"/>
        <v>0</v>
      </c>
      <c r="BM123" s="143">
        <f t="shared" si="63"/>
        <v>0</v>
      </c>
      <c r="BN123" s="124">
        <f t="shared" si="64"/>
        <v>14678011.28</v>
      </c>
      <c r="BO123" s="140">
        <f t="shared" si="65"/>
        <v>0</v>
      </c>
      <c r="BP123" s="141">
        <f t="shared" si="66"/>
        <v>0</v>
      </c>
      <c r="BQ123" s="141">
        <f t="shared" si="67"/>
        <v>0</v>
      </c>
      <c r="BR123" s="122">
        <f t="shared" si="68"/>
        <v>0</v>
      </c>
      <c r="BS123" s="142">
        <f t="shared" si="69"/>
        <v>4136016.757</v>
      </c>
      <c r="BT123" s="130">
        <f t="shared" si="70"/>
        <v>4136016.757</v>
      </c>
      <c r="BU123" s="143">
        <f t="shared" si="71"/>
        <v>-111672452.4</v>
      </c>
      <c r="BV123" s="143">
        <f t="shared" si="72"/>
        <v>0</v>
      </c>
      <c r="BW123" s="143">
        <f t="shared" si="73"/>
        <v>3.141592654</v>
      </c>
      <c r="BX123" s="124">
        <f t="shared" si="74"/>
        <v>111672452.4</v>
      </c>
      <c r="BY123" s="144">
        <f t="shared" ref="BY123:BZ123" si="2135">AY123+BK123+BU123</f>
        <v>-96893364.65</v>
      </c>
      <c r="BZ123" s="144">
        <f t="shared" si="2135"/>
        <v>0</v>
      </c>
      <c r="CA123" s="144">
        <f t="shared" si="76"/>
        <v>-3.141592654</v>
      </c>
      <c r="CB123" s="145">
        <f t="shared" si="77"/>
        <v>96893364.65</v>
      </c>
      <c r="CC123" s="140">
        <f t="shared" ref="CC123:CD123" si="2136">CC$2*AD123</f>
        <v>-6.283185307</v>
      </c>
      <c r="CD123" s="140">
        <f t="shared" si="2136"/>
        <v>-6.283185307</v>
      </c>
      <c r="CE123" s="141">
        <f t="shared" si="79"/>
        <v>-12.56637061</v>
      </c>
      <c r="CF123" s="141">
        <f t="shared" si="80"/>
        <v>0</v>
      </c>
      <c r="CG123" s="122">
        <f t="shared" si="81"/>
        <v>0</v>
      </c>
      <c r="CH123" s="142">
        <f t="shared" ref="CH123:CI123" si="2137">POWER(AH123,CH$2)</f>
        <v>1366.931741</v>
      </c>
      <c r="CI123" s="142">
        <f t="shared" si="2137"/>
        <v>1945819662</v>
      </c>
      <c r="CJ123" s="130">
        <f t="shared" si="83"/>
        <v>2659802657397</v>
      </c>
      <c r="CK123" s="143">
        <f t="shared" si="84"/>
        <v>-2659802657397</v>
      </c>
      <c r="CL123" s="143">
        <f t="shared" si="85"/>
        <v>0</v>
      </c>
      <c r="CM123" s="143">
        <f t="shared" si="86"/>
        <v>3.141592654</v>
      </c>
      <c r="CN123" s="124">
        <f t="shared" si="87"/>
        <v>2659802657397</v>
      </c>
      <c r="CO123" s="140">
        <f t="shared" si="88"/>
        <v>-9.424777961</v>
      </c>
      <c r="CP123" s="141">
        <f t="shared" si="89"/>
        <v>-9.424777961</v>
      </c>
      <c r="CQ123" s="141">
        <f t="shared" si="90"/>
        <v>-3.141592654</v>
      </c>
      <c r="CR123" s="122">
        <f t="shared" si="91"/>
        <v>3.141592654</v>
      </c>
      <c r="CS123" s="142">
        <f t="shared" si="92"/>
        <v>85832918792074</v>
      </c>
      <c r="CT123" s="130">
        <f t="shared" si="93"/>
        <v>85832918792074</v>
      </c>
      <c r="CU123" s="143">
        <f t="shared" si="94"/>
        <v>-343331675168297</v>
      </c>
      <c r="CV123" s="143">
        <f t="shared" si="95"/>
        <v>0.0420460037</v>
      </c>
      <c r="CW123" s="143">
        <f t="shared" si="96"/>
        <v>3.141592654</v>
      </c>
      <c r="CX123" s="124">
        <f t="shared" si="97"/>
        <v>343331675168297</v>
      </c>
      <c r="CY123" s="140">
        <f t="shared" si="98"/>
        <v>-9.424777961</v>
      </c>
      <c r="CZ123" s="140">
        <f t="shared" si="99"/>
        <v>0</v>
      </c>
      <c r="DA123" s="141">
        <f t="shared" si="100"/>
        <v>-9.424777961</v>
      </c>
      <c r="DB123" s="141">
        <f t="shared" si="101"/>
        <v>-3.141592654</v>
      </c>
      <c r="DC123" s="122">
        <f t="shared" si="102"/>
        <v>3.141592654</v>
      </c>
      <c r="DD123" s="142">
        <f t="shared" si="103"/>
        <v>50538.25498</v>
      </c>
      <c r="DE123" s="142">
        <f t="shared" si="104"/>
        <v>4136016.757</v>
      </c>
      <c r="DF123" s="130">
        <f t="shared" si="105"/>
        <v>209027069460</v>
      </c>
      <c r="DG123" s="143">
        <f t="shared" si="106"/>
        <v>-836108277840</v>
      </c>
      <c r="DH123" s="143">
        <f t="shared" si="107"/>
        <v>0.0001023937326</v>
      </c>
      <c r="DI123" s="143">
        <f t="shared" si="108"/>
        <v>3.141592654</v>
      </c>
      <c r="DJ123" s="124">
        <f t="shared" si="109"/>
        <v>836108277840</v>
      </c>
      <c r="DK123" s="140">
        <f t="shared" ref="DK123:DM123" si="2138">DK$2*AD123</f>
        <v>-3.141592654</v>
      </c>
      <c r="DL123" s="140">
        <f t="shared" si="2138"/>
        <v>-3.141592654</v>
      </c>
      <c r="DM123" s="140">
        <f t="shared" si="2138"/>
        <v>0</v>
      </c>
      <c r="DN123" s="141">
        <f t="shared" si="111"/>
        <v>-6.283185307</v>
      </c>
      <c r="DO123" s="141">
        <f t="shared" si="112"/>
        <v>0</v>
      </c>
      <c r="DP123" s="122">
        <f t="shared" si="113"/>
        <v>0</v>
      </c>
      <c r="DQ123" s="142">
        <f t="shared" ref="DQ123:DS123" si="2139">POWER(AH123,DQ$2)</f>
        <v>36.97203999</v>
      </c>
      <c r="DR123" s="142">
        <f t="shared" si="2139"/>
        <v>44111.44593</v>
      </c>
      <c r="DS123" s="142">
        <f t="shared" si="2139"/>
        <v>4136016.757</v>
      </c>
      <c r="DT123" s="130">
        <f t="shared" si="115"/>
        <v>6745388958991</v>
      </c>
      <c r="DU123" s="143">
        <f t="shared" si="116"/>
        <v>-121417001261832</v>
      </c>
      <c r="DV123" s="143">
        <f t="shared" si="117"/>
        <v>0</v>
      </c>
      <c r="DW123" s="143">
        <f t="shared" si="118"/>
        <v>3.141592654</v>
      </c>
      <c r="DX123" s="124">
        <f t="shared" si="119"/>
        <v>121417001261832</v>
      </c>
      <c r="DY123" s="140">
        <f t="shared" si="120"/>
        <v>0</v>
      </c>
      <c r="DZ123" s="141">
        <f t="shared" si="121"/>
        <v>0</v>
      </c>
      <c r="EA123" s="141">
        <f t="shared" si="122"/>
        <v>0</v>
      </c>
      <c r="EB123" s="122">
        <f t="shared" si="123"/>
        <v>0</v>
      </c>
      <c r="EC123" s="142">
        <f t="shared" si="124"/>
        <v>17106634614991</v>
      </c>
      <c r="ED123" s="130">
        <f t="shared" si="125"/>
        <v>17106634614991</v>
      </c>
      <c r="EE123" s="143">
        <f t="shared" si="126"/>
        <v>461879134604761</v>
      </c>
      <c r="EF123" s="143">
        <f t="shared" si="127"/>
        <v>0</v>
      </c>
      <c r="EG123" s="143">
        <f t="shared" si="128"/>
        <v>0</v>
      </c>
      <c r="EH123" s="124">
        <f t="shared" si="129"/>
        <v>461879134604761</v>
      </c>
      <c r="EI123" s="144">
        <f t="shared" ref="EI123:EJ123" si="2140">CK123+CU123+DG123+DU123+EE123</f>
        <v>-6365452760605</v>
      </c>
      <c r="EJ123" s="144">
        <f t="shared" si="2140"/>
        <v>0.04214839744</v>
      </c>
      <c r="EK123" s="144">
        <f t="shared" si="131"/>
        <v>3.141592654</v>
      </c>
      <c r="EL123" s="145">
        <f t="shared" si="132"/>
        <v>6365452760605</v>
      </c>
      <c r="EM123" s="140">
        <f t="shared" si="133"/>
        <v>1.570796327</v>
      </c>
      <c r="EN123" s="141">
        <f t="shared" si="134"/>
        <v>1.570796327</v>
      </c>
      <c r="EO123" s="141">
        <f t="shared" si="135"/>
        <v>1.570796327</v>
      </c>
      <c r="EP123" s="122">
        <f t="shared" si="136"/>
        <v>1.570796327</v>
      </c>
      <c r="EQ123" s="142">
        <f t="shared" si="137"/>
        <v>2522984.891</v>
      </c>
      <c r="ER123" s="130">
        <f t="shared" si="138"/>
        <v>2522984.891</v>
      </c>
      <c r="ES123" s="143">
        <f t="shared" si="139"/>
        <v>0.00000004446719683</v>
      </c>
      <c r="ET123" s="143">
        <f t="shared" si="140"/>
        <v>13109814.05</v>
      </c>
      <c r="EU123" s="143">
        <f t="shared" si="141"/>
        <v>1.570796327</v>
      </c>
      <c r="EV123" s="124">
        <f t="shared" si="142"/>
        <v>13109814.05</v>
      </c>
      <c r="EW123" s="144">
        <f t="shared" ref="EW123:EX123" si="2141">BY123+ES123</f>
        <v>-96893364.65</v>
      </c>
      <c r="EX123" s="144">
        <f t="shared" si="2141"/>
        <v>13109814.05</v>
      </c>
      <c r="EY123" s="144">
        <f t="shared" si="144"/>
        <v>3.00710787</v>
      </c>
      <c r="EZ123" s="145">
        <f t="shared" si="145"/>
        <v>97776230.94</v>
      </c>
      <c r="FA123" s="140">
        <f t="shared" si="146"/>
        <v>1.00236929</v>
      </c>
      <c r="FB123" s="141">
        <f t="shared" si="147"/>
        <v>1.00236929</v>
      </c>
      <c r="FC123" s="141">
        <f t="shared" si="148"/>
        <v>1.00236929</v>
      </c>
      <c r="FD123" s="122">
        <f t="shared" si="149"/>
        <v>1.00236929</v>
      </c>
      <c r="FE123" s="142">
        <f t="shared" si="150"/>
        <v>460.6924526</v>
      </c>
      <c r="FF123" s="130">
        <f t="shared" si="151"/>
        <v>460.6924526</v>
      </c>
      <c r="FG123" s="143">
        <f t="shared" si="152"/>
        <v>65.61099453</v>
      </c>
      <c r="FH123" s="143">
        <f t="shared" si="153"/>
        <v>102.7175448</v>
      </c>
      <c r="FI123" s="143">
        <f t="shared" si="154"/>
        <v>1.00236929</v>
      </c>
      <c r="FJ123" s="124">
        <f t="shared" si="155"/>
        <v>121.8839473</v>
      </c>
      <c r="FK123" s="140">
        <f t="shared" si="156"/>
        <v>-6.283185307</v>
      </c>
      <c r="FL123" s="141">
        <f t="shared" si="157"/>
        <v>-6.283185307</v>
      </c>
      <c r="FM123" s="141">
        <f t="shared" si="158"/>
        <v>0</v>
      </c>
      <c r="FN123" s="122">
        <f t="shared" si="159"/>
        <v>0</v>
      </c>
      <c r="FO123" s="142">
        <f t="shared" si="160"/>
        <v>1366.931741</v>
      </c>
      <c r="FP123" s="130">
        <f t="shared" si="161"/>
        <v>1366.931741</v>
      </c>
      <c r="FQ123" s="143">
        <f t="shared" si="162"/>
        <v>-1366.931741</v>
      </c>
      <c r="FR123" s="143">
        <f t="shared" si="163"/>
        <v>0</v>
      </c>
      <c r="FS123" s="143">
        <f t="shared" si="164"/>
        <v>3.141592654</v>
      </c>
      <c r="FT123" s="124">
        <f t="shared" si="165"/>
        <v>1366.931741</v>
      </c>
      <c r="FU123" s="144">
        <f t="shared" si="166"/>
        <v>-133701.2695</v>
      </c>
      <c r="FV123" s="144">
        <f t="shared" si="167"/>
        <v>0</v>
      </c>
      <c r="FW123" s="144">
        <f t="shared" si="168"/>
        <v>-3.141592654</v>
      </c>
      <c r="FX123" s="145">
        <f t="shared" si="169"/>
        <v>133701.2695</v>
      </c>
      <c r="FY123" s="140">
        <f t="shared" si="170"/>
        <v>-3.141592654</v>
      </c>
      <c r="FZ123" s="140">
        <f t="shared" si="171"/>
        <v>-1.00236929</v>
      </c>
      <c r="GA123" s="141">
        <f t="shared" si="172"/>
        <v>-4.143961943</v>
      </c>
      <c r="GB123" s="141">
        <f t="shared" si="173"/>
        <v>-4.143961943</v>
      </c>
      <c r="GC123" s="122">
        <f t="shared" si="174"/>
        <v>2.139223364</v>
      </c>
      <c r="GD123" s="142">
        <f t="shared" si="175"/>
        <v>133701.2695</v>
      </c>
      <c r="GE123" s="142">
        <f t="shared" si="176"/>
        <v>0.008204525879</v>
      </c>
      <c r="GF123" s="130">
        <f t="shared" si="177"/>
        <v>1096.955526</v>
      </c>
      <c r="GG123" s="143">
        <f t="shared" si="178"/>
        <v>-65.61099453</v>
      </c>
      <c r="GH123" s="143">
        <f t="shared" si="179"/>
        <v>102.7175448</v>
      </c>
      <c r="GI123" s="143">
        <f t="shared" si="180"/>
        <v>2.139223364</v>
      </c>
      <c r="GJ123" s="124">
        <f t="shared" si="181"/>
        <v>121.8839473</v>
      </c>
      <c r="GK123" s="146">
        <f t="shared" si="182"/>
        <v>-0.5</v>
      </c>
      <c r="GL123" s="127">
        <f t="shared" si="183"/>
        <v>-0.8660254038</v>
      </c>
      <c r="GM123" s="146">
        <f t="shared" si="184"/>
        <v>-2.094395102</v>
      </c>
      <c r="GN123" s="127">
        <f t="shared" si="185"/>
        <v>1</v>
      </c>
      <c r="GO123" s="147">
        <f t="shared" si="186"/>
        <v>-0.5</v>
      </c>
      <c r="GP123" s="128">
        <f t="shared" si="187"/>
        <v>0.8660254038</v>
      </c>
      <c r="GQ123" s="147">
        <f t="shared" si="188"/>
        <v>2.094395102</v>
      </c>
      <c r="GR123" s="128">
        <f t="shared" si="189"/>
        <v>1</v>
      </c>
      <c r="GS123" s="140">
        <f t="shared" si="190"/>
        <v>-2.094395102</v>
      </c>
      <c r="GT123" s="140">
        <f t="shared" si="191"/>
        <v>1.00236929</v>
      </c>
      <c r="GU123" s="141">
        <f t="shared" si="192"/>
        <v>-1.092025813</v>
      </c>
      <c r="GV123" s="141">
        <f t="shared" si="193"/>
        <v>-1.092025813</v>
      </c>
      <c r="GW123" s="122">
        <f t="shared" si="194"/>
        <v>-1.092025813</v>
      </c>
      <c r="GX123" s="142">
        <f t="shared" si="195"/>
        <v>1</v>
      </c>
      <c r="GY123" s="142">
        <f t="shared" si="196"/>
        <v>121.8839473</v>
      </c>
      <c r="GZ123" s="130">
        <f t="shared" si="197"/>
        <v>121.8839473</v>
      </c>
      <c r="HA123" s="143">
        <f t="shared" si="198"/>
        <v>56.15050595</v>
      </c>
      <c r="HB123" s="143">
        <f t="shared" si="199"/>
        <v>-108.1795604</v>
      </c>
      <c r="HC123" s="143">
        <f t="shared" si="200"/>
        <v>-1.092025813</v>
      </c>
      <c r="HD123" s="124">
        <f t="shared" si="201"/>
        <v>121.8839473</v>
      </c>
      <c r="HE123" s="140">
        <f t="shared" si="202"/>
        <v>2.094395102</v>
      </c>
      <c r="HF123" s="140">
        <f t="shared" si="203"/>
        <v>2.139223364</v>
      </c>
      <c r="HG123" s="141">
        <f t="shared" si="204"/>
        <v>4.233618466</v>
      </c>
      <c r="HH123" s="141">
        <f t="shared" si="205"/>
        <v>4.233618466</v>
      </c>
      <c r="HI123" s="122">
        <f t="shared" si="206"/>
        <v>-2.049566841</v>
      </c>
      <c r="HJ123" s="142">
        <f t="shared" si="207"/>
        <v>1</v>
      </c>
      <c r="HK123" s="142">
        <f t="shared" si="208"/>
        <v>121.8839473</v>
      </c>
      <c r="HL123" s="130">
        <f t="shared" si="209"/>
        <v>121.8839473</v>
      </c>
      <c r="HM123" s="143">
        <f t="shared" si="210"/>
        <v>-56.15050595</v>
      </c>
      <c r="HN123" s="143">
        <f t="shared" si="211"/>
        <v>-108.1795604</v>
      </c>
      <c r="HO123" s="143">
        <f t="shared" si="212"/>
        <v>-2.049566841</v>
      </c>
      <c r="HP123" s="124">
        <f t="shared" si="213"/>
        <v>121.8839473</v>
      </c>
      <c r="HQ123" s="140">
        <f t="shared" si="214"/>
        <v>2.094395102</v>
      </c>
      <c r="HR123" s="140">
        <f t="shared" si="215"/>
        <v>1.00236929</v>
      </c>
      <c r="HS123" s="141">
        <f t="shared" si="216"/>
        <v>3.096764392</v>
      </c>
      <c r="HT123" s="141">
        <f t="shared" si="217"/>
        <v>3.096764392</v>
      </c>
      <c r="HU123" s="122">
        <f t="shared" si="218"/>
        <v>3.096764392</v>
      </c>
      <c r="HV123" s="142">
        <f t="shared" si="219"/>
        <v>1</v>
      </c>
      <c r="HW123" s="142">
        <f t="shared" si="220"/>
        <v>121.8839473</v>
      </c>
      <c r="HX123" s="130">
        <f t="shared" si="221"/>
        <v>121.8839473</v>
      </c>
      <c r="HY123" s="143">
        <f t="shared" si="222"/>
        <v>-121.7615005</v>
      </c>
      <c r="HZ123" s="143">
        <f t="shared" si="223"/>
        <v>5.462015624</v>
      </c>
      <c r="IA123" s="143">
        <f t="shared" si="224"/>
        <v>3.096764392</v>
      </c>
      <c r="IB123" s="124">
        <f t="shared" si="225"/>
        <v>121.8839473</v>
      </c>
      <c r="IC123" s="140">
        <f t="shared" si="226"/>
        <v>-2.094395102</v>
      </c>
      <c r="ID123" s="140">
        <f t="shared" si="227"/>
        <v>2.139223364</v>
      </c>
      <c r="IE123" s="141">
        <f t="shared" si="228"/>
        <v>0.04482826131</v>
      </c>
      <c r="IF123" s="141">
        <f t="shared" si="229"/>
        <v>0.04482826131</v>
      </c>
      <c r="IG123" s="122">
        <f t="shared" si="230"/>
        <v>0.04482826131</v>
      </c>
      <c r="IH123" s="142">
        <f t="shared" si="231"/>
        <v>1</v>
      </c>
      <c r="II123" s="142">
        <f t="shared" si="232"/>
        <v>121.8839473</v>
      </c>
      <c r="IJ123" s="130">
        <f t="shared" si="233"/>
        <v>121.8839473</v>
      </c>
      <c r="IK123" s="143">
        <f t="shared" si="234"/>
        <v>121.7615005</v>
      </c>
      <c r="IL123" s="143">
        <f t="shared" si="235"/>
        <v>5.462015624</v>
      </c>
      <c r="IM123" s="143">
        <f t="shared" si="236"/>
        <v>0.04482826131</v>
      </c>
      <c r="IN123" s="124">
        <f t="shared" si="237"/>
        <v>121.8839473</v>
      </c>
    </row>
    <row r="124" ht="12.75" customHeight="1">
      <c r="A124" s="129">
        <f>'Cortez Cubic'!AP124</f>
        <v>-0.2187762226</v>
      </c>
      <c r="B124" s="129">
        <f>'Cortez Cubic'!AQ124</f>
        <v>29.69007001</v>
      </c>
      <c r="C124" s="129">
        <f>'Cortez Cubic'!AR124</f>
        <v>32124.49638</v>
      </c>
      <c r="D124" s="129">
        <f>'Cortez Cubic'!AS124</f>
        <v>-5388698.439</v>
      </c>
      <c r="E124" s="129">
        <f t="shared" ref="E124:H124" si="2142">0</f>
        <v>0</v>
      </c>
      <c r="F124" s="129">
        <f t="shared" si="2142"/>
        <v>0</v>
      </c>
      <c r="G124" s="129">
        <f t="shared" si="2142"/>
        <v>0</v>
      </c>
      <c r="H124" s="129">
        <f t="shared" si="2142"/>
        <v>0</v>
      </c>
      <c r="I124" s="110">
        <f>'Cortez Cubic'!I124</f>
        <v>183</v>
      </c>
      <c r="J124" s="130">
        <f t="shared" si="28"/>
        <v>176.3523085</v>
      </c>
      <c r="K124" s="131">
        <f t="shared" si="29"/>
        <v>0</v>
      </c>
      <c r="L124" s="131">
        <f t="shared" si="30"/>
        <v>1</v>
      </c>
      <c r="M124" s="132">
        <f t="shared" si="31"/>
        <v>6.647691529</v>
      </c>
      <c r="N124" s="133">
        <f t="shared" si="32"/>
        <v>177.6027707</v>
      </c>
      <c r="O124" s="134">
        <f t="shared" si="33"/>
        <v>353.9550792</v>
      </c>
      <c r="P124" s="134">
        <f t="shared" si="34"/>
        <v>0</v>
      </c>
      <c r="Q124" s="135">
        <f t="shared" si="35"/>
        <v>176.3523085</v>
      </c>
      <c r="R124" s="135">
        <f t="shared" si="36"/>
        <v>0</v>
      </c>
      <c r="S124" s="136">
        <f t="shared" si="37"/>
        <v>-394.5976215</v>
      </c>
      <c r="T124" s="136">
        <f t="shared" si="38"/>
        <v>0</v>
      </c>
      <c r="U124" s="137">
        <f t="shared" ref="U124:X124" si="2143">ATAN2(A124,E124)</f>
        <v>3.141592654</v>
      </c>
      <c r="V124" s="137">
        <f t="shared" si="2143"/>
        <v>0</v>
      </c>
      <c r="W124" s="137">
        <f t="shared" si="2143"/>
        <v>0</v>
      </c>
      <c r="X124" s="137">
        <f t="shared" si="2143"/>
        <v>3.141592654</v>
      </c>
      <c r="Y124" s="137">
        <f t="shared" ref="Y124:AB124" si="2144">SQRT(POWER(A124,2)+POWER(E124,2))</f>
        <v>0.2187762226</v>
      </c>
      <c r="Z124" s="137">
        <f t="shared" si="2144"/>
        <v>29.69007001</v>
      </c>
      <c r="AA124" s="137">
        <f t="shared" si="2144"/>
        <v>32124.49638</v>
      </c>
      <c r="AB124" s="137">
        <f t="shared" si="2144"/>
        <v>5388698.439</v>
      </c>
      <c r="AC124" s="138">
        <f t="shared" ref="AC124:AF124" si="2145">U124-$U124</f>
        <v>0</v>
      </c>
      <c r="AD124" s="138">
        <f t="shared" si="2145"/>
        <v>-3.141592654</v>
      </c>
      <c r="AE124" s="138">
        <f t="shared" si="2145"/>
        <v>-3.141592654</v>
      </c>
      <c r="AF124" s="138">
        <f t="shared" si="2145"/>
        <v>0</v>
      </c>
      <c r="AG124" s="138">
        <f t="shared" ref="AG124:AJ124" si="2146">Y124/$Y124</f>
        <v>1</v>
      </c>
      <c r="AH124" s="138">
        <f t="shared" si="2146"/>
        <v>135.7097662</v>
      </c>
      <c r="AI124" s="138">
        <f t="shared" si="2146"/>
        <v>146837.2385</v>
      </c>
      <c r="AJ124" s="138">
        <f t="shared" si="2146"/>
        <v>24631097.36</v>
      </c>
      <c r="AK124" s="139">
        <f t="shared" ref="AK124:AN124" si="2147">AG124*COS(AC124)</f>
        <v>1</v>
      </c>
      <c r="AL124" s="139">
        <f t="shared" si="2147"/>
        <v>-135.7097662</v>
      </c>
      <c r="AM124" s="139">
        <f t="shared" si="2147"/>
        <v>-146837.2385</v>
      </c>
      <c r="AN124" s="139">
        <f t="shared" si="2147"/>
        <v>24631097.36</v>
      </c>
      <c r="AO124" s="129">
        <f t="shared" ref="AO124:AR124" si="2148">AG124*SIN(AC124)</f>
        <v>0</v>
      </c>
      <c r="AP124" s="129">
        <f t="shared" si="2148"/>
        <v>0</v>
      </c>
      <c r="AQ124" s="129">
        <f t="shared" si="2148"/>
        <v>0</v>
      </c>
      <c r="AR124" s="129">
        <f t="shared" si="2148"/>
        <v>0</v>
      </c>
      <c r="AS124" s="140">
        <f t="shared" si="45"/>
        <v>-9.424777961</v>
      </c>
      <c r="AT124" s="141">
        <f t="shared" si="46"/>
        <v>-9.424777961</v>
      </c>
      <c r="AU124" s="141">
        <f t="shared" si="47"/>
        <v>-3.141592654</v>
      </c>
      <c r="AV124" s="122">
        <f t="shared" si="48"/>
        <v>3.141592654</v>
      </c>
      <c r="AW124" s="142">
        <f t="shared" si="49"/>
        <v>2499385.849</v>
      </c>
      <c r="AX124" s="130">
        <f t="shared" si="50"/>
        <v>2499385.849</v>
      </c>
      <c r="AY124" s="143">
        <f t="shared" si="51"/>
        <v>4998771.698</v>
      </c>
      <c r="AZ124" s="143">
        <f t="shared" si="52"/>
        <v>-0.0000000006121729759</v>
      </c>
      <c r="BA124" s="143">
        <f t="shared" si="53"/>
        <v>0</v>
      </c>
      <c r="BB124" s="124">
        <f t="shared" si="54"/>
        <v>4998771.698</v>
      </c>
      <c r="BC124" s="140">
        <f t="shared" ref="BC124:BD124" si="2149">BC$2*AD124</f>
        <v>-3.141592654</v>
      </c>
      <c r="BD124" s="140">
        <f t="shared" si="2149"/>
        <v>-3.141592654</v>
      </c>
      <c r="BE124" s="141">
        <f t="shared" si="56"/>
        <v>-6.283185307</v>
      </c>
      <c r="BF124" s="141">
        <f t="shared" si="57"/>
        <v>0</v>
      </c>
      <c r="BG124" s="122">
        <f t="shared" si="58"/>
        <v>0</v>
      </c>
      <c r="BH124" s="142">
        <f t="shared" ref="BH124:BI124" si="2150">POWER(AH124,BH$2)</f>
        <v>135.7097662</v>
      </c>
      <c r="BI124" s="142">
        <f t="shared" si="2150"/>
        <v>146837.2385</v>
      </c>
      <c r="BJ124" s="130">
        <f t="shared" si="60"/>
        <v>19927247.3</v>
      </c>
      <c r="BK124" s="143">
        <f t="shared" si="61"/>
        <v>179345225.7</v>
      </c>
      <c r="BL124" s="143">
        <f t="shared" si="62"/>
        <v>0</v>
      </c>
      <c r="BM124" s="143">
        <f t="shared" si="63"/>
        <v>0</v>
      </c>
      <c r="BN124" s="124">
        <f t="shared" si="64"/>
        <v>179345225.7</v>
      </c>
      <c r="BO124" s="140">
        <f t="shared" si="65"/>
        <v>0</v>
      </c>
      <c r="BP124" s="141">
        <f t="shared" si="66"/>
        <v>0</v>
      </c>
      <c r="BQ124" s="141">
        <f t="shared" si="67"/>
        <v>0</v>
      </c>
      <c r="BR124" s="122">
        <f t="shared" si="68"/>
        <v>0</v>
      </c>
      <c r="BS124" s="142">
        <f t="shared" si="69"/>
        <v>24631097.36</v>
      </c>
      <c r="BT124" s="130">
        <f t="shared" si="70"/>
        <v>24631097.36</v>
      </c>
      <c r="BU124" s="143">
        <f t="shared" si="71"/>
        <v>-665039628.7</v>
      </c>
      <c r="BV124" s="143">
        <f t="shared" si="72"/>
        <v>0</v>
      </c>
      <c r="BW124" s="143">
        <f t="shared" si="73"/>
        <v>3.141592654</v>
      </c>
      <c r="BX124" s="124">
        <f t="shared" si="74"/>
        <v>665039628.7</v>
      </c>
      <c r="BY124" s="144">
        <f t="shared" ref="BY124:BZ124" si="2151">AY124+BK124+BU124</f>
        <v>-480695631.3</v>
      </c>
      <c r="BZ124" s="144">
        <f t="shared" si="2151"/>
        <v>-0.0000000006121729759</v>
      </c>
      <c r="CA124" s="144">
        <f t="shared" si="76"/>
        <v>-3.141592654</v>
      </c>
      <c r="CB124" s="145">
        <f t="shared" si="77"/>
        <v>480695631.3</v>
      </c>
      <c r="CC124" s="140">
        <f t="shared" ref="CC124:CD124" si="2152">CC$2*AD124</f>
        <v>-6.283185307</v>
      </c>
      <c r="CD124" s="140">
        <f t="shared" si="2152"/>
        <v>-6.283185307</v>
      </c>
      <c r="CE124" s="141">
        <f t="shared" si="79"/>
        <v>-12.56637061</v>
      </c>
      <c r="CF124" s="141">
        <f t="shared" si="80"/>
        <v>0</v>
      </c>
      <c r="CG124" s="122">
        <f t="shared" si="81"/>
        <v>0</v>
      </c>
      <c r="CH124" s="142">
        <f t="shared" ref="CH124:CI124" si="2153">POWER(AH124,CH$2)</f>
        <v>18417.14063</v>
      </c>
      <c r="CI124" s="142">
        <f t="shared" si="2153"/>
        <v>21561174612</v>
      </c>
      <c r="CJ124" s="130">
        <f t="shared" si="83"/>
        <v>397095185049773</v>
      </c>
      <c r="CK124" s="143">
        <f t="shared" si="84"/>
        <v>-397095185049773</v>
      </c>
      <c r="CL124" s="143">
        <f t="shared" si="85"/>
        <v>0</v>
      </c>
      <c r="CM124" s="143">
        <f t="shared" si="86"/>
        <v>3.141592654</v>
      </c>
      <c r="CN124" s="124">
        <f t="shared" si="87"/>
        <v>397095185049773</v>
      </c>
      <c r="CO124" s="140">
        <f t="shared" si="88"/>
        <v>-9.424777961</v>
      </c>
      <c r="CP124" s="141">
        <f t="shared" si="89"/>
        <v>-9.424777961</v>
      </c>
      <c r="CQ124" s="141">
        <f t="shared" si="90"/>
        <v>-3.141592654</v>
      </c>
      <c r="CR124" s="122">
        <f t="shared" si="91"/>
        <v>3.141592654</v>
      </c>
      <c r="CS124" s="142">
        <f t="shared" si="92"/>
        <v>3.16598E+15</v>
      </c>
      <c r="CT124" s="130">
        <f t="shared" si="93"/>
        <v>3.16598E+15</v>
      </c>
      <c r="CU124" s="143">
        <f t="shared" si="94"/>
        <v>-1.26639E+16</v>
      </c>
      <c r="CV124" s="143">
        <f t="shared" si="95"/>
        <v>1.550884545</v>
      </c>
      <c r="CW124" s="143">
        <f t="shared" si="96"/>
        <v>3.141592654</v>
      </c>
      <c r="CX124" s="124">
        <f t="shared" si="97"/>
        <v>1.26639E+16</v>
      </c>
      <c r="CY124" s="140">
        <f t="shared" si="98"/>
        <v>-9.424777961</v>
      </c>
      <c r="CZ124" s="140">
        <f t="shared" si="99"/>
        <v>0</v>
      </c>
      <c r="DA124" s="141">
        <f t="shared" si="100"/>
        <v>-9.424777961</v>
      </c>
      <c r="DB124" s="141">
        <f t="shared" si="101"/>
        <v>-3.141592654</v>
      </c>
      <c r="DC124" s="122">
        <f t="shared" si="102"/>
        <v>3.141592654</v>
      </c>
      <c r="DD124" s="142">
        <f t="shared" si="103"/>
        <v>2499385.849</v>
      </c>
      <c r="DE124" s="142">
        <f t="shared" si="104"/>
        <v>24631097.36</v>
      </c>
      <c r="DF124" s="130">
        <f t="shared" si="105"/>
        <v>61562616179523</v>
      </c>
      <c r="DG124" s="143">
        <f t="shared" si="106"/>
        <v>-246250464718094</v>
      </c>
      <c r="DH124" s="143">
        <f t="shared" si="107"/>
        <v>0.03015698434</v>
      </c>
      <c r="DI124" s="143">
        <f t="shared" si="108"/>
        <v>3.141592654</v>
      </c>
      <c r="DJ124" s="124">
        <f t="shared" si="109"/>
        <v>246250464718094</v>
      </c>
      <c r="DK124" s="140">
        <f t="shared" ref="DK124:DM124" si="2154">DK$2*AD124</f>
        <v>-3.141592654</v>
      </c>
      <c r="DL124" s="140">
        <f t="shared" si="2154"/>
        <v>-3.141592654</v>
      </c>
      <c r="DM124" s="140">
        <f t="shared" si="2154"/>
        <v>0</v>
      </c>
      <c r="DN124" s="141">
        <f t="shared" si="111"/>
        <v>-6.283185307</v>
      </c>
      <c r="DO124" s="141">
        <f t="shared" si="112"/>
        <v>0</v>
      </c>
      <c r="DP124" s="122">
        <f t="shared" si="113"/>
        <v>0</v>
      </c>
      <c r="DQ124" s="142">
        <f t="shared" ref="DQ124:DS124" si="2155">POWER(AH124,DQ$2)</f>
        <v>135.7097662</v>
      </c>
      <c r="DR124" s="142">
        <f t="shared" si="2155"/>
        <v>146837.2385</v>
      </c>
      <c r="DS124" s="142">
        <f t="shared" si="2155"/>
        <v>24631097.36</v>
      </c>
      <c r="DT124" s="130">
        <f t="shared" si="115"/>
        <v>490829968387477</v>
      </c>
      <c r="DU124" s="143">
        <f t="shared" si="116"/>
        <v>-8.83494E+15</v>
      </c>
      <c r="DV124" s="143">
        <f t="shared" si="117"/>
        <v>0</v>
      </c>
      <c r="DW124" s="143">
        <f t="shared" si="118"/>
        <v>3.141592654</v>
      </c>
      <c r="DX124" s="124">
        <f t="shared" si="119"/>
        <v>8.83494E+15</v>
      </c>
      <c r="DY124" s="140">
        <f t="shared" si="120"/>
        <v>0</v>
      </c>
      <c r="DZ124" s="141">
        <f t="shared" si="121"/>
        <v>0</v>
      </c>
      <c r="EA124" s="141">
        <f t="shared" si="122"/>
        <v>0</v>
      </c>
      <c r="EB124" s="122">
        <f t="shared" si="123"/>
        <v>0</v>
      </c>
      <c r="EC124" s="142">
        <f t="shared" si="124"/>
        <v>606690957073818</v>
      </c>
      <c r="ED124" s="130">
        <f t="shared" si="125"/>
        <v>606690957073818</v>
      </c>
      <c r="EE124" s="143">
        <f t="shared" si="126"/>
        <v>1.63807E+16</v>
      </c>
      <c r="EF124" s="143">
        <f t="shared" si="127"/>
        <v>0</v>
      </c>
      <c r="EG124" s="143">
        <f t="shared" si="128"/>
        <v>0</v>
      </c>
      <c r="EH124" s="124">
        <f t="shared" si="129"/>
        <v>1.63807E+16</v>
      </c>
      <c r="EI124" s="144">
        <f t="shared" ref="EI124:EJ124" si="2156">CK124+CU124+DG124+DU124+EE124</f>
        <v>-5.76156E+15</v>
      </c>
      <c r="EJ124" s="144">
        <f t="shared" si="2156"/>
        <v>1.581041529</v>
      </c>
      <c r="EK124" s="144">
        <f t="shared" si="131"/>
        <v>3.141592654</v>
      </c>
      <c r="EL124" s="145">
        <f t="shared" si="132"/>
        <v>5.76156E+15</v>
      </c>
      <c r="EM124" s="140">
        <f t="shared" si="133"/>
        <v>1.570796327</v>
      </c>
      <c r="EN124" s="141">
        <f t="shared" si="134"/>
        <v>1.570796327</v>
      </c>
      <c r="EO124" s="141">
        <f t="shared" si="135"/>
        <v>1.570796327</v>
      </c>
      <c r="EP124" s="122">
        <f t="shared" si="136"/>
        <v>1.570796327</v>
      </c>
      <c r="EQ124" s="142">
        <f t="shared" si="137"/>
        <v>75904957.65</v>
      </c>
      <c r="ER124" s="130">
        <f t="shared" si="138"/>
        <v>75904957.65</v>
      </c>
      <c r="ES124" s="143">
        <f t="shared" si="139"/>
        <v>0.00000002415087557</v>
      </c>
      <c r="ET124" s="143">
        <f t="shared" si="140"/>
        <v>394413729.6</v>
      </c>
      <c r="EU124" s="143">
        <f t="shared" si="141"/>
        <v>1.570796327</v>
      </c>
      <c r="EV124" s="124">
        <f t="shared" si="142"/>
        <v>394413729.6</v>
      </c>
      <c r="EW124" s="144">
        <f t="shared" ref="EW124:EX124" si="2157">BY124+ES124</f>
        <v>-480695631.3</v>
      </c>
      <c r="EX124" s="144">
        <f t="shared" si="2157"/>
        <v>394413729.6</v>
      </c>
      <c r="EY124" s="144">
        <f t="shared" si="144"/>
        <v>2.45447242</v>
      </c>
      <c r="EZ124" s="145">
        <f t="shared" si="145"/>
        <v>621796172.4</v>
      </c>
      <c r="FA124" s="140">
        <f t="shared" si="146"/>
        <v>0.8181574734</v>
      </c>
      <c r="FB124" s="141">
        <f t="shared" si="147"/>
        <v>0.8181574734</v>
      </c>
      <c r="FC124" s="141">
        <f t="shared" si="148"/>
        <v>0.8181574734</v>
      </c>
      <c r="FD124" s="122">
        <f t="shared" si="149"/>
        <v>0.8181574734</v>
      </c>
      <c r="FE124" s="142">
        <f t="shared" si="150"/>
        <v>853.5245451</v>
      </c>
      <c r="FF124" s="130">
        <f t="shared" si="151"/>
        <v>853.5245451</v>
      </c>
      <c r="FG124" s="143">
        <f t="shared" si="152"/>
        <v>154.3592452</v>
      </c>
      <c r="FH124" s="143">
        <f t="shared" si="153"/>
        <v>164.8190479</v>
      </c>
      <c r="FI124" s="143">
        <f t="shared" si="154"/>
        <v>0.8181574734</v>
      </c>
      <c r="FJ124" s="124">
        <f t="shared" si="155"/>
        <v>225.8142935</v>
      </c>
      <c r="FK124" s="140">
        <f t="shared" si="156"/>
        <v>-6.283185307</v>
      </c>
      <c r="FL124" s="141">
        <f t="shared" si="157"/>
        <v>-6.283185307</v>
      </c>
      <c r="FM124" s="141">
        <f t="shared" si="158"/>
        <v>0</v>
      </c>
      <c r="FN124" s="122">
        <f t="shared" si="159"/>
        <v>0</v>
      </c>
      <c r="FO124" s="142">
        <f t="shared" si="160"/>
        <v>18417.14063</v>
      </c>
      <c r="FP124" s="130">
        <f t="shared" si="161"/>
        <v>18417.14063</v>
      </c>
      <c r="FQ124" s="143">
        <f t="shared" si="162"/>
        <v>-18417.14063</v>
      </c>
      <c r="FR124" s="143">
        <f t="shared" si="163"/>
        <v>0</v>
      </c>
      <c r="FS124" s="143">
        <f t="shared" si="164"/>
        <v>3.141592654</v>
      </c>
      <c r="FT124" s="124">
        <f t="shared" si="165"/>
        <v>18417.14063</v>
      </c>
      <c r="FU124" s="144">
        <f t="shared" si="166"/>
        <v>-458928.8561</v>
      </c>
      <c r="FV124" s="144">
        <f t="shared" si="167"/>
        <v>0</v>
      </c>
      <c r="FW124" s="144">
        <f t="shared" si="168"/>
        <v>-3.141592654</v>
      </c>
      <c r="FX124" s="145">
        <f t="shared" si="169"/>
        <v>458928.8561</v>
      </c>
      <c r="FY124" s="140">
        <f t="shared" si="170"/>
        <v>-3.141592654</v>
      </c>
      <c r="FZ124" s="140">
        <f t="shared" si="171"/>
        <v>-0.8181574734</v>
      </c>
      <c r="GA124" s="141">
        <f t="shared" si="172"/>
        <v>-3.959750127</v>
      </c>
      <c r="GB124" s="141">
        <f t="shared" si="173"/>
        <v>-3.959750127</v>
      </c>
      <c r="GC124" s="122">
        <f t="shared" si="174"/>
        <v>2.32343518</v>
      </c>
      <c r="GD124" s="142">
        <f t="shared" si="175"/>
        <v>458928.8561</v>
      </c>
      <c r="GE124" s="142">
        <f t="shared" si="176"/>
        <v>0.004428417638</v>
      </c>
      <c r="GF124" s="130">
        <f t="shared" si="177"/>
        <v>2032.328641</v>
      </c>
      <c r="GG124" s="143">
        <f t="shared" si="178"/>
        <v>-154.3592452</v>
      </c>
      <c r="GH124" s="143">
        <f t="shared" si="179"/>
        <v>164.8190479</v>
      </c>
      <c r="GI124" s="143">
        <f t="shared" si="180"/>
        <v>2.32343518</v>
      </c>
      <c r="GJ124" s="124">
        <f t="shared" si="181"/>
        <v>225.8142935</v>
      </c>
      <c r="GK124" s="146">
        <f t="shared" si="182"/>
        <v>-0.5</v>
      </c>
      <c r="GL124" s="127">
        <f t="shared" si="183"/>
        <v>-0.8660254038</v>
      </c>
      <c r="GM124" s="146">
        <f t="shared" si="184"/>
        <v>-2.094395102</v>
      </c>
      <c r="GN124" s="127">
        <f t="shared" si="185"/>
        <v>1</v>
      </c>
      <c r="GO124" s="147">
        <f t="shared" si="186"/>
        <v>-0.5</v>
      </c>
      <c r="GP124" s="128">
        <f t="shared" si="187"/>
        <v>0.8660254038</v>
      </c>
      <c r="GQ124" s="147">
        <f t="shared" si="188"/>
        <v>2.094395102</v>
      </c>
      <c r="GR124" s="128">
        <f t="shared" si="189"/>
        <v>1</v>
      </c>
      <c r="GS124" s="140">
        <f t="shared" si="190"/>
        <v>-2.094395102</v>
      </c>
      <c r="GT124" s="140">
        <f t="shared" si="191"/>
        <v>0.8181574734</v>
      </c>
      <c r="GU124" s="141">
        <f t="shared" si="192"/>
        <v>-1.276237629</v>
      </c>
      <c r="GV124" s="141">
        <f t="shared" si="193"/>
        <v>-1.276237629</v>
      </c>
      <c r="GW124" s="122">
        <f t="shared" si="194"/>
        <v>-1.276237629</v>
      </c>
      <c r="GX124" s="142">
        <f t="shared" si="195"/>
        <v>1</v>
      </c>
      <c r="GY124" s="142">
        <f t="shared" si="196"/>
        <v>225.8142935</v>
      </c>
      <c r="GZ124" s="130">
        <f t="shared" si="197"/>
        <v>225.8142935</v>
      </c>
      <c r="HA124" s="143">
        <f t="shared" si="198"/>
        <v>65.55785987</v>
      </c>
      <c r="HB124" s="143">
        <f t="shared" si="199"/>
        <v>-216.0885516</v>
      </c>
      <c r="HC124" s="143">
        <f t="shared" si="200"/>
        <v>-1.276237629</v>
      </c>
      <c r="HD124" s="124">
        <f t="shared" si="201"/>
        <v>225.8142935</v>
      </c>
      <c r="HE124" s="140">
        <f t="shared" si="202"/>
        <v>2.094395102</v>
      </c>
      <c r="HF124" s="140">
        <f t="shared" si="203"/>
        <v>2.32343518</v>
      </c>
      <c r="HG124" s="141">
        <f t="shared" si="204"/>
        <v>4.417830283</v>
      </c>
      <c r="HH124" s="141">
        <f t="shared" si="205"/>
        <v>4.417830283</v>
      </c>
      <c r="HI124" s="122">
        <f t="shared" si="206"/>
        <v>-1.865355025</v>
      </c>
      <c r="HJ124" s="142">
        <f t="shared" si="207"/>
        <v>1</v>
      </c>
      <c r="HK124" s="142">
        <f t="shared" si="208"/>
        <v>225.8142935</v>
      </c>
      <c r="HL124" s="130">
        <f t="shared" si="209"/>
        <v>225.8142935</v>
      </c>
      <c r="HM124" s="143">
        <f t="shared" si="210"/>
        <v>-65.55785987</v>
      </c>
      <c r="HN124" s="143">
        <f t="shared" si="211"/>
        <v>-216.0885516</v>
      </c>
      <c r="HO124" s="143">
        <f t="shared" si="212"/>
        <v>-1.865355025</v>
      </c>
      <c r="HP124" s="124">
        <f t="shared" si="213"/>
        <v>225.8142935</v>
      </c>
      <c r="HQ124" s="140">
        <f t="shared" si="214"/>
        <v>2.094395102</v>
      </c>
      <c r="HR124" s="140">
        <f t="shared" si="215"/>
        <v>0.8181574734</v>
      </c>
      <c r="HS124" s="141">
        <f t="shared" si="216"/>
        <v>2.912552576</v>
      </c>
      <c r="HT124" s="141">
        <f t="shared" si="217"/>
        <v>2.912552576</v>
      </c>
      <c r="HU124" s="122">
        <f t="shared" si="218"/>
        <v>2.912552576</v>
      </c>
      <c r="HV124" s="142">
        <f t="shared" si="219"/>
        <v>1</v>
      </c>
      <c r="HW124" s="142">
        <f t="shared" si="220"/>
        <v>225.8142935</v>
      </c>
      <c r="HX124" s="130">
        <f t="shared" si="221"/>
        <v>225.8142935</v>
      </c>
      <c r="HY124" s="143">
        <f t="shared" si="222"/>
        <v>-219.9171051</v>
      </c>
      <c r="HZ124" s="143">
        <f t="shared" si="223"/>
        <v>51.26950374</v>
      </c>
      <c r="IA124" s="143">
        <f t="shared" si="224"/>
        <v>2.912552576</v>
      </c>
      <c r="IB124" s="124">
        <f t="shared" si="225"/>
        <v>225.8142935</v>
      </c>
      <c r="IC124" s="140">
        <f t="shared" si="226"/>
        <v>-2.094395102</v>
      </c>
      <c r="ID124" s="140">
        <f t="shared" si="227"/>
        <v>2.32343518</v>
      </c>
      <c r="IE124" s="141">
        <f t="shared" si="228"/>
        <v>0.2290400778</v>
      </c>
      <c r="IF124" s="141">
        <f t="shared" si="229"/>
        <v>0.2290400778</v>
      </c>
      <c r="IG124" s="122">
        <f t="shared" si="230"/>
        <v>0.2290400778</v>
      </c>
      <c r="IH124" s="142">
        <f t="shared" si="231"/>
        <v>1</v>
      </c>
      <c r="II124" s="142">
        <f t="shared" si="232"/>
        <v>225.8142935</v>
      </c>
      <c r="IJ124" s="130">
        <f t="shared" si="233"/>
        <v>225.8142935</v>
      </c>
      <c r="IK124" s="143">
        <f t="shared" si="234"/>
        <v>219.9171051</v>
      </c>
      <c r="IL124" s="143">
        <f t="shared" si="235"/>
        <v>51.26950374</v>
      </c>
      <c r="IM124" s="143">
        <f t="shared" si="236"/>
        <v>0.2290400778</v>
      </c>
      <c r="IN124" s="124">
        <f t="shared" si="237"/>
        <v>225.8142935</v>
      </c>
    </row>
    <row r="125" ht="12.75" customHeight="1">
      <c r="A125" s="129">
        <f>'Cortez Cubic'!AP125</f>
        <v>-0.2187762226</v>
      </c>
      <c r="B125" s="129">
        <f>'Cortez Cubic'!AQ125</f>
        <v>-3.061481632</v>
      </c>
      <c r="C125" s="129">
        <f>'Cortez Cubic'!AR125</f>
        <v>1176.857783</v>
      </c>
      <c r="D125" s="129">
        <f>'Cortez Cubic'!AS125</f>
        <v>-18265.17756</v>
      </c>
      <c r="E125" s="129">
        <f t="shared" ref="E125:H125" si="2158">0</f>
        <v>0</v>
      </c>
      <c r="F125" s="129">
        <f t="shared" si="2158"/>
        <v>0</v>
      </c>
      <c r="G125" s="129">
        <f t="shared" si="2158"/>
        <v>0</v>
      </c>
      <c r="H125" s="129">
        <f t="shared" si="2158"/>
        <v>0</v>
      </c>
      <c r="I125" s="110">
        <f>'Cortez Cubic'!I125</f>
        <v>49</v>
      </c>
      <c r="J125" s="130">
        <f t="shared" si="28"/>
        <v>55.68429076</v>
      </c>
      <c r="K125" s="131">
        <f t="shared" si="29"/>
        <v>1</v>
      </c>
      <c r="L125" s="131">
        <f t="shared" si="30"/>
        <v>0</v>
      </c>
      <c r="M125" s="132">
        <f t="shared" si="31"/>
        <v>-6.68429076</v>
      </c>
      <c r="N125" s="133">
        <f t="shared" si="32"/>
        <v>38.43619606</v>
      </c>
      <c r="O125" s="134">
        <f t="shared" si="33"/>
        <v>55.68429076</v>
      </c>
      <c r="P125" s="134">
        <f t="shared" si="34"/>
        <v>0</v>
      </c>
      <c r="Q125" s="135">
        <f t="shared" si="35"/>
        <v>17.2480947</v>
      </c>
      <c r="R125" s="135">
        <f t="shared" si="36"/>
        <v>0</v>
      </c>
      <c r="S125" s="136">
        <f t="shared" si="37"/>
        <v>-86.92605258</v>
      </c>
      <c r="T125" s="136">
        <f t="shared" si="38"/>
        <v>0</v>
      </c>
      <c r="U125" s="137">
        <f t="shared" ref="U125:X125" si="2159">ATAN2(A125,E125)</f>
        <v>3.141592654</v>
      </c>
      <c r="V125" s="137">
        <f t="shared" si="2159"/>
        <v>3.141592654</v>
      </c>
      <c r="W125" s="137">
        <f t="shared" si="2159"/>
        <v>0</v>
      </c>
      <c r="X125" s="137">
        <f t="shared" si="2159"/>
        <v>3.141592654</v>
      </c>
      <c r="Y125" s="137">
        <f t="shared" ref="Y125:AB125" si="2160">SQRT(POWER(A125,2)+POWER(E125,2))</f>
        <v>0.2187762226</v>
      </c>
      <c r="Z125" s="137">
        <f t="shared" si="2160"/>
        <v>3.061481632</v>
      </c>
      <c r="AA125" s="137">
        <f t="shared" si="2160"/>
        <v>1176.857783</v>
      </c>
      <c r="AB125" s="137">
        <f t="shared" si="2160"/>
        <v>18265.17756</v>
      </c>
      <c r="AC125" s="138">
        <f t="shared" ref="AC125:AF125" si="2161">U125-$U125</f>
        <v>0</v>
      </c>
      <c r="AD125" s="138">
        <f t="shared" si="2161"/>
        <v>0</v>
      </c>
      <c r="AE125" s="138">
        <f t="shared" si="2161"/>
        <v>-3.141592654</v>
      </c>
      <c r="AF125" s="138">
        <f t="shared" si="2161"/>
        <v>0</v>
      </c>
      <c r="AG125" s="138">
        <f t="shared" ref="AG125:AJ125" si="2162">Y125/$Y125</f>
        <v>1</v>
      </c>
      <c r="AH125" s="138">
        <f t="shared" si="2162"/>
        <v>13.99366712</v>
      </c>
      <c r="AI125" s="138">
        <f t="shared" si="2162"/>
        <v>5379.276453</v>
      </c>
      <c r="AJ125" s="138">
        <f t="shared" si="2162"/>
        <v>83487.94644</v>
      </c>
      <c r="AK125" s="139">
        <f t="shared" ref="AK125:AN125" si="2163">AG125*COS(AC125)</f>
        <v>1</v>
      </c>
      <c r="AL125" s="139">
        <f t="shared" si="2163"/>
        <v>13.99366712</v>
      </c>
      <c r="AM125" s="139">
        <f t="shared" si="2163"/>
        <v>-5379.276453</v>
      </c>
      <c r="AN125" s="139">
        <f t="shared" si="2163"/>
        <v>83487.94644</v>
      </c>
      <c r="AO125" s="129">
        <f t="shared" ref="AO125:AR125" si="2164">AG125*SIN(AC125)</f>
        <v>0</v>
      </c>
      <c r="AP125" s="129">
        <f t="shared" si="2164"/>
        <v>0</v>
      </c>
      <c r="AQ125" s="129">
        <f t="shared" si="2164"/>
        <v>0</v>
      </c>
      <c r="AR125" s="129">
        <f t="shared" si="2164"/>
        <v>0</v>
      </c>
      <c r="AS125" s="140">
        <f t="shared" si="45"/>
        <v>0</v>
      </c>
      <c r="AT125" s="141">
        <f t="shared" si="46"/>
        <v>0</v>
      </c>
      <c r="AU125" s="141">
        <f t="shared" si="47"/>
        <v>0</v>
      </c>
      <c r="AV125" s="122">
        <f t="shared" si="48"/>
        <v>0</v>
      </c>
      <c r="AW125" s="142">
        <f t="shared" si="49"/>
        <v>2740.277948</v>
      </c>
      <c r="AX125" s="130">
        <f t="shared" si="50"/>
        <v>2740.277948</v>
      </c>
      <c r="AY125" s="143">
        <f t="shared" si="51"/>
        <v>-5480.555896</v>
      </c>
      <c r="AZ125" s="143">
        <f t="shared" si="52"/>
        <v>0</v>
      </c>
      <c r="BA125" s="143">
        <f t="shared" si="53"/>
        <v>3.141592654</v>
      </c>
      <c r="BB125" s="124">
        <f t="shared" si="54"/>
        <v>5480.555896</v>
      </c>
      <c r="BC125" s="140">
        <f t="shared" ref="BC125:BD125" si="2165">BC$2*AD125</f>
        <v>0</v>
      </c>
      <c r="BD125" s="140">
        <f t="shared" si="2165"/>
        <v>-3.141592654</v>
      </c>
      <c r="BE125" s="141">
        <f t="shared" si="56"/>
        <v>-3.141592654</v>
      </c>
      <c r="BF125" s="141">
        <f t="shared" si="57"/>
        <v>-3.141592654</v>
      </c>
      <c r="BG125" s="122">
        <f t="shared" si="58"/>
        <v>3.141592654</v>
      </c>
      <c r="BH125" s="142">
        <f t="shared" ref="BH125:BI125" si="2166">POWER(AH125,BH$2)</f>
        <v>13.99366712</v>
      </c>
      <c r="BI125" s="142">
        <f t="shared" si="2166"/>
        <v>5379.276453</v>
      </c>
      <c r="BJ125" s="130">
        <f t="shared" si="60"/>
        <v>75275.804</v>
      </c>
      <c r="BK125" s="143">
        <f t="shared" si="61"/>
        <v>-677482.236</v>
      </c>
      <c r="BL125" s="143">
        <f t="shared" si="62"/>
        <v>0</v>
      </c>
      <c r="BM125" s="143">
        <f t="shared" si="63"/>
        <v>3.141592654</v>
      </c>
      <c r="BN125" s="124">
        <f t="shared" si="64"/>
        <v>677482.236</v>
      </c>
      <c r="BO125" s="140">
        <f t="shared" si="65"/>
        <v>0</v>
      </c>
      <c r="BP125" s="141">
        <f t="shared" si="66"/>
        <v>0</v>
      </c>
      <c r="BQ125" s="141">
        <f t="shared" si="67"/>
        <v>0</v>
      </c>
      <c r="BR125" s="122">
        <f t="shared" si="68"/>
        <v>0</v>
      </c>
      <c r="BS125" s="142">
        <f t="shared" si="69"/>
        <v>83487.94644</v>
      </c>
      <c r="BT125" s="130">
        <f t="shared" si="70"/>
        <v>83487.94644</v>
      </c>
      <c r="BU125" s="143">
        <f t="shared" si="71"/>
        <v>-2254174.554</v>
      </c>
      <c r="BV125" s="143">
        <f t="shared" si="72"/>
        <v>0</v>
      </c>
      <c r="BW125" s="143">
        <f t="shared" si="73"/>
        <v>3.141592654</v>
      </c>
      <c r="BX125" s="124">
        <f t="shared" si="74"/>
        <v>2254174.554</v>
      </c>
      <c r="BY125" s="144">
        <f t="shared" ref="BY125:BZ125" si="2167">AY125+BK125+BU125</f>
        <v>-2937137.346</v>
      </c>
      <c r="BZ125" s="144">
        <f t="shared" si="2167"/>
        <v>0</v>
      </c>
      <c r="CA125" s="144">
        <f t="shared" si="76"/>
        <v>3.141592654</v>
      </c>
      <c r="CB125" s="145">
        <f t="shared" si="77"/>
        <v>2937137.346</v>
      </c>
      <c r="CC125" s="140">
        <f t="shared" ref="CC125:CD125" si="2168">CC$2*AD125</f>
        <v>0</v>
      </c>
      <c r="CD125" s="140">
        <f t="shared" si="2168"/>
        <v>-6.283185307</v>
      </c>
      <c r="CE125" s="141">
        <f t="shared" si="79"/>
        <v>-6.283185307</v>
      </c>
      <c r="CF125" s="141">
        <f t="shared" si="80"/>
        <v>0</v>
      </c>
      <c r="CG125" s="122">
        <f t="shared" si="81"/>
        <v>0</v>
      </c>
      <c r="CH125" s="142">
        <f t="shared" ref="CH125:CI125" si="2169">POWER(AH125,CH$2)</f>
        <v>195.8227193</v>
      </c>
      <c r="CI125" s="142">
        <f t="shared" si="2169"/>
        <v>28936615.16</v>
      </c>
      <c r="CJ125" s="130">
        <f t="shared" si="83"/>
        <v>5666446669</v>
      </c>
      <c r="CK125" s="143">
        <f t="shared" si="84"/>
        <v>-5666446669</v>
      </c>
      <c r="CL125" s="143">
        <f t="shared" si="85"/>
        <v>0</v>
      </c>
      <c r="CM125" s="143">
        <f t="shared" si="86"/>
        <v>3.141592654</v>
      </c>
      <c r="CN125" s="124">
        <f t="shared" si="87"/>
        <v>5666446669</v>
      </c>
      <c r="CO125" s="140">
        <f t="shared" si="88"/>
        <v>-9.424777961</v>
      </c>
      <c r="CP125" s="141">
        <f t="shared" si="89"/>
        <v>-9.424777961</v>
      </c>
      <c r="CQ125" s="141">
        <f t="shared" si="90"/>
        <v>-3.141592654</v>
      </c>
      <c r="CR125" s="122">
        <f t="shared" si="91"/>
        <v>3.141592654</v>
      </c>
      <c r="CS125" s="142">
        <f t="shared" si="92"/>
        <v>155658052550</v>
      </c>
      <c r="CT125" s="130">
        <f t="shared" si="93"/>
        <v>155658052550</v>
      </c>
      <c r="CU125" s="143">
        <f t="shared" si="94"/>
        <v>-622632210202</v>
      </c>
      <c r="CV125" s="143">
        <f t="shared" si="95"/>
        <v>0.00007625045433</v>
      </c>
      <c r="CW125" s="143">
        <f t="shared" si="96"/>
        <v>3.141592654</v>
      </c>
      <c r="CX125" s="124">
        <f t="shared" si="97"/>
        <v>622632210202</v>
      </c>
      <c r="CY125" s="140">
        <f t="shared" si="98"/>
        <v>0</v>
      </c>
      <c r="CZ125" s="140">
        <f t="shared" si="99"/>
        <v>0</v>
      </c>
      <c r="DA125" s="141">
        <f t="shared" si="100"/>
        <v>0</v>
      </c>
      <c r="DB125" s="141">
        <f t="shared" si="101"/>
        <v>0</v>
      </c>
      <c r="DC125" s="122">
        <f t="shared" si="102"/>
        <v>0</v>
      </c>
      <c r="DD125" s="142">
        <f t="shared" si="103"/>
        <v>2740.277948</v>
      </c>
      <c r="DE125" s="142">
        <f t="shared" si="104"/>
        <v>83487.94644</v>
      </c>
      <c r="DF125" s="130">
        <f t="shared" si="105"/>
        <v>228780178.6</v>
      </c>
      <c r="DG125" s="143">
        <f t="shared" si="106"/>
        <v>915120714.2</v>
      </c>
      <c r="DH125" s="143">
        <f t="shared" si="107"/>
        <v>0</v>
      </c>
      <c r="DI125" s="143">
        <f t="shared" si="108"/>
        <v>0</v>
      </c>
      <c r="DJ125" s="124">
        <f t="shared" si="109"/>
        <v>915120714.2</v>
      </c>
      <c r="DK125" s="140">
        <f t="shared" ref="DK125:DM125" si="2170">DK$2*AD125</f>
        <v>0</v>
      </c>
      <c r="DL125" s="140">
        <f t="shared" si="2170"/>
        <v>-3.141592654</v>
      </c>
      <c r="DM125" s="140">
        <f t="shared" si="2170"/>
        <v>0</v>
      </c>
      <c r="DN125" s="141">
        <f t="shared" si="111"/>
        <v>-3.141592654</v>
      </c>
      <c r="DO125" s="141">
        <f t="shared" si="112"/>
        <v>-3.141592654</v>
      </c>
      <c r="DP125" s="122">
        <f t="shared" si="113"/>
        <v>3.141592654</v>
      </c>
      <c r="DQ125" s="142">
        <f t="shared" ref="DQ125:DS125" si="2171">POWER(AH125,DQ$2)</f>
        <v>13.99366712</v>
      </c>
      <c r="DR125" s="142">
        <f t="shared" si="2171"/>
        <v>5379.276453</v>
      </c>
      <c r="DS125" s="142">
        <f t="shared" si="2171"/>
        <v>83487.94644</v>
      </c>
      <c r="DT125" s="130">
        <f t="shared" si="115"/>
        <v>6284622293</v>
      </c>
      <c r="DU125" s="143">
        <f t="shared" si="116"/>
        <v>113123201278</v>
      </c>
      <c r="DV125" s="143">
        <f t="shared" si="117"/>
        <v>-0.00001385359664</v>
      </c>
      <c r="DW125" s="143">
        <f t="shared" si="118"/>
        <v>0</v>
      </c>
      <c r="DX125" s="124">
        <f t="shared" si="119"/>
        <v>113123201278</v>
      </c>
      <c r="DY125" s="140">
        <f t="shared" si="120"/>
        <v>0</v>
      </c>
      <c r="DZ125" s="141">
        <f t="shared" si="121"/>
        <v>0</v>
      </c>
      <c r="EA125" s="141">
        <f t="shared" si="122"/>
        <v>0</v>
      </c>
      <c r="EB125" s="122">
        <f t="shared" si="123"/>
        <v>0</v>
      </c>
      <c r="EC125" s="142">
        <f t="shared" si="124"/>
        <v>6970237201</v>
      </c>
      <c r="ED125" s="130">
        <f t="shared" si="125"/>
        <v>6970237201</v>
      </c>
      <c r="EE125" s="143">
        <f t="shared" si="126"/>
        <v>188196404436</v>
      </c>
      <c r="EF125" s="143">
        <f t="shared" si="127"/>
        <v>0</v>
      </c>
      <c r="EG125" s="143">
        <f t="shared" si="128"/>
        <v>0</v>
      </c>
      <c r="EH125" s="124">
        <f t="shared" si="129"/>
        <v>188196404436</v>
      </c>
      <c r="EI125" s="144">
        <f t="shared" ref="EI125:EJ125" si="2172">CK125+CU125+DG125+DU125+EE125</f>
        <v>-326063930443</v>
      </c>
      <c r="EJ125" s="144">
        <f t="shared" si="2172"/>
        <v>0.00006239685769</v>
      </c>
      <c r="EK125" s="144">
        <f t="shared" si="131"/>
        <v>3.141592654</v>
      </c>
      <c r="EL125" s="145">
        <f t="shared" si="132"/>
        <v>326063930443</v>
      </c>
      <c r="EM125" s="140">
        <f t="shared" si="133"/>
        <v>1.570796327</v>
      </c>
      <c r="EN125" s="141">
        <f t="shared" si="134"/>
        <v>1.570796327</v>
      </c>
      <c r="EO125" s="141">
        <f t="shared" si="135"/>
        <v>1.570796327</v>
      </c>
      <c r="EP125" s="122">
        <f t="shared" si="136"/>
        <v>1.570796327</v>
      </c>
      <c r="EQ125" s="142">
        <f t="shared" si="137"/>
        <v>571020.0788</v>
      </c>
      <c r="ER125" s="130">
        <f t="shared" si="138"/>
        <v>571020.0788</v>
      </c>
      <c r="ES125" s="143">
        <f t="shared" si="139"/>
        <v>0.0000000001816829269</v>
      </c>
      <c r="ET125" s="143">
        <f t="shared" si="140"/>
        <v>2967107.366</v>
      </c>
      <c r="EU125" s="143">
        <f t="shared" si="141"/>
        <v>1.570796327</v>
      </c>
      <c r="EV125" s="124">
        <f t="shared" si="142"/>
        <v>2967107.366</v>
      </c>
      <c r="EW125" s="144">
        <f t="shared" ref="EW125:EX125" si="2173">BY125+ES125</f>
        <v>-2937137.346</v>
      </c>
      <c r="EX125" s="144">
        <f t="shared" si="2173"/>
        <v>2967107.366</v>
      </c>
      <c r="EY125" s="144">
        <f t="shared" si="144"/>
        <v>2.351118521</v>
      </c>
      <c r="EZ125" s="145">
        <f t="shared" si="145"/>
        <v>4174985.259</v>
      </c>
      <c r="FA125" s="140">
        <f t="shared" si="146"/>
        <v>0.7837061737</v>
      </c>
      <c r="FB125" s="141">
        <f t="shared" si="147"/>
        <v>0.7837061737</v>
      </c>
      <c r="FC125" s="141">
        <f t="shared" si="148"/>
        <v>0.7837061737</v>
      </c>
      <c r="FD125" s="122">
        <f t="shared" si="149"/>
        <v>0.7837061737</v>
      </c>
      <c r="FE125" s="142">
        <f t="shared" si="150"/>
        <v>161.0219131</v>
      </c>
      <c r="FF125" s="130">
        <f t="shared" si="151"/>
        <v>161.0219131</v>
      </c>
      <c r="FG125" s="143">
        <f t="shared" si="152"/>
        <v>30.17442323</v>
      </c>
      <c r="FH125" s="143">
        <f t="shared" si="153"/>
        <v>30.07248599</v>
      </c>
      <c r="FI125" s="143">
        <f t="shared" si="154"/>
        <v>0.7837061737</v>
      </c>
      <c r="FJ125" s="124">
        <f t="shared" si="155"/>
        <v>42.60105904</v>
      </c>
      <c r="FK125" s="140">
        <f t="shared" si="156"/>
        <v>0</v>
      </c>
      <c r="FL125" s="141">
        <f t="shared" si="157"/>
        <v>0</v>
      </c>
      <c r="FM125" s="141">
        <f t="shared" si="158"/>
        <v>0</v>
      </c>
      <c r="FN125" s="122">
        <f t="shared" si="159"/>
        <v>0</v>
      </c>
      <c r="FO125" s="142">
        <f t="shared" si="160"/>
        <v>195.8227193</v>
      </c>
      <c r="FP125" s="130">
        <f t="shared" si="161"/>
        <v>195.8227193</v>
      </c>
      <c r="FQ125" s="143">
        <f t="shared" si="162"/>
        <v>-195.8227193</v>
      </c>
      <c r="FR125" s="143">
        <f t="shared" si="163"/>
        <v>0</v>
      </c>
      <c r="FS125" s="143">
        <f t="shared" si="164"/>
        <v>3.141592654</v>
      </c>
      <c r="FT125" s="124">
        <f t="shared" si="165"/>
        <v>195.8227193</v>
      </c>
      <c r="FU125" s="144">
        <f t="shared" si="166"/>
        <v>-16333.65208</v>
      </c>
      <c r="FV125" s="144">
        <f t="shared" si="167"/>
        <v>0</v>
      </c>
      <c r="FW125" s="144">
        <f t="shared" si="168"/>
        <v>-3.141592654</v>
      </c>
      <c r="FX125" s="145">
        <f t="shared" si="169"/>
        <v>16333.65208</v>
      </c>
      <c r="FY125" s="140">
        <f t="shared" si="170"/>
        <v>-3.141592654</v>
      </c>
      <c r="FZ125" s="140">
        <f t="shared" si="171"/>
        <v>-0.7837061737</v>
      </c>
      <c r="GA125" s="141">
        <f t="shared" si="172"/>
        <v>-3.925298827</v>
      </c>
      <c r="GB125" s="141">
        <f t="shared" si="173"/>
        <v>-3.925298827</v>
      </c>
      <c r="GC125" s="122">
        <f t="shared" si="174"/>
        <v>2.35788648</v>
      </c>
      <c r="GD125" s="142">
        <f t="shared" si="175"/>
        <v>16333.65208</v>
      </c>
      <c r="GE125" s="142">
        <f t="shared" si="176"/>
        <v>0.02347359485</v>
      </c>
      <c r="GF125" s="130">
        <f t="shared" si="177"/>
        <v>383.4095313</v>
      </c>
      <c r="GG125" s="143">
        <f t="shared" si="178"/>
        <v>-30.17442323</v>
      </c>
      <c r="GH125" s="143">
        <f t="shared" si="179"/>
        <v>30.07248599</v>
      </c>
      <c r="GI125" s="143">
        <f t="shared" si="180"/>
        <v>2.35788648</v>
      </c>
      <c r="GJ125" s="124">
        <f t="shared" si="181"/>
        <v>42.60105904</v>
      </c>
      <c r="GK125" s="146">
        <f t="shared" si="182"/>
        <v>-0.5</v>
      </c>
      <c r="GL125" s="127">
        <f t="shared" si="183"/>
        <v>-0.8660254038</v>
      </c>
      <c r="GM125" s="146">
        <f t="shared" si="184"/>
        <v>-2.094395102</v>
      </c>
      <c r="GN125" s="127">
        <f t="shared" si="185"/>
        <v>1</v>
      </c>
      <c r="GO125" s="147">
        <f t="shared" si="186"/>
        <v>-0.5</v>
      </c>
      <c r="GP125" s="128">
        <f t="shared" si="187"/>
        <v>0.8660254038</v>
      </c>
      <c r="GQ125" s="147">
        <f t="shared" si="188"/>
        <v>2.094395102</v>
      </c>
      <c r="GR125" s="128">
        <f t="shared" si="189"/>
        <v>1</v>
      </c>
      <c r="GS125" s="140">
        <f t="shared" si="190"/>
        <v>-2.094395102</v>
      </c>
      <c r="GT125" s="140">
        <f t="shared" si="191"/>
        <v>0.7837061737</v>
      </c>
      <c r="GU125" s="141">
        <f t="shared" si="192"/>
        <v>-1.310688929</v>
      </c>
      <c r="GV125" s="141">
        <f t="shared" si="193"/>
        <v>-1.310688929</v>
      </c>
      <c r="GW125" s="122">
        <f t="shared" si="194"/>
        <v>-1.310688929</v>
      </c>
      <c r="GX125" s="142">
        <f t="shared" si="195"/>
        <v>1</v>
      </c>
      <c r="GY125" s="142">
        <f t="shared" si="196"/>
        <v>42.60105904</v>
      </c>
      <c r="GZ125" s="130">
        <f t="shared" si="197"/>
        <v>42.60105904</v>
      </c>
      <c r="HA125" s="143">
        <f t="shared" si="198"/>
        <v>10.9563252</v>
      </c>
      <c r="HB125" s="143">
        <f t="shared" si="199"/>
        <v>-41.16806006</v>
      </c>
      <c r="HC125" s="143">
        <f t="shared" si="200"/>
        <v>-1.310688929</v>
      </c>
      <c r="HD125" s="124">
        <f t="shared" si="201"/>
        <v>42.60105904</v>
      </c>
      <c r="HE125" s="140">
        <f t="shared" si="202"/>
        <v>2.094395102</v>
      </c>
      <c r="HF125" s="140">
        <f t="shared" si="203"/>
        <v>2.35788648</v>
      </c>
      <c r="HG125" s="141">
        <f t="shared" si="204"/>
        <v>4.452281582</v>
      </c>
      <c r="HH125" s="141">
        <f t="shared" si="205"/>
        <v>4.452281582</v>
      </c>
      <c r="HI125" s="122">
        <f t="shared" si="206"/>
        <v>-1.830903725</v>
      </c>
      <c r="HJ125" s="142">
        <f t="shared" si="207"/>
        <v>1</v>
      </c>
      <c r="HK125" s="142">
        <f t="shared" si="208"/>
        <v>42.60105904</v>
      </c>
      <c r="HL125" s="130">
        <f t="shared" si="209"/>
        <v>42.60105904</v>
      </c>
      <c r="HM125" s="143">
        <f t="shared" si="210"/>
        <v>-10.9563252</v>
      </c>
      <c r="HN125" s="143">
        <f t="shared" si="211"/>
        <v>-41.16806006</v>
      </c>
      <c r="HO125" s="143">
        <f t="shared" si="212"/>
        <v>-1.830903725</v>
      </c>
      <c r="HP125" s="124">
        <f t="shared" si="213"/>
        <v>42.60105904</v>
      </c>
      <c r="HQ125" s="140">
        <f t="shared" si="214"/>
        <v>2.094395102</v>
      </c>
      <c r="HR125" s="140">
        <f t="shared" si="215"/>
        <v>0.7837061737</v>
      </c>
      <c r="HS125" s="141">
        <f t="shared" si="216"/>
        <v>2.878101276</v>
      </c>
      <c r="HT125" s="141">
        <f t="shared" si="217"/>
        <v>2.878101276</v>
      </c>
      <c r="HU125" s="122">
        <f t="shared" si="218"/>
        <v>2.878101276</v>
      </c>
      <c r="HV125" s="142">
        <f t="shared" si="219"/>
        <v>1</v>
      </c>
      <c r="HW125" s="142">
        <f t="shared" si="220"/>
        <v>42.60105904</v>
      </c>
      <c r="HX125" s="130">
        <f t="shared" si="221"/>
        <v>42.60105904</v>
      </c>
      <c r="HY125" s="143">
        <f t="shared" si="222"/>
        <v>-41.13074844</v>
      </c>
      <c r="HZ125" s="143">
        <f t="shared" si="223"/>
        <v>11.09557407</v>
      </c>
      <c r="IA125" s="143">
        <f t="shared" si="224"/>
        <v>2.878101276</v>
      </c>
      <c r="IB125" s="124">
        <f t="shared" si="225"/>
        <v>42.60105904</v>
      </c>
      <c r="IC125" s="140">
        <f t="shared" si="226"/>
        <v>-2.094395102</v>
      </c>
      <c r="ID125" s="140">
        <f t="shared" si="227"/>
        <v>2.35788648</v>
      </c>
      <c r="IE125" s="141">
        <f t="shared" si="228"/>
        <v>0.2634913774</v>
      </c>
      <c r="IF125" s="141">
        <f t="shared" si="229"/>
        <v>0.2634913774</v>
      </c>
      <c r="IG125" s="122">
        <f t="shared" si="230"/>
        <v>0.2634913774</v>
      </c>
      <c r="IH125" s="142">
        <f t="shared" si="231"/>
        <v>1</v>
      </c>
      <c r="II125" s="142">
        <f t="shared" si="232"/>
        <v>42.60105904</v>
      </c>
      <c r="IJ125" s="130">
        <f t="shared" si="233"/>
        <v>42.60105904</v>
      </c>
      <c r="IK125" s="143">
        <f t="shared" si="234"/>
        <v>41.13074844</v>
      </c>
      <c r="IL125" s="143">
        <f t="shared" si="235"/>
        <v>11.09557407</v>
      </c>
      <c r="IM125" s="143">
        <f t="shared" si="236"/>
        <v>0.2634913774</v>
      </c>
      <c r="IN125" s="124">
        <f t="shared" si="237"/>
        <v>42.60105904</v>
      </c>
    </row>
    <row r="126" ht="12.75" customHeight="1">
      <c r="A126" s="129">
        <f>'Cortez Cubic'!AP126</f>
        <v>-0.2187762226</v>
      </c>
      <c r="B126" s="129">
        <f>'Cortez Cubic'!AQ126</f>
        <v>5.419044319</v>
      </c>
      <c r="C126" s="129">
        <f>'Cortez Cubic'!AR126</f>
        <v>1993.873145</v>
      </c>
      <c r="D126" s="129">
        <f>'Cortez Cubic'!AS126</f>
        <v>-77477.22336</v>
      </c>
      <c r="E126" s="129">
        <f t="shared" ref="E126:H126" si="2174">0</f>
        <v>0</v>
      </c>
      <c r="F126" s="129">
        <f t="shared" si="2174"/>
        <v>0</v>
      </c>
      <c r="G126" s="129">
        <f t="shared" si="2174"/>
        <v>0</v>
      </c>
      <c r="H126" s="129">
        <f t="shared" si="2174"/>
        <v>0</v>
      </c>
      <c r="I126" s="110">
        <f>'Cortez Cubic'!I126</f>
        <v>90</v>
      </c>
      <c r="J126" s="130">
        <f t="shared" si="28"/>
        <v>83.15446597</v>
      </c>
      <c r="K126" s="131">
        <f t="shared" si="29"/>
        <v>1</v>
      </c>
      <c r="L126" s="131">
        <f t="shared" si="30"/>
        <v>0</v>
      </c>
      <c r="M126" s="132">
        <f t="shared" si="31"/>
        <v>6.845534029</v>
      </c>
      <c r="N126" s="133">
        <f t="shared" si="32"/>
        <v>40.85551742</v>
      </c>
      <c r="O126" s="134">
        <f t="shared" si="33"/>
        <v>83.15446597</v>
      </c>
      <c r="P126" s="134">
        <f t="shared" si="34"/>
        <v>0</v>
      </c>
      <c r="Q126" s="135">
        <f t="shared" si="35"/>
        <v>42.29894855</v>
      </c>
      <c r="R126" s="135">
        <f t="shared" si="36"/>
        <v>0</v>
      </c>
      <c r="S126" s="136">
        <f t="shared" si="37"/>
        <v>-100.6836098</v>
      </c>
      <c r="T126" s="136">
        <f t="shared" si="38"/>
        <v>0</v>
      </c>
      <c r="U126" s="137">
        <f t="shared" ref="U126:X126" si="2175">ATAN2(A126,E126)</f>
        <v>3.141592654</v>
      </c>
      <c r="V126" s="137">
        <f t="shared" si="2175"/>
        <v>0</v>
      </c>
      <c r="W126" s="137">
        <f t="shared" si="2175"/>
        <v>0</v>
      </c>
      <c r="X126" s="137">
        <f t="shared" si="2175"/>
        <v>3.141592654</v>
      </c>
      <c r="Y126" s="137">
        <f t="shared" ref="Y126:AB126" si="2176">SQRT(POWER(A126,2)+POWER(E126,2))</f>
        <v>0.2187762226</v>
      </c>
      <c r="Z126" s="137">
        <f t="shared" si="2176"/>
        <v>5.419044319</v>
      </c>
      <c r="AA126" s="137">
        <f t="shared" si="2176"/>
        <v>1993.873145</v>
      </c>
      <c r="AB126" s="137">
        <f t="shared" si="2176"/>
        <v>77477.22336</v>
      </c>
      <c r="AC126" s="138">
        <f t="shared" ref="AC126:AF126" si="2177">U126-$U126</f>
        <v>0</v>
      </c>
      <c r="AD126" s="138">
        <f t="shared" si="2177"/>
        <v>-3.141592654</v>
      </c>
      <c r="AE126" s="138">
        <f t="shared" si="2177"/>
        <v>-3.141592654</v>
      </c>
      <c r="AF126" s="138">
        <f t="shared" si="2177"/>
        <v>0</v>
      </c>
      <c r="AG126" s="138">
        <f t="shared" ref="AG126:AJ126" si="2178">Y126/$Y126</f>
        <v>1</v>
      </c>
      <c r="AH126" s="138">
        <f t="shared" si="2178"/>
        <v>24.76980476</v>
      </c>
      <c r="AI126" s="138">
        <f t="shared" si="2178"/>
        <v>9113.756153</v>
      </c>
      <c r="AJ126" s="138">
        <f t="shared" si="2178"/>
        <v>354139.1402</v>
      </c>
      <c r="AK126" s="139">
        <f t="shared" ref="AK126:AN126" si="2179">AG126*COS(AC126)</f>
        <v>1</v>
      </c>
      <c r="AL126" s="139">
        <f t="shared" si="2179"/>
        <v>-24.76980476</v>
      </c>
      <c r="AM126" s="139">
        <f t="shared" si="2179"/>
        <v>-9113.756153</v>
      </c>
      <c r="AN126" s="139">
        <f t="shared" si="2179"/>
        <v>354139.1402</v>
      </c>
      <c r="AO126" s="129">
        <f t="shared" ref="AO126:AR126" si="2180">AG126*SIN(AC126)</f>
        <v>0</v>
      </c>
      <c r="AP126" s="129">
        <f t="shared" si="2180"/>
        <v>0</v>
      </c>
      <c r="AQ126" s="129">
        <f t="shared" si="2180"/>
        <v>0</v>
      </c>
      <c r="AR126" s="129">
        <f t="shared" si="2180"/>
        <v>0</v>
      </c>
      <c r="AS126" s="140">
        <f t="shared" si="45"/>
        <v>-9.424777961</v>
      </c>
      <c r="AT126" s="141">
        <f t="shared" si="46"/>
        <v>-9.424777961</v>
      </c>
      <c r="AU126" s="141">
        <f t="shared" si="47"/>
        <v>-3.141592654</v>
      </c>
      <c r="AV126" s="122">
        <f t="shared" si="48"/>
        <v>3.141592654</v>
      </c>
      <c r="AW126" s="142">
        <f t="shared" si="49"/>
        <v>15197.34596</v>
      </c>
      <c r="AX126" s="130">
        <f t="shared" si="50"/>
        <v>15197.34596</v>
      </c>
      <c r="AY126" s="143">
        <f t="shared" si="51"/>
        <v>30394.69191</v>
      </c>
      <c r="AZ126" s="143">
        <f t="shared" si="52"/>
        <v>0</v>
      </c>
      <c r="BA126" s="143">
        <f t="shared" si="53"/>
        <v>0</v>
      </c>
      <c r="BB126" s="124">
        <f t="shared" si="54"/>
        <v>30394.69191</v>
      </c>
      <c r="BC126" s="140">
        <f t="shared" ref="BC126:BD126" si="2181">BC$2*AD126</f>
        <v>-3.141592654</v>
      </c>
      <c r="BD126" s="140">
        <f t="shared" si="2181"/>
        <v>-3.141592654</v>
      </c>
      <c r="BE126" s="141">
        <f t="shared" si="56"/>
        <v>-6.283185307</v>
      </c>
      <c r="BF126" s="141">
        <f t="shared" si="57"/>
        <v>0</v>
      </c>
      <c r="BG126" s="122">
        <f t="shared" si="58"/>
        <v>0</v>
      </c>
      <c r="BH126" s="142">
        <f t="shared" ref="BH126:BI126" si="2182">POWER(AH126,BH$2)</f>
        <v>24.76980476</v>
      </c>
      <c r="BI126" s="142">
        <f t="shared" si="2182"/>
        <v>9113.756153</v>
      </c>
      <c r="BJ126" s="130">
        <f t="shared" si="60"/>
        <v>225745.9605</v>
      </c>
      <c r="BK126" s="143">
        <f t="shared" si="61"/>
        <v>2031713.645</v>
      </c>
      <c r="BL126" s="143">
        <f t="shared" si="62"/>
        <v>0</v>
      </c>
      <c r="BM126" s="143">
        <f t="shared" si="63"/>
        <v>0</v>
      </c>
      <c r="BN126" s="124">
        <f t="shared" si="64"/>
        <v>2031713.645</v>
      </c>
      <c r="BO126" s="140">
        <f t="shared" si="65"/>
        <v>0</v>
      </c>
      <c r="BP126" s="141">
        <f t="shared" si="66"/>
        <v>0</v>
      </c>
      <c r="BQ126" s="141">
        <f t="shared" si="67"/>
        <v>0</v>
      </c>
      <c r="BR126" s="122">
        <f t="shared" si="68"/>
        <v>0</v>
      </c>
      <c r="BS126" s="142">
        <f t="shared" si="69"/>
        <v>354139.1402</v>
      </c>
      <c r="BT126" s="130">
        <f t="shared" si="70"/>
        <v>354139.1402</v>
      </c>
      <c r="BU126" s="143">
        <f t="shared" si="71"/>
        <v>-9561756.784</v>
      </c>
      <c r="BV126" s="143">
        <f t="shared" si="72"/>
        <v>0</v>
      </c>
      <c r="BW126" s="143">
        <f t="shared" si="73"/>
        <v>3.141592654</v>
      </c>
      <c r="BX126" s="124">
        <f t="shared" si="74"/>
        <v>9561756.784</v>
      </c>
      <c r="BY126" s="144">
        <f t="shared" ref="BY126:BZ126" si="2183">AY126+BK126+BU126</f>
        <v>-7499648.448</v>
      </c>
      <c r="BZ126" s="144">
        <f t="shared" si="2183"/>
        <v>0</v>
      </c>
      <c r="CA126" s="144">
        <f t="shared" si="76"/>
        <v>-3.141592654</v>
      </c>
      <c r="CB126" s="145">
        <f t="shared" si="77"/>
        <v>7499648.448</v>
      </c>
      <c r="CC126" s="140">
        <f t="shared" ref="CC126:CD126" si="2184">CC$2*AD126</f>
        <v>-6.283185307</v>
      </c>
      <c r="CD126" s="140">
        <f t="shared" si="2184"/>
        <v>-6.283185307</v>
      </c>
      <c r="CE126" s="141">
        <f t="shared" si="79"/>
        <v>-12.56637061</v>
      </c>
      <c r="CF126" s="141">
        <f t="shared" si="80"/>
        <v>0</v>
      </c>
      <c r="CG126" s="122">
        <f t="shared" si="81"/>
        <v>0</v>
      </c>
      <c r="CH126" s="142">
        <f t="shared" ref="CH126:CI126" si="2185">POWER(AH126,CH$2)</f>
        <v>613.5432276</v>
      </c>
      <c r="CI126" s="142">
        <f t="shared" si="2185"/>
        <v>83060551.22</v>
      </c>
      <c r="CJ126" s="130">
        <f t="shared" si="83"/>
        <v>50961238685</v>
      </c>
      <c r="CK126" s="143">
        <f t="shared" si="84"/>
        <v>-50961238685</v>
      </c>
      <c r="CL126" s="143">
        <f t="shared" si="85"/>
        <v>0</v>
      </c>
      <c r="CM126" s="143">
        <f t="shared" si="86"/>
        <v>3.141592654</v>
      </c>
      <c r="CN126" s="124">
        <f t="shared" si="87"/>
        <v>50961238685</v>
      </c>
      <c r="CO126" s="140">
        <f t="shared" si="88"/>
        <v>-9.424777961</v>
      </c>
      <c r="CP126" s="141">
        <f t="shared" si="89"/>
        <v>-9.424777961</v>
      </c>
      <c r="CQ126" s="141">
        <f t="shared" si="90"/>
        <v>-3.141592654</v>
      </c>
      <c r="CR126" s="122">
        <f t="shared" si="91"/>
        <v>3.141592654</v>
      </c>
      <c r="CS126" s="142">
        <f t="shared" si="92"/>
        <v>756993609813</v>
      </c>
      <c r="CT126" s="130">
        <f t="shared" si="93"/>
        <v>756993609813</v>
      </c>
      <c r="CU126" s="143">
        <f t="shared" si="94"/>
        <v>-3027974439253</v>
      </c>
      <c r="CV126" s="143">
        <f t="shared" si="95"/>
        <v>0.0003708199205</v>
      </c>
      <c r="CW126" s="143">
        <f t="shared" si="96"/>
        <v>3.141592654</v>
      </c>
      <c r="CX126" s="124">
        <f t="shared" si="97"/>
        <v>3027974439253</v>
      </c>
      <c r="CY126" s="140">
        <f t="shared" si="98"/>
        <v>-9.424777961</v>
      </c>
      <c r="CZ126" s="140">
        <f t="shared" si="99"/>
        <v>0</v>
      </c>
      <c r="DA126" s="141">
        <f t="shared" si="100"/>
        <v>-9.424777961</v>
      </c>
      <c r="DB126" s="141">
        <f t="shared" si="101"/>
        <v>-3.141592654</v>
      </c>
      <c r="DC126" s="122">
        <f t="shared" si="102"/>
        <v>3.141592654</v>
      </c>
      <c r="DD126" s="142">
        <f t="shared" si="103"/>
        <v>15197.34596</v>
      </c>
      <c r="DE126" s="142">
        <f t="shared" si="104"/>
        <v>354139.1402</v>
      </c>
      <c r="DF126" s="130">
        <f t="shared" si="105"/>
        <v>5381975030</v>
      </c>
      <c r="DG126" s="143">
        <f t="shared" si="106"/>
        <v>-21527900120</v>
      </c>
      <c r="DH126" s="143">
        <f t="shared" si="107"/>
        <v>0.000002636407397</v>
      </c>
      <c r="DI126" s="143">
        <f t="shared" si="108"/>
        <v>3.141592654</v>
      </c>
      <c r="DJ126" s="124">
        <f t="shared" si="109"/>
        <v>21527900120</v>
      </c>
      <c r="DK126" s="140">
        <f t="shared" ref="DK126:DM126" si="2186">DK$2*AD126</f>
        <v>-3.141592654</v>
      </c>
      <c r="DL126" s="140">
        <f t="shared" si="2186"/>
        <v>-3.141592654</v>
      </c>
      <c r="DM126" s="140">
        <f t="shared" si="2186"/>
        <v>0</v>
      </c>
      <c r="DN126" s="141">
        <f t="shared" si="111"/>
        <v>-6.283185307</v>
      </c>
      <c r="DO126" s="141">
        <f t="shared" si="112"/>
        <v>0</v>
      </c>
      <c r="DP126" s="122">
        <f t="shared" si="113"/>
        <v>0</v>
      </c>
      <c r="DQ126" s="142">
        <f t="shared" ref="DQ126:DS126" si="2187">POWER(AH126,DQ$2)</f>
        <v>24.76980476</v>
      </c>
      <c r="DR126" s="142">
        <f t="shared" si="2187"/>
        <v>9113.756153</v>
      </c>
      <c r="DS126" s="142">
        <f t="shared" si="2187"/>
        <v>354139.1402</v>
      </c>
      <c r="DT126" s="130">
        <f t="shared" si="115"/>
        <v>79945480349</v>
      </c>
      <c r="DU126" s="143">
        <f t="shared" si="116"/>
        <v>-1439018646275</v>
      </c>
      <c r="DV126" s="143">
        <f t="shared" si="117"/>
        <v>0</v>
      </c>
      <c r="DW126" s="143">
        <f t="shared" si="118"/>
        <v>3.141592654</v>
      </c>
      <c r="DX126" s="124">
        <f t="shared" si="119"/>
        <v>1439018646275</v>
      </c>
      <c r="DY126" s="140">
        <f t="shared" si="120"/>
        <v>0</v>
      </c>
      <c r="DZ126" s="141">
        <f t="shared" si="121"/>
        <v>0</v>
      </c>
      <c r="EA126" s="141">
        <f t="shared" si="122"/>
        <v>0</v>
      </c>
      <c r="EB126" s="122">
        <f t="shared" si="123"/>
        <v>0</v>
      </c>
      <c r="EC126" s="142">
        <f t="shared" si="124"/>
        <v>125414530594</v>
      </c>
      <c r="ED126" s="130">
        <f t="shared" si="125"/>
        <v>125414530594</v>
      </c>
      <c r="EE126" s="143">
        <f t="shared" si="126"/>
        <v>3386192326044</v>
      </c>
      <c r="EF126" s="143">
        <f t="shared" si="127"/>
        <v>0</v>
      </c>
      <c r="EG126" s="143">
        <f t="shared" si="128"/>
        <v>0</v>
      </c>
      <c r="EH126" s="124">
        <f t="shared" si="129"/>
        <v>3386192326044</v>
      </c>
      <c r="EI126" s="144">
        <f t="shared" ref="EI126:EJ126" si="2188">CK126+CU126+DG126+DU126+EE126</f>
        <v>-1153289898289</v>
      </c>
      <c r="EJ126" s="144">
        <f t="shared" si="2188"/>
        <v>0.0003734563279</v>
      </c>
      <c r="EK126" s="144">
        <f t="shared" si="131"/>
        <v>3.141592654</v>
      </c>
      <c r="EL126" s="145">
        <f t="shared" si="132"/>
        <v>1153289898289</v>
      </c>
      <c r="EM126" s="140">
        <f t="shared" si="133"/>
        <v>1.570796327</v>
      </c>
      <c r="EN126" s="141">
        <f t="shared" si="134"/>
        <v>1.570796327</v>
      </c>
      <c r="EO126" s="141">
        <f t="shared" si="135"/>
        <v>1.570796327</v>
      </c>
      <c r="EP126" s="122">
        <f t="shared" si="136"/>
        <v>1.570796327</v>
      </c>
      <c r="EQ126" s="142">
        <f t="shared" si="137"/>
        <v>1073913.357</v>
      </c>
      <c r="ER126" s="130">
        <f t="shared" si="138"/>
        <v>1073913.357</v>
      </c>
      <c r="ES126" s="143">
        <f t="shared" si="139"/>
        <v>0.0000000003416897745</v>
      </c>
      <c r="ET126" s="143">
        <f t="shared" si="140"/>
        <v>5580217.492</v>
      </c>
      <c r="EU126" s="143">
        <f t="shared" si="141"/>
        <v>1.570796327</v>
      </c>
      <c r="EV126" s="124">
        <f t="shared" si="142"/>
        <v>5580217.492</v>
      </c>
      <c r="EW126" s="144">
        <f t="shared" ref="EW126:EX126" si="2189">BY126+ES126</f>
        <v>-7499648.448</v>
      </c>
      <c r="EX126" s="144">
        <f t="shared" si="2189"/>
        <v>5580217.492</v>
      </c>
      <c r="EY126" s="144">
        <f t="shared" si="144"/>
        <v>2.501901502</v>
      </c>
      <c r="EZ126" s="145">
        <f t="shared" si="145"/>
        <v>9347917.099</v>
      </c>
      <c r="FA126" s="140">
        <f t="shared" si="146"/>
        <v>0.8339671672</v>
      </c>
      <c r="FB126" s="141">
        <f t="shared" si="147"/>
        <v>0.8339671672</v>
      </c>
      <c r="FC126" s="141">
        <f t="shared" si="148"/>
        <v>0.8339671672</v>
      </c>
      <c r="FD126" s="122">
        <f t="shared" si="149"/>
        <v>0.8339671672</v>
      </c>
      <c r="FE126" s="142">
        <f t="shared" si="150"/>
        <v>210.6549251</v>
      </c>
      <c r="FF126" s="130">
        <f t="shared" si="151"/>
        <v>210.6549251</v>
      </c>
      <c r="FG126" s="143">
        <f t="shared" si="152"/>
        <v>37.44893219</v>
      </c>
      <c r="FH126" s="143">
        <f t="shared" si="153"/>
        <v>41.27550927</v>
      </c>
      <c r="FI126" s="143">
        <f t="shared" si="154"/>
        <v>0.8339671672</v>
      </c>
      <c r="FJ126" s="124">
        <f t="shared" si="155"/>
        <v>55.73230829</v>
      </c>
      <c r="FK126" s="140">
        <f t="shared" si="156"/>
        <v>-6.283185307</v>
      </c>
      <c r="FL126" s="141">
        <f t="shared" si="157"/>
        <v>-6.283185307</v>
      </c>
      <c r="FM126" s="141">
        <f t="shared" si="158"/>
        <v>0</v>
      </c>
      <c r="FN126" s="122">
        <f t="shared" si="159"/>
        <v>0</v>
      </c>
      <c r="FO126" s="142">
        <f t="shared" si="160"/>
        <v>613.5432276</v>
      </c>
      <c r="FP126" s="130">
        <f t="shared" si="161"/>
        <v>613.5432276</v>
      </c>
      <c r="FQ126" s="143">
        <f t="shared" si="162"/>
        <v>-613.5432276</v>
      </c>
      <c r="FR126" s="143">
        <f t="shared" si="163"/>
        <v>0</v>
      </c>
      <c r="FS126" s="143">
        <f t="shared" si="164"/>
        <v>3.141592654</v>
      </c>
      <c r="FT126" s="124">
        <f t="shared" si="165"/>
        <v>613.5432276</v>
      </c>
      <c r="FU126" s="144">
        <f t="shared" si="166"/>
        <v>-27954.81169</v>
      </c>
      <c r="FV126" s="144">
        <f t="shared" si="167"/>
        <v>0</v>
      </c>
      <c r="FW126" s="144">
        <f t="shared" si="168"/>
        <v>-3.141592654</v>
      </c>
      <c r="FX126" s="145">
        <f t="shared" si="169"/>
        <v>27954.81169</v>
      </c>
      <c r="FY126" s="140">
        <f t="shared" si="170"/>
        <v>-3.141592654</v>
      </c>
      <c r="FZ126" s="140">
        <f t="shared" si="171"/>
        <v>-0.8339671672</v>
      </c>
      <c r="GA126" s="141">
        <f t="shared" si="172"/>
        <v>-3.975559821</v>
      </c>
      <c r="GB126" s="141">
        <f t="shared" si="173"/>
        <v>-3.975559821</v>
      </c>
      <c r="GC126" s="122">
        <f t="shared" si="174"/>
        <v>2.307625486</v>
      </c>
      <c r="GD126" s="142">
        <f t="shared" si="175"/>
        <v>27954.81169</v>
      </c>
      <c r="GE126" s="142">
        <f t="shared" si="176"/>
        <v>0.01794291374</v>
      </c>
      <c r="GF126" s="130">
        <f t="shared" si="177"/>
        <v>501.5907746</v>
      </c>
      <c r="GG126" s="143">
        <f t="shared" si="178"/>
        <v>-37.44893219</v>
      </c>
      <c r="GH126" s="143">
        <f t="shared" si="179"/>
        <v>41.27550927</v>
      </c>
      <c r="GI126" s="143">
        <f t="shared" si="180"/>
        <v>2.307625486</v>
      </c>
      <c r="GJ126" s="124">
        <f t="shared" si="181"/>
        <v>55.73230829</v>
      </c>
      <c r="GK126" s="146">
        <f t="shared" si="182"/>
        <v>-0.5</v>
      </c>
      <c r="GL126" s="127">
        <f t="shared" si="183"/>
        <v>-0.8660254038</v>
      </c>
      <c r="GM126" s="146">
        <f t="shared" si="184"/>
        <v>-2.094395102</v>
      </c>
      <c r="GN126" s="127">
        <f t="shared" si="185"/>
        <v>1</v>
      </c>
      <c r="GO126" s="147">
        <f t="shared" si="186"/>
        <v>-0.5</v>
      </c>
      <c r="GP126" s="128">
        <f t="shared" si="187"/>
        <v>0.8660254038</v>
      </c>
      <c r="GQ126" s="147">
        <f t="shared" si="188"/>
        <v>2.094395102</v>
      </c>
      <c r="GR126" s="128">
        <f t="shared" si="189"/>
        <v>1</v>
      </c>
      <c r="GS126" s="140">
        <f t="shared" si="190"/>
        <v>-2.094395102</v>
      </c>
      <c r="GT126" s="140">
        <f t="shared" si="191"/>
        <v>0.8339671672</v>
      </c>
      <c r="GU126" s="141">
        <f t="shared" si="192"/>
        <v>-1.260427935</v>
      </c>
      <c r="GV126" s="141">
        <f t="shared" si="193"/>
        <v>-1.260427935</v>
      </c>
      <c r="GW126" s="122">
        <f t="shared" si="194"/>
        <v>-1.260427935</v>
      </c>
      <c r="GX126" s="142">
        <f t="shared" si="195"/>
        <v>1</v>
      </c>
      <c r="GY126" s="142">
        <f t="shared" si="196"/>
        <v>55.73230829</v>
      </c>
      <c r="GZ126" s="130">
        <f t="shared" si="197"/>
        <v>55.73230829</v>
      </c>
      <c r="HA126" s="143">
        <f t="shared" si="198"/>
        <v>17.02117348</v>
      </c>
      <c r="HB126" s="143">
        <f t="shared" si="199"/>
        <v>-53.06948126</v>
      </c>
      <c r="HC126" s="143">
        <f t="shared" si="200"/>
        <v>-1.260427935</v>
      </c>
      <c r="HD126" s="124">
        <f t="shared" si="201"/>
        <v>55.73230829</v>
      </c>
      <c r="HE126" s="140">
        <f t="shared" si="202"/>
        <v>2.094395102</v>
      </c>
      <c r="HF126" s="140">
        <f t="shared" si="203"/>
        <v>2.307625486</v>
      </c>
      <c r="HG126" s="141">
        <f t="shared" si="204"/>
        <v>4.402020589</v>
      </c>
      <c r="HH126" s="141">
        <f t="shared" si="205"/>
        <v>4.402020589</v>
      </c>
      <c r="HI126" s="122">
        <f t="shared" si="206"/>
        <v>-1.881164718</v>
      </c>
      <c r="HJ126" s="142">
        <f t="shared" si="207"/>
        <v>1</v>
      </c>
      <c r="HK126" s="142">
        <f t="shared" si="208"/>
        <v>55.73230829</v>
      </c>
      <c r="HL126" s="130">
        <f t="shared" si="209"/>
        <v>55.73230829</v>
      </c>
      <c r="HM126" s="143">
        <f t="shared" si="210"/>
        <v>-17.02117348</v>
      </c>
      <c r="HN126" s="143">
        <f t="shared" si="211"/>
        <v>-53.06948126</v>
      </c>
      <c r="HO126" s="143">
        <f t="shared" si="212"/>
        <v>-1.881164718</v>
      </c>
      <c r="HP126" s="124">
        <f t="shared" si="213"/>
        <v>55.73230829</v>
      </c>
      <c r="HQ126" s="140">
        <f t="shared" si="214"/>
        <v>2.094395102</v>
      </c>
      <c r="HR126" s="140">
        <f t="shared" si="215"/>
        <v>0.8339671672</v>
      </c>
      <c r="HS126" s="141">
        <f t="shared" si="216"/>
        <v>2.92836227</v>
      </c>
      <c r="HT126" s="141">
        <f t="shared" si="217"/>
        <v>2.92836227</v>
      </c>
      <c r="HU126" s="122">
        <f t="shared" si="218"/>
        <v>2.92836227</v>
      </c>
      <c r="HV126" s="142">
        <f t="shared" si="219"/>
        <v>1</v>
      </c>
      <c r="HW126" s="142">
        <f t="shared" si="220"/>
        <v>55.73230829</v>
      </c>
      <c r="HX126" s="130">
        <f t="shared" si="221"/>
        <v>55.73230829</v>
      </c>
      <c r="HY126" s="143">
        <f t="shared" si="222"/>
        <v>-54.47010567</v>
      </c>
      <c r="HZ126" s="143">
        <f t="shared" si="223"/>
        <v>11.79397199</v>
      </c>
      <c r="IA126" s="143">
        <f t="shared" si="224"/>
        <v>2.92836227</v>
      </c>
      <c r="IB126" s="124">
        <f t="shared" si="225"/>
        <v>55.73230829</v>
      </c>
      <c r="IC126" s="140">
        <f t="shared" si="226"/>
        <v>-2.094395102</v>
      </c>
      <c r="ID126" s="140">
        <f t="shared" si="227"/>
        <v>2.307625486</v>
      </c>
      <c r="IE126" s="141">
        <f t="shared" si="228"/>
        <v>0.213230384</v>
      </c>
      <c r="IF126" s="141">
        <f t="shared" si="229"/>
        <v>0.213230384</v>
      </c>
      <c r="IG126" s="122">
        <f t="shared" si="230"/>
        <v>0.213230384</v>
      </c>
      <c r="IH126" s="142">
        <f t="shared" si="231"/>
        <v>1</v>
      </c>
      <c r="II126" s="142">
        <f t="shared" si="232"/>
        <v>55.73230829</v>
      </c>
      <c r="IJ126" s="130">
        <f t="shared" si="233"/>
        <v>55.73230829</v>
      </c>
      <c r="IK126" s="143">
        <f t="shared" si="234"/>
        <v>54.47010567</v>
      </c>
      <c r="IL126" s="143">
        <f t="shared" si="235"/>
        <v>11.79397199</v>
      </c>
      <c r="IM126" s="143">
        <f t="shared" si="236"/>
        <v>0.213230384</v>
      </c>
      <c r="IN126" s="124">
        <f t="shared" si="237"/>
        <v>55.73230829</v>
      </c>
    </row>
    <row r="127" ht="12.75" customHeight="1">
      <c r="A127" s="129">
        <f>'Cortez Cubic'!AP127</f>
        <v>-0.2187762226</v>
      </c>
      <c r="B127" s="129">
        <f>'Cortez Cubic'!AQ127</f>
        <v>3.532113617</v>
      </c>
      <c r="C127" s="129">
        <f>'Cortez Cubic'!AR127</f>
        <v>3657.894388</v>
      </c>
      <c r="D127" s="129">
        <f>'Cortez Cubic'!AS127</f>
        <v>-196237.6098</v>
      </c>
      <c r="E127" s="129">
        <f t="shared" ref="E127:H127" si="2190">0</f>
        <v>0</v>
      </c>
      <c r="F127" s="129">
        <f t="shared" si="2190"/>
        <v>0</v>
      </c>
      <c r="G127" s="129">
        <f t="shared" si="2190"/>
        <v>0</v>
      </c>
      <c r="H127" s="129">
        <f t="shared" si="2190"/>
        <v>0</v>
      </c>
      <c r="I127" s="110">
        <f>'Cortez Cubic'!I127</f>
        <v>85</v>
      </c>
      <c r="J127" s="130">
        <f t="shared" si="28"/>
        <v>91.85966008</v>
      </c>
      <c r="K127" s="131">
        <f t="shared" si="29"/>
        <v>1</v>
      </c>
      <c r="L127" s="131">
        <f t="shared" si="30"/>
        <v>0</v>
      </c>
      <c r="M127" s="132">
        <f t="shared" si="31"/>
        <v>-6.859660078</v>
      </c>
      <c r="N127" s="133">
        <f t="shared" si="32"/>
        <v>23.89717951</v>
      </c>
      <c r="O127" s="134">
        <f t="shared" si="33"/>
        <v>91.85966008</v>
      </c>
      <c r="P127" s="134">
        <f t="shared" si="34"/>
        <v>0</v>
      </c>
      <c r="Q127" s="135">
        <f t="shared" si="35"/>
        <v>67.96248057</v>
      </c>
      <c r="R127" s="135">
        <f t="shared" si="36"/>
        <v>0</v>
      </c>
      <c r="S127" s="136">
        <f t="shared" si="37"/>
        <v>-143.6772709</v>
      </c>
      <c r="T127" s="136">
        <f t="shared" si="38"/>
        <v>0</v>
      </c>
      <c r="U127" s="137">
        <f t="shared" ref="U127:X127" si="2191">ATAN2(A127,E127)</f>
        <v>3.141592654</v>
      </c>
      <c r="V127" s="137">
        <f t="shared" si="2191"/>
        <v>0</v>
      </c>
      <c r="W127" s="137">
        <f t="shared" si="2191"/>
        <v>0</v>
      </c>
      <c r="X127" s="137">
        <f t="shared" si="2191"/>
        <v>3.141592654</v>
      </c>
      <c r="Y127" s="137">
        <f t="shared" ref="Y127:AB127" si="2192">SQRT(POWER(A127,2)+POWER(E127,2))</f>
        <v>0.2187762226</v>
      </c>
      <c r="Z127" s="137">
        <f t="shared" si="2192"/>
        <v>3.532113617</v>
      </c>
      <c r="AA127" s="137">
        <f t="shared" si="2192"/>
        <v>3657.894388</v>
      </c>
      <c r="AB127" s="137">
        <f t="shared" si="2192"/>
        <v>196237.6098</v>
      </c>
      <c r="AC127" s="138">
        <f t="shared" ref="AC127:AF127" si="2193">U127-$U127</f>
        <v>0</v>
      </c>
      <c r="AD127" s="138">
        <f t="shared" si="2193"/>
        <v>-3.141592654</v>
      </c>
      <c r="AE127" s="138">
        <f t="shared" si="2193"/>
        <v>-3.141592654</v>
      </c>
      <c r="AF127" s="138">
        <f t="shared" si="2193"/>
        <v>0</v>
      </c>
      <c r="AG127" s="138">
        <f t="shared" ref="AG127:AJ127" si="2194">Y127/$Y127</f>
        <v>1</v>
      </c>
      <c r="AH127" s="138">
        <f t="shared" si="2194"/>
        <v>16.14486974</v>
      </c>
      <c r="AI127" s="138">
        <f t="shared" si="2194"/>
        <v>16719.79864</v>
      </c>
      <c r="AJ127" s="138">
        <f t="shared" si="2194"/>
        <v>896978.6912</v>
      </c>
      <c r="AK127" s="139">
        <f t="shared" ref="AK127:AN127" si="2195">AG127*COS(AC127)</f>
        <v>1</v>
      </c>
      <c r="AL127" s="139">
        <f t="shared" si="2195"/>
        <v>-16.14486974</v>
      </c>
      <c r="AM127" s="139">
        <f t="shared" si="2195"/>
        <v>-16719.79864</v>
      </c>
      <c r="AN127" s="139">
        <f t="shared" si="2195"/>
        <v>896978.6912</v>
      </c>
      <c r="AO127" s="129">
        <f t="shared" ref="AO127:AR127" si="2196">AG127*SIN(AC127)</f>
        <v>0</v>
      </c>
      <c r="AP127" s="129">
        <f t="shared" si="2196"/>
        <v>0</v>
      </c>
      <c r="AQ127" s="129">
        <f t="shared" si="2196"/>
        <v>0</v>
      </c>
      <c r="AR127" s="129">
        <f t="shared" si="2196"/>
        <v>0</v>
      </c>
      <c r="AS127" s="140">
        <f t="shared" si="45"/>
        <v>-9.424777961</v>
      </c>
      <c r="AT127" s="141">
        <f t="shared" si="46"/>
        <v>-9.424777961</v>
      </c>
      <c r="AU127" s="141">
        <f t="shared" si="47"/>
        <v>-3.141592654</v>
      </c>
      <c r="AV127" s="122">
        <f t="shared" si="48"/>
        <v>3.141592654</v>
      </c>
      <c r="AW127" s="142">
        <f t="shared" si="49"/>
        <v>4208.270392</v>
      </c>
      <c r="AX127" s="130">
        <f t="shared" si="50"/>
        <v>4208.270392</v>
      </c>
      <c r="AY127" s="143">
        <f t="shared" si="51"/>
        <v>8416.540784</v>
      </c>
      <c r="AZ127" s="143">
        <f t="shared" si="52"/>
        <v>0</v>
      </c>
      <c r="BA127" s="143">
        <f t="shared" si="53"/>
        <v>0</v>
      </c>
      <c r="BB127" s="124">
        <f t="shared" si="54"/>
        <v>8416.540784</v>
      </c>
      <c r="BC127" s="140">
        <f t="shared" ref="BC127:BD127" si="2197">BC$2*AD127</f>
        <v>-3.141592654</v>
      </c>
      <c r="BD127" s="140">
        <f t="shared" si="2197"/>
        <v>-3.141592654</v>
      </c>
      <c r="BE127" s="141">
        <f t="shared" si="56"/>
        <v>-6.283185307</v>
      </c>
      <c r="BF127" s="141">
        <f t="shared" si="57"/>
        <v>0</v>
      </c>
      <c r="BG127" s="122">
        <f t="shared" si="58"/>
        <v>0</v>
      </c>
      <c r="BH127" s="142">
        <f t="shared" ref="BH127:BI127" si="2198">POWER(AH127,BH$2)</f>
        <v>16.14486974</v>
      </c>
      <c r="BI127" s="142">
        <f t="shared" si="2198"/>
        <v>16719.79864</v>
      </c>
      <c r="BJ127" s="130">
        <f t="shared" si="60"/>
        <v>269938.9711</v>
      </c>
      <c r="BK127" s="143">
        <f t="shared" si="61"/>
        <v>2429450.74</v>
      </c>
      <c r="BL127" s="143">
        <f t="shared" si="62"/>
        <v>0</v>
      </c>
      <c r="BM127" s="143">
        <f t="shared" si="63"/>
        <v>0</v>
      </c>
      <c r="BN127" s="124">
        <f t="shared" si="64"/>
        <v>2429450.74</v>
      </c>
      <c r="BO127" s="140">
        <f t="shared" si="65"/>
        <v>0</v>
      </c>
      <c r="BP127" s="141">
        <f t="shared" si="66"/>
        <v>0</v>
      </c>
      <c r="BQ127" s="141">
        <f t="shared" si="67"/>
        <v>0</v>
      </c>
      <c r="BR127" s="122">
        <f t="shared" si="68"/>
        <v>0</v>
      </c>
      <c r="BS127" s="142">
        <f t="shared" si="69"/>
        <v>896978.6912</v>
      </c>
      <c r="BT127" s="130">
        <f t="shared" si="70"/>
        <v>896978.6912</v>
      </c>
      <c r="BU127" s="143">
        <f t="shared" si="71"/>
        <v>-24218424.66</v>
      </c>
      <c r="BV127" s="143">
        <f t="shared" si="72"/>
        <v>0</v>
      </c>
      <c r="BW127" s="143">
        <f t="shared" si="73"/>
        <v>3.141592654</v>
      </c>
      <c r="BX127" s="124">
        <f t="shared" si="74"/>
        <v>24218424.66</v>
      </c>
      <c r="BY127" s="144">
        <f t="shared" ref="BY127:BZ127" si="2199">AY127+BK127+BU127</f>
        <v>-21780557.38</v>
      </c>
      <c r="BZ127" s="144">
        <f t="shared" si="2199"/>
        <v>0</v>
      </c>
      <c r="CA127" s="144">
        <f t="shared" si="76"/>
        <v>-3.141592654</v>
      </c>
      <c r="CB127" s="145">
        <f t="shared" si="77"/>
        <v>21780557.38</v>
      </c>
      <c r="CC127" s="140">
        <f t="shared" ref="CC127:CD127" si="2200">CC$2*AD127</f>
        <v>-6.283185307</v>
      </c>
      <c r="CD127" s="140">
        <f t="shared" si="2200"/>
        <v>-6.283185307</v>
      </c>
      <c r="CE127" s="141">
        <f t="shared" si="79"/>
        <v>-12.56637061</v>
      </c>
      <c r="CF127" s="141">
        <f t="shared" si="80"/>
        <v>0</v>
      </c>
      <c r="CG127" s="122">
        <f t="shared" si="81"/>
        <v>0</v>
      </c>
      <c r="CH127" s="142">
        <f t="shared" ref="CH127:CI127" si="2201">POWER(AH127,CH$2)</f>
        <v>260.6568191</v>
      </c>
      <c r="CI127" s="142">
        <f t="shared" si="2201"/>
        <v>279551666.4</v>
      </c>
      <c r="CJ127" s="130">
        <f t="shared" si="83"/>
        <v>72867048131</v>
      </c>
      <c r="CK127" s="143">
        <f t="shared" si="84"/>
        <v>-72867048131</v>
      </c>
      <c r="CL127" s="143">
        <f t="shared" si="85"/>
        <v>0</v>
      </c>
      <c r="CM127" s="143">
        <f t="shared" si="86"/>
        <v>3.141592654</v>
      </c>
      <c r="CN127" s="124">
        <f t="shared" si="87"/>
        <v>72867048131</v>
      </c>
      <c r="CO127" s="140">
        <f t="shared" si="88"/>
        <v>-9.424777961</v>
      </c>
      <c r="CP127" s="141">
        <f t="shared" si="89"/>
        <v>-9.424777961</v>
      </c>
      <c r="CQ127" s="141">
        <f t="shared" si="90"/>
        <v>-3.141592654</v>
      </c>
      <c r="CR127" s="122">
        <f t="shared" si="91"/>
        <v>3.141592654</v>
      </c>
      <c r="CS127" s="142">
        <f t="shared" si="92"/>
        <v>4674047570420</v>
      </c>
      <c r="CT127" s="130">
        <f t="shared" si="93"/>
        <v>4674047570420</v>
      </c>
      <c r="CU127" s="143">
        <f t="shared" si="94"/>
        <v>-18696190281679</v>
      </c>
      <c r="CV127" s="143">
        <f t="shared" si="95"/>
        <v>0.002289622958</v>
      </c>
      <c r="CW127" s="143">
        <f t="shared" si="96"/>
        <v>3.141592654</v>
      </c>
      <c r="CX127" s="124">
        <f t="shared" si="97"/>
        <v>18696190281679</v>
      </c>
      <c r="CY127" s="140">
        <f t="shared" si="98"/>
        <v>-9.424777961</v>
      </c>
      <c r="CZ127" s="140">
        <f t="shared" si="99"/>
        <v>0</v>
      </c>
      <c r="DA127" s="141">
        <f t="shared" si="100"/>
        <v>-9.424777961</v>
      </c>
      <c r="DB127" s="141">
        <f t="shared" si="101"/>
        <v>-3.141592654</v>
      </c>
      <c r="DC127" s="122">
        <f t="shared" si="102"/>
        <v>3.141592654</v>
      </c>
      <c r="DD127" s="142">
        <f t="shared" si="103"/>
        <v>4208.270392</v>
      </c>
      <c r="DE127" s="142">
        <f t="shared" si="104"/>
        <v>896978.6912</v>
      </c>
      <c r="DF127" s="130">
        <f t="shared" si="105"/>
        <v>3774728869</v>
      </c>
      <c r="DG127" s="143">
        <f t="shared" si="106"/>
        <v>-15098915474</v>
      </c>
      <c r="DH127" s="143">
        <f t="shared" si="107"/>
        <v>0.000001849083851</v>
      </c>
      <c r="DI127" s="143">
        <f t="shared" si="108"/>
        <v>3.141592654</v>
      </c>
      <c r="DJ127" s="124">
        <f t="shared" si="109"/>
        <v>15098915474</v>
      </c>
      <c r="DK127" s="140">
        <f t="shared" ref="DK127:DM127" si="2202">DK$2*AD127</f>
        <v>-3.141592654</v>
      </c>
      <c r="DL127" s="140">
        <f t="shared" si="2202"/>
        <v>-3.141592654</v>
      </c>
      <c r="DM127" s="140">
        <f t="shared" si="2202"/>
        <v>0</v>
      </c>
      <c r="DN127" s="141">
        <f t="shared" si="111"/>
        <v>-6.283185307</v>
      </c>
      <c r="DO127" s="141">
        <f t="shared" si="112"/>
        <v>0</v>
      </c>
      <c r="DP127" s="122">
        <f t="shared" si="113"/>
        <v>0</v>
      </c>
      <c r="DQ127" s="142">
        <f t="shared" ref="DQ127:DS127" si="2203">POWER(AH127,DQ$2)</f>
        <v>16.14486974</v>
      </c>
      <c r="DR127" s="142">
        <f t="shared" si="2203"/>
        <v>16719.79864</v>
      </c>
      <c r="DS127" s="142">
        <f t="shared" si="2203"/>
        <v>896978.6912</v>
      </c>
      <c r="DT127" s="130">
        <f t="shared" si="115"/>
        <v>242129505030</v>
      </c>
      <c r="DU127" s="143">
        <f t="shared" si="116"/>
        <v>-4358331090532</v>
      </c>
      <c r="DV127" s="143">
        <f t="shared" si="117"/>
        <v>0</v>
      </c>
      <c r="DW127" s="143">
        <f t="shared" si="118"/>
        <v>3.141592654</v>
      </c>
      <c r="DX127" s="124">
        <f t="shared" si="119"/>
        <v>4358331090532</v>
      </c>
      <c r="DY127" s="140">
        <f t="shared" si="120"/>
        <v>0</v>
      </c>
      <c r="DZ127" s="141">
        <f t="shared" si="121"/>
        <v>0</v>
      </c>
      <c r="EA127" s="141">
        <f t="shared" si="122"/>
        <v>0</v>
      </c>
      <c r="EB127" s="122">
        <f t="shared" si="123"/>
        <v>0</v>
      </c>
      <c r="EC127" s="142">
        <f t="shared" si="124"/>
        <v>804570772520</v>
      </c>
      <c r="ED127" s="130">
        <f t="shared" si="125"/>
        <v>804570772520</v>
      </c>
      <c r="EE127" s="143">
        <f t="shared" si="126"/>
        <v>21723410858033</v>
      </c>
      <c r="EF127" s="143">
        <f t="shared" si="127"/>
        <v>0</v>
      </c>
      <c r="EG127" s="143">
        <f t="shared" si="128"/>
        <v>0</v>
      </c>
      <c r="EH127" s="124">
        <f t="shared" si="129"/>
        <v>21723410858033</v>
      </c>
      <c r="EI127" s="144">
        <f t="shared" ref="EI127:EJ127" si="2204">CK127+CU127+DG127+DU127+EE127</f>
        <v>-1419076477782</v>
      </c>
      <c r="EJ127" s="144">
        <f t="shared" si="2204"/>
        <v>0.002291472042</v>
      </c>
      <c r="EK127" s="144">
        <f t="shared" si="131"/>
        <v>3.141592654</v>
      </c>
      <c r="EL127" s="145">
        <f t="shared" si="132"/>
        <v>1419076477782</v>
      </c>
      <c r="EM127" s="140">
        <f t="shared" si="133"/>
        <v>1.570796327</v>
      </c>
      <c r="EN127" s="141">
        <f t="shared" si="134"/>
        <v>1.570796327</v>
      </c>
      <c r="EO127" s="141">
        <f t="shared" si="135"/>
        <v>1.570796327</v>
      </c>
      <c r="EP127" s="122">
        <f t="shared" si="136"/>
        <v>1.570796327</v>
      </c>
      <c r="EQ127" s="142">
        <f t="shared" si="137"/>
        <v>1191249.964</v>
      </c>
      <c r="ER127" s="130">
        <f t="shared" si="138"/>
        <v>1191249.964</v>
      </c>
      <c r="ES127" s="143">
        <f t="shared" si="139"/>
        <v>0.000000004502335682</v>
      </c>
      <c r="ET127" s="143">
        <f t="shared" si="140"/>
        <v>6189916.389</v>
      </c>
      <c r="EU127" s="143">
        <f t="shared" si="141"/>
        <v>1.570796327</v>
      </c>
      <c r="EV127" s="124">
        <f t="shared" si="142"/>
        <v>6189916.389</v>
      </c>
      <c r="EW127" s="144">
        <f t="shared" ref="EW127:EX127" si="2205">BY127+ES127</f>
        <v>-21780557.38</v>
      </c>
      <c r="EX127" s="144">
        <f t="shared" si="2205"/>
        <v>6189916.389</v>
      </c>
      <c r="EY127" s="144">
        <f t="shared" si="144"/>
        <v>2.864698568</v>
      </c>
      <c r="EZ127" s="145">
        <f t="shared" si="145"/>
        <v>22643050.7</v>
      </c>
      <c r="FA127" s="140">
        <f t="shared" si="146"/>
        <v>0.9548995225</v>
      </c>
      <c r="FB127" s="141">
        <f t="shared" si="147"/>
        <v>0.9548995225</v>
      </c>
      <c r="FC127" s="141">
        <f t="shared" si="148"/>
        <v>0.9548995225</v>
      </c>
      <c r="FD127" s="122">
        <f t="shared" si="149"/>
        <v>0.9548995225</v>
      </c>
      <c r="FE127" s="142">
        <f t="shared" si="150"/>
        <v>282.9078379</v>
      </c>
      <c r="FF127" s="130">
        <f t="shared" si="151"/>
        <v>282.9078379</v>
      </c>
      <c r="FG127" s="143">
        <f t="shared" si="152"/>
        <v>43.23901841</v>
      </c>
      <c r="FH127" s="143">
        <f t="shared" si="153"/>
        <v>61.09513374</v>
      </c>
      <c r="FI127" s="143">
        <f t="shared" si="154"/>
        <v>0.9548995225</v>
      </c>
      <c r="FJ127" s="124">
        <f t="shared" si="155"/>
        <v>74.84803324</v>
      </c>
      <c r="FK127" s="140">
        <f t="shared" si="156"/>
        <v>-6.283185307</v>
      </c>
      <c r="FL127" s="141">
        <f t="shared" si="157"/>
        <v>-6.283185307</v>
      </c>
      <c r="FM127" s="141">
        <f t="shared" si="158"/>
        <v>0</v>
      </c>
      <c r="FN127" s="122">
        <f t="shared" si="159"/>
        <v>0</v>
      </c>
      <c r="FO127" s="142">
        <f t="shared" si="160"/>
        <v>260.6568191</v>
      </c>
      <c r="FP127" s="130">
        <f t="shared" si="161"/>
        <v>260.6568191</v>
      </c>
      <c r="FQ127" s="143">
        <f t="shared" si="162"/>
        <v>-260.6568191</v>
      </c>
      <c r="FR127" s="143">
        <f t="shared" si="163"/>
        <v>0</v>
      </c>
      <c r="FS127" s="143">
        <f t="shared" si="164"/>
        <v>3.141592654</v>
      </c>
      <c r="FT127" s="124">
        <f t="shared" si="165"/>
        <v>260.6568191</v>
      </c>
      <c r="FU127" s="144">
        <f t="shared" si="166"/>
        <v>-50420.05272</v>
      </c>
      <c r="FV127" s="144">
        <f t="shared" si="167"/>
        <v>0</v>
      </c>
      <c r="FW127" s="144">
        <f t="shared" si="168"/>
        <v>-3.141592654</v>
      </c>
      <c r="FX127" s="145">
        <f t="shared" si="169"/>
        <v>50420.05272</v>
      </c>
      <c r="FY127" s="140">
        <f t="shared" si="170"/>
        <v>-3.141592654</v>
      </c>
      <c r="FZ127" s="140">
        <f t="shared" si="171"/>
        <v>-0.9548995225</v>
      </c>
      <c r="GA127" s="141">
        <f t="shared" si="172"/>
        <v>-4.096492176</v>
      </c>
      <c r="GB127" s="141">
        <f t="shared" si="173"/>
        <v>-4.096492176</v>
      </c>
      <c r="GC127" s="122">
        <f t="shared" si="174"/>
        <v>2.186693131</v>
      </c>
      <c r="GD127" s="142">
        <f t="shared" si="175"/>
        <v>50420.05272</v>
      </c>
      <c r="GE127" s="142">
        <f t="shared" si="176"/>
        <v>0.0133604045</v>
      </c>
      <c r="GF127" s="130">
        <f t="shared" si="177"/>
        <v>673.6322992</v>
      </c>
      <c r="GG127" s="143">
        <f t="shared" si="178"/>
        <v>-43.23901841</v>
      </c>
      <c r="GH127" s="143">
        <f t="shared" si="179"/>
        <v>61.09513374</v>
      </c>
      <c r="GI127" s="143">
        <f t="shared" si="180"/>
        <v>2.186693131</v>
      </c>
      <c r="GJ127" s="124">
        <f t="shared" si="181"/>
        <v>74.84803324</v>
      </c>
      <c r="GK127" s="146">
        <f t="shared" si="182"/>
        <v>-0.5</v>
      </c>
      <c r="GL127" s="127">
        <f t="shared" si="183"/>
        <v>-0.8660254038</v>
      </c>
      <c r="GM127" s="146">
        <f t="shared" si="184"/>
        <v>-2.094395102</v>
      </c>
      <c r="GN127" s="127">
        <f t="shared" si="185"/>
        <v>1</v>
      </c>
      <c r="GO127" s="147">
        <f t="shared" si="186"/>
        <v>-0.5</v>
      </c>
      <c r="GP127" s="128">
        <f t="shared" si="187"/>
        <v>0.8660254038</v>
      </c>
      <c r="GQ127" s="147">
        <f t="shared" si="188"/>
        <v>2.094395102</v>
      </c>
      <c r="GR127" s="128">
        <f t="shared" si="189"/>
        <v>1</v>
      </c>
      <c r="GS127" s="140">
        <f t="shared" si="190"/>
        <v>-2.094395102</v>
      </c>
      <c r="GT127" s="140">
        <f t="shared" si="191"/>
        <v>0.9548995225</v>
      </c>
      <c r="GU127" s="141">
        <f t="shared" si="192"/>
        <v>-1.13949558</v>
      </c>
      <c r="GV127" s="141">
        <f t="shared" si="193"/>
        <v>-1.13949558</v>
      </c>
      <c r="GW127" s="122">
        <f t="shared" si="194"/>
        <v>-1.13949558</v>
      </c>
      <c r="GX127" s="142">
        <f t="shared" si="195"/>
        <v>1</v>
      </c>
      <c r="GY127" s="142">
        <f t="shared" si="196"/>
        <v>74.84803324</v>
      </c>
      <c r="GZ127" s="130">
        <f t="shared" si="197"/>
        <v>74.84803324</v>
      </c>
      <c r="HA127" s="143">
        <f t="shared" si="198"/>
        <v>31.29042866</v>
      </c>
      <c r="HB127" s="143">
        <f t="shared" si="199"/>
        <v>-67.99365525</v>
      </c>
      <c r="HC127" s="143">
        <f t="shared" si="200"/>
        <v>-1.13949558</v>
      </c>
      <c r="HD127" s="124">
        <f t="shared" si="201"/>
        <v>74.84803324</v>
      </c>
      <c r="HE127" s="140">
        <f t="shared" si="202"/>
        <v>2.094395102</v>
      </c>
      <c r="HF127" s="140">
        <f t="shared" si="203"/>
        <v>2.186693131</v>
      </c>
      <c r="HG127" s="141">
        <f t="shared" si="204"/>
        <v>4.281088233</v>
      </c>
      <c r="HH127" s="141">
        <f t="shared" si="205"/>
        <v>4.281088233</v>
      </c>
      <c r="HI127" s="122">
        <f t="shared" si="206"/>
        <v>-2.002097074</v>
      </c>
      <c r="HJ127" s="142">
        <f t="shared" si="207"/>
        <v>1</v>
      </c>
      <c r="HK127" s="142">
        <f t="shared" si="208"/>
        <v>74.84803324</v>
      </c>
      <c r="HL127" s="130">
        <f t="shared" si="209"/>
        <v>74.84803324</v>
      </c>
      <c r="HM127" s="143">
        <f t="shared" si="210"/>
        <v>-31.29042866</v>
      </c>
      <c r="HN127" s="143">
        <f t="shared" si="211"/>
        <v>-67.99365525</v>
      </c>
      <c r="HO127" s="143">
        <f t="shared" si="212"/>
        <v>-2.002097074</v>
      </c>
      <c r="HP127" s="124">
        <f t="shared" si="213"/>
        <v>74.84803324</v>
      </c>
      <c r="HQ127" s="140">
        <f t="shared" si="214"/>
        <v>2.094395102</v>
      </c>
      <c r="HR127" s="140">
        <f t="shared" si="215"/>
        <v>0.9548995225</v>
      </c>
      <c r="HS127" s="141">
        <f t="shared" si="216"/>
        <v>3.049294625</v>
      </c>
      <c r="HT127" s="141">
        <f t="shared" si="217"/>
        <v>3.049294625</v>
      </c>
      <c r="HU127" s="122">
        <f t="shared" si="218"/>
        <v>3.049294625</v>
      </c>
      <c r="HV127" s="142">
        <f t="shared" si="219"/>
        <v>1</v>
      </c>
      <c r="HW127" s="142">
        <f t="shared" si="220"/>
        <v>74.84803324</v>
      </c>
      <c r="HX127" s="130">
        <f t="shared" si="221"/>
        <v>74.84803324</v>
      </c>
      <c r="HY127" s="143">
        <f t="shared" si="222"/>
        <v>-74.52944708</v>
      </c>
      <c r="HZ127" s="143">
        <f t="shared" si="223"/>
        <v>6.898521511</v>
      </c>
      <c r="IA127" s="143">
        <f t="shared" si="224"/>
        <v>3.049294625</v>
      </c>
      <c r="IB127" s="124">
        <f t="shared" si="225"/>
        <v>74.84803324</v>
      </c>
      <c r="IC127" s="140">
        <f t="shared" si="226"/>
        <v>-2.094395102</v>
      </c>
      <c r="ID127" s="140">
        <f t="shared" si="227"/>
        <v>2.186693131</v>
      </c>
      <c r="IE127" s="141">
        <f t="shared" si="228"/>
        <v>0.09229802869</v>
      </c>
      <c r="IF127" s="141">
        <f t="shared" si="229"/>
        <v>0.09229802869</v>
      </c>
      <c r="IG127" s="122">
        <f t="shared" si="230"/>
        <v>0.09229802869</v>
      </c>
      <c r="IH127" s="142">
        <f t="shared" si="231"/>
        <v>1</v>
      </c>
      <c r="II127" s="142">
        <f t="shared" si="232"/>
        <v>74.84803324</v>
      </c>
      <c r="IJ127" s="130">
        <f t="shared" si="233"/>
        <v>74.84803324</v>
      </c>
      <c r="IK127" s="143">
        <f t="shared" si="234"/>
        <v>74.52944708</v>
      </c>
      <c r="IL127" s="143">
        <f t="shared" si="235"/>
        <v>6.898521511</v>
      </c>
      <c r="IM127" s="143">
        <f t="shared" si="236"/>
        <v>0.09229802869</v>
      </c>
      <c r="IN127" s="124">
        <f t="shared" si="237"/>
        <v>74.84803324</v>
      </c>
    </row>
    <row r="128" ht="12.75" customHeight="1">
      <c r="A128" s="129">
        <f>'Cortez Cubic'!AP128</f>
        <v>-0.2187762226</v>
      </c>
      <c r="B128" s="129">
        <f>'Cortez Cubic'!AQ128</f>
        <v>3.057012765</v>
      </c>
      <c r="C128" s="129">
        <f>'Cortez Cubic'!AR128</f>
        <v>2922.190946</v>
      </c>
      <c r="D128" s="129">
        <f>'Cortez Cubic'!AS128</f>
        <v>-142627.5947</v>
      </c>
      <c r="E128" s="129">
        <f t="shared" ref="E128:H128" si="2206">0</f>
        <v>0</v>
      </c>
      <c r="F128" s="129">
        <f t="shared" si="2206"/>
        <v>0</v>
      </c>
      <c r="G128" s="129">
        <f t="shared" si="2206"/>
        <v>0</v>
      </c>
      <c r="H128" s="129">
        <f t="shared" si="2206"/>
        <v>0</v>
      </c>
      <c r="I128" s="110">
        <f>'Cortez Cubic'!I128</f>
        <v>85</v>
      </c>
      <c r="J128" s="130">
        <f t="shared" si="28"/>
        <v>78.1356596</v>
      </c>
      <c r="K128" s="131">
        <f t="shared" si="29"/>
        <v>1</v>
      </c>
      <c r="L128" s="131">
        <f t="shared" si="30"/>
        <v>0</v>
      </c>
      <c r="M128" s="132">
        <f t="shared" si="31"/>
        <v>6.8643404</v>
      </c>
      <c r="N128" s="133">
        <f t="shared" si="32"/>
        <v>13.4035587</v>
      </c>
      <c r="O128" s="134">
        <f t="shared" si="33"/>
        <v>78.1356596</v>
      </c>
      <c r="P128" s="134">
        <f t="shared" si="34"/>
        <v>0</v>
      </c>
      <c r="Q128" s="135">
        <f t="shared" si="35"/>
        <v>64.7321009</v>
      </c>
      <c r="R128" s="135">
        <f t="shared" si="36"/>
        <v>0</v>
      </c>
      <c r="S128" s="136">
        <f t="shared" si="37"/>
        <v>-128.89452</v>
      </c>
      <c r="T128" s="136">
        <f t="shared" si="38"/>
        <v>0</v>
      </c>
      <c r="U128" s="137">
        <f t="shared" ref="U128:X128" si="2207">ATAN2(A128,E128)</f>
        <v>3.141592654</v>
      </c>
      <c r="V128" s="137">
        <f t="shared" si="2207"/>
        <v>0</v>
      </c>
      <c r="W128" s="137">
        <f t="shared" si="2207"/>
        <v>0</v>
      </c>
      <c r="X128" s="137">
        <f t="shared" si="2207"/>
        <v>3.141592654</v>
      </c>
      <c r="Y128" s="137">
        <f t="shared" ref="Y128:AB128" si="2208">SQRT(POWER(A128,2)+POWER(E128,2))</f>
        <v>0.2187762226</v>
      </c>
      <c r="Z128" s="137">
        <f t="shared" si="2208"/>
        <v>3.057012765</v>
      </c>
      <c r="AA128" s="137">
        <f t="shared" si="2208"/>
        <v>2922.190946</v>
      </c>
      <c r="AB128" s="137">
        <f t="shared" si="2208"/>
        <v>142627.5947</v>
      </c>
      <c r="AC128" s="138">
        <f t="shared" ref="AC128:AF128" si="2209">U128-$U128</f>
        <v>0</v>
      </c>
      <c r="AD128" s="138">
        <f t="shared" si="2209"/>
        <v>-3.141592654</v>
      </c>
      <c r="AE128" s="138">
        <f t="shared" si="2209"/>
        <v>-3.141592654</v>
      </c>
      <c r="AF128" s="138">
        <f t="shared" si="2209"/>
        <v>0</v>
      </c>
      <c r="AG128" s="138">
        <f t="shared" ref="AG128:AJ128" si="2210">Y128/$Y128</f>
        <v>1</v>
      </c>
      <c r="AH128" s="138">
        <f t="shared" si="2210"/>
        <v>13.97324046</v>
      </c>
      <c r="AI128" s="138">
        <f t="shared" si="2210"/>
        <v>13356.98602</v>
      </c>
      <c r="AJ128" s="138">
        <f t="shared" si="2210"/>
        <v>651933.7112</v>
      </c>
      <c r="AK128" s="139">
        <f t="shared" ref="AK128:AN128" si="2211">AG128*COS(AC128)</f>
        <v>1</v>
      </c>
      <c r="AL128" s="139">
        <f t="shared" si="2211"/>
        <v>-13.97324046</v>
      </c>
      <c r="AM128" s="139">
        <f t="shared" si="2211"/>
        <v>-13356.98602</v>
      </c>
      <c r="AN128" s="139">
        <f t="shared" si="2211"/>
        <v>651933.7112</v>
      </c>
      <c r="AO128" s="129">
        <f t="shared" ref="AO128:AR128" si="2212">AG128*SIN(AC128)</f>
        <v>0</v>
      </c>
      <c r="AP128" s="129">
        <f t="shared" si="2212"/>
        <v>0</v>
      </c>
      <c r="AQ128" s="129">
        <f t="shared" si="2212"/>
        <v>0</v>
      </c>
      <c r="AR128" s="129">
        <f t="shared" si="2212"/>
        <v>0</v>
      </c>
      <c r="AS128" s="140">
        <f t="shared" si="45"/>
        <v>-9.424777961</v>
      </c>
      <c r="AT128" s="141">
        <f t="shared" si="46"/>
        <v>-9.424777961</v>
      </c>
      <c r="AU128" s="141">
        <f t="shared" si="47"/>
        <v>-3.141592654</v>
      </c>
      <c r="AV128" s="122">
        <f t="shared" si="48"/>
        <v>3.141592654</v>
      </c>
      <c r="AW128" s="142">
        <f t="shared" si="49"/>
        <v>2728.295445</v>
      </c>
      <c r="AX128" s="130">
        <f t="shared" si="50"/>
        <v>2728.295445</v>
      </c>
      <c r="AY128" s="143">
        <f t="shared" si="51"/>
        <v>5456.590891</v>
      </c>
      <c r="AZ128" s="143">
        <f t="shared" si="52"/>
        <v>0</v>
      </c>
      <c r="BA128" s="143">
        <f t="shared" si="53"/>
        <v>0</v>
      </c>
      <c r="BB128" s="124">
        <f t="shared" si="54"/>
        <v>5456.590891</v>
      </c>
      <c r="BC128" s="140">
        <f t="shared" ref="BC128:BD128" si="2213">BC$2*AD128</f>
        <v>-3.141592654</v>
      </c>
      <c r="BD128" s="140">
        <f t="shared" si="2213"/>
        <v>-3.141592654</v>
      </c>
      <c r="BE128" s="141">
        <f t="shared" si="56"/>
        <v>-6.283185307</v>
      </c>
      <c r="BF128" s="141">
        <f t="shared" si="57"/>
        <v>0</v>
      </c>
      <c r="BG128" s="122">
        <f t="shared" si="58"/>
        <v>0</v>
      </c>
      <c r="BH128" s="142">
        <f t="shared" ref="BH128:BI128" si="2214">POWER(AH128,BH$2)</f>
        <v>13.97324046</v>
      </c>
      <c r="BI128" s="142">
        <f t="shared" si="2214"/>
        <v>13356.98602</v>
      </c>
      <c r="BJ128" s="130">
        <f t="shared" si="60"/>
        <v>186640.3774</v>
      </c>
      <c r="BK128" s="143">
        <f t="shared" si="61"/>
        <v>1679763.397</v>
      </c>
      <c r="BL128" s="143">
        <f t="shared" si="62"/>
        <v>0</v>
      </c>
      <c r="BM128" s="143">
        <f t="shared" si="63"/>
        <v>0</v>
      </c>
      <c r="BN128" s="124">
        <f t="shared" si="64"/>
        <v>1679763.397</v>
      </c>
      <c r="BO128" s="140">
        <f t="shared" si="65"/>
        <v>0</v>
      </c>
      <c r="BP128" s="141">
        <f t="shared" si="66"/>
        <v>0</v>
      </c>
      <c r="BQ128" s="141">
        <f t="shared" si="67"/>
        <v>0</v>
      </c>
      <c r="BR128" s="122">
        <f t="shared" si="68"/>
        <v>0</v>
      </c>
      <c r="BS128" s="142">
        <f t="shared" si="69"/>
        <v>651933.7112</v>
      </c>
      <c r="BT128" s="130">
        <f t="shared" si="70"/>
        <v>651933.7112</v>
      </c>
      <c r="BU128" s="143">
        <f t="shared" si="71"/>
        <v>-17602210.2</v>
      </c>
      <c r="BV128" s="143">
        <f t="shared" si="72"/>
        <v>0</v>
      </c>
      <c r="BW128" s="143">
        <f t="shared" si="73"/>
        <v>3.141592654</v>
      </c>
      <c r="BX128" s="124">
        <f t="shared" si="74"/>
        <v>17602210.2</v>
      </c>
      <c r="BY128" s="144">
        <f t="shared" ref="BY128:BZ128" si="2215">AY128+BK128+BU128</f>
        <v>-15916990.22</v>
      </c>
      <c r="BZ128" s="144">
        <f t="shared" si="2215"/>
        <v>0</v>
      </c>
      <c r="CA128" s="144">
        <f t="shared" si="76"/>
        <v>-3.141592654</v>
      </c>
      <c r="CB128" s="145">
        <f t="shared" si="77"/>
        <v>15916990.22</v>
      </c>
      <c r="CC128" s="140">
        <f t="shared" ref="CC128:CD128" si="2216">CC$2*AD128</f>
        <v>-6.283185307</v>
      </c>
      <c r="CD128" s="140">
        <f t="shared" si="2216"/>
        <v>-6.283185307</v>
      </c>
      <c r="CE128" s="141">
        <f t="shared" si="79"/>
        <v>-12.56637061</v>
      </c>
      <c r="CF128" s="141">
        <f t="shared" si="80"/>
        <v>0</v>
      </c>
      <c r="CG128" s="122">
        <f t="shared" si="81"/>
        <v>0</v>
      </c>
      <c r="CH128" s="142">
        <f t="shared" ref="CH128:CI128" si="2217">POWER(AH128,CH$2)</f>
        <v>195.2514489</v>
      </c>
      <c r="CI128" s="142">
        <f t="shared" si="2217"/>
        <v>178409075.5</v>
      </c>
      <c r="CJ128" s="130">
        <f t="shared" si="83"/>
        <v>34834630487</v>
      </c>
      <c r="CK128" s="143">
        <f t="shared" si="84"/>
        <v>-34834630487</v>
      </c>
      <c r="CL128" s="143">
        <f t="shared" si="85"/>
        <v>0</v>
      </c>
      <c r="CM128" s="143">
        <f t="shared" si="86"/>
        <v>3.141592654</v>
      </c>
      <c r="CN128" s="124">
        <f t="shared" si="87"/>
        <v>34834630487</v>
      </c>
      <c r="CO128" s="140">
        <f t="shared" si="88"/>
        <v>-9.424777961</v>
      </c>
      <c r="CP128" s="141">
        <f t="shared" si="89"/>
        <v>-9.424777961</v>
      </c>
      <c r="CQ128" s="141">
        <f t="shared" si="90"/>
        <v>-3.141592654</v>
      </c>
      <c r="CR128" s="122">
        <f t="shared" si="91"/>
        <v>3.141592654</v>
      </c>
      <c r="CS128" s="142">
        <f t="shared" si="92"/>
        <v>2383007526956</v>
      </c>
      <c r="CT128" s="130">
        <f t="shared" si="93"/>
        <v>2383007526956</v>
      </c>
      <c r="CU128" s="143">
        <f t="shared" si="94"/>
        <v>-9532030107825</v>
      </c>
      <c r="CV128" s="143">
        <f t="shared" si="95"/>
        <v>0.001167337016</v>
      </c>
      <c r="CW128" s="143">
        <f t="shared" si="96"/>
        <v>3.141592654</v>
      </c>
      <c r="CX128" s="124">
        <f t="shared" si="97"/>
        <v>9532030107825</v>
      </c>
      <c r="CY128" s="140">
        <f t="shared" si="98"/>
        <v>-9.424777961</v>
      </c>
      <c r="CZ128" s="140">
        <f t="shared" si="99"/>
        <v>0</v>
      </c>
      <c r="DA128" s="141">
        <f t="shared" si="100"/>
        <v>-9.424777961</v>
      </c>
      <c r="DB128" s="141">
        <f t="shared" si="101"/>
        <v>-3.141592654</v>
      </c>
      <c r="DC128" s="122">
        <f t="shared" si="102"/>
        <v>3.141592654</v>
      </c>
      <c r="DD128" s="142">
        <f t="shared" si="103"/>
        <v>2728.295445</v>
      </c>
      <c r="DE128" s="142">
        <f t="shared" si="104"/>
        <v>651933.7112</v>
      </c>
      <c r="DF128" s="130">
        <f t="shared" si="105"/>
        <v>1778667775</v>
      </c>
      <c r="DG128" s="143">
        <f t="shared" si="106"/>
        <v>-7114671100</v>
      </c>
      <c r="DH128" s="143">
        <f t="shared" si="107"/>
        <v>0.0000008712959189</v>
      </c>
      <c r="DI128" s="143">
        <f t="shared" si="108"/>
        <v>3.141592654</v>
      </c>
      <c r="DJ128" s="124">
        <f t="shared" si="109"/>
        <v>7114671100</v>
      </c>
      <c r="DK128" s="140">
        <f t="shared" ref="DK128:DM128" si="2218">DK$2*AD128</f>
        <v>-3.141592654</v>
      </c>
      <c r="DL128" s="140">
        <f t="shared" si="2218"/>
        <v>-3.141592654</v>
      </c>
      <c r="DM128" s="140">
        <f t="shared" si="2218"/>
        <v>0</v>
      </c>
      <c r="DN128" s="141">
        <f t="shared" si="111"/>
        <v>-6.283185307</v>
      </c>
      <c r="DO128" s="141">
        <f t="shared" si="112"/>
        <v>0</v>
      </c>
      <c r="DP128" s="122">
        <f t="shared" si="113"/>
        <v>0</v>
      </c>
      <c r="DQ128" s="142">
        <f t="shared" ref="DQ128:DS128" si="2219">POWER(AH128,DQ$2)</f>
        <v>13.97324046</v>
      </c>
      <c r="DR128" s="142">
        <f t="shared" si="2219"/>
        <v>13356.98602</v>
      </c>
      <c r="DS128" s="142">
        <f t="shared" si="2219"/>
        <v>651933.7112</v>
      </c>
      <c r="DT128" s="130">
        <f t="shared" si="115"/>
        <v>121677153925</v>
      </c>
      <c r="DU128" s="143">
        <f t="shared" si="116"/>
        <v>-2190188770645</v>
      </c>
      <c r="DV128" s="143">
        <f t="shared" si="117"/>
        <v>0</v>
      </c>
      <c r="DW128" s="143">
        <f t="shared" si="118"/>
        <v>3.141592654</v>
      </c>
      <c r="DX128" s="124">
        <f t="shared" si="119"/>
        <v>2190188770645</v>
      </c>
      <c r="DY128" s="140">
        <f t="shared" si="120"/>
        <v>0</v>
      </c>
      <c r="DZ128" s="141">
        <f t="shared" si="121"/>
        <v>0</v>
      </c>
      <c r="EA128" s="141">
        <f t="shared" si="122"/>
        <v>0</v>
      </c>
      <c r="EB128" s="122">
        <f t="shared" si="123"/>
        <v>0</v>
      </c>
      <c r="EC128" s="142">
        <f t="shared" si="124"/>
        <v>425017563846</v>
      </c>
      <c r="ED128" s="130">
        <f t="shared" si="125"/>
        <v>425017563846</v>
      </c>
      <c r="EE128" s="143">
        <f t="shared" si="126"/>
        <v>11475474223842</v>
      </c>
      <c r="EF128" s="143">
        <f t="shared" si="127"/>
        <v>0</v>
      </c>
      <c r="EG128" s="143">
        <f t="shared" si="128"/>
        <v>0</v>
      </c>
      <c r="EH128" s="124">
        <f t="shared" si="129"/>
        <v>11475474223842</v>
      </c>
      <c r="EI128" s="144">
        <f t="shared" ref="EI128:EJ128" si="2220">CK128+CU128+DG128+DU128+EE128</f>
        <v>-288693956214</v>
      </c>
      <c r="EJ128" s="144">
        <f t="shared" si="2220"/>
        <v>0.001168208312</v>
      </c>
      <c r="EK128" s="144">
        <f t="shared" si="131"/>
        <v>3.141592654</v>
      </c>
      <c r="EL128" s="145">
        <f t="shared" si="132"/>
        <v>288693956214</v>
      </c>
      <c r="EM128" s="140">
        <f t="shared" si="133"/>
        <v>1.570796327</v>
      </c>
      <c r="EN128" s="141">
        <f t="shared" si="134"/>
        <v>1.570796327</v>
      </c>
      <c r="EO128" s="141">
        <f t="shared" si="135"/>
        <v>1.570796327</v>
      </c>
      <c r="EP128" s="122">
        <f t="shared" si="136"/>
        <v>1.570796327</v>
      </c>
      <c r="EQ128" s="142">
        <f t="shared" si="137"/>
        <v>537302.4811</v>
      </c>
      <c r="ER128" s="130">
        <f t="shared" si="138"/>
        <v>537302.4811</v>
      </c>
      <c r="ES128" s="143">
        <f t="shared" si="139"/>
        <v>0.000000005750303074</v>
      </c>
      <c r="ET128" s="143">
        <f t="shared" si="140"/>
        <v>2791905.589</v>
      </c>
      <c r="EU128" s="143">
        <f t="shared" si="141"/>
        <v>1.570796327</v>
      </c>
      <c r="EV128" s="124">
        <f t="shared" si="142"/>
        <v>2791905.589</v>
      </c>
      <c r="EW128" s="144">
        <f t="shared" ref="EW128:EX128" si="2221">BY128+ES128</f>
        <v>-15916990.22</v>
      </c>
      <c r="EX128" s="144">
        <f t="shared" si="2221"/>
        <v>2791905.589</v>
      </c>
      <c r="EY128" s="144">
        <f t="shared" si="144"/>
        <v>2.967954907</v>
      </c>
      <c r="EZ128" s="145">
        <f t="shared" si="145"/>
        <v>16159991.16</v>
      </c>
      <c r="FA128" s="140">
        <f t="shared" si="146"/>
        <v>0.9893183023</v>
      </c>
      <c r="FB128" s="141">
        <f t="shared" si="147"/>
        <v>0.9893183023</v>
      </c>
      <c r="FC128" s="141">
        <f t="shared" si="148"/>
        <v>0.9893183023</v>
      </c>
      <c r="FD128" s="122">
        <f t="shared" si="149"/>
        <v>0.9893183023</v>
      </c>
      <c r="FE128" s="142">
        <f t="shared" si="150"/>
        <v>252.8213269</v>
      </c>
      <c r="FF128" s="130">
        <f t="shared" si="151"/>
        <v>252.8213269</v>
      </c>
      <c r="FG128" s="143">
        <f t="shared" si="152"/>
        <v>36.73895639</v>
      </c>
      <c r="FH128" s="143">
        <f t="shared" si="153"/>
        <v>55.89519086</v>
      </c>
      <c r="FI128" s="143">
        <f t="shared" si="154"/>
        <v>0.9893183023</v>
      </c>
      <c r="FJ128" s="124">
        <f t="shared" si="155"/>
        <v>66.88814004</v>
      </c>
      <c r="FK128" s="140">
        <f t="shared" si="156"/>
        <v>-6.283185307</v>
      </c>
      <c r="FL128" s="141">
        <f t="shared" si="157"/>
        <v>-6.283185307</v>
      </c>
      <c r="FM128" s="141">
        <f t="shared" si="158"/>
        <v>0</v>
      </c>
      <c r="FN128" s="122">
        <f t="shared" si="159"/>
        <v>0</v>
      </c>
      <c r="FO128" s="142">
        <f t="shared" si="160"/>
        <v>195.2514489</v>
      </c>
      <c r="FP128" s="130">
        <f t="shared" si="161"/>
        <v>195.2514489</v>
      </c>
      <c r="FQ128" s="143">
        <f t="shared" si="162"/>
        <v>-195.2514489</v>
      </c>
      <c r="FR128" s="143">
        <f t="shared" si="163"/>
        <v>0</v>
      </c>
      <c r="FS128" s="143">
        <f t="shared" si="164"/>
        <v>3.141592654</v>
      </c>
      <c r="FT128" s="124">
        <f t="shared" si="165"/>
        <v>195.2514489</v>
      </c>
      <c r="FU128" s="144">
        <f t="shared" si="166"/>
        <v>-40266.2095</v>
      </c>
      <c r="FV128" s="144">
        <f t="shared" si="167"/>
        <v>0</v>
      </c>
      <c r="FW128" s="144">
        <f t="shared" si="168"/>
        <v>-3.141592654</v>
      </c>
      <c r="FX128" s="145">
        <f t="shared" si="169"/>
        <v>40266.2095</v>
      </c>
      <c r="FY128" s="140">
        <f t="shared" si="170"/>
        <v>-3.141592654</v>
      </c>
      <c r="FZ128" s="140">
        <f t="shared" si="171"/>
        <v>-0.9893183023</v>
      </c>
      <c r="GA128" s="141">
        <f t="shared" si="172"/>
        <v>-4.130910956</v>
      </c>
      <c r="GB128" s="141">
        <f t="shared" si="173"/>
        <v>-4.130910956</v>
      </c>
      <c r="GC128" s="122">
        <f t="shared" si="174"/>
        <v>2.152274351</v>
      </c>
      <c r="GD128" s="142">
        <f t="shared" si="175"/>
        <v>40266.2095</v>
      </c>
      <c r="GE128" s="142">
        <f t="shared" si="176"/>
        <v>0.01495033349</v>
      </c>
      <c r="GF128" s="130">
        <f t="shared" si="177"/>
        <v>601.9932604</v>
      </c>
      <c r="GG128" s="143">
        <f t="shared" si="178"/>
        <v>-36.73895639</v>
      </c>
      <c r="GH128" s="143">
        <f t="shared" si="179"/>
        <v>55.89519086</v>
      </c>
      <c r="GI128" s="143">
        <f t="shared" si="180"/>
        <v>2.152274351</v>
      </c>
      <c r="GJ128" s="124">
        <f t="shared" si="181"/>
        <v>66.88814004</v>
      </c>
      <c r="GK128" s="146">
        <f t="shared" si="182"/>
        <v>-0.5</v>
      </c>
      <c r="GL128" s="127">
        <f t="shared" si="183"/>
        <v>-0.8660254038</v>
      </c>
      <c r="GM128" s="146">
        <f t="shared" si="184"/>
        <v>-2.094395102</v>
      </c>
      <c r="GN128" s="127">
        <f t="shared" si="185"/>
        <v>1</v>
      </c>
      <c r="GO128" s="147">
        <f t="shared" si="186"/>
        <v>-0.5</v>
      </c>
      <c r="GP128" s="128">
        <f t="shared" si="187"/>
        <v>0.8660254038</v>
      </c>
      <c r="GQ128" s="147">
        <f t="shared" si="188"/>
        <v>2.094395102</v>
      </c>
      <c r="GR128" s="128">
        <f t="shared" si="189"/>
        <v>1</v>
      </c>
      <c r="GS128" s="140">
        <f t="shared" si="190"/>
        <v>-2.094395102</v>
      </c>
      <c r="GT128" s="140">
        <f t="shared" si="191"/>
        <v>0.9893183023</v>
      </c>
      <c r="GU128" s="141">
        <f t="shared" si="192"/>
        <v>-1.1050768</v>
      </c>
      <c r="GV128" s="141">
        <f t="shared" si="193"/>
        <v>-1.1050768</v>
      </c>
      <c r="GW128" s="122">
        <f t="shared" si="194"/>
        <v>-1.1050768</v>
      </c>
      <c r="GX128" s="142">
        <f t="shared" si="195"/>
        <v>1</v>
      </c>
      <c r="GY128" s="142">
        <f t="shared" si="196"/>
        <v>66.88814004</v>
      </c>
      <c r="GZ128" s="130">
        <f t="shared" si="197"/>
        <v>66.88814004</v>
      </c>
      <c r="HA128" s="143">
        <f t="shared" si="198"/>
        <v>30.03717704</v>
      </c>
      <c r="HB128" s="143">
        <f t="shared" si="199"/>
        <v>-59.76446497</v>
      </c>
      <c r="HC128" s="143">
        <f t="shared" si="200"/>
        <v>-1.1050768</v>
      </c>
      <c r="HD128" s="124">
        <f t="shared" si="201"/>
        <v>66.88814004</v>
      </c>
      <c r="HE128" s="140">
        <f t="shared" si="202"/>
        <v>2.094395102</v>
      </c>
      <c r="HF128" s="140">
        <f t="shared" si="203"/>
        <v>2.152274351</v>
      </c>
      <c r="HG128" s="141">
        <f t="shared" si="204"/>
        <v>4.246669454</v>
      </c>
      <c r="HH128" s="141">
        <f t="shared" si="205"/>
        <v>4.246669454</v>
      </c>
      <c r="HI128" s="122">
        <f t="shared" si="206"/>
        <v>-2.036515854</v>
      </c>
      <c r="HJ128" s="142">
        <f t="shared" si="207"/>
        <v>1</v>
      </c>
      <c r="HK128" s="142">
        <f t="shared" si="208"/>
        <v>66.88814004</v>
      </c>
      <c r="HL128" s="130">
        <f t="shared" si="209"/>
        <v>66.88814004</v>
      </c>
      <c r="HM128" s="143">
        <f t="shared" si="210"/>
        <v>-30.03717704</v>
      </c>
      <c r="HN128" s="143">
        <f t="shared" si="211"/>
        <v>-59.76446497</v>
      </c>
      <c r="HO128" s="143">
        <f t="shared" si="212"/>
        <v>-2.036515854</v>
      </c>
      <c r="HP128" s="124">
        <f t="shared" si="213"/>
        <v>66.88814004</v>
      </c>
      <c r="HQ128" s="140">
        <f t="shared" si="214"/>
        <v>2.094395102</v>
      </c>
      <c r="HR128" s="140">
        <f t="shared" si="215"/>
        <v>0.9893183023</v>
      </c>
      <c r="HS128" s="141">
        <f t="shared" si="216"/>
        <v>3.083713405</v>
      </c>
      <c r="HT128" s="141">
        <f t="shared" si="217"/>
        <v>3.083713405</v>
      </c>
      <c r="HU128" s="122">
        <f t="shared" si="218"/>
        <v>3.083713405</v>
      </c>
      <c r="HV128" s="142">
        <f t="shared" si="219"/>
        <v>1</v>
      </c>
      <c r="HW128" s="142">
        <f t="shared" si="220"/>
        <v>66.88814004</v>
      </c>
      <c r="HX128" s="130">
        <f t="shared" si="221"/>
        <v>66.88814004</v>
      </c>
      <c r="HY128" s="143">
        <f t="shared" si="222"/>
        <v>-66.77613343</v>
      </c>
      <c r="HZ128" s="143">
        <f t="shared" si="223"/>
        <v>3.869274111</v>
      </c>
      <c r="IA128" s="143">
        <f t="shared" si="224"/>
        <v>3.083713405</v>
      </c>
      <c r="IB128" s="124">
        <f t="shared" si="225"/>
        <v>66.88814004</v>
      </c>
      <c r="IC128" s="140">
        <f t="shared" si="226"/>
        <v>-2.094395102</v>
      </c>
      <c r="ID128" s="140">
        <f t="shared" si="227"/>
        <v>2.152274351</v>
      </c>
      <c r="IE128" s="141">
        <f t="shared" si="228"/>
        <v>0.05787924889</v>
      </c>
      <c r="IF128" s="141">
        <f t="shared" si="229"/>
        <v>0.05787924889</v>
      </c>
      <c r="IG128" s="122">
        <f t="shared" si="230"/>
        <v>0.05787924889</v>
      </c>
      <c r="IH128" s="142">
        <f t="shared" si="231"/>
        <v>1</v>
      </c>
      <c r="II128" s="142">
        <f t="shared" si="232"/>
        <v>66.88814004</v>
      </c>
      <c r="IJ128" s="130">
        <f t="shared" si="233"/>
        <v>66.88814004</v>
      </c>
      <c r="IK128" s="143">
        <f t="shared" si="234"/>
        <v>66.77613343</v>
      </c>
      <c r="IL128" s="143">
        <f t="shared" si="235"/>
        <v>3.869274111</v>
      </c>
      <c r="IM128" s="143">
        <f t="shared" si="236"/>
        <v>0.05787924889</v>
      </c>
      <c r="IN128" s="124">
        <f t="shared" si="237"/>
        <v>66.88814004</v>
      </c>
    </row>
    <row r="129" ht="12.75" customHeight="1">
      <c r="A129" s="129">
        <f>'Cortez Cubic'!AP129</f>
        <v>-0.2187762226</v>
      </c>
      <c r="B129" s="129">
        <f>'Cortez Cubic'!AQ129</f>
        <v>12.8581624</v>
      </c>
      <c r="C129" s="129">
        <f>'Cortez Cubic'!AR129</f>
        <v>21657.1648</v>
      </c>
      <c r="D129" s="129">
        <f>'Cortez Cubic'!AS129</f>
        <v>-3056939.643</v>
      </c>
      <c r="E129" s="129">
        <f t="shared" ref="E129:H129" si="2222">0</f>
        <v>0</v>
      </c>
      <c r="F129" s="129">
        <f t="shared" si="2222"/>
        <v>0</v>
      </c>
      <c r="G129" s="129">
        <f t="shared" si="2222"/>
        <v>0</v>
      </c>
      <c r="H129" s="129">
        <f t="shared" si="2222"/>
        <v>0</v>
      </c>
      <c r="I129" s="110">
        <f>'Cortez Cubic'!I129</f>
        <v>177</v>
      </c>
      <c r="J129" s="130">
        <f t="shared" si="28"/>
        <v>183.8953791</v>
      </c>
      <c r="K129" s="131">
        <f t="shared" si="29"/>
        <v>0</v>
      </c>
      <c r="L129" s="131">
        <f t="shared" si="30"/>
        <v>1</v>
      </c>
      <c r="M129" s="132">
        <f t="shared" si="31"/>
        <v>-6.895379083</v>
      </c>
      <c r="N129" s="133">
        <f t="shared" si="32"/>
        <v>36.20372413</v>
      </c>
      <c r="O129" s="134">
        <f t="shared" si="33"/>
        <v>220.0991032</v>
      </c>
      <c r="P129" s="134">
        <f t="shared" si="34"/>
        <v>0</v>
      </c>
      <c r="Q129" s="135">
        <f t="shared" si="35"/>
        <v>183.8953791</v>
      </c>
      <c r="R129" s="135">
        <f t="shared" si="36"/>
        <v>0</v>
      </c>
      <c r="S129" s="136">
        <f t="shared" si="37"/>
        <v>-345.2213567</v>
      </c>
      <c r="T129" s="136">
        <f t="shared" si="38"/>
        <v>0</v>
      </c>
      <c r="U129" s="137">
        <f t="shared" ref="U129:X129" si="2223">ATAN2(A129,E129)</f>
        <v>3.141592654</v>
      </c>
      <c r="V129" s="137">
        <f t="shared" si="2223"/>
        <v>0</v>
      </c>
      <c r="W129" s="137">
        <f t="shared" si="2223"/>
        <v>0</v>
      </c>
      <c r="X129" s="137">
        <f t="shared" si="2223"/>
        <v>3.141592654</v>
      </c>
      <c r="Y129" s="137">
        <f t="shared" ref="Y129:AB129" si="2224">SQRT(POWER(A129,2)+POWER(E129,2))</f>
        <v>0.2187762226</v>
      </c>
      <c r="Z129" s="137">
        <f t="shared" si="2224"/>
        <v>12.8581624</v>
      </c>
      <c r="AA129" s="137">
        <f t="shared" si="2224"/>
        <v>21657.1648</v>
      </c>
      <c r="AB129" s="137">
        <f t="shared" si="2224"/>
        <v>3056939.643</v>
      </c>
      <c r="AC129" s="138">
        <f t="shared" ref="AC129:AF129" si="2225">U129-$U129</f>
        <v>0</v>
      </c>
      <c r="AD129" s="138">
        <f t="shared" si="2225"/>
        <v>-3.141592654</v>
      </c>
      <c r="AE129" s="138">
        <f t="shared" si="2225"/>
        <v>-3.141592654</v>
      </c>
      <c r="AF129" s="138">
        <f t="shared" si="2225"/>
        <v>0</v>
      </c>
      <c r="AG129" s="138">
        <f t="shared" ref="AG129:AJ129" si="2226">Y129/$Y129</f>
        <v>1</v>
      </c>
      <c r="AH129" s="138">
        <f t="shared" si="2226"/>
        <v>58.77312558</v>
      </c>
      <c r="AI129" s="138">
        <f t="shared" si="2226"/>
        <v>98992.31526</v>
      </c>
      <c r="AJ129" s="138">
        <f t="shared" si="2226"/>
        <v>13972906.23</v>
      </c>
      <c r="AK129" s="139">
        <f t="shared" ref="AK129:AN129" si="2227">AG129*COS(AC129)</f>
        <v>1</v>
      </c>
      <c r="AL129" s="139">
        <f t="shared" si="2227"/>
        <v>-58.77312558</v>
      </c>
      <c r="AM129" s="139">
        <f t="shared" si="2227"/>
        <v>-98992.31526</v>
      </c>
      <c r="AN129" s="139">
        <f t="shared" si="2227"/>
        <v>13972906.23</v>
      </c>
      <c r="AO129" s="129">
        <f t="shared" ref="AO129:AR129" si="2228">AG129*SIN(AC129)</f>
        <v>0</v>
      </c>
      <c r="AP129" s="129">
        <f t="shared" si="2228"/>
        <v>0</v>
      </c>
      <c r="AQ129" s="129">
        <f t="shared" si="2228"/>
        <v>0</v>
      </c>
      <c r="AR129" s="129">
        <f t="shared" si="2228"/>
        <v>0</v>
      </c>
      <c r="AS129" s="140">
        <f t="shared" si="45"/>
        <v>-9.424777961</v>
      </c>
      <c r="AT129" s="141">
        <f t="shared" si="46"/>
        <v>-9.424777961</v>
      </c>
      <c r="AU129" s="141">
        <f t="shared" si="47"/>
        <v>-3.141592654</v>
      </c>
      <c r="AV129" s="122">
        <f t="shared" si="48"/>
        <v>3.141592654</v>
      </c>
      <c r="AW129" s="142">
        <f t="shared" si="49"/>
        <v>203018.8493</v>
      </c>
      <c r="AX129" s="130">
        <f t="shared" si="50"/>
        <v>203018.8493</v>
      </c>
      <c r="AY129" s="143">
        <f t="shared" si="51"/>
        <v>406037.6986</v>
      </c>
      <c r="AZ129" s="143">
        <f t="shared" si="52"/>
        <v>0</v>
      </c>
      <c r="BA129" s="143">
        <f t="shared" si="53"/>
        <v>0</v>
      </c>
      <c r="BB129" s="124">
        <f t="shared" si="54"/>
        <v>406037.6986</v>
      </c>
      <c r="BC129" s="140">
        <f t="shared" ref="BC129:BD129" si="2229">BC$2*AD129</f>
        <v>-3.141592654</v>
      </c>
      <c r="BD129" s="140">
        <f t="shared" si="2229"/>
        <v>-3.141592654</v>
      </c>
      <c r="BE129" s="141">
        <f t="shared" si="56"/>
        <v>-6.283185307</v>
      </c>
      <c r="BF129" s="141">
        <f t="shared" si="57"/>
        <v>0</v>
      </c>
      <c r="BG129" s="122">
        <f t="shared" si="58"/>
        <v>0</v>
      </c>
      <c r="BH129" s="142">
        <f t="shared" ref="BH129:BI129" si="2230">POWER(AH129,BH$2)</f>
        <v>58.77312558</v>
      </c>
      <c r="BI129" s="142">
        <f t="shared" si="2230"/>
        <v>98992.31526</v>
      </c>
      <c r="BJ129" s="130">
        <f t="shared" si="60"/>
        <v>5818087.776</v>
      </c>
      <c r="BK129" s="143">
        <f t="shared" si="61"/>
        <v>52362789.99</v>
      </c>
      <c r="BL129" s="143">
        <f t="shared" si="62"/>
        <v>0</v>
      </c>
      <c r="BM129" s="143">
        <f t="shared" si="63"/>
        <v>0</v>
      </c>
      <c r="BN129" s="124">
        <f t="shared" si="64"/>
        <v>52362789.99</v>
      </c>
      <c r="BO129" s="140">
        <f t="shared" si="65"/>
        <v>0</v>
      </c>
      <c r="BP129" s="141">
        <f t="shared" si="66"/>
        <v>0</v>
      </c>
      <c r="BQ129" s="141">
        <f t="shared" si="67"/>
        <v>0</v>
      </c>
      <c r="BR129" s="122">
        <f t="shared" si="68"/>
        <v>0</v>
      </c>
      <c r="BS129" s="142">
        <f t="shared" si="69"/>
        <v>13972906.23</v>
      </c>
      <c r="BT129" s="130">
        <f t="shared" si="70"/>
        <v>13972906.23</v>
      </c>
      <c r="BU129" s="143">
        <f t="shared" si="71"/>
        <v>-377268468.1</v>
      </c>
      <c r="BV129" s="143">
        <f t="shared" si="72"/>
        <v>0</v>
      </c>
      <c r="BW129" s="143">
        <f t="shared" si="73"/>
        <v>3.141592654</v>
      </c>
      <c r="BX129" s="124">
        <f t="shared" si="74"/>
        <v>377268468.1</v>
      </c>
      <c r="BY129" s="144">
        <f t="shared" ref="BY129:BZ129" si="2231">AY129+BK129+BU129</f>
        <v>-324499640.4</v>
      </c>
      <c r="BZ129" s="144">
        <f t="shared" si="2231"/>
        <v>0</v>
      </c>
      <c r="CA129" s="144">
        <f t="shared" si="76"/>
        <v>-3.141592654</v>
      </c>
      <c r="CB129" s="145">
        <f t="shared" si="77"/>
        <v>324499640.4</v>
      </c>
      <c r="CC129" s="140">
        <f t="shared" ref="CC129:CD129" si="2232">CC$2*AD129</f>
        <v>-6.283185307</v>
      </c>
      <c r="CD129" s="140">
        <f t="shared" si="2232"/>
        <v>-6.283185307</v>
      </c>
      <c r="CE129" s="141">
        <f t="shared" si="79"/>
        <v>-12.56637061</v>
      </c>
      <c r="CF129" s="141">
        <f t="shared" si="80"/>
        <v>0</v>
      </c>
      <c r="CG129" s="122">
        <f t="shared" si="81"/>
        <v>0</v>
      </c>
      <c r="CH129" s="142">
        <f t="shared" ref="CH129:CI129" si="2233">POWER(AH129,CH$2)</f>
        <v>3454.280291</v>
      </c>
      <c r="CI129" s="142">
        <f t="shared" si="2233"/>
        <v>9799478481</v>
      </c>
      <c r="CJ129" s="130">
        <f t="shared" si="83"/>
        <v>33850145374477</v>
      </c>
      <c r="CK129" s="143">
        <f t="shared" si="84"/>
        <v>-33850145374477</v>
      </c>
      <c r="CL129" s="143">
        <f t="shared" si="85"/>
        <v>0</v>
      </c>
      <c r="CM129" s="143">
        <f t="shared" si="86"/>
        <v>3.141592654</v>
      </c>
      <c r="CN129" s="124">
        <f t="shared" si="87"/>
        <v>33850145374477</v>
      </c>
      <c r="CO129" s="140">
        <f t="shared" si="88"/>
        <v>-9.424777961</v>
      </c>
      <c r="CP129" s="141">
        <f t="shared" si="89"/>
        <v>-9.424777961</v>
      </c>
      <c r="CQ129" s="141">
        <f t="shared" si="90"/>
        <v>-3.141592654</v>
      </c>
      <c r="CR129" s="122">
        <f t="shared" si="91"/>
        <v>3.141592654</v>
      </c>
      <c r="CS129" s="142">
        <f t="shared" si="92"/>
        <v>970073063190295</v>
      </c>
      <c r="CT129" s="130">
        <f t="shared" si="93"/>
        <v>970073063190295</v>
      </c>
      <c r="CU129" s="143">
        <f t="shared" si="94"/>
        <v>-3.88029E+15</v>
      </c>
      <c r="CV129" s="143">
        <f t="shared" si="95"/>
        <v>0.4751987487</v>
      </c>
      <c r="CW129" s="143">
        <f t="shared" si="96"/>
        <v>3.141592654</v>
      </c>
      <c r="CX129" s="124">
        <f t="shared" si="97"/>
        <v>3.88029E+15</v>
      </c>
      <c r="CY129" s="140">
        <f t="shared" si="98"/>
        <v>-9.424777961</v>
      </c>
      <c r="CZ129" s="140">
        <f t="shared" si="99"/>
        <v>0</v>
      </c>
      <c r="DA129" s="141">
        <f t="shared" si="100"/>
        <v>-9.424777961</v>
      </c>
      <c r="DB129" s="141">
        <f t="shared" si="101"/>
        <v>-3.141592654</v>
      </c>
      <c r="DC129" s="122">
        <f t="shared" si="102"/>
        <v>3.141592654</v>
      </c>
      <c r="DD129" s="142">
        <f t="shared" si="103"/>
        <v>203018.8493</v>
      </c>
      <c r="DE129" s="142">
        <f t="shared" si="104"/>
        <v>13972906.23</v>
      </c>
      <c r="DF129" s="130">
        <f t="shared" si="105"/>
        <v>2836763343570</v>
      </c>
      <c r="DG129" s="143">
        <f t="shared" si="106"/>
        <v>-11347053374280</v>
      </c>
      <c r="DH129" s="143">
        <f t="shared" si="107"/>
        <v>0.001389613259</v>
      </c>
      <c r="DI129" s="143">
        <f t="shared" si="108"/>
        <v>3.141592654</v>
      </c>
      <c r="DJ129" s="124">
        <f t="shared" si="109"/>
        <v>11347053374280</v>
      </c>
      <c r="DK129" s="140">
        <f t="shared" ref="DK129:DM129" si="2234">DK$2*AD129</f>
        <v>-3.141592654</v>
      </c>
      <c r="DL129" s="140">
        <f t="shared" si="2234"/>
        <v>-3.141592654</v>
      </c>
      <c r="DM129" s="140">
        <f t="shared" si="2234"/>
        <v>0</v>
      </c>
      <c r="DN129" s="141">
        <f t="shared" si="111"/>
        <v>-6.283185307</v>
      </c>
      <c r="DO129" s="141">
        <f t="shared" si="112"/>
        <v>0</v>
      </c>
      <c r="DP129" s="122">
        <f t="shared" si="113"/>
        <v>0</v>
      </c>
      <c r="DQ129" s="142">
        <f t="shared" ref="DQ129:DS129" si="2235">POWER(AH129,DQ$2)</f>
        <v>58.77312558</v>
      </c>
      <c r="DR129" s="142">
        <f t="shared" si="2235"/>
        <v>98992.31526</v>
      </c>
      <c r="DS129" s="142">
        <f t="shared" si="2235"/>
        <v>13972906.23</v>
      </c>
      <c r="DT129" s="130">
        <f t="shared" si="115"/>
        <v>81295594916939</v>
      </c>
      <c r="DU129" s="143">
        <f t="shared" si="116"/>
        <v>-1.46332E+15</v>
      </c>
      <c r="DV129" s="143">
        <f t="shared" si="117"/>
        <v>0</v>
      </c>
      <c r="DW129" s="143">
        <f t="shared" si="118"/>
        <v>3.141592654</v>
      </c>
      <c r="DX129" s="124">
        <f t="shared" si="119"/>
        <v>1.46332E+15</v>
      </c>
      <c r="DY129" s="140">
        <f t="shared" si="120"/>
        <v>0</v>
      </c>
      <c r="DZ129" s="141">
        <f t="shared" si="121"/>
        <v>0</v>
      </c>
      <c r="EA129" s="141">
        <f t="shared" si="122"/>
        <v>0</v>
      </c>
      <c r="EB129" s="122">
        <f t="shared" si="123"/>
        <v>0</v>
      </c>
      <c r="EC129" s="142">
        <f t="shared" si="124"/>
        <v>195242108410035</v>
      </c>
      <c r="ED129" s="130">
        <f t="shared" si="125"/>
        <v>195242108410035</v>
      </c>
      <c r="EE129" s="143">
        <f t="shared" si="126"/>
        <v>5.27154E+15</v>
      </c>
      <c r="EF129" s="143">
        <f t="shared" si="127"/>
        <v>0</v>
      </c>
      <c r="EG129" s="143">
        <f t="shared" si="128"/>
        <v>0</v>
      </c>
      <c r="EH129" s="124">
        <f t="shared" si="129"/>
        <v>5.27154E+15</v>
      </c>
      <c r="EI129" s="144">
        <f t="shared" ref="EI129:EJ129" si="2236">CK129+CU129+DG129+DU129+EE129</f>
        <v>-117273232943877</v>
      </c>
      <c r="EJ129" s="144">
        <f t="shared" si="2236"/>
        <v>0.476588362</v>
      </c>
      <c r="EK129" s="144">
        <f t="shared" si="131"/>
        <v>3.141592654</v>
      </c>
      <c r="EL129" s="145">
        <f t="shared" si="132"/>
        <v>117273232943877</v>
      </c>
      <c r="EM129" s="140">
        <f t="shared" si="133"/>
        <v>1.570796327</v>
      </c>
      <c r="EN129" s="141">
        <f t="shared" si="134"/>
        <v>1.570796327</v>
      </c>
      <c r="EO129" s="141">
        <f t="shared" si="135"/>
        <v>1.570796327</v>
      </c>
      <c r="EP129" s="122">
        <f t="shared" si="136"/>
        <v>1.570796327</v>
      </c>
      <c r="EQ129" s="142">
        <f t="shared" si="137"/>
        <v>10829276.66</v>
      </c>
      <c r="ER129" s="130">
        <f t="shared" si="138"/>
        <v>10829276.66</v>
      </c>
      <c r="ES129" s="143">
        <f t="shared" si="139"/>
        <v>0.0000001158967715</v>
      </c>
      <c r="ET129" s="143">
        <f t="shared" si="140"/>
        <v>56270572.14</v>
      </c>
      <c r="EU129" s="143">
        <f t="shared" si="141"/>
        <v>1.570796327</v>
      </c>
      <c r="EV129" s="124">
        <f t="shared" si="142"/>
        <v>56270572.14</v>
      </c>
      <c r="EW129" s="144">
        <f t="shared" ref="EW129:EX129" si="2237">BY129+ES129</f>
        <v>-324499640.4</v>
      </c>
      <c r="EX129" s="144">
        <f t="shared" si="2237"/>
        <v>56270572.14</v>
      </c>
      <c r="EY129" s="144">
        <f t="shared" si="144"/>
        <v>2.96989288</v>
      </c>
      <c r="EZ129" s="145">
        <f t="shared" si="145"/>
        <v>329342365.8</v>
      </c>
      <c r="FA129" s="140">
        <f t="shared" si="146"/>
        <v>0.9899642932</v>
      </c>
      <c r="FB129" s="141">
        <f t="shared" si="147"/>
        <v>0.9899642932</v>
      </c>
      <c r="FC129" s="141">
        <f t="shared" si="148"/>
        <v>0.9899642932</v>
      </c>
      <c r="FD129" s="122">
        <f t="shared" si="149"/>
        <v>0.9899642932</v>
      </c>
      <c r="FE129" s="142">
        <f t="shared" si="150"/>
        <v>690.5829742</v>
      </c>
      <c r="FF129" s="130">
        <f t="shared" si="151"/>
        <v>690.5829742</v>
      </c>
      <c r="FG129" s="143">
        <f t="shared" si="152"/>
        <v>100.2540307</v>
      </c>
      <c r="FH129" s="143">
        <f t="shared" si="153"/>
        <v>152.7428449</v>
      </c>
      <c r="FI129" s="143">
        <f t="shared" si="154"/>
        <v>0.9899642932</v>
      </c>
      <c r="FJ129" s="124">
        <f t="shared" si="155"/>
        <v>182.7053566</v>
      </c>
      <c r="FK129" s="140">
        <f t="shared" si="156"/>
        <v>-6.283185307</v>
      </c>
      <c r="FL129" s="141">
        <f t="shared" si="157"/>
        <v>-6.283185307</v>
      </c>
      <c r="FM129" s="141">
        <f t="shared" si="158"/>
        <v>0</v>
      </c>
      <c r="FN129" s="122">
        <f t="shared" si="159"/>
        <v>0</v>
      </c>
      <c r="FO129" s="142">
        <f t="shared" si="160"/>
        <v>3454.280291</v>
      </c>
      <c r="FP129" s="130">
        <f t="shared" si="161"/>
        <v>3454.280291</v>
      </c>
      <c r="FQ129" s="143">
        <f t="shared" si="162"/>
        <v>-3454.280291</v>
      </c>
      <c r="FR129" s="143">
        <f t="shared" si="163"/>
        <v>0</v>
      </c>
      <c r="FS129" s="143">
        <f t="shared" si="164"/>
        <v>3.141592654</v>
      </c>
      <c r="FT129" s="124">
        <f t="shared" si="165"/>
        <v>3454.280291</v>
      </c>
      <c r="FU129" s="144">
        <f t="shared" si="166"/>
        <v>-300431.2261</v>
      </c>
      <c r="FV129" s="144">
        <f t="shared" si="167"/>
        <v>0</v>
      </c>
      <c r="FW129" s="144">
        <f t="shared" si="168"/>
        <v>-3.141592654</v>
      </c>
      <c r="FX129" s="145">
        <f t="shared" si="169"/>
        <v>300431.2261</v>
      </c>
      <c r="FY129" s="140">
        <f t="shared" si="170"/>
        <v>-3.141592654</v>
      </c>
      <c r="FZ129" s="140">
        <f t="shared" si="171"/>
        <v>-0.9899642932</v>
      </c>
      <c r="GA129" s="141">
        <f t="shared" si="172"/>
        <v>-4.131556947</v>
      </c>
      <c r="GB129" s="141">
        <f t="shared" si="173"/>
        <v>-4.131556947</v>
      </c>
      <c r="GC129" s="122">
        <f t="shared" si="174"/>
        <v>2.15162836</v>
      </c>
      <c r="GD129" s="142">
        <f t="shared" si="175"/>
        <v>300431.2261</v>
      </c>
      <c r="GE129" s="142">
        <f t="shared" si="176"/>
        <v>0.005473293276</v>
      </c>
      <c r="GF129" s="130">
        <f t="shared" si="177"/>
        <v>1644.34821</v>
      </c>
      <c r="GG129" s="143">
        <f t="shared" si="178"/>
        <v>-100.2540307</v>
      </c>
      <c r="GH129" s="143">
        <f t="shared" si="179"/>
        <v>152.7428449</v>
      </c>
      <c r="GI129" s="143">
        <f t="shared" si="180"/>
        <v>2.15162836</v>
      </c>
      <c r="GJ129" s="124">
        <f t="shared" si="181"/>
        <v>182.7053566</v>
      </c>
      <c r="GK129" s="146">
        <f t="shared" si="182"/>
        <v>-0.5</v>
      </c>
      <c r="GL129" s="127">
        <f t="shared" si="183"/>
        <v>-0.8660254038</v>
      </c>
      <c r="GM129" s="146">
        <f t="shared" si="184"/>
        <v>-2.094395102</v>
      </c>
      <c r="GN129" s="127">
        <f t="shared" si="185"/>
        <v>1</v>
      </c>
      <c r="GO129" s="147">
        <f t="shared" si="186"/>
        <v>-0.5</v>
      </c>
      <c r="GP129" s="128">
        <f t="shared" si="187"/>
        <v>0.8660254038</v>
      </c>
      <c r="GQ129" s="147">
        <f t="shared" si="188"/>
        <v>2.094395102</v>
      </c>
      <c r="GR129" s="128">
        <f t="shared" si="189"/>
        <v>1</v>
      </c>
      <c r="GS129" s="140">
        <f t="shared" si="190"/>
        <v>-2.094395102</v>
      </c>
      <c r="GT129" s="140">
        <f t="shared" si="191"/>
        <v>0.9899642932</v>
      </c>
      <c r="GU129" s="141">
        <f t="shared" si="192"/>
        <v>-1.104430809</v>
      </c>
      <c r="GV129" s="141">
        <f t="shared" si="193"/>
        <v>-1.104430809</v>
      </c>
      <c r="GW129" s="122">
        <f t="shared" si="194"/>
        <v>-1.104430809</v>
      </c>
      <c r="GX129" s="142">
        <f t="shared" si="195"/>
        <v>1</v>
      </c>
      <c r="GY129" s="142">
        <f t="shared" si="196"/>
        <v>182.7053566</v>
      </c>
      <c r="GZ129" s="130">
        <f t="shared" si="197"/>
        <v>182.7053566</v>
      </c>
      <c r="HA129" s="143">
        <f t="shared" si="198"/>
        <v>82.15216861</v>
      </c>
      <c r="HB129" s="143">
        <f t="shared" si="199"/>
        <v>-163.1939599</v>
      </c>
      <c r="HC129" s="143">
        <f t="shared" si="200"/>
        <v>-1.104430809</v>
      </c>
      <c r="HD129" s="124">
        <f t="shared" si="201"/>
        <v>182.7053566</v>
      </c>
      <c r="HE129" s="140">
        <f t="shared" si="202"/>
        <v>2.094395102</v>
      </c>
      <c r="HF129" s="140">
        <f t="shared" si="203"/>
        <v>2.15162836</v>
      </c>
      <c r="HG129" s="141">
        <f t="shared" si="204"/>
        <v>4.246023463</v>
      </c>
      <c r="HH129" s="141">
        <f t="shared" si="205"/>
        <v>4.246023463</v>
      </c>
      <c r="HI129" s="122">
        <f t="shared" si="206"/>
        <v>-2.037161844</v>
      </c>
      <c r="HJ129" s="142">
        <f t="shared" si="207"/>
        <v>1</v>
      </c>
      <c r="HK129" s="142">
        <f t="shared" si="208"/>
        <v>182.7053566</v>
      </c>
      <c r="HL129" s="130">
        <f t="shared" si="209"/>
        <v>182.7053566</v>
      </c>
      <c r="HM129" s="143">
        <f t="shared" si="210"/>
        <v>-82.15216861</v>
      </c>
      <c r="HN129" s="143">
        <f t="shared" si="211"/>
        <v>-163.1939599</v>
      </c>
      <c r="HO129" s="143">
        <f t="shared" si="212"/>
        <v>-2.037161844</v>
      </c>
      <c r="HP129" s="124">
        <f t="shared" si="213"/>
        <v>182.7053566</v>
      </c>
      <c r="HQ129" s="140">
        <f t="shared" si="214"/>
        <v>2.094395102</v>
      </c>
      <c r="HR129" s="140">
        <f t="shared" si="215"/>
        <v>0.9899642932</v>
      </c>
      <c r="HS129" s="141">
        <f t="shared" si="216"/>
        <v>3.084359396</v>
      </c>
      <c r="HT129" s="141">
        <f t="shared" si="217"/>
        <v>3.084359396</v>
      </c>
      <c r="HU129" s="122">
        <f t="shared" si="218"/>
        <v>3.084359396</v>
      </c>
      <c r="HV129" s="142">
        <f t="shared" si="219"/>
        <v>1</v>
      </c>
      <c r="HW129" s="142">
        <f t="shared" si="220"/>
        <v>182.7053566</v>
      </c>
      <c r="HX129" s="130">
        <f t="shared" si="221"/>
        <v>182.7053566</v>
      </c>
      <c r="HY129" s="143">
        <f t="shared" si="222"/>
        <v>-182.4061993</v>
      </c>
      <c r="HZ129" s="143">
        <f t="shared" si="223"/>
        <v>10.45111494</v>
      </c>
      <c r="IA129" s="143">
        <f t="shared" si="224"/>
        <v>3.084359396</v>
      </c>
      <c r="IB129" s="124">
        <f t="shared" si="225"/>
        <v>182.7053566</v>
      </c>
      <c r="IC129" s="140">
        <f t="shared" si="226"/>
        <v>-2.094395102</v>
      </c>
      <c r="ID129" s="140">
        <f t="shared" si="227"/>
        <v>2.15162836</v>
      </c>
      <c r="IE129" s="141">
        <f t="shared" si="228"/>
        <v>0.05723325797</v>
      </c>
      <c r="IF129" s="141">
        <f t="shared" si="229"/>
        <v>0.05723325797</v>
      </c>
      <c r="IG129" s="122">
        <f t="shared" si="230"/>
        <v>0.05723325797</v>
      </c>
      <c r="IH129" s="142">
        <f t="shared" si="231"/>
        <v>1</v>
      </c>
      <c r="II129" s="142">
        <f t="shared" si="232"/>
        <v>182.7053566</v>
      </c>
      <c r="IJ129" s="130">
        <f t="shared" si="233"/>
        <v>182.7053566</v>
      </c>
      <c r="IK129" s="143">
        <f t="shared" si="234"/>
        <v>182.4061993</v>
      </c>
      <c r="IL129" s="143">
        <f t="shared" si="235"/>
        <v>10.45111494</v>
      </c>
      <c r="IM129" s="143">
        <f t="shared" si="236"/>
        <v>0.05723325797</v>
      </c>
      <c r="IN129" s="124">
        <f t="shared" si="237"/>
        <v>182.7053566</v>
      </c>
    </row>
    <row r="130" ht="12.75" customHeight="1">
      <c r="A130" s="129">
        <f>'Cortez Cubic'!AP130</f>
        <v>-0.2187762226</v>
      </c>
      <c r="B130" s="129">
        <f>'Cortez Cubic'!AQ130</f>
        <v>4.452640762</v>
      </c>
      <c r="C130" s="129">
        <f>'Cortez Cubic'!AR130</f>
        <v>4036.267942</v>
      </c>
      <c r="D130" s="129">
        <f>'Cortez Cubic'!AS130</f>
        <v>-175084.7568</v>
      </c>
      <c r="E130" s="129">
        <f t="shared" ref="E130:H130" si="2238">0</f>
        <v>0</v>
      </c>
      <c r="F130" s="129">
        <f t="shared" si="2238"/>
        <v>0</v>
      </c>
      <c r="G130" s="129">
        <f t="shared" si="2238"/>
        <v>0</v>
      </c>
      <c r="H130" s="129">
        <f t="shared" si="2238"/>
        <v>0</v>
      </c>
      <c r="I130" s="110">
        <f>'Cortez Cubic'!I130</f>
        <v>112</v>
      </c>
      <c r="J130" s="130">
        <f t="shared" si="28"/>
        <v>118.9074914</v>
      </c>
      <c r="K130" s="131">
        <f t="shared" si="29"/>
        <v>1</v>
      </c>
      <c r="L130" s="131">
        <f t="shared" si="30"/>
        <v>0</v>
      </c>
      <c r="M130" s="132">
        <f t="shared" si="31"/>
        <v>-6.90749138</v>
      </c>
      <c r="N130" s="133">
        <f t="shared" si="32"/>
        <v>72.48419274</v>
      </c>
      <c r="O130" s="134">
        <f t="shared" si="33"/>
        <v>118.9074914</v>
      </c>
      <c r="P130" s="134">
        <f t="shared" si="34"/>
        <v>0</v>
      </c>
      <c r="Q130" s="135">
        <f t="shared" si="35"/>
        <v>46.42329864</v>
      </c>
      <c r="R130" s="135">
        <f t="shared" si="36"/>
        <v>0</v>
      </c>
      <c r="S130" s="136">
        <f t="shared" si="37"/>
        <v>-144.9783006</v>
      </c>
      <c r="T130" s="136">
        <f t="shared" si="38"/>
        <v>0</v>
      </c>
      <c r="U130" s="137">
        <f t="shared" ref="U130:X130" si="2239">ATAN2(A130,E130)</f>
        <v>3.141592654</v>
      </c>
      <c r="V130" s="137">
        <f t="shared" si="2239"/>
        <v>0</v>
      </c>
      <c r="W130" s="137">
        <f t="shared" si="2239"/>
        <v>0</v>
      </c>
      <c r="X130" s="137">
        <f t="shared" si="2239"/>
        <v>3.141592654</v>
      </c>
      <c r="Y130" s="137">
        <f t="shared" ref="Y130:AB130" si="2240">SQRT(POWER(A130,2)+POWER(E130,2))</f>
        <v>0.2187762226</v>
      </c>
      <c r="Z130" s="137">
        <f t="shared" si="2240"/>
        <v>4.452640762</v>
      </c>
      <c r="AA130" s="137">
        <f t="shared" si="2240"/>
        <v>4036.267942</v>
      </c>
      <c r="AB130" s="137">
        <f t="shared" si="2240"/>
        <v>175084.7568</v>
      </c>
      <c r="AC130" s="138">
        <f t="shared" ref="AC130:AF130" si="2241">U130-$U130</f>
        <v>0</v>
      </c>
      <c r="AD130" s="138">
        <f t="shared" si="2241"/>
        <v>-3.141592654</v>
      </c>
      <c r="AE130" s="138">
        <f t="shared" si="2241"/>
        <v>-3.141592654</v>
      </c>
      <c r="AF130" s="138">
        <f t="shared" si="2241"/>
        <v>0</v>
      </c>
      <c r="AG130" s="138">
        <f t="shared" ref="AG130:AJ130" si="2242">Y130/$Y130</f>
        <v>1</v>
      </c>
      <c r="AH130" s="138">
        <f t="shared" si="2242"/>
        <v>20.35248945</v>
      </c>
      <c r="AI130" s="138">
        <f t="shared" si="2242"/>
        <v>18449.29899</v>
      </c>
      <c r="AJ130" s="138">
        <f t="shared" si="2242"/>
        <v>800291.525</v>
      </c>
      <c r="AK130" s="139">
        <f t="shared" ref="AK130:AN130" si="2243">AG130*COS(AC130)</f>
        <v>1</v>
      </c>
      <c r="AL130" s="139">
        <f t="shared" si="2243"/>
        <v>-20.35248945</v>
      </c>
      <c r="AM130" s="139">
        <f t="shared" si="2243"/>
        <v>-18449.29899</v>
      </c>
      <c r="AN130" s="139">
        <f t="shared" si="2243"/>
        <v>800291.525</v>
      </c>
      <c r="AO130" s="129">
        <f t="shared" ref="AO130:AR130" si="2244">AG130*SIN(AC130)</f>
        <v>0</v>
      </c>
      <c r="AP130" s="129">
        <f t="shared" si="2244"/>
        <v>0</v>
      </c>
      <c r="AQ130" s="129">
        <f t="shared" si="2244"/>
        <v>0</v>
      </c>
      <c r="AR130" s="129">
        <f t="shared" si="2244"/>
        <v>0</v>
      </c>
      <c r="AS130" s="140">
        <f t="shared" si="45"/>
        <v>-9.424777961</v>
      </c>
      <c r="AT130" s="141">
        <f t="shared" si="46"/>
        <v>-9.424777961</v>
      </c>
      <c r="AU130" s="141">
        <f t="shared" si="47"/>
        <v>-3.141592654</v>
      </c>
      <c r="AV130" s="122">
        <f t="shared" si="48"/>
        <v>3.141592654</v>
      </c>
      <c r="AW130" s="142">
        <f t="shared" si="49"/>
        <v>8430.486065</v>
      </c>
      <c r="AX130" s="130">
        <f t="shared" si="50"/>
        <v>8430.486065</v>
      </c>
      <c r="AY130" s="143">
        <f t="shared" si="51"/>
        <v>16860.97213</v>
      </c>
      <c r="AZ130" s="143">
        <f t="shared" si="52"/>
        <v>0</v>
      </c>
      <c r="BA130" s="143">
        <f t="shared" si="53"/>
        <v>0</v>
      </c>
      <c r="BB130" s="124">
        <f t="shared" si="54"/>
        <v>16860.97213</v>
      </c>
      <c r="BC130" s="140">
        <f t="shared" ref="BC130:BD130" si="2245">BC$2*AD130</f>
        <v>-3.141592654</v>
      </c>
      <c r="BD130" s="140">
        <f t="shared" si="2245"/>
        <v>-3.141592654</v>
      </c>
      <c r="BE130" s="141">
        <f t="shared" si="56"/>
        <v>-6.283185307</v>
      </c>
      <c r="BF130" s="141">
        <f t="shared" si="57"/>
        <v>0</v>
      </c>
      <c r="BG130" s="122">
        <f t="shared" si="58"/>
        <v>0</v>
      </c>
      <c r="BH130" s="142">
        <f t="shared" ref="BH130:BI130" si="2246">POWER(AH130,BH$2)</f>
        <v>20.35248945</v>
      </c>
      <c r="BI130" s="142">
        <f t="shared" si="2246"/>
        <v>18449.29899</v>
      </c>
      <c r="BJ130" s="130">
        <f t="shared" si="60"/>
        <v>375489.163</v>
      </c>
      <c r="BK130" s="143">
        <f t="shared" si="61"/>
        <v>3379402.467</v>
      </c>
      <c r="BL130" s="143">
        <f t="shared" si="62"/>
        <v>0</v>
      </c>
      <c r="BM130" s="143">
        <f t="shared" si="63"/>
        <v>0</v>
      </c>
      <c r="BN130" s="124">
        <f t="shared" si="64"/>
        <v>3379402.467</v>
      </c>
      <c r="BO130" s="140">
        <f t="shared" si="65"/>
        <v>0</v>
      </c>
      <c r="BP130" s="141">
        <f t="shared" si="66"/>
        <v>0</v>
      </c>
      <c r="BQ130" s="141">
        <f t="shared" si="67"/>
        <v>0</v>
      </c>
      <c r="BR130" s="122">
        <f t="shared" si="68"/>
        <v>0</v>
      </c>
      <c r="BS130" s="142">
        <f t="shared" si="69"/>
        <v>800291.525</v>
      </c>
      <c r="BT130" s="130">
        <f t="shared" si="70"/>
        <v>800291.525</v>
      </c>
      <c r="BU130" s="143">
        <f t="shared" si="71"/>
        <v>-21607871.18</v>
      </c>
      <c r="BV130" s="143">
        <f t="shared" si="72"/>
        <v>0</v>
      </c>
      <c r="BW130" s="143">
        <f t="shared" si="73"/>
        <v>3.141592654</v>
      </c>
      <c r="BX130" s="124">
        <f t="shared" si="74"/>
        <v>21607871.18</v>
      </c>
      <c r="BY130" s="144">
        <f t="shared" ref="BY130:BZ130" si="2247">AY130+BK130+BU130</f>
        <v>-18211607.74</v>
      </c>
      <c r="BZ130" s="144">
        <f t="shared" si="2247"/>
        <v>0</v>
      </c>
      <c r="CA130" s="144">
        <f t="shared" si="76"/>
        <v>-3.141592654</v>
      </c>
      <c r="CB130" s="145">
        <f t="shared" si="77"/>
        <v>18211607.74</v>
      </c>
      <c r="CC130" s="140">
        <f t="shared" ref="CC130:CD130" si="2248">CC$2*AD130</f>
        <v>-6.283185307</v>
      </c>
      <c r="CD130" s="140">
        <f t="shared" si="2248"/>
        <v>-6.283185307</v>
      </c>
      <c r="CE130" s="141">
        <f t="shared" si="79"/>
        <v>-12.56637061</v>
      </c>
      <c r="CF130" s="141">
        <f t="shared" si="80"/>
        <v>0</v>
      </c>
      <c r="CG130" s="122">
        <f t="shared" si="81"/>
        <v>0</v>
      </c>
      <c r="CH130" s="142">
        <f t="shared" ref="CH130:CI130" si="2249">POWER(AH130,CH$2)</f>
        <v>414.2238268</v>
      </c>
      <c r="CI130" s="142">
        <f t="shared" si="2249"/>
        <v>340376633.1</v>
      </c>
      <c r="CJ130" s="130">
        <f t="shared" si="83"/>
        <v>140992111513</v>
      </c>
      <c r="CK130" s="143">
        <f t="shared" si="84"/>
        <v>-140992111513</v>
      </c>
      <c r="CL130" s="143">
        <f t="shared" si="85"/>
        <v>0</v>
      </c>
      <c r="CM130" s="143">
        <f t="shared" si="86"/>
        <v>3.141592654</v>
      </c>
      <c r="CN130" s="124">
        <f t="shared" si="87"/>
        <v>140992111513</v>
      </c>
      <c r="CO130" s="140">
        <f t="shared" si="88"/>
        <v>-9.424777961</v>
      </c>
      <c r="CP130" s="141">
        <f t="shared" si="89"/>
        <v>-9.424777961</v>
      </c>
      <c r="CQ130" s="141">
        <f t="shared" si="90"/>
        <v>-3.141592654</v>
      </c>
      <c r="CR130" s="122">
        <f t="shared" si="91"/>
        <v>3.141592654</v>
      </c>
      <c r="CS130" s="142">
        <f t="shared" si="92"/>
        <v>6279710271967</v>
      </c>
      <c r="CT130" s="130">
        <f t="shared" si="93"/>
        <v>6279710271967</v>
      </c>
      <c r="CU130" s="143">
        <f t="shared" si="94"/>
        <v>-25118841087867</v>
      </c>
      <c r="CV130" s="143">
        <f t="shared" si="95"/>
        <v>0.003076170834</v>
      </c>
      <c r="CW130" s="143">
        <f t="shared" si="96"/>
        <v>3.141592654</v>
      </c>
      <c r="CX130" s="124">
        <f t="shared" si="97"/>
        <v>25118841087867</v>
      </c>
      <c r="CY130" s="140">
        <f t="shared" si="98"/>
        <v>-9.424777961</v>
      </c>
      <c r="CZ130" s="140">
        <f t="shared" si="99"/>
        <v>0</v>
      </c>
      <c r="DA130" s="141">
        <f t="shared" si="100"/>
        <v>-9.424777961</v>
      </c>
      <c r="DB130" s="141">
        <f t="shared" si="101"/>
        <v>-3.141592654</v>
      </c>
      <c r="DC130" s="122">
        <f t="shared" si="102"/>
        <v>3.141592654</v>
      </c>
      <c r="DD130" s="142">
        <f t="shared" si="103"/>
        <v>8430.486065</v>
      </c>
      <c r="DE130" s="142">
        <f t="shared" si="104"/>
        <v>800291.525</v>
      </c>
      <c r="DF130" s="130">
        <f t="shared" si="105"/>
        <v>6746846549</v>
      </c>
      <c r="DG130" s="143">
        <f t="shared" si="106"/>
        <v>-26987386197</v>
      </c>
      <c r="DH130" s="143">
        <f t="shared" si="107"/>
        <v>0.000003305001612</v>
      </c>
      <c r="DI130" s="143">
        <f t="shared" si="108"/>
        <v>3.141592654</v>
      </c>
      <c r="DJ130" s="124">
        <f t="shared" si="109"/>
        <v>26987386197</v>
      </c>
      <c r="DK130" s="140">
        <f t="shared" ref="DK130:DM130" si="2250">DK$2*AD130</f>
        <v>-3.141592654</v>
      </c>
      <c r="DL130" s="140">
        <f t="shared" si="2250"/>
        <v>-3.141592654</v>
      </c>
      <c r="DM130" s="140">
        <f t="shared" si="2250"/>
        <v>0</v>
      </c>
      <c r="DN130" s="141">
        <f t="shared" si="111"/>
        <v>-6.283185307</v>
      </c>
      <c r="DO130" s="141">
        <f t="shared" si="112"/>
        <v>0</v>
      </c>
      <c r="DP130" s="122">
        <f t="shared" si="113"/>
        <v>0</v>
      </c>
      <c r="DQ130" s="142">
        <f t="shared" ref="DQ130:DS130" si="2251">POWER(AH130,DQ$2)</f>
        <v>20.35248945</v>
      </c>
      <c r="DR130" s="142">
        <f t="shared" si="2251"/>
        <v>18449.29899</v>
      </c>
      <c r="DS130" s="142">
        <f t="shared" si="2251"/>
        <v>800291.525</v>
      </c>
      <c r="DT130" s="130">
        <f t="shared" si="115"/>
        <v>300500794860</v>
      </c>
      <c r="DU130" s="143">
        <f t="shared" si="116"/>
        <v>-5409014307482</v>
      </c>
      <c r="DV130" s="143">
        <f t="shared" si="117"/>
        <v>0</v>
      </c>
      <c r="DW130" s="143">
        <f t="shared" si="118"/>
        <v>3.141592654</v>
      </c>
      <c r="DX130" s="124">
        <f t="shared" si="119"/>
        <v>5409014307482</v>
      </c>
      <c r="DY130" s="140">
        <f t="shared" si="120"/>
        <v>0</v>
      </c>
      <c r="DZ130" s="141">
        <f t="shared" si="121"/>
        <v>0</v>
      </c>
      <c r="EA130" s="141">
        <f t="shared" si="122"/>
        <v>0</v>
      </c>
      <c r="EB130" s="122">
        <f t="shared" si="123"/>
        <v>0</v>
      </c>
      <c r="EC130" s="142">
        <f t="shared" si="124"/>
        <v>640466524990</v>
      </c>
      <c r="ED130" s="130">
        <f t="shared" si="125"/>
        <v>640466524990</v>
      </c>
      <c r="EE130" s="143">
        <f t="shared" si="126"/>
        <v>17292596174735</v>
      </c>
      <c r="EF130" s="143">
        <f t="shared" si="127"/>
        <v>0</v>
      </c>
      <c r="EG130" s="143">
        <f t="shared" si="128"/>
        <v>0</v>
      </c>
      <c r="EH130" s="124">
        <f t="shared" si="129"/>
        <v>17292596174735</v>
      </c>
      <c r="EI130" s="144">
        <f t="shared" ref="EI130:EJ130" si="2252">CK130+CU130+DG130+DU130+EE130</f>
        <v>-13403238718323</v>
      </c>
      <c r="EJ130" s="144">
        <f t="shared" si="2252"/>
        <v>0.003079475835</v>
      </c>
      <c r="EK130" s="144">
        <f t="shared" si="131"/>
        <v>3.141592654</v>
      </c>
      <c r="EL130" s="145">
        <f t="shared" si="132"/>
        <v>13403238718323</v>
      </c>
      <c r="EM130" s="140">
        <f t="shared" si="133"/>
        <v>1.570796327</v>
      </c>
      <c r="EN130" s="141">
        <f t="shared" si="134"/>
        <v>1.570796327</v>
      </c>
      <c r="EO130" s="141">
        <f t="shared" si="135"/>
        <v>1.570796327</v>
      </c>
      <c r="EP130" s="122">
        <f t="shared" si="136"/>
        <v>1.570796327</v>
      </c>
      <c r="EQ130" s="142">
        <f t="shared" si="137"/>
        <v>3661043.392</v>
      </c>
      <c r="ER130" s="130">
        <f t="shared" si="138"/>
        <v>3661043.392</v>
      </c>
      <c r="ES130" s="143">
        <f t="shared" si="139"/>
        <v>0.000000001164843591</v>
      </c>
      <c r="ET130" s="143">
        <f t="shared" si="140"/>
        <v>19023339.49</v>
      </c>
      <c r="EU130" s="143">
        <f t="shared" si="141"/>
        <v>1.570796327</v>
      </c>
      <c r="EV130" s="124">
        <f t="shared" si="142"/>
        <v>19023339.49</v>
      </c>
      <c r="EW130" s="144">
        <f t="shared" ref="EW130:EX130" si="2253">BY130+ES130</f>
        <v>-18211607.74</v>
      </c>
      <c r="EX130" s="144">
        <f t="shared" si="2253"/>
        <v>19023339.49</v>
      </c>
      <c r="EY130" s="144">
        <f t="shared" si="144"/>
        <v>2.334397677</v>
      </c>
      <c r="EZ130" s="145">
        <f t="shared" si="145"/>
        <v>26335339.41</v>
      </c>
      <c r="FA130" s="140">
        <f t="shared" si="146"/>
        <v>0.7781325589</v>
      </c>
      <c r="FB130" s="141">
        <f t="shared" si="147"/>
        <v>0.7781325589</v>
      </c>
      <c r="FC130" s="141">
        <f t="shared" si="148"/>
        <v>0.7781325589</v>
      </c>
      <c r="FD130" s="122">
        <f t="shared" si="149"/>
        <v>0.7781325589</v>
      </c>
      <c r="FE130" s="142">
        <f t="shared" si="150"/>
        <v>297.5178132</v>
      </c>
      <c r="FF130" s="130">
        <f t="shared" si="151"/>
        <v>297.5178132</v>
      </c>
      <c r="FG130" s="143">
        <f t="shared" si="152"/>
        <v>56.06166412</v>
      </c>
      <c r="FH130" s="143">
        <f t="shared" si="153"/>
        <v>55.25288241</v>
      </c>
      <c r="FI130" s="143">
        <f t="shared" si="154"/>
        <v>0.7781325589</v>
      </c>
      <c r="FJ130" s="124">
        <f t="shared" si="155"/>
        <v>78.71334829</v>
      </c>
      <c r="FK130" s="140">
        <f t="shared" si="156"/>
        <v>-6.283185307</v>
      </c>
      <c r="FL130" s="141">
        <f t="shared" si="157"/>
        <v>-6.283185307</v>
      </c>
      <c r="FM130" s="141">
        <f t="shared" si="158"/>
        <v>0</v>
      </c>
      <c r="FN130" s="122">
        <f t="shared" si="159"/>
        <v>0</v>
      </c>
      <c r="FO130" s="142">
        <f t="shared" si="160"/>
        <v>414.2238268</v>
      </c>
      <c r="FP130" s="130">
        <f t="shared" si="161"/>
        <v>414.2238268</v>
      </c>
      <c r="FQ130" s="143">
        <f t="shared" si="162"/>
        <v>-414.2238268</v>
      </c>
      <c r="FR130" s="143">
        <f t="shared" si="163"/>
        <v>0</v>
      </c>
      <c r="FS130" s="143">
        <f t="shared" si="164"/>
        <v>3.141592654</v>
      </c>
      <c r="FT130" s="124">
        <f t="shared" si="165"/>
        <v>414.2238268</v>
      </c>
      <c r="FU130" s="144">
        <f t="shared" si="166"/>
        <v>-55762.12079</v>
      </c>
      <c r="FV130" s="144">
        <f t="shared" si="167"/>
        <v>0</v>
      </c>
      <c r="FW130" s="144">
        <f t="shared" si="168"/>
        <v>-3.141592654</v>
      </c>
      <c r="FX130" s="145">
        <f t="shared" si="169"/>
        <v>55762.12079</v>
      </c>
      <c r="FY130" s="140">
        <f t="shared" si="170"/>
        <v>-3.141592654</v>
      </c>
      <c r="FZ130" s="140">
        <f t="shared" si="171"/>
        <v>-0.7781325589</v>
      </c>
      <c r="GA130" s="141">
        <f t="shared" si="172"/>
        <v>-3.919725212</v>
      </c>
      <c r="GB130" s="141">
        <f t="shared" si="173"/>
        <v>-3.919725212</v>
      </c>
      <c r="GC130" s="122">
        <f t="shared" si="174"/>
        <v>2.363460095</v>
      </c>
      <c r="GD130" s="142">
        <f t="shared" si="175"/>
        <v>55762.12079</v>
      </c>
      <c r="GE130" s="142">
        <f t="shared" si="176"/>
        <v>0.01270432553</v>
      </c>
      <c r="GF130" s="130">
        <f t="shared" si="177"/>
        <v>708.4201346</v>
      </c>
      <c r="GG130" s="143">
        <f t="shared" si="178"/>
        <v>-56.06166412</v>
      </c>
      <c r="GH130" s="143">
        <f t="shared" si="179"/>
        <v>55.25288241</v>
      </c>
      <c r="GI130" s="143">
        <f t="shared" si="180"/>
        <v>2.363460095</v>
      </c>
      <c r="GJ130" s="124">
        <f t="shared" si="181"/>
        <v>78.71334829</v>
      </c>
      <c r="GK130" s="146">
        <f t="shared" si="182"/>
        <v>-0.5</v>
      </c>
      <c r="GL130" s="127">
        <f t="shared" si="183"/>
        <v>-0.8660254038</v>
      </c>
      <c r="GM130" s="146">
        <f t="shared" si="184"/>
        <v>-2.094395102</v>
      </c>
      <c r="GN130" s="127">
        <f t="shared" si="185"/>
        <v>1</v>
      </c>
      <c r="GO130" s="147">
        <f t="shared" si="186"/>
        <v>-0.5</v>
      </c>
      <c r="GP130" s="128">
        <f t="shared" si="187"/>
        <v>0.8660254038</v>
      </c>
      <c r="GQ130" s="147">
        <f t="shared" si="188"/>
        <v>2.094395102</v>
      </c>
      <c r="GR130" s="128">
        <f t="shared" si="189"/>
        <v>1</v>
      </c>
      <c r="GS130" s="140">
        <f t="shared" si="190"/>
        <v>-2.094395102</v>
      </c>
      <c r="GT130" s="140">
        <f t="shared" si="191"/>
        <v>0.7781325589</v>
      </c>
      <c r="GU130" s="141">
        <f t="shared" si="192"/>
        <v>-1.316262543</v>
      </c>
      <c r="GV130" s="141">
        <f t="shared" si="193"/>
        <v>-1.316262543</v>
      </c>
      <c r="GW130" s="122">
        <f t="shared" si="194"/>
        <v>-1.316262543</v>
      </c>
      <c r="GX130" s="142">
        <f t="shared" si="195"/>
        <v>1</v>
      </c>
      <c r="GY130" s="142">
        <f t="shared" si="196"/>
        <v>78.71334829</v>
      </c>
      <c r="GZ130" s="130">
        <f t="shared" si="197"/>
        <v>78.71334829</v>
      </c>
      <c r="HA130" s="143">
        <f t="shared" si="198"/>
        <v>19.81956775</v>
      </c>
      <c r="HB130" s="143">
        <f t="shared" si="199"/>
        <v>-76.17726651</v>
      </c>
      <c r="HC130" s="143">
        <f t="shared" si="200"/>
        <v>-1.316262543</v>
      </c>
      <c r="HD130" s="124">
        <f t="shared" si="201"/>
        <v>78.71334829</v>
      </c>
      <c r="HE130" s="140">
        <f t="shared" si="202"/>
        <v>2.094395102</v>
      </c>
      <c r="HF130" s="140">
        <f t="shared" si="203"/>
        <v>2.363460095</v>
      </c>
      <c r="HG130" s="141">
        <f t="shared" si="204"/>
        <v>4.457855197</v>
      </c>
      <c r="HH130" s="141">
        <f t="shared" si="205"/>
        <v>4.457855197</v>
      </c>
      <c r="HI130" s="122">
        <f t="shared" si="206"/>
        <v>-1.82533011</v>
      </c>
      <c r="HJ130" s="142">
        <f t="shared" si="207"/>
        <v>1</v>
      </c>
      <c r="HK130" s="142">
        <f t="shared" si="208"/>
        <v>78.71334829</v>
      </c>
      <c r="HL130" s="130">
        <f t="shared" si="209"/>
        <v>78.71334829</v>
      </c>
      <c r="HM130" s="143">
        <f t="shared" si="210"/>
        <v>-19.81956775</v>
      </c>
      <c r="HN130" s="143">
        <f t="shared" si="211"/>
        <v>-76.17726651</v>
      </c>
      <c r="HO130" s="143">
        <f t="shared" si="212"/>
        <v>-1.82533011</v>
      </c>
      <c r="HP130" s="124">
        <f t="shared" si="213"/>
        <v>78.71334829</v>
      </c>
      <c r="HQ130" s="140">
        <f t="shared" si="214"/>
        <v>2.094395102</v>
      </c>
      <c r="HR130" s="140">
        <f t="shared" si="215"/>
        <v>0.7781325589</v>
      </c>
      <c r="HS130" s="141">
        <f t="shared" si="216"/>
        <v>2.872527661</v>
      </c>
      <c r="HT130" s="141">
        <f t="shared" si="217"/>
        <v>2.872527661</v>
      </c>
      <c r="HU130" s="122">
        <f t="shared" si="218"/>
        <v>2.872527661</v>
      </c>
      <c r="HV130" s="142">
        <f t="shared" si="219"/>
        <v>1</v>
      </c>
      <c r="HW130" s="142">
        <f t="shared" si="220"/>
        <v>78.71334829</v>
      </c>
      <c r="HX130" s="130">
        <f t="shared" si="221"/>
        <v>78.71334829</v>
      </c>
      <c r="HY130" s="143">
        <f t="shared" si="222"/>
        <v>-75.88123186</v>
      </c>
      <c r="HZ130" s="143">
        <f t="shared" si="223"/>
        <v>20.9243841</v>
      </c>
      <c r="IA130" s="143">
        <f t="shared" si="224"/>
        <v>2.872527661</v>
      </c>
      <c r="IB130" s="124">
        <f t="shared" si="225"/>
        <v>78.71334829</v>
      </c>
      <c r="IC130" s="140">
        <f t="shared" si="226"/>
        <v>-2.094395102</v>
      </c>
      <c r="ID130" s="140">
        <f t="shared" si="227"/>
        <v>2.363460095</v>
      </c>
      <c r="IE130" s="141">
        <f t="shared" si="228"/>
        <v>0.2690649923</v>
      </c>
      <c r="IF130" s="141">
        <f t="shared" si="229"/>
        <v>0.2690649923</v>
      </c>
      <c r="IG130" s="122">
        <f t="shared" si="230"/>
        <v>0.2690649923</v>
      </c>
      <c r="IH130" s="142">
        <f t="shared" si="231"/>
        <v>1</v>
      </c>
      <c r="II130" s="142">
        <f t="shared" si="232"/>
        <v>78.71334829</v>
      </c>
      <c r="IJ130" s="130">
        <f t="shared" si="233"/>
        <v>78.71334829</v>
      </c>
      <c r="IK130" s="143">
        <f t="shared" si="234"/>
        <v>75.88123186</v>
      </c>
      <c r="IL130" s="143">
        <f t="shared" si="235"/>
        <v>20.9243841</v>
      </c>
      <c r="IM130" s="143">
        <f t="shared" si="236"/>
        <v>0.2690649923</v>
      </c>
      <c r="IN130" s="124">
        <f t="shared" si="237"/>
        <v>78.71334829</v>
      </c>
    </row>
    <row r="131" ht="12.75" customHeight="1">
      <c r="A131" s="129">
        <f>'Cortez Cubic'!AP131</f>
        <v>-0.2187762226</v>
      </c>
      <c r="B131" s="129">
        <f>'Cortez Cubic'!AQ131</f>
        <v>15.05233666</v>
      </c>
      <c r="C131" s="129">
        <f>'Cortez Cubic'!AR131</f>
        <v>6626.054267</v>
      </c>
      <c r="D131" s="129">
        <f>'Cortez Cubic'!AS131</f>
        <v>-546103.7663</v>
      </c>
      <c r="E131" s="129">
        <f t="shared" ref="E131:H131" si="2254">0</f>
        <v>0</v>
      </c>
      <c r="F131" s="129">
        <f t="shared" si="2254"/>
        <v>0</v>
      </c>
      <c r="G131" s="129">
        <f t="shared" si="2254"/>
        <v>0</v>
      </c>
      <c r="H131" s="129">
        <f t="shared" si="2254"/>
        <v>0</v>
      </c>
      <c r="I131" s="110">
        <f>'Cortez Cubic'!I131</f>
        <v>94</v>
      </c>
      <c r="J131" s="130">
        <f t="shared" si="28"/>
        <v>86.94642281</v>
      </c>
      <c r="K131" s="131">
        <f t="shared" si="29"/>
        <v>0</v>
      </c>
      <c r="L131" s="131">
        <f t="shared" si="30"/>
        <v>1</v>
      </c>
      <c r="M131" s="132">
        <f t="shared" si="31"/>
        <v>7.053577187</v>
      </c>
      <c r="N131" s="133">
        <f t="shared" si="32"/>
        <v>73.66260519</v>
      </c>
      <c r="O131" s="134">
        <f t="shared" si="33"/>
        <v>160.609028</v>
      </c>
      <c r="P131" s="134">
        <f t="shared" si="34"/>
        <v>0</v>
      </c>
      <c r="Q131" s="135">
        <f t="shared" si="35"/>
        <v>86.94642281</v>
      </c>
      <c r="R131" s="135">
        <f t="shared" si="36"/>
        <v>0</v>
      </c>
      <c r="S131" s="136">
        <f t="shared" si="37"/>
        <v>-178.7530166</v>
      </c>
      <c r="T131" s="136">
        <f t="shared" si="38"/>
        <v>0</v>
      </c>
      <c r="U131" s="137">
        <f t="shared" ref="U131:X131" si="2255">ATAN2(A131,E131)</f>
        <v>3.141592654</v>
      </c>
      <c r="V131" s="137">
        <f t="shared" si="2255"/>
        <v>0</v>
      </c>
      <c r="W131" s="137">
        <f t="shared" si="2255"/>
        <v>0</v>
      </c>
      <c r="X131" s="137">
        <f t="shared" si="2255"/>
        <v>3.141592654</v>
      </c>
      <c r="Y131" s="137">
        <f t="shared" ref="Y131:AB131" si="2256">SQRT(POWER(A131,2)+POWER(E131,2))</f>
        <v>0.2187762226</v>
      </c>
      <c r="Z131" s="137">
        <f t="shared" si="2256"/>
        <v>15.05233666</v>
      </c>
      <c r="AA131" s="137">
        <f t="shared" si="2256"/>
        <v>6626.054267</v>
      </c>
      <c r="AB131" s="137">
        <f t="shared" si="2256"/>
        <v>546103.7663</v>
      </c>
      <c r="AC131" s="138">
        <f t="shared" ref="AC131:AF131" si="2257">U131-$U131</f>
        <v>0</v>
      </c>
      <c r="AD131" s="138">
        <f t="shared" si="2257"/>
        <v>-3.141592654</v>
      </c>
      <c r="AE131" s="138">
        <f t="shared" si="2257"/>
        <v>-3.141592654</v>
      </c>
      <c r="AF131" s="138">
        <f t="shared" si="2257"/>
        <v>0</v>
      </c>
      <c r="AG131" s="138">
        <f t="shared" ref="AG131:AJ131" si="2258">Y131/$Y131</f>
        <v>1</v>
      </c>
      <c r="AH131" s="138">
        <f t="shared" si="2258"/>
        <v>68.80243421</v>
      </c>
      <c r="AI131" s="138">
        <f t="shared" si="2258"/>
        <v>30286.90316</v>
      </c>
      <c r="AJ131" s="138">
        <f t="shared" si="2258"/>
        <v>2496175.132</v>
      </c>
      <c r="AK131" s="139">
        <f t="shared" ref="AK131:AN131" si="2259">AG131*COS(AC131)</f>
        <v>1</v>
      </c>
      <c r="AL131" s="139">
        <f t="shared" si="2259"/>
        <v>-68.80243421</v>
      </c>
      <c r="AM131" s="139">
        <f t="shared" si="2259"/>
        <v>-30286.90316</v>
      </c>
      <c r="AN131" s="139">
        <f t="shared" si="2259"/>
        <v>2496175.132</v>
      </c>
      <c r="AO131" s="129">
        <f t="shared" ref="AO131:AR131" si="2260">AG131*SIN(AC131)</f>
        <v>0</v>
      </c>
      <c r="AP131" s="129">
        <f t="shared" si="2260"/>
        <v>0</v>
      </c>
      <c r="AQ131" s="129">
        <f t="shared" si="2260"/>
        <v>0</v>
      </c>
      <c r="AR131" s="129">
        <f t="shared" si="2260"/>
        <v>0</v>
      </c>
      <c r="AS131" s="140">
        <f t="shared" si="45"/>
        <v>-9.424777961</v>
      </c>
      <c r="AT131" s="141">
        <f t="shared" si="46"/>
        <v>-9.424777961</v>
      </c>
      <c r="AU131" s="141">
        <f t="shared" si="47"/>
        <v>-3.141592654</v>
      </c>
      <c r="AV131" s="122">
        <f t="shared" si="48"/>
        <v>3.141592654</v>
      </c>
      <c r="AW131" s="142">
        <f t="shared" si="49"/>
        <v>325695.2398</v>
      </c>
      <c r="AX131" s="130">
        <f t="shared" si="50"/>
        <v>325695.2398</v>
      </c>
      <c r="AY131" s="143">
        <f t="shared" si="51"/>
        <v>651390.4795</v>
      </c>
      <c r="AZ131" s="143">
        <f t="shared" si="52"/>
        <v>0</v>
      </c>
      <c r="BA131" s="143">
        <f t="shared" si="53"/>
        <v>0</v>
      </c>
      <c r="BB131" s="124">
        <f t="shared" si="54"/>
        <v>651390.4795</v>
      </c>
      <c r="BC131" s="140">
        <f t="shared" ref="BC131:BD131" si="2261">BC$2*AD131</f>
        <v>-3.141592654</v>
      </c>
      <c r="BD131" s="140">
        <f t="shared" si="2261"/>
        <v>-3.141592654</v>
      </c>
      <c r="BE131" s="141">
        <f t="shared" si="56"/>
        <v>-6.283185307</v>
      </c>
      <c r="BF131" s="141">
        <f t="shared" si="57"/>
        <v>0</v>
      </c>
      <c r="BG131" s="122">
        <f t="shared" si="58"/>
        <v>0</v>
      </c>
      <c r="BH131" s="142">
        <f t="shared" ref="BH131:BI131" si="2262">POWER(AH131,BH$2)</f>
        <v>68.80243421</v>
      </c>
      <c r="BI131" s="142">
        <f t="shared" si="2262"/>
        <v>30286.90316</v>
      </c>
      <c r="BJ131" s="130">
        <f t="shared" si="60"/>
        <v>2083812.662</v>
      </c>
      <c r="BK131" s="143">
        <f t="shared" si="61"/>
        <v>18754313.96</v>
      </c>
      <c r="BL131" s="143">
        <f t="shared" si="62"/>
        <v>0</v>
      </c>
      <c r="BM131" s="143">
        <f t="shared" si="63"/>
        <v>0</v>
      </c>
      <c r="BN131" s="124">
        <f t="shared" si="64"/>
        <v>18754313.96</v>
      </c>
      <c r="BO131" s="140">
        <f t="shared" si="65"/>
        <v>0</v>
      </c>
      <c r="BP131" s="141">
        <f t="shared" si="66"/>
        <v>0</v>
      </c>
      <c r="BQ131" s="141">
        <f t="shared" si="67"/>
        <v>0</v>
      </c>
      <c r="BR131" s="122">
        <f t="shared" si="68"/>
        <v>0</v>
      </c>
      <c r="BS131" s="142">
        <f t="shared" si="69"/>
        <v>2496175.132</v>
      </c>
      <c r="BT131" s="130">
        <f t="shared" si="70"/>
        <v>2496175.132</v>
      </c>
      <c r="BU131" s="143">
        <f t="shared" si="71"/>
        <v>-67396728.56</v>
      </c>
      <c r="BV131" s="143">
        <f t="shared" si="72"/>
        <v>0</v>
      </c>
      <c r="BW131" s="143">
        <f t="shared" si="73"/>
        <v>3.141592654</v>
      </c>
      <c r="BX131" s="124">
        <f t="shared" si="74"/>
        <v>67396728.56</v>
      </c>
      <c r="BY131" s="144">
        <f t="shared" ref="BY131:BZ131" si="2263">AY131+BK131+BU131</f>
        <v>-47991024.12</v>
      </c>
      <c r="BZ131" s="144">
        <f t="shared" si="2263"/>
        <v>0</v>
      </c>
      <c r="CA131" s="144">
        <f t="shared" si="76"/>
        <v>-3.141592654</v>
      </c>
      <c r="CB131" s="145">
        <f t="shared" si="77"/>
        <v>47991024.12</v>
      </c>
      <c r="CC131" s="140">
        <f t="shared" ref="CC131:CD131" si="2264">CC$2*AD131</f>
        <v>-6.283185307</v>
      </c>
      <c r="CD131" s="140">
        <f t="shared" si="2264"/>
        <v>-6.283185307</v>
      </c>
      <c r="CE131" s="141">
        <f t="shared" si="79"/>
        <v>-12.56637061</v>
      </c>
      <c r="CF131" s="141">
        <f t="shared" si="80"/>
        <v>0</v>
      </c>
      <c r="CG131" s="122">
        <f t="shared" si="81"/>
        <v>0</v>
      </c>
      <c r="CH131" s="142">
        <f t="shared" ref="CH131:CI131" si="2265">POWER(AH131,CH$2)</f>
        <v>4733.774953</v>
      </c>
      <c r="CI131" s="142">
        <f t="shared" si="2265"/>
        <v>917296502.8</v>
      </c>
      <c r="CJ131" s="130">
        <f t="shared" si="83"/>
        <v>4342275209347</v>
      </c>
      <c r="CK131" s="143">
        <f t="shared" si="84"/>
        <v>-4342275209347</v>
      </c>
      <c r="CL131" s="143">
        <f t="shared" si="85"/>
        <v>0</v>
      </c>
      <c r="CM131" s="143">
        <f t="shared" si="86"/>
        <v>3.141592654</v>
      </c>
      <c r="CN131" s="124">
        <f t="shared" si="87"/>
        <v>4342275209347</v>
      </c>
      <c r="CO131" s="140">
        <f t="shared" si="88"/>
        <v>-9.424777961</v>
      </c>
      <c r="CP131" s="141">
        <f t="shared" si="89"/>
        <v>-9.424777961</v>
      </c>
      <c r="CQ131" s="141">
        <f t="shared" si="90"/>
        <v>-3.141592654</v>
      </c>
      <c r="CR131" s="122">
        <f t="shared" si="91"/>
        <v>3.141592654</v>
      </c>
      <c r="CS131" s="142">
        <f t="shared" si="92"/>
        <v>27782070345129</v>
      </c>
      <c r="CT131" s="130">
        <f t="shared" si="93"/>
        <v>27782070345129</v>
      </c>
      <c r="CU131" s="143">
        <f t="shared" si="94"/>
        <v>-111128281380514</v>
      </c>
      <c r="CV131" s="143">
        <f t="shared" si="95"/>
        <v>0.01360928941</v>
      </c>
      <c r="CW131" s="143">
        <f t="shared" si="96"/>
        <v>3.141592654</v>
      </c>
      <c r="CX131" s="124">
        <f t="shared" si="97"/>
        <v>111128281380514</v>
      </c>
      <c r="CY131" s="140">
        <f t="shared" si="98"/>
        <v>-9.424777961</v>
      </c>
      <c r="CZ131" s="140">
        <f t="shared" si="99"/>
        <v>0</v>
      </c>
      <c r="DA131" s="141">
        <f t="shared" si="100"/>
        <v>-9.424777961</v>
      </c>
      <c r="DB131" s="141">
        <f t="shared" si="101"/>
        <v>-3.141592654</v>
      </c>
      <c r="DC131" s="122">
        <f t="shared" si="102"/>
        <v>3.141592654</v>
      </c>
      <c r="DD131" s="142">
        <f t="shared" si="103"/>
        <v>325695.2398</v>
      </c>
      <c r="DE131" s="142">
        <f t="shared" si="104"/>
        <v>2496175.132</v>
      </c>
      <c r="DF131" s="130">
        <f t="shared" si="105"/>
        <v>812992358016</v>
      </c>
      <c r="DG131" s="143">
        <f t="shared" si="106"/>
        <v>-3251969432064</v>
      </c>
      <c r="DH131" s="143">
        <f t="shared" si="107"/>
        <v>0.0003982513956</v>
      </c>
      <c r="DI131" s="143">
        <f t="shared" si="108"/>
        <v>3.141592654</v>
      </c>
      <c r="DJ131" s="124">
        <f t="shared" si="109"/>
        <v>3251969432064</v>
      </c>
      <c r="DK131" s="140">
        <f t="shared" ref="DK131:DM131" si="2266">DK$2*AD131</f>
        <v>-3.141592654</v>
      </c>
      <c r="DL131" s="140">
        <f t="shared" si="2266"/>
        <v>-3.141592654</v>
      </c>
      <c r="DM131" s="140">
        <f t="shared" si="2266"/>
        <v>0</v>
      </c>
      <c r="DN131" s="141">
        <f t="shared" si="111"/>
        <v>-6.283185307</v>
      </c>
      <c r="DO131" s="141">
        <f t="shared" si="112"/>
        <v>0</v>
      </c>
      <c r="DP131" s="122">
        <f t="shared" si="113"/>
        <v>0</v>
      </c>
      <c r="DQ131" s="142">
        <f t="shared" ref="DQ131:DS131" si="2267">POWER(AH131,DQ$2)</f>
        <v>68.80243421</v>
      </c>
      <c r="DR131" s="142">
        <f t="shared" si="2267"/>
        <v>30286.90316</v>
      </c>
      <c r="DS131" s="142">
        <f t="shared" si="2267"/>
        <v>2496175.132</v>
      </c>
      <c r="DT131" s="130">
        <f t="shared" si="115"/>
        <v>5201561345497</v>
      </c>
      <c r="DU131" s="143">
        <f t="shared" si="116"/>
        <v>-93628104218952</v>
      </c>
      <c r="DV131" s="143">
        <f t="shared" si="117"/>
        <v>0</v>
      </c>
      <c r="DW131" s="143">
        <f t="shared" si="118"/>
        <v>3.141592654</v>
      </c>
      <c r="DX131" s="124">
        <f t="shared" si="119"/>
        <v>93628104218952</v>
      </c>
      <c r="DY131" s="140">
        <f t="shared" si="120"/>
        <v>0</v>
      </c>
      <c r="DZ131" s="141">
        <f t="shared" si="121"/>
        <v>0</v>
      </c>
      <c r="EA131" s="141">
        <f t="shared" si="122"/>
        <v>0</v>
      </c>
      <c r="EB131" s="122">
        <f t="shared" si="123"/>
        <v>0</v>
      </c>
      <c r="EC131" s="142">
        <f t="shared" si="124"/>
        <v>6230890288282</v>
      </c>
      <c r="ED131" s="130">
        <f t="shared" si="125"/>
        <v>6230890288282</v>
      </c>
      <c r="EE131" s="143">
        <f t="shared" si="126"/>
        <v>168234037783623</v>
      </c>
      <c r="EF131" s="143">
        <f t="shared" si="127"/>
        <v>0</v>
      </c>
      <c r="EG131" s="143">
        <f t="shared" si="128"/>
        <v>0</v>
      </c>
      <c r="EH131" s="124">
        <f t="shared" si="129"/>
        <v>168234037783623</v>
      </c>
      <c r="EI131" s="144">
        <f t="shared" ref="EI131:EJ131" si="2268">CK131+CU131+DG131+DU131+EE131</f>
        <v>-44116592457254</v>
      </c>
      <c r="EJ131" s="144">
        <f t="shared" si="2268"/>
        <v>0.0140075408</v>
      </c>
      <c r="EK131" s="144">
        <f t="shared" si="131"/>
        <v>3.141592654</v>
      </c>
      <c r="EL131" s="145">
        <f t="shared" si="132"/>
        <v>44116592457254</v>
      </c>
      <c r="EM131" s="140">
        <f t="shared" si="133"/>
        <v>1.570796327</v>
      </c>
      <c r="EN131" s="141">
        <f t="shared" si="134"/>
        <v>1.570796327</v>
      </c>
      <c r="EO131" s="141">
        <f t="shared" si="135"/>
        <v>1.570796327</v>
      </c>
      <c r="EP131" s="122">
        <f t="shared" si="136"/>
        <v>1.570796327</v>
      </c>
      <c r="EQ131" s="142">
        <f t="shared" si="137"/>
        <v>6642032.254</v>
      </c>
      <c r="ER131" s="130">
        <f t="shared" si="138"/>
        <v>6642032.254</v>
      </c>
      <c r="ES131" s="143">
        <f t="shared" si="139"/>
        <v>0.000000002113312483</v>
      </c>
      <c r="ET131" s="143">
        <f t="shared" si="140"/>
        <v>34513011.99</v>
      </c>
      <c r="EU131" s="143">
        <f t="shared" si="141"/>
        <v>1.570796327</v>
      </c>
      <c r="EV131" s="124">
        <f t="shared" si="142"/>
        <v>34513011.99</v>
      </c>
      <c r="EW131" s="144">
        <f t="shared" ref="EW131:EX131" si="2269">BY131+ES131</f>
        <v>-47991024.12</v>
      </c>
      <c r="EX131" s="144">
        <f t="shared" si="2269"/>
        <v>34513011.99</v>
      </c>
      <c r="EY131" s="144">
        <f t="shared" si="144"/>
        <v>2.518125959</v>
      </c>
      <c r="EZ131" s="145">
        <f t="shared" si="145"/>
        <v>59112489.31</v>
      </c>
      <c r="FA131" s="140">
        <f t="shared" si="146"/>
        <v>0.8393753197</v>
      </c>
      <c r="FB131" s="141">
        <f t="shared" si="147"/>
        <v>0.8393753197</v>
      </c>
      <c r="FC131" s="141">
        <f t="shared" si="148"/>
        <v>0.8393753197</v>
      </c>
      <c r="FD131" s="122">
        <f t="shared" si="149"/>
        <v>0.8393753197</v>
      </c>
      <c r="FE131" s="142">
        <f t="shared" si="150"/>
        <v>389.5468972</v>
      </c>
      <c r="FF131" s="130">
        <f t="shared" si="151"/>
        <v>389.5468972</v>
      </c>
      <c r="FG131" s="143">
        <f t="shared" si="152"/>
        <v>68.83744164</v>
      </c>
      <c r="FH131" s="143">
        <f t="shared" si="153"/>
        <v>76.70082144</v>
      </c>
      <c r="FI131" s="143">
        <f t="shared" si="154"/>
        <v>0.8393753197</v>
      </c>
      <c r="FJ131" s="124">
        <f t="shared" si="155"/>
        <v>103.0611924</v>
      </c>
      <c r="FK131" s="140">
        <f t="shared" si="156"/>
        <v>-6.283185307</v>
      </c>
      <c r="FL131" s="141">
        <f t="shared" si="157"/>
        <v>-6.283185307</v>
      </c>
      <c r="FM131" s="141">
        <f t="shared" si="158"/>
        <v>0</v>
      </c>
      <c r="FN131" s="122">
        <f t="shared" si="159"/>
        <v>0</v>
      </c>
      <c r="FO131" s="142">
        <f t="shared" si="160"/>
        <v>4733.774953</v>
      </c>
      <c r="FP131" s="130">
        <f t="shared" si="161"/>
        <v>4733.774953</v>
      </c>
      <c r="FQ131" s="143">
        <f t="shared" si="162"/>
        <v>-4733.774953</v>
      </c>
      <c r="FR131" s="143">
        <f t="shared" si="163"/>
        <v>0</v>
      </c>
      <c r="FS131" s="143">
        <f t="shared" si="164"/>
        <v>3.141592654</v>
      </c>
      <c r="FT131" s="124">
        <f t="shared" si="165"/>
        <v>4733.774953</v>
      </c>
      <c r="FU131" s="144">
        <f t="shared" si="166"/>
        <v>-95594.48442</v>
      </c>
      <c r="FV131" s="144">
        <f t="shared" si="167"/>
        <v>0</v>
      </c>
      <c r="FW131" s="144">
        <f t="shared" si="168"/>
        <v>-3.141592654</v>
      </c>
      <c r="FX131" s="145">
        <f t="shared" si="169"/>
        <v>95594.48442</v>
      </c>
      <c r="FY131" s="140">
        <f t="shared" si="170"/>
        <v>-3.141592654</v>
      </c>
      <c r="FZ131" s="140">
        <f t="shared" si="171"/>
        <v>-0.8393753197</v>
      </c>
      <c r="GA131" s="141">
        <f t="shared" si="172"/>
        <v>-3.980967973</v>
      </c>
      <c r="GB131" s="141">
        <f t="shared" si="173"/>
        <v>-3.980967973</v>
      </c>
      <c r="GC131" s="122">
        <f t="shared" si="174"/>
        <v>2.302217334</v>
      </c>
      <c r="GD131" s="142">
        <f t="shared" si="175"/>
        <v>95594.48442</v>
      </c>
      <c r="GE131" s="142">
        <f t="shared" si="176"/>
        <v>0.009702973318</v>
      </c>
      <c r="GF131" s="130">
        <f t="shared" si="177"/>
        <v>927.5507317</v>
      </c>
      <c r="GG131" s="143">
        <f t="shared" si="178"/>
        <v>-68.83744164</v>
      </c>
      <c r="GH131" s="143">
        <f t="shared" si="179"/>
        <v>76.70082144</v>
      </c>
      <c r="GI131" s="143">
        <f t="shared" si="180"/>
        <v>2.302217334</v>
      </c>
      <c r="GJ131" s="124">
        <f t="shared" si="181"/>
        <v>103.0611924</v>
      </c>
      <c r="GK131" s="146">
        <f t="shared" si="182"/>
        <v>-0.5</v>
      </c>
      <c r="GL131" s="127">
        <f t="shared" si="183"/>
        <v>-0.8660254038</v>
      </c>
      <c r="GM131" s="146">
        <f t="shared" si="184"/>
        <v>-2.094395102</v>
      </c>
      <c r="GN131" s="127">
        <f t="shared" si="185"/>
        <v>1</v>
      </c>
      <c r="GO131" s="147">
        <f t="shared" si="186"/>
        <v>-0.5</v>
      </c>
      <c r="GP131" s="128">
        <f t="shared" si="187"/>
        <v>0.8660254038</v>
      </c>
      <c r="GQ131" s="147">
        <f t="shared" si="188"/>
        <v>2.094395102</v>
      </c>
      <c r="GR131" s="128">
        <f t="shared" si="189"/>
        <v>1</v>
      </c>
      <c r="GS131" s="140">
        <f t="shared" si="190"/>
        <v>-2.094395102</v>
      </c>
      <c r="GT131" s="140">
        <f t="shared" si="191"/>
        <v>0.8393753197</v>
      </c>
      <c r="GU131" s="141">
        <f t="shared" si="192"/>
        <v>-1.255019783</v>
      </c>
      <c r="GV131" s="141">
        <f t="shared" si="193"/>
        <v>-1.255019783</v>
      </c>
      <c r="GW131" s="122">
        <f t="shared" si="194"/>
        <v>-1.255019783</v>
      </c>
      <c r="GX131" s="142">
        <f t="shared" si="195"/>
        <v>1</v>
      </c>
      <c r="GY131" s="142">
        <f t="shared" si="196"/>
        <v>103.0611924</v>
      </c>
      <c r="GZ131" s="130">
        <f t="shared" si="197"/>
        <v>103.0611924</v>
      </c>
      <c r="HA131" s="143">
        <f t="shared" si="198"/>
        <v>32.00613904</v>
      </c>
      <c r="HB131" s="143">
        <f t="shared" si="199"/>
        <v>-97.96538391</v>
      </c>
      <c r="HC131" s="143">
        <f t="shared" si="200"/>
        <v>-1.255019783</v>
      </c>
      <c r="HD131" s="124">
        <f t="shared" si="201"/>
        <v>103.0611924</v>
      </c>
      <c r="HE131" s="140">
        <f t="shared" si="202"/>
        <v>2.094395102</v>
      </c>
      <c r="HF131" s="140">
        <f t="shared" si="203"/>
        <v>2.302217334</v>
      </c>
      <c r="HG131" s="141">
        <f t="shared" si="204"/>
        <v>4.396612436</v>
      </c>
      <c r="HH131" s="141">
        <f t="shared" si="205"/>
        <v>4.396612436</v>
      </c>
      <c r="HI131" s="122">
        <f t="shared" si="206"/>
        <v>-1.886572871</v>
      </c>
      <c r="HJ131" s="142">
        <f t="shared" si="207"/>
        <v>1</v>
      </c>
      <c r="HK131" s="142">
        <f t="shared" si="208"/>
        <v>103.0611924</v>
      </c>
      <c r="HL131" s="130">
        <f t="shared" si="209"/>
        <v>103.0611924</v>
      </c>
      <c r="HM131" s="143">
        <f t="shared" si="210"/>
        <v>-32.00613904</v>
      </c>
      <c r="HN131" s="143">
        <f t="shared" si="211"/>
        <v>-97.96538391</v>
      </c>
      <c r="HO131" s="143">
        <f t="shared" si="212"/>
        <v>-1.886572871</v>
      </c>
      <c r="HP131" s="124">
        <f t="shared" si="213"/>
        <v>103.0611924</v>
      </c>
      <c r="HQ131" s="140">
        <f t="shared" si="214"/>
        <v>2.094395102</v>
      </c>
      <c r="HR131" s="140">
        <f t="shared" si="215"/>
        <v>0.8393753197</v>
      </c>
      <c r="HS131" s="141">
        <f t="shared" si="216"/>
        <v>2.933770422</v>
      </c>
      <c r="HT131" s="141">
        <f t="shared" si="217"/>
        <v>2.933770422</v>
      </c>
      <c r="HU131" s="122">
        <f t="shared" si="218"/>
        <v>2.933770422</v>
      </c>
      <c r="HV131" s="142">
        <f t="shared" si="219"/>
        <v>1</v>
      </c>
      <c r="HW131" s="142">
        <f t="shared" si="220"/>
        <v>103.0611924</v>
      </c>
      <c r="HX131" s="130">
        <f t="shared" si="221"/>
        <v>103.0611924</v>
      </c>
      <c r="HY131" s="143">
        <f t="shared" si="222"/>
        <v>-100.8435807</v>
      </c>
      <c r="HZ131" s="143">
        <f t="shared" si="223"/>
        <v>21.26456247</v>
      </c>
      <c r="IA131" s="143">
        <f t="shared" si="224"/>
        <v>2.933770422</v>
      </c>
      <c r="IB131" s="124">
        <f t="shared" si="225"/>
        <v>103.0611924</v>
      </c>
      <c r="IC131" s="140">
        <f t="shared" si="226"/>
        <v>-2.094395102</v>
      </c>
      <c r="ID131" s="140">
        <f t="shared" si="227"/>
        <v>2.302217334</v>
      </c>
      <c r="IE131" s="141">
        <f t="shared" si="228"/>
        <v>0.2078222315</v>
      </c>
      <c r="IF131" s="141">
        <f t="shared" si="229"/>
        <v>0.2078222315</v>
      </c>
      <c r="IG131" s="122">
        <f t="shared" si="230"/>
        <v>0.2078222315</v>
      </c>
      <c r="IH131" s="142">
        <f t="shared" si="231"/>
        <v>1</v>
      </c>
      <c r="II131" s="142">
        <f t="shared" si="232"/>
        <v>103.0611924</v>
      </c>
      <c r="IJ131" s="130">
        <f t="shared" si="233"/>
        <v>103.0611924</v>
      </c>
      <c r="IK131" s="143">
        <f t="shared" si="234"/>
        <v>100.8435807</v>
      </c>
      <c r="IL131" s="143">
        <f t="shared" si="235"/>
        <v>21.26456247</v>
      </c>
      <c r="IM131" s="143">
        <f t="shared" si="236"/>
        <v>0.2078222315</v>
      </c>
      <c r="IN131" s="124">
        <f t="shared" si="237"/>
        <v>103.0611924</v>
      </c>
    </row>
    <row r="132" ht="12.75" customHeight="1">
      <c r="A132" s="129">
        <f>'Cortez Cubic'!AP132</f>
        <v>-0.2187762226</v>
      </c>
      <c r="B132" s="129">
        <f>'Cortez Cubic'!AQ132</f>
        <v>10.11057936</v>
      </c>
      <c r="C132" s="129">
        <f>'Cortez Cubic'!AR132</f>
        <v>10028.22525</v>
      </c>
      <c r="D132" s="129">
        <f>'Cortez Cubic'!AS132</f>
        <v>-946962.5009</v>
      </c>
      <c r="E132" s="129">
        <f t="shared" ref="E132:H132" si="2270">0</f>
        <v>0</v>
      </c>
      <c r="F132" s="129">
        <f t="shared" si="2270"/>
        <v>0</v>
      </c>
      <c r="G132" s="129">
        <f t="shared" si="2270"/>
        <v>0</v>
      </c>
      <c r="H132" s="129">
        <f t="shared" si="2270"/>
        <v>0</v>
      </c>
      <c r="I132" s="110">
        <f>'Cortez Cubic'!I132</f>
        <v>106</v>
      </c>
      <c r="J132" s="130">
        <f t="shared" si="28"/>
        <v>113.0872467</v>
      </c>
      <c r="K132" s="131">
        <f t="shared" si="29"/>
        <v>0</v>
      </c>
      <c r="L132" s="131">
        <f t="shared" si="30"/>
        <v>1</v>
      </c>
      <c r="M132" s="132">
        <f t="shared" si="31"/>
        <v>-7.087246739</v>
      </c>
      <c r="N132" s="133">
        <f t="shared" si="32"/>
        <v>51.95380369</v>
      </c>
      <c r="O132" s="134">
        <f t="shared" si="33"/>
        <v>165.0410504</v>
      </c>
      <c r="P132" s="134">
        <f t="shared" si="34"/>
        <v>0</v>
      </c>
      <c r="Q132" s="135">
        <f t="shared" si="35"/>
        <v>113.0872467</v>
      </c>
      <c r="R132" s="135">
        <f t="shared" si="36"/>
        <v>0</v>
      </c>
      <c r="S132" s="136">
        <f t="shared" si="37"/>
        <v>-231.9140457</v>
      </c>
      <c r="T132" s="136">
        <f t="shared" si="38"/>
        <v>0</v>
      </c>
      <c r="U132" s="137">
        <f t="shared" ref="U132:X132" si="2271">ATAN2(A132,E132)</f>
        <v>3.141592654</v>
      </c>
      <c r="V132" s="137">
        <f t="shared" si="2271"/>
        <v>0</v>
      </c>
      <c r="W132" s="137">
        <f t="shared" si="2271"/>
        <v>0</v>
      </c>
      <c r="X132" s="137">
        <f t="shared" si="2271"/>
        <v>3.141592654</v>
      </c>
      <c r="Y132" s="137">
        <f t="shared" ref="Y132:AB132" si="2272">SQRT(POWER(A132,2)+POWER(E132,2))</f>
        <v>0.2187762226</v>
      </c>
      <c r="Z132" s="137">
        <f t="shared" si="2272"/>
        <v>10.11057936</v>
      </c>
      <c r="AA132" s="137">
        <f t="shared" si="2272"/>
        <v>10028.22525</v>
      </c>
      <c r="AB132" s="137">
        <f t="shared" si="2272"/>
        <v>946962.5009</v>
      </c>
      <c r="AC132" s="138">
        <f t="shared" ref="AC132:AF132" si="2273">U132-$U132</f>
        <v>0</v>
      </c>
      <c r="AD132" s="138">
        <f t="shared" si="2273"/>
        <v>-3.141592654</v>
      </c>
      <c r="AE132" s="138">
        <f t="shared" si="2273"/>
        <v>-3.141592654</v>
      </c>
      <c r="AF132" s="138">
        <f t="shared" si="2273"/>
        <v>0</v>
      </c>
      <c r="AG132" s="138">
        <f t="shared" ref="AG132:AJ132" si="2274">Y132/$Y132</f>
        <v>1</v>
      </c>
      <c r="AH132" s="138">
        <f t="shared" si="2274"/>
        <v>46.21425143</v>
      </c>
      <c r="AI132" s="138">
        <f t="shared" si="2274"/>
        <v>45837.82064</v>
      </c>
      <c r="AJ132" s="138">
        <f t="shared" si="2274"/>
        <v>4328452.56</v>
      </c>
      <c r="AK132" s="139">
        <f t="shared" ref="AK132:AN132" si="2275">AG132*COS(AC132)</f>
        <v>1</v>
      </c>
      <c r="AL132" s="139">
        <f t="shared" si="2275"/>
        <v>-46.21425143</v>
      </c>
      <c r="AM132" s="139">
        <f t="shared" si="2275"/>
        <v>-45837.82064</v>
      </c>
      <c r="AN132" s="139">
        <f t="shared" si="2275"/>
        <v>4328452.56</v>
      </c>
      <c r="AO132" s="129">
        <f t="shared" ref="AO132:AR132" si="2276">AG132*SIN(AC132)</f>
        <v>0</v>
      </c>
      <c r="AP132" s="129">
        <f t="shared" si="2276"/>
        <v>0</v>
      </c>
      <c r="AQ132" s="129">
        <f t="shared" si="2276"/>
        <v>0</v>
      </c>
      <c r="AR132" s="129">
        <f t="shared" si="2276"/>
        <v>0</v>
      </c>
      <c r="AS132" s="140">
        <f t="shared" si="45"/>
        <v>-9.424777961</v>
      </c>
      <c r="AT132" s="141">
        <f t="shared" si="46"/>
        <v>-9.424777961</v>
      </c>
      <c r="AU132" s="141">
        <f t="shared" si="47"/>
        <v>-3.141592654</v>
      </c>
      <c r="AV132" s="122">
        <f t="shared" si="48"/>
        <v>3.141592654</v>
      </c>
      <c r="AW132" s="142">
        <f t="shared" si="49"/>
        <v>98702.4126</v>
      </c>
      <c r="AX132" s="130">
        <f t="shared" si="50"/>
        <v>98702.4126</v>
      </c>
      <c r="AY132" s="143">
        <f t="shared" si="51"/>
        <v>197404.8252</v>
      </c>
      <c r="AZ132" s="143">
        <f t="shared" si="52"/>
        <v>0</v>
      </c>
      <c r="BA132" s="143">
        <f t="shared" si="53"/>
        <v>0</v>
      </c>
      <c r="BB132" s="124">
        <f t="shared" si="54"/>
        <v>197404.8252</v>
      </c>
      <c r="BC132" s="140">
        <f t="shared" ref="BC132:BD132" si="2277">BC$2*AD132</f>
        <v>-3.141592654</v>
      </c>
      <c r="BD132" s="140">
        <f t="shared" si="2277"/>
        <v>-3.141592654</v>
      </c>
      <c r="BE132" s="141">
        <f t="shared" si="56"/>
        <v>-6.283185307</v>
      </c>
      <c r="BF132" s="141">
        <f t="shared" si="57"/>
        <v>0</v>
      </c>
      <c r="BG132" s="122">
        <f t="shared" si="58"/>
        <v>0</v>
      </c>
      <c r="BH132" s="142">
        <f t="shared" ref="BH132:BI132" si="2278">POWER(AH132,BH$2)</f>
        <v>46.21425143</v>
      </c>
      <c r="BI132" s="142">
        <f t="shared" si="2278"/>
        <v>45837.82064</v>
      </c>
      <c r="BJ132" s="130">
        <f t="shared" si="60"/>
        <v>2118360.568</v>
      </c>
      <c r="BK132" s="143">
        <f t="shared" si="61"/>
        <v>19065245.11</v>
      </c>
      <c r="BL132" s="143">
        <f t="shared" si="62"/>
        <v>0</v>
      </c>
      <c r="BM132" s="143">
        <f t="shared" si="63"/>
        <v>0</v>
      </c>
      <c r="BN132" s="124">
        <f t="shared" si="64"/>
        <v>19065245.11</v>
      </c>
      <c r="BO132" s="140">
        <f t="shared" si="65"/>
        <v>0</v>
      </c>
      <c r="BP132" s="141">
        <f t="shared" si="66"/>
        <v>0</v>
      </c>
      <c r="BQ132" s="141">
        <f t="shared" si="67"/>
        <v>0</v>
      </c>
      <c r="BR132" s="122">
        <f t="shared" si="68"/>
        <v>0</v>
      </c>
      <c r="BS132" s="142">
        <f t="shared" si="69"/>
        <v>4328452.56</v>
      </c>
      <c r="BT132" s="130">
        <f t="shared" si="70"/>
        <v>4328452.56</v>
      </c>
      <c r="BU132" s="143">
        <f t="shared" si="71"/>
        <v>-116868219.1</v>
      </c>
      <c r="BV132" s="143">
        <f t="shared" si="72"/>
        <v>0</v>
      </c>
      <c r="BW132" s="143">
        <f t="shared" si="73"/>
        <v>3.141592654</v>
      </c>
      <c r="BX132" s="124">
        <f t="shared" si="74"/>
        <v>116868219.1</v>
      </c>
      <c r="BY132" s="144">
        <f t="shared" ref="BY132:BZ132" si="2279">AY132+BK132+BU132</f>
        <v>-97605569.19</v>
      </c>
      <c r="BZ132" s="144">
        <f t="shared" si="2279"/>
        <v>0</v>
      </c>
      <c r="CA132" s="144">
        <f t="shared" si="76"/>
        <v>-3.141592654</v>
      </c>
      <c r="CB132" s="145">
        <f t="shared" si="77"/>
        <v>97605569.19</v>
      </c>
      <c r="CC132" s="140">
        <f t="shared" ref="CC132:CD132" si="2280">CC$2*AD132</f>
        <v>-6.283185307</v>
      </c>
      <c r="CD132" s="140">
        <f t="shared" si="2280"/>
        <v>-6.283185307</v>
      </c>
      <c r="CE132" s="141">
        <f t="shared" si="79"/>
        <v>-12.56637061</v>
      </c>
      <c r="CF132" s="141">
        <f t="shared" si="80"/>
        <v>0</v>
      </c>
      <c r="CG132" s="122">
        <f t="shared" si="81"/>
        <v>0</v>
      </c>
      <c r="CH132" s="142">
        <f t="shared" ref="CH132:CI132" si="2281">POWER(AH132,CH$2)</f>
        <v>2135.757035</v>
      </c>
      <c r="CI132" s="142">
        <f t="shared" si="2281"/>
        <v>2101105801</v>
      </c>
      <c r="CJ132" s="130">
        <f t="shared" si="83"/>
        <v>4487451495117</v>
      </c>
      <c r="CK132" s="143">
        <f t="shared" si="84"/>
        <v>-4487451495117</v>
      </c>
      <c r="CL132" s="143">
        <f t="shared" si="85"/>
        <v>0</v>
      </c>
      <c r="CM132" s="143">
        <f t="shared" si="86"/>
        <v>3.141592654</v>
      </c>
      <c r="CN132" s="124">
        <f t="shared" si="87"/>
        <v>4487451495117</v>
      </c>
      <c r="CO132" s="140">
        <f t="shared" si="88"/>
        <v>-9.424777961</v>
      </c>
      <c r="CP132" s="141">
        <f t="shared" si="89"/>
        <v>-9.424777961</v>
      </c>
      <c r="CQ132" s="141">
        <f t="shared" si="90"/>
        <v>-3.141592654</v>
      </c>
      <c r="CR132" s="122">
        <f t="shared" si="91"/>
        <v>3.141592654</v>
      </c>
      <c r="CS132" s="142">
        <f t="shared" si="92"/>
        <v>96310110835757</v>
      </c>
      <c r="CT132" s="130">
        <f t="shared" si="93"/>
        <v>96310110835757</v>
      </c>
      <c r="CU132" s="143">
        <f t="shared" si="94"/>
        <v>-385240443343026</v>
      </c>
      <c r="CV132" s="143">
        <f t="shared" si="95"/>
        <v>0.04717834758</v>
      </c>
      <c r="CW132" s="143">
        <f t="shared" si="96"/>
        <v>3.141592654</v>
      </c>
      <c r="CX132" s="124">
        <f t="shared" si="97"/>
        <v>385240443343026</v>
      </c>
      <c r="CY132" s="140">
        <f t="shared" si="98"/>
        <v>-9.424777961</v>
      </c>
      <c r="CZ132" s="140">
        <f t="shared" si="99"/>
        <v>0</v>
      </c>
      <c r="DA132" s="141">
        <f t="shared" si="100"/>
        <v>-9.424777961</v>
      </c>
      <c r="DB132" s="141">
        <f t="shared" si="101"/>
        <v>-3.141592654</v>
      </c>
      <c r="DC132" s="122">
        <f t="shared" si="102"/>
        <v>3.141592654</v>
      </c>
      <c r="DD132" s="142">
        <f t="shared" si="103"/>
        <v>98702.4126</v>
      </c>
      <c r="DE132" s="142">
        <f t="shared" si="104"/>
        <v>4328452.56</v>
      </c>
      <c r="DF132" s="130">
        <f t="shared" si="105"/>
        <v>427228710520</v>
      </c>
      <c r="DG132" s="143">
        <f t="shared" si="106"/>
        <v>-1708914842080</v>
      </c>
      <c r="DH132" s="143">
        <f t="shared" si="107"/>
        <v>0.0002092817091</v>
      </c>
      <c r="DI132" s="143">
        <f t="shared" si="108"/>
        <v>3.141592654</v>
      </c>
      <c r="DJ132" s="124">
        <f t="shared" si="109"/>
        <v>1708914842080</v>
      </c>
      <c r="DK132" s="140">
        <f t="shared" ref="DK132:DM132" si="2282">DK$2*AD132</f>
        <v>-3.141592654</v>
      </c>
      <c r="DL132" s="140">
        <f t="shared" si="2282"/>
        <v>-3.141592654</v>
      </c>
      <c r="DM132" s="140">
        <f t="shared" si="2282"/>
        <v>0</v>
      </c>
      <c r="DN132" s="141">
        <f t="shared" si="111"/>
        <v>-6.283185307</v>
      </c>
      <c r="DO132" s="141">
        <f t="shared" si="112"/>
        <v>0</v>
      </c>
      <c r="DP132" s="122">
        <f t="shared" si="113"/>
        <v>0</v>
      </c>
      <c r="DQ132" s="142">
        <f t="shared" ref="DQ132:DS132" si="2283">POWER(AH132,DQ$2)</f>
        <v>46.21425143</v>
      </c>
      <c r="DR132" s="142">
        <f t="shared" si="2283"/>
        <v>45837.82064</v>
      </c>
      <c r="DS132" s="142">
        <f t="shared" si="2283"/>
        <v>4328452.56</v>
      </c>
      <c r="DT132" s="130">
        <f t="shared" si="115"/>
        <v>9169223223288</v>
      </c>
      <c r="DU132" s="143">
        <f t="shared" si="116"/>
        <v>-165046018019176</v>
      </c>
      <c r="DV132" s="143">
        <f t="shared" si="117"/>
        <v>0</v>
      </c>
      <c r="DW132" s="143">
        <f t="shared" si="118"/>
        <v>3.141592654</v>
      </c>
      <c r="DX132" s="124">
        <f t="shared" si="119"/>
        <v>165046018019176</v>
      </c>
      <c r="DY132" s="140">
        <f t="shared" si="120"/>
        <v>0</v>
      </c>
      <c r="DZ132" s="141">
        <f t="shared" si="121"/>
        <v>0</v>
      </c>
      <c r="EA132" s="141">
        <f t="shared" si="122"/>
        <v>0</v>
      </c>
      <c r="EB132" s="122">
        <f t="shared" si="123"/>
        <v>0</v>
      </c>
      <c r="EC132" s="142">
        <f t="shared" si="124"/>
        <v>18735501566973</v>
      </c>
      <c r="ED132" s="130">
        <f t="shared" si="125"/>
        <v>18735501566973</v>
      </c>
      <c r="EE132" s="143">
        <f t="shared" si="126"/>
        <v>505858542308274</v>
      </c>
      <c r="EF132" s="143">
        <f t="shared" si="127"/>
        <v>0</v>
      </c>
      <c r="EG132" s="143">
        <f t="shared" si="128"/>
        <v>0</v>
      </c>
      <c r="EH132" s="124">
        <f t="shared" si="129"/>
        <v>505858542308274</v>
      </c>
      <c r="EI132" s="144">
        <f t="shared" ref="EI132:EJ132" si="2284">CK132+CU132+DG132+DU132+EE132</f>
        <v>-50624285391125</v>
      </c>
      <c r="EJ132" s="144">
        <f t="shared" si="2284"/>
        <v>0.04738762929</v>
      </c>
      <c r="EK132" s="144">
        <f t="shared" si="131"/>
        <v>3.141592654</v>
      </c>
      <c r="EL132" s="145">
        <f t="shared" si="132"/>
        <v>50624285391125</v>
      </c>
      <c r="EM132" s="140">
        <f t="shared" si="133"/>
        <v>1.570796327</v>
      </c>
      <c r="EN132" s="141">
        <f t="shared" si="134"/>
        <v>1.570796327</v>
      </c>
      <c r="EO132" s="141">
        <f t="shared" si="135"/>
        <v>1.570796327</v>
      </c>
      <c r="EP132" s="122">
        <f t="shared" si="136"/>
        <v>1.570796327</v>
      </c>
      <c r="EQ132" s="142">
        <f t="shared" si="137"/>
        <v>7115074.518</v>
      </c>
      <c r="ER132" s="130">
        <f t="shared" si="138"/>
        <v>7115074.518</v>
      </c>
      <c r="ES132" s="143">
        <f t="shared" si="139"/>
        <v>0.00000001868224893</v>
      </c>
      <c r="ET132" s="143">
        <f t="shared" si="140"/>
        <v>36971011.69</v>
      </c>
      <c r="EU132" s="143">
        <f t="shared" si="141"/>
        <v>1.570796327</v>
      </c>
      <c r="EV132" s="124">
        <f t="shared" si="142"/>
        <v>36971011.69</v>
      </c>
      <c r="EW132" s="144">
        <f t="shared" ref="EW132:EX132" si="2285">BY132+ES132</f>
        <v>-97605569.19</v>
      </c>
      <c r="EX132" s="144">
        <f t="shared" si="2285"/>
        <v>36971011.69</v>
      </c>
      <c r="EY132" s="144">
        <f t="shared" si="144"/>
        <v>2.779512367</v>
      </c>
      <c r="EZ132" s="145">
        <f t="shared" si="145"/>
        <v>104372902.8</v>
      </c>
      <c r="FA132" s="140">
        <f t="shared" si="146"/>
        <v>0.9265041224</v>
      </c>
      <c r="FB132" s="141">
        <f t="shared" si="147"/>
        <v>0.9265041224</v>
      </c>
      <c r="FC132" s="141">
        <f t="shared" si="148"/>
        <v>0.9265041224</v>
      </c>
      <c r="FD132" s="122">
        <f t="shared" si="149"/>
        <v>0.9265041224</v>
      </c>
      <c r="FE132" s="142">
        <f t="shared" si="150"/>
        <v>470.8283308</v>
      </c>
      <c r="FF132" s="130">
        <f t="shared" si="151"/>
        <v>470.8283308</v>
      </c>
      <c r="FG132" s="143">
        <f t="shared" si="152"/>
        <v>74.81814997</v>
      </c>
      <c r="FH132" s="143">
        <f t="shared" si="153"/>
        <v>99.59329454</v>
      </c>
      <c r="FI132" s="143">
        <f t="shared" si="154"/>
        <v>0.9265041224</v>
      </c>
      <c r="FJ132" s="124">
        <f t="shared" si="155"/>
        <v>124.5655646</v>
      </c>
      <c r="FK132" s="140">
        <f t="shared" si="156"/>
        <v>-6.283185307</v>
      </c>
      <c r="FL132" s="141">
        <f t="shared" si="157"/>
        <v>-6.283185307</v>
      </c>
      <c r="FM132" s="141">
        <f t="shared" si="158"/>
        <v>0</v>
      </c>
      <c r="FN132" s="122">
        <f t="shared" si="159"/>
        <v>0</v>
      </c>
      <c r="FO132" s="142">
        <f t="shared" si="160"/>
        <v>2135.757035</v>
      </c>
      <c r="FP132" s="130">
        <f t="shared" si="161"/>
        <v>2135.757035</v>
      </c>
      <c r="FQ132" s="143">
        <f t="shared" si="162"/>
        <v>-2135.757035</v>
      </c>
      <c r="FR132" s="143">
        <f t="shared" si="163"/>
        <v>0</v>
      </c>
      <c r="FS132" s="143">
        <f t="shared" si="164"/>
        <v>3.141592654</v>
      </c>
      <c r="FT132" s="124">
        <f t="shared" si="165"/>
        <v>2135.757035</v>
      </c>
      <c r="FU132" s="144">
        <f t="shared" si="166"/>
        <v>-139649.2189</v>
      </c>
      <c r="FV132" s="144">
        <f t="shared" si="167"/>
        <v>0</v>
      </c>
      <c r="FW132" s="144">
        <f t="shared" si="168"/>
        <v>-3.141592654</v>
      </c>
      <c r="FX132" s="145">
        <f t="shared" si="169"/>
        <v>139649.2189</v>
      </c>
      <c r="FY132" s="140">
        <f t="shared" si="170"/>
        <v>-3.141592654</v>
      </c>
      <c r="FZ132" s="140">
        <f t="shared" si="171"/>
        <v>-0.9265041224</v>
      </c>
      <c r="GA132" s="141">
        <f t="shared" si="172"/>
        <v>-4.068096776</v>
      </c>
      <c r="GB132" s="141">
        <f t="shared" si="173"/>
        <v>-4.068096776</v>
      </c>
      <c r="GC132" s="122">
        <f t="shared" si="174"/>
        <v>2.215088531</v>
      </c>
      <c r="GD132" s="142">
        <f t="shared" si="175"/>
        <v>139649.2189</v>
      </c>
      <c r="GE132" s="142">
        <f t="shared" si="176"/>
        <v>0.008027900835</v>
      </c>
      <c r="GF132" s="130">
        <f t="shared" si="177"/>
        <v>1121.090081</v>
      </c>
      <c r="GG132" s="143">
        <f t="shared" si="178"/>
        <v>-74.81814997</v>
      </c>
      <c r="GH132" s="143">
        <f t="shared" si="179"/>
        <v>99.59329454</v>
      </c>
      <c r="GI132" s="143">
        <f t="shared" si="180"/>
        <v>2.215088531</v>
      </c>
      <c r="GJ132" s="124">
        <f t="shared" si="181"/>
        <v>124.5655646</v>
      </c>
      <c r="GK132" s="146">
        <f t="shared" si="182"/>
        <v>-0.5</v>
      </c>
      <c r="GL132" s="127">
        <f t="shared" si="183"/>
        <v>-0.8660254038</v>
      </c>
      <c r="GM132" s="146">
        <f t="shared" si="184"/>
        <v>-2.094395102</v>
      </c>
      <c r="GN132" s="127">
        <f t="shared" si="185"/>
        <v>1</v>
      </c>
      <c r="GO132" s="147">
        <f t="shared" si="186"/>
        <v>-0.5</v>
      </c>
      <c r="GP132" s="128">
        <f t="shared" si="187"/>
        <v>0.8660254038</v>
      </c>
      <c r="GQ132" s="147">
        <f t="shared" si="188"/>
        <v>2.094395102</v>
      </c>
      <c r="GR132" s="128">
        <f t="shared" si="189"/>
        <v>1</v>
      </c>
      <c r="GS132" s="140">
        <f t="shared" si="190"/>
        <v>-2.094395102</v>
      </c>
      <c r="GT132" s="140">
        <f t="shared" si="191"/>
        <v>0.9265041224</v>
      </c>
      <c r="GU132" s="141">
        <f t="shared" si="192"/>
        <v>-1.16789098</v>
      </c>
      <c r="GV132" s="141">
        <f t="shared" si="193"/>
        <v>-1.16789098</v>
      </c>
      <c r="GW132" s="122">
        <f t="shared" si="194"/>
        <v>-1.16789098</v>
      </c>
      <c r="GX132" s="142">
        <f t="shared" si="195"/>
        <v>1</v>
      </c>
      <c r="GY132" s="142">
        <f t="shared" si="196"/>
        <v>124.5655646</v>
      </c>
      <c r="GZ132" s="130">
        <f t="shared" si="197"/>
        <v>124.5655646</v>
      </c>
      <c r="HA132" s="143">
        <f t="shared" si="198"/>
        <v>48.84124813</v>
      </c>
      <c r="HB132" s="143">
        <f t="shared" si="199"/>
        <v>-114.5910658</v>
      </c>
      <c r="HC132" s="143">
        <f t="shared" si="200"/>
        <v>-1.16789098</v>
      </c>
      <c r="HD132" s="124">
        <f t="shared" si="201"/>
        <v>124.5655646</v>
      </c>
      <c r="HE132" s="140">
        <f t="shared" si="202"/>
        <v>2.094395102</v>
      </c>
      <c r="HF132" s="140">
        <f t="shared" si="203"/>
        <v>2.215088531</v>
      </c>
      <c r="HG132" s="141">
        <f t="shared" si="204"/>
        <v>4.309483634</v>
      </c>
      <c r="HH132" s="141">
        <f t="shared" si="205"/>
        <v>4.309483634</v>
      </c>
      <c r="HI132" s="122">
        <f t="shared" si="206"/>
        <v>-1.973701674</v>
      </c>
      <c r="HJ132" s="142">
        <f t="shared" si="207"/>
        <v>1</v>
      </c>
      <c r="HK132" s="142">
        <f t="shared" si="208"/>
        <v>124.5655646</v>
      </c>
      <c r="HL132" s="130">
        <f t="shared" si="209"/>
        <v>124.5655646</v>
      </c>
      <c r="HM132" s="143">
        <f t="shared" si="210"/>
        <v>-48.84124813</v>
      </c>
      <c r="HN132" s="143">
        <f t="shared" si="211"/>
        <v>-114.5910658</v>
      </c>
      <c r="HO132" s="143">
        <f t="shared" si="212"/>
        <v>-1.973701674</v>
      </c>
      <c r="HP132" s="124">
        <f t="shared" si="213"/>
        <v>124.5655646</v>
      </c>
      <c r="HQ132" s="140">
        <f t="shared" si="214"/>
        <v>2.094395102</v>
      </c>
      <c r="HR132" s="140">
        <f t="shared" si="215"/>
        <v>0.9265041224</v>
      </c>
      <c r="HS132" s="141">
        <f t="shared" si="216"/>
        <v>3.020899225</v>
      </c>
      <c r="HT132" s="141">
        <f t="shared" si="217"/>
        <v>3.020899225</v>
      </c>
      <c r="HU132" s="122">
        <f t="shared" si="218"/>
        <v>3.020899225</v>
      </c>
      <c r="HV132" s="142">
        <f t="shared" si="219"/>
        <v>1</v>
      </c>
      <c r="HW132" s="142">
        <f t="shared" si="220"/>
        <v>124.5655646</v>
      </c>
      <c r="HX132" s="130">
        <f t="shared" si="221"/>
        <v>124.5655646</v>
      </c>
      <c r="HY132" s="143">
        <f t="shared" si="222"/>
        <v>-123.6593981</v>
      </c>
      <c r="HZ132" s="143">
        <f t="shared" si="223"/>
        <v>14.99777127</v>
      </c>
      <c r="IA132" s="143">
        <f t="shared" si="224"/>
        <v>3.020899225</v>
      </c>
      <c r="IB132" s="124">
        <f t="shared" si="225"/>
        <v>124.5655646</v>
      </c>
      <c r="IC132" s="140">
        <f t="shared" si="226"/>
        <v>-2.094395102</v>
      </c>
      <c r="ID132" s="140">
        <f t="shared" si="227"/>
        <v>2.215088531</v>
      </c>
      <c r="IE132" s="141">
        <f t="shared" si="228"/>
        <v>0.1206934288</v>
      </c>
      <c r="IF132" s="141">
        <f t="shared" si="229"/>
        <v>0.1206934288</v>
      </c>
      <c r="IG132" s="122">
        <f t="shared" si="230"/>
        <v>0.1206934288</v>
      </c>
      <c r="IH132" s="142">
        <f t="shared" si="231"/>
        <v>1</v>
      </c>
      <c r="II132" s="142">
        <f t="shared" si="232"/>
        <v>124.5655646</v>
      </c>
      <c r="IJ132" s="130">
        <f t="shared" si="233"/>
        <v>124.5655646</v>
      </c>
      <c r="IK132" s="143">
        <f t="shared" si="234"/>
        <v>123.6593981</v>
      </c>
      <c r="IL132" s="143">
        <f t="shared" si="235"/>
        <v>14.99777127</v>
      </c>
      <c r="IM132" s="143">
        <f t="shared" si="236"/>
        <v>0.1206934288</v>
      </c>
      <c r="IN132" s="124">
        <f t="shared" si="237"/>
        <v>124.5655646</v>
      </c>
    </row>
    <row r="133" ht="12.75" customHeight="1">
      <c r="A133" s="129">
        <f>'Cortez Cubic'!AP133</f>
        <v>-0.2187762226</v>
      </c>
      <c r="B133" s="129">
        <f>'Cortez Cubic'!AQ133</f>
        <v>3.671340906</v>
      </c>
      <c r="C133" s="129">
        <f>'Cortez Cubic'!AR133</f>
        <v>2548.603625</v>
      </c>
      <c r="D133" s="129">
        <f>'Cortez Cubic'!AS133</f>
        <v>-93621.71778</v>
      </c>
      <c r="E133" s="129">
        <f t="shared" ref="E133:H133" si="2286">0</f>
        <v>0</v>
      </c>
      <c r="F133" s="129">
        <f t="shared" si="2286"/>
        <v>0</v>
      </c>
      <c r="G133" s="129">
        <f t="shared" si="2286"/>
        <v>0</v>
      </c>
      <c r="H133" s="129">
        <f t="shared" si="2286"/>
        <v>0</v>
      </c>
      <c r="I133" s="110">
        <f>'Cortez Cubic'!I133</f>
        <v>47</v>
      </c>
      <c r="J133" s="130">
        <f t="shared" si="28"/>
        <v>39.89140163</v>
      </c>
      <c r="K133" s="131">
        <f t="shared" si="29"/>
        <v>0</v>
      </c>
      <c r="L133" s="131">
        <f t="shared" si="30"/>
        <v>1</v>
      </c>
      <c r="M133" s="132">
        <f t="shared" si="31"/>
        <v>7.108598375</v>
      </c>
      <c r="N133" s="133">
        <f t="shared" si="32"/>
        <v>52.76958595</v>
      </c>
      <c r="O133" s="134">
        <f t="shared" si="33"/>
        <v>92.66098757</v>
      </c>
      <c r="P133" s="134">
        <f t="shared" si="34"/>
        <v>0</v>
      </c>
      <c r="Q133" s="135">
        <f t="shared" si="35"/>
        <v>39.89140163</v>
      </c>
      <c r="R133" s="135">
        <f t="shared" si="36"/>
        <v>0</v>
      </c>
      <c r="S133" s="136">
        <f t="shared" si="37"/>
        <v>-115.7711281</v>
      </c>
      <c r="T133" s="136">
        <f t="shared" si="38"/>
        <v>0</v>
      </c>
      <c r="U133" s="137">
        <f t="shared" ref="U133:X133" si="2287">ATAN2(A133,E133)</f>
        <v>3.141592654</v>
      </c>
      <c r="V133" s="137">
        <f t="shared" si="2287"/>
        <v>0</v>
      </c>
      <c r="W133" s="137">
        <f t="shared" si="2287"/>
        <v>0</v>
      </c>
      <c r="X133" s="137">
        <f t="shared" si="2287"/>
        <v>3.141592654</v>
      </c>
      <c r="Y133" s="137">
        <f t="shared" ref="Y133:AB133" si="2288">SQRT(POWER(A133,2)+POWER(E133,2))</f>
        <v>0.2187762226</v>
      </c>
      <c r="Z133" s="137">
        <f t="shared" si="2288"/>
        <v>3.671340906</v>
      </c>
      <c r="AA133" s="137">
        <f t="shared" si="2288"/>
        <v>2548.603625</v>
      </c>
      <c r="AB133" s="137">
        <f t="shared" si="2288"/>
        <v>93621.71778</v>
      </c>
      <c r="AC133" s="138">
        <f t="shared" ref="AC133:AF133" si="2289">U133-$U133</f>
        <v>0</v>
      </c>
      <c r="AD133" s="138">
        <f t="shared" si="2289"/>
        <v>-3.141592654</v>
      </c>
      <c r="AE133" s="138">
        <f t="shared" si="2289"/>
        <v>-3.141592654</v>
      </c>
      <c r="AF133" s="138">
        <f t="shared" si="2289"/>
        <v>0</v>
      </c>
      <c r="AG133" s="138">
        <f t="shared" ref="AG133:AJ133" si="2290">Y133/$Y133</f>
        <v>1</v>
      </c>
      <c r="AH133" s="138">
        <f t="shared" si="2290"/>
        <v>16.78126106</v>
      </c>
      <c r="AI133" s="138">
        <f t="shared" si="2290"/>
        <v>11649.36296</v>
      </c>
      <c r="AJ133" s="138">
        <f t="shared" si="2290"/>
        <v>427933.6971</v>
      </c>
      <c r="AK133" s="139">
        <f t="shared" ref="AK133:AN133" si="2291">AG133*COS(AC133)</f>
        <v>1</v>
      </c>
      <c r="AL133" s="139">
        <f t="shared" si="2291"/>
        <v>-16.78126106</v>
      </c>
      <c r="AM133" s="139">
        <f t="shared" si="2291"/>
        <v>-11649.36296</v>
      </c>
      <c r="AN133" s="139">
        <f t="shared" si="2291"/>
        <v>427933.6971</v>
      </c>
      <c r="AO133" s="129">
        <f t="shared" ref="AO133:AR133" si="2292">AG133*SIN(AC133)</f>
        <v>0</v>
      </c>
      <c r="AP133" s="129">
        <f t="shared" si="2292"/>
        <v>0</v>
      </c>
      <c r="AQ133" s="129">
        <f t="shared" si="2292"/>
        <v>0</v>
      </c>
      <c r="AR133" s="129">
        <f t="shared" si="2292"/>
        <v>0</v>
      </c>
      <c r="AS133" s="140">
        <f t="shared" si="45"/>
        <v>-9.424777961</v>
      </c>
      <c r="AT133" s="141">
        <f t="shared" si="46"/>
        <v>-9.424777961</v>
      </c>
      <c r="AU133" s="141">
        <f t="shared" si="47"/>
        <v>-3.141592654</v>
      </c>
      <c r="AV133" s="122">
        <f t="shared" si="48"/>
        <v>3.141592654</v>
      </c>
      <c r="AW133" s="142">
        <f t="shared" si="49"/>
        <v>4725.783059</v>
      </c>
      <c r="AX133" s="130">
        <f t="shared" si="50"/>
        <v>4725.783059</v>
      </c>
      <c r="AY133" s="143">
        <f t="shared" si="51"/>
        <v>9451.566118</v>
      </c>
      <c r="AZ133" s="143">
        <f t="shared" si="52"/>
        <v>0</v>
      </c>
      <c r="BA133" s="143">
        <f t="shared" si="53"/>
        <v>0</v>
      </c>
      <c r="BB133" s="124">
        <f t="shared" si="54"/>
        <v>9451.566118</v>
      </c>
      <c r="BC133" s="140">
        <f t="shared" ref="BC133:BD133" si="2293">BC$2*AD133</f>
        <v>-3.141592654</v>
      </c>
      <c r="BD133" s="140">
        <f t="shared" si="2293"/>
        <v>-3.141592654</v>
      </c>
      <c r="BE133" s="141">
        <f t="shared" si="56"/>
        <v>-6.283185307</v>
      </c>
      <c r="BF133" s="141">
        <f t="shared" si="57"/>
        <v>0</v>
      </c>
      <c r="BG133" s="122">
        <f t="shared" si="58"/>
        <v>0</v>
      </c>
      <c r="BH133" s="142">
        <f t="shared" ref="BH133:BI133" si="2294">POWER(AH133,BH$2)</f>
        <v>16.78126106</v>
      </c>
      <c r="BI133" s="142">
        <f t="shared" si="2294"/>
        <v>11649.36296</v>
      </c>
      <c r="BJ133" s="130">
        <f t="shared" si="60"/>
        <v>195491.0011</v>
      </c>
      <c r="BK133" s="143">
        <f t="shared" si="61"/>
        <v>1759419.01</v>
      </c>
      <c r="BL133" s="143">
        <f t="shared" si="62"/>
        <v>0</v>
      </c>
      <c r="BM133" s="143">
        <f t="shared" si="63"/>
        <v>0</v>
      </c>
      <c r="BN133" s="124">
        <f t="shared" si="64"/>
        <v>1759419.01</v>
      </c>
      <c r="BO133" s="140">
        <f t="shared" si="65"/>
        <v>0</v>
      </c>
      <c r="BP133" s="141">
        <f t="shared" si="66"/>
        <v>0</v>
      </c>
      <c r="BQ133" s="141">
        <f t="shared" si="67"/>
        <v>0</v>
      </c>
      <c r="BR133" s="122">
        <f t="shared" si="68"/>
        <v>0</v>
      </c>
      <c r="BS133" s="142">
        <f t="shared" si="69"/>
        <v>427933.6971</v>
      </c>
      <c r="BT133" s="130">
        <f t="shared" si="70"/>
        <v>427933.6971</v>
      </c>
      <c r="BU133" s="143">
        <f t="shared" si="71"/>
        <v>-11554209.82</v>
      </c>
      <c r="BV133" s="143">
        <f t="shared" si="72"/>
        <v>0</v>
      </c>
      <c r="BW133" s="143">
        <f t="shared" si="73"/>
        <v>3.141592654</v>
      </c>
      <c r="BX133" s="124">
        <f t="shared" si="74"/>
        <v>11554209.82</v>
      </c>
      <c r="BY133" s="144">
        <f t="shared" ref="BY133:BZ133" si="2295">AY133+BK133+BU133</f>
        <v>-9785339.246</v>
      </c>
      <c r="BZ133" s="144">
        <f t="shared" si="2295"/>
        <v>0</v>
      </c>
      <c r="CA133" s="144">
        <f t="shared" si="76"/>
        <v>-3.141592654</v>
      </c>
      <c r="CB133" s="145">
        <f t="shared" si="77"/>
        <v>9785339.246</v>
      </c>
      <c r="CC133" s="140">
        <f t="shared" ref="CC133:CD133" si="2296">CC$2*AD133</f>
        <v>-6.283185307</v>
      </c>
      <c r="CD133" s="140">
        <f t="shared" si="2296"/>
        <v>-6.283185307</v>
      </c>
      <c r="CE133" s="141">
        <f t="shared" si="79"/>
        <v>-12.56637061</v>
      </c>
      <c r="CF133" s="141">
        <f t="shared" si="80"/>
        <v>0</v>
      </c>
      <c r="CG133" s="122">
        <f t="shared" si="81"/>
        <v>0</v>
      </c>
      <c r="CH133" s="142">
        <f t="shared" ref="CH133:CI133" si="2297">POWER(AH133,CH$2)</f>
        <v>281.6107229</v>
      </c>
      <c r="CI133" s="142">
        <f t="shared" si="2297"/>
        <v>135707657.5</v>
      </c>
      <c r="CJ133" s="130">
        <f t="shared" si="83"/>
        <v>38216731520</v>
      </c>
      <c r="CK133" s="143">
        <f t="shared" si="84"/>
        <v>-38216731520</v>
      </c>
      <c r="CL133" s="143">
        <f t="shared" si="85"/>
        <v>0</v>
      </c>
      <c r="CM133" s="143">
        <f t="shared" si="86"/>
        <v>3.141592654</v>
      </c>
      <c r="CN133" s="124">
        <f t="shared" si="87"/>
        <v>38216731520</v>
      </c>
      <c r="CO133" s="140">
        <f t="shared" si="88"/>
        <v>-9.424777961</v>
      </c>
      <c r="CP133" s="141">
        <f t="shared" si="89"/>
        <v>-9.424777961</v>
      </c>
      <c r="CQ133" s="141">
        <f t="shared" si="90"/>
        <v>-3.141592654</v>
      </c>
      <c r="CR133" s="122">
        <f t="shared" si="91"/>
        <v>3.141592654</v>
      </c>
      <c r="CS133" s="142">
        <f t="shared" si="92"/>
        <v>1580907758729</v>
      </c>
      <c r="CT133" s="130">
        <f t="shared" si="93"/>
        <v>1580907758729</v>
      </c>
      <c r="CU133" s="143">
        <f t="shared" si="94"/>
        <v>-6323631034917</v>
      </c>
      <c r="CV133" s="143">
        <f t="shared" si="95"/>
        <v>0.0007744214506</v>
      </c>
      <c r="CW133" s="143">
        <f t="shared" si="96"/>
        <v>3.141592654</v>
      </c>
      <c r="CX133" s="124">
        <f t="shared" si="97"/>
        <v>6323631034917</v>
      </c>
      <c r="CY133" s="140">
        <f t="shared" si="98"/>
        <v>-9.424777961</v>
      </c>
      <c r="CZ133" s="140">
        <f t="shared" si="99"/>
        <v>0</v>
      </c>
      <c r="DA133" s="141">
        <f t="shared" si="100"/>
        <v>-9.424777961</v>
      </c>
      <c r="DB133" s="141">
        <f t="shared" si="101"/>
        <v>-3.141592654</v>
      </c>
      <c r="DC133" s="122">
        <f t="shared" si="102"/>
        <v>3.141592654</v>
      </c>
      <c r="DD133" s="142">
        <f t="shared" si="103"/>
        <v>4725.783059</v>
      </c>
      <c r="DE133" s="142">
        <f t="shared" si="104"/>
        <v>427933.6971</v>
      </c>
      <c r="DF133" s="130">
        <f t="shared" si="105"/>
        <v>2022321816</v>
      </c>
      <c r="DG133" s="143">
        <f t="shared" si="106"/>
        <v>-8089287265</v>
      </c>
      <c r="DH133" s="143">
        <f t="shared" si="107"/>
        <v>0.0000009906519757</v>
      </c>
      <c r="DI133" s="143">
        <f t="shared" si="108"/>
        <v>3.141592654</v>
      </c>
      <c r="DJ133" s="124">
        <f t="shared" si="109"/>
        <v>8089287265</v>
      </c>
      <c r="DK133" s="140">
        <f t="shared" ref="DK133:DM133" si="2298">DK$2*AD133</f>
        <v>-3.141592654</v>
      </c>
      <c r="DL133" s="140">
        <f t="shared" si="2298"/>
        <v>-3.141592654</v>
      </c>
      <c r="DM133" s="140">
        <f t="shared" si="2298"/>
        <v>0</v>
      </c>
      <c r="DN133" s="141">
        <f t="shared" si="111"/>
        <v>-6.283185307</v>
      </c>
      <c r="DO133" s="141">
        <f t="shared" si="112"/>
        <v>0</v>
      </c>
      <c r="DP133" s="122">
        <f t="shared" si="113"/>
        <v>0</v>
      </c>
      <c r="DQ133" s="142">
        <f t="shared" ref="DQ133:DS133" si="2299">POWER(AH133,DQ$2)</f>
        <v>16.78126106</v>
      </c>
      <c r="DR133" s="142">
        <f t="shared" si="2299"/>
        <v>11649.36296</v>
      </c>
      <c r="DS133" s="142">
        <f t="shared" si="2299"/>
        <v>427933.6971</v>
      </c>
      <c r="DT133" s="130">
        <f t="shared" si="115"/>
        <v>83657186862</v>
      </c>
      <c r="DU133" s="143">
        <f t="shared" si="116"/>
        <v>-1505829363511</v>
      </c>
      <c r="DV133" s="143">
        <f t="shared" si="117"/>
        <v>0</v>
      </c>
      <c r="DW133" s="143">
        <f t="shared" si="118"/>
        <v>3.141592654</v>
      </c>
      <c r="DX133" s="124">
        <f t="shared" si="119"/>
        <v>1505829363511</v>
      </c>
      <c r="DY133" s="140">
        <f t="shared" si="120"/>
        <v>0</v>
      </c>
      <c r="DZ133" s="141">
        <f t="shared" si="121"/>
        <v>0</v>
      </c>
      <c r="EA133" s="141">
        <f t="shared" si="122"/>
        <v>0</v>
      </c>
      <c r="EB133" s="122">
        <f t="shared" si="123"/>
        <v>0</v>
      </c>
      <c r="EC133" s="142">
        <f t="shared" si="124"/>
        <v>183127249122</v>
      </c>
      <c r="ED133" s="130">
        <f t="shared" si="125"/>
        <v>183127249122</v>
      </c>
      <c r="EE133" s="143">
        <f t="shared" si="126"/>
        <v>4944435726303</v>
      </c>
      <c r="EF133" s="143">
        <f t="shared" si="127"/>
        <v>0</v>
      </c>
      <c r="EG133" s="143">
        <f t="shared" si="128"/>
        <v>0</v>
      </c>
      <c r="EH133" s="124">
        <f t="shared" si="129"/>
        <v>4944435726303</v>
      </c>
      <c r="EI133" s="144">
        <f t="shared" ref="EI133:EJ133" si="2300">CK133+CU133+DG133+DU133+EE133</f>
        <v>-2931330690910</v>
      </c>
      <c r="EJ133" s="144">
        <f t="shared" si="2300"/>
        <v>0.0007754121026</v>
      </c>
      <c r="EK133" s="144">
        <f t="shared" si="131"/>
        <v>3.141592654</v>
      </c>
      <c r="EL133" s="145">
        <f t="shared" si="132"/>
        <v>2931330690910</v>
      </c>
      <c r="EM133" s="140">
        <f t="shared" si="133"/>
        <v>1.570796327</v>
      </c>
      <c r="EN133" s="141">
        <f t="shared" si="134"/>
        <v>1.570796327</v>
      </c>
      <c r="EO133" s="141">
        <f t="shared" si="135"/>
        <v>1.570796327</v>
      </c>
      <c r="EP133" s="122">
        <f t="shared" si="136"/>
        <v>1.570796327</v>
      </c>
      <c r="EQ133" s="142">
        <f t="shared" si="137"/>
        <v>1712112.932</v>
      </c>
      <c r="ER133" s="130">
        <f t="shared" si="138"/>
        <v>1712112.932</v>
      </c>
      <c r="ES133" s="143">
        <f t="shared" si="139"/>
        <v>0.0000000005447473744</v>
      </c>
      <c r="ET133" s="143">
        <f t="shared" si="140"/>
        <v>8896399.758</v>
      </c>
      <c r="EU133" s="143">
        <f t="shared" si="141"/>
        <v>1.570796327</v>
      </c>
      <c r="EV133" s="124">
        <f t="shared" si="142"/>
        <v>8896399.758</v>
      </c>
      <c r="EW133" s="144">
        <f t="shared" ref="EW133:EX133" si="2301">BY133+ES133</f>
        <v>-9785339.246</v>
      </c>
      <c r="EX133" s="144">
        <f t="shared" si="2301"/>
        <v>8896399.758</v>
      </c>
      <c r="EY133" s="144">
        <f t="shared" si="144"/>
        <v>2.403741964</v>
      </c>
      <c r="EZ133" s="145">
        <f t="shared" si="145"/>
        <v>13224930.73</v>
      </c>
      <c r="FA133" s="140">
        <f t="shared" si="146"/>
        <v>0.8012473213</v>
      </c>
      <c r="FB133" s="141">
        <f t="shared" si="147"/>
        <v>0.8012473213</v>
      </c>
      <c r="FC133" s="141">
        <f t="shared" si="148"/>
        <v>0.8012473213</v>
      </c>
      <c r="FD133" s="122">
        <f t="shared" si="149"/>
        <v>0.8012473213</v>
      </c>
      <c r="FE133" s="142">
        <f t="shared" si="150"/>
        <v>236.4818433</v>
      </c>
      <c r="FF133" s="130">
        <f t="shared" si="151"/>
        <v>236.4818433</v>
      </c>
      <c r="FG133" s="143">
        <f t="shared" si="152"/>
        <v>43.53361694</v>
      </c>
      <c r="FH133" s="143">
        <f t="shared" si="153"/>
        <v>44.93590173</v>
      </c>
      <c r="FI133" s="143">
        <f t="shared" si="154"/>
        <v>0.8012473213</v>
      </c>
      <c r="FJ133" s="124">
        <f t="shared" si="155"/>
        <v>62.56525448</v>
      </c>
      <c r="FK133" s="140">
        <f t="shared" si="156"/>
        <v>-6.283185307</v>
      </c>
      <c r="FL133" s="141">
        <f t="shared" si="157"/>
        <v>-6.283185307</v>
      </c>
      <c r="FM133" s="141">
        <f t="shared" si="158"/>
        <v>0</v>
      </c>
      <c r="FN133" s="122">
        <f t="shared" si="159"/>
        <v>0</v>
      </c>
      <c r="FO133" s="142">
        <f t="shared" si="160"/>
        <v>281.6107229</v>
      </c>
      <c r="FP133" s="130">
        <f t="shared" si="161"/>
        <v>281.6107229</v>
      </c>
      <c r="FQ133" s="143">
        <f t="shared" si="162"/>
        <v>-281.6107229</v>
      </c>
      <c r="FR133" s="143">
        <f t="shared" si="163"/>
        <v>0</v>
      </c>
      <c r="FS133" s="143">
        <f t="shared" si="164"/>
        <v>3.141592654</v>
      </c>
      <c r="FT133" s="124">
        <f t="shared" si="165"/>
        <v>281.6107229</v>
      </c>
      <c r="FU133" s="144">
        <f t="shared" si="166"/>
        <v>-35229.69961</v>
      </c>
      <c r="FV133" s="144">
        <f t="shared" si="167"/>
        <v>0</v>
      </c>
      <c r="FW133" s="144">
        <f t="shared" si="168"/>
        <v>-3.141592654</v>
      </c>
      <c r="FX133" s="145">
        <f t="shared" si="169"/>
        <v>35229.69961</v>
      </c>
      <c r="FY133" s="140">
        <f t="shared" si="170"/>
        <v>-3.141592654</v>
      </c>
      <c r="FZ133" s="140">
        <f t="shared" si="171"/>
        <v>-0.8012473213</v>
      </c>
      <c r="GA133" s="141">
        <f t="shared" si="172"/>
        <v>-3.942839975</v>
      </c>
      <c r="GB133" s="141">
        <f t="shared" si="173"/>
        <v>-3.942839975</v>
      </c>
      <c r="GC133" s="122">
        <f t="shared" si="174"/>
        <v>2.340345332</v>
      </c>
      <c r="GD133" s="142">
        <f t="shared" si="175"/>
        <v>35229.69961</v>
      </c>
      <c r="GE133" s="142">
        <f t="shared" si="176"/>
        <v>0.01598331228</v>
      </c>
      <c r="GF133" s="130">
        <f t="shared" si="177"/>
        <v>563.0872903</v>
      </c>
      <c r="GG133" s="143">
        <f t="shared" si="178"/>
        <v>-43.53361694</v>
      </c>
      <c r="GH133" s="143">
        <f t="shared" si="179"/>
        <v>44.93590173</v>
      </c>
      <c r="GI133" s="143">
        <f t="shared" si="180"/>
        <v>2.340345332</v>
      </c>
      <c r="GJ133" s="124">
        <f t="shared" si="181"/>
        <v>62.56525448</v>
      </c>
      <c r="GK133" s="146">
        <f t="shared" si="182"/>
        <v>-0.5</v>
      </c>
      <c r="GL133" s="127">
        <f t="shared" si="183"/>
        <v>-0.8660254038</v>
      </c>
      <c r="GM133" s="146">
        <f t="shared" si="184"/>
        <v>-2.094395102</v>
      </c>
      <c r="GN133" s="127">
        <f t="shared" si="185"/>
        <v>1</v>
      </c>
      <c r="GO133" s="147">
        <f t="shared" si="186"/>
        <v>-0.5</v>
      </c>
      <c r="GP133" s="128">
        <f t="shared" si="187"/>
        <v>0.8660254038</v>
      </c>
      <c r="GQ133" s="147">
        <f t="shared" si="188"/>
        <v>2.094395102</v>
      </c>
      <c r="GR133" s="128">
        <f t="shared" si="189"/>
        <v>1</v>
      </c>
      <c r="GS133" s="140">
        <f t="shared" si="190"/>
        <v>-2.094395102</v>
      </c>
      <c r="GT133" s="140">
        <f t="shared" si="191"/>
        <v>0.8012473213</v>
      </c>
      <c r="GU133" s="141">
        <f t="shared" si="192"/>
        <v>-1.293147781</v>
      </c>
      <c r="GV133" s="141">
        <f t="shared" si="193"/>
        <v>-1.293147781</v>
      </c>
      <c r="GW133" s="122">
        <f t="shared" si="194"/>
        <v>-1.293147781</v>
      </c>
      <c r="GX133" s="142">
        <f t="shared" si="195"/>
        <v>1</v>
      </c>
      <c r="GY133" s="142">
        <f t="shared" si="196"/>
        <v>62.56525448</v>
      </c>
      <c r="GZ133" s="130">
        <f t="shared" si="197"/>
        <v>62.56525448</v>
      </c>
      <c r="HA133" s="143">
        <f t="shared" si="198"/>
        <v>17.14882397</v>
      </c>
      <c r="HB133" s="143">
        <f t="shared" si="199"/>
        <v>-60.16916905</v>
      </c>
      <c r="HC133" s="143">
        <f t="shared" si="200"/>
        <v>-1.293147781</v>
      </c>
      <c r="HD133" s="124">
        <f t="shared" si="201"/>
        <v>62.56525448</v>
      </c>
      <c r="HE133" s="140">
        <f t="shared" si="202"/>
        <v>2.094395102</v>
      </c>
      <c r="HF133" s="140">
        <f t="shared" si="203"/>
        <v>2.340345332</v>
      </c>
      <c r="HG133" s="141">
        <f t="shared" si="204"/>
        <v>4.434740435</v>
      </c>
      <c r="HH133" s="141">
        <f t="shared" si="205"/>
        <v>4.434740435</v>
      </c>
      <c r="HI133" s="122">
        <f t="shared" si="206"/>
        <v>-1.848444872</v>
      </c>
      <c r="HJ133" s="142">
        <f t="shared" si="207"/>
        <v>1</v>
      </c>
      <c r="HK133" s="142">
        <f t="shared" si="208"/>
        <v>62.56525448</v>
      </c>
      <c r="HL133" s="130">
        <f t="shared" si="209"/>
        <v>62.56525448</v>
      </c>
      <c r="HM133" s="143">
        <f t="shared" si="210"/>
        <v>-17.14882397</v>
      </c>
      <c r="HN133" s="143">
        <f t="shared" si="211"/>
        <v>-60.16916905</v>
      </c>
      <c r="HO133" s="143">
        <f t="shared" si="212"/>
        <v>-1.848444872</v>
      </c>
      <c r="HP133" s="124">
        <f t="shared" si="213"/>
        <v>62.56525448</v>
      </c>
      <c r="HQ133" s="140">
        <f t="shared" si="214"/>
        <v>2.094395102</v>
      </c>
      <c r="HR133" s="140">
        <f t="shared" si="215"/>
        <v>0.8012473213</v>
      </c>
      <c r="HS133" s="141">
        <f t="shared" si="216"/>
        <v>2.895642424</v>
      </c>
      <c r="HT133" s="141">
        <f t="shared" si="217"/>
        <v>2.895642424</v>
      </c>
      <c r="HU133" s="122">
        <f t="shared" si="218"/>
        <v>2.895642424</v>
      </c>
      <c r="HV133" s="142">
        <f t="shared" si="219"/>
        <v>1</v>
      </c>
      <c r="HW133" s="142">
        <f t="shared" si="220"/>
        <v>62.56525448</v>
      </c>
      <c r="HX133" s="130">
        <f t="shared" si="221"/>
        <v>62.56525448</v>
      </c>
      <c r="HY133" s="143">
        <f t="shared" si="222"/>
        <v>-60.68244091</v>
      </c>
      <c r="HZ133" s="143">
        <f t="shared" si="223"/>
        <v>15.23326733</v>
      </c>
      <c r="IA133" s="143">
        <f t="shared" si="224"/>
        <v>2.895642424</v>
      </c>
      <c r="IB133" s="124">
        <f t="shared" si="225"/>
        <v>62.56525448</v>
      </c>
      <c r="IC133" s="140">
        <f t="shared" si="226"/>
        <v>-2.094395102</v>
      </c>
      <c r="ID133" s="140">
        <f t="shared" si="227"/>
        <v>2.340345332</v>
      </c>
      <c r="IE133" s="141">
        <f t="shared" si="228"/>
        <v>0.2459502299</v>
      </c>
      <c r="IF133" s="141">
        <f t="shared" si="229"/>
        <v>0.2459502299</v>
      </c>
      <c r="IG133" s="122">
        <f t="shared" si="230"/>
        <v>0.2459502299</v>
      </c>
      <c r="IH133" s="142">
        <f t="shared" si="231"/>
        <v>1</v>
      </c>
      <c r="II133" s="142">
        <f t="shared" si="232"/>
        <v>62.56525448</v>
      </c>
      <c r="IJ133" s="130">
        <f t="shared" si="233"/>
        <v>62.56525448</v>
      </c>
      <c r="IK133" s="143">
        <f t="shared" si="234"/>
        <v>60.68244091</v>
      </c>
      <c r="IL133" s="143">
        <f t="shared" si="235"/>
        <v>15.23326733</v>
      </c>
      <c r="IM133" s="143">
        <f t="shared" si="236"/>
        <v>0.2459502299</v>
      </c>
      <c r="IN133" s="124">
        <f t="shared" si="237"/>
        <v>62.56525448</v>
      </c>
    </row>
    <row r="134" ht="12.75" customHeight="1">
      <c r="A134" s="129">
        <f>'Cortez Cubic'!AP134</f>
        <v>-0.2187762226</v>
      </c>
      <c r="B134" s="129">
        <f>'Cortez Cubic'!AQ134</f>
        <v>17.71988938</v>
      </c>
      <c r="C134" s="129">
        <f>'Cortez Cubic'!AR134</f>
        <v>20045.5582</v>
      </c>
      <c r="D134" s="129">
        <f>'Cortez Cubic'!AS134</f>
        <v>-2808264.743</v>
      </c>
      <c r="E134" s="129">
        <f t="shared" ref="E134:H134" si="2302">0</f>
        <v>0</v>
      </c>
      <c r="F134" s="129">
        <f t="shared" si="2302"/>
        <v>0</v>
      </c>
      <c r="G134" s="129">
        <f t="shared" si="2302"/>
        <v>0</v>
      </c>
      <c r="H134" s="129">
        <f t="shared" si="2302"/>
        <v>0</v>
      </c>
      <c r="I134" s="110">
        <f>'Cortez Cubic'!I134</f>
        <v>158</v>
      </c>
      <c r="J134" s="130">
        <f t="shared" si="28"/>
        <v>165.1365155</v>
      </c>
      <c r="K134" s="131">
        <f t="shared" si="29"/>
        <v>0</v>
      </c>
      <c r="L134" s="131">
        <f t="shared" si="30"/>
        <v>1</v>
      </c>
      <c r="M134" s="132">
        <f t="shared" si="31"/>
        <v>-7.136515538</v>
      </c>
      <c r="N134" s="133">
        <f t="shared" si="32"/>
        <v>74.7522416</v>
      </c>
      <c r="O134" s="134">
        <f t="shared" si="33"/>
        <v>239.8887571</v>
      </c>
      <c r="P134" s="134">
        <f t="shared" si="34"/>
        <v>0</v>
      </c>
      <c r="Q134" s="135">
        <f t="shared" si="35"/>
        <v>165.1365155</v>
      </c>
      <c r="R134" s="135">
        <f t="shared" si="36"/>
        <v>0</v>
      </c>
      <c r="S134" s="136">
        <f t="shared" si="37"/>
        <v>-324.0297734</v>
      </c>
      <c r="T134" s="136">
        <f t="shared" si="38"/>
        <v>0</v>
      </c>
      <c r="U134" s="137">
        <f t="shared" ref="U134:X134" si="2303">ATAN2(A134,E134)</f>
        <v>3.141592654</v>
      </c>
      <c r="V134" s="137">
        <f t="shared" si="2303"/>
        <v>0</v>
      </c>
      <c r="W134" s="137">
        <f t="shared" si="2303"/>
        <v>0</v>
      </c>
      <c r="X134" s="137">
        <f t="shared" si="2303"/>
        <v>3.141592654</v>
      </c>
      <c r="Y134" s="137">
        <f t="shared" ref="Y134:AB134" si="2304">SQRT(POWER(A134,2)+POWER(E134,2))</f>
        <v>0.2187762226</v>
      </c>
      <c r="Z134" s="137">
        <f t="shared" si="2304"/>
        <v>17.71988938</v>
      </c>
      <c r="AA134" s="137">
        <f t="shared" si="2304"/>
        <v>20045.5582</v>
      </c>
      <c r="AB134" s="137">
        <f t="shared" si="2304"/>
        <v>2808264.743</v>
      </c>
      <c r="AC134" s="138">
        <f t="shared" ref="AC134:AF134" si="2305">U134-$U134</f>
        <v>0</v>
      </c>
      <c r="AD134" s="138">
        <f t="shared" si="2305"/>
        <v>-3.141592654</v>
      </c>
      <c r="AE134" s="138">
        <f t="shared" si="2305"/>
        <v>-3.141592654</v>
      </c>
      <c r="AF134" s="138">
        <f t="shared" si="2305"/>
        <v>0</v>
      </c>
      <c r="AG134" s="138">
        <f t="shared" ref="AG134:AJ134" si="2306">Y134/$Y134</f>
        <v>1</v>
      </c>
      <c r="AH134" s="138">
        <f t="shared" si="2306"/>
        <v>80.99549928</v>
      </c>
      <c r="AI134" s="138">
        <f t="shared" si="2306"/>
        <v>91625.85385</v>
      </c>
      <c r="AJ134" s="138">
        <f t="shared" si="2306"/>
        <v>12836242.94</v>
      </c>
      <c r="AK134" s="139">
        <f t="shared" ref="AK134:AN134" si="2307">AG134*COS(AC134)</f>
        <v>1</v>
      </c>
      <c r="AL134" s="139">
        <f t="shared" si="2307"/>
        <v>-80.99549928</v>
      </c>
      <c r="AM134" s="139">
        <f t="shared" si="2307"/>
        <v>-91625.85385</v>
      </c>
      <c r="AN134" s="139">
        <f t="shared" si="2307"/>
        <v>12836242.94</v>
      </c>
      <c r="AO134" s="129">
        <f t="shared" ref="AO134:AR134" si="2308">AG134*SIN(AC134)</f>
        <v>0</v>
      </c>
      <c r="AP134" s="129">
        <f t="shared" si="2308"/>
        <v>0</v>
      </c>
      <c r="AQ134" s="129">
        <f t="shared" si="2308"/>
        <v>0</v>
      </c>
      <c r="AR134" s="129">
        <f t="shared" si="2308"/>
        <v>0</v>
      </c>
      <c r="AS134" s="140">
        <f t="shared" si="45"/>
        <v>-9.424777961</v>
      </c>
      <c r="AT134" s="141">
        <f t="shared" si="46"/>
        <v>-9.424777961</v>
      </c>
      <c r="AU134" s="141">
        <f t="shared" si="47"/>
        <v>-3.141592654</v>
      </c>
      <c r="AV134" s="122">
        <f t="shared" si="48"/>
        <v>3.141592654</v>
      </c>
      <c r="AW134" s="142">
        <f t="shared" si="49"/>
        <v>531352.4173</v>
      </c>
      <c r="AX134" s="130">
        <f t="shared" si="50"/>
        <v>531352.4173</v>
      </c>
      <c r="AY134" s="143">
        <f t="shared" si="51"/>
        <v>1062704.835</v>
      </c>
      <c r="AZ134" s="143">
        <f t="shared" si="52"/>
        <v>-0.0000000001301438074</v>
      </c>
      <c r="BA134" s="143">
        <f t="shared" si="53"/>
        <v>0</v>
      </c>
      <c r="BB134" s="124">
        <f t="shared" si="54"/>
        <v>1062704.835</v>
      </c>
      <c r="BC134" s="140">
        <f t="shared" ref="BC134:BD134" si="2309">BC$2*AD134</f>
        <v>-3.141592654</v>
      </c>
      <c r="BD134" s="140">
        <f t="shared" si="2309"/>
        <v>-3.141592654</v>
      </c>
      <c r="BE134" s="141">
        <f t="shared" si="56"/>
        <v>-6.283185307</v>
      </c>
      <c r="BF134" s="141">
        <f t="shared" si="57"/>
        <v>0</v>
      </c>
      <c r="BG134" s="122">
        <f t="shared" si="58"/>
        <v>0</v>
      </c>
      <c r="BH134" s="142">
        <f t="shared" ref="BH134:BI134" si="2310">POWER(AH134,BH$2)</f>
        <v>80.99549928</v>
      </c>
      <c r="BI134" s="142">
        <f t="shared" si="2310"/>
        <v>91625.85385</v>
      </c>
      <c r="BJ134" s="130">
        <f t="shared" si="60"/>
        <v>7421281.78</v>
      </c>
      <c r="BK134" s="143">
        <f t="shared" si="61"/>
        <v>66791536.02</v>
      </c>
      <c r="BL134" s="143">
        <f t="shared" si="62"/>
        <v>0</v>
      </c>
      <c r="BM134" s="143">
        <f t="shared" si="63"/>
        <v>0</v>
      </c>
      <c r="BN134" s="124">
        <f t="shared" si="64"/>
        <v>66791536.02</v>
      </c>
      <c r="BO134" s="140">
        <f t="shared" si="65"/>
        <v>0</v>
      </c>
      <c r="BP134" s="141">
        <f t="shared" si="66"/>
        <v>0</v>
      </c>
      <c r="BQ134" s="141">
        <f t="shared" si="67"/>
        <v>0</v>
      </c>
      <c r="BR134" s="122">
        <f t="shared" si="68"/>
        <v>0</v>
      </c>
      <c r="BS134" s="142">
        <f t="shared" si="69"/>
        <v>12836242.94</v>
      </c>
      <c r="BT134" s="130">
        <f t="shared" si="70"/>
        <v>12836242.94</v>
      </c>
      <c r="BU134" s="143">
        <f t="shared" si="71"/>
        <v>-346578559.4</v>
      </c>
      <c r="BV134" s="143">
        <f t="shared" si="72"/>
        <v>0</v>
      </c>
      <c r="BW134" s="143">
        <f t="shared" si="73"/>
        <v>3.141592654</v>
      </c>
      <c r="BX134" s="124">
        <f t="shared" si="74"/>
        <v>346578559.4</v>
      </c>
      <c r="BY134" s="144">
        <f t="shared" ref="BY134:BZ134" si="2311">AY134+BK134+BU134</f>
        <v>-278724318.5</v>
      </c>
      <c r="BZ134" s="144">
        <f t="shared" si="2311"/>
        <v>-0.0000000001301438074</v>
      </c>
      <c r="CA134" s="144">
        <f t="shared" si="76"/>
        <v>-3.141592654</v>
      </c>
      <c r="CB134" s="145">
        <f t="shared" si="77"/>
        <v>278724318.5</v>
      </c>
      <c r="CC134" s="140">
        <f t="shared" ref="CC134:CD134" si="2312">CC$2*AD134</f>
        <v>-6.283185307</v>
      </c>
      <c r="CD134" s="140">
        <f t="shared" si="2312"/>
        <v>-6.283185307</v>
      </c>
      <c r="CE134" s="141">
        <f t="shared" si="79"/>
        <v>-12.56637061</v>
      </c>
      <c r="CF134" s="141">
        <f t="shared" si="80"/>
        <v>0</v>
      </c>
      <c r="CG134" s="122">
        <f t="shared" si="81"/>
        <v>0</v>
      </c>
      <c r="CH134" s="142">
        <f t="shared" ref="CH134:CI134" si="2313">POWER(AH134,CH$2)</f>
        <v>6560.270904</v>
      </c>
      <c r="CI134" s="142">
        <f t="shared" si="2313"/>
        <v>8395297094</v>
      </c>
      <c r="CJ134" s="130">
        <f t="shared" si="83"/>
        <v>55075423258333</v>
      </c>
      <c r="CK134" s="143">
        <f t="shared" si="84"/>
        <v>-55075423258333</v>
      </c>
      <c r="CL134" s="143">
        <f t="shared" si="85"/>
        <v>0</v>
      </c>
      <c r="CM134" s="143">
        <f t="shared" si="86"/>
        <v>3.141592654</v>
      </c>
      <c r="CN134" s="124">
        <f t="shared" si="87"/>
        <v>55075423258333</v>
      </c>
      <c r="CO134" s="140">
        <f t="shared" si="88"/>
        <v>-9.424777961</v>
      </c>
      <c r="CP134" s="141">
        <f t="shared" si="89"/>
        <v>-9.424777961</v>
      </c>
      <c r="CQ134" s="141">
        <f t="shared" si="90"/>
        <v>-3.141592654</v>
      </c>
      <c r="CR134" s="122">
        <f t="shared" si="91"/>
        <v>3.141592654</v>
      </c>
      <c r="CS134" s="142">
        <f t="shared" si="92"/>
        <v>769226264553165</v>
      </c>
      <c r="CT134" s="130">
        <f t="shared" si="93"/>
        <v>769226264553165</v>
      </c>
      <c r="CU134" s="143">
        <f t="shared" si="94"/>
        <v>-3.07691E+15</v>
      </c>
      <c r="CV134" s="143">
        <f t="shared" si="95"/>
        <v>0.3768121931</v>
      </c>
      <c r="CW134" s="143">
        <f t="shared" si="96"/>
        <v>3.141592654</v>
      </c>
      <c r="CX134" s="124">
        <f t="shared" si="97"/>
        <v>3.07691E+15</v>
      </c>
      <c r="CY134" s="140">
        <f t="shared" si="98"/>
        <v>-9.424777961</v>
      </c>
      <c r="CZ134" s="140">
        <f t="shared" si="99"/>
        <v>0</v>
      </c>
      <c r="DA134" s="141">
        <f t="shared" si="100"/>
        <v>-9.424777961</v>
      </c>
      <c r="DB134" s="141">
        <f t="shared" si="101"/>
        <v>-3.141592654</v>
      </c>
      <c r="DC134" s="122">
        <f t="shared" si="102"/>
        <v>3.141592654</v>
      </c>
      <c r="DD134" s="142">
        <f t="shared" si="103"/>
        <v>531352.4173</v>
      </c>
      <c r="DE134" s="142">
        <f t="shared" si="104"/>
        <v>12836242.94</v>
      </c>
      <c r="DF134" s="130">
        <f t="shared" si="105"/>
        <v>6820568715214</v>
      </c>
      <c r="DG134" s="143">
        <f t="shared" si="106"/>
        <v>-27282274860857</v>
      </c>
      <c r="DH134" s="143">
        <f t="shared" si="107"/>
        <v>0.003341115058</v>
      </c>
      <c r="DI134" s="143">
        <f t="shared" si="108"/>
        <v>3.141592654</v>
      </c>
      <c r="DJ134" s="124">
        <f t="shared" si="109"/>
        <v>27282274860857</v>
      </c>
      <c r="DK134" s="140">
        <f t="shared" ref="DK134:DM134" si="2314">DK$2*AD134</f>
        <v>-3.141592654</v>
      </c>
      <c r="DL134" s="140">
        <f t="shared" si="2314"/>
        <v>-3.141592654</v>
      </c>
      <c r="DM134" s="140">
        <f t="shared" si="2314"/>
        <v>0</v>
      </c>
      <c r="DN134" s="141">
        <f t="shared" si="111"/>
        <v>-6.283185307</v>
      </c>
      <c r="DO134" s="141">
        <f t="shared" si="112"/>
        <v>0</v>
      </c>
      <c r="DP134" s="122">
        <f t="shared" si="113"/>
        <v>0</v>
      </c>
      <c r="DQ134" s="142">
        <f t="shared" ref="DQ134:DS134" si="2315">POWER(AH134,DQ$2)</f>
        <v>80.99549928</v>
      </c>
      <c r="DR134" s="142">
        <f t="shared" si="2315"/>
        <v>91625.85385</v>
      </c>
      <c r="DS134" s="142">
        <f t="shared" si="2315"/>
        <v>12836242.94</v>
      </c>
      <c r="DT134" s="130">
        <f t="shared" si="115"/>
        <v>95261375846779</v>
      </c>
      <c r="DU134" s="143">
        <f t="shared" si="116"/>
        <v>-1.7147E+15</v>
      </c>
      <c r="DV134" s="143">
        <f t="shared" si="117"/>
        <v>0</v>
      </c>
      <c r="DW134" s="143">
        <f t="shared" si="118"/>
        <v>3.141592654</v>
      </c>
      <c r="DX134" s="124">
        <f t="shared" si="119"/>
        <v>1.7147E+15</v>
      </c>
      <c r="DY134" s="140">
        <f t="shared" si="120"/>
        <v>0</v>
      </c>
      <c r="DZ134" s="141">
        <f t="shared" si="121"/>
        <v>0</v>
      </c>
      <c r="EA134" s="141">
        <f t="shared" si="122"/>
        <v>0</v>
      </c>
      <c r="EB134" s="122">
        <f t="shared" si="123"/>
        <v>0</v>
      </c>
      <c r="EC134" s="142">
        <f t="shared" si="124"/>
        <v>164769132788250</v>
      </c>
      <c r="ED134" s="130">
        <f t="shared" si="125"/>
        <v>164769132788250</v>
      </c>
      <c r="EE134" s="143">
        <f t="shared" si="126"/>
        <v>4.44877E+15</v>
      </c>
      <c r="EF134" s="143">
        <f t="shared" si="127"/>
        <v>0</v>
      </c>
      <c r="EG134" s="143">
        <f t="shared" si="128"/>
        <v>0</v>
      </c>
      <c r="EH134" s="124">
        <f t="shared" si="129"/>
        <v>4.44877E+15</v>
      </c>
      <c r="EI134" s="144">
        <f t="shared" ref="EI134:EJ134" si="2316">CK134+CU134+DG134+DU134+EE134</f>
        <v>-425200936291127</v>
      </c>
      <c r="EJ134" s="144">
        <f t="shared" si="2316"/>
        <v>0.3801533081</v>
      </c>
      <c r="EK134" s="144">
        <f t="shared" si="131"/>
        <v>3.141592654</v>
      </c>
      <c r="EL134" s="145">
        <f t="shared" si="132"/>
        <v>425200936291127</v>
      </c>
      <c r="EM134" s="140">
        <f t="shared" si="133"/>
        <v>1.570796327</v>
      </c>
      <c r="EN134" s="141">
        <f t="shared" si="134"/>
        <v>1.570796327</v>
      </c>
      <c r="EO134" s="141">
        <f t="shared" si="135"/>
        <v>1.570796327</v>
      </c>
      <c r="EP134" s="122">
        <f t="shared" si="136"/>
        <v>1.570796327</v>
      </c>
      <c r="EQ134" s="142">
        <f t="shared" si="137"/>
        <v>20620400.97</v>
      </c>
      <c r="ER134" s="130">
        <f t="shared" si="138"/>
        <v>20620400.97</v>
      </c>
      <c r="ES134" s="143">
        <f t="shared" si="139"/>
        <v>0.00000005414355998</v>
      </c>
      <c r="ET134" s="143">
        <f t="shared" si="140"/>
        <v>107146746.5</v>
      </c>
      <c r="EU134" s="143">
        <f t="shared" si="141"/>
        <v>1.570796327</v>
      </c>
      <c r="EV134" s="124">
        <f t="shared" si="142"/>
        <v>107146746.5</v>
      </c>
      <c r="EW134" s="144">
        <f t="shared" ref="EW134:EX134" si="2317">BY134+ES134</f>
        <v>-278724318.5</v>
      </c>
      <c r="EX134" s="144">
        <f t="shared" si="2317"/>
        <v>107146746.5</v>
      </c>
      <c r="EY134" s="144">
        <f t="shared" si="144"/>
        <v>2.774590463</v>
      </c>
      <c r="EZ134" s="145">
        <f t="shared" si="145"/>
        <v>298609562.8</v>
      </c>
      <c r="FA134" s="140">
        <f t="shared" si="146"/>
        <v>0.9248634875</v>
      </c>
      <c r="FB134" s="141">
        <f t="shared" si="147"/>
        <v>0.9248634875</v>
      </c>
      <c r="FC134" s="141">
        <f t="shared" si="148"/>
        <v>0.9248634875</v>
      </c>
      <c r="FD134" s="122">
        <f t="shared" si="149"/>
        <v>0.9248634875</v>
      </c>
      <c r="FE134" s="142">
        <f t="shared" si="150"/>
        <v>668.397121</v>
      </c>
      <c r="FF134" s="130">
        <f t="shared" si="151"/>
        <v>668.397121</v>
      </c>
      <c r="FG134" s="143">
        <f t="shared" si="152"/>
        <v>106.4451287</v>
      </c>
      <c r="FH134" s="143">
        <f t="shared" si="153"/>
        <v>141.2101443</v>
      </c>
      <c r="FI134" s="143">
        <f t="shared" si="154"/>
        <v>0.9248634875</v>
      </c>
      <c r="FJ134" s="124">
        <f t="shared" si="155"/>
        <v>176.8357155</v>
      </c>
      <c r="FK134" s="140">
        <f t="shared" si="156"/>
        <v>-6.283185307</v>
      </c>
      <c r="FL134" s="141">
        <f t="shared" si="157"/>
        <v>-6.283185307</v>
      </c>
      <c r="FM134" s="141">
        <f t="shared" si="158"/>
        <v>0</v>
      </c>
      <c r="FN134" s="122">
        <f t="shared" si="159"/>
        <v>0</v>
      </c>
      <c r="FO134" s="142">
        <f t="shared" si="160"/>
        <v>6560.270904</v>
      </c>
      <c r="FP134" s="130">
        <f t="shared" si="161"/>
        <v>6560.270904</v>
      </c>
      <c r="FQ134" s="143">
        <f t="shared" si="162"/>
        <v>-6560.270904</v>
      </c>
      <c r="FR134" s="143">
        <f t="shared" si="163"/>
        <v>0</v>
      </c>
      <c r="FS134" s="143">
        <f t="shared" si="164"/>
        <v>3.141592654</v>
      </c>
      <c r="FT134" s="124">
        <f t="shared" si="165"/>
        <v>6560.270904</v>
      </c>
      <c r="FU134" s="144">
        <f t="shared" si="166"/>
        <v>-281437.8325</v>
      </c>
      <c r="FV134" s="144">
        <f t="shared" si="167"/>
        <v>0</v>
      </c>
      <c r="FW134" s="144">
        <f t="shared" si="168"/>
        <v>-3.141592654</v>
      </c>
      <c r="FX134" s="145">
        <f t="shared" si="169"/>
        <v>281437.8325</v>
      </c>
      <c r="FY134" s="140">
        <f t="shared" si="170"/>
        <v>-3.141592654</v>
      </c>
      <c r="FZ134" s="140">
        <f t="shared" si="171"/>
        <v>-0.9248634875</v>
      </c>
      <c r="GA134" s="141">
        <f t="shared" si="172"/>
        <v>-4.066456141</v>
      </c>
      <c r="GB134" s="141">
        <f t="shared" si="173"/>
        <v>-4.066456141</v>
      </c>
      <c r="GC134" s="122">
        <f t="shared" si="174"/>
        <v>2.216729166</v>
      </c>
      <c r="GD134" s="142">
        <f t="shared" si="175"/>
        <v>281437.8325</v>
      </c>
      <c r="GE134" s="142">
        <f t="shared" si="176"/>
        <v>0.005654966234</v>
      </c>
      <c r="GF134" s="130">
        <f t="shared" si="177"/>
        <v>1591.521439</v>
      </c>
      <c r="GG134" s="143">
        <f t="shared" si="178"/>
        <v>-106.4451287</v>
      </c>
      <c r="GH134" s="143">
        <f t="shared" si="179"/>
        <v>141.2101443</v>
      </c>
      <c r="GI134" s="143">
        <f t="shared" si="180"/>
        <v>2.216729166</v>
      </c>
      <c r="GJ134" s="124">
        <f t="shared" si="181"/>
        <v>176.8357155</v>
      </c>
      <c r="GK134" s="146">
        <f t="shared" si="182"/>
        <v>-0.5</v>
      </c>
      <c r="GL134" s="127">
        <f t="shared" si="183"/>
        <v>-0.8660254038</v>
      </c>
      <c r="GM134" s="146">
        <f t="shared" si="184"/>
        <v>-2.094395102</v>
      </c>
      <c r="GN134" s="127">
        <f t="shared" si="185"/>
        <v>1</v>
      </c>
      <c r="GO134" s="147">
        <f t="shared" si="186"/>
        <v>-0.5</v>
      </c>
      <c r="GP134" s="128">
        <f t="shared" si="187"/>
        <v>0.8660254038</v>
      </c>
      <c r="GQ134" s="147">
        <f t="shared" si="188"/>
        <v>2.094395102</v>
      </c>
      <c r="GR134" s="128">
        <f t="shared" si="189"/>
        <v>1</v>
      </c>
      <c r="GS134" s="140">
        <f t="shared" si="190"/>
        <v>-2.094395102</v>
      </c>
      <c r="GT134" s="140">
        <f t="shared" si="191"/>
        <v>0.9248634875</v>
      </c>
      <c r="GU134" s="141">
        <f t="shared" si="192"/>
        <v>-1.169531615</v>
      </c>
      <c r="GV134" s="141">
        <f t="shared" si="193"/>
        <v>-1.169531615</v>
      </c>
      <c r="GW134" s="122">
        <f t="shared" si="194"/>
        <v>-1.169531615</v>
      </c>
      <c r="GX134" s="142">
        <f t="shared" si="195"/>
        <v>1</v>
      </c>
      <c r="GY134" s="142">
        <f t="shared" si="196"/>
        <v>176.8357155</v>
      </c>
      <c r="GZ134" s="130">
        <f t="shared" si="197"/>
        <v>176.8357155</v>
      </c>
      <c r="HA134" s="143">
        <f t="shared" si="198"/>
        <v>69.06900789</v>
      </c>
      <c r="HB134" s="143">
        <f t="shared" si="199"/>
        <v>-162.7892577</v>
      </c>
      <c r="HC134" s="143">
        <f t="shared" si="200"/>
        <v>-1.169531615</v>
      </c>
      <c r="HD134" s="124">
        <f t="shared" si="201"/>
        <v>176.8357155</v>
      </c>
      <c r="HE134" s="140">
        <f t="shared" si="202"/>
        <v>2.094395102</v>
      </c>
      <c r="HF134" s="140">
        <f t="shared" si="203"/>
        <v>2.216729166</v>
      </c>
      <c r="HG134" s="141">
        <f t="shared" si="204"/>
        <v>4.311124268</v>
      </c>
      <c r="HH134" s="141">
        <f t="shared" si="205"/>
        <v>4.311124268</v>
      </c>
      <c r="HI134" s="122">
        <f t="shared" si="206"/>
        <v>-1.972061039</v>
      </c>
      <c r="HJ134" s="142">
        <f t="shared" si="207"/>
        <v>1</v>
      </c>
      <c r="HK134" s="142">
        <f t="shared" si="208"/>
        <v>176.8357155</v>
      </c>
      <c r="HL134" s="130">
        <f t="shared" si="209"/>
        <v>176.8357155</v>
      </c>
      <c r="HM134" s="143">
        <f t="shared" si="210"/>
        <v>-69.06900789</v>
      </c>
      <c r="HN134" s="143">
        <f t="shared" si="211"/>
        <v>-162.7892577</v>
      </c>
      <c r="HO134" s="143">
        <f t="shared" si="212"/>
        <v>-1.972061039</v>
      </c>
      <c r="HP134" s="124">
        <f t="shared" si="213"/>
        <v>176.8357155</v>
      </c>
      <c r="HQ134" s="140">
        <f t="shared" si="214"/>
        <v>2.094395102</v>
      </c>
      <c r="HR134" s="140">
        <f t="shared" si="215"/>
        <v>0.9248634875</v>
      </c>
      <c r="HS134" s="141">
        <f t="shared" si="216"/>
        <v>3.01925859</v>
      </c>
      <c r="HT134" s="141">
        <f t="shared" si="217"/>
        <v>3.01925859</v>
      </c>
      <c r="HU134" s="122">
        <f t="shared" si="218"/>
        <v>3.01925859</v>
      </c>
      <c r="HV134" s="142">
        <f t="shared" si="219"/>
        <v>1</v>
      </c>
      <c r="HW134" s="142">
        <f t="shared" si="220"/>
        <v>176.8357155</v>
      </c>
      <c r="HX134" s="130">
        <f t="shared" si="221"/>
        <v>176.8357155</v>
      </c>
      <c r="HY134" s="143">
        <f t="shared" si="222"/>
        <v>-175.5141366</v>
      </c>
      <c r="HZ134" s="143">
        <f t="shared" si="223"/>
        <v>21.5791134</v>
      </c>
      <c r="IA134" s="143">
        <f t="shared" si="224"/>
        <v>3.01925859</v>
      </c>
      <c r="IB134" s="124">
        <f t="shared" si="225"/>
        <v>176.8357155</v>
      </c>
      <c r="IC134" s="140">
        <f t="shared" si="226"/>
        <v>-2.094395102</v>
      </c>
      <c r="ID134" s="140">
        <f t="shared" si="227"/>
        <v>2.216729166</v>
      </c>
      <c r="IE134" s="141">
        <f t="shared" si="228"/>
        <v>0.1223340637</v>
      </c>
      <c r="IF134" s="141">
        <f t="shared" si="229"/>
        <v>0.1223340637</v>
      </c>
      <c r="IG134" s="122">
        <f t="shared" si="230"/>
        <v>0.1223340637</v>
      </c>
      <c r="IH134" s="142">
        <f t="shared" si="231"/>
        <v>1</v>
      </c>
      <c r="II134" s="142">
        <f t="shared" si="232"/>
        <v>176.8357155</v>
      </c>
      <c r="IJ134" s="130">
        <f t="shared" si="233"/>
        <v>176.8357155</v>
      </c>
      <c r="IK134" s="143">
        <f t="shared" si="234"/>
        <v>175.5141366</v>
      </c>
      <c r="IL134" s="143">
        <f t="shared" si="235"/>
        <v>21.5791134</v>
      </c>
      <c r="IM134" s="143">
        <f t="shared" si="236"/>
        <v>0.1223340637</v>
      </c>
      <c r="IN134" s="124">
        <f t="shared" si="237"/>
        <v>176.8357155</v>
      </c>
    </row>
    <row r="135" ht="12.75" customHeight="1">
      <c r="A135" s="129">
        <f>'Cortez Cubic'!AP135</f>
        <v>-0.2187762226</v>
      </c>
      <c r="B135" s="129">
        <f>'Cortez Cubic'!AQ135</f>
        <v>4.053872591</v>
      </c>
      <c r="C135" s="129">
        <f>'Cortez Cubic'!AR135</f>
        <v>1328.751917</v>
      </c>
      <c r="D135" s="129">
        <f>'Cortez Cubic'!AS135</f>
        <v>-46297.20221</v>
      </c>
      <c r="E135" s="129">
        <f t="shared" ref="E135:H135" si="2318">0</f>
        <v>0</v>
      </c>
      <c r="F135" s="129">
        <f t="shared" si="2318"/>
        <v>0</v>
      </c>
      <c r="G135" s="129">
        <f t="shared" si="2318"/>
        <v>0</v>
      </c>
      <c r="H135" s="129">
        <f t="shared" si="2318"/>
        <v>0</v>
      </c>
      <c r="I135" s="110">
        <f>'Cortez Cubic'!I135</f>
        <v>34</v>
      </c>
      <c r="J135" s="130">
        <f t="shared" si="28"/>
        <v>41.148045</v>
      </c>
      <c r="K135" s="131">
        <f t="shared" si="29"/>
        <v>0</v>
      </c>
      <c r="L135" s="131">
        <f t="shared" si="30"/>
        <v>1</v>
      </c>
      <c r="M135" s="132">
        <f t="shared" si="31"/>
        <v>-7.148045004</v>
      </c>
      <c r="N135" s="133">
        <f t="shared" si="32"/>
        <v>20.14285172</v>
      </c>
      <c r="O135" s="134">
        <f t="shared" si="33"/>
        <v>61.29089673</v>
      </c>
      <c r="P135" s="134">
        <f t="shared" si="34"/>
        <v>0</v>
      </c>
      <c r="Q135" s="135">
        <f t="shared" si="35"/>
        <v>41.148045</v>
      </c>
      <c r="R135" s="135">
        <f t="shared" si="36"/>
        <v>0</v>
      </c>
      <c r="S135" s="136">
        <f t="shared" si="37"/>
        <v>-83.90917399</v>
      </c>
      <c r="T135" s="136">
        <f t="shared" si="38"/>
        <v>0</v>
      </c>
      <c r="U135" s="137">
        <f t="shared" ref="U135:X135" si="2319">ATAN2(A135,E135)</f>
        <v>3.141592654</v>
      </c>
      <c r="V135" s="137">
        <f t="shared" si="2319"/>
        <v>0</v>
      </c>
      <c r="W135" s="137">
        <f t="shared" si="2319"/>
        <v>0</v>
      </c>
      <c r="X135" s="137">
        <f t="shared" si="2319"/>
        <v>3.141592654</v>
      </c>
      <c r="Y135" s="137">
        <f t="shared" ref="Y135:AB135" si="2320">SQRT(POWER(A135,2)+POWER(E135,2))</f>
        <v>0.2187762226</v>
      </c>
      <c r="Z135" s="137">
        <f t="shared" si="2320"/>
        <v>4.053872591</v>
      </c>
      <c r="AA135" s="137">
        <f t="shared" si="2320"/>
        <v>1328.751917</v>
      </c>
      <c r="AB135" s="137">
        <f t="shared" si="2320"/>
        <v>46297.20221</v>
      </c>
      <c r="AC135" s="138">
        <f t="shared" ref="AC135:AF135" si="2321">U135-$U135</f>
        <v>0</v>
      </c>
      <c r="AD135" s="138">
        <f t="shared" si="2321"/>
        <v>-3.141592654</v>
      </c>
      <c r="AE135" s="138">
        <f t="shared" si="2321"/>
        <v>-3.141592654</v>
      </c>
      <c r="AF135" s="138">
        <f t="shared" si="2321"/>
        <v>0</v>
      </c>
      <c r="AG135" s="138">
        <f t="shared" ref="AG135:AJ135" si="2322">Y135/$Y135</f>
        <v>1</v>
      </c>
      <c r="AH135" s="138">
        <f t="shared" si="2322"/>
        <v>18.52976774</v>
      </c>
      <c r="AI135" s="138">
        <f t="shared" si="2322"/>
        <v>6073.566408</v>
      </c>
      <c r="AJ135" s="138">
        <f t="shared" si="2322"/>
        <v>211618.9852</v>
      </c>
      <c r="AK135" s="139">
        <f t="shared" ref="AK135:AN135" si="2323">AG135*COS(AC135)</f>
        <v>1</v>
      </c>
      <c r="AL135" s="139">
        <f t="shared" si="2323"/>
        <v>-18.52976774</v>
      </c>
      <c r="AM135" s="139">
        <f t="shared" si="2323"/>
        <v>-6073.566408</v>
      </c>
      <c r="AN135" s="139">
        <f t="shared" si="2323"/>
        <v>211618.9852</v>
      </c>
      <c r="AO135" s="129">
        <f t="shared" ref="AO135:AR135" si="2324">AG135*SIN(AC135)</f>
        <v>0</v>
      </c>
      <c r="AP135" s="129">
        <f t="shared" si="2324"/>
        <v>0</v>
      </c>
      <c r="AQ135" s="129">
        <f t="shared" si="2324"/>
        <v>0</v>
      </c>
      <c r="AR135" s="129">
        <f t="shared" si="2324"/>
        <v>0</v>
      </c>
      <c r="AS135" s="140">
        <f t="shared" si="45"/>
        <v>-9.424777961</v>
      </c>
      <c r="AT135" s="141">
        <f t="shared" si="46"/>
        <v>-9.424777961</v>
      </c>
      <c r="AU135" s="141">
        <f t="shared" si="47"/>
        <v>-3.141592654</v>
      </c>
      <c r="AV135" s="122">
        <f t="shared" si="48"/>
        <v>3.141592654</v>
      </c>
      <c r="AW135" s="142">
        <f t="shared" si="49"/>
        <v>6362.23823</v>
      </c>
      <c r="AX135" s="130">
        <f t="shared" si="50"/>
        <v>6362.23823</v>
      </c>
      <c r="AY135" s="143">
        <f t="shared" si="51"/>
        <v>12724.47646</v>
      </c>
      <c r="AZ135" s="143">
        <f t="shared" si="52"/>
        <v>0</v>
      </c>
      <c r="BA135" s="143">
        <f t="shared" si="53"/>
        <v>0</v>
      </c>
      <c r="BB135" s="124">
        <f t="shared" si="54"/>
        <v>12724.47646</v>
      </c>
      <c r="BC135" s="140">
        <f t="shared" ref="BC135:BD135" si="2325">BC$2*AD135</f>
        <v>-3.141592654</v>
      </c>
      <c r="BD135" s="140">
        <f t="shared" si="2325"/>
        <v>-3.141592654</v>
      </c>
      <c r="BE135" s="141">
        <f t="shared" si="56"/>
        <v>-6.283185307</v>
      </c>
      <c r="BF135" s="141">
        <f t="shared" si="57"/>
        <v>0</v>
      </c>
      <c r="BG135" s="122">
        <f t="shared" si="58"/>
        <v>0</v>
      </c>
      <c r="BH135" s="142">
        <f t="shared" ref="BH135:BI135" si="2326">POWER(AH135,BH$2)</f>
        <v>18.52976774</v>
      </c>
      <c r="BI135" s="142">
        <f t="shared" si="2326"/>
        <v>6073.566408</v>
      </c>
      <c r="BJ135" s="130">
        <f t="shared" si="60"/>
        <v>112541.7749</v>
      </c>
      <c r="BK135" s="143">
        <f t="shared" si="61"/>
        <v>1012875.974</v>
      </c>
      <c r="BL135" s="143">
        <f t="shared" si="62"/>
        <v>0</v>
      </c>
      <c r="BM135" s="143">
        <f t="shared" si="63"/>
        <v>0</v>
      </c>
      <c r="BN135" s="124">
        <f t="shared" si="64"/>
        <v>1012875.974</v>
      </c>
      <c r="BO135" s="140">
        <f t="shared" si="65"/>
        <v>0</v>
      </c>
      <c r="BP135" s="141">
        <f t="shared" si="66"/>
        <v>0</v>
      </c>
      <c r="BQ135" s="141">
        <f t="shared" si="67"/>
        <v>0</v>
      </c>
      <c r="BR135" s="122">
        <f t="shared" si="68"/>
        <v>0</v>
      </c>
      <c r="BS135" s="142">
        <f t="shared" si="69"/>
        <v>211618.9852</v>
      </c>
      <c r="BT135" s="130">
        <f t="shared" si="70"/>
        <v>211618.9852</v>
      </c>
      <c r="BU135" s="143">
        <f t="shared" si="71"/>
        <v>-5713712.601</v>
      </c>
      <c r="BV135" s="143">
        <f t="shared" si="72"/>
        <v>0</v>
      </c>
      <c r="BW135" s="143">
        <f t="shared" si="73"/>
        <v>3.141592654</v>
      </c>
      <c r="BX135" s="124">
        <f t="shared" si="74"/>
        <v>5713712.601</v>
      </c>
      <c r="BY135" s="144">
        <f t="shared" ref="BY135:BZ135" si="2327">AY135+BK135+BU135</f>
        <v>-4688112.15</v>
      </c>
      <c r="BZ135" s="144">
        <f t="shared" si="2327"/>
        <v>0</v>
      </c>
      <c r="CA135" s="144">
        <f t="shared" si="76"/>
        <v>-3.141592654</v>
      </c>
      <c r="CB135" s="145">
        <f t="shared" si="77"/>
        <v>4688112.15</v>
      </c>
      <c r="CC135" s="140">
        <f t="shared" ref="CC135:CD135" si="2328">CC$2*AD135</f>
        <v>-6.283185307</v>
      </c>
      <c r="CD135" s="140">
        <f t="shared" si="2328"/>
        <v>-6.283185307</v>
      </c>
      <c r="CE135" s="141">
        <f t="shared" si="79"/>
        <v>-12.56637061</v>
      </c>
      <c r="CF135" s="141">
        <f t="shared" si="80"/>
        <v>0</v>
      </c>
      <c r="CG135" s="122">
        <f t="shared" si="81"/>
        <v>0</v>
      </c>
      <c r="CH135" s="142">
        <f t="shared" ref="CH135:CI135" si="2329">POWER(AH135,CH$2)</f>
        <v>343.3522924</v>
      </c>
      <c r="CI135" s="142">
        <f t="shared" si="2329"/>
        <v>36888208.92</v>
      </c>
      <c r="CJ135" s="130">
        <f t="shared" si="83"/>
        <v>12665651093</v>
      </c>
      <c r="CK135" s="143">
        <f t="shared" si="84"/>
        <v>-12665651093</v>
      </c>
      <c r="CL135" s="143">
        <f t="shared" si="85"/>
        <v>0</v>
      </c>
      <c r="CM135" s="143">
        <f t="shared" si="86"/>
        <v>3.141592654</v>
      </c>
      <c r="CN135" s="124">
        <f t="shared" si="87"/>
        <v>12665651093</v>
      </c>
      <c r="CO135" s="140">
        <f t="shared" si="88"/>
        <v>-9.424777961</v>
      </c>
      <c r="CP135" s="141">
        <f t="shared" si="89"/>
        <v>-9.424777961</v>
      </c>
      <c r="CQ135" s="141">
        <f t="shared" si="90"/>
        <v>-3.141592654</v>
      </c>
      <c r="CR135" s="122">
        <f t="shared" si="91"/>
        <v>3.141592654</v>
      </c>
      <c r="CS135" s="142">
        <f t="shared" si="92"/>
        <v>224042986547</v>
      </c>
      <c r="CT135" s="130">
        <f t="shared" si="93"/>
        <v>224042986547</v>
      </c>
      <c r="CU135" s="143">
        <f t="shared" si="94"/>
        <v>-896171946189</v>
      </c>
      <c r="CV135" s="143">
        <f t="shared" si="95"/>
        <v>0.0001097494105</v>
      </c>
      <c r="CW135" s="143">
        <f t="shared" si="96"/>
        <v>3.141592654</v>
      </c>
      <c r="CX135" s="124">
        <f t="shared" si="97"/>
        <v>896171946189</v>
      </c>
      <c r="CY135" s="140">
        <f t="shared" si="98"/>
        <v>-9.424777961</v>
      </c>
      <c r="CZ135" s="140">
        <f t="shared" si="99"/>
        <v>0</v>
      </c>
      <c r="DA135" s="141">
        <f t="shared" si="100"/>
        <v>-9.424777961</v>
      </c>
      <c r="DB135" s="141">
        <f t="shared" si="101"/>
        <v>-3.141592654</v>
      </c>
      <c r="DC135" s="122">
        <f t="shared" si="102"/>
        <v>3.141592654</v>
      </c>
      <c r="DD135" s="142">
        <f t="shared" si="103"/>
        <v>6362.23823</v>
      </c>
      <c r="DE135" s="142">
        <f t="shared" si="104"/>
        <v>211618.9852</v>
      </c>
      <c r="DF135" s="130">
        <f t="shared" si="105"/>
        <v>1346370398</v>
      </c>
      <c r="DG135" s="143">
        <f t="shared" si="106"/>
        <v>-5385481591</v>
      </c>
      <c r="DH135" s="143">
        <f t="shared" si="107"/>
        <v>0.0000006595312793</v>
      </c>
      <c r="DI135" s="143">
        <f t="shared" si="108"/>
        <v>3.141592654</v>
      </c>
      <c r="DJ135" s="124">
        <f t="shared" si="109"/>
        <v>5385481591</v>
      </c>
      <c r="DK135" s="140">
        <f t="shared" ref="DK135:DM135" si="2330">DK$2*AD135</f>
        <v>-3.141592654</v>
      </c>
      <c r="DL135" s="140">
        <f t="shared" si="2330"/>
        <v>-3.141592654</v>
      </c>
      <c r="DM135" s="140">
        <f t="shared" si="2330"/>
        <v>0</v>
      </c>
      <c r="DN135" s="141">
        <f t="shared" si="111"/>
        <v>-6.283185307</v>
      </c>
      <c r="DO135" s="141">
        <f t="shared" si="112"/>
        <v>0</v>
      </c>
      <c r="DP135" s="122">
        <f t="shared" si="113"/>
        <v>0</v>
      </c>
      <c r="DQ135" s="142">
        <f t="shared" ref="DQ135:DS135" si="2331">POWER(AH135,DQ$2)</f>
        <v>18.52976774</v>
      </c>
      <c r="DR135" s="142">
        <f t="shared" si="2331"/>
        <v>6073.566408</v>
      </c>
      <c r="DS135" s="142">
        <f t="shared" si="2331"/>
        <v>211618.9852</v>
      </c>
      <c r="DT135" s="130">
        <f t="shared" si="115"/>
        <v>23815976194</v>
      </c>
      <c r="DU135" s="143">
        <f t="shared" si="116"/>
        <v>-428687571491</v>
      </c>
      <c r="DV135" s="143">
        <f t="shared" si="117"/>
        <v>0</v>
      </c>
      <c r="DW135" s="143">
        <f t="shared" si="118"/>
        <v>3.141592654</v>
      </c>
      <c r="DX135" s="124">
        <f t="shared" si="119"/>
        <v>428687571491</v>
      </c>
      <c r="DY135" s="140">
        <f t="shared" si="120"/>
        <v>0</v>
      </c>
      <c r="DZ135" s="141">
        <f t="shared" si="121"/>
        <v>0</v>
      </c>
      <c r="EA135" s="141">
        <f t="shared" si="122"/>
        <v>0</v>
      </c>
      <c r="EB135" s="122">
        <f t="shared" si="123"/>
        <v>0</v>
      </c>
      <c r="EC135" s="142">
        <f t="shared" si="124"/>
        <v>44782594901</v>
      </c>
      <c r="ED135" s="130">
        <f t="shared" si="125"/>
        <v>44782594901</v>
      </c>
      <c r="EE135" s="143">
        <f t="shared" si="126"/>
        <v>1209130062315</v>
      </c>
      <c r="EF135" s="143">
        <f t="shared" si="127"/>
        <v>0</v>
      </c>
      <c r="EG135" s="143">
        <f t="shared" si="128"/>
        <v>0</v>
      </c>
      <c r="EH135" s="124">
        <f t="shared" si="129"/>
        <v>1209130062315</v>
      </c>
      <c r="EI135" s="144">
        <f t="shared" ref="EI135:EJ135" si="2332">CK135+CU135+DG135+DU135+EE135</f>
        <v>-133780588050</v>
      </c>
      <c r="EJ135" s="144">
        <f t="shared" si="2332"/>
        <v>0.0001104089418</v>
      </c>
      <c r="EK135" s="144">
        <f t="shared" si="131"/>
        <v>3.141592654</v>
      </c>
      <c r="EL135" s="145">
        <f t="shared" si="132"/>
        <v>133780588050</v>
      </c>
      <c r="EM135" s="140">
        <f t="shared" si="133"/>
        <v>1.570796327</v>
      </c>
      <c r="EN135" s="141">
        <f t="shared" si="134"/>
        <v>1.570796327</v>
      </c>
      <c r="EO135" s="141">
        <f t="shared" si="135"/>
        <v>1.570796327</v>
      </c>
      <c r="EP135" s="122">
        <f t="shared" si="136"/>
        <v>1.570796327</v>
      </c>
      <c r="EQ135" s="142">
        <f t="shared" si="137"/>
        <v>365760.2877</v>
      </c>
      <c r="ER135" s="130">
        <f t="shared" si="138"/>
        <v>365760.2877</v>
      </c>
      <c r="ES135" s="143">
        <f t="shared" si="139"/>
        <v>0.0000000009603869538</v>
      </c>
      <c r="ET135" s="143">
        <f t="shared" si="140"/>
        <v>1900546.205</v>
      </c>
      <c r="EU135" s="143">
        <f t="shared" si="141"/>
        <v>1.570796327</v>
      </c>
      <c r="EV135" s="124">
        <f t="shared" si="142"/>
        <v>1900546.205</v>
      </c>
      <c r="EW135" s="144">
        <f t="shared" ref="EW135:EX135" si="2333">BY135+ES135</f>
        <v>-4688112.15</v>
      </c>
      <c r="EX135" s="144">
        <f t="shared" si="2333"/>
        <v>1900546.205</v>
      </c>
      <c r="EY135" s="144">
        <f t="shared" si="144"/>
        <v>2.756442439</v>
      </c>
      <c r="EZ135" s="145">
        <f t="shared" si="145"/>
        <v>5058702.542</v>
      </c>
      <c r="FA135" s="140">
        <f t="shared" si="146"/>
        <v>0.9188141463</v>
      </c>
      <c r="FB135" s="141">
        <f t="shared" si="147"/>
        <v>0.9188141463</v>
      </c>
      <c r="FC135" s="141">
        <f t="shared" si="148"/>
        <v>0.9188141463</v>
      </c>
      <c r="FD135" s="122">
        <f t="shared" si="149"/>
        <v>0.9188141463</v>
      </c>
      <c r="FE135" s="142">
        <f t="shared" si="150"/>
        <v>171.6641923</v>
      </c>
      <c r="FF135" s="130">
        <f t="shared" si="151"/>
        <v>171.6641923</v>
      </c>
      <c r="FG135" s="143">
        <f t="shared" si="152"/>
        <v>27.55715374</v>
      </c>
      <c r="FH135" s="143">
        <f t="shared" si="153"/>
        <v>36.10090953</v>
      </c>
      <c r="FI135" s="143">
        <f t="shared" si="154"/>
        <v>0.9188141463</v>
      </c>
      <c r="FJ135" s="124">
        <f t="shared" si="155"/>
        <v>45.41665323</v>
      </c>
      <c r="FK135" s="140">
        <f t="shared" si="156"/>
        <v>-6.283185307</v>
      </c>
      <c r="FL135" s="141">
        <f t="shared" si="157"/>
        <v>-6.283185307</v>
      </c>
      <c r="FM135" s="141">
        <f t="shared" si="158"/>
        <v>0</v>
      </c>
      <c r="FN135" s="122">
        <f t="shared" si="159"/>
        <v>0</v>
      </c>
      <c r="FO135" s="142">
        <f t="shared" si="160"/>
        <v>343.3522924</v>
      </c>
      <c r="FP135" s="130">
        <f t="shared" si="161"/>
        <v>343.3522924</v>
      </c>
      <c r="FQ135" s="143">
        <f t="shared" si="162"/>
        <v>-343.3522924</v>
      </c>
      <c r="FR135" s="143">
        <f t="shared" si="163"/>
        <v>0</v>
      </c>
      <c r="FS135" s="143">
        <f t="shared" si="164"/>
        <v>3.141592654</v>
      </c>
      <c r="FT135" s="124">
        <f t="shared" si="165"/>
        <v>343.3522924</v>
      </c>
      <c r="FU135" s="144">
        <f t="shared" si="166"/>
        <v>-18564.05152</v>
      </c>
      <c r="FV135" s="144">
        <f t="shared" si="167"/>
        <v>0</v>
      </c>
      <c r="FW135" s="144">
        <f t="shared" si="168"/>
        <v>-3.141592654</v>
      </c>
      <c r="FX135" s="145">
        <f t="shared" si="169"/>
        <v>18564.05152</v>
      </c>
      <c r="FY135" s="140">
        <f t="shared" si="170"/>
        <v>-3.141592654</v>
      </c>
      <c r="FZ135" s="140">
        <f t="shared" si="171"/>
        <v>-0.9188141463</v>
      </c>
      <c r="GA135" s="141">
        <f t="shared" si="172"/>
        <v>-4.0604068</v>
      </c>
      <c r="GB135" s="141">
        <f t="shared" si="173"/>
        <v>-4.0604068</v>
      </c>
      <c r="GC135" s="122">
        <f t="shared" si="174"/>
        <v>2.222778507</v>
      </c>
      <c r="GD135" s="142">
        <f t="shared" si="175"/>
        <v>18564.05152</v>
      </c>
      <c r="GE135" s="142">
        <f t="shared" si="176"/>
        <v>0.02201835514</v>
      </c>
      <c r="GF135" s="130">
        <f t="shared" si="177"/>
        <v>408.7498791</v>
      </c>
      <c r="GG135" s="143">
        <f t="shared" si="178"/>
        <v>-27.55715374</v>
      </c>
      <c r="GH135" s="143">
        <f t="shared" si="179"/>
        <v>36.10090953</v>
      </c>
      <c r="GI135" s="143">
        <f t="shared" si="180"/>
        <v>2.222778507</v>
      </c>
      <c r="GJ135" s="124">
        <f t="shared" si="181"/>
        <v>45.41665323</v>
      </c>
      <c r="GK135" s="146">
        <f t="shared" si="182"/>
        <v>-0.5</v>
      </c>
      <c r="GL135" s="127">
        <f t="shared" si="183"/>
        <v>-0.8660254038</v>
      </c>
      <c r="GM135" s="146">
        <f t="shared" si="184"/>
        <v>-2.094395102</v>
      </c>
      <c r="GN135" s="127">
        <f t="shared" si="185"/>
        <v>1</v>
      </c>
      <c r="GO135" s="147">
        <f t="shared" si="186"/>
        <v>-0.5</v>
      </c>
      <c r="GP135" s="128">
        <f t="shared" si="187"/>
        <v>0.8660254038</v>
      </c>
      <c r="GQ135" s="147">
        <f t="shared" si="188"/>
        <v>2.094395102</v>
      </c>
      <c r="GR135" s="128">
        <f t="shared" si="189"/>
        <v>1</v>
      </c>
      <c r="GS135" s="140">
        <f t="shared" si="190"/>
        <v>-2.094395102</v>
      </c>
      <c r="GT135" s="140">
        <f t="shared" si="191"/>
        <v>0.9188141463</v>
      </c>
      <c r="GU135" s="141">
        <f t="shared" si="192"/>
        <v>-1.175580956</v>
      </c>
      <c r="GV135" s="141">
        <f t="shared" si="193"/>
        <v>-1.175580956</v>
      </c>
      <c r="GW135" s="122">
        <f t="shared" si="194"/>
        <v>-1.175580956</v>
      </c>
      <c r="GX135" s="142">
        <f t="shared" si="195"/>
        <v>1</v>
      </c>
      <c r="GY135" s="142">
        <f t="shared" si="196"/>
        <v>45.41665323</v>
      </c>
      <c r="GZ135" s="130">
        <f t="shared" si="197"/>
        <v>45.41665323</v>
      </c>
      <c r="HA135" s="143">
        <f t="shared" si="198"/>
        <v>17.48572788</v>
      </c>
      <c r="HB135" s="143">
        <f t="shared" si="199"/>
        <v>-41.91564996</v>
      </c>
      <c r="HC135" s="143">
        <f t="shared" si="200"/>
        <v>-1.175580956</v>
      </c>
      <c r="HD135" s="124">
        <f t="shared" si="201"/>
        <v>45.41665323</v>
      </c>
      <c r="HE135" s="140">
        <f t="shared" si="202"/>
        <v>2.094395102</v>
      </c>
      <c r="HF135" s="140">
        <f t="shared" si="203"/>
        <v>2.222778507</v>
      </c>
      <c r="HG135" s="141">
        <f t="shared" si="204"/>
        <v>4.31717361</v>
      </c>
      <c r="HH135" s="141">
        <f t="shared" si="205"/>
        <v>4.31717361</v>
      </c>
      <c r="HI135" s="122">
        <f t="shared" si="206"/>
        <v>-1.966011697</v>
      </c>
      <c r="HJ135" s="142">
        <f t="shared" si="207"/>
        <v>1</v>
      </c>
      <c r="HK135" s="142">
        <f t="shared" si="208"/>
        <v>45.41665323</v>
      </c>
      <c r="HL135" s="130">
        <f t="shared" si="209"/>
        <v>45.41665323</v>
      </c>
      <c r="HM135" s="143">
        <f t="shared" si="210"/>
        <v>-17.48572788</v>
      </c>
      <c r="HN135" s="143">
        <f t="shared" si="211"/>
        <v>-41.91564996</v>
      </c>
      <c r="HO135" s="143">
        <f t="shared" si="212"/>
        <v>-1.966011697</v>
      </c>
      <c r="HP135" s="124">
        <f t="shared" si="213"/>
        <v>45.41665323</v>
      </c>
      <c r="HQ135" s="140">
        <f t="shared" si="214"/>
        <v>2.094395102</v>
      </c>
      <c r="HR135" s="140">
        <f t="shared" si="215"/>
        <v>0.9188141463</v>
      </c>
      <c r="HS135" s="141">
        <f t="shared" si="216"/>
        <v>3.013209249</v>
      </c>
      <c r="HT135" s="141">
        <f t="shared" si="217"/>
        <v>3.013209249</v>
      </c>
      <c r="HU135" s="122">
        <f t="shared" si="218"/>
        <v>3.013209249</v>
      </c>
      <c r="HV135" s="142">
        <f t="shared" si="219"/>
        <v>1</v>
      </c>
      <c r="HW135" s="142">
        <f t="shared" si="220"/>
        <v>45.41665323</v>
      </c>
      <c r="HX135" s="130">
        <f t="shared" si="221"/>
        <v>45.41665323</v>
      </c>
      <c r="HY135" s="143">
        <f t="shared" si="222"/>
        <v>-45.04288162</v>
      </c>
      <c r="HZ135" s="143">
        <f t="shared" si="223"/>
        <v>5.814740432</v>
      </c>
      <c r="IA135" s="143">
        <f t="shared" si="224"/>
        <v>3.013209249</v>
      </c>
      <c r="IB135" s="124">
        <f t="shared" si="225"/>
        <v>45.41665323</v>
      </c>
      <c r="IC135" s="140">
        <f t="shared" si="226"/>
        <v>-2.094395102</v>
      </c>
      <c r="ID135" s="140">
        <f t="shared" si="227"/>
        <v>2.222778507</v>
      </c>
      <c r="IE135" s="141">
        <f t="shared" si="228"/>
        <v>0.1283834049</v>
      </c>
      <c r="IF135" s="141">
        <f t="shared" si="229"/>
        <v>0.1283834049</v>
      </c>
      <c r="IG135" s="122">
        <f t="shared" si="230"/>
        <v>0.1283834049</v>
      </c>
      <c r="IH135" s="142">
        <f t="shared" si="231"/>
        <v>1</v>
      </c>
      <c r="II135" s="142">
        <f t="shared" si="232"/>
        <v>45.41665323</v>
      </c>
      <c r="IJ135" s="130">
        <f t="shared" si="233"/>
        <v>45.41665323</v>
      </c>
      <c r="IK135" s="143">
        <f t="shared" si="234"/>
        <v>45.04288162</v>
      </c>
      <c r="IL135" s="143">
        <f t="shared" si="235"/>
        <v>5.814740432</v>
      </c>
      <c r="IM135" s="143">
        <f t="shared" si="236"/>
        <v>0.1283834049</v>
      </c>
      <c r="IN135" s="124">
        <f t="shared" si="237"/>
        <v>45.41665323</v>
      </c>
    </row>
    <row r="136" ht="12.75" customHeight="1">
      <c r="A136" s="129">
        <f>'Cortez Cubic'!AP136</f>
        <v>-0.2187762226</v>
      </c>
      <c r="B136" s="129">
        <f>'Cortez Cubic'!AQ136</f>
        <v>6.002016956</v>
      </c>
      <c r="C136" s="129">
        <f>'Cortez Cubic'!AR136</f>
        <v>11274.03379</v>
      </c>
      <c r="D136" s="129">
        <f>'Cortez Cubic'!AS136</f>
        <v>-490796.7804</v>
      </c>
      <c r="E136" s="129">
        <f t="shared" ref="E136:H136" si="2334">0</f>
        <v>0</v>
      </c>
      <c r="F136" s="129">
        <f t="shared" si="2334"/>
        <v>0</v>
      </c>
      <c r="G136" s="129">
        <f t="shared" si="2334"/>
        <v>0</v>
      </c>
      <c r="H136" s="129">
        <f t="shared" si="2334"/>
        <v>0</v>
      </c>
      <c r="I136" s="110">
        <f>'Cortez Cubic'!I136</f>
        <v>37</v>
      </c>
      <c r="J136" s="130">
        <f t="shared" si="28"/>
        <v>44.16676163</v>
      </c>
      <c r="K136" s="131">
        <f t="shared" si="29"/>
        <v>0</v>
      </c>
      <c r="L136" s="131">
        <f t="shared" si="30"/>
        <v>1</v>
      </c>
      <c r="M136" s="132">
        <f t="shared" si="31"/>
        <v>-7.166761633</v>
      </c>
      <c r="N136" s="133">
        <f t="shared" si="32"/>
        <v>172.9959214</v>
      </c>
      <c r="O136" s="134">
        <f t="shared" si="33"/>
        <v>217.1626831</v>
      </c>
      <c r="P136" s="134">
        <f t="shared" si="34"/>
        <v>0</v>
      </c>
      <c r="Q136" s="135">
        <f t="shared" si="35"/>
        <v>44.16676163</v>
      </c>
      <c r="R136" s="135">
        <f t="shared" si="36"/>
        <v>0</v>
      </c>
      <c r="S136" s="136">
        <f t="shared" si="37"/>
        <v>-233.8949416</v>
      </c>
      <c r="T136" s="136">
        <f t="shared" si="38"/>
        <v>0</v>
      </c>
      <c r="U136" s="137">
        <f t="shared" ref="U136:X136" si="2335">ATAN2(A136,E136)</f>
        <v>3.141592654</v>
      </c>
      <c r="V136" s="137">
        <f t="shared" si="2335"/>
        <v>0</v>
      </c>
      <c r="W136" s="137">
        <f t="shared" si="2335"/>
        <v>0</v>
      </c>
      <c r="X136" s="137">
        <f t="shared" si="2335"/>
        <v>3.141592654</v>
      </c>
      <c r="Y136" s="137">
        <f t="shared" ref="Y136:AB136" si="2336">SQRT(POWER(A136,2)+POWER(E136,2))</f>
        <v>0.2187762226</v>
      </c>
      <c r="Z136" s="137">
        <f t="shared" si="2336"/>
        <v>6.002016956</v>
      </c>
      <c r="AA136" s="137">
        <f t="shared" si="2336"/>
        <v>11274.03379</v>
      </c>
      <c r="AB136" s="137">
        <f t="shared" si="2336"/>
        <v>490796.7804</v>
      </c>
      <c r="AC136" s="138">
        <f t="shared" ref="AC136:AF136" si="2337">U136-$U136</f>
        <v>0</v>
      </c>
      <c r="AD136" s="138">
        <f t="shared" si="2337"/>
        <v>-3.141592654</v>
      </c>
      <c r="AE136" s="138">
        <f t="shared" si="2337"/>
        <v>-3.141592654</v>
      </c>
      <c r="AF136" s="138">
        <f t="shared" si="2337"/>
        <v>0</v>
      </c>
      <c r="AG136" s="138">
        <f t="shared" ref="AG136:AJ136" si="2338">Y136/$Y136</f>
        <v>1</v>
      </c>
      <c r="AH136" s="138">
        <f t="shared" si="2338"/>
        <v>27.4345031</v>
      </c>
      <c r="AI136" s="138">
        <f t="shared" si="2338"/>
        <v>51532.26275</v>
      </c>
      <c r="AJ136" s="138">
        <f t="shared" si="2338"/>
        <v>2243373.501</v>
      </c>
      <c r="AK136" s="139">
        <f t="shared" ref="AK136:AN136" si="2339">AG136*COS(AC136)</f>
        <v>1</v>
      </c>
      <c r="AL136" s="139">
        <f t="shared" si="2339"/>
        <v>-27.4345031</v>
      </c>
      <c r="AM136" s="139">
        <f t="shared" si="2339"/>
        <v>-51532.26275</v>
      </c>
      <c r="AN136" s="139">
        <f t="shared" si="2339"/>
        <v>2243373.501</v>
      </c>
      <c r="AO136" s="129">
        <f t="shared" ref="AO136:AR136" si="2340">AG136*SIN(AC136)</f>
        <v>0</v>
      </c>
      <c r="AP136" s="129">
        <f t="shared" si="2340"/>
        <v>0</v>
      </c>
      <c r="AQ136" s="129">
        <f t="shared" si="2340"/>
        <v>0</v>
      </c>
      <c r="AR136" s="129">
        <f t="shared" si="2340"/>
        <v>0</v>
      </c>
      <c r="AS136" s="140">
        <f t="shared" si="45"/>
        <v>-9.424777961</v>
      </c>
      <c r="AT136" s="141">
        <f t="shared" si="46"/>
        <v>-9.424777961</v>
      </c>
      <c r="AU136" s="141">
        <f t="shared" si="47"/>
        <v>-3.141592654</v>
      </c>
      <c r="AV136" s="122">
        <f t="shared" si="48"/>
        <v>3.141592654</v>
      </c>
      <c r="AW136" s="142">
        <f t="shared" si="49"/>
        <v>20648.63253</v>
      </c>
      <c r="AX136" s="130">
        <f t="shared" si="50"/>
        <v>20648.63253</v>
      </c>
      <c r="AY136" s="143">
        <f t="shared" si="51"/>
        <v>41297.26506</v>
      </c>
      <c r="AZ136" s="143">
        <f t="shared" si="52"/>
        <v>0</v>
      </c>
      <c r="BA136" s="143">
        <f t="shared" si="53"/>
        <v>0</v>
      </c>
      <c r="BB136" s="124">
        <f t="shared" si="54"/>
        <v>41297.26506</v>
      </c>
      <c r="BC136" s="140">
        <f t="shared" ref="BC136:BD136" si="2341">BC$2*AD136</f>
        <v>-3.141592654</v>
      </c>
      <c r="BD136" s="140">
        <f t="shared" si="2341"/>
        <v>-3.141592654</v>
      </c>
      <c r="BE136" s="141">
        <f t="shared" si="56"/>
        <v>-6.283185307</v>
      </c>
      <c r="BF136" s="141">
        <f t="shared" si="57"/>
        <v>0</v>
      </c>
      <c r="BG136" s="122">
        <f t="shared" si="58"/>
        <v>0</v>
      </c>
      <c r="BH136" s="142">
        <f t="shared" ref="BH136:BI136" si="2342">POWER(AH136,BH$2)</f>
        <v>27.4345031</v>
      </c>
      <c r="BI136" s="142">
        <f t="shared" si="2342"/>
        <v>51532.26275</v>
      </c>
      <c r="BJ136" s="130">
        <f t="shared" si="60"/>
        <v>1413762.022</v>
      </c>
      <c r="BK136" s="143">
        <f t="shared" si="61"/>
        <v>12723858.2</v>
      </c>
      <c r="BL136" s="143">
        <f t="shared" si="62"/>
        <v>0</v>
      </c>
      <c r="BM136" s="143">
        <f t="shared" si="63"/>
        <v>0</v>
      </c>
      <c r="BN136" s="124">
        <f t="shared" si="64"/>
        <v>12723858.2</v>
      </c>
      <c r="BO136" s="140">
        <f t="shared" si="65"/>
        <v>0</v>
      </c>
      <c r="BP136" s="141">
        <f t="shared" si="66"/>
        <v>0</v>
      </c>
      <c r="BQ136" s="141">
        <f t="shared" si="67"/>
        <v>0</v>
      </c>
      <c r="BR136" s="122">
        <f t="shared" si="68"/>
        <v>0</v>
      </c>
      <c r="BS136" s="142">
        <f t="shared" si="69"/>
        <v>2243373.501</v>
      </c>
      <c r="BT136" s="130">
        <f t="shared" si="70"/>
        <v>2243373.501</v>
      </c>
      <c r="BU136" s="143">
        <f t="shared" si="71"/>
        <v>-60571084.53</v>
      </c>
      <c r="BV136" s="143">
        <f t="shared" si="72"/>
        <v>0</v>
      </c>
      <c r="BW136" s="143">
        <f t="shared" si="73"/>
        <v>3.141592654</v>
      </c>
      <c r="BX136" s="124">
        <f t="shared" si="74"/>
        <v>60571084.53</v>
      </c>
      <c r="BY136" s="144">
        <f t="shared" ref="BY136:BZ136" si="2343">AY136+BK136+BU136</f>
        <v>-47805929.06</v>
      </c>
      <c r="BZ136" s="144">
        <f t="shared" si="2343"/>
        <v>0</v>
      </c>
      <c r="CA136" s="144">
        <f t="shared" si="76"/>
        <v>-3.141592654</v>
      </c>
      <c r="CB136" s="145">
        <f t="shared" si="77"/>
        <v>47805929.06</v>
      </c>
      <c r="CC136" s="140">
        <f t="shared" ref="CC136:CD136" si="2344">CC$2*AD136</f>
        <v>-6.283185307</v>
      </c>
      <c r="CD136" s="140">
        <f t="shared" si="2344"/>
        <v>-6.283185307</v>
      </c>
      <c r="CE136" s="141">
        <f t="shared" si="79"/>
        <v>-12.56637061</v>
      </c>
      <c r="CF136" s="141">
        <f t="shared" si="80"/>
        <v>0</v>
      </c>
      <c r="CG136" s="122">
        <f t="shared" si="81"/>
        <v>0</v>
      </c>
      <c r="CH136" s="142">
        <f t="shared" ref="CH136:CI136" si="2345">POWER(AH136,CH$2)</f>
        <v>752.6519601</v>
      </c>
      <c r="CI136" s="142">
        <f t="shared" si="2345"/>
        <v>2655574104</v>
      </c>
      <c r="CJ136" s="130">
        <f t="shared" si="83"/>
        <v>1998723054289</v>
      </c>
      <c r="CK136" s="143">
        <f t="shared" si="84"/>
        <v>-1998723054289</v>
      </c>
      <c r="CL136" s="143">
        <f t="shared" si="85"/>
        <v>0</v>
      </c>
      <c r="CM136" s="143">
        <f t="shared" si="86"/>
        <v>3.141592654</v>
      </c>
      <c r="CN136" s="124">
        <f t="shared" si="87"/>
        <v>1998723054289</v>
      </c>
      <c r="CO136" s="140">
        <f t="shared" si="88"/>
        <v>-9.424777961</v>
      </c>
      <c r="CP136" s="141">
        <f t="shared" si="89"/>
        <v>-9.424777961</v>
      </c>
      <c r="CQ136" s="141">
        <f t="shared" si="90"/>
        <v>-3.141592654</v>
      </c>
      <c r="CR136" s="122">
        <f t="shared" si="91"/>
        <v>3.141592654</v>
      </c>
      <c r="CS136" s="142">
        <f t="shared" si="92"/>
        <v>136847742451133</v>
      </c>
      <c r="CT136" s="130">
        <f t="shared" si="93"/>
        <v>136847742451133</v>
      </c>
      <c r="CU136" s="143">
        <f t="shared" si="94"/>
        <v>-547390969804533</v>
      </c>
      <c r="CV136" s="143">
        <f t="shared" si="95"/>
        <v>0.06703605991</v>
      </c>
      <c r="CW136" s="143">
        <f t="shared" si="96"/>
        <v>3.141592654</v>
      </c>
      <c r="CX136" s="124">
        <f t="shared" si="97"/>
        <v>547390969804533</v>
      </c>
      <c r="CY136" s="140">
        <f t="shared" si="98"/>
        <v>-9.424777961</v>
      </c>
      <c r="CZ136" s="140">
        <f t="shared" si="99"/>
        <v>0</v>
      </c>
      <c r="DA136" s="141">
        <f t="shared" si="100"/>
        <v>-9.424777961</v>
      </c>
      <c r="DB136" s="141">
        <f t="shared" si="101"/>
        <v>-3.141592654</v>
      </c>
      <c r="DC136" s="122">
        <f t="shared" si="102"/>
        <v>3.141592654</v>
      </c>
      <c r="DD136" s="142">
        <f t="shared" si="103"/>
        <v>20648.63253</v>
      </c>
      <c r="DE136" s="142">
        <f t="shared" si="104"/>
        <v>2243373.501</v>
      </c>
      <c r="DF136" s="130">
        <f t="shared" si="105"/>
        <v>46322595046</v>
      </c>
      <c r="DG136" s="143">
        <f t="shared" si="106"/>
        <v>-185290380185</v>
      </c>
      <c r="DH136" s="143">
        <f t="shared" si="107"/>
        <v>0.0000226915271</v>
      </c>
      <c r="DI136" s="143">
        <f t="shared" si="108"/>
        <v>3.141592654</v>
      </c>
      <c r="DJ136" s="124">
        <f t="shared" si="109"/>
        <v>185290380185</v>
      </c>
      <c r="DK136" s="140">
        <f t="shared" ref="DK136:DM136" si="2346">DK$2*AD136</f>
        <v>-3.141592654</v>
      </c>
      <c r="DL136" s="140">
        <f t="shared" si="2346"/>
        <v>-3.141592654</v>
      </c>
      <c r="DM136" s="140">
        <f t="shared" si="2346"/>
        <v>0</v>
      </c>
      <c r="DN136" s="141">
        <f t="shared" si="111"/>
        <v>-6.283185307</v>
      </c>
      <c r="DO136" s="141">
        <f t="shared" si="112"/>
        <v>0</v>
      </c>
      <c r="DP136" s="122">
        <f t="shared" si="113"/>
        <v>0</v>
      </c>
      <c r="DQ136" s="142">
        <f t="shared" ref="DQ136:DS136" si="2347">POWER(AH136,DQ$2)</f>
        <v>27.4345031</v>
      </c>
      <c r="DR136" s="142">
        <f t="shared" si="2347"/>
        <v>51532.26275</v>
      </c>
      <c r="DS136" s="142">
        <f t="shared" si="2347"/>
        <v>2243373.501</v>
      </c>
      <c r="DT136" s="130">
        <f t="shared" si="115"/>
        <v>3171596256389</v>
      </c>
      <c r="DU136" s="143">
        <f t="shared" si="116"/>
        <v>-57088732615002</v>
      </c>
      <c r="DV136" s="143">
        <f t="shared" si="117"/>
        <v>0</v>
      </c>
      <c r="DW136" s="143">
        <f t="shared" si="118"/>
        <v>3.141592654</v>
      </c>
      <c r="DX136" s="124">
        <f t="shared" si="119"/>
        <v>57088732615002</v>
      </c>
      <c r="DY136" s="140">
        <f t="shared" si="120"/>
        <v>0</v>
      </c>
      <c r="DZ136" s="141">
        <f t="shared" si="121"/>
        <v>0</v>
      </c>
      <c r="EA136" s="141">
        <f t="shared" si="122"/>
        <v>0</v>
      </c>
      <c r="EB136" s="122">
        <f t="shared" si="123"/>
        <v>0</v>
      </c>
      <c r="EC136" s="142">
        <f t="shared" si="124"/>
        <v>5032724664858</v>
      </c>
      <c r="ED136" s="130">
        <f t="shared" si="125"/>
        <v>5032724664858</v>
      </c>
      <c r="EE136" s="143">
        <f t="shared" si="126"/>
        <v>135883565951162</v>
      </c>
      <c r="EF136" s="143">
        <f t="shared" si="127"/>
        <v>0</v>
      </c>
      <c r="EG136" s="143">
        <f t="shared" si="128"/>
        <v>0</v>
      </c>
      <c r="EH136" s="124">
        <f t="shared" si="129"/>
        <v>135883565951162</v>
      </c>
      <c r="EI136" s="144">
        <f t="shared" ref="EI136:EJ136" si="2348">CK136+CU136+DG136+DU136+EE136</f>
        <v>-470780149902847</v>
      </c>
      <c r="EJ136" s="144">
        <f t="shared" si="2348"/>
        <v>0.06705875143</v>
      </c>
      <c r="EK136" s="144">
        <f t="shared" si="131"/>
        <v>3.141592654</v>
      </c>
      <c r="EL136" s="145">
        <f t="shared" si="132"/>
        <v>470780149902847</v>
      </c>
      <c r="EM136" s="140">
        <f t="shared" si="133"/>
        <v>1.570796327</v>
      </c>
      <c r="EN136" s="141">
        <f t="shared" si="134"/>
        <v>1.570796327</v>
      </c>
      <c r="EO136" s="141">
        <f t="shared" si="135"/>
        <v>1.570796327</v>
      </c>
      <c r="EP136" s="122">
        <f t="shared" si="136"/>
        <v>1.570796327</v>
      </c>
      <c r="EQ136" s="142">
        <f t="shared" si="137"/>
        <v>21697468.74</v>
      </c>
      <c r="ER136" s="130">
        <f t="shared" si="138"/>
        <v>21697468.74</v>
      </c>
      <c r="ES136" s="143">
        <f t="shared" si="139"/>
        <v>0.000000006903539428</v>
      </c>
      <c r="ET136" s="143">
        <f t="shared" si="140"/>
        <v>112743354.8</v>
      </c>
      <c r="EU136" s="143">
        <f t="shared" si="141"/>
        <v>1.570796327</v>
      </c>
      <c r="EV136" s="124">
        <f t="shared" si="142"/>
        <v>112743354.8</v>
      </c>
      <c r="EW136" s="144">
        <f t="shared" ref="EW136:EX136" si="2349">BY136+ES136</f>
        <v>-47805929.06</v>
      </c>
      <c r="EX136" s="144">
        <f t="shared" si="2349"/>
        <v>112743354.8</v>
      </c>
      <c r="EY136" s="144">
        <f t="shared" si="144"/>
        <v>1.97184031</v>
      </c>
      <c r="EZ136" s="145">
        <f t="shared" si="145"/>
        <v>122460078.8</v>
      </c>
      <c r="FA136" s="140">
        <f t="shared" si="146"/>
        <v>0.6572801033</v>
      </c>
      <c r="FB136" s="141">
        <f t="shared" si="147"/>
        <v>0.6572801033</v>
      </c>
      <c r="FC136" s="141">
        <f t="shared" si="148"/>
        <v>0.6572801033</v>
      </c>
      <c r="FD136" s="122">
        <f t="shared" si="149"/>
        <v>0.6572801033</v>
      </c>
      <c r="FE136" s="142">
        <f t="shared" si="150"/>
        <v>496.5902383</v>
      </c>
      <c r="FF136" s="130">
        <f t="shared" si="151"/>
        <v>496.5902383</v>
      </c>
      <c r="FG136" s="143">
        <f t="shared" si="152"/>
        <v>104.0089243</v>
      </c>
      <c r="FH136" s="143">
        <f t="shared" si="153"/>
        <v>80.26949961</v>
      </c>
      <c r="FI136" s="143">
        <f t="shared" si="154"/>
        <v>0.6572801033</v>
      </c>
      <c r="FJ136" s="124">
        <f t="shared" si="155"/>
        <v>131.3813111</v>
      </c>
      <c r="FK136" s="140">
        <f t="shared" si="156"/>
        <v>-6.283185307</v>
      </c>
      <c r="FL136" s="141">
        <f t="shared" si="157"/>
        <v>-6.283185307</v>
      </c>
      <c r="FM136" s="141">
        <f t="shared" si="158"/>
        <v>0</v>
      </c>
      <c r="FN136" s="122">
        <f t="shared" si="159"/>
        <v>0</v>
      </c>
      <c r="FO136" s="142">
        <f t="shared" si="160"/>
        <v>752.6519601</v>
      </c>
      <c r="FP136" s="130">
        <f t="shared" si="161"/>
        <v>752.6519601</v>
      </c>
      <c r="FQ136" s="143">
        <f t="shared" si="162"/>
        <v>-752.6519601</v>
      </c>
      <c r="FR136" s="143">
        <f t="shared" si="163"/>
        <v>0</v>
      </c>
      <c r="FS136" s="143">
        <f t="shared" si="164"/>
        <v>3.141592654</v>
      </c>
      <c r="FT136" s="124">
        <f t="shared" si="165"/>
        <v>752.6519601</v>
      </c>
      <c r="FU136" s="144">
        <f t="shared" si="166"/>
        <v>-155349.4402</v>
      </c>
      <c r="FV136" s="144">
        <f t="shared" si="167"/>
        <v>0</v>
      </c>
      <c r="FW136" s="144">
        <f t="shared" si="168"/>
        <v>-3.141592654</v>
      </c>
      <c r="FX136" s="145">
        <f t="shared" si="169"/>
        <v>155349.4402</v>
      </c>
      <c r="FY136" s="140">
        <f t="shared" si="170"/>
        <v>-3.141592654</v>
      </c>
      <c r="FZ136" s="140">
        <f t="shared" si="171"/>
        <v>-0.6572801033</v>
      </c>
      <c r="GA136" s="141">
        <f t="shared" si="172"/>
        <v>-3.798872757</v>
      </c>
      <c r="GB136" s="141">
        <f t="shared" si="173"/>
        <v>-3.798872757</v>
      </c>
      <c r="GC136" s="122">
        <f t="shared" si="174"/>
        <v>2.48431255</v>
      </c>
      <c r="GD136" s="142">
        <f t="shared" si="175"/>
        <v>155349.4402</v>
      </c>
      <c r="GE136" s="142">
        <f t="shared" si="176"/>
        <v>0.007611432642</v>
      </c>
      <c r="GF136" s="130">
        <f t="shared" si="177"/>
        <v>1182.4318</v>
      </c>
      <c r="GG136" s="143">
        <f t="shared" si="178"/>
        <v>-104.0089243</v>
      </c>
      <c r="GH136" s="143">
        <f t="shared" si="179"/>
        <v>80.26949961</v>
      </c>
      <c r="GI136" s="143">
        <f t="shared" si="180"/>
        <v>2.48431255</v>
      </c>
      <c r="GJ136" s="124">
        <f t="shared" si="181"/>
        <v>131.3813111</v>
      </c>
      <c r="GK136" s="146">
        <f t="shared" si="182"/>
        <v>-0.5</v>
      </c>
      <c r="GL136" s="127">
        <f t="shared" si="183"/>
        <v>-0.8660254038</v>
      </c>
      <c r="GM136" s="146">
        <f t="shared" si="184"/>
        <v>-2.094395102</v>
      </c>
      <c r="GN136" s="127">
        <f t="shared" si="185"/>
        <v>1</v>
      </c>
      <c r="GO136" s="147">
        <f t="shared" si="186"/>
        <v>-0.5</v>
      </c>
      <c r="GP136" s="128">
        <f t="shared" si="187"/>
        <v>0.8660254038</v>
      </c>
      <c r="GQ136" s="147">
        <f t="shared" si="188"/>
        <v>2.094395102</v>
      </c>
      <c r="GR136" s="128">
        <f t="shared" si="189"/>
        <v>1</v>
      </c>
      <c r="GS136" s="140">
        <f t="shared" si="190"/>
        <v>-2.094395102</v>
      </c>
      <c r="GT136" s="140">
        <f t="shared" si="191"/>
        <v>0.6572801033</v>
      </c>
      <c r="GU136" s="141">
        <f t="shared" si="192"/>
        <v>-1.437114999</v>
      </c>
      <c r="GV136" s="141">
        <f t="shared" si="193"/>
        <v>-1.437114999</v>
      </c>
      <c r="GW136" s="122">
        <f t="shared" si="194"/>
        <v>-1.437114999</v>
      </c>
      <c r="GX136" s="142">
        <f t="shared" si="195"/>
        <v>1</v>
      </c>
      <c r="GY136" s="142">
        <f t="shared" si="196"/>
        <v>131.3813111</v>
      </c>
      <c r="GZ136" s="130">
        <f t="shared" si="197"/>
        <v>131.3813111</v>
      </c>
      <c r="HA136" s="143">
        <f t="shared" si="198"/>
        <v>17.51096363</v>
      </c>
      <c r="HB136" s="143">
        <f t="shared" si="199"/>
        <v>-130.2091205</v>
      </c>
      <c r="HC136" s="143">
        <f t="shared" si="200"/>
        <v>-1.437114999</v>
      </c>
      <c r="HD136" s="124">
        <f t="shared" si="201"/>
        <v>131.3813111</v>
      </c>
      <c r="HE136" s="140">
        <f t="shared" si="202"/>
        <v>2.094395102</v>
      </c>
      <c r="HF136" s="140">
        <f t="shared" si="203"/>
        <v>2.48431255</v>
      </c>
      <c r="HG136" s="141">
        <f t="shared" si="204"/>
        <v>4.578707653</v>
      </c>
      <c r="HH136" s="141">
        <f t="shared" si="205"/>
        <v>4.578707653</v>
      </c>
      <c r="HI136" s="122">
        <f t="shared" si="206"/>
        <v>-1.704477654</v>
      </c>
      <c r="HJ136" s="142">
        <f t="shared" si="207"/>
        <v>1</v>
      </c>
      <c r="HK136" s="142">
        <f t="shared" si="208"/>
        <v>131.3813111</v>
      </c>
      <c r="HL136" s="130">
        <f t="shared" si="209"/>
        <v>131.3813111</v>
      </c>
      <c r="HM136" s="143">
        <f t="shared" si="210"/>
        <v>-17.51096363</v>
      </c>
      <c r="HN136" s="143">
        <f t="shared" si="211"/>
        <v>-130.2091205</v>
      </c>
      <c r="HO136" s="143">
        <f t="shared" si="212"/>
        <v>-1.704477654</v>
      </c>
      <c r="HP136" s="124">
        <f t="shared" si="213"/>
        <v>131.3813111</v>
      </c>
      <c r="HQ136" s="140">
        <f t="shared" si="214"/>
        <v>2.094395102</v>
      </c>
      <c r="HR136" s="140">
        <f t="shared" si="215"/>
        <v>0.6572801033</v>
      </c>
      <c r="HS136" s="141">
        <f t="shared" si="216"/>
        <v>2.751675206</v>
      </c>
      <c r="HT136" s="141">
        <f t="shared" si="217"/>
        <v>2.751675206</v>
      </c>
      <c r="HU136" s="122">
        <f t="shared" si="218"/>
        <v>2.751675206</v>
      </c>
      <c r="HV136" s="142">
        <f t="shared" si="219"/>
        <v>1</v>
      </c>
      <c r="HW136" s="142">
        <f t="shared" si="220"/>
        <v>131.3813111</v>
      </c>
      <c r="HX136" s="130">
        <f t="shared" si="221"/>
        <v>131.3813111</v>
      </c>
      <c r="HY136" s="143">
        <f t="shared" si="222"/>
        <v>-121.519888</v>
      </c>
      <c r="HZ136" s="143">
        <f t="shared" si="223"/>
        <v>49.9396209</v>
      </c>
      <c r="IA136" s="143">
        <f t="shared" si="224"/>
        <v>2.751675206</v>
      </c>
      <c r="IB136" s="124">
        <f t="shared" si="225"/>
        <v>131.3813111</v>
      </c>
      <c r="IC136" s="140">
        <f t="shared" si="226"/>
        <v>-2.094395102</v>
      </c>
      <c r="ID136" s="140">
        <f t="shared" si="227"/>
        <v>2.48431255</v>
      </c>
      <c r="IE136" s="141">
        <f t="shared" si="228"/>
        <v>0.3899174479</v>
      </c>
      <c r="IF136" s="141">
        <f t="shared" si="229"/>
        <v>0.3899174479</v>
      </c>
      <c r="IG136" s="122">
        <f t="shared" si="230"/>
        <v>0.3899174479</v>
      </c>
      <c r="IH136" s="142">
        <f t="shared" si="231"/>
        <v>1</v>
      </c>
      <c r="II136" s="142">
        <f t="shared" si="232"/>
        <v>131.3813111</v>
      </c>
      <c r="IJ136" s="130">
        <f t="shared" si="233"/>
        <v>131.3813111</v>
      </c>
      <c r="IK136" s="143">
        <f t="shared" si="234"/>
        <v>121.519888</v>
      </c>
      <c r="IL136" s="143">
        <f t="shared" si="235"/>
        <v>49.9396209</v>
      </c>
      <c r="IM136" s="143">
        <f t="shared" si="236"/>
        <v>0.3899174479</v>
      </c>
      <c r="IN136" s="124">
        <f t="shared" si="237"/>
        <v>131.3813111</v>
      </c>
    </row>
    <row r="137" ht="12.75" customHeight="1">
      <c r="A137" s="129">
        <f>'Cortez Cubic'!AP137</f>
        <v>-0.2187762226</v>
      </c>
      <c r="B137" s="129">
        <f>'Cortez Cubic'!AQ137</f>
        <v>4.146272298</v>
      </c>
      <c r="C137" s="129">
        <f>'Cortez Cubic'!AR137</f>
        <v>5007.792291</v>
      </c>
      <c r="D137" s="129">
        <f>'Cortez Cubic'!AS137</f>
        <v>-321015.5852</v>
      </c>
      <c r="E137" s="129">
        <f t="shared" ref="E137:H137" si="2350">0</f>
        <v>0</v>
      </c>
      <c r="F137" s="129">
        <f t="shared" si="2350"/>
        <v>0</v>
      </c>
      <c r="G137" s="129">
        <f t="shared" si="2350"/>
        <v>0</v>
      </c>
      <c r="H137" s="129">
        <f t="shared" si="2350"/>
        <v>0</v>
      </c>
      <c r="I137" s="110">
        <f>'Cortez Cubic'!I137</f>
        <v>92</v>
      </c>
      <c r="J137" s="130">
        <f t="shared" si="28"/>
        <v>84.74825998</v>
      </c>
      <c r="K137" s="131">
        <f t="shared" si="29"/>
        <v>0</v>
      </c>
      <c r="L137" s="131">
        <f t="shared" si="30"/>
        <v>1</v>
      </c>
      <c r="M137" s="132">
        <f t="shared" si="31"/>
        <v>7.251740024</v>
      </c>
      <c r="N137" s="133">
        <f t="shared" si="32"/>
        <v>17.98624231</v>
      </c>
      <c r="O137" s="134">
        <f t="shared" si="33"/>
        <v>102.7345023</v>
      </c>
      <c r="P137" s="134">
        <f t="shared" si="34"/>
        <v>0</v>
      </c>
      <c r="Q137" s="135">
        <f t="shared" si="35"/>
        <v>84.74825998</v>
      </c>
      <c r="R137" s="135">
        <f t="shared" si="36"/>
        <v>0</v>
      </c>
      <c r="S137" s="136">
        <f t="shared" si="37"/>
        <v>-168.5306465</v>
      </c>
      <c r="T137" s="136">
        <f t="shared" si="38"/>
        <v>0</v>
      </c>
      <c r="U137" s="137">
        <f t="shared" ref="U137:X137" si="2351">ATAN2(A137,E137)</f>
        <v>3.141592654</v>
      </c>
      <c r="V137" s="137">
        <f t="shared" si="2351"/>
        <v>0</v>
      </c>
      <c r="W137" s="137">
        <f t="shared" si="2351"/>
        <v>0</v>
      </c>
      <c r="X137" s="137">
        <f t="shared" si="2351"/>
        <v>3.141592654</v>
      </c>
      <c r="Y137" s="137">
        <f t="shared" ref="Y137:AB137" si="2352">SQRT(POWER(A137,2)+POWER(E137,2))</f>
        <v>0.2187762226</v>
      </c>
      <c r="Z137" s="137">
        <f t="shared" si="2352"/>
        <v>4.146272298</v>
      </c>
      <c r="AA137" s="137">
        <f t="shared" si="2352"/>
        <v>5007.792291</v>
      </c>
      <c r="AB137" s="137">
        <f t="shared" si="2352"/>
        <v>321015.5852</v>
      </c>
      <c r="AC137" s="138">
        <f t="shared" ref="AC137:AF137" si="2353">U137-$U137</f>
        <v>0</v>
      </c>
      <c r="AD137" s="138">
        <f t="shared" si="2353"/>
        <v>-3.141592654</v>
      </c>
      <c r="AE137" s="138">
        <f t="shared" si="2353"/>
        <v>-3.141592654</v>
      </c>
      <c r="AF137" s="138">
        <f t="shared" si="2353"/>
        <v>0</v>
      </c>
      <c r="AG137" s="138">
        <f t="shared" ref="AG137:AJ137" si="2354">Y137/$Y137</f>
        <v>1</v>
      </c>
      <c r="AH137" s="138">
        <f t="shared" si="2354"/>
        <v>18.95211577</v>
      </c>
      <c r="AI137" s="138">
        <f t="shared" si="2354"/>
        <v>22890.02082</v>
      </c>
      <c r="AJ137" s="138">
        <f t="shared" si="2354"/>
        <v>1467323.923</v>
      </c>
      <c r="AK137" s="139">
        <f t="shared" ref="AK137:AN137" si="2355">AG137*COS(AC137)</f>
        <v>1</v>
      </c>
      <c r="AL137" s="139">
        <f t="shared" si="2355"/>
        <v>-18.95211577</v>
      </c>
      <c r="AM137" s="139">
        <f t="shared" si="2355"/>
        <v>-22890.02082</v>
      </c>
      <c r="AN137" s="139">
        <f t="shared" si="2355"/>
        <v>1467323.923</v>
      </c>
      <c r="AO137" s="129">
        <f t="shared" ref="AO137:AR137" si="2356">AG137*SIN(AC137)</f>
        <v>0</v>
      </c>
      <c r="AP137" s="129">
        <f t="shared" si="2356"/>
        <v>0</v>
      </c>
      <c r="AQ137" s="129">
        <f t="shared" si="2356"/>
        <v>0</v>
      </c>
      <c r="AR137" s="129">
        <f t="shared" si="2356"/>
        <v>0</v>
      </c>
      <c r="AS137" s="140">
        <f t="shared" si="45"/>
        <v>-9.424777961</v>
      </c>
      <c r="AT137" s="141">
        <f t="shared" si="46"/>
        <v>-9.424777961</v>
      </c>
      <c r="AU137" s="141">
        <f t="shared" si="47"/>
        <v>-3.141592654</v>
      </c>
      <c r="AV137" s="122">
        <f t="shared" si="48"/>
        <v>3.141592654</v>
      </c>
      <c r="AW137" s="142">
        <f t="shared" si="49"/>
        <v>6807.271965</v>
      </c>
      <c r="AX137" s="130">
        <f t="shared" si="50"/>
        <v>6807.271965</v>
      </c>
      <c r="AY137" s="143">
        <f t="shared" si="51"/>
        <v>13614.54393</v>
      </c>
      <c r="AZ137" s="143">
        <f t="shared" si="52"/>
        <v>0</v>
      </c>
      <c r="BA137" s="143">
        <f t="shared" si="53"/>
        <v>0</v>
      </c>
      <c r="BB137" s="124">
        <f t="shared" si="54"/>
        <v>13614.54393</v>
      </c>
      <c r="BC137" s="140">
        <f t="shared" ref="BC137:BD137" si="2357">BC$2*AD137</f>
        <v>-3.141592654</v>
      </c>
      <c r="BD137" s="140">
        <f t="shared" si="2357"/>
        <v>-3.141592654</v>
      </c>
      <c r="BE137" s="141">
        <f t="shared" si="56"/>
        <v>-6.283185307</v>
      </c>
      <c r="BF137" s="141">
        <f t="shared" si="57"/>
        <v>0</v>
      </c>
      <c r="BG137" s="122">
        <f t="shared" si="58"/>
        <v>0</v>
      </c>
      <c r="BH137" s="142">
        <f t="shared" ref="BH137:BI137" si="2358">POWER(AH137,BH$2)</f>
        <v>18.95211577</v>
      </c>
      <c r="BI137" s="142">
        <f t="shared" si="2358"/>
        <v>22890.02082</v>
      </c>
      <c r="BJ137" s="130">
        <f t="shared" si="60"/>
        <v>433814.3246</v>
      </c>
      <c r="BK137" s="143">
        <f t="shared" si="61"/>
        <v>3904328.921</v>
      </c>
      <c r="BL137" s="143">
        <f t="shared" si="62"/>
        <v>0</v>
      </c>
      <c r="BM137" s="143">
        <f t="shared" si="63"/>
        <v>0</v>
      </c>
      <c r="BN137" s="124">
        <f t="shared" si="64"/>
        <v>3904328.921</v>
      </c>
      <c r="BO137" s="140">
        <f t="shared" si="65"/>
        <v>0</v>
      </c>
      <c r="BP137" s="141">
        <f t="shared" si="66"/>
        <v>0</v>
      </c>
      <c r="BQ137" s="141">
        <f t="shared" si="67"/>
        <v>0</v>
      </c>
      <c r="BR137" s="122">
        <f t="shared" si="68"/>
        <v>0</v>
      </c>
      <c r="BS137" s="142">
        <f t="shared" si="69"/>
        <v>1467323.923</v>
      </c>
      <c r="BT137" s="130">
        <f t="shared" si="70"/>
        <v>1467323.923</v>
      </c>
      <c r="BU137" s="143">
        <f t="shared" si="71"/>
        <v>-39617745.92</v>
      </c>
      <c r="BV137" s="143">
        <f t="shared" si="72"/>
        <v>0</v>
      </c>
      <c r="BW137" s="143">
        <f t="shared" si="73"/>
        <v>3.141592654</v>
      </c>
      <c r="BX137" s="124">
        <f t="shared" si="74"/>
        <v>39617745.92</v>
      </c>
      <c r="BY137" s="144">
        <f t="shared" ref="BY137:BZ137" si="2359">AY137+BK137+BU137</f>
        <v>-35699802.45</v>
      </c>
      <c r="BZ137" s="144">
        <f t="shared" si="2359"/>
        <v>0</v>
      </c>
      <c r="CA137" s="144">
        <f t="shared" si="76"/>
        <v>-3.141592654</v>
      </c>
      <c r="CB137" s="145">
        <f t="shared" si="77"/>
        <v>35699802.45</v>
      </c>
      <c r="CC137" s="140">
        <f t="shared" ref="CC137:CD137" si="2360">CC$2*AD137</f>
        <v>-6.283185307</v>
      </c>
      <c r="CD137" s="140">
        <f t="shared" si="2360"/>
        <v>-6.283185307</v>
      </c>
      <c r="CE137" s="141">
        <f t="shared" si="79"/>
        <v>-12.56637061</v>
      </c>
      <c r="CF137" s="141">
        <f t="shared" si="80"/>
        <v>0</v>
      </c>
      <c r="CG137" s="122">
        <f t="shared" si="81"/>
        <v>0</v>
      </c>
      <c r="CH137" s="142">
        <f t="shared" ref="CH137:CI137" si="2361">POWER(AH137,CH$2)</f>
        <v>359.1826922</v>
      </c>
      <c r="CI137" s="142">
        <f t="shared" si="2361"/>
        <v>523953053.2</v>
      </c>
      <c r="CJ137" s="130">
        <f t="shared" si="83"/>
        <v>188194868235</v>
      </c>
      <c r="CK137" s="143">
        <f t="shared" si="84"/>
        <v>-188194868235</v>
      </c>
      <c r="CL137" s="143">
        <f t="shared" si="85"/>
        <v>0</v>
      </c>
      <c r="CM137" s="143">
        <f t="shared" si="86"/>
        <v>3.141592654</v>
      </c>
      <c r="CN137" s="124">
        <f t="shared" si="87"/>
        <v>188194868235</v>
      </c>
      <c r="CO137" s="140">
        <f t="shared" si="88"/>
        <v>-9.424777961</v>
      </c>
      <c r="CP137" s="141">
        <f t="shared" si="89"/>
        <v>-9.424777961</v>
      </c>
      <c r="CQ137" s="141">
        <f t="shared" si="90"/>
        <v>-3.141592654</v>
      </c>
      <c r="CR137" s="122">
        <f t="shared" si="91"/>
        <v>3.141592654</v>
      </c>
      <c r="CS137" s="142">
        <f t="shared" si="92"/>
        <v>11993296298701</v>
      </c>
      <c r="CT137" s="130">
        <f t="shared" si="93"/>
        <v>11993296298701</v>
      </c>
      <c r="CU137" s="143">
        <f t="shared" si="94"/>
        <v>-47973185194803</v>
      </c>
      <c r="CV137" s="143">
        <f t="shared" si="95"/>
        <v>0.005875020769</v>
      </c>
      <c r="CW137" s="143">
        <f t="shared" si="96"/>
        <v>3.141592654</v>
      </c>
      <c r="CX137" s="124">
        <f t="shared" si="97"/>
        <v>47973185194803</v>
      </c>
      <c r="CY137" s="140">
        <f t="shared" si="98"/>
        <v>-9.424777961</v>
      </c>
      <c r="CZ137" s="140">
        <f t="shared" si="99"/>
        <v>0</v>
      </c>
      <c r="DA137" s="141">
        <f t="shared" si="100"/>
        <v>-9.424777961</v>
      </c>
      <c r="DB137" s="141">
        <f t="shared" si="101"/>
        <v>-3.141592654</v>
      </c>
      <c r="DC137" s="122">
        <f t="shared" si="102"/>
        <v>3.141592654</v>
      </c>
      <c r="DD137" s="142">
        <f t="shared" si="103"/>
        <v>6807.271965</v>
      </c>
      <c r="DE137" s="142">
        <f t="shared" si="104"/>
        <v>1467323.923</v>
      </c>
      <c r="DF137" s="130">
        <f t="shared" si="105"/>
        <v>9988473003</v>
      </c>
      <c r="DG137" s="143">
        <f t="shared" si="106"/>
        <v>-39953892012</v>
      </c>
      <c r="DH137" s="143">
        <f t="shared" si="107"/>
        <v>0.000004892940597</v>
      </c>
      <c r="DI137" s="143">
        <f t="shared" si="108"/>
        <v>3.141592654</v>
      </c>
      <c r="DJ137" s="124">
        <f t="shared" si="109"/>
        <v>39953892012</v>
      </c>
      <c r="DK137" s="140">
        <f t="shared" ref="DK137:DM137" si="2362">DK$2*AD137</f>
        <v>-3.141592654</v>
      </c>
      <c r="DL137" s="140">
        <f t="shared" si="2362"/>
        <v>-3.141592654</v>
      </c>
      <c r="DM137" s="140">
        <f t="shared" si="2362"/>
        <v>0</v>
      </c>
      <c r="DN137" s="141">
        <f t="shared" si="111"/>
        <v>-6.283185307</v>
      </c>
      <c r="DO137" s="141">
        <f t="shared" si="112"/>
        <v>0</v>
      </c>
      <c r="DP137" s="122">
        <f t="shared" si="113"/>
        <v>0</v>
      </c>
      <c r="DQ137" s="142">
        <f t="shared" ref="DQ137:DS137" si="2363">POWER(AH137,DQ$2)</f>
        <v>18.95211577</v>
      </c>
      <c r="DR137" s="142">
        <f t="shared" si="2363"/>
        <v>22890.02082</v>
      </c>
      <c r="DS137" s="142">
        <f t="shared" si="2363"/>
        <v>1467323.923</v>
      </c>
      <c r="DT137" s="130">
        <f t="shared" si="115"/>
        <v>636546136557</v>
      </c>
      <c r="DU137" s="143">
        <f t="shared" si="116"/>
        <v>-11457830458027</v>
      </c>
      <c r="DV137" s="143">
        <f t="shared" si="117"/>
        <v>0</v>
      </c>
      <c r="DW137" s="143">
        <f t="shared" si="118"/>
        <v>3.141592654</v>
      </c>
      <c r="DX137" s="124">
        <f t="shared" si="119"/>
        <v>11457830458027</v>
      </c>
      <c r="DY137" s="140">
        <f t="shared" si="120"/>
        <v>0</v>
      </c>
      <c r="DZ137" s="141">
        <f t="shared" si="121"/>
        <v>0</v>
      </c>
      <c r="EA137" s="141">
        <f t="shared" si="122"/>
        <v>0</v>
      </c>
      <c r="EB137" s="122">
        <f t="shared" si="123"/>
        <v>0</v>
      </c>
      <c r="EC137" s="142">
        <f t="shared" si="124"/>
        <v>2153039494460</v>
      </c>
      <c r="ED137" s="130">
        <f t="shared" si="125"/>
        <v>2153039494460</v>
      </c>
      <c r="EE137" s="143">
        <f t="shared" si="126"/>
        <v>58132066350420</v>
      </c>
      <c r="EF137" s="143">
        <f t="shared" si="127"/>
        <v>0</v>
      </c>
      <c r="EG137" s="143">
        <f t="shared" si="128"/>
        <v>0</v>
      </c>
      <c r="EH137" s="124">
        <f t="shared" si="129"/>
        <v>58132066350420</v>
      </c>
      <c r="EI137" s="144">
        <f t="shared" ref="EI137:EJ137" si="2364">CK137+CU137+DG137+DU137+EE137</f>
        <v>-1527098062657</v>
      </c>
      <c r="EJ137" s="144">
        <f t="shared" si="2364"/>
        <v>0.00587991371</v>
      </c>
      <c r="EK137" s="144">
        <f t="shared" si="131"/>
        <v>3.141592654</v>
      </c>
      <c r="EL137" s="145">
        <f t="shared" si="132"/>
        <v>1527098062657</v>
      </c>
      <c r="EM137" s="140">
        <f t="shared" si="133"/>
        <v>1.570796327</v>
      </c>
      <c r="EN137" s="141">
        <f t="shared" si="134"/>
        <v>1.570796327</v>
      </c>
      <c r="EO137" s="141">
        <f t="shared" si="135"/>
        <v>1.570796327</v>
      </c>
      <c r="EP137" s="122">
        <f t="shared" si="136"/>
        <v>1.570796327</v>
      </c>
      <c r="EQ137" s="142">
        <f t="shared" si="137"/>
        <v>1235758.092</v>
      </c>
      <c r="ER137" s="130">
        <f t="shared" si="138"/>
        <v>1235758.092</v>
      </c>
      <c r="ES137" s="143">
        <f t="shared" si="139"/>
        <v>0.00000001179950449</v>
      </c>
      <c r="ET137" s="143">
        <f t="shared" si="140"/>
        <v>6421187.405</v>
      </c>
      <c r="EU137" s="143">
        <f t="shared" si="141"/>
        <v>1.570796327</v>
      </c>
      <c r="EV137" s="124">
        <f t="shared" si="142"/>
        <v>6421187.405</v>
      </c>
      <c r="EW137" s="144">
        <f t="shared" ref="EW137:EX137" si="2365">BY137+ES137</f>
        <v>-35699802.45</v>
      </c>
      <c r="EX137" s="144">
        <f t="shared" si="2365"/>
        <v>6421187.405</v>
      </c>
      <c r="EY137" s="144">
        <f t="shared" si="144"/>
        <v>2.96362933</v>
      </c>
      <c r="EZ137" s="145">
        <f t="shared" si="145"/>
        <v>36272683.15</v>
      </c>
      <c r="FA137" s="140">
        <f t="shared" si="146"/>
        <v>0.9878764434</v>
      </c>
      <c r="FB137" s="141">
        <f t="shared" si="147"/>
        <v>0.9878764434</v>
      </c>
      <c r="FC137" s="141">
        <f t="shared" si="148"/>
        <v>0.9878764434</v>
      </c>
      <c r="FD137" s="122">
        <f t="shared" si="149"/>
        <v>0.9878764434</v>
      </c>
      <c r="FE137" s="142">
        <f t="shared" si="150"/>
        <v>331.0243139</v>
      </c>
      <c r="FF137" s="130">
        <f t="shared" si="151"/>
        <v>331.0243139</v>
      </c>
      <c r="FG137" s="143">
        <f t="shared" si="152"/>
        <v>48.20856518</v>
      </c>
      <c r="FH137" s="143">
        <f t="shared" si="153"/>
        <v>73.11532242</v>
      </c>
      <c r="FI137" s="143">
        <f t="shared" si="154"/>
        <v>0.9878764434</v>
      </c>
      <c r="FJ137" s="124">
        <f t="shared" si="155"/>
        <v>87.57805735</v>
      </c>
      <c r="FK137" s="140">
        <f t="shared" si="156"/>
        <v>-6.283185307</v>
      </c>
      <c r="FL137" s="141">
        <f t="shared" si="157"/>
        <v>-6.283185307</v>
      </c>
      <c r="FM137" s="141">
        <f t="shared" si="158"/>
        <v>0</v>
      </c>
      <c r="FN137" s="122">
        <f t="shared" si="159"/>
        <v>0</v>
      </c>
      <c r="FO137" s="142">
        <f t="shared" si="160"/>
        <v>359.1826922</v>
      </c>
      <c r="FP137" s="130">
        <f t="shared" si="161"/>
        <v>359.1826922</v>
      </c>
      <c r="FQ137" s="143">
        <f t="shared" si="162"/>
        <v>-359.1826922</v>
      </c>
      <c r="FR137" s="143">
        <f t="shared" si="163"/>
        <v>0</v>
      </c>
      <c r="FS137" s="143">
        <f t="shared" si="164"/>
        <v>3.141592654</v>
      </c>
      <c r="FT137" s="124">
        <f t="shared" si="165"/>
        <v>359.1826922</v>
      </c>
      <c r="FU137" s="144">
        <f t="shared" si="166"/>
        <v>-69029.24516</v>
      </c>
      <c r="FV137" s="144">
        <f t="shared" si="167"/>
        <v>0</v>
      </c>
      <c r="FW137" s="144">
        <f t="shared" si="168"/>
        <v>-3.141592654</v>
      </c>
      <c r="FX137" s="145">
        <f t="shared" si="169"/>
        <v>69029.24516</v>
      </c>
      <c r="FY137" s="140">
        <f t="shared" si="170"/>
        <v>-3.141592654</v>
      </c>
      <c r="FZ137" s="140">
        <f t="shared" si="171"/>
        <v>-0.9878764434</v>
      </c>
      <c r="GA137" s="141">
        <f t="shared" si="172"/>
        <v>-4.129469097</v>
      </c>
      <c r="GB137" s="141">
        <f t="shared" si="173"/>
        <v>-4.129469097</v>
      </c>
      <c r="GC137" s="122">
        <f t="shared" si="174"/>
        <v>2.15371621</v>
      </c>
      <c r="GD137" s="142">
        <f t="shared" si="175"/>
        <v>69029.24516</v>
      </c>
      <c r="GE137" s="142">
        <f t="shared" si="176"/>
        <v>0.01141838527</v>
      </c>
      <c r="GF137" s="130">
        <f t="shared" si="177"/>
        <v>788.2025161</v>
      </c>
      <c r="GG137" s="143">
        <f t="shared" si="178"/>
        <v>-48.20856518</v>
      </c>
      <c r="GH137" s="143">
        <f t="shared" si="179"/>
        <v>73.11532242</v>
      </c>
      <c r="GI137" s="143">
        <f t="shared" si="180"/>
        <v>2.15371621</v>
      </c>
      <c r="GJ137" s="124">
        <f t="shared" si="181"/>
        <v>87.57805735</v>
      </c>
      <c r="GK137" s="146">
        <f t="shared" si="182"/>
        <v>-0.5</v>
      </c>
      <c r="GL137" s="127">
        <f t="shared" si="183"/>
        <v>-0.8660254038</v>
      </c>
      <c r="GM137" s="146">
        <f t="shared" si="184"/>
        <v>-2.094395102</v>
      </c>
      <c r="GN137" s="127">
        <f t="shared" si="185"/>
        <v>1</v>
      </c>
      <c r="GO137" s="147">
        <f t="shared" si="186"/>
        <v>-0.5</v>
      </c>
      <c r="GP137" s="128">
        <f t="shared" si="187"/>
        <v>0.8660254038</v>
      </c>
      <c r="GQ137" s="147">
        <f t="shared" si="188"/>
        <v>2.094395102</v>
      </c>
      <c r="GR137" s="128">
        <f t="shared" si="189"/>
        <v>1</v>
      </c>
      <c r="GS137" s="140">
        <f t="shared" si="190"/>
        <v>-2.094395102</v>
      </c>
      <c r="GT137" s="140">
        <f t="shared" si="191"/>
        <v>0.9878764434</v>
      </c>
      <c r="GU137" s="141">
        <f t="shared" si="192"/>
        <v>-1.106518659</v>
      </c>
      <c r="GV137" s="141">
        <f t="shared" si="193"/>
        <v>-1.106518659</v>
      </c>
      <c r="GW137" s="122">
        <f t="shared" si="194"/>
        <v>-1.106518659</v>
      </c>
      <c r="GX137" s="142">
        <f t="shared" si="195"/>
        <v>1</v>
      </c>
      <c r="GY137" s="142">
        <f t="shared" si="196"/>
        <v>87.57805735</v>
      </c>
      <c r="GZ137" s="130">
        <f t="shared" si="197"/>
        <v>87.57805735</v>
      </c>
      <c r="HA137" s="143">
        <f t="shared" si="198"/>
        <v>39.21544403</v>
      </c>
      <c r="HB137" s="143">
        <f t="shared" si="199"/>
        <v>-78.30750334</v>
      </c>
      <c r="HC137" s="143">
        <f t="shared" si="200"/>
        <v>-1.106518659</v>
      </c>
      <c r="HD137" s="124">
        <f t="shared" si="201"/>
        <v>87.57805735</v>
      </c>
      <c r="HE137" s="140">
        <f t="shared" si="202"/>
        <v>2.094395102</v>
      </c>
      <c r="HF137" s="140">
        <f t="shared" si="203"/>
        <v>2.15371621</v>
      </c>
      <c r="HG137" s="141">
        <f t="shared" si="204"/>
        <v>4.248111313</v>
      </c>
      <c r="HH137" s="141">
        <f t="shared" si="205"/>
        <v>4.248111313</v>
      </c>
      <c r="HI137" s="122">
        <f t="shared" si="206"/>
        <v>-2.035073995</v>
      </c>
      <c r="HJ137" s="142">
        <f t="shared" si="207"/>
        <v>1</v>
      </c>
      <c r="HK137" s="142">
        <f t="shared" si="208"/>
        <v>87.57805735</v>
      </c>
      <c r="HL137" s="130">
        <f t="shared" si="209"/>
        <v>87.57805735</v>
      </c>
      <c r="HM137" s="143">
        <f t="shared" si="210"/>
        <v>-39.21544403</v>
      </c>
      <c r="HN137" s="143">
        <f t="shared" si="211"/>
        <v>-78.30750334</v>
      </c>
      <c r="HO137" s="143">
        <f t="shared" si="212"/>
        <v>-2.035073995</v>
      </c>
      <c r="HP137" s="124">
        <f t="shared" si="213"/>
        <v>87.57805735</v>
      </c>
      <c r="HQ137" s="140">
        <f t="shared" si="214"/>
        <v>2.094395102</v>
      </c>
      <c r="HR137" s="140">
        <f t="shared" si="215"/>
        <v>0.9878764434</v>
      </c>
      <c r="HS137" s="141">
        <f t="shared" si="216"/>
        <v>3.082271546</v>
      </c>
      <c r="HT137" s="141">
        <f t="shared" si="217"/>
        <v>3.082271546</v>
      </c>
      <c r="HU137" s="122">
        <f t="shared" si="218"/>
        <v>3.082271546</v>
      </c>
      <c r="HV137" s="142">
        <f t="shared" si="219"/>
        <v>1</v>
      </c>
      <c r="HW137" s="142">
        <f t="shared" si="220"/>
        <v>87.57805735</v>
      </c>
      <c r="HX137" s="130">
        <f t="shared" si="221"/>
        <v>87.57805735</v>
      </c>
      <c r="HY137" s="143">
        <f t="shared" si="222"/>
        <v>-87.42400921</v>
      </c>
      <c r="HZ137" s="143">
        <f t="shared" si="223"/>
        <v>5.19218092</v>
      </c>
      <c r="IA137" s="143">
        <f t="shared" si="224"/>
        <v>3.082271546</v>
      </c>
      <c r="IB137" s="124">
        <f t="shared" si="225"/>
        <v>87.57805735</v>
      </c>
      <c r="IC137" s="140">
        <f t="shared" si="226"/>
        <v>-2.094395102</v>
      </c>
      <c r="ID137" s="140">
        <f t="shared" si="227"/>
        <v>2.15371621</v>
      </c>
      <c r="IE137" s="141">
        <f t="shared" si="228"/>
        <v>0.05932110779</v>
      </c>
      <c r="IF137" s="141">
        <f t="shared" si="229"/>
        <v>0.05932110779</v>
      </c>
      <c r="IG137" s="122">
        <f t="shared" si="230"/>
        <v>0.05932110779</v>
      </c>
      <c r="IH137" s="142">
        <f t="shared" si="231"/>
        <v>1</v>
      </c>
      <c r="II137" s="142">
        <f t="shared" si="232"/>
        <v>87.57805735</v>
      </c>
      <c r="IJ137" s="130">
        <f t="shared" si="233"/>
        <v>87.57805735</v>
      </c>
      <c r="IK137" s="143">
        <f t="shared" si="234"/>
        <v>87.42400921</v>
      </c>
      <c r="IL137" s="143">
        <f t="shared" si="235"/>
        <v>5.19218092</v>
      </c>
      <c r="IM137" s="143">
        <f t="shared" si="236"/>
        <v>0.05932110779</v>
      </c>
      <c r="IN137" s="124">
        <f t="shared" si="237"/>
        <v>87.57805735</v>
      </c>
    </row>
    <row r="138" ht="12.75" customHeight="1">
      <c r="A138" s="129">
        <f>'Cortez Cubic'!AP138</f>
        <v>-0.2187762226</v>
      </c>
      <c r="B138" s="129">
        <f>'Cortez Cubic'!AQ138</f>
        <v>4.610840524</v>
      </c>
      <c r="C138" s="129">
        <f>'Cortez Cubic'!AR138</f>
        <v>1543.427864</v>
      </c>
      <c r="D138" s="129">
        <f>'Cortez Cubic'!AS138</f>
        <v>-59810.24088</v>
      </c>
      <c r="E138" s="129">
        <f t="shared" ref="E138:H138" si="2366">0</f>
        <v>0</v>
      </c>
      <c r="F138" s="129">
        <f t="shared" si="2366"/>
        <v>0</v>
      </c>
      <c r="G138" s="129">
        <f t="shared" si="2366"/>
        <v>0</v>
      </c>
      <c r="H138" s="129">
        <f t="shared" si="2366"/>
        <v>0</v>
      </c>
      <c r="I138" s="110">
        <f>'Cortez Cubic'!I138</f>
        <v>54</v>
      </c>
      <c r="J138" s="130">
        <f t="shared" si="28"/>
        <v>46.62334926</v>
      </c>
      <c r="K138" s="131">
        <f t="shared" si="29"/>
        <v>0</v>
      </c>
      <c r="L138" s="131">
        <f t="shared" si="30"/>
        <v>1</v>
      </c>
      <c r="M138" s="132">
        <f t="shared" si="31"/>
        <v>7.376650744</v>
      </c>
      <c r="N138" s="133">
        <f t="shared" si="32"/>
        <v>18.23572635</v>
      </c>
      <c r="O138" s="134">
        <f t="shared" si="33"/>
        <v>64.85907561</v>
      </c>
      <c r="P138" s="134">
        <f t="shared" si="34"/>
        <v>0</v>
      </c>
      <c r="Q138" s="135">
        <f t="shared" si="35"/>
        <v>46.62334926</v>
      </c>
      <c r="R138" s="135">
        <f t="shared" si="36"/>
        <v>0</v>
      </c>
      <c r="S138" s="136">
        <f t="shared" si="37"/>
        <v>-90.40682319</v>
      </c>
      <c r="T138" s="136">
        <f t="shared" si="38"/>
        <v>0</v>
      </c>
      <c r="U138" s="137">
        <f t="shared" ref="U138:X138" si="2367">ATAN2(A138,E138)</f>
        <v>3.141592654</v>
      </c>
      <c r="V138" s="137">
        <f t="shared" si="2367"/>
        <v>0</v>
      </c>
      <c r="W138" s="137">
        <f t="shared" si="2367"/>
        <v>0</v>
      </c>
      <c r="X138" s="137">
        <f t="shared" si="2367"/>
        <v>3.141592654</v>
      </c>
      <c r="Y138" s="137">
        <f t="shared" ref="Y138:AB138" si="2368">SQRT(POWER(A138,2)+POWER(E138,2))</f>
        <v>0.2187762226</v>
      </c>
      <c r="Z138" s="137">
        <f t="shared" si="2368"/>
        <v>4.610840524</v>
      </c>
      <c r="AA138" s="137">
        <f t="shared" si="2368"/>
        <v>1543.427864</v>
      </c>
      <c r="AB138" s="137">
        <f t="shared" si="2368"/>
        <v>59810.24088</v>
      </c>
      <c r="AC138" s="138">
        <f t="shared" ref="AC138:AF138" si="2369">U138-$U138</f>
        <v>0</v>
      </c>
      <c r="AD138" s="138">
        <f t="shared" si="2369"/>
        <v>-3.141592654</v>
      </c>
      <c r="AE138" s="138">
        <f t="shared" si="2369"/>
        <v>-3.141592654</v>
      </c>
      <c r="AF138" s="138">
        <f t="shared" si="2369"/>
        <v>0</v>
      </c>
      <c r="AG138" s="138">
        <f t="shared" ref="AG138:AJ138" si="2370">Y138/$Y138</f>
        <v>1</v>
      </c>
      <c r="AH138" s="138">
        <f t="shared" si="2370"/>
        <v>21.07560168</v>
      </c>
      <c r="AI138" s="138">
        <f t="shared" si="2370"/>
        <v>7054.824539</v>
      </c>
      <c r="AJ138" s="138">
        <f t="shared" si="2370"/>
        <v>273385.472</v>
      </c>
      <c r="AK138" s="139">
        <f t="shared" ref="AK138:AN138" si="2371">AG138*COS(AC138)</f>
        <v>1</v>
      </c>
      <c r="AL138" s="139">
        <f t="shared" si="2371"/>
        <v>-21.07560168</v>
      </c>
      <c r="AM138" s="139">
        <f t="shared" si="2371"/>
        <v>-7054.824539</v>
      </c>
      <c r="AN138" s="139">
        <f t="shared" si="2371"/>
        <v>273385.472</v>
      </c>
      <c r="AO138" s="129">
        <f t="shared" ref="AO138:AR138" si="2372">AG138*SIN(AC138)</f>
        <v>0</v>
      </c>
      <c r="AP138" s="129">
        <f t="shared" si="2372"/>
        <v>0</v>
      </c>
      <c r="AQ138" s="129">
        <f t="shared" si="2372"/>
        <v>0</v>
      </c>
      <c r="AR138" s="129">
        <f t="shared" si="2372"/>
        <v>0</v>
      </c>
      <c r="AS138" s="140">
        <f t="shared" si="45"/>
        <v>-9.424777961</v>
      </c>
      <c r="AT138" s="141">
        <f t="shared" si="46"/>
        <v>-9.424777961</v>
      </c>
      <c r="AU138" s="141">
        <f t="shared" si="47"/>
        <v>-3.141592654</v>
      </c>
      <c r="AV138" s="122">
        <f t="shared" si="48"/>
        <v>3.141592654</v>
      </c>
      <c r="AW138" s="142">
        <f t="shared" si="49"/>
        <v>9361.381533</v>
      </c>
      <c r="AX138" s="130">
        <f t="shared" si="50"/>
        <v>9361.381533</v>
      </c>
      <c r="AY138" s="143">
        <f t="shared" si="51"/>
        <v>18722.76307</v>
      </c>
      <c r="AZ138" s="143">
        <f t="shared" si="52"/>
        <v>0</v>
      </c>
      <c r="BA138" s="143">
        <f t="shared" si="53"/>
        <v>0</v>
      </c>
      <c r="BB138" s="124">
        <f t="shared" si="54"/>
        <v>18722.76307</v>
      </c>
      <c r="BC138" s="140">
        <f t="shared" ref="BC138:BD138" si="2373">BC$2*AD138</f>
        <v>-3.141592654</v>
      </c>
      <c r="BD138" s="140">
        <f t="shared" si="2373"/>
        <v>-3.141592654</v>
      </c>
      <c r="BE138" s="141">
        <f t="shared" si="56"/>
        <v>-6.283185307</v>
      </c>
      <c r="BF138" s="141">
        <f t="shared" si="57"/>
        <v>0</v>
      </c>
      <c r="BG138" s="122">
        <f t="shared" si="58"/>
        <v>0</v>
      </c>
      <c r="BH138" s="142">
        <f t="shared" ref="BH138:BI138" si="2374">POWER(AH138,BH$2)</f>
        <v>21.07560168</v>
      </c>
      <c r="BI138" s="142">
        <f t="shared" si="2374"/>
        <v>7054.824539</v>
      </c>
      <c r="BJ138" s="130">
        <f t="shared" si="60"/>
        <v>148684.6719</v>
      </c>
      <c r="BK138" s="143">
        <f t="shared" si="61"/>
        <v>1338162.047</v>
      </c>
      <c r="BL138" s="143">
        <f t="shared" si="62"/>
        <v>0</v>
      </c>
      <c r="BM138" s="143">
        <f t="shared" si="63"/>
        <v>0</v>
      </c>
      <c r="BN138" s="124">
        <f t="shared" si="64"/>
        <v>1338162.047</v>
      </c>
      <c r="BO138" s="140">
        <f t="shared" si="65"/>
        <v>0</v>
      </c>
      <c r="BP138" s="141">
        <f t="shared" si="66"/>
        <v>0</v>
      </c>
      <c r="BQ138" s="141">
        <f t="shared" si="67"/>
        <v>0</v>
      </c>
      <c r="BR138" s="122">
        <f t="shared" si="68"/>
        <v>0</v>
      </c>
      <c r="BS138" s="142">
        <f t="shared" si="69"/>
        <v>273385.472</v>
      </c>
      <c r="BT138" s="130">
        <f t="shared" si="70"/>
        <v>273385.472</v>
      </c>
      <c r="BU138" s="143">
        <f t="shared" si="71"/>
        <v>-7381407.744</v>
      </c>
      <c r="BV138" s="143">
        <f t="shared" si="72"/>
        <v>0</v>
      </c>
      <c r="BW138" s="143">
        <f t="shared" si="73"/>
        <v>3.141592654</v>
      </c>
      <c r="BX138" s="124">
        <f t="shared" si="74"/>
        <v>7381407.744</v>
      </c>
      <c r="BY138" s="144">
        <f t="shared" ref="BY138:BZ138" si="2375">AY138+BK138+BU138</f>
        <v>-6024522.934</v>
      </c>
      <c r="BZ138" s="144">
        <f t="shared" si="2375"/>
        <v>0</v>
      </c>
      <c r="CA138" s="144">
        <f t="shared" si="76"/>
        <v>-3.141592654</v>
      </c>
      <c r="CB138" s="145">
        <f t="shared" si="77"/>
        <v>6024522.934</v>
      </c>
      <c r="CC138" s="140">
        <f t="shared" ref="CC138:CD138" si="2376">CC$2*AD138</f>
        <v>-6.283185307</v>
      </c>
      <c r="CD138" s="140">
        <f t="shared" si="2376"/>
        <v>-6.283185307</v>
      </c>
      <c r="CE138" s="141">
        <f t="shared" si="79"/>
        <v>-12.56637061</v>
      </c>
      <c r="CF138" s="141">
        <f t="shared" si="80"/>
        <v>0</v>
      </c>
      <c r="CG138" s="122">
        <f t="shared" si="81"/>
        <v>0</v>
      </c>
      <c r="CH138" s="142">
        <f t="shared" ref="CH138:CI138" si="2377">POWER(AH138,CH$2)</f>
        <v>444.180986</v>
      </c>
      <c r="CI138" s="142">
        <f t="shared" si="2377"/>
        <v>49770549.28</v>
      </c>
      <c r="CJ138" s="130">
        <f t="shared" si="83"/>
        <v>22107131651</v>
      </c>
      <c r="CK138" s="143">
        <f t="shared" si="84"/>
        <v>-22107131651</v>
      </c>
      <c r="CL138" s="143">
        <f t="shared" si="85"/>
        <v>0</v>
      </c>
      <c r="CM138" s="143">
        <f t="shared" si="86"/>
        <v>3.141592654</v>
      </c>
      <c r="CN138" s="124">
        <f t="shared" si="87"/>
        <v>22107131651</v>
      </c>
      <c r="CO138" s="140">
        <f t="shared" si="88"/>
        <v>-9.424777961</v>
      </c>
      <c r="CP138" s="141">
        <f t="shared" si="89"/>
        <v>-9.424777961</v>
      </c>
      <c r="CQ138" s="141">
        <f t="shared" si="90"/>
        <v>-3.141592654</v>
      </c>
      <c r="CR138" s="122">
        <f t="shared" si="91"/>
        <v>3.141592654</v>
      </c>
      <c r="CS138" s="142">
        <f t="shared" si="92"/>
        <v>351122492349</v>
      </c>
      <c r="CT138" s="130">
        <f t="shared" si="93"/>
        <v>351122492349</v>
      </c>
      <c r="CU138" s="143">
        <f t="shared" si="94"/>
        <v>-1404489969396</v>
      </c>
      <c r="CV138" s="143">
        <f t="shared" si="95"/>
        <v>0.0001720004145</v>
      </c>
      <c r="CW138" s="143">
        <f t="shared" si="96"/>
        <v>3.141592654</v>
      </c>
      <c r="CX138" s="124">
        <f t="shared" si="97"/>
        <v>1404489969396</v>
      </c>
      <c r="CY138" s="140">
        <f t="shared" si="98"/>
        <v>-9.424777961</v>
      </c>
      <c r="CZ138" s="140">
        <f t="shared" si="99"/>
        <v>0</v>
      </c>
      <c r="DA138" s="141">
        <f t="shared" si="100"/>
        <v>-9.424777961</v>
      </c>
      <c r="DB138" s="141">
        <f t="shared" si="101"/>
        <v>-3.141592654</v>
      </c>
      <c r="DC138" s="122">
        <f t="shared" si="102"/>
        <v>3.141592654</v>
      </c>
      <c r="DD138" s="142">
        <f t="shared" si="103"/>
        <v>9361.381533</v>
      </c>
      <c r="DE138" s="142">
        <f t="shared" si="104"/>
        <v>273385.472</v>
      </c>
      <c r="DF138" s="130">
        <f t="shared" si="105"/>
        <v>2559265709</v>
      </c>
      <c r="DG138" s="143">
        <f t="shared" si="106"/>
        <v>-10237062836</v>
      </c>
      <c r="DH138" s="143">
        <f t="shared" si="107"/>
        <v>0.000001253678624</v>
      </c>
      <c r="DI138" s="143">
        <f t="shared" si="108"/>
        <v>3.141592654</v>
      </c>
      <c r="DJ138" s="124">
        <f t="shared" si="109"/>
        <v>10237062836</v>
      </c>
      <c r="DK138" s="140">
        <f t="shared" ref="DK138:DM138" si="2378">DK$2*AD138</f>
        <v>-3.141592654</v>
      </c>
      <c r="DL138" s="140">
        <f t="shared" si="2378"/>
        <v>-3.141592654</v>
      </c>
      <c r="DM138" s="140">
        <f t="shared" si="2378"/>
        <v>0</v>
      </c>
      <c r="DN138" s="141">
        <f t="shared" si="111"/>
        <v>-6.283185307</v>
      </c>
      <c r="DO138" s="141">
        <f t="shared" si="112"/>
        <v>0</v>
      </c>
      <c r="DP138" s="122">
        <f t="shared" si="113"/>
        <v>0</v>
      </c>
      <c r="DQ138" s="142">
        <f t="shared" ref="DQ138:DS138" si="2379">POWER(AH138,DQ$2)</f>
        <v>21.07560168</v>
      </c>
      <c r="DR138" s="142">
        <f t="shared" si="2379"/>
        <v>7054.824539</v>
      </c>
      <c r="DS138" s="142">
        <f t="shared" si="2379"/>
        <v>273385.472</v>
      </c>
      <c r="DT138" s="130">
        <f t="shared" si="115"/>
        <v>40648229202</v>
      </c>
      <c r="DU138" s="143">
        <f t="shared" si="116"/>
        <v>-731668125633</v>
      </c>
      <c r="DV138" s="143">
        <f t="shared" si="117"/>
        <v>0</v>
      </c>
      <c r="DW138" s="143">
        <f t="shared" si="118"/>
        <v>3.141592654</v>
      </c>
      <c r="DX138" s="124">
        <f t="shared" si="119"/>
        <v>731668125633</v>
      </c>
      <c r="DY138" s="140">
        <f t="shared" si="120"/>
        <v>0</v>
      </c>
      <c r="DZ138" s="141">
        <f t="shared" si="121"/>
        <v>0</v>
      </c>
      <c r="EA138" s="141">
        <f t="shared" si="122"/>
        <v>0</v>
      </c>
      <c r="EB138" s="122">
        <f t="shared" si="123"/>
        <v>0</v>
      </c>
      <c r="EC138" s="142">
        <f t="shared" si="124"/>
        <v>74739616306</v>
      </c>
      <c r="ED138" s="130">
        <f t="shared" si="125"/>
        <v>74739616306</v>
      </c>
      <c r="EE138" s="143">
        <f t="shared" si="126"/>
        <v>2017969640255</v>
      </c>
      <c r="EF138" s="143">
        <f t="shared" si="127"/>
        <v>0</v>
      </c>
      <c r="EG138" s="143">
        <f t="shared" si="128"/>
        <v>0</v>
      </c>
      <c r="EH138" s="124">
        <f t="shared" si="129"/>
        <v>2017969640255</v>
      </c>
      <c r="EI138" s="144">
        <f t="shared" ref="EI138:EJ138" si="2380">CK138+CU138+DG138+DU138+EE138</f>
        <v>-150532649262</v>
      </c>
      <c r="EJ138" s="144">
        <f t="shared" si="2380"/>
        <v>0.0001732540932</v>
      </c>
      <c r="EK138" s="144">
        <f t="shared" si="131"/>
        <v>3.141592654</v>
      </c>
      <c r="EL138" s="145">
        <f t="shared" si="132"/>
        <v>150532649262</v>
      </c>
      <c r="EM138" s="140">
        <f t="shared" si="133"/>
        <v>1.570796327</v>
      </c>
      <c r="EN138" s="141">
        <f t="shared" si="134"/>
        <v>1.570796327</v>
      </c>
      <c r="EO138" s="141">
        <f t="shared" si="135"/>
        <v>1.570796327</v>
      </c>
      <c r="EP138" s="122">
        <f t="shared" si="136"/>
        <v>1.570796327</v>
      </c>
      <c r="EQ138" s="142">
        <f t="shared" si="137"/>
        <v>387985.3725</v>
      </c>
      <c r="ER138" s="130">
        <f t="shared" si="138"/>
        <v>387985.3725</v>
      </c>
      <c r="ES138" s="143">
        <f t="shared" si="139"/>
        <v>0.000000001018743977</v>
      </c>
      <c r="ET138" s="143">
        <f t="shared" si="140"/>
        <v>2016031.133</v>
      </c>
      <c r="EU138" s="143">
        <f t="shared" si="141"/>
        <v>1.570796327</v>
      </c>
      <c r="EV138" s="124">
        <f t="shared" si="142"/>
        <v>2016031.133</v>
      </c>
      <c r="EW138" s="144">
        <f t="shared" ref="EW138:EX138" si="2381">BY138+ES138</f>
        <v>-6024522.934</v>
      </c>
      <c r="EX138" s="144">
        <f t="shared" si="2381"/>
        <v>2016031.133</v>
      </c>
      <c r="EY138" s="144">
        <f t="shared" si="144"/>
        <v>2.818668833</v>
      </c>
      <c r="EZ138" s="145">
        <f t="shared" si="145"/>
        <v>6352893.681</v>
      </c>
      <c r="FA138" s="140">
        <f t="shared" si="146"/>
        <v>0.9395562776</v>
      </c>
      <c r="FB138" s="141">
        <f t="shared" si="147"/>
        <v>0.9395562776</v>
      </c>
      <c r="FC138" s="141">
        <f t="shared" si="148"/>
        <v>0.9395562776</v>
      </c>
      <c r="FD138" s="122">
        <f t="shared" si="149"/>
        <v>0.9395562776</v>
      </c>
      <c r="FE138" s="142">
        <f t="shared" si="150"/>
        <v>185.2069141</v>
      </c>
      <c r="FF138" s="130">
        <f t="shared" si="151"/>
        <v>185.2069141</v>
      </c>
      <c r="FG138" s="143">
        <f t="shared" si="152"/>
        <v>28.91693753</v>
      </c>
      <c r="FH138" s="143">
        <f t="shared" si="153"/>
        <v>39.55720347</v>
      </c>
      <c r="FI138" s="143">
        <f t="shared" si="154"/>
        <v>0.9395562776</v>
      </c>
      <c r="FJ138" s="124">
        <f t="shared" si="155"/>
        <v>48.99960839</v>
      </c>
      <c r="FK138" s="140">
        <f t="shared" si="156"/>
        <v>-6.283185307</v>
      </c>
      <c r="FL138" s="141">
        <f t="shared" si="157"/>
        <v>-6.283185307</v>
      </c>
      <c r="FM138" s="141">
        <f t="shared" si="158"/>
        <v>0</v>
      </c>
      <c r="FN138" s="122">
        <f t="shared" si="159"/>
        <v>0</v>
      </c>
      <c r="FO138" s="142">
        <f t="shared" si="160"/>
        <v>444.180986</v>
      </c>
      <c r="FP138" s="130">
        <f t="shared" si="161"/>
        <v>444.180986</v>
      </c>
      <c r="FQ138" s="143">
        <f t="shared" si="162"/>
        <v>-444.180986</v>
      </c>
      <c r="FR138" s="143">
        <f t="shared" si="163"/>
        <v>0</v>
      </c>
      <c r="FS138" s="143">
        <f t="shared" si="164"/>
        <v>3.141592654</v>
      </c>
      <c r="FT138" s="124">
        <f t="shared" si="165"/>
        <v>444.180986</v>
      </c>
      <c r="FU138" s="144">
        <f t="shared" si="166"/>
        <v>-21608.6546</v>
      </c>
      <c r="FV138" s="144">
        <f t="shared" si="167"/>
        <v>0</v>
      </c>
      <c r="FW138" s="144">
        <f t="shared" si="168"/>
        <v>-3.141592654</v>
      </c>
      <c r="FX138" s="145">
        <f t="shared" si="169"/>
        <v>21608.6546</v>
      </c>
      <c r="FY138" s="140">
        <f t="shared" si="170"/>
        <v>-3.141592654</v>
      </c>
      <c r="FZ138" s="140">
        <f t="shared" si="171"/>
        <v>-0.9395562776</v>
      </c>
      <c r="GA138" s="141">
        <f t="shared" si="172"/>
        <v>-4.081148931</v>
      </c>
      <c r="GB138" s="141">
        <f t="shared" si="173"/>
        <v>-4.081148931</v>
      </c>
      <c r="GC138" s="122">
        <f t="shared" si="174"/>
        <v>2.202036376</v>
      </c>
      <c r="GD138" s="142">
        <f t="shared" si="175"/>
        <v>21608.6546</v>
      </c>
      <c r="GE138" s="142">
        <f t="shared" si="176"/>
        <v>0.02040832637</v>
      </c>
      <c r="GF138" s="130">
        <f t="shared" si="177"/>
        <v>440.9964755</v>
      </c>
      <c r="GG138" s="143">
        <f t="shared" si="178"/>
        <v>-28.91693753</v>
      </c>
      <c r="GH138" s="143">
        <f t="shared" si="179"/>
        <v>39.55720347</v>
      </c>
      <c r="GI138" s="143">
        <f t="shared" si="180"/>
        <v>2.202036376</v>
      </c>
      <c r="GJ138" s="124">
        <f t="shared" si="181"/>
        <v>48.99960839</v>
      </c>
      <c r="GK138" s="146">
        <f t="shared" si="182"/>
        <v>-0.5</v>
      </c>
      <c r="GL138" s="127">
        <f t="shared" si="183"/>
        <v>-0.8660254038</v>
      </c>
      <c r="GM138" s="146">
        <f t="shared" si="184"/>
        <v>-2.094395102</v>
      </c>
      <c r="GN138" s="127">
        <f t="shared" si="185"/>
        <v>1</v>
      </c>
      <c r="GO138" s="147">
        <f t="shared" si="186"/>
        <v>-0.5</v>
      </c>
      <c r="GP138" s="128">
        <f t="shared" si="187"/>
        <v>0.8660254038</v>
      </c>
      <c r="GQ138" s="147">
        <f t="shared" si="188"/>
        <v>2.094395102</v>
      </c>
      <c r="GR138" s="128">
        <f t="shared" si="189"/>
        <v>1</v>
      </c>
      <c r="GS138" s="140">
        <f t="shared" si="190"/>
        <v>-2.094395102</v>
      </c>
      <c r="GT138" s="140">
        <f t="shared" si="191"/>
        <v>0.9395562776</v>
      </c>
      <c r="GU138" s="141">
        <f t="shared" si="192"/>
        <v>-1.154838825</v>
      </c>
      <c r="GV138" s="141">
        <f t="shared" si="193"/>
        <v>-1.154838825</v>
      </c>
      <c r="GW138" s="122">
        <f t="shared" si="194"/>
        <v>-1.154838825</v>
      </c>
      <c r="GX138" s="142">
        <f t="shared" si="195"/>
        <v>1</v>
      </c>
      <c r="GY138" s="142">
        <f t="shared" si="196"/>
        <v>48.99960839</v>
      </c>
      <c r="GZ138" s="130">
        <f t="shared" si="197"/>
        <v>48.99960839</v>
      </c>
      <c r="HA138" s="143">
        <f t="shared" si="198"/>
        <v>19.79907435</v>
      </c>
      <c r="HB138" s="143">
        <f t="shared" si="199"/>
        <v>-44.82140423</v>
      </c>
      <c r="HC138" s="143">
        <f t="shared" si="200"/>
        <v>-1.154838825</v>
      </c>
      <c r="HD138" s="124">
        <f t="shared" si="201"/>
        <v>48.99960839</v>
      </c>
      <c r="HE138" s="140">
        <f t="shared" si="202"/>
        <v>2.094395102</v>
      </c>
      <c r="HF138" s="140">
        <f t="shared" si="203"/>
        <v>2.202036376</v>
      </c>
      <c r="HG138" s="141">
        <f t="shared" si="204"/>
        <v>4.296431478</v>
      </c>
      <c r="HH138" s="141">
        <f t="shared" si="205"/>
        <v>4.296431478</v>
      </c>
      <c r="HI138" s="122">
        <f t="shared" si="206"/>
        <v>-1.986753829</v>
      </c>
      <c r="HJ138" s="142">
        <f t="shared" si="207"/>
        <v>1</v>
      </c>
      <c r="HK138" s="142">
        <f t="shared" si="208"/>
        <v>48.99960839</v>
      </c>
      <c r="HL138" s="130">
        <f t="shared" si="209"/>
        <v>48.99960839</v>
      </c>
      <c r="HM138" s="143">
        <f t="shared" si="210"/>
        <v>-19.79907435</v>
      </c>
      <c r="HN138" s="143">
        <f t="shared" si="211"/>
        <v>-44.82140423</v>
      </c>
      <c r="HO138" s="143">
        <f t="shared" si="212"/>
        <v>-1.986753829</v>
      </c>
      <c r="HP138" s="124">
        <f t="shared" si="213"/>
        <v>48.99960839</v>
      </c>
      <c r="HQ138" s="140">
        <f t="shared" si="214"/>
        <v>2.094395102</v>
      </c>
      <c r="HR138" s="140">
        <f t="shared" si="215"/>
        <v>0.9395562776</v>
      </c>
      <c r="HS138" s="141">
        <f t="shared" si="216"/>
        <v>3.03395138</v>
      </c>
      <c r="HT138" s="141">
        <f t="shared" si="217"/>
        <v>3.03395138</v>
      </c>
      <c r="HU138" s="122">
        <f t="shared" si="218"/>
        <v>3.03395138</v>
      </c>
      <c r="HV138" s="142">
        <f t="shared" si="219"/>
        <v>1</v>
      </c>
      <c r="HW138" s="142">
        <f t="shared" si="220"/>
        <v>48.99960839</v>
      </c>
      <c r="HX138" s="130">
        <f t="shared" si="221"/>
        <v>48.99960839</v>
      </c>
      <c r="HY138" s="143">
        <f t="shared" si="222"/>
        <v>-48.71601187</v>
      </c>
      <c r="HZ138" s="143">
        <f t="shared" si="223"/>
        <v>5.26420076</v>
      </c>
      <c r="IA138" s="143">
        <f t="shared" si="224"/>
        <v>3.03395138</v>
      </c>
      <c r="IB138" s="124">
        <f t="shared" si="225"/>
        <v>48.99960839</v>
      </c>
      <c r="IC138" s="140">
        <f t="shared" si="226"/>
        <v>-2.094395102</v>
      </c>
      <c r="ID138" s="140">
        <f t="shared" si="227"/>
        <v>2.202036376</v>
      </c>
      <c r="IE138" s="141">
        <f t="shared" si="228"/>
        <v>0.1076412736</v>
      </c>
      <c r="IF138" s="141">
        <f t="shared" si="229"/>
        <v>0.1076412736</v>
      </c>
      <c r="IG138" s="122">
        <f t="shared" si="230"/>
        <v>0.1076412736</v>
      </c>
      <c r="IH138" s="142">
        <f t="shared" si="231"/>
        <v>1</v>
      </c>
      <c r="II138" s="142">
        <f t="shared" si="232"/>
        <v>48.99960839</v>
      </c>
      <c r="IJ138" s="130">
        <f t="shared" si="233"/>
        <v>48.99960839</v>
      </c>
      <c r="IK138" s="143">
        <f t="shared" si="234"/>
        <v>48.71601187</v>
      </c>
      <c r="IL138" s="143">
        <f t="shared" si="235"/>
        <v>5.26420076</v>
      </c>
      <c r="IM138" s="143">
        <f t="shared" si="236"/>
        <v>0.1076412736</v>
      </c>
      <c r="IN138" s="124">
        <f t="shared" si="237"/>
        <v>48.99960839</v>
      </c>
    </row>
    <row r="139" ht="12.75" customHeight="1">
      <c r="A139" s="129">
        <f>'Cortez Cubic'!AP139</f>
        <v>-0.2187762226</v>
      </c>
      <c r="B139" s="129">
        <f>'Cortez Cubic'!AQ139</f>
        <v>14.35793675</v>
      </c>
      <c r="C139" s="129">
        <f>'Cortez Cubic'!AR139</f>
        <v>23198.61228</v>
      </c>
      <c r="D139" s="129">
        <f>'Cortez Cubic'!AS139</f>
        <v>-3406208.132</v>
      </c>
      <c r="E139" s="129">
        <f t="shared" ref="E139:H139" si="2382">0</f>
        <v>0</v>
      </c>
      <c r="F139" s="129">
        <f t="shared" si="2382"/>
        <v>0</v>
      </c>
      <c r="G139" s="129">
        <f t="shared" si="2382"/>
        <v>0</v>
      </c>
      <c r="H139" s="129">
        <f t="shared" si="2382"/>
        <v>0</v>
      </c>
      <c r="I139" s="110">
        <f>'Cortez Cubic'!I139</f>
        <v>179</v>
      </c>
      <c r="J139" s="130">
        <f t="shared" si="28"/>
        <v>186.4028606</v>
      </c>
      <c r="K139" s="131">
        <f t="shared" si="29"/>
        <v>0</v>
      </c>
      <c r="L139" s="131">
        <f t="shared" si="30"/>
        <v>1</v>
      </c>
      <c r="M139" s="132">
        <f t="shared" si="31"/>
        <v>-7.402860645</v>
      </c>
      <c r="N139" s="133">
        <f t="shared" si="32"/>
        <v>48.45896774</v>
      </c>
      <c r="O139" s="134">
        <f t="shared" si="33"/>
        <v>234.8618284</v>
      </c>
      <c r="P139" s="134">
        <f t="shared" si="34"/>
        <v>0</v>
      </c>
      <c r="Q139" s="135">
        <f t="shared" si="35"/>
        <v>186.4028606</v>
      </c>
      <c r="R139" s="135">
        <f t="shared" si="36"/>
        <v>0</v>
      </c>
      <c r="S139" s="136">
        <f t="shared" si="37"/>
        <v>-355.6362739</v>
      </c>
      <c r="T139" s="136">
        <f t="shared" si="38"/>
        <v>0</v>
      </c>
      <c r="U139" s="137">
        <f t="shared" ref="U139:X139" si="2383">ATAN2(A139,E139)</f>
        <v>3.141592654</v>
      </c>
      <c r="V139" s="137">
        <f t="shared" si="2383"/>
        <v>0</v>
      </c>
      <c r="W139" s="137">
        <f t="shared" si="2383"/>
        <v>0</v>
      </c>
      <c r="X139" s="137">
        <f t="shared" si="2383"/>
        <v>3.141592654</v>
      </c>
      <c r="Y139" s="137">
        <f t="shared" ref="Y139:AB139" si="2384">SQRT(POWER(A139,2)+POWER(E139,2))</f>
        <v>0.2187762226</v>
      </c>
      <c r="Z139" s="137">
        <f t="shared" si="2384"/>
        <v>14.35793675</v>
      </c>
      <c r="AA139" s="137">
        <f t="shared" si="2384"/>
        <v>23198.61228</v>
      </c>
      <c r="AB139" s="137">
        <f t="shared" si="2384"/>
        <v>3406208.132</v>
      </c>
      <c r="AC139" s="138">
        <f t="shared" ref="AC139:AF139" si="2385">U139-$U139</f>
        <v>0</v>
      </c>
      <c r="AD139" s="138">
        <f t="shared" si="2385"/>
        <v>-3.141592654</v>
      </c>
      <c r="AE139" s="138">
        <f t="shared" si="2385"/>
        <v>-3.141592654</v>
      </c>
      <c r="AF139" s="138">
        <f t="shared" si="2385"/>
        <v>0</v>
      </c>
      <c r="AG139" s="138">
        <f t="shared" ref="AG139:AJ139" si="2386">Y139/$Y139</f>
        <v>1</v>
      </c>
      <c r="AH139" s="138">
        <f t="shared" si="2386"/>
        <v>65.62841508</v>
      </c>
      <c r="AI139" s="138">
        <f t="shared" si="2386"/>
        <v>106038.0877</v>
      </c>
      <c r="AJ139" s="138">
        <f t="shared" si="2386"/>
        <v>15569370.8</v>
      </c>
      <c r="AK139" s="139">
        <f t="shared" ref="AK139:AN139" si="2387">AG139*COS(AC139)</f>
        <v>1</v>
      </c>
      <c r="AL139" s="139">
        <f t="shared" si="2387"/>
        <v>-65.62841508</v>
      </c>
      <c r="AM139" s="139">
        <f t="shared" si="2387"/>
        <v>-106038.0877</v>
      </c>
      <c r="AN139" s="139">
        <f t="shared" si="2387"/>
        <v>15569370.8</v>
      </c>
      <c r="AO139" s="129">
        <f t="shared" ref="AO139:AR139" si="2388">AG139*SIN(AC139)</f>
        <v>0</v>
      </c>
      <c r="AP139" s="129">
        <f t="shared" si="2388"/>
        <v>0</v>
      </c>
      <c r="AQ139" s="129">
        <f t="shared" si="2388"/>
        <v>0</v>
      </c>
      <c r="AR139" s="129">
        <f t="shared" si="2388"/>
        <v>0</v>
      </c>
      <c r="AS139" s="140">
        <f t="shared" si="45"/>
        <v>-9.424777961</v>
      </c>
      <c r="AT139" s="141">
        <f t="shared" si="46"/>
        <v>-9.424777961</v>
      </c>
      <c r="AU139" s="141">
        <f t="shared" si="47"/>
        <v>-3.141592654</v>
      </c>
      <c r="AV139" s="122">
        <f t="shared" si="48"/>
        <v>3.141592654</v>
      </c>
      <c r="AW139" s="142">
        <f t="shared" si="49"/>
        <v>282667.4159</v>
      </c>
      <c r="AX139" s="130">
        <f t="shared" si="50"/>
        <v>282667.4159</v>
      </c>
      <c r="AY139" s="143">
        <f t="shared" si="51"/>
        <v>565334.8319</v>
      </c>
      <c r="AZ139" s="143">
        <f t="shared" si="52"/>
        <v>0</v>
      </c>
      <c r="BA139" s="143">
        <f t="shared" si="53"/>
        <v>0</v>
      </c>
      <c r="BB139" s="124">
        <f t="shared" si="54"/>
        <v>565334.8319</v>
      </c>
      <c r="BC139" s="140">
        <f t="shared" ref="BC139:BD139" si="2389">BC$2*AD139</f>
        <v>-3.141592654</v>
      </c>
      <c r="BD139" s="140">
        <f t="shared" si="2389"/>
        <v>-3.141592654</v>
      </c>
      <c r="BE139" s="141">
        <f t="shared" si="56"/>
        <v>-6.283185307</v>
      </c>
      <c r="BF139" s="141">
        <f t="shared" si="57"/>
        <v>0</v>
      </c>
      <c r="BG139" s="122">
        <f t="shared" si="58"/>
        <v>0</v>
      </c>
      <c r="BH139" s="142">
        <f t="shared" ref="BH139:BI139" si="2390">POWER(AH139,BH$2)</f>
        <v>65.62841508</v>
      </c>
      <c r="BI139" s="142">
        <f t="shared" si="2390"/>
        <v>106038.0877</v>
      </c>
      <c r="BJ139" s="130">
        <f t="shared" si="60"/>
        <v>6959111.633</v>
      </c>
      <c r="BK139" s="143">
        <f t="shared" si="61"/>
        <v>62632004.7</v>
      </c>
      <c r="BL139" s="143">
        <f t="shared" si="62"/>
        <v>0</v>
      </c>
      <c r="BM139" s="143">
        <f t="shared" si="63"/>
        <v>0</v>
      </c>
      <c r="BN139" s="124">
        <f t="shared" si="64"/>
        <v>62632004.7</v>
      </c>
      <c r="BO139" s="140">
        <f t="shared" si="65"/>
        <v>0</v>
      </c>
      <c r="BP139" s="141">
        <f t="shared" si="66"/>
        <v>0</v>
      </c>
      <c r="BQ139" s="141">
        <f t="shared" si="67"/>
        <v>0</v>
      </c>
      <c r="BR139" s="122">
        <f t="shared" si="68"/>
        <v>0</v>
      </c>
      <c r="BS139" s="142">
        <f t="shared" si="69"/>
        <v>15569370.8</v>
      </c>
      <c r="BT139" s="130">
        <f t="shared" si="70"/>
        <v>15569370.8</v>
      </c>
      <c r="BU139" s="143">
        <f t="shared" si="71"/>
        <v>-420373011.6</v>
      </c>
      <c r="BV139" s="143">
        <f t="shared" si="72"/>
        <v>0</v>
      </c>
      <c r="BW139" s="143">
        <f t="shared" si="73"/>
        <v>3.141592654</v>
      </c>
      <c r="BX139" s="124">
        <f t="shared" si="74"/>
        <v>420373011.6</v>
      </c>
      <c r="BY139" s="144">
        <f t="shared" ref="BY139:BZ139" si="2391">AY139+BK139+BU139</f>
        <v>-357175672.1</v>
      </c>
      <c r="BZ139" s="144">
        <f t="shared" si="2391"/>
        <v>0</v>
      </c>
      <c r="CA139" s="144">
        <f t="shared" si="76"/>
        <v>-3.141592654</v>
      </c>
      <c r="CB139" s="145">
        <f t="shared" si="77"/>
        <v>357175672.1</v>
      </c>
      <c r="CC139" s="140">
        <f t="shared" ref="CC139:CD139" si="2392">CC$2*AD139</f>
        <v>-6.283185307</v>
      </c>
      <c r="CD139" s="140">
        <f t="shared" si="2392"/>
        <v>-6.283185307</v>
      </c>
      <c r="CE139" s="141">
        <f t="shared" si="79"/>
        <v>-12.56637061</v>
      </c>
      <c r="CF139" s="141">
        <f t="shared" si="80"/>
        <v>0</v>
      </c>
      <c r="CG139" s="122">
        <f t="shared" si="81"/>
        <v>0</v>
      </c>
      <c r="CH139" s="142">
        <f t="shared" ref="CH139:CI139" si="2393">POWER(AH139,CH$2)</f>
        <v>4307.088866</v>
      </c>
      <c r="CI139" s="142">
        <f t="shared" si="2393"/>
        <v>11244076040</v>
      </c>
      <c r="CJ139" s="130">
        <f t="shared" si="83"/>
        <v>48429234726561</v>
      </c>
      <c r="CK139" s="143">
        <f t="shared" si="84"/>
        <v>-48429234726561</v>
      </c>
      <c r="CL139" s="143">
        <f t="shared" si="85"/>
        <v>0</v>
      </c>
      <c r="CM139" s="143">
        <f t="shared" si="86"/>
        <v>3.141592654</v>
      </c>
      <c r="CN139" s="124">
        <f t="shared" si="87"/>
        <v>48429234726561</v>
      </c>
      <c r="CO139" s="140">
        <f t="shared" si="88"/>
        <v>-9.424777961</v>
      </c>
      <c r="CP139" s="141">
        <f t="shared" si="89"/>
        <v>-9.424777961</v>
      </c>
      <c r="CQ139" s="141">
        <f t="shared" si="90"/>
        <v>-3.141592654</v>
      </c>
      <c r="CR139" s="122">
        <f t="shared" si="91"/>
        <v>3.141592654</v>
      </c>
      <c r="CS139" s="142">
        <f t="shared" si="92"/>
        <v>1.1923E+15</v>
      </c>
      <c r="CT139" s="130">
        <f t="shared" si="93"/>
        <v>1.1923E+15</v>
      </c>
      <c r="CU139" s="143">
        <f t="shared" si="94"/>
        <v>-4.7692E+15</v>
      </c>
      <c r="CV139" s="143">
        <f t="shared" si="95"/>
        <v>0.5840587087</v>
      </c>
      <c r="CW139" s="143">
        <f t="shared" si="96"/>
        <v>3.141592654</v>
      </c>
      <c r="CX139" s="124">
        <f t="shared" si="97"/>
        <v>4.7692E+15</v>
      </c>
      <c r="CY139" s="140">
        <f t="shared" si="98"/>
        <v>-9.424777961</v>
      </c>
      <c r="CZ139" s="140">
        <f t="shared" si="99"/>
        <v>0</v>
      </c>
      <c r="DA139" s="141">
        <f t="shared" si="100"/>
        <v>-9.424777961</v>
      </c>
      <c r="DB139" s="141">
        <f t="shared" si="101"/>
        <v>-3.141592654</v>
      </c>
      <c r="DC139" s="122">
        <f t="shared" si="102"/>
        <v>3.141592654</v>
      </c>
      <c r="DD139" s="142">
        <f t="shared" si="103"/>
        <v>282667.4159</v>
      </c>
      <c r="DE139" s="142">
        <f t="shared" si="104"/>
        <v>15569370.8</v>
      </c>
      <c r="DF139" s="130">
        <f t="shared" si="105"/>
        <v>4400953812151</v>
      </c>
      <c r="DG139" s="143">
        <f t="shared" si="106"/>
        <v>-17603815248606</v>
      </c>
      <c r="DH139" s="143">
        <f t="shared" si="107"/>
        <v>0.0021558456</v>
      </c>
      <c r="DI139" s="143">
        <f t="shared" si="108"/>
        <v>3.141592654</v>
      </c>
      <c r="DJ139" s="124">
        <f t="shared" si="109"/>
        <v>17603815248606</v>
      </c>
      <c r="DK139" s="140">
        <f t="shared" ref="DK139:DM139" si="2394">DK$2*AD139</f>
        <v>-3.141592654</v>
      </c>
      <c r="DL139" s="140">
        <f t="shared" si="2394"/>
        <v>-3.141592654</v>
      </c>
      <c r="DM139" s="140">
        <f t="shared" si="2394"/>
        <v>0</v>
      </c>
      <c r="DN139" s="141">
        <f t="shared" si="111"/>
        <v>-6.283185307</v>
      </c>
      <c r="DO139" s="141">
        <f t="shared" si="112"/>
        <v>0</v>
      </c>
      <c r="DP139" s="122">
        <f t="shared" si="113"/>
        <v>0</v>
      </c>
      <c r="DQ139" s="142">
        <f t="shared" ref="DQ139:DS139" si="2395">POWER(AH139,DQ$2)</f>
        <v>65.62841508</v>
      </c>
      <c r="DR139" s="142">
        <f t="shared" si="2395"/>
        <v>106038.0877</v>
      </c>
      <c r="DS139" s="142">
        <f t="shared" si="2395"/>
        <v>15569370.8</v>
      </c>
      <c r="DT139" s="130">
        <f t="shared" si="115"/>
        <v>108348989468491</v>
      </c>
      <c r="DU139" s="143">
        <f t="shared" si="116"/>
        <v>-1.95028E+15</v>
      </c>
      <c r="DV139" s="143">
        <f t="shared" si="117"/>
        <v>0</v>
      </c>
      <c r="DW139" s="143">
        <f t="shared" si="118"/>
        <v>3.141592654</v>
      </c>
      <c r="DX139" s="124">
        <f t="shared" si="119"/>
        <v>1.95028E+15</v>
      </c>
      <c r="DY139" s="140">
        <f t="shared" si="120"/>
        <v>0</v>
      </c>
      <c r="DZ139" s="141">
        <f t="shared" si="121"/>
        <v>0</v>
      </c>
      <c r="EA139" s="141">
        <f t="shared" si="122"/>
        <v>0</v>
      </c>
      <c r="EB139" s="122">
        <f t="shared" si="123"/>
        <v>0</v>
      </c>
      <c r="EC139" s="142">
        <f t="shared" si="124"/>
        <v>242405307148176</v>
      </c>
      <c r="ED139" s="130">
        <f t="shared" si="125"/>
        <v>242405307148176</v>
      </c>
      <c r="EE139" s="143">
        <f t="shared" si="126"/>
        <v>6.54494E+15</v>
      </c>
      <c r="EF139" s="143">
        <f t="shared" si="127"/>
        <v>0</v>
      </c>
      <c r="EG139" s="143">
        <f t="shared" si="128"/>
        <v>0</v>
      </c>
      <c r="EH139" s="124">
        <f t="shared" si="129"/>
        <v>6.54494E+15</v>
      </c>
      <c r="EI139" s="144">
        <f t="shared" ref="EI139:EJ139" si="2396">CK139+CU139+DG139+DU139+EE139</f>
        <v>-240572851789897</v>
      </c>
      <c r="EJ139" s="144">
        <f t="shared" si="2396"/>
        <v>0.5862145543</v>
      </c>
      <c r="EK139" s="144">
        <f t="shared" si="131"/>
        <v>3.141592654</v>
      </c>
      <c r="EL139" s="145">
        <f t="shared" si="132"/>
        <v>240572851789897</v>
      </c>
      <c r="EM139" s="140">
        <f t="shared" si="133"/>
        <v>1.570796327</v>
      </c>
      <c r="EN139" s="141">
        <f t="shared" si="134"/>
        <v>1.570796327</v>
      </c>
      <c r="EO139" s="141">
        <f t="shared" si="135"/>
        <v>1.570796327</v>
      </c>
      <c r="EP139" s="122">
        <f t="shared" si="136"/>
        <v>1.570796327</v>
      </c>
      <c r="EQ139" s="142">
        <f t="shared" si="137"/>
        <v>15510411.08</v>
      </c>
      <c r="ER139" s="130">
        <f t="shared" si="138"/>
        <v>15510411.08</v>
      </c>
      <c r="ES139" s="143">
        <f t="shared" si="139"/>
        <v>0.00000009441281264</v>
      </c>
      <c r="ET139" s="143">
        <f t="shared" si="140"/>
        <v>80594460.1</v>
      </c>
      <c r="EU139" s="143">
        <f t="shared" si="141"/>
        <v>1.570796327</v>
      </c>
      <c r="EV139" s="124">
        <f t="shared" si="142"/>
        <v>80594460.1</v>
      </c>
      <c r="EW139" s="144">
        <f t="shared" ref="EW139:EX139" si="2397">BY139+ES139</f>
        <v>-357175672.1</v>
      </c>
      <c r="EX139" s="144">
        <f t="shared" si="2397"/>
        <v>80594460.1</v>
      </c>
      <c r="EY139" s="144">
        <f t="shared" si="144"/>
        <v>2.91966556</v>
      </c>
      <c r="EZ139" s="145">
        <f t="shared" si="145"/>
        <v>366155605.9</v>
      </c>
      <c r="FA139" s="140">
        <f t="shared" si="146"/>
        <v>0.9732218533</v>
      </c>
      <c r="FB139" s="141">
        <f t="shared" si="147"/>
        <v>0.9732218533</v>
      </c>
      <c r="FC139" s="141">
        <f t="shared" si="148"/>
        <v>0.9732218533</v>
      </c>
      <c r="FD139" s="122">
        <f t="shared" si="149"/>
        <v>0.9732218533</v>
      </c>
      <c r="FE139" s="142">
        <f t="shared" si="150"/>
        <v>715.410367</v>
      </c>
      <c r="FF139" s="130">
        <f t="shared" si="151"/>
        <v>715.410367</v>
      </c>
      <c r="FG139" s="143">
        <f t="shared" si="152"/>
        <v>106.492845</v>
      </c>
      <c r="FH139" s="143">
        <f t="shared" si="153"/>
        <v>156.4732201</v>
      </c>
      <c r="FI139" s="143">
        <f t="shared" si="154"/>
        <v>0.9732218533</v>
      </c>
      <c r="FJ139" s="124">
        <f t="shared" si="155"/>
        <v>189.2738615</v>
      </c>
      <c r="FK139" s="140">
        <f t="shared" si="156"/>
        <v>-6.283185307</v>
      </c>
      <c r="FL139" s="141">
        <f t="shared" si="157"/>
        <v>-6.283185307</v>
      </c>
      <c r="FM139" s="141">
        <f t="shared" si="158"/>
        <v>0</v>
      </c>
      <c r="FN139" s="122">
        <f t="shared" si="159"/>
        <v>0</v>
      </c>
      <c r="FO139" s="142">
        <f t="shared" si="160"/>
        <v>4307.088866</v>
      </c>
      <c r="FP139" s="130">
        <f t="shared" si="161"/>
        <v>4307.088866</v>
      </c>
      <c r="FQ139" s="143">
        <f t="shared" si="162"/>
        <v>-4307.088866</v>
      </c>
      <c r="FR139" s="143">
        <f t="shared" si="163"/>
        <v>0</v>
      </c>
      <c r="FS139" s="143">
        <f t="shared" si="164"/>
        <v>3.141592654</v>
      </c>
      <c r="FT139" s="124">
        <f t="shared" si="165"/>
        <v>4307.088866</v>
      </c>
      <c r="FU139" s="144">
        <f t="shared" si="166"/>
        <v>-322421.3519</v>
      </c>
      <c r="FV139" s="144">
        <f t="shared" si="167"/>
        <v>0</v>
      </c>
      <c r="FW139" s="144">
        <f t="shared" si="168"/>
        <v>-3.141592654</v>
      </c>
      <c r="FX139" s="145">
        <f t="shared" si="169"/>
        <v>322421.3519</v>
      </c>
      <c r="FY139" s="140">
        <f t="shared" si="170"/>
        <v>-3.141592654</v>
      </c>
      <c r="FZ139" s="140">
        <f t="shared" si="171"/>
        <v>-0.9732218533</v>
      </c>
      <c r="GA139" s="141">
        <f t="shared" si="172"/>
        <v>-4.114814507</v>
      </c>
      <c r="GB139" s="141">
        <f t="shared" si="173"/>
        <v>-4.114814507</v>
      </c>
      <c r="GC139" s="122">
        <f t="shared" si="174"/>
        <v>2.1683708</v>
      </c>
      <c r="GD139" s="142">
        <f t="shared" si="175"/>
        <v>322421.3519</v>
      </c>
      <c r="GE139" s="142">
        <f t="shared" si="176"/>
        <v>0.005283349702</v>
      </c>
      <c r="GF139" s="130">
        <f t="shared" si="177"/>
        <v>1703.464754</v>
      </c>
      <c r="GG139" s="143">
        <f t="shared" si="178"/>
        <v>-106.492845</v>
      </c>
      <c r="GH139" s="143">
        <f t="shared" si="179"/>
        <v>156.4732201</v>
      </c>
      <c r="GI139" s="143">
        <f t="shared" si="180"/>
        <v>2.1683708</v>
      </c>
      <c r="GJ139" s="124">
        <f t="shared" si="181"/>
        <v>189.2738615</v>
      </c>
      <c r="GK139" s="146">
        <f t="shared" si="182"/>
        <v>-0.5</v>
      </c>
      <c r="GL139" s="127">
        <f t="shared" si="183"/>
        <v>-0.8660254038</v>
      </c>
      <c r="GM139" s="146">
        <f t="shared" si="184"/>
        <v>-2.094395102</v>
      </c>
      <c r="GN139" s="127">
        <f t="shared" si="185"/>
        <v>1</v>
      </c>
      <c r="GO139" s="147">
        <f t="shared" si="186"/>
        <v>-0.5</v>
      </c>
      <c r="GP139" s="128">
        <f t="shared" si="187"/>
        <v>0.8660254038</v>
      </c>
      <c r="GQ139" s="147">
        <f t="shared" si="188"/>
        <v>2.094395102</v>
      </c>
      <c r="GR139" s="128">
        <f t="shared" si="189"/>
        <v>1</v>
      </c>
      <c r="GS139" s="140">
        <f t="shared" si="190"/>
        <v>-2.094395102</v>
      </c>
      <c r="GT139" s="140">
        <f t="shared" si="191"/>
        <v>0.9732218533</v>
      </c>
      <c r="GU139" s="141">
        <f t="shared" si="192"/>
        <v>-1.121173249</v>
      </c>
      <c r="GV139" s="141">
        <f t="shared" si="193"/>
        <v>-1.121173249</v>
      </c>
      <c r="GW139" s="122">
        <f t="shared" si="194"/>
        <v>-1.121173249</v>
      </c>
      <c r="GX139" s="142">
        <f t="shared" si="195"/>
        <v>1</v>
      </c>
      <c r="GY139" s="142">
        <f t="shared" si="196"/>
        <v>189.2738615</v>
      </c>
      <c r="GZ139" s="130">
        <f t="shared" si="197"/>
        <v>189.2738615</v>
      </c>
      <c r="HA139" s="143">
        <f t="shared" si="198"/>
        <v>82.26336114</v>
      </c>
      <c r="HB139" s="143">
        <f t="shared" si="199"/>
        <v>-170.4621192</v>
      </c>
      <c r="HC139" s="143">
        <f t="shared" si="200"/>
        <v>-1.121173249</v>
      </c>
      <c r="HD139" s="124">
        <f t="shared" si="201"/>
        <v>189.2738615</v>
      </c>
      <c r="HE139" s="140">
        <f t="shared" si="202"/>
        <v>2.094395102</v>
      </c>
      <c r="HF139" s="140">
        <f t="shared" si="203"/>
        <v>2.1683708</v>
      </c>
      <c r="HG139" s="141">
        <f t="shared" si="204"/>
        <v>4.262765903</v>
      </c>
      <c r="HH139" s="141">
        <f t="shared" si="205"/>
        <v>4.262765903</v>
      </c>
      <c r="HI139" s="122">
        <f t="shared" si="206"/>
        <v>-2.020419404</v>
      </c>
      <c r="HJ139" s="142">
        <f t="shared" si="207"/>
        <v>1</v>
      </c>
      <c r="HK139" s="142">
        <f t="shared" si="208"/>
        <v>189.2738615</v>
      </c>
      <c r="HL139" s="130">
        <f t="shared" si="209"/>
        <v>189.2738615</v>
      </c>
      <c r="HM139" s="143">
        <f t="shared" si="210"/>
        <v>-82.26336114</v>
      </c>
      <c r="HN139" s="143">
        <f t="shared" si="211"/>
        <v>-170.4621192</v>
      </c>
      <c r="HO139" s="143">
        <f t="shared" si="212"/>
        <v>-2.020419404</v>
      </c>
      <c r="HP139" s="124">
        <f t="shared" si="213"/>
        <v>189.2738615</v>
      </c>
      <c r="HQ139" s="140">
        <f t="shared" si="214"/>
        <v>2.094395102</v>
      </c>
      <c r="HR139" s="140">
        <f t="shared" si="215"/>
        <v>0.9732218533</v>
      </c>
      <c r="HS139" s="141">
        <f t="shared" si="216"/>
        <v>3.067616956</v>
      </c>
      <c r="HT139" s="141">
        <f t="shared" si="217"/>
        <v>3.067616956</v>
      </c>
      <c r="HU139" s="122">
        <f t="shared" si="218"/>
        <v>3.067616956</v>
      </c>
      <c r="HV139" s="142">
        <f t="shared" si="219"/>
        <v>1</v>
      </c>
      <c r="HW139" s="142">
        <f t="shared" si="220"/>
        <v>189.2738615</v>
      </c>
      <c r="HX139" s="130">
        <f t="shared" si="221"/>
        <v>189.2738615</v>
      </c>
      <c r="HY139" s="143">
        <f t="shared" si="222"/>
        <v>-188.7562062</v>
      </c>
      <c r="HZ139" s="143">
        <f t="shared" si="223"/>
        <v>13.98889904</v>
      </c>
      <c r="IA139" s="143">
        <f t="shared" si="224"/>
        <v>3.067616956</v>
      </c>
      <c r="IB139" s="124">
        <f t="shared" si="225"/>
        <v>189.2738615</v>
      </c>
      <c r="IC139" s="140">
        <f t="shared" si="226"/>
        <v>-2.094395102</v>
      </c>
      <c r="ID139" s="140">
        <f t="shared" si="227"/>
        <v>2.1683708</v>
      </c>
      <c r="IE139" s="141">
        <f t="shared" si="228"/>
        <v>0.07397569792</v>
      </c>
      <c r="IF139" s="141">
        <f t="shared" si="229"/>
        <v>0.07397569792</v>
      </c>
      <c r="IG139" s="122">
        <f t="shared" si="230"/>
        <v>0.07397569792</v>
      </c>
      <c r="IH139" s="142">
        <f t="shared" si="231"/>
        <v>1</v>
      </c>
      <c r="II139" s="142">
        <f t="shared" si="232"/>
        <v>189.2738615</v>
      </c>
      <c r="IJ139" s="130">
        <f t="shared" si="233"/>
        <v>189.2738615</v>
      </c>
      <c r="IK139" s="143">
        <f t="shared" si="234"/>
        <v>188.7562062</v>
      </c>
      <c r="IL139" s="143">
        <f t="shared" si="235"/>
        <v>13.98889904</v>
      </c>
      <c r="IM139" s="143">
        <f t="shared" si="236"/>
        <v>0.07397569792</v>
      </c>
      <c r="IN139" s="124">
        <f t="shared" si="237"/>
        <v>189.2738615</v>
      </c>
    </row>
    <row r="140" ht="12.75" customHeight="1">
      <c r="A140" s="129">
        <f>'Cortez Cubic'!AP140</f>
        <v>-0.2187762226</v>
      </c>
      <c r="B140" s="129">
        <f>'Cortez Cubic'!AQ140</f>
        <v>10.05578568</v>
      </c>
      <c r="C140" s="129">
        <f>'Cortez Cubic'!AR140</f>
        <v>6390.884186</v>
      </c>
      <c r="D140" s="129">
        <f>'Cortez Cubic'!AS140</f>
        <v>-486028.8985</v>
      </c>
      <c r="E140" s="129">
        <f t="shared" ref="E140:H140" si="2398">0</f>
        <v>0</v>
      </c>
      <c r="F140" s="129">
        <f t="shared" si="2398"/>
        <v>0</v>
      </c>
      <c r="G140" s="129">
        <f t="shared" si="2398"/>
        <v>0</v>
      </c>
      <c r="H140" s="129">
        <f t="shared" si="2398"/>
        <v>0</v>
      </c>
      <c r="I140" s="110">
        <f>'Cortez Cubic'!I140</f>
        <v>94</v>
      </c>
      <c r="J140" s="130">
        <f t="shared" si="28"/>
        <v>86.36753633</v>
      </c>
      <c r="K140" s="131">
        <f t="shared" si="29"/>
        <v>0</v>
      </c>
      <c r="L140" s="131">
        <f t="shared" si="30"/>
        <v>1</v>
      </c>
      <c r="M140" s="132">
        <f t="shared" si="31"/>
        <v>7.632463667</v>
      </c>
      <c r="N140" s="133">
        <f t="shared" si="32"/>
        <v>55.07994502</v>
      </c>
      <c r="O140" s="134">
        <f t="shared" si="33"/>
        <v>141.4474813</v>
      </c>
      <c r="P140" s="134">
        <f t="shared" si="34"/>
        <v>0</v>
      </c>
      <c r="Q140" s="135">
        <f t="shared" si="35"/>
        <v>86.36753633</v>
      </c>
      <c r="R140" s="135">
        <f t="shared" si="36"/>
        <v>0</v>
      </c>
      <c r="S140" s="136">
        <f t="shared" si="37"/>
        <v>-181.8512216</v>
      </c>
      <c r="T140" s="136">
        <f t="shared" si="38"/>
        <v>0</v>
      </c>
      <c r="U140" s="137">
        <f t="shared" ref="U140:X140" si="2399">ATAN2(A140,E140)</f>
        <v>3.141592654</v>
      </c>
      <c r="V140" s="137">
        <f t="shared" si="2399"/>
        <v>0</v>
      </c>
      <c r="W140" s="137">
        <f t="shared" si="2399"/>
        <v>0</v>
      </c>
      <c r="X140" s="137">
        <f t="shared" si="2399"/>
        <v>3.141592654</v>
      </c>
      <c r="Y140" s="137">
        <f t="shared" ref="Y140:AB140" si="2400">SQRT(POWER(A140,2)+POWER(E140,2))</f>
        <v>0.2187762226</v>
      </c>
      <c r="Z140" s="137">
        <f t="shared" si="2400"/>
        <v>10.05578568</v>
      </c>
      <c r="AA140" s="137">
        <f t="shared" si="2400"/>
        <v>6390.884186</v>
      </c>
      <c r="AB140" s="137">
        <f t="shared" si="2400"/>
        <v>486028.8985</v>
      </c>
      <c r="AC140" s="138">
        <f t="shared" ref="AC140:AF140" si="2401">U140-$U140</f>
        <v>0</v>
      </c>
      <c r="AD140" s="138">
        <f t="shared" si="2401"/>
        <v>-3.141592654</v>
      </c>
      <c r="AE140" s="138">
        <f t="shared" si="2401"/>
        <v>-3.141592654</v>
      </c>
      <c r="AF140" s="138">
        <f t="shared" si="2401"/>
        <v>0</v>
      </c>
      <c r="AG140" s="138">
        <f t="shared" ref="AG140:AJ140" si="2402">Y140/$Y140</f>
        <v>1</v>
      </c>
      <c r="AH140" s="138">
        <f t="shared" si="2402"/>
        <v>45.96379605</v>
      </c>
      <c r="AI140" s="138">
        <f t="shared" si="2402"/>
        <v>29211.96879</v>
      </c>
      <c r="AJ140" s="138">
        <f t="shared" si="2402"/>
        <v>2221580.082</v>
      </c>
      <c r="AK140" s="139">
        <f t="shared" ref="AK140:AN140" si="2403">AG140*COS(AC140)</f>
        <v>1</v>
      </c>
      <c r="AL140" s="139">
        <f t="shared" si="2403"/>
        <v>-45.96379605</v>
      </c>
      <c r="AM140" s="139">
        <f t="shared" si="2403"/>
        <v>-29211.96879</v>
      </c>
      <c r="AN140" s="139">
        <f t="shared" si="2403"/>
        <v>2221580.082</v>
      </c>
      <c r="AO140" s="129">
        <f t="shared" ref="AO140:AR140" si="2404">AG140*SIN(AC140)</f>
        <v>0</v>
      </c>
      <c r="AP140" s="129">
        <f t="shared" si="2404"/>
        <v>0</v>
      </c>
      <c r="AQ140" s="129">
        <f t="shared" si="2404"/>
        <v>0</v>
      </c>
      <c r="AR140" s="129">
        <f t="shared" si="2404"/>
        <v>0</v>
      </c>
      <c r="AS140" s="140">
        <f t="shared" si="45"/>
        <v>-9.424777961</v>
      </c>
      <c r="AT140" s="141">
        <f t="shared" si="46"/>
        <v>-9.424777961</v>
      </c>
      <c r="AU140" s="141">
        <f t="shared" si="47"/>
        <v>-3.141592654</v>
      </c>
      <c r="AV140" s="122">
        <f t="shared" si="48"/>
        <v>3.141592654</v>
      </c>
      <c r="AW140" s="142">
        <f t="shared" si="49"/>
        <v>97106.35814</v>
      </c>
      <c r="AX140" s="130">
        <f t="shared" si="50"/>
        <v>97106.35814</v>
      </c>
      <c r="AY140" s="143">
        <f t="shared" si="51"/>
        <v>194212.7163</v>
      </c>
      <c r="AZ140" s="143">
        <f t="shared" si="52"/>
        <v>0</v>
      </c>
      <c r="BA140" s="143">
        <f t="shared" si="53"/>
        <v>0</v>
      </c>
      <c r="BB140" s="124">
        <f t="shared" si="54"/>
        <v>194212.7163</v>
      </c>
      <c r="BC140" s="140">
        <f t="shared" ref="BC140:BD140" si="2405">BC$2*AD140</f>
        <v>-3.141592654</v>
      </c>
      <c r="BD140" s="140">
        <f t="shared" si="2405"/>
        <v>-3.141592654</v>
      </c>
      <c r="BE140" s="141">
        <f t="shared" si="56"/>
        <v>-6.283185307</v>
      </c>
      <c r="BF140" s="141">
        <f t="shared" si="57"/>
        <v>0</v>
      </c>
      <c r="BG140" s="122">
        <f t="shared" si="58"/>
        <v>0</v>
      </c>
      <c r="BH140" s="142">
        <f t="shared" ref="BH140:BI140" si="2406">POWER(AH140,BH$2)</f>
        <v>45.96379605</v>
      </c>
      <c r="BI140" s="142">
        <f t="shared" si="2406"/>
        <v>29211.96879</v>
      </c>
      <c r="BJ140" s="130">
        <f t="shared" si="60"/>
        <v>1342692.976</v>
      </c>
      <c r="BK140" s="143">
        <f t="shared" si="61"/>
        <v>12084236.78</v>
      </c>
      <c r="BL140" s="143">
        <f t="shared" si="62"/>
        <v>0</v>
      </c>
      <c r="BM140" s="143">
        <f t="shared" si="63"/>
        <v>0</v>
      </c>
      <c r="BN140" s="124">
        <f t="shared" si="64"/>
        <v>12084236.78</v>
      </c>
      <c r="BO140" s="140">
        <f t="shared" si="65"/>
        <v>0</v>
      </c>
      <c r="BP140" s="141">
        <f t="shared" si="66"/>
        <v>0</v>
      </c>
      <c r="BQ140" s="141">
        <f t="shared" si="67"/>
        <v>0</v>
      </c>
      <c r="BR140" s="122">
        <f t="shared" si="68"/>
        <v>0</v>
      </c>
      <c r="BS140" s="142">
        <f t="shared" si="69"/>
        <v>2221580.082</v>
      </c>
      <c r="BT140" s="130">
        <f t="shared" si="70"/>
        <v>2221580.082</v>
      </c>
      <c r="BU140" s="143">
        <f t="shared" si="71"/>
        <v>-59982662.21</v>
      </c>
      <c r="BV140" s="143">
        <f t="shared" si="72"/>
        <v>0</v>
      </c>
      <c r="BW140" s="143">
        <f t="shared" si="73"/>
        <v>3.141592654</v>
      </c>
      <c r="BX140" s="124">
        <f t="shared" si="74"/>
        <v>59982662.21</v>
      </c>
      <c r="BY140" s="144">
        <f t="shared" ref="BY140:BZ140" si="2407">AY140+BK140+BU140</f>
        <v>-47704212.71</v>
      </c>
      <c r="BZ140" s="144">
        <f t="shared" si="2407"/>
        <v>0</v>
      </c>
      <c r="CA140" s="144">
        <f t="shared" si="76"/>
        <v>-3.141592654</v>
      </c>
      <c r="CB140" s="145">
        <f t="shared" si="77"/>
        <v>47704212.71</v>
      </c>
      <c r="CC140" s="140">
        <f t="shared" ref="CC140:CD140" si="2408">CC$2*AD140</f>
        <v>-6.283185307</v>
      </c>
      <c r="CD140" s="140">
        <f t="shared" si="2408"/>
        <v>-6.283185307</v>
      </c>
      <c r="CE140" s="141">
        <f t="shared" si="79"/>
        <v>-12.56637061</v>
      </c>
      <c r="CF140" s="141">
        <f t="shared" si="80"/>
        <v>0</v>
      </c>
      <c r="CG140" s="122">
        <f t="shared" si="81"/>
        <v>0</v>
      </c>
      <c r="CH140" s="142">
        <f t="shared" ref="CH140:CI140" si="2409">POWER(AH140,CH$2)</f>
        <v>2112.670547</v>
      </c>
      <c r="CI140" s="142">
        <f t="shared" si="2409"/>
        <v>853339120.5</v>
      </c>
      <c r="CJ140" s="130">
        <f t="shared" si="83"/>
        <v>1802824426478</v>
      </c>
      <c r="CK140" s="143">
        <f t="shared" si="84"/>
        <v>-1802824426478</v>
      </c>
      <c r="CL140" s="143">
        <f t="shared" si="85"/>
        <v>0</v>
      </c>
      <c r="CM140" s="143">
        <f t="shared" si="86"/>
        <v>3.141592654</v>
      </c>
      <c r="CN140" s="124">
        <f t="shared" si="87"/>
        <v>1802824426478</v>
      </c>
      <c r="CO140" s="140">
        <f t="shared" si="88"/>
        <v>-9.424777961</v>
      </c>
      <c r="CP140" s="141">
        <f t="shared" si="89"/>
        <v>-9.424777961</v>
      </c>
      <c r="CQ140" s="141">
        <f t="shared" si="90"/>
        <v>-3.141592654</v>
      </c>
      <c r="CR140" s="122">
        <f t="shared" si="91"/>
        <v>3.141592654</v>
      </c>
      <c r="CS140" s="142">
        <f t="shared" si="92"/>
        <v>24927715752447</v>
      </c>
      <c r="CT140" s="130">
        <f t="shared" si="93"/>
        <v>24927715752447</v>
      </c>
      <c r="CU140" s="143">
        <f t="shared" si="94"/>
        <v>-99710863009786</v>
      </c>
      <c r="CV140" s="143">
        <f t="shared" si="95"/>
        <v>0.01221105892</v>
      </c>
      <c r="CW140" s="143">
        <f t="shared" si="96"/>
        <v>3.141592654</v>
      </c>
      <c r="CX140" s="124">
        <f t="shared" si="97"/>
        <v>99710863009786</v>
      </c>
      <c r="CY140" s="140">
        <f t="shared" si="98"/>
        <v>-9.424777961</v>
      </c>
      <c r="CZ140" s="140">
        <f t="shared" si="99"/>
        <v>0</v>
      </c>
      <c r="DA140" s="141">
        <f t="shared" si="100"/>
        <v>-9.424777961</v>
      </c>
      <c r="DB140" s="141">
        <f t="shared" si="101"/>
        <v>-3.141592654</v>
      </c>
      <c r="DC140" s="122">
        <f t="shared" si="102"/>
        <v>3.141592654</v>
      </c>
      <c r="DD140" s="142">
        <f t="shared" si="103"/>
        <v>97106.35814</v>
      </c>
      <c r="DE140" s="142">
        <f t="shared" si="104"/>
        <v>2221580.082</v>
      </c>
      <c r="DF140" s="130">
        <f t="shared" si="105"/>
        <v>215729551055</v>
      </c>
      <c r="DG140" s="143">
        <f t="shared" si="106"/>
        <v>-862918204222</v>
      </c>
      <c r="DH140" s="143">
        <f t="shared" si="107"/>
        <v>0.0001056770017</v>
      </c>
      <c r="DI140" s="143">
        <f t="shared" si="108"/>
        <v>3.141592654</v>
      </c>
      <c r="DJ140" s="124">
        <f t="shared" si="109"/>
        <v>862918204222</v>
      </c>
      <c r="DK140" s="140">
        <f t="shared" ref="DK140:DM140" si="2410">DK$2*AD140</f>
        <v>-3.141592654</v>
      </c>
      <c r="DL140" s="140">
        <f t="shared" si="2410"/>
        <v>-3.141592654</v>
      </c>
      <c r="DM140" s="140">
        <f t="shared" si="2410"/>
        <v>0</v>
      </c>
      <c r="DN140" s="141">
        <f t="shared" si="111"/>
        <v>-6.283185307</v>
      </c>
      <c r="DO140" s="141">
        <f t="shared" si="112"/>
        <v>0</v>
      </c>
      <c r="DP140" s="122">
        <f t="shared" si="113"/>
        <v>0</v>
      </c>
      <c r="DQ140" s="142">
        <f t="shared" ref="DQ140:DS140" si="2411">POWER(AH140,DQ$2)</f>
        <v>45.96379605</v>
      </c>
      <c r="DR140" s="142">
        <f t="shared" si="2411"/>
        <v>29211.96879</v>
      </c>
      <c r="DS140" s="142">
        <f t="shared" si="2411"/>
        <v>2221580.082</v>
      </c>
      <c r="DT140" s="130">
        <f t="shared" si="115"/>
        <v>2982899970254</v>
      </c>
      <c r="DU140" s="143">
        <f t="shared" si="116"/>
        <v>-53692199464575</v>
      </c>
      <c r="DV140" s="143">
        <f t="shared" si="117"/>
        <v>0</v>
      </c>
      <c r="DW140" s="143">
        <f t="shared" si="118"/>
        <v>3.141592654</v>
      </c>
      <c r="DX140" s="124">
        <f t="shared" si="119"/>
        <v>53692199464575</v>
      </c>
      <c r="DY140" s="140">
        <f t="shared" si="120"/>
        <v>0</v>
      </c>
      <c r="DZ140" s="141">
        <f t="shared" si="121"/>
        <v>0</v>
      </c>
      <c r="EA140" s="141">
        <f t="shared" si="122"/>
        <v>0</v>
      </c>
      <c r="EB140" s="122">
        <f t="shared" si="123"/>
        <v>0</v>
      </c>
      <c r="EC140" s="142">
        <f t="shared" si="124"/>
        <v>4935418059498</v>
      </c>
      <c r="ED140" s="130">
        <f t="shared" si="125"/>
        <v>4935418059498</v>
      </c>
      <c r="EE140" s="143">
        <f t="shared" si="126"/>
        <v>133256287606447</v>
      </c>
      <c r="EF140" s="143">
        <f t="shared" si="127"/>
        <v>0</v>
      </c>
      <c r="EG140" s="143">
        <f t="shared" si="128"/>
        <v>0</v>
      </c>
      <c r="EH140" s="124">
        <f t="shared" si="129"/>
        <v>133256287606447</v>
      </c>
      <c r="EI140" s="144">
        <f t="shared" ref="EI140:EJ140" si="2412">CK140+CU140+DG140+DU140+EE140</f>
        <v>-22812517498614</v>
      </c>
      <c r="EJ140" s="144">
        <f t="shared" si="2412"/>
        <v>0.01231673592</v>
      </c>
      <c r="EK140" s="144">
        <f t="shared" si="131"/>
        <v>3.141592654</v>
      </c>
      <c r="EL140" s="145">
        <f t="shared" si="132"/>
        <v>22812517498614</v>
      </c>
      <c r="EM140" s="140">
        <f t="shared" si="133"/>
        <v>1.570796327</v>
      </c>
      <c r="EN140" s="141">
        <f t="shared" si="134"/>
        <v>1.570796327</v>
      </c>
      <c r="EO140" s="141">
        <f t="shared" si="135"/>
        <v>1.570796327</v>
      </c>
      <c r="EP140" s="122">
        <f t="shared" si="136"/>
        <v>1.570796327</v>
      </c>
      <c r="EQ140" s="142">
        <f t="shared" si="137"/>
        <v>4776245.125</v>
      </c>
      <c r="ER140" s="130">
        <f t="shared" si="138"/>
        <v>4776245.125</v>
      </c>
      <c r="ES140" s="143">
        <f t="shared" si="139"/>
        <v>0.000000007030394889</v>
      </c>
      <c r="ET140" s="143">
        <f t="shared" si="140"/>
        <v>24818097.68</v>
      </c>
      <c r="EU140" s="143">
        <f t="shared" si="141"/>
        <v>1.570796327</v>
      </c>
      <c r="EV140" s="124">
        <f t="shared" si="142"/>
        <v>24818097.68</v>
      </c>
      <c r="EW140" s="144">
        <f t="shared" ref="EW140:EX140" si="2413">BY140+ES140</f>
        <v>-47704212.71</v>
      </c>
      <c r="EX140" s="144">
        <f t="shared" si="2413"/>
        <v>24818097.68</v>
      </c>
      <c r="EY140" s="144">
        <f t="shared" si="144"/>
        <v>2.661876906</v>
      </c>
      <c r="EZ140" s="145">
        <f t="shared" si="145"/>
        <v>53773877.33</v>
      </c>
      <c r="FA140" s="140">
        <f t="shared" si="146"/>
        <v>0.8872923022</v>
      </c>
      <c r="FB140" s="141">
        <f t="shared" si="147"/>
        <v>0.8872923022</v>
      </c>
      <c r="FC140" s="141">
        <f t="shared" si="148"/>
        <v>0.8872923022</v>
      </c>
      <c r="FD140" s="122">
        <f t="shared" si="149"/>
        <v>0.8872923022</v>
      </c>
      <c r="FE140" s="142">
        <f t="shared" si="150"/>
        <v>377.4479903</v>
      </c>
      <c r="FF140" s="130">
        <f t="shared" si="151"/>
        <v>377.4479903</v>
      </c>
      <c r="FG140" s="143">
        <f t="shared" si="152"/>
        <v>63.063108</v>
      </c>
      <c r="FH140" s="143">
        <f t="shared" si="153"/>
        <v>77.42808606</v>
      </c>
      <c r="FI140" s="143">
        <f t="shared" si="154"/>
        <v>0.8872923022</v>
      </c>
      <c r="FJ140" s="124">
        <f t="shared" si="155"/>
        <v>99.86022282</v>
      </c>
      <c r="FK140" s="140">
        <f t="shared" si="156"/>
        <v>-6.283185307</v>
      </c>
      <c r="FL140" s="141">
        <f t="shared" si="157"/>
        <v>-6.283185307</v>
      </c>
      <c r="FM140" s="141">
        <f t="shared" si="158"/>
        <v>0</v>
      </c>
      <c r="FN140" s="122">
        <f t="shared" si="159"/>
        <v>0</v>
      </c>
      <c r="FO140" s="142">
        <f t="shared" si="160"/>
        <v>2112.670547</v>
      </c>
      <c r="FP140" s="130">
        <f t="shared" si="161"/>
        <v>2112.670547</v>
      </c>
      <c r="FQ140" s="143">
        <f t="shared" si="162"/>
        <v>-2112.670547</v>
      </c>
      <c r="FR140" s="143">
        <f t="shared" si="163"/>
        <v>0</v>
      </c>
      <c r="FS140" s="143">
        <f t="shared" si="164"/>
        <v>3.141592654</v>
      </c>
      <c r="FT140" s="124">
        <f t="shared" si="165"/>
        <v>2112.670547</v>
      </c>
      <c r="FU140" s="144">
        <f t="shared" si="166"/>
        <v>-89748.57691</v>
      </c>
      <c r="FV140" s="144">
        <f t="shared" si="167"/>
        <v>0</v>
      </c>
      <c r="FW140" s="144">
        <f t="shared" si="168"/>
        <v>-3.141592654</v>
      </c>
      <c r="FX140" s="145">
        <f t="shared" si="169"/>
        <v>89748.57691</v>
      </c>
      <c r="FY140" s="140">
        <f t="shared" si="170"/>
        <v>-3.141592654</v>
      </c>
      <c r="FZ140" s="140">
        <f t="shared" si="171"/>
        <v>-0.8872923022</v>
      </c>
      <c r="GA140" s="141">
        <f t="shared" si="172"/>
        <v>-4.028884956</v>
      </c>
      <c r="GB140" s="141">
        <f t="shared" si="173"/>
        <v>-4.028884956</v>
      </c>
      <c r="GC140" s="122">
        <f t="shared" si="174"/>
        <v>2.254300351</v>
      </c>
      <c r="GD140" s="142">
        <f t="shared" si="175"/>
        <v>89748.57691</v>
      </c>
      <c r="GE140" s="142">
        <f t="shared" si="176"/>
        <v>0.01001399728</v>
      </c>
      <c r="GF140" s="130">
        <f t="shared" si="177"/>
        <v>898.7420054</v>
      </c>
      <c r="GG140" s="143">
        <f t="shared" si="178"/>
        <v>-63.063108</v>
      </c>
      <c r="GH140" s="143">
        <f t="shared" si="179"/>
        <v>77.42808606</v>
      </c>
      <c r="GI140" s="143">
        <f t="shared" si="180"/>
        <v>2.254300351</v>
      </c>
      <c r="GJ140" s="124">
        <f t="shared" si="181"/>
        <v>99.86022282</v>
      </c>
      <c r="GK140" s="146">
        <f t="shared" si="182"/>
        <v>-0.5</v>
      </c>
      <c r="GL140" s="127">
        <f t="shared" si="183"/>
        <v>-0.8660254038</v>
      </c>
      <c r="GM140" s="146">
        <f t="shared" si="184"/>
        <v>-2.094395102</v>
      </c>
      <c r="GN140" s="127">
        <f t="shared" si="185"/>
        <v>1</v>
      </c>
      <c r="GO140" s="147">
        <f t="shared" si="186"/>
        <v>-0.5</v>
      </c>
      <c r="GP140" s="128">
        <f t="shared" si="187"/>
        <v>0.8660254038</v>
      </c>
      <c r="GQ140" s="147">
        <f t="shared" si="188"/>
        <v>2.094395102</v>
      </c>
      <c r="GR140" s="128">
        <f t="shared" si="189"/>
        <v>1</v>
      </c>
      <c r="GS140" s="140">
        <f t="shared" si="190"/>
        <v>-2.094395102</v>
      </c>
      <c r="GT140" s="140">
        <f t="shared" si="191"/>
        <v>0.8872923022</v>
      </c>
      <c r="GU140" s="141">
        <f t="shared" si="192"/>
        <v>-1.2071028</v>
      </c>
      <c r="GV140" s="141">
        <f t="shared" si="193"/>
        <v>-1.2071028</v>
      </c>
      <c r="GW140" s="122">
        <f t="shared" si="194"/>
        <v>-1.2071028</v>
      </c>
      <c r="GX140" s="142">
        <f t="shared" si="195"/>
        <v>1</v>
      </c>
      <c r="GY140" s="142">
        <f t="shared" si="196"/>
        <v>99.86022282</v>
      </c>
      <c r="GZ140" s="130">
        <f t="shared" si="197"/>
        <v>99.86022282</v>
      </c>
      <c r="HA140" s="143">
        <f t="shared" si="198"/>
        <v>35.52313549</v>
      </c>
      <c r="HB140" s="143">
        <f t="shared" si="199"/>
        <v>-93.3282966</v>
      </c>
      <c r="HC140" s="143">
        <f t="shared" si="200"/>
        <v>-1.2071028</v>
      </c>
      <c r="HD140" s="124">
        <f t="shared" si="201"/>
        <v>99.86022282</v>
      </c>
      <c r="HE140" s="140">
        <f t="shared" si="202"/>
        <v>2.094395102</v>
      </c>
      <c r="HF140" s="140">
        <f t="shared" si="203"/>
        <v>2.254300351</v>
      </c>
      <c r="HG140" s="141">
        <f t="shared" si="204"/>
        <v>4.348695454</v>
      </c>
      <c r="HH140" s="141">
        <f t="shared" si="205"/>
        <v>4.348695454</v>
      </c>
      <c r="HI140" s="122">
        <f t="shared" si="206"/>
        <v>-1.934489853</v>
      </c>
      <c r="HJ140" s="142">
        <f t="shared" si="207"/>
        <v>1</v>
      </c>
      <c r="HK140" s="142">
        <f t="shared" si="208"/>
        <v>99.86022282</v>
      </c>
      <c r="HL140" s="130">
        <f t="shared" si="209"/>
        <v>99.86022282</v>
      </c>
      <c r="HM140" s="143">
        <f t="shared" si="210"/>
        <v>-35.52313549</v>
      </c>
      <c r="HN140" s="143">
        <f t="shared" si="211"/>
        <v>-93.3282966</v>
      </c>
      <c r="HO140" s="143">
        <f t="shared" si="212"/>
        <v>-1.934489853</v>
      </c>
      <c r="HP140" s="124">
        <f t="shared" si="213"/>
        <v>99.86022282</v>
      </c>
      <c r="HQ140" s="140">
        <f t="shared" si="214"/>
        <v>2.094395102</v>
      </c>
      <c r="HR140" s="140">
        <f t="shared" si="215"/>
        <v>0.8872923022</v>
      </c>
      <c r="HS140" s="141">
        <f t="shared" si="216"/>
        <v>2.981687405</v>
      </c>
      <c r="HT140" s="141">
        <f t="shared" si="217"/>
        <v>2.981687405</v>
      </c>
      <c r="HU140" s="122">
        <f t="shared" si="218"/>
        <v>2.981687405</v>
      </c>
      <c r="HV140" s="142">
        <f t="shared" si="219"/>
        <v>1</v>
      </c>
      <c r="HW140" s="142">
        <f t="shared" si="220"/>
        <v>99.86022282</v>
      </c>
      <c r="HX140" s="130">
        <f t="shared" si="221"/>
        <v>99.86022282</v>
      </c>
      <c r="HY140" s="143">
        <f t="shared" si="222"/>
        <v>-98.58624349</v>
      </c>
      <c r="HZ140" s="143">
        <f t="shared" si="223"/>
        <v>15.90021054</v>
      </c>
      <c r="IA140" s="143">
        <f t="shared" si="224"/>
        <v>2.981687405</v>
      </c>
      <c r="IB140" s="124">
        <f t="shared" si="225"/>
        <v>99.86022282</v>
      </c>
      <c r="IC140" s="140">
        <f t="shared" si="226"/>
        <v>-2.094395102</v>
      </c>
      <c r="ID140" s="140">
        <f t="shared" si="227"/>
        <v>2.254300351</v>
      </c>
      <c r="IE140" s="141">
        <f t="shared" si="228"/>
        <v>0.159905249</v>
      </c>
      <c r="IF140" s="141">
        <f t="shared" si="229"/>
        <v>0.159905249</v>
      </c>
      <c r="IG140" s="122">
        <f t="shared" si="230"/>
        <v>0.159905249</v>
      </c>
      <c r="IH140" s="142">
        <f t="shared" si="231"/>
        <v>1</v>
      </c>
      <c r="II140" s="142">
        <f t="shared" si="232"/>
        <v>99.86022282</v>
      </c>
      <c r="IJ140" s="130">
        <f t="shared" si="233"/>
        <v>99.86022282</v>
      </c>
      <c r="IK140" s="143">
        <f t="shared" si="234"/>
        <v>98.58624349</v>
      </c>
      <c r="IL140" s="143">
        <f t="shared" si="235"/>
        <v>15.90021054</v>
      </c>
      <c r="IM140" s="143">
        <f t="shared" si="236"/>
        <v>0.159905249</v>
      </c>
      <c r="IN140" s="124">
        <f t="shared" si="237"/>
        <v>99.86022282</v>
      </c>
    </row>
    <row r="141" ht="12.75" customHeight="1">
      <c r="A141" s="129">
        <f>'Cortez Cubic'!AP141</f>
        <v>-0.2187762226</v>
      </c>
      <c r="B141" s="129">
        <f>'Cortez Cubic'!AQ141</f>
        <v>5.099874176</v>
      </c>
      <c r="C141" s="129">
        <f>'Cortez Cubic'!AR141</f>
        <v>4430.417872</v>
      </c>
      <c r="D141" s="129">
        <f>'Cortez Cubic'!AS141</f>
        <v>-281773.5431</v>
      </c>
      <c r="E141" s="129">
        <f t="shared" ref="E141:H141" si="2414">0</f>
        <v>0</v>
      </c>
      <c r="F141" s="129">
        <f t="shared" si="2414"/>
        <v>0</v>
      </c>
      <c r="G141" s="129">
        <f t="shared" si="2414"/>
        <v>0</v>
      </c>
      <c r="H141" s="129">
        <f t="shared" si="2414"/>
        <v>0</v>
      </c>
      <c r="I141" s="110">
        <f>'Cortez Cubic'!I141</f>
        <v>98</v>
      </c>
      <c r="J141" s="130">
        <f t="shared" si="28"/>
        <v>90.34224187</v>
      </c>
      <c r="K141" s="131">
        <f t="shared" si="29"/>
        <v>1</v>
      </c>
      <c r="L141" s="131">
        <f t="shared" si="30"/>
        <v>0</v>
      </c>
      <c r="M141" s="132">
        <f t="shared" si="31"/>
        <v>7.657758129</v>
      </c>
      <c r="N141" s="133">
        <f t="shared" si="32"/>
        <v>0</v>
      </c>
      <c r="O141" s="134">
        <f t="shared" si="33"/>
        <v>90.34224187</v>
      </c>
      <c r="P141" s="134">
        <f t="shared" si="34"/>
        <v>-4.725450562</v>
      </c>
      <c r="Q141" s="135">
        <f t="shared" si="35"/>
        <v>90.34224187</v>
      </c>
      <c r="R141" s="135">
        <f t="shared" si="36"/>
        <v>4.725450562</v>
      </c>
      <c r="S141" s="136">
        <f t="shared" si="37"/>
        <v>-157.3735676</v>
      </c>
      <c r="T141" s="136">
        <f t="shared" si="38"/>
        <v>0</v>
      </c>
      <c r="U141" s="137">
        <f t="shared" ref="U141:X141" si="2415">ATAN2(A141,E141)</f>
        <v>3.141592654</v>
      </c>
      <c r="V141" s="137">
        <f t="shared" si="2415"/>
        <v>0</v>
      </c>
      <c r="W141" s="137">
        <f t="shared" si="2415"/>
        <v>0</v>
      </c>
      <c r="X141" s="137">
        <f t="shared" si="2415"/>
        <v>3.141592654</v>
      </c>
      <c r="Y141" s="137">
        <f t="shared" ref="Y141:AB141" si="2416">SQRT(POWER(A141,2)+POWER(E141,2))</f>
        <v>0.2187762226</v>
      </c>
      <c r="Z141" s="137">
        <f t="shared" si="2416"/>
        <v>5.099874176</v>
      </c>
      <c r="AA141" s="137">
        <f t="shared" si="2416"/>
        <v>4430.417872</v>
      </c>
      <c r="AB141" s="137">
        <f t="shared" si="2416"/>
        <v>281773.5431</v>
      </c>
      <c r="AC141" s="138">
        <f t="shared" ref="AC141:AF141" si="2417">U141-$U141</f>
        <v>0</v>
      </c>
      <c r="AD141" s="138">
        <f t="shared" si="2417"/>
        <v>-3.141592654</v>
      </c>
      <c r="AE141" s="138">
        <f t="shared" si="2417"/>
        <v>-3.141592654</v>
      </c>
      <c r="AF141" s="138">
        <f t="shared" si="2417"/>
        <v>0</v>
      </c>
      <c r="AG141" s="138">
        <f t="shared" ref="AG141:AJ141" si="2418">Y141/$Y141</f>
        <v>1</v>
      </c>
      <c r="AH141" s="138">
        <f t="shared" si="2418"/>
        <v>23.31091613</v>
      </c>
      <c r="AI141" s="138">
        <f t="shared" si="2418"/>
        <v>20250.91127</v>
      </c>
      <c r="AJ141" s="138">
        <f t="shared" si="2418"/>
        <v>1287953.232</v>
      </c>
      <c r="AK141" s="139">
        <f t="shared" ref="AK141:AN141" si="2419">AG141*COS(AC141)</f>
        <v>1</v>
      </c>
      <c r="AL141" s="139">
        <f t="shared" si="2419"/>
        <v>-23.31091613</v>
      </c>
      <c r="AM141" s="139">
        <f t="shared" si="2419"/>
        <v>-20250.91127</v>
      </c>
      <c r="AN141" s="139">
        <f t="shared" si="2419"/>
        <v>1287953.232</v>
      </c>
      <c r="AO141" s="129">
        <f t="shared" ref="AO141:AR141" si="2420">AG141*SIN(AC141)</f>
        <v>0</v>
      </c>
      <c r="AP141" s="129">
        <f t="shared" si="2420"/>
        <v>0</v>
      </c>
      <c r="AQ141" s="129">
        <f t="shared" si="2420"/>
        <v>0</v>
      </c>
      <c r="AR141" s="129">
        <f t="shared" si="2420"/>
        <v>0</v>
      </c>
      <c r="AS141" s="140">
        <f t="shared" si="45"/>
        <v>-9.424777961</v>
      </c>
      <c r="AT141" s="141">
        <f t="shared" si="46"/>
        <v>-9.424777961</v>
      </c>
      <c r="AU141" s="141">
        <f t="shared" si="47"/>
        <v>-3.141592654</v>
      </c>
      <c r="AV141" s="122">
        <f t="shared" si="48"/>
        <v>3.141592654</v>
      </c>
      <c r="AW141" s="142">
        <f t="shared" si="49"/>
        <v>12667.1241</v>
      </c>
      <c r="AX141" s="130">
        <f t="shared" si="50"/>
        <v>12667.1241</v>
      </c>
      <c r="AY141" s="143">
        <f t="shared" si="51"/>
        <v>25334.2482</v>
      </c>
      <c r="AZ141" s="143">
        <f t="shared" si="52"/>
        <v>0</v>
      </c>
      <c r="BA141" s="143">
        <f t="shared" si="53"/>
        <v>0</v>
      </c>
      <c r="BB141" s="124">
        <f t="shared" si="54"/>
        <v>25334.2482</v>
      </c>
      <c r="BC141" s="140">
        <f t="shared" ref="BC141:BD141" si="2421">BC$2*AD141</f>
        <v>-3.141592654</v>
      </c>
      <c r="BD141" s="140">
        <f t="shared" si="2421"/>
        <v>-3.141592654</v>
      </c>
      <c r="BE141" s="141">
        <f t="shared" si="56"/>
        <v>-6.283185307</v>
      </c>
      <c r="BF141" s="141">
        <f t="shared" si="57"/>
        <v>0</v>
      </c>
      <c r="BG141" s="122">
        <f t="shared" si="58"/>
        <v>0</v>
      </c>
      <c r="BH141" s="142">
        <f t="shared" ref="BH141:BI141" si="2422">POWER(AH141,BH$2)</f>
        <v>23.31091613</v>
      </c>
      <c r="BI141" s="142">
        <f t="shared" si="2422"/>
        <v>20250.91127</v>
      </c>
      <c r="BJ141" s="130">
        <f t="shared" si="60"/>
        <v>472067.2941</v>
      </c>
      <c r="BK141" s="143">
        <f t="shared" si="61"/>
        <v>4248605.647</v>
      </c>
      <c r="BL141" s="143">
        <f t="shared" si="62"/>
        <v>0</v>
      </c>
      <c r="BM141" s="143">
        <f t="shared" si="63"/>
        <v>0</v>
      </c>
      <c r="BN141" s="124">
        <f t="shared" si="64"/>
        <v>4248605.647</v>
      </c>
      <c r="BO141" s="140">
        <f t="shared" si="65"/>
        <v>0</v>
      </c>
      <c r="BP141" s="141">
        <f t="shared" si="66"/>
        <v>0</v>
      </c>
      <c r="BQ141" s="141">
        <f t="shared" si="67"/>
        <v>0</v>
      </c>
      <c r="BR141" s="122">
        <f t="shared" si="68"/>
        <v>0</v>
      </c>
      <c r="BS141" s="142">
        <f t="shared" si="69"/>
        <v>1287953.232</v>
      </c>
      <c r="BT141" s="130">
        <f t="shared" si="70"/>
        <v>1287953.232</v>
      </c>
      <c r="BU141" s="143">
        <f t="shared" si="71"/>
        <v>-34774737.28</v>
      </c>
      <c r="BV141" s="143">
        <f t="shared" si="72"/>
        <v>0</v>
      </c>
      <c r="BW141" s="143">
        <f t="shared" si="73"/>
        <v>3.141592654</v>
      </c>
      <c r="BX141" s="124">
        <f t="shared" si="74"/>
        <v>34774737.28</v>
      </c>
      <c r="BY141" s="144">
        <f t="shared" ref="BY141:BZ141" si="2423">AY141+BK141+BU141</f>
        <v>-30500797.38</v>
      </c>
      <c r="BZ141" s="144">
        <f t="shared" si="2423"/>
        <v>0</v>
      </c>
      <c r="CA141" s="144">
        <f t="shared" si="76"/>
        <v>-3.141592654</v>
      </c>
      <c r="CB141" s="145">
        <f t="shared" si="77"/>
        <v>30500797.38</v>
      </c>
      <c r="CC141" s="140">
        <f t="shared" ref="CC141:CD141" si="2424">CC$2*AD141</f>
        <v>-6.283185307</v>
      </c>
      <c r="CD141" s="140">
        <f t="shared" si="2424"/>
        <v>-6.283185307</v>
      </c>
      <c r="CE141" s="141">
        <f t="shared" si="79"/>
        <v>-12.56637061</v>
      </c>
      <c r="CF141" s="141">
        <f t="shared" si="80"/>
        <v>0</v>
      </c>
      <c r="CG141" s="122">
        <f t="shared" si="81"/>
        <v>0</v>
      </c>
      <c r="CH141" s="142">
        <f t="shared" ref="CH141:CI141" si="2425">POWER(AH141,CH$2)</f>
        <v>543.3988107</v>
      </c>
      <c r="CI141" s="142">
        <f t="shared" si="2425"/>
        <v>410099407.3</v>
      </c>
      <c r="CJ141" s="130">
        <f t="shared" si="83"/>
        <v>222847530182</v>
      </c>
      <c r="CK141" s="143">
        <f t="shared" si="84"/>
        <v>-222847530182</v>
      </c>
      <c r="CL141" s="143">
        <f t="shared" si="85"/>
        <v>0</v>
      </c>
      <c r="CM141" s="143">
        <f t="shared" si="86"/>
        <v>3.141592654</v>
      </c>
      <c r="CN141" s="124">
        <f t="shared" si="87"/>
        <v>222847530182</v>
      </c>
      <c r="CO141" s="140">
        <f t="shared" si="88"/>
        <v>-9.424777961</v>
      </c>
      <c r="CP141" s="141">
        <f t="shared" si="89"/>
        <v>-9.424777961</v>
      </c>
      <c r="CQ141" s="141">
        <f t="shared" si="90"/>
        <v>-3.141592654</v>
      </c>
      <c r="CR141" s="122">
        <f t="shared" si="91"/>
        <v>3.141592654</v>
      </c>
      <c r="CS141" s="142">
        <f t="shared" si="92"/>
        <v>8304886708244</v>
      </c>
      <c r="CT141" s="130">
        <f t="shared" si="93"/>
        <v>8304886708244</v>
      </c>
      <c r="CU141" s="143">
        <f t="shared" si="94"/>
        <v>-33219546832976</v>
      </c>
      <c r="CV141" s="143">
        <f t="shared" si="95"/>
        <v>0.00406822117</v>
      </c>
      <c r="CW141" s="143">
        <f t="shared" si="96"/>
        <v>3.141592654</v>
      </c>
      <c r="CX141" s="124">
        <f t="shared" si="97"/>
        <v>33219546832976</v>
      </c>
      <c r="CY141" s="140">
        <f t="shared" si="98"/>
        <v>-9.424777961</v>
      </c>
      <c r="CZ141" s="140">
        <f t="shared" si="99"/>
        <v>0</v>
      </c>
      <c r="DA141" s="141">
        <f t="shared" si="100"/>
        <v>-9.424777961</v>
      </c>
      <c r="DB141" s="141">
        <f t="shared" si="101"/>
        <v>-3.141592654</v>
      </c>
      <c r="DC141" s="122">
        <f t="shared" si="102"/>
        <v>3.141592654</v>
      </c>
      <c r="DD141" s="142">
        <f t="shared" si="103"/>
        <v>12667.1241</v>
      </c>
      <c r="DE141" s="142">
        <f t="shared" si="104"/>
        <v>1287953.232</v>
      </c>
      <c r="DF141" s="130">
        <f t="shared" si="105"/>
        <v>16314663432</v>
      </c>
      <c r="DG141" s="143">
        <f t="shared" si="106"/>
        <v>-65258653727</v>
      </c>
      <c r="DH141" s="143">
        <f t="shared" si="107"/>
        <v>0.00000799188014</v>
      </c>
      <c r="DI141" s="143">
        <f t="shared" si="108"/>
        <v>3.141592654</v>
      </c>
      <c r="DJ141" s="124">
        <f t="shared" si="109"/>
        <v>65258653727</v>
      </c>
      <c r="DK141" s="140">
        <f t="shared" ref="DK141:DM141" si="2426">DK$2*AD141</f>
        <v>-3.141592654</v>
      </c>
      <c r="DL141" s="140">
        <f t="shared" si="2426"/>
        <v>-3.141592654</v>
      </c>
      <c r="DM141" s="140">
        <f t="shared" si="2426"/>
        <v>0</v>
      </c>
      <c r="DN141" s="141">
        <f t="shared" si="111"/>
        <v>-6.283185307</v>
      </c>
      <c r="DO141" s="141">
        <f t="shared" si="112"/>
        <v>0</v>
      </c>
      <c r="DP141" s="122">
        <f t="shared" si="113"/>
        <v>0</v>
      </c>
      <c r="DQ141" s="142">
        <f t="shared" ref="DQ141:DS141" si="2427">POWER(AH141,DQ$2)</f>
        <v>23.31091613</v>
      </c>
      <c r="DR141" s="142">
        <f t="shared" si="2427"/>
        <v>20250.91127</v>
      </c>
      <c r="DS141" s="142">
        <f t="shared" si="2427"/>
        <v>1287953.232</v>
      </c>
      <c r="DT141" s="130">
        <f t="shared" si="115"/>
        <v>608000597421</v>
      </c>
      <c r="DU141" s="143">
        <f t="shared" si="116"/>
        <v>-10944010753577</v>
      </c>
      <c r="DV141" s="143">
        <f t="shared" si="117"/>
        <v>0</v>
      </c>
      <c r="DW141" s="143">
        <f t="shared" si="118"/>
        <v>3.141592654</v>
      </c>
      <c r="DX141" s="124">
        <f t="shared" si="119"/>
        <v>10944010753577</v>
      </c>
      <c r="DY141" s="140">
        <f t="shared" si="120"/>
        <v>0</v>
      </c>
      <c r="DZ141" s="141">
        <f t="shared" si="121"/>
        <v>0</v>
      </c>
      <c r="EA141" s="141">
        <f t="shared" si="122"/>
        <v>0</v>
      </c>
      <c r="EB141" s="122">
        <f t="shared" si="123"/>
        <v>0</v>
      </c>
      <c r="EC141" s="142">
        <f t="shared" si="124"/>
        <v>1658823529083</v>
      </c>
      <c r="ED141" s="130">
        <f t="shared" si="125"/>
        <v>1658823529083</v>
      </c>
      <c r="EE141" s="143">
        <f t="shared" si="126"/>
        <v>44788235285243</v>
      </c>
      <c r="EF141" s="143">
        <f t="shared" si="127"/>
        <v>0</v>
      </c>
      <c r="EG141" s="143">
        <f t="shared" si="128"/>
        <v>0</v>
      </c>
      <c r="EH141" s="124">
        <f t="shared" si="129"/>
        <v>44788235285243</v>
      </c>
      <c r="EI141" s="144">
        <f t="shared" ref="EI141:EJ141" si="2428">CK141+CU141+DG141+DU141+EE141</f>
        <v>336571514780</v>
      </c>
      <c r="EJ141" s="144">
        <f t="shared" si="2428"/>
        <v>0.00407621305</v>
      </c>
      <c r="EK141" s="144">
        <f t="shared" si="131"/>
        <v>0</v>
      </c>
      <c r="EL141" s="145">
        <f t="shared" si="132"/>
        <v>336571514780</v>
      </c>
      <c r="EM141" s="140">
        <f t="shared" si="133"/>
        <v>0</v>
      </c>
      <c r="EN141" s="141">
        <f t="shared" si="134"/>
        <v>0</v>
      </c>
      <c r="EO141" s="141">
        <f t="shared" si="135"/>
        <v>0</v>
      </c>
      <c r="EP141" s="122">
        <f t="shared" si="136"/>
        <v>0</v>
      </c>
      <c r="EQ141" s="142">
        <f t="shared" si="137"/>
        <v>580147.8387</v>
      </c>
      <c r="ER141" s="130">
        <f t="shared" si="138"/>
        <v>580147.8387</v>
      </c>
      <c r="ES141" s="143">
        <f t="shared" si="139"/>
        <v>3014536.598</v>
      </c>
      <c r="ET141" s="143">
        <f t="shared" si="140"/>
        <v>0.00000001825450592</v>
      </c>
      <c r="EU141" s="143">
        <f t="shared" si="141"/>
        <v>0</v>
      </c>
      <c r="EV141" s="124">
        <f t="shared" si="142"/>
        <v>3014536.598</v>
      </c>
      <c r="EW141" s="144">
        <f t="shared" ref="EW141:EX141" si="2429">BY141+ES141</f>
        <v>-27486260.78</v>
      </c>
      <c r="EX141" s="144">
        <f t="shared" si="2429"/>
        <v>0.00000001825140337</v>
      </c>
      <c r="EY141" s="144">
        <f t="shared" si="144"/>
        <v>3.141592654</v>
      </c>
      <c r="EZ141" s="145">
        <f t="shared" si="145"/>
        <v>27486260.78</v>
      </c>
      <c r="FA141" s="140">
        <f t="shared" si="146"/>
        <v>1.047197551</v>
      </c>
      <c r="FB141" s="141">
        <f t="shared" si="147"/>
        <v>1.047197551</v>
      </c>
      <c r="FC141" s="141">
        <f t="shared" si="148"/>
        <v>1.047197551</v>
      </c>
      <c r="FD141" s="122">
        <f t="shared" si="149"/>
        <v>1.047197551</v>
      </c>
      <c r="FE141" s="142">
        <f t="shared" si="150"/>
        <v>301.7902612</v>
      </c>
      <c r="FF141" s="130">
        <f t="shared" si="151"/>
        <v>301.7902612</v>
      </c>
      <c r="FG141" s="143">
        <f t="shared" si="152"/>
        <v>39.92184817</v>
      </c>
      <c r="FH141" s="143">
        <f t="shared" si="153"/>
        <v>69.14666936</v>
      </c>
      <c r="FI141" s="143">
        <f t="shared" si="154"/>
        <v>1.047197551</v>
      </c>
      <c r="FJ141" s="124">
        <f t="shared" si="155"/>
        <v>79.84369634</v>
      </c>
      <c r="FK141" s="140">
        <f t="shared" si="156"/>
        <v>-6.283185307</v>
      </c>
      <c r="FL141" s="141">
        <f t="shared" si="157"/>
        <v>-6.283185307</v>
      </c>
      <c r="FM141" s="141">
        <f t="shared" si="158"/>
        <v>0</v>
      </c>
      <c r="FN141" s="122">
        <f t="shared" si="159"/>
        <v>0</v>
      </c>
      <c r="FO141" s="142">
        <f t="shared" si="160"/>
        <v>543.3988107</v>
      </c>
      <c r="FP141" s="130">
        <f t="shared" si="161"/>
        <v>543.3988107</v>
      </c>
      <c r="FQ141" s="143">
        <f t="shared" si="162"/>
        <v>-543.3988107</v>
      </c>
      <c r="FR141" s="143">
        <f t="shared" si="163"/>
        <v>0</v>
      </c>
      <c r="FS141" s="143">
        <f t="shared" si="164"/>
        <v>3.141592654</v>
      </c>
      <c r="FT141" s="124">
        <f t="shared" si="165"/>
        <v>543.3988107</v>
      </c>
      <c r="FU141" s="144">
        <f t="shared" si="166"/>
        <v>-61296.13262</v>
      </c>
      <c r="FV141" s="144">
        <f t="shared" si="167"/>
        <v>0</v>
      </c>
      <c r="FW141" s="144">
        <f t="shared" si="168"/>
        <v>-3.141592654</v>
      </c>
      <c r="FX141" s="145">
        <f t="shared" si="169"/>
        <v>61296.13262</v>
      </c>
      <c r="FY141" s="140">
        <f t="shared" si="170"/>
        <v>-3.141592654</v>
      </c>
      <c r="FZ141" s="140">
        <f t="shared" si="171"/>
        <v>-1.047197551</v>
      </c>
      <c r="GA141" s="141">
        <f t="shared" si="172"/>
        <v>-4.188790205</v>
      </c>
      <c r="GB141" s="141">
        <f t="shared" si="173"/>
        <v>-4.188790205</v>
      </c>
      <c r="GC141" s="122">
        <f t="shared" si="174"/>
        <v>2.094395102</v>
      </c>
      <c r="GD141" s="142">
        <f t="shared" si="175"/>
        <v>61296.13262</v>
      </c>
      <c r="GE141" s="142">
        <f t="shared" si="176"/>
        <v>0.01252447026</v>
      </c>
      <c r="GF141" s="130">
        <f t="shared" si="177"/>
        <v>767.7015898</v>
      </c>
      <c r="GG141" s="143">
        <f t="shared" si="178"/>
        <v>-42.65008832</v>
      </c>
      <c r="GH141" s="143">
        <f t="shared" si="179"/>
        <v>73.87211993</v>
      </c>
      <c r="GI141" s="143">
        <f t="shared" si="180"/>
        <v>2.094395102</v>
      </c>
      <c r="GJ141" s="124">
        <f t="shared" si="181"/>
        <v>85.30017665</v>
      </c>
      <c r="GK141" s="146">
        <f t="shared" si="182"/>
        <v>-0.5</v>
      </c>
      <c r="GL141" s="127">
        <f t="shared" si="183"/>
        <v>-0.8660254038</v>
      </c>
      <c r="GM141" s="146">
        <f t="shared" si="184"/>
        <v>-2.094395102</v>
      </c>
      <c r="GN141" s="127">
        <f t="shared" si="185"/>
        <v>1</v>
      </c>
      <c r="GO141" s="147">
        <f t="shared" si="186"/>
        <v>-0.5</v>
      </c>
      <c r="GP141" s="128">
        <f t="shared" si="187"/>
        <v>0.8660254038</v>
      </c>
      <c r="GQ141" s="147">
        <f t="shared" si="188"/>
        <v>2.094395102</v>
      </c>
      <c r="GR141" s="128">
        <f t="shared" si="189"/>
        <v>1</v>
      </c>
      <c r="GS141" s="140">
        <f t="shared" si="190"/>
        <v>-2.094395102</v>
      </c>
      <c r="GT141" s="140">
        <f t="shared" si="191"/>
        <v>1.047197551</v>
      </c>
      <c r="GU141" s="141">
        <f t="shared" si="192"/>
        <v>-1.047197551</v>
      </c>
      <c r="GV141" s="141">
        <f t="shared" si="193"/>
        <v>-1.047197551</v>
      </c>
      <c r="GW141" s="122">
        <f t="shared" si="194"/>
        <v>-1.047197551</v>
      </c>
      <c r="GX141" s="142">
        <f t="shared" si="195"/>
        <v>1</v>
      </c>
      <c r="GY141" s="142">
        <f t="shared" si="196"/>
        <v>79.84369634</v>
      </c>
      <c r="GZ141" s="130">
        <f t="shared" si="197"/>
        <v>79.84369634</v>
      </c>
      <c r="HA141" s="143">
        <f t="shared" si="198"/>
        <v>39.92184817</v>
      </c>
      <c r="HB141" s="143">
        <f t="shared" si="199"/>
        <v>-69.14666936</v>
      </c>
      <c r="HC141" s="143">
        <f t="shared" si="200"/>
        <v>-1.047197551</v>
      </c>
      <c r="HD141" s="124">
        <f t="shared" si="201"/>
        <v>79.84369634</v>
      </c>
      <c r="HE141" s="140">
        <f t="shared" si="202"/>
        <v>2.094395102</v>
      </c>
      <c r="HF141" s="140">
        <f t="shared" si="203"/>
        <v>2.094395102</v>
      </c>
      <c r="HG141" s="141">
        <f t="shared" si="204"/>
        <v>4.188790205</v>
      </c>
      <c r="HH141" s="141">
        <f t="shared" si="205"/>
        <v>4.188790205</v>
      </c>
      <c r="HI141" s="122">
        <f t="shared" si="206"/>
        <v>-2.094395102</v>
      </c>
      <c r="HJ141" s="142">
        <f t="shared" si="207"/>
        <v>1</v>
      </c>
      <c r="HK141" s="142">
        <f t="shared" si="208"/>
        <v>85.30017665</v>
      </c>
      <c r="HL141" s="130">
        <f t="shared" si="209"/>
        <v>85.30017665</v>
      </c>
      <c r="HM141" s="143">
        <f t="shared" si="210"/>
        <v>-42.65008832</v>
      </c>
      <c r="HN141" s="143">
        <f t="shared" si="211"/>
        <v>-73.87211993</v>
      </c>
      <c r="HO141" s="143">
        <f t="shared" si="212"/>
        <v>-2.094395102</v>
      </c>
      <c r="HP141" s="124">
        <f t="shared" si="213"/>
        <v>85.30017665</v>
      </c>
      <c r="HQ141" s="140">
        <f t="shared" si="214"/>
        <v>2.094395102</v>
      </c>
      <c r="HR141" s="140">
        <f t="shared" si="215"/>
        <v>1.047197551</v>
      </c>
      <c r="HS141" s="141">
        <f t="shared" si="216"/>
        <v>3.141592654</v>
      </c>
      <c r="HT141" s="141">
        <f t="shared" si="217"/>
        <v>3.141592654</v>
      </c>
      <c r="HU141" s="122">
        <f t="shared" si="218"/>
        <v>3.141592654</v>
      </c>
      <c r="HV141" s="142">
        <f t="shared" si="219"/>
        <v>1</v>
      </c>
      <c r="HW141" s="142">
        <f t="shared" si="220"/>
        <v>79.84369634</v>
      </c>
      <c r="HX141" s="130">
        <f t="shared" si="221"/>
        <v>79.84369634</v>
      </c>
      <c r="HY141" s="143">
        <f t="shared" si="222"/>
        <v>-79.84369634</v>
      </c>
      <c r="HZ141" s="143">
        <f t="shared" si="223"/>
        <v>0</v>
      </c>
      <c r="IA141" s="143">
        <f t="shared" si="224"/>
        <v>3.141592654</v>
      </c>
      <c r="IB141" s="124">
        <f t="shared" si="225"/>
        <v>79.84369634</v>
      </c>
      <c r="IC141" s="140">
        <f t="shared" si="226"/>
        <v>-2.094395102</v>
      </c>
      <c r="ID141" s="140">
        <f t="shared" si="227"/>
        <v>2.094395102</v>
      </c>
      <c r="IE141" s="141">
        <f t="shared" si="228"/>
        <v>0</v>
      </c>
      <c r="IF141" s="141">
        <f t="shared" si="229"/>
        <v>0</v>
      </c>
      <c r="IG141" s="122">
        <f t="shared" si="230"/>
        <v>0</v>
      </c>
      <c r="IH141" s="142">
        <f t="shared" si="231"/>
        <v>1</v>
      </c>
      <c r="II141" s="142">
        <f t="shared" si="232"/>
        <v>85.30017665</v>
      </c>
      <c r="IJ141" s="130">
        <f t="shared" si="233"/>
        <v>85.30017665</v>
      </c>
      <c r="IK141" s="143">
        <f t="shared" si="234"/>
        <v>85.30017665</v>
      </c>
      <c r="IL141" s="143">
        <f t="shared" si="235"/>
        <v>0</v>
      </c>
      <c r="IM141" s="143">
        <f t="shared" si="236"/>
        <v>0</v>
      </c>
      <c r="IN141" s="124">
        <f t="shared" si="237"/>
        <v>85.30017665</v>
      </c>
    </row>
    <row r="142" ht="12.75" customHeight="1">
      <c r="A142" s="129">
        <f>'Cortez Cubic'!AP142</f>
        <v>-0.2187762226</v>
      </c>
      <c r="B142" s="129">
        <f>'Cortez Cubic'!AQ142</f>
        <v>-3.502756996</v>
      </c>
      <c r="C142" s="129">
        <f>'Cortez Cubic'!AR142</f>
        <v>20632.93408</v>
      </c>
      <c r="D142" s="129">
        <f>'Cortez Cubic'!AS142</f>
        <v>-2188877.871</v>
      </c>
      <c r="E142" s="129">
        <f t="shared" ref="E142:H142" si="2430">0</f>
        <v>0</v>
      </c>
      <c r="F142" s="129">
        <f t="shared" si="2430"/>
        <v>0</v>
      </c>
      <c r="G142" s="129">
        <f t="shared" si="2430"/>
        <v>0</v>
      </c>
      <c r="H142" s="129">
        <f t="shared" si="2430"/>
        <v>0</v>
      </c>
      <c r="I142" s="110">
        <f>'Cortez Cubic'!I142</f>
        <v>128</v>
      </c>
      <c r="J142" s="130">
        <f t="shared" si="28"/>
        <v>135.7234855</v>
      </c>
      <c r="K142" s="131">
        <f t="shared" si="29"/>
        <v>0</v>
      </c>
      <c r="L142" s="131">
        <f t="shared" si="30"/>
        <v>1</v>
      </c>
      <c r="M142" s="132">
        <f t="shared" si="31"/>
        <v>-7.723485531</v>
      </c>
      <c r="N142" s="133">
        <f t="shared" si="32"/>
        <v>70.31828563</v>
      </c>
      <c r="O142" s="134">
        <f t="shared" si="33"/>
        <v>206.0417712</v>
      </c>
      <c r="P142" s="134">
        <f t="shared" si="34"/>
        <v>0</v>
      </c>
      <c r="Q142" s="135">
        <f t="shared" si="35"/>
        <v>135.7234855</v>
      </c>
      <c r="R142" s="135">
        <f t="shared" si="36"/>
        <v>0</v>
      </c>
      <c r="S142" s="136">
        <f t="shared" si="37"/>
        <v>-357.7759408</v>
      </c>
      <c r="T142" s="136">
        <f t="shared" si="38"/>
        <v>0</v>
      </c>
      <c r="U142" s="137">
        <f t="shared" ref="U142:X142" si="2431">ATAN2(A142,E142)</f>
        <v>3.141592654</v>
      </c>
      <c r="V142" s="137">
        <f t="shared" si="2431"/>
        <v>3.141592654</v>
      </c>
      <c r="W142" s="137">
        <f t="shared" si="2431"/>
        <v>0</v>
      </c>
      <c r="X142" s="137">
        <f t="shared" si="2431"/>
        <v>3.141592654</v>
      </c>
      <c r="Y142" s="137">
        <f t="shared" ref="Y142:AB142" si="2432">SQRT(POWER(A142,2)+POWER(E142,2))</f>
        <v>0.2187762226</v>
      </c>
      <c r="Z142" s="137">
        <f t="shared" si="2432"/>
        <v>3.502756996</v>
      </c>
      <c r="AA142" s="137">
        <f t="shared" si="2432"/>
        <v>20632.93408</v>
      </c>
      <c r="AB142" s="137">
        <f t="shared" si="2432"/>
        <v>2188877.871</v>
      </c>
      <c r="AC142" s="138">
        <f t="shared" ref="AC142:AF142" si="2433">U142-$U142</f>
        <v>0</v>
      </c>
      <c r="AD142" s="138">
        <f t="shared" si="2433"/>
        <v>0</v>
      </c>
      <c r="AE142" s="138">
        <f t="shared" si="2433"/>
        <v>-3.141592654</v>
      </c>
      <c r="AF142" s="138">
        <f t="shared" si="2433"/>
        <v>0</v>
      </c>
      <c r="AG142" s="138">
        <f t="shared" ref="AG142:AJ142" si="2434">Y142/$Y142</f>
        <v>1</v>
      </c>
      <c r="AH142" s="138">
        <f t="shared" si="2434"/>
        <v>16.01068413</v>
      </c>
      <c r="AI142" s="138">
        <f t="shared" si="2434"/>
        <v>94310.67891</v>
      </c>
      <c r="AJ142" s="138">
        <f t="shared" si="2434"/>
        <v>10005099.48</v>
      </c>
      <c r="AK142" s="139">
        <f t="shared" ref="AK142:AN142" si="2435">AG142*COS(AC142)</f>
        <v>1</v>
      </c>
      <c r="AL142" s="139">
        <f t="shared" si="2435"/>
        <v>16.01068413</v>
      </c>
      <c r="AM142" s="139">
        <f t="shared" si="2435"/>
        <v>-94310.67891</v>
      </c>
      <c r="AN142" s="139">
        <f t="shared" si="2435"/>
        <v>10005099.48</v>
      </c>
      <c r="AO142" s="129">
        <f t="shared" ref="AO142:AR142" si="2436">AG142*SIN(AC142)</f>
        <v>0</v>
      </c>
      <c r="AP142" s="129">
        <f t="shared" si="2436"/>
        <v>0</v>
      </c>
      <c r="AQ142" s="129">
        <f t="shared" si="2436"/>
        <v>0</v>
      </c>
      <c r="AR142" s="129">
        <f t="shared" si="2436"/>
        <v>0</v>
      </c>
      <c r="AS142" s="140">
        <f t="shared" si="45"/>
        <v>0</v>
      </c>
      <c r="AT142" s="141">
        <f t="shared" si="46"/>
        <v>0</v>
      </c>
      <c r="AU142" s="141">
        <f t="shared" si="47"/>
        <v>0</v>
      </c>
      <c r="AV142" s="122">
        <f t="shared" si="48"/>
        <v>0</v>
      </c>
      <c r="AW142" s="142">
        <f t="shared" si="49"/>
        <v>4104.210894</v>
      </c>
      <c r="AX142" s="130">
        <f t="shared" si="50"/>
        <v>4104.210894</v>
      </c>
      <c r="AY142" s="143">
        <f t="shared" si="51"/>
        <v>-8208.421788</v>
      </c>
      <c r="AZ142" s="143">
        <f t="shared" si="52"/>
        <v>0</v>
      </c>
      <c r="BA142" s="143">
        <f t="shared" si="53"/>
        <v>3.141592654</v>
      </c>
      <c r="BB142" s="124">
        <f t="shared" si="54"/>
        <v>8208.421788</v>
      </c>
      <c r="BC142" s="140">
        <f t="shared" ref="BC142:BD142" si="2437">BC$2*AD142</f>
        <v>0</v>
      </c>
      <c r="BD142" s="140">
        <f t="shared" si="2437"/>
        <v>-3.141592654</v>
      </c>
      <c r="BE142" s="141">
        <f t="shared" si="56"/>
        <v>-3.141592654</v>
      </c>
      <c r="BF142" s="141">
        <f t="shared" si="57"/>
        <v>-3.141592654</v>
      </c>
      <c r="BG142" s="122">
        <f t="shared" si="58"/>
        <v>3.141592654</v>
      </c>
      <c r="BH142" s="142">
        <f t="shared" ref="BH142:BI142" si="2438">POWER(AH142,BH$2)</f>
        <v>16.01068413</v>
      </c>
      <c r="BI142" s="142">
        <f t="shared" si="2438"/>
        <v>94310.67891</v>
      </c>
      <c r="BJ142" s="130">
        <f t="shared" si="60"/>
        <v>1509978.49</v>
      </c>
      <c r="BK142" s="143">
        <f t="shared" si="61"/>
        <v>-13589806.41</v>
      </c>
      <c r="BL142" s="143">
        <f t="shared" si="62"/>
        <v>0.000000001664271292</v>
      </c>
      <c r="BM142" s="143">
        <f t="shared" si="63"/>
        <v>3.141592654</v>
      </c>
      <c r="BN142" s="124">
        <f t="shared" si="64"/>
        <v>13589806.41</v>
      </c>
      <c r="BO142" s="140">
        <f t="shared" si="65"/>
        <v>0</v>
      </c>
      <c r="BP142" s="141">
        <f t="shared" si="66"/>
        <v>0</v>
      </c>
      <c r="BQ142" s="141">
        <f t="shared" si="67"/>
        <v>0</v>
      </c>
      <c r="BR142" s="122">
        <f t="shared" si="68"/>
        <v>0</v>
      </c>
      <c r="BS142" s="142">
        <f t="shared" si="69"/>
        <v>10005099.48</v>
      </c>
      <c r="BT142" s="130">
        <f t="shared" si="70"/>
        <v>10005099.48</v>
      </c>
      <c r="BU142" s="143">
        <f t="shared" si="71"/>
        <v>-270137686</v>
      </c>
      <c r="BV142" s="143">
        <f t="shared" si="72"/>
        <v>0</v>
      </c>
      <c r="BW142" s="143">
        <f t="shared" si="73"/>
        <v>3.141592654</v>
      </c>
      <c r="BX142" s="124">
        <f t="shared" si="74"/>
        <v>270137686</v>
      </c>
      <c r="BY142" s="144">
        <f t="shared" ref="BY142:BZ142" si="2439">AY142+BK142+BU142</f>
        <v>-283735700.8</v>
      </c>
      <c r="BZ142" s="144">
        <f t="shared" si="2439"/>
        <v>0.000000001664271292</v>
      </c>
      <c r="CA142" s="144">
        <f t="shared" si="76"/>
        <v>3.141592654</v>
      </c>
      <c r="CB142" s="145">
        <f t="shared" si="77"/>
        <v>283735700.8</v>
      </c>
      <c r="CC142" s="140">
        <f t="shared" ref="CC142:CD142" si="2440">CC$2*AD142</f>
        <v>0</v>
      </c>
      <c r="CD142" s="140">
        <f t="shared" si="2440"/>
        <v>-6.283185307</v>
      </c>
      <c r="CE142" s="141">
        <f t="shared" si="79"/>
        <v>-6.283185307</v>
      </c>
      <c r="CF142" s="141">
        <f t="shared" si="80"/>
        <v>0</v>
      </c>
      <c r="CG142" s="122">
        <f t="shared" si="81"/>
        <v>0</v>
      </c>
      <c r="CH142" s="142">
        <f t="shared" ref="CH142:CI142" si="2441">POWER(AH142,CH$2)</f>
        <v>256.3420064</v>
      </c>
      <c r="CI142" s="142">
        <f t="shared" si="2441"/>
        <v>8894504156</v>
      </c>
      <c r="CJ142" s="130">
        <f t="shared" si="83"/>
        <v>2280035041162</v>
      </c>
      <c r="CK142" s="143">
        <f t="shared" si="84"/>
        <v>-2280035041162</v>
      </c>
      <c r="CL142" s="143">
        <f t="shared" si="85"/>
        <v>0</v>
      </c>
      <c r="CM142" s="143">
        <f t="shared" si="86"/>
        <v>3.141592654</v>
      </c>
      <c r="CN142" s="124">
        <f t="shared" si="87"/>
        <v>2280035041162</v>
      </c>
      <c r="CO142" s="140">
        <f t="shared" si="88"/>
        <v>-9.424777961</v>
      </c>
      <c r="CP142" s="141">
        <f t="shared" si="89"/>
        <v>-9.424777961</v>
      </c>
      <c r="CQ142" s="141">
        <f t="shared" si="90"/>
        <v>-3.141592654</v>
      </c>
      <c r="CR142" s="122">
        <f t="shared" si="91"/>
        <v>3.141592654</v>
      </c>
      <c r="CS142" s="142">
        <f t="shared" si="92"/>
        <v>838846725513926</v>
      </c>
      <c r="CT142" s="130">
        <f t="shared" si="93"/>
        <v>838846725513926</v>
      </c>
      <c r="CU142" s="143">
        <f t="shared" si="94"/>
        <v>-3.35539E+15</v>
      </c>
      <c r="CV142" s="143">
        <f t="shared" si="95"/>
        <v>0.410916383</v>
      </c>
      <c r="CW142" s="143">
        <f t="shared" si="96"/>
        <v>3.141592654</v>
      </c>
      <c r="CX142" s="124">
        <f t="shared" si="97"/>
        <v>3.35539E+15</v>
      </c>
      <c r="CY142" s="140">
        <f t="shared" si="98"/>
        <v>0</v>
      </c>
      <c r="CZ142" s="140">
        <f t="shared" si="99"/>
        <v>0</v>
      </c>
      <c r="DA142" s="141">
        <f t="shared" si="100"/>
        <v>0</v>
      </c>
      <c r="DB142" s="141">
        <f t="shared" si="101"/>
        <v>0</v>
      </c>
      <c r="DC142" s="122">
        <f t="shared" si="102"/>
        <v>0</v>
      </c>
      <c r="DD142" s="142">
        <f t="shared" si="103"/>
        <v>4104.210894</v>
      </c>
      <c r="DE142" s="142">
        <f t="shared" si="104"/>
        <v>10005099.48</v>
      </c>
      <c r="DF142" s="130">
        <f t="shared" si="105"/>
        <v>41063038286</v>
      </c>
      <c r="DG142" s="143">
        <f t="shared" si="106"/>
        <v>164252153145</v>
      </c>
      <c r="DH142" s="143">
        <f t="shared" si="107"/>
        <v>0</v>
      </c>
      <c r="DI142" s="143">
        <f t="shared" si="108"/>
        <v>0</v>
      </c>
      <c r="DJ142" s="124">
        <f t="shared" si="109"/>
        <v>164252153145</v>
      </c>
      <c r="DK142" s="140">
        <f t="shared" ref="DK142:DM142" si="2442">DK$2*AD142</f>
        <v>0</v>
      </c>
      <c r="DL142" s="140">
        <f t="shared" si="2442"/>
        <v>-3.141592654</v>
      </c>
      <c r="DM142" s="140">
        <f t="shared" si="2442"/>
        <v>0</v>
      </c>
      <c r="DN142" s="141">
        <f t="shared" si="111"/>
        <v>-3.141592654</v>
      </c>
      <c r="DO142" s="141">
        <f t="shared" si="112"/>
        <v>-3.141592654</v>
      </c>
      <c r="DP142" s="122">
        <f t="shared" si="113"/>
        <v>3.141592654</v>
      </c>
      <c r="DQ142" s="142">
        <f t="shared" ref="DQ142:DS142" si="2443">POWER(AH142,DQ$2)</f>
        <v>16.01068413</v>
      </c>
      <c r="DR142" s="142">
        <f t="shared" si="2443"/>
        <v>94310.67891</v>
      </c>
      <c r="DS142" s="142">
        <f t="shared" si="2443"/>
        <v>10005099.48</v>
      </c>
      <c r="DT142" s="130">
        <f t="shared" si="115"/>
        <v>15107485009735</v>
      </c>
      <c r="DU142" s="143">
        <f t="shared" si="116"/>
        <v>271934730175238</v>
      </c>
      <c r="DV142" s="143">
        <f t="shared" si="117"/>
        <v>-0.03330239969</v>
      </c>
      <c r="DW142" s="143">
        <f t="shared" si="118"/>
        <v>0</v>
      </c>
      <c r="DX142" s="124">
        <f t="shared" si="119"/>
        <v>271934730175238</v>
      </c>
      <c r="DY142" s="140">
        <f t="shared" si="120"/>
        <v>0</v>
      </c>
      <c r="DZ142" s="141">
        <f t="shared" si="121"/>
        <v>0</v>
      </c>
      <c r="EA142" s="141">
        <f t="shared" si="122"/>
        <v>0</v>
      </c>
      <c r="EB142" s="122">
        <f t="shared" si="123"/>
        <v>0</v>
      </c>
      <c r="EC142" s="142">
        <f t="shared" si="124"/>
        <v>100102015626490</v>
      </c>
      <c r="ED142" s="130">
        <f t="shared" si="125"/>
        <v>100102015626490</v>
      </c>
      <c r="EE142" s="143">
        <f t="shared" si="126"/>
        <v>2.70275E+15</v>
      </c>
      <c r="EF142" s="143">
        <f t="shared" si="127"/>
        <v>0</v>
      </c>
      <c r="EG142" s="143">
        <f t="shared" si="128"/>
        <v>0</v>
      </c>
      <c r="EH142" s="124">
        <f t="shared" si="129"/>
        <v>2.70275E+15</v>
      </c>
      <c r="EI142" s="144">
        <f t="shared" ref="EI142:EJ142" si="2444">CK142+CU142+DG142+DU142+EE142</f>
        <v>-382813532853250</v>
      </c>
      <c r="EJ142" s="144">
        <f t="shared" si="2444"/>
        <v>0.3776139833</v>
      </c>
      <c r="EK142" s="144">
        <f t="shared" si="131"/>
        <v>3.141592654</v>
      </c>
      <c r="EL142" s="145">
        <f t="shared" si="132"/>
        <v>382813532853250</v>
      </c>
      <c r="EM142" s="140">
        <f t="shared" si="133"/>
        <v>1.570796327</v>
      </c>
      <c r="EN142" s="141">
        <f t="shared" si="134"/>
        <v>1.570796327</v>
      </c>
      <c r="EO142" s="141">
        <f t="shared" si="135"/>
        <v>1.570796327</v>
      </c>
      <c r="EP142" s="122">
        <f t="shared" si="136"/>
        <v>1.570796327</v>
      </c>
      <c r="EQ142" s="142">
        <f t="shared" si="137"/>
        <v>19565621.2</v>
      </c>
      <c r="ER142" s="130">
        <f t="shared" si="138"/>
        <v>19565621.2</v>
      </c>
      <c r="ES142" s="143">
        <f t="shared" si="139"/>
        <v>0.00000005137399541</v>
      </c>
      <c r="ET142" s="143">
        <f t="shared" si="140"/>
        <v>101665950</v>
      </c>
      <c r="EU142" s="143">
        <f t="shared" si="141"/>
        <v>1.570796327</v>
      </c>
      <c r="EV142" s="124">
        <f t="shared" si="142"/>
        <v>101665950</v>
      </c>
      <c r="EW142" s="144">
        <f t="shared" ref="EW142:EX142" si="2445">BY142+ES142</f>
        <v>-283735700.8</v>
      </c>
      <c r="EX142" s="144">
        <f t="shared" si="2445"/>
        <v>101665950</v>
      </c>
      <c r="EY142" s="144">
        <f t="shared" si="144"/>
        <v>2.797532074</v>
      </c>
      <c r="EZ142" s="145">
        <f t="shared" si="145"/>
        <v>301399922.5</v>
      </c>
      <c r="FA142" s="140">
        <f t="shared" si="146"/>
        <v>0.9325106915</v>
      </c>
      <c r="FB142" s="141">
        <f t="shared" si="147"/>
        <v>0.9325106915</v>
      </c>
      <c r="FC142" s="141">
        <f t="shared" si="148"/>
        <v>0.9325106915</v>
      </c>
      <c r="FD142" s="122">
        <f t="shared" si="149"/>
        <v>0.9325106915</v>
      </c>
      <c r="FE142" s="142">
        <f t="shared" si="150"/>
        <v>670.4726171</v>
      </c>
      <c r="FF142" s="130">
        <f t="shared" si="151"/>
        <v>670.4726171</v>
      </c>
      <c r="FG142" s="143">
        <f t="shared" si="152"/>
        <v>105.6893329</v>
      </c>
      <c r="FH142" s="143">
        <f t="shared" si="153"/>
        <v>142.4610133</v>
      </c>
      <c r="FI142" s="143">
        <f t="shared" si="154"/>
        <v>0.9325106915</v>
      </c>
      <c r="FJ142" s="124">
        <f t="shared" si="155"/>
        <v>177.384823</v>
      </c>
      <c r="FK142" s="140">
        <f t="shared" si="156"/>
        <v>0</v>
      </c>
      <c r="FL142" s="141">
        <f t="shared" si="157"/>
        <v>0</v>
      </c>
      <c r="FM142" s="141">
        <f t="shared" si="158"/>
        <v>0</v>
      </c>
      <c r="FN142" s="122">
        <f t="shared" si="159"/>
        <v>0</v>
      </c>
      <c r="FO142" s="142">
        <f t="shared" si="160"/>
        <v>256.3420064</v>
      </c>
      <c r="FP142" s="130">
        <f t="shared" si="161"/>
        <v>256.3420064</v>
      </c>
      <c r="FQ142" s="143">
        <f t="shared" si="162"/>
        <v>-256.3420064</v>
      </c>
      <c r="FR142" s="143">
        <f t="shared" si="163"/>
        <v>0</v>
      </c>
      <c r="FS142" s="143">
        <f t="shared" si="164"/>
        <v>3.141592654</v>
      </c>
      <c r="FT142" s="124">
        <f t="shared" si="165"/>
        <v>256.3420064</v>
      </c>
      <c r="FU142" s="144">
        <f t="shared" si="166"/>
        <v>-283188.3787</v>
      </c>
      <c r="FV142" s="144">
        <f t="shared" si="167"/>
        <v>0</v>
      </c>
      <c r="FW142" s="144">
        <f t="shared" si="168"/>
        <v>-3.141592654</v>
      </c>
      <c r="FX142" s="145">
        <f t="shared" si="169"/>
        <v>283188.3787</v>
      </c>
      <c r="FY142" s="140">
        <f t="shared" si="170"/>
        <v>-3.141592654</v>
      </c>
      <c r="FZ142" s="140">
        <f t="shared" si="171"/>
        <v>-0.9325106915</v>
      </c>
      <c r="GA142" s="141">
        <f t="shared" si="172"/>
        <v>-4.074103345</v>
      </c>
      <c r="GB142" s="141">
        <f t="shared" si="173"/>
        <v>-4.074103345</v>
      </c>
      <c r="GC142" s="122">
        <f t="shared" si="174"/>
        <v>2.209081962</v>
      </c>
      <c r="GD142" s="142">
        <f t="shared" si="175"/>
        <v>283188.3787</v>
      </c>
      <c r="GE142" s="142">
        <f t="shared" si="176"/>
        <v>0.005637460879</v>
      </c>
      <c r="GF142" s="130">
        <f t="shared" si="177"/>
        <v>1596.463407</v>
      </c>
      <c r="GG142" s="143">
        <f t="shared" si="178"/>
        <v>-105.6893329</v>
      </c>
      <c r="GH142" s="143">
        <f t="shared" si="179"/>
        <v>142.4610133</v>
      </c>
      <c r="GI142" s="143">
        <f t="shared" si="180"/>
        <v>2.209081962</v>
      </c>
      <c r="GJ142" s="124">
        <f t="shared" si="181"/>
        <v>177.384823</v>
      </c>
      <c r="GK142" s="146">
        <f t="shared" si="182"/>
        <v>-0.5</v>
      </c>
      <c r="GL142" s="127">
        <f t="shared" si="183"/>
        <v>-0.8660254038</v>
      </c>
      <c r="GM142" s="146">
        <f t="shared" si="184"/>
        <v>-2.094395102</v>
      </c>
      <c r="GN142" s="127">
        <f t="shared" si="185"/>
        <v>1</v>
      </c>
      <c r="GO142" s="147">
        <f t="shared" si="186"/>
        <v>-0.5</v>
      </c>
      <c r="GP142" s="128">
        <f t="shared" si="187"/>
        <v>0.8660254038</v>
      </c>
      <c r="GQ142" s="147">
        <f t="shared" si="188"/>
        <v>2.094395102</v>
      </c>
      <c r="GR142" s="128">
        <f t="shared" si="189"/>
        <v>1</v>
      </c>
      <c r="GS142" s="140">
        <f t="shared" si="190"/>
        <v>-2.094395102</v>
      </c>
      <c r="GT142" s="140">
        <f t="shared" si="191"/>
        <v>0.9325106915</v>
      </c>
      <c r="GU142" s="141">
        <f t="shared" si="192"/>
        <v>-1.161884411</v>
      </c>
      <c r="GV142" s="141">
        <f t="shared" si="193"/>
        <v>-1.161884411</v>
      </c>
      <c r="GW142" s="122">
        <f t="shared" si="194"/>
        <v>-1.161884411</v>
      </c>
      <c r="GX142" s="142">
        <f t="shared" si="195"/>
        <v>1</v>
      </c>
      <c r="GY142" s="142">
        <f t="shared" si="196"/>
        <v>177.384823</v>
      </c>
      <c r="GZ142" s="130">
        <f t="shared" si="197"/>
        <v>177.384823</v>
      </c>
      <c r="HA142" s="143">
        <f t="shared" si="198"/>
        <v>70.53019012</v>
      </c>
      <c r="HB142" s="143">
        <f t="shared" si="199"/>
        <v>-162.7601539</v>
      </c>
      <c r="HC142" s="143">
        <f t="shared" si="200"/>
        <v>-1.161884411</v>
      </c>
      <c r="HD142" s="124">
        <f t="shared" si="201"/>
        <v>177.384823</v>
      </c>
      <c r="HE142" s="140">
        <f t="shared" si="202"/>
        <v>2.094395102</v>
      </c>
      <c r="HF142" s="140">
        <f t="shared" si="203"/>
        <v>2.209081962</v>
      </c>
      <c r="HG142" s="141">
        <f t="shared" si="204"/>
        <v>4.303477064</v>
      </c>
      <c r="HH142" s="141">
        <f t="shared" si="205"/>
        <v>4.303477064</v>
      </c>
      <c r="HI142" s="122">
        <f t="shared" si="206"/>
        <v>-1.979708243</v>
      </c>
      <c r="HJ142" s="142">
        <f t="shared" si="207"/>
        <v>1</v>
      </c>
      <c r="HK142" s="142">
        <f t="shared" si="208"/>
        <v>177.384823</v>
      </c>
      <c r="HL142" s="130">
        <f t="shared" si="209"/>
        <v>177.384823</v>
      </c>
      <c r="HM142" s="143">
        <f t="shared" si="210"/>
        <v>-70.53019012</v>
      </c>
      <c r="HN142" s="143">
        <f t="shared" si="211"/>
        <v>-162.7601539</v>
      </c>
      <c r="HO142" s="143">
        <f t="shared" si="212"/>
        <v>-1.979708243</v>
      </c>
      <c r="HP142" s="124">
        <f t="shared" si="213"/>
        <v>177.384823</v>
      </c>
      <c r="HQ142" s="140">
        <f t="shared" si="214"/>
        <v>2.094395102</v>
      </c>
      <c r="HR142" s="140">
        <f t="shared" si="215"/>
        <v>0.9325106915</v>
      </c>
      <c r="HS142" s="141">
        <f t="shared" si="216"/>
        <v>3.026905794</v>
      </c>
      <c r="HT142" s="141">
        <f t="shared" si="217"/>
        <v>3.026905794</v>
      </c>
      <c r="HU142" s="122">
        <f t="shared" si="218"/>
        <v>3.026905794</v>
      </c>
      <c r="HV142" s="142">
        <f t="shared" si="219"/>
        <v>1</v>
      </c>
      <c r="HW142" s="142">
        <f t="shared" si="220"/>
        <v>177.384823</v>
      </c>
      <c r="HX142" s="130">
        <f t="shared" si="221"/>
        <v>177.384823</v>
      </c>
      <c r="HY142" s="143">
        <f t="shared" si="222"/>
        <v>-176.2195231</v>
      </c>
      <c r="HZ142" s="143">
        <f t="shared" si="223"/>
        <v>20.29914057</v>
      </c>
      <c r="IA142" s="143">
        <f t="shared" si="224"/>
        <v>3.026905794</v>
      </c>
      <c r="IB142" s="124">
        <f t="shared" si="225"/>
        <v>177.384823</v>
      </c>
      <c r="IC142" s="140">
        <f t="shared" si="226"/>
        <v>-2.094395102</v>
      </c>
      <c r="ID142" s="140">
        <f t="shared" si="227"/>
        <v>2.209081962</v>
      </c>
      <c r="IE142" s="141">
        <f t="shared" si="228"/>
        <v>0.1146868597</v>
      </c>
      <c r="IF142" s="141">
        <f t="shared" si="229"/>
        <v>0.1146868597</v>
      </c>
      <c r="IG142" s="122">
        <f t="shared" si="230"/>
        <v>0.1146868597</v>
      </c>
      <c r="IH142" s="142">
        <f t="shared" si="231"/>
        <v>1</v>
      </c>
      <c r="II142" s="142">
        <f t="shared" si="232"/>
        <v>177.384823</v>
      </c>
      <c r="IJ142" s="130">
        <f t="shared" si="233"/>
        <v>177.384823</v>
      </c>
      <c r="IK142" s="143">
        <f t="shared" si="234"/>
        <v>176.2195231</v>
      </c>
      <c r="IL142" s="143">
        <f t="shared" si="235"/>
        <v>20.29914057</v>
      </c>
      <c r="IM142" s="143">
        <f t="shared" si="236"/>
        <v>0.1146868597</v>
      </c>
      <c r="IN142" s="124">
        <f t="shared" si="237"/>
        <v>177.384823</v>
      </c>
    </row>
    <row r="143" ht="12.75" customHeight="1">
      <c r="A143" s="129">
        <f>'Cortez Cubic'!AP143</f>
        <v>-0.2187762226</v>
      </c>
      <c r="B143" s="129">
        <f>'Cortez Cubic'!AQ143</f>
        <v>3.749026103</v>
      </c>
      <c r="C143" s="129">
        <f>'Cortez Cubic'!AR143</f>
        <v>5656.184392</v>
      </c>
      <c r="D143" s="129">
        <f>'Cortez Cubic'!AS143</f>
        <v>-350899.9724</v>
      </c>
      <c r="E143" s="129">
        <f t="shared" ref="E143:H143" si="2446">0</f>
        <v>0</v>
      </c>
      <c r="F143" s="129">
        <f t="shared" si="2446"/>
        <v>0</v>
      </c>
      <c r="G143" s="129">
        <f t="shared" si="2446"/>
        <v>0</v>
      </c>
      <c r="H143" s="129">
        <f t="shared" si="2446"/>
        <v>0</v>
      </c>
      <c r="I143" s="110">
        <f>'Cortez Cubic'!I143</f>
        <v>82</v>
      </c>
      <c r="J143" s="130">
        <f t="shared" si="28"/>
        <v>74.1786284</v>
      </c>
      <c r="K143" s="131">
        <f t="shared" si="29"/>
        <v>0</v>
      </c>
      <c r="L143" s="131">
        <f t="shared" si="30"/>
        <v>1</v>
      </c>
      <c r="M143" s="132">
        <f t="shared" si="31"/>
        <v>7.8213716</v>
      </c>
      <c r="N143" s="133">
        <f t="shared" si="32"/>
        <v>47.0863509</v>
      </c>
      <c r="O143" s="134">
        <f t="shared" si="33"/>
        <v>121.2649793</v>
      </c>
      <c r="P143" s="134">
        <f t="shared" si="34"/>
        <v>0</v>
      </c>
      <c r="Q143" s="135">
        <f t="shared" si="35"/>
        <v>74.1786284</v>
      </c>
      <c r="R143" s="135">
        <f t="shared" si="36"/>
        <v>0</v>
      </c>
      <c r="S143" s="136">
        <f t="shared" si="37"/>
        <v>-178.3072569</v>
      </c>
      <c r="T143" s="136">
        <f t="shared" si="38"/>
        <v>0</v>
      </c>
      <c r="U143" s="137">
        <f t="shared" ref="U143:X143" si="2447">ATAN2(A143,E143)</f>
        <v>3.141592654</v>
      </c>
      <c r="V143" s="137">
        <f t="shared" si="2447"/>
        <v>0</v>
      </c>
      <c r="W143" s="137">
        <f t="shared" si="2447"/>
        <v>0</v>
      </c>
      <c r="X143" s="137">
        <f t="shared" si="2447"/>
        <v>3.141592654</v>
      </c>
      <c r="Y143" s="137">
        <f t="shared" ref="Y143:AB143" si="2448">SQRT(POWER(A143,2)+POWER(E143,2))</f>
        <v>0.2187762226</v>
      </c>
      <c r="Z143" s="137">
        <f t="shared" si="2448"/>
        <v>3.749026103</v>
      </c>
      <c r="AA143" s="137">
        <f t="shared" si="2448"/>
        <v>5656.184392</v>
      </c>
      <c r="AB143" s="137">
        <f t="shared" si="2448"/>
        <v>350899.9724</v>
      </c>
      <c r="AC143" s="138">
        <f t="shared" ref="AC143:AF143" si="2449">U143-$U143</f>
        <v>0</v>
      </c>
      <c r="AD143" s="138">
        <f t="shared" si="2449"/>
        <v>-3.141592654</v>
      </c>
      <c r="AE143" s="138">
        <f t="shared" si="2449"/>
        <v>-3.141592654</v>
      </c>
      <c r="AF143" s="138">
        <f t="shared" si="2449"/>
        <v>0</v>
      </c>
      <c r="AG143" s="138">
        <f t="shared" ref="AG143:AJ143" si="2450">Y143/$Y143</f>
        <v>1</v>
      </c>
      <c r="AH143" s="138">
        <f t="shared" si="2450"/>
        <v>17.13635083</v>
      </c>
      <c r="AI143" s="138">
        <f t="shared" si="2450"/>
        <v>25853.74373</v>
      </c>
      <c r="AJ143" s="138">
        <f t="shared" si="2450"/>
        <v>1603921.89</v>
      </c>
      <c r="AK143" s="139">
        <f t="shared" ref="AK143:AN143" si="2451">AG143*COS(AC143)</f>
        <v>1</v>
      </c>
      <c r="AL143" s="139">
        <f t="shared" si="2451"/>
        <v>-17.13635083</v>
      </c>
      <c r="AM143" s="139">
        <f t="shared" si="2451"/>
        <v>-25853.74373</v>
      </c>
      <c r="AN143" s="139">
        <f t="shared" si="2451"/>
        <v>1603921.89</v>
      </c>
      <c r="AO143" s="129">
        <f t="shared" ref="AO143:AR143" si="2452">AG143*SIN(AC143)</f>
        <v>0</v>
      </c>
      <c r="AP143" s="129">
        <f t="shared" si="2452"/>
        <v>0</v>
      </c>
      <c r="AQ143" s="129">
        <f t="shared" si="2452"/>
        <v>0</v>
      </c>
      <c r="AR143" s="129">
        <f t="shared" si="2452"/>
        <v>0</v>
      </c>
      <c r="AS143" s="140">
        <f t="shared" si="45"/>
        <v>-9.424777961</v>
      </c>
      <c r="AT143" s="141">
        <f t="shared" si="46"/>
        <v>-9.424777961</v>
      </c>
      <c r="AU143" s="141">
        <f t="shared" si="47"/>
        <v>-3.141592654</v>
      </c>
      <c r="AV143" s="122">
        <f t="shared" si="48"/>
        <v>3.141592654</v>
      </c>
      <c r="AW143" s="142">
        <f t="shared" si="49"/>
        <v>5032.166871</v>
      </c>
      <c r="AX143" s="130">
        <f t="shared" si="50"/>
        <v>5032.166871</v>
      </c>
      <c r="AY143" s="143">
        <f t="shared" si="51"/>
        <v>10064.33374</v>
      </c>
      <c r="AZ143" s="143">
        <f t="shared" si="52"/>
        <v>0</v>
      </c>
      <c r="BA143" s="143">
        <f t="shared" si="53"/>
        <v>0</v>
      </c>
      <c r="BB143" s="124">
        <f t="shared" si="54"/>
        <v>10064.33374</v>
      </c>
      <c r="BC143" s="140">
        <f t="shared" ref="BC143:BD143" si="2453">BC$2*AD143</f>
        <v>-3.141592654</v>
      </c>
      <c r="BD143" s="140">
        <f t="shared" si="2453"/>
        <v>-3.141592654</v>
      </c>
      <c r="BE143" s="141">
        <f t="shared" si="56"/>
        <v>-6.283185307</v>
      </c>
      <c r="BF143" s="141">
        <f t="shared" si="57"/>
        <v>0</v>
      </c>
      <c r="BG143" s="122">
        <f t="shared" si="58"/>
        <v>0</v>
      </c>
      <c r="BH143" s="142">
        <f t="shared" ref="BH143:BI143" si="2454">POWER(AH143,BH$2)</f>
        <v>17.13635083</v>
      </c>
      <c r="BI143" s="142">
        <f t="shared" si="2454"/>
        <v>25853.74373</v>
      </c>
      <c r="BJ143" s="130">
        <f t="shared" si="60"/>
        <v>443038.8227</v>
      </c>
      <c r="BK143" s="143">
        <f t="shared" si="61"/>
        <v>3987349.404</v>
      </c>
      <c r="BL143" s="143">
        <f t="shared" si="62"/>
        <v>0</v>
      </c>
      <c r="BM143" s="143">
        <f t="shared" si="63"/>
        <v>0</v>
      </c>
      <c r="BN143" s="124">
        <f t="shared" si="64"/>
        <v>3987349.404</v>
      </c>
      <c r="BO143" s="140">
        <f t="shared" si="65"/>
        <v>0</v>
      </c>
      <c r="BP143" s="141">
        <f t="shared" si="66"/>
        <v>0</v>
      </c>
      <c r="BQ143" s="141">
        <f t="shared" si="67"/>
        <v>0</v>
      </c>
      <c r="BR143" s="122">
        <f t="shared" si="68"/>
        <v>0</v>
      </c>
      <c r="BS143" s="142">
        <f t="shared" si="69"/>
        <v>1603921.89</v>
      </c>
      <c r="BT143" s="130">
        <f t="shared" si="70"/>
        <v>1603921.89</v>
      </c>
      <c r="BU143" s="143">
        <f t="shared" si="71"/>
        <v>-43305891.02</v>
      </c>
      <c r="BV143" s="143">
        <f t="shared" si="72"/>
        <v>0</v>
      </c>
      <c r="BW143" s="143">
        <f t="shared" si="73"/>
        <v>3.141592654</v>
      </c>
      <c r="BX143" s="124">
        <f t="shared" si="74"/>
        <v>43305891.02</v>
      </c>
      <c r="BY143" s="144">
        <f t="shared" ref="BY143:BZ143" si="2455">AY143+BK143+BU143</f>
        <v>-39308477.28</v>
      </c>
      <c r="BZ143" s="144">
        <f t="shared" si="2455"/>
        <v>0</v>
      </c>
      <c r="CA143" s="144">
        <f t="shared" si="76"/>
        <v>-3.141592654</v>
      </c>
      <c r="CB143" s="145">
        <f t="shared" si="77"/>
        <v>39308477.28</v>
      </c>
      <c r="CC143" s="140">
        <f t="shared" ref="CC143:CD143" si="2456">CC$2*AD143</f>
        <v>-6.283185307</v>
      </c>
      <c r="CD143" s="140">
        <f t="shared" si="2456"/>
        <v>-6.283185307</v>
      </c>
      <c r="CE143" s="141">
        <f t="shared" si="79"/>
        <v>-12.56637061</v>
      </c>
      <c r="CF143" s="141">
        <f t="shared" si="80"/>
        <v>0</v>
      </c>
      <c r="CG143" s="122">
        <f t="shared" si="81"/>
        <v>0</v>
      </c>
      <c r="CH143" s="142">
        <f t="shared" ref="CH143:CI143" si="2457">POWER(AH143,CH$2)</f>
        <v>293.6545197</v>
      </c>
      <c r="CI143" s="142">
        <f t="shared" si="2457"/>
        <v>668416064.6</v>
      </c>
      <c r="CJ143" s="130">
        <f t="shared" si="83"/>
        <v>196283398400</v>
      </c>
      <c r="CK143" s="143">
        <f t="shared" si="84"/>
        <v>-196283398400</v>
      </c>
      <c r="CL143" s="143">
        <f t="shared" si="85"/>
        <v>0</v>
      </c>
      <c r="CM143" s="143">
        <f t="shared" si="86"/>
        <v>3.141592654</v>
      </c>
      <c r="CN143" s="124">
        <f t="shared" si="87"/>
        <v>196283398400</v>
      </c>
      <c r="CO143" s="140">
        <f t="shared" si="88"/>
        <v>-9.424777961</v>
      </c>
      <c r="CP143" s="141">
        <f t="shared" si="89"/>
        <v>-9.424777961</v>
      </c>
      <c r="CQ143" s="141">
        <f t="shared" si="90"/>
        <v>-3.141592654</v>
      </c>
      <c r="CR143" s="122">
        <f t="shared" si="91"/>
        <v>3.141592654</v>
      </c>
      <c r="CS143" s="142">
        <f t="shared" si="92"/>
        <v>17281057637303</v>
      </c>
      <c r="CT143" s="130">
        <f t="shared" si="93"/>
        <v>17281057637303</v>
      </c>
      <c r="CU143" s="143">
        <f t="shared" si="94"/>
        <v>-69124230549211</v>
      </c>
      <c r="CV143" s="143">
        <f t="shared" si="95"/>
        <v>0.008465276769</v>
      </c>
      <c r="CW143" s="143">
        <f t="shared" si="96"/>
        <v>3.141592654</v>
      </c>
      <c r="CX143" s="124">
        <f t="shared" si="97"/>
        <v>69124230549211</v>
      </c>
      <c r="CY143" s="140">
        <f t="shared" si="98"/>
        <v>-9.424777961</v>
      </c>
      <c r="CZ143" s="140">
        <f t="shared" si="99"/>
        <v>0</v>
      </c>
      <c r="DA143" s="141">
        <f t="shared" si="100"/>
        <v>-9.424777961</v>
      </c>
      <c r="DB143" s="141">
        <f t="shared" si="101"/>
        <v>-3.141592654</v>
      </c>
      <c r="DC143" s="122">
        <f t="shared" si="102"/>
        <v>3.141592654</v>
      </c>
      <c r="DD143" s="142">
        <f t="shared" si="103"/>
        <v>5032.166871</v>
      </c>
      <c r="DE143" s="142">
        <f t="shared" si="104"/>
        <v>1603921.89</v>
      </c>
      <c r="DF143" s="130">
        <f t="shared" si="105"/>
        <v>8071202597</v>
      </c>
      <c r="DG143" s="143">
        <f t="shared" si="106"/>
        <v>-32284810386</v>
      </c>
      <c r="DH143" s="143">
        <f t="shared" si="107"/>
        <v>0.00000395374897</v>
      </c>
      <c r="DI143" s="143">
        <f t="shared" si="108"/>
        <v>3.141592654</v>
      </c>
      <c r="DJ143" s="124">
        <f t="shared" si="109"/>
        <v>32284810386</v>
      </c>
      <c r="DK143" s="140">
        <f t="shared" ref="DK143:DM143" si="2458">DK$2*AD143</f>
        <v>-3.141592654</v>
      </c>
      <c r="DL143" s="140">
        <f t="shared" si="2458"/>
        <v>-3.141592654</v>
      </c>
      <c r="DM143" s="140">
        <f t="shared" si="2458"/>
        <v>0</v>
      </c>
      <c r="DN143" s="141">
        <f t="shared" si="111"/>
        <v>-6.283185307</v>
      </c>
      <c r="DO143" s="141">
        <f t="shared" si="112"/>
        <v>0</v>
      </c>
      <c r="DP143" s="122">
        <f t="shared" si="113"/>
        <v>0</v>
      </c>
      <c r="DQ143" s="142">
        <f t="shared" ref="DQ143:DS143" si="2459">POWER(AH143,DQ$2)</f>
        <v>17.13635083</v>
      </c>
      <c r="DR143" s="142">
        <f t="shared" si="2459"/>
        <v>25853.74373</v>
      </c>
      <c r="DS143" s="142">
        <f t="shared" si="2459"/>
        <v>1603921.89</v>
      </c>
      <c r="DT143" s="130">
        <f t="shared" si="115"/>
        <v>710599665641</v>
      </c>
      <c r="DU143" s="143">
        <f t="shared" si="116"/>
        <v>-12790793981547</v>
      </c>
      <c r="DV143" s="143">
        <f t="shared" si="117"/>
        <v>0</v>
      </c>
      <c r="DW143" s="143">
        <f t="shared" si="118"/>
        <v>3.141592654</v>
      </c>
      <c r="DX143" s="124">
        <f t="shared" si="119"/>
        <v>12790793981547</v>
      </c>
      <c r="DY143" s="140">
        <f t="shared" si="120"/>
        <v>0</v>
      </c>
      <c r="DZ143" s="141">
        <f t="shared" si="121"/>
        <v>0</v>
      </c>
      <c r="EA143" s="141">
        <f t="shared" si="122"/>
        <v>0</v>
      </c>
      <c r="EB143" s="122">
        <f t="shared" si="123"/>
        <v>0</v>
      </c>
      <c r="EC143" s="142">
        <f t="shared" si="124"/>
        <v>2572565427975</v>
      </c>
      <c r="ED143" s="130">
        <f t="shared" si="125"/>
        <v>2572565427975</v>
      </c>
      <c r="EE143" s="143">
        <f t="shared" si="126"/>
        <v>69459266555331</v>
      </c>
      <c r="EF143" s="143">
        <f t="shared" si="127"/>
        <v>0</v>
      </c>
      <c r="EG143" s="143">
        <f t="shared" si="128"/>
        <v>0</v>
      </c>
      <c r="EH143" s="124">
        <f t="shared" si="129"/>
        <v>69459266555331</v>
      </c>
      <c r="EI143" s="144">
        <f t="shared" ref="EI143:EJ143" si="2460">CK143+CU143+DG143+DU143+EE143</f>
        <v>-12684326184213</v>
      </c>
      <c r="EJ143" s="144">
        <f t="shared" si="2460"/>
        <v>0.008469230518</v>
      </c>
      <c r="EK143" s="144">
        <f t="shared" si="131"/>
        <v>3.141592654</v>
      </c>
      <c r="EL143" s="145">
        <f t="shared" si="132"/>
        <v>12684326184213</v>
      </c>
      <c r="EM143" s="140">
        <f t="shared" si="133"/>
        <v>1.570796327</v>
      </c>
      <c r="EN143" s="141">
        <f t="shared" si="134"/>
        <v>1.570796327</v>
      </c>
      <c r="EO143" s="141">
        <f t="shared" si="135"/>
        <v>1.570796327</v>
      </c>
      <c r="EP143" s="122">
        <f t="shared" si="136"/>
        <v>1.570796327</v>
      </c>
      <c r="EQ143" s="142">
        <f t="shared" si="137"/>
        <v>3561506.168</v>
      </c>
      <c r="ER143" s="130">
        <f t="shared" si="138"/>
        <v>3561506.168</v>
      </c>
      <c r="ES143" s="143">
        <f t="shared" si="139"/>
        <v>0.000000005242359657</v>
      </c>
      <c r="ET143" s="143">
        <f t="shared" si="140"/>
        <v>18506128.9</v>
      </c>
      <c r="EU143" s="143">
        <f t="shared" si="141"/>
        <v>1.570796327</v>
      </c>
      <c r="EV143" s="124">
        <f t="shared" si="142"/>
        <v>18506128.9</v>
      </c>
      <c r="EW143" s="144">
        <f t="shared" ref="EW143:EX143" si="2461">BY143+ES143</f>
        <v>-39308477.28</v>
      </c>
      <c r="EX143" s="144">
        <f t="shared" si="2461"/>
        <v>18506128.9</v>
      </c>
      <c r="EY143" s="144">
        <f t="shared" si="144"/>
        <v>2.701583007</v>
      </c>
      <c r="EZ143" s="145">
        <f t="shared" si="145"/>
        <v>43446900.85</v>
      </c>
      <c r="FA143" s="140">
        <f t="shared" si="146"/>
        <v>0.900527669</v>
      </c>
      <c r="FB143" s="141">
        <f t="shared" si="147"/>
        <v>0.900527669</v>
      </c>
      <c r="FC143" s="141">
        <f t="shared" si="148"/>
        <v>0.900527669</v>
      </c>
      <c r="FD143" s="122">
        <f t="shared" si="149"/>
        <v>0.900527669</v>
      </c>
      <c r="FE143" s="142">
        <f t="shared" si="150"/>
        <v>351.5493244</v>
      </c>
      <c r="FF143" s="130">
        <f t="shared" si="151"/>
        <v>351.5493244</v>
      </c>
      <c r="FG143" s="143">
        <f t="shared" si="152"/>
        <v>57.77643118</v>
      </c>
      <c r="FH143" s="143">
        <f t="shared" si="153"/>
        <v>72.88639692</v>
      </c>
      <c r="FI143" s="143">
        <f t="shared" si="154"/>
        <v>0.900527669</v>
      </c>
      <c r="FJ143" s="124">
        <f t="shared" si="155"/>
        <v>93.00829455</v>
      </c>
      <c r="FK143" s="140">
        <f t="shared" si="156"/>
        <v>-6.283185307</v>
      </c>
      <c r="FL143" s="141">
        <f t="shared" si="157"/>
        <v>-6.283185307</v>
      </c>
      <c r="FM143" s="141">
        <f t="shared" si="158"/>
        <v>0</v>
      </c>
      <c r="FN143" s="122">
        <f t="shared" si="159"/>
        <v>0</v>
      </c>
      <c r="FO143" s="142">
        <f t="shared" si="160"/>
        <v>293.6545197</v>
      </c>
      <c r="FP143" s="130">
        <f t="shared" si="161"/>
        <v>293.6545197</v>
      </c>
      <c r="FQ143" s="143">
        <f t="shared" si="162"/>
        <v>-293.6545197</v>
      </c>
      <c r="FR143" s="143">
        <f t="shared" si="163"/>
        <v>0</v>
      </c>
      <c r="FS143" s="143">
        <f t="shared" si="164"/>
        <v>3.141592654</v>
      </c>
      <c r="FT143" s="124">
        <f t="shared" si="165"/>
        <v>293.6545197</v>
      </c>
      <c r="FU143" s="144">
        <f t="shared" si="166"/>
        <v>-77854.8857</v>
      </c>
      <c r="FV143" s="144">
        <f t="shared" si="167"/>
        <v>0</v>
      </c>
      <c r="FW143" s="144">
        <f t="shared" si="168"/>
        <v>-3.141592654</v>
      </c>
      <c r="FX143" s="145">
        <f t="shared" si="169"/>
        <v>77854.8857</v>
      </c>
      <c r="FY143" s="140">
        <f t="shared" si="170"/>
        <v>-3.141592654</v>
      </c>
      <c r="FZ143" s="140">
        <f t="shared" si="171"/>
        <v>-0.900527669</v>
      </c>
      <c r="GA143" s="141">
        <f t="shared" si="172"/>
        <v>-4.042120323</v>
      </c>
      <c r="GB143" s="141">
        <f t="shared" si="173"/>
        <v>-4.042120323</v>
      </c>
      <c r="GC143" s="122">
        <f t="shared" si="174"/>
        <v>2.241064985</v>
      </c>
      <c r="GD143" s="142">
        <f t="shared" si="175"/>
        <v>77854.8857</v>
      </c>
      <c r="GE143" s="142">
        <f t="shared" si="176"/>
        <v>0.01075172924</v>
      </c>
      <c r="GF143" s="130">
        <f t="shared" si="177"/>
        <v>837.074651</v>
      </c>
      <c r="GG143" s="143">
        <f t="shared" si="178"/>
        <v>-57.77643118</v>
      </c>
      <c r="GH143" s="143">
        <f t="shared" si="179"/>
        <v>72.88639692</v>
      </c>
      <c r="GI143" s="143">
        <f t="shared" si="180"/>
        <v>2.241064985</v>
      </c>
      <c r="GJ143" s="124">
        <f t="shared" si="181"/>
        <v>93.00829455</v>
      </c>
      <c r="GK143" s="146">
        <f t="shared" si="182"/>
        <v>-0.5</v>
      </c>
      <c r="GL143" s="127">
        <f t="shared" si="183"/>
        <v>-0.8660254038</v>
      </c>
      <c r="GM143" s="146">
        <f t="shared" si="184"/>
        <v>-2.094395102</v>
      </c>
      <c r="GN143" s="127">
        <f t="shared" si="185"/>
        <v>1</v>
      </c>
      <c r="GO143" s="147">
        <f t="shared" si="186"/>
        <v>-0.5</v>
      </c>
      <c r="GP143" s="128">
        <f t="shared" si="187"/>
        <v>0.8660254038</v>
      </c>
      <c r="GQ143" s="147">
        <f t="shared" si="188"/>
        <v>2.094395102</v>
      </c>
      <c r="GR143" s="128">
        <f t="shared" si="189"/>
        <v>1</v>
      </c>
      <c r="GS143" s="140">
        <f t="shared" si="190"/>
        <v>-2.094395102</v>
      </c>
      <c r="GT143" s="140">
        <f t="shared" si="191"/>
        <v>0.900527669</v>
      </c>
      <c r="GU143" s="141">
        <f t="shared" si="192"/>
        <v>-1.193867433</v>
      </c>
      <c r="GV143" s="141">
        <f t="shared" si="193"/>
        <v>-1.193867433</v>
      </c>
      <c r="GW143" s="122">
        <f t="shared" si="194"/>
        <v>-1.193867433</v>
      </c>
      <c r="GX143" s="142">
        <f t="shared" si="195"/>
        <v>1</v>
      </c>
      <c r="GY143" s="142">
        <f t="shared" si="196"/>
        <v>93.00829455</v>
      </c>
      <c r="GZ143" s="130">
        <f t="shared" si="197"/>
        <v>93.00829455</v>
      </c>
      <c r="HA143" s="143">
        <f t="shared" si="198"/>
        <v>34.23325573</v>
      </c>
      <c r="HB143" s="143">
        <f t="shared" si="199"/>
        <v>-86.4790556</v>
      </c>
      <c r="HC143" s="143">
        <f t="shared" si="200"/>
        <v>-1.193867433</v>
      </c>
      <c r="HD143" s="124">
        <f t="shared" si="201"/>
        <v>93.00829455</v>
      </c>
      <c r="HE143" s="140">
        <f t="shared" si="202"/>
        <v>2.094395102</v>
      </c>
      <c r="HF143" s="140">
        <f t="shared" si="203"/>
        <v>2.241064985</v>
      </c>
      <c r="HG143" s="141">
        <f t="shared" si="204"/>
        <v>4.335460087</v>
      </c>
      <c r="HH143" s="141">
        <f t="shared" si="205"/>
        <v>4.335460087</v>
      </c>
      <c r="HI143" s="122">
        <f t="shared" si="206"/>
        <v>-1.94772522</v>
      </c>
      <c r="HJ143" s="142">
        <f t="shared" si="207"/>
        <v>1</v>
      </c>
      <c r="HK143" s="142">
        <f t="shared" si="208"/>
        <v>93.00829455</v>
      </c>
      <c r="HL143" s="130">
        <f t="shared" si="209"/>
        <v>93.00829455</v>
      </c>
      <c r="HM143" s="143">
        <f t="shared" si="210"/>
        <v>-34.23325573</v>
      </c>
      <c r="HN143" s="143">
        <f t="shared" si="211"/>
        <v>-86.4790556</v>
      </c>
      <c r="HO143" s="143">
        <f t="shared" si="212"/>
        <v>-1.94772522</v>
      </c>
      <c r="HP143" s="124">
        <f t="shared" si="213"/>
        <v>93.00829455</v>
      </c>
      <c r="HQ143" s="140">
        <f t="shared" si="214"/>
        <v>2.094395102</v>
      </c>
      <c r="HR143" s="140">
        <f t="shared" si="215"/>
        <v>0.900527669</v>
      </c>
      <c r="HS143" s="141">
        <f t="shared" si="216"/>
        <v>2.994922771</v>
      </c>
      <c r="HT143" s="141">
        <f t="shared" si="217"/>
        <v>2.994922771</v>
      </c>
      <c r="HU143" s="122">
        <f t="shared" si="218"/>
        <v>2.994922771</v>
      </c>
      <c r="HV143" s="142">
        <f t="shared" si="219"/>
        <v>1</v>
      </c>
      <c r="HW143" s="142">
        <f t="shared" si="220"/>
        <v>93.00829455</v>
      </c>
      <c r="HX143" s="130">
        <f t="shared" si="221"/>
        <v>93.00829455</v>
      </c>
      <c r="HY143" s="143">
        <f t="shared" si="222"/>
        <v>-92.00968691</v>
      </c>
      <c r="HZ143" s="143">
        <f t="shared" si="223"/>
        <v>13.59265868</v>
      </c>
      <c r="IA143" s="143">
        <f t="shared" si="224"/>
        <v>2.994922771</v>
      </c>
      <c r="IB143" s="124">
        <f t="shared" si="225"/>
        <v>93.00829455</v>
      </c>
      <c r="IC143" s="140">
        <f t="shared" si="226"/>
        <v>-2.094395102</v>
      </c>
      <c r="ID143" s="140">
        <f t="shared" si="227"/>
        <v>2.241064985</v>
      </c>
      <c r="IE143" s="141">
        <f t="shared" si="228"/>
        <v>0.1466698822</v>
      </c>
      <c r="IF143" s="141">
        <f t="shared" si="229"/>
        <v>0.1466698822</v>
      </c>
      <c r="IG143" s="122">
        <f t="shared" si="230"/>
        <v>0.1466698822</v>
      </c>
      <c r="IH143" s="142">
        <f t="shared" si="231"/>
        <v>1</v>
      </c>
      <c r="II143" s="142">
        <f t="shared" si="232"/>
        <v>93.00829455</v>
      </c>
      <c r="IJ143" s="130">
        <f t="shared" si="233"/>
        <v>93.00829455</v>
      </c>
      <c r="IK143" s="143">
        <f t="shared" si="234"/>
        <v>92.00968691</v>
      </c>
      <c r="IL143" s="143">
        <f t="shared" si="235"/>
        <v>13.59265868</v>
      </c>
      <c r="IM143" s="143">
        <f t="shared" si="236"/>
        <v>0.1466698822</v>
      </c>
      <c r="IN143" s="124">
        <f t="shared" si="237"/>
        <v>93.00829455</v>
      </c>
    </row>
    <row r="144" ht="12.75" customHeight="1">
      <c r="A144" s="129">
        <f>'Cortez Cubic'!AP144</f>
        <v>-0.2187762226</v>
      </c>
      <c r="B144" s="129">
        <f>'Cortez Cubic'!AQ144</f>
        <v>5.606306389</v>
      </c>
      <c r="C144" s="129">
        <f>'Cortez Cubic'!AR144</f>
        <v>1227.565289</v>
      </c>
      <c r="D144" s="129">
        <f>'Cortez Cubic'!AS144</f>
        <v>-18127.24396</v>
      </c>
      <c r="E144" s="129">
        <f t="shared" ref="E144:H144" si="2462">0</f>
        <v>0</v>
      </c>
      <c r="F144" s="129">
        <f t="shared" si="2462"/>
        <v>0</v>
      </c>
      <c r="G144" s="129">
        <f t="shared" si="2462"/>
        <v>0</v>
      </c>
      <c r="H144" s="129">
        <f t="shared" si="2462"/>
        <v>0</v>
      </c>
      <c r="I144" s="110">
        <f>'Cortez Cubic'!I144</f>
        <v>74</v>
      </c>
      <c r="J144" s="130">
        <f t="shared" si="28"/>
        <v>81.82446974</v>
      </c>
      <c r="K144" s="131">
        <f t="shared" si="29"/>
        <v>1</v>
      </c>
      <c r="L144" s="131">
        <f t="shared" si="30"/>
        <v>0</v>
      </c>
      <c r="M144" s="132">
        <f t="shared" si="31"/>
        <v>-7.824469736</v>
      </c>
      <c r="N144" s="133">
        <f t="shared" si="32"/>
        <v>67.47151872</v>
      </c>
      <c r="O144" s="134">
        <f t="shared" si="33"/>
        <v>81.82446974</v>
      </c>
      <c r="P144" s="134">
        <f t="shared" si="34"/>
        <v>0</v>
      </c>
      <c r="Q144" s="135">
        <f t="shared" si="35"/>
        <v>14.35295102</v>
      </c>
      <c r="R144" s="135">
        <f t="shared" si="36"/>
        <v>0</v>
      </c>
      <c r="S144" s="136">
        <f t="shared" si="37"/>
        <v>-70.55166343</v>
      </c>
      <c r="T144" s="136">
        <f t="shared" si="38"/>
        <v>0</v>
      </c>
      <c r="U144" s="137">
        <f t="shared" ref="U144:X144" si="2463">ATAN2(A144,E144)</f>
        <v>3.141592654</v>
      </c>
      <c r="V144" s="137">
        <f t="shared" si="2463"/>
        <v>0</v>
      </c>
      <c r="W144" s="137">
        <f t="shared" si="2463"/>
        <v>0</v>
      </c>
      <c r="X144" s="137">
        <f t="shared" si="2463"/>
        <v>3.141592654</v>
      </c>
      <c r="Y144" s="137">
        <f t="shared" ref="Y144:AB144" si="2464">SQRT(POWER(A144,2)+POWER(E144,2))</f>
        <v>0.2187762226</v>
      </c>
      <c r="Z144" s="137">
        <f t="shared" si="2464"/>
        <v>5.606306389</v>
      </c>
      <c r="AA144" s="137">
        <f t="shared" si="2464"/>
        <v>1227.565289</v>
      </c>
      <c r="AB144" s="137">
        <f t="shared" si="2464"/>
        <v>18127.24396</v>
      </c>
      <c r="AC144" s="138">
        <f t="shared" ref="AC144:AF144" si="2465">U144-$U144</f>
        <v>0</v>
      </c>
      <c r="AD144" s="138">
        <f t="shared" si="2465"/>
        <v>-3.141592654</v>
      </c>
      <c r="AE144" s="138">
        <f t="shared" si="2465"/>
        <v>-3.141592654</v>
      </c>
      <c r="AF144" s="138">
        <f t="shared" si="2465"/>
        <v>0</v>
      </c>
      <c r="AG144" s="138">
        <f t="shared" ref="AG144:AJ144" si="2466">Y144/$Y144</f>
        <v>1</v>
      </c>
      <c r="AH144" s="138">
        <f t="shared" si="2466"/>
        <v>25.62575732</v>
      </c>
      <c r="AI144" s="138">
        <f t="shared" si="2466"/>
        <v>5611.054412</v>
      </c>
      <c r="AJ144" s="138">
        <f t="shared" si="2466"/>
        <v>82857.46844</v>
      </c>
      <c r="AK144" s="139">
        <f t="shared" ref="AK144:AN144" si="2467">AG144*COS(AC144)</f>
        <v>1</v>
      </c>
      <c r="AL144" s="139">
        <f t="shared" si="2467"/>
        <v>-25.62575732</v>
      </c>
      <c r="AM144" s="139">
        <f t="shared" si="2467"/>
        <v>-5611.054412</v>
      </c>
      <c r="AN144" s="139">
        <f t="shared" si="2467"/>
        <v>82857.46844</v>
      </c>
      <c r="AO144" s="129">
        <f t="shared" ref="AO144:AR144" si="2468">AG144*SIN(AC144)</f>
        <v>0</v>
      </c>
      <c r="AP144" s="129">
        <f t="shared" si="2468"/>
        <v>0</v>
      </c>
      <c r="AQ144" s="129">
        <f t="shared" si="2468"/>
        <v>0</v>
      </c>
      <c r="AR144" s="129">
        <f t="shared" si="2468"/>
        <v>0</v>
      </c>
      <c r="AS144" s="140">
        <f t="shared" si="45"/>
        <v>-9.424777961</v>
      </c>
      <c r="AT144" s="141">
        <f t="shared" si="46"/>
        <v>-9.424777961</v>
      </c>
      <c r="AU144" s="141">
        <f t="shared" si="47"/>
        <v>-3.141592654</v>
      </c>
      <c r="AV144" s="122">
        <f t="shared" si="48"/>
        <v>3.141592654</v>
      </c>
      <c r="AW144" s="142">
        <f t="shared" si="49"/>
        <v>16827.90793</v>
      </c>
      <c r="AX144" s="130">
        <f t="shared" si="50"/>
        <v>16827.90793</v>
      </c>
      <c r="AY144" s="143">
        <f t="shared" si="51"/>
        <v>33655.81586</v>
      </c>
      <c r="AZ144" s="143">
        <f t="shared" si="52"/>
        <v>0</v>
      </c>
      <c r="BA144" s="143">
        <f t="shared" si="53"/>
        <v>0</v>
      </c>
      <c r="BB144" s="124">
        <f t="shared" si="54"/>
        <v>33655.81586</v>
      </c>
      <c r="BC144" s="140">
        <f t="shared" ref="BC144:BD144" si="2469">BC$2*AD144</f>
        <v>-3.141592654</v>
      </c>
      <c r="BD144" s="140">
        <f t="shared" si="2469"/>
        <v>-3.141592654</v>
      </c>
      <c r="BE144" s="141">
        <f t="shared" si="56"/>
        <v>-6.283185307</v>
      </c>
      <c r="BF144" s="141">
        <f t="shared" si="57"/>
        <v>0</v>
      </c>
      <c r="BG144" s="122">
        <f t="shared" si="58"/>
        <v>0</v>
      </c>
      <c r="BH144" s="142">
        <f t="shared" ref="BH144:BI144" si="2470">POWER(AH144,BH$2)</f>
        <v>25.62575732</v>
      </c>
      <c r="BI144" s="142">
        <f t="shared" si="2470"/>
        <v>5611.054412</v>
      </c>
      <c r="BJ144" s="130">
        <f t="shared" si="60"/>
        <v>143787.5187</v>
      </c>
      <c r="BK144" s="143">
        <f t="shared" si="61"/>
        <v>1294087.668</v>
      </c>
      <c r="BL144" s="143">
        <f t="shared" si="62"/>
        <v>0</v>
      </c>
      <c r="BM144" s="143">
        <f t="shared" si="63"/>
        <v>0</v>
      </c>
      <c r="BN144" s="124">
        <f t="shared" si="64"/>
        <v>1294087.668</v>
      </c>
      <c r="BO144" s="140">
        <f t="shared" si="65"/>
        <v>0</v>
      </c>
      <c r="BP144" s="141">
        <f t="shared" si="66"/>
        <v>0</v>
      </c>
      <c r="BQ144" s="141">
        <f t="shared" si="67"/>
        <v>0</v>
      </c>
      <c r="BR144" s="122">
        <f t="shared" si="68"/>
        <v>0</v>
      </c>
      <c r="BS144" s="142">
        <f t="shared" si="69"/>
        <v>82857.46844</v>
      </c>
      <c r="BT144" s="130">
        <f t="shared" si="70"/>
        <v>82857.46844</v>
      </c>
      <c r="BU144" s="143">
        <f t="shared" si="71"/>
        <v>-2237151.648</v>
      </c>
      <c r="BV144" s="143">
        <f t="shared" si="72"/>
        <v>0</v>
      </c>
      <c r="BW144" s="143">
        <f t="shared" si="73"/>
        <v>3.141592654</v>
      </c>
      <c r="BX144" s="124">
        <f t="shared" si="74"/>
        <v>2237151.648</v>
      </c>
      <c r="BY144" s="144">
        <f t="shared" ref="BY144:BZ144" si="2471">AY144+BK144+BU144</f>
        <v>-909408.1636</v>
      </c>
      <c r="BZ144" s="144">
        <f t="shared" si="2471"/>
        <v>0</v>
      </c>
      <c r="CA144" s="144">
        <f t="shared" si="76"/>
        <v>-3.141592654</v>
      </c>
      <c r="CB144" s="145">
        <f t="shared" si="77"/>
        <v>909408.1636</v>
      </c>
      <c r="CC144" s="140">
        <f t="shared" ref="CC144:CD144" si="2472">CC$2*AD144</f>
        <v>-6.283185307</v>
      </c>
      <c r="CD144" s="140">
        <f t="shared" si="2472"/>
        <v>-6.283185307</v>
      </c>
      <c r="CE144" s="141">
        <f t="shared" si="79"/>
        <v>-12.56637061</v>
      </c>
      <c r="CF144" s="141">
        <f t="shared" si="80"/>
        <v>0</v>
      </c>
      <c r="CG144" s="122">
        <f t="shared" si="81"/>
        <v>0</v>
      </c>
      <c r="CH144" s="142">
        <f t="shared" ref="CH144:CI144" si="2473">POWER(AH144,CH$2)</f>
        <v>656.6794385</v>
      </c>
      <c r="CI144" s="142">
        <f t="shared" si="2473"/>
        <v>31483931.62</v>
      </c>
      <c r="CJ144" s="130">
        <f t="shared" si="83"/>
        <v>20674850536</v>
      </c>
      <c r="CK144" s="143">
        <f t="shared" si="84"/>
        <v>-20674850536</v>
      </c>
      <c r="CL144" s="143">
        <f t="shared" si="85"/>
        <v>0</v>
      </c>
      <c r="CM144" s="143">
        <f t="shared" si="86"/>
        <v>3.141592654</v>
      </c>
      <c r="CN144" s="124">
        <f t="shared" si="87"/>
        <v>20674850536</v>
      </c>
      <c r="CO144" s="140">
        <f t="shared" si="88"/>
        <v>-9.424777961</v>
      </c>
      <c r="CP144" s="141">
        <f t="shared" si="89"/>
        <v>-9.424777961</v>
      </c>
      <c r="CQ144" s="141">
        <f t="shared" si="90"/>
        <v>-3.141592654</v>
      </c>
      <c r="CR144" s="122">
        <f t="shared" si="91"/>
        <v>3.141592654</v>
      </c>
      <c r="CS144" s="142">
        <f t="shared" si="92"/>
        <v>176658053423</v>
      </c>
      <c r="CT144" s="130">
        <f t="shared" si="93"/>
        <v>176658053423</v>
      </c>
      <c r="CU144" s="143">
        <f t="shared" si="94"/>
        <v>-706632213693</v>
      </c>
      <c r="CV144" s="143">
        <f t="shared" si="95"/>
        <v>0.00008653748787</v>
      </c>
      <c r="CW144" s="143">
        <f t="shared" si="96"/>
        <v>3.141592654</v>
      </c>
      <c r="CX144" s="124">
        <f t="shared" si="97"/>
        <v>706632213693</v>
      </c>
      <c r="CY144" s="140">
        <f t="shared" si="98"/>
        <v>-9.424777961</v>
      </c>
      <c r="CZ144" s="140">
        <f t="shared" si="99"/>
        <v>0</v>
      </c>
      <c r="DA144" s="141">
        <f t="shared" si="100"/>
        <v>-9.424777961</v>
      </c>
      <c r="DB144" s="141">
        <f t="shared" si="101"/>
        <v>-3.141592654</v>
      </c>
      <c r="DC144" s="122">
        <f t="shared" si="102"/>
        <v>3.141592654</v>
      </c>
      <c r="DD144" s="142">
        <f t="shared" si="103"/>
        <v>16827.90793</v>
      </c>
      <c r="DE144" s="142">
        <f t="shared" si="104"/>
        <v>82857.46844</v>
      </c>
      <c r="DF144" s="130">
        <f t="shared" si="105"/>
        <v>1394317850</v>
      </c>
      <c r="DG144" s="143">
        <f t="shared" si="106"/>
        <v>-5577271401</v>
      </c>
      <c r="DH144" s="143">
        <f t="shared" si="107"/>
        <v>0.0000006830187569</v>
      </c>
      <c r="DI144" s="143">
        <f t="shared" si="108"/>
        <v>3.141592654</v>
      </c>
      <c r="DJ144" s="124">
        <f t="shared" si="109"/>
        <v>5577271401</v>
      </c>
      <c r="DK144" s="140">
        <f t="shared" ref="DK144:DM144" si="2474">DK$2*AD144</f>
        <v>-3.141592654</v>
      </c>
      <c r="DL144" s="140">
        <f t="shared" si="2474"/>
        <v>-3.141592654</v>
      </c>
      <c r="DM144" s="140">
        <f t="shared" si="2474"/>
        <v>0</v>
      </c>
      <c r="DN144" s="141">
        <f t="shared" si="111"/>
        <v>-6.283185307</v>
      </c>
      <c r="DO144" s="141">
        <f t="shared" si="112"/>
        <v>0</v>
      </c>
      <c r="DP144" s="122">
        <f t="shared" si="113"/>
        <v>0</v>
      </c>
      <c r="DQ144" s="142">
        <f t="shared" ref="DQ144:DS144" si="2475">POWER(AH144,DQ$2)</f>
        <v>25.62575732</v>
      </c>
      <c r="DR144" s="142">
        <f t="shared" si="2475"/>
        <v>5611.054412</v>
      </c>
      <c r="DS144" s="142">
        <f t="shared" si="2475"/>
        <v>82857.46844</v>
      </c>
      <c r="DT144" s="130">
        <f t="shared" si="115"/>
        <v>11913869793</v>
      </c>
      <c r="DU144" s="143">
        <f t="shared" si="116"/>
        <v>-214449656276</v>
      </c>
      <c r="DV144" s="143">
        <f t="shared" si="117"/>
        <v>0</v>
      </c>
      <c r="DW144" s="143">
        <f t="shared" si="118"/>
        <v>3.141592654</v>
      </c>
      <c r="DX144" s="124">
        <f t="shared" si="119"/>
        <v>214449656276</v>
      </c>
      <c r="DY144" s="140">
        <f t="shared" si="120"/>
        <v>0</v>
      </c>
      <c r="DZ144" s="141">
        <f t="shared" si="121"/>
        <v>0</v>
      </c>
      <c r="EA144" s="141">
        <f t="shared" si="122"/>
        <v>0</v>
      </c>
      <c r="EB144" s="122">
        <f t="shared" si="123"/>
        <v>0</v>
      </c>
      <c r="EC144" s="142">
        <f t="shared" si="124"/>
        <v>6865360076</v>
      </c>
      <c r="ED144" s="130">
        <f t="shared" si="125"/>
        <v>6865360076</v>
      </c>
      <c r="EE144" s="143">
        <f t="shared" si="126"/>
        <v>185364722053</v>
      </c>
      <c r="EF144" s="143">
        <f t="shared" si="127"/>
        <v>0</v>
      </c>
      <c r="EG144" s="143">
        <f t="shared" si="128"/>
        <v>0</v>
      </c>
      <c r="EH144" s="124">
        <f t="shared" si="129"/>
        <v>185364722053</v>
      </c>
      <c r="EI144" s="144">
        <f t="shared" ref="EI144:EJ144" si="2476">CK144+CU144+DG144+DU144+EE144</f>
        <v>-761969269853</v>
      </c>
      <c r="EJ144" s="144">
        <f t="shared" si="2476"/>
        <v>0.00008722050662</v>
      </c>
      <c r="EK144" s="144">
        <f t="shared" si="131"/>
        <v>3.141592654</v>
      </c>
      <c r="EL144" s="145">
        <f t="shared" si="132"/>
        <v>761969269853</v>
      </c>
      <c r="EM144" s="140">
        <f t="shared" si="133"/>
        <v>1.570796327</v>
      </c>
      <c r="EN144" s="141">
        <f t="shared" si="134"/>
        <v>1.570796327</v>
      </c>
      <c r="EO144" s="141">
        <f t="shared" si="135"/>
        <v>1.570796327</v>
      </c>
      <c r="EP144" s="122">
        <f t="shared" si="136"/>
        <v>1.570796327</v>
      </c>
      <c r="EQ144" s="142">
        <f t="shared" si="137"/>
        <v>872908.5117</v>
      </c>
      <c r="ER144" s="130">
        <f t="shared" si="138"/>
        <v>872908.5117</v>
      </c>
      <c r="ES144" s="143">
        <f t="shared" si="139"/>
        <v>0.000000000277735546</v>
      </c>
      <c r="ET144" s="143">
        <f t="shared" si="140"/>
        <v>4535765.678</v>
      </c>
      <c r="EU144" s="143">
        <f t="shared" si="141"/>
        <v>1.570796327</v>
      </c>
      <c r="EV144" s="124">
        <f t="shared" si="142"/>
        <v>4535765.678</v>
      </c>
      <c r="EW144" s="144">
        <f t="shared" ref="EW144:EX144" si="2477">BY144+ES144</f>
        <v>-909408.1636</v>
      </c>
      <c r="EX144" s="144">
        <f t="shared" si="2477"/>
        <v>4535765.678</v>
      </c>
      <c r="EY144" s="144">
        <f t="shared" si="144"/>
        <v>1.768669885</v>
      </c>
      <c r="EZ144" s="145">
        <f t="shared" si="145"/>
        <v>4626034.316</v>
      </c>
      <c r="FA144" s="140">
        <f t="shared" si="146"/>
        <v>0.5895566283</v>
      </c>
      <c r="FB144" s="141">
        <f t="shared" si="147"/>
        <v>0.5895566283</v>
      </c>
      <c r="FC144" s="141">
        <f t="shared" si="148"/>
        <v>0.5895566283</v>
      </c>
      <c r="FD144" s="122">
        <f t="shared" si="149"/>
        <v>0.5895566283</v>
      </c>
      <c r="FE144" s="142">
        <f t="shared" si="150"/>
        <v>166.6235117</v>
      </c>
      <c r="FF144" s="130">
        <f t="shared" si="151"/>
        <v>166.6235117</v>
      </c>
      <c r="FG144" s="143">
        <f t="shared" si="152"/>
        <v>36.64127531</v>
      </c>
      <c r="FH144" s="143">
        <f t="shared" si="153"/>
        <v>24.509851</v>
      </c>
      <c r="FI144" s="143">
        <f t="shared" si="154"/>
        <v>0.5895566283</v>
      </c>
      <c r="FJ144" s="124">
        <f t="shared" si="155"/>
        <v>44.0830563</v>
      </c>
      <c r="FK144" s="140">
        <f t="shared" si="156"/>
        <v>-6.283185307</v>
      </c>
      <c r="FL144" s="141">
        <f t="shared" si="157"/>
        <v>-6.283185307</v>
      </c>
      <c r="FM144" s="141">
        <f t="shared" si="158"/>
        <v>0</v>
      </c>
      <c r="FN144" s="122">
        <f t="shared" si="159"/>
        <v>0</v>
      </c>
      <c r="FO144" s="142">
        <f t="shared" si="160"/>
        <v>656.6794385</v>
      </c>
      <c r="FP144" s="130">
        <f t="shared" si="161"/>
        <v>656.6794385</v>
      </c>
      <c r="FQ144" s="143">
        <f t="shared" si="162"/>
        <v>-656.6794385</v>
      </c>
      <c r="FR144" s="143">
        <f t="shared" si="163"/>
        <v>0</v>
      </c>
      <c r="FS144" s="143">
        <f t="shared" si="164"/>
        <v>3.141592654</v>
      </c>
      <c r="FT144" s="124">
        <f t="shared" si="165"/>
        <v>656.6794385</v>
      </c>
      <c r="FU144" s="144">
        <f t="shared" si="166"/>
        <v>-17489.84268</v>
      </c>
      <c r="FV144" s="144">
        <f t="shared" si="167"/>
        <v>0</v>
      </c>
      <c r="FW144" s="144">
        <f t="shared" si="168"/>
        <v>-3.141592654</v>
      </c>
      <c r="FX144" s="145">
        <f t="shared" si="169"/>
        <v>17489.84268</v>
      </c>
      <c r="FY144" s="140">
        <f t="shared" si="170"/>
        <v>-3.141592654</v>
      </c>
      <c r="FZ144" s="140">
        <f t="shared" si="171"/>
        <v>-0.5895566283</v>
      </c>
      <c r="GA144" s="141">
        <f t="shared" si="172"/>
        <v>-3.731149282</v>
      </c>
      <c r="GB144" s="141">
        <f t="shared" si="173"/>
        <v>-3.731149282</v>
      </c>
      <c r="GC144" s="122">
        <f t="shared" si="174"/>
        <v>2.552036025</v>
      </c>
      <c r="GD144" s="142">
        <f t="shared" si="175"/>
        <v>17489.84268</v>
      </c>
      <c r="GE144" s="142">
        <f t="shared" si="176"/>
        <v>0.02268445257</v>
      </c>
      <c r="GF144" s="130">
        <f t="shared" si="177"/>
        <v>396.7475067</v>
      </c>
      <c r="GG144" s="143">
        <f t="shared" si="178"/>
        <v>-36.64127531</v>
      </c>
      <c r="GH144" s="143">
        <f t="shared" si="179"/>
        <v>24.509851</v>
      </c>
      <c r="GI144" s="143">
        <f t="shared" si="180"/>
        <v>2.552036025</v>
      </c>
      <c r="GJ144" s="124">
        <f t="shared" si="181"/>
        <v>44.0830563</v>
      </c>
      <c r="GK144" s="146">
        <f t="shared" si="182"/>
        <v>-0.5</v>
      </c>
      <c r="GL144" s="127">
        <f t="shared" si="183"/>
        <v>-0.8660254038</v>
      </c>
      <c r="GM144" s="146">
        <f t="shared" si="184"/>
        <v>-2.094395102</v>
      </c>
      <c r="GN144" s="127">
        <f t="shared" si="185"/>
        <v>1</v>
      </c>
      <c r="GO144" s="147">
        <f t="shared" si="186"/>
        <v>-0.5</v>
      </c>
      <c r="GP144" s="128">
        <f t="shared" si="187"/>
        <v>0.8660254038</v>
      </c>
      <c r="GQ144" s="147">
        <f t="shared" si="188"/>
        <v>2.094395102</v>
      </c>
      <c r="GR144" s="128">
        <f t="shared" si="189"/>
        <v>1</v>
      </c>
      <c r="GS144" s="140">
        <f t="shared" si="190"/>
        <v>-2.094395102</v>
      </c>
      <c r="GT144" s="140">
        <f t="shared" si="191"/>
        <v>0.5895566283</v>
      </c>
      <c r="GU144" s="141">
        <f t="shared" si="192"/>
        <v>-1.504838474</v>
      </c>
      <c r="GV144" s="141">
        <f t="shared" si="193"/>
        <v>-1.504838474</v>
      </c>
      <c r="GW144" s="122">
        <f t="shared" si="194"/>
        <v>-1.504838474</v>
      </c>
      <c r="GX144" s="142">
        <f t="shared" si="195"/>
        <v>1</v>
      </c>
      <c r="GY144" s="142">
        <f t="shared" si="196"/>
        <v>44.0830563</v>
      </c>
      <c r="GZ144" s="130">
        <f t="shared" si="197"/>
        <v>44.0830563</v>
      </c>
      <c r="HA144" s="143">
        <f t="shared" si="198"/>
        <v>2.905515955</v>
      </c>
      <c r="HB144" s="143">
        <f t="shared" si="199"/>
        <v>-43.98720075</v>
      </c>
      <c r="HC144" s="143">
        <f t="shared" si="200"/>
        <v>-1.504838474</v>
      </c>
      <c r="HD144" s="124">
        <f t="shared" si="201"/>
        <v>44.0830563</v>
      </c>
      <c r="HE144" s="140">
        <f t="shared" si="202"/>
        <v>2.094395102</v>
      </c>
      <c r="HF144" s="140">
        <f t="shared" si="203"/>
        <v>2.552036025</v>
      </c>
      <c r="HG144" s="141">
        <f t="shared" si="204"/>
        <v>4.646431128</v>
      </c>
      <c r="HH144" s="141">
        <f t="shared" si="205"/>
        <v>4.646431128</v>
      </c>
      <c r="HI144" s="122">
        <f t="shared" si="206"/>
        <v>-1.63675418</v>
      </c>
      <c r="HJ144" s="142">
        <f t="shared" si="207"/>
        <v>1</v>
      </c>
      <c r="HK144" s="142">
        <f t="shared" si="208"/>
        <v>44.0830563</v>
      </c>
      <c r="HL144" s="130">
        <f t="shared" si="209"/>
        <v>44.0830563</v>
      </c>
      <c r="HM144" s="143">
        <f t="shared" si="210"/>
        <v>-2.905515955</v>
      </c>
      <c r="HN144" s="143">
        <f t="shared" si="211"/>
        <v>-43.98720075</v>
      </c>
      <c r="HO144" s="143">
        <f t="shared" si="212"/>
        <v>-1.63675418</v>
      </c>
      <c r="HP144" s="124">
        <f t="shared" si="213"/>
        <v>44.0830563</v>
      </c>
      <c r="HQ144" s="140">
        <f t="shared" si="214"/>
        <v>2.094395102</v>
      </c>
      <c r="HR144" s="140">
        <f t="shared" si="215"/>
        <v>0.5895566283</v>
      </c>
      <c r="HS144" s="141">
        <f t="shared" si="216"/>
        <v>2.683951731</v>
      </c>
      <c r="HT144" s="141">
        <f t="shared" si="217"/>
        <v>2.683951731</v>
      </c>
      <c r="HU144" s="122">
        <f t="shared" si="218"/>
        <v>2.683951731</v>
      </c>
      <c r="HV144" s="142">
        <f t="shared" si="219"/>
        <v>1</v>
      </c>
      <c r="HW144" s="142">
        <f t="shared" si="220"/>
        <v>44.0830563</v>
      </c>
      <c r="HX144" s="130">
        <f t="shared" si="221"/>
        <v>44.0830563</v>
      </c>
      <c r="HY144" s="143">
        <f t="shared" si="222"/>
        <v>-39.54679127</v>
      </c>
      <c r="HZ144" s="143">
        <f t="shared" si="223"/>
        <v>19.47734975</v>
      </c>
      <c r="IA144" s="143">
        <f t="shared" si="224"/>
        <v>2.683951731</v>
      </c>
      <c r="IB144" s="124">
        <f t="shared" si="225"/>
        <v>44.0830563</v>
      </c>
      <c r="IC144" s="140">
        <f t="shared" si="226"/>
        <v>-2.094395102</v>
      </c>
      <c r="ID144" s="140">
        <f t="shared" si="227"/>
        <v>2.552036025</v>
      </c>
      <c r="IE144" s="141">
        <f t="shared" si="228"/>
        <v>0.4576409229</v>
      </c>
      <c r="IF144" s="141">
        <f t="shared" si="229"/>
        <v>0.4576409229</v>
      </c>
      <c r="IG144" s="122">
        <f t="shared" si="230"/>
        <v>0.4576409229</v>
      </c>
      <c r="IH144" s="142">
        <f t="shared" si="231"/>
        <v>1</v>
      </c>
      <c r="II144" s="142">
        <f t="shared" si="232"/>
        <v>44.0830563</v>
      </c>
      <c r="IJ144" s="130">
        <f t="shared" si="233"/>
        <v>44.0830563</v>
      </c>
      <c r="IK144" s="143">
        <f t="shared" si="234"/>
        <v>39.54679127</v>
      </c>
      <c r="IL144" s="143">
        <f t="shared" si="235"/>
        <v>19.47734975</v>
      </c>
      <c r="IM144" s="143">
        <f t="shared" si="236"/>
        <v>0.4576409229</v>
      </c>
      <c r="IN144" s="124">
        <f t="shared" si="237"/>
        <v>44.0830563</v>
      </c>
    </row>
    <row r="145" ht="12.75" customHeight="1">
      <c r="A145" s="129">
        <f>'Cortez Cubic'!AP145</f>
        <v>-0.2187762226</v>
      </c>
      <c r="B145" s="129">
        <f>'Cortez Cubic'!AQ145</f>
        <v>20.67228887</v>
      </c>
      <c r="C145" s="129">
        <f>'Cortez Cubic'!AR145</f>
        <v>38193.78255</v>
      </c>
      <c r="D145" s="129">
        <f>'Cortez Cubic'!AS145</f>
        <v>-6677114.479</v>
      </c>
      <c r="E145" s="129">
        <f t="shared" ref="E145:H145" si="2478">0</f>
        <v>0</v>
      </c>
      <c r="F145" s="129">
        <f t="shared" si="2478"/>
        <v>0</v>
      </c>
      <c r="G145" s="129">
        <f t="shared" si="2478"/>
        <v>0</v>
      </c>
      <c r="H145" s="129">
        <f t="shared" si="2478"/>
        <v>0</v>
      </c>
      <c r="I145" s="110">
        <f>'Cortez Cubic'!I145</f>
        <v>206</v>
      </c>
      <c r="J145" s="130">
        <f t="shared" si="28"/>
        <v>198.122889</v>
      </c>
      <c r="K145" s="131">
        <f t="shared" si="29"/>
        <v>0</v>
      </c>
      <c r="L145" s="131">
        <f t="shared" si="30"/>
        <v>1</v>
      </c>
      <c r="M145" s="132">
        <f t="shared" si="31"/>
        <v>7.877110965</v>
      </c>
      <c r="N145" s="133">
        <f t="shared" si="32"/>
        <v>145.9551271</v>
      </c>
      <c r="O145" s="134">
        <f t="shared" si="33"/>
        <v>344.0780162</v>
      </c>
      <c r="P145" s="134">
        <f t="shared" si="34"/>
        <v>0</v>
      </c>
      <c r="Q145" s="135">
        <f t="shared" si="35"/>
        <v>198.122889</v>
      </c>
      <c r="R145" s="135">
        <f t="shared" si="36"/>
        <v>0</v>
      </c>
      <c r="S145" s="136">
        <f t="shared" si="37"/>
        <v>-447.7103403</v>
      </c>
      <c r="T145" s="136">
        <f t="shared" si="38"/>
        <v>0</v>
      </c>
      <c r="U145" s="137">
        <f t="shared" ref="U145:X145" si="2479">ATAN2(A145,E145)</f>
        <v>3.141592654</v>
      </c>
      <c r="V145" s="137">
        <f t="shared" si="2479"/>
        <v>0</v>
      </c>
      <c r="W145" s="137">
        <f t="shared" si="2479"/>
        <v>0</v>
      </c>
      <c r="X145" s="137">
        <f t="shared" si="2479"/>
        <v>3.141592654</v>
      </c>
      <c r="Y145" s="137">
        <f t="shared" ref="Y145:AB145" si="2480">SQRT(POWER(A145,2)+POWER(E145,2))</f>
        <v>0.2187762226</v>
      </c>
      <c r="Z145" s="137">
        <f t="shared" si="2480"/>
        <v>20.67228887</v>
      </c>
      <c r="AA145" s="137">
        <f t="shared" si="2480"/>
        <v>38193.78255</v>
      </c>
      <c r="AB145" s="137">
        <f t="shared" si="2480"/>
        <v>6677114.479</v>
      </c>
      <c r="AC145" s="138">
        <f t="shared" ref="AC145:AF145" si="2481">U145-$U145</f>
        <v>0</v>
      </c>
      <c r="AD145" s="138">
        <f t="shared" si="2481"/>
        <v>-3.141592654</v>
      </c>
      <c r="AE145" s="138">
        <f t="shared" si="2481"/>
        <v>-3.141592654</v>
      </c>
      <c r="AF145" s="138">
        <f t="shared" si="2481"/>
        <v>0</v>
      </c>
      <c r="AG145" s="138">
        <f t="shared" ref="AG145:AJ145" si="2482">Y145/$Y145</f>
        <v>1</v>
      </c>
      <c r="AH145" s="138">
        <f t="shared" si="2482"/>
        <v>94.49056493</v>
      </c>
      <c r="AI145" s="138">
        <f t="shared" si="2482"/>
        <v>174579.2211</v>
      </c>
      <c r="AJ145" s="138">
        <f t="shared" si="2482"/>
        <v>30520293.29</v>
      </c>
      <c r="AK145" s="139">
        <f t="shared" ref="AK145:AN145" si="2483">AG145*COS(AC145)</f>
        <v>1</v>
      </c>
      <c r="AL145" s="139">
        <f t="shared" si="2483"/>
        <v>-94.49056493</v>
      </c>
      <c r="AM145" s="139">
        <f t="shared" si="2483"/>
        <v>-174579.2211</v>
      </c>
      <c r="AN145" s="139">
        <f t="shared" si="2483"/>
        <v>30520293.29</v>
      </c>
      <c r="AO145" s="129">
        <f t="shared" ref="AO145:AR145" si="2484">AG145*SIN(AC145)</f>
        <v>0</v>
      </c>
      <c r="AP145" s="129">
        <f t="shared" si="2484"/>
        <v>0</v>
      </c>
      <c r="AQ145" s="129">
        <f t="shared" si="2484"/>
        <v>0</v>
      </c>
      <c r="AR145" s="129">
        <f t="shared" si="2484"/>
        <v>0</v>
      </c>
      <c r="AS145" s="140">
        <f t="shared" si="45"/>
        <v>-9.424777961</v>
      </c>
      <c r="AT145" s="141">
        <f t="shared" si="46"/>
        <v>-9.424777961</v>
      </c>
      <c r="AU145" s="141">
        <f t="shared" si="47"/>
        <v>-3.141592654</v>
      </c>
      <c r="AV145" s="122">
        <f t="shared" si="48"/>
        <v>3.141592654</v>
      </c>
      <c r="AW145" s="142">
        <f t="shared" si="49"/>
        <v>843655.8777</v>
      </c>
      <c r="AX145" s="130">
        <f t="shared" si="50"/>
        <v>843655.8777</v>
      </c>
      <c r="AY145" s="143">
        <f t="shared" si="51"/>
        <v>1687311.755</v>
      </c>
      <c r="AZ145" s="143">
        <f t="shared" si="52"/>
        <v>-0.000000000206636094</v>
      </c>
      <c r="BA145" s="143">
        <f t="shared" si="53"/>
        <v>0</v>
      </c>
      <c r="BB145" s="124">
        <f t="shared" si="54"/>
        <v>1687311.755</v>
      </c>
      <c r="BC145" s="140">
        <f t="shared" ref="BC145:BD145" si="2485">BC$2*AD145</f>
        <v>-3.141592654</v>
      </c>
      <c r="BD145" s="140">
        <f t="shared" si="2485"/>
        <v>-3.141592654</v>
      </c>
      <c r="BE145" s="141">
        <f t="shared" si="56"/>
        <v>-6.283185307</v>
      </c>
      <c r="BF145" s="141">
        <f t="shared" si="57"/>
        <v>0</v>
      </c>
      <c r="BG145" s="122">
        <f t="shared" si="58"/>
        <v>0</v>
      </c>
      <c r="BH145" s="142">
        <f t="shared" ref="BH145:BI145" si="2486">POWER(AH145,BH$2)</f>
        <v>94.49056493</v>
      </c>
      <c r="BI145" s="142">
        <f t="shared" si="2486"/>
        <v>174579.2211</v>
      </c>
      <c r="BJ145" s="130">
        <f t="shared" si="60"/>
        <v>16496089.23</v>
      </c>
      <c r="BK145" s="143">
        <f t="shared" si="61"/>
        <v>148464803.1</v>
      </c>
      <c r="BL145" s="143">
        <f t="shared" si="62"/>
        <v>0</v>
      </c>
      <c r="BM145" s="143">
        <f t="shared" si="63"/>
        <v>0</v>
      </c>
      <c r="BN145" s="124">
        <f t="shared" si="64"/>
        <v>148464803.1</v>
      </c>
      <c r="BO145" s="140">
        <f t="shared" si="65"/>
        <v>0</v>
      </c>
      <c r="BP145" s="141">
        <f t="shared" si="66"/>
        <v>0</v>
      </c>
      <c r="BQ145" s="141">
        <f t="shared" si="67"/>
        <v>0</v>
      </c>
      <c r="BR145" s="122">
        <f t="shared" si="68"/>
        <v>0</v>
      </c>
      <c r="BS145" s="142">
        <f t="shared" si="69"/>
        <v>30520293.29</v>
      </c>
      <c r="BT145" s="130">
        <f t="shared" si="70"/>
        <v>30520293.29</v>
      </c>
      <c r="BU145" s="143">
        <f t="shared" si="71"/>
        <v>-824047918.8</v>
      </c>
      <c r="BV145" s="143">
        <f t="shared" si="72"/>
        <v>0</v>
      </c>
      <c r="BW145" s="143">
        <f t="shared" si="73"/>
        <v>3.141592654</v>
      </c>
      <c r="BX145" s="124">
        <f t="shared" si="74"/>
        <v>824047918.8</v>
      </c>
      <c r="BY145" s="144">
        <f t="shared" ref="BY145:BZ145" si="2487">AY145+BK145+BU145</f>
        <v>-673895804</v>
      </c>
      <c r="BZ145" s="144">
        <f t="shared" si="2487"/>
        <v>-0.000000000206636094</v>
      </c>
      <c r="CA145" s="144">
        <f t="shared" si="76"/>
        <v>-3.141592654</v>
      </c>
      <c r="CB145" s="145">
        <f t="shared" si="77"/>
        <v>673895804</v>
      </c>
      <c r="CC145" s="140">
        <f t="shared" ref="CC145:CD145" si="2488">CC$2*AD145</f>
        <v>-6.283185307</v>
      </c>
      <c r="CD145" s="140">
        <f t="shared" si="2488"/>
        <v>-6.283185307</v>
      </c>
      <c r="CE145" s="141">
        <f t="shared" si="79"/>
        <v>-12.56637061</v>
      </c>
      <c r="CF145" s="141">
        <f t="shared" si="80"/>
        <v>0</v>
      </c>
      <c r="CG145" s="122">
        <f t="shared" si="81"/>
        <v>0</v>
      </c>
      <c r="CH145" s="142">
        <f t="shared" ref="CH145:CI145" si="2489">POWER(AH145,CH$2)</f>
        <v>8928.466861</v>
      </c>
      <c r="CI145" s="142">
        <f t="shared" si="2489"/>
        <v>30477904456</v>
      </c>
      <c r="CJ145" s="130">
        <f t="shared" si="83"/>
        <v>272120959926344</v>
      </c>
      <c r="CK145" s="143">
        <f t="shared" si="84"/>
        <v>-272120959926344</v>
      </c>
      <c r="CL145" s="143">
        <f t="shared" si="85"/>
        <v>0</v>
      </c>
      <c r="CM145" s="143">
        <f t="shared" si="86"/>
        <v>3.141592654</v>
      </c>
      <c r="CN145" s="124">
        <f t="shared" si="87"/>
        <v>272120959926344</v>
      </c>
      <c r="CO145" s="140">
        <f t="shared" si="88"/>
        <v>-9.424777961</v>
      </c>
      <c r="CP145" s="141">
        <f t="shared" si="89"/>
        <v>-9.424777961</v>
      </c>
      <c r="CQ145" s="141">
        <f t="shared" si="90"/>
        <v>-3.141592654</v>
      </c>
      <c r="CR145" s="122">
        <f t="shared" si="91"/>
        <v>3.141592654</v>
      </c>
      <c r="CS145" s="142">
        <f t="shared" si="92"/>
        <v>5.32081E+15</v>
      </c>
      <c r="CT145" s="130">
        <f t="shared" si="93"/>
        <v>5.32081E+15</v>
      </c>
      <c r="CU145" s="143">
        <f t="shared" si="94"/>
        <v>-2.12832E+16</v>
      </c>
      <c r="CV145" s="143">
        <f t="shared" si="95"/>
        <v>2.606444597</v>
      </c>
      <c r="CW145" s="143">
        <f t="shared" si="96"/>
        <v>3.141592654</v>
      </c>
      <c r="CX145" s="124">
        <f t="shared" si="97"/>
        <v>2.12832E+16</v>
      </c>
      <c r="CY145" s="140">
        <f t="shared" si="98"/>
        <v>-9.424777961</v>
      </c>
      <c r="CZ145" s="140">
        <f t="shared" si="99"/>
        <v>0</v>
      </c>
      <c r="DA145" s="141">
        <f t="shared" si="100"/>
        <v>-9.424777961</v>
      </c>
      <c r="DB145" s="141">
        <f t="shared" si="101"/>
        <v>-3.141592654</v>
      </c>
      <c r="DC145" s="122">
        <f t="shared" si="102"/>
        <v>3.141592654</v>
      </c>
      <c r="DD145" s="142">
        <f t="shared" si="103"/>
        <v>843655.8777</v>
      </c>
      <c r="DE145" s="142">
        <f t="shared" si="104"/>
        <v>30520293.29</v>
      </c>
      <c r="DF145" s="130">
        <f t="shared" si="105"/>
        <v>25748624822157</v>
      </c>
      <c r="DG145" s="143">
        <f t="shared" si="106"/>
        <v>-102994499288627</v>
      </c>
      <c r="DH145" s="143">
        <f t="shared" si="107"/>
        <v>0.01261318839</v>
      </c>
      <c r="DI145" s="143">
        <f t="shared" si="108"/>
        <v>3.141592654</v>
      </c>
      <c r="DJ145" s="124">
        <f t="shared" si="109"/>
        <v>102994499288627</v>
      </c>
      <c r="DK145" s="140">
        <f t="shared" ref="DK145:DM145" si="2490">DK$2*AD145</f>
        <v>-3.141592654</v>
      </c>
      <c r="DL145" s="140">
        <f t="shared" si="2490"/>
        <v>-3.141592654</v>
      </c>
      <c r="DM145" s="140">
        <f t="shared" si="2490"/>
        <v>0</v>
      </c>
      <c r="DN145" s="141">
        <f t="shared" si="111"/>
        <v>-6.283185307</v>
      </c>
      <c r="DO145" s="141">
        <f t="shared" si="112"/>
        <v>0</v>
      </c>
      <c r="DP145" s="122">
        <f t="shared" si="113"/>
        <v>0</v>
      </c>
      <c r="DQ145" s="142">
        <f t="shared" ref="DQ145:DS145" si="2491">POWER(AH145,DQ$2)</f>
        <v>94.49056493</v>
      </c>
      <c r="DR145" s="142">
        <f t="shared" si="2491"/>
        <v>174579.2211</v>
      </c>
      <c r="DS145" s="142">
        <f t="shared" si="2491"/>
        <v>30520293.29</v>
      </c>
      <c r="DT145" s="130">
        <f t="shared" si="115"/>
        <v>503465481481691</v>
      </c>
      <c r="DU145" s="143">
        <f t="shared" si="116"/>
        <v>-9.06238E+15</v>
      </c>
      <c r="DV145" s="143">
        <f t="shared" si="117"/>
        <v>0</v>
      </c>
      <c r="DW145" s="143">
        <f t="shared" si="118"/>
        <v>3.141592654</v>
      </c>
      <c r="DX145" s="124">
        <f t="shared" si="119"/>
        <v>9.06238E+15</v>
      </c>
      <c r="DY145" s="140">
        <f t="shared" si="120"/>
        <v>0</v>
      </c>
      <c r="DZ145" s="141">
        <f t="shared" si="121"/>
        <v>0</v>
      </c>
      <c r="EA145" s="141">
        <f t="shared" si="122"/>
        <v>0</v>
      </c>
      <c r="EB145" s="122">
        <f t="shared" si="123"/>
        <v>0</v>
      </c>
      <c r="EC145" s="142">
        <f t="shared" si="124"/>
        <v>931488302526204</v>
      </c>
      <c r="ED145" s="130">
        <f t="shared" si="125"/>
        <v>931488302526204</v>
      </c>
      <c r="EE145" s="143">
        <f t="shared" si="126"/>
        <v>2.51502E+16</v>
      </c>
      <c r="EF145" s="143">
        <f t="shared" si="127"/>
        <v>0</v>
      </c>
      <c r="EG145" s="143">
        <f t="shared" si="128"/>
        <v>0</v>
      </c>
      <c r="EH145" s="124">
        <f t="shared" si="129"/>
        <v>2.51502E+16</v>
      </c>
      <c r="EI145" s="144">
        <f t="shared" ref="EI145:EJ145" si="2492">CK145+CU145+DG145+DU145+EE145</f>
        <v>-5.57055E+15</v>
      </c>
      <c r="EJ145" s="144">
        <f t="shared" si="2492"/>
        <v>2.619057786</v>
      </c>
      <c r="EK145" s="144">
        <f t="shared" si="131"/>
        <v>3.141592654</v>
      </c>
      <c r="EL145" s="145">
        <f t="shared" si="132"/>
        <v>5.57055E+15</v>
      </c>
      <c r="EM145" s="140">
        <f t="shared" si="133"/>
        <v>1.570796327</v>
      </c>
      <c r="EN145" s="141">
        <f t="shared" si="134"/>
        <v>1.570796327</v>
      </c>
      <c r="EO145" s="141">
        <f t="shared" si="135"/>
        <v>1.570796327</v>
      </c>
      <c r="EP145" s="122">
        <f t="shared" si="136"/>
        <v>1.570796327</v>
      </c>
      <c r="EQ145" s="142">
        <f t="shared" si="137"/>
        <v>74636085.41</v>
      </c>
      <c r="ER145" s="130">
        <f t="shared" si="138"/>
        <v>74636085.41</v>
      </c>
      <c r="ES145" s="143">
        <f t="shared" si="139"/>
        <v>0.0000001098605996</v>
      </c>
      <c r="ET145" s="143">
        <f t="shared" si="140"/>
        <v>387820476.1</v>
      </c>
      <c r="EU145" s="143">
        <f t="shared" si="141"/>
        <v>1.570796327</v>
      </c>
      <c r="EV145" s="124">
        <f t="shared" si="142"/>
        <v>387820476.1</v>
      </c>
      <c r="EW145" s="144">
        <f t="shared" ref="EW145:EX145" si="2493">BY145+ES145</f>
        <v>-673895804</v>
      </c>
      <c r="EX145" s="144">
        <f t="shared" si="2493"/>
        <v>387820476.1</v>
      </c>
      <c r="EY145" s="144">
        <f t="shared" si="144"/>
        <v>2.619390003</v>
      </c>
      <c r="EZ145" s="145">
        <f t="shared" si="145"/>
        <v>777521881.6</v>
      </c>
      <c r="FA145" s="140">
        <f t="shared" si="146"/>
        <v>0.8731300011</v>
      </c>
      <c r="FB145" s="141">
        <f t="shared" si="147"/>
        <v>0.8731300011</v>
      </c>
      <c r="FC145" s="141">
        <f t="shared" si="148"/>
        <v>0.8731300011</v>
      </c>
      <c r="FD145" s="122">
        <f t="shared" si="149"/>
        <v>0.8731300011</v>
      </c>
      <c r="FE145" s="142">
        <f t="shared" si="150"/>
        <v>919.5405242</v>
      </c>
      <c r="FF145" s="130">
        <f t="shared" si="151"/>
        <v>919.5405242</v>
      </c>
      <c r="FG145" s="143">
        <f t="shared" si="152"/>
        <v>156.2905806</v>
      </c>
      <c r="FH145" s="143">
        <f t="shared" si="153"/>
        <v>186.4359944</v>
      </c>
      <c r="FI145" s="143">
        <f t="shared" si="154"/>
        <v>0.8731300011</v>
      </c>
      <c r="FJ145" s="124">
        <f t="shared" si="155"/>
        <v>243.2799326</v>
      </c>
      <c r="FK145" s="140">
        <f t="shared" si="156"/>
        <v>-6.283185307</v>
      </c>
      <c r="FL145" s="141">
        <f t="shared" si="157"/>
        <v>-6.283185307</v>
      </c>
      <c r="FM145" s="141">
        <f t="shared" si="158"/>
        <v>0</v>
      </c>
      <c r="FN145" s="122">
        <f t="shared" si="159"/>
        <v>0</v>
      </c>
      <c r="FO145" s="142">
        <f t="shared" si="160"/>
        <v>8928.466861</v>
      </c>
      <c r="FP145" s="130">
        <f t="shared" si="161"/>
        <v>8928.466861</v>
      </c>
      <c r="FQ145" s="143">
        <f t="shared" si="162"/>
        <v>-8928.466861</v>
      </c>
      <c r="FR145" s="143">
        <f t="shared" si="163"/>
        <v>0</v>
      </c>
      <c r="FS145" s="143">
        <f t="shared" si="164"/>
        <v>3.141592654</v>
      </c>
      <c r="FT145" s="124">
        <f t="shared" si="165"/>
        <v>8928.466861</v>
      </c>
      <c r="FU145" s="144">
        <f t="shared" si="166"/>
        <v>-532666.1303</v>
      </c>
      <c r="FV145" s="144">
        <f t="shared" si="167"/>
        <v>0</v>
      </c>
      <c r="FW145" s="144">
        <f t="shared" si="168"/>
        <v>-3.141592654</v>
      </c>
      <c r="FX145" s="145">
        <f t="shared" si="169"/>
        <v>532666.1303</v>
      </c>
      <c r="FY145" s="140">
        <f t="shared" si="170"/>
        <v>-3.141592654</v>
      </c>
      <c r="FZ145" s="140">
        <f t="shared" si="171"/>
        <v>-0.8731300011</v>
      </c>
      <c r="GA145" s="141">
        <f t="shared" si="172"/>
        <v>-4.014722655</v>
      </c>
      <c r="GB145" s="141">
        <f t="shared" si="173"/>
        <v>-4.014722655</v>
      </c>
      <c r="GC145" s="122">
        <f t="shared" si="174"/>
        <v>2.268462652</v>
      </c>
      <c r="GD145" s="142">
        <f t="shared" si="175"/>
        <v>532666.1303</v>
      </c>
      <c r="GE145" s="142">
        <f t="shared" si="176"/>
        <v>0.00411049111</v>
      </c>
      <c r="GF145" s="130">
        <f t="shared" si="177"/>
        <v>2189.519393</v>
      </c>
      <c r="GG145" s="143">
        <f t="shared" si="178"/>
        <v>-156.2905806</v>
      </c>
      <c r="GH145" s="143">
        <f t="shared" si="179"/>
        <v>186.4359944</v>
      </c>
      <c r="GI145" s="143">
        <f t="shared" si="180"/>
        <v>2.268462652</v>
      </c>
      <c r="GJ145" s="124">
        <f t="shared" si="181"/>
        <v>243.2799326</v>
      </c>
      <c r="GK145" s="146">
        <f t="shared" si="182"/>
        <v>-0.5</v>
      </c>
      <c r="GL145" s="127">
        <f t="shared" si="183"/>
        <v>-0.8660254038</v>
      </c>
      <c r="GM145" s="146">
        <f t="shared" si="184"/>
        <v>-2.094395102</v>
      </c>
      <c r="GN145" s="127">
        <f t="shared" si="185"/>
        <v>1</v>
      </c>
      <c r="GO145" s="147">
        <f t="shared" si="186"/>
        <v>-0.5</v>
      </c>
      <c r="GP145" s="128">
        <f t="shared" si="187"/>
        <v>0.8660254038</v>
      </c>
      <c r="GQ145" s="147">
        <f t="shared" si="188"/>
        <v>2.094395102</v>
      </c>
      <c r="GR145" s="128">
        <f t="shared" si="189"/>
        <v>1</v>
      </c>
      <c r="GS145" s="140">
        <f t="shared" si="190"/>
        <v>-2.094395102</v>
      </c>
      <c r="GT145" s="140">
        <f t="shared" si="191"/>
        <v>0.8731300011</v>
      </c>
      <c r="GU145" s="141">
        <f t="shared" si="192"/>
        <v>-1.221265101</v>
      </c>
      <c r="GV145" s="141">
        <f t="shared" si="193"/>
        <v>-1.221265101</v>
      </c>
      <c r="GW145" s="122">
        <f t="shared" si="194"/>
        <v>-1.221265101</v>
      </c>
      <c r="GX145" s="142">
        <f t="shared" si="195"/>
        <v>1</v>
      </c>
      <c r="GY145" s="142">
        <f t="shared" si="196"/>
        <v>243.2799326</v>
      </c>
      <c r="GZ145" s="130">
        <f t="shared" si="197"/>
        <v>243.2799326</v>
      </c>
      <c r="HA145" s="143">
        <f t="shared" si="198"/>
        <v>83.31301703</v>
      </c>
      <c r="HB145" s="143">
        <f t="shared" si="199"/>
        <v>-228.5696104</v>
      </c>
      <c r="HC145" s="143">
        <f t="shared" si="200"/>
        <v>-1.221265101</v>
      </c>
      <c r="HD145" s="124">
        <f t="shared" si="201"/>
        <v>243.2799326</v>
      </c>
      <c r="HE145" s="140">
        <f t="shared" si="202"/>
        <v>2.094395102</v>
      </c>
      <c r="HF145" s="140">
        <f t="shared" si="203"/>
        <v>2.268462652</v>
      </c>
      <c r="HG145" s="141">
        <f t="shared" si="204"/>
        <v>4.362857755</v>
      </c>
      <c r="HH145" s="141">
        <f t="shared" si="205"/>
        <v>4.362857755</v>
      </c>
      <c r="HI145" s="122">
        <f t="shared" si="206"/>
        <v>-1.920327552</v>
      </c>
      <c r="HJ145" s="142">
        <f t="shared" si="207"/>
        <v>1</v>
      </c>
      <c r="HK145" s="142">
        <f t="shared" si="208"/>
        <v>243.2799326</v>
      </c>
      <c r="HL145" s="130">
        <f t="shared" si="209"/>
        <v>243.2799326</v>
      </c>
      <c r="HM145" s="143">
        <f t="shared" si="210"/>
        <v>-83.31301703</v>
      </c>
      <c r="HN145" s="143">
        <f t="shared" si="211"/>
        <v>-228.5696104</v>
      </c>
      <c r="HO145" s="143">
        <f t="shared" si="212"/>
        <v>-1.920327552</v>
      </c>
      <c r="HP145" s="124">
        <f t="shared" si="213"/>
        <v>243.2799326</v>
      </c>
      <c r="HQ145" s="140">
        <f t="shared" si="214"/>
        <v>2.094395102</v>
      </c>
      <c r="HR145" s="140">
        <f t="shared" si="215"/>
        <v>0.8731300011</v>
      </c>
      <c r="HS145" s="141">
        <f t="shared" si="216"/>
        <v>2.967525103</v>
      </c>
      <c r="HT145" s="141">
        <f t="shared" si="217"/>
        <v>2.967525103</v>
      </c>
      <c r="HU145" s="122">
        <f t="shared" si="218"/>
        <v>2.967525103</v>
      </c>
      <c r="HV145" s="142">
        <f t="shared" si="219"/>
        <v>1</v>
      </c>
      <c r="HW145" s="142">
        <f t="shared" si="220"/>
        <v>243.2799326</v>
      </c>
      <c r="HX145" s="130">
        <f t="shared" si="221"/>
        <v>243.2799326</v>
      </c>
      <c r="HY145" s="143">
        <f t="shared" si="222"/>
        <v>-239.6035976</v>
      </c>
      <c r="HZ145" s="143">
        <f t="shared" si="223"/>
        <v>42.13361597</v>
      </c>
      <c r="IA145" s="143">
        <f t="shared" si="224"/>
        <v>2.967525103</v>
      </c>
      <c r="IB145" s="124">
        <f t="shared" si="225"/>
        <v>243.2799326</v>
      </c>
      <c r="IC145" s="140">
        <f t="shared" si="226"/>
        <v>-2.094395102</v>
      </c>
      <c r="ID145" s="140">
        <f t="shared" si="227"/>
        <v>2.268462652</v>
      </c>
      <c r="IE145" s="141">
        <f t="shared" si="228"/>
        <v>0.1740675501</v>
      </c>
      <c r="IF145" s="141">
        <f t="shared" si="229"/>
        <v>0.1740675501</v>
      </c>
      <c r="IG145" s="122">
        <f t="shared" si="230"/>
        <v>0.1740675501</v>
      </c>
      <c r="IH145" s="142">
        <f t="shared" si="231"/>
        <v>1</v>
      </c>
      <c r="II145" s="142">
        <f t="shared" si="232"/>
        <v>243.2799326</v>
      </c>
      <c r="IJ145" s="130">
        <f t="shared" si="233"/>
        <v>243.2799326</v>
      </c>
      <c r="IK145" s="143">
        <f t="shared" si="234"/>
        <v>239.6035976</v>
      </c>
      <c r="IL145" s="143">
        <f t="shared" si="235"/>
        <v>42.13361597</v>
      </c>
      <c r="IM145" s="143">
        <f t="shared" si="236"/>
        <v>0.1740675501</v>
      </c>
      <c r="IN145" s="124">
        <f t="shared" si="237"/>
        <v>243.2799326</v>
      </c>
    </row>
    <row r="146" ht="12.75" customHeight="1">
      <c r="A146" s="129">
        <f>'Cortez Cubic'!AP146</f>
        <v>-0.2187762226</v>
      </c>
      <c r="B146" s="129">
        <f>'Cortez Cubic'!AQ146</f>
        <v>0.9911145221</v>
      </c>
      <c r="C146" s="129">
        <f>'Cortez Cubic'!AR146</f>
        <v>2067.236977</v>
      </c>
      <c r="D146" s="129">
        <f>'Cortez Cubic'!AS146</f>
        <v>-17355.63535</v>
      </c>
      <c r="E146" s="129">
        <f t="shared" ref="E146:H146" si="2494">0</f>
        <v>0</v>
      </c>
      <c r="F146" s="129">
        <f t="shared" si="2494"/>
        <v>0</v>
      </c>
      <c r="G146" s="129">
        <f t="shared" si="2494"/>
        <v>0</v>
      </c>
      <c r="H146" s="129">
        <f t="shared" si="2494"/>
        <v>0</v>
      </c>
      <c r="I146" s="110">
        <f>'Cortez Cubic'!I146</f>
        <v>103</v>
      </c>
      <c r="J146" s="130">
        <f t="shared" si="28"/>
        <v>95.10978799</v>
      </c>
      <c r="K146" s="131">
        <f t="shared" si="29"/>
        <v>1</v>
      </c>
      <c r="L146" s="131">
        <f t="shared" si="30"/>
        <v>0</v>
      </c>
      <c r="M146" s="132">
        <f t="shared" si="31"/>
        <v>7.890212012</v>
      </c>
      <c r="N146" s="133">
        <f t="shared" si="32"/>
        <v>86.68496241</v>
      </c>
      <c r="O146" s="134">
        <f t="shared" si="33"/>
        <v>95.10978799</v>
      </c>
      <c r="P146" s="134">
        <f t="shared" si="34"/>
        <v>0</v>
      </c>
      <c r="Q146" s="135">
        <f t="shared" si="35"/>
        <v>8.424825579</v>
      </c>
      <c r="R146" s="135">
        <f t="shared" si="36"/>
        <v>0</v>
      </c>
      <c r="S146" s="136">
        <f t="shared" si="37"/>
        <v>-99.00434739</v>
      </c>
      <c r="T146" s="136">
        <f t="shared" si="38"/>
        <v>0</v>
      </c>
      <c r="U146" s="137">
        <f t="shared" ref="U146:X146" si="2495">ATAN2(A146,E146)</f>
        <v>3.141592654</v>
      </c>
      <c r="V146" s="137">
        <f t="shared" si="2495"/>
        <v>0</v>
      </c>
      <c r="W146" s="137">
        <f t="shared" si="2495"/>
        <v>0</v>
      </c>
      <c r="X146" s="137">
        <f t="shared" si="2495"/>
        <v>3.141592654</v>
      </c>
      <c r="Y146" s="137">
        <f t="shared" ref="Y146:AB146" si="2496">SQRT(POWER(A146,2)+POWER(E146,2))</f>
        <v>0.2187762226</v>
      </c>
      <c r="Z146" s="137">
        <f t="shared" si="2496"/>
        <v>0.9911145221</v>
      </c>
      <c r="AA146" s="137">
        <f t="shared" si="2496"/>
        <v>2067.236977</v>
      </c>
      <c r="AB146" s="137">
        <f t="shared" si="2496"/>
        <v>17355.63535</v>
      </c>
      <c r="AC146" s="138">
        <f t="shared" ref="AC146:AF146" si="2497">U146-$U146</f>
        <v>0</v>
      </c>
      <c r="AD146" s="138">
        <f t="shared" si="2497"/>
        <v>-3.141592654</v>
      </c>
      <c r="AE146" s="138">
        <f t="shared" si="2497"/>
        <v>-3.141592654</v>
      </c>
      <c r="AF146" s="138">
        <f t="shared" si="2497"/>
        <v>0</v>
      </c>
      <c r="AG146" s="138">
        <f t="shared" ref="AG146:AJ146" si="2498">Y146/$Y146</f>
        <v>1</v>
      </c>
      <c r="AH146" s="138">
        <f t="shared" si="2498"/>
        <v>4.530266179</v>
      </c>
      <c r="AI146" s="138">
        <f t="shared" si="2498"/>
        <v>9449.093474</v>
      </c>
      <c r="AJ146" s="138">
        <f t="shared" si="2498"/>
        <v>79330.53758</v>
      </c>
      <c r="AK146" s="139">
        <f t="shared" ref="AK146:AN146" si="2499">AG146*COS(AC146)</f>
        <v>1</v>
      </c>
      <c r="AL146" s="139">
        <f t="shared" si="2499"/>
        <v>-4.530266179</v>
      </c>
      <c r="AM146" s="139">
        <f t="shared" si="2499"/>
        <v>-9449.093474</v>
      </c>
      <c r="AN146" s="139">
        <f t="shared" si="2499"/>
        <v>79330.53758</v>
      </c>
      <c r="AO146" s="129">
        <f t="shared" ref="AO146:AR146" si="2500">AG146*SIN(AC146)</f>
        <v>0</v>
      </c>
      <c r="AP146" s="129">
        <f t="shared" si="2500"/>
        <v>0</v>
      </c>
      <c r="AQ146" s="129">
        <f t="shared" si="2500"/>
        <v>0</v>
      </c>
      <c r="AR146" s="129">
        <f t="shared" si="2500"/>
        <v>0</v>
      </c>
      <c r="AS146" s="140">
        <f t="shared" si="45"/>
        <v>-9.424777961</v>
      </c>
      <c r="AT146" s="141">
        <f t="shared" si="46"/>
        <v>-9.424777961</v>
      </c>
      <c r="AU146" s="141">
        <f t="shared" si="47"/>
        <v>-3.141592654</v>
      </c>
      <c r="AV146" s="122">
        <f t="shared" si="48"/>
        <v>3.141592654</v>
      </c>
      <c r="AW146" s="142">
        <f t="shared" si="49"/>
        <v>92.97606468</v>
      </c>
      <c r="AX146" s="130">
        <f t="shared" si="50"/>
        <v>92.97606468</v>
      </c>
      <c r="AY146" s="143">
        <f t="shared" si="51"/>
        <v>185.9521294</v>
      </c>
      <c r="AZ146" s="143">
        <f t="shared" si="52"/>
        <v>0</v>
      </c>
      <c r="BA146" s="143">
        <f t="shared" si="53"/>
        <v>0</v>
      </c>
      <c r="BB146" s="124">
        <f t="shared" si="54"/>
        <v>185.9521294</v>
      </c>
      <c r="BC146" s="140">
        <f t="shared" ref="BC146:BD146" si="2501">BC$2*AD146</f>
        <v>-3.141592654</v>
      </c>
      <c r="BD146" s="140">
        <f t="shared" si="2501"/>
        <v>-3.141592654</v>
      </c>
      <c r="BE146" s="141">
        <f t="shared" si="56"/>
        <v>-6.283185307</v>
      </c>
      <c r="BF146" s="141">
        <f t="shared" si="57"/>
        <v>0</v>
      </c>
      <c r="BG146" s="122">
        <f t="shared" si="58"/>
        <v>0</v>
      </c>
      <c r="BH146" s="142">
        <f t="shared" ref="BH146:BI146" si="2502">POWER(AH146,BH$2)</f>
        <v>4.530266179</v>
      </c>
      <c r="BI146" s="142">
        <f t="shared" si="2502"/>
        <v>9449.093474</v>
      </c>
      <c r="BJ146" s="130">
        <f t="shared" si="60"/>
        <v>42806.90859</v>
      </c>
      <c r="BK146" s="143">
        <f t="shared" si="61"/>
        <v>385262.1773</v>
      </c>
      <c r="BL146" s="143">
        <f t="shared" si="62"/>
        <v>0</v>
      </c>
      <c r="BM146" s="143">
        <f t="shared" si="63"/>
        <v>0</v>
      </c>
      <c r="BN146" s="124">
        <f t="shared" si="64"/>
        <v>385262.1773</v>
      </c>
      <c r="BO146" s="140">
        <f t="shared" si="65"/>
        <v>0</v>
      </c>
      <c r="BP146" s="141">
        <f t="shared" si="66"/>
        <v>0</v>
      </c>
      <c r="BQ146" s="141">
        <f t="shared" si="67"/>
        <v>0</v>
      </c>
      <c r="BR146" s="122">
        <f t="shared" si="68"/>
        <v>0</v>
      </c>
      <c r="BS146" s="142">
        <f t="shared" si="69"/>
        <v>79330.53758</v>
      </c>
      <c r="BT146" s="130">
        <f t="shared" si="70"/>
        <v>79330.53758</v>
      </c>
      <c r="BU146" s="143">
        <f t="shared" si="71"/>
        <v>-2141924.515</v>
      </c>
      <c r="BV146" s="143">
        <f t="shared" si="72"/>
        <v>0</v>
      </c>
      <c r="BW146" s="143">
        <f t="shared" si="73"/>
        <v>3.141592654</v>
      </c>
      <c r="BX146" s="124">
        <f t="shared" si="74"/>
        <v>2141924.515</v>
      </c>
      <c r="BY146" s="144">
        <f t="shared" ref="BY146:BZ146" si="2503">AY146+BK146+BU146</f>
        <v>-1756476.385</v>
      </c>
      <c r="BZ146" s="144">
        <f t="shared" si="2503"/>
        <v>0</v>
      </c>
      <c r="CA146" s="144">
        <f t="shared" si="76"/>
        <v>-3.141592654</v>
      </c>
      <c r="CB146" s="145">
        <f t="shared" si="77"/>
        <v>1756476.385</v>
      </c>
      <c r="CC146" s="140">
        <f t="shared" ref="CC146:CD146" si="2504">CC$2*AD146</f>
        <v>-6.283185307</v>
      </c>
      <c r="CD146" s="140">
        <f t="shared" si="2504"/>
        <v>-6.283185307</v>
      </c>
      <c r="CE146" s="141">
        <f t="shared" si="79"/>
        <v>-12.56637061</v>
      </c>
      <c r="CF146" s="141">
        <f t="shared" si="80"/>
        <v>0</v>
      </c>
      <c r="CG146" s="122">
        <f t="shared" si="81"/>
        <v>0</v>
      </c>
      <c r="CH146" s="142">
        <f t="shared" ref="CH146:CI146" si="2505">POWER(AH146,CH$2)</f>
        <v>20.52331166</v>
      </c>
      <c r="CI146" s="142">
        <f t="shared" si="2505"/>
        <v>89285367.47</v>
      </c>
      <c r="CJ146" s="130">
        <f t="shared" si="83"/>
        <v>1832431423</v>
      </c>
      <c r="CK146" s="143">
        <f t="shared" si="84"/>
        <v>-1832431423</v>
      </c>
      <c r="CL146" s="143">
        <f t="shared" si="85"/>
        <v>0</v>
      </c>
      <c r="CM146" s="143">
        <f t="shared" si="86"/>
        <v>3.141592654</v>
      </c>
      <c r="CN146" s="124">
        <f t="shared" si="87"/>
        <v>1832431423</v>
      </c>
      <c r="CO146" s="140">
        <f t="shared" si="88"/>
        <v>-9.424777961</v>
      </c>
      <c r="CP146" s="141">
        <f t="shared" si="89"/>
        <v>-9.424777961</v>
      </c>
      <c r="CQ146" s="141">
        <f t="shared" si="90"/>
        <v>-3.141592654</v>
      </c>
      <c r="CR146" s="122">
        <f t="shared" si="91"/>
        <v>3.141592654</v>
      </c>
      <c r="CS146" s="142">
        <f t="shared" si="92"/>
        <v>843665783074</v>
      </c>
      <c r="CT146" s="130">
        <f t="shared" si="93"/>
        <v>843665783074</v>
      </c>
      <c r="CU146" s="143">
        <f t="shared" si="94"/>
        <v>-3374663132294</v>
      </c>
      <c r="CV146" s="143">
        <f t="shared" si="95"/>
        <v>0.0004132770403</v>
      </c>
      <c r="CW146" s="143">
        <f t="shared" si="96"/>
        <v>3.141592654</v>
      </c>
      <c r="CX146" s="124">
        <f t="shared" si="97"/>
        <v>3374663132294</v>
      </c>
      <c r="CY146" s="140">
        <f t="shared" si="98"/>
        <v>-9.424777961</v>
      </c>
      <c r="CZ146" s="140">
        <f t="shared" si="99"/>
        <v>0</v>
      </c>
      <c r="DA146" s="141">
        <f t="shared" si="100"/>
        <v>-9.424777961</v>
      </c>
      <c r="DB146" s="141">
        <f t="shared" si="101"/>
        <v>-3.141592654</v>
      </c>
      <c r="DC146" s="122">
        <f t="shared" si="102"/>
        <v>3.141592654</v>
      </c>
      <c r="DD146" s="142">
        <f t="shared" si="103"/>
        <v>92.97606468</v>
      </c>
      <c r="DE146" s="142">
        <f t="shared" si="104"/>
        <v>79330.53758</v>
      </c>
      <c r="DF146" s="130">
        <f t="shared" si="105"/>
        <v>7375841.193</v>
      </c>
      <c r="DG146" s="143">
        <f t="shared" si="106"/>
        <v>-29503364.77</v>
      </c>
      <c r="DH146" s="143">
        <f t="shared" si="107"/>
        <v>0.000000003613120123</v>
      </c>
      <c r="DI146" s="143">
        <f t="shared" si="108"/>
        <v>3.141592654</v>
      </c>
      <c r="DJ146" s="124">
        <f t="shared" si="109"/>
        <v>29503364.77</v>
      </c>
      <c r="DK146" s="140">
        <f t="shared" ref="DK146:DM146" si="2506">DK$2*AD146</f>
        <v>-3.141592654</v>
      </c>
      <c r="DL146" s="140">
        <f t="shared" si="2506"/>
        <v>-3.141592654</v>
      </c>
      <c r="DM146" s="140">
        <f t="shared" si="2506"/>
        <v>0</v>
      </c>
      <c r="DN146" s="141">
        <f t="shared" si="111"/>
        <v>-6.283185307</v>
      </c>
      <c r="DO146" s="141">
        <f t="shared" si="112"/>
        <v>0</v>
      </c>
      <c r="DP146" s="122">
        <f t="shared" si="113"/>
        <v>0</v>
      </c>
      <c r="DQ146" s="142">
        <f t="shared" ref="DQ146:DS146" si="2507">POWER(AH146,DQ$2)</f>
        <v>4.530266179</v>
      </c>
      <c r="DR146" s="142">
        <f t="shared" si="2507"/>
        <v>9449.093474</v>
      </c>
      <c r="DS146" s="142">
        <f t="shared" si="2507"/>
        <v>79330.53758</v>
      </c>
      <c r="DT146" s="130">
        <f t="shared" si="115"/>
        <v>3395895070</v>
      </c>
      <c r="DU146" s="143">
        <f t="shared" si="116"/>
        <v>-61126111268</v>
      </c>
      <c r="DV146" s="143">
        <f t="shared" si="117"/>
        <v>0</v>
      </c>
      <c r="DW146" s="143">
        <f t="shared" si="118"/>
        <v>3.141592654</v>
      </c>
      <c r="DX146" s="124">
        <f t="shared" si="119"/>
        <v>61126111268</v>
      </c>
      <c r="DY146" s="140">
        <f t="shared" si="120"/>
        <v>0</v>
      </c>
      <c r="DZ146" s="141">
        <f t="shared" si="121"/>
        <v>0</v>
      </c>
      <c r="EA146" s="141">
        <f t="shared" si="122"/>
        <v>0</v>
      </c>
      <c r="EB146" s="122">
        <f t="shared" si="123"/>
        <v>0</v>
      </c>
      <c r="EC146" s="142">
        <f t="shared" si="124"/>
        <v>6293334192</v>
      </c>
      <c r="ED146" s="130">
        <f t="shared" si="125"/>
        <v>6293334192</v>
      </c>
      <c r="EE146" s="143">
        <f t="shared" si="126"/>
        <v>169920023197</v>
      </c>
      <c r="EF146" s="143">
        <f t="shared" si="127"/>
        <v>0</v>
      </c>
      <c r="EG146" s="143">
        <f t="shared" si="128"/>
        <v>0</v>
      </c>
      <c r="EH146" s="124">
        <f t="shared" si="129"/>
        <v>169920023197</v>
      </c>
      <c r="EI146" s="144">
        <f t="shared" ref="EI146:EJ146" si="2508">CK146+CU146+DG146+DU146+EE146</f>
        <v>-3267731155153</v>
      </c>
      <c r="EJ146" s="144">
        <f t="shared" si="2508"/>
        <v>0.0004132806534</v>
      </c>
      <c r="EK146" s="144">
        <f t="shared" si="131"/>
        <v>3.141592654</v>
      </c>
      <c r="EL146" s="145">
        <f t="shared" si="132"/>
        <v>3267731155153</v>
      </c>
      <c r="EM146" s="140">
        <f t="shared" si="133"/>
        <v>1.570796327</v>
      </c>
      <c r="EN146" s="141">
        <f t="shared" si="134"/>
        <v>1.570796327</v>
      </c>
      <c r="EO146" s="141">
        <f t="shared" si="135"/>
        <v>1.570796327</v>
      </c>
      <c r="EP146" s="122">
        <f t="shared" si="136"/>
        <v>1.570796327</v>
      </c>
      <c r="EQ146" s="142">
        <f t="shared" si="137"/>
        <v>1807686.686</v>
      </c>
      <c r="ER146" s="130">
        <f t="shared" si="138"/>
        <v>1807686.686</v>
      </c>
      <c r="ES146" s="143">
        <f t="shared" si="139"/>
        <v>0.0000000005751563216</v>
      </c>
      <c r="ET146" s="143">
        <f t="shared" si="140"/>
        <v>9393015.554</v>
      </c>
      <c r="EU146" s="143">
        <f t="shared" si="141"/>
        <v>1.570796327</v>
      </c>
      <c r="EV146" s="124">
        <f t="shared" si="142"/>
        <v>9393015.554</v>
      </c>
      <c r="EW146" s="144">
        <f t="shared" ref="EW146:EX146" si="2509">BY146+ES146</f>
        <v>-1756476.385</v>
      </c>
      <c r="EX146" s="144">
        <f t="shared" si="2509"/>
        <v>9393015.554</v>
      </c>
      <c r="EY146" s="144">
        <f t="shared" si="144"/>
        <v>1.755659412</v>
      </c>
      <c r="EZ146" s="145">
        <f t="shared" si="145"/>
        <v>9555833.322</v>
      </c>
      <c r="FA146" s="140">
        <f t="shared" si="146"/>
        <v>0.5852198039</v>
      </c>
      <c r="FB146" s="141">
        <f t="shared" si="147"/>
        <v>0.5852198039</v>
      </c>
      <c r="FC146" s="141">
        <f t="shared" si="148"/>
        <v>0.5852198039</v>
      </c>
      <c r="FD146" s="122">
        <f t="shared" si="149"/>
        <v>0.5852198039</v>
      </c>
      <c r="FE146" s="142">
        <f t="shared" si="150"/>
        <v>212.2052815</v>
      </c>
      <c r="FF146" s="130">
        <f t="shared" si="151"/>
        <v>212.2052815</v>
      </c>
      <c r="FG146" s="143">
        <f t="shared" si="152"/>
        <v>46.79984963</v>
      </c>
      <c r="FH146" s="143">
        <f t="shared" si="153"/>
        <v>31.01213097</v>
      </c>
      <c r="FI146" s="143">
        <f t="shared" si="154"/>
        <v>0.5852198039</v>
      </c>
      <c r="FJ146" s="124">
        <f t="shared" si="155"/>
        <v>56.14248118</v>
      </c>
      <c r="FK146" s="140">
        <f t="shared" si="156"/>
        <v>-6.283185307</v>
      </c>
      <c r="FL146" s="141">
        <f t="shared" si="157"/>
        <v>-6.283185307</v>
      </c>
      <c r="FM146" s="141">
        <f t="shared" si="158"/>
        <v>0</v>
      </c>
      <c r="FN146" s="122">
        <f t="shared" si="159"/>
        <v>0</v>
      </c>
      <c r="FO146" s="142">
        <f t="shared" si="160"/>
        <v>20.52331166</v>
      </c>
      <c r="FP146" s="130">
        <f t="shared" si="161"/>
        <v>20.52331166</v>
      </c>
      <c r="FQ146" s="143">
        <f t="shared" si="162"/>
        <v>-20.52331166</v>
      </c>
      <c r="FR146" s="143">
        <f t="shared" si="163"/>
        <v>0</v>
      </c>
      <c r="FS146" s="143">
        <f t="shared" si="164"/>
        <v>3.141592654</v>
      </c>
      <c r="FT146" s="124">
        <f t="shared" si="165"/>
        <v>20.52331166</v>
      </c>
      <c r="FU146" s="144">
        <f t="shared" si="166"/>
        <v>-28367.80373</v>
      </c>
      <c r="FV146" s="144">
        <f t="shared" si="167"/>
        <v>0</v>
      </c>
      <c r="FW146" s="144">
        <f t="shared" si="168"/>
        <v>-3.141592654</v>
      </c>
      <c r="FX146" s="145">
        <f t="shared" si="169"/>
        <v>28367.80373</v>
      </c>
      <c r="FY146" s="140">
        <f t="shared" si="170"/>
        <v>-3.141592654</v>
      </c>
      <c r="FZ146" s="140">
        <f t="shared" si="171"/>
        <v>-0.5852198039</v>
      </c>
      <c r="GA146" s="141">
        <f t="shared" si="172"/>
        <v>-3.726812457</v>
      </c>
      <c r="GB146" s="141">
        <f t="shared" si="173"/>
        <v>-3.726812457</v>
      </c>
      <c r="GC146" s="122">
        <f t="shared" si="174"/>
        <v>2.55637285</v>
      </c>
      <c r="GD146" s="142">
        <f t="shared" si="175"/>
        <v>28367.80373</v>
      </c>
      <c r="GE146" s="142">
        <f t="shared" si="176"/>
        <v>0.01781182411</v>
      </c>
      <c r="GF146" s="130">
        <f t="shared" si="177"/>
        <v>505.2823306</v>
      </c>
      <c r="GG146" s="143">
        <f t="shared" si="178"/>
        <v>-46.79984963</v>
      </c>
      <c r="GH146" s="143">
        <f t="shared" si="179"/>
        <v>31.01213097</v>
      </c>
      <c r="GI146" s="143">
        <f t="shared" si="180"/>
        <v>2.55637285</v>
      </c>
      <c r="GJ146" s="124">
        <f t="shared" si="181"/>
        <v>56.14248118</v>
      </c>
      <c r="GK146" s="146">
        <f t="shared" si="182"/>
        <v>-0.5</v>
      </c>
      <c r="GL146" s="127">
        <f t="shared" si="183"/>
        <v>-0.8660254038</v>
      </c>
      <c r="GM146" s="146">
        <f t="shared" si="184"/>
        <v>-2.094395102</v>
      </c>
      <c r="GN146" s="127">
        <f t="shared" si="185"/>
        <v>1</v>
      </c>
      <c r="GO146" s="147">
        <f t="shared" si="186"/>
        <v>-0.5</v>
      </c>
      <c r="GP146" s="128">
        <f t="shared" si="187"/>
        <v>0.8660254038</v>
      </c>
      <c r="GQ146" s="147">
        <f t="shared" si="188"/>
        <v>2.094395102</v>
      </c>
      <c r="GR146" s="128">
        <f t="shared" si="189"/>
        <v>1</v>
      </c>
      <c r="GS146" s="140">
        <f t="shared" si="190"/>
        <v>-2.094395102</v>
      </c>
      <c r="GT146" s="140">
        <f t="shared" si="191"/>
        <v>0.5852198039</v>
      </c>
      <c r="GU146" s="141">
        <f t="shared" si="192"/>
        <v>-1.509175299</v>
      </c>
      <c r="GV146" s="141">
        <f t="shared" si="193"/>
        <v>-1.509175299</v>
      </c>
      <c r="GW146" s="122">
        <f t="shared" si="194"/>
        <v>-1.509175299</v>
      </c>
      <c r="GX146" s="142">
        <f t="shared" si="195"/>
        <v>1</v>
      </c>
      <c r="GY146" s="142">
        <f t="shared" si="196"/>
        <v>56.14248118</v>
      </c>
      <c r="GZ146" s="130">
        <f t="shared" si="197"/>
        <v>56.14248118</v>
      </c>
      <c r="HA146" s="143">
        <f t="shared" si="198"/>
        <v>3.457368426</v>
      </c>
      <c r="HB146" s="143">
        <f t="shared" si="199"/>
        <v>-56.03592416</v>
      </c>
      <c r="HC146" s="143">
        <f t="shared" si="200"/>
        <v>-1.509175299</v>
      </c>
      <c r="HD146" s="124">
        <f t="shared" si="201"/>
        <v>56.14248118</v>
      </c>
      <c r="HE146" s="140">
        <f t="shared" si="202"/>
        <v>2.094395102</v>
      </c>
      <c r="HF146" s="140">
        <f t="shared" si="203"/>
        <v>2.55637285</v>
      </c>
      <c r="HG146" s="141">
        <f t="shared" si="204"/>
        <v>4.650767952</v>
      </c>
      <c r="HH146" s="141">
        <f t="shared" si="205"/>
        <v>4.650767952</v>
      </c>
      <c r="HI146" s="122">
        <f t="shared" si="206"/>
        <v>-1.632417355</v>
      </c>
      <c r="HJ146" s="142">
        <f t="shared" si="207"/>
        <v>1</v>
      </c>
      <c r="HK146" s="142">
        <f t="shared" si="208"/>
        <v>56.14248118</v>
      </c>
      <c r="HL146" s="130">
        <f t="shared" si="209"/>
        <v>56.14248118</v>
      </c>
      <c r="HM146" s="143">
        <f t="shared" si="210"/>
        <v>-3.457368426</v>
      </c>
      <c r="HN146" s="143">
        <f t="shared" si="211"/>
        <v>-56.03592416</v>
      </c>
      <c r="HO146" s="143">
        <f t="shared" si="212"/>
        <v>-1.632417355</v>
      </c>
      <c r="HP146" s="124">
        <f t="shared" si="213"/>
        <v>56.14248118</v>
      </c>
      <c r="HQ146" s="140">
        <f t="shared" si="214"/>
        <v>2.094395102</v>
      </c>
      <c r="HR146" s="140">
        <f t="shared" si="215"/>
        <v>0.5852198039</v>
      </c>
      <c r="HS146" s="141">
        <f t="shared" si="216"/>
        <v>2.679614906</v>
      </c>
      <c r="HT146" s="141">
        <f t="shared" si="217"/>
        <v>2.679614906</v>
      </c>
      <c r="HU146" s="122">
        <f t="shared" si="218"/>
        <v>2.679614906</v>
      </c>
      <c r="HV146" s="142">
        <f t="shared" si="219"/>
        <v>1</v>
      </c>
      <c r="HW146" s="142">
        <f t="shared" si="220"/>
        <v>56.14248118</v>
      </c>
      <c r="HX146" s="130">
        <f t="shared" si="221"/>
        <v>56.14248118</v>
      </c>
      <c r="HY146" s="143">
        <f t="shared" si="222"/>
        <v>-50.25721806</v>
      </c>
      <c r="HZ146" s="143">
        <f t="shared" si="223"/>
        <v>25.02379319</v>
      </c>
      <c r="IA146" s="143">
        <f t="shared" si="224"/>
        <v>2.679614906</v>
      </c>
      <c r="IB146" s="124">
        <f t="shared" si="225"/>
        <v>56.14248118</v>
      </c>
      <c r="IC146" s="140">
        <f t="shared" si="226"/>
        <v>-2.094395102</v>
      </c>
      <c r="ID146" s="140">
        <f t="shared" si="227"/>
        <v>2.55637285</v>
      </c>
      <c r="IE146" s="141">
        <f t="shared" si="228"/>
        <v>0.4619777473</v>
      </c>
      <c r="IF146" s="141">
        <f t="shared" si="229"/>
        <v>0.4619777473</v>
      </c>
      <c r="IG146" s="122">
        <f t="shared" si="230"/>
        <v>0.4619777473</v>
      </c>
      <c r="IH146" s="142">
        <f t="shared" si="231"/>
        <v>1</v>
      </c>
      <c r="II146" s="142">
        <f t="shared" si="232"/>
        <v>56.14248118</v>
      </c>
      <c r="IJ146" s="130">
        <f t="shared" si="233"/>
        <v>56.14248118</v>
      </c>
      <c r="IK146" s="143">
        <f t="shared" si="234"/>
        <v>50.25721806</v>
      </c>
      <c r="IL146" s="143">
        <f t="shared" si="235"/>
        <v>25.02379319</v>
      </c>
      <c r="IM146" s="143">
        <f t="shared" si="236"/>
        <v>0.4619777473</v>
      </c>
      <c r="IN146" s="124">
        <f t="shared" si="237"/>
        <v>56.14248118</v>
      </c>
    </row>
    <row r="147" ht="12.75" customHeight="1">
      <c r="A147" s="129">
        <f>'Cortez Cubic'!AP147</f>
        <v>-0.2187762226</v>
      </c>
      <c r="B147" s="129">
        <f>'Cortez Cubic'!AQ147</f>
        <v>6.260765637</v>
      </c>
      <c r="C147" s="129">
        <f>'Cortez Cubic'!AR147</f>
        <v>4054.053583</v>
      </c>
      <c r="D147" s="129">
        <f>'Cortez Cubic'!AS147</f>
        <v>-251591.6211</v>
      </c>
      <c r="E147" s="129">
        <f t="shared" ref="E147:H147" si="2510">0</f>
        <v>0</v>
      </c>
      <c r="F147" s="129">
        <f t="shared" si="2510"/>
        <v>0</v>
      </c>
      <c r="G147" s="129">
        <f t="shared" si="2510"/>
        <v>0</v>
      </c>
      <c r="H147" s="129">
        <f t="shared" si="2510"/>
        <v>0</v>
      </c>
      <c r="I147" s="110">
        <f>'Cortez Cubic'!I147</f>
        <v>90</v>
      </c>
      <c r="J147" s="130">
        <f t="shared" si="28"/>
        <v>97.92493337</v>
      </c>
      <c r="K147" s="131">
        <f t="shared" si="29"/>
        <v>1</v>
      </c>
      <c r="L147" s="131">
        <f t="shared" si="30"/>
        <v>0</v>
      </c>
      <c r="M147" s="132">
        <f t="shared" si="31"/>
        <v>-7.92493337</v>
      </c>
      <c r="N147" s="133">
        <f t="shared" si="32"/>
        <v>18.80475849</v>
      </c>
      <c r="O147" s="134">
        <f t="shared" si="33"/>
        <v>97.92493337</v>
      </c>
      <c r="P147" s="134">
        <f t="shared" si="34"/>
        <v>0</v>
      </c>
      <c r="Q147" s="135">
        <f t="shared" si="35"/>
        <v>79.12017488</v>
      </c>
      <c r="R147" s="135">
        <f t="shared" si="36"/>
        <v>0</v>
      </c>
      <c r="S147" s="136">
        <f t="shared" si="37"/>
        <v>-148.4278958</v>
      </c>
      <c r="T147" s="136">
        <f t="shared" si="38"/>
        <v>0</v>
      </c>
      <c r="U147" s="137">
        <f t="shared" ref="U147:X147" si="2511">ATAN2(A147,E147)</f>
        <v>3.141592654</v>
      </c>
      <c r="V147" s="137">
        <f t="shared" si="2511"/>
        <v>0</v>
      </c>
      <c r="W147" s="137">
        <f t="shared" si="2511"/>
        <v>0</v>
      </c>
      <c r="X147" s="137">
        <f t="shared" si="2511"/>
        <v>3.141592654</v>
      </c>
      <c r="Y147" s="137">
        <f t="shared" ref="Y147:AB147" si="2512">SQRT(POWER(A147,2)+POWER(E147,2))</f>
        <v>0.2187762226</v>
      </c>
      <c r="Z147" s="137">
        <f t="shared" si="2512"/>
        <v>6.260765637</v>
      </c>
      <c r="AA147" s="137">
        <f t="shared" si="2512"/>
        <v>4054.053583</v>
      </c>
      <c r="AB147" s="137">
        <f t="shared" si="2512"/>
        <v>251591.6211</v>
      </c>
      <c r="AC147" s="138">
        <f t="shared" ref="AC147:AF147" si="2513">U147-$U147</f>
        <v>0</v>
      </c>
      <c r="AD147" s="138">
        <f t="shared" si="2513"/>
        <v>-3.141592654</v>
      </c>
      <c r="AE147" s="138">
        <f t="shared" si="2513"/>
        <v>-3.141592654</v>
      </c>
      <c r="AF147" s="138">
        <f t="shared" si="2513"/>
        <v>0</v>
      </c>
      <c r="AG147" s="138">
        <f t="shared" ref="AG147:AJ147" si="2514">Y147/$Y147</f>
        <v>1</v>
      </c>
      <c r="AH147" s="138">
        <f t="shared" si="2514"/>
        <v>28.61721243</v>
      </c>
      <c r="AI147" s="138">
        <f t="shared" si="2514"/>
        <v>18530.59503</v>
      </c>
      <c r="AJ147" s="138">
        <f t="shared" si="2514"/>
        <v>1149995.27</v>
      </c>
      <c r="AK147" s="139">
        <f t="shared" ref="AK147:AN147" si="2515">AG147*COS(AC147)</f>
        <v>1</v>
      </c>
      <c r="AL147" s="139">
        <f t="shared" si="2515"/>
        <v>-28.61721243</v>
      </c>
      <c r="AM147" s="139">
        <f t="shared" si="2515"/>
        <v>-18530.59503</v>
      </c>
      <c r="AN147" s="139">
        <f t="shared" si="2515"/>
        <v>1149995.27</v>
      </c>
      <c r="AO147" s="129">
        <f t="shared" ref="AO147:AR147" si="2516">AG147*SIN(AC147)</f>
        <v>0</v>
      </c>
      <c r="AP147" s="129">
        <f t="shared" si="2516"/>
        <v>0</v>
      </c>
      <c r="AQ147" s="129">
        <f t="shared" si="2516"/>
        <v>0</v>
      </c>
      <c r="AR147" s="129">
        <f t="shared" si="2516"/>
        <v>0</v>
      </c>
      <c r="AS147" s="140">
        <f t="shared" si="45"/>
        <v>-9.424777961</v>
      </c>
      <c r="AT147" s="141">
        <f t="shared" si="46"/>
        <v>-9.424777961</v>
      </c>
      <c r="AU147" s="141">
        <f t="shared" si="47"/>
        <v>-3.141592654</v>
      </c>
      <c r="AV147" s="122">
        <f t="shared" si="48"/>
        <v>3.141592654</v>
      </c>
      <c r="AW147" s="142">
        <f t="shared" si="49"/>
        <v>23435.91867</v>
      </c>
      <c r="AX147" s="130">
        <f t="shared" si="50"/>
        <v>23435.91867</v>
      </c>
      <c r="AY147" s="143">
        <f t="shared" si="51"/>
        <v>46871.83733</v>
      </c>
      <c r="AZ147" s="143">
        <f t="shared" si="52"/>
        <v>0</v>
      </c>
      <c r="BA147" s="143">
        <f t="shared" si="53"/>
        <v>0</v>
      </c>
      <c r="BB147" s="124">
        <f t="shared" si="54"/>
        <v>46871.83733</v>
      </c>
      <c r="BC147" s="140">
        <f t="shared" ref="BC147:BD147" si="2517">BC$2*AD147</f>
        <v>-3.141592654</v>
      </c>
      <c r="BD147" s="140">
        <f t="shared" si="2517"/>
        <v>-3.141592654</v>
      </c>
      <c r="BE147" s="141">
        <f t="shared" si="56"/>
        <v>-6.283185307</v>
      </c>
      <c r="BF147" s="141">
        <f t="shared" si="57"/>
        <v>0</v>
      </c>
      <c r="BG147" s="122">
        <f t="shared" si="58"/>
        <v>0</v>
      </c>
      <c r="BH147" s="142">
        <f t="shared" ref="BH147:BI147" si="2518">POWER(AH147,BH$2)</f>
        <v>28.61721243</v>
      </c>
      <c r="BI147" s="142">
        <f t="shared" si="2518"/>
        <v>18530.59503</v>
      </c>
      <c r="BJ147" s="130">
        <f t="shared" si="60"/>
        <v>530293.9744</v>
      </c>
      <c r="BK147" s="143">
        <f t="shared" si="61"/>
        <v>4772645.77</v>
      </c>
      <c r="BL147" s="143">
        <f t="shared" si="62"/>
        <v>0</v>
      </c>
      <c r="BM147" s="143">
        <f t="shared" si="63"/>
        <v>0</v>
      </c>
      <c r="BN147" s="124">
        <f t="shared" si="64"/>
        <v>4772645.77</v>
      </c>
      <c r="BO147" s="140">
        <f t="shared" si="65"/>
        <v>0</v>
      </c>
      <c r="BP147" s="141">
        <f t="shared" si="66"/>
        <v>0</v>
      </c>
      <c r="BQ147" s="141">
        <f t="shared" si="67"/>
        <v>0</v>
      </c>
      <c r="BR147" s="122">
        <f t="shared" si="68"/>
        <v>0</v>
      </c>
      <c r="BS147" s="142">
        <f t="shared" si="69"/>
        <v>1149995.27</v>
      </c>
      <c r="BT147" s="130">
        <f t="shared" si="70"/>
        <v>1149995.27</v>
      </c>
      <c r="BU147" s="143">
        <f t="shared" si="71"/>
        <v>-31049872.28</v>
      </c>
      <c r="BV147" s="143">
        <f t="shared" si="72"/>
        <v>0</v>
      </c>
      <c r="BW147" s="143">
        <f t="shared" si="73"/>
        <v>3.141592654</v>
      </c>
      <c r="BX147" s="124">
        <f t="shared" si="74"/>
        <v>31049872.28</v>
      </c>
      <c r="BY147" s="144">
        <f t="shared" ref="BY147:BZ147" si="2519">AY147+BK147+BU147</f>
        <v>-26230354.67</v>
      </c>
      <c r="BZ147" s="144">
        <f t="shared" si="2519"/>
        <v>0</v>
      </c>
      <c r="CA147" s="144">
        <f t="shared" si="76"/>
        <v>-3.141592654</v>
      </c>
      <c r="CB147" s="145">
        <f t="shared" si="77"/>
        <v>26230354.67</v>
      </c>
      <c r="CC147" s="140">
        <f t="shared" ref="CC147:CD147" si="2520">CC$2*AD147</f>
        <v>-6.283185307</v>
      </c>
      <c r="CD147" s="140">
        <f t="shared" si="2520"/>
        <v>-6.283185307</v>
      </c>
      <c r="CE147" s="141">
        <f t="shared" si="79"/>
        <v>-12.56637061</v>
      </c>
      <c r="CF147" s="141">
        <f t="shared" si="80"/>
        <v>0</v>
      </c>
      <c r="CG147" s="122">
        <f t="shared" si="81"/>
        <v>0</v>
      </c>
      <c r="CH147" s="142">
        <f t="shared" ref="CH147:CI147" si="2521">POWER(AH147,CH$2)</f>
        <v>818.9448474</v>
      </c>
      <c r="CI147" s="142">
        <f t="shared" si="2521"/>
        <v>343382952.1</v>
      </c>
      <c r="CJ147" s="130">
        <f t="shared" si="83"/>
        <v>281211699317</v>
      </c>
      <c r="CK147" s="143">
        <f t="shared" si="84"/>
        <v>-281211699317</v>
      </c>
      <c r="CL147" s="143">
        <f t="shared" si="85"/>
        <v>0</v>
      </c>
      <c r="CM147" s="143">
        <f t="shared" si="86"/>
        <v>3.141592654</v>
      </c>
      <c r="CN147" s="124">
        <f t="shared" si="87"/>
        <v>281211699317</v>
      </c>
      <c r="CO147" s="140">
        <f t="shared" si="88"/>
        <v>-9.424777961</v>
      </c>
      <c r="CP147" s="141">
        <f t="shared" si="89"/>
        <v>-9.424777961</v>
      </c>
      <c r="CQ147" s="141">
        <f t="shared" si="90"/>
        <v>-3.141592654</v>
      </c>
      <c r="CR147" s="122">
        <f t="shared" si="91"/>
        <v>3.141592654</v>
      </c>
      <c r="CS147" s="142">
        <f t="shared" si="92"/>
        <v>6363090425579</v>
      </c>
      <c r="CT147" s="130">
        <f t="shared" si="93"/>
        <v>6363090425579</v>
      </c>
      <c r="CU147" s="143">
        <f t="shared" si="94"/>
        <v>-25452361702317</v>
      </c>
      <c r="CV147" s="143">
        <f t="shared" si="95"/>
        <v>0.003117015329</v>
      </c>
      <c r="CW147" s="143">
        <f t="shared" si="96"/>
        <v>3.141592654</v>
      </c>
      <c r="CX147" s="124">
        <f t="shared" si="97"/>
        <v>25452361702317</v>
      </c>
      <c r="CY147" s="140">
        <f t="shared" si="98"/>
        <v>-9.424777961</v>
      </c>
      <c r="CZ147" s="140">
        <f t="shared" si="99"/>
        <v>0</v>
      </c>
      <c r="DA147" s="141">
        <f t="shared" si="100"/>
        <v>-9.424777961</v>
      </c>
      <c r="DB147" s="141">
        <f t="shared" si="101"/>
        <v>-3.141592654</v>
      </c>
      <c r="DC147" s="122">
        <f t="shared" si="102"/>
        <v>3.141592654</v>
      </c>
      <c r="DD147" s="142">
        <f t="shared" si="103"/>
        <v>23435.91867</v>
      </c>
      <c r="DE147" s="142">
        <f t="shared" si="104"/>
        <v>1149995.27</v>
      </c>
      <c r="DF147" s="130">
        <f t="shared" si="105"/>
        <v>26951195608</v>
      </c>
      <c r="DG147" s="143">
        <f t="shared" si="106"/>
        <v>-107804782433</v>
      </c>
      <c r="DH147" s="143">
        <f t="shared" si="107"/>
        <v>0.00001320227817</v>
      </c>
      <c r="DI147" s="143">
        <f t="shared" si="108"/>
        <v>3.141592654</v>
      </c>
      <c r="DJ147" s="124">
        <f t="shared" si="109"/>
        <v>107804782433</v>
      </c>
      <c r="DK147" s="140">
        <f t="shared" ref="DK147:DM147" si="2522">DK$2*AD147</f>
        <v>-3.141592654</v>
      </c>
      <c r="DL147" s="140">
        <f t="shared" si="2522"/>
        <v>-3.141592654</v>
      </c>
      <c r="DM147" s="140">
        <f t="shared" si="2522"/>
        <v>0</v>
      </c>
      <c r="DN147" s="141">
        <f t="shared" si="111"/>
        <v>-6.283185307</v>
      </c>
      <c r="DO147" s="141">
        <f t="shared" si="112"/>
        <v>0</v>
      </c>
      <c r="DP147" s="122">
        <f t="shared" si="113"/>
        <v>0</v>
      </c>
      <c r="DQ147" s="142">
        <f t="shared" ref="DQ147:DS147" si="2523">POWER(AH147,DQ$2)</f>
        <v>28.61721243</v>
      </c>
      <c r="DR147" s="142">
        <f t="shared" si="2523"/>
        <v>18530.59503</v>
      </c>
      <c r="DS147" s="142">
        <f t="shared" si="2523"/>
        <v>1149995.27</v>
      </c>
      <c r="DT147" s="130">
        <f t="shared" si="115"/>
        <v>609835562136</v>
      </c>
      <c r="DU147" s="143">
        <f t="shared" si="116"/>
        <v>-10977040118456</v>
      </c>
      <c r="DV147" s="143">
        <f t="shared" si="117"/>
        <v>0</v>
      </c>
      <c r="DW147" s="143">
        <f t="shared" si="118"/>
        <v>3.141592654</v>
      </c>
      <c r="DX147" s="124">
        <f t="shared" si="119"/>
        <v>10977040118456</v>
      </c>
      <c r="DY147" s="140">
        <f t="shared" si="120"/>
        <v>0</v>
      </c>
      <c r="DZ147" s="141">
        <f t="shared" si="121"/>
        <v>0</v>
      </c>
      <c r="EA147" s="141">
        <f t="shared" si="122"/>
        <v>0</v>
      </c>
      <c r="EB147" s="122">
        <f t="shared" si="123"/>
        <v>0</v>
      </c>
      <c r="EC147" s="142">
        <f t="shared" si="124"/>
        <v>1322489120296</v>
      </c>
      <c r="ED147" s="130">
        <f t="shared" si="125"/>
        <v>1322489120296</v>
      </c>
      <c r="EE147" s="143">
        <f t="shared" si="126"/>
        <v>35707206247990</v>
      </c>
      <c r="EF147" s="143">
        <f t="shared" si="127"/>
        <v>0</v>
      </c>
      <c r="EG147" s="143">
        <f t="shared" si="128"/>
        <v>0</v>
      </c>
      <c r="EH147" s="124">
        <f t="shared" si="129"/>
        <v>35707206247990</v>
      </c>
      <c r="EI147" s="144">
        <f t="shared" ref="EI147:EJ147" si="2524">CK147+CU147+DG147+DU147+EE147</f>
        <v>-1111212054533</v>
      </c>
      <c r="EJ147" s="144">
        <f t="shared" si="2524"/>
        <v>0.003130217607</v>
      </c>
      <c r="EK147" s="144">
        <f t="shared" si="131"/>
        <v>3.141592654</v>
      </c>
      <c r="EL147" s="145">
        <f t="shared" si="132"/>
        <v>1111212054533</v>
      </c>
      <c r="EM147" s="140">
        <f t="shared" si="133"/>
        <v>1.570796327</v>
      </c>
      <c r="EN147" s="141">
        <f t="shared" si="134"/>
        <v>1.570796327</v>
      </c>
      <c r="EO147" s="141">
        <f t="shared" si="135"/>
        <v>1.570796327</v>
      </c>
      <c r="EP147" s="122">
        <f t="shared" si="136"/>
        <v>1.570796327</v>
      </c>
      <c r="EQ147" s="142">
        <f t="shared" si="137"/>
        <v>1054140.434</v>
      </c>
      <c r="ER147" s="130">
        <f t="shared" si="138"/>
        <v>1054140.434</v>
      </c>
      <c r="ES147" s="143">
        <f t="shared" si="139"/>
        <v>0.000000007632860367</v>
      </c>
      <c r="ET147" s="143">
        <f t="shared" si="140"/>
        <v>5477474.37</v>
      </c>
      <c r="EU147" s="143">
        <f t="shared" si="141"/>
        <v>1.570796327</v>
      </c>
      <c r="EV147" s="124">
        <f t="shared" si="142"/>
        <v>5477474.37</v>
      </c>
      <c r="EW147" s="144">
        <f t="shared" ref="EW147:EX147" si="2525">BY147+ES147</f>
        <v>-26230354.67</v>
      </c>
      <c r="EX147" s="144">
        <f t="shared" si="2525"/>
        <v>5477474.37</v>
      </c>
      <c r="EY147" s="144">
        <f t="shared" si="144"/>
        <v>2.935728998</v>
      </c>
      <c r="EZ147" s="145">
        <f t="shared" si="145"/>
        <v>26796160.77</v>
      </c>
      <c r="FA147" s="140">
        <f t="shared" si="146"/>
        <v>0.9785763327</v>
      </c>
      <c r="FB147" s="141">
        <f t="shared" si="147"/>
        <v>0.9785763327</v>
      </c>
      <c r="FC147" s="141">
        <f t="shared" si="148"/>
        <v>0.9785763327</v>
      </c>
      <c r="FD147" s="122">
        <f t="shared" si="149"/>
        <v>0.9785763327</v>
      </c>
      <c r="FE147" s="142">
        <f t="shared" si="150"/>
        <v>299.243132</v>
      </c>
      <c r="FF147" s="130">
        <f t="shared" si="151"/>
        <v>299.243132</v>
      </c>
      <c r="FG147" s="143">
        <f t="shared" si="152"/>
        <v>44.19293128</v>
      </c>
      <c r="FH147" s="143">
        <f t="shared" si="153"/>
        <v>65.68746993</v>
      </c>
      <c r="FI147" s="143">
        <f t="shared" si="154"/>
        <v>0.9785763327</v>
      </c>
      <c r="FJ147" s="124">
        <f t="shared" si="155"/>
        <v>79.16981042</v>
      </c>
      <c r="FK147" s="140">
        <f t="shared" si="156"/>
        <v>-6.283185307</v>
      </c>
      <c r="FL147" s="141">
        <f t="shared" si="157"/>
        <v>-6.283185307</v>
      </c>
      <c r="FM147" s="141">
        <f t="shared" si="158"/>
        <v>0</v>
      </c>
      <c r="FN147" s="122">
        <f t="shared" si="159"/>
        <v>0</v>
      </c>
      <c r="FO147" s="142">
        <f t="shared" si="160"/>
        <v>818.9448474</v>
      </c>
      <c r="FP147" s="130">
        <f t="shared" si="161"/>
        <v>818.9448474</v>
      </c>
      <c r="FQ147" s="143">
        <f t="shared" si="162"/>
        <v>-818.9448474</v>
      </c>
      <c r="FR147" s="143">
        <f t="shared" si="163"/>
        <v>0</v>
      </c>
      <c r="FS147" s="143">
        <f t="shared" si="164"/>
        <v>3.141592654</v>
      </c>
      <c r="FT147" s="124">
        <f t="shared" si="165"/>
        <v>818.9448474</v>
      </c>
      <c r="FU147" s="144">
        <f t="shared" si="166"/>
        <v>-56410.72993</v>
      </c>
      <c r="FV147" s="144">
        <f t="shared" si="167"/>
        <v>0</v>
      </c>
      <c r="FW147" s="144">
        <f t="shared" si="168"/>
        <v>-3.141592654</v>
      </c>
      <c r="FX147" s="145">
        <f t="shared" si="169"/>
        <v>56410.72993</v>
      </c>
      <c r="FY147" s="140">
        <f t="shared" si="170"/>
        <v>-3.141592654</v>
      </c>
      <c r="FZ147" s="140">
        <f t="shared" si="171"/>
        <v>-0.9785763327</v>
      </c>
      <c r="GA147" s="141">
        <f t="shared" si="172"/>
        <v>-4.120168986</v>
      </c>
      <c r="GB147" s="141">
        <f t="shared" si="173"/>
        <v>-4.120168986</v>
      </c>
      <c r="GC147" s="122">
        <f t="shared" si="174"/>
        <v>2.163016321</v>
      </c>
      <c r="GD147" s="142">
        <f t="shared" si="175"/>
        <v>56410.72993</v>
      </c>
      <c r="GE147" s="142">
        <f t="shared" si="176"/>
        <v>0.01263107736</v>
      </c>
      <c r="GF147" s="130">
        <f t="shared" si="177"/>
        <v>712.5282938</v>
      </c>
      <c r="GG147" s="143">
        <f t="shared" si="178"/>
        <v>-44.19293128</v>
      </c>
      <c r="GH147" s="143">
        <f t="shared" si="179"/>
        <v>65.68746993</v>
      </c>
      <c r="GI147" s="143">
        <f t="shared" si="180"/>
        <v>2.163016321</v>
      </c>
      <c r="GJ147" s="124">
        <f t="shared" si="181"/>
        <v>79.16981042</v>
      </c>
      <c r="GK147" s="146">
        <f t="shared" si="182"/>
        <v>-0.5</v>
      </c>
      <c r="GL147" s="127">
        <f t="shared" si="183"/>
        <v>-0.8660254038</v>
      </c>
      <c r="GM147" s="146">
        <f t="shared" si="184"/>
        <v>-2.094395102</v>
      </c>
      <c r="GN147" s="127">
        <f t="shared" si="185"/>
        <v>1</v>
      </c>
      <c r="GO147" s="147">
        <f t="shared" si="186"/>
        <v>-0.5</v>
      </c>
      <c r="GP147" s="128">
        <f t="shared" si="187"/>
        <v>0.8660254038</v>
      </c>
      <c r="GQ147" s="147">
        <f t="shared" si="188"/>
        <v>2.094395102</v>
      </c>
      <c r="GR147" s="128">
        <f t="shared" si="189"/>
        <v>1</v>
      </c>
      <c r="GS147" s="140">
        <f t="shared" si="190"/>
        <v>-2.094395102</v>
      </c>
      <c r="GT147" s="140">
        <f t="shared" si="191"/>
        <v>0.9785763327</v>
      </c>
      <c r="GU147" s="141">
        <f t="shared" si="192"/>
        <v>-1.11581877</v>
      </c>
      <c r="GV147" s="141">
        <f t="shared" si="193"/>
        <v>-1.11581877</v>
      </c>
      <c r="GW147" s="122">
        <f t="shared" si="194"/>
        <v>-1.11581877</v>
      </c>
      <c r="GX147" s="142">
        <f t="shared" si="195"/>
        <v>1</v>
      </c>
      <c r="GY147" s="142">
        <f t="shared" si="196"/>
        <v>79.16981042</v>
      </c>
      <c r="GZ147" s="130">
        <f t="shared" si="197"/>
        <v>79.16981042</v>
      </c>
      <c r="HA147" s="143">
        <f t="shared" si="198"/>
        <v>34.79055203</v>
      </c>
      <c r="HB147" s="143">
        <f t="shared" si="199"/>
        <v>-71.11593612</v>
      </c>
      <c r="HC147" s="143">
        <f t="shared" si="200"/>
        <v>-1.11581877</v>
      </c>
      <c r="HD147" s="124">
        <f t="shared" si="201"/>
        <v>79.16981042</v>
      </c>
      <c r="HE147" s="140">
        <f t="shared" si="202"/>
        <v>2.094395102</v>
      </c>
      <c r="HF147" s="140">
        <f t="shared" si="203"/>
        <v>2.163016321</v>
      </c>
      <c r="HG147" s="141">
        <f t="shared" si="204"/>
        <v>4.257411423</v>
      </c>
      <c r="HH147" s="141">
        <f t="shared" si="205"/>
        <v>4.257411423</v>
      </c>
      <c r="HI147" s="122">
        <f t="shared" si="206"/>
        <v>-2.025773884</v>
      </c>
      <c r="HJ147" s="142">
        <f t="shared" si="207"/>
        <v>1</v>
      </c>
      <c r="HK147" s="142">
        <f t="shared" si="208"/>
        <v>79.16981042</v>
      </c>
      <c r="HL147" s="130">
        <f t="shared" si="209"/>
        <v>79.16981042</v>
      </c>
      <c r="HM147" s="143">
        <f t="shared" si="210"/>
        <v>-34.79055203</v>
      </c>
      <c r="HN147" s="143">
        <f t="shared" si="211"/>
        <v>-71.11593612</v>
      </c>
      <c r="HO147" s="143">
        <f t="shared" si="212"/>
        <v>-2.025773884</v>
      </c>
      <c r="HP147" s="124">
        <f t="shared" si="213"/>
        <v>79.16981042</v>
      </c>
      <c r="HQ147" s="140">
        <f t="shared" si="214"/>
        <v>2.094395102</v>
      </c>
      <c r="HR147" s="140">
        <f t="shared" si="215"/>
        <v>0.9785763327</v>
      </c>
      <c r="HS147" s="141">
        <f t="shared" si="216"/>
        <v>3.072971435</v>
      </c>
      <c r="HT147" s="141">
        <f t="shared" si="217"/>
        <v>3.072971435</v>
      </c>
      <c r="HU147" s="122">
        <f t="shared" si="218"/>
        <v>3.072971435</v>
      </c>
      <c r="HV147" s="142">
        <f t="shared" si="219"/>
        <v>1</v>
      </c>
      <c r="HW147" s="142">
        <f t="shared" si="220"/>
        <v>79.16981042</v>
      </c>
      <c r="HX147" s="130">
        <f t="shared" si="221"/>
        <v>79.16981042</v>
      </c>
      <c r="HY147" s="143">
        <f t="shared" si="222"/>
        <v>-78.98348331</v>
      </c>
      <c r="HZ147" s="143">
        <f t="shared" si="223"/>
        <v>5.428466189</v>
      </c>
      <c r="IA147" s="143">
        <f t="shared" si="224"/>
        <v>3.072971435</v>
      </c>
      <c r="IB147" s="124">
        <f t="shared" si="225"/>
        <v>79.16981042</v>
      </c>
      <c r="IC147" s="140">
        <f t="shared" si="226"/>
        <v>-2.094395102</v>
      </c>
      <c r="ID147" s="140">
        <f t="shared" si="227"/>
        <v>2.163016321</v>
      </c>
      <c r="IE147" s="141">
        <f t="shared" si="228"/>
        <v>0.06862121845</v>
      </c>
      <c r="IF147" s="141">
        <f t="shared" si="229"/>
        <v>0.06862121845</v>
      </c>
      <c r="IG147" s="122">
        <f t="shared" si="230"/>
        <v>0.06862121845</v>
      </c>
      <c r="IH147" s="142">
        <f t="shared" si="231"/>
        <v>1</v>
      </c>
      <c r="II147" s="142">
        <f t="shared" si="232"/>
        <v>79.16981042</v>
      </c>
      <c r="IJ147" s="130">
        <f t="shared" si="233"/>
        <v>79.16981042</v>
      </c>
      <c r="IK147" s="143">
        <f t="shared" si="234"/>
        <v>78.98348331</v>
      </c>
      <c r="IL147" s="143">
        <f t="shared" si="235"/>
        <v>5.428466189</v>
      </c>
      <c r="IM147" s="143">
        <f t="shared" si="236"/>
        <v>0.06862121845</v>
      </c>
      <c r="IN147" s="124">
        <f t="shared" si="237"/>
        <v>79.16981042</v>
      </c>
    </row>
    <row r="148" ht="12.75" customHeight="1">
      <c r="A148" s="129">
        <f>'Cortez Cubic'!AP148</f>
        <v>-0.2187762226</v>
      </c>
      <c r="B148" s="129">
        <f>'Cortez Cubic'!AQ148</f>
        <v>6.445333166</v>
      </c>
      <c r="C148" s="129">
        <f>'Cortez Cubic'!AR148</f>
        <v>1908.312889</v>
      </c>
      <c r="D148" s="129">
        <f>'Cortez Cubic'!AS148</f>
        <v>-81807.81956</v>
      </c>
      <c r="E148" s="129">
        <f t="shared" ref="E148:H148" si="2526">0</f>
        <v>0</v>
      </c>
      <c r="F148" s="129">
        <f t="shared" si="2526"/>
        <v>0</v>
      </c>
      <c r="G148" s="129">
        <f t="shared" si="2526"/>
        <v>0</v>
      </c>
      <c r="H148" s="129">
        <f t="shared" si="2526"/>
        <v>0</v>
      </c>
      <c r="I148" s="110">
        <f>'Cortez Cubic'!I148</f>
        <v>88</v>
      </c>
      <c r="J148" s="130">
        <f t="shared" si="28"/>
        <v>80.07428093</v>
      </c>
      <c r="K148" s="131">
        <f t="shared" si="29"/>
        <v>1</v>
      </c>
      <c r="L148" s="131">
        <f t="shared" si="30"/>
        <v>0</v>
      </c>
      <c r="M148" s="132">
        <f t="shared" si="31"/>
        <v>7.925719074</v>
      </c>
      <c r="N148" s="133">
        <f t="shared" si="32"/>
        <v>32.50942433</v>
      </c>
      <c r="O148" s="134">
        <f t="shared" si="33"/>
        <v>80.07428093</v>
      </c>
      <c r="P148" s="134">
        <f t="shared" si="34"/>
        <v>0</v>
      </c>
      <c r="Q148" s="135">
        <f t="shared" si="35"/>
        <v>47.56485659</v>
      </c>
      <c r="R148" s="135">
        <f t="shared" si="36"/>
        <v>0</v>
      </c>
      <c r="S148" s="136">
        <f t="shared" si="37"/>
        <v>-98.17828895</v>
      </c>
      <c r="T148" s="136">
        <f t="shared" si="38"/>
        <v>0</v>
      </c>
      <c r="U148" s="137">
        <f t="shared" ref="U148:X148" si="2527">ATAN2(A148,E148)</f>
        <v>3.141592654</v>
      </c>
      <c r="V148" s="137">
        <f t="shared" si="2527"/>
        <v>0</v>
      </c>
      <c r="W148" s="137">
        <f t="shared" si="2527"/>
        <v>0</v>
      </c>
      <c r="X148" s="137">
        <f t="shared" si="2527"/>
        <v>3.141592654</v>
      </c>
      <c r="Y148" s="137">
        <f t="shared" ref="Y148:AB148" si="2528">SQRT(POWER(A148,2)+POWER(E148,2))</f>
        <v>0.2187762226</v>
      </c>
      <c r="Z148" s="137">
        <f t="shared" si="2528"/>
        <v>6.445333166</v>
      </c>
      <c r="AA148" s="137">
        <f t="shared" si="2528"/>
        <v>1908.312889</v>
      </c>
      <c r="AB148" s="137">
        <f t="shared" si="2528"/>
        <v>81807.81956</v>
      </c>
      <c r="AC148" s="138">
        <f t="shared" ref="AC148:AF148" si="2529">U148-$U148</f>
        <v>0</v>
      </c>
      <c r="AD148" s="138">
        <f t="shared" si="2529"/>
        <v>-3.141592654</v>
      </c>
      <c r="AE148" s="138">
        <f t="shared" si="2529"/>
        <v>-3.141592654</v>
      </c>
      <c r="AF148" s="138">
        <f t="shared" si="2529"/>
        <v>0</v>
      </c>
      <c r="AG148" s="138">
        <f t="shared" ref="AG148:AJ148" si="2530">Y148/$Y148</f>
        <v>1</v>
      </c>
      <c r="AH148" s="138">
        <f t="shared" si="2530"/>
        <v>29.46084857</v>
      </c>
      <c r="AI148" s="138">
        <f t="shared" si="2530"/>
        <v>8722.670435</v>
      </c>
      <c r="AJ148" s="138">
        <f t="shared" si="2530"/>
        <v>373933.7785</v>
      </c>
      <c r="AK148" s="139">
        <f t="shared" ref="AK148:AN148" si="2531">AG148*COS(AC148)</f>
        <v>1</v>
      </c>
      <c r="AL148" s="139">
        <f t="shared" si="2531"/>
        <v>-29.46084857</v>
      </c>
      <c r="AM148" s="139">
        <f t="shared" si="2531"/>
        <v>-8722.670435</v>
      </c>
      <c r="AN148" s="139">
        <f t="shared" si="2531"/>
        <v>373933.7785</v>
      </c>
      <c r="AO148" s="129">
        <f t="shared" ref="AO148:AR148" si="2532">AG148*SIN(AC148)</f>
        <v>0</v>
      </c>
      <c r="AP148" s="129">
        <f t="shared" si="2532"/>
        <v>0</v>
      </c>
      <c r="AQ148" s="129">
        <f t="shared" si="2532"/>
        <v>0</v>
      </c>
      <c r="AR148" s="129">
        <f t="shared" si="2532"/>
        <v>0</v>
      </c>
      <c r="AS148" s="140">
        <f t="shared" si="45"/>
        <v>-9.424777961</v>
      </c>
      <c r="AT148" s="141">
        <f t="shared" si="46"/>
        <v>-9.424777961</v>
      </c>
      <c r="AU148" s="141">
        <f t="shared" si="47"/>
        <v>-3.141592654</v>
      </c>
      <c r="AV148" s="122">
        <f t="shared" si="48"/>
        <v>3.141592654</v>
      </c>
      <c r="AW148" s="142">
        <f t="shared" si="49"/>
        <v>25570.29601</v>
      </c>
      <c r="AX148" s="130">
        <f t="shared" si="50"/>
        <v>25570.29601</v>
      </c>
      <c r="AY148" s="143">
        <f t="shared" si="51"/>
        <v>51140.59202</v>
      </c>
      <c r="AZ148" s="143">
        <f t="shared" si="52"/>
        <v>0</v>
      </c>
      <c r="BA148" s="143">
        <f t="shared" si="53"/>
        <v>0</v>
      </c>
      <c r="BB148" s="124">
        <f t="shared" si="54"/>
        <v>51140.59202</v>
      </c>
      <c r="BC148" s="140">
        <f t="shared" ref="BC148:BD148" si="2533">BC$2*AD148</f>
        <v>-3.141592654</v>
      </c>
      <c r="BD148" s="140">
        <f t="shared" si="2533"/>
        <v>-3.141592654</v>
      </c>
      <c r="BE148" s="141">
        <f t="shared" si="56"/>
        <v>-6.283185307</v>
      </c>
      <c r="BF148" s="141">
        <f t="shared" si="57"/>
        <v>0</v>
      </c>
      <c r="BG148" s="122">
        <f t="shared" si="58"/>
        <v>0</v>
      </c>
      <c r="BH148" s="142">
        <f t="shared" ref="BH148:BI148" si="2534">POWER(AH148,BH$2)</f>
        <v>29.46084857</v>
      </c>
      <c r="BI148" s="142">
        <f t="shared" si="2534"/>
        <v>8722.670435</v>
      </c>
      <c r="BJ148" s="130">
        <f t="shared" si="60"/>
        <v>256977.2729</v>
      </c>
      <c r="BK148" s="143">
        <f t="shared" si="61"/>
        <v>2312795.456</v>
      </c>
      <c r="BL148" s="143">
        <f t="shared" si="62"/>
        <v>0</v>
      </c>
      <c r="BM148" s="143">
        <f t="shared" si="63"/>
        <v>0</v>
      </c>
      <c r="BN148" s="124">
        <f t="shared" si="64"/>
        <v>2312795.456</v>
      </c>
      <c r="BO148" s="140">
        <f t="shared" si="65"/>
        <v>0</v>
      </c>
      <c r="BP148" s="141">
        <f t="shared" si="66"/>
        <v>0</v>
      </c>
      <c r="BQ148" s="141">
        <f t="shared" si="67"/>
        <v>0</v>
      </c>
      <c r="BR148" s="122">
        <f t="shared" si="68"/>
        <v>0</v>
      </c>
      <c r="BS148" s="142">
        <f t="shared" si="69"/>
        <v>373933.7785</v>
      </c>
      <c r="BT148" s="130">
        <f t="shared" si="70"/>
        <v>373933.7785</v>
      </c>
      <c r="BU148" s="143">
        <f t="shared" si="71"/>
        <v>-10096212.02</v>
      </c>
      <c r="BV148" s="143">
        <f t="shared" si="72"/>
        <v>0</v>
      </c>
      <c r="BW148" s="143">
        <f t="shared" si="73"/>
        <v>3.141592654</v>
      </c>
      <c r="BX148" s="124">
        <f t="shared" si="74"/>
        <v>10096212.02</v>
      </c>
      <c r="BY148" s="144">
        <f t="shared" ref="BY148:BZ148" si="2535">AY148+BK148+BU148</f>
        <v>-7732275.972</v>
      </c>
      <c r="BZ148" s="144">
        <f t="shared" si="2535"/>
        <v>0</v>
      </c>
      <c r="CA148" s="144">
        <f t="shared" si="76"/>
        <v>-3.141592654</v>
      </c>
      <c r="CB148" s="145">
        <f t="shared" si="77"/>
        <v>7732275.972</v>
      </c>
      <c r="CC148" s="140">
        <f t="shared" ref="CC148:CD148" si="2536">CC$2*AD148</f>
        <v>-6.283185307</v>
      </c>
      <c r="CD148" s="140">
        <f t="shared" si="2536"/>
        <v>-6.283185307</v>
      </c>
      <c r="CE148" s="141">
        <f t="shared" si="79"/>
        <v>-12.56637061</v>
      </c>
      <c r="CF148" s="141">
        <f t="shared" si="80"/>
        <v>0</v>
      </c>
      <c r="CG148" s="122">
        <f t="shared" si="81"/>
        <v>0</v>
      </c>
      <c r="CH148" s="142">
        <f t="shared" ref="CH148:CI148" si="2537">POWER(AH148,CH$2)</f>
        <v>867.9415987</v>
      </c>
      <c r="CI148" s="142">
        <f t="shared" si="2537"/>
        <v>76084979.52</v>
      </c>
      <c r="CJ148" s="130">
        <f t="shared" si="83"/>
        <v>66037318763</v>
      </c>
      <c r="CK148" s="143">
        <f t="shared" si="84"/>
        <v>-66037318763</v>
      </c>
      <c r="CL148" s="143">
        <f t="shared" si="85"/>
        <v>0</v>
      </c>
      <c r="CM148" s="143">
        <f t="shared" si="86"/>
        <v>3.141592654</v>
      </c>
      <c r="CN148" s="124">
        <f t="shared" si="87"/>
        <v>66037318763</v>
      </c>
      <c r="CO148" s="140">
        <f t="shared" si="88"/>
        <v>-9.424777961</v>
      </c>
      <c r="CP148" s="141">
        <f t="shared" si="89"/>
        <v>-9.424777961</v>
      </c>
      <c r="CQ148" s="141">
        <f t="shared" si="90"/>
        <v>-3.141592654</v>
      </c>
      <c r="CR148" s="122">
        <f t="shared" si="91"/>
        <v>3.141592654</v>
      </c>
      <c r="CS148" s="142">
        <f t="shared" si="92"/>
        <v>663664201410</v>
      </c>
      <c r="CT148" s="130">
        <f t="shared" si="93"/>
        <v>663664201410</v>
      </c>
      <c r="CU148" s="143">
        <f t="shared" si="94"/>
        <v>-2654656805640</v>
      </c>
      <c r="CV148" s="143">
        <f t="shared" si="95"/>
        <v>0.000325101696</v>
      </c>
      <c r="CW148" s="143">
        <f t="shared" si="96"/>
        <v>3.141592654</v>
      </c>
      <c r="CX148" s="124">
        <f t="shared" si="97"/>
        <v>2654656805640</v>
      </c>
      <c r="CY148" s="140">
        <f t="shared" si="98"/>
        <v>-9.424777961</v>
      </c>
      <c r="CZ148" s="140">
        <f t="shared" si="99"/>
        <v>0</v>
      </c>
      <c r="DA148" s="141">
        <f t="shared" si="100"/>
        <v>-9.424777961</v>
      </c>
      <c r="DB148" s="141">
        <f t="shared" si="101"/>
        <v>-3.141592654</v>
      </c>
      <c r="DC148" s="122">
        <f t="shared" si="102"/>
        <v>3.141592654</v>
      </c>
      <c r="DD148" s="142">
        <f t="shared" si="103"/>
        <v>25570.29601</v>
      </c>
      <c r="DE148" s="142">
        <f t="shared" si="104"/>
        <v>373933.7785</v>
      </c>
      <c r="DF148" s="130">
        <f t="shared" si="105"/>
        <v>9561597405</v>
      </c>
      <c r="DG148" s="143">
        <f t="shared" si="106"/>
        <v>-38246389620</v>
      </c>
      <c r="DH148" s="143">
        <f t="shared" si="107"/>
        <v>0.000004683831863</v>
      </c>
      <c r="DI148" s="143">
        <f t="shared" si="108"/>
        <v>3.141592654</v>
      </c>
      <c r="DJ148" s="124">
        <f t="shared" si="109"/>
        <v>38246389620</v>
      </c>
      <c r="DK148" s="140">
        <f t="shared" ref="DK148:DM148" si="2538">DK$2*AD148</f>
        <v>-3.141592654</v>
      </c>
      <c r="DL148" s="140">
        <f t="shared" si="2538"/>
        <v>-3.141592654</v>
      </c>
      <c r="DM148" s="140">
        <f t="shared" si="2538"/>
        <v>0</v>
      </c>
      <c r="DN148" s="141">
        <f t="shared" si="111"/>
        <v>-6.283185307</v>
      </c>
      <c r="DO148" s="141">
        <f t="shared" si="112"/>
        <v>0</v>
      </c>
      <c r="DP148" s="122">
        <f t="shared" si="113"/>
        <v>0</v>
      </c>
      <c r="DQ148" s="142">
        <f t="shared" ref="DQ148:DS148" si="2539">POWER(AH148,DQ$2)</f>
        <v>29.46084857</v>
      </c>
      <c r="DR148" s="142">
        <f t="shared" si="2539"/>
        <v>8722.670435</v>
      </c>
      <c r="DS148" s="142">
        <f t="shared" si="2539"/>
        <v>373933.7785</v>
      </c>
      <c r="DT148" s="130">
        <f t="shared" si="115"/>
        <v>96092482628</v>
      </c>
      <c r="DU148" s="143">
        <f t="shared" si="116"/>
        <v>-1729664687310</v>
      </c>
      <c r="DV148" s="143">
        <f t="shared" si="117"/>
        <v>0</v>
      </c>
      <c r="DW148" s="143">
        <f t="shared" si="118"/>
        <v>3.141592654</v>
      </c>
      <c r="DX148" s="124">
        <f t="shared" si="119"/>
        <v>1729664687310</v>
      </c>
      <c r="DY148" s="140">
        <f t="shared" si="120"/>
        <v>0</v>
      </c>
      <c r="DZ148" s="141">
        <f t="shared" si="121"/>
        <v>0</v>
      </c>
      <c r="EA148" s="141">
        <f t="shared" si="122"/>
        <v>0</v>
      </c>
      <c r="EB148" s="122">
        <f t="shared" si="123"/>
        <v>0</v>
      </c>
      <c r="EC148" s="142">
        <f t="shared" si="124"/>
        <v>139826470708</v>
      </c>
      <c r="ED148" s="130">
        <f t="shared" si="125"/>
        <v>139826470708</v>
      </c>
      <c r="EE148" s="143">
        <f t="shared" si="126"/>
        <v>3775314709127</v>
      </c>
      <c r="EF148" s="143">
        <f t="shared" si="127"/>
        <v>0</v>
      </c>
      <c r="EG148" s="143">
        <f t="shared" si="128"/>
        <v>0</v>
      </c>
      <c r="EH148" s="124">
        <f t="shared" si="129"/>
        <v>3775314709127</v>
      </c>
      <c r="EI148" s="144">
        <f t="shared" ref="EI148:EJ148" si="2540">CK148+CU148+DG148+DU148+EE148</f>
        <v>-713290492207</v>
      </c>
      <c r="EJ148" s="144">
        <f t="shared" si="2540"/>
        <v>0.0003297855278</v>
      </c>
      <c r="EK148" s="144">
        <f t="shared" si="131"/>
        <v>3.141592654</v>
      </c>
      <c r="EL148" s="145">
        <f t="shared" si="132"/>
        <v>713290492207</v>
      </c>
      <c r="EM148" s="140">
        <f t="shared" si="133"/>
        <v>1.570796327</v>
      </c>
      <c r="EN148" s="141">
        <f t="shared" si="134"/>
        <v>1.570796327</v>
      </c>
      <c r="EO148" s="141">
        <f t="shared" si="135"/>
        <v>1.570796327</v>
      </c>
      <c r="EP148" s="122">
        <f t="shared" si="136"/>
        <v>1.570796327</v>
      </c>
      <c r="EQ148" s="142">
        <f t="shared" si="137"/>
        <v>844565.2682</v>
      </c>
      <c r="ER148" s="130">
        <f t="shared" si="138"/>
        <v>844565.2682</v>
      </c>
      <c r="ES148" s="143">
        <f t="shared" si="139"/>
        <v>0.000000001243158001</v>
      </c>
      <c r="ET148" s="143">
        <f t="shared" si="140"/>
        <v>4388489.864</v>
      </c>
      <c r="EU148" s="143">
        <f t="shared" si="141"/>
        <v>1.570796327</v>
      </c>
      <c r="EV148" s="124">
        <f t="shared" si="142"/>
        <v>4388489.864</v>
      </c>
      <c r="EW148" s="144">
        <f t="shared" ref="EW148:EX148" si="2541">BY148+ES148</f>
        <v>-7732275.972</v>
      </c>
      <c r="EX148" s="144">
        <f t="shared" si="2541"/>
        <v>4388489.864</v>
      </c>
      <c r="EY148" s="144">
        <f t="shared" si="144"/>
        <v>2.625371687</v>
      </c>
      <c r="EZ148" s="145">
        <f t="shared" si="145"/>
        <v>8890834.325</v>
      </c>
      <c r="FA148" s="140">
        <f t="shared" si="146"/>
        <v>0.8751238955</v>
      </c>
      <c r="FB148" s="141">
        <f t="shared" si="147"/>
        <v>0.8751238955</v>
      </c>
      <c r="FC148" s="141">
        <f t="shared" si="148"/>
        <v>0.8751238955</v>
      </c>
      <c r="FD148" s="122">
        <f t="shared" si="149"/>
        <v>0.8751238955</v>
      </c>
      <c r="FE148" s="142">
        <f t="shared" si="150"/>
        <v>207.1639449</v>
      </c>
      <c r="FF148" s="130">
        <f t="shared" si="151"/>
        <v>207.1639449</v>
      </c>
      <c r="FG148" s="143">
        <f t="shared" si="152"/>
        <v>35.12699903</v>
      </c>
      <c r="FH148" s="143">
        <f t="shared" si="153"/>
        <v>42.07242215</v>
      </c>
      <c r="FI148" s="143">
        <f t="shared" si="154"/>
        <v>0.8751238955</v>
      </c>
      <c r="FJ148" s="124">
        <f t="shared" si="155"/>
        <v>54.80871069</v>
      </c>
      <c r="FK148" s="140">
        <f t="shared" si="156"/>
        <v>-6.283185307</v>
      </c>
      <c r="FL148" s="141">
        <f t="shared" si="157"/>
        <v>-6.283185307</v>
      </c>
      <c r="FM148" s="141">
        <f t="shared" si="158"/>
        <v>0</v>
      </c>
      <c r="FN148" s="122">
        <f t="shared" si="159"/>
        <v>0</v>
      </c>
      <c r="FO148" s="142">
        <f t="shared" si="160"/>
        <v>867.9415987</v>
      </c>
      <c r="FP148" s="130">
        <f t="shared" si="161"/>
        <v>867.9415987</v>
      </c>
      <c r="FQ148" s="143">
        <f t="shared" si="162"/>
        <v>-867.9415987</v>
      </c>
      <c r="FR148" s="143">
        <f t="shared" si="163"/>
        <v>0</v>
      </c>
      <c r="FS148" s="143">
        <f t="shared" si="164"/>
        <v>3.141592654</v>
      </c>
      <c r="FT148" s="124">
        <f t="shared" si="165"/>
        <v>867.9415987</v>
      </c>
      <c r="FU148" s="144">
        <f t="shared" si="166"/>
        <v>-27035.9529</v>
      </c>
      <c r="FV148" s="144">
        <f t="shared" si="167"/>
        <v>0</v>
      </c>
      <c r="FW148" s="144">
        <f t="shared" si="168"/>
        <v>-3.141592654</v>
      </c>
      <c r="FX148" s="145">
        <f t="shared" si="169"/>
        <v>27035.9529</v>
      </c>
      <c r="FY148" s="140">
        <f t="shared" si="170"/>
        <v>-3.141592654</v>
      </c>
      <c r="FZ148" s="140">
        <f t="shared" si="171"/>
        <v>-0.8751238955</v>
      </c>
      <c r="GA148" s="141">
        <f t="shared" si="172"/>
        <v>-4.016716549</v>
      </c>
      <c r="GB148" s="141">
        <f t="shared" si="173"/>
        <v>-4.016716549</v>
      </c>
      <c r="GC148" s="122">
        <f t="shared" si="174"/>
        <v>2.266468758</v>
      </c>
      <c r="GD148" s="142">
        <f t="shared" si="175"/>
        <v>27035.9529</v>
      </c>
      <c r="GE148" s="142">
        <f t="shared" si="176"/>
        <v>0.01824527502</v>
      </c>
      <c r="GF148" s="130">
        <f t="shared" si="177"/>
        <v>493.2783962</v>
      </c>
      <c r="GG148" s="143">
        <f t="shared" si="178"/>
        <v>-35.12699903</v>
      </c>
      <c r="GH148" s="143">
        <f t="shared" si="179"/>
        <v>42.07242215</v>
      </c>
      <c r="GI148" s="143">
        <f t="shared" si="180"/>
        <v>2.266468758</v>
      </c>
      <c r="GJ148" s="124">
        <f t="shared" si="181"/>
        <v>54.80871069</v>
      </c>
      <c r="GK148" s="146">
        <f t="shared" si="182"/>
        <v>-0.5</v>
      </c>
      <c r="GL148" s="127">
        <f t="shared" si="183"/>
        <v>-0.8660254038</v>
      </c>
      <c r="GM148" s="146">
        <f t="shared" si="184"/>
        <v>-2.094395102</v>
      </c>
      <c r="GN148" s="127">
        <f t="shared" si="185"/>
        <v>1</v>
      </c>
      <c r="GO148" s="147">
        <f t="shared" si="186"/>
        <v>-0.5</v>
      </c>
      <c r="GP148" s="128">
        <f t="shared" si="187"/>
        <v>0.8660254038</v>
      </c>
      <c r="GQ148" s="147">
        <f t="shared" si="188"/>
        <v>2.094395102</v>
      </c>
      <c r="GR148" s="128">
        <f t="shared" si="189"/>
        <v>1</v>
      </c>
      <c r="GS148" s="140">
        <f t="shared" si="190"/>
        <v>-2.094395102</v>
      </c>
      <c r="GT148" s="140">
        <f t="shared" si="191"/>
        <v>0.8751238955</v>
      </c>
      <c r="GU148" s="141">
        <f t="shared" si="192"/>
        <v>-1.219271207</v>
      </c>
      <c r="GV148" s="141">
        <f t="shared" si="193"/>
        <v>-1.219271207</v>
      </c>
      <c r="GW148" s="122">
        <f t="shared" si="194"/>
        <v>-1.219271207</v>
      </c>
      <c r="GX148" s="142">
        <f t="shared" si="195"/>
        <v>1</v>
      </c>
      <c r="GY148" s="142">
        <f t="shared" si="196"/>
        <v>54.80871069</v>
      </c>
      <c r="GZ148" s="130">
        <f t="shared" si="197"/>
        <v>54.80871069</v>
      </c>
      <c r="HA148" s="143">
        <f t="shared" si="198"/>
        <v>18.87228687</v>
      </c>
      <c r="HB148" s="143">
        <f t="shared" si="199"/>
        <v>-51.4570846</v>
      </c>
      <c r="HC148" s="143">
        <f t="shared" si="200"/>
        <v>-1.219271207</v>
      </c>
      <c r="HD148" s="124">
        <f t="shared" si="201"/>
        <v>54.80871069</v>
      </c>
      <c r="HE148" s="140">
        <f t="shared" si="202"/>
        <v>2.094395102</v>
      </c>
      <c r="HF148" s="140">
        <f t="shared" si="203"/>
        <v>2.266468758</v>
      </c>
      <c r="HG148" s="141">
        <f t="shared" si="204"/>
        <v>4.36086386</v>
      </c>
      <c r="HH148" s="141">
        <f t="shared" si="205"/>
        <v>4.36086386</v>
      </c>
      <c r="HI148" s="122">
        <f t="shared" si="206"/>
        <v>-1.922321447</v>
      </c>
      <c r="HJ148" s="142">
        <f t="shared" si="207"/>
        <v>1</v>
      </c>
      <c r="HK148" s="142">
        <f t="shared" si="208"/>
        <v>54.80871069</v>
      </c>
      <c r="HL148" s="130">
        <f t="shared" si="209"/>
        <v>54.80871069</v>
      </c>
      <c r="HM148" s="143">
        <f t="shared" si="210"/>
        <v>-18.87228687</v>
      </c>
      <c r="HN148" s="143">
        <f t="shared" si="211"/>
        <v>-51.4570846</v>
      </c>
      <c r="HO148" s="143">
        <f t="shared" si="212"/>
        <v>-1.922321447</v>
      </c>
      <c r="HP148" s="124">
        <f t="shared" si="213"/>
        <v>54.80871069</v>
      </c>
      <c r="HQ148" s="140">
        <f t="shared" si="214"/>
        <v>2.094395102</v>
      </c>
      <c r="HR148" s="140">
        <f t="shared" si="215"/>
        <v>0.8751238955</v>
      </c>
      <c r="HS148" s="141">
        <f t="shared" si="216"/>
        <v>2.969518998</v>
      </c>
      <c r="HT148" s="141">
        <f t="shared" si="217"/>
        <v>2.969518998</v>
      </c>
      <c r="HU148" s="122">
        <f t="shared" si="218"/>
        <v>2.969518998</v>
      </c>
      <c r="HV148" s="142">
        <f t="shared" si="219"/>
        <v>1</v>
      </c>
      <c r="HW148" s="142">
        <f t="shared" si="220"/>
        <v>54.80871069</v>
      </c>
      <c r="HX148" s="130">
        <f t="shared" si="221"/>
        <v>54.80871069</v>
      </c>
      <c r="HY148" s="143">
        <f t="shared" si="222"/>
        <v>-53.9992859</v>
      </c>
      <c r="HZ148" s="143">
        <f t="shared" si="223"/>
        <v>9.384662445</v>
      </c>
      <c r="IA148" s="143">
        <f t="shared" si="224"/>
        <v>2.969518998</v>
      </c>
      <c r="IB148" s="124">
        <f t="shared" si="225"/>
        <v>54.80871069</v>
      </c>
      <c r="IC148" s="140">
        <f t="shared" si="226"/>
        <v>-2.094395102</v>
      </c>
      <c r="ID148" s="140">
        <f t="shared" si="227"/>
        <v>2.266468758</v>
      </c>
      <c r="IE148" s="141">
        <f t="shared" si="228"/>
        <v>0.1720736557</v>
      </c>
      <c r="IF148" s="141">
        <f t="shared" si="229"/>
        <v>0.1720736557</v>
      </c>
      <c r="IG148" s="122">
        <f t="shared" si="230"/>
        <v>0.1720736557</v>
      </c>
      <c r="IH148" s="142">
        <f t="shared" si="231"/>
        <v>1</v>
      </c>
      <c r="II148" s="142">
        <f t="shared" si="232"/>
        <v>54.80871069</v>
      </c>
      <c r="IJ148" s="130">
        <f t="shared" si="233"/>
        <v>54.80871069</v>
      </c>
      <c r="IK148" s="143">
        <f t="shared" si="234"/>
        <v>53.9992859</v>
      </c>
      <c r="IL148" s="143">
        <f t="shared" si="235"/>
        <v>9.384662445</v>
      </c>
      <c r="IM148" s="143">
        <f t="shared" si="236"/>
        <v>0.1720736557</v>
      </c>
      <c r="IN148" s="124">
        <f t="shared" si="237"/>
        <v>54.80871069</v>
      </c>
    </row>
    <row r="149" ht="12.75" customHeight="1">
      <c r="A149" s="129">
        <f>'Cortez Cubic'!AP149</f>
        <v>-0.2187762226</v>
      </c>
      <c r="B149" s="129">
        <f>'Cortez Cubic'!AQ149</f>
        <v>1.241987322</v>
      </c>
      <c r="C149" s="129">
        <f>'Cortez Cubic'!AR149</f>
        <v>8279.624429</v>
      </c>
      <c r="D149" s="129">
        <f>'Cortez Cubic'!AS149</f>
        <v>-416444.0506</v>
      </c>
      <c r="E149" s="129">
        <f t="shared" ref="E149:H149" si="2542">0</f>
        <v>0</v>
      </c>
      <c r="F149" s="129">
        <f t="shared" si="2542"/>
        <v>0</v>
      </c>
      <c r="G149" s="129">
        <f t="shared" si="2542"/>
        <v>0</v>
      </c>
      <c r="H149" s="129">
        <f t="shared" si="2542"/>
        <v>0</v>
      </c>
      <c r="I149" s="110">
        <f>'Cortez Cubic'!I149</f>
        <v>62</v>
      </c>
      <c r="J149" s="130">
        <f t="shared" si="28"/>
        <v>54.02647723</v>
      </c>
      <c r="K149" s="131">
        <f t="shared" si="29"/>
        <v>0</v>
      </c>
      <c r="L149" s="131">
        <f t="shared" si="30"/>
        <v>1</v>
      </c>
      <c r="M149" s="132">
        <f t="shared" si="31"/>
        <v>7.97352277</v>
      </c>
      <c r="N149" s="133">
        <f t="shared" si="32"/>
        <v>111.0537332</v>
      </c>
      <c r="O149" s="134">
        <f t="shared" si="33"/>
        <v>165.0802105</v>
      </c>
      <c r="P149" s="134">
        <f t="shared" si="34"/>
        <v>0</v>
      </c>
      <c r="Q149" s="135">
        <f t="shared" si="35"/>
        <v>54.02647723</v>
      </c>
      <c r="R149" s="135">
        <f t="shared" si="36"/>
        <v>0</v>
      </c>
      <c r="S149" s="136">
        <f t="shared" si="37"/>
        <v>-213.4297119</v>
      </c>
      <c r="T149" s="136">
        <f t="shared" si="38"/>
        <v>0</v>
      </c>
      <c r="U149" s="137">
        <f t="shared" ref="U149:X149" si="2543">ATAN2(A149,E149)</f>
        <v>3.141592654</v>
      </c>
      <c r="V149" s="137">
        <f t="shared" si="2543"/>
        <v>0</v>
      </c>
      <c r="W149" s="137">
        <f t="shared" si="2543"/>
        <v>0</v>
      </c>
      <c r="X149" s="137">
        <f t="shared" si="2543"/>
        <v>3.141592654</v>
      </c>
      <c r="Y149" s="137">
        <f t="shared" ref="Y149:AB149" si="2544">SQRT(POWER(A149,2)+POWER(E149,2))</f>
        <v>0.2187762226</v>
      </c>
      <c r="Z149" s="137">
        <f t="shared" si="2544"/>
        <v>1.241987322</v>
      </c>
      <c r="AA149" s="137">
        <f t="shared" si="2544"/>
        <v>8279.624429</v>
      </c>
      <c r="AB149" s="137">
        <f t="shared" si="2544"/>
        <v>416444.0506</v>
      </c>
      <c r="AC149" s="138">
        <f t="shared" ref="AC149:AF149" si="2545">U149-$U149</f>
        <v>0</v>
      </c>
      <c r="AD149" s="138">
        <f t="shared" si="2545"/>
        <v>-3.141592654</v>
      </c>
      <c r="AE149" s="138">
        <f t="shared" si="2545"/>
        <v>-3.141592654</v>
      </c>
      <c r="AF149" s="138">
        <f t="shared" si="2545"/>
        <v>0</v>
      </c>
      <c r="AG149" s="138">
        <f t="shared" ref="AG149:AJ149" si="2546">Y149/$Y149</f>
        <v>1</v>
      </c>
      <c r="AH149" s="138">
        <f t="shared" si="2546"/>
        <v>5.676975804</v>
      </c>
      <c r="AI149" s="138">
        <f t="shared" si="2546"/>
        <v>37845.175</v>
      </c>
      <c r="AJ149" s="138">
        <f t="shared" si="2546"/>
        <v>1903516.048</v>
      </c>
      <c r="AK149" s="139">
        <f t="shared" ref="AK149:AN149" si="2547">AG149*COS(AC149)</f>
        <v>1</v>
      </c>
      <c r="AL149" s="139">
        <f t="shared" si="2547"/>
        <v>-5.676975804</v>
      </c>
      <c r="AM149" s="139">
        <f t="shared" si="2547"/>
        <v>-37845.175</v>
      </c>
      <c r="AN149" s="139">
        <f t="shared" si="2547"/>
        <v>1903516.048</v>
      </c>
      <c r="AO149" s="129">
        <f t="shared" ref="AO149:AR149" si="2548">AG149*SIN(AC149)</f>
        <v>0</v>
      </c>
      <c r="AP149" s="129">
        <f t="shared" si="2548"/>
        <v>0</v>
      </c>
      <c r="AQ149" s="129">
        <f t="shared" si="2548"/>
        <v>0</v>
      </c>
      <c r="AR149" s="129">
        <f t="shared" si="2548"/>
        <v>0</v>
      </c>
      <c r="AS149" s="140">
        <f t="shared" si="45"/>
        <v>-9.424777961</v>
      </c>
      <c r="AT149" s="141">
        <f t="shared" si="46"/>
        <v>-9.424777961</v>
      </c>
      <c r="AU149" s="141">
        <f t="shared" si="47"/>
        <v>-3.141592654</v>
      </c>
      <c r="AV149" s="122">
        <f t="shared" si="48"/>
        <v>3.141592654</v>
      </c>
      <c r="AW149" s="142">
        <f t="shared" si="49"/>
        <v>182.9578844</v>
      </c>
      <c r="AX149" s="130">
        <f t="shared" si="50"/>
        <v>182.9578844</v>
      </c>
      <c r="AY149" s="143">
        <f t="shared" si="51"/>
        <v>365.9157687</v>
      </c>
      <c r="AZ149" s="143">
        <f t="shared" si="52"/>
        <v>0</v>
      </c>
      <c r="BA149" s="143">
        <f t="shared" si="53"/>
        <v>0</v>
      </c>
      <c r="BB149" s="124">
        <f t="shared" si="54"/>
        <v>365.9157687</v>
      </c>
      <c r="BC149" s="140">
        <f t="shared" ref="BC149:BD149" si="2549">BC$2*AD149</f>
        <v>-3.141592654</v>
      </c>
      <c r="BD149" s="140">
        <f t="shared" si="2549"/>
        <v>-3.141592654</v>
      </c>
      <c r="BE149" s="141">
        <f t="shared" si="56"/>
        <v>-6.283185307</v>
      </c>
      <c r="BF149" s="141">
        <f t="shared" si="57"/>
        <v>0</v>
      </c>
      <c r="BG149" s="122">
        <f t="shared" si="58"/>
        <v>0</v>
      </c>
      <c r="BH149" s="142">
        <f t="shared" ref="BH149:BI149" si="2550">POWER(AH149,BH$2)</f>
        <v>5.676975804</v>
      </c>
      <c r="BI149" s="142">
        <f t="shared" si="2550"/>
        <v>37845.175</v>
      </c>
      <c r="BJ149" s="130">
        <f t="shared" si="60"/>
        <v>214846.1428</v>
      </c>
      <c r="BK149" s="143">
        <f t="shared" si="61"/>
        <v>1933615.285</v>
      </c>
      <c r="BL149" s="143">
        <f t="shared" si="62"/>
        <v>0</v>
      </c>
      <c r="BM149" s="143">
        <f t="shared" si="63"/>
        <v>0</v>
      </c>
      <c r="BN149" s="124">
        <f t="shared" si="64"/>
        <v>1933615.285</v>
      </c>
      <c r="BO149" s="140">
        <f t="shared" si="65"/>
        <v>0</v>
      </c>
      <c r="BP149" s="141">
        <f t="shared" si="66"/>
        <v>0</v>
      </c>
      <c r="BQ149" s="141">
        <f t="shared" si="67"/>
        <v>0</v>
      </c>
      <c r="BR149" s="122">
        <f t="shared" si="68"/>
        <v>0</v>
      </c>
      <c r="BS149" s="142">
        <f t="shared" si="69"/>
        <v>1903516.048</v>
      </c>
      <c r="BT149" s="130">
        <f t="shared" si="70"/>
        <v>1903516.048</v>
      </c>
      <c r="BU149" s="143">
        <f t="shared" si="71"/>
        <v>-51394933.29</v>
      </c>
      <c r="BV149" s="143">
        <f t="shared" si="72"/>
        <v>0</v>
      </c>
      <c r="BW149" s="143">
        <f t="shared" si="73"/>
        <v>3.141592654</v>
      </c>
      <c r="BX149" s="124">
        <f t="shared" si="74"/>
        <v>51394933.29</v>
      </c>
      <c r="BY149" s="144">
        <f t="shared" ref="BY149:BZ149" si="2551">AY149+BK149+BU149</f>
        <v>-49460952.09</v>
      </c>
      <c r="BZ149" s="144">
        <f t="shared" si="2551"/>
        <v>0</v>
      </c>
      <c r="CA149" s="144">
        <f t="shared" si="76"/>
        <v>-3.141592654</v>
      </c>
      <c r="CB149" s="145">
        <f t="shared" si="77"/>
        <v>49460952.09</v>
      </c>
      <c r="CC149" s="140">
        <f t="shared" ref="CC149:CD149" si="2552">CC$2*AD149</f>
        <v>-6.283185307</v>
      </c>
      <c r="CD149" s="140">
        <f t="shared" si="2552"/>
        <v>-6.283185307</v>
      </c>
      <c r="CE149" s="141">
        <f t="shared" si="79"/>
        <v>-12.56637061</v>
      </c>
      <c r="CF149" s="141">
        <f t="shared" si="80"/>
        <v>0</v>
      </c>
      <c r="CG149" s="122">
        <f t="shared" si="81"/>
        <v>0</v>
      </c>
      <c r="CH149" s="142">
        <f t="shared" ref="CH149:CI149" si="2553">POWER(AH149,CH$2)</f>
        <v>32.22805428</v>
      </c>
      <c r="CI149" s="142">
        <f t="shared" si="2553"/>
        <v>1432257270</v>
      </c>
      <c r="CJ149" s="130">
        <f t="shared" si="83"/>
        <v>46158865055</v>
      </c>
      <c r="CK149" s="143">
        <f t="shared" si="84"/>
        <v>-46158865055</v>
      </c>
      <c r="CL149" s="143">
        <f t="shared" si="85"/>
        <v>0</v>
      </c>
      <c r="CM149" s="143">
        <f t="shared" si="86"/>
        <v>3.141592654</v>
      </c>
      <c r="CN149" s="124">
        <f t="shared" si="87"/>
        <v>46158865055</v>
      </c>
      <c r="CO149" s="140">
        <f t="shared" si="88"/>
        <v>-9.424777961</v>
      </c>
      <c r="CP149" s="141">
        <f t="shared" si="89"/>
        <v>-9.424777961</v>
      </c>
      <c r="CQ149" s="141">
        <f t="shared" si="90"/>
        <v>-3.141592654</v>
      </c>
      <c r="CR149" s="122">
        <f t="shared" si="91"/>
        <v>3.141592654</v>
      </c>
      <c r="CS149" s="142">
        <f t="shared" si="92"/>
        <v>54204027039930</v>
      </c>
      <c r="CT149" s="130">
        <f t="shared" si="93"/>
        <v>54204027039930</v>
      </c>
      <c r="CU149" s="143">
        <f t="shared" si="94"/>
        <v>-216816108159719</v>
      </c>
      <c r="CV149" s="143">
        <f t="shared" si="95"/>
        <v>0.02655231529</v>
      </c>
      <c r="CW149" s="143">
        <f t="shared" si="96"/>
        <v>3.141592654</v>
      </c>
      <c r="CX149" s="124">
        <f t="shared" si="97"/>
        <v>216816108159719</v>
      </c>
      <c r="CY149" s="140">
        <f t="shared" si="98"/>
        <v>-9.424777961</v>
      </c>
      <c r="CZ149" s="140">
        <f t="shared" si="99"/>
        <v>0</v>
      </c>
      <c r="DA149" s="141">
        <f t="shared" si="100"/>
        <v>-9.424777961</v>
      </c>
      <c r="DB149" s="141">
        <f t="shared" si="101"/>
        <v>-3.141592654</v>
      </c>
      <c r="DC149" s="122">
        <f t="shared" si="102"/>
        <v>3.141592654</v>
      </c>
      <c r="DD149" s="142">
        <f t="shared" si="103"/>
        <v>182.9578844</v>
      </c>
      <c r="DE149" s="142">
        <f t="shared" si="104"/>
        <v>1903516.048</v>
      </c>
      <c r="DF149" s="130">
        <f t="shared" si="105"/>
        <v>348263268.9</v>
      </c>
      <c r="DG149" s="143">
        <f t="shared" si="106"/>
        <v>-1393053076</v>
      </c>
      <c r="DH149" s="143">
        <f t="shared" si="107"/>
        <v>0.000000170599799</v>
      </c>
      <c r="DI149" s="143">
        <f t="shared" si="108"/>
        <v>3.141592654</v>
      </c>
      <c r="DJ149" s="124">
        <f t="shared" si="109"/>
        <v>1393053076</v>
      </c>
      <c r="DK149" s="140">
        <f t="shared" ref="DK149:DM149" si="2554">DK$2*AD149</f>
        <v>-3.141592654</v>
      </c>
      <c r="DL149" s="140">
        <f t="shared" si="2554"/>
        <v>-3.141592654</v>
      </c>
      <c r="DM149" s="140">
        <f t="shared" si="2554"/>
        <v>0</v>
      </c>
      <c r="DN149" s="141">
        <f t="shared" si="111"/>
        <v>-6.283185307</v>
      </c>
      <c r="DO149" s="141">
        <f t="shared" si="112"/>
        <v>0</v>
      </c>
      <c r="DP149" s="122">
        <f t="shared" si="113"/>
        <v>0</v>
      </c>
      <c r="DQ149" s="142">
        <f t="shared" ref="DQ149:DS149" si="2555">POWER(AH149,DQ$2)</f>
        <v>5.676975804</v>
      </c>
      <c r="DR149" s="142">
        <f t="shared" si="2555"/>
        <v>37845.175</v>
      </c>
      <c r="DS149" s="142">
        <f t="shared" si="2555"/>
        <v>1903516.048</v>
      </c>
      <c r="DT149" s="130">
        <f t="shared" si="115"/>
        <v>408963080525</v>
      </c>
      <c r="DU149" s="143">
        <f t="shared" si="116"/>
        <v>-7361335449441</v>
      </c>
      <c r="DV149" s="143">
        <f t="shared" si="117"/>
        <v>0</v>
      </c>
      <c r="DW149" s="143">
        <f t="shared" si="118"/>
        <v>3.141592654</v>
      </c>
      <c r="DX149" s="124">
        <f t="shared" si="119"/>
        <v>7361335449441</v>
      </c>
      <c r="DY149" s="140">
        <f t="shared" si="120"/>
        <v>0</v>
      </c>
      <c r="DZ149" s="141">
        <f t="shared" si="121"/>
        <v>0</v>
      </c>
      <c r="EA149" s="141">
        <f t="shared" si="122"/>
        <v>0</v>
      </c>
      <c r="EB149" s="122">
        <f t="shared" si="123"/>
        <v>0</v>
      </c>
      <c r="EC149" s="142">
        <f t="shared" si="124"/>
        <v>3623373344047</v>
      </c>
      <c r="ED149" s="130">
        <f t="shared" si="125"/>
        <v>3623373344047</v>
      </c>
      <c r="EE149" s="143">
        <f t="shared" si="126"/>
        <v>97831080289280</v>
      </c>
      <c r="EF149" s="143">
        <f t="shared" si="127"/>
        <v>0</v>
      </c>
      <c r="EG149" s="143">
        <f t="shared" si="128"/>
        <v>0</v>
      </c>
      <c r="EH149" s="124">
        <f t="shared" si="129"/>
        <v>97831080289280</v>
      </c>
      <c r="EI149" s="144">
        <f t="shared" ref="EI149:EJ149" si="2556">CK149+CU149+DG149+DU149+EE149</f>
        <v>-126393915238011</v>
      </c>
      <c r="EJ149" s="144">
        <f t="shared" si="2556"/>
        <v>0.02655248589</v>
      </c>
      <c r="EK149" s="144">
        <f t="shared" si="131"/>
        <v>3.141592654</v>
      </c>
      <c r="EL149" s="145">
        <f t="shared" si="132"/>
        <v>126393915238011</v>
      </c>
      <c r="EM149" s="140">
        <f t="shared" si="133"/>
        <v>1.570796327</v>
      </c>
      <c r="EN149" s="141">
        <f t="shared" si="134"/>
        <v>1.570796327</v>
      </c>
      <c r="EO149" s="141">
        <f t="shared" si="135"/>
        <v>1.570796327</v>
      </c>
      <c r="EP149" s="122">
        <f t="shared" si="136"/>
        <v>1.570796327</v>
      </c>
      <c r="EQ149" s="142">
        <f t="shared" si="137"/>
        <v>11242504.85</v>
      </c>
      <c r="ER149" s="130">
        <f t="shared" si="138"/>
        <v>11242504.85</v>
      </c>
      <c r="ES149" s="143">
        <f t="shared" si="139"/>
        <v>0.000000003577056679</v>
      </c>
      <c r="ET149" s="143">
        <f t="shared" si="140"/>
        <v>58417768.8</v>
      </c>
      <c r="EU149" s="143">
        <f t="shared" si="141"/>
        <v>1.570796327</v>
      </c>
      <c r="EV149" s="124">
        <f t="shared" si="142"/>
        <v>58417768.8</v>
      </c>
      <c r="EW149" s="144">
        <f t="shared" ref="EW149:EX149" si="2557">BY149+ES149</f>
        <v>-49460952.09</v>
      </c>
      <c r="EX149" s="144">
        <f t="shared" si="2557"/>
        <v>58417768.8</v>
      </c>
      <c r="EY149" s="144">
        <f t="shared" si="144"/>
        <v>2.273357761</v>
      </c>
      <c r="EZ149" s="145">
        <f t="shared" si="145"/>
        <v>76544245.33</v>
      </c>
      <c r="FA149" s="140">
        <f t="shared" si="146"/>
        <v>0.7577859205</v>
      </c>
      <c r="FB149" s="141">
        <f t="shared" si="147"/>
        <v>0.7577859205</v>
      </c>
      <c r="FC149" s="141">
        <f t="shared" si="148"/>
        <v>0.7577859205</v>
      </c>
      <c r="FD149" s="122">
        <f t="shared" si="149"/>
        <v>0.7577859205</v>
      </c>
      <c r="FE149" s="142">
        <f t="shared" si="150"/>
        <v>424.5910628</v>
      </c>
      <c r="FF149" s="130">
        <f t="shared" si="151"/>
        <v>424.5910628</v>
      </c>
      <c r="FG149" s="143">
        <f t="shared" si="152"/>
        <v>81.5939426</v>
      </c>
      <c r="FH149" s="143">
        <f t="shared" si="153"/>
        <v>77.20795139</v>
      </c>
      <c r="FI149" s="143">
        <f t="shared" si="154"/>
        <v>0.7577859205</v>
      </c>
      <c r="FJ149" s="124">
        <f t="shared" si="155"/>
        <v>112.3327166</v>
      </c>
      <c r="FK149" s="140">
        <f t="shared" si="156"/>
        <v>-6.283185307</v>
      </c>
      <c r="FL149" s="141">
        <f t="shared" si="157"/>
        <v>-6.283185307</v>
      </c>
      <c r="FM149" s="141">
        <f t="shared" si="158"/>
        <v>0</v>
      </c>
      <c r="FN149" s="122">
        <f t="shared" si="159"/>
        <v>0</v>
      </c>
      <c r="FO149" s="142">
        <f t="shared" si="160"/>
        <v>32.22805428</v>
      </c>
      <c r="FP149" s="130">
        <f t="shared" si="161"/>
        <v>32.22805428</v>
      </c>
      <c r="FQ149" s="143">
        <f t="shared" si="162"/>
        <v>-32.22805428</v>
      </c>
      <c r="FR149" s="143">
        <f t="shared" si="163"/>
        <v>0</v>
      </c>
      <c r="FS149" s="143">
        <f t="shared" si="164"/>
        <v>3.141592654</v>
      </c>
      <c r="FT149" s="124">
        <f t="shared" si="165"/>
        <v>32.22805428</v>
      </c>
      <c r="FU149" s="144">
        <f t="shared" si="166"/>
        <v>-113567.753</v>
      </c>
      <c r="FV149" s="144">
        <f t="shared" si="167"/>
        <v>0</v>
      </c>
      <c r="FW149" s="144">
        <f t="shared" si="168"/>
        <v>-3.141592654</v>
      </c>
      <c r="FX149" s="145">
        <f t="shared" si="169"/>
        <v>113567.753</v>
      </c>
      <c r="FY149" s="140">
        <f t="shared" si="170"/>
        <v>-3.141592654</v>
      </c>
      <c r="FZ149" s="140">
        <f t="shared" si="171"/>
        <v>-0.7577859205</v>
      </c>
      <c r="GA149" s="141">
        <f t="shared" si="172"/>
        <v>-3.899378574</v>
      </c>
      <c r="GB149" s="141">
        <f t="shared" si="173"/>
        <v>-3.899378574</v>
      </c>
      <c r="GC149" s="122">
        <f t="shared" si="174"/>
        <v>2.383806733</v>
      </c>
      <c r="GD149" s="142">
        <f t="shared" si="175"/>
        <v>113567.753</v>
      </c>
      <c r="GE149" s="142">
        <f t="shared" si="176"/>
        <v>0.008902126023</v>
      </c>
      <c r="GF149" s="130">
        <f t="shared" si="177"/>
        <v>1010.99445</v>
      </c>
      <c r="GG149" s="143">
        <f t="shared" si="178"/>
        <v>-81.5939426</v>
      </c>
      <c r="GH149" s="143">
        <f t="shared" si="179"/>
        <v>77.20795139</v>
      </c>
      <c r="GI149" s="143">
        <f t="shared" si="180"/>
        <v>2.383806733</v>
      </c>
      <c r="GJ149" s="124">
        <f t="shared" si="181"/>
        <v>112.3327166</v>
      </c>
      <c r="GK149" s="146">
        <f t="shared" si="182"/>
        <v>-0.5</v>
      </c>
      <c r="GL149" s="127">
        <f t="shared" si="183"/>
        <v>-0.8660254038</v>
      </c>
      <c r="GM149" s="146">
        <f t="shared" si="184"/>
        <v>-2.094395102</v>
      </c>
      <c r="GN149" s="127">
        <f t="shared" si="185"/>
        <v>1</v>
      </c>
      <c r="GO149" s="147">
        <f t="shared" si="186"/>
        <v>-0.5</v>
      </c>
      <c r="GP149" s="128">
        <f t="shared" si="187"/>
        <v>0.8660254038</v>
      </c>
      <c r="GQ149" s="147">
        <f t="shared" si="188"/>
        <v>2.094395102</v>
      </c>
      <c r="GR149" s="128">
        <f t="shared" si="189"/>
        <v>1</v>
      </c>
      <c r="GS149" s="140">
        <f t="shared" si="190"/>
        <v>-2.094395102</v>
      </c>
      <c r="GT149" s="140">
        <f t="shared" si="191"/>
        <v>0.7577859205</v>
      </c>
      <c r="GU149" s="141">
        <f t="shared" si="192"/>
        <v>-1.336609182</v>
      </c>
      <c r="GV149" s="141">
        <f t="shared" si="193"/>
        <v>-1.336609182</v>
      </c>
      <c r="GW149" s="122">
        <f t="shared" si="194"/>
        <v>-1.336609182</v>
      </c>
      <c r="GX149" s="142">
        <f t="shared" si="195"/>
        <v>1</v>
      </c>
      <c r="GY149" s="142">
        <f t="shared" si="196"/>
        <v>112.3327166</v>
      </c>
      <c r="GZ149" s="130">
        <f t="shared" si="197"/>
        <v>112.3327166</v>
      </c>
      <c r="HA149" s="143">
        <f t="shared" si="198"/>
        <v>26.06707598</v>
      </c>
      <c r="HB149" s="143">
        <f t="shared" si="199"/>
        <v>-109.2664028</v>
      </c>
      <c r="HC149" s="143">
        <f t="shared" si="200"/>
        <v>-1.336609182</v>
      </c>
      <c r="HD149" s="124">
        <f t="shared" si="201"/>
        <v>112.3327166</v>
      </c>
      <c r="HE149" s="140">
        <f t="shared" si="202"/>
        <v>2.094395102</v>
      </c>
      <c r="HF149" s="140">
        <f t="shared" si="203"/>
        <v>2.383806733</v>
      </c>
      <c r="HG149" s="141">
        <f t="shared" si="204"/>
        <v>4.478201835</v>
      </c>
      <c r="HH149" s="141">
        <f t="shared" si="205"/>
        <v>4.478201835</v>
      </c>
      <c r="HI149" s="122">
        <f t="shared" si="206"/>
        <v>-1.804983472</v>
      </c>
      <c r="HJ149" s="142">
        <f t="shared" si="207"/>
        <v>1</v>
      </c>
      <c r="HK149" s="142">
        <f t="shared" si="208"/>
        <v>112.3327166</v>
      </c>
      <c r="HL149" s="130">
        <f t="shared" si="209"/>
        <v>112.3327166</v>
      </c>
      <c r="HM149" s="143">
        <f t="shared" si="210"/>
        <v>-26.06707598</v>
      </c>
      <c r="HN149" s="143">
        <f t="shared" si="211"/>
        <v>-109.2664028</v>
      </c>
      <c r="HO149" s="143">
        <f t="shared" si="212"/>
        <v>-1.804983472</v>
      </c>
      <c r="HP149" s="124">
        <f t="shared" si="213"/>
        <v>112.3327166</v>
      </c>
      <c r="HQ149" s="140">
        <f t="shared" si="214"/>
        <v>2.094395102</v>
      </c>
      <c r="HR149" s="140">
        <f t="shared" si="215"/>
        <v>0.7577859205</v>
      </c>
      <c r="HS149" s="141">
        <f t="shared" si="216"/>
        <v>2.852181023</v>
      </c>
      <c r="HT149" s="141">
        <f t="shared" si="217"/>
        <v>2.852181023</v>
      </c>
      <c r="HU149" s="122">
        <f t="shared" si="218"/>
        <v>2.852181023</v>
      </c>
      <c r="HV149" s="142">
        <f t="shared" si="219"/>
        <v>1</v>
      </c>
      <c r="HW149" s="142">
        <f t="shared" si="220"/>
        <v>112.3327166</v>
      </c>
      <c r="HX149" s="130">
        <f t="shared" si="221"/>
        <v>112.3327166</v>
      </c>
      <c r="HY149" s="143">
        <f t="shared" si="222"/>
        <v>-107.6610186</v>
      </c>
      <c r="HZ149" s="143">
        <f t="shared" si="223"/>
        <v>32.05845139</v>
      </c>
      <c r="IA149" s="143">
        <f t="shared" si="224"/>
        <v>2.852181023</v>
      </c>
      <c r="IB149" s="124">
        <f t="shared" si="225"/>
        <v>112.3327166</v>
      </c>
      <c r="IC149" s="140">
        <f t="shared" si="226"/>
        <v>-2.094395102</v>
      </c>
      <c r="ID149" s="140">
        <f t="shared" si="227"/>
        <v>2.383806733</v>
      </c>
      <c r="IE149" s="141">
        <f t="shared" si="228"/>
        <v>0.2894116307</v>
      </c>
      <c r="IF149" s="141">
        <f t="shared" si="229"/>
        <v>0.2894116307</v>
      </c>
      <c r="IG149" s="122">
        <f t="shared" si="230"/>
        <v>0.2894116307</v>
      </c>
      <c r="IH149" s="142">
        <f t="shared" si="231"/>
        <v>1</v>
      </c>
      <c r="II149" s="142">
        <f t="shared" si="232"/>
        <v>112.3327166</v>
      </c>
      <c r="IJ149" s="130">
        <f t="shared" si="233"/>
        <v>112.3327166</v>
      </c>
      <c r="IK149" s="143">
        <f t="shared" si="234"/>
        <v>107.6610186</v>
      </c>
      <c r="IL149" s="143">
        <f t="shared" si="235"/>
        <v>32.05845139</v>
      </c>
      <c r="IM149" s="143">
        <f t="shared" si="236"/>
        <v>0.2894116307</v>
      </c>
      <c r="IN149" s="124">
        <f t="shared" si="237"/>
        <v>112.3327166</v>
      </c>
    </row>
    <row r="150" ht="12.75" customHeight="1">
      <c r="A150" s="129">
        <f>'Cortez Cubic'!AP150</f>
        <v>-0.2187762226</v>
      </c>
      <c r="B150" s="129">
        <f>'Cortez Cubic'!AQ150</f>
        <v>-1.622713209</v>
      </c>
      <c r="C150" s="129">
        <f>'Cortez Cubic'!AR150</f>
        <v>4684.203209</v>
      </c>
      <c r="D150" s="129">
        <f>'Cortez Cubic'!AS150</f>
        <v>-244888.5394</v>
      </c>
      <c r="E150" s="129">
        <f t="shared" ref="E150:H150" si="2558">0</f>
        <v>0</v>
      </c>
      <c r="F150" s="129">
        <f t="shared" si="2558"/>
        <v>0</v>
      </c>
      <c r="G150" s="129">
        <f t="shared" si="2558"/>
        <v>0</v>
      </c>
      <c r="H150" s="129">
        <f t="shared" si="2558"/>
        <v>0</v>
      </c>
      <c r="I150" s="110">
        <f>'Cortez Cubic'!I150</f>
        <v>78</v>
      </c>
      <c r="J150" s="130">
        <f t="shared" si="28"/>
        <v>69.98860612</v>
      </c>
      <c r="K150" s="131">
        <f t="shared" si="29"/>
        <v>0</v>
      </c>
      <c r="L150" s="131">
        <f t="shared" si="30"/>
        <v>1</v>
      </c>
      <c r="M150" s="132">
        <f t="shared" si="31"/>
        <v>8.011393875</v>
      </c>
      <c r="N150" s="133">
        <f t="shared" si="32"/>
        <v>23.56324248</v>
      </c>
      <c r="O150" s="134">
        <f t="shared" si="33"/>
        <v>93.5518486</v>
      </c>
      <c r="P150" s="134">
        <f t="shared" si="34"/>
        <v>0</v>
      </c>
      <c r="Q150" s="135">
        <f t="shared" si="35"/>
        <v>69.98860612</v>
      </c>
      <c r="R150" s="135">
        <f t="shared" si="36"/>
        <v>0</v>
      </c>
      <c r="S150" s="136">
        <f t="shared" si="37"/>
        <v>-170.9576831</v>
      </c>
      <c r="T150" s="136">
        <f t="shared" si="38"/>
        <v>0</v>
      </c>
      <c r="U150" s="137">
        <f t="shared" ref="U150:X150" si="2559">ATAN2(A150,E150)</f>
        <v>3.141592654</v>
      </c>
      <c r="V150" s="137">
        <f t="shared" si="2559"/>
        <v>3.141592654</v>
      </c>
      <c r="W150" s="137">
        <f t="shared" si="2559"/>
        <v>0</v>
      </c>
      <c r="X150" s="137">
        <f t="shared" si="2559"/>
        <v>3.141592654</v>
      </c>
      <c r="Y150" s="137">
        <f t="shared" ref="Y150:AB150" si="2560">SQRT(POWER(A150,2)+POWER(E150,2))</f>
        <v>0.2187762226</v>
      </c>
      <c r="Z150" s="137">
        <f t="shared" si="2560"/>
        <v>1.622713209</v>
      </c>
      <c r="AA150" s="137">
        <f t="shared" si="2560"/>
        <v>4684.203209</v>
      </c>
      <c r="AB150" s="137">
        <f t="shared" si="2560"/>
        <v>244888.5394</v>
      </c>
      <c r="AC150" s="138">
        <f t="shared" ref="AC150:AF150" si="2561">U150-$U150</f>
        <v>0</v>
      </c>
      <c r="AD150" s="138">
        <f t="shared" si="2561"/>
        <v>0</v>
      </c>
      <c r="AE150" s="138">
        <f t="shared" si="2561"/>
        <v>-3.141592654</v>
      </c>
      <c r="AF150" s="138">
        <f t="shared" si="2561"/>
        <v>0</v>
      </c>
      <c r="AG150" s="138">
        <f t="shared" ref="AG150:AJ150" si="2562">Y150/$Y150</f>
        <v>1</v>
      </c>
      <c r="AH150" s="138">
        <f t="shared" si="2562"/>
        <v>7.41722839</v>
      </c>
      <c r="AI150" s="138">
        <f t="shared" si="2562"/>
        <v>21410.93375</v>
      </c>
      <c r="AJ150" s="138">
        <f t="shared" si="2562"/>
        <v>1119356.283</v>
      </c>
      <c r="AK150" s="139">
        <f t="shared" ref="AK150:AN150" si="2563">AG150*COS(AC150)</f>
        <v>1</v>
      </c>
      <c r="AL150" s="139">
        <f t="shared" si="2563"/>
        <v>7.41722839</v>
      </c>
      <c r="AM150" s="139">
        <f t="shared" si="2563"/>
        <v>-21410.93375</v>
      </c>
      <c r="AN150" s="139">
        <f t="shared" si="2563"/>
        <v>1119356.283</v>
      </c>
      <c r="AO150" s="129">
        <f t="shared" ref="AO150:AR150" si="2564">AG150*SIN(AC150)</f>
        <v>0</v>
      </c>
      <c r="AP150" s="129">
        <f t="shared" si="2564"/>
        <v>0</v>
      </c>
      <c r="AQ150" s="129">
        <f t="shared" si="2564"/>
        <v>0</v>
      </c>
      <c r="AR150" s="129">
        <f t="shared" si="2564"/>
        <v>0</v>
      </c>
      <c r="AS150" s="140">
        <f t="shared" si="45"/>
        <v>0</v>
      </c>
      <c r="AT150" s="141">
        <f t="shared" si="46"/>
        <v>0</v>
      </c>
      <c r="AU150" s="141">
        <f t="shared" si="47"/>
        <v>0</v>
      </c>
      <c r="AV150" s="122">
        <f t="shared" si="48"/>
        <v>0</v>
      </c>
      <c r="AW150" s="142">
        <f t="shared" si="49"/>
        <v>408.0608744</v>
      </c>
      <c r="AX150" s="130">
        <f t="shared" si="50"/>
        <v>408.0608744</v>
      </c>
      <c r="AY150" s="143">
        <f t="shared" si="51"/>
        <v>-816.1217489</v>
      </c>
      <c r="AZ150" s="143">
        <f t="shared" si="52"/>
        <v>0</v>
      </c>
      <c r="BA150" s="143">
        <f t="shared" si="53"/>
        <v>3.141592654</v>
      </c>
      <c r="BB150" s="124">
        <f t="shared" si="54"/>
        <v>816.1217489</v>
      </c>
      <c r="BC150" s="140">
        <f t="shared" ref="BC150:BD150" si="2565">BC$2*AD150</f>
        <v>0</v>
      </c>
      <c r="BD150" s="140">
        <f t="shared" si="2565"/>
        <v>-3.141592654</v>
      </c>
      <c r="BE150" s="141">
        <f t="shared" si="56"/>
        <v>-3.141592654</v>
      </c>
      <c r="BF150" s="141">
        <f t="shared" si="57"/>
        <v>-3.141592654</v>
      </c>
      <c r="BG150" s="122">
        <f t="shared" si="58"/>
        <v>3.141592654</v>
      </c>
      <c r="BH150" s="142">
        <f t="shared" ref="BH150:BI150" si="2566">POWER(AH150,BH$2)</f>
        <v>7.41722839</v>
      </c>
      <c r="BI150" s="142">
        <f t="shared" si="2566"/>
        <v>21410.93375</v>
      </c>
      <c r="BJ150" s="130">
        <f t="shared" si="60"/>
        <v>158809.7857</v>
      </c>
      <c r="BK150" s="143">
        <f t="shared" si="61"/>
        <v>-1429288.071</v>
      </c>
      <c r="BL150" s="143">
        <f t="shared" si="62"/>
        <v>0.0000000001750373061</v>
      </c>
      <c r="BM150" s="143">
        <f t="shared" si="63"/>
        <v>3.141592654</v>
      </c>
      <c r="BN150" s="124">
        <f t="shared" si="64"/>
        <v>1429288.071</v>
      </c>
      <c r="BO150" s="140">
        <f t="shared" si="65"/>
        <v>0</v>
      </c>
      <c r="BP150" s="141">
        <f t="shared" si="66"/>
        <v>0</v>
      </c>
      <c r="BQ150" s="141">
        <f t="shared" si="67"/>
        <v>0</v>
      </c>
      <c r="BR150" s="122">
        <f t="shared" si="68"/>
        <v>0</v>
      </c>
      <c r="BS150" s="142">
        <f t="shared" si="69"/>
        <v>1119356.283</v>
      </c>
      <c r="BT150" s="130">
        <f t="shared" si="70"/>
        <v>1119356.283</v>
      </c>
      <c r="BU150" s="143">
        <f t="shared" si="71"/>
        <v>-30222619.65</v>
      </c>
      <c r="BV150" s="143">
        <f t="shared" si="72"/>
        <v>0</v>
      </c>
      <c r="BW150" s="143">
        <f t="shared" si="73"/>
        <v>3.141592654</v>
      </c>
      <c r="BX150" s="124">
        <f t="shared" si="74"/>
        <v>30222619.65</v>
      </c>
      <c r="BY150" s="144">
        <f t="shared" ref="BY150:BZ150" si="2567">AY150+BK150+BU150</f>
        <v>-31652723.84</v>
      </c>
      <c r="BZ150" s="144">
        <f t="shared" si="2567"/>
        <v>0.0000000001750373061</v>
      </c>
      <c r="CA150" s="144">
        <f t="shared" si="76"/>
        <v>3.141592654</v>
      </c>
      <c r="CB150" s="145">
        <f t="shared" si="77"/>
        <v>31652723.84</v>
      </c>
      <c r="CC150" s="140">
        <f t="shared" ref="CC150:CD150" si="2568">CC$2*AD150</f>
        <v>0</v>
      </c>
      <c r="CD150" s="140">
        <f t="shared" si="2568"/>
        <v>-6.283185307</v>
      </c>
      <c r="CE150" s="141">
        <f t="shared" si="79"/>
        <v>-6.283185307</v>
      </c>
      <c r="CF150" s="141">
        <f t="shared" si="80"/>
        <v>0</v>
      </c>
      <c r="CG150" s="122">
        <f t="shared" si="81"/>
        <v>0</v>
      </c>
      <c r="CH150" s="142">
        <f t="shared" ref="CH150:CI150" si="2569">POWER(AH150,CH$2)</f>
        <v>55.01527699</v>
      </c>
      <c r="CI150" s="142">
        <f t="shared" si="2569"/>
        <v>458428084.1</v>
      </c>
      <c r="CJ150" s="130">
        <f t="shared" si="83"/>
        <v>25220548031</v>
      </c>
      <c r="CK150" s="143">
        <f t="shared" si="84"/>
        <v>-25220548031</v>
      </c>
      <c r="CL150" s="143">
        <f t="shared" si="85"/>
        <v>0</v>
      </c>
      <c r="CM150" s="143">
        <f t="shared" si="86"/>
        <v>3.141592654</v>
      </c>
      <c r="CN150" s="124">
        <f t="shared" si="87"/>
        <v>25220548031</v>
      </c>
      <c r="CO150" s="140">
        <f t="shared" si="88"/>
        <v>-9.424777961</v>
      </c>
      <c r="CP150" s="141">
        <f t="shared" si="89"/>
        <v>-9.424777961</v>
      </c>
      <c r="CQ150" s="141">
        <f t="shared" si="90"/>
        <v>-3.141592654</v>
      </c>
      <c r="CR150" s="122">
        <f t="shared" si="91"/>
        <v>3.141592654</v>
      </c>
      <c r="CS150" s="142">
        <f t="shared" si="92"/>
        <v>9815373339397</v>
      </c>
      <c r="CT150" s="130">
        <f t="shared" si="93"/>
        <v>9815373339397</v>
      </c>
      <c r="CU150" s="143">
        <f t="shared" si="94"/>
        <v>-39261493357588</v>
      </c>
      <c r="CV150" s="143">
        <f t="shared" si="95"/>
        <v>0.004808146217</v>
      </c>
      <c r="CW150" s="143">
        <f t="shared" si="96"/>
        <v>3.141592654</v>
      </c>
      <c r="CX150" s="124">
        <f t="shared" si="97"/>
        <v>39261493357588</v>
      </c>
      <c r="CY150" s="140">
        <f t="shared" si="98"/>
        <v>0</v>
      </c>
      <c r="CZ150" s="140">
        <f t="shared" si="99"/>
        <v>0</v>
      </c>
      <c r="DA150" s="141">
        <f t="shared" si="100"/>
        <v>0</v>
      </c>
      <c r="DB150" s="141">
        <f t="shared" si="101"/>
        <v>0</v>
      </c>
      <c r="DC150" s="122">
        <f t="shared" si="102"/>
        <v>0</v>
      </c>
      <c r="DD150" s="142">
        <f t="shared" si="103"/>
        <v>408.0608744</v>
      </c>
      <c r="DE150" s="142">
        <f t="shared" si="104"/>
        <v>1119356.283</v>
      </c>
      <c r="DF150" s="130">
        <f t="shared" si="105"/>
        <v>456765503.8</v>
      </c>
      <c r="DG150" s="143">
        <f t="shared" si="106"/>
        <v>1827062015</v>
      </c>
      <c r="DH150" s="143">
        <f t="shared" si="107"/>
        <v>0</v>
      </c>
      <c r="DI150" s="143">
        <f t="shared" si="108"/>
        <v>0</v>
      </c>
      <c r="DJ150" s="124">
        <f t="shared" si="109"/>
        <v>1827062015</v>
      </c>
      <c r="DK150" s="140">
        <f t="shared" ref="DK150:DM150" si="2570">DK$2*AD150</f>
        <v>0</v>
      </c>
      <c r="DL150" s="140">
        <f t="shared" si="2570"/>
        <v>-3.141592654</v>
      </c>
      <c r="DM150" s="140">
        <f t="shared" si="2570"/>
        <v>0</v>
      </c>
      <c r="DN150" s="141">
        <f t="shared" si="111"/>
        <v>-3.141592654</v>
      </c>
      <c r="DO150" s="141">
        <f t="shared" si="112"/>
        <v>-3.141592654</v>
      </c>
      <c r="DP150" s="122">
        <f t="shared" si="113"/>
        <v>3.141592654</v>
      </c>
      <c r="DQ150" s="142">
        <f t="shared" ref="DQ150:DS150" si="2571">POWER(AH150,DQ$2)</f>
        <v>7.41722839</v>
      </c>
      <c r="DR150" s="142">
        <f t="shared" si="2571"/>
        <v>21410.93375</v>
      </c>
      <c r="DS150" s="142">
        <f t="shared" si="2571"/>
        <v>1119356.283</v>
      </c>
      <c r="DT150" s="130">
        <f t="shared" si="115"/>
        <v>177764731460</v>
      </c>
      <c r="DU150" s="143">
        <f t="shared" si="116"/>
        <v>3199765166282</v>
      </c>
      <c r="DV150" s="143">
        <f t="shared" si="117"/>
        <v>-0.0003918582169</v>
      </c>
      <c r="DW150" s="143">
        <f t="shared" si="118"/>
        <v>0</v>
      </c>
      <c r="DX150" s="124">
        <f t="shared" si="119"/>
        <v>3199765166282</v>
      </c>
      <c r="DY150" s="140">
        <f t="shared" si="120"/>
        <v>0</v>
      </c>
      <c r="DZ150" s="141">
        <f t="shared" si="121"/>
        <v>0</v>
      </c>
      <c r="EA150" s="141">
        <f t="shared" si="122"/>
        <v>0</v>
      </c>
      <c r="EB150" s="122">
        <f t="shared" si="123"/>
        <v>0</v>
      </c>
      <c r="EC150" s="142">
        <f t="shared" si="124"/>
        <v>1252958488959</v>
      </c>
      <c r="ED150" s="130">
        <f t="shared" si="125"/>
        <v>1252958488959</v>
      </c>
      <c r="EE150" s="143">
        <f t="shared" si="126"/>
        <v>33829879201883</v>
      </c>
      <c r="EF150" s="143">
        <f t="shared" si="127"/>
        <v>0</v>
      </c>
      <c r="EG150" s="143">
        <f t="shared" si="128"/>
        <v>0</v>
      </c>
      <c r="EH150" s="124">
        <f t="shared" si="129"/>
        <v>33829879201883</v>
      </c>
      <c r="EI150" s="144">
        <f t="shared" ref="EI150:EJ150" si="2572">CK150+CU150+DG150+DU150+EE150</f>
        <v>-2255242475439</v>
      </c>
      <c r="EJ150" s="144">
        <f t="shared" si="2572"/>
        <v>0.004416288</v>
      </c>
      <c r="EK150" s="144">
        <f t="shared" si="131"/>
        <v>3.141592654</v>
      </c>
      <c r="EL150" s="145">
        <f t="shared" si="132"/>
        <v>2255242475439</v>
      </c>
      <c r="EM150" s="140">
        <f t="shared" si="133"/>
        <v>1.570796327</v>
      </c>
      <c r="EN150" s="141">
        <f t="shared" si="134"/>
        <v>1.570796327</v>
      </c>
      <c r="EO150" s="141">
        <f t="shared" si="135"/>
        <v>1.570796327</v>
      </c>
      <c r="EP150" s="122">
        <f t="shared" si="136"/>
        <v>1.570796327</v>
      </c>
      <c r="EQ150" s="142">
        <f t="shared" si="137"/>
        <v>1501746.475</v>
      </c>
      <c r="ER150" s="130">
        <f t="shared" si="138"/>
        <v>1501746.475</v>
      </c>
      <c r="ES150" s="143">
        <f t="shared" si="139"/>
        <v>0.000000007408540384</v>
      </c>
      <c r="ET150" s="143">
        <f t="shared" si="140"/>
        <v>7803303.585</v>
      </c>
      <c r="EU150" s="143">
        <f t="shared" si="141"/>
        <v>1.570796327</v>
      </c>
      <c r="EV150" s="124">
        <f t="shared" si="142"/>
        <v>7803303.585</v>
      </c>
      <c r="EW150" s="144">
        <f t="shared" ref="EW150:EX150" si="2573">BY150+ES150</f>
        <v>-31652723.84</v>
      </c>
      <c r="EX150" s="144">
        <f t="shared" si="2573"/>
        <v>7803303.585</v>
      </c>
      <c r="EY150" s="144">
        <f t="shared" si="144"/>
        <v>2.899883793</v>
      </c>
      <c r="EZ150" s="145">
        <f t="shared" si="145"/>
        <v>32600406.03</v>
      </c>
      <c r="FA150" s="140">
        <f t="shared" si="146"/>
        <v>0.9666279311</v>
      </c>
      <c r="FB150" s="141">
        <f t="shared" si="147"/>
        <v>0.9666279311</v>
      </c>
      <c r="FC150" s="141">
        <f t="shared" si="148"/>
        <v>0.9666279311</v>
      </c>
      <c r="FD150" s="122">
        <f t="shared" si="149"/>
        <v>0.9666279311</v>
      </c>
      <c r="FE150" s="142">
        <f t="shared" si="150"/>
        <v>319.453514</v>
      </c>
      <c r="FF150" s="130">
        <f t="shared" si="151"/>
        <v>319.453514</v>
      </c>
      <c r="FG150" s="143">
        <f t="shared" si="152"/>
        <v>48.01212903</v>
      </c>
      <c r="FH150" s="143">
        <f t="shared" si="153"/>
        <v>69.55520248</v>
      </c>
      <c r="FI150" s="143">
        <f t="shared" si="154"/>
        <v>0.9666279311</v>
      </c>
      <c r="FJ150" s="124">
        <f t="shared" si="155"/>
        <v>84.51680736</v>
      </c>
      <c r="FK150" s="140">
        <f t="shared" si="156"/>
        <v>0</v>
      </c>
      <c r="FL150" s="141">
        <f t="shared" si="157"/>
        <v>0</v>
      </c>
      <c r="FM150" s="141">
        <f t="shared" si="158"/>
        <v>0</v>
      </c>
      <c r="FN150" s="122">
        <f t="shared" si="159"/>
        <v>0</v>
      </c>
      <c r="FO150" s="142">
        <f t="shared" si="160"/>
        <v>55.01527699</v>
      </c>
      <c r="FP150" s="130">
        <f t="shared" si="161"/>
        <v>55.01527699</v>
      </c>
      <c r="FQ150" s="143">
        <f t="shared" si="162"/>
        <v>-55.01527699</v>
      </c>
      <c r="FR150" s="143">
        <f t="shared" si="163"/>
        <v>0</v>
      </c>
      <c r="FS150" s="143">
        <f t="shared" si="164"/>
        <v>3.141592654</v>
      </c>
      <c r="FT150" s="124">
        <f t="shared" si="165"/>
        <v>55.01527699</v>
      </c>
      <c r="FU150" s="144">
        <f t="shared" si="166"/>
        <v>-64287.81653</v>
      </c>
      <c r="FV150" s="144">
        <f t="shared" si="167"/>
        <v>0</v>
      </c>
      <c r="FW150" s="144">
        <f t="shared" si="168"/>
        <v>-3.141592654</v>
      </c>
      <c r="FX150" s="145">
        <f t="shared" si="169"/>
        <v>64287.81653</v>
      </c>
      <c r="FY150" s="140">
        <f t="shared" si="170"/>
        <v>-3.141592654</v>
      </c>
      <c r="FZ150" s="140">
        <f t="shared" si="171"/>
        <v>-0.9666279311</v>
      </c>
      <c r="GA150" s="141">
        <f t="shared" si="172"/>
        <v>-4.108220585</v>
      </c>
      <c r="GB150" s="141">
        <f t="shared" si="173"/>
        <v>-4.108220585</v>
      </c>
      <c r="GC150" s="122">
        <f t="shared" si="174"/>
        <v>2.174964722</v>
      </c>
      <c r="GD150" s="142">
        <f t="shared" si="175"/>
        <v>64287.81653</v>
      </c>
      <c r="GE150" s="142">
        <f t="shared" si="176"/>
        <v>0.01183196611</v>
      </c>
      <c r="GF150" s="130">
        <f t="shared" si="177"/>
        <v>760.6512662</v>
      </c>
      <c r="GG150" s="143">
        <f t="shared" si="178"/>
        <v>-48.01212903</v>
      </c>
      <c r="GH150" s="143">
        <f t="shared" si="179"/>
        <v>69.55520248</v>
      </c>
      <c r="GI150" s="143">
        <f t="shared" si="180"/>
        <v>2.174964722</v>
      </c>
      <c r="GJ150" s="124">
        <f t="shared" si="181"/>
        <v>84.51680736</v>
      </c>
      <c r="GK150" s="146">
        <f t="shared" si="182"/>
        <v>-0.5</v>
      </c>
      <c r="GL150" s="127">
        <f t="shared" si="183"/>
        <v>-0.8660254038</v>
      </c>
      <c r="GM150" s="146">
        <f t="shared" si="184"/>
        <v>-2.094395102</v>
      </c>
      <c r="GN150" s="127">
        <f t="shared" si="185"/>
        <v>1</v>
      </c>
      <c r="GO150" s="147">
        <f t="shared" si="186"/>
        <v>-0.5</v>
      </c>
      <c r="GP150" s="128">
        <f t="shared" si="187"/>
        <v>0.8660254038</v>
      </c>
      <c r="GQ150" s="147">
        <f t="shared" si="188"/>
        <v>2.094395102</v>
      </c>
      <c r="GR150" s="128">
        <f t="shared" si="189"/>
        <v>1</v>
      </c>
      <c r="GS150" s="140">
        <f t="shared" si="190"/>
        <v>-2.094395102</v>
      </c>
      <c r="GT150" s="140">
        <f t="shared" si="191"/>
        <v>0.9666279311</v>
      </c>
      <c r="GU150" s="141">
        <f t="shared" si="192"/>
        <v>-1.127767171</v>
      </c>
      <c r="GV150" s="141">
        <f t="shared" si="193"/>
        <v>-1.127767171</v>
      </c>
      <c r="GW150" s="122">
        <f t="shared" si="194"/>
        <v>-1.127767171</v>
      </c>
      <c r="GX150" s="142">
        <f t="shared" si="195"/>
        <v>1</v>
      </c>
      <c r="GY150" s="142">
        <f t="shared" si="196"/>
        <v>84.51680736</v>
      </c>
      <c r="GZ150" s="130">
        <f t="shared" si="197"/>
        <v>84.51680736</v>
      </c>
      <c r="HA150" s="143">
        <f t="shared" si="198"/>
        <v>36.23050779</v>
      </c>
      <c r="HB150" s="143">
        <f t="shared" si="199"/>
        <v>-76.35732467</v>
      </c>
      <c r="HC150" s="143">
        <f t="shared" si="200"/>
        <v>-1.127767171</v>
      </c>
      <c r="HD150" s="124">
        <f t="shared" si="201"/>
        <v>84.51680736</v>
      </c>
      <c r="HE150" s="140">
        <f t="shared" si="202"/>
        <v>2.094395102</v>
      </c>
      <c r="HF150" s="140">
        <f t="shared" si="203"/>
        <v>2.174964722</v>
      </c>
      <c r="HG150" s="141">
        <f t="shared" si="204"/>
        <v>4.269359825</v>
      </c>
      <c r="HH150" s="141">
        <f t="shared" si="205"/>
        <v>4.269359825</v>
      </c>
      <c r="HI150" s="122">
        <f t="shared" si="206"/>
        <v>-2.013825482</v>
      </c>
      <c r="HJ150" s="142">
        <f t="shared" si="207"/>
        <v>1</v>
      </c>
      <c r="HK150" s="142">
        <f t="shared" si="208"/>
        <v>84.51680736</v>
      </c>
      <c r="HL150" s="130">
        <f t="shared" si="209"/>
        <v>84.51680736</v>
      </c>
      <c r="HM150" s="143">
        <f t="shared" si="210"/>
        <v>-36.23050779</v>
      </c>
      <c r="HN150" s="143">
        <f t="shared" si="211"/>
        <v>-76.35732467</v>
      </c>
      <c r="HO150" s="143">
        <f t="shared" si="212"/>
        <v>-2.013825482</v>
      </c>
      <c r="HP150" s="124">
        <f t="shared" si="213"/>
        <v>84.51680736</v>
      </c>
      <c r="HQ150" s="140">
        <f t="shared" si="214"/>
        <v>2.094395102</v>
      </c>
      <c r="HR150" s="140">
        <f t="shared" si="215"/>
        <v>0.9666279311</v>
      </c>
      <c r="HS150" s="141">
        <f t="shared" si="216"/>
        <v>3.061023034</v>
      </c>
      <c r="HT150" s="141">
        <f t="shared" si="217"/>
        <v>3.061023034</v>
      </c>
      <c r="HU150" s="122">
        <f t="shared" si="218"/>
        <v>3.061023034</v>
      </c>
      <c r="HV150" s="142">
        <f t="shared" si="219"/>
        <v>1</v>
      </c>
      <c r="HW150" s="142">
        <f t="shared" si="220"/>
        <v>84.51680736</v>
      </c>
      <c r="HX150" s="130">
        <f t="shared" si="221"/>
        <v>84.51680736</v>
      </c>
      <c r="HY150" s="143">
        <f t="shared" si="222"/>
        <v>-84.24263683</v>
      </c>
      <c r="HZ150" s="143">
        <f t="shared" si="223"/>
        <v>6.802122194</v>
      </c>
      <c r="IA150" s="143">
        <f t="shared" si="224"/>
        <v>3.061023034</v>
      </c>
      <c r="IB150" s="124">
        <f t="shared" si="225"/>
        <v>84.51680736</v>
      </c>
      <c r="IC150" s="140">
        <f t="shared" si="226"/>
        <v>-2.094395102</v>
      </c>
      <c r="ID150" s="140">
        <f t="shared" si="227"/>
        <v>2.174964722</v>
      </c>
      <c r="IE150" s="141">
        <f t="shared" si="228"/>
        <v>0.08056962008</v>
      </c>
      <c r="IF150" s="141">
        <f t="shared" si="229"/>
        <v>0.08056962008</v>
      </c>
      <c r="IG150" s="122">
        <f t="shared" si="230"/>
        <v>0.08056962008</v>
      </c>
      <c r="IH150" s="142">
        <f t="shared" si="231"/>
        <v>1</v>
      </c>
      <c r="II150" s="142">
        <f t="shared" si="232"/>
        <v>84.51680736</v>
      </c>
      <c r="IJ150" s="130">
        <f t="shared" si="233"/>
        <v>84.51680736</v>
      </c>
      <c r="IK150" s="143">
        <f t="shared" si="234"/>
        <v>84.24263683</v>
      </c>
      <c r="IL150" s="143">
        <f t="shared" si="235"/>
        <v>6.802122194</v>
      </c>
      <c r="IM150" s="143">
        <f t="shared" si="236"/>
        <v>0.08056962008</v>
      </c>
      <c r="IN150" s="124">
        <f t="shared" si="237"/>
        <v>84.51680736</v>
      </c>
    </row>
    <row r="151" ht="12.75" customHeight="1">
      <c r="A151" s="129">
        <f>'Cortez Cubic'!AP151</f>
        <v>-0.2187762226</v>
      </c>
      <c r="B151" s="129">
        <f>'Cortez Cubic'!AQ151</f>
        <v>11.807512</v>
      </c>
      <c r="C151" s="129">
        <f>'Cortez Cubic'!AR151</f>
        <v>20439.98168</v>
      </c>
      <c r="D151" s="129">
        <f>'Cortez Cubic'!AS151</f>
        <v>-2594024.836</v>
      </c>
      <c r="E151" s="129">
        <f t="shared" ref="E151:H151" si="2574">0</f>
        <v>0</v>
      </c>
      <c r="F151" s="129">
        <f t="shared" si="2574"/>
        <v>0</v>
      </c>
      <c r="G151" s="129">
        <f t="shared" si="2574"/>
        <v>0</v>
      </c>
      <c r="H151" s="129">
        <f t="shared" si="2574"/>
        <v>0</v>
      </c>
      <c r="I151" s="110">
        <f>'Cortez Cubic'!I151</f>
        <v>142</v>
      </c>
      <c r="J151" s="130">
        <f t="shared" si="28"/>
        <v>150.0790961</v>
      </c>
      <c r="K151" s="131">
        <f t="shared" si="29"/>
        <v>0</v>
      </c>
      <c r="L151" s="131">
        <f t="shared" si="30"/>
        <v>1</v>
      </c>
      <c r="M151" s="132">
        <f t="shared" si="31"/>
        <v>-8.079096058</v>
      </c>
      <c r="N151" s="133">
        <f t="shared" si="32"/>
        <v>87.02292993</v>
      </c>
      <c r="O151" s="134">
        <f t="shared" si="33"/>
        <v>237.102026</v>
      </c>
      <c r="P151" s="134">
        <f t="shared" si="34"/>
        <v>0</v>
      </c>
      <c r="Q151" s="135">
        <f t="shared" si="35"/>
        <v>150.0790961</v>
      </c>
      <c r="R151" s="135">
        <f t="shared" si="36"/>
        <v>0</v>
      </c>
      <c r="S151" s="136">
        <f t="shared" si="37"/>
        <v>-333.210394</v>
      </c>
      <c r="T151" s="136">
        <f t="shared" si="38"/>
        <v>0</v>
      </c>
      <c r="U151" s="137">
        <f t="shared" ref="U151:X151" si="2575">ATAN2(A151,E151)</f>
        <v>3.141592654</v>
      </c>
      <c r="V151" s="137">
        <f t="shared" si="2575"/>
        <v>0</v>
      </c>
      <c r="W151" s="137">
        <f t="shared" si="2575"/>
        <v>0</v>
      </c>
      <c r="X151" s="137">
        <f t="shared" si="2575"/>
        <v>3.141592654</v>
      </c>
      <c r="Y151" s="137">
        <f t="shared" ref="Y151:AB151" si="2576">SQRT(POWER(A151,2)+POWER(E151,2))</f>
        <v>0.2187762226</v>
      </c>
      <c r="Z151" s="137">
        <f t="shared" si="2576"/>
        <v>11.807512</v>
      </c>
      <c r="AA151" s="137">
        <f t="shared" si="2576"/>
        <v>20439.98168</v>
      </c>
      <c r="AB151" s="137">
        <f t="shared" si="2576"/>
        <v>2594024.836</v>
      </c>
      <c r="AC151" s="138">
        <f t="shared" ref="AC151:AF151" si="2577">U151-$U151</f>
        <v>0</v>
      </c>
      <c r="AD151" s="138">
        <f t="shared" si="2577"/>
        <v>-3.141592654</v>
      </c>
      <c r="AE151" s="138">
        <f t="shared" si="2577"/>
        <v>-3.141592654</v>
      </c>
      <c r="AF151" s="138">
        <f t="shared" si="2577"/>
        <v>0</v>
      </c>
      <c r="AG151" s="138">
        <f t="shared" ref="AG151:AJ151" si="2578">Y151/$Y151</f>
        <v>1</v>
      </c>
      <c r="AH151" s="138">
        <f t="shared" si="2578"/>
        <v>53.970728</v>
      </c>
      <c r="AI151" s="138">
        <f t="shared" si="2578"/>
        <v>93428.71651</v>
      </c>
      <c r="AJ151" s="138">
        <f t="shared" si="2578"/>
        <v>11856977.9</v>
      </c>
      <c r="AK151" s="139">
        <f t="shared" ref="AK151:AN151" si="2579">AG151*COS(AC151)</f>
        <v>1</v>
      </c>
      <c r="AL151" s="139">
        <f t="shared" si="2579"/>
        <v>-53.970728</v>
      </c>
      <c r="AM151" s="139">
        <f t="shared" si="2579"/>
        <v>-93428.71651</v>
      </c>
      <c r="AN151" s="139">
        <f t="shared" si="2579"/>
        <v>11856977.9</v>
      </c>
      <c r="AO151" s="129">
        <f t="shared" ref="AO151:AR151" si="2580">AG151*SIN(AC151)</f>
        <v>0</v>
      </c>
      <c r="AP151" s="129">
        <f t="shared" si="2580"/>
        <v>0</v>
      </c>
      <c r="AQ151" s="129">
        <f t="shared" si="2580"/>
        <v>0</v>
      </c>
      <c r="AR151" s="129">
        <f t="shared" si="2580"/>
        <v>0</v>
      </c>
      <c r="AS151" s="140">
        <f t="shared" si="45"/>
        <v>-9.424777961</v>
      </c>
      <c r="AT151" s="141">
        <f t="shared" si="46"/>
        <v>-9.424777961</v>
      </c>
      <c r="AU151" s="141">
        <f t="shared" si="47"/>
        <v>-3.141592654</v>
      </c>
      <c r="AV151" s="122">
        <f t="shared" si="48"/>
        <v>3.141592654</v>
      </c>
      <c r="AW151" s="142">
        <f t="shared" si="49"/>
        <v>157208.0673</v>
      </c>
      <c r="AX151" s="130">
        <f t="shared" si="50"/>
        <v>157208.0673</v>
      </c>
      <c r="AY151" s="143">
        <f t="shared" si="51"/>
        <v>314416.1347</v>
      </c>
      <c r="AZ151" s="143">
        <f t="shared" si="52"/>
        <v>0</v>
      </c>
      <c r="BA151" s="143">
        <f t="shared" si="53"/>
        <v>0</v>
      </c>
      <c r="BB151" s="124">
        <f t="shared" si="54"/>
        <v>314416.1347</v>
      </c>
      <c r="BC151" s="140">
        <f t="shared" ref="BC151:BD151" si="2581">BC$2*AD151</f>
        <v>-3.141592654</v>
      </c>
      <c r="BD151" s="140">
        <f t="shared" si="2581"/>
        <v>-3.141592654</v>
      </c>
      <c r="BE151" s="141">
        <f t="shared" si="56"/>
        <v>-6.283185307</v>
      </c>
      <c r="BF151" s="141">
        <f t="shared" si="57"/>
        <v>0</v>
      </c>
      <c r="BG151" s="122">
        <f t="shared" si="58"/>
        <v>0</v>
      </c>
      <c r="BH151" s="142">
        <f t="shared" ref="BH151:BI151" si="2582">POWER(AH151,BH$2)</f>
        <v>53.970728</v>
      </c>
      <c r="BI151" s="142">
        <f t="shared" si="2582"/>
        <v>93428.71651</v>
      </c>
      <c r="BJ151" s="130">
        <f t="shared" si="60"/>
        <v>5042415.846</v>
      </c>
      <c r="BK151" s="143">
        <f t="shared" si="61"/>
        <v>45381742.62</v>
      </c>
      <c r="BL151" s="143">
        <f t="shared" si="62"/>
        <v>0</v>
      </c>
      <c r="BM151" s="143">
        <f t="shared" si="63"/>
        <v>0</v>
      </c>
      <c r="BN151" s="124">
        <f t="shared" si="64"/>
        <v>45381742.62</v>
      </c>
      <c r="BO151" s="140">
        <f t="shared" si="65"/>
        <v>0</v>
      </c>
      <c r="BP151" s="141">
        <f t="shared" si="66"/>
        <v>0</v>
      </c>
      <c r="BQ151" s="141">
        <f t="shared" si="67"/>
        <v>0</v>
      </c>
      <c r="BR151" s="122">
        <f t="shared" si="68"/>
        <v>0</v>
      </c>
      <c r="BS151" s="142">
        <f t="shared" si="69"/>
        <v>11856977.9</v>
      </c>
      <c r="BT151" s="130">
        <f t="shared" si="70"/>
        <v>11856977.9</v>
      </c>
      <c r="BU151" s="143">
        <f t="shared" si="71"/>
        <v>-320138403.3</v>
      </c>
      <c r="BV151" s="143">
        <f t="shared" si="72"/>
        <v>0</v>
      </c>
      <c r="BW151" s="143">
        <f t="shared" si="73"/>
        <v>3.141592654</v>
      </c>
      <c r="BX151" s="124">
        <f t="shared" si="74"/>
        <v>320138403.3</v>
      </c>
      <c r="BY151" s="144">
        <f t="shared" ref="BY151:BZ151" si="2583">AY151+BK151+BU151</f>
        <v>-274442244.5</v>
      </c>
      <c r="BZ151" s="144">
        <f t="shared" si="2583"/>
        <v>0</v>
      </c>
      <c r="CA151" s="144">
        <f t="shared" si="76"/>
        <v>-3.141592654</v>
      </c>
      <c r="CB151" s="145">
        <f t="shared" si="77"/>
        <v>274442244.5</v>
      </c>
      <c r="CC151" s="140">
        <f t="shared" ref="CC151:CD151" si="2584">CC$2*AD151</f>
        <v>-6.283185307</v>
      </c>
      <c r="CD151" s="140">
        <f t="shared" si="2584"/>
        <v>-6.283185307</v>
      </c>
      <c r="CE151" s="141">
        <f t="shared" si="79"/>
        <v>-12.56637061</v>
      </c>
      <c r="CF151" s="141">
        <f t="shared" si="80"/>
        <v>0</v>
      </c>
      <c r="CG151" s="122">
        <f t="shared" si="81"/>
        <v>0</v>
      </c>
      <c r="CH151" s="142">
        <f t="shared" ref="CH151:CI151" si="2585">POWER(AH151,CH$2)</f>
        <v>2912.839481</v>
      </c>
      <c r="CI151" s="142">
        <f t="shared" si="2585"/>
        <v>8728925069</v>
      </c>
      <c r="CJ151" s="130">
        <f t="shared" si="83"/>
        <v>25425957566534</v>
      </c>
      <c r="CK151" s="143">
        <f t="shared" si="84"/>
        <v>-25425957566534</v>
      </c>
      <c r="CL151" s="143">
        <f t="shared" si="85"/>
        <v>0</v>
      </c>
      <c r="CM151" s="143">
        <f t="shared" si="86"/>
        <v>3.141592654</v>
      </c>
      <c r="CN151" s="124">
        <f t="shared" si="87"/>
        <v>25425957566534</v>
      </c>
      <c r="CO151" s="140">
        <f t="shared" si="88"/>
        <v>-9.424777961</v>
      </c>
      <c r="CP151" s="141">
        <f t="shared" si="89"/>
        <v>-9.424777961</v>
      </c>
      <c r="CQ151" s="141">
        <f t="shared" si="90"/>
        <v>-3.141592654</v>
      </c>
      <c r="CR151" s="122">
        <f t="shared" si="91"/>
        <v>3.141592654</v>
      </c>
      <c r="CS151" s="142">
        <f t="shared" si="92"/>
        <v>815532265712316</v>
      </c>
      <c r="CT151" s="130">
        <f t="shared" si="93"/>
        <v>815532265712316</v>
      </c>
      <c r="CU151" s="143">
        <f t="shared" si="94"/>
        <v>-3.26213E+15</v>
      </c>
      <c r="CV151" s="143">
        <f t="shared" si="95"/>
        <v>0.3994955915</v>
      </c>
      <c r="CW151" s="143">
        <f t="shared" si="96"/>
        <v>3.141592654</v>
      </c>
      <c r="CX151" s="124">
        <f t="shared" si="97"/>
        <v>3.26213E+15</v>
      </c>
      <c r="CY151" s="140">
        <f t="shared" si="98"/>
        <v>-9.424777961</v>
      </c>
      <c r="CZ151" s="140">
        <f t="shared" si="99"/>
        <v>0</v>
      </c>
      <c r="DA151" s="141">
        <f t="shared" si="100"/>
        <v>-9.424777961</v>
      </c>
      <c r="DB151" s="141">
        <f t="shared" si="101"/>
        <v>-3.141592654</v>
      </c>
      <c r="DC151" s="122">
        <f t="shared" si="102"/>
        <v>3.141592654</v>
      </c>
      <c r="DD151" s="142">
        <f t="shared" si="103"/>
        <v>157208.0673</v>
      </c>
      <c r="DE151" s="142">
        <f t="shared" si="104"/>
        <v>11856977.9</v>
      </c>
      <c r="DF151" s="130">
        <f t="shared" si="105"/>
        <v>1864012579961</v>
      </c>
      <c r="DG151" s="143">
        <f t="shared" si="106"/>
        <v>-7456050319846</v>
      </c>
      <c r="DH151" s="143">
        <f t="shared" si="107"/>
        <v>0.0009131028158</v>
      </c>
      <c r="DI151" s="143">
        <f t="shared" si="108"/>
        <v>3.141592654</v>
      </c>
      <c r="DJ151" s="124">
        <f t="shared" si="109"/>
        <v>7456050319846</v>
      </c>
      <c r="DK151" s="140">
        <f t="shared" ref="DK151:DM151" si="2586">DK$2*AD151</f>
        <v>-3.141592654</v>
      </c>
      <c r="DL151" s="140">
        <f t="shared" si="2586"/>
        <v>-3.141592654</v>
      </c>
      <c r="DM151" s="140">
        <f t="shared" si="2586"/>
        <v>0</v>
      </c>
      <c r="DN151" s="141">
        <f t="shared" si="111"/>
        <v>-6.283185307</v>
      </c>
      <c r="DO151" s="141">
        <f t="shared" si="112"/>
        <v>0</v>
      </c>
      <c r="DP151" s="122">
        <f t="shared" si="113"/>
        <v>0</v>
      </c>
      <c r="DQ151" s="142">
        <f t="shared" ref="DQ151:DS151" si="2587">POWER(AH151,DQ$2)</f>
        <v>53.970728</v>
      </c>
      <c r="DR151" s="142">
        <f t="shared" si="2587"/>
        <v>93428.71651</v>
      </c>
      <c r="DS151" s="142">
        <f t="shared" si="2587"/>
        <v>11856977.9</v>
      </c>
      <c r="DT151" s="130">
        <f t="shared" si="115"/>
        <v>59787813248500</v>
      </c>
      <c r="DU151" s="143">
        <f t="shared" si="116"/>
        <v>-1.07618E+15</v>
      </c>
      <c r="DV151" s="143">
        <f t="shared" si="117"/>
        <v>0</v>
      </c>
      <c r="DW151" s="143">
        <f t="shared" si="118"/>
        <v>3.141592654</v>
      </c>
      <c r="DX151" s="124">
        <f t="shared" si="119"/>
        <v>1.07618E+15</v>
      </c>
      <c r="DY151" s="140">
        <f t="shared" si="120"/>
        <v>0</v>
      </c>
      <c r="DZ151" s="141">
        <f t="shared" si="121"/>
        <v>0</v>
      </c>
      <c r="EA151" s="141">
        <f t="shared" si="122"/>
        <v>0</v>
      </c>
      <c r="EB151" s="122">
        <f t="shared" si="123"/>
        <v>0</v>
      </c>
      <c r="EC151" s="142">
        <f t="shared" si="124"/>
        <v>140587924906416</v>
      </c>
      <c r="ED151" s="130">
        <f t="shared" si="125"/>
        <v>140587924906416</v>
      </c>
      <c r="EE151" s="143">
        <f t="shared" si="126"/>
        <v>3.79587E+15</v>
      </c>
      <c r="EF151" s="143">
        <f t="shared" si="127"/>
        <v>0</v>
      </c>
      <c r="EG151" s="143">
        <f t="shared" si="128"/>
        <v>0</v>
      </c>
      <c r="EH151" s="124">
        <f t="shared" si="129"/>
        <v>3.79587E+15</v>
      </c>
      <c r="EI151" s="144">
        <f t="shared" ref="EI151:EJ151" si="2588">CK151+CU151+DG151+DU151+EE151</f>
        <v>-575317736735422</v>
      </c>
      <c r="EJ151" s="144">
        <f t="shared" si="2588"/>
        <v>0.4004086943</v>
      </c>
      <c r="EK151" s="144">
        <f t="shared" si="131"/>
        <v>3.141592654</v>
      </c>
      <c r="EL151" s="145">
        <f t="shared" si="132"/>
        <v>575317736735422</v>
      </c>
      <c r="EM151" s="140">
        <f t="shared" si="133"/>
        <v>1.570796327</v>
      </c>
      <c r="EN151" s="141">
        <f t="shared" si="134"/>
        <v>1.570796327</v>
      </c>
      <c r="EO151" s="141">
        <f t="shared" si="135"/>
        <v>1.570796327</v>
      </c>
      <c r="EP151" s="122">
        <f t="shared" si="136"/>
        <v>1.570796327</v>
      </c>
      <c r="EQ151" s="142">
        <f t="shared" si="137"/>
        <v>23985781.97</v>
      </c>
      <c r="ER151" s="130">
        <f t="shared" si="138"/>
        <v>23985781.97</v>
      </c>
      <c r="ES151" s="143">
        <f t="shared" si="139"/>
        <v>0.00000003530587617</v>
      </c>
      <c r="ET151" s="143">
        <f t="shared" si="140"/>
        <v>124633779.1</v>
      </c>
      <c r="EU151" s="143">
        <f t="shared" si="141"/>
        <v>1.570796327</v>
      </c>
      <c r="EV151" s="124">
        <f t="shared" si="142"/>
        <v>124633779.1</v>
      </c>
      <c r="EW151" s="144">
        <f t="shared" ref="EW151:EX151" si="2589">BY151+ES151</f>
        <v>-274442244.5</v>
      </c>
      <c r="EX151" s="144">
        <f t="shared" si="2589"/>
        <v>124633779.1</v>
      </c>
      <c r="EY151" s="144">
        <f t="shared" si="144"/>
        <v>2.715305534</v>
      </c>
      <c r="EZ151" s="145">
        <f t="shared" si="145"/>
        <v>301416861.6</v>
      </c>
      <c r="FA151" s="140">
        <f t="shared" si="146"/>
        <v>0.9051018447</v>
      </c>
      <c r="FB151" s="141">
        <f t="shared" si="147"/>
        <v>0.9051018447</v>
      </c>
      <c r="FC151" s="141">
        <f t="shared" si="148"/>
        <v>0.9051018447</v>
      </c>
      <c r="FD151" s="122">
        <f t="shared" si="149"/>
        <v>0.9051018447</v>
      </c>
      <c r="FE151" s="142">
        <f t="shared" si="150"/>
        <v>670.4851774</v>
      </c>
      <c r="FF151" s="130">
        <f t="shared" si="151"/>
        <v>670.4851774</v>
      </c>
      <c r="FG151" s="143">
        <f t="shared" si="152"/>
        <v>109.5558917</v>
      </c>
      <c r="FH151" s="143">
        <f t="shared" si="153"/>
        <v>139.5136586</v>
      </c>
      <c r="FI151" s="143">
        <f t="shared" si="154"/>
        <v>0.9051018447</v>
      </c>
      <c r="FJ151" s="124">
        <f t="shared" si="155"/>
        <v>177.388146</v>
      </c>
      <c r="FK151" s="140">
        <f t="shared" si="156"/>
        <v>-6.283185307</v>
      </c>
      <c r="FL151" s="141">
        <f t="shared" si="157"/>
        <v>-6.283185307</v>
      </c>
      <c r="FM151" s="141">
        <f t="shared" si="158"/>
        <v>0</v>
      </c>
      <c r="FN151" s="122">
        <f t="shared" si="159"/>
        <v>0</v>
      </c>
      <c r="FO151" s="142">
        <f t="shared" si="160"/>
        <v>2912.839481</v>
      </c>
      <c r="FP151" s="130">
        <f t="shared" si="161"/>
        <v>2912.839481</v>
      </c>
      <c r="FQ151" s="143">
        <f t="shared" si="162"/>
        <v>-2912.839481</v>
      </c>
      <c r="FR151" s="143">
        <f t="shared" si="163"/>
        <v>0</v>
      </c>
      <c r="FS151" s="143">
        <f t="shared" si="164"/>
        <v>3.141592654</v>
      </c>
      <c r="FT151" s="124">
        <f t="shared" si="165"/>
        <v>2912.839481</v>
      </c>
      <c r="FU151" s="144">
        <f t="shared" si="166"/>
        <v>-283198.989</v>
      </c>
      <c r="FV151" s="144">
        <f t="shared" si="167"/>
        <v>0</v>
      </c>
      <c r="FW151" s="144">
        <f t="shared" si="168"/>
        <v>-3.141592654</v>
      </c>
      <c r="FX151" s="145">
        <f t="shared" si="169"/>
        <v>283198.989</v>
      </c>
      <c r="FY151" s="140">
        <f t="shared" si="170"/>
        <v>-3.141592654</v>
      </c>
      <c r="FZ151" s="140">
        <f t="shared" si="171"/>
        <v>-0.9051018447</v>
      </c>
      <c r="GA151" s="141">
        <f t="shared" si="172"/>
        <v>-4.046694498</v>
      </c>
      <c r="GB151" s="141">
        <f t="shared" si="173"/>
        <v>-4.046694498</v>
      </c>
      <c r="GC151" s="122">
        <f t="shared" si="174"/>
        <v>2.236490809</v>
      </c>
      <c r="GD151" s="142">
        <f t="shared" si="175"/>
        <v>283198.989</v>
      </c>
      <c r="GE151" s="142">
        <f t="shared" si="176"/>
        <v>0.005637355272</v>
      </c>
      <c r="GF151" s="130">
        <f t="shared" si="177"/>
        <v>1596.493314</v>
      </c>
      <c r="GG151" s="143">
        <f t="shared" si="178"/>
        <v>-109.5558917</v>
      </c>
      <c r="GH151" s="143">
        <f t="shared" si="179"/>
        <v>139.5136586</v>
      </c>
      <c r="GI151" s="143">
        <f t="shared" si="180"/>
        <v>2.236490809</v>
      </c>
      <c r="GJ151" s="124">
        <f t="shared" si="181"/>
        <v>177.388146</v>
      </c>
      <c r="GK151" s="146">
        <f t="shared" si="182"/>
        <v>-0.5</v>
      </c>
      <c r="GL151" s="127">
        <f t="shared" si="183"/>
        <v>-0.8660254038</v>
      </c>
      <c r="GM151" s="146">
        <f t="shared" si="184"/>
        <v>-2.094395102</v>
      </c>
      <c r="GN151" s="127">
        <f t="shared" si="185"/>
        <v>1</v>
      </c>
      <c r="GO151" s="147">
        <f t="shared" si="186"/>
        <v>-0.5</v>
      </c>
      <c r="GP151" s="128">
        <f t="shared" si="187"/>
        <v>0.8660254038</v>
      </c>
      <c r="GQ151" s="147">
        <f t="shared" si="188"/>
        <v>2.094395102</v>
      </c>
      <c r="GR151" s="128">
        <f t="shared" si="189"/>
        <v>1</v>
      </c>
      <c r="GS151" s="140">
        <f t="shared" si="190"/>
        <v>-2.094395102</v>
      </c>
      <c r="GT151" s="140">
        <f t="shared" si="191"/>
        <v>0.9051018447</v>
      </c>
      <c r="GU151" s="141">
        <f t="shared" si="192"/>
        <v>-1.189293258</v>
      </c>
      <c r="GV151" s="141">
        <f t="shared" si="193"/>
        <v>-1.189293258</v>
      </c>
      <c r="GW151" s="122">
        <f t="shared" si="194"/>
        <v>-1.189293258</v>
      </c>
      <c r="GX151" s="142">
        <f t="shared" si="195"/>
        <v>1</v>
      </c>
      <c r="GY151" s="142">
        <f t="shared" si="196"/>
        <v>177.388146</v>
      </c>
      <c r="GZ151" s="130">
        <f t="shared" si="197"/>
        <v>177.388146</v>
      </c>
      <c r="HA151" s="143">
        <f t="shared" si="198"/>
        <v>66.0444267</v>
      </c>
      <c r="HB151" s="143">
        <f t="shared" si="199"/>
        <v>-164.6350146</v>
      </c>
      <c r="HC151" s="143">
        <f t="shared" si="200"/>
        <v>-1.189293258</v>
      </c>
      <c r="HD151" s="124">
        <f t="shared" si="201"/>
        <v>177.388146</v>
      </c>
      <c r="HE151" s="140">
        <f t="shared" si="202"/>
        <v>2.094395102</v>
      </c>
      <c r="HF151" s="140">
        <f t="shared" si="203"/>
        <v>2.236490809</v>
      </c>
      <c r="HG151" s="141">
        <f t="shared" si="204"/>
        <v>4.330885911</v>
      </c>
      <c r="HH151" s="141">
        <f t="shared" si="205"/>
        <v>4.330885911</v>
      </c>
      <c r="HI151" s="122">
        <f t="shared" si="206"/>
        <v>-1.952299396</v>
      </c>
      <c r="HJ151" s="142">
        <f t="shared" si="207"/>
        <v>1</v>
      </c>
      <c r="HK151" s="142">
        <f t="shared" si="208"/>
        <v>177.388146</v>
      </c>
      <c r="HL151" s="130">
        <f t="shared" si="209"/>
        <v>177.388146</v>
      </c>
      <c r="HM151" s="143">
        <f t="shared" si="210"/>
        <v>-66.0444267</v>
      </c>
      <c r="HN151" s="143">
        <f t="shared" si="211"/>
        <v>-164.6350146</v>
      </c>
      <c r="HO151" s="143">
        <f t="shared" si="212"/>
        <v>-1.952299396</v>
      </c>
      <c r="HP151" s="124">
        <f t="shared" si="213"/>
        <v>177.388146</v>
      </c>
      <c r="HQ151" s="140">
        <f t="shared" si="214"/>
        <v>2.094395102</v>
      </c>
      <c r="HR151" s="140">
        <f t="shared" si="215"/>
        <v>0.9051018447</v>
      </c>
      <c r="HS151" s="141">
        <f t="shared" si="216"/>
        <v>2.999496947</v>
      </c>
      <c r="HT151" s="141">
        <f t="shared" si="217"/>
        <v>2.999496947</v>
      </c>
      <c r="HU151" s="122">
        <f t="shared" si="218"/>
        <v>2.999496947</v>
      </c>
      <c r="HV151" s="142">
        <f t="shared" si="219"/>
        <v>1</v>
      </c>
      <c r="HW151" s="142">
        <f t="shared" si="220"/>
        <v>177.388146</v>
      </c>
      <c r="HX151" s="130">
        <f t="shared" si="221"/>
        <v>177.388146</v>
      </c>
      <c r="HY151" s="143">
        <f t="shared" si="222"/>
        <v>-175.6003184</v>
      </c>
      <c r="HZ151" s="143">
        <f t="shared" si="223"/>
        <v>25.12135601</v>
      </c>
      <c r="IA151" s="143">
        <f t="shared" si="224"/>
        <v>2.999496947</v>
      </c>
      <c r="IB151" s="124">
        <f t="shared" si="225"/>
        <v>177.388146</v>
      </c>
      <c r="IC151" s="140">
        <f t="shared" si="226"/>
        <v>-2.094395102</v>
      </c>
      <c r="ID151" s="140">
        <f t="shared" si="227"/>
        <v>2.236490809</v>
      </c>
      <c r="IE151" s="141">
        <f t="shared" si="228"/>
        <v>0.1420957065</v>
      </c>
      <c r="IF151" s="141">
        <f t="shared" si="229"/>
        <v>0.1420957065</v>
      </c>
      <c r="IG151" s="122">
        <f t="shared" si="230"/>
        <v>0.1420957065</v>
      </c>
      <c r="IH151" s="142">
        <f t="shared" si="231"/>
        <v>1</v>
      </c>
      <c r="II151" s="142">
        <f t="shared" si="232"/>
        <v>177.388146</v>
      </c>
      <c r="IJ151" s="130">
        <f t="shared" si="233"/>
        <v>177.388146</v>
      </c>
      <c r="IK151" s="143">
        <f t="shared" si="234"/>
        <v>175.6003184</v>
      </c>
      <c r="IL151" s="143">
        <f t="shared" si="235"/>
        <v>25.12135601</v>
      </c>
      <c r="IM151" s="143">
        <f t="shared" si="236"/>
        <v>0.1420957065</v>
      </c>
      <c r="IN151" s="124">
        <f t="shared" si="237"/>
        <v>177.388146</v>
      </c>
    </row>
    <row r="152" ht="12.75" customHeight="1">
      <c r="A152" s="129">
        <f>'Cortez Cubic'!AP152</f>
        <v>-0.2187762226</v>
      </c>
      <c r="B152" s="129">
        <f>'Cortez Cubic'!AQ152</f>
        <v>11.21236724</v>
      </c>
      <c r="C152" s="129">
        <f>'Cortez Cubic'!AR152</f>
        <v>4808.062061</v>
      </c>
      <c r="D152" s="129">
        <f>'Cortez Cubic'!AS152</f>
        <v>-319254.4187</v>
      </c>
      <c r="E152" s="129">
        <f t="shared" ref="E152:H152" si="2590">0</f>
        <v>0</v>
      </c>
      <c r="F152" s="129">
        <f t="shared" si="2590"/>
        <v>0</v>
      </c>
      <c r="G152" s="129">
        <f t="shared" si="2590"/>
        <v>0</v>
      </c>
      <c r="H152" s="129">
        <f t="shared" si="2590"/>
        <v>0</v>
      </c>
      <c r="I152" s="110">
        <f>'Cortez Cubic'!I152</f>
        <v>79</v>
      </c>
      <c r="J152" s="130">
        <f t="shared" si="28"/>
        <v>70.89109593</v>
      </c>
      <c r="K152" s="131">
        <f t="shared" si="29"/>
        <v>0</v>
      </c>
      <c r="L152" s="131">
        <f t="shared" si="30"/>
        <v>1</v>
      </c>
      <c r="M152" s="132">
        <f t="shared" si="31"/>
        <v>8.108904072</v>
      </c>
      <c r="N152" s="133">
        <f t="shared" si="32"/>
        <v>63.09803071</v>
      </c>
      <c r="O152" s="134">
        <f t="shared" si="33"/>
        <v>133.9891266</v>
      </c>
      <c r="P152" s="134">
        <f t="shared" si="34"/>
        <v>0</v>
      </c>
      <c r="Q152" s="135">
        <f t="shared" si="35"/>
        <v>70.89109593</v>
      </c>
      <c r="R152" s="135">
        <f t="shared" si="36"/>
        <v>0</v>
      </c>
      <c r="S152" s="136">
        <f t="shared" si="37"/>
        <v>-153.6298302</v>
      </c>
      <c r="T152" s="136">
        <f t="shared" si="38"/>
        <v>0</v>
      </c>
      <c r="U152" s="137">
        <f t="shared" ref="U152:X152" si="2591">ATAN2(A152,E152)</f>
        <v>3.141592654</v>
      </c>
      <c r="V152" s="137">
        <f t="shared" si="2591"/>
        <v>0</v>
      </c>
      <c r="W152" s="137">
        <f t="shared" si="2591"/>
        <v>0</v>
      </c>
      <c r="X152" s="137">
        <f t="shared" si="2591"/>
        <v>3.141592654</v>
      </c>
      <c r="Y152" s="137">
        <f t="shared" ref="Y152:AB152" si="2592">SQRT(POWER(A152,2)+POWER(E152,2))</f>
        <v>0.2187762226</v>
      </c>
      <c r="Z152" s="137">
        <f t="shared" si="2592"/>
        <v>11.21236724</v>
      </c>
      <c r="AA152" s="137">
        <f t="shared" si="2592"/>
        <v>4808.062061</v>
      </c>
      <c r="AB152" s="137">
        <f t="shared" si="2592"/>
        <v>319254.4187</v>
      </c>
      <c r="AC152" s="138">
        <f t="shared" ref="AC152:AF152" si="2593">U152-$U152</f>
        <v>0</v>
      </c>
      <c r="AD152" s="138">
        <f t="shared" si="2593"/>
        <v>-3.141592654</v>
      </c>
      <c r="AE152" s="138">
        <f t="shared" si="2593"/>
        <v>-3.141592654</v>
      </c>
      <c r="AF152" s="138">
        <f t="shared" si="2593"/>
        <v>0</v>
      </c>
      <c r="AG152" s="138">
        <f t="shared" ref="AG152:AJ152" si="2594">Y152/$Y152</f>
        <v>1</v>
      </c>
      <c r="AH152" s="138">
        <f t="shared" si="2594"/>
        <v>51.25039232</v>
      </c>
      <c r="AI152" s="138">
        <f t="shared" si="2594"/>
        <v>21977.07778</v>
      </c>
      <c r="AJ152" s="138">
        <f t="shared" si="2594"/>
        <v>1459273.841</v>
      </c>
      <c r="AK152" s="139">
        <f t="shared" ref="AK152:AN152" si="2595">AG152*COS(AC152)</f>
        <v>1</v>
      </c>
      <c r="AL152" s="139">
        <f t="shared" si="2595"/>
        <v>-51.25039232</v>
      </c>
      <c r="AM152" s="139">
        <f t="shared" si="2595"/>
        <v>-21977.07778</v>
      </c>
      <c r="AN152" s="139">
        <f t="shared" si="2595"/>
        <v>1459273.841</v>
      </c>
      <c r="AO152" s="129">
        <f t="shared" ref="AO152:AR152" si="2596">AG152*SIN(AC152)</f>
        <v>0</v>
      </c>
      <c r="AP152" s="129">
        <f t="shared" si="2596"/>
        <v>0</v>
      </c>
      <c r="AQ152" s="129">
        <f t="shared" si="2596"/>
        <v>0</v>
      </c>
      <c r="AR152" s="129">
        <f t="shared" si="2596"/>
        <v>0</v>
      </c>
      <c r="AS152" s="140">
        <f t="shared" si="45"/>
        <v>-9.424777961</v>
      </c>
      <c r="AT152" s="141">
        <f t="shared" si="46"/>
        <v>-9.424777961</v>
      </c>
      <c r="AU152" s="141">
        <f t="shared" si="47"/>
        <v>-3.141592654</v>
      </c>
      <c r="AV152" s="122">
        <f t="shared" si="48"/>
        <v>3.141592654</v>
      </c>
      <c r="AW152" s="142">
        <f t="shared" si="49"/>
        <v>134614.4195</v>
      </c>
      <c r="AX152" s="130">
        <f t="shared" si="50"/>
        <v>134614.4195</v>
      </c>
      <c r="AY152" s="143">
        <f t="shared" si="51"/>
        <v>269228.839</v>
      </c>
      <c r="AZ152" s="143">
        <f t="shared" si="52"/>
        <v>0</v>
      </c>
      <c r="BA152" s="143">
        <f t="shared" si="53"/>
        <v>0</v>
      </c>
      <c r="BB152" s="124">
        <f t="shared" si="54"/>
        <v>269228.839</v>
      </c>
      <c r="BC152" s="140">
        <f t="shared" ref="BC152:BD152" si="2597">BC$2*AD152</f>
        <v>-3.141592654</v>
      </c>
      <c r="BD152" s="140">
        <f t="shared" si="2597"/>
        <v>-3.141592654</v>
      </c>
      <c r="BE152" s="141">
        <f t="shared" si="56"/>
        <v>-6.283185307</v>
      </c>
      <c r="BF152" s="141">
        <f t="shared" si="57"/>
        <v>0</v>
      </c>
      <c r="BG152" s="122">
        <f t="shared" si="58"/>
        <v>0</v>
      </c>
      <c r="BH152" s="142">
        <f t="shared" ref="BH152:BI152" si="2598">POWER(AH152,BH$2)</f>
        <v>51.25039232</v>
      </c>
      <c r="BI152" s="142">
        <f t="shared" si="2598"/>
        <v>21977.07778</v>
      </c>
      <c r="BJ152" s="130">
        <f t="shared" si="60"/>
        <v>1126333.859</v>
      </c>
      <c r="BK152" s="143">
        <f t="shared" si="61"/>
        <v>10137004.73</v>
      </c>
      <c r="BL152" s="143">
        <f t="shared" si="62"/>
        <v>0</v>
      </c>
      <c r="BM152" s="143">
        <f t="shared" si="63"/>
        <v>0</v>
      </c>
      <c r="BN152" s="124">
        <f t="shared" si="64"/>
        <v>10137004.73</v>
      </c>
      <c r="BO152" s="140">
        <f t="shared" si="65"/>
        <v>0</v>
      </c>
      <c r="BP152" s="141">
        <f t="shared" si="66"/>
        <v>0</v>
      </c>
      <c r="BQ152" s="141">
        <f t="shared" si="67"/>
        <v>0</v>
      </c>
      <c r="BR152" s="122">
        <f t="shared" si="68"/>
        <v>0</v>
      </c>
      <c r="BS152" s="142">
        <f t="shared" si="69"/>
        <v>1459273.841</v>
      </c>
      <c r="BT152" s="130">
        <f t="shared" si="70"/>
        <v>1459273.841</v>
      </c>
      <c r="BU152" s="143">
        <f t="shared" si="71"/>
        <v>-39400393.7</v>
      </c>
      <c r="BV152" s="143">
        <f t="shared" si="72"/>
        <v>0</v>
      </c>
      <c r="BW152" s="143">
        <f t="shared" si="73"/>
        <v>3.141592654</v>
      </c>
      <c r="BX152" s="124">
        <f t="shared" si="74"/>
        <v>39400393.7</v>
      </c>
      <c r="BY152" s="144">
        <f t="shared" ref="BY152:BZ152" si="2599">AY152+BK152+BU152</f>
        <v>-28994160.14</v>
      </c>
      <c r="BZ152" s="144">
        <f t="shared" si="2599"/>
        <v>0</v>
      </c>
      <c r="CA152" s="144">
        <f t="shared" si="76"/>
        <v>-3.141592654</v>
      </c>
      <c r="CB152" s="145">
        <f t="shared" si="77"/>
        <v>28994160.14</v>
      </c>
      <c r="CC152" s="140">
        <f t="shared" ref="CC152:CD152" si="2600">CC$2*AD152</f>
        <v>-6.283185307</v>
      </c>
      <c r="CD152" s="140">
        <f t="shared" si="2600"/>
        <v>-6.283185307</v>
      </c>
      <c r="CE152" s="141">
        <f t="shared" si="79"/>
        <v>-12.56637061</v>
      </c>
      <c r="CF152" s="141">
        <f t="shared" si="80"/>
        <v>0</v>
      </c>
      <c r="CG152" s="122">
        <f t="shared" si="81"/>
        <v>0</v>
      </c>
      <c r="CH152" s="142">
        <f t="shared" ref="CH152:CI152" si="2601">POWER(AH152,CH$2)</f>
        <v>2626.602713</v>
      </c>
      <c r="CI152" s="142">
        <f t="shared" si="2601"/>
        <v>482991947.9</v>
      </c>
      <c r="CJ152" s="130">
        <f t="shared" si="83"/>
        <v>1268627960917</v>
      </c>
      <c r="CK152" s="143">
        <f t="shared" si="84"/>
        <v>-1268627960917</v>
      </c>
      <c r="CL152" s="143">
        <f t="shared" si="85"/>
        <v>0</v>
      </c>
      <c r="CM152" s="143">
        <f t="shared" si="86"/>
        <v>3.141592654</v>
      </c>
      <c r="CN152" s="124">
        <f t="shared" si="87"/>
        <v>1268627960917</v>
      </c>
      <c r="CO152" s="140">
        <f t="shared" si="88"/>
        <v>-9.424777961</v>
      </c>
      <c r="CP152" s="141">
        <f t="shared" si="89"/>
        <v>-9.424777961</v>
      </c>
      <c r="CQ152" s="141">
        <f t="shared" si="90"/>
        <v>-3.141592654</v>
      </c>
      <c r="CR152" s="122">
        <f t="shared" si="91"/>
        <v>3.141592654</v>
      </c>
      <c r="CS152" s="142">
        <f t="shared" si="92"/>
        <v>10614751609329</v>
      </c>
      <c r="CT152" s="130">
        <f t="shared" si="93"/>
        <v>10614751609329</v>
      </c>
      <c r="CU152" s="143">
        <f t="shared" si="94"/>
        <v>-42459006437315</v>
      </c>
      <c r="CV152" s="143">
        <f t="shared" si="95"/>
        <v>0.005199728633</v>
      </c>
      <c r="CW152" s="143">
        <f t="shared" si="96"/>
        <v>3.141592654</v>
      </c>
      <c r="CX152" s="124">
        <f t="shared" si="97"/>
        <v>42459006437315</v>
      </c>
      <c r="CY152" s="140">
        <f t="shared" si="98"/>
        <v>-9.424777961</v>
      </c>
      <c r="CZ152" s="140">
        <f t="shared" si="99"/>
        <v>0</v>
      </c>
      <c r="DA152" s="141">
        <f t="shared" si="100"/>
        <v>-9.424777961</v>
      </c>
      <c r="DB152" s="141">
        <f t="shared" si="101"/>
        <v>-3.141592654</v>
      </c>
      <c r="DC152" s="122">
        <f t="shared" si="102"/>
        <v>3.141592654</v>
      </c>
      <c r="DD152" s="142">
        <f t="shared" si="103"/>
        <v>134614.4195</v>
      </c>
      <c r="DE152" s="142">
        <f t="shared" si="104"/>
        <v>1459273.841</v>
      </c>
      <c r="DF152" s="130">
        <f t="shared" si="105"/>
        <v>196439301019</v>
      </c>
      <c r="DG152" s="143">
        <f t="shared" si="106"/>
        <v>-785757204077</v>
      </c>
      <c r="DH152" s="143">
        <f t="shared" si="107"/>
        <v>0.00009622750449</v>
      </c>
      <c r="DI152" s="143">
        <f t="shared" si="108"/>
        <v>3.141592654</v>
      </c>
      <c r="DJ152" s="124">
        <f t="shared" si="109"/>
        <v>785757204077</v>
      </c>
      <c r="DK152" s="140">
        <f t="shared" ref="DK152:DM152" si="2602">DK$2*AD152</f>
        <v>-3.141592654</v>
      </c>
      <c r="DL152" s="140">
        <f t="shared" si="2602"/>
        <v>-3.141592654</v>
      </c>
      <c r="DM152" s="140">
        <f t="shared" si="2602"/>
        <v>0</v>
      </c>
      <c r="DN152" s="141">
        <f t="shared" si="111"/>
        <v>-6.283185307</v>
      </c>
      <c r="DO152" s="141">
        <f t="shared" si="112"/>
        <v>0</v>
      </c>
      <c r="DP152" s="122">
        <f t="shared" si="113"/>
        <v>0</v>
      </c>
      <c r="DQ152" s="142">
        <f t="shared" ref="DQ152:DS152" si="2603">POWER(AH152,DQ$2)</f>
        <v>51.25039232</v>
      </c>
      <c r="DR152" s="142">
        <f t="shared" si="2603"/>
        <v>21977.07778</v>
      </c>
      <c r="DS152" s="142">
        <f t="shared" si="2603"/>
        <v>1459273.841</v>
      </c>
      <c r="DT152" s="130">
        <f t="shared" si="115"/>
        <v>1643629535899</v>
      </c>
      <c r="DU152" s="143">
        <f t="shared" si="116"/>
        <v>-29585331646178</v>
      </c>
      <c r="DV152" s="143">
        <f t="shared" si="117"/>
        <v>0</v>
      </c>
      <c r="DW152" s="143">
        <f t="shared" si="118"/>
        <v>3.141592654</v>
      </c>
      <c r="DX152" s="124">
        <f t="shared" si="119"/>
        <v>29585331646178</v>
      </c>
      <c r="DY152" s="140">
        <f t="shared" si="120"/>
        <v>0</v>
      </c>
      <c r="DZ152" s="141">
        <f t="shared" si="121"/>
        <v>0</v>
      </c>
      <c r="EA152" s="141">
        <f t="shared" si="122"/>
        <v>0</v>
      </c>
      <c r="EB152" s="122">
        <f t="shared" si="123"/>
        <v>0</v>
      </c>
      <c r="EC152" s="142">
        <f t="shared" si="124"/>
        <v>2129480142725</v>
      </c>
      <c r="ED152" s="130">
        <f t="shared" si="125"/>
        <v>2129480142725</v>
      </c>
      <c r="EE152" s="143">
        <f t="shared" si="126"/>
        <v>57495963853583</v>
      </c>
      <c r="EF152" s="143">
        <f t="shared" si="127"/>
        <v>0</v>
      </c>
      <c r="EG152" s="143">
        <f t="shared" si="128"/>
        <v>0</v>
      </c>
      <c r="EH152" s="124">
        <f t="shared" si="129"/>
        <v>57495963853583</v>
      </c>
      <c r="EI152" s="144">
        <f t="shared" ref="EI152:EJ152" si="2604">CK152+CU152+DG152+DU152+EE152</f>
        <v>-16602759394905</v>
      </c>
      <c r="EJ152" s="144">
        <f t="shared" si="2604"/>
        <v>0.005295956137</v>
      </c>
      <c r="EK152" s="144">
        <f t="shared" si="131"/>
        <v>3.141592654</v>
      </c>
      <c r="EL152" s="145">
        <f t="shared" si="132"/>
        <v>16602759394905</v>
      </c>
      <c r="EM152" s="140">
        <f t="shared" si="133"/>
        <v>1.570796327</v>
      </c>
      <c r="EN152" s="141">
        <f t="shared" si="134"/>
        <v>1.570796327</v>
      </c>
      <c r="EO152" s="141">
        <f t="shared" si="135"/>
        <v>1.570796327</v>
      </c>
      <c r="EP152" s="122">
        <f t="shared" si="136"/>
        <v>1.570796327</v>
      </c>
      <c r="EQ152" s="142">
        <f t="shared" si="137"/>
        <v>4074648.377</v>
      </c>
      <c r="ER152" s="130">
        <f t="shared" si="138"/>
        <v>4074648.377</v>
      </c>
      <c r="ES152" s="143">
        <f t="shared" si="139"/>
        <v>0.000000001296441352</v>
      </c>
      <c r="ET152" s="143">
        <f t="shared" si="140"/>
        <v>21172494.04</v>
      </c>
      <c r="EU152" s="143">
        <f t="shared" si="141"/>
        <v>1.570796327</v>
      </c>
      <c r="EV152" s="124">
        <f t="shared" si="142"/>
        <v>21172494.04</v>
      </c>
      <c r="EW152" s="144">
        <f t="shared" ref="EW152:EX152" si="2605">BY152+ES152</f>
        <v>-28994160.14</v>
      </c>
      <c r="EX152" s="144">
        <f t="shared" si="2605"/>
        <v>21172494.04</v>
      </c>
      <c r="EY152" s="144">
        <f t="shared" si="144"/>
        <v>2.51086288</v>
      </c>
      <c r="EZ152" s="145">
        <f t="shared" si="145"/>
        <v>35901752.41</v>
      </c>
      <c r="FA152" s="140">
        <f t="shared" si="146"/>
        <v>0.8369542934</v>
      </c>
      <c r="FB152" s="141">
        <f t="shared" si="147"/>
        <v>0.8369542934</v>
      </c>
      <c r="FC152" s="141">
        <f t="shared" si="148"/>
        <v>0.8369542934</v>
      </c>
      <c r="FD152" s="122">
        <f t="shared" si="149"/>
        <v>0.8369542934</v>
      </c>
      <c r="FE152" s="142">
        <f t="shared" si="150"/>
        <v>329.8920749</v>
      </c>
      <c r="FF152" s="130">
        <f t="shared" si="151"/>
        <v>329.8920749</v>
      </c>
      <c r="FG152" s="143">
        <f t="shared" si="152"/>
        <v>58.45283127</v>
      </c>
      <c r="FH152" s="143">
        <f t="shared" si="153"/>
        <v>64.81360858</v>
      </c>
      <c r="FI152" s="143">
        <f t="shared" si="154"/>
        <v>0.8369542934</v>
      </c>
      <c r="FJ152" s="124">
        <f t="shared" si="155"/>
        <v>87.27850446</v>
      </c>
      <c r="FK152" s="140">
        <f t="shared" si="156"/>
        <v>-6.283185307</v>
      </c>
      <c r="FL152" s="141">
        <f t="shared" si="157"/>
        <v>-6.283185307</v>
      </c>
      <c r="FM152" s="141">
        <f t="shared" si="158"/>
        <v>0</v>
      </c>
      <c r="FN152" s="122">
        <f t="shared" si="159"/>
        <v>0</v>
      </c>
      <c r="FO152" s="142">
        <f t="shared" si="160"/>
        <v>2626.602713</v>
      </c>
      <c r="FP152" s="130">
        <f t="shared" si="161"/>
        <v>2626.602713</v>
      </c>
      <c r="FQ152" s="143">
        <f t="shared" si="162"/>
        <v>-2626.602713</v>
      </c>
      <c r="FR152" s="143">
        <f t="shared" si="163"/>
        <v>0</v>
      </c>
      <c r="FS152" s="143">
        <f t="shared" si="164"/>
        <v>3.141592654</v>
      </c>
      <c r="FT152" s="124">
        <f t="shared" si="165"/>
        <v>2626.602713</v>
      </c>
      <c r="FU152" s="144">
        <f t="shared" si="166"/>
        <v>-68557.83607</v>
      </c>
      <c r="FV152" s="144">
        <f t="shared" si="167"/>
        <v>0</v>
      </c>
      <c r="FW152" s="144">
        <f t="shared" si="168"/>
        <v>-3.141592654</v>
      </c>
      <c r="FX152" s="145">
        <f t="shared" si="169"/>
        <v>68557.83607</v>
      </c>
      <c r="FY152" s="140">
        <f t="shared" si="170"/>
        <v>-3.141592654</v>
      </c>
      <c r="FZ152" s="140">
        <f t="shared" si="171"/>
        <v>-0.8369542934</v>
      </c>
      <c r="GA152" s="141">
        <f t="shared" si="172"/>
        <v>-3.978546947</v>
      </c>
      <c r="GB152" s="141">
        <f t="shared" si="173"/>
        <v>-3.978546947</v>
      </c>
      <c r="GC152" s="122">
        <f t="shared" si="174"/>
        <v>2.30463836</v>
      </c>
      <c r="GD152" s="142">
        <f t="shared" si="175"/>
        <v>68557.83607</v>
      </c>
      <c r="GE152" s="142">
        <f t="shared" si="176"/>
        <v>0.01145757488</v>
      </c>
      <c r="GF152" s="130">
        <f t="shared" si="177"/>
        <v>785.5065401</v>
      </c>
      <c r="GG152" s="143">
        <f t="shared" si="178"/>
        <v>-58.45283127</v>
      </c>
      <c r="GH152" s="143">
        <f t="shared" si="179"/>
        <v>64.81360858</v>
      </c>
      <c r="GI152" s="143">
        <f t="shared" si="180"/>
        <v>2.30463836</v>
      </c>
      <c r="GJ152" s="124">
        <f t="shared" si="181"/>
        <v>87.27850446</v>
      </c>
      <c r="GK152" s="146">
        <f t="shared" si="182"/>
        <v>-0.5</v>
      </c>
      <c r="GL152" s="127">
        <f t="shared" si="183"/>
        <v>-0.8660254038</v>
      </c>
      <c r="GM152" s="146">
        <f t="shared" si="184"/>
        <v>-2.094395102</v>
      </c>
      <c r="GN152" s="127">
        <f t="shared" si="185"/>
        <v>1</v>
      </c>
      <c r="GO152" s="147">
        <f t="shared" si="186"/>
        <v>-0.5</v>
      </c>
      <c r="GP152" s="128">
        <f t="shared" si="187"/>
        <v>0.8660254038</v>
      </c>
      <c r="GQ152" s="147">
        <f t="shared" si="188"/>
        <v>2.094395102</v>
      </c>
      <c r="GR152" s="128">
        <f t="shared" si="189"/>
        <v>1</v>
      </c>
      <c r="GS152" s="140">
        <f t="shared" si="190"/>
        <v>-2.094395102</v>
      </c>
      <c r="GT152" s="140">
        <f t="shared" si="191"/>
        <v>0.8369542934</v>
      </c>
      <c r="GU152" s="141">
        <f t="shared" si="192"/>
        <v>-1.257440809</v>
      </c>
      <c r="GV152" s="141">
        <f t="shared" si="193"/>
        <v>-1.257440809</v>
      </c>
      <c r="GW152" s="122">
        <f t="shared" si="194"/>
        <v>-1.257440809</v>
      </c>
      <c r="GX152" s="142">
        <f t="shared" si="195"/>
        <v>1</v>
      </c>
      <c r="GY152" s="142">
        <f t="shared" si="196"/>
        <v>87.27850446</v>
      </c>
      <c r="GZ152" s="130">
        <f t="shared" si="197"/>
        <v>87.27850446</v>
      </c>
      <c r="HA152" s="143">
        <f t="shared" si="198"/>
        <v>26.90381591</v>
      </c>
      <c r="HB152" s="143">
        <f t="shared" si="199"/>
        <v>-83.02844109</v>
      </c>
      <c r="HC152" s="143">
        <f t="shared" si="200"/>
        <v>-1.257440809</v>
      </c>
      <c r="HD152" s="124">
        <f t="shared" si="201"/>
        <v>87.27850446</v>
      </c>
      <c r="HE152" s="140">
        <f t="shared" si="202"/>
        <v>2.094395102</v>
      </c>
      <c r="HF152" s="140">
        <f t="shared" si="203"/>
        <v>2.30463836</v>
      </c>
      <c r="HG152" s="141">
        <f t="shared" si="204"/>
        <v>4.399033463</v>
      </c>
      <c r="HH152" s="141">
        <f t="shared" si="205"/>
        <v>4.399033463</v>
      </c>
      <c r="HI152" s="122">
        <f t="shared" si="206"/>
        <v>-1.884151845</v>
      </c>
      <c r="HJ152" s="142">
        <f t="shared" si="207"/>
        <v>1</v>
      </c>
      <c r="HK152" s="142">
        <f t="shared" si="208"/>
        <v>87.27850446</v>
      </c>
      <c r="HL152" s="130">
        <f t="shared" si="209"/>
        <v>87.27850446</v>
      </c>
      <c r="HM152" s="143">
        <f t="shared" si="210"/>
        <v>-26.90381591</v>
      </c>
      <c r="HN152" s="143">
        <f t="shared" si="211"/>
        <v>-83.02844109</v>
      </c>
      <c r="HO152" s="143">
        <f t="shared" si="212"/>
        <v>-1.884151845</v>
      </c>
      <c r="HP152" s="124">
        <f t="shared" si="213"/>
        <v>87.27850446</v>
      </c>
      <c r="HQ152" s="140">
        <f t="shared" si="214"/>
        <v>2.094395102</v>
      </c>
      <c r="HR152" s="140">
        <f t="shared" si="215"/>
        <v>0.8369542934</v>
      </c>
      <c r="HS152" s="141">
        <f t="shared" si="216"/>
        <v>2.931349396</v>
      </c>
      <c r="HT152" s="141">
        <f t="shared" si="217"/>
        <v>2.931349396</v>
      </c>
      <c r="HU152" s="122">
        <f t="shared" si="218"/>
        <v>2.931349396</v>
      </c>
      <c r="HV152" s="142">
        <f t="shared" si="219"/>
        <v>1</v>
      </c>
      <c r="HW152" s="142">
        <f t="shared" si="220"/>
        <v>87.27850446</v>
      </c>
      <c r="HX152" s="130">
        <f t="shared" si="221"/>
        <v>87.27850446</v>
      </c>
      <c r="HY152" s="143">
        <f t="shared" si="222"/>
        <v>-85.35664718</v>
      </c>
      <c r="HZ152" s="143">
        <f t="shared" si="223"/>
        <v>18.21483251</v>
      </c>
      <c r="IA152" s="143">
        <f t="shared" si="224"/>
        <v>2.931349396</v>
      </c>
      <c r="IB152" s="124">
        <f t="shared" si="225"/>
        <v>87.27850446</v>
      </c>
      <c r="IC152" s="140">
        <f t="shared" si="226"/>
        <v>-2.094395102</v>
      </c>
      <c r="ID152" s="140">
        <f t="shared" si="227"/>
        <v>2.30463836</v>
      </c>
      <c r="IE152" s="141">
        <f t="shared" si="228"/>
        <v>0.2102432578</v>
      </c>
      <c r="IF152" s="141">
        <f t="shared" si="229"/>
        <v>0.2102432578</v>
      </c>
      <c r="IG152" s="122">
        <f t="shared" si="230"/>
        <v>0.2102432578</v>
      </c>
      <c r="IH152" s="142">
        <f t="shared" si="231"/>
        <v>1</v>
      </c>
      <c r="II152" s="142">
        <f t="shared" si="232"/>
        <v>87.27850446</v>
      </c>
      <c r="IJ152" s="130">
        <f t="shared" si="233"/>
        <v>87.27850446</v>
      </c>
      <c r="IK152" s="143">
        <f t="shared" si="234"/>
        <v>85.35664718</v>
      </c>
      <c r="IL152" s="143">
        <f t="shared" si="235"/>
        <v>18.21483251</v>
      </c>
      <c r="IM152" s="143">
        <f t="shared" si="236"/>
        <v>0.2102432578</v>
      </c>
      <c r="IN152" s="124">
        <f t="shared" si="237"/>
        <v>87.27850446</v>
      </c>
    </row>
    <row r="153" ht="12.75" customHeight="1">
      <c r="A153" s="129">
        <f>'Cortez Cubic'!AP153</f>
        <v>-0.2187762226</v>
      </c>
      <c r="B153" s="129">
        <f>'Cortez Cubic'!AQ153</f>
        <v>-0.2511078479</v>
      </c>
      <c r="C153" s="129">
        <f>'Cortez Cubic'!AR153</f>
        <v>1272.341075</v>
      </c>
      <c r="D153" s="129">
        <f>'Cortez Cubic'!AS153</f>
        <v>-38586.28559</v>
      </c>
      <c r="E153" s="129">
        <f t="shared" ref="E153:H153" si="2606">0</f>
        <v>0</v>
      </c>
      <c r="F153" s="129">
        <f t="shared" si="2606"/>
        <v>0</v>
      </c>
      <c r="G153" s="129">
        <f t="shared" si="2606"/>
        <v>0</v>
      </c>
      <c r="H153" s="129">
        <f t="shared" si="2606"/>
        <v>0</v>
      </c>
      <c r="I153" s="110">
        <f>'Cortez Cubic'!I153</f>
        <v>52</v>
      </c>
      <c r="J153" s="130">
        <f t="shared" si="28"/>
        <v>43.87233564</v>
      </c>
      <c r="K153" s="131">
        <f t="shared" si="29"/>
        <v>1</v>
      </c>
      <c r="L153" s="131">
        <f t="shared" si="30"/>
        <v>0</v>
      </c>
      <c r="M153" s="132">
        <f t="shared" si="31"/>
        <v>8.127664362</v>
      </c>
      <c r="N153" s="133">
        <f t="shared" si="32"/>
        <v>0</v>
      </c>
      <c r="O153" s="134">
        <f t="shared" si="33"/>
        <v>43.87233564</v>
      </c>
      <c r="P153" s="134">
        <f t="shared" si="34"/>
        <v>-7.70313236</v>
      </c>
      <c r="Q153" s="135">
        <f t="shared" si="35"/>
        <v>43.87233564</v>
      </c>
      <c r="R153" s="135">
        <f t="shared" si="36"/>
        <v>7.70313236</v>
      </c>
      <c r="S153" s="136">
        <f t="shared" si="37"/>
        <v>-88.89245528</v>
      </c>
      <c r="T153" s="136">
        <f t="shared" si="38"/>
        <v>0</v>
      </c>
      <c r="U153" s="137">
        <f t="shared" ref="U153:X153" si="2607">ATAN2(A153,E153)</f>
        <v>3.141592654</v>
      </c>
      <c r="V153" s="137">
        <f t="shared" si="2607"/>
        <v>3.141592654</v>
      </c>
      <c r="W153" s="137">
        <f t="shared" si="2607"/>
        <v>0</v>
      </c>
      <c r="X153" s="137">
        <f t="shared" si="2607"/>
        <v>3.141592654</v>
      </c>
      <c r="Y153" s="137">
        <f t="shared" ref="Y153:AB153" si="2608">SQRT(POWER(A153,2)+POWER(E153,2))</f>
        <v>0.2187762226</v>
      </c>
      <c r="Z153" s="137">
        <f t="shared" si="2608"/>
        <v>0.2511078479</v>
      </c>
      <c r="AA153" s="137">
        <f t="shared" si="2608"/>
        <v>1272.341075</v>
      </c>
      <c r="AB153" s="137">
        <f t="shared" si="2608"/>
        <v>38586.28559</v>
      </c>
      <c r="AC153" s="138">
        <f t="shared" ref="AC153:AF153" si="2609">U153-$U153</f>
        <v>0</v>
      </c>
      <c r="AD153" s="138">
        <f t="shared" si="2609"/>
        <v>0</v>
      </c>
      <c r="AE153" s="138">
        <f t="shared" si="2609"/>
        <v>-3.141592654</v>
      </c>
      <c r="AF153" s="138">
        <f t="shared" si="2609"/>
        <v>0</v>
      </c>
      <c r="AG153" s="138">
        <f t="shared" ref="AG153:AJ153" si="2610">Y153/$Y153</f>
        <v>1</v>
      </c>
      <c r="AH153" s="138">
        <f t="shared" si="2610"/>
        <v>1.147784</v>
      </c>
      <c r="AI153" s="138">
        <f t="shared" si="2610"/>
        <v>5815.719185</v>
      </c>
      <c r="AJ153" s="138">
        <f t="shared" si="2610"/>
        <v>176373.3057</v>
      </c>
      <c r="AK153" s="139">
        <f t="shared" ref="AK153:AN153" si="2611">AG153*COS(AC153)</f>
        <v>1</v>
      </c>
      <c r="AL153" s="139">
        <f t="shared" si="2611"/>
        <v>1.147784</v>
      </c>
      <c r="AM153" s="139">
        <f t="shared" si="2611"/>
        <v>-5815.719185</v>
      </c>
      <c r="AN153" s="139">
        <f t="shared" si="2611"/>
        <v>176373.3057</v>
      </c>
      <c r="AO153" s="129">
        <f t="shared" ref="AO153:AR153" si="2612">AG153*SIN(AC153)</f>
        <v>0</v>
      </c>
      <c r="AP153" s="129">
        <f t="shared" si="2612"/>
        <v>0</v>
      </c>
      <c r="AQ153" s="129">
        <f t="shared" si="2612"/>
        <v>0</v>
      </c>
      <c r="AR153" s="129">
        <f t="shared" si="2612"/>
        <v>0</v>
      </c>
      <c r="AS153" s="140">
        <f t="shared" si="45"/>
        <v>0</v>
      </c>
      <c r="AT153" s="141">
        <f t="shared" si="46"/>
        <v>0</v>
      </c>
      <c r="AU153" s="141">
        <f t="shared" si="47"/>
        <v>0</v>
      </c>
      <c r="AV153" s="122">
        <f t="shared" si="48"/>
        <v>0</v>
      </c>
      <c r="AW153" s="142">
        <f t="shared" si="49"/>
        <v>1.512099951</v>
      </c>
      <c r="AX153" s="130">
        <f t="shared" si="50"/>
        <v>1.512099951</v>
      </c>
      <c r="AY153" s="143">
        <f t="shared" si="51"/>
        <v>-3.024199902</v>
      </c>
      <c r="AZ153" s="143">
        <f t="shared" si="52"/>
        <v>0</v>
      </c>
      <c r="BA153" s="143">
        <f t="shared" si="53"/>
        <v>3.141592654</v>
      </c>
      <c r="BB153" s="124">
        <f t="shared" si="54"/>
        <v>3.024199902</v>
      </c>
      <c r="BC153" s="140">
        <f t="shared" ref="BC153:BD153" si="2613">BC$2*AD153</f>
        <v>0</v>
      </c>
      <c r="BD153" s="140">
        <f t="shared" si="2613"/>
        <v>-3.141592654</v>
      </c>
      <c r="BE153" s="141">
        <f t="shared" si="56"/>
        <v>-3.141592654</v>
      </c>
      <c r="BF153" s="141">
        <f t="shared" si="57"/>
        <v>-3.141592654</v>
      </c>
      <c r="BG153" s="122">
        <f t="shared" si="58"/>
        <v>3.141592654</v>
      </c>
      <c r="BH153" s="142">
        <f t="shared" ref="BH153:BI153" si="2614">POWER(AH153,BH$2)</f>
        <v>1.147784</v>
      </c>
      <c r="BI153" s="142">
        <f t="shared" si="2614"/>
        <v>5815.719185</v>
      </c>
      <c r="BJ153" s="130">
        <f t="shared" si="60"/>
        <v>6675.189429</v>
      </c>
      <c r="BK153" s="143">
        <f t="shared" si="61"/>
        <v>-60076.70486</v>
      </c>
      <c r="BL153" s="143">
        <f t="shared" si="62"/>
        <v>0</v>
      </c>
      <c r="BM153" s="143">
        <f t="shared" si="63"/>
        <v>3.141592654</v>
      </c>
      <c r="BN153" s="124">
        <f t="shared" si="64"/>
        <v>60076.70486</v>
      </c>
      <c r="BO153" s="140">
        <f t="shared" si="65"/>
        <v>0</v>
      </c>
      <c r="BP153" s="141">
        <f t="shared" si="66"/>
        <v>0</v>
      </c>
      <c r="BQ153" s="141">
        <f t="shared" si="67"/>
        <v>0</v>
      </c>
      <c r="BR153" s="122">
        <f t="shared" si="68"/>
        <v>0</v>
      </c>
      <c r="BS153" s="142">
        <f t="shared" si="69"/>
        <v>176373.3057</v>
      </c>
      <c r="BT153" s="130">
        <f t="shared" si="70"/>
        <v>176373.3057</v>
      </c>
      <c r="BU153" s="143">
        <f t="shared" si="71"/>
        <v>-4762079.254</v>
      </c>
      <c r="BV153" s="143">
        <f t="shared" si="72"/>
        <v>0</v>
      </c>
      <c r="BW153" s="143">
        <f t="shared" si="73"/>
        <v>3.141592654</v>
      </c>
      <c r="BX153" s="124">
        <f t="shared" si="74"/>
        <v>4762079.254</v>
      </c>
      <c r="BY153" s="144">
        <f t="shared" ref="BY153:BZ153" si="2615">AY153+BK153+BU153</f>
        <v>-4822158.983</v>
      </c>
      <c r="BZ153" s="144">
        <f t="shared" si="2615"/>
        <v>0</v>
      </c>
      <c r="CA153" s="144">
        <f t="shared" si="76"/>
        <v>3.141592654</v>
      </c>
      <c r="CB153" s="145">
        <f t="shared" si="77"/>
        <v>4822158.983</v>
      </c>
      <c r="CC153" s="140">
        <f t="shared" ref="CC153:CD153" si="2616">CC$2*AD153</f>
        <v>0</v>
      </c>
      <c r="CD153" s="140">
        <f t="shared" si="2616"/>
        <v>-6.283185307</v>
      </c>
      <c r="CE153" s="141">
        <f t="shared" si="79"/>
        <v>-6.283185307</v>
      </c>
      <c r="CF153" s="141">
        <f t="shared" si="80"/>
        <v>0</v>
      </c>
      <c r="CG153" s="122">
        <f t="shared" si="81"/>
        <v>0</v>
      </c>
      <c r="CH153" s="142">
        <f t="shared" ref="CH153:CI153" si="2617">POWER(AH153,CH$2)</f>
        <v>1.317408111</v>
      </c>
      <c r="CI153" s="142">
        <f t="shared" si="2617"/>
        <v>33822589.63</v>
      </c>
      <c r="CJ153" s="130">
        <f t="shared" si="83"/>
        <v>44558153.91</v>
      </c>
      <c r="CK153" s="143">
        <f t="shared" si="84"/>
        <v>-44558153.91</v>
      </c>
      <c r="CL153" s="143">
        <f t="shared" si="85"/>
        <v>0</v>
      </c>
      <c r="CM153" s="143">
        <f t="shared" si="86"/>
        <v>3.141592654</v>
      </c>
      <c r="CN153" s="124">
        <f t="shared" si="87"/>
        <v>44558153.91</v>
      </c>
      <c r="CO153" s="140">
        <f t="shared" si="88"/>
        <v>-9.424777961</v>
      </c>
      <c r="CP153" s="141">
        <f t="shared" si="89"/>
        <v>-9.424777961</v>
      </c>
      <c r="CQ153" s="141">
        <f t="shared" si="90"/>
        <v>-3.141592654</v>
      </c>
      <c r="CR153" s="122">
        <f t="shared" si="91"/>
        <v>3.141592654</v>
      </c>
      <c r="CS153" s="142">
        <f t="shared" si="92"/>
        <v>196702683412</v>
      </c>
      <c r="CT153" s="130">
        <f t="shared" si="93"/>
        <v>196702683412</v>
      </c>
      <c r="CU153" s="143">
        <f t="shared" si="94"/>
        <v>-786810733649</v>
      </c>
      <c r="CV153" s="143">
        <f t="shared" si="95"/>
        <v>0.00009635652465</v>
      </c>
      <c r="CW153" s="143">
        <f t="shared" si="96"/>
        <v>3.141592654</v>
      </c>
      <c r="CX153" s="124">
        <f t="shared" si="97"/>
        <v>786810733649</v>
      </c>
      <c r="CY153" s="140">
        <f t="shared" si="98"/>
        <v>0</v>
      </c>
      <c r="CZ153" s="140">
        <f t="shared" si="99"/>
        <v>0</v>
      </c>
      <c r="DA153" s="141">
        <f t="shared" si="100"/>
        <v>0</v>
      </c>
      <c r="DB153" s="141">
        <f t="shared" si="101"/>
        <v>0</v>
      </c>
      <c r="DC153" s="122">
        <f t="shared" si="102"/>
        <v>0</v>
      </c>
      <c r="DD153" s="142">
        <f t="shared" si="103"/>
        <v>1.512099951</v>
      </c>
      <c r="DE153" s="142">
        <f t="shared" si="104"/>
        <v>176373.3057</v>
      </c>
      <c r="DF153" s="130">
        <f t="shared" si="105"/>
        <v>266694.0669</v>
      </c>
      <c r="DG153" s="143">
        <f t="shared" si="106"/>
        <v>1066776.268</v>
      </c>
      <c r="DH153" s="143">
        <f t="shared" si="107"/>
        <v>0</v>
      </c>
      <c r="DI153" s="143">
        <f t="shared" si="108"/>
        <v>0</v>
      </c>
      <c r="DJ153" s="124">
        <f t="shared" si="109"/>
        <v>1066776.268</v>
      </c>
      <c r="DK153" s="140">
        <f t="shared" ref="DK153:DM153" si="2618">DK$2*AD153</f>
        <v>0</v>
      </c>
      <c r="DL153" s="140">
        <f t="shared" si="2618"/>
        <v>-3.141592654</v>
      </c>
      <c r="DM153" s="140">
        <f t="shared" si="2618"/>
        <v>0</v>
      </c>
      <c r="DN153" s="141">
        <f t="shared" si="111"/>
        <v>-3.141592654</v>
      </c>
      <c r="DO153" s="141">
        <f t="shared" si="112"/>
        <v>-3.141592654</v>
      </c>
      <c r="DP153" s="122">
        <f t="shared" si="113"/>
        <v>3.141592654</v>
      </c>
      <c r="DQ153" s="142">
        <f t="shared" ref="DQ153:DS153" si="2619">POWER(AH153,DQ$2)</f>
        <v>1.147784</v>
      </c>
      <c r="DR153" s="142">
        <f t="shared" si="2619"/>
        <v>5815.719185</v>
      </c>
      <c r="DS153" s="142">
        <f t="shared" si="2619"/>
        <v>176373.3057</v>
      </c>
      <c r="DT153" s="130">
        <f t="shared" si="115"/>
        <v>1177325226</v>
      </c>
      <c r="DU153" s="143">
        <f t="shared" si="116"/>
        <v>21191854064</v>
      </c>
      <c r="DV153" s="143">
        <f t="shared" si="117"/>
        <v>-0.000002595253625</v>
      </c>
      <c r="DW153" s="143">
        <f t="shared" si="118"/>
        <v>0</v>
      </c>
      <c r="DX153" s="124">
        <f t="shared" si="119"/>
        <v>21191854064</v>
      </c>
      <c r="DY153" s="140">
        <f t="shared" si="120"/>
        <v>0</v>
      </c>
      <c r="DZ153" s="141">
        <f t="shared" si="121"/>
        <v>0</v>
      </c>
      <c r="EA153" s="141">
        <f t="shared" si="122"/>
        <v>0</v>
      </c>
      <c r="EB153" s="122">
        <f t="shared" si="123"/>
        <v>0</v>
      </c>
      <c r="EC153" s="142">
        <f t="shared" si="124"/>
        <v>31107542962</v>
      </c>
      <c r="ED153" s="130">
        <f t="shared" si="125"/>
        <v>31107542962</v>
      </c>
      <c r="EE153" s="143">
        <f t="shared" si="126"/>
        <v>839903659976</v>
      </c>
      <c r="EF153" s="143">
        <f t="shared" si="127"/>
        <v>0</v>
      </c>
      <c r="EG153" s="143">
        <f t="shared" si="128"/>
        <v>0</v>
      </c>
      <c r="EH153" s="124">
        <f t="shared" si="129"/>
        <v>839903659976</v>
      </c>
      <c r="EI153" s="144">
        <f t="shared" ref="EI153:EJ153" si="2620">CK153+CU153+DG153+DU153+EE153</f>
        <v>74241289014</v>
      </c>
      <c r="EJ153" s="144">
        <f t="shared" si="2620"/>
        <v>0.00009376127103</v>
      </c>
      <c r="EK153" s="144">
        <f t="shared" si="131"/>
        <v>0</v>
      </c>
      <c r="EL153" s="145">
        <f t="shared" si="132"/>
        <v>74241289014</v>
      </c>
      <c r="EM153" s="140">
        <f t="shared" si="133"/>
        <v>0</v>
      </c>
      <c r="EN153" s="141">
        <f t="shared" si="134"/>
        <v>0</v>
      </c>
      <c r="EO153" s="141">
        <f t="shared" si="135"/>
        <v>0</v>
      </c>
      <c r="EP153" s="122">
        <f t="shared" si="136"/>
        <v>0</v>
      </c>
      <c r="EQ153" s="142">
        <f t="shared" si="137"/>
        <v>272472.5473</v>
      </c>
      <c r="ER153" s="130">
        <f t="shared" si="138"/>
        <v>272472.5473</v>
      </c>
      <c r="ES153" s="143">
        <f t="shared" si="139"/>
        <v>1415808.887</v>
      </c>
      <c r="ET153" s="143">
        <f t="shared" si="140"/>
        <v>0.0000000008940310877</v>
      </c>
      <c r="EU153" s="143">
        <f t="shared" si="141"/>
        <v>0</v>
      </c>
      <c r="EV153" s="124">
        <f t="shared" si="142"/>
        <v>1415808.887</v>
      </c>
      <c r="EW153" s="144">
        <f t="shared" ref="EW153:EX153" si="2621">BY153+ES153</f>
        <v>-3406350.096</v>
      </c>
      <c r="EX153" s="144">
        <f t="shared" si="2621"/>
        <v>0.0000000009013883621</v>
      </c>
      <c r="EY153" s="144">
        <f t="shared" si="144"/>
        <v>3.141592654</v>
      </c>
      <c r="EZ153" s="145">
        <f t="shared" si="145"/>
        <v>3406350.096</v>
      </c>
      <c r="FA153" s="140">
        <f t="shared" si="146"/>
        <v>1.047197551</v>
      </c>
      <c r="FB153" s="141">
        <f t="shared" si="147"/>
        <v>1.047197551</v>
      </c>
      <c r="FC153" s="141">
        <f t="shared" si="148"/>
        <v>1.047197551</v>
      </c>
      <c r="FD153" s="122">
        <f t="shared" si="149"/>
        <v>1.047197551</v>
      </c>
      <c r="FE153" s="142">
        <f t="shared" si="150"/>
        <v>150.4630152</v>
      </c>
      <c r="FF153" s="130">
        <f t="shared" si="151"/>
        <v>150.4630152</v>
      </c>
      <c r="FG153" s="143">
        <f t="shared" si="152"/>
        <v>19.90376238</v>
      </c>
      <c r="FH153" s="143">
        <f t="shared" si="153"/>
        <v>34.47432771</v>
      </c>
      <c r="FI153" s="143">
        <f t="shared" si="154"/>
        <v>1.047197551</v>
      </c>
      <c r="FJ153" s="124">
        <f t="shared" si="155"/>
        <v>39.80752476</v>
      </c>
      <c r="FK153" s="140">
        <f t="shared" si="156"/>
        <v>0</v>
      </c>
      <c r="FL153" s="141">
        <f t="shared" si="157"/>
        <v>0</v>
      </c>
      <c r="FM153" s="141">
        <f t="shared" si="158"/>
        <v>0</v>
      </c>
      <c r="FN153" s="122">
        <f t="shared" si="159"/>
        <v>0</v>
      </c>
      <c r="FO153" s="142">
        <f t="shared" si="160"/>
        <v>1.317408111</v>
      </c>
      <c r="FP153" s="130">
        <f t="shared" si="161"/>
        <v>1.317408111</v>
      </c>
      <c r="FQ153" s="143">
        <f t="shared" si="162"/>
        <v>-1.317408111</v>
      </c>
      <c r="FR153" s="143">
        <f t="shared" si="163"/>
        <v>0</v>
      </c>
      <c r="FS153" s="143">
        <f t="shared" si="164"/>
        <v>3.141592654</v>
      </c>
      <c r="FT153" s="124">
        <f t="shared" si="165"/>
        <v>1.317408111</v>
      </c>
      <c r="FU153" s="144">
        <f t="shared" si="166"/>
        <v>-17448.47496</v>
      </c>
      <c r="FV153" s="144">
        <f t="shared" si="167"/>
        <v>0</v>
      </c>
      <c r="FW153" s="144">
        <f t="shared" si="168"/>
        <v>-3.141592654</v>
      </c>
      <c r="FX153" s="145">
        <f t="shared" si="169"/>
        <v>17448.47496</v>
      </c>
      <c r="FY153" s="140">
        <f t="shared" si="170"/>
        <v>-3.141592654</v>
      </c>
      <c r="FZ153" s="140">
        <f t="shared" si="171"/>
        <v>-1.047197551</v>
      </c>
      <c r="GA153" s="141">
        <f t="shared" si="172"/>
        <v>-4.188790205</v>
      </c>
      <c r="GB153" s="141">
        <f t="shared" si="173"/>
        <v>-4.188790205</v>
      </c>
      <c r="GC153" s="122">
        <f t="shared" si="174"/>
        <v>2.094395102</v>
      </c>
      <c r="GD153" s="142">
        <f t="shared" si="175"/>
        <v>17448.47496</v>
      </c>
      <c r="GE153" s="142">
        <f t="shared" si="176"/>
        <v>0.02512087868</v>
      </c>
      <c r="GF153" s="130">
        <f t="shared" si="177"/>
        <v>438.3210226</v>
      </c>
      <c r="GG153" s="143">
        <f t="shared" si="178"/>
        <v>-24.35116792</v>
      </c>
      <c r="GH153" s="143">
        <f t="shared" si="179"/>
        <v>42.17746007</v>
      </c>
      <c r="GI153" s="143">
        <f t="shared" si="180"/>
        <v>2.094395102</v>
      </c>
      <c r="GJ153" s="124">
        <f t="shared" si="181"/>
        <v>48.70233585</v>
      </c>
      <c r="GK153" s="146">
        <f t="shared" si="182"/>
        <v>-0.5</v>
      </c>
      <c r="GL153" s="127">
        <f t="shared" si="183"/>
        <v>-0.8660254038</v>
      </c>
      <c r="GM153" s="146">
        <f t="shared" si="184"/>
        <v>-2.094395102</v>
      </c>
      <c r="GN153" s="127">
        <f t="shared" si="185"/>
        <v>1</v>
      </c>
      <c r="GO153" s="147">
        <f t="shared" si="186"/>
        <v>-0.5</v>
      </c>
      <c r="GP153" s="128">
        <f t="shared" si="187"/>
        <v>0.8660254038</v>
      </c>
      <c r="GQ153" s="147">
        <f t="shared" si="188"/>
        <v>2.094395102</v>
      </c>
      <c r="GR153" s="128">
        <f t="shared" si="189"/>
        <v>1</v>
      </c>
      <c r="GS153" s="140">
        <f t="shared" si="190"/>
        <v>-2.094395102</v>
      </c>
      <c r="GT153" s="140">
        <f t="shared" si="191"/>
        <v>1.047197551</v>
      </c>
      <c r="GU153" s="141">
        <f t="shared" si="192"/>
        <v>-1.047197551</v>
      </c>
      <c r="GV153" s="141">
        <f t="shared" si="193"/>
        <v>-1.047197551</v>
      </c>
      <c r="GW153" s="122">
        <f t="shared" si="194"/>
        <v>-1.047197551</v>
      </c>
      <c r="GX153" s="142">
        <f t="shared" si="195"/>
        <v>1</v>
      </c>
      <c r="GY153" s="142">
        <f t="shared" si="196"/>
        <v>39.80752476</v>
      </c>
      <c r="GZ153" s="130">
        <f t="shared" si="197"/>
        <v>39.80752476</v>
      </c>
      <c r="HA153" s="143">
        <f t="shared" si="198"/>
        <v>19.90376238</v>
      </c>
      <c r="HB153" s="143">
        <f t="shared" si="199"/>
        <v>-34.47432771</v>
      </c>
      <c r="HC153" s="143">
        <f t="shared" si="200"/>
        <v>-1.047197551</v>
      </c>
      <c r="HD153" s="124">
        <f t="shared" si="201"/>
        <v>39.80752476</v>
      </c>
      <c r="HE153" s="140">
        <f t="shared" si="202"/>
        <v>2.094395102</v>
      </c>
      <c r="HF153" s="140">
        <f t="shared" si="203"/>
        <v>2.094395102</v>
      </c>
      <c r="HG153" s="141">
        <f t="shared" si="204"/>
        <v>4.188790205</v>
      </c>
      <c r="HH153" s="141">
        <f t="shared" si="205"/>
        <v>4.188790205</v>
      </c>
      <c r="HI153" s="122">
        <f t="shared" si="206"/>
        <v>-2.094395102</v>
      </c>
      <c r="HJ153" s="142">
        <f t="shared" si="207"/>
        <v>1</v>
      </c>
      <c r="HK153" s="142">
        <f t="shared" si="208"/>
        <v>48.70233585</v>
      </c>
      <c r="HL153" s="130">
        <f t="shared" si="209"/>
        <v>48.70233585</v>
      </c>
      <c r="HM153" s="143">
        <f t="shared" si="210"/>
        <v>-24.35116792</v>
      </c>
      <c r="HN153" s="143">
        <f t="shared" si="211"/>
        <v>-42.17746007</v>
      </c>
      <c r="HO153" s="143">
        <f t="shared" si="212"/>
        <v>-2.094395102</v>
      </c>
      <c r="HP153" s="124">
        <f t="shared" si="213"/>
        <v>48.70233585</v>
      </c>
      <c r="HQ153" s="140">
        <f t="shared" si="214"/>
        <v>2.094395102</v>
      </c>
      <c r="HR153" s="140">
        <f t="shared" si="215"/>
        <v>1.047197551</v>
      </c>
      <c r="HS153" s="141">
        <f t="shared" si="216"/>
        <v>3.141592654</v>
      </c>
      <c r="HT153" s="141">
        <f t="shared" si="217"/>
        <v>3.141592654</v>
      </c>
      <c r="HU153" s="122">
        <f t="shared" si="218"/>
        <v>3.141592654</v>
      </c>
      <c r="HV153" s="142">
        <f t="shared" si="219"/>
        <v>1</v>
      </c>
      <c r="HW153" s="142">
        <f t="shared" si="220"/>
        <v>39.80752476</v>
      </c>
      <c r="HX153" s="130">
        <f t="shared" si="221"/>
        <v>39.80752476</v>
      </c>
      <c r="HY153" s="143">
        <f t="shared" si="222"/>
        <v>-39.80752476</v>
      </c>
      <c r="HZ153" s="143">
        <f t="shared" si="223"/>
        <v>0</v>
      </c>
      <c r="IA153" s="143">
        <f t="shared" si="224"/>
        <v>3.141592654</v>
      </c>
      <c r="IB153" s="124">
        <f t="shared" si="225"/>
        <v>39.80752476</v>
      </c>
      <c r="IC153" s="140">
        <f t="shared" si="226"/>
        <v>-2.094395102</v>
      </c>
      <c r="ID153" s="140">
        <f t="shared" si="227"/>
        <v>2.094395102</v>
      </c>
      <c r="IE153" s="141">
        <f t="shared" si="228"/>
        <v>0</v>
      </c>
      <c r="IF153" s="141">
        <f t="shared" si="229"/>
        <v>0</v>
      </c>
      <c r="IG153" s="122">
        <f t="shared" si="230"/>
        <v>0</v>
      </c>
      <c r="IH153" s="142">
        <f t="shared" si="231"/>
        <v>1</v>
      </c>
      <c r="II153" s="142">
        <f t="shared" si="232"/>
        <v>48.70233585</v>
      </c>
      <c r="IJ153" s="130">
        <f t="shared" si="233"/>
        <v>48.70233585</v>
      </c>
      <c r="IK153" s="143">
        <f t="shared" si="234"/>
        <v>48.70233585</v>
      </c>
      <c r="IL153" s="143">
        <f t="shared" si="235"/>
        <v>0</v>
      </c>
      <c r="IM153" s="143">
        <f t="shared" si="236"/>
        <v>0</v>
      </c>
      <c r="IN153" s="124">
        <f t="shared" si="237"/>
        <v>48.70233585</v>
      </c>
    </row>
    <row r="154" ht="12.75" customHeight="1">
      <c r="A154" s="129">
        <f>'Cortez Cubic'!AP154</f>
        <v>-0.2187762226</v>
      </c>
      <c r="B154" s="129">
        <f>'Cortez Cubic'!AQ154</f>
        <v>0.0849629678</v>
      </c>
      <c r="C154" s="129">
        <f>'Cortez Cubic'!AR154</f>
        <v>6156.886393</v>
      </c>
      <c r="D154" s="129">
        <f>'Cortez Cubic'!AS154</f>
        <v>-370564.7646</v>
      </c>
      <c r="E154" s="129">
        <f t="shared" ref="E154:H154" si="2622">0</f>
        <v>0</v>
      </c>
      <c r="F154" s="129">
        <f t="shared" si="2622"/>
        <v>0</v>
      </c>
      <c r="G154" s="129">
        <f t="shared" si="2622"/>
        <v>0</v>
      </c>
      <c r="H154" s="129">
        <f t="shared" si="2622"/>
        <v>0</v>
      </c>
      <c r="I154" s="110">
        <f>'Cortez Cubic'!I154</f>
        <v>109</v>
      </c>
      <c r="J154" s="130">
        <f t="shared" si="28"/>
        <v>117.1980785</v>
      </c>
      <c r="K154" s="131">
        <f t="shared" si="29"/>
        <v>1</v>
      </c>
      <c r="L154" s="131">
        <f t="shared" si="30"/>
        <v>0</v>
      </c>
      <c r="M154" s="132">
        <f t="shared" si="31"/>
        <v>-8.198078474</v>
      </c>
      <c r="N154" s="133">
        <f t="shared" si="32"/>
        <v>41.94799023</v>
      </c>
      <c r="O154" s="134">
        <f t="shared" si="33"/>
        <v>117.1980785</v>
      </c>
      <c r="P154" s="134">
        <f t="shared" si="34"/>
        <v>0</v>
      </c>
      <c r="Q154" s="135">
        <f t="shared" si="35"/>
        <v>75.25008824</v>
      </c>
      <c r="R154" s="135">
        <f t="shared" si="36"/>
        <v>0</v>
      </c>
      <c r="S154" s="136">
        <f t="shared" si="37"/>
        <v>-192.0598111</v>
      </c>
      <c r="T154" s="136">
        <f t="shared" si="38"/>
        <v>0</v>
      </c>
      <c r="U154" s="137">
        <f t="shared" ref="U154:X154" si="2623">ATAN2(A154,E154)</f>
        <v>3.141592654</v>
      </c>
      <c r="V154" s="137">
        <f t="shared" si="2623"/>
        <v>0</v>
      </c>
      <c r="W154" s="137">
        <f t="shared" si="2623"/>
        <v>0</v>
      </c>
      <c r="X154" s="137">
        <f t="shared" si="2623"/>
        <v>3.141592654</v>
      </c>
      <c r="Y154" s="137">
        <f t="shared" ref="Y154:AB154" si="2624">SQRT(POWER(A154,2)+POWER(E154,2))</f>
        <v>0.2187762226</v>
      </c>
      <c r="Z154" s="137">
        <f t="shared" si="2624"/>
        <v>0.0849629678</v>
      </c>
      <c r="AA154" s="137">
        <f t="shared" si="2624"/>
        <v>6156.886393</v>
      </c>
      <c r="AB154" s="137">
        <f t="shared" si="2624"/>
        <v>370564.7646</v>
      </c>
      <c r="AC154" s="138">
        <f t="shared" ref="AC154:AF154" si="2625">U154-$U154</f>
        <v>0</v>
      </c>
      <c r="AD154" s="138">
        <f t="shared" si="2625"/>
        <v>-3.141592654</v>
      </c>
      <c r="AE154" s="138">
        <f t="shared" si="2625"/>
        <v>-3.141592654</v>
      </c>
      <c r="AF154" s="138">
        <f t="shared" si="2625"/>
        <v>0</v>
      </c>
      <c r="AG154" s="138">
        <f t="shared" ref="AG154:AJ154" si="2626">Y154/$Y154</f>
        <v>1</v>
      </c>
      <c r="AH154" s="138">
        <f t="shared" si="2626"/>
        <v>0.3883555845</v>
      </c>
      <c r="AI154" s="138">
        <f t="shared" si="2626"/>
        <v>28142.3928</v>
      </c>
      <c r="AJ154" s="138">
        <f t="shared" si="2626"/>
        <v>1693807.308</v>
      </c>
      <c r="AK154" s="139">
        <f t="shared" ref="AK154:AN154" si="2627">AG154*COS(AC154)</f>
        <v>1</v>
      </c>
      <c r="AL154" s="139">
        <f t="shared" si="2627"/>
        <v>-0.3883555845</v>
      </c>
      <c r="AM154" s="139">
        <f t="shared" si="2627"/>
        <v>-28142.3928</v>
      </c>
      <c r="AN154" s="139">
        <f t="shared" si="2627"/>
        <v>1693807.308</v>
      </c>
      <c r="AO154" s="129">
        <f t="shared" ref="AO154:AR154" si="2628">AG154*SIN(AC154)</f>
        <v>0</v>
      </c>
      <c r="AP154" s="129">
        <f t="shared" si="2628"/>
        <v>0</v>
      </c>
      <c r="AQ154" s="129">
        <f t="shared" si="2628"/>
        <v>0</v>
      </c>
      <c r="AR154" s="129">
        <f t="shared" si="2628"/>
        <v>0</v>
      </c>
      <c r="AS154" s="140">
        <f t="shared" si="45"/>
        <v>-9.424777961</v>
      </c>
      <c r="AT154" s="141">
        <f t="shared" si="46"/>
        <v>-9.424777961</v>
      </c>
      <c r="AU154" s="141">
        <f t="shared" si="47"/>
        <v>-3.141592654</v>
      </c>
      <c r="AV154" s="122">
        <f t="shared" si="48"/>
        <v>3.141592654</v>
      </c>
      <c r="AW154" s="142">
        <f t="shared" si="49"/>
        <v>0.05857181255</v>
      </c>
      <c r="AX154" s="130">
        <f t="shared" si="50"/>
        <v>0.05857181255</v>
      </c>
      <c r="AY154" s="143">
        <f t="shared" si="51"/>
        <v>0.1171436251</v>
      </c>
      <c r="AZ154" s="143">
        <f t="shared" si="52"/>
        <v>0</v>
      </c>
      <c r="BA154" s="143">
        <f t="shared" si="53"/>
        <v>0</v>
      </c>
      <c r="BB154" s="124">
        <f t="shared" si="54"/>
        <v>0.1171436251</v>
      </c>
      <c r="BC154" s="140">
        <f t="shared" ref="BC154:BD154" si="2629">BC$2*AD154</f>
        <v>-3.141592654</v>
      </c>
      <c r="BD154" s="140">
        <f t="shared" si="2629"/>
        <v>-3.141592654</v>
      </c>
      <c r="BE154" s="141">
        <f t="shared" si="56"/>
        <v>-6.283185307</v>
      </c>
      <c r="BF154" s="141">
        <f t="shared" si="57"/>
        <v>0</v>
      </c>
      <c r="BG154" s="122">
        <f t="shared" si="58"/>
        <v>0</v>
      </c>
      <c r="BH154" s="142">
        <f t="shared" ref="BH154:BI154" si="2630">POWER(AH154,BH$2)</f>
        <v>0.3883555845</v>
      </c>
      <c r="BI154" s="142">
        <f t="shared" si="2630"/>
        <v>28142.3928</v>
      </c>
      <c r="BJ154" s="130">
        <f t="shared" si="60"/>
        <v>10929.25541</v>
      </c>
      <c r="BK154" s="143">
        <f t="shared" si="61"/>
        <v>98363.29866</v>
      </c>
      <c r="BL154" s="143">
        <f t="shared" si="62"/>
        <v>0</v>
      </c>
      <c r="BM154" s="143">
        <f t="shared" si="63"/>
        <v>0</v>
      </c>
      <c r="BN154" s="124">
        <f t="shared" si="64"/>
        <v>98363.29866</v>
      </c>
      <c r="BO154" s="140">
        <f t="shared" si="65"/>
        <v>0</v>
      </c>
      <c r="BP154" s="141">
        <f t="shared" si="66"/>
        <v>0</v>
      </c>
      <c r="BQ154" s="141">
        <f t="shared" si="67"/>
        <v>0</v>
      </c>
      <c r="BR154" s="122">
        <f t="shared" si="68"/>
        <v>0</v>
      </c>
      <c r="BS154" s="142">
        <f t="shared" si="69"/>
        <v>1693807.308</v>
      </c>
      <c r="BT154" s="130">
        <f t="shared" si="70"/>
        <v>1693807.308</v>
      </c>
      <c r="BU154" s="143">
        <f t="shared" si="71"/>
        <v>-45732797.31</v>
      </c>
      <c r="BV154" s="143">
        <f t="shared" si="72"/>
        <v>0</v>
      </c>
      <c r="BW154" s="143">
        <f t="shared" si="73"/>
        <v>3.141592654</v>
      </c>
      <c r="BX154" s="124">
        <f t="shared" si="74"/>
        <v>45732797.31</v>
      </c>
      <c r="BY154" s="144">
        <f t="shared" ref="BY154:BZ154" si="2631">AY154+BK154+BU154</f>
        <v>-45634433.89</v>
      </c>
      <c r="BZ154" s="144">
        <f t="shared" si="2631"/>
        <v>0</v>
      </c>
      <c r="CA154" s="144">
        <f t="shared" si="76"/>
        <v>-3.141592654</v>
      </c>
      <c r="CB154" s="145">
        <f t="shared" si="77"/>
        <v>45634433.89</v>
      </c>
      <c r="CC154" s="140">
        <f t="shared" ref="CC154:CD154" si="2632">CC$2*AD154</f>
        <v>-6.283185307</v>
      </c>
      <c r="CD154" s="140">
        <f t="shared" si="2632"/>
        <v>-6.283185307</v>
      </c>
      <c r="CE154" s="141">
        <f t="shared" si="79"/>
        <v>-12.56637061</v>
      </c>
      <c r="CF154" s="141">
        <f t="shared" si="80"/>
        <v>0</v>
      </c>
      <c r="CG154" s="122">
        <f t="shared" si="81"/>
        <v>0</v>
      </c>
      <c r="CH154" s="142">
        <f t="shared" ref="CH154:CI154" si="2633">POWER(AH154,CH$2)</f>
        <v>0.15082006</v>
      </c>
      <c r="CI154" s="142">
        <f t="shared" si="2633"/>
        <v>791994272.8</v>
      </c>
      <c r="CJ154" s="130">
        <f t="shared" si="83"/>
        <v>119448623.7</v>
      </c>
      <c r="CK154" s="143">
        <f t="shared" si="84"/>
        <v>-119448623.7</v>
      </c>
      <c r="CL154" s="143">
        <f t="shared" si="85"/>
        <v>0</v>
      </c>
      <c r="CM154" s="143">
        <f t="shared" si="86"/>
        <v>3.141592654</v>
      </c>
      <c r="CN154" s="124">
        <f t="shared" si="87"/>
        <v>119448623.7</v>
      </c>
      <c r="CO154" s="140">
        <f t="shared" si="88"/>
        <v>-9.424777961</v>
      </c>
      <c r="CP154" s="141">
        <f t="shared" si="89"/>
        <v>-9.424777961</v>
      </c>
      <c r="CQ154" s="141">
        <f t="shared" si="90"/>
        <v>-3.141592654</v>
      </c>
      <c r="CR154" s="122">
        <f t="shared" si="91"/>
        <v>3.141592654</v>
      </c>
      <c r="CS154" s="142">
        <f t="shared" si="92"/>
        <v>22288613924046</v>
      </c>
      <c r="CT154" s="130">
        <f t="shared" si="93"/>
        <v>22288613924046</v>
      </c>
      <c r="CU154" s="143">
        <f t="shared" si="94"/>
        <v>-89154455696186</v>
      </c>
      <c r="CV154" s="143">
        <f t="shared" si="95"/>
        <v>0.01091827188</v>
      </c>
      <c r="CW154" s="143">
        <f t="shared" si="96"/>
        <v>3.141592654</v>
      </c>
      <c r="CX154" s="124">
        <f t="shared" si="97"/>
        <v>89154455696186</v>
      </c>
      <c r="CY154" s="140">
        <f t="shared" si="98"/>
        <v>-9.424777961</v>
      </c>
      <c r="CZ154" s="140">
        <f t="shared" si="99"/>
        <v>0</v>
      </c>
      <c r="DA154" s="141">
        <f t="shared" si="100"/>
        <v>-9.424777961</v>
      </c>
      <c r="DB154" s="141">
        <f t="shared" si="101"/>
        <v>-3.141592654</v>
      </c>
      <c r="DC154" s="122">
        <f t="shared" si="102"/>
        <v>3.141592654</v>
      </c>
      <c r="DD154" s="142">
        <f t="shared" si="103"/>
        <v>0.05857181255</v>
      </c>
      <c r="DE154" s="142">
        <f t="shared" si="104"/>
        <v>1693807.308</v>
      </c>
      <c r="DF154" s="130">
        <f t="shared" si="105"/>
        <v>99209.36413</v>
      </c>
      <c r="DG154" s="143">
        <f t="shared" si="106"/>
        <v>-396837.4565</v>
      </c>
      <c r="DH154" s="143">
        <f t="shared" si="107"/>
        <v>0</v>
      </c>
      <c r="DI154" s="143">
        <f t="shared" si="108"/>
        <v>3.141592654</v>
      </c>
      <c r="DJ154" s="124">
        <f t="shared" si="109"/>
        <v>396837.4565</v>
      </c>
      <c r="DK154" s="140">
        <f t="shared" ref="DK154:DM154" si="2634">DK$2*AD154</f>
        <v>-3.141592654</v>
      </c>
      <c r="DL154" s="140">
        <f t="shared" si="2634"/>
        <v>-3.141592654</v>
      </c>
      <c r="DM154" s="140">
        <f t="shared" si="2634"/>
        <v>0</v>
      </c>
      <c r="DN154" s="141">
        <f t="shared" si="111"/>
        <v>-6.283185307</v>
      </c>
      <c r="DO154" s="141">
        <f t="shared" si="112"/>
        <v>0</v>
      </c>
      <c r="DP154" s="122">
        <f t="shared" si="113"/>
        <v>0</v>
      </c>
      <c r="DQ154" s="142">
        <f t="shared" ref="DQ154:DS154" si="2635">POWER(AH154,DQ$2)</f>
        <v>0.3883555845</v>
      </c>
      <c r="DR154" s="142">
        <f t="shared" si="2635"/>
        <v>28142.3928</v>
      </c>
      <c r="DS154" s="142">
        <f t="shared" si="2635"/>
        <v>1693807.308</v>
      </c>
      <c r="DT154" s="130">
        <f t="shared" si="115"/>
        <v>18512052675</v>
      </c>
      <c r="DU154" s="143">
        <f t="shared" si="116"/>
        <v>-333216948154</v>
      </c>
      <c r="DV154" s="143">
        <f t="shared" si="117"/>
        <v>0</v>
      </c>
      <c r="DW154" s="143">
        <f t="shared" si="118"/>
        <v>3.141592654</v>
      </c>
      <c r="DX154" s="124">
        <f t="shared" si="119"/>
        <v>333216948154</v>
      </c>
      <c r="DY154" s="140">
        <f t="shared" si="120"/>
        <v>0</v>
      </c>
      <c r="DZ154" s="141">
        <f t="shared" si="121"/>
        <v>0</v>
      </c>
      <c r="EA154" s="141">
        <f t="shared" si="122"/>
        <v>0</v>
      </c>
      <c r="EB154" s="122">
        <f t="shared" si="123"/>
        <v>0</v>
      </c>
      <c r="EC154" s="142">
        <f t="shared" si="124"/>
        <v>2868983195532</v>
      </c>
      <c r="ED154" s="130">
        <f t="shared" si="125"/>
        <v>2868983195532</v>
      </c>
      <c r="EE154" s="143">
        <f t="shared" si="126"/>
        <v>77462546279376</v>
      </c>
      <c r="EF154" s="143">
        <f t="shared" si="127"/>
        <v>0</v>
      </c>
      <c r="EG154" s="143">
        <f t="shared" si="128"/>
        <v>0</v>
      </c>
      <c r="EH154" s="124">
        <f t="shared" si="129"/>
        <v>77462546279376</v>
      </c>
      <c r="EI154" s="144">
        <f t="shared" ref="EI154:EJ154" si="2636">CK154+CU154+DG154+DU154+EE154</f>
        <v>-12025246210425</v>
      </c>
      <c r="EJ154" s="144">
        <f t="shared" si="2636"/>
        <v>0.01091827193</v>
      </c>
      <c r="EK154" s="144">
        <f t="shared" si="131"/>
        <v>3.141592654</v>
      </c>
      <c r="EL154" s="145">
        <f t="shared" si="132"/>
        <v>12025246210425</v>
      </c>
      <c r="EM154" s="140">
        <f t="shared" si="133"/>
        <v>1.570796327</v>
      </c>
      <c r="EN154" s="141">
        <f t="shared" si="134"/>
        <v>1.570796327</v>
      </c>
      <c r="EO154" s="141">
        <f t="shared" si="135"/>
        <v>1.570796327</v>
      </c>
      <c r="EP154" s="122">
        <f t="shared" si="136"/>
        <v>1.570796327</v>
      </c>
      <c r="EQ154" s="142">
        <f t="shared" si="137"/>
        <v>3467743.677</v>
      </c>
      <c r="ER154" s="130">
        <f t="shared" si="138"/>
        <v>3467743.677</v>
      </c>
      <c r="ES154" s="143">
        <f t="shared" si="139"/>
        <v>0.00000000910535096</v>
      </c>
      <c r="ET154" s="143">
        <f t="shared" si="140"/>
        <v>18018924.71</v>
      </c>
      <c r="EU154" s="143">
        <f t="shared" si="141"/>
        <v>1.570796327</v>
      </c>
      <c r="EV154" s="124">
        <f t="shared" si="142"/>
        <v>18018924.71</v>
      </c>
      <c r="EW154" s="144">
        <f t="shared" ref="EW154:EX154" si="2637">BY154+ES154</f>
        <v>-45634433.89</v>
      </c>
      <c r="EX154" s="144">
        <f t="shared" si="2637"/>
        <v>18018924.71</v>
      </c>
      <c r="EY154" s="144">
        <f t="shared" si="144"/>
        <v>2.765530606</v>
      </c>
      <c r="EZ154" s="145">
        <f t="shared" si="145"/>
        <v>49063053.35</v>
      </c>
      <c r="FA154" s="140">
        <f t="shared" si="146"/>
        <v>0.9218435355</v>
      </c>
      <c r="FB154" s="141">
        <f t="shared" si="147"/>
        <v>0.9218435355</v>
      </c>
      <c r="FC154" s="141">
        <f t="shared" si="148"/>
        <v>0.9218435355</v>
      </c>
      <c r="FD154" s="122">
        <f t="shared" si="149"/>
        <v>0.9218435355</v>
      </c>
      <c r="FE154" s="142">
        <f t="shared" si="150"/>
        <v>366.0874639</v>
      </c>
      <c r="FF154" s="130">
        <f t="shared" si="151"/>
        <v>366.0874639</v>
      </c>
      <c r="FG154" s="143">
        <f t="shared" si="152"/>
        <v>58.53431331</v>
      </c>
      <c r="FH154" s="143">
        <f t="shared" si="153"/>
        <v>77.16572118</v>
      </c>
      <c r="FI154" s="143">
        <f t="shared" si="154"/>
        <v>0.9218435355</v>
      </c>
      <c r="FJ154" s="124">
        <f t="shared" si="155"/>
        <v>96.85460422</v>
      </c>
      <c r="FK154" s="140">
        <f t="shared" si="156"/>
        <v>-6.283185307</v>
      </c>
      <c r="FL154" s="141">
        <f t="shared" si="157"/>
        <v>-6.283185307</v>
      </c>
      <c r="FM154" s="141">
        <f t="shared" si="158"/>
        <v>0</v>
      </c>
      <c r="FN154" s="122">
        <f t="shared" si="159"/>
        <v>0</v>
      </c>
      <c r="FO154" s="142">
        <f t="shared" si="160"/>
        <v>0.15082006</v>
      </c>
      <c r="FP154" s="130">
        <f t="shared" si="161"/>
        <v>0.15082006</v>
      </c>
      <c r="FQ154" s="143">
        <f t="shared" si="162"/>
        <v>-0.15082006</v>
      </c>
      <c r="FR154" s="143">
        <f t="shared" si="163"/>
        <v>0</v>
      </c>
      <c r="FS154" s="143">
        <f t="shared" si="164"/>
        <v>3.141592654</v>
      </c>
      <c r="FT154" s="124">
        <f t="shared" si="165"/>
        <v>0.15082006</v>
      </c>
      <c r="FU154" s="144">
        <f t="shared" si="166"/>
        <v>-84427.32923</v>
      </c>
      <c r="FV154" s="144">
        <f t="shared" si="167"/>
        <v>0</v>
      </c>
      <c r="FW154" s="144">
        <f t="shared" si="168"/>
        <v>-3.141592654</v>
      </c>
      <c r="FX154" s="145">
        <f t="shared" si="169"/>
        <v>84427.32923</v>
      </c>
      <c r="FY154" s="140">
        <f t="shared" si="170"/>
        <v>-3.141592654</v>
      </c>
      <c r="FZ154" s="140">
        <f t="shared" si="171"/>
        <v>-0.9218435355</v>
      </c>
      <c r="GA154" s="141">
        <f t="shared" si="172"/>
        <v>-4.063436189</v>
      </c>
      <c r="GB154" s="141">
        <f t="shared" si="173"/>
        <v>-4.063436189</v>
      </c>
      <c r="GC154" s="122">
        <f t="shared" si="174"/>
        <v>2.219749118</v>
      </c>
      <c r="GD154" s="142">
        <f t="shared" si="175"/>
        <v>84427.32923</v>
      </c>
      <c r="GE154" s="142">
        <f t="shared" si="176"/>
        <v>0.01032475439</v>
      </c>
      <c r="GF154" s="130">
        <f t="shared" si="177"/>
        <v>871.691438</v>
      </c>
      <c r="GG154" s="143">
        <f t="shared" si="178"/>
        <v>-58.53431331</v>
      </c>
      <c r="GH154" s="143">
        <f t="shared" si="179"/>
        <v>77.16572118</v>
      </c>
      <c r="GI154" s="143">
        <f t="shared" si="180"/>
        <v>2.219749118</v>
      </c>
      <c r="GJ154" s="124">
        <f t="shared" si="181"/>
        <v>96.85460422</v>
      </c>
      <c r="GK154" s="146">
        <f t="shared" si="182"/>
        <v>-0.5</v>
      </c>
      <c r="GL154" s="127">
        <f t="shared" si="183"/>
        <v>-0.8660254038</v>
      </c>
      <c r="GM154" s="146">
        <f t="shared" si="184"/>
        <v>-2.094395102</v>
      </c>
      <c r="GN154" s="127">
        <f t="shared" si="185"/>
        <v>1</v>
      </c>
      <c r="GO154" s="147">
        <f t="shared" si="186"/>
        <v>-0.5</v>
      </c>
      <c r="GP154" s="128">
        <f t="shared" si="187"/>
        <v>0.8660254038</v>
      </c>
      <c r="GQ154" s="147">
        <f t="shared" si="188"/>
        <v>2.094395102</v>
      </c>
      <c r="GR154" s="128">
        <f t="shared" si="189"/>
        <v>1</v>
      </c>
      <c r="GS154" s="140">
        <f t="shared" si="190"/>
        <v>-2.094395102</v>
      </c>
      <c r="GT154" s="140">
        <f t="shared" si="191"/>
        <v>0.9218435355</v>
      </c>
      <c r="GU154" s="141">
        <f t="shared" si="192"/>
        <v>-1.172551567</v>
      </c>
      <c r="GV154" s="141">
        <f t="shared" si="193"/>
        <v>-1.172551567</v>
      </c>
      <c r="GW154" s="122">
        <f t="shared" si="194"/>
        <v>-1.172551567</v>
      </c>
      <c r="GX154" s="142">
        <f t="shared" si="195"/>
        <v>1</v>
      </c>
      <c r="GY154" s="142">
        <f t="shared" si="196"/>
        <v>96.85460422</v>
      </c>
      <c r="GZ154" s="130">
        <f t="shared" si="197"/>
        <v>96.85460422</v>
      </c>
      <c r="HA154" s="143">
        <f t="shared" si="198"/>
        <v>37.56031819</v>
      </c>
      <c r="HB154" s="143">
        <f t="shared" si="199"/>
        <v>-89.27506291</v>
      </c>
      <c r="HC154" s="143">
        <f t="shared" si="200"/>
        <v>-1.172551567</v>
      </c>
      <c r="HD154" s="124">
        <f t="shared" si="201"/>
        <v>96.85460422</v>
      </c>
      <c r="HE154" s="140">
        <f t="shared" si="202"/>
        <v>2.094395102</v>
      </c>
      <c r="HF154" s="140">
        <f t="shared" si="203"/>
        <v>2.219749118</v>
      </c>
      <c r="HG154" s="141">
        <f t="shared" si="204"/>
        <v>4.314144221</v>
      </c>
      <c r="HH154" s="141">
        <f t="shared" si="205"/>
        <v>4.314144221</v>
      </c>
      <c r="HI154" s="122">
        <f t="shared" si="206"/>
        <v>-1.969041087</v>
      </c>
      <c r="HJ154" s="142">
        <f t="shared" si="207"/>
        <v>1</v>
      </c>
      <c r="HK154" s="142">
        <f t="shared" si="208"/>
        <v>96.85460422</v>
      </c>
      <c r="HL154" s="130">
        <f t="shared" si="209"/>
        <v>96.85460422</v>
      </c>
      <c r="HM154" s="143">
        <f t="shared" si="210"/>
        <v>-37.56031819</v>
      </c>
      <c r="HN154" s="143">
        <f t="shared" si="211"/>
        <v>-89.27506291</v>
      </c>
      <c r="HO154" s="143">
        <f t="shared" si="212"/>
        <v>-1.969041087</v>
      </c>
      <c r="HP154" s="124">
        <f t="shared" si="213"/>
        <v>96.85460422</v>
      </c>
      <c r="HQ154" s="140">
        <f t="shared" si="214"/>
        <v>2.094395102</v>
      </c>
      <c r="HR154" s="140">
        <f t="shared" si="215"/>
        <v>0.9218435355</v>
      </c>
      <c r="HS154" s="141">
        <f t="shared" si="216"/>
        <v>3.016238638</v>
      </c>
      <c r="HT154" s="141">
        <f t="shared" si="217"/>
        <v>3.016238638</v>
      </c>
      <c r="HU154" s="122">
        <f t="shared" si="218"/>
        <v>3.016238638</v>
      </c>
      <c r="HV154" s="142">
        <f t="shared" si="219"/>
        <v>1</v>
      </c>
      <c r="HW154" s="142">
        <f t="shared" si="220"/>
        <v>96.85460422</v>
      </c>
      <c r="HX154" s="130">
        <f t="shared" si="221"/>
        <v>96.85460422</v>
      </c>
      <c r="HY154" s="143">
        <f t="shared" si="222"/>
        <v>-96.0946315</v>
      </c>
      <c r="HZ154" s="143">
        <f t="shared" si="223"/>
        <v>12.10934173</v>
      </c>
      <c r="IA154" s="143">
        <f t="shared" si="224"/>
        <v>3.016238638</v>
      </c>
      <c r="IB154" s="124">
        <f t="shared" si="225"/>
        <v>96.85460422</v>
      </c>
      <c r="IC154" s="140">
        <f t="shared" si="226"/>
        <v>-2.094395102</v>
      </c>
      <c r="ID154" s="140">
        <f t="shared" si="227"/>
        <v>2.219749118</v>
      </c>
      <c r="IE154" s="141">
        <f t="shared" si="228"/>
        <v>0.1253540157</v>
      </c>
      <c r="IF154" s="141">
        <f t="shared" si="229"/>
        <v>0.1253540157</v>
      </c>
      <c r="IG154" s="122">
        <f t="shared" si="230"/>
        <v>0.1253540157</v>
      </c>
      <c r="IH154" s="142">
        <f t="shared" si="231"/>
        <v>1</v>
      </c>
      <c r="II154" s="142">
        <f t="shared" si="232"/>
        <v>96.85460422</v>
      </c>
      <c r="IJ154" s="130">
        <f t="shared" si="233"/>
        <v>96.85460422</v>
      </c>
      <c r="IK154" s="143">
        <f t="shared" si="234"/>
        <v>96.0946315</v>
      </c>
      <c r="IL154" s="143">
        <f t="shared" si="235"/>
        <v>12.10934173</v>
      </c>
      <c r="IM154" s="143">
        <f t="shared" si="236"/>
        <v>0.1253540157</v>
      </c>
      <c r="IN154" s="124">
        <f t="shared" si="237"/>
        <v>96.85460422</v>
      </c>
    </row>
    <row r="155" ht="12.75" customHeight="1">
      <c r="A155" s="129">
        <f>'Cortez Cubic'!AP155</f>
        <v>-0.2187762226</v>
      </c>
      <c r="B155" s="129">
        <f>'Cortez Cubic'!AQ155</f>
        <v>9.298964898</v>
      </c>
      <c r="C155" s="129">
        <f>'Cortez Cubic'!AR155</f>
        <v>1090.840483</v>
      </c>
      <c r="D155" s="129">
        <f>'Cortez Cubic'!AS155</f>
        <v>-27019.67161</v>
      </c>
      <c r="E155" s="129">
        <f t="shared" ref="E155:H155" si="2638">0</f>
        <v>0</v>
      </c>
      <c r="F155" s="129">
        <f t="shared" si="2638"/>
        <v>0</v>
      </c>
      <c r="G155" s="129">
        <f t="shared" si="2638"/>
        <v>0</v>
      </c>
      <c r="H155" s="129">
        <f t="shared" si="2638"/>
        <v>0</v>
      </c>
      <c r="I155" s="110">
        <f>'Cortez Cubic'!I155</f>
        <v>31</v>
      </c>
      <c r="J155" s="130">
        <f t="shared" si="28"/>
        <v>22.72125884</v>
      </c>
      <c r="K155" s="131">
        <f t="shared" si="29"/>
        <v>0</v>
      </c>
      <c r="L155" s="131">
        <f t="shared" si="30"/>
        <v>1</v>
      </c>
      <c r="M155" s="132">
        <f t="shared" si="31"/>
        <v>8.27874116</v>
      </c>
      <c r="N155" s="133">
        <f t="shared" si="32"/>
        <v>61.5574676</v>
      </c>
      <c r="O155" s="134">
        <f t="shared" si="33"/>
        <v>84.27872644</v>
      </c>
      <c r="P155" s="134">
        <f t="shared" si="34"/>
        <v>0</v>
      </c>
      <c r="Q155" s="135">
        <f t="shared" si="35"/>
        <v>22.72125884</v>
      </c>
      <c r="R155" s="135">
        <f t="shared" si="36"/>
        <v>0</v>
      </c>
      <c r="S155" s="136">
        <f t="shared" si="37"/>
        <v>-64.49552667</v>
      </c>
      <c r="T155" s="136">
        <f t="shared" si="38"/>
        <v>0</v>
      </c>
      <c r="U155" s="137">
        <f t="shared" ref="U155:X155" si="2639">ATAN2(A155,E155)</f>
        <v>3.141592654</v>
      </c>
      <c r="V155" s="137">
        <f t="shared" si="2639"/>
        <v>0</v>
      </c>
      <c r="W155" s="137">
        <f t="shared" si="2639"/>
        <v>0</v>
      </c>
      <c r="X155" s="137">
        <f t="shared" si="2639"/>
        <v>3.141592654</v>
      </c>
      <c r="Y155" s="137">
        <f t="shared" ref="Y155:AB155" si="2640">SQRT(POWER(A155,2)+POWER(E155,2))</f>
        <v>0.2187762226</v>
      </c>
      <c r="Z155" s="137">
        <f t="shared" si="2640"/>
        <v>9.298964898</v>
      </c>
      <c r="AA155" s="137">
        <f t="shared" si="2640"/>
        <v>1090.840483</v>
      </c>
      <c r="AB155" s="137">
        <f t="shared" si="2640"/>
        <v>27019.67161</v>
      </c>
      <c r="AC155" s="138">
        <f t="shared" ref="AC155:AF155" si="2641">U155-$U155</f>
        <v>0</v>
      </c>
      <c r="AD155" s="138">
        <f t="shared" si="2641"/>
        <v>-3.141592654</v>
      </c>
      <c r="AE155" s="138">
        <f t="shared" si="2641"/>
        <v>-3.141592654</v>
      </c>
      <c r="AF155" s="138">
        <f t="shared" si="2641"/>
        <v>0</v>
      </c>
      <c r="AG155" s="138">
        <f t="shared" ref="AG155:AJ155" si="2642">Y155/$Y155</f>
        <v>1</v>
      </c>
      <c r="AH155" s="138">
        <f t="shared" si="2642"/>
        <v>42.50445861</v>
      </c>
      <c r="AI155" s="138">
        <f t="shared" si="2642"/>
        <v>4986.101645</v>
      </c>
      <c r="AJ155" s="138">
        <f t="shared" si="2642"/>
        <v>123503.6938</v>
      </c>
      <c r="AK155" s="139">
        <f t="shared" ref="AK155:AN155" si="2643">AG155*COS(AC155)</f>
        <v>1</v>
      </c>
      <c r="AL155" s="139">
        <f t="shared" si="2643"/>
        <v>-42.50445861</v>
      </c>
      <c r="AM155" s="139">
        <f t="shared" si="2643"/>
        <v>-4986.101645</v>
      </c>
      <c r="AN155" s="139">
        <f t="shared" si="2643"/>
        <v>123503.6938</v>
      </c>
      <c r="AO155" s="129">
        <f t="shared" ref="AO155:AR155" si="2644">AG155*SIN(AC155)</f>
        <v>0</v>
      </c>
      <c r="AP155" s="129">
        <f t="shared" si="2644"/>
        <v>0</v>
      </c>
      <c r="AQ155" s="129">
        <f t="shared" si="2644"/>
        <v>0</v>
      </c>
      <c r="AR155" s="129">
        <f t="shared" si="2644"/>
        <v>0</v>
      </c>
      <c r="AS155" s="140">
        <f t="shared" si="45"/>
        <v>-9.424777961</v>
      </c>
      <c r="AT155" s="141">
        <f t="shared" si="46"/>
        <v>-9.424777961</v>
      </c>
      <c r="AU155" s="141">
        <f t="shared" si="47"/>
        <v>-3.141592654</v>
      </c>
      <c r="AV155" s="122">
        <f t="shared" si="48"/>
        <v>3.141592654</v>
      </c>
      <c r="AW155" s="142">
        <f t="shared" si="49"/>
        <v>76789.78763</v>
      </c>
      <c r="AX155" s="130">
        <f t="shared" si="50"/>
        <v>76789.78763</v>
      </c>
      <c r="AY155" s="143">
        <f t="shared" si="51"/>
        <v>153579.5753</v>
      </c>
      <c r="AZ155" s="143">
        <f t="shared" si="52"/>
        <v>0</v>
      </c>
      <c r="BA155" s="143">
        <f t="shared" si="53"/>
        <v>0</v>
      </c>
      <c r="BB155" s="124">
        <f t="shared" si="54"/>
        <v>153579.5753</v>
      </c>
      <c r="BC155" s="140">
        <f t="shared" ref="BC155:BD155" si="2645">BC$2*AD155</f>
        <v>-3.141592654</v>
      </c>
      <c r="BD155" s="140">
        <f t="shared" si="2645"/>
        <v>-3.141592654</v>
      </c>
      <c r="BE155" s="141">
        <f t="shared" si="56"/>
        <v>-6.283185307</v>
      </c>
      <c r="BF155" s="141">
        <f t="shared" si="57"/>
        <v>0</v>
      </c>
      <c r="BG155" s="122">
        <f t="shared" si="58"/>
        <v>0</v>
      </c>
      <c r="BH155" s="142">
        <f t="shared" ref="BH155:BI155" si="2646">POWER(AH155,BH$2)</f>
        <v>42.50445861</v>
      </c>
      <c r="BI155" s="142">
        <f t="shared" si="2646"/>
        <v>4986.101645</v>
      </c>
      <c r="BJ155" s="130">
        <f t="shared" si="60"/>
        <v>211931.551</v>
      </c>
      <c r="BK155" s="143">
        <f t="shared" si="61"/>
        <v>1907383.959</v>
      </c>
      <c r="BL155" s="143">
        <f t="shared" si="62"/>
        <v>0</v>
      </c>
      <c r="BM155" s="143">
        <f t="shared" si="63"/>
        <v>0</v>
      </c>
      <c r="BN155" s="124">
        <f t="shared" si="64"/>
        <v>1907383.959</v>
      </c>
      <c r="BO155" s="140">
        <f t="shared" si="65"/>
        <v>0</v>
      </c>
      <c r="BP155" s="141">
        <f t="shared" si="66"/>
        <v>0</v>
      </c>
      <c r="BQ155" s="141">
        <f t="shared" si="67"/>
        <v>0</v>
      </c>
      <c r="BR155" s="122">
        <f t="shared" si="68"/>
        <v>0</v>
      </c>
      <c r="BS155" s="142">
        <f t="shared" si="69"/>
        <v>123503.6938</v>
      </c>
      <c r="BT155" s="130">
        <f t="shared" si="70"/>
        <v>123503.6938</v>
      </c>
      <c r="BU155" s="143">
        <f t="shared" si="71"/>
        <v>-3334599.733</v>
      </c>
      <c r="BV155" s="143">
        <f t="shared" si="72"/>
        <v>0</v>
      </c>
      <c r="BW155" s="143">
        <f t="shared" si="73"/>
        <v>3.141592654</v>
      </c>
      <c r="BX155" s="124">
        <f t="shared" si="74"/>
        <v>3334599.733</v>
      </c>
      <c r="BY155" s="144">
        <f t="shared" ref="BY155:BZ155" si="2647">AY155+BK155+BU155</f>
        <v>-1273636.199</v>
      </c>
      <c r="BZ155" s="144">
        <f t="shared" si="2647"/>
        <v>0</v>
      </c>
      <c r="CA155" s="144">
        <f t="shared" si="76"/>
        <v>-3.141592654</v>
      </c>
      <c r="CB155" s="145">
        <f t="shared" si="77"/>
        <v>1273636.199</v>
      </c>
      <c r="CC155" s="140">
        <f t="shared" ref="CC155:CD155" si="2648">CC$2*AD155</f>
        <v>-6.283185307</v>
      </c>
      <c r="CD155" s="140">
        <f t="shared" si="2648"/>
        <v>-6.283185307</v>
      </c>
      <c r="CE155" s="141">
        <f t="shared" si="79"/>
        <v>-12.56637061</v>
      </c>
      <c r="CF155" s="141">
        <f t="shared" si="80"/>
        <v>0</v>
      </c>
      <c r="CG155" s="122">
        <f t="shared" si="81"/>
        <v>0</v>
      </c>
      <c r="CH155" s="142">
        <f t="shared" ref="CH155:CI155" si="2649">POWER(AH155,CH$2)</f>
        <v>1806.629002</v>
      </c>
      <c r="CI155" s="142">
        <f t="shared" si="2649"/>
        <v>24861209.62</v>
      </c>
      <c r="CJ155" s="130">
        <f t="shared" si="83"/>
        <v>44914982317</v>
      </c>
      <c r="CK155" s="143">
        <f t="shared" si="84"/>
        <v>-44914982317</v>
      </c>
      <c r="CL155" s="143">
        <f t="shared" si="85"/>
        <v>0</v>
      </c>
      <c r="CM155" s="143">
        <f t="shared" si="86"/>
        <v>3.141592654</v>
      </c>
      <c r="CN155" s="124">
        <f t="shared" si="87"/>
        <v>44914982317</v>
      </c>
      <c r="CO155" s="140">
        <f t="shared" si="88"/>
        <v>-9.424777961</v>
      </c>
      <c r="CP155" s="141">
        <f t="shared" si="89"/>
        <v>-9.424777961</v>
      </c>
      <c r="CQ155" s="141">
        <f t="shared" si="90"/>
        <v>-3.141592654</v>
      </c>
      <c r="CR155" s="122">
        <f t="shared" si="91"/>
        <v>3.141592654</v>
      </c>
      <c r="CS155" s="142">
        <f t="shared" si="92"/>
        <v>123960518190</v>
      </c>
      <c r="CT155" s="130">
        <f t="shared" si="93"/>
        <v>123960518190</v>
      </c>
      <c r="CU155" s="143">
        <f t="shared" si="94"/>
        <v>-495842072761</v>
      </c>
      <c r="CV155" s="143">
        <f t="shared" si="95"/>
        <v>0.00006072314073</v>
      </c>
      <c r="CW155" s="143">
        <f t="shared" si="96"/>
        <v>3.141592654</v>
      </c>
      <c r="CX155" s="124">
        <f t="shared" si="97"/>
        <v>495842072761</v>
      </c>
      <c r="CY155" s="140">
        <f t="shared" si="98"/>
        <v>-9.424777961</v>
      </c>
      <c r="CZ155" s="140">
        <f t="shared" si="99"/>
        <v>0</v>
      </c>
      <c r="DA155" s="141">
        <f t="shared" si="100"/>
        <v>-9.424777961</v>
      </c>
      <c r="DB155" s="141">
        <f t="shared" si="101"/>
        <v>-3.141592654</v>
      </c>
      <c r="DC155" s="122">
        <f t="shared" si="102"/>
        <v>3.141592654</v>
      </c>
      <c r="DD155" s="142">
        <f t="shared" si="103"/>
        <v>76789.78763</v>
      </c>
      <c r="DE155" s="142">
        <f t="shared" si="104"/>
        <v>123503.6938</v>
      </c>
      <c r="DF155" s="130">
        <f t="shared" si="105"/>
        <v>9483822420</v>
      </c>
      <c r="DG155" s="143">
        <f t="shared" si="106"/>
        <v>-37935289681</v>
      </c>
      <c r="DH155" s="143">
        <f t="shared" si="107"/>
        <v>0.000004645733108</v>
      </c>
      <c r="DI155" s="143">
        <f t="shared" si="108"/>
        <v>3.141592654</v>
      </c>
      <c r="DJ155" s="124">
        <f t="shared" si="109"/>
        <v>37935289681</v>
      </c>
      <c r="DK155" s="140">
        <f t="shared" ref="DK155:DM155" si="2650">DK$2*AD155</f>
        <v>-3.141592654</v>
      </c>
      <c r="DL155" s="140">
        <f t="shared" si="2650"/>
        <v>-3.141592654</v>
      </c>
      <c r="DM155" s="140">
        <f t="shared" si="2650"/>
        <v>0</v>
      </c>
      <c r="DN155" s="141">
        <f t="shared" si="111"/>
        <v>-6.283185307</v>
      </c>
      <c r="DO155" s="141">
        <f t="shared" si="112"/>
        <v>0</v>
      </c>
      <c r="DP155" s="122">
        <f t="shared" si="113"/>
        <v>0</v>
      </c>
      <c r="DQ155" s="142">
        <f t="shared" ref="DQ155:DS155" si="2651">POWER(AH155,DQ$2)</f>
        <v>42.50445861</v>
      </c>
      <c r="DR155" s="142">
        <f t="shared" si="2651"/>
        <v>4986.101645</v>
      </c>
      <c r="DS155" s="142">
        <f t="shared" si="2651"/>
        <v>123503.6938</v>
      </c>
      <c r="DT155" s="130">
        <f t="shared" si="115"/>
        <v>26174329388</v>
      </c>
      <c r="DU155" s="143">
        <f t="shared" si="116"/>
        <v>-471137928984</v>
      </c>
      <c r="DV155" s="143">
        <f t="shared" si="117"/>
        <v>0</v>
      </c>
      <c r="DW155" s="143">
        <f t="shared" si="118"/>
        <v>3.141592654</v>
      </c>
      <c r="DX155" s="124">
        <f t="shared" si="119"/>
        <v>471137928984</v>
      </c>
      <c r="DY155" s="140">
        <f t="shared" si="120"/>
        <v>0</v>
      </c>
      <c r="DZ155" s="141">
        <f t="shared" si="121"/>
        <v>0</v>
      </c>
      <c r="EA155" s="141">
        <f t="shared" si="122"/>
        <v>0</v>
      </c>
      <c r="EB155" s="122">
        <f t="shared" si="123"/>
        <v>0</v>
      </c>
      <c r="EC155" s="142">
        <f t="shared" si="124"/>
        <v>15253162387</v>
      </c>
      <c r="ED155" s="130">
        <f t="shared" si="125"/>
        <v>15253162387</v>
      </c>
      <c r="EE155" s="143">
        <f t="shared" si="126"/>
        <v>411835384458</v>
      </c>
      <c r="EF155" s="143">
        <f t="shared" si="127"/>
        <v>0</v>
      </c>
      <c r="EG155" s="143">
        <f t="shared" si="128"/>
        <v>0</v>
      </c>
      <c r="EH155" s="124">
        <f t="shared" si="129"/>
        <v>411835384458</v>
      </c>
      <c r="EI155" s="144">
        <f t="shared" ref="EI155:EJ155" si="2652">CK155+CU155+DG155+DU155+EE155</f>
        <v>-637994889285</v>
      </c>
      <c r="EJ155" s="144">
        <f t="shared" si="2652"/>
        <v>0.00006536887384</v>
      </c>
      <c r="EK155" s="144">
        <f t="shared" si="131"/>
        <v>3.141592654</v>
      </c>
      <c r="EL155" s="145">
        <f t="shared" si="132"/>
        <v>637994889285</v>
      </c>
      <c r="EM155" s="140">
        <f t="shared" si="133"/>
        <v>1.570796327</v>
      </c>
      <c r="EN155" s="141">
        <f t="shared" si="134"/>
        <v>1.570796327</v>
      </c>
      <c r="EO155" s="141">
        <f t="shared" si="135"/>
        <v>1.570796327</v>
      </c>
      <c r="EP155" s="122">
        <f t="shared" si="136"/>
        <v>1.570796327</v>
      </c>
      <c r="EQ155" s="142">
        <f t="shared" si="137"/>
        <v>798745.8227</v>
      </c>
      <c r="ER155" s="130">
        <f t="shared" si="138"/>
        <v>798745.8227</v>
      </c>
      <c r="ES155" s="143">
        <f t="shared" si="139"/>
        <v>0.0000000002541390125</v>
      </c>
      <c r="ET155" s="143">
        <f t="shared" si="140"/>
        <v>4150405.042</v>
      </c>
      <c r="EU155" s="143">
        <f t="shared" si="141"/>
        <v>1.570796327</v>
      </c>
      <c r="EV155" s="124">
        <f t="shared" si="142"/>
        <v>4150405.042</v>
      </c>
      <c r="EW155" s="144">
        <f t="shared" ref="EW155:EX155" si="2653">BY155+ES155</f>
        <v>-1273636.199</v>
      </c>
      <c r="EX155" s="144">
        <f t="shared" si="2653"/>
        <v>4150405.042</v>
      </c>
      <c r="EY155" s="144">
        <f t="shared" si="144"/>
        <v>1.868544205</v>
      </c>
      <c r="EZ155" s="145">
        <f t="shared" si="145"/>
        <v>4341429.624</v>
      </c>
      <c r="FA155" s="140">
        <f t="shared" si="146"/>
        <v>0.6228480682</v>
      </c>
      <c r="FB155" s="141">
        <f t="shared" si="147"/>
        <v>0.6228480682</v>
      </c>
      <c r="FC155" s="141">
        <f t="shared" si="148"/>
        <v>0.6228480682</v>
      </c>
      <c r="FD155" s="122">
        <f t="shared" si="149"/>
        <v>0.6228480682</v>
      </c>
      <c r="FE155" s="142">
        <f t="shared" si="150"/>
        <v>163.1339136</v>
      </c>
      <c r="FF155" s="130">
        <f t="shared" si="151"/>
        <v>163.1339136</v>
      </c>
      <c r="FG155" s="143">
        <f t="shared" si="152"/>
        <v>35.05528678</v>
      </c>
      <c r="FH155" s="143">
        <f t="shared" si="153"/>
        <v>25.17731729</v>
      </c>
      <c r="FI155" s="143">
        <f t="shared" si="154"/>
        <v>0.6228480682</v>
      </c>
      <c r="FJ155" s="124">
        <f t="shared" si="155"/>
        <v>43.15982435</v>
      </c>
      <c r="FK155" s="140">
        <f t="shared" si="156"/>
        <v>-6.283185307</v>
      </c>
      <c r="FL155" s="141">
        <f t="shared" si="157"/>
        <v>-6.283185307</v>
      </c>
      <c r="FM155" s="141">
        <f t="shared" si="158"/>
        <v>0</v>
      </c>
      <c r="FN155" s="122">
        <f t="shared" si="159"/>
        <v>0</v>
      </c>
      <c r="FO155" s="142">
        <f t="shared" si="160"/>
        <v>1806.629002</v>
      </c>
      <c r="FP155" s="130">
        <f t="shared" si="161"/>
        <v>1806.629002</v>
      </c>
      <c r="FQ155" s="143">
        <f t="shared" si="162"/>
        <v>-1806.629002</v>
      </c>
      <c r="FR155" s="143">
        <f t="shared" si="163"/>
        <v>0</v>
      </c>
      <c r="FS155" s="143">
        <f t="shared" si="164"/>
        <v>3.141592654</v>
      </c>
      <c r="FT155" s="124">
        <f t="shared" si="165"/>
        <v>1806.629002</v>
      </c>
      <c r="FU155" s="144">
        <f t="shared" si="166"/>
        <v>-16764.93394</v>
      </c>
      <c r="FV155" s="144">
        <f t="shared" si="167"/>
        <v>0</v>
      </c>
      <c r="FW155" s="144">
        <f t="shared" si="168"/>
        <v>-3.141592654</v>
      </c>
      <c r="FX155" s="145">
        <f t="shared" si="169"/>
        <v>16764.93394</v>
      </c>
      <c r="FY155" s="140">
        <f t="shared" si="170"/>
        <v>-3.141592654</v>
      </c>
      <c r="FZ155" s="140">
        <f t="shared" si="171"/>
        <v>-0.6228480682</v>
      </c>
      <c r="GA155" s="141">
        <f t="shared" si="172"/>
        <v>-3.764440722</v>
      </c>
      <c r="GB155" s="141">
        <f t="shared" si="173"/>
        <v>-3.764440722</v>
      </c>
      <c r="GC155" s="122">
        <f t="shared" si="174"/>
        <v>2.518744585</v>
      </c>
      <c r="GD155" s="142">
        <f t="shared" si="175"/>
        <v>16764.93394</v>
      </c>
      <c r="GE155" s="142">
        <f t="shared" si="176"/>
        <v>0.02316969578</v>
      </c>
      <c r="GF155" s="130">
        <f t="shared" si="177"/>
        <v>388.4384191</v>
      </c>
      <c r="GG155" s="143">
        <f t="shared" si="178"/>
        <v>-35.05528678</v>
      </c>
      <c r="GH155" s="143">
        <f t="shared" si="179"/>
        <v>25.17731729</v>
      </c>
      <c r="GI155" s="143">
        <f t="shared" si="180"/>
        <v>2.518744585</v>
      </c>
      <c r="GJ155" s="124">
        <f t="shared" si="181"/>
        <v>43.15982435</v>
      </c>
      <c r="GK155" s="146">
        <f t="shared" si="182"/>
        <v>-0.5</v>
      </c>
      <c r="GL155" s="127">
        <f t="shared" si="183"/>
        <v>-0.8660254038</v>
      </c>
      <c r="GM155" s="146">
        <f t="shared" si="184"/>
        <v>-2.094395102</v>
      </c>
      <c r="GN155" s="127">
        <f t="shared" si="185"/>
        <v>1</v>
      </c>
      <c r="GO155" s="147">
        <f t="shared" si="186"/>
        <v>-0.5</v>
      </c>
      <c r="GP155" s="128">
        <f t="shared" si="187"/>
        <v>0.8660254038</v>
      </c>
      <c r="GQ155" s="147">
        <f t="shared" si="188"/>
        <v>2.094395102</v>
      </c>
      <c r="GR155" s="128">
        <f t="shared" si="189"/>
        <v>1</v>
      </c>
      <c r="GS155" s="140">
        <f t="shared" si="190"/>
        <v>-2.094395102</v>
      </c>
      <c r="GT155" s="140">
        <f t="shared" si="191"/>
        <v>0.6228480682</v>
      </c>
      <c r="GU155" s="141">
        <f t="shared" si="192"/>
        <v>-1.471547034</v>
      </c>
      <c r="GV155" s="141">
        <f t="shared" si="193"/>
        <v>-1.471547034</v>
      </c>
      <c r="GW155" s="122">
        <f t="shared" si="194"/>
        <v>-1.471547034</v>
      </c>
      <c r="GX155" s="142">
        <f t="shared" si="195"/>
        <v>1</v>
      </c>
      <c r="GY155" s="142">
        <f t="shared" si="196"/>
        <v>43.15982435</v>
      </c>
      <c r="GZ155" s="130">
        <f t="shared" si="197"/>
        <v>43.15982435</v>
      </c>
      <c r="HA155" s="143">
        <f t="shared" si="198"/>
        <v>4.276552985</v>
      </c>
      <c r="HB155" s="143">
        <f t="shared" si="199"/>
        <v>-42.94742754</v>
      </c>
      <c r="HC155" s="143">
        <f t="shared" si="200"/>
        <v>-1.471547034</v>
      </c>
      <c r="HD155" s="124">
        <f t="shared" si="201"/>
        <v>43.15982435</v>
      </c>
      <c r="HE155" s="140">
        <f t="shared" si="202"/>
        <v>2.094395102</v>
      </c>
      <c r="HF155" s="140">
        <f t="shared" si="203"/>
        <v>2.518744585</v>
      </c>
      <c r="HG155" s="141">
        <f t="shared" si="204"/>
        <v>4.613139688</v>
      </c>
      <c r="HH155" s="141">
        <f t="shared" si="205"/>
        <v>4.613139688</v>
      </c>
      <c r="HI155" s="122">
        <f t="shared" si="206"/>
        <v>-1.670045619</v>
      </c>
      <c r="HJ155" s="142">
        <f t="shared" si="207"/>
        <v>1</v>
      </c>
      <c r="HK155" s="142">
        <f t="shared" si="208"/>
        <v>43.15982435</v>
      </c>
      <c r="HL155" s="130">
        <f t="shared" si="209"/>
        <v>43.15982435</v>
      </c>
      <c r="HM155" s="143">
        <f t="shared" si="210"/>
        <v>-4.276552985</v>
      </c>
      <c r="HN155" s="143">
        <f t="shared" si="211"/>
        <v>-42.94742754</v>
      </c>
      <c r="HO155" s="143">
        <f t="shared" si="212"/>
        <v>-1.670045619</v>
      </c>
      <c r="HP155" s="124">
        <f t="shared" si="213"/>
        <v>43.15982435</v>
      </c>
      <c r="HQ155" s="140">
        <f t="shared" si="214"/>
        <v>2.094395102</v>
      </c>
      <c r="HR155" s="140">
        <f t="shared" si="215"/>
        <v>0.6228480682</v>
      </c>
      <c r="HS155" s="141">
        <f t="shared" si="216"/>
        <v>2.717243171</v>
      </c>
      <c r="HT155" s="141">
        <f t="shared" si="217"/>
        <v>2.717243171</v>
      </c>
      <c r="HU155" s="122">
        <f t="shared" si="218"/>
        <v>2.717243171</v>
      </c>
      <c r="HV155" s="142">
        <f t="shared" si="219"/>
        <v>1</v>
      </c>
      <c r="HW155" s="142">
        <f t="shared" si="220"/>
        <v>43.15982435</v>
      </c>
      <c r="HX155" s="130">
        <f t="shared" si="221"/>
        <v>43.15982435</v>
      </c>
      <c r="HY155" s="143">
        <f t="shared" si="222"/>
        <v>-39.33183977</v>
      </c>
      <c r="HZ155" s="143">
        <f t="shared" si="223"/>
        <v>17.77011024</v>
      </c>
      <c r="IA155" s="143">
        <f t="shared" si="224"/>
        <v>2.717243171</v>
      </c>
      <c r="IB155" s="124">
        <f t="shared" si="225"/>
        <v>43.15982435</v>
      </c>
      <c r="IC155" s="140">
        <f t="shared" si="226"/>
        <v>-2.094395102</v>
      </c>
      <c r="ID155" s="140">
        <f t="shared" si="227"/>
        <v>2.518744585</v>
      </c>
      <c r="IE155" s="141">
        <f t="shared" si="228"/>
        <v>0.424349483</v>
      </c>
      <c r="IF155" s="141">
        <f t="shared" si="229"/>
        <v>0.424349483</v>
      </c>
      <c r="IG155" s="122">
        <f t="shared" si="230"/>
        <v>0.424349483</v>
      </c>
      <c r="IH155" s="142">
        <f t="shared" si="231"/>
        <v>1</v>
      </c>
      <c r="II155" s="142">
        <f t="shared" si="232"/>
        <v>43.15982435</v>
      </c>
      <c r="IJ155" s="130">
        <f t="shared" si="233"/>
        <v>43.15982435</v>
      </c>
      <c r="IK155" s="143">
        <f t="shared" si="234"/>
        <v>39.33183977</v>
      </c>
      <c r="IL155" s="143">
        <f t="shared" si="235"/>
        <v>17.77011024</v>
      </c>
      <c r="IM155" s="143">
        <f t="shared" si="236"/>
        <v>0.424349483</v>
      </c>
      <c r="IN155" s="124">
        <f t="shared" si="237"/>
        <v>43.15982435</v>
      </c>
    </row>
    <row r="156" ht="12.75" customHeight="1">
      <c r="A156" s="129">
        <f>'Cortez Cubic'!AP156</f>
        <v>-0.2187762226</v>
      </c>
      <c r="B156" s="129">
        <f>'Cortez Cubic'!AQ156</f>
        <v>9.2479208</v>
      </c>
      <c r="C156" s="129">
        <f>'Cortez Cubic'!AR156</f>
        <v>1807.635791</v>
      </c>
      <c r="D156" s="129">
        <f>'Cortez Cubic'!AS156</f>
        <v>-78389.30137</v>
      </c>
      <c r="E156" s="129">
        <f t="shared" ref="E156:H156" si="2654">0</f>
        <v>0</v>
      </c>
      <c r="F156" s="129">
        <f t="shared" si="2654"/>
        <v>0</v>
      </c>
      <c r="G156" s="129">
        <f t="shared" si="2654"/>
        <v>0</v>
      </c>
      <c r="H156" s="129">
        <f t="shared" si="2654"/>
        <v>0</v>
      </c>
      <c r="I156" s="110">
        <f>'Cortez Cubic'!I156</f>
        <v>52</v>
      </c>
      <c r="J156" s="130">
        <f t="shared" si="28"/>
        <v>43.69455951</v>
      </c>
      <c r="K156" s="131">
        <f t="shared" si="29"/>
        <v>0</v>
      </c>
      <c r="L156" s="131">
        <f t="shared" si="30"/>
        <v>1</v>
      </c>
      <c r="M156" s="132">
        <f t="shared" si="31"/>
        <v>8.305440495</v>
      </c>
      <c r="N156" s="133">
        <f t="shared" si="32"/>
        <v>46.15199135</v>
      </c>
      <c r="O156" s="134">
        <f t="shared" si="33"/>
        <v>89.84655086</v>
      </c>
      <c r="P156" s="134">
        <f t="shared" si="34"/>
        <v>0</v>
      </c>
      <c r="Q156" s="135">
        <f t="shared" si="35"/>
        <v>43.69455951</v>
      </c>
      <c r="R156" s="135">
        <f t="shared" si="36"/>
        <v>0</v>
      </c>
      <c r="S156" s="136">
        <f t="shared" si="37"/>
        <v>-91.26996823</v>
      </c>
      <c r="T156" s="136">
        <f t="shared" si="38"/>
        <v>0</v>
      </c>
      <c r="U156" s="137">
        <f t="shared" ref="U156:X156" si="2655">ATAN2(A156,E156)</f>
        <v>3.141592654</v>
      </c>
      <c r="V156" s="137">
        <f t="shared" si="2655"/>
        <v>0</v>
      </c>
      <c r="W156" s="137">
        <f t="shared" si="2655"/>
        <v>0</v>
      </c>
      <c r="X156" s="137">
        <f t="shared" si="2655"/>
        <v>3.141592654</v>
      </c>
      <c r="Y156" s="137">
        <f t="shared" ref="Y156:AB156" si="2656">SQRT(POWER(A156,2)+POWER(E156,2))</f>
        <v>0.2187762226</v>
      </c>
      <c r="Z156" s="137">
        <f t="shared" si="2656"/>
        <v>9.2479208</v>
      </c>
      <c r="AA156" s="137">
        <f t="shared" si="2656"/>
        <v>1807.635791</v>
      </c>
      <c r="AB156" s="137">
        <f t="shared" si="2656"/>
        <v>78389.30137</v>
      </c>
      <c r="AC156" s="138">
        <f t="shared" ref="AC156:AF156" si="2657">U156-$U156</f>
        <v>0</v>
      </c>
      <c r="AD156" s="138">
        <f t="shared" si="2657"/>
        <v>-3.141592654</v>
      </c>
      <c r="AE156" s="138">
        <f t="shared" si="2657"/>
        <v>-3.141592654</v>
      </c>
      <c r="AF156" s="138">
        <f t="shared" si="2657"/>
        <v>0</v>
      </c>
      <c r="AG156" s="138">
        <f t="shared" ref="AG156:AJ156" si="2658">Y156/$Y156</f>
        <v>1</v>
      </c>
      <c r="AH156" s="138">
        <f t="shared" si="2658"/>
        <v>42.27114213</v>
      </c>
      <c r="AI156" s="138">
        <f t="shared" si="2658"/>
        <v>8262.487438</v>
      </c>
      <c r="AJ156" s="138">
        <f t="shared" si="2658"/>
        <v>358308.1399</v>
      </c>
      <c r="AK156" s="139">
        <f t="shared" ref="AK156:AN156" si="2659">AG156*COS(AC156)</f>
        <v>1</v>
      </c>
      <c r="AL156" s="139">
        <f t="shared" si="2659"/>
        <v>-42.27114213</v>
      </c>
      <c r="AM156" s="139">
        <f t="shared" si="2659"/>
        <v>-8262.487438</v>
      </c>
      <c r="AN156" s="139">
        <f t="shared" si="2659"/>
        <v>358308.1399</v>
      </c>
      <c r="AO156" s="129">
        <f t="shared" ref="AO156:AR156" si="2660">AG156*SIN(AC156)</f>
        <v>0</v>
      </c>
      <c r="AP156" s="129">
        <f t="shared" si="2660"/>
        <v>0</v>
      </c>
      <c r="AQ156" s="129">
        <f t="shared" si="2660"/>
        <v>0</v>
      </c>
      <c r="AR156" s="129">
        <f t="shared" si="2660"/>
        <v>0</v>
      </c>
      <c r="AS156" s="140">
        <f t="shared" si="45"/>
        <v>-9.424777961</v>
      </c>
      <c r="AT156" s="141">
        <f t="shared" si="46"/>
        <v>-9.424777961</v>
      </c>
      <c r="AU156" s="141">
        <f t="shared" si="47"/>
        <v>-3.141592654</v>
      </c>
      <c r="AV156" s="122">
        <f t="shared" si="48"/>
        <v>3.141592654</v>
      </c>
      <c r="AW156" s="142">
        <f t="shared" si="49"/>
        <v>75532.16735</v>
      </c>
      <c r="AX156" s="130">
        <f t="shared" si="50"/>
        <v>75532.16735</v>
      </c>
      <c r="AY156" s="143">
        <f t="shared" si="51"/>
        <v>151064.3347</v>
      </c>
      <c r="AZ156" s="143">
        <f t="shared" si="52"/>
        <v>0</v>
      </c>
      <c r="BA156" s="143">
        <f t="shared" si="53"/>
        <v>0</v>
      </c>
      <c r="BB156" s="124">
        <f t="shared" si="54"/>
        <v>151064.3347</v>
      </c>
      <c r="BC156" s="140">
        <f t="shared" ref="BC156:BD156" si="2661">BC$2*AD156</f>
        <v>-3.141592654</v>
      </c>
      <c r="BD156" s="140">
        <f t="shared" si="2661"/>
        <v>-3.141592654</v>
      </c>
      <c r="BE156" s="141">
        <f t="shared" si="56"/>
        <v>-6.283185307</v>
      </c>
      <c r="BF156" s="141">
        <f t="shared" si="57"/>
        <v>0</v>
      </c>
      <c r="BG156" s="122">
        <f t="shared" si="58"/>
        <v>0</v>
      </c>
      <c r="BH156" s="142">
        <f t="shared" ref="BH156:BI156" si="2662">POWER(AH156,BH$2)</f>
        <v>42.27114213</v>
      </c>
      <c r="BI156" s="142">
        <f t="shared" si="2662"/>
        <v>8262.487438</v>
      </c>
      <c r="BJ156" s="130">
        <f t="shared" si="60"/>
        <v>349264.7808</v>
      </c>
      <c r="BK156" s="143">
        <f t="shared" si="61"/>
        <v>3143383.027</v>
      </c>
      <c r="BL156" s="143">
        <f t="shared" si="62"/>
        <v>0</v>
      </c>
      <c r="BM156" s="143">
        <f t="shared" si="63"/>
        <v>0</v>
      </c>
      <c r="BN156" s="124">
        <f t="shared" si="64"/>
        <v>3143383.027</v>
      </c>
      <c r="BO156" s="140">
        <f t="shared" si="65"/>
        <v>0</v>
      </c>
      <c r="BP156" s="141">
        <f t="shared" si="66"/>
        <v>0</v>
      </c>
      <c r="BQ156" s="141">
        <f t="shared" si="67"/>
        <v>0</v>
      </c>
      <c r="BR156" s="122">
        <f t="shared" si="68"/>
        <v>0</v>
      </c>
      <c r="BS156" s="142">
        <f t="shared" si="69"/>
        <v>358308.1399</v>
      </c>
      <c r="BT156" s="130">
        <f t="shared" si="70"/>
        <v>358308.1399</v>
      </c>
      <c r="BU156" s="143">
        <f t="shared" si="71"/>
        <v>-9674319.777</v>
      </c>
      <c r="BV156" s="143">
        <f t="shared" si="72"/>
        <v>0</v>
      </c>
      <c r="BW156" s="143">
        <f t="shared" si="73"/>
        <v>3.141592654</v>
      </c>
      <c r="BX156" s="124">
        <f t="shared" si="74"/>
        <v>9674319.777</v>
      </c>
      <c r="BY156" s="144">
        <f t="shared" ref="BY156:BZ156" si="2663">AY156+BK156+BU156</f>
        <v>-6379872.414</v>
      </c>
      <c r="BZ156" s="144">
        <f t="shared" si="2663"/>
        <v>0</v>
      </c>
      <c r="CA156" s="144">
        <f t="shared" si="76"/>
        <v>-3.141592654</v>
      </c>
      <c r="CB156" s="145">
        <f t="shared" si="77"/>
        <v>6379872.414</v>
      </c>
      <c r="CC156" s="140">
        <f t="shared" ref="CC156:CD156" si="2664">CC$2*AD156</f>
        <v>-6.283185307</v>
      </c>
      <c r="CD156" s="140">
        <f t="shared" si="2664"/>
        <v>-6.283185307</v>
      </c>
      <c r="CE156" s="141">
        <f t="shared" si="79"/>
        <v>-12.56637061</v>
      </c>
      <c r="CF156" s="141">
        <f t="shared" si="80"/>
        <v>0</v>
      </c>
      <c r="CG156" s="122">
        <f t="shared" si="81"/>
        <v>0</v>
      </c>
      <c r="CH156" s="142">
        <f t="shared" ref="CH156:CI156" si="2665">POWER(AH156,CH$2)</f>
        <v>1786.849457</v>
      </c>
      <c r="CI156" s="142">
        <f t="shared" si="2665"/>
        <v>68268698.66</v>
      </c>
      <c r="CJ156" s="130">
        <f t="shared" si="83"/>
        <v>121985887117</v>
      </c>
      <c r="CK156" s="143">
        <f t="shared" si="84"/>
        <v>-121985887117</v>
      </c>
      <c r="CL156" s="143">
        <f t="shared" si="85"/>
        <v>0</v>
      </c>
      <c r="CM156" s="143">
        <f t="shared" si="86"/>
        <v>3.141592654</v>
      </c>
      <c r="CN156" s="124">
        <f t="shared" si="87"/>
        <v>121985887117</v>
      </c>
      <c r="CO156" s="140">
        <f t="shared" si="88"/>
        <v>-9.424777961</v>
      </c>
      <c r="CP156" s="141">
        <f t="shared" si="89"/>
        <v>-9.424777961</v>
      </c>
      <c r="CQ156" s="141">
        <f t="shared" si="90"/>
        <v>-3.141592654</v>
      </c>
      <c r="CR156" s="122">
        <f t="shared" si="91"/>
        <v>3.141592654</v>
      </c>
      <c r="CS156" s="142">
        <f t="shared" si="92"/>
        <v>564069265064</v>
      </c>
      <c r="CT156" s="130">
        <f t="shared" si="93"/>
        <v>564069265064</v>
      </c>
      <c r="CU156" s="143">
        <f t="shared" si="94"/>
        <v>-2256277060255</v>
      </c>
      <c r="CV156" s="143">
        <f t="shared" si="95"/>
        <v>0.000276314248</v>
      </c>
      <c r="CW156" s="143">
        <f t="shared" si="96"/>
        <v>3.141592654</v>
      </c>
      <c r="CX156" s="124">
        <f t="shared" si="97"/>
        <v>2256277060255</v>
      </c>
      <c r="CY156" s="140">
        <f t="shared" si="98"/>
        <v>-9.424777961</v>
      </c>
      <c r="CZ156" s="140">
        <f t="shared" si="99"/>
        <v>0</v>
      </c>
      <c r="DA156" s="141">
        <f t="shared" si="100"/>
        <v>-9.424777961</v>
      </c>
      <c r="DB156" s="141">
        <f t="shared" si="101"/>
        <v>-3.141592654</v>
      </c>
      <c r="DC156" s="122">
        <f t="shared" si="102"/>
        <v>3.141592654</v>
      </c>
      <c r="DD156" s="142">
        <f t="shared" si="103"/>
        <v>75532.16735</v>
      </c>
      <c r="DE156" s="142">
        <f t="shared" si="104"/>
        <v>358308.1399</v>
      </c>
      <c r="DF156" s="130">
        <f t="shared" si="105"/>
        <v>27063790384</v>
      </c>
      <c r="DG156" s="143">
        <f t="shared" si="106"/>
        <v>-108255161536</v>
      </c>
      <c r="DH156" s="143">
        <f t="shared" si="107"/>
        <v>0.00001325743371</v>
      </c>
      <c r="DI156" s="143">
        <f t="shared" si="108"/>
        <v>3.141592654</v>
      </c>
      <c r="DJ156" s="124">
        <f t="shared" si="109"/>
        <v>108255161536</v>
      </c>
      <c r="DK156" s="140">
        <f t="shared" ref="DK156:DM156" si="2666">DK$2*AD156</f>
        <v>-3.141592654</v>
      </c>
      <c r="DL156" s="140">
        <f t="shared" si="2666"/>
        <v>-3.141592654</v>
      </c>
      <c r="DM156" s="140">
        <f t="shared" si="2666"/>
        <v>0</v>
      </c>
      <c r="DN156" s="141">
        <f t="shared" si="111"/>
        <v>-6.283185307</v>
      </c>
      <c r="DO156" s="141">
        <f t="shared" si="112"/>
        <v>0</v>
      </c>
      <c r="DP156" s="122">
        <f t="shared" si="113"/>
        <v>0</v>
      </c>
      <c r="DQ156" s="142">
        <f t="shared" ref="DQ156:DS156" si="2667">POWER(AH156,DQ$2)</f>
        <v>42.27114213</v>
      </c>
      <c r="DR156" s="142">
        <f t="shared" si="2667"/>
        <v>8262.487438</v>
      </c>
      <c r="DS156" s="142">
        <f t="shared" si="2667"/>
        <v>358308.1399</v>
      </c>
      <c r="DT156" s="130">
        <f t="shared" si="115"/>
        <v>125144413936</v>
      </c>
      <c r="DU156" s="143">
        <f t="shared" si="116"/>
        <v>-2252599450848</v>
      </c>
      <c r="DV156" s="143">
        <f t="shared" si="117"/>
        <v>0</v>
      </c>
      <c r="DW156" s="143">
        <f t="shared" si="118"/>
        <v>3.141592654</v>
      </c>
      <c r="DX156" s="124">
        <f t="shared" si="119"/>
        <v>2252599450848</v>
      </c>
      <c r="DY156" s="140">
        <f t="shared" si="120"/>
        <v>0</v>
      </c>
      <c r="DZ156" s="141">
        <f t="shared" si="121"/>
        <v>0</v>
      </c>
      <c r="EA156" s="141">
        <f t="shared" si="122"/>
        <v>0</v>
      </c>
      <c r="EB156" s="122">
        <f t="shared" si="123"/>
        <v>0</v>
      </c>
      <c r="EC156" s="142">
        <f t="shared" si="124"/>
        <v>128384723098</v>
      </c>
      <c r="ED156" s="130">
        <f t="shared" si="125"/>
        <v>128384723098</v>
      </c>
      <c r="EE156" s="143">
        <f t="shared" si="126"/>
        <v>3466387523641</v>
      </c>
      <c r="EF156" s="143">
        <f t="shared" si="127"/>
        <v>0</v>
      </c>
      <c r="EG156" s="143">
        <f t="shared" si="128"/>
        <v>0</v>
      </c>
      <c r="EH156" s="124">
        <f t="shared" si="129"/>
        <v>3466387523641</v>
      </c>
      <c r="EI156" s="144">
        <f t="shared" ref="EI156:EJ156" si="2668">CK156+CU156+DG156+DU156+EE156</f>
        <v>-1272730036115</v>
      </c>
      <c r="EJ156" s="144">
        <f t="shared" si="2668"/>
        <v>0.0002895716817</v>
      </c>
      <c r="EK156" s="144">
        <f t="shared" si="131"/>
        <v>3.141592654</v>
      </c>
      <c r="EL156" s="145">
        <f t="shared" si="132"/>
        <v>1272730036115</v>
      </c>
      <c r="EM156" s="140">
        <f t="shared" si="133"/>
        <v>1.570796327</v>
      </c>
      <c r="EN156" s="141">
        <f t="shared" si="134"/>
        <v>1.570796327</v>
      </c>
      <c r="EO156" s="141">
        <f t="shared" si="135"/>
        <v>1.570796327</v>
      </c>
      <c r="EP156" s="122">
        <f t="shared" si="136"/>
        <v>1.570796327</v>
      </c>
      <c r="EQ156" s="142">
        <f t="shared" si="137"/>
        <v>1128153.374</v>
      </c>
      <c r="ER156" s="130">
        <f t="shared" si="138"/>
        <v>1128153.374</v>
      </c>
      <c r="ES156" s="143">
        <f t="shared" si="139"/>
        <v>0.0000000003589474603</v>
      </c>
      <c r="ET156" s="143">
        <f t="shared" si="140"/>
        <v>5862056.889</v>
      </c>
      <c r="EU156" s="143">
        <f t="shared" si="141"/>
        <v>1.570796327</v>
      </c>
      <c r="EV156" s="124">
        <f t="shared" si="142"/>
        <v>5862056.889</v>
      </c>
      <c r="EW156" s="144">
        <f t="shared" ref="EW156:EX156" si="2669">BY156+ES156</f>
        <v>-6379872.414</v>
      </c>
      <c r="EX156" s="144">
        <f t="shared" si="2669"/>
        <v>5862056.889</v>
      </c>
      <c r="EY156" s="144">
        <f t="shared" si="144"/>
        <v>2.398467814</v>
      </c>
      <c r="EZ156" s="145">
        <f t="shared" si="145"/>
        <v>8664091.585</v>
      </c>
      <c r="FA156" s="140">
        <f t="shared" si="146"/>
        <v>0.7994892712</v>
      </c>
      <c r="FB156" s="141">
        <f t="shared" si="147"/>
        <v>0.7994892712</v>
      </c>
      <c r="FC156" s="141">
        <f t="shared" si="148"/>
        <v>0.7994892712</v>
      </c>
      <c r="FD156" s="122">
        <f t="shared" si="149"/>
        <v>0.7994892712</v>
      </c>
      <c r="FE156" s="142">
        <f t="shared" si="150"/>
        <v>205.387659</v>
      </c>
      <c r="FF156" s="130">
        <f t="shared" si="151"/>
        <v>205.387659</v>
      </c>
      <c r="FG156" s="143">
        <f t="shared" si="152"/>
        <v>37.87808507</v>
      </c>
      <c r="FH156" s="143">
        <f t="shared" si="153"/>
        <v>38.96090321</v>
      </c>
      <c r="FI156" s="143">
        <f t="shared" si="154"/>
        <v>0.7994892712</v>
      </c>
      <c r="FJ156" s="124">
        <f t="shared" si="155"/>
        <v>54.33876432</v>
      </c>
      <c r="FK156" s="140">
        <f t="shared" si="156"/>
        <v>-6.283185307</v>
      </c>
      <c r="FL156" s="141">
        <f t="shared" si="157"/>
        <v>-6.283185307</v>
      </c>
      <c r="FM156" s="141">
        <f t="shared" si="158"/>
        <v>0</v>
      </c>
      <c r="FN156" s="122">
        <f t="shared" si="159"/>
        <v>0</v>
      </c>
      <c r="FO156" s="142">
        <f t="shared" si="160"/>
        <v>1786.849457</v>
      </c>
      <c r="FP156" s="130">
        <f t="shared" si="161"/>
        <v>1786.849457</v>
      </c>
      <c r="FQ156" s="143">
        <f t="shared" si="162"/>
        <v>-1786.849457</v>
      </c>
      <c r="FR156" s="143">
        <f t="shared" si="163"/>
        <v>0</v>
      </c>
      <c r="FS156" s="143">
        <f t="shared" si="164"/>
        <v>3.141592654</v>
      </c>
      <c r="FT156" s="124">
        <f t="shared" si="165"/>
        <v>1786.849457</v>
      </c>
      <c r="FU156" s="144">
        <f t="shared" si="166"/>
        <v>-26574.31177</v>
      </c>
      <c r="FV156" s="144">
        <f t="shared" si="167"/>
        <v>0</v>
      </c>
      <c r="FW156" s="144">
        <f t="shared" si="168"/>
        <v>-3.141592654</v>
      </c>
      <c r="FX156" s="145">
        <f t="shared" si="169"/>
        <v>26574.31177</v>
      </c>
      <c r="FY156" s="140">
        <f t="shared" si="170"/>
        <v>-3.141592654</v>
      </c>
      <c r="FZ156" s="140">
        <f t="shared" si="171"/>
        <v>-0.7994892712</v>
      </c>
      <c r="GA156" s="141">
        <f t="shared" si="172"/>
        <v>-3.941081925</v>
      </c>
      <c r="GB156" s="141">
        <f t="shared" si="173"/>
        <v>-3.941081925</v>
      </c>
      <c r="GC156" s="122">
        <f t="shared" si="174"/>
        <v>2.342103382</v>
      </c>
      <c r="GD156" s="142">
        <f t="shared" si="175"/>
        <v>26574.31177</v>
      </c>
      <c r="GE156" s="142">
        <f t="shared" si="176"/>
        <v>0.01840306846</v>
      </c>
      <c r="GF156" s="130">
        <f t="shared" si="177"/>
        <v>489.0488789</v>
      </c>
      <c r="GG156" s="143">
        <f t="shared" si="178"/>
        <v>-37.87808507</v>
      </c>
      <c r="GH156" s="143">
        <f t="shared" si="179"/>
        <v>38.96090321</v>
      </c>
      <c r="GI156" s="143">
        <f t="shared" si="180"/>
        <v>2.342103382</v>
      </c>
      <c r="GJ156" s="124">
        <f t="shared" si="181"/>
        <v>54.33876432</v>
      </c>
      <c r="GK156" s="146">
        <f t="shared" si="182"/>
        <v>-0.5</v>
      </c>
      <c r="GL156" s="127">
        <f t="shared" si="183"/>
        <v>-0.8660254038</v>
      </c>
      <c r="GM156" s="146">
        <f t="shared" si="184"/>
        <v>-2.094395102</v>
      </c>
      <c r="GN156" s="127">
        <f t="shared" si="185"/>
        <v>1</v>
      </c>
      <c r="GO156" s="147">
        <f t="shared" si="186"/>
        <v>-0.5</v>
      </c>
      <c r="GP156" s="128">
        <f t="shared" si="187"/>
        <v>0.8660254038</v>
      </c>
      <c r="GQ156" s="147">
        <f t="shared" si="188"/>
        <v>2.094395102</v>
      </c>
      <c r="GR156" s="128">
        <f t="shared" si="189"/>
        <v>1</v>
      </c>
      <c r="GS156" s="140">
        <f t="shared" si="190"/>
        <v>-2.094395102</v>
      </c>
      <c r="GT156" s="140">
        <f t="shared" si="191"/>
        <v>0.7994892712</v>
      </c>
      <c r="GU156" s="141">
        <f t="shared" si="192"/>
        <v>-1.294905831</v>
      </c>
      <c r="GV156" s="141">
        <f t="shared" si="193"/>
        <v>-1.294905831</v>
      </c>
      <c r="GW156" s="122">
        <f t="shared" si="194"/>
        <v>-1.294905831</v>
      </c>
      <c r="GX156" s="142">
        <f t="shared" si="195"/>
        <v>1</v>
      </c>
      <c r="GY156" s="142">
        <f t="shared" si="196"/>
        <v>54.33876432</v>
      </c>
      <c r="GZ156" s="130">
        <f t="shared" si="197"/>
        <v>54.33876432</v>
      </c>
      <c r="HA156" s="143">
        <f t="shared" si="198"/>
        <v>14.8020894</v>
      </c>
      <c r="HB156" s="143">
        <f t="shared" si="199"/>
        <v>-52.28383553</v>
      </c>
      <c r="HC156" s="143">
        <f t="shared" si="200"/>
        <v>-1.294905831</v>
      </c>
      <c r="HD156" s="124">
        <f t="shared" si="201"/>
        <v>54.33876432</v>
      </c>
      <c r="HE156" s="140">
        <f t="shared" si="202"/>
        <v>2.094395102</v>
      </c>
      <c r="HF156" s="140">
        <f t="shared" si="203"/>
        <v>2.342103382</v>
      </c>
      <c r="HG156" s="141">
        <f t="shared" si="204"/>
        <v>4.436498485</v>
      </c>
      <c r="HH156" s="141">
        <f t="shared" si="205"/>
        <v>4.436498485</v>
      </c>
      <c r="HI156" s="122">
        <f t="shared" si="206"/>
        <v>-1.846686822</v>
      </c>
      <c r="HJ156" s="142">
        <f t="shared" si="207"/>
        <v>1</v>
      </c>
      <c r="HK156" s="142">
        <f t="shared" si="208"/>
        <v>54.33876432</v>
      </c>
      <c r="HL156" s="130">
        <f t="shared" si="209"/>
        <v>54.33876432</v>
      </c>
      <c r="HM156" s="143">
        <f t="shared" si="210"/>
        <v>-14.8020894</v>
      </c>
      <c r="HN156" s="143">
        <f t="shared" si="211"/>
        <v>-52.28383553</v>
      </c>
      <c r="HO156" s="143">
        <f t="shared" si="212"/>
        <v>-1.846686822</v>
      </c>
      <c r="HP156" s="124">
        <f t="shared" si="213"/>
        <v>54.33876432</v>
      </c>
      <c r="HQ156" s="140">
        <f t="shared" si="214"/>
        <v>2.094395102</v>
      </c>
      <c r="HR156" s="140">
        <f t="shared" si="215"/>
        <v>0.7994892712</v>
      </c>
      <c r="HS156" s="141">
        <f t="shared" si="216"/>
        <v>2.893884374</v>
      </c>
      <c r="HT156" s="141">
        <f t="shared" si="217"/>
        <v>2.893884374</v>
      </c>
      <c r="HU156" s="122">
        <f t="shared" si="218"/>
        <v>2.893884374</v>
      </c>
      <c r="HV156" s="142">
        <f t="shared" si="219"/>
        <v>1</v>
      </c>
      <c r="HW156" s="142">
        <f t="shared" si="220"/>
        <v>54.33876432</v>
      </c>
      <c r="HX156" s="130">
        <f t="shared" si="221"/>
        <v>54.33876432</v>
      </c>
      <c r="HY156" s="143">
        <f t="shared" si="222"/>
        <v>-52.68017447</v>
      </c>
      <c r="HZ156" s="143">
        <f t="shared" si="223"/>
        <v>13.32293232</v>
      </c>
      <c r="IA156" s="143">
        <f t="shared" si="224"/>
        <v>2.893884374</v>
      </c>
      <c r="IB156" s="124">
        <f t="shared" si="225"/>
        <v>54.33876432</v>
      </c>
      <c r="IC156" s="140">
        <f t="shared" si="226"/>
        <v>-2.094395102</v>
      </c>
      <c r="ID156" s="140">
        <f t="shared" si="227"/>
        <v>2.342103382</v>
      </c>
      <c r="IE156" s="141">
        <f t="shared" si="228"/>
        <v>0.24770828</v>
      </c>
      <c r="IF156" s="141">
        <f t="shared" si="229"/>
        <v>0.24770828</v>
      </c>
      <c r="IG156" s="122">
        <f t="shared" si="230"/>
        <v>0.24770828</v>
      </c>
      <c r="IH156" s="142">
        <f t="shared" si="231"/>
        <v>1</v>
      </c>
      <c r="II156" s="142">
        <f t="shared" si="232"/>
        <v>54.33876432</v>
      </c>
      <c r="IJ156" s="130">
        <f t="shared" si="233"/>
        <v>54.33876432</v>
      </c>
      <c r="IK156" s="143">
        <f t="shared" si="234"/>
        <v>52.68017447</v>
      </c>
      <c r="IL156" s="143">
        <f t="shared" si="235"/>
        <v>13.32293232</v>
      </c>
      <c r="IM156" s="143">
        <f t="shared" si="236"/>
        <v>0.24770828</v>
      </c>
      <c r="IN156" s="124">
        <f t="shared" si="237"/>
        <v>54.33876432</v>
      </c>
    </row>
    <row r="157" ht="12.75" customHeight="1">
      <c r="A157" s="129">
        <f>'Cortez Cubic'!AP157</f>
        <v>-0.2187762226</v>
      </c>
      <c r="B157" s="129">
        <f>'Cortez Cubic'!AQ157</f>
        <v>15.52367428</v>
      </c>
      <c r="C157" s="129">
        <f>'Cortez Cubic'!AR157</f>
        <v>23990.45804</v>
      </c>
      <c r="D157" s="129">
        <f>'Cortez Cubic'!AS157</f>
        <v>-3068047.744</v>
      </c>
      <c r="E157" s="129">
        <f t="shared" ref="E157:H157" si="2670">0</f>
        <v>0</v>
      </c>
      <c r="F157" s="129">
        <f t="shared" si="2670"/>
        <v>0</v>
      </c>
      <c r="G157" s="129">
        <f t="shared" si="2670"/>
        <v>0</v>
      </c>
      <c r="H157" s="129">
        <f t="shared" si="2670"/>
        <v>0</v>
      </c>
      <c r="I157" s="110">
        <f>'Cortez Cubic'!I157</f>
        <v>132</v>
      </c>
      <c r="J157" s="130">
        <f t="shared" si="28"/>
        <v>140.3522929</v>
      </c>
      <c r="K157" s="131">
        <f t="shared" si="29"/>
        <v>0</v>
      </c>
      <c r="L157" s="131">
        <f t="shared" si="30"/>
        <v>1</v>
      </c>
      <c r="M157" s="132">
        <f t="shared" si="31"/>
        <v>-8.35229294</v>
      </c>
      <c r="N157" s="133">
        <f t="shared" si="32"/>
        <v>142.9462869</v>
      </c>
      <c r="O157" s="134">
        <f t="shared" si="33"/>
        <v>283.2985798</v>
      </c>
      <c r="P157" s="134">
        <f t="shared" si="34"/>
        <v>0</v>
      </c>
      <c r="Q157" s="135">
        <f t="shared" si="35"/>
        <v>140.3522929</v>
      </c>
      <c r="R157" s="135">
        <f t="shared" si="36"/>
        <v>0</v>
      </c>
      <c r="S157" s="136">
        <f t="shared" si="37"/>
        <v>-352.6940106</v>
      </c>
      <c r="T157" s="136">
        <f t="shared" si="38"/>
        <v>0</v>
      </c>
      <c r="U157" s="137">
        <f t="shared" ref="U157:X157" si="2671">ATAN2(A157,E157)</f>
        <v>3.141592654</v>
      </c>
      <c r="V157" s="137">
        <f t="shared" si="2671"/>
        <v>0</v>
      </c>
      <c r="W157" s="137">
        <f t="shared" si="2671"/>
        <v>0</v>
      </c>
      <c r="X157" s="137">
        <f t="shared" si="2671"/>
        <v>3.141592654</v>
      </c>
      <c r="Y157" s="137">
        <f t="shared" ref="Y157:AB157" si="2672">SQRT(POWER(A157,2)+POWER(E157,2))</f>
        <v>0.2187762226</v>
      </c>
      <c r="Z157" s="137">
        <f t="shared" si="2672"/>
        <v>15.52367428</v>
      </c>
      <c r="AA157" s="137">
        <f t="shared" si="2672"/>
        <v>23990.45804</v>
      </c>
      <c r="AB157" s="137">
        <f t="shared" si="2672"/>
        <v>3068047.744</v>
      </c>
      <c r="AC157" s="138">
        <f t="shared" ref="AC157:AF157" si="2673">U157-$U157</f>
        <v>0</v>
      </c>
      <c r="AD157" s="138">
        <f t="shared" si="2673"/>
        <v>-3.141592654</v>
      </c>
      <c r="AE157" s="138">
        <f t="shared" si="2673"/>
        <v>-3.141592654</v>
      </c>
      <c r="AF157" s="138">
        <f t="shared" si="2673"/>
        <v>0</v>
      </c>
      <c r="AG157" s="138">
        <f t="shared" ref="AG157:AJ157" si="2674">Y157/$Y157</f>
        <v>1</v>
      </c>
      <c r="AH157" s="138">
        <f t="shared" si="2674"/>
        <v>70.9568622</v>
      </c>
      <c r="AI157" s="138">
        <f t="shared" si="2674"/>
        <v>109657.5201</v>
      </c>
      <c r="AJ157" s="138">
        <f t="shared" si="2674"/>
        <v>14023680.03</v>
      </c>
      <c r="AK157" s="139">
        <f t="shared" ref="AK157:AN157" si="2675">AG157*COS(AC157)</f>
        <v>1</v>
      </c>
      <c r="AL157" s="139">
        <f t="shared" si="2675"/>
        <v>-70.9568622</v>
      </c>
      <c r="AM157" s="139">
        <f t="shared" si="2675"/>
        <v>-109657.5201</v>
      </c>
      <c r="AN157" s="139">
        <f t="shared" si="2675"/>
        <v>14023680.03</v>
      </c>
      <c r="AO157" s="129">
        <f t="shared" ref="AO157:AR157" si="2676">AG157*SIN(AC157)</f>
        <v>0</v>
      </c>
      <c r="AP157" s="129">
        <f t="shared" si="2676"/>
        <v>0</v>
      </c>
      <c r="AQ157" s="129">
        <f t="shared" si="2676"/>
        <v>0</v>
      </c>
      <c r="AR157" s="129">
        <f t="shared" si="2676"/>
        <v>0</v>
      </c>
      <c r="AS157" s="140">
        <f t="shared" si="45"/>
        <v>-9.424777961</v>
      </c>
      <c r="AT157" s="141">
        <f t="shared" si="46"/>
        <v>-9.424777961</v>
      </c>
      <c r="AU157" s="141">
        <f t="shared" si="47"/>
        <v>-3.141592654</v>
      </c>
      <c r="AV157" s="122">
        <f t="shared" si="48"/>
        <v>3.141592654</v>
      </c>
      <c r="AW157" s="142">
        <f t="shared" si="49"/>
        <v>357259.0233</v>
      </c>
      <c r="AX157" s="130">
        <f t="shared" si="50"/>
        <v>357259.0233</v>
      </c>
      <c r="AY157" s="143">
        <f t="shared" si="51"/>
        <v>714518.0465</v>
      </c>
      <c r="AZ157" s="143">
        <f t="shared" si="52"/>
        <v>0</v>
      </c>
      <c r="BA157" s="143">
        <f t="shared" si="53"/>
        <v>0</v>
      </c>
      <c r="BB157" s="124">
        <f t="shared" si="54"/>
        <v>714518.0465</v>
      </c>
      <c r="BC157" s="140">
        <f t="shared" ref="BC157:BD157" si="2677">BC$2*AD157</f>
        <v>-3.141592654</v>
      </c>
      <c r="BD157" s="140">
        <f t="shared" si="2677"/>
        <v>-3.141592654</v>
      </c>
      <c r="BE157" s="141">
        <f t="shared" si="56"/>
        <v>-6.283185307</v>
      </c>
      <c r="BF157" s="141">
        <f t="shared" si="57"/>
        <v>0</v>
      </c>
      <c r="BG157" s="122">
        <f t="shared" si="58"/>
        <v>0</v>
      </c>
      <c r="BH157" s="142">
        <f t="shared" ref="BH157:BI157" si="2678">POWER(AH157,BH$2)</f>
        <v>70.9568622</v>
      </c>
      <c r="BI157" s="142">
        <f t="shared" si="2678"/>
        <v>109657.5201</v>
      </c>
      <c r="BJ157" s="130">
        <f t="shared" si="60"/>
        <v>7780953.545</v>
      </c>
      <c r="BK157" s="143">
        <f t="shared" si="61"/>
        <v>70028581.91</v>
      </c>
      <c r="BL157" s="143">
        <f t="shared" si="62"/>
        <v>0</v>
      </c>
      <c r="BM157" s="143">
        <f t="shared" si="63"/>
        <v>0</v>
      </c>
      <c r="BN157" s="124">
        <f t="shared" si="64"/>
        <v>70028581.91</v>
      </c>
      <c r="BO157" s="140">
        <f t="shared" si="65"/>
        <v>0</v>
      </c>
      <c r="BP157" s="141">
        <f t="shared" si="66"/>
        <v>0</v>
      </c>
      <c r="BQ157" s="141">
        <f t="shared" si="67"/>
        <v>0</v>
      </c>
      <c r="BR157" s="122">
        <f t="shared" si="68"/>
        <v>0</v>
      </c>
      <c r="BS157" s="142">
        <f t="shared" si="69"/>
        <v>14023680.03</v>
      </c>
      <c r="BT157" s="130">
        <f t="shared" si="70"/>
        <v>14023680.03</v>
      </c>
      <c r="BU157" s="143">
        <f t="shared" si="71"/>
        <v>-378639360.8</v>
      </c>
      <c r="BV157" s="143">
        <f t="shared" si="72"/>
        <v>0</v>
      </c>
      <c r="BW157" s="143">
        <f t="shared" si="73"/>
        <v>3.141592654</v>
      </c>
      <c r="BX157" s="124">
        <f t="shared" si="74"/>
        <v>378639360.8</v>
      </c>
      <c r="BY157" s="144">
        <f t="shared" ref="BY157:BZ157" si="2679">AY157+BK157+BU157</f>
        <v>-307896260.8</v>
      </c>
      <c r="BZ157" s="144">
        <f t="shared" si="2679"/>
        <v>0</v>
      </c>
      <c r="CA157" s="144">
        <f t="shared" si="76"/>
        <v>-3.141592654</v>
      </c>
      <c r="CB157" s="145">
        <f t="shared" si="77"/>
        <v>307896260.8</v>
      </c>
      <c r="CC157" s="140">
        <f t="shared" ref="CC157:CD157" si="2680">CC$2*AD157</f>
        <v>-6.283185307</v>
      </c>
      <c r="CD157" s="140">
        <f t="shared" si="2680"/>
        <v>-6.283185307</v>
      </c>
      <c r="CE157" s="141">
        <f t="shared" si="79"/>
        <v>-12.56637061</v>
      </c>
      <c r="CF157" s="141">
        <f t="shared" si="80"/>
        <v>0</v>
      </c>
      <c r="CG157" s="122">
        <f t="shared" si="81"/>
        <v>0</v>
      </c>
      <c r="CH157" s="142">
        <f t="shared" ref="CH157:CI157" si="2681">POWER(AH157,CH$2)</f>
        <v>5034.876293</v>
      </c>
      <c r="CI157" s="142">
        <f t="shared" si="2681"/>
        <v>12024771723</v>
      </c>
      <c r="CJ157" s="130">
        <f t="shared" si="83"/>
        <v>60543238070705</v>
      </c>
      <c r="CK157" s="143">
        <f t="shared" si="84"/>
        <v>-60543238070705</v>
      </c>
      <c r="CL157" s="143">
        <f t="shared" si="85"/>
        <v>0</v>
      </c>
      <c r="CM157" s="143">
        <f t="shared" si="86"/>
        <v>3.141592654</v>
      </c>
      <c r="CN157" s="124">
        <f t="shared" si="87"/>
        <v>60543238070705</v>
      </c>
      <c r="CO157" s="140">
        <f t="shared" si="88"/>
        <v>-9.424777961</v>
      </c>
      <c r="CP157" s="141">
        <f t="shared" si="89"/>
        <v>-9.424777961</v>
      </c>
      <c r="CQ157" s="141">
        <f t="shared" si="90"/>
        <v>-3.141592654</v>
      </c>
      <c r="CR157" s="122">
        <f t="shared" si="91"/>
        <v>3.141592654</v>
      </c>
      <c r="CS157" s="142">
        <f t="shared" si="92"/>
        <v>1.31861E+15</v>
      </c>
      <c r="CT157" s="130">
        <f t="shared" si="93"/>
        <v>1.31861E+15</v>
      </c>
      <c r="CU157" s="143">
        <f t="shared" si="94"/>
        <v>-5.27443E+15</v>
      </c>
      <c r="CV157" s="143">
        <f t="shared" si="95"/>
        <v>0.645930964</v>
      </c>
      <c r="CW157" s="143">
        <f t="shared" si="96"/>
        <v>3.141592654</v>
      </c>
      <c r="CX157" s="124">
        <f t="shared" si="97"/>
        <v>5.27443E+15</v>
      </c>
      <c r="CY157" s="140">
        <f t="shared" si="98"/>
        <v>-9.424777961</v>
      </c>
      <c r="CZ157" s="140">
        <f t="shared" si="99"/>
        <v>0</v>
      </c>
      <c r="DA157" s="141">
        <f t="shared" si="100"/>
        <v>-9.424777961</v>
      </c>
      <c r="DB157" s="141">
        <f t="shared" si="101"/>
        <v>-3.141592654</v>
      </c>
      <c r="DC157" s="122">
        <f t="shared" si="102"/>
        <v>3.141592654</v>
      </c>
      <c r="DD157" s="142">
        <f t="shared" si="103"/>
        <v>357259.0233</v>
      </c>
      <c r="DE157" s="142">
        <f t="shared" si="104"/>
        <v>14023680.03</v>
      </c>
      <c r="DF157" s="130">
        <f t="shared" si="105"/>
        <v>5010086229515</v>
      </c>
      <c r="DG157" s="143">
        <f t="shared" si="106"/>
        <v>-20040344918061</v>
      </c>
      <c r="DH157" s="143">
        <f t="shared" si="107"/>
        <v>0.002454234426</v>
      </c>
      <c r="DI157" s="143">
        <f t="shared" si="108"/>
        <v>3.141592654</v>
      </c>
      <c r="DJ157" s="124">
        <f t="shared" si="109"/>
        <v>20040344918061</v>
      </c>
      <c r="DK157" s="140">
        <f t="shared" ref="DK157:DM157" si="2682">DK$2*AD157</f>
        <v>-3.141592654</v>
      </c>
      <c r="DL157" s="140">
        <f t="shared" si="2682"/>
        <v>-3.141592654</v>
      </c>
      <c r="DM157" s="140">
        <f t="shared" si="2682"/>
        <v>0</v>
      </c>
      <c r="DN157" s="141">
        <f t="shared" si="111"/>
        <v>-6.283185307</v>
      </c>
      <c r="DO157" s="141">
        <f t="shared" si="112"/>
        <v>0</v>
      </c>
      <c r="DP157" s="122">
        <f t="shared" si="113"/>
        <v>0</v>
      </c>
      <c r="DQ157" s="142">
        <f t="shared" ref="DQ157:DS157" si="2683">POWER(AH157,DQ$2)</f>
        <v>70.9568622</v>
      </c>
      <c r="DR157" s="142">
        <f t="shared" si="2683"/>
        <v>109657.5201</v>
      </c>
      <c r="DS157" s="142">
        <f t="shared" si="2683"/>
        <v>14023680.03</v>
      </c>
      <c r="DT157" s="130">
        <f t="shared" si="115"/>
        <v>109117602832690</v>
      </c>
      <c r="DU157" s="143">
        <f t="shared" si="116"/>
        <v>-1.96412E+15</v>
      </c>
      <c r="DV157" s="143">
        <f t="shared" si="117"/>
        <v>0</v>
      </c>
      <c r="DW157" s="143">
        <f t="shared" si="118"/>
        <v>3.141592654</v>
      </c>
      <c r="DX157" s="124">
        <f t="shared" si="119"/>
        <v>1.96412E+15</v>
      </c>
      <c r="DY157" s="140">
        <f t="shared" si="120"/>
        <v>0</v>
      </c>
      <c r="DZ157" s="141">
        <f t="shared" si="121"/>
        <v>0</v>
      </c>
      <c r="EA157" s="141">
        <f t="shared" si="122"/>
        <v>0</v>
      </c>
      <c r="EB157" s="122">
        <f t="shared" si="123"/>
        <v>0</v>
      </c>
      <c r="EC157" s="142">
        <f t="shared" si="124"/>
        <v>196663601541227</v>
      </c>
      <c r="ED157" s="130">
        <f t="shared" si="125"/>
        <v>196663601541227</v>
      </c>
      <c r="EE157" s="143">
        <f t="shared" si="126"/>
        <v>5.30992E+15</v>
      </c>
      <c r="EF157" s="143">
        <f t="shared" si="127"/>
        <v>0</v>
      </c>
      <c r="EG157" s="143">
        <f t="shared" si="128"/>
        <v>0</v>
      </c>
      <c r="EH157" s="124">
        <f t="shared" si="129"/>
        <v>5.30992E+15</v>
      </c>
      <c r="EI157" s="144">
        <f t="shared" ref="EI157:EJ157" si="2684">CK157+CU157+DG157+DU157+EE157</f>
        <v>-2.00921E+15</v>
      </c>
      <c r="EJ157" s="144">
        <f t="shared" si="2684"/>
        <v>0.6483851984</v>
      </c>
      <c r="EK157" s="144">
        <f t="shared" si="131"/>
        <v>3.141592654</v>
      </c>
      <c r="EL157" s="145">
        <f t="shared" si="132"/>
        <v>2.00921E+15</v>
      </c>
      <c r="EM157" s="140">
        <f t="shared" si="133"/>
        <v>1.570796327</v>
      </c>
      <c r="EN157" s="141">
        <f t="shared" si="134"/>
        <v>1.570796327</v>
      </c>
      <c r="EO157" s="141">
        <f t="shared" si="135"/>
        <v>1.570796327</v>
      </c>
      <c r="EP157" s="122">
        <f t="shared" si="136"/>
        <v>1.570796327</v>
      </c>
      <c r="EQ157" s="142">
        <f t="shared" si="137"/>
        <v>44824209.77</v>
      </c>
      <c r="ER157" s="130">
        <f t="shared" si="138"/>
        <v>44824209.77</v>
      </c>
      <c r="ES157" s="143">
        <f t="shared" si="139"/>
        <v>0.00000001426183409</v>
      </c>
      <c r="ET157" s="143">
        <f t="shared" si="140"/>
        <v>232913426.2</v>
      </c>
      <c r="EU157" s="143">
        <f t="shared" si="141"/>
        <v>1.570796327</v>
      </c>
      <c r="EV157" s="124">
        <f t="shared" si="142"/>
        <v>232913426.2</v>
      </c>
      <c r="EW157" s="144">
        <f t="shared" ref="EW157:EX157" si="2685">BY157+ES157</f>
        <v>-307896260.8</v>
      </c>
      <c r="EX157" s="144">
        <f t="shared" si="2685"/>
        <v>232913426.2</v>
      </c>
      <c r="EY157" s="144">
        <f t="shared" si="144"/>
        <v>2.493965361</v>
      </c>
      <c r="EZ157" s="145">
        <f t="shared" si="145"/>
        <v>386068350.9</v>
      </c>
      <c r="FA157" s="140">
        <f t="shared" si="146"/>
        <v>0.831321787</v>
      </c>
      <c r="FB157" s="141">
        <f t="shared" si="147"/>
        <v>0.831321787</v>
      </c>
      <c r="FC157" s="141">
        <f t="shared" si="148"/>
        <v>0.831321787</v>
      </c>
      <c r="FD157" s="122">
        <f t="shared" si="149"/>
        <v>0.831321787</v>
      </c>
      <c r="FE157" s="142">
        <f t="shared" si="150"/>
        <v>728.1509159</v>
      </c>
      <c r="FF157" s="130">
        <f t="shared" si="151"/>
        <v>728.1509159</v>
      </c>
      <c r="FG157" s="143">
        <f t="shared" si="152"/>
        <v>129.8231462</v>
      </c>
      <c r="FH157" s="143">
        <f t="shared" si="153"/>
        <v>142.330208</v>
      </c>
      <c r="FI157" s="143">
        <f t="shared" si="154"/>
        <v>0.831321787</v>
      </c>
      <c r="FJ157" s="124">
        <f t="shared" si="155"/>
        <v>192.6445883</v>
      </c>
      <c r="FK157" s="140">
        <f t="shared" si="156"/>
        <v>-6.283185307</v>
      </c>
      <c r="FL157" s="141">
        <f t="shared" si="157"/>
        <v>-6.283185307</v>
      </c>
      <c r="FM157" s="141">
        <f t="shared" si="158"/>
        <v>0</v>
      </c>
      <c r="FN157" s="122">
        <f t="shared" si="159"/>
        <v>0</v>
      </c>
      <c r="FO157" s="142">
        <f t="shared" si="160"/>
        <v>5034.876293</v>
      </c>
      <c r="FP157" s="130">
        <f t="shared" si="161"/>
        <v>5034.876293</v>
      </c>
      <c r="FQ157" s="143">
        <f t="shared" si="162"/>
        <v>-5034.876293</v>
      </c>
      <c r="FR157" s="143">
        <f t="shared" si="163"/>
        <v>0</v>
      </c>
      <c r="FS157" s="143">
        <f t="shared" si="164"/>
        <v>3.141592654</v>
      </c>
      <c r="FT157" s="124">
        <f t="shared" si="165"/>
        <v>5034.876293</v>
      </c>
      <c r="FU157" s="144">
        <f t="shared" si="166"/>
        <v>-334007.4367</v>
      </c>
      <c r="FV157" s="144">
        <f t="shared" si="167"/>
        <v>0</v>
      </c>
      <c r="FW157" s="144">
        <f t="shared" si="168"/>
        <v>-3.141592654</v>
      </c>
      <c r="FX157" s="145">
        <f t="shared" si="169"/>
        <v>334007.4367</v>
      </c>
      <c r="FY157" s="140">
        <f t="shared" si="170"/>
        <v>-3.141592654</v>
      </c>
      <c r="FZ157" s="140">
        <f t="shared" si="171"/>
        <v>-0.831321787</v>
      </c>
      <c r="GA157" s="141">
        <f t="shared" si="172"/>
        <v>-3.972914441</v>
      </c>
      <c r="GB157" s="141">
        <f t="shared" si="173"/>
        <v>-3.972914441</v>
      </c>
      <c r="GC157" s="122">
        <f t="shared" si="174"/>
        <v>2.310270867</v>
      </c>
      <c r="GD157" s="142">
        <f t="shared" si="175"/>
        <v>334007.4367</v>
      </c>
      <c r="GE157" s="142">
        <f t="shared" si="176"/>
        <v>0.005190906263</v>
      </c>
      <c r="GF157" s="130">
        <f t="shared" si="177"/>
        <v>1733.801295</v>
      </c>
      <c r="GG157" s="143">
        <f t="shared" si="178"/>
        <v>-129.8231462</v>
      </c>
      <c r="GH157" s="143">
        <f t="shared" si="179"/>
        <v>142.330208</v>
      </c>
      <c r="GI157" s="143">
        <f t="shared" si="180"/>
        <v>2.310270867</v>
      </c>
      <c r="GJ157" s="124">
        <f t="shared" si="181"/>
        <v>192.6445883</v>
      </c>
      <c r="GK157" s="146">
        <f t="shared" si="182"/>
        <v>-0.5</v>
      </c>
      <c r="GL157" s="127">
        <f t="shared" si="183"/>
        <v>-0.8660254038</v>
      </c>
      <c r="GM157" s="146">
        <f t="shared" si="184"/>
        <v>-2.094395102</v>
      </c>
      <c r="GN157" s="127">
        <f t="shared" si="185"/>
        <v>1</v>
      </c>
      <c r="GO157" s="147">
        <f t="shared" si="186"/>
        <v>-0.5</v>
      </c>
      <c r="GP157" s="128">
        <f t="shared" si="187"/>
        <v>0.8660254038</v>
      </c>
      <c r="GQ157" s="147">
        <f t="shared" si="188"/>
        <v>2.094395102</v>
      </c>
      <c r="GR157" s="128">
        <f t="shared" si="189"/>
        <v>1</v>
      </c>
      <c r="GS157" s="140">
        <f t="shared" si="190"/>
        <v>-2.094395102</v>
      </c>
      <c r="GT157" s="140">
        <f t="shared" si="191"/>
        <v>0.831321787</v>
      </c>
      <c r="GU157" s="141">
        <f t="shared" si="192"/>
        <v>-1.263073315</v>
      </c>
      <c r="GV157" s="141">
        <f t="shared" si="193"/>
        <v>-1.263073315</v>
      </c>
      <c r="GW157" s="122">
        <f t="shared" si="194"/>
        <v>-1.263073315</v>
      </c>
      <c r="GX157" s="142">
        <f t="shared" si="195"/>
        <v>1</v>
      </c>
      <c r="GY157" s="142">
        <f t="shared" si="196"/>
        <v>192.6445883</v>
      </c>
      <c r="GZ157" s="130">
        <f t="shared" si="197"/>
        <v>192.6445883</v>
      </c>
      <c r="HA157" s="143">
        <f t="shared" si="198"/>
        <v>58.35000277</v>
      </c>
      <c r="HB157" s="143">
        <f t="shared" si="199"/>
        <v>-183.5952466</v>
      </c>
      <c r="HC157" s="143">
        <f t="shared" si="200"/>
        <v>-1.263073315</v>
      </c>
      <c r="HD157" s="124">
        <f t="shared" si="201"/>
        <v>192.6445883</v>
      </c>
      <c r="HE157" s="140">
        <f t="shared" si="202"/>
        <v>2.094395102</v>
      </c>
      <c r="HF157" s="140">
        <f t="shared" si="203"/>
        <v>2.310270867</v>
      </c>
      <c r="HG157" s="141">
        <f t="shared" si="204"/>
        <v>4.404665969</v>
      </c>
      <c r="HH157" s="141">
        <f t="shared" si="205"/>
        <v>4.404665969</v>
      </c>
      <c r="HI157" s="122">
        <f t="shared" si="206"/>
        <v>-1.878519338</v>
      </c>
      <c r="HJ157" s="142">
        <f t="shared" si="207"/>
        <v>1</v>
      </c>
      <c r="HK157" s="142">
        <f t="shared" si="208"/>
        <v>192.6445883</v>
      </c>
      <c r="HL157" s="130">
        <f t="shared" si="209"/>
        <v>192.6445883</v>
      </c>
      <c r="HM157" s="143">
        <f t="shared" si="210"/>
        <v>-58.35000277</v>
      </c>
      <c r="HN157" s="143">
        <f t="shared" si="211"/>
        <v>-183.5952466</v>
      </c>
      <c r="HO157" s="143">
        <f t="shared" si="212"/>
        <v>-1.878519338</v>
      </c>
      <c r="HP157" s="124">
        <f t="shared" si="213"/>
        <v>192.6445883</v>
      </c>
      <c r="HQ157" s="140">
        <f t="shared" si="214"/>
        <v>2.094395102</v>
      </c>
      <c r="HR157" s="140">
        <f t="shared" si="215"/>
        <v>0.831321787</v>
      </c>
      <c r="HS157" s="141">
        <f t="shared" si="216"/>
        <v>2.925716889</v>
      </c>
      <c r="HT157" s="141">
        <f t="shared" si="217"/>
        <v>2.925716889</v>
      </c>
      <c r="HU157" s="122">
        <f t="shared" si="218"/>
        <v>2.925716889</v>
      </c>
      <c r="HV157" s="142">
        <f t="shared" si="219"/>
        <v>1</v>
      </c>
      <c r="HW157" s="142">
        <f t="shared" si="220"/>
        <v>192.6445883</v>
      </c>
      <c r="HX157" s="130">
        <f t="shared" si="221"/>
        <v>192.6445883</v>
      </c>
      <c r="HY157" s="143">
        <f t="shared" si="222"/>
        <v>-188.173149</v>
      </c>
      <c r="HZ157" s="143">
        <f t="shared" si="223"/>
        <v>41.26503861</v>
      </c>
      <c r="IA157" s="143">
        <f t="shared" si="224"/>
        <v>2.925716889</v>
      </c>
      <c r="IB157" s="124">
        <f t="shared" si="225"/>
        <v>192.6445883</v>
      </c>
      <c r="IC157" s="140">
        <f t="shared" si="226"/>
        <v>-2.094395102</v>
      </c>
      <c r="ID157" s="140">
        <f t="shared" si="227"/>
        <v>2.310270867</v>
      </c>
      <c r="IE157" s="141">
        <f t="shared" si="228"/>
        <v>0.2158757642</v>
      </c>
      <c r="IF157" s="141">
        <f t="shared" si="229"/>
        <v>0.2158757642</v>
      </c>
      <c r="IG157" s="122">
        <f t="shared" si="230"/>
        <v>0.2158757642</v>
      </c>
      <c r="IH157" s="142">
        <f t="shared" si="231"/>
        <v>1</v>
      </c>
      <c r="II157" s="142">
        <f t="shared" si="232"/>
        <v>192.6445883</v>
      </c>
      <c r="IJ157" s="130">
        <f t="shared" si="233"/>
        <v>192.6445883</v>
      </c>
      <c r="IK157" s="143">
        <f t="shared" si="234"/>
        <v>188.173149</v>
      </c>
      <c r="IL157" s="143">
        <f t="shared" si="235"/>
        <v>41.26503861</v>
      </c>
      <c r="IM157" s="143">
        <f t="shared" si="236"/>
        <v>0.2158757642</v>
      </c>
      <c r="IN157" s="124">
        <f t="shared" si="237"/>
        <v>192.6445883</v>
      </c>
    </row>
    <row r="158" ht="12.75" customHeight="1">
      <c r="A158" s="129">
        <f>'Cortez Cubic'!AP158</f>
        <v>-0.2187762226</v>
      </c>
      <c r="B158" s="129">
        <f>'Cortez Cubic'!AQ158</f>
        <v>12.42112402</v>
      </c>
      <c r="C158" s="129">
        <f>'Cortez Cubic'!AR158</f>
        <v>6538.332972</v>
      </c>
      <c r="D158" s="129">
        <f>'Cortez Cubic'!AS158</f>
        <v>-504484.5425</v>
      </c>
      <c r="E158" s="129">
        <f t="shared" ref="E158:H158" si="2686">0</f>
        <v>0</v>
      </c>
      <c r="F158" s="129">
        <f t="shared" si="2686"/>
        <v>0</v>
      </c>
      <c r="G158" s="129">
        <f t="shared" si="2686"/>
        <v>0</v>
      </c>
      <c r="H158" s="129">
        <f t="shared" si="2686"/>
        <v>0</v>
      </c>
      <c r="I158" s="110">
        <f>'Cortez Cubic'!I158</f>
        <v>162</v>
      </c>
      <c r="J158" s="130">
        <f t="shared" si="28"/>
        <v>153.6070159</v>
      </c>
      <c r="K158" s="131">
        <f t="shared" si="29"/>
        <v>1</v>
      </c>
      <c r="L158" s="131">
        <f t="shared" si="30"/>
        <v>0</v>
      </c>
      <c r="M158" s="132">
        <f t="shared" si="31"/>
        <v>8.392984053</v>
      </c>
      <c r="N158" s="133">
        <f t="shared" si="32"/>
        <v>70.28052883</v>
      </c>
      <c r="O158" s="134">
        <f t="shared" si="33"/>
        <v>153.6070159</v>
      </c>
      <c r="P158" s="134">
        <f t="shared" si="34"/>
        <v>0</v>
      </c>
      <c r="Q158" s="135">
        <f t="shared" si="35"/>
        <v>83.32648711</v>
      </c>
      <c r="R158" s="135">
        <f t="shared" si="36"/>
        <v>0</v>
      </c>
      <c r="S158" s="136">
        <f t="shared" si="37"/>
        <v>-180.1580278</v>
      </c>
      <c r="T158" s="136">
        <f t="shared" si="38"/>
        <v>0</v>
      </c>
      <c r="U158" s="137">
        <f t="shared" ref="U158:X158" si="2687">ATAN2(A158,E158)</f>
        <v>3.141592654</v>
      </c>
      <c r="V158" s="137">
        <f t="shared" si="2687"/>
        <v>0</v>
      </c>
      <c r="W158" s="137">
        <f t="shared" si="2687"/>
        <v>0</v>
      </c>
      <c r="X158" s="137">
        <f t="shared" si="2687"/>
        <v>3.141592654</v>
      </c>
      <c r="Y158" s="137">
        <f t="shared" ref="Y158:AB158" si="2688">SQRT(POWER(A158,2)+POWER(E158,2))</f>
        <v>0.2187762226</v>
      </c>
      <c r="Z158" s="137">
        <f t="shared" si="2688"/>
        <v>12.42112402</v>
      </c>
      <c r="AA158" s="137">
        <f t="shared" si="2688"/>
        <v>6538.332972</v>
      </c>
      <c r="AB158" s="137">
        <f t="shared" si="2688"/>
        <v>504484.5425</v>
      </c>
      <c r="AC158" s="138">
        <f t="shared" ref="AC158:AF158" si="2689">U158-$U158</f>
        <v>0</v>
      </c>
      <c r="AD158" s="138">
        <f t="shared" si="2689"/>
        <v>-3.141592654</v>
      </c>
      <c r="AE158" s="138">
        <f t="shared" si="2689"/>
        <v>-3.141592654</v>
      </c>
      <c r="AF158" s="138">
        <f t="shared" si="2689"/>
        <v>0</v>
      </c>
      <c r="AG158" s="138">
        <f t="shared" ref="AG158:AJ158" si="2690">Y158/$Y158</f>
        <v>1</v>
      </c>
      <c r="AH158" s="138">
        <f t="shared" si="2690"/>
        <v>56.7754753</v>
      </c>
      <c r="AI158" s="138">
        <f t="shared" si="2690"/>
        <v>29885.93959</v>
      </c>
      <c r="AJ158" s="138">
        <f t="shared" si="2690"/>
        <v>2305938.628</v>
      </c>
      <c r="AK158" s="139">
        <f t="shared" ref="AK158:AN158" si="2691">AG158*COS(AC158)</f>
        <v>1</v>
      </c>
      <c r="AL158" s="139">
        <f t="shared" si="2691"/>
        <v>-56.7754753</v>
      </c>
      <c r="AM158" s="139">
        <f t="shared" si="2691"/>
        <v>-29885.93959</v>
      </c>
      <c r="AN158" s="139">
        <f t="shared" si="2691"/>
        <v>2305938.628</v>
      </c>
      <c r="AO158" s="129">
        <f t="shared" ref="AO158:AR158" si="2692">AG158*SIN(AC158)</f>
        <v>0</v>
      </c>
      <c r="AP158" s="129">
        <f t="shared" si="2692"/>
        <v>0</v>
      </c>
      <c r="AQ158" s="129">
        <f t="shared" si="2692"/>
        <v>0</v>
      </c>
      <c r="AR158" s="129">
        <f t="shared" si="2692"/>
        <v>0</v>
      </c>
      <c r="AS158" s="140">
        <f t="shared" si="45"/>
        <v>-9.424777961</v>
      </c>
      <c r="AT158" s="141">
        <f t="shared" si="46"/>
        <v>-9.424777961</v>
      </c>
      <c r="AU158" s="141">
        <f t="shared" si="47"/>
        <v>-3.141592654</v>
      </c>
      <c r="AV158" s="122">
        <f t="shared" si="48"/>
        <v>3.141592654</v>
      </c>
      <c r="AW158" s="142">
        <f t="shared" si="49"/>
        <v>183013.1667</v>
      </c>
      <c r="AX158" s="130">
        <f t="shared" si="50"/>
        <v>183013.1667</v>
      </c>
      <c r="AY158" s="143">
        <f t="shared" si="51"/>
        <v>366026.3335</v>
      </c>
      <c r="AZ158" s="143">
        <f t="shared" si="52"/>
        <v>0</v>
      </c>
      <c r="BA158" s="143">
        <f t="shared" si="53"/>
        <v>0</v>
      </c>
      <c r="BB158" s="124">
        <f t="shared" si="54"/>
        <v>366026.3335</v>
      </c>
      <c r="BC158" s="140">
        <f t="shared" ref="BC158:BD158" si="2693">BC$2*AD158</f>
        <v>-3.141592654</v>
      </c>
      <c r="BD158" s="140">
        <f t="shared" si="2693"/>
        <v>-3.141592654</v>
      </c>
      <c r="BE158" s="141">
        <f t="shared" si="56"/>
        <v>-6.283185307</v>
      </c>
      <c r="BF158" s="141">
        <f t="shared" si="57"/>
        <v>0</v>
      </c>
      <c r="BG158" s="122">
        <f t="shared" si="58"/>
        <v>0</v>
      </c>
      <c r="BH158" s="142">
        <f t="shared" ref="BH158:BI158" si="2694">POWER(AH158,BH$2)</f>
        <v>56.7754753</v>
      </c>
      <c r="BI158" s="142">
        <f t="shared" si="2694"/>
        <v>29885.93959</v>
      </c>
      <c r="BJ158" s="130">
        <f t="shared" si="60"/>
        <v>1696788.425</v>
      </c>
      <c r="BK158" s="143">
        <f t="shared" si="61"/>
        <v>15271095.82</v>
      </c>
      <c r="BL158" s="143">
        <f t="shared" si="62"/>
        <v>0</v>
      </c>
      <c r="BM158" s="143">
        <f t="shared" si="63"/>
        <v>0</v>
      </c>
      <c r="BN158" s="124">
        <f t="shared" si="64"/>
        <v>15271095.82</v>
      </c>
      <c r="BO158" s="140">
        <f t="shared" si="65"/>
        <v>0</v>
      </c>
      <c r="BP158" s="141">
        <f t="shared" si="66"/>
        <v>0</v>
      </c>
      <c r="BQ158" s="141">
        <f t="shared" si="67"/>
        <v>0</v>
      </c>
      <c r="BR158" s="122">
        <f t="shared" si="68"/>
        <v>0</v>
      </c>
      <c r="BS158" s="142">
        <f t="shared" si="69"/>
        <v>2305938.628</v>
      </c>
      <c r="BT158" s="130">
        <f t="shared" si="70"/>
        <v>2305938.628</v>
      </c>
      <c r="BU158" s="143">
        <f t="shared" si="71"/>
        <v>-62260342.95</v>
      </c>
      <c r="BV158" s="143">
        <f t="shared" si="72"/>
        <v>0</v>
      </c>
      <c r="BW158" s="143">
        <f t="shared" si="73"/>
        <v>3.141592654</v>
      </c>
      <c r="BX158" s="124">
        <f t="shared" si="74"/>
        <v>62260342.95</v>
      </c>
      <c r="BY158" s="144">
        <f t="shared" ref="BY158:BZ158" si="2695">AY158+BK158+BU158</f>
        <v>-46623220.79</v>
      </c>
      <c r="BZ158" s="144">
        <f t="shared" si="2695"/>
        <v>0</v>
      </c>
      <c r="CA158" s="144">
        <f t="shared" si="76"/>
        <v>-3.141592654</v>
      </c>
      <c r="CB158" s="145">
        <f t="shared" si="77"/>
        <v>46623220.79</v>
      </c>
      <c r="CC158" s="140">
        <f t="shared" ref="CC158:CD158" si="2696">CC$2*AD158</f>
        <v>-6.283185307</v>
      </c>
      <c r="CD158" s="140">
        <f t="shared" si="2696"/>
        <v>-6.283185307</v>
      </c>
      <c r="CE158" s="141">
        <f t="shared" si="79"/>
        <v>-12.56637061</v>
      </c>
      <c r="CF158" s="141">
        <f t="shared" si="80"/>
        <v>0</v>
      </c>
      <c r="CG158" s="122">
        <f t="shared" si="81"/>
        <v>0</v>
      </c>
      <c r="CH158" s="142">
        <f t="shared" ref="CH158:CI158" si="2697">POWER(AH158,CH$2)</f>
        <v>3223.454595</v>
      </c>
      <c r="CI158" s="142">
        <f t="shared" si="2697"/>
        <v>893169385</v>
      </c>
      <c r="CJ158" s="130">
        <f t="shared" si="83"/>
        <v>2879090958384</v>
      </c>
      <c r="CK158" s="143">
        <f t="shared" si="84"/>
        <v>-2879090958384</v>
      </c>
      <c r="CL158" s="143">
        <f t="shared" si="85"/>
        <v>0</v>
      </c>
      <c r="CM158" s="143">
        <f t="shared" si="86"/>
        <v>3.141592654</v>
      </c>
      <c r="CN158" s="124">
        <f t="shared" si="87"/>
        <v>2879090958384</v>
      </c>
      <c r="CO158" s="140">
        <f t="shared" si="88"/>
        <v>-9.424777961</v>
      </c>
      <c r="CP158" s="141">
        <f t="shared" si="89"/>
        <v>-9.424777961</v>
      </c>
      <c r="CQ158" s="141">
        <f t="shared" si="90"/>
        <v>-3.141592654</v>
      </c>
      <c r="CR158" s="122">
        <f t="shared" si="91"/>
        <v>3.141592654</v>
      </c>
      <c r="CS158" s="142">
        <f t="shared" si="92"/>
        <v>26693206281912</v>
      </c>
      <c r="CT158" s="130">
        <f t="shared" si="93"/>
        <v>26693206281912</v>
      </c>
      <c r="CU158" s="143">
        <f t="shared" si="94"/>
        <v>-106772825127647</v>
      </c>
      <c r="CV158" s="143">
        <f t="shared" si="95"/>
        <v>0.01307589985</v>
      </c>
      <c r="CW158" s="143">
        <f t="shared" si="96"/>
        <v>3.141592654</v>
      </c>
      <c r="CX158" s="124">
        <f t="shared" si="97"/>
        <v>106772825127647</v>
      </c>
      <c r="CY158" s="140">
        <f t="shared" si="98"/>
        <v>-9.424777961</v>
      </c>
      <c r="CZ158" s="140">
        <f t="shared" si="99"/>
        <v>0</v>
      </c>
      <c r="DA158" s="141">
        <f t="shared" si="100"/>
        <v>-9.424777961</v>
      </c>
      <c r="DB158" s="141">
        <f t="shared" si="101"/>
        <v>-3.141592654</v>
      </c>
      <c r="DC158" s="122">
        <f t="shared" si="102"/>
        <v>3.141592654</v>
      </c>
      <c r="DD158" s="142">
        <f t="shared" si="103"/>
        <v>183013.1667</v>
      </c>
      <c r="DE158" s="142">
        <f t="shared" si="104"/>
        <v>2305938.628</v>
      </c>
      <c r="DF158" s="130">
        <f t="shared" si="105"/>
        <v>422017130575</v>
      </c>
      <c r="DG158" s="143">
        <f t="shared" si="106"/>
        <v>-1688068522301</v>
      </c>
      <c r="DH158" s="143">
        <f t="shared" si="107"/>
        <v>0.0002067287713</v>
      </c>
      <c r="DI158" s="143">
        <f t="shared" si="108"/>
        <v>3.141592654</v>
      </c>
      <c r="DJ158" s="124">
        <f t="shared" si="109"/>
        <v>1688068522301</v>
      </c>
      <c r="DK158" s="140">
        <f t="shared" ref="DK158:DM158" si="2698">DK$2*AD158</f>
        <v>-3.141592654</v>
      </c>
      <c r="DL158" s="140">
        <f t="shared" si="2698"/>
        <v>-3.141592654</v>
      </c>
      <c r="DM158" s="140">
        <f t="shared" si="2698"/>
        <v>0</v>
      </c>
      <c r="DN158" s="141">
        <f t="shared" si="111"/>
        <v>-6.283185307</v>
      </c>
      <c r="DO158" s="141">
        <f t="shared" si="112"/>
        <v>0</v>
      </c>
      <c r="DP158" s="122">
        <f t="shared" si="113"/>
        <v>0</v>
      </c>
      <c r="DQ158" s="142">
        <f t="shared" ref="DQ158:DS158" si="2699">POWER(AH158,DQ$2)</f>
        <v>56.7754753</v>
      </c>
      <c r="DR158" s="142">
        <f t="shared" si="2699"/>
        <v>29885.93959</v>
      </c>
      <c r="DS158" s="142">
        <f t="shared" si="2699"/>
        <v>2305938.628</v>
      </c>
      <c r="DT158" s="130">
        <f t="shared" si="115"/>
        <v>3912689971861</v>
      </c>
      <c r="DU158" s="143">
        <f t="shared" si="116"/>
        <v>-70428419493499</v>
      </c>
      <c r="DV158" s="143">
        <f t="shared" si="117"/>
        <v>0</v>
      </c>
      <c r="DW158" s="143">
        <f t="shared" si="118"/>
        <v>3.141592654</v>
      </c>
      <c r="DX158" s="124">
        <f t="shared" si="119"/>
        <v>70428419493499</v>
      </c>
      <c r="DY158" s="140">
        <f t="shared" si="120"/>
        <v>0</v>
      </c>
      <c r="DZ158" s="141">
        <f t="shared" si="121"/>
        <v>0</v>
      </c>
      <c r="EA158" s="141">
        <f t="shared" si="122"/>
        <v>0</v>
      </c>
      <c r="EB158" s="122">
        <f t="shared" si="123"/>
        <v>0</v>
      </c>
      <c r="EC158" s="142">
        <f t="shared" si="124"/>
        <v>5317352955218</v>
      </c>
      <c r="ED158" s="130">
        <f t="shared" si="125"/>
        <v>5317352955218</v>
      </c>
      <c r="EE158" s="143">
        <f t="shared" si="126"/>
        <v>143568529790879</v>
      </c>
      <c r="EF158" s="143">
        <f t="shared" si="127"/>
        <v>0</v>
      </c>
      <c r="EG158" s="143">
        <f t="shared" si="128"/>
        <v>0</v>
      </c>
      <c r="EH158" s="124">
        <f t="shared" si="129"/>
        <v>143568529790879</v>
      </c>
      <c r="EI158" s="144">
        <f t="shared" ref="EI158:EJ158" si="2700">CK158+CU158+DG158+DU158+EE158</f>
        <v>-38199874310951</v>
      </c>
      <c r="EJ158" s="144">
        <f t="shared" si="2700"/>
        <v>0.01328262862</v>
      </c>
      <c r="EK158" s="144">
        <f t="shared" si="131"/>
        <v>3.141592654</v>
      </c>
      <c r="EL158" s="145">
        <f t="shared" si="132"/>
        <v>38199874310951</v>
      </c>
      <c r="EM158" s="140">
        <f t="shared" si="133"/>
        <v>1.570796327</v>
      </c>
      <c r="EN158" s="141">
        <f t="shared" si="134"/>
        <v>1.570796327</v>
      </c>
      <c r="EO158" s="141">
        <f t="shared" si="135"/>
        <v>1.570796327</v>
      </c>
      <c r="EP158" s="122">
        <f t="shared" si="136"/>
        <v>1.570796327</v>
      </c>
      <c r="EQ158" s="142">
        <f t="shared" si="137"/>
        <v>6180604.688</v>
      </c>
      <c r="ER158" s="130">
        <f t="shared" si="138"/>
        <v>6180604.688</v>
      </c>
      <c r="ES158" s="143">
        <f t="shared" si="139"/>
        <v>0.000000009097542205</v>
      </c>
      <c r="ET158" s="143">
        <f t="shared" si="140"/>
        <v>32115364.02</v>
      </c>
      <c r="EU158" s="143">
        <f t="shared" si="141"/>
        <v>1.570796327</v>
      </c>
      <c r="EV158" s="124">
        <f t="shared" si="142"/>
        <v>32115364.02</v>
      </c>
      <c r="EW158" s="144">
        <f t="shared" ref="EW158:EX158" si="2701">BY158+ES158</f>
        <v>-46623220.79</v>
      </c>
      <c r="EX158" s="144">
        <f t="shared" si="2701"/>
        <v>32115364.02</v>
      </c>
      <c r="EY158" s="144">
        <f t="shared" si="144"/>
        <v>2.538404326</v>
      </c>
      <c r="EZ158" s="145">
        <f t="shared" si="145"/>
        <v>56613790.93</v>
      </c>
      <c r="FA158" s="140">
        <f t="shared" si="146"/>
        <v>0.8461347753</v>
      </c>
      <c r="FB158" s="141">
        <f t="shared" si="147"/>
        <v>0.8461347753</v>
      </c>
      <c r="FC158" s="141">
        <f t="shared" si="148"/>
        <v>0.8461347753</v>
      </c>
      <c r="FD158" s="122">
        <f t="shared" si="149"/>
        <v>0.8461347753</v>
      </c>
      <c r="FE158" s="142">
        <f t="shared" si="150"/>
        <v>383.9789461</v>
      </c>
      <c r="FF158" s="130">
        <f t="shared" si="151"/>
        <v>383.9789461</v>
      </c>
      <c r="FG158" s="143">
        <f t="shared" si="152"/>
        <v>67.34092876</v>
      </c>
      <c r="FH158" s="143">
        <f t="shared" si="153"/>
        <v>76.0614278</v>
      </c>
      <c r="FI158" s="143">
        <f t="shared" si="154"/>
        <v>0.8461347753</v>
      </c>
      <c r="FJ158" s="124">
        <f t="shared" si="155"/>
        <v>101.5880972</v>
      </c>
      <c r="FK158" s="140">
        <f t="shared" si="156"/>
        <v>-6.283185307</v>
      </c>
      <c r="FL158" s="141">
        <f t="shared" si="157"/>
        <v>-6.283185307</v>
      </c>
      <c r="FM158" s="141">
        <f t="shared" si="158"/>
        <v>0</v>
      </c>
      <c r="FN158" s="122">
        <f t="shared" si="159"/>
        <v>0</v>
      </c>
      <c r="FO158" s="142">
        <f t="shared" si="160"/>
        <v>3223.454595</v>
      </c>
      <c r="FP158" s="130">
        <f t="shared" si="161"/>
        <v>3223.454595</v>
      </c>
      <c r="FQ158" s="143">
        <f t="shared" si="162"/>
        <v>-3223.454595</v>
      </c>
      <c r="FR158" s="143">
        <f t="shared" si="163"/>
        <v>0</v>
      </c>
      <c r="FS158" s="143">
        <f t="shared" si="164"/>
        <v>3.141592654</v>
      </c>
      <c r="FT158" s="124">
        <f t="shared" si="165"/>
        <v>3223.454595</v>
      </c>
      <c r="FU158" s="144">
        <f t="shared" si="166"/>
        <v>-92881.27336</v>
      </c>
      <c r="FV158" s="144">
        <f t="shared" si="167"/>
        <v>0</v>
      </c>
      <c r="FW158" s="144">
        <f t="shared" si="168"/>
        <v>-3.141592654</v>
      </c>
      <c r="FX158" s="145">
        <f t="shared" si="169"/>
        <v>92881.27336</v>
      </c>
      <c r="FY158" s="140">
        <f t="shared" si="170"/>
        <v>-3.141592654</v>
      </c>
      <c r="FZ158" s="140">
        <f t="shared" si="171"/>
        <v>-0.8461347753</v>
      </c>
      <c r="GA158" s="141">
        <f t="shared" si="172"/>
        <v>-3.987727429</v>
      </c>
      <c r="GB158" s="141">
        <f t="shared" si="173"/>
        <v>-3.987727429</v>
      </c>
      <c r="GC158" s="122">
        <f t="shared" si="174"/>
        <v>2.295457878</v>
      </c>
      <c r="GD158" s="142">
        <f t="shared" si="175"/>
        <v>92881.27336</v>
      </c>
      <c r="GE158" s="142">
        <f t="shared" si="176"/>
        <v>0.00984367291</v>
      </c>
      <c r="GF158" s="130">
        <f t="shared" si="177"/>
        <v>914.2928744</v>
      </c>
      <c r="GG158" s="143">
        <f t="shared" si="178"/>
        <v>-67.34092876</v>
      </c>
      <c r="GH158" s="143">
        <f t="shared" si="179"/>
        <v>76.0614278</v>
      </c>
      <c r="GI158" s="143">
        <f t="shared" si="180"/>
        <v>2.295457878</v>
      </c>
      <c r="GJ158" s="124">
        <f t="shared" si="181"/>
        <v>101.5880972</v>
      </c>
      <c r="GK158" s="146">
        <f t="shared" si="182"/>
        <v>-0.5</v>
      </c>
      <c r="GL158" s="127">
        <f t="shared" si="183"/>
        <v>-0.8660254038</v>
      </c>
      <c r="GM158" s="146">
        <f t="shared" si="184"/>
        <v>-2.094395102</v>
      </c>
      <c r="GN158" s="127">
        <f t="shared" si="185"/>
        <v>1</v>
      </c>
      <c r="GO158" s="147">
        <f t="shared" si="186"/>
        <v>-0.5</v>
      </c>
      <c r="GP158" s="128">
        <f t="shared" si="187"/>
        <v>0.8660254038</v>
      </c>
      <c r="GQ158" s="147">
        <f t="shared" si="188"/>
        <v>2.094395102</v>
      </c>
      <c r="GR158" s="128">
        <f t="shared" si="189"/>
        <v>1</v>
      </c>
      <c r="GS158" s="140">
        <f t="shared" si="190"/>
        <v>-2.094395102</v>
      </c>
      <c r="GT158" s="140">
        <f t="shared" si="191"/>
        <v>0.8461347753</v>
      </c>
      <c r="GU158" s="141">
        <f t="shared" si="192"/>
        <v>-1.248260327</v>
      </c>
      <c r="GV158" s="141">
        <f t="shared" si="193"/>
        <v>-1.248260327</v>
      </c>
      <c r="GW158" s="122">
        <f t="shared" si="194"/>
        <v>-1.248260327</v>
      </c>
      <c r="GX158" s="142">
        <f t="shared" si="195"/>
        <v>1</v>
      </c>
      <c r="GY158" s="142">
        <f t="shared" si="196"/>
        <v>101.5880972</v>
      </c>
      <c r="GZ158" s="130">
        <f t="shared" si="197"/>
        <v>101.5880972</v>
      </c>
      <c r="HA158" s="143">
        <f t="shared" si="198"/>
        <v>32.20066434</v>
      </c>
      <c r="HB158" s="143">
        <f t="shared" si="199"/>
        <v>-96.34966892</v>
      </c>
      <c r="HC158" s="143">
        <f t="shared" si="200"/>
        <v>-1.248260327</v>
      </c>
      <c r="HD158" s="124">
        <f t="shared" si="201"/>
        <v>101.5880972</v>
      </c>
      <c r="HE158" s="140">
        <f t="shared" si="202"/>
        <v>2.094395102</v>
      </c>
      <c r="HF158" s="140">
        <f t="shared" si="203"/>
        <v>2.295457878</v>
      </c>
      <c r="HG158" s="141">
        <f t="shared" si="204"/>
        <v>4.389852981</v>
      </c>
      <c r="HH158" s="141">
        <f t="shared" si="205"/>
        <v>4.389852981</v>
      </c>
      <c r="HI158" s="122">
        <f t="shared" si="206"/>
        <v>-1.893332327</v>
      </c>
      <c r="HJ158" s="142">
        <f t="shared" si="207"/>
        <v>1</v>
      </c>
      <c r="HK158" s="142">
        <f t="shared" si="208"/>
        <v>101.5880972</v>
      </c>
      <c r="HL158" s="130">
        <f t="shared" si="209"/>
        <v>101.5880972</v>
      </c>
      <c r="HM158" s="143">
        <f t="shared" si="210"/>
        <v>-32.20066434</v>
      </c>
      <c r="HN158" s="143">
        <f t="shared" si="211"/>
        <v>-96.34966892</v>
      </c>
      <c r="HO158" s="143">
        <f t="shared" si="212"/>
        <v>-1.893332327</v>
      </c>
      <c r="HP158" s="124">
        <f t="shared" si="213"/>
        <v>101.5880972</v>
      </c>
      <c r="HQ158" s="140">
        <f t="shared" si="214"/>
        <v>2.094395102</v>
      </c>
      <c r="HR158" s="140">
        <f t="shared" si="215"/>
        <v>0.8461347753</v>
      </c>
      <c r="HS158" s="141">
        <f t="shared" si="216"/>
        <v>2.940529878</v>
      </c>
      <c r="HT158" s="141">
        <f t="shared" si="217"/>
        <v>2.940529878</v>
      </c>
      <c r="HU158" s="122">
        <f t="shared" si="218"/>
        <v>2.940529878</v>
      </c>
      <c r="HV158" s="142">
        <f t="shared" si="219"/>
        <v>1</v>
      </c>
      <c r="HW158" s="142">
        <f t="shared" si="220"/>
        <v>101.5880972</v>
      </c>
      <c r="HX158" s="130">
        <f t="shared" si="221"/>
        <v>101.5880972</v>
      </c>
      <c r="HY158" s="143">
        <f t="shared" si="222"/>
        <v>-99.5415931</v>
      </c>
      <c r="HZ158" s="143">
        <f t="shared" si="223"/>
        <v>20.28824112</v>
      </c>
      <c r="IA158" s="143">
        <f t="shared" si="224"/>
        <v>2.940529878</v>
      </c>
      <c r="IB158" s="124">
        <f t="shared" si="225"/>
        <v>101.5880972</v>
      </c>
      <c r="IC158" s="140">
        <f t="shared" si="226"/>
        <v>-2.094395102</v>
      </c>
      <c r="ID158" s="140">
        <f t="shared" si="227"/>
        <v>2.295457878</v>
      </c>
      <c r="IE158" s="141">
        <f t="shared" si="228"/>
        <v>0.2010627759</v>
      </c>
      <c r="IF158" s="141">
        <f t="shared" si="229"/>
        <v>0.2010627759</v>
      </c>
      <c r="IG158" s="122">
        <f t="shared" si="230"/>
        <v>0.2010627759</v>
      </c>
      <c r="IH158" s="142">
        <f t="shared" si="231"/>
        <v>1</v>
      </c>
      <c r="II158" s="142">
        <f t="shared" si="232"/>
        <v>101.5880972</v>
      </c>
      <c r="IJ158" s="130">
        <f t="shared" si="233"/>
        <v>101.5880972</v>
      </c>
      <c r="IK158" s="143">
        <f t="shared" si="234"/>
        <v>99.5415931</v>
      </c>
      <c r="IL158" s="143">
        <f t="shared" si="235"/>
        <v>20.28824112</v>
      </c>
      <c r="IM158" s="143">
        <f t="shared" si="236"/>
        <v>0.2010627759</v>
      </c>
      <c r="IN158" s="124">
        <f t="shared" si="237"/>
        <v>101.5880972</v>
      </c>
    </row>
    <row r="159" ht="12.75" customHeight="1">
      <c r="A159" s="129">
        <f>'Cortez Cubic'!AP159</f>
        <v>-0.2187762226</v>
      </c>
      <c r="B159" s="129">
        <f>'Cortez Cubic'!AQ159</f>
        <v>-1.303764462</v>
      </c>
      <c r="C159" s="129">
        <f>'Cortez Cubic'!AR159</f>
        <v>1275.129625</v>
      </c>
      <c r="D159" s="129">
        <f>'Cortez Cubic'!AS159</f>
        <v>-38350.47009</v>
      </c>
      <c r="E159" s="129">
        <f t="shared" ref="E159:H159" si="2702">0</f>
        <v>0</v>
      </c>
      <c r="F159" s="129">
        <f t="shared" si="2702"/>
        <v>0</v>
      </c>
      <c r="G159" s="129">
        <f t="shared" si="2702"/>
        <v>0</v>
      </c>
      <c r="H159" s="129">
        <f t="shared" si="2702"/>
        <v>0</v>
      </c>
      <c r="I159" s="110">
        <f>'Cortez Cubic'!I159</f>
        <v>51</v>
      </c>
      <c r="J159" s="130">
        <f t="shared" si="28"/>
        <v>42.56110453</v>
      </c>
      <c r="K159" s="131">
        <f t="shared" si="29"/>
        <v>1</v>
      </c>
      <c r="L159" s="131">
        <f t="shared" si="30"/>
        <v>0</v>
      </c>
      <c r="M159" s="132">
        <f t="shared" si="31"/>
        <v>8.438895465</v>
      </c>
      <c r="N159" s="133">
        <f t="shared" si="32"/>
        <v>0</v>
      </c>
      <c r="O159" s="134">
        <f t="shared" si="33"/>
        <v>42.56110453</v>
      </c>
      <c r="P159" s="134">
        <f t="shared" si="34"/>
        <v>-10.63723301</v>
      </c>
      <c r="Q159" s="135">
        <f t="shared" si="35"/>
        <v>42.56110453</v>
      </c>
      <c r="R159" s="135">
        <f t="shared" si="36"/>
        <v>10.63723301</v>
      </c>
      <c r="S159" s="136">
        <f t="shared" si="37"/>
        <v>-91.0815608</v>
      </c>
      <c r="T159" s="136">
        <f t="shared" si="38"/>
        <v>0</v>
      </c>
      <c r="U159" s="137">
        <f t="shared" ref="U159:X159" si="2703">ATAN2(A159,E159)</f>
        <v>3.141592654</v>
      </c>
      <c r="V159" s="137">
        <f t="shared" si="2703"/>
        <v>3.141592654</v>
      </c>
      <c r="W159" s="137">
        <f t="shared" si="2703"/>
        <v>0</v>
      </c>
      <c r="X159" s="137">
        <f t="shared" si="2703"/>
        <v>3.141592654</v>
      </c>
      <c r="Y159" s="137">
        <f t="shared" ref="Y159:AB159" si="2704">SQRT(POWER(A159,2)+POWER(E159,2))</f>
        <v>0.2187762226</v>
      </c>
      <c r="Z159" s="137">
        <f t="shared" si="2704"/>
        <v>1.303764462</v>
      </c>
      <c r="AA159" s="137">
        <f t="shared" si="2704"/>
        <v>1275.129625</v>
      </c>
      <c r="AB159" s="137">
        <f t="shared" si="2704"/>
        <v>38350.47009</v>
      </c>
      <c r="AC159" s="138">
        <f t="shared" ref="AC159:AF159" si="2705">U159-$U159</f>
        <v>0</v>
      </c>
      <c r="AD159" s="138">
        <f t="shared" si="2705"/>
        <v>0</v>
      </c>
      <c r="AE159" s="138">
        <f t="shared" si="2705"/>
        <v>-3.141592654</v>
      </c>
      <c r="AF159" s="138">
        <f t="shared" si="2705"/>
        <v>0</v>
      </c>
      <c r="AG159" s="138">
        <f t="shared" ref="AG159:AJ159" si="2706">Y159/$Y159</f>
        <v>1</v>
      </c>
      <c r="AH159" s="138">
        <f t="shared" si="2706"/>
        <v>5.959351735</v>
      </c>
      <c r="AI159" s="138">
        <f t="shared" si="2706"/>
        <v>5828.465316</v>
      </c>
      <c r="AJ159" s="138">
        <f t="shared" si="2706"/>
        <v>175295.4212</v>
      </c>
      <c r="AK159" s="139">
        <f t="shared" ref="AK159:AN159" si="2707">AG159*COS(AC159)</f>
        <v>1</v>
      </c>
      <c r="AL159" s="139">
        <f t="shared" si="2707"/>
        <v>5.959351735</v>
      </c>
      <c r="AM159" s="139">
        <f t="shared" si="2707"/>
        <v>-5828.465316</v>
      </c>
      <c r="AN159" s="139">
        <f t="shared" si="2707"/>
        <v>175295.4212</v>
      </c>
      <c r="AO159" s="129">
        <f t="shared" ref="AO159:AR159" si="2708">AG159*SIN(AC159)</f>
        <v>0</v>
      </c>
      <c r="AP159" s="129">
        <f t="shared" si="2708"/>
        <v>0</v>
      </c>
      <c r="AQ159" s="129">
        <f t="shared" si="2708"/>
        <v>0</v>
      </c>
      <c r="AR159" s="129">
        <f t="shared" si="2708"/>
        <v>0</v>
      </c>
      <c r="AS159" s="140">
        <f t="shared" si="45"/>
        <v>0</v>
      </c>
      <c r="AT159" s="141">
        <f t="shared" si="46"/>
        <v>0</v>
      </c>
      <c r="AU159" s="141">
        <f t="shared" si="47"/>
        <v>0</v>
      </c>
      <c r="AV159" s="122">
        <f t="shared" si="48"/>
        <v>0</v>
      </c>
      <c r="AW159" s="142">
        <f t="shared" si="49"/>
        <v>211.6396613</v>
      </c>
      <c r="AX159" s="130">
        <f t="shared" si="50"/>
        <v>211.6396613</v>
      </c>
      <c r="AY159" s="143">
        <f t="shared" si="51"/>
        <v>-423.2793226</v>
      </c>
      <c r="AZ159" s="143">
        <f t="shared" si="52"/>
        <v>0</v>
      </c>
      <c r="BA159" s="143">
        <f t="shared" si="53"/>
        <v>3.141592654</v>
      </c>
      <c r="BB159" s="124">
        <f t="shared" si="54"/>
        <v>423.2793226</v>
      </c>
      <c r="BC159" s="140">
        <f t="shared" ref="BC159:BD159" si="2709">BC$2*AD159</f>
        <v>0</v>
      </c>
      <c r="BD159" s="140">
        <f t="shared" si="2709"/>
        <v>-3.141592654</v>
      </c>
      <c r="BE159" s="141">
        <f t="shared" si="56"/>
        <v>-3.141592654</v>
      </c>
      <c r="BF159" s="141">
        <f t="shared" si="57"/>
        <v>-3.141592654</v>
      </c>
      <c r="BG159" s="122">
        <f t="shared" si="58"/>
        <v>3.141592654</v>
      </c>
      <c r="BH159" s="142">
        <f t="shared" ref="BH159:BI159" si="2710">POWER(AH159,BH$2)</f>
        <v>5.959351735</v>
      </c>
      <c r="BI159" s="142">
        <f t="shared" si="2710"/>
        <v>5828.465316</v>
      </c>
      <c r="BJ159" s="130">
        <f t="shared" si="60"/>
        <v>34733.87489</v>
      </c>
      <c r="BK159" s="143">
        <f t="shared" si="61"/>
        <v>-312604.8741</v>
      </c>
      <c r="BL159" s="143">
        <f t="shared" si="62"/>
        <v>0</v>
      </c>
      <c r="BM159" s="143">
        <f t="shared" si="63"/>
        <v>3.141592654</v>
      </c>
      <c r="BN159" s="124">
        <f t="shared" si="64"/>
        <v>312604.8741</v>
      </c>
      <c r="BO159" s="140">
        <f t="shared" si="65"/>
        <v>0</v>
      </c>
      <c r="BP159" s="141">
        <f t="shared" si="66"/>
        <v>0</v>
      </c>
      <c r="BQ159" s="141">
        <f t="shared" si="67"/>
        <v>0</v>
      </c>
      <c r="BR159" s="122">
        <f t="shared" si="68"/>
        <v>0</v>
      </c>
      <c r="BS159" s="142">
        <f t="shared" si="69"/>
        <v>175295.4212</v>
      </c>
      <c r="BT159" s="130">
        <f t="shared" si="70"/>
        <v>175295.4212</v>
      </c>
      <c r="BU159" s="143">
        <f t="shared" si="71"/>
        <v>-4732976.373</v>
      </c>
      <c r="BV159" s="143">
        <f t="shared" si="72"/>
        <v>0</v>
      </c>
      <c r="BW159" s="143">
        <f t="shared" si="73"/>
        <v>3.141592654</v>
      </c>
      <c r="BX159" s="124">
        <f t="shared" si="74"/>
        <v>4732976.373</v>
      </c>
      <c r="BY159" s="144">
        <f t="shared" ref="BY159:BZ159" si="2711">AY159+BK159+BU159</f>
        <v>-5046004.526</v>
      </c>
      <c r="BZ159" s="144">
        <f t="shared" si="2711"/>
        <v>0</v>
      </c>
      <c r="CA159" s="144">
        <f t="shared" si="76"/>
        <v>3.141592654</v>
      </c>
      <c r="CB159" s="145">
        <f t="shared" si="77"/>
        <v>5046004.526</v>
      </c>
      <c r="CC159" s="140">
        <f t="shared" ref="CC159:CD159" si="2712">CC$2*AD159</f>
        <v>0</v>
      </c>
      <c r="CD159" s="140">
        <f t="shared" si="2712"/>
        <v>-6.283185307</v>
      </c>
      <c r="CE159" s="141">
        <f t="shared" si="79"/>
        <v>-6.283185307</v>
      </c>
      <c r="CF159" s="141">
        <f t="shared" si="80"/>
        <v>0</v>
      </c>
      <c r="CG159" s="122">
        <f t="shared" si="81"/>
        <v>0</v>
      </c>
      <c r="CH159" s="142">
        <f t="shared" ref="CH159:CI159" si="2713">POWER(AH159,CH$2)</f>
        <v>35.51387311</v>
      </c>
      <c r="CI159" s="142">
        <f t="shared" si="2713"/>
        <v>33971007.94</v>
      </c>
      <c r="CJ159" s="130">
        <f t="shared" si="83"/>
        <v>1206442065</v>
      </c>
      <c r="CK159" s="143">
        <f t="shared" si="84"/>
        <v>-1206442065</v>
      </c>
      <c r="CL159" s="143">
        <f t="shared" si="85"/>
        <v>0</v>
      </c>
      <c r="CM159" s="143">
        <f t="shared" si="86"/>
        <v>3.141592654</v>
      </c>
      <c r="CN159" s="124">
        <f t="shared" si="87"/>
        <v>1206442065</v>
      </c>
      <c r="CO159" s="140">
        <f t="shared" si="88"/>
        <v>-9.424777961</v>
      </c>
      <c r="CP159" s="141">
        <f t="shared" si="89"/>
        <v>-9.424777961</v>
      </c>
      <c r="CQ159" s="141">
        <f t="shared" si="90"/>
        <v>-3.141592654</v>
      </c>
      <c r="CR159" s="122">
        <f t="shared" si="91"/>
        <v>3.141592654</v>
      </c>
      <c r="CS159" s="142">
        <f t="shared" si="92"/>
        <v>197998841515</v>
      </c>
      <c r="CT159" s="130">
        <f t="shared" si="93"/>
        <v>197998841515</v>
      </c>
      <c r="CU159" s="143">
        <f t="shared" si="94"/>
        <v>-791995366061</v>
      </c>
      <c r="CV159" s="143">
        <f t="shared" si="95"/>
        <v>0.000096991459</v>
      </c>
      <c r="CW159" s="143">
        <f t="shared" si="96"/>
        <v>3.141592654</v>
      </c>
      <c r="CX159" s="124">
        <f t="shared" si="97"/>
        <v>791995366061</v>
      </c>
      <c r="CY159" s="140">
        <f t="shared" si="98"/>
        <v>0</v>
      </c>
      <c r="CZ159" s="140">
        <f t="shared" si="99"/>
        <v>0</v>
      </c>
      <c r="DA159" s="141">
        <f t="shared" si="100"/>
        <v>0</v>
      </c>
      <c r="DB159" s="141">
        <f t="shared" si="101"/>
        <v>0</v>
      </c>
      <c r="DC159" s="122">
        <f t="shared" si="102"/>
        <v>0</v>
      </c>
      <c r="DD159" s="142">
        <f t="shared" si="103"/>
        <v>211.6396613</v>
      </c>
      <c r="DE159" s="142">
        <f t="shared" si="104"/>
        <v>175295.4212</v>
      </c>
      <c r="DF159" s="130">
        <f t="shared" si="105"/>
        <v>37099463.58</v>
      </c>
      <c r="DG159" s="143">
        <f t="shared" si="106"/>
        <v>148397854.3</v>
      </c>
      <c r="DH159" s="143">
        <f t="shared" si="107"/>
        <v>0</v>
      </c>
      <c r="DI159" s="143">
        <f t="shared" si="108"/>
        <v>0</v>
      </c>
      <c r="DJ159" s="124">
        <f t="shared" si="109"/>
        <v>148397854.3</v>
      </c>
      <c r="DK159" s="140">
        <f t="shared" ref="DK159:DM159" si="2714">DK$2*AD159</f>
        <v>0</v>
      </c>
      <c r="DL159" s="140">
        <f t="shared" si="2714"/>
        <v>-3.141592654</v>
      </c>
      <c r="DM159" s="140">
        <f t="shared" si="2714"/>
        <v>0</v>
      </c>
      <c r="DN159" s="141">
        <f t="shared" si="111"/>
        <v>-3.141592654</v>
      </c>
      <c r="DO159" s="141">
        <f t="shared" si="112"/>
        <v>-3.141592654</v>
      </c>
      <c r="DP159" s="122">
        <f t="shared" si="113"/>
        <v>3.141592654</v>
      </c>
      <c r="DQ159" s="142">
        <f t="shared" ref="DQ159:DS159" si="2715">POWER(AH159,DQ$2)</f>
        <v>5.959351735</v>
      </c>
      <c r="DR159" s="142">
        <f t="shared" si="2715"/>
        <v>5828.465316</v>
      </c>
      <c r="DS159" s="142">
        <f t="shared" si="2715"/>
        <v>175295.4212</v>
      </c>
      <c r="DT159" s="130">
        <f t="shared" si="115"/>
        <v>6088689230</v>
      </c>
      <c r="DU159" s="143">
        <f t="shared" si="116"/>
        <v>109596406142</v>
      </c>
      <c r="DV159" s="143">
        <f t="shared" si="117"/>
        <v>-0.0000134216888</v>
      </c>
      <c r="DW159" s="143">
        <f t="shared" si="118"/>
        <v>0</v>
      </c>
      <c r="DX159" s="124">
        <f t="shared" si="119"/>
        <v>109596406142</v>
      </c>
      <c r="DY159" s="140">
        <f t="shared" si="120"/>
        <v>0</v>
      </c>
      <c r="DZ159" s="141">
        <f t="shared" si="121"/>
        <v>0</v>
      </c>
      <c r="EA159" s="141">
        <f t="shared" si="122"/>
        <v>0</v>
      </c>
      <c r="EB159" s="122">
        <f t="shared" si="123"/>
        <v>0</v>
      </c>
      <c r="EC159" s="142">
        <f t="shared" si="124"/>
        <v>30728484700</v>
      </c>
      <c r="ED159" s="130">
        <f t="shared" si="125"/>
        <v>30728484700</v>
      </c>
      <c r="EE159" s="143">
        <f t="shared" si="126"/>
        <v>829669086890</v>
      </c>
      <c r="EF159" s="143">
        <f t="shared" si="127"/>
        <v>0</v>
      </c>
      <c r="EG159" s="143">
        <f t="shared" si="128"/>
        <v>0</v>
      </c>
      <c r="EH159" s="124">
        <f t="shared" si="129"/>
        <v>829669086890</v>
      </c>
      <c r="EI159" s="144">
        <f t="shared" ref="EI159:EJ159" si="2716">CK159+CU159+DG159+DU159+EE159</f>
        <v>146212082761</v>
      </c>
      <c r="EJ159" s="144">
        <f t="shared" si="2716"/>
        <v>0.0000835697702</v>
      </c>
      <c r="EK159" s="144">
        <f t="shared" si="131"/>
        <v>0</v>
      </c>
      <c r="EL159" s="145">
        <f t="shared" si="132"/>
        <v>146212082761</v>
      </c>
      <c r="EM159" s="140">
        <f t="shared" si="133"/>
        <v>0</v>
      </c>
      <c r="EN159" s="141">
        <f t="shared" si="134"/>
        <v>0</v>
      </c>
      <c r="EO159" s="141">
        <f t="shared" si="135"/>
        <v>0</v>
      </c>
      <c r="EP159" s="122">
        <f t="shared" si="136"/>
        <v>0</v>
      </c>
      <c r="EQ159" s="142">
        <f t="shared" si="137"/>
        <v>382376.8858</v>
      </c>
      <c r="ER159" s="130">
        <f t="shared" si="138"/>
        <v>382376.8858</v>
      </c>
      <c r="ES159" s="143">
        <f t="shared" si="139"/>
        <v>1986888.581</v>
      </c>
      <c r="ET159" s="143">
        <f t="shared" si="140"/>
        <v>0.0000000005678184013</v>
      </c>
      <c r="EU159" s="143">
        <f t="shared" si="141"/>
        <v>0</v>
      </c>
      <c r="EV159" s="124">
        <f t="shared" si="142"/>
        <v>1986888.581</v>
      </c>
      <c r="EW159" s="144">
        <f t="shared" ref="EW159:EX159" si="2717">BY159+ES159</f>
        <v>-3059115.945</v>
      </c>
      <c r="EX159" s="144">
        <f t="shared" si="2717"/>
        <v>0.0000000006061014571</v>
      </c>
      <c r="EY159" s="144">
        <f t="shared" si="144"/>
        <v>3.141592654</v>
      </c>
      <c r="EZ159" s="145">
        <f t="shared" si="145"/>
        <v>3059115.945</v>
      </c>
      <c r="FA159" s="140">
        <f t="shared" si="146"/>
        <v>1.047197551</v>
      </c>
      <c r="FB159" s="141">
        <f t="shared" si="147"/>
        <v>1.047197551</v>
      </c>
      <c r="FC159" s="141">
        <f t="shared" si="148"/>
        <v>1.047197551</v>
      </c>
      <c r="FD159" s="122">
        <f t="shared" si="149"/>
        <v>1.047197551</v>
      </c>
      <c r="FE159" s="142">
        <f t="shared" si="150"/>
        <v>145.1661345</v>
      </c>
      <c r="FF159" s="130">
        <f t="shared" si="151"/>
        <v>145.1661345</v>
      </c>
      <c r="FG159" s="143">
        <f t="shared" si="152"/>
        <v>19.20307289</v>
      </c>
      <c r="FH159" s="143">
        <f t="shared" si="153"/>
        <v>33.2606979</v>
      </c>
      <c r="FI159" s="143">
        <f t="shared" si="154"/>
        <v>1.047197551</v>
      </c>
      <c r="FJ159" s="124">
        <f t="shared" si="155"/>
        <v>38.40614577</v>
      </c>
      <c r="FK159" s="140">
        <f t="shared" si="156"/>
        <v>0</v>
      </c>
      <c r="FL159" s="141">
        <f t="shared" si="157"/>
        <v>0</v>
      </c>
      <c r="FM159" s="141">
        <f t="shared" si="158"/>
        <v>0</v>
      </c>
      <c r="FN159" s="122">
        <f t="shared" si="159"/>
        <v>0</v>
      </c>
      <c r="FO159" s="142">
        <f t="shared" si="160"/>
        <v>35.51387311</v>
      </c>
      <c r="FP159" s="130">
        <f t="shared" si="161"/>
        <v>35.51387311</v>
      </c>
      <c r="FQ159" s="143">
        <f t="shared" si="162"/>
        <v>-35.51387311</v>
      </c>
      <c r="FR159" s="143">
        <f t="shared" si="163"/>
        <v>0</v>
      </c>
      <c r="FS159" s="143">
        <f t="shared" si="164"/>
        <v>3.141592654</v>
      </c>
      <c r="FT159" s="124">
        <f t="shared" si="165"/>
        <v>35.51387311</v>
      </c>
      <c r="FU159" s="144">
        <f t="shared" si="166"/>
        <v>-17520.90982</v>
      </c>
      <c r="FV159" s="144">
        <f t="shared" si="167"/>
        <v>0</v>
      </c>
      <c r="FW159" s="144">
        <f t="shared" si="168"/>
        <v>-3.141592654</v>
      </c>
      <c r="FX159" s="145">
        <f t="shared" si="169"/>
        <v>17520.90982</v>
      </c>
      <c r="FY159" s="140">
        <f t="shared" si="170"/>
        <v>-3.141592654</v>
      </c>
      <c r="FZ159" s="140">
        <f t="shared" si="171"/>
        <v>-1.047197551</v>
      </c>
      <c r="GA159" s="141">
        <f t="shared" si="172"/>
        <v>-4.188790205</v>
      </c>
      <c r="GB159" s="141">
        <f t="shared" si="173"/>
        <v>-4.188790205</v>
      </c>
      <c r="GC159" s="122">
        <f t="shared" si="174"/>
        <v>2.094395102</v>
      </c>
      <c r="GD159" s="142">
        <f t="shared" si="175"/>
        <v>17520.90982</v>
      </c>
      <c r="GE159" s="142">
        <f t="shared" si="176"/>
        <v>0.02603749947</v>
      </c>
      <c r="GF159" s="130">
        <f t="shared" si="177"/>
        <v>456.2006801</v>
      </c>
      <c r="GG159" s="143">
        <f t="shared" si="178"/>
        <v>-25.34448223</v>
      </c>
      <c r="GH159" s="143">
        <f t="shared" si="179"/>
        <v>43.89793091</v>
      </c>
      <c r="GI159" s="143">
        <f t="shared" si="180"/>
        <v>2.094395102</v>
      </c>
      <c r="GJ159" s="124">
        <f t="shared" si="181"/>
        <v>50.68896446</v>
      </c>
      <c r="GK159" s="146">
        <f t="shared" si="182"/>
        <v>-0.5</v>
      </c>
      <c r="GL159" s="127">
        <f t="shared" si="183"/>
        <v>-0.8660254038</v>
      </c>
      <c r="GM159" s="146">
        <f t="shared" si="184"/>
        <v>-2.094395102</v>
      </c>
      <c r="GN159" s="127">
        <f t="shared" si="185"/>
        <v>1</v>
      </c>
      <c r="GO159" s="147">
        <f t="shared" si="186"/>
        <v>-0.5</v>
      </c>
      <c r="GP159" s="128">
        <f t="shared" si="187"/>
        <v>0.8660254038</v>
      </c>
      <c r="GQ159" s="147">
        <f t="shared" si="188"/>
        <v>2.094395102</v>
      </c>
      <c r="GR159" s="128">
        <f t="shared" si="189"/>
        <v>1</v>
      </c>
      <c r="GS159" s="140">
        <f t="shared" si="190"/>
        <v>-2.094395102</v>
      </c>
      <c r="GT159" s="140">
        <f t="shared" si="191"/>
        <v>1.047197551</v>
      </c>
      <c r="GU159" s="141">
        <f t="shared" si="192"/>
        <v>-1.047197551</v>
      </c>
      <c r="GV159" s="141">
        <f t="shared" si="193"/>
        <v>-1.047197551</v>
      </c>
      <c r="GW159" s="122">
        <f t="shared" si="194"/>
        <v>-1.047197551</v>
      </c>
      <c r="GX159" s="142">
        <f t="shared" si="195"/>
        <v>1</v>
      </c>
      <c r="GY159" s="142">
        <f t="shared" si="196"/>
        <v>38.40614577</v>
      </c>
      <c r="GZ159" s="130">
        <f t="shared" si="197"/>
        <v>38.40614577</v>
      </c>
      <c r="HA159" s="143">
        <f t="shared" si="198"/>
        <v>19.20307289</v>
      </c>
      <c r="HB159" s="143">
        <f t="shared" si="199"/>
        <v>-33.2606979</v>
      </c>
      <c r="HC159" s="143">
        <f t="shared" si="200"/>
        <v>-1.047197551</v>
      </c>
      <c r="HD159" s="124">
        <f t="shared" si="201"/>
        <v>38.40614577</v>
      </c>
      <c r="HE159" s="140">
        <f t="shared" si="202"/>
        <v>2.094395102</v>
      </c>
      <c r="HF159" s="140">
        <f t="shared" si="203"/>
        <v>2.094395102</v>
      </c>
      <c r="HG159" s="141">
        <f t="shared" si="204"/>
        <v>4.188790205</v>
      </c>
      <c r="HH159" s="141">
        <f t="shared" si="205"/>
        <v>4.188790205</v>
      </c>
      <c r="HI159" s="122">
        <f t="shared" si="206"/>
        <v>-2.094395102</v>
      </c>
      <c r="HJ159" s="142">
        <f t="shared" si="207"/>
        <v>1</v>
      </c>
      <c r="HK159" s="142">
        <f t="shared" si="208"/>
        <v>50.68896446</v>
      </c>
      <c r="HL159" s="130">
        <f t="shared" si="209"/>
        <v>50.68896446</v>
      </c>
      <c r="HM159" s="143">
        <f t="shared" si="210"/>
        <v>-25.34448223</v>
      </c>
      <c r="HN159" s="143">
        <f t="shared" si="211"/>
        <v>-43.89793091</v>
      </c>
      <c r="HO159" s="143">
        <f t="shared" si="212"/>
        <v>-2.094395102</v>
      </c>
      <c r="HP159" s="124">
        <f t="shared" si="213"/>
        <v>50.68896446</v>
      </c>
      <c r="HQ159" s="140">
        <f t="shared" si="214"/>
        <v>2.094395102</v>
      </c>
      <c r="HR159" s="140">
        <f t="shared" si="215"/>
        <v>1.047197551</v>
      </c>
      <c r="HS159" s="141">
        <f t="shared" si="216"/>
        <v>3.141592654</v>
      </c>
      <c r="HT159" s="141">
        <f t="shared" si="217"/>
        <v>3.141592654</v>
      </c>
      <c r="HU159" s="122">
        <f t="shared" si="218"/>
        <v>3.141592654</v>
      </c>
      <c r="HV159" s="142">
        <f t="shared" si="219"/>
        <v>1</v>
      </c>
      <c r="HW159" s="142">
        <f t="shared" si="220"/>
        <v>38.40614577</v>
      </c>
      <c r="HX159" s="130">
        <f t="shared" si="221"/>
        <v>38.40614577</v>
      </c>
      <c r="HY159" s="143">
        <f t="shared" si="222"/>
        <v>-38.40614577</v>
      </c>
      <c r="HZ159" s="143">
        <f t="shared" si="223"/>
        <v>0</v>
      </c>
      <c r="IA159" s="143">
        <f t="shared" si="224"/>
        <v>3.141592654</v>
      </c>
      <c r="IB159" s="124">
        <f t="shared" si="225"/>
        <v>38.40614577</v>
      </c>
      <c r="IC159" s="140">
        <f t="shared" si="226"/>
        <v>-2.094395102</v>
      </c>
      <c r="ID159" s="140">
        <f t="shared" si="227"/>
        <v>2.094395102</v>
      </c>
      <c r="IE159" s="141">
        <f t="shared" si="228"/>
        <v>0</v>
      </c>
      <c r="IF159" s="141">
        <f t="shared" si="229"/>
        <v>0</v>
      </c>
      <c r="IG159" s="122">
        <f t="shared" si="230"/>
        <v>0</v>
      </c>
      <c r="IH159" s="142">
        <f t="shared" si="231"/>
        <v>1</v>
      </c>
      <c r="II159" s="142">
        <f t="shared" si="232"/>
        <v>50.68896446</v>
      </c>
      <c r="IJ159" s="130">
        <f t="shared" si="233"/>
        <v>50.68896446</v>
      </c>
      <c r="IK159" s="143">
        <f t="shared" si="234"/>
        <v>50.68896446</v>
      </c>
      <c r="IL159" s="143">
        <f t="shared" si="235"/>
        <v>0</v>
      </c>
      <c r="IM159" s="143">
        <f t="shared" si="236"/>
        <v>0</v>
      </c>
      <c r="IN159" s="124">
        <f t="shared" si="237"/>
        <v>50.68896446</v>
      </c>
    </row>
    <row r="160" ht="12.75" customHeight="1">
      <c r="A160" s="129">
        <f>'Cortez Cubic'!AP160</f>
        <v>-0.2187762226</v>
      </c>
      <c r="B160" s="129">
        <f>'Cortez Cubic'!AQ160</f>
        <v>16.53946513</v>
      </c>
      <c r="C160" s="129">
        <f>'Cortez Cubic'!AR160</f>
        <v>31276.24913</v>
      </c>
      <c r="D160" s="129">
        <f>'Cortez Cubic'!AS160</f>
        <v>-5256907.844</v>
      </c>
      <c r="E160" s="129">
        <f t="shared" ref="E160:H160" si="2718">0</f>
        <v>0</v>
      </c>
      <c r="F160" s="129">
        <f t="shared" si="2718"/>
        <v>0</v>
      </c>
      <c r="G160" s="129">
        <f t="shared" si="2718"/>
        <v>0</v>
      </c>
      <c r="H160" s="129">
        <f t="shared" si="2718"/>
        <v>0</v>
      </c>
      <c r="I160" s="110">
        <f>'Cortez Cubic'!I160</f>
        <v>200</v>
      </c>
      <c r="J160" s="130">
        <f t="shared" si="28"/>
        <v>208.4773919</v>
      </c>
      <c r="K160" s="131">
        <f t="shared" si="29"/>
        <v>0</v>
      </c>
      <c r="L160" s="131">
        <f t="shared" si="30"/>
        <v>1</v>
      </c>
      <c r="M160" s="132">
        <f t="shared" si="31"/>
        <v>-8.477391947</v>
      </c>
      <c r="N160" s="133">
        <f t="shared" si="32"/>
        <v>71.02051204</v>
      </c>
      <c r="O160" s="134">
        <f t="shared" si="33"/>
        <v>279.497904</v>
      </c>
      <c r="P160" s="134">
        <f t="shared" si="34"/>
        <v>0</v>
      </c>
      <c r="Q160" s="135">
        <f t="shared" si="35"/>
        <v>208.4773919</v>
      </c>
      <c r="R160" s="135">
        <f t="shared" si="36"/>
        <v>0</v>
      </c>
      <c r="S160" s="136">
        <f t="shared" si="37"/>
        <v>-412.375375</v>
      </c>
      <c r="T160" s="136">
        <f t="shared" si="38"/>
        <v>0</v>
      </c>
      <c r="U160" s="137">
        <f t="shared" ref="U160:X160" si="2719">ATAN2(A160,E160)</f>
        <v>3.141592654</v>
      </c>
      <c r="V160" s="137">
        <f t="shared" si="2719"/>
        <v>0</v>
      </c>
      <c r="W160" s="137">
        <f t="shared" si="2719"/>
        <v>0</v>
      </c>
      <c r="X160" s="137">
        <f t="shared" si="2719"/>
        <v>3.141592654</v>
      </c>
      <c r="Y160" s="137">
        <f t="shared" ref="Y160:AB160" si="2720">SQRT(POWER(A160,2)+POWER(E160,2))</f>
        <v>0.2187762226</v>
      </c>
      <c r="Z160" s="137">
        <f t="shared" si="2720"/>
        <v>16.53946513</v>
      </c>
      <c r="AA160" s="137">
        <f t="shared" si="2720"/>
        <v>31276.24913</v>
      </c>
      <c r="AB160" s="137">
        <f t="shared" si="2720"/>
        <v>5256907.844</v>
      </c>
      <c r="AC160" s="138">
        <f t="shared" ref="AC160:AF160" si="2721">U160-$U160</f>
        <v>0</v>
      </c>
      <c r="AD160" s="138">
        <f t="shared" si="2721"/>
        <v>-3.141592654</v>
      </c>
      <c r="AE160" s="138">
        <f t="shared" si="2721"/>
        <v>-3.141592654</v>
      </c>
      <c r="AF160" s="138">
        <f t="shared" si="2721"/>
        <v>0</v>
      </c>
      <c r="AG160" s="138">
        <f t="shared" ref="AG160:AJ160" si="2722">Y160/$Y160</f>
        <v>1</v>
      </c>
      <c r="AH160" s="138">
        <f t="shared" si="2722"/>
        <v>75.59992094</v>
      </c>
      <c r="AI160" s="138">
        <f t="shared" si="2722"/>
        <v>142960.0016</v>
      </c>
      <c r="AJ160" s="138">
        <f t="shared" si="2722"/>
        <v>24028698.28</v>
      </c>
      <c r="AK160" s="139">
        <f t="shared" ref="AK160:AN160" si="2723">AG160*COS(AC160)</f>
        <v>1</v>
      </c>
      <c r="AL160" s="139">
        <f t="shared" si="2723"/>
        <v>-75.59992094</v>
      </c>
      <c r="AM160" s="139">
        <f t="shared" si="2723"/>
        <v>-142960.0016</v>
      </c>
      <c r="AN160" s="139">
        <f t="shared" si="2723"/>
        <v>24028698.28</v>
      </c>
      <c r="AO160" s="129">
        <f t="shared" ref="AO160:AR160" si="2724">AG160*SIN(AC160)</f>
        <v>0</v>
      </c>
      <c r="AP160" s="129">
        <f t="shared" si="2724"/>
        <v>0</v>
      </c>
      <c r="AQ160" s="129">
        <f t="shared" si="2724"/>
        <v>0</v>
      </c>
      <c r="AR160" s="129">
        <f t="shared" si="2724"/>
        <v>0</v>
      </c>
      <c r="AS160" s="140">
        <f t="shared" si="45"/>
        <v>-9.424777961</v>
      </c>
      <c r="AT160" s="141">
        <f t="shared" si="46"/>
        <v>-9.424777961</v>
      </c>
      <c r="AU160" s="141">
        <f t="shared" si="47"/>
        <v>-3.141592654</v>
      </c>
      <c r="AV160" s="122">
        <f t="shared" si="48"/>
        <v>3.141592654</v>
      </c>
      <c r="AW160" s="142">
        <f t="shared" si="49"/>
        <v>432079.8604</v>
      </c>
      <c r="AX160" s="130">
        <f t="shared" si="50"/>
        <v>432079.8604</v>
      </c>
      <c r="AY160" s="143">
        <f t="shared" si="51"/>
        <v>864159.7209</v>
      </c>
      <c r="AZ160" s="143">
        <f t="shared" si="52"/>
        <v>-0.0000000001058290436</v>
      </c>
      <c r="BA160" s="143">
        <f t="shared" si="53"/>
        <v>0</v>
      </c>
      <c r="BB160" s="124">
        <f t="shared" si="54"/>
        <v>864159.7209</v>
      </c>
      <c r="BC160" s="140">
        <f t="shared" ref="BC160:BD160" si="2725">BC$2*AD160</f>
        <v>-3.141592654</v>
      </c>
      <c r="BD160" s="140">
        <f t="shared" si="2725"/>
        <v>-3.141592654</v>
      </c>
      <c r="BE160" s="141">
        <f t="shared" si="56"/>
        <v>-6.283185307</v>
      </c>
      <c r="BF160" s="141">
        <f t="shared" si="57"/>
        <v>0</v>
      </c>
      <c r="BG160" s="122">
        <f t="shared" si="58"/>
        <v>0</v>
      </c>
      <c r="BH160" s="142">
        <f t="shared" ref="BH160:BI160" si="2726">POWER(AH160,BH$2)</f>
        <v>75.59992094</v>
      </c>
      <c r="BI160" s="142">
        <f t="shared" si="2726"/>
        <v>142960.0016</v>
      </c>
      <c r="BJ160" s="130">
        <f t="shared" si="60"/>
        <v>10807764.82</v>
      </c>
      <c r="BK160" s="143">
        <f t="shared" si="61"/>
        <v>97269883.35</v>
      </c>
      <c r="BL160" s="143">
        <f t="shared" si="62"/>
        <v>0</v>
      </c>
      <c r="BM160" s="143">
        <f t="shared" si="63"/>
        <v>0</v>
      </c>
      <c r="BN160" s="124">
        <f t="shared" si="64"/>
        <v>97269883.35</v>
      </c>
      <c r="BO160" s="140">
        <f t="shared" si="65"/>
        <v>0</v>
      </c>
      <c r="BP160" s="141">
        <f t="shared" si="66"/>
        <v>0</v>
      </c>
      <c r="BQ160" s="141">
        <f t="shared" si="67"/>
        <v>0</v>
      </c>
      <c r="BR160" s="122">
        <f t="shared" si="68"/>
        <v>0</v>
      </c>
      <c r="BS160" s="142">
        <f t="shared" si="69"/>
        <v>24028698.28</v>
      </c>
      <c r="BT160" s="130">
        <f t="shared" si="70"/>
        <v>24028698.28</v>
      </c>
      <c r="BU160" s="143">
        <f t="shared" si="71"/>
        <v>-648774853.7</v>
      </c>
      <c r="BV160" s="143">
        <f t="shared" si="72"/>
        <v>0</v>
      </c>
      <c r="BW160" s="143">
        <f t="shared" si="73"/>
        <v>3.141592654</v>
      </c>
      <c r="BX160" s="124">
        <f t="shared" si="74"/>
        <v>648774853.7</v>
      </c>
      <c r="BY160" s="144">
        <f t="shared" ref="BY160:BZ160" si="2727">AY160+BK160+BU160</f>
        <v>-550640810.6</v>
      </c>
      <c r="BZ160" s="144">
        <f t="shared" si="2727"/>
        <v>-0.0000000001058290436</v>
      </c>
      <c r="CA160" s="144">
        <f t="shared" si="76"/>
        <v>-3.141592654</v>
      </c>
      <c r="CB160" s="145">
        <f t="shared" si="77"/>
        <v>550640810.6</v>
      </c>
      <c r="CC160" s="140">
        <f t="shared" ref="CC160:CD160" si="2728">CC$2*AD160</f>
        <v>-6.283185307</v>
      </c>
      <c r="CD160" s="140">
        <f t="shared" si="2728"/>
        <v>-6.283185307</v>
      </c>
      <c r="CE160" s="141">
        <f t="shared" si="79"/>
        <v>-12.56637061</v>
      </c>
      <c r="CF160" s="141">
        <f t="shared" si="80"/>
        <v>0</v>
      </c>
      <c r="CG160" s="122">
        <f t="shared" si="81"/>
        <v>0</v>
      </c>
      <c r="CH160" s="142">
        <f t="shared" ref="CH160:CI160" si="2729">POWER(AH160,CH$2)</f>
        <v>5715.348046</v>
      </c>
      <c r="CI160" s="142">
        <f t="shared" si="2729"/>
        <v>20437562049</v>
      </c>
      <c r="CJ160" s="130">
        <f t="shared" si="83"/>
        <v>116807780327297</v>
      </c>
      <c r="CK160" s="143">
        <f t="shared" si="84"/>
        <v>-116807780327297</v>
      </c>
      <c r="CL160" s="143">
        <f t="shared" si="85"/>
        <v>0</v>
      </c>
      <c r="CM160" s="143">
        <f t="shared" si="86"/>
        <v>3.141592654</v>
      </c>
      <c r="CN160" s="124">
        <f t="shared" si="87"/>
        <v>116807780327297</v>
      </c>
      <c r="CO160" s="140">
        <f t="shared" si="88"/>
        <v>-9.424777961</v>
      </c>
      <c r="CP160" s="141">
        <f t="shared" si="89"/>
        <v>-9.424777961</v>
      </c>
      <c r="CQ160" s="141">
        <f t="shared" si="90"/>
        <v>-3.141592654</v>
      </c>
      <c r="CR160" s="122">
        <f t="shared" si="91"/>
        <v>3.141592654</v>
      </c>
      <c r="CS160" s="142">
        <f t="shared" si="92"/>
        <v>2.92175E+15</v>
      </c>
      <c r="CT160" s="130">
        <f t="shared" si="93"/>
        <v>2.92175E+15</v>
      </c>
      <c r="CU160" s="143">
        <f t="shared" si="94"/>
        <v>-1.1687E+16</v>
      </c>
      <c r="CV160" s="143">
        <f t="shared" si="95"/>
        <v>1.431246626</v>
      </c>
      <c r="CW160" s="143">
        <f t="shared" si="96"/>
        <v>3.141592654</v>
      </c>
      <c r="CX160" s="124">
        <f t="shared" si="97"/>
        <v>1.1687E+16</v>
      </c>
      <c r="CY160" s="140">
        <f t="shared" si="98"/>
        <v>-9.424777961</v>
      </c>
      <c r="CZ160" s="140">
        <f t="shared" si="99"/>
        <v>0</v>
      </c>
      <c r="DA160" s="141">
        <f t="shared" si="100"/>
        <v>-9.424777961</v>
      </c>
      <c r="DB160" s="141">
        <f t="shared" si="101"/>
        <v>-3.141592654</v>
      </c>
      <c r="DC160" s="122">
        <f t="shared" si="102"/>
        <v>3.141592654</v>
      </c>
      <c r="DD160" s="142">
        <f t="shared" si="103"/>
        <v>432079.8604</v>
      </c>
      <c r="DE160" s="142">
        <f t="shared" si="104"/>
        <v>24028698.28</v>
      </c>
      <c r="DF160" s="130">
        <f t="shared" si="105"/>
        <v>10382316601008</v>
      </c>
      <c r="DG160" s="143">
        <f t="shared" si="106"/>
        <v>-41529266404030</v>
      </c>
      <c r="DH160" s="143">
        <f t="shared" si="107"/>
        <v>0.005085868317</v>
      </c>
      <c r="DI160" s="143">
        <f t="shared" si="108"/>
        <v>3.141592654</v>
      </c>
      <c r="DJ160" s="124">
        <f t="shared" si="109"/>
        <v>41529266404030</v>
      </c>
      <c r="DK160" s="140">
        <f t="shared" ref="DK160:DM160" si="2730">DK$2*AD160</f>
        <v>-3.141592654</v>
      </c>
      <c r="DL160" s="140">
        <f t="shared" si="2730"/>
        <v>-3.141592654</v>
      </c>
      <c r="DM160" s="140">
        <f t="shared" si="2730"/>
        <v>0</v>
      </c>
      <c r="DN160" s="141">
        <f t="shared" si="111"/>
        <v>-6.283185307</v>
      </c>
      <c r="DO160" s="141">
        <f t="shared" si="112"/>
        <v>0</v>
      </c>
      <c r="DP160" s="122">
        <f t="shared" si="113"/>
        <v>0</v>
      </c>
      <c r="DQ160" s="142">
        <f t="shared" ref="DQ160:DS160" si="2731">POWER(AH160,DQ$2)</f>
        <v>75.59992094</v>
      </c>
      <c r="DR160" s="142">
        <f t="shared" si="2731"/>
        <v>142960.0016</v>
      </c>
      <c r="DS160" s="142">
        <f t="shared" si="2731"/>
        <v>24028698.28</v>
      </c>
      <c r="DT160" s="130">
        <f t="shared" si="115"/>
        <v>259696519891755</v>
      </c>
      <c r="DU160" s="143">
        <f t="shared" si="116"/>
        <v>-4.67454E+15</v>
      </c>
      <c r="DV160" s="143">
        <f t="shared" si="117"/>
        <v>0</v>
      </c>
      <c r="DW160" s="143">
        <f t="shared" si="118"/>
        <v>3.141592654</v>
      </c>
      <c r="DX160" s="124">
        <f t="shared" si="119"/>
        <v>4.67454E+15</v>
      </c>
      <c r="DY160" s="140">
        <f t="shared" si="120"/>
        <v>0</v>
      </c>
      <c r="DZ160" s="141">
        <f t="shared" si="121"/>
        <v>0</v>
      </c>
      <c r="EA160" s="141">
        <f t="shared" si="122"/>
        <v>0</v>
      </c>
      <c r="EB160" s="122">
        <f t="shared" si="123"/>
        <v>0</v>
      </c>
      <c r="EC160" s="142">
        <f t="shared" si="124"/>
        <v>577378341193667</v>
      </c>
      <c r="ED160" s="130">
        <f t="shared" si="125"/>
        <v>577378341193667</v>
      </c>
      <c r="EE160" s="143">
        <f t="shared" si="126"/>
        <v>1.55892E+16</v>
      </c>
      <c r="EF160" s="143">
        <f t="shared" si="127"/>
        <v>0</v>
      </c>
      <c r="EG160" s="143">
        <f t="shared" si="128"/>
        <v>0</v>
      </c>
      <c r="EH160" s="124">
        <f t="shared" si="129"/>
        <v>1.55892E+16</v>
      </c>
      <c r="EI160" s="144">
        <f t="shared" ref="EI160:EJ160" si="2732">CK160+CU160+DG160+DU160+EE160</f>
        <v>-930674803053006</v>
      </c>
      <c r="EJ160" s="144">
        <f t="shared" si="2732"/>
        <v>1.436332494</v>
      </c>
      <c r="EK160" s="144">
        <f t="shared" si="131"/>
        <v>3.141592654</v>
      </c>
      <c r="EL160" s="145">
        <f t="shared" si="132"/>
        <v>930674803053006</v>
      </c>
      <c r="EM160" s="140">
        <f t="shared" si="133"/>
        <v>1.570796327</v>
      </c>
      <c r="EN160" s="141">
        <f t="shared" si="134"/>
        <v>1.570796327</v>
      </c>
      <c r="EO160" s="141">
        <f t="shared" si="135"/>
        <v>1.570796327</v>
      </c>
      <c r="EP160" s="122">
        <f t="shared" si="136"/>
        <v>1.570796327</v>
      </c>
      <c r="EQ160" s="142">
        <f t="shared" si="137"/>
        <v>30506963.19</v>
      </c>
      <c r="ER160" s="130">
        <f t="shared" si="138"/>
        <v>30506963.19</v>
      </c>
      <c r="ES160" s="143">
        <f t="shared" si="139"/>
        <v>0.0000001153012323</v>
      </c>
      <c r="ET160" s="143">
        <f t="shared" si="140"/>
        <v>158518830.7</v>
      </c>
      <c r="EU160" s="143">
        <f t="shared" si="141"/>
        <v>1.570796327</v>
      </c>
      <c r="EV160" s="124">
        <f t="shared" si="142"/>
        <v>158518830.7</v>
      </c>
      <c r="EW160" s="144">
        <f t="shared" ref="EW160:EX160" si="2733">BY160+ES160</f>
        <v>-550640810.6</v>
      </c>
      <c r="EX160" s="144">
        <f t="shared" si="2733"/>
        <v>158518830.7</v>
      </c>
      <c r="EY160" s="144">
        <f t="shared" si="144"/>
        <v>2.861291284</v>
      </c>
      <c r="EZ160" s="145">
        <f t="shared" si="145"/>
        <v>573003945.9</v>
      </c>
      <c r="FA160" s="140">
        <f t="shared" si="146"/>
        <v>0.9537637613</v>
      </c>
      <c r="FB160" s="141">
        <f t="shared" si="147"/>
        <v>0.9537637613</v>
      </c>
      <c r="FC160" s="141">
        <f t="shared" si="148"/>
        <v>0.9537637613</v>
      </c>
      <c r="FD160" s="122">
        <f t="shared" si="149"/>
        <v>0.9537637613</v>
      </c>
      <c r="FE160" s="142">
        <f t="shared" si="150"/>
        <v>830.588418</v>
      </c>
      <c r="FF160" s="130">
        <f t="shared" si="151"/>
        <v>830.588418</v>
      </c>
      <c r="FG160" s="143">
        <f t="shared" si="152"/>
        <v>127.1489652</v>
      </c>
      <c r="FH160" s="143">
        <f t="shared" si="153"/>
        <v>179.2247561</v>
      </c>
      <c r="FI160" s="143">
        <f t="shared" si="154"/>
        <v>0.9537637613</v>
      </c>
      <c r="FJ160" s="124">
        <f t="shared" si="155"/>
        <v>219.7461548</v>
      </c>
      <c r="FK160" s="140">
        <f t="shared" si="156"/>
        <v>-6.283185307</v>
      </c>
      <c r="FL160" s="141">
        <f t="shared" si="157"/>
        <v>-6.283185307</v>
      </c>
      <c r="FM160" s="141">
        <f t="shared" si="158"/>
        <v>0</v>
      </c>
      <c r="FN160" s="122">
        <f t="shared" si="159"/>
        <v>0</v>
      </c>
      <c r="FO160" s="142">
        <f t="shared" si="160"/>
        <v>5715.348046</v>
      </c>
      <c r="FP160" s="130">
        <f t="shared" si="161"/>
        <v>5715.348046</v>
      </c>
      <c r="FQ160" s="143">
        <f t="shared" si="162"/>
        <v>-5715.348046</v>
      </c>
      <c r="FR160" s="143">
        <f t="shared" si="163"/>
        <v>0</v>
      </c>
      <c r="FS160" s="143">
        <f t="shared" si="164"/>
        <v>3.141592654</v>
      </c>
      <c r="FT160" s="124">
        <f t="shared" si="165"/>
        <v>5715.348046</v>
      </c>
      <c r="FU160" s="144">
        <f t="shared" si="166"/>
        <v>-434595.3528</v>
      </c>
      <c r="FV160" s="144">
        <f t="shared" si="167"/>
        <v>0</v>
      </c>
      <c r="FW160" s="144">
        <f t="shared" si="168"/>
        <v>-3.141592654</v>
      </c>
      <c r="FX160" s="145">
        <f t="shared" si="169"/>
        <v>434595.3528</v>
      </c>
      <c r="FY160" s="140">
        <f t="shared" si="170"/>
        <v>-3.141592654</v>
      </c>
      <c r="FZ160" s="140">
        <f t="shared" si="171"/>
        <v>-0.9537637613</v>
      </c>
      <c r="GA160" s="141">
        <f t="shared" si="172"/>
        <v>-4.095356415</v>
      </c>
      <c r="GB160" s="141">
        <f t="shared" si="173"/>
        <v>-4.095356415</v>
      </c>
      <c r="GC160" s="122">
        <f t="shared" si="174"/>
        <v>2.187828892</v>
      </c>
      <c r="GD160" s="142">
        <f t="shared" si="175"/>
        <v>434595.3528</v>
      </c>
      <c r="GE160" s="142">
        <f t="shared" si="176"/>
        <v>0.004550705341</v>
      </c>
      <c r="GF160" s="130">
        <f t="shared" si="177"/>
        <v>1977.715393</v>
      </c>
      <c r="GG160" s="143">
        <f t="shared" si="178"/>
        <v>-127.1489652</v>
      </c>
      <c r="GH160" s="143">
        <f t="shared" si="179"/>
        <v>179.2247561</v>
      </c>
      <c r="GI160" s="143">
        <f t="shared" si="180"/>
        <v>2.187828892</v>
      </c>
      <c r="GJ160" s="124">
        <f t="shared" si="181"/>
        <v>219.7461548</v>
      </c>
      <c r="GK160" s="146">
        <f t="shared" si="182"/>
        <v>-0.5</v>
      </c>
      <c r="GL160" s="127">
        <f t="shared" si="183"/>
        <v>-0.8660254038</v>
      </c>
      <c r="GM160" s="146">
        <f t="shared" si="184"/>
        <v>-2.094395102</v>
      </c>
      <c r="GN160" s="127">
        <f t="shared" si="185"/>
        <v>1</v>
      </c>
      <c r="GO160" s="147">
        <f t="shared" si="186"/>
        <v>-0.5</v>
      </c>
      <c r="GP160" s="128">
        <f t="shared" si="187"/>
        <v>0.8660254038</v>
      </c>
      <c r="GQ160" s="147">
        <f t="shared" si="188"/>
        <v>2.094395102</v>
      </c>
      <c r="GR160" s="128">
        <f t="shared" si="189"/>
        <v>1</v>
      </c>
      <c r="GS160" s="140">
        <f t="shared" si="190"/>
        <v>-2.094395102</v>
      </c>
      <c r="GT160" s="140">
        <f t="shared" si="191"/>
        <v>0.9537637613</v>
      </c>
      <c r="GU160" s="141">
        <f t="shared" si="192"/>
        <v>-1.140631341</v>
      </c>
      <c r="GV160" s="141">
        <f t="shared" si="193"/>
        <v>-1.140631341</v>
      </c>
      <c r="GW160" s="122">
        <f t="shared" si="194"/>
        <v>-1.140631341</v>
      </c>
      <c r="GX160" s="142">
        <f t="shared" si="195"/>
        <v>1</v>
      </c>
      <c r="GY160" s="142">
        <f t="shared" si="196"/>
        <v>219.7461548</v>
      </c>
      <c r="GZ160" s="130">
        <f t="shared" si="197"/>
        <v>219.7461548</v>
      </c>
      <c r="HA160" s="143">
        <f t="shared" si="198"/>
        <v>91.63870915</v>
      </c>
      <c r="HB160" s="143">
        <f t="shared" si="199"/>
        <v>-199.7266119</v>
      </c>
      <c r="HC160" s="143">
        <f t="shared" si="200"/>
        <v>-1.140631341</v>
      </c>
      <c r="HD160" s="124">
        <f t="shared" si="201"/>
        <v>219.7461548</v>
      </c>
      <c r="HE160" s="140">
        <f t="shared" si="202"/>
        <v>2.094395102</v>
      </c>
      <c r="HF160" s="140">
        <f t="shared" si="203"/>
        <v>2.187828892</v>
      </c>
      <c r="HG160" s="141">
        <f t="shared" si="204"/>
        <v>4.282223995</v>
      </c>
      <c r="HH160" s="141">
        <f t="shared" si="205"/>
        <v>4.282223995</v>
      </c>
      <c r="HI160" s="122">
        <f t="shared" si="206"/>
        <v>-2.000961313</v>
      </c>
      <c r="HJ160" s="142">
        <f t="shared" si="207"/>
        <v>1</v>
      </c>
      <c r="HK160" s="142">
        <f t="shared" si="208"/>
        <v>219.7461548</v>
      </c>
      <c r="HL160" s="130">
        <f t="shared" si="209"/>
        <v>219.7461548</v>
      </c>
      <c r="HM160" s="143">
        <f t="shared" si="210"/>
        <v>-91.63870915</v>
      </c>
      <c r="HN160" s="143">
        <f t="shared" si="211"/>
        <v>-199.7266119</v>
      </c>
      <c r="HO160" s="143">
        <f t="shared" si="212"/>
        <v>-2.000961313</v>
      </c>
      <c r="HP160" s="124">
        <f t="shared" si="213"/>
        <v>219.7461548</v>
      </c>
      <c r="HQ160" s="140">
        <f t="shared" si="214"/>
        <v>2.094395102</v>
      </c>
      <c r="HR160" s="140">
        <f t="shared" si="215"/>
        <v>0.9537637613</v>
      </c>
      <c r="HS160" s="141">
        <f t="shared" si="216"/>
        <v>3.048158864</v>
      </c>
      <c r="HT160" s="141">
        <f t="shared" si="217"/>
        <v>3.048158864</v>
      </c>
      <c r="HU160" s="122">
        <f t="shared" si="218"/>
        <v>3.048158864</v>
      </c>
      <c r="HV160" s="142">
        <f t="shared" si="219"/>
        <v>1</v>
      </c>
      <c r="HW160" s="142">
        <f t="shared" si="220"/>
        <v>219.7461548</v>
      </c>
      <c r="HX160" s="130">
        <f t="shared" si="221"/>
        <v>219.7461548</v>
      </c>
      <c r="HY160" s="143">
        <f t="shared" si="222"/>
        <v>-218.7876743</v>
      </c>
      <c r="HZ160" s="143">
        <f t="shared" si="223"/>
        <v>20.50185587</v>
      </c>
      <c r="IA160" s="143">
        <f t="shared" si="224"/>
        <v>3.048158864</v>
      </c>
      <c r="IB160" s="124">
        <f t="shared" si="225"/>
        <v>219.7461548</v>
      </c>
      <c r="IC160" s="140">
        <f t="shared" si="226"/>
        <v>-2.094395102</v>
      </c>
      <c r="ID160" s="140">
        <f t="shared" si="227"/>
        <v>2.187828892</v>
      </c>
      <c r="IE160" s="141">
        <f t="shared" si="228"/>
        <v>0.09343378987</v>
      </c>
      <c r="IF160" s="141">
        <f t="shared" si="229"/>
        <v>0.09343378987</v>
      </c>
      <c r="IG160" s="122">
        <f t="shared" si="230"/>
        <v>0.09343378987</v>
      </c>
      <c r="IH160" s="142">
        <f t="shared" si="231"/>
        <v>1</v>
      </c>
      <c r="II160" s="142">
        <f t="shared" si="232"/>
        <v>219.7461548</v>
      </c>
      <c r="IJ160" s="130">
        <f t="shared" si="233"/>
        <v>219.7461548</v>
      </c>
      <c r="IK160" s="143">
        <f t="shared" si="234"/>
        <v>218.7876743</v>
      </c>
      <c r="IL160" s="143">
        <f t="shared" si="235"/>
        <v>20.50185587</v>
      </c>
      <c r="IM160" s="143">
        <f t="shared" si="236"/>
        <v>0.09343378987</v>
      </c>
      <c r="IN160" s="124">
        <f t="shared" si="237"/>
        <v>219.7461548</v>
      </c>
    </row>
    <row r="161" ht="12.75" customHeight="1">
      <c r="A161" s="129">
        <f>'Cortez Cubic'!AP161</f>
        <v>-0.2187762226</v>
      </c>
      <c r="B161" s="129">
        <f>'Cortez Cubic'!AQ161</f>
        <v>17.4416735</v>
      </c>
      <c r="C161" s="129">
        <f>'Cortez Cubic'!AR161</f>
        <v>19243.51432</v>
      </c>
      <c r="D161" s="129">
        <f>'Cortez Cubic'!AS161</f>
        <v>-2452594.332</v>
      </c>
      <c r="E161" s="129">
        <f t="shared" ref="E161:H161" si="2734">0</f>
        <v>0</v>
      </c>
      <c r="F161" s="129">
        <f t="shared" si="2734"/>
        <v>0</v>
      </c>
      <c r="G161" s="129">
        <f t="shared" si="2734"/>
        <v>0</v>
      </c>
      <c r="H161" s="129">
        <f t="shared" si="2734"/>
        <v>0</v>
      </c>
      <c r="I161" s="110">
        <f>'Cortez Cubic'!I161</f>
        <v>133</v>
      </c>
      <c r="J161" s="130">
        <f t="shared" si="28"/>
        <v>141.5218369</v>
      </c>
      <c r="K161" s="131">
        <f t="shared" si="29"/>
        <v>0</v>
      </c>
      <c r="L161" s="131">
        <f t="shared" si="30"/>
        <v>1</v>
      </c>
      <c r="M161" s="132">
        <f t="shared" si="31"/>
        <v>-8.521836945</v>
      </c>
      <c r="N161" s="133">
        <f t="shared" si="32"/>
        <v>110.7200772</v>
      </c>
      <c r="O161" s="134">
        <f t="shared" si="33"/>
        <v>252.2419141</v>
      </c>
      <c r="P161" s="134">
        <f t="shared" si="34"/>
        <v>0</v>
      </c>
      <c r="Q161" s="135">
        <f t="shared" si="35"/>
        <v>141.5218369</v>
      </c>
      <c r="R161" s="135">
        <f t="shared" si="36"/>
        <v>0</v>
      </c>
      <c r="S161" s="136">
        <f t="shared" si="37"/>
        <v>-314.0399433</v>
      </c>
      <c r="T161" s="136">
        <f t="shared" si="38"/>
        <v>0</v>
      </c>
      <c r="U161" s="137">
        <f t="shared" ref="U161:X161" si="2735">ATAN2(A161,E161)</f>
        <v>3.141592654</v>
      </c>
      <c r="V161" s="137">
        <f t="shared" si="2735"/>
        <v>0</v>
      </c>
      <c r="W161" s="137">
        <f t="shared" si="2735"/>
        <v>0</v>
      </c>
      <c r="X161" s="137">
        <f t="shared" si="2735"/>
        <v>3.141592654</v>
      </c>
      <c r="Y161" s="137">
        <f t="shared" ref="Y161:AB161" si="2736">SQRT(POWER(A161,2)+POWER(E161,2))</f>
        <v>0.2187762226</v>
      </c>
      <c r="Z161" s="137">
        <f t="shared" si="2736"/>
        <v>17.4416735</v>
      </c>
      <c r="AA161" s="137">
        <f t="shared" si="2736"/>
        <v>19243.51432</v>
      </c>
      <c r="AB161" s="137">
        <f t="shared" si="2736"/>
        <v>2452594.332</v>
      </c>
      <c r="AC161" s="138">
        <f t="shared" ref="AC161:AF161" si="2737">U161-$U161</f>
        <v>0</v>
      </c>
      <c r="AD161" s="138">
        <f t="shared" si="2737"/>
        <v>-3.141592654</v>
      </c>
      <c r="AE161" s="138">
        <f t="shared" si="2737"/>
        <v>-3.141592654</v>
      </c>
      <c r="AF161" s="138">
        <f t="shared" si="2737"/>
        <v>0</v>
      </c>
      <c r="AG161" s="138">
        <f t="shared" ref="AG161:AJ161" si="2738">Y161/$Y161</f>
        <v>1</v>
      </c>
      <c r="AH161" s="138">
        <f t="shared" si="2738"/>
        <v>79.7238077</v>
      </c>
      <c r="AI161" s="138">
        <f t="shared" si="2738"/>
        <v>87959.80703</v>
      </c>
      <c r="AJ161" s="138">
        <f t="shared" si="2738"/>
        <v>11210515.95</v>
      </c>
      <c r="AK161" s="139">
        <f t="shared" ref="AK161:AN161" si="2739">AG161*COS(AC161)</f>
        <v>1</v>
      </c>
      <c r="AL161" s="139">
        <f t="shared" si="2739"/>
        <v>-79.7238077</v>
      </c>
      <c r="AM161" s="139">
        <f t="shared" si="2739"/>
        <v>-87959.80703</v>
      </c>
      <c r="AN161" s="139">
        <f t="shared" si="2739"/>
        <v>11210515.95</v>
      </c>
      <c r="AO161" s="129">
        <f t="shared" ref="AO161:AR161" si="2740">AG161*SIN(AC161)</f>
        <v>0</v>
      </c>
      <c r="AP161" s="129">
        <f t="shared" si="2740"/>
        <v>0</v>
      </c>
      <c r="AQ161" s="129">
        <f t="shared" si="2740"/>
        <v>0</v>
      </c>
      <c r="AR161" s="129">
        <f t="shared" si="2740"/>
        <v>0</v>
      </c>
      <c r="AS161" s="140">
        <f t="shared" si="45"/>
        <v>-9.424777961</v>
      </c>
      <c r="AT161" s="141">
        <f t="shared" si="46"/>
        <v>-9.424777961</v>
      </c>
      <c r="AU161" s="141">
        <f t="shared" si="47"/>
        <v>-3.141592654</v>
      </c>
      <c r="AV161" s="122">
        <f t="shared" si="48"/>
        <v>3.141592654</v>
      </c>
      <c r="AW161" s="142">
        <f t="shared" si="49"/>
        <v>506715.3946</v>
      </c>
      <c r="AX161" s="130">
        <f t="shared" si="50"/>
        <v>506715.3946</v>
      </c>
      <c r="AY161" s="143">
        <f t="shared" si="51"/>
        <v>1013430.789</v>
      </c>
      <c r="AZ161" s="143">
        <f t="shared" si="52"/>
        <v>-0.0000000001241094772</v>
      </c>
      <c r="BA161" s="143">
        <f t="shared" si="53"/>
        <v>0</v>
      </c>
      <c r="BB161" s="124">
        <f t="shared" si="54"/>
        <v>1013430.789</v>
      </c>
      <c r="BC161" s="140">
        <f t="shared" ref="BC161:BD161" si="2741">BC$2*AD161</f>
        <v>-3.141592654</v>
      </c>
      <c r="BD161" s="140">
        <f t="shared" si="2741"/>
        <v>-3.141592654</v>
      </c>
      <c r="BE161" s="141">
        <f t="shared" si="56"/>
        <v>-6.283185307</v>
      </c>
      <c r="BF161" s="141">
        <f t="shared" si="57"/>
        <v>0</v>
      </c>
      <c r="BG161" s="122">
        <f t="shared" si="58"/>
        <v>0</v>
      </c>
      <c r="BH161" s="142">
        <f t="shared" ref="BH161:BI161" si="2742">POWER(AH161,BH$2)</f>
        <v>79.7238077</v>
      </c>
      <c r="BI161" s="142">
        <f t="shared" si="2742"/>
        <v>87959.80703</v>
      </c>
      <c r="BJ161" s="130">
        <f t="shared" si="60"/>
        <v>7012490.742</v>
      </c>
      <c r="BK161" s="143">
        <f t="shared" si="61"/>
        <v>63112416.67</v>
      </c>
      <c r="BL161" s="143">
        <f t="shared" si="62"/>
        <v>0</v>
      </c>
      <c r="BM161" s="143">
        <f t="shared" si="63"/>
        <v>0</v>
      </c>
      <c r="BN161" s="124">
        <f t="shared" si="64"/>
        <v>63112416.67</v>
      </c>
      <c r="BO161" s="140">
        <f t="shared" si="65"/>
        <v>0</v>
      </c>
      <c r="BP161" s="141">
        <f t="shared" si="66"/>
        <v>0</v>
      </c>
      <c r="BQ161" s="141">
        <f t="shared" si="67"/>
        <v>0</v>
      </c>
      <c r="BR161" s="122">
        <f t="shared" si="68"/>
        <v>0</v>
      </c>
      <c r="BS161" s="142">
        <f t="shared" si="69"/>
        <v>11210515.95</v>
      </c>
      <c r="BT161" s="130">
        <f t="shared" si="70"/>
        <v>11210515.95</v>
      </c>
      <c r="BU161" s="143">
        <f t="shared" si="71"/>
        <v>-302683930.5</v>
      </c>
      <c r="BV161" s="143">
        <f t="shared" si="72"/>
        <v>0</v>
      </c>
      <c r="BW161" s="143">
        <f t="shared" si="73"/>
        <v>3.141592654</v>
      </c>
      <c r="BX161" s="124">
        <f t="shared" si="74"/>
        <v>302683930.5</v>
      </c>
      <c r="BY161" s="144">
        <f t="shared" ref="BY161:BZ161" si="2743">AY161+BK161+BU161</f>
        <v>-238558083.1</v>
      </c>
      <c r="BZ161" s="144">
        <f t="shared" si="2743"/>
        <v>-0.0000000001241094772</v>
      </c>
      <c r="CA161" s="144">
        <f t="shared" si="76"/>
        <v>-3.141592654</v>
      </c>
      <c r="CB161" s="145">
        <f t="shared" si="77"/>
        <v>238558083.1</v>
      </c>
      <c r="CC161" s="140">
        <f t="shared" ref="CC161:CD161" si="2744">CC$2*AD161</f>
        <v>-6.283185307</v>
      </c>
      <c r="CD161" s="140">
        <f t="shared" si="2744"/>
        <v>-6.283185307</v>
      </c>
      <c r="CE161" s="141">
        <f t="shared" si="79"/>
        <v>-12.56637061</v>
      </c>
      <c r="CF161" s="141">
        <f t="shared" si="80"/>
        <v>0</v>
      </c>
      <c r="CG161" s="122">
        <f t="shared" si="81"/>
        <v>0</v>
      </c>
      <c r="CH161" s="142">
        <f t="shared" ref="CH161:CI161" si="2745">POWER(AH161,CH$2)</f>
        <v>6355.885515</v>
      </c>
      <c r="CI161" s="142">
        <f t="shared" si="2745"/>
        <v>7736927654</v>
      </c>
      <c r="CJ161" s="130">
        <f t="shared" si="83"/>
        <v>49175026401742</v>
      </c>
      <c r="CK161" s="143">
        <f t="shared" si="84"/>
        <v>-49175026401742</v>
      </c>
      <c r="CL161" s="143">
        <f t="shared" si="85"/>
        <v>0</v>
      </c>
      <c r="CM161" s="143">
        <f t="shared" si="86"/>
        <v>3.141592654</v>
      </c>
      <c r="CN161" s="124">
        <f t="shared" si="87"/>
        <v>49175026401742</v>
      </c>
      <c r="CO161" s="140">
        <f t="shared" si="88"/>
        <v>-9.424777961</v>
      </c>
      <c r="CP161" s="141">
        <f t="shared" si="89"/>
        <v>-9.424777961</v>
      </c>
      <c r="CQ161" s="141">
        <f t="shared" si="90"/>
        <v>-3.141592654</v>
      </c>
      <c r="CR161" s="122">
        <f t="shared" si="91"/>
        <v>3.141592654</v>
      </c>
      <c r="CS161" s="142">
        <f t="shared" si="92"/>
        <v>680538663439974</v>
      </c>
      <c r="CT161" s="130">
        <f t="shared" si="93"/>
        <v>680538663439974</v>
      </c>
      <c r="CU161" s="143">
        <f t="shared" si="94"/>
        <v>-2.72215E+15</v>
      </c>
      <c r="CV161" s="143">
        <f t="shared" si="95"/>
        <v>0.3333677984</v>
      </c>
      <c r="CW161" s="143">
        <f t="shared" si="96"/>
        <v>3.141592654</v>
      </c>
      <c r="CX161" s="124">
        <f t="shared" si="97"/>
        <v>2.72215E+15</v>
      </c>
      <c r="CY161" s="140">
        <f t="shared" si="98"/>
        <v>-9.424777961</v>
      </c>
      <c r="CZ161" s="140">
        <f t="shared" si="99"/>
        <v>0</v>
      </c>
      <c r="DA161" s="141">
        <f t="shared" si="100"/>
        <v>-9.424777961</v>
      </c>
      <c r="DB161" s="141">
        <f t="shared" si="101"/>
        <v>-3.141592654</v>
      </c>
      <c r="DC161" s="122">
        <f t="shared" si="102"/>
        <v>3.141592654</v>
      </c>
      <c r="DD161" s="142">
        <f t="shared" si="103"/>
        <v>506715.3946</v>
      </c>
      <c r="DE161" s="142">
        <f t="shared" si="104"/>
        <v>11210515.95</v>
      </c>
      <c r="DF161" s="130">
        <f t="shared" si="105"/>
        <v>5680541010617</v>
      </c>
      <c r="DG161" s="143">
        <f t="shared" si="106"/>
        <v>-22722164042467</v>
      </c>
      <c r="DH161" s="143">
        <f t="shared" si="107"/>
        <v>0.002782662546</v>
      </c>
      <c r="DI161" s="143">
        <f t="shared" si="108"/>
        <v>3.141592654</v>
      </c>
      <c r="DJ161" s="124">
        <f t="shared" si="109"/>
        <v>22722164042467</v>
      </c>
      <c r="DK161" s="140">
        <f t="shared" ref="DK161:DM161" si="2746">DK$2*AD161</f>
        <v>-3.141592654</v>
      </c>
      <c r="DL161" s="140">
        <f t="shared" si="2746"/>
        <v>-3.141592654</v>
      </c>
      <c r="DM161" s="140">
        <f t="shared" si="2746"/>
        <v>0</v>
      </c>
      <c r="DN161" s="141">
        <f t="shared" si="111"/>
        <v>-6.283185307</v>
      </c>
      <c r="DO161" s="141">
        <f t="shared" si="112"/>
        <v>0</v>
      </c>
      <c r="DP161" s="122">
        <f t="shared" si="113"/>
        <v>0</v>
      </c>
      <c r="DQ161" s="142">
        <f t="shared" ref="DQ161:DS161" si="2747">POWER(AH161,DQ$2)</f>
        <v>79.7238077</v>
      </c>
      <c r="DR161" s="142">
        <f t="shared" si="2747"/>
        <v>87959.80703</v>
      </c>
      <c r="DS161" s="142">
        <f t="shared" si="2747"/>
        <v>11210515.95</v>
      </c>
      <c r="DT161" s="130">
        <f t="shared" si="115"/>
        <v>78613639276950</v>
      </c>
      <c r="DU161" s="143">
        <f t="shared" si="116"/>
        <v>-1.41505E+15</v>
      </c>
      <c r="DV161" s="143">
        <f t="shared" si="117"/>
        <v>0</v>
      </c>
      <c r="DW161" s="143">
        <f t="shared" si="118"/>
        <v>3.141592654</v>
      </c>
      <c r="DX161" s="124">
        <f t="shared" si="119"/>
        <v>1.41505E+15</v>
      </c>
      <c r="DY161" s="140">
        <f t="shared" si="120"/>
        <v>0</v>
      </c>
      <c r="DZ161" s="141">
        <f t="shared" si="121"/>
        <v>0</v>
      </c>
      <c r="EA161" s="141">
        <f t="shared" si="122"/>
        <v>0</v>
      </c>
      <c r="EB161" s="122">
        <f t="shared" si="123"/>
        <v>0</v>
      </c>
      <c r="EC161" s="142">
        <f t="shared" si="124"/>
        <v>125675667764307</v>
      </c>
      <c r="ED161" s="130">
        <f t="shared" si="125"/>
        <v>125675667764307</v>
      </c>
      <c r="EE161" s="143">
        <f t="shared" si="126"/>
        <v>3.39324E+15</v>
      </c>
      <c r="EF161" s="143">
        <f t="shared" si="127"/>
        <v>0</v>
      </c>
      <c r="EG161" s="143">
        <f t="shared" si="128"/>
        <v>0</v>
      </c>
      <c r="EH161" s="124">
        <f t="shared" si="129"/>
        <v>3.39324E+15</v>
      </c>
      <c r="EI161" s="144">
        <f t="shared" ref="EI161:EJ161" si="2748">CK161+CU161+DG161+DU161+EE161</f>
        <v>-815854321552901</v>
      </c>
      <c r="EJ161" s="144">
        <f t="shared" si="2748"/>
        <v>0.3361504609</v>
      </c>
      <c r="EK161" s="144">
        <f t="shared" si="131"/>
        <v>3.141592654</v>
      </c>
      <c r="EL161" s="145">
        <f t="shared" si="132"/>
        <v>815854321552901</v>
      </c>
      <c r="EM161" s="140">
        <f t="shared" si="133"/>
        <v>1.570796327</v>
      </c>
      <c r="EN161" s="141">
        <f t="shared" si="134"/>
        <v>1.570796327</v>
      </c>
      <c r="EO161" s="141">
        <f t="shared" si="135"/>
        <v>1.570796327</v>
      </c>
      <c r="EP161" s="122">
        <f t="shared" si="136"/>
        <v>1.570796327</v>
      </c>
      <c r="EQ161" s="142">
        <f t="shared" si="137"/>
        <v>28563163.72</v>
      </c>
      <c r="ER161" s="130">
        <f t="shared" si="138"/>
        <v>28563163.72</v>
      </c>
      <c r="ES161" s="143">
        <f t="shared" si="139"/>
        <v>0.00000004204355407</v>
      </c>
      <c r="ET161" s="143">
        <f t="shared" si="140"/>
        <v>148418552.4</v>
      </c>
      <c r="EU161" s="143">
        <f t="shared" si="141"/>
        <v>1.570796327</v>
      </c>
      <c r="EV161" s="124">
        <f t="shared" si="142"/>
        <v>148418552.4</v>
      </c>
      <c r="EW161" s="144">
        <f t="shared" ref="EW161:EX161" si="2749">BY161+ES161</f>
        <v>-238558083.1</v>
      </c>
      <c r="EX161" s="144">
        <f t="shared" si="2749"/>
        <v>148418552.4</v>
      </c>
      <c r="EY161" s="144">
        <f t="shared" si="144"/>
        <v>2.585046487</v>
      </c>
      <c r="EZ161" s="145">
        <f t="shared" si="145"/>
        <v>280959117.4</v>
      </c>
      <c r="FA161" s="140">
        <f t="shared" si="146"/>
        <v>0.8616821624</v>
      </c>
      <c r="FB161" s="141">
        <f t="shared" si="147"/>
        <v>0.8616821624</v>
      </c>
      <c r="FC161" s="141">
        <f t="shared" si="148"/>
        <v>0.8616821624</v>
      </c>
      <c r="FD161" s="122">
        <f t="shared" si="149"/>
        <v>0.8616821624</v>
      </c>
      <c r="FE161" s="142">
        <f t="shared" si="150"/>
        <v>654.9593957</v>
      </c>
      <c r="FF161" s="130">
        <f t="shared" si="151"/>
        <v>654.9593957</v>
      </c>
      <c r="FG161" s="143">
        <f t="shared" si="152"/>
        <v>112.8336558</v>
      </c>
      <c r="FH161" s="143">
        <f t="shared" si="153"/>
        <v>131.5093582</v>
      </c>
      <c r="FI161" s="143">
        <f t="shared" si="154"/>
        <v>0.8616821624</v>
      </c>
      <c r="FJ161" s="124">
        <f t="shared" si="155"/>
        <v>173.280539</v>
      </c>
      <c r="FK161" s="140">
        <f t="shared" si="156"/>
        <v>-6.283185307</v>
      </c>
      <c r="FL161" s="141">
        <f t="shared" si="157"/>
        <v>-6.283185307</v>
      </c>
      <c r="FM161" s="141">
        <f t="shared" si="158"/>
        <v>0</v>
      </c>
      <c r="FN161" s="122">
        <f t="shared" si="159"/>
        <v>0</v>
      </c>
      <c r="FO161" s="142">
        <f t="shared" si="160"/>
        <v>6355.885515</v>
      </c>
      <c r="FP161" s="130">
        <f t="shared" si="161"/>
        <v>6355.885515</v>
      </c>
      <c r="FQ161" s="143">
        <f t="shared" si="162"/>
        <v>-6355.885515</v>
      </c>
      <c r="FR161" s="143">
        <f t="shared" si="163"/>
        <v>0</v>
      </c>
      <c r="FS161" s="143">
        <f t="shared" si="164"/>
        <v>3.141592654</v>
      </c>
      <c r="FT161" s="124">
        <f t="shared" si="165"/>
        <v>6355.885515</v>
      </c>
      <c r="FU161" s="144">
        <f t="shared" si="166"/>
        <v>-270235.3066</v>
      </c>
      <c r="FV161" s="144">
        <f t="shared" si="167"/>
        <v>0</v>
      </c>
      <c r="FW161" s="144">
        <f t="shared" si="168"/>
        <v>-3.141592654</v>
      </c>
      <c r="FX161" s="145">
        <f t="shared" si="169"/>
        <v>270235.3066</v>
      </c>
      <c r="FY161" s="140">
        <f t="shared" si="170"/>
        <v>-3.141592654</v>
      </c>
      <c r="FZ161" s="140">
        <f t="shared" si="171"/>
        <v>-0.8616821624</v>
      </c>
      <c r="GA161" s="141">
        <f t="shared" si="172"/>
        <v>-4.003274816</v>
      </c>
      <c r="GB161" s="141">
        <f t="shared" si="173"/>
        <v>-4.003274816</v>
      </c>
      <c r="GC161" s="122">
        <f t="shared" si="174"/>
        <v>2.279910491</v>
      </c>
      <c r="GD161" s="142">
        <f t="shared" si="175"/>
        <v>270235.3066</v>
      </c>
      <c r="GE161" s="142">
        <f t="shared" si="176"/>
        <v>0.005770988514</v>
      </c>
      <c r="GF161" s="130">
        <f t="shared" si="177"/>
        <v>1559.524851</v>
      </c>
      <c r="GG161" s="143">
        <f t="shared" si="178"/>
        <v>-112.8336558</v>
      </c>
      <c r="GH161" s="143">
        <f t="shared" si="179"/>
        <v>131.5093582</v>
      </c>
      <c r="GI161" s="143">
        <f t="shared" si="180"/>
        <v>2.279910491</v>
      </c>
      <c r="GJ161" s="124">
        <f t="shared" si="181"/>
        <v>173.280539</v>
      </c>
      <c r="GK161" s="146">
        <f t="shared" si="182"/>
        <v>-0.5</v>
      </c>
      <c r="GL161" s="127">
        <f t="shared" si="183"/>
        <v>-0.8660254038</v>
      </c>
      <c r="GM161" s="146">
        <f t="shared" si="184"/>
        <v>-2.094395102</v>
      </c>
      <c r="GN161" s="127">
        <f t="shared" si="185"/>
        <v>1</v>
      </c>
      <c r="GO161" s="147">
        <f t="shared" si="186"/>
        <v>-0.5</v>
      </c>
      <c r="GP161" s="128">
        <f t="shared" si="187"/>
        <v>0.8660254038</v>
      </c>
      <c r="GQ161" s="147">
        <f t="shared" si="188"/>
        <v>2.094395102</v>
      </c>
      <c r="GR161" s="128">
        <f t="shared" si="189"/>
        <v>1</v>
      </c>
      <c r="GS161" s="140">
        <f t="shared" si="190"/>
        <v>-2.094395102</v>
      </c>
      <c r="GT161" s="140">
        <f t="shared" si="191"/>
        <v>0.8616821624</v>
      </c>
      <c r="GU161" s="141">
        <f t="shared" si="192"/>
        <v>-1.23271294</v>
      </c>
      <c r="GV161" s="141">
        <f t="shared" si="193"/>
        <v>-1.23271294</v>
      </c>
      <c r="GW161" s="122">
        <f t="shared" si="194"/>
        <v>-1.23271294</v>
      </c>
      <c r="GX161" s="142">
        <f t="shared" si="195"/>
        <v>1</v>
      </c>
      <c r="GY161" s="142">
        <f t="shared" si="196"/>
        <v>173.280539</v>
      </c>
      <c r="GZ161" s="130">
        <f t="shared" si="197"/>
        <v>173.280539</v>
      </c>
      <c r="HA161" s="143">
        <f t="shared" si="198"/>
        <v>57.47361719</v>
      </c>
      <c r="HB161" s="143">
        <f t="shared" si="199"/>
        <v>-163.4714914</v>
      </c>
      <c r="HC161" s="143">
        <f t="shared" si="200"/>
        <v>-1.23271294</v>
      </c>
      <c r="HD161" s="124">
        <f t="shared" si="201"/>
        <v>173.280539</v>
      </c>
      <c r="HE161" s="140">
        <f t="shared" si="202"/>
        <v>2.094395102</v>
      </c>
      <c r="HF161" s="140">
        <f t="shared" si="203"/>
        <v>2.279910491</v>
      </c>
      <c r="HG161" s="141">
        <f t="shared" si="204"/>
        <v>4.374305594</v>
      </c>
      <c r="HH161" s="141">
        <f t="shared" si="205"/>
        <v>4.374305594</v>
      </c>
      <c r="HI161" s="122">
        <f t="shared" si="206"/>
        <v>-1.908879714</v>
      </c>
      <c r="HJ161" s="142">
        <f t="shared" si="207"/>
        <v>1</v>
      </c>
      <c r="HK161" s="142">
        <f t="shared" si="208"/>
        <v>173.280539</v>
      </c>
      <c r="HL161" s="130">
        <f t="shared" si="209"/>
        <v>173.280539</v>
      </c>
      <c r="HM161" s="143">
        <f t="shared" si="210"/>
        <v>-57.47361719</v>
      </c>
      <c r="HN161" s="143">
        <f t="shared" si="211"/>
        <v>-163.4714914</v>
      </c>
      <c r="HO161" s="143">
        <f t="shared" si="212"/>
        <v>-1.908879714</v>
      </c>
      <c r="HP161" s="124">
        <f t="shared" si="213"/>
        <v>173.280539</v>
      </c>
      <c r="HQ161" s="140">
        <f t="shared" si="214"/>
        <v>2.094395102</v>
      </c>
      <c r="HR161" s="140">
        <f t="shared" si="215"/>
        <v>0.8616821624</v>
      </c>
      <c r="HS161" s="141">
        <f t="shared" si="216"/>
        <v>2.956077265</v>
      </c>
      <c r="HT161" s="141">
        <f t="shared" si="217"/>
        <v>2.956077265</v>
      </c>
      <c r="HU161" s="122">
        <f t="shared" si="218"/>
        <v>2.956077265</v>
      </c>
      <c r="HV161" s="142">
        <f t="shared" si="219"/>
        <v>1</v>
      </c>
      <c r="HW161" s="142">
        <f t="shared" si="220"/>
        <v>173.280539</v>
      </c>
      <c r="HX161" s="130">
        <f t="shared" si="221"/>
        <v>173.280539</v>
      </c>
      <c r="HY161" s="143">
        <f t="shared" si="222"/>
        <v>-170.307273</v>
      </c>
      <c r="HZ161" s="143">
        <f t="shared" si="223"/>
        <v>31.96213318</v>
      </c>
      <c r="IA161" s="143">
        <f t="shared" si="224"/>
        <v>2.956077265</v>
      </c>
      <c r="IB161" s="124">
        <f t="shared" si="225"/>
        <v>173.280539</v>
      </c>
      <c r="IC161" s="140">
        <f t="shared" si="226"/>
        <v>-2.094395102</v>
      </c>
      <c r="ID161" s="140">
        <f t="shared" si="227"/>
        <v>2.279910491</v>
      </c>
      <c r="IE161" s="141">
        <f t="shared" si="228"/>
        <v>0.1855153888</v>
      </c>
      <c r="IF161" s="141">
        <f t="shared" si="229"/>
        <v>0.1855153888</v>
      </c>
      <c r="IG161" s="122">
        <f t="shared" si="230"/>
        <v>0.1855153888</v>
      </c>
      <c r="IH161" s="142">
        <f t="shared" si="231"/>
        <v>1</v>
      </c>
      <c r="II161" s="142">
        <f t="shared" si="232"/>
        <v>173.280539</v>
      </c>
      <c r="IJ161" s="130">
        <f t="shared" si="233"/>
        <v>173.280539</v>
      </c>
      <c r="IK161" s="143">
        <f t="shared" si="234"/>
        <v>170.307273</v>
      </c>
      <c r="IL161" s="143">
        <f t="shared" si="235"/>
        <v>31.96213318</v>
      </c>
      <c r="IM161" s="143">
        <f t="shared" si="236"/>
        <v>0.1855153888</v>
      </c>
      <c r="IN161" s="124">
        <f t="shared" si="237"/>
        <v>173.280539</v>
      </c>
    </row>
    <row r="162" ht="12.75" customHeight="1">
      <c r="A162" s="129">
        <f>'Cortez Cubic'!AP162</f>
        <v>-0.2187762226</v>
      </c>
      <c r="B162" s="129">
        <f>'Cortez Cubic'!AQ162</f>
        <v>4.722773018</v>
      </c>
      <c r="C162" s="129">
        <f>'Cortez Cubic'!AR162</f>
        <v>1722.040717</v>
      </c>
      <c r="D162" s="129">
        <f>'Cortez Cubic'!AS162</f>
        <v>-69710.69565</v>
      </c>
      <c r="E162" s="129">
        <f t="shared" ref="E162:H162" si="2750">0</f>
        <v>0</v>
      </c>
      <c r="F162" s="129">
        <f t="shared" si="2750"/>
        <v>0</v>
      </c>
      <c r="G162" s="129">
        <f t="shared" si="2750"/>
        <v>0</v>
      </c>
      <c r="H162" s="129">
        <f t="shared" si="2750"/>
        <v>0</v>
      </c>
      <c r="I162" s="110">
        <f>'Cortez Cubic'!I162</f>
        <v>60</v>
      </c>
      <c r="J162" s="130">
        <f t="shared" si="28"/>
        <v>68.62667792</v>
      </c>
      <c r="K162" s="131">
        <f t="shared" si="29"/>
        <v>1</v>
      </c>
      <c r="L162" s="131">
        <f t="shared" si="30"/>
        <v>0</v>
      </c>
      <c r="M162" s="132">
        <f t="shared" si="31"/>
        <v>-8.626677922</v>
      </c>
      <c r="N162" s="133">
        <f t="shared" si="32"/>
        <v>20.06131916</v>
      </c>
      <c r="O162" s="134">
        <f t="shared" si="33"/>
        <v>68.62667792</v>
      </c>
      <c r="P162" s="134">
        <f t="shared" si="34"/>
        <v>0</v>
      </c>
      <c r="Q162" s="135">
        <f t="shared" si="35"/>
        <v>48.56535876</v>
      </c>
      <c r="R162" s="135">
        <f t="shared" si="36"/>
        <v>0</v>
      </c>
      <c r="S162" s="136">
        <f t="shared" si="37"/>
        <v>-95.60480493</v>
      </c>
      <c r="T162" s="136">
        <f t="shared" si="38"/>
        <v>0</v>
      </c>
      <c r="U162" s="137">
        <f t="shared" ref="U162:X162" si="2751">ATAN2(A162,E162)</f>
        <v>3.141592654</v>
      </c>
      <c r="V162" s="137">
        <f t="shared" si="2751"/>
        <v>0</v>
      </c>
      <c r="W162" s="137">
        <f t="shared" si="2751"/>
        <v>0</v>
      </c>
      <c r="X162" s="137">
        <f t="shared" si="2751"/>
        <v>3.141592654</v>
      </c>
      <c r="Y162" s="137">
        <f t="shared" ref="Y162:AB162" si="2752">SQRT(POWER(A162,2)+POWER(E162,2))</f>
        <v>0.2187762226</v>
      </c>
      <c r="Z162" s="137">
        <f t="shared" si="2752"/>
        <v>4.722773018</v>
      </c>
      <c r="AA162" s="137">
        <f t="shared" si="2752"/>
        <v>1722.040717</v>
      </c>
      <c r="AB162" s="137">
        <f t="shared" si="2752"/>
        <v>69710.69565</v>
      </c>
      <c r="AC162" s="138">
        <f t="shared" ref="AC162:AF162" si="2753">U162-$U162</f>
        <v>0</v>
      </c>
      <c r="AD162" s="138">
        <f t="shared" si="2753"/>
        <v>-3.141592654</v>
      </c>
      <c r="AE162" s="138">
        <f t="shared" si="2753"/>
        <v>-3.141592654</v>
      </c>
      <c r="AF162" s="138">
        <f t="shared" si="2753"/>
        <v>0</v>
      </c>
      <c r="AG162" s="138">
        <f t="shared" ref="AG162:AJ162" si="2754">Y162/$Y162</f>
        <v>1</v>
      </c>
      <c r="AH162" s="138">
        <f t="shared" si="2754"/>
        <v>21.58723175</v>
      </c>
      <c r="AI162" s="138">
        <f t="shared" si="2754"/>
        <v>7871.242573</v>
      </c>
      <c r="AJ162" s="138">
        <f t="shared" si="2754"/>
        <v>318639.269</v>
      </c>
      <c r="AK162" s="139">
        <f t="shared" ref="AK162:AN162" si="2755">AG162*COS(AC162)</f>
        <v>1</v>
      </c>
      <c r="AL162" s="139">
        <f t="shared" si="2755"/>
        <v>-21.58723175</v>
      </c>
      <c r="AM162" s="139">
        <f t="shared" si="2755"/>
        <v>-7871.242573</v>
      </c>
      <c r="AN162" s="139">
        <f t="shared" si="2755"/>
        <v>318639.269</v>
      </c>
      <c r="AO162" s="129">
        <f t="shared" ref="AO162:AR162" si="2756">AG162*SIN(AC162)</f>
        <v>0</v>
      </c>
      <c r="AP162" s="129">
        <f t="shared" si="2756"/>
        <v>0</v>
      </c>
      <c r="AQ162" s="129">
        <f t="shared" si="2756"/>
        <v>0</v>
      </c>
      <c r="AR162" s="129">
        <f t="shared" si="2756"/>
        <v>0</v>
      </c>
      <c r="AS162" s="140">
        <f t="shared" si="45"/>
        <v>-9.424777961</v>
      </c>
      <c r="AT162" s="141">
        <f t="shared" si="46"/>
        <v>-9.424777961</v>
      </c>
      <c r="AU162" s="141">
        <f t="shared" si="47"/>
        <v>-3.141592654</v>
      </c>
      <c r="AV162" s="122">
        <f t="shared" si="48"/>
        <v>3.141592654</v>
      </c>
      <c r="AW162" s="142">
        <f t="shared" si="49"/>
        <v>10059.8351</v>
      </c>
      <c r="AX162" s="130">
        <f t="shared" si="50"/>
        <v>10059.8351</v>
      </c>
      <c r="AY162" s="143">
        <f t="shared" si="51"/>
        <v>20119.67019</v>
      </c>
      <c r="AZ162" s="143">
        <f t="shared" si="52"/>
        <v>0</v>
      </c>
      <c r="BA162" s="143">
        <f t="shared" si="53"/>
        <v>0</v>
      </c>
      <c r="BB162" s="124">
        <f t="shared" si="54"/>
        <v>20119.67019</v>
      </c>
      <c r="BC162" s="140">
        <f t="shared" ref="BC162:BD162" si="2757">BC$2*AD162</f>
        <v>-3.141592654</v>
      </c>
      <c r="BD162" s="140">
        <f t="shared" si="2757"/>
        <v>-3.141592654</v>
      </c>
      <c r="BE162" s="141">
        <f t="shared" si="56"/>
        <v>-6.283185307</v>
      </c>
      <c r="BF162" s="141">
        <f t="shared" si="57"/>
        <v>0</v>
      </c>
      <c r="BG162" s="122">
        <f t="shared" si="58"/>
        <v>0</v>
      </c>
      <c r="BH162" s="142">
        <f t="shared" ref="BH162:BI162" si="2758">POWER(AH162,BH$2)</f>
        <v>21.58723175</v>
      </c>
      <c r="BI162" s="142">
        <f t="shared" si="2758"/>
        <v>7871.242573</v>
      </c>
      <c r="BJ162" s="130">
        <f t="shared" si="60"/>
        <v>169918.3376</v>
      </c>
      <c r="BK162" s="143">
        <f t="shared" si="61"/>
        <v>1529265.038</v>
      </c>
      <c r="BL162" s="143">
        <f t="shared" si="62"/>
        <v>0</v>
      </c>
      <c r="BM162" s="143">
        <f t="shared" si="63"/>
        <v>0</v>
      </c>
      <c r="BN162" s="124">
        <f t="shared" si="64"/>
        <v>1529265.038</v>
      </c>
      <c r="BO162" s="140">
        <f t="shared" si="65"/>
        <v>0</v>
      </c>
      <c r="BP162" s="141">
        <f t="shared" si="66"/>
        <v>0</v>
      </c>
      <c r="BQ162" s="141">
        <f t="shared" si="67"/>
        <v>0</v>
      </c>
      <c r="BR162" s="122">
        <f t="shared" si="68"/>
        <v>0</v>
      </c>
      <c r="BS162" s="142">
        <f t="shared" si="69"/>
        <v>318639.269</v>
      </c>
      <c r="BT162" s="130">
        <f t="shared" si="70"/>
        <v>318639.269</v>
      </c>
      <c r="BU162" s="143">
        <f t="shared" si="71"/>
        <v>-8603260.263</v>
      </c>
      <c r="BV162" s="143">
        <f t="shared" si="72"/>
        <v>0</v>
      </c>
      <c r="BW162" s="143">
        <f t="shared" si="73"/>
        <v>3.141592654</v>
      </c>
      <c r="BX162" s="124">
        <f t="shared" si="74"/>
        <v>8603260.263</v>
      </c>
      <c r="BY162" s="144">
        <f t="shared" ref="BY162:BZ162" si="2759">AY162+BK162+BU162</f>
        <v>-7053875.555</v>
      </c>
      <c r="BZ162" s="144">
        <f t="shared" si="2759"/>
        <v>0</v>
      </c>
      <c r="CA162" s="144">
        <f t="shared" si="76"/>
        <v>-3.141592654</v>
      </c>
      <c r="CB162" s="145">
        <f t="shared" si="77"/>
        <v>7053875.555</v>
      </c>
      <c r="CC162" s="140">
        <f t="shared" ref="CC162:CD162" si="2760">CC$2*AD162</f>
        <v>-6.283185307</v>
      </c>
      <c r="CD162" s="140">
        <f t="shared" si="2760"/>
        <v>-6.283185307</v>
      </c>
      <c r="CE162" s="141">
        <f t="shared" si="79"/>
        <v>-12.56637061</v>
      </c>
      <c r="CF162" s="141">
        <f t="shared" si="80"/>
        <v>0</v>
      </c>
      <c r="CG162" s="122">
        <f t="shared" si="81"/>
        <v>0</v>
      </c>
      <c r="CH162" s="142">
        <f t="shared" ref="CH162:CI162" si="2761">POWER(AH162,CH$2)</f>
        <v>466.0085746</v>
      </c>
      <c r="CI162" s="142">
        <f t="shared" si="2761"/>
        <v>61956459.64</v>
      </c>
      <c r="CJ162" s="130">
        <f t="shared" si="83"/>
        <v>28872241444</v>
      </c>
      <c r="CK162" s="143">
        <f t="shared" si="84"/>
        <v>-28872241444</v>
      </c>
      <c r="CL162" s="143">
        <f t="shared" si="85"/>
        <v>0</v>
      </c>
      <c r="CM162" s="143">
        <f t="shared" si="86"/>
        <v>3.141592654</v>
      </c>
      <c r="CN162" s="124">
        <f t="shared" si="87"/>
        <v>28872241444</v>
      </c>
      <c r="CO162" s="140">
        <f t="shared" si="88"/>
        <v>-9.424777961</v>
      </c>
      <c r="CP162" s="141">
        <f t="shared" si="89"/>
        <v>-9.424777961</v>
      </c>
      <c r="CQ162" s="141">
        <f t="shared" si="90"/>
        <v>-3.141592654</v>
      </c>
      <c r="CR162" s="122">
        <f t="shared" si="91"/>
        <v>3.141592654</v>
      </c>
      <c r="CS162" s="142">
        <f t="shared" si="92"/>
        <v>487674322783</v>
      </c>
      <c r="CT162" s="130">
        <f t="shared" si="93"/>
        <v>487674322783</v>
      </c>
      <c r="CU162" s="143">
        <f t="shared" si="94"/>
        <v>-1950697291132</v>
      </c>
      <c r="CV162" s="143">
        <f t="shared" si="95"/>
        <v>0.0002388915194</v>
      </c>
      <c r="CW162" s="143">
        <f t="shared" si="96"/>
        <v>3.141592654</v>
      </c>
      <c r="CX162" s="124">
        <f t="shared" si="97"/>
        <v>1950697291132</v>
      </c>
      <c r="CY162" s="140">
        <f t="shared" si="98"/>
        <v>-9.424777961</v>
      </c>
      <c r="CZ162" s="140">
        <f t="shared" si="99"/>
        <v>0</v>
      </c>
      <c r="DA162" s="141">
        <f t="shared" si="100"/>
        <v>-9.424777961</v>
      </c>
      <c r="DB162" s="141">
        <f t="shared" si="101"/>
        <v>-3.141592654</v>
      </c>
      <c r="DC162" s="122">
        <f t="shared" si="102"/>
        <v>3.141592654</v>
      </c>
      <c r="DD162" s="142">
        <f t="shared" si="103"/>
        <v>10059.8351</v>
      </c>
      <c r="DE162" s="142">
        <f t="shared" si="104"/>
        <v>318639.269</v>
      </c>
      <c r="DF162" s="130">
        <f t="shared" si="105"/>
        <v>3205458502</v>
      </c>
      <c r="DG162" s="143">
        <f t="shared" si="106"/>
        <v>-12821834007</v>
      </c>
      <c r="DH162" s="143">
        <f t="shared" si="107"/>
        <v>0.000001570221798</v>
      </c>
      <c r="DI162" s="143">
        <f t="shared" si="108"/>
        <v>3.141592654</v>
      </c>
      <c r="DJ162" s="124">
        <f t="shared" si="109"/>
        <v>12821834007</v>
      </c>
      <c r="DK162" s="140">
        <f t="shared" ref="DK162:DM162" si="2762">DK$2*AD162</f>
        <v>-3.141592654</v>
      </c>
      <c r="DL162" s="140">
        <f t="shared" si="2762"/>
        <v>-3.141592654</v>
      </c>
      <c r="DM162" s="140">
        <f t="shared" si="2762"/>
        <v>0</v>
      </c>
      <c r="DN162" s="141">
        <f t="shared" si="111"/>
        <v>-6.283185307</v>
      </c>
      <c r="DO162" s="141">
        <f t="shared" si="112"/>
        <v>0</v>
      </c>
      <c r="DP162" s="122">
        <f t="shared" si="113"/>
        <v>0</v>
      </c>
      <c r="DQ162" s="142">
        <f t="shared" ref="DQ162:DS162" si="2763">POWER(AH162,DQ$2)</f>
        <v>21.58723175</v>
      </c>
      <c r="DR162" s="142">
        <f t="shared" si="2763"/>
        <v>7871.242573</v>
      </c>
      <c r="DS162" s="142">
        <f t="shared" si="2763"/>
        <v>318639.269</v>
      </c>
      <c r="DT162" s="130">
        <f t="shared" si="115"/>
        <v>54142654876</v>
      </c>
      <c r="DU162" s="143">
        <f t="shared" si="116"/>
        <v>-974567787770</v>
      </c>
      <c r="DV162" s="143">
        <f t="shared" si="117"/>
        <v>0</v>
      </c>
      <c r="DW162" s="143">
        <f t="shared" si="118"/>
        <v>3.141592654</v>
      </c>
      <c r="DX162" s="124">
        <f t="shared" si="119"/>
        <v>974567787770</v>
      </c>
      <c r="DY162" s="140">
        <f t="shared" si="120"/>
        <v>0</v>
      </c>
      <c r="DZ162" s="141">
        <f t="shared" si="121"/>
        <v>0</v>
      </c>
      <c r="EA162" s="141">
        <f t="shared" si="122"/>
        <v>0</v>
      </c>
      <c r="EB162" s="122">
        <f t="shared" si="123"/>
        <v>0</v>
      </c>
      <c r="EC162" s="142">
        <f t="shared" si="124"/>
        <v>101530983755</v>
      </c>
      <c r="ED162" s="130">
        <f t="shared" si="125"/>
        <v>101530983755</v>
      </c>
      <c r="EE162" s="143">
        <f t="shared" si="126"/>
        <v>2741336561390</v>
      </c>
      <c r="EF162" s="143">
        <f t="shared" si="127"/>
        <v>0</v>
      </c>
      <c r="EG162" s="143">
        <f t="shared" si="128"/>
        <v>0</v>
      </c>
      <c r="EH162" s="124">
        <f t="shared" si="129"/>
        <v>2741336561390</v>
      </c>
      <c r="EI162" s="144">
        <f t="shared" ref="EI162:EJ162" si="2764">CK162+CU162+DG162+DU162+EE162</f>
        <v>-225622592963</v>
      </c>
      <c r="EJ162" s="144">
        <f t="shared" si="2764"/>
        <v>0.0002404617412</v>
      </c>
      <c r="EK162" s="144">
        <f t="shared" si="131"/>
        <v>3.141592654</v>
      </c>
      <c r="EL162" s="145">
        <f t="shared" si="132"/>
        <v>225622592963</v>
      </c>
      <c r="EM162" s="140">
        <f t="shared" si="133"/>
        <v>1.570796327</v>
      </c>
      <c r="EN162" s="141">
        <f t="shared" si="134"/>
        <v>1.570796327</v>
      </c>
      <c r="EO162" s="141">
        <f t="shared" si="135"/>
        <v>1.570796327</v>
      </c>
      <c r="EP162" s="122">
        <f t="shared" si="136"/>
        <v>1.570796327</v>
      </c>
      <c r="EQ162" s="142">
        <f t="shared" si="137"/>
        <v>474997.4663</v>
      </c>
      <c r="ER162" s="130">
        <f t="shared" si="138"/>
        <v>474997.4663</v>
      </c>
      <c r="ES162" s="143">
        <f t="shared" si="139"/>
        <v>0.00000000124721405</v>
      </c>
      <c r="ET162" s="143">
        <f t="shared" si="140"/>
        <v>2468159.235</v>
      </c>
      <c r="EU162" s="143">
        <f t="shared" si="141"/>
        <v>1.570796327</v>
      </c>
      <c r="EV162" s="124">
        <f t="shared" si="142"/>
        <v>2468159.235</v>
      </c>
      <c r="EW162" s="144">
        <f t="shared" ref="EW162:EX162" si="2765">BY162+ES162</f>
        <v>-7053875.555</v>
      </c>
      <c r="EX162" s="144">
        <f t="shared" si="2765"/>
        <v>2468159.235</v>
      </c>
      <c r="EY162" s="144">
        <f t="shared" si="144"/>
        <v>2.805005891</v>
      </c>
      <c r="EZ162" s="145">
        <f t="shared" si="145"/>
        <v>7473216.868</v>
      </c>
      <c r="FA162" s="140">
        <f t="shared" si="146"/>
        <v>0.9350019636</v>
      </c>
      <c r="FB162" s="141">
        <f t="shared" si="147"/>
        <v>0.9350019636</v>
      </c>
      <c r="FC162" s="141">
        <f t="shared" si="148"/>
        <v>0.9350019636</v>
      </c>
      <c r="FD162" s="122">
        <f t="shared" si="149"/>
        <v>0.9350019636</v>
      </c>
      <c r="FE162" s="142">
        <f t="shared" si="150"/>
        <v>195.5100988</v>
      </c>
      <c r="FF162" s="130">
        <f t="shared" si="151"/>
        <v>195.5100988</v>
      </c>
      <c r="FG162" s="143">
        <f t="shared" si="152"/>
        <v>30.715467</v>
      </c>
      <c r="FH162" s="143">
        <f t="shared" si="153"/>
        <v>41.61834141</v>
      </c>
      <c r="FI162" s="143">
        <f t="shared" si="154"/>
        <v>0.9350019636</v>
      </c>
      <c r="FJ162" s="124">
        <f t="shared" si="155"/>
        <v>51.72548941</v>
      </c>
      <c r="FK162" s="140">
        <f t="shared" si="156"/>
        <v>-6.283185307</v>
      </c>
      <c r="FL162" s="141">
        <f t="shared" si="157"/>
        <v>-6.283185307</v>
      </c>
      <c r="FM162" s="141">
        <f t="shared" si="158"/>
        <v>0</v>
      </c>
      <c r="FN162" s="122">
        <f t="shared" si="159"/>
        <v>0</v>
      </c>
      <c r="FO162" s="142">
        <f t="shared" si="160"/>
        <v>466.0085746</v>
      </c>
      <c r="FP162" s="130">
        <f t="shared" si="161"/>
        <v>466.0085746</v>
      </c>
      <c r="FQ162" s="143">
        <f t="shared" si="162"/>
        <v>-466.0085746</v>
      </c>
      <c r="FR162" s="143">
        <f t="shared" si="163"/>
        <v>0</v>
      </c>
      <c r="FS162" s="143">
        <f t="shared" si="164"/>
        <v>3.141592654</v>
      </c>
      <c r="FT162" s="124">
        <f t="shared" si="165"/>
        <v>466.0085746</v>
      </c>
      <c r="FU162" s="144">
        <f t="shared" si="166"/>
        <v>-24079.73629</v>
      </c>
      <c r="FV162" s="144">
        <f t="shared" si="167"/>
        <v>0</v>
      </c>
      <c r="FW162" s="144">
        <f t="shared" si="168"/>
        <v>-3.141592654</v>
      </c>
      <c r="FX162" s="145">
        <f t="shared" si="169"/>
        <v>24079.73629</v>
      </c>
      <c r="FY162" s="140">
        <f t="shared" si="170"/>
        <v>-3.141592654</v>
      </c>
      <c r="FZ162" s="140">
        <f t="shared" si="171"/>
        <v>-0.9350019636</v>
      </c>
      <c r="GA162" s="141">
        <f t="shared" si="172"/>
        <v>-4.076594617</v>
      </c>
      <c r="GB162" s="141">
        <f t="shared" si="173"/>
        <v>-4.076594617</v>
      </c>
      <c r="GC162" s="122">
        <f t="shared" si="174"/>
        <v>2.20659069</v>
      </c>
      <c r="GD162" s="142">
        <f t="shared" si="175"/>
        <v>24079.73629</v>
      </c>
      <c r="GE162" s="142">
        <f t="shared" si="176"/>
        <v>0.01933282819</v>
      </c>
      <c r="GF162" s="130">
        <f t="shared" si="177"/>
        <v>465.5294047</v>
      </c>
      <c r="GG162" s="143">
        <f t="shared" si="178"/>
        <v>-30.715467</v>
      </c>
      <c r="GH162" s="143">
        <f t="shared" si="179"/>
        <v>41.61834141</v>
      </c>
      <c r="GI162" s="143">
        <f t="shared" si="180"/>
        <v>2.20659069</v>
      </c>
      <c r="GJ162" s="124">
        <f t="shared" si="181"/>
        <v>51.72548941</v>
      </c>
      <c r="GK162" s="146">
        <f t="shared" si="182"/>
        <v>-0.5</v>
      </c>
      <c r="GL162" s="127">
        <f t="shared" si="183"/>
        <v>-0.8660254038</v>
      </c>
      <c r="GM162" s="146">
        <f t="shared" si="184"/>
        <v>-2.094395102</v>
      </c>
      <c r="GN162" s="127">
        <f t="shared" si="185"/>
        <v>1</v>
      </c>
      <c r="GO162" s="147">
        <f t="shared" si="186"/>
        <v>-0.5</v>
      </c>
      <c r="GP162" s="128">
        <f t="shared" si="187"/>
        <v>0.8660254038</v>
      </c>
      <c r="GQ162" s="147">
        <f t="shared" si="188"/>
        <v>2.094395102</v>
      </c>
      <c r="GR162" s="128">
        <f t="shared" si="189"/>
        <v>1</v>
      </c>
      <c r="GS162" s="140">
        <f t="shared" si="190"/>
        <v>-2.094395102</v>
      </c>
      <c r="GT162" s="140">
        <f t="shared" si="191"/>
        <v>0.9350019636</v>
      </c>
      <c r="GU162" s="141">
        <f t="shared" si="192"/>
        <v>-1.159393139</v>
      </c>
      <c r="GV162" s="141">
        <f t="shared" si="193"/>
        <v>-1.159393139</v>
      </c>
      <c r="GW162" s="122">
        <f t="shared" si="194"/>
        <v>-1.159393139</v>
      </c>
      <c r="GX162" s="142">
        <f t="shared" si="195"/>
        <v>1</v>
      </c>
      <c r="GY162" s="142">
        <f t="shared" si="196"/>
        <v>51.72548941</v>
      </c>
      <c r="GZ162" s="130">
        <f t="shared" si="197"/>
        <v>51.72548941</v>
      </c>
      <c r="HA162" s="143">
        <f t="shared" si="198"/>
        <v>20.68480742</v>
      </c>
      <c r="HB162" s="143">
        <f t="shared" si="199"/>
        <v>-47.40954542</v>
      </c>
      <c r="HC162" s="143">
        <f t="shared" si="200"/>
        <v>-1.159393139</v>
      </c>
      <c r="HD162" s="124">
        <f t="shared" si="201"/>
        <v>51.72548941</v>
      </c>
      <c r="HE162" s="140">
        <f t="shared" si="202"/>
        <v>2.094395102</v>
      </c>
      <c r="HF162" s="140">
        <f t="shared" si="203"/>
        <v>2.20659069</v>
      </c>
      <c r="HG162" s="141">
        <f t="shared" si="204"/>
        <v>4.300985792</v>
      </c>
      <c r="HH162" s="141">
        <f t="shared" si="205"/>
        <v>4.300985792</v>
      </c>
      <c r="HI162" s="122">
        <f t="shared" si="206"/>
        <v>-1.982199515</v>
      </c>
      <c r="HJ162" s="142">
        <f t="shared" si="207"/>
        <v>1</v>
      </c>
      <c r="HK162" s="142">
        <f t="shared" si="208"/>
        <v>51.72548941</v>
      </c>
      <c r="HL162" s="130">
        <f t="shared" si="209"/>
        <v>51.72548941</v>
      </c>
      <c r="HM162" s="143">
        <f t="shared" si="210"/>
        <v>-20.68480742</v>
      </c>
      <c r="HN162" s="143">
        <f t="shared" si="211"/>
        <v>-47.40954542</v>
      </c>
      <c r="HO162" s="143">
        <f t="shared" si="212"/>
        <v>-1.982199515</v>
      </c>
      <c r="HP162" s="124">
        <f t="shared" si="213"/>
        <v>51.72548941</v>
      </c>
      <c r="HQ162" s="140">
        <f t="shared" si="214"/>
        <v>2.094395102</v>
      </c>
      <c r="HR162" s="140">
        <f t="shared" si="215"/>
        <v>0.9350019636</v>
      </c>
      <c r="HS162" s="141">
        <f t="shared" si="216"/>
        <v>3.029397066</v>
      </c>
      <c r="HT162" s="141">
        <f t="shared" si="217"/>
        <v>3.029397066</v>
      </c>
      <c r="HU162" s="122">
        <f t="shared" si="218"/>
        <v>3.029397066</v>
      </c>
      <c r="HV162" s="142">
        <f t="shared" si="219"/>
        <v>1</v>
      </c>
      <c r="HW162" s="142">
        <f t="shared" si="220"/>
        <v>51.72548941</v>
      </c>
      <c r="HX162" s="130">
        <f t="shared" si="221"/>
        <v>51.72548941</v>
      </c>
      <c r="HY162" s="143">
        <f t="shared" si="222"/>
        <v>-51.40027442</v>
      </c>
      <c r="HZ162" s="143">
        <f t="shared" si="223"/>
        <v>5.791204009</v>
      </c>
      <c r="IA162" s="143">
        <f t="shared" si="224"/>
        <v>3.029397066</v>
      </c>
      <c r="IB162" s="124">
        <f t="shared" si="225"/>
        <v>51.72548941</v>
      </c>
      <c r="IC162" s="140">
        <f t="shared" si="226"/>
        <v>-2.094395102</v>
      </c>
      <c r="ID162" s="140">
        <f t="shared" si="227"/>
        <v>2.20659069</v>
      </c>
      <c r="IE162" s="141">
        <f t="shared" si="228"/>
        <v>0.1121955876</v>
      </c>
      <c r="IF162" s="141">
        <f t="shared" si="229"/>
        <v>0.1121955876</v>
      </c>
      <c r="IG162" s="122">
        <f t="shared" si="230"/>
        <v>0.1121955876</v>
      </c>
      <c r="IH162" s="142">
        <f t="shared" si="231"/>
        <v>1</v>
      </c>
      <c r="II162" s="142">
        <f t="shared" si="232"/>
        <v>51.72548941</v>
      </c>
      <c r="IJ162" s="130">
        <f t="shared" si="233"/>
        <v>51.72548941</v>
      </c>
      <c r="IK162" s="143">
        <f t="shared" si="234"/>
        <v>51.40027442</v>
      </c>
      <c r="IL162" s="143">
        <f t="shared" si="235"/>
        <v>5.791204009</v>
      </c>
      <c r="IM162" s="143">
        <f t="shared" si="236"/>
        <v>0.1121955876</v>
      </c>
      <c r="IN162" s="124">
        <f t="shared" si="237"/>
        <v>51.72548941</v>
      </c>
    </row>
    <row r="163" ht="12.75" customHeight="1">
      <c r="A163" s="129">
        <f>'Cortez Cubic'!AP163</f>
        <v>-0.2187762226</v>
      </c>
      <c r="B163" s="129">
        <f>'Cortez Cubic'!AQ163</f>
        <v>-1.335836088</v>
      </c>
      <c r="C163" s="129">
        <f>'Cortez Cubic'!AR163</f>
        <v>1334.587489</v>
      </c>
      <c r="D163" s="129">
        <f>'Cortez Cubic'!AS163</f>
        <v>-39082.41311</v>
      </c>
      <c r="E163" s="129">
        <f t="shared" ref="E163:H163" si="2766">0</f>
        <v>0</v>
      </c>
      <c r="F163" s="129">
        <f t="shared" si="2766"/>
        <v>0</v>
      </c>
      <c r="G163" s="129">
        <f t="shared" si="2766"/>
        <v>0</v>
      </c>
      <c r="H163" s="129">
        <f t="shared" si="2766"/>
        <v>0</v>
      </c>
      <c r="I163" s="110">
        <f>'Cortez Cubic'!I163</f>
        <v>52</v>
      </c>
      <c r="J163" s="130">
        <f t="shared" si="28"/>
        <v>43.29717452</v>
      </c>
      <c r="K163" s="131">
        <f t="shared" si="29"/>
        <v>1</v>
      </c>
      <c r="L163" s="131">
        <f t="shared" si="30"/>
        <v>0</v>
      </c>
      <c r="M163" s="132">
        <f t="shared" si="31"/>
        <v>8.702825475</v>
      </c>
      <c r="N163" s="133">
        <f t="shared" si="32"/>
        <v>0</v>
      </c>
      <c r="O163" s="134">
        <f t="shared" si="33"/>
        <v>43.29717452</v>
      </c>
      <c r="P163" s="134">
        <f t="shared" si="34"/>
        <v>-7.241297236</v>
      </c>
      <c r="Q163" s="135">
        <f t="shared" si="35"/>
        <v>43.29717452</v>
      </c>
      <c r="R163" s="135">
        <f t="shared" si="36"/>
        <v>7.241297236</v>
      </c>
      <c r="S163" s="136">
        <f t="shared" si="37"/>
        <v>-92.70029636</v>
      </c>
      <c r="T163" s="136">
        <f t="shared" si="38"/>
        <v>0</v>
      </c>
      <c r="U163" s="137">
        <f t="shared" ref="U163:X163" si="2767">ATAN2(A163,E163)</f>
        <v>3.141592654</v>
      </c>
      <c r="V163" s="137">
        <f t="shared" si="2767"/>
        <v>3.141592654</v>
      </c>
      <c r="W163" s="137">
        <f t="shared" si="2767"/>
        <v>0</v>
      </c>
      <c r="X163" s="137">
        <f t="shared" si="2767"/>
        <v>3.141592654</v>
      </c>
      <c r="Y163" s="137">
        <f t="shared" ref="Y163:AB163" si="2768">SQRT(POWER(A163,2)+POWER(E163,2))</f>
        <v>0.2187762226</v>
      </c>
      <c r="Z163" s="137">
        <f t="shared" si="2768"/>
        <v>1.335836088</v>
      </c>
      <c r="AA163" s="137">
        <f t="shared" si="2768"/>
        <v>1334.587489</v>
      </c>
      <c r="AB163" s="137">
        <f t="shared" si="2768"/>
        <v>39082.41311</v>
      </c>
      <c r="AC163" s="138">
        <f t="shared" ref="AC163:AF163" si="2769">U163-$U163</f>
        <v>0</v>
      </c>
      <c r="AD163" s="138">
        <f t="shared" si="2769"/>
        <v>0</v>
      </c>
      <c r="AE163" s="138">
        <f t="shared" si="2769"/>
        <v>-3.141592654</v>
      </c>
      <c r="AF163" s="138">
        <f t="shared" si="2769"/>
        <v>0</v>
      </c>
      <c r="AG163" s="138">
        <f t="shared" ref="AG163:AJ163" si="2770">Y163/$Y163</f>
        <v>1</v>
      </c>
      <c r="AH163" s="138">
        <f t="shared" si="2770"/>
        <v>6.105947311</v>
      </c>
      <c r="AI163" s="138">
        <f t="shared" si="2770"/>
        <v>6100.240112</v>
      </c>
      <c r="AJ163" s="138">
        <f t="shared" si="2770"/>
        <v>178641.0454</v>
      </c>
      <c r="AK163" s="139">
        <f t="shared" ref="AK163:AN163" si="2771">AG163*COS(AC163)</f>
        <v>1</v>
      </c>
      <c r="AL163" s="139">
        <f t="shared" si="2771"/>
        <v>6.105947311</v>
      </c>
      <c r="AM163" s="139">
        <f t="shared" si="2771"/>
        <v>-6100.240112</v>
      </c>
      <c r="AN163" s="139">
        <f t="shared" si="2771"/>
        <v>178641.0454</v>
      </c>
      <c r="AO163" s="129">
        <f t="shared" ref="AO163:AR163" si="2772">AG163*SIN(AC163)</f>
        <v>0</v>
      </c>
      <c r="AP163" s="129">
        <f t="shared" si="2772"/>
        <v>0</v>
      </c>
      <c r="AQ163" s="129">
        <f t="shared" si="2772"/>
        <v>0</v>
      </c>
      <c r="AR163" s="129">
        <f t="shared" si="2772"/>
        <v>0</v>
      </c>
      <c r="AS163" s="140">
        <f t="shared" si="45"/>
        <v>0</v>
      </c>
      <c r="AT163" s="141">
        <f t="shared" si="46"/>
        <v>0</v>
      </c>
      <c r="AU163" s="141">
        <f t="shared" si="47"/>
        <v>0</v>
      </c>
      <c r="AV163" s="122">
        <f t="shared" si="48"/>
        <v>0</v>
      </c>
      <c r="AW163" s="142">
        <f t="shared" si="49"/>
        <v>227.6455458</v>
      </c>
      <c r="AX163" s="130">
        <f t="shared" si="50"/>
        <v>227.6455458</v>
      </c>
      <c r="AY163" s="143">
        <f t="shared" si="51"/>
        <v>-455.2910915</v>
      </c>
      <c r="AZ163" s="143">
        <f t="shared" si="52"/>
        <v>0</v>
      </c>
      <c r="BA163" s="143">
        <f t="shared" si="53"/>
        <v>3.141592654</v>
      </c>
      <c r="BB163" s="124">
        <f t="shared" si="54"/>
        <v>455.2910915</v>
      </c>
      <c r="BC163" s="140">
        <f t="shared" ref="BC163:BD163" si="2773">BC$2*AD163</f>
        <v>0</v>
      </c>
      <c r="BD163" s="140">
        <f t="shared" si="2773"/>
        <v>-3.141592654</v>
      </c>
      <c r="BE163" s="141">
        <f t="shared" si="56"/>
        <v>-3.141592654</v>
      </c>
      <c r="BF163" s="141">
        <f t="shared" si="57"/>
        <v>-3.141592654</v>
      </c>
      <c r="BG163" s="122">
        <f t="shared" si="58"/>
        <v>3.141592654</v>
      </c>
      <c r="BH163" s="142">
        <f t="shared" ref="BH163:BI163" si="2774">POWER(AH163,BH$2)</f>
        <v>6.105947311</v>
      </c>
      <c r="BI163" s="142">
        <f t="shared" si="2774"/>
        <v>6100.240112</v>
      </c>
      <c r="BJ163" s="130">
        <f t="shared" si="60"/>
        <v>37247.74471</v>
      </c>
      <c r="BK163" s="143">
        <f t="shared" si="61"/>
        <v>-335229.7024</v>
      </c>
      <c r="BL163" s="143">
        <f t="shared" si="62"/>
        <v>0</v>
      </c>
      <c r="BM163" s="143">
        <f t="shared" si="63"/>
        <v>3.141592654</v>
      </c>
      <c r="BN163" s="124">
        <f t="shared" si="64"/>
        <v>335229.7024</v>
      </c>
      <c r="BO163" s="140">
        <f t="shared" si="65"/>
        <v>0</v>
      </c>
      <c r="BP163" s="141">
        <f t="shared" si="66"/>
        <v>0</v>
      </c>
      <c r="BQ163" s="141">
        <f t="shared" si="67"/>
        <v>0</v>
      </c>
      <c r="BR163" s="122">
        <f t="shared" si="68"/>
        <v>0</v>
      </c>
      <c r="BS163" s="142">
        <f t="shared" si="69"/>
        <v>178641.0454</v>
      </c>
      <c r="BT163" s="130">
        <f t="shared" si="70"/>
        <v>178641.0454</v>
      </c>
      <c r="BU163" s="143">
        <f t="shared" si="71"/>
        <v>-4823308.226</v>
      </c>
      <c r="BV163" s="143">
        <f t="shared" si="72"/>
        <v>0</v>
      </c>
      <c r="BW163" s="143">
        <f t="shared" si="73"/>
        <v>3.141592654</v>
      </c>
      <c r="BX163" s="124">
        <f t="shared" si="74"/>
        <v>4823308.226</v>
      </c>
      <c r="BY163" s="144">
        <f t="shared" ref="BY163:BZ163" si="2775">AY163+BK163+BU163</f>
        <v>-5158993.219</v>
      </c>
      <c r="BZ163" s="144">
        <f t="shared" si="2775"/>
        <v>0</v>
      </c>
      <c r="CA163" s="144">
        <f t="shared" si="76"/>
        <v>3.141592654</v>
      </c>
      <c r="CB163" s="145">
        <f t="shared" si="77"/>
        <v>5158993.219</v>
      </c>
      <c r="CC163" s="140">
        <f t="shared" ref="CC163:CD163" si="2776">CC$2*AD163</f>
        <v>0</v>
      </c>
      <c r="CD163" s="140">
        <f t="shared" si="2776"/>
        <v>-6.283185307</v>
      </c>
      <c r="CE163" s="141">
        <f t="shared" si="79"/>
        <v>-6.283185307</v>
      </c>
      <c r="CF163" s="141">
        <f t="shared" si="80"/>
        <v>0</v>
      </c>
      <c r="CG163" s="122">
        <f t="shared" si="81"/>
        <v>0</v>
      </c>
      <c r="CH163" s="142">
        <f t="shared" ref="CH163:CI163" si="2777">POWER(AH163,CH$2)</f>
        <v>37.28259256</v>
      </c>
      <c r="CI163" s="142">
        <f t="shared" si="2777"/>
        <v>37212929.43</v>
      </c>
      <c r="CJ163" s="130">
        <f t="shared" si="83"/>
        <v>1387394486</v>
      </c>
      <c r="CK163" s="143">
        <f t="shared" si="84"/>
        <v>-1387394486</v>
      </c>
      <c r="CL163" s="143">
        <f t="shared" si="85"/>
        <v>0</v>
      </c>
      <c r="CM163" s="143">
        <f t="shared" si="86"/>
        <v>3.141592654</v>
      </c>
      <c r="CN163" s="124">
        <f t="shared" si="87"/>
        <v>1387394486</v>
      </c>
      <c r="CO163" s="140">
        <f t="shared" si="88"/>
        <v>-9.424777961</v>
      </c>
      <c r="CP163" s="141">
        <f t="shared" si="89"/>
        <v>-9.424777961</v>
      </c>
      <c r="CQ163" s="141">
        <f t="shared" si="90"/>
        <v>-3.141592654</v>
      </c>
      <c r="CR163" s="122">
        <f t="shared" si="91"/>
        <v>3.141592654</v>
      </c>
      <c r="CS163" s="142">
        <f t="shared" si="92"/>
        <v>227007804810</v>
      </c>
      <c r="CT163" s="130">
        <f t="shared" si="93"/>
        <v>227007804810</v>
      </c>
      <c r="CU163" s="143">
        <f t="shared" si="94"/>
        <v>-908031219242</v>
      </c>
      <c r="CV163" s="143">
        <f t="shared" si="95"/>
        <v>0.0001112017526</v>
      </c>
      <c r="CW163" s="143">
        <f t="shared" si="96"/>
        <v>3.141592654</v>
      </c>
      <c r="CX163" s="124">
        <f t="shared" si="97"/>
        <v>908031219242</v>
      </c>
      <c r="CY163" s="140">
        <f t="shared" si="98"/>
        <v>0</v>
      </c>
      <c r="CZ163" s="140">
        <f t="shared" si="99"/>
        <v>0</v>
      </c>
      <c r="DA163" s="141">
        <f t="shared" si="100"/>
        <v>0</v>
      </c>
      <c r="DB163" s="141">
        <f t="shared" si="101"/>
        <v>0</v>
      </c>
      <c r="DC163" s="122">
        <f t="shared" si="102"/>
        <v>0</v>
      </c>
      <c r="DD163" s="142">
        <f t="shared" si="103"/>
        <v>227.6455458</v>
      </c>
      <c r="DE163" s="142">
        <f t="shared" si="104"/>
        <v>178641.0454</v>
      </c>
      <c r="DF163" s="130">
        <f t="shared" si="105"/>
        <v>40666838.28</v>
      </c>
      <c r="DG163" s="143">
        <f t="shared" si="106"/>
        <v>162667353.1</v>
      </c>
      <c r="DH163" s="143">
        <f t="shared" si="107"/>
        <v>0</v>
      </c>
      <c r="DI163" s="143">
        <f t="shared" si="108"/>
        <v>0</v>
      </c>
      <c r="DJ163" s="124">
        <f t="shared" si="109"/>
        <v>162667353.1</v>
      </c>
      <c r="DK163" s="140">
        <f t="shared" ref="DK163:DM163" si="2778">DK$2*AD163</f>
        <v>0</v>
      </c>
      <c r="DL163" s="140">
        <f t="shared" si="2778"/>
        <v>-3.141592654</v>
      </c>
      <c r="DM163" s="140">
        <f t="shared" si="2778"/>
        <v>0</v>
      </c>
      <c r="DN163" s="141">
        <f t="shared" si="111"/>
        <v>-3.141592654</v>
      </c>
      <c r="DO163" s="141">
        <f t="shared" si="112"/>
        <v>-3.141592654</v>
      </c>
      <c r="DP163" s="122">
        <f t="shared" si="113"/>
        <v>3.141592654</v>
      </c>
      <c r="DQ163" s="142">
        <f t="shared" ref="DQ163:DS163" si="2779">POWER(AH163,DQ$2)</f>
        <v>6.105947311</v>
      </c>
      <c r="DR163" s="142">
        <f t="shared" si="2779"/>
        <v>6100.240112</v>
      </c>
      <c r="DS163" s="142">
        <f t="shared" si="2779"/>
        <v>178641.0454</v>
      </c>
      <c r="DT163" s="130">
        <f t="shared" si="115"/>
        <v>6653976053</v>
      </c>
      <c r="DU163" s="143">
        <f t="shared" si="116"/>
        <v>119771568959</v>
      </c>
      <c r="DV163" s="143">
        <f t="shared" si="117"/>
        <v>-0.00001466778686</v>
      </c>
      <c r="DW163" s="143">
        <f t="shared" si="118"/>
        <v>0</v>
      </c>
      <c r="DX163" s="124">
        <f t="shared" si="119"/>
        <v>119771568959</v>
      </c>
      <c r="DY163" s="140">
        <f t="shared" si="120"/>
        <v>0</v>
      </c>
      <c r="DZ163" s="141">
        <f t="shared" si="121"/>
        <v>0</v>
      </c>
      <c r="EA163" s="141">
        <f t="shared" si="122"/>
        <v>0</v>
      </c>
      <c r="EB163" s="122">
        <f t="shared" si="123"/>
        <v>0</v>
      </c>
      <c r="EC163" s="142">
        <f t="shared" si="124"/>
        <v>31912623099</v>
      </c>
      <c r="ED163" s="130">
        <f t="shared" si="125"/>
        <v>31912623099</v>
      </c>
      <c r="EE163" s="143">
        <f t="shared" si="126"/>
        <v>861640823679</v>
      </c>
      <c r="EF163" s="143">
        <f t="shared" si="127"/>
        <v>0</v>
      </c>
      <c r="EG163" s="143">
        <f t="shared" si="128"/>
        <v>0</v>
      </c>
      <c r="EH163" s="124">
        <f t="shared" si="129"/>
        <v>861640823679</v>
      </c>
      <c r="EI163" s="144">
        <f t="shared" ref="EI163:EJ163" si="2780">CK163+CU163+DG163+DU163+EE163</f>
        <v>72156446264</v>
      </c>
      <c r="EJ163" s="144">
        <f t="shared" si="2780"/>
        <v>0.00009653396576</v>
      </c>
      <c r="EK163" s="144">
        <f t="shared" si="131"/>
        <v>0</v>
      </c>
      <c r="EL163" s="145">
        <f t="shared" si="132"/>
        <v>72156446264</v>
      </c>
      <c r="EM163" s="140">
        <f t="shared" si="133"/>
        <v>0</v>
      </c>
      <c r="EN163" s="141">
        <f t="shared" si="134"/>
        <v>0</v>
      </c>
      <c r="EO163" s="141">
        <f t="shared" si="135"/>
        <v>0</v>
      </c>
      <c r="EP163" s="122">
        <f t="shared" si="136"/>
        <v>0</v>
      </c>
      <c r="EQ163" s="142">
        <f t="shared" si="137"/>
        <v>268619.5195</v>
      </c>
      <c r="ER163" s="130">
        <f t="shared" si="138"/>
        <v>268619.5195</v>
      </c>
      <c r="ES163" s="143">
        <f t="shared" si="139"/>
        <v>1395787.967</v>
      </c>
      <c r="ET163" s="143">
        <f t="shared" si="140"/>
        <v>0.000000000933672283</v>
      </c>
      <c r="EU163" s="143">
        <f t="shared" si="141"/>
        <v>0</v>
      </c>
      <c r="EV163" s="124">
        <f t="shared" si="142"/>
        <v>1395787.967</v>
      </c>
      <c r="EW163" s="144">
        <f t="shared" ref="EW163:EX163" si="2781">BY163+ES163</f>
        <v>-3763205.252</v>
      </c>
      <c r="EX163" s="144">
        <f t="shared" si="2781"/>
        <v>0.0000000009747260812</v>
      </c>
      <c r="EY163" s="144">
        <f t="shared" si="144"/>
        <v>3.141592654</v>
      </c>
      <c r="EZ163" s="145">
        <f t="shared" si="145"/>
        <v>3763205.252</v>
      </c>
      <c r="FA163" s="140">
        <f t="shared" si="146"/>
        <v>1.047197551</v>
      </c>
      <c r="FB163" s="141">
        <f t="shared" si="147"/>
        <v>1.047197551</v>
      </c>
      <c r="FC163" s="141">
        <f t="shared" si="148"/>
        <v>1.047197551</v>
      </c>
      <c r="FD163" s="122">
        <f t="shared" si="149"/>
        <v>1.047197551</v>
      </c>
      <c r="FE163" s="142">
        <f t="shared" si="150"/>
        <v>155.5437752</v>
      </c>
      <c r="FF163" s="130">
        <f t="shared" si="151"/>
        <v>155.5437752</v>
      </c>
      <c r="FG163" s="143">
        <f t="shared" si="152"/>
        <v>20.57586269</v>
      </c>
      <c r="FH163" s="143">
        <f t="shared" si="153"/>
        <v>35.63843959</v>
      </c>
      <c r="FI163" s="143">
        <f t="shared" si="154"/>
        <v>1.047197551</v>
      </c>
      <c r="FJ163" s="124">
        <f t="shared" si="155"/>
        <v>41.15172539</v>
      </c>
      <c r="FK163" s="140">
        <f t="shared" si="156"/>
        <v>0</v>
      </c>
      <c r="FL163" s="141">
        <f t="shared" si="157"/>
        <v>0</v>
      </c>
      <c r="FM163" s="141">
        <f t="shared" si="158"/>
        <v>0</v>
      </c>
      <c r="FN163" s="122">
        <f t="shared" si="159"/>
        <v>0</v>
      </c>
      <c r="FO163" s="142">
        <f t="shared" si="160"/>
        <v>37.28259256</v>
      </c>
      <c r="FP163" s="130">
        <f t="shared" si="161"/>
        <v>37.28259256</v>
      </c>
      <c r="FQ163" s="143">
        <f t="shared" si="162"/>
        <v>-37.28259256</v>
      </c>
      <c r="FR163" s="143">
        <f t="shared" si="163"/>
        <v>0</v>
      </c>
      <c r="FS163" s="143">
        <f t="shared" si="164"/>
        <v>3.141592654</v>
      </c>
      <c r="FT163" s="124">
        <f t="shared" si="165"/>
        <v>37.28259256</v>
      </c>
      <c r="FU163" s="144">
        <f t="shared" si="166"/>
        <v>-18338.00293</v>
      </c>
      <c r="FV163" s="144">
        <f t="shared" si="167"/>
        <v>0</v>
      </c>
      <c r="FW163" s="144">
        <f t="shared" si="168"/>
        <v>-3.141592654</v>
      </c>
      <c r="FX163" s="145">
        <f t="shared" si="169"/>
        <v>18338.00293</v>
      </c>
      <c r="FY163" s="140">
        <f t="shared" si="170"/>
        <v>-3.141592654</v>
      </c>
      <c r="FZ163" s="140">
        <f t="shared" si="171"/>
        <v>-1.047197551</v>
      </c>
      <c r="GA163" s="141">
        <f t="shared" si="172"/>
        <v>-4.188790205</v>
      </c>
      <c r="GB163" s="141">
        <f t="shared" si="173"/>
        <v>-4.188790205</v>
      </c>
      <c r="GC163" s="122">
        <f t="shared" si="174"/>
        <v>2.094395102</v>
      </c>
      <c r="GD163" s="142">
        <f t="shared" si="175"/>
        <v>18338.00293</v>
      </c>
      <c r="GE163" s="142">
        <f t="shared" si="176"/>
        <v>0.02430031768</v>
      </c>
      <c r="GF163" s="130">
        <f t="shared" si="177"/>
        <v>445.6192968</v>
      </c>
      <c r="GG163" s="143">
        <f t="shared" si="178"/>
        <v>-24.7566276</v>
      </c>
      <c r="GH163" s="143">
        <f t="shared" si="179"/>
        <v>42.87973683</v>
      </c>
      <c r="GI163" s="143">
        <f t="shared" si="180"/>
        <v>2.094395102</v>
      </c>
      <c r="GJ163" s="124">
        <f t="shared" si="181"/>
        <v>49.5132552</v>
      </c>
      <c r="GK163" s="146">
        <f t="shared" si="182"/>
        <v>-0.5</v>
      </c>
      <c r="GL163" s="127">
        <f t="shared" si="183"/>
        <v>-0.8660254038</v>
      </c>
      <c r="GM163" s="146">
        <f t="shared" si="184"/>
        <v>-2.094395102</v>
      </c>
      <c r="GN163" s="127">
        <f t="shared" si="185"/>
        <v>1</v>
      </c>
      <c r="GO163" s="147">
        <f t="shared" si="186"/>
        <v>-0.5</v>
      </c>
      <c r="GP163" s="128">
        <f t="shared" si="187"/>
        <v>0.8660254038</v>
      </c>
      <c r="GQ163" s="147">
        <f t="shared" si="188"/>
        <v>2.094395102</v>
      </c>
      <c r="GR163" s="128">
        <f t="shared" si="189"/>
        <v>1</v>
      </c>
      <c r="GS163" s="140">
        <f t="shared" si="190"/>
        <v>-2.094395102</v>
      </c>
      <c r="GT163" s="140">
        <f t="shared" si="191"/>
        <v>1.047197551</v>
      </c>
      <c r="GU163" s="141">
        <f t="shared" si="192"/>
        <v>-1.047197551</v>
      </c>
      <c r="GV163" s="141">
        <f t="shared" si="193"/>
        <v>-1.047197551</v>
      </c>
      <c r="GW163" s="122">
        <f t="shared" si="194"/>
        <v>-1.047197551</v>
      </c>
      <c r="GX163" s="142">
        <f t="shared" si="195"/>
        <v>1</v>
      </c>
      <c r="GY163" s="142">
        <f t="shared" si="196"/>
        <v>41.15172539</v>
      </c>
      <c r="GZ163" s="130">
        <f t="shared" si="197"/>
        <v>41.15172539</v>
      </c>
      <c r="HA163" s="143">
        <f t="shared" si="198"/>
        <v>20.57586269</v>
      </c>
      <c r="HB163" s="143">
        <f t="shared" si="199"/>
        <v>-35.63843959</v>
      </c>
      <c r="HC163" s="143">
        <f t="shared" si="200"/>
        <v>-1.047197551</v>
      </c>
      <c r="HD163" s="124">
        <f t="shared" si="201"/>
        <v>41.15172539</v>
      </c>
      <c r="HE163" s="140">
        <f t="shared" si="202"/>
        <v>2.094395102</v>
      </c>
      <c r="HF163" s="140">
        <f t="shared" si="203"/>
        <v>2.094395102</v>
      </c>
      <c r="HG163" s="141">
        <f t="shared" si="204"/>
        <v>4.188790205</v>
      </c>
      <c r="HH163" s="141">
        <f t="shared" si="205"/>
        <v>4.188790205</v>
      </c>
      <c r="HI163" s="122">
        <f t="shared" si="206"/>
        <v>-2.094395102</v>
      </c>
      <c r="HJ163" s="142">
        <f t="shared" si="207"/>
        <v>1</v>
      </c>
      <c r="HK163" s="142">
        <f t="shared" si="208"/>
        <v>49.5132552</v>
      </c>
      <c r="HL163" s="130">
        <f t="shared" si="209"/>
        <v>49.5132552</v>
      </c>
      <c r="HM163" s="143">
        <f t="shared" si="210"/>
        <v>-24.7566276</v>
      </c>
      <c r="HN163" s="143">
        <f t="shared" si="211"/>
        <v>-42.87973683</v>
      </c>
      <c r="HO163" s="143">
        <f t="shared" si="212"/>
        <v>-2.094395102</v>
      </c>
      <c r="HP163" s="124">
        <f t="shared" si="213"/>
        <v>49.5132552</v>
      </c>
      <c r="HQ163" s="140">
        <f t="shared" si="214"/>
        <v>2.094395102</v>
      </c>
      <c r="HR163" s="140">
        <f t="shared" si="215"/>
        <v>1.047197551</v>
      </c>
      <c r="HS163" s="141">
        <f t="shared" si="216"/>
        <v>3.141592654</v>
      </c>
      <c r="HT163" s="141">
        <f t="shared" si="217"/>
        <v>3.141592654</v>
      </c>
      <c r="HU163" s="122">
        <f t="shared" si="218"/>
        <v>3.141592654</v>
      </c>
      <c r="HV163" s="142">
        <f t="shared" si="219"/>
        <v>1</v>
      </c>
      <c r="HW163" s="142">
        <f t="shared" si="220"/>
        <v>41.15172539</v>
      </c>
      <c r="HX163" s="130">
        <f t="shared" si="221"/>
        <v>41.15172539</v>
      </c>
      <c r="HY163" s="143">
        <f t="shared" si="222"/>
        <v>-41.15172539</v>
      </c>
      <c r="HZ163" s="143">
        <f t="shared" si="223"/>
        <v>0</v>
      </c>
      <c r="IA163" s="143">
        <f t="shared" si="224"/>
        <v>3.141592654</v>
      </c>
      <c r="IB163" s="124">
        <f t="shared" si="225"/>
        <v>41.15172539</v>
      </c>
      <c r="IC163" s="140">
        <f t="shared" si="226"/>
        <v>-2.094395102</v>
      </c>
      <c r="ID163" s="140">
        <f t="shared" si="227"/>
        <v>2.094395102</v>
      </c>
      <c r="IE163" s="141">
        <f t="shared" si="228"/>
        <v>0</v>
      </c>
      <c r="IF163" s="141">
        <f t="shared" si="229"/>
        <v>0</v>
      </c>
      <c r="IG163" s="122">
        <f t="shared" si="230"/>
        <v>0</v>
      </c>
      <c r="IH163" s="142">
        <f t="shared" si="231"/>
        <v>1</v>
      </c>
      <c r="II163" s="142">
        <f t="shared" si="232"/>
        <v>49.5132552</v>
      </c>
      <c r="IJ163" s="130">
        <f t="shared" si="233"/>
        <v>49.5132552</v>
      </c>
      <c r="IK163" s="143">
        <f t="shared" si="234"/>
        <v>49.5132552</v>
      </c>
      <c r="IL163" s="143">
        <f t="shared" si="235"/>
        <v>0</v>
      </c>
      <c r="IM163" s="143">
        <f t="shared" si="236"/>
        <v>0</v>
      </c>
      <c r="IN163" s="124">
        <f t="shared" si="237"/>
        <v>49.5132552</v>
      </c>
    </row>
    <row r="164" ht="12.75" customHeight="1">
      <c r="A164" s="129">
        <f>'Cortez Cubic'!AP164</f>
        <v>-0.2187762226</v>
      </c>
      <c r="B164" s="129">
        <f>'Cortez Cubic'!AQ164</f>
        <v>7.704795128</v>
      </c>
      <c r="C164" s="129">
        <f>'Cortez Cubic'!AR164</f>
        <v>6074.887341</v>
      </c>
      <c r="D164" s="129">
        <f>'Cortez Cubic'!AS164</f>
        <v>-445830.4888</v>
      </c>
      <c r="E164" s="129">
        <f t="shared" ref="E164:H164" si="2782">0</f>
        <v>0</v>
      </c>
      <c r="F164" s="129">
        <f t="shared" si="2782"/>
        <v>0</v>
      </c>
      <c r="G164" s="129">
        <f t="shared" si="2782"/>
        <v>0</v>
      </c>
      <c r="H164" s="129">
        <f t="shared" si="2782"/>
        <v>0</v>
      </c>
      <c r="I164" s="110">
        <f>'Cortez Cubic'!I164</f>
        <v>97</v>
      </c>
      <c r="J164" s="130">
        <f t="shared" si="28"/>
        <v>88.28462845</v>
      </c>
      <c r="K164" s="131">
        <f t="shared" si="29"/>
        <v>0</v>
      </c>
      <c r="L164" s="131">
        <f t="shared" si="30"/>
        <v>1</v>
      </c>
      <c r="M164" s="132">
        <f t="shared" si="31"/>
        <v>8.715371555</v>
      </c>
      <c r="N164" s="133">
        <f t="shared" si="32"/>
        <v>39.41100752</v>
      </c>
      <c r="O164" s="134">
        <f t="shared" si="33"/>
        <v>127.695636</v>
      </c>
      <c r="P164" s="134">
        <f t="shared" si="34"/>
        <v>0</v>
      </c>
      <c r="Q164" s="135">
        <f t="shared" si="35"/>
        <v>88.28462845</v>
      </c>
      <c r="R164" s="135">
        <f t="shared" si="36"/>
        <v>0</v>
      </c>
      <c r="S164" s="136">
        <f t="shared" si="37"/>
        <v>-180.7625655</v>
      </c>
      <c r="T164" s="136">
        <f t="shared" si="38"/>
        <v>0</v>
      </c>
      <c r="U164" s="137">
        <f t="shared" ref="U164:X164" si="2783">ATAN2(A164,E164)</f>
        <v>3.141592654</v>
      </c>
      <c r="V164" s="137">
        <f t="shared" si="2783"/>
        <v>0</v>
      </c>
      <c r="W164" s="137">
        <f t="shared" si="2783"/>
        <v>0</v>
      </c>
      <c r="X164" s="137">
        <f t="shared" si="2783"/>
        <v>3.141592654</v>
      </c>
      <c r="Y164" s="137">
        <f t="shared" ref="Y164:AB164" si="2784">SQRT(POWER(A164,2)+POWER(E164,2))</f>
        <v>0.2187762226</v>
      </c>
      <c r="Z164" s="137">
        <f t="shared" si="2784"/>
        <v>7.704795128</v>
      </c>
      <c r="AA164" s="137">
        <f t="shared" si="2784"/>
        <v>6074.887341</v>
      </c>
      <c r="AB164" s="137">
        <f t="shared" si="2784"/>
        <v>445830.4888</v>
      </c>
      <c r="AC164" s="138">
        <f t="shared" ref="AC164:AF164" si="2785">U164-$U164</f>
        <v>0</v>
      </c>
      <c r="AD164" s="138">
        <f t="shared" si="2785"/>
        <v>-3.141592654</v>
      </c>
      <c r="AE164" s="138">
        <f t="shared" si="2785"/>
        <v>-3.141592654</v>
      </c>
      <c r="AF164" s="138">
        <f t="shared" si="2785"/>
        <v>0</v>
      </c>
      <c r="AG164" s="138">
        <f t="shared" ref="AG164:AJ164" si="2786">Y164/$Y164</f>
        <v>1</v>
      </c>
      <c r="AH164" s="138">
        <f t="shared" si="2786"/>
        <v>35.21769887</v>
      </c>
      <c r="AI164" s="138">
        <f t="shared" si="2786"/>
        <v>27767.58493</v>
      </c>
      <c r="AJ164" s="138">
        <f t="shared" si="2786"/>
        <v>2037837.949</v>
      </c>
      <c r="AK164" s="139">
        <f t="shared" ref="AK164:AN164" si="2787">AG164*COS(AC164)</f>
        <v>1</v>
      </c>
      <c r="AL164" s="139">
        <f t="shared" si="2787"/>
        <v>-35.21769887</v>
      </c>
      <c r="AM164" s="139">
        <f t="shared" si="2787"/>
        <v>-27767.58493</v>
      </c>
      <c r="AN164" s="139">
        <f t="shared" si="2787"/>
        <v>2037837.949</v>
      </c>
      <c r="AO164" s="129">
        <f t="shared" ref="AO164:AR164" si="2788">AG164*SIN(AC164)</f>
        <v>0</v>
      </c>
      <c r="AP164" s="129">
        <f t="shared" si="2788"/>
        <v>0</v>
      </c>
      <c r="AQ164" s="129">
        <f t="shared" si="2788"/>
        <v>0</v>
      </c>
      <c r="AR164" s="129">
        <f t="shared" si="2788"/>
        <v>0</v>
      </c>
      <c r="AS164" s="140">
        <f t="shared" si="45"/>
        <v>-9.424777961</v>
      </c>
      <c r="AT164" s="141">
        <f t="shared" si="46"/>
        <v>-9.424777961</v>
      </c>
      <c r="AU164" s="141">
        <f t="shared" si="47"/>
        <v>-3.141592654</v>
      </c>
      <c r="AV164" s="122">
        <f t="shared" si="48"/>
        <v>3.141592654</v>
      </c>
      <c r="AW164" s="142">
        <f t="shared" si="49"/>
        <v>43680.02991</v>
      </c>
      <c r="AX164" s="130">
        <f t="shared" si="50"/>
        <v>43680.02991</v>
      </c>
      <c r="AY164" s="143">
        <f t="shared" si="51"/>
        <v>87360.05983</v>
      </c>
      <c r="AZ164" s="143">
        <f t="shared" si="52"/>
        <v>0</v>
      </c>
      <c r="BA164" s="143">
        <f t="shared" si="53"/>
        <v>0</v>
      </c>
      <c r="BB164" s="124">
        <f t="shared" si="54"/>
        <v>87360.05983</v>
      </c>
      <c r="BC164" s="140">
        <f t="shared" ref="BC164:BD164" si="2789">BC$2*AD164</f>
        <v>-3.141592654</v>
      </c>
      <c r="BD164" s="140">
        <f t="shared" si="2789"/>
        <v>-3.141592654</v>
      </c>
      <c r="BE164" s="141">
        <f t="shared" si="56"/>
        <v>-6.283185307</v>
      </c>
      <c r="BF164" s="141">
        <f t="shared" si="57"/>
        <v>0</v>
      </c>
      <c r="BG164" s="122">
        <f t="shared" si="58"/>
        <v>0</v>
      </c>
      <c r="BH164" s="142">
        <f t="shared" ref="BH164:BI164" si="2790">POWER(AH164,BH$2)</f>
        <v>35.21769887</v>
      </c>
      <c r="BI164" s="142">
        <f t="shared" si="2790"/>
        <v>27767.58493</v>
      </c>
      <c r="BJ164" s="130">
        <f t="shared" si="60"/>
        <v>977910.4443</v>
      </c>
      <c r="BK164" s="143">
        <f t="shared" si="61"/>
        <v>8801193.998</v>
      </c>
      <c r="BL164" s="143">
        <f t="shared" si="62"/>
        <v>0</v>
      </c>
      <c r="BM164" s="143">
        <f t="shared" si="63"/>
        <v>0</v>
      </c>
      <c r="BN164" s="124">
        <f t="shared" si="64"/>
        <v>8801193.998</v>
      </c>
      <c r="BO164" s="140">
        <f t="shared" si="65"/>
        <v>0</v>
      </c>
      <c r="BP164" s="141">
        <f t="shared" si="66"/>
        <v>0</v>
      </c>
      <c r="BQ164" s="141">
        <f t="shared" si="67"/>
        <v>0</v>
      </c>
      <c r="BR164" s="122">
        <f t="shared" si="68"/>
        <v>0</v>
      </c>
      <c r="BS164" s="142">
        <f t="shared" si="69"/>
        <v>2037837.949</v>
      </c>
      <c r="BT164" s="130">
        <f t="shared" si="70"/>
        <v>2037837.949</v>
      </c>
      <c r="BU164" s="143">
        <f t="shared" si="71"/>
        <v>-55021624.63</v>
      </c>
      <c r="BV164" s="143">
        <f t="shared" si="72"/>
        <v>0</v>
      </c>
      <c r="BW164" s="143">
        <f t="shared" si="73"/>
        <v>3.141592654</v>
      </c>
      <c r="BX164" s="124">
        <f t="shared" si="74"/>
        <v>55021624.63</v>
      </c>
      <c r="BY164" s="144">
        <f t="shared" ref="BY164:BZ164" si="2791">AY164+BK164+BU164</f>
        <v>-46133070.57</v>
      </c>
      <c r="BZ164" s="144">
        <f t="shared" si="2791"/>
        <v>0</v>
      </c>
      <c r="CA164" s="144">
        <f t="shared" si="76"/>
        <v>-3.141592654</v>
      </c>
      <c r="CB164" s="145">
        <f t="shared" si="77"/>
        <v>46133070.57</v>
      </c>
      <c r="CC164" s="140">
        <f t="shared" ref="CC164:CD164" si="2792">CC$2*AD164</f>
        <v>-6.283185307</v>
      </c>
      <c r="CD164" s="140">
        <f t="shared" si="2792"/>
        <v>-6.283185307</v>
      </c>
      <c r="CE164" s="141">
        <f t="shared" si="79"/>
        <v>-12.56637061</v>
      </c>
      <c r="CF164" s="141">
        <f t="shared" si="80"/>
        <v>0</v>
      </c>
      <c r="CG164" s="122">
        <f t="shared" si="81"/>
        <v>0</v>
      </c>
      <c r="CH164" s="142">
        <f t="shared" ref="CH164:CI164" si="2793">POWER(AH164,CH$2)</f>
        <v>1240.286314</v>
      </c>
      <c r="CI164" s="142">
        <f t="shared" si="2793"/>
        <v>771038772.6</v>
      </c>
      <c r="CJ164" s="130">
        <f t="shared" si="83"/>
        <v>956308837024</v>
      </c>
      <c r="CK164" s="143">
        <f t="shared" si="84"/>
        <v>-956308837024</v>
      </c>
      <c r="CL164" s="143">
        <f t="shared" si="85"/>
        <v>0</v>
      </c>
      <c r="CM164" s="143">
        <f t="shared" si="86"/>
        <v>3.141592654</v>
      </c>
      <c r="CN164" s="124">
        <f t="shared" si="87"/>
        <v>956308837024</v>
      </c>
      <c r="CO164" s="140">
        <f t="shared" si="88"/>
        <v>-9.424777961</v>
      </c>
      <c r="CP164" s="141">
        <f t="shared" si="89"/>
        <v>-9.424777961</v>
      </c>
      <c r="CQ164" s="141">
        <f t="shared" si="90"/>
        <v>-3.141592654</v>
      </c>
      <c r="CR164" s="122">
        <f t="shared" si="91"/>
        <v>3.141592654</v>
      </c>
      <c r="CS164" s="142">
        <f t="shared" si="92"/>
        <v>21409884598207</v>
      </c>
      <c r="CT164" s="130">
        <f t="shared" si="93"/>
        <v>21409884598207</v>
      </c>
      <c r="CU164" s="143">
        <f t="shared" si="94"/>
        <v>-85639538392830</v>
      </c>
      <c r="CV164" s="143">
        <f t="shared" si="95"/>
        <v>0.01048781866</v>
      </c>
      <c r="CW164" s="143">
        <f t="shared" si="96"/>
        <v>3.141592654</v>
      </c>
      <c r="CX164" s="124">
        <f t="shared" si="97"/>
        <v>85639538392830</v>
      </c>
      <c r="CY164" s="140">
        <f t="shared" si="98"/>
        <v>-9.424777961</v>
      </c>
      <c r="CZ164" s="140">
        <f t="shared" si="99"/>
        <v>0</v>
      </c>
      <c r="DA164" s="141">
        <f t="shared" si="100"/>
        <v>-9.424777961</v>
      </c>
      <c r="DB164" s="141">
        <f t="shared" si="101"/>
        <v>-3.141592654</v>
      </c>
      <c r="DC164" s="122">
        <f t="shared" si="102"/>
        <v>3.141592654</v>
      </c>
      <c r="DD164" s="142">
        <f t="shared" si="103"/>
        <v>43680.02991</v>
      </c>
      <c r="DE164" s="142">
        <f t="shared" si="104"/>
        <v>2037837.949</v>
      </c>
      <c r="DF164" s="130">
        <f t="shared" si="105"/>
        <v>89012822580</v>
      </c>
      <c r="DG164" s="143">
        <f t="shared" si="106"/>
        <v>-356051290322</v>
      </c>
      <c r="DH164" s="143">
        <f t="shared" si="107"/>
        <v>0.0000436037073</v>
      </c>
      <c r="DI164" s="143">
        <f t="shared" si="108"/>
        <v>3.141592654</v>
      </c>
      <c r="DJ164" s="124">
        <f t="shared" si="109"/>
        <v>356051290322</v>
      </c>
      <c r="DK164" s="140">
        <f t="shared" ref="DK164:DM164" si="2794">DK$2*AD164</f>
        <v>-3.141592654</v>
      </c>
      <c r="DL164" s="140">
        <f t="shared" si="2794"/>
        <v>-3.141592654</v>
      </c>
      <c r="DM164" s="140">
        <f t="shared" si="2794"/>
        <v>0</v>
      </c>
      <c r="DN164" s="141">
        <f t="shared" si="111"/>
        <v>-6.283185307</v>
      </c>
      <c r="DO164" s="141">
        <f t="shared" si="112"/>
        <v>0</v>
      </c>
      <c r="DP164" s="122">
        <f t="shared" si="113"/>
        <v>0</v>
      </c>
      <c r="DQ164" s="142">
        <f t="shared" ref="DQ164:DS164" si="2795">POWER(AH164,DQ$2)</f>
        <v>35.21769887</v>
      </c>
      <c r="DR164" s="142">
        <f t="shared" si="2795"/>
        <v>27767.58493</v>
      </c>
      <c r="DS164" s="142">
        <f t="shared" si="2795"/>
        <v>2037837.949</v>
      </c>
      <c r="DT164" s="130">
        <f t="shared" si="115"/>
        <v>1992823014309</v>
      </c>
      <c r="DU164" s="143">
        <f t="shared" si="116"/>
        <v>-35870814257560</v>
      </c>
      <c r="DV164" s="143">
        <f t="shared" si="117"/>
        <v>0</v>
      </c>
      <c r="DW164" s="143">
        <f t="shared" si="118"/>
        <v>3.141592654</v>
      </c>
      <c r="DX164" s="124">
        <f t="shared" si="119"/>
        <v>35870814257560</v>
      </c>
      <c r="DY164" s="140">
        <f t="shared" si="120"/>
        <v>0</v>
      </c>
      <c r="DZ164" s="141">
        <f t="shared" si="121"/>
        <v>0</v>
      </c>
      <c r="EA164" s="141">
        <f t="shared" si="122"/>
        <v>0</v>
      </c>
      <c r="EB164" s="122">
        <f t="shared" si="123"/>
        <v>0</v>
      </c>
      <c r="EC164" s="142">
        <f t="shared" si="124"/>
        <v>4152783507386</v>
      </c>
      <c r="ED164" s="130">
        <f t="shared" si="125"/>
        <v>4152783507386</v>
      </c>
      <c r="EE164" s="143">
        <f t="shared" si="126"/>
        <v>112125154699415</v>
      </c>
      <c r="EF164" s="143">
        <f t="shared" si="127"/>
        <v>0</v>
      </c>
      <c r="EG164" s="143">
        <f t="shared" si="128"/>
        <v>0</v>
      </c>
      <c r="EH164" s="124">
        <f t="shared" si="129"/>
        <v>112125154699415</v>
      </c>
      <c r="EI164" s="144">
        <f t="shared" ref="EI164:EJ164" si="2796">CK164+CU164+DG164+DU164+EE164</f>
        <v>-10697558078320</v>
      </c>
      <c r="EJ164" s="144">
        <f t="shared" si="2796"/>
        <v>0.01053142236</v>
      </c>
      <c r="EK164" s="144">
        <f t="shared" si="131"/>
        <v>3.141592654</v>
      </c>
      <c r="EL164" s="145">
        <f t="shared" si="132"/>
        <v>10697558078320</v>
      </c>
      <c r="EM164" s="140">
        <f t="shared" si="133"/>
        <v>1.570796327</v>
      </c>
      <c r="EN164" s="141">
        <f t="shared" si="134"/>
        <v>1.570796327</v>
      </c>
      <c r="EO164" s="141">
        <f t="shared" si="135"/>
        <v>1.570796327</v>
      </c>
      <c r="EP164" s="122">
        <f t="shared" si="136"/>
        <v>1.570796327</v>
      </c>
      <c r="EQ164" s="142">
        <f t="shared" si="137"/>
        <v>3270712.167</v>
      </c>
      <c r="ER164" s="130">
        <f t="shared" si="138"/>
        <v>3270712.167</v>
      </c>
      <c r="ES164" s="143">
        <f t="shared" si="139"/>
        <v>0.000000008587999847</v>
      </c>
      <c r="ET164" s="143">
        <f t="shared" si="140"/>
        <v>16995118.95</v>
      </c>
      <c r="EU164" s="143">
        <f t="shared" si="141"/>
        <v>1.570796327</v>
      </c>
      <c r="EV164" s="124">
        <f t="shared" si="142"/>
        <v>16995118.95</v>
      </c>
      <c r="EW164" s="144">
        <f t="shared" ref="EW164:EX164" si="2797">BY164+ES164</f>
        <v>-46133070.57</v>
      </c>
      <c r="EX164" s="144">
        <f t="shared" si="2797"/>
        <v>16995118.95</v>
      </c>
      <c r="EY164" s="144">
        <f t="shared" si="144"/>
        <v>2.788626609</v>
      </c>
      <c r="EZ164" s="145">
        <f t="shared" si="145"/>
        <v>49163952.94</v>
      </c>
      <c r="FA164" s="140">
        <f t="shared" si="146"/>
        <v>0.9295422031</v>
      </c>
      <c r="FB164" s="141">
        <f t="shared" si="147"/>
        <v>0.9295422031</v>
      </c>
      <c r="FC164" s="141">
        <f t="shared" si="148"/>
        <v>0.9295422031</v>
      </c>
      <c r="FD164" s="122">
        <f t="shared" si="149"/>
        <v>0.9295422031</v>
      </c>
      <c r="FE164" s="142">
        <f t="shared" si="150"/>
        <v>366.3382486</v>
      </c>
      <c r="FF164" s="130">
        <f t="shared" si="151"/>
        <v>366.3382486</v>
      </c>
      <c r="FG164" s="143">
        <f t="shared" si="152"/>
        <v>57.9782015</v>
      </c>
      <c r="FH164" s="143">
        <f t="shared" si="153"/>
        <v>77.66723494</v>
      </c>
      <c r="FI164" s="143">
        <f t="shared" si="154"/>
        <v>0.9295422031</v>
      </c>
      <c r="FJ164" s="124">
        <f t="shared" si="155"/>
        <v>96.92095352</v>
      </c>
      <c r="FK164" s="140">
        <f t="shared" si="156"/>
        <v>-6.283185307</v>
      </c>
      <c r="FL164" s="141">
        <f t="shared" si="157"/>
        <v>-6.283185307</v>
      </c>
      <c r="FM164" s="141">
        <f t="shared" si="158"/>
        <v>0</v>
      </c>
      <c r="FN164" s="122">
        <f t="shared" si="159"/>
        <v>0</v>
      </c>
      <c r="FO164" s="142">
        <f t="shared" si="160"/>
        <v>1240.286314</v>
      </c>
      <c r="FP164" s="130">
        <f t="shared" si="161"/>
        <v>1240.286314</v>
      </c>
      <c r="FQ164" s="143">
        <f t="shared" si="162"/>
        <v>-1240.286314</v>
      </c>
      <c r="FR164" s="143">
        <f t="shared" si="163"/>
        <v>0</v>
      </c>
      <c r="FS164" s="143">
        <f t="shared" si="164"/>
        <v>3.141592654</v>
      </c>
      <c r="FT164" s="124">
        <f t="shared" si="165"/>
        <v>1240.286314</v>
      </c>
      <c r="FU164" s="144">
        <f t="shared" si="166"/>
        <v>-84543.04109</v>
      </c>
      <c r="FV164" s="144">
        <f t="shared" si="167"/>
        <v>0</v>
      </c>
      <c r="FW164" s="144">
        <f t="shared" si="168"/>
        <v>-3.141592654</v>
      </c>
      <c r="FX164" s="145">
        <f t="shared" si="169"/>
        <v>84543.04109</v>
      </c>
      <c r="FY164" s="140">
        <f t="shared" si="170"/>
        <v>-3.141592654</v>
      </c>
      <c r="FZ164" s="140">
        <f t="shared" si="171"/>
        <v>-0.9295422031</v>
      </c>
      <c r="GA164" s="141">
        <f t="shared" si="172"/>
        <v>-4.071134857</v>
      </c>
      <c r="GB164" s="141">
        <f t="shared" si="173"/>
        <v>-4.071134857</v>
      </c>
      <c r="GC164" s="122">
        <f t="shared" si="174"/>
        <v>2.21205045</v>
      </c>
      <c r="GD164" s="142">
        <f t="shared" si="175"/>
        <v>84543.04109</v>
      </c>
      <c r="GE164" s="142">
        <f t="shared" si="176"/>
        <v>0.01031768636</v>
      </c>
      <c r="GF164" s="130">
        <f t="shared" si="177"/>
        <v>872.2885817</v>
      </c>
      <c r="GG164" s="143">
        <f t="shared" si="178"/>
        <v>-57.9782015</v>
      </c>
      <c r="GH164" s="143">
        <f t="shared" si="179"/>
        <v>77.66723494</v>
      </c>
      <c r="GI164" s="143">
        <f t="shared" si="180"/>
        <v>2.21205045</v>
      </c>
      <c r="GJ164" s="124">
        <f t="shared" si="181"/>
        <v>96.92095352</v>
      </c>
      <c r="GK164" s="146">
        <f t="shared" si="182"/>
        <v>-0.5</v>
      </c>
      <c r="GL164" s="127">
        <f t="shared" si="183"/>
        <v>-0.8660254038</v>
      </c>
      <c r="GM164" s="146">
        <f t="shared" si="184"/>
        <v>-2.094395102</v>
      </c>
      <c r="GN164" s="127">
        <f t="shared" si="185"/>
        <v>1</v>
      </c>
      <c r="GO164" s="147">
        <f t="shared" si="186"/>
        <v>-0.5</v>
      </c>
      <c r="GP164" s="128">
        <f t="shared" si="187"/>
        <v>0.8660254038</v>
      </c>
      <c r="GQ164" s="147">
        <f t="shared" si="188"/>
        <v>2.094395102</v>
      </c>
      <c r="GR164" s="128">
        <f t="shared" si="189"/>
        <v>1</v>
      </c>
      <c r="GS164" s="140">
        <f t="shared" si="190"/>
        <v>-2.094395102</v>
      </c>
      <c r="GT164" s="140">
        <f t="shared" si="191"/>
        <v>0.9295422031</v>
      </c>
      <c r="GU164" s="141">
        <f t="shared" si="192"/>
        <v>-1.164852899</v>
      </c>
      <c r="GV164" s="141">
        <f t="shared" si="193"/>
        <v>-1.164852899</v>
      </c>
      <c r="GW164" s="122">
        <f t="shared" si="194"/>
        <v>-1.164852899</v>
      </c>
      <c r="GX164" s="142">
        <f t="shared" si="195"/>
        <v>1</v>
      </c>
      <c r="GY164" s="142">
        <f t="shared" si="196"/>
        <v>96.92095352</v>
      </c>
      <c r="GZ164" s="130">
        <f t="shared" si="197"/>
        <v>96.92095352</v>
      </c>
      <c r="HA164" s="143">
        <f t="shared" si="198"/>
        <v>38.27269774</v>
      </c>
      <c r="HB164" s="143">
        <f t="shared" si="199"/>
        <v>-89.04421284</v>
      </c>
      <c r="HC164" s="143">
        <f t="shared" si="200"/>
        <v>-1.164852899</v>
      </c>
      <c r="HD164" s="124">
        <f t="shared" si="201"/>
        <v>96.92095352</v>
      </c>
      <c r="HE164" s="140">
        <f t="shared" si="202"/>
        <v>2.094395102</v>
      </c>
      <c r="HF164" s="140">
        <f t="shared" si="203"/>
        <v>2.21205045</v>
      </c>
      <c r="HG164" s="141">
        <f t="shared" si="204"/>
        <v>4.306445553</v>
      </c>
      <c r="HH164" s="141">
        <f t="shared" si="205"/>
        <v>4.306445553</v>
      </c>
      <c r="HI164" s="122">
        <f t="shared" si="206"/>
        <v>-1.976739754</v>
      </c>
      <c r="HJ164" s="142">
        <f t="shared" si="207"/>
        <v>1</v>
      </c>
      <c r="HK164" s="142">
        <f t="shared" si="208"/>
        <v>96.92095352</v>
      </c>
      <c r="HL164" s="130">
        <f t="shared" si="209"/>
        <v>96.92095352</v>
      </c>
      <c r="HM164" s="143">
        <f t="shared" si="210"/>
        <v>-38.27269774</v>
      </c>
      <c r="HN164" s="143">
        <f t="shared" si="211"/>
        <v>-89.04421284</v>
      </c>
      <c r="HO164" s="143">
        <f t="shared" si="212"/>
        <v>-1.976739754</v>
      </c>
      <c r="HP164" s="124">
        <f t="shared" si="213"/>
        <v>96.92095352</v>
      </c>
      <c r="HQ164" s="140">
        <f t="shared" si="214"/>
        <v>2.094395102</v>
      </c>
      <c r="HR164" s="140">
        <f t="shared" si="215"/>
        <v>0.9295422031</v>
      </c>
      <c r="HS164" s="141">
        <f t="shared" si="216"/>
        <v>3.023937306</v>
      </c>
      <c r="HT164" s="141">
        <f t="shared" si="217"/>
        <v>3.023937306</v>
      </c>
      <c r="HU164" s="122">
        <f t="shared" si="218"/>
        <v>3.023937306</v>
      </c>
      <c r="HV164" s="142">
        <f t="shared" si="219"/>
        <v>1</v>
      </c>
      <c r="HW164" s="142">
        <f t="shared" si="220"/>
        <v>96.92095352</v>
      </c>
      <c r="HX164" s="130">
        <f t="shared" si="221"/>
        <v>96.92095352</v>
      </c>
      <c r="HY164" s="143">
        <f t="shared" si="222"/>
        <v>-96.25089925</v>
      </c>
      <c r="HZ164" s="143">
        <f t="shared" si="223"/>
        <v>11.3769779</v>
      </c>
      <c r="IA164" s="143">
        <f t="shared" si="224"/>
        <v>3.023937306</v>
      </c>
      <c r="IB164" s="124">
        <f t="shared" si="225"/>
        <v>96.92095352</v>
      </c>
      <c r="IC164" s="140">
        <f t="shared" si="226"/>
        <v>-2.094395102</v>
      </c>
      <c r="ID164" s="140">
        <f t="shared" si="227"/>
        <v>2.21205045</v>
      </c>
      <c r="IE164" s="141">
        <f t="shared" si="228"/>
        <v>0.1176553481</v>
      </c>
      <c r="IF164" s="141">
        <f t="shared" si="229"/>
        <v>0.1176553481</v>
      </c>
      <c r="IG164" s="122">
        <f t="shared" si="230"/>
        <v>0.1176553481</v>
      </c>
      <c r="IH164" s="142">
        <f t="shared" si="231"/>
        <v>1</v>
      </c>
      <c r="II164" s="142">
        <f t="shared" si="232"/>
        <v>96.92095352</v>
      </c>
      <c r="IJ164" s="130">
        <f t="shared" si="233"/>
        <v>96.92095352</v>
      </c>
      <c r="IK164" s="143">
        <f t="shared" si="234"/>
        <v>96.25089925</v>
      </c>
      <c r="IL164" s="143">
        <f t="shared" si="235"/>
        <v>11.3769779</v>
      </c>
      <c r="IM164" s="143">
        <f t="shared" si="236"/>
        <v>0.1176553481</v>
      </c>
      <c r="IN164" s="124">
        <f t="shared" si="237"/>
        <v>96.92095352</v>
      </c>
    </row>
    <row r="165" ht="12.75" customHeight="1">
      <c r="A165" s="129">
        <f>'Cortez Cubic'!AP165</f>
        <v>-0.2187762226</v>
      </c>
      <c r="B165" s="129">
        <f>'Cortez Cubic'!AQ165</f>
        <v>12.13412938</v>
      </c>
      <c r="C165" s="129">
        <f>'Cortez Cubic'!AR165</f>
        <v>24211.20065</v>
      </c>
      <c r="D165" s="129">
        <f>'Cortez Cubic'!AS165</f>
        <v>-3371235.041</v>
      </c>
      <c r="E165" s="129">
        <f t="shared" ref="E165:H165" si="2798">0</f>
        <v>0</v>
      </c>
      <c r="F165" s="129">
        <f t="shared" si="2798"/>
        <v>0</v>
      </c>
      <c r="G165" s="129">
        <f t="shared" si="2798"/>
        <v>0</v>
      </c>
      <c r="H165" s="129">
        <f t="shared" si="2798"/>
        <v>0</v>
      </c>
      <c r="I165" s="110">
        <f>'Cortez Cubic'!I165</f>
        <v>159</v>
      </c>
      <c r="J165" s="130">
        <f t="shared" si="28"/>
        <v>167.8604997</v>
      </c>
      <c r="K165" s="131">
        <f t="shared" si="29"/>
        <v>0</v>
      </c>
      <c r="L165" s="131">
        <f t="shared" si="30"/>
        <v>1</v>
      </c>
      <c r="M165" s="132">
        <f t="shared" si="31"/>
        <v>-8.860499687</v>
      </c>
      <c r="N165" s="133">
        <f t="shared" si="32"/>
        <v>84.0932827</v>
      </c>
      <c r="O165" s="134">
        <f t="shared" si="33"/>
        <v>251.9537824</v>
      </c>
      <c r="P165" s="134">
        <f t="shared" si="34"/>
        <v>0</v>
      </c>
      <c r="Q165" s="135">
        <f t="shared" si="35"/>
        <v>167.8604997</v>
      </c>
      <c r="R165" s="135">
        <f t="shared" si="36"/>
        <v>0</v>
      </c>
      <c r="S165" s="136">
        <f t="shared" si="37"/>
        <v>-364.350625</v>
      </c>
      <c r="T165" s="136">
        <f t="shared" si="38"/>
        <v>0</v>
      </c>
      <c r="U165" s="137">
        <f t="shared" ref="U165:X165" si="2799">ATAN2(A165,E165)</f>
        <v>3.141592654</v>
      </c>
      <c r="V165" s="137">
        <f t="shared" si="2799"/>
        <v>0</v>
      </c>
      <c r="W165" s="137">
        <f t="shared" si="2799"/>
        <v>0</v>
      </c>
      <c r="X165" s="137">
        <f t="shared" si="2799"/>
        <v>3.141592654</v>
      </c>
      <c r="Y165" s="137">
        <f t="shared" ref="Y165:AB165" si="2800">SQRT(POWER(A165,2)+POWER(E165,2))</f>
        <v>0.2187762226</v>
      </c>
      <c r="Z165" s="137">
        <f t="shared" si="2800"/>
        <v>12.13412938</v>
      </c>
      <c r="AA165" s="137">
        <f t="shared" si="2800"/>
        <v>24211.20065</v>
      </c>
      <c r="AB165" s="137">
        <f t="shared" si="2800"/>
        <v>3371235.041</v>
      </c>
      <c r="AC165" s="138">
        <f t="shared" ref="AC165:AF165" si="2801">U165-$U165</f>
        <v>0</v>
      </c>
      <c r="AD165" s="138">
        <f t="shared" si="2801"/>
        <v>-3.141592654</v>
      </c>
      <c r="AE165" s="138">
        <f t="shared" si="2801"/>
        <v>-3.141592654</v>
      </c>
      <c r="AF165" s="138">
        <f t="shared" si="2801"/>
        <v>0</v>
      </c>
      <c r="AG165" s="138">
        <f t="shared" ref="AG165:AJ165" si="2802">Y165/$Y165</f>
        <v>1</v>
      </c>
      <c r="AH165" s="138">
        <f t="shared" si="2802"/>
        <v>55.46365703</v>
      </c>
      <c r="AI165" s="138">
        <f t="shared" si="2802"/>
        <v>110666.5083</v>
      </c>
      <c r="AJ165" s="138">
        <f t="shared" si="2802"/>
        <v>15409512.98</v>
      </c>
      <c r="AK165" s="139">
        <f t="shared" ref="AK165:AN165" si="2803">AG165*COS(AC165)</f>
        <v>1</v>
      </c>
      <c r="AL165" s="139">
        <f t="shared" si="2803"/>
        <v>-55.46365703</v>
      </c>
      <c r="AM165" s="139">
        <f t="shared" si="2803"/>
        <v>-110666.5083</v>
      </c>
      <c r="AN165" s="139">
        <f t="shared" si="2803"/>
        <v>15409512.98</v>
      </c>
      <c r="AO165" s="129">
        <f t="shared" ref="AO165:AR165" si="2804">AG165*SIN(AC165)</f>
        <v>0</v>
      </c>
      <c r="AP165" s="129">
        <f t="shared" si="2804"/>
        <v>0</v>
      </c>
      <c r="AQ165" s="129">
        <f t="shared" si="2804"/>
        <v>0</v>
      </c>
      <c r="AR165" s="129">
        <f t="shared" si="2804"/>
        <v>0</v>
      </c>
      <c r="AS165" s="140">
        <f t="shared" si="45"/>
        <v>-9.424777961</v>
      </c>
      <c r="AT165" s="141">
        <f t="shared" si="46"/>
        <v>-9.424777961</v>
      </c>
      <c r="AU165" s="141">
        <f t="shared" si="47"/>
        <v>-3.141592654</v>
      </c>
      <c r="AV165" s="122">
        <f t="shared" si="48"/>
        <v>3.141592654</v>
      </c>
      <c r="AW165" s="142">
        <f t="shared" si="49"/>
        <v>170618.2586</v>
      </c>
      <c r="AX165" s="130">
        <f t="shared" si="50"/>
        <v>170618.2586</v>
      </c>
      <c r="AY165" s="143">
        <f t="shared" si="51"/>
        <v>341236.5171</v>
      </c>
      <c r="AZ165" s="143">
        <f t="shared" si="52"/>
        <v>0</v>
      </c>
      <c r="BA165" s="143">
        <f t="shared" si="53"/>
        <v>0</v>
      </c>
      <c r="BB165" s="124">
        <f t="shared" si="54"/>
        <v>341236.5171</v>
      </c>
      <c r="BC165" s="140">
        <f t="shared" ref="BC165:BD165" si="2805">BC$2*AD165</f>
        <v>-3.141592654</v>
      </c>
      <c r="BD165" s="140">
        <f t="shared" si="2805"/>
        <v>-3.141592654</v>
      </c>
      <c r="BE165" s="141">
        <f t="shared" si="56"/>
        <v>-6.283185307</v>
      </c>
      <c r="BF165" s="141">
        <f t="shared" si="57"/>
        <v>0</v>
      </c>
      <c r="BG165" s="122">
        <f t="shared" si="58"/>
        <v>0</v>
      </c>
      <c r="BH165" s="142">
        <f t="shared" ref="BH165:BI165" si="2806">POWER(AH165,BH$2)</f>
        <v>55.46365703</v>
      </c>
      <c r="BI165" s="142">
        <f t="shared" si="2806"/>
        <v>110666.5083</v>
      </c>
      <c r="BJ165" s="130">
        <f t="shared" si="60"/>
        <v>6137969.259</v>
      </c>
      <c r="BK165" s="143">
        <f t="shared" si="61"/>
        <v>55241723.33</v>
      </c>
      <c r="BL165" s="143">
        <f t="shared" si="62"/>
        <v>0</v>
      </c>
      <c r="BM165" s="143">
        <f t="shared" si="63"/>
        <v>0</v>
      </c>
      <c r="BN165" s="124">
        <f t="shared" si="64"/>
        <v>55241723.33</v>
      </c>
      <c r="BO165" s="140">
        <f t="shared" si="65"/>
        <v>0</v>
      </c>
      <c r="BP165" s="141">
        <f t="shared" si="66"/>
        <v>0</v>
      </c>
      <c r="BQ165" s="141">
        <f t="shared" si="67"/>
        <v>0</v>
      </c>
      <c r="BR165" s="122">
        <f t="shared" si="68"/>
        <v>0</v>
      </c>
      <c r="BS165" s="142">
        <f t="shared" si="69"/>
        <v>15409512.98</v>
      </c>
      <c r="BT165" s="130">
        <f t="shared" si="70"/>
        <v>15409512.98</v>
      </c>
      <c r="BU165" s="143">
        <f t="shared" si="71"/>
        <v>-416056850.4</v>
      </c>
      <c r="BV165" s="143">
        <f t="shared" si="72"/>
        <v>0</v>
      </c>
      <c r="BW165" s="143">
        <f t="shared" si="73"/>
        <v>3.141592654</v>
      </c>
      <c r="BX165" s="124">
        <f t="shared" si="74"/>
        <v>416056850.4</v>
      </c>
      <c r="BY165" s="144">
        <f t="shared" ref="BY165:BZ165" si="2807">AY165+BK165+BU165</f>
        <v>-360473890.6</v>
      </c>
      <c r="BZ165" s="144">
        <f t="shared" si="2807"/>
        <v>0</v>
      </c>
      <c r="CA165" s="144">
        <f t="shared" si="76"/>
        <v>-3.141592654</v>
      </c>
      <c r="CB165" s="145">
        <f t="shared" si="77"/>
        <v>360473890.6</v>
      </c>
      <c r="CC165" s="140">
        <f t="shared" ref="CC165:CD165" si="2808">CC$2*AD165</f>
        <v>-6.283185307</v>
      </c>
      <c r="CD165" s="140">
        <f t="shared" si="2808"/>
        <v>-6.283185307</v>
      </c>
      <c r="CE165" s="141">
        <f t="shared" si="79"/>
        <v>-12.56637061</v>
      </c>
      <c r="CF165" s="141">
        <f t="shared" si="80"/>
        <v>0</v>
      </c>
      <c r="CG165" s="122">
        <f t="shared" si="81"/>
        <v>0</v>
      </c>
      <c r="CH165" s="142">
        <f t="shared" ref="CH165:CI165" si="2809">POWER(AH165,CH$2)</f>
        <v>3076.217251</v>
      </c>
      <c r="CI165" s="142">
        <f t="shared" si="2809"/>
        <v>12247076051</v>
      </c>
      <c r="CJ165" s="130">
        <f t="shared" si="83"/>
        <v>37674666623894</v>
      </c>
      <c r="CK165" s="143">
        <f t="shared" si="84"/>
        <v>-37674666623894</v>
      </c>
      <c r="CL165" s="143">
        <f t="shared" si="85"/>
        <v>0</v>
      </c>
      <c r="CM165" s="143">
        <f t="shared" si="86"/>
        <v>3.141592654</v>
      </c>
      <c r="CN165" s="124">
        <f t="shared" si="87"/>
        <v>37674666623894</v>
      </c>
      <c r="CO165" s="140">
        <f t="shared" si="88"/>
        <v>-9.424777961</v>
      </c>
      <c r="CP165" s="141">
        <f t="shared" si="89"/>
        <v>-9.424777961</v>
      </c>
      <c r="CQ165" s="141">
        <f t="shared" si="90"/>
        <v>-3.141592654</v>
      </c>
      <c r="CR165" s="122">
        <f t="shared" si="91"/>
        <v>3.141592654</v>
      </c>
      <c r="CS165" s="142">
        <f t="shared" si="92"/>
        <v>1.35534E+15</v>
      </c>
      <c r="CT165" s="130">
        <f t="shared" si="93"/>
        <v>1.35534E+15</v>
      </c>
      <c r="CU165" s="143">
        <f t="shared" si="94"/>
        <v>-5.42136E+15</v>
      </c>
      <c r="CV165" s="143">
        <f t="shared" si="95"/>
        <v>0.663925677</v>
      </c>
      <c r="CW165" s="143">
        <f t="shared" si="96"/>
        <v>3.141592654</v>
      </c>
      <c r="CX165" s="124">
        <f t="shared" si="97"/>
        <v>5.42136E+15</v>
      </c>
      <c r="CY165" s="140">
        <f t="shared" si="98"/>
        <v>-9.424777961</v>
      </c>
      <c r="CZ165" s="140">
        <f t="shared" si="99"/>
        <v>0</v>
      </c>
      <c r="DA165" s="141">
        <f t="shared" si="100"/>
        <v>-9.424777961</v>
      </c>
      <c r="DB165" s="141">
        <f t="shared" si="101"/>
        <v>-3.141592654</v>
      </c>
      <c r="DC165" s="122">
        <f t="shared" si="102"/>
        <v>3.141592654</v>
      </c>
      <c r="DD165" s="142">
        <f t="shared" si="103"/>
        <v>170618.2586</v>
      </c>
      <c r="DE165" s="142">
        <f t="shared" si="104"/>
        <v>15409512.98</v>
      </c>
      <c r="DF165" s="130">
        <f t="shared" si="105"/>
        <v>2629144269536</v>
      </c>
      <c r="DG165" s="143">
        <f t="shared" si="106"/>
        <v>-10516577078145</v>
      </c>
      <c r="DH165" s="143">
        <f t="shared" si="107"/>
        <v>0.001287909246</v>
      </c>
      <c r="DI165" s="143">
        <f t="shared" si="108"/>
        <v>3.141592654</v>
      </c>
      <c r="DJ165" s="124">
        <f t="shared" si="109"/>
        <v>10516577078145</v>
      </c>
      <c r="DK165" s="140">
        <f t="shared" ref="DK165:DM165" si="2810">DK$2*AD165</f>
        <v>-3.141592654</v>
      </c>
      <c r="DL165" s="140">
        <f t="shared" si="2810"/>
        <v>-3.141592654</v>
      </c>
      <c r="DM165" s="140">
        <f t="shared" si="2810"/>
        <v>0</v>
      </c>
      <c r="DN165" s="141">
        <f t="shared" si="111"/>
        <v>-6.283185307</v>
      </c>
      <c r="DO165" s="141">
        <f t="shared" si="112"/>
        <v>0</v>
      </c>
      <c r="DP165" s="122">
        <f t="shared" si="113"/>
        <v>0</v>
      </c>
      <c r="DQ165" s="142">
        <f t="shared" ref="DQ165:DS165" si="2811">POWER(AH165,DQ$2)</f>
        <v>55.46365703</v>
      </c>
      <c r="DR165" s="142">
        <f t="shared" si="2811"/>
        <v>110666.5083</v>
      </c>
      <c r="DS165" s="142">
        <f t="shared" si="2811"/>
        <v>15409512.98</v>
      </c>
      <c r="DT165" s="130">
        <f t="shared" si="115"/>
        <v>94583116954331</v>
      </c>
      <c r="DU165" s="143">
        <f t="shared" si="116"/>
        <v>-1.7025E+15</v>
      </c>
      <c r="DV165" s="143">
        <f t="shared" si="117"/>
        <v>0</v>
      </c>
      <c r="DW165" s="143">
        <f t="shared" si="118"/>
        <v>3.141592654</v>
      </c>
      <c r="DX165" s="124">
        <f t="shared" si="119"/>
        <v>1.7025E+15</v>
      </c>
      <c r="DY165" s="140">
        <f t="shared" si="120"/>
        <v>0</v>
      </c>
      <c r="DZ165" s="141">
        <f t="shared" si="121"/>
        <v>0</v>
      </c>
      <c r="EA165" s="141">
        <f t="shared" si="122"/>
        <v>0</v>
      </c>
      <c r="EB165" s="122">
        <f t="shared" si="123"/>
        <v>0</v>
      </c>
      <c r="EC165" s="142">
        <f t="shared" si="124"/>
        <v>237453090218534</v>
      </c>
      <c r="ED165" s="130">
        <f t="shared" si="125"/>
        <v>237453090218534</v>
      </c>
      <c r="EE165" s="143">
        <f t="shared" si="126"/>
        <v>6.41123E+15</v>
      </c>
      <c r="EF165" s="143">
        <f t="shared" si="127"/>
        <v>0</v>
      </c>
      <c r="EG165" s="143">
        <f t="shared" si="128"/>
        <v>0</v>
      </c>
      <c r="EH165" s="124">
        <f t="shared" si="129"/>
        <v>6.41123E+15</v>
      </c>
      <c r="EI165" s="144">
        <f t="shared" ref="EI165:EJ165" si="2812">CK165+CU165+DG165+DU165+EE165</f>
        <v>-760818485159378</v>
      </c>
      <c r="EJ165" s="144">
        <f t="shared" si="2812"/>
        <v>0.6652135863</v>
      </c>
      <c r="EK165" s="144">
        <f t="shared" si="131"/>
        <v>3.141592654</v>
      </c>
      <c r="EL165" s="145">
        <f t="shared" si="132"/>
        <v>760818485159378</v>
      </c>
      <c r="EM165" s="140">
        <f t="shared" si="133"/>
        <v>1.570796327</v>
      </c>
      <c r="EN165" s="141">
        <f t="shared" si="134"/>
        <v>1.570796327</v>
      </c>
      <c r="EO165" s="141">
        <f t="shared" si="135"/>
        <v>1.570796327</v>
      </c>
      <c r="EP165" s="122">
        <f t="shared" si="136"/>
        <v>1.570796327</v>
      </c>
      <c r="EQ165" s="142">
        <f t="shared" si="137"/>
        <v>27582938.3</v>
      </c>
      <c r="ER165" s="130">
        <f t="shared" si="138"/>
        <v>27582938.3</v>
      </c>
      <c r="ES165" s="143">
        <f t="shared" si="139"/>
        <v>0.00000007242528776</v>
      </c>
      <c r="ET165" s="143">
        <f t="shared" si="140"/>
        <v>143325151.7</v>
      </c>
      <c r="EU165" s="143">
        <f t="shared" si="141"/>
        <v>1.570796327</v>
      </c>
      <c r="EV165" s="124">
        <f t="shared" si="142"/>
        <v>143325151.7</v>
      </c>
      <c r="EW165" s="144">
        <f t="shared" ref="EW165:EX165" si="2813">BY165+ES165</f>
        <v>-360473890.6</v>
      </c>
      <c r="EX165" s="144">
        <f t="shared" si="2813"/>
        <v>143325151.7</v>
      </c>
      <c r="EY165" s="144">
        <f t="shared" si="144"/>
        <v>2.763155197</v>
      </c>
      <c r="EZ165" s="145">
        <f t="shared" si="145"/>
        <v>387922060.3</v>
      </c>
      <c r="FA165" s="140">
        <f t="shared" si="146"/>
        <v>0.9210517325</v>
      </c>
      <c r="FB165" s="141">
        <f t="shared" si="147"/>
        <v>0.9210517325</v>
      </c>
      <c r="FC165" s="141">
        <f t="shared" si="148"/>
        <v>0.9210517325</v>
      </c>
      <c r="FD165" s="122">
        <f t="shared" si="149"/>
        <v>0.9210517325</v>
      </c>
      <c r="FE165" s="142">
        <f t="shared" si="150"/>
        <v>729.3144626</v>
      </c>
      <c r="FF165" s="130">
        <f t="shared" si="151"/>
        <v>729.3144626</v>
      </c>
      <c r="FG165" s="143">
        <f t="shared" si="152"/>
        <v>116.7329484</v>
      </c>
      <c r="FH165" s="143">
        <f t="shared" si="153"/>
        <v>153.6361181</v>
      </c>
      <c r="FI165" s="143">
        <f t="shared" si="154"/>
        <v>0.9210517325</v>
      </c>
      <c r="FJ165" s="124">
        <f t="shared" si="155"/>
        <v>192.9524242</v>
      </c>
      <c r="FK165" s="140">
        <f t="shared" si="156"/>
        <v>-6.283185307</v>
      </c>
      <c r="FL165" s="141">
        <f t="shared" si="157"/>
        <v>-6.283185307</v>
      </c>
      <c r="FM165" s="141">
        <f t="shared" si="158"/>
        <v>0</v>
      </c>
      <c r="FN165" s="122">
        <f t="shared" si="159"/>
        <v>0</v>
      </c>
      <c r="FO165" s="142">
        <f t="shared" si="160"/>
        <v>3076.217251</v>
      </c>
      <c r="FP165" s="130">
        <f t="shared" si="161"/>
        <v>3076.217251</v>
      </c>
      <c r="FQ165" s="143">
        <f t="shared" si="162"/>
        <v>-3076.217251</v>
      </c>
      <c r="FR165" s="143">
        <f t="shared" si="163"/>
        <v>0</v>
      </c>
      <c r="FS165" s="143">
        <f t="shared" si="164"/>
        <v>3.141592654</v>
      </c>
      <c r="FT165" s="124">
        <f t="shared" si="165"/>
        <v>3076.217251</v>
      </c>
      <c r="FU165" s="144">
        <f t="shared" si="166"/>
        <v>-335075.742</v>
      </c>
      <c r="FV165" s="144">
        <f t="shared" si="167"/>
        <v>0</v>
      </c>
      <c r="FW165" s="144">
        <f t="shared" si="168"/>
        <v>-3.141592654</v>
      </c>
      <c r="FX165" s="145">
        <f t="shared" si="169"/>
        <v>335075.742</v>
      </c>
      <c r="FY165" s="140">
        <f t="shared" si="170"/>
        <v>-3.141592654</v>
      </c>
      <c r="FZ165" s="140">
        <f t="shared" si="171"/>
        <v>-0.9210517325</v>
      </c>
      <c r="GA165" s="141">
        <f t="shared" si="172"/>
        <v>-4.062644386</v>
      </c>
      <c r="GB165" s="141">
        <f t="shared" si="173"/>
        <v>-4.062644386</v>
      </c>
      <c r="GC165" s="122">
        <f t="shared" si="174"/>
        <v>2.220540921</v>
      </c>
      <c r="GD165" s="142">
        <f t="shared" si="175"/>
        <v>335075.742</v>
      </c>
      <c r="GE165" s="142">
        <f t="shared" si="176"/>
        <v>0.005182624702</v>
      </c>
      <c r="GF165" s="130">
        <f t="shared" si="177"/>
        <v>1736.571818</v>
      </c>
      <c r="GG165" s="143">
        <f t="shared" si="178"/>
        <v>-116.7329484</v>
      </c>
      <c r="GH165" s="143">
        <f t="shared" si="179"/>
        <v>153.6361181</v>
      </c>
      <c r="GI165" s="143">
        <f t="shared" si="180"/>
        <v>2.220540921</v>
      </c>
      <c r="GJ165" s="124">
        <f t="shared" si="181"/>
        <v>192.9524242</v>
      </c>
      <c r="GK165" s="146">
        <f t="shared" si="182"/>
        <v>-0.5</v>
      </c>
      <c r="GL165" s="127">
        <f t="shared" si="183"/>
        <v>-0.8660254038</v>
      </c>
      <c r="GM165" s="146">
        <f t="shared" si="184"/>
        <v>-2.094395102</v>
      </c>
      <c r="GN165" s="127">
        <f t="shared" si="185"/>
        <v>1</v>
      </c>
      <c r="GO165" s="147">
        <f t="shared" si="186"/>
        <v>-0.5</v>
      </c>
      <c r="GP165" s="128">
        <f t="shared" si="187"/>
        <v>0.8660254038</v>
      </c>
      <c r="GQ165" s="147">
        <f t="shared" si="188"/>
        <v>2.094395102</v>
      </c>
      <c r="GR165" s="128">
        <f t="shared" si="189"/>
        <v>1</v>
      </c>
      <c r="GS165" s="140">
        <f t="shared" si="190"/>
        <v>-2.094395102</v>
      </c>
      <c r="GT165" s="140">
        <f t="shared" si="191"/>
        <v>0.9210517325</v>
      </c>
      <c r="GU165" s="141">
        <f t="shared" si="192"/>
        <v>-1.17334337</v>
      </c>
      <c r="GV165" s="141">
        <f t="shared" si="193"/>
        <v>-1.17334337</v>
      </c>
      <c r="GW165" s="122">
        <f t="shared" si="194"/>
        <v>-1.17334337</v>
      </c>
      <c r="GX165" s="142">
        <f t="shared" si="195"/>
        <v>1</v>
      </c>
      <c r="GY165" s="142">
        <f t="shared" si="196"/>
        <v>192.9524242</v>
      </c>
      <c r="GZ165" s="130">
        <f t="shared" si="197"/>
        <v>192.9524242</v>
      </c>
      <c r="HA165" s="143">
        <f t="shared" si="198"/>
        <v>74.68630701</v>
      </c>
      <c r="HB165" s="143">
        <f t="shared" si="199"/>
        <v>-177.9117578</v>
      </c>
      <c r="HC165" s="143">
        <f t="shared" si="200"/>
        <v>-1.17334337</v>
      </c>
      <c r="HD165" s="124">
        <f t="shared" si="201"/>
        <v>192.9524242</v>
      </c>
      <c r="HE165" s="140">
        <f t="shared" si="202"/>
        <v>2.094395102</v>
      </c>
      <c r="HF165" s="140">
        <f t="shared" si="203"/>
        <v>2.220540921</v>
      </c>
      <c r="HG165" s="141">
        <f t="shared" si="204"/>
        <v>4.314936024</v>
      </c>
      <c r="HH165" s="141">
        <f t="shared" si="205"/>
        <v>4.314936024</v>
      </c>
      <c r="HI165" s="122">
        <f t="shared" si="206"/>
        <v>-1.968249284</v>
      </c>
      <c r="HJ165" s="142">
        <f t="shared" si="207"/>
        <v>1</v>
      </c>
      <c r="HK165" s="142">
        <f t="shared" si="208"/>
        <v>192.9524242</v>
      </c>
      <c r="HL165" s="130">
        <f t="shared" si="209"/>
        <v>192.9524242</v>
      </c>
      <c r="HM165" s="143">
        <f t="shared" si="210"/>
        <v>-74.68630701</v>
      </c>
      <c r="HN165" s="143">
        <f t="shared" si="211"/>
        <v>-177.9117578</v>
      </c>
      <c r="HO165" s="143">
        <f t="shared" si="212"/>
        <v>-1.968249284</v>
      </c>
      <c r="HP165" s="124">
        <f t="shared" si="213"/>
        <v>192.9524242</v>
      </c>
      <c r="HQ165" s="140">
        <f t="shared" si="214"/>
        <v>2.094395102</v>
      </c>
      <c r="HR165" s="140">
        <f t="shared" si="215"/>
        <v>0.9210517325</v>
      </c>
      <c r="HS165" s="141">
        <f t="shared" si="216"/>
        <v>3.015446835</v>
      </c>
      <c r="HT165" s="141">
        <f t="shared" si="217"/>
        <v>3.015446835</v>
      </c>
      <c r="HU165" s="122">
        <f t="shared" si="218"/>
        <v>3.015446835</v>
      </c>
      <c r="HV165" s="142">
        <f t="shared" si="219"/>
        <v>1</v>
      </c>
      <c r="HW165" s="142">
        <f t="shared" si="220"/>
        <v>192.9524242</v>
      </c>
      <c r="HX165" s="130">
        <f t="shared" si="221"/>
        <v>192.9524242</v>
      </c>
      <c r="HY165" s="143">
        <f t="shared" si="222"/>
        <v>-191.4192554</v>
      </c>
      <c r="HZ165" s="143">
        <f t="shared" si="223"/>
        <v>24.2756397</v>
      </c>
      <c r="IA165" s="143">
        <f t="shared" si="224"/>
        <v>3.015446835</v>
      </c>
      <c r="IB165" s="124">
        <f t="shared" si="225"/>
        <v>192.9524242</v>
      </c>
      <c r="IC165" s="140">
        <f t="shared" si="226"/>
        <v>-2.094395102</v>
      </c>
      <c r="ID165" s="140">
        <f t="shared" si="227"/>
        <v>2.220540921</v>
      </c>
      <c r="IE165" s="141">
        <f t="shared" si="228"/>
        <v>0.1261458187</v>
      </c>
      <c r="IF165" s="141">
        <f t="shared" si="229"/>
        <v>0.1261458187</v>
      </c>
      <c r="IG165" s="122">
        <f t="shared" si="230"/>
        <v>0.1261458187</v>
      </c>
      <c r="IH165" s="142">
        <f t="shared" si="231"/>
        <v>1</v>
      </c>
      <c r="II165" s="142">
        <f t="shared" si="232"/>
        <v>192.9524242</v>
      </c>
      <c r="IJ165" s="130">
        <f t="shared" si="233"/>
        <v>192.9524242</v>
      </c>
      <c r="IK165" s="143">
        <f t="shared" si="234"/>
        <v>191.4192554</v>
      </c>
      <c r="IL165" s="143">
        <f t="shared" si="235"/>
        <v>24.2756397</v>
      </c>
      <c r="IM165" s="143">
        <f t="shared" si="236"/>
        <v>0.1261458187</v>
      </c>
      <c r="IN165" s="124">
        <f t="shared" si="237"/>
        <v>192.9524242</v>
      </c>
    </row>
    <row r="166" ht="12.75" customHeight="1">
      <c r="A166" s="129">
        <f>'Cortez Cubic'!AP166</f>
        <v>-0.2187762226</v>
      </c>
      <c r="B166" s="129">
        <f>'Cortez Cubic'!AQ166</f>
        <v>-0.8731182672</v>
      </c>
      <c r="C166" s="129">
        <f>'Cortez Cubic'!AR166</f>
        <v>8923.660126</v>
      </c>
      <c r="D166" s="129">
        <f>'Cortez Cubic'!AS166</f>
        <v>-430793.9247</v>
      </c>
      <c r="E166" s="129">
        <f t="shared" ref="E166:H166" si="2814">0</f>
        <v>0</v>
      </c>
      <c r="F166" s="129">
        <f t="shared" si="2814"/>
        <v>0</v>
      </c>
      <c r="G166" s="129">
        <f t="shared" si="2814"/>
        <v>0</v>
      </c>
      <c r="H166" s="129">
        <f t="shared" si="2814"/>
        <v>0</v>
      </c>
      <c r="I166" s="110">
        <f>'Cortez Cubic'!I166</f>
        <v>61</v>
      </c>
      <c r="J166" s="130">
        <f t="shared" si="28"/>
        <v>51.98387765</v>
      </c>
      <c r="K166" s="131">
        <f t="shared" si="29"/>
        <v>0</v>
      </c>
      <c r="L166" s="131">
        <f t="shared" si="30"/>
        <v>1</v>
      </c>
      <c r="M166" s="132">
        <f t="shared" si="31"/>
        <v>9.016122354</v>
      </c>
      <c r="N166" s="133">
        <f t="shared" si="32"/>
        <v>116.6565265</v>
      </c>
      <c r="O166" s="134">
        <f t="shared" si="33"/>
        <v>168.6404041</v>
      </c>
      <c r="P166" s="134">
        <f t="shared" si="34"/>
        <v>0</v>
      </c>
      <c r="Q166" s="135">
        <f t="shared" si="35"/>
        <v>51.98387765</v>
      </c>
      <c r="R166" s="135">
        <f t="shared" si="36"/>
        <v>0</v>
      </c>
      <c r="S166" s="136">
        <f t="shared" si="37"/>
        <v>-224.6152012</v>
      </c>
      <c r="T166" s="136">
        <f t="shared" si="38"/>
        <v>0</v>
      </c>
      <c r="U166" s="137">
        <f t="shared" ref="U166:X166" si="2815">ATAN2(A166,E166)</f>
        <v>3.141592654</v>
      </c>
      <c r="V166" s="137">
        <f t="shared" si="2815"/>
        <v>3.141592654</v>
      </c>
      <c r="W166" s="137">
        <f t="shared" si="2815"/>
        <v>0</v>
      </c>
      <c r="X166" s="137">
        <f t="shared" si="2815"/>
        <v>3.141592654</v>
      </c>
      <c r="Y166" s="137">
        <f t="shared" ref="Y166:AB166" si="2816">SQRT(POWER(A166,2)+POWER(E166,2))</f>
        <v>0.2187762226</v>
      </c>
      <c r="Z166" s="137">
        <f t="shared" si="2816"/>
        <v>0.8731182672</v>
      </c>
      <c r="AA166" s="137">
        <f t="shared" si="2816"/>
        <v>8923.660126</v>
      </c>
      <c r="AB166" s="137">
        <f t="shared" si="2816"/>
        <v>430793.9247</v>
      </c>
      <c r="AC166" s="138">
        <f t="shared" ref="AC166:AF166" si="2817">U166-$U166</f>
        <v>0</v>
      </c>
      <c r="AD166" s="138">
        <f t="shared" si="2817"/>
        <v>0</v>
      </c>
      <c r="AE166" s="138">
        <f t="shared" si="2817"/>
        <v>-3.141592654</v>
      </c>
      <c r="AF166" s="138">
        <f t="shared" si="2817"/>
        <v>0</v>
      </c>
      <c r="AG166" s="138">
        <f t="shared" ref="AG166:AJ166" si="2818">Y166/$Y166</f>
        <v>1</v>
      </c>
      <c r="AH166" s="138">
        <f t="shared" si="2818"/>
        <v>3.990919382</v>
      </c>
      <c r="AI166" s="138">
        <f t="shared" si="2818"/>
        <v>40788.98529</v>
      </c>
      <c r="AJ166" s="138">
        <f t="shared" si="2818"/>
        <v>1969107.609</v>
      </c>
      <c r="AK166" s="139">
        <f t="shared" ref="AK166:AN166" si="2819">AG166*COS(AC166)</f>
        <v>1</v>
      </c>
      <c r="AL166" s="139">
        <f t="shared" si="2819"/>
        <v>3.990919382</v>
      </c>
      <c r="AM166" s="139">
        <f t="shared" si="2819"/>
        <v>-40788.98529</v>
      </c>
      <c r="AN166" s="139">
        <f t="shared" si="2819"/>
        <v>1969107.609</v>
      </c>
      <c r="AO166" s="129">
        <f t="shared" ref="AO166:AR166" si="2820">AG166*SIN(AC166)</f>
        <v>0</v>
      </c>
      <c r="AP166" s="129">
        <f t="shared" si="2820"/>
        <v>0</v>
      </c>
      <c r="AQ166" s="129">
        <f t="shared" si="2820"/>
        <v>0</v>
      </c>
      <c r="AR166" s="129">
        <f t="shared" si="2820"/>
        <v>0</v>
      </c>
      <c r="AS166" s="140">
        <f t="shared" si="45"/>
        <v>0</v>
      </c>
      <c r="AT166" s="141">
        <f t="shared" si="46"/>
        <v>0</v>
      </c>
      <c r="AU166" s="141">
        <f t="shared" si="47"/>
        <v>0</v>
      </c>
      <c r="AV166" s="122">
        <f t="shared" si="48"/>
        <v>0</v>
      </c>
      <c r="AW166" s="142">
        <f t="shared" si="49"/>
        <v>63.5651191</v>
      </c>
      <c r="AX166" s="130">
        <f t="shared" si="50"/>
        <v>63.5651191</v>
      </c>
      <c r="AY166" s="143">
        <f t="shared" si="51"/>
        <v>-127.1302382</v>
      </c>
      <c r="AZ166" s="143">
        <f t="shared" si="52"/>
        <v>0</v>
      </c>
      <c r="BA166" s="143">
        <f t="shared" si="53"/>
        <v>3.141592654</v>
      </c>
      <c r="BB166" s="124">
        <f t="shared" si="54"/>
        <v>127.1302382</v>
      </c>
      <c r="BC166" s="140">
        <f t="shared" ref="BC166:BD166" si="2821">BC$2*AD166</f>
        <v>0</v>
      </c>
      <c r="BD166" s="140">
        <f t="shared" si="2821"/>
        <v>-3.141592654</v>
      </c>
      <c r="BE166" s="141">
        <f t="shared" si="56"/>
        <v>-3.141592654</v>
      </c>
      <c r="BF166" s="141">
        <f t="shared" si="57"/>
        <v>-3.141592654</v>
      </c>
      <c r="BG166" s="122">
        <f t="shared" si="58"/>
        <v>3.141592654</v>
      </c>
      <c r="BH166" s="142">
        <f t="shared" ref="BH166:BI166" si="2822">POWER(AH166,BH$2)</f>
        <v>3.990919382</v>
      </c>
      <c r="BI166" s="142">
        <f t="shared" si="2822"/>
        <v>40788.98529</v>
      </c>
      <c r="BJ166" s="130">
        <f t="shared" si="60"/>
        <v>162785.552</v>
      </c>
      <c r="BK166" s="143">
        <f t="shared" si="61"/>
        <v>-1465069.968</v>
      </c>
      <c r="BL166" s="143">
        <f t="shared" si="62"/>
        <v>0.0000000001794193247</v>
      </c>
      <c r="BM166" s="143">
        <f t="shared" si="63"/>
        <v>3.141592654</v>
      </c>
      <c r="BN166" s="124">
        <f t="shared" si="64"/>
        <v>1465069.968</v>
      </c>
      <c r="BO166" s="140">
        <f t="shared" si="65"/>
        <v>0</v>
      </c>
      <c r="BP166" s="141">
        <f t="shared" si="66"/>
        <v>0</v>
      </c>
      <c r="BQ166" s="141">
        <f t="shared" si="67"/>
        <v>0</v>
      </c>
      <c r="BR166" s="122">
        <f t="shared" si="68"/>
        <v>0</v>
      </c>
      <c r="BS166" s="142">
        <f t="shared" si="69"/>
        <v>1969107.609</v>
      </c>
      <c r="BT166" s="130">
        <f t="shared" si="70"/>
        <v>1969107.609</v>
      </c>
      <c r="BU166" s="143">
        <f t="shared" si="71"/>
        <v>-53165905.45</v>
      </c>
      <c r="BV166" s="143">
        <f t="shared" si="72"/>
        <v>0</v>
      </c>
      <c r="BW166" s="143">
        <f t="shared" si="73"/>
        <v>3.141592654</v>
      </c>
      <c r="BX166" s="124">
        <f t="shared" si="74"/>
        <v>53165905.45</v>
      </c>
      <c r="BY166" s="144">
        <f t="shared" ref="BY166:BZ166" si="2823">AY166+BK166+BU166</f>
        <v>-54631102.55</v>
      </c>
      <c r="BZ166" s="144">
        <f t="shared" si="2823"/>
        <v>0.0000000001794193247</v>
      </c>
      <c r="CA166" s="144">
        <f t="shared" si="76"/>
        <v>3.141592654</v>
      </c>
      <c r="CB166" s="145">
        <f t="shared" si="77"/>
        <v>54631102.55</v>
      </c>
      <c r="CC166" s="140">
        <f t="shared" ref="CC166:CD166" si="2824">CC$2*AD166</f>
        <v>0</v>
      </c>
      <c r="CD166" s="140">
        <f t="shared" si="2824"/>
        <v>-6.283185307</v>
      </c>
      <c r="CE166" s="141">
        <f t="shared" si="79"/>
        <v>-6.283185307</v>
      </c>
      <c r="CF166" s="141">
        <f t="shared" si="80"/>
        <v>0</v>
      </c>
      <c r="CG166" s="122">
        <f t="shared" si="81"/>
        <v>0</v>
      </c>
      <c r="CH166" s="142">
        <f t="shared" ref="CH166:CI166" si="2825">POWER(AH166,CH$2)</f>
        <v>15.92743752</v>
      </c>
      <c r="CI166" s="142">
        <f t="shared" si="2825"/>
        <v>1663741321</v>
      </c>
      <c r="CJ166" s="130">
        <f t="shared" si="83"/>
        <v>26499135941</v>
      </c>
      <c r="CK166" s="143">
        <f t="shared" si="84"/>
        <v>-26499135941</v>
      </c>
      <c r="CL166" s="143">
        <f t="shared" si="85"/>
        <v>0</v>
      </c>
      <c r="CM166" s="143">
        <f t="shared" si="86"/>
        <v>3.141592654</v>
      </c>
      <c r="CN166" s="124">
        <f t="shared" si="87"/>
        <v>26499135941</v>
      </c>
      <c r="CO166" s="140">
        <f t="shared" si="88"/>
        <v>-9.424777961</v>
      </c>
      <c r="CP166" s="141">
        <f t="shared" si="89"/>
        <v>-9.424777961</v>
      </c>
      <c r="CQ166" s="141">
        <f t="shared" si="90"/>
        <v>-3.141592654</v>
      </c>
      <c r="CR166" s="122">
        <f t="shared" si="91"/>
        <v>3.141592654</v>
      </c>
      <c r="CS166" s="142">
        <f t="shared" si="92"/>
        <v>67862320288491</v>
      </c>
      <c r="CT166" s="130">
        <f t="shared" si="93"/>
        <v>67862320288491</v>
      </c>
      <c r="CU166" s="143">
        <f t="shared" si="94"/>
        <v>-271449281153964</v>
      </c>
      <c r="CV166" s="143">
        <f t="shared" si="95"/>
        <v>0.03324294933</v>
      </c>
      <c r="CW166" s="143">
        <f t="shared" si="96"/>
        <v>3.141592654</v>
      </c>
      <c r="CX166" s="124">
        <f t="shared" si="97"/>
        <v>271449281153964</v>
      </c>
      <c r="CY166" s="140">
        <f t="shared" si="98"/>
        <v>0</v>
      </c>
      <c r="CZ166" s="140">
        <f t="shared" si="99"/>
        <v>0</v>
      </c>
      <c r="DA166" s="141">
        <f t="shared" si="100"/>
        <v>0</v>
      </c>
      <c r="DB166" s="141">
        <f t="shared" si="101"/>
        <v>0</v>
      </c>
      <c r="DC166" s="122">
        <f t="shared" si="102"/>
        <v>0</v>
      </c>
      <c r="DD166" s="142">
        <f t="shared" si="103"/>
        <v>63.5651191</v>
      </c>
      <c r="DE166" s="142">
        <f t="shared" si="104"/>
        <v>1969107.609</v>
      </c>
      <c r="DF166" s="130">
        <f t="shared" si="105"/>
        <v>125166559.7</v>
      </c>
      <c r="DG166" s="143">
        <f t="shared" si="106"/>
        <v>500666238.9</v>
      </c>
      <c r="DH166" s="143">
        <f t="shared" si="107"/>
        <v>0</v>
      </c>
      <c r="DI166" s="143">
        <f t="shared" si="108"/>
        <v>0</v>
      </c>
      <c r="DJ166" s="124">
        <f t="shared" si="109"/>
        <v>500666238.9</v>
      </c>
      <c r="DK166" s="140">
        <f t="shared" ref="DK166:DM166" si="2826">DK$2*AD166</f>
        <v>0</v>
      </c>
      <c r="DL166" s="140">
        <f t="shared" si="2826"/>
        <v>-3.141592654</v>
      </c>
      <c r="DM166" s="140">
        <f t="shared" si="2826"/>
        <v>0</v>
      </c>
      <c r="DN166" s="141">
        <f t="shared" si="111"/>
        <v>-3.141592654</v>
      </c>
      <c r="DO166" s="141">
        <f t="shared" si="112"/>
        <v>-3.141592654</v>
      </c>
      <c r="DP166" s="122">
        <f t="shared" si="113"/>
        <v>3.141592654</v>
      </c>
      <c r="DQ166" s="142">
        <f t="shared" ref="DQ166:DS166" si="2827">POWER(AH166,DQ$2)</f>
        <v>3.990919382</v>
      </c>
      <c r="DR166" s="142">
        <f t="shared" si="2827"/>
        <v>40788.98529</v>
      </c>
      <c r="DS166" s="142">
        <f t="shared" si="2827"/>
        <v>1969107.609</v>
      </c>
      <c r="DT166" s="130">
        <f t="shared" si="115"/>
        <v>320542269153</v>
      </c>
      <c r="DU166" s="143">
        <f t="shared" si="116"/>
        <v>5769760844759</v>
      </c>
      <c r="DV166" s="143">
        <f t="shared" si="117"/>
        <v>-0.000706591915</v>
      </c>
      <c r="DW166" s="143">
        <f t="shared" si="118"/>
        <v>0</v>
      </c>
      <c r="DX166" s="124">
        <f t="shared" si="119"/>
        <v>5769760844759</v>
      </c>
      <c r="DY166" s="140">
        <f t="shared" si="120"/>
        <v>0</v>
      </c>
      <c r="DZ166" s="141">
        <f t="shared" si="121"/>
        <v>0</v>
      </c>
      <c r="EA166" s="141">
        <f t="shared" si="122"/>
        <v>0</v>
      </c>
      <c r="EB166" s="122">
        <f t="shared" si="123"/>
        <v>0</v>
      </c>
      <c r="EC166" s="142">
        <f t="shared" si="124"/>
        <v>3877384777546</v>
      </c>
      <c r="ED166" s="130">
        <f t="shared" si="125"/>
        <v>3877384777546</v>
      </c>
      <c r="EE166" s="143">
        <f t="shared" si="126"/>
        <v>104689388993748</v>
      </c>
      <c r="EF166" s="143">
        <f t="shared" si="127"/>
        <v>0</v>
      </c>
      <c r="EG166" s="143">
        <f t="shared" si="128"/>
        <v>0</v>
      </c>
      <c r="EH166" s="124">
        <f t="shared" si="129"/>
        <v>104689388993748</v>
      </c>
      <c r="EI166" s="144">
        <f t="shared" ref="EI166:EJ166" si="2828">CK166+CU166+DG166+DU166+EE166</f>
        <v>-161016129785159</v>
      </c>
      <c r="EJ166" s="144">
        <f t="shared" si="2828"/>
        <v>0.03253635741</v>
      </c>
      <c r="EK166" s="144">
        <f t="shared" si="131"/>
        <v>3.141592654</v>
      </c>
      <c r="EL166" s="145">
        <f t="shared" si="132"/>
        <v>161016129785159</v>
      </c>
      <c r="EM166" s="140">
        <f t="shared" si="133"/>
        <v>1.570796327</v>
      </c>
      <c r="EN166" s="141">
        <f t="shared" si="134"/>
        <v>1.570796327</v>
      </c>
      <c r="EO166" s="141">
        <f t="shared" si="135"/>
        <v>1.570796327</v>
      </c>
      <c r="EP166" s="122">
        <f t="shared" si="136"/>
        <v>1.570796327</v>
      </c>
      <c r="EQ166" s="142">
        <f t="shared" si="137"/>
        <v>12689213.13</v>
      </c>
      <c r="ER166" s="130">
        <f t="shared" si="138"/>
        <v>12689213.13</v>
      </c>
      <c r="ES166" s="143">
        <f t="shared" si="139"/>
        <v>0.000000004037359572</v>
      </c>
      <c r="ET166" s="143">
        <f t="shared" si="140"/>
        <v>65935085.53</v>
      </c>
      <c r="EU166" s="143">
        <f t="shared" si="141"/>
        <v>1.570796327</v>
      </c>
      <c r="EV166" s="124">
        <f t="shared" si="142"/>
        <v>65935085.53</v>
      </c>
      <c r="EW166" s="144">
        <f t="shared" ref="EW166:EX166" si="2829">BY166+ES166</f>
        <v>-54631102.55</v>
      </c>
      <c r="EX166" s="144">
        <f t="shared" si="2829"/>
        <v>65935085.53</v>
      </c>
      <c r="EY166" s="144">
        <f t="shared" si="144"/>
        <v>2.262710286</v>
      </c>
      <c r="EZ166" s="145">
        <f t="shared" si="145"/>
        <v>85627056.88</v>
      </c>
      <c r="FA166" s="140">
        <f t="shared" si="146"/>
        <v>0.754236762</v>
      </c>
      <c r="FB166" s="141">
        <f t="shared" si="147"/>
        <v>0.754236762</v>
      </c>
      <c r="FC166" s="141">
        <f t="shared" si="148"/>
        <v>0.754236762</v>
      </c>
      <c r="FD166" s="122">
        <f t="shared" si="149"/>
        <v>0.754236762</v>
      </c>
      <c r="FE166" s="142">
        <f t="shared" si="150"/>
        <v>440.7615202</v>
      </c>
      <c r="FF166" s="130">
        <f t="shared" si="151"/>
        <v>440.7615202</v>
      </c>
      <c r="FG166" s="143">
        <f t="shared" si="152"/>
        <v>84.98535529</v>
      </c>
      <c r="FH166" s="143">
        <f t="shared" si="153"/>
        <v>79.8472763</v>
      </c>
      <c r="FI166" s="143">
        <f t="shared" si="154"/>
        <v>0.754236762</v>
      </c>
      <c r="FJ166" s="124">
        <f t="shared" si="155"/>
        <v>116.6108835</v>
      </c>
      <c r="FK166" s="140">
        <f t="shared" si="156"/>
        <v>0</v>
      </c>
      <c r="FL166" s="141">
        <f t="shared" si="157"/>
        <v>0</v>
      </c>
      <c r="FM166" s="141">
        <f t="shared" si="158"/>
        <v>0</v>
      </c>
      <c r="FN166" s="122">
        <f t="shared" si="159"/>
        <v>0</v>
      </c>
      <c r="FO166" s="142">
        <f t="shared" si="160"/>
        <v>15.92743752</v>
      </c>
      <c r="FP166" s="130">
        <f t="shared" si="161"/>
        <v>15.92743752</v>
      </c>
      <c r="FQ166" s="143">
        <f t="shared" si="162"/>
        <v>-15.92743752</v>
      </c>
      <c r="FR166" s="143">
        <f t="shared" si="163"/>
        <v>0</v>
      </c>
      <c r="FS166" s="143">
        <f t="shared" si="164"/>
        <v>3.141592654</v>
      </c>
      <c r="FT166" s="124">
        <f t="shared" si="165"/>
        <v>15.92743752</v>
      </c>
      <c r="FU166" s="144">
        <f t="shared" si="166"/>
        <v>-122382.8833</v>
      </c>
      <c r="FV166" s="144">
        <f t="shared" si="167"/>
        <v>0</v>
      </c>
      <c r="FW166" s="144">
        <f t="shared" si="168"/>
        <v>-3.141592654</v>
      </c>
      <c r="FX166" s="145">
        <f t="shared" si="169"/>
        <v>122382.8833</v>
      </c>
      <c r="FY166" s="140">
        <f t="shared" si="170"/>
        <v>-3.141592654</v>
      </c>
      <c r="FZ166" s="140">
        <f t="shared" si="171"/>
        <v>-0.754236762</v>
      </c>
      <c r="GA166" s="141">
        <f t="shared" si="172"/>
        <v>-3.895829416</v>
      </c>
      <c r="GB166" s="141">
        <f t="shared" si="173"/>
        <v>-3.895829416</v>
      </c>
      <c r="GC166" s="122">
        <f t="shared" si="174"/>
        <v>2.387355892</v>
      </c>
      <c r="GD166" s="142">
        <f t="shared" si="175"/>
        <v>122382.8833</v>
      </c>
      <c r="GE166" s="142">
        <f t="shared" si="176"/>
        <v>0.008575528888</v>
      </c>
      <c r="GF166" s="130">
        <f t="shared" si="177"/>
        <v>1049.497951</v>
      </c>
      <c r="GG166" s="143">
        <f t="shared" si="178"/>
        <v>-84.98535529</v>
      </c>
      <c r="GH166" s="143">
        <f t="shared" si="179"/>
        <v>79.8472763</v>
      </c>
      <c r="GI166" s="143">
        <f t="shared" si="180"/>
        <v>2.387355892</v>
      </c>
      <c r="GJ166" s="124">
        <f t="shared" si="181"/>
        <v>116.6108835</v>
      </c>
      <c r="GK166" s="146">
        <f t="shared" si="182"/>
        <v>-0.5</v>
      </c>
      <c r="GL166" s="127">
        <f t="shared" si="183"/>
        <v>-0.8660254038</v>
      </c>
      <c r="GM166" s="146">
        <f t="shared" si="184"/>
        <v>-2.094395102</v>
      </c>
      <c r="GN166" s="127">
        <f t="shared" si="185"/>
        <v>1</v>
      </c>
      <c r="GO166" s="147">
        <f t="shared" si="186"/>
        <v>-0.5</v>
      </c>
      <c r="GP166" s="128">
        <f t="shared" si="187"/>
        <v>0.8660254038</v>
      </c>
      <c r="GQ166" s="147">
        <f t="shared" si="188"/>
        <v>2.094395102</v>
      </c>
      <c r="GR166" s="128">
        <f t="shared" si="189"/>
        <v>1</v>
      </c>
      <c r="GS166" s="140">
        <f t="shared" si="190"/>
        <v>-2.094395102</v>
      </c>
      <c r="GT166" s="140">
        <f t="shared" si="191"/>
        <v>0.754236762</v>
      </c>
      <c r="GU166" s="141">
        <f t="shared" si="192"/>
        <v>-1.34015834</v>
      </c>
      <c r="GV166" s="141">
        <f t="shared" si="193"/>
        <v>-1.34015834</v>
      </c>
      <c r="GW166" s="122">
        <f t="shared" si="194"/>
        <v>-1.34015834</v>
      </c>
      <c r="GX166" s="142">
        <f t="shared" si="195"/>
        <v>1</v>
      </c>
      <c r="GY166" s="142">
        <f t="shared" si="196"/>
        <v>116.6108835</v>
      </c>
      <c r="GZ166" s="130">
        <f t="shared" si="197"/>
        <v>116.6108835</v>
      </c>
      <c r="HA166" s="143">
        <f t="shared" si="198"/>
        <v>26.65709205</v>
      </c>
      <c r="HB166" s="143">
        <f t="shared" si="199"/>
        <v>-113.5231148</v>
      </c>
      <c r="HC166" s="143">
        <f t="shared" si="200"/>
        <v>-1.34015834</v>
      </c>
      <c r="HD166" s="124">
        <f t="shared" si="201"/>
        <v>116.6108835</v>
      </c>
      <c r="HE166" s="140">
        <f t="shared" si="202"/>
        <v>2.094395102</v>
      </c>
      <c r="HF166" s="140">
        <f t="shared" si="203"/>
        <v>2.387355892</v>
      </c>
      <c r="HG166" s="141">
        <f t="shared" si="204"/>
        <v>4.481750994</v>
      </c>
      <c r="HH166" s="141">
        <f t="shared" si="205"/>
        <v>4.481750994</v>
      </c>
      <c r="HI166" s="122">
        <f t="shared" si="206"/>
        <v>-1.801434313</v>
      </c>
      <c r="HJ166" s="142">
        <f t="shared" si="207"/>
        <v>1</v>
      </c>
      <c r="HK166" s="142">
        <f t="shared" si="208"/>
        <v>116.6108835</v>
      </c>
      <c r="HL166" s="130">
        <f t="shared" si="209"/>
        <v>116.6108835</v>
      </c>
      <c r="HM166" s="143">
        <f t="shared" si="210"/>
        <v>-26.65709205</v>
      </c>
      <c r="HN166" s="143">
        <f t="shared" si="211"/>
        <v>-113.5231148</v>
      </c>
      <c r="HO166" s="143">
        <f t="shared" si="212"/>
        <v>-1.801434313</v>
      </c>
      <c r="HP166" s="124">
        <f t="shared" si="213"/>
        <v>116.6108835</v>
      </c>
      <c r="HQ166" s="140">
        <f t="shared" si="214"/>
        <v>2.094395102</v>
      </c>
      <c r="HR166" s="140">
        <f t="shared" si="215"/>
        <v>0.754236762</v>
      </c>
      <c r="HS166" s="141">
        <f t="shared" si="216"/>
        <v>2.848631864</v>
      </c>
      <c r="HT166" s="141">
        <f t="shared" si="217"/>
        <v>2.848631864</v>
      </c>
      <c r="HU166" s="122">
        <f t="shared" si="218"/>
        <v>2.848631864</v>
      </c>
      <c r="HV166" s="142">
        <f t="shared" si="219"/>
        <v>1</v>
      </c>
      <c r="HW166" s="142">
        <f t="shared" si="220"/>
        <v>116.6108835</v>
      </c>
      <c r="HX166" s="130">
        <f t="shared" si="221"/>
        <v>116.6108835</v>
      </c>
      <c r="HY166" s="143">
        <f t="shared" si="222"/>
        <v>-111.6424473</v>
      </c>
      <c r="HZ166" s="143">
        <f t="shared" si="223"/>
        <v>33.67583848</v>
      </c>
      <c r="IA166" s="143">
        <f t="shared" si="224"/>
        <v>2.848631864</v>
      </c>
      <c r="IB166" s="124">
        <f t="shared" si="225"/>
        <v>116.6108835</v>
      </c>
      <c r="IC166" s="140">
        <f t="shared" si="226"/>
        <v>-2.094395102</v>
      </c>
      <c r="ID166" s="140">
        <f t="shared" si="227"/>
        <v>2.387355892</v>
      </c>
      <c r="IE166" s="141">
        <f t="shared" si="228"/>
        <v>0.2929607892</v>
      </c>
      <c r="IF166" s="141">
        <f t="shared" si="229"/>
        <v>0.2929607892</v>
      </c>
      <c r="IG166" s="122">
        <f t="shared" si="230"/>
        <v>0.2929607892</v>
      </c>
      <c r="IH166" s="142">
        <f t="shared" si="231"/>
        <v>1</v>
      </c>
      <c r="II166" s="142">
        <f t="shared" si="232"/>
        <v>116.6108835</v>
      </c>
      <c r="IJ166" s="130">
        <f t="shared" si="233"/>
        <v>116.6108835</v>
      </c>
      <c r="IK166" s="143">
        <f t="shared" si="234"/>
        <v>111.6424473</v>
      </c>
      <c r="IL166" s="143">
        <f t="shared" si="235"/>
        <v>33.67583848</v>
      </c>
      <c r="IM166" s="143">
        <f t="shared" si="236"/>
        <v>0.2929607892</v>
      </c>
      <c r="IN166" s="124">
        <f t="shared" si="237"/>
        <v>116.6108835</v>
      </c>
    </row>
    <row r="167" ht="12.75" customHeight="1">
      <c r="A167" s="129">
        <f>'Cortez Cubic'!AP167</f>
        <v>-0.2187762226</v>
      </c>
      <c r="B167" s="129">
        <f>'Cortez Cubic'!AQ167</f>
        <v>4.44803339</v>
      </c>
      <c r="C167" s="129">
        <f>'Cortez Cubic'!AR167</f>
        <v>996.4188103</v>
      </c>
      <c r="D167" s="129">
        <f>'Cortez Cubic'!AS167</f>
        <v>-30757.43365</v>
      </c>
      <c r="E167" s="129">
        <f t="shared" ref="E167:H167" si="2830">0</f>
        <v>0</v>
      </c>
      <c r="F167" s="129">
        <f t="shared" si="2830"/>
        <v>0</v>
      </c>
      <c r="G167" s="129">
        <f t="shared" si="2830"/>
        <v>0</v>
      </c>
      <c r="H167" s="129">
        <f t="shared" si="2830"/>
        <v>0</v>
      </c>
      <c r="I167" s="110">
        <f>'Cortez Cubic'!I167</f>
        <v>66</v>
      </c>
      <c r="J167" s="130">
        <f t="shared" si="28"/>
        <v>56.95900677</v>
      </c>
      <c r="K167" s="131">
        <f t="shared" si="29"/>
        <v>1</v>
      </c>
      <c r="L167" s="131">
        <f t="shared" si="30"/>
        <v>0</v>
      </c>
      <c r="M167" s="132">
        <f t="shared" si="31"/>
        <v>9.04099323</v>
      </c>
      <c r="N167" s="133">
        <f t="shared" si="32"/>
        <v>22.32342432</v>
      </c>
      <c r="O167" s="134">
        <f t="shared" si="33"/>
        <v>56.95900677</v>
      </c>
      <c r="P167" s="134">
        <f t="shared" si="34"/>
        <v>0</v>
      </c>
      <c r="Q167" s="135">
        <f t="shared" si="35"/>
        <v>34.63558245</v>
      </c>
      <c r="R167" s="135">
        <f t="shared" si="36"/>
        <v>0</v>
      </c>
      <c r="S167" s="136">
        <f t="shared" si="37"/>
        <v>-71.26315952</v>
      </c>
      <c r="T167" s="136">
        <f t="shared" si="38"/>
        <v>0</v>
      </c>
      <c r="U167" s="137">
        <f t="shared" ref="U167:X167" si="2831">ATAN2(A167,E167)</f>
        <v>3.141592654</v>
      </c>
      <c r="V167" s="137">
        <f t="shared" si="2831"/>
        <v>0</v>
      </c>
      <c r="W167" s="137">
        <f t="shared" si="2831"/>
        <v>0</v>
      </c>
      <c r="X167" s="137">
        <f t="shared" si="2831"/>
        <v>3.141592654</v>
      </c>
      <c r="Y167" s="137">
        <f t="shared" ref="Y167:AB167" si="2832">SQRT(POWER(A167,2)+POWER(E167,2))</f>
        <v>0.2187762226</v>
      </c>
      <c r="Z167" s="137">
        <f t="shared" si="2832"/>
        <v>4.44803339</v>
      </c>
      <c r="AA167" s="137">
        <f t="shared" si="2832"/>
        <v>996.4188103</v>
      </c>
      <c r="AB167" s="137">
        <f t="shared" si="2832"/>
        <v>30757.43365</v>
      </c>
      <c r="AC167" s="138">
        <f t="shared" ref="AC167:AF167" si="2833">U167-$U167</f>
        <v>0</v>
      </c>
      <c r="AD167" s="138">
        <f t="shared" si="2833"/>
        <v>-3.141592654</v>
      </c>
      <c r="AE167" s="138">
        <f t="shared" si="2833"/>
        <v>-3.141592654</v>
      </c>
      <c r="AF167" s="138">
        <f t="shared" si="2833"/>
        <v>0</v>
      </c>
      <c r="AG167" s="138">
        <f t="shared" ref="AG167:AJ167" si="2834">Y167/$Y167</f>
        <v>1</v>
      </c>
      <c r="AH167" s="138">
        <f t="shared" si="2834"/>
        <v>20.3314297</v>
      </c>
      <c r="AI167" s="138">
        <f t="shared" si="2834"/>
        <v>4554.511447</v>
      </c>
      <c r="AJ167" s="138">
        <f t="shared" si="2834"/>
        <v>140588.5579</v>
      </c>
      <c r="AK167" s="139">
        <f t="shared" ref="AK167:AN167" si="2835">AG167*COS(AC167)</f>
        <v>1</v>
      </c>
      <c r="AL167" s="139">
        <f t="shared" si="2835"/>
        <v>-20.3314297</v>
      </c>
      <c r="AM167" s="139">
        <f t="shared" si="2835"/>
        <v>-4554.511447</v>
      </c>
      <c r="AN167" s="139">
        <f t="shared" si="2835"/>
        <v>140588.5579</v>
      </c>
      <c r="AO167" s="129">
        <f t="shared" ref="AO167:AR167" si="2836">AG167*SIN(AC167)</f>
        <v>0</v>
      </c>
      <c r="AP167" s="129">
        <f t="shared" si="2836"/>
        <v>0</v>
      </c>
      <c r="AQ167" s="129">
        <f t="shared" si="2836"/>
        <v>0</v>
      </c>
      <c r="AR167" s="129">
        <f t="shared" si="2836"/>
        <v>0</v>
      </c>
      <c r="AS167" s="140">
        <f t="shared" si="45"/>
        <v>-9.424777961</v>
      </c>
      <c r="AT167" s="141">
        <f t="shared" si="46"/>
        <v>-9.424777961</v>
      </c>
      <c r="AU167" s="141">
        <f t="shared" si="47"/>
        <v>-3.141592654</v>
      </c>
      <c r="AV167" s="122">
        <f t="shared" si="48"/>
        <v>3.141592654</v>
      </c>
      <c r="AW167" s="142">
        <f t="shared" si="49"/>
        <v>8404.342785</v>
      </c>
      <c r="AX167" s="130">
        <f t="shared" si="50"/>
        <v>8404.342785</v>
      </c>
      <c r="AY167" s="143">
        <f t="shared" si="51"/>
        <v>16808.68557</v>
      </c>
      <c r="AZ167" s="143">
        <f t="shared" si="52"/>
        <v>0</v>
      </c>
      <c r="BA167" s="143">
        <f t="shared" si="53"/>
        <v>0</v>
      </c>
      <c r="BB167" s="124">
        <f t="shared" si="54"/>
        <v>16808.68557</v>
      </c>
      <c r="BC167" s="140">
        <f t="shared" ref="BC167:BD167" si="2837">BC$2*AD167</f>
        <v>-3.141592654</v>
      </c>
      <c r="BD167" s="140">
        <f t="shared" si="2837"/>
        <v>-3.141592654</v>
      </c>
      <c r="BE167" s="141">
        <f t="shared" si="56"/>
        <v>-6.283185307</v>
      </c>
      <c r="BF167" s="141">
        <f t="shared" si="57"/>
        <v>0</v>
      </c>
      <c r="BG167" s="122">
        <f t="shared" si="58"/>
        <v>0</v>
      </c>
      <c r="BH167" s="142">
        <f t="shared" ref="BH167:BI167" si="2838">POWER(AH167,BH$2)</f>
        <v>20.3314297</v>
      </c>
      <c r="BI167" s="142">
        <f t="shared" si="2838"/>
        <v>4554.511447</v>
      </c>
      <c r="BJ167" s="130">
        <f t="shared" si="60"/>
        <v>92599.72931</v>
      </c>
      <c r="BK167" s="143">
        <f t="shared" si="61"/>
        <v>833397.5638</v>
      </c>
      <c r="BL167" s="143">
        <f t="shared" si="62"/>
        <v>0</v>
      </c>
      <c r="BM167" s="143">
        <f t="shared" si="63"/>
        <v>0</v>
      </c>
      <c r="BN167" s="124">
        <f t="shared" si="64"/>
        <v>833397.5638</v>
      </c>
      <c r="BO167" s="140">
        <f t="shared" si="65"/>
        <v>0</v>
      </c>
      <c r="BP167" s="141">
        <f t="shared" si="66"/>
        <v>0</v>
      </c>
      <c r="BQ167" s="141">
        <f t="shared" si="67"/>
        <v>0</v>
      </c>
      <c r="BR167" s="122">
        <f t="shared" si="68"/>
        <v>0</v>
      </c>
      <c r="BS167" s="142">
        <f t="shared" si="69"/>
        <v>140588.5579</v>
      </c>
      <c r="BT167" s="130">
        <f t="shared" si="70"/>
        <v>140588.5579</v>
      </c>
      <c r="BU167" s="143">
        <f t="shared" si="71"/>
        <v>-3795891.065</v>
      </c>
      <c r="BV167" s="143">
        <f t="shared" si="72"/>
        <v>0</v>
      </c>
      <c r="BW167" s="143">
        <f t="shared" si="73"/>
        <v>3.141592654</v>
      </c>
      <c r="BX167" s="124">
        <f t="shared" si="74"/>
        <v>3795891.065</v>
      </c>
      <c r="BY167" s="144">
        <f t="shared" ref="BY167:BZ167" si="2839">AY167+BK167+BU167</f>
        <v>-2945684.815</v>
      </c>
      <c r="BZ167" s="144">
        <f t="shared" si="2839"/>
        <v>0</v>
      </c>
      <c r="CA167" s="144">
        <f t="shared" si="76"/>
        <v>-3.141592654</v>
      </c>
      <c r="CB167" s="145">
        <f t="shared" si="77"/>
        <v>2945684.815</v>
      </c>
      <c r="CC167" s="140">
        <f t="shared" ref="CC167:CD167" si="2840">CC$2*AD167</f>
        <v>-6.283185307</v>
      </c>
      <c r="CD167" s="140">
        <f t="shared" si="2840"/>
        <v>-6.283185307</v>
      </c>
      <c r="CE167" s="141">
        <f t="shared" si="79"/>
        <v>-12.56637061</v>
      </c>
      <c r="CF167" s="141">
        <f t="shared" si="80"/>
        <v>0</v>
      </c>
      <c r="CG167" s="122">
        <f t="shared" si="81"/>
        <v>0</v>
      </c>
      <c r="CH167" s="142">
        <f t="shared" ref="CH167:CI167" si="2841">POWER(AH167,CH$2)</f>
        <v>413.3670337</v>
      </c>
      <c r="CI167" s="142">
        <f t="shared" si="2841"/>
        <v>20743574.53</v>
      </c>
      <c r="CJ167" s="130">
        <f t="shared" si="83"/>
        <v>8574709869</v>
      </c>
      <c r="CK167" s="143">
        <f t="shared" si="84"/>
        <v>-8574709869</v>
      </c>
      <c r="CL167" s="143">
        <f t="shared" si="85"/>
        <v>0</v>
      </c>
      <c r="CM167" s="143">
        <f t="shared" si="86"/>
        <v>3.141592654</v>
      </c>
      <c r="CN167" s="124">
        <f t="shared" si="87"/>
        <v>8574709869</v>
      </c>
      <c r="CO167" s="140">
        <f t="shared" si="88"/>
        <v>-9.424777961</v>
      </c>
      <c r="CP167" s="141">
        <f t="shared" si="89"/>
        <v>-9.424777961</v>
      </c>
      <c r="CQ167" s="141">
        <f t="shared" si="90"/>
        <v>-3.141592654</v>
      </c>
      <c r="CR167" s="122">
        <f t="shared" si="91"/>
        <v>3.141592654</v>
      </c>
      <c r="CS167" s="142">
        <f t="shared" si="92"/>
        <v>94476847636</v>
      </c>
      <c r="CT167" s="130">
        <f t="shared" si="93"/>
        <v>94476847636</v>
      </c>
      <c r="CU167" s="143">
        <f t="shared" si="94"/>
        <v>-377907390544</v>
      </c>
      <c r="CV167" s="143">
        <f t="shared" si="95"/>
        <v>0.00004628030762</v>
      </c>
      <c r="CW167" s="143">
        <f t="shared" si="96"/>
        <v>3.141592654</v>
      </c>
      <c r="CX167" s="124">
        <f t="shared" si="97"/>
        <v>377907390544</v>
      </c>
      <c r="CY167" s="140">
        <f t="shared" si="98"/>
        <v>-9.424777961</v>
      </c>
      <c r="CZ167" s="140">
        <f t="shared" si="99"/>
        <v>0</v>
      </c>
      <c r="DA167" s="141">
        <f t="shared" si="100"/>
        <v>-9.424777961</v>
      </c>
      <c r="DB167" s="141">
        <f t="shared" si="101"/>
        <v>-3.141592654</v>
      </c>
      <c r="DC167" s="122">
        <f t="shared" si="102"/>
        <v>3.141592654</v>
      </c>
      <c r="DD167" s="142">
        <f t="shared" si="103"/>
        <v>8404.342785</v>
      </c>
      <c r="DE167" s="142">
        <f t="shared" si="104"/>
        <v>140588.5579</v>
      </c>
      <c r="DF167" s="130">
        <f t="shared" si="105"/>
        <v>1181554433</v>
      </c>
      <c r="DG167" s="143">
        <f t="shared" si="106"/>
        <v>-4726217731</v>
      </c>
      <c r="DH167" s="143">
        <f t="shared" si="107"/>
        <v>0.0000005787947416</v>
      </c>
      <c r="DI167" s="143">
        <f t="shared" si="108"/>
        <v>3.141592654</v>
      </c>
      <c r="DJ167" s="124">
        <f t="shared" si="109"/>
        <v>4726217731</v>
      </c>
      <c r="DK167" s="140">
        <f t="shared" ref="DK167:DM167" si="2842">DK$2*AD167</f>
        <v>-3.141592654</v>
      </c>
      <c r="DL167" s="140">
        <f t="shared" si="2842"/>
        <v>-3.141592654</v>
      </c>
      <c r="DM167" s="140">
        <f t="shared" si="2842"/>
        <v>0</v>
      </c>
      <c r="DN167" s="141">
        <f t="shared" si="111"/>
        <v>-6.283185307</v>
      </c>
      <c r="DO167" s="141">
        <f t="shared" si="112"/>
        <v>0</v>
      </c>
      <c r="DP167" s="122">
        <f t="shared" si="113"/>
        <v>0</v>
      </c>
      <c r="DQ167" s="142">
        <f t="shared" ref="DQ167:DS167" si="2843">POWER(AH167,DQ$2)</f>
        <v>20.3314297</v>
      </c>
      <c r="DR167" s="142">
        <f t="shared" si="2843"/>
        <v>4554.511447</v>
      </c>
      <c r="DS167" s="142">
        <f t="shared" si="2843"/>
        <v>140588.5579</v>
      </c>
      <c r="DT167" s="130">
        <f t="shared" si="115"/>
        <v>13018462411</v>
      </c>
      <c r="DU167" s="143">
        <f t="shared" si="116"/>
        <v>-234332323390</v>
      </c>
      <c r="DV167" s="143">
        <f t="shared" si="117"/>
        <v>0</v>
      </c>
      <c r="DW167" s="143">
        <f t="shared" si="118"/>
        <v>3.141592654</v>
      </c>
      <c r="DX167" s="124">
        <f t="shared" si="119"/>
        <v>234332323390</v>
      </c>
      <c r="DY167" s="140">
        <f t="shared" si="120"/>
        <v>0</v>
      </c>
      <c r="DZ167" s="141">
        <f t="shared" si="121"/>
        <v>0</v>
      </c>
      <c r="EA167" s="141">
        <f t="shared" si="122"/>
        <v>0</v>
      </c>
      <c r="EB167" s="122">
        <f t="shared" si="123"/>
        <v>0</v>
      </c>
      <c r="EC167" s="142">
        <f t="shared" si="124"/>
        <v>19765142626</v>
      </c>
      <c r="ED167" s="130">
        <f t="shared" si="125"/>
        <v>19765142626</v>
      </c>
      <c r="EE167" s="143">
        <f t="shared" si="126"/>
        <v>533658850899</v>
      </c>
      <c r="EF167" s="143">
        <f t="shared" si="127"/>
        <v>0</v>
      </c>
      <c r="EG167" s="143">
        <f t="shared" si="128"/>
        <v>0</v>
      </c>
      <c r="EH167" s="124">
        <f t="shared" si="129"/>
        <v>533658850899</v>
      </c>
      <c r="EI167" s="144">
        <f t="shared" ref="EI167:EJ167" si="2844">CK167+CU167+DG167+DU167+EE167</f>
        <v>-91881790635</v>
      </c>
      <c r="EJ167" s="144">
        <f t="shared" si="2844"/>
        <v>0.00004685910236</v>
      </c>
      <c r="EK167" s="144">
        <f t="shared" si="131"/>
        <v>3.141592654</v>
      </c>
      <c r="EL167" s="145">
        <f t="shared" si="132"/>
        <v>91881790635</v>
      </c>
      <c r="EM167" s="140">
        <f t="shared" si="133"/>
        <v>1.570796327</v>
      </c>
      <c r="EN167" s="141">
        <f t="shared" si="134"/>
        <v>1.570796327</v>
      </c>
      <c r="EO167" s="141">
        <f t="shared" si="135"/>
        <v>1.570796327</v>
      </c>
      <c r="EP167" s="122">
        <f t="shared" si="136"/>
        <v>1.570796327</v>
      </c>
      <c r="EQ167" s="142">
        <f t="shared" si="137"/>
        <v>303120.0928</v>
      </c>
      <c r="ER167" s="130">
        <f t="shared" si="138"/>
        <v>303120.0928</v>
      </c>
      <c r="ES167" s="143">
        <f t="shared" si="139"/>
        <v>0.0000000004461776761</v>
      </c>
      <c r="ET167" s="143">
        <f t="shared" si="140"/>
        <v>1575058.204</v>
      </c>
      <c r="EU167" s="143">
        <f t="shared" si="141"/>
        <v>1.570796327</v>
      </c>
      <c r="EV167" s="124">
        <f t="shared" si="142"/>
        <v>1575058.204</v>
      </c>
      <c r="EW167" s="144">
        <f t="shared" ref="EW167:EX167" si="2845">BY167+ES167</f>
        <v>-2945684.815</v>
      </c>
      <c r="EX167" s="144">
        <f t="shared" si="2845"/>
        <v>1575058.204</v>
      </c>
      <c r="EY167" s="144">
        <f t="shared" si="144"/>
        <v>2.650571776</v>
      </c>
      <c r="EZ167" s="145">
        <f t="shared" si="145"/>
        <v>3340339.411</v>
      </c>
      <c r="FA167" s="140">
        <f t="shared" si="146"/>
        <v>0.8835239255</v>
      </c>
      <c r="FB167" s="141">
        <f t="shared" si="147"/>
        <v>0.8835239255</v>
      </c>
      <c r="FC167" s="141">
        <f t="shared" si="148"/>
        <v>0.8835239255</v>
      </c>
      <c r="FD167" s="122">
        <f t="shared" si="149"/>
        <v>0.8835239255</v>
      </c>
      <c r="FE167" s="142">
        <f t="shared" si="150"/>
        <v>149.4847419</v>
      </c>
      <c r="FF167" s="130">
        <f t="shared" si="151"/>
        <v>149.4847419</v>
      </c>
      <c r="FG167" s="143">
        <f t="shared" si="152"/>
        <v>25.09093177</v>
      </c>
      <c r="FH167" s="143">
        <f t="shared" si="153"/>
        <v>30.57033359</v>
      </c>
      <c r="FI167" s="143">
        <f t="shared" si="154"/>
        <v>0.8835239255</v>
      </c>
      <c r="FJ167" s="124">
        <f t="shared" si="155"/>
        <v>39.54870608</v>
      </c>
      <c r="FK167" s="140">
        <f t="shared" si="156"/>
        <v>-6.283185307</v>
      </c>
      <c r="FL167" s="141">
        <f t="shared" si="157"/>
        <v>-6.283185307</v>
      </c>
      <c r="FM167" s="141">
        <f t="shared" si="158"/>
        <v>0</v>
      </c>
      <c r="FN167" s="122">
        <f t="shared" si="159"/>
        <v>0</v>
      </c>
      <c r="FO167" s="142">
        <f t="shared" si="160"/>
        <v>413.3670337</v>
      </c>
      <c r="FP167" s="130">
        <f t="shared" si="161"/>
        <v>413.3670337</v>
      </c>
      <c r="FQ167" s="143">
        <f t="shared" si="162"/>
        <v>-413.3670337</v>
      </c>
      <c r="FR167" s="143">
        <f t="shared" si="163"/>
        <v>0</v>
      </c>
      <c r="FS167" s="143">
        <f t="shared" si="164"/>
        <v>3.141592654</v>
      </c>
      <c r="FT167" s="124">
        <f t="shared" si="165"/>
        <v>413.3670337</v>
      </c>
      <c r="FU167" s="144">
        <f t="shared" si="166"/>
        <v>-14076.90138</v>
      </c>
      <c r="FV167" s="144">
        <f t="shared" si="167"/>
        <v>0</v>
      </c>
      <c r="FW167" s="144">
        <f t="shared" si="168"/>
        <v>-3.141592654</v>
      </c>
      <c r="FX167" s="145">
        <f t="shared" si="169"/>
        <v>14076.90138</v>
      </c>
      <c r="FY167" s="140">
        <f t="shared" si="170"/>
        <v>-3.141592654</v>
      </c>
      <c r="FZ167" s="140">
        <f t="shared" si="171"/>
        <v>-0.8835239255</v>
      </c>
      <c r="GA167" s="141">
        <f t="shared" si="172"/>
        <v>-4.025116579</v>
      </c>
      <c r="GB167" s="141">
        <f t="shared" si="173"/>
        <v>-4.025116579</v>
      </c>
      <c r="GC167" s="122">
        <f t="shared" si="174"/>
        <v>2.258068728</v>
      </c>
      <c r="GD167" s="142">
        <f t="shared" si="175"/>
        <v>14076.90138</v>
      </c>
      <c r="GE167" s="142">
        <f t="shared" si="176"/>
        <v>0.0252852773</v>
      </c>
      <c r="GF167" s="130">
        <f t="shared" si="177"/>
        <v>355.9383548</v>
      </c>
      <c r="GG167" s="143">
        <f t="shared" si="178"/>
        <v>-25.09093177</v>
      </c>
      <c r="GH167" s="143">
        <f t="shared" si="179"/>
        <v>30.57033359</v>
      </c>
      <c r="GI167" s="143">
        <f t="shared" si="180"/>
        <v>2.258068728</v>
      </c>
      <c r="GJ167" s="124">
        <f t="shared" si="181"/>
        <v>39.54870608</v>
      </c>
      <c r="GK167" s="146">
        <f t="shared" si="182"/>
        <v>-0.5</v>
      </c>
      <c r="GL167" s="127">
        <f t="shared" si="183"/>
        <v>-0.8660254038</v>
      </c>
      <c r="GM167" s="146">
        <f t="shared" si="184"/>
        <v>-2.094395102</v>
      </c>
      <c r="GN167" s="127">
        <f t="shared" si="185"/>
        <v>1</v>
      </c>
      <c r="GO167" s="147">
        <f t="shared" si="186"/>
        <v>-0.5</v>
      </c>
      <c r="GP167" s="128">
        <f t="shared" si="187"/>
        <v>0.8660254038</v>
      </c>
      <c r="GQ167" s="147">
        <f t="shared" si="188"/>
        <v>2.094395102</v>
      </c>
      <c r="GR167" s="128">
        <f t="shared" si="189"/>
        <v>1</v>
      </c>
      <c r="GS167" s="140">
        <f t="shared" si="190"/>
        <v>-2.094395102</v>
      </c>
      <c r="GT167" s="140">
        <f t="shared" si="191"/>
        <v>0.8835239255</v>
      </c>
      <c r="GU167" s="141">
        <f t="shared" si="192"/>
        <v>-1.210871177</v>
      </c>
      <c r="GV167" s="141">
        <f t="shared" si="193"/>
        <v>-1.210871177</v>
      </c>
      <c r="GW167" s="122">
        <f t="shared" si="194"/>
        <v>-1.210871177</v>
      </c>
      <c r="GX167" s="142">
        <f t="shared" si="195"/>
        <v>1</v>
      </c>
      <c r="GY167" s="142">
        <f t="shared" si="196"/>
        <v>39.54870608</v>
      </c>
      <c r="GZ167" s="130">
        <f t="shared" si="197"/>
        <v>39.54870608</v>
      </c>
      <c r="HA167" s="143">
        <f t="shared" si="198"/>
        <v>13.92921961</v>
      </c>
      <c r="HB167" s="143">
        <f t="shared" si="199"/>
        <v>-37.01455111</v>
      </c>
      <c r="HC167" s="143">
        <f t="shared" si="200"/>
        <v>-1.210871177</v>
      </c>
      <c r="HD167" s="124">
        <f t="shared" si="201"/>
        <v>39.54870608</v>
      </c>
      <c r="HE167" s="140">
        <f t="shared" si="202"/>
        <v>2.094395102</v>
      </c>
      <c r="HF167" s="140">
        <f t="shared" si="203"/>
        <v>2.258068728</v>
      </c>
      <c r="HG167" s="141">
        <f t="shared" si="204"/>
        <v>4.35246383</v>
      </c>
      <c r="HH167" s="141">
        <f t="shared" si="205"/>
        <v>4.35246383</v>
      </c>
      <c r="HI167" s="122">
        <f t="shared" si="206"/>
        <v>-1.930721477</v>
      </c>
      <c r="HJ167" s="142">
        <f t="shared" si="207"/>
        <v>1</v>
      </c>
      <c r="HK167" s="142">
        <f t="shared" si="208"/>
        <v>39.54870608</v>
      </c>
      <c r="HL167" s="130">
        <f t="shared" si="209"/>
        <v>39.54870608</v>
      </c>
      <c r="HM167" s="143">
        <f t="shared" si="210"/>
        <v>-13.92921961</v>
      </c>
      <c r="HN167" s="143">
        <f t="shared" si="211"/>
        <v>-37.01455111</v>
      </c>
      <c r="HO167" s="143">
        <f t="shared" si="212"/>
        <v>-1.930721477</v>
      </c>
      <c r="HP167" s="124">
        <f t="shared" si="213"/>
        <v>39.54870608</v>
      </c>
      <c r="HQ167" s="140">
        <f t="shared" si="214"/>
        <v>2.094395102</v>
      </c>
      <c r="HR167" s="140">
        <f t="shared" si="215"/>
        <v>0.8835239255</v>
      </c>
      <c r="HS167" s="141">
        <f t="shared" si="216"/>
        <v>2.977919028</v>
      </c>
      <c r="HT167" s="141">
        <f t="shared" si="217"/>
        <v>2.977919028</v>
      </c>
      <c r="HU167" s="122">
        <f t="shared" si="218"/>
        <v>2.977919028</v>
      </c>
      <c r="HV167" s="142">
        <f t="shared" si="219"/>
        <v>1</v>
      </c>
      <c r="HW167" s="142">
        <f t="shared" si="220"/>
        <v>39.54870608</v>
      </c>
      <c r="HX167" s="130">
        <f t="shared" si="221"/>
        <v>39.54870608</v>
      </c>
      <c r="HY167" s="143">
        <f t="shared" si="222"/>
        <v>-39.02015138</v>
      </c>
      <c r="HZ167" s="143">
        <f t="shared" si="223"/>
        <v>6.44421752</v>
      </c>
      <c r="IA167" s="143">
        <f t="shared" si="224"/>
        <v>2.977919028</v>
      </c>
      <c r="IB167" s="124">
        <f t="shared" si="225"/>
        <v>39.54870608</v>
      </c>
      <c r="IC167" s="140">
        <f t="shared" si="226"/>
        <v>-2.094395102</v>
      </c>
      <c r="ID167" s="140">
        <f t="shared" si="227"/>
        <v>2.258068728</v>
      </c>
      <c r="IE167" s="141">
        <f t="shared" si="228"/>
        <v>0.1636736257</v>
      </c>
      <c r="IF167" s="141">
        <f t="shared" si="229"/>
        <v>0.1636736257</v>
      </c>
      <c r="IG167" s="122">
        <f t="shared" si="230"/>
        <v>0.1636736257</v>
      </c>
      <c r="IH167" s="142">
        <f t="shared" si="231"/>
        <v>1</v>
      </c>
      <c r="II167" s="142">
        <f t="shared" si="232"/>
        <v>39.54870608</v>
      </c>
      <c r="IJ167" s="130">
        <f t="shared" si="233"/>
        <v>39.54870608</v>
      </c>
      <c r="IK167" s="143">
        <f t="shared" si="234"/>
        <v>39.02015138</v>
      </c>
      <c r="IL167" s="143">
        <f t="shared" si="235"/>
        <v>6.44421752</v>
      </c>
      <c r="IM167" s="143">
        <f t="shared" si="236"/>
        <v>0.1636736257</v>
      </c>
      <c r="IN167" s="124">
        <f t="shared" si="237"/>
        <v>39.54870608</v>
      </c>
    </row>
    <row r="168" ht="12.75" customHeight="1">
      <c r="A168" s="129">
        <f>'Cortez Cubic'!AP168</f>
        <v>-0.2187762226</v>
      </c>
      <c r="B168" s="129">
        <f>'Cortez Cubic'!AQ168</f>
        <v>7.501739363</v>
      </c>
      <c r="C168" s="129">
        <f>'Cortez Cubic'!AR168</f>
        <v>5673.321765</v>
      </c>
      <c r="D168" s="129">
        <f>'Cortez Cubic'!AS168</f>
        <v>-376646.8044</v>
      </c>
      <c r="E168" s="129">
        <f t="shared" ref="E168:H168" si="2846">0</f>
        <v>0</v>
      </c>
      <c r="F168" s="129">
        <f t="shared" si="2846"/>
        <v>0</v>
      </c>
      <c r="G168" s="129">
        <f t="shared" si="2846"/>
        <v>0</v>
      </c>
      <c r="H168" s="129">
        <f t="shared" si="2846"/>
        <v>0</v>
      </c>
      <c r="I168" s="110">
        <f>'Cortez Cubic'!I168</f>
        <v>141</v>
      </c>
      <c r="J168" s="130">
        <f t="shared" si="28"/>
        <v>131.9374299</v>
      </c>
      <c r="K168" s="131">
        <f t="shared" si="29"/>
        <v>1</v>
      </c>
      <c r="L168" s="131">
        <f t="shared" si="30"/>
        <v>0</v>
      </c>
      <c r="M168" s="132">
        <f t="shared" si="31"/>
        <v>9.062570095</v>
      </c>
      <c r="N168" s="133">
        <f t="shared" si="32"/>
        <v>56.5339796</v>
      </c>
      <c r="O168" s="134">
        <f t="shared" si="33"/>
        <v>131.9374299</v>
      </c>
      <c r="P168" s="134">
        <f t="shared" si="34"/>
        <v>0</v>
      </c>
      <c r="Q168" s="135">
        <f t="shared" si="35"/>
        <v>75.40345031</v>
      </c>
      <c r="R168" s="135">
        <f t="shared" si="36"/>
        <v>0</v>
      </c>
      <c r="S168" s="136">
        <f t="shared" si="37"/>
        <v>-173.051325</v>
      </c>
      <c r="T168" s="136">
        <f t="shared" si="38"/>
        <v>0</v>
      </c>
      <c r="U168" s="137">
        <f t="shared" ref="U168:X168" si="2847">ATAN2(A168,E168)</f>
        <v>3.141592654</v>
      </c>
      <c r="V168" s="137">
        <f t="shared" si="2847"/>
        <v>0</v>
      </c>
      <c r="W168" s="137">
        <f t="shared" si="2847"/>
        <v>0</v>
      </c>
      <c r="X168" s="137">
        <f t="shared" si="2847"/>
        <v>3.141592654</v>
      </c>
      <c r="Y168" s="137">
        <f t="shared" ref="Y168:AB168" si="2848">SQRT(POWER(A168,2)+POWER(E168,2))</f>
        <v>0.2187762226</v>
      </c>
      <c r="Z168" s="137">
        <f t="shared" si="2848"/>
        <v>7.501739363</v>
      </c>
      <c r="AA168" s="137">
        <f t="shared" si="2848"/>
        <v>5673.321765</v>
      </c>
      <c r="AB168" s="137">
        <f t="shared" si="2848"/>
        <v>376646.8044</v>
      </c>
      <c r="AC168" s="138">
        <f t="shared" ref="AC168:AF168" si="2849">U168-$U168</f>
        <v>0</v>
      </c>
      <c r="AD168" s="138">
        <f t="shared" si="2849"/>
        <v>-3.141592654</v>
      </c>
      <c r="AE168" s="138">
        <f t="shared" si="2849"/>
        <v>-3.141592654</v>
      </c>
      <c r="AF168" s="138">
        <f t="shared" si="2849"/>
        <v>0</v>
      </c>
      <c r="AG168" s="138">
        <f t="shared" ref="AG168:AJ168" si="2850">Y168/$Y168</f>
        <v>1</v>
      </c>
      <c r="AH168" s="138">
        <f t="shared" si="2850"/>
        <v>34.28955521</v>
      </c>
      <c r="AI168" s="138">
        <f t="shared" si="2850"/>
        <v>25932.07661</v>
      </c>
      <c r="AJ168" s="138">
        <f t="shared" si="2850"/>
        <v>1721607.586</v>
      </c>
      <c r="AK168" s="139">
        <f t="shared" ref="AK168:AN168" si="2851">AG168*COS(AC168)</f>
        <v>1</v>
      </c>
      <c r="AL168" s="139">
        <f t="shared" si="2851"/>
        <v>-34.28955521</v>
      </c>
      <c r="AM168" s="139">
        <f t="shared" si="2851"/>
        <v>-25932.07661</v>
      </c>
      <c r="AN168" s="139">
        <f t="shared" si="2851"/>
        <v>1721607.586</v>
      </c>
      <c r="AO168" s="129">
        <f t="shared" ref="AO168:AR168" si="2852">AG168*SIN(AC168)</f>
        <v>0</v>
      </c>
      <c r="AP168" s="129">
        <f t="shared" si="2852"/>
        <v>0</v>
      </c>
      <c r="AQ168" s="129">
        <f t="shared" si="2852"/>
        <v>0</v>
      </c>
      <c r="AR168" s="129">
        <f t="shared" si="2852"/>
        <v>0</v>
      </c>
      <c r="AS168" s="140">
        <f t="shared" si="45"/>
        <v>-9.424777961</v>
      </c>
      <c r="AT168" s="141">
        <f t="shared" si="46"/>
        <v>-9.424777961</v>
      </c>
      <c r="AU168" s="141">
        <f t="shared" si="47"/>
        <v>-3.141592654</v>
      </c>
      <c r="AV168" s="122">
        <f t="shared" si="48"/>
        <v>3.141592654</v>
      </c>
      <c r="AW168" s="142">
        <f t="shared" si="49"/>
        <v>40316.75364</v>
      </c>
      <c r="AX168" s="130">
        <f t="shared" si="50"/>
        <v>40316.75364</v>
      </c>
      <c r="AY168" s="143">
        <f t="shared" si="51"/>
        <v>80633.50728</v>
      </c>
      <c r="AZ168" s="143">
        <f t="shared" si="52"/>
        <v>0</v>
      </c>
      <c r="BA168" s="143">
        <f t="shared" si="53"/>
        <v>0</v>
      </c>
      <c r="BB168" s="124">
        <f t="shared" si="54"/>
        <v>80633.50728</v>
      </c>
      <c r="BC168" s="140">
        <f t="shared" ref="BC168:BD168" si="2853">BC$2*AD168</f>
        <v>-3.141592654</v>
      </c>
      <c r="BD168" s="140">
        <f t="shared" si="2853"/>
        <v>-3.141592654</v>
      </c>
      <c r="BE168" s="141">
        <f t="shared" si="56"/>
        <v>-6.283185307</v>
      </c>
      <c r="BF168" s="141">
        <f t="shared" si="57"/>
        <v>0</v>
      </c>
      <c r="BG168" s="122">
        <f t="shared" si="58"/>
        <v>0</v>
      </c>
      <c r="BH168" s="142">
        <f t="shared" ref="BH168:BI168" si="2854">POWER(AH168,BH$2)</f>
        <v>34.28955521</v>
      </c>
      <c r="BI168" s="142">
        <f t="shared" si="2854"/>
        <v>25932.07661</v>
      </c>
      <c r="BJ168" s="130">
        <f t="shared" si="60"/>
        <v>889199.3725</v>
      </c>
      <c r="BK168" s="143">
        <f t="shared" si="61"/>
        <v>8002794.353</v>
      </c>
      <c r="BL168" s="143">
        <f t="shared" si="62"/>
        <v>0</v>
      </c>
      <c r="BM168" s="143">
        <f t="shared" si="63"/>
        <v>0</v>
      </c>
      <c r="BN168" s="124">
        <f t="shared" si="64"/>
        <v>8002794.353</v>
      </c>
      <c r="BO168" s="140">
        <f t="shared" si="65"/>
        <v>0</v>
      </c>
      <c r="BP168" s="141">
        <f t="shared" si="66"/>
        <v>0</v>
      </c>
      <c r="BQ168" s="141">
        <f t="shared" si="67"/>
        <v>0</v>
      </c>
      <c r="BR168" s="122">
        <f t="shared" si="68"/>
        <v>0</v>
      </c>
      <c r="BS168" s="142">
        <f t="shared" si="69"/>
        <v>1721607.586</v>
      </c>
      <c r="BT168" s="130">
        <f t="shared" si="70"/>
        <v>1721607.586</v>
      </c>
      <c r="BU168" s="143">
        <f t="shared" si="71"/>
        <v>-46483404.82</v>
      </c>
      <c r="BV168" s="143">
        <f t="shared" si="72"/>
        <v>0</v>
      </c>
      <c r="BW168" s="143">
        <f t="shared" si="73"/>
        <v>3.141592654</v>
      </c>
      <c r="BX168" s="124">
        <f t="shared" si="74"/>
        <v>46483404.82</v>
      </c>
      <c r="BY168" s="144">
        <f t="shared" ref="BY168:BZ168" si="2855">AY168+BK168+BU168</f>
        <v>-38399976.96</v>
      </c>
      <c r="BZ168" s="144">
        <f t="shared" si="2855"/>
        <v>0</v>
      </c>
      <c r="CA168" s="144">
        <f t="shared" si="76"/>
        <v>-3.141592654</v>
      </c>
      <c r="CB168" s="145">
        <f t="shared" si="77"/>
        <v>38399976.96</v>
      </c>
      <c r="CC168" s="140">
        <f t="shared" ref="CC168:CD168" si="2856">CC$2*AD168</f>
        <v>-6.283185307</v>
      </c>
      <c r="CD168" s="140">
        <f t="shared" si="2856"/>
        <v>-6.283185307</v>
      </c>
      <c r="CE168" s="141">
        <f t="shared" si="79"/>
        <v>-12.56637061</v>
      </c>
      <c r="CF168" s="141">
        <f t="shared" si="80"/>
        <v>0</v>
      </c>
      <c r="CG168" s="122">
        <f t="shared" si="81"/>
        <v>0</v>
      </c>
      <c r="CH168" s="142">
        <f t="shared" ref="CH168:CI168" si="2857">POWER(AH168,CH$2)</f>
        <v>1175.773596</v>
      </c>
      <c r="CI168" s="142">
        <f t="shared" si="2857"/>
        <v>672472597.3</v>
      </c>
      <c r="CJ168" s="130">
        <f t="shared" si="83"/>
        <v>790675524106</v>
      </c>
      <c r="CK168" s="143">
        <f t="shared" si="84"/>
        <v>-790675524106</v>
      </c>
      <c r="CL168" s="143">
        <f t="shared" si="85"/>
        <v>0</v>
      </c>
      <c r="CM168" s="143">
        <f t="shared" si="86"/>
        <v>3.141592654</v>
      </c>
      <c r="CN168" s="124">
        <f t="shared" si="87"/>
        <v>790675524106</v>
      </c>
      <c r="CO168" s="140">
        <f t="shared" si="88"/>
        <v>-9.424777961</v>
      </c>
      <c r="CP168" s="141">
        <f t="shared" si="89"/>
        <v>-9.424777961</v>
      </c>
      <c r="CQ168" s="141">
        <f t="shared" si="90"/>
        <v>-3.141592654</v>
      </c>
      <c r="CR168" s="122">
        <f t="shared" si="91"/>
        <v>3.141592654</v>
      </c>
      <c r="CS168" s="142">
        <f t="shared" si="92"/>
        <v>17438610911071</v>
      </c>
      <c r="CT168" s="130">
        <f t="shared" si="93"/>
        <v>17438610911071</v>
      </c>
      <c r="CU168" s="143">
        <f t="shared" si="94"/>
        <v>-69754443644282</v>
      </c>
      <c r="CV168" s="143">
        <f t="shared" si="95"/>
        <v>0.008542455614</v>
      </c>
      <c r="CW168" s="143">
        <f t="shared" si="96"/>
        <v>3.141592654</v>
      </c>
      <c r="CX168" s="124">
        <f t="shared" si="97"/>
        <v>69754443644282</v>
      </c>
      <c r="CY168" s="140">
        <f t="shared" si="98"/>
        <v>-9.424777961</v>
      </c>
      <c r="CZ168" s="140">
        <f t="shared" si="99"/>
        <v>0</v>
      </c>
      <c r="DA168" s="141">
        <f t="shared" si="100"/>
        <v>-9.424777961</v>
      </c>
      <c r="DB168" s="141">
        <f t="shared" si="101"/>
        <v>-3.141592654</v>
      </c>
      <c r="DC168" s="122">
        <f t="shared" si="102"/>
        <v>3.141592654</v>
      </c>
      <c r="DD168" s="142">
        <f t="shared" si="103"/>
        <v>40316.75364</v>
      </c>
      <c r="DE168" s="142">
        <f t="shared" si="104"/>
        <v>1721607.586</v>
      </c>
      <c r="DF168" s="130">
        <f t="shared" si="105"/>
        <v>69409628902</v>
      </c>
      <c r="DG168" s="143">
        <f t="shared" si="106"/>
        <v>-277638515609</v>
      </c>
      <c r="DH168" s="143">
        <f t="shared" si="107"/>
        <v>0.00003400091195</v>
      </c>
      <c r="DI168" s="143">
        <f t="shared" si="108"/>
        <v>3.141592654</v>
      </c>
      <c r="DJ168" s="124">
        <f t="shared" si="109"/>
        <v>277638515609</v>
      </c>
      <c r="DK168" s="140">
        <f t="shared" ref="DK168:DM168" si="2858">DK$2*AD168</f>
        <v>-3.141592654</v>
      </c>
      <c r="DL168" s="140">
        <f t="shared" si="2858"/>
        <v>-3.141592654</v>
      </c>
      <c r="DM168" s="140">
        <f t="shared" si="2858"/>
        <v>0</v>
      </c>
      <c r="DN168" s="141">
        <f t="shared" si="111"/>
        <v>-6.283185307</v>
      </c>
      <c r="DO168" s="141">
        <f t="shared" si="112"/>
        <v>0</v>
      </c>
      <c r="DP168" s="122">
        <f t="shared" si="113"/>
        <v>0</v>
      </c>
      <c r="DQ168" s="142">
        <f t="shared" ref="DQ168:DS168" si="2859">POWER(AH168,DQ$2)</f>
        <v>34.28955521</v>
      </c>
      <c r="DR168" s="142">
        <f t="shared" si="2859"/>
        <v>25932.07661</v>
      </c>
      <c r="DS168" s="142">
        <f t="shared" si="2859"/>
        <v>1721607.586</v>
      </c>
      <c r="DT168" s="130">
        <f t="shared" si="115"/>
        <v>1530852385089</v>
      </c>
      <c r="DU168" s="143">
        <f t="shared" si="116"/>
        <v>-27555342931607</v>
      </c>
      <c r="DV168" s="143">
        <f t="shared" si="117"/>
        <v>0</v>
      </c>
      <c r="DW168" s="143">
        <f t="shared" si="118"/>
        <v>3.141592654</v>
      </c>
      <c r="DX168" s="124">
        <f t="shared" si="119"/>
        <v>27555342931607</v>
      </c>
      <c r="DY168" s="140">
        <f t="shared" si="120"/>
        <v>0</v>
      </c>
      <c r="DZ168" s="141">
        <f t="shared" si="121"/>
        <v>0</v>
      </c>
      <c r="EA168" s="141">
        <f t="shared" si="122"/>
        <v>0</v>
      </c>
      <c r="EB168" s="122">
        <f t="shared" si="123"/>
        <v>0</v>
      </c>
      <c r="EC168" s="142">
        <f t="shared" si="124"/>
        <v>2963932679694</v>
      </c>
      <c r="ED168" s="130">
        <f t="shared" si="125"/>
        <v>2963932679694</v>
      </c>
      <c r="EE168" s="143">
        <f t="shared" si="126"/>
        <v>80026182351751</v>
      </c>
      <c r="EF168" s="143">
        <f t="shared" si="127"/>
        <v>0</v>
      </c>
      <c r="EG168" s="143">
        <f t="shared" si="128"/>
        <v>0</v>
      </c>
      <c r="EH168" s="124">
        <f t="shared" si="129"/>
        <v>80026182351751</v>
      </c>
      <c r="EI168" s="144">
        <f t="shared" ref="EI168:EJ168" si="2860">CK168+CU168+DG168+DU168+EE168</f>
        <v>-18351918263853</v>
      </c>
      <c r="EJ168" s="144">
        <f t="shared" si="2860"/>
        <v>0.008576456525</v>
      </c>
      <c r="EK168" s="144">
        <f t="shared" si="131"/>
        <v>3.141592654</v>
      </c>
      <c r="EL168" s="145">
        <f t="shared" si="132"/>
        <v>18351918263853</v>
      </c>
      <c r="EM168" s="140">
        <f t="shared" si="133"/>
        <v>1.570796327</v>
      </c>
      <c r="EN168" s="141">
        <f t="shared" si="134"/>
        <v>1.570796327</v>
      </c>
      <c r="EO168" s="141">
        <f t="shared" si="135"/>
        <v>1.570796327</v>
      </c>
      <c r="EP168" s="122">
        <f t="shared" si="136"/>
        <v>1.570796327</v>
      </c>
      <c r="EQ168" s="142">
        <f t="shared" si="137"/>
        <v>4283913.895</v>
      </c>
      <c r="ER168" s="130">
        <f t="shared" si="138"/>
        <v>4283913.895</v>
      </c>
      <c r="ES168" s="143">
        <f t="shared" si="139"/>
        <v>0.000000006305707844</v>
      </c>
      <c r="ET168" s="143">
        <f t="shared" si="140"/>
        <v>22259869.57</v>
      </c>
      <c r="EU168" s="143">
        <f t="shared" si="141"/>
        <v>1.570796327</v>
      </c>
      <c r="EV168" s="124">
        <f t="shared" si="142"/>
        <v>22259869.57</v>
      </c>
      <c r="EW168" s="144">
        <f t="shared" ref="EW168:EX168" si="2861">BY168+ES168</f>
        <v>-38399976.96</v>
      </c>
      <c r="EX168" s="144">
        <f t="shared" si="2861"/>
        <v>22259869.57</v>
      </c>
      <c r="EY168" s="144">
        <f t="shared" si="144"/>
        <v>2.616245011</v>
      </c>
      <c r="EZ168" s="145">
        <f t="shared" si="145"/>
        <v>44385358.21</v>
      </c>
      <c r="FA168" s="140">
        <f t="shared" si="146"/>
        <v>0.8720816703</v>
      </c>
      <c r="FB168" s="141">
        <f t="shared" si="147"/>
        <v>0.8720816703</v>
      </c>
      <c r="FC168" s="141">
        <f t="shared" si="148"/>
        <v>0.8720816703</v>
      </c>
      <c r="FD168" s="122">
        <f t="shared" si="149"/>
        <v>0.8720816703</v>
      </c>
      <c r="FE168" s="142">
        <f t="shared" si="150"/>
        <v>354.0624822</v>
      </c>
      <c r="FF168" s="130">
        <f t="shared" si="151"/>
        <v>354.0624822</v>
      </c>
      <c r="FG168" s="143">
        <f t="shared" si="152"/>
        <v>60.25378908</v>
      </c>
      <c r="FH168" s="143">
        <f t="shared" si="153"/>
        <v>71.72271571</v>
      </c>
      <c r="FI168" s="143">
        <f t="shared" si="154"/>
        <v>0.8720816703</v>
      </c>
      <c r="FJ168" s="124">
        <f t="shared" si="155"/>
        <v>93.67319279</v>
      </c>
      <c r="FK168" s="140">
        <f t="shared" si="156"/>
        <v>-6.283185307</v>
      </c>
      <c r="FL168" s="141">
        <f t="shared" si="157"/>
        <v>-6.283185307</v>
      </c>
      <c r="FM168" s="141">
        <f t="shared" si="158"/>
        <v>0</v>
      </c>
      <c r="FN168" s="122">
        <f t="shared" si="159"/>
        <v>0</v>
      </c>
      <c r="FO168" s="142">
        <f t="shared" si="160"/>
        <v>1175.773596</v>
      </c>
      <c r="FP168" s="130">
        <f t="shared" si="161"/>
        <v>1175.773596</v>
      </c>
      <c r="FQ168" s="143">
        <f t="shared" si="162"/>
        <v>-1175.773596</v>
      </c>
      <c r="FR168" s="143">
        <f t="shared" si="163"/>
        <v>0</v>
      </c>
      <c r="FS168" s="143">
        <f t="shared" si="164"/>
        <v>3.141592654</v>
      </c>
      <c r="FT168" s="124">
        <f t="shared" si="165"/>
        <v>1175.773596</v>
      </c>
      <c r="FU168" s="144">
        <f t="shared" si="166"/>
        <v>-78972.00343</v>
      </c>
      <c r="FV168" s="144">
        <f t="shared" si="167"/>
        <v>0</v>
      </c>
      <c r="FW168" s="144">
        <f t="shared" si="168"/>
        <v>-3.141592654</v>
      </c>
      <c r="FX168" s="145">
        <f t="shared" si="169"/>
        <v>78972.00343</v>
      </c>
      <c r="FY168" s="140">
        <f t="shared" si="170"/>
        <v>-3.141592654</v>
      </c>
      <c r="FZ168" s="140">
        <f t="shared" si="171"/>
        <v>-0.8720816703</v>
      </c>
      <c r="GA168" s="141">
        <f t="shared" si="172"/>
        <v>-4.013674324</v>
      </c>
      <c r="GB168" s="141">
        <f t="shared" si="173"/>
        <v>-4.013674324</v>
      </c>
      <c r="GC168" s="122">
        <f t="shared" si="174"/>
        <v>2.269510983</v>
      </c>
      <c r="GD168" s="142">
        <f t="shared" si="175"/>
        <v>78972.00343</v>
      </c>
      <c r="GE168" s="142">
        <f t="shared" si="176"/>
        <v>0.01067541279</v>
      </c>
      <c r="GF168" s="130">
        <f t="shared" si="177"/>
        <v>843.0587351</v>
      </c>
      <c r="GG168" s="143">
        <f t="shared" si="178"/>
        <v>-60.25378908</v>
      </c>
      <c r="GH168" s="143">
        <f t="shared" si="179"/>
        <v>71.72271571</v>
      </c>
      <c r="GI168" s="143">
        <f t="shared" si="180"/>
        <v>2.269510983</v>
      </c>
      <c r="GJ168" s="124">
        <f t="shared" si="181"/>
        <v>93.67319279</v>
      </c>
      <c r="GK168" s="146">
        <f t="shared" si="182"/>
        <v>-0.5</v>
      </c>
      <c r="GL168" s="127">
        <f t="shared" si="183"/>
        <v>-0.8660254038</v>
      </c>
      <c r="GM168" s="146">
        <f t="shared" si="184"/>
        <v>-2.094395102</v>
      </c>
      <c r="GN168" s="127">
        <f t="shared" si="185"/>
        <v>1</v>
      </c>
      <c r="GO168" s="147">
        <f t="shared" si="186"/>
        <v>-0.5</v>
      </c>
      <c r="GP168" s="128">
        <f t="shared" si="187"/>
        <v>0.8660254038</v>
      </c>
      <c r="GQ168" s="147">
        <f t="shared" si="188"/>
        <v>2.094395102</v>
      </c>
      <c r="GR168" s="128">
        <f t="shared" si="189"/>
        <v>1</v>
      </c>
      <c r="GS168" s="140">
        <f t="shared" si="190"/>
        <v>-2.094395102</v>
      </c>
      <c r="GT168" s="140">
        <f t="shared" si="191"/>
        <v>0.8720816703</v>
      </c>
      <c r="GU168" s="141">
        <f t="shared" si="192"/>
        <v>-1.222313432</v>
      </c>
      <c r="GV168" s="141">
        <f t="shared" si="193"/>
        <v>-1.222313432</v>
      </c>
      <c r="GW168" s="122">
        <f t="shared" si="194"/>
        <v>-1.222313432</v>
      </c>
      <c r="GX168" s="142">
        <f t="shared" si="195"/>
        <v>1</v>
      </c>
      <c r="GY168" s="142">
        <f t="shared" si="196"/>
        <v>93.67319279</v>
      </c>
      <c r="GZ168" s="130">
        <f t="shared" si="197"/>
        <v>93.67319279</v>
      </c>
      <c r="HA168" s="143">
        <f t="shared" si="198"/>
        <v>31.98679929</v>
      </c>
      <c r="HB168" s="143">
        <f t="shared" si="199"/>
        <v>-88.04266987</v>
      </c>
      <c r="HC168" s="143">
        <f t="shared" si="200"/>
        <v>-1.222313432</v>
      </c>
      <c r="HD168" s="124">
        <f t="shared" si="201"/>
        <v>93.67319279</v>
      </c>
      <c r="HE168" s="140">
        <f t="shared" si="202"/>
        <v>2.094395102</v>
      </c>
      <c r="HF168" s="140">
        <f t="shared" si="203"/>
        <v>2.269510983</v>
      </c>
      <c r="HG168" s="141">
        <f t="shared" si="204"/>
        <v>4.363906086</v>
      </c>
      <c r="HH168" s="141">
        <f t="shared" si="205"/>
        <v>4.363906086</v>
      </c>
      <c r="HI168" s="122">
        <f t="shared" si="206"/>
        <v>-1.919279222</v>
      </c>
      <c r="HJ168" s="142">
        <f t="shared" si="207"/>
        <v>1</v>
      </c>
      <c r="HK168" s="142">
        <f t="shared" si="208"/>
        <v>93.67319279</v>
      </c>
      <c r="HL168" s="130">
        <f t="shared" si="209"/>
        <v>93.67319279</v>
      </c>
      <c r="HM168" s="143">
        <f t="shared" si="210"/>
        <v>-31.98679929</v>
      </c>
      <c r="HN168" s="143">
        <f t="shared" si="211"/>
        <v>-88.04266987</v>
      </c>
      <c r="HO168" s="143">
        <f t="shared" si="212"/>
        <v>-1.919279222</v>
      </c>
      <c r="HP168" s="124">
        <f t="shared" si="213"/>
        <v>93.67319279</v>
      </c>
      <c r="HQ168" s="140">
        <f t="shared" si="214"/>
        <v>2.094395102</v>
      </c>
      <c r="HR168" s="140">
        <f t="shared" si="215"/>
        <v>0.8720816703</v>
      </c>
      <c r="HS168" s="141">
        <f t="shared" si="216"/>
        <v>2.966476773</v>
      </c>
      <c r="HT168" s="141">
        <f t="shared" si="217"/>
        <v>2.966476773</v>
      </c>
      <c r="HU168" s="122">
        <f t="shared" si="218"/>
        <v>2.966476773</v>
      </c>
      <c r="HV168" s="142">
        <f t="shared" si="219"/>
        <v>1</v>
      </c>
      <c r="HW168" s="142">
        <f t="shared" si="220"/>
        <v>93.67319279</v>
      </c>
      <c r="HX168" s="130">
        <f t="shared" si="221"/>
        <v>93.67319279</v>
      </c>
      <c r="HY168" s="143">
        <f t="shared" si="222"/>
        <v>-92.24058837</v>
      </c>
      <c r="HZ168" s="143">
        <f t="shared" si="223"/>
        <v>16.31995417</v>
      </c>
      <c r="IA168" s="143">
        <f t="shared" si="224"/>
        <v>2.966476773</v>
      </c>
      <c r="IB168" s="124">
        <f t="shared" si="225"/>
        <v>93.67319279</v>
      </c>
      <c r="IC168" s="140">
        <f t="shared" si="226"/>
        <v>-2.094395102</v>
      </c>
      <c r="ID168" s="140">
        <f t="shared" si="227"/>
        <v>2.269510983</v>
      </c>
      <c r="IE168" s="141">
        <f t="shared" si="228"/>
        <v>0.1751158809</v>
      </c>
      <c r="IF168" s="141">
        <f t="shared" si="229"/>
        <v>0.1751158809</v>
      </c>
      <c r="IG168" s="122">
        <f t="shared" si="230"/>
        <v>0.1751158809</v>
      </c>
      <c r="IH168" s="142">
        <f t="shared" si="231"/>
        <v>1</v>
      </c>
      <c r="II168" s="142">
        <f t="shared" si="232"/>
        <v>93.67319279</v>
      </c>
      <c r="IJ168" s="130">
        <f t="shared" si="233"/>
        <v>93.67319279</v>
      </c>
      <c r="IK168" s="143">
        <f t="shared" si="234"/>
        <v>92.24058837</v>
      </c>
      <c r="IL168" s="143">
        <f t="shared" si="235"/>
        <v>16.31995417</v>
      </c>
      <c r="IM168" s="143">
        <f t="shared" si="236"/>
        <v>0.1751158809</v>
      </c>
      <c r="IN168" s="124">
        <f t="shared" si="237"/>
        <v>93.67319279</v>
      </c>
    </row>
    <row r="169" ht="12.75" customHeight="1">
      <c r="A169" s="129">
        <f>'Cortez Cubic'!AP169</f>
        <v>-0.2187762226</v>
      </c>
      <c r="B169" s="129">
        <f>'Cortez Cubic'!AQ169</f>
        <v>9.284714161</v>
      </c>
      <c r="C169" s="129">
        <f>'Cortez Cubic'!AR169</f>
        <v>40280.01034</v>
      </c>
      <c r="D169" s="129">
        <f>'Cortez Cubic'!AS169</f>
        <v>-7410381.293</v>
      </c>
      <c r="E169" s="129">
        <f t="shared" ref="E169:H169" si="2862">0</f>
        <v>0</v>
      </c>
      <c r="F169" s="129">
        <f t="shared" si="2862"/>
        <v>0</v>
      </c>
      <c r="G169" s="129">
        <f t="shared" si="2862"/>
        <v>0</v>
      </c>
      <c r="H169" s="129">
        <f t="shared" si="2862"/>
        <v>0</v>
      </c>
      <c r="I169" s="110">
        <f>'Cortez Cubic'!I169</f>
        <v>272</v>
      </c>
      <c r="J169" s="130">
        <f t="shared" si="28"/>
        <v>262.9173475</v>
      </c>
      <c r="K169" s="131">
        <f t="shared" si="29"/>
        <v>1</v>
      </c>
      <c r="L169" s="131">
        <f t="shared" si="30"/>
        <v>0</v>
      </c>
      <c r="M169" s="132">
        <f t="shared" si="31"/>
        <v>9.082652483</v>
      </c>
      <c r="N169" s="133">
        <f t="shared" si="32"/>
        <v>0</v>
      </c>
      <c r="O169" s="134">
        <f t="shared" si="33"/>
        <v>262.9173475</v>
      </c>
      <c r="P169" s="134">
        <f t="shared" si="34"/>
        <v>-30.74749612</v>
      </c>
      <c r="Q169" s="135">
        <f t="shared" si="35"/>
        <v>262.9173475</v>
      </c>
      <c r="R169" s="135">
        <f t="shared" si="36"/>
        <v>30.74749612</v>
      </c>
      <c r="S169" s="136">
        <f t="shared" si="37"/>
        <v>-483.3953748</v>
      </c>
      <c r="T169" s="136">
        <f t="shared" si="38"/>
        <v>0</v>
      </c>
      <c r="U169" s="137">
        <f t="shared" ref="U169:X169" si="2863">ATAN2(A169,E169)</f>
        <v>3.141592654</v>
      </c>
      <c r="V169" s="137">
        <f t="shared" si="2863"/>
        <v>0</v>
      </c>
      <c r="W169" s="137">
        <f t="shared" si="2863"/>
        <v>0</v>
      </c>
      <c r="X169" s="137">
        <f t="shared" si="2863"/>
        <v>3.141592654</v>
      </c>
      <c r="Y169" s="137">
        <f t="shared" ref="Y169:AB169" si="2864">SQRT(POWER(A169,2)+POWER(E169,2))</f>
        <v>0.2187762226</v>
      </c>
      <c r="Z169" s="137">
        <f t="shared" si="2864"/>
        <v>9.284714161</v>
      </c>
      <c r="AA169" s="137">
        <f t="shared" si="2864"/>
        <v>40280.01034</v>
      </c>
      <c r="AB169" s="137">
        <f t="shared" si="2864"/>
        <v>7410381.293</v>
      </c>
      <c r="AC169" s="138">
        <f t="shared" ref="AC169:AF169" si="2865">U169-$U169</f>
        <v>0</v>
      </c>
      <c r="AD169" s="138">
        <f t="shared" si="2865"/>
        <v>-3.141592654</v>
      </c>
      <c r="AE169" s="138">
        <f t="shared" si="2865"/>
        <v>-3.141592654</v>
      </c>
      <c r="AF169" s="138">
        <f t="shared" si="2865"/>
        <v>0</v>
      </c>
      <c r="AG169" s="138">
        <f t="shared" ref="AG169:AJ169" si="2866">Y169/$Y169</f>
        <v>1</v>
      </c>
      <c r="AH169" s="138">
        <f t="shared" si="2866"/>
        <v>42.43932019</v>
      </c>
      <c r="AI169" s="138">
        <f t="shared" si="2866"/>
        <v>184115.1194</v>
      </c>
      <c r="AJ169" s="138">
        <f t="shared" si="2866"/>
        <v>33871968.38</v>
      </c>
      <c r="AK169" s="139">
        <f t="shared" ref="AK169:AN169" si="2867">AG169*COS(AC169)</f>
        <v>1</v>
      </c>
      <c r="AL169" s="139">
        <f t="shared" si="2867"/>
        <v>-42.43932019</v>
      </c>
      <c r="AM169" s="139">
        <f t="shared" si="2867"/>
        <v>-184115.1194</v>
      </c>
      <c r="AN169" s="139">
        <f t="shared" si="2867"/>
        <v>33871968.38</v>
      </c>
      <c r="AO169" s="129">
        <f t="shared" ref="AO169:AR169" si="2868">AG169*SIN(AC169)</f>
        <v>0</v>
      </c>
      <c r="AP169" s="129">
        <f t="shared" si="2868"/>
        <v>0</v>
      </c>
      <c r="AQ169" s="129">
        <f t="shared" si="2868"/>
        <v>0</v>
      </c>
      <c r="AR169" s="129">
        <f t="shared" si="2868"/>
        <v>0</v>
      </c>
      <c r="AS169" s="140">
        <f t="shared" si="45"/>
        <v>-9.424777961</v>
      </c>
      <c r="AT169" s="141">
        <f t="shared" si="46"/>
        <v>-9.424777961</v>
      </c>
      <c r="AU169" s="141">
        <f t="shared" si="47"/>
        <v>-3.141592654</v>
      </c>
      <c r="AV169" s="122">
        <f t="shared" si="48"/>
        <v>3.141592654</v>
      </c>
      <c r="AW169" s="142">
        <f t="shared" si="49"/>
        <v>76437.28551</v>
      </c>
      <c r="AX169" s="130">
        <f t="shared" si="50"/>
        <v>76437.28551</v>
      </c>
      <c r="AY169" s="143">
        <f t="shared" si="51"/>
        <v>152874.571</v>
      </c>
      <c r="AZ169" s="143">
        <f t="shared" si="52"/>
        <v>0</v>
      </c>
      <c r="BA169" s="143">
        <f t="shared" si="53"/>
        <v>0</v>
      </c>
      <c r="BB169" s="124">
        <f t="shared" si="54"/>
        <v>152874.571</v>
      </c>
      <c r="BC169" s="140">
        <f t="shared" ref="BC169:BD169" si="2869">BC$2*AD169</f>
        <v>-3.141592654</v>
      </c>
      <c r="BD169" s="140">
        <f t="shared" si="2869"/>
        <v>-3.141592654</v>
      </c>
      <c r="BE169" s="141">
        <f t="shared" si="56"/>
        <v>-6.283185307</v>
      </c>
      <c r="BF169" s="141">
        <f t="shared" si="57"/>
        <v>0</v>
      </c>
      <c r="BG169" s="122">
        <f t="shared" si="58"/>
        <v>0</v>
      </c>
      <c r="BH169" s="142">
        <f t="shared" ref="BH169:BI169" si="2870">POWER(AH169,BH$2)</f>
        <v>42.43932019</v>
      </c>
      <c r="BI169" s="142">
        <f t="shared" si="2870"/>
        <v>184115.1194</v>
      </c>
      <c r="BJ169" s="130">
        <f t="shared" si="60"/>
        <v>7813720.503</v>
      </c>
      <c r="BK169" s="143">
        <f t="shared" si="61"/>
        <v>70323484.52</v>
      </c>
      <c r="BL169" s="143">
        <f t="shared" si="62"/>
        <v>0</v>
      </c>
      <c r="BM169" s="143">
        <f t="shared" si="63"/>
        <v>0</v>
      </c>
      <c r="BN169" s="124">
        <f t="shared" si="64"/>
        <v>70323484.52</v>
      </c>
      <c r="BO169" s="140">
        <f t="shared" si="65"/>
        <v>0</v>
      </c>
      <c r="BP169" s="141">
        <f t="shared" si="66"/>
        <v>0</v>
      </c>
      <c r="BQ169" s="141">
        <f t="shared" si="67"/>
        <v>0</v>
      </c>
      <c r="BR169" s="122">
        <f t="shared" si="68"/>
        <v>0</v>
      </c>
      <c r="BS169" s="142">
        <f t="shared" si="69"/>
        <v>33871968.38</v>
      </c>
      <c r="BT169" s="130">
        <f t="shared" si="70"/>
        <v>33871968.38</v>
      </c>
      <c r="BU169" s="143">
        <f t="shared" si="71"/>
        <v>-914543146.2</v>
      </c>
      <c r="BV169" s="143">
        <f t="shared" si="72"/>
        <v>0</v>
      </c>
      <c r="BW169" s="143">
        <f t="shared" si="73"/>
        <v>3.141592654</v>
      </c>
      <c r="BX169" s="124">
        <f t="shared" si="74"/>
        <v>914543146.2</v>
      </c>
      <c r="BY169" s="144">
        <f t="shared" ref="BY169:BZ169" si="2871">AY169+BK169+BU169</f>
        <v>-844066787.1</v>
      </c>
      <c r="BZ169" s="144">
        <f t="shared" si="2871"/>
        <v>0</v>
      </c>
      <c r="CA169" s="144">
        <f t="shared" si="76"/>
        <v>-3.141592654</v>
      </c>
      <c r="CB169" s="145">
        <f t="shared" si="77"/>
        <v>844066787.1</v>
      </c>
      <c r="CC169" s="140">
        <f t="shared" ref="CC169:CD169" si="2872">CC$2*AD169</f>
        <v>-6.283185307</v>
      </c>
      <c r="CD169" s="140">
        <f t="shared" si="2872"/>
        <v>-6.283185307</v>
      </c>
      <c r="CE169" s="141">
        <f t="shared" si="79"/>
        <v>-12.56637061</v>
      </c>
      <c r="CF169" s="141">
        <f t="shared" si="80"/>
        <v>0</v>
      </c>
      <c r="CG169" s="122">
        <f t="shared" si="81"/>
        <v>0</v>
      </c>
      <c r="CH169" s="142">
        <f t="shared" ref="CH169:CI169" si="2873">POWER(AH169,CH$2)</f>
        <v>1801.095898</v>
      </c>
      <c r="CI169" s="142">
        <f t="shared" si="2873"/>
        <v>33898377181</v>
      </c>
      <c r="CJ169" s="130">
        <f t="shared" si="83"/>
        <v>61054228094086</v>
      </c>
      <c r="CK169" s="143">
        <f t="shared" si="84"/>
        <v>-61054228094086</v>
      </c>
      <c r="CL169" s="143">
        <f t="shared" si="85"/>
        <v>0</v>
      </c>
      <c r="CM169" s="143">
        <f t="shared" si="86"/>
        <v>3.141592654</v>
      </c>
      <c r="CN169" s="124">
        <f t="shared" si="87"/>
        <v>61054228094086</v>
      </c>
      <c r="CO169" s="140">
        <f t="shared" si="88"/>
        <v>-9.424777961</v>
      </c>
      <c r="CP169" s="141">
        <f t="shared" si="89"/>
        <v>-9.424777961</v>
      </c>
      <c r="CQ169" s="141">
        <f t="shared" si="90"/>
        <v>-3.141592654</v>
      </c>
      <c r="CR169" s="122">
        <f t="shared" si="91"/>
        <v>3.141592654</v>
      </c>
      <c r="CS169" s="142">
        <f t="shared" si="92"/>
        <v>6.2412E+15</v>
      </c>
      <c r="CT169" s="130">
        <f t="shared" si="93"/>
        <v>6.2412E+15</v>
      </c>
      <c r="CU169" s="143">
        <f t="shared" si="94"/>
        <v>-2.49648E+16</v>
      </c>
      <c r="CV169" s="143">
        <f t="shared" si="95"/>
        <v>3.057308084</v>
      </c>
      <c r="CW169" s="143">
        <f t="shared" si="96"/>
        <v>3.141592654</v>
      </c>
      <c r="CX169" s="124">
        <f t="shared" si="97"/>
        <v>2.49648E+16</v>
      </c>
      <c r="CY169" s="140">
        <f t="shared" si="98"/>
        <v>-9.424777961</v>
      </c>
      <c r="CZ169" s="140">
        <f t="shared" si="99"/>
        <v>0</v>
      </c>
      <c r="DA169" s="141">
        <f t="shared" si="100"/>
        <v>-9.424777961</v>
      </c>
      <c r="DB169" s="141">
        <f t="shared" si="101"/>
        <v>-3.141592654</v>
      </c>
      <c r="DC169" s="122">
        <f t="shared" si="102"/>
        <v>3.141592654</v>
      </c>
      <c r="DD169" s="142">
        <f t="shared" si="103"/>
        <v>76437.28551</v>
      </c>
      <c r="DE169" s="142">
        <f t="shared" si="104"/>
        <v>33871968.38</v>
      </c>
      <c r="DF169" s="130">
        <f t="shared" si="105"/>
        <v>2589081317703</v>
      </c>
      <c r="DG169" s="143">
        <f t="shared" si="106"/>
        <v>-10356325270813</v>
      </c>
      <c r="DH169" s="143">
        <f t="shared" si="107"/>
        <v>0.001268284059</v>
      </c>
      <c r="DI169" s="143">
        <f t="shared" si="108"/>
        <v>3.141592654</v>
      </c>
      <c r="DJ169" s="124">
        <f t="shared" si="109"/>
        <v>10356325270813</v>
      </c>
      <c r="DK169" s="140">
        <f t="shared" ref="DK169:DM169" si="2874">DK$2*AD169</f>
        <v>-3.141592654</v>
      </c>
      <c r="DL169" s="140">
        <f t="shared" si="2874"/>
        <v>-3.141592654</v>
      </c>
      <c r="DM169" s="140">
        <f t="shared" si="2874"/>
        <v>0</v>
      </c>
      <c r="DN169" s="141">
        <f t="shared" si="111"/>
        <v>-6.283185307</v>
      </c>
      <c r="DO169" s="141">
        <f t="shared" si="112"/>
        <v>0</v>
      </c>
      <c r="DP169" s="122">
        <f t="shared" si="113"/>
        <v>0</v>
      </c>
      <c r="DQ169" s="142">
        <f t="shared" ref="DQ169:DS169" si="2875">POWER(AH169,DQ$2)</f>
        <v>42.43932019</v>
      </c>
      <c r="DR169" s="142">
        <f t="shared" si="2875"/>
        <v>184115.1194</v>
      </c>
      <c r="DS169" s="142">
        <f t="shared" si="2875"/>
        <v>33871968.38</v>
      </c>
      <c r="DT169" s="130">
        <f t="shared" si="115"/>
        <v>264666093767903</v>
      </c>
      <c r="DU169" s="143">
        <f t="shared" si="116"/>
        <v>-4.76399E+15</v>
      </c>
      <c r="DV169" s="143">
        <f t="shared" si="117"/>
        <v>0</v>
      </c>
      <c r="DW169" s="143">
        <f t="shared" si="118"/>
        <v>3.141592654</v>
      </c>
      <c r="DX169" s="124">
        <f t="shared" si="119"/>
        <v>4.76399E+15</v>
      </c>
      <c r="DY169" s="140">
        <f t="shared" si="120"/>
        <v>0</v>
      </c>
      <c r="DZ169" s="141">
        <f t="shared" si="121"/>
        <v>0</v>
      </c>
      <c r="EA169" s="141">
        <f t="shared" si="122"/>
        <v>0</v>
      </c>
      <c r="EB169" s="122">
        <f t="shared" si="123"/>
        <v>0</v>
      </c>
      <c r="EC169" s="142">
        <f t="shared" si="124"/>
        <v>1.14731E+15</v>
      </c>
      <c r="ED169" s="130">
        <f t="shared" si="125"/>
        <v>1.14731E+15</v>
      </c>
      <c r="EE169" s="143">
        <f t="shared" si="126"/>
        <v>3.09774E+16</v>
      </c>
      <c r="EF169" s="143">
        <f t="shared" si="127"/>
        <v>0</v>
      </c>
      <c r="EG169" s="143">
        <f t="shared" si="128"/>
        <v>0</v>
      </c>
      <c r="EH169" s="124">
        <f t="shared" si="129"/>
        <v>3.09774E+16</v>
      </c>
      <c r="EI169" s="144">
        <f t="shared" ref="EI169:EJ169" si="2876">CK169+CU169+DG169+DU169+EE169</f>
        <v>1.17716E+15</v>
      </c>
      <c r="EJ169" s="144">
        <f t="shared" si="2876"/>
        <v>3.058576368</v>
      </c>
      <c r="EK169" s="144">
        <f t="shared" si="131"/>
        <v>0</v>
      </c>
      <c r="EL169" s="145">
        <f t="shared" si="132"/>
        <v>1.17716E+15</v>
      </c>
      <c r="EM169" s="140">
        <f t="shared" si="133"/>
        <v>0</v>
      </c>
      <c r="EN169" s="141">
        <f t="shared" si="134"/>
        <v>0</v>
      </c>
      <c r="EO169" s="141">
        <f t="shared" si="135"/>
        <v>0</v>
      </c>
      <c r="EP169" s="122">
        <f t="shared" si="136"/>
        <v>0</v>
      </c>
      <c r="EQ169" s="142">
        <f t="shared" si="137"/>
        <v>34309783.45</v>
      </c>
      <c r="ER169" s="130">
        <f t="shared" si="138"/>
        <v>34309783.45</v>
      </c>
      <c r="ES169" s="143">
        <f t="shared" si="139"/>
        <v>178278864.4</v>
      </c>
      <c r="ET169" s="143">
        <f t="shared" si="140"/>
        <v>0.0000002316078303</v>
      </c>
      <c r="EU169" s="143">
        <f t="shared" si="141"/>
        <v>0</v>
      </c>
      <c r="EV169" s="124">
        <f t="shared" si="142"/>
        <v>178278864.4</v>
      </c>
      <c r="EW169" s="144">
        <f t="shared" ref="EW169:EX169" si="2877">BY169+ES169</f>
        <v>-665787922.7</v>
      </c>
      <c r="EX169" s="144">
        <f t="shared" si="2877"/>
        <v>0.0000002315891085</v>
      </c>
      <c r="EY169" s="144">
        <f t="shared" si="144"/>
        <v>3.141592654</v>
      </c>
      <c r="EZ169" s="145">
        <f t="shared" si="145"/>
        <v>665787922.7</v>
      </c>
      <c r="FA169" s="140">
        <f t="shared" si="146"/>
        <v>1.047197551</v>
      </c>
      <c r="FB169" s="141">
        <f t="shared" si="147"/>
        <v>1.047197551</v>
      </c>
      <c r="FC169" s="141">
        <f t="shared" si="148"/>
        <v>1.047197551</v>
      </c>
      <c r="FD169" s="122">
        <f t="shared" si="149"/>
        <v>1.047197551</v>
      </c>
      <c r="FE169" s="142">
        <f t="shared" si="150"/>
        <v>873.1964692</v>
      </c>
      <c r="FF169" s="130">
        <f t="shared" si="151"/>
        <v>873.1964692</v>
      </c>
      <c r="FG169" s="143">
        <f t="shared" si="152"/>
        <v>115.5094161</v>
      </c>
      <c r="FH169" s="143">
        <f t="shared" si="153"/>
        <v>200.0681775</v>
      </c>
      <c r="FI169" s="143">
        <f t="shared" si="154"/>
        <v>1.047197551</v>
      </c>
      <c r="FJ169" s="124">
        <f t="shared" si="155"/>
        <v>231.0188323</v>
      </c>
      <c r="FK169" s="140">
        <f t="shared" si="156"/>
        <v>-6.283185307</v>
      </c>
      <c r="FL169" s="141">
        <f t="shared" si="157"/>
        <v>-6.283185307</v>
      </c>
      <c r="FM169" s="141">
        <f t="shared" si="158"/>
        <v>0</v>
      </c>
      <c r="FN169" s="122">
        <f t="shared" si="159"/>
        <v>0</v>
      </c>
      <c r="FO169" s="142">
        <f t="shared" si="160"/>
        <v>1801.095898</v>
      </c>
      <c r="FP169" s="130">
        <f t="shared" si="161"/>
        <v>1801.095898</v>
      </c>
      <c r="FQ169" s="143">
        <f t="shared" si="162"/>
        <v>-1801.095898</v>
      </c>
      <c r="FR169" s="143">
        <f t="shared" si="163"/>
        <v>0</v>
      </c>
      <c r="FS169" s="143">
        <f t="shared" si="164"/>
        <v>3.141592654</v>
      </c>
      <c r="FT169" s="124">
        <f t="shared" si="165"/>
        <v>1801.095898</v>
      </c>
      <c r="FU169" s="144">
        <f t="shared" si="166"/>
        <v>-554146.454</v>
      </c>
      <c r="FV169" s="144">
        <f t="shared" si="167"/>
        <v>0</v>
      </c>
      <c r="FW169" s="144">
        <f t="shared" si="168"/>
        <v>-3.141592654</v>
      </c>
      <c r="FX169" s="145">
        <f t="shared" si="169"/>
        <v>554146.454</v>
      </c>
      <c r="FY169" s="140">
        <f t="shared" si="170"/>
        <v>-3.141592654</v>
      </c>
      <c r="FZ169" s="140">
        <f t="shared" si="171"/>
        <v>-1.047197551</v>
      </c>
      <c r="GA169" s="141">
        <f t="shared" si="172"/>
        <v>-4.188790205</v>
      </c>
      <c r="GB169" s="141">
        <f t="shared" si="173"/>
        <v>-4.188790205</v>
      </c>
      <c r="GC169" s="122">
        <f t="shared" si="174"/>
        <v>2.094395102</v>
      </c>
      <c r="GD169" s="142">
        <f t="shared" si="175"/>
        <v>554146.454</v>
      </c>
      <c r="GE169" s="142">
        <f t="shared" si="176"/>
        <v>0.004328651435</v>
      </c>
      <c r="GF169" s="130">
        <f t="shared" si="177"/>
        <v>2398.706844</v>
      </c>
      <c r="GG169" s="143">
        <f t="shared" si="178"/>
        <v>-133.2614913</v>
      </c>
      <c r="GH169" s="143">
        <f t="shared" si="179"/>
        <v>230.8156736</v>
      </c>
      <c r="GI169" s="143">
        <f t="shared" si="180"/>
        <v>2.094395102</v>
      </c>
      <c r="GJ169" s="124">
        <f t="shared" si="181"/>
        <v>266.5229826</v>
      </c>
      <c r="GK169" s="146">
        <f t="shared" si="182"/>
        <v>-0.5</v>
      </c>
      <c r="GL169" s="127">
        <f t="shared" si="183"/>
        <v>-0.8660254038</v>
      </c>
      <c r="GM169" s="146">
        <f t="shared" si="184"/>
        <v>-2.094395102</v>
      </c>
      <c r="GN169" s="127">
        <f t="shared" si="185"/>
        <v>1</v>
      </c>
      <c r="GO169" s="147">
        <f t="shared" si="186"/>
        <v>-0.5</v>
      </c>
      <c r="GP169" s="128">
        <f t="shared" si="187"/>
        <v>0.8660254038</v>
      </c>
      <c r="GQ169" s="147">
        <f t="shared" si="188"/>
        <v>2.094395102</v>
      </c>
      <c r="GR169" s="128">
        <f t="shared" si="189"/>
        <v>1</v>
      </c>
      <c r="GS169" s="140">
        <f t="shared" si="190"/>
        <v>-2.094395102</v>
      </c>
      <c r="GT169" s="140">
        <f t="shared" si="191"/>
        <v>1.047197551</v>
      </c>
      <c r="GU169" s="141">
        <f t="shared" si="192"/>
        <v>-1.047197551</v>
      </c>
      <c r="GV169" s="141">
        <f t="shared" si="193"/>
        <v>-1.047197551</v>
      </c>
      <c r="GW169" s="122">
        <f t="shared" si="194"/>
        <v>-1.047197551</v>
      </c>
      <c r="GX169" s="142">
        <f t="shared" si="195"/>
        <v>1</v>
      </c>
      <c r="GY169" s="142">
        <f t="shared" si="196"/>
        <v>231.0188323</v>
      </c>
      <c r="GZ169" s="130">
        <f t="shared" si="197"/>
        <v>231.0188323</v>
      </c>
      <c r="HA169" s="143">
        <f t="shared" si="198"/>
        <v>115.5094161</v>
      </c>
      <c r="HB169" s="143">
        <f t="shared" si="199"/>
        <v>-200.0681775</v>
      </c>
      <c r="HC169" s="143">
        <f t="shared" si="200"/>
        <v>-1.047197551</v>
      </c>
      <c r="HD169" s="124">
        <f t="shared" si="201"/>
        <v>231.0188323</v>
      </c>
      <c r="HE169" s="140">
        <f t="shared" si="202"/>
        <v>2.094395102</v>
      </c>
      <c r="HF169" s="140">
        <f t="shared" si="203"/>
        <v>2.094395102</v>
      </c>
      <c r="HG169" s="141">
        <f t="shared" si="204"/>
        <v>4.188790205</v>
      </c>
      <c r="HH169" s="141">
        <f t="shared" si="205"/>
        <v>4.188790205</v>
      </c>
      <c r="HI169" s="122">
        <f t="shared" si="206"/>
        <v>-2.094395102</v>
      </c>
      <c r="HJ169" s="142">
        <f t="shared" si="207"/>
        <v>1</v>
      </c>
      <c r="HK169" s="142">
        <f t="shared" si="208"/>
        <v>266.5229826</v>
      </c>
      <c r="HL169" s="130">
        <f t="shared" si="209"/>
        <v>266.5229826</v>
      </c>
      <c r="HM169" s="143">
        <f t="shared" si="210"/>
        <v>-133.2614913</v>
      </c>
      <c r="HN169" s="143">
        <f t="shared" si="211"/>
        <v>-230.8156736</v>
      </c>
      <c r="HO169" s="143">
        <f t="shared" si="212"/>
        <v>-2.094395102</v>
      </c>
      <c r="HP169" s="124">
        <f t="shared" si="213"/>
        <v>266.5229826</v>
      </c>
      <c r="HQ169" s="140">
        <f t="shared" si="214"/>
        <v>2.094395102</v>
      </c>
      <c r="HR169" s="140">
        <f t="shared" si="215"/>
        <v>1.047197551</v>
      </c>
      <c r="HS169" s="141">
        <f t="shared" si="216"/>
        <v>3.141592654</v>
      </c>
      <c r="HT169" s="141">
        <f t="shared" si="217"/>
        <v>3.141592654</v>
      </c>
      <c r="HU169" s="122">
        <f t="shared" si="218"/>
        <v>3.141592654</v>
      </c>
      <c r="HV169" s="142">
        <f t="shared" si="219"/>
        <v>1</v>
      </c>
      <c r="HW169" s="142">
        <f t="shared" si="220"/>
        <v>231.0188323</v>
      </c>
      <c r="HX169" s="130">
        <f t="shared" si="221"/>
        <v>231.0188323</v>
      </c>
      <c r="HY169" s="143">
        <f t="shared" si="222"/>
        <v>-231.0188323</v>
      </c>
      <c r="HZ169" s="143">
        <f t="shared" si="223"/>
        <v>0</v>
      </c>
      <c r="IA169" s="143">
        <f t="shared" si="224"/>
        <v>3.141592654</v>
      </c>
      <c r="IB169" s="124">
        <f t="shared" si="225"/>
        <v>231.0188323</v>
      </c>
      <c r="IC169" s="140">
        <f t="shared" si="226"/>
        <v>-2.094395102</v>
      </c>
      <c r="ID169" s="140">
        <f t="shared" si="227"/>
        <v>2.094395102</v>
      </c>
      <c r="IE169" s="141">
        <f t="shared" si="228"/>
        <v>0</v>
      </c>
      <c r="IF169" s="141">
        <f t="shared" si="229"/>
        <v>0</v>
      </c>
      <c r="IG169" s="122">
        <f t="shared" si="230"/>
        <v>0</v>
      </c>
      <c r="IH169" s="142">
        <f t="shared" si="231"/>
        <v>1</v>
      </c>
      <c r="II169" s="142">
        <f t="shared" si="232"/>
        <v>266.5229826</v>
      </c>
      <c r="IJ169" s="130">
        <f t="shared" si="233"/>
        <v>266.5229826</v>
      </c>
      <c r="IK169" s="143">
        <f t="shared" si="234"/>
        <v>266.5229826</v>
      </c>
      <c r="IL169" s="143">
        <f t="shared" si="235"/>
        <v>0</v>
      </c>
      <c r="IM169" s="143">
        <f t="shared" si="236"/>
        <v>0</v>
      </c>
      <c r="IN169" s="124">
        <f t="shared" si="237"/>
        <v>266.5229826</v>
      </c>
    </row>
    <row r="170" ht="12.75" customHeight="1">
      <c r="A170" s="129">
        <f>'Cortez Cubic'!AP170</f>
        <v>-0.2187762226</v>
      </c>
      <c r="B170" s="129">
        <f>'Cortez Cubic'!AQ170</f>
        <v>2.102629177</v>
      </c>
      <c r="C170" s="129">
        <f>'Cortez Cubic'!AR170</f>
        <v>5279.614616</v>
      </c>
      <c r="D170" s="129">
        <f>'Cortez Cubic'!AS170</f>
        <v>-276712.3025</v>
      </c>
      <c r="E170" s="129">
        <f t="shared" ref="E170:H170" si="2878">0</f>
        <v>0</v>
      </c>
      <c r="F170" s="129">
        <f t="shared" si="2878"/>
        <v>0</v>
      </c>
      <c r="G170" s="129">
        <f t="shared" si="2878"/>
        <v>0</v>
      </c>
      <c r="H170" s="129">
        <f t="shared" si="2878"/>
        <v>0</v>
      </c>
      <c r="I170" s="110">
        <f>'Cortez Cubic'!I170</f>
        <v>69</v>
      </c>
      <c r="J170" s="130">
        <f t="shared" si="28"/>
        <v>59.88077363</v>
      </c>
      <c r="K170" s="131">
        <f t="shared" si="29"/>
        <v>0</v>
      </c>
      <c r="L170" s="131">
        <f t="shared" si="30"/>
        <v>1</v>
      </c>
      <c r="M170" s="132">
        <f t="shared" si="31"/>
        <v>9.119226366</v>
      </c>
      <c r="N170" s="133">
        <f t="shared" si="32"/>
        <v>62.47682609</v>
      </c>
      <c r="O170" s="134">
        <f t="shared" si="33"/>
        <v>122.3575997</v>
      </c>
      <c r="P170" s="134">
        <f t="shared" si="34"/>
        <v>0</v>
      </c>
      <c r="Q170" s="135">
        <f t="shared" si="35"/>
        <v>59.88077363</v>
      </c>
      <c r="R170" s="135">
        <f t="shared" si="36"/>
        <v>0</v>
      </c>
      <c r="S170" s="136">
        <f t="shared" si="37"/>
        <v>-172.6275064</v>
      </c>
      <c r="T170" s="136">
        <f t="shared" si="38"/>
        <v>0</v>
      </c>
      <c r="U170" s="137">
        <f t="shared" ref="U170:X170" si="2879">ATAN2(A170,E170)</f>
        <v>3.141592654</v>
      </c>
      <c r="V170" s="137">
        <f t="shared" si="2879"/>
        <v>0</v>
      </c>
      <c r="W170" s="137">
        <f t="shared" si="2879"/>
        <v>0</v>
      </c>
      <c r="X170" s="137">
        <f t="shared" si="2879"/>
        <v>3.141592654</v>
      </c>
      <c r="Y170" s="137">
        <f t="shared" ref="Y170:AB170" si="2880">SQRT(POWER(A170,2)+POWER(E170,2))</f>
        <v>0.2187762226</v>
      </c>
      <c r="Z170" s="137">
        <f t="shared" si="2880"/>
        <v>2.102629177</v>
      </c>
      <c r="AA170" s="137">
        <f t="shared" si="2880"/>
        <v>5279.614616</v>
      </c>
      <c r="AB170" s="137">
        <f t="shared" si="2880"/>
        <v>276712.3025</v>
      </c>
      <c r="AC170" s="138">
        <f t="shared" ref="AC170:AF170" si="2881">U170-$U170</f>
        <v>0</v>
      </c>
      <c r="AD170" s="138">
        <f t="shared" si="2881"/>
        <v>-3.141592654</v>
      </c>
      <c r="AE170" s="138">
        <f t="shared" si="2881"/>
        <v>-3.141592654</v>
      </c>
      <c r="AF170" s="138">
        <f t="shared" si="2881"/>
        <v>0</v>
      </c>
      <c r="AG170" s="138">
        <f t="shared" ref="AG170:AJ170" si="2882">Y170/$Y170</f>
        <v>1</v>
      </c>
      <c r="AH170" s="138">
        <f t="shared" si="2882"/>
        <v>9.610866996</v>
      </c>
      <c r="AI170" s="138">
        <f t="shared" si="2882"/>
        <v>24132.48823</v>
      </c>
      <c r="AJ170" s="138">
        <f t="shared" si="2882"/>
        <v>1264818.906</v>
      </c>
      <c r="AK170" s="139">
        <f t="shared" ref="AK170:AN170" si="2883">AG170*COS(AC170)</f>
        <v>1</v>
      </c>
      <c r="AL170" s="139">
        <f t="shared" si="2883"/>
        <v>-9.610866996</v>
      </c>
      <c r="AM170" s="139">
        <f t="shared" si="2883"/>
        <v>-24132.48823</v>
      </c>
      <c r="AN170" s="139">
        <f t="shared" si="2883"/>
        <v>1264818.906</v>
      </c>
      <c r="AO170" s="129">
        <f t="shared" ref="AO170:AR170" si="2884">AG170*SIN(AC170)</f>
        <v>0</v>
      </c>
      <c r="AP170" s="129">
        <f t="shared" si="2884"/>
        <v>0</v>
      </c>
      <c r="AQ170" s="129">
        <f t="shared" si="2884"/>
        <v>0</v>
      </c>
      <c r="AR170" s="129">
        <f t="shared" si="2884"/>
        <v>0</v>
      </c>
      <c r="AS170" s="140">
        <f t="shared" si="45"/>
        <v>-9.424777961</v>
      </c>
      <c r="AT170" s="141">
        <f t="shared" si="46"/>
        <v>-9.424777961</v>
      </c>
      <c r="AU170" s="141">
        <f t="shared" si="47"/>
        <v>-3.141592654</v>
      </c>
      <c r="AV170" s="122">
        <f t="shared" si="48"/>
        <v>3.141592654</v>
      </c>
      <c r="AW170" s="142">
        <f t="shared" si="49"/>
        <v>887.7439093</v>
      </c>
      <c r="AX170" s="130">
        <f t="shared" si="50"/>
        <v>887.7439093</v>
      </c>
      <c r="AY170" s="143">
        <f t="shared" si="51"/>
        <v>1775.487819</v>
      </c>
      <c r="AZ170" s="143">
        <f t="shared" si="52"/>
        <v>0</v>
      </c>
      <c r="BA170" s="143">
        <f t="shared" si="53"/>
        <v>0</v>
      </c>
      <c r="BB170" s="124">
        <f t="shared" si="54"/>
        <v>1775.487819</v>
      </c>
      <c r="BC170" s="140">
        <f t="shared" ref="BC170:BD170" si="2885">BC$2*AD170</f>
        <v>-3.141592654</v>
      </c>
      <c r="BD170" s="140">
        <f t="shared" si="2885"/>
        <v>-3.141592654</v>
      </c>
      <c r="BE170" s="141">
        <f t="shared" si="56"/>
        <v>-6.283185307</v>
      </c>
      <c r="BF170" s="141">
        <f t="shared" si="57"/>
        <v>0</v>
      </c>
      <c r="BG170" s="122">
        <f t="shared" si="58"/>
        <v>0</v>
      </c>
      <c r="BH170" s="142">
        <f t="shared" ref="BH170:BI170" si="2886">POWER(AH170,BH$2)</f>
        <v>9.610866996</v>
      </c>
      <c r="BI170" s="142">
        <f t="shared" si="2886"/>
        <v>24132.48823</v>
      </c>
      <c r="BJ170" s="130">
        <f t="shared" si="60"/>
        <v>231934.1346</v>
      </c>
      <c r="BK170" s="143">
        <f t="shared" si="61"/>
        <v>2087407.211</v>
      </c>
      <c r="BL170" s="143">
        <f t="shared" si="62"/>
        <v>0</v>
      </c>
      <c r="BM170" s="143">
        <f t="shared" si="63"/>
        <v>0</v>
      </c>
      <c r="BN170" s="124">
        <f t="shared" si="64"/>
        <v>2087407.211</v>
      </c>
      <c r="BO170" s="140">
        <f t="shared" si="65"/>
        <v>0</v>
      </c>
      <c r="BP170" s="141">
        <f t="shared" si="66"/>
        <v>0</v>
      </c>
      <c r="BQ170" s="141">
        <f t="shared" si="67"/>
        <v>0</v>
      </c>
      <c r="BR170" s="122">
        <f t="shared" si="68"/>
        <v>0</v>
      </c>
      <c r="BS170" s="142">
        <f t="shared" si="69"/>
        <v>1264818.906</v>
      </c>
      <c r="BT170" s="130">
        <f t="shared" si="70"/>
        <v>1264818.906</v>
      </c>
      <c r="BU170" s="143">
        <f t="shared" si="71"/>
        <v>-34150110.46</v>
      </c>
      <c r="BV170" s="143">
        <f t="shared" si="72"/>
        <v>0</v>
      </c>
      <c r="BW170" s="143">
        <f t="shared" si="73"/>
        <v>3.141592654</v>
      </c>
      <c r="BX170" s="124">
        <f t="shared" si="74"/>
        <v>34150110.46</v>
      </c>
      <c r="BY170" s="144">
        <f t="shared" ref="BY170:BZ170" si="2887">AY170+BK170+BU170</f>
        <v>-32060927.76</v>
      </c>
      <c r="BZ170" s="144">
        <f t="shared" si="2887"/>
        <v>0</v>
      </c>
      <c r="CA170" s="144">
        <f t="shared" si="76"/>
        <v>-3.141592654</v>
      </c>
      <c r="CB170" s="145">
        <f t="shared" si="77"/>
        <v>32060927.76</v>
      </c>
      <c r="CC170" s="140">
        <f t="shared" ref="CC170:CD170" si="2888">CC$2*AD170</f>
        <v>-6.283185307</v>
      </c>
      <c r="CD170" s="140">
        <f t="shared" si="2888"/>
        <v>-6.283185307</v>
      </c>
      <c r="CE170" s="141">
        <f t="shared" si="79"/>
        <v>-12.56637061</v>
      </c>
      <c r="CF170" s="141">
        <f t="shared" si="80"/>
        <v>0</v>
      </c>
      <c r="CG170" s="122">
        <f t="shared" si="81"/>
        <v>0</v>
      </c>
      <c r="CH170" s="142">
        <f t="shared" ref="CH170:CI170" si="2889">POWER(AH170,CH$2)</f>
        <v>92.36876441</v>
      </c>
      <c r="CI170" s="142">
        <f t="shared" si="2889"/>
        <v>582376987.9</v>
      </c>
      <c r="CJ170" s="130">
        <f t="shared" si="83"/>
        <v>53793442794</v>
      </c>
      <c r="CK170" s="143">
        <f t="shared" si="84"/>
        <v>-53793442794</v>
      </c>
      <c r="CL170" s="143">
        <f t="shared" si="85"/>
        <v>0</v>
      </c>
      <c r="CM170" s="143">
        <f t="shared" si="86"/>
        <v>3.141592654</v>
      </c>
      <c r="CN170" s="124">
        <f t="shared" si="87"/>
        <v>53793442794</v>
      </c>
      <c r="CO170" s="140">
        <f t="shared" si="88"/>
        <v>-9.424777961</v>
      </c>
      <c r="CP170" s="141">
        <f t="shared" si="89"/>
        <v>-9.424777961</v>
      </c>
      <c r="CQ170" s="141">
        <f t="shared" si="90"/>
        <v>-3.141592654</v>
      </c>
      <c r="CR170" s="122">
        <f t="shared" si="91"/>
        <v>3.141592654</v>
      </c>
      <c r="CS170" s="142">
        <f t="shared" si="92"/>
        <v>14054205803965</v>
      </c>
      <c r="CT170" s="130">
        <f t="shared" si="93"/>
        <v>14054205803965</v>
      </c>
      <c r="CU170" s="143">
        <f t="shared" si="94"/>
        <v>-56216823215859</v>
      </c>
      <c r="CV170" s="143">
        <f t="shared" si="95"/>
        <v>0.006884575261</v>
      </c>
      <c r="CW170" s="143">
        <f t="shared" si="96"/>
        <v>3.141592654</v>
      </c>
      <c r="CX170" s="124">
        <f t="shared" si="97"/>
        <v>56216823215859</v>
      </c>
      <c r="CY170" s="140">
        <f t="shared" si="98"/>
        <v>-9.424777961</v>
      </c>
      <c r="CZ170" s="140">
        <f t="shared" si="99"/>
        <v>0</v>
      </c>
      <c r="DA170" s="141">
        <f t="shared" si="100"/>
        <v>-9.424777961</v>
      </c>
      <c r="DB170" s="141">
        <f t="shared" si="101"/>
        <v>-3.141592654</v>
      </c>
      <c r="DC170" s="122">
        <f t="shared" si="102"/>
        <v>3.141592654</v>
      </c>
      <c r="DD170" s="142">
        <f t="shared" si="103"/>
        <v>887.7439093</v>
      </c>
      <c r="DE170" s="142">
        <f t="shared" si="104"/>
        <v>1264818.906</v>
      </c>
      <c r="DF170" s="130">
        <f t="shared" si="105"/>
        <v>1122835280</v>
      </c>
      <c r="DG170" s="143">
        <f t="shared" si="106"/>
        <v>-4491341120</v>
      </c>
      <c r="DH170" s="143">
        <f t="shared" si="107"/>
        <v>0.0000005500306527</v>
      </c>
      <c r="DI170" s="143">
        <f t="shared" si="108"/>
        <v>3.141592654</v>
      </c>
      <c r="DJ170" s="124">
        <f t="shared" si="109"/>
        <v>4491341120</v>
      </c>
      <c r="DK170" s="140">
        <f t="shared" ref="DK170:DM170" si="2890">DK$2*AD170</f>
        <v>-3.141592654</v>
      </c>
      <c r="DL170" s="140">
        <f t="shared" si="2890"/>
        <v>-3.141592654</v>
      </c>
      <c r="DM170" s="140">
        <f t="shared" si="2890"/>
        <v>0</v>
      </c>
      <c r="DN170" s="141">
        <f t="shared" si="111"/>
        <v>-6.283185307</v>
      </c>
      <c r="DO170" s="141">
        <f t="shared" si="112"/>
        <v>0</v>
      </c>
      <c r="DP170" s="122">
        <f t="shared" si="113"/>
        <v>0</v>
      </c>
      <c r="DQ170" s="142">
        <f t="shared" ref="DQ170:DS170" si="2891">POWER(AH170,DQ$2)</f>
        <v>9.610866996</v>
      </c>
      <c r="DR170" s="142">
        <f t="shared" si="2891"/>
        <v>24132.48823</v>
      </c>
      <c r="DS170" s="142">
        <f t="shared" si="2891"/>
        <v>1264818.906</v>
      </c>
      <c r="DT170" s="130">
        <f t="shared" si="115"/>
        <v>293354678383</v>
      </c>
      <c r="DU170" s="143">
        <f t="shared" si="116"/>
        <v>-5280384210888</v>
      </c>
      <c r="DV170" s="143">
        <f t="shared" si="117"/>
        <v>0</v>
      </c>
      <c r="DW170" s="143">
        <f t="shared" si="118"/>
        <v>3.141592654</v>
      </c>
      <c r="DX170" s="124">
        <f t="shared" si="119"/>
        <v>5280384210888</v>
      </c>
      <c r="DY170" s="140">
        <f t="shared" si="120"/>
        <v>0</v>
      </c>
      <c r="DZ170" s="141">
        <f t="shared" si="121"/>
        <v>0</v>
      </c>
      <c r="EA170" s="141">
        <f t="shared" si="122"/>
        <v>0</v>
      </c>
      <c r="EB170" s="122">
        <f t="shared" si="123"/>
        <v>0</v>
      </c>
      <c r="EC170" s="142">
        <f t="shared" si="124"/>
        <v>1599766864856</v>
      </c>
      <c r="ED170" s="130">
        <f t="shared" si="125"/>
        <v>1599766864856</v>
      </c>
      <c r="EE170" s="143">
        <f t="shared" si="126"/>
        <v>43193705351116</v>
      </c>
      <c r="EF170" s="143">
        <f t="shared" si="127"/>
        <v>0</v>
      </c>
      <c r="EG170" s="143">
        <f t="shared" si="128"/>
        <v>0</v>
      </c>
      <c r="EH170" s="124">
        <f t="shared" si="129"/>
        <v>43193705351116</v>
      </c>
      <c r="EI170" s="144">
        <f t="shared" ref="EI170:EJ170" si="2892">CK170+CU170+DG170+DU170+EE170</f>
        <v>-18361786859546</v>
      </c>
      <c r="EJ170" s="144">
        <f t="shared" si="2892"/>
        <v>0.006885125292</v>
      </c>
      <c r="EK170" s="144">
        <f t="shared" si="131"/>
        <v>3.141592654</v>
      </c>
      <c r="EL170" s="145">
        <f t="shared" si="132"/>
        <v>18361786859546</v>
      </c>
      <c r="EM170" s="140">
        <f t="shared" si="133"/>
        <v>1.570796327</v>
      </c>
      <c r="EN170" s="141">
        <f t="shared" si="134"/>
        <v>1.570796327</v>
      </c>
      <c r="EO170" s="141">
        <f t="shared" si="135"/>
        <v>1.570796327</v>
      </c>
      <c r="EP170" s="122">
        <f t="shared" si="136"/>
        <v>1.570796327</v>
      </c>
      <c r="EQ170" s="142">
        <f t="shared" si="137"/>
        <v>4285065.561</v>
      </c>
      <c r="ER170" s="130">
        <f t="shared" si="138"/>
        <v>4285065.561</v>
      </c>
      <c r="ES170" s="143">
        <f t="shared" si="139"/>
        <v>0.000000006307403038</v>
      </c>
      <c r="ET170" s="143">
        <f t="shared" si="140"/>
        <v>22265853.79</v>
      </c>
      <c r="EU170" s="143">
        <f t="shared" si="141"/>
        <v>1.570796327</v>
      </c>
      <c r="EV170" s="124">
        <f t="shared" si="142"/>
        <v>22265853.79</v>
      </c>
      <c r="EW170" s="144">
        <f t="shared" ref="EW170:EX170" si="2893">BY170+ES170</f>
        <v>-32060927.76</v>
      </c>
      <c r="EX170" s="144">
        <f t="shared" si="2893"/>
        <v>22265853.79</v>
      </c>
      <c r="EY170" s="144">
        <f t="shared" si="144"/>
        <v>2.534577201</v>
      </c>
      <c r="EZ170" s="145">
        <f t="shared" si="145"/>
        <v>39034232.85</v>
      </c>
      <c r="FA170" s="140">
        <f t="shared" si="146"/>
        <v>0.8448590668</v>
      </c>
      <c r="FB170" s="141">
        <f t="shared" si="147"/>
        <v>0.8448590668</v>
      </c>
      <c r="FC170" s="141">
        <f t="shared" si="148"/>
        <v>0.8448590668</v>
      </c>
      <c r="FD170" s="122">
        <f t="shared" si="149"/>
        <v>0.8448590668</v>
      </c>
      <c r="FE170" s="142">
        <f t="shared" si="150"/>
        <v>339.2203382</v>
      </c>
      <c r="FF170" s="130">
        <f t="shared" si="151"/>
        <v>339.2203382</v>
      </c>
      <c r="FG170" s="143">
        <f t="shared" si="152"/>
        <v>59.5769887</v>
      </c>
      <c r="FH170" s="143">
        <f t="shared" si="153"/>
        <v>67.11935902</v>
      </c>
      <c r="FI170" s="143">
        <f t="shared" si="154"/>
        <v>0.8448590668</v>
      </c>
      <c r="FJ170" s="124">
        <f t="shared" si="155"/>
        <v>89.74645362</v>
      </c>
      <c r="FK170" s="140">
        <f t="shared" si="156"/>
        <v>-6.283185307</v>
      </c>
      <c r="FL170" s="141">
        <f t="shared" si="157"/>
        <v>-6.283185307</v>
      </c>
      <c r="FM170" s="141">
        <f t="shared" si="158"/>
        <v>0</v>
      </c>
      <c r="FN170" s="122">
        <f t="shared" si="159"/>
        <v>0</v>
      </c>
      <c r="FO170" s="142">
        <f t="shared" si="160"/>
        <v>92.36876441</v>
      </c>
      <c r="FP170" s="130">
        <f t="shared" si="161"/>
        <v>92.36876441</v>
      </c>
      <c r="FQ170" s="143">
        <f t="shared" si="162"/>
        <v>-92.36876441</v>
      </c>
      <c r="FR170" s="143">
        <f t="shared" si="163"/>
        <v>0</v>
      </c>
      <c r="FS170" s="143">
        <f t="shared" si="164"/>
        <v>3.141592654</v>
      </c>
      <c r="FT170" s="124">
        <f t="shared" si="165"/>
        <v>92.36876441</v>
      </c>
      <c r="FU170" s="144">
        <f t="shared" si="166"/>
        <v>-72489.83344</v>
      </c>
      <c r="FV170" s="144">
        <f t="shared" si="167"/>
        <v>0</v>
      </c>
      <c r="FW170" s="144">
        <f t="shared" si="168"/>
        <v>-3.141592654</v>
      </c>
      <c r="FX170" s="145">
        <f t="shared" si="169"/>
        <v>72489.83344</v>
      </c>
      <c r="FY170" s="140">
        <f t="shared" si="170"/>
        <v>-3.141592654</v>
      </c>
      <c r="FZ170" s="140">
        <f t="shared" si="171"/>
        <v>-0.8448590668</v>
      </c>
      <c r="GA170" s="141">
        <f t="shared" si="172"/>
        <v>-3.98645172</v>
      </c>
      <c r="GB170" s="141">
        <f t="shared" si="173"/>
        <v>-3.98645172</v>
      </c>
      <c r="GC170" s="122">
        <f t="shared" si="174"/>
        <v>2.296733587</v>
      </c>
      <c r="GD170" s="142">
        <f t="shared" si="175"/>
        <v>72489.83344</v>
      </c>
      <c r="GE170" s="142">
        <f t="shared" si="176"/>
        <v>0.01114250157</v>
      </c>
      <c r="GF170" s="130">
        <f t="shared" si="177"/>
        <v>807.7180826</v>
      </c>
      <c r="GG170" s="143">
        <f t="shared" si="178"/>
        <v>-59.5769887</v>
      </c>
      <c r="GH170" s="143">
        <f t="shared" si="179"/>
        <v>67.11935902</v>
      </c>
      <c r="GI170" s="143">
        <f t="shared" si="180"/>
        <v>2.296733587</v>
      </c>
      <c r="GJ170" s="124">
        <f t="shared" si="181"/>
        <v>89.74645362</v>
      </c>
      <c r="GK170" s="146">
        <f t="shared" si="182"/>
        <v>-0.5</v>
      </c>
      <c r="GL170" s="127">
        <f t="shared" si="183"/>
        <v>-0.8660254038</v>
      </c>
      <c r="GM170" s="146">
        <f t="shared" si="184"/>
        <v>-2.094395102</v>
      </c>
      <c r="GN170" s="127">
        <f t="shared" si="185"/>
        <v>1</v>
      </c>
      <c r="GO170" s="147">
        <f t="shared" si="186"/>
        <v>-0.5</v>
      </c>
      <c r="GP170" s="128">
        <f t="shared" si="187"/>
        <v>0.8660254038</v>
      </c>
      <c r="GQ170" s="147">
        <f t="shared" si="188"/>
        <v>2.094395102</v>
      </c>
      <c r="GR170" s="128">
        <f t="shared" si="189"/>
        <v>1</v>
      </c>
      <c r="GS170" s="140">
        <f t="shared" si="190"/>
        <v>-2.094395102</v>
      </c>
      <c r="GT170" s="140">
        <f t="shared" si="191"/>
        <v>0.8448590668</v>
      </c>
      <c r="GU170" s="141">
        <f t="shared" si="192"/>
        <v>-1.249536036</v>
      </c>
      <c r="GV170" s="141">
        <f t="shared" si="193"/>
        <v>-1.249536036</v>
      </c>
      <c r="GW170" s="122">
        <f t="shared" si="194"/>
        <v>-1.249536036</v>
      </c>
      <c r="GX170" s="142">
        <f t="shared" si="195"/>
        <v>1</v>
      </c>
      <c r="GY170" s="142">
        <f t="shared" si="196"/>
        <v>89.74645362</v>
      </c>
      <c r="GZ170" s="130">
        <f t="shared" si="197"/>
        <v>89.74645362</v>
      </c>
      <c r="HA170" s="143">
        <f t="shared" si="198"/>
        <v>28.33857565</v>
      </c>
      <c r="HB170" s="143">
        <f t="shared" si="199"/>
        <v>-85.1548652</v>
      </c>
      <c r="HC170" s="143">
        <f t="shared" si="200"/>
        <v>-1.249536036</v>
      </c>
      <c r="HD170" s="124">
        <f t="shared" si="201"/>
        <v>89.74645362</v>
      </c>
      <c r="HE170" s="140">
        <f t="shared" si="202"/>
        <v>2.094395102</v>
      </c>
      <c r="HF170" s="140">
        <f t="shared" si="203"/>
        <v>2.296733587</v>
      </c>
      <c r="HG170" s="141">
        <f t="shared" si="204"/>
        <v>4.391128689</v>
      </c>
      <c r="HH170" s="141">
        <f t="shared" si="205"/>
        <v>4.391128689</v>
      </c>
      <c r="HI170" s="122">
        <f t="shared" si="206"/>
        <v>-1.892056618</v>
      </c>
      <c r="HJ170" s="142">
        <f t="shared" si="207"/>
        <v>1</v>
      </c>
      <c r="HK170" s="142">
        <f t="shared" si="208"/>
        <v>89.74645362</v>
      </c>
      <c r="HL170" s="130">
        <f t="shared" si="209"/>
        <v>89.74645362</v>
      </c>
      <c r="HM170" s="143">
        <f t="shared" si="210"/>
        <v>-28.33857565</v>
      </c>
      <c r="HN170" s="143">
        <f t="shared" si="211"/>
        <v>-85.1548652</v>
      </c>
      <c r="HO170" s="143">
        <f t="shared" si="212"/>
        <v>-1.892056618</v>
      </c>
      <c r="HP170" s="124">
        <f t="shared" si="213"/>
        <v>89.74645362</v>
      </c>
      <c r="HQ170" s="140">
        <f t="shared" si="214"/>
        <v>2.094395102</v>
      </c>
      <c r="HR170" s="140">
        <f t="shared" si="215"/>
        <v>0.8448590668</v>
      </c>
      <c r="HS170" s="141">
        <f t="shared" si="216"/>
        <v>2.939254169</v>
      </c>
      <c r="HT170" s="141">
        <f t="shared" si="217"/>
        <v>2.939254169</v>
      </c>
      <c r="HU170" s="122">
        <f t="shared" si="218"/>
        <v>2.939254169</v>
      </c>
      <c r="HV170" s="142">
        <f t="shared" si="219"/>
        <v>1</v>
      </c>
      <c r="HW170" s="142">
        <f t="shared" si="220"/>
        <v>89.74645362</v>
      </c>
      <c r="HX170" s="130">
        <f t="shared" si="221"/>
        <v>89.74645362</v>
      </c>
      <c r="HY170" s="143">
        <f t="shared" si="222"/>
        <v>-87.91556435</v>
      </c>
      <c r="HZ170" s="143">
        <f t="shared" si="223"/>
        <v>18.03550618</v>
      </c>
      <c r="IA170" s="143">
        <f t="shared" si="224"/>
        <v>2.939254169</v>
      </c>
      <c r="IB170" s="124">
        <f t="shared" si="225"/>
        <v>89.74645362</v>
      </c>
      <c r="IC170" s="140">
        <f t="shared" si="226"/>
        <v>-2.094395102</v>
      </c>
      <c r="ID170" s="140">
        <f t="shared" si="227"/>
        <v>2.296733587</v>
      </c>
      <c r="IE170" s="141">
        <f t="shared" si="228"/>
        <v>0.2023384844</v>
      </c>
      <c r="IF170" s="141">
        <f t="shared" si="229"/>
        <v>0.2023384844</v>
      </c>
      <c r="IG170" s="122">
        <f t="shared" si="230"/>
        <v>0.2023384844</v>
      </c>
      <c r="IH170" s="142">
        <f t="shared" si="231"/>
        <v>1</v>
      </c>
      <c r="II170" s="142">
        <f t="shared" si="232"/>
        <v>89.74645362</v>
      </c>
      <c r="IJ170" s="130">
        <f t="shared" si="233"/>
        <v>89.74645362</v>
      </c>
      <c r="IK170" s="143">
        <f t="shared" si="234"/>
        <v>87.91556435</v>
      </c>
      <c r="IL170" s="143">
        <f t="shared" si="235"/>
        <v>18.03550618</v>
      </c>
      <c r="IM170" s="143">
        <f t="shared" si="236"/>
        <v>0.2023384844</v>
      </c>
      <c r="IN170" s="124">
        <f t="shared" si="237"/>
        <v>89.74645362</v>
      </c>
    </row>
    <row r="171" ht="12.75" customHeight="1">
      <c r="A171" s="129">
        <f>'Cortez Cubic'!AP171</f>
        <v>-0.2187762226</v>
      </c>
      <c r="B171" s="129">
        <f>'Cortez Cubic'!AQ171</f>
        <v>11.6050407</v>
      </c>
      <c r="C171" s="129">
        <f>'Cortez Cubic'!AR171</f>
        <v>10090.41981</v>
      </c>
      <c r="D171" s="129">
        <f>'Cortez Cubic'!AS171</f>
        <v>-938684.649</v>
      </c>
      <c r="E171" s="129">
        <f t="shared" ref="E171:H171" si="2894">0</f>
        <v>0</v>
      </c>
      <c r="F171" s="129">
        <f t="shared" si="2894"/>
        <v>0</v>
      </c>
      <c r="G171" s="129">
        <f t="shared" si="2894"/>
        <v>0</v>
      </c>
      <c r="H171" s="129">
        <f t="shared" si="2894"/>
        <v>0</v>
      </c>
      <c r="I171" s="110">
        <f>'Cortez Cubic'!I171</f>
        <v>115</v>
      </c>
      <c r="J171" s="130">
        <f t="shared" si="28"/>
        <v>105.859556</v>
      </c>
      <c r="K171" s="131">
        <f t="shared" si="29"/>
        <v>0</v>
      </c>
      <c r="L171" s="131">
        <f t="shared" si="30"/>
        <v>1</v>
      </c>
      <c r="M171" s="132">
        <f t="shared" si="31"/>
        <v>9.140444001</v>
      </c>
      <c r="N171" s="133">
        <f t="shared" si="32"/>
        <v>70.78142547</v>
      </c>
      <c r="O171" s="134">
        <f t="shared" si="33"/>
        <v>176.6409815</v>
      </c>
      <c r="P171" s="134">
        <f t="shared" si="34"/>
        <v>0</v>
      </c>
      <c r="Q171" s="135">
        <f t="shared" si="35"/>
        <v>105.859556</v>
      </c>
      <c r="R171" s="135">
        <f t="shared" si="36"/>
        <v>0</v>
      </c>
      <c r="S171" s="136">
        <f t="shared" si="37"/>
        <v>-229.4552816</v>
      </c>
      <c r="T171" s="136">
        <f t="shared" si="38"/>
        <v>0</v>
      </c>
      <c r="U171" s="137">
        <f t="shared" ref="U171:X171" si="2895">ATAN2(A171,E171)</f>
        <v>3.141592654</v>
      </c>
      <c r="V171" s="137">
        <f t="shared" si="2895"/>
        <v>0</v>
      </c>
      <c r="W171" s="137">
        <f t="shared" si="2895"/>
        <v>0</v>
      </c>
      <c r="X171" s="137">
        <f t="shared" si="2895"/>
        <v>3.141592654</v>
      </c>
      <c r="Y171" s="137">
        <f t="shared" ref="Y171:AB171" si="2896">SQRT(POWER(A171,2)+POWER(E171,2))</f>
        <v>0.2187762226</v>
      </c>
      <c r="Z171" s="137">
        <f t="shared" si="2896"/>
        <v>11.6050407</v>
      </c>
      <c r="AA171" s="137">
        <f t="shared" si="2896"/>
        <v>10090.41981</v>
      </c>
      <c r="AB171" s="137">
        <f t="shared" si="2896"/>
        <v>938684.649</v>
      </c>
      <c r="AC171" s="138">
        <f t="shared" ref="AC171:AF171" si="2897">U171-$U171</f>
        <v>0</v>
      </c>
      <c r="AD171" s="138">
        <f t="shared" si="2897"/>
        <v>-3.141592654</v>
      </c>
      <c r="AE171" s="138">
        <f t="shared" si="2897"/>
        <v>-3.141592654</v>
      </c>
      <c r="AF171" s="138">
        <f t="shared" si="2897"/>
        <v>0</v>
      </c>
      <c r="AG171" s="138">
        <f t="shared" ref="AG171:AJ171" si="2898">Y171/$Y171</f>
        <v>1</v>
      </c>
      <c r="AH171" s="138">
        <f t="shared" si="2898"/>
        <v>53.04525582</v>
      </c>
      <c r="AI171" s="138">
        <f t="shared" si="2898"/>
        <v>46122.10452</v>
      </c>
      <c r="AJ171" s="138">
        <f t="shared" si="2898"/>
        <v>4290615.488</v>
      </c>
      <c r="AK171" s="139">
        <f t="shared" ref="AK171:AN171" si="2899">AG171*COS(AC171)</f>
        <v>1</v>
      </c>
      <c r="AL171" s="139">
        <f t="shared" si="2899"/>
        <v>-53.04525582</v>
      </c>
      <c r="AM171" s="139">
        <f t="shared" si="2899"/>
        <v>-46122.10452</v>
      </c>
      <c r="AN171" s="139">
        <f t="shared" si="2899"/>
        <v>4290615.488</v>
      </c>
      <c r="AO171" s="129">
        <f t="shared" ref="AO171:AR171" si="2900">AG171*SIN(AC171)</f>
        <v>0</v>
      </c>
      <c r="AP171" s="129">
        <f t="shared" si="2900"/>
        <v>0</v>
      </c>
      <c r="AQ171" s="129">
        <f t="shared" si="2900"/>
        <v>0</v>
      </c>
      <c r="AR171" s="129">
        <f t="shared" si="2900"/>
        <v>0</v>
      </c>
      <c r="AS171" s="140">
        <f t="shared" si="45"/>
        <v>-9.424777961</v>
      </c>
      <c r="AT171" s="141">
        <f t="shared" si="46"/>
        <v>-9.424777961</v>
      </c>
      <c r="AU171" s="141">
        <f t="shared" si="47"/>
        <v>-3.141592654</v>
      </c>
      <c r="AV171" s="122">
        <f t="shared" si="48"/>
        <v>3.141592654</v>
      </c>
      <c r="AW171" s="142">
        <f t="shared" si="49"/>
        <v>149258.6966</v>
      </c>
      <c r="AX171" s="130">
        <f t="shared" si="50"/>
        <v>149258.6966</v>
      </c>
      <c r="AY171" s="143">
        <f t="shared" si="51"/>
        <v>298517.3931</v>
      </c>
      <c r="AZ171" s="143">
        <f t="shared" si="52"/>
        <v>0</v>
      </c>
      <c r="BA171" s="143">
        <f t="shared" si="53"/>
        <v>0</v>
      </c>
      <c r="BB171" s="124">
        <f t="shared" si="54"/>
        <v>298517.3931</v>
      </c>
      <c r="BC171" s="140">
        <f t="shared" ref="BC171:BD171" si="2901">BC$2*AD171</f>
        <v>-3.141592654</v>
      </c>
      <c r="BD171" s="140">
        <f t="shared" si="2901"/>
        <v>-3.141592654</v>
      </c>
      <c r="BE171" s="141">
        <f t="shared" si="56"/>
        <v>-6.283185307</v>
      </c>
      <c r="BF171" s="141">
        <f t="shared" si="57"/>
        <v>0</v>
      </c>
      <c r="BG171" s="122">
        <f t="shared" si="58"/>
        <v>0</v>
      </c>
      <c r="BH171" s="142">
        <f t="shared" ref="BH171:BI171" si="2902">POWER(AH171,BH$2)</f>
        <v>53.04525582</v>
      </c>
      <c r="BI171" s="142">
        <f t="shared" si="2902"/>
        <v>46122.10452</v>
      </c>
      <c r="BJ171" s="130">
        <f t="shared" si="60"/>
        <v>2446558.833</v>
      </c>
      <c r="BK171" s="143">
        <f t="shared" si="61"/>
        <v>22019029.5</v>
      </c>
      <c r="BL171" s="143">
        <f t="shared" si="62"/>
        <v>0</v>
      </c>
      <c r="BM171" s="143">
        <f t="shared" si="63"/>
        <v>0</v>
      </c>
      <c r="BN171" s="124">
        <f t="shared" si="64"/>
        <v>22019029.5</v>
      </c>
      <c r="BO171" s="140">
        <f t="shared" si="65"/>
        <v>0</v>
      </c>
      <c r="BP171" s="141">
        <f t="shared" si="66"/>
        <v>0</v>
      </c>
      <c r="BQ171" s="141">
        <f t="shared" si="67"/>
        <v>0</v>
      </c>
      <c r="BR171" s="122">
        <f t="shared" si="68"/>
        <v>0</v>
      </c>
      <c r="BS171" s="142">
        <f t="shared" si="69"/>
        <v>4290615.488</v>
      </c>
      <c r="BT171" s="130">
        <f t="shared" si="70"/>
        <v>4290615.488</v>
      </c>
      <c r="BU171" s="143">
        <f t="shared" si="71"/>
        <v>-115846618.2</v>
      </c>
      <c r="BV171" s="143">
        <f t="shared" si="72"/>
        <v>0</v>
      </c>
      <c r="BW171" s="143">
        <f t="shared" si="73"/>
        <v>3.141592654</v>
      </c>
      <c r="BX171" s="124">
        <f t="shared" si="74"/>
        <v>115846618.2</v>
      </c>
      <c r="BY171" s="144">
        <f t="shared" ref="BY171:BZ171" si="2903">AY171+BK171+BU171</f>
        <v>-93529071.27</v>
      </c>
      <c r="BZ171" s="144">
        <f t="shared" si="2903"/>
        <v>0</v>
      </c>
      <c r="CA171" s="144">
        <f t="shared" si="76"/>
        <v>-3.141592654</v>
      </c>
      <c r="CB171" s="145">
        <f t="shared" si="77"/>
        <v>93529071.27</v>
      </c>
      <c r="CC171" s="140">
        <f t="shared" ref="CC171:CD171" si="2904">CC$2*AD171</f>
        <v>-6.283185307</v>
      </c>
      <c r="CD171" s="140">
        <f t="shared" si="2904"/>
        <v>-6.283185307</v>
      </c>
      <c r="CE171" s="141">
        <f t="shared" si="79"/>
        <v>-12.56637061</v>
      </c>
      <c r="CF171" s="141">
        <f t="shared" si="80"/>
        <v>0</v>
      </c>
      <c r="CG171" s="122">
        <f t="shared" si="81"/>
        <v>0</v>
      </c>
      <c r="CH171" s="142">
        <f t="shared" ref="CH171:CI171" si="2905">POWER(AH171,CH$2)</f>
        <v>2813.799165</v>
      </c>
      <c r="CI171" s="142">
        <f t="shared" si="2905"/>
        <v>2127248525</v>
      </c>
      <c r="CJ171" s="130">
        <f t="shared" si="83"/>
        <v>5985650125526</v>
      </c>
      <c r="CK171" s="143">
        <f t="shared" si="84"/>
        <v>-5985650125526</v>
      </c>
      <c r="CL171" s="143">
        <f t="shared" si="85"/>
        <v>0</v>
      </c>
      <c r="CM171" s="143">
        <f t="shared" si="86"/>
        <v>3.141592654</v>
      </c>
      <c r="CN171" s="124">
        <f t="shared" si="87"/>
        <v>5985650125526</v>
      </c>
      <c r="CO171" s="140">
        <f t="shared" si="88"/>
        <v>-9.424777961</v>
      </c>
      <c r="CP171" s="141">
        <f t="shared" si="89"/>
        <v>-9.424777961</v>
      </c>
      <c r="CQ171" s="141">
        <f t="shared" si="90"/>
        <v>-3.141592654</v>
      </c>
      <c r="CR171" s="122">
        <f t="shared" si="91"/>
        <v>3.141592654</v>
      </c>
      <c r="CS171" s="142">
        <f t="shared" si="92"/>
        <v>98113178834864</v>
      </c>
      <c r="CT171" s="130">
        <f t="shared" si="93"/>
        <v>98113178834864</v>
      </c>
      <c r="CU171" s="143">
        <f t="shared" si="94"/>
        <v>-392452715339455</v>
      </c>
      <c r="CV171" s="143">
        <f t="shared" si="95"/>
        <v>0.04806159617</v>
      </c>
      <c r="CW171" s="143">
        <f t="shared" si="96"/>
        <v>3.141592654</v>
      </c>
      <c r="CX171" s="124">
        <f t="shared" si="97"/>
        <v>392452715339455</v>
      </c>
      <c r="CY171" s="140">
        <f t="shared" si="98"/>
        <v>-9.424777961</v>
      </c>
      <c r="CZ171" s="140">
        <f t="shared" si="99"/>
        <v>0</v>
      </c>
      <c r="DA171" s="141">
        <f t="shared" si="100"/>
        <v>-9.424777961</v>
      </c>
      <c r="DB171" s="141">
        <f t="shared" si="101"/>
        <v>-3.141592654</v>
      </c>
      <c r="DC171" s="122">
        <f t="shared" si="102"/>
        <v>3.141592654</v>
      </c>
      <c r="DD171" s="142">
        <f t="shared" si="103"/>
        <v>149258.6966</v>
      </c>
      <c r="DE171" s="142">
        <f t="shared" si="104"/>
        <v>4290615.488</v>
      </c>
      <c r="DF171" s="130">
        <f t="shared" si="105"/>
        <v>640411675131</v>
      </c>
      <c r="DG171" s="143">
        <f t="shared" si="106"/>
        <v>-2561646700525</v>
      </c>
      <c r="DH171" s="143">
        <f t="shared" si="107"/>
        <v>0.0003137112432</v>
      </c>
      <c r="DI171" s="143">
        <f t="shared" si="108"/>
        <v>3.141592654</v>
      </c>
      <c r="DJ171" s="124">
        <f t="shared" si="109"/>
        <v>2561646700525</v>
      </c>
      <c r="DK171" s="140">
        <f t="shared" ref="DK171:DM171" si="2906">DK$2*AD171</f>
        <v>-3.141592654</v>
      </c>
      <c r="DL171" s="140">
        <f t="shared" si="2906"/>
        <v>-3.141592654</v>
      </c>
      <c r="DM171" s="140">
        <f t="shared" si="2906"/>
        <v>0</v>
      </c>
      <c r="DN171" s="141">
        <f t="shared" si="111"/>
        <v>-6.283185307</v>
      </c>
      <c r="DO171" s="141">
        <f t="shared" si="112"/>
        <v>0</v>
      </c>
      <c r="DP171" s="122">
        <f t="shared" si="113"/>
        <v>0</v>
      </c>
      <c r="DQ171" s="142">
        <f t="shared" ref="DQ171:DS171" si="2907">POWER(AH171,DQ$2)</f>
        <v>53.04525582</v>
      </c>
      <c r="DR171" s="142">
        <f t="shared" si="2907"/>
        <v>46122.10452</v>
      </c>
      <c r="DS171" s="142">
        <f t="shared" si="2907"/>
        <v>4290615.488</v>
      </c>
      <c r="DT171" s="130">
        <f t="shared" si="115"/>
        <v>10497243222108</v>
      </c>
      <c r="DU171" s="143">
        <f t="shared" si="116"/>
        <v>-188950377997939</v>
      </c>
      <c r="DV171" s="143">
        <f t="shared" si="117"/>
        <v>0</v>
      </c>
      <c r="DW171" s="143">
        <f t="shared" si="118"/>
        <v>3.141592654</v>
      </c>
      <c r="DX171" s="124">
        <f t="shared" si="119"/>
        <v>188950377997939</v>
      </c>
      <c r="DY171" s="140">
        <f t="shared" si="120"/>
        <v>0</v>
      </c>
      <c r="DZ171" s="141">
        <f t="shared" si="121"/>
        <v>0</v>
      </c>
      <c r="EA171" s="141">
        <f t="shared" si="122"/>
        <v>0</v>
      </c>
      <c r="EB171" s="122">
        <f t="shared" si="123"/>
        <v>0</v>
      </c>
      <c r="EC171" s="142">
        <f t="shared" si="124"/>
        <v>18409381262392</v>
      </c>
      <c r="ED171" s="130">
        <f t="shared" si="125"/>
        <v>18409381262392</v>
      </c>
      <c r="EE171" s="143">
        <f t="shared" si="126"/>
        <v>497053294084572</v>
      </c>
      <c r="EF171" s="143">
        <f t="shared" si="127"/>
        <v>0</v>
      </c>
      <c r="EG171" s="143">
        <f t="shared" si="128"/>
        <v>0</v>
      </c>
      <c r="EH171" s="124">
        <f t="shared" si="129"/>
        <v>497053294084572</v>
      </c>
      <c r="EI171" s="144">
        <f t="shared" ref="EI171:EJ171" si="2908">CK171+CU171+DG171+DU171+EE171</f>
        <v>-92897096078873</v>
      </c>
      <c r="EJ171" s="144">
        <f t="shared" si="2908"/>
        <v>0.04837530741</v>
      </c>
      <c r="EK171" s="144">
        <f t="shared" si="131"/>
        <v>3.141592654</v>
      </c>
      <c r="EL171" s="145">
        <f t="shared" si="132"/>
        <v>92897096078873</v>
      </c>
      <c r="EM171" s="140">
        <f t="shared" si="133"/>
        <v>1.570796327</v>
      </c>
      <c r="EN171" s="141">
        <f t="shared" si="134"/>
        <v>1.570796327</v>
      </c>
      <c r="EO171" s="141">
        <f t="shared" si="135"/>
        <v>1.570796327</v>
      </c>
      <c r="EP171" s="122">
        <f t="shared" si="136"/>
        <v>1.570796327</v>
      </c>
      <c r="EQ171" s="142">
        <f t="shared" si="137"/>
        <v>9638313.965</v>
      </c>
      <c r="ER171" s="130">
        <f t="shared" si="138"/>
        <v>9638313.965</v>
      </c>
      <c r="ES171" s="143">
        <f t="shared" si="139"/>
        <v>0.00000001418711801</v>
      </c>
      <c r="ET171" s="143">
        <f t="shared" si="140"/>
        <v>50082148.46</v>
      </c>
      <c r="EU171" s="143">
        <f t="shared" si="141"/>
        <v>1.570796327</v>
      </c>
      <c r="EV171" s="124">
        <f t="shared" si="142"/>
        <v>50082148.46</v>
      </c>
      <c r="EW171" s="144">
        <f t="shared" ref="EW171:EX171" si="2909">BY171+ES171</f>
        <v>-93529071.27</v>
      </c>
      <c r="EX171" s="144">
        <f t="shared" si="2909"/>
        <v>50082148.46</v>
      </c>
      <c r="EY171" s="144">
        <f t="shared" si="144"/>
        <v>2.649972173</v>
      </c>
      <c r="EZ171" s="145">
        <f t="shared" si="145"/>
        <v>106093867.7</v>
      </c>
      <c r="FA171" s="140">
        <f t="shared" si="146"/>
        <v>0.8833240577</v>
      </c>
      <c r="FB171" s="141">
        <f t="shared" si="147"/>
        <v>0.8833240577</v>
      </c>
      <c r="FC171" s="141">
        <f t="shared" si="148"/>
        <v>0.8833240577</v>
      </c>
      <c r="FD171" s="122">
        <f t="shared" si="149"/>
        <v>0.8833240577</v>
      </c>
      <c r="FE171" s="142">
        <f t="shared" si="150"/>
        <v>473.4020062</v>
      </c>
      <c r="FF171" s="130">
        <f t="shared" si="151"/>
        <v>473.4020062</v>
      </c>
      <c r="FG171" s="143">
        <f t="shared" si="152"/>
        <v>79.47961477</v>
      </c>
      <c r="FH171" s="143">
        <f t="shared" si="153"/>
        <v>96.79705589</v>
      </c>
      <c r="FI171" s="143">
        <f t="shared" si="154"/>
        <v>0.8833240577</v>
      </c>
      <c r="FJ171" s="124">
        <f t="shared" si="155"/>
        <v>125.2464738</v>
      </c>
      <c r="FK171" s="140">
        <f t="shared" si="156"/>
        <v>-6.283185307</v>
      </c>
      <c r="FL171" s="141">
        <f t="shared" si="157"/>
        <v>-6.283185307</v>
      </c>
      <c r="FM171" s="141">
        <f t="shared" si="158"/>
        <v>0</v>
      </c>
      <c r="FN171" s="122">
        <f t="shared" si="159"/>
        <v>0</v>
      </c>
      <c r="FO171" s="142">
        <f t="shared" si="160"/>
        <v>2813.799165</v>
      </c>
      <c r="FP171" s="130">
        <f t="shared" si="161"/>
        <v>2813.799165</v>
      </c>
      <c r="FQ171" s="143">
        <f t="shared" si="162"/>
        <v>-2813.799165</v>
      </c>
      <c r="FR171" s="143">
        <f t="shared" si="163"/>
        <v>0</v>
      </c>
      <c r="FS171" s="143">
        <f t="shared" si="164"/>
        <v>3.141592654</v>
      </c>
      <c r="FT171" s="124">
        <f t="shared" si="165"/>
        <v>2813.799165</v>
      </c>
      <c r="FU171" s="144">
        <f t="shared" si="166"/>
        <v>-141180.1127</v>
      </c>
      <c r="FV171" s="144">
        <f t="shared" si="167"/>
        <v>0</v>
      </c>
      <c r="FW171" s="144">
        <f t="shared" si="168"/>
        <v>-3.141592654</v>
      </c>
      <c r="FX171" s="145">
        <f t="shared" si="169"/>
        <v>141180.1127</v>
      </c>
      <c r="FY171" s="140">
        <f t="shared" si="170"/>
        <v>-3.141592654</v>
      </c>
      <c r="FZ171" s="140">
        <f t="shared" si="171"/>
        <v>-0.8833240577</v>
      </c>
      <c r="GA171" s="141">
        <f t="shared" si="172"/>
        <v>-4.024916711</v>
      </c>
      <c r="GB171" s="141">
        <f t="shared" si="173"/>
        <v>-4.024916711</v>
      </c>
      <c r="GC171" s="122">
        <f t="shared" si="174"/>
        <v>2.258268596</v>
      </c>
      <c r="GD171" s="142">
        <f t="shared" si="175"/>
        <v>141180.1127</v>
      </c>
      <c r="GE171" s="142">
        <f t="shared" si="176"/>
        <v>0.007984256721</v>
      </c>
      <c r="GF171" s="130">
        <f t="shared" si="177"/>
        <v>1127.218264</v>
      </c>
      <c r="GG171" s="143">
        <f t="shared" si="178"/>
        <v>-79.47961477</v>
      </c>
      <c r="GH171" s="143">
        <f t="shared" si="179"/>
        <v>96.79705589</v>
      </c>
      <c r="GI171" s="143">
        <f t="shared" si="180"/>
        <v>2.258268596</v>
      </c>
      <c r="GJ171" s="124">
        <f t="shared" si="181"/>
        <v>125.2464738</v>
      </c>
      <c r="GK171" s="146">
        <f t="shared" si="182"/>
        <v>-0.5</v>
      </c>
      <c r="GL171" s="127">
        <f t="shared" si="183"/>
        <v>-0.8660254038</v>
      </c>
      <c r="GM171" s="146">
        <f t="shared" si="184"/>
        <v>-2.094395102</v>
      </c>
      <c r="GN171" s="127">
        <f t="shared" si="185"/>
        <v>1</v>
      </c>
      <c r="GO171" s="147">
        <f t="shared" si="186"/>
        <v>-0.5</v>
      </c>
      <c r="GP171" s="128">
        <f t="shared" si="187"/>
        <v>0.8660254038</v>
      </c>
      <c r="GQ171" s="147">
        <f t="shared" si="188"/>
        <v>2.094395102</v>
      </c>
      <c r="GR171" s="128">
        <f t="shared" si="189"/>
        <v>1</v>
      </c>
      <c r="GS171" s="140">
        <f t="shared" si="190"/>
        <v>-2.094395102</v>
      </c>
      <c r="GT171" s="140">
        <f t="shared" si="191"/>
        <v>0.8833240577</v>
      </c>
      <c r="GU171" s="141">
        <f t="shared" si="192"/>
        <v>-1.211071045</v>
      </c>
      <c r="GV171" s="141">
        <f t="shared" si="193"/>
        <v>-1.211071045</v>
      </c>
      <c r="GW171" s="122">
        <f t="shared" si="194"/>
        <v>-1.211071045</v>
      </c>
      <c r="GX171" s="142">
        <f t="shared" si="195"/>
        <v>1</v>
      </c>
      <c r="GY171" s="142">
        <f t="shared" si="196"/>
        <v>125.2464738</v>
      </c>
      <c r="GZ171" s="130">
        <f t="shared" si="197"/>
        <v>125.2464738</v>
      </c>
      <c r="HA171" s="143">
        <f t="shared" si="198"/>
        <v>44.08890203</v>
      </c>
      <c r="HB171" s="143">
        <f t="shared" si="199"/>
        <v>-117.2298934</v>
      </c>
      <c r="HC171" s="143">
        <f t="shared" si="200"/>
        <v>-1.211071045</v>
      </c>
      <c r="HD171" s="124">
        <f t="shared" si="201"/>
        <v>125.2464738</v>
      </c>
      <c r="HE171" s="140">
        <f t="shared" si="202"/>
        <v>2.094395102</v>
      </c>
      <c r="HF171" s="140">
        <f t="shared" si="203"/>
        <v>2.258268596</v>
      </c>
      <c r="HG171" s="141">
        <f t="shared" si="204"/>
        <v>4.352663698</v>
      </c>
      <c r="HH171" s="141">
        <f t="shared" si="205"/>
        <v>4.352663698</v>
      </c>
      <c r="HI171" s="122">
        <f t="shared" si="206"/>
        <v>-1.930521609</v>
      </c>
      <c r="HJ171" s="142">
        <f t="shared" si="207"/>
        <v>1</v>
      </c>
      <c r="HK171" s="142">
        <f t="shared" si="208"/>
        <v>125.2464738</v>
      </c>
      <c r="HL171" s="130">
        <f t="shared" si="209"/>
        <v>125.2464738</v>
      </c>
      <c r="HM171" s="143">
        <f t="shared" si="210"/>
        <v>-44.08890203</v>
      </c>
      <c r="HN171" s="143">
        <f t="shared" si="211"/>
        <v>-117.2298934</v>
      </c>
      <c r="HO171" s="143">
        <f t="shared" si="212"/>
        <v>-1.930521609</v>
      </c>
      <c r="HP171" s="124">
        <f t="shared" si="213"/>
        <v>125.2464738</v>
      </c>
      <c r="HQ171" s="140">
        <f t="shared" si="214"/>
        <v>2.094395102</v>
      </c>
      <c r="HR171" s="140">
        <f t="shared" si="215"/>
        <v>0.8833240577</v>
      </c>
      <c r="HS171" s="141">
        <f t="shared" si="216"/>
        <v>2.97771916</v>
      </c>
      <c r="HT171" s="141">
        <f t="shared" si="217"/>
        <v>2.97771916</v>
      </c>
      <c r="HU171" s="122">
        <f t="shared" si="218"/>
        <v>2.97771916</v>
      </c>
      <c r="HV171" s="142">
        <f t="shared" si="219"/>
        <v>1</v>
      </c>
      <c r="HW171" s="142">
        <f t="shared" si="220"/>
        <v>125.2464738</v>
      </c>
      <c r="HX171" s="130">
        <f t="shared" si="221"/>
        <v>125.2464738</v>
      </c>
      <c r="HY171" s="143">
        <f t="shared" si="222"/>
        <v>-123.5685168</v>
      </c>
      <c r="HZ171" s="143">
        <f t="shared" si="223"/>
        <v>20.43283753</v>
      </c>
      <c r="IA171" s="143">
        <f t="shared" si="224"/>
        <v>2.97771916</v>
      </c>
      <c r="IB171" s="124">
        <f t="shared" si="225"/>
        <v>125.2464738</v>
      </c>
      <c r="IC171" s="140">
        <f t="shared" si="226"/>
        <v>-2.094395102</v>
      </c>
      <c r="ID171" s="140">
        <f t="shared" si="227"/>
        <v>2.258268596</v>
      </c>
      <c r="IE171" s="141">
        <f t="shared" si="228"/>
        <v>0.1638734935</v>
      </c>
      <c r="IF171" s="141">
        <f t="shared" si="229"/>
        <v>0.1638734935</v>
      </c>
      <c r="IG171" s="122">
        <f t="shared" si="230"/>
        <v>0.1638734935</v>
      </c>
      <c r="IH171" s="142">
        <f t="shared" si="231"/>
        <v>1</v>
      </c>
      <c r="II171" s="142">
        <f t="shared" si="232"/>
        <v>125.2464738</v>
      </c>
      <c r="IJ171" s="130">
        <f t="shared" si="233"/>
        <v>125.2464738</v>
      </c>
      <c r="IK171" s="143">
        <f t="shared" si="234"/>
        <v>123.5685168</v>
      </c>
      <c r="IL171" s="143">
        <f t="shared" si="235"/>
        <v>20.43283753</v>
      </c>
      <c r="IM171" s="143">
        <f t="shared" si="236"/>
        <v>0.1638734935</v>
      </c>
      <c r="IN171" s="124">
        <f t="shared" si="237"/>
        <v>125.2464738</v>
      </c>
    </row>
    <row r="172" ht="12.75" customHeight="1">
      <c r="A172" s="129">
        <f>'Cortez Cubic'!AP172</f>
        <v>-0.2187762226</v>
      </c>
      <c r="B172" s="129">
        <f>'Cortez Cubic'!AQ172</f>
        <v>-0.1970024957</v>
      </c>
      <c r="C172" s="129">
        <f>'Cortez Cubic'!AR172</f>
        <v>2185.006684</v>
      </c>
      <c r="D172" s="129">
        <f>'Cortez Cubic'!AS172</f>
        <v>-25462.93116</v>
      </c>
      <c r="E172" s="129">
        <f t="shared" ref="E172:H172" si="2910">0</f>
        <v>0</v>
      </c>
      <c r="F172" s="129">
        <f t="shared" si="2910"/>
        <v>0</v>
      </c>
      <c r="G172" s="129">
        <f t="shared" si="2910"/>
        <v>0</v>
      </c>
      <c r="H172" s="129">
        <f t="shared" si="2910"/>
        <v>0</v>
      </c>
      <c r="I172" s="110">
        <f>'Cortez Cubic'!I172</f>
        <v>21</v>
      </c>
      <c r="J172" s="130">
        <f t="shared" si="28"/>
        <v>11.83195228</v>
      </c>
      <c r="K172" s="131">
        <f t="shared" si="29"/>
        <v>0</v>
      </c>
      <c r="L172" s="131">
        <f t="shared" si="30"/>
        <v>1</v>
      </c>
      <c r="M172" s="132">
        <f t="shared" si="31"/>
        <v>9.16804772</v>
      </c>
      <c r="N172" s="133">
        <f t="shared" si="32"/>
        <v>81.18635985</v>
      </c>
      <c r="O172" s="134">
        <f t="shared" si="33"/>
        <v>93.01831213</v>
      </c>
      <c r="P172" s="134">
        <f t="shared" si="34"/>
        <v>0</v>
      </c>
      <c r="Q172" s="135">
        <f t="shared" si="35"/>
        <v>11.83195228</v>
      </c>
      <c r="R172" s="135">
        <f t="shared" si="36"/>
        <v>0</v>
      </c>
      <c r="S172" s="136">
        <f t="shared" si="37"/>
        <v>-105.7507393</v>
      </c>
      <c r="T172" s="136">
        <f t="shared" si="38"/>
        <v>0</v>
      </c>
      <c r="U172" s="137">
        <f t="shared" ref="U172:X172" si="2911">ATAN2(A172,E172)</f>
        <v>3.141592654</v>
      </c>
      <c r="V172" s="137">
        <f t="shared" si="2911"/>
        <v>3.141592654</v>
      </c>
      <c r="W172" s="137">
        <f t="shared" si="2911"/>
        <v>0</v>
      </c>
      <c r="X172" s="137">
        <f t="shared" si="2911"/>
        <v>3.141592654</v>
      </c>
      <c r="Y172" s="137">
        <f t="shared" ref="Y172:AB172" si="2912">SQRT(POWER(A172,2)+POWER(E172,2))</f>
        <v>0.2187762226</v>
      </c>
      <c r="Z172" s="137">
        <f t="shared" si="2912"/>
        <v>0.1970024957</v>
      </c>
      <c r="AA172" s="137">
        <f t="shared" si="2912"/>
        <v>2185.006684</v>
      </c>
      <c r="AB172" s="137">
        <f t="shared" si="2912"/>
        <v>25462.93116</v>
      </c>
      <c r="AC172" s="138">
        <f t="shared" ref="AC172:AF172" si="2913">U172-$U172</f>
        <v>0</v>
      </c>
      <c r="AD172" s="138">
        <f t="shared" si="2913"/>
        <v>0</v>
      </c>
      <c r="AE172" s="138">
        <f t="shared" si="2913"/>
        <v>-3.141592654</v>
      </c>
      <c r="AF172" s="138">
        <f t="shared" si="2913"/>
        <v>0</v>
      </c>
      <c r="AG172" s="138">
        <f t="shared" ref="AG172:AJ172" si="2914">Y172/$Y172</f>
        <v>1</v>
      </c>
      <c r="AH172" s="138">
        <f t="shared" si="2914"/>
        <v>0.9004748933</v>
      </c>
      <c r="AI172" s="138">
        <f t="shared" si="2914"/>
        <v>9987.404747</v>
      </c>
      <c r="AJ172" s="138">
        <f t="shared" si="2914"/>
        <v>116388.019</v>
      </c>
      <c r="AK172" s="139">
        <f t="shared" ref="AK172:AN172" si="2915">AG172*COS(AC172)</f>
        <v>1</v>
      </c>
      <c r="AL172" s="139">
        <f t="shared" si="2915"/>
        <v>0.9004748933</v>
      </c>
      <c r="AM172" s="139">
        <f t="shared" si="2915"/>
        <v>-9987.404747</v>
      </c>
      <c r="AN172" s="139">
        <f t="shared" si="2915"/>
        <v>116388.019</v>
      </c>
      <c r="AO172" s="129">
        <f t="shared" ref="AO172:AR172" si="2916">AG172*SIN(AC172)</f>
        <v>0</v>
      </c>
      <c r="AP172" s="129">
        <f t="shared" si="2916"/>
        <v>0</v>
      </c>
      <c r="AQ172" s="129">
        <f t="shared" si="2916"/>
        <v>0</v>
      </c>
      <c r="AR172" s="129">
        <f t="shared" si="2916"/>
        <v>0</v>
      </c>
      <c r="AS172" s="140">
        <f t="shared" si="45"/>
        <v>0</v>
      </c>
      <c r="AT172" s="141">
        <f t="shared" si="46"/>
        <v>0</v>
      </c>
      <c r="AU172" s="141">
        <f t="shared" si="47"/>
        <v>0</v>
      </c>
      <c r="AV172" s="122">
        <f t="shared" si="48"/>
        <v>0</v>
      </c>
      <c r="AW172" s="142">
        <f t="shared" si="49"/>
        <v>0.7301545997</v>
      </c>
      <c r="AX172" s="130">
        <f t="shared" si="50"/>
        <v>0.7301545997</v>
      </c>
      <c r="AY172" s="143">
        <f t="shared" si="51"/>
        <v>-1.460309199</v>
      </c>
      <c r="AZ172" s="143">
        <f t="shared" si="52"/>
        <v>0</v>
      </c>
      <c r="BA172" s="143">
        <f t="shared" si="53"/>
        <v>3.141592654</v>
      </c>
      <c r="BB172" s="124">
        <f t="shared" si="54"/>
        <v>1.460309199</v>
      </c>
      <c r="BC172" s="140">
        <f t="shared" ref="BC172:BD172" si="2917">BC$2*AD172</f>
        <v>0</v>
      </c>
      <c r="BD172" s="140">
        <f t="shared" si="2917"/>
        <v>-3.141592654</v>
      </c>
      <c r="BE172" s="141">
        <f t="shared" si="56"/>
        <v>-3.141592654</v>
      </c>
      <c r="BF172" s="141">
        <f t="shared" si="57"/>
        <v>-3.141592654</v>
      </c>
      <c r="BG172" s="122">
        <f t="shared" si="58"/>
        <v>3.141592654</v>
      </c>
      <c r="BH172" s="142">
        <f t="shared" ref="BH172:BI172" si="2918">POWER(AH172,BH$2)</f>
        <v>0.9004748933</v>
      </c>
      <c r="BI172" s="142">
        <f t="shared" si="2918"/>
        <v>9987.404747</v>
      </c>
      <c r="BJ172" s="130">
        <f t="shared" si="60"/>
        <v>8993.407224</v>
      </c>
      <c r="BK172" s="143">
        <f t="shared" si="61"/>
        <v>-80940.66502</v>
      </c>
      <c r="BL172" s="143">
        <f t="shared" si="62"/>
        <v>0</v>
      </c>
      <c r="BM172" s="143">
        <f t="shared" si="63"/>
        <v>3.141592654</v>
      </c>
      <c r="BN172" s="124">
        <f t="shared" si="64"/>
        <v>80940.66502</v>
      </c>
      <c r="BO172" s="140">
        <f t="shared" si="65"/>
        <v>0</v>
      </c>
      <c r="BP172" s="141">
        <f t="shared" si="66"/>
        <v>0</v>
      </c>
      <c r="BQ172" s="141">
        <f t="shared" si="67"/>
        <v>0</v>
      </c>
      <c r="BR172" s="122">
        <f t="shared" si="68"/>
        <v>0</v>
      </c>
      <c r="BS172" s="142">
        <f t="shared" si="69"/>
        <v>116388.019</v>
      </c>
      <c r="BT172" s="130">
        <f t="shared" si="70"/>
        <v>116388.019</v>
      </c>
      <c r="BU172" s="143">
        <f t="shared" si="71"/>
        <v>-3142476.514</v>
      </c>
      <c r="BV172" s="143">
        <f t="shared" si="72"/>
        <v>0</v>
      </c>
      <c r="BW172" s="143">
        <f t="shared" si="73"/>
        <v>3.141592654</v>
      </c>
      <c r="BX172" s="124">
        <f t="shared" si="74"/>
        <v>3142476.514</v>
      </c>
      <c r="BY172" s="144">
        <f t="shared" ref="BY172:BZ172" si="2919">AY172+BK172+BU172</f>
        <v>-3223418.639</v>
      </c>
      <c r="BZ172" s="144">
        <f t="shared" si="2919"/>
        <v>0</v>
      </c>
      <c r="CA172" s="144">
        <f t="shared" si="76"/>
        <v>3.141592654</v>
      </c>
      <c r="CB172" s="145">
        <f t="shared" si="77"/>
        <v>3223418.639</v>
      </c>
      <c r="CC172" s="140">
        <f t="shared" ref="CC172:CD172" si="2920">CC$2*AD172</f>
        <v>0</v>
      </c>
      <c r="CD172" s="140">
        <f t="shared" si="2920"/>
        <v>-6.283185307</v>
      </c>
      <c r="CE172" s="141">
        <f t="shared" si="79"/>
        <v>-6.283185307</v>
      </c>
      <c r="CF172" s="141">
        <f t="shared" si="80"/>
        <v>0</v>
      </c>
      <c r="CG172" s="122">
        <f t="shared" si="81"/>
        <v>0</v>
      </c>
      <c r="CH172" s="142">
        <f t="shared" ref="CH172:CI172" si="2921">POWER(AH172,CH$2)</f>
        <v>0.8108550334</v>
      </c>
      <c r="CI172" s="142">
        <f t="shared" si="2921"/>
        <v>99748253.59</v>
      </c>
      <c r="CJ172" s="130">
        <f t="shared" si="83"/>
        <v>80881373.5</v>
      </c>
      <c r="CK172" s="143">
        <f t="shared" si="84"/>
        <v>-80881373.5</v>
      </c>
      <c r="CL172" s="143">
        <f t="shared" si="85"/>
        <v>0</v>
      </c>
      <c r="CM172" s="143">
        <f t="shared" si="86"/>
        <v>3.141592654</v>
      </c>
      <c r="CN172" s="124">
        <f t="shared" si="87"/>
        <v>80881373.5</v>
      </c>
      <c r="CO172" s="140">
        <f t="shared" si="88"/>
        <v>-9.424777961</v>
      </c>
      <c r="CP172" s="141">
        <f t="shared" si="89"/>
        <v>-9.424777961</v>
      </c>
      <c r="CQ172" s="141">
        <f t="shared" si="90"/>
        <v>-3.141592654</v>
      </c>
      <c r="CR172" s="122">
        <f t="shared" si="91"/>
        <v>3.141592654</v>
      </c>
      <c r="CS172" s="142">
        <f t="shared" si="92"/>
        <v>996226181421</v>
      </c>
      <c r="CT172" s="130">
        <f t="shared" si="93"/>
        <v>996226181421</v>
      </c>
      <c r="CU172" s="143">
        <f t="shared" si="94"/>
        <v>-3984904725684</v>
      </c>
      <c r="CV172" s="143">
        <f t="shared" si="95"/>
        <v>0.0004880100817</v>
      </c>
      <c r="CW172" s="143">
        <f t="shared" si="96"/>
        <v>3.141592654</v>
      </c>
      <c r="CX172" s="124">
        <f t="shared" si="97"/>
        <v>3984904725684</v>
      </c>
      <c r="CY172" s="140">
        <f t="shared" si="98"/>
        <v>0</v>
      </c>
      <c r="CZ172" s="140">
        <f t="shared" si="99"/>
        <v>0</v>
      </c>
      <c r="DA172" s="141">
        <f t="shared" si="100"/>
        <v>0</v>
      </c>
      <c r="DB172" s="141">
        <f t="shared" si="101"/>
        <v>0</v>
      </c>
      <c r="DC172" s="122">
        <f t="shared" si="102"/>
        <v>0</v>
      </c>
      <c r="DD172" s="142">
        <f t="shared" si="103"/>
        <v>0.7301545997</v>
      </c>
      <c r="DE172" s="142">
        <f t="shared" si="104"/>
        <v>116388.019</v>
      </c>
      <c r="DF172" s="130">
        <f t="shared" si="105"/>
        <v>84981.24744</v>
      </c>
      <c r="DG172" s="143">
        <f t="shared" si="106"/>
        <v>339924.9898</v>
      </c>
      <c r="DH172" s="143">
        <f t="shared" si="107"/>
        <v>0</v>
      </c>
      <c r="DI172" s="143">
        <f t="shared" si="108"/>
        <v>0</v>
      </c>
      <c r="DJ172" s="124">
        <f t="shared" si="109"/>
        <v>339924.9898</v>
      </c>
      <c r="DK172" s="140">
        <f t="shared" ref="DK172:DM172" si="2922">DK$2*AD172</f>
        <v>0</v>
      </c>
      <c r="DL172" s="140">
        <f t="shared" si="2922"/>
        <v>-3.141592654</v>
      </c>
      <c r="DM172" s="140">
        <f t="shared" si="2922"/>
        <v>0</v>
      </c>
      <c r="DN172" s="141">
        <f t="shared" si="111"/>
        <v>-3.141592654</v>
      </c>
      <c r="DO172" s="141">
        <f t="shared" si="112"/>
        <v>-3.141592654</v>
      </c>
      <c r="DP172" s="122">
        <f t="shared" si="113"/>
        <v>3.141592654</v>
      </c>
      <c r="DQ172" s="142">
        <f t="shared" ref="DQ172:DS172" si="2923">POWER(AH172,DQ$2)</f>
        <v>0.9004748933</v>
      </c>
      <c r="DR172" s="142">
        <f t="shared" si="2923"/>
        <v>9987.404747</v>
      </c>
      <c r="DS172" s="142">
        <f t="shared" si="2923"/>
        <v>116388.019</v>
      </c>
      <c r="DT172" s="130">
        <f t="shared" si="115"/>
        <v>1046724851</v>
      </c>
      <c r="DU172" s="143">
        <f t="shared" si="116"/>
        <v>18841047319</v>
      </c>
      <c r="DV172" s="143">
        <f t="shared" si="117"/>
        <v>-0.000002307362829</v>
      </c>
      <c r="DW172" s="143">
        <f t="shared" si="118"/>
        <v>0</v>
      </c>
      <c r="DX172" s="124">
        <f t="shared" si="119"/>
        <v>18841047319</v>
      </c>
      <c r="DY172" s="140">
        <f t="shared" si="120"/>
        <v>0</v>
      </c>
      <c r="DZ172" s="141">
        <f t="shared" si="121"/>
        <v>0</v>
      </c>
      <c r="EA172" s="141">
        <f t="shared" si="122"/>
        <v>0</v>
      </c>
      <c r="EB172" s="122">
        <f t="shared" si="123"/>
        <v>0</v>
      </c>
      <c r="EC172" s="142">
        <f t="shared" si="124"/>
        <v>13546170971</v>
      </c>
      <c r="ED172" s="130">
        <f t="shared" si="125"/>
        <v>13546170971</v>
      </c>
      <c r="EE172" s="143">
        <f t="shared" si="126"/>
        <v>365746616228</v>
      </c>
      <c r="EF172" s="143">
        <f t="shared" si="127"/>
        <v>0</v>
      </c>
      <c r="EG172" s="143">
        <f t="shared" si="128"/>
        <v>0</v>
      </c>
      <c r="EH172" s="124">
        <f t="shared" si="129"/>
        <v>365746616228</v>
      </c>
      <c r="EI172" s="144">
        <f t="shared" ref="EI172:EJ172" si="2924">CK172+CU172+DG172+DU172+EE172</f>
        <v>-3600397603586</v>
      </c>
      <c r="EJ172" s="144">
        <f t="shared" si="2924"/>
        <v>0.0004857027189</v>
      </c>
      <c r="EK172" s="144">
        <f t="shared" si="131"/>
        <v>3.141592654</v>
      </c>
      <c r="EL172" s="145">
        <f t="shared" si="132"/>
        <v>3600397603586</v>
      </c>
      <c r="EM172" s="140">
        <f t="shared" si="133"/>
        <v>1.570796327</v>
      </c>
      <c r="EN172" s="141">
        <f t="shared" si="134"/>
        <v>1.570796327</v>
      </c>
      <c r="EO172" s="141">
        <f t="shared" si="135"/>
        <v>1.570796327</v>
      </c>
      <c r="EP172" s="122">
        <f t="shared" si="136"/>
        <v>1.570796327</v>
      </c>
      <c r="EQ172" s="142">
        <f t="shared" si="137"/>
        <v>1897471.371</v>
      </c>
      <c r="ER172" s="130">
        <f t="shared" si="138"/>
        <v>1897471.371</v>
      </c>
      <c r="ES172" s="143">
        <f t="shared" si="139"/>
        <v>0.0000000006037233457</v>
      </c>
      <c r="ET172" s="143">
        <f t="shared" si="140"/>
        <v>9859550.461</v>
      </c>
      <c r="EU172" s="143">
        <f t="shared" si="141"/>
        <v>1.570796327</v>
      </c>
      <c r="EV172" s="124">
        <f t="shared" si="142"/>
        <v>9859550.461</v>
      </c>
      <c r="EW172" s="144">
        <f t="shared" ref="EW172:EX172" si="2925">BY172+ES172</f>
        <v>-3223418.639</v>
      </c>
      <c r="EX172" s="144">
        <f t="shared" si="2925"/>
        <v>9859550.461</v>
      </c>
      <c r="EY172" s="144">
        <f t="shared" si="144"/>
        <v>1.886776134</v>
      </c>
      <c r="EZ172" s="145">
        <f t="shared" si="145"/>
        <v>10373098.04</v>
      </c>
      <c r="FA172" s="140">
        <f t="shared" si="146"/>
        <v>0.6289253781</v>
      </c>
      <c r="FB172" s="141">
        <f t="shared" si="147"/>
        <v>0.6289253781</v>
      </c>
      <c r="FC172" s="141">
        <f t="shared" si="148"/>
        <v>0.6289253781</v>
      </c>
      <c r="FD172" s="122">
        <f t="shared" si="149"/>
        <v>0.6289253781</v>
      </c>
      <c r="FE172" s="142">
        <f t="shared" si="150"/>
        <v>218.0902051</v>
      </c>
      <c r="FF172" s="130">
        <f t="shared" si="151"/>
        <v>218.0902051</v>
      </c>
      <c r="FG172" s="143">
        <f t="shared" si="152"/>
        <v>46.65923521</v>
      </c>
      <c r="FH172" s="143">
        <f t="shared" si="153"/>
        <v>33.94319932</v>
      </c>
      <c r="FI172" s="143">
        <f t="shared" si="154"/>
        <v>0.6289253781</v>
      </c>
      <c r="FJ172" s="124">
        <f t="shared" si="155"/>
        <v>57.69943683</v>
      </c>
      <c r="FK172" s="140">
        <f t="shared" si="156"/>
        <v>0</v>
      </c>
      <c r="FL172" s="141">
        <f t="shared" si="157"/>
        <v>0</v>
      </c>
      <c r="FM172" s="141">
        <f t="shared" si="158"/>
        <v>0</v>
      </c>
      <c r="FN172" s="122">
        <f t="shared" si="159"/>
        <v>0</v>
      </c>
      <c r="FO172" s="142">
        <f t="shared" si="160"/>
        <v>0.8108550334</v>
      </c>
      <c r="FP172" s="130">
        <f t="shared" si="161"/>
        <v>0.8108550334</v>
      </c>
      <c r="FQ172" s="143">
        <f t="shared" si="162"/>
        <v>-0.8108550334</v>
      </c>
      <c r="FR172" s="143">
        <f t="shared" si="163"/>
        <v>0</v>
      </c>
      <c r="FS172" s="143">
        <f t="shared" si="164"/>
        <v>3.141592654</v>
      </c>
      <c r="FT172" s="124">
        <f t="shared" si="165"/>
        <v>0.8108550334</v>
      </c>
      <c r="FU172" s="144">
        <f t="shared" si="166"/>
        <v>-29963.0251</v>
      </c>
      <c r="FV172" s="144">
        <f t="shared" si="167"/>
        <v>0</v>
      </c>
      <c r="FW172" s="144">
        <f t="shared" si="168"/>
        <v>-3.141592654</v>
      </c>
      <c r="FX172" s="145">
        <f t="shared" si="169"/>
        <v>29963.0251</v>
      </c>
      <c r="FY172" s="140">
        <f t="shared" si="170"/>
        <v>-3.141592654</v>
      </c>
      <c r="FZ172" s="140">
        <f t="shared" si="171"/>
        <v>-0.6289253781</v>
      </c>
      <c r="GA172" s="141">
        <f t="shared" si="172"/>
        <v>-3.770518032</v>
      </c>
      <c r="GB172" s="141">
        <f t="shared" si="173"/>
        <v>-3.770518032</v>
      </c>
      <c r="GC172" s="122">
        <f t="shared" si="174"/>
        <v>2.512667275</v>
      </c>
      <c r="GD172" s="142">
        <f t="shared" si="175"/>
        <v>29963.0251</v>
      </c>
      <c r="GE172" s="142">
        <f t="shared" si="176"/>
        <v>0.01733119169</v>
      </c>
      <c r="GF172" s="130">
        <f t="shared" si="177"/>
        <v>519.2949315</v>
      </c>
      <c r="GG172" s="143">
        <f t="shared" si="178"/>
        <v>-46.65923521</v>
      </c>
      <c r="GH172" s="143">
        <f t="shared" si="179"/>
        <v>33.94319932</v>
      </c>
      <c r="GI172" s="143">
        <f t="shared" si="180"/>
        <v>2.512667275</v>
      </c>
      <c r="GJ172" s="124">
        <f t="shared" si="181"/>
        <v>57.69943683</v>
      </c>
      <c r="GK172" s="146">
        <f t="shared" si="182"/>
        <v>-0.5</v>
      </c>
      <c r="GL172" s="127">
        <f t="shared" si="183"/>
        <v>-0.8660254038</v>
      </c>
      <c r="GM172" s="146">
        <f t="shared" si="184"/>
        <v>-2.094395102</v>
      </c>
      <c r="GN172" s="127">
        <f t="shared" si="185"/>
        <v>1</v>
      </c>
      <c r="GO172" s="147">
        <f t="shared" si="186"/>
        <v>-0.5</v>
      </c>
      <c r="GP172" s="128">
        <f t="shared" si="187"/>
        <v>0.8660254038</v>
      </c>
      <c r="GQ172" s="147">
        <f t="shared" si="188"/>
        <v>2.094395102</v>
      </c>
      <c r="GR172" s="128">
        <f t="shared" si="189"/>
        <v>1</v>
      </c>
      <c r="GS172" s="140">
        <f t="shared" si="190"/>
        <v>-2.094395102</v>
      </c>
      <c r="GT172" s="140">
        <f t="shared" si="191"/>
        <v>0.6289253781</v>
      </c>
      <c r="GU172" s="141">
        <f t="shared" si="192"/>
        <v>-1.465469724</v>
      </c>
      <c r="GV172" s="141">
        <f t="shared" si="193"/>
        <v>-1.465469724</v>
      </c>
      <c r="GW172" s="122">
        <f t="shared" si="194"/>
        <v>-1.465469724</v>
      </c>
      <c r="GX172" s="142">
        <f t="shared" si="195"/>
        <v>1</v>
      </c>
      <c r="GY172" s="142">
        <f t="shared" si="196"/>
        <v>57.69943683</v>
      </c>
      <c r="GZ172" s="130">
        <f t="shared" si="197"/>
        <v>57.69943683</v>
      </c>
      <c r="HA172" s="143">
        <f t="shared" si="198"/>
        <v>6.066055289</v>
      </c>
      <c r="HB172" s="143">
        <f t="shared" si="199"/>
        <v>-57.37968268</v>
      </c>
      <c r="HC172" s="143">
        <f t="shared" si="200"/>
        <v>-1.465469724</v>
      </c>
      <c r="HD172" s="124">
        <f t="shared" si="201"/>
        <v>57.69943683</v>
      </c>
      <c r="HE172" s="140">
        <f t="shared" si="202"/>
        <v>2.094395102</v>
      </c>
      <c r="HF172" s="140">
        <f t="shared" si="203"/>
        <v>2.512667275</v>
      </c>
      <c r="HG172" s="141">
        <f t="shared" si="204"/>
        <v>4.607062378</v>
      </c>
      <c r="HH172" s="141">
        <f t="shared" si="205"/>
        <v>4.607062378</v>
      </c>
      <c r="HI172" s="122">
        <f t="shared" si="206"/>
        <v>-1.676122929</v>
      </c>
      <c r="HJ172" s="142">
        <f t="shared" si="207"/>
        <v>1</v>
      </c>
      <c r="HK172" s="142">
        <f t="shared" si="208"/>
        <v>57.69943683</v>
      </c>
      <c r="HL172" s="130">
        <f t="shared" si="209"/>
        <v>57.69943683</v>
      </c>
      <c r="HM172" s="143">
        <f t="shared" si="210"/>
        <v>-6.066055289</v>
      </c>
      <c r="HN172" s="143">
        <f t="shared" si="211"/>
        <v>-57.37968268</v>
      </c>
      <c r="HO172" s="143">
        <f t="shared" si="212"/>
        <v>-1.676122929</v>
      </c>
      <c r="HP172" s="124">
        <f t="shared" si="213"/>
        <v>57.69943683</v>
      </c>
      <c r="HQ172" s="140">
        <f t="shared" si="214"/>
        <v>2.094395102</v>
      </c>
      <c r="HR172" s="140">
        <f t="shared" si="215"/>
        <v>0.6289253781</v>
      </c>
      <c r="HS172" s="141">
        <f t="shared" si="216"/>
        <v>2.72332048</v>
      </c>
      <c r="HT172" s="141">
        <f t="shared" si="217"/>
        <v>2.72332048</v>
      </c>
      <c r="HU172" s="122">
        <f t="shared" si="218"/>
        <v>2.72332048</v>
      </c>
      <c r="HV172" s="142">
        <f t="shared" si="219"/>
        <v>1</v>
      </c>
      <c r="HW172" s="142">
        <f t="shared" si="220"/>
        <v>57.69943683</v>
      </c>
      <c r="HX172" s="130">
        <f t="shared" si="221"/>
        <v>57.69943683</v>
      </c>
      <c r="HY172" s="143">
        <f t="shared" si="222"/>
        <v>-52.7252905</v>
      </c>
      <c r="HZ172" s="143">
        <f t="shared" si="223"/>
        <v>23.43648336</v>
      </c>
      <c r="IA172" s="143">
        <f t="shared" si="224"/>
        <v>2.72332048</v>
      </c>
      <c r="IB172" s="124">
        <f t="shared" si="225"/>
        <v>57.69943683</v>
      </c>
      <c r="IC172" s="140">
        <f t="shared" si="226"/>
        <v>-2.094395102</v>
      </c>
      <c r="ID172" s="140">
        <f t="shared" si="227"/>
        <v>2.512667275</v>
      </c>
      <c r="IE172" s="141">
        <f t="shared" si="228"/>
        <v>0.4182721731</v>
      </c>
      <c r="IF172" s="141">
        <f t="shared" si="229"/>
        <v>0.4182721731</v>
      </c>
      <c r="IG172" s="122">
        <f t="shared" si="230"/>
        <v>0.4182721731</v>
      </c>
      <c r="IH172" s="142">
        <f t="shared" si="231"/>
        <v>1</v>
      </c>
      <c r="II172" s="142">
        <f t="shared" si="232"/>
        <v>57.69943683</v>
      </c>
      <c r="IJ172" s="130">
        <f t="shared" si="233"/>
        <v>57.69943683</v>
      </c>
      <c r="IK172" s="143">
        <f t="shared" si="234"/>
        <v>52.7252905</v>
      </c>
      <c r="IL172" s="143">
        <f t="shared" si="235"/>
        <v>23.43648336</v>
      </c>
      <c r="IM172" s="143">
        <f t="shared" si="236"/>
        <v>0.4182721731</v>
      </c>
      <c r="IN172" s="124">
        <f t="shared" si="237"/>
        <v>57.69943683</v>
      </c>
    </row>
    <row r="173" ht="12.75" customHeight="1">
      <c r="A173" s="129">
        <f>'Cortez Cubic'!AP173</f>
        <v>-0.2187762226</v>
      </c>
      <c r="B173" s="129">
        <f>'Cortez Cubic'!AQ173</f>
        <v>36.27326065</v>
      </c>
      <c r="C173" s="129">
        <f>'Cortez Cubic'!AR173</f>
        <v>40773.50063</v>
      </c>
      <c r="D173" s="129">
        <f>'Cortez Cubic'!AS173</f>
        <v>-8339861.786</v>
      </c>
      <c r="E173" s="129">
        <f t="shared" ref="E173:H173" si="2926">0</f>
        <v>0</v>
      </c>
      <c r="F173" s="129">
        <f t="shared" si="2926"/>
        <v>0</v>
      </c>
      <c r="G173" s="129">
        <f t="shared" si="2926"/>
        <v>0</v>
      </c>
      <c r="H173" s="129">
        <f t="shared" si="2926"/>
        <v>0</v>
      </c>
      <c r="I173" s="110">
        <f>'Cortez Cubic'!I173</f>
        <v>227</v>
      </c>
      <c r="J173" s="130">
        <f t="shared" si="28"/>
        <v>217.7624413</v>
      </c>
      <c r="K173" s="131">
        <f t="shared" si="29"/>
        <v>0</v>
      </c>
      <c r="L173" s="131">
        <f t="shared" si="30"/>
        <v>1</v>
      </c>
      <c r="M173" s="132">
        <f t="shared" si="31"/>
        <v>9.237558658</v>
      </c>
      <c r="N173" s="133">
        <f t="shared" si="32"/>
        <v>175.4589327</v>
      </c>
      <c r="O173" s="134">
        <f t="shared" si="33"/>
        <v>393.221374</v>
      </c>
      <c r="P173" s="134">
        <f t="shared" si="34"/>
        <v>0</v>
      </c>
      <c r="Q173" s="135">
        <f t="shared" si="35"/>
        <v>217.7624413</v>
      </c>
      <c r="R173" s="135">
        <f t="shared" si="36"/>
        <v>0</v>
      </c>
      <c r="S173" s="136">
        <f t="shared" si="37"/>
        <v>-445.1830706</v>
      </c>
      <c r="T173" s="136">
        <f t="shared" si="38"/>
        <v>0</v>
      </c>
      <c r="U173" s="137">
        <f t="shared" ref="U173:X173" si="2927">ATAN2(A173,E173)</f>
        <v>3.141592654</v>
      </c>
      <c r="V173" s="137">
        <f t="shared" si="2927"/>
        <v>0</v>
      </c>
      <c r="W173" s="137">
        <f t="shared" si="2927"/>
        <v>0</v>
      </c>
      <c r="X173" s="137">
        <f t="shared" si="2927"/>
        <v>3.141592654</v>
      </c>
      <c r="Y173" s="137">
        <f t="shared" ref="Y173:AB173" si="2928">SQRT(POWER(A173,2)+POWER(E173,2))</f>
        <v>0.2187762226</v>
      </c>
      <c r="Z173" s="137">
        <f t="shared" si="2928"/>
        <v>36.27326065</v>
      </c>
      <c r="AA173" s="137">
        <f t="shared" si="2928"/>
        <v>40773.50063</v>
      </c>
      <c r="AB173" s="137">
        <f t="shared" si="2928"/>
        <v>8339861.786</v>
      </c>
      <c r="AC173" s="138">
        <f t="shared" ref="AC173:AF173" si="2929">U173-$U173</f>
        <v>0</v>
      </c>
      <c r="AD173" s="138">
        <f t="shared" si="2929"/>
        <v>-3.141592654</v>
      </c>
      <c r="AE173" s="138">
        <f t="shared" si="2929"/>
        <v>-3.141592654</v>
      </c>
      <c r="AF173" s="138">
        <f t="shared" si="2929"/>
        <v>0</v>
      </c>
      <c r="AG173" s="138">
        <f t="shared" ref="AG173:AJ173" si="2930">Y173/$Y173</f>
        <v>1</v>
      </c>
      <c r="AH173" s="138">
        <f t="shared" si="2930"/>
        <v>165.8007448</v>
      </c>
      <c r="AI173" s="138">
        <f t="shared" si="2930"/>
        <v>186370.8046</v>
      </c>
      <c r="AJ173" s="138">
        <f t="shared" si="2930"/>
        <v>38120512.77</v>
      </c>
      <c r="AK173" s="139">
        <f t="shared" ref="AK173:AN173" si="2931">AG173*COS(AC173)</f>
        <v>1</v>
      </c>
      <c r="AL173" s="139">
        <f t="shared" si="2931"/>
        <v>-165.8007448</v>
      </c>
      <c r="AM173" s="139">
        <f t="shared" si="2931"/>
        <v>-186370.8046</v>
      </c>
      <c r="AN173" s="139">
        <f t="shared" si="2931"/>
        <v>38120512.77</v>
      </c>
      <c r="AO173" s="129">
        <f t="shared" ref="AO173:AR173" si="2932">AG173*SIN(AC173)</f>
        <v>0</v>
      </c>
      <c r="AP173" s="129">
        <f t="shared" si="2932"/>
        <v>0</v>
      </c>
      <c r="AQ173" s="129">
        <f t="shared" si="2932"/>
        <v>0</v>
      </c>
      <c r="AR173" s="129">
        <f t="shared" si="2932"/>
        <v>0</v>
      </c>
      <c r="AS173" s="140">
        <f t="shared" si="45"/>
        <v>-9.424777961</v>
      </c>
      <c r="AT173" s="141">
        <f t="shared" si="46"/>
        <v>-9.424777961</v>
      </c>
      <c r="AU173" s="141">
        <f t="shared" si="47"/>
        <v>-3.141592654</v>
      </c>
      <c r="AV173" s="122">
        <f t="shared" si="48"/>
        <v>3.141592654</v>
      </c>
      <c r="AW173" s="142">
        <f t="shared" si="49"/>
        <v>4557843.734</v>
      </c>
      <c r="AX173" s="130">
        <f t="shared" si="50"/>
        <v>4557843.734</v>
      </c>
      <c r="AY173" s="143">
        <f t="shared" si="51"/>
        <v>9115687.468</v>
      </c>
      <c r="AZ173" s="143">
        <f t="shared" si="52"/>
        <v>-0.000000001116349748</v>
      </c>
      <c r="BA173" s="143">
        <f t="shared" si="53"/>
        <v>0</v>
      </c>
      <c r="BB173" s="124">
        <f t="shared" si="54"/>
        <v>9115687.468</v>
      </c>
      <c r="BC173" s="140">
        <f t="shared" ref="BC173:BD173" si="2933">BC$2*AD173</f>
        <v>-3.141592654</v>
      </c>
      <c r="BD173" s="140">
        <f t="shared" si="2933"/>
        <v>-3.141592654</v>
      </c>
      <c r="BE173" s="141">
        <f t="shared" si="56"/>
        <v>-6.283185307</v>
      </c>
      <c r="BF173" s="141">
        <f t="shared" si="57"/>
        <v>0</v>
      </c>
      <c r="BG173" s="122">
        <f t="shared" si="58"/>
        <v>0</v>
      </c>
      <c r="BH173" s="142">
        <f t="shared" ref="BH173:BI173" si="2934">POWER(AH173,BH$2)</f>
        <v>165.8007448</v>
      </c>
      <c r="BI173" s="142">
        <f t="shared" si="2934"/>
        <v>186370.8046</v>
      </c>
      <c r="BJ173" s="130">
        <f t="shared" si="60"/>
        <v>30900418.21</v>
      </c>
      <c r="BK173" s="143">
        <f t="shared" si="61"/>
        <v>278103763.9</v>
      </c>
      <c r="BL173" s="143">
        <f t="shared" si="62"/>
        <v>0</v>
      </c>
      <c r="BM173" s="143">
        <f t="shared" si="63"/>
        <v>0</v>
      </c>
      <c r="BN173" s="124">
        <f t="shared" si="64"/>
        <v>278103763.9</v>
      </c>
      <c r="BO173" s="140">
        <f t="shared" si="65"/>
        <v>0</v>
      </c>
      <c r="BP173" s="141">
        <f t="shared" si="66"/>
        <v>0</v>
      </c>
      <c r="BQ173" s="141">
        <f t="shared" si="67"/>
        <v>0</v>
      </c>
      <c r="BR173" s="122">
        <f t="shared" si="68"/>
        <v>0</v>
      </c>
      <c r="BS173" s="142">
        <f t="shared" si="69"/>
        <v>38120512.77</v>
      </c>
      <c r="BT173" s="130">
        <f t="shared" si="70"/>
        <v>38120512.77</v>
      </c>
      <c r="BU173" s="143">
        <f t="shared" si="71"/>
        <v>-1029253845</v>
      </c>
      <c r="BV173" s="143">
        <f t="shared" si="72"/>
        <v>0</v>
      </c>
      <c r="BW173" s="143">
        <f t="shared" si="73"/>
        <v>3.141592654</v>
      </c>
      <c r="BX173" s="124">
        <f t="shared" si="74"/>
        <v>1029253845</v>
      </c>
      <c r="BY173" s="144">
        <f t="shared" ref="BY173:BZ173" si="2935">AY173+BK173+BU173</f>
        <v>-742034393.3</v>
      </c>
      <c r="BZ173" s="144">
        <f t="shared" si="2935"/>
        <v>-0.000000001116349748</v>
      </c>
      <c r="CA173" s="144">
        <f t="shared" si="76"/>
        <v>-3.141592654</v>
      </c>
      <c r="CB173" s="145">
        <f t="shared" si="77"/>
        <v>742034393.3</v>
      </c>
      <c r="CC173" s="140">
        <f t="shared" ref="CC173:CD173" si="2936">CC$2*AD173</f>
        <v>-6.283185307</v>
      </c>
      <c r="CD173" s="140">
        <f t="shared" si="2936"/>
        <v>-6.283185307</v>
      </c>
      <c r="CE173" s="141">
        <f t="shared" si="79"/>
        <v>-12.56637061</v>
      </c>
      <c r="CF173" s="141">
        <f t="shared" si="80"/>
        <v>0</v>
      </c>
      <c r="CG173" s="122">
        <f t="shared" si="81"/>
        <v>0</v>
      </c>
      <c r="CH173" s="142">
        <f t="shared" ref="CH173:CI173" si="2937">POWER(AH173,CH$2)</f>
        <v>27489.88697</v>
      </c>
      <c r="CI173" s="142">
        <f t="shared" si="2937"/>
        <v>34734076804</v>
      </c>
      <c r="CJ173" s="130">
        <f t="shared" si="83"/>
        <v>954835845427958</v>
      </c>
      <c r="CK173" s="143">
        <f t="shared" si="84"/>
        <v>-954835845427958</v>
      </c>
      <c r="CL173" s="143">
        <f t="shared" si="85"/>
        <v>0</v>
      </c>
      <c r="CM173" s="143">
        <f t="shared" si="86"/>
        <v>3.141592654</v>
      </c>
      <c r="CN173" s="124">
        <f t="shared" si="87"/>
        <v>954835845427958</v>
      </c>
      <c r="CO173" s="140">
        <f t="shared" si="88"/>
        <v>-9.424777961</v>
      </c>
      <c r="CP173" s="141">
        <f t="shared" si="89"/>
        <v>-9.424777961</v>
      </c>
      <c r="CQ173" s="141">
        <f t="shared" si="90"/>
        <v>-3.141592654</v>
      </c>
      <c r="CR173" s="122">
        <f t="shared" si="91"/>
        <v>3.141592654</v>
      </c>
      <c r="CS173" s="142">
        <f t="shared" si="92"/>
        <v>6.47342E+15</v>
      </c>
      <c r="CT173" s="130">
        <f t="shared" si="93"/>
        <v>6.47342E+15</v>
      </c>
      <c r="CU173" s="143">
        <f t="shared" si="94"/>
        <v>-2.58937E+16</v>
      </c>
      <c r="CV173" s="143">
        <f t="shared" si="95"/>
        <v>3.171060175</v>
      </c>
      <c r="CW173" s="143">
        <f t="shared" si="96"/>
        <v>3.141592654</v>
      </c>
      <c r="CX173" s="124">
        <f t="shared" si="97"/>
        <v>2.58937E+16</v>
      </c>
      <c r="CY173" s="140">
        <f t="shared" si="98"/>
        <v>-9.424777961</v>
      </c>
      <c r="CZ173" s="140">
        <f t="shared" si="99"/>
        <v>0</v>
      </c>
      <c r="DA173" s="141">
        <f t="shared" si="100"/>
        <v>-9.424777961</v>
      </c>
      <c r="DB173" s="141">
        <f t="shared" si="101"/>
        <v>-3.141592654</v>
      </c>
      <c r="DC173" s="122">
        <f t="shared" si="102"/>
        <v>3.141592654</v>
      </c>
      <c r="DD173" s="142">
        <f t="shared" si="103"/>
        <v>4557843.734</v>
      </c>
      <c r="DE173" s="142">
        <f t="shared" si="104"/>
        <v>38120512.77</v>
      </c>
      <c r="DF173" s="130">
        <f t="shared" si="105"/>
        <v>173747340250972</v>
      </c>
      <c r="DG173" s="143">
        <f t="shared" si="106"/>
        <v>-694989361003889</v>
      </c>
      <c r="DH173" s="143">
        <f t="shared" si="107"/>
        <v>0.08511164964</v>
      </c>
      <c r="DI173" s="143">
        <f t="shared" si="108"/>
        <v>3.141592654</v>
      </c>
      <c r="DJ173" s="124">
        <f t="shared" si="109"/>
        <v>694989361003889</v>
      </c>
      <c r="DK173" s="140">
        <f t="shared" ref="DK173:DM173" si="2938">DK$2*AD173</f>
        <v>-3.141592654</v>
      </c>
      <c r="DL173" s="140">
        <f t="shared" si="2938"/>
        <v>-3.141592654</v>
      </c>
      <c r="DM173" s="140">
        <f t="shared" si="2938"/>
        <v>0</v>
      </c>
      <c r="DN173" s="141">
        <f t="shared" si="111"/>
        <v>-6.283185307</v>
      </c>
      <c r="DO173" s="141">
        <f t="shared" si="112"/>
        <v>0</v>
      </c>
      <c r="DP173" s="122">
        <f t="shared" si="113"/>
        <v>0</v>
      </c>
      <c r="DQ173" s="142">
        <f t="shared" ref="DQ173:DS173" si="2939">POWER(AH173,DQ$2)</f>
        <v>165.8007448</v>
      </c>
      <c r="DR173" s="142">
        <f t="shared" si="2939"/>
        <v>186370.8046</v>
      </c>
      <c r="DS173" s="142">
        <f t="shared" si="2939"/>
        <v>38120512.77</v>
      </c>
      <c r="DT173" s="130">
        <f t="shared" si="115"/>
        <v>1.17794E+15</v>
      </c>
      <c r="DU173" s="143">
        <f t="shared" si="116"/>
        <v>-2.12029E+16</v>
      </c>
      <c r="DV173" s="143">
        <f t="shared" si="117"/>
        <v>0</v>
      </c>
      <c r="DW173" s="143">
        <f t="shared" si="118"/>
        <v>3.141592654</v>
      </c>
      <c r="DX173" s="124">
        <f t="shared" si="119"/>
        <v>2.12029E+16</v>
      </c>
      <c r="DY173" s="140">
        <f t="shared" si="120"/>
        <v>0</v>
      </c>
      <c r="DZ173" s="141">
        <f t="shared" si="121"/>
        <v>0</v>
      </c>
      <c r="EA173" s="141">
        <f t="shared" si="122"/>
        <v>0</v>
      </c>
      <c r="EB173" s="122">
        <f t="shared" si="123"/>
        <v>0</v>
      </c>
      <c r="EC173" s="142">
        <f t="shared" si="124"/>
        <v>1.45317E+15</v>
      </c>
      <c r="ED173" s="130">
        <f t="shared" si="125"/>
        <v>1.45317E+15</v>
      </c>
      <c r="EE173" s="143">
        <f t="shared" si="126"/>
        <v>3.92357E+16</v>
      </c>
      <c r="EF173" s="143">
        <f t="shared" si="127"/>
        <v>0</v>
      </c>
      <c r="EG173" s="143">
        <f t="shared" si="128"/>
        <v>0</v>
      </c>
      <c r="EH173" s="124">
        <f t="shared" si="129"/>
        <v>3.92357E+16</v>
      </c>
      <c r="EI173" s="144">
        <f t="shared" ref="EI173:EJ173" si="2940">CK173+CU173+DG173+DU173+EE173</f>
        <v>-9.51073E+15</v>
      </c>
      <c r="EJ173" s="144">
        <f t="shared" si="2940"/>
        <v>3.256171825</v>
      </c>
      <c r="EK173" s="144">
        <f t="shared" si="131"/>
        <v>3.141592654</v>
      </c>
      <c r="EL173" s="145">
        <f t="shared" si="132"/>
        <v>9.51073E+15</v>
      </c>
      <c r="EM173" s="140">
        <f t="shared" si="133"/>
        <v>1.570796327</v>
      </c>
      <c r="EN173" s="141">
        <f t="shared" si="134"/>
        <v>1.570796327</v>
      </c>
      <c r="EO173" s="141">
        <f t="shared" si="135"/>
        <v>1.570796327</v>
      </c>
      <c r="EP173" s="122">
        <f t="shared" si="136"/>
        <v>1.570796327</v>
      </c>
      <c r="EQ173" s="142">
        <f t="shared" si="137"/>
        <v>97522963.48</v>
      </c>
      <c r="ER173" s="130">
        <f t="shared" si="138"/>
        <v>97522963.48</v>
      </c>
      <c r="ES173" s="143">
        <f t="shared" si="139"/>
        <v>0.00000003102913208</v>
      </c>
      <c r="ET173" s="143">
        <f t="shared" si="140"/>
        <v>506744183</v>
      </c>
      <c r="EU173" s="143">
        <f t="shared" si="141"/>
        <v>1.570796327</v>
      </c>
      <c r="EV173" s="124">
        <f t="shared" si="142"/>
        <v>506744183</v>
      </c>
      <c r="EW173" s="144">
        <f t="shared" ref="EW173:EX173" si="2941">BY173+ES173</f>
        <v>-742034393.3</v>
      </c>
      <c r="EX173" s="144">
        <f t="shared" si="2941"/>
        <v>506744183</v>
      </c>
      <c r="EY173" s="144">
        <f t="shared" si="144"/>
        <v>2.542427451</v>
      </c>
      <c r="EZ173" s="145">
        <f t="shared" si="145"/>
        <v>898557014.2</v>
      </c>
      <c r="FA173" s="140">
        <f t="shared" si="146"/>
        <v>0.8474758171</v>
      </c>
      <c r="FB173" s="141">
        <f t="shared" si="147"/>
        <v>0.8474758171</v>
      </c>
      <c r="FC173" s="141">
        <f t="shared" si="148"/>
        <v>0.8474758171</v>
      </c>
      <c r="FD173" s="122">
        <f t="shared" si="149"/>
        <v>0.8474758171</v>
      </c>
      <c r="FE173" s="142">
        <f t="shared" si="150"/>
        <v>964.9731132</v>
      </c>
      <c r="FF173" s="130">
        <f t="shared" si="151"/>
        <v>964.9731132</v>
      </c>
      <c r="FG173" s="143">
        <f t="shared" si="152"/>
        <v>168.9772295</v>
      </c>
      <c r="FH173" s="143">
        <f t="shared" si="153"/>
        <v>191.3758849</v>
      </c>
      <c r="FI173" s="143">
        <f t="shared" si="154"/>
        <v>0.8474758171</v>
      </c>
      <c r="FJ173" s="124">
        <f t="shared" si="155"/>
        <v>255.2998892</v>
      </c>
      <c r="FK173" s="140">
        <f t="shared" si="156"/>
        <v>-6.283185307</v>
      </c>
      <c r="FL173" s="141">
        <f t="shared" si="157"/>
        <v>-6.283185307</v>
      </c>
      <c r="FM173" s="141">
        <f t="shared" si="158"/>
        <v>0</v>
      </c>
      <c r="FN173" s="122">
        <f t="shared" si="159"/>
        <v>0</v>
      </c>
      <c r="FO173" s="142">
        <f t="shared" si="160"/>
        <v>27489.88697</v>
      </c>
      <c r="FP173" s="130">
        <f t="shared" si="161"/>
        <v>27489.88697</v>
      </c>
      <c r="FQ173" s="143">
        <f t="shared" si="162"/>
        <v>-27489.88697</v>
      </c>
      <c r="FR173" s="143">
        <f t="shared" si="163"/>
        <v>0</v>
      </c>
      <c r="FS173" s="143">
        <f t="shared" si="164"/>
        <v>3.141592654</v>
      </c>
      <c r="FT173" s="124">
        <f t="shared" si="165"/>
        <v>27489.88697</v>
      </c>
      <c r="FU173" s="144">
        <f t="shared" si="166"/>
        <v>-586602.3007</v>
      </c>
      <c r="FV173" s="144">
        <f t="shared" si="167"/>
        <v>0</v>
      </c>
      <c r="FW173" s="144">
        <f t="shared" si="168"/>
        <v>-3.141592654</v>
      </c>
      <c r="FX173" s="145">
        <f t="shared" si="169"/>
        <v>586602.3007</v>
      </c>
      <c r="FY173" s="140">
        <f t="shared" si="170"/>
        <v>-3.141592654</v>
      </c>
      <c r="FZ173" s="140">
        <f t="shared" si="171"/>
        <v>-0.8474758171</v>
      </c>
      <c r="GA173" s="141">
        <f t="shared" si="172"/>
        <v>-3.989068471</v>
      </c>
      <c r="GB173" s="141">
        <f t="shared" si="173"/>
        <v>-3.989068471</v>
      </c>
      <c r="GC173" s="122">
        <f t="shared" si="174"/>
        <v>2.294116836</v>
      </c>
      <c r="GD173" s="142">
        <f t="shared" si="175"/>
        <v>586602.3007</v>
      </c>
      <c r="GE173" s="142">
        <f t="shared" si="176"/>
        <v>0.003916962139</v>
      </c>
      <c r="GF173" s="130">
        <f t="shared" si="177"/>
        <v>2297.699003</v>
      </c>
      <c r="GG173" s="143">
        <f t="shared" si="178"/>
        <v>-168.9772295</v>
      </c>
      <c r="GH173" s="143">
        <f t="shared" si="179"/>
        <v>191.3758849</v>
      </c>
      <c r="GI173" s="143">
        <f t="shared" si="180"/>
        <v>2.294116836</v>
      </c>
      <c r="GJ173" s="124">
        <f t="shared" si="181"/>
        <v>255.2998892</v>
      </c>
      <c r="GK173" s="146">
        <f t="shared" si="182"/>
        <v>-0.5</v>
      </c>
      <c r="GL173" s="127">
        <f t="shared" si="183"/>
        <v>-0.8660254038</v>
      </c>
      <c r="GM173" s="146">
        <f t="shared" si="184"/>
        <v>-2.094395102</v>
      </c>
      <c r="GN173" s="127">
        <f t="shared" si="185"/>
        <v>1</v>
      </c>
      <c r="GO173" s="147">
        <f t="shared" si="186"/>
        <v>-0.5</v>
      </c>
      <c r="GP173" s="128">
        <f t="shared" si="187"/>
        <v>0.8660254038</v>
      </c>
      <c r="GQ173" s="147">
        <f t="shared" si="188"/>
        <v>2.094395102</v>
      </c>
      <c r="GR173" s="128">
        <f t="shared" si="189"/>
        <v>1</v>
      </c>
      <c r="GS173" s="140">
        <f t="shared" si="190"/>
        <v>-2.094395102</v>
      </c>
      <c r="GT173" s="140">
        <f t="shared" si="191"/>
        <v>0.8474758171</v>
      </c>
      <c r="GU173" s="141">
        <f t="shared" si="192"/>
        <v>-1.246919285</v>
      </c>
      <c r="GV173" s="141">
        <f t="shared" si="193"/>
        <v>-1.246919285</v>
      </c>
      <c r="GW173" s="122">
        <f t="shared" si="194"/>
        <v>-1.246919285</v>
      </c>
      <c r="GX173" s="142">
        <f t="shared" si="195"/>
        <v>1</v>
      </c>
      <c r="GY173" s="142">
        <f t="shared" si="196"/>
        <v>255.2998892</v>
      </c>
      <c r="GZ173" s="130">
        <f t="shared" si="197"/>
        <v>255.2998892</v>
      </c>
      <c r="HA173" s="143">
        <f t="shared" si="198"/>
        <v>81.24776321</v>
      </c>
      <c r="HB173" s="143">
        <f t="shared" si="199"/>
        <v>-242.0265159</v>
      </c>
      <c r="HC173" s="143">
        <f t="shared" si="200"/>
        <v>-1.246919285</v>
      </c>
      <c r="HD173" s="124">
        <f t="shared" si="201"/>
        <v>255.2998892</v>
      </c>
      <c r="HE173" s="140">
        <f t="shared" si="202"/>
        <v>2.094395102</v>
      </c>
      <c r="HF173" s="140">
        <f t="shared" si="203"/>
        <v>2.294116836</v>
      </c>
      <c r="HG173" s="141">
        <f t="shared" si="204"/>
        <v>4.388511939</v>
      </c>
      <c r="HH173" s="141">
        <f t="shared" si="205"/>
        <v>4.388511939</v>
      </c>
      <c r="HI173" s="122">
        <f t="shared" si="206"/>
        <v>-1.894673368</v>
      </c>
      <c r="HJ173" s="142">
        <f t="shared" si="207"/>
        <v>1</v>
      </c>
      <c r="HK173" s="142">
        <f t="shared" si="208"/>
        <v>255.2998892</v>
      </c>
      <c r="HL173" s="130">
        <f t="shared" si="209"/>
        <v>255.2998892</v>
      </c>
      <c r="HM173" s="143">
        <f t="shared" si="210"/>
        <v>-81.24776321</v>
      </c>
      <c r="HN173" s="143">
        <f t="shared" si="211"/>
        <v>-242.0265159</v>
      </c>
      <c r="HO173" s="143">
        <f t="shared" si="212"/>
        <v>-1.894673368</v>
      </c>
      <c r="HP173" s="124">
        <f t="shared" si="213"/>
        <v>255.2998892</v>
      </c>
      <c r="HQ173" s="140">
        <f t="shared" si="214"/>
        <v>2.094395102</v>
      </c>
      <c r="HR173" s="140">
        <f t="shared" si="215"/>
        <v>0.8474758171</v>
      </c>
      <c r="HS173" s="141">
        <f t="shared" si="216"/>
        <v>2.94187092</v>
      </c>
      <c r="HT173" s="141">
        <f t="shared" si="217"/>
        <v>2.94187092</v>
      </c>
      <c r="HU173" s="122">
        <f t="shared" si="218"/>
        <v>2.94187092</v>
      </c>
      <c r="HV173" s="142">
        <f t="shared" si="219"/>
        <v>1</v>
      </c>
      <c r="HW173" s="142">
        <f t="shared" si="220"/>
        <v>255.2998892</v>
      </c>
      <c r="HX173" s="130">
        <f t="shared" si="221"/>
        <v>255.2998892</v>
      </c>
      <c r="HY173" s="143">
        <f t="shared" si="222"/>
        <v>-250.2249927</v>
      </c>
      <c r="HZ173" s="143">
        <f t="shared" si="223"/>
        <v>50.650631</v>
      </c>
      <c r="IA173" s="143">
        <f t="shared" si="224"/>
        <v>2.94187092</v>
      </c>
      <c r="IB173" s="124">
        <f t="shared" si="225"/>
        <v>255.2998892</v>
      </c>
      <c r="IC173" s="140">
        <f t="shared" si="226"/>
        <v>-2.094395102</v>
      </c>
      <c r="ID173" s="140">
        <f t="shared" si="227"/>
        <v>2.294116836</v>
      </c>
      <c r="IE173" s="141">
        <f t="shared" si="228"/>
        <v>0.1997217341</v>
      </c>
      <c r="IF173" s="141">
        <f t="shared" si="229"/>
        <v>0.1997217341</v>
      </c>
      <c r="IG173" s="122">
        <f t="shared" si="230"/>
        <v>0.1997217341</v>
      </c>
      <c r="IH173" s="142">
        <f t="shared" si="231"/>
        <v>1</v>
      </c>
      <c r="II173" s="142">
        <f t="shared" si="232"/>
        <v>255.2998892</v>
      </c>
      <c r="IJ173" s="130">
        <f t="shared" si="233"/>
        <v>255.2998892</v>
      </c>
      <c r="IK173" s="143">
        <f t="shared" si="234"/>
        <v>250.2249927</v>
      </c>
      <c r="IL173" s="143">
        <f t="shared" si="235"/>
        <v>50.650631</v>
      </c>
      <c r="IM173" s="143">
        <f t="shared" si="236"/>
        <v>0.1997217341</v>
      </c>
      <c r="IN173" s="124">
        <f t="shared" si="237"/>
        <v>255.2998892</v>
      </c>
    </row>
    <row r="174" ht="12.75" customHeight="1">
      <c r="A174" s="129">
        <f>'Cortez Cubic'!AP174</f>
        <v>-0.2187762226</v>
      </c>
      <c r="B174" s="129">
        <f>'Cortez Cubic'!AQ174</f>
        <v>14.03698179</v>
      </c>
      <c r="C174" s="129">
        <f>'Cortez Cubic'!AR174</f>
        <v>36441.2754</v>
      </c>
      <c r="D174" s="129">
        <f>'Cortez Cubic'!AS174</f>
        <v>-6637378.625</v>
      </c>
      <c r="E174" s="129">
        <f t="shared" ref="E174:H174" si="2942">0</f>
        <v>0</v>
      </c>
      <c r="F174" s="129">
        <f t="shared" si="2942"/>
        <v>0</v>
      </c>
      <c r="G174" s="129">
        <f t="shared" si="2942"/>
        <v>0</v>
      </c>
      <c r="H174" s="129">
        <f t="shared" si="2942"/>
        <v>0</v>
      </c>
      <c r="I174" s="110">
        <f>'Cortez Cubic'!I174</f>
        <v>249</v>
      </c>
      <c r="J174" s="130">
        <f t="shared" si="28"/>
        <v>258.2529136</v>
      </c>
      <c r="K174" s="131">
        <f t="shared" si="29"/>
        <v>0</v>
      </c>
      <c r="L174" s="131">
        <f t="shared" si="30"/>
        <v>1</v>
      </c>
      <c r="M174" s="132">
        <f t="shared" si="31"/>
        <v>-9.252913633</v>
      </c>
      <c r="N174" s="133">
        <f t="shared" si="32"/>
        <v>0</v>
      </c>
      <c r="O174" s="134">
        <f t="shared" si="33"/>
        <v>258.2529136</v>
      </c>
      <c r="P174" s="134">
        <f t="shared" si="34"/>
        <v>-19.37166607</v>
      </c>
      <c r="Q174" s="135">
        <f t="shared" si="35"/>
        <v>258.2529136</v>
      </c>
      <c r="R174" s="135">
        <f t="shared" si="36"/>
        <v>19.37166607</v>
      </c>
      <c r="S174" s="136">
        <f t="shared" si="37"/>
        <v>-452.344459</v>
      </c>
      <c r="T174" s="136">
        <f t="shared" si="38"/>
        <v>0</v>
      </c>
      <c r="U174" s="137">
        <f t="shared" ref="U174:X174" si="2943">ATAN2(A174,E174)</f>
        <v>3.141592654</v>
      </c>
      <c r="V174" s="137">
        <f t="shared" si="2943"/>
        <v>0</v>
      </c>
      <c r="W174" s="137">
        <f t="shared" si="2943"/>
        <v>0</v>
      </c>
      <c r="X174" s="137">
        <f t="shared" si="2943"/>
        <v>3.141592654</v>
      </c>
      <c r="Y174" s="137">
        <f t="shared" ref="Y174:AB174" si="2944">SQRT(POWER(A174,2)+POWER(E174,2))</f>
        <v>0.2187762226</v>
      </c>
      <c r="Z174" s="137">
        <f t="shared" si="2944"/>
        <v>14.03698179</v>
      </c>
      <c r="AA174" s="137">
        <f t="shared" si="2944"/>
        <v>36441.2754</v>
      </c>
      <c r="AB174" s="137">
        <f t="shared" si="2944"/>
        <v>6637378.625</v>
      </c>
      <c r="AC174" s="138">
        <f t="shared" ref="AC174:AF174" si="2945">U174-$U174</f>
        <v>0</v>
      </c>
      <c r="AD174" s="138">
        <f t="shared" si="2945"/>
        <v>-3.141592654</v>
      </c>
      <c r="AE174" s="138">
        <f t="shared" si="2945"/>
        <v>-3.141592654</v>
      </c>
      <c r="AF174" s="138">
        <f t="shared" si="2945"/>
        <v>0</v>
      </c>
      <c r="AG174" s="138">
        <f t="shared" ref="AG174:AJ174" si="2946">Y174/$Y174</f>
        <v>1</v>
      </c>
      <c r="AH174" s="138">
        <f t="shared" si="2946"/>
        <v>64.16136827</v>
      </c>
      <c r="AI174" s="138">
        <f t="shared" si="2946"/>
        <v>166568.7202</v>
      </c>
      <c r="AJ174" s="138">
        <f t="shared" si="2946"/>
        <v>30338665.44</v>
      </c>
      <c r="AK174" s="139">
        <f t="shared" ref="AK174:AN174" si="2947">AG174*COS(AC174)</f>
        <v>1</v>
      </c>
      <c r="AL174" s="139">
        <f t="shared" si="2947"/>
        <v>-64.16136827</v>
      </c>
      <c r="AM174" s="139">
        <f t="shared" si="2947"/>
        <v>-166568.7202</v>
      </c>
      <c r="AN174" s="139">
        <f t="shared" si="2947"/>
        <v>30338665.44</v>
      </c>
      <c r="AO174" s="129">
        <f t="shared" ref="AO174:AR174" si="2948">AG174*SIN(AC174)</f>
        <v>0</v>
      </c>
      <c r="AP174" s="129">
        <f t="shared" si="2948"/>
        <v>0</v>
      </c>
      <c r="AQ174" s="129">
        <f t="shared" si="2948"/>
        <v>0</v>
      </c>
      <c r="AR174" s="129">
        <f t="shared" si="2948"/>
        <v>0</v>
      </c>
      <c r="AS174" s="140">
        <f t="shared" si="45"/>
        <v>-9.424777961</v>
      </c>
      <c r="AT174" s="141">
        <f t="shared" si="46"/>
        <v>-9.424777961</v>
      </c>
      <c r="AU174" s="141">
        <f t="shared" si="47"/>
        <v>-3.141592654</v>
      </c>
      <c r="AV174" s="122">
        <f t="shared" si="48"/>
        <v>3.141592654</v>
      </c>
      <c r="AW174" s="142">
        <f t="shared" si="49"/>
        <v>264131.8972</v>
      </c>
      <c r="AX174" s="130">
        <f t="shared" si="50"/>
        <v>264131.8972</v>
      </c>
      <c r="AY174" s="143">
        <f t="shared" si="51"/>
        <v>528263.7944</v>
      </c>
      <c r="AZ174" s="143">
        <f t="shared" si="52"/>
        <v>0</v>
      </c>
      <c r="BA174" s="143">
        <f t="shared" si="53"/>
        <v>0</v>
      </c>
      <c r="BB174" s="124">
        <f t="shared" si="54"/>
        <v>528263.7944</v>
      </c>
      <c r="BC174" s="140">
        <f t="shared" ref="BC174:BD174" si="2949">BC$2*AD174</f>
        <v>-3.141592654</v>
      </c>
      <c r="BD174" s="140">
        <f t="shared" si="2949"/>
        <v>-3.141592654</v>
      </c>
      <c r="BE174" s="141">
        <f t="shared" si="56"/>
        <v>-6.283185307</v>
      </c>
      <c r="BF174" s="141">
        <f t="shared" si="57"/>
        <v>0</v>
      </c>
      <c r="BG174" s="122">
        <f t="shared" si="58"/>
        <v>0</v>
      </c>
      <c r="BH174" s="142">
        <f t="shared" ref="BH174:BI174" si="2950">POWER(AH174,BH$2)</f>
        <v>64.16136827</v>
      </c>
      <c r="BI174" s="142">
        <f t="shared" si="2950"/>
        <v>166568.7202</v>
      </c>
      <c r="BJ174" s="130">
        <f t="shared" si="60"/>
        <v>10687277</v>
      </c>
      <c r="BK174" s="143">
        <f t="shared" si="61"/>
        <v>96185492.97</v>
      </c>
      <c r="BL174" s="143">
        <f t="shared" si="62"/>
        <v>0</v>
      </c>
      <c r="BM174" s="143">
        <f t="shared" si="63"/>
        <v>0</v>
      </c>
      <c r="BN174" s="124">
        <f t="shared" si="64"/>
        <v>96185492.97</v>
      </c>
      <c r="BO174" s="140">
        <f t="shared" si="65"/>
        <v>0</v>
      </c>
      <c r="BP174" s="141">
        <f t="shared" si="66"/>
        <v>0</v>
      </c>
      <c r="BQ174" s="141">
        <f t="shared" si="67"/>
        <v>0</v>
      </c>
      <c r="BR174" s="122">
        <f t="shared" si="68"/>
        <v>0</v>
      </c>
      <c r="BS174" s="142">
        <f t="shared" si="69"/>
        <v>30338665.44</v>
      </c>
      <c r="BT174" s="130">
        <f t="shared" si="70"/>
        <v>30338665.44</v>
      </c>
      <c r="BU174" s="143">
        <f t="shared" si="71"/>
        <v>-819143967</v>
      </c>
      <c r="BV174" s="143">
        <f t="shared" si="72"/>
        <v>0</v>
      </c>
      <c r="BW174" s="143">
        <f t="shared" si="73"/>
        <v>3.141592654</v>
      </c>
      <c r="BX174" s="124">
        <f t="shared" si="74"/>
        <v>819143967</v>
      </c>
      <c r="BY174" s="144">
        <f t="shared" ref="BY174:BZ174" si="2951">AY174+BK174+BU174</f>
        <v>-722430210.2</v>
      </c>
      <c r="BZ174" s="144">
        <f t="shared" si="2951"/>
        <v>0</v>
      </c>
      <c r="CA174" s="144">
        <f t="shared" si="76"/>
        <v>-3.141592654</v>
      </c>
      <c r="CB174" s="145">
        <f t="shared" si="77"/>
        <v>722430210.2</v>
      </c>
      <c r="CC174" s="140">
        <f t="shared" ref="CC174:CD174" si="2952">CC$2*AD174</f>
        <v>-6.283185307</v>
      </c>
      <c r="CD174" s="140">
        <f t="shared" si="2952"/>
        <v>-6.283185307</v>
      </c>
      <c r="CE174" s="141">
        <f t="shared" si="79"/>
        <v>-12.56637061</v>
      </c>
      <c r="CF174" s="141">
        <f t="shared" si="80"/>
        <v>0</v>
      </c>
      <c r="CG174" s="122">
        <f t="shared" si="81"/>
        <v>0</v>
      </c>
      <c r="CH174" s="142">
        <f t="shared" ref="CH174:CI174" si="2953">POWER(AH174,CH$2)</f>
        <v>4116.681179</v>
      </c>
      <c r="CI174" s="142">
        <f t="shared" si="2953"/>
        <v>27745138534</v>
      </c>
      <c r="CJ174" s="130">
        <f t="shared" si="83"/>
        <v>114217889608475</v>
      </c>
      <c r="CK174" s="143">
        <f t="shared" si="84"/>
        <v>-114217889608475</v>
      </c>
      <c r="CL174" s="143">
        <f t="shared" si="85"/>
        <v>0</v>
      </c>
      <c r="CM174" s="143">
        <f t="shared" si="86"/>
        <v>3.141592654</v>
      </c>
      <c r="CN174" s="124">
        <f t="shared" si="87"/>
        <v>114217889608475</v>
      </c>
      <c r="CO174" s="140">
        <f t="shared" si="88"/>
        <v>-9.424777961</v>
      </c>
      <c r="CP174" s="141">
        <f t="shared" si="89"/>
        <v>-9.424777961</v>
      </c>
      <c r="CQ174" s="141">
        <f t="shared" si="90"/>
        <v>-3.141592654</v>
      </c>
      <c r="CR174" s="122">
        <f t="shared" si="91"/>
        <v>3.141592654</v>
      </c>
      <c r="CS174" s="142">
        <f t="shared" si="92"/>
        <v>4.62147E+15</v>
      </c>
      <c r="CT174" s="130">
        <f t="shared" si="93"/>
        <v>4.62147E+15</v>
      </c>
      <c r="CU174" s="143">
        <f t="shared" si="94"/>
        <v>-1.84859E+16</v>
      </c>
      <c r="CV174" s="143">
        <f t="shared" si="95"/>
        <v>2.263868463</v>
      </c>
      <c r="CW174" s="143">
        <f t="shared" si="96"/>
        <v>3.141592654</v>
      </c>
      <c r="CX174" s="124">
        <f t="shared" si="97"/>
        <v>1.84859E+16</v>
      </c>
      <c r="CY174" s="140">
        <f t="shared" si="98"/>
        <v>-9.424777961</v>
      </c>
      <c r="CZ174" s="140">
        <f t="shared" si="99"/>
        <v>0</v>
      </c>
      <c r="DA174" s="141">
        <f t="shared" si="100"/>
        <v>-9.424777961</v>
      </c>
      <c r="DB174" s="141">
        <f t="shared" si="101"/>
        <v>-3.141592654</v>
      </c>
      <c r="DC174" s="122">
        <f t="shared" si="102"/>
        <v>3.141592654</v>
      </c>
      <c r="DD174" s="142">
        <f t="shared" si="103"/>
        <v>264131.8972</v>
      </c>
      <c r="DE174" s="142">
        <f t="shared" si="104"/>
        <v>30338665.44</v>
      </c>
      <c r="DF174" s="130">
        <f t="shared" si="105"/>
        <v>8013409261984</v>
      </c>
      <c r="DG174" s="143">
        <f t="shared" si="106"/>
        <v>-32053637047936</v>
      </c>
      <c r="DH174" s="143">
        <f t="shared" si="107"/>
        <v>0.003925438401</v>
      </c>
      <c r="DI174" s="143">
        <f t="shared" si="108"/>
        <v>3.141592654</v>
      </c>
      <c r="DJ174" s="124">
        <f t="shared" si="109"/>
        <v>32053637047936</v>
      </c>
      <c r="DK174" s="140">
        <f t="shared" ref="DK174:DM174" si="2954">DK$2*AD174</f>
        <v>-3.141592654</v>
      </c>
      <c r="DL174" s="140">
        <f t="shared" si="2954"/>
        <v>-3.141592654</v>
      </c>
      <c r="DM174" s="140">
        <f t="shared" si="2954"/>
        <v>0</v>
      </c>
      <c r="DN174" s="141">
        <f t="shared" si="111"/>
        <v>-6.283185307</v>
      </c>
      <c r="DO174" s="141">
        <f t="shared" si="112"/>
        <v>0</v>
      </c>
      <c r="DP174" s="122">
        <f t="shared" si="113"/>
        <v>0</v>
      </c>
      <c r="DQ174" s="142">
        <f t="shared" ref="DQ174:DS174" si="2955">POWER(AH174,DQ$2)</f>
        <v>64.16136827</v>
      </c>
      <c r="DR174" s="142">
        <f t="shared" si="2955"/>
        <v>166568.7202</v>
      </c>
      <c r="DS174" s="142">
        <f t="shared" si="2955"/>
        <v>30338665.44</v>
      </c>
      <c r="DT174" s="130">
        <f t="shared" si="115"/>
        <v>324237721320085</v>
      </c>
      <c r="DU174" s="143">
        <f t="shared" si="116"/>
        <v>-5.83628E+15</v>
      </c>
      <c r="DV174" s="143">
        <f t="shared" si="117"/>
        <v>0</v>
      </c>
      <c r="DW174" s="143">
        <f t="shared" si="118"/>
        <v>3.141592654</v>
      </c>
      <c r="DX174" s="124">
        <f t="shared" si="119"/>
        <v>5.83628E+15</v>
      </c>
      <c r="DY174" s="140">
        <f t="shared" si="120"/>
        <v>0</v>
      </c>
      <c r="DZ174" s="141">
        <f t="shared" si="121"/>
        <v>0</v>
      </c>
      <c r="EA174" s="141">
        <f t="shared" si="122"/>
        <v>0</v>
      </c>
      <c r="EB174" s="122">
        <f t="shared" si="123"/>
        <v>0</v>
      </c>
      <c r="EC174" s="142">
        <f t="shared" si="124"/>
        <v>920434620944362</v>
      </c>
      <c r="ED174" s="130">
        <f t="shared" si="125"/>
        <v>920434620944362</v>
      </c>
      <c r="EE174" s="143">
        <f t="shared" si="126"/>
        <v>2.48517E+16</v>
      </c>
      <c r="EF174" s="143">
        <f t="shared" si="127"/>
        <v>0</v>
      </c>
      <c r="EG174" s="143">
        <f t="shared" si="128"/>
        <v>0</v>
      </c>
      <c r="EH174" s="124">
        <f t="shared" si="129"/>
        <v>2.48517E+16</v>
      </c>
      <c r="EI174" s="144">
        <f t="shared" ref="EI174:EJ174" si="2956">CK174+CU174+DG174+DU174+EE174</f>
        <v>383295390608436</v>
      </c>
      <c r="EJ174" s="144">
        <f t="shared" si="2956"/>
        <v>2.267793901</v>
      </c>
      <c r="EK174" s="144">
        <f t="shared" si="131"/>
        <v>0</v>
      </c>
      <c r="EL174" s="145">
        <f t="shared" si="132"/>
        <v>383295390608436</v>
      </c>
      <c r="EM174" s="140">
        <f t="shared" si="133"/>
        <v>0</v>
      </c>
      <c r="EN174" s="141">
        <f t="shared" si="134"/>
        <v>0</v>
      </c>
      <c r="EO174" s="141">
        <f t="shared" si="135"/>
        <v>0</v>
      </c>
      <c r="EP174" s="122">
        <f t="shared" si="136"/>
        <v>0</v>
      </c>
      <c r="EQ174" s="142">
        <f t="shared" si="137"/>
        <v>19577931.21</v>
      </c>
      <c r="ER174" s="130">
        <f t="shared" si="138"/>
        <v>19577931.21</v>
      </c>
      <c r="ES174" s="143">
        <f t="shared" si="139"/>
        <v>101729914.7</v>
      </c>
      <c r="ET174" s="143">
        <f t="shared" si="140"/>
        <v>0.0000003009460664</v>
      </c>
      <c r="EU174" s="143">
        <f t="shared" si="141"/>
        <v>0</v>
      </c>
      <c r="EV174" s="124">
        <f t="shared" si="142"/>
        <v>101729914.7</v>
      </c>
      <c r="EW174" s="144">
        <f t="shared" ref="EW174:EX174" si="2957">BY174+ES174</f>
        <v>-620700295.5</v>
      </c>
      <c r="EX174" s="144">
        <f t="shared" si="2957"/>
        <v>0.0000003008813727</v>
      </c>
      <c r="EY174" s="144">
        <f t="shared" si="144"/>
        <v>3.141592654</v>
      </c>
      <c r="EZ174" s="145">
        <f t="shared" si="145"/>
        <v>620700295.5</v>
      </c>
      <c r="FA174" s="140">
        <f t="shared" si="146"/>
        <v>1.047197551</v>
      </c>
      <c r="FB174" s="141">
        <f t="shared" si="147"/>
        <v>1.047197551</v>
      </c>
      <c r="FC174" s="141">
        <f t="shared" si="148"/>
        <v>1.047197551</v>
      </c>
      <c r="FD174" s="122">
        <f t="shared" si="149"/>
        <v>1.047197551</v>
      </c>
      <c r="FE174" s="142">
        <f t="shared" si="150"/>
        <v>853.0228223</v>
      </c>
      <c r="FF174" s="130">
        <f t="shared" si="151"/>
        <v>853.0228223</v>
      </c>
      <c r="FG174" s="143">
        <f t="shared" si="152"/>
        <v>112.8407771</v>
      </c>
      <c r="FH174" s="143">
        <f t="shared" si="153"/>
        <v>195.4459591</v>
      </c>
      <c r="FI174" s="143">
        <f t="shared" si="154"/>
        <v>1.047197551</v>
      </c>
      <c r="FJ174" s="124">
        <f t="shared" si="155"/>
        <v>225.6815543</v>
      </c>
      <c r="FK174" s="140">
        <f t="shared" si="156"/>
        <v>-6.283185307</v>
      </c>
      <c r="FL174" s="141">
        <f t="shared" si="157"/>
        <v>-6.283185307</v>
      </c>
      <c r="FM174" s="141">
        <f t="shared" si="158"/>
        <v>0</v>
      </c>
      <c r="FN174" s="122">
        <f t="shared" si="159"/>
        <v>0</v>
      </c>
      <c r="FO174" s="142">
        <f t="shared" si="160"/>
        <v>4116.681179</v>
      </c>
      <c r="FP174" s="130">
        <f t="shared" si="161"/>
        <v>4116.681179</v>
      </c>
      <c r="FQ174" s="143">
        <f t="shared" si="162"/>
        <v>-4116.681179</v>
      </c>
      <c r="FR174" s="143">
        <f t="shared" si="163"/>
        <v>0</v>
      </c>
      <c r="FS174" s="143">
        <f t="shared" si="164"/>
        <v>3.141592654</v>
      </c>
      <c r="FT174" s="124">
        <f t="shared" si="165"/>
        <v>4116.681179</v>
      </c>
      <c r="FU174" s="144">
        <f t="shared" si="166"/>
        <v>-503822.8416</v>
      </c>
      <c r="FV174" s="144">
        <f t="shared" si="167"/>
        <v>0</v>
      </c>
      <c r="FW174" s="144">
        <f t="shared" si="168"/>
        <v>-3.141592654</v>
      </c>
      <c r="FX174" s="145">
        <f t="shared" si="169"/>
        <v>503822.8416</v>
      </c>
      <c r="FY174" s="140">
        <f t="shared" si="170"/>
        <v>-3.141592654</v>
      </c>
      <c r="FZ174" s="140">
        <f t="shared" si="171"/>
        <v>-1.047197551</v>
      </c>
      <c r="GA174" s="141">
        <f t="shared" si="172"/>
        <v>-4.188790205</v>
      </c>
      <c r="GB174" s="141">
        <f t="shared" si="173"/>
        <v>-4.188790205</v>
      </c>
      <c r="GC174" s="122">
        <f t="shared" si="174"/>
        <v>2.094395102</v>
      </c>
      <c r="GD174" s="142">
        <f t="shared" si="175"/>
        <v>503822.8416</v>
      </c>
      <c r="GE174" s="142">
        <f t="shared" si="176"/>
        <v>0.004431022302</v>
      </c>
      <c r="GF174" s="130">
        <f t="shared" si="177"/>
        <v>2232.450247</v>
      </c>
      <c r="GG174" s="143">
        <f t="shared" si="178"/>
        <v>-124.0250137</v>
      </c>
      <c r="GH174" s="143">
        <f t="shared" si="179"/>
        <v>214.8176252</v>
      </c>
      <c r="GI174" s="143">
        <f t="shared" si="180"/>
        <v>2.094395102</v>
      </c>
      <c r="GJ174" s="124">
        <f t="shared" si="181"/>
        <v>248.0500275</v>
      </c>
      <c r="GK174" s="146">
        <f t="shared" si="182"/>
        <v>-0.5</v>
      </c>
      <c r="GL174" s="127">
        <f t="shared" si="183"/>
        <v>-0.8660254038</v>
      </c>
      <c r="GM174" s="146">
        <f t="shared" si="184"/>
        <v>-2.094395102</v>
      </c>
      <c r="GN174" s="127">
        <f t="shared" si="185"/>
        <v>1</v>
      </c>
      <c r="GO174" s="147">
        <f t="shared" si="186"/>
        <v>-0.5</v>
      </c>
      <c r="GP174" s="128">
        <f t="shared" si="187"/>
        <v>0.8660254038</v>
      </c>
      <c r="GQ174" s="147">
        <f t="shared" si="188"/>
        <v>2.094395102</v>
      </c>
      <c r="GR174" s="128">
        <f t="shared" si="189"/>
        <v>1</v>
      </c>
      <c r="GS174" s="140">
        <f t="shared" si="190"/>
        <v>-2.094395102</v>
      </c>
      <c r="GT174" s="140">
        <f t="shared" si="191"/>
        <v>1.047197551</v>
      </c>
      <c r="GU174" s="141">
        <f t="shared" si="192"/>
        <v>-1.047197551</v>
      </c>
      <c r="GV174" s="141">
        <f t="shared" si="193"/>
        <v>-1.047197551</v>
      </c>
      <c r="GW174" s="122">
        <f t="shared" si="194"/>
        <v>-1.047197551</v>
      </c>
      <c r="GX174" s="142">
        <f t="shared" si="195"/>
        <v>1</v>
      </c>
      <c r="GY174" s="142">
        <f t="shared" si="196"/>
        <v>225.6815543</v>
      </c>
      <c r="GZ174" s="130">
        <f t="shared" si="197"/>
        <v>225.6815543</v>
      </c>
      <c r="HA174" s="143">
        <f t="shared" si="198"/>
        <v>112.8407771</v>
      </c>
      <c r="HB174" s="143">
        <f t="shared" si="199"/>
        <v>-195.4459591</v>
      </c>
      <c r="HC174" s="143">
        <f t="shared" si="200"/>
        <v>-1.047197551</v>
      </c>
      <c r="HD174" s="124">
        <f t="shared" si="201"/>
        <v>225.6815543</v>
      </c>
      <c r="HE174" s="140">
        <f t="shared" si="202"/>
        <v>2.094395102</v>
      </c>
      <c r="HF174" s="140">
        <f t="shared" si="203"/>
        <v>2.094395102</v>
      </c>
      <c r="HG174" s="141">
        <f t="shared" si="204"/>
        <v>4.188790205</v>
      </c>
      <c r="HH174" s="141">
        <f t="shared" si="205"/>
        <v>4.188790205</v>
      </c>
      <c r="HI174" s="122">
        <f t="shared" si="206"/>
        <v>-2.094395102</v>
      </c>
      <c r="HJ174" s="142">
        <f t="shared" si="207"/>
        <v>1</v>
      </c>
      <c r="HK174" s="142">
        <f t="shared" si="208"/>
        <v>248.0500275</v>
      </c>
      <c r="HL174" s="130">
        <f t="shared" si="209"/>
        <v>248.0500275</v>
      </c>
      <c r="HM174" s="143">
        <f t="shared" si="210"/>
        <v>-124.0250137</v>
      </c>
      <c r="HN174" s="143">
        <f t="shared" si="211"/>
        <v>-214.8176252</v>
      </c>
      <c r="HO174" s="143">
        <f t="shared" si="212"/>
        <v>-2.094395102</v>
      </c>
      <c r="HP174" s="124">
        <f t="shared" si="213"/>
        <v>248.0500275</v>
      </c>
      <c r="HQ174" s="140">
        <f t="shared" si="214"/>
        <v>2.094395102</v>
      </c>
      <c r="HR174" s="140">
        <f t="shared" si="215"/>
        <v>1.047197551</v>
      </c>
      <c r="HS174" s="141">
        <f t="shared" si="216"/>
        <v>3.141592654</v>
      </c>
      <c r="HT174" s="141">
        <f t="shared" si="217"/>
        <v>3.141592654</v>
      </c>
      <c r="HU174" s="122">
        <f t="shared" si="218"/>
        <v>3.141592654</v>
      </c>
      <c r="HV174" s="142">
        <f t="shared" si="219"/>
        <v>1</v>
      </c>
      <c r="HW174" s="142">
        <f t="shared" si="220"/>
        <v>225.6815543</v>
      </c>
      <c r="HX174" s="130">
        <f t="shared" si="221"/>
        <v>225.6815543</v>
      </c>
      <c r="HY174" s="143">
        <f t="shared" si="222"/>
        <v>-225.6815543</v>
      </c>
      <c r="HZ174" s="143">
        <f t="shared" si="223"/>
        <v>0</v>
      </c>
      <c r="IA174" s="143">
        <f t="shared" si="224"/>
        <v>3.141592654</v>
      </c>
      <c r="IB174" s="124">
        <f t="shared" si="225"/>
        <v>225.6815543</v>
      </c>
      <c r="IC174" s="140">
        <f t="shared" si="226"/>
        <v>-2.094395102</v>
      </c>
      <c r="ID174" s="140">
        <f t="shared" si="227"/>
        <v>2.094395102</v>
      </c>
      <c r="IE174" s="141">
        <f t="shared" si="228"/>
        <v>0</v>
      </c>
      <c r="IF174" s="141">
        <f t="shared" si="229"/>
        <v>0</v>
      </c>
      <c r="IG174" s="122">
        <f t="shared" si="230"/>
        <v>0</v>
      </c>
      <c r="IH174" s="142">
        <f t="shared" si="231"/>
        <v>1</v>
      </c>
      <c r="II174" s="142">
        <f t="shared" si="232"/>
        <v>248.0500275</v>
      </c>
      <c r="IJ174" s="130">
        <f t="shared" si="233"/>
        <v>248.0500275</v>
      </c>
      <c r="IK174" s="143">
        <f t="shared" si="234"/>
        <v>248.0500275</v>
      </c>
      <c r="IL174" s="143">
        <f t="shared" si="235"/>
        <v>0</v>
      </c>
      <c r="IM174" s="143">
        <f t="shared" si="236"/>
        <v>0</v>
      </c>
      <c r="IN174" s="124">
        <f t="shared" si="237"/>
        <v>248.0500275</v>
      </c>
    </row>
    <row r="175" ht="12.75" customHeight="1">
      <c r="A175" s="129">
        <f>'Cortez Cubic'!AP175</f>
        <v>-0.2187762226</v>
      </c>
      <c r="B175" s="129">
        <f>'Cortez Cubic'!AQ175</f>
        <v>1.915484631</v>
      </c>
      <c r="C175" s="129">
        <f>'Cortez Cubic'!AR175</f>
        <v>1669.29004</v>
      </c>
      <c r="D175" s="129">
        <f>'Cortez Cubic'!AS175</f>
        <v>-63871.2374</v>
      </c>
      <c r="E175" s="129">
        <f t="shared" ref="E175:H175" si="2958">0</f>
        <v>0</v>
      </c>
      <c r="F175" s="129">
        <f t="shared" si="2958"/>
        <v>0</v>
      </c>
      <c r="G175" s="129">
        <f t="shared" si="2958"/>
        <v>0</v>
      </c>
      <c r="H175" s="129">
        <f t="shared" si="2958"/>
        <v>0</v>
      </c>
      <c r="I175" s="110">
        <f>'Cortez Cubic'!I175</f>
        <v>63</v>
      </c>
      <c r="J175" s="130">
        <f t="shared" si="28"/>
        <v>53.690033</v>
      </c>
      <c r="K175" s="131">
        <f t="shared" si="29"/>
        <v>1</v>
      </c>
      <c r="L175" s="131">
        <f t="shared" si="30"/>
        <v>0</v>
      </c>
      <c r="M175" s="132">
        <f t="shared" si="31"/>
        <v>9.309966996</v>
      </c>
      <c r="N175" s="133">
        <f t="shared" si="32"/>
        <v>0</v>
      </c>
      <c r="O175" s="134">
        <f t="shared" si="33"/>
        <v>53.690033</v>
      </c>
      <c r="P175" s="134">
        <f t="shared" si="34"/>
        <v>-8.807521523</v>
      </c>
      <c r="Q175" s="135">
        <f t="shared" si="35"/>
        <v>53.690033</v>
      </c>
      <c r="R175" s="135">
        <f t="shared" si="36"/>
        <v>8.807521523</v>
      </c>
      <c r="S175" s="136">
        <f t="shared" si="37"/>
        <v>-98.62461439</v>
      </c>
      <c r="T175" s="136">
        <f t="shared" si="38"/>
        <v>0</v>
      </c>
      <c r="U175" s="137">
        <f t="shared" ref="U175:X175" si="2959">ATAN2(A175,E175)</f>
        <v>3.141592654</v>
      </c>
      <c r="V175" s="137">
        <f t="shared" si="2959"/>
        <v>0</v>
      </c>
      <c r="W175" s="137">
        <f t="shared" si="2959"/>
        <v>0</v>
      </c>
      <c r="X175" s="137">
        <f t="shared" si="2959"/>
        <v>3.141592654</v>
      </c>
      <c r="Y175" s="137">
        <f t="shared" ref="Y175:AB175" si="2960">SQRT(POWER(A175,2)+POWER(E175,2))</f>
        <v>0.2187762226</v>
      </c>
      <c r="Z175" s="137">
        <f t="shared" si="2960"/>
        <v>1.915484631</v>
      </c>
      <c r="AA175" s="137">
        <f t="shared" si="2960"/>
        <v>1669.29004</v>
      </c>
      <c r="AB175" s="137">
        <f t="shared" si="2960"/>
        <v>63871.2374</v>
      </c>
      <c r="AC175" s="138">
        <f t="shared" ref="AC175:AF175" si="2961">U175-$U175</f>
        <v>0</v>
      </c>
      <c r="AD175" s="138">
        <f t="shared" si="2961"/>
        <v>-3.141592654</v>
      </c>
      <c r="AE175" s="138">
        <f t="shared" si="2961"/>
        <v>-3.141592654</v>
      </c>
      <c r="AF175" s="138">
        <f t="shared" si="2961"/>
        <v>0</v>
      </c>
      <c r="AG175" s="138">
        <f t="shared" ref="AG175:AJ175" si="2962">Y175/$Y175</f>
        <v>1</v>
      </c>
      <c r="AH175" s="138">
        <f t="shared" si="2962"/>
        <v>8.755451614</v>
      </c>
      <c r="AI175" s="138">
        <f t="shared" si="2962"/>
        <v>7630.125524</v>
      </c>
      <c r="AJ175" s="138">
        <f t="shared" si="2962"/>
        <v>291947.8024</v>
      </c>
      <c r="AK175" s="139">
        <f t="shared" ref="AK175:AN175" si="2963">AG175*COS(AC175)</f>
        <v>1</v>
      </c>
      <c r="AL175" s="139">
        <f t="shared" si="2963"/>
        <v>-8.755451614</v>
      </c>
      <c r="AM175" s="139">
        <f t="shared" si="2963"/>
        <v>-7630.125524</v>
      </c>
      <c r="AN175" s="139">
        <f t="shared" si="2963"/>
        <v>291947.8024</v>
      </c>
      <c r="AO175" s="129">
        <f t="shared" ref="AO175:AR175" si="2964">AG175*SIN(AC175)</f>
        <v>0</v>
      </c>
      <c r="AP175" s="129">
        <f t="shared" si="2964"/>
        <v>0</v>
      </c>
      <c r="AQ175" s="129">
        <f t="shared" si="2964"/>
        <v>0</v>
      </c>
      <c r="AR175" s="129">
        <f t="shared" si="2964"/>
        <v>0</v>
      </c>
      <c r="AS175" s="140">
        <f t="shared" si="45"/>
        <v>-9.424777961</v>
      </c>
      <c r="AT175" s="141">
        <f t="shared" si="46"/>
        <v>-9.424777961</v>
      </c>
      <c r="AU175" s="141">
        <f t="shared" si="47"/>
        <v>-3.141592654</v>
      </c>
      <c r="AV175" s="122">
        <f t="shared" si="48"/>
        <v>3.141592654</v>
      </c>
      <c r="AW175" s="142">
        <f t="shared" si="49"/>
        <v>671.1748228</v>
      </c>
      <c r="AX175" s="130">
        <f t="shared" si="50"/>
        <v>671.1748228</v>
      </c>
      <c r="AY175" s="143">
        <f t="shared" si="51"/>
        <v>1342.349646</v>
      </c>
      <c r="AZ175" s="143">
        <f t="shared" si="52"/>
        <v>0</v>
      </c>
      <c r="BA175" s="143">
        <f t="shared" si="53"/>
        <v>0</v>
      </c>
      <c r="BB175" s="124">
        <f t="shared" si="54"/>
        <v>1342.349646</v>
      </c>
      <c r="BC175" s="140">
        <f t="shared" ref="BC175:BD175" si="2965">BC$2*AD175</f>
        <v>-3.141592654</v>
      </c>
      <c r="BD175" s="140">
        <f t="shared" si="2965"/>
        <v>-3.141592654</v>
      </c>
      <c r="BE175" s="141">
        <f t="shared" si="56"/>
        <v>-6.283185307</v>
      </c>
      <c r="BF175" s="141">
        <f t="shared" si="57"/>
        <v>0</v>
      </c>
      <c r="BG175" s="122">
        <f t="shared" si="58"/>
        <v>0</v>
      </c>
      <c r="BH175" s="142">
        <f t="shared" ref="BH175:BI175" si="2966">POWER(AH175,BH$2)</f>
        <v>8.755451614</v>
      </c>
      <c r="BI175" s="142">
        <f t="shared" si="2966"/>
        <v>7630.125524</v>
      </c>
      <c r="BJ175" s="130">
        <f t="shared" si="60"/>
        <v>66805.19483</v>
      </c>
      <c r="BK175" s="143">
        <f t="shared" si="61"/>
        <v>601246.7535</v>
      </c>
      <c r="BL175" s="143">
        <f t="shared" si="62"/>
        <v>0</v>
      </c>
      <c r="BM175" s="143">
        <f t="shared" si="63"/>
        <v>0</v>
      </c>
      <c r="BN175" s="124">
        <f t="shared" si="64"/>
        <v>601246.7535</v>
      </c>
      <c r="BO175" s="140">
        <f t="shared" si="65"/>
        <v>0</v>
      </c>
      <c r="BP175" s="141">
        <f t="shared" si="66"/>
        <v>0</v>
      </c>
      <c r="BQ175" s="141">
        <f t="shared" si="67"/>
        <v>0</v>
      </c>
      <c r="BR175" s="122">
        <f t="shared" si="68"/>
        <v>0</v>
      </c>
      <c r="BS175" s="142">
        <f t="shared" si="69"/>
        <v>291947.8024</v>
      </c>
      <c r="BT175" s="130">
        <f t="shared" si="70"/>
        <v>291947.8024</v>
      </c>
      <c r="BU175" s="143">
        <f t="shared" si="71"/>
        <v>-7882590.664</v>
      </c>
      <c r="BV175" s="143">
        <f t="shared" si="72"/>
        <v>0</v>
      </c>
      <c r="BW175" s="143">
        <f t="shared" si="73"/>
        <v>3.141592654</v>
      </c>
      <c r="BX175" s="124">
        <f t="shared" si="74"/>
        <v>7882590.664</v>
      </c>
      <c r="BY175" s="144">
        <f t="shared" ref="BY175:BZ175" si="2967">AY175+BK175+BU175</f>
        <v>-7280001.56</v>
      </c>
      <c r="BZ175" s="144">
        <f t="shared" si="2967"/>
        <v>0</v>
      </c>
      <c r="CA175" s="144">
        <f t="shared" si="76"/>
        <v>-3.141592654</v>
      </c>
      <c r="CB175" s="145">
        <f t="shared" si="77"/>
        <v>7280001.56</v>
      </c>
      <c r="CC175" s="140">
        <f t="shared" ref="CC175:CD175" si="2968">CC$2*AD175</f>
        <v>-6.283185307</v>
      </c>
      <c r="CD175" s="140">
        <f t="shared" si="2968"/>
        <v>-6.283185307</v>
      </c>
      <c r="CE175" s="141">
        <f t="shared" si="79"/>
        <v>-12.56637061</v>
      </c>
      <c r="CF175" s="141">
        <f t="shared" si="80"/>
        <v>0</v>
      </c>
      <c r="CG175" s="122">
        <f t="shared" si="81"/>
        <v>0</v>
      </c>
      <c r="CH175" s="142">
        <f t="shared" ref="CH175:CI175" si="2969">POWER(AH175,CH$2)</f>
        <v>76.65793296</v>
      </c>
      <c r="CI175" s="142">
        <f t="shared" si="2969"/>
        <v>58218815.52</v>
      </c>
      <c r="CJ175" s="130">
        <f t="shared" si="83"/>
        <v>4462934057</v>
      </c>
      <c r="CK175" s="143">
        <f t="shared" si="84"/>
        <v>-4462934057</v>
      </c>
      <c r="CL175" s="143">
        <f t="shared" si="85"/>
        <v>0</v>
      </c>
      <c r="CM175" s="143">
        <f t="shared" si="86"/>
        <v>3.141592654</v>
      </c>
      <c r="CN175" s="124">
        <f t="shared" si="87"/>
        <v>4462934057</v>
      </c>
      <c r="CO175" s="140">
        <f t="shared" si="88"/>
        <v>-9.424777961</v>
      </c>
      <c r="CP175" s="141">
        <f t="shared" si="89"/>
        <v>-9.424777961</v>
      </c>
      <c r="CQ175" s="141">
        <f t="shared" si="90"/>
        <v>-3.141592654</v>
      </c>
      <c r="CR175" s="122">
        <f t="shared" si="91"/>
        <v>3.141592654</v>
      </c>
      <c r="CS175" s="142">
        <f t="shared" si="92"/>
        <v>444216870254</v>
      </c>
      <c r="CT175" s="130">
        <f t="shared" si="93"/>
        <v>444216870254</v>
      </c>
      <c r="CU175" s="143">
        <f t="shared" si="94"/>
        <v>-1776867481015</v>
      </c>
      <c r="CV175" s="143">
        <f t="shared" si="95"/>
        <v>0.0002176035073</v>
      </c>
      <c r="CW175" s="143">
        <f t="shared" si="96"/>
        <v>3.141592654</v>
      </c>
      <c r="CX175" s="124">
        <f t="shared" si="97"/>
        <v>1776867481015</v>
      </c>
      <c r="CY175" s="140">
        <f t="shared" si="98"/>
        <v>-9.424777961</v>
      </c>
      <c r="CZ175" s="140">
        <f t="shared" si="99"/>
        <v>0</v>
      </c>
      <c r="DA175" s="141">
        <f t="shared" si="100"/>
        <v>-9.424777961</v>
      </c>
      <c r="DB175" s="141">
        <f t="shared" si="101"/>
        <v>-3.141592654</v>
      </c>
      <c r="DC175" s="122">
        <f t="shared" si="102"/>
        <v>3.141592654</v>
      </c>
      <c r="DD175" s="142">
        <f t="shared" si="103"/>
        <v>671.1748228</v>
      </c>
      <c r="DE175" s="142">
        <f t="shared" si="104"/>
        <v>291947.8024</v>
      </c>
      <c r="DF175" s="130">
        <f t="shared" si="105"/>
        <v>195948014.5</v>
      </c>
      <c r="DG175" s="143">
        <f t="shared" si="106"/>
        <v>-783792058.1</v>
      </c>
      <c r="DH175" s="143">
        <f t="shared" si="107"/>
        <v>0.00000009598684351</v>
      </c>
      <c r="DI175" s="143">
        <f t="shared" si="108"/>
        <v>3.141592654</v>
      </c>
      <c r="DJ175" s="124">
        <f t="shared" si="109"/>
        <v>783792058.1</v>
      </c>
      <c r="DK175" s="140">
        <f t="shared" ref="DK175:DM175" si="2970">DK$2*AD175</f>
        <v>-3.141592654</v>
      </c>
      <c r="DL175" s="140">
        <f t="shared" si="2970"/>
        <v>-3.141592654</v>
      </c>
      <c r="DM175" s="140">
        <f t="shared" si="2970"/>
        <v>0</v>
      </c>
      <c r="DN175" s="141">
        <f t="shared" si="111"/>
        <v>-6.283185307</v>
      </c>
      <c r="DO175" s="141">
        <f t="shared" si="112"/>
        <v>0</v>
      </c>
      <c r="DP175" s="122">
        <f t="shared" si="113"/>
        <v>0</v>
      </c>
      <c r="DQ175" s="142">
        <f t="shared" ref="DQ175:DS175" si="2971">POWER(AH175,DQ$2)</f>
        <v>8.755451614</v>
      </c>
      <c r="DR175" s="142">
        <f t="shared" si="2971"/>
        <v>7630.125524</v>
      </c>
      <c r="DS175" s="142">
        <f t="shared" si="2971"/>
        <v>291947.8024</v>
      </c>
      <c r="DT175" s="130">
        <f t="shared" si="115"/>
        <v>19503629818</v>
      </c>
      <c r="DU175" s="143">
        <f t="shared" si="116"/>
        <v>-351065336715</v>
      </c>
      <c r="DV175" s="143">
        <f t="shared" si="117"/>
        <v>0</v>
      </c>
      <c r="DW175" s="143">
        <f t="shared" si="118"/>
        <v>3.141592654</v>
      </c>
      <c r="DX175" s="124">
        <f t="shared" si="119"/>
        <v>351065336715</v>
      </c>
      <c r="DY175" s="140">
        <f t="shared" si="120"/>
        <v>0</v>
      </c>
      <c r="DZ175" s="141">
        <f t="shared" si="121"/>
        <v>0</v>
      </c>
      <c r="EA175" s="141">
        <f t="shared" si="122"/>
        <v>0</v>
      </c>
      <c r="EB175" s="122">
        <f t="shared" si="123"/>
        <v>0</v>
      </c>
      <c r="EC175" s="142">
        <f t="shared" si="124"/>
        <v>85233519299</v>
      </c>
      <c r="ED175" s="130">
        <f t="shared" si="125"/>
        <v>85233519299</v>
      </c>
      <c r="EE175" s="143">
        <f t="shared" si="126"/>
        <v>2301305021081</v>
      </c>
      <c r="EF175" s="143">
        <f t="shared" si="127"/>
        <v>0</v>
      </c>
      <c r="EG175" s="143">
        <f t="shared" si="128"/>
        <v>0</v>
      </c>
      <c r="EH175" s="124">
        <f t="shared" si="129"/>
        <v>2301305021081</v>
      </c>
      <c r="EI175" s="144">
        <f t="shared" ref="EI175:EJ175" si="2972">CK175+CU175+DG175+DU175+EE175</f>
        <v>168125477236</v>
      </c>
      <c r="EJ175" s="144">
        <f t="shared" si="2972"/>
        <v>0.0002176994942</v>
      </c>
      <c r="EK175" s="144">
        <f t="shared" si="131"/>
        <v>0</v>
      </c>
      <c r="EL175" s="145">
        <f t="shared" si="132"/>
        <v>168125477236</v>
      </c>
      <c r="EM175" s="140">
        <f t="shared" si="133"/>
        <v>0</v>
      </c>
      <c r="EN175" s="141">
        <f t="shared" si="134"/>
        <v>0</v>
      </c>
      <c r="EO175" s="141">
        <f t="shared" si="135"/>
        <v>0</v>
      </c>
      <c r="EP175" s="122">
        <f t="shared" si="136"/>
        <v>0</v>
      </c>
      <c r="EQ175" s="142">
        <f t="shared" si="137"/>
        <v>410031.0686</v>
      </c>
      <c r="ER175" s="130">
        <f t="shared" si="138"/>
        <v>410031.0686</v>
      </c>
      <c r="ES175" s="143">
        <f t="shared" si="139"/>
        <v>2130583.931</v>
      </c>
      <c r="ET175" s="143">
        <f t="shared" si="140"/>
        <v>0.000000001379407368</v>
      </c>
      <c r="EU175" s="143">
        <f t="shared" si="141"/>
        <v>0</v>
      </c>
      <c r="EV175" s="124">
        <f t="shared" si="142"/>
        <v>2130583.931</v>
      </c>
      <c r="EW175" s="144">
        <f t="shared" ref="EW175:EX175" si="2973">BY175+ES175</f>
        <v>-5149417.63</v>
      </c>
      <c r="EX175" s="144">
        <f t="shared" si="2973"/>
        <v>0.000000001379242977</v>
      </c>
      <c r="EY175" s="144">
        <f t="shared" si="144"/>
        <v>3.141592654</v>
      </c>
      <c r="EZ175" s="145">
        <f t="shared" si="145"/>
        <v>5149417.63</v>
      </c>
      <c r="FA175" s="140">
        <f t="shared" si="146"/>
        <v>1.047197551</v>
      </c>
      <c r="FB175" s="141">
        <f t="shared" si="147"/>
        <v>1.047197551</v>
      </c>
      <c r="FC175" s="141">
        <f t="shared" si="148"/>
        <v>1.047197551</v>
      </c>
      <c r="FD175" s="122">
        <f t="shared" si="149"/>
        <v>1.047197551</v>
      </c>
      <c r="FE175" s="142">
        <f t="shared" si="150"/>
        <v>172.6842406</v>
      </c>
      <c r="FF175" s="130">
        <f t="shared" si="151"/>
        <v>172.6842406</v>
      </c>
      <c r="FG175" s="143">
        <f t="shared" si="152"/>
        <v>22.84326211</v>
      </c>
      <c r="FH175" s="143">
        <f t="shared" si="153"/>
        <v>39.56569058</v>
      </c>
      <c r="FI175" s="143">
        <f t="shared" si="154"/>
        <v>1.047197551</v>
      </c>
      <c r="FJ175" s="124">
        <f t="shared" si="155"/>
        <v>45.68652421</v>
      </c>
      <c r="FK175" s="140">
        <f t="shared" si="156"/>
        <v>-6.283185307</v>
      </c>
      <c r="FL175" s="141">
        <f t="shared" si="157"/>
        <v>-6.283185307</v>
      </c>
      <c r="FM175" s="141">
        <f t="shared" si="158"/>
        <v>0</v>
      </c>
      <c r="FN175" s="122">
        <f t="shared" si="159"/>
        <v>0</v>
      </c>
      <c r="FO175" s="142">
        <f t="shared" si="160"/>
        <v>76.65793296</v>
      </c>
      <c r="FP175" s="130">
        <f t="shared" si="161"/>
        <v>76.65793296</v>
      </c>
      <c r="FQ175" s="143">
        <f t="shared" si="162"/>
        <v>-76.65793296</v>
      </c>
      <c r="FR175" s="143">
        <f t="shared" si="163"/>
        <v>0</v>
      </c>
      <c r="FS175" s="143">
        <f t="shared" si="164"/>
        <v>3.141592654</v>
      </c>
      <c r="FT175" s="124">
        <f t="shared" si="165"/>
        <v>76.65793296</v>
      </c>
      <c r="FU175" s="144">
        <f t="shared" si="166"/>
        <v>-22967.03451</v>
      </c>
      <c r="FV175" s="144">
        <f t="shared" si="167"/>
        <v>0</v>
      </c>
      <c r="FW175" s="144">
        <f t="shared" si="168"/>
        <v>-3.141592654</v>
      </c>
      <c r="FX175" s="145">
        <f t="shared" si="169"/>
        <v>22967.03451</v>
      </c>
      <c r="FY175" s="140">
        <f t="shared" si="170"/>
        <v>-3.141592654</v>
      </c>
      <c r="FZ175" s="140">
        <f t="shared" si="171"/>
        <v>-1.047197551</v>
      </c>
      <c r="GA175" s="141">
        <f t="shared" si="172"/>
        <v>-4.188790205</v>
      </c>
      <c r="GB175" s="141">
        <f t="shared" si="173"/>
        <v>-4.188790205</v>
      </c>
      <c r="GC175" s="122">
        <f t="shared" si="174"/>
        <v>2.094395102</v>
      </c>
      <c r="GD175" s="142">
        <f t="shared" si="175"/>
        <v>22967.03451</v>
      </c>
      <c r="GE175" s="142">
        <f t="shared" si="176"/>
        <v>0.02188829239</v>
      </c>
      <c r="GF175" s="130">
        <f t="shared" si="177"/>
        <v>502.7091665</v>
      </c>
      <c r="GG175" s="143">
        <f t="shared" si="178"/>
        <v>-27.92828703</v>
      </c>
      <c r="GH175" s="143">
        <f t="shared" si="179"/>
        <v>48.3732121</v>
      </c>
      <c r="GI175" s="143">
        <f t="shared" si="180"/>
        <v>2.094395102</v>
      </c>
      <c r="GJ175" s="124">
        <f t="shared" si="181"/>
        <v>55.85657405</v>
      </c>
      <c r="GK175" s="146">
        <f t="shared" si="182"/>
        <v>-0.5</v>
      </c>
      <c r="GL175" s="127">
        <f t="shared" si="183"/>
        <v>-0.8660254038</v>
      </c>
      <c r="GM175" s="146">
        <f t="shared" si="184"/>
        <v>-2.094395102</v>
      </c>
      <c r="GN175" s="127">
        <f t="shared" si="185"/>
        <v>1</v>
      </c>
      <c r="GO175" s="147">
        <f t="shared" si="186"/>
        <v>-0.5</v>
      </c>
      <c r="GP175" s="128">
        <f t="shared" si="187"/>
        <v>0.8660254038</v>
      </c>
      <c r="GQ175" s="147">
        <f t="shared" si="188"/>
        <v>2.094395102</v>
      </c>
      <c r="GR175" s="128">
        <f t="shared" si="189"/>
        <v>1</v>
      </c>
      <c r="GS175" s="140">
        <f t="shared" si="190"/>
        <v>-2.094395102</v>
      </c>
      <c r="GT175" s="140">
        <f t="shared" si="191"/>
        <v>1.047197551</v>
      </c>
      <c r="GU175" s="141">
        <f t="shared" si="192"/>
        <v>-1.047197551</v>
      </c>
      <c r="GV175" s="141">
        <f t="shared" si="193"/>
        <v>-1.047197551</v>
      </c>
      <c r="GW175" s="122">
        <f t="shared" si="194"/>
        <v>-1.047197551</v>
      </c>
      <c r="GX175" s="142">
        <f t="shared" si="195"/>
        <v>1</v>
      </c>
      <c r="GY175" s="142">
        <f t="shared" si="196"/>
        <v>45.68652421</v>
      </c>
      <c r="GZ175" s="130">
        <f t="shared" si="197"/>
        <v>45.68652421</v>
      </c>
      <c r="HA175" s="143">
        <f t="shared" si="198"/>
        <v>22.84326211</v>
      </c>
      <c r="HB175" s="143">
        <f t="shared" si="199"/>
        <v>-39.56569058</v>
      </c>
      <c r="HC175" s="143">
        <f t="shared" si="200"/>
        <v>-1.047197551</v>
      </c>
      <c r="HD175" s="124">
        <f t="shared" si="201"/>
        <v>45.68652421</v>
      </c>
      <c r="HE175" s="140">
        <f t="shared" si="202"/>
        <v>2.094395102</v>
      </c>
      <c r="HF175" s="140">
        <f t="shared" si="203"/>
        <v>2.094395102</v>
      </c>
      <c r="HG175" s="141">
        <f t="shared" si="204"/>
        <v>4.188790205</v>
      </c>
      <c r="HH175" s="141">
        <f t="shared" si="205"/>
        <v>4.188790205</v>
      </c>
      <c r="HI175" s="122">
        <f t="shared" si="206"/>
        <v>-2.094395102</v>
      </c>
      <c r="HJ175" s="142">
        <f t="shared" si="207"/>
        <v>1</v>
      </c>
      <c r="HK175" s="142">
        <f t="shared" si="208"/>
        <v>55.85657405</v>
      </c>
      <c r="HL175" s="130">
        <f t="shared" si="209"/>
        <v>55.85657405</v>
      </c>
      <c r="HM175" s="143">
        <f t="shared" si="210"/>
        <v>-27.92828703</v>
      </c>
      <c r="HN175" s="143">
        <f t="shared" si="211"/>
        <v>-48.3732121</v>
      </c>
      <c r="HO175" s="143">
        <f t="shared" si="212"/>
        <v>-2.094395102</v>
      </c>
      <c r="HP175" s="124">
        <f t="shared" si="213"/>
        <v>55.85657405</v>
      </c>
      <c r="HQ175" s="140">
        <f t="shared" si="214"/>
        <v>2.094395102</v>
      </c>
      <c r="HR175" s="140">
        <f t="shared" si="215"/>
        <v>1.047197551</v>
      </c>
      <c r="HS175" s="141">
        <f t="shared" si="216"/>
        <v>3.141592654</v>
      </c>
      <c r="HT175" s="141">
        <f t="shared" si="217"/>
        <v>3.141592654</v>
      </c>
      <c r="HU175" s="122">
        <f t="shared" si="218"/>
        <v>3.141592654</v>
      </c>
      <c r="HV175" s="142">
        <f t="shared" si="219"/>
        <v>1</v>
      </c>
      <c r="HW175" s="142">
        <f t="shared" si="220"/>
        <v>45.68652421</v>
      </c>
      <c r="HX175" s="130">
        <f t="shared" si="221"/>
        <v>45.68652421</v>
      </c>
      <c r="HY175" s="143">
        <f t="shared" si="222"/>
        <v>-45.68652421</v>
      </c>
      <c r="HZ175" s="143">
        <f t="shared" si="223"/>
        <v>0</v>
      </c>
      <c r="IA175" s="143">
        <f t="shared" si="224"/>
        <v>3.141592654</v>
      </c>
      <c r="IB175" s="124">
        <f t="shared" si="225"/>
        <v>45.68652421</v>
      </c>
      <c r="IC175" s="140">
        <f t="shared" si="226"/>
        <v>-2.094395102</v>
      </c>
      <c r="ID175" s="140">
        <f t="shared" si="227"/>
        <v>2.094395102</v>
      </c>
      <c r="IE175" s="141">
        <f t="shared" si="228"/>
        <v>0</v>
      </c>
      <c r="IF175" s="141">
        <f t="shared" si="229"/>
        <v>0</v>
      </c>
      <c r="IG175" s="122">
        <f t="shared" si="230"/>
        <v>0</v>
      </c>
      <c r="IH175" s="142">
        <f t="shared" si="231"/>
        <v>1</v>
      </c>
      <c r="II175" s="142">
        <f t="shared" si="232"/>
        <v>55.85657405</v>
      </c>
      <c r="IJ175" s="130">
        <f t="shared" si="233"/>
        <v>55.85657405</v>
      </c>
      <c r="IK175" s="143">
        <f t="shared" si="234"/>
        <v>55.85657405</v>
      </c>
      <c r="IL175" s="143">
        <f t="shared" si="235"/>
        <v>0</v>
      </c>
      <c r="IM175" s="143">
        <f t="shared" si="236"/>
        <v>0</v>
      </c>
      <c r="IN175" s="124">
        <f t="shared" si="237"/>
        <v>55.85657405</v>
      </c>
    </row>
    <row r="176" ht="12.75" customHeight="1">
      <c r="A176" s="129">
        <f>'Cortez Cubic'!AP176</f>
        <v>-0.2187762226</v>
      </c>
      <c r="B176" s="129">
        <f>'Cortez Cubic'!AQ176</f>
        <v>9.452941332</v>
      </c>
      <c r="C176" s="129">
        <f>'Cortez Cubic'!AR176</f>
        <v>8792.460382</v>
      </c>
      <c r="D176" s="129">
        <f>'Cortez Cubic'!AS176</f>
        <v>-740735.2567</v>
      </c>
      <c r="E176" s="129">
        <f t="shared" ref="E176:H176" si="2974">0</f>
        <v>0</v>
      </c>
      <c r="F176" s="129">
        <f t="shared" si="2974"/>
        <v>0</v>
      </c>
      <c r="G176" s="129">
        <f t="shared" si="2974"/>
        <v>0</v>
      </c>
      <c r="H176" s="129">
        <f t="shared" si="2974"/>
        <v>0</v>
      </c>
      <c r="I176" s="110">
        <f>'Cortez Cubic'!I176</f>
        <v>106</v>
      </c>
      <c r="J176" s="130">
        <f t="shared" si="28"/>
        <v>96.68554463</v>
      </c>
      <c r="K176" s="131">
        <f t="shared" si="29"/>
        <v>0</v>
      </c>
      <c r="L176" s="131">
        <f t="shared" si="30"/>
        <v>1</v>
      </c>
      <c r="M176" s="132">
        <f t="shared" si="31"/>
        <v>9.314455371</v>
      </c>
      <c r="N176" s="133">
        <f t="shared" si="32"/>
        <v>65.60957515</v>
      </c>
      <c r="O176" s="134">
        <f t="shared" si="33"/>
        <v>162.2951198</v>
      </c>
      <c r="P176" s="134">
        <f t="shared" si="34"/>
        <v>0</v>
      </c>
      <c r="Q176" s="135">
        <f t="shared" si="35"/>
        <v>96.68554463</v>
      </c>
      <c r="R176" s="135">
        <f t="shared" si="36"/>
        <v>0</v>
      </c>
      <c r="S176" s="136">
        <f t="shared" si="37"/>
        <v>-215.7723979</v>
      </c>
      <c r="T176" s="136">
        <f t="shared" si="38"/>
        <v>0</v>
      </c>
      <c r="U176" s="137">
        <f t="shared" ref="U176:X176" si="2975">ATAN2(A176,E176)</f>
        <v>3.141592654</v>
      </c>
      <c r="V176" s="137">
        <f t="shared" si="2975"/>
        <v>0</v>
      </c>
      <c r="W176" s="137">
        <f t="shared" si="2975"/>
        <v>0</v>
      </c>
      <c r="X176" s="137">
        <f t="shared" si="2975"/>
        <v>3.141592654</v>
      </c>
      <c r="Y176" s="137">
        <f t="shared" ref="Y176:AB176" si="2976">SQRT(POWER(A176,2)+POWER(E176,2))</f>
        <v>0.2187762226</v>
      </c>
      <c r="Z176" s="137">
        <f t="shared" si="2976"/>
        <v>9.452941332</v>
      </c>
      <c r="AA176" s="137">
        <f t="shared" si="2976"/>
        <v>8792.460382</v>
      </c>
      <c r="AB176" s="137">
        <f t="shared" si="2976"/>
        <v>740735.2567</v>
      </c>
      <c r="AC176" s="138">
        <f t="shared" ref="AC176:AF176" si="2977">U176-$U176</f>
        <v>0</v>
      </c>
      <c r="AD176" s="138">
        <f t="shared" si="2977"/>
        <v>-3.141592654</v>
      </c>
      <c r="AE176" s="138">
        <f t="shared" si="2977"/>
        <v>-3.141592654</v>
      </c>
      <c r="AF176" s="138">
        <f t="shared" si="2977"/>
        <v>0</v>
      </c>
      <c r="AG176" s="138">
        <f t="shared" ref="AG176:AJ176" si="2978">Y176/$Y176</f>
        <v>1</v>
      </c>
      <c r="AH176" s="138">
        <f t="shared" si="2978"/>
        <v>43.20826651</v>
      </c>
      <c r="AI176" s="138">
        <f t="shared" si="2978"/>
        <v>40189.28692</v>
      </c>
      <c r="AJ176" s="138">
        <f t="shared" si="2978"/>
        <v>3385812.443</v>
      </c>
      <c r="AK176" s="139">
        <f t="shared" ref="AK176:AN176" si="2979">AG176*COS(AC176)</f>
        <v>1</v>
      </c>
      <c r="AL176" s="139">
        <f t="shared" si="2979"/>
        <v>-43.20826651</v>
      </c>
      <c r="AM176" s="139">
        <f t="shared" si="2979"/>
        <v>-40189.28692</v>
      </c>
      <c r="AN176" s="139">
        <f t="shared" si="2979"/>
        <v>3385812.443</v>
      </c>
      <c r="AO176" s="129">
        <f t="shared" ref="AO176:AR176" si="2980">AG176*SIN(AC176)</f>
        <v>0</v>
      </c>
      <c r="AP176" s="129">
        <f t="shared" si="2980"/>
        <v>0</v>
      </c>
      <c r="AQ176" s="129">
        <f t="shared" si="2980"/>
        <v>0</v>
      </c>
      <c r="AR176" s="129">
        <f t="shared" si="2980"/>
        <v>0</v>
      </c>
      <c r="AS176" s="140">
        <f t="shared" si="45"/>
        <v>-9.424777961</v>
      </c>
      <c r="AT176" s="141">
        <f t="shared" si="46"/>
        <v>-9.424777961</v>
      </c>
      <c r="AU176" s="141">
        <f t="shared" si="47"/>
        <v>-3.141592654</v>
      </c>
      <c r="AV176" s="122">
        <f t="shared" si="48"/>
        <v>3.141592654</v>
      </c>
      <c r="AW176" s="142">
        <f t="shared" si="49"/>
        <v>80667.85872</v>
      </c>
      <c r="AX176" s="130">
        <f t="shared" si="50"/>
        <v>80667.85872</v>
      </c>
      <c r="AY176" s="143">
        <f t="shared" si="51"/>
        <v>161335.7174</v>
      </c>
      <c r="AZ176" s="143">
        <f t="shared" si="52"/>
        <v>0</v>
      </c>
      <c r="BA176" s="143">
        <f t="shared" si="53"/>
        <v>0</v>
      </c>
      <c r="BB176" s="124">
        <f t="shared" si="54"/>
        <v>161335.7174</v>
      </c>
      <c r="BC176" s="140">
        <f t="shared" ref="BC176:BD176" si="2981">BC$2*AD176</f>
        <v>-3.141592654</v>
      </c>
      <c r="BD176" s="140">
        <f t="shared" si="2981"/>
        <v>-3.141592654</v>
      </c>
      <c r="BE176" s="141">
        <f t="shared" si="56"/>
        <v>-6.283185307</v>
      </c>
      <c r="BF176" s="141">
        <f t="shared" si="57"/>
        <v>0</v>
      </c>
      <c r="BG176" s="122">
        <f t="shared" si="58"/>
        <v>0</v>
      </c>
      <c r="BH176" s="142">
        <f t="shared" ref="BH176:BI176" si="2982">POWER(AH176,BH$2)</f>
        <v>43.20826651</v>
      </c>
      <c r="BI176" s="142">
        <f t="shared" si="2982"/>
        <v>40189.28692</v>
      </c>
      <c r="BJ176" s="130">
        <f t="shared" si="60"/>
        <v>1736509.42</v>
      </c>
      <c r="BK176" s="143">
        <f t="shared" si="61"/>
        <v>15628584.78</v>
      </c>
      <c r="BL176" s="143">
        <f t="shared" si="62"/>
        <v>0</v>
      </c>
      <c r="BM176" s="143">
        <f t="shared" si="63"/>
        <v>0</v>
      </c>
      <c r="BN176" s="124">
        <f t="shared" si="64"/>
        <v>15628584.78</v>
      </c>
      <c r="BO176" s="140">
        <f t="shared" si="65"/>
        <v>0</v>
      </c>
      <c r="BP176" s="141">
        <f t="shared" si="66"/>
        <v>0</v>
      </c>
      <c r="BQ176" s="141">
        <f t="shared" si="67"/>
        <v>0</v>
      </c>
      <c r="BR176" s="122">
        <f t="shared" si="68"/>
        <v>0</v>
      </c>
      <c r="BS176" s="142">
        <f t="shared" si="69"/>
        <v>3385812.443</v>
      </c>
      <c r="BT176" s="130">
        <f t="shared" si="70"/>
        <v>3385812.443</v>
      </c>
      <c r="BU176" s="143">
        <f t="shared" si="71"/>
        <v>-91416935.96</v>
      </c>
      <c r="BV176" s="143">
        <f t="shared" si="72"/>
        <v>0</v>
      </c>
      <c r="BW176" s="143">
        <f t="shared" si="73"/>
        <v>3.141592654</v>
      </c>
      <c r="BX176" s="124">
        <f t="shared" si="74"/>
        <v>91416935.96</v>
      </c>
      <c r="BY176" s="144">
        <f t="shared" ref="BY176:BZ176" si="2983">AY176+BK176+BU176</f>
        <v>-75627015.46</v>
      </c>
      <c r="BZ176" s="144">
        <f t="shared" si="2983"/>
        <v>0</v>
      </c>
      <c r="CA176" s="144">
        <f t="shared" si="76"/>
        <v>-3.141592654</v>
      </c>
      <c r="CB176" s="145">
        <f t="shared" si="77"/>
        <v>75627015.46</v>
      </c>
      <c r="CC176" s="140">
        <f t="shared" ref="CC176:CD176" si="2984">CC$2*AD176</f>
        <v>-6.283185307</v>
      </c>
      <c r="CD176" s="140">
        <f t="shared" si="2984"/>
        <v>-6.283185307</v>
      </c>
      <c r="CE176" s="141">
        <f t="shared" si="79"/>
        <v>-12.56637061</v>
      </c>
      <c r="CF176" s="141">
        <f t="shared" si="80"/>
        <v>0</v>
      </c>
      <c r="CG176" s="122">
        <f t="shared" si="81"/>
        <v>0</v>
      </c>
      <c r="CH176" s="142">
        <f t="shared" ref="CH176:CI176" si="2985">POWER(AH176,CH$2)</f>
        <v>1866.954295</v>
      </c>
      <c r="CI176" s="142">
        <f t="shared" si="2985"/>
        <v>1615178783</v>
      </c>
      <c r="CJ176" s="130">
        <f t="shared" si="83"/>
        <v>3015464966221</v>
      </c>
      <c r="CK176" s="143">
        <f t="shared" si="84"/>
        <v>-3015464966221</v>
      </c>
      <c r="CL176" s="143">
        <f t="shared" si="85"/>
        <v>0</v>
      </c>
      <c r="CM176" s="143">
        <f t="shared" si="86"/>
        <v>3.141592654</v>
      </c>
      <c r="CN176" s="124">
        <f t="shared" si="87"/>
        <v>3015464966221</v>
      </c>
      <c r="CO176" s="140">
        <f t="shared" si="88"/>
        <v>-9.424777961</v>
      </c>
      <c r="CP176" s="141">
        <f t="shared" si="89"/>
        <v>-9.424777961</v>
      </c>
      <c r="CQ176" s="141">
        <f t="shared" si="90"/>
        <v>-3.141592654</v>
      </c>
      <c r="CR176" s="122">
        <f t="shared" si="91"/>
        <v>3.141592654</v>
      </c>
      <c r="CS176" s="142">
        <f t="shared" si="92"/>
        <v>64912883559599</v>
      </c>
      <c r="CT176" s="130">
        <f t="shared" si="93"/>
        <v>64912883559599</v>
      </c>
      <c r="CU176" s="143">
        <f t="shared" si="94"/>
        <v>-259651534238394</v>
      </c>
      <c r="CV176" s="143">
        <f t="shared" si="95"/>
        <v>0.03179814203</v>
      </c>
      <c r="CW176" s="143">
        <f t="shared" si="96"/>
        <v>3.141592654</v>
      </c>
      <c r="CX176" s="124">
        <f t="shared" si="97"/>
        <v>259651534238394</v>
      </c>
      <c r="CY176" s="140">
        <f t="shared" si="98"/>
        <v>-9.424777961</v>
      </c>
      <c r="CZ176" s="140">
        <f t="shared" si="99"/>
        <v>0</v>
      </c>
      <c r="DA176" s="141">
        <f t="shared" si="100"/>
        <v>-9.424777961</v>
      </c>
      <c r="DB176" s="141">
        <f t="shared" si="101"/>
        <v>-3.141592654</v>
      </c>
      <c r="DC176" s="122">
        <f t="shared" si="102"/>
        <v>3.141592654</v>
      </c>
      <c r="DD176" s="142">
        <f t="shared" si="103"/>
        <v>80667.85872</v>
      </c>
      <c r="DE176" s="142">
        <f t="shared" si="104"/>
        <v>3385812.443</v>
      </c>
      <c r="DF176" s="130">
        <f t="shared" si="105"/>
        <v>273126239781</v>
      </c>
      <c r="DG176" s="143">
        <f t="shared" si="106"/>
        <v>-1092504959125</v>
      </c>
      <c r="DH176" s="143">
        <f t="shared" si="107"/>
        <v>0.0001337932701</v>
      </c>
      <c r="DI176" s="143">
        <f t="shared" si="108"/>
        <v>3.141592654</v>
      </c>
      <c r="DJ176" s="124">
        <f t="shared" si="109"/>
        <v>1092504959125</v>
      </c>
      <c r="DK176" s="140">
        <f t="shared" ref="DK176:DM176" si="2986">DK$2*AD176</f>
        <v>-3.141592654</v>
      </c>
      <c r="DL176" s="140">
        <f t="shared" si="2986"/>
        <v>-3.141592654</v>
      </c>
      <c r="DM176" s="140">
        <f t="shared" si="2986"/>
        <v>0</v>
      </c>
      <c r="DN176" s="141">
        <f t="shared" si="111"/>
        <v>-6.283185307</v>
      </c>
      <c r="DO176" s="141">
        <f t="shared" si="112"/>
        <v>0</v>
      </c>
      <c r="DP176" s="122">
        <f t="shared" si="113"/>
        <v>0</v>
      </c>
      <c r="DQ176" s="142">
        <f t="shared" ref="DQ176:DS176" si="2987">POWER(AH176,DQ$2)</f>
        <v>43.20826651</v>
      </c>
      <c r="DR176" s="142">
        <f t="shared" si="2987"/>
        <v>40189.28692</v>
      </c>
      <c r="DS176" s="142">
        <f t="shared" si="2987"/>
        <v>3385812.443</v>
      </c>
      <c r="DT176" s="130">
        <f t="shared" si="115"/>
        <v>5879495201764</v>
      </c>
      <c r="DU176" s="143">
        <f t="shared" si="116"/>
        <v>-105830913631751</v>
      </c>
      <c r="DV176" s="143">
        <f t="shared" si="117"/>
        <v>0</v>
      </c>
      <c r="DW176" s="143">
        <f t="shared" si="118"/>
        <v>3.141592654</v>
      </c>
      <c r="DX176" s="124">
        <f t="shared" si="119"/>
        <v>105830913631751</v>
      </c>
      <c r="DY176" s="140">
        <f t="shared" si="120"/>
        <v>0</v>
      </c>
      <c r="DZ176" s="141">
        <f t="shared" si="121"/>
        <v>0</v>
      </c>
      <c r="EA176" s="141">
        <f t="shared" si="122"/>
        <v>0</v>
      </c>
      <c r="EB176" s="122">
        <f t="shared" si="123"/>
        <v>0</v>
      </c>
      <c r="EC176" s="142">
        <f t="shared" si="124"/>
        <v>11463725897927</v>
      </c>
      <c r="ED176" s="130">
        <f t="shared" si="125"/>
        <v>11463725897927</v>
      </c>
      <c r="EE176" s="143">
        <f t="shared" si="126"/>
        <v>309520599244037</v>
      </c>
      <c r="EF176" s="143">
        <f t="shared" si="127"/>
        <v>0</v>
      </c>
      <c r="EG176" s="143">
        <f t="shared" si="128"/>
        <v>0</v>
      </c>
      <c r="EH176" s="124">
        <f t="shared" si="129"/>
        <v>309520599244037</v>
      </c>
      <c r="EI176" s="144">
        <f t="shared" ref="EI176:EJ176" si="2988">CK176+CU176+DG176+DU176+EE176</f>
        <v>-60069818551454</v>
      </c>
      <c r="EJ176" s="144">
        <f t="shared" si="2988"/>
        <v>0.0319319353</v>
      </c>
      <c r="EK176" s="144">
        <f t="shared" si="131"/>
        <v>3.141592654</v>
      </c>
      <c r="EL176" s="145">
        <f t="shared" si="132"/>
        <v>60069818551454</v>
      </c>
      <c r="EM176" s="140">
        <f t="shared" si="133"/>
        <v>1.570796327</v>
      </c>
      <c r="EN176" s="141">
        <f t="shared" si="134"/>
        <v>1.570796327</v>
      </c>
      <c r="EO176" s="141">
        <f t="shared" si="135"/>
        <v>1.570796327</v>
      </c>
      <c r="EP176" s="122">
        <f t="shared" si="136"/>
        <v>1.570796327</v>
      </c>
      <c r="EQ176" s="142">
        <f t="shared" si="137"/>
        <v>7750472.15</v>
      </c>
      <c r="ER176" s="130">
        <f t="shared" si="138"/>
        <v>7750472.15</v>
      </c>
      <c r="ES176" s="143">
        <f t="shared" si="139"/>
        <v>0.0000000114083089</v>
      </c>
      <c r="ET176" s="143">
        <f t="shared" si="140"/>
        <v>40272634.64</v>
      </c>
      <c r="EU176" s="143">
        <f t="shared" si="141"/>
        <v>1.570796327</v>
      </c>
      <c r="EV176" s="124">
        <f t="shared" si="142"/>
        <v>40272634.64</v>
      </c>
      <c r="EW176" s="144">
        <f t="shared" ref="EW176:EX176" si="2989">BY176+ES176</f>
        <v>-75627015.46</v>
      </c>
      <c r="EX176" s="144">
        <f t="shared" si="2989"/>
        <v>40272634.64</v>
      </c>
      <c r="EY176" s="144">
        <f t="shared" si="144"/>
        <v>2.652271475</v>
      </c>
      <c r="EZ176" s="145">
        <f t="shared" si="145"/>
        <v>85681564.92</v>
      </c>
      <c r="FA176" s="140">
        <f t="shared" si="146"/>
        <v>0.8840904917</v>
      </c>
      <c r="FB176" s="141">
        <f t="shared" si="147"/>
        <v>0.8840904917</v>
      </c>
      <c r="FC176" s="141">
        <f t="shared" si="148"/>
        <v>0.8840904917</v>
      </c>
      <c r="FD176" s="122">
        <f t="shared" si="149"/>
        <v>0.8840904917</v>
      </c>
      <c r="FE176" s="142">
        <f t="shared" si="150"/>
        <v>440.8550263</v>
      </c>
      <c r="FF176" s="130">
        <f t="shared" si="151"/>
        <v>440.8550263</v>
      </c>
      <c r="FG176" s="143">
        <f t="shared" si="152"/>
        <v>73.94618214</v>
      </c>
      <c r="FH176" s="143">
        <f t="shared" si="153"/>
        <v>90.19883862</v>
      </c>
      <c r="FI176" s="143">
        <f t="shared" si="154"/>
        <v>0.8840904917</v>
      </c>
      <c r="FJ176" s="124">
        <f t="shared" si="155"/>
        <v>116.6356221</v>
      </c>
      <c r="FK176" s="140">
        <f t="shared" si="156"/>
        <v>-6.283185307</v>
      </c>
      <c r="FL176" s="141">
        <f t="shared" si="157"/>
        <v>-6.283185307</v>
      </c>
      <c r="FM176" s="141">
        <f t="shared" si="158"/>
        <v>0</v>
      </c>
      <c r="FN176" s="122">
        <f t="shared" si="159"/>
        <v>0</v>
      </c>
      <c r="FO176" s="142">
        <f t="shared" si="160"/>
        <v>1866.954295</v>
      </c>
      <c r="FP176" s="130">
        <f t="shared" si="161"/>
        <v>1866.954295</v>
      </c>
      <c r="FQ176" s="143">
        <f t="shared" si="162"/>
        <v>-1866.954295</v>
      </c>
      <c r="FR176" s="143">
        <f t="shared" si="163"/>
        <v>0</v>
      </c>
      <c r="FS176" s="143">
        <f t="shared" si="164"/>
        <v>3.141592654</v>
      </c>
      <c r="FT176" s="124">
        <f t="shared" si="165"/>
        <v>1866.954295</v>
      </c>
      <c r="FU176" s="144">
        <f t="shared" si="166"/>
        <v>-122434.8151</v>
      </c>
      <c r="FV176" s="144">
        <f t="shared" si="167"/>
        <v>0</v>
      </c>
      <c r="FW176" s="144">
        <f t="shared" si="168"/>
        <v>-3.141592654</v>
      </c>
      <c r="FX176" s="145">
        <f t="shared" si="169"/>
        <v>122434.8151</v>
      </c>
      <c r="FY176" s="140">
        <f t="shared" si="170"/>
        <v>-3.141592654</v>
      </c>
      <c r="FZ176" s="140">
        <f t="shared" si="171"/>
        <v>-0.8840904917</v>
      </c>
      <c r="GA176" s="141">
        <f t="shared" si="172"/>
        <v>-4.025683145</v>
      </c>
      <c r="GB176" s="141">
        <f t="shared" si="173"/>
        <v>-4.025683145</v>
      </c>
      <c r="GC176" s="122">
        <f t="shared" si="174"/>
        <v>2.257502162</v>
      </c>
      <c r="GD176" s="142">
        <f t="shared" si="175"/>
        <v>122434.8151</v>
      </c>
      <c r="GE176" s="142">
        <f t="shared" si="176"/>
        <v>0.008573710004</v>
      </c>
      <c r="GF176" s="130">
        <f t="shared" si="177"/>
        <v>1049.720599</v>
      </c>
      <c r="GG176" s="143">
        <f t="shared" si="178"/>
        <v>-73.94618214</v>
      </c>
      <c r="GH176" s="143">
        <f t="shared" si="179"/>
        <v>90.19883862</v>
      </c>
      <c r="GI176" s="143">
        <f t="shared" si="180"/>
        <v>2.257502162</v>
      </c>
      <c r="GJ176" s="124">
        <f t="shared" si="181"/>
        <v>116.6356221</v>
      </c>
      <c r="GK176" s="146">
        <f t="shared" si="182"/>
        <v>-0.5</v>
      </c>
      <c r="GL176" s="127">
        <f t="shared" si="183"/>
        <v>-0.8660254038</v>
      </c>
      <c r="GM176" s="146">
        <f t="shared" si="184"/>
        <v>-2.094395102</v>
      </c>
      <c r="GN176" s="127">
        <f t="shared" si="185"/>
        <v>1</v>
      </c>
      <c r="GO176" s="147">
        <f t="shared" si="186"/>
        <v>-0.5</v>
      </c>
      <c r="GP176" s="128">
        <f t="shared" si="187"/>
        <v>0.8660254038</v>
      </c>
      <c r="GQ176" s="147">
        <f t="shared" si="188"/>
        <v>2.094395102</v>
      </c>
      <c r="GR176" s="128">
        <f t="shared" si="189"/>
        <v>1</v>
      </c>
      <c r="GS176" s="140">
        <f t="shared" si="190"/>
        <v>-2.094395102</v>
      </c>
      <c r="GT176" s="140">
        <f t="shared" si="191"/>
        <v>0.8840904917</v>
      </c>
      <c r="GU176" s="141">
        <f t="shared" si="192"/>
        <v>-1.210304611</v>
      </c>
      <c r="GV176" s="141">
        <f t="shared" si="193"/>
        <v>-1.210304611</v>
      </c>
      <c r="GW176" s="122">
        <f t="shared" si="194"/>
        <v>-1.210304611</v>
      </c>
      <c r="GX176" s="142">
        <f t="shared" si="195"/>
        <v>1</v>
      </c>
      <c r="GY176" s="142">
        <f t="shared" si="196"/>
        <v>116.6356221</v>
      </c>
      <c r="GZ176" s="130">
        <f t="shared" si="197"/>
        <v>116.6356221</v>
      </c>
      <c r="HA176" s="143">
        <f t="shared" si="198"/>
        <v>41.14139456</v>
      </c>
      <c r="HB176" s="143">
        <f t="shared" si="199"/>
        <v>-109.1386916</v>
      </c>
      <c r="HC176" s="143">
        <f t="shared" si="200"/>
        <v>-1.210304611</v>
      </c>
      <c r="HD176" s="124">
        <f t="shared" si="201"/>
        <v>116.6356221</v>
      </c>
      <c r="HE176" s="140">
        <f t="shared" si="202"/>
        <v>2.094395102</v>
      </c>
      <c r="HF176" s="140">
        <f t="shared" si="203"/>
        <v>2.257502162</v>
      </c>
      <c r="HG176" s="141">
        <f t="shared" si="204"/>
        <v>4.351897264</v>
      </c>
      <c r="HH176" s="141">
        <f t="shared" si="205"/>
        <v>4.351897264</v>
      </c>
      <c r="HI176" s="122">
        <f t="shared" si="206"/>
        <v>-1.931288043</v>
      </c>
      <c r="HJ176" s="142">
        <f t="shared" si="207"/>
        <v>1</v>
      </c>
      <c r="HK176" s="142">
        <f t="shared" si="208"/>
        <v>116.6356221</v>
      </c>
      <c r="HL176" s="130">
        <f t="shared" si="209"/>
        <v>116.6356221</v>
      </c>
      <c r="HM176" s="143">
        <f t="shared" si="210"/>
        <v>-41.14139456</v>
      </c>
      <c r="HN176" s="143">
        <f t="shared" si="211"/>
        <v>-109.1386916</v>
      </c>
      <c r="HO176" s="143">
        <f t="shared" si="212"/>
        <v>-1.931288043</v>
      </c>
      <c r="HP176" s="124">
        <f t="shared" si="213"/>
        <v>116.6356221</v>
      </c>
      <c r="HQ176" s="140">
        <f t="shared" si="214"/>
        <v>2.094395102</v>
      </c>
      <c r="HR176" s="140">
        <f t="shared" si="215"/>
        <v>0.8840904917</v>
      </c>
      <c r="HS176" s="141">
        <f t="shared" si="216"/>
        <v>2.978485594</v>
      </c>
      <c r="HT176" s="141">
        <f t="shared" si="217"/>
        <v>2.978485594</v>
      </c>
      <c r="HU176" s="122">
        <f t="shared" si="218"/>
        <v>2.978485594</v>
      </c>
      <c r="HV176" s="142">
        <f t="shared" si="219"/>
        <v>1</v>
      </c>
      <c r="HW176" s="142">
        <f t="shared" si="220"/>
        <v>116.6356221</v>
      </c>
      <c r="HX176" s="130">
        <f t="shared" si="221"/>
        <v>116.6356221</v>
      </c>
      <c r="HY176" s="143">
        <f t="shared" si="222"/>
        <v>-115.0875767</v>
      </c>
      <c r="HZ176" s="143">
        <f t="shared" si="223"/>
        <v>18.93985294</v>
      </c>
      <c r="IA176" s="143">
        <f t="shared" si="224"/>
        <v>2.978485594</v>
      </c>
      <c r="IB176" s="124">
        <f t="shared" si="225"/>
        <v>116.6356221</v>
      </c>
      <c r="IC176" s="140">
        <f t="shared" si="226"/>
        <v>-2.094395102</v>
      </c>
      <c r="ID176" s="140">
        <f t="shared" si="227"/>
        <v>2.257502162</v>
      </c>
      <c r="IE176" s="141">
        <f t="shared" si="228"/>
        <v>0.1631070595</v>
      </c>
      <c r="IF176" s="141">
        <f t="shared" si="229"/>
        <v>0.1631070595</v>
      </c>
      <c r="IG176" s="122">
        <f t="shared" si="230"/>
        <v>0.1631070595</v>
      </c>
      <c r="IH176" s="142">
        <f t="shared" si="231"/>
        <v>1</v>
      </c>
      <c r="II176" s="142">
        <f t="shared" si="232"/>
        <v>116.6356221</v>
      </c>
      <c r="IJ176" s="130">
        <f t="shared" si="233"/>
        <v>116.6356221</v>
      </c>
      <c r="IK176" s="143">
        <f t="shared" si="234"/>
        <v>115.0875767</v>
      </c>
      <c r="IL176" s="143">
        <f t="shared" si="235"/>
        <v>18.93985294</v>
      </c>
      <c r="IM176" s="143">
        <f t="shared" si="236"/>
        <v>0.1631070595</v>
      </c>
      <c r="IN176" s="124">
        <f t="shared" si="237"/>
        <v>116.6356221</v>
      </c>
    </row>
    <row r="177" ht="12.75" customHeight="1">
      <c r="A177" s="129">
        <f>'Cortez Cubic'!AP177</f>
        <v>-0.2187762226</v>
      </c>
      <c r="B177" s="129">
        <f>'Cortez Cubic'!AQ177</f>
        <v>2.543693636</v>
      </c>
      <c r="C177" s="129">
        <f>'Cortez Cubic'!AR177</f>
        <v>962.4829429</v>
      </c>
      <c r="D177" s="129">
        <f>'Cortez Cubic'!AS177</f>
        <v>-27537.76412</v>
      </c>
      <c r="E177" s="129">
        <f t="shared" ref="E177:H177" si="2990">0</f>
        <v>0</v>
      </c>
      <c r="F177" s="129">
        <f t="shared" si="2990"/>
        <v>0</v>
      </c>
      <c r="G177" s="129">
        <f t="shared" si="2990"/>
        <v>0</v>
      </c>
      <c r="H177" s="129">
        <f t="shared" si="2990"/>
        <v>0</v>
      </c>
      <c r="I177" s="110">
        <f>'Cortez Cubic'!I177</f>
        <v>26</v>
      </c>
      <c r="J177" s="130">
        <f t="shared" si="28"/>
        <v>35.34872787</v>
      </c>
      <c r="K177" s="131">
        <f t="shared" si="29"/>
        <v>0</v>
      </c>
      <c r="L177" s="131">
        <f t="shared" si="30"/>
        <v>1</v>
      </c>
      <c r="M177" s="132">
        <f t="shared" si="31"/>
        <v>-9.348727874</v>
      </c>
      <c r="N177" s="133">
        <f t="shared" si="32"/>
        <v>13.63065056</v>
      </c>
      <c r="O177" s="134">
        <f t="shared" si="33"/>
        <v>48.97937843</v>
      </c>
      <c r="P177" s="134">
        <f t="shared" si="34"/>
        <v>0</v>
      </c>
      <c r="Q177" s="135">
        <f t="shared" si="35"/>
        <v>35.34872787</v>
      </c>
      <c r="R177" s="135">
        <f t="shared" si="36"/>
        <v>0</v>
      </c>
      <c r="S177" s="136">
        <f t="shared" si="37"/>
        <v>-72.70118631</v>
      </c>
      <c r="T177" s="136">
        <f t="shared" si="38"/>
        <v>0</v>
      </c>
      <c r="U177" s="137">
        <f t="shared" ref="U177:X177" si="2991">ATAN2(A177,E177)</f>
        <v>3.141592654</v>
      </c>
      <c r="V177" s="137">
        <f t="shared" si="2991"/>
        <v>0</v>
      </c>
      <c r="W177" s="137">
        <f t="shared" si="2991"/>
        <v>0</v>
      </c>
      <c r="X177" s="137">
        <f t="shared" si="2991"/>
        <v>3.141592654</v>
      </c>
      <c r="Y177" s="137">
        <f t="shared" ref="Y177:AB177" si="2992">SQRT(POWER(A177,2)+POWER(E177,2))</f>
        <v>0.2187762226</v>
      </c>
      <c r="Z177" s="137">
        <f t="shared" si="2992"/>
        <v>2.543693636</v>
      </c>
      <c r="AA177" s="137">
        <f t="shared" si="2992"/>
        <v>962.4829429</v>
      </c>
      <c r="AB177" s="137">
        <f t="shared" si="2992"/>
        <v>27537.76412</v>
      </c>
      <c r="AC177" s="138">
        <f t="shared" ref="AC177:AF177" si="2993">U177-$U177</f>
        <v>0</v>
      </c>
      <c r="AD177" s="138">
        <f t="shared" si="2993"/>
        <v>-3.141592654</v>
      </c>
      <c r="AE177" s="138">
        <f t="shared" si="2993"/>
        <v>-3.141592654</v>
      </c>
      <c r="AF177" s="138">
        <f t="shared" si="2993"/>
        <v>0</v>
      </c>
      <c r="AG177" s="138">
        <f t="shared" ref="AG177:AJ177" si="2994">Y177/$Y177</f>
        <v>1</v>
      </c>
      <c r="AH177" s="138">
        <f t="shared" si="2994"/>
        <v>11.62691999</v>
      </c>
      <c r="AI177" s="138">
        <f t="shared" si="2994"/>
        <v>4399.394648</v>
      </c>
      <c r="AJ177" s="138">
        <f t="shared" si="2994"/>
        <v>125871.8328</v>
      </c>
      <c r="AK177" s="139">
        <f t="shared" ref="AK177:AN177" si="2995">AG177*COS(AC177)</f>
        <v>1</v>
      </c>
      <c r="AL177" s="139">
        <f t="shared" si="2995"/>
        <v>-11.62691999</v>
      </c>
      <c r="AM177" s="139">
        <f t="shared" si="2995"/>
        <v>-4399.394648</v>
      </c>
      <c r="AN177" s="139">
        <f t="shared" si="2995"/>
        <v>125871.8328</v>
      </c>
      <c r="AO177" s="129">
        <f t="shared" ref="AO177:AR177" si="2996">AG177*SIN(AC177)</f>
        <v>0</v>
      </c>
      <c r="AP177" s="129">
        <f t="shared" si="2996"/>
        <v>0</v>
      </c>
      <c r="AQ177" s="129">
        <f t="shared" si="2996"/>
        <v>0</v>
      </c>
      <c r="AR177" s="129">
        <f t="shared" si="2996"/>
        <v>0</v>
      </c>
      <c r="AS177" s="140">
        <f t="shared" si="45"/>
        <v>-9.424777961</v>
      </c>
      <c r="AT177" s="141">
        <f t="shared" si="46"/>
        <v>-9.424777961</v>
      </c>
      <c r="AU177" s="141">
        <f t="shared" si="47"/>
        <v>-3.141592654</v>
      </c>
      <c r="AV177" s="122">
        <f t="shared" si="48"/>
        <v>3.141592654</v>
      </c>
      <c r="AW177" s="142">
        <f t="shared" si="49"/>
        <v>1571.788301</v>
      </c>
      <c r="AX177" s="130">
        <f t="shared" si="50"/>
        <v>1571.788301</v>
      </c>
      <c r="AY177" s="143">
        <f t="shared" si="51"/>
        <v>3143.576602</v>
      </c>
      <c r="AZ177" s="143">
        <f t="shared" si="52"/>
        <v>0</v>
      </c>
      <c r="BA177" s="143">
        <f t="shared" si="53"/>
        <v>0</v>
      </c>
      <c r="BB177" s="124">
        <f t="shared" si="54"/>
        <v>3143.576602</v>
      </c>
      <c r="BC177" s="140">
        <f t="shared" ref="BC177:BD177" si="2997">BC$2*AD177</f>
        <v>-3.141592654</v>
      </c>
      <c r="BD177" s="140">
        <f t="shared" si="2997"/>
        <v>-3.141592654</v>
      </c>
      <c r="BE177" s="141">
        <f t="shared" si="56"/>
        <v>-6.283185307</v>
      </c>
      <c r="BF177" s="141">
        <f t="shared" si="57"/>
        <v>0</v>
      </c>
      <c r="BG177" s="122">
        <f t="shared" si="58"/>
        <v>0</v>
      </c>
      <c r="BH177" s="142">
        <f t="shared" ref="BH177:BI177" si="2998">POWER(AH177,BH$2)</f>
        <v>11.62691999</v>
      </c>
      <c r="BI177" s="142">
        <f t="shared" si="2998"/>
        <v>4399.394648</v>
      </c>
      <c r="BJ177" s="130">
        <f t="shared" si="60"/>
        <v>51151.40959</v>
      </c>
      <c r="BK177" s="143">
        <f t="shared" si="61"/>
        <v>460362.6863</v>
      </c>
      <c r="BL177" s="143">
        <f t="shared" si="62"/>
        <v>0</v>
      </c>
      <c r="BM177" s="143">
        <f t="shared" si="63"/>
        <v>0</v>
      </c>
      <c r="BN177" s="124">
        <f t="shared" si="64"/>
        <v>460362.6863</v>
      </c>
      <c r="BO177" s="140">
        <f t="shared" si="65"/>
        <v>0</v>
      </c>
      <c r="BP177" s="141">
        <f t="shared" si="66"/>
        <v>0</v>
      </c>
      <c r="BQ177" s="141">
        <f t="shared" si="67"/>
        <v>0</v>
      </c>
      <c r="BR177" s="122">
        <f t="shared" si="68"/>
        <v>0</v>
      </c>
      <c r="BS177" s="142">
        <f t="shared" si="69"/>
        <v>125871.8328</v>
      </c>
      <c r="BT177" s="130">
        <f t="shared" si="70"/>
        <v>125871.8328</v>
      </c>
      <c r="BU177" s="143">
        <f t="shared" si="71"/>
        <v>-3398539.487</v>
      </c>
      <c r="BV177" s="143">
        <f t="shared" si="72"/>
        <v>0</v>
      </c>
      <c r="BW177" s="143">
        <f t="shared" si="73"/>
        <v>3.141592654</v>
      </c>
      <c r="BX177" s="124">
        <f t="shared" si="74"/>
        <v>3398539.487</v>
      </c>
      <c r="BY177" s="144">
        <f t="shared" ref="BY177:BZ177" si="2999">AY177+BK177+BU177</f>
        <v>-2935033.224</v>
      </c>
      <c r="BZ177" s="144">
        <f t="shared" si="2999"/>
        <v>0</v>
      </c>
      <c r="CA177" s="144">
        <f t="shared" si="76"/>
        <v>-3.141592654</v>
      </c>
      <c r="CB177" s="145">
        <f t="shared" si="77"/>
        <v>2935033.224</v>
      </c>
      <c r="CC177" s="140">
        <f t="shared" ref="CC177:CD177" si="3000">CC$2*AD177</f>
        <v>-6.283185307</v>
      </c>
      <c r="CD177" s="140">
        <f t="shared" si="3000"/>
        <v>-6.283185307</v>
      </c>
      <c r="CE177" s="141">
        <f t="shared" si="79"/>
        <v>-12.56637061</v>
      </c>
      <c r="CF177" s="141">
        <f t="shared" si="80"/>
        <v>0</v>
      </c>
      <c r="CG177" s="122">
        <f t="shared" si="81"/>
        <v>0</v>
      </c>
      <c r="CH177" s="142">
        <f t="shared" ref="CH177:CI177" si="3001">POWER(AH177,CH$2)</f>
        <v>135.1852685</v>
      </c>
      <c r="CI177" s="142">
        <f t="shared" si="3001"/>
        <v>19354673.27</v>
      </c>
      <c r="CJ177" s="130">
        <f t="shared" si="83"/>
        <v>2616466703</v>
      </c>
      <c r="CK177" s="143">
        <f t="shared" si="84"/>
        <v>-2616466703</v>
      </c>
      <c r="CL177" s="143">
        <f t="shared" si="85"/>
        <v>0</v>
      </c>
      <c r="CM177" s="143">
        <f t="shared" si="86"/>
        <v>3.141592654</v>
      </c>
      <c r="CN177" s="124">
        <f t="shared" si="87"/>
        <v>2616466703</v>
      </c>
      <c r="CO177" s="140">
        <f t="shared" si="88"/>
        <v>-9.424777961</v>
      </c>
      <c r="CP177" s="141">
        <f t="shared" si="89"/>
        <v>-9.424777961</v>
      </c>
      <c r="CQ177" s="141">
        <f t="shared" si="90"/>
        <v>-3.141592654</v>
      </c>
      <c r="CR177" s="122">
        <f t="shared" si="91"/>
        <v>3.141592654</v>
      </c>
      <c r="CS177" s="142">
        <f t="shared" si="92"/>
        <v>85148846003</v>
      </c>
      <c r="CT177" s="130">
        <f t="shared" si="93"/>
        <v>85148846003</v>
      </c>
      <c r="CU177" s="143">
        <f t="shared" si="94"/>
        <v>-340595384011</v>
      </c>
      <c r="CV177" s="143">
        <f t="shared" si="95"/>
        <v>0.00004171090468</v>
      </c>
      <c r="CW177" s="143">
        <f t="shared" si="96"/>
        <v>3.141592654</v>
      </c>
      <c r="CX177" s="124">
        <f t="shared" si="97"/>
        <v>340595384011</v>
      </c>
      <c r="CY177" s="140">
        <f t="shared" si="98"/>
        <v>-9.424777961</v>
      </c>
      <c r="CZ177" s="140">
        <f t="shared" si="99"/>
        <v>0</v>
      </c>
      <c r="DA177" s="141">
        <f t="shared" si="100"/>
        <v>-9.424777961</v>
      </c>
      <c r="DB177" s="141">
        <f t="shared" si="101"/>
        <v>-3.141592654</v>
      </c>
      <c r="DC177" s="122">
        <f t="shared" si="102"/>
        <v>3.141592654</v>
      </c>
      <c r="DD177" s="142">
        <f t="shared" si="103"/>
        <v>1571.788301</v>
      </c>
      <c r="DE177" s="142">
        <f t="shared" si="104"/>
        <v>125871.8328</v>
      </c>
      <c r="DF177" s="130">
        <f t="shared" si="105"/>
        <v>197843874.3</v>
      </c>
      <c r="DG177" s="143">
        <f t="shared" si="106"/>
        <v>-791375497.2</v>
      </c>
      <c r="DH177" s="143">
        <f t="shared" si="107"/>
        <v>0.00000009691554696</v>
      </c>
      <c r="DI177" s="143">
        <f t="shared" si="108"/>
        <v>3.141592654</v>
      </c>
      <c r="DJ177" s="124">
        <f t="shared" si="109"/>
        <v>791375497.2</v>
      </c>
      <c r="DK177" s="140">
        <f t="shared" ref="DK177:DM177" si="3002">DK$2*AD177</f>
        <v>-3.141592654</v>
      </c>
      <c r="DL177" s="140">
        <f t="shared" si="3002"/>
        <v>-3.141592654</v>
      </c>
      <c r="DM177" s="140">
        <f t="shared" si="3002"/>
        <v>0</v>
      </c>
      <c r="DN177" s="141">
        <f t="shared" si="111"/>
        <v>-6.283185307</v>
      </c>
      <c r="DO177" s="141">
        <f t="shared" si="112"/>
        <v>0</v>
      </c>
      <c r="DP177" s="122">
        <f t="shared" si="113"/>
        <v>0</v>
      </c>
      <c r="DQ177" s="142">
        <f t="shared" ref="DQ177:DS177" si="3003">POWER(AH177,DQ$2)</f>
        <v>11.62691999</v>
      </c>
      <c r="DR177" s="142">
        <f t="shared" si="3003"/>
        <v>4399.394648</v>
      </c>
      <c r="DS177" s="142">
        <f t="shared" si="3003"/>
        <v>125871.8328</v>
      </c>
      <c r="DT177" s="130">
        <f t="shared" si="115"/>
        <v>6438521678</v>
      </c>
      <c r="DU177" s="143">
        <f t="shared" si="116"/>
        <v>-115893390195</v>
      </c>
      <c r="DV177" s="143">
        <f t="shared" si="117"/>
        <v>0</v>
      </c>
      <c r="DW177" s="143">
        <f t="shared" si="118"/>
        <v>3.141592654</v>
      </c>
      <c r="DX177" s="124">
        <f t="shared" si="119"/>
        <v>115893390195</v>
      </c>
      <c r="DY177" s="140">
        <f t="shared" si="120"/>
        <v>0</v>
      </c>
      <c r="DZ177" s="141">
        <f t="shared" si="121"/>
        <v>0</v>
      </c>
      <c r="EA177" s="141">
        <f t="shared" si="122"/>
        <v>0</v>
      </c>
      <c r="EB177" s="122">
        <f t="shared" si="123"/>
        <v>0</v>
      </c>
      <c r="EC177" s="142">
        <f t="shared" si="124"/>
        <v>15843718303</v>
      </c>
      <c r="ED177" s="130">
        <f t="shared" si="125"/>
        <v>15843718303</v>
      </c>
      <c r="EE177" s="143">
        <f t="shared" si="126"/>
        <v>427780394191</v>
      </c>
      <c r="EF177" s="143">
        <f t="shared" si="127"/>
        <v>0</v>
      </c>
      <c r="EG177" s="143">
        <f t="shared" si="128"/>
        <v>0</v>
      </c>
      <c r="EH177" s="124">
        <f t="shared" si="129"/>
        <v>427780394191</v>
      </c>
      <c r="EI177" s="144">
        <f t="shared" ref="EI177:EJ177" si="3004">CK177+CU177+DG177+DU177+EE177</f>
        <v>-32116222216</v>
      </c>
      <c r="EJ177" s="144">
        <f t="shared" si="3004"/>
        <v>0.00004180782023</v>
      </c>
      <c r="EK177" s="144">
        <f t="shared" si="131"/>
        <v>3.141592654</v>
      </c>
      <c r="EL177" s="145">
        <f t="shared" si="132"/>
        <v>32116222216</v>
      </c>
      <c r="EM177" s="140">
        <f t="shared" si="133"/>
        <v>1.570796327</v>
      </c>
      <c r="EN177" s="141">
        <f t="shared" si="134"/>
        <v>1.570796327</v>
      </c>
      <c r="EO177" s="141">
        <f t="shared" si="135"/>
        <v>1.570796327</v>
      </c>
      <c r="EP177" s="122">
        <f t="shared" si="136"/>
        <v>1.570796327</v>
      </c>
      <c r="EQ177" s="142">
        <f t="shared" si="137"/>
        <v>179209.9947</v>
      </c>
      <c r="ER177" s="130">
        <f t="shared" si="138"/>
        <v>179209.9947</v>
      </c>
      <c r="ES177" s="143">
        <f t="shared" si="139"/>
        <v>0.0000000006773251441</v>
      </c>
      <c r="ET177" s="143">
        <f t="shared" si="140"/>
        <v>931202.4484</v>
      </c>
      <c r="EU177" s="143">
        <f t="shared" si="141"/>
        <v>1.570796327</v>
      </c>
      <c r="EV177" s="124">
        <f t="shared" si="142"/>
        <v>931202.4484</v>
      </c>
      <c r="EW177" s="144">
        <f t="shared" ref="EW177:EX177" si="3005">BY177+ES177</f>
        <v>-2935033.224</v>
      </c>
      <c r="EX177" s="144">
        <f t="shared" si="3005"/>
        <v>931202.4484</v>
      </c>
      <c r="EY177" s="144">
        <f t="shared" si="144"/>
        <v>2.834366703</v>
      </c>
      <c r="EZ177" s="145">
        <f t="shared" si="145"/>
        <v>3079213.865</v>
      </c>
      <c r="FA177" s="140">
        <f t="shared" si="146"/>
        <v>0.9447889011</v>
      </c>
      <c r="FB177" s="141">
        <f t="shared" si="147"/>
        <v>0.9447889011</v>
      </c>
      <c r="FC177" s="141">
        <f t="shared" si="148"/>
        <v>0.9447889011</v>
      </c>
      <c r="FD177" s="122">
        <f t="shared" si="149"/>
        <v>0.9447889011</v>
      </c>
      <c r="FE177" s="142">
        <f t="shared" si="150"/>
        <v>145.4833472</v>
      </c>
      <c r="FF177" s="130">
        <f t="shared" si="151"/>
        <v>145.4833472</v>
      </c>
      <c r="FG177" s="143">
        <f t="shared" si="152"/>
        <v>22.55186922</v>
      </c>
      <c r="FH177" s="143">
        <f t="shared" si="153"/>
        <v>31.19132352</v>
      </c>
      <c r="FI177" s="143">
        <f t="shared" si="154"/>
        <v>0.9447889011</v>
      </c>
      <c r="FJ177" s="124">
        <f t="shared" si="155"/>
        <v>38.49006973</v>
      </c>
      <c r="FK177" s="140">
        <f t="shared" si="156"/>
        <v>-6.283185307</v>
      </c>
      <c r="FL177" s="141">
        <f t="shared" si="157"/>
        <v>-6.283185307</v>
      </c>
      <c r="FM177" s="141">
        <f t="shared" si="158"/>
        <v>0</v>
      </c>
      <c r="FN177" s="122">
        <f t="shared" si="159"/>
        <v>0</v>
      </c>
      <c r="FO177" s="142">
        <f t="shared" si="160"/>
        <v>135.1852685</v>
      </c>
      <c r="FP177" s="130">
        <f t="shared" si="161"/>
        <v>135.1852685</v>
      </c>
      <c r="FQ177" s="143">
        <f t="shared" si="162"/>
        <v>-135.1852685</v>
      </c>
      <c r="FR177" s="143">
        <f t="shared" si="163"/>
        <v>0</v>
      </c>
      <c r="FS177" s="143">
        <f t="shared" si="164"/>
        <v>3.141592654</v>
      </c>
      <c r="FT177" s="124">
        <f t="shared" si="165"/>
        <v>135.1852685</v>
      </c>
      <c r="FU177" s="144">
        <f t="shared" si="166"/>
        <v>-13333.36921</v>
      </c>
      <c r="FV177" s="144">
        <f t="shared" si="167"/>
        <v>0</v>
      </c>
      <c r="FW177" s="144">
        <f t="shared" si="168"/>
        <v>-3.141592654</v>
      </c>
      <c r="FX177" s="145">
        <f t="shared" si="169"/>
        <v>13333.36921</v>
      </c>
      <c r="FY177" s="140">
        <f t="shared" si="170"/>
        <v>-3.141592654</v>
      </c>
      <c r="FZ177" s="140">
        <f t="shared" si="171"/>
        <v>-0.9447889011</v>
      </c>
      <c r="GA177" s="141">
        <f t="shared" si="172"/>
        <v>-4.086381555</v>
      </c>
      <c r="GB177" s="141">
        <f t="shared" si="173"/>
        <v>-4.086381555</v>
      </c>
      <c r="GC177" s="122">
        <f t="shared" si="174"/>
        <v>2.196803753</v>
      </c>
      <c r="GD177" s="142">
        <f t="shared" si="175"/>
        <v>13333.36921</v>
      </c>
      <c r="GE177" s="142">
        <f t="shared" si="176"/>
        <v>0.02598072716</v>
      </c>
      <c r="GF177" s="130">
        <f t="shared" si="177"/>
        <v>346.4106276</v>
      </c>
      <c r="GG177" s="143">
        <f t="shared" si="178"/>
        <v>-22.55186922</v>
      </c>
      <c r="GH177" s="143">
        <f t="shared" si="179"/>
        <v>31.19132352</v>
      </c>
      <c r="GI177" s="143">
        <f t="shared" si="180"/>
        <v>2.196803753</v>
      </c>
      <c r="GJ177" s="124">
        <f t="shared" si="181"/>
        <v>38.49006973</v>
      </c>
      <c r="GK177" s="146">
        <f t="shared" si="182"/>
        <v>-0.5</v>
      </c>
      <c r="GL177" s="127">
        <f t="shared" si="183"/>
        <v>-0.8660254038</v>
      </c>
      <c r="GM177" s="146">
        <f t="shared" si="184"/>
        <v>-2.094395102</v>
      </c>
      <c r="GN177" s="127">
        <f t="shared" si="185"/>
        <v>1</v>
      </c>
      <c r="GO177" s="147">
        <f t="shared" si="186"/>
        <v>-0.5</v>
      </c>
      <c r="GP177" s="128">
        <f t="shared" si="187"/>
        <v>0.8660254038</v>
      </c>
      <c r="GQ177" s="147">
        <f t="shared" si="188"/>
        <v>2.094395102</v>
      </c>
      <c r="GR177" s="128">
        <f t="shared" si="189"/>
        <v>1</v>
      </c>
      <c r="GS177" s="140">
        <f t="shared" si="190"/>
        <v>-2.094395102</v>
      </c>
      <c r="GT177" s="140">
        <f t="shared" si="191"/>
        <v>0.9447889011</v>
      </c>
      <c r="GU177" s="141">
        <f t="shared" si="192"/>
        <v>-1.149606201</v>
      </c>
      <c r="GV177" s="141">
        <f t="shared" si="193"/>
        <v>-1.149606201</v>
      </c>
      <c r="GW177" s="122">
        <f t="shared" si="194"/>
        <v>-1.149606201</v>
      </c>
      <c r="GX177" s="142">
        <f t="shared" si="195"/>
        <v>1</v>
      </c>
      <c r="GY177" s="142">
        <f t="shared" si="196"/>
        <v>38.49006973</v>
      </c>
      <c r="GZ177" s="130">
        <f t="shared" si="197"/>
        <v>38.49006973</v>
      </c>
      <c r="HA177" s="143">
        <f t="shared" si="198"/>
        <v>15.73654394</v>
      </c>
      <c r="HB177" s="143">
        <f t="shared" si="199"/>
        <v>-35.1261534</v>
      </c>
      <c r="HC177" s="143">
        <f t="shared" si="200"/>
        <v>-1.149606201</v>
      </c>
      <c r="HD177" s="124">
        <f t="shared" si="201"/>
        <v>38.49006973</v>
      </c>
      <c r="HE177" s="140">
        <f t="shared" si="202"/>
        <v>2.094395102</v>
      </c>
      <c r="HF177" s="140">
        <f t="shared" si="203"/>
        <v>2.196803753</v>
      </c>
      <c r="HG177" s="141">
        <f t="shared" si="204"/>
        <v>4.291198855</v>
      </c>
      <c r="HH177" s="141">
        <f t="shared" si="205"/>
        <v>4.291198855</v>
      </c>
      <c r="HI177" s="122">
        <f t="shared" si="206"/>
        <v>-1.991986452</v>
      </c>
      <c r="HJ177" s="142">
        <f t="shared" si="207"/>
        <v>1</v>
      </c>
      <c r="HK177" s="142">
        <f t="shared" si="208"/>
        <v>38.49006973</v>
      </c>
      <c r="HL177" s="130">
        <f t="shared" si="209"/>
        <v>38.49006973</v>
      </c>
      <c r="HM177" s="143">
        <f t="shared" si="210"/>
        <v>-15.73654394</v>
      </c>
      <c r="HN177" s="143">
        <f t="shared" si="211"/>
        <v>-35.1261534</v>
      </c>
      <c r="HO177" s="143">
        <f t="shared" si="212"/>
        <v>-1.991986452</v>
      </c>
      <c r="HP177" s="124">
        <f t="shared" si="213"/>
        <v>38.49006973</v>
      </c>
      <c r="HQ177" s="140">
        <f t="shared" si="214"/>
        <v>2.094395102</v>
      </c>
      <c r="HR177" s="140">
        <f t="shared" si="215"/>
        <v>0.9447889011</v>
      </c>
      <c r="HS177" s="141">
        <f t="shared" si="216"/>
        <v>3.039184003</v>
      </c>
      <c r="HT177" s="141">
        <f t="shared" si="217"/>
        <v>3.039184003</v>
      </c>
      <c r="HU177" s="122">
        <f t="shared" si="218"/>
        <v>3.039184003</v>
      </c>
      <c r="HV177" s="142">
        <f t="shared" si="219"/>
        <v>1</v>
      </c>
      <c r="HW177" s="142">
        <f t="shared" si="220"/>
        <v>38.49006973</v>
      </c>
      <c r="HX177" s="130">
        <f t="shared" si="221"/>
        <v>38.49006973</v>
      </c>
      <c r="HY177" s="143">
        <f t="shared" si="222"/>
        <v>-38.28841315</v>
      </c>
      <c r="HZ177" s="143">
        <f t="shared" si="223"/>
        <v>3.934829884</v>
      </c>
      <c r="IA177" s="143">
        <f t="shared" si="224"/>
        <v>3.039184003</v>
      </c>
      <c r="IB177" s="124">
        <f t="shared" si="225"/>
        <v>38.49006973</v>
      </c>
      <c r="IC177" s="140">
        <f t="shared" si="226"/>
        <v>-2.094395102</v>
      </c>
      <c r="ID177" s="140">
        <f t="shared" si="227"/>
        <v>2.196803753</v>
      </c>
      <c r="IE177" s="141">
        <f t="shared" si="228"/>
        <v>0.1024086501</v>
      </c>
      <c r="IF177" s="141">
        <f t="shared" si="229"/>
        <v>0.1024086501</v>
      </c>
      <c r="IG177" s="122">
        <f t="shared" si="230"/>
        <v>0.1024086501</v>
      </c>
      <c r="IH177" s="142">
        <f t="shared" si="231"/>
        <v>1</v>
      </c>
      <c r="II177" s="142">
        <f t="shared" si="232"/>
        <v>38.49006973</v>
      </c>
      <c r="IJ177" s="130">
        <f t="shared" si="233"/>
        <v>38.49006973</v>
      </c>
      <c r="IK177" s="143">
        <f t="shared" si="234"/>
        <v>38.28841315</v>
      </c>
      <c r="IL177" s="143">
        <f t="shared" si="235"/>
        <v>3.934829884</v>
      </c>
      <c r="IM177" s="143">
        <f t="shared" si="236"/>
        <v>0.1024086501</v>
      </c>
      <c r="IN177" s="124">
        <f t="shared" si="237"/>
        <v>38.49006973</v>
      </c>
    </row>
    <row r="178" ht="12.75" customHeight="1">
      <c r="A178" s="129">
        <f>'Cortez Cubic'!AP178</f>
        <v>-0.2187762226</v>
      </c>
      <c r="B178" s="129">
        <f>'Cortez Cubic'!AQ178</f>
        <v>8.214848909</v>
      </c>
      <c r="C178" s="129">
        <f>'Cortez Cubic'!AR178</f>
        <v>1411.058121</v>
      </c>
      <c r="D178" s="129">
        <f>'Cortez Cubic'!AS178</f>
        <v>-50787.61628</v>
      </c>
      <c r="E178" s="129">
        <f t="shared" ref="E178:H178" si="3006">0</f>
        <v>0</v>
      </c>
      <c r="F178" s="129">
        <f t="shared" si="3006"/>
        <v>0</v>
      </c>
      <c r="G178" s="129">
        <f t="shared" si="3006"/>
        <v>0</v>
      </c>
      <c r="H178" s="129">
        <f t="shared" si="3006"/>
        <v>0</v>
      </c>
      <c r="I178" s="110">
        <f>'Cortez Cubic'!I178</f>
        <v>45</v>
      </c>
      <c r="J178" s="130">
        <f t="shared" si="28"/>
        <v>35.61162</v>
      </c>
      <c r="K178" s="131">
        <f t="shared" si="29"/>
        <v>0</v>
      </c>
      <c r="L178" s="131">
        <f t="shared" si="30"/>
        <v>1</v>
      </c>
      <c r="M178" s="132">
        <f t="shared" si="31"/>
        <v>9.388380001</v>
      </c>
      <c r="N178" s="133">
        <f t="shared" si="32"/>
        <v>46.10185839</v>
      </c>
      <c r="O178" s="134">
        <f t="shared" si="33"/>
        <v>81.71347839</v>
      </c>
      <c r="P178" s="134">
        <f t="shared" si="34"/>
        <v>0</v>
      </c>
      <c r="Q178" s="135">
        <f t="shared" si="35"/>
        <v>35.61162</v>
      </c>
      <c r="R178" s="135">
        <f t="shared" si="36"/>
        <v>0</v>
      </c>
      <c r="S178" s="136">
        <f t="shared" si="37"/>
        <v>-79.77600456</v>
      </c>
      <c r="T178" s="136">
        <f t="shared" si="38"/>
        <v>0</v>
      </c>
      <c r="U178" s="137">
        <f t="shared" ref="U178:X178" si="3007">ATAN2(A178,E178)</f>
        <v>3.141592654</v>
      </c>
      <c r="V178" s="137">
        <f t="shared" si="3007"/>
        <v>0</v>
      </c>
      <c r="W178" s="137">
        <f t="shared" si="3007"/>
        <v>0</v>
      </c>
      <c r="X178" s="137">
        <f t="shared" si="3007"/>
        <v>3.141592654</v>
      </c>
      <c r="Y178" s="137">
        <f t="shared" ref="Y178:AB178" si="3008">SQRT(POWER(A178,2)+POWER(E178,2))</f>
        <v>0.2187762226</v>
      </c>
      <c r="Z178" s="137">
        <f t="shared" si="3008"/>
        <v>8.214848909</v>
      </c>
      <c r="AA178" s="137">
        <f t="shared" si="3008"/>
        <v>1411.058121</v>
      </c>
      <c r="AB178" s="137">
        <f t="shared" si="3008"/>
        <v>50787.61628</v>
      </c>
      <c r="AC178" s="138">
        <f t="shared" ref="AC178:AF178" si="3009">U178-$U178</f>
        <v>0</v>
      </c>
      <c r="AD178" s="138">
        <f t="shared" si="3009"/>
        <v>-3.141592654</v>
      </c>
      <c r="AE178" s="138">
        <f t="shared" si="3009"/>
        <v>-3.141592654</v>
      </c>
      <c r="AF178" s="138">
        <f t="shared" si="3009"/>
        <v>0</v>
      </c>
      <c r="AG178" s="138">
        <f t="shared" ref="AG178:AJ178" si="3010">Y178/$Y178</f>
        <v>1</v>
      </c>
      <c r="AH178" s="138">
        <f t="shared" si="3010"/>
        <v>37.54909383</v>
      </c>
      <c r="AI178" s="138">
        <f t="shared" si="3010"/>
        <v>6449.778243</v>
      </c>
      <c r="AJ178" s="138">
        <f t="shared" si="3010"/>
        <v>232144.1319</v>
      </c>
      <c r="AK178" s="139">
        <f t="shared" ref="AK178:AN178" si="3011">AG178*COS(AC178)</f>
        <v>1</v>
      </c>
      <c r="AL178" s="139">
        <f t="shared" si="3011"/>
        <v>-37.54909383</v>
      </c>
      <c r="AM178" s="139">
        <f t="shared" si="3011"/>
        <v>-6449.778243</v>
      </c>
      <c r="AN178" s="139">
        <f t="shared" si="3011"/>
        <v>232144.1319</v>
      </c>
      <c r="AO178" s="129">
        <f t="shared" ref="AO178:AR178" si="3012">AG178*SIN(AC178)</f>
        <v>0</v>
      </c>
      <c r="AP178" s="129">
        <f t="shared" si="3012"/>
        <v>0</v>
      </c>
      <c r="AQ178" s="129">
        <f t="shared" si="3012"/>
        <v>0</v>
      </c>
      <c r="AR178" s="129">
        <f t="shared" si="3012"/>
        <v>0</v>
      </c>
      <c r="AS178" s="140">
        <f t="shared" si="45"/>
        <v>-9.424777961</v>
      </c>
      <c r="AT178" s="141">
        <f t="shared" si="46"/>
        <v>-9.424777961</v>
      </c>
      <c r="AU178" s="141">
        <f t="shared" si="47"/>
        <v>-3.141592654</v>
      </c>
      <c r="AV178" s="122">
        <f t="shared" si="48"/>
        <v>3.141592654</v>
      </c>
      <c r="AW178" s="142">
        <f t="shared" si="49"/>
        <v>52941.76084</v>
      </c>
      <c r="AX178" s="130">
        <f t="shared" si="50"/>
        <v>52941.76084</v>
      </c>
      <c r="AY178" s="143">
        <f t="shared" si="51"/>
        <v>105883.5217</v>
      </c>
      <c r="AZ178" s="143">
        <f t="shared" si="52"/>
        <v>0</v>
      </c>
      <c r="BA178" s="143">
        <f t="shared" si="53"/>
        <v>0</v>
      </c>
      <c r="BB178" s="124">
        <f t="shared" si="54"/>
        <v>105883.5217</v>
      </c>
      <c r="BC178" s="140">
        <f t="shared" ref="BC178:BD178" si="3013">BC$2*AD178</f>
        <v>-3.141592654</v>
      </c>
      <c r="BD178" s="140">
        <f t="shared" si="3013"/>
        <v>-3.141592654</v>
      </c>
      <c r="BE178" s="141">
        <f t="shared" si="56"/>
        <v>-6.283185307</v>
      </c>
      <c r="BF178" s="141">
        <f t="shared" si="57"/>
        <v>0</v>
      </c>
      <c r="BG178" s="122">
        <f t="shared" si="58"/>
        <v>0</v>
      </c>
      <c r="BH178" s="142">
        <f t="shared" ref="BH178:BI178" si="3014">POWER(AH178,BH$2)</f>
        <v>37.54909383</v>
      </c>
      <c r="BI178" s="142">
        <f t="shared" si="3014"/>
        <v>6449.778243</v>
      </c>
      <c r="BJ178" s="130">
        <f t="shared" si="60"/>
        <v>242183.3284</v>
      </c>
      <c r="BK178" s="143">
        <f t="shared" si="61"/>
        <v>2179649.956</v>
      </c>
      <c r="BL178" s="143">
        <f t="shared" si="62"/>
        <v>0</v>
      </c>
      <c r="BM178" s="143">
        <f t="shared" si="63"/>
        <v>0</v>
      </c>
      <c r="BN178" s="124">
        <f t="shared" si="64"/>
        <v>2179649.956</v>
      </c>
      <c r="BO178" s="140">
        <f t="shared" si="65"/>
        <v>0</v>
      </c>
      <c r="BP178" s="141">
        <f t="shared" si="66"/>
        <v>0</v>
      </c>
      <c r="BQ178" s="141">
        <f t="shared" si="67"/>
        <v>0</v>
      </c>
      <c r="BR178" s="122">
        <f t="shared" si="68"/>
        <v>0</v>
      </c>
      <c r="BS178" s="142">
        <f t="shared" si="69"/>
        <v>232144.1319</v>
      </c>
      <c r="BT178" s="130">
        <f t="shared" si="70"/>
        <v>232144.1319</v>
      </c>
      <c r="BU178" s="143">
        <f t="shared" si="71"/>
        <v>-6267891.562</v>
      </c>
      <c r="BV178" s="143">
        <f t="shared" si="72"/>
        <v>0</v>
      </c>
      <c r="BW178" s="143">
        <f t="shared" si="73"/>
        <v>3.141592654</v>
      </c>
      <c r="BX178" s="124">
        <f t="shared" si="74"/>
        <v>6267891.562</v>
      </c>
      <c r="BY178" s="144">
        <f t="shared" ref="BY178:BZ178" si="3015">AY178+BK178+BU178</f>
        <v>-3982358.085</v>
      </c>
      <c r="BZ178" s="144">
        <f t="shared" si="3015"/>
        <v>0</v>
      </c>
      <c r="CA178" s="144">
        <f t="shared" si="76"/>
        <v>-3.141592654</v>
      </c>
      <c r="CB178" s="145">
        <f t="shared" si="77"/>
        <v>3982358.085</v>
      </c>
      <c r="CC178" s="140">
        <f t="shared" ref="CC178:CD178" si="3016">CC$2*AD178</f>
        <v>-6.283185307</v>
      </c>
      <c r="CD178" s="140">
        <f t="shared" si="3016"/>
        <v>-6.283185307</v>
      </c>
      <c r="CE178" s="141">
        <f t="shared" si="79"/>
        <v>-12.56637061</v>
      </c>
      <c r="CF178" s="141">
        <f t="shared" si="80"/>
        <v>0</v>
      </c>
      <c r="CG178" s="122">
        <f t="shared" si="81"/>
        <v>0</v>
      </c>
      <c r="CH178" s="142">
        <f t="shared" ref="CH178:CI178" si="3017">POWER(AH178,CH$2)</f>
        <v>1409.934447</v>
      </c>
      <c r="CI178" s="142">
        <f t="shared" si="3017"/>
        <v>41599639.39</v>
      </c>
      <c r="CJ178" s="130">
        <f t="shared" si="83"/>
        <v>58652764560</v>
      </c>
      <c r="CK178" s="143">
        <f t="shared" si="84"/>
        <v>-58652764560</v>
      </c>
      <c r="CL178" s="143">
        <f t="shared" si="85"/>
        <v>0</v>
      </c>
      <c r="CM178" s="143">
        <f t="shared" si="86"/>
        <v>3.141592654</v>
      </c>
      <c r="CN178" s="124">
        <f t="shared" si="87"/>
        <v>58652764560</v>
      </c>
      <c r="CO178" s="140">
        <f t="shared" si="88"/>
        <v>-9.424777961</v>
      </c>
      <c r="CP178" s="141">
        <f t="shared" si="89"/>
        <v>-9.424777961</v>
      </c>
      <c r="CQ178" s="141">
        <f t="shared" si="90"/>
        <v>-3.141592654</v>
      </c>
      <c r="CR178" s="122">
        <f t="shared" si="91"/>
        <v>3.141592654</v>
      </c>
      <c r="CS178" s="142">
        <f t="shared" si="92"/>
        <v>268308449061</v>
      </c>
      <c r="CT178" s="130">
        <f t="shared" si="93"/>
        <v>268308449061</v>
      </c>
      <c r="CU178" s="143">
        <f t="shared" si="94"/>
        <v>-1073233796246</v>
      </c>
      <c r="CV178" s="143">
        <f t="shared" si="95"/>
        <v>0.0001314332333</v>
      </c>
      <c r="CW178" s="143">
        <f t="shared" si="96"/>
        <v>3.141592654</v>
      </c>
      <c r="CX178" s="124">
        <f t="shared" si="97"/>
        <v>1073233796246</v>
      </c>
      <c r="CY178" s="140">
        <f t="shared" si="98"/>
        <v>-9.424777961</v>
      </c>
      <c r="CZ178" s="140">
        <f t="shared" si="99"/>
        <v>0</v>
      </c>
      <c r="DA178" s="141">
        <f t="shared" si="100"/>
        <v>-9.424777961</v>
      </c>
      <c r="DB178" s="141">
        <f t="shared" si="101"/>
        <v>-3.141592654</v>
      </c>
      <c r="DC178" s="122">
        <f t="shared" si="102"/>
        <v>3.141592654</v>
      </c>
      <c r="DD178" s="142">
        <f t="shared" si="103"/>
        <v>52941.76084</v>
      </c>
      <c r="DE178" s="142">
        <f t="shared" si="104"/>
        <v>232144.1319</v>
      </c>
      <c r="DF178" s="130">
        <f t="shared" si="105"/>
        <v>12290119113</v>
      </c>
      <c r="DG178" s="143">
        <f t="shared" si="106"/>
        <v>-49160476452</v>
      </c>
      <c r="DH178" s="143">
        <f t="shared" si="107"/>
        <v>0.000006020422013</v>
      </c>
      <c r="DI178" s="143">
        <f t="shared" si="108"/>
        <v>3.141592654</v>
      </c>
      <c r="DJ178" s="124">
        <f t="shared" si="109"/>
        <v>49160476452</v>
      </c>
      <c r="DK178" s="140">
        <f t="shared" ref="DK178:DM178" si="3018">DK$2*AD178</f>
        <v>-3.141592654</v>
      </c>
      <c r="DL178" s="140">
        <f t="shared" si="3018"/>
        <v>-3.141592654</v>
      </c>
      <c r="DM178" s="140">
        <f t="shared" si="3018"/>
        <v>0</v>
      </c>
      <c r="DN178" s="141">
        <f t="shared" si="111"/>
        <v>-6.283185307</v>
      </c>
      <c r="DO178" s="141">
        <f t="shared" si="112"/>
        <v>0</v>
      </c>
      <c r="DP178" s="122">
        <f t="shared" si="113"/>
        <v>0</v>
      </c>
      <c r="DQ178" s="142">
        <f t="shared" ref="DQ178:DS178" si="3019">POWER(AH178,DQ$2)</f>
        <v>37.54909383</v>
      </c>
      <c r="DR178" s="142">
        <f t="shared" si="3019"/>
        <v>6449.778243</v>
      </c>
      <c r="DS178" s="142">
        <f t="shared" si="3019"/>
        <v>232144.1319</v>
      </c>
      <c r="DT178" s="130">
        <f t="shared" si="115"/>
        <v>56221438541</v>
      </c>
      <c r="DU178" s="143">
        <f t="shared" si="116"/>
        <v>-1011985893737</v>
      </c>
      <c r="DV178" s="143">
        <f t="shared" si="117"/>
        <v>0</v>
      </c>
      <c r="DW178" s="143">
        <f t="shared" si="118"/>
        <v>3.141592654</v>
      </c>
      <c r="DX178" s="124">
        <f t="shared" si="119"/>
        <v>1011985893737</v>
      </c>
      <c r="DY178" s="140">
        <f t="shared" si="120"/>
        <v>0</v>
      </c>
      <c r="DZ178" s="141">
        <f t="shared" si="121"/>
        <v>0</v>
      </c>
      <c r="EA178" s="141">
        <f t="shared" si="122"/>
        <v>0</v>
      </c>
      <c r="EB178" s="122">
        <f t="shared" si="123"/>
        <v>0</v>
      </c>
      <c r="EC178" s="142">
        <f t="shared" si="124"/>
        <v>53890897988</v>
      </c>
      <c r="ED178" s="130">
        <f t="shared" si="125"/>
        <v>53890897988</v>
      </c>
      <c r="EE178" s="143">
        <f t="shared" si="126"/>
        <v>1455054245666</v>
      </c>
      <c r="EF178" s="143">
        <f t="shared" si="127"/>
        <v>0</v>
      </c>
      <c r="EG178" s="143">
        <f t="shared" si="128"/>
        <v>0</v>
      </c>
      <c r="EH178" s="124">
        <f t="shared" si="129"/>
        <v>1455054245666</v>
      </c>
      <c r="EI178" s="144">
        <f t="shared" ref="EI178:EJ178" si="3020">CK178+CU178+DG178+DU178+EE178</f>
        <v>-737978685330</v>
      </c>
      <c r="EJ178" s="144">
        <f t="shared" si="3020"/>
        <v>0.0001374536553</v>
      </c>
      <c r="EK178" s="144">
        <f t="shared" si="131"/>
        <v>3.141592654</v>
      </c>
      <c r="EL178" s="145">
        <f t="shared" si="132"/>
        <v>737978685330</v>
      </c>
      <c r="EM178" s="140">
        <f t="shared" si="133"/>
        <v>1.570796327</v>
      </c>
      <c r="EN178" s="141">
        <f t="shared" si="134"/>
        <v>1.570796327</v>
      </c>
      <c r="EO178" s="141">
        <f t="shared" si="135"/>
        <v>1.570796327</v>
      </c>
      <c r="EP178" s="122">
        <f t="shared" si="136"/>
        <v>1.570796327</v>
      </c>
      <c r="EQ178" s="142">
        <f t="shared" si="137"/>
        <v>859056.858</v>
      </c>
      <c r="ER178" s="130">
        <f t="shared" si="138"/>
        <v>859056.858</v>
      </c>
      <c r="ES178" s="143">
        <f t="shared" si="139"/>
        <v>0.0000000002733283297</v>
      </c>
      <c r="ET178" s="143">
        <f t="shared" si="140"/>
        <v>4463790.374</v>
      </c>
      <c r="EU178" s="143">
        <f t="shared" si="141"/>
        <v>1.570796327</v>
      </c>
      <c r="EV178" s="124">
        <f t="shared" si="142"/>
        <v>4463790.374</v>
      </c>
      <c r="EW178" s="144">
        <f t="shared" ref="EW178:EX178" si="3021">BY178+ES178</f>
        <v>-3982358.085</v>
      </c>
      <c r="EX178" s="144">
        <f t="shared" si="3021"/>
        <v>4463790.374</v>
      </c>
      <c r="EY178" s="144">
        <f t="shared" si="144"/>
        <v>2.299255885</v>
      </c>
      <c r="EZ178" s="145">
        <f t="shared" si="145"/>
        <v>5982023.104</v>
      </c>
      <c r="FA178" s="140">
        <f t="shared" si="146"/>
        <v>0.7664186285</v>
      </c>
      <c r="FB178" s="141">
        <f t="shared" si="147"/>
        <v>0.7664186285</v>
      </c>
      <c r="FC178" s="141">
        <f t="shared" si="148"/>
        <v>0.7664186285</v>
      </c>
      <c r="FD178" s="122">
        <f t="shared" si="149"/>
        <v>0.7664186285</v>
      </c>
      <c r="FE178" s="142">
        <f t="shared" si="150"/>
        <v>181.5303989</v>
      </c>
      <c r="FF178" s="130">
        <f t="shared" si="151"/>
        <v>181.5303989</v>
      </c>
      <c r="FG178" s="143">
        <f t="shared" si="152"/>
        <v>34.59855689</v>
      </c>
      <c r="FH178" s="143">
        <f t="shared" si="153"/>
        <v>33.30953805</v>
      </c>
      <c r="FI178" s="143">
        <f t="shared" si="154"/>
        <v>0.7664186285</v>
      </c>
      <c r="FJ178" s="124">
        <f t="shared" si="155"/>
        <v>48.02692437</v>
      </c>
      <c r="FK178" s="140">
        <f t="shared" si="156"/>
        <v>-6.283185307</v>
      </c>
      <c r="FL178" s="141">
        <f t="shared" si="157"/>
        <v>-6.283185307</v>
      </c>
      <c r="FM178" s="141">
        <f t="shared" si="158"/>
        <v>0</v>
      </c>
      <c r="FN178" s="122">
        <f t="shared" si="159"/>
        <v>0</v>
      </c>
      <c r="FO178" s="142">
        <f t="shared" si="160"/>
        <v>1409.934447</v>
      </c>
      <c r="FP178" s="130">
        <f t="shared" si="161"/>
        <v>1409.934447</v>
      </c>
      <c r="FQ178" s="143">
        <f t="shared" si="162"/>
        <v>-1409.934447</v>
      </c>
      <c r="FR178" s="143">
        <f t="shared" si="163"/>
        <v>0</v>
      </c>
      <c r="FS178" s="143">
        <f t="shared" si="164"/>
        <v>3.141592654</v>
      </c>
      <c r="FT178" s="124">
        <f t="shared" si="165"/>
        <v>1409.934447</v>
      </c>
      <c r="FU178" s="144">
        <f t="shared" si="166"/>
        <v>-20759.26918</v>
      </c>
      <c r="FV178" s="144">
        <f t="shared" si="167"/>
        <v>0</v>
      </c>
      <c r="FW178" s="144">
        <f t="shared" si="168"/>
        <v>-3.141592654</v>
      </c>
      <c r="FX178" s="145">
        <f t="shared" si="169"/>
        <v>20759.26918</v>
      </c>
      <c r="FY178" s="140">
        <f t="shared" si="170"/>
        <v>-3.141592654</v>
      </c>
      <c r="FZ178" s="140">
        <f t="shared" si="171"/>
        <v>-0.7664186285</v>
      </c>
      <c r="GA178" s="141">
        <f t="shared" si="172"/>
        <v>-3.908011282</v>
      </c>
      <c r="GB178" s="141">
        <f t="shared" si="173"/>
        <v>-3.908011282</v>
      </c>
      <c r="GC178" s="122">
        <f t="shared" si="174"/>
        <v>2.375174025</v>
      </c>
      <c r="GD178" s="142">
        <f t="shared" si="175"/>
        <v>20759.26918</v>
      </c>
      <c r="GE178" s="142">
        <f t="shared" si="176"/>
        <v>0.02082165396</v>
      </c>
      <c r="GF178" s="130">
        <f t="shared" si="177"/>
        <v>432.2423193</v>
      </c>
      <c r="GG178" s="143">
        <f t="shared" si="178"/>
        <v>-34.59855689</v>
      </c>
      <c r="GH178" s="143">
        <f t="shared" si="179"/>
        <v>33.30953805</v>
      </c>
      <c r="GI178" s="143">
        <f t="shared" si="180"/>
        <v>2.375174025</v>
      </c>
      <c r="GJ178" s="124">
        <f t="shared" si="181"/>
        <v>48.02692437</v>
      </c>
      <c r="GK178" s="146">
        <f t="shared" si="182"/>
        <v>-0.5</v>
      </c>
      <c r="GL178" s="127">
        <f t="shared" si="183"/>
        <v>-0.8660254038</v>
      </c>
      <c r="GM178" s="146">
        <f t="shared" si="184"/>
        <v>-2.094395102</v>
      </c>
      <c r="GN178" s="127">
        <f t="shared" si="185"/>
        <v>1</v>
      </c>
      <c r="GO178" s="147">
        <f t="shared" si="186"/>
        <v>-0.5</v>
      </c>
      <c r="GP178" s="128">
        <f t="shared" si="187"/>
        <v>0.8660254038</v>
      </c>
      <c r="GQ178" s="147">
        <f t="shared" si="188"/>
        <v>2.094395102</v>
      </c>
      <c r="GR178" s="128">
        <f t="shared" si="189"/>
        <v>1</v>
      </c>
      <c r="GS178" s="140">
        <f t="shared" si="190"/>
        <v>-2.094395102</v>
      </c>
      <c r="GT178" s="140">
        <f t="shared" si="191"/>
        <v>0.7664186285</v>
      </c>
      <c r="GU178" s="141">
        <f t="shared" si="192"/>
        <v>-1.327976474</v>
      </c>
      <c r="GV178" s="141">
        <f t="shared" si="193"/>
        <v>-1.327976474</v>
      </c>
      <c r="GW178" s="122">
        <f t="shared" si="194"/>
        <v>-1.327976474</v>
      </c>
      <c r="GX178" s="142">
        <f t="shared" si="195"/>
        <v>1</v>
      </c>
      <c r="GY178" s="142">
        <f t="shared" si="196"/>
        <v>48.02692437</v>
      </c>
      <c r="GZ178" s="130">
        <f t="shared" si="197"/>
        <v>48.02692437</v>
      </c>
      <c r="HA178" s="143">
        <f t="shared" si="198"/>
        <v>11.5476277</v>
      </c>
      <c r="HB178" s="143">
        <f t="shared" si="199"/>
        <v>-46.61799823</v>
      </c>
      <c r="HC178" s="143">
        <f t="shared" si="200"/>
        <v>-1.327976474</v>
      </c>
      <c r="HD178" s="124">
        <f t="shared" si="201"/>
        <v>48.02692437</v>
      </c>
      <c r="HE178" s="140">
        <f t="shared" si="202"/>
        <v>2.094395102</v>
      </c>
      <c r="HF178" s="140">
        <f t="shared" si="203"/>
        <v>2.375174025</v>
      </c>
      <c r="HG178" s="141">
        <f t="shared" si="204"/>
        <v>4.469569127</v>
      </c>
      <c r="HH178" s="141">
        <f t="shared" si="205"/>
        <v>4.469569127</v>
      </c>
      <c r="HI178" s="122">
        <f t="shared" si="206"/>
        <v>-1.81361618</v>
      </c>
      <c r="HJ178" s="142">
        <f t="shared" si="207"/>
        <v>1</v>
      </c>
      <c r="HK178" s="142">
        <f t="shared" si="208"/>
        <v>48.02692437</v>
      </c>
      <c r="HL178" s="130">
        <f t="shared" si="209"/>
        <v>48.02692437</v>
      </c>
      <c r="HM178" s="143">
        <f t="shared" si="210"/>
        <v>-11.5476277</v>
      </c>
      <c r="HN178" s="143">
        <f t="shared" si="211"/>
        <v>-46.61799823</v>
      </c>
      <c r="HO178" s="143">
        <f t="shared" si="212"/>
        <v>-1.81361618</v>
      </c>
      <c r="HP178" s="124">
        <f t="shared" si="213"/>
        <v>48.02692437</v>
      </c>
      <c r="HQ178" s="140">
        <f t="shared" si="214"/>
        <v>2.094395102</v>
      </c>
      <c r="HR178" s="140">
        <f t="shared" si="215"/>
        <v>0.7664186285</v>
      </c>
      <c r="HS178" s="141">
        <f t="shared" si="216"/>
        <v>2.860813731</v>
      </c>
      <c r="HT178" s="141">
        <f t="shared" si="217"/>
        <v>2.860813731</v>
      </c>
      <c r="HU178" s="122">
        <f t="shared" si="218"/>
        <v>2.860813731</v>
      </c>
      <c r="HV178" s="142">
        <f t="shared" si="219"/>
        <v>1</v>
      </c>
      <c r="HW178" s="142">
        <f t="shared" si="220"/>
        <v>48.02692437</v>
      </c>
      <c r="HX178" s="130">
        <f t="shared" si="221"/>
        <v>48.02692437</v>
      </c>
      <c r="HY178" s="143">
        <f t="shared" si="222"/>
        <v>-46.14618459</v>
      </c>
      <c r="HZ178" s="143">
        <f t="shared" si="223"/>
        <v>13.30846018</v>
      </c>
      <c r="IA178" s="143">
        <f t="shared" si="224"/>
        <v>2.860813731</v>
      </c>
      <c r="IB178" s="124">
        <f t="shared" si="225"/>
        <v>48.02692437</v>
      </c>
      <c r="IC178" s="140">
        <f t="shared" si="226"/>
        <v>-2.094395102</v>
      </c>
      <c r="ID178" s="140">
        <f t="shared" si="227"/>
        <v>2.375174025</v>
      </c>
      <c r="IE178" s="141">
        <f t="shared" si="228"/>
        <v>0.2807789227</v>
      </c>
      <c r="IF178" s="141">
        <f t="shared" si="229"/>
        <v>0.2807789227</v>
      </c>
      <c r="IG178" s="122">
        <f t="shared" si="230"/>
        <v>0.2807789227</v>
      </c>
      <c r="IH178" s="142">
        <f t="shared" si="231"/>
        <v>1</v>
      </c>
      <c r="II178" s="142">
        <f t="shared" si="232"/>
        <v>48.02692437</v>
      </c>
      <c r="IJ178" s="130">
        <f t="shared" si="233"/>
        <v>48.02692437</v>
      </c>
      <c r="IK178" s="143">
        <f t="shared" si="234"/>
        <v>46.14618459</v>
      </c>
      <c r="IL178" s="143">
        <f t="shared" si="235"/>
        <v>13.30846018</v>
      </c>
      <c r="IM178" s="143">
        <f t="shared" si="236"/>
        <v>0.2807789227</v>
      </c>
      <c r="IN178" s="124">
        <f t="shared" si="237"/>
        <v>48.02692437</v>
      </c>
    </row>
    <row r="179" ht="12.75" customHeight="1">
      <c r="A179" s="129">
        <f>'Cortez Cubic'!AP179</f>
        <v>-0.2187762226</v>
      </c>
      <c r="B179" s="129">
        <f>'Cortez Cubic'!AQ179</f>
        <v>4.311033708</v>
      </c>
      <c r="C179" s="129">
        <f>'Cortez Cubic'!AR179</f>
        <v>2139.440978</v>
      </c>
      <c r="D179" s="129">
        <f>'Cortez Cubic'!AS179</f>
        <v>-96022.60699</v>
      </c>
      <c r="E179" s="129">
        <f t="shared" ref="E179:H179" si="3022">0</f>
        <v>0</v>
      </c>
      <c r="F179" s="129">
        <f t="shared" si="3022"/>
        <v>0</v>
      </c>
      <c r="G179" s="129">
        <f t="shared" si="3022"/>
        <v>0</v>
      </c>
      <c r="H179" s="129">
        <f t="shared" si="3022"/>
        <v>0</v>
      </c>
      <c r="I179" s="110">
        <f>'Cortez Cubic'!I179</f>
        <v>79</v>
      </c>
      <c r="J179" s="130">
        <f t="shared" si="28"/>
        <v>69.61055082</v>
      </c>
      <c r="K179" s="131">
        <f t="shared" si="29"/>
        <v>1</v>
      </c>
      <c r="L179" s="131">
        <f t="shared" si="30"/>
        <v>0</v>
      </c>
      <c r="M179" s="132">
        <f t="shared" si="31"/>
        <v>9.389449185</v>
      </c>
      <c r="N179" s="133">
        <f t="shared" si="32"/>
        <v>11.32964515</v>
      </c>
      <c r="O179" s="134">
        <f t="shared" si="33"/>
        <v>69.61055082</v>
      </c>
      <c r="P179" s="134">
        <f t="shared" si="34"/>
        <v>0</v>
      </c>
      <c r="Q179" s="135">
        <f t="shared" si="35"/>
        <v>58.28090567</v>
      </c>
      <c r="R179" s="135">
        <f t="shared" si="36"/>
        <v>0</v>
      </c>
      <c r="S179" s="136">
        <f t="shared" si="37"/>
        <v>-108.186236</v>
      </c>
      <c r="T179" s="136">
        <f t="shared" si="38"/>
        <v>0</v>
      </c>
      <c r="U179" s="137">
        <f t="shared" ref="U179:X179" si="3023">ATAN2(A179,E179)</f>
        <v>3.141592654</v>
      </c>
      <c r="V179" s="137">
        <f t="shared" si="3023"/>
        <v>0</v>
      </c>
      <c r="W179" s="137">
        <f t="shared" si="3023"/>
        <v>0</v>
      </c>
      <c r="X179" s="137">
        <f t="shared" si="3023"/>
        <v>3.141592654</v>
      </c>
      <c r="Y179" s="137">
        <f t="shared" ref="Y179:AB179" si="3024">SQRT(POWER(A179,2)+POWER(E179,2))</f>
        <v>0.2187762226</v>
      </c>
      <c r="Z179" s="137">
        <f t="shared" si="3024"/>
        <v>4.311033708</v>
      </c>
      <c r="AA179" s="137">
        <f t="shared" si="3024"/>
        <v>2139.440978</v>
      </c>
      <c r="AB179" s="137">
        <f t="shared" si="3024"/>
        <v>96022.60699</v>
      </c>
      <c r="AC179" s="138">
        <f t="shared" ref="AC179:AF179" si="3025">U179-$U179</f>
        <v>0</v>
      </c>
      <c r="AD179" s="138">
        <f t="shared" si="3025"/>
        <v>-3.141592654</v>
      </c>
      <c r="AE179" s="138">
        <f t="shared" si="3025"/>
        <v>-3.141592654</v>
      </c>
      <c r="AF179" s="138">
        <f t="shared" si="3025"/>
        <v>0</v>
      </c>
      <c r="AG179" s="138">
        <f t="shared" ref="AG179:AJ179" si="3026">Y179/$Y179</f>
        <v>1</v>
      </c>
      <c r="AH179" s="138">
        <f t="shared" si="3026"/>
        <v>19.70522051</v>
      </c>
      <c r="AI179" s="138">
        <f t="shared" si="3026"/>
        <v>9779.129345</v>
      </c>
      <c r="AJ179" s="138">
        <f t="shared" si="3026"/>
        <v>438907.8751</v>
      </c>
      <c r="AK179" s="139">
        <f t="shared" ref="AK179:AN179" si="3027">AG179*COS(AC179)</f>
        <v>1</v>
      </c>
      <c r="AL179" s="139">
        <f t="shared" si="3027"/>
        <v>-19.70522051</v>
      </c>
      <c r="AM179" s="139">
        <f t="shared" si="3027"/>
        <v>-9779.129345</v>
      </c>
      <c r="AN179" s="139">
        <f t="shared" si="3027"/>
        <v>438907.8751</v>
      </c>
      <c r="AO179" s="129">
        <f t="shared" ref="AO179:AR179" si="3028">AG179*SIN(AC179)</f>
        <v>0</v>
      </c>
      <c r="AP179" s="129">
        <f t="shared" si="3028"/>
        <v>0</v>
      </c>
      <c r="AQ179" s="129">
        <f t="shared" si="3028"/>
        <v>0</v>
      </c>
      <c r="AR179" s="129">
        <f t="shared" si="3028"/>
        <v>0</v>
      </c>
      <c r="AS179" s="140">
        <f t="shared" si="45"/>
        <v>-9.424777961</v>
      </c>
      <c r="AT179" s="141">
        <f t="shared" si="46"/>
        <v>-9.424777961</v>
      </c>
      <c r="AU179" s="141">
        <f t="shared" si="47"/>
        <v>-3.141592654</v>
      </c>
      <c r="AV179" s="122">
        <f t="shared" si="48"/>
        <v>3.141592654</v>
      </c>
      <c r="AW179" s="142">
        <f t="shared" si="49"/>
        <v>7651.452692</v>
      </c>
      <c r="AX179" s="130">
        <f t="shared" si="50"/>
        <v>7651.452692</v>
      </c>
      <c r="AY179" s="143">
        <f t="shared" si="51"/>
        <v>15302.90538</v>
      </c>
      <c r="AZ179" s="143">
        <f t="shared" si="52"/>
        <v>0</v>
      </c>
      <c r="BA179" s="143">
        <f t="shared" si="53"/>
        <v>0</v>
      </c>
      <c r="BB179" s="124">
        <f t="shared" si="54"/>
        <v>15302.90538</v>
      </c>
      <c r="BC179" s="140">
        <f t="shared" ref="BC179:BD179" si="3029">BC$2*AD179</f>
        <v>-3.141592654</v>
      </c>
      <c r="BD179" s="140">
        <f t="shared" si="3029"/>
        <v>-3.141592654</v>
      </c>
      <c r="BE179" s="141">
        <f t="shared" si="56"/>
        <v>-6.283185307</v>
      </c>
      <c r="BF179" s="141">
        <f t="shared" si="57"/>
        <v>0</v>
      </c>
      <c r="BG179" s="122">
        <f t="shared" si="58"/>
        <v>0</v>
      </c>
      <c r="BH179" s="142">
        <f t="shared" ref="BH179:BI179" si="3030">POWER(AH179,BH$2)</f>
        <v>19.70522051</v>
      </c>
      <c r="BI179" s="142">
        <f t="shared" si="3030"/>
        <v>9779.129345</v>
      </c>
      <c r="BJ179" s="130">
        <f t="shared" si="60"/>
        <v>192699.9001</v>
      </c>
      <c r="BK179" s="143">
        <f t="shared" si="61"/>
        <v>1734299.101</v>
      </c>
      <c r="BL179" s="143">
        <f t="shared" si="62"/>
        <v>0</v>
      </c>
      <c r="BM179" s="143">
        <f t="shared" si="63"/>
        <v>0</v>
      </c>
      <c r="BN179" s="124">
        <f t="shared" si="64"/>
        <v>1734299.101</v>
      </c>
      <c r="BO179" s="140">
        <f t="shared" si="65"/>
        <v>0</v>
      </c>
      <c r="BP179" s="141">
        <f t="shared" si="66"/>
        <v>0</v>
      </c>
      <c r="BQ179" s="141">
        <f t="shared" si="67"/>
        <v>0</v>
      </c>
      <c r="BR179" s="122">
        <f t="shared" si="68"/>
        <v>0</v>
      </c>
      <c r="BS179" s="142">
        <f t="shared" si="69"/>
        <v>438907.8751</v>
      </c>
      <c r="BT179" s="130">
        <f t="shared" si="70"/>
        <v>438907.8751</v>
      </c>
      <c r="BU179" s="143">
        <f t="shared" si="71"/>
        <v>-11850512.63</v>
      </c>
      <c r="BV179" s="143">
        <f t="shared" si="72"/>
        <v>0</v>
      </c>
      <c r="BW179" s="143">
        <f t="shared" si="73"/>
        <v>3.141592654</v>
      </c>
      <c r="BX179" s="124">
        <f t="shared" si="74"/>
        <v>11850512.63</v>
      </c>
      <c r="BY179" s="144">
        <f t="shared" ref="BY179:BZ179" si="3031">AY179+BK179+BU179</f>
        <v>-10100910.62</v>
      </c>
      <c r="BZ179" s="144">
        <f t="shared" si="3031"/>
        <v>0</v>
      </c>
      <c r="CA179" s="144">
        <f t="shared" si="76"/>
        <v>-3.141592654</v>
      </c>
      <c r="CB179" s="145">
        <f t="shared" si="77"/>
        <v>10100910.62</v>
      </c>
      <c r="CC179" s="140">
        <f t="shared" ref="CC179:CD179" si="3032">CC$2*AD179</f>
        <v>-6.283185307</v>
      </c>
      <c r="CD179" s="140">
        <f t="shared" si="3032"/>
        <v>-6.283185307</v>
      </c>
      <c r="CE179" s="141">
        <f t="shared" si="79"/>
        <v>-12.56637061</v>
      </c>
      <c r="CF179" s="141">
        <f t="shared" si="80"/>
        <v>0</v>
      </c>
      <c r="CG179" s="122">
        <f t="shared" si="81"/>
        <v>0</v>
      </c>
      <c r="CH179" s="142">
        <f t="shared" ref="CH179:CI179" si="3033">POWER(AH179,CH$2)</f>
        <v>388.2957153</v>
      </c>
      <c r="CI179" s="142">
        <f t="shared" si="3033"/>
        <v>95631370.74</v>
      </c>
      <c r="CJ179" s="130">
        <f t="shared" si="83"/>
        <v>37133251506</v>
      </c>
      <c r="CK179" s="143">
        <f t="shared" si="84"/>
        <v>-37133251506</v>
      </c>
      <c r="CL179" s="143">
        <f t="shared" si="85"/>
        <v>0</v>
      </c>
      <c r="CM179" s="143">
        <f t="shared" si="86"/>
        <v>3.141592654</v>
      </c>
      <c r="CN179" s="124">
        <f t="shared" si="87"/>
        <v>37133251506</v>
      </c>
      <c r="CO179" s="140">
        <f t="shared" si="88"/>
        <v>-9.424777961</v>
      </c>
      <c r="CP179" s="141">
        <f t="shared" si="89"/>
        <v>-9.424777961</v>
      </c>
      <c r="CQ179" s="141">
        <f t="shared" si="90"/>
        <v>-3.141592654</v>
      </c>
      <c r="CR179" s="122">
        <f t="shared" si="91"/>
        <v>3.141592654</v>
      </c>
      <c r="CS179" s="142">
        <f t="shared" si="92"/>
        <v>935191543928</v>
      </c>
      <c r="CT179" s="130">
        <f t="shared" si="93"/>
        <v>935191543928</v>
      </c>
      <c r="CU179" s="143">
        <f t="shared" si="94"/>
        <v>-3740766175711</v>
      </c>
      <c r="CV179" s="143">
        <f t="shared" si="95"/>
        <v>0.0004581117323</v>
      </c>
      <c r="CW179" s="143">
        <f t="shared" si="96"/>
        <v>3.141592654</v>
      </c>
      <c r="CX179" s="124">
        <f t="shared" si="97"/>
        <v>3740766175711</v>
      </c>
      <c r="CY179" s="140">
        <f t="shared" si="98"/>
        <v>-9.424777961</v>
      </c>
      <c r="CZ179" s="140">
        <f t="shared" si="99"/>
        <v>0</v>
      </c>
      <c r="DA179" s="141">
        <f t="shared" si="100"/>
        <v>-9.424777961</v>
      </c>
      <c r="DB179" s="141">
        <f t="shared" si="101"/>
        <v>-3.141592654</v>
      </c>
      <c r="DC179" s="122">
        <f t="shared" si="102"/>
        <v>3.141592654</v>
      </c>
      <c r="DD179" s="142">
        <f t="shared" si="103"/>
        <v>7651.452692</v>
      </c>
      <c r="DE179" s="142">
        <f t="shared" si="104"/>
        <v>438907.8751</v>
      </c>
      <c r="DF179" s="130">
        <f t="shared" si="105"/>
        <v>3358282843</v>
      </c>
      <c r="DG179" s="143">
        <f t="shared" si="106"/>
        <v>-13433131371</v>
      </c>
      <c r="DH179" s="143">
        <f t="shared" si="107"/>
        <v>0.000001645084134</v>
      </c>
      <c r="DI179" s="143">
        <f t="shared" si="108"/>
        <v>3.141592654</v>
      </c>
      <c r="DJ179" s="124">
        <f t="shared" si="109"/>
        <v>13433131371</v>
      </c>
      <c r="DK179" s="140">
        <f t="shared" ref="DK179:DM179" si="3034">DK$2*AD179</f>
        <v>-3.141592654</v>
      </c>
      <c r="DL179" s="140">
        <f t="shared" si="3034"/>
        <v>-3.141592654</v>
      </c>
      <c r="DM179" s="140">
        <f t="shared" si="3034"/>
        <v>0</v>
      </c>
      <c r="DN179" s="141">
        <f t="shared" si="111"/>
        <v>-6.283185307</v>
      </c>
      <c r="DO179" s="141">
        <f t="shared" si="112"/>
        <v>0</v>
      </c>
      <c r="DP179" s="122">
        <f t="shared" si="113"/>
        <v>0</v>
      </c>
      <c r="DQ179" s="142">
        <f t="shared" ref="DQ179:DS179" si="3035">POWER(AH179,DQ$2)</f>
        <v>19.70522051</v>
      </c>
      <c r="DR179" s="142">
        <f t="shared" si="3035"/>
        <v>9779.129345</v>
      </c>
      <c r="DS179" s="142">
        <f t="shared" si="3035"/>
        <v>438907.8751</v>
      </c>
      <c r="DT179" s="130">
        <f t="shared" si="115"/>
        <v>84577503701</v>
      </c>
      <c r="DU179" s="143">
        <f t="shared" si="116"/>
        <v>-1522395066616</v>
      </c>
      <c r="DV179" s="143">
        <f t="shared" si="117"/>
        <v>0</v>
      </c>
      <c r="DW179" s="143">
        <f t="shared" si="118"/>
        <v>3.141592654</v>
      </c>
      <c r="DX179" s="124">
        <f t="shared" si="119"/>
        <v>1522395066616</v>
      </c>
      <c r="DY179" s="140">
        <f t="shared" si="120"/>
        <v>0</v>
      </c>
      <c r="DZ179" s="141">
        <f t="shared" si="121"/>
        <v>0</v>
      </c>
      <c r="EA179" s="141">
        <f t="shared" si="122"/>
        <v>0</v>
      </c>
      <c r="EB179" s="122">
        <f t="shared" si="123"/>
        <v>0</v>
      </c>
      <c r="EC179" s="142">
        <f t="shared" si="124"/>
        <v>192640122859</v>
      </c>
      <c r="ED179" s="130">
        <f t="shared" si="125"/>
        <v>192640122859</v>
      </c>
      <c r="EE179" s="143">
        <f t="shared" si="126"/>
        <v>5201283317190</v>
      </c>
      <c r="EF179" s="143">
        <f t="shared" si="127"/>
        <v>0</v>
      </c>
      <c r="EG179" s="143">
        <f t="shared" si="128"/>
        <v>0</v>
      </c>
      <c r="EH179" s="124">
        <f t="shared" si="129"/>
        <v>5201283317190</v>
      </c>
      <c r="EI179" s="144">
        <f t="shared" ref="EI179:EJ179" si="3036">CK179+CU179+DG179+DU179+EE179</f>
        <v>-112444308014</v>
      </c>
      <c r="EJ179" s="144">
        <f t="shared" si="3036"/>
        <v>0.0004597568165</v>
      </c>
      <c r="EK179" s="144">
        <f t="shared" si="131"/>
        <v>3.141592654</v>
      </c>
      <c r="EL179" s="145">
        <f t="shared" si="132"/>
        <v>112444308014</v>
      </c>
      <c r="EM179" s="140">
        <f t="shared" si="133"/>
        <v>1.570796327</v>
      </c>
      <c r="EN179" s="141">
        <f t="shared" si="134"/>
        <v>1.570796327</v>
      </c>
      <c r="EO179" s="141">
        <f t="shared" si="135"/>
        <v>1.570796327</v>
      </c>
      <c r="EP179" s="122">
        <f t="shared" si="136"/>
        <v>1.570796327</v>
      </c>
      <c r="EQ179" s="142">
        <f t="shared" si="137"/>
        <v>335327.1656</v>
      </c>
      <c r="ER179" s="130">
        <f t="shared" si="138"/>
        <v>335327.1656</v>
      </c>
      <c r="ES179" s="143">
        <f t="shared" si="139"/>
        <v>0.000000003588728694</v>
      </c>
      <c r="ET179" s="143">
        <f t="shared" si="140"/>
        <v>1742411.064</v>
      </c>
      <c r="EU179" s="143">
        <f t="shared" si="141"/>
        <v>1.570796327</v>
      </c>
      <c r="EV179" s="124">
        <f t="shared" si="142"/>
        <v>1742411.064</v>
      </c>
      <c r="EW179" s="144">
        <f t="shared" ref="EW179:EX179" si="3037">BY179+ES179</f>
        <v>-10100910.62</v>
      </c>
      <c r="EX179" s="144">
        <f t="shared" si="3037"/>
        <v>1742411.064</v>
      </c>
      <c r="EY179" s="144">
        <f t="shared" si="144"/>
        <v>2.970773342</v>
      </c>
      <c r="EZ179" s="145">
        <f t="shared" si="145"/>
        <v>10250092.28</v>
      </c>
      <c r="FA179" s="140">
        <f t="shared" si="146"/>
        <v>0.9902577808</v>
      </c>
      <c r="FB179" s="141">
        <f t="shared" si="147"/>
        <v>0.9902577808</v>
      </c>
      <c r="FC179" s="141">
        <f t="shared" si="148"/>
        <v>0.9902577808</v>
      </c>
      <c r="FD179" s="122">
        <f t="shared" si="149"/>
        <v>0.9902577808</v>
      </c>
      <c r="FE179" s="142">
        <f t="shared" si="150"/>
        <v>217.2247262</v>
      </c>
      <c r="FF179" s="130">
        <f t="shared" si="151"/>
        <v>217.2247262</v>
      </c>
      <c r="FG179" s="143">
        <f t="shared" si="152"/>
        <v>31.52107199</v>
      </c>
      <c r="FH179" s="143">
        <f t="shared" si="153"/>
        <v>48.05492452</v>
      </c>
      <c r="FI179" s="143">
        <f t="shared" si="154"/>
        <v>0.9902577808</v>
      </c>
      <c r="FJ179" s="124">
        <f t="shared" si="155"/>
        <v>57.4704598</v>
      </c>
      <c r="FK179" s="140">
        <f t="shared" si="156"/>
        <v>-6.283185307</v>
      </c>
      <c r="FL179" s="141">
        <f t="shared" si="157"/>
        <v>-6.283185307</v>
      </c>
      <c r="FM179" s="141">
        <f t="shared" si="158"/>
        <v>0</v>
      </c>
      <c r="FN179" s="122">
        <f t="shared" si="159"/>
        <v>0</v>
      </c>
      <c r="FO179" s="142">
        <f t="shared" si="160"/>
        <v>388.2957153</v>
      </c>
      <c r="FP179" s="130">
        <f t="shared" si="161"/>
        <v>388.2957153</v>
      </c>
      <c r="FQ179" s="143">
        <f t="shared" si="162"/>
        <v>-388.2957153</v>
      </c>
      <c r="FR179" s="143">
        <f t="shared" si="163"/>
        <v>0</v>
      </c>
      <c r="FS179" s="143">
        <f t="shared" si="164"/>
        <v>3.141592654</v>
      </c>
      <c r="FT179" s="124">
        <f t="shared" si="165"/>
        <v>388.2957153</v>
      </c>
      <c r="FU179" s="144">
        <f t="shared" si="166"/>
        <v>-29725.68375</v>
      </c>
      <c r="FV179" s="144">
        <f t="shared" si="167"/>
        <v>0</v>
      </c>
      <c r="FW179" s="144">
        <f t="shared" si="168"/>
        <v>-3.141592654</v>
      </c>
      <c r="FX179" s="145">
        <f t="shared" si="169"/>
        <v>29725.68375</v>
      </c>
      <c r="FY179" s="140">
        <f t="shared" si="170"/>
        <v>-3.141592654</v>
      </c>
      <c r="FZ179" s="140">
        <f t="shared" si="171"/>
        <v>-0.9902577808</v>
      </c>
      <c r="GA179" s="141">
        <f t="shared" si="172"/>
        <v>-4.131850434</v>
      </c>
      <c r="GB179" s="141">
        <f t="shared" si="173"/>
        <v>-4.131850434</v>
      </c>
      <c r="GC179" s="122">
        <f t="shared" si="174"/>
        <v>2.151334873</v>
      </c>
      <c r="GD179" s="142">
        <f t="shared" si="175"/>
        <v>29725.68375</v>
      </c>
      <c r="GE179" s="142">
        <f t="shared" si="176"/>
        <v>0.01740024359</v>
      </c>
      <c r="GF179" s="130">
        <f t="shared" si="177"/>
        <v>517.2341382</v>
      </c>
      <c r="GG179" s="143">
        <f t="shared" si="178"/>
        <v>-31.52107199</v>
      </c>
      <c r="GH179" s="143">
        <f t="shared" si="179"/>
        <v>48.05492452</v>
      </c>
      <c r="GI179" s="143">
        <f t="shared" si="180"/>
        <v>2.151334873</v>
      </c>
      <c r="GJ179" s="124">
        <f t="shared" si="181"/>
        <v>57.4704598</v>
      </c>
      <c r="GK179" s="146">
        <f t="shared" si="182"/>
        <v>-0.5</v>
      </c>
      <c r="GL179" s="127">
        <f t="shared" si="183"/>
        <v>-0.8660254038</v>
      </c>
      <c r="GM179" s="146">
        <f t="shared" si="184"/>
        <v>-2.094395102</v>
      </c>
      <c r="GN179" s="127">
        <f t="shared" si="185"/>
        <v>1</v>
      </c>
      <c r="GO179" s="147">
        <f t="shared" si="186"/>
        <v>-0.5</v>
      </c>
      <c r="GP179" s="128">
        <f t="shared" si="187"/>
        <v>0.8660254038</v>
      </c>
      <c r="GQ179" s="147">
        <f t="shared" si="188"/>
        <v>2.094395102</v>
      </c>
      <c r="GR179" s="128">
        <f t="shared" si="189"/>
        <v>1</v>
      </c>
      <c r="GS179" s="140">
        <f t="shared" si="190"/>
        <v>-2.094395102</v>
      </c>
      <c r="GT179" s="140">
        <f t="shared" si="191"/>
        <v>0.9902577808</v>
      </c>
      <c r="GU179" s="141">
        <f t="shared" si="192"/>
        <v>-1.104137322</v>
      </c>
      <c r="GV179" s="141">
        <f t="shared" si="193"/>
        <v>-1.104137322</v>
      </c>
      <c r="GW179" s="122">
        <f t="shared" si="194"/>
        <v>-1.104137322</v>
      </c>
      <c r="GX179" s="142">
        <f t="shared" si="195"/>
        <v>1</v>
      </c>
      <c r="GY179" s="142">
        <f t="shared" si="196"/>
        <v>57.4704598</v>
      </c>
      <c r="GZ179" s="130">
        <f t="shared" si="197"/>
        <v>57.4704598</v>
      </c>
      <c r="HA179" s="143">
        <f t="shared" si="198"/>
        <v>25.85624942</v>
      </c>
      <c r="HB179" s="143">
        <f t="shared" si="199"/>
        <v>-51.32551136</v>
      </c>
      <c r="HC179" s="143">
        <f t="shared" si="200"/>
        <v>-1.104137322</v>
      </c>
      <c r="HD179" s="124">
        <f t="shared" si="201"/>
        <v>57.4704598</v>
      </c>
      <c r="HE179" s="140">
        <f t="shared" si="202"/>
        <v>2.094395102</v>
      </c>
      <c r="HF179" s="140">
        <f t="shared" si="203"/>
        <v>2.151334873</v>
      </c>
      <c r="HG179" s="141">
        <f t="shared" si="204"/>
        <v>4.245729975</v>
      </c>
      <c r="HH179" s="141">
        <f t="shared" si="205"/>
        <v>4.245729975</v>
      </c>
      <c r="HI179" s="122">
        <f t="shared" si="206"/>
        <v>-2.037455332</v>
      </c>
      <c r="HJ179" s="142">
        <f t="shared" si="207"/>
        <v>1</v>
      </c>
      <c r="HK179" s="142">
        <f t="shared" si="208"/>
        <v>57.4704598</v>
      </c>
      <c r="HL179" s="130">
        <f t="shared" si="209"/>
        <v>57.4704598</v>
      </c>
      <c r="HM179" s="143">
        <f t="shared" si="210"/>
        <v>-25.85624942</v>
      </c>
      <c r="HN179" s="143">
        <f t="shared" si="211"/>
        <v>-51.32551136</v>
      </c>
      <c r="HO179" s="143">
        <f t="shared" si="212"/>
        <v>-2.037455332</v>
      </c>
      <c r="HP179" s="124">
        <f t="shared" si="213"/>
        <v>57.4704598</v>
      </c>
      <c r="HQ179" s="140">
        <f t="shared" si="214"/>
        <v>2.094395102</v>
      </c>
      <c r="HR179" s="140">
        <f t="shared" si="215"/>
        <v>0.9902577808</v>
      </c>
      <c r="HS179" s="141">
        <f t="shared" si="216"/>
        <v>3.084652883</v>
      </c>
      <c r="HT179" s="141">
        <f t="shared" si="217"/>
        <v>3.084652883</v>
      </c>
      <c r="HU179" s="122">
        <f t="shared" si="218"/>
        <v>3.084652883</v>
      </c>
      <c r="HV179" s="142">
        <f t="shared" si="219"/>
        <v>1</v>
      </c>
      <c r="HW179" s="142">
        <f t="shared" si="220"/>
        <v>57.4704598</v>
      </c>
      <c r="HX179" s="130">
        <f t="shared" si="221"/>
        <v>57.4704598</v>
      </c>
      <c r="HY179" s="143">
        <f t="shared" si="222"/>
        <v>-57.37732141</v>
      </c>
      <c r="HZ179" s="143">
        <f t="shared" si="223"/>
        <v>3.270586838</v>
      </c>
      <c r="IA179" s="143">
        <f t="shared" si="224"/>
        <v>3.084652883</v>
      </c>
      <c r="IB179" s="124">
        <f t="shared" si="225"/>
        <v>57.4704598</v>
      </c>
      <c r="IC179" s="140">
        <f t="shared" si="226"/>
        <v>-2.094395102</v>
      </c>
      <c r="ID179" s="140">
        <f t="shared" si="227"/>
        <v>2.151334873</v>
      </c>
      <c r="IE179" s="141">
        <f t="shared" si="228"/>
        <v>0.05693977044</v>
      </c>
      <c r="IF179" s="141">
        <f t="shared" si="229"/>
        <v>0.05693977044</v>
      </c>
      <c r="IG179" s="122">
        <f t="shared" si="230"/>
        <v>0.05693977044</v>
      </c>
      <c r="IH179" s="142">
        <f t="shared" si="231"/>
        <v>1</v>
      </c>
      <c r="II179" s="142">
        <f t="shared" si="232"/>
        <v>57.4704598</v>
      </c>
      <c r="IJ179" s="130">
        <f t="shared" si="233"/>
        <v>57.4704598</v>
      </c>
      <c r="IK179" s="143">
        <f t="shared" si="234"/>
        <v>57.37732141</v>
      </c>
      <c r="IL179" s="143">
        <f t="shared" si="235"/>
        <v>3.270586838</v>
      </c>
      <c r="IM179" s="143">
        <f t="shared" si="236"/>
        <v>0.05693977044</v>
      </c>
      <c r="IN179" s="124">
        <f t="shared" si="237"/>
        <v>57.4704598</v>
      </c>
    </row>
    <row r="180" ht="12.75" customHeight="1">
      <c r="A180" s="129">
        <f>'Cortez Cubic'!AP180</f>
        <v>-0.2187762226</v>
      </c>
      <c r="B180" s="129">
        <f>'Cortez Cubic'!AQ180</f>
        <v>-0.7094118991</v>
      </c>
      <c r="C180" s="129">
        <f>'Cortez Cubic'!AR180</f>
        <v>1791.192255</v>
      </c>
      <c r="D180" s="129">
        <f>'Cortez Cubic'!AS180</f>
        <v>-64913.1231</v>
      </c>
      <c r="E180" s="129">
        <f t="shared" ref="E180:H180" si="3038">0</f>
        <v>0</v>
      </c>
      <c r="F180" s="129">
        <f t="shared" si="3038"/>
        <v>0</v>
      </c>
      <c r="G180" s="129">
        <f t="shared" si="3038"/>
        <v>0</v>
      </c>
      <c r="H180" s="129">
        <f t="shared" si="3038"/>
        <v>0</v>
      </c>
      <c r="I180" s="110">
        <f>'Cortez Cubic'!I180</f>
        <v>61</v>
      </c>
      <c r="J180" s="130">
        <f t="shared" si="28"/>
        <v>51.57870626</v>
      </c>
      <c r="K180" s="131">
        <f t="shared" si="29"/>
        <v>1</v>
      </c>
      <c r="L180" s="131">
        <f t="shared" si="30"/>
        <v>0</v>
      </c>
      <c r="M180" s="132">
        <f t="shared" si="31"/>
        <v>9.421293744</v>
      </c>
      <c r="N180" s="133">
        <f t="shared" si="32"/>
        <v>0</v>
      </c>
      <c r="O180" s="134">
        <f t="shared" si="33"/>
        <v>51.57870626</v>
      </c>
      <c r="P180" s="134">
        <f t="shared" si="34"/>
        <v>-11.32540829</v>
      </c>
      <c r="Q180" s="135">
        <f t="shared" si="35"/>
        <v>51.57870626</v>
      </c>
      <c r="R180" s="135">
        <f t="shared" si="36"/>
        <v>11.32540829</v>
      </c>
      <c r="S180" s="136">
        <f t="shared" si="37"/>
        <v>-106.4000496</v>
      </c>
      <c r="T180" s="136">
        <f t="shared" si="38"/>
        <v>0</v>
      </c>
      <c r="U180" s="137">
        <f t="shared" ref="U180:X180" si="3039">ATAN2(A180,E180)</f>
        <v>3.141592654</v>
      </c>
      <c r="V180" s="137">
        <f t="shared" si="3039"/>
        <v>3.141592654</v>
      </c>
      <c r="W180" s="137">
        <f t="shared" si="3039"/>
        <v>0</v>
      </c>
      <c r="X180" s="137">
        <f t="shared" si="3039"/>
        <v>3.141592654</v>
      </c>
      <c r="Y180" s="137">
        <f t="shared" ref="Y180:AB180" si="3040">SQRT(POWER(A180,2)+POWER(E180,2))</f>
        <v>0.2187762226</v>
      </c>
      <c r="Z180" s="137">
        <f t="shared" si="3040"/>
        <v>0.7094118991</v>
      </c>
      <c r="AA180" s="137">
        <f t="shared" si="3040"/>
        <v>1791.192255</v>
      </c>
      <c r="AB180" s="137">
        <f t="shared" si="3040"/>
        <v>64913.1231</v>
      </c>
      <c r="AC180" s="138">
        <f t="shared" ref="AC180:AF180" si="3041">U180-$U180</f>
        <v>0</v>
      </c>
      <c r="AD180" s="138">
        <f t="shared" si="3041"/>
        <v>0</v>
      </c>
      <c r="AE180" s="138">
        <f t="shared" si="3041"/>
        <v>-3.141592654</v>
      </c>
      <c r="AF180" s="138">
        <f t="shared" si="3041"/>
        <v>0</v>
      </c>
      <c r="AG180" s="138">
        <f t="shared" ref="AG180:AJ180" si="3042">Y180/$Y180</f>
        <v>1</v>
      </c>
      <c r="AH180" s="138">
        <f t="shared" si="3042"/>
        <v>3.242637114</v>
      </c>
      <c r="AI180" s="138">
        <f t="shared" si="3042"/>
        <v>8187.325999</v>
      </c>
      <c r="AJ180" s="138">
        <f t="shared" si="3042"/>
        <v>296710.1376</v>
      </c>
      <c r="AK180" s="139">
        <f t="shared" ref="AK180:AN180" si="3043">AG180*COS(AC180)</f>
        <v>1</v>
      </c>
      <c r="AL180" s="139">
        <f t="shared" si="3043"/>
        <v>3.242637114</v>
      </c>
      <c r="AM180" s="139">
        <f t="shared" si="3043"/>
        <v>-8187.325999</v>
      </c>
      <c r="AN180" s="139">
        <f t="shared" si="3043"/>
        <v>296710.1376</v>
      </c>
      <c r="AO180" s="129">
        <f t="shared" ref="AO180:AR180" si="3044">AG180*SIN(AC180)</f>
        <v>0</v>
      </c>
      <c r="AP180" s="129">
        <f t="shared" si="3044"/>
        <v>0</v>
      </c>
      <c r="AQ180" s="129">
        <f t="shared" si="3044"/>
        <v>0</v>
      </c>
      <c r="AR180" s="129">
        <f t="shared" si="3044"/>
        <v>0</v>
      </c>
      <c r="AS180" s="140">
        <f t="shared" si="45"/>
        <v>0</v>
      </c>
      <c r="AT180" s="141">
        <f t="shared" si="46"/>
        <v>0</v>
      </c>
      <c r="AU180" s="141">
        <f t="shared" si="47"/>
        <v>0</v>
      </c>
      <c r="AV180" s="122">
        <f t="shared" si="48"/>
        <v>0</v>
      </c>
      <c r="AW180" s="142">
        <f t="shared" si="49"/>
        <v>34.09534172</v>
      </c>
      <c r="AX180" s="130">
        <f t="shared" si="50"/>
        <v>34.09534172</v>
      </c>
      <c r="AY180" s="143">
        <f t="shared" si="51"/>
        <v>-68.19068345</v>
      </c>
      <c r="AZ180" s="143">
        <f t="shared" si="52"/>
        <v>0</v>
      </c>
      <c r="BA180" s="143">
        <f t="shared" si="53"/>
        <v>3.141592654</v>
      </c>
      <c r="BB180" s="124">
        <f t="shared" si="54"/>
        <v>68.19068345</v>
      </c>
      <c r="BC180" s="140">
        <f t="shared" ref="BC180:BD180" si="3045">BC$2*AD180</f>
        <v>0</v>
      </c>
      <c r="BD180" s="140">
        <f t="shared" si="3045"/>
        <v>-3.141592654</v>
      </c>
      <c r="BE180" s="141">
        <f t="shared" si="56"/>
        <v>-3.141592654</v>
      </c>
      <c r="BF180" s="141">
        <f t="shared" si="57"/>
        <v>-3.141592654</v>
      </c>
      <c r="BG180" s="122">
        <f t="shared" si="58"/>
        <v>3.141592654</v>
      </c>
      <c r="BH180" s="142">
        <f t="shared" ref="BH180:BI180" si="3046">POWER(AH180,BH$2)</f>
        <v>3.242637114</v>
      </c>
      <c r="BI180" s="142">
        <f t="shared" si="3046"/>
        <v>8187.325999</v>
      </c>
      <c r="BJ180" s="130">
        <f t="shared" si="60"/>
        <v>26548.52715</v>
      </c>
      <c r="BK180" s="143">
        <f t="shared" si="61"/>
        <v>-238936.7443</v>
      </c>
      <c r="BL180" s="143">
        <f t="shared" si="62"/>
        <v>0</v>
      </c>
      <c r="BM180" s="143">
        <f t="shared" si="63"/>
        <v>3.141592654</v>
      </c>
      <c r="BN180" s="124">
        <f t="shared" si="64"/>
        <v>238936.7443</v>
      </c>
      <c r="BO180" s="140">
        <f t="shared" si="65"/>
        <v>0</v>
      </c>
      <c r="BP180" s="141">
        <f t="shared" si="66"/>
        <v>0</v>
      </c>
      <c r="BQ180" s="141">
        <f t="shared" si="67"/>
        <v>0</v>
      </c>
      <c r="BR180" s="122">
        <f t="shared" si="68"/>
        <v>0</v>
      </c>
      <c r="BS180" s="142">
        <f t="shared" si="69"/>
        <v>296710.1376</v>
      </c>
      <c r="BT180" s="130">
        <f t="shared" si="70"/>
        <v>296710.1376</v>
      </c>
      <c r="BU180" s="143">
        <f t="shared" si="71"/>
        <v>-8011173.714</v>
      </c>
      <c r="BV180" s="143">
        <f t="shared" si="72"/>
        <v>0</v>
      </c>
      <c r="BW180" s="143">
        <f t="shared" si="73"/>
        <v>3.141592654</v>
      </c>
      <c r="BX180" s="124">
        <f t="shared" si="74"/>
        <v>8011173.714</v>
      </c>
      <c r="BY180" s="144">
        <f t="shared" ref="BY180:BZ180" si="3047">AY180+BK180+BU180</f>
        <v>-8250178.649</v>
      </c>
      <c r="BZ180" s="144">
        <f t="shared" si="3047"/>
        <v>0</v>
      </c>
      <c r="CA180" s="144">
        <f t="shared" si="76"/>
        <v>3.141592654</v>
      </c>
      <c r="CB180" s="145">
        <f t="shared" si="77"/>
        <v>8250178.649</v>
      </c>
      <c r="CC180" s="140">
        <f t="shared" ref="CC180:CD180" si="3048">CC$2*AD180</f>
        <v>0</v>
      </c>
      <c r="CD180" s="140">
        <f t="shared" si="3048"/>
        <v>-6.283185307</v>
      </c>
      <c r="CE180" s="141">
        <f t="shared" si="79"/>
        <v>-6.283185307</v>
      </c>
      <c r="CF180" s="141">
        <f t="shared" si="80"/>
        <v>0</v>
      </c>
      <c r="CG180" s="122">
        <f t="shared" si="81"/>
        <v>0</v>
      </c>
      <c r="CH180" s="142">
        <f t="shared" ref="CH180:CI180" si="3049">POWER(AH180,CH$2)</f>
        <v>10.51469545</v>
      </c>
      <c r="CI180" s="142">
        <f t="shared" si="3049"/>
        <v>67032307.01</v>
      </c>
      <c r="CJ180" s="130">
        <f t="shared" si="83"/>
        <v>704824293.8</v>
      </c>
      <c r="CK180" s="143">
        <f t="shared" si="84"/>
        <v>-704824293.8</v>
      </c>
      <c r="CL180" s="143">
        <f t="shared" si="85"/>
        <v>0</v>
      </c>
      <c r="CM180" s="143">
        <f t="shared" si="86"/>
        <v>3.141592654</v>
      </c>
      <c r="CN180" s="124">
        <f t="shared" si="87"/>
        <v>704824293.8</v>
      </c>
      <c r="CO180" s="140">
        <f t="shared" si="88"/>
        <v>-9.424777961</v>
      </c>
      <c r="CP180" s="141">
        <f t="shared" si="89"/>
        <v>-9.424777961</v>
      </c>
      <c r="CQ180" s="141">
        <f t="shared" si="90"/>
        <v>-3.141592654</v>
      </c>
      <c r="CR180" s="122">
        <f t="shared" si="91"/>
        <v>3.141592654</v>
      </c>
      <c r="CS180" s="142">
        <f t="shared" si="92"/>
        <v>548815349894</v>
      </c>
      <c r="CT180" s="130">
        <f t="shared" si="93"/>
        <v>548815349894</v>
      </c>
      <c r="CU180" s="143">
        <f t="shared" si="94"/>
        <v>-2195261399578</v>
      </c>
      <c r="CV180" s="143">
        <f t="shared" si="95"/>
        <v>0.0002688419846</v>
      </c>
      <c r="CW180" s="143">
        <f t="shared" si="96"/>
        <v>3.141592654</v>
      </c>
      <c r="CX180" s="124">
        <f t="shared" si="97"/>
        <v>2195261399578</v>
      </c>
      <c r="CY180" s="140">
        <f t="shared" si="98"/>
        <v>0</v>
      </c>
      <c r="CZ180" s="140">
        <f t="shared" si="99"/>
        <v>0</v>
      </c>
      <c r="DA180" s="141">
        <f t="shared" si="100"/>
        <v>0</v>
      </c>
      <c r="DB180" s="141">
        <f t="shared" si="101"/>
        <v>0</v>
      </c>
      <c r="DC180" s="122">
        <f t="shared" si="102"/>
        <v>0</v>
      </c>
      <c r="DD180" s="142">
        <f t="shared" si="103"/>
        <v>34.09534172</v>
      </c>
      <c r="DE180" s="142">
        <f t="shared" si="104"/>
        <v>296710.1376</v>
      </c>
      <c r="DF180" s="130">
        <f t="shared" si="105"/>
        <v>10116433.53</v>
      </c>
      <c r="DG180" s="143">
        <f t="shared" si="106"/>
        <v>40465734.13</v>
      </c>
      <c r="DH180" s="143">
        <f t="shared" si="107"/>
        <v>0</v>
      </c>
      <c r="DI180" s="143">
        <f t="shared" si="108"/>
        <v>0</v>
      </c>
      <c r="DJ180" s="124">
        <f t="shared" si="109"/>
        <v>40465734.13</v>
      </c>
      <c r="DK180" s="140">
        <f t="shared" ref="DK180:DM180" si="3050">DK$2*AD180</f>
        <v>0</v>
      </c>
      <c r="DL180" s="140">
        <f t="shared" si="3050"/>
        <v>-3.141592654</v>
      </c>
      <c r="DM180" s="140">
        <f t="shared" si="3050"/>
        <v>0</v>
      </c>
      <c r="DN180" s="141">
        <f t="shared" si="111"/>
        <v>-3.141592654</v>
      </c>
      <c r="DO180" s="141">
        <f t="shared" si="112"/>
        <v>-3.141592654</v>
      </c>
      <c r="DP180" s="122">
        <f t="shared" si="113"/>
        <v>3.141592654</v>
      </c>
      <c r="DQ180" s="142">
        <f t="shared" ref="DQ180:DS180" si="3051">POWER(AH180,DQ$2)</f>
        <v>3.242637114</v>
      </c>
      <c r="DR180" s="142">
        <f t="shared" si="3051"/>
        <v>8187.325999</v>
      </c>
      <c r="DS180" s="142">
        <f t="shared" si="3051"/>
        <v>296710.1376</v>
      </c>
      <c r="DT180" s="130">
        <f t="shared" si="115"/>
        <v>7877217142</v>
      </c>
      <c r="DU180" s="143">
        <f t="shared" si="116"/>
        <v>141789908564</v>
      </c>
      <c r="DV180" s="143">
        <f t="shared" si="117"/>
        <v>-0.00001736425577</v>
      </c>
      <c r="DW180" s="143">
        <f t="shared" si="118"/>
        <v>0</v>
      </c>
      <c r="DX180" s="124">
        <f t="shared" si="119"/>
        <v>141789908564</v>
      </c>
      <c r="DY180" s="140">
        <f t="shared" si="120"/>
        <v>0</v>
      </c>
      <c r="DZ180" s="141">
        <f t="shared" si="121"/>
        <v>0</v>
      </c>
      <c r="EA180" s="141">
        <f t="shared" si="122"/>
        <v>0</v>
      </c>
      <c r="EB180" s="122">
        <f t="shared" si="123"/>
        <v>0</v>
      </c>
      <c r="EC180" s="142">
        <f t="shared" si="124"/>
        <v>88036905735</v>
      </c>
      <c r="ED180" s="130">
        <f t="shared" si="125"/>
        <v>88036905735</v>
      </c>
      <c r="EE180" s="143">
        <f t="shared" si="126"/>
        <v>2376996454836</v>
      </c>
      <c r="EF180" s="143">
        <f t="shared" si="127"/>
        <v>0</v>
      </c>
      <c r="EG180" s="143">
        <f t="shared" si="128"/>
        <v>0</v>
      </c>
      <c r="EH180" s="124">
        <f t="shared" si="129"/>
        <v>2376996454836</v>
      </c>
      <c r="EI180" s="144">
        <f t="shared" ref="EI180:EJ180" si="3052">CK180+CU180+DG180+DU180+EE180</f>
        <v>322860605262</v>
      </c>
      <c r="EJ180" s="144">
        <f t="shared" si="3052"/>
        <v>0.0002514777289</v>
      </c>
      <c r="EK180" s="144">
        <f t="shared" si="131"/>
        <v>0</v>
      </c>
      <c r="EL180" s="145">
        <f t="shared" si="132"/>
        <v>322860605262</v>
      </c>
      <c r="EM180" s="140">
        <f t="shared" si="133"/>
        <v>0</v>
      </c>
      <c r="EN180" s="141">
        <f t="shared" si="134"/>
        <v>0</v>
      </c>
      <c r="EO180" s="141">
        <f t="shared" si="135"/>
        <v>0</v>
      </c>
      <c r="EP180" s="122">
        <f t="shared" si="136"/>
        <v>0</v>
      </c>
      <c r="EQ180" s="142">
        <f t="shared" si="137"/>
        <v>568208.2411</v>
      </c>
      <c r="ER180" s="130">
        <f t="shared" si="138"/>
        <v>568208.2411</v>
      </c>
      <c r="ES180" s="143">
        <f t="shared" si="139"/>
        <v>2952496.629</v>
      </c>
      <c r="ET180" s="143">
        <f t="shared" si="140"/>
        <v>0.000000001149857144</v>
      </c>
      <c r="EU180" s="143">
        <f t="shared" si="141"/>
        <v>0</v>
      </c>
      <c r="EV180" s="124">
        <f t="shared" si="142"/>
        <v>2952496.629</v>
      </c>
      <c r="EW180" s="144">
        <f t="shared" ref="EW180:EX180" si="3053">BY180+ES180</f>
        <v>-5297682.021</v>
      </c>
      <c r="EX180" s="144">
        <f t="shared" si="3053"/>
        <v>0.000000001179118455</v>
      </c>
      <c r="EY180" s="144">
        <f t="shared" si="144"/>
        <v>3.141592654</v>
      </c>
      <c r="EZ180" s="145">
        <f t="shared" si="145"/>
        <v>5297682.021</v>
      </c>
      <c r="FA180" s="140">
        <f t="shared" si="146"/>
        <v>1.047197551</v>
      </c>
      <c r="FB180" s="141">
        <f t="shared" si="147"/>
        <v>1.047197551</v>
      </c>
      <c r="FC180" s="141">
        <f t="shared" si="148"/>
        <v>1.047197551</v>
      </c>
      <c r="FD180" s="122">
        <f t="shared" si="149"/>
        <v>1.047197551</v>
      </c>
      <c r="FE180" s="142">
        <f t="shared" si="150"/>
        <v>174.3259186</v>
      </c>
      <c r="FF180" s="130">
        <f t="shared" si="151"/>
        <v>174.3259186</v>
      </c>
      <c r="FG180" s="143">
        <f t="shared" si="152"/>
        <v>23.06042889</v>
      </c>
      <c r="FH180" s="143">
        <f t="shared" si="153"/>
        <v>39.94183447</v>
      </c>
      <c r="FI180" s="143">
        <f t="shared" si="154"/>
        <v>1.047197551</v>
      </c>
      <c r="FJ180" s="124">
        <f t="shared" si="155"/>
        <v>46.12085777</v>
      </c>
      <c r="FK180" s="140">
        <f t="shared" si="156"/>
        <v>0</v>
      </c>
      <c r="FL180" s="141">
        <f t="shared" si="157"/>
        <v>0</v>
      </c>
      <c r="FM180" s="141">
        <f t="shared" si="158"/>
        <v>0</v>
      </c>
      <c r="FN180" s="122">
        <f t="shared" si="159"/>
        <v>0</v>
      </c>
      <c r="FO180" s="142">
        <f t="shared" si="160"/>
        <v>10.51469545</v>
      </c>
      <c r="FP180" s="130">
        <f t="shared" si="161"/>
        <v>10.51469545</v>
      </c>
      <c r="FQ180" s="143">
        <f t="shared" si="162"/>
        <v>-10.51469545</v>
      </c>
      <c r="FR180" s="143">
        <f t="shared" si="163"/>
        <v>0</v>
      </c>
      <c r="FS180" s="143">
        <f t="shared" si="164"/>
        <v>3.141592654</v>
      </c>
      <c r="FT180" s="124">
        <f t="shared" si="165"/>
        <v>10.51469545</v>
      </c>
      <c r="FU180" s="144">
        <f t="shared" si="166"/>
        <v>-24572.49269</v>
      </c>
      <c r="FV180" s="144">
        <f t="shared" si="167"/>
        <v>0</v>
      </c>
      <c r="FW180" s="144">
        <f t="shared" si="168"/>
        <v>-3.141592654</v>
      </c>
      <c r="FX180" s="145">
        <f t="shared" si="169"/>
        <v>24572.49269</v>
      </c>
      <c r="FY180" s="140">
        <f t="shared" si="170"/>
        <v>-3.141592654</v>
      </c>
      <c r="FZ180" s="140">
        <f t="shared" si="171"/>
        <v>-1.047197551</v>
      </c>
      <c r="GA180" s="141">
        <f t="shared" si="172"/>
        <v>-4.188790205</v>
      </c>
      <c r="GB180" s="141">
        <f t="shared" si="173"/>
        <v>-4.188790205</v>
      </c>
      <c r="GC180" s="122">
        <f t="shared" si="174"/>
        <v>2.094395102</v>
      </c>
      <c r="GD180" s="142">
        <f t="shared" si="175"/>
        <v>24572.49269</v>
      </c>
      <c r="GE180" s="142">
        <f t="shared" si="176"/>
        <v>0.02168216396</v>
      </c>
      <c r="GF180" s="130">
        <f t="shared" si="177"/>
        <v>532.7848153</v>
      </c>
      <c r="GG180" s="143">
        <f t="shared" si="178"/>
        <v>-29.59915641</v>
      </c>
      <c r="GH180" s="143">
        <f t="shared" si="179"/>
        <v>51.26724276</v>
      </c>
      <c r="GI180" s="143">
        <f t="shared" si="180"/>
        <v>2.094395102</v>
      </c>
      <c r="GJ180" s="124">
        <f t="shared" si="181"/>
        <v>59.19831282</v>
      </c>
      <c r="GK180" s="146">
        <f t="shared" si="182"/>
        <v>-0.5</v>
      </c>
      <c r="GL180" s="127">
        <f t="shared" si="183"/>
        <v>-0.8660254038</v>
      </c>
      <c r="GM180" s="146">
        <f t="shared" si="184"/>
        <v>-2.094395102</v>
      </c>
      <c r="GN180" s="127">
        <f t="shared" si="185"/>
        <v>1</v>
      </c>
      <c r="GO180" s="147">
        <f t="shared" si="186"/>
        <v>-0.5</v>
      </c>
      <c r="GP180" s="128">
        <f t="shared" si="187"/>
        <v>0.8660254038</v>
      </c>
      <c r="GQ180" s="147">
        <f t="shared" si="188"/>
        <v>2.094395102</v>
      </c>
      <c r="GR180" s="128">
        <f t="shared" si="189"/>
        <v>1</v>
      </c>
      <c r="GS180" s="140">
        <f t="shared" si="190"/>
        <v>-2.094395102</v>
      </c>
      <c r="GT180" s="140">
        <f t="shared" si="191"/>
        <v>1.047197551</v>
      </c>
      <c r="GU180" s="141">
        <f t="shared" si="192"/>
        <v>-1.047197551</v>
      </c>
      <c r="GV180" s="141">
        <f t="shared" si="193"/>
        <v>-1.047197551</v>
      </c>
      <c r="GW180" s="122">
        <f t="shared" si="194"/>
        <v>-1.047197551</v>
      </c>
      <c r="GX180" s="142">
        <f t="shared" si="195"/>
        <v>1</v>
      </c>
      <c r="GY180" s="142">
        <f t="shared" si="196"/>
        <v>46.12085777</v>
      </c>
      <c r="GZ180" s="130">
        <f t="shared" si="197"/>
        <v>46.12085777</v>
      </c>
      <c r="HA180" s="143">
        <f t="shared" si="198"/>
        <v>23.06042889</v>
      </c>
      <c r="HB180" s="143">
        <f t="shared" si="199"/>
        <v>-39.94183447</v>
      </c>
      <c r="HC180" s="143">
        <f t="shared" si="200"/>
        <v>-1.047197551</v>
      </c>
      <c r="HD180" s="124">
        <f t="shared" si="201"/>
        <v>46.12085777</v>
      </c>
      <c r="HE180" s="140">
        <f t="shared" si="202"/>
        <v>2.094395102</v>
      </c>
      <c r="HF180" s="140">
        <f t="shared" si="203"/>
        <v>2.094395102</v>
      </c>
      <c r="HG180" s="141">
        <f t="shared" si="204"/>
        <v>4.188790205</v>
      </c>
      <c r="HH180" s="141">
        <f t="shared" si="205"/>
        <v>4.188790205</v>
      </c>
      <c r="HI180" s="122">
        <f t="shared" si="206"/>
        <v>-2.094395102</v>
      </c>
      <c r="HJ180" s="142">
        <f t="shared" si="207"/>
        <v>1</v>
      </c>
      <c r="HK180" s="142">
        <f t="shared" si="208"/>
        <v>59.19831282</v>
      </c>
      <c r="HL180" s="130">
        <f t="shared" si="209"/>
        <v>59.19831282</v>
      </c>
      <c r="HM180" s="143">
        <f t="shared" si="210"/>
        <v>-29.59915641</v>
      </c>
      <c r="HN180" s="143">
        <f t="shared" si="211"/>
        <v>-51.26724276</v>
      </c>
      <c r="HO180" s="143">
        <f t="shared" si="212"/>
        <v>-2.094395102</v>
      </c>
      <c r="HP180" s="124">
        <f t="shared" si="213"/>
        <v>59.19831282</v>
      </c>
      <c r="HQ180" s="140">
        <f t="shared" si="214"/>
        <v>2.094395102</v>
      </c>
      <c r="HR180" s="140">
        <f t="shared" si="215"/>
        <v>1.047197551</v>
      </c>
      <c r="HS180" s="141">
        <f t="shared" si="216"/>
        <v>3.141592654</v>
      </c>
      <c r="HT180" s="141">
        <f t="shared" si="217"/>
        <v>3.141592654</v>
      </c>
      <c r="HU180" s="122">
        <f t="shared" si="218"/>
        <v>3.141592654</v>
      </c>
      <c r="HV180" s="142">
        <f t="shared" si="219"/>
        <v>1</v>
      </c>
      <c r="HW180" s="142">
        <f t="shared" si="220"/>
        <v>46.12085777</v>
      </c>
      <c r="HX180" s="130">
        <f t="shared" si="221"/>
        <v>46.12085777</v>
      </c>
      <c r="HY180" s="143">
        <f t="shared" si="222"/>
        <v>-46.12085777</v>
      </c>
      <c r="HZ180" s="143">
        <f t="shared" si="223"/>
        <v>0</v>
      </c>
      <c r="IA180" s="143">
        <f t="shared" si="224"/>
        <v>3.141592654</v>
      </c>
      <c r="IB180" s="124">
        <f t="shared" si="225"/>
        <v>46.12085777</v>
      </c>
      <c r="IC180" s="140">
        <f t="shared" si="226"/>
        <v>-2.094395102</v>
      </c>
      <c r="ID180" s="140">
        <f t="shared" si="227"/>
        <v>2.094395102</v>
      </c>
      <c r="IE180" s="141">
        <f t="shared" si="228"/>
        <v>0</v>
      </c>
      <c r="IF180" s="141">
        <f t="shared" si="229"/>
        <v>0</v>
      </c>
      <c r="IG180" s="122">
        <f t="shared" si="230"/>
        <v>0</v>
      </c>
      <c r="IH180" s="142">
        <f t="shared" si="231"/>
        <v>1</v>
      </c>
      <c r="II180" s="142">
        <f t="shared" si="232"/>
        <v>59.19831282</v>
      </c>
      <c r="IJ180" s="130">
        <f t="shared" si="233"/>
        <v>59.19831282</v>
      </c>
      <c r="IK180" s="143">
        <f t="shared" si="234"/>
        <v>59.19831282</v>
      </c>
      <c r="IL180" s="143">
        <f t="shared" si="235"/>
        <v>0</v>
      </c>
      <c r="IM180" s="143">
        <f t="shared" si="236"/>
        <v>0</v>
      </c>
      <c r="IN180" s="124">
        <f t="shared" si="237"/>
        <v>59.19831282</v>
      </c>
    </row>
    <row r="181" ht="12.75" customHeight="1">
      <c r="A181" s="129">
        <f>'Cortez Cubic'!AP181</f>
        <v>-0.2187762226</v>
      </c>
      <c r="B181" s="129">
        <f>'Cortez Cubic'!AQ181</f>
        <v>6.669419551</v>
      </c>
      <c r="C181" s="129">
        <f>'Cortez Cubic'!AR181</f>
        <v>3388.158276</v>
      </c>
      <c r="D181" s="129">
        <f>'Cortez Cubic'!AS181</f>
        <v>-182842.4067</v>
      </c>
      <c r="E181" s="129">
        <f t="shared" ref="E181:H181" si="3054">0</f>
        <v>0</v>
      </c>
      <c r="F181" s="129">
        <f t="shared" si="3054"/>
        <v>0</v>
      </c>
      <c r="G181" s="129">
        <f t="shared" si="3054"/>
        <v>0</v>
      </c>
      <c r="H181" s="129">
        <f t="shared" si="3054"/>
        <v>0</v>
      </c>
      <c r="I181" s="110">
        <f>'Cortez Cubic'!I181</f>
        <v>71</v>
      </c>
      <c r="J181" s="130">
        <f t="shared" si="28"/>
        <v>61.57800681</v>
      </c>
      <c r="K181" s="131">
        <f t="shared" si="29"/>
        <v>0</v>
      </c>
      <c r="L181" s="131">
        <f t="shared" si="30"/>
        <v>1</v>
      </c>
      <c r="M181" s="132">
        <f t="shared" si="31"/>
        <v>9.421993192</v>
      </c>
      <c r="N181" s="133">
        <f t="shared" si="32"/>
        <v>40.40818817</v>
      </c>
      <c r="O181" s="134">
        <f t="shared" si="33"/>
        <v>101.986195</v>
      </c>
      <c r="P181" s="134">
        <f t="shared" si="34"/>
        <v>0</v>
      </c>
      <c r="Q181" s="135">
        <f t="shared" si="35"/>
        <v>61.57800681</v>
      </c>
      <c r="R181" s="135">
        <f t="shared" si="36"/>
        <v>0</v>
      </c>
      <c r="S181" s="136">
        <f t="shared" si="37"/>
        <v>-133.0790811</v>
      </c>
      <c r="T181" s="136">
        <f t="shared" si="38"/>
        <v>0</v>
      </c>
      <c r="U181" s="137">
        <f t="shared" ref="U181:X181" si="3055">ATAN2(A181,E181)</f>
        <v>3.141592654</v>
      </c>
      <c r="V181" s="137">
        <f t="shared" si="3055"/>
        <v>0</v>
      </c>
      <c r="W181" s="137">
        <f t="shared" si="3055"/>
        <v>0</v>
      </c>
      <c r="X181" s="137">
        <f t="shared" si="3055"/>
        <v>3.141592654</v>
      </c>
      <c r="Y181" s="137">
        <f t="shared" ref="Y181:AB181" si="3056">SQRT(POWER(A181,2)+POWER(E181,2))</f>
        <v>0.2187762226</v>
      </c>
      <c r="Z181" s="137">
        <f t="shared" si="3056"/>
        <v>6.669419551</v>
      </c>
      <c r="AA181" s="137">
        <f t="shared" si="3056"/>
        <v>3388.158276</v>
      </c>
      <c r="AB181" s="137">
        <f t="shared" si="3056"/>
        <v>182842.4067</v>
      </c>
      <c r="AC181" s="138">
        <f t="shared" ref="AC181:AF181" si="3057">U181-$U181</f>
        <v>0</v>
      </c>
      <c r="AD181" s="138">
        <f t="shared" si="3057"/>
        <v>-3.141592654</v>
      </c>
      <c r="AE181" s="138">
        <f t="shared" si="3057"/>
        <v>-3.141592654</v>
      </c>
      <c r="AF181" s="138">
        <f t="shared" si="3057"/>
        <v>0</v>
      </c>
      <c r="AG181" s="138">
        <f t="shared" ref="AG181:AJ181" si="3058">Y181/$Y181</f>
        <v>1</v>
      </c>
      <c r="AH181" s="138">
        <f t="shared" si="3058"/>
        <v>30.48512069</v>
      </c>
      <c r="AI181" s="138">
        <f t="shared" si="3058"/>
        <v>15486.86706</v>
      </c>
      <c r="AJ181" s="138">
        <f t="shared" si="3058"/>
        <v>835750.8167</v>
      </c>
      <c r="AK181" s="139">
        <f t="shared" ref="AK181:AN181" si="3059">AG181*COS(AC181)</f>
        <v>1</v>
      </c>
      <c r="AL181" s="139">
        <f t="shared" si="3059"/>
        <v>-30.48512069</v>
      </c>
      <c r="AM181" s="139">
        <f t="shared" si="3059"/>
        <v>-15486.86706</v>
      </c>
      <c r="AN181" s="139">
        <f t="shared" si="3059"/>
        <v>835750.8167</v>
      </c>
      <c r="AO181" s="129">
        <f t="shared" ref="AO181:AR181" si="3060">AG181*SIN(AC181)</f>
        <v>0</v>
      </c>
      <c r="AP181" s="129">
        <f t="shared" si="3060"/>
        <v>0</v>
      </c>
      <c r="AQ181" s="129">
        <f t="shared" si="3060"/>
        <v>0</v>
      </c>
      <c r="AR181" s="129">
        <f t="shared" si="3060"/>
        <v>0</v>
      </c>
      <c r="AS181" s="140">
        <f t="shared" si="45"/>
        <v>-9.424777961</v>
      </c>
      <c r="AT181" s="141">
        <f t="shared" si="46"/>
        <v>-9.424777961</v>
      </c>
      <c r="AU181" s="141">
        <f t="shared" si="47"/>
        <v>-3.141592654</v>
      </c>
      <c r="AV181" s="122">
        <f t="shared" si="48"/>
        <v>3.141592654</v>
      </c>
      <c r="AW181" s="142">
        <f t="shared" si="49"/>
        <v>28331.12083</v>
      </c>
      <c r="AX181" s="130">
        <f t="shared" si="50"/>
        <v>28331.12083</v>
      </c>
      <c r="AY181" s="143">
        <f t="shared" si="51"/>
        <v>56662.24166</v>
      </c>
      <c r="AZ181" s="143">
        <f t="shared" si="52"/>
        <v>0</v>
      </c>
      <c r="BA181" s="143">
        <f t="shared" si="53"/>
        <v>0</v>
      </c>
      <c r="BB181" s="124">
        <f t="shared" si="54"/>
        <v>56662.24166</v>
      </c>
      <c r="BC181" s="140">
        <f t="shared" ref="BC181:BD181" si="3061">BC$2*AD181</f>
        <v>-3.141592654</v>
      </c>
      <c r="BD181" s="140">
        <f t="shared" si="3061"/>
        <v>-3.141592654</v>
      </c>
      <c r="BE181" s="141">
        <f t="shared" si="56"/>
        <v>-6.283185307</v>
      </c>
      <c r="BF181" s="141">
        <f t="shared" si="57"/>
        <v>0</v>
      </c>
      <c r="BG181" s="122">
        <f t="shared" si="58"/>
        <v>0</v>
      </c>
      <c r="BH181" s="142">
        <f t="shared" ref="BH181:BI181" si="3062">POWER(AH181,BH$2)</f>
        <v>30.48512069</v>
      </c>
      <c r="BI181" s="142">
        <f t="shared" si="3062"/>
        <v>15486.86706</v>
      </c>
      <c r="BJ181" s="130">
        <f t="shared" si="60"/>
        <v>472119.0116</v>
      </c>
      <c r="BK181" s="143">
        <f t="shared" si="61"/>
        <v>4249071.105</v>
      </c>
      <c r="BL181" s="143">
        <f t="shared" si="62"/>
        <v>0</v>
      </c>
      <c r="BM181" s="143">
        <f t="shared" si="63"/>
        <v>0</v>
      </c>
      <c r="BN181" s="124">
        <f t="shared" si="64"/>
        <v>4249071.105</v>
      </c>
      <c r="BO181" s="140">
        <f t="shared" si="65"/>
        <v>0</v>
      </c>
      <c r="BP181" s="141">
        <f t="shared" si="66"/>
        <v>0</v>
      </c>
      <c r="BQ181" s="141">
        <f t="shared" si="67"/>
        <v>0</v>
      </c>
      <c r="BR181" s="122">
        <f t="shared" si="68"/>
        <v>0</v>
      </c>
      <c r="BS181" s="142">
        <f t="shared" si="69"/>
        <v>835750.8167</v>
      </c>
      <c r="BT181" s="130">
        <f t="shared" si="70"/>
        <v>835750.8167</v>
      </c>
      <c r="BU181" s="143">
        <f t="shared" si="71"/>
        <v>-22565272.05</v>
      </c>
      <c r="BV181" s="143">
        <f t="shared" si="72"/>
        <v>0</v>
      </c>
      <c r="BW181" s="143">
        <f t="shared" si="73"/>
        <v>3.141592654</v>
      </c>
      <c r="BX181" s="124">
        <f t="shared" si="74"/>
        <v>22565272.05</v>
      </c>
      <c r="BY181" s="144">
        <f t="shared" ref="BY181:BZ181" si="3063">AY181+BK181+BU181</f>
        <v>-18259538.7</v>
      </c>
      <c r="BZ181" s="144">
        <f t="shared" si="3063"/>
        <v>0</v>
      </c>
      <c r="CA181" s="144">
        <f t="shared" si="76"/>
        <v>-3.141592654</v>
      </c>
      <c r="CB181" s="145">
        <f t="shared" si="77"/>
        <v>18259538.7</v>
      </c>
      <c r="CC181" s="140">
        <f t="shared" ref="CC181:CD181" si="3064">CC$2*AD181</f>
        <v>-6.283185307</v>
      </c>
      <c r="CD181" s="140">
        <f t="shared" si="3064"/>
        <v>-6.283185307</v>
      </c>
      <c r="CE181" s="141">
        <f t="shared" si="79"/>
        <v>-12.56637061</v>
      </c>
      <c r="CF181" s="141">
        <f t="shared" si="80"/>
        <v>0</v>
      </c>
      <c r="CG181" s="122">
        <f t="shared" si="81"/>
        <v>0</v>
      </c>
      <c r="CH181" s="142">
        <f t="shared" ref="CH181:CI181" si="3065">POWER(AH181,CH$2)</f>
        <v>929.3425837</v>
      </c>
      <c r="CI181" s="142">
        <f t="shared" si="3065"/>
        <v>239843051.5</v>
      </c>
      <c r="CJ181" s="130">
        <f t="shared" si="83"/>
        <v>222896361143</v>
      </c>
      <c r="CK181" s="143">
        <f t="shared" si="84"/>
        <v>-222896361143</v>
      </c>
      <c r="CL181" s="143">
        <f t="shared" si="85"/>
        <v>0</v>
      </c>
      <c r="CM181" s="143">
        <f t="shared" si="86"/>
        <v>3.141592654</v>
      </c>
      <c r="CN181" s="124">
        <f t="shared" si="87"/>
        <v>222896361143</v>
      </c>
      <c r="CO181" s="140">
        <f t="shared" si="88"/>
        <v>-9.424777961</v>
      </c>
      <c r="CP181" s="141">
        <f t="shared" si="89"/>
        <v>-9.424777961</v>
      </c>
      <c r="CQ181" s="141">
        <f t="shared" si="90"/>
        <v>-3.141592654</v>
      </c>
      <c r="CR181" s="122">
        <f t="shared" si="91"/>
        <v>3.141592654</v>
      </c>
      <c r="CS181" s="142">
        <f t="shared" si="92"/>
        <v>3714417454691</v>
      </c>
      <c r="CT181" s="130">
        <f t="shared" si="93"/>
        <v>3714417454691</v>
      </c>
      <c r="CU181" s="143">
        <f t="shared" si="94"/>
        <v>-14857669818766</v>
      </c>
      <c r="CV181" s="143">
        <f t="shared" si="95"/>
        <v>0.001819539779</v>
      </c>
      <c r="CW181" s="143">
        <f t="shared" si="96"/>
        <v>3.141592654</v>
      </c>
      <c r="CX181" s="124">
        <f t="shared" si="97"/>
        <v>14857669818766</v>
      </c>
      <c r="CY181" s="140">
        <f t="shared" si="98"/>
        <v>-9.424777961</v>
      </c>
      <c r="CZ181" s="140">
        <f t="shared" si="99"/>
        <v>0</v>
      </c>
      <c r="DA181" s="141">
        <f t="shared" si="100"/>
        <v>-9.424777961</v>
      </c>
      <c r="DB181" s="141">
        <f t="shared" si="101"/>
        <v>-3.141592654</v>
      </c>
      <c r="DC181" s="122">
        <f t="shared" si="102"/>
        <v>3.141592654</v>
      </c>
      <c r="DD181" s="142">
        <f t="shared" si="103"/>
        <v>28331.12083</v>
      </c>
      <c r="DE181" s="142">
        <f t="shared" si="104"/>
        <v>835750.8167</v>
      </c>
      <c r="DF181" s="130">
        <f t="shared" si="105"/>
        <v>23677757370</v>
      </c>
      <c r="DG181" s="143">
        <f t="shared" si="106"/>
        <v>-94711029479</v>
      </c>
      <c r="DH181" s="143">
        <f t="shared" si="107"/>
        <v>0.00001159875591</v>
      </c>
      <c r="DI181" s="143">
        <f t="shared" si="108"/>
        <v>3.141592654</v>
      </c>
      <c r="DJ181" s="124">
        <f t="shared" si="109"/>
        <v>94711029479</v>
      </c>
      <c r="DK181" s="140">
        <f t="shared" ref="DK181:DM181" si="3066">DK$2*AD181</f>
        <v>-3.141592654</v>
      </c>
      <c r="DL181" s="140">
        <f t="shared" si="3066"/>
        <v>-3.141592654</v>
      </c>
      <c r="DM181" s="140">
        <f t="shared" si="3066"/>
        <v>0</v>
      </c>
      <c r="DN181" s="141">
        <f t="shared" si="111"/>
        <v>-6.283185307</v>
      </c>
      <c r="DO181" s="141">
        <f t="shared" si="112"/>
        <v>0</v>
      </c>
      <c r="DP181" s="122">
        <f t="shared" si="113"/>
        <v>0</v>
      </c>
      <c r="DQ181" s="142">
        <f t="shared" ref="DQ181:DS181" si="3067">POWER(AH181,DQ$2)</f>
        <v>30.48512069</v>
      </c>
      <c r="DR181" s="142">
        <f t="shared" si="3067"/>
        <v>15486.86706</v>
      </c>
      <c r="DS181" s="142">
        <f t="shared" si="3067"/>
        <v>835750.8167</v>
      </c>
      <c r="DT181" s="130">
        <f t="shared" si="115"/>
        <v>394573849529</v>
      </c>
      <c r="DU181" s="143">
        <f t="shared" si="116"/>
        <v>-7102329291524</v>
      </c>
      <c r="DV181" s="143">
        <f t="shared" si="117"/>
        <v>0</v>
      </c>
      <c r="DW181" s="143">
        <f t="shared" si="118"/>
        <v>3.141592654</v>
      </c>
      <c r="DX181" s="124">
        <f t="shared" si="119"/>
        <v>7102329291524</v>
      </c>
      <c r="DY181" s="140">
        <f t="shared" si="120"/>
        <v>0</v>
      </c>
      <c r="DZ181" s="141">
        <f t="shared" si="121"/>
        <v>0</v>
      </c>
      <c r="EA181" s="141">
        <f t="shared" si="122"/>
        <v>0</v>
      </c>
      <c r="EB181" s="122">
        <f t="shared" si="123"/>
        <v>0</v>
      </c>
      <c r="EC181" s="142">
        <f t="shared" si="124"/>
        <v>698479427540</v>
      </c>
      <c r="ED181" s="130">
        <f t="shared" si="125"/>
        <v>698479427540</v>
      </c>
      <c r="EE181" s="143">
        <f t="shared" si="126"/>
        <v>18858944543586</v>
      </c>
      <c r="EF181" s="143">
        <f t="shared" si="127"/>
        <v>0</v>
      </c>
      <c r="EG181" s="143">
        <f t="shared" si="128"/>
        <v>0</v>
      </c>
      <c r="EH181" s="124">
        <f t="shared" si="129"/>
        <v>18858944543586</v>
      </c>
      <c r="EI181" s="144">
        <f t="shared" ref="EI181:EJ181" si="3068">CK181+CU181+DG181+DU181+EE181</f>
        <v>-3418661957326</v>
      </c>
      <c r="EJ181" s="144">
        <f t="shared" si="3068"/>
        <v>0.001831138535</v>
      </c>
      <c r="EK181" s="144">
        <f t="shared" si="131"/>
        <v>3.141592654</v>
      </c>
      <c r="EL181" s="145">
        <f t="shared" si="132"/>
        <v>3418661957326</v>
      </c>
      <c r="EM181" s="140">
        <f t="shared" si="133"/>
        <v>1.570796327</v>
      </c>
      <c r="EN181" s="141">
        <f t="shared" si="134"/>
        <v>1.570796327</v>
      </c>
      <c r="EO181" s="141">
        <f t="shared" si="135"/>
        <v>1.570796327</v>
      </c>
      <c r="EP181" s="122">
        <f t="shared" si="136"/>
        <v>1.570796327</v>
      </c>
      <c r="EQ181" s="142">
        <f t="shared" si="137"/>
        <v>1848962.4</v>
      </c>
      <c r="ER181" s="130">
        <f t="shared" si="138"/>
        <v>1848962.4</v>
      </c>
      <c r="ES181" s="143">
        <f t="shared" si="139"/>
        <v>0.000000002721580544</v>
      </c>
      <c r="ET181" s="143">
        <f t="shared" si="140"/>
        <v>9607490.455</v>
      </c>
      <c r="EU181" s="143">
        <f t="shared" si="141"/>
        <v>1.570796327</v>
      </c>
      <c r="EV181" s="124">
        <f t="shared" si="142"/>
        <v>9607490.455</v>
      </c>
      <c r="EW181" s="144">
        <f t="shared" ref="EW181:EX181" si="3069">BY181+ES181</f>
        <v>-18259538.7</v>
      </c>
      <c r="EX181" s="144">
        <f t="shared" si="3069"/>
        <v>9607490.455</v>
      </c>
      <c r="EY181" s="144">
        <f t="shared" si="144"/>
        <v>2.657234516</v>
      </c>
      <c r="EZ181" s="145">
        <f t="shared" si="145"/>
        <v>20632853.09</v>
      </c>
      <c r="FA181" s="140">
        <f t="shared" si="146"/>
        <v>0.8857448387</v>
      </c>
      <c r="FB181" s="141">
        <f t="shared" si="147"/>
        <v>0.8857448387</v>
      </c>
      <c r="FC181" s="141">
        <f t="shared" si="148"/>
        <v>0.8857448387</v>
      </c>
      <c r="FD181" s="122">
        <f t="shared" si="149"/>
        <v>0.8857448387</v>
      </c>
      <c r="FE181" s="142">
        <f t="shared" si="150"/>
        <v>274.2751294</v>
      </c>
      <c r="FF181" s="130">
        <f t="shared" si="151"/>
        <v>274.2751294</v>
      </c>
      <c r="FG181" s="143">
        <f t="shared" si="152"/>
        <v>45.91224404</v>
      </c>
      <c r="FH181" s="143">
        <f t="shared" si="153"/>
        <v>56.19266105</v>
      </c>
      <c r="FI181" s="143">
        <f t="shared" si="154"/>
        <v>0.8857448387</v>
      </c>
      <c r="FJ181" s="124">
        <f t="shared" si="155"/>
        <v>72.56410482</v>
      </c>
      <c r="FK181" s="140">
        <f t="shared" si="156"/>
        <v>-6.283185307</v>
      </c>
      <c r="FL181" s="141">
        <f t="shared" si="157"/>
        <v>-6.283185307</v>
      </c>
      <c r="FM181" s="141">
        <f t="shared" si="158"/>
        <v>0</v>
      </c>
      <c r="FN181" s="122">
        <f t="shared" si="159"/>
        <v>0</v>
      </c>
      <c r="FO181" s="142">
        <f t="shared" si="160"/>
        <v>929.3425837</v>
      </c>
      <c r="FP181" s="130">
        <f t="shared" si="161"/>
        <v>929.3425837</v>
      </c>
      <c r="FQ181" s="143">
        <f t="shared" si="162"/>
        <v>-929.3425837</v>
      </c>
      <c r="FR181" s="143">
        <f t="shared" si="163"/>
        <v>0</v>
      </c>
      <c r="FS181" s="143">
        <f t="shared" si="164"/>
        <v>3.141592654</v>
      </c>
      <c r="FT181" s="124">
        <f t="shared" si="165"/>
        <v>929.3425837</v>
      </c>
      <c r="FU181" s="144">
        <f t="shared" si="166"/>
        <v>-47389.94378</v>
      </c>
      <c r="FV181" s="144">
        <f t="shared" si="167"/>
        <v>0</v>
      </c>
      <c r="FW181" s="144">
        <f t="shared" si="168"/>
        <v>-3.141592654</v>
      </c>
      <c r="FX181" s="145">
        <f t="shared" si="169"/>
        <v>47389.94378</v>
      </c>
      <c r="FY181" s="140">
        <f t="shared" si="170"/>
        <v>-3.141592654</v>
      </c>
      <c r="FZ181" s="140">
        <f t="shared" si="171"/>
        <v>-0.8857448387</v>
      </c>
      <c r="GA181" s="141">
        <f t="shared" si="172"/>
        <v>-4.027337492</v>
      </c>
      <c r="GB181" s="141">
        <f t="shared" si="173"/>
        <v>-4.027337492</v>
      </c>
      <c r="GC181" s="122">
        <f t="shared" si="174"/>
        <v>2.255847815</v>
      </c>
      <c r="GD181" s="142">
        <f t="shared" si="175"/>
        <v>47389.94378</v>
      </c>
      <c r="GE181" s="142">
        <f t="shared" si="176"/>
        <v>0.0137809183</v>
      </c>
      <c r="GF181" s="130">
        <f t="shared" si="177"/>
        <v>653.0769434</v>
      </c>
      <c r="GG181" s="143">
        <f t="shared" si="178"/>
        <v>-45.91224404</v>
      </c>
      <c r="GH181" s="143">
        <f t="shared" si="179"/>
        <v>56.19266105</v>
      </c>
      <c r="GI181" s="143">
        <f t="shared" si="180"/>
        <v>2.255847815</v>
      </c>
      <c r="GJ181" s="124">
        <f t="shared" si="181"/>
        <v>72.56410482</v>
      </c>
      <c r="GK181" s="146">
        <f t="shared" si="182"/>
        <v>-0.5</v>
      </c>
      <c r="GL181" s="127">
        <f t="shared" si="183"/>
        <v>-0.8660254038</v>
      </c>
      <c r="GM181" s="146">
        <f t="shared" si="184"/>
        <v>-2.094395102</v>
      </c>
      <c r="GN181" s="127">
        <f t="shared" si="185"/>
        <v>1</v>
      </c>
      <c r="GO181" s="147">
        <f t="shared" si="186"/>
        <v>-0.5</v>
      </c>
      <c r="GP181" s="128">
        <f t="shared" si="187"/>
        <v>0.8660254038</v>
      </c>
      <c r="GQ181" s="147">
        <f t="shared" si="188"/>
        <v>2.094395102</v>
      </c>
      <c r="GR181" s="128">
        <f t="shared" si="189"/>
        <v>1</v>
      </c>
      <c r="GS181" s="140">
        <f t="shared" si="190"/>
        <v>-2.094395102</v>
      </c>
      <c r="GT181" s="140">
        <f t="shared" si="191"/>
        <v>0.8857448387</v>
      </c>
      <c r="GU181" s="141">
        <f t="shared" si="192"/>
        <v>-1.208650264</v>
      </c>
      <c r="GV181" s="141">
        <f t="shared" si="193"/>
        <v>-1.208650264</v>
      </c>
      <c r="GW181" s="122">
        <f t="shared" si="194"/>
        <v>-1.208650264</v>
      </c>
      <c r="GX181" s="142">
        <f t="shared" si="195"/>
        <v>1</v>
      </c>
      <c r="GY181" s="142">
        <f t="shared" si="196"/>
        <v>72.56410482</v>
      </c>
      <c r="GZ181" s="130">
        <f t="shared" si="197"/>
        <v>72.56410482</v>
      </c>
      <c r="HA181" s="143">
        <f t="shared" si="198"/>
        <v>25.70814996</v>
      </c>
      <c r="HB181" s="143">
        <f t="shared" si="199"/>
        <v>-67.85750021</v>
      </c>
      <c r="HC181" s="143">
        <f t="shared" si="200"/>
        <v>-1.208650264</v>
      </c>
      <c r="HD181" s="124">
        <f t="shared" si="201"/>
        <v>72.56410482</v>
      </c>
      <c r="HE181" s="140">
        <f t="shared" si="202"/>
        <v>2.094395102</v>
      </c>
      <c r="HF181" s="140">
        <f t="shared" si="203"/>
        <v>2.255847815</v>
      </c>
      <c r="HG181" s="141">
        <f t="shared" si="204"/>
        <v>4.350242917</v>
      </c>
      <c r="HH181" s="141">
        <f t="shared" si="205"/>
        <v>4.350242917</v>
      </c>
      <c r="HI181" s="122">
        <f t="shared" si="206"/>
        <v>-1.93294239</v>
      </c>
      <c r="HJ181" s="142">
        <f t="shared" si="207"/>
        <v>1</v>
      </c>
      <c r="HK181" s="142">
        <f t="shared" si="208"/>
        <v>72.56410482</v>
      </c>
      <c r="HL181" s="130">
        <f t="shared" si="209"/>
        <v>72.56410482</v>
      </c>
      <c r="HM181" s="143">
        <f t="shared" si="210"/>
        <v>-25.70814996</v>
      </c>
      <c r="HN181" s="143">
        <f t="shared" si="211"/>
        <v>-67.85750021</v>
      </c>
      <c r="HO181" s="143">
        <f t="shared" si="212"/>
        <v>-1.93294239</v>
      </c>
      <c r="HP181" s="124">
        <f t="shared" si="213"/>
        <v>72.56410482</v>
      </c>
      <c r="HQ181" s="140">
        <f t="shared" si="214"/>
        <v>2.094395102</v>
      </c>
      <c r="HR181" s="140">
        <f t="shared" si="215"/>
        <v>0.8857448387</v>
      </c>
      <c r="HS181" s="141">
        <f t="shared" si="216"/>
        <v>2.980139941</v>
      </c>
      <c r="HT181" s="141">
        <f t="shared" si="217"/>
        <v>2.980139941</v>
      </c>
      <c r="HU181" s="122">
        <f t="shared" si="218"/>
        <v>2.980139941</v>
      </c>
      <c r="HV181" s="142">
        <f t="shared" si="219"/>
        <v>1</v>
      </c>
      <c r="HW181" s="142">
        <f t="shared" si="220"/>
        <v>72.56410482</v>
      </c>
      <c r="HX181" s="130">
        <f t="shared" si="221"/>
        <v>72.56410482</v>
      </c>
      <c r="HY181" s="143">
        <f t="shared" si="222"/>
        <v>-71.620394</v>
      </c>
      <c r="HZ181" s="143">
        <f t="shared" si="223"/>
        <v>11.66483916</v>
      </c>
      <c r="IA181" s="143">
        <f t="shared" si="224"/>
        <v>2.980139941</v>
      </c>
      <c r="IB181" s="124">
        <f t="shared" si="225"/>
        <v>72.56410482</v>
      </c>
      <c r="IC181" s="140">
        <f t="shared" si="226"/>
        <v>-2.094395102</v>
      </c>
      <c r="ID181" s="140">
        <f t="shared" si="227"/>
        <v>2.255847815</v>
      </c>
      <c r="IE181" s="141">
        <f t="shared" si="228"/>
        <v>0.1614527125</v>
      </c>
      <c r="IF181" s="141">
        <f t="shared" si="229"/>
        <v>0.1614527125</v>
      </c>
      <c r="IG181" s="122">
        <f t="shared" si="230"/>
        <v>0.1614527125</v>
      </c>
      <c r="IH181" s="142">
        <f t="shared" si="231"/>
        <v>1</v>
      </c>
      <c r="II181" s="142">
        <f t="shared" si="232"/>
        <v>72.56410482</v>
      </c>
      <c r="IJ181" s="130">
        <f t="shared" si="233"/>
        <v>72.56410482</v>
      </c>
      <c r="IK181" s="143">
        <f t="shared" si="234"/>
        <v>71.620394</v>
      </c>
      <c r="IL181" s="143">
        <f t="shared" si="235"/>
        <v>11.66483916</v>
      </c>
      <c r="IM181" s="143">
        <f t="shared" si="236"/>
        <v>0.1614527125</v>
      </c>
      <c r="IN181" s="124">
        <f t="shared" si="237"/>
        <v>72.56410482</v>
      </c>
    </row>
    <row r="182" ht="12.75" customHeight="1">
      <c r="A182" s="129">
        <f>'Cortez Cubic'!AP182</f>
        <v>-0.2187762226</v>
      </c>
      <c r="B182" s="129">
        <f>'Cortez Cubic'!AQ182</f>
        <v>5.26216244</v>
      </c>
      <c r="C182" s="129">
        <f>'Cortez Cubic'!AR182</f>
        <v>2090.438619</v>
      </c>
      <c r="D182" s="129">
        <f>'Cortez Cubic'!AS182</f>
        <v>-80263.8488</v>
      </c>
      <c r="E182" s="129">
        <f t="shared" ref="E182:H182" si="3070">0</f>
        <v>0</v>
      </c>
      <c r="F182" s="129">
        <f t="shared" si="3070"/>
        <v>0</v>
      </c>
      <c r="G182" s="129">
        <f t="shared" si="3070"/>
        <v>0</v>
      </c>
      <c r="H182" s="129">
        <f t="shared" si="3070"/>
        <v>0</v>
      </c>
      <c r="I182" s="110">
        <f>'Cortez Cubic'!I182</f>
        <v>51</v>
      </c>
      <c r="J182" s="130">
        <f t="shared" si="28"/>
        <v>41.56059594</v>
      </c>
      <c r="K182" s="131">
        <f t="shared" si="29"/>
        <v>0</v>
      </c>
      <c r="L182" s="131">
        <f t="shared" si="30"/>
        <v>1</v>
      </c>
      <c r="M182" s="132">
        <f t="shared" si="31"/>
        <v>9.439404058</v>
      </c>
      <c r="N182" s="133">
        <f t="shared" si="32"/>
        <v>44.04720952</v>
      </c>
      <c r="O182" s="134">
        <f t="shared" si="33"/>
        <v>85.60780546</v>
      </c>
      <c r="P182" s="134">
        <f t="shared" si="34"/>
        <v>0</v>
      </c>
      <c r="Q182" s="135">
        <f t="shared" si="35"/>
        <v>41.56059594</v>
      </c>
      <c r="R182" s="135">
        <f t="shared" si="36"/>
        <v>0</v>
      </c>
      <c r="S182" s="136">
        <f t="shared" si="37"/>
        <v>-103.115685</v>
      </c>
      <c r="T182" s="136">
        <f t="shared" si="38"/>
        <v>0</v>
      </c>
      <c r="U182" s="137">
        <f t="shared" ref="U182:X182" si="3071">ATAN2(A182,E182)</f>
        <v>3.141592654</v>
      </c>
      <c r="V182" s="137">
        <f t="shared" si="3071"/>
        <v>0</v>
      </c>
      <c r="W182" s="137">
        <f t="shared" si="3071"/>
        <v>0</v>
      </c>
      <c r="X182" s="137">
        <f t="shared" si="3071"/>
        <v>3.141592654</v>
      </c>
      <c r="Y182" s="137">
        <f t="shared" ref="Y182:AB182" si="3072">SQRT(POWER(A182,2)+POWER(E182,2))</f>
        <v>0.2187762226</v>
      </c>
      <c r="Z182" s="137">
        <f t="shared" si="3072"/>
        <v>5.26216244</v>
      </c>
      <c r="AA182" s="137">
        <f t="shared" si="3072"/>
        <v>2090.438619</v>
      </c>
      <c r="AB182" s="137">
        <f t="shared" si="3072"/>
        <v>80263.8488</v>
      </c>
      <c r="AC182" s="138">
        <f t="shared" ref="AC182:AF182" si="3073">U182-$U182</f>
        <v>0</v>
      </c>
      <c r="AD182" s="138">
        <f t="shared" si="3073"/>
        <v>-3.141592654</v>
      </c>
      <c r="AE182" s="138">
        <f t="shared" si="3073"/>
        <v>-3.141592654</v>
      </c>
      <c r="AF182" s="138">
        <f t="shared" si="3073"/>
        <v>0</v>
      </c>
      <c r="AG182" s="138">
        <f t="shared" ref="AG182:AJ182" si="3074">Y182/$Y182</f>
        <v>1</v>
      </c>
      <c r="AH182" s="138">
        <f t="shared" si="3074"/>
        <v>24.05271641</v>
      </c>
      <c r="AI182" s="138">
        <f t="shared" si="3074"/>
        <v>9555.145408</v>
      </c>
      <c r="AJ182" s="138">
        <f t="shared" si="3074"/>
        <v>366876.4724</v>
      </c>
      <c r="AK182" s="139">
        <f t="shared" ref="AK182:AN182" si="3075">AG182*COS(AC182)</f>
        <v>1</v>
      </c>
      <c r="AL182" s="139">
        <f t="shared" si="3075"/>
        <v>-24.05271641</v>
      </c>
      <c r="AM182" s="139">
        <f t="shared" si="3075"/>
        <v>-9555.145408</v>
      </c>
      <c r="AN182" s="139">
        <f t="shared" si="3075"/>
        <v>366876.4724</v>
      </c>
      <c r="AO182" s="129">
        <f t="shared" ref="AO182:AR182" si="3076">AG182*SIN(AC182)</f>
        <v>0</v>
      </c>
      <c r="AP182" s="129">
        <f t="shared" si="3076"/>
        <v>0</v>
      </c>
      <c r="AQ182" s="129">
        <f t="shared" si="3076"/>
        <v>0</v>
      </c>
      <c r="AR182" s="129">
        <f t="shared" si="3076"/>
        <v>0</v>
      </c>
      <c r="AS182" s="140">
        <f t="shared" si="45"/>
        <v>-9.424777961</v>
      </c>
      <c r="AT182" s="141">
        <f t="shared" si="46"/>
        <v>-9.424777961</v>
      </c>
      <c r="AU182" s="141">
        <f t="shared" si="47"/>
        <v>-3.141592654</v>
      </c>
      <c r="AV182" s="122">
        <f t="shared" si="48"/>
        <v>3.141592654</v>
      </c>
      <c r="AW182" s="142">
        <f t="shared" si="49"/>
        <v>13915.29419</v>
      </c>
      <c r="AX182" s="130">
        <f t="shared" si="50"/>
        <v>13915.29419</v>
      </c>
      <c r="AY182" s="143">
        <f t="shared" si="51"/>
        <v>27830.58839</v>
      </c>
      <c r="AZ182" s="143">
        <f t="shared" si="52"/>
        <v>0</v>
      </c>
      <c r="BA182" s="143">
        <f t="shared" si="53"/>
        <v>0</v>
      </c>
      <c r="BB182" s="124">
        <f t="shared" si="54"/>
        <v>27830.58839</v>
      </c>
      <c r="BC182" s="140">
        <f t="shared" ref="BC182:BD182" si="3077">BC$2*AD182</f>
        <v>-3.141592654</v>
      </c>
      <c r="BD182" s="140">
        <f t="shared" si="3077"/>
        <v>-3.141592654</v>
      </c>
      <c r="BE182" s="141">
        <f t="shared" si="56"/>
        <v>-6.283185307</v>
      </c>
      <c r="BF182" s="141">
        <f t="shared" si="57"/>
        <v>0</v>
      </c>
      <c r="BG182" s="122">
        <f t="shared" si="58"/>
        <v>0</v>
      </c>
      <c r="BH182" s="142">
        <f t="shared" ref="BH182:BI182" si="3078">POWER(AH182,BH$2)</f>
        <v>24.05271641</v>
      </c>
      <c r="BI182" s="142">
        <f t="shared" si="3078"/>
        <v>9555.145408</v>
      </c>
      <c r="BJ182" s="130">
        <f t="shared" si="60"/>
        <v>229827.2028</v>
      </c>
      <c r="BK182" s="143">
        <f t="shared" si="61"/>
        <v>2068444.825</v>
      </c>
      <c r="BL182" s="143">
        <f t="shared" si="62"/>
        <v>0</v>
      </c>
      <c r="BM182" s="143">
        <f t="shared" si="63"/>
        <v>0</v>
      </c>
      <c r="BN182" s="124">
        <f t="shared" si="64"/>
        <v>2068444.825</v>
      </c>
      <c r="BO182" s="140">
        <f t="shared" si="65"/>
        <v>0</v>
      </c>
      <c r="BP182" s="141">
        <f t="shared" si="66"/>
        <v>0</v>
      </c>
      <c r="BQ182" s="141">
        <f t="shared" si="67"/>
        <v>0</v>
      </c>
      <c r="BR182" s="122">
        <f t="shared" si="68"/>
        <v>0</v>
      </c>
      <c r="BS182" s="142">
        <f t="shared" si="69"/>
        <v>366876.4724</v>
      </c>
      <c r="BT182" s="130">
        <f t="shared" si="70"/>
        <v>366876.4724</v>
      </c>
      <c r="BU182" s="143">
        <f t="shared" si="71"/>
        <v>-9905664.755</v>
      </c>
      <c r="BV182" s="143">
        <f t="shared" si="72"/>
        <v>0</v>
      </c>
      <c r="BW182" s="143">
        <f t="shared" si="73"/>
        <v>3.141592654</v>
      </c>
      <c r="BX182" s="124">
        <f t="shared" si="74"/>
        <v>9905664.755</v>
      </c>
      <c r="BY182" s="144">
        <f t="shared" ref="BY182:BZ182" si="3079">AY182+BK182+BU182</f>
        <v>-7809389.342</v>
      </c>
      <c r="BZ182" s="144">
        <f t="shared" si="3079"/>
        <v>0</v>
      </c>
      <c r="CA182" s="144">
        <f t="shared" si="76"/>
        <v>-3.141592654</v>
      </c>
      <c r="CB182" s="145">
        <f t="shared" si="77"/>
        <v>7809389.342</v>
      </c>
      <c r="CC182" s="140">
        <f t="shared" ref="CC182:CD182" si="3080">CC$2*AD182</f>
        <v>-6.283185307</v>
      </c>
      <c r="CD182" s="140">
        <f t="shared" si="3080"/>
        <v>-6.283185307</v>
      </c>
      <c r="CE182" s="141">
        <f t="shared" si="79"/>
        <v>-12.56637061</v>
      </c>
      <c r="CF182" s="141">
        <f t="shared" si="80"/>
        <v>0</v>
      </c>
      <c r="CG182" s="122">
        <f t="shared" si="81"/>
        <v>0</v>
      </c>
      <c r="CH182" s="142">
        <f t="shared" ref="CH182:CI182" si="3081">POWER(AH182,CH$2)</f>
        <v>578.5331668</v>
      </c>
      <c r="CI182" s="142">
        <f t="shared" si="3081"/>
        <v>91300803.76</v>
      </c>
      <c r="CJ182" s="130">
        <f t="shared" si="83"/>
        <v>52820543128</v>
      </c>
      <c r="CK182" s="143">
        <f t="shared" si="84"/>
        <v>-52820543128</v>
      </c>
      <c r="CL182" s="143">
        <f t="shared" si="85"/>
        <v>0</v>
      </c>
      <c r="CM182" s="143">
        <f t="shared" si="86"/>
        <v>3.141592654</v>
      </c>
      <c r="CN182" s="124">
        <f t="shared" si="87"/>
        <v>52820543128</v>
      </c>
      <c r="CO182" s="140">
        <f t="shared" si="88"/>
        <v>-9.424777961</v>
      </c>
      <c r="CP182" s="141">
        <f t="shared" si="89"/>
        <v>-9.424777961</v>
      </c>
      <c r="CQ182" s="141">
        <f t="shared" si="90"/>
        <v>-3.141592654</v>
      </c>
      <c r="CR182" s="122">
        <f t="shared" si="91"/>
        <v>3.141592654</v>
      </c>
      <c r="CS182" s="142">
        <f t="shared" si="92"/>
        <v>872392455794</v>
      </c>
      <c r="CT182" s="130">
        <f t="shared" si="93"/>
        <v>872392455794</v>
      </c>
      <c r="CU182" s="143">
        <f t="shared" si="94"/>
        <v>-3489569823177</v>
      </c>
      <c r="CV182" s="143">
        <f t="shared" si="95"/>
        <v>0.0004273490514</v>
      </c>
      <c r="CW182" s="143">
        <f t="shared" si="96"/>
        <v>3.141592654</v>
      </c>
      <c r="CX182" s="124">
        <f t="shared" si="97"/>
        <v>3489569823177</v>
      </c>
      <c r="CY182" s="140">
        <f t="shared" si="98"/>
        <v>-9.424777961</v>
      </c>
      <c r="CZ182" s="140">
        <f t="shared" si="99"/>
        <v>0</v>
      </c>
      <c r="DA182" s="141">
        <f t="shared" si="100"/>
        <v>-9.424777961</v>
      </c>
      <c r="DB182" s="141">
        <f t="shared" si="101"/>
        <v>-3.141592654</v>
      </c>
      <c r="DC182" s="122">
        <f t="shared" si="102"/>
        <v>3.141592654</v>
      </c>
      <c r="DD182" s="142">
        <f t="shared" si="103"/>
        <v>13915.29419</v>
      </c>
      <c r="DE182" s="142">
        <f t="shared" si="104"/>
        <v>366876.4724</v>
      </c>
      <c r="DF182" s="130">
        <f t="shared" si="105"/>
        <v>5105194047</v>
      </c>
      <c r="DG182" s="143">
        <f t="shared" si="106"/>
        <v>-20420776187</v>
      </c>
      <c r="DH182" s="143">
        <f t="shared" si="107"/>
        <v>0.000002500823819</v>
      </c>
      <c r="DI182" s="143">
        <f t="shared" si="108"/>
        <v>3.141592654</v>
      </c>
      <c r="DJ182" s="124">
        <f t="shared" si="109"/>
        <v>20420776187</v>
      </c>
      <c r="DK182" s="140">
        <f t="shared" ref="DK182:DM182" si="3082">DK$2*AD182</f>
        <v>-3.141592654</v>
      </c>
      <c r="DL182" s="140">
        <f t="shared" si="3082"/>
        <v>-3.141592654</v>
      </c>
      <c r="DM182" s="140">
        <f t="shared" si="3082"/>
        <v>0</v>
      </c>
      <c r="DN182" s="141">
        <f t="shared" si="111"/>
        <v>-6.283185307</v>
      </c>
      <c r="DO182" s="141">
        <f t="shared" si="112"/>
        <v>0</v>
      </c>
      <c r="DP182" s="122">
        <f t="shared" si="113"/>
        <v>0</v>
      </c>
      <c r="DQ182" s="142">
        <f t="shared" ref="DQ182:DS182" si="3083">POWER(AH182,DQ$2)</f>
        <v>24.05271641</v>
      </c>
      <c r="DR182" s="142">
        <f t="shared" si="3083"/>
        <v>9555.145408</v>
      </c>
      <c r="DS182" s="142">
        <f t="shared" si="3083"/>
        <v>366876.4724</v>
      </c>
      <c r="DT182" s="130">
        <f t="shared" si="115"/>
        <v>84318193413</v>
      </c>
      <c r="DU182" s="143">
        <f t="shared" si="116"/>
        <v>-1517727481436</v>
      </c>
      <c r="DV182" s="143">
        <f t="shared" si="117"/>
        <v>0</v>
      </c>
      <c r="DW182" s="143">
        <f t="shared" si="118"/>
        <v>3.141592654</v>
      </c>
      <c r="DX182" s="124">
        <f t="shared" si="119"/>
        <v>1517727481436</v>
      </c>
      <c r="DY182" s="140">
        <f t="shared" si="120"/>
        <v>0</v>
      </c>
      <c r="DZ182" s="141">
        <f t="shared" si="121"/>
        <v>0</v>
      </c>
      <c r="EA182" s="141">
        <f t="shared" si="122"/>
        <v>0</v>
      </c>
      <c r="EB182" s="122">
        <f t="shared" si="123"/>
        <v>0</v>
      </c>
      <c r="EC182" s="142">
        <f t="shared" si="124"/>
        <v>134598346011</v>
      </c>
      <c r="ED182" s="130">
        <f t="shared" si="125"/>
        <v>134598346011</v>
      </c>
      <c r="EE182" s="143">
        <f t="shared" si="126"/>
        <v>3634155342297</v>
      </c>
      <c r="EF182" s="143">
        <f t="shared" si="127"/>
        <v>0</v>
      </c>
      <c r="EG182" s="143">
        <f t="shared" si="128"/>
        <v>0</v>
      </c>
      <c r="EH182" s="124">
        <f t="shared" si="129"/>
        <v>3634155342297</v>
      </c>
      <c r="EI182" s="144">
        <f t="shared" ref="EI182:EJ182" si="3084">CK182+CU182+DG182+DU182+EE182</f>
        <v>-1446383281630</v>
      </c>
      <c r="EJ182" s="144">
        <f t="shared" si="3084"/>
        <v>0.0004298498753</v>
      </c>
      <c r="EK182" s="144">
        <f t="shared" si="131"/>
        <v>3.141592654</v>
      </c>
      <c r="EL182" s="145">
        <f t="shared" si="132"/>
        <v>1446383281630</v>
      </c>
      <c r="EM182" s="140">
        <f t="shared" si="133"/>
        <v>1.570796327</v>
      </c>
      <c r="EN182" s="141">
        <f t="shared" si="134"/>
        <v>1.570796327</v>
      </c>
      <c r="EO182" s="141">
        <f t="shared" si="135"/>
        <v>1.570796327</v>
      </c>
      <c r="EP182" s="122">
        <f t="shared" si="136"/>
        <v>1.570796327</v>
      </c>
      <c r="EQ182" s="142">
        <f t="shared" si="137"/>
        <v>1202656.76</v>
      </c>
      <c r="ER182" s="130">
        <f t="shared" si="138"/>
        <v>1202656.76</v>
      </c>
      <c r="ES182" s="143">
        <f t="shared" si="139"/>
        <v>0.000000000382652394</v>
      </c>
      <c r="ET182" s="143">
        <f t="shared" si="140"/>
        <v>6249187.836</v>
      </c>
      <c r="EU182" s="143">
        <f t="shared" si="141"/>
        <v>1.570796327</v>
      </c>
      <c r="EV182" s="124">
        <f t="shared" si="142"/>
        <v>6249187.836</v>
      </c>
      <c r="EW182" s="144">
        <f t="shared" ref="EW182:EX182" si="3085">BY182+ES182</f>
        <v>-7809389.342</v>
      </c>
      <c r="EX182" s="144">
        <f t="shared" si="3085"/>
        <v>6249187.836</v>
      </c>
      <c r="EY182" s="144">
        <f t="shared" si="144"/>
        <v>2.466720835</v>
      </c>
      <c r="EZ182" s="145">
        <f t="shared" si="145"/>
        <v>10001945.34</v>
      </c>
      <c r="FA182" s="140">
        <f t="shared" si="146"/>
        <v>0.8222402783</v>
      </c>
      <c r="FB182" s="141">
        <f t="shared" si="147"/>
        <v>0.8222402783</v>
      </c>
      <c r="FC182" s="141">
        <f t="shared" si="148"/>
        <v>0.8222402783</v>
      </c>
      <c r="FD182" s="122">
        <f t="shared" si="149"/>
        <v>0.8222402783</v>
      </c>
      <c r="FE182" s="142">
        <f t="shared" si="150"/>
        <v>215.4574384</v>
      </c>
      <c r="FF182" s="130">
        <f t="shared" si="151"/>
        <v>215.4574384</v>
      </c>
      <c r="FG182" s="143">
        <f t="shared" si="152"/>
        <v>38.79511666</v>
      </c>
      <c r="FH182" s="143">
        <f t="shared" si="153"/>
        <v>41.76444487</v>
      </c>
      <c r="FI182" s="143">
        <f t="shared" si="154"/>
        <v>0.8222402783</v>
      </c>
      <c r="FJ182" s="124">
        <f t="shared" si="155"/>
        <v>57.00289407</v>
      </c>
      <c r="FK182" s="140">
        <f t="shared" si="156"/>
        <v>-6.283185307</v>
      </c>
      <c r="FL182" s="141">
        <f t="shared" si="157"/>
        <v>-6.283185307</v>
      </c>
      <c r="FM182" s="141">
        <f t="shared" si="158"/>
        <v>0</v>
      </c>
      <c r="FN182" s="122">
        <f t="shared" si="159"/>
        <v>0</v>
      </c>
      <c r="FO182" s="142">
        <f t="shared" si="160"/>
        <v>578.5331668</v>
      </c>
      <c r="FP182" s="130">
        <f t="shared" si="161"/>
        <v>578.5331668</v>
      </c>
      <c r="FQ182" s="143">
        <f t="shared" si="162"/>
        <v>-578.5331668</v>
      </c>
      <c r="FR182" s="143">
        <f t="shared" si="163"/>
        <v>0</v>
      </c>
      <c r="FS182" s="143">
        <f t="shared" si="164"/>
        <v>3.141592654</v>
      </c>
      <c r="FT182" s="124">
        <f t="shared" si="165"/>
        <v>578.5331668</v>
      </c>
      <c r="FU182" s="144">
        <f t="shared" si="166"/>
        <v>-29243.96939</v>
      </c>
      <c r="FV182" s="144">
        <f t="shared" si="167"/>
        <v>0</v>
      </c>
      <c r="FW182" s="144">
        <f t="shared" si="168"/>
        <v>-3.141592654</v>
      </c>
      <c r="FX182" s="145">
        <f t="shared" si="169"/>
        <v>29243.96939</v>
      </c>
      <c r="FY182" s="140">
        <f t="shared" si="170"/>
        <v>-3.141592654</v>
      </c>
      <c r="FZ182" s="140">
        <f t="shared" si="171"/>
        <v>-0.8222402783</v>
      </c>
      <c r="GA182" s="141">
        <f t="shared" si="172"/>
        <v>-3.963832932</v>
      </c>
      <c r="GB182" s="141">
        <f t="shared" si="173"/>
        <v>-3.963832932</v>
      </c>
      <c r="GC182" s="122">
        <f t="shared" si="174"/>
        <v>2.319352375</v>
      </c>
      <c r="GD182" s="142">
        <f t="shared" si="175"/>
        <v>29243.96939</v>
      </c>
      <c r="GE182" s="142">
        <f t="shared" si="176"/>
        <v>0.01754296894</v>
      </c>
      <c r="GF182" s="130">
        <f t="shared" si="177"/>
        <v>513.0260466</v>
      </c>
      <c r="GG182" s="143">
        <f t="shared" si="178"/>
        <v>-38.79511666</v>
      </c>
      <c r="GH182" s="143">
        <f t="shared" si="179"/>
        <v>41.76444487</v>
      </c>
      <c r="GI182" s="143">
        <f t="shared" si="180"/>
        <v>2.319352375</v>
      </c>
      <c r="GJ182" s="124">
        <f t="shared" si="181"/>
        <v>57.00289407</v>
      </c>
      <c r="GK182" s="146">
        <f t="shared" si="182"/>
        <v>-0.5</v>
      </c>
      <c r="GL182" s="127">
        <f t="shared" si="183"/>
        <v>-0.8660254038</v>
      </c>
      <c r="GM182" s="146">
        <f t="shared" si="184"/>
        <v>-2.094395102</v>
      </c>
      <c r="GN182" s="127">
        <f t="shared" si="185"/>
        <v>1</v>
      </c>
      <c r="GO182" s="147">
        <f t="shared" si="186"/>
        <v>-0.5</v>
      </c>
      <c r="GP182" s="128">
        <f t="shared" si="187"/>
        <v>0.8660254038</v>
      </c>
      <c r="GQ182" s="147">
        <f t="shared" si="188"/>
        <v>2.094395102</v>
      </c>
      <c r="GR182" s="128">
        <f t="shared" si="189"/>
        <v>1</v>
      </c>
      <c r="GS182" s="140">
        <f t="shared" si="190"/>
        <v>-2.094395102</v>
      </c>
      <c r="GT182" s="140">
        <f t="shared" si="191"/>
        <v>0.8222402783</v>
      </c>
      <c r="GU182" s="141">
        <f t="shared" si="192"/>
        <v>-1.272154824</v>
      </c>
      <c r="GV182" s="141">
        <f t="shared" si="193"/>
        <v>-1.272154824</v>
      </c>
      <c r="GW182" s="122">
        <f t="shared" si="194"/>
        <v>-1.272154824</v>
      </c>
      <c r="GX182" s="142">
        <f t="shared" si="195"/>
        <v>1</v>
      </c>
      <c r="GY182" s="142">
        <f t="shared" si="196"/>
        <v>57.00289407</v>
      </c>
      <c r="GZ182" s="130">
        <f t="shared" si="197"/>
        <v>57.00289407</v>
      </c>
      <c r="HA182" s="143">
        <f t="shared" si="198"/>
        <v>16.7715119</v>
      </c>
      <c r="HB182" s="143">
        <f t="shared" si="199"/>
        <v>-54.47977901</v>
      </c>
      <c r="HC182" s="143">
        <f t="shared" si="200"/>
        <v>-1.272154824</v>
      </c>
      <c r="HD182" s="124">
        <f t="shared" si="201"/>
        <v>57.00289407</v>
      </c>
      <c r="HE182" s="140">
        <f t="shared" si="202"/>
        <v>2.094395102</v>
      </c>
      <c r="HF182" s="140">
        <f t="shared" si="203"/>
        <v>2.319352375</v>
      </c>
      <c r="HG182" s="141">
        <f t="shared" si="204"/>
        <v>4.413747478</v>
      </c>
      <c r="HH182" s="141">
        <f t="shared" si="205"/>
        <v>4.413747478</v>
      </c>
      <c r="HI182" s="122">
        <f t="shared" si="206"/>
        <v>-1.86943783</v>
      </c>
      <c r="HJ182" s="142">
        <f t="shared" si="207"/>
        <v>1</v>
      </c>
      <c r="HK182" s="142">
        <f t="shared" si="208"/>
        <v>57.00289407</v>
      </c>
      <c r="HL182" s="130">
        <f t="shared" si="209"/>
        <v>57.00289407</v>
      </c>
      <c r="HM182" s="143">
        <f t="shared" si="210"/>
        <v>-16.7715119</v>
      </c>
      <c r="HN182" s="143">
        <f t="shared" si="211"/>
        <v>-54.47977901</v>
      </c>
      <c r="HO182" s="143">
        <f t="shared" si="212"/>
        <v>-1.86943783</v>
      </c>
      <c r="HP182" s="124">
        <f t="shared" si="213"/>
        <v>57.00289407</v>
      </c>
      <c r="HQ182" s="140">
        <f t="shared" si="214"/>
        <v>2.094395102</v>
      </c>
      <c r="HR182" s="140">
        <f t="shared" si="215"/>
        <v>0.8222402783</v>
      </c>
      <c r="HS182" s="141">
        <f t="shared" si="216"/>
        <v>2.916635381</v>
      </c>
      <c r="HT182" s="141">
        <f t="shared" si="217"/>
        <v>2.916635381</v>
      </c>
      <c r="HU182" s="122">
        <f t="shared" si="218"/>
        <v>2.916635381</v>
      </c>
      <c r="HV182" s="142">
        <f t="shared" si="219"/>
        <v>1</v>
      </c>
      <c r="HW182" s="142">
        <f t="shared" si="220"/>
        <v>57.00289407</v>
      </c>
      <c r="HX182" s="130">
        <f t="shared" si="221"/>
        <v>57.00289407</v>
      </c>
      <c r="HY182" s="143">
        <f t="shared" si="222"/>
        <v>-55.56662856</v>
      </c>
      <c r="HZ182" s="143">
        <f t="shared" si="223"/>
        <v>12.71533414</v>
      </c>
      <c r="IA182" s="143">
        <f t="shared" si="224"/>
        <v>2.916635381</v>
      </c>
      <c r="IB182" s="124">
        <f t="shared" si="225"/>
        <v>57.00289407</v>
      </c>
      <c r="IC182" s="140">
        <f t="shared" si="226"/>
        <v>-2.094395102</v>
      </c>
      <c r="ID182" s="140">
        <f t="shared" si="227"/>
        <v>2.319352375</v>
      </c>
      <c r="IE182" s="141">
        <f t="shared" si="228"/>
        <v>0.2249572729</v>
      </c>
      <c r="IF182" s="141">
        <f t="shared" si="229"/>
        <v>0.2249572729</v>
      </c>
      <c r="IG182" s="122">
        <f t="shared" si="230"/>
        <v>0.2249572729</v>
      </c>
      <c r="IH182" s="142">
        <f t="shared" si="231"/>
        <v>1</v>
      </c>
      <c r="II182" s="142">
        <f t="shared" si="232"/>
        <v>57.00289407</v>
      </c>
      <c r="IJ182" s="130">
        <f t="shared" si="233"/>
        <v>57.00289407</v>
      </c>
      <c r="IK182" s="143">
        <f t="shared" si="234"/>
        <v>55.56662856</v>
      </c>
      <c r="IL182" s="143">
        <f t="shared" si="235"/>
        <v>12.71533414</v>
      </c>
      <c r="IM182" s="143">
        <f t="shared" si="236"/>
        <v>0.2249572729</v>
      </c>
      <c r="IN182" s="124">
        <f t="shared" si="237"/>
        <v>57.00289407</v>
      </c>
    </row>
    <row r="183" ht="12.75" customHeight="1">
      <c r="A183" s="129">
        <f>'Cortez Cubic'!AP183</f>
        <v>-0.2187762226</v>
      </c>
      <c r="B183" s="129">
        <f>'Cortez Cubic'!AQ183</f>
        <v>4.175818843</v>
      </c>
      <c r="C183" s="129">
        <f>'Cortez Cubic'!AR183</f>
        <v>2071.35283</v>
      </c>
      <c r="D183" s="129">
        <f>'Cortez Cubic'!AS183</f>
        <v>-88630.47175</v>
      </c>
      <c r="E183" s="129">
        <f t="shared" ref="E183:H183" si="3086">0</f>
        <v>0</v>
      </c>
      <c r="F183" s="129">
        <f t="shared" si="3086"/>
        <v>0</v>
      </c>
      <c r="G183" s="129">
        <f t="shared" si="3086"/>
        <v>0</v>
      </c>
      <c r="H183" s="129">
        <f t="shared" si="3086"/>
        <v>0</v>
      </c>
      <c r="I183" s="110">
        <f>'Cortez Cubic'!I183</f>
        <v>62</v>
      </c>
      <c r="J183" s="130">
        <f t="shared" si="28"/>
        <v>52.54639757</v>
      </c>
      <c r="K183" s="131">
        <f t="shared" si="29"/>
        <v>0</v>
      </c>
      <c r="L183" s="131">
        <f t="shared" si="30"/>
        <v>1</v>
      </c>
      <c r="M183" s="132">
        <f t="shared" si="31"/>
        <v>9.453602431</v>
      </c>
      <c r="N183" s="133">
        <f t="shared" si="32"/>
        <v>20.1086886</v>
      </c>
      <c r="O183" s="134">
        <f t="shared" si="33"/>
        <v>72.65508617</v>
      </c>
      <c r="P183" s="134">
        <f t="shared" si="34"/>
        <v>0</v>
      </c>
      <c r="Q183" s="135">
        <f t="shared" si="35"/>
        <v>52.54639757</v>
      </c>
      <c r="R183" s="135">
        <f t="shared" si="36"/>
        <v>0</v>
      </c>
      <c r="S183" s="136">
        <f t="shared" si="37"/>
        <v>-106.1143142</v>
      </c>
      <c r="T183" s="136">
        <f t="shared" si="38"/>
        <v>0</v>
      </c>
      <c r="U183" s="137">
        <f t="shared" ref="U183:X183" si="3087">ATAN2(A183,E183)</f>
        <v>3.141592654</v>
      </c>
      <c r="V183" s="137">
        <f t="shared" si="3087"/>
        <v>0</v>
      </c>
      <c r="W183" s="137">
        <f t="shared" si="3087"/>
        <v>0</v>
      </c>
      <c r="X183" s="137">
        <f t="shared" si="3087"/>
        <v>3.141592654</v>
      </c>
      <c r="Y183" s="137">
        <f t="shared" ref="Y183:AB183" si="3088">SQRT(POWER(A183,2)+POWER(E183,2))</f>
        <v>0.2187762226</v>
      </c>
      <c r="Z183" s="137">
        <f t="shared" si="3088"/>
        <v>4.175818843</v>
      </c>
      <c r="AA183" s="137">
        <f t="shared" si="3088"/>
        <v>2071.35283</v>
      </c>
      <c r="AB183" s="137">
        <f t="shared" si="3088"/>
        <v>88630.47175</v>
      </c>
      <c r="AC183" s="138">
        <f t="shared" ref="AC183:AF183" si="3089">U183-$U183</f>
        <v>0</v>
      </c>
      <c r="AD183" s="138">
        <f t="shared" si="3089"/>
        <v>-3.141592654</v>
      </c>
      <c r="AE183" s="138">
        <f t="shared" si="3089"/>
        <v>-3.141592654</v>
      </c>
      <c r="AF183" s="138">
        <f t="shared" si="3089"/>
        <v>0</v>
      </c>
      <c r="AG183" s="138">
        <f t="shared" ref="AG183:AJ183" si="3090">Y183/$Y183</f>
        <v>1</v>
      </c>
      <c r="AH183" s="138">
        <f t="shared" si="3090"/>
        <v>19.0871695</v>
      </c>
      <c r="AI183" s="138">
        <f t="shared" si="3090"/>
        <v>9467.906546</v>
      </c>
      <c r="AJ183" s="138">
        <f t="shared" si="3090"/>
        <v>405119.3073</v>
      </c>
      <c r="AK183" s="139">
        <f t="shared" ref="AK183:AN183" si="3091">AG183*COS(AC183)</f>
        <v>1</v>
      </c>
      <c r="AL183" s="139">
        <f t="shared" si="3091"/>
        <v>-19.0871695</v>
      </c>
      <c r="AM183" s="139">
        <f t="shared" si="3091"/>
        <v>-9467.906546</v>
      </c>
      <c r="AN183" s="139">
        <f t="shared" si="3091"/>
        <v>405119.3073</v>
      </c>
      <c r="AO183" s="129">
        <f t="shared" ref="AO183:AR183" si="3092">AG183*SIN(AC183)</f>
        <v>0</v>
      </c>
      <c r="AP183" s="129">
        <f t="shared" si="3092"/>
        <v>0</v>
      </c>
      <c r="AQ183" s="129">
        <f t="shared" si="3092"/>
        <v>0</v>
      </c>
      <c r="AR183" s="129">
        <f t="shared" si="3092"/>
        <v>0</v>
      </c>
      <c r="AS183" s="140">
        <f t="shared" si="45"/>
        <v>-9.424777961</v>
      </c>
      <c r="AT183" s="141">
        <f t="shared" si="46"/>
        <v>-9.424777961</v>
      </c>
      <c r="AU183" s="141">
        <f t="shared" si="47"/>
        <v>-3.141592654</v>
      </c>
      <c r="AV183" s="122">
        <f t="shared" si="48"/>
        <v>3.141592654</v>
      </c>
      <c r="AW183" s="142">
        <f t="shared" si="49"/>
        <v>6953.838345</v>
      </c>
      <c r="AX183" s="130">
        <f t="shared" si="50"/>
        <v>6953.838345</v>
      </c>
      <c r="AY183" s="143">
        <f t="shared" si="51"/>
        <v>13907.67669</v>
      </c>
      <c r="AZ183" s="143">
        <f t="shared" si="52"/>
        <v>0</v>
      </c>
      <c r="BA183" s="143">
        <f t="shared" si="53"/>
        <v>0</v>
      </c>
      <c r="BB183" s="124">
        <f t="shared" si="54"/>
        <v>13907.67669</v>
      </c>
      <c r="BC183" s="140">
        <f t="shared" ref="BC183:BD183" si="3093">BC$2*AD183</f>
        <v>-3.141592654</v>
      </c>
      <c r="BD183" s="140">
        <f t="shared" si="3093"/>
        <v>-3.141592654</v>
      </c>
      <c r="BE183" s="141">
        <f t="shared" si="56"/>
        <v>-6.283185307</v>
      </c>
      <c r="BF183" s="141">
        <f t="shared" si="57"/>
        <v>0</v>
      </c>
      <c r="BG183" s="122">
        <f t="shared" si="58"/>
        <v>0</v>
      </c>
      <c r="BH183" s="142">
        <f t="shared" ref="BH183:BI183" si="3094">POWER(AH183,BH$2)</f>
        <v>19.0871695</v>
      </c>
      <c r="BI183" s="142">
        <f t="shared" si="3094"/>
        <v>9467.906546</v>
      </c>
      <c r="BJ183" s="130">
        <f t="shared" si="60"/>
        <v>180715.537</v>
      </c>
      <c r="BK183" s="143">
        <f t="shared" si="61"/>
        <v>1626439.833</v>
      </c>
      <c r="BL183" s="143">
        <f t="shared" si="62"/>
        <v>0</v>
      </c>
      <c r="BM183" s="143">
        <f t="shared" si="63"/>
        <v>0</v>
      </c>
      <c r="BN183" s="124">
        <f t="shared" si="64"/>
        <v>1626439.833</v>
      </c>
      <c r="BO183" s="140">
        <f t="shared" si="65"/>
        <v>0</v>
      </c>
      <c r="BP183" s="141">
        <f t="shared" si="66"/>
        <v>0</v>
      </c>
      <c r="BQ183" s="141">
        <f t="shared" si="67"/>
        <v>0</v>
      </c>
      <c r="BR183" s="122">
        <f t="shared" si="68"/>
        <v>0</v>
      </c>
      <c r="BS183" s="142">
        <f t="shared" si="69"/>
        <v>405119.3073</v>
      </c>
      <c r="BT183" s="130">
        <f t="shared" si="70"/>
        <v>405119.3073</v>
      </c>
      <c r="BU183" s="143">
        <f t="shared" si="71"/>
        <v>-10938221.3</v>
      </c>
      <c r="BV183" s="143">
        <f t="shared" si="72"/>
        <v>0</v>
      </c>
      <c r="BW183" s="143">
        <f t="shared" si="73"/>
        <v>3.141592654</v>
      </c>
      <c r="BX183" s="124">
        <f t="shared" si="74"/>
        <v>10938221.3</v>
      </c>
      <c r="BY183" s="144">
        <f t="shared" ref="BY183:BZ183" si="3095">AY183+BK183+BU183</f>
        <v>-9297873.787</v>
      </c>
      <c r="BZ183" s="144">
        <f t="shared" si="3095"/>
        <v>0</v>
      </c>
      <c r="CA183" s="144">
        <f t="shared" si="76"/>
        <v>-3.141592654</v>
      </c>
      <c r="CB183" s="145">
        <f t="shared" si="77"/>
        <v>9297873.787</v>
      </c>
      <c r="CC183" s="140">
        <f t="shared" ref="CC183:CD183" si="3096">CC$2*AD183</f>
        <v>-6.283185307</v>
      </c>
      <c r="CD183" s="140">
        <f t="shared" si="3096"/>
        <v>-6.283185307</v>
      </c>
      <c r="CE183" s="141">
        <f t="shared" si="79"/>
        <v>-12.56637061</v>
      </c>
      <c r="CF183" s="141">
        <f t="shared" si="80"/>
        <v>0</v>
      </c>
      <c r="CG183" s="122">
        <f t="shared" si="81"/>
        <v>0</v>
      </c>
      <c r="CH183" s="142">
        <f t="shared" ref="CH183:CI183" si="3097">POWER(AH183,CH$2)</f>
        <v>364.3200395</v>
      </c>
      <c r="CI183" s="142">
        <f t="shared" si="3097"/>
        <v>89641254.36</v>
      </c>
      <c r="CJ183" s="130">
        <f t="shared" si="83"/>
        <v>32658105326</v>
      </c>
      <c r="CK183" s="143">
        <f t="shared" si="84"/>
        <v>-32658105326</v>
      </c>
      <c r="CL183" s="143">
        <f t="shared" si="85"/>
        <v>0</v>
      </c>
      <c r="CM183" s="143">
        <f t="shared" si="86"/>
        <v>3.141592654</v>
      </c>
      <c r="CN183" s="124">
        <f t="shared" si="87"/>
        <v>32658105326</v>
      </c>
      <c r="CO183" s="140">
        <f t="shared" si="88"/>
        <v>-9.424777961</v>
      </c>
      <c r="CP183" s="141">
        <f t="shared" si="89"/>
        <v>-9.424777961</v>
      </c>
      <c r="CQ183" s="141">
        <f t="shared" si="90"/>
        <v>-3.141592654</v>
      </c>
      <c r="CR183" s="122">
        <f t="shared" si="91"/>
        <v>3.141592654</v>
      </c>
      <c r="CS183" s="142">
        <f t="shared" si="92"/>
        <v>848715018937</v>
      </c>
      <c r="CT183" s="130">
        <f t="shared" si="93"/>
        <v>848715018937</v>
      </c>
      <c r="CU183" s="143">
        <f t="shared" si="94"/>
        <v>-3394860075748</v>
      </c>
      <c r="CV183" s="143">
        <f t="shared" si="95"/>
        <v>0.0004157504525</v>
      </c>
      <c r="CW183" s="143">
        <f t="shared" si="96"/>
        <v>3.141592654</v>
      </c>
      <c r="CX183" s="124">
        <f t="shared" si="97"/>
        <v>3394860075748</v>
      </c>
      <c r="CY183" s="140">
        <f t="shared" si="98"/>
        <v>-9.424777961</v>
      </c>
      <c r="CZ183" s="140">
        <f t="shared" si="99"/>
        <v>0</v>
      </c>
      <c r="DA183" s="141">
        <f t="shared" si="100"/>
        <v>-9.424777961</v>
      </c>
      <c r="DB183" s="141">
        <f t="shared" si="101"/>
        <v>-3.141592654</v>
      </c>
      <c r="DC183" s="122">
        <f t="shared" si="102"/>
        <v>3.141592654</v>
      </c>
      <c r="DD183" s="142">
        <f t="shared" si="103"/>
        <v>6953.838345</v>
      </c>
      <c r="DE183" s="142">
        <f t="shared" si="104"/>
        <v>405119.3073</v>
      </c>
      <c r="DF183" s="130">
        <f t="shared" si="105"/>
        <v>2817134173</v>
      </c>
      <c r="DG183" s="143">
        <f t="shared" si="106"/>
        <v>-11268536693</v>
      </c>
      <c r="DH183" s="143">
        <f t="shared" si="107"/>
        <v>0.000001379997739</v>
      </c>
      <c r="DI183" s="143">
        <f t="shared" si="108"/>
        <v>3.141592654</v>
      </c>
      <c r="DJ183" s="124">
        <f t="shared" si="109"/>
        <v>11268536693</v>
      </c>
      <c r="DK183" s="140">
        <f t="shared" ref="DK183:DM183" si="3098">DK$2*AD183</f>
        <v>-3.141592654</v>
      </c>
      <c r="DL183" s="140">
        <f t="shared" si="3098"/>
        <v>-3.141592654</v>
      </c>
      <c r="DM183" s="140">
        <f t="shared" si="3098"/>
        <v>0</v>
      </c>
      <c r="DN183" s="141">
        <f t="shared" si="111"/>
        <v>-6.283185307</v>
      </c>
      <c r="DO183" s="141">
        <f t="shared" si="112"/>
        <v>0</v>
      </c>
      <c r="DP183" s="122">
        <f t="shared" si="113"/>
        <v>0</v>
      </c>
      <c r="DQ183" s="142">
        <f t="shared" ref="DQ183:DS183" si="3099">POWER(AH183,DQ$2)</f>
        <v>19.0871695</v>
      </c>
      <c r="DR183" s="142">
        <f t="shared" si="3099"/>
        <v>9467.906546</v>
      </c>
      <c r="DS183" s="142">
        <f t="shared" si="3099"/>
        <v>405119.3073</v>
      </c>
      <c r="DT183" s="130">
        <f t="shared" si="115"/>
        <v>73211353180</v>
      </c>
      <c r="DU183" s="143">
        <f t="shared" si="116"/>
        <v>-1317804357241</v>
      </c>
      <c r="DV183" s="143">
        <f t="shared" si="117"/>
        <v>0</v>
      </c>
      <c r="DW183" s="143">
        <f t="shared" si="118"/>
        <v>3.141592654</v>
      </c>
      <c r="DX183" s="124">
        <f t="shared" si="119"/>
        <v>1317804357241</v>
      </c>
      <c r="DY183" s="140">
        <f t="shared" si="120"/>
        <v>0</v>
      </c>
      <c r="DZ183" s="141">
        <f t="shared" si="121"/>
        <v>0</v>
      </c>
      <c r="EA183" s="141">
        <f t="shared" si="122"/>
        <v>0</v>
      </c>
      <c r="EB183" s="122">
        <f t="shared" si="123"/>
        <v>0</v>
      </c>
      <c r="EC183" s="142">
        <f t="shared" si="124"/>
        <v>164121653137</v>
      </c>
      <c r="ED183" s="130">
        <f t="shared" si="125"/>
        <v>164121653137</v>
      </c>
      <c r="EE183" s="143">
        <f t="shared" si="126"/>
        <v>4431284634698</v>
      </c>
      <c r="EF183" s="143">
        <f t="shared" si="127"/>
        <v>0</v>
      </c>
      <c r="EG183" s="143">
        <f t="shared" si="128"/>
        <v>0</v>
      </c>
      <c r="EH183" s="124">
        <f t="shared" si="129"/>
        <v>4431284634698</v>
      </c>
      <c r="EI183" s="144">
        <f t="shared" ref="EI183:EJ183" si="3100">CK183+CU183+DG183+DU183+EE183</f>
        <v>-325306440310</v>
      </c>
      <c r="EJ183" s="144">
        <f t="shared" si="3100"/>
        <v>0.0004171304503</v>
      </c>
      <c r="EK183" s="144">
        <f t="shared" si="131"/>
        <v>3.141592654</v>
      </c>
      <c r="EL183" s="145">
        <f t="shared" si="132"/>
        <v>325306440310</v>
      </c>
      <c r="EM183" s="140">
        <f t="shared" si="133"/>
        <v>1.570796327</v>
      </c>
      <c r="EN183" s="141">
        <f t="shared" si="134"/>
        <v>1.570796327</v>
      </c>
      <c r="EO183" s="141">
        <f t="shared" si="135"/>
        <v>1.570796327</v>
      </c>
      <c r="EP183" s="122">
        <f t="shared" si="136"/>
        <v>1.570796327</v>
      </c>
      <c r="EQ183" s="142">
        <f t="shared" si="137"/>
        <v>570356.4152</v>
      </c>
      <c r="ER183" s="130">
        <f t="shared" si="138"/>
        <v>570356.4152</v>
      </c>
      <c r="ES183" s="143">
        <f t="shared" si="139"/>
        <v>0.000000002155665155</v>
      </c>
      <c r="ET183" s="143">
        <f t="shared" si="140"/>
        <v>2963658.868</v>
      </c>
      <c r="EU183" s="143">
        <f t="shared" si="141"/>
        <v>1.570796327</v>
      </c>
      <c r="EV183" s="124">
        <f t="shared" si="142"/>
        <v>2963658.868</v>
      </c>
      <c r="EW183" s="144">
        <f t="shared" ref="EW183:EX183" si="3101">BY183+ES183</f>
        <v>-9297873.787</v>
      </c>
      <c r="EX183" s="144">
        <f t="shared" si="3101"/>
        <v>2963658.868</v>
      </c>
      <c r="EY183" s="144">
        <f t="shared" si="144"/>
        <v>2.833027759</v>
      </c>
      <c r="EZ183" s="145">
        <f t="shared" si="145"/>
        <v>9758777.118</v>
      </c>
      <c r="FA183" s="140">
        <f t="shared" si="146"/>
        <v>0.9443425863</v>
      </c>
      <c r="FB183" s="141">
        <f t="shared" si="147"/>
        <v>0.9443425863</v>
      </c>
      <c r="FC183" s="141">
        <f t="shared" si="148"/>
        <v>0.9443425863</v>
      </c>
      <c r="FD183" s="122">
        <f t="shared" si="149"/>
        <v>0.9443425863</v>
      </c>
      <c r="FE183" s="142">
        <f t="shared" si="150"/>
        <v>213.6970202</v>
      </c>
      <c r="FF183" s="130">
        <f t="shared" si="151"/>
        <v>213.6970202</v>
      </c>
      <c r="FG183" s="143">
        <f t="shared" si="152"/>
        <v>33.14634817</v>
      </c>
      <c r="FH183" s="143">
        <f t="shared" si="153"/>
        <v>45.80140234</v>
      </c>
      <c r="FI183" s="143">
        <f t="shared" si="154"/>
        <v>0.9443425863</v>
      </c>
      <c r="FJ183" s="124">
        <f t="shared" si="155"/>
        <v>56.53714578</v>
      </c>
      <c r="FK183" s="140">
        <f t="shared" si="156"/>
        <v>-6.283185307</v>
      </c>
      <c r="FL183" s="141">
        <f t="shared" si="157"/>
        <v>-6.283185307</v>
      </c>
      <c r="FM183" s="141">
        <f t="shared" si="158"/>
        <v>0</v>
      </c>
      <c r="FN183" s="122">
        <f t="shared" si="159"/>
        <v>0</v>
      </c>
      <c r="FO183" s="142">
        <f t="shared" si="160"/>
        <v>364.3200395</v>
      </c>
      <c r="FP183" s="130">
        <f t="shared" si="161"/>
        <v>364.3200395</v>
      </c>
      <c r="FQ183" s="143">
        <f t="shared" si="162"/>
        <v>-364.3200395</v>
      </c>
      <c r="FR183" s="143">
        <f t="shared" si="163"/>
        <v>0</v>
      </c>
      <c r="FS183" s="143">
        <f t="shared" si="164"/>
        <v>3.141592654</v>
      </c>
      <c r="FT183" s="124">
        <f t="shared" si="165"/>
        <v>364.3200395</v>
      </c>
      <c r="FU183" s="144">
        <f t="shared" si="166"/>
        <v>-28768.03968</v>
      </c>
      <c r="FV183" s="144">
        <f t="shared" si="167"/>
        <v>0</v>
      </c>
      <c r="FW183" s="144">
        <f t="shared" si="168"/>
        <v>-3.141592654</v>
      </c>
      <c r="FX183" s="145">
        <f t="shared" si="169"/>
        <v>28768.03968</v>
      </c>
      <c r="FY183" s="140">
        <f t="shared" si="170"/>
        <v>-3.141592654</v>
      </c>
      <c r="FZ183" s="140">
        <f t="shared" si="171"/>
        <v>-0.9443425863</v>
      </c>
      <c r="GA183" s="141">
        <f t="shared" si="172"/>
        <v>-4.08593524</v>
      </c>
      <c r="GB183" s="141">
        <f t="shared" si="173"/>
        <v>-4.08593524</v>
      </c>
      <c r="GC183" s="122">
        <f t="shared" si="174"/>
        <v>2.197250067</v>
      </c>
      <c r="GD183" s="142">
        <f t="shared" si="175"/>
        <v>28768.03968</v>
      </c>
      <c r="GE183" s="142">
        <f t="shared" si="176"/>
        <v>0.01768748645</v>
      </c>
      <c r="GF183" s="130">
        <f t="shared" si="177"/>
        <v>508.834312</v>
      </c>
      <c r="GG183" s="143">
        <f t="shared" si="178"/>
        <v>-33.14634817</v>
      </c>
      <c r="GH183" s="143">
        <f t="shared" si="179"/>
        <v>45.80140234</v>
      </c>
      <c r="GI183" s="143">
        <f t="shared" si="180"/>
        <v>2.197250067</v>
      </c>
      <c r="GJ183" s="124">
        <f t="shared" si="181"/>
        <v>56.53714578</v>
      </c>
      <c r="GK183" s="146">
        <f t="shared" si="182"/>
        <v>-0.5</v>
      </c>
      <c r="GL183" s="127">
        <f t="shared" si="183"/>
        <v>-0.8660254038</v>
      </c>
      <c r="GM183" s="146">
        <f t="shared" si="184"/>
        <v>-2.094395102</v>
      </c>
      <c r="GN183" s="127">
        <f t="shared" si="185"/>
        <v>1</v>
      </c>
      <c r="GO183" s="147">
        <f t="shared" si="186"/>
        <v>-0.5</v>
      </c>
      <c r="GP183" s="128">
        <f t="shared" si="187"/>
        <v>0.8660254038</v>
      </c>
      <c r="GQ183" s="147">
        <f t="shared" si="188"/>
        <v>2.094395102</v>
      </c>
      <c r="GR183" s="128">
        <f t="shared" si="189"/>
        <v>1</v>
      </c>
      <c r="GS183" s="140">
        <f t="shared" si="190"/>
        <v>-2.094395102</v>
      </c>
      <c r="GT183" s="140">
        <f t="shared" si="191"/>
        <v>0.9443425863</v>
      </c>
      <c r="GU183" s="141">
        <f t="shared" si="192"/>
        <v>-1.150052516</v>
      </c>
      <c r="GV183" s="141">
        <f t="shared" si="193"/>
        <v>-1.150052516</v>
      </c>
      <c r="GW183" s="122">
        <f t="shared" si="194"/>
        <v>-1.150052516</v>
      </c>
      <c r="GX183" s="142">
        <f t="shared" si="195"/>
        <v>1</v>
      </c>
      <c r="GY183" s="142">
        <f t="shared" si="196"/>
        <v>56.53714578</v>
      </c>
      <c r="GZ183" s="130">
        <f t="shared" si="197"/>
        <v>56.53714578</v>
      </c>
      <c r="HA183" s="143">
        <f t="shared" si="198"/>
        <v>23.09200387</v>
      </c>
      <c r="HB183" s="143">
        <f t="shared" si="199"/>
        <v>-51.60628073</v>
      </c>
      <c r="HC183" s="143">
        <f t="shared" si="200"/>
        <v>-1.150052516</v>
      </c>
      <c r="HD183" s="124">
        <f t="shared" si="201"/>
        <v>56.53714578</v>
      </c>
      <c r="HE183" s="140">
        <f t="shared" si="202"/>
        <v>2.094395102</v>
      </c>
      <c r="HF183" s="140">
        <f t="shared" si="203"/>
        <v>2.197250067</v>
      </c>
      <c r="HG183" s="141">
        <f t="shared" si="204"/>
        <v>4.29164517</v>
      </c>
      <c r="HH183" s="141">
        <f t="shared" si="205"/>
        <v>4.29164517</v>
      </c>
      <c r="HI183" s="122">
        <f t="shared" si="206"/>
        <v>-1.991540138</v>
      </c>
      <c r="HJ183" s="142">
        <f t="shared" si="207"/>
        <v>1</v>
      </c>
      <c r="HK183" s="142">
        <f t="shared" si="208"/>
        <v>56.53714578</v>
      </c>
      <c r="HL183" s="130">
        <f t="shared" si="209"/>
        <v>56.53714578</v>
      </c>
      <c r="HM183" s="143">
        <f t="shared" si="210"/>
        <v>-23.09200387</v>
      </c>
      <c r="HN183" s="143">
        <f t="shared" si="211"/>
        <v>-51.60628073</v>
      </c>
      <c r="HO183" s="143">
        <f t="shared" si="212"/>
        <v>-1.991540138</v>
      </c>
      <c r="HP183" s="124">
        <f t="shared" si="213"/>
        <v>56.53714578</v>
      </c>
      <c r="HQ183" s="140">
        <f t="shared" si="214"/>
        <v>2.094395102</v>
      </c>
      <c r="HR183" s="140">
        <f t="shared" si="215"/>
        <v>0.9443425863</v>
      </c>
      <c r="HS183" s="141">
        <f t="shared" si="216"/>
        <v>3.038737689</v>
      </c>
      <c r="HT183" s="141">
        <f t="shared" si="217"/>
        <v>3.038737689</v>
      </c>
      <c r="HU183" s="122">
        <f t="shared" si="218"/>
        <v>3.038737689</v>
      </c>
      <c r="HV183" s="142">
        <f t="shared" si="219"/>
        <v>1</v>
      </c>
      <c r="HW183" s="142">
        <f t="shared" si="220"/>
        <v>56.53714578</v>
      </c>
      <c r="HX183" s="130">
        <f t="shared" si="221"/>
        <v>56.53714578</v>
      </c>
      <c r="HY183" s="143">
        <f t="shared" si="222"/>
        <v>-56.23835204</v>
      </c>
      <c r="HZ183" s="143">
        <f t="shared" si="223"/>
        <v>5.804878389</v>
      </c>
      <c r="IA183" s="143">
        <f t="shared" si="224"/>
        <v>3.038737689</v>
      </c>
      <c r="IB183" s="124">
        <f t="shared" si="225"/>
        <v>56.53714578</v>
      </c>
      <c r="IC183" s="140">
        <f t="shared" si="226"/>
        <v>-2.094395102</v>
      </c>
      <c r="ID183" s="140">
        <f t="shared" si="227"/>
        <v>2.197250067</v>
      </c>
      <c r="IE183" s="141">
        <f t="shared" si="228"/>
        <v>0.1028549649</v>
      </c>
      <c r="IF183" s="141">
        <f t="shared" si="229"/>
        <v>0.1028549649</v>
      </c>
      <c r="IG183" s="122">
        <f t="shared" si="230"/>
        <v>0.1028549649</v>
      </c>
      <c r="IH183" s="142">
        <f t="shared" si="231"/>
        <v>1</v>
      </c>
      <c r="II183" s="142">
        <f t="shared" si="232"/>
        <v>56.53714578</v>
      </c>
      <c r="IJ183" s="130">
        <f t="shared" si="233"/>
        <v>56.53714578</v>
      </c>
      <c r="IK183" s="143">
        <f t="shared" si="234"/>
        <v>56.23835204</v>
      </c>
      <c r="IL183" s="143">
        <f t="shared" si="235"/>
        <v>5.804878389</v>
      </c>
      <c r="IM183" s="143">
        <f t="shared" si="236"/>
        <v>0.1028549649</v>
      </c>
      <c r="IN183" s="124">
        <f t="shared" si="237"/>
        <v>56.53714578</v>
      </c>
    </row>
    <row r="184" ht="12.75" customHeight="1">
      <c r="A184" s="129">
        <f>'Cortez Cubic'!AP184</f>
        <v>-0.2187762226</v>
      </c>
      <c r="B184" s="129">
        <f>'Cortez Cubic'!AQ184</f>
        <v>7.342367036</v>
      </c>
      <c r="C184" s="129">
        <f>'Cortez Cubic'!AR184</f>
        <v>12960.02178</v>
      </c>
      <c r="D184" s="129">
        <f>'Cortez Cubic'!AS184</f>
        <v>-1400058.968</v>
      </c>
      <c r="E184" s="129">
        <f t="shared" ref="E184:H184" si="3102">0</f>
        <v>0</v>
      </c>
      <c r="F184" s="129">
        <f t="shared" si="3102"/>
        <v>0</v>
      </c>
      <c r="G184" s="129">
        <f t="shared" si="3102"/>
        <v>0</v>
      </c>
      <c r="H184" s="129">
        <f t="shared" si="3102"/>
        <v>0</v>
      </c>
      <c r="I184" s="110">
        <f>'Cortez Cubic'!I184</f>
        <v>143</v>
      </c>
      <c r="J184" s="130">
        <f t="shared" si="28"/>
        <v>152.5196426</v>
      </c>
      <c r="K184" s="131">
        <f t="shared" si="29"/>
        <v>1</v>
      </c>
      <c r="L184" s="131">
        <f t="shared" si="30"/>
        <v>0</v>
      </c>
      <c r="M184" s="132">
        <f t="shared" si="31"/>
        <v>-9.519642552</v>
      </c>
      <c r="N184" s="133">
        <f t="shared" si="32"/>
        <v>0</v>
      </c>
      <c r="O184" s="134">
        <f t="shared" si="33"/>
        <v>152.5196426</v>
      </c>
      <c r="P184" s="134">
        <f t="shared" si="34"/>
        <v>-17.6227862</v>
      </c>
      <c r="Q184" s="135">
        <f t="shared" si="35"/>
        <v>152.5196426</v>
      </c>
      <c r="R184" s="135">
        <f t="shared" si="36"/>
        <v>17.6227862</v>
      </c>
      <c r="S184" s="136">
        <f t="shared" si="37"/>
        <v>-271.4782018</v>
      </c>
      <c r="T184" s="136">
        <f t="shared" si="38"/>
        <v>0</v>
      </c>
      <c r="U184" s="137">
        <f t="shared" ref="U184:X184" si="3103">ATAN2(A184,E184)</f>
        <v>3.141592654</v>
      </c>
      <c r="V184" s="137">
        <f t="shared" si="3103"/>
        <v>0</v>
      </c>
      <c r="W184" s="137">
        <f t="shared" si="3103"/>
        <v>0</v>
      </c>
      <c r="X184" s="137">
        <f t="shared" si="3103"/>
        <v>3.141592654</v>
      </c>
      <c r="Y184" s="137">
        <f t="shared" ref="Y184:AB184" si="3104">SQRT(POWER(A184,2)+POWER(E184,2))</f>
        <v>0.2187762226</v>
      </c>
      <c r="Z184" s="137">
        <f t="shared" si="3104"/>
        <v>7.342367036</v>
      </c>
      <c r="AA184" s="137">
        <f t="shared" si="3104"/>
        <v>12960.02178</v>
      </c>
      <c r="AB184" s="137">
        <f t="shared" si="3104"/>
        <v>1400058.968</v>
      </c>
      <c r="AC184" s="138">
        <f t="shared" ref="AC184:AF184" si="3105">U184-$U184</f>
        <v>0</v>
      </c>
      <c r="AD184" s="138">
        <f t="shared" si="3105"/>
        <v>-3.141592654</v>
      </c>
      <c r="AE184" s="138">
        <f t="shared" si="3105"/>
        <v>-3.141592654</v>
      </c>
      <c r="AF184" s="138">
        <f t="shared" si="3105"/>
        <v>0</v>
      </c>
      <c r="AG184" s="138">
        <f t="shared" ref="AG184:AJ184" si="3106">Y184/$Y184</f>
        <v>1</v>
      </c>
      <c r="AH184" s="138">
        <f t="shared" si="3106"/>
        <v>33.56108332</v>
      </c>
      <c r="AI184" s="138">
        <f t="shared" si="3106"/>
        <v>59238.71263</v>
      </c>
      <c r="AJ184" s="138">
        <f t="shared" si="3106"/>
        <v>6399502.429</v>
      </c>
      <c r="AK184" s="139">
        <f t="shared" ref="AK184:AN184" si="3107">AG184*COS(AC184)</f>
        <v>1</v>
      </c>
      <c r="AL184" s="139">
        <f t="shared" si="3107"/>
        <v>-33.56108332</v>
      </c>
      <c r="AM184" s="139">
        <f t="shared" si="3107"/>
        <v>-59238.71263</v>
      </c>
      <c r="AN184" s="139">
        <f t="shared" si="3107"/>
        <v>6399502.429</v>
      </c>
      <c r="AO184" s="129">
        <f t="shared" ref="AO184:AR184" si="3108">AG184*SIN(AC184)</f>
        <v>0</v>
      </c>
      <c r="AP184" s="129">
        <f t="shared" si="3108"/>
        <v>0</v>
      </c>
      <c r="AQ184" s="129">
        <f t="shared" si="3108"/>
        <v>0</v>
      </c>
      <c r="AR184" s="129">
        <f t="shared" si="3108"/>
        <v>0</v>
      </c>
      <c r="AS184" s="140">
        <f t="shared" si="45"/>
        <v>-9.424777961</v>
      </c>
      <c r="AT184" s="141">
        <f t="shared" si="46"/>
        <v>-9.424777961</v>
      </c>
      <c r="AU184" s="141">
        <f t="shared" si="47"/>
        <v>-3.141592654</v>
      </c>
      <c r="AV184" s="122">
        <f t="shared" si="48"/>
        <v>3.141592654</v>
      </c>
      <c r="AW184" s="142">
        <f t="shared" si="49"/>
        <v>37801.40249</v>
      </c>
      <c r="AX184" s="130">
        <f t="shared" si="50"/>
        <v>37801.40249</v>
      </c>
      <c r="AY184" s="143">
        <f t="shared" si="51"/>
        <v>75602.80497</v>
      </c>
      <c r="AZ184" s="143">
        <f t="shared" si="52"/>
        <v>0</v>
      </c>
      <c r="BA184" s="143">
        <f t="shared" si="53"/>
        <v>0</v>
      </c>
      <c r="BB184" s="124">
        <f t="shared" si="54"/>
        <v>75602.80497</v>
      </c>
      <c r="BC184" s="140">
        <f t="shared" ref="BC184:BD184" si="3109">BC$2*AD184</f>
        <v>-3.141592654</v>
      </c>
      <c r="BD184" s="140">
        <f t="shared" si="3109"/>
        <v>-3.141592654</v>
      </c>
      <c r="BE184" s="141">
        <f t="shared" si="56"/>
        <v>-6.283185307</v>
      </c>
      <c r="BF184" s="141">
        <f t="shared" si="57"/>
        <v>0</v>
      </c>
      <c r="BG184" s="122">
        <f t="shared" si="58"/>
        <v>0</v>
      </c>
      <c r="BH184" s="142">
        <f t="shared" ref="BH184:BI184" si="3110">POWER(AH184,BH$2)</f>
        <v>33.56108332</v>
      </c>
      <c r="BI184" s="142">
        <f t="shared" si="3110"/>
        <v>59238.71263</v>
      </c>
      <c r="BJ184" s="130">
        <f t="shared" si="60"/>
        <v>1988115.371</v>
      </c>
      <c r="BK184" s="143">
        <f t="shared" si="61"/>
        <v>17893038.34</v>
      </c>
      <c r="BL184" s="143">
        <f t="shared" si="62"/>
        <v>0</v>
      </c>
      <c r="BM184" s="143">
        <f t="shared" si="63"/>
        <v>0</v>
      </c>
      <c r="BN184" s="124">
        <f t="shared" si="64"/>
        <v>17893038.34</v>
      </c>
      <c r="BO184" s="140">
        <f t="shared" si="65"/>
        <v>0</v>
      </c>
      <c r="BP184" s="141">
        <f t="shared" si="66"/>
        <v>0</v>
      </c>
      <c r="BQ184" s="141">
        <f t="shared" si="67"/>
        <v>0</v>
      </c>
      <c r="BR184" s="122">
        <f t="shared" si="68"/>
        <v>0</v>
      </c>
      <c r="BS184" s="142">
        <f t="shared" si="69"/>
        <v>6399502.429</v>
      </c>
      <c r="BT184" s="130">
        <f t="shared" si="70"/>
        <v>6399502.429</v>
      </c>
      <c r="BU184" s="143">
        <f t="shared" si="71"/>
        <v>-172786565.6</v>
      </c>
      <c r="BV184" s="143">
        <f t="shared" si="72"/>
        <v>0</v>
      </c>
      <c r="BW184" s="143">
        <f t="shared" si="73"/>
        <v>3.141592654</v>
      </c>
      <c r="BX184" s="124">
        <f t="shared" si="74"/>
        <v>172786565.6</v>
      </c>
      <c r="BY184" s="144">
        <f t="shared" ref="BY184:BZ184" si="3111">AY184+BK184+BU184</f>
        <v>-154817924.5</v>
      </c>
      <c r="BZ184" s="144">
        <f t="shared" si="3111"/>
        <v>0</v>
      </c>
      <c r="CA184" s="144">
        <f t="shared" si="76"/>
        <v>-3.141592654</v>
      </c>
      <c r="CB184" s="145">
        <f t="shared" si="77"/>
        <v>154817924.5</v>
      </c>
      <c r="CC184" s="140">
        <f t="shared" ref="CC184:CD184" si="3112">CC$2*AD184</f>
        <v>-6.283185307</v>
      </c>
      <c r="CD184" s="140">
        <f t="shared" si="3112"/>
        <v>-6.283185307</v>
      </c>
      <c r="CE184" s="141">
        <f t="shared" si="79"/>
        <v>-12.56637061</v>
      </c>
      <c r="CF184" s="141">
        <f t="shared" si="80"/>
        <v>0</v>
      </c>
      <c r="CG184" s="122">
        <f t="shared" si="81"/>
        <v>0</v>
      </c>
      <c r="CH184" s="142">
        <f t="shared" ref="CH184:CI184" si="3113">POWER(AH184,CH$2)</f>
        <v>1126.346314</v>
      </c>
      <c r="CI184" s="142">
        <f t="shared" si="3113"/>
        <v>3509225075</v>
      </c>
      <c r="CJ184" s="130">
        <f t="shared" si="83"/>
        <v>3952602727097</v>
      </c>
      <c r="CK184" s="143">
        <f t="shared" si="84"/>
        <v>-3952602727097</v>
      </c>
      <c r="CL184" s="143">
        <f t="shared" si="85"/>
        <v>0</v>
      </c>
      <c r="CM184" s="143">
        <f t="shared" si="86"/>
        <v>3.141592654</v>
      </c>
      <c r="CN184" s="124">
        <f t="shared" si="87"/>
        <v>3952602727097</v>
      </c>
      <c r="CO184" s="140">
        <f t="shared" si="88"/>
        <v>-9.424777961</v>
      </c>
      <c r="CP184" s="141">
        <f t="shared" si="89"/>
        <v>-9.424777961</v>
      </c>
      <c r="CQ184" s="141">
        <f t="shared" si="90"/>
        <v>-3.141592654</v>
      </c>
      <c r="CR184" s="122">
        <f t="shared" si="91"/>
        <v>3.141592654</v>
      </c>
      <c r="CS184" s="142">
        <f t="shared" si="92"/>
        <v>207881975768572</v>
      </c>
      <c r="CT184" s="130">
        <f t="shared" si="93"/>
        <v>207881975768572</v>
      </c>
      <c r="CU184" s="143">
        <f t="shared" si="94"/>
        <v>-831527903074289</v>
      </c>
      <c r="CV184" s="143">
        <f t="shared" si="95"/>
        <v>0.1018327985</v>
      </c>
      <c r="CW184" s="143">
        <f t="shared" si="96"/>
        <v>3.141592654</v>
      </c>
      <c r="CX184" s="124">
        <f t="shared" si="97"/>
        <v>831527903074289</v>
      </c>
      <c r="CY184" s="140">
        <f t="shared" si="98"/>
        <v>-9.424777961</v>
      </c>
      <c r="CZ184" s="140">
        <f t="shared" si="99"/>
        <v>0</v>
      </c>
      <c r="DA184" s="141">
        <f t="shared" si="100"/>
        <v>-9.424777961</v>
      </c>
      <c r="DB184" s="141">
        <f t="shared" si="101"/>
        <v>-3.141592654</v>
      </c>
      <c r="DC184" s="122">
        <f t="shared" si="102"/>
        <v>3.141592654</v>
      </c>
      <c r="DD184" s="142">
        <f t="shared" si="103"/>
        <v>37801.40249</v>
      </c>
      <c r="DE184" s="142">
        <f t="shared" si="104"/>
        <v>6399502.429</v>
      </c>
      <c r="DF184" s="130">
        <f t="shared" si="105"/>
        <v>241910167051</v>
      </c>
      <c r="DG184" s="143">
        <f t="shared" si="106"/>
        <v>-967640668203</v>
      </c>
      <c r="DH184" s="143">
        <f t="shared" si="107"/>
        <v>0.0001185018047</v>
      </c>
      <c r="DI184" s="143">
        <f t="shared" si="108"/>
        <v>3.141592654</v>
      </c>
      <c r="DJ184" s="124">
        <f t="shared" si="109"/>
        <v>967640668203</v>
      </c>
      <c r="DK184" s="140">
        <f t="shared" ref="DK184:DM184" si="3114">DK$2*AD184</f>
        <v>-3.141592654</v>
      </c>
      <c r="DL184" s="140">
        <f t="shared" si="3114"/>
        <v>-3.141592654</v>
      </c>
      <c r="DM184" s="140">
        <f t="shared" si="3114"/>
        <v>0</v>
      </c>
      <c r="DN184" s="141">
        <f t="shared" si="111"/>
        <v>-6.283185307</v>
      </c>
      <c r="DO184" s="141">
        <f t="shared" si="112"/>
        <v>0</v>
      </c>
      <c r="DP184" s="122">
        <f t="shared" si="113"/>
        <v>0</v>
      </c>
      <c r="DQ184" s="142">
        <f t="shared" ref="DQ184:DS184" si="3115">POWER(AH184,DQ$2)</f>
        <v>33.56108332</v>
      </c>
      <c r="DR184" s="142">
        <f t="shared" si="3115"/>
        <v>59238.71263</v>
      </c>
      <c r="DS184" s="142">
        <f t="shared" si="3115"/>
        <v>6399502.429</v>
      </c>
      <c r="DT184" s="130">
        <f t="shared" si="115"/>
        <v>12722949144431</v>
      </c>
      <c r="DU184" s="143">
        <f t="shared" si="116"/>
        <v>-229013084599759</v>
      </c>
      <c r="DV184" s="143">
        <f t="shared" si="117"/>
        <v>0</v>
      </c>
      <c r="DW184" s="143">
        <f t="shared" si="118"/>
        <v>3.141592654</v>
      </c>
      <c r="DX184" s="124">
        <f t="shared" si="119"/>
        <v>229013084599759</v>
      </c>
      <c r="DY184" s="140">
        <f t="shared" si="120"/>
        <v>0</v>
      </c>
      <c r="DZ184" s="141">
        <f t="shared" si="121"/>
        <v>0</v>
      </c>
      <c r="EA184" s="141">
        <f t="shared" si="122"/>
        <v>0</v>
      </c>
      <c r="EB184" s="122">
        <f t="shared" si="123"/>
        <v>0</v>
      </c>
      <c r="EC184" s="142">
        <f t="shared" si="124"/>
        <v>40953631343231</v>
      </c>
      <c r="ED184" s="130">
        <f t="shared" si="125"/>
        <v>40953631343231</v>
      </c>
      <c r="EE184" s="143">
        <f t="shared" si="126"/>
        <v>1.10575E+15</v>
      </c>
      <c r="EF184" s="143">
        <f t="shared" si="127"/>
        <v>0</v>
      </c>
      <c r="EG184" s="143">
        <f t="shared" si="128"/>
        <v>0</v>
      </c>
      <c r="EH184" s="124">
        <f t="shared" si="129"/>
        <v>1.10575E+15</v>
      </c>
      <c r="EI184" s="144">
        <f t="shared" ref="EI184:EJ184" si="3116">CK184+CU184+DG184+DU184+EE184</f>
        <v>40286815197891</v>
      </c>
      <c r="EJ184" s="144">
        <f t="shared" si="3116"/>
        <v>0.1019513003</v>
      </c>
      <c r="EK184" s="144">
        <f t="shared" si="131"/>
        <v>0</v>
      </c>
      <c r="EL184" s="145">
        <f t="shared" si="132"/>
        <v>40286815197891</v>
      </c>
      <c r="EM184" s="140">
        <f t="shared" si="133"/>
        <v>0</v>
      </c>
      <c r="EN184" s="141">
        <f t="shared" si="134"/>
        <v>0</v>
      </c>
      <c r="EO184" s="141">
        <f t="shared" si="135"/>
        <v>0</v>
      </c>
      <c r="EP184" s="122">
        <f t="shared" si="136"/>
        <v>0</v>
      </c>
      <c r="EQ184" s="142">
        <f t="shared" si="137"/>
        <v>6347189.551</v>
      </c>
      <c r="ER184" s="130">
        <f t="shared" si="138"/>
        <v>6347189.551</v>
      </c>
      <c r="ES184" s="143">
        <f t="shared" si="139"/>
        <v>32980964.36</v>
      </c>
      <c r="ET184" s="143">
        <f t="shared" si="140"/>
        <v>0.00000004173142237</v>
      </c>
      <c r="EU184" s="143">
        <f t="shared" si="141"/>
        <v>0</v>
      </c>
      <c r="EV184" s="124">
        <f t="shared" si="142"/>
        <v>32980964.36</v>
      </c>
      <c r="EW184" s="144">
        <f t="shared" ref="EW184:EX184" si="3117">BY184+ES184</f>
        <v>-121836960.1</v>
      </c>
      <c r="EX184" s="144">
        <f t="shared" si="3117"/>
        <v>0.0000000417221637</v>
      </c>
      <c r="EY184" s="144">
        <f t="shared" si="144"/>
        <v>3.141592654</v>
      </c>
      <c r="EZ184" s="145">
        <f t="shared" si="145"/>
        <v>121836960.1</v>
      </c>
      <c r="FA184" s="140">
        <f t="shared" si="146"/>
        <v>1.047197551</v>
      </c>
      <c r="FB184" s="141">
        <f t="shared" si="147"/>
        <v>1.047197551</v>
      </c>
      <c r="FC184" s="141">
        <f t="shared" si="148"/>
        <v>1.047197551</v>
      </c>
      <c r="FD184" s="122">
        <f t="shared" si="149"/>
        <v>1.047197551</v>
      </c>
      <c r="FE184" s="142">
        <f t="shared" si="150"/>
        <v>495.7465321</v>
      </c>
      <c r="FF184" s="130">
        <f t="shared" si="151"/>
        <v>495.7465321</v>
      </c>
      <c r="FG184" s="143">
        <f t="shared" si="152"/>
        <v>65.57904721</v>
      </c>
      <c r="FH184" s="143">
        <f t="shared" si="153"/>
        <v>113.5862417</v>
      </c>
      <c r="FI184" s="143">
        <f t="shared" si="154"/>
        <v>1.047197551</v>
      </c>
      <c r="FJ184" s="124">
        <f t="shared" si="155"/>
        <v>131.1580944</v>
      </c>
      <c r="FK184" s="140">
        <f t="shared" si="156"/>
        <v>-6.283185307</v>
      </c>
      <c r="FL184" s="141">
        <f t="shared" si="157"/>
        <v>-6.283185307</v>
      </c>
      <c r="FM184" s="141">
        <f t="shared" si="158"/>
        <v>0</v>
      </c>
      <c r="FN184" s="122">
        <f t="shared" si="159"/>
        <v>0</v>
      </c>
      <c r="FO184" s="142">
        <f t="shared" si="160"/>
        <v>1126.346314</v>
      </c>
      <c r="FP184" s="130">
        <f t="shared" si="161"/>
        <v>1126.346314</v>
      </c>
      <c r="FQ184" s="143">
        <f t="shared" si="162"/>
        <v>-1126.346314</v>
      </c>
      <c r="FR184" s="143">
        <f t="shared" si="163"/>
        <v>0</v>
      </c>
      <c r="FS184" s="143">
        <f t="shared" si="164"/>
        <v>3.141592654</v>
      </c>
      <c r="FT184" s="124">
        <f t="shared" si="165"/>
        <v>1126.346314</v>
      </c>
      <c r="FU184" s="144">
        <f t="shared" si="166"/>
        <v>-178842.4842</v>
      </c>
      <c r="FV184" s="144">
        <f t="shared" si="167"/>
        <v>0</v>
      </c>
      <c r="FW184" s="144">
        <f t="shared" si="168"/>
        <v>-3.141592654</v>
      </c>
      <c r="FX184" s="145">
        <f t="shared" si="169"/>
        <v>178842.4842</v>
      </c>
      <c r="FY184" s="140">
        <f t="shared" si="170"/>
        <v>-3.141592654</v>
      </c>
      <c r="FZ184" s="140">
        <f t="shared" si="171"/>
        <v>-1.047197551</v>
      </c>
      <c r="GA184" s="141">
        <f t="shared" si="172"/>
        <v>-4.188790205</v>
      </c>
      <c r="GB184" s="141">
        <f t="shared" si="173"/>
        <v>-4.188790205</v>
      </c>
      <c r="GC184" s="122">
        <f t="shared" si="174"/>
        <v>2.094395102</v>
      </c>
      <c r="GD184" s="142">
        <f t="shared" si="175"/>
        <v>178842.4842</v>
      </c>
      <c r="GE184" s="142">
        <f t="shared" si="176"/>
        <v>0.007624386466</v>
      </c>
      <c r="GF184" s="130">
        <f t="shared" si="177"/>
        <v>1363.564216</v>
      </c>
      <c r="GG184" s="143">
        <f t="shared" si="178"/>
        <v>-75.75356757</v>
      </c>
      <c r="GH184" s="143">
        <f t="shared" si="179"/>
        <v>131.2090279</v>
      </c>
      <c r="GI184" s="143">
        <f t="shared" si="180"/>
        <v>2.094395102</v>
      </c>
      <c r="GJ184" s="124">
        <f t="shared" si="181"/>
        <v>151.5071351</v>
      </c>
      <c r="GK184" s="146">
        <f t="shared" si="182"/>
        <v>-0.5</v>
      </c>
      <c r="GL184" s="127">
        <f t="shared" si="183"/>
        <v>-0.8660254038</v>
      </c>
      <c r="GM184" s="146">
        <f t="shared" si="184"/>
        <v>-2.094395102</v>
      </c>
      <c r="GN184" s="127">
        <f t="shared" si="185"/>
        <v>1</v>
      </c>
      <c r="GO184" s="147">
        <f t="shared" si="186"/>
        <v>-0.5</v>
      </c>
      <c r="GP184" s="128">
        <f t="shared" si="187"/>
        <v>0.8660254038</v>
      </c>
      <c r="GQ184" s="147">
        <f t="shared" si="188"/>
        <v>2.094395102</v>
      </c>
      <c r="GR184" s="128">
        <f t="shared" si="189"/>
        <v>1</v>
      </c>
      <c r="GS184" s="140">
        <f t="shared" si="190"/>
        <v>-2.094395102</v>
      </c>
      <c r="GT184" s="140">
        <f t="shared" si="191"/>
        <v>1.047197551</v>
      </c>
      <c r="GU184" s="141">
        <f t="shared" si="192"/>
        <v>-1.047197551</v>
      </c>
      <c r="GV184" s="141">
        <f t="shared" si="193"/>
        <v>-1.047197551</v>
      </c>
      <c r="GW184" s="122">
        <f t="shared" si="194"/>
        <v>-1.047197551</v>
      </c>
      <c r="GX184" s="142">
        <f t="shared" si="195"/>
        <v>1</v>
      </c>
      <c r="GY184" s="142">
        <f t="shared" si="196"/>
        <v>131.1580944</v>
      </c>
      <c r="GZ184" s="130">
        <f t="shared" si="197"/>
        <v>131.1580944</v>
      </c>
      <c r="HA184" s="143">
        <f t="shared" si="198"/>
        <v>65.57904721</v>
      </c>
      <c r="HB184" s="143">
        <f t="shared" si="199"/>
        <v>-113.5862417</v>
      </c>
      <c r="HC184" s="143">
        <f t="shared" si="200"/>
        <v>-1.047197551</v>
      </c>
      <c r="HD184" s="124">
        <f t="shared" si="201"/>
        <v>131.1580944</v>
      </c>
      <c r="HE184" s="140">
        <f t="shared" si="202"/>
        <v>2.094395102</v>
      </c>
      <c r="HF184" s="140">
        <f t="shared" si="203"/>
        <v>2.094395102</v>
      </c>
      <c r="HG184" s="141">
        <f t="shared" si="204"/>
        <v>4.188790205</v>
      </c>
      <c r="HH184" s="141">
        <f t="shared" si="205"/>
        <v>4.188790205</v>
      </c>
      <c r="HI184" s="122">
        <f t="shared" si="206"/>
        <v>-2.094395102</v>
      </c>
      <c r="HJ184" s="142">
        <f t="shared" si="207"/>
        <v>1</v>
      </c>
      <c r="HK184" s="142">
        <f t="shared" si="208"/>
        <v>151.5071351</v>
      </c>
      <c r="HL184" s="130">
        <f t="shared" si="209"/>
        <v>151.5071351</v>
      </c>
      <c r="HM184" s="143">
        <f t="shared" si="210"/>
        <v>-75.75356757</v>
      </c>
      <c r="HN184" s="143">
        <f t="shared" si="211"/>
        <v>-131.2090279</v>
      </c>
      <c r="HO184" s="143">
        <f t="shared" si="212"/>
        <v>-2.094395102</v>
      </c>
      <c r="HP184" s="124">
        <f t="shared" si="213"/>
        <v>151.5071351</v>
      </c>
      <c r="HQ184" s="140">
        <f t="shared" si="214"/>
        <v>2.094395102</v>
      </c>
      <c r="HR184" s="140">
        <f t="shared" si="215"/>
        <v>1.047197551</v>
      </c>
      <c r="HS184" s="141">
        <f t="shared" si="216"/>
        <v>3.141592654</v>
      </c>
      <c r="HT184" s="141">
        <f t="shared" si="217"/>
        <v>3.141592654</v>
      </c>
      <c r="HU184" s="122">
        <f t="shared" si="218"/>
        <v>3.141592654</v>
      </c>
      <c r="HV184" s="142">
        <f t="shared" si="219"/>
        <v>1</v>
      </c>
      <c r="HW184" s="142">
        <f t="shared" si="220"/>
        <v>131.1580944</v>
      </c>
      <c r="HX184" s="130">
        <f t="shared" si="221"/>
        <v>131.1580944</v>
      </c>
      <c r="HY184" s="143">
        <f t="shared" si="222"/>
        <v>-131.1580944</v>
      </c>
      <c r="HZ184" s="143">
        <f t="shared" si="223"/>
        <v>0</v>
      </c>
      <c r="IA184" s="143">
        <f t="shared" si="224"/>
        <v>3.141592654</v>
      </c>
      <c r="IB184" s="124">
        <f t="shared" si="225"/>
        <v>131.1580944</v>
      </c>
      <c r="IC184" s="140">
        <f t="shared" si="226"/>
        <v>-2.094395102</v>
      </c>
      <c r="ID184" s="140">
        <f t="shared" si="227"/>
        <v>2.094395102</v>
      </c>
      <c r="IE184" s="141">
        <f t="shared" si="228"/>
        <v>0</v>
      </c>
      <c r="IF184" s="141">
        <f t="shared" si="229"/>
        <v>0</v>
      </c>
      <c r="IG184" s="122">
        <f t="shared" si="230"/>
        <v>0</v>
      </c>
      <c r="IH184" s="142">
        <f t="shared" si="231"/>
        <v>1</v>
      </c>
      <c r="II184" s="142">
        <f t="shared" si="232"/>
        <v>151.5071351</v>
      </c>
      <c r="IJ184" s="130">
        <f t="shared" si="233"/>
        <v>151.5071351</v>
      </c>
      <c r="IK184" s="143">
        <f t="shared" si="234"/>
        <v>151.5071351</v>
      </c>
      <c r="IL184" s="143">
        <f t="shared" si="235"/>
        <v>0</v>
      </c>
      <c r="IM184" s="143">
        <f t="shared" si="236"/>
        <v>0</v>
      </c>
      <c r="IN184" s="124">
        <f t="shared" si="237"/>
        <v>151.5071351</v>
      </c>
    </row>
    <row r="185" ht="12.75" customHeight="1">
      <c r="A185" s="129">
        <f>'Cortez Cubic'!AP185</f>
        <v>-0.2187762226</v>
      </c>
      <c r="B185" s="129">
        <f>'Cortez Cubic'!AQ185</f>
        <v>0.6636393593</v>
      </c>
      <c r="C185" s="129">
        <f>'Cortez Cubic'!AR185</f>
        <v>762.434429</v>
      </c>
      <c r="D185" s="129">
        <f>'Cortez Cubic'!AS185</f>
        <v>-11961.07955</v>
      </c>
      <c r="E185" s="129">
        <f t="shared" ref="E185:H185" si="3118">0</f>
        <v>0</v>
      </c>
      <c r="F185" s="129">
        <f t="shared" si="3118"/>
        <v>0</v>
      </c>
      <c r="G185" s="129">
        <f t="shared" si="3118"/>
        <v>0</v>
      </c>
      <c r="H185" s="129">
        <f t="shared" si="3118"/>
        <v>0</v>
      </c>
      <c r="I185" s="110">
        <f>'Cortez Cubic'!I185</f>
        <v>41</v>
      </c>
      <c r="J185" s="130">
        <f t="shared" si="28"/>
        <v>50.56926046</v>
      </c>
      <c r="K185" s="131">
        <f t="shared" si="29"/>
        <v>1</v>
      </c>
      <c r="L185" s="131">
        <f t="shared" si="30"/>
        <v>0</v>
      </c>
      <c r="M185" s="132">
        <f t="shared" si="31"/>
        <v>-9.569260462</v>
      </c>
      <c r="N185" s="133">
        <f t="shared" si="32"/>
        <v>33.76553721</v>
      </c>
      <c r="O185" s="134">
        <f t="shared" si="33"/>
        <v>50.56926046</v>
      </c>
      <c r="P185" s="134">
        <f t="shared" si="34"/>
        <v>0</v>
      </c>
      <c r="Q185" s="135">
        <f t="shared" si="35"/>
        <v>16.80372325</v>
      </c>
      <c r="R185" s="135">
        <f t="shared" si="36"/>
        <v>0</v>
      </c>
      <c r="S185" s="136">
        <f t="shared" si="37"/>
        <v>-64.33956741</v>
      </c>
      <c r="T185" s="136">
        <f t="shared" si="38"/>
        <v>0</v>
      </c>
      <c r="U185" s="137">
        <f t="shared" ref="U185:X185" si="3119">ATAN2(A185,E185)</f>
        <v>3.141592654</v>
      </c>
      <c r="V185" s="137">
        <f t="shared" si="3119"/>
        <v>0</v>
      </c>
      <c r="W185" s="137">
        <f t="shared" si="3119"/>
        <v>0</v>
      </c>
      <c r="X185" s="137">
        <f t="shared" si="3119"/>
        <v>3.141592654</v>
      </c>
      <c r="Y185" s="137">
        <f t="shared" ref="Y185:AB185" si="3120">SQRT(POWER(A185,2)+POWER(E185,2))</f>
        <v>0.2187762226</v>
      </c>
      <c r="Z185" s="137">
        <f t="shared" si="3120"/>
        <v>0.6636393593</v>
      </c>
      <c r="AA185" s="137">
        <f t="shared" si="3120"/>
        <v>762.434429</v>
      </c>
      <c r="AB185" s="137">
        <f t="shared" si="3120"/>
        <v>11961.07955</v>
      </c>
      <c r="AC185" s="138">
        <f t="shared" ref="AC185:AF185" si="3121">U185-$U185</f>
        <v>0</v>
      </c>
      <c r="AD185" s="138">
        <f t="shared" si="3121"/>
        <v>-3.141592654</v>
      </c>
      <c r="AE185" s="138">
        <f t="shared" si="3121"/>
        <v>-3.141592654</v>
      </c>
      <c r="AF185" s="138">
        <f t="shared" si="3121"/>
        <v>0</v>
      </c>
      <c r="AG185" s="138">
        <f t="shared" ref="AG185:AJ185" si="3122">Y185/$Y185</f>
        <v>1</v>
      </c>
      <c r="AH185" s="138">
        <f t="shared" si="3122"/>
        <v>3.033416298</v>
      </c>
      <c r="AI185" s="138">
        <f t="shared" si="3122"/>
        <v>3484.99677</v>
      </c>
      <c r="AJ185" s="138">
        <f t="shared" si="3122"/>
        <v>54672.66694</v>
      </c>
      <c r="AK185" s="139">
        <f t="shared" ref="AK185:AN185" si="3123">AG185*COS(AC185)</f>
        <v>1</v>
      </c>
      <c r="AL185" s="139">
        <f t="shared" si="3123"/>
        <v>-3.033416298</v>
      </c>
      <c r="AM185" s="139">
        <f t="shared" si="3123"/>
        <v>-3484.99677</v>
      </c>
      <c r="AN185" s="139">
        <f t="shared" si="3123"/>
        <v>54672.66694</v>
      </c>
      <c r="AO185" s="129">
        <f t="shared" ref="AO185:AR185" si="3124">AG185*SIN(AC185)</f>
        <v>0</v>
      </c>
      <c r="AP185" s="129">
        <f t="shared" si="3124"/>
        <v>0</v>
      </c>
      <c r="AQ185" s="129">
        <f t="shared" si="3124"/>
        <v>0</v>
      </c>
      <c r="AR185" s="129">
        <f t="shared" si="3124"/>
        <v>0</v>
      </c>
      <c r="AS185" s="140">
        <f t="shared" si="45"/>
        <v>-9.424777961</v>
      </c>
      <c r="AT185" s="141">
        <f t="shared" si="46"/>
        <v>-9.424777961</v>
      </c>
      <c r="AU185" s="141">
        <f t="shared" si="47"/>
        <v>-3.141592654</v>
      </c>
      <c r="AV185" s="122">
        <f t="shared" si="48"/>
        <v>3.141592654</v>
      </c>
      <c r="AW185" s="142">
        <f t="shared" si="49"/>
        <v>27.91232721</v>
      </c>
      <c r="AX185" s="130">
        <f t="shared" si="50"/>
        <v>27.91232721</v>
      </c>
      <c r="AY185" s="143">
        <f t="shared" si="51"/>
        <v>55.82465441</v>
      </c>
      <c r="AZ185" s="143">
        <f t="shared" si="52"/>
        <v>0</v>
      </c>
      <c r="BA185" s="143">
        <f t="shared" si="53"/>
        <v>0</v>
      </c>
      <c r="BB185" s="124">
        <f t="shared" si="54"/>
        <v>55.82465441</v>
      </c>
      <c r="BC185" s="140">
        <f t="shared" ref="BC185:BD185" si="3125">BC$2*AD185</f>
        <v>-3.141592654</v>
      </c>
      <c r="BD185" s="140">
        <f t="shared" si="3125"/>
        <v>-3.141592654</v>
      </c>
      <c r="BE185" s="141">
        <f t="shared" si="56"/>
        <v>-6.283185307</v>
      </c>
      <c r="BF185" s="141">
        <f t="shared" si="57"/>
        <v>0</v>
      </c>
      <c r="BG185" s="122">
        <f t="shared" si="58"/>
        <v>0</v>
      </c>
      <c r="BH185" s="142">
        <f t="shared" ref="BH185:BI185" si="3126">POWER(AH185,BH$2)</f>
        <v>3.033416298</v>
      </c>
      <c r="BI185" s="142">
        <f t="shared" si="3126"/>
        <v>3484.99677</v>
      </c>
      <c r="BJ185" s="130">
        <f t="shared" si="60"/>
        <v>10571.446</v>
      </c>
      <c r="BK185" s="143">
        <f t="shared" si="61"/>
        <v>95143.014</v>
      </c>
      <c r="BL185" s="143">
        <f t="shared" si="62"/>
        <v>0</v>
      </c>
      <c r="BM185" s="143">
        <f t="shared" si="63"/>
        <v>0</v>
      </c>
      <c r="BN185" s="124">
        <f t="shared" si="64"/>
        <v>95143.014</v>
      </c>
      <c r="BO185" s="140">
        <f t="shared" si="65"/>
        <v>0</v>
      </c>
      <c r="BP185" s="141">
        <f t="shared" si="66"/>
        <v>0</v>
      </c>
      <c r="BQ185" s="141">
        <f t="shared" si="67"/>
        <v>0</v>
      </c>
      <c r="BR185" s="122">
        <f t="shared" si="68"/>
        <v>0</v>
      </c>
      <c r="BS185" s="142">
        <f t="shared" si="69"/>
        <v>54672.66694</v>
      </c>
      <c r="BT185" s="130">
        <f t="shared" si="70"/>
        <v>54672.66694</v>
      </c>
      <c r="BU185" s="143">
        <f t="shared" si="71"/>
        <v>-1476162.007</v>
      </c>
      <c r="BV185" s="143">
        <f t="shared" si="72"/>
        <v>0</v>
      </c>
      <c r="BW185" s="143">
        <f t="shared" si="73"/>
        <v>3.141592654</v>
      </c>
      <c r="BX185" s="124">
        <f t="shared" si="74"/>
        <v>1476162.007</v>
      </c>
      <c r="BY185" s="144">
        <f t="shared" ref="BY185:BZ185" si="3127">AY185+BK185+BU185</f>
        <v>-1380963.169</v>
      </c>
      <c r="BZ185" s="144">
        <f t="shared" si="3127"/>
        <v>0</v>
      </c>
      <c r="CA185" s="144">
        <f t="shared" si="76"/>
        <v>-3.141592654</v>
      </c>
      <c r="CB185" s="145">
        <f t="shared" si="77"/>
        <v>1380963.169</v>
      </c>
      <c r="CC185" s="140">
        <f t="shared" ref="CC185:CD185" si="3128">CC$2*AD185</f>
        <v>-6.283185307</v>
      </c>
      <c r="CD185" s="140">
        <f t="shared" si="3128"/>
        <v>-6.283185307</v>
      </c>
      <c r="CE185" s="141">
        <f t="shared" si="79"/>
        <v>-12.56637061</v>
      </c>
      <c r="CF185" s="141">
        <f t="shared" si="80"/>
        <v>0</v>
      </c>
      <c r="CG185" s="122">
        <f t="shared" si="81"/>
        <v>0</v>
      </c>
      <c r="CH185" s="142">
        <f t="shared" ref="CH185:CI185" si="3129">POWER(AH185,CH$2)</f>
        <v>9.201614438</v>
      </c>
      <c r="CI185" s="142">
        <f t="shared" si="3129"/>
        <v>12145202.48</v>
      </c>
      <c r="CJ185" s="130">
        <f t="shared" si="83"/>
        <v>111755470.5</v>
      </c>
      <c r="CK185" s="143">
        <f t="shared" si="84"/>
        <v>-111755470.5</v>
      </c>
      <c r="CL185" s="143">
        <f t="shared" si="85"/>
        <v>0</v>
      </c>
      <c r="CM185" s="143">
        <f t="shared" si="86"/>
        <v>3.141592654</v>
      </c>
      <c r="CN185" s="124">
        <f t="shared" si="87"/>
        <v>111755470.5</v>
      </c>
      <c r="CO185" s="140">
        <f t="shared" si="88"/>
        <v>-9.424777961</v>
      </c>
      <c r="CP185" s="141">
        <f t="shared" si="89"/>
        <v>-9.424777961</v>
      </c>
      <c r="CQ185" s="141">
        <f t="shared" si="90"/>
        <v>-3.141592654</v>
      </c>
      <c r="CR185" s="122">
        <f t="shared" si="91"/>
        <v>3.141592654</v>
      </c>
      <c r="CS185" s="142">
        <f t="shared" si="92"/>
        <v>42325991424</v>
      </c>
      <c r="CT185" s="130">
        <f t="shared" si="93"/>
        <v>42325991424</v>
      </c>
      <c r="CU185" s="143">
        <f t="shared" si="94"/>
        <v>-169303965696</v>
      </c>
      <c r="CV185" s="143">
        <f t="shared" si="95"/>
        <v>0.00002073375597</v>
      </c>
      <c r="CW185" s="143">
        <f t="shared" si="96"/>
        <v>3.141592654</v>
      </c>
      <c r="CX185" s="124">
        <f t="shared" si="97"/>
        <v>169303965696</v>
      </c>
      <c r="CY185" s="140">
        <f t="shared" si="98"/>
        <v>-9.424777961</v>
      </c>
      <c r="CZ185" s="140">
        <f t="shared" si="99"/>
        <v>0</v>
      </c>
      <c r="DA185" s="141">
        <f t="shared" si="100"/>
        <v>-9.424777961</v>
      </c>
      <c r="DB185" s="141">
        <f t="shared" si="101"/>
        <v>-3.141592654</v>
      </c>
      <c r="DC185" s="122">
        <f t="shared" si="102"/>
        <v>3.141592654</v>
      </c>
      <c r="DD185" s="142">
        <f t="shared" si="103"/>
        <v>27.91232721</v>
      </c>
      <c r="DE185" s="142">
        <f t="shared" si="104"/>
        <v>54672.66694</v>
      </c>
      <c r="DF185" s="130">
        <f t="shared" si="105"/>
        <v>1526041.369</v>
      </c>
      <c r="DG185" s="143">
        <f t="shared" si="106"/>
        <v>-6104165.475</v>
      </c>
      <c r="DH185" s="143">
        <f t="shared" si="107"/>
        <v>0.0000000007475446711</v>
      </c>
      <c r="DI185" s="143">
        <f t="shared" si="108"/>
        <v>3.141592654</v>
      </c>
      <c r="DJ185" s="124">
        <f t="shared" si="109"/>
        <v>6104165.475</v>
      </c>
      <c r="DK185" s="140">
        <f t="shared" ref="DK185:DM185" si="3130">DK$2*AD185</f>
        <v>-3.141592654</v>
      </c>
      <c r="DL185" s="140">
        <f t="shared" si="3130"/>
        <v>-3.141592654</v>
      </c>
      <c r="DM185" s="140">
        <f t="shared" si="3130"/>
        <v>0</v>
      </c>
      <c r="DN185" s="141">
        <f t="shared" si="111"/>
        <v>-6.283185307</v>
      </c>
      <c r="DO185" s="141">
        <f t="shared" si="112"/>
        <v>0</v>
      </c>
      <c r="DP185" s="122">
        <f t="shared" si="113"/>
        <v>0</v>
      </c>
      <c r="DQ185" s="142">
        <f t="shared" ref="DQ185:DS185" si="3131">POWER(AH185,DQ$2)</f>
        <v>3.033416298</v>
      </c>
      <c r="DR185" s="142">
        <f t="shared" si="3131"/>
        <v>3484.99677</v>
      </c>
      <c r="DS185" s="142">
        <f t="shared" si="3131"/>
        <v>54672.66694</v>
      </c>
      <c r="DT185" s="130">
        <f t="shared" si="115"/>
        <v>577969146.2</v>
      </c>
      <c r="DU185" s="143">
        <f t="shared" si="116"/>
        <v>-10403444632</v>
      </c>
      <c r="DV185" s="143">
        <f t="shared" si="117"/>
        <v>0</v>
      </c>
      <c r="DW185" s="143">
        <f t="shared" si="118"/>
        <v>3.141592654</v>
      </c>
      <c r="DX185" s="124">
        <f t="shared" si="119"/>
        <v>10403444632</v>
      </c>
      <c r="DY185" s="140">
        <f t="shared" si="120"/>
        <v>0</v>
      </c>
      <c r="DZ185" s="141">
        <f t="shared" si="121"/>
        <v>0</v>
      </c>
      <c r="EA185" s="141">
        <f t="shared" si="122"/>
        <v>0</v>
      </c>
      <c r="EB185" s="122">
        <f t="shared" si="123"/>
        <v>0</v>
      </c>
      <c r="EC185" s="142">
        <f t="shared" si="124"/>
        <v>2989100510</v>
      </c>
      <c r="ED185" s="130">
        <f t="shared" si="125"/>
        <v>2989100510</v>
      </c>
      <c r="EE185" s="143">
        <f t="shared" si="126"/>
        <v>80705713769</v>
      </c>
      <c r="EF185" s="143">
        <f t="shared" si="127"/>
        <v>0</v>
      </c>
      <c r="EG185" s="143">
        <f t="shared" si="128"/>
        <v>0</v>
      </c>
      <c r="EH185" s="124">
        <f t="shared" si="129"/>
        <v>80705713769</v>
      </c>
      <c r="EI185" s="144">
        <f t="shared" ref="EI185:EJ185" si="3132">CK185+CU185+DG185+DU185+EE185</f>
        <v>-99119556194</v>
      </c>
      <c r="EJ185" s="144">
        <f t="shared" si="3132"/>
        <v>0.00002073450351</v>
      </c>
      <c r="EK185" s="144">
        <f t="shared" si="131"/>
        <v>3.141592654</v>
      </c>
      <c r="EL185" s="145">
        <f t="shared" si="132"/>
        <v>99119556194</v>
      </c>
      <c r="EM185" s="140">
        <f t="shared" si="133"/>
        <v>1.570796327</v>
      </c>
      <c r="EN185" s="141">
        <f t="shared" si="134"/>
        <v>1.570796327</v>
      </c>
      <c r="EO185" s="141">
        <f t="shared" si="135"/>
        <v>1.570796327</v>
      </c>
      <c r="EP185" s="122">
        <f t="shared" si="136"/>
        <v>1.570796327</v>
      </c>
      <c r="EQ185" s="142">
        <f t="shared" si="137"/>
        <v>314832.5844</v>
      </c>
      <c r="ER185" s="130">
        <f t="shared" si="138"/>
        <v>314832.5844</v>
      </c>
      <c r="ES185" s="143">
        <f t="shared" si="139"/>
        <v>0.000000000100171093</v>
      </c>
      <c r="ET185" s="143">
        <f t="shared" si="140"/>
        <v>1635918.096</v>
      </c>
      <c r="EU185" s="143">
        <f t="shared" si="141"/>
        <v>1.570796327</v>
      </c>
      <c r="EV185" s="124">
        <f t="shared" si="142"/>
        <v>1635918.096</v>
      </c>
      <c r="EW185" s="144">
        <f t="shared" ref="EW185:EX185" si="3133">BY185+ES185</f>
        <v>-1380963.169</v>
      </c>
      <c r="EX185" s="144">
        <f t="shared" si="3133"/>
        <v>1635918.096</v>
      </c>
      <c r="EY185" s="144">
        <f t="shared" si="144"/>
        <v>2.271885383</v>
      </c>
      <c r="EZ185" s="145">
        <f t="shared" si="145"/>
        <v>2140861.343</v>
      </c>
      <c r="FA185" s="140">
        <f t="shared" si="146"/>
        <v>0.7572951277</v>
      </c>
      <c r="FB185" s="141">
        <f t="shared" si="147"/>
        <v>0.7572951277</v>
      </c>
      <c r="FC185" s="141">
        <f t="shared" si="148"/>
        <v>0.7572951277</v>
      </c>
      <c r="FD185" s="122">
        <f t="shared" si="149"/>
        <v>0.7572951277</v>
      </c>
      <c r="FE185" s="142">
        <f t="shared" si="150"/>
        <v>128.8831613</v>
      </c>
      <c r="FF185" s="130">
        <f t="shared" si="151"/>
        <v>128.8831613</v>
      </c>
      <c r="FG185" s="143">
        <f t="shared" si="152"/>
        <v>24.77906085</v>
      </c>
      <c r="FH185" s="143">
        <f t="shared" si="153"/>
        <v>23.42405035</v>
      </c>
      <c r="FI185" s="143">
        <f t="shared" si="154"/>
        <v>0.7572951277</v>
      </c>
      <c r="FJ185" s="124">
        <f t="shared" si="155"/>
        <v>34.09821097</v>
      </c>
      <c r="FK185" s="140">
        <f t="shared" si="156"/>
        <v>-6.283185307</v>
      </c>
      <c r="FL185" s="141">
        <f t="shared" si="157"/>
        <v>-6.283185307</v>
      </c>
      <c r="FM185" s="141">
        <f t="shared" si="158"/>
        <v>0</v>
      </c>
      <c r="FN185" s="122">
        <f t="shared" si="159"/>
        <v>0</v>
      </c>
      <c r="FO185" s="142">
        <f t="shared" si="160"/>
        <v>9.201614438</v>
      </c>
      <c r="FP185" s="130">
        <f t="shared" si="161"/>
        <v>9.201614438</v>
      </c>
      <c r="FQ185" s="143">
        <f t="shared" si="162"/>
        <v>-9.201614438</v>
      </c>
      <c r="FR185" s="143">
        <f t="shared" si="163"/>
        <v>0</v>
      </c>
      <c r="FS185" s="143">
        <f t="shared" si="164"/>
        <v>3.141592654</v>
      </c>
      <c r="FT185" s="124">
        <f t="shared" si="165"/>
        <v>9.201614438</v>
      </c>
      <c r="FU185" s="144">
        <f t="shared" si="166"/>
        <v>-10464.19192</v>
      </c>
      <c r="FV185" s="144">
        <f t="shared" si="167"/>
        <v>0</v>
      </c>
      <c r="FW185" s="144">
        <f t="shared" si="168"/>
        <v>-3.141592654</v>
      </c>
      <c r="FX185" s="145">
        <f t="shared" si="169"/>
        <v>10464.19192</v>
      </c>
      <c r="FY185" s="140">
        <f t="shared" si="170"/>
        <v>-3.141592654</v>
      </c>
      <c r="FZ185" s="140">
        <f t="shared" si="171"/>
        <v>-0.7572951277</v>
      </c>
      <c r="GA185" s="141">
        <f t="shared" si="172"/>
        <v>-3.898887781</v>
      </c>
      <c r="GB185" s="141">
        <f t="shared" si="173"/>
        <v>-3.898887781</v>
      </c>
      <c r="GC185" s="122">
        <f t="shared" si="174"/>
        <v>2.384297526</v>
      </c>
      <c r="GD185" s="142">
        <f t="shared" si="175"/>
        <v>10464.19192</v>
      </c>
      <c r="GE185" s="142">
        <f t="shared" si="176"/>
        <v>0.02932705182</v>
      </c>
      <c r="GF185" s="130">
        <f t="shared" si="177"/>
        <v>306.8838987</v>
      </c>
      <c r="GG185" s="143">
        <f t="shared" si="178"/>
        <v>-24.77906085</v>
      </c>
      <c r="GH185" s="143">
        <f t="shared" si="179"/>
        <v>23.42405035</v>
      </c>
      <c r="GI185" s="143">
        <f t="shared" si="180"/>
        <v>2.384297526</v>
      </c>
      <c r="GJ185" s="124">
        <f t="shared" si="181"/>
        <v>34.09821097</v>
      </c>
      <c r="GK185" s="146">
        <f t="shared" si="182"/>
        <v>-0.5</v>
      </c>
      <c r="GL185" s="127">
        <f t="shared" si="183"/>
        <v>-0.8660254038</v>
      </c>
      <c r="GM185" s="146">
        <f t="shared" si="184"/>
        <v>-2.094395102</v>
      </c>
      <c r="GN185" s="127">
        <f t="shared" si="185"/>
        <v>1</v>
      </c>
      <c r="GO185" s="147">
        <f t="shared" si="186"/>
        <v>-0.5</v>
      </c>
      <c r="GP185" s="128">
        <f t="shared" si="187"/>
        <v>0.8660254038</v>
      </c>
      <c r="GQ185" s="147">
        <f t="shared" si="188"/>
        <v>2.094395102</v>
      </c>
      <c r="GR185" s="128">
        <f t="shared" si="189"/>
        <v>1</v>
      </c>
      <c r="GS185" s="140">
        <f t="shared" si="190"/>
        <v>-2.094395102</v>
      </c>
      <c r="GT185" s="140">
        <f t="shared" si="191"/>
        <v>0.7572951277</v>
      </c>
      <c r="GU185" s="141">
        <f t="shared" si="192"/>
        <v>-1.337099975</v>
      </c>
      <c r="GV185" s="141">
        <f t="shared" si="193"/>
        <v>-1.337099975</v>
      </c>
      <c r="GW185" s="122">
        <f t="shared" si="194"/>
        <v>-1.337099975</v>
      </c>
      <c r="GX185" s="142">
        <f t="shared" si="195"/>
        <v>1</v>
      </c>
      <c r="GY185" s="142">
        <f t="shared" si="196"/>
        <v>34.09821097</v>
      </c>
      <c r="GZ185" s="130">
        <f t="shared" si="197"/>
        <v>34.09821097</v>
      </c>
      <c r="HA185" s="143">
        <f t="shared" si="198"/>
        <v>7.896292242</v>
      </c>
      <c r="HB185" s="143">
        <f t="shared" si="199"/>
        <v>-33.17132135</v>
      </c>
      <c r="HC185" s="143">
        <f t="shared" si="200"/>
        <v>-1.337099975</v>
      </c>
      <c r="HD185" s="124">
        <f t="shared" si="201"/>
        <v>34.09821097</v>
      </c>
      <c r="HE185" s="140">
        <f t="shared" si="202"/>
        <v>2.094395102</v>
      </c>
      <c r="HF185" s="140">
        <f t="shared" si="203"/>
        <v>2.384297526</v>
      </c>
      <c r="HG185" s="141">
        <f t="shared" si="204"/>
        <v>4.478692628</v>
      </c>
      <c r="HH185" s="141">
        <f t="shared" si="205"/>
        <v>4.478692628</v>
      </c>
      <c r="HI185" s="122">
        <f t="shared" si="206"/>
        <v>-1.804492679</v>
      </c>
      <c r="HJ185" s="142">
        <f t="shared" si="207"/>
        <v>1</v>
      </c>
      <c r="HK185" s="142">
        <f t="shared" si="208"/>
        <v>34.09821097</v>
      </c>
      <c r="HL185" s="130">
        <f t="shared" si="209"/>
        <v>34.09821097</v>
      </c>
      <c r="HM185" s="143">
        <f t="shared" si="210"/>
        <v>-7.896292242</v>
      </c>
      <c r="HN185" s="143">
        <f t="shared" si="211"/>
        <v>-33.17132135</v>
      </c>
      <c r="HO185" s="143">
        <f t="shared" si="212"/>
        <v>-1.804492679</v>
      </c>
      <c r="HP185" s="124">
        <f t="shared" si="213"/>
        <v>34.09821097</v>
      </c>
      <c r="HQ185" s="140">
        <f t="shared" si="214"/>
        <v>2.094395102</v>
      </c>
      <c r="HR185" s="140">
        <f t="shared" si="215"/>
        <v>0.7572951277</v>
      </c>
      <c r="HS185" s="141">
        <f t="shared" si="216"/>
        <v>2.85169023</v>
      </c>
      <c r="HT185" s="141">
        <f t="shared" si="217"/>
        <v>2.85169023</v>
      </c>
      <c r="HU185" s="122">
        <f t="shared" si="218"/>
        <v>2.85169023</v>
      </c>
      <c r="HV185" s="142">
        <f t="shared" si="219"/>
        <v>1</v>
      </c>
      <c r="HW185" s="142">
        <f t="shared" si="220"/>
        <v>34.09821097</v>
      </c>
      <c r="HX185" s="130">
        <f t="shared" si="221"/>
        <v>34.09821097</v>
      </c>
      <c r="HY185" s="143">
        <f t="shared" si="222"/>
        <v>-32.67535309</v>
      </c>
      <c r="HZ185" s="143">
        <f t="shared" si="223"/>
        <v>9.747270999</v>
      </c>
      <c r="IA185" s="143">
        <f t="shared" si="224"/>
        <v>2.85169023</v>
      </c>
      <c r="IB185" s="124">
        <f t="shared" si="225"/>
        <v>34.09821097</v>
      </c>
      <c r="IC185" s="140">
        <f t="shared" si="226"/>
        <v>-2.094395102</v>
      </c>
      <c r="ID185" s="140">
        <f t="shared" si="227"/>
        <v>2.384297526</v>
      </c>
      <c r="IE185" s="141">
        <f t="shared" si="228"/>
        <v>0.2899024235</v>
      </c>
      <c r="IF185" s="141">
        <f t="shared" si="229"/>
        <v>0.2899024235</v>
      </c>
      <c r="IG185" s="122">
        <f t="shared" si="230"/>
        <v>0.2899024235</v>
      </c>
      <c r="IH185" s="142">
        <f t="shared" si="231"/>
        <v>1</v>
      </c>
      <c r="II185" s="142">
        <f t="shared" si="232"/>
        <v>34.09821097</v>
      </c>
      <c r="IJ185" s="130">
        <f t="shared" si="233"/>
        <v>34.09821097</v>
      </c>
      <c r="IK185" s="143">
        <f t="shared" si="234"/>
        <v>32.67535309</v>
      </c>
      <c r="IL185" s="143">
        <f t="shared" si="235"/>
        <v>9.747270999</v>
      </c>
      <c r="IM185" s="143">
        <f t="shared" si="236"/>
        <v>0.2899024235</v>
      </c>
      <c r="IN185" s="124">
        <f t="shared" si="237"/>
        <v>34.09821097</v>
      </c>
    </row>
    <row r="186" ht="12.75" customHeight="1">
      <c r="A186" s="129">
        <f>'Cortez Cubic'!AP186</f>
        <v>-0.2187762226</v>
      </c>
      <c r="B186" s="129">
        <f>'Cortez Cubic'!AQ186</f>
        <v>7.93967698</v>
      </c>
      <c r="C186" s="129">
        <f>'Cortez Cubic'!AR186</f>
        <v>7338.236618</v>
      </c>
      <c r="D186" s="129">
        <f>'Cortez Cubic'!AS186</f>
        <v>-605461.6396</v>
      </c>
      <c r="E186" s="129">
        <f t="shared" ref="E186:H186" si="3134">0</f>
        <v>0</v>
      </c>
      <c r="F186" s="129">
        <f t="shared" si="3134"/>
        <v>0</v>
      </c>
      <c r="G186" s="129">
        <f t="shared" si="3134"/>
        <v>0</v>
      </c>
      <c r="H186" s="129">
        <f t="shared" si="3134"/>
        <v>0</v>
      </c>
      <c r="I186" s="110">
        <f>'Cortez Cubic'!I186</f>
        <v>115</v>
      </c>
      <c r="J186" s="130">
        <f t="shared" si="28"/>
        <v>105.3852648</v>
      </c>
      <c r="K186" s="131">
        <f t="shared" si="29"/>
        <v>0</v>
      </c>
      <c r="L186" s="131">
        <f t="shared" si="30"/>
        <v>1</v>
      </c>
      <c r="M186" s="132">
        <f t="shared" si="31"/>
        <v>9.614735152</v>
      </c>
      <c r="N186" s="133">
        <f t="shared" si="32"/>
        <v>25.76088964</v>
      </c>
      <c r="O186" s="134">
        <f t="shared" si="33"/>
        <v>131.1461545</v>
      </c>
      <c r="P186" s="134">
        <f t="shared" si="34"/>
        <v>0</v>
      </c>
      <c r="Q186" s="135">
        <f t="shared" si="35"/>
        <v>105.3852648</v>
      </c>
      <c r="R186" s="135">
        <f t="shared" si="36"/>
        <v>0</v>
      </c>
      <c r="S186" s="136">
        <f t="shared" si="37"/>
        <v>-200.2401036</v>
      </c>
      <c r="T186" s="136">
        <f t="shared" si="38"/>
        <v>0</v>
      </c>
      <c r="U186" s="137">
        <f t="shared" ref="U186:X186" si="3135">ATAN2(A186,E186)</f>
        <v>3.141592654</v>
      </c>
      <c r="V186" s="137">
        <f t="shared" si="3135"/>
        <v>0</v>
      </c>
      <c r="W186" s="137">
        <f t="shared" si="3135"/>
        <v>0</v>
      </c>
      <c r="X186" s="137">
        <f t="shared" si="3135"/>
        <v>3.141592654</v>
      </c>
      <c r="Y186" s="137">
        <f t="shared" ref="Y186:AB186" si="3136">SQRT(POWER(A186,2)+POWER(E186,2))</f>
        <v>0.2187762226</v>
      </c>
      <c r="Z186" s="137">
        <f t="shared" si="3136"/>
        <v>7.93967698</v>
      </c>
      <c r="AA186" s="137">
        <f t="shared" si="3136"/>
        <v>7338.236618</v>
      </c>
      <c r="AB186" s="137">
        <f t="shared" si="3136"/>
        <v>605461.6396</v>
      </c>
      <c r="AC186" s="138">
        <f t="shared" ref="AC186:AF186" si="3137">U186-$U186</f>
        <v>0</v>
      </c>
      <c r="AD186" s="138">
        <f t="shared" si="3137"/>
        <v>-3.141592654</v>
      </c>
      <c r="AE186" s="138">
        <f t="shared" si="3137"/>
        <v>-3.141592654</v>
      </c>
      <c r="AF186" s="138">
        <f t="shared" si="3137"/>
        <v>0</v>
      </c>
      <c r="AG186" s="138">
        <f t="shared" ref="AG186:AJ186" si="3138">Y186/$Y186</f>
        <v>1</v>
      </c>
      <c r="AH186" s="138">
        <f t="shared" si="3138"/>
        <v>36.29131578</v>
      </c>
      <c r="AI186" s="138">
        <f t="shared" si="3138"/>
        <v>33542.20368</v>
      </c>
      <c r="AJ186" s="138">
        <f t="shared" si="3138"/>
        <v>2767492.885</v>
      </c>
      <c r="AK186" s="139">
        <f t="shared" ref="AK186:AN186" si="3139">AG186*COS(AC186)</f>
        <v>1</v>
      </c>
      <c r="AL186" s="139">
        <f t="shared" si="3139"/>
        <v>-36.29131578</v>
      </c>
      <c r="AM186" s="139">
        <f t="shared" si="3139"/>
        <v>-33542.20368</v>
      </c>
      <c r="AN186" s="139">
        <f t="shared" si="3139"/>
        <v>2767492.885</v>
      </c>
      <c r="AO186" s="129">
        <f t="shared" ref="AO186:AR186" si="3140">AG186*SIN(AC186)</f>
        <v>0</v>
      </c>
      <c r="AP186" s="129">
        <f t="shared" si="3140"/>
        <v>0</v>
      </c>
      <c r="AQ186" s="129">
        <f t="shared" si="3140"/>
        <v>0</v>
      </c>
      <c r="AR186" s="129">
        <f t="shared" si="3140"/>
        <v>0</v>
      </c>
      <c r="AS186" s="140">
        <f t="shared" si="45"/>
        <v>-9.424777961</v>
      </c>
      <c r="AT186" s="141">
        <f t="shared" si="46"/>
        <v>-9.424777961</v>
      </c>
      <c r="AU186" s="141">
        <f t="shared" si="47"/>
        <v>-3.141592654</v>
      </c>
      <c r="AV186" s="122">
        <f t="shared" si="48"/>
        <v>3.141592654</v>
      </c>
      <c r="AW186" s="142">
        <f t="shared" si="49"/>
        <v>47797.8259</v>
      </c>
      <c r="AX186" s="130">
        <f t="shared" si="50"/>
        <v>47797.8259</v>
      </c>
      <c r="AY186" s="143">
        <f t="shared" si="51"/>
        <v>95595.65179</v>
      </c>
      <c r="AZ186" s="143">
        <f t="shared" si="52"/>
        <v>0</v>
      </c>
      <c r="BA186" s="143">
        <f t="shared" si="53"/>
        <v>0</v>
      </c>
      <c r="BB186" s="124">
        <f t="shared" si="54"/>
        <v>95595.65179</v>
      </c>
      <c r="BC186" s="140">
        <f t="shared" ref="BC186:BD186" si="3141">BC$2*AD186</f>
        <v>-3.141592654</v>
      </c>
      <c r="BD186" s="140">
        <f t="shared" si="3141"/>
        <v>-3.141592654</v>
      </c>
      <c r="BE186" s="141">
        <f t="shared" si="56"/>
        <v>-6.283185307</v>
      </c>
      <c r="BF186" s="141">
        <f t="shared" si="57"/>
        <v>0</v>
      </c>
      <c r="BG186" s="122">
        <f t="shared" si="58"/>
        <v>0</v>
      </c>
      <c r="BH186" s="142">
        <f t="shared" ref="BH186:BI186" si="3142">POWER(AH186,BH$2)</f>
        <v>36.29131578</v>
      </c>
      <c r="BI186" s="142">
        <f t="shared" si="3142"/>
        <v>33542.20368</v>
      </c>
      <c r="BJ186" s="130">
        <f t="shared" si="60"/>
        <v>1217290.706</v>
      </c>
      <c r="BK186" s="143">
        <f t="shared" si="61"/>
        <v>10955616.35</v>
      </c>
      <c r="BL186" s="143">
        <f t="shared" si="62"/>
        <v>0</v>
      </c>
      <c r="BM186" s="143">
        <f t="shared" si="63"/>
        <v>0</v>
      </c>
      <c r="BN186" s="124">
        <f t="shared" si="64"/>
        <v>10955616.35</v>
      </c>
      <c r="BO186" s="140">
        <f t="shared" si="65"/>
        <v>0</v>
      </c>
      <c r="BP186" s="141">
        <f t="shared" si="66"/>
        <v>0</v>
      </c>
      <c r="BQ186" s="141">
        <f t="shared" si="67"/>
        <v>0</v>
      </c>
      <c r="BR186" s="122">
        <f t="shared" si="68"/>
        <v>0</v>
      </c>
      <c r="BS186" s="142">
        <f t="shared" si="69"/>
        <v>2767492.885</v>
      </c>
      <c r="BT186" s="130">
        <f t="shared" si="70"/>
        <v>2767492.885</v>
      </c>
      <c r="BU186" s="143">
        <f t="shared" si="71"/>
        <v>-74722307.91</v>
      </c>
      <c r="BV186" s="143">
        <f t="shared" si="72"/>
        <v>0</v>
      </c>
      <c r="BW186" s="143">
        <f t="shared" si="73"/>
        <v>3.141592654</v>
      </c>
      <c r="BX186" s="124">
        <f t="shared" si="74"/>
        <v>74722307.91</v>
      </c>
      <c r="BY186" s="144">
        <f t="shared" ref="BY186:BZ186" si="3143">AY186+BK186+BU186</f>
        <v>-63671095.9</v>
      </c>
      <c r="BZ186" s="144">
        <f t="shared" si="3143"/>
        <v>0</v>
      </c>
      <c r="CA186" s="144">
        <f t="shared" si="76"/>
        <v>-3.141592654</v>
      </c>
      <c r="CB186" s="145">
        <f t="shared" si="77"/>
        <v>63671095.9</v>
      </c>
      <c r="CC186" s="140">
        <f t="shared" ref="CC186:CD186" si="3144">CC$2*AD186</f>
        <v>-6.283185307</v>
      </c>
      <c r="CD186" s="140">
        <f t="shared" si="3144"/>
        <v>-6.283185307</v>
      </c>
      <c r="CE186" s="141">
        <f t="shared" si="79"/>
        <v>-12.56637061</v>
      </c>
      <c r="CF186" s="141">
        <f t="shared" si="80"/>
        <v>0</v>
      </c>
      <c r="CG186" s="122">
        <f t="shared" si="81"/>
        <v>0</v>
      </c>
      <c r="CH186" s="142">
        <f t="shared" ref="CH186:CI186" si="3145">POWER(AH186,CH$2)</f>
        <v>1317.059601</v>
      </c>
      <c r="CI186" s="142">
        <f t="shared" si="3145"/>
        <v>1125079428</v>
      </c>
      <c r="CJ186" s="130">
        <f t="shared" si="83"/>
        <v>1481796662228</v>
      </c>
      <c r="CK186" s="143">
        <f t="shared" si="84"/>
        <v>-1481796662228</v>
      </c>
      <c r="CL186" s="143">
        <f t="shared" si="85"/>
        <v>0</v>
      </c>
      <c r="CM186" s="143">
        <f t="shared" si="86"/>
        <v>3.141592654</v>
      </c>
      <c r="CN186" s="124">
        <f t="shared" si="87"/>
        <v>1481796662228</v>
      </c>
      <c r="CO186" s="140">
        <f t="shared" si="88"/>
        <v>-9.424777961</v>
      </c>
      <c r="CP186" s="141">
        <f t="shared" si="89"/>
        <v>-9.424777961</v>
      </c>
      <c r="CQ186" s="141">
        <f t="shared" si="90"/>
        <v>-3.141592654</v>
      </c>
      <c r="CR186" s="122">
        <f t="shared" si="91"/>
        <v>3.141592654</v>
      </c>
      <c r="CS186" s="142">
        <f t="shared" si="92"/>
        <v>37737643310437</v>
      </c>
      <c r="CT186" s="130">
        <f t="shared" si="93"/>
        <v>37737643310437</v>
      </c>
      <c r="CU186" s="143">
        <f t="shared" si="94"/>
        <v>-150950573241748</v>
      </c>
      <c r="CV186" s="143">
        <f t="shared" si="95"/>
        <v>0.01848611363</v>
      </c>
      <c r="CW186" s="143">
        <f t="shared" si="96"/>
        <v>3.141592654</v>
      </c>
      <c r="CX186" s="124">
        <f t="shared" si="97"/>
        <v>150950573241748</v>
      </c>
      <c r="CY186" s="140">
        <f t="shared" si="98"/>
        <v>-9.424777961</v>
      </c>
      <c r="CZ186" s="140">
        <f t="shared" si="99"/>
        <v>0</v>
      </c>
      <c r="DA186" s="141">
        <f t="shared" si="100"/>
        <v>-9.424777961</v>
      </c>
      <c r="DB186" s="141">
        <f t="shared" si="101"/>
        <v>-3.141592654</v>
      </c>
      <c r="DC186" s="122">
        <f t="shared" si="102"/>
        <v>3.141592654</v>
      </c>
      <c r="DD186" s="142">
        <f t="shared" si="103"/>
        <v>47797.8259</v>
      </c>
      <c r="DE186" s="142">
        <f t="shared" si="104"/>
        <v>2767492.885</v>
      </c>
      <c r="DF186" s="130">
        <f t="shared" si="105"/>
        <v>132280143108</v>
      </c>
      <c r="DG186" s="143">
        <f t="shared" si="106"/>
        <v>-529120572433</v>
      </c>
      <c r="DH186" s="143">
        <f t="shared" si="107"/>
        <v>0.00006479858154</v>
      </c>
      <c r="DI186" s="143">
        <f t="shared" si="108"/>
        <v>3.141592654</v>
      </c>
      <c r="DJ186" s="124">
        <f t="shared" si="109"/>
        <v>529120572433</v>
      </c>
      <c r="DK186" s="140">
        <f t="shared" ref="DK186:DM186" si="3146">DK$2*AD186</f>
        <v>-3.141592654</v>
      </c>
      <c r="DL186" s="140">
        <f t="shared" si="3146"/>
        <v>-3.141592654</v>
      </c>
      <c r="DM186" s="140">
        <f t="shared" si="3146"/>
        <v>0</v>
      </c>
      <c r="DN186" s="141">
        <f t="shared" si="111"/>
        <v>-6.283185307</v>
      </c>
      <c r="DO186" s="141">
        <f t="shared" si="112"/>
        <v>0</v>
      </c>
      <c r="DP186" s="122">
        <f t="shared" si="113"/>
        <v>0</v>
      </c>
      <c r="DQ186" s="142">
        <f t="shared" ref="DQ186:DS186" si="3147">POWER(AH186,DQ$2)</f>
        <v>36.29131578</v>
      </c>
      <c r="DR186" s="142">
        <f t="shared" si="3147"/>
        <v>33542.20368</v>
      </c>
      <c r="DS186" s="142">
        <f t="shared" si="3147"/>
        <v>2767492.885</v>
      </c>
      <c r="DT186" s="130">
        <f t="shared" si="115"/>
        <v>3368843367600</v>
      </c>
      <c r="DU186" s="143">
        <f t="shared" si="116"/>
        <v>-60639180616795</v>
      </c>
      <c r="DV186" s="143">
        <f t="shared" si="117"/>
        <v>0</v>
      </c>
      <c r="DW186" s="143">
        <f t="shared" si="118"/>
        <v>3.141592654</v>
      </c>
      <c r="DX186" s="124">
        <f t="shared" si="119"/>
        <v>60639180616795</v>
      </c>
      <c r="DY186" s="140">
        <f t="shared" si="120"/>
        <v>0</v>
      </c>
      <c r="DZ186" s="141">
        <f t="shared" si="121"/>
        <v>0</v>
      </c>
      <c r="EA186" s="141">
        <f t="shared" si="122"/>
        <v>0</v>
      </c>
      <c r="EB186" s="122">
        <f t="shared" si="123"/>
        <v>0</v>
      </c>
      <c r="EC186" s="142">
        <f t="shared" si="124"/>
        <v>7659016871019</v>
      </c>
      <c r="ED186" s="130">
        <f t="shared" si="125"/>
        <v>7659016871019</v>
      </c>
      <c r="EE186" s="143">
        <f t="shared" si="126"/>
        <v>206793455517521</v>
      </c>
      <c r="EF186" s="143">
        <f t="shared" si="127"/>
        <v>0</v>
      </c>
      <c r="EG186" s="143">
        <f t="shared" si="128"/>
        <v>0</v>
      </c>
      <c r="EH186" s="124">
        <f t="shared" si="129"/>
        <v>206793455517521</v>
      </c>
      <c r="EI186" s="144">
        <f t="shared" ref="EI186:EJ186" si="3148">CK186+CU186+DG186+DU186+EE186</f>
        <v>-6807215575683</v>
      </c>
      <c r="EJ186" s="144">
        <f t="shared" si="3148"/>
        <v>0.01855091222</v>
      </c>
      <c r="EK186" s="144">
        <f t="shared" si="131"/>
        <v>3.141592654</v>
      </c>
      <c r="EL186" s="145">
        <f t="shared" si="132"/>
        <v>6807215575683</v>
      </c>
      <c r="EM186" s="140">
        <f t="shared" si="133"/>
        <v>1.570796327</v>
      </c>
      <c r="EN186" s="141">
        <f t="shared" si="134"/>
        <v>1.570796327</v>
      </c>
      <c r="EO186" s="141">
        <f t="shared" si="135"/>
        <v>1.570796327</v>
      </c>
      <c r="EP186" s="122">
        <f t="shared" si="136"/>
        <v>1.570796327</v>
      </c>
      <c r="EQ186" s="142">
        <f t="shared" si="137"/>
        <v>2609064.119</v>
      </c>
      <c r="ER186" s="130">
        <f t="shared" si="138"/>
        <v>2609064.119</v>
      </c>
      <c r="ES186" s="143">
        <f t="shared" si="139"/>
        <v>0.00000001889181125</v>
      </c>
      <c r="ET186" s="143">
        <f t="shared" si="140"/>
        <v>13557094.84</v>
      </c>
      <c r="EU186" s="143">
        <f t="shared" si="141"/>
        <v>1.570796327</v>
      </c>
      <c r="EV186" s="124">
        <f t="shared" si="142"/>
        <v>13557094.84</v>
      </c>
      <c r="EW186" s="144">
        <f t="shared" ref="EW186:EX186" si="3149">BY186+ES186</f>
        <v>-63671095.9</v>
      </c>
      <c r="EX186" s="144">
        <f t="shared" si="3149"/>
        <v>13557094.84</v>
      </c>
      <c r="EY186" s="144">
        <f t="shared" si="144"/>
        <v>2.931801759</v>
      </c>
      <c r="EZ186" s="145">
        <f t="shared" si="145"/>
        <v>65098412.22</v>
      </c>
      <c r="FA186" s="140">
        <f t="shared" si="146"/>
        <v>0.9772672529</v>
      </c>
      <c r="FB186" s="141">
        <f t="shared" si="147"/>
        <v>0.9772672529</v>
      </c>
      <c r="FC186" s="141">
        <f t="shared" si="148"/>
        <v>0.9772672529</v>
      </c>
      <c r="FD186" s="122">
        <f t="shared" si="149"/>
        <v>0.9772672529</v>
      </c>
      <c r="FE186" s="142">
        <f t="shared" si="150"/>
        <v>402.2753908</v>
      </c>
      <c r="FF186" s="130">
        <f t="shared" si="151"/>
        <v>402.2753908</v>
      </c>
      <c r="FG186" s="143">
        <f t="shared" si="152"/>
        <v>59.52452461</v>
      </c>
      <c r="FH186" s="143">
        <f t="shared" si="153"/>
        <v>88.22644436</v>
      </c>
      <c r="FI186" s="143">
        <f t="shared" si="154"/>
        <v>0.9772672529</v>
      </c>
      <c r="FJ186" s="124">
        <f t="shared" si="155"/>
        <v>106.4287297</v>
      </c>
      <c r="FK186" s="140">
        <f t="shared" si="156"/>
        <v>-6.283185307</v>
      </c>
      <c r="FL186" s="141">
        <f t="shared" si="157"/>
        <v>-6.283185307</v>
      </c>
      <c r="FM186" s="141">
        <f t="shared" si="158"/>
        <v>0</v>
      </c>
      <c r="FN186" s="122">
        <f t="shared" si="159"/>
        <v>0</v>
      </c>
      <c r="FO186" s="142">
        <f t="shared" si="160"/>
        <v>1317.059601</v>
      </c>
      <c r="FP186" s="130">
        <f t="shared" si="161"/>
        <v>1317.059601</v>
      </c>
      <c r="FQ186" s="143">
        <f t="shared" si="162"/>
        <v>-1317.059601</v>
      </c>
      <c r="FR186" s="143">
        <f t="shared" si="163"/>
        <v>0</v>
      </c>
      <c r="FS186" s="143">
        <f t="shared" si="164"/>
        <v>3.141592654</v>
      </c>
      <c r="FT186" s="124">
        <f t="shared" si="165"/>
        <v>1317.059601</v>
      </c>
      <c r="FU186" s="144">
        <f t="shared" si="166"/>
        <v>-101943.6706</v>
      </c>
      <c r="FV186" s="144">
        <f t="shared" si="167"/>
        <v>0</v>
      </c>
      <c r="FW186" s="144">
        <f t="shared" si="168"/>
        <v>-3.141592654</v>
      </c>
      <c r="FX186" s="145">
        <f t="shared" si="169"/>
        <v>101943.6706</v>
      </c>
      <c r="FY186" s="140">
        <f t="shared" si="170"/>
        <v>-3.141592654</v>
      </c>
      <c r="FZ186" s="140">
        <f t="shared" si="171"/>
        <v>-0.9772672529</v>
      </c>
      <c r="GA186" s="141">
        <f t="shared" si="172"/>
        <v>-4.118859906</v>
      </c>
      <c r="GB186" s="141">
        <f t="shared" si="173"/>
        <v>-4.118859906</v>
      </c>
      <c r="GC186" s="122">
        <f t="shared" si="174"/>
        <v>2.164325401</v>
      </c>
      <c r="GD186" s="142">
        <f t="shared" si="175"/>
        <v>101943.6706</v>
      </c>
      <c r="GE186" s="142">
        <f t="shared" si="176"/>
        <v>0.009395959178</v>
      </c>
      <c r="GF186" s="130">
        <f t="shared" si="177"/>
        <v>957.8585677</v>
      </c>
      <c r="GG186" s="143">
        <f t="shared" si="178"/>
        <v>-59.52452461</v>
      </c>
      <c r="GH186" s="143">
        <f t="shared" si="179"/>
        <v>88.22644436</v>
      </c>
      <c r="GI186" s="143">
        <f t="shared" si="180"/>
        <v>2.164325401</v>
      </c>
      <c r="GJ186" s="124">
        <f t="shared" si="181"/>
        <v>106.4287297</v>
      </c>
      <c r="GK186" s="146">
        <f t="shared" si="182"/>
        <v>-0.5</v>
      </c>
      <c r="GL186" s="127">
        <f t="shared" si="183"/>
        <v>-0.8660254038</v>
      </c>
      <c r="GM186" s="146">
        <f t="shared" si="184"/>
        <v>-2.094395102</v>
      </c>
      <c r="GN186" s="127">
        <f t="shared" si="185"/>
        <v>1</v>
      </c>
      <c r="GO186" s="147">
        <f t="shared" si="186"/>
        <v>-0.5</v>
      </c>
      <c r="GP186" s="128">
        <f t="shared" si="187"/>
        <v>0.8660254038</v>
      </c>
      <c r="GQ186" s="147">
        <f t="shared" si="188"/>
        <v>2.094395102</v>
      </c>
      <c r="GR186" s="128">
        <f t="shared" si="189"/>
        <v>1</v>
      </c>
      <c r="GS186" s="140">
        <f t="shared" si="190"/>
        <v>-2.094395102</v>
      </c>
      <c r="GT186" s="140">
        <f t="shared" si="191"/>
        <v>0.9772672529</v>
      </c>
      <c r="GU186" s="141">
        <f t="shared" si="192"/>
        <v>-1.11712785</v>
      </c>
      <c r="GV186" s="141">
        <f t="shared" si="193"/>
        <v>-1.11712785</v>
      </c>
      <c r="GW186" s="122">
        <f t="shared" si="194"/>
        <v>-1.11712785</v>
      </c>
      <c r="GX186" s="142">
        <f t="shared" si="195"/>
        <v>1</v>
      </c>
      <c r="GY186" s="142">
        <f t="shared" si="196"/>
        <v>106.4287297</v>
      </c>
      <c r="GZ186" s="130">
        <f t="shared" si="197"/>
        <v>106.4287297</v>
      </c>
      <c r="HA186" s="143">
        <f t="shared" si="198"/>
        <v>46.64407979</v>
      </c>
      <c r="HB186" s="143">
        <f t="shared" si="199"/>
        <v>-95.66297264</v>
      </c>
      <c r="HC186" s="143">
        <f t="shared" si="200"/>
        <v>-1.11712785</v>
      </c>
      <c r="HD186" s="124">
        <f t="shared" si="201"/>
        <v>106.4287297</v>
      </c>
      <c r="HE186" s="140">
        <f t="shared" si="202"/>
        <v>2.094395102</v>
      </c>
      <c r="HF186" s="140">
        <f t="shared" si="203"/>
        <v>2.164325401</v>
      </c>
      <c r="HG186" s="141">
        <f t="shared" si="204"/>
        <v>4.258720503</v>
      </c>
      <c r="HH186" s="141">
        <f t="shared" si="205"/>
        <v>4.258720503</v>
      </c>
      <c r="HI186" s="122">
        <f t="shared" si="206"/>
        <v>-2.024464804</v>
      </c>
      <c r="HJ186" s="142">
        <f t="shared" si="207"/>
        <v>1</v>
      </c>
      <c r="HK186" s="142">
        <f t="shared" si="208"/>
        <v>106.4287297</v>
      </c>
      <c r="HL186" s="130">
        <f t="shared" si="209"/>
        <v>106.4287297</v>
      </c>
      <c r="HM186" s="143">
        <f t="shared" si="210"/>
        <v>-46.64407979</v>
      </c>
      <c r="HN186" s="143">
        <f t="shared" si="211"/>
        <v>-95.66297264</v>
      </c>
      <c r="HO186" s="143">
        <f t="shared" si="212"/>
        <v>-2.024464804</v>
      </c>
      <c r="HP186" s="124">
        <f t="shared" si="213"/>
        <v>106.4287297</v>
      </c>
      <c r="HQ186" s="140">
        <f t="shared" si="214"/>
        <v>2.094395102</v>
      </c>
      <c r="HR186" s="140">
        <f t="shared" si="215"/>
        <v>0.9772672529</v>
      </c>
      <c r="HS186" s="141">
        <f t="shared" si="216"/>
        <v>3.071662355</v>
      </c>
      <c r="HT186" s="141">
        <f t="shared" si="217"/>
        <v>3.071662355</v>
      </c>
      <c r="HU186" s="122">
        <f t="shared" si="218"/>
        <v>3.071662355</v>
      </c>
      <c r="HV186" s="142">
        <f t="shared" si="219"/>
        <v>1</v>
      </c>
      <c r="HW186" s="142">
        <f t="shared" si="220"/>
        <v>106.4287297</v>
      </c>
      <c r="HX186" s="130">
        <f t="shared" si="221"/>
        <v>106.4287297</v>
      </c>
      <c r="HY186" s="143">
        <f t="shared" si="222"/>
        <v>-106.1686044</v>
      </c>
      <c r="HZ186" s="143">
        <f t="shared" si="223"/>
        <v>7.436528285</v>
      </c>
      <c r="IA186" s="143">
        <f t="shared" si="224"/>
        <v>3.071662355</v>
      </c>
      <c r="IB186" s="124">
        <f t="shared" si="225"/>
        <v>106.4287297</v>
      </c>
      <c r="IC186" s="140">
        <f t="shared" si="226"/>
        <v>-2.094395102</v>
      </c>
      <c r="ID186" s="140">
        <f t="shared" si="227"/>
        <v>2.164325401</v>
      </c>
      <c r="IE186" s="141">
        <f t="shared" si="228"/>
        <v>0.06993029832</v>
      </c>
      <c r="IF186" s="141">
        <f t="shared" si="229"/>
        <v>0.06993029832</v>
      </c>
      <c r="IG186" s="122">
        <f t="shared" si="230"/>
        <v>0.06993029832</v>
      </c>
      <c r="IH186" s="142">
        <f t="shared" si="231"/>
        <v>1</v>
      </c>
      <c r="II186" s="142">
        <f t="shared" si="232"/>
        <v>106.4287297</v>
      </c>
      <c r="IJ186" s="130">
        <f t="shared" si="233"/>
        <v>106.4287297</v>
      </c>
      <c r="IK186" s="143">
        <f t="shared" si="234"/>
        <v>106.1686044</v>
      </c>
      <c r="IL186" s="143">
        <f t="shared" si="235"/>
        <v>7.436528285</v>
      </c>
      <c r="IM186" s="143">
        <f t="shared" si="236"/>
        <v>0.06993029832</v>
      </c>
      <c r="IN186" s="124">
        <f t="shared" si="237"/>
        <v>106.4287297</v>
      </c>
    </row>
    <row r="187" ht="12.75" customHeight="1">
      <c r="A187" s="129">
        <f>'Cortez Cubic'!AP187</f>
        <v>-0.2187762226</v>
      </c>
      <c r="B187" s="129">
        <f>'Cortez Cubic'!AQ187</f>
        <v>70.66178357</v>
      </c>
      <c r="C187" s="129">
        <f>'Cortez Cubic'!AR187</f>
        <v>136293.1941</v>
      </c>
      <c r="D187" s="129">
        <f>'Cortez Cubic'!AS187</f>
        <v>-47254716.69</v>
      </c>
      <c r="E187" s="129">
        <f t="shared" ref="E187:H187" si="3150">0</f>
        <v>0</v>
      </c>
      <c r="F187" s="129">
        <f t="shared" si="3150"/>
        <v>0</v>
      </c>
      <c r="G187" s="129">
        <f t="shared" si="3150"/>
        <v>0</v>
      </c>
      <c r="H187" s="129">
        <f t="shared" si="3150"/>
        <v>0</v>
      </c>
      <c r="I187" s="110">
        <f>'Cortez Cubic'!I187</f>
        <v>343</v>
      </c>
      <c r="J187" s="130">
        <f t="shared" si="28"/>
        <v>352.6307482</v>
      </c>
      <c r="K187" s="131">
        <f t="shared" si="29"/>
        <v>0</v>
      </c>
      <c r="L187" s="131">
        <f t="shared" si="30"/>
        <v>1</v>
      </c>
      <c r="M187" s="132">
        <f t="shared" si="31"/>
        <v>-9.63074823</v>
      </c>
      <c r="N187" s="133">
        <f t="shared" si="32"/>
        <v>415.3282156</v>
      </c>
      <c r="O187" s="134">
        <f t="shared" si="33"/>
        <v>767.9589639</v>
      </c>
      <c r="P187" s="134">
        <f t="shared" si="34"/>
        <v>0</v>
      </c>
      <c r="Q187" s="135">
        <f t="shared" si="35"/>
        <v>352.6307482</v>
      </c>
      <c r="R187" s="135">
        <f t="shared" si="36"/>
        <v>0</v>
      </c>
      <c r="S187" s="136">
        <f t="shared" si="37"/>
        <v>-797.6031337</v>
      </c>
      <c r="T187" s="136">
        <f t="shared" si="38"/>
        <v>0</v>
      </c>
      <c r="U187" s="137">
        <f t="shared" ref="U187:X187" si="3151">ATAN2(A187,E187)</f>
        <v>3.141592654</v>
      </c>
      <c r="V187" s="137">
        <f t="shared" si="3151"/>
        <v>0</v>
      </c>
      <c r="W187" s="137">
        <f t="shared" si="3151"/>
        <v>0</v>
      </c>
      <c r="X187" s="137">
        <f t="shared" si="3151"/>
        <v>3.141592654</v>
      </c>
      <c r="Y187" s="137">
        <f t="shared" ref="Y187:AB187" si="3152">SQRT(POWER(A187,2)+POWER(E187,2))</f>
        <v>0.2187762226</v>
      </c>
      <c r="Z187" s="137">
        <f t="shared" si="3152"/>
        <v>70.66178357</v>
      </c>
      <c r="AA187" s="137">
        <f t="shared" si="3152"/>
        <v>136293.1941</v>
      </c>
      <c r="AB187" s="137">
        <f t="shared" si="3152"/>
        <v>47254716.69</v>
      </c>
      <c r="AC187" s="138">
        <f t="shared" ref="AC187:AF187" si="3153">U187-$U187</f>
        <v>0</v>
      </c>
      <c r="AD187" s="138">
        <f t="shared" si="3153"/>
        <v>-3.141592654</v>
      </c>
      <c r="AE187" s="138">
        <f t="shared" si="3153"/>
        <v>-3.141592654</v>
      </c>
      <c r="AF187" s="138">
        <f t="shared" si="3153"/>
        <v>0</v>
      </c>
      <c r="AG187" s="138">
        <f t="shared" ref="AG187:AJ187" si="3154">Y187/$Y187</f>
        <v>1</v>
      </c>
      <c r="AH187" s="138">
        <f t="shared" si="3154"/>
        <v>322.9865784</v>
      </c>
      <c r="AI187" s="138">
        <f t="shared" si="3154"/>
        <v>622979.9219</v>
      </c>
      <c r="AJ187" s="138">
        <f t="shared" si="3154"/>
        <v>215995669.6</v>
      </c>
      <c r="AK187" s="139">
        <f t="shared" ref="AK187:AN187" si="3155">AG187*COS(AC187)</f>
        <v>1</v>
      </c>
      <c r="AL187" s="139">
        <f t="shared" si="3155"/>
        <v>-322.9865784</v>
      </c>
      <c r="AM187" s="139">
        <f t="shared" si="3155"/>
        <v>-622979.9219</v>
      </c>
      <c r="AN187" s="139">
        <f t="shared" si="3155"/>
        <v>215995669.6</v>
      </c>
      <c r="AO187" s="129">
        <f t="shared" ref="AO187:AR187" si="3156">AG187*SIN(AC187)</f>
        <v>0</v>
      </c>
      <c r="AP187" s="129">
        <f t="shared" si="3156"/>
        <v>0</v>
      </c>
      <c r="AQ187" s="129">
        <f t="shared" si="3156"/>
        <v>0</v>
      </c>
      <c r="AR187" s="129">
        <f t="shared" si="3156"/>
        <v>0</v>
      </c>
      <c r="AS187" s="140">
        <f t="shared" si="45"/>
        <v>-9.424777961</v>
      </c>
      <c r="AT187" s="141">
        <f t="shared" si="46"/>
        <v>-9.424777961</v>
      </c>
      <c r="AU187" s="141">
        <f t="shared" si="47"/>
        <v>-3.141592654</v>
      </c>
      <c r="AV187" s="122">
        <f t="shared" si="48"/>
        <v>3.141592654</v>
      </c>
      <c r="AW187" s="142">
        <f t="shared" si="49"/>
        <v>33694066.38</v>
      </c>
      <c r="AX187" s="130">
        <f t="shared" si="50"/>
        <v>33694066.38</v>
      </c>
      <c r="AY187" s="143">
        <f t="shared" si="51"/>
        <v>67388132.77</v>
      </c>
      <c r="AZ187" s="143">
        <f t="shared" si="52"/>
        <v>-0.000000008252666109</v>
      </c>
      <c r="BA187" s="143">
        <f t="shared" si="53"/>
        <v>0</v>
      </c>
      <c r="BB187" s="124">
        <f t="shared" si="54"/>
        <v>67388132.77</v>
      </c>
      <c r="BC187" s="140">
        <f t="shared" ref="BC187:BD187" si="3157">BC$2*AD187</f>
        <v>-3.141592654</v>
      </c>
      <c r="BD187" s="140">
        <f t="shared" si="3157"/>
        <v>-3.141592654</v>
      </c>
      <c r="BE187" s="141">
        <f t="shared" si="56"/>
        <v>-6.283185307</v>
      </c>
      <c r="BF187" s="141">
        <f t="shared" si="57"/>
        <v>0</v>
      </c>
      <c r="BG187" s="122">
        <f t="shared" si="58"/>
        <v>0</v>
      </c>
      <c r="BH187" s="142">
        <f t="shared" ref="BH187:BI187" si="3158">POWER(AH187,BH$2)</f>
        <v>322.9865784</v>
      </c>
      <c r="BI187" s="142">
        <f t="shared" si="3158"/>
        <v>622979.9219</v>
      </c>
      <c r="BJ187" s="130">
        <f t="shared" si="60"/>
        <v>201214153.4</v>
      </c>
      <c r="BK187" s="143">
        <f t="shared" si="61"/>
        <v>1810927380</v>
      </c>
      <c r="BL187" s="143">
        <f t="shared" si="62"/>
        <v>0</v>
      </c>
      <c r="BM187" s="143">
        <f t="shared" si="63"/>
        <v>0</v>
      </c>
      <c r="BN187" s="124">
        <f t="shared" si="64"/>
        <v>1810927380</v>
      </c>
      <c r="BO187" s="140">
        <f t="shared" si="65"/>
        <v>0</v>
      </c>
      <c r="BP187" s="141">
        <f t="shared" si="66"/>
        <v>0</v>
      </c>
      <c r="BQ187" s="141">
        <f t="shared" si="67"/>
        <v>0</v>
      </c>
      <c r="BR187" s="122">
        <f t="shared" si="68"/>
        <v>0</v>
      </c>
      <c r="BS187" s="142">
        <f t="shared" si="69"/>
        <v>215995669.6</v>
      </c>
      <c r="BT187" s="130">
        <f t="shared" si="70"/>
        <v>215995669.6</v>
      </c>
      <c r="BU187" s="143">
        <f t="shared" si="71"/>
        <v>-5831883079</v>
      </c>
      <c r="BV187" s="143">
        <f t="shared" si="72"/>
        <v>0</v>
      </c>
      <c r="BW187" s="143">
        <f t="shared" si="73"/>
        <v>3.141592654</v>
      </c>
      <c r="BX187" s="124">
        <f t="shared" si="74"/>
        <v>5831883079</v>
      </c>
      <c r="BY187" s="144">
        <f t="shared" ref="BY187:BZ187" si="3159">AY187+BK187+BU187</f>
        <v>-3953567566</v>
      </c>
      <c r="BZ187" s="144">
        <f t="shared" si="3159"/>
        <v>-0.000000008252666109</v>
      </c>
      <c r="CA187" s="144">
        <f t="shared" si="76"/>
        <v>-3.141592654</v>
      </c>
      <c r="CB187" s="145">
        <f t="shared" si="77"/>
        <v>3953567566</v>
      </c>
      <c r="CC187" s="140">
        <f t="shared" ref="CC187:CD187" si="3160">CC$2*AD187</f>
        <v>-6.283185307</v>
      </c>
      <c r="CD187" s="140">
        <f t="shared" si="3160"/>
        <v>-6.283185307</v>
      </c>
      <c r="CE187" s="141">
        <f t="shared" si="79"/>
        <v>-12.56637061</v>
      </c>
      <c r="CF187" s="141">
        <f t="shared" si="80"/>
        <v>0</v>
      </c>
      <c r="CG187" s="122">
        <f t="shared" si="81"/>
        <v>0</v>
      </c>
      <c r="CH187" s="142">
        <f t="shared" ref="CH187:CI187" si="3161">POWER(AH187,CH$2)</f>
        <v>104320.3298</v>
      </c>
      <c r="CI187" s="142">
        <f t="shared" si="3161"/>
        <v>388103983131</v>
      </c>
      <c r="CJ187" s="130">
        <f t="shared" si="83"/>
        <v>4.04871E+16</v>
      </c>
      <c r="CK187" s="143">
        <f t="shared" si="84"/>
        <v>-4.04871E+16</v>
      </c>
      <c r="CL187" s="143">
        <f t="shared" si="85"/>
        <v>0</v>
      </c>
      <c r="CM187" s="143">
        <f t="shared" si="86"/>
        <v>3.141592654</v>
      </c>
      <c r="CN187" s="124">
        <f t="shared" si="87"/>
        <v>4.04871E+16</v>
      </c>
      <c r="CO187" s="140">
        <f t="shared" si="88"/>
        <v>-9.424777961</v>
      </c>
      <c r="CP187" s="141">
        <f t="shared" si="89"/>
        <v>-9.424777961</v>
      </c>
      <c r="CQ187" s="141">
        <f t="shared" si="90"/>
        <v>-3.141592654</v>
      </c>
      <c r="CR187" s="122">
        <f t="shared" si="91"/>
        <v>3.141592654</v>
      </c>
      <c r="CS187" s="142">
        <f t="shared" si="92"/>
        <v>2.41781E+17</v>
      </c>
      <c r="CT187" s="130">
        <f t="shared" si="93"/>
        <v>2.41781E+17</v>
      </c>
      <c r="CU187" s="143">
        <f t="shared" si="94"/>
        <v>-9.67124E+17</v>
      </c>
      <c r="CV187" s="143">
        <f t="shared" si="95"/>
        <v>118.4385258</v>
      </c>
      <c r="CW187" s="143">
        <f t="shared" si="96"/>
        <v>3.141592654</v>
      </c>
      <c r="CX187" s="124">
        <f t="shared" si="97"/>
        <v>9.67124E+17</v>
      </c>
      <c r="CY187" s="140">
        <f t="shared" si="98"/>
        <v>-9.424777961</v>
      </c>
      <c r="CZ187" s="140">
        <f t="shared" si="99"/>
        <v>0</v>
      </c>
      <c r="DA187" s="141">
        <f t="shared" si="100"/>
        <v>-9.424777961</v>
      </c>
      <c r="DB187" s="141">
        <f t="shared" si="101"/>
        <v>-3.141592654</v>
      </c>
      <c r="DC187" s="122">
        <f t="shared" si="102"/>
        <v>3.141592654</v>
      </c>
      <c r="DD187" s="142">
        <f t="shared" si="103"/>
        <v>33694066.38</v>
      </c>
      <c r="DE187" s="142">
        <f t="shared" si="104"/>
        <v>215995669.6</v>
      </c>
      <c r="DF187" s="130">
        <f t="shared" si="105"/>
        <v>7.27777E+15</v>
      </c>
      <c r="DG187" s="143">
        <f t="shared" si="106"/>
        <v>-2.91111E+16</v>
      </c>
      <c r="DH187" s="143">
        <f t="shared" si="107"/>
        <v>3.565080284</v>
      </c>
      <c r="DI187" s="143">
        <f t="shared" si="108"/>
        <v>3.141592654</v>
      </c>
      <c r="DJ187" s="124">
        <f t="shared" si="109"/>
        <v>2.91111E+16</v>
      </c>
      <c r="DK187" s="140">
        <f t="shared" ref="DK187:DM187" si="3162">DK$2*AD187</f>
        <v>-3.141592654</v>
      </c>
      <c r="DL187" s="140">
        <f t="shared" si="3162"/>
        <v>-3.141592654</v>
      </c>
      <c r="DM187" s="140">
        <f t="shared" si="3162"/>
        <v>0</v>
      </c>
      <c r="DN187" s="141">
        <f t="shared" si="111"/>
        <v>-6.283185307</v>
      </c>
      <c r="DO187" s="141">
        <f t="shared" si="112"/>
        <v>0</v>
      </c>
      <c r="DP187" s="122">
        <f t="shared" si="113"/>
        <v>0</v>
      </c>
      <c r="DQ187" s="142">
        <f t="shared" ref="DQ187:DS187" si="3163">POWER(AH187,DQ$2)</f>
        <v>322.9865784</v>
      </c>
      <c r="DR187" s="142">
        <f t="shared" si="3163"/>
        <v>622979.9219</v>
      </c>
      <c r="DS187" s="142">
        <f t="shared" si="3163"/>
        <v>215995669.6</v>
      </c>
      <c r="DT187" s="130">
        <f t="shared" si="115"/>
        <v>4.34614E+16</v>
      </c>
      <c r="DU187" s="143">
        <f t="shared" si="116"/>
        <v>-7.82305E+17</v>
      </c>
      <c r="DV187" s="143">
        <f t="shared" si="117"/>
        <v>0</v>
      </c>
      <c r="DW187" s="143">
        <f t="shared" si="118"/>
        <v>3.141592654</v>
      </c>
      <c r="DX187" s="124">
        <f t="shared" si="119"/>
        <v>7.82305E+17</v>
      </c>
      <c r="DY187" s="140">
        <f t="shared" si="120"/>
        <v>0</v>
      </c>
      <c r="DZ187" s="141">
        <f t="shared" si="121"/>
        <v>0</v>
      </c>
      <c r="EA187" s="141">
        <f t="shared" si="122"/>
        <v>0</v>
      </c>
      <c r="EB187" s="122">
        <f t="shared" si="123"/>
        <v>0</v>
      </c>
      <c r="EC187" s="142">
        <f t="shared" si="124"/>
        <v>4.66541E+16</v>
      </c>
      <c r="ED187" s="130">
        <f t="shared" si="125"/>
        <v>4.66541E+16</v>
      </c>
      <c r="EE187" s="143">
        <f t="shared" si="126"/>
        <v>1.25966E+18</v>
      </c>
      <c r="EF187" s="143">
        <f t="shared" si="127"/>
        <v>0</v>
      </c>
      <c r="EG187" s="143">
        <f t="shared" si="128"/>
        <v>0</v>
      </c>
      <c r="EH187" s="124">
        <f t="shared" si="129"/>
        <v>1.25966E+18</v>
      </c>
      <c r="EI187" s="144">
        <f t="shared" ref="EI187:EJ187" si="3164">CK187+CU187+DG187+DU187+EE187</f>
        <v>-5.59366E+17</v>
      </c>
      <c r="EJ187" s="144">
        <f t="shared" si="3164"/>
        <v>122.003606</v>
      </c>
      <c r="EK187" s="144">
        <f t="shared" si="131"/>
        <v>3.141592654</v>
      </c>
      <c r="EL187" s="145">
        <f t="shared" si="132"/>
        <v>5.59366E+17</v>
      </c>
      <c r="EM187" s="140">
        <f t="shared" si="133"/>
        <v>1.570796327</v>
      </c>
      <c r="EN187" s="141">
        <f t="shared" si="134"/>
        <v>1.570796327</v>
      </c>
      <c r="EO187" s="141">
        <f t="shared" si="135"/>
        <v>1.570796327</v>
      </c>
      <c r="EP187" s="122">
        <f t="shared" si="136"/>
        <v>1.570796327</v>
      </c>
      <c r="EQ187" s="142">
        <f t="shared" si="137"/>
        <v>747907504.5</v>
      </c>
      <c r="ER187" s="130">
        <f t="shared" si="138"/>
        <v>747907504.5</v>
      </c>
      <c r="ES187" s="143">
        <f t="shared" si="139"/>
        <v>0.000000237963654</v>
      </c>
      <c r="ET187" s="143">
        <f t="shared" si="140"/>
        <v>3886241392</v>
      </c>
      <c r="EU187" s="143">
        <f t="shared" si="141"/>
        <v>1.570796327</v>
      </c>
      <c r="EV187" s="124">
        <f t="shared" si="142"/>
        <v>3886241392</v>
      </c>
      <c r="EW187" s="144">
        <f t="shared" ref="EW187:EX187" si="3165">BY187+ES187</f>
        <v>-3953567566</v>
      </c>
      <c r="EX187" s="144">
        <f t="shared" si="3165"/>
        <v>3886241392</v>
      </c>
      <c r="EY187" s="144">
        <f t="shared" si="144"/>
        <v>2.364782011</v>
      </c>
      <c r="EZ187" s="145">
        <f t="shared" si="145"/>
        <v>5543786490</v>
      </c>
      <c r="FA187" s="140">
        <f t="shared" si="146"/>
        <v>0.7882606702</v>
      </c>
      <c r="FB187" s="141">
        <f t="shared" si="147"/>
        <v>0.7882606702</v>
      </c>
      <c r="FC187" s="141">
        <f t="shared" si="148"/>
        <v>0.7882606702</v>
      </c>
      <c r="FD187" s="122">
        <f t="shared" si="149"/>
        <v>0.7882606702</v>
      </c>
      <c r="FE187" s="142">
        <f t="shared" si="150"/>
        <v>1769.846081</v>
      </c>
      <c r="FF187" s="130">
        <f t="shared" si="151"/>
        <v>1769.846081</v>
      </c>
      <c r="FG187" s="143">
        <f t="shared" si="152"/>
        <v>330.1483855</v>
      </c>
      <c r="FH187" s="143">
        <f t="shared" si="153"/>
        <v>332.0439207</v>
      </c>
      <c r="FI187" s="143">
        <f t="shared" si="154"/>
        <v>0.7882606702</v>
      </c>
      <c r="FJ187" s="124">
        <f t="shared" si="155"/>
        <v>468.2425886</v>
      </c>
      <c r="FK187" s="140">
        <f t="shared" si="156"/>
        <v>-6.283185307</v>
      </c>
      <c r="FL187" s="141">
        <f t="shared" si="157"/>
        <v>-6.283185307</v>
      </c>
      <c r="FM187" s="141">
        <f t="shared" si="158"/>
        <v>0</v>
      </c>
      <c r="FN187" s="122">
        <f t="shared" si="159"/>
        <v>0</v>
      </c>
      <c r="FO187" s="142">
        <f t="shared" si="160"/>
        <v>104320.3298</v>
      </c>
      <c r="FP187" s="130">
        <f t="shared" si="161"/>
        <v>104320.3298</v>
      </c>
      <c r="FQ187" s="143">
        <f t="shared" si="162"/>
        <v>-104320.3298</v>
      </c>
      <c r="FR187" s="143">
        <f t="shared" si="163"/>
        <v>0</v>
      </c>
      <c r="FS187" s="143">
        <f t="shared" si="164"/>
        <v>3.141592654</v>
      </c>
      <c r="FT187" s="124">
        <f t="shared" si="165"/>
        <v>104320.3298</v>
      </c>
      <c r="FU187" s="144">
        <f t="shared" si="166"/>
        <v>-1973260.096</v>
      </c>
      <c r="FV187" s="144">
        <f t="shared" si="167"/>
        <v>-0.0000000002288791102</v>
      </c>
      <c r="FW187" s="144">
        <f t="shared" si="168"/>
        <v>-3.141592654</v>
      </c>
      <c r="FX187" s="145">
        <f t="shared" si="169"/>
        <v>1973260.096</v>
      </c>
      <c r="FY187" s="140">
        <f t="shared" si="170"/>
        <v>-3.141592654</v>
      </c>
      <c r="FZ187" s="140">
        <f t="shared" si="171"/>
        <v>-0.7882606702</v>
      </c>
      <c r="GA187" s="141">
        <f t="shared" si="172"/>
        <v>-3.929853324</v>
      </c>
      <c r="GB187" s="141">
        <f t="shared" si="173"/>
        <v>-3.929853324</v>
      </c>
      <c r="GC187" s="122">
        <f t="shared" si="174"/>
        <v>2.353331983</v>
      </c>
      <c r="GD187" s="142">
        <f t="shared" si="175"/>
        <v>1973260.096</v>
      </c>
      <c r="GE187" s="142">
        <f t="shared" si="176"/>
        <v>0.002135645122</v>
      </c>
      <c r="GF187" s="130">
        <f t="shared" si="177"/>
        <v>4214.183297</v>
      </c>
      <c r="GG187" s="143">
        <f t="shared" si="178"/>
        <v>-330.1483855</v>
      </c>
      <c r="GH187" s="143">
        <f t="shared" si="179"/>
        <v>332.0439207</v>
      </c>
      <c r="GI187" s="143">
        <f t="shared" si="180"/>
        <v>2.353331983</v>
      </c>
      <c r="GJ187" s="124">
        <f t="shared" si="181"/>
        <v>468.2425886</v>
      </c>
      <c r="GK187" s="146">
        <f t="shared" si="182"/>
        <v>-0.5</v>
      </c>
      <c r="GL187" s="127">
        <f t="shared" si="183"/>
        <v>-0.8660254038</v>
      </c>
      <c r="GM187" s="146">
        <f t="shared" si="184"/>
        <v>-2.094395102</v>
      </c>
      <c r="GN187" s="127">
        <f t="shared" si="185"/>
        <v>1</v>
      </c>
      <c r="GO187" s="147">
        <f t="shared" si="186"/>
        <v>-0.5</v>
      </c>
      <c r="GP187" s="128">
        <f t="shared" si="187"/>
        <v>0.8660254038</v>
      </c>
      <c r="GQ187" s="147">
        <f t="shared" si="188"/>
        <v>2.094395102</v>
      </c>
      <c r="GR187" s="128">
        <f t="shared" si="189"/>
        <v>1</v>
      </c>
      <c r="GS187" s="140">
        <f t="shared" si="190"/>
        <v>-2.094395102</v>
      </c>
      <c r="GT187" s="140">
        <f t="shared" si="191"/>
        <v>0.7882606702</v>
      </c>
      <c r="GU187" s="141">
        <f t="shared" si="192"/>
        <v>-1.306134432</v>
      </c>
      <c r="GV187" s="141">
        <f t="shared" si="193"/>
        <v>-1.306134432</v>
      </c>
      <c r="GW187" s="122">
        <f t="shared" si="194"/>
        <v>-1.306134432</v>
      </c>
      <c r="GX187" s="142">
        <f t="shared" si="195"/>
        <v>1</v>
      </c>
      <c r="GY187" s="142">
        <f t="shared" si="196"/>
        <v>468.2425886</v>
      </c>
      <c r="GZ187" s="130">
        <f t="shared" si="197"/>
        <v>468.2425886</v>
      </c>
      <c r="HA187" s="143">
        <f t="shared" si="198"/>
        <v>122.4842777</v>
      </c>
      <c r="HB187" s="143">
        <f t="shared" si="199"/>
        <v>-451.9388492</v>
      </c>
      <c r="HC187" s="143">
        <f t="shared" si="200"/>
        <v>-1.306134432</v>
      </c>
      <c r="HD187" s="124">
        <f t="shared" si="201"/>
        <v>468.2425886</v>
      </c>
      <c r="HE187" s="140">
        <f t="shared" si="202"/>
        <v>2.094395102</v>
      </c>
      <c r="HF187" s="140">
        <f t="shared" si="203"/>
        <v>2.353331983</v>
      </c>
      <c r="HG187" s="141">
        <f t="shared" si="204"/>
        <v>4.447727086</v>
      </c>
      <c r="HH187" s="141">
        <f t="shared" si="205"/>
        <v>4.447727086</v>
      </c>
      <c r="HI187" s="122">
        <f t="shared" si="206"/>
        <v>-1.835458221</v>
      </c>
      <c r="HJ187" s="142">
        <f t="shared" si="207"/>
        <v>1</v>
      </c>
      <c r="HK187" s="142">
        <f t="shared" si="208"/>
        <v>468.2425886</v>
      </c>
      <c r="HL187" s="130">
        <f t="shared" si="209"/>
        <v>468.2425886</v>
      </c>
      <c r="HM187" s="143">
        <f t="shared" si="210"/>
        <v>-122.4842777</v>
      </c>
      <c r="HN187" s="143">
        <f t="shared" si="211"/>
        <v>-451.9388492</v>
      </c>
      <c r="HO187" s="143">
        <f t="shared" si="212"/>
        <v>-1.835458221</v>
      </c>
      <c r="HP187" s="124">
        <f t="shared" si="213"/>
        <v>468.2425886</v>
      </c>
      <c r="HQ187" s="140">
        <f t="shared" si="214"/>
        <v>2.094395102</v>
      </c>
      <c r="HR187" s="140">
        <f t="shared" si="215"/>
        <v>0.7882606702</v>
      </c>
      <c r="HS187" s="141">
        <f t="shared" si="216"/>
        <v>2.882655773</v>
      </c>
      <c r="HT187" s="141">
        <f t="shared" si="217"/>
        <v>2.882655773</v>
      </c>
      <c r="HU187" s="122">
        <f t="shared" si="218"/>
        <v>2.882655773</v>
      </c>
      <c r="HV187" s="142">
        <f t="shared" si="219"/>
        <v>1</v>
      </c>
      <c r="HW187" s="142">
        <f t="shared" si="220"/>
        <v>468.2425886</v>
      </c>
      <c r="HX187" s="130">
        <f t="shared" si="221"/>
        <v>468.2425886</v>
      </c>
      <c r="HY187" s="143">
        <f t="shared" si="222"/>
        <v>-452.6326633</v>
      </c>
      <c r="HZ187" s="143">
        <f t="shared" si="223"/>
        <v>119.8949285</v>
      </c>
      <c r="IA187" s="143">
        <f t="shared" si="224"/>
        <v>2.882655773</v>
      </c>
      <c r="IB187" s="124">
        <f t="shared" si="225"/>
        <v>468.2425886</v>
      </c>
      <c r="IC187" s="140">
        <f t="shared" si="226"/>
        <v>-2.094395102</v>
      </c>
      <c r="ID187" s="140">
        <f t="shared" si="227"/>
        <v>2.353331983</v>
      </c>
      <c r="IE187" s="141">
        <f t="shared" si="228"/>
        <v>0.258936881</v>
      </c>
      <c r="IF187" s="141">
        <f t="shared" si="229"/>
        <v>0.258936881</v>
      </c>
      <c r="IG187" s="122">
        <f t="shared" si="230"/>
        <v>0.258936881</v>
      </c>
      <c r="IH187" s="142">
        <f t="shared" si="231"/>
        <v>1</v>
      </c>
      <c r="II187" s="142">
        <f t="shared" si="232"/>
        <v>468.2425886</v>
      </c>
      <c r="IJ187" s="130">
        <f t="shared" si="233"/>
        <v>468.2425886</v>
      </c>
      <c r="IK187" s="143">
        <f t="shared" si="234"/>
        <v>452.6326633</v>
      </c>
      <c r="IL187" s="143">
        <f t="shared" si="235"/>
        <v>119.8949285</v>
      </c>
      <c r="IM187" s="143">
        <f t="shared" si="236"/>
        <v>0.258936881</v>
      </c>
      <c r="IN187" s="124">
        <f t="shared" si="237"/>
        <v>468.2425886</v>
      </c>
    </row>
    <row r="188" ht="12.75" customHeight="1">
      <c r="A188" s="129">
        <f>'Cortez Cubic'!AP188</f>
        <v>-0.2187762226</v>
      </c>
      <c r="B188" s="129">
        <f>'Cortez Cubic'!AQ188</f>
        <v>7.861379533</v>
      </c>
      <c r="C188" s="129">
        <f>'Cortez Cubic'!AR188</f>
        <v>3212.323736</v>
      </c>
      <c r="D188" s="129">
        <f>'Cortez Cubic'!AS188</f>
        <v>-179898.3655</v>
      </c>
      <c r="E188" s="129">
        <f t="shared" ref="E188:H188" si="3166">0</f>
        <v>0</v>
      </c>
      <c r="F188" s="129">
        <f t="shared" si="3166"/>
        <v>0</v>
      </c>
      <c r="G188" s="129">
        <f t="shared" si="3166"/>
        <v>0</v>
      </c>
      <c r="H188" s="129">
        <f t="shared" si="3166"/>
        <v>0</v>
      </c>
      <c r="I188" s="110">
        <f>'Cortez Cubic'!I188</f>
        <v>91</v>
      </c>
      <c r="J188" s="130">
        <f t="shared" si="28"/>
        <v>100.6451266</v>
      </c>
      <c r="K188" s="131">
        <f t="shared" si="29"/>
        <v>1</v>
      </c>
      <c r="L188" s="131">
        <f t="shared" si="30"/>
        <v>0</v>
      </c>
      <c r="M188" s="132">
        <f t="shared" si="31"/>
        <v>-9.645126565</v>
      </c>
      <c r="N188" s="133">
        <f t="shared" si="32"/>
        <v>36.99507927</v>
      </c>
      <c r="O188" s="134">
        <f t="shared" si="33"/>
        <v>100.6451266</v>
      </c>
      <c r="P188" s="134">
        <f t="shared" si="34"/>
        <v>0</v>
      </c>
      <c r="Q188" s="135">
        <f t="shared" si="35"/>
        <v>63.65004729</v>
      </c>
      <c r="R188" s="135">
        <f t="shared" si="36"/>
        <v>0</v>
      </c>
      <c r="S188" s="136">
        <f t="shared" si="37"/>
        <v>-128.3617464</v>
      </c>
      <c r="T188" s="136">
        <f t="shared" si="38"/>
        <v>0</v>
      </c>
      <c r="U188" s="137">
        <f t="shared" ref="U188:X188" si="3167">ATAN2(A188,E188)</f>
        <v>3.141592654</v>
      </c>
      <c r="V188" s="137">
        <f t="shared" si="3167"/>
        <v>0</v>
      </c>
      <c r="W188" s="137">
        <f t="shared" si="3167"/>
        <v>0</v>
      </c>
      <c r="X188" s="137">
        <f t="shared" si="3167"/>
        <v>3.141592654</v>
      </c>
      <c r="Y188" s="137">
        <f t="shared" ref="Y188:AB188" si="3168">SQRT(POWER(A188,2)+POWER(E188,2))</f>
        <v>0.2187762226</v>
      </c>
      <c r="Z188" s="137">
        <f t="shared" si="3168"/>
        <v>7.861379533</v>
      </c>
      <c r="AA188" s="137">
        <f t="shared" si="3168"/>
        <v>3212.323736</v>
      </c>
      <c r="AB188" s="137">
        <f t="shared" si="3168"/>
        <v>179898.3655</v>
      </c>
      <c r="AC188" s="138">
        <f t="shared" ref="AC188:AF188" si="3169">U188-$U188</f>
        <v>0</v>
      </c>
      <c r="AD188" s="138">
        <f t="shared" si="3169"/>
        <v>-3.141592654</v>
      </c>
      <c r="AE188" s="138">
        <f t="shared" si="3169"/>
        <v>-3.141592654</v>
      </c>
      <c r="AF188" s="138">
        <f t="shared" si="3169"/>
        <v>0</v>
      </c>
      <c r="AG188" s="138">
        <f t="shared" ref="AG188:AJ188" si="3170">Y188/$Y188</f>
        <v>1</v>
      </c>
      <c r="AH188" s="138">
        <f t="shared" si="3170"/>
        <v>35.9334275</v>
      </c>
      <c r="AI188" s="138">
        <f t="shared" si="3170"/>
        <v>14683.14837</v>
      </c>
      <c r="AJ188" s="138">
        <f t="shared" si="3170"/>
        <v>822293.9559</v>
      </c>
      <c r="AK188" s="139">
        <f t="shared" ref="AK188:AN188" si="3171">AG188*COS(AC188)</f>
        <v>1</v>
      </c>
      <c r="AL188" s="139">
        <f t="shared" si="3171"/>
        <v>-35.9334275</v>
      </c>
      <c r="AM188" s="139">
        <f t="shared" si="3171"/>
        <v>-14683.14837</v>
      </c>
      <c r="AN188" s="139">
        <f t="shared" si="3171"/>
        <v>822293.9559</v>
      </c>
      <c r="AO188" s="129">
        <f t="shared" ref="AO188:AR188" si="3172">AG188*SIN(AC188)</f>
        <v>0</v>
      </c>
      <c r="AP188" s="129">
        <f t="shared" si="3172"/>
        <v>0</v>
      </c>
      <c r="AQ188" s="129">
        <f t="shared" si="3172"/>
        <v>0</v>
      </c>
      <c r="AR188" s="129">
        <f t="shared" si="3172"/>
        <v>0</v>
      </c>
      <c r="AS188" s="140">
        <f t="shared" si="45"/>
        <v>-9.424777961</v>
      </c>
      <c r="AT188" s="141">
        <f t="shared" si="46"/>
        <v>-9.424777961</v>
      </c>
      <c r="AU188" s="141">
        <f t="shared" si="47"/>
        <v>-3.141592654</v>
      </c>
      <c r="AV188" s="122">
        <f t="shared" si="48"/>
        <v>3.141592654</v>
      </c>
      <c r="AW188" s="142">
        <f t="shared" si="49"/>
        <v>46397.64445</v>
      </c>
      <c r="AX188" s="130">
        <f t="shared" si="50"/>
        <v>46397.64445</v>
      </c>
      <c r="AY188" s="143">
        <f t="shared" si="51"/>
        <v>92795.2889</v>
      </c>
      <c r="AZ188" s="143">
        <f t="shared" si="52"/>
        <v>0</v>
      </c>
      <c r="BA188" s="143">
        <f t="shared" si="53"/>
        <v>0</v>
      </c>
      <c r="BB188" s="124">
        <f t="shared" si="54"/>
        <v>92795.2889</v>
      </c>
      <c r="BC188" s="140">
        <f t="shared" ref="BC188:BD188" si="3173">BC$2*AD188</f>
        <v>-3.141592654</v>
      </c>
      <c r="BD188" s="140">
        <f t="shared" si="3173"/>
        <v>-3.141592654</v>
      </c>
      <c r="BE188" s="141">
        <f t="shared" si="56"/>
        <v>-6.283185307</v>
      </c>
      <c r="BF188" s="141">
        <f t="shared" si="57"/>
        <v>0</v>
      </c>
      <c r="BG188" s="122">
        <f t="shared" si="58"/>
        <v>0</v>
      </c>
      <c r="BH188" s="142">
        <f t="shared" ref="BH188:BI188" si="3174">POWER(AH188,BH$2)</f>
        <v>35.9334275</v>
      </c>
      <c r="BI188" s="142">
        <f t="shared" si="3174"/>
        <v>14683.14837</v>
      </c>
      <c r="BJ188" s="130">
        <f t="shared" si="60"/>
        <v>527615.8474</v>
      </c>
      <c r="BK188" s="143">
        <f t="shared" si="61"/>
        <v>4748542.626</v>
      </c>
      <c r="BL188" s="143">
        <f t="shared" si="62"/>
        <v>0</v>
      </c>
      <c r="BM188" s="143">
        <f t="shared" si="63"/>
        <v>0</v>
      </c>
      <c r="BN188" s="124">
        <f t="shared" si="64"/>
        <v>4748542.626</v>
      </c>
      <c r="BO188" s="140">
        <f t="shared" si="65"/>
        <v>0</v>
      </c>
      <c r="BP188" s="141">
        <f t="shared" si="66"/>
        <v>0</v>
      </c>
      <c r="BQ188" s="141">
        <f t="shared" si="67"/>
        <v>0</v>
      </c>
      <c r="BR188" s="122">
        <f t="shared" si="68"/>
        <v>0</v>
      </c>
      <c r="BS188" s="142">
        <f t="shared" si="69"/>
        <v>822293.9559</v>
      </c>
      <c r="BT188" s="130">
        <f t="shared" si="70"/>
        <v>822293.9559</v>
      </c>
      <c r="BU188" s="143">
        <f t="shared" si="71"/>
        <v>-22201936.81</v>
      </c>
      <c r="BV188" s="143">
        <f t="shared" si="72"/>
        <v>0</v>
      </c>
      <c r="BW188" s="143">
        <f t="shared" si="73"/>
        <v>3.141592654</v>
      </c>
      <c r="BX188" s="124">
        <f t="shared" si="74"/>
        <v>22201936.81</v>
      </c>
      <c r="BY188" s="144">
        <f t="shared" ref="BY188:BZ188" si="3175">AY188+BK188+BU188</f>
        <v>-17360598.89</v>
      </c>
      <c r="BZ188" s="144">
        <f t="shared" si="3175"/>
        <v>0</v>
      </c>
      <c r="CA188" s="144">
        <f t="shared" si="76"/>
        <v>-3.141592654</v>
      </c>
      <c r="CB188" s="145">
        <f t="shared" si="77"/>
        <v>17360598.89</v>
      </c>
      <c r="CC188" s="140">
        <f t="shared" ref="CC188:CD188" si="3176">CC$2*AD188</f>
        <v>-6.283185307</v>
      </c>
      <c r="CD188" s="140">
        <f t="shared" si="3176"/>
        <v>-6.283185307</v>
      </c>
      <c r="CE188" s="141">
        <f t="shared" si="79"/>
        <v>-12.56637061</v>
      </c>
      <c r="CF188" s="141">
        <f t="shared" si="80"/>
        <v>0</v>
      </c>
      <c r="CG188" s="122">
        <f t="shared" si="81"/>
        <v>0</v>
      </c>
      <c r="CH188" s="142">
        <f t="shared" ref="CH188:CI188" si="3177">POWER(AH188,CH$2)</f>
        <v>1291.211212</v>
      </c>
      <c r="CI188" s="142">
        <f t="shared" si="3177"/>
        <v>215594846.1</v>
      </c>
      <c r="CJ188" s="130">
        <f t="shared" si="83"/>
        <v>278378482386</v>
      </c>
      <c r="CK188" s="143">
        <f t="shared" si="84"/>
        <v>-278378482386</v>
      </c>
      <c r="CL188" s="143">
        <f t="shared" si="85"/>
        <v>0</v>
      </c>
      <c r="CM188" s="143">
        <f t="shared" si="86"/>
        <v>3.141592654</v>
      </c>
      <c r="CN188" s="124">
        <f t="shared" si="87"/>
        <v>278378482386</v>
      </c>
      <c r="CO188" s="140">
        <f t="shared" si="88"/>
        <v>-9.424777961</v>
      </c>
      <c r="CP188" s="141">
        <f t="shared" si="89"/>
        <v>-9.424777961</v>
      </c>
      <c r="CQ188" s="141">
        <f t="shared" si="90"/>
        <v>-3.141592654</v>
      </c>
      <c r="CR188" s="122">
        <f t="shared" si="91"/>
        <v>3.141592654</v>
      </c>
      <c r="CS188" s="142">
        <f t="shared" si="92"/>
        <v>3165611112513</v>
      </c>
      <c r="CT188" s="130">
        <f t="shared" si="93"/>
        <v>3165611112513</v>
      </c>
      <c r="CU188" s="143">
        <f t="shared" si="94"/>
        <v>-12662444450051</v>
      </c>
      <c r="CV188" s="143">
        <f t="shared" si="95"/>
        <v>0.001550702207</v>
      </c>
      <c r="CW188" s="143">
        <f t="shared" si="96"/>
        <v>3.141592654</v>
      </c>
      <c r="CX188" s="124">
        <f t="shared" si="97"/>
        <v>12662444450051</v>
      </c>
      <c r="CY188" s="140">
        <f t="shared" si="98"/>
        <v>-9.424777961</v>
      </c>
      <c r="CZ188" s="140">
        <f t="shared" si="99"/>
        <v>0</v>
      </c>
      <c r="DA188" s="141">
        <f t="shared" si="100"/>
        <v>-9.424777961</v>
      </c>
      <c r="DB188" s="141">
        <f t="shared" si="101"/>
        <v>-3.141592654</v>
      </c>
      <c r="DC188" s="122">
        <f t="shared" si="102"/>
        <v>3.141592654</v>
      </c>
      <c r="DD188" s="142">
        <f t="shared" si="103"/>
        <v>46397.64445</v>
      </c>
      <c r="DE188" s="142">
        <f t="shared" si="104"/>
        <v>822293.9559</v>
      </c>
      <c r="DF188" s="130">
        <f t="shared" si="105"/>
        <v>38152502601</v>
      </c>
      <c r="DG188" s="143">
        <f t="shared" si="106"/>
        <v>-152610010404</v>
      </c>
      <c r="DH188" s="143">
        <f t="shared" si="107"/>
        <v>0.00001868933608</v>
      </c>
      <c r="DI188" s="143">
        <f t="shared" si="108"/>
        <v>3.141592654</v>
      </c>
      <c r="DJ188" s="124">
        <f t="shared" si="109"/>
        <v>152610010404</v>
      </c>
      <c r="DK188" s="140">
        <f t="shared" ref="DK188:DM188" si="3178">DK$2*AD188</f>
        <v>-3.141592654</v>
      </c>
      <c r="DL188" s="140">
        <f t="shared" si="3178"/>
        <v>-3.141592654</v>
      </c>
      <c r="DM188" s="140">
        <f t="shared" si="3178"/>
        <v>0</v>
      </c>
      <c r="DN188" s="141">
        <f t="shared" si="111"/>
        <v>-6.283185307</v>
      </c>
      <c r="DO188" s="141">
        <f t="shared" si="112"/>
        <v>0</v>
      </c>
      <c r="DP188" s="122">
        <f t="shared" si="113"/>
        <v>0</v>
      </c>
      <c r="DQ188" s="142">
        <f t="shared" ref="DQ188:DS188" si="3179">POWER(AH188,DQ$2)</f>
        <v>35.9334275</v>
      </c>
      <c r="DR188" s="142">
        <f t="shared" si="3179"/>
        <v>14683.14837</v>
      </c>
      <c r="DS188" s="142">
        <f t="shared" si="3179"/>
        <v>822293.9559</v>
      </c>
      <c r="DT188" s="130">
        <f t="shared" si="115"/>
        <v>433855322325</v>
      </c>
      <c r="DU188" s="143">
        <f t="shared" si="116"/>
        <v>-7809395801847</v>
      </c>
      <c r="DV188" s="143">
        <f t="shared" si="117"/>
        <v>0</v>
      </c>
      <c r="DW188" s="143">
        <f t="shared" si="118"/>
        <v>3.141592654</v>
      </c>
      <c r="DX188" s="124">
        <f t="shared" si="119"/>
        <v>7809395801847</v>
      </c>
      <c r="DY188" s="140">
        <f t="shared" si="120"/>
        <v>0</v>
      </c>
      <c r="DZ188" s="141">
        <f t="shared" si="121"/>
        <v>0</v>
      </c>
      <c r="EA188" s="141">
        <f t="shared" si="122"/>
        <v>0</v>
      </c>
      <c r="EB188" s="122">
        <f t="shared" si="123"/>
        <v>0</v>
      </c>
      <c r="EC188" s="142">
        <f t="shared" si="124"/>
        <v>676167349919</v>
      </c>
      <c r="ED188" s="130">
        <f t="shared" si="125"/>
        <v>676167349919</v>
      </c>
      <c r="EE188" s="143">
        <f t="shared" si="126"/>
        <v>18256518447821</v>
      </c>
      <c r="EF188" s="143">
        <f t="shared" si="127"/>
        <v>0</v>
      </c>
      <c r="EG188" s="143">
        <f t="shared" si="128"/>
        <v>0</v>
      </c>
      <c r="EH188" s="124">
        <f t="shared" si="129"/>
        <v>18256518447821</v>
      </c>
      <c r="EI188" s="144">
        <f t="shared" ref="EI188:EJ188" si="3180">CK188+CU188+DG188+DU188+EE188</f>
        <v>-2646310296868</v>
      </c>
      <c r="EJ188" s="144">
        <f t="shared" si="3180"/>
        <v>0.001569391543</v>
      </c>
      <c r="EK188" s="144">
        <f t="shared" si="131"/>
        <v>3.141592654</v>
      </c>
      <c r="EL188" s="145">
        <f t="shared" si="132"/>
        <v>2646310296868</v>
      </c>
      <c r="EM188" s="140">
        <f t="shared" si="133"/>
        <v>1.570796327</v>
      </c>
      <c r="EN188" s="141">
        <f t="shared" si="134"/>
        <v>1.570796327</v>
      </c>
      <c r="EO188" s="141">
        <f t="shared" si="135"/>
        <v>1.570796327</v>
      </c>
      <c r="EP188" s="122">
        <f t="shared" si="136"/>
        <v>1.570796327</v>
      </c>
      <c r="EQ188" s="142">
        <f t="shared" si="137"/>
        <v>1626748.382</v>
      </c>
      <c r="ER188" s="130">
        <f t="shared" si="138"/>
        <v>1626748.382</v>
      </c>
      <c r="ES188" s="143">
        <f t="shared" si="139"/>
        <v>0.000000002394492579</v>
      </c>
      <c r="ET188" s="143">
        <f t="shared" si="140"/>
        <v>8452832.544</v>
      </c>
      <c r="EU188" s="143">
        <f t="shared" si="141"/>
        <v>1.570796327</v>
      </c>
      <c r="EV188" s="124">
        <f t="shared" si="142"/>
        <v>8452832.544</v>
      </c>
      <c r="EW188" s="144">
        <f t="shared" ref="EW188:EX188" si="3181">BY188+ES188</f>
        <v>-17360598.89</v>
      </c>
      <c r="EX188" s="144">
        <f t="shared" si="3181"/>
        <v>8452832.544</v>
      </c>
      <c r="EY188" s="144">
        <f t="shared" si="144"/>
        <v>2.688481864</v>
      </c>
      <c r="EZ188" s="145">
        <f t="shared" si="145"/>
        <v>19309085.22</v>
      </c>
      <c r="FA188" s="140">
        <f t="shared" si="146"/>
        <v>0.8961606214</v>
      </c>
      <c r="FB188" s="141">
        <f t="shared" si="147"/>
        <v>0.8961606214</v>
      </c>
      <c r="FC188" s="141">
        <f t="shared" si="148"/>
        <v>0.8961606214</v>
      </c>
      <c r="FD188" s="122">
        <f t="shared" si="149"/>
        <v>0.8961606214</v>
      </c>
      <c r="FE188" s="142">
        <f t="shared" si="150"/>
        <v>268.2793424</v>
      </c>
      <c r="FF188" s="130">
        <f t="shared" si="151"/>
        <v>268.2793424</v>
      </c>
      <c r="FG188" s="143">
        <f t="shared" si="152"/>
        <v>44.3336587</v>
      </c>
      <c r="FH188" s="143">
        <f t="shared" si="153"/>
        <v>55.42903038</v>
      </c>
      <c r="FI188" s="143">
        <f t="shared" si="154"/>
        <v>0.8961606214</v>
      </c>
      <c r="FJ188" s="124">
        <f t="shared" si="155"/>
        <v>70.97781838</v>
      </c>
      <c r="FK188" s="140">
        <f t="shared" si="156"/>
        <v>-6.283185307</v>
      </c>
      <c r="FL188" s="141">
        <f t="shared" si="157"/>
        <v>-6.283185307</v>
      </c>
      <c r="FM188" s="141">
        <f t="shared" si="158"/>
        <v>0</v>
      </c>
      <c r="FN188" s="122">
        <f t="shared" si="159"/>
        <v>0</v>
      </c>
      <c r="FO188" s="142">
        <f t="shared" si="160"/>
        <v>1291.211212</v>
      </c>
      <c r="FP188" s="130">
        <f t="shared" si="161"/>
        <v>1291.211212</v>
      </c>
      <c r="FQ188" s="143">
        <f t="shared" si="162"/>
        <v>-1291.211212</v>
      </c>
      <c r="FR188" s="143">
        <f t="shared" si="163"/>
        <v>0</v>
      </c>
      <c r="FS188" s="143">
        <f t="shared" si="164"/>
        <v>3.141592654</v>
      </c>
      <c r="FT188" s="124">
        <f t="shared" si="165"/>
        <v>1291.211212</v>
      </c>
      <c r="FU188" s="144">
        <f t="shared" si="166"/>
        <v>-45340.65632</v>
      </c>
      <c r="FV188" s="144">
        <f t="shared" si="167"/>
        <v>0</v>
      </c>
      <c r="FW188" s="144">
        <f t="shared" si="168"/>
        <v>-3.141592654</v>
      </c>
      <c r="FX188" s="145">
        <f t="shared" si="169"/>
        <v>45340.65632</v>
      </c>
      <c r="FY188" s="140">
        <f t="shared" si="170"/>
        <v>-3.141592654</v>
      </c>
      <c r="FZ188" s="140">
        <f t="shared" si="171"/>
        <v>-0.8961606214</v>
      </c>
      <c r="GA188" s="141">
        <f t="shared" si="172"/>
        <v>-4.037753275</v>
      </c>
      <c r="GB188" s="141">
        <f t="shared" si="173"/>
        <v>-4.037753275</v>
      </c>
      <c r="GC188" s="122">
        <f t="shared" si="174"/>
        <v>2.245432032</v>
      </c>
      <c r="GD188" s="142">
        <f t="shared" si="175"/>
        <v>45340.65632</v>
      </c>
      <c r="GE188" s="142">
        <f t="shared" si="176"/>
        <v>0.01408890866</v>
      </c>
      <c r="GF188" s="130">
        <f t="shared" si="177"/>
        <v>638.8003654</v>
      </c>
      <c r="GG188" s="143">
        <f t="shared" si="178"/>
        <v>-44.3336587</v>
      </c>
      <c r="GH188" s="143">
        <f t="shared" si="179"/>
        <v>55.42903038</v>
      </c>
      <c r="GI188" s="143">
        <f t="shared" si="180"/>
        <v>2.245432032</v>
      </c>
      <c r="GJ188" s="124">
        <f t="shared" si="181"/>
        <v>70.97781838</v>
      </c>
      <c r="GK188" s="146">
        <f t="shared" si="182"/>
        <v>-0.5</v>
      </c>
      <c r="GL188" s="127">
        <f t="shared" si="183"/>
        <v>-0.8660254038</v>
      </c>
      <c r="GM188" s="146">
        <f t="shared" si="184"/>
        <v>-2.094395102</v>
      </c>
      <c r="GN188" s="127">
        <f t="shared" si="185"/>
        <v>1</v>
      </c>
      <c r="GO188" s="147">
        <f t="shared" si="186"/>
        <v>-0.5</v>
      </c>
      <c r="GP188" s="128">
        <f t="shared" si="187"/>
        <v>0.8660254038</v>
      </c>
      <c r="GQ188" s="147">
        <f t="shared" si="188"/>
        <v>2.094395102</v>
      </c>
      <c r="GR188" s="128">
        <f t="shared" si="189"/>
        <v>1</v>
      </c>
      <c r="GS188" s="140">
        <f t="shared" si="190"/>
        <v>-2.094395102</v>
      </c>
      <c r="GT188" s="140">
        <f t="shared" si="191"/>
        <v>0.8961606214</v>
      </c>
      <c r="GU188" s="141">
        <f t="shared" si="192"/>
        <v>-1.198234481</v>
      </c>
      <c r="GV188" s="141">
        <f t="shared" si="193"/>
        <v>-1.198234481</v>
      </c>
      <c r="GW188" s="122">
        <f t="shared" si="194"/>
        <v>-1.198234481</v>
      </c>
      <c r="GX188" s="142">
        <f t="shared" si="195"/>
        <v>1</v>
      </c>
      <c r="GY188" s="142">
        <f t="shared" si="196"/>
        <v>70.97781838</v>
      </c>
      <c r="GZ188" s="130">
        <f t="shared" si="197"/>
        <v>70.97781838</v>
      </c>
      <c r="HA188" s="143">
        <f t="shared" si="198"/>
        <v>25.83611906</v>
      </c>
      <c r="HB188" s="143">
        <f t="shared" si="199"/>
        <v>-66.10858987</v>
      </c>
      <c r="HC188" s="143">
        <f t="shared" si="200"/>
        <v>-1.198234481</v>
      </c>
      <c r="HD188" s="124">
        <f t="shared" si="201"/>
        <v>70.97781838</v>
      </c>
      <c r="HE188" s="140">
        <f t="shared" si="202"/>
        <v>2.094395102</v>
      </c>
      <c r="HF188" s="140">
        <f t="shared" si="203"/>
        <v>2.245432032</v>
      </c>
      <c r="HG188" s="141">
        <f t="shared" si="204"/>
        <v>4.339827135</v>
      </c>
      <c r="HH188" s="141">
        <f t="shared" si="205"/>
        <v>4.339827135</v>
      </c>
      <c r="HI188" s="122">
        <f t="shared" si="206"/>
        <v>-1.943358173</v>
      </c>
      <c r="HJ188" s="142">
        <f t="shared" si="207"/>
        <v>1</v>
      </c>
      <c r="HK188" s="142">
        <f t="shared" si="208"/>
        <v>70.97781838</v>
      </c>
      <c r="HL188" s="130">
        <f t="shared" si="209"/>
        <v>70.97781838</v>
      </c>
      <c r="HM188" s="143">
        <f t="shared" si="210"/>
        <v>-25.83611906</v>
      </c>
      <c r="HN188" s="143">
        <f t="shared" si="211"/>
        <v>-66.10858987</v>
      </c>
      <c r="HO188" s="143">
        <f t="shared" si="212"/>
        <v>-1.943358173</v>
      </c>
      <c r="HP188" s="124">
        <f t="shared" si="213"/>
        <v>70.97781838</v>
      </c>
      <c r="HQ188" s="140">
        <f t="shared" si="214"/>
        <v>2.094395102</v>
      </c>
      <c r="HR188" s="140">
        <f t="shared" si="215"/>
        <v>0.8961606214</v>
      </c>
      <c r="HS188" s="141">
        <f t="shared" si="216"/>
        <v>2.990555724</v>
      </c>
      <c r="HT188" s="141">
        <f t="shared" si="217"/>
        <v>2.990555724</v>
      </c>
      <c r="HU188" s="122">
        <f t="shared" si="218"/>
        <v>2.990555724</v>
      </c>
      <c r="HV188" s="142">
        <f t="shared" si="219"/>
        <v>1</v>
      </c>
      <c r="HW188" s="142">
        <f t="shared" si="220"/>
        <v>70.97781838</v>
      </c>
      <c r="HX188" s="130">
        <f t="shared" si="221"/>
        <v>70.97781838</v>
      </c>
      <c r="HY188" s="143">
        <f t="shared" si="222"/>
        <v>-70.16977776</v>
      </c>
      <c r="HZ188" s="143">
        <f t="shared" si="223"/>
        <v>10.67955949</v>
      </c>
      <c r="IA188" s="143">
        <f t="shared" si="224"/>
        <v>2.990555724</v>
      </c>
      <c r="IB188" s="124">
        <f t="shared" si="225"/>
        <v>70.97781838</v>
      </c>
      <c r="IC188" s="140">
        <f t="shared" si="226"/>
        <v>-2.094395102</v>
      </c>
      <c r="ID188" s="140">
        <f t="shared" si="227"/>
        <v>2.245432032</v>
      </c>
      <c r="IE188" s="141">
        <f t="shared" si="228"/>
        <v>0.1510369298</v>
      </c>
      <c r="IF188" s="141">
        <f t="shared" si="229"/>
        <v>0.1510369298</v>
      </c>
      <c r="IG188" s="122">
        <f t="shared" si="230"/>
        <v>0.1510369298</v>
      </c>
      <c r="IH188" s="142">
        <f t="shared" si="231"/>
        <v>1</v>
      </c>
      <c r="II188" s="142">
        <f t="shared" si="232"/>
        <v>70.97781838</v>
      </c>
      <c r="IJ188" s="130">
        <f t="shared" si="233"/>
        <v>70.97781838</v>
      </c>
      <c r="IK188" s="143">
        <f t="shared" si="234"/>
        <v>70.16977776</v>
      </c>
      <c r="IL188" s="143">
        <f t="shared" si="235"/>
        <v>10.67955949</v>
      </c>
      <c r="IM188" s="143">
        <f t="shared" si="236"/>
        <v>0.1510369298</v>
      </c>
      <c r="IN188" s="124">
        <f t="shared" si="237"/>
        <v>70.97781838</v>
      </c>
    </row>
    <row r="189" ht="12.75" customHeight="1">
      <c r="A189" s="129">
        <f>'Cortez Cubic'!AP189</f>
        <v>-0.2187762226</v>
      </c>
      <c r="B189" s="129">
        <f>'Cortez Cubic'!AQ189</f>
        <v>17.53441213</v>
      </c>
      <c r="C189" s="129">
        <f>'Cortez Cubic'!AR189</f>
        <v>19420.10748</v>
      </c>
      <c r="D189" s="129">
        <f>'Cortez Cubic'!AS189</f>
        <v>-2582155.856</v>
      </c>
      <c r="E189" s="129">
        <f t="shared" ref="E189:H189" si="3182">0</f>
        <v>0</v>
      </c>
      <c r="F189" s="129">
        <f t="shared" si="3182"/>
        <v>0</v>
      </c>
      <c r="G189" s="129">
        <f t="shared" si="3182"/>
        <v>0</v>
      </c>
      <c r="H189" s="129">
        <f t="shared" si="3182"/>
        <v>0</v>
      </c>
      <c r="I189" s="110">
        <f>'Cortez Cubic'!I189</f>
        <v>161</v>
      </c>
      <c r="J189" s="130">
        <f t="shared" si="28"/>
        <v>151.3242786</v>
      </c>
      <c r="K189" s="131">
        <f t="shared" si="29"/>
        <v>0</v>
      </c>
      <c r="L189" s="131">
        <f t="shared" si="30"/>
        <v>1</v>
      </c>
      <c r="M189" s="132">
        <f t="shared" si="31"/>
        <v>9.675721379</v>
      </c>
      <c r="N189" s="133">
        <f t="shared" si="32"/>
        <v>94.62389003</v>
      </c>
      <c r="O189" s="134">
        <f t="shared" si="33"/>
        <v>245.9481686</v>
      </c>
      <c r="P189" s="134">
        <f t="shared" si="34"/>
        <v>0</v>
      </c>
      <c r="Q189" s="135">
        <f t="shared" si="35"/>
        <v>151.3242786</v>
      </c>
      <c r="R189" s="135">
        <f t="shared" si="36"/>
        <v>0</v>
      </c>
      <c r="S189" s="136">
        <f t="shared" si="37"/>
        <v>-317.1247424</v>
      </c>
      <c r="T189" s="136">
        <f t="shared" si="38"/>
        <v>0</v>
      </c>
      <c r="U189" s="137">
        <f t="shared" ref="U189:X189" si="3183">ATAN2(A189,E189)</f>
        <v>3.141592654</v>
      </c>
      <c r="V189" s="137">
        <f t="shared" si="3183"/>
        <v>0</v>
      </c>
      <c r="W189" s="137">
        <f t="shared" si="3183"/>
        <v>0</v>
      </c>
      <c r="X189" s="137">
        <f t="shared" si="3183"/>
        <v>3.141592654</v>
      </c>
      <c r="Y189" s="137">
        <f t="shared" ref="Y189:AB189" si="3184">SQRT(POWER(A189,2)+POWER(E189,2))</f>
        <v>0.2187762226</v>
      </c>
      <c r="Z189" s="137">
        <f t="shared" si="3184"/>
        <v>17.53441213</v>
      </c>
      <c r="AA189" s="137">
        <f t="shared" si="3184"/>
        <v>19420.10748</v>
      </c>
      <c r="AB189" s="137">
        <f t="shared" si="3184"/>
        <v>2582155.856</v>
      </c>
      <c r="AC189" s="138">
        <f t="shared" ref="AC189:AF189" si="3185">U189-$U189</f>
        <v>0</v>
      </c>
      <c r="AD189" s="138">
        <f t="shared" si="3185"/>
        <v>-3.141592654</v>
      </c>
      <c r="AE189" s="138">
        <f t="shared" si="3185"/>
        <v>-3.141592654</v>
      </c>
      <c r="AF189" s="138">
        <f t="shared" si="3185"/>
        <v>0</v>
      </c>
      <c r="AG189" s="138">
        <f t="shared" ref="AG189:AJ189" si="3186">Y189/$Y189</f>
        <v>1</v>
      </c>
      <c r="AH189" s="138">
        <f t="shared" si="3186"/>
        <v>80.1477049</v>
      </c>
      <c r="AI189" s="138">
        <f t="shared" si="3186"/>
        <v>88766.99329</v>
      </c>
      <c r="AJ189" s="138">
        <f t="shared" si="3186"/>
        <v>11802726.21</v>
      </c>
      <c r="AK189" s="139">
        <f t="shared" ref="AK189:AN189" si="3187">AG189*COS(AC189)</f>
        <v>1</v>
      </c>
      <c r="AL189" s="139">
        <f t="shared" si="3187"/>
        <v>-80.1477049</v>
      </c>
      <c r="AM189" s="139">
        <f t="shared" si="3187"/>
        <v>-88766.99329</v>
      </c>
      <c r="AN189" s="139">
        <f t="shared" si="3187"/>
        <v>11802726.21</v>
      </c>
      <c r="AO189" s="129">
        <f t="shared" ref="AO189:AR189" si="3188">AG189*SIN(AC189)</f>
        <v>0</v>
      </c>
      <c r="AP189" s="129">
        <f t="shared" si="3188"/>
        <v>0</v>
      </c>
      <c r="AQ189" s="129">
        <f t="shared" si="3188"/>
        <v>0</v>
      </c>
      <c r="AR189" s="129">
        <f t="shared" si="3188"/>
        <v>0</v>
      </c>
      <c r="AS189" s="140">
        <f t="shared" si="45"/>
        <v>-9.424777961</v>
      </c>
      <c r="AT189" s="141">
        <f t="shared" si="46"/>
        <v>-9.424777961</v>
      </c>
      <c r="AU189" s="141">
        <f t="shared" si="47"/>
        <v>-3.141592654</v>
      </c>
      <c r="AV189" s="122">
        <f t="shared" si="48"/>
        <v>3.141592654</v>
      </c>
      <c r="AW189" s="142">
        <f t="shared" si="49"/>
        <v>514841.1733</v>
      </c>
      <c r="AX189" s="130">
        <f t="shared" si="50"/>
        <v>514841.1733</v>
      </c>
      <c r="AY189" s="143">
        <f t="shared" si="51"/>
        <v>1029682.347</v>
      </c>
      <c r="AZ189" s="143">
        <f t="shared" si="52"/>
        <v>-0.000000000126099719</v>
      </c>
      <c r="BA189" s="143">
        <f t="shared" si="53"/>
        <v>0</v>
      </c>
      <c r="BB189" s="124">
        <f t="shared" si="54"/>
        <v>1029682.347</v>
      </c>
      <c r="BC189" s="140">
        <f t="shared" ref="BC189:BD189" si="3189">BC$2*AD189</f>
        <v>-3.141592654</v>
      </c>
      <c r="BD189" s="140">
        <f t="shared" si="3189"/>
        <v>-3.141592654</v>
      </c>
      <c r="BE189" s="141">
        <f t="shared" si="56"/>
        <v>-6.283185307</v>
      </c>
      <c r="BF189" s="141">
        <f t="shared" si="57"/>
        <v>0</v>
      </c>
      <c r="BG189" s="122">
        <f t="shared" si="58"/>
        <v>0</v>
      </c>
      <c r="BH189" s="142">
        <f t="shared" ref="BH189:BI189" si="3190">POWER(AH189,BH$2)</f>
        <v>80.1477049</v>
      </c>
      <c r="BI189" s="142">
        <f t="shared" si="3190"/>
        <v>88766.99329</v>
      </c>
      <c r="BJ189" s="130">
        <f t="shared" si="60"/>
        <v>7114470.783</v>
      </c>
      <c r="BK189" s="143">
        <f t="shared" si="61"/>
        <v>64030237.05</v>
      </c>
      <c r="BL189" s="143">
        <f t="shared" si="62"/>
        <v>0</v>
      </c>
      <c r="BM189" s="143">
        <f t="shared" si="63"/>
        <v>0</v>
      </c>
      <c r="BN189" s="124">
        <f t="shared" si="64"/>
        <v>64030237.05</v>
      </c>
      <c r="BO189" s="140">
        <f t="shared" si="65"/>
        <v>0</v>
      </c>
      <c r="BP189" s="141">
        <f t="shared" si="66"/>
        <v>0</v>
      </c>
      <c r="BQ189" s="141">
        <f t="shared" si="67"/>
        <v>0</v>
      </c>
      <c r="BR189" s="122">
        <f t="shared" si="68"/>
        <v>0</v>
      </c>
      <c r="BS189" s="142">
        <f t="shared" si="69"/>
        <v>11802726.21</v>
      </c>
      <c r="BT189" s="130">
        <f t="shared" si="70"/>
        <v>11802726.21</v>
      </c>
      <c r="BU189" s="143">
        <f t="shared" si="71"/>
        <v>-318673607.6</v>
      </c>
      <c r="BV189" s="143">
        <f t="shared" si="72"/>
        <v>0</v>
      </c>
      <c r="BW189" s="143">
        <f t="shared" si="73"/>
        <v>3.141592654</v>
      </c>
      <c r="BX189" s="124">
        <f t="shared" si="74"/>
        <v>318673607.6</v>
      </c>
      <c r="BY189" s="144">
        <f t="shared" ref="BY189:BZ189" si="3191">AY189+BK189+BU189</f>
        <v>-253613688.2</v>
      </c>
      <c r="BZ189" s="144">
        <f t="shared" si="3191"/>
        <v>-0.000000000126099719</v>
      </c>
      <c r="CA189" s="144">
        <f t="shared" si="76"/>
        <v>-3.141592654</v>
      </c>
      <c r="CB189" s="145">
        <f t="shared" si="77"/>
        <v>253613688.2</v>
      </c>
      <c r="CC189" s="140">
        <f t="shared" ref="CC189:CD189" si="3192">CC$2*AD189</f>
        <v>-6.283185307</v>
      </c>
      <c r="CD189" s="140">
        <f t="shared" si="3192"/>
        <v>-6.283185307</v>
      </c>
      <c r="CE189" s="141">
        <f t="shared" si="79"/>
        <v>-12.56637061</v>
      </c>
      <c r="CF189" s="141">
        <f t="shared" si="80"/>
        <v>0</v>
      </c>
      <c r="CG189" s="122">
        <f t="shared" si="81"/>
        <v>0</v>
      </c>
      <c r="CH189" s="142">
        <f t="shared" ref="CH189:CI189" si="3193">POWER(AH189,CH$2)</f>
        <v>6423.6546</v>
      </c>
      <c r="CI189" s="142">
        <f t="shared" si="3193"/>
        <v>7879579098</v>
      </c>
      <c r="CJ189" s="130">
        <f t="shared" si="83"/>
        <v>50615694522176</v>
      </c>
      <c r="CK189" s="143">
        <f t="shared" si="84"/>
        <v>-50615694522176</v>
      </c>
      <c r="CL189" s="143">
        <f t="shared" si="85"/>
        <v>0</v>
      </c>
      <c r="CM189" s="143">
        <f t="shared" si="86"/>
        <v>3.141592654</v>
      </c>
      <c r="CN189" s="124">
        <f t="shared" si="87"/>
        <v>50615694522176</v>
      </c>
      <c r="CO189" s="140">
        <f t="shared" si="88"/>
        <v>-9.424777961</v>
      </c>
      <c r="CP189" s="141">
        <f t="shared" si="89"/>
        <v>-9.424777961</v>
      </c>
      <c r="CQ189" s="141">
        <f t="shared" si="90"/>
        <v>-3.141592654</v>
      </c>
      <c r="CR189" s="122">
        <f t="shared" si="91"/>
        <v>3.141592654</v>
      </c>
      <c r="CS189" s="142">
        <f t="shared" si="92"/>
        <v>699446544947810</v>
      </c>
      <c r="CT189" s="130">
        <f t="shared" si="93"/>
        <v>699446544947810</v>
      </c>
      <c r="CU189" s="143">
        <f t="shared" si="94"/>
        <v>-2.79779E+15</v>
      </c>
      <c r="CV189" s="143">
        <f t="shared" si="95"/>
        <v>0.342629989</v>
      </c>
      <c r="CW189" s="143">
        <f t="shared" si="96"/>
        <v>3.141592654</v>
      </c>
      <c r="CX189" s="124">
        <f t="shared" si="97"/>
        <v>2.79779E+15</v>
      </c>
      <c r="CY189" s="140">
        <f t="shared" si="98"/>
        <v>-9.424777961</v>
      </c>
      <c r="CZ189" s="140">
        <f t="shared" si="99"/>
        <v>0</v>
      </c>
      <c r="DA189" s="141">
        <f t="shared" si="100"/>
        <v>-9.424777961</v>
      </c>
      <c r="DB189" s="141">
        <f t="shared" si="101"/>
        <v>-3.141592654</v>
      </c>
      <c r="DC189" s="122">
        <f t="shared" si="102"/>
        <v>3.141592654</v>
      </c>
      <c r="DD189" s="142">
        <f t="shared" si="103"/>
        <v>514841.1733</v>
      </c>
      <c r="DE189" s="142">
        <f t="shared" si="104"/>
        <v>11802726.21</v>
      </c>
      <c r="DF189" s="130">
        <f t="shared" si="105"/>
        <v>6076529409051</v>
      </c>
      <c r="DG189" s="143">
        <f t="shared" si="106"/>
        <v>-24306117636204</v>
      </c>
      <c r="DH189" s="143">
        <f t="shared" si="107"/>
        <v>0.002976640916</v>
      </c>
      <c r="DI189" s="143">
        <f t="shared" si="108"/>
        <v>3.141592654</v>
      </c>
      <c r="DJ189" s="124">
        <f t="shared" si="109"/>
        <v>24306117636204</v>
      </c>
      <c r="DK189" s="140">
        <f t="shared" ref="DK189:DM189" si="3194">DK$2*AD189</f>
        <v>-3.141592654</v>
      </c>
      <c r="DL189" s="140">
        <f t="shared" si="3194"/>
        <v>-3.141592654</v>
      </c>
      <c r="DM189" s="140">
        <f t="shared" si="3194"/>
        <v>0</v>
      </c>
      <c r="DN189" s="141">
        <f t="shared" si="111"/>
        <v>-6.283185307</v>
      </c>
      <c r="DO189" s="141">
        <f t="shared" si="112"/>
        <v>0</v>
      </c>
      <c r="DP189" s="122">
        <f t="shared" si="113"/>
        <v>0</v>
      </c>
      <c r="DQ189" s="142">
        <f t="shared" ref="DQ189:DS189" si="3195">POWER(AH189,DQ$2)</f>
        <v>80.1477049</v>
      </c>
      <c r="DR189" s="142">
        <f t="shared" si="3195"/>
        <v>88766.99329</v>
      </c>
      <c r="DS189" s="142">
        <f t="shared" si="3195"/>
        <v>11802726.21</v>
      </c>
      <c r="DT189" s="130">
        <f t="shared" si="115"/>
        <v>83970150771564</v>
      </c>
      <c r="DU189" s="143">
        <f t="shared" si="116"/>
        <v>-1.51146E+15</v>
      </c>
      <c r="DV189" s="143">
        <f t="shared" si="117"/>
        <v>0</v>
      </c>
      <c r="DW189" s="143">
        <f t="shared" si="118"/>
        <v>3.141592654</v>
      </c>
      <c r="DX189" s="124">
        <f t="shared" si="119"/>
        <v>1.51146E+15</v>
      </c>
      <c r="DY189" s="140">
        <f t="shared" si="120"/>
        <v>0</v>
      </c>
      <c r="DZ189" s="141">
        <f t="shared" si="121"/>
        <v>0</v>
      </c>
      <c r="EA189" s="141">
        <f t="shared" si="122"/>
        <v>0</v>
      </c>
      <c r="EB189" s="122">
        <f t="shared" si="123"/>
        <v>0</v>
      </c>
      <c r="EC189" s="142">
        <f t="shared" si="124"/>
        <v>139304345957558</v>
      </c>
      <c r="ED189" s="130">
        <f t="shared" si="125"/>
        <v>139304345957558</v>
      </c>
      <c r="EE189" s="143">
        <f t="shared" si="126"/>
        <v>3.76122E+15</v>
      </c>
      <c r="EF189" s="143">
        <f t="shared" si="127"/>
        <v>0</v>
      </c>
      <c r="EG189" s="143">
        <f t="shared" si="128"/>
        <v>0</v>
      </c>
      <c r="EH189" s="124">
        <f t="shared" si="129"/>
        <v>3.76122E+15</v>
      </c>
      <c r="EI189" s="144">
        <f t="shared" ref="EI189:EJ189" si="3196">CK189+CU189+DG189+DU189+EE189</f>
        <v>-622953364983706</v>
      </c>
      <c r="EJ189" s="144">
        <f t="shared" si="3196"/>
        <v>0.3456066299</v>
      </c>
      <c r="EK189" s="144">
        <f t="shared" si="131"/>
        <v>3.141592654</v>
      </c>
      <c r="EL189" s="145">
        <f t="shared" si="132"/>
        <v>622953364983706</v>
      </c>
      <c r="EM189" s="140">
        <f t="shared" si="133"/>
        <v>1.570796327</v>
      </c>
      <c r="EN189" s="141">
        <f t="shared" si="134"/>
        <v>1.570796327</v>
      </c>
      <c r="EO189" s="141">
        <f t="shared" si="135"/>
        <v>1.570796327</v>
      </c>
      <c r="EP189" s="122">
        <f t="shared" si="136"/>
        <v>1.570796327</v>
      </c>
      <c r="EQ189" s="142">
        <f t="shared" si="137"/>
        <v>24959033.73</v>
      </c>
      <c r="ER189" s="130">
        <f t="shared" si="138"/>
        <v>24959033.73</v>
      </c>
      <c r="ES189" s="143">
        <f t="shared" si="139"/>
        <v>0.00000003673845428</v>
      </c>
      <c r="ET189" s="143">
        <f t="shared" si="140"/>
        <v>129690943.6</v>
      </c>
      <c r="EU189" s="143">
        <f t="shared" si="141"/>
        <v>1.570796327</v>
      </c>
      <c r="EV189" s="124">
        <f t="shared" si="142"/>
        <v>129690943.6</v>
      </c>
      <c r="EW189" s="144">
        <f t="shared" ref="EW189:EX189" si="3197">BY189+ES189</f>
        <v>-253613688.2</v>
      </c>
      <c r="EX189" s="144">
        <f t="shared" si="3197"/>
        <v>129690943.6</v>
      </c>
      <c r="EY189" s="144">
        <f t="shared" si="144"/>
        <v>2.668888873</v>
      </c>
      <c r="EZ189" s="145">
        <f t="shared" si="145"/>
        <v>284850212.8</v>
      </c>
      <c r="FA189" s="140">
        <f t="shared" si="146"/>
        <v>0.8896296245</v>
      </c>
      <c r="FB189" s="141">
        <f t="shared" si="147"/>
        <v>0.8896296245</v>
      </c>
      <c r="FC189" s="141">
        <f t="shared" si="148"/>
        <v>0.8896296245</v>
      </c>
      <c r="FD189" s="122">
        <f t="shared" si="149"/>
        <v>0.8896296245</v>
      </c>
      <c r="FE189" s="142">
        <f t="shared" si="150"/>
        <v>657.9691267</v>
      </c>
      <c r="FF189" s="130">
        <f t="shared" si="151"/>
        <v>657.9691267</v>
      </c>
      <c r="FG189" s="143">
        <f t="shared" si="152"/>
        <v>109.6161335</v>
      </c>
      <c r="FH189" s="143">
        <f t="shared" si="153"/>
        <v>135.2295842</v>
      </c>
      <c r="FI189" s="143">
        <f t="shared" si="154"/>
        <v>0.8896296245</v>
      </c>
      <c r="FJ189" s="124">
        <f t="shared" si="155"/>
        <v>174.076814</v>
      </c>
      <c r="FK189" s="140">
        <f t="shared" si="156"/>
        <v>-6.283185307</v>
      </c>
      <c r="FL189" s="141">
        <f t="shared" si="157"/>
        <v>-6.283185307</v>
      </c>
      <c r="FM189" s="141">
        <f t="shared" si="158"/>
        <v>0</v>
      </c>
      <c r="FN189" s="122">
        <f t="shared" si="159"/>
        <v>0</v>
      </c>
      <c r="FO189" s="142">
        <f t="shared" si="160"/>
        <v>6423.6546</v>
      </c>
      <c r="FP189" s="130">
        <f t="shared" si="161"/>
        <v>6423.6546</v>
      </c>
      <c r="FQ189" s="143">
        <f t="shared" si="162"/>
        <v>-6423.6546</v>
      </c>
      <c r="FR189" s="143">
        <f t="shared" si="163"/>
        <v>0</v>
      </c>
      <c r="FS189" s="143">
        <f t="shared" si="164"/>
        <v>3.141592654</v>
      </c>
      <c r="FT189" s="124">
        <f t="shared" si="165"/>
        <v>6423.6546</v>
      </c>
      <c r="FU189" s="144">
        <f t="shared" si="166"/>
        <v>-272724.6345</v>
      </c>
      <c r="FV189" s="144">
        <f t="shared" si="167"/>
        <v>0</v>
      </c>
      <c r="FW189" s="144">
        <f t="shared" si="168"/>
        <v>-3.141592654</v>
      </c>
      <c r="FX189" s="145">
        <f t="shared" si="169"/>
        <v>272724.6345</v>
      </c>
      <c r="FY189" s="140">
        <f t="shared" si="170"/>
        <v>-3.141592654</v>
      </c>
      <c r="FZ189" s="140">
        <f t="shared" si="171"/>
        <v>-0.8896296245</v>
      </c>
      <c r="GA189" s="141">
        <f t="shared" si="172"/>
        <v>-4.031222278</v>
      </c>
      <c r="GB189" s="141">
        <f t="shared" si="173"/>
        <v>-4.031222278</v>
      </c>
      <c r="GC189" s="122">
        <f t="shared" si="174"/>
        <v>2.251963029</v>
      </c>
      <c r="GD189" s="142">
        <f t="shared" si="175"/>
        <v>272724.6345</v>
      </c>
      <c r="GE189" s="142">
        <f t="shared" si="176"/>
        <v>0.005744590432</v>
      </c>
      <c r="GF189" s="130">
        <f t="shared" si="177"/>
        <v>1566.691326</v>
      </c>
      <c r="GG189" s="143">
        <f t="shared" si="178"/>
        <v>-109.6161335</v>
      </c>
      <c r="GH189" s="143">
        <f t="shared" si="179"/>
        <v>135.2295842</v>
      </c>
      <c r="GI189" s="143">
        <f t="shared" si="180"/>
        <v>2.251963029</v>
      </c>
      <c r="GJ189" s="124">
        <f t="shared" si="181"/>
        <v>174.076814</v>
      </c>
      <c r="GK189" s="146">
        <f t="shared" si="182"/>
        <v>-0.5</v>
      </c>
      <c r="GL189" s="127">
        <f t="shared" si="183"/>
        <v>-0.8660254038</v>
      </c>
      <c r="GM189" s="146">
        <f t="shared" si="184"/>
        <v>-2.094395102</v>
      </c>
      <c r="GN189" s="127">
        <f t="shared" si="185"/>
        <v>1</v>
      </c>
      <c r="GO189" s="147">
        <f t="shared" si="186"/>
        <v>-0.5</v>
      </c>
      <c r="GP189" s="128">
        <f t="shared" si="187"/>
        <v>0.8660254038</v>
      </c>
      <c r="GQ189" s="147">
        <f t="shared" si="188"/>
        <v>2.094395102</v>
      </c>
      <c r="GR189" s="128">
        <f t="shared" si="189"/>
        <v>1</v>
      </c>
      <c r="GS189" s="140">
        <f t="shared" si="190"/>
        <v>-2.094395102</v>
      </c>
      <c r="GT189" s="140">
        <f t="shared" si="191"/>
        <v>0.8896296245</v>
      </c>
      <c r="GU189" s="141">
        <f t="shared" si="192"/>
        <v>-1.204765478</v>
      </c>
      <c r="GV189" s="141">
        <f t="shared" si="193"/>
        <v>-1.204765478</v>
      </c>
      <c r="GW189" s="122">
        <f t="shared" si="194"/>
        <v>-1.204765478</v>
      </c>
      <c r="GX189" s="142">
        <f t="shared" si="195"/>
        <v>1</v>
      </c>
      <c r="GY189" s="142">
        <f t="shared" si="196"/>
        <v>174.076814</v>
      </c>
      <c r="GZ189" s="130">
        <f t="shared" si="197"/>
        <v>174.076814</v>
      </c>
      <c r="HA189" s="143">
        <f t="shared" si="198"/>
        <v>62.30418849</v>
      </c>
      <c r="HB189" s="143">
        <f t="shared" si="199"/>
        <v>-162.5451484</v>
      </c>
      <c r="HC189" s="143">
        <f t="shared" si="200"/>
        <v>-1.204765478</v>
      </c>
      <c r="HD189" s="124">
        <f t="shared" si="201"/>
        <v>174.076814</v>
      </c>
      <c r="HE189" s="140">
        <f t="shared" si="202"/>
        <v>2.094395102</v>
      </c>
      <c r="HF189" s="140">
        <f t="shared" si="203"/>
        <v>2.251963029</v>
      </c>
      <c r="HG189" s="141">
        <f t="shared" si="204"/>
        <v>4.346358131</v>
      </c>
      <c r="HH189" s="141">
        <f t="shared" si="205"/>
        <v>4.346358131</v>
      </c>
      <c r="HI189" s="122">
        <f t="shared" si="206"/>
        <v>-1.936827176</v>
      </c>
      <c r="HJ189" s="142">
        <f t="shared" si="207"/>
        <v>1</v>
      </c>
      <c r="HK189" s="142">
        <f t="shared" si="208"/>
        <v>174.076814</v>
      </c>
      <c r="HL189" s="130">
        <f t="shared" si="209"/>
        <v>174.076814</v>
      </c>
      <c r="HM189" s="143">
        <f t="shared" si="210"/>
        <v>-62.30418849</v>
      </c>
      <c r="HN189" s="143">
        <f t="shared" si="211"/>
        <v>-162.5451484</v>
      </c>
      <c r="HO189" s="143">
        <f t="shared" si="212"/>
        <v>-1.936827176</v>
      </c>
      <c r="HP189" s="124">
        <f t="shared" si="213"/>
        <v>174.076814</v>
      </c>
      <c r="HQ189" s="140">
        <f t="shared" si="214"/>
        <v>2.094395102</v>
      </c>
      <c r="HR189" s="140">
        <f t="shared" si="215"/>
        <v>0.8896296245</v>
      </c>
      <c r="HS189" s="141">
        <f t="shared" si="216"/>
        <v>2.984024727</v>
      </c>
      <c r="HT189" s="141">
        <f t="shared" si="217"/>
        <v>2.984024727</v>
      </c>
      <c r="HU189" s="122">
        <f t="shared" si="218"/>
        <v>2.984024727</v>
      </c>
      <c r="HV189" s="142">
        <f t="shared" si="219"/>
        <v>1</v>
      </c>
      <c r="HW189" s="142">
        <f t="shared" si="220"/>
        <v>174.076814</v>
      </c>
      <c r="HX189" s="130">
        <f t="shared" si="221"/>
        <v>174.076814</v>
      </c>
      <c r="HY189" s="143">
        <f t="shared" si="222"/>
        <v>-171.920322</v>
      </c>
      <c r="HZ189" s="143">
        <f t="shared" si="223"/>
        <v>27.31556419</v>
      </c>
      <c r="IA189" s="143">
        <f t="shared" si="224"/>
        <v>2.984024727</v>
      </c>
      <c r="IB189" s="124">
        <f t="shared" si="225"/>
        <v>174.076814</v>
      </c>
      <c r="IC189" s="140">
        <f t="shared" si="226"/>
        <v>-2.094395102</v>
      </c>
      <c r="ID189" s="140">
        <f t="shared" si="227"/>
        <v>2.251963029</v>
      </c>
      <c r="IE189" s="141">
        <f t="shared" si="228"/>
        <v>0.1575679267</v>
      </c>
      <c r="IF189" s="141">
        <f t="shared" si="229"/>
        <v>0.1575679267</v>
      </c>
      <c r="IG189" s="122">
        <f t="shared" si="230"/>
        <v>0.1575679267</v>
      </c>
      <c r="IH189" s="142">
        <f t="shared" si="231"/>
        <v>1</v>
      </c>
      <c r="II189" s="142">
        <f t="shared" si="232"/>
        <v>174.076814</v>
      </c>
      <c r="IJ189" s="130">
        <f t="shared" si="233"/>
        <v>174.076814</v>
      </c>
      <c r="IK189" s="143">
        <f t="shared" si="234"/>
        <v>171.920322</v>
      </c>
      <c r="IL189" s="143">
        <f t="shared" si="235"/>
        <v>27.31556419</v>
      </c>
      <c r="IM189" s="143">
        <f t="shared" si="236"/>
        <v>0.1575679267</v>
      </c>
      <c r="IN189" s="124">
        <f t="shared" si="237"/>
        <v>174.076814</v>
      </c>
    </row>
    <row r="190" ht="12.75" customHeight="1">
      <c r="A190" s="129">
        <f>'Cortez Cubic'!AP190</f>
        <v>-0.2187762226</v>
      </c>
      <c r="B190" s="129">
        <f>'Cortez Cubic'!AQ190</f>
        <v>5.652141355</v>
      </c>
      <c r="C190" s="129">
        <f>'Cortez Cubic'!AR190</f>
        <v>4589.845504</v>
      </c>
      <c r="D190" s="129">
        <f>'Cortez Cubic'!AS190</f>
        <v>-299972.8681</v>
      </c>
      <c r="E190" s="129">
        <f t="shared" ref="E190:H190" si="3198">0</f>
        <v>0</v>
      </c>
      <c r="F190" s="129">
        <f t="shared" si="3198"/>
        <v>0</v>
      </c>
      <c r="G190" s="129">
        <f t="shared" si="3198"/>
        <v>0</v>
      </c>
      <c r="H190" s="129">
        <f t="shared" si="3198"/>
        <v>0</v>
      </c>
      <c r="I190" s="110">
        <f>'Cortez Cubic'!I190</f>
        <v>83</v>
      </c>
      <c r="J190" s="130">
        <f t="shared" si="28"/>
        <v>92.68663022</v>
      </c>
      <c r="K190" s="131">
        <f t="shared" si="29"/>
        <v>0</v>
      </c>
      <c r="L190" s="131">
        <f t="shared" si="30"/>
        <v>1</v>
      </c>
      <c r="M190" s="132">
        <f t="shared" si="31"/>
        <v>-9.686630216</v>
      </c>
      <c r="N190" s="133">
        <f t="shared" si="32"/>
        <v>0</v>
      </c>
      <c r="O190" s="134">
        <f t="shared" si="33"/>
        <v>92.68663022</v>
      </c>
      <c r="P190" s="134">
        <f t="shared" si="34"/>
        <v>-1.905594457</v>
      </c>
      <c r="Q190" s="135">
        <f t="shared" si="35"/>
        <v>92.68663022</v>
      </c>
      <c r="R190" s="135">
        <f t="shared" si="36"/>
        <v>1.905594457</v>
      </c>
      <c r="S190" s="136">
        <f t="shared" si="37"/>
        <v>-159.5379969</v>
      </c>
      <c r="T190" s="136">
        <f t="shared" si="38"/>
        <v>0</v>
      </c>
      <c r="U190" s="137">
        <f t="shared" ref="U190:X190" si="3199">ATAN2(A190,E190)</f>
        <v>3.141592654</v>
      </c>
      <c r="V190" s="137">
        <f t="shared" si="3199"/>
        <v>0</v>
      </c>
      <c r="W190" s="137">
        <f t="shared" si="3199"/>
        <v>0</v>
      </c>
      <c r="X190" s="137">
        <f t="shared" si="3199"/>
        <v>3.141592654</v>
      </c>
      <c r="Y190" s="137">
        <f t="shared" ref="Y190:AB190" si="3200">SQRT(POWER(A190,2)+POWER(E190,2))</f>
        <v>0.2187762226</v>
      </c>
      <c r="Z190" s="137">
        <f t="shared" si="3200"/>
        <v>5.652141355</v>
      </c>
      <c r="AA190" s="137">
        <f t="shared" si="3200"/>
        <v>4589.845504</v>
      </c>
      <c r="AB190" s="137">
        <f t="shared" si="3200"/>
        <v>299972.8681</v>
      </c>
      <c r="AC190" s="138">
        <f t="shared" ref="AC190:AF190" si="3201">U190-$U190</f>
        <v>0</v>
      </c>
      <c r="AD190" s="138">
        <f t="shared" si="3201"/>
        <v>-3.141592654</v>
      </c>
      <c r="AE190" s="138">
        <f t="shared" si="3201"/>
        <v>-3.141592654</v>
      </c>
      <c r="AF190" s="138">
        <f t="shared" si="3201"/>
        <v>0</v>
      </c>
      <c r="AG190" s="138">
        <f t="shared" ref="AG190:AJ190" si="3202">Y190/$Y190</f>
        <v>1</v>
      </c>
      <c r="AH190" s="138">
        <f t="shared" si="3202"/>
        <v>25.83526349</v>
      </c>
      <c r="AI190" s="138">
        <f t="shared" si="3202"/>
        <v>20979.63595</v>
      </c>
      <c r="AJ190" s="138">
        <f t="shared" si="3202"/>
        <v>1371140.175</v>
      </c>
      <c r="AK190" s="139">
        <f t="shared" ref="AK190:AN190" si="3203">AG190*COS(AC190)</f>
        <v>1</v>
      </c>
      <c r="AL190" s="139">
        <f t="shared" si="3203"/>
        <v>-25.83526349</v>
      </c>
      <c r="AM190" s="139">
        <f t="shared" si="3203"/>
        <v>-20979.63595</v>
      </c>
      <c r="AN190" s="139">
        <f t="shared" si="3203"/>
        <v>1371140.175</v>
      </c>
      <c r="AO190" s="129">
        <f t="shared" ref="AO190:AR190" si="3204">AG190*SIN(AC190)</f>
        <v>0</v>
      </c>
      <c r="AP190" s="129">
        <f t="shared" si="3204"/>
        <v>0</v>
      </c>
      <c r="AQ190" s="129">
        <f t="shared" si="3204"/>
        <v>0</v>
      </c>
      <c r="AR190" s="129">
        <f t="shared" si="3204"/>
        <v>0</v>
      </c>
      <c r="AS190" s="140">
        <f t="shared" si="45"/>
        <v>-9.424777961</v>
      </c>
      <c r="AT190" s="141">
        <f t="shared" si="46"/>
        <v>-9.424777961</v>
      </c>
      <c r="AU190" s="141">
        <f t="shared" si="47"/>
        <v>-3.141592654</v>
      </c>
      <c r="AV190" s="122">
        <f t="shared" si="48"/>
        <v>3.141592654</v>
      </c>
      <c r="AW190" s="142">
        <f t="shared" si="49"/>
        <v>17244.02665</v>
      </c>
      <c r="AX190" s="130">
        <f t="shared" si="50"/>
        <v>17244.02665</v>
      </c>
      <c r="AY190" s="143">
        <f t="shared" si="51"/>
        <v>34488.0533</v>
      </c>
      <c r="AZ190" s="143">
        <f t="shared" si="52"/>
        <v>0</v>
      </c>
      <c r="BA190" s="143">
        <f t="shared" si="53"/>
        <v>0</v>
      </c>
      <c r="BB190" s="124">
        <f t="shared" si="54"/>
        <v>34488.0533</v>
      </c>
      <c r="BC190" s="140">
        <f t="shared" ref="BC190:BD190" si="3205">BC$2*AD190</f>
        <v>-3.141592654</v>
      </c>
      <c r="BD190" s="140">
        <f t="shared" si="3205"/>
        <v>-3.141592654</v>
      </c>
      <c r="BE190" s="141">
        <f t="shared" si="56"/>
        <v>-6.283185307</v>
      </c>
      <c r="BF190" s="141">
        <f t="shared" si="57"/>
        <v>0</v>
      </c>
      <c r="BG190" s="122">
        <f t="shared" si="58"/>
        <v>0</v>
      </c>
      <c r="BH190" s="142">
        <f t="shared" ref="BH190:BI190" si="3206">POWER(AH190,BH$2)</f>
        <v>25.83526349</v>
      </c>
      <c r="BI190" s="142">
        <f t="shared" si="3206"/>
        <v>20979.63595</v>
      </c>
      <c r="BJ190" s="130">
        <f t="shared" si="60"/>
        <v>542014.4225</v>
      </c>
      <c r="BK190" s="143">
        <f t="shared" si="61"/>
        <v>4878129.802</v>
      </c>
      <c r="BL190" s="143">
        <f t="shared" si="62"/>
        <v>0</v>
      </c>
      <c r="BM190" s="143">
        <f t="shared" si="63"/>
        <v>0</v>
      </c>
      <c r="BN190" s="124">
        <f t="shared" si="64"/>
        <v>4878129.802</v>
      </c>
      <c r="BO190" s="140">
        <f t="shared" si="65"/>
        <v>0</v>
      </c>
      <c r="BP190" s="141">
        <f t="shared" si="66"/>
        <v>0</v>
      </c>
      <c r="BQ190" s="141">
        <f t="shared" si="67"/>
        <v>0</v>
      </c>
      <c r="BR190" s="122">
        <f t="shared" si="68"/>
        <v>0</v>
      </c>
      <c r="BS190" s="142">
        <f t="shared" si="69"/>
        <v>1371140.175</v>
      </c>
      <c r="BT190" s="130">
        <f t="shared" si="70"/>
        <v>1371140.175</v>
      </c>
      <c r="BU190" s="143">
        <f t="shared" si="71"/>
        <v>-37020784.73</v>
      </c>
      <c r="BV190" s="143">
        <f t="shared" si="72"/>
        <v>0</v>
      </c>
      <c r="BW190" s="143">
        <f t="shared" si="73"/>
        <v>3.141592654</v>
      </c>
      <c r="BX190" s="124">
        <f t="shared" si="74"/>
        <v>37020784.73</v>
      </c>
      <c r="BY190" s="144">
        <f t="shared" ref="BY190:BZ190" si="3207">AY190+BK190+BU190</f>
        <v>-32108166.87</v>
      </c>
      <c r="BZ190" s="144">
        <f t="shared" si="3207"/>
        <v>0</v>
      </c>
      <c r="CA190" s="144">
        <f t="shared" si="76"/>
        <v>-3.141592654</v>
      </c>
      <c r="CB190" s="145">
        <f t="shared" si="77"/>
        <v>32108166.87</v>
      </c>
      <c r="CC190" s="140">
        <f t="shared" ref="CC190:CD190" si="3208">CC$2*AD190</f>
        <v>-6.283185307</v>
      </c>
      <c r="CD190" s="140">
        <f t="shared" si="3208"/>
        <v>-6.283185307</v>
      </c>
      <c r="CE190" s="141">
        <f t="shared" si="79"/>
        <v>-12.56637061</v>
      </c>
      <c r="CF190" s="141">
        <f t="shared" si="80"/>
        <v>0</v>
      </c>
      <c r="CG190" s="122">
        <f t="shared" si="81"/>
        <v>0</v>
      </c>
      <c r="CH190" s="142">
        <f t="shared" ref="CH190:CI190" si="3209">POWER(AH190,CH$2)</f>
        <v>667.4608394</v>
      </c>
      <c r="CI190" s="142">
        <f t="shared" si="3209"/>
        <v>440145124.4</v>
      </c>
      <c r="CJ190" s="130">
        <f t="shared" si="83"/>
        <v>293779634185</v>
      </c>
      <c r="CK190" s="143">
        <f t="shared" si="84"/>
        <v>-293779634185</v>
      </c>
      <c r="CL190" s="143">
        <f t="shared" si="85"/>
        <v>0</v>
      </c>
      <c r="CM190" s="143">
        <f t="shared" si="86"/>
        <v>3.141592654</v>
      </c>
      <c r="CN190" s="124">
        <f t="shared" si="87"/>
        <v>293779634185</v>
      </c>
      <c r="CO190" s="140">
        <f t="shared" si="88"/>
        <v>-9.424777961</v>
      </c>
      <c r="CP190" s="141">
        <f t="shared" si="89"/>
        <v>-9.424777961</v>
      </c>
      <c r="CQ190" s="141">
        <f t="shared" si="90"/>
        <v>-3.141592654</v>
      </c>
      <c r="CR190" s="122">
        <f t="shared" si="91"/>
        <v>3.141592654</v>
      </c>
      <c r="CS190" s="142">
        <f t="shared" si="92"/>
        <v>9234084473702</v>
      </c>
      <c r="CT190" s="130">
        <f t="shared" si="93"/>
        <v>9234084473702</v>
      </c>
      <c r="CU190" s="143">
        <f t="shared" si="94"/>
        <v>-36936337894809</v>
      </c>
      <c r="CV190" s="143">
        <f t="shared" si="95"/>
        <v>0.004523396798</v>
      </c>
      <c r="CW190" s="143">
        <f t="shared" si="96"/>
        <v>3.141592654</v>
      </c>
      <c r="CX190" s="124">
        <f t="shared" si="97"/>
        <v>36936337894809</v>
      </c>
      <c r="CY190" s="140">
        <f t="shared" si="98"/>
        <v>-9.424777961</v>
      </c>
      <c r="CZ190" s="140">
        <f t="shared" si="99"/>
        <v>0</v>
      </c>
      <c r="DA190" s="141">
        <f t="shared" si="100"/>
        <v>-9.424777961</v>
      </c>
      <c r="DB190" s="141">
        <f t="shared" si="101"/>
        <v>-3.141592654</v>
      </c>
      <c r="DC190" s="122">
        <f t="shared" si="102"/>
        <v>3.141592654</v>
      </c>
      <c r="DD190" s="142">
        <f t="shared" si="103"/>
        <v>17244.02665</v>
      </c>
      <c r="DE190" s="142">
        <f t="shared" si="104"/>
        <v>1371140.175</v>
      </c>
      <c r="DF190" s="130">
        <f t="shared" si="105"/>
        <v>23643977720</v>
      </c>
      <c r="DG190" s="143">
        <f t="shared" si="106"/>
        <v>-94575910880</v>
      </c>
      <c r="DH190" s="143">
        <f t="shared" si="107"/>
        <v>0.00001158220865</v>
      </c>
      <c r="DI190" s="143">
        <f t="shared" si="108"/>
        <v>3.141592654</v>
      </c>
      <c r="DJ190" s="124">
        <f t="shared" si="109"/>
        <v>94575910880</v>
      </c>
      <c r="DK190" s="140">
        <f t="shared" ref="DK190:DM190" si="3210">DK$2*AD190</f>
        <v>-3.141592654</v>
      </c>
      <c r="DL190" s="140">
        <f t="shared" si="3210"/>
        <v>-3.141592654</v>
      </c>
      <c r="DM190" s="140">
        <f t="shared" si="3210"/>
        <v>0</v>
      </c>
      <c r="DN190" s="141">
        <f t="shared" si="111"/>
        <v>-6.283185307</v>
      </c>
      <c r="DO190" s="141">
        <f t="shared" si="112"/>
        <v>0</v>
      </c>
      <c r="DP190" s="122">
        <f t="shared" si="113"/>
        <v>0</v>
      </c>
      <c r="DQ190" s="142">
        <f t="shared" ref="DQ190:DS190" si="3211">POWER(AH190,DQ$2)</f>
        <v>25.83526349</v>
      </c>
      <c r="DR190" s="142">
        <f t="shared" si="3211"/>
        <v>20979.63595</v>
      </c>
      <c r="DS190" s="142">
        <f t="shared" si="3211"/>
        <v>1371140.175</v>
      </c>
      <c r="DT190" s="130">
        <f t="shared" si="115"/>
        <v>743177750103</v>
      </c>
      <c r="DU190" s="143">
        <f t="shared" si="116"/>
        <v>-13377199501856</v>
      </c>
      <c r="DV190" s="143">
        <f t="shared" si="117"/>
        <v>0</v>
      </c>
      <c r="DW190" s="143">
        <f t="shared" si="118"/>
        <v>3.141592654</v>
      </c>
      <c r="DX190" s="124">
        <f t="shared" si="119"/>
        <v>13377199501856</v>
      </c>
      <c r="DY190" s="140">
        <f t="shared" si="120"/>
        <v>0</v>
      </c>
      <c r="DZ190" s="141">
        <f t="shared" si="121"/>
        <v>0</v>
      </c>
      <c r="EA190" s="141">
        <f t="shared" si="122"/>
        <v>0</v>
      </c>
      <c r="EB190" s="122">
        <f t="shared" si="123"/>
        <v>0</v>
      </c>
      <c r="EC190" s="142">
        <f t="shared" si="124"/>
        <v>1880025379500</v>
      </c>
      <c r="ED190" s="130">
        <f t="shared" si="125"/>
        <v>1880025379500</v>
      </c>
      <c r="EE190" s="143">
        <f t="shared" si="126"/>
        <v>50760685246503</v>
      </c>
      <c r="EF190" s="143">
        <f t="shared" si="127"/>
        <v>0</v>
      </c>
      <c r="EG190" s="143">
        <f t="shared" si="128"/>
        <v>0</v>
      </c>
      <c r="EH190" s="124">
        <f t="shared" si="129"/>
        <v>50760685246503</v>
      </c>
      <c r="EI190" s="144">
        <f t="shared" ref="EI190:EJ190" si="3212">CK190+CU190+DG190+DU190+EE190</f>
        <v>58792304773</v>
      </c>
      <c r="EJ190" s="144">
        <f t="shared" si="3212"/>
        <v>0.004534979006</v>
      </c>
      <c r="EK190" s="144">
        <f t="shared" si="131"/>
        <v>0</v>
      </c>
      <c r="EL190" s="145">
        <f t="shared" si="132"/>
        <v>58792304773</v>
      </c>
      <c r="EM190" s="140">
        <f t="shared" si="133"/>
        <v>0</v>
      </c>
      <c r="EN190" s="141">
        <f t="shared" si="134"/>
        <v>0</v>
      </c>
      <c r="EO190" s="141">
        <f t="shared" si="135"/>
        <v>0</v>
      </c>
      <c r="EP190" s="122">
        <f t="shared" si="136"/>
        <v>0</v>
      </c>
      <c r="EQ190" s="142">
        <f t="shared" si="137"/>
        <v>242471.2453</v>
      </c>
      <c r="ER190" s="130">
        <f t="shared" si="138"/>
        <v>242471.2453</v>
      </c>
      <c r="ES190" s="143">
        <f t="shared" si="139"/>
        <v>1259917.548</v>
      </c>
      <c r="ET190" s="143">
        <f t="shared" si="140"/>
        <v>0.00000004859224055</v>
      </c>
      <c r="EU190" s="143">
        <f t="shared" si="141"/>
        <v>0</v>
      </c>
      <c r="EV190" s="124">
        <f t="shared" si="142"/>
        <v>1259917.548</v>
      </c>
      <c r="EW190" s="144">
        <f t="shared" ref="EW190:EX190" si="3213">BY190+ES190</f>
        <v>-30848249.32</v>
      </c>
      <c r="EX190" s="144">
        <f t="shared" si="3213"/>
        <v>0.00000004858801698</v>
      </c>
      <c r="EY190" s="144">
        <f t="shared" si="144"/>
        <v>3.141592654</v>
      </c>
      <c r="EZ190" s="145">
        <f t="shared" si="145"/>
        <v>30848249.32</v>
      </c>
      <c r="FA190" s="140">
        <f t="shared" si="146"/>
        <v>1.047197551</v>
      </c>
      <c r="FB190" s="141">
        <f t="shared" si="147"/>
        <v>1.047197551</v>
      </c>
      <c r="FC190" s="141">
        <f t="shared" si="148"/>
        <v>1.047197551</v>
      </c>
      <c r="FD190" s="122">
        <f t="shared" si="149"/>
        <v>1.047197551</v>
      </c>
      <c r="FE190" s="142">
        <f t="shared" si="150"/>
        <v>313.6246388</v>
      </c>
      <c r="FF190" s="130">
        <f t="shared" si="151"/>
        <v>313.6246388</v>
      </c>
      <c r="FG190" s="143">
        <f t="shared" si="152"/>
        <v>41.48734012</v>
      </c>
      <c r="FH190" s="143">
        <f t="shared" si="153"/>
        <v>71.85818097</v>
      </c>
      <c r="FI190" s="143">
        <f t="shared" si="154"/>
        <v>1.047197551</v>
      </c>
      <c r="FJ190" s="124">
        <f t="shared" si="155"/>
        <v>82.97468025</v>
      </c>
      <c r="FK190" s="140">
        <f t="shared" si="156"/>
        <v>-6.283185307</v>
      </c>
      <c r="FL190" s="141">
        <f t="shared" si="157"/>
        <v>-6.283185307</v>
      </c>
      <c r="FM190" s="141">
        <f t="shared" si="158"/>
        <v>0</v>
      </c>
      <c r="FN190" s="122">
        <f t="shared" si="159"/>
        <v>0</v>
      </c>
      <c r="FO190" s="142">
        <f t="shared" si="160"/>
        <v>667.4608394</v>
      </c>
      <c r="FP190" s="130">
        <f t="shared" si="161"/>
        <v>667.4608394</v>
      </c>
      <c r="FQ190" s="143">
        <f t="shared" si="162"/>
        <v>-667.4608394</v>
      </c>
      <c r="FR190" s="143">
        <f t="shared" si="163"/>
        <v>0</v>
      </c>
      <c r="FS190" s="143">
        <f t="shared" si="164"/>
        <v>3.141592654</v>
      </c>
      <c r="FT190" s="124">
        <f t="shared" si="165"/>
        <v>667.4608394</v>
      </c>
      <c r="FU190" s="144">
        <f t="shared" si="166"/>
        <v>-63606.36868</v>
      </c>
      <c r="FV190" s="144">
        <f t="shared" si="167"/>
        <v>0</v>
      </c>
      <c r="FW190" s="144">
        <f t="shared" si="168"/>
        <v>-3.141592654</v>
      </c>
      <c r="FX190" s="145">
        <f t="shared" si="169"/>
        <v>63606.36868</v>
      </c>
      <c r="FY190" s="140">
        <f t="shared" si="170"/>
        <v>-3.141592654</v>
      </c>
      <c r="FZ190" s="140">
        <f t="shared" si="171"/>
        <v>-1.047197551</v>
      </c>
      <c r="GA190" s="141">
        <f t="shared" si="172"/>
        <v>-4.188790205</v>
      </c>
      <c r="GB190" s="141">
        <f t="shared" si="173"/>
        <v>-4.188790205</v>
      </c>
      <c r="GC190" s="122">
        <f t="shared" si="174"/>
        <v>2.094395102</v>
      </c>
      <c r="GD190" s="142">
        <f t="shared" si="175"/>
        <v>63606.36868</v>
      </c>
      <c r="GE190" s="142">
        <f t="shared" si="176"/>
        <v>0.01205186928</v>
      </c>
      <c r="GF190" s="130">
        <f t="shared" si="177"/>
        <v>766.5756407</v>
      </c>
      <c r="GG190" s="143">
        <f t="shared" si="178"/>
        <v>-42.5875356</v>
      </c>
      <c r="GH190" s="143">
        <f t="shared" si="179"/>
        <v>73.76377542</v>
      </c>
      <c r="GI190" s="143">
        <f t="shared" si="180"/>
        <v>2.094395102</v>
      </c>
      <c r="GJ190" s="124">
        <f t="shared" si="181"/>
        <v>85.17507119</v>
      </c>
      <c r="GK190" s="146">
        <f t="shared" si="182"/>
        <v>-0.5</v>
      </c>
      <c r="GL190" s="127">
        <f t="shared" si="183"/>
        <v>-0.8660254038</v>
      </c>
      <c r="GM190" s="146">
        <f t="shared" si="184"/>
        <v>-2.094395102</v>
      </c>
      <c r="GN190" s="127">
        <f t="shared" si="185"/>
        <v>1</v>
      </c>
      <c r="GO190" s="147">
        <f t="shared" si="186"/>
        <v>-0.5</v>
      </c>
      <c r="GP190" s="128">
        <f t="shared" si="187"/>
        <v>0.8660254038</v>
      </c>
      <c r="GQ190" s="147">
        <f t="shared" si="188"/>
        <v>2.094395102</v>
      </c>
      <c r="GR190" s="128">
        <f t="shared" si="189"/>
        <v>1</v>
      </c>
      <c r="GS190" s="140">
        <f t="shared" si="190"/>
        <v>-2.094395102</v>
      </c>
      <c r="GT190" s="140">
        <f t="shared" si="191"/>
        <v>1.047197551</v>
      </c>
      <c r="GU190" s="141">
        <f t="shared" si="192"/>
        <v>-1.047197551</v>
      </c>
      <c r="GV190" s="141">
        <f t="shared" si="193"/>
        <v>-1.047197551</v>
      </c>
      <c r="GW190" s="122">
        <f t="shared" si="194"/>
        <v>-1.047197551</v>
      </c>
      <c r="GX190" s="142">
        <f t="shared" si="195"/>
        <v>1</v>
      </c>
      <c r="GY190" s="142">
        <f t="shared" si="196"/>
        <v>82.97468025</v>
      </c>
      <c r="GZ190" s="130">
        <f t="shared" si="197"/>
        <v>82.97468025</v>
      </c>
      <c r="HA190" s="143">
        <f t="shared" si="198"/>
        <v>41.48734012</v>
      </c>
      <c r="HB190" s="143">
        <f t="shared" si="199"/>
        <v>-71.85818097</v>
      </c>
      <c r="HC190" s="143">
        <f t="shared" si="200"/>
        <v>-1.047197551</v>
      </c>
      <c r="HD190" s="124">
        <f t="shared" si="201"/>
        <v>82.97468025</v>
      </c>
      <c r="HE190" s="140">
        <f t="shared" si="202"/>
        <v>2.094395102</v>
      </c>
      <c r="HF190" s="140">
        <f t="shared" si="203"/>
        <v>2.094395102</v>
      </c>
      <c r="HG190" s="141">
        <f t="shared" si="204"/>
        <v>4.188790205</v>
      </c>
      <c r="HH190" s="141">
        <f t="shared" si="205"/>
        <v>4.188790205</v>
      </c>
      <c r="HI190" s="122">
        <f t="shared" si="206"/>
        <v>-2.094395102</v>
      </c>
      <c r="HJ190" s="142">
        <f t="shared" si="207"/>
        <v>1</v>
      </c>
      <c r="HK190" s="142">
        <f t="shared" si="208"/>
        <v>85.17507119</v>
      </c>
      <c r="HL190" s="130">
        <f t="shared" si="209"/>
        <v>85.17507119</v>
      </c>
      <c r="HM190" s="143">
        <f t="shared" si="210"/>
        <v>-42.5875356</v>
      </c>
      <c r="HN190" s="143">
        <f t="shared" si="211"/>
        <v>-73.76377542</v>
      </c>
      <c r="HO190" s="143">
        <f t="shared" si="212"/>
        <v>-2.094395102</v>
      </c>
      <c r="HP190" s="124">
        <f t="shared" si="213"/>
        <v>85.17507119</v>
      </c>
      <c r="HQ190" s="140">
        <f t="shared" si="214"/>
        <v>2.094395102</v>
      </c>
      <c r="HR190" s="140">
        <f t="shared" si="215"/>
        <v>1.047197551</v>
      </c>
      <c r="HS190" s="141">
        <f t="shared" si="216"/>
        <v>3.141592654</v>
      </c>
      <c r="HT190" s="141">
        <f t="shared" si="217"/>
        <v>3.141592654</v>
      </c>
      <c r="HU190" s="122">
        <f t="shared" si="218"/>
        <v>3.141592654</v>
      </c>
      <c r="HV190" s="142">
        <f t="shared" si="219"/>
        <v>1</v>
      </c>
      <c r="HW190" s="142">
        <f t="shared" si="220"/>
        <v>82.97468025</v>
      </c>
      <c r="HX190" s="130">
        <f t="shared" si="221"/>
        <v>82.97468025</v>
      </c>
      <c r="HY190" s="143">
        <f t="shared" si="222"/>
        <v>-82.97468025</v>
      </c>
      <c r="HZ190" s="143">
        <f t="shared" si="223"/>
        <v>0</v>
      </c>
      <c r="IA190" s="143">
        <f t="shared" si="224"/>
        <v>3.141592654</v>
      </c>
      <c r="IB190" s="124">
        <f t="shared" si="225"/>
        <v>82.97468025</v>
      </c>
      <c r="IC190" s="140">
        <f t="shared" si="226"/>
        <v>-2.094395102</v>
      </c>
      <c r="ID190" s="140">
        <f t="shared" si="227"/>
        <v>2.094395102</v>
      </c>
      <c r="IE190" s="141">
        <f t="shared" si="228"/>
        <v>0</v>
      </c>
      <c r="IF190" s="141">
        <f t="shared" si="229"/>
        <v>0</v>
      </c>
      <c r="IG190" s="122">
        <f t="shared" si="230"/>
        <v>0</v>
      </c>
      <c r="IH190" s="142">
        <f t="shared" si="231"/>
        <v>1</v>
      </c>
      <c r="II190" s="142">
        <f t="shared" si="232"/>
        <v>85.17507119</v>
      </c>
      <c r="IJ190" s="130">
        <f t="shared" si="233"/>
        <v>85.17507119</v>
      </c>
      <c r="IK190" s="143">
        <f t="shared" si="234"/>
        <v>85.17507119</v>
      </c>
      <c r="IL190" s="143">
        <f t="shared" si="235"/>
        <v>0</v>
      </c>
      <c r="IM190" s="143">
        <f t="shared" si="236"/>
        <v>0</v>
      </c>
      <c r="IN190" s="124">
        <f t="shared" si="237"/>
        <v>85.17507119</v>
      </c>
    </row>
    <row r="191" ht="12.75" customHeight="1">
      <c r="A191" s="129">
        <f>'Cortez Cubic'!AP191</f>
        <v>-0.2187762226</v>
      </c>
      <c r="B191" s="129">
        <f>'Cortez Cubic'!AQ191</f>
        <v>1.908217351</v>
      </c>
      <c r="C191" s="129">
        <f>'Cortez Cubic'!AR191</f>
        <v>4664.624366</v>
      </c>
      <c r="D191" s="129">
        <f>'Cortez Cubic'!AS191</f>
        <v>-288803.9227</v>
      </c>
      <c r="E191" s="129">
        <f t="shared" ref="E191:H191" si="3214">0</f>
        <v>0</v>
      </c>
      <c r="F191" s="129">
        <f t="shared" si="3214"/>
        <v>0</v>
      </c>
      <c r="G191" s="129">
        <f t="shared" si="3214"/>
        <v>0</v>
      </c>
      <c r="H191" s="129">
        <f t="shared" si="3214"/>
        <v>0</v>
      </c>
      <c r="I191" s="110">
        <f>'Cortez Cubic'!I191</f>
        <v>78</v>
      </c>
      <c r="J191" s="130">
        <f t="shared" si="28"/>
        <v>87.7079094</v>
      </c>
      <c r="K191" s="131">
        <f t="shared" si="29"/>
        <v>0</v>
      </c>
      <c r="L191" s="131">
        <f t="shared" si="30"/>
        <v>1</v>
      </c>
      <c r="M191" s="132">
        <f t="shared" si="31"/>
        <v>-9.707909398</v>
      </c>
      <c r="N191" s="133">
        <f t="shared" si="32"/>
        <v>0</v>
      </c>
      <c r="O191" s="134">
        <f t="shared" si="33"/>
        <v>87.7079094</v>
      </c>
      <c r="P191" s="134">
        <f t="shared" si="34"/>
        <v>-15.05234664</v>
      </c>
      <c r="Q191" s="135">
        <f t="shared" si="35"/>
        <v>87.7079094</v>
      </c>
      <c r="R191" s="135">
        <f t="shared" si="36"/>
        <v>15.05234664</v>
      </c>
      <c r="S191" s="136">
        <f t="shared" si="37"/>
        <v>-166.6935851</v>
      </c>
      <c r="T191" s="136">
        <f t="shared" si="38"/>
        <v>0</v>
      </c>
      <c r="U191" s="137">
        <f t="shared" ref="U191:X191" si="3215">ATAN2(A191,E191)</f>
        <v>3.141592654</v>
      </c>
      <c r="V191" s="137">
        <f t="shared" si="3215"/>
        <v>0</v>
      </c>
      <c r="W191" s="137">
        <f t="shared" si="3215"/>
        <v>0</v>
      </c>
      <c r="X191" s="137">
        <f t="shared" si="3215"/>
        <v>3.141592654</v>
      </c>
      <c r="Y191" s="137">
        <f t="shared" ref="Y191:AB191" si="3216">SQRT(POWER(A191,2)+POWER(E191,2))</f>
        <v>0.2187762226</v>
      </c>
      <c r="Z191" s="137">
        <f t="shared" si="3216"/>
        <v>1.908217351</v>
      </c>
      <c r="AA191" s="137">
        <f t="shared" si="3216"/>
        <v>4664.624366</v>
      </c>
      <c r="AB191" s="137">
        <f t="shared" si="3216"/>
        <v>288803.9227</v>
      </c>
      <c r="AC191" s="138">
        <f t="shared" ref="AC191:AF191" si="3217">U191-$U191</f>
        <v>0</v>
      </c>
      <c r="AD191" s="138">
        <f t="shared" si="3217"/>
        <v>-3.141592654</v>
      </c>
      <c r="AE191" s="138">
        <f t="shared" si="3217"/>
        <v>-3.141592654</v>
      </c>
      <c r="AF191" s="138">
        <f t="shared" si="3217"/>
        <v>0</v>
      </c>
      <c r="AG191" s="138">
        <f t="shared" ref="AG191:AJ191" si="3218">Y191/$Y191</f>
        <v>1</v>
      </c>
      <c r="AH191" s="138">
        <f t="shared" si="3218"/>
        <v>8.722233745</v>
      </c>
      <c r="AI191" s="138">
        <f t="shared" si="3218"/>
        <v>21321.4412</v>
      </c>
      <c r="AJ191" s="138">
        <f t="shared" si="3218"/>
        <v>1320088.259</v>
      </c>
      <c r="AK191" s="139">
        <f t="shared" ref="AK191:AN191" si="3219">AG191*COS(AC191)</f>
        <v>1</v>
      </c>
      <c r="AL191" s="139">
        <f t="shared" si="3219"/>
        <v>-8.722233745</v>
      </c>
      <c r="AM191" s="139">
        <f t="shared" si="3219"/>
        <v>-21321.4412</v>
      </c>
      <c r="AN191" s="139">
        <f t="shared" si="3219"/>
        <v>1320088.259</v>
      </c>
      <c r="AO191" s="129">
        <f t="shared" ref="AO191:AR191" si="3220">AG191*SIN(AC191)</f>
        <v>0</v>
      </c>
      <c r="AP191" s="129">
        <f t="shared" si="3220"/>
        <v>0</v>
      </c>
      <c r="AQ191" s="129">
        <f t="shared" si="3220"/>
        <v>0</v>
      </c>
      <c r="AR191" s="129">
        <f t="shared" si="3220"/>
        <v>0</v>
      </c>
      <c r="AS191" s="140">
        <f t="shared" si="45"/>
        <v>-9.424777961</v>
      </c>
      <c r="AT191" s="141">
        <f t="shared" si="46"/>
        <v>-9.424777961</v>
      </c>
      <c r="AU191" s="141">
        <f t="shared" si="47"/>
        <v>-3.141592654</v>
      </c>
      <c r="AV191" s="122">
        <f t="shared" si="48"/>
        <v>3.141592654</v>
      </c>
      <c r="AW191" s="142">
        <f t="shared" si="49"/>
        <v>663.5645297</v>
      </c>
      <c r="AX191" s="130">
        <f t="shared" si="50"/>
        <v>663.5645297</v>
      </c>
      <c r="AY191" s="143">
        <f t="shared" si="51"/>
        <v>1327.129059</v>
      </c>
      <c r="AZ191" s="143">
        <f t="shared" si="52"/>
        <v>0</v>
      </c>
      <c r="BA191" s="143">
        <f t="shared" si="53"/>
        <v>0</v>
      </c>
      <c r="BB191" s="124">
        <f t="shared" si="54"/>
        <v>1327.129059</v>
      </c>
      <c r="BC191" s="140">
        <f t="shared" ref="BC191:BD191" si="3221">BC$2*AD191</f>
        <v>-3.141592654</v>
      </c>
      <c r="BD191" s="140">
        <f t="shared" si="3221"/>
        <v>-3.141592654</v>
      </c>
      <c r="BE191" s="141">
        <f t="shared" si="56"/>
        <v>-6.283185307</v>
      </c>
      <c r="BF191" s="141">
        <f t="shared" si="57"/>
        <v>0</v>
      </c>
      <c r="BG191" s="122">
        <f t="shared" si="58"/>
        <v>0</v>
      </c>
      <c r="BH191" s="142">
        <f t="shared" ref="BH191:BI191" si="3222">POWER(AH191,BH$2)</f>
        <v>8.722233745</v>
      </c>
      <c r="BI191" s="142">
        <f t="shared" si="3222"/>
        <v>21321.4412</v>
      </c>
      <c r="BJ191" s="130">
        <f t="shared" si="60"/>
        <v>185970.5939</v>
      </c>
      <c r="BK191" s="143">
        <f t="shared" si="61"/>
        <v>1673735.345</v>
      </c>
      <c r="BL191" s="143">
        <f t="shared" si="62"/>
        <v>0</v>
      </c>
      <c r="BM191" s="143">
        <f t="shared" si="63"/>
        <v>0</v>
      </c>
      <c r="BN191" s="124">
        <f t="shared" si="64"/>
        <v>1673735.345</v>
      </c>
      <c r="BO191" s="140">
        <f t="shared" si="65"/>
        <v>0</v>
      </c>
      <c r="BP191" s="141">
        <f t="shared" si="66"/>
        <v>0</v>
      </c>
      <c r="BQ191" s="141">
        <f t="shared" si="67"/>
        <v>0</v>
      </c>
      <c r="BR191" s="122">
        <f t="shared" si="68"/>
        <v>0</v>
      </c>
      <c r="BS191" s="142">
        <f t="shared" si="69"/>
        <v>1320088.259</v>
      </c>
      <c r="BT191" s="130">
        <f t="shared" si="70"/>
        <v>1320088.259</v>
      </c>
      <c r="BU191" s="143">
        <f t="shared" si="71"/>
        <v>-35642382.98</v>
      </c>
      <c r="BV191" s="143">
        <f t="shared" si="72"/>
        <v>0</v>
      </c>
      <c r="BW191" s="143">
        <f t="shared" si="73"/>
        <v>3.141592654</v>
      </c>
      <c r="BX191" s="124">
        <f t="shared" si="74"/>
        <v>35642382.98</v>
      </c>
      <c r="BY191" s="144">
        <f t="shared" ref="BY191:BZ191" si="3223">AY191+BK191+BU191</f>
        <v>-33967320.51</v>
      </c>
      <c r="BZ191" s="144">
        <f t="shared" si="3223"/>
        <v>0</v>
      </c>
      <c r="CA191" s="144">
        <f t="shared" si="76"/>
        <v>-3.141592654</v>
      </c>
      <c r="CB191" s="145">
        <f t="shared" si="77"/>
        <v>33967320.51</v>
      </c>
      <c r="CC191" s="140">
        <f t="shared" ref="CC191:CD191" si="3224">CC$2*AD191</f>
        <v>-6.283185307</v>
      </c>
      <c r="CD191" s="140">
        <f t="shared" si="3224"/>
        <v>-6.283185307</v>
      </c>
      <c r="CE191" s="141">
        <f t="shared" si="79"/>
        <v>-12.56637061</v>
      </c>
      <c r="CF191" s="141">
        <f t="shared" si="80"/>
        <v>0</v>
      </c>
      <c r="CG191" s="122">
        <f t="shared" si="81"/>
        <v>0</v>
      </c>
      <c r="CH191" s="142">
        <f t="shared" ref="CH191:CI191" si="3225">POWER(AH191,CH$2)</f>
        <v>76.0773615</v>
      </c>
      <c r="CI191" s="142">
        <f t="shared" si="3225"/>
        <v>454603854.8</v>
      </c>
      <c r="CJ191" s="130">
        <f t="shared" si="83"/>
        <v>34585061802</v>
      </c>
      <c r="CK191" s="143">
        <f t="shared" si="84"/>
        <v>-34585061802</v>
      </c>
      <c r="CL191" s="143">
        <f t="shared" si="85"/>
        <v>0</v>
      </c>
      <c r="CM191" s="143">
        <f t="shared" si="86"/>
        <v>3.141592654</v>
      </c>
      <c r="CN191" s="124">
        <f t="shared" si="87"/>
        <v>34585061802</v>
      </c>
      <c r="CO191" s="140">
        <f t="shared" si="88"/>
        <v>-9.424777961</v>
      </c>
      <c r="CP191" s="141">
        <f t="shared" si="89"/>
        <v>-9.424777961</v>
      </c>
      <c r="CQ191" s="141">
        <f t="shared" si="90"/>
        <v>-3.141592654</v>
      </c>
      <c r="CR191" s="122">
        <f t="shared" si="91"/>
        <v>3.141592654</v>
      </c>
      <c r="CS191" s="142">
        <f t="shared" si="92"/>
        <v>9692809359764</v>
      </c>
      <c r="CT191" s="130">
        <f t="shared" si="93"/>
        <v>9692809359764</v>
      </c>
      <c r="CU191" s="143">
        <f t="shared" si="94"/>
        <v>-38771237439055</v>
      </c>
      <c r="CV191" s="143">
        <f t="shared" si="95"/>
        <v>0.004748107183</v>
      </c>
      <c r="CW191" s="143">
        <f t="shared" si="96"/>
        <v>3.141592654</v>
      </c>
      <c r="CX191" s="124">
        <f t="shared" si="97"/>
        <v>38771237439055</v>
      </c>
      <c r="CY191" s="140">
        <f t="shared" si="98"/>
        <v>-9.424777961</v>
      </c>
      <c r="CZ191" s="140">
        <f t="shared" si="99"/>
        <v>0</v>
      </c>
      <c r="DA191" s="141">
        <f t="shared" si="100"/>
        <v>-9.424777961</v>
      </c>
      <c r="DB191" s="141">
        <f t="shared" si="101"/>
        <v>-3.141592654</v>
      </c>
      <c r="DC191" s="122">
        <f t="shared" si="102"/>
        <v>3.141592654</v>
      </c>
      <c r="DD191" s="142">
        <f t="shared" si="103"/>
        <v>663.5645297</v>
      </c>
      <c r="DE191" s="142">
        <f t="shared" si="104"/>
        <v>1320088.259</v>
      </c>
      <c r="DF191" s="130">
        <f t="shared" si="105"/>
        <v>875963744.4</v>
      </c>
      <c r="DG191" s="143">
        <f t="shared" si="106"/>
        <v>-3503854977</v>
      </c>
      <c r="DH191" s="143">
        <f t="shared" si="107"/>
        <v>0.0000004290984783</v>
      </c>
      <c r="DI191" s="143">
        <f t="shared" si="108"/>
        <v>3.141592654</v>
      </c>
      <c r="DJ191" s="124">
        <f t="shared" si="109"/>
        <v>3503854977</v>
      </c>
      <c r="DK191" s="140">
        <f t="shared" ref="DK191:DM191" si="3226">DK$2*AD191</f>
        <v>-3.141592654</v>
      </c>
      <c r="DL191" s="140">
        <f t="shared" si="3226"/>
        <v>-3.141592654</v>
      </c>
      <c r="DM191" s="140">
        <f t="shared" si="3226"/>
        <v>0</v>
      </c>
      <c r="DN191" s="141">
        <f t="shared" si="111"/>
        <v>-6.283185307</v>
      </c>
      <c r="DO191" s="141">
        <f t="shared" si="112"/>
        <v>0</v>
      </c>
      <c r="DP191" s="122">
        <f t="shared" si="113"/>
        <v>0</v>
      </c>
      <c r="DQ191" s="142">
        <f t="shared" ref="DQ191:DS191" si="3227">POWER(AH191,DQ$2)</f>
        <v>8.722233745</v>
      </c>
      <c r="DR191" s="142">
        <f t="shared" si="3227"/>
        <v>21321.4412</v>
      </c>
      <c r="DS191" s="142">
        <f t="shared" si="3227"/>
        <v>1320088.259</v>
      </c>
      <c r="DT191" s="130">
        <f t="shared" si="115"/>
        <v>245497597457</v>
      </c>
      <c r="DU191" s="143">
        <f t="shared" si="116"/>
        <v>-4418956754225</v>
      </c>
      <c r="DV191" s="143">
        <f t="shared" si="117"/>
        <v>0</v>
      </c>
      <c r="DW191" s="143">
        <f t="shared" si="118"/>
        <v>3.141592654</v>
      </c>
      <c r="DX191" s="124">
        <f t="shared" si="119"/>
        <v>4418956754225</v>
      </c>
      <c r="DY191" s="140">
        <f t="shared" si="120"/>
        <v>0</v>
      </c>
      <c r="DZ191" s="141">
        <f t="shared" si="121"/>
        <v>0</v>
      </c>
      <c r="EA191" s="141">
        <f t="shared" si="122"/>
        <v>0</v>
      </c>
      <c r="EB191" s="122">
        <f t="shared" si="123"/>
        <v>0</v>
      </c>
      <c r="EC191" s="142">
        <f t="shared" si="124"/>
        <v>1742633010253</v>
      </c>
      <c r="ED191" s="130">
        <f t="shared" si="125"/>
        <v>1742633010253</v>
      </c>
      <c r="EE191" s="143">
        <f t="shared" si="126"/>
        <v>47051091276823</v>
      </c>
      <c r="EF191" s="143">
        <f t="shared" si="127"/>
        <v>0</v>
      </c>
      <c r="EG191" s="143">
        <f t="shared" si="128"/>
        <v>0</v>
      </c>
      <c r="EH191" s="124">
        <f t="shared" si="129"/>
        <v>47051091276823</v>
      </c>
      <c r="EI191" s="144">
        <f t="shared" ref="EI191:EJ191" si="3228">CK191+CU191+DG191+DU191+EE191</f>
        <v>3822808166764</v>
      </c>
      <c r="EJ191" s="144">
        <f t="shared" si="3228"/>
        <v>0.004748536281</v>
      </c>
      <c r="EK191" s="144">
        <f t="shared" si="131"/>
        <v>0</v>
      </c>
      <c r="EL191" s="145">
        <f t="shared" si="132"/>
        <v>3822808166764</v>
      </c>
      <c r="EM191" s="140">
        <f t="shared" si="133"/>
        <v>0</v>
      </c>
      <c r="EN191" s="141">
        <f t="shared" si="134"/>
        <v>0</v>
      </c>
      <c r="EO191" s="141">
        <f t="shared" si="135"/>
        <v>0</v>
      </c>
      <c r="EP191" s="122">
        <f t="shared" si="136"/>
        <v>0</v>
      </c>
      <c r="EQ191" s="142">
        <f t="shared" si="137"/>
        <v>1955200.288</v>
      </c>
      <c r="ER191" s="130">
        <f t="shared" si="138"/>
        <v>1955200.288</v>
      </c>
      <c r="ES191" s="143">
        <f t="shared" si="139"/>
        <v>10159518.71</v>
      </c>
      <c r="ET191" s="143">
        <f t="shared" si="140"/>
        <v>0.000000006309869749</v>
      </c>
      <c r="EU191" s="143">
        <f t="shared" si="141"/>
        <v>0</v>
      </c>
      <c r="EV191" s="124">
        <f t="shared" si="142"/>
        <v>10159518.71</v>
      </c>
      <c r="EW191" s="144">
        <f t="shared" ref="EW191:EX191" si="3229">BY191+ES191</f>
        <v>-23807801.79</v>
      </c>
      <c r="EX191" s="144">
        <f t="shared" si="3229"/>
        <v>0.000000006309707223</v>
      </c>
      <c r="EY191" s="144">
        <f t="shared" si="144"/>
        <v>3.141592654</v>
      </c>
      <c r="EZ191" s="145">
        <f t="shared" si="145"/>
        <v>23807801.79</v>
      </c>
      <c r="FA191" s="140">
        <f t="shared" si="146"/>
        <v>1.047197551</v>
      </c>
      <c r="FB191" s="141">
        <f t="shared" si="147"/>
        <v>1.047197551</v>
      </c>
      <c r="FC191" s="141">
        <f t="shared" si="148"/>
        <v>1.047197551</v>
      </c>
      <c r="FD191" s="122">
        <f t="shared" si="149"/>
        <v>1.047197551</v>
      </c>
      <c r="FE191" s="142">
        <f t="shared" si="150"/>
        <v>287.6778556</v>
      </c>
      <c r="FF191" s="130">
        <f t="shared" si="151"/>
        <v>287.6778556</v>
      </c>
      <c r="FG191" s="143">
        <f t="shared" si="152"/>
        <v>38.05501088</v>
      </c>
      <c r="FH191" s="143">
        <f t="shared" si="153"/>
        <v>65.91321233</v>
      </c>
      <c r="FI191" s="143">
        <f t="shared" si="154"/>
        <v>1.047197551</v>
      </c>
      <c r="FJ191" s="124">
        <f t="shared" si="155"/>
        <v>76.11002176</v>
      </c>
      <c r="FK191" s="140">
        <f t="shared" si="156"/>
        <v>-6.283185307</v>
      </c>
      <c r="FL191" s="141">
        <f t="shared" si="157"/>
        <v>-6.283185307</v>
      </c>
      <c r="FM191" s="141">
        <f t="shared" si="158"/>
        <v>0</v>
      </c>
      <c r="FN191" s="122">
        <f t="shared" si="159"/>
        <v>0</v>
      </c>
      <c r="FO191" s="142">
        <f t="shared" si="160"/>
        <v>76.0773615</v>
      </c>
      <c r="FP191" s="130">
        <f t="shared" si="161"/>
        <v>76.0773615</v>
      </c>
      <c r="FQ191" s="143">
        <f t="shared" si="162"/>
        <v>-76.0773615</v>
      </c>
      <c r="FR191" s="143">
        <f t="shared" si="163"/>
        <v>0</v>
      </c>
      <c r="FS191" s="143">
        <f t="shared" si="164"/>
        <v>3.141592654</v>
      </c>
      <c r="FT191" s="124">
        <f t="shared" si="165"/>
        <v>76.0773615</v>
      </c>
      <c r="FU191" s="144">
        <f t="shared" si="166"/>
        <v>-64040.40096</v>
      </c>
      <c r="FV191" s="144">
        <f t="shared" si="167"/>
        <v>0</v>
      </c>
      <c r="FW191" s="144">
        <f t="shared" si="168"/>
        <v>-3.141592654</v>
      </c>
      <c r="FX191" s="145">
        <f t="shared" si="169"/>
        <v>64040.40096</v>
      </c>
      <c r="FY191" s="140">
        <f t="shared" si="170"/>
        <v>-3.141592654</v>
      </c>
      <c r="FZ191" s="140">
        <f t="shared" si="171"/>
        <v>-1.047197551</v>
      </c>
      <c r="GA191" s="141">
        <f t="shared" si="172"/>
        <v>-4.188790205</v>
      </c>
      <c r="GB191" s="141">
        <f t="shared" si="173"/>
        <v>-4.188790205</v>
      </c>
      <c r="GC191" s="122">
        <f t="shared" si="174"/>
        <v>2.094395102</v>
      </c>
      <c r="GD191" s="142">
        <f t="shared" si="175"/>
        <v>64040.40096</v>
      </c>
      <c r="GE191" s="142">
        <f t="shared" si="176"/>
        <v>0.01313887418</v>
      </c>
      <c r="GF191" s="130">
        <f t="shared" si="177"/>
        <v>841.4187708</v>
      </c>
      <c r="GG191" s="143">
        <f t="shared" si="178"/>
        <v>-46.74548727</v>
      </c>
      <c r="GH191" s="143">
        <f t="shared" si="179"/>
        <v>80.96555897</v>
      </c>
      <c r="GI191" s="143">
        <f t="shared" si="180"/>
        <v>2.094395102</v>
      </c>
      <c r="GJ191" s="124">
        <f t="shared" si="181"/>
        <v>93.49097454</v>
      </c>
      <c r="GK191" s="146">
        <f t="shared" si="182"/>
        <v>-0.5</v>
      </c>
      <c r="GL191" s="127">
        <f t="shared" si="183"/>
        <v>-0.8660254038</v>
      </c>
      <c r="GM191" s="146">
        <f t="shared" si="184"/>
        <v>-2.094395102</v>
      </c>
      <c r="GN191" s="127">
        <f t="shared" si="185"/>
        <v>1</v>
      </c>
      <c r="GO191" s="147">
        <f t="shared" si="186"/>
        <v>-0.5</v>
      </c>
      <c r="GP191" s="128">
        <f t="shared" si="187"/>
        <v>0.8660254038</v>
      </c>
      <c r="GQ191" s="147">
        <f t="shared" si="188"/>
        <v>2.094395102</v>
      </c>
      <c r="GR191" s="128">
        <f t="shared" si="189"/>
        <v>1</v>
      </c>
      <c r="GS191" s="140">
        <f t="shared" si="190"/>
        <v>-2.094395102</v>
      </c>
      <c r="GT191" s="140">
        <f t="shared" si="191"/>
        <v>1.047197551</v>
      </c>
      <c r="GU191" s="141">
        <f t="shared" si="192"/>
        <v>-1.047197551</v>
      </c>
      <c r="GV191" s="141">
        <f t="shared" si="193"/>
        <v>-1.047197551</v>
      </c>
      <c r="GW191" s="122">
        <f t="shared" si="194"/>
        <v>-1.047197551</v>
      </c>
      <c r="GX191" s="142">
        <f t="shared" si="195"/>
        <v>1</v>
      </c>
      <c r="GY191" s="142">
        <f t="shared" si="196"/>
        <v>76.11002176</v>
      </c>
      <c r="GZ191" s="130">
        <f t="shared" si="197"/>
        <v>76.11002176</v>
      </c>
      <c r="HA191" s="143">
        <f t="shared" si="198"/>
        <v>38.05501088</v>
      </c>
      <c r="HB191" s="143">
        <f t="shared" si="199"/>
        <v>-65.91321233</v>
      </c>
      <c r="HC191" s="143">
        <f t="shared" si="200"/>
        <v>-1.047197551</v>
      </c>
      <c r="HD191" s="124">
        <f t="shared" si="201"/>
        <v>76.11002176</v>
      </c>
      <c r="HE191" s="140">
        <f t="shared" si="202"/>
        <v>2.094395102</v>
      </c>
      <c r="HF191" s="140">
        <f t="shared" si="203"/>
        <v>2.094395102</v>
      </c>
      <c r="HG191" s="141">
        <f t="shared" si="204"/>
        <v>4.188790205</v>
      </c>
      <c r="HH191" s="141">
        <f t="shared" si="205"/>
        <v>4.188790205</v>
      </c>
      <c r="HI191" s="122">
        <f t="shared" si="206"/>
        <v>-2.094395102</v>
      </c>
      <c r="HJ191" s="142">
        <f t="shared" si="207"/>
        <v>1</v>
      </c>
      <c r="HK191" s="142">
        <f t="shared" si="208"/>
        <v>93.49097454</v>
      </c>
      <c r="HL191" s="130">
        <f t="shared" si="209"/>
        <v>93.49097454</v>
      </c>
      <c r="HM191" s="143">
        <f t="shared" si="210"/>
        <v>-46.74548727</v>
      </c>
      <c r="HN191" s="143">
        <f t="shared" si="211"/>
        <v>-80.96555897</v>
      </c>
      <c r="HO191" s="143">
        <f t="shared" si="212"/>
        <v>-2.094395102</v>
      </c>
      <c r="HP191" s="124">
        <f t="shared" si="213"/>
        <v>93.49097454</v>
      </c>
      <c r="HQ191" s="140">
        <f t="shared" si="214"/>
        <v>2.094395102</v>
      </c>
      <c r="HR191" s="140">
        <f t="shared" si="215"/>
        <v>1.047197551</v>
      </c>
      <c r="HS191" s="141">
        <f t="shared" si="216"/>
        <v>3.141592654</v>
      </c>
      <c r="HT191" s="141">
        <f t="shared" si="217"/>
        <v>3.141592654</v>
      </c>
      <c r="HU191" s="122">
        <f t="shared" si="218"/>
        <v>3.141592654</v>
      </c>
      <c r="HV191" s="142">
        <f t="shared" si="219"/>
        <v>1</v>
      </c>
      <c r="HW191" s="142">
        <f t="shared" si="220"/>
        <v>76.11002176</v>
      </c>
      <c r="HX191" s="130">
        <f t="shared" si="221"/>
        <v>76.11002176</v>
      </c>
      <c r="HY191" s="143">
        <f t="shared" si="222"/>
        <v>-76.11002176</v>
      </c>
      <c r="HZ191" s="143">
        <f t="shared" si="223"/>
        <v>0</v>
      </c>
      <c r="IA191" s="143">
        <f t="shared" si="224"/>
        <v>3.141592654</v>
      </c>
      <c r="IB191" s="124">
        <f t="shared" si="225"/>
        <v>76.11002176</v>
      </c>
      <c r="IC191" s="140">
        <f t="shared" si="226"/>
        <v>-2.094395102</v>
      </c>
      <c r="ID191" s="140">
        <f t="shared" si="227"/>
        <v>2.094395102</v>
      </c>
      <c r="IE191" s="141">
        <f t="shared" si="228"/>
        <v>0</v>
      </c>
      <c r="IF191" s="141">
        <f t="shared" si="229"/>
        <v>0</v>
      </c>
      <c r="IG191" s="122">
        <f t="shared" si="230"/>
        <v>0</v>
      </c>
      <c r="IH191" s="142">
        <f t="shared" si="231"/>
        <v>1</v>
      </c>
      <c r="II191" s="142">
        <f t="shared" si="232"/>
        <v>93.49097454</v>
      </c>
      <c r="IJ191" s="130">
        <f t="shared" si="233"/>
        <v>93.49097454</v>
      </c>
      <c r="IK191" s="143">
        <f t="shared" si="234"/>
        <v>93.49097454</v>
      </c>
      <c r="IL191" s="143">
        <f t="shared" si="235"/>
        <v>0</v>
      </c>
      <c r="IM191" s="143">
        <f t="shared" si="236"/>
        <v>0</v>
      </c>
      <c r="IN191" s="124">
        <f t="shared" si="237"/>
        <v>93.49097454</v>
      </c>
    </row>
    <row r="192" ht="12.75" customHeight="1">
      <c r="A192" s="129">
        <f>'Cortez Cubic'!AP192</f>
        <v>-0.2187762226</v>
      </c>
      <c r="B192" s="129">
        <f>'Cortez Cubic'!AQ192</f>
        <v>11.79084322</v>
      </c>
      <c r="C192" s="129">
        <f>'Cortez Cubic'!AR192</f>
        <v>27303.83993</v>
      </c>
      <c r="D192" s="129">
        <f>'Cortez Cubic'!AS192</f>
        <v>-4192075.931</v>
      </c>
      <c r="E192" s="129">
        <f t="shared" ref="E192:H192" si="3230">0</f>
        <v>0</v>
      </c>
      <c r="F192" s="129">
        <f t="shared" si="3230"/>
        <v>0</v>
      </c>
      <c r="G192" s="129">
        <f t="shared" si="3230"/>
        <v>0</v>
      </c>
      <c r="H192" s="129">
        <f t="shared" si="3230"/>
        <v>0</v>
      </c>
      <c r="I192" s="110">
        <f>'Cortez Cubic'!I192</f>
        <v>192</v>
      </c>
      <c r="J192" s="130">
        <f t="shared" si="28"/>
        <v>201.7797116</v>
      </c>
      <c r="K192" s="131">
        <f t="shared" si="29"/>
        <v>0</v>
      </c>
      <c r="L192" s="131">
        <f t="shared" si="30"/>
        <v>1</v>
      </c>
      <c r="M192" s="132">
        <f t="shared" si="31"/>
        <v>-9.779711608</v>
      </c>
      <c r="N192" s="133">
        <f t="shared" si="32"/>
        <v>41.18442494</v>
      </c>
      <c r="O192" s="134">
        <f t="shared" si="33"/>
        <v>242.9641366</v>
      </c>
      <c r="P192" s="134">
        <f t="shared" si="34"/>
        <v>0</v>
      </c>
      <c r="Q192" s="135">
        <f t="shared" si="35"/>
        <v>201.7797116</v>
      </c>
      <c r="R192" s="135">
        <f t="shared" si="36"/>
        <v>0</v>
      </c>
      <c r="S192" s="136">
        <f t="shared" si="37"/>
        <v>-390.8493112</v>
      </c>
      <c r="T192" s="136">
        <f t="shared" si="38"/>
        <v>0</v>
      </c>
      <c r="U192" s="137">
        <f t="shared" ref="U192:X192" si="3231">ATAN2(A192,E192)</f>
        <v>3.141592654</v>
      </c>
      <c r="V192" s="137">
        <f t="shared" si="3231"/>
        <v>0</v>
      </c>
      <c r="W192" s="137">
        <f t="shared" si="3231"/>
        <v>0</v>
      </c>
      <c r="X192" s="137">
        <f t="shared" si="3231"/>
        <v>3.141592654</v>
      </c>
      <c r="Y192" s="137">
        <f t="shared" ref="Y192:AB192" si="3232">SQRT(POWER(A192,2)+POWER(E192,2))</f>
        <v>0.2187762226</v>
      </c>
      <c r="Z192" s="137">
        <f t="shared" si="3232"/>
        <v>11.79084322</v>
      </c>
      <c r="AA192" s="137">
        <f t="shared" si="3232"/>
        <v>27303.83993</v>
      </c>
      <c r="AB192" s="137">
        <f t="shared" si="3232"/>
        <v>4192075.931</v>
      </c>
      <c r="AC192" s="138">
        <f t="shared" ref="AC192:AF192" si="3233">U192-$U192</f>
        <v>0</v>
      </c>
      <c r="AD192" s="138">
        <f t="shared" si="3233"/>
        <v>-3.141592654</v>
      </c>
      <c r="AE192" s="138">
        <f t="shared" si="3233"/>
        <v>-3.141592654</v>
      </c>
      <c r="AF192" s="138">
        <f t="shared" si="3233"/>
        <v>0</v>
      </c>
      <c r="AG192" s="138">
        <f t="shared" ref="AG192:AJ192" si="3234">Y192/$Y192</f>
        <v>1</v>
      </c>
      <c r="AH192" s="138">
        <f t="shared" si="3234"/>
        <v>53.89453697</v>
      </c>
      <c r="AI192" s="138">
        <f t="shared" si="3234"/>
        <v>124802.5933</v>
      </c>
      <c r="AJ192" s="138">
        <f t="shared" si="3234"/>
        <v>19161478.71</v>
      </c>
      <c r="AK192" s="139">
        <f t="shared" ref="AK192:AN192" si="3235">AG192*COS(AC192)</f>
        <v>1</v>
      </c>
      <c r="AL192" s="139">
        <f t="shared" si="3235"/>
        <v>-53.89453697</v>
      </c>
      <c r="AM192" s="139">
        <f t="shared" si="3235"/>
        <v>-124802.5933</v>
      </c>
      <c r="AN192" s="139">
        <f t="shared" si="3235"/>
        <v>19161478.71</v>
      </c>
      <c r="AO192" s="129">
        <f t="shared" ref="AO192:AR192" si="3236">AG192*SIN(AC192)</f>
        <v>0</v>
      </c>
      <c r="AP192" s="129">
        <f t="shared" si="3236"/>
        <v>0</v>
      </c>
      <c r="AQ192" s="129">
        <f t="shared" si="3236"/>
        <v>0</v>
      </c>
      <c r="AR192" s="129">
        <f t="shared" si="3236"/>
        <v>0</v>
      </c>
      <c r="AS192" s="140">
        <f t="shared" si="45"/>
        <v>-9.424777961</v>
      </c>
      <c r="AT192" s="141">
        <f t="shared" si="46"/>
        <v>-9.424777961</v>
      </c>
      <c r="AU192" s="141">
        <f t="shared" si="47"/>
        <v>-3.141592654</v>
      </c>
      <c r="AV192" s="122">
        <f t="shared" si="48"/>
        <v>3.141592654</v>
      </c>
      <c r="AW192" s="142">
        <f t="shared" si="49"/>
        <v>156543.2101</v>
      </c>
      <c r="AX192" s="130">
        <f t="shared" si="50"/>
        <v>156543.2101</v>
      </c>
      <c r="AY192" s="143">
        <f t="shared" si="51"/>
        <v>313086.4201</v>
      </c>
      <c r="AZ192" s="143">
        <f t="shared" si="52"/>
        <v>0</v>
      </c>
      <c r="BA192" s="143">
        <f t="shared" si="53"/>
        <v>0</v>
      </c>
      <c r="BB192" s="124">
        <f t="shared" si="54"/>
        <v>313086.4201</v>
      </c>
      <c r="BC192" s="140">
        <f t="shared" ref="BC192:BD192" si="3237">BC$2*AD192</f>
        <v>-3.141592654</v>
      </c>
      <c r="BD192" s="140">
        <f t="shared" si="3237"/>
        <v>-3.141592654</v>
      </c>
      <c r="BE192" s="141">
        <f t="shared" si="56"/>
        <v>-6.283185307</v>
      </c>
      <c r="BF192" s="141">
        <f t="shared" si="57"/>
        <v>0</v>
      </c>
      <c r="BG192" s="122">
        <f t="shared" si="58"/>
        <v>0</v>
      </c>
      <c r="BH192" s="142">
        <f t="shared" ref="BH192:BI192" si="3238">POWER(AH192,BH$2)</f>
        <v>53.89453697</v>
      </c>
      <c r="BI192" s="142">
        <f t="shared" si="3238"/>
        <v>124802.5933</v>
      </c>
      <c r="BJ192" s="130">
        <f t="shared" si="60"/>
        <v>6726177.979</v>
      </c>
      <c r="BK192" s="143">
        <f t="shared" si="61"/>
        <v>60535601.81</v>
      </c>
      <c r="BL192" s="143">
        <f t="shared" si="62"/>
        <v>0</v>
      </c>
      <c r="BM192" s="143">
        <f t="shared" si="63"/>
        <v>0</v>
      </c>
      <c r="BN192" s="124">
        <f t="shared" si="64"/>
        <v>60535601.81</v>
      </c>
      <c r="BO192" s="140">
        <f t="shared" si="65"/>
        <v>0</v>
      </c>
      <c r="BP192" s="141">
        <f t="shared" si="66"/>
        <v>0</v>
      </c>
      <c r="BQ192" s="141">
        <f t="shared" si="67"/>
        <v>0</v>
      </c>
      <c r="BR192" s="122">
        <f t="shared" si="68"/>
        <v>0</v>
      </c>
      <c r="BS192" s="142">
        <f t="shared" si="69"/>
        <v>19161478.71</v>
      </c>
      <c r="BT192" s="130">
        <f t="shared" si="70"/>
        <v>19161478.71</v>
      </c>
      <c r="BU192" s="143">
        <f t="shared" si="71"/>
        <v>-517359925.1</v>
      </c>
      <c r="BV192" s="143">
        <f t="shared" si="72"/>
        <v>0</v>
      </c>
      <c r="BW192" s="143">
        <f t="shared" si="73"/>
        <v>3.141592654</v>
      </c>
      <c r="BX192" s="124">
        <f t="shared" si="74"/>
        <v>517359925.1</v>
      </c>
      <c r="BY192" s="144">
        <f t="shared" ref="BY192:BZ192" si="3239">AY192+BK192+BU192</f>
        <v>-456511236.9</v>
      </c>
      <c r="BZ192" s="144">
        <f t="shared" si="3239"/>
        <v>0</v>
      </c>
      <c r="CA192" s="144">
        <f t="shared" si="76"/>
        <v>-3.141592654</v>
      </c>
      <c r="CB192" s="145">
        <f t="shared" si="77"/>
        <v>456511236.9</v>
      </c>
      <c r="CC192" s="140">
        <f t="shared" ref="CC192:CD192" si="3240">CC$2*AD192</f>
        <v>-6.283185307</v>
      </c>
      <c r="CD192" s="140">
        <f t="shared" si="3240"/>
        <v>-6.283185307</v>
      </c>
      <c r="CE192" s="141">
        <f t="shared" si="79"/>
        <v>-12.56637061</v>
      </c>
      <c r="CF192" s="141">
        <f t="shared" si="80"/>
        <v>0</v>
      </c>
      <c r="CG192" s="122">
        <f t="shared" si="81"/>
        <v>0</v>
      </c>
      <c r="CH192" s="142">
        <f t="shared" ref="CH192:CI192" si="3241">POWER(AH192,CH$2)</f>
        <v>2904.621115</v>
      </c>
      <c r="CI192" s="142">
        <f t="shared" si="3241"/>
        <v>15575687296</v>
      </c>
      <c r="CJ192" s="130">
        <f t="shared" si="83"/>
        <v>45241470199187</v>
      </c>
      <c r="CK192" s="143">
        <f t="shared" si="84"/>
        <v>-45241470199187</v>
      </c>
      <c r="CL192" s="143">
        <f t="shared" si="85"/>
        <v>0</v>
      </c>
      <c r="CM192" s="143">
        <f t="shared" si="86"/>
        <v>3.141592654</v>
      </c>
      <c r="CN192" s="124">
        <f t="shared" si="87"/>
        <v>45241470199187</v>
      </c>
      <c r="CO192" s="140">
        <f t="shared" si="88"/>
        <v>-9.424777961</v>
      </c>
      <c r="CP192" s="141">
        <f t="shared" si="89"/>
        <v>-9.424777961</v>
      </c>
      <c r="CQ192" s="141">
        <f t="shared" si="90"/>
        <v>-3.141592654</v>
      </c>
      <c r="CR192" s="122">
        <f t="shared" si="91"/>
        <v>3.141592654</v>
      </c>
      <c r="CS192" s="142">
        <f t="shared" si="92"/>
        <v>1.94389E+15</v>
      </c>
      <c r="CT192" s="130">
        <f t="shared" si="93"/>
        <v>1.94389E+15</v>
      </c>
      <c r="CU192" s="143">
        <f t="shared" si="94"/>
        <v>-7.77554E+15</v>
      </c>
      <c r="CV192" s="143">
        <f t="shared" si="95"/>
        <v>0.9522295889</v>
      </c>
      <c r="CW192" s="143">
        <f t="shared" si="96"/>
        <v>3.141592654</v>
      </c>
      <c r="CX192" s="124">
        <f t="shared" si="97"/>
        <v>7.77554E+15</v>
      </c>
      <c r="CY192" s="140">
        <f t="shared" si="98"/>
        <v>-9.424777961</v>
      </c>
      <c r="CZ192" s="140">
        <f t="shared" si="99"/>
        <v>0</v>
      </c>
      <c r="DA192" s="141">
        <f t="shared" si="100"/>
        <v>-9.424777961</v>
      </c>
      <c r="DB192" s="141">
        <f t="shared" si="101"/>
        <v>-3.141592654</v>
      </c>
      <c r="DC192" s="122">
        <f t="shared" si="102"/>
        <v>3.141592654</v>
      </c>
      <c r="DD192" s="142">
        <f t="shared" si="103"/>
        <v>156543.2101</v>
      </c>
      <c r="DE192" s="142">
        <f t="shared" si="104"/>
        <v>19161478.71</v>
      </c>
      <c r="DF192" s="130">
        <f t="shared" si="105"/>
        <v>2999599386271</v>
      </c>
      <c r="DG192" s="143">
        <f t="shared" si="106"/>
        <v>-11998397545083</v>
      </c>
      <c r="DH192" s="143">
        <f t="shared" si="107"/>
        <v>0.001469379915</v>
      </c>
      <c r="DI192" s="143">
        <f t="shared" si="108"/>
        <v>3.141592654</v>
      </c>
      <c r="DJ192" s="124">
        <f t="shared" si="109"/>
        <v>11998397545083</v>
      </c>
      <c r="DK192" s="140">
        <f t="shared" ref="DK192:DM192" si="3242">DK$2*AD192</f>
        <v>-3.141592654</v>
      </c>
      <c r="DL192" s="140">
        <f t="shared" si="3242"/>
        <v>-3.141592654</v>
      </c>
      <c r="DM192" s="140">
        <f t="shared" si="3242"/>
        <v>0</v>
      </c>
      <c r="DN192" s="141">
        <f t="shared" si="111"/>
        <v>-6.283185307</v>
      </c>
      <c r="DO192" s="141">
        <f t="shared" si="112"/>
        <v>0</v>
      </c>
      <c r="DP192" s="122">
        <f t="shared" si="113"/>
        <v>0</v>
      </c>
      <c r="DQ192" s="142">
        <f t="shared" ref="DQ192:DS192" si="3243">POWER(AH192,DQ$2)</f>
        <v>53.89453697</v>
      </c>
      <c r="DR192" s="142">
        <f t="shared" si="3243"/>
        <v>124802.5933</v>
      </c>
      <c r="DS192" s="142">
        <f t="shared" si="3243"/>
        <v>19161478.71</v>
      </c>
      <c r="DT192" s="130">
        <f t="shared" si="115"/>
        <v>128883516115767</v>
      </c>
      <c r="DU192" s="143">
        <f t="shared" si="116"/>
        <v>-2.3199E+15</v>
      </c>
      <c r="DV192" s="143">
        <f t="shared" si="117"/>
        <v>0</v>
      </c>
      <c r="DW192" s="143">
        <f t="shared" si="118"/>
        <v>3.141592654</v>
      </c>
      <c r="DX192" s="124">
        <f t="shared" si="119"/>
        <v>2.3199E+15</v>
      </c>
      <c r="DY192" s="140">
        <f t="shared" si="120"/>
        <v>0</v>
      </c>
      <c r="DZ192" s="141">
        <f t="shared" si="121"/>
        <v>0</v>
      </c>
      <c r="EA192" s="141">
        <f t="shared" si="122"/>
        <v>0</v>
      </c>
      <c r="EB192" s="122">
        <f t="shared" si="123"/>
        <v>0</v>
      </c>
      <c r="EC192" s="142">
        <f t="shared" si="124"/>
        <v>367162266240006</v>
      </c>
      <c r="ED192" s="130">
        <f t="shared" si="125"/>
        <v>367162266240006</v>
      </c>
      <c r="EE192" s="143">
        <f t="shared" si="126"/>
        <v>9.91338E+15</v>
      </c>
      <c r="EF192" s="143">
        <f t="shared" si="127"/>
        <v>0</v>
      </c>
      <c r="EG192" s="143">
        <f t="shared" si="128"/>
        <v>0</v>
      </c>
      <c r="EH192" s="124">
        <f t="shared" si="129"/>
        <v>9.91338E+15</v>
      </c>
      <c r="EI192" s="144">
        <f t="shared" ref="EI192:EJ192" si="3244">CK192+CU192+DG192+DU192+EE192</f>
        <v>-239306637353956</v>
      </c>
      <c r="EJ192" s="144">
        <f t="shared" si="3244"/>
        <v>0.9536989688</v>
      </c>
      <c r="EK192" s="144">
        <f t="shared" si="131"/>
        <v>3.141592654</v>
      </c>
      <c r="EL192" s="145">
        <f t="shared" si="132"/>
        <v>239306637353956</v>
      </c>
      <c r="EM192" s="140">
        <f t="shared" si="133"/>
        <v>1.570796327</v>
      </c>
      <c r="EN192" s="141">
        <f t="shared" si="134"/>
        <v>1.570796327</v>
      </c>
      <c r="EO192" s="141">
        <f t="shared" si="135"/>
        <v>1.570796327</v>
      </c>
      <c r="EP192" s="122">
        <f t="shared" si="136"/>
        <v>1.570796327</v>
      </c>
      <c r="EQ192" s="142">
        <f t="shared" si="137"/>
        <v>15469539.02</v>
      </c>
      <c r="ER192" s="130">
        <f t="shared" si="138"/>
        <v>15469539.02</v>
      </c>
      <c r="ES192" s="143">
        <f t="shared" si="139"/>
        <v>0.000000165557653</v>
      </c>
      <c r="ET192" s="143">
        <f t="shared" si="140"/>
        <v>80382082.63</v>
      </c>
      <c r="EU192" s="143">
        <f t="shared" si="141"/>
        <v>1.570796327</v>
      </c>
      <c r="EV192" s="124">
        <f t="shared" si="142"/>
        <v>80382082.63</v>
      </c>
      <c r="EW192" s="144">
        <f t="shared" ref="EW192:EX192" si="3245">BY192+ES192</f>
        <v>-456511236.9</v>
      </c>
      <c r="EX192" s="144">
        <f t="shared" si="3245"/>
        <v>80382082.63</v>
      </c>
      <c r="EY192" s="144">
        <f t="shared" si="144"/>
        <v>2.967300156</v>
      </c>
      <c r="EZ192" s="145">
        <f t="shared" si="145"/>
        <v>463534021</v>
      </c>
      <c r="FA192" s="140">
        <f t="shared" si="146"/>
        <v>0.9891000519</v>
      </c>
      <c r="FB192" s="141">
        <f t="shared" si="147"/>
        <v>0.9891000519</v>
      </c>
      <c r="FC192" s="141">
        <f t="shared" si="148"/>
        <v>0.9891000519</v>
      </c>
      <c r="FD192" s="122">
        <f t="shared" si="149"/>
        <v>0.9891000519</v>
      </c>
      <c r="FE192" s="142">
        <f t="shared" si="150"/>
        <v>773.9160822</v>
      </c>
      <c r="FF192" s="130">
        <f t="shared" si="151"/>
        <v>773.9160822</v>
      </c>
      <c r="FG192" s="143">
        <f t="shared" si="152"/>
        <v>112.4996454</v>
      </c>
      <c r="FH192" s="143">
        <f t="shared" si="153"/>
        <v>171.0772629</v>
      </c>
      <c r="FI192" s="143">
        <f t="shared" si="154"/>
        <v>0.9891000519</v>
      </c>
      <c r="FJ192" s="124">
        <f t="shared" si="155"/>
        <v>204.7525338</v>
      </c>
      <c r="FK192" s="140">
        <f t="shared" si="156"/>
        <v>-6.283185307</v>
      </c>
      <c r="FL192" s="141">
        <f t="shared" si="157"/>
        <v>-6.283185307</v>
      </c>
      <c r="FM192" s="141">
        <f t="shared" si="158"/>
        <v>0</v>
      </c>
      <c r="FN192" s="122">
        <f t="shared" si="159"/>
        <v>0</v>
      </c>
      <c r="FO192" s="142">
        <f t="shared" si="160"/>
        <v>2904.621115</v>
      </c>
      <c r="FP192" s="130">
        <f t="shared" si="161"/>
        <v>2904.621115</v>
      </c>
      <c r="FQ192" s="143">
        <f t="shared" si="162"/>
        <v>-2904.621115</v>
      </c>
      <c r="FR192" s="143">
        <f t="shared" si="163"/>
        <v>0</v>
      </c>
      <c r="FS192" s="143">
        <f t="shared" si="164"/>
        <v>3.141592654</v>
      </c>
      <c r="FT192" s="124">
        <f t="shared" si="165"/>
        <v>2904.621115</v>
      </c>
      <c r="FU192" s="144">
        <f t="shared" si="166"/>
        <v>-377312.401</v>
      </c>
      <c r="FV192" s="144">
        <f t="shared" si="167"/>
        <v>0</v>
      </c>
      <c r="FW192" s="144">
        <f t="shared" si="168"/>
        <v>-3.141592654</v>
      </c>
      <c r="FX192" s="145">
        <f t="shared" si="169"/>
        <v>377312.401</v>
      </c>
      <c r="FY192" s="140">
        <f t="shared" si="170"/>
        <v>-3.141592654</v>
      </c>
      <c r="FZ192" s="140">
        <f t="shared" si="171"/>
        <v>-0.9891000519</v>
      </c>
      <c r="GA192" s="141">
        <f t="shared" si="172"/>
        <v>-4.130692705</v>
      </c>
      <c r="GB192" s="141">
        <f t="shared" si="173"/>
        <v>-4.130692705</v>
      </c>
      <c r="GC192" s="122">
        <f t="shared" si="174"/>
        <v>2.152492602</v>
      </c>
      <c r="GD192" s="142">
        <f t="shared" si="175"/>
        <v>377312.401</v>
      </c>
      <c r="GE192" s="142">
        <f t="shared" si="176"/>
        <v>0.004883944444</v>
      </c>
      <c r="GF192" s="130">
        <f t="shared" si="177"/>
        <v>1842.772805</v>
      </c>
      <c r="GG192" s="143">
        <f t="shared" si="178"/>
        <v>-112.4996454</v>
      </c>
      <c r="GH192" s="143">
        <f t="shared" si="179"/>
        <v>171.0772629</v>
      </c>
      <c r="GI192" s="143">
        <f t="shared" si="180"/>
        <v>2.152492602</v>
      </c>
      <c r="GJ192" s="124">
        <f t="shared" si="181"/>
        <v>204.7525338</v>
      </c>
      <c r="GK192" s="146">
        <f t="shared" si="182"/>
        <v>-0.5</v>
      </c>
      <c r="GL192" s="127">
        <f t="shared" si="183"/>
        <v>-0.8660254038</v>
      </c>
      <c r="GM192" s="146">
        <f t="shared" si="184"/>
        <v>-2.094395102</v>
      </c>
      <c r="GN192" s="127">
        <f t="shared" si="185"/>
        <v>1</v>
      </c>
      <c r="GO192" s="147">
        <f t="shared" si="186"/>
        <v>-0.5</v>
      </c>
      <c r="GP192" s="128">
        <f t="shared" si="187"/>
        <v>0.8660254038</v>
      </c>
      <c r="GQ192" s="147">
        <f t="shared" si="188"/>
        <v>2.094395102</v>
      </c>
      <c r="GR192" s="128">
        <f t="shared" si="189"/>
        <v>1</v>
      </c>
      <c r="GS192" s="140">
        <f t="shared" si="190"/>
        <v>-2.094395102</v>
      </c>
      <c r="GT192" s="140">
        <f t="shared" si="191"/>
        <v>0.9891000519</v>
      </c>
      <c r="GU192" s="141">
        <f t="shared" si="192"/>
        <v>-1.105295051</v>
      </c>
      <c r="GV192" s="141">
        <f t="shared" si="193"/>
        <v>-1.105295051</v>
      </c>
      <c r="GW192" s="122">
        <f t="shared" si="194"/>
        <v>-1.105295051</v>
      </c>
      <c r="GX192" s="142">
        <f t="shared" si="195"/>
        <v>1</v>
      </c>
      <c r="GY192" s="142">
        <f t="shared" si="196"/>
        <v>204.7525338</v>
      </c>
      <c r="GZ192" s="130">
        <f t="shared" si="197"/>
        <v>204.7525338</v>
      </c>
      <c r="HA192" s="143">
        <f t="shared" si="198"/>
        <v>91.90743298</v>
      </c>
      <c r="HB192" s="143">
        <f t="shared" si="199"/>
        <v>-182.9661823</v>
      </c>
      <c r="HC192" s="143">
        <f t="shared" si="200"/>
        <v>-1.105295051</v>
      </c>
      <c r="HD192" s="124">
        <f t="shared" si="201"/>
        <v>204.7525338</v>
      </c>
      <c r="HE192" s="140">
        <f t="shared" si="202"/>
        <v>2.094395102</v>
      </c>
      <c r="HF192" s="140">
        <f t="shared" si="203"/>
        <v>2.152492602</v>
      </c>
      <c r="HG192" s="141">
        <f t="shared" si="204"/>
        <v>4.246887704</v>
      </c>
      <c r="HH192" s="141">
        <f t="shared" si="205"/>
        <v>4.246887704</v>
      </c>
      <c r="HI192" s="122">
        <f t="shared" si="206"/>
        <v>-2.036297603</v>
      </c>
      <c r="HJ192" s="142">
        <f t="shared" si="207"/>
        <v>1</v>
      </c>
      <c r="HK192" s="142">
        <f t="shared" si="208"/>
        <v>204.7525338</v>
      </c>
      <c r="HL192" s="130">
        <f t="shared" si="209"/>
        <v>204.7525338</v>
      </c>
      <c r="HM192" s="143">
        <f t="shared" si="210"/>
        <v>-91.90743298</v>
      </c>
      <c r="HN192" s="143">
        <f t="shared" si="211"/>
        <v>-182.9661823</v>
      </c>
      <c r="HO192" s="143">
        <f t="shared" si="212"/>
        <v>-2.036297603</v>
      </c>
      <c r="HP192" s="124">
        <f t="shared" si="213"/>
        <v>204.7525338</v>
      </c>
      <c r="HQ192" s="140">
        <f t="shared" si="214"/>
        <v>2.094395102</v>
      </c>
      <c r="HR192" s="140">
        <f t="shared" si="215"/>
        <v>0.9891000519</v>
      </c>
      <c r="HS192" s="141">
        <f t="shared" si="216"/>
        <v>3.083495154</v>
      </c>
      <c r="HT192" s="141">
        <f t="shared" si="217"/>
        <v>3.083495154</v>
      </c>
      <c r="HU192" s="122">
        <f t="shared" si="218"/>
        <v>3.083495154</v>
      </c>
      <c r="HV192" s="142">
        <f t="shared" si="219"/>
        <v>1</v>
      </c>
      <c r="HW192" s="142">
        <f t="shared" si="220"/>
        <v>204.7525338</v>
      </c>
      <c r="HX192" s="130">
        <f t="shared" si="221"/>
        <v>204.7525338</v>
      </c>
      <c r="HY192" s="143">
        <f t="shared" si="222"/>
        <v>-204.4070784</v>
      </c>
      <c r="HZ192" s="143">
        <f t="shared" si="223"/>
        <v>11.88891941</v>
      </c>
      <c r="IA192" s="143">
        <f t="shared" si="224"/>
        <v>3.083495154</v>
      </c>
      <c r="IB192" s="124">
        <f t="shared" si="225"/>
        <v>204.7525338</v>
      </c>
      <c r="IC192" s="140">
        <f t="shared" si="226"/>
        <v>-2.094395102</v>
      </c>
      <c r="ID192" s="140">
        <f t="shared" si="227"/>
        <v>2.152492602</v>
      </c>
      <c r="IE192" s="141">
        <f t="shared" si="228"/>
        <v>0.05809749933</v>
      </c>
      <c r="IF192" s="141">
        <f t="shared" si="229"/>
        <v>0.05809749933</v>
      </c>
      <c r="IG192" s="122">
        <f t="shared" si="230"/>
        <v>0.05809749933</v>
      </c>
      <c r="IH192" s="142">
        <f t="shared" si="231"/>
        <v>1</v>
      </c>
      <c r="II192" s="142">
        <f t="shared" si="232"/>
        <v>204.7525338</v>
      </c>
      <c r="IJ192" s="130">
        <f t="shared" si="233"/>
        <v>204.7525338</v>
      </c>
      <c r="IK192" s="143">
        <f t="shared" si="234"/>
        <v>204.4070784</v>
      </c>
      <c r="IL192" s="143">
        <f t="shared" si="235"/>
        <v>11.88891941</v>
      </c>
      <c r="IM192" s="143">
        <f t="shared" si="236"/>
        <v>0.05809749933</v>
      </c>
      <c r="IN192" s="124">
        <f t="shared" si="237"/>
        <v>204.7525338</v>
      </c>
    </row>
    <row r="193" ht="12.75" customHeight="1">
      <c r="A193" s="129">
        <f>'Cortez Cubic'!AP193</f>
        <v>-0.2187762226</v>
      </c>
      <c r="B193" s="129">
        <f>'Cortez Cubic'!AQ193</f>
        <v>0.7641641359</v>
      </c>
      <c r="C193" s="129">
        <f>'Cortez Cubic'!AR193</f>
        <v>1047.12089</v>
      </c>
      <c r="D193" s="129">
        <f>'Cortez Cubic'!AS193</f>
        <v>-25210.64271</v>
      </c>
      <c r="E193" s="129">
        <f t="shared" ref="E193:H193" si="3246">0</f>
        <v>0</v>
      </c>
      <c r="F193" s="129">
        <f t="shared" si="3246"/>
        <v>0</v>
      </c>
      <c r="G193" s="129">
        <f t="shared" si="3246"/>
        <v>0</v>
      </c>
      <c r="H193" s="129">
        <f t="shared" si="3246"/>
        <v>0</v>
      </c>
      <c r="I193" s="110">
        <f>'Cortez Cubic'!I193</f>
        <v>38</v>
      </c>
      <c r="J193" s="130">
        <f t="shared" si="28"/>
        <v>28.16548479</v>
      </c>
      <c r="K193" s="131">
        <f t="shared" si="29"/>
        <v>0</v>
      </c>
      <c r="L193" s="131">
        <f t="shared" si="30"/>
        <v>1</v>
      </c>
      <c r="M193" s="132">
        <f t="shared" si="31"/>
        <v>9.834515209</v>
      </c>
      <c r="N193" s="133">
        <f t="shared" si="32"/>
        <v>24.64063332</v>
      </c>
      <c r="O193" s="134">
        <f t="shared" si="33"/>
        <v>52.80611812</v>
      </c>
      <c r="P193" s="134">
        <f t="shared" si="34"/>
        <v>0</v>
      </c>
      <c r="Q193" s="135">
        <f t="shared" si="35"/>
        <v>28.16548479</v>
      </c>
      <c r="R193" s="135">
        <f t="shared" si="36"/>
        <v>0</v>
      </c>
      <c r="S193" s="136">
        <f t="shared" si="37"/>
        <v>-77.47869985</v>
      </c>
      <c r="T193" s="136">
        <f t="shared" si="38"/>
        <v>0</v>
      </c>
      <c r="U193" s="137">
        <f t="shared" ref="U193:X193" si="3247">ATAN2(A193,E193)</f>
        <v>3.141592654</v>
      </c>
      <c r="V193" s="137">
        <f t="shared" si="3247"/>
        <v>0</v>
      </c>
      <c r="W193" s="137">
        <f t="shared" si="3247"/>
        <v>0</v>
      </c>
      <c r="X193" s="137">
        <f t="shared" si="3247"/>
        <v>3.141592654</v>
      </c>
      <c r="Y193" s="137">
        <f t="shared" ref="Y193:AB193" si="3248">SQRT(POWER(A193,2)+POWER(E193,2))</f>
        <v>0.2187762226</v>
      </c>
      <c r="Z193" s="137">
        <f t="shared" si="3248"/>
        <v>0.7641641359</v>
      </c>
      <c r="AA193" s="137">
        <f t="shared" si="3248"/>
        <v>1047.12089</v>
      </c>
      <c r="AB193" s="137">
        <f t="shared" si="3248"/>
        <v>25210.64271</v>
      </c>
      <c r="AC193" s="138">
        <f t="shared" ref="AC193:AF193" si="3249">U193-$U193</f>
        <v>0</v>
      </c>
      <c r="AD193" s="138">
        <f t="shared" si="3249"/>
        <v>-3.141592654</v>
      </c>
      <c r="AE193" s="138">
        <f t="shared" si="3249"/>
        <v>-3.141592654</v>
      </c>
      <c r="AF193" s="138">
        <f t="shared" si="3249"/>
        <v>0</v>
      </c>
      <c r="AG193" s="138">
        <f t="shared" ref="AG193:AJ193" si="3250">Y193/$Y193</f>
        <v>1</v>
      </c>
      <c r="AH193" s="138">
        <f t="shared" si="3250"/>
        <v>3.492903053</v>
      </c>
      <c r="AI193" s="138">
        <f t="shared" si="3250"/>
        <v>4786.264602</v>
      </c>
      <c r="AJ193" s="138">
        <f t="shared" si="3250"/>
        <v>115234.8386</v>
      </c>
      <c r="AK193" s="139">
        <f t="shared" ref="AK193:AN193" si="3251">AG193*COS(AC193)</f>
        <v>1</v>
      </c>
      <c r="AL193" s="139">
        <f t="shared" si="3251"/>
        <v>-3.492903053</v>
      </c>
      <c r="AM193" s="139">
        <f t="shared" si="3251"/>
        <v>-4786.264602</v>
      </c>
      <c r="AN193" s="139">
        <f t="shared" si="3251"/>
        <v>115234.8386</v>
      </c>
      <c r="AO193" s="129">
        <f t="shared" ref="AO193:AR193" si="3252">AG193*SIN(AC193)</f>
        <v>0</v>
      </c>
      <c r="AP193" s="129">
        <f t="shared" si="3252"/>
        <v>0</v>
      </c>
      <c r="AQ193" s="129">
        <f t="shared" si="3252"/>
        <v>0</v>
      </c>
      <c r="AR193" s="129">
        <f t="shared" si="3252"/>
        <v>0</v>
      </c>
      <c r="AS193" s="140">
        <f t="shared" si="45"/>
        <v>-9.424777961</v>
      </c>
      <c r="AT193" s="141">
        <f t="shared" si="46"/>
        <v>-9.424777961</v>
      </c>
      <c r="AU193" s="141">
        <f t="shared" si="47"/>
        <v>-3.141592654</v>
      </c>
      <c r="AV193" s="122">
        <f t="shared" si="48"/>
        <v>3.141592654</v>
      </c>
      <c r="AW193" s="142">
        <f t="shared" si="49"/>
        <v>42.6147157</v>
      </c>
      <c r="AX193" s="130">
        <f t="shared" si="50"/>
        <v>42.6147157</v>
      </c>
      <c r="AY193" s="143">
        <f t="shared" si="51"/>
        <v>85.2294314</v>
      </c>
      <c r="AZ193" s="143">
        <f t="shared" si="52"/>
        <v>0</v>
      </c>
      <c r="BA193" s="143">
        <f t="shared" si="53"/>
        <v>0</v>
      </c>
      <c r="BB193" s="124">
        <f t="shared" si="54"/>
        <v>85.2294314</v>
      </c>
      <c r="BC193" s="140">
        <f t="shared" ref="BC193:BD193" si="3253">BC$2*AD193</f>
        <v>-3.141592654</v>
      </c>
      <c r="BD193" s="140">
        <f t="shared" si="3253"/>
        <v>-3.141592654</v>
      </c>
      <c r="BE193" s="141">
        <f t="shared" si="56"/>
        <v>-6.283185307</v>
      </c>
      <c r="BF193" s="141">
        <f t="shared" si="57"/>
        <v>0</v>
      </c>
      <c r="BG193" s="122">
        <f t="shared" si="58"/>
        <v>0</v>
      </c>
      <c r="BH193" s="142">
        <f t="shared" ref="BH193:BI193" si="3254">POWER(AH193,BH$2)</f>
        <v>3.492903053</v>
      </c>
      <c r="BI193" s="142">
        <f t="shared" si="3254"/>
        <v>4786.264602</v>
      </c>
      <c r="BJ193" s="130">
        <f t="shared" si="60"/>
        <v>16717.95824</v>
      </c>
      <c r="BK193" s="143">
        <f t="shared" si="61"/>
        <v>150461.6242</v>
      </c>
      <c r="BL193" s="143">
        <f t="shared" si="62"/>
        <v>0</v>
      </c>
      <c r="BM193" s="143">
        <f t="shared" si="63"/>
        <v>0</v>
      </c>
      <c r="BN193" s="124">
        <f t="shared" si="64"/>
        <v>150461.6242</v>
      </c>
      <c r="BO193" s="140">
        <f t="shared" si="65"/>
        <v>0</v>
      </c>
      <c r="BP193" s="141">
        <f t="shared" si="66"/>
        <v>0</v>
      </c>
      <c r="BQ193" s="141">
        <f t="shared" si="67"/>
        <v>0</v>
      </c>
      <c r="BR193" s="122">
        <f t="shared" si="68"/>
        <v>0</v>
      </c>
      <c r="BS193" s="142">
        <f t="shared" si="69"/>
        <v>115234.8386</v>
      </c>
      <c r="BT193" s="130">
        <f t="shared" si="70"/>
        <v>115234.8386</v>
      </c>
      <c r="BU193" s="143">
        <f t="shared" si="71"/>
        <v>-3111340.643</v>
      </c>
      <c r="BV193" s="143">
        <f t="shared" si="72"/>
        <v>0</v>
      </c>
      <c r="BW193" s="143">
        <f t="shared" si="73"/>
        <v>3.141592654</v>
      </c>
      <c r="BX193" s="124">
        <f t="shared" si="74"/>
        <v>3111340.643</v>
      </c>
      <c r="BY193" s="144">
        <f t="shared" ref="BY193:BZ193" si="3255">AY193+BK193+BU193</f>
        <v>-2960793.789</v>
      </c>
      <c r="BZ193" s="144">
        <f t="shared" si="3255"/>
        <v>0</v>
      </c>
      <c r="CA193" s="144">
        <f t="shared" si="76"/>
        <v>-3.141592654</v>
      </c>
      <c r="CB193" s="145">
        <f t="shared" si="77"/>
        <v>2960793.789</v>
      </c>
      <c r="CC193" s="140">
        <f t="shared" ref="CC193:CD193" si="3256">CC$2*AD193</f>
        <v>-6.283185307</v>
      </c>
      <c r="CD193" s="140">
        <f t="shared" si="3256"/>
        <v>-6.283185307</v>
      </c>
      <c r="CE193" s="141">
        <f t="shared" si="79"/>
        <v>-12.56637061</v>
      </c>
      <c r="CF193" s="141">
        <f t="shared" si="80"/>
        <v>0</v>
      </c>
      <c r="CG193" s="122">
        <f t="shared" si="81"/>
        <v>0</v>
      </c>
      <c r="CH193" s="142">
        <f t="shared" ref="CH193:CI193" si="3257">POWER(AH193,CH$2)</f>
        <v>12.20037174</v>
      </c>
      <c r="CI193" s="142">
        <f t="shared" si="3257"/>
        <v>22908328.84</v>
      </c>
      <c r="CJ193" s="130">
        <f t="shared" si="83"/>
        <v>279490127.7</v>
      </c>
      <c r="CK193" s="143">
        <f t="shared" si="84"/>
        <v>-279490127.7</v>
      </c>
      <c r="CL193" s="143">
        <f t="shared" si="85"/>
        <v>0</v>
      </c>
      <c r="CM193" s="143">
        <f t="shared" si="86"/>
        <v>3.141592654</v>
      </c>
      <c r="CN193" s="124">
        <f t="shared" si="87"/>
        <v>279490127.7</v>
      </c>
      <c r="CO193" s="140">
        <f t="shared" si="88"/>
        <v>-9.424777961</v>
      </c>
      <c r="CP193" s="141">
        <f t="shared" si="89"/>
        <v>-9.424777961</v>
      </c>
      <c r="CQ193" s="141">
        <f t="shared" si="90"/>
        <v>-3.141592654</v>
      </c>
      <c r="CR193" s="122">
        <f t="shared" si="91"/>
        <v>3.141592654</v>
      </c>
      <c r="CS193" s="142">
        <f t="shared" si="92"/>
        <v>109645323398</v>
      </c>
      <c r="CT193" s="130">
        <f t="shared" si="93"/>
        <v>109645323398</v>
      </c>
      <c r="CU193" s="143">
        <f t="shared" si="94"/>
        <v>-438581293593</v>
      </c>
      <c r="CV193" s="143">
        <f t="shared" si="95"/>
        <v>0.00005371071774</v>
      </c>
      <c r="CW193" s="143">
        <f t="shared" si="96"/>
        <v>3.141592654</v>
      </c>
      <c r="CX193" s="124">
        <f t="shared" si="97"/>
        <v>438581293593</v>
      </c>
      <c r="CY193" s="140">
        <f t="shared" si="98"/>
        <v>-9.424777961</v>
      </c>
      <c r="CZ193" s="140">
        <f t="shared" si="99"/>
        <v>0</v>
      </c>
      <c r="DA193" s="141">
        <f t="shared" si="100"/>
        <v>-9.424777961</v>
      </c>
      <c r="DB193" s="141">
        <f t="shared" si="101"/>
        <v>-3.141592654</v>
      </c>
      <c r="DC193" s="122">
        <f t="shared" si="102"/>
        <v>3.141592654</v>
      </c>
      <c r="DD193" s="142">
        <f t="shared" si="103"/>
        <v>42.6147157</v>
      </c>
      <c r="DE193" s="142">
        <f t="shared" si="104"/>
        <v>115234.8386</v>
      </c>
      <c r="DF193" s="130">
        <f t="shared" si="105"/>
        <v>4910699.887</v>
      </c>
      <c r="DG193" s="143">
        <f t="shared" si="106"/>
        <v>-19642799.55</v>
      </c>
      <c r="DH193" s="143">
        <f t="shared" si="107"/>
        <v>0.000000002405549159</v>
      </c>
      <c r="DI193" s="143">
        <f t="shared" si="108"/>
        <v>3.141592654</v>
      </c>
      <c r="DJ193" s="124">
        <f t="shared" si="109"/>
        <v>19642799.55</v>
      </c>
      <c r="DK193" s="140">
        <f t="shared" ref="DK193:DM193" si="3258">DK$2*AD193</f>
        <v>-3.141592654</v>
      </c>
      <c r="DL193" s="140">
        <f t="shared" si="3258"/>
        <v>-3.141592654</v>
      </c>
      <c r="DM193" s="140">
        <f t="shared" si="3258"/>
        <v>0</v>
      </c>
      <c r="DN193" s="141">
        <f t="shared" si="111"/>
        <v>-6.283185307</v>
      </c>
      <c r="DO193" s="141">
        <f t="shared" si="112"/>
        <v>0</v>
      </c>
      <c r="DP193" s="122">
        <f t="shared" si="113"/>
        <v>0</v>
      </c>
      <c r="DQ193" s="142">
        <f t="shared" ref="DQ193:DS193" si="3259">POWER(AH193,DQ$2)</f>
        <v>3.492903053</v>
      </c>
      <c r="DR193" s="142">
        <f t="shared" si="3259"/>
        <v>4786.264602</v>
      </c>
      <c r="DS193" s="142">
        <f t="shared" si="3259"/>
        <v>115234.8386</v>
      </c>
      <c r="DT193" s="130">
        <f t="shared" si="115"/>
        <v>1926491220</v>
      </c>
      <c r="DU193" s="143">
        <f t="shared" si="116"/>
        <v>-34676841961</v>
      </c>
      <c r="DV193" s="143">
        <f t="shared" si="117"/>
        <v>0</v>
      </c>
      <c r="DW193" s="143">
        <f t="shared" si="118"/>
        <v>3.141592654</v>
      </c>
      <c r="DX193" s="124">
        <f t="shared" si="119"/>
        <v>34676841961</v>
      </c>
      <c r="DY193" s="140">
        <f t="shared" si="120"/>
        <v>0</v>
      </c>
      <c r="DZ193" s="141">
        <f t="shared" si="121"/>
        <v>0</v>
      </c>
      <c r="EA193" s="141">
        <f t="shared" si="122"/>
        <v>0</v>
      </c>
      <c r="EB193" s="122">
        <f t="shared" si="123"/>
        <v>0</v>
      </c>
      <c r="EC193" s="142">
        <f t="shared" si="124"/>
        <v>13279068033</v>
      </c>
      <c r="ED193" s="130">
        <f t="shared" si="125"/>
        <v>13279068033</v>
      </c>
      <c r="EE193" s="143">
        <f t="shared" si="126"/>
        <v>358534836890</v>
      </c>
      <c r="EF193" s="143">
        <f t="shared" si="127"/>
        <v>0</v>
      </c>
      <c r="EG193" s="143">
        <f t="shared" si="128"/>
        <v>0</v>
      </c>
      <c r="EH193" s="124">
        <f t="shared" si="129"/>
        <v>358534836890</v>
      </c>
      <c r="EI193" s="144">
        <f t="shared" ref="EI193:EJ193" si="3260">CK193+CU193+DG193+DU193+EE193</f>
        <v>-115022431592</v>
      </c>
      <c r="EJ193" s="144">
        <f t="shared" si="3260"/>
        <v>0.00005371312329</v>
      </c>
      <c r="EK193" s="144">
        <f t="shared" si="131"/>
        <v>3.141592654</v>
      </c>
      <c r="EL193" s="145">
        <f t="shared" si="132"/>
        <v>115022431592</v>
      </c>
      <c r="EM193" s="140">
        <f t="shared" si="133"/>
        <v>1.570796327</v>
      </c>
      <c r="EN193" s="141">
        <f t="shared" si="134"/>
        <v>1.570796327</v>
      </c>
      <c r="EO193" s="141">
        <f t="shared" si="135"/>
        <v>1.570796327</v>
      </c>
      <c r="EP193" s="122">
        <f t="shared" si="136"/>
        <v>1.570796327</v>
      </c>
      <c r="EQ193" s="142">
        <f t="shared" si="137"/>
        <v>339149.5711</v>
      </c>
      <c r="ER193" s="130">
        <f t="shared" si="138"/>
        <v>339149.5711</v>
      </c>
      <c r="ES193" s="143">
        <f t="shared" si="139"/>
        <v>0.0000000004992112734</v>
      </c>
      <c r="ET193" s="143">
        <f t="shared" si="140"/>
        <v>1762272.866</v>
      </c>
      <c r="EU193" s="143">
        <f t="shared" si="141"/>
        <v>1.570796327</v>
      </c>
      <c r="EV193" s="124">
        <f t="shared" si="142"/>
        <v>1762272.866</v>
      </c>
      <c r="EW193" s="144">
        <f t="shared" ref="EW193:EX193" si="3261">BY193+ES193</f>
        <v>-2960793.789</v>
      </c>
      <c r="EX193" s="144">
        <f t="shared" si="3261"/>
        <v>1762272.866</v>
      </c>
      <c r="EY193" s="144">
        <f t="shared" si="144"/>
        <v>2.604707945</v>
      </c>
      <c r="EZ193" s="145">
        <f t="shared" si="145"/>
        <v>3445563.164</v>
      </c>
      <c r="FA193" s="140">
        <f t="shared" si="146"/>
        <v>0.8682359816</v>
      </c>
      <c r="FB193" s="141">
        <f t="shared" si="147"/>
        <v>0.8682359816</v>
      </c>
      <c r="FC193" s="141">
        <f t="shared" si="148"/>
        <v>0.8682359816</v>
      </c>
      <c r="FD193" s="122">
        <f t="shared" si="149"/>
        <v>0.8682359816</v>
      </c>
      <c r="FE193" s="142">
        <f t="shared" si="150"/>
        <v>151.0381782</v>
      </c>
      <c r="FF193" s="130">
        <f t="shared" si="151"/>
        <v>151.0381782</v>
      </c>
      <c r="FG193" s="143">
        <f t="shared" si="152"/>
        <v>25.82090855</v>
      </c>
      <c r="FH193" s="143">
        <f t="shared" si="153"/>
        <v>30.49684922</v>
      </c>
      <c r="FI193" s="143">
        <f t="shared" si="154"/>
        <v>0.8682359816</v>
      </c>
      <c r="FJ193" s="124">
        <f t="shared" si="155"/>
        <v>39.95969383</v>
      </c>
      <c r="FK193" s="140">
        <f t="shared" si="156"/>
        <v>-6.283185307</v>
      </c>
      <c r="FL193" s="141">
        <f t="shared" si="157"/>
        <v>-6.283185307</v>
      </c>
      <c r="FM193" s="141">
        <f t="shared" si="158"/>
        <v>0</v>
      </c>
      <c r="FN193" s="122">
        <f t="shared" si="159"/>
        <v>0</v>
      </c>
      <c r="FO193" s="142">
        <f t="shared" si="160"/>
        <v>12.20037174</v>
      </c>
      <c r="FP193" s="130">
        <f t="shared" si="161"/>
        <v>12.20037174</v>
      </c>
      <c r="FQ193" s="143">
        <f t="shared" si="162"/>
        <v>-12.20037174</v>
      </c>
      <c r="FR193" s="143">
        <f t="shared" si="163"/>
        <v>0</v>
      </c>
      <c r="FS193" s="143">
        <f t="shared" si="164"/>
        <v>3.141592654</v>
      </c>
      <c r="FT193" s="124">
        <f t="shared" si="165"/>
        <v>12.20037174</v>
      </c>
      <c r="FU193" s="144">
        <f t="shared" si="166"/>
        <v>-14370.99418</v>
      </c>
      <c r="FV193" s="144">
        <f t="shared" si="167"/>
        <v>0</v>
      </c>
      <c r="FW193" s="144">
        <f t="shared" si="168"/>
        <v>-3.141592654</v>
      </c>
      <c r="FX193" s="145">
        <f t="shared" si="169"/>
        <v>14370.99418</v>
      </c>
      <c r="FY193" s="140">
        <f t="shared" si="170"/>
        <v>-3.141592654</v>
      </c>
      <c r="FZ193" s="140">
        <f t="shared" si="171"/>
        <v>-0.8682359816</v>
      </c>
      <c r="GA193" s="141">
        <f t="shared" si="172"/>
        <v>-4.009828635</v>
      </c>
      <c r="GB193" s="141">
        <f t="shared" si="173"/>
        <v>-4.009828635</v>
      </c>
      <c r="GC193" s="122">
        <f t="shared" si="174"/>
        <v>2.273356672</v>
      </c>
      <c r="GD193" s="142">
        <f t="shared" si="175"/>
        <v>14370.99418</v>
      </c>
      <c r="GE193" s="142">
        <f t="shared" si="176"/>
        <v>0.02502521677</v>
      </c>
      <c r="GF193" s="130">
        <f t="shared" si="177"/>
        <v>359.6372444</v>
      </c>
      <c r="GG193" s="143">
        <f t="shared" si="178"/>
        <v>-25.82090855</v>
      </c>
      <c r="GH193" s="143">
        <f t="shared" si="179"/>
        <v>30.49684922</v>
      </c>
      <c r="GI193" s="143">
        <f t="shared" si="180"/>
        <v>2.273356672</v>
      </c>
      <c r="GJ193" s="124">
        <f t="shared" si="181"/>
        <v>39.95969383</v>
      </c>
      <c r="GK193" s="146">
        <f t="shared" si="182"/>
        <v>-0.5</v>
      </c>
      <c r="GL193" s="127">
        <f t="shared" si="183"/>
        <v>-0.8660254038</v>
      </c>
      <c r="GM193" s="146">
        <f t="shared" si="184"/>
        <v>-2.094395102</v>
      </c>
      <c r="GN193" s="127">
        <f t="shared" si="185"/>
        <v>1</v>
      </c>
      <c r="GO193" s="147">
        <f t="shared" si="186"/>
        <v>-0.5</v>
      </c>
      <c r="GP193" s="128">
        <f t="shared" si="187"/>
        <v>0.8660254038</v>
      </c>
      <c r="GQ193" s="147">
        <f t="shared" si="188"/>
        <v>2.094395102</v>
      </c>
      <c r="GR193" s="128">
        <f t="shared" si="189"/>
        <v>1</v>
      </c>
      <c r="GS193" s="140">
        <f t="shared" si="190"/>
        <v>-2.094395102</v>
      </c>
      <c r="GT193" s="140">
        <f t="shared" si="191"/>
        <v>0.8682359816</v>
      </c>
      <c r="GU193" s="141">
        <f t="shared" si="192"/>
        <v>-1.226159121</v>
      </c>
      <c r="GV193" s="141">
        <f t="shared" si="193"/>
        <v>-1.226159121</v>
      </c>
      <c r="GW193" s="122">
        <f t="shared" si="194"/>
        <v>-1.226159121</v>
      </c>
      <c r="GX193" s="142">
        <f t="shared" si="195"/>
        <v>1</v>
      </c>
      <c r="GY193" s="142">
        <f t="shared" si="196"/>
        <v>39.95969383</v>
      </c>
      <c r="GZ193" s="130">
        <f t="shared" si="197"/>
        <v>39.95969383</v>
      </c>
      <c r="HA193" s="143">
        <f t="shared" si="198"/>
        <v>13.50059189</v>
      </c>
      <c r="HB193" s="143">
        <f t="shared" si="199"/>
        <v>-37.60998736</v>
      </c>
      <c r="HC193" s="143">
        <f t="shared" si="200"/>
        <v>-1.226159121</v>
      </c>
      <c r="HD193" s="124">
        <f t="shared" si="201"/>
        <v>39.95969383</v>
      </c>
      <c r="HE193" s="140">
        <f t="shared" si="202"/>
        <v>2.094395102</v>
      </c>
      <c r="HF193" s="140">
        <f t="shared" si="203"/>
        <v>2.273356672</v>
      </c>
      <c r="HG193" s="141">
        <f t="shared" si="204"/>
        <v>4.367751774</v>
      </c>
      <c r="HH193" s="141">
        <f t="shared" si="205"/>
        <v>4.367751774</v>
      </c>
      <c r="HI193" s="122">
        <f t="shared" si="206"/>
        <v>-1.915433533</v>
      </c>
      <c r="HJ193" s="142">
        <f t="shared" si="207"/>
        <v>1</v>
      </c>
      <c r="HK193" s="142">
        <f t="shared" si="208"/>
        <v>39.95969383</v>
      </c>
      <c r="HL193" s="130">
        <f t="shared" si="209"/>
        <v>39.95969383</v>
      </c>
      <c r="HM193" s="143">
        <f t="shared" si="210"/>
        <v>-13.50059189</v>
      </c>
      <c r="HN193" s="143">
        <f t="shared" si="211"/>
        <v>-37.60998736</v>
      </c>
      <c r="HO193" s="143">
        <f t="shared" si="212"/>
        <v>-1.915433533</v>
      </c>
      <c r="HP193" s="124">
        <f t="shared" si="213"/>
        <v>39.95969383</v>
      </c>
      <c r="HQ193" s="140">
        <f t="shared" si="214"/>
        <v>2.094395102</v>
      </c>
      <c r="HR193" s="140">
        <f t="shared" si="215"/>
        <v>0.8682359816</v>
      </c>
      <c r="HS193" s="141">
        <f t="shared" si="216"/>
        <v>2.962631084</v>
      </c>
      <c r="HT193" s="141">
        <f t="shared" si="217"/>
        <v>2.962631084</v>
      </c>
      <c r="HU193" s="122">
        <f t="shared" si="218"/>
        <v>2.962631084</v>
      </c>
      <c r="HV193" s="142">
        <f t="shared" si="219"/>
        <v>1</v>
      </c>
      <c r="HW193" s="142">
        <f t="shared" si="220"/>
        <v>39.95969383</v>
      </c>
      <c r="HX193" s="130">
        <f t="shared" si="221"/>
        <v>39.95969383</v>
      </c>
      <c r="HY193" s="143">
        <f t="shared" si="222"/>
        <v>-39.32150044</v>
      </c>
      <c r="HZ193" s="143">
        <f t="shared" si="223"/>
        <v>7.113138142</v>
      </c>
      <c r="IA193" s="143">
        <f t="shared" si="224"/>
        <v>2.962631084</v>
      </c>
      <c r="IB193" s="124">
        <f t="shared" si="225"/>
        <v>39.95969383</v>
      </c>
      <c r="IC193" s="140">
        <f t="shared" si="226"/>
        <v>-2.094395102</v>
      </c>
      <c r="ID193" s="140">
        <f t="shared" si="227"/>
        <v>2.273356672</v>
      </c>
      <c r="IE193" s="141">
        <f t="shared" si="228"/>
        <v>0.1789615696</v>
      </c>
      <c r="IF193" s="141">
        <f t="shared" si="229"/>
        <v>0.1789615696</v>
      </c>
      <c r="IG193" s="122">
        <f t="shared" si="230"/>
        <v>0.1789615696</v>
      </c>
      <c r="IH193" s="142">
        <f t="shared" si="231"/>
        <v>1</v>
      </c>
      <c r="II193" s="142">
        <f t="shared" si="232"/>
        <v>39.95969383</v>
      </c>
      <c r="IJ193" s="130">
        <f t="shared" si="233"/>
        <v>39.95969383</v>
      </c>
      <c r="IK193" s="143">
        <f t="shared" si="234"/>
        <v>39.32150044</v>
      </c>
      <c r="IL193" s="143">
        <f t="shared" si="235"/>
        <v>7.113138142</v>
      </c>
      <c r="IM193" s="143">
        <f t="shared" si="236"/>
        <v>0.1789615696</v>
      </c>
      <c r="IN193" s="124">
        <f t="shared" si="237"/>
        <v>39.95969383</v>
      </c>
    </row>
    <row r="194" ht="12.75" customHeight="1">
      <c r="A194" s="129">
        <f>'Cortez Cubic'!AP194</f>
        <v>-0.2187762226</v>
      </c>
      <c r="B194" s="129">
        <f>'Cortez Cubic'!AQ194</f>
        <v>4.05057629</v>
      </c>
      <c r="C194" s="129">
        <f>'Cortez Cubic'!AR194</f>
        <v>10872.76136</v>
      </c>
      <c r="D194" s="129">
        <f>'Cortez Cubic'!AS194</f>
        <v>-1010313.415</v>
      </c>
      <c r="E194" s="129">
        <f t="shared" ref="E194:H194" si="3262">0</f>
        <v>0</v>
      </c>
      <c r="F194" s="129">
        <f t="shared" si="3262"/>
        <v>0</v>
      </c>
      <c r="G194" s="129">
        <f t="shared" si="3262"/>
        <v>0</v>
      </c>
      <c r="H194" s="129">
        <f t="shared" si="3262"/>
        <v>0</v>
      </c>
      <c r="I194" s="110">
        <f>'Cortez Cubic'!I194</f>
        <v>145</v>
      </c>
      <c r="J194" s="130">
        <f t="shared" si="28"/>
        <v>135.1345679</v>
      </c>
      <c r="K194" s="131">
        <f t="shared" si="29"/>
        <v>1</v>
      </c>
      <c r="L194" s="131">
        <f t="shared" si="30"/>
        <v>0</v>
      </c>
      <c r="M194" s="132">
        <f t="shared" si="31"/>
        <v>9.865432141</v>
      </c>
      <c r="N194" s="133">
        <f t="shared" si="32"/>
        <v>0</v>
      </c>
      <c r="O194" s="134">
        <f t="shared" si="33"/>
        <v>135.1345679</v>
      </c>
      <c r="P194" s="134">
        <f t="shared" si="34"/>
        <v>-9.055812831</v>
      </c>
      <c r="Q194" s="135">
        <f t="shared" si="35"/>
        <v>135.1345679</v>
      </c>
      <c r="R194" s="135">
        <f t="shared" si="36"/>
        <v>9.055812831</v>
      </c>
      <c r="S194" s="136">
        <f t="shared" si="37"/>
        <v>-251.754435</v>
      </c>
      <c r="T194" s="136">
        <f t="shared" si="38"/>
        <v>0</v>
      </c>
      <c r="U194" s="137">
        <f t="shared" ref="U194:X194" si="3263">ATAN2(A194,E194)</f>
        <v>3.141592654</v>
      </c>
      <c r="V194" s="137">
        <f t="shared" si="3263"/>
        <v>0</v>
      </c>
      <c r="W194" s="137">
        <f t="shared" si="3263"/>
        <v>0</v>
      </c>
      <c r="X194" s="137">
        <f t="shared" si="3263"/>
        <v>3.141592654</v>
      </c>
      <c r="Y194" s="137">
        <f t="shared" ref="Y194:AB194" si="3264">SQRT(POWER(A194,2)+POWER(E194,2))</f>
        <v>0.2187762226</v>
      </c>
      <c r="Z194" s="137">
        <f t="shared" si="3264"/>
        <v>4.05057629</v>
      </c>
      <c r="AA194" s="137">
        <f t="shared" si="3264"/>
        <v>10872.76136</v>
      </c>
      <c r="AB194" s="137">
        <f t="shared" si="3264"/>
        <v>1010313.415</v>
      </c>
      <c r="AC194" s="138">
        <f t="shared" ref="AC194:AF194" si="3265">U194-$U194</f>
        <v>0</v>
      </c>
      <c r="AD194" s="138">
        <f t="shared" si="3265"/>
        <v>-3.141592654</v>
      </c>
      <c r="AE194" s="138">
        <f t="shared" si="3265"/>
        <v>-3.141592654</v>
      </c>
      <c r="AF194" s="138">
        <f t="shared" si="3265"/>
        <v>0</v>
      </c>
      <c r="AG194" s="138">
        <f t="shared" ref="AG194:AJ194" si="3266">Y194/$Y194</f>
        <v>1</v>
      </c>
      <c r="AH194" s="138">
        <f t="shared" si="3266"/>
        <v>18.51470074</v>
      </c>
      <c r="AI194" s="138">
        <f t="shared" si="3266"/>
        <v>49698.09438</v>
      </c>
      <c r="AJ194" s="138">
        <f t="shared" si="3266"/>
        <v>4618022.025</v>
      </c>
      <c r="AK194" s="139">
        <f t="shared" ref="AK194:AN194" si="3267">AG194*COS(AC194)</f>
        <v>1</v>
      </c>
      <c r="AL194" s="139">
        <f t="shared" si="3267"/>
        <v>-18.51470074</v>
      </c>
      <c r="AM194" s="139">
        <f t="shared" si="3267"/>
        <v>-49698.09438</v>
      </c>
      <c r="AN194" s="139">
        <f t="shared" si="3267"/>
        <v>4618022.025</v>
      </c>
      <c r="AO194" s="129">
        <f t="shared" ref="AO194:AR194" si="3268">AG194*SIN(AC194)</f>
        <v>0</v>
      </c>
      <c r="AP194" s="129">
        <f t="shared" si="3268"/>
        <v>0</v>
      </c>
      <c r="AQ194" s="129">
        <f t="shared" si="3268"/>
        <v>0</v>
      </c>
      <c r="AR194" s="129">
        <f t="shared" si="3268"/>
        <v>0</v>
      </c>
      <c r="AS194" s="140">
        <f t="shared" si="45"/>
        <v>-9.424777961</v>
      </c>
      <c r="AT194" s="141">
        <f t="shared" si="46"/>
        <v>-9.424777961</v>
      </c>
      <c r="AU194" s="141">
        <f t="shared" si="47"/>
        <v>-3.141592654</v>
      </c>
      <c r="AV194" s="122">
        <f t="shared" si="48"/>
        <v>3.141592654</v>
      </c>
      <c r="AW194" s="142">
        <f t="shared" si="49"/>
        <v>6346.730979</v>
      </c>
      <c r="AX194" s="130">
        <f t="shared" si="50"/>
        <v>6346.730979</v>
      </c>
      <c r="AY194" s="143">
        <f t="shared" si="51"/>
        <v>12693.46196</v>
      </c>
      <c r="AZ194" s="143">
        <f t="shared" si="52"/>
        <v>0</v>
      </c>
      <c r="BA194" s="143">
        <f t="shared" si="53"/>
        <v>0</v>
      </c>
      <c r="BB194" s="124">
        <f t="shared" si="54"/>
        <v>12693.46196</v>
      </c>
      <c r="BC194" s="140">
        <f t="shared" ref="BC194:BD194" si="3269">BC$2*AD194</f>
        <v>-3.141592654</v>
      </c>
      <c r="BD194" s="140">
        <f t="shared" si="3269"/>
        <v>-3.141592654</v>
      </c>
      <c r="BE194" s="141">
        <f t="shared" si="56"/>
        <v>-6.283185307</v>
      </c>
      <c r="BF194" s="141">
        <f t="shared" si="57"/>
        <v>0</v>
      </c>
      <c r="BG194" s="122">
        <f t="shared" si="58"/>
        <v>0</v>
      </c>
      <c r="BH194" s="142">
        <f t="shared" ref="BH194:BI194" si="3270">POWER(AH194,BH$2)</f>
        <v>18.51470074</v>
      </c>
      <c r="BI194" s="142">
        <f t="shared" si="3270"/>
        <v>49698.09438</v>
      </c>
      <c r="BJ194" s="130">
        <f t="shared" si="60"/>
        <v>920145.3446</v>
      </c>
      <c r="BK194" s="143">
        <f t="shared" si="61"/>
        <v>8281308.102</v>
      </c>
      <c r="BL194" s="143">
        <f t="shared" si="62"/>
        <v>0</v>
      </c>
      <c r="BM194" s="143">
        <f t="shared" si="63"/>
        <v>0</v>
      </c>
      <c r="BN194" s="124">
        <f t="shared" si="64"/>
        <v>8281308.102</v>
      </c>
      <c r="BO194" s="140">
        <f t="shared" si="65"/>
        <v>0</v>
      </c>
      <c r="BP194" s="141">
        <f t="shared" si="66"/>
        <v>0</v>
      </c>
      <c r="BQ194" s="141">
        <f t="shared" si="67"/>
        <v>0</v>
      </c>
      <c r="BR194" s="122">
        <f t="shared" si="68"/>
        <v>0</v>
      </c>
      <c r="BS194" s="142">
        <f t="shared" si="69"/>
        <v>4618022.025</v>
      </c>
      <c r="BT194" s="130">
        <f t="shared" si="70"/>
        <v>4618022.025</v>
      </c>
      <c r="BU194" s="143">
        <f t="shared" si="71"/>
        <v>-124686594.7</v>
      </c>
      <c r="BV194" s="143">
        <f t="shared" si="72"/>
        <v>0</v>
      </c>
      <c r="BW194" s="143">
        <f t="shared" si="73"/>
        <v>3.141592654</v>
      </c>
      <c r="BX194" s="124">
        <f t="shared" si="74"/>
        <v>124686594.7</v>
      </c>
      <c r="BY194" s="144">
        <f t="shared" ref="BY194:BZ194" si="3271">AY194+BK194+BU194</f>
        <v>-116392593.1</v>
      </c>
      <c r="BZ194" s="144">
        <f t="shared" si="3271"/>
        <v>0</v>
      </c>
      <c r="CA194" s="144">
        <f t="shared" si="76"/>
        <v>-3.141592654</v>
      </c>
      <c r="CB194" s="145">
        <f t="shared" si="77"/>
        <v>116392593.1</v>
      </c>
      <c r="CC194" s="140">
        <f t="shared" ref="CC194:CD194" si="3272">CC$2*AD194</f>
        <v>-6.283185307</v>
      </c>
      <c r="CD194" s="140">
        <f t="shared" si="3272"/>
        <v>-6.283185307</v>
      </c>
      <c r="CE194" s="141">
        <f t="shared" si="79"/>
        <v>-12.56637061</v>
      </c>
      <c r="CF194" s="141">
        <f t="shared" si="80"/>
        <v>0</v>
      </c>
      <c r="CG194" s="122">
        <f t="shared" si="81"/>
        <v>0</v>
      </c>
      <c r="CH194" s="142">
        <f t="shared" ref="CH194:CI194" si="3273">POWER(AH194,CH$2)</f>
        <v>342.7941434</v>
      </c>
      <c r="CI194" s="142">
        <f t="shared" si="3273"/>
        <v>2469900585</v>
      </c>
      <c r="CJ194" s="130">
        <f t="shared" si="83"/>
        <v>846667455246</v>
      </c>
      <c r="CK194" s="143">
        <f t="shared" si="84"/>
        <v>-846667455246</v>
      </c>
      <c r="CL194" s="143">
        <f t="shared" si="85"/>
        <v>0</v>
      </c>
      <c r="CM194" s="143">
        <f t="shared" si="86"/>
        <v>3.141592654</v>
      </c>
      <c r="CN194" s="124">
        <f t="shared" si="87"/>
        <v>846667455246</v>
      </c>
      <c r="CO194" s="140">
        <f t="shared" si="88"/>
        <v>-9.424777961</v>
      </c>
      <c r="CP194" s="141">
        <f t="shared" si="89"/>
        <v>-9.424777961</v>
      </c>
      <c r="CQ194" s="141">
        <f t="shared" si="90"/>
        <v>-3.141592654</v>
      </c>
      <c r="CR194" s="122">
        <f t="shared" si="91"/>
        <v>3.141592654</v>
      </c>
      <c r="CS194" s="142">
        <f t="shared" si="92"/>
        <v>122749352378164</v>
      </c>
      <c r="CT194" s="130">
        <f t="shared" si="93"/>
        <v>122749352378164</v>
      </c>
      <c r="CU194" s="143">
        <f t="shared" si="94"/>
        <v>-490997409512654</v>
      </c>
      <c r="CV194" s="143">
        <f t="shared" si="95"/>
        <v>0.06012984059</v>
      </c>
      <c r="CW194" s="143">
        <f t="shared" si="96"/>
        <v>3.141592654</v>
      </c>
      <c r="CX194" s="124">
        <f t="shared" si="97"/>
        <v>490997409512654</v>
      </c>
      <c r="CY194" s="140">
        <f t="shared" si="98"/>
        <v>-9.424777961</v>
      </c>
      <c r="CZ194" s="140">
        <f t="shared" si="99"/>
        <v>0</v>
      </c>
      <c r="DA194" s="141">
        <f t="shared" si="100"/>
        <v>-9.424777961</v>
      </c>
      <c r="DB194" s="141">
        <f t="shared" si="101"/>
        <v>-3.141592654</v>
      </c>
      <c r="DC194" s="122">
        <f t="shared" si="102"/>
        <v>3.141592654</v>
      </c>
      <c r="DD194" s="142">
        <f t="shared" si="103"/>
        <v>6346.730979</v>
      </c>
      <c r="DE194" s="142">
        <f t="shared" si="104"/>
        <v>4618022.025</v>
      </c>
      <c r="DF194" s="130">
        <f t="shared" si="105"/>
        <v>29309343449</v>
      </c>
      <c r="DG194" s="143">
        <f t="shared" si="106"/>
        <v>-117237373796</v>
      </c>
      <c r="DH194" s="143">
        <f t="shared" si="107"/>
        <v>0.00001435743746</v>
      </c>
      <c r="DI194" s="143">
        <f t="shared" si="108"/>
        <v>3.141592654</v>
      </c>
      <c r="DJ194" s="124">
        <f t="shared" si="109"/>
        <v>117237373796</v>
      </c>
      <c r="DK194" s="140">
        <f t="shared" ref="DK194:DM194" si="3274">DK$2*AD194</f>
        <v>-3.141592654</v>
      </c>
      <c r="DL194" s="140">
        <f t="shared" si="3274"/>
        <v>-3.141592654</v>
      </c>
      <c r="DM194" s="140">
        <f t="shared" si="3274"/>
        <v>0</v>
      </c>
      <c r="DN194" s="141">
        <f t="shared" si="111"/>
        <v>-6.283185307</v>
      </c>
      <c r="DO194" s="141">
        <f t="shared" si="112"/>
        <v>0</v>
      </c>
      <c r="DP194" s="122">
        <f t="shared" si="113"/>
        <v>0</v>
      </c>
      <c r="DQ194" s="142">
        <f t="shared" ref="DQ194:DS194" si="3275">POWER(AH194,DQ$2)</f>
        <v>18.51470074</v>
      </c>
      <c r="DR194" s="142">
        <f t="shared" si="3275"/>
        <v>49698.09438</v>
      </c>
      <c r="DS194" s="142">
        <f t="shared" si="3275"/>
        <v>4618022.025</v>
      </c>
      <c r="DT194" s="130">
        <f t="shared" si="115"/>
        <v>4249251467866</v>
      </c>
      <c r="DU194" s="143">
        <f t="shared" si="116"/>
        <v>-76486526421589</v>
      </c>
      <c r="DV194" s="143">
        <f t="shared" si="117"/>
        <v>0</v>
      </c>
      <c r="DW194" s="143">
        <f t="shared" si="118"/>
        <v>3.141592654</v>
      </c>
      <c r="DX194" s="124">
        <f t="shared" si="119"/>
        <v>76486526421589</v>
      </c>
      <c r="DY194" s="140">
        <f t="shared" si="120"/>
        <v>0</v>
      </c>
      <c r="DZ194" s="141">
        <f t="shared" si="121"/>
        <v>0</v>
      </c>
      <c r="EA194" s="141">
        <f t="shared" si="122"/>
        <v>0</v>
      </c>
      <c r="EB194" s="122">
        <f t="shared" si="123"/>
        <v>0</v>
      </c>
      <c r="EC194" s="142">
        <f t="shared" si="124"/>
        <v>21326127424974</v>
      </c>
      <c r="ED194" s="130">
        <f t="shared" si="125"/>
        <v>21326127424974</v>
      </c>
      <c r="EE194" s="143">
        <f t="shared" si="126"/>
        <v>575805440474283</v>
      </c>
      <c r="EF194" s="143">
        <f t="shared" si="127"/>
        <v>0</v>
      </c>
      <c r="EG194" s="143">
        <f t="shared" si="128"/>
        <v>0</v>
      </c>
      <c r="EH194" s="124">
        <f t="shared" si="129"/>
        <v>575805440474283</v>
      </c>
      <c r="EI194" s="144">
        <f t="shared" ref="EI194:EJ194" si="3276">CK194+CU194+DG194+DU194+EE194</f>
        <v>7357599710997</v>
      </c>
      <c r="EJ194" s="144">
        <f t="shared" si="3276"/>
        <v>0.06014419803</v>
      </c>
      <c r="EK194" s="144">
        <f t="shared" si="131"/>
        <v>0</v>
      </c>
      <c r="EL194" s="145">
        <f t="shared" si="132"/>
        <v>7357599710997</v>
      </c>
      <c r="EM194" s="140">
        <f t="shared" si="133"/>
        <v>0</v>
      </c>
      <c r="EN194" s="141">
        <f t="shared" si="134"/>
        <v>0</v>
      </c>
      <c r="EO194" s="141">
        <f t="shared" si="135"/>
        <v>0</v>
      </c>
      <c r="EP194" s="122">
        <f t="shared" si="136"/>
        <v>0</v>
      </c>
      <c r="EQ194" s="142">
        <f t="shared" si="137"/>
        <v>2712489.578</v>
      </c>
      <c r="ER194" s="130">
        <f t="shared" si="138"/>
        <v>2712489.578</v>
      </c>
      <c r="ES194" s="143">
        <f t="shared" si="139"/>
        <v>14094509.29</v>
      </c>
      <c r="ET194" s="143">
        <f t="shared" si="140"/>
        <v>0.00000005760730342</v>
      </c>
      <c r="EU194" s="143">
        <f t="shared" si="141"/>
        <v>0</v>
      </c>
      <c r="EV194" s="124">
        <f t="shared" si="142"/>
        <v>14094509.29</v>
      </c>
      <c r="EW194" s="144">
        <f t="shared" ref="EW194:EX194" si="3277">BY194+ES194</f>
        <v>-102298083.8</v>
      </c>
      <c r="EX194" s="144">
        <f t="shared" si="3277"/>
        <v>0.00000005760574892</v>
      </c>
      <c r="EY194" s="144">
        <f t="shared" si="144"/>
        <v>3.141592654</v>
      </c>
      <c r="EZ194" s="145">
        <f t="shared" si="145"/>
        <v>102298083.8</v>
      </c>
      <c r="FA194" s="140">
        <f t="shared" si="146"/>
        <v>1.047197551</v>
      </c>
      <c r="FB194" s="141">
        <f t="shared" si="147"/>
        <v>1.047197551</v>
      </c>
      <c r="FC194" s="141">
        <f t="shared" si="148"/>
        <v>1.047197551</v>
      </c>
      <c r="FD194" s="122">
        <f t="shared" si="149"/>
        <v>1.047197551</v>
      </c>
      <c r="FE194" s="142">
        <f t="shared" si="150"/>
        <v>467.6875758</v>
      </c>
      <c r="FF194" s="130">
        <f t="shared" si="151"/>
        <v>467.6875758</v>
      </c>
      <c r="FG194" s="143">
        <f t="shared" si="152"/>
        <v>61.86731249</v>
      </c>
      <c r="FH194" s="143">
        <f t="shared" si="153"/>
        <v>107.1573286</v>
      </c>
      <c r="FI194" s="143">
        <f t="shared" si="154"/>
        <v>1.047197551</v>
      </c>
      <c r="FJ194" s="124">
        <f t="shared" si="155"/>
        <v>123.734625</v>
      </c>
      <c r="FK194" s="140">
        <f t="shared" si="156"/>
        <v>-6.283185307</v>
      </c>
      <c r="FL194" s="141">
        <f t="shared" si="157"/>
        <v>-6.283185307</v>
      </c>
      <c r="FM194" s="141">
        <f t="shared" si="158"/>
        <v>0</v>
      </c>
      <c r="FN194" s="122">
        <f t="shared" si="159"/>
        <v>0</v>
      </c>
      <c r="FO194" s="142">
        <f t="shared" si="160"/>
        <v>342.7941434</v>
      </c>
      <c r="FP194" s="130">
        <f t="shared" si="161"/>
        <v>342.7941434</v>
      </c>
      <c r="FQ194" s="143">
        <f t="shared" si="162"/>
        <v>-342.7941434</v>
      </c>
      <c r="FR194" s="143">
        <f t="shared" si="163"/>
        <v>0</v>
      </c>
      <c r="FS194" s="143">
        <f t="shared" si="164"/>
        <v>3.141592654</v>
      </c>
      <c r="FT194" s="124">
        <f t="shared" si="165"/>
        <v>342.7941434</v>
      </c>
      <c r="FU194" s="144">
        <f t="shared" si="166"/>
        <v>-149437.0773</v>
      </c>
      <c r="FV194" s="144">
        <f t="shared" si="167"/>
        <v>0</v>
      </c>
      <c r="FW194" s="144">
        <f t="shared" si="168"/>
        <v>-3.141592654</v>
      </c>
      <c r="FX194" s="145">
        <f t="shared" si="169"/>
        <v>149437.0773</v>
      </c>
      <c r="FY194" s="140">
        <f t="shared" si="170"/>
        <v>-3.141592654</v>
      </c>
      <c r="FZ194" s="140">
        <f t="shared" si="171"/>
        <v>-1.047197551</v>
      </c>
      <c r="GA194" s="141">
        <f t="shared" si="172"/>
        <v>-4.188790205</v>
      </c>
      <c r="GB194" s="141">
        <f t="shared" si="173"/>
        <v>-4.188790205</v>
      </c>
      <c r="GC194" s="122">
        <f t="shared" si="174"/>
        <v>2.094395102</v>
      </c>
      <c r="GD194" s="142">
        <f t="shared" si="175"/>
        <v>149437.0773</v>
      </c>
      <c r="GE194" s="142">
        <f t="shared" si="176"/>
        <v>0.008081812187</v>
      </c>
      <c r="GF194" s="130">
        <f t="shared" si="177"/>
        <v>1207.722392</v>
      </c>
      <c r="GG194" s="143">
        <f t="shared" si="178"/>
        <v>-67.09568846</v>
      </c>
      <c r="GH194" s="143">
        <f t="shared" si="179"/>
        <v>116.2131414</v>
      </c>
      <c r="GI194" s="143">
        <f t="shared" si="180"/>
        <v>2.094395102</v>
      </c>
      <c r="GJ194" s="124">
        <f t="shared" si="181"/>
        <v>134.1913769</v>
      </c>
      <c r="GK194" s="146">
        <f t="shared" si="182"/>
        <v>-0.5</v>
      </c>
      <c r="GL194" s="127">
        <f t="shared" si="183"/>
        <v>-0.8660254038</v>
      </c>
      <c r="GM194" s="146">
        <f t="shared" si="184"/>
        <v>-2.094395102</v>
      </c>
      <c r="GN194" s="127">
        <f t="shared" si="185"/>
        <v>1</v>
      </c>
      <c r="GO194" s="147">
        <f t="shared" si="186"/>
        <v>-0.5</v>
      </c>
      <c r="GP194" s="128">
        <f t="shared" si="187"/>
        <v>0.8660254038</v>
      </c>
      <c r="GQ194" s="147">
        <f t="shared" si="188"/>
        <v>2.094395102</v>
      </c>
      <c r="GR194" s="128">
        <f t="shared" si="189"/>
        <v>1</v>
      </c>
      <c r="GS194" s="140">
        <f t="shared" si="190"/>
        <v>-2.094395102</v>
      </c>
      <c r="GT194" s="140">
        <f t="shared" si="191"/>
        <v>1.047197551</v>
      </c>
      <c r="GU194" s="141">
        <f t="shared" si="192"/>
        <v>-1.047197551</v>
      </c>
      <c r="GV194" s="141">
        <f t="shared" si="193"/>
        <v>-1.047197551</v>
      </c>
      <c r="GW194" s="122">
        <f t="shared" si="194"/>
        <v>-1.047197551</v>
      </c>
      <c r="GX194" s="142">
        <f t="shared" si="195"/>
        <v>1</v>
      </c>
      <c r="GY194" s="142">
        <f t="shared" si="196"/>
        <v>123.734625</v>
      </c>
      <c r="GZ194" s="130">
        <f t="shared" si="197"/>
        <v>123.734625</v>
      </c>
      <c r="HA194" s="143">
        <f t="shared" si="198"/>
        <v>61.86731249</v>
      </c>
      <c r="HB194" s="143">
        <f t="shared" si="199"/>
        <v>-107.1573286</v>
      </c>
      <c r="HC194" s="143">
        <f t="shared" si="200"/>
        <v>-1.047197551</v>
      </c>
      <c r="HD194" s="124">
        <f t="shared" si="201"/>
        <v>123.734625</v>
      </c>
      <c r="HE194" s="140">
        <f t="shared" si="202"/>
        <v>2.094395102</v>
      </c>
      <c r="HF194" s="140">
        <f t="shared" si="203"/>
        <v>2.094395102</v>
      </c>
      <c r="HG194" s="141">
        <f t="shared" si="204"/>
        <v>4.188790205</v>
      </c>
      <c r="HH194" s="141">
        <f t="shared" si="205"/>
        <v>4.188790205</v>
      </c>
      <c r="HI194" s="122">
        <f t="shared" si="206"/>
        <v>-2.094395102</v>
      </c>
      <c r="HJ194" s="142">
        <f t="shared" si="207"/>
        <v>1</v>
      </c>
      <c r="HK194" s="142">
        <f t="shared" si="208"/>
        <v>134.1913769</v>
      </c>
      <c r="HL194" s="130">
        <f t="shared" si="209"/>
        <v>134.1913769</v>
      </c>
      <c r="HM194" s="143">
        <f t="shared" si="210"/>
        <v>-67.09568846</v>
      </c>
      <c r="HN194" s="143">
        <f t="shared" si="211"/>
        <v>-116.2131414</v>
      </c>
      <c r="HO194" s="143">
        <f t="shared" si="212"/>
        <v>-2.094395102</v>
      </c>
      <c r="HP194" s="124">
        <f t="shared" si="213"/>
        <v>134.1913769</v>
      </c>
      <c r="HQ194" s="140">
        <f t="shared" si="214"/>
        <v>2.094395102</v>
      </c>
      <c r="HR194" s="140">
        <f t="shared" si="215"/>
        <v>1.047197551</v>
      </c>
      <c r="HS194" s="141">
        <f t="shared" si="216"/>
        <v>3.141592654</v>
      </c>
      <c r="HT194" s="141">
        <f t="shared" si="217"/>
        <v>3.141592654</v>
      </c>
      <c r="HU194" s="122">
        <f t="shared" si="218"/>
        <v>3.141592654</v>
      </c>
      <c r="HV194" s="142">
        <f t="shared" si="219"/>
        <v>1</v>
      </c>
      <c r="HW194" s="142">
        <f t="shared" si="220"/>
        <v>123.734625</v>
      </c>
      <c r="HX194" s="130">
        <f t="shared" si="221"/>
        <v>123.734625</v>
      </c>
      <c r="HY194" s="143">
        <f t="shared" si="222"/>
        <v>-123.734625</v>
      </c>
      <c r="HZ194" s="143">
        <f t="shared" si="223"/>
        <v>0</v>
      </c>
      <c r="IA194" s="143">
        <f t="shared" si="224"/>
        <v>3.141592654</v>
      </c>
      <c r="IB194" s="124">
        <f t="shared" si="225"/>
        <v>123.734625</v>
      </c>
      <c r="IC194" s="140">
        <f t="shared" si="226"/>
        <v>-2.094395102</v>
      </c>
      <c r="ID194" s="140">
        <f t="shared" si="227"/>
        <v>2.094395102</v>
      </c>
      <c r="IE194" s="141">
        <f t="shared" si="228"/>
        <v>0</v>
      </c>
      <c r="IF194" s="141">
        <f t="shared" si="229"/>
        <v>0</v>
      </c>
      <c r="IG194" s="122">
        <f t="shared" si="230"/>
        <v>0</v>
      </c>
      <c r="IH194" s="142">
        <f t="shared" si="231"/>
        <v>1</v>
      </c>
      <c r="II194" s="142">
        <f t="shared" si="232"/>
        <v>134.1913769</v>
      </c>
      <c r="IJ194" s="130">
        <f t="shared" si="233"/>
        <v>134.1913769</v>
      </c>
      <c r="IK194" s="143">
        <f t="shared" si="234"/>
        <v>134.1913769</v>
      </c>
      <c r="IL194" s="143">
        <f t="shared" si="235"/>
        <v>0</v>
      </c>
      <c r="IM194" s="143">
        <f t="shared" si="236"/>
        <v>0</v>
      </c>
      <c r="IN194" s="124">
        <f t="shared" si="237"/>
        <v>134.1913769</v>
      </c>
    </row>
    <row r="195" ht="12.75" customHeight="1">
      <c r="A195" s="129">
        <f>'Cortez Cubic'!AP195</f>
        <v>-0.2187762226</v>
      </c>
      <c r="B195" s="129">
        <f>'Cortez Cubic'!AQ195</f>
        <v>3.687304061</v>
      </c>
      <c r="C195" s="129">
        <f>'Cortez Cubic'!AR195</f>
        <v>2430.594832</v>
      </c>
      <c r="D195" s="129">
        <f>'Cortez Cubic'!AS195</f>
        <v>-102346.0066</v>
      </c>
      <c r="E195" s="129">
        <f t="shared" ref="E195:H195" si="3278">0</f>
        <v>0</v>
      </c>
      <c r="F195" s="129">
        <f t="shared" si="3278"/>
        <v>0</v>
      </c>
      <c r="G195" s="129">
        <f t="shared" si="3278"/>
        <v>0</v>
      </c>
      <c r="H195" s="129">
        <f t="shared" si="3278"/>
        <v>0</v>
      </c>
      <c r="I195" s="110">
        <f>'Cortez Cubic'!I195</f>
        <v>59</v>
      </c>
      <c r="J195" s="130">
        <f t="shared" si="28"/>
        <v>49.10918978</v>
      </c>
      <c r="K195" s="131">
        <f t="shared" si="29"/>
        <v>0</v>
      </c>
      <c r="L195" s="131">
        <f t="shared" si="30"/>
        <v>1</v>
      </c>
      <c r="M195" s="132">
        <f t="shared" si="31"/>
        <v>9.890810224</v>
      </c>
      <c r="N195" s="133">
        <f t="shared" si="32"/>
        <v>33.68774135</v>
      </c>
      <c r="O195" s="134">
        <f t="shared" si="33"/>
        <v>82.79693113</v>
      </c>
      <c r="P195" s="134">
        <f t="shared" si="34"/>
        <v>0</v>
      </c>
      <c r="Q195" s="135">
        <f t="shared" si="35"/>
        <v>49.10918978</v>
      </c>
      <c r="R195" s="135">
        <f t="shared" si="36"/>
        <v>0</v>
      </c>
      <c r="S195" s="136">
        <f t="shared" si="37"/>
        <v>-115.0518942</v>
      </c>
      <c r="T195" s="136">
        <f t="shared" si="38"/>
        <v>0</v>
      </c>
      <c r="U195" s="137">
        <f t="shared" ref="U195:X195" si="3279">ATAN2(A195,E195)</f>
        <v>3.141592654</v>
      </c>
      <c r="V195" s="137">
        <f t="shared" si="3279"/>
        <v>0</v>
      </c>
      <c r="W195" s="137">
        <f t="shared" si="3279"/>
        <v>0</v>
      </c>
      <c r="X195" s="137">
        <f t="shared" si="3279"/>
        <v>3.141592654</v>
      </c>
      <c r="Y195" s="137">
        <f t="shared" ref="Y195:AB195" si="3280">SQRT(POWER(A195,2)+POWER(E195,2))</f>
        <v>0.2187762226</v>
      </c>
      <c r="Z195" s="137">
        <f t="shared" si="3280"/>
        <v>3.687304061</v>
      </c>
      <c r="AA195" s="137">
        <f t="shared" si="3280"/>
        <v>2430.594832</v>
      </c>
      <c r="AB195" s="137">
        <f t="shared" si="3280"/>
        <v>102346.0066</v>
      </c>
      <c r="AC195" s="138">
        <f t="shared" ref="AC195:AF195" si="3281">U195-$U195</f>
        <v>0</v>
      </c>
      <c r="AD195" s="138">
        <f t="shared" si="3281"/>
        <v>-3.141592654</v>
      </c>
      <c r="AE195" s="138">
        <f t="shared" si="3281"/>
        <v>-3.141592654</v>
      </c>
      <c r="AF195" s="138">
        <f t="shared" si="3281"/>
        <v>0</v>
      </c>
      <c r="AG195" s="138">
        <f t="shared" ref="AG195:AJ195" si="3282">Y195/$Y195</f>
        <v>1</v>
      </c>
      <c r="AH195" s="138">
        <f t="shared" si="3282"/>
        <v>16.85422674</v>
      </c>
      <c r="AI195" s="138">
        <f t="shared" si="3282"/>
        <v>11109.95886</v>
      </c>
      <c r="AJ195" s="138">
        <f t="shared" si="3282"/>
        <v>467811.3798</v>
      </c>
      <c r="AK195" s="139">
        <f t="shared" ref="AK195:AN195" si="3283">AG195*COS(AC195)</f>
        <v>1</v>
      </c>
      <c r="AL195" s="139">
        <f t="shared" si="3283"/>
        <v>-16.85422674</v>
      </c>
      <c r="AM195" s="139">
        <f t="shared" si="3283"/>
        <v>-11109.95886</v>
      </c>
      <c r="AN195" s="139">
        <f t="shared" si="3283"/>
        <v>467811.3798</v>
      </c>
      <c r="AO195" s="129">
        <f t="shared" ref="AO195:AR195" si="3284">AG195*SIN(AC195)</f>
        <v>0</v>
      </c>
      <c r="AP195" s="129">
        <f t="shared" si="3284"/>
        <v>0</v>
      </c>
      <c r="AQ195" s="129">
        <f t="shared" si="3284"/>
        <v>0</v>
      </c>
      <c r="AR195" s="129">
        <f t="shared" si="3284"/>
        <v>0</v>
      </c>
      <c r="AS195" s="140">
        <f t="shared" si="45"/>
        <v>-9.424777961</v>
      </c>
      <c r="AT195" s="141">
        <f t="shared" si="46"/>
        <v>-9.424777961</v>
      </c>
      <c r="AU195" s="141">
        <f t="shared" si="47"/>
        <v>-3.141592654</v>
      </c>
      <c r="AV195" s="122">
        <f t="shared" si="48"/>
        <v>3.141592654</v>
      </c>
      <c r="AW195" s="142">
        <f t="shared" si="49"/>
        <v>4787.695227</v>
      </c>
      <c r="AX195" s="130">
        <f t="shared" si="50"/>
        <v>4787.695227</v>
      </c>
      <c r="AY195" s="143">
        <f t="shared" si="51"/>
        <v>9575.390454</v>
      </c>
      <c r="AZ195" s="143">
        <f t="shared" si="52"/>
        <v>0</v>
      </c>
      <c r="BA195" s="143">
        <f t="shared" si="53"/>
        <v>0</v>
      </c>
      <c r="BB195" s="124">
        <f t="shared" si="54"/>
        <v>9575.390454</v>
      </c>
      <c r="BC195" s="140">
        <f t="shared" ref="BC195:BD195" si="3285">BC$2*AD195</f>
        <v>-3.141592654</v>
      </c>
      <c r="BD195" s="140">
        <f t="shared" si="3285"/>
        <v>-3.141592654</v>
      </c>
      <c r="BE195" s="141">
        <f t="shared" si="56"/>
        <v>-6.283185307</v>
      </c>
      <c r="BF195" s="141">
        <f t="shared" si="57"/>
        <v>0</v>
      </c>
      <c r="BG195" s="122">
        <f t="shared" si="58"/>
        <v>0</v>
      </c>
      <c r="BH195" s="142">
        <f t="shared" ref="BH195:BI195" si="3286">POWER(AH195,BH$2)</f>
        <v>16.85422674</v>
      </c>
      <c r="BI195" s="142">
        <f t="shared" si="3286"/>
        <v>11109.95886</v>
      </c>
      <c r="BJ195" s="130">
        <f t="shared" si="60"/>
        <v>187249.7657</v>
      </c>
      <c r="BK195" s="143">
        <f t="shared" si="61"/>
        <v>1685247.891</v>
      </c>
      <c r="BL195" s="143">
        <f t="shared" si="62"/>
        <v>0</v>
      </c>
      <c r="BM195" s="143">
        <f t="shared" si="63"/>
        <v>0</v>
      </c>
      <c r="BN195" s="124">
        <f t="shared" si="64"/>
        <v>1685247.891</v>
      </c>
      <c r="BO195" s="140">
        <f t="shared" si="65"/>
        <v>0</v>
      </c>
      <c r="BP195" s="141">
        <f t="shared" si="66"/>
        <v>0</v>
      </c>
      <c r="BQ195" s="141">
        <f t="shared" si="67"/>
        <v>0</v>
      </c>
      <c r="BR195" s="122">
        <f t="shared" si="68"/>
        <v>0</v>
      </c>
      <c r="BS195" s="142">
        <f t="shared" si="69"/>
        <v>467811.3798</v>
      </c>
      <c r="BT195" s="130">
        <f t="shared" si="70"/>
        <v>467811.3798</v>
      </c>
      <c r="BU195" s="143">
        <f t="shared" si="71"/>
        <v>-12630907.25</v>
      </c>
      <c r="BV195" s="143">
        <f t="shared" si="72"/>
        <v>0</v>
      </c>
      <c r="BW195" s="143">
        <f t="shared" si="73"/>
        <v>3.141592654</v>
      </c>
      <c r="BX195" s="124">
        <f t="shared" si="74"/>
        <v>12630907.25</v>
      </c>
      <c r="BY195" s="144">
        <f t="shared" ref="BY195:BZ195" si="3287">AY195+BK195+BU195</f>
        <v>-10936083.97</v>
      </c>
      <c r="BZ195" s="144">
        <f t="shared" si="3287"/>
        <v>0</v>
      </c>
      <c r="CA195" s="144">
        <f t="shared" si="76"/>
        <v>-3.141592654</v>
      </c>
      <c r="CB195" s="145">
        <f t="shared" si="77"/>
        <v>10936083.97</v>
      </c>
      <c r="CC195" s="140">
        <f t="shared" ref="CC195:CD195" si="3288">CC$2*AD195</f>
        <v>-6.283185307</v>
      </c>
      <c r="CD195" s="140">
        <f t="shared" si="3288"/>
        <v>-6.283185307</v>
      </c>
      <c r="CE195" s="141">
        <f t="shared" si="79"/>
        <v>-12.56637061</v>
      </c>
      <c r="CF195" s="141">
        <f t="shared" si="80"/>
        <v>0</v>
      </c>
      <c r="CG195" s="122">
        <f t="shared" si="81"/>
        <v>0</v>
      </c>
      <c r="CH195" s="142">
        <f t="shared" ref="CH195:CI195" si="3289">POWER(AH195,CH$2)</f>
        <v>284.064959</v>
      </c>
      <c r="CI195" s="142">
        <f t="shared" si="3289"/>
        <v>123431185.8</v>
      </c>
      <c r="CJ195" s="130">
        <f t="shared" si="83"/>
        <v>35062474739</v>
      </c>
      <c r="CK195" s="143">
        <f t="shared" si="84"/>
        <v>-35062474739</v>
      </c>
      <c r="CL195" s="143">
        <f t="shared" si="85"/>
        <v>0</v>
      </c>
      <c r="CM195" s="143">
        <f t="shared" si="86"/>
        <v>3.141592654</v>
      </c>
      <c r="CN195" s="124">
        <f t="shared" si="87"/>
        <v>35062474739</v>
      </c>
      <c r="CO195" s="140">
        <f t="shared" si="88"/>
        <v>-9.424777961</v>
      </c>
      <c r="CP195" s="141">
        <f t="shared" si="89"/>
        <v>-9.424777961</v>
      </c>
      <c r="CQ195" s="141">
        <f t="shared" si="90"/>
        <v>-3.141592654</v>
      </c>
      <c r="CR195" s="122">
        <f t="shared" si="91"/>
        <v>3.141592654</v>
      </c>
      <c r="CS195" s="142">
        <f t="shared" si="92"/>
        <v>1371315396443</v>
      </c>
      <c r="CT195" s="130">
        <f t="shared" si="93"/>
        <v>1371315396443</v>
      </c>
      <c r="CU195" s="143">
        <f t="shared" si="94"/>
        <v>-5485261585772</v>
      </c>
      <c r="CV195" s="143">
        <f t="shared" si="95"/>
        <v>0.0006717508044</v>
      </c>
      <c r="CW195" s="143">
        <f t="shared" si="96"/>
        <v>3.141592654</v>
      </c>
      <c r="CX195" s="124">
        <f t="shared" si="97"/>
        <v>5485261585772</v>
      </c>
      <c r="CY195" s="140">
        <f t="shared" si="98"/>
        <v>-9.424777961</v>
      </c>
      <c r="CZ195" s="140">
        <f t="shared" si="99"/>
        <v>0</v>
      </c>
      <c r="DA195" s="141">
        <f t="shared" si="100"/>
        <v>-9.424777961</v>
      </c>
      <c r="DB195" s="141">
        <f t="shared" si="101"/>
        <v>-3.141592654</v>
      </c>
      <c r="DC195" s="122">
        <f t="shared" si="102"/>
        <v>3.141592654</v>
      </c>
      <c r="DD195" s="142">
        <f t="shared" si="103"/>
        <v>4787.695227</v>
      </c>
      <c r="DE195" s="142">
        <f t="shared" si="104"/>
        <v>467811.3798</v>
      </c>
      <c r="DF195" s="130">
        <f t="shared" si="105"/>
        <v>2239738310</v>
      </c>
      <c r="DG195" s="143">
        <f t="shared" si="106"/>
        <v>-8958953240</v>
      </c>
      <c r="DH195" s="143">
        <f t="shared" si="107"/>
        <v>0.000001097155341</v>
      </c>
      <c r="DI195" s="143">
        <f t="shared" si="108"/>
        <v>3.141592654</v>
      </c>
      <c r="DJ195" s="124">
        <f t="shared" si="109"/>
        <v>8958953240</v>
      </c>
      <c r="DK195" s="140">
        <f t="shared" ref="DK195:DM195" si="3290">DK$2*AD195</f>
        <v>-3.141592654</v>
      </c>
      <c r="DL195" s="140">
        <f t="shared" si="3290"/>
        <v>-3.141592654</v>
      </c>
      <c r="DM195" s="140">
        <f t="shared" si="3290"/>
        <v>0</v>
      </c>
      <c r="DN195" s="141">
        <f t="shared" si="111"/>
        <v>-6.283185307</v>
      </c>
      <c r="DO195" s="141">
        <f t="shared" si="112"/>
        <v>0</v>
      </c>
      <c r="DP195" s="122">
        <f t="shared" si="113"/>
        <v>0</v>
      </c>
      <c r="DQ195" s="142">
        <f t="shared" ref="DQ195:DS195" si="3291">POWER(AH195,DQ$2)</f>
        <v>16.85422674</v>
      </c>
      <c r="DR195" s="142">
        <f t="shared" si="3291"/>
        <v>11109.95886</v>
      </c>
      <c r="DS195" s="142">
        <f t="shared" si="3291"/>
        <v>467811.3798</v>
      </c>
      <c r="DT195" s="130">
        <f t="shared" si="115"/>
        <v>87597571235</v>
      </c>
      <c r="DU195" s="143">
        <f t="shared" si="116"/>
        <v>-1576756282226</v>
      </c>
      <c r="DV195" s="143">
        <f t="shared" si="117"/>
        <v>0</v>
      </c>
      <c r="DW195" s="143">
        <f t="shared" si="118"/>
        <v>3.141592654</v>
      </c>
      <c r="DX195" s="124">
        <f t="shared" si="119"/>
        <v>1576756282226</v>
      </c>
      <c r="DY195" s="140">
        <f t="shared" si="120"/>
        <v>0</v>
      </c>
      <c r="DZ195" s="141">
        <f t="shared" si="121"/>
        <v>0</v>
      </c>
      <c r="EA195" s="141">
        <f t="shared" si="122"/>
        <v>0</v>
      </c>
      <c r="EB195" s="122">
        <f t="shared" si="123"/>
        <v>0</v>
      </c>
      <c r="EC195" s="142">
        <f t="shared" si="124"/>
        <v>218847487044</v>
      </c>
      <c r="ED195" s="130">
        <f t="shared" si="125"/>
        <v>218847487044</v>
      </c>
      <c r="EE195" s="143">
        <f t="shared" si="126"/>
        <v>5908882150177</v>
      </c>
      <c r="EF195" s="143">
        <f t="shared" si="127"/>
        <v>0</v>
      </c>
      <c r="EG195" s="143">
        <f t="shared" si="128"/>
        <v>0</v>
      </c>
      <c r="EH195" s="124">
        <f t="shared" si="129"/>
        <v>5908882150177</v>
      </c>
      <c r="EI195" s="144">
        <f t="shared" ref="EI195:EJ195" si="3292">CK195+CU195+DG195+DU195+EE195</f>
        <v>-1197157145801</v>
      </c>
      <c r="EJ195" s="144">
        <f t="shared" si="3292"/>
        <v>0.0006728479597</v>
      </c>
      <c r="EK195" s="144">
        <f t="shared" si="131"/>
        <v>3.141592654</v>
      </c>
      <c r="EL195" s="145">
        <f t="shared" si="132"/>
        <v>1197157145801</v>
      </c>
      <c r="EM195" s="140">
        <f t="shared" si="133"/>
        <v>1.570796327</v>
      </c>
      <c r="EN195" s="141">
        <f t="shared" si="134"/>
        <v>1.570796327</v>
      </c>
      <c r="EO195" s="141">
        <f t="shared" si="135"/>
        <v>1.570796327</v>
      </c>
      <c r="EP195" s="122">
        <f t="shared" si="136"/>
        <v>1.570796327</v>
      </c>
      <c r="EQ195" s="142">
        <f t="shared" si="137"/>
        <v>1094146.766</v>
      </c>
      <c r="ER195" s="130">
        <f t="shared" si="138"/>
        <v>1094146.766</v>
      </c>
      <c r="ES195" s="143">
        <f t="shared" si="139"/>
        <v>0.000000001610529533</v>
      </c>
      <c r="ET195" s="143">
        <f t="shared" si="140"/>
        <v>5685353.37</v>
      </c>
      <c r="EU195" s="143">
        <f t="shared" si="141"/>
        <v>1.570796327</v>
      </c>
      <c r="EV195" s="124">
        <f t="shared" si="142"/>
        <v>5685353.37</v>
      </c>
      <c r="EW195" s="144">
        <f t="shared" ref="EW195:EX195" si="3293">BY195+ES195</f>
        <v>-10936083.97</v>
      </c>
      <c r="EX195" s="144">
        <f t="shared" si="3293"/>
        <v>5685353.37</v>
      </c>
      <c r="EY195" s="144">
        <f t="shared" si="144"/>
        <v>2.662174877</v>
      </c>
      <c r="EZ195" s="145">
        <f t="shared" si="145"/>
        <v>12325630.84</v>
      </c>
      <c r="FA195" s="140">
        <f t="shared" si="146"/>
        <v>0.8873916256</v>
      </c>
      <c r="FB195" s="141">
        <f t="shared" si="147"/>
        <v>0.8873916256</v>
      </c>
      <c r="FC195" s="141">
        <f t="shared" si="148"/>
        <v>0.8873916256</v>
      </c>
      <c r="FD195" s="122">
        <f t="shared" si="149"/>
        <v>0.8873916256</v>
      </c>
      <c r="FE195" s="142">
        <f t="shared" si="150"/>
        <v>230.9952514</v>
      </c>
      <c r="FF195" s="130">
        <f t="shared" si="151"/>
        <v>230.9952514</v>
      </c>
      <c r="FG195" s="143">
        <f t="shared" si="152"/>
        <v>38.58942777</v>
      </c>
      <c r="FH195" s="143">
        <f t="shared" si="153"/>
        <v>47.389223</v>
      </c>
      <c r="FI195" s="143">
        <f t="shared" si="154"/>
        <v>0.8873916256</v>
      </c>
      <c r="FJ195" s="124">
        <f t="shared" si="155"/>
        <v>61.11368417</v>
      </c>
      <c r="FK195" s="140">
        <f t="shared" si="156"/>
        <v>-6.283185307</v>
      </c>
      <c r="FL195" s="141">
        <f t="shared" si="157"/>
        <v>-6.283185307</v>
      </c>
      <c r="FM195" s="141">
        <f t="shared" si="158"/>
        <v>0</v>
      </c>
      <c r="FN195" s="122">
        <f t="shared" si="159"/>
        <v>0</v>
      </c>
      <c r="FO195" s="142">
        <f t="shared" si="160"/>
        <v>284.064959</v>
      </c>
      <c r="FP195" s="130">
        <f t="shared" si="161"/>
        <v>284.064959</v>
      </c>
      <c r="FQ195" s="143">
        <f t="shared" si="162"/>
        <v>-284.064959</v>
      </c>
      <c r="FR195" s="143">
        <f t="shared" si="163"/>
        <v>0</v>
      </c>
      <c r="FS195" s="143">
        <f t="shared" si="164"/>
        <v>3.141592654</v>
      </c>
      <c r="FT195" s="124">
        <f t="shared" si="165"/>
        <v>284.064959</v>
      </c>
      <c r="FU195" s="144">
        <f t="shared" si="166"/>
        <v>-33613.94153</v>
      </c>
      <c r="FV195" s="144">
        <f t="shared" si="167"/>
        <v>0</v>
      </c>
      <c r="FW195" s="144">
        <f t="shared" si="168"/>
        <v>-3.141592654</v>
      </c>
      <c r="FX195" s="145">
        <f t="shared" si="169"/>
        <v>33613.94153</v>
      </c>
      <c r="FY195" s="140">
        <f t="shared" si="170"/>
        <v>-3.141592654</v>
      </c>
      <c r="FZ195" s="140">
        <f t="shared" si="171"/>
        <v>-0.8873916256</v>
      </c>
      <c r="GA195" s="141">
        <f t="shared" si="172"/>
        <v>-4.028984279</v>
      </c>
      <c r="GB195" s="141">
        <f t="shared" si="173"/>
        <v>-4.028984279</v>
      </c>
      <c r="GC195" s="122">
        <f t="shared" si="174"/>
        <v>2.254201028</v>
      </c>
      <c r="GD195" s="142">
        <f t="shared" si="175"/>
        <v>33613.94153</v>
      </c>
      <c r="GE195" s="142">
        <f t="shared" si="176"/>
        <v>0.01636294741</v>
      </c>
      <c r="GF195" s="130">
        <f t="shared" si="177"/>
        <v>550.0231575</v>
      </c>
      <c r="GG195" s="143">
        <f t="shared" si="178"/>
        <v>-38.58942777</v>
      </c>
      <c r="GH195" s="143">
        <f t="shared" si="179"/>
        <v>47.389223</v>
      </c>
      <c r="GI195" s="143">
        <f t="shared" si="180"/>
        <v>2.254201028</v>
      </c>
      <c r="GJ195" s="124">
        <f t="shared" si="181"/>
        <v>61.11368417</v>
      </c>
      <c r="GK195" s="146">
        <f t="shared" si="182"/>
        <v>-0.5</v>
      </c>
      <c r="GL195" s="127">
        <f t="shared" si="183"/>
        <v>-0.8660254038</v>
      </c>
      <c r="GM195" s="146">
        <f t="shared" si="184"/>
        <v>-2.094395102</v>
      </c>
      <c r="GN195" s="127">
        <f t="shared" si="185"/>
        <v>1</v>
      </c>
      <c r="GO195" s="147">
        <f t="shared" si="186"/>
        <v>-0.5</v>
      </c>
      <c r="GP195" s="128">
        <f t="shared" si="187"/>
        <v>0.8660254038</v>
      </c>
      <c r="GQ195" s="147">
        <f t="shared" si="188"/>
        <v>2.094395102</v>
      </c>
      <c r="GR195" s="128">
        <f t="shared" si="189"/>
        <v>1</v>
      </c>
      <c r="GS195" s="140">
        <f t="shared" si="190"/>
        <v>-2.094395102</v>
      </c>
      <c r="GT195" s="140">
        <f t="shared" si="191"/>
        <v>0.8873916256</v>
      </c>
      <c r="GU195" s="141">
        <f t="shared" si="192"/>
        <v>-1.207003477</v>
      </c>
      <c r="GV195" s="141">
        <f t="shared" si="193"/>
        <v>-1.207003477</v>
      </c>
      <c r="GW195" s="122">
        <f t="shared" si="194"/>
        <v>-1.207003477</v>
      </c>
      <c r="GX195" s="142">
        <f t="shared" si="195"/>
        <v>1</v>
      </c>
      <c r="GY195" s="142">
        <f t="shared" si="196"/>
        <v>61.11368417</v>
      </c>
      <c r="GZ195" s="130">
        <f t="shared" si="197"/>
        <v>61.11368417</v>
      </c>
      <c r="HA195" s="143">
        <f t="shared" si="198"/>
        <v>21.7455571</v>
      </c>
      <c r="HB195" s="143">
        <f t="shared" si="199"/>
        <v>-57.11403627</v>
      </c>
      <c r="HC195" s="143">
        <f t="shared" si="200"/>
        <v>-1.207003477</v>
      </c>
      <c r="HD195" s="124">
        <f t="shared" si="201"/>
        <v>61.11368417</v>
      </c>
      <c r="HE195" s="140">
        <f t="shared" si="202"/>
        <v>2.094395102</v>
      </c>
      <c r="HF195" s="140">
        <f t="shared" si="203"/>
        <v>2.254201028</v>
      </c>
      <c r="HG195" s="141">
        <f t="shared" si="204"/>
        <v>4.34859613</v>
      </c>
      <c r="HH195" s="141">
        <f t="shared" si="205"/>
        <v>4.34859613</v>
      </c>
      <c r="HI195" s="122">
        <f t="shared" si="206"/>
        <v>-1.934589177</v>
      </c>
      <c r="HJ195" s="142">
        <f t="shared" si="207"/>
        <v>1</v>
      </c>
      <c r="HK195" s="142">
        <f t="shared" si="208"/>
        <v>61.11368417</v>
      </c>
      <c r="HL195" s="130">
        <f t="shared" si="209"/>
        <v>61.11368417</v>
      </c>
      <c r="HM195" s="143">
        <f t="shared" si="210"/>
        <v>-21.7455571</v>
      </c>
      <c r="HN195" s="143">
        <f t="shared" si="211"/>
        <v>-57.11403627</v>
      </c>
      <c r="HO195" s="143">
        <f t="shared" si="212"/>
        <v>-1.934589177</v>
      </c>
      <c r="HP195" s="124">
        <f t="shared" si="213"/>
        <v>61.11368417</v>
      </c>
      <c r="HQ195" s="140">
        <f t="shared" si="214"/>
        <v>2.094395102</v>
      </c>
      <c r="HR195" s="140">
        <f t="shared" si="215"/>
        <v>0.8873916256</v>
      </c>
      <c r="HS195" s="141">
        <f t="shared" si="216"/>
        <v>2.981786728</v>
      </c>
      <c r="HT195" s="141">
        <f t="shared" si="217"/>
        <v>2.981786728</v>
      </c>
      <c r="HU195" s="122">
        <f t="shared" si="218"/>
        <v>2.981786728</v>
      </c>
      <c r="HV195" s="142">
        <f t="shared" si="219"/>
        <v>1</v>
      </c>
      <c r="HW195" s="142">
        <f t="shared" si="220"/>
        <v>61.11368417</v>
      </c>
      <c r="HX195" s="130">
        <f t="shared" si="221"/>
        <v>61.11368417</v>
      </c>
      <c r="HY195" s="143">
        <f t="shared" si="222"/>
        <v>-60.33498487</v>
      </c>
      <c r="HZ195" s="143">
        <f t="shared" si="223"/>
        <v>9.724813269</v>
      </c>
      <c r="IA195" s="143">
        <f t="shared" si="224"/>
        <v>2.981786728</v>
      </c>
      <c r="IB195" s="124">
        <f t="shared" si="225"/>
        <v>61.11368417</v>
      </c>
      <c r="IC195" s="140">
        <f t="shared" si="226"/>
        <v>-2.094395102</v>
      </c>
      <c r="ID195" s="140">
        <f t="shared" si="227"/>
        <v>2.254201028</v>
      </c>
      <c r="IE195" s="141">
        <f t="shared" si="228"/>
        <v>0.1598059256</v>
      </c>
      <c r="IF195" s="141">
        <f t="shared" si="229"/>
        <v>0.1598059256</v>
      </c>
      <c r="IG195" s="122">
        <f t="shared" si="230"/>
        <v>0.1598059256</v>
      </c>
      <c r="IH195" s="142">
        <f t="shared" si="231"/>
        <v>1</v>
      </c>
      <c r="II195" s="142">
        <f t="shared" si="232"/>
        <v>61.11368417</v>
      </c>
      <c r="IJ195" s="130">
        <f t="shared" si="233"/>
        <v>61.11368417</v>
      </c>
      <c r="IK195" s="143">
        <f t="shared" si="234"/>
        <v>60.33498487</v>
      </c>
      <c r="IL195" s="143">
        <f t="shared" si="235"/>
        <v>9.724813269</v>
      </c>
      <c r="IM195" s="143">
        <f t="shared" si="236"/>
        <v>0.1598059256</v>
      </c>
      <c r="IN195" s="124">
        <f t="shared" si="237"/>
        <v>61.11368417</v>
      </c>
    </row>
    <row r="196" ht="12.75" customHeight="1">
      <c r="A196" s="129">
        <f>'Cortez Cubic'!AP196</f>
        <v>-0.2187762226</v>
      </c>
      <c r="B196" s="129">
        <f>'Cortez Cubic'!AQ196</f>
        <v>8.156485595</v>
      </c>
      <c r="C196" s="129">
        <f>'Cortez Cubic'!AR196</f>
        <v>2325.02547</v>
      </c>
      <c r="D196" s="129">
        <f>'Cortez Cubic'!AS196</f>
        <v>-107796.2777</v>
      </c>
      <c r="E196" s="129">
        <f t="shared" ref="E196:H196" si="3294">0</f>
        <v>0</v>
      </c>
      <c r="F196" s="129">
        <f t="shared" si="3294"/>
        <v>0</v>
      </c>
      <c r="G196" s="129">
        <f t="shared" si="3294"/>
        <v>0</v>
      </c>
      <c r="H196" s="129">
        <f t="shared" si="3294"/>
        <v>0</v>
      </c>
      <c r="I196" s="110">
        <f>'Cortez Cubic'!I196</f>
        <v>59</v>
      </c>
      <c r="J196" s="130">
        <f t="shared" si="28"/>
        <v>49.0162206</v>
      </c>
      <c r="K196" s="131">
        <f t="shared" si="29"/>
        <v>0</v>
      </c>
      <c r="L196" s="131">
        <f t="shared" si="30"/>
        <v>1</v>
      </c>
      <c r="M196" s="132">
        <f t="shared" si="31"/>
        <v>9.983779395</v>
      </c>
      <c r="N196" s="133">
        <f t="shared" si="32"/>
        <v>45.54931313</v>
      </c>
      <c r="O196" s="134">
        <f t="shared" si="33"/>
        <v>94.56553373</v>
      </c>
      <c r="P196" s="134">
        <f t="shared" si="34"/>
        <v>0</v>
      </c>
      <c r="Q196" s="135">
        <f t="shared" si="35"/>
        <v>49.0162206</v>
      </c>
      <c r="R196" s="135">
        <f t="shared" si="36"/>
        <v>0</v>
      </c>
      <c r="S196" s="136">
        <f t="shared" si="37"/>
        <v>-106.2994323</v>
      </c>
      <c r="T196" s="136">
        <f t="shared" si="38"/>
        <v>0</v>
      </c>
      <c r="U196" s="137">
        <f t="shared" ref="U196:X196" si="3295">ATAN2(A196,E196)</f>
        <v>3.141592654</v>
      </c>
      <c r="V196" s="137">
        <f t="shared" si="3295"/>
        <v>0</v>
      </c>
      <c r="W196" s="137">
        <f t="shared" si="3295"/>
        <v>0</v>
      </c>
      <c r="X196" s="137">
        <f t="shared" si="3295"/>
        <v>3.141592654</v>
      </c>
      <c r="Y196" s="137">
        <f t="shared" ref="Y196:AB196" si="3296">SQRT(POWER(A196,2)+POWER(E196,2))</f>
        <v>0.2187762226</v>
      </c>
      <c r="Z196" s="137">
        <f t="shared" si="3296"/>
        <v>8.156485595</v>
      </c>
      <c r="AA196" s="137">
        <f t="shared" si="3296"/>
        <v>2325.02547</v>
      </c>
      <c r="AB196" s="137">
        <f t="shared" si="3296"/>
        <v>107796.2777</v>
      </c>
      <c r="AC196" s="138">
        <f t="shared" ref="AC196:AF196" si="3297">U196-$U196</f>
        <v>0</v>
      </c>
      <c r="AD196" s="138">
        <f t="shared" si="3297"/>
        <v>-3.141592654</v>
      </c>
      <c r="AE196" s="138">
        <f t="shared" si="3297"/>
        <v>-3.141592654</v>
      </c>
      <c r="AF196" s="138">
        <f t="shared" si="3297"/>
        <v>0</v>
      </c>
      <c r="AG196" s="138">
        <f t="shared" ref="AG196:AJ196" si="3298">Y196/$Y196</f>
        <v>1</v>
      </c>
      <c r="AH196" s="138">
        <f t="shared" si="3298"/>
        <v>37.28232208</v>
      </c>
      <c r="AI196" s="138">
        <f t="shared" si="3298"/>
        <v>10627.41391</v>
      </c>
      <c r="AJ196" s="138">
        <f t="shared" si="3298"/>
        <v>492723.9186</v>
      </c>
      <c r="AK196" s="139">
        <f t="shared" ref="AK196:AN196" si="3299">AG196*COS(AC196)</f>
        <v>1</v>
      </c>
      <c r="AL196" s="139">
        <f t="shared" si="3299"/>
        <v>-37.28232208</v>
      </c>
      <c r="AM196" s="139">
        <f t="shared" si="3299"/>
        <v>-10627.41391</v>
      </c>
      <c r="AN196" s="139">
        <f t="shared" si="3299"/>
        <v>492723.9186</v>
      </c>
      <c r="AO196" s="129">
        <f t="shared" ref="AO196:AR196" si="3300">AG196*SIN(AC196)</f>
        <v>0</v>
      </c>
      <c r="AP196" s="129">
        <f t="shared" si="3300"/>
        <v>0</v>
      </c>
      <c r="AQ196" s="129">
        <f t="shared" si="3300"/>
        <v>0</v>
      </c>
      <c r="AR196" s="129">
        <f t="shared" si="3300"/>
        <v>0</v>
      </c>
      <c r="AS196" s="140">
        <f t="shared" si="45"/>
        <v>-9.424777961</v>
      </c>
      <c r="AT196" s="141">
        <f t="shared" si="46"/>
        <v>-9.424777961</v>
      </c>
      <c r="AU196" s="141">
        <f t="shared" si="47"/>
        <v>-3.141592654</v>
      </c>
      <c r="AV196" s="122">
        <f t="shared" si="48"/>
        <v>3.141592654</v>
      </c>
      <c r="AW196" s="142">
        <f t="shared" si="49"/>
        <v>51821.36663</v>
      </c>
      <c r="AX196" s="130">
        <f t="shared" si="50"/>
        <v>51821.36663</v>
      </c>
      <c r="AY196" s="143">
        <f t="shared" si="51"/>
        <v>103642.7333</v>
      </c>
      <c r="AZ196" s="143">
        <f t="shared" si="52"/>
        <v>0</v>
      </c>
      <c r="BA196" s="143">
        <f t="shared" si="53"/>
        <v>0</v>
      </c>
      <c r="BB196" s="124">
        <f t="shared" si="54"/>
        <v>103642.7333</v>
      </c>
      <c r="BC196" s="140">
        <f t="shared" ref="BC196:BD196" si="3301">BC$2*AD196</f>
        <v>-3.141592654</v>
      </c>
      <c r="BD196" s="140">
        <f t="shared" si="3301"/>
        <v>-3.141592654</v>
      </c>
      <c r="BE196" s="141">
        <f t="shared" si="56"/>
        <v>-6.283185307</v>
      </c>
      <c r="BF196" s="141">
        <f t="shared" si="57"/>
        <v>0</v>
      </c>
      <c r="BG196" s="122">
        <f t="shared" si="58"/>
        <v>0</v>
      </c>
      <c r="BH196" s="142">
        <f t="shared" ref="BH196:BI196" si="3302">POWER(AH196,BH$2)</f>
        <v>37.28232208</v>
      </c>
      <c r="BI196" s="142">
        <f t="shared" si="3302"/>
        <v>10627.41391</v>
      </c>
      <c r="BJ196" s="130">
        <f t="shared" si="60"/>
        <v>396214.6681</v>
      </c>
      <c r="BK196" s="143">
        <f t="shared" si="61"/>
        <v>3565932.013</v>
      </c>
      <c r="BL196" s="143">
        <f t="shared" si="62"/>
        <v>0</v>
      </c>
      <c r="BM196" s="143">
        <f t="shared" si="63"/>
        <v>0</v>
      </c>
      <c r="BN196" s="124">
        <f t="shared" si="64"/>
        <v>3565932.013</v>
      </c>
      <c r="BO196" s="140">
        <f t="shared" si="65"/>
        <v>0</v>
      </c>
      <c r="BP196" s="141">
        <f t="shared" si="66"/>
        <v>0</v>
      </c>
      <c r="BQ196" s="141">
        <f t="shared" si="67"/>
        <v>0</v>
      </c>
      <c r="BR196" s="122">
        <f t="shared" si="68"/>
        <v>0</v>
      </c>
      <c r="BS196" s="142">
        <f t="shared" si="69"/>
        <v>492723.9186</v>
      </c>
      <c r="BT196" s="130">
        <f t="shared" si="70"/>
        <v>492723.9186</v>
      </c>
      <c r="BU196" s="143">
        <f t="shared" si="71"/>
        <v>-13303545.8</v>
      </c>
      <c r="BV196" s="143">
        <f t="shared" si="72"/>
        <v>0</v>
      </c>
      <c r="BW196" s="143">
        <f t="shared" si="73"/>
        <v>3.141592654</v>
      </c>
      <c r="BX196" s="124">
        <f t="shared" si="74"/>
        <v>13303545.8</v>
      </c>
      <c r="BY196" s="144">
        <f t="shared" ref="BY196:BZ196" si="3303">AY196+BK196+BU196</f>
        <v>-9633971.055</v>
      </c>
      <c r="BZ196" s="144">
        <f t="shared" si="3303"/>
        <v>0</v>
      </c>
      <c r="CA196" s="144">
        <f t="shared" si="76"/>
        <v>-3.141592654</v>
      </c>
      <c r="CB196" s="145">
        <f t="shared" si="77"/>
        <v>9633971.055</v>
      </c>
      <c r="CC196" s="140">
        <f t="shared" ref="CC196:CD196" si="3304">CC$2*AD196</f>
        <v>-6.283185307</v>
      </c>
      <c r="CD196" s="140">
        <f t="shared" si="3304"/>
        <v>-6.283185307</v>
      </c>
      <c r="CE196" s="141">
        <f t="shared" si="79"/>
        <v>-12.56637061</v>
      </c>
      <c r="CF196" s="141">
        <f t="shared" si="80"/>
        <v>0</v>
      </c>
      <c r="CG196" s="122">
        <f t="shared" si="81"/>
        <v>0</v>
      </c>
      <c r="CH196" s="142">
        <f t="shared" ref="CH196:CI196" si="3305">POWER(AH196,CH$2)</f>
        <v>1389.97154</v>
      </c>
      <c r="CI196" s="142">
        <f t="shared" si="3305"/>
        <v>112941926.3</v>
      </c>
      <c r="CJ196" s="130">
        <f t="shared" si="83"/>
        <v>156986063220</v>
      </c>
      <c r="CK196" s="143">
        <f t="shared" si="84"/>
        <v>-156986063220</v>
      </c>
      <c r="CL196" s="143">
        <f t="shared" si="85"/>
        <v>0</v>
      </c>
      <c r="CM196" s="143">
        <f t="shared" si="86"/>
        <v>3.141592654</v>
      </c>
      <c r="CN196" s="124">
        <f t="shared" si="87"/>
        <v>156986063220</v>
      </c>
      <c r="CO196" s="140">
        <f t="shared" si="88"/>
        <v>-9.424777961</v>
      </c>
      <c r="CP196" s="141">
        <f t="shared" si="89"/>
        <v>-9.424777961</v>
      </c>
      <c r="CQ196" s="141">
        <f t="shared" si="90"/>
        <v>-3.141592654</v>
      </c>
      <c r="CR196" s="122">
        <f t="shared" si="91"/>
        <v>3.141592654</v>
      </c>
      <c r="CS196" s="142">
        <f t="shared" si="92"/>
        <v>1200280598153</v>
      </c>
      <c r="CT196" s="130">
        <f t="shared" si="93"/>
        <v>1200280598153</v>
      </c>
      <c r="CU196" s="143">
        <f t="shared" si="94"/>
        <v>-4801122392611</v>
      </c>
      <c r="CV196" s="143">
        <f t="shared" si="95"/>
        <v>0.000587967917</v>
      </c>
      <c r="CW196" s="143">
        <f t="shared" si="96"/>
        <v>3.141592654</v>
      </c>
      <c r="CX196" s="124">
        <f t="shared" si="97"/>
        <v>4801122392611</v>
      </c>
      <c r="CY196" s="140">
        <f t="shared" si="98"/>
        <v>-9.424777961</v>
      </c>
      <c r="CZ196" s="140">
        <f t="shared" si="99"/>
        <v>0</v>
      </c>
      <c r="DA196" s="141">
        <f t="shared" si="100"/>
        <v>-9.424777961</v>
      </c>
      <c r="DB196" s="141">
        <f t="shared" si="101"/>
        <v>-3.141592654</v>
      </c>
      <c r="DC196" s="122">
        <f t="shared" si="102"/>
        <v>3.141592654</v>
      </c>
      <c r="DD196" s="142">
        <f t="shared" si="103"/>
        <v>51821.36663</v>
      </c>
      <c r="DE196" s="142">
        <f t="shared" si="104"/>
        <v>492723.9186</v>
      </c>
      <c r="DF196" s="130">
        <f t="shared" si="105"/>
        <v>25533626831</v>
      </c>
      <c r="DG196" s="143">
        <f t="shared" si="106"/>
        <v>-102134507323</v>
      </c>
      <c r="DH196" s="143">
        <f t="shared" si="107"/>
        <v>0.00001250786975</v>
      </c>
      <c r="DI196" s="143">
        <f t="shared" si="108"/>
        <v>3.141592654</v>
      </c>
      <c r="DJ196" s="124">
        <f t="shared" si="109"/>
        <v>102134507323</v>
      </c>
      <c r="DK196" s="140">
        <f t="shared" ref="DK196:DM196" si="3306">DK$2*AD196</f>
        <v>-3.141592654</v>
      </c>
      <c r="DL196" s="140">
        <f t="shared" si="3306"/>
        <v>-3.141592654</v>
      </c>
      <c r="DM196" s="140">
        <f t="shared" si="3306"/>
        <v>0</v>
      </c>
      <c r="DN196" s="141">
        <f t="shared" si="111"/>
        <v>-6.283185307</v>
      </c>
      <c r="DO196" s="141">
        <f t="shared" si="112"/>
        <v>0</v>
      </c>
      <c r="DP196" s="122">
        <f t="shared" si="113"/>
        <v>0</v>
      </c>
      <c r="DQ196" s="142">
        <f t="shared" ref="DQ196:DS196" si="3307">POWER(AH196,DQ$2)</f>
        <v>37.28232208</v>
      </c>
      <c r="DR196" s="142">
        <f t="shared" si="3307"/>
        <v>10627.41391</v>
      </c>
      <c r="DS196" s="142">
        <f t="shared" si="3307"/>
        <v>492723.9186</v>
      </c>
      <c r="DT196" s="130">
        <f t="shared" si="115"/>
        <v>195224443858</v>
      </c>
      <c r="DU196" s="143">
        <f t="shared" si="116"/>
        <v>-3514039989446</v>
      </c>
      <c r="DV196" s="143">
        <f t="shared" si="117"/>
        <v>0</v>
      </c>
      <c r="DW196" s="143">
        <f t="shared" si="118"/>
        <v>3.141592654</v>
      </c>
      <c r="DX196" s="124">
        <f t="shared" si="119"/>
        <v>3514039989446</v>
      </c>
      <c r="DY196" s="140">
        <f t="shared" si="120"/>
        <v>0</v>
      </c>
      <c r="DZ196" s="141">
        <f t="shared" si="121"/>
        <v>0</v>
      </c>
      <c r="EA196" s="141">
        <f t="shared" si="122"/>
        <v>0</v>
      </c>
      <c r="EB196" s="122">
        <f t="shared" si="123"/>
        <v>0</v>
      </c>
      <c r="EC196" s="142">
        <f t="shared" si="124"/>
        <v>242776859920</v>
      </c>
      <c r="ED196" s="130">
        <f t="shared" si="125"/>
        <v>242776859920</v>
      </c>
      <c r="EE196" s="143">
        <f t="shared" si="126"/>
        <v>6554975217848</v>
      </c>
      <c r="EF196" s="143">
        <f t="shared" si="127"/>
        <v>0</v>
      </c>
      <c r="EG196" s="143">
        <f t="shared" si="128"/>
        <v>0</v>
      </c>
      <c r="EH196" s="124">
        <f t="shared" si="129"/>
        <v>6554975217848</v>
      </c>
      <c r="EI196" s="144">
        <f t="shared" ref="EI196:EJ196" si="3308">CK196+CU196+DG196+DU196+EE196</f>
        <v>-2019307734752</v>
      </c>
      <c r="EJ196" s="144">
        <f t="shared" si="3308"/>
        <v>0.0006004757868</v>
      </c>
      <c r="EK196" s="144">
        <f t="shared" si="131"/>
        <v>3.141592654</v>
      </c>
      <c r="EL196" s="145">
        <f t="shared" si="132"/>
        <v>2019307734752</v>
      </c>
      <c r="EM196" s="140">
        <f t="shared" si="133"/>
        <v>1.570796327</v>
      </c>
      <c r="EN196" s="141">
        <f t="shared" si="134"/>
        <v>1.570796327</v>
      </c>
      <c r="EO196" s="141">
        <f t="shared" si="135"/>
        <v>1.570796327</v>
      </c>
      <c r="EP196" s="122">
        <f t="shared" si="136"/>
        <v>1.570796327</v>
      </c>
      <c r="EQ196" s="142">
        <f t="shared" si="137"/>
        <v>1421023.481</v>
      </c>
      <c r="ER196" s="130">
        <f t="shared" si="138"/>
        <v>1421023.481</v>
      </c>
      <c r="ES196" s="143">
        <f t="shared" si="139"/>
        <v>0.0000000004521306954</v>
      </c>
      <c r="ET196" s="143">
        <f t="shared" si="140"/>
        <v>7383854.606</v>
      </c>
      <c r="EU196" s="143">
        <f t="shared" si="141"/>
        <v>1.570796327</v>
      </c>
      <c r="EV196" s="124">
        <f t="shared" si="142"/>
        <v>7383854.606</v>
      </c>
      <c r="EW196" s="144">
        <f t="shared" ref="EW196:EX196" si="3309">BY196+ES196</f>
        <v>-9633971.055</v>
      </c>
      <c r="EX196" s="144">
        <f t="shared" si="3309"/>
        <v>7383854.606</v>
      </c>
      <c r="EY196" s="144">
        <f t="shared" si="144"/>
        <v>2.487653105</v>
      </c>
      <c r="EZ196" s="145">
        <f t="shared" si="145"/>
        <v>12138150.89</v>
      </c>
      <c r="FA196" s="140">
        <f t="shared" si="146"/>
        <v>0.8292177018</v>
      </c>
      <c r="FB196" s="141">
        <f t="shared" si="147"/>
        <v>0.8292177018</v>
      </c>
      <c r="FC196" s="141">
        <f t="shared" si="148"/>
        <v>0.8292177018</v>
      </c>
      <c r="FD196" s="122">
        <f t="shared" si="149"/>
        <v>0.8292177018</v>
      </c>
      <c r="FE196" s="142">
        <f t="shared" si="150"/>
        <v>229.8180722</v>
      </c>
      <c r="FF196" s="130">
        <f t="shared" si="151"/>
        <v>229.8180722</v>
      </c>
      <c r="FG196" s="143">
        <f t="shared" si="152"/>
        <v>41.06904652</v>
      </c>
      <c r="FH196" s="143">
        <f t="shared" si="153"/>
        <v>44.83576699</v>
      </c>
      <c r="FI196" s="143">
        <f t="shared" si="154"/>
        <v>0.8292177018</v>
      </c>
      <c r="FJ196" s="124">
        <f t="shared" si="155"/>
        <v>60.8022416</v>
      </c>
      <c r="FK196" s="140">
        <f t="shared" si="156"/>
        <v>-6.283185307</v>
      </c>
      <c r="FL196" s="141">
        <f t="shared" si="157"/>
        <v>-6.283185307</v>
      </c>
      <c r="FM196" s="141">
        <f t="shared" si="158"/>
        <v>0</v>
      </c>
      <c r="FN196" s="122">
        <f t="shared" si="159"/>
        <v>0</v>
      </c>
      <c r="FO196" s="142">
        <f t="shared" si="160"/>
        <v>1389.97154</v>
      </c>
      <c r="FP196" s="130">
        <f t="shared" si="161"/>
        <v>1389.97154</v>
      </c>
      <c r="FQ196" s="143">
        <f t="shared" si="162"/>
        <v>-1389.97154</v>
      </c>
      <c r="FR196" s="143">
        <f t="shared" si="163"/>
        <v>0</v>
      </c>
      <c r="FS196" s="143">
        <f t="shared" si="164"/>
        <v>3.141592654</v>
      </c>
      <c r="FT196" s="124">
        <f t="shared" si="165"/>
        <v>1389.97154</v>
      </c>
      <c r="FU196" s="144">
        <f t="shared" si="166"/>
        <v>-33272.21326</v>
      </c>
      <c r="FV196" s="144">
        <f t="shared" si="167"/>
        <v>0</v>
      </c>
      <c r="FW196" s="144">
        <f t="shared" si="168"/>
        <v>-3.141592654</v>
      </c>
      <c r="FX196" s="145">
        <f t="shared" si="169"/>
        <v>33272.21326</v>
      </c>
      <c r="FY196" s="140">
        <f t="shared" si="170"/>
        <v>-3.141592654</v>
      </c>
      <c r="FZ196" s="140">
        <f t="shared" si="171"/>
        <v>-0.8292177018</v>
      </c>
      <c r="GA196" s="141">
        <f t="shared" si="172"/>
        <v>-3.970810355</v>
      </c>
      <c r="GB196" s="141">
        <f t="shared" si="173"/>
        <v>-3.970810355</v>
      </c>
      <c r="GC196" s="122">
        <f t="shared" si="174"/>
        <v>2.312374952</v>
      </c>
      <c r="GD196" s="142">
        <f t="shared" si="175"/>
        <v>33272.21326</v>
      </c>
      <c r="GE196" s="142">
        <f t="shared" si="176"/>
        <v>0.01644676205</v>
      </c>
      <c r="GF196" s="130">
        <f t="shared" si="177"/>
        <v>547.2201744</v>
      </c>
      <c r="GG196" s="143">
        <f t="shared" si="178"/>
        <v>-41.06904652</v>
      </c>
      <c r="GH196" s="143">
        <f t="shared" si="179"/>
        <v>44.83576699</v>
      </c>
      <c r="GI196" s="143">
        <f t="shared" si="180"/>
        <v>2.312374952</v>
      </c>
      <c r="GJ196" s="124">
        <f t="shared" si="181"/>
        <v>60.8022416</v>
      </c>
      <c r="GK196" s="146">
        <f t="shared" si="182"/>
        <v>-0.5</v>
      </c>
      <c r="GL196" s="127">
        <f t="shared" si="183"/>
        <v>-0.8660254038</v>
      </c>
      <c r="GM196" s="146">
        <f t="shared" si="184"/>
        <v>-2.094395102</v>
      </c>
      <c r="GN196" s="127">
        <f t="shared" si="185"/>
        <v>1</v>
      </c>
      <c r="GO196" s="147">
        <f t="shared" si="186"/>
        <v>-0.5</v>
      </c>
      <c r="GP196" s="128">
        <f t="shared" si="187"/>
        <v>0.8660254038</v>
      </c>
      <c r="GQ196" s="147">
        <f t="shared" si="188"/>
        <v>2.094395102</v>
      </c>
      <c r="GR196" s="128">
        <f t="shared" si="189"/>
        <v>1</v>
      </c>
      <c r="GS196" s="140">
        <f t="shared" si="190"/>
        <v>-2.094395102</v>
      </c>
      <c r="GT196" s="140">
        <f t="shared" si="191"/>
        <v>0.8292177018</v>
      </c>
      <c r="GU196" s="141">
        <f t="shared" si="192"/>
        <v>-1.265177401</v>
      </c>
      <c r="GV196" s="141">
        <f t="shared" si="193"/>
        <v>-1.265177401</v>
      </c>
      <c r="GW196" s="122">
        <f t="shared" si="194"/>
        <v>-1.265177401</v>
      </c>
      <c r="GX196" s="142">
        <f t="shared" si="195"/>
        <v>1</v>
      </c>
      <c r="GY196" s="142">
        <f t="shared" si="196"/>
        <v>60.8022416</v>
      </c>
      <c r="GZ196" s="130">
        <f t="shared" si="197"/>
        <v>60.8022416</v>
      </c>
      <c r="HA196" s="143">
        <f t="shared" si="198"/>
        <v>18.29438996</v>
      </c>
      <c r="HB196" s="143">
        <f t="shared" si="199"/>
        <v>-57.98472109</v>
      </c>
      <c r="HC196" s="143">
        <f t="shared" si="200"/>
        <v>-1.265177401</v>
      </c>
      <c r="HD196" s="124">
        <f t="shared" si="201"/>
        <v>60.8022416</v>
      </c>
      <c r="HE196" s="140">
        <f t="shared" si="202"/>
        <v>2.094395102</v>
      </c>
      <c r="HF196" s="140">
        <f t="shared" si="203"/>
        <v>2.312374952</v>
      </c>
      <c r="HG196" s="141">
        <f t="shared" si="204"/>
        <v>4.406770054</v>
      </c>
      <c r="HH196" s="141">
        <f t="shared" si="205"/>
        <v>4.406770054</v>
      </c>
      <c r="HI196" s="122">
        <f t="shared" si="206"/>
        <v>-1.876415253</v>
      </c>
      <c r="HJ196" s="142">
        <f t="shared" si="207"/>
        <v>1</v>
      </c>
      <c r="HK196" s="142">
        <f t="shared" si="208"/>
        <v>60.8022416</v>
      </c>
      <c r="HL196" s="130">
        <f t="shared" si="209"/>
        <v>60.8022416</v>
      </c>
      <c r="HM196" s="143">
        <f t="shared" si="210"/>
        <v>-18.29438996</v>
      </c>
      <c r="HN196" s="143">
        <f t="shared" si="211"/>
        <v>-57.98472109</v>
      </c>
      <c r="HO196" s="143">
        <f t="shared" si="212"/>
        <v>-1.876415253</v>
      </c>
      <c r="HP196" s="124">
        <f t="shared" si="213"/>
        <v>60.8022416</v>
      </c>
      <c r="HQ196" s="140">
        <f t="shared" si="214"/>
        <v>2.094395102</v>
      </c>
      <c r="HR196" s="140">
        <f t="shared" si="215"/>
        <v>0.8292177018</v>
      </c>
      <c r="HS196" s="141">
        <f t="shared" si="216"/>
        <v>2.923612804</v>
      </c>
      <c r="HT196" s="141">
        <f t="shared" si="217"/>
        <v>2.923612804</v>
      </c>
      <c r="HU196" s="122">
        <f t="shared" si="218"/>
        <v>2.923612804</v>
      </c>
      <c r="HV196" s="142">
        <f t="shared" si="219"/>
        <v>1</v>
      </c>
      <c r="HW196" s="142">
        <f t="shared" si="220"/>
        <v>60.8022416</v>
      </c>
      <c r="HX196" s="130">
        <f t="shared" si="221"/>
        <v>60.8022416</v>
      </c>
      <c r="HY196" s="143">
        <f t="shared" si="222"/>
        <v>-59.36343647</v>
      </c>
      <c r="HZ196" s="143">
        <f t="shared" si="223"/>
        <v>13.1489541</v>
      </c>
      <c r="IA196" s="143">
        <f t="shared" si="224"/>
        <v>2.923612804</v>
      </c>
      <c r="IB196" s="124">
        <f t="shared" si="225"/>
        <v>60.8022416</v>
      </c>
      <c r="IC196" s="140">
        <f t="shared" si="226"/>
        <v>-2.094395102</v>
      </c>
      <c r="ID196" s="140">
        <f t="shared" si="227"/>
        <v>2.312374952</v>
      </c>
      <c r="IE196" s="141">
        <f t="shared" si="228"/>
        <v>0.2179798494</v>
      </c>
      <c r="IF196" s="141">
        <f t="shared" si="229"/>
        <v>0.2179798494</v>
      </c>
      <c r="IG196" s="122">
        <f t="shared" si="230"/>
        <v>0.2179798494</v>
      </c>
      <c r="IH196" s="142">
        <f t="shared" si="231"/>
        <v>1</v>
      </c>
      <c r="II196" s="142">
        <f t="shared" si="232"/>
        <v>60.8022416</v>
      </c>
      <c r="IJ196" s="130">
        <f t="shared" si="233"/>
        <v>60.8022416</v>
      </c>
      <c r="IK196" s="143">
        <f t="shared" si="234"/>
        <v>59.36343647</v>
      </c>
      <c r="IL196" s="143">
        <f t="shared" si="235"/>
        <v>13.1489541</v>
      </c>
      <c r="IM196" s="143">
        <f t="shared" si="236"/>
        <v>0.2179798494</v>
      </c>
      <c r="IN196" s="124">
        <f t="shared" si="237"/>
        <v>60.8022416</v>
      </c>
    </row>
    <row r="197" ht="12.75" customHeight="1">
      <c r="A197" s="129">
        <f>'Cortez Cubic'!AP197</f>
        <v>-0.2187762226</v>
      </c>
      <c r="B197" s="129">
        <f>'Cortez Cubic'!AQ197</f>
        <v>39.11736286</v>
      </c>
      <c r="C197" s="129">
        <f>'Cortez Cubic'!AR197</f>
        <v>22917.33757</v>
      </c>
      <c r="D197" s="129">
        <f>'Cortez Cubic'!AS197</f>
        <v>-3538152.076</v>
      </c>
      <c r="E197" s="129">
        <f t="shared" ref="E197:H197" si="3310">0</f>
        <v>0</v>
      </c>
      <c r="F197" s="129">
        <f t="shared" si="3310"/>
        <v>0</v>
      </c>
      <c r="G197" s="129">
        <f t="shared" si="3310"/>
        <v>0</v>
      </c>
      <c r="H197" s="129">
        <f t="shared" si="3310"/>
        <v>0</v>
      </c>
      <c r="I197" s="110">
        <f>'Cortez Cubic'!I197</f>
        <v>158</v>
      </c>
      <c r="J197" s="130">
        <f t="shared" si="28"/>
        <v>147.9396923</v>
      </c>
      <c r="K197" s="131">
        <f t="shared" si="29"/>
        <v>0</v>
      </c>
      <c r="L197" s="131">
        <f t="shared" si="30"/>
        <v>1</v>
      </c>
      <c r="M197" s="132">
        <f t="shared" si="31"/>
        <v>10.06030772</v>
      </c>
      <c r="N197" s="133">
        <f t="shared" si="32"/>
        <v>198.4834561</v>
      </c>
      <c r="O197" s="134">
        <f t="shared" si="33"/>
        <v>346.4231484</v>
      </c>
      <c r="P197" s="134">
        <f t="shared" si="34"/>
        <v>0</v>
      </c>
      <c r="Q197" s="135">
        <f t="shared" si="35"/>
        <v>147.9396923</v>
      </c>
      <c r="R197" s="135">
        <f t="shared" si="36"/>
        <v>0</v>
      </c>
      <c r="S197" s="136">
        <f t="shared" si="37"/>
        <v>-315.5620442</v>
      </c>
      <c r="T197" s="136">
        <f t="shared" si="38"/>
        <v>0</v>
      </c>
      <c r="U197" s="137">
        <f t="shared" ref="U197:X197" si="3311">ATAN2(A197,E197)</f>
        <v>3.141592654</v>
      </c>
      <c r="V197" s="137">
        <f t="shared" si="3311"/>
        <v>0</v>
      </c>
      <c r="W197" s="137">
        <f t="shared" si="3311"/>
        <v>0</v>
      </c>
      <c r="X197" s="137">
        <f t="shared" si="3311"/>
        <v>3.141592654</v>
      </c>
      <c r="Y197" s="137">
        <f t="shared" ref="Y197:AB197" si="3312">SQRT(POWER(A197,2)+POWER(E197,2))</f>
        <v>0.2187762226</v>
      </c>
      <c r="Z197" s="137">
        <f t="shared" si="3312"/>
        <v>39.11736286</v>
      </c>
      <c r="AA197" s="137">
        <f t="shared" si="3312"/>
        <v>22917.33757</v>
      </c>
      <c r="AB197" s="137">
        <f t="shared" si="3312"/>
        <v>3538152.076</v>
      </c>
      <c r="AC197" s="138">
        <f t="shared" ref="AC197:AF197" si="3313">U197-$U197</f>
        <v>0</v>
      </c>
      <c r="AD197" s="138">
        <f t="shared" si="3313"/>
        <v>-3.141592654</v>
      </c>
      <c r="AE197" s="138">
        <f t="shared" si="3313"/>
        <v>-3.141592654</v>
      </c>
      <c r="AF197" s="138">
        <f t="shared" si="3313"/>
        <v>0</v>
      </c>
      <c r="AG197" s="138">
        <f t="shared" ref="AG197:AJ197" si="3314">Y197/$Y197</f>
        <v>1</v>
      </c>
      <c r="AH197" s="138">
        <f t="shared" si="3314"/>
        <v>178.8007965</v>
      </c>
      <c r="AI197" s="138">
        <f t="shared" si="3314"/>
        <v>104752.4146</v>
      </c>
      <c r="AJ197" s="138">
        <f t="shared" si="3314"/>
        <v>16172470.82</v>
      </c>
      <c r="AK197" s="139">
        <f t="shared" ref="AK197:AN197" si="3315">AG197*COS(AC197)</f>
        <v>1</v>
      </c>
      <c r="AL197" s="139">
        <f t="shared" si="3315"/>
        <v>-178.8007965</v>
      </c>
      <c r="AM197" s="139">
        <f t="shared" si="3315"/>
        <v>-104752.4146</v>
      </c>
      <c r="AN197" s="139">
        <f t="shared" si="3315"/>
        <v>16172470.82</v>
      </c>
      <c r="AO197" s="129">
        <f t="shared" ref="AO197:AR197" si="3316">AG197*SIN(AC197)</f>
        <v>0</v>
      </c>
      <c r="AP197" s="129">
        <f t="shared" si="3316"/>
        <v>0</v>
      </c>
      <c r="AQ197" s="129">
        <f t="shared" si="3316"/>
        <v>0</v>
      </c>
      <c r="AR197" s="129">
        <f t="shared" si="3316"/>
        <v>0</v>
      </c>
      <c r="AS197" s="140">
        <f t="shared" si="45"/>
        <v>-9.424777961</v>
      </c>
      <c r="AT197" s="141">
        <f t="shared" si="46"/>
        <v>-9.424777961</v>
      </c>
      <c r="AU197" s="141">
        <f t="shared" si="47"/>
        <v>-3.141592654</v>
      </c>
      <c r="AV197" s="122">
        <f t="shared" si="48"/>
        <v>3.141592654</v>
      </c>
      <c r="AW197" s="142">
        <f t="shared" si="49"/>
        <v>5716212.265</v>
      </c>
      <c r="AX197" s="130">
        <f t="shared" si="50"/>
        <v>5716212.265</v>
      </c>
      <c r="AY197" s="143">
        <f t="shared" si="51"/>
        <v>11432424.53</v>
      </c>
      <c r="AZ197" s="143">
        <f t="shared" si="52"/>
        <v>-0.000000001400068211</v>
      </c>
      <c r="BA197" s="143">
        <f t="shared" si="53"/>
        <v>0</v>
      </c>
      <c r="BB197" s="124">
        <f t="shared" si="54"/>
        <v>11432424.53</v>
      </c>
      <c r="BC197" s="140">
        <f t="shared" ref="BC197:BD197" si="3317">BC$2*AD197</f>
        <v>-3.141592654</v>
      </c>
      <c r="BD197" s="140">
        <f t="shared" si="3317"/>
        <v>-3.141592654</v>
      </c>
      <c r="BE197" s="141">
        <f t="shared" si="56"/>
        <v>-6.283185307</v>
      </c>
      <c r="BF197" s="141">
        <f t="shared" si="57"/>
        <v>0</v>
      </c>
      <c r="BG197" s="122">
        <f t="shared" si="58"/>
        <v>0</v>
      </c>
      <c r="BH197" s="142">
        <f t="shared" ref="BH197:BI197" si="3318">POWER(AH197,BH$2)</f>
        <v>178.8007965</v>
      </c>
      <c r="BI197" s="142">
        <f t="shared" si="3318"/>
        <v>104752.4146</v>
      </c>
      <c r="BJ197" s="130">
        <f t="shared" si="60"/>
        <v>18729815.17</v>
      </c>
      <c r="BK197" s="143">
        <f t="shared" si="61"/>
        <v>168568336.5</v>
      </c>
      <c r="BL197" s="143">
        <f t="shared" si="62"/>
        <v>0</v>
      </c>
      <c r="BM197" s="143">
        <f t="shared" si="63"/>
        <v>0</v>
      </c>
      <c r="BN197" s="124">
        <f t="shared" si="64"/>
        <v>168568336.5</v>
      </c>
      <c r="BO197" s="140">
        <f t="shared" si="65"/>
        <v>0</v>
      </c>
      <c r="BP197" s="141">
        <f t="shared" si="66"/>
        <v>0</v>
      </c>
      <c r="BQ197" s="141">
        <f t="shared" si="67"/>
        <v>0</v>
      </c>
      <c r="BR197" s="122">
        <f t="shared" si="68"/>
        <v>0</v>
      </c>
      <c r="BS197" s="142">
        <f t="shared" si="69"/>
        <v>16172470.82</v>
      </c>
      <c r="BT197" s="130">
        <f t="shared" si="70"/>
        <v>16172470.82</v>
      </c>
      <c r="BU197" s="143">
        <f t="shared" si="71"/>
        <v>-436656712.1</v>
      </c>
      <c r="BV197" s="143">
        <f t="shared" si="72"/>
        <v>0</v>
      </c>
      <c r="BW197" s="143">
        <f t="shared" si="73"/>
        <v>3.141592654</v>
      </c>
      <c r="BX197" s="124">
        <f t="shared" si="74"/>
        <v>436656712.1</v>
      </c>
      <c r="BY197" s="144">
        <f t="shared" ref="BY197:BZ197" si="3319">AY197+BK197+BU197</f>
        <v>-256655951</v>
      </c>
      <c r="BZ197" s="144">
        <f t="shared" si="3319"/>
        <v>-0.000000001400068211</v>
      </c>
      <c r="CA197" s="144">
        <f t="shared" si="76"/>
        <v>-3.141592654</v>
      </c>
      <c r="CB197" s="145">
        <f t="shared" si="77"/>
        <v>256655951</v>
      </c>
      <c r="CC197" s="140">
        <f t="shared" ref="CC197:CD197" si="3320">CC$2*AD197</f>
        <v>-6.283185307</v>
      </c>
      <c r="CD197" s="140">
        <f t="shared" si="3320"/>
        <v>-6.283185307</v>
      </c>
      <c r="CE197" s="141">
        <f t="shared" si="79"/>
        <v>-12.56637061</v>
      </c>
      <c r="CF197" s="141">
        <f t="shared" si="80"/>
        <v>0</v>
      </c>
      <c r="CG197" s="122">
        <f t="shared" si="81"/>
        <v>0</v>
      </c>
      <c r="CH197" s="142">
        <f t="shared" ref="CH197:CI197" si="3321">POWER(AH197,CH$2)</f>
        <v>31969.72484</v>
      </c>
      <c r="CI197" s="142">
        <f t="shared" si="3321"/>
        <v>10973068365</v>
      </c>
      <c r="CJ197" s="130">
        <f t="shared" si="83"/>
        <v>350805976234593</v>
      </c>
      <c r="CK197" s="143">
        <f t="shared" si="84"/>
        <v>-350805976234593</v>
      </c>
      <c r="CL197" s="143">
        <f t="shared" si="85"/>
        <v>0</v>
      </c>
      <c r="CM197" s="143">
        <f t="shared" si="86"/>
        <v>3.141592654</v>
      </c>
      <c r="CN197" s="124">
        <f t="shared" si="87"/>
        <v>350805976234593</v>
      </c>
      <c r="CO197" s="140">
        <f t="shared" si="88"/>
        <v>-9.424777961</v>
      </c>
      <c r="CP197" s="141">
        <f t="shared" si="89"/>
        <v>-9.424777961</v>
      </c>
      <c r="CQ197" s="141">
        <f t="shared" si="90"/>
        <v>-3.141592654</v>
      </c>
      <c r="CR197" s="122">
        <f t="shared" si="91"/>
        <v>3.141592654</v>
      </c>
      <c r="CS197" s="142">
        <f t="shared" si="92"/>
        <v>1.14946E+15</v>
      </c>
      <c r="CT197" s="130">
        <f t="shared" si="93"/>
        <v>1.14946E+15</v>
      </c>
      <c r="CU197" s="143">
        <f t="shared" si="94"/>
        <v>-4.59782E+15</v>
      </c>
      <c r="CV197" s="143">
        <f t="shared" si="95"/>
        <v>0.5630707539</v>
      </c>
      <c r="CW197" s="143">
        <f t="shared" si="96"/>
        <v>3.141592654</v>
      </c>
      <c r="CX197" s="124">
        <f t="shared" si="97"/>
        <v>4.59782E+15</v>
      </c>
      <c r="CY197" s="140">
        <f t="shared" si="98"/>
        <v>-9.424777961</v>
      </c>
      <c r="CZ197" s="140">
        <f t="shared" si="99"/>
        <v>0</v>
      </c>
      <c r="DA197" s="141">
        <f t="shared" si="100"/>
        <v>-9.424777961</v>
      </c>
      <c r="DB197" s="141">
        <f t="shared" si="101"/>
        <v>-3.141592654</v>
      </c>
      <c r="DC197" s="122">
        <f t="shared" si="102"/>
        <v>3.141592654</v>
      </c>
      <c r="DD197" s="142">
        <f t="shared" si="103"/>
        <v>5716212.265</v>
      </c>
      <c r="DE197" s="142">
        <f t="shared" si="104"/>
        <v>16172470.82</v>
      </c>
      <c r="DF197" s="130">
        <f t="shared" si="105"/>
        <v>92445276045903</v>
      </c>
      <c r="DG197" s="143">
        <f t="shared" si="106"/>
        <v>-369781104183611</v>
      </c>
      <c r="DH197" s="143">
        <f t="shared" si="107"/>
        <v>0.04528512456</v>
      </c>
      <c r="DI197" s="143">
        <f t="shared" si="108"/>
        <v>3.141592654</v>
      </c>
      <c r="DJ197" s="124">
        <f t="shared" si="109"/>
        <v>369781104183611</v>
      </c>
      <c r="DK197" s="140">
        <f t="shared" ref="DK197:DM197" si="3322">DK$2*AD197</f>
        <v>-3.141592654</v>
      </c>
      <c r="DL197" s="140">
        <f t="shared" si="3322"/>
        <v>-3.141592654</v>
      </c>
      <c r="DM197" s="140">
        <f t="shared" si="3322"/>
        <v>0</v>
      </c>
      <c r="DN197" s="141">
        <f t="shared" si="111"/>
        <v>-6.283185307</v>
      </c>
      <c r="DO197" s="141">
        <f t="shared" si="112"/>
        <v>0</v>
      </c>
      <c r="DP197" s="122">
        <f t="shared" si="113"/>
        <v>0</v>
      </c>
      <c r="DQ197" s="142">
        <f t="shared" ref="DQ197:DS197" si="3323">POWER(AH197,DQ$2)</f>
        <v>178.8007965</v>
      </c>
      <c r="DR197" s="142">
        <f t="shared" si="3323"/>
        <v>104752.4146</v>
      </c>
      <c r="DS197" s="142">
        <f t="shared" si="3323"/>
        <v>16172470.82</v>
      </c>
      <c r="DT197" s="130">
        <f t="shared" si="115"/>
        <v>302907389221986</v>
      </c>
      <c r="DU197" s="143">
        <f t="shared" si="116"/>
        <v>-5.45233E+15</v>
      </c>
      <c r="DV197" s="143">
        <f t="shared" si="117"/>
        <v>0</v>
      </c>
      <c r="DW197" s="143">
        <f t="shared" si="118"/>
        <v>3.141592654</v>
      </c>
      <c r="DX197" s="124">
        <f t="shared" si="119"/>
        <v>5.45233E+15</v>
      </c>
      <c r="DY197" s="140">
        <f t="shared" si="120"/>
        <v>0</v>
      </c>
      <c r="DZ197" s="141">
        <f t="shared" si="121"/>
        <v>0</v>
      </c>
      <c r="EA197" s="141">
        <f t="shared" si="122"/>
        <v>0</v>
      </c>
      <c r="EB197" s="122">
        <f t="shared" si="123"/>
        <v>0</v>
      </c>
      <c r="EC197" s="142">
        <f t="shared" si="124"/>
        <v>261548812338140</v>
      </c>
      <c r="ED197" s="130">
        <f t="shared" si="125"/>
        <v>261548812338140</v>
      </c>
      <c r="EE197" s="143">
        <f t="shared" si="126"/>
        <v>7.06182E+15</v>
      </c>
      <c r="EF197" s="143">
        <f t="shared" si="127"/>
        <v>0</v>
      </c>
      <c r="EG197" s="143">
        <f t="shared" si="128"/>
        <v>0</v>
      </c>
      <c r="EH197" s="124">
        <f t="shared" si="129"/>
        <v>7.06182E+15</v>
      </c>
      <c r="EI197" s="144">
        <f t="shared" ref="EI197:EJ197" si="3324">CK197+CU197+DG197+DU197+EE197</f>
        <v>-3.70892E+15</v>
      </c>
      <c r="EJ197" s="144">
        <f t="shared" si="3324"/>
        <v>0.6083558784</v>
      </c>
      <c r="EK197" s="144">
        <f t="shared" si="131"/>
        <v>3.141592654</v>
      </c>
      <c r="EL197" s="145">
        <f t="shared" si="132"/>
        <v>3.70892E+15</v>
      </c>
      <c r="EM197" s="140">
        <f t="shared" si="133"/>
        <v>1.570796327</v>
      </c>
      <c r="EN197" s="141">
        <f t="shared" si="134"/>
        <v>1.570796327</v>
      </c>
      <c r="EO197" s="141">
        <f t="shared" si="135"/>
        <v>1.570796327</v>
      </c>
      <c r="EP197" s="122">
        <f t="shared" si="136"/>
        <v>1.570796327</v>
      </c>
      <c r="EQ197" s="142">
        <f t="shared" si="137"/>
        <v>60900934.15</v>
      </c>
      <c r="ER197" s="130">
        <f t="shared" si="138"/>
        <v>60900934.15</v>
      </c>
      <c r="ES197" s="143">
        <f t="shared" si="139"/>
        <v>0.00000001937700683</v>
      </c>
      <c r="ET197" s="143">
        <f t="shared" si="140"/>
        <v>316450536.5</v>
      </c>
      <c r="EU197" s="143">
        <f t="shared" si="141"/>
        <v>1.570796327</v>
      </c>
      <c r="EV197" s="124">
        <f t="shared" si="142"/>
        <v>316450536.5</v>
      </c>
      <c r="EW197" s="144">
        <f t="shared" ref="EW197:EX197" si="3325">BY197+ES197</f>
        <v>-256655951</v>
      </c>
      <c r="EX197" s="144">
        <f t="shared" si="3325"/>
        <v>316450536.5</v>
      </c>
      <c r="EY197" s="144">
        <f t="shared" si="144"/>
        <v>2.252236455</v>
      </c>
      <c r="EZ197" s="145">
        <f t="shared" si="145"/>
        <v>407447198.1</v>
      </c>
      <c r="FA197" s="140">
        <f t="shared" si="146"/>
        <v>0.7507454848</v>
      </c>
      <c r="FB197" s="141">
        <f t="shared" si="147"/>
        <v>0.7507454848</v>
      </c>
      <c r="FC197" s="141">
        <f t="shared" si="148"/>
        <v>0.7507454848</v>
      </c>
      <c r="FD197" s="122">
        <f t="shared" si="149"/>
        <v>0.7507454848</v>
      </c>
      <c r="FE197" s="142">
        <f t="shared" si="150"/>
        <v>741.3508307</v>
      </c>
      <c r="FF197" s="130">
        <f t="shared" si="151"/>
        <v>741.3508307</v>
      </c>
      <c r="FG197" s="143">
        <f t="shared" si="152"/>
        <v>143.4114415</v>
      </c>
      <c r="FH197" s="143">
        <f t="shared" si="153"/>
        <v>133.8014262</v>
      </c>
      <c r="FI197" s="143">
        <f t="shared" si="154"/>
        <v>0.7507454848</v>
      </c>
      <c r="FJ197" s="124">
        <f t="shared" si="155"/>
        <v>196.1368481</v>
      </c>
      <c r="FK197" s="140">
        <f t="shared" si="156"/>
        <v>-6.283185307</v>
      </c>
      <c r="FL197" s="141">
        <f t="shared" si="157"/>
        <v>-6.283185307</v>
      </c>
      <c r="FM197" s="141">
        <f t="shared" si="158"/>
        <v>0</v>
      </c>
      <c r="FN197" s="122">
        <f t="shared" si="159"/>
        <v>0</v>
      </c>
      <c r="FO197" s="142">
        <f t="shared" si="160"/>
        <v>31969.72484</v>
      </c>
      <c r="FP197" s="130">
        <f t="shared" si="161"/>
        <v>31969.72484</v>
      </c>
      <c r="FQ197" s="143">
        <f t="shared" si="162"/>
        <v>-31969.72484</v>
      </c>
      <c r="FR197" s="143">
        <f t="shared" si="163"/>
        <v>0</v>
      </c>
      <c r="FS197" s="143">
        <f t="shared" si="164"/>
        <v>3.141592654</v>
      </c>
      <c r="FT197" s="124">
        <f t="shared" si="165"/>
        <v>31969.72484</v>
      </c>
      <c r="FU197" s="144">
        <f t="shared" si="166"/>
        <v>-346226.9686</v>
      </c>
      <c r="FV197" s="144">
        <f t="shared" si="167"/>
        <v>0</v>
      </c>
      <c r="FW197" s="144">
        <f t="shared" si="168"/>
        <v>-3.141592654</v>
      </c>
      <c r="FX197" s="145">
        <f t="shared" si="169"/>
        <v>346226.9686</v>
      </c>
      <c r="FY197" s="140">
        <f t="shared" si="170"/>
        <v>-3.141592654</v>
      </c>
      <c r="FZ197" s="140">
        <f t="shared" si="171"/>
        <v>-0.7507454848</v>
      </c>
      <c r="GA197" s="141">
        <f t="shared" si="172"/>
        <v>-3.892338138</v>
      </c>
      <c r="GB197" s="141">
        <f t="shared" si="173"/>
        <v>-3.892338138</v>
      </c>
      <c r="GC197" s="122">
        <f t="shared" si="174"/>
        <v>2.390847169</v>
      </c>
      <c r="GD197" s="142">
        <f t="shared" si="175"/>
        <v>346226.9686</v>
      </c>
      <c r="GE197" s="142">
        <f t="shared" si="176"/>
        <v>0.005098481033</v>
      </c>
      <c r="GF197" s="130">
        <f t="shared" si="177"/>
        <v>1765.231633</v>
      </c>
      <c r="GG197" s="143">
        <f t="shared" si="178"/>
        <v>-143.4114415</v>
      </c>
      <c r="GH197" s="143">
        <f t="shared" si="179"/>
        <v>133.8014262</v>
      </c>
      <c r="GI197" s="143">
        <f t="shared" si="180"/>
        <v>2.390847169</v>
      </c>
      <c r="GJ197" s="124">
        <f t="shared" si="181"/>
        <v>196.1368481</v>
      </c>
      <c r="GK197" s="146">
        <f t="shared" si="182"/>
        <v>-0.5</v>
      </c>
      <c r="GL197" s="127">
        <f t="shared" si="183"/>
        <v>-0.8660254038</v>
      </c>
      <c r="GM197" s="146">
        <f t="shared" si="184"/>
        <v>-2.094395102</v>
      </c>
      <c r="GN197" s="127">
        <f t="shared" si="185"/>
        <v>1</v>
      </c>
      <c r="GO197" s="147">
        <f t="shared" si="186"/>
        <v>-0.5</v>
      </c>
      <c r="GP197" s="128">
        <f t="shared" si="187"/>
        <v>0.8660254038</v>
      </c>
      <c r="GQ197" s="147">
        <f t="shared" si="188"/>
        <v>2.094395102</v>
      </c>
      <c r="GR197" s="128">
        <f t="shared" si="189"/>
        <v>1</v>
      </c>
      <c r="GS197" s="140">
        <f t="shared" si="190"/>
        <v>-2.094395102</v>
      </c>
      <c r="GT197" s="140">
        <f t="shared" si="191"/>
        <v>0.7507454848</v>
      </c>
      <c r="GU197" s="141">
        <f t="shared" si="192"/>
        <v>-1.343649618</v>
      </c>
      <c r="GV197" s="141">
        <f t="shared" si="193"/>
        <v>-1.343649618</v>
      </c>
      <c r="GW197" s="122">
        <f t="shared" si="194"/>
        <v>-1.343649618</v>
      </c>
      <c r="GX197" s="142">
        <f t="shared" si="195"/>
        <v>1</v>
      </c>
      <c r="GY197" s="142">
        <f t="shared" si="196"/>
        <v>196.1368481</v>
      </c>
      <c r="GZ197" s="130">
        <f t="shared" si="197"/>
        <v>196.1368481</v>
      </c>
      <c r="HA197" s="143">
        <f t="shared" si="198"/>
        <v>44.16971339</v>
      </c>
      <c r="HB197" s="143">
        <f t="shared" si="199"/>
        <v>-191.0986646</v>
      </c>
      <c r="HC197" s="143">
        <f t="shared" si="200"/>
        <v>-1.343649618</v>
      </c>
      <c r="HD197" s="124">
        <f t="shared" si="201"/>
        <v>196.1368481</v>
      </c>
      <c r="HE197" s="140">
        <f t="shared" si="202"/>
        <v>2.094395102</v>
      </c>
      <c r="HF197" s="140">
        <f t="shared" si="203"/>
        <v>2.390847169</v>
      </c>
      <c r="HG197" s="141">
        <f t="shared" si="204"/>
        <v>4.485242271</v>
      </c>
      <c r="HH197" s="141">
        <f t="shared" si="205"/>
        <v>4.485242271</v>
      </c>
      <c r="HI197" s="122">
        <f t="shared" si="206"/>
        <v>-1.797943036</v>
      </c>
      <c r="HJ197" s="142">
        <f t="shared" si="207"/>
        <v>1</v>
      </c>
      <c r="HK197" s="142">
        <f t="shared" si="208"/>
        <v>196.1368481</v>
      </c>
      <c r="HL197" s="130">
        <f t="shared" si="209"/>
        <v>196.1368481</v>
      </c>
      <c r="HM197" s="143">
        <f t="shared" si="210"/>
        <v>-44.16971339</v>
      </c>
      <c r="HN197" s="143">
        <f t="shared" si="211"/>
        <v>-191.0986646</v>
      </c>
      <c r="HO197" s="143">
        <f t="shared" si="212"/>
        <v>-1.797943036</v>
      </c>
      <c r="HP197" s="124">
        <f t="shared" si="213"/>
        <v>196.1368481</v>
      </c>
      <c r="HQ197" s="140">
        <f t="shared" si="214"/>
        <v>2.094395102</v>
      </c>
      <c r="HR197" s="140">
        <f t="shared" si="215"/>
        <v>0.7507454848</v>
      </c>
      <c r="HS197" s="141">
        <f t="shared" si="216"/>
        <v>2.845140587</v>
      </c>
      <c r="HT197" s="141">
        <f t="shared" si="217"/>
        <v>2.845140587</v>
      </c>
      <c r="HU197" s="122">
        <f t="shared" si="218"/>
        <v>2.845140587</v>
      </c>
      <c r="HV197" s="142">
        <f t="shared" si="219"/>
        <v>1</v>
      </c>
      <c r="HW197" s="142">
        <f t="shared" si="220"/>
        <v>196.1368481</v>
      </c>
      <c r="HX197" s="130">
        <f t="shared" si="221"/>
        <v>196.1368481</v>
      </c>
      <c r="HY197" s="143">
        <f t="shared" si="222"/>
        <v>-187.5811548</v>
      </c>
      <c r="HZ197" s="143">
        <f t="shared" si="223"/>
        <v>57.29723841</v>
      </c>
      <c r="IA197" s="143">
        <f t="shared" si="224"/>
        <v>2.845140587</v>
      </c>
      <c r="IB197" s="124">
        <f t="shared" si="225"/>
        <v>196.1368481</v>
      </c>
      <c r="IC197" s="140">
        <f t="shared" si="226"/>
        <v>-2.094395102</v>
      </c>
      <c r="ID197" s="140">
        <f t="shared" si="227"/>
        <v>2.390847169</v>
      </c>
      <c r="IE197" s="141">
        <f t="shared" si="228"/>
        <v>0.2964520664</v>
      </c>
      <c r="IF197" s="141">
        <f t="shared" si="229"/>
        <v>0.2964520664</v>
      </c>
      <c r="IG197" s="122">
        <f t="shared" si="230"/>
        <v>0.2964520664</v>
      </c>
      <c r="IH197" s="142">
        <f t="shared" si="231"/>
        <v>1</v>
      </c>
      <c r="II197" s="142">
        <f t="shared" si="232"/>
        <v>196.1368481</v>
      </c>
      <c r="IJ197" s="130">
        <f t="shared" si="233"/>
        <v>196.1368481</v>
      </c>
      <c r="IK197" s="143">
        <f t="shared" si="234"/>
        <v>187.5811548</v>
      </c>
      <c r="IL197" s="143">
        <f t="shared" si="235"/>
        <v>57.29723841</v>
      </c>
      <c r="IM197" s="143">
        <f t="shared" si="236"/>
        <v>0.2964520664</v>
      </c>
      <c r="IN197" s="124">
        <f t="shared" si="237"/>
        <v>196.1368481</v>
      </c>
    </row>
    <row r="198" ht="12.75" customHeight="1">
      <c r="A198" s="129">
        <f>'Cortez Cubic'!AP198</f>
        <v>-0.2187762226</v>
      </c>
      <c r="B198" s="129">
        <f>'Cortez Cubic'!AQ198</f>
        <v>0.4022963588</v>
      </c>
      <c r="C198" s="129">
        <f>'Cortez Cubic'!AR198</f>
        <v>2221.143206</v>
      </c>
      <c r="D198" s="129">
        <f>'Cortez Cubic'!AS198</f>
        <v>-73651.44411</v>
      </c>
      <c r="E198" s="129">
        <f t="shared" ref="E198:H198" si="3326">0</f>
        <v>0</v>
      </c>
      <c r="F198" s="129">
        <f t="shared" si="3326"/>
        <v>0</v>
      </c>
      <c r="G198" s="129">
        <f t="shared" si="3326"/>
        <v>0</v>
      </c>
      <c r="H198" s="129">
        <f t="shared" si="3326"/>
        <v>0</v>
      </c>
      <c r="I198" s="110">
        <f>'Cortez Cubic'!I198</f>
        <v>87</v>
      </c>
      <c r="J198" s="130">
        <f t="shared" si="28"/>
        <v>76.9272309</v>
      </c>
      <c r="K198" s="131">
        <f t="shared" si="29"/>
        <v>1</v>
      </c>
      <c r="L198" s="131">
        <f t="shared" si="30"/>
        <v>0</v>
      </c>
      <c r="M198" s="132">
        <f t="shared" si="31"/>
        <v>10.0727691</v>
      </c>
      <c r="N198" s="133">
        <f t="shared" si="32"/>
        <v>38.4069399</v>
      </c>
      <c r="O198" s="134">
        <f t="shared" si="33"/>
        <v>76.9272309</v>
      </c>
      <c r="P198" s="134">
        <f t="shared" si="34"/>
        <v>0</v>
      </c>
      <c r="Q198" s="135">
        <f t="shared" si="35"/>
        <v>38.520291</v>
      </c>
      <c r="R198" s="135">
        <f t="shared" si="36"/>
        <v>0</v>
      </c>
      <c r="S198" s="136">
        <f t="shared" si="37"/>
        <v>-113.6086733</v>
      </c>
      <c r="T198" s="136">
        <f t="shared" si="38"/>
        <v>0</v>
      </c>
      <c r="U198" s="137">
        <f t="shared" ref="U198:X198" si="3327">ATAN2(A198,E198)</f>
        <v>3.141592654</v>
      </c>
      <c r="V198" s="137">
        <f t="shared" si="3327"/>
        <v>0</v>
      </c>
      <c r="W198" s="137">
        <f t="shared" si="3327"/>
        <v>0</v>
      </c>
      <c r="X198" s="137">
        <f t="shared" si="3327"/>
        <v>3.141592654</v>
      </c>
      <c r="Y198" s="137">
        <f t="shared" ref="Y198:AB198" si="3328">SQRT(POWER(A198,2)+POWER(E198,2))</f>
        <v>0.2187762226</v>
      </c>
      <c r="Z198" s="137">
        <f t="shared" si="3328"/>
        <v>0.4022963588</v>
      </c>
      <c r="AA198" s="137">
        <f t="shared" si="3328"/>
        <v>2221.143206</v>
      </c>
      <c r="AB198" s="137">
        <f t="shared" si="3328"/>
        <v>73651.44411</v>
      </c>
      <c r="AC198" s="138">
        <f t="shared" ref="AC198:AF198" si="3329">U198-$U198</f>
        <v>0</v>
      </c>
      <c r="AD198" s="138">
        <f t="shared" si="3329"/>
        <v>-3.141592654</v>
      </c>
      <c r="AE198" s="138">
        <f t="shared" si="3329"/>
        <v>-3.141592654</v>
      </c>
      <c r="AF198" s="138">
        <f t="shared" si="3329"/>
        <v>0</v>
      </c>
      <c r="AG198" s="138">
        <f t="shared" ref="AG198:AJ198" si="3330">Y198/$Y198</f>
        <v>1</v>
      </c>
      <c r="AH198" s="138">
        <f t="shared" si="3330"/>
        <v>1.838848637</v>
      </c>
      <c r="AI198" s="138">
        <f t="shared" si="3330"/>
        <v>10152.58047</v>
      </c>
      <c r="AJ198" s="138">
        <f t="shared" si="3330"/>
        <v>336651.9599</v>
      </c>
      <c r="AK198" s="139">
        <f t="shared" ref="AK198:AN198" si="3331">AG198*COS(AC198)</f>
        <v>1</v>
      </c>
      <c r="AL198" s="139">
        <f t="shared" si="3331"/>
        <v>-1.838848637</v>
      </c>
      <c r="AM198" s="139">
        <f t="shared" si="3331"/>
        <v>-10152.58047</v>
      </c>
      <c r="AN198" s="139">
        <f t="shared" si="3331"/>
        <v>336651.9599</v>
      </c>
      <c r="AO198" s="129">
        <f t="shared" ref="AO198:AR198" si="3332">AG198*SIN(AC198)</f>
        <v>0</v>
      </c>
      <c r="AP198" s="129">
        <f t="shared" si="3332"/>
        <v>0</v>
      </c>
      <c r="AQ198" s="129">
        <f t="shared" si="3332"/>
        <v>0</v>
      </c>
      <c r="AR198" s="129">
        <f t="shared" si="3332"/>
        <v>0</v>
      </c>
      <c r="AS198" s="140">
        <f t="shared" si="45"/>
        <v>-9.424777961</v>
      </c>
      <c r="AT198" s="141">
        <f t="shared" si="46"/>
        <v>-9.424777961</v>
      </c>
      <c r="AU198" s="141">
        <f t="shared" si="47"/>
        <v>-3.141592654</v>
      </c>
      <c r="AV198" s="122">
        <f t="shared" si="48"/>
        <v>3.141592654</v>
      </c>
      <c r="AW198" s="142">
        <f t="shared" si="49"/>
        <v>6.217817155</v>
      </c>
      <c r="AX198" s="130">
        <f t="shared" si="50"/>
        <v>6.217817155</v>
      </c>
      <c r="AY198" s="143">
        <f t="shared" si="51"/>
        <v>12.43563431</v>
      </c>
      <c r="AZ198" s="143">
        <f t="shared" si="52"/>
        <v>0</v>
      </c>
      <c r="BA198" s="143">
        <f t="shared" si="53"/>
        <v>0</v>
      </c>
      <c r="BB198" s="124">
        <f t="shared" si="54"/>
        <v>12.43563431</v>
      </c>
      <c r="BC198" s="140">
        <f t="shared" ref="BC198:BD198" si="3333">BC$2*AD198</f>
        <v>-3.141592654</v>
      </c>
      <c r="BD198" s="140">
        <f t="shared" si="3333"/>
        <v>-3.141592654</v>
      </c>
      <c r="BE198" s="141">
        <f t="shared" si="56"/>
        <v>-6.283185307</v>
      </c>
      <c r="BF198" s="141">
        <f t="shared" si="57"/>
        <v>0</v>
      </c>
      <c r="BG198" s="122">
        <f t="shared" si="58"/>
        <v>0</v>
      </c>
      <c r="BH198" s="142">
        <f t="shared" ref="BH198:BI198" si="3334">POWER(AH198,BH$2)</f>
        <v>1.838848637</v>
      </c>
      <c r="BI198" s="142">
        <f t="shared" si="3334"/>
        <v>10152.58047</v>
      </c>
      <c r="BJ198" s="130">
        <f t="shared" si="60"/>
        <v>18669.05877</v>
      </c>
      <c r="BK198" s="143">
        <f t="shared" si="61"/>
        <v>168021.5289</v>
      </c>
      <c r="BL198" s="143">
        <f t="shared" si="62"/>
        <v>0</v>
      </c>
      <c r="BM198" s="143">
        <f t="shared" si="63"/>
        <v>0</v>
      </c>
      <c r="BN198" s="124">
        <f t="shared" si="64"/>
        <v>168021.5289</v>
      </c>
      <c r="BO198" s="140">
        <f t="shared" si="65"/>
        <v>0</v>
      </c>
      <c r="BP198" s="141">
        <f t="shared" si="66"/>
        <v>0</v>
      </c>
      <c r="BQ198" s="141">
        <f t="shared" si="67"/>
        <v>0</v>
      </c>
      <c r="BR198" s="122">
        <f t="shared" si="68"/>
        <v>0</v>
      </c>
      <c r="BS198" s="142">
        <f t="shared" si="69"/>
        <v>336651.9599</v>
      </c>
      <c r="BT198" s="130">
        <f t="shared" si="70"/>
        <v>336651.9599</v>
      </c>
      <c r="BU198" s="143">
        <f t="shared" si="71"/>
        <v>-9089602.917</v>
      </c>
      <c r="BV198" s="143">
        <f t="shared" si="72"/>
        <v>0</v>
      </c>
      <c r="BW198" s="143">
        <f t="shared" si="73"/>
        <v>3.141592654</v>
      </c>
      <c r="BX198" s="124">
        <f t="shared" si="74"/>
        <v>9089602.917</v>
      </c>
      <c r="BY198" s="144">
        <f t="shared" ref="BY198:BZ198" si="3335">AY198+BK198+BU198</f>
        <v>-8921568.952</v>
      </c>
      <c r="BZ198" s="144">
        <f t="shared" si="3335"/>
        <v>0</v>
      </c>
      <c r="CA198" s="144">
        <f t="shared" si="76"/>
        <v>-3.141592654</v>
      </c>
      <c r="CB198" s="145">
        <f t="shared" si="77"/>
        <v>8921568.952</v>
      </c>
      <c r="CC198" s="140">
        <f t="shared" ref="CC198:CD198" si="3336">CC$2*AD198</f>
        <v>-6.283185307</v>
      </c>
      <c r="CD198" s="140">
        <f t="shared" si="3336"/>
        <v>-6.283185307</v>
      </c>
      <c r="CE198" s="141">
        <f t="shared" si="79"/>
        <v>-12.56637061</v>
      </c>
      <c r="CF198" s="141">
        <f t="shared" si="80"/>
        <v>0</v>
      </c>
      <c r="CG198" s="122">
        <f t="shared" si="81"/>
        <v>0</v>
      </c>
      <c r="CH198" s="142">
        <f t="shared" ref="CH198:CI198" si="3337">POWER(AH198,CH$2)</f>
        <v>3.381364311</v>
      </c>
      <c r="CI198" s="142">
        <f t="shared" si="3337"/>
        <v>103074890.3</v>
      </c>
      <c r="CJ198" s="130">
        <f t="shared" si="83"/>
        <v>348533755.4</v>
      </c>
      <c r="CK198" s="143">
        <f t="shared" si="84"/>
        <v>-348533755.4</v>
      </c>
      <c r="CL198" s="143">
        <f t="shared" si="85"/>
        <v>0</v>
      </c>
      <c r="CM198" s="143">
        <f t="shared" si="86"/>
        <v>3.141592654</v>
      </c>
      <c r="CN198" s="124">
        <f t="shared" si="87"/>
        <v>348533755.4</v>
      </c>
      <c r="CO198" s="140">
        <f t="shared" si="88"/>
        <v>-9.424777961</v>
      </c>
      <c r="CP198" s="141">
        <f t="shared" si="89"/>
        <v>-9.424777961</v>
      </c>
      <c r="CQ198" s="141">
        <f t="shared" si="90"/>
        <v>-3.141592654</v>
      </c>
      <c r="CR198" s="122">
        <f t="shared" si="91"/>
        <v>3.141592654</v>
      </c>
      <c r="CS198" s="142">
        <f t="shared" si="92"/>
        <v>1046476118537</v>
      </c>
      <c r="CT198" s="130">
        <f t="shared" si="93"/>
        <v>1046476118537</v>
      </c>
      <c r="CU198" s="143">
        <f t="shared" si="94"/>
        <v>-4185904474147</v>
      </c>
      <c r="CV198" s="143">
        <f t="shared" si="95"/>
        <v>0.0005126254516</v>
      </c>
      <c r="CW198" s="143">
        <f t="shared" si="96"/>
        <v>3.141592654</v>
      </c>
      <c r="CX198" s="124">
        <f t="shared" si="97"/>
        <v>4185904474147</v>
      </c>
      <c r="CY198" s="140">
        <f t="shared" si="98"/>
        <v>-9.424777961</v>
      </c>
      <c r="CZ198" s="140">
        <f t="shared" si="99"/>
        <v>0</v>
      </c>
      <c r="DA198" s="141">
        <f t="shared" si="100"/>
        <v>-9.424777961</v>
      </c>
      <c r="DB198" s="141">
        <f t="shared" si="101"/>
        <v>-3.141592654</v>
      </c>
      <c r="DC198" s="122">
        <f t="shared" si="102"/>
        <v>3.141592654</v>
      </c>
      <c r="DD198" s="142">
        <f t="shared" si="103"/>
        <v>6.217817155</v>
      </c>
      <c r="DE198" s="142">
        <f t="shared" si="104"/>
        <v>336651.9599</v>
      </c>
      <c r="DF198" s="130">
        <f t="shared" si="105"/>
        <v>2093240.331</v>
      </c>
      <c r="DG198" s="143">
        <f t="shared" si="106"/>
        <v>-8372961.326</v>
      </c>
      <c r="DH198" s="143">
        <f t="shared" si="107"/>
        <v>0.000000001025392029</v>
      </c>
      <c r="DI198" s="143">
        <f t="shared" si="108"/>
        <v>3.141592654</v>
      </c>
      <c r="DJ198" s="124">
        <f t="shared" si="109"/>
        <v>8372961.326</v>
      </c>
      <c r="DK198" s="140">
        <f t="shared" ref="DK198:DM198" si="3338">DK$2*AD198</f>
        <v>-3.141592654</v>
      </c>
      <c r="DL198" s="140">
        <f t="shared" si="3338"/>
        <v>-3.141592654</v>
      </c>
      <c r="DM198" s="140">
        <f t="shared" si="3338"/>
        <v>0</v>
      </c>
      <c r="DN198" s="141">
        <f t="shared" si="111"/>
        <v>-6.283185307</v>
      </c>
      <c r="DO198" s="141">
        <f t="shared" si="112"/>
        <v>0</v>
      </c>
      <c r="DP198" s="122">
        <f t="shared" si="113"/>
        <v>0</v>
      </c>
      <c r="DQ198" s="142">
        <f t="shared" ref="DQ198:DS198" si="3339">POWER(AH198,DQ$2)</f>
        <v>1.838848637</v>
      </c>
      <c r="DR198" s="142">
        <f t="shared" si="3339"/>
        <v>10152.58047</v>
      </c>
      <c r="DS198" s="142">
        <f t="shared" si="3339"/>
        <v>336651.9599</v>
      </c>
      <c r="DT198" s="130">
        <f t="shared" si="115"/>
        <v>6284975224</v>
      </c>
      <c r="DU198" s="143">
        <f t="shared" si="116"/>
        <v>-113129554034</v>
      </c>
      <c r="DV198" s="143">
        <f t="shared" si="117"/>
        <v>0</v>
      </c>
      <c r="DW198" s="143">
        <f t="shared" si="118"/>
        <v>3.141592654</v>
      </c>
      <c r="DX198" s="124">
        <f t="shared" si="119"/>
        <v>113129554034</v>
      </c>
      <c r="DY198" s="140">
        <f t="shared" si="120"/>
        <v>0</v>
      </c>
      <c r="DZ198" s="141">
        <f t="shared" si="121"/>
        <v>0</v>
      </c>
      <c r="EA198" s="141">
        <f t="shared" si="122"/>
        <v>0</v>
      </c>
      <c r="EB198" s="122">
        <f t="shared" si="123"/>
        <v>0</v>
      </c>
      <c r="EC198" s="142">
        <f t="shared" si="124"/>
        <v>113334542090</v>
      </c>
      <c r="ED198" s="130">
        <f t="shared" si="125"/>
        <v>113334542090</v>
      </c>
      <c r="EE198" s="143">
        <f t="shared" si="126"/>
        <v>3060032636426</v>
      </c>
      <c r="EF198" s="143">
        <f t="shared" si="127"/>
        <v>0</v>
      </c>
      <c r="EG198" s="143">
        <f t="shared" si="128"/>
        <v>0</v>
      </c>
      <c r="EH198" s="124">
        <f t="shared" si="129"/>
        <v>3060032636426</v>
      </c>
      <c r="EI198" s="144">
        <f t="shared" ref="EI198:EJ198" si="3340">CK198+CU198+DG198+DU198+EE198</f>
        <v>-1239358298472</v>
      </c>
      <c r="EJ198" s="144">
        <f t="shared" si="3340"/>
        <v>0.000512626477</v>
      </c>
      <c r="EK198" s="144">
        <f t="shared" si="131"/>
        <v>3.141592654</v>
      </c>
      <c r="EL198" s="145">
        <f t="shared" si="132"/>
        <v>1239358298472</v>
      </c>
      <c r="EM198" s="140">
        <f t="shared" si="133"/>
        <v>1.570796327</v>
      </c>
      <c r="EN198" s="141">
        <f t="shared" si="134"/>
        <v>1.570796327</v>
      </c>
      <c r="EO198" s="141">
        <f t="shared" si="135"/>
        <v>1.570796327</v>
      </c>
      <c r="EP198" s="122">
        <f t="shared" si="136"/>
        <v>1.570796327</v>
      </c>
      <c r="EQ198" s="142">
        <f t="shared" si="137"/>
        <v>1113264.703</v>
      </c>
      <c r="ER198" s="130">
        <f t="shared" si="138"/>
        <v>1113264.703</v>
      </c>
      <c r="ES198" s="143">
        <f t="shared" si="139"/>
        <v>0.000000001638670183</v>
      </c>
      <c r="ET198" s="143">
        <f t="shared" si="140"/>
        <v>5784693.083</v>
      </c>
      <c r="EU198" s="143">
        <f t="shared" si="141"/>
        <v>1.570796327</v>
      </c>
      <c r="EV198" s="124">
        <f t="shared" si="142"/>
        <v>5784693.083</v>
      </c>
      <c r="EW198" s="144">
        <f t="shared" ref="EW198:EX198" si="3341">BY198+ES198</f>
        <v>-8921568.952</v>
      </c>
      <c r="EX198" s="144">
        <f t="shared" si="3341"/>
        <v>5784693.083</v>
      </c>
      <c r="EY198" s="144">
        <f t="shared" si="144"/>
        <v>2.566347157</v>
      </c>
      <c r="EZ198" s="145">
        <f t="shared" si="145"/>
        <v>10632829.66</v>
      </c>
      <c r="FA198" s="140">
        <f t="shared" si="146"/>
        <v>0.8554490523</v>
      </c>
      <c r="FB198" s="141">
        <f t="shared" si="147"/>
        <v>0.8554490523</v>
      </c>
      <c r="FC198" s="141">
        <f t="shared" si="148"/>
        <v>0.8554490523</v>
      </c>
      <c r="FD198" s="122">
        <f t="shared" si="149"/>
        <v>0.8554490523</v>
      </c>
      <c r="FE198" s="142">
        <f t="shared" si="150"/>
        <v>219.8954714</v>
      </c>
      <c r="FF198" s="130">
        <f t="shared" si="151"/>
        <v>219.8954714</v>
      </c>
      <c r="FG198" s="143">
        <f t="shared" si="152"/>
        <v>38.15714068</v>
      </c>
      <c r="FH198" s="143">
        <f t="shared" si="153"/>
        <v>43.91584923</v>
      </c>
      <c r="FI198" s="143">
        <f t="shared" si="154"/>
        <v>0.8554490523</v>
      </c>
      <c r="FJ198" s="124">
        <f t="shared" si="155"/>
        <v>58.17705045</v>
      </c>
      <c r="FK198" s="140">
        <f t="shared" si="156"/>
        <v>-6.283185307</v>
      </c>
      <c r="FL198" s="141">
        <f t="shared" si="157"/>
        <v>-6.283185307</v>
      </c>
      <c r="FM198" s="141">
        <f t="shared" si="158"/>
        <v>0</v>
      </c>
      <c r="FN198" s="122">
        <f t="shared" si="159"/>
        <v>0</v>
      </c>
      <c r="FO198" s="142">
        <f t="shared" si="160"/>
        <v>3.381364311</v>
      </c>
      <c r="FP198" s="130">
        <f t="shared" si="161"/>
        <v>3.381364311</v>
      </c>
      <c r="FQ198" s="143">
        <f t="shared" si="162"/>
        <v>-3.381364311</v>
      </c>
      <c r="FR198" s="143">
        <f t="shared" si="163"/>
        <v>0</v>
      </c>
      <c r="FS198" s="143">
        <f t="shared" si="164"/>
        <v>3.141592654</v>
      </c>
      <c r="FT198" s="124">
        <f t="shared" si="165"/>
        <v>3.381364311</v>
      </c>
      <c r="FU198" s="144">
        <f t="shared" si="166"/>
        <v>-30461.12279</v>
      </c>
      <c r="FV198" s="144">
        <f t="shared" si="167"/>
        <v>0</v>
      </c>
      <c r="FW198" s="144">
        <f t="shared" si="168"/>
        <v>-3.141592654</v>
      </c>
      <c r="FX198" s="145">
        <f t="shared" si="169"/>
        <v>30461.12279</v>
      </c>
      <c r="FY198" s="140">
        <f t="shared" si="170"/>
        <v>-3.141592654</v>
      </c>
      <c r="FZ198" s="140">
        <f t="shared" si="171"/>
        <v>-0.8554490523</v>
      </c>
      <c r="GA198" s="141">
        <f t="shared" si="172"/>
        <v>-3.997041706</v>
      </c>
      <c r="GB198" s="141">
        <f t="shared" si="173"/>
        <v>-3.997041706</v>
      </c>
      <c r="GC198" s="122">
        <f t="shared" si="174"/>
        <v>2.286143601</v>
      </c>
      <c r="GD198" s="142">
        <f t="shared" si="175"/>
        <v>30461.12279</v>
      </c>
      <c r="GE198" s="142">
        <f t="shared" si="176"/>
        <v>0.01718890855</v>
      </c>
      <c r="GF198" s="130">
        <f t="shared" si="177"/>
        <v>523.593454</v>
      </c>
      <c r="GG198" s="143">
        <f t="shared" si="178"/>
        <v>-38.15714068</v>
      </c>
      <c r="GH198" s="143">
        <f t="shared" si="179"/>
        <v>43.91584923</v>
      </c>
      <c r="GI198" s="143">
        <f t="shared" si="180"/>
        <v>2.286143601</v>
      </c>
      <c r="GJ198" s="124">
        <f t="shared" si="181"/>
        <v>58.17705045</v>
      </c>
      <c r="GK198" s="146">
        <f t="shared" si="182"/>
        <v>-0.5</v>
      </c>
      <c r="GL198" s="127">
        <f t="shared" si="183"/>
        <v>-0.8660254038</v>
      </c>
      <c r="GM198" s="146">
        <f t="shared" si="184"/>
        <v>-2.094395102</v>
      </c>
      <c r="GN198" s="127">
        <f t="shared" si="185"/>
        <v>1</v>
      </c>
      <c r="GO198" s="147">
        <f t="shared" si="186"/>
        <v>-0.5</v>
      </c>
      <c r="GP198" s="128">
        <f t="shared" si="187"/>
        <v>0.8660254038</v>
      </c>
      <c r="GQ198" s="147">
        <f t="shared" si="188"/>
        <v>2.094395102</v>
      </c>
      <c r="GR198" s="128">
        <f t="shared" si="189"/>
        <v>1</v>
      </c>
      <c r="GS198" s="140">
        <f t="shared" si="190"/>
        <v>-2.094395102</v>
      </c>
      <c r="GT198" s="140">
        <f t="shared" si="191"/>
        <v>0.8554490523</v>
      </c>
      <c r="GU198" s="141">
        <f t="shared" si="192"/>
        <v>-1.23894605</v>
      </c>
      <c r="GV198" s="141">
        <f t="shared" si="193"/>
        <v>-1.23894605</v>
      </c>
      <c r="GW198" s="122">
        <f t="shared" si="194"/>
        <v>-1.23894605</v>
      </c>
      <c r="GX198" s="142">
        <f t="shared" si="195"/>
        <v>1</v>
      </c>
      <c r="GY198" s="142">
        <f t="shared" si="196"/>
        <v>58.17705045</v>
      </c>
      <c r="GZ198" s="130">
        <f t="shared" si="197"/>
        <v>58.17705045</v>
      </c>
      <c r="HA198" s="143">
        <f t="shared" si="198"/>
        <v>18.95367073</v>
      </c>
      <c r="HB198" s="143">
        <f t="shared" si="199"/>
        <v>-55.00297778</v>
      </c>
      <c r="HC198" s="143">
        <f t="shared" si="200"/>
        <v>-1.23894605</v>
      </c>
      <c r="HD198" s="124">
        <f t="shared" si="201"/>
        <v>58.17705045</v>
      </c>
      <c r="HE198" s="140">
        <f t="shared" si="202"/>
        <v>2.094395102</v>
      </c>
      <c r="HF198" s="140">
        <f t="shared" si="203"/>
        <v>2.286143601</v>
      </c>
      <c r="HG198" s="141">
        <f t="shared" si="204"/>
        <v>4.380538704</v>
      </c>
      <c r="HH198" s="141">
        <f t="shared" si="205"/>
        <v>4.380538704</v>
      </c>
      <c r="HI198" s="122">
        <f t="shared" si="206"/>
        <v>-1.902646604</v>
      </c>
      <c r="HJ198" s="142">
        <f t="shared" si="207"/>
        <v>1</v>
      </c>
      <c r="HK198" s="142">
        <f t="shared" si="208"/>
        <v>58.17705045</v>
      </c>
      <c r="HL198" s="130">
        <f t="shared" si="209"/>
        <v>58.17705045</v>
      </c>
      <c r="HM198" s="143">
        <f t="shared" si="210"/>
        <v>-18.95367073</v>
      </c>
      <c r="HN198" s="143">
        <f t="shared" si="211"/>
        <v>-55.00297778</v>
      </c>
      <c r="HO198" s="143">
        <f t="shared" si="212"/>
        <v>-1.902646604</v>
      </c>
      <c r="HP198" s="124">
        <f t="shared" si="213"/>
        <v>58.17705045</v>
      </c>
      <c r="HQ198" s="140">
        <f t="shared" si="214"/>
        <v>2.094395102</v>
      </c>
      <c r="HR198" s="140">
        <f t="shared" si="215"/>
        <v>0.8554490523</v>
      </c>
      <c r="HS198" s="141">
        <f t="shared" si="216"/>
        <v>2.949844155</v>
      </c>
      <c r="HT198" s="141">
        <f t="shared" si="217"/>
        <v>2.949844155</v>
      </c>
      <c r="HU198" s="122">
        <f t="shared" si="218"/>
        <v>2.949844155</v>
      </c>
      <c r="HV198" s="142">
        <f t="shared" si="219"/>
        <v>1</v>
      </c>
      <c r="HW198" s="142">
        <f t="shared" si="220"/>
        <v>58.17705045</v>
      </c>
      <c r="HX198" s="130">
        <f t="shared" si="221"/>
        <v>58.17705045</v>
      </c>
      <c r="HY198" s="143">
        <f t="shared" si="222"/>
        <v>-57.1108114</v>
      </c>
      <c r="HZ198" s="143">
        <f t="shared" si="223"/>
        <v>11.08712855</v>
      </c>
      <c r="IA198" s="143">
        <f t="shared" si="224"/>
        <v>2.949844155</v>
      </c>
      <c r="IB198" s="124">
        <f t="shared" si="225"/>
        <v>58.17705045</v>
      </c>
      <c r="IC198" s="140">
        <f t="shared" si="226"/>
        <v>-2.094395102</v>
      </c>
      <c r="ID198" s="140">
        <f t="shared" si="227"/>
        <v>2.286143601</v>
      </c>
      <c r="IE198" s="141">
        <f t="shared" si="228"/>
        <v>0.1917484989</v>
      </c>
      <c r="IF198" s="141">
        <f t="shared" si="229"/>
        <v>0.1917484989</v>
      </c>
      <c r="IG198" s="122">
        <f t="shared" si="230"/>
        <v>0.1917484989</v>
      </c>
      <c r="IH198" s="142">
        <f t="shared" si="231"/>
        <v>1</v>
      </c>
      <c r="II198" s="142">
        <f t="shared" si="232"/>
        <v>58.17705045</v>
      </c>
      <c r="IJ198" s="130">
        <f t="shared" si="233"/>
        <v>58.17705045</v>
      </c>
      <c r="IK198" s="143">
        <f t="shared" si="234"/>
        <v>57.1108114</v>
      </c>
      <c r="IL198" s="143">
        <f t="shared" si="235"/>
        <v>11.08712855</v>
      </c>
      <c r="IM198" s="143">
        <f t="shared" si="236"/>
        <v>0.1917484989</v>
      </c>
      <c r="IN198" s="124">
        <f t="shared" si="237"/>
        <v>58.17705045</v>
      </c>
    </row>
    <row r="199" ht="12.75" customHeight="1">
      <c r="A199" s="129">
        <f>'Cortez Cubic'!AP199</f>
        <v>-0.2187762226</v>
      </c>
      <c r="B199" s="129">
        <f>'Cortez Cubic'!AQ199</f>
        <v>1.323435755</v>
      </c>
      <c r="C199" s="129">
        <f>'Cortez Cubic'!AR199</f>
        <v>2671.939274</v>
      </c>
      <c r="D199" s="129">
        <f>'Cortez Cubic'!AS199</f>
        <v>-88983.36475</v>
      </c>
      <c r="E199" s="129">
        <f t="shared" ref="E199:H199" si="3342">0</f>
        <v>0</v>
      </c>
      <c r="F199" s="129">
        <f t="shared" si="3342"/>
        <v>0</v>
      </c>
      <c r="G199" s="129">
        <f t="shared" si="3342"/>
        <v>0</v>
      </c>
      <c r="H199" s="129">
        <f t="shared" si="3342"/>
        <v>0</v>
      </c>
      <c r="I199" s="110">
        <f>'Cortez Cubic'!I199</f>
        <v>81</v>
      </c>
      <c r="J199" s="130">
        <f t="shared" si="28"/>
        <v>91.10246807</v>
      </c>
      <c r="K199" s="131">
        <f t="shared" si="29"/>
        <v>1</v>
      </c>
      <c r="L199" s="131">
        <f t="shared" si="30"/>
        <v>0</v>
      </c>
      <c r="M199" s="132">
        <f t="shared" si="31"/>
        <v>-10.10246807</v>
      </c>
      <c r="N199" s="133">
        <f t="shared" si="32"/>
        <v>54.4263496</v>
      </c>
      <c r="O199" s="134">
        <f t="shared" si="33"/>
        <v>91.10246807</v>
      </c>
      <c r="P199" s="134">
        <f t="shared" si="34"/>
        <v>0</v>
      </c>
      <c r="Q199" s="135">
        <f t="shared" si="35"/>
        <v>36.67611847</v>
      </c>
      <c r="R199" s="135">
        <f t="shared" si="36"/>
        <v>0</v>
      </c>
      <c r="S199" s="136">
        <f t="shared" si="37"/>
        <v>-121.7293197</v>
      </c>
      <c r="T199" s="136">
        <f t="shared" si="38"/>
        <v>0</v>
      </c>
      <c r="U199" s="137">
        <f t="shared" ref="U199:X199" si="3343">ATAN2(A199,E199)</f>
        <v>3.141592654</v>
      </c>
      <c r="V199" s="137">
        <f t="shared" si="3343"/>
        <v>0</v>
      </c>
      <c r="W199" s="137">
        <f t="shared" si="3343"/>
        <v>0</v>
      </c>
      <c r="X199" s="137">
        <f t="shared" si="3343"/>
        <v>3.141592654</v>
      </c>
      <c r="Y199" s="137">
        <f t="shared" ref="Y199:AB199" si="3344">SQRT(POWER(A199,2)+POWER(E199,2))</f>
        <v>0.2187762226</v>
      </c>
      <c r="Z199" s="137">
        <f t="shared" si="3344"/>
        <v>1.323435755</v>
      </c>
      <c r="AA199" s="137">
        <f t="shared" si="3344"/>
        <v>2671.939274</v>
      </c>
      <c r="AB199" s="137">
        <f t="shared" si="3344"/>
        <v>88983.36475</v>
      </c>
      <c r="AC199" s="138">
        <f t="shared" ref="AC199:AF199" si="3345">U199-$U199</f>
        <v>0</v>
      </c>
      <c r="AD199" s="138">
        <f t="shared" si="3345"/>
        <v>-3.141592654</v>
      </c>
      <c r="AE199" s="138">
        <f t="shared" si="3345"/>
        <v>-3.141592654</v>
      </c>
      <c r="AF199" s="138">
        <f t="shared" si="3345"/>
        <v>0</v>
      </c>
      <c r="AG199" s="138">
        <f t="shared" ref="AG199:AJ199" si="3346">Y199/$Y199</f>
        <v>1</v>
      </c>
      <c r="AH199" s="138">
        <f t="shared" si="3346"/>
        <v>6.049266867</v>
      </c>
      <c r="AI199" s="138">
        <f t="shared" si="3346"/>
        <v>12213.11549</v>
      </c>
      <c r="AJ199" s="138">
        <f t="shared" si="3346"/>
        <v>406732.3391</v>
      </c>
      <c r="AK199" s="139">
        <f t="shared" ref="AK199:AN199" si="3347">AG199*COS(AC199)</f>
        <v>1</v>
      </c>
      <c r="AL199" s="139">
        <f t="shared" si="3347"/>
        <v>-6.049266867</v>
      </c>
      <c r="AM199" s="139">
        <f t="shared" si="3347"/>
        <v>-12213.11549</v>
      </c>
      <c r="AN199" s="139">
        <f t="shared" si="3347"/>
        <v>406732.3391</v>
      </c>
      <c r="AO199" s="129">
        <f t="shared" ref="AO199:AR199" si="3348">AG199*SIN(AC199)</f>
        <v>0</v>
      </c>
      <c r="AP199" s="129">
        <f t="shared" si="3348"/>
        <v>0</v>
      </c>
      <c r="AQ199" s="129">
        <f t="shared" si="3348"/>
        <v>0</v>
      </c>
      <c r="AR199" s="129">
        <f t="shared" si="3348"/>
        <v>0</v>
      </c>
      <c r="AS199" s="140">
        <f t="shared" si="45"/>
        <v>-9.424777961</v>
      </c>
      <c r="AT199" s="141">
        <f t="shared" si="46"/>
        <v>-9.424777961</v>
      </c>
      <c r="AU199" s="141">
        <f t="shared" si="47"/>
        <v>-3.141592654</v>
      </c>
      <c r="AV199" s="122">
        <f t="shared" si="48"/>
        <v>3.141592654</v>
      </c>
      <c r="AW199" s="142">
        <f t="shared" si="49"/>
        <v>221.3646313</v>
      </c>
      <c r="AX199" s="130">
        <f t="shared" si="50"/>
        <v>221.3646313</v>
      </c>
      <c r="AY199" s="143">
        <f t="shared" si="51"/>
        <v>442.7292625</v>
      </c>
      <c r="AZ199" s="143">
        <f t="shared" si="52"/>
        <v>0</v>
      </c>
      <c r="BA199" s="143">
        <f t="shared" si="53"/>
        <v>0</v>
      </c>
      <c r="BB199" s="124">
        <f t="shared" si="54"/>
        <v>442.7292625</v>
      </c>
      <c r="BC199" s="140">
        <f t="shared" ref="BC199:BD199" si="3349">BC$2*AD199</f>
        <v>-3.141592654</v>
      </c>
      <c r="BD199" s="140">
        <f t="shared" si="3349"/>
        <v>-3.141592654</v>
      </c>
      <c r="BE199" s="141">
        <f t="shared" si="56"/>
        <v>-6.283185307</v>
      </c>
      <c r="BF199" s="141">
        <f t="shared" si="57"/>
        <v>0</v>
      </c>
      <c r="BG199" s="122">
        <f t="shared" si="58"/>
        <v>0</v>
      </c>
      <c r="BH199" s="142">
        <f t="shared" ref="BH199:BI199" si="3350">POWER(AH199,BH$2)</f>
        <v>6.049266867</v>
      </c>
      <c r="BI199" s="142">
        <f t="shared" si="3350"/>
        <v>12213.11549</v>
      </c>
      <c r="BJ199" s="130">
        <f t="shared" si="60"/>
        <v>73880.39491</v>
      </c>
      <c r="BK199" s="143">
        <f t="shared" si="61"/>
        <v>664923.5542</v>
      </c>
      <c r="BL199" s="143">
        <f t="shared" si="62"/>
        <v>0</v>
      </c>
      <c r="BM199" s="143">
        <f t="shared" si="63"/>
        <v>0</v>
      </c>
      <c r="BN199" s="124">
        <f t="shared" si="64"/>
        <v>664923.5542</v>
      </c>
      <c r="BO199" s="140">
        <f t="shared" si="65"/>
        <v>0</v>
      </c>
      <c r="BP199" s="141">
        <f t="shared" si="66"/>
        <v>0</v>
      </c>
      <c r="BQ199" s="141">
        <f t="shared" si="67"/>
        <v>0</v>
      </c>
      <c r="BR199" s="122">
        <f t="shared" si="68"/>
        <v>0</v>
      </c>
      <c r="BS199" s="142">
        <f t="shared" si="69"/>
        <v>406732.3391</v>
      </c>
      <c r="BT199" s="130">
        <f t="shared" si="70"/>
        <v>406732.3391</v>
      </c>
      <c r="BU199" s="143">
        <f t="shared" si="71"/>
        <v>-10981773.15</v>
      </c>
      <c r="BV199" s="143">
        <f t="shared" si="72"/>
        <v>0</v>
      </c>
      <c r="BW199" s="143">
        <f t="shared" si="73"/>
        <v>3.141592654</v>
      </c>
      <c r="BX199" s="124">
        <f t="shared" si="74"/>
        <v>10981773.15</v>
      </c>
      <c r="BY199" s="144">
        <f t="shared" ref="BY199:BZ199" si="3351">AY199+BK199+BU199</f>
        <v>-10316406.87</v>
      </c>
      <c r="BZ199" s="144">
        <f t="shared" si="3351"/>
        <v>0</v>
      </c>
      <c r="CA199" s="144">
        <f t="shared" si="76"/>
        <v>-3.141592654</v>
      </c>
      <c r="CB199" s="145">
        <f t="shared" si="77"/>
        <v>10316406.87</v>
      </c>
      <c r="CC199" s="140">
        <f t="shared" ref="CC199:CD199" si="3352">CC$2*AD199</f>
        <v>-6.283185307</v>
      </c>
      <c r="CD199" s="140">
        <f t="shared" si="3352"/>
        <v>-6.283185307</v>
      </c>
      <c r="CE199" s="141">
        <f t="shared" si="79"/>
        <v>-12.56637061</v>
      </c>
      <c r="CF199" s="141">
        <f t="shared" si="80"/>
        <v>0</v>
      </c>
      <c r="CG199" s="122">
        <f t="shared" si="81"/>
        <v>0</v>
      </c>
      <c r="CH199" s="142">
        <f t="shared" ref="CH199:CI199" si="3353">POWER(AH199,CH$2)</f>
        <v>36.59362963</v>
      </c>
      <c r="CI199" s="142">
        <f t="shared" si="3353"/>
        <v>149160190.1</v>
      </c>
      <c r="CJ199" s="130">
        <f t="shared" si="83"/>
        <v>5458312752</v>
      </c>
      <c r="CK199" s="143">
        <f t="shared" si="84"/>
        <v>-5458312752</v>
      </c>
      <c r="CL199" s="143">
        <f t="shared" si="85"/>
        <v>0</v>
      </c>
      <c r="CM199" s="143">
        <f t="shared" si="86"/>
        <v>3.141592654</v>
      </c>
      <c r="CN199" s="124">
        <f t="shared" si="87"/>
        <v>5458312752</v>
      </c>
      <c r="CO199" s="140">
        <f t="shared" si="88"/>
        <v>-9.424777961</v>
      </c>
      <c r="CP199" s="141">
        <f t="shared" si="89"/>
        <v>-9.424777961</v>
      </c>
      <c r="CQ199" s="141">
        <f t="shared" si="90"/>
        <v>-3.141592654</v>
      </c>
      <c r="CR199" s="122">
        <f t="shared" si="91"/>
        <v>3.141592654</v>
      </c>
      <c r="CS199" s="142">
        <f t="shared" si="92"/>
        <v>1821710628844</v>
      </c>
      <c r="CT199" s="130">
        <f t="shared" si="93"/>
        <v>1821710628844</v>
      </c>
      <c r="CU199" s="143">
        <f t="shared" si="94"/>
        <v>-7286842515377</v>
      </c>
      <c r="CV199" s="143">
        <f t="shared" si="95"/>
        <v>0.0008923808362</v>
      </c>
      <c r="CW199" s="143">
        <f t="shared" si="96"/>
        <v>3.141592654</v>
      </c>
      <c r="CX199" s="124">
        <f t="shared" si="97"/>
        <v>7286842515377</v>
      </c>
      <c r="CY199" s="140">
        <f t="shared" si="98"/>
        <v>-9.424777961</v>
      </c>
      <c r="CZ199" s="140">
        <f t="shared" si="99"/>
        <v>0</v>
      </c>
      <c r="DA199" s="141">
        <f t="shared" si="100"/>
        <v>-9.424777961</v>
      </c>
      <c r="DB199" s="141">
        <f t="shared" si="101"/>
        <v>-3.141592654</v>
      </c>
      <c r="DC199" s="122">
        <f t="shared" si="102"/>
        <v>3.141592654</v>
      </c>
      <c r="DD199" s="142">
        <f t="shared" si="103"/>
        <v>221.3646313</v>
      </c>
      <c r="DE199" s="142">
        <f t="shared" si="104"/>
        <v>406732.3391</v>
      </c>
      <c r="DF199" s="130">
        <f t="shared" si="105"/>
        <v>90036154.26</v>
      </c>
      <c r="DG199" s="143">
        <f t="shared" si="106"/>
        <v>-360144617</v>
      </c>
      <c r="DH199" s="143">
        <f t="shared" si="107"/>
        <v>0.00000004410499525</v>
      </c>
      <c r="DI199" s="143">
        <f t="shared" si="108"/>
        <v>3.141592654</v>
      </c>
      <c r="DJ199" s="124">
        <f t="shared" si="109"/>
        <v>360144617</v>
      </c>
      <c r="DK199" s="140">
        <f t="shared" ref="DK199:DM199" si="3354">DK$2*AD199</f>
        <v>-3.141592654</v>
      </c>
      <c r="DL199" s="140">
        <f t="shared" si="3354"/>
        <v>-3.141592654</v>
      </c>
      <c r="DM199" s="140">
        <f t="shared" si="3354"/>
        <v>0</v>
      </c>
      <c r="DN199" s="141">
        <f t="shared" si="111"/>
        <v>-6.283185307</v>
      </c>
      <c r="DO199" s="141">
        <f t="shared" si="112"/>
        <v>0</v>
      </c>
      <c r="DP199" s="122">
        <f t="shared" si="113"/>
        <v>0</v>
      </c>
      <c r="DQ199" s="142">
        <f t="shared" ref="DQ199:DS199" si="3355">POWER(AH199,DQ$2)</f>
        <v>6.049266867</v>
      </c>
      <c r="DR199" s="142">
        <f t="shared" si="3355"/>
        <v>12213.11549</v>
      </c>
      <c r="DS199" s="142">
        <f t="shared" si="3355"/>
        <v>406732.3391</v>
      </c>
      <c r="DT199" s="130">
        <f t="shared" si="115"/>
        <v>30049545832</v>
      </c>
      <c r="DU199" s="143">
        <f t="shared" si="116"/>
        <v>-540891824967</v>
      </c>
      <c r="DV199" s="143">
        <f t="shared" si="117"/>
        <v>0</v>
      </c>
      <c r="DW199" s="143">
        <f t="shared" si="118"/>
        <v>3.141592654</v>
      </c>
      <c r="DX199" s="124">
        <f t="shared" si="119"/>
        <v>540891824967</v>
      </c>
      <c r="DY199" s="140">
        <f t="shared" si="120"/>
        <v>0</v>
      </c>
      <c r="DZ199" s="141">
        <f t="shared" si="121"/>
        <v>0</v>
      </c>
      <c r="EA199" s="141">
        <f t="shared" si="122"/>
        <v>0</v>
      </c>
      <c r="EB199" s="122">
        <f t="shared" si="123"/>
        <v>0</v>
      </c>
      <c r="EC199" s="142">
        <f t="shared" si="124"/>
        <v>165431195634</v>
      </c>
      <c r="ED199" s="130">
        <f t="shared" si="125"/>
        <v>165431195634</v>
      </c>
      <c r="EE199" s="143">
        <f t="shared" si="126"/>
        <v>4466642282120</v>
      </c>
      <c r="EF199" s="143">
        <f t="shared" si="127"/>
        <v>0</v>
      </c>
      <c r="EG199" s="143">
        <f t="shared" si="128"/>
        <v>0</v>
      </c>
      <c r="EH199" s="124">
        <f t="shared" si="129"/>
        <v>4466642282120</v>
      </c>
      <c r="EI199" s="144">
        <f t="shared" ref="EI199:EJ199" si="3356">CK199+CU199+DG199+DU199+EE199</f>
        <v>-3366910515594</v>
      </c>
      <c r="EJ199" s="144">
        <f t="shared" si="3356"/>
        <v>0.0008924249412</v>
      </c>
      <c r="EK199" s="144">
        <f t="shared" si="131"/>
        <v>3.141592654</v>
      </c>
      <c r="EL199" s="145">
        <f t="shared" si="132"/>
        <v>3366910515594</v>
      </c>
      <c r="EM199" s="140">
        <f t="shared" si="133"/>
        <v>1.570796327</v>
      </c>
      <c r="EN199" s="141">
        <f t="shared" si="134"/>
        <v>1.570796327</v>
      </c>
      <c r="EO199" s="141">
        <f t="shared" si="135"/>
        <v>1.570796327</v>
      </c>
      <c r="EP199" s="122">
        <f t="shared" si="136"/>
        <v>1.570796327</v>
      </c>
      <c r="EQ199" s="142">
        <f t="shared" si="137"/>
        <v>1834914.307</v>
      </c>
      <c r="ER199" s="130">
        <f t="shared" si="138"/>
        <v>1834914.307</v>
      </c>
      <c r="ES199" s="143">
        <f t="shared" si="139"/>
        <v>0.0000000005838194039</v>
      </c>
      <c r="ET199" s="143">
        <f t="shared" si="140"/>
        <v>9534494.424</v>
      </c>
      <c r="EU199" s="143">
        <f t="shared" si="141"/>
        <v>1.570796327</v>
      </c>
      <c r="EV199" s="124">
        <f t="shared" si="142"/>
        <v>9534494.424</v>
      </c>
      <c r="EW199" s="144">
        <f t="shared" ref="EW199:EX199" si="3357">BY199+ES199</f>
        <v>-10316406.87</v>
      </c>
      <c r="EX199" s="144">
        <f t="shared" si="3357"/>
        <v>9534494.424</v>
      </c>
      <c r="EY199" s="144">
        <f t="shared" si="144"/>
        <v>2.395563405</v>
      </c>
      <c r="EZ199" s="145">
        <f t="shared" si="145"/>
        <v>14047591.77</v>
      </c>
      <c r="FA199" s="140">
        <f t="shared" si="146"/>
        <v>0.798521135</v>
      </c>
      <c r="FB199" s="141">
        <f t="shared" si="147"/>
        <v>0.798521135</v>
      </c>
      <c r="FC199" s="141">
        <f t="shared" si="148"/>
        <v>0.798521135</v>
      </c>
      <c r="FD199" s="122">
        <f t="shared" si="149"/>
        <v>0.798521135</v>
      </c>
      <c r="FE199" s="142">
        <f t="shared" si="150"/>
        <v>241.2870198</v>
      </c>
      <c r="FF199" s="130">
        <f t="shared" si="151"/>
        <v>241.2870198</v>
      </c>
      <c r="FG199" s="143">
        <f t="shared" si="152"/>
        <v>44.54302289</v>
      </c>
      <c r="FH199" s="143">
        <f t="shared" si="153"/>
        <v>45.72771117</v>
      </c>
      <c r="FI199" s="143">
        <f t="shared" si="154"/>
        <v>0.798521135</v>
      </c>
      <c r="FJ199" s="124">
        <f t="shared" si="155"/>
        <v>63.83654484</v>
      </c>
      <c r="FK199" s="140">
        <f t="shared" si="156"/>
        <v>-6.283185307</v>
      </c>
      <c r="FL199" s="141">
        <f t="shared" si="157"/>
        <v>-6.283185307</v>
      </c>
      <c r="FM199" s="141">
        <f t="shared" si="158"/>
        <v>0</v>
      </c>
      <c r="FN199" s="122">
        <f t="shared" si="159"/>
        <v>0</v>
      </c>
      <c r="FO199" s="142">
        <f t="shared" si="160"/>
        <v>36.59362963</v>
      </c>
      <c r="FP199" s="130">
        <f t="shared" si="161"/>
        <v>36.59362963</v>
      </c>
      <c r="FQ199" s="143">
        <f t="shared" si="162"/>
        <v>-36.59362963</v>
      </c>
      <c r="FR199" s="143">
        <f t="shared" si="163"/>
        <v>0</v>
      </c>
      <c r="FS199" s="143">
        <f t="shared" si="164"/>
        <v>3.141592654</v>
      </c>
      <c r="FT199" s="124">
        <f t="shared" si="165"/>
        <v>36.59362963</v>
      </c>
      <c r="FU199" s="144">
        <f t="shared" si="166"/>
        <v>-36675.94011</v>
      </c>
      <c r="FV199" s="144">
        <f t="shared" si="167"/>
        <v>0</v>
      </c>
      <c r="FW199" s="144">
        <f t="shared" si="168"/>
        <v>-3.141592654</v>
      </c>
      <c r="FX199" s="145">
        <f t="shared" si="169"/>
        <v>36675.94011</v>
      </c>
      <c r="FY199" s="140">
        <f t="shared" si="170"/>
        <v>-3.141592654</v>
      </c>
      <c r="FZ199" s="140">
        <f t="shared" si="171"/>
        <v>-0.798521135</v>
      </c>
      <c r="GA199" s="141">
        <f t="shared" si="172"/>
        <v>-3.940113789</v>
      </c>
      <c r="GB199" s="141">
        <f t="shared" si="173"/>
        <v>-3.940113789</v>
      </c>
      <c r="GC199" s="122">
        <f t="shared" si="174"/>
        <v>2.343071519</v>
      </c>
      <c r="GD199" s="142">
        <f t="shared" si="175"/>
        <v>36675.94011</v>
      </c>
      <c r="GE199" s="142">
        <f t="shared" si="176"/>
        <v>0.01566500823</v>
      </c>
      <c r="GF199" s="130">
        <f t="shared" si="177"/>
        <v>574.5289036</v>
      </c>
      <c r="GG199" s="143">
        <f t="shared" si="178"/>
        <v>-44.54302289</v>
      </c>
      <c r="GH199" s="143">
        <f t="shared" si="179"/>
        <v>45.72771117</v>
      </c>
      <c r="GI199" s="143">
        <f t="shared" si="180"/>
        <v>2.343071519</v>
      </c>
      <c r="GJ199" s="124">
        <f t="shared" si="181"/>
        <v>63.83654484</v>
      </c>
      <c r="GK199" s="146">
        <f t="shared" si="182"/>
        <v>-0.5</v>
      </c>
      <c r="GL199" s="127">
        <f t="shared" si="183"/>
        <v>-0.8660254038</v>
      </c>
      <c r="GM199" s="146">
        <f t="shared" si="184"/>
        <v>-2.094395102</v>
      </c>
      <c r="GN199" s="127">
        <f t="shared" si="185"/>
        <v>1</v>
      </c>
      <c r="GO199" s="147">
        <f t="shared" si="186"/>
        <v>-0.5</v>
      </c>
      <c r="GP199" s="128">
        <f t="shared" si="187"/>
        <v>0.8660254038</v>
      </c>
      <c r="GQ199" s="147">
        <f t="shared" si="188"/>
        <v>2.094395102</v>
      </c>
      <c r="GR199" s="128">
        <f t="shared" si="189"/>
        <v>1</v>
      </c>
      <c r="GS199" s="140">
        <f t="shared" si="190"/>
        <v>-2.094395102</v>
      </c>
      <c r="GT199" s="140">
        <f t="shared" si="191"/>
        <v>0.798521135</v>
      </c>
      <c r="GU199" s="141">
        <f t="shared" si="192"/>
        <v>-1.295873967</v>
      </c>
      <c r="GV199" s="141">
        <f t="shared" si="193"/>
        <v>-1.295873967</v>
      </c>
      <c r="GW199" s="122">
        <f t="shared" si="194"/>
        <v>-1.295873967</v>
      </c>
      <c r="GX199" s="142">
        <f t="shared" si="195"/>
        <v>1</v>
      </c>
      <c r="GY199" s="142">
        <f t="shared" si="196"/>
        <v>63.83654484</v>
      </c>
      <c r="GZ199" s="130">
        <f t="shared" si="197"/>
        <v>63.83654484</v>
      </c>
      <c r="HA199" s="143">
        <f t="shared" si="198"/>
        <v>17.32984809</v>
      </c>
      <c r="HB199" s="143">
        <f t="shared" si="199"/>
        <v>-61.43924497</v>
      </c>
      <c r="HC199" s="143">
        <f t="shared" si="200"/>
        <v>-1.295873967</v>
      </c>
      <c r="HD199" s="124">
        <f t="shared" si="201"/>
        <v>63.83654484</v>
      </c>
      <c r="HE199" s="140">
        <f t="shared" si="202"/>
        <v>2.094395102</v>
      </c>
      <c r="HF199" s="140">
        <f t="shared" si="203"/>
        <v>2.343071519</v>
      </c>
      <c r="HG199" s="141">
        <f t="shared" si="204"/>
        <v>4.437466621</v>
      </c>
      <c r="HH199" s="141">
        <f t="shared" si="205"/>
        <v>4.437466621</v>
      </c>
      <c r="HI199" s="122">
        <f t="shared" si="206"/>
        <v>-1.845718686</v>
      </c>
      <c r="HJ199" s="142">
        <f t="shared" si="207"/>
        <v>1</v>
      </c>
      <c r="HK199" s="142">
        <f t="shared" si="208"/>
        <v>63.83654484</v>
      </c>
      <c r="HL199" s="130">
        <f t="shared" si="209"/>
        <v>63.83654484</v>
      </c>
      <c r="HM199" s="143">
        <f t="shared" si="210"/>
        <v>-17.32984809</v>
      </c>
      <c r="HN199" s="143">
        <f t="shared" si="211"/>
        <v>-61.43924497</v>
      </c>
      <c r="HO199" s="143">
        <f t="shared" si="212"/>
        <v>-1.845718686</v>
      </c>
      <c r="HP199" s="124">
        <f t="shared" si="213"/>
        <v>63.83654484</v>
      </c>
      <c r="HQ199" s="140">
        <f t="shared" si="214"/>
        <v>2.094395102</v>
      </c>
      <c r="HR199" s="140">
        <f t="shared" si="215"/>
        <v>0.798521135</v>
      </c>
      <c r="HS199" s="141">
        <f t="shared" si="216"/>
        <v>2.892916237</v>
      </c>
      <c r="HT199" s="141">
        <f t="shared" si="217"/>
        <v>2.892916237</v>
      </c>
      <c r="HU199" s="122">
        <f t="shared" si="218"/>
        <v>2.892916237</v>
      </c>
      <c r="HV199" s="142">
        <f t="shared" si="219"/>
        <v>1</v>
      </c>
      <c r="HW199" s="142">
        <f t="shared" si="220"/>
        <v>63.83654484</v>
      </c>
      <c r="HX199" s="130">
        <f t="shared" si="221"/>
        <v>63.83654484</v>
      </c>
      <c r="HY199" s="143">
        <f t="shared" si="222"/>
        <v>-61.87287098</v>
      </c>
      <c r="HZ199" s="143">
        <f t="shared" si="223"/>
        <v>15.7115338</v>
      </c>
      <c r="IA199" s="143">
        <f t="shared" si="224"/>
        <v>2.892916237</v>
      </c>
      <c r="IB199" s="124">
        <f t="shared" si="225"/>
        <v>63.83654484</v>
      </c>
      <c r="IC199" s="140">
        <f t="shared" si="226"/>
        <v>-2.094395102</v>
      </c>
      <c r="ID199" s="140">
        <f t="shared" si="227"/>
        <v>2.343071519</v>
      </c>
      <c r="IE199" s="141">
        <f t="shared" si="228"/>
        <v>0.2486764162</v>
      </c>
      <c r="IF199" s="141">
        <f t="shared" si="229"/>
        <v>0.2486764162</v>
      </c>
      <c r="IG199" s="122">
        <f t="shared" si="230"/>
        <v>0.2486764162</v>
      </c>
      <c r="IH199" s="142">
        <f t="shared" si="231"/>
        <v>1</v>
      </c>
      <c r="II199" s="142">
        <f t="shared" si="232"/>
        <v>63.83654484</v>
      </c>
      <c r="IJ199" s="130">
        <f t="shared" si="233"/>
        <v>63.83654484</v>
      </c>
      <c r="IK199" s="143">
        <f t="shared" si="234"/>
        <v>61.87287098</v>
      </c>
      <c r="IL199" s="143">
        <f t="shared" si="235"/>
        <v>15.7115338</v>
      </c>
      <c r="IM199" s="143">
        <f t="shared" si="236"/>
        <v>0.2486764162</v>
      </c>
      <c r="IN199" s="124">
        <f t="shared" si="237"/>
        <v>63.83654484</v>
      </c>
    </row>
    <row r="200" ht="12.75" customHeight="1">
      <c r="A200" s="129">
        <f>'Cortez Cubic'!AP200</f>
        <v>-0.2187762226</v>
      </c>
      <c r="B200" s="129">
        <f>'Cortez Cubic'!AQ200</f>
        <v>6.949198852</v>
      </c>
      <c r="C200" s="129">
        <f>'Cortez Cubic'!AR200</f>
        <v>1515.958795</v>
      </c>
      <c r="D200" s="129">
        <f>'Cortez Cubic'!AS200</f>
        <v>-40087.65788</v>
      </c>
      <c r="E200" s="129">
        <f t="shared" ref="E200:H200" si="3358">0</f>
        <v>0</v>
      </c>
      <c r="F200" s="129">
        <f t="shared" si="3358"/>
        <v>0</v>
      </c>
      <c r="G200" s="129">
        <f t="shared" si="3358"/>
        <v>0</v>
      </c>
      <c r="H200" s="129">
        <f t="shared" si="3358"/>
        <v>0</v>
      </c>
      <c r="I200" s="110">
        <f>'Cortez Cubic'!I200</f>
        <v>77</v>
      </c>
      <c r="J200" s="130">
        <f t="shared" si="28"/>
        <v>87.14863597</v>
      </c>
      <c r="K200" s="131">
        <f t="shared" si="29"/>
        <v>1</v>
      </c>
      <c r="L200" s="131">
        <f t="shared" si="30"/>
        <v>0</v>
      </c>
      <c r="M200" s="132">
        <f t="shared" si="31"/>
        <v>-10.14863597</v>
      </c>
      <c r="N200" s="133">
        <f t="shared" si="32"/>
        <v>61.27388375</v>
      </c>
      <c r="O200" s="134">
        <f t="shared" si="33"/>
        <v>87.14863597</v>
      </c>
      <c r="P200" s="134">
        <f t="shared" si="34"/>
        <v>0</v>
      </c>
      <c r="Q200" s="135">
        <f t="shared" si="35"/>
        <v>25.87475222</v>
      </c>
      <c r="R200" s="135">
        <f t="shared" si="36"/>
        <v>0</v>
      </c>
      <c r="S200" s="136">
        <f t="shared" si="37"/>
        <v>-81.25942971</v>
      </c>
      <c r="T200" s="136">
        <f t="shared" si="38"/>
        <v>0</v>
      </c>
      <c r="U200" s="137">
        <f t="shared" ref="U200:X200" si="3359">ATAN2(A200,E200)</f>
        <v>3.141592654</v>
      </c>
      <c r="V200" s="137">
        <f t="shared" si="3359"/>
        <v>0</v>
      </c>
      <c r="W200" s="137">
        <f t="shared" si="3359"/>
        <v>0</v>
      </c>
      <c r="X200" s="137">
        <f t="shared" si="3359"/>
        <v>3.141592654</v>
      </c>
      <c r="Y200" s="137">
        <f t="shared" ref="Y200:AB200" si="3360">SQRT(POWER(A200,2)+POWER(E200,2))</f>
        <v>0.2187762226</v>
      </c>
      <c r="Z200" s="137">
        <f t="shared" si="3360"/>
        <v>6.949198852</v>
      </c>
      <c r="AA200" s="137">
        <f t="shared" si="3360"/>
        <v>1515.958795</v>
      </c>
      <c r="AB200" s="137">
        <f t="shared" si="3360"/>
        <v>40087.65788</v>
      </c>
      <c r="AC200" s="138">
        <f t="shared" ref="AC200:AF200" si="3361">U200-$U200</f>
        <v>0</v>
      </c>
      <c r="AD200" s="138">
        <f t="shared" si="3361"/>
        <v>-3.141592654</v>
      </c>
      <c r="AE200" s="138">
        <f t="shared" si="3361"/>
        <v>-3.141592654</v>
      </c>
      <c r="AF200" s="138">
        <f t="shared" si="3361"/>
        <v>0</v>
      </c>
      <c r="AG200" s="138">
        <f t="shared" ref="AG200:AJ200" si="3362">Y200/$Y200</f>
        <v>1</v>
      </c>
      <c r="AH200" s="138">
        <f t="shared" si="3362"/>
        <v>31.76395848</v>
      </c>
      <c r="AI200" s="138">
        <f t="shared" si="3362"/>
        <v>6929.266706</v>
      </c>
      <c r="AJ200" s="138">
        <f t="shared" si="3362"/>
        <v>183235.8992</v>
      </c>
      <c r="AK200" s="139">
        <f t="shared" ref="AK200:AN200" si="3363">AG200*COS(AC200)</f>
        <v>1</v>
      </c>
      <c r="AL200" s="139">
        <f t="shared" si="3363"/>
        <v>-31.76395848</v>
      </c>
      <c r="AM200" s="139">
        <f t="shared" si="3363"/>
        <v>-6929.266706</v>
      </c>
      <c r="AN200" s="139">
        <f t="shared" si="3363"/>
        <v>183235.8992</v>
      </c>
      <c r="AO200" s="129">
        <f t="shared" ref="AO200:AR200" si="3364">AG200*SIN(AC200)</f>
        <v>0</v>
      </c>
      <c r="AP200" s="129">
        <f t="shared" si="3364"/>
        <v>0</v>
      </c>
      <c r="AQ200" s="129">
        <f t="shared" si="3364"/>
        <v>0</v>
      </c>
      <c r="AR200" s="129">
        <f t="shared" si="3364"/>
        <v>0</v>
      </c>
      <c r="AS200" s="140">
        <f t="shared" si="45"/>
        <v>-9.424777961</v>
      </c>
      <c r="AT200" s="141">
        <f t="shared" si="46"/>
        <v>-9.424777961</v>
      </c>
      <c r="AU200" s="141">
        <f t="shared" si="47"/>
        <v>-3.141592654</v>
      </c>
      <c r="AV200" s="122">
        <f t="shared" si="48"/>
        <v>3.141592654</v>
      </c>
      <c r="AW200" s="142">
        <f t="shared" si="49"/>
        <v>32048.21601</v>
      </c>
      <c r="AX200" s="130">
        <f t="shared" si="50"/>
        <v>32048.21601</v>
      </c>
      <c r="AY200" s="143">
        <f t="shared" si="51"/>
        <v>64096.43202</v>
      </c>
      <c r="AZ200" s="143">
        <f t="shared" si="52"/>
        <v>0</v>
      </c>
      <c r="BA200" s="143">
        <f t="shared" si="53"/>
        <v>0</v>
      </c>
      <c r="BB200" s="124">
        <f t="shared" si="54"/>
        <v>64096.43202</v>
      </c>
      <c r="BC200" s="140">
        <f t="shared" ref="BC200:BD200" si="3365">BC$2*AD200</f>
        <v>-3.141592654</v>
      </c>
      <c r="BD200" s="140">
        <f t="shared" si="3365"/>
        <v>-3.141592654</v>
      </c>
      <c r="BE200" s="141">
        <f t="shared" si="56"/>
        <v>-6.283185307</v>
      </c>
      <c r="BF200" s="141">
        <f t="shared" si="57"/>
        <v>0</v>
      </c>
      <c r="BG200" s="122">
        <f t="shared" si="58"/>
        <v>0</v>
      </c>
      <c r="BH200" s="142">
        <f t="shared" ref="BH200:BI200" si="3366">POWER(AH200,BH$2)</f>
        <v>31.76395848</v>
      </c>
      <c r="BI200" s="142">
        <f t="shared" si="3366"/>
        <v>6929.266706</v>
      </c>
      <c r="BJ200" s="130">
        <f t="shared" si="60"/>
        <v>220100.94</v>
      </c>
      <c r="BK200" s="143">
        <f t="shared" si="61"/>
        <v>1980908.46</v>
      </c>
      <c r="BL200" s="143">
        <f t="shared" si="62"/>
        <v>0</v>
      </c>
      <c r="BM200" s="143">
        <f t="shared" si="63"/>
        <v>0</v>
      </c>
      <c r="BN200" s="124">
        <f t="shared" si="64"/>
        <v>1980908.46</v>
      </c>
      <c r="BO200" s="140">
        <f t="shared" si="65"/>
        <v>0</v>
      </c>
      <c r="BP200" s="141">
        <f t="shared" si="66"/>
        <v>0</v>
      </c>
      <c r="BQ200" s="141">
        <f t="shared" si="67"/>
        <v>0</v>
      </c>
      <c r="BR200" s="122">
        <f t="shared" si="68"/>
        <v>0</v>
      </c>
      <c r="BS200" s="142">
        <f t="shared" si="69"/>
        <v>183235.8992</v>
      </c>
      <c r="BT200" s="130">
        <f t="shared" si="70"/>
        <v>183235.8992</v>
      </c>
      <c r="BU200" s="143">
        <f t="shared" si="71"/>
        <v>-4947369.279</v>
      </c>
      <c r="BV200" s="143">
        <f t="shared" si="72"/>
        <v>0</v>
      </c>
      <c r="BW200" s="143">
        <f t="shared" si="73"/>
        <v>3.141592654</v>
      </c>
      <c r="BX200" s="124">
        <f t="shared" si="74"/>
        <v>4947369.279</v>
      </c>
      <c r="BY200" s="144">
        <f t="shared" ref="BY200:BZ200" si="3367">AY200+BK200+BU200</f>
        <v>-2902364.387</v>
      </c>
      <c r="BZ200" s="144">
        <f t="shared" si="3367"/>
        <v>0</v>
      </c>
      <c r="CA200" s="144">
        <f t="shared" si="76"/>
        <v>-3.141592654</v>
      </c>
      <c r="CB200" s="145">
        <f t="shared" si="77"/>
        <v>2902364.387</v>
      </c>
      <c r="CC200" s="140">
        <f t="shared" ref="CC200:CD200" si="3368">CC$2*AD200</f>
        <v>-6.283185307</v>
      </c>
      <c r="CD200" s="140">
        <f t="shared" si="3368"/>
        <v>-6.283185307</v>
      </c>
      <c r="CE200" s="141">
        <f t="shared" si="79"/>
        <v>-12.56637061</v>
      </c>
      <c r="CF200" s="141">
        <f t="shared" si="80"/>
        <v>0</v>
      </c>
      <c r="CG200" s="122">
        <f t="shared" si="81"/>
        <v>0</v>
      </c>
      <c r="CH200" s="142">
        <f t="shared" ref="CH200:CI200" si="3369">POWER(AH200,CH$2)</f>
        <v>1008.949059</v>
      </c>
      <c r="CI200" s="142">
        <f t="shared" si="3369"/>
        <v>48014737.09</v>
      </c>
      <c r="CJ200" s="130">
        <f t="shared" si="83"/>
        <v>48444423782</v>
      </c>
      <c r="CK200" s="143">
        <f t="shared" si="84"/>
        <v>-48444423782</v>
      </c>
      <c r="CL200" s="143">
        <f t="shared" si="85"/>
        <v>0</v>
      </c>
      <c r="CM200" s="143">
        <f t="shared" si="86"/>
        <v>3.141592654</v>
      </c>
      <c r="CN200" s="124">
        <f t="shared" si="87"/>
        <v>48444423782</v>
      </c>
      <c r="CO200" s="140">
        <f t="shared" si="88"/>
        <v>-9.424777961</v>
      </c>
      <c r="CP200" s="141">
        <f t="shared" si="89"/>
        <v>-9.424777961</v>
      </c>
      <c r="CQ200" s="141">
        <f t="shared" si="90"/>
        <v>-3.141592654</v>
      </c>
      <c r="CR200" s="122">
        <f t="shared" si="91"/>
        <v>3.141592654</v>
      </c>
      <c r="CS200" s="142">
        <f t="shared" si="92"/>
        <v>332706919101</v>
      </c>
      <c r="CT200" s="130">
        <f t="shared" si="93"/>
        <v>332706919101</v>
      </c>
      <c r="CU200" s="143">
        <f t="shared" si="94"/>
        <v>-1330827676405</v>
      </c>
      <c r="CV200" s="143">
        <f t="shared" si="95"/>
        <v>0.0001629793854</v>
      </c>
      <c r="CW200" s="143">
        <f t="shared" si="96"/>
        <v>3.141592654</v>
      </c>
      <c r="CX200" s="124">
        <f t="shared" si="97"/>
        <v>1330827676405</v>
      </c>
      <c r="CY200" s="140">
        <f t="shared" si="98"/>
        <v>-9.424777961</v>
      </c>
      <c r="CZ200" s="140">
        <f t="shared" si="99"/>
        <v>0</v>
      </c>
      <c r="DA200" s="141">
        <f t="shared" si="100"/>
        <v>-9.424777961</v>
      </c>
      <c r="DB200" s="141">
        <f t="shared" si="101"/>
        <v>-3.141592654</v>
      </c>
      <c r="DC200" s="122">
        <f t="shared" si="102"/>
        <v>3.141592654</v>
      </c>
      <c r="DD200" s="142">
        <f t="shared" si="103"/>
        <v>32048.21601</v>
      </c>
      <c r="DE200" s="142">
        <f t="shared" si="104"/>
        <v>183235.8992</v>
      </c>
      <c r="DF200" s="130">
        <f t="shared" si="105"/>
        <v>5872383679</v>
      </c>
      <c r="DG200" s="143">
        <f t="shared" si="106"/>
        <v>-23489534716</v>
      </c>
      <c r="DH200" s="143">
        <f t="shared" si="107"/>
        <v>0.00000287663835</v>
      </c>
      <c r="DI200" s="143">
        <f t="shared" si="108"/>
        <v>3.141592654</v>
      </c>
      <c r="DJ200" s="124">
        <f t="shared" si="109"/>
        <v>23489534716</v>
      </c>
      <c r="DK200" s="140">
        <f t="shared" ref="DK200:DM200" si="3370">DK$2*AD200</f>
        <v>-3.141592654</v>
      </c>
      <c r="DL200" s="140">
        <f t="shared" si="3370"/>
        <v>-3.141592654</v>
      </c>
      <c r="DM200" s="140">
        <f t="shared" si="3370"/>
        <v>0</v>
      </c>
      <c r="DN200" s="141">
        <f t="shared" si="111"/>
        <v>-6.283185307</v>
      </c>
      <c r="DO200" s="141">
        <f t="shared" si="112"/>
        <v>0</v>
      </c>
      <c r="DP200" s="122">
        <f t="shared" si="113"/>
        <v>0</v>
      </c>
      <c r="DQ200" s="142">
        <f t="shared" ref="DQ200:DS200" si="3371">POWER(AH200,DQ$2)</f>
        <v>31.76395848</v>
      </c>
      <c r="DR200" s="142">
        <f t="shared" si="3371"/>
        <v>6929.266706</v>
      </c>
      <c r="DS200" s="142">
        <f t="shared" si="3371"/>
        <v>183235.8992</v>
      </c>
      <c r="DT200" s="130">
        <f t="shared" si="115"/>
        <v>40330393657</v>
      </c>
      <c r="DU200" s="143">
        <f t="shared" si="116"/>
        <v>-725947085827</v>
      </c>
      <c r="DV200" s="143">
        <f t="shared" si="117"/>
        <v>0</v>
      </c>
      <c r="DW200" s="143">
        <f t="shared" si="118"/>
        <v>3.141592654</v>
      </c>
      <c r="DX200" s="124">
        <f t="shared" si="119"/>
        <v>725947085827</v>
      </c>
      <c r="DY200" s="140">
        <f t="shared" si="120"/>
        <v>0</v>
      </c>
      <c r="DZ200" s="141">
        <f t="shared" si="121"/>
        <v>0</v>
      </c>
      <c r="EA200" s="141">
        <f t="shared" si="122"/>
        <v>0</v>
      </c>
      <c r="EB200" s="122">
        <f t="shared" si="123"/>
        <v>0</v>
      </c>
      <c r="EC200" s="142">
        <f t="shared" si="124"/>
        <v>33575394763</v>
      </c>
      <c r="ED200" s="130">
        <f t="shared" si="125"/>
        <v>33575394763</v>
      </c>
      <c r="EE200" s="143">
        <f t="shared" si="126"/>
        <v>906535658602</v>
      </c>
      <c r="EF200" s="143">
        <f t="shared" si="127"/>
        <v>0</v>
      </c>
      <c r="EG200" s="143">
        <f t="shared" si="128"/>
        <v>0</v>
      </c>
      <c r="EH200" s="124">
        <f t="shared" si="129"/>
        <v>906535658602</v>
      </c>
      <c r="EI200" s="144">
        <f t="shared" ref="EI200:EJ200" si="3372">CK200+CU200+DG200+DU200+EE200</f>
        <v>-1222173062127</v>
      </c>
      <c r="EJ200" s="144">
        <f t="shared" si="3372"/>
        <v>0.0001658560238</v>
      </c>
      <c r="EK200" s="144">
        <f t="shared" si="131"/>
        <v>3.141592654</v>
      </c>
      <c r="EL200" s="145">
        <f t="shared" si="132"/>
        <v>1222173062127</v>
      </c>
      <c r="EM200" s="140">
        <f t="shared" si="133"/>
        <v>1.570796327</v>
      </c>
      <c r="EN200" s="141">
        <f t="shared" si="134"/>
        <v>1.570796327</v>
      </c>
      <c r="EO200" s="141">
        <f t="shared" si="135"/>
        <v>1.570796327</v>
      </c>
      <c r="EP200" s="122">
        <f t="shared" si="136"/>
        <v>1.570796327</v>
      </c>
      <c r="EQ200" s="142">
        <f t="shared" si="137"/>
        <v>1105519.363</v>
      </c>
      <c r="ER200" s="130">
        <f t="shared" si="138"/>
        <v>1105519.363</v>
      </c>
      <c r="ES200" s="143">
        <f t="shared" si="139"/>
        <v>0.0000000003517459387</v>
      </c>
      <c r="ET200" s="143">
        <f t="shared" si="140"/>
        <v>5744447.117</v>
      </c>
      <c r="EU200" s="143">
        <f t="shared" si="141"/>
        <v>1.570796327</v>
      </c>
      <c r="EV200" s="124">
        <f t="shared" si="142"/>
        <v>5744447.117</v>
      </c>
      <c r="EW200" s="144">
        <f t="shared" ref="EW200:EX200" si="3373">BY200+ES200</f>
        <v>-2902364.387</v>
      </c>
      <c r="EX200" s="144">
        <f t="shared" si="3373"/>
        <v>5744447.117</v>
      </c>
      <c r="EY200" s="144">
        <f t="shared" si="144"/>
        <v>2.03863268</v>
      </c>
      <c r="EZ200" s="145">
        <f t="shared" si="145"/>
        <v>6436022.973</v>
      </c>
      <c r="FA200" s="140">
        <f t="shared" si="146"/>
        <v>0.6795442268</v>
      </c>
      <c r="FB200" s="141">
        <f t="shared" si="147"/>
        <v>0.6795442268</v>
      </c>
      <c r="FC200" s="141">
        <f t="shared" si="148"/>
        <v>0.6795442268</v>
      </c>
      <c r="FD200" s="122">
        <f t="shared" si="149"/>
        <v>0.6795442268</v>
      </c>
      <c r="FE200" s="142">
        <f t="shared" si="150"/>
        <v>186.0112431</v>
      </c>
      <c r="FF200" s="130">
        <f t="shared" si="151"/>
        <v>186.0112431</v>
      </c>
      <c r="FG200" s="143">
        <f t="shared" si="152"/>
        <v>38.2803249</v>
      </c>
      <c r="FH200" s="143">
        <f t="shared" si="153"/>
        <v>30.92697439</v>
      </c>
      <c r="FI200" s="143">
        <f t="shared" si="154"/>
        <v>0.6795442268</v>
      </c>
      <c r="FJ200" s="124">
        <f t="shared" si="155"/>
        <v>49.21240717</v>
      </c>
      <c r="FK200" s="140">
        <f t="shared" si="156"/>
        <v>-6.283185307</v>
      </c>
      <c r="FL200" s="141">
        <f t="shared" si="157"/>
        <v>-6.283185307</v>
      </c>
      <c r="FM200" s="141">
        <f t="shared" si="158"/>
        <v>0</v>
      </c>
      <c r="FN200" s="122">
        <f t="shared" si="159"/>
        <v>0</v>
      </c>
      <c r="FO200" s="142">
        <f t="shared" si="160"/>
        <v>1008.949059</v>
      </c>
      <c r="FP200" s="130">
        <f t="shared" si="161"/>
        <v>1008.949059</v>
      </c>
      <c r="FQ200" s="143">
        <f t="shared" si="162"/>
        <v>-1008.949059</v>
      </c>
      <c r="FR200" s="143">
        <f t="shared" si="163"/>
        <v>0</v>
      </c>
      <c r="FS200" s="143">
        <f t="shared" si="164"/>
        <v>3.141592654</v>
      </c>
      <c r="FT200" s="124">
        <f t="shared" si="165"/>
        <v>1008.949059</v>
      </c>
      <c r="FU200" s="144">
        <f t="shared" si="166"/>
        <v>-21796.74918</v>
      </c>
      <c r="FV200" s="144">
        <f t="shared" si="167"/>
        <v>0</v>
      </c>
      <c r="FW200" s="144">
        <f t="shared" si="168"/>
        <v>-3.141592654</v>
      </c>
      <c r="FX200" s="145">
        <f t="shared" si="169"/>
        <v>21796.74918</v>
      </c>
      <c r="FY200" s="140">
        <f t="shared" si="170"/>
        <v>-3.141592654</v>
      </c>
      <c r="FZ200" s="140">
        <f t="shared" si="171"/>
        <v>-0.6795442268</v>
      </c>
      <c r="GA200" s="141">
        <f t="shared" si="172"/>
        <v>-3.82113688</v>
      </c>
      <c r="GB200" s="141">
        <f t="shared" si="173"/>
        <v>-3.82113688</v>
      </c>
      <c r="GC200" s="122">
        <f t="shared" si="174"/>
        <v>2.462048427</v>
      </c>
      <c r="GD200" s="142">
        <f t="shared" si="175"/>
        <v>21796.74918</v>
      </c>
      <c r="GE200" s="142">
        <f t="shared" si="176"/>
        <v>0.02032007897</v>
      </c>
      <c r="GF200" s="130">
        <f t="shared" si="177"/>
        <v>442.9116646</v>
      </c>
      <c r="GG200" s="143">
        <f t="shared" si="178"/>
        <v>-38.2803249</v>
      </c>
      <c r="GH200" s="143">
        <f t="shared" si="179"/>
        <v>30.92697439</v>
      </c>
      <c r="GI200" s="143">
        <f t="shared" si="180"/>
        <v>2.462048427</v>
      </c>
      <c r="GJ200" s="124">
        <f t="shared" si="181"/>
        <v>49.21240717</v>
      </c>
      <c r="GK200" s="146">
        <f t="shared" si="182"/>
        <v>-0.5</v>
      </c>
      <c r="GL200" s="127">
        <f t="shared" si="183"/>
        <v>-0.8660254038</v>
      </c>
      <c r="GM200" s="146">
        <f t="shared" si="184"/>
        <v>-2.094395102</v>
      </c>
      <c r="GN200" s="127">
        <f t="shared" si="185"/>
        <v>1</v>
      </c>
      <c r="GO200" s="147">
        <f t="shared" si="186"/>
        <v>-0.5</v>
      </c>
      <c r="GP200" s="128">
        <f t="shared" si="187"/>
        <v>0.8660254038</v>
      </c>
      <c r="GQ200" s="147">
        <f t="shared" si="188"/>
        <v>2.094395102</v>
      </c>
      <c r="GR200" s="128">
        <f t="shared" si="189"/>
        <v>1</v>
      </c>
      <c r="GS200" s="140">
        <f t="shared" si="190"/>
        <v>-2.094395102</v>
      </c>
      <c r="GT200" s="140">
        <f t="shared" si="191"/>
        <v>0.6795442268</v>
      </c>
      <c r="GU200" s="141">
        <f t="shared" si="192"/>
        <v>-1.414850876</v>
      </c>
      <c r="GV200" s="141">
        <f t="shared" si="193"/>
        <v>-1.414850876</v>
      </c>
      <c r="GW200" s="122">
        <f t="shared" si="194"/>
        <v>-1.414850876</v>
      </c>
      <c r="GX200" s="142">
        <f t="shared" si="195"/>
        <v>1</v>
      </c>
      <c r="GY200" s="142">
        <f t="shared" si="196"/>
        <v>49.21240717</v>
      </c>
      <c r="GZ200" s="130">
        <f t="shared" si="197"/>
        <v>49.21240717</v>
      </c>
      <c r="HA200" s="143">
        <f t="shared" si="198"/>
        <v>7.643383032</v>
      </c>
      <c r="HB200" s="143">
        <f t="shared" si="199"/>
        <v>-48.61522103</v>
      </c>
      <c r="HC200" s="143">
        <f t="shared" si="200"/>
        <v>-1.414850876</v>
      </c>
      <c r="HD200" s="124">
        <f t="shared" si="201"/>
        <v>49.21240717</v>
      </c>
      <c r="HE200" s="140">
        <f t="shared" si="202"/>
        <v>2.094395102</v>
      </c>
      <c r="HF200" s="140">
        <f t="shared" si="203"/>
        <v>2.462048427</v>
      </c>
      <c r="HG200" s="141">
        <f t="shared" si="204"/>
        <v>4.556443529</v>
      </c>
      <c r="HH200" s="141">
        <f t="shared" si="205"/>
        <v>4.556443529</v>
      </c>
      <c r="HI200" s="122">
        <f t="shared" si="206"/>
        <v>-1.726741778</v>
      </c>
      <c r="HJ200" s="142">
        <f t="shared" si="207"/>
        <v>1</v>
      </c>
      <c r="HK200" s="142">
        <f t="shared" si="208"/>
        <v>49.21240717</v>
      </c>
      <c r="HL200" s="130">
        <f t="shared" si="209"/>
        <v>49.21240717</v>
      </c>
      <c r="HM200" s="143">
        <f t="shared" si="210"/>
        <v>-7.643383032</v>
      </c>
      <c r="HN200" s="143">
        <f t="shared" si="211"/>
        <v>-48.61522103</v>
      </c>
      <c r="HO200" s="143">
        <f t="shared" si="212"/>
        <v>-1.726741778</v>
      </c>
      <c r="HP200" s="124">
        <f t="shared" si="213"/>
        <v>49.21240717</v>
      </c>
      <c r="HQ200" s="140">
        <f t="shared" si="214"/>
        <v>2.094395102</v>
      </c>
      <c r="HR200" s="140">
        <f t="shared" si="215"/>
        <v>0.6795442268</v>
      </c>
      <c r="HS200" s="141">
        <f t="shared" si="216"/>
        <v>2.773939329</v>
      </c>
      <c r="HT200" s="141">
        <f t="shared" si="217"/>
        <v>2.773939329</v>
      </c>
      <c r="HU200" s="122">
        <f t="shared" si="218"/>
        <v>2.773939329</v>
      </c>
      <c r="HV200" s="142">
        <f t="shared" si="219"/>
        <v>1</v>
      </c>
      <c r="HW200" s="142">
        <f t="shared" si="220"/>
        <v>49.21240717</v>
      </c>
      <c r="HX200" s="130">
        <f t="shared" si="221"/>
        <v>49.21240717</v>
      </c>
      <c r="HY200" s="143">
        <f t="shared" si="222"/>
        <v>-45.92370794</v>
      </c>
      <c r="HZ200" s="143">
        <f t="shared" si="223"/>
        <v>17.68824664</v>
      </c>
      <c r="IA200" s="143">
        <f t="shared" si="224"/>
        <v>2.773939329</v>
      </c>
      <c r="IB200" s="124">
        <f t="shared" si="225"/>
        <v>49.21240717</v>
      </c>
      <c r="IC200" s="140">
        <f t="shared" si="226"/>
        <v>-2.094395102</v>
      </c>
      <c r="ID200" s="140">
        <f t="shared" si="227"/>
        <v>2.462048427</v>
      </c>
      <c r="IE200" s="141">
        <f t="shared" si="228"/>
        <v>0.3676533244</v>
      </c>
      <c r="IF200" s="141">
        <f t="shared" si="229"/>
        <v>0.3676533244</v>
      </c>
      <c r="IG200" s="122">
        <f t="shared" si="230"/>
        <v>0.3676533244</v>
      </c>
      <c r="IH200" s="142">
        <f t="shared" si="231"/>
        <v>1</v>
      </c>
      <c r="II200" s="142">
        <f t="shared" si="232"/>
        <v>49.21240717</v>
      </c>
      <c r="IJ200" s="130">
        <f t="shared" si="233"/>
        <v>49.21240717</v>
      </c>
      <c r="IK200" s="143">
        <f t="shared" si="234"/>
        <v>45.92370794</v>
      </c>
      <c r="IL200" s="143">
        <f t="shared" si="235"/>
        <v>17.68824664</v>
      </c>
      <c r="IM200" s="143">
        <f t="shared" si="236"/>
        <v>0.3676533244</v>
      </c>
      <c r="IN200" s="124">
        <f t="shared" si="237"/>
        <v>49.21240717</v>
      </c>
    </row>
    <row r="201" ht="12.75" customHeight="1">
      <c r="A201" s="129">
        <f>'Cortez Cubic'!AP201</f>
        <v>-0.2187762226</v>
      </c>
      <c r="B201" s="129">
        <f>'Cortez Cubic'!AQ201</f>
        <v>1.946826483</v>
      </c>
      <c r="C201" s="129">
        <f>'Cortez Cubic'!AR201</f>
        <v>6275.563447</v>
      </c>
      <c r="D201" s="129">
        <f>'Cortez Cubic'!AS201</f>
        <v>-419359.324</v>
      </c>
      <c r="E201" s="129">
        <f t="shared" ref="E201:H201" si="3374">0</f>
        <v>0</v>
      </c>
      <c r="F201" s="129">
        <f t="shared" si="3374"/>
        <v>0</v>
      </c>
      <c r="G201" s="129">
        <f t="shared" si="3374"/>
        <v>0</v>
      </c>
      <c r="H201" s="129">
        <f t="shared" si="3374"/>
        <v>0</v>
      </c>
      <c r="I201" s="110">
        <f>'Cortez Cubic'!I201</f>
        <v>99</v>
      </c>
      <c r="J201" s="130">
        <f t="shared" si="28"/>
        <v>88.75218759</v>
      </c>
      <c r="K201" s="131">
        <f t="shared" si="29"/>
        <v>0</v>
      </c>
      <c r="L201" s="131">
        <f t="shared" si="30"/>
        <v>1</v>
      </c>
      <c r="M201" s="132">
        <f t="shared" si="31"/>
        <v>10.24781241</v>
      </c>
      <c r="N201" s="133">
        <f t="shared" si="32"/>
        <v>23.60969893</v>
      </c>
      <c r="O201" s="134">
        <f t="shared" si="33"/>
        <v>112.3618865</v>
      </c>
      <c r="P201" s="134">
        <f t="shared" si="34"/>
        <v>0</v>
      </c>
      <c r="Q201" s="135">
        <f t="shared" si="35"/>
        <v>88.75218759</v>
      </c>
      <c r="R201" s="135">
        <f t="shared" si="36"/>
        <v>0</v>
      </c>
      <c r="S201" s="136">
        <f t="shared" si="37"/>
        <v>-192.2153626</v>
      </c>
      <c r="T201" s="136">
        <f t="shared" si="38"/>
        <v>0</v>
      </c>
      <c r="U201" s="137">
        <f t="shared" ref="U201:X201" si="3375">ATAN2(A201,E201)</f>
        <v>3.141592654</v>
      </c>
      <c r="V201" s="137">
        <f t="shared" si="3375"/>
        <v>0</v>
      </c>
      <c r="W201" s="137">
        <f t="shared" si="3375"/>
        <v>0</v>
      </c>
      <c r="X201" s="137">
        <f t="shared" si="3375"/>
        <v>3.141592654</v>
      </c>
      <c r="Y201" s="137">
        <f t="shared" ref="Y201:AB201" si="3376">SQRT(POWER(A201,2)+POWER(E201,2))</f>
        <v>0.2187762226</v>
      </c>
      <c r="Z201" s="137">
        <f t="shared" si="3376"/>
        <v>1.946826483</v>
      </c>
      <c r="AA201" s="137">
        <f t="shared" si="3376"/>
        <v>6275.563447</v>
      </c>
      <c r="AB201" s="137">
        <f t="shared" si="3376"/>
        <v>419359.324</v>
      </c>
      <c r="AC201" s="138">
        <f t="shared" ref="AC201:AF201" si="3377">U201-$U201</f>
        <v>0</v>
      </c>
      <c r="AD201" s="138">
        <f t="shared" si="3377"/>
        <v>-3.141592654</v>
      </c>
      <c r="AE201" s="138">
        <f t="shared" si="3377"/>
        <v>-3.141592654</v>
      </c>
      <c r="AF201" s="138">
        <f t="shared" si="3377"/>
        <v>0</v>
      </c>
      <c r="AG201" s="138">
        <f t="shared" ref="AG201:AJ201" si="3378">Y201/$Y201</f>
        <v>1</v>
      </c>
      <c r="AH201" s="138">
        <f t="shared" si="3378"/>
        <v>8.898711476</v>
      </c>
      <c r="AI201" s="138">
        <f t="shared" si="3378"/>
        <v>28684.85145</v>
      </c>
      <c r="AJ201" s="138">
        <f t="shared" si="3378"/>
        <v>1916841.414</v>
      </c>
      <c r="AK201" s="139">
        <f t="shared" ref="AK201:AN201" si="3379">AG201*COS(AC201)</f>
        <v>1</v>
      </c>
      <c r="AL201" s="139">
        <f t="shared" si="3379"/>
        <v>-8.898711476</v>
      </c>
      <c r="AM201" s="139">
        <f t="shared" si="3379"/>
        <v>-28684.85145</v>
      </c>
      <c r="AN201" s="139">
        <f t="shared" si="3379"/>
        <v>1916841.414</v>
      </c>
      <c r="AO201" s="129">
        <f t="shared" ref="AO201:AR201" si="3380">AG201*SIN(AC201)</f>
        <v>0</v>
      </c>
      <c r="AP201" s="129">
        <f t="shared" si="3380"/>
        <v>0</v>
      </c>
      <c r="AQ201" s="129">
        <f t="shared" si="3380"/>
        <v>0</v>
      </c>
      <c r="AR201" s="129">
        <f t="shared" si="3380"/>
        <v>0</v>
      </c>
      <c r="AS201" s="140">
        <f t="shared" si="45"/>
        <v>-9.424777961</v>
      </c>
      <c r="AT201" s="141">
        <f t="shared" si="46"/>
        <v>-9.424777961</v>
      </c>
      <c r="AU201" s="141">
        <f t="shared" si="47"/>
        <v>-3.141592654</v>
      </c>
      <c r="AV201" s="122">
        <f t="shared" si="48"/>
        <v>3.141592654</v>
      </c>
      <c r="AW201" s="142">
        <f t="shared" si="49"/>
        <v>704.6628524</v>
      </c>
      <c r="AX201" s="130">
        <f t="shared" si="50"/>
        <v>704.6628524</v>
      </c>
      <c r="AY201" s="143">
        <f t="shared" si="51"/>
        <v>1409.325705</v>
      </c>
      <c r="AZ201" s="143">
        <f t="shared" si="52"/>
        <v>0</v>
      </c>
      <c r="BA201" s="143">
        <f t="shared" si="53"/>
        <v>0</v>
      </c>
      <c r="BB201" s="124">
        <f t="shared" si="54"/>
        <v>1409.325705</v>
      </c>
      <c r="BC201" s="140">
        <f t="shared" ref="BC201:BD201" si="3381">BC$2*AD201</f>
        <v>-3.141592654</v>
      </c>
      <c r="BD201" s="140">
        <f t="shared" si="3381"/>
        <v>-3.141592654</v>
      </c>
      <c r="BE201" s="141">
        <f t="shared" si="56"/>
        <v>-6.283185307</v>
      </c>
      <c r="BF201" s="141">
        <f t="shared" si="57"/>
        <v>0</v>
      </c>
      <c r="BG201" s="122">
        <f t="shared" si="58"/>
        <v>0</v>
      </c>
      <c r="BH201" s="142">
        <f t="shared" ref="BH201:BI201" si="3382">POWER(AH201,BH$2)</f>
        <v>8.898711476</v>
      </c>
      <c r="BI201" s="142">
        <f t="shared" si="3382"/>
        <v>28684.85145</v>
      </c>
      <c r="BJ201" s="130">
        <f t="shared" si="60"/>
        <v>255258.2168</v>
      </c>
      <c r="BK201" s="143">
        <f t="shared" si="61"/>
        <v>2297323.951</v>
      </c>
      <c r="BL201" s="143">
        <f t="shared" si="62"/>
        <v>0</v>
      </c>
      <c r="BM201" s="143">
        <f t="shared" si="63"/>
        <v>0</v>
      </c>
      <c r="BN201" s="124">
        <f t="shared" si="64"/>
        <v>2297323.951</v>
      </c>
      <c r="BO201" s="140">
        <f t="shared" si="65"/>
        <v>0</v>
      </c>
      <c r="BP201" s="141">
        <f t="shared" si="66"/>
        <v>0</v>
      </c>
      <c r="BQ201" s="141">
        <f t="shared" si="67"/>
        <v>0</v>
      </c>
      <c r="BR201" s="122">
        <f t="shared" si="68"/>
        <v>0</v>
      </c>
      <c r="BS201" s="142">
        <f t="shared" si="69"/>
        <v>1916841.414</v>
      </c>
      <c r="BT201" s="130">
        <f t="shared" si="70"/>
        <v>1916841.414</v>
      </c>
      <c r="BU201" s="143">
        <f t="shared" si="71"/>
        <v>-51754718.19</v>
      </c>
      <c r="BV201" s="143">
        <f t="shared" si="72"/>
        <v>0</v>
      </c>
      <c r="BW201" s="143">
        <f t="shared" si="73"/>
        <v>3.141592654</v>
      </c>
      <c r="BX201" s="124">
        <f t="shared" si="74"/>
        <v>51754718.19</v>
      </c>
      <c r="BY201" s="144">
        <f t="shared" ref="BY201:BZ201" si="3383">AY201+BK201+BU201</f>
        <v>-49455984.91</v>
      </c>
      <c r="BZ201" s="144">
        <f t="shared" si="3383"/>
        <v>0</v>
      </c>
      <c r="CA201" s="144">
        <f t="shared" si="76"/>
        <v>-3.141592654</v>
      </c>
      <c r="CB201" s="145">
        <f t="shared" si="77"/>
        <v>49455984.91</v>
      </c>
      <c r="CC201" s="140">
        <f t="shared" ref="CC201:CD201" si="3384">CC$2*AD201</f>
        <v>-6.283185307</v>
      </c>
      <c r="CD201" s="140">
        <f t="shared" si="3384"/>
        <v>-6.283185307</v>
      </c>
      <c r="CE201" s="141">
        <f t="shared" si="79"/>
        <v>-12.56637061</v>
      </c>
      <c r="CF201" s="141">
        <f t="shared" si="80"/>
        <v>0</v>
      </c>
      <c r="CG201" s="122">
        <f t="shared" si="81"/>
        <v>0</v>
      </c>
      <c r="CH201" s="142">
        <f t="shared" ref="CH201:CI201" si="3385">POWER(AH201,CH$2)</f>
        <v>79.18706594</v>
      </c>
      <c r="CI201" s="142">
        <f t="shared" si="3385"/>
        <v>822820702.9</v>
      </c>
      <c r="CJ201" s="130">
        <f t="shared" si="83"/>
        <v>65156757256</v>
      </c>
      <c r="CK201" s="143">
        <f t="shared" si="84"/>
        <v>-65156757256</v>
      </c>
      <c r="CL201" s="143">
        <f t="shared" si="85"/>
        <v>0</v>
      </c>
      <c r="CM201" s="143">
        <f t="shared" si="86"/>
        <v>3.141592654</v>
      </c>
      <c r="CN201" s="124">
        <f t="shared" si="87"/>
        <v>65156757256</v>
      </c>
      <c r="CO201" s="140">
        <f t="shared" si="88"/>
        <v>-9.424777961</v>
      </c>
      <c r="CP201" s="141">
        <f t="shared" si="89"/>
        <v>-9.424777961</v>
      </c>
      <c r="CQ201" s="141">
        <f t="shared" si="90"/>
        <v>-3.141592654</v>
      </c>
      <c r="CR201" s="122">
        <f t="shared" si="91"/>
        <v>3.141592654</v>
      </c>
      <c r="CS201" s="142">
        <f t="shared" si="92"/>
        <v>23602489635294</v>
      </c>
      <c r="CT201" s="130">
        <f t="shared" si="93"/>
        <v>23602489635294</v>
      </c>
      <c r="CU201" s="143">
        <f t="shared" si="94"/>
        <v>-94409958541176</v>
      </c>
      <c r="CV201" s="143">
        <f t="shared" si="95"/>
        <v>0.01156188535</v>
      </c>
      <c r="CW201" s="143">
        <f t="shared" si="96"/>
        <v>3.141592654</v>
      </c>
      <c r="CX201" s="124">
        <f t="shared" si="97"/>
        <v>94409958541176</v>
      </c>
      <c r="CY201" s="140">
        <f t="shared" si="98"/>
        <v>-9.424777961</v>
      </c>
      <c r="CZ201" s="140">
        <f t="shared" si="99"/>
        <v>0</v>
      </c>
      <c r="DA201" s="141">
        <f t="shared" si="100"/>
        <v>-9.424777961</v>
      </c>
      <c r="DB201" s="141">
        <f t="shared" si="101"/>
        <v>-3.141592654</v>
      </c>
      <c r="DC201" s="122">
        <f t="shared" si="102"/>
        <v>3.141592654</v>
      </c>
      <c r="DD201" s="142">
        <f t="shared" si="103"/>
        <v>704.6628524</v>
      </c>
      <c r="DE201" s="142">
        <f t="shared" si="104"/>
        <v>1916841.414</v>
      </c>
      <c r="DF201" s="130">
        <f t="shared" si="105"/>
        <v>1350726939</v>
      </c>
      <c r="DG201" s="143">
        <f t="shared" si="106"/>
        <v>-5402907755</v>
      </c>
      <c r="DH201" s="143">
        <f t="shared" si="107"/>
        <v>0.0000006616653688</v>
      </c>
      <c r="DI201" s="143">
        <f t="shared" si="108"/>
        <v>3.141592654</v>
      </c>
      <c r="DJ201" s="124">
        <f t="shared" si="109"/>
        <v>5402907755</v>
      </c>
      <c r="DK201" s="140">
        <f t="shared" ref="DK201:DM201" si="3386">DK$2*AD201</f>
        <v>-3.141592654</v>
      </c>
      <c r="DL201" s="140">
        <f t="shared" si="3386"/>
        <v>-3.141592654</v>
      </c>
      <c r="DM201" s="140">
        <f t="shared" si="3386"/>
        <v>0</v>
      </c>
      <c r="DN201" s="141">
        <f t="shared" si="111"/>
        <v>-6.283185307</v>
      </c>
      <c r="DO201" s="141">
        <f t="shared" si="112"/>
        <v>0</v>
      </c>
      <c r="DP201" s="122">
        <f t="shared" si="113"/>
        <v>0</v>
      </c>
      <c r="DQ201" s="142">
        <f t="shared" ref="DQ201:DS201" si="3387">POWER(AH201,DQ$2)</f>
        <v>8.898711476</v>
      </c>
      <c r="DR201" s="142">
        <f t="shared" si="3387"/>
        <v>28684.85145</v>
      </c>
      <c r="DS201" s="142">
        <f t="shared" si="3387"/>
        <v>1916841.414</v>
      </c>
      <c r="DT201" s="130">
        <f t="shared" si="115"/>
        <v>489289521382</v>
      </c>
      <c r="DU201" s="143">
        <f t="shared" si="116"/>
        <v>-8807211384876</v>
      </c>
      <c r="DV201" s="143">
        <f t="shared" si="117"/>
        <v>0</v>
      </c>
      <c r="DW201" s="143">
        <f t="shared" si="118"/>
        <v>3.141592654</v>
      </c>
      <c r="DX201" s="124">
        <f t="shared" si="119"/>
        <v>8807211384876</v>
      </c>
      <c r="DY201" s="140">
        <f t="shared" si="120"/>
        <v>0</v>
      </c>
      <c r="DZ201" s="141">
        <f t="shared" si="121"/>
        <v>0</v>
      </c>
      <c r="EA201" s="141">
        <f t="shared" si="122"/>
        <v>0</v>
      </c>
      <c r="EB201" s="122">
        <f t="shared" si="123"/>
        <v>0</v>
      </c>
      <c r="EC201" s="142">
        <f t="shared" si="124"/>
        <v>3674281008067</v>
      </c>
      <c r="ED201" s="130">
        <f t="shared" si="125"/>
        <v>3674281008067</v>
      </c>
      <c r="EE201" s="143">
        <f t="shared" si="126"/>
        <v>99205587217811</v>
      </c>
      <c r="EF201" s="143">
        <f t="shared" si="127"/>
        <v>0</v>
      </c>
      <c r="EG201" s="143">
        <f t="shared" si="128"/>
        <v>0</v>
      </c>
      <c r="EH201" s="124">
        <f t="shared" si="129"/>
        <v>99205587217811</v>
      </c>
      <c r="EI201" s="144">
        <f t="shared" ref="EI201:EJ201" si="3388">CK201+CU201+DG201+DU201+EE201</f>
        <v>-4082142373253</v>
      </c>
      <c r="EJ201" s="144">
        <f t="shared" si="3388"/>
        <v>0.01156254702</v>
      </c>
      <c r="EK201" s="144">
        <f t="shared" si="131"/>
        <v>3.141592654</v>
      </c>
      <c r="EL201" s="145">
        <f t="shared" si="132"/>
        <v>4082142373253</v>
      </c>
      <c r="EM201" s="140">
        <f t="shared" si="133"/>
        <v>1.570796327</v>
      </c>
      <c r="EN201" s="141">
        <f t="shared" si="134"/>
        <v>1.570796327</v>
      </c>
      <c r="EO201" s="141">
        <f t="shared" si="135"/>
        <v>1.570796327</v>
      </c>
      <c r="EP201" s="122">
        <f t="shared" si="136"/>
        <v>1.570796327</v>
      </c>
      <c r="EQ201" s="142">
        <f t="shared" si="137"/>
        <v>2020431.234</v>
      </c>
      <c r="ER201" s="130">
        <f t="shared" si="138"/>
        <v>2020431.234</v>
      </c>
      <c r="ES201" s="143">
        <f t="shared" si="139"/>
        <v>0.00000001462961575</v>
      </c>
      <c r="ET201" s="143">
        <f t="shared" si="140"/>
        <v>10498468.65</v>
      </c>
      <c r="EU201" s="143">
        <f t="shared" si="141"/>
        <v>1.570796327</v>
      </c>
      <c r="EV201" s="124">
        <f t="shared" si="142"/>
        <v>10498468.65</v>
      </c>
      <c r="EW201" s="144">
        <f t="shared" ref="EW201:EX201" si="3389">BY201+ES201</f>
        <v>-49455984.91</v>
      </c>
      <c r="EX201" s="144">
        <f t="shared" si="3389"/>
        <v>10498468.65</v>
      </c>
      <c r="EY201" s="144">
        <f t="shared" si="144"/>
        <v>2.93241869</v>
      </c>
      <c r="EZ201" s="145">
        <f t="shared" si="145"/>
        <v>50558009.14</v>
      </c>
      <c r="FA201" s="140">
        <f t="shared" si="146"/>
        <v>0.9774728967</v>
      </c>
      <c r="FB201" s="141">
        <f t="shared" si="147"/>
        <v>0.9774728967</v>
      </c>
      <c r="FC201" s="141">
        <f t="shared" si="148"/>
        <v>0.9774728967</v>
      </c>
      <c r="FD201" s="122">
        <f t="shared" si="149"/>
        <v>0.9774728967</v>
      </c>
      <c r="FE201" s="142">
        <f t="shared" si="150"/>
        <v>369.7685651</v>
      </c>
      <c r="FF201" s="130">
        <f t="shared" si="151"/>
        <v>369.7685651</v>
      </c>
      <c r="FG201" s="143">
        <f t="shared" si="152"/>
        <v>54.69782468</v>
      </c>
      <c r="FH201" s="143">
        <f t="shared" si="153"/>
        <v>81.10834537</v>
      </c>
      <c r="FI201" s="143">
        <f t="shared" si="154"/>
        <v>0.9774728967</v>
      </c>
      <c r="FJ201" s="124">
        <f t="shared" si="155"/>
        <v>97.82850154</v>
      </c>
      <c r="FK201" s="140">
        <f t="shared" si="156"/>
        <v>-6.283185307</v>
      </c>
      <c r="FL201" s="141">
        <f t="shared" si="157"/>
        <v>-6.283185307</v>
      </c>
      <c r="FM201" s="141">
        <f t="shared" si="158"/>
        <v>0</v>
      </c>
      <c r="FN201" s="122">
        <f t="shared" si="159"/>
        <v>0</v>
      </c>
      <c r="FO201" s="142">
        <f t="shared" si="160"/>
        <v>79.18706594</v>
      </c>
      <c r="FP201" s="130">
        <f t="shared" si="161"/>
        <v>79.18706594</v>
      </c>
      <c r="FQ201" s="143">
        <f t="shared" si="162"/>
        <v>-79.18706594</v>
      </c>
      <c r="FR201" s="143">
        <f t="shared" si="163"/>
        <v>0</v>
      </c>
      <c r="FS201" s="143">
        <f t="shared" si="164"/>
        <v>3.141592654</v>
      </c>
      <c r="FT201" s="124">
        <f t="shared" si="165"/>
        <v>79.18706594</v>
      </c>
      <c r="FU201" s="144">
        <f t="shared" si="166"/>
        <v>-86133.74143</v>
      </c>
      <c r="FV201" s="144">
        <f t="shared" si="167"/>
        <v>0</v>
      </c>
      <c r="FW201" s="144">
        <f t="shared" si="168"/>
        <v>-3.141592654</v>
      </c>
      <c r="FX201" s="145">
        <f t="shared" si="169"/>
        <v>86133.74143</v>
      </c>
      <c r="FY201" s="140">
        <f t="shared" si="170"/>
        <v>-3.141592654</v>
      </c>
      <c r="FZ201" s="140">
        <f t="shared" si="171"/>
        <v>-0.9774728967</v>
      </c>
      <c r="GA201" s="141">
        <f t="shared" si="172"/>
        <v>-4.11906555</v>
      </c>
      <c r="GB201" s="141">
        <f t="shared" si="173"/>
        <v>-4.11906555</v>
      </c>
      <c r="GC201" s="122">
        <f t="shared" si="174"/>
        <v>2.164119757</v>
      </c>
      <c r="GD201" s="142">
        <f t="shared" si="175"/>
        <v>86133.74143</v>
      </c>
      <c r="GE201" s="142">
        <f t="shared" si="176"/>
        <v>0.01022196992</v>
      </c>
      <c r="GF201" s="130">
        <f t="shared" si="177"/>
        <v>880.4565139</v>
      </c>
      <c r="GG201" s="143">
        <f t="shared" si="178"/>
        <v>-54.69782468</v>
      </c>
      <c r="GH201" s="143">
        <f t="shared" si="179"/>
        <v>81.10834537</v>
      </c>
      <c r="GI201" s="143">
        <f t="shared" si="180"/>
        <v>2.164119757</v>
      </c>
      <c r="GJ201" s="124">
        <f t="shared" si="181"/>
        <v>97.82850154</v>
      </c>
      <c r="GK201" s="146">
        <f t="shared" si="182"/>
        <v>-0.5</v>
      </c>
      <c r="GL201" s="127">
        <f t="shared" si="183"/>
        <v>-0.8660254038</v>
      </c>
      <c r="GM201" s="146">
        <f t="shared" si="184"/>
        <v>-2.094395102</v>
      </c>
      <c r="GN201" s="127">
        <f t="shared" si="185"/>
        <v>1</v>
      </c>
      <c r="GO201" s="147">
        <f t="shared" si="186"/>
        <v>-0.5</v>
      </c>
      <c r="GP201" s="128">
        <f t="shared" si="187"/>
        <v>0.8660254038</v>
      </c>
      <c r="GQ201" s="147">
        <f t="shared" si="188"/>
        <v>2.094395102</v>
      </c>
      <c r="GR201" s="128">
        <f t="shared" si="189"/>
        <v>1</v>
      </c>
      <c r="GS201" s="140">
        <f t="shared" si="190"/>
        <v>-2.094395102</v>
      </c>
      <c r="GT201" s="140">
        <f t="shared" si="191"/>
        <v>0.9774728967</v>
      </c>
      <c r="GU201" s="141">
        <f t="shared" si="192"/>
        <v>-1.116922206</v>
      </c>
      <c r="GV201" s="141">
        <f t="shared" si="193"/>
        <v>-1.116922206</v>
      </c>
      <c r="GW201" s="122">
        <f t="shared" si="194"/>
        <v>-1.116922206</v>
      </c>
      <c r="GX201" s="142">
        <f t="shared" si="195"/>
        <v>1</v>
      </c>
      <c r="GY201" s="142">
        <f t="shared" si="196"/>
        <v>97.82850154</v>
      </c>
      <c r="GZ201" s="130">
        <f t="shared" si="197"/>
        <v>97.82850154</v>
      </c>
      <c r="HA201" s="143">
        <f t="shared" si="198"/>
        <v>42.89297521</v>
      </c>
      <c r="HB201" s="143">
        <f t="shared" si="199"/>
        <v>-87.92387839</v>
      </c>
      <c r="HC201" s="143">
        <f t="shared" si="200"/>
        <v>-1.116922206</v>
      </c>
      <c r="HD201" s="124">
        <f t="shared" si="201"/>
        <v>97.82850154</v>
      </c>
      <c r="HE201" s="140">
        <f t="shared" si="202"/>
        <v>2.094395102</v>
      </c>
      <c r="HF201" s="140">
        <f t="shared" si="203"/>
        <v>2.164119757</v>
      </c>
      <c r="HG201" s="141">
        <f t="shared" si="204"/>
        <v>4.258514859</v>
      </c>
      <c r="HH201" s="141">
        <f t="shared" si="205"/>
        <v>4.258514859</v>
      </c>
      <c r="HI201" s="122">
        <f t="shared" si="206"/>
        <v>-2.024670448</v>
      </c>
      <c r="HJ201" s="142">
        <f t="shared" si="207"/>
        <v>1</v>
      </c>
      <c r="HK201" s="142">
        <f t="shared" si="208"/>
        <v>97.82850154</v>
      </c>
      <c r="HL201" s="130">
        <f t="shared" si="209"/>
        <v>97.82850154</v>
      </c>
      <c r="HM201" s="143">
        <f t="shared" si="210"/>
        <v>-42.89297521</v>
      </c>
      <c r="HN201" s="143">
        <f t="shared" si="211"/>
        <v>-87.92387839</v>
      </c>
      <c r="HO201" s="143">
        <f t="shared" si="212"/>
        <v>-2.024670448</v>
      </c>
      <c r="HP201" s="124">
        <f t="shared" si="213"/>
        <v>97.82850154</v>
      </c>
      <c r="HQ201" s="140">
        <f t="shared" si="214"/>
        <v>2.094395102</v>
      </c>
      <c r="HR201" s="140">
        <f t="shared" si="215"/>
        <v>0.9774728967</v>
      </c>
      <c r="HS201" s="141">
        <f t="shared" si="216"/>
        <v>3.071867999</v>
      </c>
      <c r="HT201" s="141">
        <f t="shared" si="217"/>
        <v>3.071867999</v>
      </c>
      <c r="HU201" s="122">
        <f t="shared" si="218"/>
        <v>3.071867999</v>
      </c>
      <c r="HV201" s="142">
        <f t="shared" si="219"/>
        <v>1</v>
      </c>
      <c r="HW201" s="142">
        <f t="shared" si="220"/>
        <v>97.82850154</v>
      </c>
      <c r="HX201" s="130">
        <f t="shared" si="221"/>
        <v>97.82850154</v>
      </c>
      <c r="HY201" s="143">
        <f t="shared" si="222"/>
        <v>-97.59079989</v>
      </c>
      <c r="HZ201" s="143">
        <f t="shared" si="223"/>
        <v>6.815533017</v>
      </c>
      <c r="IA201" s="143">
        <f t="shared" si="224"/>
        <v>3.071867999</v>
      </c>
      <c r="IB201" s="124">
        <f t="shared" si="225"/>
        <v>97.82850154</v>
      </c>
      <c r="IC201" s="140">
        <f t="shared" si="226"/>
        <v>-2.094395102</v>
      </c>
      <c r="ID201" s="140">
        <f t="shared" si="227"/>
        <v>2.164119757</v>
      </c>
      <c r="IE201" s="141">
        <f t="shared" si="228"/>
        <v>0.06972465447</v>
      </c>
      <c r="IF201" s="141">
        <f t="shared" si="229"/>
        <v>0.06972465447</v>
      </c>
      <c r="IG201" s="122">
        <f t="shared" si="230"/>
        <v>0.06972465447</v>
      </c>
      <c r="IH201" s="142">
        <f t="shared" si="231"/>
        <v>1</v>
      </c>
      <c r="II201" s="142">
        <f t="shared" si="232"/>
        <v>97.82850154</v>
      </c>
      <c r="IJ201" s="130">
        <f t="shared" si="233"/>
        <v>97.82850154</v>
      </c>
      <c r="IK201" s="143">
        <f t="shared" si="234"/>
        <v>97.59079989</v>
      </c>
      <c r="IL201" s="143">
        <f t="shared" si="235"/>
        <v>6.815533017</v>
      </c>
      <c r="IM201" s="143">
        <f t="shared" si="236"/>
        <v>0.06972465447</v>
      </c>
      <c r="IN201" s="124">
        <f t="shared" si="237"/>
        <v>97.82850154</v>
      </c>
    </row>
    <row r="202" ht="12.75" customHeight="1">
      <c r="A202" s="129">
        <f>'Cortez Cubic'!AP202</f>
        <v>-0.2187762226</v>
      </c>
      <c r="B202" s="129">
        <f>'Cortez Cubic'!AQ202</f>
        <v>11.89118804</v>
      </c>
      <c r="C202" s="129">
        <f>'Cortez Cubic'!AR202</f>
        <v>11439.31336</v>
      </c>
      <c r="D202" s="129">
        <f>'Cortez Cubic'!AS202</f>
        <v>-1199307.953</v>
      </c>
      <c r="E202" s="129">
        <f t="shared" ref="E202:H202" si="3390">0</f>
        <v>0</v>
      </c>
      <c r="F202" s="129">
        <f t="shared" si="3390"/>
        <v>0</v>
      </c>
      <c r="G202" s="129">
        <f t="shared" si="3390"/>
        <v>0</v>
      </c>
      <c r="H202" s="129">
        <f t="shared" si="3390"/>
        <v>0</v>
      </c>
      <c r="I202" s="110">
        <f>'Cortez Cubic'!I202</f>
        <v>138</v>
      </c>
      <c r="J202" s="130">
        <f t="shared" si="28"/>
        <v>127.7485812</v>
      </c>
      <c r="K202" s="131">
        <f t="shared" si="29"/>
        <v>0</v>
      </c>
      <c r="L202" s="131">
        <f t="shared" si="30"/>
        <v>1</v>
      </c>
      <c r="M202" s="132">
        <f t="shared" si="31"/>
        <v>10.25141881</v>
      </c>
      <c r="N202" s="133">
        <f t="shared" si="32"/>
        <v>45.93029774</v>
      </c>
      <c r="O202" s="134">
        <f t="shared" si="33"/>
        <v>173.6788789</v>
      </c>
      <c r="P202" s="134">
        <f t="shared" si="34"/>
        <v>0</v>
      </c>
      <c r="Q202" s="135">
        <f t="shared" si="35"/>
        <v>127.7485812</v>
      </c>
      <c r="R202" s="135">
        <f t="shared" si="36"/>
        <v>0</v>
      </c>
      <c r="S202" s="136">
        <f t="shared" si="37"/>
        <v>-247.0742589</v>
      </c>
      <c r="T202" s="136">
        <f t="shared" si="38"/>
        <v>0</v>
      </c>
      <c r="U202" s="137">
        <f t="shared" ref="U202:X202" si="3391">ATAN2(A202,E202)</f>
        <v>3.141592654</v>
      </c>
      <c r="V202" s="137">
        <f t="shared" si="3391"/>
        <v>0</v>
      </c>
      <c r="W202" s="137">
        <f t="shared" si="3391"/>
        <v>0</v>
      </c>
      <c r="X202" s="137">
        <f t="shared" si="3391"/>
        <v>3.141592654</v>
      </c>
      <c r="Y202" s="137">
        <f t="shared" ref="Y202:AB202" si="3392">SQRT(POWER(A202,2)+POWER(E202,2))</f>
        <v>0.2187762226</v>
      </c>
      <c r="Z202" s="137">
        <f t="shared" si="3392"/>
        <v>11.89118804</v>
      </c>
      <c r="AA202" s="137">
        <f t="shared" si="3392"/>
        <v>11439.31336</v>
      </c>
      <c r="AB202" s="137">
        <f t="shared" si="3392"/>
        <v>1199307.953</v>
      </c>
      <c r="AC202" s="138">
        <f t="shared" ref="AC202:AF202" si="3393">U202-$U202</f>
        <v>0</v>
      </c>
      <c r="AD202" s="138">
        <f t="shared" si="3393"/>
        <v>-3.141592654</v>
      </c>
      <c r="AE202" s="138">
        <f t="shared" si="3393"/>
        <v>-3.141592654</v>
      </c>
      <c r="AF202" s="138">
        <f t="shared" si="3393"/>
        <v>0</v>
      </c>
      <c r="AG202" s="138">
        <f t="shared" ref="AG202:AJ202" si="3394">Y202/$Y202</f>
        <v>1</v>
      </c>
      <c r="AH202" s="138">
        <f t="shared" si="3394"/>
        <v>54.35320119</v>
      </c>
      <c r="AI202" s="138">
        <f t="shared" si="3394"/>
        <v>52287.73596</v>
      </c>
      <c r="AJ202" s="138">
        <f t="shared" si="3394"/>
        <v>5481893.5</v>
      </c>
      <c r="AK202" s="139">
        <f t="shared" ref="AK202:AN202" si="3395">AG202*COS(AC202)</f>
        <v>1</v>
      </c>
      <c r="AL202" s="139">
        <f t="shared" si="3395"/>
        <v>-54.35320119</v>
      </c>
      <c r="AM202" s="139">
        <f t="shared" si="3395"/>
        <v>-52287.73596</v>
      </c>
      <c r="AN202" s="139">
        <f t="shared" si="3395"/>
        <v>5481893.5</v>
      </c>
      <c r="AO202" s="129">
        <f t="shared" ref="AO202:AR202" si="3396">AG202*SIN(AC202)</f>
        <v>0</v>
      </c>
      <c r="AP202" s="129">
        <f t="shared" si="3396"/>
        <v>0</v>
      </c>
      <c r="AQ202" s="129">
        <f t="shared" si="3396"/>
        <v>0</v>
      </c>
      <c r="AR202" s="129">
        <f t="shared" si="3396"/>
        <v>0</v>
      </c>
      <c r="AS202" s="140">
        <f t="shared" si="45"/>
        <v>-9.424777961</v>
      </c>
      <c r="AT202" s="141">
        <f t="shared" si="46"/>
        <v>-9.424777961</v>
      </c>
      <c r="AU202" s="141">
        <f t="shared" si="47"/>
        <v>-3.141592654</v>
      </c>
      <c r="AV202" s="122">
        <f t="shared" si="48"/>
        <v>3.141592654</v>
      </c>
      <c r="AW202" s="142">
        <f t="shared" si="49"/>
        <v>160574.0578</v>
      </c>
      <c r="AX202" s="130">
        <f t="shared" si="50"/>
        <v>160574.0578</v>
      </c>
      <c r="AY202" s="143">
        <f t="shared" si="51"/>
        <v>321148.1155</v>
      </c>
      <c r="AZ202" s="143">
        <f t="shared" si="52"/>
        <v>0</v>
      </c>
      <c r="BA202" s="143">
        <f t="shared" si="53"/>
        <v>0</v>
      </c>
      <c r="BB202" s="124">
        <f t="shared" si="54"/>
        <v>321148.1155</v>
      </c>
      <c r="BC202" s="140">
        <f t="shared" ref="BC202:BD202" si="3397">BC$2*AD202</f>
        <v>-3.141592654</v>
      </c>
      <c r="BD202" s="140">
        <f t="shared" si="3397"/>
        <v>-3.141592654</v>
      </c>
      <c r="BE202" s="141">
        <f t="shared" si="56"/>
        <v>-6.283185307</v>
      </c>
      <c r="BF202" s="141">
        <f t="shared" si="57"/>
        <v>0</v>
      </c>
      <c r="BG202" s="122">
        <f t="shared" si="58"/>
        <v>0</v>
      </c>
      <c r="BH202" s="142">
        <f t="shared" ref="BH202:BI202" si="3398">POWER(AH202,BH$2)</f>
        <v>54.35320119</v>
      </c>
      <c r="BI202" s="142">
        <f t="shared" si="3398"/>
        <v>52287.73596</v>
      </c>
      <c r="BJ202" s="130">
        <f t="shared" si="60"/>
        <v>2842005.833</v>
      </c>
      <c r="BK202" s="143">
        <f t="shared" si="61"/>
        <v>25578052.49</v>
      </c>
      <c r="BL202" s="143">
        <f t="shared" si="62"/>
        <v>0</v>
      </c>
      <c r="BM202" s="143">
        <f t="shared" si="63"/>
        <v>0</v>
      </c>
      <c r="BN202" s="124">
        <f t="shared" si="64"/>
        <v>25578052.49</v>
      </c>
      <c r="BO202" s="140">
        <f t="shared" si="65"/>
        <v>0</v>
      </c>
      <c r="BP202" s="141">
        <f t="shared" si="66"/>
        <v>0</v>
      </c>
      <c r="BQ202" s="141">
        <f t="shared" si="67"/>
        <v>0</v>
      </c>
      <c r="BR202" s="122">
        <f t="shared" si="68"/>
        <v>0</v>
      </c>
      <c r="BS202" s="142">
        <f t="shared" si="69"/>
        <v>5481893.5</v>
      </c>
      <c r="BT202" s="130">
        <f t="shared" si="70"/>
        <v>5481893.5</v>
      </c>
      <c r="BU202" s="143">
        <f t="shared" si="71"/>
        <v>-148011124.5</v>
      </c>
      <c r="BV202" s="143">
        <f t="shared" si="72"/>
        <v>0</v>
      </c>
      <c r="BW202" s="143">
        <f t="shared" si="73"/>
        <v>3.141592654</v>
      </c>
      <c r="BX202" s="124">
        <f t="shared" si="74"/>
        <v>148011124.5</v>
      </c>
      <c r="BY202" s="144">
        <f t="shared" ref="BY202:BZ202" si="3399">AY202+BK202+BU202</f>
        <v>-122111923.9</v>
      </c>
      <c r="BZ202" s="144">
        <f t="shared" si="3399"/>
        <v>0</v>
      </c>
      <c r="CA202" s="144">
        <f t="shared" si="76"/>
        <v>-3.141592654</v>
      </c>
      <c r="CB202" s="145">
        <f t="shared" si="77"/>
        <v>122111923.9</v>
      </c>
      <c r="CC202" s="140">
        <f t="shared" ref="CC202:CD202" si="3400">CC$2*AD202</f>
        <v>-6.283185307</v>
      </c>
      <c r="CD202" s="140">
        <f t="shared" si="3400"/>
        <v>-6.283185307</v>
      </c>
      <c r="CE202" s="141">
        <f t="shared" si="79"/>
        <v>-12.56637061</v>
      </c>
      <c r="CF202" s="141">
        <f t="shared" si="80"/>
        <v>0</v>
      </c>
      <c r="CG202" s="122">
        <f t="shared" si="81"/>
        <v>0</v>
      </c>
      <c r="CH202" s="142">
        <f t="shared" ref="CH202:CI202" si="3401">POWER(AH202,CH$2)</f>
        <v>2954.27048</v>
      </c>
      <c r="CI202" s="142">
        <f t="shared" si="3401"/>
        <v>2734007332</v>
      </c>
      <c r="CJ202" s="130">
        <f t="shared" si="83"/>
        <v>8076997152442</v>
      </c>
      <c r="CK202" s="143">
        <f t="shared" si="84"/>
        <v>-8076997152442</v>
      </c>
      <c r="CL202" s="143">
        <f t="shared" si="85"/>
        <v>0</v>
      </c>
      <c r="CM202" s="143">
        <f t="shared" si="86"/>
        <v>3.141592654</v>
      </c>
      <c r="CN202" s="124">
        <f t="shared" si="87"/>
        <v>8076997152442</v>
      </c>
      <c r="CO202" s="140">
        <f t="shared" si="88"/>
        <v>-9.424777961</v>
      </c>
      <c r="CP202" s="141">
        <f t="shared" si="89"/>
        <v>-9.424777961</v>
      </c>
      <c r="CQ202" s="141">
        <f t="shared" si="90"/>
        <v>-3.141592654</v>
      </c>
      <c r="CR202" s="122">
        <f t="shared" si="91"/>
        <v>3.141592654</v>
      </c>
      <c r="CS202" s="142">
        <f t="shared" si="92"/>
        <v>142955053501478</v>
      </c>
      <c r="CT202" s="130">
        <f t="shared" si="93"/>
        <v>142955053501478</v>
      </c>
      <c r="CU202" s="143">
        <f t="shared" si="94"/>
        <v>-571820214005913</v>
      </c>
      <c r="CV202" s="143">
        <f t="shared" si="95"/>
        <v>0.07002777948</v>
      </c>
      <c r="CW202" s="143">
        <f t="shared" si="96"/>
        <v>3.141592654</v>
      </c>
      <c r="CX202" s="124">
        <f t="shared" si="97"/>
        <v>571820214005913</v>
      </c>
      <c r="CY202" s="140">
        <f t="shared" si="98"/>
        <v>-9.424777961</v>
      </c>
      <c r="CZ202" s="140">
        <f t="shared" si="99"/>
        <v>0</v>
      </c>
      <c r="DA202" s="141">
        <f t="shared" si="100"/>
        <v>-9.424777961</v>
      </c>
      <c r="DB202" s="141">
        <f t="shared" si="101"/>
        <v>-3.141592654</v>
      </c>
      <c r="DC202" s="122">
        <f t="shared" si="102"/>
        <v>3.141592654</v>
      </c>
      <c r="DD202" s="142">
        <f t="shared" si="103"/>
        <v>160574.0578</v>
      </c>
      <c r="DE202" s="142">
        <f t="shared" si="104"/>
        <v>5481893.5</v>
      </c>
      <c r="DF202" s="130">
        <f t="shared" si="105"/>
        <v>880249883485</v>
      </c>
      <c r="DG202" s="143">
        <f t="shared" si="106"/>
        <v>-3520999533938</v>
      </c>
      <c r="DH202" s="143">
        <f t="shared" si="107"/>
        <v>0.0004311980809</v>
      </c>
      <c r="DI202" s="143">
        <f t="shared" si="108"/>
        <v>3.141592654</v>
      </c>
      <c r="DJ202" s="124">
        <f t="shared" si="109"/>
        <v>3520999533938</v>
      </c>
      <c r="DK202" s="140">
        <f t="shared" ref="DK202:DM202" si="3402">DK$2*AD202</f>
        <v>-3.141592654</v>
      </c>
      <c r="DL202" s="140">
        <f t="shared" si="3402"/>
        <v>-3.141592654</v>
      </c>
      <c r="DM202" s="140">
        <f t="shared" si="3402"/>
        <v>0</v>
      </c>
      <c r="DN202" s="141">
        <f t="shared" si="111"/>
        <v>-6.283185307</v>
      </c>
      <c r="DO202" s="141">
        <f t="shared" si="112"/>
        <v>0</v>
      </c>
      <c r="DP202" s="122">
        <f t="shared" si="113"/>
        <v>0</v>
      </c>
      <c r="DQ202" s="142">
        <f t="shared" ref="DQ202:DS202" si="3403">POWER(AH202,DQ$2)</f>
        <v>54.35320119</v>
      </c>
      <c r="DR202" s="142">
        <f t="shared" si="3403"/>
        <v>52287.73596</v>
      </c>
      <c r="DS202" s="142">
        <f t="shared" si="3403"/>
        <v>5481893.5</v>
      </c>
      <c r="DT202" s="130">
        <f t="shared" si="115"/>
        <v>15579573300971</v>
      </c>
      <c r="DU202" s="143">
        <f t="shared" si="116"/>
        <v>-280432319417473</v>
      </c>
      <c r="DV202" s="143">
        <f t="shared" si="117"/>
        <v>0</v>
      </c>
      <c r="DW202" s="143">
        <f t="shared" si="118"/>
        <v>3.141592654</v>
      </c>
      <c r="DX202" s="124">
        <f t="shared" si="119"/>
        <v>280432319417473</v>
      </c>
      <c r="DY202" s="140">
        <f t="shared" si="120"/>
        <v>0</v>
      </c>
      <c r="DZ202" s="141">
        <f t="shared" si="121"/>
        <v>0</v>
      </c>
      <c r="EA202" s="141">
        <f t="shared" si="122"/>
        <v>0</v>
      </c>
      <c r="EB202" s="122">
        <f t="shared" si="123"/>
        <v>0</v>
      </c>
      <c r="EC202" s="142">
        <f t="shared" si="124"/>
        <v>30051156346753</v>
      </c>
      <c r="ED202" s="130">
        <f t="shared" si="125"/>
        <v>30051156346753</v>
      </c>
      <c r="EE202" s="143">
        <f t="shared" si="126"/>
        <v>811381221362338</v>
      </c>
      <c r="EF202" s="143">
        <f t="shared" si="127"/>
        <v>0</v>
      </c>
      <c r="EG202" s="143">
        <f t="shared" si="128"/>
        <v>0</v>
      </c>
      <c r="EH202" s="124">
        <f t="shared" si="129"/>
        <v>811381221362338</v>
      </c>
      <c r="EI202" s="144">
        <f t="shared" ref="EI202:EJ202" si="3404">CK202+CU202+DG202+DU202+EE202</f>
        <v>-52469308747428</v>
      </c>
      <c r="EJ202" s="144">
        <f t="shared" si="3404"/>
        <v>0.07045897756</v>
      </c>
      <c r="EK202" s="144">
        <f t="shared" si="131"/>
        <v>3.141592654</v>
      </c>
      <c r="EL202" s="145">
        <f t="shared" si="132"/>
        <v>52469308747428</v>
      </c>
      <c r="EM202" s="140">
        <f t="shared" si="133"/>
        <v>1.570796327</v>
      </c>
      <c r="EN202" s="141">
        <f t="shared" si="134"/>
        <v>1.570796327</v>
      </c>
      <c r="EO202" s="141">
        <f t="shared" si="135"/>
        <v>1.570796327</v>
      </c>
      <c r="EP202" s="122">
        <f t="shared" si="136"/>
        <v>1.570796327</v>
      </c>
      <c r="EQ202" s="142">
        <f t="shared" si="137"/>
        <v>7243570.166</v>
      </c>
      <c r="ER202" s="130">
        <f t="shared" si="138"/>
        <v>7243570.166</v>
      </c>
      <c r="ES202" s="143">
        <f t="shared" si="139"/>
        <v>0.00000002737711261</v>
      </c>
      <c r="ET202" s="143">
        <f t="shared" si="140"/>
        <v>37638694.67</v>
      </c>
      <c r="EU202" s="143">
        <f t="shared" si="141"/>
        <v>1.570796327</v>
      </c>
      <c r="EV202" s="124">
        <f t="shared" si="142"/>
        <v>37638694.67</v>
      </c>
      <c r="EW202" s="144">
        <f t="shared" ref="EW202:EX202" si="3405">BY202+ES202</f>
        <v>-122111923.9</v>
      </c>
      <c r="EX202" s="144">
        <f t="shared" si="3405"/>
        <v>37638694.67</v>
      </c>
      <c r="EY202" s="144">
        <f t="shared" si="144"/>
        <v>2.842601587</v>
      </c>
      <c r="EZ202" s="145">
        <f t="shared" si="145"/>
        <v>127781036.5</v>
      </c>
      <c r="FA202" s="140">
        <f t="shared" si="146"/>
        <v>0.9475338624</v>
      </c>
      <c r="FB202" s="141">
        <f t="shared" si="147"/>
        <v>0.9475338624</v>
      </c>
      <c r="FC202" s="141">
        <f t="shared" si="148"/>
        <v>0.9475338624</v>
      </c>
      <c r="FD202" s="122">
        <f t="shared" si="149"/>
        <v>0.9475338624</v>
      </c>
      <c r="FE202" s="142">
        <f t="shared" si="150"/>
        <v>503.6808844</v>
      </c>
      <c r="FF202" s="130">
        <f t="shared" si="151"/>
        <v>503.6808844</v>
      </c>
      <c r="FG202" s="143">
        <f t="shared" si="152"/>
        <v>77.7805726</v>
      </c>
      <c r="FH202" s="143">
        <f t="shared" si="153"/>
        <v>108.2020338</v>
      </c>
      <c r="FI202" s="143">
        <f t="shared" si="154"/>
        <v>0.9475338624</v>
      </c>
      <c r="FJ202" s="124">
        <f t="shared" si="155"/>
        <v>133.257261</v>
      </c>
      <c r="FK202" s="140">
        <f t="shared" si="156"/>
        <v>-6.283185307</v>
      </c>
      <c r="FL202" s="141">
        <f t="shared" si="157"/>
        <v>-6.283185307</v>
      </c>
      <c r="FM202" s="141">
        <f t="shared" si="158"/>
        <v>0</v>
      </c>
      <c r="FN202" s="122">
        <f t="shared" si="159"/>
        <v>0</v>
      </c>
      <c r="FO202" s="142">
        <f t="shared" si="160"/>
        <v>2954.27048</v>
      </c>
      <c r="FP202" s="130">
        <f t="shared" si="161"/>
        <v>2954.27048</v>
      </c>
      <c r="FQ202" s="143">
        <f t="shared" si="162"/>
        <v>-2954.27048</v>
      </c>
      <c r="FR202" s="143">
        <f t="shared" si="163"/>
        <v>0</v>
      </c>
      <c r="FS202" s="143">
        <f t="shared" si="164"/>
        <v>3.141592654</v>
      </c>
      <c r="FT202" s="124">
        <f t="shared" si="165"/>
        <v>2954.27048</v>
      </c>
      <c r="FU202" s="144">
        <f t="shared" si="166"/>
        <v>-159817.4784</v>
      </c>
      <c r="FV202" s="144">
        <f t="shared" si="167"/>
        <v>0</v>
      </c>
      <c r="FW202" s="144">
        <f t="shared" si="168"/>
        <v>-3.141592654</v>
      </c>
      <c r="FX202" s="145">
        <f t="shared" si="169"/>
        <v>159817.4784</v>
      </c>
      <c r="FY202" s="140">
        <f t="shared" si="170"/>
        <v>-3.141592654</v>
      </c>
      <c r="FZ202" s="140">
        <f t="shared" si="171"/>
        <v>-0.9475338624</v>
      </c>
      <c r="GA202" s="141">
        <f t="shared" si="172"/>
        <v>-4.089126516</v>
      </c>
      <c r="GB202" s="141">
        <f t="shared" si="173"/>
        <v>-4.089126516</v>
      </c>
      <c r="GC202" s="122">
        <f t="shared" si="174"/>
        <v>2.194058791</v>
      </c>
      <c r="GD202" s="142">
        <f t="shared" si="175"/>
        <v>159817.4784</v>
      </c>
      <c r="GE202" s="142">
        <f t="shared" si="176"/>
        <v>0.007504281514</v>
      </c>
      <c r="GF202" s="130">
        <f t="shared" si="177"/>
        <v>1199.315349</v>
      </c>
      <c r="GG202" s="143">
        <f t="shared" si="178"/>
        <v>-77.7805726</v>
      </c>
      <c r="GH202" s="143">
        <f t="shared" si="179"/>
        <v>108.2020338</v>
      </c>
      <c r="GI202" s="143">
        <f t="shared" si="180"/>
        <v>2.194058791</v>
      </c>
      <c r="GJ202" s="124">
        <f t="shared" si="181"/>
        <v>133.257261</v>
      </c>
      <c r="GK202" s="146">
        <f t="shared" si="182"/>
        <v>-0.5</v>
      </c>
      <c r="GL202" s="127">
        <f t="shared" si="183"/>
        <v>-0.8660254038</v>
      </c>
      <c r="GM202" s="146">
        <f t="shared" si="184"/>
        <v>-2.094395102</v>
      </c>
      <c r="GN202" s="127">
        <f t="shared" si="185"/>
        <v>1</v>
      </c>
      <c r="GO202" s="147">
        <f t="shared" si="186"/>
        <v>-0.5</v>
      </c>
      <c r="GP202" s="128">
        <f t="shared" si="187"/>
        <v>0.8660254038</v>
      </c>
      <c r="GQ202" s="147">
        <f t="shared" si="188"/>
        <v>2.094395102</v>
      </c>
      <c r="GR202" s="128">
        <f t="shared" si="189"/>
        <v>1</v>
      </c>
      <c r="GS202" s="140">
        <f t="shared" si="190"/>
        <v>-2.094395102</v>
      </c>
      <c r="GT202" s="140">
        <f t="shared" si="191"/>
        <v>0.9475338624</v>
      </c>
      <c r="GU202" s="141">
        <f t="shared" si="192"/>
        <v>-1.14686124</v>
      </c>
      <c r="GV202" s="141">
        <f t="shared" si="193"/>
        <v>-1.14686124</v>
      </c>
      <c r="GW202" s="122">
        <f t="shared" si="194"/>
        <v>-1.14686124</v>
      </c>
      <c r="GX202" s="142">
        <f t="shared" si="195"/>
        <v>1</v>
      </c>
      <c r="GY202" s="142">
        <f t="shared" si="196"/>
        <v>133.257261</v>
      </c>
      <c r="GZ202" s="130">
        <f t="shared" si="197"/>
        <v>133.257261</v>
      </c>
      <c r="HA202" s="143">
        <f t="shared" si="198"/>
        <v>54.81542373</v>
      </c>
      <c r="HB202" s="143">
        <f t="shared" si="199"/>
        <v>-121.4609687</v>
      </c>
      <c r="HC202" s="143">
        <f t="shared" si="200"/>
        <v>-1.14686124</v>
      </c>
      <c r="HD202" s="124">
        <f t="shared" si="201"/>
        <v>133.257261</v>
      </c>
      <c r="HE202" s="140">
        <f t="shared" si="202"/>
        <v>2.094395102</v>
      </c>
      <c r="HF202" s="140">
        <f t="shared" si="203"/>
        <v>2.194058791</v>
      </c>
      <c r="HG202" s="141">
        <f t="shared" si="204"/>
        <v>4.288453894</v>
      </c>
      <c r="HH202" s="141">
        <f t="shared" si="205"/>
        <v>4.288453894</v>
      </c>
      <c r="HI202" s="122">
        <f t="shared" si="206"/>
        <v>-1.994731414</v>
      </c>
      <c r="HJ202" s="142">
        <f t="shared" si="207"/>
        <v>1</v>
      </c>
      <c r="HK202" s="142">
        <f t="shared" si="208"/>
        <v>133.257261</v>
      </c>
      <c r="HL202" s="130">
        <f t="shared" si="209"/>
        <v>133.257261</v>
      </c>
      <c r="HM202" s="143">
        <f t="shared" si="210"/>
        <v>-54.81542373</v>
      </c>
      <c r="HN202" s="143">
        <f t="shared" si="211"/>
        <v>-121.4609687</v>
      </c>
      <c r="HO202" s="143">
        <f t="shared" si="212"/>
        <v>-1.994731414</v>
      </c>
      <c r="HP202" s="124">
        <f t="shared" si="213"/>
        <v>133.257261</v>
      </c>
      <c r="HQ202" s="140">
        <f t="shared" si="214"/>
        <v>2.094395102</v>
      </c>
      <c r="HR202" s="140">
        <f t="shared" si="215"/>
        <v>0.9475338624</v>
      </c>
      <c r="HS202" s="141">
        <f t="shared" si="216"/>
        <v>3.041928965</v>
      </c>
      <c r="HT202" s="141">
        <f t="shared" si="217"/>
        <v>3.041928965</v>
      </c>
      <c r="HU202" s="122">
        <f t="shared" si="218"/>
        <v>3.041928965</v>
      </c>
      <c r="HV202" s="142">
        <f t="shared" si="219"/>
        <v>1</v>
      </c>
      <c r="HW202" s="142">
        <f t="shared" si="220"/>
        <v>133.257261</v>
      </c>
      <c r="HX202" s="130">
        <f t="shared" si="221"/>
        <v>133.257261</v>
      </c>
      <c r="HY202" s="143">
        <f t="shared" si="222"/>
        <v>-132.5959963</v>
      </c>
      <c r="HZ202" s="143">
        <f t="shared" si="223"/>
        <v>13.25893488</v>
      </c>
      <c r="IA202" s="143">
        <f t="shared" si="224"/>
        <v>3.041928965</v>
      </c>
      <c r="IB202" s="124">
        <f t="shared" si="225"/>
        <v>133.257261</v>
      </c>
      <c r="IC202" s="140">
        <f t="shared" si="226"/>
        <v>-2.094395102</v>
      </c>
      <c r="ID202" s="140">
        <f t="shared" si="227"/>
        <v>2.194058791</v>
      </c>
      <c r="IE202" s="141">
        <f t="shared" si="228"/>
        <v>0.09966368878</v>
      </c>
      <c r="IF202" s="141">
        <f t="shared" si="229"/>
        <v>0.09966368878</v>
      </c>
      <c r="IG202" s="122">
        <f t="shared" si="230"/>
        <v>0.09966368878</v>
      </c>
      <c r="IH202" s="142">
        <f t="shared" si="231"/>
        <v>1</v>
      </c>
      <c r="II202" s="142">
        <f t="shared" si="232"/>
        <v>133.257261</v>
      </c>
      <c r="IJ202" s="130">
        <f t="shared" si="233"/>
        <v>133.257261</v>
      </c>
      <c r="IK202" s="143">
        <f t="shared" si="234"/>
        <v>132.5959963</v>
      </c>
      <c r="IL202" s="143">
        <f t="shared" si="235"/>
        <v>13.25893488</v>
      </c>
      <c r="IM202" s="143">
        <f t="shared" si="236"/>
        <v>0.09966368878</v>
      </c>
      <c r="IN202" s="124">
        <f t="shared" si="237"/>
        <v>133.257261</v>
      </c>
    </row>
    <row r="203" ht="12.75" customHeight="1">
      <c r="A203" s="129">
        <f>'Cortez Cubic'!AP203</f>
        <v>-0.2187762226</v>
      </c>
      <c r="B203" s="129">
        <f>'Cortez Cubic'!AQ203</f>
        <v>5.582346179</v>
      </c>
      <c r="C203" s="129">
        <f>'Cortez Cubic'!AR203</f>
        <v>9873.025916</v>
      </c>
      <c r="D203" s="129">
        <f>'Cortez Cubic'!AS203</f>
        <v>-794368.6529</v>
      </c>
      <c r="E203" s="129">
        <f t="shared" ref="E203:H203" si="3406">0</f>
        <v>0</v>
      </c>
      <c r="F203" s="129">
        <f t="shared" si="3406"/>
        <v>0</v>
      </c>
      <c r="G203" s="129">
        <f t="shared" si="3406"/>
        <v>0</v>
      </c>
      <c r="H203" s="129">
        <f t="shared" si="3406"/>
        <v>0</v>
      </c>
      <c r="I203" s="110">
        <f>'Cortez Cubic'!I203</f>
        <v>104</v>
      </c>
      <c r="J203" s="130">
        <f t="shared" si="28"/>
        <v>93.74513467</v>
      </c>
      <c r="K203" s="131">
        <f t="shared" si="29"/>
        <v>0</v>
      </c>
      <c r="L203" s="131">
        <f t="shared" si="30"/>
        <v>1</v>
      </c>
      <c r="M203" s="132">
        <f t="shared" si="31"/>
        <v>10.25486533</v>
      </c>
      <c r="N203" s="133">
        <f t="shared" si="32"/>
        <v>71.88047682</v>
      </c>
      <c r="O203" s="134">
        <f t="shared" si="33"/>
        <v>165.6256115</v>
      </c>
      <c r="P203" s="134">
        <f t="shared" si="34"/>
        <v>0</v>
      </c>
      <c r="Q203" s="135">
        <f t="shared" si="35"/>
        <v>93.74513467</v>
      </c>
      <c r="R203" s="135">
        <f t="shared" si="36"/>
        <v>0</v>
      </c>
      <c r="S203" s="136">
        <f t="shared" si="37"/>
        <v>-233.8545081</v>
      </c>
      <c r="T203" s="136">
        <f t="shared" si="38"/>
        <v>0</v>
      </c>
      <c r="U203" s="137">
        <f t="shared" ref="U203:X203" si="3407">ATAN2(A203,E203)</f>
        <v>3.141592654</v>
      </c>
      <c r="V203" s="137">
        <f t="shared" si="3407"/>
        <v>0</v>
      </c>
      <c r="W203" s="137">
        <f t="shared" si="3407"/>
        <v>0</v>
      </c>
      <c r="X203" s="137">
        <f t="shared" si="3407"/>
        <v>3.141592654</v>
      </c>
      <c r="Y203" s="137">
        <f t="shared" ref="Y203:AB203" si="3408">SQRT(POWER(A203,2)+POWER(E203,2))</f>
        <v>0.2187762226</v>
      </c>
      <c r="Z203" s="137">
        <f t="shared" si="3408"/>
        <v>5.582346179</v>
      </c>
      <c r="AA203" s="137">
        <f t="shared" si="3408"/>
        <v>9873.025916</v>
      </c>
      <c r="AB203" s="137">
        <f t="shared" si="3408"/>
        <v>794368.6529</v>
      </c>
      <c r="AC203" s="138">
        <f t="shared" ref="AC203:AF203" si="3409">U203-$U203</f>
        <v>0</v>
      </c>
      <c r="AD203" s="138">
        <f t="shared" si="3409"/>
        <v>-3.141592654</v>
      </c>
      <c r="AE203" s="138">
        <f t="shared" si="3409"/>
        <v>-3.141592654</v>
      </c>
      <c r="AF203" s="138">
        <f t="shared" si="3409"/>
        <v>0</v>
      </c>
      <c r="AG203" s="138">
        <f t="shared" ref="AG203:AJ203" si="3410">Y203/$Y203</f>
        <v>1</v>
      </c>
      <c r="AH203" s="138">
        <f t="shared" si="3410"/>
        <v>25.51623807</v>
      </c>
      <c r="AI203" s="138">
        <f t="shared" si="3410"/>
        <v>45128.423</v>
      </c>
      <c r="AJ203" s="138">
        <f t="shared" si="3410"/>
        <v>3630964.295</v>
      </c>
      <c r="AK203" s="139">
        <f t="shared" ref="AK203:AN203" si="3411">AG203*COS(AC203)</f>
        <v>1</v>
      </c>
      <c r="AL203" s="139">
        <f t="shared" si="3411"/>
        <v>-25.51623807</v>
      </c>
      <c r="AM203" s="139">
        <f t="shared" si="3411"/>
        <v>-45128.423</v>
      </c>
      <c r="AN203" s="139">
        <f t="shared" si="3411"/>
        <v>3630964.295</v>
      </c>
      <c r="AO203" s="129">
        <f t="shared" ref="AO203:AR203" si="3412">AG203*SIN(AC203)</f>
        <v>0</v>
      </c>
      <c r="AP203" s="129">
        <f t="shared" si="3412"/>
        <v>0</v>
      </c>
      <c r="AQ203" s="129">
        <f t="shared" si="3412"/>
        <v>0</v>
      </c>
      <c r="AR203" s="129">
        <f t="shared" si="3412"/>
        <v>0</v>
      </c>
      <c r="AS203" s="140">
        <f t="shared" si="45"/>
        <v>-9.424777961</v>
      </c>
      <c r="AT203" s="141">
        <f t="shared" si="46"/>
        <v>-9.424777961</v>
      </c>
      <c r="AU203" s="141">
        <f t="shared" si="47"/>
        <v>-3.141592654</v>
      </c>
      <c r="AV203" s="122">
        <f t="shared" si="48"/>
        <v>3.141592654</v>
      </c>
      <c r="AW203" s="142">
        <f t="shared" si="49"/>
        <v>16613.07159</v>
      </c>
      <c r="AX203" s="130">
        <f t="shared" si="50"/>
        <v>16613.07159</v>
      </c>
      <c r="AY203" s="143">
        <f t="shared" si="51"/>
        <v>33226.14317</v>
      </c>
      <c r="AZ203" s="143">
        <f t="shared" si="52"/>
        <v>0</v>
      </c>
      <c r="BA203" s="143">
        <f t="shared" si="53"/>
        <v>0</v>
      </c>
      <c r="BB203" s="124">
        <f t="shared" si="54"/>
        <v>33226.14317</v>
      </c>
      <c r="BC203" s="140">
        <f t="shared" ref="BC203:BD203" si="3413">BC$2*AD203</f>
        <v>-3.141592654</v>
      </c>
      <c r="BD203" s="140">
        <f t="shared" si="3413"/>
        <v>-3.141592654</v>
      </c>
      <c r="BE203" s="141">
        <f t="shared" si="56"/>
        <v>-6.283185307</v>
      </c>
      <c r="BF203" s="141">
        <f t="shared" si="57"/>
        <v>0</v>
      </c>
      <c r="BG203" s="122">
        <f t="shared" si="58"/>
        <v>0</v>
      </c>
      <c r="BH203" s="142">
        <f t="shared" ref="BH203:BI203" si="3414">POWER(AH203,BH$2)</f>
        <v>25.51623807</v>
      </c>
      <c r="BI203" s="142">
        <f t="shared" si="3414"/>
        <v>45128.423</v>
      </c>
      <c r="BJ203" s="130">
        <f t="shared" si="60"/>
        <v>1151507.585</v>
      </c>
      <c r="BK203" s="143">
        <f t="shared" si="61"/>
        <v>10363568.26</v>
      </c>
      <c r="BL203" s="143">
        <f t="shared" si="62"/>
        <v>0</v>
      </c>
      <c r="BM203" s="143">
        <f t="shared" si="63"/>
        <v>0</v>
      </c>
      <c r="BN203" s="124">
        <f t="shared" si="64"/>
        <v>10363568.26</v>
      </c>
      <c r="BO203" s="140">
        <f t="shared" si="65"/>
        <v>0</v>
      </c>
      <c r="BP203" s="141">
        <f t="shared" si="66"/>
        <v>0</v>
      </c>
      <c r="BQ203" s="141">
        <f t="shared" si="67"/>
        <v>0</v>
      </c>
      <c r="BR203" s="122">
        <f t="shared" si="68"/>
        <v>0</v>
      </c>
      <c r="BS203" s="142">
        <f t="shared" si="69"/>
        <v>3630964.295</v>
      </c>
      <c r="BT203" s="130">
        <f t="shared" si="70"/>
        <v>3630964.295</v>
      </c>
      <c r="BU203" s="143">
        <f t="shared" si="71"/>
        <v>-98036035.97</v>
      </c>
      <c r="BV203" s="143">
        <f t="shared" si="72"/>
        <v>0</v>
      </c>
      <c r="BW203" s="143">
        <f t="shared" si="73"/>
        <v>3.141592654</v>
      </c>
      <c r="BX203" s="124">
        <f t="shared" si="74"/>
        <v>98036035.97</v>
      </c>
      <c r="BY203" s="144">
        <f t="shared" ref="BY203:BZ203" si="3415">AY203+BK203+BU203</f>
        <v>-87639241.56</v>
      </c>
      <c r="BZ203" s="144">
        <f t="shared" si="3415"/>
        <v>0</v>
      </c>
      <c r="CA203" s="144">
        <f t="shared" si="76"/>
        <v>-3.141592654</v>
      </c>
      <c r="CB203" s="145">
        <f t="shared" si="77"/>
        <v>87639241.56</v>
      </c>
      <c r="CC203" s="140">
        <f t="shared" ref="CC203:CD203" si="3416">CC$2*AD203</f>
        <v>-6.283185307</v>
      </c>
      <c r="CD203" s="140">
        <f t="shared" si="3416"/>
        <v>-6.283185307</v>
      </c>
      <c r="CE203" s="141">
        <f t="shared" si="79"/>
        <v>-12.56637061</v>
      </c>
      <c r="CF203" s="141">
        <f t="shared" si="80"/>
        <v>0</v>
      </c>
      <c r="CG203" s="122">
        <f t="shared" si="81"/>
        <v>0</v>
      </c>
      <c r="CH203" s="142">
        <f t="shared" ref="CH203:CI203" si="3417">POWER(AH203,CH$2)</f>
        <v>651.0784051</v>
      </c>
      <c r="CI203" s="142">
        <f t="shared" si="3417"/>
        <v>2036574563</v>
      </c>
      <c r="CJ203" s="130">
        <f t="shared" si="83"/>
        <v>1325969718144</v>
      </c>
      <c r="CK203" s="143">
        <f t="shared" si="84"/>
        <v>-1325969718144</v>
      </c>
      <c r="CL203" s="143">
        <f t="shared" si="85"/>
        <v>0</v>
      </c>
      <c r="CM203" s="143">
        <f t="shared" si="86"/>
        <v>3.141592654</v>
      </c>
      <c r="CN203" s="124">
        <f t="shared" si="87"/>
        <v>1325969718144</v>
      </c>
      <c r="CO203" s="140">
        <f t="shared" si="88"/>
        <v>-9.424777961</v>
      </c>
      <c r="CP203" s="141">
        <f t="shared" si="89"/>
        <v>-9.424777961</v>
      </c>
      <c r="CQ203" s="141">
        <f t="shared" si="90"/>
        <v>-3.141592654</v>
      </c>
      <c r="CR203" s="122">
        <f t="shared" si="91"/>
        <v>3.141592654</v>
      </c>
      <c r="CS203" s="142">
        <f t="shared" si="92"/>
        <v>91907398331089</v>
      </c>
      <c r="CT203" s="130">
        <f t="shared" si="93"/>
        <v>91907398331089</v>
      </c>
      <c r="CU203" s="143">
        <f t="shared" si="94"/>
        <v>-367629593324356</v>
      </c>
      <c r="CV203" s="143">
        <f t="shared" si="95"/>
        <v>0.04502164047</v>
      </c>
      <c r="CW203" s="143">
        <f t="shared" si="96"/>
        <v>3.141592654</v>
      </c>
      <c r="CX203" s="124">
        <f t="shared" si="97"/>
        <v>367629593324356</v>
      </c>
      <c r="CY203" s="140">
        <f t="shared" si="98"/>
        <v>-9.424777961</v>
      </c>
      <c r="CZ203" s="140">
        <f t="shared" si="99"/>
        <v>0</v>
      </c>
      <c r="DA203" s="141">
        <f t="shared" si="100"/>
        <v>-9.424777961</v>
      </c>
      <c r="DB203" s="141">
        <f t="shared" si="101"/>
        <v>-3.141592654</v>
      </c>
      <c r="DC203" s="122">
        <f t="shared" si="102"/>
        <v>3.141592654</v>
      </c>
      <c r="DD203" s="142">
        <f t="shared" si="103"/>
        <v>16613.07159</v>
      </c>
      <c r="DE203" s="142">
        <f t="shared" si="104"/>
        <v>3630964.295</v>
      </c>
      <c r="DF203" s="130">
        <f t="shared" si="105"/>
        <v>60321469766</v>
      </c>
      <c r="DG203" s="143">
        <f t="shared" si="106"/>
        <v>-241285879064</v>
      </c>
      <c r="DH203" s="143">
        <f t="shared" si="107"/>
        <v>0.00002954899795</v>
      </c>
      <c r="DI203" s="143">
        <f t="shared" si="108"/>
        <v>3.141592654</v>
      </c>
      <c r="DJ203" s="124">
        <f t="shared" si="109"/>
        <v>241285879064</v>
      </c>
      <c r="DK203" s="140">
        <f t="shared" ref="DK203:DM203" si="3418">DK$2*AD203</f>
        <v>-3.141592654</v>
      </c>
      <c r="DL203" s="140">
        <f t="shared" si="3418"/>
        <v>-3.141592654</v>
      </c>
      <c r="DM203" s="140">
        <f t="shared" si="3418"/>
        <v>0</v>
      </c>
      <c r="DN203" s="141">
        <f t="shared" si="111"/>
        <v>-6.283185307</v>
      </c>
      <c r="DO203" s="141">
        <f t="shared" si="112"/>
        <v>0</v>
      </c>
      <c r="DP203" s="122">
        <f t="shared" si="113"/>
        <v>0</v>
      </c>
      <c r="DQ203" s="142">
        <f t="shared" ref="DQ203:DS203" si="3419">POWER(AH203,DQ$2)</f>
        <v>25.51623807</v>
      </c>
      <c r="DR203" s="142">
        <f t="shared" si="3419"/>
        <v>45128.423</v>
      </c>
      <c r="DS203" s="142">
        <f t="shared" si="3419"/>
        <v>3630964.295</v>
      </c>
      <c r="DT203" s="130">
        <f t="shared" si="115"/>
        <v>4181082926585</v>
      </c>
      <c r="DU203" s="143">
        <f t="shared" si="116"/>
        <v>-75259492678522</v>
      </c>
      <c r="DV203" s="143">
        <f t="shared" si="117"/>
        <v>0</v>
      </c>
      <c r="DW203" s="143">
        <f t="shared" si="118"/>
        <v>3.141592654</v>
      </c>
      <c r="DX203" s="124">
        <f t="shared" si="119"/>
        <v>75259492678522</v>
      </c>
      <c r="DY203" s="140">
        <f t="shared" si="120"/>
        <v>0</v>
      </c>
      <c r="DZ203" s="141">
        <f t="shared" si="121"/>
        <v>0</v>
      </c>
      <c r="EA203" s="141">
        <f t="shared" si="122"/>
        <v>0</v>
      </c>
      <c r="EB203" s="122">
        <f t="shared" si="123"/>
        <v>0</v>
      </c>
      <c r="EC203" s="142">
        <f t="shared" si="124"/>
        <v>13183901713419</v>
      </c>
      <c r="ED203" s="130">
        <f t="shared" si="125"/>
        <v>13183901713419</v>
      </c>
      <c r="EE203" s="143">
        <f t="shared" si="126"/>
        <v>355965346262307</v>
      </c>
      <c r="EF203" s="143">
        <f t="shared" si="127"/>
        <v>0</v>
      </c>
      <c r="EG203" s="143">
        <f t="shared" si="128"/>
        <v>0</v>
      </c>
      <c r="EH203" s="124">
        <f t="shared" si="129"/>
        <v>355965346262307</v>
      </c>
      <c r="EI203" s="144">
        <f t="shared" ref="EI203:EJ203" si="3420">CK203+CU203+DG203+DU203+EE203</f>
        <v>-88490995337778</v>
      </c>
      <c r="EJ203" s="144">
        <f t="shared" si="3420"/>
        <v>0.04505118947</v>
      </c>
      <c r="EK203" s="144">
        <f t="shared" si="131"/>
        <v>3.141592654</v>
      </c>
      <c r="EL203" s="145">
        <f t="shared" si="132"/>
        <v>88490995337778</v>
      </c>
      <c r="EM203" s="140">
        <f t="shared" si="133"/>
        <v>1.570796327</v>
      </c>
      <c r="EN203" s="141">
        <f t="shared" si="134"/>
        <v>1.570796327</v>
      </c>
      <c r="EO203" s="141">
        <f t="shared" si="135"/>
        <v>1.570796327</v>
      </c>
      <c r="EP203" s="122">
        <f t="shared" si="136"/>
        <v>1.570796327</v>
      </c>
      <c r="EQ203" s="142">
        <f t="shared" si="137"/>
        <v>9406965.257</v>
      </c>
      <c r="ER203" s="130">
        <f t="shared" si="138"/>
        <v>9406965.257</v>
      </c>
      <c r="ES203" s="143">
        <f t="shared" si="139"/>
        <v>0.00000001384658424</v>
      </c>
      <c r="ET203" s="143">
        <f t="shared" si="140"/>
        <v>48880025.31</v>
      </c>
      <c r="EU203" s="143">
        <f t="shared" si="141"/>
        <v>1.570796327</v>
      </c>
      <c r="EV203" s="124">
        <f t="shared" si="142"/>
        <v>48880025.31</v>
      </c>
      <c r="EW203" s="144">
        <f t="shared" ref="EW203:EX203" si="3421">BY203+ES203</f>
        <v>-87639241.56</v>
      </c>
      <c r="EX203" s="144">
        <f t="shared" si="3421"/>
        <v>48880025.31</v>
      </c>
      <c r="EY203" s="144">
        <f t="shared" si="144"/>
        <v>2.632825454</v>
      </c>
      <c r="EZ203" s="145">
        <f t="shared" si="145"/>
        <v>100348859.2</v>
      </c>
      <c r="FA203" s="140">
        <f t="shared" si="146"/>
        <v>0.8776084845</v>
      </c>
      <c r="FB203" s="141">
        <f t="shared" si="147"/>
        <v>0.8776084845</v>
      </c>
      <c r="FC203" s="141">
        <f t="shared" si="148"/>
        <v>0.8776084845</v>
      </c>
      <c r="FD203" s="122">
        <f t="shared" si="149"/>
        <v>0.8776084845</v>
      </c>
      <c r="FE203" s="142">
        <f t="shared" si="150"/>
        <v>464.6980105</v>
      </c>
      <c r="FF203" s="130">
        <f t="shared" si="151"/>
        <v>464.6980105</v>
      </c>
      <c r="FG203" s="143">
        <f t="shared" si="152"/>
        <v>78.5600994</v>
      </c>
      <c r="FH203" s="143">
        <f t="shared" si="153"/>
        <v>94.56987097</v>
      </c>
      <c r="FI203" s="143">
        <f t="shared" si="154"/>
        <v>0.8776084845</v>
      </c>
      <c r="FJ203" s="124">
        <f t="shared" si="155"/>
        <v>122.9436851</v>
      </c>
      <c r="FK203" s="140">
        <f t="shared" si="156"/>
        <v>-6.283185307</v>
      </c>
      <c r="FL203" s="141">
        <f t="shared" si="157"/>
        <v>-6.283185307</v>
      </c>
      <c r="FM203" s="141">
        <f t="shared" si="158"/>
        <v>0</v>
      </c>
      <c r="FN203" s="122">
        <f t="shared" si="159"/>
        <v>0</v>
      </c>
      <c r="FO203" s="142">
        <f t="shared" si="160"/>
        <v>651.0784051</v>
      </c>
      <c r="FP203" s="130">
        <f t="shared" si="161"/>
        <v>651.0784051</v>
      </c>
      <c r="FQ203" s="143">
        <f t="shared" si="162"/>
        <v>-651.0784051</v>
      </c>
      <c r="FR203" s="143">
        <f t="shared" si="163"/>
        <v>0</v>
      </c>
      <c r="FS203" s="143">
        <f t="shared" si="164"/>
        <v>3.141592654</v>
      </c>
      <c r="FT203" s="124">
        <f t="shared" si="165"/>
        <v>651.0784051</v>
      </c>
      <c r="FU203" s="144">
        <f t="shared" si="166"/>
        <v>-136036.3474</v>
      </c>
      <c r="FV203" s="144">
        <f t="shared" si="167"/>
        <v>0</v>
      </c>
      <c r="FW203" s="144">
        <f t="shared" si="168"/>
        <v>-3.141592654</v>
      </c>
      <c r="FX203" s="145">
        <f t="shared" si="169"/>
        <v>136036.3474</v>
      </c>
      <c r="FY203" s="140">
        <f t="shared" si="170"/>
        <v>-3.141592654</v>
      </c>
      <c r="FZ203" s="140">
        <f t="shared" si="171"/>
        <v>-0.8776084845</v>
      </c>
      <c r="GA203" s="141">
        <f t="shared" si="172"/>
        <v>-4.019201138</v>
      </c>
      <c r="GB203" s="141">
        <f t="shared" si="173"/>
        <v>-4.019201138</v>
      </c>
      <c r="GC203" s="122">
        <f t="shared" si="174"/>
        <v>2.263984169</v>
      </c>
      <c r="GD203" s="142">
        <f t="shared" si="175"/>
        <v>136036.3474</v>
      </c>
      <c r="GE203" s="142">
        <f t="shared" si="176"/>
        <v>0.008133805319</v>
      </c>
      <c r="GF203" s="130">
        <f t="shared" si="177"/>
        <v>1106.493166</v>
      </c>
      <c r="GG203" s="143">
        <f t="shared" si="178"/>
        <v>-78.5600994</v>
      </c>
      <c r="GH203" s="143">
        <f t="shared" si="179"/>
        <v>94.56987097</v>
      </c>
      <c r="GI203" s="143">
        <f t="shared" si="180"/>
        <v>2.263984169</v>
      </c>
      <c r="GJ203" s="124">
        <f t="shared" si="181"/>
        <v>122.9436851</v>
      </c>
      <c r="GK203" s="146">
        <f t="shared" si="182"/>
        <v>-0.5</v>
      </c>
      <c r="GL203" s="127">
        <f t="shared" si="183"/>
        <v>-0.8660254038</v>
      </c>
      <c r="GM203" s="146">
        <f t="shared" si="184"/>
        <v>-2.094395102</v>
      </c>
      <c r="GN203" s="127">
        <f t="shared" si="185"/>
        <v>1</v>
      </c>
      <c r="GO203" s="147">
        <f t="shared" si="186"/>
        <v>-0.5</v>
      </c>
      <c r="GP203" s="128">
        <f t="shared" si="187"/>
        <v>0.8660254038</v>
      </c>
      <c r="GQ203" s="147">
        <f t="shared" si="188"/>
        <v>2.094395102</v>
      </c>
      <c r="GR203" s="128">
        <f t="shared" si="189"/>
        <v>1</v>
      </c>
      <c r="GS203" s="140">
        <f t="shared" si="190"/>
        <v>-2.094395102</v>
      </c>
      <c r="GT203" s="140">
        <f t="shared" si="191"/>
        <v>0.8776084845</v>
      </c>
      <c r="GU203" s="141">
        <f t="shared" si="192"/>
        <v>-1.216786618</v>
      </c>
      <c r="GV203" s="141">
        <f t="shared" si="193"/>
        <v>-1.216786618</v>
      </c>
      <c r="GW203" s="122">
        <f t="shared" si="194"/>
        <v>-1.216786618</v>
      </c>
      <c r="GX203" s="142">
        <f t="shared" si="195"/>
        <v>1</v>
      </c>
      <c r="GY203" s="142">
        <f t="shared" si="196"/>
        <v>122.9436851</v>
      </c>
      <c r="GZ203" s="130">
        <f t="shared" si="197"/>
        <v>122.9436851</v>
      </c>
      <c r="HA203" s="143">
        <f t="shared" si="198"/>
        <v>42.61986099</v>
      </c>
      <c r="HB203" s="143">
        <f t="shared" si="199"/>
        <v>-115.3199773</v>
      </c>
      <c r="HC203" s="143">
        <f t="shared" si="200"/>
        <v>-1.216786618</v>
      </c>
      <c r="HD203" s="124">
        <f t="shared" si="201"/>
        <v>122.9436851</v>
      </c>
      <c r="HE203" s="140">
        <f t="shared" si="202"/>
        <v>2.094395102</v>
      </c>
      <c r="HF203" s="140">
        <f t="shared" si="203"/>
        <v>2.263984169</v>
      </c>
      <c r="HG203" s="141">
        <f t="shared" si="204"/>
        <v>4.358379271</v>
      </c>
      <c r="HH203" s="141">
        <f t="shared" si="205"/>
        <v>4.358379271</v>
      </c>
      <c r="HI203" s="122">
        <f t="shared" si="206"/>
        <v>-1.924806036</v>
      </c>
      <c r="HJ203" s="142">
        <f t="shared" si="207"/>
        <v>1</v>
      </c>
      <c r="HK203" s="142">
        <f t="shared" si="208"/>
        <v>122.9436851</v>
      </c>
      <c r="HL203" s="130">
        <f t="shared" si="209"/>
        <v>122.9436851</v>
      </c>
      <c r="HM203" s="143">
        <f t="shared" si="210"/>
        <v>-42.61986099</v>
      </c>
      <c r="HN203" s="143">
        <f t="shared" si="211"/>
        <v>-115.3199773</v>
      </c>
      <c r="HO203" s="143">
        <f t="shared" si="212"/>
        <v>-1.924806036</v>
      </c>
      <c r="HP203" s="124">
        <f t="shared" si="213"/>
        <v>122.9436851</v>
      </c>
      <c r="HQ203" s="140">
        <f t="shared" si="214"/>
        <v>2.094395102</v>
      </c>
      <c r="HR203" s="140">
        <f t="shared" si="215"/>
        <v>0.8776084845</v>
      </c>
      <c r="HS203" s="141">
        <f t="shared" si="216"/>
        <v>2.972003587</v>
      </c>
      <c r="HT203" s="141">
        <f t="shared" si="217"/>
        <v>2.972003587</v>
      </c>
      <c r="HU203" s="122">
        <f t="shared" si="218"/>
        <v>2.972003587</v>
      </c>
      <c r="HV203" s="142">
        <f t="shared" si="219"/>
        <v>1</v>
      </c>
      <c r="HW203" s="142">
        <f t="shared" si="220"/>
        <v>122.9436851</v>
      </c>
      <c r="HX203" s="130">
        <f t="shared" si="221"/>
        <v>122.9436851</v>
      </c>
      <c r="HY203" s="143">
        <f t="shared" si="222"/>
        <v>-121.1799604</v>
      </c>
      <c r="HZ203" s="143">
        <f t="shared" si="223"/>
        <v>20.75010632</v>
      </c>
      <c r="IA203" s="143">
        <f t="shared" si="224"/>
        <v>2.972003587</v>
      </c>
      <c r="IB203" s="124">
        <f t="shared" si="225"/>
        <v>122.9436851</v>
      </c>
      <c r="IC203" s="140">
        <f t="shared" si="226"/>
        <v>-2.094395102</v>
      </c>
      <c r="ID203" s="140">
        <f t="shared" si="227"/>
        <v>2.263984169</v>
      </c>
      <c r="IE203" s="141">
        <f t="shared" si="228"/>
        <v>0.1695890667</v>
      </c>
      <c r="IF203" s="141">
        <f t="shared" si="229"/>
        <v>0.1695890667</v>
      </c>
      <c r="IG203" s="122">
        <f t="shared" si="230"/>
        <v>0.1695890667</v>
      </c>
      <c r="IH203" s="142">
        <f t="shared" si="231"/>
        <v>1</v>
      </c>
      <c r="II203" s="142">
        <f t="shared" si="232"/>
        <v>122.9436851</v>
      </c>
      <c r="IJ203" s="130">
        <f t="shared" si="233"/>
        <v>122.9436851</v>
      </c>
      <c r="IK203" s="143">
        <f t="shared" si="234"/>
        <v>121.1799604</v>
      </c>
      <c r="IL203" s="143">
        <f t="shared" si="235"/>
        <v>20.75010632</v>
      </c>
      <c r="IM203" s="143">
        <f t="shared" si="236"/>
        <v>0.1695890667</v>
      </c>
      <c r="IN203" s="124">
        <f t="shared" si="237"/>
        <v>122.9436851</v>
      </c>
    </row>
    <row r="204" ht="12.75" customHeight="1">
      <c r="A204" s="129">
        <f>'Cortez Cubic'!AP204</f>
        <v>-0.2187762226</v>
      </c>
      <c r="B204" s="129">
        <f>'Cortez Cubic'!AQ204</f>
        <v>3.427278942</v>
      </c>
      <c r="C204" s="129">
        <f>'Cortez Cubic'!AR204</f>
        <v>2218.290389</v>
      </c>
      <c r="D204" s="129">
        <f>'Cortez Cubic'!AS204</f>
        <v>-93426.39218</v>
      </c>
      <c r="E204" s="129">
        <f t="shared" ref="E204:H204" si="3422">0</f>
        <v>0</v>
      </c>
      <c r="F204" s="129">
        <f t="shared" si="3422"/>
        <v>0</v>
      </c>
      <c r="G204" s="129">
        <f t="shared" si="3422"/>
        <v>0</v>
      </c>
      <c r="H204" s="129">
        <f t="shared" si="3422"/>
        <v>0</v>
      </c>
      <c r="I204" s="110">
        <f>'Cortez Cubic'!I204</f>
        <v>62</v>
      </c>
      <c r="J204" s="130">
        <f t="shared" si="28"/>
        <v>51.47266273</v>
      </c>
      <c r="K204" s="131">
        <f t="shared" si="29"/>
        <v>0</v>
      </c>
      <c r="L204" s="131">
        <f t="shared" si="30"/>
        <v>1</v>
      </c>
      <c r="M204" s="132">
        <f t="shared" si="31"/>
        <v>10.52733727</v>
      </c>
      <c r="N204" s="133">
        <f t="shared" si="32"/>
        <v>23.45161771</v>
      </c>
      <c r="O204" s="134">
        <f t="shared" si="33"/>
        <v>74.92428044</v>
      </c>
      <c r="P204" s="134">
        <f t="shared" si="34"/>
        <v>0</v>
      </c>
      <c r="Q204" s="135">
        <f t="shared" si="35"/>
        <v>51.47266273</v>
      </c>
      <c r="R204" s="135">
        <f t="shared" si="36"/>
        <v>0</v>
      </c>
      <c r="S204" s="136">
        <f t="shared" si="37"/>
        <v>-110.7312602</v>
      </c>
      <c r="T204" s="136">
        <f t="shared" si="38"/>
        <v>0</v>
      </c>
      <c r="U204" s="137">
        <f t="shared" ref="U204:X204" si="3423">ATAN2(A204,E204)</f>
        <v>3.141592654</v>
      </c>
      <c r="V204" s="137">
        <f t="shared" si="3423"/>
        <v>0</v>
      </c>
      <c r="W204" s="137">
        <f t="shared" si="3423"/>
        <v>0</v>
      </c>
      <c r="X204" s="137">
        <f t="shared" si="3423"/>
        <v>3.141592654</v>
      </c>
      <c r="Y204" s="137">
        <f t="shared" ref="Y204:AB204" si="3424">SQRT(POWER(A204,2)+POWER(E204,2))</f>
        <v>0.2187762226</v>
      </c>
      <c r="Z204" s="137">
        <f t="shared" si="3424"/>
        <v>3.427278942</v>
      </c>
      <c r="AA204" s="137">
        <f t="shared" si="3424"/>
        <v>2218.290389</v>
      </c>
      <c r="AB204" s="137">
        <f t="shared" si="3424"/>
        <v>93426.39218</v>
      </c>
      <c r="AC204" s="138">
        <f t="shared" ref="AC204:AF204" si="3425">U204-$U204</f>
        <v>0</v>
      </c>
      <c r="AD204" s="138">
        <f t="shared" si="3425"/>
        <v>-3.141592654</v>
      </c>
      <c r="AE204" s="138">
        <f t="shared" si="3425"/>
        <v>-3.141592654</v>
      </c>
      <c r="AF204" s="138">
        <f t="shared" si="3425"/>
        <v>0</v>
      </c>
      <c r="AG204" s="138">
        <f t="shared" ref="AG204:AJ204" si="3426">Y204/$Y204</f>
        <v>1</v>
      </c>
      <c r="AH204" s="138">
        <f t="shared" si="3426"/>
        <v>15.66568296</v>
      </c>
      <c r="AI204" s="138">
        <f t="shared" si="3426"/>
        <v>10139.54059</v>
      </c>
      <c r="AJ204" s="138">
        <f t="shared" si="3426"/>
        <v>427040.8871</v>
      </c>
      <c r="AK204" s="139">
        <f t="shared" ref="AK204:AN204" si="3427">AG204*COS(AC204)</f>
        <v>1</v>
      </c>
      <c r="AL204" s="139">
        <f t="shared" si="3427"/>
        <v>-15.66568296</v>
      </c>
      <c r="AM204" s="139">
        <f t="shared" si="3427"/>
        <v>-10139.54059</v>
      </c>
      <c r="AN204" s="139">
        <f t="shared" si="3427"/>
        <v>427040.8871</v>
      </c>
      <c r="AO204" s="129">
        <f t="shared" ref="AO204:AR204" si="3428">AG204*SIN(AC204)</f>
        <v>0</v>
      </c>
      <c r="AP204" s="129">
        <f t="shared" si="3428"/>
        <v>0</v>
      </c>
      <c r="AQ204" s="129">
        <f t="shared" si="3428"/>
        <v>0</v>
      </c>
      <c r="AR204" s="129">
        <f t="shared" si="3428"/>
        <v>0</v>
      </c>
      <c r="AS204" s="140">
        <f t="shared" si="45"/>
        <v>-9.424777961</v>
      </c>
      <c r="AT204" s="141">
        <f t="shared" si="46"/>
        <v>-9.424777961</v>
      </c>
      <c r="AU204" s="141">
        <f t="shared" si="47"/>
        <v>-3.141592654</v>
      </c>
      <c r="AV204" s="122">
        <f t="shared" si="48"/>
        <v>3.141592654</v>
      </c>
      <c r="AW204" s="142">
        <f t="shared" si="49"/>
        <v>3844.572006</v>
      </c>
      <c r="AX204" s="130">
        <f t="shared" si="50"/>
        <v>3844.572006</v>
      </c>
      <c r="AY204" s="143">
        <f t="shared" si="51"/>
        <v>7689.144012</v>
      </c>
      <c r="AZ204" s="143">
        <f t="shared" si="52"/>
        <v>0</v>
      </c>
      <c r="BA204" s="143">
        <f t="shared" si="53"/>
        <v>0</v>
      </c>
      <c r="BB204" s="124">
        <f t="shared" si="54"/>
        <v>7689.144012</v>
      </c>
      <c r="BC204" s="140">
        <f t="shared" ref="BC204:BD204" si="3429">BC$2*AD204</f>
        <v>-3.141592654</v>
      </c>
      <c r="BD204" s="140">
        <f t="shared" si="3429"/>
        <v>-3.141592654</v>
      </c>
      <c r="BE204" s="141">
        <f t="shared" si="56"/>
        <v>-6.283185307</v>
      </c>
      <c r="BF204" s="141">
        <f t="shared" si="57"/>
        <v>0</v>
      </c>
      <c r="BG204" s="122">
        <f t="shared" si="58"/>
        <v>0</v>
      </c>
      <c r="BH204" s="142">
        <f t="shared" ref="BH204:BI204" si="3430">POWER(AH204,BH$2)</f>
        <v>15.66568296</v>
      </c>
      <c r="BI204" s="142">
        <f t="shared" si="3430"/>
        <v>10139.54059</v>
      </c>
      <c r="BJ204" s="130">
        <f t="shared" si="60"/>
        <v>158842.8282</v>
      </c>
      <c r="BK204" s="143">
        <f t="shared" si="61"/>
        <v>1429585.454</v>
      </c>
      <c r="BL204" s="143">
        <f t="shared" si="62"/>
        <v>0</v>
      </c>
      <c r="BM204" s="143">
        <f t="shared" si="63"/>
        <v>0</v>
      </c>
      <c r="BN204" s="124">
        <f t="shared" si="64"/>
        <v>1429585.454</v>
      </c>
      <c r="BO204" s="140">
        <f t="shared" si="65"/>
        <v>0</v>
      </c>
      <c r="BP204" s="141">
        <f t="shared" si="66"/>
        <v>0</v>
      </c>
      <c r="BQ204" s="141">
        <f t="shared" si="67"/>
        <v>0</v>
      </c>
      <c r="BR204" s="122">
        <f t="shared" si="68"/>
        <v>0</v>
      </c>
      <c r="BS204" s="142">
        <f t="shared" si="69"/>
        <v>427040.8871</v>
      </c>
      <c r="BT204" s="130">
        <f t="shared" si="70"/>
        <v>427040.8871</v>
      </c>
      <c r="BU204" s="143">
        <f t="shared" si="71"/>
        <v>-11530103.95</v>
      </c>
      <c r="BV204" s="143">
        <f t="shared" si="72"/>
        <v>0</v>
      </c>
      <c r="BW204" s="143">
        <f t="shared" si="73"/>
        <v>3.141592654</v>
      </c>
      <c r="BX204" s="124">
        <f t="shared" si="74"/>
        <v>11530103.95</v>
      </c>
      <c r="BY204" s="144">
        <f t="shared" ref="BY204:BZ204" si="3431">AY204+BK204+BU204</f>
        <v>-10092829.35</v>
      </c>
      <c r="BZ204" s="144">
        <f t="shared" si="3431"/>
        <v>0</v>
      </c>
      <c r="CA204" s="144">
        <f t="shared" si="76"/>
        <v>-3.141592654</v>
      </c>
      <c r="CB204" s="145">
        <f t="shared" si="77"/>
        <v>10092829.35</v>
      </c>
      <c r="CC204" s="140">
        <f t="shared" ref="CC204:CD204" si="3432">CC$2*AD204</f>
        <v>-6.283185307</v>
      </c>
      <c r="CD204" s="140">
        <f t="shared" si="3432"/>
        <v>-6.283185307</v>
      </c>
      <c r="CE204" s="141">
        <f t="shared" si="79"/>
        <v>-12.56637061</v>
      </c>
      <c r="CF204" s="141">
        <f t="shared" si="80"/>
        <v>0</v>
      </c>
      <c r="CG204" s="122">
        <f t="shared" si="81"/>
        <v>0</v>
      </c>
      <c r="CH204" s="142">
        <f t="shared" ref="CH204:CI204" si="3433">POWER(AH204,CH$2)</f>
        <v>245.4136226</v>
      </c>
      <c r="CI204" s="142">
        <f t="shared" si="3433"/>
        <v>102810283.3</v>
      </c>
      <c r="CJ204" s="130">
        <f t="shared" si="83"/>
        <v>25231044070</v>
      </c>
      <c r="CK204" s="143">
        <f t="shared" si="84"/>
        <v>-25231044070</v>
      </c>
      <c r="CL204" s="143">
        <f t="shared" si="85"/>
        <v>0</v>
      </c>
      <c r="CM204" s="143">
        <f t="shared" si="86"/>
        <v>3.141592654</v>
      </c>
      <c r="CN204" s="124">
        <f t="shared" si="87"/>
        <v>25231044070</v>
      </c>
      <c r="CO204" s="140">
        <f t="shared" si="88"/>
        <v>-9.424777961</v>
      </c>
      <c r="CP204" s="141">
        <f t="shared" si="89"/>
        <v>-9.424777961</v>
      </c>
      <c r="CQ204" s="141">
        <f t="shared" si="90"/>
        <v>-3.141592654</v>
      </c>
      <c r="CR204" s="122">
        <f t="shared" si="91"/>
        <v>3.141592654</v>
      </c>
      <c r="CS204" s="142">
        <f t="shared" si="92"/>
        <v>1042449040421</v>
      </c>
      <c r="CT204" s="130">
        <f t="shared" si="93"/>
        <v>1042449040421</v>
      </c>
      <c r="CU204" s="143">
        <f t="shared" si="94"/>
        <v>-4169796161686</v>
      </c>
      <c r="CV204" s="143">
        <f t="shared" si="95"/>
        <v>0.0005106527523</v>
      </c>
      <c r="CW204" s="143">
        <f t="shared" si="96"/>
        <v>3.141592654</v>
      </c>
      <c r="CX204" s="124">
        <f t="shared" si="97"/>
        <v>4169796161686</v>
      </c>
      <c r="CY204" s="140">
        <f t="shared" si="98"/>
        <v>-9.424777961</v>
      </c>
      <c r="CZ204" s="140">
        <f t="shared" si="99"/>
        <v>0</v>
      </c>
      <c r="DA204" s="141">
        <f t="shared" si="100"/>
        <v>-9.424777961</v>
      </c>
      <c r="DB204" s="141">
        <f t="shared" si="101"/>
        <v>-3.141592654</v>
      </c>
      <c r="DC204" s="122">
        <f t="shared" si="102"/>
        <v>3.141592654</v>
      </c>
      <c r="DD204" s="142">
        <f t="shared" si="103"/>
        <v>3844.572006</v>
      </c>
      <c r="DE204" s="142">
        <f t="shared" si="104"/>
        <v>427040.8871</v>
      </c>
      <c r="DF204" s="130">
        <f t="shared" si="105"/>
        <v>1641789440</v>
      </c>
      <c r="DG204" s="143">
        <f t="shared" si="106"/>
        <v>-6567157760</v>
      </c>
      <c r="DH204" s="143">
        <f t="shared" si="107"/>
        <v>0.000000804244873</v>
      </c>
      <c r="DI204" s="143">
        <f t="shared" si="108"/>
        <v>3.141592654</v>
      </c>
      <c r="DJ204" s="124">
        <f t="shared" si="109"/>
        <v>6567157760</v>
      </c>
      <c r="DK204" s="140">
        <f t="shared" ref="DK204:DM204" si="3434">DK$2*AD204</f>
        <v>-3.141592654</v>
      </c>
      <c r="DL204" s="140">
        <f t="shared" si="3434"/>
        <v>-3.141592654</v>
      </c>
      <c r="DM204" s="140">
        <f t="shared" si="3434"/>
        <v>0</v>
      </c>
      <c r="DN204" s="141">
        <f t="shared" si="111"/>
        <v>-6.283185307</v>
      </c>
      <c r="DO204" s="141">
        <f t="shared" si="112"/>
        <v>0</v>
      </c>
      <c r="DP204" s="122">
        <f t="shared" si="113"/>
        <v>0</v>
      </c>
      <c r="DQ204" s="142">
        <f t="shared" ref="DQ204:DS204" si="3435">POWER(AH204,DQ$2)</f>
        <v>15.66568296</v>
      </c>
      <c r="DR204" s="142">
        <f t="shared" si="3435"/>
        <v>10139.54059</v>
      </c>
      <c r="DS204" s="142">
        <f t="shared" si="3435"/>
        <v>427040.8871</v>
      </c>
      <c r="DT204" s="130">
        <f t="shared" si="115"/>
        <v>67832382267</v>
      </c>
      <c r="DU204" s="143">
        <f t="shared" si="116"/>
        <v>-1220982880802</v>
      </c>
      <c r="DV204" s="143">
        <f t="shared" si="117"/>
        <v>0</v>
      </c>
      <c r="DW204" s="143">
        <f t="shared" si="118"/>
        <v>3.141592654</v>
      </c>
      <c r="DX204" s="124">
        <f t="shared" si="119"/>
        <v>1220982880802</v>
      </c>
      <c r="DY204" s="140">
        <f t="shared" si="120"/>
        <v>0</v>
      </c>
      <c r="DZ204" s="141">
        <f t="shared" si="121"/>
        <v>0</v>
      </c>
      <c r="EA204" s="141">
        <f t="shared" si="122"/>
        <v>0</v>
      </c>
      <c r="EB204" s="122">
        <f t="shared" si="123"/>
        <v>0</v>
      </c>
      <c r="EC204" s="142">
        <f t="shared" si="124"/>
        <v>182363919274</v>
      </c>
      <c r="ED204" s="130">
        <f t="shared" si="125"/>
        <v>182363919274</v>
      </c>
      <c r="EE204" s="143">
        <f t="shared" si="126"/>
        <v>4923825820411</v>
      </c>
      <c r="EF204" s="143">
        <f t="shared" si="127"/>
        <v>0</v>
      </c>
      <c r="EG204" s="143">
        <f t="shared" si="128"/>
        <v>0</v>
      </c>
      <c r="EH204" s="124">
        <f t="shared" si="129"/>
        <v>4923825820411</v>
      </c>
      <c r="EI204" s="144">
        <f t="shared" ref="EI204:EJ204" si="3436">CK204+CU204+DG204+DU204+EE204</f>
        <v>-498751423906</v>
      </c>
      <c r="EJ204" s="144">
        <f t="shared" si="3436"/>
        <v>0.0005114569971</v>
      </c>
      <c r="EK204" s="144">
        <f t="shared" si="131"/>
        <v>3.141592654</v>
      </c>
      <c r="EL204" s="145">
        <f t="shared" si="132"/>
        <v>498751423906</v>
      </c>
      <c r="EM204" s="140">
        <f t="shared" si="133"/>
        <v>1.570796327</v>
      </c>
      <c r="EN204" s="141">
        <f t="shared" si="134"/>
        <v>1.570796327</v>
      </c>
      <c r="EO204" s="141">
        <f t="shared" si="135"/>
        <v>1.570796327</v>
      </c>
      <c r="EP204" s="122">
        <f t="shared" si="136"/>
        <v>1.570796327</v>
      </c>
      <c r="EQ204" s="142">
        <f t="shared" si="137"/>
        <v>706223.3527</v>
      </c>
      <c r="ER204" s="130">
        <f t="shared" si="138"/>
        <v>706223.3527</v>
      </c>
      <c r="ES204" s="143">
        <f t="shared" si="139"/>
        <v>0.000000001854350287</v>
      </c>
      <c r="ET204" s="143">
        <f t="shared" si="140"/>
        <v>3669644.185</v>
      </c>
      <c r="EU204" s="143">
        <f t="shared" si="141"/>
        <v>1.570796327</v>
      </c>
      <c r="EV204" s="124">
        <f t="shared" si="142"/>
        <v>3669644.185</v>
      </c>
      <c r="EW204" s="144">
        <f t="shared" ref="EW204:EX204" si="3437">BY204+ES204</f>
        <v>-10092829.35</v>
      </c>
      <c r="EX204" s="144">
        <f t="shared" si="3437"/>
        <v>3669644.185</v>
      </c>
      <c r="EY204" s="144">
        <f t="shared" si="144"/>
        <v>2.792863268</v>
      </c>
      <c r="EZ204" s="145">
        <f t="shared" si="145"/>
        <v>10739250.11</v>
      </c>
      <c r="FA204" s="140">
        <f t="shared" si="146"/>
        <v>0.9309544227</v>
      </c>
      <c r="FB204" s="141">
        <f t="shared" si="147"/>
        <v>0.9309544227</v>
      </c>
      <c r="FC204" s="141">
        <f t="shared" si="148"/>
        <v>0.9309544227</v>
      </c>
      <c r="FD204" s="122">
        <f t="shared" si="149"/>
        <v>0.9309544227</v>
      </c>
      <c r="FE204" s="142">
        <f t="shared" si="150"/>
        <v>220.6266576</v>
      </c>
      <c r="FF204" s="130">
        <f t="shared" si="151"/>
        <v>220.6266576</v>
      </c>
      <c r="FG204" s="143">
        <f t="shared" si="152"/>
        <v>34.85119306</v>
      </c>
      <c r="FH204" s="143">
        <f t="shared" si="153"/>
        <v>46.82423929</v>
      </c>
      <c r="FI204" s="143">
        <f t="shared" si="154"/>
        <v>0.9309544227</v>
      </c>
      <c r="FJ204" s="124">
        <f t="shared" si="155"/>
        <v>58.37049805</v>
      </c>
      <c r="FK204" s="140">
        <f t="shared" si="156"/>
        <v>-6.283185307</v>
      </c>
      <c r="FL204" s="141">
        <f t="shared" si="157"/>
        <v>-6.283185307</v>
      </c>
      <c r="FM204" s="141">
        <f t="shared" si="158"/>
        <v>0</v>
      </c>
      <c r="FN204" s="122">
        <f t="shared" si="159"/>
        <v>0</v>
      </c>
      <c r="FO204" s="142">
        <f t="shared" si="160"/>
        <v>245.4136226</v>
      </c>
      <c r="FP204" s="130">
        <f t="shared" si="161"/>
        <v>245.4136226</v>
      </c>
      <c r="FQ204" s="143">
        <f t="shared" si="162"/>
        <v>-245.4136226</v>
      </c>
      <c r="FR204" s="143">
        <f t="shared" si="163"/>
        <v>0</v>
      </c>
      <c r="FS204" s="143">
        <f t="shared" si="164"/>
        <v>3.141592654</v>
      </c>
      <c r="FT204" s="124">
        <f t="shared" si="165"/>
        <v>245.4136226</v>
      </c>
      <c r="FU204" s="144">
        <f t="shared" si="166"/>
        <v>-30664.03538</v>
      </c>
      <c r="FV204" s="144">
        <f t="shared" si="167"/>
        <v>0</v>
      </c>
      <c r="FW204" s="144">
        <f t="shared" si="168"/>
        <v>-3.141592654</v>
      </c>
      <c r="FX204" s="145">
        <f t="shared" si="169"/>
        <v>30664.03538</v>
      </c>
      <c r="FY204" s="140">
        <f t="shared" si="170"/>
        <v>-3.141592654</v>
      </c>
      <c r="FZ204" s="140">
        <f t="shared" si="171"/>
        <v>-0.9309544227</v>
      </c>
      <c r="GA204" s="141">
        <f t="shared" si="172"/>
        <v>-4.072547076</v>
      </c>
      <c r="GB204" s="141">
        <f t="shared" si="173"/>
        <v>-4.072547076</v>
      </c>
      <c r="GC204" s="122">
        <f t="shared" si="174"/>
        <v>2.210638231</v>
      </c>
      <c r="GD204" s="142">
        <f t="shared" si="175"/>
        <v>30664.03538</v>
      </c>
      <c r="GE204" s="142">
        <f t="shared" si="176"/>
        <v>0.01713194222</v>
      </c>
      <c r="GF204" s="130">
        <f t="shared" si="177"/>
        <v>525.3344825</v>
      </c>
      <c r="GG204" s="143">
        <f t="shared" si="178"/>
        <v>-34.85119306</v>
      </c>
      <c r="GH204" s="143">
        <f t="shared" si="179"/>
        <v>46.82423929</v>
      </c>
      <c r="GI204" s="143">
        <f t="shared" si="180"/>
        <v>2.210638231</v>
      </c>
      <c r="GJ204" s="124">
        <f t="shared" si="181"/>
        <v>58.37049805</v>
      </c>
      <c r="GK204" s="146">
        <f t="shared" si="182"/>
        <v>-0.5</v>
      </c>
      <c r="GL204" s="127">
        <f t="shared" si="183"/>
        <v>-0.8660254038</v>
      </c>
      <c r="GM204" s="146">
        <f t="shared" si="184"/>
        <v>-2.094395102</v>
      </c>
      <c r="GN204" s="127">
        <f t="shared" si="185"/>
        <v>1</v>
      </c>
      <c r="GO204" s="147">
        <f t="shared" si="186"/>
        <v>-0.5</v>
      </c>
      <c r="GP204" s="128">
        <f t="shared" si="187"/>
        <v>0.8660254038</v>
      </c>
      <c r="GQ204" s="147">
        <f t="shared" si="188"/>
        <v>2.094395102</v>
      </c>
      <c r="GR204" s="128">
        <f t="shared" si="189"/>
        <v>1</v>
      </c>
      <c r="GS204" s="140">
        <f t="shared" si="190"/>
        <v>-2.094395102</v>
      </c>
      <c r="GT204" s="140">
        <f t="shared" si="191"/>
        <v>0.9309544227</v>
      </c>
      <c r="GU204" s="141">
        <f t="shared" si="192"/>
        <v>-1.16344068</v>
      </c>
      <c r="GV204" s="141">
        <f t="shared" si="193"/>
        <v>-1.16344068</v>
      </c>
      <c r="GW204" s="122">
        <f t="shared" si="194"/>
        <v>-1.16344068</v>
      </c>
      <c r="GX204" s="142">
        <f t="shared" si="195"/>
        <v>1</v>
      </c>
      <c r="GY204" s="142">
        <f t="shared" si="196"/>
        <v>58.37049805</v>
      </c>
      <c r="GZ204" s="130">
        <f t="shared" si="197"/>
        <v>58.37049805</v>
      </c>
      <c r="HA204" s="143">
        <f t="shared" si="198"/>
        <v>23.12538421</v>
      </c>
      <c r="HB204" s="143">
        <f t="shared" si="199"/>
        <v>-53.59413819</v>
      </c>
      <c r="HC204" s="143">
        <f t="shared" si="200"/>
        <v>-1.16344068</v>
      </c>
      <c r="HD204" s="124">
        <f t="shared" si="201"/>
        <v>58.37049805</v>
      </c>
      <c r="HE204" s="140">
        <f t="shared" si="202"/>
        <v>2.094395102</v>
      </c>
      <c r="HF204" s="140">
        <f t="shared" si="203"/>
        <v>2.210638231</v>
      </c>
      <c r="HG204" s="141">
        <f t="shared" si="204"/>
        <v>4.305033333</v>
      </c>
      <c r="HH204" s="141">
        <f t="shared" si="205"/>
        <v>4.305033333</v>
      </c>
      <c r="HI204" s="122">
        <f t="shared" si="206"/>
        <v>-1.978151974</v>
      </c>
      <c r="HJ204" s="142">
        <f t="shared" si="207"/>
        <v>1</v>
      </c>
      <c r="HK204" s="142">
        <f t="shared" si="208"/>
        <v>58.37049805</v>
      </c>
      <c r="HL204" s="130">
        <f t="shared" si="209"/>
        <v>58.37049805</v>
      </c>
      <c r="HM204" s="143">
        <f t="shared" si="210"/>
        <v>-23.12538421</v>
      </c>
      <c r="HN204" s="143">
        <f t="shared" si="211"/>
        <v>-53.59413819</v>
      </c>
      <c r="HO204" s="143">
        <f t="shared" si="212"/>
        <v>-1.978151974</v>
      </c>
      <c r="HP204" s="124">
        <f t="shared" si="213"/>
        <v>58.37049805</v>
      </c>
      <c r="HQ204" s="140">
        <f t="shared" si="214"/>
        <v>2.094395102</v>
      </c>
      <c r="HR204" s="140">
        <f t="shared" si="215"/>
        <v>0.9309544227</v>
      </c>
      <c r="HS204" s="141">
        <f t="shared" si="216"/>
        <v>3.025349525</v>
      </c>
      <c r="HT204" s="141">
        <f t="shared" si="217"/>
        <v>3.025349525</v>
      </c>
      <c r="HU204" s="122">
        <f t="shared" si="218"/>
        <v>3.025349525</v>
      </c>
      <c r="HV204" s="142">
        <f t="shared" si="219"/>
        <v>1</v>
      </c>
      <c r="HW204" s="142">
        <f t="shared" si="220"/>
        <v>58.37049805</v>
      </c>
      <c r="HX204" s="130">
        <f t="shared" si="221"/>
        <v>58.37049805</v>
      </c>
      <c r="HY204" s="143">
        <f t="shared" si="222"/>
        <v>-57.97657727</v>
      </c>
      <c r="HZ204" s="143">
        <f t="shared" si="223"/>
        <v>6.769898899</v>
      </c>
      <c r="IA204" s="143">
        <f t="shared" si="224"/>
        <v>3.025349525</v>
      </c>
      <c r="IB204" s="124">
        <f t="shared" si="225"/>
        <v>58.37049805</v>
      </c>
      <c r="IC204" s="140">
        <f t="shared" si="226"/>
        <v>-2.094395102</v>
      </c>
      <c r="ID204" s="140">
        <f t="shared" si="227"/>
        <v>2.210638231</v>
      </c>
      <c r="IE204" s="141">
        <f t="shared" si="228"/>
        <v>0.1162431285</v>
      </c>
      <c r="IF204" s="141">
        <f t="shared" si="229"/>
        <v>0.1162431285</v>
      </c>
      <c r="IG204" s="122">
        <f t="shared" si="230"/>
        <v>0.1162431285</v>
      </c>
      <c r="IH204" s="142">
        <f t="shared" si="231"/>
        <v>1</v>
      </c>
      <c r="II204" s="142">
        <f t="shared" si="232"/>
        <v>58.37049805</v>
      </c>
      <c r="IJ204" s="130">
        <f t="shared" si="233"/>
        <v>58.37049805</v>
      </c>
      <c r="IK204" s="143">
        <f t="shared" si="234"/>
        <v>57.97657727</v>
      </c>
      <c r="IL204" s="143">
        <f t="shared" si="235"/>
        <v>6.769898899</v>
      </c>
      <c r="IM204" s="143">
        <f t="shared" si="236"/>
        <v>0.1162431285</v>
      </c>
      <c r="IN204" s="124">
        <f t="shared" si="237"/>
        <v>58.37049805</v>
      </c>
    </row>
    <row r="205" ht="12.75" customHeight="1">
      <c r="A205" s="129">
        <f>'Cortez Cubic'!AP205</f>
        <v>-0.2187762226</v>
      </c>
      <c r="B205" s="129">
        <f>'Cortez Cubic'!AQ205</f>
        <v>-3.905758986</v>
      </c>
      <c r="C205" s="129">
        <f>'Cortez Cubic'!AR205</f>
        <v>14648.86093</v>
      </c>
      <c r="D205" s="129">
        <f>'Cortez Cubic'!AS205</f>
        <v>-1470776.028</v>
      </c>
      <c r="E205" s="129">
        <f t="shared" ref="E205:H205" si="3438">0</f>
        <v>0</v>
      </c>
      <c r="F205" s="129">
        <f t="shared" si="3438"/>
        <v>0</v>
      </c>
      <c r="G205" s="129">
        <f t="shared" si="3438"/>
        <v>0</v>
      </c>
      <c r="H205" s="129">
        <f t="shared" si="3438"/>
        <v>0</v>
      </c>
      <c r="I205" s="110">
        <f>'Cortez Cubic'!I205</f>
        <v>134</v>
      </c>
      <c r="J205" s="130">
        <f t="shared" si="28"/>
        <v>144.6396603</v>
      </c>
      <c r="K205" s="131">
        <f t="shared" si="29"/>
        <v>1</v>
      </c>
      <c r="L205" s="131">
        <f t="shared" si="30"/>
        <v>0</v>
      </c>
      <c r="M205" s="132">
        <f t="shared" si="31"/>
        <v>-10.63966029</v>
      </c>
      <c r="N205" s="133">
        <f t="shared" si="32"/>
        <v>0</v>
      </c>
      <c r="O205" s="134">
        <f t="shared" si="33"/>
        <v>144.6396603</v>
      </c>
      <c r="P205" s="134">
        <f t="shared" si="34"/>
        <v>-31.11483467</v>
      </c>
      <c r="Q205" s="135">
        <f t="shared" si="35"/>
        <v>144.6396603</v>
      </c>
      <c r="R205" s="135">
        <f t="shared" si="36"/>
        <v>31.11483467</v>
      </c>
      <c r="S205" s="136">
        <f t="shared" si="37"/>
        <v>-307.1320787</v>
      </c>
      <c r="T205" s="136">
        <f t="shared" si="38"/>
        <v>0</v>
      </c>
      <c r="U205" s="137">
        <f t="shared" ref="U205:X205" si="3439">ATAN2(A205,E205)</f>
        <v>3.141592654</v>
      </c>
      <c r="V205" s="137">
        <f t="shared" si="3439"/>
        <v>3.141592654</v>
      </c>
      <c r="W205" s="137">
        <f t="shared" si="3439"/>
        <v>0</v>
      </c>
      <c r="X205" s="137">
        <f t="shared" si="3439"/>
        <v>3.141592654</v>
      </c>
      <c r="Y205" s="137">
        <f t="shared" ref="Y205:AB205" si="3440">SQRT(POWER(A205,2)+POWER(E205,2))</f>
        <v>0.2187762226</v>
      </c>
      <c r="Z205" s="137">
        <f t="shared" si="3440"/>
        <v>3.905758986</v>
      </c>
      <c r="AA205" s="137">
        <f t="shared" si="3440"/>
        <v>14648.86093</v>
      </c>
      <c r="AB205" s="137">
        <f t="shared" si="3440"/>
        <v>1470776.028</v>
      </c>
      <c r="AC205" s="138">
        <f t="shared" ref="AC205:AF205" si="3441">U205-$U205</f>
        <v>0</v>
      </c>
      <c r="AD205" s="138">
        <f t="shared" si="3441"/>
        <v>0</v>
      </c>
      <c r="AE205" s="138">
        <f t="shared" si="3441"/>
        <v>-3.141592654</v>
      </c>
      <c r="AF205" s="138">
        <f t="shared" si="3441"/>
        <v>0</v>
      </c>
      <c r="AG205" s="138">
        <f t="shared" ref="AG205:AJ205" si="3442">Y205/$Y205</f>
        <v>1</v>
      </c>
      <c r="AH205" s="138">
        <f t="shared" si="3442"/>
        <v>17.85275813</v>
      </c>
      <c r="AI205" s="138">
        <f t="shared" si="3442"/>
        <v>66958.19479</v>
      </c>
      <c r="AJ205" s="138">
        <f t="shared" si="3442"/>
        <v>6722741.669</v>
      </c>
      <c r="AK205" s="139">
        <f t="shared" ref="AK205:AN205" si="3443">AG205*COS(AC205)</f>
        <v>1</v>
      </c>
      <c r="AL205" s="139">
        <f t="shared" si="3443"/>
        <v>17.85275813</v>
      </c>
      <c r="AM205" s="139">
        <f t="shared" si="3443"/>
        <v>-66958.19479</v>
      </c>
      <c r="AN205" s="139">
        <f t="shared" si="3443"/>
        <v>6722741.669</v>
      </c>
      <c r="AO205" s="129">
        <f t="shared" ref="AO205:AR205" si="3444">AG205*SIN(AC205)</f>
        <v>0</v>
      </c>
      <c r="AP205" s="129">
        <f t="shared" si="3444"/>
        <v>0</v>
      </c>
      <c r="AQ205" s="129">
        <f t="shared" si="3444"/>
        <v>0</v>
      </c>
      <c r="AR205" s="129">
        <f t="shared" si="3444"/>
        <v>0</v>
      </c>
      <c r="AS205" s="140">
        <f t="shared" si="45"/>
        <v>0</v>
      </c>
      <c r="AT205" s="141">
        <f t="shared" si="46"/>
        <v>0</v>
      </c>
      <c r="AU205" s="141">
        <f t="shared" si="47"/>
        <v>0</v>
      </c>
      <c r="AV205" s="122">
        <f t="shared" si="48"/>
        <v>0</v>
      </c>
      <c r="AW205" s="142">
        <f t="shared" si="49"/>
        <v>5690.048436</v>
      </c>
      <c r="AX205" s="130">
        <f t="shared" si="50"/>
        <v>5690.048436</v>
      </c>
      <c r="AY205" s="143">
        <f t="shared" si="51"/>
        <v>-11380.09687</v>
      </c>
      <c r="AZ205" s="143">
        <f t="shared" si="52"/>
        <v>0</v>
      </c>
      <c r="BA205" s="143">
        <f t="shared" si="53"/>
        <v>3.141592654</v>
      </c>
      <c r="BB205" s="124">
        <f t="shared" si="54"/>
        <v>11380.09687</v>
      </c>
      <c r="BC205" s="140">
        <f t="shared" ref="BC205:BD205" si="3445">BC$2*AD205</f>
        <v>0</v>
      </c>
      <c r="BD205" s="140">
        <f t="shared" si="3445"/>
        <v>-3.141592654</v>
      </c>
      <c r="BE205" s="141">
        <f t="shared" si="56"/>
        <v>-3.141592654</v>
      </c>
      <c r="BF205" s="141">
        <f t="shared" si="57"/>
        <v>-3.141592654</v>
      </c>
      <c r="BG205" s="122">
        <f t="shared" si="58"/>
        <v>3.141592654</v>
      </c>
      <c r="BH205" s="142">
        <f t="shared" ref="BH205:BI205" si="3446">POWER(AH205,BH$2)</f>
        <v>17.85275813</v>
      </c>
      <c r="BI205" s="142">
        <f t="shared" si="3446"/>
        <v>66958.19479</v>
      </c>
      <c r="BJ205" s="130">
        <f t="shared" si="60"/>
        <v>1195388.456</v>
      </c>
      <c r="BK205" s="143">
        <f t="shared" si="61"/>
        <v>-10758496.11</v>
      </c>
      <c r="BL205" s="143">
        <f t="shared" si="62"/>
        <v>0.000000001317535782</v>
      </c>
      <c r="BM205" s="143">
        <f t="shared" si="63"/>
        <v>3.141592654</v>
      </c>
      <c r="BN205" s="124">
        <f t="shared" si="64"/>
        <v>10758496.11</v>
      </c>
      <c r="BO205" s="140">
        <f t="shared" si="65"/>
        <v>0</v>
      </c>
      <c r="BP205" s="141">
        <f t="shared" si="66"/>
        <v>0</v>
      </c>
      <c r="BQ205" s="141">
        <f t="shared" si="67"/>
        <v>0</v>
      </c>
      <c r="BR205" s="122">
        <f t="shared" si="68"/>
        <v>0</v>
      </c>
      <c r="BS205" s="142">
        <f t="shared" si="69"/>
        <v>6722741.669</v>
      </c>
      <c r="BT205" s="130">
        <f t="shared" si="70"/>
        <v>6722741.669</v>
      </c>
      <c r="BU205" s="143">
        <f t="shared" si="71"/>
        <v>-181514025.1</v>
      </c>
      <c r="BV205" s="143">
        <f t="shared" si="72"/>
        <v>0</v>
      </c>
      <c r="BW205" s="143">
        <f t="shared" si="73"/>
        <v>3.141592654</v>
      </c>
      <c r="BX205" s="124">
        <f t="shared" si="74"/>
        <v>181514025.1</v>
      </c>
      <c r="BY205" s="144">
        <f t="shared" ref="BY205:BZ205" si="3447">AY205+BK205+BU205</f>
        <v>-192283901.3</v>
      </c>
      <c r="BZ205" s="144">
        <f t="shared" si="3447"/>
        <v>0.000000001317535782</v>
      </c>
      <c r="CA205" s="144">
        <f t="shared" si="76"/>
        <v>3.141592654</v>
      </c>
      <c r="CB205" s="145">
        <f t="shared" si="77"/>
        <v>192283901.3</v>
      </c>
      <c r="CC205" s="140">
        <f t="shared" ref="CC205:CD205" si="3448">CC$2*AD205</f>
        <v>0</v>
      </c>
      <c r="CD205" s="140">
        <f t="shared" si="3448"/>
        <v>-6.283185307</v>
      </c>
      <c r="CE205" s="141">
        <f t="shared" si="79"/>
        <v>-6.283185307</v>
      </c>
      <c r="CF205" s="141">
        <f t="shared" si="80"/>
        <v>0</v>
      </c>
      <c r="CG205" s="122">
        <f t="shared" si="81"/>
        <v>0</v>
      </c>
      <c r="CH205" s="142">
        <f t="shared" ref="CH205:CI205" si="3449">POWER(AH205,CH$2)</f>
        <v>318.7209727</v>
      </c>
      <c r="CI205" s="142">
        <f t="shared" si="3449"/>
        <v>4483399850</v>
      </c>
      <c r="CJ205" s="130">
        <f t="shared" si="83"/>
        <v>1428953561235</v>
      </c>
      <c r="CK205" s="143">
        <f t="shared" si="84"/>
        <v>-1428953561235</v>
      </c>
      <c r="CL205" s="143">
        <f t="shared" si="85"/>
        <v>0</v>
      </c>
      <c r="CM205" s="143">
        <f t="shared" si="86"/>
        <v>3.141592654</v>
      </c>
      <c r="CN205" s="124">
        <f t="shared" si="87"/>
        <v>1428953561235</v>
      </c>
      <c r="CO205" s="140">
        <f t="shared" si="88"/>
        <v>-9.424777961</v>
      </c>
      <c r="CP205" s="141">
        <f t="shared" si="89"/>
        <v>-9.424777961</v>
      </c>
      <c r="CQ205" s="141">
        <f t="shared" si="90"/>
        <v>-3.141592654</v>
      </c>
      <c r="CR205" s="122">
        <f t="shared" si="91"/>
        <v>3.141592654</v>
      </c>
      <c r="CS205" s="142">
        <f t="shared" si="92"/>
        <v>300200360451516</v>
      </c>
      <c r="CT205" s="130">
        <f t="shared" si="93"/>
        <v>300200360451516</v>
      </c>
      <c r="CU205" s="143">
        <f t="shared" si="94"/>
        <v>-1.2008E+15</v>
      </c>
      <c r="CV205" s="143">
        <f t="shared" si="95"/>
        <v>0.1470557642</v>
      </c>
      <c r="CW205" s="143">
        <f t="shared" si="96"/>
        <v>3.141592654</v>
      </c>
      <c r="CX205" s="124">
        <f t="shared" si="97"/>
        <v>1.2008E+15</v>
      </c>
      <c r="CY205" s="140">
        <f t="shared" si="98"/>
        <v>0</v>
      </c>
      <c r="CZ205" s="140">
        <f t="shared" si="99"/>
        <v>0</v>
      </c>
      <c r="DA205" s="141">
        <f t="shared" si="100"/>
        <v>0</v>
      </c>
      <c r="DB205" s="141">
        <f t="shared" si="101"/>
        <v>0</v>
      </c>
      <c r="DC205" s="122">
        <f t="shared" si="102"/>
        <v>0</v>
      </c>
      <c r="DD205" s="142">
        <f t="shared" si="103"/>
        <v>5690.048436</v>
      </c>
      <c r="DE205" s="142">
        <f t="shared" si="104"/>
        <v>6722741.669</v>
      </c>
      <c r="DF205" s="130">
        <f t="shared" si="105"/>
        <v>38252725722</v>
      </c>
      <c r="DG205" s="143">
        <f t="shared" si="106"/>
        <v>153010902887</v>
      </c>
      <c r="DH205" s="143">
        <f t="shared" si="107"/>
        <v>0</v>
      </c>
      <c r="DI205" s="143">
        <f t="shared" si="108"/>
        <v>0</v>
      </c>
      <c r="DJ205" s="124">
        <f t="shared" si="109"/>
        <v>153010902887</v>
      </c>
      <c r="DK205" s="140">
        <f t="shared" ref="DK205:DM205" si="3450">DK$2*AD205</f>
        <v>0</v>
      </c>
      <c r="DL205" s="140">
        <f t="shared" si="3450"/>
        <v>-3.141592654</v>
      </c>
      <c r="DM205" s="140">
        <f t="shared" si="3450"/>
        <v>0</v>
      </c>
      <c r="DN205" s="141">
        <f t="shared" si="111"/>
        <v>-3.141592654</v>
      </c>
      <c r="DO205" s="141">
        <f t="shared" si="112"/>
        <v>-3.141592654</v>
      </c>
      <c r="DP205" s="122">
        <f t="shared" si="113"/>
        <v>3.141592654</v>
      </c>
      <c r="DQ205" s="142">
        <f t="shared" ref="DQ205:DS205" si="3451">POWER(AH205,DQ$2)</f>
        <v>17.85275813</v>
      </c>
      <c r="DR205" s="142">
        <f t="shared" si="3451"/>
        <v>66958.19479</v>
      </c>
      <c r="DS205" s="142">
        <f t="shared" si="3451"/>
        <v>6722741.669</v>
      </c>
      <c r="DT205" s="130">
        <f t="shared" si="115"/>
        <v>8036287785281</v>
      </c>
      <c r="DU205" s="143">
        <f t="shared" si="116"/>
        <v>144653180135063</v>
      </c>
      <c r="DV205" s="143">
        <f t="shared" si="117"/>
        <v>-0.0177149054</v>
      </c>
      <c r="DW205" s="143">
        <f t="shared" si="118"/>
        <v>0</v>
      </c>
      <c r="DX205" s="124">
        <f t="shared" si="119"/>
        <v>144653180135063</v>
      </c>
      <c r="DY205" s="140">
        <f t="shared" si="120"/>
        <v>0</v>
      </c>
      <c r="DZ205" s="141">
        <f t="shared" si="121"/>
        <v>0</v>
      </c>
      <c r="EA205" s="141">
        <f t="shared" si="122"/>
        <v>0</v>
      </c>
      <c r="EB205" s="122">
        <f t="shared" si="123"/>
        <v>0</v>
      </c>
      <c r="EC205" s="142">
        <f t="shared" si="124"/>
        <v>45195255549137</v>
      </c>
      <c r="ED205" s="130">
        <f t="shared" si="125"/>
        <v>45195255549137</v>
      </c>
      <c r="EE205" s="143">
        <f t="shared" si="126"/>
        <v>1.22027E+15</v>
      </c>
      <c r="EF205" s="143">
        <f t="shared" si="127"/>
        <v>0</v>
      </c>
      <c r="EG205" s="143">
        <f t="shared" si="128"/>
        <v>0</v>
      </c>
      <c r="EH205" s="124">
        <f t="shared" si="129"/>
        <v>1.22027E+15</v>
      </c>
      <c r="EI205" s="144">
        <f t="shared" ref="EI205:EJ205" si="3452">CK205+CU205+DG205+DU205+EE205</f>
        <v>162847695497343</v>
      </c>
      <c r="EJ205" s="144">
        <f t="shared" si="3452"/>
        <v>0.1293408588</v>
      </c>
      <c r="EK205" s="144">
        <f t="shared" si="131"/>
        <v>0</v>
      </c>
      <c r="EL205" s="145">
        <f t="shared" si="132"/>
        <v>162847695497343</v>
      </c>
      <c r="EM205" s="140">
        <f t="shared" si="133"/>
        <v>0</v>
      </c>
      <c r="EN205" s="141">
        <f t="shared" si="134"/>
        <v>0</v>
      </c>
      <c r="EO205" s="141">
        <f t="shared" si="135"/>
        <v>0</v>
      </c>
      <c r="EP205" s="122">
        <f t="shared" si="136"/>
        <v>0</v>
      </c>
      <c r="EQ205" s="142">
        <f t="shared" si="137"/>
        <v>12761179.24</v>
      </c>
      <c r="ER205" s="130">
        <f t="shared" si="138"/>
        <v>12761179.24</v>
      </c>
      <c r="ES205" s="143">
        <f t="shared" si="139"/>
        <v>66309032.4</v>
      </c>
      <c r="ET205" s="143">
        <f t="shared" si="140"/>
        <v>0.00000002633278651</v>
      </c>
      <c r="EU205" s="143">
        <f t="shared" si="141"/>
        <v>0</v>
      </c>
      <c r="EV205" s="124">
        <f t="shared" si="142"/>
        <v>66309032.4</v>
      </c>
      <c r="EW205" s="144">
        <f t="shared" ref="EW205:EX205" si="3453">BY205+ES205</f>
        <v>-125974868.9</v>
      </c>
      <c r="EX205" s="144">
        <f t="shared" si="3453"/>
        <v>0.00000002765032229</v>
      </c>
      <c r="EY205" s="144">
        <f t="shared" si="144"/>
        <v>3.141592654</v>
      </c>
      <c r="EZ205" s="145">
        <f t="shared" si="145"/>
        <v>125974868.9</v>
      </c>
      <c r="FA205" s="140">
        <f t="shared" si="146"/>
        <v>1.047197551</v>
      </c>
      <c r="FB205" s="141">
        <f t="shared" si="147"/>
        <v>1.047197551</v>
      </c>
      <c r="FC205" s="141">
        <f t="shared" si="148"/>
        <v>1.047197551</v>
      </c>
      <c r="FD205" s="122">
        <f t="shared" si="149"/>
        <v>1.047197551</v>
      </c>
      <c r="FE205" s="142">
        <f t="shared" si="150"/>
        <v>501.2964606</v>
      </c>
      <c r="FF205" s="130">
        <f t="shared" si="151"/>
        <v>501.2964606</v>
      </c>
      <c r="FG205" s="143">
        <f t="shared" si="152"/>
        <v>66.31321075</v>
      </c>
      <c r="FH205" s="143">
        <f t="shared" si="153"/>
        <v>114.8578502</v>
      </c>
      <c r="FI205" s="143">
        <f t="shared" si="154"/>
        <v>1.047197551</v>
      </c>
      <c r="FJ205" s="124">
        <f t="shared" si="155"/>
        <v>132.6264215</v>
      </c>
      <c r="FK205" s="140">
        <f t="shared" si="156"/>
        <v>0</v>
      </c>
      <c r="FL205" s="141">
        <f t="shared" si="157"/>
        <v>0</v>
      </c>
      <c r="FM205" s="141">
        <f t="shared" si="158"/>
        <v>0</v>
      </c>
      <c r="FN205" s="122">
        <f t="shared" si="159"/>
        <v>0</v>
      </c>
      <c r="FO205" s="142">
        <f t="shared" si="160"/>
        <v>318.7209727</v>
      </c>
      <c r="FP205" s="130">
        <f t="shared" si="161"/>
        <v>318.7209727</v>
      </c>
      <c r="FQ205" s="143">
        <f t="shared" si="162"/>
        <v>-318.7209727</v>
      </c>
      <c r="FR205" s="143">
        <f t="shared" si="163"/>
        <v>0</v>
      </c>
      <c r="FS205" s="143">
        <f t="shared" si="164"/>
        <v>3.141592654</v>
      </c>
      <c r="FT205" s="124">
        <f t="shared" si="165"/>
        <v>318.7209727</v>
      </c>
      <c r="FU205" s="144">
        <f t="shared" si="166"/>
        <v>-201193.3053</v>
      </c>
      <c r="FV205" s="144">
        <f t="shared" si="167"/>
        <v>0</v>
      </c>
      <c r="FW205" s="144">
        <f t="shared" si="168"/>
        <v>-3.141592654</v>
      </c>
      <c r="FX205" s="145">
        <f t="shared" si="169"/>
        <v>201193.3053</v>
      </c>
      <c r="FY205" s="140">
        <f t="shared" si="170"/>
        <v>-3.141592654</v>
      </c>
      <c r="FZ205" s="140">
        <f t="shared" si="171"/>
        <v>-1.047197551</v>
      </c>
      <c r="GA205" s="141">
        <f t="shared" si="172"/>
        <v>-4.188790205</v>
      </c>
      <c r="GB205" s="141">
        <f t="shared" si="173"/>
        <v>-4.188790205</v>
      </c>
      <c r="GC205" s="122">
        <f t="shared" si="174"/>
        <v>2.094395102</v>
      </c>
      <c r="GD205" s="142">
        <f t="shared" si="175"/>
        <v>201193.3053</v>
      </c>
      <c r="GE205" s="142">
        <f t="shared" si="176"/>
        <v>0.007539975736</v>
      </c>
      <c r="GF205" s="130">
        <f t="shared" si="177"/>
        <v>1516.992641</v>
      </c>
      <c r="GG205" s="143">
        <f t="shared" si="178"/>
        <v>-84.27736892</v>
      </c>
      <c r="GH205" s="143">
        <f t="shared" si="179"/>
        <v>145.9726849</v>
      </c>
      <c r="GI205" s="143">
        <f t="shared" si="180"/>
        <v>2.094395102</v>
      </c>
      <c r="GJ205" s="124">
        <f t="shared" si="181"/>
        <v>168.5547378</v>
      </c>
      <c r="GK205" s="146">
        <f t="shared" si="182"/>
        <v>-0.5</v>
      </c>
      <c r="GL205" s="127">
        <f t="shared" si="183"/>
        <v>-0.8660254038</v>
      </c>
      <c r="GM205" s="146">
        <f t="shared" si="184"/>
        <v>-2.094395102</v>
      </c>
      <c r="GN205" s="127">
        <f t="shared" si="185"/>
        <v>1</v>
      </c>
      <c r="GO205" s="147">
        <f t="shared" si="186"/>
        <v>-0.5</v>
      </c>
      <c r="GP205" s="128">
        <f t="shared" si="187"/>
        <v>0.8660254038</v>
      </c>
      <c r="GQ205" s="147">
        <f t="shared" si="188"/>
        <v>2.094395102</v>
      </c>
      <c r="GR205" s="128">
        <f t="shared" si="189"/>
        <v>1</v>
      </c>
      <c r="GS205" s="140">
        <f t="shared" si="190"/>
        <v>-2.094395102</v>
      </c>
      <c r="GT205" s="140">
        <f t="shared" si="191"/>
        <v>1.047197551</v>
      </c>
      <c r="GU205" s="141">
        <f t="shared" si="192"/>
        <v>-1.047197551</v>
      </c>
      <c r="GV205" s="141">
        <f t="shared" si="193"/>
        <v>-1.047197551</v>
      </c>
      <c r="GW205" s="122">
        <f t="shared" si="194"/>
        <v>-1.047197551</v>
      </c>
      <c r="GX205" s="142">
        <f t="shared" si="195"/>
        <v>1</v>
      </c>
      <c r="GY205" s="142">
        <f t="shared" si="196"/>
        <v>132.6264215</v>
      </c>
      <c r="GZ205" s="130">
        <f t="shared" si="197"/>
        <v>132.6264215</v>
      </c>
      <c r="HA205" s="143">
        <f t="shared" si="198"/>
        <v>66.31321075</v>
      </c>
      <c r="HB205" s="143">
        <f t="shared" si="199"/>
        <v>-114.8578502</v>
      </c>
      <c r="HC205" s="143">
        <f t="shared" si="200"/>
        <v>-1.047197551</v>
      </c>
      <c r="HD205" s="124">
        <f t="shared" si="201"/>
        <v>132.6264215</v>
      </c>
      <c r="HE205" s="140">
        <f t="shared" si="202"/>
        <v>2.094395102</v>
      </c>
      <c r="HF205" s="140">
        <f t="shared" si="203"/>
        <v>2.094395102</v>
      </c>
      <c r="HG205" s="141">
        <f t="shared" si="204"/>
        <v>4.188790205</v>
      </c>
      <c r="HH205" s="141">
        <f t="shared" si="205"/>
        <v>4.188790205</v>
      </c>
      <c r="HI205" s="122">
        <f t="shared" si="206"/>
        <v>-2.094395102</v>
      </c>
      <c r="HJ205" s="142">
        <f t="shared" si="207"/>
        <v>1</v>
      </c>
      <c r="HK205" s="142">
        <f t="shared" si="208"/>
        <v>168.5547378</v>
      </c>
      <c r="HL205" s="130">
        <f t="shared" si="209"/>
        <v>168.5547378</v>
      </c>
      <c r="HM205" s="143">
        <f t="shared" si="210"/>
        <v>-84.27736892</v>
      </c>
      <c r="HN205" s="143">
        <f t="shared" si="211"/>
        <v>-145.9726849</v>
      </c>
      <c r="HO205" s="143">
        <f t="shared" si="212"/>
        <v>-2.094395102</v>
      </c>
      <c r="HP205" s="124">
        <f t="shared" si="213"/>
        <v>168.5547378</v>
      </c>
      <c r="HQ205" s="140">
        <f t="shared" si="214"/>
        <v>2.094395102</v>
      </c>
      <c r="HR205" s="140">
        <f t="shared" si="215"/>
        <v>1.047197551</v>
      </c>
      <c r="HS205" s="141">
        <f t="shared" si="216"/>
        <v>3.141592654</v>
      </c>
      <c r="HT205" s="141">
        <f t="shared" si="217"/>
        <v>3.141592654</v>
      </c>
      <c r="HU205" s="122">
        <f t="shared" si="218"/>
        <v>3.141592654</v>
      </c>
      <c r="HV205" s="142">
        <f t="shared" si="219"/>
        <v>1</v>
      </c>
      <c r="HW205" s="142">
        <f t="shared" si="220"/>
        <v>132.6264215</v>
      </c>
      <c r="HX205" s="130">
        <f t="shared" si="221"/>
        <v>132.6264215</v>
      </c>
      <c r="HY205" s="143">
        <f t="shared" si="222"/>
        <v>-132.6264215</v>
      </c>
      <c r="HZ205" s="143">
        <f t="shared" si="223"/>
        <v>0</v>
      </c>
      <c r="IA205" s="143">
        <f t="shared" si="224"/>
        <v>3.141592654</v>
      </c>
      <c r="IB205" s="124">
        <f t="shared" si="225"/>
        <v>132.6264215</v>
      </c>
      <c r="IC205" s="140">
        <f t="shared" si="226"/>
        <v>-2.094395102</v>
      </c>
      <c r="ID205" s="140">
        <f t="shared" si="227"/>
        <v>2.094395102</v>
      </c>
      <c r="IE205" s="141">
        <f t="shared" si="228"/>
        <v>0</v>
      </c>
      <c r="IF205" s="141">
        <f t="shared" si="229"/>
        <v>0</v>
      </c>
      <c r="IG205" s="122">
        <f t="shared" si="230"/>
        <v>0</v>
      </c>
      <c r="IH205" s="142">
        <f t="shared" si="231"/>
        <v>1</v>
      </c>
      <c r="II205" s="142">
        <f t="shared" si="232"/>
        <v>168.5547378</v>
      </c>
      <c r="IJ205" s="130">
        <f t="shared" si="233"/>
        <v>168.5547378</v>
      </c>
      <c r="IK205" s="143">
        <f t="shared" si="234"/>
        <v>168.5547378</v>
      </c>
      <c r="IL205" s="143">
        <f t="shared" si="235"/>
        <v>0</v>
      </c>
      <c r="IM205" s="143">
        <f t="shared" si="236"/>
        <v>0</v>
      </c>
      <c r="IN205" s="124">
        <f t="shared" si="237"/>
        <v>168.5547378</v>
      </c>
    </row>
    <row r="206" ht="12.75" customHeight="1">
      <c r="A206" s="129">
        <f>'Cortez Cubic'!AP206</f>
        <v>-0.2187762226</v>
      </c>
      <c r="B206" s="129">
        <f>'Cortez Cubic'!AQ206</f>
        <v>0.638350777</v>
      </c>
      <c r="C206" s="129">
        <f>'Cortez Cubic'!AR206</f>
        <v>1124.923092</v>
      </c>
      <c r="D206" s="129">
        <f>'Cortez Cubic'!AS206</f>
        <v>-34057.38991</v>
      </c>
      <c r="E206" s="129">
        <f t="shared" ref="E206:H206" si="3454">0</f>
        <v>0</v>
      </c>
      <c r="F206" s="129">
        <f t="shared" si="3454"/>
        <v>0</v>
      </c>
      <c r="G206" s="129">
        <f t="shared" si="3454"/>
        <v>0</v>
      </c>
      <c r="H206" s="129">
        <f t="shared" si="3454"/>
        <v>0</v>
      </c>
      <c r="I206" s="110">
        <f>'Cortez Cubic'!I206</f>
        <v>32</v>
      </c>
      <c r="J206" s="130">
        <f t="shared" si="28"/>
        <v>42.66134349</v>
      </c>
      <c r="K206" s="131">
        <f t="shared" si="29"/>
        <v>1</v>
      </c>
      <c r="L206" s="131">
        <f t="shared" si="30"/>
        <v>0</v>
      </c>
      <c r="M206" s="132">
        <f t="shared" si="31"/>
        <v>-10.66134349</v>
      </c>
      <c r="N206" s="133">
        <f t="shared" si="32"/>
        <v>0</v>
      </c>
      <c r="O206" s="134">
        <f t="shared" si="33"/>
        <v>42.66134349</v>
      </c>
      <c r="P206" s="134">
        <f t="shared" si="34"/>
        <v>-8.314133532</v>
      </c>
      <c r="Q206" s="135">
        <f t="shared" si="35"/>
        <v>42.66134349</v>
      </c>
      <c r="R206" s="135">
        <f t="shared" si="36"/>
        <v>8.314133532</v>
      </c>
      <c r="S206" s="136">
        <f t="shared" si="37"/>
        <v>-82.40486177</v>
      </c>
      <c r="T206" s="136">
        <f t="shared" si="38"/>
        <v>0</v>
      </c>
      <c r="U206" s="137">
        <f t="shared" ref="U206:X206" si="3455">ATAN2(A206,E206)</f>
        <v>3.141592654</v>
      </c>
      <c r="V206" s="137">
        <f t="shared" si="3455"/>
        <v>0</v>
      </c>
      <c r="W206" s="137">
        <f t="shared" si="3455"/>
        <v>0</v>
      </c>
      <c r="X206" s="137">
        <f t="shared" si="3455"/>
        <v>3.141592654</v>
      </c>
      <c r="Y206" s="137">
        <f t="shared" ref="Y206:AB206" si="3456">SQRT(POWER(A206,2)+POWER(E206,2))</f>
        <v>0.2187762226</v>
      </c>
      <c r="Z206" s="137">
        <f t="shared" si="3456"/>
        <v>0.638350777</v>
      </c>
      <c r="AA206" s="137">
        <f t="shared" si="3456"/>
        <v>1124.923092</v>
      </c>
      <c r="AB206" s="137">
        <f t="shared" si="3456"/>
        <v>34057.38991</v>
      </c>
      <c r="AC206" s="138">
        <f t="shared" ref="AC206:AF206" si="3457">U206-$U206</f>
        <v>0</v>
      </c>
      <c r="AD206" s="138">
        <f t="shared" si="3457"/>
        <v>-3.141592654</v>
      </c>
      <c r="AE206" s="138">
        <f t="shared" si="3457"/>
        <v>-3.141592654</v>
      </c>
      <c r="AF206" s="138">
        <f t="shared" si="3457"/>
        <v>0</v>
      </c>
      <c r="AG206" s="138">
        <f t="shared" ref="AG206:AJ206" si="3458">Y206/$Y206</f>
        <v>1</v>
      </c>
      <c r="AH206" s="138">
        <f t="shared" si="3458"/>
        <v>2.917825207</v>
      </c>
      <c r="AI206" s="138">
        <f t="shared" si="3458"/>
        <v>5141.889181</v>
      </c>
      <c r="AJ206" s="138">
        <f t="shared" si="3458"/>
        <v>155672.2641</v>
      </c>
      <c r="AK206" s="139">
        <f t="shared" ref="AK206:AN206" si="3459">AG206*COS(AC206)</f>
        <v>1</v>
      </c>
      <c r="AL206" s="139">
        <f t="shared" si="3459"/>
        <v>-2.917825207</v>
      </c>
      <c r="AM206" s="139">
        <f t="shared" si="3459"/>
        <v>-5141.889181</v>
      </c>
      <c r="AN206" s="139">
        <f t="shared" si="3459"/>
        <v>155672.2641</v>
      </c>
      <c r="AO206" s="129">
        <f t="shared" ref="AO206:AR206" si="3460">AG206*SIN(AC206)</f>
        <v>0</v>
      </c>
      <c r="AP206" s="129">
        <f t="shared" si="3460"/>
        <v>0</v>
      </c>
      <c r="AQ206" s="129">
        <f t="shared" si="3460"/>
        <v>0</v>
      </c>
      <c r="AR206" s="129">
        <f t="shared" si="3460"/>
        <v>0</v>
      </c>
      <c r="AS206" s="140">
        <f t="shared" si="45"/>
        <v>-9.424777961</v>
      </c>
      <c r="AT206" s="141">
        <f t="shared" si="46"/>
        <v>-9.424777961</v>
      </c>
      <c r="AU206" s="141">
        <f t="shared" si="47"/>
        <v>-3.141592654</v>
      </c>
      <c r="AV206" s="122">
        <f t="shared" si="48"/>
        <v>3.141592654</v>
      </c>
      <c r="AW206" s="142">
        <f t="shared" si="49"/>
        <v>24.84149996</v>
      </c>
      <c r="AX206" s="130">
        <f t="shared" si="50"/>
        <v>24.84149996</v>
      </c>
      <c r="AY206" s="143">
        <f t="shared" si="51"/>
        <v>49.68299992</v>
      </c>
      <c r="AZ206" s="143">
        <f t="shared" si="52"/>
        <v>0</v>
      </c>
      <c r="BA206" s="143">
        <f t="shared" si="53"/>
        <v>0</v>
      </c>
      <c r="BB206" s="124">
        <f t="shared" si="54"/>
        <v>49.68299992</v>
      </c>
      <c r="BC206" s="140">
        <f t="shared" ref="BC206:BD206" si="3461">BC$2*AD206</f>
        <v>-3.141592654</v>
      </c>
      <c r="BD206" s="140">
        <f t="shared" si="3461"/>
        <v>-3.141592654</v>
      </c>
      <c r="BE206" s="141">
        <f t="shared" si="56"/>
        <v>-6.283185307</v>
      </c>
      <c r="BF206" s="141">
        <f t="shared" si="57"/>
        <v>0</v>
      </c>
      <c r="BG206" s="122">
        <f t="shared" si="58"/>
        <v>0</v>
      </c>
      <c r="BH206" s="142">
        <f t="shared" ref="BH206:BI206" si="3462">POWER(AH206,BH$2)</f>
        <v>2.917825207</v>
      </c>
      <c r="BI206" s="142">
        <f t="shared" si="3462"/>
        <v>5141.889181</v>
      </c>
      <c r="BJ206" s="130">
        <f t="shared" si="60"/>
        <v>15003.13387</v>
      </c>
      <c r="BK206" s="143">
        <f t="shared" si="61"/>
        <v>135028.2048</v>
      </c>
      <c r="BL206" s="143">
        <f t="shared" si="62"/>
        <v>0</v>
      </c>
      <c r="BM206" s="143">
        <f t="shared" si="63"/>
        <v>0</v>
      </c>
      <c r="BN206" s="124">
        <f t="shared" si="64"/>
        <v>135028.2048</v>
      </c>
      <c r="BO206" s="140">
        <f t="shared" si="65"/>
        <v>0</v>
      </c>
      <c r="BP206" s="141">
        <f t="shared" si="66"/>
        <v>0</v>
      </c>
      <c r="BQ206" s="141">
        <f t="shared" si="67"/>
        <v>0</v>
      </c>
      <c r="BR206" s="122">
        <f t="shared" si="68"/>
        <v>0</v>
      </c>
      <c r="BS206" s="142">
        <f t="shared" si="69"/>
        <v>155672.2641</v>
      </c>
      <c r="BT206" s="130">
        <f t="shared" si="70"/>
        <v>155672.2641</v>
      </c>
      <c r="BU206" s="143">
        <f t="shared" si="71"/>
        <v>-4203151.131</v>
      </c>
      <c r="BV206" s="143">
        <f t="shared" si="72"/>
        <v>0</v>
      </c>
      <c r="BW206" s="143">
        <f t="shared" si="73"/>
        <v>3.141592654</v>
      </c>
      <c r="BX206" s="124">
        <f t="shared" si="74"/>
        <v>4203151.131</v>
      </c>
      <c r="BY206" s="144">
        <f t="shared" ref="BY206:BZ206" si="3463">AY206+BK206+BU206</f>
        <v>-4068073.243</v>
      </c>
      <c r="BZ206" s="144">
        <f t="shared" si="3463"/>
        <v>0</v>
      </c>
      <c r="CA206" s="144">
        <f t="shared" si="76"/>
        <v>-3.141592654</v>
      </c>
      <c r="CB206" s="145">
        <f t="shared" si="77"/>
        <v>4068073.243</v>
      </c>
      <c r="CC206" s="140">
        <f t="shared" ref="CC206:CD206" si="3464">CC$2*AD206</f>
        <v>-6.283185307</v>
      </c>
      <c r="CD206" s="140">
        <f t="shared" si="3464"/>
        <v>-6.283185307</v>
      </c>
      <c r="CE206" s="141">
        <f t="shared" si="79"/>
        <v>-12.56637061</v>
      </c>
      <c r="CF206" s="141">
        <f t="shared" si="80"/>
        <v>0</v>
      </c>
      <c r="CG206" s="122">
        <f t="shared" si="81"/>
        <v>0</v>
      </c>
      <c r="CH206" s="142">
        <f t="shared" ref="CH206:CI206" si="3465">POWER(AH206,CH$2)</f>
        <v>8.513703939</v>
      </c>
      <c r="CI206" s="142">
        <f t="shared" si="3465"/>
        <v>26439024.35</v>
      </c>
      <c r="CJ206" s="130">
        <f t="shared" si="83"/>
        <v>225094025.8</v>
      </c>
      <c r="CK206" s="143">
        <f t="shared" si="84"/>
        <v>-225094025.8</v>
      </c>
      <c r="CL206" s="143">
        <f t="shared" si="85"/>
        <v>0</v>
      </c>
      <c r="CM206" s="143">
        <f t="shared" si="86"/>
        <v>3.141592654</v>
      </c>
      <c r="CN206" s="124">
        <f t="shared" si="87"/>
        <v>225094025.8</v>
      </c>
      <c r="CO206" s="140">
        <f t="shared" si="88"/>
        <v>-9.424777961</v>
      </c>
      <c r="CP206" s="141">
        <f t="shared" si="89"/>
        <v>-9.424777961</v>
      </c>
      <c r="CQ206" s="141">
        <f t="shared" si="90"/>
        <v>-3.141592654</v>
      </c>
      <c r="CR206" s="122">
        <f t="shared" si="91"/>
        <v>3.141592654</v>
      </c>
      <c r="CS206" s="142">
        <f t="shared" si="92"/>
        <v>135946533296</v>
      </c>
      <c r="CT206" s="130">
        <f t="shared" si="93"/>
        <v>135946533296</v>
      </c>
      <c r="CU206" s="143">
        <f t="shared" si="94"/>
        <v>-543786133184</v>
      </c>
      <c r="CV206" s="143">
        <f t="shared" si="95"/>
        <v>0.00006659459474</v>
      </c>
      <c r="CW206" s="143">
        <f t="shared" si="96"/>
        <v>3.141592654</v>
      </c>
      <c r="CX206" s="124">
        <f t="shared" si="97"/>
        <v>543786133184</v>
      </c>
      <c r="CY206" s="140">
        <f t="shared" si="98"/>
        <v>-9.424777961</v>
      </c>
      <c r="CZ206" s="140">
        <f t="shared" si="99"/>
        <v>0</v>
      </c>
      <c r="DA206" s="141">
        <f t="shared" si="100"/>
        <v>-9.424777961</v>
      </c>
      <c r="DB206" s="141">
        <f t="shared" si="101"/>
        <v>-3.141592654</v>
      </c>
      <c r="DC206" s="122">
        <f t="shared" si="102"/>
        <v>3.141592654</v>
      </c>
      <c r="DD206" s="142">
        <f t="shared" si="103"/>
        <v>24.84149996</v>
      </c>
      <c r="DE206" s="142">
        <f t="shared" si="104"/>
        <v>155672.2641</v>
      </c>
      <c r="DF206" s="130">
        <f t="shared" si="105"/>
        <v>3867132.542</v>
      </c>
      <c r="DG206" s="143">
        <f t="shared" si="106"/>
        <v>-15468530.17</v>
      </c>
      <c r="DH206" s="143">
        <f t="shared" si="107"/>
        <v>0.000000001894348596</v>
      </c>
      <c r="DI206" s="143">
        <f t="shared" si="108"/>
        <v>3.141592654</v>
      </c>
      <c r="DJ206" s="124">
        <f t="shared" si="109"/>
        <v>15468530.17</v>
      </c>
      <c r="DK206" s="140">
        <f t="shared" ref="DK206:DM206" si="3466">DK$2*AD206</f>
        <v>-3.141592654</v>
      </c>
      <c r="DL206" s="140">
        <f t="shared" si="3466"/>
        <v>-3.141592654</v>
      </c>
      <c r="DM206" s="140">
        <f t="shared" si="3466"/>
        <v>0</v>
      </c>
      <c r="DN206" s="141">
        <f t="shared" si="111"/>
        <v>-6.283185307</v>
      </c>
      <c r="DO206" s="141">
        <f t="shared" si="112"/>
        <v>0</v>
      </c>
      <c r="DP206" s="122">
        <f t="shared" si="113"/>
        <v>0</v>
      </c>
      <c r="DQ206" s="142">
        <f t="shared" ref="DQ206:DS206" si="3467">POWER(AH206,DQ$2)</f>
        <v>2.917825207</v>
      </c>
      <c r="DR206" s="142">
        <f t="shared" si="3467"/>
        <v>5141.889181</v>
      </c>
      <c r="DS206" s="142">
        <f t="shared" si="3467"/>
        <v>155672.2641</v>
      </c>
      <c r="DT206" s="130">
        <f t="shared" si="115"/>
        <v>2335571818</v>
      </c>
      <c r="DU206" s="143">
        <f t="shared" si="116"/>
        <v>-42040292718</v>
      </c>
      <c r="DV206" s="143">
        <f t="shared" si="117"/>
        <v>0</v>
      </c>
      <c r="DW206" s="143">
        <f t="shared" si="118"/>
        <v>3.141592654</v>
      </c>
      <c r="DX206" s="124">
        <f t="shared" si="119"/>
        <v>42040292718</v>
      </c>
      <c r="DY206" s="140">
        <f t="shared" si="120"/>
        <v>0</v>
      </c>
      <c r="DZ206" s="141">
        <f t="shared" si="121"/>
        <v>0</v>
      </c>
      <c r="EA206" s="141">
        <f t="shared" si="122"/>
        <v>0</v>
      </c>
      <c r="EB206" s="122">
        <f t="shared" si="123"/>
        <v>0</v>
      </c>
      <c r="EC206" s="142">
        <f t="shared" si="124"/>
        <v>24233853815</v>
      </c>
      <c r="ED206" s="130">
        <f t="shared" si="125"/>
        <v>24233853815</v>
      </c>
      <c r="EE206" s="143">
        <f t="shared" si="126"/>
        <v>654314053006</v>
      </c>
      <c r="EF206" s="143">
        <f t="shared" si="127"/>
        <v>0</v>
      </c>
      <c r="EG206" s="143">
        <f t="shared" si="128"/>
        <v>0</v>
      </c>
      <c r="EH206" s="124">
        <f t="shared" si="129"/>
        <v>654314053006</v>
      </c>
      <c r="EI206" s="144">
        <f t="shared" ref="EI206:EJ206" si="3468">CK206+CU206+DG206+DU206+EE206</f>
        <v>68247064548</v>
      </c>
      <c r="EJ206" s="144">
        <f t="shared" si="3468"/>
        <v>0.00006659648909</v>
      </c>
      <c r="EK206" s="144">
        <f t="shared" si="131"/>
        <v>0</v>
      </c>
      <c r="EL206" s="145">
        <f t="shared" si="132"/>
        <v>68247064548</v>
      </c>
      <c r="EM206" s="140">
        <f t="shared" si="133"/>
        <v>0</v>
      </c>
      <c r="EN206" s="141">
        <f t="shared" si="134"/>
        <v>0</v>
      </c>
      <c r="EO206" s="141">
        <f t="shared" si="135"/>
        <v>0</v>
      </c>
      <c r="EP206" s="122">
        <f t="shared" si="136"/>
        <v>0</v>
      </c>
      <c r="EQ206" s="142">
        <f t="shared" si="137"/>
        <v>261241.3913</v>
      </c>
      <c r="ER206" s="130">
        <f t="shared" si="138"/>
        <v>261241.3913</v>
      </c>
      <c r="ES206" s="143">
        <f t="shared" si="139"/>
        <v>1357450.089</v>
      </c>
      <c r="ET206" s="143">
        <f t="shared" si="140"/>
        <v>0.0000000006623098782</v>
      </c>
      <c r="EU206" s="143">
        <f t="shared" si="141"/>
        <v>0</v>
      </c>
      <c r="EV206" s="124">
        <f t="shared" si="142"/>
        <v>1357450.089</v>
      </c>
      <c r="EW206" s="144">
        <f t="shared" ref="EW206:EX206" si="3469">BY206+ES206</f>
        <v>-2710623.155</v>
      </c>
      <c r="EX206" s="144">
        <f t="shared" si="3469"/>
        <v>0.0000000006623037937</v>
      </c>
      <c r="EY206" s="144">
        <f t="shared" si="144"/>
        <v>3.141592654</v>
      </c>
      <c r="EZ206" s="145">
        <f t="shared" si="145"/>
        <v>2710623.155</v>
      </c>
      <c r="FA206" s="140">
        <f t="shared" si="146"/>
        <v>1.047197551</v>
      </c>
      <c r="FB206" s="141">
        <f t="shared" si="147"/>
        <v>1.047197551</v>
      </c>
      <c r="FC206" s="141">
        <f t="shared" si="148"/>
        <v>1.047197551</v>
      </c>
      <c r="FD206" s="122">
        <f t="shared" si="149"/>
        <v>1.047197551</v>
      </c>
      <c r="FE206" s="142">
        <f t="shared" si="150"/>
        <v>139.4300494</v>
      </c>
      <c r="FF206" s="130">
        <f t="shared" si="151"/>
        <v>139.4300494</v>
      </c>
      <c r="FG206" s="143">
        <f t="shared" si="152"/>
        <v>18.44428393</v>
      </c>
      <c r="FH206" s="143">
        <f t="shared" si="153"/>
        <v>31.94643687</v>
      </c>
      <c r="FI206" s="143">
        <f t="shared" si="154"/>
        <v>1.047197551</v>
      </c>
      <c r="FJ206" s="124">
        <f t="shared" si="155"/>
        <v>36.88856785</v>
      </c>
      <c r="FK206" s="140">
        <f t="shared" si="156"/>
        <v>-6.283185307</v>
      </c>
      <c r="FL206" s="141">
        <f t="shared" si="157"/>
        <v>-6.283185307</v>
      </c>
      <c r="FM206" s="141">
        <f t="shared" si="158"/>
        <v>0</v>
      </c>
      <c r="FN206" s="122">
        <f t="shared" si="159"/>
        <v>0</v>
      </c>
      <c r="FO206" s="142">
        <f t="shared" si="160"/>
        <v>8.513703939</v>
      </c>
      <c r="FP206" s="130">
        <f t="shared" si="161"/>
        <v>8.513703939</v>
      </c>
      <c r="FQ206" s="143">
        <f t="shared" si="162"/>
        <v>-8.513703939</v>
      </c>
      <c r="FR206" s="143">
        <f t="shared" si="163"/>
        <v>0</v>
      </c>
      <c r="FS206" s="143">
        <f t="shared" si="164"/>
        <v>3.141592654</v>
      </c>
      <c r="FT206" s="124">
        <f t="shared" si="165"/>
        <v>8.513703939</v>
      </c>
      <c r="FU206" s="144">
        <f t="shared" si="166"/>
        <v>-15434.18125</v>
      </c>
      <c r="FV206" s="144">
        <f t="shared" si="167"/>
        <v>0</v>
      </c>
      <c r="FW206" s="144">
        <f t="shared" si="168"/>
        <v>-3.141592654</v>
      </c>
      <c r="FX206" s="145">
        <f t="shared" si="169"/>
        <v>15434.18125</v>
      </c>
      <c r="FY206" s="140">
        <f t="shared" si="170"/>
        <v>-3.141592654</v>
      </c>
      <c r="FZ206" s="140">
        <f t="shared" si="171"/>
        <v>-1.047197551</v>
      </c>
      <c r="GA206" s="141">
        <f t="shared" si="172"/>
        <v>-4.188790205</v>
      </c>
      <c r="GB206" s="141">
        <f t="shared" si="173"/>
        <v>-4.188790205</v>
      </c>
      <c r="GC206" s="122">
        <f t="shared" si="174"/>
        <v>2.094395102</v>
      </c>
      <c r="GD206" s="142">
        <f t="shared" si="175"/>
        <v>15434.18125</v>
      </c>
      <c r="GE206" s="142">
        <f t="shared" si="176"/>
        <v>0.02710866966</v>
      </c>
      <c r="GF206" s="130">
        <f t="shared" si="177"/>
        <v>418.4001209</v>
      </c>
      <c r="GG206" s="143">
        <f t="shared" si="178"/>
        <v>-23.24445116</v>
      </c>
      <c r="GH206" s="143">
        <f t="shared" si="179"/>
        <v>40.2605704</v>
      </c>
      <c r="GI206" s="143">
        <f t="shared" si="180"/>
        <v>2.094395102</v>
      </c>
      <c r="GJ206" s="124">
        <f t="shared" si="181"/>
        <v>46.48890232</v>
      </c>
      <c r="GK206" s="146">
        <f t="shared" si="182"/>
        <v>-0.5</v>
      </c>
      <c r="GL206" s="127">
        <f t="shared" si="183"/>
        <v>-0.8660254038</v>
      </c>
      <c r="GM206" s="146">
        <f t="shared" si="184"/>
        <v>-2.094395102</v>
      </c>
      <c r="GN206" s="127">
        <f t="shared" si="185"/>
        <v>1</v>
      </c>
      <c r="GO206" s="147">
        <f t="shared" si="186"/>
        <v>-0.5</v>
      </c>
      <c r="GP206" s="128">
        <f t="shared" si="187"/>
        <v>0.8660254038</v>
      </c>
      <c r="GQ206" s="147">
        <f t="shared" si="188"/>
        <v>2.094395102</v>
      </c>
      <c r="GR206" s="128">
        <f t="shared" si="189"/>
        <v>1</v>
      </c>
      <c r="GS206" s="140">
        <f t="shared" si="190"/>
        <v>-2.094395102</v>
      </c>
      <c r="GT206" s="140">
        <f t="shared" si="191"/>
        <v>1.047197551</v>
      </c>
      <c r="GU206" s="141">
        <f t="shared" si="192"/>
        <v>-1.047197551</v>
      </c>
      <c r="GV206" s="141">
        <f t="shared" si="193"/>
        <v>-1.047197551</v>
      </c>
      <c r="GW206" s="122">
        <f t="shared" si="194"/>
        <v>-1.047197551</v>
      </c>
      <c r="GX206" s="142">
        <f t="shared" si="195"/>
        <v>1</v>
      </c>
      <c r="GY206" s="142">
        <f t="shared" si="196"/>
        <v>36.88856785</v>
      </c>
      <c r="GZ206" s="130">
        <f t="shared" si="197"/>
        <v>36.88856785</v>
      </c>
      <c r="HA206" s="143">
        <f t="shared" si="198"/>
        <v>18.44428393</v>
      </c>
      <c r="HB206" s="143">
        <f t="shared" si="199"/>
        <v>-31.94643687</v>
      </c>
      <c r="HC206" s="143">
        <f t="shared" si="200"/>
        <v>-1.047197551</v>
      </c>
      <c r="HD206" s="124">
        <f t="shared" si="201"/>
        <v>36.88856785</v>
      </c>
      <c r="HE206" s="140">
        <f t="shared" si="202"/>
        <v>2.094395102</v>
      </c>
      <c r="HF206" s="140">
        <f t="shared" si="203"/>
        <v>2.094395102</v>
      </c>
      <c r="HG206" s="141">
        <f t="shared" si="204"/>
        <v>4.188790205</v>
      </c>
      <c r="HH206" s="141">
        <f t="shared" si="205"/>
        <v>4.188790205</v>
      </c>
      <c r="HI206" s="122">
        <f t="shared" si="206"/>
        <v>-2.094395102</v>
      </c>
      <c r="HJ206" s="142">
        <f t="shared" si="207"/>
        <v>1</v>
      </c>
      <c r="HK206" s="142">
        <f t="shared" si="208"/>
        <v>46.48890232</v>
      </c>
      <c r="HL206" s="130">
        <f t="shared" si="209"/>
        <v>46.48890232</v>
      </c>
      <c r="HM206" s="143">
        <f t="shared" si="210"/>
        <v>-23.24445116</v>
      </c>
      <c r="HN206" s="143">
        <f t="shared" si="211"/>
        <v>-40.2605704</v>
      </c>
      <c r="HO206" s="143">
        <f t="shared" si="212"/>
        <v>-2.094395102</v>
      </c>
      <c r="HP206" s="124">
        <f t="shared" si="213"/>
        <v>46.48890232</v>
      </c>
      <c r="HQ206" s="140">
        <f t="shared" si="214"/>
        <v>2.094395102</v>
      </c>
      <c r="HR206" s="140">
        <f t="shared" si="215"/>
        <v>1.047197551</v>
      </c>
      <c r="HS206" s="141">
        <f t="shared" si="216"/>
        <v>3.141592654</v>
      </c>
      <c r="HT206" s="141">
        <f t="shared" si="217"/>
        <v>3.141592654</v>
      </c>
      <c r="HU206" s="122">
        <f t="shared" si="218"/>
        <v>3.141592654</v>
      </c>
      <c r="HV206" s="142">
        <f t="shared" si="219"/>
        <v>1</v>
      </c>
      <c r="HW206" s="142">
        <f t="shared" si="220"/>
        <v>36.88856785</v>
      </c>
      <c r="HX206" s="130">
        <f t="shared" si="221"/>
        <v>36.88856785</v>
      </c>
      <c r="HY206" s="143">
        <f t="shared" si="222"/>
        <v>-36.88856785</v>
      </c>
      <c r="HZ206" s="143">
        <f t="shared" si="223"/>
        <v>0</v>
      </c>
      <c r="IA206" s="143">
        <f t="shared" si="224"/>
        <v>3.141592654</v>
      </c>
      <c r="IB206" s="124">
        <f t="shared" si="225"/>
        <v>36.88856785</v>
      </c>
      <c r="IC206" s="140">
        <f t="shared" si="226"/>
        <v>-2.094395102</v>
      </c>
      <c r="ID206" s="140">
        <f t="shared" si="227"/>
        <v>2.094395102</v>
      </c>
      <c r="IE206" s="141">
        <f t="shared" si="228"/>
        <v>0</v>
      </c>
      <c r="IF206" s="141">
        <f t="shared" si="229"/>
        <v>0</v>
      </c>
      <c r="IG206" s="122">
        <f t="shared" si="230"/>
        <v>0</v>
      </c>
      <c r="IH206" s="142">
        <f t="shared" si="231"/>
        <v>1</v>
      </c>
      <c r="II206" s="142">
        <f t="shared" si="232"/>
        <v>46.48890232</v>
      </c>
      <c r="IJ206" s="130">
        <f t="shared" si="233"/>
        <v>46.48890232</v>
      </c>
      <c r="IK206" s="143">
        <f t="shared" si="234"/>
        <v>46.48890232</v>
      </c>
      <c r="IL206" s="143">
        <f t="shared" si="235"/>
        <v>0</v>
      </c>
      <c r="IM206" s="143">
        <f t="shared" si="236"/>
        <v>0</v>
      </c>
      <c r="IN206" s="124">
        <f t="shared" si="237"/>
        <v>46.48890232</v>
      </c>
    </row>
    <row r="207" ht="12.75" customHeight="1">
      <c r="A207" s="129">
        <f>'Cortez Cubic'!AP207</f>
        <v>-0.2187762226</v>
      </c>
      <c r="B207" s="129">
        <f>'Cortez Cubic'!AQ207</f>
        <v>1.805150191</v>
      </c>
      <c r="C207" s="129">
        <f>'Cortez Cubic'!AR207</f>
        <v>7895.511402</v>
      </c>
      <c r="D207" s="129">
        <f>'Cortez Cubic'!AS207</f>
        <v>-256624.1466</v>
      </c>
      <c r="E207" s="129">
        <f t="shared" ref="E207:H207" si="3470">0</f>
        <v>0</v>
      </c>
      <c r="F207" s="129">
        <f t="shared" si="3470"/>
        <v>0</v>
      </c>
      <c r="G207" s="129">
        <f t="shared" si="3470"/>
        <v>0</v>
      </c>
      <c r="H207" s="129">
        <f t="shared" si="3470"/>
        <v>0</v>
      </c>
      <c r="I207" s="110">
        <f>'Cortez Cubic'!I207</f>
        <v>165</v>
      </c>
      <c r="J207" s="130">
        <f t="shared" si="28"/>
        <v>175.6755178</v>
      </c>
      <c r="K207" s="131">
        <f t="shared" si="29"/>
        <v>1</v>
      </c>
      <c r="L207" s="131">
        <f t="shared" si="30"/>
        <v>0</v>
      </c>
      <c r="M207" s="132">
        <f t="shared" si="31"/>
        <v>-10.67551778</v>
      </c>
      <c r="N207" s="133">
        <f t="shared" si="32"/>
        <v>142.4056414</v>
      </c>
      <c r="O207" s="134">
        <f t="shared" si="33"/>
        <v>175.6755178</v>
      </c>
      <c r="P207" s="134">
        <f t="shared" si="34"/>
        <v>0</v>
      </c>
      <c r="Q207" s="135">
        <f t="shared" si="35"/>
        <v>33.26987639</v>
      </c>
      <c r="R207" s="135">
        <f t="shared" si="36"/>
        <v>0</v>
      </c>
      <c r="S207" s="136">
        <f t="shared" si="37"/>
        <v>-200.6942681</v>
      </c>
      <c r="T207" s="136">
        <f t="shared" si="38"/>
        <v>0</v>
      </c>
      <c r="U207" s="137">
        <f t="shared" ref="U207:X207" si="3471">ATAN2(A207,E207)</f>
        <v>3.141592654</v>
      </c>
      <c r="V207" s="137">
        <f t="shared" si="3471"/>
        <v>0</v>
      </c>
      <c r="W207" s="137">
        <f t="shared" si="3471"/>
        <v>0</v>
      </c>
      <c r="X207" s="137">
        <f t="shared" si="3471"/>
        <v>3.141592654</v>
      </c>
      <c r="Y207" s="137">
        <f t="shared" ref="Y207:AB207" si="3472">SQRT(POWER(A207,2)+POWER(E207,2))</f>
        <v>0.2187762226</v>
      </c>
      <c r="Z207" s="137">
        <f t="shared" si="3472"/>
        <v>1.805150191</v>
      </c>
      <c r="AA207" s="137">
        <f t="shared" si="3472"/>
        <v>7895.511402</v>
      </c>
      <c r="AB207" s="137">
        <f t="shared" si="3472"/>
        <v>256624.1466</v>
      </c>
      <c r="AC207" s="138">
        <f t="shared" ref="AC207:AF207" si="3473">U207-$U207</f>
        <v>0</v>
      </c>
      <c r="AD207" s="138">
        <f t="shared" si="3473"/>
        <v>-3.141592654</v>
      </c>
      <c r="AE207" s="138">
        <f t="shared" si="3473"/>
        <v>-3.141592654</v>
      </c>
      <c r="AF207" s="138">
        <f t="shared" si="3473"/>
        <v>0</v>
      </c>
      <c r="AG207" s="138">
        <f t="shared" ref="AG207:AJ207" si="3474">Y207/$Y207</f>
        <v>1</v>
      </c>
      <c r="AH207" s="138">
        <f t="shared" si="3474"/>
        <v>8.251126058</v>
      </c>
      <c r="AI207" s="138">
        <f t="shared" si="3474"/>
        <v>36089.4402</v>
      </c>
      <c r="AJ207" s="138">
        <f t="shared" si="3474"/>
        <v>1172998.343</v>
      </c>
      <c r="AK207" s="139">
        <f t="shared" ref="AK207:AN207" si="3475">AG207*COS(AC207)</f>
        <v>1</v>
      </c>
      <c r="AL207" s="139">
        <f t="shared" si="3475"/>
        <v>-8.251126058</v>
      </c>
      <c r="AM207" s="139">
        <f t="shared" si="3475"/>
        <v>-36089.4402</v>
      </c>
      <c r="AN207" s="139">
        <f t="shared" si="3475"/>
        <v>1172998.343</v>
      </c>
      <c r="AO207" s="129">
        <f t="shared" ref="AO207:AR207" si="3476">AG207*SIN(AC207)</f>
        <v>0</v>
      </c>
      <c r="AP207" s="129">
        <f t="shared" si="3476"/>
        <v>0</v>
      </c>
      <c r="AQ207" s="129">
        <f t="shared" si="3476"/>
        <v>0</v>
      </c>
      <c r="AR207" s="129">
        <f t="shared" si="3476"/>
        <v>0</v>
      </c>
      <c r="AS207" s="140">
        <f t="shared" si="45"/>
        <v>-9.424777961</v>
      </c>
      <c r="AT207" s="141">
        <f t="shared" si="46"/>
        <v>-9.424777961</v>
      </c>
      <c r="AU207" s="141">
        <f t="shared" si="47"/>
        <v>-3.141592654</v>
      </c>
      <c r="AV207" s="122">
        <f t="shared" si="48"/>
        <v>3.141592654</v>
      </c>
      <c r="AW207" s="142">
        <f t="shared" si="49"/>
        <v>561.7455833</v>
      </c>
      <c r="AX207" s="130">
        <f t="shared" si="50"/>
        <v>561.7455833</v>
      </c>
      <c r="AY207" s="143">
        <f t="shared" si="51"/>
        <v>1123.491167</v>
      </c>
      <c r="AZ207" s="143">
        <f t="shared" si="52"/>
        <v>0</v>
      </c>
      <c r="BA207" s="143">
        <f t="shared" si="53"/>
        <v>0</v>
      </c>
      <c r="BB207" s="124">
        <f t="shared" si="54"/>
        <v>1123.491167</v>
      </c>
      <c r="BC207" s="140">
        <f t="shared" ref="BC207:BD207" si="3477">BC$2*AD207</f>
        <v>-3.141592654</v>
      </c>
      <c r="BD207" s="140">
        <f t="shared" si="3477"/>
        <v>-3.141592654</v>
      </c>
      <c r="BE207" s="141">
        <f t="shared" si="56"/>
        <v>-6.283185307</v>
      </c>
      <c r="BF207" s="141">
        <f t="shared" si="57"/>
        <v>0</v>
      </c>
      <c r="BG207" s="122">
        <f t="shared" si="58"/>
        <v>0</v>
      </c>
      <c r="BH207" s="142">
        <f t="shared" ref="BH207:BI207" si="3478">POWER(AH207,BH$2)</f>
        <v>8.251126058</v>
      </c>
      <c r="BI207" s="142">
        <f t="shared" si="3478"/>
        <v>36089.4402</v>
      </c>
      <c r="BJ207" s="130">
        <f t="shared" si="60"/>
        <v>297778.5204</v>
      </c>
      <c r="BK207" s="143">
        <f t="shared" si="61"/>
        <v>2680006.684</v>
      </c>
      <c r="BL207" s="143">
        <f t="shared" si="62"/>
        <v>0</v>
      </c>
      <c r="BM207" s="143">
        <f t="shared" si="63"/>
        <v>0</v>
      </c>
      <c r="BN207" s="124">
        <f t="shared" si="64"/>
        <v>2680006.684</v>
      </c>
      <c r="BO207" s="140">
        <f t="shared" si="65"/>
        <v>0</v>
      </c>
      <c r="BP207" s="141">
        <f t="shared" si="66"/>
        <v>0</v>
      </c>
      <c r="BQ207" s="141">
        <f t="shared" si="67"/>
        <v>0</v>
      </c>
      <c r="BR207" s="122">
        <f t="shared" si="68"/>
        <v>0</v>
      </c>
      <c r="BS207" s="142">
        <f t="shared" si="69"/>
        <v>1172998.343</v>
      </c>
      <c r="BT207" s="130">
        <f t="shared" si="70"/>
        <v>1172998.343</v>
      </c>
      <c r="BU207" s="143">
        <f t="shared" si="71"/>
        <v>-31670955.26</v>
      </c>
      <c r="BV207" s="143">
        <f t="shared" si="72"/>
        <v>0</v>
      </c>
      <c r="BW207" s="143">
        <f t="shared" si="73"/>
        <v>3.141592654</v>
      </c>
      <c r="BX207" s="124">
        <f t="shared" si="74"/>
        <v>31670955.26</v>
      </c>
      <c r="BY207" s="144">
        <f t="shared" ref="BY207:BZ207" si="3479">AY207+BK207+BU207</f>
        <v>-28989825.09</v>
      </c>
      <c r="BZ207" s="144">
        <f t="shared" si="3479"/>
        <v>0</v>
      </c>
      <c r="CA207" s="144">
        <f t="shared" si="76"/>
        <v>-3.141592654</v>
      </c>
      <c r="CB207" s="145">
        <f t="shared" si="77"/>
        <v>28989825.09</v>
      </c>
      <c r="CC207" s="140">
        <f t="shared" ref="CC207:CD207" si="3480">CC$2*AD207</f>
        <v>-6.283185307</v>
      </c>
      <c r="CD207" s="140">
        <f t="shared" si="3480"/>
        <v>-6.283185307</v>
      </c>
      <c r="CE207" s="141">
        <f t="shared" si="79"/>
        <v>-12.56637061</v>
      </c>
      <c r="CF207" s="141">
        <f t="shared" si="80"/>
        <v>0</v>
      </c>
      <c r="CG207" s="122">
        <f t="shared" si="81"/>
        <v>0</v>
      </c>
      <c r="CH207" s="142">
        <f t="shared" ref="CH207:CI207" si="3481">POWER(AH207,CH$2)</f>
        <v>68.08108122</v>
      </c>
      <c r="CI207" s="142">
        <f t="shared" si="3481"/>
        <v>1302447694</v>
      </c>
      <c r="CJ207" s="130">
        <f t="shared" si="83"/>
        <v>88672047227</v>
      </c>
      <c r="CK207" s="143">
        <f t="shared" si="84"/>
        <v>-88672047227</v>
      </c>
      <c r="CL207" s="143">
        <f t="shared" si="85"/>
        <v>0</v>
      </c>
      <c r="CM207" s="143">
        <f t="shared" si="86"/>
        <v>3.141592654</v>
      </c>
      <c r="CN207" s="124">
        <f t="shared" si="87"/>
        <v>88672047227</v>
      </c>
      <c r="CO207" s="140">
        <f t="shared" si="88"/>
        <v>-9.424777961</v>
      </c>
      <c r="CP207" s="141">
        <f t="shared" si="89"/>
        <v>-9.424777961</v>
      </c>
      <c r="CQ207" s="141">
        <f t="shared" si="90"/>
        <v>-3.141592654</v>
      </c>
      <c r="CR207" s="122">
        <f t="shared" si="91"/>
        <v>3.141592654</v>
      </c>
      <c r="CS207" s="142">
        <f t="shared" si="92"/>
        <v>47004608156722</v>
      </c>
      <c r="CT207" s="130">
        <f t="shared" si="93"/>
        <v>47004608156722</v>
      </c>
      <c r="CU207" s="143">
        <f t="shared" si="94"/>
        <v>-188018432626887</v>
      </c>
      <c r="CV207" s="143">
        <f t="shared" si="95"/>
        <v>0.02302561717</v>
      </c>
      <c r="CW207" s="143">
        <f t="shared" si="96"/>
        <v>3.141592654</v>
      </c>
      <c r="CX207" s="124">
        <f t="shared" si="97"/>
        <v>188018432626887</v>
      </c>
      <c r="CY207" s="140">
        <f t="shared" si="98"/>
        <v>-9.424777961</v>
      </c>
      <c r="CZ207" s="140">
        <f t="shared" si="99"/>
        <v>0</v>
      </c>
      <c r="DA207" s="141">
        <f t="shared" si="100"/>
        <v>-9.424777961</v>
      </c>
      <c r="DB207" s="141">
        <f t="shared" si="101"/>
        <v>-3.141592654</v>
      </c>
      <c r="DC207" s="122">
        <f t="shared" si="102"/>
        <v>3.141592654</v>
      </c>
      <c r="DD207" s="142">
        <f t="shared" si="103"/>
        <v>561.7455833</v>
      </c>
      <c r="DE207" s="142">
        <f t="shared" si="104"/>
        <v>1172998.343</v>
      </c>
      <c r="DF207" s="130">
        <f t="shared" si="105"/>
        <v>658926638.4</v>
      </c>
      <c r="DG207" s="143">
        <f t="shared" si="106"/>
        <v>-2635706554</v>
      </c>
      <c r="DH207" s="143">
        <f t="shared" si="107"/>
        <v>0.0000003227809594</v>
      </c>
      <c r="DI207" s="143">
        <f t="shared" si="108"/>
        <v>3.141592654</v>
      </c>
      <c r="DJ207" s="124">
        <f t="shared" si="109"/>
        <v>2635706554</v>
      </c>
      <c r="DK207" s="140">
        <f t="shared" ref="DK207:DM207" si="3482">DK$2*AD207</f>
        <v>-3.141592654</v>
      </c>
      <c r="DL207" s="140">
        <f t="shared" si="3482"/>
        <v>-3.141592654</v>
      </c>
      <c r="DM207" s="140">
        <f t="shared" si="3482"/>
        <v>0</v>
      </c>
      <c r="DN207" s="141">
        <f t="shared" si="111"/>
        <v>-6.283185307</v>
      </c>
      <c r="DO207" s="141">
        <f t="shared" si="112"/>
        <v>0</v>
      </c>
      <c r="DP207" s="122">
        <f t="shared" si="113"/>
        <v>0</v>
      </c>
      <c r="DQ207" s="142">
        <f t="shared" ref="DQ207:DS207" si="3483">POWER(AH207,DQ$2)</f>
        <v>8.251126058</v>
      </c>
      <c r="DR207" s="142">
        <f t="shared" si="3483"/>
        <v>36089.4402</v>
      </c>
      <c r="DS207" s="142">
        <f t="shared" si="3483"/>
        <v>1172998.343</v>
      </c>
      <c r="DT207" s="130">
        <f t="shared" si="115"/>
        <v>349293711039</v>
      </c>
      <c r="DU207" s="143">
        <f t="shared" si="116"/>
        <v>-6287286798705</v>
      </c>
      <c r="DV207" s="143">
        <f t="shared" si="117"/>
        <v>0</v>
      </c>
      <c r="DW207" s="143">
        <f t="shared" si="118"/>
        <v>3.141592654</v>
      </c>
      <c r="DX207" s="124">
        <f t="shared" si="119"/>
        <v>6287286798705</v>
      </c>
      <c r="DY207" s="140">
        <f t="shared" si="120"/>
        <v>0</v>
      </c>
      <c r="DZ207" s="141">
        <f t="shared" si="121"/>
        <v>0</v>
      </c>
      <c r="EA207" s="141">
        <f t="shared" si="122"/>
        <v>0</v>
      </c>
      <c r="EB207" s="122">
        <f t="shared" si="123"/>
        <v>0</v>
      </c>
      <c r="EC207" s="142">
        <f t="shared" si="124"/>
        <v>1375925112671</v>
      </c>
      <c r="ED207" s="130">
        <f t="shared" si="125"/>
        <v>1375925112671</v>
      </c>
      <c r="EE207" s="143">
        <f t="shared" si="126"/>
        <v>37149978042111</v>
      </c>
      <c r="EF207" s="143">
        <f t="shared" si="127"/>
        <v>0</v>
      </c>
      <c r="EG207" s="143">
        <f t="shared" si="128"/>
        <v>0</v>
      </c>
      <c r="EH207" s="124">
        <f t="shared" si="129"/>
        <v>37149978042111</v>
      </c>
      <c r="EI207" s="144">
        <f t="shared" ref="EI207:EJ207" si="3484">CK207+CU207+DG207+DU207+EE207</f>
        <v>-157247049137261</v>
      </c>
      <c r="EJ207" s="144">
        <f t="shared" si="3484"/>
        <v>0.02302593995</v>
      </c>
      <c r="EK207" s="144">
        <f t="shared" si="131"/>
        <v>3.141592654</v>
      </c>
      <c r="EL207" s="145">
        <f t="shared" si="132"/>
        <v>157247049137261</v>
      </c>
      <c r="EM207" s="140">
        <f t="shared" si="133"/>
        <v>1.570796327</v>
      </c>
      <c r="EN207" s="141">
        <f t="shared" si="134"/>
        <v>1.570796327</v>
      </c>
      <c r="EO207" s="141">
        <f t="shared" si="135"/>
        <v>1.570796327</v>
      </c>
      <c r="EP207" s="122">
        <f t="shared" si="136"/>
        <v>1.570796327</v>
      </c>
      <c r="EQ207" s="142">
        <f t="shared" si="137"/>
        <v>12539818.54</v>
      </c>
      <c r="ER207" s="130">
        <f t="shared" si="138"/>
        <v>12539818.54</v>
      </c>
      <c r="ES207" s="143">
        <f t="shared" si="139"/>
        <v>0.000000003989826314</v>
      </c>
      <c r="ET207" s="143">
        <f t="shared" si="140"/>
        <v>65158808.51</v>
      </c>
      <c r="EU207" s="143">
        <f t="shared" si="141"/>
        <v>1.570796327</v>
      </c>
      <c r="EV207" s="124">
        <f t="shared" si="142"/>
        <v>65158808.51</v>
      </c>
      <c r="EW207" s="144">
        <f t="shared" ref="EW207:EX207" si="3485">BY207+ES207</f>
        <v>-28989825.09</v>
      </c>
      <c r="EX207" s="144">
        <f t="shared" si="3485"/>
        <v>65158808.51</v>
      </c>
      <c r="EY207" s="144">
        <f t="shared" si="144"/>
        <v>1.989409603</v>
      </c>
      <c r="EZ207" s="145">
        <f t="shared" si="145"/>
        <v>71316760.2</v>
      </c>
      <c r="FA207" s="140">
        <f t="shared" si="146"/>
        <v>0.6631365344</v>
      </c>
      <c r="FB207" s="141">
        <f t="shared" si="147"/>
        <v>0.6631365344</v>
      </c>
      <c r="FC207" s="141">
        <f t="shared" si="148"/>
        <v>0.6631365344</v>
      </c>
      <c r="FD207" s="122">
        <f t="shared" si="149"/>
        <v>0.6631365344</v>
      </c>
      <c r="FE207" s="142">
        <f t="shared" si="150"/>
        <v>414.6966578</v>
      </c>
      <c r="FF207" s="130">
        <f t="shared" si="151"/>
        <v>414.6966578</v>
      </c>
      <c r="FG207" s="143">
        <f t="shared" si="152"/>
        <v>86.46257122</v>
      </c>
      <c r="FH207" s="143">
        <f t="shared" si="153"/>
        <v>67.5396309</v>
      </c>
      <c r="FI207" s="143">
        <f t="shared" si="154"/>
        <v>0.6631365344</v>
      </c>
      <c r="FJ207" s="124">
        <f t="shared" si="155"/>
        <v>109.7149851</v>
      </c>
      <c r="FK207" s="140">
        <f t="shared" si="156"/>
        <v>-6.283185307</v>
      </c>
      <c r="FL207" s="141">
        <f t="shared" si="157"/>
        <v>-6.283185307</v>
      </c>
      <c r="FM207" s="141">
        <f t="shared" si="158"/>
        <v>0</v>
      </c>
      <c r="FN207" s="122">
        <f t="shared" si="159"/>
        <v>0</v>
      </c>
      <c r="FO207" s="142">
        <f t="shared" si="160"/>
        <v>68.08108122</v>
      </c>
      <c r="FP207" s="130">
        <f t="shared" si="161"/>
        <v>68.08108122</v>
      </c>
      <c r="FQ207" s="143">
        <f t="shared" si="162"/>
        <v>-68.08108122</v>
      </c>
      <c r="FR207" s="143">
        <f t="shared" si="163"/>
        <v>0</v>
      </c>
      <c r="FS207" s="143">
        <f t="shared" si="164"/>
        <v>3.141592654</v>
      </c>
      <c r="FT207" s="124">
        <f t="shared" si="165"/>
        <v>68.08108122</v>
      </c>
      <c r="FU207" s="144">
        <f t="shared" si="166"/>
        <v>-108336.4017</v>
      </c>
      <c r="FV207" s="144">
        <f t="shared" si="167"/>
        <v>0</v>
      </c>
      <c r="FW207" s="144">
        <f t="shared" si="168"/>
        <v>-3.141592654</v>
      </c>
      <c r="FX207" s="145">
        <f t="shared" si="169"/>
        <v>108336.4017</v>
      </c>
      <c r="FY207" s="140">
        <f t="shared" si="170"/>
        <v>-3.141592654</v>
      </c>
      <c r="FZ207" s="140">
        <f t="shared" si="171"/>
        <v>-0.6631365344</v>
      </c>
      <c r="GA207" s="141">
        <f t="shared" si="172"/>
        <v>-3.804729188</v>
      </c>
      <c r="GB207" s="141">
        <f t="shared" si="173"/>
        <v>-3.804729188</v>
      </c>
      <c r="GC207" s="122">
        <f t="shared" si="174"/>
        <v>2.478456119</v>
      </c>
      <c r="GD207" s="142">
        <f t="shared" si="175"/>
        <v>108336.4017</v>
      </c>
      <c r="GE207" s="142">
        <f t="shared" si="176"/>
        <v>0.009114525229</v>
      </c>
      <c r="GF207" s="130">
        <f t="shared" si="177"/>
        <v>987.4348662</v>
      </c>
      <c r="GG207" s="143">
        <f t="shared" si="178"/>
        <v>-86.46257122</v>
      </c>
      <c r="GH207" s="143">
        <f t="shared" si="179"/>
        <v>67.5396309</v>
      </c>
      <c r="GI207" s="143">
        <f t="shared" si="180"/>
        <v>2.478456119</v>
      </c>
      <c r="GJ207" s="124">
        <f t="shared" si="181"/>
        <v>109.7149851</v>
      </c>
      <c r="GK207" s="146">
        <f t="shared" si="182"/>
        <v>-0.5</v>
      </c>
      <c r="GL207" s="127">
        <f t="shared" si="183"/>
        <v>-0.8660254038</v>
      </c>
      <c r="GM207" s="146">
        <f t="shared" si="184"/>
        <v>-2.094395102</v>
      </c>
      <c r="GN207" s="127">
        <f t="shared" si="185"/>
        <v>1</v>
      </c>
      <c r="GO207" s="147">
        <f t="shared" si="186"/>
        <v>-0.5</v>
      </c>
      <c r="GP207" s="128">
        <f t="shared" si="187"/>
        <v>0.8660254038</v>
      </c>
      <c r="GQ207" s="147">
        <f t="shared" si="188"/>
        <v>2.094395102</v>
      </c>
      <c r="GR207" s="128">
        <f t="shared" si="189"/>
        <v>1</v>
      </c>
      <c r="GS207" s="140">
        <f t="shared" si="190"/>
        <v>-2.094395102</v>
      </c>
      <c r="GT207" s="140">
        <f t="shared" si="191"/>
        <v>0.6631365344</v>
      </c>
      <c r="GU207" s="141">
        <f t="shared" si="192"/>
        <v>-1.431258568</v>
      </c>
      <c r="GV207" s="141">
        <f t="shared" si="193"/>
        <v>-1.431258568</v>
      </c>
      <c r="GW207" s="122">
        <f t="shared" si="194"/>
        <v>-1.431258568</v>
      </c>
      <c r="GX207" s="142">
        <f t="shared" si="195"/>
        <v>1</v>
      </c>
      <c r="GY207" s="142">
        <f t="shared" si="196"/>
        <v>109.7149851</v>
      </c>
      <c r="GZ207" s="130">
        <f t="shared" si="197"/>
        <v>109.7149851</v>
      </c>
      <c r="HA207" s="143">
        <f t="shared" si="198"/>
        <v>15.25975052</v>
      </c>
      <c r="HB207" s="143">
        <f t="shared" si="199"/>
        <v>-108.6485986</v>
      </c>
      <c r="HC207" s="143">
        <f t="shared" si="200"/>
        <v>-1.431258568</v>
      </c>
      <c r="HD207" s="124">
        <f t="shared" si="201"/>
        <v>109.7149851</v>
      </c>
      <c r="HE207" s="140">
        <f t="shared" si="202"/>
        <v>2.094395102</v>
      </c>
      <c r="HF207" s="140">
        <f t="shared" si="203"/>
        <v>2.478456119</v>
      </c>
      <c r="HG207" s="141">
        <f t="shared" si="204"/>
        <v>4.572851222</v>
      </c>
      <c r="HH207" s="141">
        <f t="shared" si="205"/>
        <v>4.572851222</v>
      </c>
      <c r="HI207" s="122">
        <f t="shared" si="206"/>
        <v>-1.710334086</v>
      </c>
      <c r="HJ207" s="142">
        <f t="shared" si="207"/>
        <v>1</v>
      </c>
      <c r="HK207" s="142">
        <f t="shared" si="208"/>
        <v>109.7149851</v>
      </c>
      <c r="HL207" s="130">
        <f t="shared" si="209"/>
        <v>109.7149851</v>
      </c>
      <c r="HM207" s="143">
        <f t="shared" si="210"/>
        <v>-15.25975052</v>
      </c>
      <c r="HN207" s="143">
        <f t="shared" si="211"/>
        <v>-108.6485986</v>
      </c>
      <c r="HO207" s="143">
        <f t="shared" si="212"/>
        <v>-1.710334086</v>
      </c>
      <c r="HP207" s="124">
        <f t="shared" si="213"/>
        <v>109.7149851</v>
      </c>
      <c r="HQ207" s="140">
        <f t="shared" si="214"/>
        <v>2.094395102</v>
      </c>
      <c r="HR207" s="140">
        <f t="shared" si="215"/>
        <v>0.6631365344</v>
      </c>
      <c r="HS207" s="141">
        <f t="shared" si="216"/>
        <v>2.757531637</v>
      </c>
      <c r="HT207" s="141">
        <f t="shared" si="217"/>
        <v>2.757531637</v>
      </c>
      <c r="HU207" s="122">
        <f t="shared" si="218"/>
        <v>2.757531637</v>
      </c>
      <c r="HV207" s="142">
        <f t="shared" si="219"/>
        <v>1</v>
      </c>
      <c r="HW207" s="142">
        <f t="shared" si="220"/>
        <v>109.7149851</v>
      </c>
      <c r="HX207" s="130">
        <f t="shared" si="221"/>
        <v>109.7149851</v>
      </c>
      <c r="HY207" s="143">
        <f t="shared" si="222"/>
        <v>-101.7223217</v>
      </c>
      <c r="HZ207" s="143">
        <f t="shared" si="223"/>
        <v>41.1089677</v>
      </c>
      <c r="IA207" s="143">
        <f t="shared" si="224"/>
        <v>2.757531637</v>
      </c>
      <c r="IB207" s="124">
        <f t="shared" si="225"/>
        <v>109.7149851</v>
      </c>
      <c r="IC207" s="140">
        <f t="shared" si="226"/>
        <v>-2.094395102</v>
      </c>
      <c r="ID207" s="140">
        <f t="shared" si="227"/>
        <v>2.478456119</v>
      </c>
      <c r="IE207" s="141">
        <f t="shared" si="228"/>
        <v>0.3840610168</v>
      </c>
      <c r="IF207" s="141">
        <f t="shared" si="229"/>
        <v>0.3840610168</v>
      </c>
      <c r="IG207" s="122">
        <f t="shared" si="230"/>
        <v>0.3840610168</v>
      </c>
      <c r="IH207" s="142">
        <f t="shared" si="231"/>
        <v>1</v>
      </c>
      <c r="II207" s="142">
        <f t="shared" si="232"/>
        <v>109.7149851</v>
      </c>
      <c r="IJ207" s="130">
        <f t="shared" si="233"/>
        <v>109.7149851</v>
      </c>
      <c r="IK207" s="143">
        <f t="shared" si="234"/>
        <v>101.7223217</v>
      </c>
      <c r="IL207" s="143">
        <f t="shared" si="235"/>
        <v>41.1089677</v>
      </c>
      <c r="IM207" s="143">
        <f t="shared" si="236"/>
        <v>0.3840610168</v>
      </c>
      <c r="IN207" s="124">
        <f t="shared" si="237"/>
        <v>109.7149851</v>
      </c>
    </row>
    <row r="208" ht="12.75" customHeight="1">
      <c r="A208" s="129">
        <f>'Cortez Cubic'!AP208</f>
        <v>-0.2187762226</v>
      </c>
      <c r="B208" s="129">
        <f>'Cortez Cubic'!AQ208</f>
        <v>0.4896459028</v>
      </c>
      <c r="C208" s="129">
        <f>'Cortez Cubic'!AR208</f>
        <v>952.548215</v>
      </c>
      <c r="D208" s="129">
        <f>'Cortez Cubic'!AS208</f>
        <v>-24142.84656</v>
      </c>
      <c r="E208" s="129">
        <f t="shared" ref="E208:H208" si="3486">0</f>
        <v>0</v>
      </c>
      <c r="F208" s="129">
        <f t="shared" si="3486"/>
        <v>0</v>
      </c>
      <c r="G208" s="129">
        <f t="shared" si="3486"/>
        <v>0</v>
      </c>
      <c r="H208" s="129">
        <f t="shared" si="3486"/>
        <v>0</v>
      </c>
      <c r="I208" s="110">
        <f>'Cortez Cubic'!I208</f>
        <v>55</v>
      </c>
      <c r="J208" s="130">
        <f t="shared" si="28"/>
        <v>44.28604821</v>
      </c>
      <c r="K208" s="131">
        <f t="shared" si="29"/>
        <v>1</v>
      </c>
      <c r="L208" s="131">
        <f t="shared" si="30"/>
        <v>0</v>
      </c>
      <c r="M208" s="132">
        <f t="shared" si="31"/>
        <v>10.71395179</v>
      </c>
      <c r="N208" s="133">
        <f t="shared" si="32"/>
        <v>11.14494849</v>
      </c>
      <c r="O208" s="134">
        <f t="shared" si="33"/>
        <v>44.28604821</v>
      </c>
      <c r="P208" s="134">
        <f t="shared" si="34"/>
        <v>0</v>
      </c>
      <c r="Q208" s="135">
        <f t="shared" si="35"/>
        <v>33.14109972</v>
      </c>
      <c r="R208" s="135">
        <f t="shared" si="36"/>
        <v>0</v>
      </c>
      <c r="S208" s="136">
        <f t="shared" si="37"/>
        <v>-75.18903496</v>
      </c>
      <c r="T208" s="136">
        <f t="shared" si="38"/>
        <v>0</v>
      </c>
      <c r="U208" s="137">
        <f t="shared" ref="U208:X208" si="3487">ATAN2(A208,E208)</f>
        <v>3.141592654</v>
      </c>
      <c r="V208" s="137">
        <f t="shared" si="3487"/>
        <v>0</v>
      </c>
      <c r="W208" s="137">
        <f t="shared" si="3487"/>
        <v>0</v>
      </c>
      <c r="X208" s="137">
        <f t="shared" si="3487"/>
        <v>3.141592654</v>
      </c>
      <c r="Y208" s="137">
        <f t="shared" ref="Y208:AB208" si="3488">SQRT(POWER(A208,2)+POWER(E208,2))</f>
        <v>0.2187762226</v>
      </c>
      <c r="Z208" s="137">
        <f t="shared" si="3488"/>
        <v>0.4896459028</v>
      </c>
      <c r="AA208" s="137">
        <f t="shared" si="3488"/>
        <v>952.548215</v>
      </c>
      <c r="AB208" s="137">
        <f t="shared" si="3488"/>
        <v>24142.84656</v>
      </c>
      <c r="AC208" s="138">
        <f t="shared" ref="AC208:AF208" si="3489">U208-$U208</f>
        <v>0</v>
      </c>
      <c r="AD208" s="138">
        <f t="shared" si="3489"/>
        <v>-3.141592654</v>
      </c>
      <c r="AE208" s="138">
        <f t="shared" si="3489"/>
        <v>-3.141592654</v>
      </c>
      <c r="AF208" s="138">
        <f t="shared" si="3489"/>
        <v>0</v>
      </c>
      <c r="AG208" s="138">
        <f t="shared" ref="AG208:AJ208" si="3490">Y208/$Y208</f>
        <v>1</v>
      </c>
      <c r="AH208" s="138">
        <f t="shared" si="3490"/>
        <v>2.238112977</v>
      </c>
      <c r="AI208" s="138">
        <f t="shared" si="3490"/>
        <v>4353.984193</v>
      </c>
      <c r="AJ208" s="138">
        <f t="shared" si="3490"/>
        <v>110354.0699</v>
      </c>
      <c r="AK208" s="139">
        <f t="shared" ref="AK208:AN208" si="3491">AG208*COS(AC208)</f>
        <v>1</v>
      </c>
      <c r="AL208" s="139">
        <f t="shared" si="3491"/>
        <v>-2.238112977</v>
      </c>
      <c r="AM208" s="139">
        <f t="shared" si="3491"/>
        <v>-4353.984193</v>
      </c>
      <c r="AN208" s="139">
        <f t="shared" si="3491"/>
        <v>110354.0699</v>
      </c>
      <c r="AO208" s="129">
        <f t="shared" ref="AO208:AR208" si="3492">AG208*SIN(AC208)</f>
        <v>0</v>
      </c>
      <c r="AP208" s="129">
        <f t="shared" si="3492"/>
        <v>0</v>
      </c>
      <c r="AQ208" s="129">
        <f t="shared" si="3492"/>
        <v>0</v>
      </c>
      <c r="AR208" s="129">
        <f t="shared" si="3492"/>
        <v>0</v>
      </c>
      <c r="AS208" s="140">
        <f t="shared" si="45"/>
        <v>-9.424777961</v>
      </c>
      <c r="AT208" s="141">
        <f t="shared" si="46"/>
        <v>-9.424777961</v>
      </c>
      <c r="AU208" s="141">
        <f t="shared" si="47"/>
        <v>-3.141592654</v>
      </c>
      <c r="AV208" s="122">
        <f t="shared" si="48"/>
        <v>3.141592654</v>
      </c>
      <c r="AW208" s="142">
        <f t="shared" si="49"/>
        <v>11.21104294</v>
      </c>
      <c r="AX208" s="130">
        <f t="shared" si="50"/>
        <v>11.21104294</v>
      </c>
      <c r="AY208" s="143">
        <f t="shared" si="51"/>
        <v>22.42208588</v>
      </c>
      <c r="AZ208" s="143">
        <f t="shared" si="52"/>
        <v>0</v>
      </c>
      <c r="BA208" s="143">
        <f t="shared" si="53"/>
        <v>0</v>
      </c>
      <c r="BB208" s="124">
        <f t="shared" si="54"/>
        <v>22.42208588</v>
      </c>
      <c r="BC208" s="140">
        <f t="shared" ref="BC208:BD208" si="3493">BC$2*AD208</f>
        <v>-3.141592654</v>
      </c>
      <c r="BD208" s="140">
        <f t="shared" si="3493"/>
        <v>-3.141592654</v>
      </c>
      <c r="BE208" s="141">
        <f t="shared" si="56"/>
        <v>-6.283185307</v>
      </c>
      <c r="BF208" s="141">
        <f t="shared" si="57"/>
        <v>0</v>
      </c>
      <c r="BG208" s="122">
        <f t="shared" si="58"/>
        <v>0</v>
      </c>
      <c r="BH208" s="142">
        <f t="shared" ref="BH208:BI208" si="3494">POWER(AH208,BH$2)</f>
        <v>2.238112977</v>
      </c>
      <c r="BI208" s="142">
        <f t="shared" si="3494"/>
        <v>4353.984193</v>
      </c>
      <c r="BJ208" s="130">
        <f t="shared" si="60"/>
        <v>9744.708522</v>
      </c>
      <c r="BK208" s="143">
        <f t="shared" si="61"/>
        <v>87702.3767</v>
      </c>
      <c r="BL208" s="143">
        <f t="shared" si="62"/>
        <v>0</v>
      </c>
      <c r="BM208" s="143">
        <f t="shared" si="63"/>
        <v>0</v>
      </c>
      <c r="BN208" s="124">
        <f t="shared" si="64"/>
        <v>87702.3767</v>
      </c>
      <c r="BO208" s="140">
        <f t="shared" si="65"/>
        <v>0</v>
      </c>
      <c r="BP208" s="141">
        <f t="shared" si="66"/>
        <v>0</v>
      </c>
      <c r="BQ208" s="141">
        <f t="shared" si="67"/>
        <v>0</v>
      </c>
      <c r="BR208" s="122">
        <f t="shared" si="68"/>
        <v>0</v>
      </c>
      <c r="BS208" s="142">
        <f t="shared" si="69"/>
        <v>110354.0699</v>
      </c>
      <c r="BT208" s="130">
        <f t="shared" si="70"/>
        <v>110354.0699</v>
      </c>
      <c r="BU208" s="143">
        <f t="shared" si="71"/>
        <v>-2979559.888</v>
      </c>
      <c r="BV208" s="143">
        <f t="shared" si="72"/>
        <v>0</v>
      </c>
      <c r="BW208" s="143">
        <f t="shared" si="73"/>
        <v>3.141592654</v>
      </c>
      <c r="BX208" s="124">
        <f t="shared" si="74"/>
        <v>2979559.888</v>
      </c>
      <c r="BY208" s="144">
        <f t="shared" ref="BY208:BZ208" si="3495">AY208+BK208+BU208</f>
        <v>-2891835.089</v>
      </c>
      <c r="BZ208" s="144">
        <f t="shared" si="3495"/>
        <v>0</v>
      </c>
      <c r="CA208" s="144">
        <f t="shared" si="76"/>
        <v>-3.141592654</v>
      </c>
      <c r="CB208" s="145">
        <f t="shared" si="77"/>
        <v>2891835.089</v>
      </c>
      <c r="CC208" s="140">
        <f t="shared" ref="CC208:CD208" si="3496">CC$2*AD208</f>
        <v>-6.283185307</v>
      </c>
      <c r="CD208" s="140">
        <f t="shared" si="3496"/>
        <v>-6.283185307</v>
      </c>
      <c r="CE208" s="141">
        <f t="shared" si="79"/>
        <v>-12.56637061</v>
      </c>
      <c r="CF208" s="141">
        <f t="shared" si="80"/>
        <v>0</v>
      </c>
      <c r="CG208" s="122">
        <f t="shared" si="81"/>
        <v>0</v>
      </c>
      <c r="CH208" s="142">
        <f t="shared" ref="CH208:CI208" si="3497">POWER(AH208,CH$2)</f>
        <v>5.009149697</v>
      </c>
      <c r="CI208" s="142">
        <f t="shared" si="3497"/>
        <v>18957178.35</v>
      </c>
      <c r="CJ208" s="130">
        <f t="shared" si="83"/>
        <v>94959344.18</v>
      </c>
      <c r="CK208" s="143">
        <f t="shared" si="84"/>
        <v>-94959344.18</v>
      </c>
      <c r="CL208" s="143">
        <f t="shared" si="85"/>
        <v>0</v>
      </c>
      <c r="CM208" s="143">
        <f t="shared" si="86"/>
        <v>3.141592654</v>
      </c>
      <c r="CN208" s="124">
        <f t="shared" si="87"/>
        <v>94959344.18</v>
      </c>
      <c r="CO208" s="140">
        <f t="shared" si="88"/>
        <v>-9.424777961</v>
      </c>
      <c r="CP208" s="141">
        <f t="shared" si="89"/>
        <v>-9.424777961</v>
      </c>
      <c r="CQ208" s="141">
        <f t="shared" si="90"/>
        <v>-3.141592654</v>
      </c>
      <c r="CR208" s="122">
        <f t="shared" si="91"/>
        <v>3.141592654</v>
      </c>
      <c r="CS208" s="142">
        <f t="shared" si="92"/>
        <v>82539254879</v>
      </c>
      <c r="CT208" s="130">
        <f t="shared" si="93"/>
        <v>82539254879</v>
      </c>
      <c r="CU208" s="143">
        <f t="shared" si="94"/>
        <v>-330157019515</v>
      </c>
      <c r="CV208" s="143">
        <f t="shared" si="95"/>
        <v>0.00004043257372</v>
      </c>
      <c r="CW208" s="143">
        <f t="shared" si="96"/>
        <v>3.141592654</v>
      </c>
      <c r="CX208" s="124">
        <f t="shared" si="97"/>
        <v>330157019515</v>
      </c>
      <c r="CY208" s="140">
        <f t="shared" si="98"/>
        <v>-9.424777961</v>
      </c>
      <c r="CZ208" s="140">
        <f t="shared" si="99"/>
        <v>0</v>
      </c>
      <c r="DA208" s="141">
        <f t="shared" si="100"/>
        <v>-9.424777961</v>
      </c>
      <c r="DB208" s="141">
        <f t="shared" si="101"/>
        <v>-3.141592654</v>
      </c>
      <c r="DC208" s="122">
        <f t="shared" si="102"/>
        <v>3.141592654</v>
      </c>
      <c r="DD208" s="142">
        <f t="shared" si="103"/>
        <v>11.21104294</v>
      </c>
      <c r="DE208" s="142">
        <f t="shared" si="104"/>
        <v>110354.0699</v>
      </c>
      <c r="DF208" s="130">
        <f t="shared" si="105"/>
        <v>1237184.216</v>
      </c>
      <c r="DG208" s="143">
        <f t="shared" si="106"/>
        <v>-4948736.865</v>
      </c>
      <c r="DH208" s="143">
        <f t="shared" si="107"/>
        <v>0.0000000006060454762</v>
      </c>
      <c r="DI208" s="143">
        <f t="shared" si="108"/>
        <v>3.141592654</v>
      </c>
      <c r="DJ208" s="124">
        <f t="shared" si="109"/>
        <v>4948736.865</v>
      </c>
      <c r="DK208" s="140">
        <f t="shared" ref="DK208:DM208" si="3498">DK$2*AD208</f>
        <v>-3.141592654</v>
      </c>
      <c r="DL208" s="140">
        <f t="shared" si="3498"/>
        <v>-3.141592654</v>
      </c>
      <c r="DM208" s="140">
        <f t="shared" si="3498"/>
        <v>0</v>
      </c>
      <c r="DN208" s="141">
        <f t="shared" si="111"/>
        <v>-6.283185307</v>
      </c>
      <c r="DO208" s="141">
        <f t="shared" si="112"/>
        <v>0</v>
      </c>
      <c r="DP208" s="122">
        <f t="shared" si="113"/>
        <v>0</v>
      </c>
      <c r="DQ208" s="142">
        <f t="shared" ref="DQ208:DS208" si="3499">POWER(AH208,DQ$2)</f>
        <v>2.238112977</v>
      </c>
      <c r="DR208" s="142">
        <f t="shared" si="3499"/>
        <v>4353.984193</v>
      </c>
      <c r="DS208" s="142">
        <f t="shared" si="3499"/>
        <v>110354.0699</v>
      </c>
      <c r="DT208" s="130">
        <f t="shared" si="115"/>
        <v>1075368246</v>
      </c>
      <c r="DU208" s="143">
        <f t="shared" si="116"/>
        <v>-19356628420</v>
      </c>
      <c r="DV208" s="143">
        <f t="shared" si="117"/>
        <v>0</v>
      </c>
      <c r="DW208" s="143">
        <f t="shared" si="118"/>
        <v>3.141592654</v>
      </c>
      <c r="DX208" s="124">
        <f t="shared" si="119"/>
        <v>19356628420</v>
      </c>
      <c r="DY208" s="140">
        <f t="shared" si="120"/>
        <v>0</v>
      </c>
      <c r="DZ208" s="141">
        <f t="shared" si="121"/>
        <v>0</v>
      </c>
      <c r="EA208" s="141">
        <f t="shared" si="122"/>
        <v>0</v>
      </c>
      <c r="EB208" s="122">
        <f t="shared" si="123"/>
        <v>0</v>
      </c>
      <c r="EC208" s="142">
        <f t="shared" si="124"/>
        <v>12178020747</v>
      </c>
      <c r="ED208" s="130">
        <f t="shared" si="125"/>
        <v>12178020747</v>
      </c>
      <c r="EE208" s="143">
        <f t="shared" si="126"/>
        <v>328806560170</v>
      </c>
      <c r="EF208" s="143">
        <f t="shared" si="127"/>
        <v>0</v>
      </c>
      <c r="EG208" s="143">
        <f t="shared" si="128"/>
        <v>0</v>
      </c>
      <c r="EH208" s="124">
        <f t="shared" si="129"/>
        <v>328806560170</v>
      </c>
      <c r="EI208" s="144">
        <f t="shared" ref="EI208:EJ208" si="3500">CK208+CU208+DG208+DU208+EE208</f>
        <v>-20806995846</v>
      </c>
      <c r="EJ208" s="144">
        <f t="shared" si="3500"/>
        <v>0.00004043317976</v>
      </c>
      <c r="EK208" s="144">
        <f t="shared" si="131"/>
        <v>3.141592654</v>
      </c>
      <c r="EL208" s="145">
        <f t="shared" si="132"/>
        <v>20806995846</v>
      </c>
      <c r="EM208" s="140">
        <f t="shared" si="133"/>
        <v>1.570796327</v>
      </c>
      <c r="EN208" s="141">
        <f t="shared" si="134"/>
        <v>1.570796327</v>
      </c>
      <c r="EO208" s="141">
        <f t="shared" si="135"/>
        <v>1.570796327</v>
      </c>
      <c r="EP208" s="122">
        <f t="shared" si="136"/>
        <v>1.570796327</v>
      </c>
      <c r="EQ208" s="142">
        <f t="shared" si="137"/>
        <v>144246.3027</v>
      </c>
      <c r="ER208" s="130">
        <f t="shared" si="138"/>
        <v>144246.3027</v>
      </c>
      <c r="ES208" s="143">
        <f t="shared" si="139"/>
        <v>0.0000000007116078357</v>
      </c>
      <c r="ET208" s="143">
        <f t="shared" si="140"/>
        <v>749525.7753</v>
      </c>
      <c r="EU208" s="143">
        <f t="shared" si="141"/>
        <v>1.570796327</v>
      </c>
      <c r="EV208" s="124">
        <f t="shared" si="142"/>
        <v>749525.7753</v>
      </c>
      <c r="EW208" s="144">
        <f t="shared" ref="EW208:EX208" si="3501">BY208+ES208</f>
        <v>-2891835.089</v>
      </c>
      <c r="EX208" s="144">
        <f t="shared" si="3501"/>
        <v>749525.7753</v>
      </c>
      <c r="EY208" s="144">
        <f t="shared" si="144"/>
        <v>2.88798636</v>
      </c>
      <c r="EZ208" s="145">
        <f t="shared" si="145"/>
        <v>2987390.01</v>
      </c>
      <c r="FA208" s="140">
        <f t="shared" si="146"/>
        <v>0.9626621198</v>
      </c>
      <c r="FB208" s="141">
        <f t="shared" si="147"/>
        <v>0.9626621198</v>
      </c>
      <c r="FC208" s="141">
        <f t="shared" si="148"/>
        <v>0.9626621198</v>
      </c>
      <c r="FD208" s="122">
        <f t="shared" si="149"/>
        <v>0.9626621198</v>
      </c>
      <c r="FE208" s="142">
        <f t="shared" si="150"/>
        <v>144.0225982</v>
      </c>
      <c r="FF208" s="130">
        <f t="shared" si="151"/>
        <v>144.0225982</v>
      </c>
      <c r="FG208" s="143">
        <f t="shared" si="152"/>
        <v>21.77000528</v>
      </c>
      <c r="FH208" s="143">
        <f t="shared" si="153"/>
        <v>31.27221621</v>
      </c>
      <c r="FI208" s="143">
        <f t="shared" si="154"/>
        <v>0.9626621198</v>
      </c>
      <c r="FJ208" s="124">
        <f t="shared" si="155"/>
        <v>38.10360398</v>
      </c>
      <c r="FK208" s="140">
        <f t="shared" si="156"/>
        <v>-6.283185307</v>
      </c>
      <c r="FL208" s="141">
        <f t="shared" si="157"/>
        <v>-6.283185307</v>
      </c>
      <c r="FM208" s="141">
        <f t="shared" si="158"/>
        <v>0</v>
      </c>
      <c r="FN208" s="122">
        <f t="shared" si="159"/>
        <v>0</v>
      </c>
      <c r="FO208" s="142">
        <f t="shared" si="160"/>
        <v>5.009149697</v>
      </c>
      <c r="FP208" s="130">
        <f t="shared" si="161"/>
        <v>5.009149697</v>
      </c>
      <c r="FQ208" s="143">
        <f t="shared" si="162"/>
        <v>-5.009149697</v>
      </c>
      <c r="FR208" s="143">
        <f t="shared" si="163"/>
        <v>0</v>
      </c>
      <c r="FS208" s="143">
        <f t="shared" si="164"/>
        <v>3.141592654</v>
      </c>
      <c r="FT208" s="124">
        <f t="shared" si="165"/>
        <v>5.009149697</v>
      </c>
      <c r="FU208" s="144">
        <f t="shared" si="166"/>
        <v>-13066.96173</v>
      </c>
      <c r="FV208" s="144">
        <f t="shared" si="167"/>
        <v>0</v>
      </c>
      <c r="FW208" s="144">
        <f t="shared" si="168"/>
        <v>-3.141592654</v>
      </c>
      <c r="FX208" s="145">
        <f t="shared" si="169"/>
        <v>13066.96173</v>
      </c>
      <c r="FY208" s="140">
        <f t="shared" si="170"/>
        <v>-3.141592654</v>
      </c>
      <c r="FZ208" s="140">
        <f t="shared" si="171"/>
        <v>-0.9626621198</v>
      </c>
      <c r="GA208" s="141">
        <f t="shared" si="172"/>
        <v>-4.104254773</v>
      </c>
      <c r="GB208" s="141">
        <f t="shared" si="173"/>
        <v>-4.104254773</v>
      </c>
      <c r="GC208" s="122">
        <f t="shared" si="174"/>
        <v>2.178930534</v>
      </c>
      <c r="GD208" s="142">
        <f t="shared" si="175"/>
        <v>13066.96173</v>
      </c>
      <c r="GE208" s="142">
        <f t="shared" si="176"/>
        <v>0.02624423665</v>
      </c>
      <c r="GF208" s="130">
        <f t="shared" si="177"/>
        <v>342.9324358</v>
      </c>
      <c r="GG208" s="143">
        <f t="shared" si="178"/>
        <v>-21.77000528</v>
      </c>
      <c r="GH208" s="143">
        <f t="shared" si="179"/>
        <v>31.27221621</v>
      </c>
      <c r="GI208" s="143">
        <f t="shared" si="180"/>
        <v>2.178930534</v>
      </c>
      <c r="GJ208" s="124">
        <f t="shared" si="181"/>
        <v>38.10360398</v>
      </c>
      <c r="GK208" s="146">
        <f t="shared" si="182"/>
        <v>-0.5</v>
      </c>
      <c r="GL208" s="127">
        <f t="shared" si="183"/>
        <v>-0.8660254038</v>
      </c>
      <c r="GM208" s="146">
        <f t="shared" si="184"/>
        <v>-2.094395102</v>
      </c>
      <c r="GN208" s="127">
        <f t="shared" si="185"/>
        <v>1</v>
      </c>
      <c r="GO208" s="147">
        <f t="shared" si="186"/>
        <v>-0.5</v>
      </c>
      <c r="GP208" s="128">
        <f t="shared" si="187"/>
        <v>0.8660254038</v>
      </c>
      <c r="GQ208" s="147">
        <f t="shared" si="188"/>
        <v>2.094395102</v>
      </c>
      <c r="GR208" s="128">
        <f t="shared" si="189"/>
        <v>1</v>
      </c>
      <c r="GS208" s="140">
        <f t="shared" si="190"/>
        <v>-2.094395102</v>
      </c>
      <c r="GT208" s="140">
        <f t="shared" si="191"/>
        <v>0.9626621198</v>
      </c>
      <c r="GU208" s="141">
        <f t="shared" si="192"/>
        <v>-1.131732983</v>
      </c>
      <c r="GV208" s="141">
        <f t="shared" si="193"/>
        <v>-1.131732983</v>
      </c>
      <c r="GW208" s="122">
        <f t="shared" si="194"/>
        <v>-1.131732983</v>
      </c>
      <c r="GX208" s="142">
        <f t="shared" si="195"/>
        <v>1</v>
      </c>
      <c r="GY208" s="142">
        <f t="shared" si="196"/>
        <v>38.10360398</v>
      </c>
      <c r="GZ208" s="130">
        <f t="shared" si="197"/>
        <v>38.10360398</v>
      </c>
      <c r="HA208" s="143">
        <f t="shared" si="198"/>
        <v>16.19753103</v>
      </c>
      <c r="HB208" s="143">
        <f t="shared" si="199"/>
        <v>-34.48948572</v>
      </c>
      <c r="HC208" s="143">
        <f t="shared" si="200"/>
        <v>-1.131732983</v>
      </c>
      <c r="HD208" s="124">
        <f t="shared" si="201"/>
        <v>38.10360398</v>
      </c>
      <c r="HE208" s="140">
        <f t="shared" si="202"/>
        <v>2.094395102</v>
      </c>
      <c r="HF208" s="140">
        <f t="shared" si="203"/>
        <v>2.178930534</v>
      </c>
      <c r="HG208" s="141">
        <f t="shared" si="204"/>
        <v>4.273325636</v>
      </c>
      <c r="HH208" s="141">
        <f t="shared" si="205"/>
        <v>4.273325636</v>
      </c>
      <c r="HI208" s="122">
        <f t="shared" si="206"/>
        <v>-2.009859671</v>
      </c>
      <c r="HJ208" s="142">
        <f t="shared" si="207"/>
        <v>1</v>
      </c>
      <c r="HK208" s="142">
        <f t="shared" si="208"/>
        <v>38.10360398</v>
      </c>
      <c r="HL208" s="130">
        <f t="shared" si="209"/>
        <v>38.10360398</v>
      </c>
      <c r="HM208" s="143">
        <f t="shared" si="210"/>
        <v>-16.19753103</v>
      </c>
      <c r="HN208" s="143">
        <f t="shared" si="211"/>
        <v>-34.48948572</v>
      </c>
      <c r="HO208" s="143">
        <f t="shared" si="212"/>
        <v>-2.009859671</v>
      </c>
      <c r="HP208" s="124">
        <f t="shared" si="213"/>
        <v>38.10360398</v>
      </c>
      <c r="HQ208" s="140">
        <f t="shared" si="214"/>
        <v>2.094395102</v>
      </c>
      <c r="HR208" s="140">
        <f t="shared" si="215"/>
        <v>0.9626621198</v>
      </c>
      <c r="HS208" s="141">
        <f t="shared" si="216"/>
        <v>3.057057222</v>
      </c>
      <c r="HT208" s="141">
        <f t="shared" si="217"/>
        <v>3.057057222</v>
      </c>
      <c r="HU208" s="122">
        <f t="shared" si="218"/>
        <v>3.057057222</v>
      </c>
      <c r="HV208" s="142">
        <f t="shared" si="219"/>
        <v>1</v>
      </c>
      <c r="HW208" s="142">
        <f t="shared" si="220"/>
        <v>38.10360398</v>
      </c>
      <c r="HX208" s="130">
        <f t="shared" si="221"/>
        <v>38.10360398</v>
      </c>
      <c r="HY208" s="143">
        <f t="shared" si="222"/>
        <v>-37.96753631</v>
      </c>
      <c r="HZ208" s="143">
        <f t="shared" si="223"/>
        <v>3.217269506</v>
      </c>
      <c r="IA208" s="143">
        <f t="shared" si="224"/>
        <v>3.057057222</v>
      </c>
      <c r="IB208" s="124">
        <f t="shared" si="225"/>
        <v>38.10360398</v>
      </c>
      <c r="IC208" s="140">
        <f t="shared" si="226"/>
        <v>-2.094395102</v>
      </c>
      <c r="ID208" s="140">
        <f t="shared" si="227"/>
        <v>2.178930534</v>
      </c>
      <c r="IE208" s="141">
        <f t="shared" si="228"/>
        <v>0.08453543136</v>
      </c>
      <c r="IF208" s="141">
        <f t="shared" si="229"/>
        <v>0.08453543136</v>
      </c>
      <c r="IG208" s="122">
        <f t="shared" si="230"/>
        <v>0.08453543136</v>
      </c>
      <c r="IH208" s="142">
        <f t="shared" si="231"/>
        <v>1</v>
      </c>
      <c r="II208" s="142">
        <f t="shared" si="232"/>
        <v>38.10360398</v>
      </c>
      <c r="IJ208" s="130">
        <f t="shared" si="233"/>
        <v>38.10360398</v>
      </c>
      <c r="IK208" s="143">
        <f t="shared" si="234"/>
        <v>37.96753631</v>
      </c>
      <c r="IL208" s="143">
        <f t="shared" si="235"/>
        <v>3.217269506</v>
      </c>
      <c r="IM208" s="143">
        <f t="shared" si="236"/>
        <v>0.08453543136</v>
      </c>
      <c r="IN208" s="124">
        <f t="shared" si="237"/>
        <v>38.10360398</v>
      </c>
    </row>
    <row r="209" ht="12.75" customHeight="1">
      <c r="A209" s="129">
        <f>'Cortez Cubic'!AP209</f>
        <v>-0.2187762226</v>
      </c>
      <c r="B209" s="129">
        <f>'Cortez Cubic'!AQ209</f>
        <v>-1.477536523</v>
      </c>
      <c r="C209" s="129">
        <f>'Cortez Cubic'!AR209</f>
        <v>2472.811044</v>
      </c>
      <c r="D209" s="129">
        <f>'Cortez Cubic'!AS209</f>
        <v>-104984.8999</v>
      </c>
      <c r="E209" s="129">
        <f t="shared" ref="E209:H209" si="3502">0</f>
        <v>0</v>
      </c>
      <c r="F209" s="129">
        <f t="shared" si="3502"/>
        <v>0</v>
      </c>
      <c r="G209" s="129">
        <f t="shared" si="3502"/>
        <v>0</v>
      </c>
      <c r="H209" s="129">
        <f t="shared" si="3502"/>
        <v>0</v>
      </c>
      <c r="I209" s="110">
        <f>'Cortez Cubic'!I209</f>
        <v>49</v>
      </c>
      <c r="J209" s="130">
        <f t="shared" si="28"/>
        <v>59.77986887</v>
      </c>
      <c r="K209" s="131">
        <f t="shared" si="29"/>
        <v>0</v>
      </c>
      <c r="L209" s="131">
        <f t="shared" si="30"/>
        <v>1</v>
      </c>
      <c r="M209" s="132">
        <f t="shared" si="31"/>
        <v>-10.77986887</v>
      </c>
      <c r="N209" s="133">
        <f t="shared" si="32"/>
        <v>0</v>
      </c>
      <c r="O209" s="134">
        <f t="shared" si="33"/>
        <v>59.77986887</v>
      </c>
      <c r="P209" s="134">
        <f t="shared" si="34"/>
        <v>-15.01458749</v>
      </c>
      <c r="Q209" s="135">
        <f t="shared" si="35"/>
        <v>59.77986887</v>
      </c>
      <c r="R209" s="135">
        <f t="shared" si="36"/>
        <v>15.01458749</v>
      </c>
      <c r="S209" s="136">
        <f t="shared" si="37"/>
        <v>-126.3133808</v>
      </c>
      <c r="T209" s="136">
        <f t="shared" si="38"/>
        <v>0</v>
      </c>
      <c r="U209" s="137">
        <f t="shared" ref="U209:X209" si="3503">ATAN2(A209,E209)</f>
        <v>3.141592654</v>
      </c>
      <c r="V209" s="137">
        <f t="shared" si="3503"/>
        <v>3.141592654</v>
      </c>
      <c r="W209" s="137">
        <f t="shared" si="3503"/>
        <v>0</v>
      </c>
      <c r="X209" s="137">
        <f t="shared" si="3503"/>
        <v>3.141592654</v>
      </c>
      <c r="Y209" s="137">
        <f t="shared" ref="Y209:AB209" si="3504">SQRT(POWER(A209,2)+POWER(E209,2))</f>
        <v>0.2187762226</v>
      </c>
      <c r="Z209" s="137">
        <f t="shared" si="3504"/>
        <v>1.477536523</v>
      </c>
      <c r="AA209" s="137">
        <f t="shared" si="3504"/>
        <v>2472.811044</v>
      </c>
      <c r="AB209" s="137">
        <f t="shared" si="3504"/>
        <v>104984.8999</v>
      </c>
      <c r="AC209" s="138">
        <f t="shared" ref="AC209:AF209" si="3505">U209-$U209</f>
        <v>0</v>
      </c>
      <c r="AD209" s="138">
        <f t="shared" si="3505"/>
        <v>0</v>
      </c>
      <c r="AE209" s="138">
        <f t="shared" si="3505"/>
        <v>-3.141592654</v>
      </c>
      <c r="AF209" s="138">
        <f t="shared" si="3505"/>
        <v>0</v>
      </c>
      <c r="AG209" s="138">
        <f t="shared" ref="AG209:AJ209" si="3506">Y209/$Y209</f>
        <v>1</v>
      </c>
      <c r="AH209" s="138">
        <f t="shared" si="3506"/>
        <v>6.753643084</v>
      </c>
      <c r="AI209" s="138">
        <f t="shared" si="3506"/>
        <v>11302.92412</v>
      </c>
      <c r="AJ209" s="138">
        <f t="shared" si="3506"/>
        <v>479873.4463</v>
      </c>
      <c r="AK209" s="139">
        <f t="shared" ref="AK209:AN209" si="3507">AG209*COS(AC209)</f>
        <v>1</v>
      </c>
      <c r="AL209" s="139">
        <f t="shared" si="3507"/>
        <v>6.753643084</v>
      </c>
      <c r="AM209" s="139">
        <f t="shared" si="3507"/>
        <v>-11302.92412</v>
      </c>
      <c r="AN209" s="139">
        <f t="shared" si="3507"/>
        <v>479873.4463</v>
      </c>
      <c r="AO209" s="129">
        <f t="shared" ref="AO209:AR209" si="3508">AG209*SIN(AC209)</f>
        <v>0</v>
      </c>
      <c r="AP209" s="129">
        <f t="shared" si="3508"/>
        <v>0</v>
      </c>
      <c r="AQ209" s="129">
        <f t="shared" si="3508"/>
        <v>0</v>
      </c>
      <c r="AR209" s="129">
        <f t="shared" si="3508"/>
        <v>0</v>
      </c>
      <c r="AS209" s="140">
        <f t="shared" si="45"/>
        <v>0</v>
      </c>
      <c r="AT209" s="141">
        <f t="shared" si="46"/>
        <v>0</v>
      </c>
      <c r="AU209" s="141">
        <f t="shared" si="47"/>
        <v>0</v>
      </c>
      <c r="AV209" s="122">
        <f t="shared" si="48"/>
        <v>0</v>
      </c>
      <c r="AW209" s="142">
        <f t="shared" si="49"/>
        <v>308.0451079</v>
      </c>
      <c r="AX209" s="130">
        <f t="shared" si="50"/>
        <v>308.0451079</v>
      </c>
      <c r="AY209" s="143">
        <f t="shared" si="51"/>
        <v>-616.0902158</v>
      </c>
      <c r="AZ209" s="143">
        <f t="shared" si="52"/>
        <v>0</v>
      </c>
      <c r="BA209" s="143">
        <f t="shared" si="53"/>
        <v>3.141592654</v>
      </c>
      <c r="BB209" s="124">
        <f t="shared" si="54"/>
        <v>616.0902158</v>
      </c>
      <c r="BC209" s="140">
        <f t="shared" ref="BC209:BD209" si="3509">BC$2*AD209</f>
        <v>0</v>
      </c>
      <c r="BD209" s="140">
        <f t="shared" si="3509"/>
        <v>-3.141592654</v>
      </c>
      <c r="BE209" s="141">
        <f t="shared" si="56"/>
        <v>-3.141592654</v>
      </c>
      <c r="BF209" s="141">
        <f t="shared" si="57"/>
        <v>-3.141592654</v>
      </c>
      <c r="BG209" s="122">
        <f t="shared" si="58"/>
        <v>3.141592654</v>
      </c>
      <c r="BH209" s="142">
        <f t="shared" ref="BH209:BI209" si="3510">POWER(AH209,BH$2)</f>
        <v>6.753643084</v>
      </c>
      <c r="BI209" s="142">
        <f t="shared" si="3510"/>
        <v>11302.92412</v>
      </c>
      <c r="BJ209" s="130">
        <f t="shared" si="60"/>
        <v>76335.91534</v>
      </c>
      <c r="BK209" s="143">
        <f t="shared" si="61"/>
        <v>-687023.238</v>
      </c>
      <c r="BL209" s="143">
        <f t="shared" si="62"/>
        <v>0</v>
      </c>
      <c r="BM209" s="143">
        <f t="shared" si="63"/>
        <v>3.141592654</v>
      </c>
      <c r="BN209" s="124">
        <f t="shared" si="64"/>
        <v>687023.238</v>
      </c>
      <c r="BO209" s="140">
        <f t="shared" si="65"/>
        <v>0</v>
      </c>
      <c r="BP209" s="141">
        <f t="shared" si="66"/>
        <v>0</v>
      </c>
      <c r="BQ209" s="141">
        <f t="shared" si="67"/>
        <v>0</v>
      </c>
      <c r="BR209" s="122">
        <f t="shared" si="68"/>
        <v>0</v>
      </c>
      <c r="BS209" s="142">
        <f t="shared" si="69"/>
        <v>479873.4463</v>
      </c>
      <c r="BT209" s="130">
        <f t="shared" si="70"/>
        <v>479873.4463</v>
      </c>
      <c r="BU209" s="143">
        <f t="shared" si="71"/>
        <v>-12956583.05</v>
      </c>
      <c r="BV209" s="143">
        <f t="shared" si="72"/>
        <v>0</v>
      </c>
      <c r="BW209" s="143">
        <f t="shared" si="73"/>
        <v>3.141592654</v>
      </c>
      <c r="BX209" s="124">
        <f t="shared" si="74"/>
        <v>12956583.05</v>
      </c>
      <c r="BY209" s="144">
        <f t="shared" ref="BY209:BZ209" si="3511">AY209+BK209+BU209</f>
        <v>-13644222.38</v>
      </c>
      <c r="BZ209" s="144">
        <f t="shared" si="3511"/>
        <v>0</v>
      </c>
      <c r="CA209" s="144">
        <f t="shared" si="76"/>
        <v>3.141592654</v>
      </c>
      <c r="CB209" s="145">
        <f t="shared" si="77"/>
        <v>13644222.38</v>
      </c>
      <c r="CC209" s="140">
        <f t="shared" ref="CC209:CD209" si="3512">CC$2*AD209</f>
        <v>0</v>
      </c>
      <c r="CD209" s="140">
        <f t="shared" si="3512"/>
        <v>-6.283185307</v>
      </c>
      <c r="CE209" s="141">
        <f t="shared" si="79"/>
        <v>-6.283185307</v>
      </c>
      <c r="CF209" s="141">
        <f t="shared" si="80"/>
        <v>0</v>
      </c>
      <c r="CG209" s="122">
        <f t="shared" si="81"/>
        <v>0</v>
      </c>
      <c r="CH209" s="142">
        <f t="shared" ref="CH209:CI209" si="3513">POWER(AH209,CH$2)</f>
        <v>45.61169491</v>
      </c>
      <c r="CI209" s="142">
        <f t="shared" si="3513"/>
        <v>127756093.7</v>
      </c>
      <c r="CJ209" s="130">
        <f t="shared" si="83"/>
        <v>5827171970</v>
      </c>
      <c r="CK209" s="143">
        <f t="shared" si="84"/>
        <v>-5827171970</v>
      </c>
      <c r="CL209" s="143">
        <f t="shared" si="85"/>
        <v>0</v>
      </c>
      <c r="CM209" s="143">
        <f t="shared" si="86"/>
        <v>3.141592654</v>
      </c>
      <c r="CN209" s="124">
        <f t="shared" si="87"/>
        <v>5827171970</v>
      </c>
      <c r="CO209" s="140">
        <f t="shared" si="88"/>
        <v>-9.424777961</v>
      </c>
      <c r="CP209" s="141">
        <f t="shared" si="89"/>
        <v>-9.424777961</v>
      </c>
      <c r="CQ209" s="141">
        <f t="shared" si="90"/>
        <v>-3.141592654</v>
      </c>
      <c r="CR209" s="122">
        <f t="shared" si="91"/>
        <v>3.141592654</v>
      </c>
      <c r="CS209" s="142">
        <f t="shared" si="92"/>
        <v>1444017433660</v>
      </c>
      <c r="CT209" s="130">
        <f t="shared" si="93"/>
        <v>1444017433660</v>
      </c>
      <c r="CU209" s="143">
        <f t="shared" si="94"/>
        <v>-5776069734641</v>
      </c>
      <c r="CV209" s="143">
        <f t="shared" si="95"/>
        <v>0.0007073645312</v>
      </c>
      <c r="CW209" s="143">
        <f t="shared" si="96"/>
        <v>3.141592654</v>
      </c>
      <c r="CX209" s="124">
        <f t="shared" si="97"/>
        <v>5776069734641</v>
      </c>
      <c r="CY209" s="140">
        <f t="shared" si="98"/>
        <v>0</v>
      </c>
      <c r="CZ209" s="140">
        <f t="shared" si="99"/>
        <v>0</v>
      </c>
      <c r="DA209" s="141">
        <f t="shared" si="100"/>
        <v>0</v>
      </c>
      <c r="DB209" s="141">
        <f t="shared" si="101"/>
        <v>0</v>
      </c>
      <c r="DC209" s="122">
        <f t="shared" si="102"/>
        <v>0</v>
      </c>
      <c r="DD209" s="142">
        <f t="shared" si="103"/>
        <v>308.0451079</v>
      </c>
      <c r="DE209" s="142">
        <f t="shared" si="104"/>
        <v>479873.4463</v>
      </c>
      <c r="DF209" s="130">
        <f t="shared" si="105"/>
        <v>147822667.5</v>
      </c>
      <c r="DG209" s="143">
        <f t="shared" si="106"/>
        <v>591290670.2</v>
      </c>
      <c r="DH209" s="143">
        <f t="shared" si="107"/>
        <v>0</v>
      </c>
      <c r="DI209" s="143">
        <f t="shared" si="108"/>
        <v>0</v>
      </c>
      <c r="DJ209" s="124">
        <f t="shared" si="109"/>
        <v>591290670.2</v>
      </c>
      <c r="DK209" s="140">
        <f t="shared" ref="DK209:DM209" si="3514">DK$2*AD209</f>
        <v>0</v>
      </c>
      <c r="DL209" s="140">
        <f t="shared" si="3514"/>
        <v>-3.141592654</v>
      </c>
      <c r="DM209" s="140">
        <f t="shared" si="3514"/>
        <v>0</v>
      </c>
      <c r="DN209" s="141">
        <f t="shared" si="111"/>
        <v>-3.141592654</v>
      </c>
      <c r="DO209" s="141">
        <f t="shared" si="112"/>
        <v>-3.141592654</v>
      </c>
      <c r="DP209" s="122">
        <f t="shared" si="113"/>
        <v>3.141592654</v>
      </c>
      <c r="DQ209" s="142">
        <f t="shared" ref="DQ209:DS209" si="3515">POWER(AH209,DQ$2)</f>
        <v>6.753643084</v>
      </c>
      <c r="DR209" s="142">
        <f t="shared" si="3515"/>
        <v>11302.92412</v>
      </c>
      <c r="DS209" s="142">
        <f t="shared" si="3515"/>
        <v>479873.4463</v>
      </c>
      <c r="DT209" s="130">
        <f t="shared" si="115"/>
        <v>36631578768</v>
      </c>
      <c r="DU209" s="143">
        <f t="shared" si="116"/>
        <v>659368417825</v>
      </c>
      <c r="DV209" s="143">
        <f t="shared" si="117"/>
        <v>-0.00008074934223</v>
      </c>
      <c r="DW209" s="143">
        <f t="shared" si="118"/>
        <v>0</v>
      </c>
      <c r="DX209" s="124">
        <f t="shared" si="119"/>
        <v>659368417825</v>
      </c>
      <c r="DY209" s="140">
        <f t="shared" si="120"/>
        <v>0</v>
      </c>
      <c r="DZ209" s="141">
        <f t="shared" si="121"/>
        <v>0</v>
      </c>
      <c r="EA209" s="141">
        <f t="shared" si="122"/>
        <v>0</v>
      </c>
      <c r="EB209" s="122">
        <f t="shared" si="123"/>
        <v>0</v>
      </c>
      <c r="EC209" s="142">
        <f t="shared" si="124"/>
        <v>230278524451</v>
      </c>
      <c r="ED209" s="130">
        <f t="shared" si="125"/>
        <v>230278524451</v>
      </c>
      <c r="EE209" s="143">
        <f t="shared" si="126"/>
        <v>6217520160171</v>
      </c>
      <c r="EF209" s="143">
        <f t="shared" si="127"/>
        <v>0</v>
      </c>
      <c r="EG209" s="143">
        <f t="shared" si="128"/>
        <v>0</v>
      </c>
      <c r="EH209" s="124">
        <f t="shared" si="129"/>
        <v>6217520160171</v>
      </c>
      <c r="EI209" s="144">
        <f t="shared" ref="EI209:EJ209" si="3516">CK209+CU209+DG209+DU209+EE209</f>
        <v>1095582962055</v>
      </c>
      <c r="EJ209" s="144">
        <f t="shared" si="3516"/>
        <v>0.000626615189</v>
      </c>
      <c r="EK209" s="144">
        <f t="shared" si="131"/>
        <v>0</v>
      </c>
      <c r="EL209" s="145">
        <f t="shared" si="132"/>
        <v>1095582962055</v>
      </c>
      <c r="EM209" s="140">
        <f t="shared" si="133"/>
        <v>0</v>
      </c>
      <c r="EN209" s="141">
        <f t="shared" si="134"/>
        <v>0</v>
      </c>
      <c r="EO209" s="141">
        <f t="shared" si="135"/>
        <v>0</v>
      </c>
      <c r="EP209" s="122">
        <f t="shared" si="136"/>
        <v>0</v>
      </c>
      <c r="EQ209" s="142">
        <f t="shared" si="137"/>
        <v>1046700.99</v>
      </c>
      <c r="ER209" s="130">
        <f t="shared" si="138"/>
        <v>1046700.99</v>
      </c>
      <c r="ES209" s="143">
        <f t="shared" si="139"/>
        <v>5438817.884</v>
      </c>
      <c r="ET209" s="143">
        <f t="shared" si="140"/>
        <v>0.000000001555357291</v>
      </c>
      <c r="EU209" s="143">
        <f t="shared" si="141"/>
        <v>0</v>
      </c>
      <c r="EV209" s="124">
        <f t="shared" si="142"/>
        <v>5438817.884</v>
      </c>
      <c r="EW209" s="144">
        <f t="shared" ref="EW209:EX209" si="3517">BY209+ES209</f>
        <v>-8205404.494</v>
      </c>
      <c r="EX209" s="144">
        <f t="shared" si="3517"/>
        <v>0.000000001639493372</v>
      </c>
      <c r="EY209" s="144">
        <f t="shared" si="144"/>
        <v>3.141592654</v>
      </c>
      <c r="EZ209" s="145">
        <f t="shared" si="145"/>
        <v>8205404.494</v>
      </c>
      <c r="FA209" s="140">
        <f t="shared" si="146"/>
        <v>1.047197551</v>
      </c>
      <c r="FB209" s="141">
        <f t="shared" si="147"/>
        <v>1.047197551</v>
      </c>
      <c r="FC209" s="141">
        <f t="shared" si="148"/>
        <v>1.047197551</v>
      </c>
      <c r="FD209" s="122">
        <f t="shared" si="149"/>
        <v>1.047197551</v>
      </c>
      <c r="FE209" s="142">
        <f t="shared" si="150"/>
        <v>201.6972599</v>
      </c>
      <c r="FF209" s="130">
        <f t="shared" si="151"/>
        <v>201.6972599</v>
      </c>
      <c r="FG209" s="143">
        <f t="shared" si="152"/>
        <v>26.68120355</v>
      </c>
      <c r="FH209" s="143">
        <f t="shared" si="153"/>
        <v>46.21320015</v>
      </c>
      <c r="FI209" s="143">
        <f t="shared" si="154"/>
        <v>1.047197551</v>
      </c>
      <c r="FJ209" s="124">
        <f t="shared" si="155"/>
        <v>53.3624071</v>
      </c>
      <c r="FK209" s="140">
        <f t="shared" si="156"/>
        <v>0</v>
      </c>
      <c r="FL209" s="141">
        <f t="shared" si="157"/>
        <v>0</v>
      </c>
      <c r="FM209" s="141">
        <f t="shared" si="158"/>
        <v>0</v>
      </c>
      <c r="FN209" s="122">
        <f t="shared" si="159"/>
        <v>0</v>
      </c>
      <c r="FO209" s="142">
        <f t="shared" si="160"/>
        <v>45.61169491</v>
      </c>
      <c r="FP209" s="130">
        <f t="shared" si="161"/>
        <v>45.61169491</v>
      </c>
      <c r="FQ209" s="143">
        <f t="shared" si="162"/>
        <v>-45.61169491</v>
      </c>
      <c r="FR209" s="143">
        <f t="shared" si="163"/>
        <v>0</v>
      </c>
      <c r="FS209" s="143">
        <f t="shared" si="164"/>
        <v>3.141592654</v>
      </c>
      <c r="FT209" s="124">
        <f t="shared" si="165"/>
        <v>45.61169491</v>
      </c>
      <c r="FU209" s="144">
        <f t="shared" si="166"/>
        <v>-33954.38406</v>
      </c>
      <c r="FV209" s="144">
        <f t="shared" si="167"/>
        <v>0</v>
      </c>
      <c r="FW209" s="144">
        <f t="shared" si="168"/>
        <v>-3.141592654</v>
      </c>
      <c r="FX209" s="145">
        <f t="shared" si="169"/>
        <v>33954.38406</v>
      </c>
      <c r="FY209" s="140">
        <f t="shared" si="170"/>
        <v>-3.141592654</v>
      </c>
      <c r="FZ209" s="140">
        <f t="shared" si="171"/>
        <v>-1.047197551</v>
      </c>
      <c r="GA209" s="141">
        <f t="shared" si="172"/>
        <v>-4.188790205</v>
      </c>
      <c r="GB209" s="141">
        <f t="shared" si="173"/>
        <v>-4.188790205</v>
      </c>
      <c r="GC209" s="122">
        <f t="shared" si="174"/>
        <v>2.094395102</v>
      </c>
      <c r="GD209" s="142">
        <f t="shared" si="175"/>
        <v>33954.38406</v>
      </c>
      <c r="GE209" s="142">
        <f t="shared" si="176"/>
        <v>0.01873978432</v>
      </c>
      <c r="GF209" s="130">
        <f t="shared" si="177"/>
        <v>636.2978342</v>
      </c>
      <c r="GG209" s="143">
        <f t="shared" si="178"/>
        <v>-35.34987968</v>
      </c>
      <c r="GH209" s="143">
        <f t="shared" si="179"/>
        <v>61.22778765</v>
      </c>
      <c r="GI209" s="143">
        <f t="shared" si="180"/>
        <v>2.094395102</v>
      </c>
      <c r="GJ209" s="124">
        <f t="shared" si="181"/>
        <v>70.69975936</v>
      </c>
      <c r="GK209" s="146">
        <f t="shared" si="182"/>
        <v>-0.5</v>
      </c>
      <c r="GL209" s="127">
        <f t="shared" si="183"/>
        <v>-0.8660254038</v>
      </c>
      <c r="GM209" s="146">
        <f t="shared" si="184"/>
        <v>-2.094395102</v>
      </c>
      <c r="GN209" s="127">
        <f t="shared" si="185"/>
        <v>1</v>
      </c>
      <c r="GO209" s="147">
        <f t="shared" si="186"/>
        <v>-0.5</v>
      </c>
      <c r="GP209" s="128">
        <f t="shared" si="187"/>
        <v>0.8660254038</v>
      </c>
      <c r="GQ209" s="147">
        <f t="shared" si="188"/>
        <v>2.094395102</v>
      </c>
      <c r="GR209" s="128">
        <f t="shared" si="189"/>
        <v>1</v>
      </c>
      <c r="GS209" s="140">
        <f t="shared" si="190"/>
        <v>-2.094395102</v>
      </c>
      <c r="GT209" s="140">
        <f t="shared" si="191"/>
        <v>1.047197551</v>
      </c>
      <c r="GU209" s="141">
        <f t="shared" si="192"/>
        <v>-1.047197551</v>
      </c>
      <c r="GV209" s="141">
        <f t="shared" si="193"/>
        <v>-1.047197551</v>
      </c>
      <c r="GW209" s="122">
        <f t="shared" si="194"/>
        <v>-1.047197551</v>
      </c>
      <c r="GX209" s="142">
        <f t="shared" si="195"/>
        <v>1</v>
      </c>
      <c r="GY209" s="142">
        <f t="shared" si="196"/>
        <v>53.3624071</v>
      </c>
      <c r="GZ209" s="130">
        <f t="shared" si="197"/>
        <v>53.3624071</v>
      </c>
      <c r="HA209" s="143">
        <f t="shared" si="198"/>
        <v>26.68120355</v>
      </c>
      <c r="HB209" s="143">
        <f t="shared" si="199"/>
        <v>-46.21320015</v>
      </c>
      <c r="HC209" s="143">
        <f t="shared" si="200"/>
        <v>-1.047197551</v>
      </c>
      <c r="HD209" s="124">
        <f t="shared" si="201"/>
        <v>53.3624071</v>
      </c>
      <c r="HE209" s="140">
        <f t="shared" si="202"/>
        <v>2.094395102</v>
      </c>
      <c r="HF209" s="140">
        <f t="shared" si="203"/>
        <v>2.094395102</v>
      </c>
      <c r="HG209" s="141">
        <f t="shared" si="204"/>
        <v>4.188790205</v>
      </c>
      <c r="HH209" s="141">
        <f t="shared" si="205"/>
        <v>4.188790205</v>
      </c>
      <c r="HI209" s="122">
        <f t="shared" si="206"/>
        <v>-2.094395102</v>
      </c>
      <c r="HJ209" s="142">
        <f t="shared" si="207"/>
        <v>1</v>
      </c>
      <c r="HK209" s="142">
        <f t="shared" si="208"/>
        <v>70.69975936</v>
      </c>
      <c r="HL209" s="130">
        <f t="shared" si="209"/>
        <v>70.69975936</v>
      </c>
      <c r="HM209" s="143">
        <f t="shared" si="210"/>
        <v>-35.34987968</v>
      </c>
      <c r="HN209" s="143">
        <f t="shared" si="211"/>
        <v>-61.22778765</v>
      </c>
      <c r="HO209" s="143">
        <f t="shared" si="212"/>
        <v>-2.094395102</v>
      </c>
      <c r="HP209" s="124">
        <f t="shared" si="213"/>
        <v>70.69975936</v>
      </c>
      <c r="HQ209" s="140">
        <f t="shared" si="214"/>
        <v>2.094395102</v>
      </c>
      <c r="HR209" s="140">
        <f t="shared" si="215"/>
        <v>1.047197551</v>
      </c>
      <c r="HS209" s="141">
        <f t="shared" si="216"/>
        <v>3.141592654</v>
      </c>
      <c r="HT209" s="141">
        <f t="shared" si="217"/>
        <v>3.141592654</v>
      </c>
      <c r="HU209" s="122">
        <f t="shared" si="218"/>
        <v>3.141592654</v>
      </c>
      <c r="HV209" s="142">
        <f t="shared" si="219"/>
        <v>1</v>
      </c>
      <c r="HW209" s="142">
        <f t="shared" si="220"/>
        <v>53.3624071</v>
      </c>
      <c r="HX209" s="130">
        <f t="shared" si="221"/>
        <v>53.3624071</v>
      </c>
      <c r="HY209" s="143">
        <f t="shared" si="222"/>
        <v>-53.3624071</v>
      </c>
      <c r="HZ209" s="143">
        <f t="shared" si="223"/>
        <v>0</v>
      </c>
      <c r="IA209" s="143">
        <f t="shared" si="224"/>
        <v>3.141592654</v>
      </c>
      <c r="IB209" s="124">
        <f t="shared" si="225"/>
        <v>53.3624071</v>
      </c>
      <c r="IC209" s="140">
        <f t="shared" si="226"/>
        <v>-2.094395102</v>
      </c>
      <c r="ID209" s="140">
        <f t="shared" si="227"/>
        <v>2.094395102</v>
      </c>
      <c r="IE209" s="141">
        <f t="shared" si="228"/>
        <v>0</v>
      </c>
      <c r="IF209" s="141">
        <f t="shared" si="229"/>
        <v>0</v>
      </c>
      <c r="IG209" s="122">
        <f t="shared" si="230"/>
        <v>0</v>
      </c>
      <c r="IH209" s="142">
        <f t="shared" si="231"/>
        <v>1</v>
      </c>
      <c r="II209" s="142">
        <f t="shared" si="232"/>
        <v>70.69975936</v>
      </c>
      <c r="IJ209" s="130">
        <f t="shared" si="233"/>
        <v>70.69975936</v>
      </c>
      <c r="IK209" s="143">
        <f t="shared" si="234"/>
        <v>70.69975936</v>
      </c>
      <c r="IL209" s="143">
        <f t="shared" si="235"/>
        <v>0</v>
      </c>
      <c r="IM209" s="143">
        <f t="shared" si="236"/>
        <v>0</v>
      </c>
      <c r="IN209" s="124">
        <f t="shared" si="237"/>
        <v>70.69975936</v>
      </c>
    </row>
    <row r="210" ht="12.75" customHeight="1">
      <c r="A210" s="129">
        <f>'Cortez Cubic'!AP210</f>
        <v>-0.2187762226</v>
      </c>
      <c r="B210" s="129">
        <f>'Cortez Cubic'!AQ210</f>
        <v>15.09688154</v>
      </c>
      <c r="C210" s="129">
        <f>'Cortez Cubic'!AR210</f>
        <v>34171.47036</v>
      </c>
      <c r="D210" s="129">
        <f>'Cortez Cubic'!AS210</f>
        <v>-4983293.275</v>
      </c>
      <c r="E210" s="129">
        <f t="shared" ref="E210:H210" si="3518">0</f>
        <v>0</v>
      </c>
      <c r="F210" s="129">
        <f t="shared" si="3518"/>
        <v>0</v>
      </c>
      <c r="G210" s="129">
        <f t="shared" si="3518"/>
        <v>0</v>
      </c>
      <c r="H210" s="129">
        <f t="shared" si="3518"/>
        <v>0</v>
      </c>
      <c r="I210" s="110">
        <f>'Cortez Cubic'!I210</f>
        <v>172</v>
      </c>
      <c r="J210" s="130">
        <f t="shared" si="28"/>
        <v>161.1533638</v>
      </c>
      <c r="K210" s="131">
        <f t="shared" si="29"/>
        <v>0</v>
      </c>
      <c r="L210" s="131">
        <f t="shared" si="30"/>
        <v>1</v>
      </c>
      <c r="M210" s="132">
        <f t="shared" si="31"/>
        <v>10.84663625</v>
      </c>
      <c r="N210" s="133">
        <f t="shared" si="32"/>
        <v>171.5428849</v>
      </c>
      <c r="O210" s="134">
        <f t="shared" si="33"/>
        <v>332.6962486</v>
      </c>
      <c r="P210" s="134">
        <f t="shared" si="34"/>
        <v>0</v>
      </c>
      <c r="Q210" s="135">
        <f t="shared" si="35"/>
        <v>161.1533638</v>
      </c>
      <c r="R210" s="135">
        <f t="shared" si="36"/>
        <v>0</v>
      </c>
      <c r="S210" s="136">
        <f t="shared" si="37"/>
        <v>-424.8435689</v>
      </c>
      <c r="T210" s="136">
        <f t="shared" si="38"/>
        <v>0</v>
      </c>
      <c r="U210" s="137">
        <f t="shared" ref="U210:X210" si="3519">ATAN2(A210,E210)</f>
        <v>3.141592654</v>
      </c>
      <c r="V210" s="137">
        <f t="shared" si="3519"/>
        <v>0</v>
      </c>
      <c r="W210" s="137">
        <f t="shared" si="3519"/>
        <v>0</v>
      </c>
      <c r="X210" s="137">
        <f t="shared" si="3519"/>
        <v>3.141592654</v>
      </c>
      <c r="Y210" s="137">
        <f t="shared" ref="Y210:AB210" si="3520">SQRT(POWER(A210,2)+POWER(E210,2))</f>
        <v>0.2187762226</v>
      </c>
      <c r="Z210" s="137">
        <f t="shared" si="3520"/>
        <v>15.09688154</v>
      </c>
      <c r="AA210" s="137">
        <f t="shared" si="3520"/>
        <v>34171.47036</v>
      </c>
      <c r="AB210" s="137">
        <f t="shared" si="3520"/>
        <v>4983293.275</v>
      </c>
      <c r="AC210" s="138">
        <f t="shared" ref="AC210:AF210" si="3521">U210-$U210</f>
        <v>0</v>
      </c>
      <c r="AD210" s="138">
        <f t="shared" si="3521"/>
        <v>-3.141592654</v>
      </c>
      <c r="AE210" s="138">
        <f t="shared" si="3521"/>
        <v>-3.141592654</v>
      </c>
      <c r="AF210" s="138">
        <f t="shared" si="3521"/>
        <v>0</v>
      </c>
      <c r="AG210" s="138">
        <f t="shared" ref="AG210:AJ210" si="3522">Y210/$Y210</f>
        <v>1</v>
      </c>
      <c r="AH210" s="138">
        <f t="shared" si="3522"/>
        <v>69.00604352</v>
      </c>
      <c r="AI210" s="138">
        <f t="shared" si="3522"/>
        <v>156193.7122</v>
      </c>
      <c r="AJ210" s="138">
        <f t="shared" si="3522"/>
        <v>22778038.75</v>
      </c>
      <c r="AK210" s="139">
        <f t="shared" ref="AK210:AN210" si="3523">AG210*COS(AC210)</f>
        <v>1</v>
      </c>
      <c r="AL210" s="139">
        <f t="shared" si="3523"/>
        <v>-69.00604352</v>
      </c>
      <c r="AM210" s="139">
        <f t="shared" si="3523"/>
        <v>-156193.7122</v>
      </c>
      <c r="AN210" s="139">
        <f t="shared" si="3523"/>
        <v>22778038.75</v>
      </c>
      <c r="AO210" s="129">
        <f t="shared" ref="AO210:AR210" si="3524">AG210*SIN(AC210)</f>
        <v>0</v>
      </c>
      <c r="AP210" s="129">
        <f t="shared" si="3524"/>
        <v>0</v>
      </c>
      <c r="AQ210" s="129">
        <f t="shared" si="3524"/>
        <v>0</v>
      </c>
      <c r="AR210" s="129">
        <f t="shared" si="3524"/>
        <v>0</v>
      </c>
      <c r="AS210" s="140">
        <f t="shared" si="45"/>
        <v>-9.424777961</v>
      </c>
      <c r="AT210" s="141">
        <f t="shared" si="46"/>
        <v>-9.424777961</v>
      </c>
      <c r="AU210" s="141">
        <f t="shared" si="47"/>
        <v>-3.141592654</v>
      </c>
      <c r="AV210" s="122">
        <f t="shared" si="48"/>
        <v>3.141592654</v>
      </c>
      <c r="AW210" s="142">
        <f t="shared" si="49"/>
        <v>328595.3272</v>
      </c>
      <c r="AX210" s="130">
        <f t="shared" si="50"/>
        <v>328595.3272</v>
      </c>
      <c r="AY210" s="143">
        <f t="shared" si="51"/>
        <v>657190.6544</v>
      </c>
      <c r="AZ210" s="143">
        <f t="shared" si="52"/>
        <v>0</v>
      </c>
      <c r="BA210" s="143">
        <f t="shared" si="53"/>
        <v>0</v>
      </c>
      <c r="BB210" s="124">
        <f t="shared" si="54"/>
        <v>657190.6544</v>
      </c>
      <c r="BC210" s="140">
        <f t="shared" ref="BC210:BD210" si="3525">BC$2*AD210</f>
        <v>-3.141592654</v>
      </c>
      <c r="BD210" s="140">
        <f t="shared" si="3525"/>
        <v>-3.141592654</v>
      </c>
      <c r="BE210" s="141">
        <f t="shared" si="56"/>
        <v>-6.283185307</v>
      </c>
      <c r="BF210" s="141">
        <f t="shared" si="57"/>
        <v>0</v>
      </c>
      <c r="BG210" s="122">
        <f t="shared" si="58"/>
        <v>0</v>
      </c>
      <c r="BH210" s="142">
        <f t="shared" ref="BH210:BI210" si="3526">POWER(AH210,BH$2)</f>
        <v>69.00604352</v>
      </c>
      <c r="BI210" s="142">
        <f t="shared" si="3526"/>
        <v>156193.7122</v>
      </c>
      <c r="BJ210" s="130">
        <f t="shared" si="60"/>
        <v>10778310.1</v>
      </c>
      <c r="BK210" s="143">
        <f t="shared" si="61"/>
        <v>97004790.94</v>
      </c>
      <c r="BL210" s="143">
        <f t="shared" si="62"/>
        <v>0</v>
      </c>
      <c r="BM210" s="143">
        <f t="shared" si="63"/>
        <v>0</v>
      </c>
      <c r="BN210" s="124">
        <f t="shared" si="64"/>
        <v>97004790.94</v>
      </c>
      <c r="BO210" s="140">
        <f t="shared" si="65"/>
        <v>0</v>
      </c>
      <c r="BP210" s="141">
        <f t="shared" si="66"/>
        <v>0</v>
      </c>
      <c r="BQ210" s="141">
        <f t="shared" si="67"/>
        <v>0</v>
      </c>
      <c r="BR210" s="122">
        <f t="shared" si="68"/>
        <v>0</v>
      </c>
      <c r="BS210" s="142">
        <f t="shared" si="69"/>
        <v>22778038.75</v>
      </c>
      <c r="BT210" s="130">
        <f t="shared" si="70"/>
        <v>22778038.75</v>
      </c>
      <c r="BU210" s="143">
        <f t="shared" si="71"/>
        <v>-615007046.2</v>
      </c>
      <c r="BV210" s="143">
        <f t="shared" si="72"/>
        <v>0</v>
      </c>
      <c r="BW210" s="143">
        <f t="shared" si="73"/>
        <v>3.141592654</v>
      </c>
      <c r="BX210" s="124">
        <f t="shared" si="74"/>
        <v>615007046.2</v>
      </c>
      <c r="BY210" s="144">
        <f t="shared" ref="BY210:BZ210" si="3527">AY210+BK210+BU210</f>
        <v>-517345064.6</v>
      </c>
      <c r="BZ210" s="144">
        <f t="shared" si="3527"/>
        <v>0</v>
      </c>
      <c r="CA210" s="144">
        <f t="shared" si="76"/>
        <v>-3.141592654</v>
      </c>
      <c r="CB210" s="145">
        <f t="shared" si="77"/>
        <v>517345064.6</v>
      </c>
      <c r="CC210" s="140">
        <f t="shared" ref="CC210:CD210" si="3528">CC$2*AD210</f>
        <v>-6.283185307</v>
      </c>
      <c r="CD210" s="140">
        <f t="shared" si="3528"/>
        <v>-6.283185307</v>
      </c>
      <c r="CE210" s="141">
        <f t="shared" si="79"/>
        <v>-12.56637061</v>
      </c>
      <c r="CF210" s="141">
        <f t="shared" si="80"/>
        <v>0</v>
      </c>
      <c r="CG210" s="122">
        <f t="shared" si="81"/>
        <v>0</v>
      </c>
      <c r="CH210" s="142">
        <f t="shared" ref="CH210:CI210" si="3529">POWER(AH210,CH$2)</f>
        <v>4761.834043</v>
      </c>
      <c r="CI210" s="142">
        <f t="shared" si="3529"/>
        <v>24396475743</v>
      </c>
      <c r="CJ210" s="130">
        <f t="shared" si="83"/>
        <v>116171968715784</v>
      </c>
      <c r="CK210" s="143">
        <f t="shared" si="84"/>
        <v>-116171968715784</v>
      </c>
      <c r="CL210" s="143">
        <f t="shared" si="85"/>
        <v>0</v>
      </c>
      <c r="CM210" s="143">
        <f t="shared" si="86"/>
        <v>3.141592654</v>
      </c>
      <c r="CN210" s="124">
        <f t="shared" si="87"/>
        <v>116171968715784</v>
      </c>
      <c r="CO210" s="140">
        <f t="shared" si="88"/>
        <v>-9.424777961</v>
      </c>
      <c r="CP210" s="141">
        <f t="shared" si="89"/>
        <v>-9.424777961</v>
      </c>
      <c r="CQ210" s="141">
        <f t="shared" si="90"/>
        <v>-3.141592654</v>
      </c>
      <c r="CR210" s="122">
        <f t="shared" si="91"/>
        <v>3.141592654</v>
      </c>
      <c r="CS210" s="142">
        <f t="shared" si="92"/>
        <v>3.81058E+15</v>
      </c>
      <c r="CT210" s="130">
        <f t="shared" si="93"/>
        <v>3.81058E+15</v>
      </c>
      <c r="CU210" s="143">
        <f t="shared" si="94"/>
        <v>-1.52423E+16</v>
      </c>
      <c r="CV210" s="143">
        <f t="shared" si="95"/>
        <v>1.866643935</v>
      </c>
      <c r="CW210" s="143">
        <f t="shared" si="96"/>
        <v>3.141592654</v>
      </c>
      <c r="CX210" s="124">
        <f t="shared" si="97"/>
        <v>1.52423E+16</v>
      </c>
      <c r="CY210" s="140">
        <f t="shared" si="98"/>
        <v>-9.424777961</v>
      </c>
      <c r="CZ210" s="140">
        <f t="shared" si="99"/>
        <v>0</v>
      </c>
      <c r="DA210" s="141">
        <f t="shared" si="100"/>
        <v>-9.424777961</v>
      </c>
      <c r="DB210" s="141">
        <f t="shared" si="101"/>
        <v>-3.141592654</v>
      </c>
      <c r="DC210" s="122">
        <f t="shared" si="102"/>
        <v>3.141592654</v>
      </c>
      <c r="DD210" s="142">
        <f t="shared" si="103"/>
        <v>328595.3272</v>
      </c>
      <c r="DE210" s="142">
        <f t="shared" si="104"/>
        <v>22778038.75</v>
      </c>
      <c r="DF210" s="130">
        <f t="shared" si="105"/>
        <v>7484757095058</v>
      </c>
      <c r="DG210" s="143">
        <f t="shared" si="106"/>
        <v>-29939028380231</v>
      </c>
      <c r="DH210" s="143">
        <f t="shared" si="107"/>
        <v>0.003666473528</v>
      </c>
      <c r="DI210" s="143">
        <f t="shared" si="108"/>
        <v>3.141592654</v>
      </c>
      <c r="DJ210" s="124">
        <f t="shared" si="109"/>
        <v>29939028380231</v>
      </c>
      <c r="DK210" s="140">
        <f t="shared" ref="DK210:DM210" si="3530">DK$2*AD210</f>
        <v>-3.141592654</v>
      </c>
      <c r="DL210" s="140">
        <f t="shared" si="3530"/>
        <v>-3.141592654</v>
      </c>
      <c r="DM210" s="140">
        <f t="shared" si="3530"/>
        <v>0</v>
      </c>
      <c r="DN210" s="141">
        <f t="shared" si="111"/>
        <v>-6.283185307</v>
      </c>
      <c r="DO210" s="141">
        <f t="shared" si="112"/>
        <v>0</v>
      </c>
      <c r="DP210" s="122">
        <f t="shared" si="113"/>
        <v>0</v>
      </c>
      <c r="DQ210" s="142">
        <f t="shared" ref="DQ210:DS210" si="3531">POWER(AH210,DQ$2)</f>
        <v>69.00604352</v>
      </c>
      <c r="DR210" s="142">
        <f t="shared" si="3531"/>
        <v>156193.7122</v>
      </c>
      <c r="DS210" s="142">
        <f t="shared" si="3531"/>
        <v>22778038.75</v>
      </c>
      <c r="DT210" s="130">
        <f t="shared" si="115"/>
        <v>245508765187381</v>
      </c>
      <c r="DU210" s="143">
        <f t="shared" si="116"/>
        <v>-4.41916E+15</v>
      </c>
      <c r="DV210" s="143">
        <f t="shared" si="117"/>
        <v>0</v>
      </c>
      <c r="DW210" s="143">
        <f t="shared" si="118"/>
        <v>3.141592654</v>
      </c>
      <c r="DX210" s="124">
        <f t="shared" si="119"/>
        <v>4.41916E+15</v>
      </c>
      <c r="DY210" s="140">
        <f t="shared" si="120"/>
        <v>0</v>
      </c>
      <c r="DZ210" s="141">
        <f t="shared" si="121"/>
        <v>0</v>
      </c>
      <c r="EA210" s="141">
        <f t="shared" si="122"/>
        <v>0</v>
      </c>
      <c r="EB210" s="122">
        <f t="shared" si="123"/>
        <v>0</v>
      </c>
      <c r="EC210" s="142">
        <f t="shared" si="124"/>
        <v>518839049128062</v>
      </c>
      <c r="ED210" s="130">
        <f t="shared" si="125"/>
        <v>518839049128062</v>
      </c>
      <c r="EE210" s="143">
        <f t="shared" si="126"/>
        <v>1.40087E+16</v>
      </c>
      <c r="EF210" s="143">
        <f t="shared" si="127"/>
        <v>0</v>
      </c>
      <c r="EG210" s="143">
        <f t="shared" si="128"/>
        <v>0</v>
      </c>
      <c r="EH210" s="124">
        <f t="shared" si="129"/>
        <v>1.40087E+16</v>
      </c>
      <c r="EI210" s="144">
        <f t="shared" ref="EI210:EJ210" si="3532">CK210+CU210+DG210+DU210+EE210</f>
        <v>-5.79892E+15</v>
      </c>
      <c r="EJ210" s="144">
        <f t="shared" si="3532"/>
        <v>1.870310409</v>
      </c>
      <c r="EK210" s="144">
        <f t="shared" si="131"/>
        <v>3.141592654</v>
      </c>
      <c r="EL210" s="145">
        <f t="shared" si="132"/>
        <v>5.79892E+15</v>
      </c>
      <c r="EM210" s="140">
        <f t="shared" si="133"/>
        <v>1.570796327</v>
      </c>
      <c r="EN210" s="141">
        <f t="shared" si="134"/>
        <v>1.570796327</v>
      </c>
      <c r="EO210" s="141">
        <f t="shared" si="135"/>
        <v>1.570796327</v>
      </c>
      <c r="EP210" s="122">
        <f t="shared" si="136"/>
        <v>1.570796327</v>
      </c>
      <c r="EQ210" s="142">
        <f t="shared" si="137"/>
        <v>76150632.9</v>
      </c>
      <c r="ER210" s="130">
        <f t="shared" si="138"/>
        <v>76150632.9</v>
      </c>
      <c r="ES210" s="143">
        <f t="shared" si="139"/>
        <v>0.0000000242290427</v>
      </c>
      <c r="ET210" s="143">
        <f t="shared" si="140"/>
        <v>395690295.6</v>
      </c>
      <c r="EU210" s="143">
        <f t="shared" si="141"/>
        <v>1.570796327</v>
      </c>
      <c r="EV210" s="124">
        <f t="shared" si="142"/>
        <v>395690295.6</v>
      </c>
      <c r="EW210" s="144">
        <f t="shared" ref="EW210:EX210" si="3533">BY210+ES210</f>
        <v>-517345064.6</v>
      </c>
      <c r="EX210" s="144">
        <f t="shared" si="3533"/>
        <v>395690295.6</v>
      </c>
      <c r="EY210" s="144">
        <f t="shared" si="144"/>
        <v>2.488656403</v>
      </c>
      <c r="EZ210" s="145">
        <f t="shared" si="145"/>
        <v>651319219.6</v>
      </c>
      <c r="FA210" s="140">
        <f t="shared" si="146"/>
        <v>0.8295521345</v>
      </c>
      <c r="FB210" s="141">
        <f t="shared" si="147"/>
        <v>0.8295521345</v>
      </c>
      <c r="FC210" s="141">
        <f t="shared" si="148"/>
        <v>0.8295521345</v>
      </c>
      <c r="FD210" s="122">
        <f t="shared" si="149"/>
        <v>0.8295521345</v>
      </c>
      <c r="FE210" s="142">
        <f t="shared" si="150"/>
        <v>866.8247399</v>
      </c>
      <c r="FF210" s="130">
        <f t="shared" si="151"/>
        <v>866.8247399</v>
      </c>
      <c r="FG210" s="143">
        <f t="shared" si="152"/>
        <v>154.8471171</v>
      </c>
      <c r="FH210" s="143">
        <f t="shared" si="153"/>
        <v>169.1627434</v>
      </c>
      <c r="FI210" s="143">
        <f t="shared" si="154"/>
        <v>0.8295521345</v>
      </c>
      <c r="FJ210" s="124">
        <f t="shared" si="155"/>
        <v>229.333084</v>
      </c>
      <c r="FK210" s="140">
        <f t="shared" si="156"/>
        <v>-6.283185307</v>
      </c>
      <c r="FL210" s="141">
        <f t="shared" si="157"/>
        <v>-6.283185307</v>
      </c>
      <c r="FM210" s="141">
        <f t="shared" si="158"/>
        <v>0</v>
      </c>
      <c r="FN210" s="122">
        <f t="shared" si="159"/>
        <v>0</v>
      </c>
      <c r="FO210" s="142">
        <f t="shared" si="160"/>
        <v>4761.834043</v>
      </c>
      <c r="FP210" s="130">
        <f t="shared" si="161"/>
        <v>4761.834043</v>
      </c>
      <c r="FQ210" s="143">
        <f t="shared" si="162"/>
        <v>-4761.834043</v>
      </c>
      <c r="FR210" s="143">
        <f t="shared" si="163"/>
        <v>0</v>
      </c>
      <c r="FS210" s="143">
        <f t="shared" si="164"/>
        <v>3.141592654</v>
      </c>
      <c r="FT210" s="124">
        <f t="shared" si="165"/>
        <v>4761.834043</v>
      </c>
      <c r="FU210" s="144">
        <f t="shared" si="166"/>
        <v>-473342.9708</v>
      </c>
      <c r="FV210" s="144">
        <f t="shared" si="167"/>
        <v>0</v>
      </c>
      <c r="FW210" s="144">
        <f t="shared" si="168"/>
        <v>-3.141592654</v>
      </c>
      <c r="FX210" s="145">
        <f t="shared" si="169"/>
        <v>473342.9708</v>
      </c>
      <c r="FY210" s="140">
        <f t="shared" si="170"/>
        <v>-3.141592654</v>
      </c>
      <c r="FZ210" s="140">
        <f t="shared" si="171"/>
        <v>-0.8295521345</v>
      </c>
      <c r="GA210" s="141">
        <f t="shared" si="172"/>
        <v>-3.971144788</v>
      </c>
      <c r="GB210" s="141">
        <f t="shared" si="173"/>
        <v>-3.971144788</v>
      </c>
      <c r="GC210" s="122">
        <f t="shared" si="174"/>
        <v>2.312040519</v>
      </c>
      <c r="GD210" s="142">
        <f t="shared" si="175"/>
        <v>473342.9708</v>
      </c>
      <c r="GE210" s="142">
        <f t="shared" si="176"/>
        <v>0.004360469857</v>
      </c>
      <c r="GF210" s="130">
        <f t="shared" si="177"/>
        <v>2063.997756</v>
      </c>
      <c r="GG210" s="143">
        <f t="shared" si="178"/>
        <v>-154.8471171</v>
      </c>
      <c r="GH210" s="143">
        <f t="shared" si="179"/>
        <v>169.1627434</v>
      </c>
      <c r="GI210" s="143">
        <f t="shared" si="180"/>
        <v>2.312040519</v>
      </c>
      <c r="GJ210" s="124">
        <f t="shared" si="181"/>
        <v>229.333084</v>
      </c>
      <c r="GK210" s="146">
        <f t="shared" si="182"/>
        <v>-0.5</v>
      </c>
      <c r="GL210" s="127">
        <f t="shared" si="183"/>
        <v>-0.8660254038</v>
      </c>
      <c r="GM210" s="146">
        <f t="shared" si="184"/>
        <v>-2.094395102</v>
      </c>
      <c r="GN210" s="127">
        <f t="shared" si="185"/>
        <v>1</v>
      </c>
      <c r="GO210" s="147">
        <f t="shared" si="186"/>
        <v>-0.5</v>
      </c>
      <c r="GP210" s="128">
        <f t="shared" si="187"/>
        <v>0.8660254038</v>
      </c>
      <c r="GQ210" s="147">
        <f t="shared" si="188"/>
        <v>2.094395102</v>
      </c>
      <c r="GR210" s="128">
        <f t="shared" si="189"/>
        <v>1</v>
      </c>
      <c r="GS210" s="140">
        <f t="shared" si="190"/>
        <v>-2.094395102</v>
      </c>
      <c r="GT210" s="140">
        <f t="shared" si="191"/>
        <v>0.8295521345</v>
      </c>
      <c r="GU210" s="141">
        <f t="shared" si="192"/>
        <v>-1.264842968</v>
      </c>
      <c r="GV210" s="141">
        <f t="shared" si="193"/>
        <v>-1.264842968</v>
      </c>
      <c r="GW210" s="122">
        <f t="shared" si="194"/>
        <v>-1.264842968</v>
      </c>
      <c r="GX210" s="142">
        <f t="shared" si="195"/>
        <v>1</v>
      </c>
      <c r="GY210" s="142">
        <f t="shared" si="196"/>
        <v>229.333084</v>
      </c>
      <c r="GZ210" s="130">
        <f t="shared" si="197"/>
        <v>229.333084</v>
      </c>
      <c r="HA210" s="143">
        <f t="shared" si="198"/>
        <v>69.07567462</v>
      </c>
      <c r="HB210" s="143">
        <f t="shared" si="199"/>
        <v>-218.6829088</v>
      </c>
      <c r="HC210" s="143">
        <f t="shared" si="200"/>
        <v>-1.264842968</v>
      </c>
      <c r="HD210" s="124">
        <f t="shared" si="201"/>
        <v>229.333084</v>
      </c>
      <c r="HE210" s="140">
        <f t="shared" si="202"/>
        <v>2.094395102</v>
      </c>
      <c r="HF210" s="140">
        <f t="shared" si="203"/>
        <v>2.312040519</v>
      </c>
      <c r="HG210" s="141">
        <f t="shared" si="204"/>
        <v>4.406435622</v>
      </c>
      <c r="HH210" s="141">
        <f t="shared" si="205"/>
        <v>4.406435622</v>
      </c>
      <c r="HI210" s="122">
        <f t="shared" si="206"/>
        <v>-1.876749686</v>
      </c>
      <c r="HJ210" s="142">
        <f t="shared" si="207"/>
        <v>1</v>
      </c>
      <c r="HK210" s="142">
        <f t="shared" si="208"/>
        <v>229.333084</v>
      </c>
      <c r="HL210" s="130">
        <f t="shared" si="209"/>
        <v>229.333084</v>
      </c>
      <c r="HM210" s="143">
        <f t="shared" si="210"/>
        <v>-69.07567462</v>
      </c>
      <c r="HN210" s="143">
        <f t="shared" si="211"/>
        <v>-218.6829088</v>
      </c>
      <c r="HO210" s="143">
        <f t="shared" si="212"/>
        <v>-1.876749686</v>
      </c>
      <c r="HP210" s="124">
        <f t="shared" si="213"/>
        <v>229.333084</v>
      </c>
      <c r="HQ210" s="140">
        <f t="shared" si="214"/>
        <v>2.094395102</v>
      </c>
      <c r="HR210" s="140">
        <f t="shared" si="215"/>
        <v>0.8295521345</v>
      </c>
      <c r="HS210" s="141">
        <f t="shared" si="216"/>
        <v>2.923947237</v>
      </c>
      <c r="HT210" s="141">
        <f t="shared" si="217"/>
        <v>2.923947237</v>
      </c>
      <c r="HU210" s="122">
        <f t="shared" si="218"/>
        <v>2.923947237</v>
      </c>
      <c r="HV210" s="142">
        <f t="shared" si="219"/>
        <v>1</v>
      </c>
      <c r="HW210" s="142">
        <f t="shared" si="220"/>
        <v>229.333084</v>
      </c>
      <c r="HX210" s="130">
        <f t="shared" si="221"/>
        <v>229.333084</v>
      </c>
      <c r="HY210" s="143">
        <f t="shared" si="222"/>
        <v>-223.9227917</v>
      </c>
      <c r="HZ210" s="143">
        <f t="shared" si="223"/>
        <v>49.52016538</v>
      </c>
      <c r="IA210" s="143">
        <f t="shared" si="224"/>
        <v>2.923947237</v>
      </c>
      <c r="IB210" s="124">
        <f t="shared" si="225"/>
        <v>229.333084</v>
      </c>
      <c r="IC210" s="140">
        <f t="shared" si="226"/>
        <v>-2.094395102</v>
      </c>
      <c r="ID210" s="140">
        <f t="shared" si="227"/>
        <v>2.312040519</v>
      </c>
      <c r="IE210" s="141">
        <f t="shared" si="228"/>
        <v>0.2176454167</v>
      </c>
      <c r="IF210" s="141">
        <f t="shared" si="229"/>
        <v>0.2176454167</v>
      </c>
      <c r="IG210" s="122">
        <f t="shared" si="230"/>
        <v>0.2176454167</v>
      </c>
      <c r="IH210" s="142">
        <f t="shared" si="231"/>
        <v>1</v>
      </c>
      <c r="II210" s="142">
        <f t="shared" si="232"/>
        <v>229.333084</v>
      </c>
      <c r="IJ210" s="130">
        <f t="shared" si="233"/>
        <v>229.333084</v>
      </c>
      <c r="IK210" s="143">
        <f t="shared" si="234"/>
        <v>223.9227917</v>
      </c>
      <c r="IL210" s="143">
        <f t="shared" si="235"/>
        <v>49.52016538</v>
      </c>
      <c r="IM210" s="143">
        <f t="shared" si="236"/>
        <v>0.2176454167</v>
      </c>
      <c r="IN210" s="124">
        <f t="shared" si="237"/>
        <v>229.333084</v>
      </c>
    </row>
    <row r="211" ht="12.75" customHeight="1">
      <c r="A211" s="129">
        <f>'Cortez Cubic'!AP211</f>
        <v>-0.2187762226</v>
      </c>
      <c r="B211" s="129">
        <f>'Cortez Cubic'!AQ211</f>
        <v>5.84611039</v>
      </c>
      <c r="C211" s="129">
        <f>'Cortez Cubic'!AR211</f>
        <v>2636.85421</v>
      </c>
      <c r="D211" s="129">
        <f>'Cortez Cubic'!AS211</f>
        <v>-127592.0102</v>
      </c>
      <c r="E211" s="129">
        <f t="shared" ref="E211:H211" si="3534">0</f>
        <v>0</v>
      </c>
      <c r="F211" s="129">
        <f t="shared" si="3534"/>
        <v>0</v>
      </c>
      <c r="G211" s="129">
        <f t="shared" si="3534"/>
        <v>0</v>
      </c>
      <c r="H211" s="129">
        <f t="shared" si="3534"/>
        <v>0</v>
      </c>
      <c r="I211" s="110">
        <f>'Cortez Cubic'!I211</f>
        <v>67</v>
      </c>
      <c r="J211" s="130">
        <f t="shared" si="28"/>
        <v>56.01247165</v>
      </c>
      <c r="K211" s="131">
        <f t="shared" si="29"/>
        <v>0</v>
      </c>
      <c r="L211" s="131">
        <f t="shared" si="30"/>
        <v>1</v>
      </c>
      <c r="M211" s="132">
        <f t="shared" si="31"/>
        <v>10.98752835</v>
      </c>
      <c r="N211" s="133">
        <f t="shared" si="32"/>
        <v>32.42759068</v>
      </c>
      <c r="O211" s="134">
        <f t="shared" si="33"/>
        <v>88.44006233</v>
      </c>
      <c r="P211" s="134">
        <f t="shared" si="34"/>
        <v>0</v>
      </c>
      <c r="Q211" s="135">
        <f t="shared" si="35"/>
        <v>56.01247165</v>
      </c>
      <c r="R211" s="135">
        <f t="shared" si="36"/>
        <v>0</v>
      </c>
      <c r="S211" s="136">
        <f t="shared" si="37"/>
        <v>-117.7306612</v>
      </c>
      <c r="T211" s="136">
        <f t="shared" si="38"/>
        <v>0</v>
      </c>
      <c r="U211" s="137">
        <f t="shared" ref="U211:X211" si="3535">ATAN2(A211,E211)</f>
        <v>3.141592654</v>
      </c>
      <c r="V211" s="137">
        <f t="shared" si="3535"/>
        <v>0</v>
      </c>
      <c r="W211" s="137">
        <f t="shared" si="3535"/>
        <v>0</v>
      </c>
      <c r="X211" s="137">
        <f t="shared" si="3535"/>
        <v>3.141592654</v>
      </c>
      <c r="Y211" s="137">
        <f t="shared" ref="Y211:AB211" si="3536">SQRT(POWER(A211,2)+POWER(E211,2))</f>
        <v>0.2187762226</v>
      </c>
      <c r="Z211" s="137">
        <f t="shared" si="3536"/>
        <v>5.84611039</v>
      </c>
      <c r="AA211" s="137">
        <f t="shared" si="3536"/>
        <v>2636.85421</v>
      </c>
      <c r="AB211" s="137">
        <f t="shared" si="3536"/>
        <v>127592.0102</v>
      </c>
      <c r="AC211" s="138">
        <f t="shared" ref="AC211:AF211" si="3537">U211-$U211</f>
        <v>0</v>
      </c>
      <c r="AD211" s="138">
        <f t="shared" si="3537"/>
        <v>-3.141592654</v>
      </c>
      <c r="AE211" s="138">
        <f t="shared" si="3537"/>
        <v>-3.141592654</v>
      </c>
      <c r="AF211" s="138">
        <f t="shared" si="3537"/>
        <v>0</v>
      </c>
      <c r="AG211" s="138">
        <f t="shared" ref="AG211:AJ211" si="3538">Y211/$Y211</f>
        <v>1</v>
      </c>
      <c r="AH211" s="138">
        <f t="shared" si="3538"/>
        <v>26.72187279</v>
      </c>
      <c r="AI211" s="138">
        <f t="shared" si="3538"/>
        <v>12052.74585</v>
      </c>
      <c r="AJ211" s="138">
        <f t="shared" si="3538"/>
        <v>583207.849</v>
      </c>
      <c r="AK211" s="139">
        <f t="shared" ref="AK211:AN211" si="3539">AG211*COS(AC211)</f>
        <v>1</v>
      </c>
      <c r="AL211" s="139">
        <f t="shared" si="3539"/>
        <v>-26.72187279</v>
      </c>
      <c r="AM211" s="139">
        <f t="shared" si="3539"/>
        <v>-12052.74585</v>
      </c>
      <c r="AN211" s="139">
        <f t="shared" si="3539"/>
        <v>583207.849</v>
      </c>
      <c r="AO211" s="129">
        <f t="shared" ref="AO211:AR211" si="3540">AG211*SIN(AC211)</f>
        <v>0</v>
      </c>
      <c r="AP211" s="129">
        <f t="shared" si="3540"/>
        <v>0</v>
      </c>
      <c r="AQ211" s="129">
        <f t="shared" si="3540"/>
        <v>0</v>
      </c>
      <c r="AR211" s="129">
        <f t="shared" si="3540"/>
        <v>0</v>
      </c>
      <c r="AS211" s="140">
        <f t="shared" si="45"/>
        <v>-9.424777961</v>
      </c>
      <c r="AT211" s="141">
        <f t="shared" si="46"/>
        <v>-9.424777961</v>
      </c>
      <c r="AU211" s="141">
        <f t="shared" si="47"/>
        <v>-3.141592654</v>
      </c>
      <c r="AV211" s="122">
        <f t="shared" si="48"/>
        <v>3.141592654</v>
      </c>
      <c r="AW211" s="142">
        <f t="shared" si="49"/>
        <v>19080.98001</v>
      </c>
      <c r="AX211" s="130">
        <f t="shared" si="50"/>
        <v>19080.98001</v>
      </c>
      <c r="AY211" s="143">
        <f t="shared" si="51"/>
        <v>38161.96003</v>
      </c>
      <c r="AZ211" s="143">
        <f t="shared" si="52"/>
        <v>0</v>
      </c>
      <c r="BA211" s="143">
        <f t="shared" si="53"/>
        <v>0</v>
      </c>
      <c r="BB211" s="124">
        <f t="shared" si="54"/>
        <v>38161.96003</v>
      </c>
      <c r="BC211" s="140">
        <f t="shared" ref="BC211:BD211" si="3541">BC$2*AD211</f>
        <v>-3.141592654</v>
      </c>
      <c r="BD211" s="140">
        <f t="shared" si="3541"/>
        <v>-3.141592654</v>
      </c>
      <c r="BE211" s="141">
        <f t="shared" si="56"/>
        <v>-6.283185307</v>
      </c>
      <c r="BF211" s="141">
        <f t="shared" si="57"/>
        <v>0</v>
      </c>
      <c r="BG211" s="122">
        <f t="shared" si="58"/>
        <v>0</v>
      </c>
      <c r="BH211" s="142">
        <f t="shared" ref="BH211:BI211" si="3542">POWER(AH211,BH$2)</f>
        <v>26.72187279</v>
      </c>
      <c r="BI211" s="142">
        <f t="shared" si="3542"/>
        <v>12052.74585</v>
      </c>
      <c r="BJ211" s="130">
        <f t="shared" si="60"/>
        <v>322071.9415</v>
      </c>
      <c r="BK211" s="143">
        <f t="shared" si="61"/>
        <v>2898647.473</v>
      </c>
      <c r="BL211" s="143">
        <f t="shared" si="62"/>
        <v>0</v>
      </c>
      <c r="BM211" s="143">
        <f t="shared" si="63"/>
        <v>0</v>
      </c>
      <c r="BN211" s="124">
        <f t="shared" si="64"/>
        <v>2898647.473</v>
      </c>
      <c r="BO211" s="140">
        <f t="shared" si="65"/>
        <v>0</v>
      </c>
      <c r="BP211" s="141">
        <f t="shared" si="66"/>
        <v>0</v>
      </c>
      <c r="BQ211" s="141">
        <f t="shared" si="67"/>
        <v>0</v>
      </c>
      <c r="BR211" s="122">
        <f t="shared" si="68"/>
        <v>0</v>
      </c>
      <c r="BS211" s="142">
        <f t="shared" si="69"/>
        <v>583207.849</v>
      </c>
      <c r="BT211" s="130">
        <f t="shared" si="70"/>
        <v>583207.849</v>
      </c>
      <c r="BU211" s="143">
        <f t="shared" si="71"/>
        <v>-15746611.92</v>
      </c>
      <c r="BV211" s="143">
        <f t="shared" si="72"/>
        <v>0</v>
      </c>
      <c r="BW211" s="143">
        <f t="shared" si="73"/>
        <v>3.141592654</v>
      </c>
      <c r="BX211" s="124">
        <f t="shared" si="74"/>
        <v>15746611.92</v>
      </c>
      <c r="BY211" s="144">
        <f t="shared" ref="BY211:BZ211" si="3543">AY211+BK211+BU211</f>
        <v>-12809802.49</v>
      </c>
      <c r="BZ211" s="144">
        <f t="shared" si="3543"/>
        <v>0</v>
      </c>
      <c r="CA211" s="144">
        <f t="shared" si="76"/>
        <v>-3.141592654</v>
      </c>
      <c r="CB211" s="145">
        <f t="shared" si="77"/>
        <v>12809802.49</v>
      </c>
      <c r="CC211" s="140">
        <f t="shared" ref="CC211:CD211" si="3544">CC$2*AD211</f>
        <v>-6.283185307</v>
      </c>
      <c r="CD211" s="140">
        <f t="shared" si="3544"/>
        <v>-6.283185307</v>
      </c>
      <c r="CE211" s="141">
        <f t="shared" si="79"/>
        <v>-12.56637061</v>
      </c>
      <c r="CF211" s="141">
        <f t="shared" si="80"/>
        <v>0</v>
      </c>
      <c r="CG211" s="122">
        <f t="shared" si="81"/>
        <v>0</v>
      </c>
      <c r="CH211" s="142">
        <f t="shared" ref="CH211:CI211" si="3545">POWER(AH211,CH$2)</f>
        <v>714.0584855</v>
      </c>
      <c r="CI211" s="142">
        <f t="shared" si="3545"/>
        <v>145268682.6</v>
      </c>
      <c r="CJ211" s="130">
        <f t="shared" si="83"/>
        <v>103730335485</v>
      </c>
      <c r="CK211" s="143">
        <f t="shared" si="84"/>
        <v>-103730335485</v>
      </c>
      <c r="CL211" s="143">
        <f t="shared" si="85"/>
        <v>0</v>
      </c>
      <c r="CM211" s="143">
        <f t="shared" si="86"/>
        <v>3.141592654</v>
      </c>
      <c r="CN211" s="124">
        <f t="shared" si="87"/>
        <v>103730335485</v>
      </c>
      <c r="CO211" s="140">
        <f t="shared" si="88"/>
        <v>-9.424777961</v>
      </c>
      <c r="CP211" s="141">
        <f t="shared" si="89"/>
        <v>-9.424777961</v>
      </c>
      <c r="CQ211" s="141">
        <f t="shared" si="90"/>
        <v>-3.141592654</v>
      </c>
      <c r="CR211" s="122">
        <f t="shared" si="91"/>
        <v>3.141592654</v>
      </c>
      <c r="CS211" s="142">
        <f t="shared" si="92"/>
        <v>1750886511785</v>
      </c>
      <c r="CT211" s="130">
        <f t="shared" si="93"/>
        <v>1750886511785</v>
      </c>
      <c r="CU211" s="143">
        <f t="shared" si="94"/>
        <v>-7003546047138</v>
      </c>
      <c r="CV211" s="143">
        <f t="shared" si="95"/>
        <v>0.0008576870249</v>
      </c>
      <c r="CW211" s="143">
        <f t="shared" si="96"/>
        <v>3.141592654</v>
      </c>
      <c r="CX211" s="124">
        <f t="shared" si="97"/>
        <v>7003546047138</v>
      </c>
      <c r="CY211" s="140">
        <f t="shared" si="98"/>
        <v>-9.424777961</v>
      </c>
      <c r="CZ211" s="140">
        <f t="shared" si="99"/>
        <v>0</v>
      </c>
      <c r="DA211" s="141">
        <f t="shared" si="100"/>
        <v>-9.424777961</v>
      </c>
      <c r="DB211" s="141">
        <f t="shared" si="101"/>
        <v>-3.141592654</v>
      </c>
      <c r="DC211" s="122">
        <f t="shared" si="102"/>
        <v>3.141592654</v>
      </c>
      <c r="DD211" s="142">
        <f t="shared" si="103"/>
        <v>19080.98001</v>
      </c>
      <c r="DE211" s="142">
        <f t="shared" si="104"/>
        <v>583207.849</v>
      </c>
      <c r="DF211" s="130">
        <f t="shared" si="105"/>
        <v>11128177311</v>
      </c>
      <c r="DG211" s="143">
        <f t="shared" si="106"/>
        <v>-44512709245</v>
      </c>
      <c r="DH211" s="143">
        <f t="shared" si="107"/>
        <v>0.00000545123469</v>
      </c>
      <c r="DI211" s="143">
        <f t="shared" si="108"/>
        <v>3.141592654</v>
      </c>
      <c r="DJ211" s="124">
        <f t="shared" si="109"/>
        <v>44512709245</v>
      </c>
      <c r="DK211" s="140">
        <f t="shared" ref="DK211:DM211" si="3546">DK$2*AD211</f>
        <v>-3.141592654</v>
      </c>
      <c r="DL211" s="140">
        <f t="shared" si="3546"/>
        <v>-3.141592654</v>
      </c>
      <c r="DM211" s="140">
        <f t="shared" si="3546"/>
        <v>0</v>
      </c>
      <c r="DN211" s="141">
        <f t="shared" si="111"/>
        <v>-6.283185307</v>
      </c>
      <c r="DO211" s="141">
        <f t="shared" si="112"/>
        <v>0</v>
      </c>
      <c r="DP211" s="122">
        <f t="shared" si="113"/>
        <v>0</v>
      </c>
      <c r="DQ211" s="142">
        <f t="shared" ref="DQ211:DS211" si="3547">POWER(AH211,DQ$2)</f>
        <v>26.72187279</v>
      </c>
      <c r="DR211" s="142">
        <f t="shared" si="3547"/>
        <v>12052.74585</v>
      </c>
      <c r="DS211" s="142">
        <f t="shared" si="3547"/>
        <v>583207.849</v>
      </c>
      <c r="DT211" s="130">
        <f t="shared" si="115"/>
        <v>187834884210</v>
      </c>
      <c r="DU211" s="143">
        <f t="shared" si="116"/>
        <v>-3381027915780</v>
      </c>
      <c r="DV211" s="143">
        <f t="shared" si="117"/>
        <v>0</v>
      </c>
      <c r="DW211" s="143">
        <f t="shared" si="118"/>
        <v>3.141592654</v>
      </c>
      <c r="DX211" s="124">
        <f t="shared" si="119"/>
        <v>3381027915780</v>
      </c>
      <c r="DY211" s="140">
        <f t="shared" si="120"/>
        <v>0</v>
      </c>
      <c r="DZ211" s="141">
        <f t="shared" si="121"/>
        <v>0</v>
      </c>
      <c r="EA211" s="141">
        <f t="shared" si="122"/>
        <v>0</v>
      </c>
      <c r="EB211" s="122">
        <f t="shared" si="123"/>
        <v>0</v>
      </c>
      <c r="EC211" s="142">
        <f t="shared" si="124"/>
        <v>340131395135</v>
      </c>
      <c r="ED211" s="130">
        <f t="shared" si="125"/>
        <v>340131395135</v>
      </c>
      <c r="EE211" s="143">
        <f t="shared" si="126"/>
        <v>9183547668649</v>
      </c>
      <c r="EF211" s="143">
        <f t="shared" si="127"/>
        <v>0</v>
      </c>
      <c r="EG211" s="143">
        <f t="shared" si="128"/>
        <v>0</v>
      </c>
      <c r="EH211" s="124">
        <f t="shared" si="129"/>
        <v>9183547668649</v>
      </c>
      <c r="EI211" s="144">
        <f t="shared" ref="EI211:EJ211" si="3548">CK211+CU211+DG211+DU211+EE211</f>
        <v>-1349269338999</v>
      </c>
      <c r="EJ211" s="144">
        <f t="shared" si="3548"/>
        <v>0.0008631382596</v>
      </c>
      <c r="EK211" s="144">
        <f t="shared" si="131"/>
        <v>3.141592654</v>
      </c>
      <c r="EL211" s="145">
        <f t="shared" si="132"/>
        <v>1349269338999</v>
      </c>
      <c r="EM211" s="140">
        <f t="shared" si="133"/>
        <v>1.570796327</v>
      </c>
      <c r="EN211" s="141">
        <f t="shared" si="134"/>
        <v>1.570796327</v>
      </c>
      <c r="EO211" s="141">
        <f t="shared" si="135"/>
        <v>1.570796327</v>
      </c>
      <c r="EP211" s="122">
        <f t="shared" si="136"/>
        <v>1.570796327</v>
      </c>
      <c r="EQ211" s="142">
        <f t="shared" si="137"/>
        <v>1161580.535</v>
      </c>
      <c r="ER211" s="130">
        <f t="shared" si="138"/>
        <v>1161580.535</v>
      </c>
      <c r="ES211" s="143">
        <f t="shared" si="139"/>
        <v>0.000000001709788681</v>
      </c>
      <c r="ET211" s="143">
        <f t="shared" si="140"/>
        <v>6035749.51</v>
      </c>
      <c r="EU211" s="143">
        <f t="shared" si="141"/>
        <v>1.570796327</v>
      </c>
      <c r="EV211" s="124">
        <f t="shared" si="142"/>
        <v>6035749.51</v>
      </c>
      <c r="EW211" s="144">
        <f t="shared" ref="EW211:EX211" si="3549">BY211+ES211</f>
        <v>-12809802.49</v>
      </c>
      <c r="EX211" s="144">
        <f t="shared" si="3549"/>
        <v>6035749.51</v>
      </c>
      <c r="EY211" s="144">
        <f t="shared" si="144"/>
        <v>2.701263995</v>
      </c>
      <c r="EZ211" s="145">
        <f t="shared" si="145"/>
        <v>14160554.79</v>
      </c>
      <c r="FA211" s="140">
        <f t="shared" si="146"/>
        <v>0.9004213317</v>
      </c>
      <c r="FB211" s="141">
        <f t="shared" si="147"/>
        <v>0.9004213317</v>
      </c>
      <c r="FC211" s="141">
        <f t="shared" si="148"/>
        <v>0.9004213317</v>
      </c>
      <c r="FD211" s="122">
        <f t="shared" si="149"/>
        <v>0.9004213317</v>
      </c>
      <c r="FE211" s="142">
        <f t="shared" si="150"/>
        <v>241.9320597</v>
      </c>
      <c r="FF211" s="130">
        <f t="shared" si="151"/>
        <v>241.9320597</v>
      </c>
      <c r="FG211" s="143">
        <f t="shared" si="152"/>
        <v>39.7663857</v>
      </c>
      <c r="FH211" s="143">
        <f t="shared" si="153"/>
        <v>50.15532226</v>
      </c>
      <c r="FI211" s="143">
        <f t="shared" si="154"/>
        <v>0.9004213317</v>
      </c>
      <c r="FJ211" s="124">
        <f t="shared" si="155"/>
        <v>64.00720102</v>
      </c>
      <c r="FK211" s="140">
        <f t="shared" si="156"/>
        <v>-6.283185307</v>
      </c>
      <c r="FL211" s="141">
        <f t="shared" si="157"/>
        <v>-6.283185307</v>
      </c>
      <c r="FM211" s="141">
        <f t="shared" si="158"/>
        <v>0</v>
      </c>
      <c r="FN211" s="122">
        <f t="shared" si="159"/>
        <v>0</v>
      </c>
      <c r="FO211" s="142">
        <f t="shared" si="160"/>
        <v>714.0584855</v>
      </c>
      <c r="FP211" s="130">
        <f t="shared" si="161"/>
        <v>714.0584855</v>
      </c>
      <c r="FQ211" s="143">
        <f t="shared" si="162"/>
        <v>-714.0584855</v>
      </c>
      <c r="FR211" s="143">
        <f t="shared" si="163"/>
        <v>0</v>
      </c>
      <c r="FS211" s="143">
        <f t="shared" si="164"/>
        <v>3.141592654</v>
      </c>
      <c r="FT211" s="124">
        <f t="shared" si="165"/>
        <v>714.0584855</v>
      </c>
      <c r="FU211" s="144">
        <f t="shared" si="166"/>
        <v>-36872.29604</v>
      </c>
      <c r="FV211" s="144">
        <f t="shared" si="167"/>
        <v>0</v>
      </c>
      <c r="FW211" s="144">
        <f t="shared" si="168"/>
        <v>-3.141592654</v>
      </c>
      <c r="FX211" s="145">
        <f t="shared" si="169"/>
        <v>36872.29604</v>
      </c>
      <c r="FY211" s="140">
        <f t="shared" si="170"/>
        <v>-3.141592654</v>
      </c>
      <c r="FZ211" s="140">
        <f t="shared" si="171"/>
        <v>-0.9004213317</v>
      </c>
      <c r="GA211" s="141">
        <f t="shared" si="172"/>
        <v>-4.042013985</v>
      </c>
      <c r="GB211" s="141">
        <f t="shared" si="173"/>
        <v>-4.042013985</v>
      </c>
      <c r="GC211" s="122">
        <f t="shared" si="174"/>
        <v>2.241171322</v>
      </c>
      <c r="GD211" s="142">
        <f t="shared" si="175"/>
        <v>36872.29604</v>
      </c>
      <c r="GE211" s="142">
        <f t="shared" si="176"/>
        <v>0.01562324214</v>
      </c>
      <c r="GF211" s="130">
        <f t="shared" si="177"/>
        <v>576.0648092</v>
      </c>
      <c r="GG211" s="143">
        <f t="shared" si="178"/>
        <v>-39.7663857</v>
      </c>
      <c r="GH211" s="143">
        <f t="shared" si="179"/>
        <v>50.15532226</v>
      </c>
      <c r="GI211" s="143">
        <f t="shared" si="180"/>
        <v>2.241171322</v>
      </c>
      <c r="GJ211" s="124">
        <f t="shared" si="181"/>
        <v>64.00720102</v>
      </c>
      <c r="GK211" s="146">
        <f t="shared" si="182"/>
        <v>-0.5</v>
      </c>
      <c r="GL211" s="127">
        <f t="shared" si="183"/>
        <v>-0.8660254038</v>
      </c>
      <c r="GM211" s="146">
        <f t="shared" si="184"/>
        <v>-2.094395102</v>
      </c>
      <c r="GN211" s="127">
        <f t="shared" si="185"/>
        <v>1</v>
      </c>
      <c r="GO211" s="147">
        <f t="shared" si="186"/>
        <v>-0.5</v>
      </c>
      <c r="GP211" s="128">
        <f t="shared" si="187"/>
        <v>0.8660254038</v>
      </c>
      <c r="GQ211" s="147">
        <f t="shared" si="188"/>
        <v>2.094395102</v>
      </c>
      <c r="GR211" s="128">
        <f t="shared" si="189"/>
        <v>1</v>
      </c>
      <c r="GS211" s="140">
        <f t="shared" si="190"/>
        <v>-2.094395102</v>
      </c>
      <c r="GT211" s="140">
        <f t="shared" si="191"/>
        <v>0.9004213317</v>
      </c>
      <c r="GU211" s="141">
        <f t="shared" si="192"/>
        <v>-1.193973771</v>
      </c>
      <c r="GV211" s="141">
        <f t="shared" si="193"/>
        <v>-1.193973771</v>
      </c>
      <c r="GW211" s="122">
        <f t="shared" si="194"/>
        <v>-1.193973771</v>
      </c>
      <c r="GX211" s="142">
        <f t="shared" si="195"/>
        <v>1</v>
      </c>
      <c r="GY211" s="142">
        <f t="shared" si="196"/>
        <v>64.00720102</v>
      </c>
      <c r="GZ211" s="130">
        <f t="shared" si="197"/>
        <v>64.00720102</v>
      </c>
      <c r="HA211" s="143">
        <f t="shared" si="198"/>
        <v>23.55259036</v>
      </c>
      <c r="HB211" s="143">
        <f t="shared" si="199"/>
        <v>-59.51636136</v>
      </c>
      <c r="HC211" s="143">
        <f t="shared" si="200"/>
        <v>-1.193973771</v>
      </c>
      <c r="HD211" s="124">
        <f t="shared" si="201"/>
        <v>64.00720102</v>
      </c>
      <c r="HE211" s="140">
        <f t="shared" si="202"/>
        <v>2.094395102</v>
      </c>
      <c r="HF211" s="140">
        <f t="shared" si="203"/>
        <v>2.241171322</v>
      </c>
      <c r="HG211" s="141">
        <f t="shared" si="204"/>
        <v>4.335566424</v>
      </c>
      <c r="HH211" s="141">
        <f t="shared" si="205"/>
        <v>4.335566424</v>
      </c>
      <c r="HI211" s="122">
        <f t="shared" si="206"/>
        <v>-1.947618883</v>
      </c>
      <c r="HJ211" s="142">
        <f t="shared" si="207"/>
        <v>1</v>
      </c>
      <c r="HK211" s="142">
        <f t="shared" si="208"/>
        <v>64.00720102</v>
      </c>
      <c r="HL211" s="130">
        <f t="shared" si="209"/>
        <v>64.00720102</v>
      </c>
      <c r="HM211" s="143">
        <f t="shared" si="210"/>
        <v>-23.55259036</v>
      </c>
      <c r="HN211" s="143">
        <f t="shared" si="211"/>
        <v>-59.51636136</v>
      </c>
      <c r="HO211" s="143">
        <f t="shared" si="212"/>
        <v>-1.947618883</v>
      </c>
      <c r="HP211" s="124">
        <f t="shared" si="213"/>
        <v>64.00720102</v>
      </c>
      <c r="HQ211" s="140">
        <f t="shared" si="214"/>
        <v>2.094395102</v>
      </c>
      <c r="HR211" s="140">
        <f t="shared" si="215"/>
        <v>0.9004213317</v>
      </c>
      <c r="HS211" s="141">
        <f t="shared" si="216"/>
        <v>2.994816434</v>
      </c>
      <c r="HT211" s="141">
        <f t="shared" si="217"/>
        <v>2.994816434</v>
      </c>
      <c r="HU211" s="122">
        <f t="shared" si="218"/>
        <v>2.994816434</v>
      </c>
      <c r="HV211" s="142">
        <f t="shared" si="219"/>
        <v>1</v>
      </c>
      <c r="HW211" s="142">
        <f t="shared" si="220"/>
        <v>64.00720102</v>
      </c>
      <c r="HX211" s="130">
        <f t="shared" si="221"/>
        <v>64.00720102</v>
      </c>
      <c r="HY211" s="143">
        <f t="shared" si="222"/>
        <v>-63.31897606</v>
      </c>
      <c r="HZ211" s="143">
        <f t="shared" si="223"/>
        <v>9.361039105</v>
      </c>
      <c r="IA211" s="143">
        <f t="shared" si="224"/>
        <v>2.994816434</v>
      </c>
      <c r="IB211" s="124">
        <f t="shared" si="225"/>
        <v>64.00720102</v>
      </c>
      <c r="IC211" s="140">
        <f t="shared" si="226"/>
        <v>-2.094395102</v>
      </c>
      <c r="ID211" s="140">
        <f t="shared" si="227"/>
        <v>2.241171322</v>
      </c>
      <c r="IE211" s="141">
        <f t="shared" si="228"/>
        <v>0.1467762195</v>
      </c>
      <c r="IF211" s="141">
        <f t="shared" si="229"/>
        <v>0.1467762195</v>
      </c>
      <c r="IG211" s="122">
        <f t="shared" si="230"/>
        <v>0.1467762195</v>
      </c>
      <c r="IH211" s="142">
        <f t="shared" si="231"/>
        <v>1</v>
      </c>
      <c r="II211" s="142">
        <f t="shared" si="232"/>
        <v>64.00720102</v>
      </c>
      <c r="IJ211" s="130">
        <f t="shared" si="233"/>
        <v>64.00720102</v>
      </c>
      <c r="IK211" s="143">
        <f t="shared" si="234"/>
        <v>63.31897606</v>
      </c>
      <c r="IL211" s="143">
        <f t="shared" si="235"/>
        <v>9.361039105</v>
      </c>
      <c r="IM211" s="143">
        <f t="shared" si="236"/>
        <v>0.1467762195</v>
      </c>
      <c r="IN211" s="124">
        <f t="shared" si="237"/>
        <v>64.00720102</v>
      </c>
    </row>
    <row r="212" ht="12.75" customHeight="1">
      <c r="A212" s="129">
        <f>'Cortez Cubic'!AP212</f>
        <v>-0.2187762226</v>
      </c>
      <c r="B212" s="129">
        <f>'Cortez Cubic'!AQ212</f>
        <v>16.04685136</v>
      </c>
      <c r="C212" s="129">
        <f>'Cortez Cubic'!AR212</f>
        <v>10431.3587</v>
      </c>
      <c r="D212" s="129">
        <f>'Cortez Cubic'!AS212</f>
        <v>-1068180.497</v>
      </c>
      <c r="E212" s="129">
        <f t="shared" ref="E212:H212" si="3550">0</f>
        <v>0</v>
      </c>
      <c r="F212" s="129">
        <f t="shared" si="3550"/>
        <v>0</v>
      </c>
      <c r="G212" s="129">
        <f t="shared" si="3550"/>
        <v>0</v>
      </c>
      <c r="H212" s="129">
        <f t="shared" si="3550"/>
        <v>0</v>
      </c>
      <c r="I212" s="110">
        <f>'Cortez Cubic'!I212</f>
        <v>102</v>
      </c>
      <c r="J212" s="130">
        <f t="shared" si="28"/>
        <v>113.0363468</v>
      </c>
      <c r="K212" s="131">
        <f t="shared" si="29"/>
        <v>0</v>
      </c>
      <c r="L212" s="131">
        <f t="shared" si="30"/>
        <v>1</v>
      </c>
      <c r="M212" s="132">
        <f t="shared" si="31"/>
        <v>-11.03634678</v>
      </c>
      <c r="N212" s="133">
        <f t="shared" si="32"/>
        <v>75.89719448</v>
      </c>
      <c r="O212" s="134">
        <f t="shared" si="33"/>
        <v>188.9335413</v>
      </c>
      <c r="P212" s="134">
        <f t="shared" si="34"/>
        <v>0</v>
      </c>
      <c r="Q212" s="135">
        <f t="shared" si="35"/>
        <v>113.0363468</v>
      </c>
      <c r="R212" s="135">
        <f t="shared" si="36"/>
        <v>0</v>
      </c>
      <c r="S212" s="136">
        <f t="shared" si="37"/>
        <v>-228.6216459</v>
      </c>
      <c r="T212" s="136">
        <f t="shared" si="38"/>
        <v>0</v>
      </c>
      <c r="U212" s="137">
        <f t="shared" ref="U212:X212" si="3551">ATAN2(A212,E212)</f>
        <v>3.141592654</v>
      </c>
      <c r="V212" s="137">
        <f t="shared" si="3551"/>
        <v>0</v>
      </c>
      <c r="W212" s="137">
        <f t="shared" si="3551"/>
        <v>0</v>
      </c>
      <c r="X212" s="137">
        <f t="shared" si="3551"/>
        <v>3.141592654</v>
      </c>
      <c r="Y212" s="137">
        <f t="shared" ref="Y212:AB212" si="3552">SQRT(POWER(A212,2)+POWER(E212,2))</f>
        <v>0.2187762226</v>
      </c>
      <c r="Z212" s="137">
        <f t="shared" si="3552"/>
        <v>16.04685136</v>
      </c>
      <c r="AA212" s="137">
        <f t="shared" si="3552"/>
        <v>10431.3587</v>
      </c>
      <c r="AB212" s="137">
        <f t="shared" si="3552"/>
        <v>1068180.497</v>
      </c>
      <c r="AC212" s="138">
        <f t="shared" ref="AC212:AF212" si="3553">U212-$U212</f>
        <v>0</v>
      </c>
      <c r="AD212" s="138">
        <f t="shared" si="3553"/>
        <v>-3.141592654</v>
      </c>
      <c r="AE212" s="138">
        <f t="shared" si="3553"/>
        <v>-3.141592654</v>
      </c>
      <c r="AF212" s="138">
        <f t="shared" si="3553"/>
        <v>0</v>
      </c>
      <c r="AG212" s="138">
        <f t="shared" ref="AG212:AJ212" si="3554">Y212/$Y212</f>
        <v>1</v>
      </c>
      <c r="AH212" s="138">
        <f t="shared" si="3554"/>
        <v>73.34824217</v>
      </c>
      <c r="AI212" s="138">
        <f t="shared" si="3554"/>
        <v>47680.49552</v>
      </c>
      <c r="AJ212" s="138">
        <f t="shared" si="3554"/>
        <v>4882525.553</v>
      </c>
      <c r="AK212" s="139">
        <f t="shared" ref="AK212:AN212" si="3555">AG212*COS(AC212)</f>
        <v>1</v>
      </c>
      <c r="AL212" s="139">
        <f t="shared" si="3555"/>
        <v>-73.34824217</v>
      </c>
      <c r="AM212" s="139">
        <f t="shared" si="3555"/>
        <v>-47680.49552</v>
      </c>
      <c r="AN212" s="139">
        <f t="shared" si="3555"/>
        <v>4882525.553</v>
      </c>
      <c r="AO212" s="129">
        <f t="shared" ref="AO212:AR212" si="3556">AG212*SIN(AC212)</f>
        <v>0</v>
      </c>
      <c r="AP212" s="129">
        <f t="shared" si="3556"/>
        <v>0</v>
      </c>
      <c r="AQ212" s="129">
        <f t="shared" si="3556"/>
        <v>0</v>
      </c>
      <c r="AR212" s="129">
        <f t="shared" si="3556"/>
        <v>0</v>
      </c>
      <c r="AS212" s="140">
        <f t="shared" si="45"/>
        <v>-9.424777961</v>
      </c>
      <c r="AT212" s="141">
        <f t="shared" si="46"/>
        <v>-9.424777961</v>
      </c>
      <c r="AU212" s="141">
        <f t="shared" si="47"/>
        <v>-3.141592654</v>
      </c>
      <c r="AV212" s="122">
        <f t="shared" si="48"/>
        <v>3.141592654</v>
      </c>
      <c r="AW212" s="142">
        <f t="shared" si="49"/>
        <v>394610.9485</v>
      </c>
      <c r="AX212" s="130">
        <f t="shared" si="50"/>
        <v>394610.9485</v>
      </c>
      <c r="AY212" s="143">
        <f t="shared" si="51"/>
        <v>789221.8971</v>
      </c>
      <c r="AZ212" s="143">
        <f t="shared" si="52"/>
        <v>0</v>
      </c>
      <c r="BA212" s="143">
        <f t="shared" si="53"/>
        <v>0</v>
      </c>
      <c r="BB212" s="124">
        <f t="shared" si="54"/>
        <v>789221.8971</v>
      </c>
      <c r="BC212" s="140">
        <f t="shared" ref="BC212:BD212" si="3557">BC$2*AD212</f>
        <v>-3.141592654</v>
      </c>
      <c r="BD212" s="140">
        <f t="shared" si="3557"/>
        <v>-3.141592654</v>
      </c>
      <c r="BE212" s="141">
        <f t="shared" si="56"/>
        <v>-6.283185307</v>
      </c>
      <c r="BF212" s="141">
        <f t="shared" si="57"/>
        <v>0</v>
      </c>
      <c r="BG212" s="122">
        <f t="shared" si="58"/>
        <v>0</v>
      </c>
      <c r="BH212" s="142">
        <f t="shared" ref="BH212:BI212" si="3558">POWER(AH212,BH$2)</f>
        <v>73.34824217</v>
      </c>
      <c r="BI212" s="142">
        <f t="shared" si="3558"/>
        <v>47680.49552</v>
      </c>
      <c r="BJ212" s="130">
        <f t="shared" si="60"/>
        <v>3497280.532</v>
      </c>
      <c r="BK212" s="143">
        <f t="shared" si="61"/>
        <v>31475524.79</v>
      </c>
      <c r="BL212" s="143">
        <f t="shared" si="62"/>
        <v>0</v>
      </c>
      <c r="BM212" s="143">
        <f t="shared" si="63"/>
        <v>0</v>
      </c>
      <c r="BN212" s="124">
        <f t="shared" si="64"/>
        <v>31475524.79</v>
      </c>
      <c r="BO212" s="140">
        <f t="shared" si="65"/>
        <v>0</v>
      </c>
      <c r="BP212" s="141">
        <f t="shared" si="66"/>
        <v>0</v>
      </c>
      <c r="BQ212" s="141">
        <f t="shared" si="67"/>
        <v>0</v>
      </c>
      <c r="BR212" s="122">
        <f t="shared" si="68"/>
        <v>0</v>
      </c>
      <c r="BS212" s="142">
        <f t="shared" si="69"/>
        <v>4882525.553</v>
      </c>
      <c r="BT212" s="130">
        <f t="shared" si="70"/>
        <v>4882525.553</v>
      </c>
      <c r="BU212" s="143">
        <f t="shared" si="71"/>
        <v>-131828189.9</v>
      </c>
      <c r="BV212" s="143">
        <f t="shared" si="72"/>
        <v>0</v>
      </c>
      <c r="BW212" s="143">
        <f t="shared" si="73"/>
        <v>3.141592654</v>
      </c>
      <c r="BX212" s="124">
        <f t="shared" si="74"/>
        <v>131828189.9</v>
      </c>
      <c r="BY212" s="144">
        <f t="shared" ref="BY212:BZ212" si="3559">AY212+BK212+BU212</f>
        <v>-99563443.24</v>
      </c>
      <c r="BZ212" s="144">
        <f t="shared" si="3559"/>
        <v>0</v>
      </c>
      <c r="CA212" s="144">
        <f t="shared" si="76"/>
        <v>-3.141592654</v>
      </c>
      <c r="CB212" s="145">
        <f t="shared" si="77"/>
        <v>99563443.24</v>
      </c>
      <c r="CC212" s="140">
        <f t="shared" ref="CC212:CD212" si="3560">CC$2*AD212</f>
        <v>-6.283185307</v>
      </c>
      <c r="CD212" s="140">
        <f t="shared" si="3560"/>
        <v>-6.283185307</v>
      </c>
      <c r="CE212" s="141">
        <f t="shared" si="79"/>
        <v>-12.56637061</v>
      </c>
      <c r="CF212" s="141">
        <f t="shared" si="80"/>
        <v>0</v>
      </c>
      <c r="CG212" s="122">
        <f t="shared" si="81"/>
        <v>0</v>
      </c>
      <c r="CH212" s="142">
        <f t="shared" ref="CH212:CI212" si="3561">POWER(AH212,CH$2)</f>
        <v>5379.96463</v>
      </c>
      <c r="CI212" s="142">
        <f t="shared" si="3561"/>
        <v>2273429653</v>
      </c>
      <c r="CJ212" s="130">
        <f t="shared" si="83"/>
        <v>12230971119670</v>
      </c>
      <c r="CK212" s="143">
        <f t="shared" si="84"/>
        <v>-12230971119670</v>
      </c>
      <c r="CL212" s="143">
        <f t="shared" si="85"/>
        <v>0</v>
      </c>
      <c r="CM212" s="143">
        <f t="shared" si="86"/>
        <v>3.141592654</v>
      </c>
      <c r="CN212" s="124">
        <f t="shared" si="87"/>
        <v>12230971119670</v>
      </c>
      <c r="CO212" s="140">
        <f t="shared" si="88"/>
        <v>-9.424777961</v>
      </c>
      <c r="CP212" s="141">
        <f t="shared" si="89"/>
        <v>-9.424777961</v>
      </c>
      <c r="CQ212" s="141">
        <f t="shared" si="90"/>
        <v>-3.141592654</v>
      </c>
      <c r="CR212" s="122">
        <f t="shared" si="91"/>
        <v>3.141592654</v>
      </c>
      <c r="CS212" s="142">
        <f t="shared" si="92"/>
        <v>108398252361210</v>
      </c>
      <c r="CT212" s="130">
        <f t="shared" si="93"/>
        <v>108398252361210</v>
      </c>
      <c r="CU212" s="143">
        <f t="shared" si="94"/>
        <v>-433593009444840</v>
      </c>
      <c r="CV212" s="143">
        <f t="shared" si="95"/>
        <v>0.05309982911</v>
      </c>
      <c r="CW212" s="143">
        <f t="shared" si="96"/>
        <v>3.141592654</v>
      </c>
      <c r="CX212" s="124">
        <f t="shared" si="97"/>
        <v>433593009444840</v>
      </c>
      <c r="CY212" s="140">
        <f t="shared" si="98"/>
        <v>-9.424777961</v>
      </c>
      <c r="CZ212" s="140">
        <f t="shared" si="99"/>
        <v>0</v>
      </c>
      <c r="DA212" s="141">
        <f t="shared" si="100"/>
        <v>-9.424777961</v>
      </c>
      <c r="DB212" s="141">
        <f t="shared" si="101"/>
        <v>-3.141592654</v>
      </c>
      <c r="DC212" s="122">
        <f t="shared" si="102"/>
        <v>3.141592654</v>
      </c>
      <c r="DD212" s="142">
        <f t="shared" si="103"/>
        <v>394610.9485</v>
      </c>
      <c r="DE212" s="142">
        <f t="shared" si="104"/>
        <v>4882525.553</v>
      </c>
      <c r="DF212" s="130">
        <f t="shared" si="105"/>
        <v>1926698039644</v>
      </c>
      <c r="DG212" s="143">
        <f t="shared" si="106"/>
        <v>-7706792158577</v>
      </c>
      <c r="DH212" s="143">
        <f t="shared" si="107"/>
        <v>0.0009438098349</v>
      </c>
      <c r="DI212" s="143">
        <f t="shared" si="108"/>
        <v>3.141592654</v>
      </c>
      <c r="DJ212" s="124">
        <f t="shared" si="109"/>
        <v>7706792158577</v>
      </c>
      <c r="DK212" s="140">
        <f t="shared" ref="DK212:DM212" si="3562">DK$2*AD212</f>
        <v>-3.141592654</v>
      </c>
      <c r="DL212" s="140">
        <f t="shared" si="3562"/>
        <v>-3.141592654</v>
      </c>
      <c r="DM212" s="140">
        <f t="shared" si="3562"/>
        <v>0</v>
      </c>
      <c r="DN212" s="141">
        <f t="shared" si="111"/>
        <v>-6.283185307</v>
      </c>
      <c r="DO212" s="141">
        <f t="shared" si="112"/>
        <v>0</v>
      </c>
      <c r="DP212" s="122">
        <f t="shared" si="113"/>
        <v>0</v>
      </c>
      <c r="DQ212" s="142">
        <f t="shared" ref="DQ212:DS212" si="3563">POWER(AH212,DQ$2)</f>
        <v>73.34824217</v>
      </c>
      <c r="DR212" s="142">
        <f t="shared" si="3563"/>
        <v>47680.49552</v>
      </c>
      <c r="DS212" s="142">
        <f t="shared" si="3563"/>
        <v>4882525.553</v>
      </c>
      <c r="DT212" s="130">
        <f t="shared" si="115"/>
        <v>17075561562675</v>
      </c>
      <c r="DU212" s="143">
        <f t="shared" si="116"/>
        <v>-307360108128143</v>
      </c>
      <c r="DV212" s="143">
        <f t="shared" si="117"/>
        <v>0</v>
      </c>
      <c r="DW212" s="143">
        <f t="shared" si="118"/>
        <v>3.141592654</v>
      </c>
      <c r="DX212" s="124">
        <f t="shared" si="119"/>
        <v>307360108128143</v>
      </c>
      <c r="DY212" s="140">
        <f t="shared" si="120"/>
        <v>0</v>
      </c>
      <c r="DZ212" s="141">
        <f t="shared" si="121"/>
        <v>0</v>
      </c>
      <c r="EA212" s="141">
        <f t="shared" si="122"/>
        <v>0</v>
      </c>
      <c r="EB212" s="122">
        <f t="shared" si="123"/>
        <v>0</v>
      </c>
      <c r="EC212" s="142">
        <f t="shared" si="124"/>
        <v>23839055773076</v>
      </c>
      <c r="ED212" s="130">
        <f t="shared" si="125"/>
        <v>23839055773076</v>
      </c>
      <c r="EE212" s="143">
        <f t="shared" si="126"/>
        <v>643654505873051</v>
      </c>
      <c r="EF212" s="143">
        <f t="shared" si="127"/>
        <v>0</v>
      </c>
      <c r="EG212" s="143">
        <f t="shared" si="128"/>
        <v>0</v>
      </c>
      <c r="EH212" s="124">
        <f t="shared" si="129"/>
        <v>643654505873051</v>
      </c>
      <c r="EI212" s="144">
        <f t="shared" ref="EI212:EJ212" si="3564">CK212+CU212+DG212+DU212+EE212</f>
        <v>-117236374978179</v>
      </c>
      <c r="EJ212" s="144">
        <f t="shared" si="3564"/>
        <v>0.05404363895</v>
      </c>
      <c r="EK212" s="144">
        <f t="shared" si="131"/>
        <v>3.141592654</v>
      </c>
      <c r="EL212" s="145">
        <f t="shared" si="132"/>
        <v>117236374978179</v>
      </c>
      <c r="EM212" s="140">
        <f t="shared" si="133"/>
        <v>1.570796327</v>
      </c>
      <c r="EN212" s="141">
        <f t="shared" si="134"/>
        <v>1.570796327</v>
      </c>
      <c r="EO212" s="141">
        <f t="shared" si="135"/>
        <v>1.570796327</v>
      </c>
      <c r="EP212" s="122">
        <f t="shared" si="136"/>
        <v>1.570796327</v>
      </c>
      <c r="EQ212" s="142">
        <f t="shared" si="137"/>
        <v>10827574.75</v>
      </c>
      <c r="ER212" s="130">
        <f t="shared" si="138"/>
        <v>10827574.75</v>
      </c>
      <c r="ES212" s="143">
        <f t="shared" si="139"/>
        <v>0.00000001593765064</v>
      </c>
      <c r="ET212" s="143">
        <f t="shared" si="140"/>
        <v>56261728.77</v>
      </c>
      <c r="EU212" s="143">
        <f t="shared" si="141"/>
        <v>1.570796327</v>
      </c>
      <c r="EV212" s="124">
        <f t="shared" si="142"/>
        <v>56261728.77</v>
      </c>
      <c r="EW212" s="144">
        <f t="shared" ref="EW212:EX212" si="3565">BY212+ES212</f>
        <v>-99563443.24</v>
      </c>
      <c r="EX212" s="144">
        <f t="shared" si="3565"/>
        <v>56261728.77</v>
      </c>
      <c r="EY212" s="144">
        <f t="shared" si="144"/>
        <v>2.627242289</v>
      </c>
      <c r="EZ212" s="145">
        <f t="shared" si="145"/>
        <v>114360226.3</v>
      </c>
      <c r="FA212" s="140">
        <f t="shared" si="146"/>
        <v>0.8757474295</v>
      </c>
      <c r="FB212" s="141">
        <f t="shared" si="147"/>
        <v>0.8757474295</v>
      </c>
      <c r="FC212" s="141">
        <f t="shared" si="148"/>
        <v>0.8757474295</v>
      </c>
      <c r="FD212" s="122">
        <f t="shared" si="149"/>
        <v>0.8757474295</v>
      </c>
      <c r="FE212" s="142">
        <f t="shared" si="150"/>
        <v>485.3909432</v>
      </c>
      <c r="FF212" s="130">
        <f t="shared" si="151"/>
        <v>485.3909432</v>
      </c>
      <c r="FG212" s="143">
        <f t="shared" si="152"/>
        <v>82.2420636</v>
      </c>
      <c r="FH212" s="143">
        <f t="shared" si="153"/>
        <v>98.62816701</v>
      </c>
      <c r="FI212" s="143">
        <f t="shared" si="154"/>
        <v>0.8757474295</v>
      </c>
      <c r="FJ212" s="124">
        <f t="shared" si="155"/>
        <v>128.418349</v>
      </c>
      <c r="FK212" s="140">
        <f t="shared" si="156"/>
        <v>-6.283185307</v>
      </c>
      <c r="FL212" s="141">
        <f t="shared" si="157"/>
        <v>-6.283185307</v>
      </c>
      <c r="FM212" s="141">
        <f t="shared" si="158"/>
        <v>0</v>
      </c>
      <c r="FN212" s="122">
        <f t="shared" si="159"/>
        <v>0</v>
      </c>
      <c r="FO212" s="142">
        <f t="shared" si="160"/>
        <v>5379.96463</v>
      </c>
      <c r="FP212" s="130">
        <f t="shared" si="161"/>
        <v>5379.96463</v>
      </c>
      <c r="FQ212" s="143">
        <f t="shared" si="162"/>
        <v>-5379.96463</v>
      </c>
      <c r="FR212" s="143">
        <f t="shared" si="163"/>
        <v>0</v>
      </c>
      <c r="FS212" s="143">
        <f t="shared" si="164"/>
        <v>3.141592654</v>
      </c>
      <c r="FT212" s="124">
        <f t="shared" si="165"/>
        <v>5379.96463</v>
      </c>
      <c r="FU212" s="144">
        <f t="shared" si="166"/>
        <v>-148421.4512</v>
      </c>
      <c r="FV212" s="144">
        <f t="shared" si="167"/>
        <v>0</v>
      </c>
      <c r="FW212" s="144">
        <f t="shared" si="168"/>
        <v>-3.141592654</v>
      </c>
      <c r="FX212" s="145">
        <f t="shared" si="169"/>
        <v>148421.4512</v>
      </c>
      <c r="FY212" s="140">
        <f t="shared" si="170"/>
        <v>-3.141592654</v>
      </c>
      <c r="FZ212" s="140">
        <f t="shared" si="171"/>
        <v>-0.8757474295</v>
      </c>
      <c r="GA212" s="141">
        <f t="shared" si="172"/>
        <v>-4.017340083</v>
      </c>
      <c r="GB212" s="141">
        <f t="shared" si="173"/>
        <v>-4.017340083</v>
      </c>
      <c r="GC212" s="122">
        <f t="shared" si="174"/>
        <v>2.265845224</v>
      </c>
      <c r="GD212" s="142">
        <f t="shared" si="175"/>
        <v>148421.4512</v>
      </c>
      <c r="GE212" s="142">
        <f t="shared" si="176"/>
        <v>0.007787049187</v>
      </c>
      <c r="GF212" s="130">
        <f t="shared" si="177"/>
        <v>1155.765141</v>
      </c>
      <c r="GG212" s="143">
        <f t="shared" si="178"/>
        <v>-82.2420636</v>
      </c>
      <c r="GH212" s="143">
        <f t="shared" si="179"/>
        <v>98.62816701</v>
      </c>
      <c r="GI212" s="143">
        <f t="shared" si="180"/>
        <v>2.265845224</v>
      </c>
      <c r="GJ212" s="124">
        <f t="shared" si="181"/>
        <v>128.418349</v>
      </c>
      <c r="GK212" s="146">
        <f t="shared" si="182"/>
        <v>-0.5</v>
      </c>
      <c r="GL212" s="127">
        <f t="shared" si="183"/>
        <v>-0.8660254038</v>
      </c>
      <c r="GM212" s="146">
        <f t="shared" si="184"/>
        <v>-2.094395102</v>
      </c>
      <c r="GN212" s="127">
        <f t="shared" si="185"/>
        <v>1</v>
      </c>
      <c r="GO212" s="147">
        <f t="shared" si="186"/>
        <v>-0.5</v>
      </c>
      <c r="GP212" s="128">
        <f t="shared" si="187"/>
        <v>0.8660254038</v>
      </c>
      <c r="GQ212" s="147">
        <f t="shared" si="188"/>
        <v>2.094395102</v>
      </c>
      <c r="GR212" s="128">
        <f t="shared" si="189"/>
        <v>1</v>
      </c>
      <c r="GS212" s="140">
        <f t="shared" si="190"/>
        <v>-2.094395102</v>
      </c>
      <c r="GT212" s="140">
        <f t="shared" si="191"/>
        <v>0.8757474295</v>
      </c>
      <c r="GU212" s="141">
        <f t="shared" si="192"/>
        <v>-1.218647673</v>
      </c>
      <c r="GV212" s="141">
        <f t="shared" si="193"/>
        <v>-1.218647673</v>
      </c>
      <c r="GW212" s="122">
        <f t="shared" si="194"/>
        <v>-1.218647673</v>
      </c>
      <c r="GX212" s="142">
        <f t="shared" si="195"/>
        <v>1</v>
      </c>
      <c r="GY212" s="142">
        <f t="shared" si="196"/>
        <v>128.418349</v>
      </c>
      <c r="GZ212" s="130">
        <f t="shared" si="197"/>
        <v>128.418349</v>
      </c>
      <c r="HA212" s="143">
        <f t="shared" si="198"/>
        <v>44.29346636</v>
      </c>
      <c r="HB212" s="143">
        <f t="shared" si="199"/>
        <v>-120.5377998</v>
      </c>
      <c r="HC212" s="143">
        <f t="shared" si="200"/>
        <v>-1.218647673</v>
      </c>
      <c r="HD212" s="124">
        <f t="shared" si="201"/>
        <v>128.418349</v>
      </c>
      <c r="HE212" s="140">
        <f t="shared" si="202"/>
        <v>2.094395102</v>
      </c>
      <c r="HF212" s="140">
        <f t="shared" si="203"/>
        <v>2.265845224</v>
      </c>
      <c r="HG212" s="141">
        <f t="shared" si="204"/>
        <v>4.360240326</v>
      </c>
      <c r="HH212" s="141">
        <f t="shared" si="205"/>
        <v>4.360240326</v>
      </c>
      <c r="HI212" s="122">
        <f t="shared" si="206"/>
        <v>-1.922944981</v>
      </c>
      <c r="HJ212" s="142">
        <f t="shared" si="207"/>
        <v>1</v>
      </c>
      <c r="HK212" s="142">
        <f t="shared" si="208"/>
        <v>128.418349</v>
      </c>
      <c r="HL212" s="130">
        <f t="shared" si="209"/>
        <v>128.418349</v>
      </c>
      <c r="HM212" s="143">
        <f t="shared" si="210"/>
        <v>-44.29346636</v>
      </c>
      <c r="HN212" s="143">
        <f t="shared" si="211"/>
        <v>-120.5377998</v>
      </c>
      <c r="HO212" s="143">
        <f t="shared" si="212"/>
        <v>-1.922944981</v>
      </c>
      <c r="HP212" s="124">
        <f t="shared" si="213"/>
        <v>128.418349</v>
      </c>
      <c r="HQ212" s="140">
        <f t="shared" si="214"/>
        <v>2.094395102</v>
      </c>
      <c r="HR212" s="140">
        <f t="shared" si="215"/>
        <v>0.8757474295</v>
      </c>
      <c r="HS212" s="141">
        <f t="shared" si="216"/>
        <v>2.970142532</v>
      </c>
      <c r="HT212" s="141">
        <f t="shared" si="217"/>
        <v>2.970142532</v>
      </c>
      <c r="HU212" s="122">
        <f t="shared" si="218"/>
        <v>2.970142532</v>
      </c>
      <c r="HV212" s="142">
        <f t="shared" si="219"/>
        <v>1</v>
      </c>
      <c r="HW212" s="142">
        <f t="shared" si="220"/>
        <v>128.418349</v>
      </c>
      <c r="HX212" s="130">
        <f t="shared" si="221"/>
        <v>128.418349</v>
      </c>
      <c r="HY212" s="143">
        <f t="shared" si="222"/>
        <v>-126.53553</v>
      </c>
      <c r="HZ212" s="143">
        <f t="shared" si="223"/>
        <v>21.90963283</v>
      </c>
      <c r="IA212" s="143">
        <f t="shared" si="224"/>
        <v>2.970142532</v>
      </c>
      <c r="IB212" s="124">
        <f t="shared" si="225"/>
        <v>128.418349</v>
      </c>
      <c r="IC212" s="140">
        <f t="shared" si="226"/>
        <v>-2.094395102</v>
      </c>
      <c r="ID212" s="140">
        <f t="shared" si="227"/>
        <v>2.265845224</v>
      </c>
      <c r="IE212" s="141">
        <f t="shared" si="228"/>
        <v>0.1714501217</v>
      </c>
      <c r="IF212" s="141">
        <f t="shared" si="229"/>
        <v>0.1714501217</v>
      </c>
      <c r="IG212" s="122">
        <f t="shared" si="230"/>
        <v>0.1714501217</v>
      </c>
      <c r="IH212" s="142">
        <f t="shared" si="231"/>
        <v>1</v>
      </c>
      <c r="II212" s="142">
        <f t="shared" si="232"/>
        <v>128.418349</v>
      </c>
      <c r="IJ212" s="130">
        <f t="shared" si="233"/>
        <v>128.418349</v>
      </c>
      <c r="IK212" s="143">
        <f t="shared" si="234"/>
        <v>126.53553</v>
      </c>
      <c r="IL212" s="143">
        <f t="shared" si="235"/>
        <v>21.90963283</v>
      </c>
      <c r="IM212" s="143">
        <f t="shared" si="236"/>
        <v>0.1714501217</v>
      </c>
      <c r="IN212" s="124">
        <f t="shared" si="237"/>
        <v>128.418349</v>
      </c>
    </row>
    <row r="213" ht="12.75" customHeight="1">
      <c r="A213" s="129">
        <f>'Cortez Cubic'!AP213</f>
        <v>-0.2187762226</v>
      </c>
      <c r="B213" s="129">
        <f>'Cortez Cubic'!AQ213</f>
        <v>2.608058284</v>
      </c>
      <c r="C213" s="129">
        <f>'Cortez Cubic'!AR213</f>
        <v>1476.977202</v>
      </c>
      <c r="D213" s="129">
        <f>'Cortez Cubic'!AS213</f>
        <v>-53973.32722</v>
      </c>
      <c r="E213" s="129">
        <f t="shared" ref="E213:H213" si="3566">0</f>
        <v>0</v>
      </c>
      <c r="F213" s="129">
        <f t="shared" si="3566"/>
        <v>0</v>
      </c>
      <c r="G213" s="129">
        <f t="shared" si="3566"/>
        <v>0</v>
      </c>
      <c r="H213" s="129">
        <f t="shared" si="3566"/>
        <v>0</v>
      </c>
      <c r="I213" s="110">
        <f>'Cortez Cubic'!I213</f>
        <v>63</v>
      </c>
      <c r="J213" s="130">
        <f t="shared" si="28"/>
        <v>51.67554829</v>
      </c>
      <c r="K213" s="131">
        <f t="shared" si="29"/>
        <v>1</v>
      </c>
      <c r="L213" s="131">
        <f t="shared" si="30"/>
        <v>0</v>
      </c>
      <c r="M213" s="132">
        <f t="shared" si="31"/>
        <v>11.32445171</v>
      </c>
      <c r="N213" s="133">
        <f t="shared" si="32"/>
        <v>0</v>
      </c>
      <c r="O213" s="134">
        <f t="shared" si="33"/>
        <v>51.67554829</v>
      </c>
      <c r="P213" s="134">
        <f t="shared" si="34"/>
        <v>-5.28575726</v>
      </c>
      <c r="Q213" s="135">
        <f t="shared" si="35"/>
        <v>51.67554829</v>
      </c>
      <c r="R213" s="135">
        <f t="shared" si="36"/>
        <v>5.28575726</v>
      </c>
      <c r="S213" s="136">
        <f t="shared" si="37"/>
        <v>-91.42997346</v>
      </c>
      <c r="T213" s="136">
        <f t="shared" si="38"/>
        <v>0</v>
      </c>
      <c r="U213" s="137">
        <f t="shared" ref="U213:X213" si="3567">ATAN2(A213,E213)</f>
        <v>3.141592654</v>
      </c>
      <c r="V213" s="137">
        <f t="shared" si="3567"/>
        <v>0</v>
      </c>
      <c r="W213" s="137">
        <f t="shared" si="3567"/>
        <v>0</v>
      </c>
      <c r="X213" s="137">
        <f t="shared" si="3567"/>
        <v>3.141592654</v>
      </c>
      <c r="Y213" s="137">
        <f t="shared" ref="Y213:AB213" si="3568">SQRT(POWER(A213,2)+POWER(E213,2))</f>
        <v>0.2187762226</v>
      </c>
      <c r="Z213" s="137">
        <f t="shared" si="3568"/>
        <v>2.608058284</v>
      </c>
      <c r="AA213" s="137">
        <f t="shared" si="3568"/>
        <v>1476.977202</v>
      </c>
      <c r="AB213" s="137">
        <f t="shared" si="3568"/>
        <v>53973.32722</v>
      </c>
      <c r="AC213" s="138">
        <f t="shared" ref="AC213:AF213" si="3569">U213-$U213</f>
        <v>0</v>
      </c>
      <c r="AD213" s="138">
        <f t="shared" si="3569"/>
        <v>-3.141592654</v>
      </c>
      <c r="AE213" s="138">
        <f t="shared" si="3569"/>
        <v>-3.141592654</v>
      </c>
      <c r="AF213" s="138">
        <f t="shared" si="3569"/>
        <v>0</v>
      </c>
      <c r="AG213" s="138">
        <f t="shared" ref="AG213:AJ213" si="3570">Y213/$Y213</f>
        <v>1</v>
      </c>
      <c r="AH213" s="138">
        <f t="shared" si="3570"/>
        <v>11.92112312</v>
      </c>
      <c r="AI213" s="138">
        <f t="shared" si="3570"/>
        <v>6751.086496</v>
      </c>
      <c r="AJ213" s="138">
        <f t="shared" si="3570"/>
        <v>246705.6364</v>
      </c>
      <c r="AK213" s="139">
        <f t="shared" ref="AK213:AN213" si="3571">AG213*COS(AC213)</f>
        <v>1</v>
      </c>
      <c r="AL213" s="139">
        <f t="shared" si="3571"/>
        <v>-11.92112312</v>
      </c>
      <c r="AM213" s="139">
        <f t="shared" si="3571"/>
        <v>-6751.086496</v>
      </c>
      <c r="AN213" s="139">
        <f t="shared" si="3571"/>
        <v>246705.6364</v>
      </c>
      <c r="AO213" s="129">
        <f t="shared" ref="AO213:AR213" si="3572">AG213*SIN(AC213)</f>
        <v>0</v>
      </c>
      <c r="AP213" s="129">
        <f t="shared" si="3572"/>
        <v>0</v>
      </c>
      <c r="AQ213" s="129">
        <f t="shared" si="3572"/>
        <v>0</v>
      </c>
      <c r="AR213" s="129">
        <f t="shared" si="3572"/>
        <v>0</v>
      </c>
      <c r="AS213" s="140">
        <f t="shared" si="45"/>
        <v>-9.424777961</v>
      </c>
      <c r="AT213" s="141">
        <f t="shared" si="46"/>
        <v>-9.424777961</v>
      </c>
      <c r="AU213" s="141">
        <f t="shared" si="47"/>
        <v>-3.141592654</v>
      </c>
      <c r="AV213" s="122">
        <f t="shared" si="48"/>
        <v>3.141592654</v>
      </c>
      <c r="AW213" s="142">
        <f t="shared" si="49"/>
        <v>1694.148671</v>
      </c>
      <c r="AX213" s="130">
        <f t="shared" si="50"/>
        <v>1694.148671</v>
      </c>
      <c r="AY213" s="143">
        <f t="shared" si="51"/>
        <v>3388.297343</v>
      </c>
      <c r="AZ213" s="143">
        <f t="shared" si="52"/>
        <v>0</v>
      </c>
      <c r="BA213" s="143">
        <f t="shared" si="53"/>
        <v>0</v>
      </c>
      <c r="BB213" s="124">
        <f t="shared" si="54"/>
        <v>3388.297343</v>
      </c>
      <c r="BC213" s="140">
        <f t="shared" ref="BC213:BD213" si="3573">BC$2*AD213</f>
        <v>-3.141592654</v>
      </c>
      <c r="BD213" s="140">
        <f t="shared" si="3573"/>
        <v>-3.141592654</v>
      </c>
      <c r="BE213" s="141">
        <f t="shared" si="56"/>
        <v>-6.283185307</v>
      </c>
      <c r="BF213" s="141">
        <f t="shared" si="57"/>
        <v>0</v>
      </c>
      <c r="BG213" s="122">
        <f t="shared" si="58"/>
        <v>0</v>
      </c>
      <c r="BH213" s="142">
        <f t="shared" ref="BH213:BI213" si="3574">POWER(AH213,BH$2)</f>
        <v>11.92112312</v>
      </c>
      <c r="BI213" s="142">
        <f t="shared" si="3574"/>
        <v>6751.086496</v>
      </c>
      <c r="BJ213" s="130">
        <f t="shared" si="60"/>
        <v>80480.53328</v>
      </c>
      <c r="BK213" s="143">
        <f t="shared" si="61"/>
        <v>724324.7995</v>
      </c>
      <c r="BL213" s="143">
        <f t="shared" si="62"/>
        <v>0</v>
      </c>
      <c r="BM213" s="143">
        <f t="shared" si="63"/>
        <v>0</v>
      </c>
      <c r="BN213" s="124">
        <f t="shared" si="64"/>
        <v>724324.7995</v>
      </c>
      <c r="BO213" s="140">
        <f t="shared" si="65"/>
        <v>0</v>
      </c>
      <c r="BP213" s="141">
        <f t="shared" si="66"/>
        <v>0</v>
      </c>
      <c r="BQ213" s="141">
        <f t="shared" si="67"/>
        <v>0</v>
      </c>
      <c r="BR213" s="122">
        <f t="shared" si="68"/>
        <v>0</v>
      </c>
      <c r="BS213" s="142">
        <f t="shared" si="69"/>
        <v>246705.6364</v>
      </c>
      <c r="BT213" s="130">
        <f t="shared" si="70"/>
        <v>246705.6364</v>
      </c>
      <c r="BU213" s="143">
        <f t="shared" si="71"/>
        <v>-6661052.182</v>
      </c>
      <c r="BV213" s="143">
        <f t="shared" si="72"/>
        <v>0</v>
      </c>
      <c r="BW213" s="143">
        <f t="shared" si="73"/>
        <v>3.141592654</v>
      </c>
      <c r="BX213" s="124">
        <f t="shared" si="74"/>
        <v>6661052.182</v>
      </c>
      <c r="BY213" s="144">
        <f t="shared" ref="BY213:BZ213" si="3575">AY213+BK213+BU213</f>
        <v>-5933339.086</v>
      </c>
      <c r="BZ213" s="144">
        <f t="shared" si="3575"/>
        <v>0</v>
      </c>
      <c r="CA213" s="144">
        <f t="shared" si="76"/>
        <v>-3.141592654</v>
      </c>
      <c r="CB213" s="145">
        <f t="shared" si="77"/>
        <v>5933339.086</v>
      </c>
      <c r="CC213" s="140">
        <f t="shared" ref="CC213:CD213" si="3576">CC$2*AD213</f>
        <v>-6.283185307</v>
      </c>
      <c r="CD213" s="140">
        <f t="shared" si="3576"/>
        <v>-6.283185307</v>
      </c>
      <c r="CE213" s="141">
        <f t="shared" si="79"/>
        <v>-12.56637061</v>
      </c>
      <c r="CF213" s="141">
        <f t="shared" si="80"/>
        <v>0</v>
      </c>
      <c r="CG213" s="122">
        <f t="shared" si="81"/>
        <v>0</v>
      </c>
      <c r="CH213" s="142">
        <f t="shared" ref="CH213:CI213" si="3577">POWER(AH213,CH$2)</f>
        <v>142.1131763</v>
      </c>
      <c r="CI213" s="142">
        <f t="shared" si="3577"/>
        <v>45577168.87</v>
      </c>
      <c r="CJ213" s="130">
        <f t="shared" si="83"/>
        <v>6477116236</v>
      </c>
      <c r="CK213" s="143">
        <f t="shared" si="84"/>
        <v>-6477116236</v>
      </c>
      <c r="CL213" s="143">
        <f t="shared" si="85"/>
        <v>0</v>
      </c>
      <c r="CM213" s="143">
        <f t="shared" si="86"/>
        <v>3.141592654</v>
      </c>
      <c r="CN213" s="124">
        <f t="shared" si="87"/>
        <v>6477116236</v>
      </c>
      <c r="CO213" s="140">
        <f t="shared" si="88"/>
        <v>-9.424777961</v>
      </c>
      <c r="CP213" s="141">
        <f t="shared" si="89"/>
        <v>-9.424777961</v>
      </c>
      <c r="CQ213" s="141">
        <f t="shared" si="90"/>
        <v>-3.141592654</v>
      </c>
      <c r="CR213" s="122">
        <f t="shared" si="91"/>
        <v>3.141592654</v>
      </c>
      <c r="CS213" s="142">
        <f t="shared" si="92"/>
        <v>307695409276</v>
      </c>
      <c r="CT213" s="130">
        <f t="shared" si="93"/>
        <v>307695409276</v>
      </c>
      <c r="CU213" s="143">
        <f t="shared" si="94"/>
        <v>-1230781637104</v>
      </c>
      <c r="CV213" s="143">
        <f t="shared" si="95"/>
        <v>0.0001507272792</v>
      </c>
      <c r="CW213" s="143">
        <f t="shared" si="96"/>
        <v>3.141592654</v>
      </c>
      <c r="CX213" s="124">
        <f t="shared" si="97"/>
        <v>1230781637104</v>
      </c>
      <c r="CY213" s="140">
        <f t="shared" si="98"/>
        <v>-9.424777961</v>
      </c>
      <c r="CZ213" s="140">
        <f t="shared" si="99"/>
        <v>0</v>
      </c>
      <c r="DA213" s="141">
        <f t="shared" si="100"/>
        <v>-9.424777961</v>
      </c>
      <c r="DB213" s="141">
        <f t="shared" si="101"/>
        <v>-3.141592654</v>
      </c>
      <c r="DC213" s="122">
        <f t="shared" si="102"/>
        <v>3.141592654</v>
      </c>
      <c r="DD213" s="142">
        <f t="shared" si="103"/>
        <v>1694.148671</v>
      </c>
      <c r="DE213" s="142">
        <f t="shared" si="104"/>
        <v>246705.6364</v>
      </c>
      <c r="DF213" s="130">
        <f t="shared" si="105"/>
        <v>417956026.1</v>
      </c>
      <c r="DG213" s="143">
        <f t="shared" si="106"/>
        <v>-1671824104</v>
      </c>
      <c r="DH213" s="143">
        <f t="shared" si="107"/>
        <v>0.0000002047394038</v>
      </c>
      <c r="DI213" s="143">
        <f t="shared" si="108"/>
        <v>3.141592654</v>
      </c>
      <c r="DJ213" s="124">
        <f t="shared" si="109"/>
        <v>1671824104</v>
      </c>
      <c r="DK213" s="140">
        <f t="shared" ref="DK213:DM213" si="3578">DK$2*AD213</f>
        <v>-3.141592654</v>
      </c>
      <c r="DL213" s="140">
        <f t="shared" si="3578"/>
        <v>-3.141592654</v>
      </c>
      <c r="DM213" s="140">
        <f t="shared" si="3578"/>
        <v>0</v>
      </c>
      <c r="DN213" s="141">
        <f t="shared" si="111"/>
        <v>-6.283185307</v>
      </c>
      <c r="DO213" s="141">
        <f t="shared" si="112"/>
        <v>0</v>
      </c>
      <c r="DP213" s="122">
        <f t="shared" si="113"/>
        <v>0</v>
      </c>
      <c r="DQ213" s="142">
        <f t="shared" ref="DQ213:DS213" si="3579">POWER(AH213,DQ$2)</f>
        <v>11.92112312</v>
      </c>
      <c r="DR213" s="142">
        <f t="shared" si="3579"/>
        <v>6751.086496</v>
      </c>
      <c r="DS213" s="142">
        <f t="shared" si="3579"/>
        <v>246705.6364</v>
      </c>
      <c r="DT213" s="130">
        <f t="shared" si="115"/>
        <v>19855001178</v>
      </c>
      <c r="DU213" s="143">
        <f t="shared" si="116"/>
        <v>-357390021209</v>
      </c>
      <c r="DV213" s="143">
        <f t="shared" si="117"/>
        <v>0</v>
      </c>
      <c r="DW213" s="143">
        <f t="shared" si="118"/>
        <v>3.141592654</v>
      </c>
      <c r="DX213" s="124">
        <f t="shared" si="119"/>
        <v>357390021209</v>
      </c>
      <c r="DY213" s="140">
        <f t="shared" si="120"/>
        <v>0</v>
      </c>
      <c r="DZ213" s="141">
        <f t="shared" si="121"/>
        <v>0</v>
      </c>
      <c r="EA213" s="141">
        <f t="shared" si="122"/>
        <v>0</v>
      </c>
      <c r="EB213" s="122">
        <f t="shared" si="123"/>
        <v>0</v>
      </c>
      <c r="EC213" s="142">
        <f t="shared" si="124"/>
        <v>60863671023</v>
      </c>
      <c r="ED213" s="130">
        <f t="shared" si="125"/>
        <v>60863671023</v>
      </c>
      <c r="EE213" s="143">
        <f t="shared" si="126"/>
        <v>1643319117627</v>
      </c>
      <c r="EF213" s="143">
        <f t="shared" si="127"/>
        <v>0</v>
      </c>
      <c r="EG213" s="143">
        <f t="shared" si="128"/>
        <v>0</v>
      </c>
      <c r="EH213" s="124">
        <f t="shared" si="129"/>
        <v>1643319117627</v>
      </c>
      <c r="EI213" s="144">
        <f t="shared" ref="EI213:EJ213" si="3580">CK213+CU213+DG213+DU213+EE213</f>
        <v>46998518973</v>
      </c>
      <c r="EJ213" s="144">
        <f t="shared" si="3580"/>
        <v>0.0001509320186</v>
      </c>
      <c r="EK213" s="144">
        <f t="shared" si="131"/>
        <v>0</v>
      </c>
      <c r="EL213" s="145">
        <f t="shared" si="132"/>
        <v>46998518973</v>
      </c>
      <c r="EM213" s="140">
        <f t="shared" si="133"/>
        <v>0</v>
      </c>
      <c r="EN213" s="141">
        <f t="shared" si="134"/>
        <v>0</v>
      </c>
      <c r="EO213" s="141">
        <f t="shared" si="135"/>
        <v>0</v>
      </c>
      <c r="EP213" s="122">
        <f t="shared" si="136"/>
        <v>0</v>
      </c>
      <c r="EQ213" s="142">
        <f t="shared" si="137"/>
        <v>216791.4181</v>
      </c>
      <c r="ER213" s="130">
        <f t="shared" si="138"/>
        <v>216791.4181</v>
      </c>
      <c r="ES213" s="143">
        <f t="shared" si="139"/>
        <v>1126481.253</v>
      </c>
      <c r="ET213" s="143">
        <f t="shared" si="140"/>
        <v>0.000000001808802629</v>
      </c>
      <c r="EU213" s="143">
        <f t="shared" si="141"/>
        <v>0</v>
      </c>
      <c r="EV213" s="124">
        <f t="shared" si="142"/>
        <v>1126481.253</v>
      </c>
      <c r="EW213" s="144">
        <f t="shared" ref="EW213:EX213" si="3581">BY213+ES213</f>
        <v>-4806857.833</v>
      </c>
      <c r="EX213" s="144">
        <f t="shared" si="3581"/>
        <v>0.000000001808387683</v>
      </c>
      <c r="EY213" s="144">
        <f t="shared" si="144"/>
        <v>3.141592654</v>
      </c>
      <c r="EZ213" s="145">
        <f t="shared" si="145"/>
        <v>4806857.833</v>
      </c>
      <c r="FA213" s="140">
        <f t="shared" si="146"/>
        <v>1.047197551</v>
      </c>
      <c r="FB213" s="141">
        <f t="shared" si="147"/>
        <v>1.047197551</v>
      </c>
      <c r="FC213" s="141">
        <f t="shared" si="148"/>
        <v>1.047197551</v>
      </c>
      <c r="FD213" s="122">
        <f t="shared" si="149"/>
        <v>1.047197551</v>
      </c>
      <c r="FE213" s="142">
        <f t="shared" si="150"/>
        <v>168.7668298</v>
      </c>
      <c r="FF213" s="130">
        <f t="shared" si="151"/>
        <v>168.7668298</v>
      </c>
      <c r="FG213" s="143">
        <f t="shared" si="152"/>
        <v>22.3250536</v>
      </c>
      <c r="FH213" s="143">
        <f t="shared" si="153"/>
        <v>38.66812712</v>
      </c>
      <c r="FI213" s="143">
        <f t="shared" si="154"/>
        <v>1.047197551</v>
      </c>
      <c r="FJ213" s="124">
        <f t="shared" si="155"/>
        <v>44.6501072</v>
      </c>
      <c r="FK213" s="140">
        <f t="shared" si="156"/>
        <v>-6.283185307</v>
      </c>
      <c r="FL213" s="141">
        <f t="shared" si="157"/>
        <v>-6.283185307</v>
      </c>
      <c r="FM213" s="141">
        <f t="shared" si="158"/>
        <v>0</v>
      </c>
      <c r="FN213" s="122">
        <f t="shared" si="159"/>
        <v>0</v>
      </c>
      <c r="FO213" s="142">
        <f t="shared" si="160"/>
        <v>142.1131763</v>
      </c>
      <c r="FP213" s="130">
        <f t="shared" si="161"/>
        <v>142.1131763</v>
      </c>
      <c r="FQ213" s="143">
        <f t="shared" si="162"/>
        <v>-142.1131763</v>
      </c>
      <c r="FR213" s="143">
        <f t="shared" si="163"/>
        <v>0</v>
      </c>
      <c r="FS213" s="143">
        <f t="shared" si="164"/>
        <v>3.141592654</v>
      </c>
      <c r="FT213" s="124">
        <f t="shared" si="165"/>
        <v>142.1131763</v>
      </c>
      <c r="FU213" s="144">
        <f t="shared" si="166"/>
        <v>-20395.37266</v>
      </c>
      <c r="FV213" s="144">
        <f t="shared" si="167"/>
        <v>0</v>
      </c>
      <c r="FW213" s="144">
        <f t="shared" si="168"/>
        <v>-3.141592654</v>
      </c>
      <c r="FX213" s="145">
        <f t="shared" si="169"/>
        <v>20395.37266</v>
      </c>
      <c r="FY213" s="140">
        <f t="shared" si="170"/>
        <v>-3.141592654</v>
      </c>
      <c r="FZ213" s="140">
        <f t="shared" si="171"/>
        <v>-1.047197551</v>
      </c>
      <c r="GA213" s="141">
        <f t="shared" si="172"/>
        <v>-4.188790205</v>
      </c>
      <c r="GB213" s="141">
        <f t="shared" si="173"/>
        <v>-4.188790205</v>
      </c>
      <c r="GC213" s="122">
        <f t="shared" si="174"/>
        <v>2.094395102</v>
      </c>
      <c r="GD213" s="142">
        <f t="shared" si="175"/>
        <v>20395.37266</v>
      </c>
      <c r="GE213" s="142">
        <f t="shared" si="176"/>
        <v>0.0223963628</v>
      </c>
      <c r="GF213" s="130">
        <f t="shared" si="177"/>
        <v>456.7821656</v>
      </c>
      <c r="GG213" s="143">
        <f t="shared" si="178"/>
        <v>-25.37678698</v>
      </c>
      <c r="GH213" s="143">
        <f t="shared" si="179"/>
        <v>43.95388438</v>
      </c>
      <c r="GI213" s="143">
        <f t="shared" si="180"/>
        <v>2.094395102</v>
      </c>
      <c r="GJ213" s="124">
        <f t="shared" si="181"/>
        <v>50.75357396</v>
      </c>
      <c r="GK213" s="146">
        <f t="shared" si="182"/>
        <v>-0.5</v>
      </c>
      <c r="GL213" s="127">
        <f t="shared" si="183"/>
        <v>-0.8660254038</v>
      </c>
      <c r="GM213" s="146">
        <f t="shared" si="184"/>
        <v>-2.094395102</v>
      </c>
      <c r="GN213" s="127">
        <f t="shared" si="185"/>
        <v>1</v>
      </c>
      <c r="GO213" s="147">
        <f t="shared" si="186"/>
        <v>-0.5</v>
      </c>
      <c r="GP213" s="128">
        <f t="shared" si="187"/>
        <v>0.8660254038</v>
      </c>
      <c r="GQ213" s="147">
        <f t="shared" si="188"/>
        <v>2.094395102</v>
      </c>
      <c r="GR213" s="128">
        <f t="shared" si="189"/>
        <v>1</v>
      </c>
      <c r="GS213" s="140">
        <f t="shared" si="190"/>
        <v>-2.094395102</v>
      </c>
      <c r="GT213" s="140">
        <f t="shared" si="191"/>
        <v>1.047197551</v>
      </c>
      <c r="GU213" s="141">
        <f t="shared" si="192"/>
        <v>-1.047197551</v>
      </c>
      <c r="GV213" s="141">
        <f t="shared" si="193"/>
        <v>-1.047197551</v>
      </c>
      <c r="GW213" s="122">
        <f t="shared" si="194"/>
        <v>-1.047197551</v>
      </c>
      <c r="GX213" s="142">
        <f t="shared" si="195"/>
        <v>1</v>
      </c>
      <c r="GY213" s="142">
        <f t="shared" si="196"/>
        <v>44.6501072</v>
      </c>
      <c r="GZ213" s="130">
        <f t="shared" si="197"/>
        <v>44.6501072</v>
      </c>
      <c r="HA213" s="143">
        <f t="shared" si="198"/>
        <v>22.3250536</v>
      </c>
      <c r="HB213" s="143">
        <f t="shared" si="199"/>
        <v>-38.66812712</v>
      </c>
      <c r="HC213" s="143">
        <f t="shared" si="200"/>
        <v>-1.047197551</v>
      </c>
      <c r="HD213" s="124">
        <f t="shared" si="201"/>
        <v>44.6501072</v>
      </c>
      <c r="HE213" s="140">
        <f t="shared" si="202"/>
        <v>2.094395102</v>
      </c>
      <c r="HF213" s="140">
        <f t="shared" si="203"/>
        <v>2.094395102</v>
      </c>
      <c r="HG213" s="141">
        <f t="shared" si="204"/>
        <v>4.188790205</v>
      </c>
      <c r="HH213" s="141">
        <f t="shared" si="205"/>
        <v>4.188790205</v>
      </c>
      <c r="HI213" s="122">
        <f t="shared" si="206"/>
        <v>-2.094395102</v>
      </c>
      <c r="HJ213" s="142">
        <f t="shared" si="207"/>
        <v>1</v>
      </c>
      <c r="HK213" s="142">
        <f t="shared" si="208"/>
        <v>50.75357396</v>
      </c>
      <c r="HL213" s="130">
        <f t="shared" si="209"/>
        <v>50.75357396</v>
      </c>
      <c r="HM213" s="143">
        <f t="shared" si="210"/>
        <v>-25.37678698</v>
      </c>
      <c r="HN213" s="143">
        <f t="shared" si="211"/>
        <v>-43.95388438</v>
      </c>
      <c r="HO213" s="143">
        <f t="shared" si="212"/>
        <v>-2.094395102</v>
      </c>
      <c r="HP213" s="124">
        <f t="shared" si="213"/>
        <v>50.75357396</v>
      </c>
      <c r="HQ213" s="140">
        <f t="shared" si="214"/>
        <v>2.094395102</v>
      </c>
      <c r="HR213" s="140">
        <f t="shared" si="215"/>
        <v>1.047197551</v>
      </c>
      <c r="HS213" s="141">
        <f t="shared" si="216"/>
        <v>3.141592654</v>
      </c>
      <c r="HT213" s="141">
        <f t="shared" si="217"/>
        <v>3.141592654</v>
      </c>
      <c r="HU213" s="122">
        <f t="shared" si="218"/>
        <v>3.141592654</v>
      </c>
      <c r="HV213" s="142">
        <f t="shared" si="219"/>
        <v>1</v>
      </c>
      <c r="HW213" s="142">
        <f t="shared" si="220"/>
        <v>44.6501072</v>
      </c>
      <c r="HX213" s="130">
        <f t="shared" si="221"/>
        <v>44.6501072</v>
      </c>
      <c r="HY213" s="143">
        <f t="shared" si="222"/>
        <v>-44.6501072</v>
      </c>
      <c r="HZ213" s="143">
        <f t="shared" si="223"/>
        <v>0</v>
      </c>
      <c r="IA213" s="143">
        <f t="shared" si="224"/>
        <v>3.141592654</v>
      </c>
      <c r="IB213" s="124">
        <f t="shared" si="225"/>
        <v>44.6501072</v>
      </c>
      <c r="IC213" s="140">
        <f t="shared" si="226"/>
        <v>-2.094395102</v>
      </c>
      <c r="ID213" s="140">
        <f t="shared" si="227"/>
        <v>2.094395102</v>
      </c>
      <c r="IE213" s="141">
        <f t="shared" si="228"/>
        <v>0</v>
      </c>
      <c r="IF213" s="141">
        <f t="shared" si="229"/>
        <v>0</v>
      </c>
      <c r="IG213" s="122">
        <f t="shared" si="230"/>
        <v>0</v>
      </c>
      <c r="IH213" s="142">
        <f t="shared" si="231"/>
        <v>1</v>
      </c>
      <c r="II213" s="142">
        <f t="shared" si="232"/>
        <v>50.75357396</v>
      </c>
      <c r="IJ213" s="130">
        <f t="shared" si="233"/>
        <v>50.75357396</v>
      </c>
      <c r="IK213" s="143">
        <f t="shared" si="234"/>
        <v>50.75357396</v>
      </c>
      <c r="IL213" s="143">
        <f t="shared" si="235"/>
        <v>0</v>
      </c>
      <c r="IM213" s="143">
        <f t="shared" si="236"/>
        <v>0</v>
      </c>
      <c r="IN213" s="124">
        <f t="shared" si="237"/>
        <v>50.75357396</v>
      </c>
    </row>
    <row r="214" ht="12.75" customHeight="1">
      <c r="A214" s="129">
        <f>'Cortez Cubic'!AP214</f>
        <v>-0.2187762226</v>
      </c>
      <c r="B214" s="129">
        <f>'Cortez Cubic'!AQ214</f>
        <v>1.203104859</v>
      </c>
      <c r="C214" s="129">
        <f>'Cortez Cubic'!AR214</f>
        <v>1709.530036</v>
      </c>
      <c r="D214" s="129">
        <f>'Cortez Cubic'!AS214</f>
        <v>-52582.85111</v>
      </c>
      <c r="E214" s="129">
        <f t="shared" ref="E214:H214" si="3582">0</f>
        <v>0</v>
      </c>
      <c r="F214" s="129">
        <f t="shared" si="3582"/>
        <v>0</v>
      </c>
      <c r="G214" s="129">
        <f t="shared" si="3582"/>
        <v>0</v>
      </c>
      <c r="H214" s="129">
        <f t="shared" si="3582"/>
        <v>0</v>
      </c>
      <c r="I214" s="110">
        <f>'Cortez Cubic'!I214</f>
        <v>57</v>
      </c>
      <c r="J214" s="130">
        <f t="shared" si="28"/>
        <v>68.37193756</v>
      </c>
      <c r="K214" s="131">
        <f t="shared" si="29"/>
        <v>1</v>
      </c>
      <c r="L214" s="131">
        <f t="shared" si="30"/>
        <v>0</v>
      </c>
      <c r="M214" s="132">
        <f t="shared" si="31"/>
        <v>-11.37193756</v>
      </c>
      <c r="N214" s="133">
        <f t="shared" si="32"/>
        <v>32.6996094</v>
      </c>
      <c r="O214" s="134">
        <f t="shared" si="33"/>
        <v>68.37193756</v>
      </c>
      <c r="P214" s="134">
        <f t="shared" si="34"/>
        <v>0</v>
      </c>
      <c r="Q214" s="135">
        <f t="shared" si="35"/>
        <v>35.67232817</v>
      </c>
      <c r="R214" s="135">
        <f t="shared" si="36"/>
        <v>0</v>
      </c>
      <c r="S214" s="136">
        <f t="shared" si="37"/>
        <v>-98.54501702</v>
      </c>
      <c r="T214" s="136">
        <f t="shared" si="38"/>
        <v>0</v>
      </c>
      <c r="U214" s="137">
        <f t="shared" ref="U214:X214" si="3583">ATAN2(A214,E214)</f>
        <v>3.141592654</v>
      </c>
      <c r="V214" s="137">
        <f t="shared" si="3583"/>
        <v>0</v>
      </c>
      <c r="W214" s="137">
        <f t="shared" si="3583"/>
        <v>0</v>
      </c>
      <c r="X214" s="137">
        <f t="shared" si="3583"/>
        <v>3.141592654</v>
      </c>
      <c r="Y214" s="137">
        <f t="shared" ref="Y214:AB214" si="3584">SQRT(POWER(A214,2)+POWER(E214,2))</f>
        <v>0.2187762226</v>
      </c>
      <c r="Z214" s="137">
        <f t="shared" si="3584"/>
        <v>1.203104859</v>
      </c>
      <c r="AA214" s="137">
        <f t="shared" si="3584"/>
        <v>1709.530036</v>
      </c>
      <c r="AB214" s="137">
        <f t="shared" si="3584"/>
        <v>52582.85111</v>
      </c>
      <c r="AC214" s="138">
        <f t="shared" ref="AC214:AF214" si="3585">U214-$U214</f>
        <v>0</v>
      </c>
      <c r="AD214" s="138">
        <f t="shared" si="3585"/>
        <v>-3.141592654</v>
      </c>
      <c r="AE214" s="138">
        <f t="shared" si="3585"/>
        <v>-3.141592654</v>
      </c>
      <c r="AF214" s="138">
        <f t="shared" si="3585"/>
        <v>0</v>
      </c>
      <c r="AG214" s="138">
        <f t="shared" ref="AG214:AJ214" si="3586">Y214/$Y214</f>
        <v>1</v>
      </c>
      <c r="AH214" s="138">
        <f t="shared" si="3586"/>
        <v>5.499248708</v>
      </c>
      <c r="AI214" s="138">
        <f t="shared" si="3586"/>
        <v>7814.057743</v>
      </c>
      <c r="AJ214" s="138">
        <f t="shared" si="3586"/>
        <v>240349.936</v>
      </c>
      <c r="AK214" s="139">
        <f t="shared" ref="AK214:AN214" si="3587">AG214*COS(AC214)</f>
        <v>1</v>
      </c>
      <c r="AL214" s="139">
        <f t="shared" si="3587"/>
        <v>-5.499248708</v>
      </c>
      <c r="AM214" s="139">
        <f t="shared" si="3587"/>
        <v>-7814.057743</v>
      </c>
      <c r="AN214" s="139">
        <f t="shared" si="3587"/>
        <v>240349.936</v>
      </c>
      <c r="AO214" s="129">
        <f t="shared" ref="AO214:AR214" si="3588">AG214*SIN(AC214)</f>
        <v>0</v>
      </c>
      <c r="AP214" s="129">
        <f t="shared" si="3588"/>
        <v>0</v>
      </c>
      <c r="AQ214" s="129">
        <f t="shared" si="3588"/>
        <v>0</v>
      </c>
      <c r="AR214" s="129">
        <f t="shared" si="3588"/>
        <v>0</v>
      </c>
      <c r="AS214" s="140">
        <f t="shared" si="45"/>
        <v>-9.424777961</v>
      </c>
      <c r="AT214" s="141">
        <f t="shared" si="46"/>
        <v>-9.424777961</v>
      </c>
      <c r="AU214" s="141">
        <f t="shared" si="47"/>
        <v>-3.141592654</v>
      </c>
      <c r="AV214" s="122">
        <f t="shared" si="48"/>
        <v>3.141592654</v>
      </c>
      <c r="AW214" s="142">
        <f t="shared" si="49"/>
        <v>166.3068295</v>
      </c>
      <c r="AX214" s="130">
        <f t="shared" si="50"/>
        <v>166.3068295</v>
      </c>
      <c r="AY214" s="143">
        <f t="shared" si="51"/>
        <v>332.6136591</v>
      </c>
      <c r="AZ214" s="143">
        <f t="shared" si="52"/>
        <v>0</v>
      </c>
      <c r="BA214" s="143">
        <f t="shared" si="53"/>
        <v>0</v>
      </c>
      <c r="BB214" s="124">
        <f t="shared" si="54"/>
        <v>332.6136591</v>
      </c>
      <c r="BC214" s="140">
        <f t="shared" ref="BC214:BD214" si="3589">BC$2*AD214</f>
        <v>-3.141592654</v>
      </c>
      <c r="BD214" s="140">
        <f t="shared" si="3589"/>
        <v>-3.141592654</v>
      </c>
      <c r="BE214" s="141">
        <f t="shared" si="56"/>
        <v>-6.283185307</v>
      </c>
      <c r="BF214" s="141">
        <f t="shared" si="57"/>
        <v>0</v>
      </c>
      <c r="BG214" s="122">
        <f t="shared" si="58"/>
        <v>0</v>
      </c>
      <c r="BH214" s="142">
        <f t="shared" ref="BH214:BI214" si="3590">POWER(AH214,BH$2)</f>
        <v>5.499248708</v>
      </c>
      <c r="BI214" s="142">
        <f t="shared" si="3590"/>
        <v>7814.057743</v>
      </c>
      <c r="BJ214" s="130">
        <f t="shared" si="60"/>
        <v>42971.44695</v>
      </c>
      <c r="BK214" s="143">
        <f t="shared" si="61"/>
        <v>386743.0225</v>
      </c>
      <c r="BL214" s="143">
        <f t="shared" si="62"/>
        <v>0</v>
      </c>
      <c r="BM214" s="143">
        <f t="shared" si="63"/>
        <v>0</v>
      </c>
      <c r="BN214" s="124">
        <f t="shared" si="64"/>
        <v>386743.0225</v>
      </c>
      <c r="BO214" s="140">
        <f t="shared" si="65"/>
        <v>0</v>
      </c>
      <c r="BP214" s="141">
        <f t="shared" si="66"/>
        <v>0</v>
      </c>
      <c r="BQ214" s="141">
        <f t="shared" si="67"/>
        <v>0</v>
      </c>
      <c r="BR214" s="122">
        <f t="shared" si="68"/>
        <v>0</v>
      </c>
      <c r="BS214" s="142">
        <f t="shared" si="69"/>
        <v>240349.936</v>
      </c>
      <c r="BT214" s="130">
        <f t="shared" si="70"/>
        <v>240349.936</v>
      </c>
      <c r="BU214" s="143">
        <f t="shared" si="71"/>
        <v>-6489448.273</v>
      </c>
      <c r="BV214" s="143">
        <f t="shared" si="72"/>
        <v>0</v>
      </c>
      <c r="BW214" s="143">
        <f t="shared" si="73"/>
        <v>3.141592654</v>
      </c>
      <c r="BX214" s="124">
        <f t="shared" si="74"/>
        <v>6489448.273</v>
      </c>
      <c r="BY214" s="144">
        <f t="shared" ref="BY214:BZ214" si="3591">AY214+BK214+BU214</f>
        <v>-6102372.637</v>
      </c>
      <c r="BZ214" s="144">
        <f t="shared" si="3591"/>
        <v>0</v>
      </c>
      <c r="CA214" s="144">
        <f t="shared" si="76"/>
        <v>-3.141592654</v>
      </c>
      <c r="CB214" s="145">
        <f t="shared" si="77"/>
        <v>6102372.637</v>
      </c>
      <c r="CC214" s="140">
        <f t="shared" ref="CC214:CD214" si="3592">CC$2*AD214</f>
        <v>-6.283185307</v>
      </c>
      <c r="CD214" s="140">
        <f t="shared" si="3592"/>
        <v>-6.283185307</v>
      </c>
      <c r="CE214" s="141">
        <f t="shared" si="79"/>
        <v>-12.56637061</v>
      </c>
      <c r="CF214" s="141">
        <f t="shared" si="80"/>
        <v>0</v>
      </c>
      <c r="CG214" s="122">
        <f t="shared" si="81"/>
        <v>0</v>
      </c>
      <c r="CH214" s="142">
        <f t="shared" ref="CH214:CI214" si="3593">POWER(AH214,CH$2)</f>
        <v>30.24173635</v>
      </c>
      <c r="CI214" s="142">
        <f t="shared" si="3593"/>
        <v>61059498.42</v>
      </c>
      <c r="CJ214" s="130">
        <f t="shared" si="83"/>
        <v>1846545253</v>
      </c>
      <c r="CK214" s="143">
        <f t="shared" si="84"/>
        <v>-1846545253</v>
      </c>
      <c r="CL214" s="143">
        <f t="shared" si="85"/>
        <v>0</v>
      </c>
      <c r="CM214" s="143">
        <f t="shared" si="86"/>
        <v>3.141592654</v>
      </c>
      <c r="CN214" s="124">
        <f t="shared" si="87"/>
        <v>1846545253</v>
      </c>
      <c r="CO214" s="140">
        <f t="shared" si="88"/>
        <v>-9.424777961</v>
      </c>
      <c r="CP214" s="141">
        <f t="shared" si="89"/>
        <v>-9.424777961</v>
      </c>
      <c r="CQ214" s="141">
        <f t="shared" si="90"/>
        <v>-3.141592654</v>
      </c>
      <c r="CR214" s="122">
        <f t="shared" si="91"/>
        <v>3.141592654</v>
      </c>
      <c r="CS214" s="142">
        <f t="shared" si="92"/>
        <v>477122446414</v>
      </c>
      <c r="CT214" s="130">
        <f t="shared" si="93"/>
        <v>477122446414</v>
      </c>
      <c r="CU214" s="143">
        <f t="shared" si="94"/>
        <v>-1908489785656</v>
      </c>
      <c r="CV214" s="143">
        <f t="shared" si="95"/>
        <v>0.0002337225907</v>
      </c>
      <c r="CW214" s="143">
        <f t="shared" si="96"/>
        <v>3.141592654</v>
      </c>
      <c r="CX214" s="124">
        <f t="shared" si="97"/>
        <v>1908489785656</v>
      </c>
      <c r="CY214" s="140">
        <f t="shared" si="98"/>
        <v>-9.424777961</v>
      </c>
      <c r="CZ214" s="140">
        <f t="shared" si="99"/>
        <v>0</v>
      </c>
      <c r="DA214" s="141">
        <f t="shared" si="100"/>
        <v>-9.424777961</v>
      </c>
      <c r="DB214" s="141">
        <f t="shared" si="101"/>
        <v>-3.141592654</v>
      </c>
      <c r="DC214" s="122">
        <f t="shared" si="102"/>
        <v>3.141592654</v>
      </c>
      <c r="DD214" s="142">
        <f t="shared" si="103"/>
        <v>166.3068295</v>
      </c>
      <c r="DE214" s="142">
        <f t="shared" si="104"/>
        <v>240349.936</v>
      </c>
      <c r="DF214" s="130">
        <f t="shared" si="105"/>
        <v>39971835.84</v>
      </c>
      <c r="DG214" s="143">
        <f t="shared" si="106"/>
        <v>-159887343.4</v>
      </c>
      <c r="DH214" s="143">
        <f t="shared" si="107"/>
        <v>0.00000001958055233</v>
      </c>
      <c r="DI214" s="143">
        <f t="shared" si="108"/>
        <v>3.141592654</v>
      </c>
      <c r="DJ214" s="124">
        <f t="shared" si="109"/>
        <v>159887343.4</v>
      </c>
      <c r="DK214" s="140">
        <f t="shared" ref="DK214:DM214" si="3594">DK$2*AD214</f>
        <v>-3.141592654</v>
      </c>
      <c r="DL214" s="140">
        <f t="shared" si="3594"/>
        <v>-3.141592654</v>
      </c>
      <c r="DM214" s="140">
        <f t="shared" si="3594"/>
        <v>0</v>
      </c>
      <c r="DN214" s="141">
        <f t="shared" si="111"/>
        <v>-6.283185307</v>
      </c>
      <c r="DO214" s="141">
        <f t="shared" si="112"/>
        <v>0</v>
      </c>
      <c r="DP214" s="122">
        <f t="shared" si="113"/>
        <v>0</v>
      </c>
      <c r="DQ214" s="142">
        <f t="shared" ref="DQ214:DS214" si="3595">POWER(AH214,DQ$2)</f>
        <v>5.499248708</v>
      </c>
      <c r="DR214" s="142">
        <f t="shared" si="3595"/>
        <v>7814.057743</v>
      </c>
      <c r="DS214" s="142">
        <f t="shared" si="3595"/>
        <v>240349.936</v>
      </c>
      <c r="DT214" s="130">
        <f t="shared" si="115"/>
        <v>10328184525</v>
      </c>
      <c r="DU214" s="143">
        <f t="shared" si="116"/>
        <v>-185907321445</v>
      </c>
      <c r="DV214" s="143">
        <f t="shared" si="117"/>
        <v>0</v>
      </c>
      <c r="DW214" s="143">
        <f t="shared" si="118"/>
        <v>3.141592654</v>
      </c>
      <c r="DX214" s="124">
        <f t="shared" si="119"/>
        <v>185907321445</v>
      </c>
      <c r="DY214" s="140">
        <f t="shared" si="120"/>
        <v>0</v>
      </c>
      <c r="DZ214" s="141">
        <f t="shared" si="121"/>
        <v>0</v>
      </c>
      <c r="EA214" s="141">
        <f t="shared" si="122"/>
        <v>0</v>
      </c>
      <c r="EB214" s="122">
        <f t="shared" si="123"/>
        <v>0</v>
      </c>
      <c r="EC214" s="142">
        <f t="shared" si="124"/>
        <v>57768091749</v>
      </c>
      <c r="ED214" s="130">
        <f t="shared" si="125"/>
        <v>57768091749</v>
      </c>
      <c r="EE214" s="143">
        <f t="shared" si="126"/>
        <v>1559738477210</v>
      </c>
      <c r="EF214" s="143">
        <f t="shared" si="127"/>
        <v>0</v>
      </c>
      <c r="EG214" s="143">
        <f t="shared" si="128"/>
        <v>0</v>
      </c>
      <c r="EH214" s="124">
        <f t="shared" si="129"/>
        <v>1559738477210</v>
      </c>
      <c r="EI214" s="144">
        <f t="shared" ref="EI214:EJ214" si="3596">CK214+CU214+DG214+DU214+EE214</f>
        <v>-536665062487</v>
      </c>
      <c r="EJ214" s="144">
        <f t="shared" si="3596"/>
        <v>0.0002337421713</v>
      </c>
      <c r="EK214" s="144">
        <f t="shared" si="131"/>
        <v>3.141592654</v>
      </c>
      <c r="EL214" s="145">
        <f t="shared" si="132"/>
        <v>536665062487</v>
      </c>
      <c r="EM214" s="140">
        <f t="shared" si="133"/>
        <v>1.570796327</v>
      </c>
      <c r="EN214" s="141">
        <f t="shared" si="134"/>
        <v>1.570796327</v>
      </c>
      <c r="EO214" s="141">
        <f t="shared" si="135"/>
        <v>1.570796327</v>
      </c>
      <c r="EP214" s="122">
        <f t="shared" si="136"/>
        <v>1.570796327</v>
      </c>
      <c r="EQ214" s="142">
        <f t="shared" si="137"/>
        <v>732574.271</v>
      </c>
      <c r="ER214" s="130">
        <f t="shared" si="138"/>
        <v>732574.271</v>
      </c>
      <c r="ES214" s="143">
        <f t="shared" si="139"/>
        <v>0.000000001078312833</v>
      </c>
      <c r="ET214" s="143">
        <f t="shared" si="140"/>
        <v>3806567.573</v>
      </c>
      <c r="EU214" s="143">
        <f t="shared" si="141"/>
        <v>1.570796327</v>
      </c>
      <c r="EV214" s="124">
        <f t="shared" si="142"/>
        <v>3806567.573</v>
      </c>
      <c r="EW214" s="144">
        <f t="shared" ref="EW214:EX214" si="3597">BY214+ES214</f>
        <v>-6102372.637</v>
      </c>
      <c r="EX214" s="144">
        <f t="shared" si="3597"/>
        <v>3806567.573</v>
      </c>
      <c r="EY214" s="144">
        <f t="shared" si="144"/>
        <v>2.583867634</v>
      </c>
      <c r="EZ214" s="145">
        <f t="shared" si="145"/>
        <v>7192281.174</v>
      </c>
      <c r="FA214" s="140">
        <f t="shared" si="146"/>
        <v>0.8612892115</v>
      </c>
      <c r="FB214" s="141">
        <f t="shared" si="147"/>
        <v>0.8612892115</v>
      </c>
      <c r="FC214" s="141">
        <f t="shared" si="148"/>
        <v>0.8612892115</v>
      </c>
      <c r="FD214" s="122">
        <f t="shared" si="149"/>
        <v>0.8612892115</v>
      </c>
      <c r="FE214" s="142">
        <f t="shared" si="150"/>
        <v>193.0288481</v>
      </c>
      <c r="FF214" s="130">
        <f t="shared" si="151"/>
        <v>193.0288481</v>
      </c>
      <c r="FG214" s="143">
        <f t="shared" si="152"/>
        <v>33.26942733</v>
      </c>
      <c r="FH214" s="143">
        <f t="shared" si="153"/>
        <v>38.74521019</v>
      </c>
      <c r="FI214" s="143">
        <f t="shared" si="154"/>
        <v>0.8612892115</v>
      </c>
      <c r="FJ214" s="124">
        <f t="shared" si="155"/>
        <v>51.06903276</v>
      </c>
      <c r="FK214" s="140">
        <f t="shared" si="156"/>
        <v>-6.283185307</v>
      </c>
      <c r="FL214" s="141">
        <f t="shared" si="157"/>
        <v>-6.283185307</v>
      </c>
      <c r="FM214" s="141">
        <f t="shared" si="158"/>
        <v>0</v>
      </c>
      <c r="FN214" s="122">
        <f t="shared" si="159"/>
        <v>0</v>
      </c>
      <c r="FO214" s="142">
        <f t="shared" si="160"/>
        <v>30.24173635</v>
      </c>
      <c r="FP214" s="130">
        <f t="shared" si="161"/>
        <v>30.24173635</v>
      </c>
      <c r="FQ214" s="143">
        <f t="shared" si="162"/>
        <v>-30.24173635</v>
      </c>
      <c r="FR214" s="143">
        <f t="shared" si="163"/>
        <v>0</v>
      </c>
      <c r="FS214" s="143">
        <f t="shared" si="164"/>
        <v>3.141592654</v>
      </c>
      <c r="FT214" s="124">
        <f t="shared" si="165"/>
        <v>30.24173635</v>
      </c>
      <c r="FU214" s="144">
        <f t="shared" si="166"/>
        <v>-23472.41497</v>
      </c>
      <c r="FV214" s="144">
        <f t="shared" si="167"/>
        <v>0</v>
      </c>
      <c r="FW214" s="144">
        <f t="shared" si="168"/>
        <v>-3.141592654</v>
      </c>
      <c r="FX214" s="145">
        <f t="shared" si="169"/>
        <v>23472.41497</v>
      </c>
      <c r="FY214" s="140">
        <f t="shared" si="170"/>
        <v>-3.141592654</v>
      </c>
      <c r="FZ214" s="140">
        <f t="shared" si="171"/>
        <v>-0.8612892115</v>
      </c>
      <c r="GA214" s="141">
        <f t="shared" si="172"/>
        <v>-4.002881865</v>
      </c>
      <c r="GB214" s="141">
        <f t="shared" si="173"/>
        <v>-4.002881865</v>
      </c>
      <c r="GC214" s="122">
        <f t="shared" si="174"/>
        <v>2.280303442</v>
      </c>
      <c r="GD214" s="142">
        <f t="shared" si="175"/>
        <v>23472.41497</v>
      </c>
      <c r="GE214" s="142">
        <f t="shared" si="176"/>
        <v>0.01958133816</v>
      </c>
      <c r="GF214" s="130">
        <f t="shared" si="177"/>
        <v>459.6212949</v>
      </c>
      <c r="GG214" s="143">
        <f t="shared" si="178"/>
        <v>-33.26942733</v>
      </c>
      <c r="GH214" s="143">
        <f t="shared" si="179"/>
        <v>38.74521019</v>
      </c>
      <c r="GI214" s="143">
        <f t="shared" si="180"/>
        <v>2.280303442</v>
      </c>
      <c r="GJ214" s="124">
        <f t="shared" si="181"/>
        <v>51.06903276</v>
      </c>
      <c r="GK214" s="146">
        <f t="shared" si="182"/>
        <v>-0.5</v>
      </c>
      <c r="GL214" s="127">
        <f t="shared" si="183"/>
        <v>-0.8660254038</v>
      </c>
      <c r="GM214" s="146">
        <f t="shared" si="184"/>
        <v>-2.094395102</v>
      </c>
      <c r="GN214" s="127">
        <f t="shared" si="185"/>
        <v>1</v>
      </c>
      <c r="GO214" s="147">
        <f t="shared" si="186"/>
        <v>-0.5</v>
      </c>
      <c r="GP214" s="128">
        <f t="shared" si="187"/>
        <v>0.8660254038</v>
      </c>
      <c r="GQ214" s="147">
        <f t="shared" si="188"/>
        <v>2.094395102</v>
      </c>
      <c r="GR214" s="128">
        <f t="shared" si="189"/>
        <v>1</v>
      </c>
      <c r="GS214" s="140">
        <f t="shared" si="190"/>
        <v>-2.094395102</v>
      </c>
      <c r="GT214" s="140">
        <f t="shared" si="191"/>
        <v>0.8612892115</v>
      </c>
      <c r="GU214" s="141">
        <f t="shared" si="192"/>
        <v>-1.233105891</v>
      </c>
      <c r="GV214" s="141">
        <f t="shared" si="193"/>
        <v>-1.233105891</v>
      </c>
      <c r="GW214" s="122">
        <f t="shared" si="194"/>
        <v>-1.233105891</v>
      </c>
      <c r="GX214" s="142">
        <f t="shared" si="195"/>
        <v>1</v>
      </c>
      <c r="GY214" s="142">
        <f t="shared" si="196"/>
        <v>51.06903276</v>
      </c>
      <c r="GZ214" s="130">
        <f t="shared" si="197"/>
        <v>51.06903276</v>
      </c>
      <c r="HA214" s="143">
        <f t="shared" si="198"/>
        <v>16.91962263</v>
      </c>
      <c r="HB214" s="143">
        <f t="shared" si="199"/>
        <v>-48.18477433</v>
      </c>
      <c r="HC214" s="143">
        <f t="shared" si="200"/>
        <v>-1.233105891</v>
      </c>
      <c r="HD214" s="124">
        <f t="shared" si="201"/>
        <v>51.06903276</v>
      </c>
      <c r="HE214" s="140">
        <f t="shared" si="202"/>
        <v>2.094395102</v>
      </c>
      <c r="HF214" s="140">
        <f t="shared" si="203"/>
        <v>2.280303442</v>
      </c>
      <c r="HG214" s="141">
        <f t="shared" si="204"/>
        <v>4.374698545</v>
      </c>
      <c r="HH214" s="141">
        <f t="shared" si="205"/>
        <v>4.374698545</v>
      </c>
      <c r="HI214" s="122">
        <f t="shared" si="206"/>
        <v>-1.908486763</v>
      </c>
      <c r="HJ214" s="142">
        <f t="shared" si="207"/>
        <v>1</v>
      </c>
      <c r="HK214" s="142">
        <f t="shared" si="208"/>
        <v>51.06903276</v>
      </c>
      <c r="HL214" s="130">
        <f t="shared" si="209"/>
        <v>51.06903276</v>
      </c>
      <c r="HM214" s="143">
        <f t="shared" si="210"/>
        <v>-16.91962263</v>
      </c>
      <c r="HN214" s="143">
        <f t="shared" si="211"/>
        <v>-48.18477433</v>
      </c>
      <c r="HO214" s="143">
        <f t="shared" si="212"/>
        <v>-1.908486763</v>
      </c>
      <c r="HP214" s="124">
        <f t="shared" si="213"/>
        <v>51.06903276</v>
      </c>
      <c r="HQ214" s="140">
        <f t="shared" si="214"/>
        <v>2.094395102</v>
      </c>
      <c r="HR214" s="140">
        <f t="shared" si="215"/>
        <v>0.8612892115</v>
      </c>
      <c r="HS214" s="141">
        <f t="shared" si="216"/>
        <v>2.955684314</v>
      </c>
      <c r="HT214" s="141">
        <f t="shared" si="217"/>
        <v>2.955684314</v>
      </c>
      <c r="HU214" s="122">
        <f t="shared" si="218"/>
        <v>2.955684314</v>
      </c>
      <c r="HV214" s="142">
        <f t="shared" si="219"/>
        <v>1</v>
      </c>
      <c r="HW214" s="142">
        <f t="shared" si="220"/>
        <v>51.06903276</v>
      </c>
      <c r="HX214" s="130">
        <f t="shared" si="221"/>
        <v>51.06903276</v>
      </c>
      <c r="HY214" s="143">
        <f t="shared" si="222"/>
        <v>-50.18904996</v>
      </c>
      <c r="HZ214" s="143">
        <f t="shared" si="223"/>
        <v>9.439564143</v>
      </c>
      <c r="IA214" s="143">
        <f t="shared" si="224"/>
        <v>2.955684314</v>
      </c>
      <c r="IB214" s="124">
        <f t="shared" si="225"/>
        <v>51.06903276</v>
      </c>
      <c r="IC214" s="140">
        <f t="shared" si="226"/>
        <v>-2.094395102</v>
      </c>
      <c r="ID214" s="140">
        <f t="shared" si="227"/>
        <v>2.280303442</v>
      </c>
      <c r="IE214" s="141">
        <f t="shared" si="228"/>
        <v>0.1859083397</v>
      </c>
      <c r="IF214" s="141">
        <f t="shared" si="229"/>
        <v>0.1859083397</v>
      </c>
      <c r="IG214" s="122">
        <f t="shared" si="230"/>
        <v>0.1859083397</v>
      </c>
      <c r="IH214" s="142">
        <f t="shared" si="231"/>
        <v>1</v>
      </c>
      <c r="II214" s="142">
        <f t="shared" si="232"/>
        <v>51.06903276</v>
      </c>
      <c r="IJ214" s="130">
        <f t="shared" si="233"/>
        <v>51.06903276</v>
      </c>
      <c r="IK214" s="143">
        <f t="shared" si="234"/>
        <v>50.18904996</v>
      </c>
      <c r="IL214" s="143">
        <f t="shared" si="235"/>
        <v>9.439564143</v>
      </c>
      <c r="IM214" s="143">
        <f t="shared" si="236"/>
        <v>0.1859083397</v>
      </c>
      <c r="IN214" s="124">
        <f t="shared" si="237"/>
        <v>51.06903276</v>
      </c>
    </row>
    <row r="215" ht="12.75" customHeight="1">
      <c r="A215" s="129">
        <f>'Cortez Cubic'!AP215</f>
        <v>-0.2187762226</v>
      </c>
      <c r="B215" s="129">
        <f>'Cortez Cubic'!AQ215</f>
        <v>7.163492875</v>
      </c>
      <c r="C215" s="129">
        <f>'Cortez Cubic'!AR215</f>
        <v>3016.048495</v>
      </c>
      <c r="D215" s="129">
        <f>'Cortez Cubic'!AS215</f>
        <v>-146503.3353</v>
      </c>
      <c r="E215" s="129">
        <f t="shared" ref="E215:H215" si="3598">0</f>
        <v>0</v>
      </c>
      <c r="F215" s="129">
        <f t="shared" si="3598"/>
        <v>0</v>
      </c>
      <c r="G215" s="129">
        <f t="shared" si="3598"/>
        <v>0</v>
      </c>
      <c r="H215" s="129">
        <f t="shared" si="3598"/>
        <v>0</v>
      </c>
      <c r="I215" s="110">
        <f>'Cortez Cubic'!I215</f>
        <v>64</v>
      </c>
      <c r="J215" s="130">
        <f t="shared" si="28"/>
        <v>52.53779799</v>
      </c>
      <c r="K215" s="131">
        <f t="shared" si="29"/>
        <v>0</v>
      </c>
      <c r="L215" s="131">
        <f t="shared" si="30"/>
        <v>1</v>
      </c>
      <c r="M215" s="132">
        <f t="shared" si="31"/>
        <v>11.46220201</v>
      </c>
      <c r="N215" s="133">
        <f t="shared" si="32"/>
        <v>50.89641609</v>
      </c>
      <c r="O215" s="134">
        <f t="shared" si="33"/>
        <v>103.4342141</v>
      </c>
      <c r="P215" s="134">
        <f t="shared" si="34"/>
        <v>0</v>
      </c>
      <c r="Q215" s="135">
        <f t="shared" si="35"/>
        <v>52.53779799</v>
      </c>
      <c r="R215" s="135">
        <f t="shared" si="36"/>
        <v>0</v>
      </c>
      <c r="S215" s="136">
        <f t="shared" si="37"/>
        <v>-123.2285412</v>
      </c>
      <c r="T215" s="136">
        <f t="shared" si="38"/>
        <v>0</v>
      </c>
      <c r="U215" s="137">
        <f t="shared" ref="U215:X215" si="3599">ATAN2(A215,E215)</f>
        <v>3.141592654</v>
      </c>
      <c r="V215" s="137">
        <f t="shared" si="3599"/>
        <v>0</v>
      </c>
      <c r="W215" s="137">
        <f t="shared" si="3599"/>
        <v>0</v>
      </c>
      <c r="X215" s="137">
        <f t="shared" si="3599"/>
        <v>3.141592654</v>
      </c>
      <c r="Y215" s="137">
        <f t="shared" ref="Y215:AB215" si="3600">SQRT(POWER(A215,2)+POWER(E215,2))</f>
        <v>0.2187762226</v>
      </c>
      <c r="Z215" s="137">
        <f t="shared" si="3600"/>
        <v>7.163492875</v>
      </c>
      <c r="AA215" s="137">
        <f t="shared" si="3600"/>
        <v>3016.048495</v>
      </c>
      <c r="AB215" s="137">
        <f t="shared" si="3600"/>
        <v>146503.3353</v>
      </c>
      <c r="AC215" s="138">
        <f t="shared" ref="AC215:AF215" si="3601">U215-$U215</f>
        <v>0</v>
      </c>
      <c r="AD215" s="138">
        <f t="shared" si="3601"/>
        <v>-3.141592654</v>
      </c>
      <c r="AE215" s="138">
        <f t="shared" si="3601"/>
        <v>-3.141592654</v>
      </c>
      <c r="AF215" s="138">
        <f t="shared" si="3601"/>
        <v>0</v>
      </c>
      <c r="AG215" s="138">
        <f t="shared" ref="AG215:AJ215" si="3602">Y215/$Y215</f>
        <v>1</v>
      </c>
      <c r="AH215" s="138">
        <f t="shared" si="3602"/>
        <v>32.74347089</v>
      </c>
      <c r="AI215" s="138">
        <f t="shared" si="3602"/>
        <v>13785.99767</v>
      </c>
      <c r="AJ215" s="138">
        <f t="shared" si="3602"/>
        <v>669649.2587</v>
      </c>
      <c r="AK215" s="139">
        <f t="shared" ref="AK215:AN215" si="3603">AG215*COS(AC215)</f>
        <v>1</v>
      </c>
      <c r="AL215" s="139">
        <f t="shared" si="3603"/>
        <v>-32.74347089</v>
      </c>
      <c r="AM215" s="139">
        <f t="shared" si="3603"/>
        <v>-13785.99767</v>
      </c>
      <c r="AN215" s="139">
        <f t="shared" si="3603"/>
        <v>669649.2587</v>
      </c>
      <c r="AO215" s="129">
        <f t="shared" ref="AO215:AR215" si="3604">AG215*SIN(AC215)</f>
        <v>0</v>
      </c>
      <c r="AP215" s="129">
        <f t="shared" si="3604"/>
        <v>0</v>
      </c>
      <c r="AQ215" s="129">
        <f t="shared" si="3604"/>
        <v>0</v>
      </c>
      <c r="AR215" s="129">
        <f t="shared" si="3604"/>
        <v>0</v>
      </c>
      <c r="AS215" s="140">
        <f t="shared" si="45"/>
        <v>-9.424777961</v>
      </c>
      <c r="AT215" s="141">
        <f t="shared" si="46"/>
        <v>-9.424777961</v>
      </c>
      <c r="AU215" s="141">
        <f t="shared" si="47"/>
        <v>-3.141592654</v>
      </c>
      <c r="AV215" s="122">
        <f t="shared" si="48"/>
        <v>3.141592654</v>
      </c>
      <c r="AW215" s="142">
        <f t="shared" si="49"/>
        <v>35105.41742</v>
      </c>
      <c r="AX215" s="130">
        <f t="shared" si="50"/>
        <v>35105.41742</v>
      </c>
      <c r="AY215" s="143">
        <f t="shared" si="51"/>
        <v>70210.83484</v>
      </c>
      <c r="AZ215" s="143">
        <f t="shared" si="52"/>
        <v>0</v>
      </c>
      <c r="BA215" s="143">
        <f t="shared" si="53"/>
        <v>0</v>
      </c>
      <c r="BB215" s="124">
        <f t="shared" si="54"/>
        <v>70210.83484</v>
      </c>
      <c r="BC215" s="140">
        <f t="shared" ref="BC215:BD215" si="3605">BC$2*AD215</f>
        <v>-3.141592654</v>
      </c>
      <c r="BD215" s="140">
        <f t="shared" si="3605"/>
        <v>-3.141592654</v>
      </c>
      <c r="BE215" s="141">
        <f t="shared" si="56"/>
        <v>-6.283185307</v>
      </c>
      <c r="BF215" s="141">
        <f t="shared" si="57"/>
        <v>0</v>
      </c>
      <c r="BG215" s="122">
        <f t="shared" si="58"/>
        <v>0</v>
      </c>
      <c r="BH215" s="142">
        <f t="shared" ref="BH215:BI215" si="3606">POWER(AH215,BH$2)</f>
        <v>32.74347089</v>
      </c>
      <c r="BI215" s="142">
        <f t="shared" si="3606"/>
        <v>13785.99767</v>
      </c>
      <c r="BJ215" s="130">
        <f t="shared" si="60"/>
        <v>451401.4133</v>
      </c>
      <c r="BK215" s="143">
        <f t="shared" si="61"/>
        <v>4062612.72</v>
      </c>
      <c r="BL215" s="143">
        <f t="shared" si="62"/>
        <v>0</v>
      </c>
      <c r="BM215" s="143">
        <f t="shared" si="63"/>
        <v>0</v>
      </c>
      <c r="BN215" s="124">
        <f t="shared" si="64"/>
        <v>4062612.72</v>
      </c>
      <c r="BO215" s="140">
        <f t="shared" si="65"/>
        <v>0</v>
      </c>
      <c r="BP215" s="141">
        <f t="shared" si="66"/>
        <v>0</v>
      </c>
      <c r="BQ215" s="141">
        <f t="shared" si="67"/>
        <v>0</v>
      </c>
      <c r="BR215" s="122">
        <f t="shared" si="68"/>
        <v>0</v>
      </c>
      <c r="BS215" s="142">
        <f t="shared" si="69"/>
        <v>669649.2587</v>
      </c>
      <c r="BT215" s="130">
        <f t="shared" si="70"/>
        <v>669649.2587</v>
      </c>
      <c r="BU215" s="143">
        <f t="shared" si="71"/>
        <v>-18080529.98</v>
      </c>
      <c r="BV215" s="143">
        <f t="shared" si="72"/>
        <v>0</v>
      </c>
      <c r="BW215" s="143">
        <f t="shared" si="73"/>
        <v>3.141592654</v>
      </c>
      <c r="BX215" s="124">
        <f t="shared" si="74"/>
        <v>18080529.98</v>
      </c>
      <c r="BY215" s="144">
        <f t="shared" ref="BY215:BZ215" si="3607">AY215+BK215+BU215</f>
        <v>-13947706.43</v>
      </c>
      <c r="BZ215" s="144">
        <f t="shared" si="3607"/>
        <v>0</v>
      </c>
      <c r="CA215" s="144">
        <f t="shared" si="76"/>
        <v>-3.141592654</v>
      </c>
      <c r="CB215" s="145">
        <f t="shared" si="77"/>
        <v>13947706.43</v>
      </c>
      <c r="CC215" s="140">
        <f t="shared" ref="CC215:CD215" si="3608">CC$2*AD215</f>
        <v>-6.283185307</v>
      </c>
      <c r="CD215" s="140">
        <f t="shared" si="3608"/>
        <v>-6.283185307</v>
      </c>
      <c r="CE215" s="141">
        <f t="shared" si="79"/>
        <v>-12.56637061</v>
      </c>
      <c r="CF215" s="141">
        <f t="shared" si="80"/>
        <v>0</v>
      </c>
      <c r="CG215" s="122">
        <f t="shared" si="81"/>
        <v>0</v>
      </c>
      <c r="CH215" s="142">
        <f t="shared" ref="CH215:CI215" si="3609">POWER(AH215,CH$2)</f>
        <v>1072.134886</v>
      </c>
      <c r="CI215" s="142">
        <f t="shared" si="3609"/>
        <v>190053731.7</v>
      </c>
      <c r="CJ215" s="130">
        <f t="shared" si="83"/>
        <v>203763235920</v>
      </c>
      <c r="CK215" s="143">
        <f t="shared" si="84"/>
        <v>-203763235920</v>
      </c>
      <c r="CL215" s="143">
        <f t="shared" si="85"/>
        <v>0</v>
      </c>
      <c r="CM215" s="143">
        <f t="shared" si="86"/>
        <v>3.141592654</v>
      </c>
      <c r="CN215" s="124">
        <f t="shared" si="87"/>
        <v>203763235920</v>
      </c>
      <c r="CO215" s="140">
        <f t="shared" si="88"/>
        <v>-9.424777961</v>
      </c>
      <c r="CP215" s="141">
        <f t="shared" si="89"/>
        <v>-9.424777961</v>
      </c>
      <c r="CQ215" s="141">
        <f t="shared" si="90"/>
        <v>-3.141592654</v>
      </c>
      <c r="CR215" s="122">
        <f t="shared" si="91"/>
        <v>3.141592654</v>
      </c>
      <c r="CS215" s="142">
        <f t="shared" si="92"/>
        <v>2620080301993</v>
      </c>
      <c r="CT215" s="130">
        <f t="shared" si="93"/>
        <v>2620080301993</v>
      </c>
      <c r="CU215" s="143">
        <f t="shared" si="94"/>
        <v>-10480321207972</v>
      </c>
      <c r="CV215" s="143">
        <f t="shared" si="95"/>
        <v>0.001283469182</v>
      </c>
      <c r="CW215" s="143">
        <f t="shared" si="96"/>
        <v>3.141592654</v>
      </c>
      <c r="CX215" s="124">
        <f t="shared" si="97"/>
        <v>10480321207972</v>
      </c>
      <c r="CY215" s="140">
        <f t="shared" si="98"/>
        <v>-9.424777961</v>
      </c>
      <c r="CZ215" s="140">
        <f t="shared" si="99"/>
        <v>0</v>
      </c>
      <c r="DA215" s="141">
        <f t="shared" si="100"/>
        <v>-9.424777961</v>
      </c>
      <c r="DB215" s="141">
        <f t="shared" si="101"/>
        <v>-3.141592654</v>
      </c>
      <c r="DC215" s="122">
        <f t="shared" si="102"/>
        <v>3.141592654</v>
      </c>
      <c r="DD215" s="142">
        <f t="shared" si="103"/>
        <v>35105.41742</v>
      </c>
      <c r="DE215" s="142">
        <f t="shared" si="104"/>
        <v>669649.2587</v>
      </c>
      <c r="DF215" s="130">
        <f t="shared" si="105"/>
        <v>23508316751</v>
      </c>
      <c r="DG215" s="143">
        <f t="shared" si="106"/>
        <v>-94033267002</v>
      </c>
      <c r="DH215" s="143">
        <f t="shared" si="107"/>
        <v>0.00001151575394</v>
      </c>
      <c r="DI215" s="143">
        <f t="shared" si="108"/>
        <v>3.141592654</v>
      </c>
      <c r="DJ215" s="124">
        <f t="shared" si="109"/>
        <v>94033267002</v>
      </c>
      <c r="DK215" s="140">
        <f t="shared" ref="DK215:DM215" si="3610">DK$2*AD215</f>
        <v>-3.141592654</v>
      </c>
      <c r="DL215" s="140">
        <f t="shared" si="3610"/>
        <v>-3.141592654</v>
      </c>
      <c r="DM215" s="140">
        <f t="shared" si="3610"/>
        <v>0</v>
      </c>
      <c r="DN215" s="141">
        <f t="shared" si="111"/>
        <v>-6.283185307</v>
      </c>
      <c r="DO215" s="141">
        <f t="shared" si="112"/>
        <v>0</v>
      </c>
      <c r="DP215" s="122">
        <f t="shared" si="113"/>
        <v>0</v>
      </c>
      <c r="DQ215" s="142">
        <f t="shared" ref="DQ215:DS215" si="3611">POWER(AH215,DQ$2)</f>
        <v>32.74347089</v>
      </c>
      <c r="DR215" s="142">
        <f t="shared" si="3611"/>
        <v>13785.99767</v>
      </c>
      <c r="DS215" s="142">
        <f t="shared" si="3611"/>
        <v>669649.2587</v>
      </c>
      <c r="DT215" s="130">
        <f t="shared" si="115"/>
        <v>302280621787</v>
      </c>
      <c r="DU215" s="143">
        <f t="shared" si="116"/>
        <v>-5441051192157</v>
      </c>
      <c r="DV215" s="143">
        <f t="shared" si="117"/>
        <v>0</v>
      </c>
      <c r="DW215" s="143">
        <f t="shared" si="118"/>
        <v>3.141592654</v>
      </c>
      <c r="DX215" s="124">
        <f t="shared" si="119"/>
        <v>5441051192157</v>
      </c>
      <c r="DY215" s="140">
        <f t="shared" si="120"/>
        <v>0</v>
      </c>
      <c r="DZ215" s="141">
        <f t="shared" si="121"/>
        <v>0</v>
      </c>
      <c r="EA215" s="141">
        <f t="shared" si="122"/>
        <v>0</v>
      </c>
      <c r="EB215" s="122">
        <f t="shared" si="123"/>
        <v>0</v>
      </c>
      <c r="EC215" s="142">
        <f t="shared" si="124"/>
        <v>448430129681</v>
      </c>
      <c r="ED215" s="130">
        <f t="shared" si="125"/>
        <v>448430129681</v>
      </c>
      <c r="EE215" s="143">
        <f t="shared" si="126"/>
        <v>12107613501374</v>
      </c>
      <c r="EF215" s="143">
        <f t="shared" si="127"/>
        <v>0</v>
      </c>
      <c r="EG215" s="143">
        <f t="shared" si="128"/>
        <v>0</v>
      </c>
      <c r="EH215" s="124">
        <f t="shared" si="129"/>
        <v>12107613501374</v>
      </c>
      <c r="EI215" s="144">
        <f t="shared" ref="EI215:EJ215" si="3612">CK215+CU215+DG215+DU215+EE215</f>
        <v>-4111555401678</v>
      </c>
      <c r="EJ215" s="144">
        <f t="shared" si="3612"/>
        <v>0.001294984936</v>
      </c>
      <c r="EK215" s="144">
        <f t="shared" si="131"/>
        <v>3.141592654</v>
      </c>
      <c r="EL215" s="145">
        <f t="shared" si="132"/>
        <v>4111555401678</v>
      </c>
      <c r="EM215" s="140">
        <f t="shared" si="133"/>
        <v>1.570796327</v>
      </c>
      <c r="EN215" s="141">
        <f t="shared" si="134"/>
        <v>1.570796327</v>
      </c>
      <c r="EO215" s="141">
        <f t="shared" si="135"/>
        <v>1.570796327</v>
      </c>
      <c r="EP215" s="122">
        <f t="shared" si="136"/>
        <v>1.570796327</v>
      </c>
      <c r="EQ215" s="142">
        <f t="shared" si="137"/>
        <v>2027697.069</v>
      </c>
      <c r="ER215" s="130">
        <f t="shared" si="138"/>
        <v>2027697.069</v>
      </c>
      <c r="ES215" s="143">
        <f t="shared" si="139"/>
        <v>0.0000000006451575908</v>
      </c>
      <c r="ET215" s="143">
        <f t="shared" si="140"/>
        <v>10536223.04</v>
      </c>
      <c r="EU215" s="143">
        <f t="shared" si="141"/>
        <v>1.570796327</v>
      </c>
      <c r="EV215" s="124">
        <f t="shared" si="142"/>
        <v>10536223.04</v>
      </c>
      <c r="EW215" s="144">
        <f t="shared" ref="EW215:EX215" si="3613">BY215+ES215</f>
        <v>-13947706.43</v>
      </c>
      <c r="EX215" s="144">
        <f t="shared" si="3613"/>
        <v>10536223.04</v>
      </c>
      <c r="EY215" s="144">
        <f t="shared" si="144"/>
        <v>2.49463876</v>
      </c>
      <c r="EZ215" s="145">
        <f t="shared" si="145"/>
        <v>17480003.16</v>
      </c>
      <c r="FA215" s="140">
        <f t="shared" si="146"/>
        <v>0.8315462533</v>
      </c>
      <c r="FB215" s="141">
        <f t="shared" si="147"/>
        <v>0.8315462533</v>
      </c>
      <c r="FC215" s="141">
        <f t="shared" si="148"/>
        <v>0.8315462533</v>
      </c>
      <c r="FD215" s="122">
        <f t="shared" si="149"/>
        <v>0.8315462533</v>
      </c>
      <c r="FE215" s="142">
        <f t="shared" si="150"/>
        <v>259.5257784</v>
      </c>
      <c r="FF215" s="130">
        <f t="shared" si="151"/>
        <v>259.5257784</v>
      </c>
      <c r="FG215" s="143">
        <f t="shared" si="152"/>
        <v>46.25986189</v>
      </c>
      <c r="FH215" s="143">
        <f t="shared" si="153"/>
        <v>50.73937162</v>
      </c>
      <c r="FI215" s="143">
        <f t="shared" si="154"/>
        <v>0.8315462533</v>
      </c>
      <c r="FJ215" s="124">
        <f t="shared" si="155"/>
        <v>68.6619156</v>
      </c>
      <c r="FK215" s="140">
        <f t="shared" si="156"/>
        <v>-6.283185307</v>
      </c>
      <c r="FL215" s="141">
        <f t="shared" si="157"/>
        <v>-6.283185307</v>
      </c>
      <c r="FM215" s="141">
        <f t="shared" si="158"/>
        <v>0</v>
      </c>
      <c r="FN215" s="122">
        <f t="shared" si="159"/>
        <v>0</v>
      </c>
      <c r="FO215" s="142">
        <f t="shared" si="160"/>
        <v>1072.134886</v>
      </c>
      <c r="FP215" s="130">
        <f t="shared" si="161"/>
        <v>1072.134886</v>
      </c>
      <c r="FQ215" s="143">
        <f t="shared" si="162"/>
        <v>-1072.134886</v>
      </c>
      <c r="FR215" s="143">
        <f t="shared" si="163"/>
        <v>0</v>
      </c>
      <c r="FS215" s="143">
        <f t="shared" si="164"/>
        <v>3.141592654</v>
      </c>
      <c r="FT215" s="124">
        <f t="shared" si="165"/>
        <v>1072.134886</v>
      </c>
      <c r="FU215" s="144">
        <f t="shared" si="166"/>
        <v>-42430.12789</v>
      </c>
      <c r="FV215" s="144">
        <f t="shared" si="167"/>
        <v>0</v>
      </c>
      <c r="FW215" s="144">
        <f t="shared" si="168"/>
        <v>-3.141592654</v>
      </c>
      <c r="FX215" s="145">
        <f t="shared" si="169"/>
        <v>42430.12789</v>
      </c>
      <c r="FY215" s="140">
        <f t="shared" si="170"/>
        <v>-3.141592654</v>
      </c>
      <c r="FZ215" s="140">
        <f t="shared" si="171"/>
        <v>-0.8315462533</v>
      </c>
      <c r="GA215" s="141">
        <f t="shared" si="172"/>
        <v>-3.973138907</v>
      </c>
      <c r="GB215" s="141">
        <f t="shared" si="173"/>
        <v>-3.973138907</v>
      </c>
      <c r="GC215" s="122">
        <f t="shared" si="174"/>
        <v>2.3100464</v>
      </c>
      <c r="GD215" s="142">
        <f t="shared" si="175"/>
        <v>42430.12789</v>
      </c>
      <c r="GE215" s="142">
        <f t="shared" si="176"/>
        <v>0.01456411449</v>
      </c>
      <c r="GF215" s="130">
        <f t="shared" si="177"/>
        <v>617.9572404</v>
      </c>
      <c r="GG215" s="143">
        <f t="shared" si="178"/>
        <v>-46.25986189</v>
      </c>
      <c r="GH215" s="143">
        <f t="shared" si="179"/>
        <v>50.73937162</v>
      </c>
      <c r="GI215" s="143">
        <f t="shared" si="180"/>
        <v>2.3100464</v>
      </c>
      <c r="GJ215" s="124">
        <f t="shared" si="181"/>
        <v>68.6619156</v>
      </c>
      <c r="GK215" s="146">
        <f t="shared" si="182"/>
        <v>-0.5</v>
      </c>
      <c r="GL215" s="127">
        <f t="shared" si="183"/>
        <v>-0.8660254038</v>
      </c>
      <c r="GM215" s="146">
        <f t="shared" si="184"/>
        <v>-2.094395102</v>
      </c>
      <c r="GN215" s="127">
        <f t="shared" si="185"/>
        <v>1</v>
      </c>
      <c r="GO215" s="147">
        <f t="shared" si="186"/>
        <v>-0.5</v>
      </c>
      <c r="GP215" s="128">
        <f t="shared" si="187"/>
        <v>0.8660254038</v>
      </c>
      <c r="GQ215" s="147">
        <f t="shared" si="188"/>
        <v>2.094395102</v>
      </c>
      <c r="GR215" s="128">
        <f t="shared" si="189"/>
        <v>1</v>
      </c>
      <c r="GS215" s="140">
        <f t="shared" si="190"/>
        <v>-2.094395102</v>
      </c>
      <c r="GT215" s="140">
        <f t="shared" si="191"/>
        <v>0.8315462533</v>
      </c>
      <c r="GU215" s="141">
        <f t="shared" si="192"/>
        <v>-1.262848849</v>
      </c>
      <c r="GV215" s="141">
        <f t="shared" si="193"/>
        <v>-1.262848849</v>
      </c>
      <c r="GW215" s="122">
        <f t="shared" si="194"/>
        <v>-1.262848849</v>
      </c>
      <c r="GX215" s="142">
        <f t="shared" si="195"/>
        <v>1</v>
      </c>
      <c r="GY215" s="142">
        <f t="shared" si="196"/>
        <v>68.6619156</v>
      </c>
      <c r="GZ215" s="130">
        <f t="shared" si="197"/>
        <v>68.6619156</v>
      </c>
      <c r="HA215" s="143">
        <f t="shared" si="198"/>
        <v>20.81165385</v>
      </c>
      <c r="HB215" s="143">
        <f t="shared" si="199"/>
        <v>-65.43190138</v>
      </c>
      <c r="HC215" s="143">
        <f t="shared" si="200"/>
        <v>-1.262848849</v>
      </c>
      <c r="HD215" s="124">
        <f t="shared" si="201"/>
        <v>68.6619156</v>
      </c>
      <c r="HE215" s="140">
        <f t="shared" si="202"/>
        <v>2.094395102</v>
      </c>
      <c r="HF215" s="140">
        <f t="shared" si="203"/>
        <v>2.3100464</v>
      </c>
      <c r="HG215" s="141">
        <f t="shared" si="204"/>
        <v>4.404441503</v>
      </c>
      <c r="HH215" s="141">
        <f t="shared" si="205"/>
        <v>4.404441503</v>
      </c>
      <c r="HI215" s="122">
        <f t="shared" si="206"/>
        <v>-1.878743805</v>
      </c>
      <c r="HJ215" s="142">
        <f t="shared" si="207"/>
        <v>1</v>
      </c>
      <c r="HK215" s="142">
        <f t="shared" si="208"/>
        <v>68.6619156</v>
      </c>
      <c r="HL215" s="130">
        <f t="shared" si="209"/>
        <v>68.6619156</v>
      </c>
      <c r="HM215" s="143">
        <f t="shared" si="210"/>
        <v>-20.81165385</v>
      </c>
      <c r="HN215" s="143">
        <f t="shared" si="211"/>
        <v>-65.43190138</v>
      </c>
      <c r="HO215" s="143">
        <f t="shared" si="212"/>
        <v>-1.878743805</v>
      </c>
      <c r="HP215" s="124">
        <f t="shared" si="213"/>
        <v>68.6619156</v>
      </c>
      <c r="HQ215" s="140">
        <f t="shared" si="214"/>
        <v>2.094395102</v>
      </c>
      <c r="HR215" s="140">
        <f t="shared" si="215"/>
        <v>0.8315462533</v>
      </c>
      <c r="HS215" s="141">
        <f t="shared" si="216"/>
        <v>2.925941356</v>
      </c>
      <c r="HT215" s="141">
        <f t="shared" si="217"/>
        <v>2.925941356</v>
      </c>
      <c r="HU215" s="122">
        <f t="shared" si="218"/>
        <v>2.925941356</v>
      </c>
      <c r="HV215" s="142">
        <f t="shared" si="219"/>
        <v>1</v>
      </c>
      <c r="HW215" s="142">
        <f t="shared" si="220"/>
        <v>68.6619156</v>
      </c>
      <c r="HX215" s="130">
        <f t="shared" si="221"/>
        <v>68.6619156</v>
      </c>
      <c r="HY215" s="143">
        <f t="shared" si="222"/>
        <v>-67.07151574</v>
      </c>
      <c r="HZ215" s="143">
        <f t="shared" si="223"/>
        <v>14.69252976</v>
      </c>
      <c r="IA215" s="143">
        <f t="shared" si="224"/>
        <v>2.925941356</v>
      </c>
      <c r="IB215" s="124">
        <f t="shared" si="225"/>
        <v>68.6619156</v>
      </c>
      <c r="IC215" s="140">
        <f t="shared" si="226"/>
        <v>-2.094395102</v>
      </c>
      <c r="ID215" s="140">
        <f t="shared" si="227"/>
        <v>2.3100464</v>
      </c>
      <c r="IE215" s="141">
        <f t="shared" si="228"/>
        <v>0.2156512979</v>
      </c>
      <c r="IF215" s="141">
        <f t="shared" si="229"/>
        <v>0.2156512979</v>
      </c>
      <c r="IG215" s="122">
        <f t="shared" si="230"/>
        <v>0.2156512979</v>
      </c>
      <c r="IH215" s="142">
        <f t="shared" si="231"/>
        <v>1</v>
      </c>
      <c r="II215" s="142">
        <f t="shared" si="232"/>
        <v>68.6619156</v>
      </c>
      <c r="IJ215" s="130">
        <f t="shared" si="233"/>
        <v>68.6619156</v>
      </c>
      <c r="IK215" s="143">
        <f t="shared" si="234"/>
        <v>67.07151574</v>
      </c>
      <c r="IL215" s="143">
        <f t="shared" si="235"/>
        <v>14.69252976</v>
      </c>
      <c r="IM215" s="143">
        <f t="shared" si="236"/>
        <v>0.2156512979</v>
      </c>
      <c r="IN215" s="124">
        <f t="shared" si="237"/>
        <v>68.6619156</v>
      </c>
    </row>
    <row r="216" ht="12.75" customHeight="1">
      <c r="A216" s="129">
        <f>'Cortez Cubic'!AP216</f>
        <v>-0.2187762226</v>
      </c>
      <c r="B216" s="129">
        <f>'Cortez Cubic'!AQ216</f>
        <v>1.139352462</v>
      </c>
      <c r="C216" s="129">
        <f>'Cortez Cubic'!AR216</f>
        <v>1244.187113</v>
      </c>
      <c r="D216" s="129">
        <f>'Cortez Cubic'!AS216</f>
        <v>-40073.06503</v>
      </c>
      <c r="E216" s="129">
        <f t="shared" ref="E216:H216" si="3614">0</f>
        <v>0</v>
      </c>
      <c r="F216" s="129">
        <f t="shared" si="3614"/>
        <v>0</v>
      </c>
      <c r="G216" s="129">
        <f t="shared" si="3614"/>
        <v>0</v>
      </c>
      <c r="H216" s="129">
        <f t="shared" si="3614"/>
        <v>0</v>
      </c>
      <c r="I216" s="110">
        <f>'Cortez Cubic'!I216</f>
        <v>57</v>
      </c>
      <c r="J216" s="130">
        <f t="shared" si="28"/>
        <v>45.53712596</v>
      </c>
      <c r="K216" s="131">
        <f t="shared" si="29"/>
        <v>1</v>
      </c>
      <c r="L216" s="131">
        <f t="shared" si="30"/>
        <v>0</v>
      </c>
      <c r="M216" s="132">
        <f t="shared" si="31"/>
        <v>11.46287404</v>
      </c>
      <c r="N216" s="133">
        <f t="shared" si="32"/>
        <v>0</v>
      </c>
      <c r="O216" s="134">
        <f t="shared" si="33"/>
        <v>45.53712596</v>
      </c>
      <c r="P216" s="134">
        <f t="shared" si="34"/>
        <v>-7.717398029</v>
      </c>
      <c r="Q216" s="135">
        <f t="shared" si="35"/>
        <v>45.53712596</v>
      </c>
      <c r="R216" s="135">
        <f t="shared" si="36"/>
        <v>7.717398029</v>
      </c>
      <c r="S216" s="136">
        <f t="shared" si="37"/>
        <v>-85.86640782</v>
      </c>
      <c r="T216" s="136">
        <f t="shared" si="38"/>
        <v>0</v>
      </c>
      <c r="U216" s="137">
        <f t="shared" ref="U216:X216" si="3615">ATAN2(A216,E216)</f>
        <v>3.141592654</v>
      </c>
      <c r="V216" s="137">
        <f t="shared" si="3615"/>
        <v>0</v>
      </c>
      <c r="W216" s="137">
        <f t="shared" si="3615"/>
        <v>0</v>
      </c>
      <c r="X216" s="137">
        <f t="shared" si="3615"/>
        <v>3.141592654</v>
      </c>
      <c r="Y216" s="137">
        <f t="shared" ref="Y216:AB216" si="3616">SQRT(POWER(A216,2)+POWER(E216,2))</f>
        <v>0.2187762226</v>
      </c>
      <c r="Z216" s="137">
        <f t="shared" si="3616"/>
        <v>1.139352462</v>
      </c>
      <c r="AA216" s="137">
        <f t="shared" si="3616"/>
        <v>1244.187113</v>
      </c>
      <c r="AB216" s="137">
        <f t="shared" si="3616"/>
        <v>40073.06503</v>
      </c>
      <c r="AC216" s="138">
        <f t="shared" ref="AC216:AF216" si="3617">U216-$U216</f>
        <v>0</v>
      </c>
      <c r="AD216" s="138">
        <f t="shared" si="3617"/>
        <v>-3.141592654</v>
      </c>
      <c r="AE216" s="138">
        <f t="shared" si="3617"/>
        <v>-3.141592654</v>
      </c>
      <c r="AF216" s="138">
        <f t="shared" si="3617"/>
        <v>0</v>
      </c>
      <c r="AG216" s="138">
        <f t="shared" ref="AG216:AJ216" si="3618">Y216/$Y216</f>
        <v>1</v>
      </c>
      <c r="AH216" s="138">
        <f t="shared" si="3618"/>
        <v>5.20784411</v>
      </c>
      <c r="AI216" s="138">
        <f t="shared" si="3618"/>
        <v>5687.030784</v>
      </c>
      <c r="AJ216" s="138">
        <f t="shared" si="3618"/>
        <v>183169.197</v>
      </c>
      <c r="AK216" s="139">
        <f t="shared" ref="AK216:AN216" si="3619">AG216*COS(AC216)</f>
        <v>1</v>
      </c>
      <c r="AL216" s="139">
        <f t="shared" si="3619"/>
        <v>-5.20784411</v>
      </c>
      <c r="AM216" s="139">
        <f t="shared" si="3619"/>
        <v>-5687.030784</v>
      </c>
      <c r="AN216" s="139">
        <f t="shared" si="3619"/>
        <v>183169.197</v>
      </c>
      <c r="AO216" s="129">
        <f t="shared" ref="AO216:AR216" si="3620">AG216*SIN(AC216)</f>
        <v>0</v>
      </c>
      <c r="AP216" s="129">
        <f t="shared" si="3620"/>
        <v>0</v>
      </c>
      <c r="AQ216" s="129">
        <f t="shared" si="3620"/>
        <v>0</v>
      </c>
      <c r="AR216" s="129">
        <f t="shared" si="3620"/>
        <v>0</v>
      </c>
      <c r="AS216" s="140">
        <f t="shared" si="45"/>
        <v>-9.424777961</v>
      </c>
      <c r="AT216" s="141">
        <f t="shared" si="46"/>
        <v>-9.424777961</v>
      </c>
      <c r="AU216" s="141">
        <f t="shared" si="47"/>
        <v>-3.141592654</v>
      </c>
      <c r="AV216" s="122">
        <f t="shared" si="48"/>
        <v>3.141592654</v>
      </c>
      <c r="AW216" s="142">
        <f t="shared" si="49"/>
        <v>141.2452745</v>
      </c>
      <c r="AX216" s="130">
        <f t="shared" si="50"/>
        <v>141.2452745</v>
      </c>
      <c r="AY216" s="143">
        <f t="shared" si="51"/>
        <v>282.4905491</v>
      </c>
      <c r="AZ216" s="143">
        <f t="shared" si="52"/>
        <v>0</v>
      </c>
      <c r="BA216" s="143">
        <f t="shared" si="53"/>
        <v>0</v>
      </c>
      <c r="BB216" s="124">
        <f t="shared" si="54"/>
        <v>282.4905491</v>
      </c>
      <c r="BC216" s="140">
        <f t="shared" ref="BC216:BD216" si="3621">BC$2*AD216</f>
        <v>-3.141592654</v>
      </c>
      <c r="BD216" s="140">
        <f t="shared" si="3621"/>
        <v>-3.141592654</v>
      </c>
      <c r="BE216" s="141">
        <f t="shared" si="56"/>
        <v>-6.283185307</v>
      </c>
      <c r="BF216" s="141">
        <f t="shared" si="57"/>
        <v>0</v>
      </c>
      <c r="BG216" s="122">
        <f t="shared" si="58"/>
        <v>0</v>
      </c>
      <c r="BH216" s="142">
        <f t="shared" ref="BH216:BI216" si="3622">POWER(AH216,BH$2)</f>
        <v>5.20784411</v>
      </c>
      <c r="BI216" s="142">
        <f t="shared" si="3622"/>
        <v>5687.030784</v>
      </c>
      <c r="BJ216" s="130">
        <f t="shared" si="60"/>
        <v>29617.16977</v>
      </c>
      <c r="BK216" s="143">
        <f t="shared" si="61"/>
        <v>266554.5279</v>
      </c>
      <c r="BL216" s="143">
        <f t="shared" si="62"/>
        <v>0</v>
      </c>
      <c r="BM216" s="143">
        <f t="shared" si="63"/>
        <v>0</v>
      </c>
      <c r="BN216" s="124">
        <f t="shared" si="64"/>
        <v>266554.5279</v>
      </c>
      <c r="BO216" s="140">
        <f t="shared" si="65"/>
        <v>0</v>
      </c>
      <c r="BP216" s="141">
        <f t="shared" si="66"/>
        <v>0</v>
      </c>
      <c r="BQ216" s="141">
        <f t="shared" si="67"/>
        <v>0</v>
      </c>
      <c r="BR216" s="122">
        <f t="shared" si="68"/>
        <v>0</v>
      </c>
      <c r="BS216" s="142">
        <f t="shared" si="69"/>
        <v>183169.197</v>
      </c>
      <c r="BT216" s="130">
        <f t="shared" si="70"/>
        <v>183169.197</v>
      </c>
      <c r="BU216" s="143">
        <f t="shared" si="71"/>
        <v>-4945568.32</v>
      </c>
      <c r="BV216" s="143">
        <f t="shared" si="72"/>
        <v>0</v>
      </c>
      <c r="BW216" s="143">
        <f t="shared" si="73"/>
        <v>3.141592654</v>
      </c>
      <c r="BX216" s="124">
        <f t="shared" si="74"/>
        <v>4945568.32</v>
      </c>
      <c r="BY216" s="144">
        <f t="shared" ref="BY216:BZ216" si="3623">AY216+BK216+BU216</f>
        <v>-4678731.302</v>
      </c>
      <c r="BZ216" s="144">
        <f t="shared" si="3623"/>
        <v>0</v>
      </c>
      <c r="CA216" s="144">
        <f t="shared" si="76"/>
        <v>-3.141592654</v>
      </c>
      <c r="CB216" s="145">
        <f t="shared" si="77"/>
        <v>4678731.302</v>
      </c>
      <c r="CC216" s="140">
        <f t="shared" ref="CC216:CD216" si="3624">CC$2*AD216</f>
        <v>-6.283185307</v>
      </c>
      <c r="CD216" s="140">
        <f t="shared" si="3624"/>
        <v>-6.283185307</v>
      </c>
      <c r="CE216" s="141">
        <f t="shared" si="79"/>
        <v>-12.56637061</v>
      </c>
      <c r="CF216" s="141">
        <f t="shared" si="80"/>
        <v>0</v>
      </c>
      <c r="CG216" s="122">
        <f t="shared" si="81"/>
        <v>0</v>
      </c>
      <c r="CH216" s="142">
        <f t="shared" ref="CH216:CI216" si="3625">POWER(AH216,CH$2)</f>
        <v>27.12164027</v>
      </c>
      <c r="CI216" s="142">
        <f t="shared" si="3625"/>
        <v>32342319.14</v>
      </c>
      <c r="CJ216" s="130">
        <f t="shared" si="83"/>
        <v>877176745.2</v>
      </c>
      <c r="CK216" s="143">
        <f t="shared" si="84"/>
        <v>-877176745.2</v>
      </c>
      <c r="CL216" s="143">
        <f t="shared" si="85"/>
        <v>0</v>
      </c>
      <c r="CM216" s="143">
        <f t="shared" si="86"/>
        <v>3.141592654</v>
      </c>
      <c r="CN216" s="124">
        <f t="shared" si="87"/>
        <v>877176745.2</v>
      </c>
      <c r="CO216" s="140">
        <f t="shared" si="88"/>
        <v>-9.424777961</v>
      </c>
      <c r="CP216" s="141">
        <f t="shared" si="89"/>
        <v>-9.424777961</v>
      </c>
      <c r="CQ216" s="141">
        <f t="shared" si="90"/>
        <v>-3.141592654</v>
      </c>
      <c r="CR216" s="122">
        <f t="shared" si="91"/>
        <v>3.141592654</v>
      </c>
      <c r="CS216" s="142">
        <f t="shared" si="92"/>
        <v>183931764570</v>
      </c>
      <c r="CT216" s="130">
        <f t="shared" si="93"/>
        <v>183931764570</v>
      </c>
      <c r="CU216" s="143">
        <f t="shared" si="94"/>
        <v>-735727058279</v>
      </c>
      <c r="CV216" s="143">
        <f t="shared" si="95"/>
        <v>0.0000901005787</v>
      </c>
      <c r="CW216" s="143">
        <f t="shared" si="96"/>
        <v>3.141592654</v>
      </c>
      <c r="CX216" s="124">
        <f t="shared" si="97"/>
        <v>735727058279</v>
      </c>
      <c r="CY216" s="140">
        <f t="shared" si="98"/>
        <v>-9.424777961</v>
      </c>
      <c r="CZ216" s="140">
        <f t="shared" si="99"/>
        <v>0</v>
      </c>
      <c r="DA216" s="141">
        <f t="shared" si="100"/>
        <v>-9.424777961</v>
      </c>
      <c r="DB216" s="141">
        <f t="shared" si="101"/>
        <v>-3.141592654</v>
      </c>
      <c r="DC216" s="122">
        <f t="shared" si="102"/>
        <v>3.141592654</v>
      </c>
      <c r="DD216" s="142">
        <f t="shared" si="103"/>
        <v>141.2452745</v>
      </c>
      <c r="DE216" s="142">
        <f t="shared" si="104"/>
        <v>183169.197</v>
      </c>
      <c r="DF216" s="130">
        <f t="shared" si="105"/>
        <v>25871783.52</v>
      </c>
      <c r="DG216" s="143">
        <f t="shared" si="106"/>
        <v>-103487134.1</v>
      </c>
      <c r="DH216" s="143">
        <f t="shared" si="107"/>
        <v>0.00000001267351875</v>
      </c>
      <c r="DI216" s="143">
        <f t="shared" si="108"/>
        <v>3.141592654</v>
      </c>
      <c r="DJ216" s="124">
        <f t="shared" si="109"/>
        <v>103487134.1</v>
      </c>
      <c r="DK216" s="140">
        <f t="shared" ref="DK216:DM216" si="3626">DK$2*AD216</f>
        <v>-3.141592654</v>
      </c>
      <c r="DL216" s="140">
        <f t="shared" si="3626"/>
        <v>-3.141592654</v>
      </c>
      <c r="DM216" s="140">
        <f t="shared" si="3626"/>
        <v>0</v>
      </c>
      <c r="DN216" s="141">
        <f t="shared" si="111"/>
        <v>-6.283185307</v>
      </c>
      <c r="DO216" s="141">
        <f t="shared" si="112"/>
        <v>0</v>
      </c>
      <c r="DP216" s="122">
        <f t="shared" si="113"/>
        <v>0</v>
      </c>
      <c r="DQ216" s="142">
        <f t="shared" ref="DQ216:DS216" si="3627">POWER(AH216,DQ$2)</f>
        <v>5.20784411</v>
      </c>
      <c r="DR216" s="142">
        <f t="shared" si="3627"/>
        <v>5687.030784</v>
      </c>
      <c r="DS216" s="142">
        <f t="shared" si="3627"/>
        <v>183169.197</v>
      </c>
      <c r="DT216" s="130">
        <f t="shared" si="115"/>
        <v>5424953206</v>
      </c>
      <c r="DU216" s="143">
        <f t="shared" si="116"/>
        <v>-97649157701</v>
      </c>
      <c r="DV216" s="143">
        <f t="shared" si="117"/>
        <v>0</v>
      </c>
      <c r="DW216" s="143">
        <f t="shared" si="118"/>
        <v>3.141592654</v>
      </c>
      <c r="DX216" s="124">
        <f t="shared" si="119"/>
        <v>97649157701</v>
      </c>
      <c r="DY216" s="140">
        <f t="shared" si="120"/>
        <v>0</v>
      </c>
      <c r="DZ216" s="141">
        <f t="shared" si="121"/>
        <v>0</v>
      </c>
      <c r="EA216" s="141">
        <f t="shared" si="122"/>
        <v>0</v>
      </c>
      <c r="EB216" s="122">
        <f t="shared" si="123"/>
        <v>0</v>
      </c>
      <c r="EC216" s="142">
        <f t="shared" si="124"/>
        <v>33550954747</v>
      </c>
      <c r="ED216" s="130">
        <f t="shared" si="125"/>
        <v>33550954747</v>
      </c>
      <c r="EE216" s="143">
        <f t="shared" si="126"/>
        <v>905875778171</v>
      </c>
      <c r="EF216" s="143">
        <f t="shared" si="127"/>
        <v>0</v>
      </c>
      <c r="EG216" s="143">
        <f t="shared" si="128"/>
        <v>0</v>
      </c>
      <c r="EH216" s="124">
        <f t="shared" si="129"/>
        <v>905875778171</v>
      </c>
      <c r="EI216" s="144">
        <f t="shared" ref="EI216:EJ216" si="3628">CK216+CU216+DG216+DU216+EE216</f>
        <v>71518898311</v>
      </c>
      <c r="EJ216" s="144">
        <f t="shared" si="3628"/>
        <v>0.00009011325222</v>
      </c>
      <c r="EK216" s="144">
        <f t="shared" si="131"/>
        <v>0</v>
      </c>
      <c r="EL216" s="145">
        <f t="shared" si="132"/>
        <v>71518898311</v>
      </c>
      <c r="EM216" s="140">
        <f t="shared" si="133"/>
        <v>0</v>
      </c>
      <c r="EN216" s="141">
        <f t="shared" si="134"/>
        <v>0</v>
      </c>
      <c r="EO216" s="141">
        <f t="shared" si="135"/>
        <v>0</v>
      </c>
      <c r="EP216" s="122">
        <f t="shared" si="136"/>
        <v>0</v>
      </c>
      <c r="EQ216" s="142">
        <f t="shared" si="137"/>
        <v>267430.1746</v>
      </c>
      <c r="ER216" s="130">
        <f t="shared" si="138"/>
        <v>267430.1746</v>
      </c>
      <c r="ES216" s="143">
        <f t="shared" si="139"/>
        <v>1389607.95</v>
      </c>
      <c r="ET216" s="143">
        <f t="shared" si="140"/>
        <v>0.0000000008754475714</v>
      </c>
      <c r="EU216" s="143">
        <f t="shared" si="141"/>
        <v>0</v>
      </c>
      <c r="EV216" s="124">
        <f t="shared" si="142"/>
        <v>1389607.95</v>
      </c>
      <c r="EW216" s="144">
        <f t="shared" ref="EW216:EX216" si="3629">BY216+ES216</f>
        <v>-3289123.352</v>
      </c>
      <c r="EX216" s="144">
        <f t="shared" si="3629"/>
        <v>0.0000000008754129763</v>
      </c>
      <c r="EY216" s="144">
        <f t="shared" si="144"/>
        <v>3.141592654</v>
      </c>
      <c r="EZ216" s="145">
        <f t="shared" si="145"/>
        <v>3289123.352</v>
      </c>
      <c r="FA216" s="140">
        <f t="shared" si="146"/>
        <v>1.047197551</v>
      </c>
      <c r="FB216" s="141">
        <f t="shared" si="147"/>
        <v>1.047197551</v>
      </c>
      <c r="FC216" s="141">
        <f t="shared" si="148"/>
        <v>1.047197551</v>
      </c>
      <c r="FD216" s="122">
        <f t="shared" si="149"/>
        <v>1.047197551</v>
      </c>
      <c r="FE216" s="142">
        <f t="shared" si="150"/>
        <v>148.7168074</v>
      </c>
      <c r="FF216" s="130">
        <f t="shared" si="151"/>
        <v>148.7168074</v>
      </c>
      <c r="FG216" s="143">
        <f t="shared" si="152"/>
        <v>19.67276805</v>
      </c>
      <c r="FH216" s="143">
        <f t="shared" si="153"/>
        <v>34.07423379</v>
      </c>
      <c r="FI216" s="143">
        <f t="shared" si="154"/>
        <v>1.047197551</v>
      </c>
      <c r="FJ216" s="124">
        <f t="shared" si="155"/>
        <v>39.3455361</v>
      </c>
      <c r="FK216" s="140">
        <f t="shared" si="156"/>
        <v>-6.283185307</v>
      </c>
      <c r="FL216" s="141">
        <f t="shared" si="157"/>
        <v>-6.283185307</v>
      </c>
      <c r="FM216" s="141">
        <f t="shared" si="158"/>
        <v>0</v>
      </c>
      <c r="FN216" s="122">
        <f t="shared" si="159"/>
        <v>0</v>
      </c>
      <c r="FO216" s="142">
        <f t="shared" si="160"/>
        <v>27.12164027</v>
      </c>
      <c r="FP216" s="130">
        <f t="shared" si="161"/>
        <v>27.12164027</v>
      </c>
      <c r="FQ216" s="143">
        <f t="shared" si="162"/>
        <v>-27.12164027</v>
      </c>
      <c r="FR216" s="143">
        <f t="shared" si="163"/>
        <v>0</v>
      </c>
      <c r="FS216" s="143">
        <f t="shared" si="164"/>
        <v>3.141592654</v>
      </c>
      <c r="FT216" s="124">
        <f t="shared" si="165"/>
        <v>27.12164027</v>
      </c>
      <c r="FU216" s="144">
        <f t="shared" si="166"/>
        <v>-17088.21399</v>
      </c>
      <c r="FV216" s="144">
        <f t="shared" si="167"/>
        <v>0</v>
      </c>
      <c r="FW216" s="144">
        <f t="shared" si="168"/>
        <v>-3.141592654</v>
      </c>
      <c r="FX216" s="145">
        <f t="shared" si="169"/>
        <v>17088.21399</v>
      </c>
      <c r="FY216" s="140">
        <f t="shared" si="170"/>
        <v>-3.141592654</v>
      </c>
      <c r="FZ216" s="140">
        <f t="shared" si="171"/>
        <v>-1.047197551</v>
      </c>
      <c r="GA216" s="141">
        <f t="shared" si="172"/>
        <v>-4.188790205</v>
      </c>
      <c r="GB216" s="141">
        <f t="shared" si="173"/>
        <v>-4.188790205</v>
      </c>
      <c r="GC216" s="122">
        <f t="shared" si="174"/>
        <v>2.094395102</v>
      </c>
      <c r="GD216" s="142">
        <f t="shared" si="175"/>
        <v>17088.21399</v>
      </c>
      <c r="GE216" s="142">
        <f t="shared" si="176"/>
        <v>0.02541584381</v>
      </c>
      <c r="GF216" s="130">
        <f t="shared" si="177"/>
        <v>434.3113778</v>
      </c>
      <c r="GG216" s="143">
        <f t="shared" si="178"/>
        <v>-24.12840988</v>
      </c>
      <c r="GH216" s="143">
        <f t="shared" si="179"/>
        <v>41.79163181</v>
      </c>
      <c r="GI216" s="143">
        <f t="shared" si="180"/>
        <v>2.094395102</v>
      </c>
      <c r="GJ216" s="124">
        <f t="shared" si="181"/>
        <v>48.25681976</v>
      </c>
      <c r="GK216" s="146">
        <f t="shared" si="182"/>
        <v>-0.5</v>
      </c>
      <c r="GL216" s="127">
        <f t="shared" si="183"/>
        <v>-0.8660254038</v>
      </c>
      <c r="GM216" s="146">
        <f t="shared" si="184"/>
        <v>-2.094395102</v>
      </c>
      <c r="GN216" s="127">
        <f t="shared" si="185"/>
        <v>1</v>
      </c>
      <c r="GO216" s="147">
        <f t="shared" si="186"/>
        <v>-0.5</v>
      </c>
      <c r="GP216" s="128">
        <f t="shared" si="187"/>
        <v>0.8660254038</v>
      </c>
      <c r="GQ216" s="147">
        <f t="shared" si="188"/>
        <v>2.094395102</v>
      </c>
      <c r="GR216" s="128">
        <f t="shared" si="189"/>
        <v>1</v>
      </c>
      <c r="GS216" s="140">
        <f t="shared" si="190"/>
        <v>-2.094395102</v>
      </c>
      <c r="GT216" s="140">
        <f t="shared" si="191"/>
        <v>1.047197551</v>
      </c>
      <c r="GU216" s="141">
        <f t="shared" si="192"/>
        <v>-1.047197551</v>
      </c>
      <c r="GV216" s="141">
        <f t="shared" si="193"/>
        <v>-1.047197551</v>
      </c>
      <c r="GW216" s="122">
        <f t="shared" si="194"/>
        <v>-1.047197551</v>
      </c>
      <c r="GX216" s="142">
        <f t="shared" si="195"/>
        <v>1</v>
      </c>
      <c r="GY216" s="142">
        <f t="shared" si="196"/>
        <v>39.3455361</v>
      </c>
      <c r="GZ216" s="130">
        <f t="shared" si="197"/>
        <v>39.3455361</v>
      </c>
      <c r="HA216" s="143">
        <f t="shared" si="198"/>
        <v>19.67276805</v>
      </c>
      <c r="HB216" s="143">
        <f t="shared" si="199"/>
        <v>-34.07423379</v>
      </c>
      <c r="HC216" s="143">
        <f t="shared" si="200"/>
        <v>-1.047197551</v>
      </c>
      <c r="HD216" s="124">
        <f t="shared" si="201"/>
        <v>39.3455361</v>
      </c>
      <c r="HE216" s="140">
        <f t="shared" si="202"/>
        <v>2.094395102</v>
      </c>
      <c r="HF216" s="140">
        <f t="shared" si="203"/>
        <v>2.094395102</v>
      </c>
      <c r="HG216" s="141">
        <f t="shared" si="204"/>
        <v>4.188790205</v>
      </c>
      <c r="HH216" s="141">
        <f t="shared" si="205"/>
        <v>4.188790205</v>
      </c>
      <c r="HI216" s="122">
        <f t="shared" si="206"/>
        <v>-2.094395102</v>
      </c>
      <c r="HJ216" s="142">
        <f t="shared" si="207"/>
        <v>1</v>
      </c>
      <c r="HK216" s="142">
        <f t="shared" si="208"/>
        <v>48.25681976</v>
      </c>
      <c r="HL216" s="130">
        <f t="shared" si="209"/>
        <v>48.25681976</v>
      </c>
      <c r="HM216" s="143">
        <f t="shared" si="210"/>
        <v>-24.12840988</v>
      </c>
      <c r="HN216" s="143">
        <f t="shared" si="211"/>
        <v>-41.79163181</v>
      </c>
      <c r="HO216" s="143">
        <f t="shared" si="212"/>
        <v>-2.094395102</v>
      </c>
      <c r="HP216" s="124">
        <f t="shared" si="213"/>
        <v>48.25681976</v>
      </c>
      <c r="HQ216" s="140">
        <f t="shared" si="214"/>
        <v>2.094395102</v>
      </c>
      <c r="HR216" s="140">
        <f t="shared" si="215"/>
        <v>1.047197551</v>
      </c>
      <c r="HS216" s="141">
        <f t="shared" si="216"/>
        <v>3.141592654</v>
      </c>
      <c r="HT216" s="141">
        <f t="shared" si="217"/>
        <v>3.141592654</v>
      </c>
      <c r="HU216" s="122">
        <f t="shared" si="218"/>
        <v>3.141592654</v>
      </c>
      <c r="HV216" s="142">
        <f t="shared" si="219"/>
        <v>1</v>
      </c>
      <c r="HW216" s="142">
        <f t="shared" si="220"/>
        <v>39.3455361</v>
      </c>
      <c r="HX216" s="130">
        <f t="shared" si="221"/>
        <v>39.3455361</v>
      </c>
      <c r="HY216" s="143">
        <f t="shared" si="222"/>
        <v>-39.3455361</v>
      </c>
      <c r="HZ216" s="143">
        <f t="shared" si="223"/>
        <v>0</v>
      </c>
      <c r="IA216" s="143">
        <f t="shared" si="224"/>
        <v>3.141592654</v>
      </c>
      <c r="IB216" s="124">
        <f t="shared" si="225"/>
        <v>39.3455361</v>
      </c>
      <c r="IC216" s="140">
        <f t="shared" si="226"/>
        <v>-2.094395102</v>
      </c>
      <c r="ID216" s="140">
        <f t="shared" si="227"/>
        <v>2.094395102</v>
      </c>
      <c r="IE216" s="141">
        <f t="shared" si="228"/>
        <v>0</v>
      </c>
      <c r="IF216" s="141">
        <f t="shared" si="229"/>
        <v>0</v>
      </c>
      <c r="IG216" s="122">
        <f t="shared" si="230"/>
        <v>0</v>
      </c>
      <c r="IH216" s="142">
        <f t="shared" si="231"/>
        <v>1</v>
      </c>
      <c r="II216" s="142">
        <f t="shared" si="232"/>
        <v>48.25681976</v>
      </c>
      <c r="IJ216" s="130">
        <f t="shared" si="233"/>
        <v>48.25681976</v>
      </c>
      <c r="IK216" s="143">
        <f t="shared" si="234"/>
        <v>48.25681976</v>
      </c>
      <c r="IL216" s="143">
        <f t="shared" si="235"/>
        <v>0</v>
      </c>
      <c r="IM216" s="143">
        <f t="shared" si="236"/>
        <v>0</v>
      </c>
      <c r="IN216" s="124">
        <f t="shared" si="237"/>
        <v>48.25681976</v>
      </c>
    </row>
    <row r="217" ht="12.75" customHeight="1">
      <c r="A217" s="129">
        <f>'Cortez Cubic'!AP217</f>
        <v>-0.2187762226</v>
      </c>
      <c r="B217" s="129">
        <f>'Cortez Cubic'!AQ217</f>
        <v>4.217343911</v>
      </c>
      <c r="C217" s="129">
        <f>'Cortez Cubic'!AR217</f>
        <v>5709.398057</v>
      </c>
      <c r="D217" s="129">
        <f>'Cortez Cubic'!AS217</f>
        <v>-337289.3358</v>
      </c>
      <c r="E217" s="129">
        <f t="shared" ref="E217:H217" si="3630">0</f>
        <v>0</v>
      </c>
      <c r="F217" s="129">
        <f t="shared" si="3630"/>
        <v>0</v>
      </c>
      <c r="G217" s="129">
        <f t="shared" si="3630"/>
        <v>0</v>
      </c>
      <c r="H217" s="129">
        <f t="shared" si="3630"/>
        <v>0</v>
      </c>
      <c r="I217" s="110">
        <f>'Cortez Cubic'!I217</f>
        <v>56</v>
      </c>
      <c r="J217" s="130">
        <f t="shared" si="28"/>
        <v>67.49198379</v>
      </c>
      <c r="K217" s="131">
        <f t="shared" si="29"/>
        <v>0</v>
      </c>
      <c r="L217" s="131">
        <f t="shared" si="30"/>
        <v>1</v>
      </c>
      <c r="M217" s="132">
        <f t="shared" si="31"/>
        <v>-11.49198379</v>
      </c>
      <c r="N217" s="133">
        <f t="shared" si="32"/>
        <v>61.44959654</v>
      </c>
      <c r="O217" s="134">
        <f t="shared" si="33"/>
        <v>128.9415803</v>
      </c>
      <c r="P217" s="134">
        <f t="shared" si="34"/>
        <v>0</v>
      </c>
      <c r="Q217" s="135">
        <f t="shared" si="35"/>
        <v>67.49198379</v>
      </c>
      <c r="R217" s="135">
        <f t="shared" si="36"/>
        <v>0</v>
      </c>
      <c r="S217" s="136">
        <f t="shared" si="37"/>
        <v>-177.1565885</v>
      </c>
      <c r="T217" s="136">
        <f t="shared" si="38"/>
        <v>0</v>
      </c>
      <c r="U217" s="137">
        <f t="shared" ref="U217:X217" si="3631">ATAN2(A217,E217)</f>
        <v>3.141592654</v>
      </c>
      <c r="V217" s="137">
        <f t="shared" si="3631"/>
        <v>0</v>
      </c>
      <c r="W217" s="137">
        <f t="shared" si="3631"/>
        <v>0</v>
      </c>
      <c r="X217" s="137">
        <f t="shared" si="3631"/>
        <v>3.141592654</v>
      </c>
      <c r="Y217" s="137">
        <f t="shared" ref="Y217:AB217" si="3632">SQRT(POWER(A217,2)+POWER(E217,2))</f>
        <v>0.2187762226</v>
      </c>
      <c r="Z217" s="137">
        <f t="shared" si="3632"/>
        <v>4.217343911</v>
      </c>
      <c r="AA217" s="137">
        <f t="shared" si="3632"/>
        <v>5709.398057</v>
      </c>
      <c r="AB217" s="137">
        <f t="shared" si="3632"/>
        <v>337289.3358</v>
      </c>
      <c r="AC217" s="138">
        <f t="shared" ref="AC217:AF217" si="3633">U217-$U217</f>
        <v>0</v>
      </c>
      <c r="AD217" s="138">
        <f t="shared" si="3633"/>
        <v>-3.141592654</v>
      </c>
      <c r="AE217" s="138">
        <f t="shared" si="3633"/>
        <v>-3.141592654</v>
      </c>
      <c r="AF217" s="138">
        <f t="shared" si="3633"/>
        <v>0</v>
      </c>
      <c r="AG217" s="138">
        <f t="shared" ref="AG217:AJ217" si="3634">Y217/$Y217</f>
        <v>1</v>
      </c>
      <c r="AH217" s="138">
        <f t="shared" si="3634"/>
        <v>19.27697563</v>
      </c>
      <c r="AI217" s="138">
        <f t="shared" si="3634"/>
        <v>26096.97703</v>
      </c>
      <c r="AJ217" s="138">
        <f t="shared" si="3634"/>
        <v>1541709.295</v>
      </c>
      <c r="AK217" s="139">
        <f t="shared" ref="AK217:AN217" si="3635">AG217*COS(AC217)</f>
        <v>1</v>
      </c>
      <c r="AL217" s="139">
        <f t="shared" si="3635"/>
        <v>-19.27697563</v>
      </c>
      <c r="AM217" s="139">
        <f t="shared" si="3635"/>
        <v>-26096.97703</v>
      </c>
      <c r="AN217" s="139">
        <f t="shared" si="3635"/>
        <v>1541709.295</v>
      </c>
      <c r="AO217" s="129">
        <f t="shared" ref="AO217:AR217" si="3636">AG217*SIN(AC217)</f>
        <v>0</v>
      </c>
      <c r="AP217" s="129">
        <f t="shared" si="3636"/>
        <v>0</v>
      </c>
      <c r="AQ217" s="129">
        <f t="shared" si="3636"/>
        <v>0</v>
      </c>
      <c r="AR217" s="129">
        <f t="shared" si="3636"/>
        <v>0</v>
      </c>
      <c r="AS217" s="140">
        <f t="shared" si="45"/>
        <v>-9.424777961</v>
      </c>
      <c r="AT217" s="141">
        <f t="shared" si="46"/>
        <v>-9.424777961</v>
      </c>
      <c r="AU217" s="141">
        <f t="shared" si="47"/>
        <v>-3.141592654</v>
      </c>
      <c r="AV217" s="122">
        <f t="shared" si="48"/>
        <v>3.141592654</v>
      </c>
      <c r="AW217" s="142">
        <f t="shared" si="49"/>
        <v>7163.358639</v>
      </c>
      <c r="AX217" s="130">
        <f t="shared" si="50"/>
        <v>7163.358639</v>
      </c>
      <c r="AY217" s="143">
        <f t="shared" si="51"/>
        <v>14326.71728</v>
      </c>
      <c r="AZ217" s="143">
        <f t="shared" si="52"/>
        <v>0</v>
      </c>
      <c r="BA217" s="143">
        <f t="shared" si="53"/>
        <v>0</v>
      </c>
      <c r="BB217" s="124">
        <f t="shared" si="54"/>
        <v>14326.71728</v>
      </c>
      <c r="BC217" s="140">
        <f t="shared" ref="BC217:BD217" si="3637">BC$2*AD217</f>
        <v>-3.141592654</v>
      </c>
      <c r="BD217" s="140">
        <f t="shared" si="3637"/>
        <v>-3.141592654</v>
      </c>
      <c r="BE217" s="141">
        <f t="shared" si="56"/>
        <v>-6.283185307</v>
      </c>
      <c r="BF217" s="141">
        <f t="shared" si="57"/>
        <v>0</v>
      </c>
      <c r="BG217" s="122">
        <f t="shared" si="58"/>
        <v>0</v>
      </c>
      <c r="BH217" s="142">
        <f t="shared" ref="BH217:BI217" si="3638">POWER(AH217,BH$2)</f>
        <v>19.27697563</v>
      </c>
      <c r="BI217" s="142">
        <f t="shared" si="3638"/>
        <v>26096.97703</v>
      </c>
      <c r="BJ217" s="130">
        <f t="shared" si="60"/>
        <v>503070.7903</v>
      </c>
      <c r="BK217" s="143">
        <f t="shared" si="61"/>
        <v>4527637.113</v>
      </c>
      <c r="BL217" s="143">
        <f t="shared" si="62"/>
        <v>0</v>
      </c>
      <c r="BM217" s="143">
        <f t="shared" si="63"/>
        <v>0</v>
      </c>
      <c r="BN217" s="124">
        <f t="shared" si="64"/>
        <v>4527637.113</v>
      </c>
      <c r="BO217" s="140">
        <f t="shared" si="65"/>
        <v>0</v>
      </c>
      <c r="BP217" s="141">
        <f t="shared" si="66"/>
        <v>0</v>
      </c>
      <c r="BQ217" s="141">
        <f t="shared" si="67"/>
        <v>0</v>
      </c>
      <c r="BR217" s="122">
        <f t="shared" si="68"/>
        <v>0</v>
      </c>
      <c r="BS217" s="142">
        <f t="shared" si="69"/>
        <v>1541709.295</v>
      </c>
      <c r="BT217" s="130">
        <f t="shared" si="70"/>
        <v>1541709.295</v>
      </c>
      <c r="BU217" s="143">
        <f t="shared" si="71"/>
        <v>-41626150.96</v>
      </c>
      <c r="BV217" s="143">
        <f t="shared" si="72"/>
        <v>0</v>
      </c>
      <c r="BW217" s="143">
        <f t="shared" si="73"/>
        <v>3.141592654</v>
      </c>
      <c r="BX217" s="124">
        <f t="shared" si="74"/>
        <v>41626150.96</v>
      </c>
      <c r="BY217" s="144">
        <f t="shared" ref="BY217:BZ217" si="3639">AY217+BK217+BU217</f>
        <v>-37084187.13</v>
      </c>
      <c r="BZ217" s="144">
        <f t="shared" si="3639"/>
        <v>0</v>
      </c>
      <c r="CA217" s="144">
        <f t="shared" si="76"/>
        <v>-3.141592654</v>
      </c>
      <c r="CB217" s="145">
        <f t="shared" si="77"/>
        <v>37084187.13</v>
      </c>
      <c r="CC217" s="140">
        <f t="shared" ref="CC217:CD217" si="3640">CC$2*AD217</f>
        <v>-6.283185307</v>
      </c>
      <c r="CD217" s="140">
        <f t="shared" si="3640"/>
        <v>-6.283185307</v>
      </c>
      <c r="CE217" s="141">
        <f t="shared" si="79"/>
        <v>-12.56637061</v>
      </c>
      <c r="CF217" s="141">
        <f t="shared" si="80"/>
        <v>0</v>
      </c>
      <c r="CG217" s="122">
        <f t="shared" si="81"/>
        <v>0</v>
      </c>
      <c r="CH217" s="142">
        <f t="shared" ref="CH217:CI217" si="3641">POWER(AH217,CH$2)</f>
        <v>371.6017894</v>
      </c>
      <c r="CI217" s="142">
        <f t="shared" si="3641"/>
        <v>681052210.3</v>
      </c>
      <c r="CJ217" s="130">
        <f t="shared" si="83"/>
        <v>253080220047</v>
      </c>
      <c r="CK217" s="143">
        <f t="shared" si="84"/>
        <v>-253080220047</v>
      </c>
      <c r="CL217" s="143">
        <f t="shared" si="85"/>
        <v>0</v>
      </c>
      <c r="CM217" s="143">
        <f t="shared" si="86"/>
        <v>3.141592654</v>
      </c>
      <c r="CN217" s="124">
        <f t="shared" si="87"/>
        <v>253080220047</v>
      </c>
      <c r="CO217" s="140">
        <f t="shared" si="88"/>
        <v>-9.424777961</v>
      </c>
      <c r="CP217" s="141">
        <f t="shared" si="89"/>
        <v>-9.424777961</v>
      </c>
      <c r="CQ217" s="141">
        <f t="shared" si="90"/>
        <v>-3.141592654</v>
      </c>
      <c r="CR217" s="122">
        <f t="shared" si="91"/>
        <v>3.141592654</v>
      </c>
      <c r="CS217" s="142">
        <f t="shared" si="92"/>
        <v>17773403891767</v>
      </c>
      <c r="CT217" s="130">
        <f t="shared" si="93"/>
        <v>17773403891767</v>
      </c>
      <c r="CU217" s="143">
        <f t="shared" si="94"/>
        <v>-71093615567066</v>
      </c>
      <c r="CV217" s="143">
        <f t="shared" si="95"/>
        <v>0.008706456874</v>
      </c>
      <c r="CW217" s="143">
        <f t="shared" si="96"/>
        <v>3.141592654</v>
      </c>
      <c r="CX217" s="124">
        <f t="shared" si="97"/>
        <v>71093615567066</v>
      </c>
      <c r="CY217" s="140">
        <f t="shared" si="98"/>
        <v>-9.424777961</v>
      </c>
      <c r="CZ217" s="140">
        <f t="shared" si="99"/>
        <v>0</v>
      </c>
      <c r="DA217" s="141">
        <f t="shared" si="100"/>
        <v>-9.424777961</v>
      </c>
      <c r="DB217" s="141">
        <f t="shared" si="101"/>
        <v>-3.141592654</v>
      </c>
      <c r="DC217" s="122">
        <f t="shared" si="102"/>
        <v>3.141592654</v>
      </c>
      <c r="DD217" s="142">
        <f t="shared" si="103"/>
        <v>7163.358639</v>
      </c>
      <c r="DE217" s="142">
        <f t="shared" si="104"/>
        <v>1541709.295</v>
      </c>
      <c r="DF217" s="130">
        <f t="shared" si="105"/>
        <v>11043816594</v>
      </c>
      <c r="DG217" s="143">
        <f t="shared" si="106"/>
        <v>-44175266377</v>
      </c>
      <c r="DH217" s="143">
        <f t="shared" si="107"/>
        <v>0.000005409909857</v>
      </c>
      <c r="DI217" s="143">
        <f t="shared" si="108"/>
        <v>3.141592654</v>
      </c>
      <c r="DJ217" s="124">
        <f t="shared" si="109"/>
        <v>44175266377</v>
      </c>
      <c r="DK217" s="140">
        <f t="shared" ref="DK217:DM217" si="3642">DK$2*AD217</f>
        <v>-3.141592654</v>
      </c>
      <c r="DL217" s="140">
        <f t="shared" si="3642"/>
        <v>-3.141592654</v>
      </c>
      <c r="DM217" s="140">
        <f t="shared" si="3642"/>
        <v>0</v>
      </c>
      <c r="DN217" s="141">
        <f t="shared" si="111"/>
        <v>-6.283185307</v>
      </c>
      <c r="DO217" s="141">
        <f t="shared" si="112"/>
        <v>0</v>
      </c>
      <c r="DP217" s="122">
        <f t="shared" si="113"/>
        <v>0</v>
      </c>
      <c r="DQ217" s="142">
        <f t="shared" ref="DQ217:DS217" si="3643">POWER(AH217,DQ$2)</f>
        <v>19.27697563</v>
      </c>
      <c r="DR217" s="142">
        <f t="shared" si="3643"/>
        <v>26096.97703</v>
      </c>
      <c r="DS217" s="142">
        <f t="shared" si="3643"/>
        <v>1541709.295</v>
      </c>
      <c r="DT217" s="130">
        <f t="shared" si="115"/>
        <v>775588913269</v>
      </c>
      <c r="DU217" s="143">
        <f t="shared" si="116"/>
        <v>-13960600438846</v>
      </c>
      <c r="DV217" s="143">
        <f t="shared" si="117"/>
        <v>0</v>
      </c>
      <c r="DW217" s="143">
        <f t="shared" si="118"/>
        <v>3.141592654</v>
      </c>
      <c r="DX217" s="124">
        <f t="shared" si="119"/>
        <v>13960600438846</v>
      </c>
      <c r="DY217" s="140">
        <f t="shared" si="120"/>
        <v>0</v>
      </c>
      <c r="DZ217" s="141">
        <f t="shared" si="121"/>
        <v>0</v>
      </c>
      <c r="EA217" s="141">
        <f t="shared" si="122"/>
        <v>0</v>
      </c>
      <c r="EB217" s="122">
        <f t="shared" si="123"/>
        <v>0</v>
      </c>
      <c r="EC217" s="142">
        <f t="shared" si="124"/>
        <v>2376867549251</v>
      </c>
      <c r="ED217" s="130">
        <f t="shared" si="125"/>
        <v>2376867549251</v>
      </c>
      <c r="EE217" s="143">
        <f t="shared" si="126"/>
        <v>64175423829767</v>
      </c>
      <c r="EF217" s="143">
        <f t="shared" si="127"/>
        <v>0</v>
      </c>
      <c r="EG217" s="143">
        <f t="shared" si="128"/>
        <v>0</v>
      </c>
      <c r="EH217" s="124">
        <f t="shared" si="129"/>
        <v>64175423829767</v>
      </c>
      <c r="EI217" s="144">
        <f t="shared" ref="EI217:EJ217" si="3644">CK217+CU217+DG217+DU217+EE217</f>
        <v>-21176047662569</v>
      </c>
      <c r="EJ217" s="144">
        <f t="shared" si="3644"/>
        <v>0.008711866784</v>
      </c>
      <c r="EK217" s="144">
        <f t="shared" si="131"/>
        <v>3.141592654</v>
      </c>
      <c r="EL217" s="145">
        <f t="shared" si="132"/>
        <v>21176047662569</v>
      </c>
      <c r="EM217" s="140">
        <f t="shared" si="133"/>
        <v>1.570796327</v>
      </c>
      <c r="EN217" s="141">
        <f t="shared" si="134"/>
        <v>1.570796327</v>
      </c>
      <c r="EO217" s="141">
        <f t="shared" si="135"/>
        <v>1.570796327</v>
      </c>
      <c r="EP217" s="122">
        <f t="shared" si="136"/>
        <v>1.570796327</v>
      </c>
      <c r="EQ217" s="142">
        <f t="shared" si="137"/>
        <v>4601743.981</v>
      </c>
      <c r="ER217" s="130">
        <f t="shared" si="138"/>
        <v>4601743.981</v>
      </c>
      <c r="ES217" s="143">
        <f t="shared" si="139"/>
        <v>0.000000006773537896</v>
      </c>
      <c r="ET217" s="143">
        <f t="shared" si="140"/>
        <v>23911363.13</v>
      </c>
      <c r="EU217" s="143">
        <f t="shared" si="141"/>
        <v>1.570796327</v>
      </c>
      <c r="EV217" s="124">
        <f t="shared" si="142"/>
        <v>23911363.13</v>
      </c>
      <c r="EW217" s="144">
        <f t="shared" ref="EW217:EX217" si="3645">BY217+ES217</f>
        <v>-37084187.13</v>
      </c>
      <c r="EX217" s="144">
        <f t="shared" si="3645"/>
        <v>23911363.13</v>
      </c>
      <c r="EY217" s="144">
        <f t="shared" si="144"/>
        <v>2.568891577</v>
      </c>
      <c r="EZ217" s="145">
        <f t="shared" si="145"/>
        <v>44124712.14</v>
      </c>
      <c r="FA217" s="140">
        <f t="shared" si="146"/>
        <v>0.8562971925</v>
      </c>
      <c r="FB217" s="141">
        <f t="shared" si="147"/>
        <v>0.8562971925</v>
      </c>
      <c r="FC217" s="141">
        <f t="shared" si="148"/>
        <v>0.8562971925</v>
      </c>
      <c r="FD217" s="122">
        <f t="shared" si="149"/>
        <v>0.8562971925</v>
      </c>
      <c r="FE217" s="142">
        <f t="shared" si="150"/>
        <v>353.3680623</v>
      </c>
      <c r="FF217" s="130">
        <f t="shared" si="151"/>
        <v>353.3680623</v>
      </c>
      <c r="FG217" s="143">
        <f t="shared" si="152"/>
        <v>61.25796089</v>
      </c>
      <c r="FH217" s="143">
        <f t="shared" si="153"/>
        <v>70.62395953</v>
      </c>
      <c r="FI217" s="143">
        <f t="shared" si="154"/>
        <v>0.8562971925</v>
      </c>
      <c r="FJ217" s="124">
        <f t="shared" si="155"/>
        <v>93.48947231</v>
      </c>
      <c r="FK217" s="140">
        <f t="shared" si="156"/>
        <v>-6.283185307</v>
      </c>
      <c r="FL217" s="141">
        <f t="shared" si="157"/>
        <v>-6.283185307</v>
      </c>
      <c r="FM217" s="141">
        <f t="shared" si="158"/>
        <v>0</v>
      </c>
      <c r="FN217" s="122">
        <f t="shared" si="159"/>
        <v>0</v>
      </c>
      <c r="FO217" s="142">
        <f t="shared" si="160"/>
        <v>371.6017894</v>
      </c>
      <c r="FP217" s="130">
        <f t="shared" si="161"/>
        <v>371.6017894</v>
      </c>
      <c r="FQ217" s="143">
        <f t="shared" si="162"/>
        <v>-371.6017894</v>
      </c>
      <c r="FR217" s="143">
        <f t="shared" si="163"/>
        <v>0</v>
      </c>
      <c r="FS217" s="143">
        <f t="shared" si="164"/>
        <v>3.141592654</v>
      </c>
      <c r="FT217" s="124">
        <f t="shared" si="165"/>
        <v>371.6017894</v>
      </c>
      <c r="FU217" s="144">
        <f t="shared" si="166"/>
        <v>-78662.53289</v>
      </c>
      <c r="FV217" s="144">
        <f t="shared" si="167"/>
        <v>0</v>
      </c>
      <c r="FW217" s="144">
        <f t="shared" si="168"/>
        <v>-3.141592654</v>
      </c>
      <c r="FX217" s="145">
        <f t="shared" si="169"/>
        <v>78662.53289</v>
      </c>
      <c r="FY217" s="140">
        <f t="shared" si="170"/>
        <v>-3.141592654</v>
      </c>
      <c r="FZ217" s="140">
        <f t="shared" si="171"/>
        <v>-0.8562971925</v>
      </c>
      <c r="GA217" s="141">
        <f t="shared" si="172"/>
        <v>-3.997889846</v>
      </c>
      <c r="GB217" s="141">
        <f t="shared" si="173"/>
        <v>-3.997889846</v>
      </c>
      <c r="GC217" s="122">
        <f t="shared" si="174"/>
        <v>2.285295461</v>
      </c>
      <c r="GD217" s="142">
        <f t="shared" si="175"/>
        <v>78662.53289</v>
      </c>
      <c r="GE217" s="142">
        <f t="shared" si="176"/>
        <v>0.01069639153</v>
      </c>
      <c r="GF217" s="130">
        <f t="shared" si="177"/>
        <v>841.4052508</v>
      </c>
      <c r="GG217" s="143">
        <f t="shared" si="178"/>
        <v>-61.25796089</v>
      </c>
      <c r="GH217" s="143">
        <f t="shared" si="179"/>
        <v>70.62395953</v>
      </c>
      <c r="GI217" s="143">
        <f t="shared" si="180"/>
        <v>2.285295461</v>
      </c>
      <c r="GJ217" s="124">
        <f t="shared" si="181"/>
        <v>93.48947231</v>
      </c>
      <c r="GK217" s="146">
        <f t="shared" si="182"/>
        <v>-0.5</v>
      </c>
      <c r="GL217" s="127">
        <f t="shared" si="183"/>
        <v>-0.8660254038</v>
      </c>
      <c r="GM217" s="146">
        <f t="shared" si="184"/>
        <v>-2.094395102</v>
      </c>
      <c r="GN217" s="127">
        <f t="shared" si="185"/>
        <v>1</v>
      </c>
      <c r="GO217" s="147">
        <f t="shared" si="186"/>
        <v>-0.5</v>
      </c>
      <c r="GP217" s="128">
        <f t="shared" si="187"/>
        <v>0.8660254038</v>
      </c>
      <c r="GQ217" s="147">
        <f t="shared" si="188"/>
        <v>2.094395102</v>
      </c>
      <c r="GR217" s="128">
        <f t="shared" si="189"/>
        <v>1</v>
      </c>
      <c r="GS217" s="140">
        <f t="shared" si="190"/>
        <v>-2.094395102</v>
      </c>
      <c r="GT217" s="140">
        <f t="shared" si="191"/>
        <v>0.8562971925</v>
      </c>
      <c r="GU217" s="141">
        <f t="shared" si="192"/>
        <v>-1.23809791</v>
      </c>
      <c r="GV217" s="141">
        <f t="shared" si="193"/>
        <v>-1.23809791</v>
      </c>
      <c r="GW217" s="122">
        <f t="shared" si="194"/>
        <v>-1.23809791</v>
      </c>
      <c r="GX217" s="142">
        <f t="shared" si="195"/>
        <v>1</v>
      </c>
      <c r="GY217" s="142">
        <f t="shared" si="196"/>
        <v>93.48947231</v>
      </c>
      <c r="GZ217" s="130">
        <f t="shared" si="197"/>
        <v>93.48947231</v>
      </c>
      <c r="HA217" s="143">
        <f t="shared" si="198"/>
        <v>30.53316262</v>
      </c>
      <c r="HB217" s="143">
        <f t="shared" si="199"/>
        <v>-88.36293008</v>
      </c>
      <c r="HC217" s="143">
        <f t="shared" si="200"/>
        <v>-1.23809791</v>
      </c>
      <c r="HD217" s="124">
        <f t="shared" si="201"/>
        <v>93.48947231</v>
      </c>
      <c r="HE217" s="140">
        <f t="shared" si="202"/>
        <v>2.094395102</v>
      </c>
      <c r="HF217" s="140">
        <f t="shared" si="203"/>
        <v>2.285295461</v>
      </c>
      <c r="HG217" s="141">
        <f t="shared" si="204"/>
        <v>4.379690564</v>
      </c>
      <c r="HH217" s="141">
        <f t="shared" si="205"/>
        <v>4.379690564</v>
      </c>
      <c r="HI217" s="122">
        <f t="shared" si="206"/>
        <v>-1.903494744</v>
      </c>
      <c r="HJ217" s="142">
        <f t="shared" si="207"/>
        <v>1</v>
      </c>
      <c r="HK217" s="142">
        <f t="shared" si="208"/>
        <v>93.48947231</v>
      </c>
      <c r="HL217" s="130">
        <f t="shared" si="209"/>
        <v>93.48947231</v>
      </c>
      <c r="HM217" s="143">
        <f t="shared" si="210"/>
        <v>-30.53316262</v>
      </c>
      <c r="HN217" s="143">
        <f t="shared" si="211"/>
        <v>-88.36293008</v>
      </c>
      <c r="HO217" s="143">
        <f t="shared" si="212"/>
        <v>-1.903494744</v>
      </c>
      <c r="HP217" s="124">
        <f t="shared" si="213"/>
        <v>93.48947231</v>
      </c>
      <c r="HQ217" s="140">
        <f t="shared" si="214"/>
        <v>2.094395102</v>
      </c>
      <c r="HR217" s="140">
        <f t="shared" si="215"/>
        <v>0.8562971925</v>
      </c>
      <c r="HS217" s="141">
        <f t="shared" si="216"/>
        <v>2.950692295</v>
      </c>
      <c r="HT217" s="141">
        <f t="shared" si="217"/>
        <v>2.950692295</v>
      </c>
      <c r="HU217" s="122">
        <f t="shared" si="218"/>
        <v>2.950692295</v>
      </c>
      <c r="HV217" s="142">
        <f t="shared" si="219"/>
        <v>1</v>
      </c>
      <c r="HW217" s="142">
        <f t="shared" si="220"/>
        <v>93.48947231</v>
      </c>
      <c r="HX217" s="130">
        <f t="shared" si="221"/>
        <v>93.48947231</v>
      </c>
      <c r="HY217" s="143">
        <f t="shared" si="222"/>
        <v>-91.79112352</v>
      </c>
      <c r="HZ217" s="143">
        <f t="shared" si="223"/>
        <v>17.73897055</v>
      </c>
      <c r="IA217" s="143">
        <f t="shared" si="224"/>
        <v>2.950692295</v>
      </c>
      <c r="IB217" s="124">
        <f t="shared" si="225"/>
        <v>93.48947231</v>
      </c>
      <c r="IC217" s="140">
        <f t="shared" si="226"/>
        <v>-2.094395102</v>
      </c>
      <c r="ID217" s="140">
        <f t="shared" si="227"/>
        <v>2.285295461</v>
      </c>
      <c r="IE217" s="141">
        <f t="shared" si="228"/>
        <v>0.1909003587</v>
      </c>
      <c r="IF217" s="141">
        <f t="shared" si="229"/>
        <v>0.1909003587</v>
      </c>
      <c r="IG217" s="122">
        <f t="shared" si="230"/>
        <v>0.1909003587</v>
      </c>
      <c r="IH217" s="142">
        <f t="shared" si="231"/>
        <v>1</v>
      </c>
      <c r="II217" s="142">
        <f t="shared" si="232"/>
        <v>93.48947231</v>
      </c>
      <c r="IJ217" s="130">
        <f t="shared" si="233"/>
        <v>93.48947231</v>
      </c>
      <c r="IK217" s="143">
        <f t="shared" si="234"/>
        <v>91.79112352</v>
      </c>
      <c r="IL217" s="143">
        <f t="shared" si="235"/>
        <v>17.73897055</v>
      </c>
      <c r="IM217" s="143">
        <f t="shared" si="236"/>
        <v>0.1909003587</v>
      </c>
      <c r="IN217" s="124">
        <f t="shared" si="237"/>
        <v>93.48947231</v>
      </c>
    </row>
    <row r="218" ht="12.75" customHeight="1">
      <c r="A218" s="129">
        <f>'Cortez Cubic'!AP218</f>
        <v>-0.2187762226</v>
      </c>
      <c r="B218" s="129">
        <f>'Cortez Cubic'!AQ218</f>
        <v>5.326136232</v>
      </c>
      <c r="C218" s="129">
        <f>'Cortez Cubic'!AR218</f>
        <v>3434.468098</v>
      </c>
      <c r="D218" s="129">
        <f>'Cortez Cubic'!AS218</f>
        <v>-188863.25</v>
      </c>
      <c r="E218" s="129">
        <f t="shared" ref="E218:H218" si="3646">0</f>
        <v>0</v>
      </c>
      <c r="F218" s="129">
        <f t="shared" si="3646"/>
        <v>0</v>
      </c>
      <c r="G218" s="129">
        <f t="shared" si="3646"/>
        <v>0</v>
      </c>
      <c r="H218" s="129">
        <f t="shared" si="3646"/>
        <v>0</v>
      </c>
      <c r="I218" s="110">
        <f>'Cortez Cubic'!I218</f>
        <v>82</v>
      </c>
      <c r="J218" s="130">
        <f t="shared" si="28"/>
        <v>93.49553608</v>
      </c>
      <c r="K218" s="131">
        <f t="shared" si="29"/>
        <v>1</v>
      </c>
      <c r="L218" s="131">
        <f t="shared" si="30"/>
        <v>0</v>
      </c>
      <c r="M218" s="132">
        <f t="shared" si="31"/>
        <v>-11.49553608</v>
      </c>
      <c r="N218" s="133">
        <f t="shared" si="32"/>
        <v>25.9495631</v>
      </c>
      <c r="O218" s="134">
        <f t="shared" si="33"/>
        <v>93.49553608</v>
      </c>
      <c r="P218" s="134">
        <f t="shared" si="34"/>
        <v>0</v>
      </c>
      <c r="Q218" s="135">
        <f t="shared" si="35"/>
        <v>67.54597298</v>
      </c>
      <c r="R218" s="135">
        <f t="shared" si="36"/>
        <v>0</v>
      </c>
      <c r="S218" s="136">
        <f t="shared" si="37"/>
        <v>-136.6963761</v>
      </c>
      <c r="T218" s="136">
        <f t="shared" si="38"/>
        <v>0</v>
      </c>
      <c r="U218" s="137">
        <f t="shared" ref="U218:X218" si="3647">ATAN2(A218,E218)</f>
        <v>3.141592654</v>
      </c>
      <c r="V218" s="137">
        <f t="shared" si="3647"/>
        <v>0</v>
      </c>
      <c r="W218" s="137">
        <f t="shared" si="3647"/>
        <v>0</v>
      </c>
      <c r="X218" s="137">
        <f t="shared" si="3647"/>
        <v>3.141592654</v>
      </c>
      <c r="Y218" s="137">
        <f t="shared" ref="Y218:AB218" si="3648">SQRT(POWER(A218,2)+POWER(E218,2))</f>
        <v>0.2187762226</v>
      </c>
      <c r="Z218" s="137">
        <f t="shared" si="3648"/>
        <v>5.326136232</v>
      </c>
      <c r="AA218" s="137">
        <f t="shared" si="3648"/>
        <v>3434.468098</v>
      </c>
      <c r="AB218" s="137">
        <f t="shared" si="3648"/>
        <v>188863.25</v>
      </c>
      <c r="AC218" s="138">
        <f t="shared" ref="AC218:AF218" si="3649">U218-$U218</f>
        <v>0</v>
      </c>
      <c r="AD218" s="138">
        <f t="shared" si="3649"/>
        <v>-3.141592654</v>
      </c>
      <c r="AE218" s="138">
        <f t="shared" si="3649"/>
        <v>-3.141592654</v>
      </c>
      <c r="AF218" s="138">
        <f t="shared" si="3649"/>
        <v>0</v>
      </c>
      <c r="AG218" s="138">
        <f t="shared" ref="AG218:AJ218" si="3650">Y218/$Y218</f>
        <v>1</v>
      </c>
      <c r="AH218" s="138">
        <f t="shared" si="3650"/>
        <v>24.34513298</v>
      </c>
      <c r="AI218" s="138">
        <f t="shared" si="3650"/>
        <v>15698.54373</v>
      </c>
      <c r="AJ218" s="138">
        <f t="shared" si="3650"/>
        <v>863271.3727</v>
      </c>
      <c r="AK218" s="139">
        <f t="shared" ref="AK218:AN218" si="3651">AG218*COS(AC218)</f>
        <v>1</v>
      </c>
      <c r="AL218" s="139">
        <f t="shared" si="3651"/>
        <v>-24.34513298</v>
      </c>
      <c r="AM218" s="139">
        <f t="shared" si="3651"/>
        <v>-15698.54373</v>
      </c>
      <c r="AN218" s="139">
        <f t="shared" si="3651"/>
        <v>863271.3727</v>
      </c>
      <c r="AO218" s="129">
        <f t="shared" ref="AO218:AR218" si="3652">AG218*SIN(AC218)</f>
        <v>0</v>
      </c>
      <c r="AP218" s="129">
        <f t="shared" si="3652"/>
        <v>0</v>
      </c>
      <c r="AQ218" s="129">
        <f t="shared" si="3652"/>
        <v>0</v>
      </c>
      <c r="AR218" s="129">
        <f t="shared" si="3652"/>
        <v>0</v>
      </c>
      <c r="AS218" s="140">
        <f t="shared" si="45"/>
        <v>-9.424777961</v>
      </c>
      <c r="AT218" s="141">
        <f t="shared" si="46"/>
        <v>-9.424777961</v>
      </c>
      <c r="AU218" s="141">
        <f t="shared" si="47"/>
        <v>-3.141592654</v>
      </c>
      <c r="AV218" s="122">
        <f t="shared" si="48"/>
        <v>3.141592654</v>
      </c>
      <c r="AW218" s="142">
        <f t="shared" si="49"/>
        <v>14429.00731</v>
      </c>
      <c r="AX218" s="130">
        <f t="shared" si="50"/>
        <v>14429.00731</v>
      </c>
      <c r="AY218" s="143">
        <f t="shared" si="51"/>
        <v>28858.01462</v>
      </c>
      <c r="AZ218" s="143">
        <f t="shared" si="52"/>
        <v>0</v>
      </c>
      <c r="BA218" s="143">
        <f t="shared" si="53"/>
        <v>0</v>
      </c>
      <c r="BB218" s="124">
        <f t="shared" si="54"/>
        <v>28858.01462</v>
      </c>
      <c r="BC218" s="140">
        <f t="shared" ref="BC218:BD218" si="3653">BC$2*AD218</f>
        <v>-3.141592654</v>
      </c>
      <c r="BD218" s="140">
        <f t="shared" si="3653"/>
        <v>-3.141592654</v>
      </c>
      <c r="BE218" s="141">
        <f t="shared" si="56"/>
        <v>-6.283185307</v>
      </c>
      <c r="BF218" s="141">
        <f t="shared" si="57"/>
        <v>0</v>
      </c>
      <c r="BG218" s="122">
        <f t="shared" si="58"/>
        <v>0</v>
      </c>
      <c r="BH218" s="142">
        <f t="shared" ref="BH218:BI218" si="3654">POWER(AH218,BH$2)</f>
        <v>24.34513298</v>
      </c>
      <c r="BI218" s="142">
        <f t="shared" si="3654"/>
        <v>15698.54373</v>
      </c>
      <c r="BJ218" s="130">
        <f t="shared" si="60"/>
        <v>382183.1348</v>
      </c>
      <c r="BK218" s="143">
        <f t="shared" si="61"/>
        <v>3439648.213</v>
      </c>
      <c r="BL218" s="143">
        <f t="shared" si="62"/>
        <v>0</v>
      </c>
      <c r="BM218" s="143">
        <f t="shared" si="63"/>
        <v>0</v>
      </c>
      <c r="BN218" s="124">
        <f t="shared" si="64"/>
        <v>3439648.213</v>
      </c>
      <c r="BO218" s="140">
        <f t="shared" si="65"/>
        <v>0</v>
      </c>
      <c r="BP218" s="141">
        <f t="shared" si="66"/>
        <v>0</v>
      </c>
      <c r="BQ218" s="141">
        <f t="shared" si="67"/>
        <v>0</v>
      </c>
      <c r="BR218" s="122">
        <f t="shared" si="68"/>
        <v>0</v>
      </c>
      <c r="BS218" s="142">
        <f t="shared" si="69"/>
        <v>863271.3727</v>
      </c>
      <c r="BT218" s="130">
        <f t="shared" si="70"/>
        <v>863271.3727</v>
      </c>
      <c r="BU218" s="143">
        <f t="shared" si="71"/>
        <v>-23308327.06</v>
      </c>
      <c r="BV218" s="143">
        <f t="shared" si="72"/>
        <v>0</v>
      </c>
      <c r="BW218" s="143">
        <f t="shared" si="73"/>
        <v>3.141592654</v>
      </c>
      <c r="BX218" s="124">
        <f t="shared" si="74"/>
        <v>23308327.06</v>
      </c>
      <c r="BY218" s="144">
        <f t="shared" ref="BY218:BZ218" si="3655">AY218+BK218+BU218</f>
        <v>-19839820.83</v>
      </c>
      <c r="BZ218" s="144">
        <f t="shared" si="3655"/>
        <v>0</v>
      </c>
      <c r="CA218" s="144">
        <f t="shared" si="76"/>
        <v>-3.141592654</v>
      </c>
      <c r="CB218" s="145">
        <f t="shared" si="77"/>
        <v>19839820.83</v>
      </c>
      <c r="CC218" s="140">
        <f t="shared" ref="CC218:CD218" si="3656">CC$2*AD218</f>
        <v>-6.283185307</v>
      </c>
      <c r="CD218" s="140">
        <f t="shared" si="3656"/>
        <v>-6.283185307</v>
      </c>
      <c r="CE218" s="141">
        <f t="shared" si="79"/>
        <v>-12.56637061</v>
      </c>
      <c r="CF218" s="141">
        <f t="shared" si="80"/>
        <v>0</v>
      </c>
      <c r="CG218" s="122">
        <f t="shared" si="81"/>
        <v>0</v>
      </c>
      <c r="CH218" s="142">
        <f t="shared" ref="CH218:CI218" si="3657">POWER(AH218,CH$2)</f>
        <v>592.6854999</v>
      </c>
      <c r="CI218" s="142">
        <f t="shared" si="3657"/>
        <v>246444275.4</v>
      </c>
      <c r="CJ218" s="130">
        <f t="shared" si="83"/>
        <v>146063948531</v>
      </c>
      <c r="CK218" s="143">
        <f t="shared" si="84"/>
        <v>-146063948531</v>
      </c>
      <c r="CL218" s="143">
        <f t="shared" si="85"/>
        <v>0</v>
      </c>
      <c r="CM218" s="143">
        <f t="shared" si="86"/>
        <v>3.141592654</v>
      </c>
      <c r="CN218" s="124">
        <f t="shared" si="87"/>
        <v>146063948531</v>
      </c>
      <c r="CO218" s="140">
        <f t="shared" si="88"/>
        <v>-9.424777961</v>
      </c>
      <c r="CP218" s="141">
        <f t="shared" si="89"/>
        <v>-9.424777961</v>
      </c>
      <c r="CQ218" s="141">
        <f t="shared" si="90"/>
        <v>-3.141592654</v>
      </c>
      <c r="CR218" s="122">
        <f t="shared" si="91"/>
        <v>3.141592654</v>
      </c>
      <c r="CS218" s="142">
        <f t="shared" si="92"/>
        <v>3868816234449</v>
      </c>
      <c r="CT218" s="130">
        <f t="shared" si="93"/>
        <v>3868816234449</v>
      </c>
      <c r="CU218" s="143">
        <f t="shared" si="94"/>
        <v>-15475264937795</v>
      </c>
      <c r="CV218" s="143">
        <f t="shared" si="95"/>
        <v>0.001895173367</v>
      </c>
      <c r="CW218" s="143">
        <f t="shared" si="96"/>
        <v>3.141592654</v>
      </c>
      <c r="CX218" s="124">
        <f t="shared" si="97"/>
        <v>15475264937795</v>
      </c>
      <c r="CY218" s="140">
        <f t="shared" si="98"/>
        <v>-9.424777961</v>
      </c>
      <c r="CZ218" s="140">
        <f t="shared" si="99"/>
        <v>0</v>
      </c>
      <c r="DA218" s="141">
        <f t="shared" si="100"/>
        <v>-9.424777961</v>
      </c>
      <c r="DB218" s="141">
        <f t="shared" si="101"/>
        <v>-3.141592654</v>
      </c>
      <c r="DC218" s="122">
        <f t="shared" si="102"/>
        <v>3.141592654</v>
      </c>
      <c r="DD218" s="142">
        <f t="shared" si="103"/>
        <v>14429.00731</v>
      </c>
      <c r="DE218" s="142">
        <f t="shared" si="104"/>
        <v>863271.3727</v>
      </c>
      <c r="DF218" s="130">
        <f t="shared" si="105"/>
        <v>12456148948</v>
      </c>
      <c r="DG218" s="143">
        <f t="shared" si="106"/>
        <v>-49824595791</v>
      </c>
      <c r="DH218" s="143">
        <f t="shared" si="107"/>
        <v>0.000006101753175</v>
      </c>
      <c r="DI218" s="143">
        <f t="shared" si="108"/>
        <v>3.141592654</v>
      </c>
      <c r="DJ218" s="124">
        <f t="shared" si="109"/>
        <v>49824595791</v>
      </c>
      <c r="DK218" s="140">
        <f t="shared" ref="DK218:DM218" si="3658">DK$2*AD218</f>
        <v>-3.141592654</v>
      </c>
      <c r="DL218" s="140">
        <f t="shared" si="3658"/>
        <v>-3.141592654</v>
      </c>
      <c r="DM218" s="140">
        <f t="shared" si="3658"/>
        <v>0</v>
      </c>
      <c r="DN218" s="141">
        <f t="shared" si="111"/>
        <v>-6.283185307</v>
      </c>
      <c r="DO218" s="141">
        <f t="shared" si="112"/>
        <v>0</v>
      </c>
      <c r="DP218" s="122">
        <f t="shared" si="113"/>
        <v>0</v>
      </c>
      <c r="DQ218" s="142">
        <f t="shared" ref="DQ218:DS218" si="3659">POWER(AH218,DQ$2)</f>
        <v>24.34513298</v>
      </c>
      <c r="DR218" s="142">
        <f t="shared" si="3659"/>
        <v>15698.54373</v>
      </c>
      <c r="DS218" s="142">
        <f t="shared" si="3659"/>
        <v>863271.3727</v>
      </c>
      <c r="DT218" s="130">
        <f t="shared" si="115"/>
        <v>329927759399</v>
      </c>
      <c r="DU218" s="143">
        <f t="shared" si="116"/>
        <v>-5938699669177</v>
      </c>
      <c r="DV218" s="143">
        <f t="shared" si="117"/>
        <v>0</v>
      </c>
      <c r="DW218" s="143">
        <f t="shared" si="118"/>
        <v>3.141592654</v>
      </c>
      <c r="DX218" s="124">
        <f t="shared" si="119"/>
        <v>5938699669177</v>
      </c>
      <c r="DY218" s="140">
        <f t="shared" si="120"/>
        <v>0</v>
      </c>
      <c r="DZ218" s="141">
        <f t="shared" si="121"/>
        <v>0</v>
      </c>
      <c r="EA218" s="141">
        <f t="shared" si="122"/>
        <v>0</v>
      </c>
      <c r="EB218" s="122">
        <f t="shared" si="123"/>
        <v>0</v>
      </c>
      <c r="EC218" s="142">
        <f t="shared" si="124"/>
        <v>745237462882</v>
      </c>
      <c r="ED218" s="130">
        <f t="shared" si="125"/>
        <v>745237462882</v>
      </c>
      <c r="EE218" s="143">
        <f t="shared" si="126"/>
        <v>20121411497805</v>
      </c>
      <c r="EF218" s="143">
        <f t="shared" si="127"/>
        <v>0</v>
      </c>
      <c r="EG218" s="143">
        <f t="shared" si="128"/>
        <v>0</v>
      </c>
      <c r="EH218" s="124">
        <f t="shared" si="129"/>
        <v>20121411497805</v>
      </c>
      <c r="EI218" s="144">
        <f t="shared" ref="EI218:EJ218" si="3660">CK218+CU218+DG218+DU218+EE218</f>
        <v>-1488441653489</v>
      </c>
      <c r="EJ218" s="144">
        <f t="shared" si="3660"/>
        <v>0.00190127512</v>
      </c>
      <c r="EK218" s="144">
        <f t="shared" si="131"/>
        <v>3.141592654</v>
      </c>
      <c r="EL218" s="145">
        <f t="shared" si="132"/>
        <v>1488441653489</v>
      </c>
      <c r="EM218" s="140">
        <f t="shared" si="133"/>
        <v>1.570796327</v>
      </c>
      <c r="EN218" s="141">
        <f t="shared" si="134"/>
        <v>1.570796327</v>
      </c>
      <c r="EO218" s="141">
        <f t="shared" si="135"/>
        <v>1.570796327</v>
      </c>
      <c r="EP218" s="122">
        <f t="shared" si="136"/>
        <v>1.570796327</v>
      </c>
      <c r="EQ218" s="142">
        <f t="shared" si="137"/>
        <v>1220017.071</v>
      </c>
      <c r="ER218" s="130">
        <f t="shared" si="138"/>
        <v>1220017.071</v>
      </c>
      <c r="ES218" s="143">
        <f t="shared" si="139"/>
        <v>0.000000004611061117</v>
      </c>
      <c r="ET218" s="143">
        <f t="shared" si="140"/>
        <v>6339394.659</v>
      </c>
      <c r="EU218" s="143">
        <f t="shared" si="141"/>
        <v>1.570796327</v>
      </c>
      <c r="EV218" s="124">
        <f t="shared" si="142"/>
        <v>6339394.659</v>
      </c>
      <c r="EW218" s="144">
        <f t="shared" ref="EW218:EX218" si="3661">BY218+ES218</f>
        <v>-19839820.83</v>
      </c>
      <c r="EX218" s="144">
        <f t="shared" si="3661"/>
        <v>6339394.659</v>
      </c>
      <c r="EY218" s="144">
        <f t="shared" si="144"/>
        <v>2.832317175</v>
      </c>
      <c r="EZ218" s="145">
        <f t="shared" si="145"/>
        <v>20828019.96</v>
      </c>
      <c r="FA218" s="140">
        <f t="shared" si="146"/>
        <v>0.944105725</v>
      </c>
      <c r="FB218" s="141">
        <f t="shared" si="147"/>
        <v>0.944105725</v>
      </c>
      <c r="FC218" s="141">
        <f t="shared" si="148"/>
        <v>0.944105725</v>
      </c>
      <c r="FD218" s="122">
        <f t="shared" si="149"/>
        <v>0.944105725</v>
      </c>
      <c r="FE218" s="142">
        <f t="shared" si="150"/>
        <v>275.1372096</v>
      </c>
      <c r="FF218" s="130">
        <f t="shared" si="151"/>
        <v>275.1372096</v>
      </c>
      <c r="FG218" s="143">
        <f t="shared" si="152"/>
        <v>42.69024588</v>
      </c>
      <c r="FH218" s="143">
        <f t="shared" si="153"/>
        <v>58.95968761</v>
      </c>
      <c r="FI218" s="143">
        <f t="shared" si="154"/>
        <v>0.944105725</v>
      </c>
      <c r="FJ218" s="124">
        <f t="shared" si="155"/>
        <v>72.79218265</v>
      </c>
      <c r="FK218" s="140">
        <f t="shared" si="156"/>
        <v>-6.283185307</v>
      </c>
      <c r="FL218" s="141">
        <f t="shared" si="157"/>
        <v>-6.283185307</v>
      </c>
      <c r="FM218" s="141">
        <f t="shared" si="158"/>
        <v>0</v>
      </c>
      <c r="FN218" s="122">
        <f t="shared" si="159"/>
        <v>0</v>
      </c>
      <c r="FO218" s="142">
        <f t="shared" si="160"/>
        <v>592.6854999</v>
      </c>
      <c r="FP218" s="130">
        <f t="shared" si="161"/>
        <v>592.6854999</v>
      </c>
      <c r="FQ218" s="143">
        <f t="shared" si="162"/>
        <v>-592.6854999</v>
      </c>
      <c r="FR218" s="143">
        <f t="shared" si="163"/>
        <v>0</v>
      </c>
      <c r="FS218" s="143">
        <f t="shared" si="164"/>
        <v>3.141592654</v>
      </c>
      <c r="FT218" s="124">
        <f t="shared" si="165"/>
        <v>592.6854999</v>
      </c>
      <c r="FU218" s="144">
        <f t="shared" si="166"/>
        <v>-47688.3167</v>
      </c>
      <c r="FV218" s="144">
        <f t="shared" si="167"/>
        <v>0</v>
      </c>
      <c r="FW218" s="144">
        <f t="shared" si="168"/>
        <v>-3.141592654</v>
      </c>
      <c r="FX218" s="145">
        <f t="shared" si="169"/>
        <v>47688.3167</v>
      </c>
      <c r="FY218" s="140">
        <f t="shared" si="170"/>
        <v>-3.141592654</v>
      </c>
      <c r="FZ218" s="140">
        <f t="shared" si="171"/>
        <v>-0.944105725</v>
      </c>
      <c r="GA218" s="141">
        <f t="shared" si="172"/>
        <v>-4.085698379</v>
      </c>
      <c r="GB218" s="141">
        <f t="shared" si="173"/>
        <v>-4.085698379</v>
      </c>
      <c r="GC218" s="122">
        <f t="shared" si="174"/>
        <v>2.197486929</v>
      </c>
      <c r="GD218" s="142">
        <f t="shared" si="175"/>
        <v>47688.3167</v>
      </c>
      <c r="GE218" s="142">
        <f t="shared" si="176"/>
        <v>0.01373773891</v>
      </c>
      <c r="GF218" s="130">
        <f t="shared" si="177"/>
        <v>655.1296439</v>
      </c>
      <c r="GG218" s="143">
        <f t="shared" si="178"/>
        <v>-42.69024588</v>
      </c>
      <c r="GH218" s="143">
        <f t="shared" si="179"/>
        <v>58.95968761</v>
      </c>
      <c r="GI218" s="143">
        <f t="shared" si="180"/>
        <v>2.197486929</v>
      </c>
      <c r="GJ218" s="124">
        <f t="shared" si="181"/>
        <v>72.79218265</v>
      </c>
      <c r="GK218" s="146">
        <f t="shared" si="182"/>
        <v>-0.5</v>
      </c>
      <c r="GL218" s="127">
        <f t="shared" si="183"/>
        <v>-0.8660254038</v>
      </c>
      <c r="GM218" s="146">
        <f t="shared" si="184"/>
        <v>-2.094395102</v>
      </c>
      <c r="GN218" s="127">
        <f t="shared" si="185"/>
        <v>1</v>
      </c>
      <c r="GO218" s="147">
        <f t="shared" si="186"/>
        <v>-0.5</v>
      </c>
      <c r="GP218" s="128">
        <f t="shared" si="187"/>
        <v>0.8660254038</v>
      </c>
      <c r="GQ218" s="147">
        <f t="shared" si="188"/>
        <v>2.094395102</v>
      </c>
      <c r="GR218" s="128">
        <f t="shared" si="189"/>
        <v>1</v>
      </c>
      <c r="GS218" s="140">
        <f t="shared" si="190"/>
        <v>-2.094395102</v>
      </c>
      <c r="GT218" s="140">
        <f t="shared" si="191"/>
        <v>0.944105725</v>
      </c>
      <c r="GU218" s="141">
        <f t="shared" si="192"/>
        <v>-1.150289377</v>
      </c>
      <c r="GV218" s="141">
        <f t="shared" si="193"/>
        <v>-1.150289377</v>
      </c>
      <c r="GW218" s="122">
        <f t="shared" si="194"/>
        <v>-1.150289377</v>
      </c>
      <c r="GX218" s="142">
        <f t="shared" si="195"/>
        <v>1</v>
      </c>
      <c r="GY218" s="142">
        <f t="shared" si="196"/>
        <v>72.79218265</v>
      </c>
      <c r="GZ218" s="130">
        <f t="shared" si="197"/>
        <v>72.79218265</v>
      </c>
      <c r="HA218" s="143">
        <f t="shared" si="198"/>
        <v>29.71546433</v>
      </c>
      <c r="HB218" s="143">
        <f t="shared" si="199"/>
        <v>-66.45068123</v>
      </c>
      <c r="HC218" s="143">
        <f t="shared" si="200"/>
        <v>-1.150289377</v>
      </c>
      <c r="HD218" s="124">
        <f t="shared" si="201"/>
        <v>72.79218265</v>
      </c>
      <c r="HE218" s="140">
        <f t="shared" si="202"/>
        <v>2.094395102</v>
      </c>
      <c r="HF218" s="140">
        <f t="shared" si="203"/>
        <v>2.197486929</v>
      </c>
      <c r="HG218" s="141">
        <f t="shared" si="204"/>
        <v>4.291882031</v>
      </c>
      <c r="HH218" s="141">
        <f t="shared" si="205"/>
        <v>4.291882031</v>
      </c>
      <c r="HI218" s="122">
        <f t="shared" si="206"/>
        <v>-1.991303276</v>
      </c>
      <c r="HJ218" s="142">
        <f t="shared" si="207"/>
        <v>1</v>
      </c>
      <c r="HK218" s="142">
        <f t="shared" si="208"/>
        <v>72.79218265</v>
      </c>
      <c r="HL218" s="130">
        <f t="shared" si="209"/>
        <v>72.79218265</v>
      </c>
      <c r="HM218" s="143">
        <f t="shared" si="210"/>
        <v>-29.71546433</v>
      </c>
      <c r="HN218" s="143">
        <f t="shared" si="211"/>
        <v>-66.45068123</v>
      </c>
      <c r="HO218" s="143">
        <f t="shared" si="212"/>
        <v>-1.991303276</v>
      </c>
      <c r="HP218" s="124">
        <f t="shared" si="213"/>
        <v>72.79218265</v>
      </c>
      <c r="HQ218" s="140">
        <f t="shared" si="214"/>
        <v>2.094395102</v>
      </c>
      <c r="HR218" s="140">
        <f t="shared" si="215"/>
        <v>0.944105725</v>
      </c>
      <c r="HS218" s="141">
        <f t="shared" si="216"/>
        <v>3.038500827</v>
      </c>
      <c r="HT218" s="141">
        <f t="shared" si="217"/>
        <v>3.038500827</v>
      </c>
      <c r="HU218" s="122">
        <f t="shared" si="218"/>
        <v>3.038500827</v>
      </c>
      <c r="HV218" s="142">
        <f t="shared" si="219"/>
        <v>1</v>
      </c>
      <c r="HW218" s="142">
        <f t="shared" si="220"/>
        <v>72.79218265</v>
      </c>
      <c r="HX218" s="130">
        <f t="shared" si="221"/>
        <v>72.79218265</v>
      </c>
      <c r="HY218" s="143">
        <f t="shared" si="222"/>
        <v>-72.4057102</v>
      </c>
      <c r="HZ218" s="143">
        <f t="shared" si="223"/>
        <v>7.49099362</v>
      </c>
      <c r="IA218" s="143">
        <f t="shared" si="224"/>
        <v>3.038500827</v>
      </c>
      <c r="IB218" s="124">
        <f t="shared" si="225"/>
        <v>72.79218265</v>
      </c>
      <c r="IC218" s="140">
        <f t="shared" si="226"/>
        <v>-2.094395102</v>
      </c>
      <c r="ID218" s="140">
        <f t="shared" si="227"/>
        <v>2.197486929</v>
      </c>
      <c r="IE218" s="141">
        <f t="shared" si="228"/>
        <v>0.1030918262</v>
      </c>
      <c r="IF218" s="141">
        <f t="shared" si="229"/>
        <v>0.1030918262</v>
      </c>
      <c r="IG218" s="122">
        <f t="shared" si="230"/>
        <v>0.1030918262</v>
      </c>
      <c r="IH218" s="142">
        <f t="shared" si="231"/>
        <v>1</v>
      </c>
      <c r="II218" s="142">
        <f t="shared" si="232"/>
        <v>72.79218265</v>
      </c>
      <c r="IJ218" s="130">
        <f t="shared" si="233"/>
        <v>72.79218265</v>
      </c>
      <c r="IK218" s="143">
        <f t="shared" si="234"/>
        <v>72.4057102</v>
      </c>
      <c r="IL218" s="143">
        <f t="shared" si="235"/>
        <v>7.49099362</v>
      </c>
      <c r="IM218" s="143">
        <f t="shared" si="236"/>
        <v>0.1030918262</v>
      </c>
      <c r="IN218" s="124">
        <f t="shared" si="237"/>
        <v>72.79218265</v>
      </c>
    </row>
    <row r="219" ht="12.75" customHeight="1">
      <c r="A219" s="129">
        <f>'Cortez Cubic'!AP219</f>
        <v>-0.2187762226</v>
      </c>
      <c r="B219" s="129">
        <f>'Cortez Cubic'!AQ219</f>
        <v>7.708987502</v>
      </c>
      <c r="C219" s="129">
        <f>'Cortez Cubic'!AR219</f>
        <v>16664.41446</v>
      </c>
      <c r="D219" s="129">
        <f>'Cortez Cubic'!AS219</f>
        <v>-1887992.422</v>
      </c>
      <c r="E219" s="129">
        <f t="shared" ref="E219:H219" si="3662">0</f>
        <v>0</v>
      </c>
      <c r="F219" s="129">
        <f t="shared" si="3662"/>
        <v>0</v>
      </c>
      <c r="G219" s="129">
        <f t="shared" si="3662"/>
        <v>0</v>
      </c>
      <c r="H219" s="129">
        <f t="shared" si="3662"/>
        <v>0</v>
      </c>
      <c r="I219" s="110">
        <f>'Cortez Cubic'!I219</f>
        <v>212</v>
      </c>
      <c r="J219" s="130">
        <f t="shared" si="28"/>
        <v>200.4632723</v>
      </c>
      <c r="K219" s="131">
        <f t="shared" si="29"/>
        <v>1</v>
      </c>
      <c r="L219" s="131">
        <f t="shared" si="30"/>
        <v>0</v>
      </c>
      <c r="M219" s="132">
        <f t="shared" si="31"/>
        <v>11.53672768</v>
      </c>
      <c r="N219" s="133">
        <f t="shared" si="32"/>
        <v>59.75123462</v>
      </c>
      <c r="O219" s="134">
        <f t="shared" si="33"/>
        <v>200.4632723</v>
      </c>
      <c r="P219" s="134">
        <f t="shared" si="34"/>
        <v>0</v>
      </c>
      <c r="Q219" s="135">
        <f t="shared" si="35"/>
        <v>140.7120377</v>
      </c>
      <c r="R219" s="135">
        <f t="shared" si="36"/>
        <v>0</v>
      </c>
      <c r="S219" s="136">
        <f t="shared" si="37"/>
        <v>-305.9384483</v>
      </c>
      <c r="T219" s="136">
        <f t="shared" si="38"/>
        <v>0</v>
      </c>
      <c r="U219" s="137">
        <f t="shared" ref="U219:X219" si="3663">ATAN2(A219,E219)</f>
        <v>3.141592654</v>
      </c>
      <c r="V219" s="137">
        <f t="shared" si="3663"/>
        <v>0</v>
      </c>
      <c r="W219" s="137">
        <f t="shared" si="3663"/>
        <v>0</v>
      </c>
      <c r="X219" s="137">
        <f t="shared" si="3663"/>
        <v>3.141592654</v>
      </c>
      <c r="Y219" s="137">
        <f t="shared" ref="Y219:AB219" si="3664">SQRT(POWER(A219,2)+POWER(E219,2))</f>
        <v>0.2187762226</v>
      </c>
      <c r="Z219" s="137">
        <f t="shared" si="3664"/>
        <v>7.708987502</v>
      </c>
      <c r="AA219" s="137">
        <f t="shared" si="3664"/>
        <v>16664.41446</v>
      </c>
      <c r="AB219" s="137">
        <f t="shared" si="3664"/>
        <v>1887992.422</v>
      </c>
      <c r="AC219" s="138">
        <f t="shared" ref="AC219:AF219" si="3665">U219-$U219</f>
        <v>0</v>
      </c>
      <c r="AD219" s="138">
        <f t="shared" si="3665"/>
        <v>-3.141592654</v>
      </c>
      <c r="AE219" s="138">
        <f t="shared" si="3665"/>
        <v>-3.141592654</v>
      </c>
      <c r="AF219" s="138">
        <f t="shared" si="3665"/>
        <v>0</v>
      </c>
      <c r="AG219" s="138">
        <f t="shared" ref="AG219:AJ219" si="3666">Y219/$Y219</f>
        <v>1</v>
      </c>
      <c r="AH219" s="138">
        <f t="shared" si="3666"/>
        <v>35.23686171</v>
      </c>
      <c r="AI219" s="138">
        <f t="shared" si="3666"/>
        <v>76171.04942</v>
      </c>
      <c r="AJ219" s="138">
        <f t="shared" si="3666"/>
        <v>8629788.007</v>
      </c>
      <c r="AK219" s="139">
        <f t="shared" ref="AK219:AN219" si="3667">AG219*COS(AC219)</f>
        <v>1</v>
      </c>
      <c r="AL219" s="139">
        <f t="shared" si="3667"/>
        <v>-35.23686171</v>
      </c>
      <c r="AM219" s="139">
        <f t="shared" si="3667"/>
        <v>-76171.04942</v>
      </c>
      <c r="AN219" s="139">
        <f t="shared" si="3667"/>
        <v>8629788.007</v>
      </c>
      <c r="AO219" s="129">
        <f t="shared" ref="AO219:AR219" si="3668">AG219*SIN(AC219)</f>
        <v>0</v>
      </c>
      <c r="AP219" s="129">
        <f t="shared" si="3668"/>
        <v>0</v>
      </c>
      <c r="AQ219" s="129">
        <f t="shared" si="3668"/>
        <v>0</v>
      </c>
      <c r="AR219" s="129">
        <f t="shared" si="3668"/>
        <v>0</v>
      </c>
      <c r="AS219" s="140">
        <f t="shared" si="45"/>
        <v>-9.424777961</v>
      </c>
      <c r="AT219" s="141">
        <f t="shared" si="46"/>
        <v>-9.424777961</v>
      </c>
      <c r="AU219" s="141">
        <f t="shared" si="47"/>
        <v>-3.141592654</v>
      </c>
      <c r="AV219" s="122">
        <f t="shared" si="48"/>
        <v>3.141592654</v>
      </c>
      <c r="AW219" s="142">
        <f t="shared" si="49"/>
        <v>43751.37095</v>
      </c>
      <c r="AX219" s="130">
        <f t="shared" si="50"/>
        <v>43751.37095</v>
      </c>
      <c r="AY219" s="143">
        <f t="shared" si="51"/>
        <v>87502.7419</v>
      </c>
      <c r="AZ219" s="143">
        <f t="shared" si="52"/>
        <v>0</v>
      </c>
      <c r="BA219" s="143">
        <f t="shared" si="53"/>
        <v>0</v>
      </c>
      <c r="BB219" s="124">
        <f t="shared" si="54"/>
        <v>87502.7419</v>
      </c>
      <c r="BC219" s="140">
        <f t="shared" ref="BC219:BD219" si="3669">BC$2*AD219</f>
        <v>-3.141592654</v>
      </c>
      <c r="BD219" s="140">
        <f t="shared" si="3669"/>
        <v>-3.141592654</v>
      </c>
      <c r="BE219" s="141">
        <f t="shared" si="56"/>
        <v>-6.283185307</v>
      </c>
      <c r="BF219" s="141">
        <f t="shared" si="57"/>
        <v>0</v>
      </c>
      <c r="BG219" s="122">
        <f t="shared" si="58"/>
        <v>0</v>
      </c>
      <c r="BH219" s="142">
        <f t="shared" ref="BH219:BI219" si="3670">POWER(AH219,BH$2)</f>
        <v>35.23686171</v>
      </c>
      <c r="BI219" s="142">
        <f t="shared" si="3670"/>
        <v>76171.04942</v>
      </c>
      <c r="BJ219" s="130">
        <f t="shared" si="60"/>
        <v>2684028.735</v>
      </c>
      <c r="BK219" s="143">
        <f t="shared" si="61"/>
        <v>24156258.61</v>
      </c>
      <c r="BL219" s="143">
        <f t="shared" si="62"/>
        <v>0</v>
      </c>
      <c r="BM219" s="143">
        <f t="shared" si="63"/>
        <v>0</v>
      </c>
      <c r="BN219" s="124">
        <f t="shared" si="64"/>
        <v>24156258.61</v>
      </c>
      <c r="BO219" s="140">
        <f t="shared" si="65"/>
        <v>0</v>
      </c>
      <c r="BP219" s="141">
        <f t="shared" si="66"/>
        <v>0</v>
      </c>
      <c r="BQ219" s="141">
        <f t="shared" si="67"/>
        <v>0</v>
      </c>
      <c r="BR219" s="122">
        <f t="shared" si="68"/>
        <v>0</v>
      </c>
      <c r="BS219" s="142">
        <f t="shared" si="69"/>
        <v>8629788.007</v>
      </c>
      <c r="BT219" s="130">
        <f t="shared" si="70"/>
        <v>8629788.007</v>
      </c>
      <c r="BU219" s="143">
        <f t="shared" si="71"/>
        <v>-233004276.2</v>
      </c>
      <c r="BV219" s="143">
        <f t="shared" si="72"/>
        <v>0</v>
      </c>
      <c r="BW219" s="143">
        <f t="shared" si="73"/>
        <v>3.141592654</v>
      </c>
      <c r="BX219" s="124">
        <f t="shared" si="74"/>
        <v>233004276.2</v>
      </c>
      <c r="BY219" s="144">
        <f t="shared" ref="BY219:BZ219" si="3671">AY219+BK219+BU219</f>
        <v>-208760514.8</v>
      </c>
      <c r="BZ219" s="144">
        <f t="shared" si="3671"/>
        <v>0</v>
      </c>
      <c r="CA219" s="144">
        <f t="shared" si="76"/>
        <v>-3.141592654</v>
      </c>
      <c r="CB219" s="145">
        <f t="shared" si="77"/>
        <v>208760514.8</v>
      </c>
      <c r="CC219" s="140">
        <f t="shared" ref="CC219:CD219" si="3672">CC$2*AD219</f>
        <v>-6.283185307</v>
      </c>
      <c r="CD219" s="140">
        <f t="shared" si="3672"/>
        <v>-6.283185307</v>
      </c>
      <c r="CE219" s="141">
        <f t="shared" si="79"/>
        <v>-12.56637061</v>
      </c>
      <c r="CF219" s="141">
        <f t="shared" si="80"/>
        <v>0</v>
      </c>
      <c r="CG219" s="122">
        <f t="shared" si="81"/>
        <v>0</v>
      </c>
      <c r="CH219" s="142">
        <f t="shared" ref="CH219:CI219" si="3673">POWER(AH219,CH$2)</f>
        <v>1241.636423</v>
      </c>
      <c r="CI219" s="142">
        <f t="shared" si="3673"/>
        <v>5802028769</v>
      </c>
      <c r="CJ219" s="130">
        <f t="shared" si="83"/>
        <v>7204010248987</v>
      </c>
      <c r="CK219" s="143">
        <f t="shared" si="84"/>
        <v>-7204010248987</v>
      </c>
      <c r="CL219" s="143">
        <f t="shared" si="85"/>
        <v>0</v>
      </c>
      <c r="CM219" s="143">
        <f t="shared" si="86"/>
        <v>3.141592654</v>
      </c>
      <c r="CN219" s="124">
        <f t="shared" si="87"/>
        <v>7204010248987</v>
      </c>
      <c r="CO219" s="140">
        <f t="shared" si="88"/>
        <v>-9.424777961</v>
      </c>
      <c r="CP219" s="141">
        <f t="shared" si="89"/>
        <v>-9.424777961</v>
      </c>
      <c r="CQ219" s="141">
        <f t="shared" si="90"/>
        <v>-3.141592654</v>
      </c>
      <c r="CR219" s="122">
        <f t="shared" si="91"/>
        <v>3.141592654</v>
      </c>
      <c r="CS219" s="142">
        <f t="shared" si="92"/>
        <v>441946620069896</v>
      </c>
      <c r="CT219" s="130">
        <f t="shared" si="93"/>
        <v>441946620069896</v>
      </c>
      <c r="CU219" s="143">
        <f t="shared" si="94"/>
        <v>-1.76779E+15</v>
      </c>
      <c r="CV219" s="143">
        <f t="shared" si="95"/>
        <v>0.2164914055</v>
      </c>
      <c r="CW219" s="143">
        <f t="shared" si="96"/>
        <v>3.141592654</v>
      </c>
      <c r="CX219" s="124">
        <f t="shared" si="97"/>
        <v>1.76779E+15</v>
      </c>
      <c r="CY219" s="140">
        <f t="shared" si="98"/>
        <v>-9.424777961</v>
      </c>
      <c r="CZ219" s="140">
        <f t="shared" si="99"/>
        <v>0</v>
      </c>
      <c r="DA219" s="141">
        <f t="shared" si="100"/>
        <v>-9.424777961</v>
      </c>
      <c r="DB219" s="141">
        <f t="shared" si="101"/>
        <v>-3.141592654</v>
      </c>
      <c r="DC219" s="122">
        <f t="shared" si="102"/>
        <v>3.141592654</v>
      </c>
      <c r="DD219" s="142">
        <f t="shared" si="103"/>
        <v>43751.37095</v>
      </c>
      <c r="DE219" s="142">
        <f t="shared" si="104"/>
        <v>8629788.007</v>
      </c>
      <c r="DF219" s="130">
        <f t="shared" si="105"/>
        <v>377565056313</v>
      </c>
      <c r="DG219" s="143">
        <f t="shared" si="106"/>
        <v>-1510260225253</v>
      </c>
      <c r="DH219" s="143">
        <f t="shared" si="107"/>
        <v>0.0001849535351</v>
      </c>
      <c r="DI219" s="143">
        <f t="shared" si="108"/>
        <v>3.141592654</v>
      </c>
      <c r="DJ219" s="124">
        <f t="shared" si="109"/>
        <v>1510260225253</v>
      </c>
      <c r="DK219" s="140">
        <f t="shared" ref="DK219:DM219" si="3674">DK$2*AD219</f>
        <v>-3.141592654</v>
      </c>
      <c r="DL219" s="140">
        <f t="shared" si="3674"/>
        <v>-3.141592654</v>
      </c>
      <c r="DM219" s="140">
        <f t="shared" si="3674"/>
        <v>0</v>
      </c>
      <c r="DN219" s="141">
        <f t="shared" si="111"/>
        <v>-6.283185307</v>
      </c>
      <c r="DO219" s="141">
        <f t="shared" si="112"/>
        <v>0</v>
      </c>
      <c r="DP219" s="122">
        <f t="shared" si="113"/>
        <v>0</v>
      </c>
      <c r="DQ219" s="142">
        <f t="shared" ref="DQ219:DS219" si="3675">POWER(AH219,DQ$2)</f>
        <v>35.23686171</v>
      </c>
      <c r="DR219" s="142">
        <f t="shared" si="3675"/>
        <v>76171.04942</v>
      </c>
      <c r="DS219" s="142">
        <f t="shared" si="3675"/>
        <v>8629788.007</v>
      </c>
      <c r="DT219" s="130">
        <f t="shared" si="115"/>
        <v>23162598986811</v>
      </c>
      <c r="DU219" s="143">
        <f t="shared" si="116"/>
        <v>-416926781762594</v>
      </c>
      <c r="DV219" s="143">
        <f t="shared" si="117"/>
        <v>0</v>
      </c>
      <c r="DW219" s="143">
        <f t="shared" si="118"/>
        <v>3.141592654</v>
      </c>
      <c r="DX219" s="124">
        <f t="shared" si="119"/>
        <v>416926781762594</v>
      </c>
      <c r="DY219" s="140">
        <f t="shared" si="120"/>
        <v>0</v>
      </c>
      <c r="DZ219" s="141">
        <f t="shared" si="121"/>
        <v>0</v>
      </c>
      <c r="EA219" s="141">
        <f t="shared" si="122"/>
        <v>0</v>
      </c>
      <c r="EB219" s="122">
        <f t="shared" si="123"/>
        <v>0</v>
      </c>
      <c r="EC219" s="142">
        <f t="shared" si="124"/>
        <v>74473241053374</v>
      </c>
      <c r="ED219" s="130">
        <f t="shared" si="125"/>
        <v>74473241053374</v>
      </c>
      <c r="EE219" s="143">
        <f t="shared" si="126"/>
        <v>2.01078E+15</v>
      </c>
      <c r="EF219" s="143">
        <f t="shared" si="127"/>
        <v>0</v>
      </c>
      <c r="EG219" s="143">
        <f t="shared" si="128"/>
        <v>0</v>
      </c>
      <c r="EH219" s="124">
        <f t="shared" si="129"/>
        <v>2.01078E+15</v>
      </c>
      <c r="EI219" s="144">
        <f t="shared" ref="EI219:EJ219" si="3676">CK219+CU219+DG219+DU219+EE219</f>
        <v>-182650024075333</v>
      </c>
      <c r="EJ219" s="144">
        <f t="shared" si="3676"/>
        <v>0.216676359</v>
      </c>
      <c r="EK219" s="144">
        <f t="shared" si="131"/>
        <v>3.141592654</v>
      </c>
      <c r="EL219" s="145">
        <f t="shared" si="132"/>
        <v>182650024075333</v>
      </c>
      <c r="EM219" s="140">
        <f t="shared" si="133"/>
        <v>1.570796327</v>
      </c>
      <c r="EN219" s="141">
        <f t="shared" si="134"/>
        <v>1.570796327</v>
      </c>
      <c r="EO219" s="141">
        <f t="shared" si="135"/>
        <v>1.570796327</v>
      </c>
      <c r="EP219" s="122">
        <f t="shared" si="136"/>
        <v>1.570796327</v>
      </c>
      <c r="EQ219" s="142">
        <f t="shared" si="137"/>
        <v>13514807.59</v>
      </c>
      <c r="ER219" s="130">
        <f t="shared" si="138"/>
        <v>13514807.59</v>
      </c>
      <c r="ES219" s="143">
        <f t="shared" si="139"/>
        <v>0.00000003548620593</v>
      </c>
      <c r="ET219" s="143">
        <f t="shared" si="140"/>
        <v>70225000.18</v>
      </c>
      <c r="EU219" s="143">
        <f t="shared" si="141"/>
        <v>1.570796327</v>
      </c>
      <c r="EV219" s="124">
        <f t="shared" si="142"/>
        <v>70225000.18</v>
      </c>
      <c r="EW219" s="144">
        <f t="shared" ref="EW219:EX219" si="3677">BY219+ES219</f>
        <v>-208760514.8</v>
      </c>
      <c r="EX219" s="144">
        <f t="shared" si="3677"/>
        <v>70225000.18</v>
      </c>
      <c r="EY219" s="144">
        <f t="shared" si="144"/>
        <v>2.817093409</v>
      </c>
      <c r="EZ219" s="145">
        <f t="shared" si="145"/>
        <v>220255540.7</v>
      </c>
      <c r="FA219" s="140">
        <f t="shared" si="146"/>
        <v>0.9390311363</v>
      </c>
      <c r="FB219" s="141">
        <f t="shared" si="147"/>
        <v>0.9390311363</v>
      </c>
      <c r="FC219" s="141">
        <f t="shared" si="148"/>
        <v>0.9390311363</v>
      </c>
      <c r="FD219" s="122">
        <f t="shared" si="149"/>
        <v>0.9390311363</v>
      </c>
      <c r="FE219" s="142">
        <f t="shared" si="150"/>
        <v>603.9147182</v>
      </c>
      <c r="FF219" s="130">
        <f t="shared" si="151"/>
        <v>603.9147182</v>
      </c>
      <c r="FG219" s="143">
        <f t="shared" si="152"/>
        <v>94.35882587</v>
      </c>
      <c r="FH219" s="143">
        <f t="shared" si="153"/>
        <v>128.9368892</v>
      </c>
      <c r="FI219" s="143">
        <f t="shared" si="154"/>
        <v>0.9390311363</v>
      </c>
      <c r="FJ219" s="124">
        <f t="shared" si="155"/>
        <v>159.7758098</v>
      </c>
      <c r="FK219" s="140">
        <f t="shared" si="156"/>
        <v>-6.283185307</v>
      </c>
      <c r="FL219" s="141">
        <f t="shared" si="157"/>
        <v>-6.283185307</v>
      </c>
      <c r="FM219" s="141">
        <f t="shared" si="158"/>
        <v>0</v>
      </c>
      <c r="FN219" s="122">
        <f t="shared" si="159"/>
        <v>0</v>
      </c>
      <c r="FO219" s="142">
        <f t="shared" si="160"/>
        <v>1241.636423</v>
      </c>
      <c r="FP219" s="130">
        <f t="shared" si="161"/>
        <v>1241.636423</v>
      </c>
      <c r="FQ219" s="143">
        <f t="shared" si="162"/>
        <v>-1241.636423</v>
      </c>
      <c r="FR219" s="143">
        <f t="shared" si="163"/>
        <v>0</v>
      </c>
      <c r="FS219" s="143">
        <f t="shared" si="164"/>
        <v>3.141592654</v>
      </c>
      <c r="FT219" s="124">
        <f t="shared" si="165"/>
        <v>1241.636423</v>
      </c>
      <c r="FU219" s="144">
        <f t="shared" si="166"/>
        <v>-229754.7847</v>
      </c>
      <c r="FV219" s="144">
        <f t="shared" si="167"/>
        <v>0</v>
      </c>
      <c r="FW219" s="144">
        <f t="shared" si="168"/>
        <v>-3.141592654</v>
      </c>
      <c r="FX219" s="145">
        <f t="shared" si="169"/>
        <v>229754.7847</v>
      </c>
      <c r="FY219" s="140">
        <f t="shared" si="170"/>
        <v>-3.141592654</v>
      </c>
      <c r="FZ219" s="140">
        <f t="shared" si="171"/>
        <v>-0.9390311363</v>
      </c>
      <c r="GA219" s="141">
        <f t="shared" si="172"/>
        <v>-4.08062379</v>
      </c>
      <c r="GB219" s="141">
        <f t="shared" si="173"/>
        <v>-4.08062379</v>
      </c>
      <c r="GC219" s="122">
        <f t="shared" si="174"/>
        <v>2.202561517</v>
      </c>
      <c r="GD219" s="142">
        <f t="shared" si="175"/>
        <v>229754.7847</v>
      </c>
      <c r="GE219" s="142">
        <f t="shared" si="176"/>
        <v>0.006258769716</v>
      </c>
      <c r="GF219" s="130">
        <f t="shared" si="177"/>
        <v>1437.982288</v>
      </c>
      <c r="GG219" s="143">
        <f t="shared" si="178"/>
        <v>-94.35882587</v>
      </c>
      <c r="GH219" s="143">
        <f t="shared" si="179"/>
        <v>128.9368892</v>
      </c>
      <c r="GI219" s="143">
        <f t="shared" si="180"/>
        <v>2.202561517</v>
      </c>
      <c r="GJ219" s="124">
        <f t="shared" si="181"/>
        <v>159.7758098</v>
      </c>
      <c r="GK219" s="146">
        <f t="shared" si="182"/>
        <v>-0.5</v>
      </c>
      <c r="GL219" s="127">
        <f t="shared" si="183"/>
        <v>-0.8660254038</v>
      </c>
      <c r="GM219" s="146">
        <f t="shared" si="184"/>
        <v>-2.094395102</v>
      </c>
      <c r="GN219" s="127">
        <f t="shared" si="185"/>
        <v>1</v>
      </c>
      <c r="GO219" s="147">
        <f t="shared" si="186"/>
        <v>-0.5</v>
      </c>
      <c r="GP219" s="128">
        <f t="shared" si="187"/>
        <v>0.8660254038</v>
      </c>
      <c r="GQ219" s="147">
        <f t="shared" si="188"/>
        <v>2.094395102</v>
      </c>
      <c r="GR219" s="128">
        <f t="shared" si="189"/>
        <v>1</v>
      </c>
      <c r="GS219" s="140">
        <f t="shared" si="190"/>
        <v>-2.094395102</v>
      </c>
      <c r="GT219" s="140">
        <f t="shared" si="191"/>
        <v>0.9390311363</v>
      </c>
      <c r="GU219" s="141">
        <f t="shared" si="192"/>
        <v>-1.155363966</v>
      </c>
      <c r="GV219" s="141">
        <f t="shared" si="193"/>
        <v>-1.155363966</v>
      </c>
      <c r="GW219" s="122">
        <f t="shared" si="194"/>
        <v>-1.155363966</v>
      </c>
      <c r="GX219" s="142">
        <f t="shared" si="195"/>
        <v>1</v>
      </c>
      <c r="GY219" s="142">
        <f t="shared" si="196"/>
        <v>159.7758098</v>
      </c>
      <c r="GZ219" s="130">
        <f t="shared" si="197"/>
        <v>159.7758098</v>
      </c>
      <c r="HA219" s="143">
        <f t="shared" si="198"/>
        <v>64.48320856</v>
      </c>
      <c r="HB219" s="143">
        <f t="shared" si="199"/>
        <v>-146.1855849</v>
      </c>
      <c r="HC219" s="143">
        <f t="shared" si="200"/>
        <v>-1.155363966</v>
      </c>
      <c r="HD219" s="124">
        <f t="shared" si="201"/>
        <v>159.7758098</v>
      </c>
      <c r="HE219" s="140">
        <f t="shared" si="202"/>
        <v>2.094395102</v>
      </c>
      <c r="HF219" s="140">
        <f t="shared" si="203"/>
        <v>2.202561517</v>
      </c>
      <c r="HG219" s="141">
        <f t="shared" si="204"/>
        <v>4.29695662</v>
      </c>
      <c r="HH219" s="141">
        <f t="shared" si="205"/>
        <v>4.29695662</v>
      </c>
      <c r="HI219" s="122">
        <f t="shared" si="206"/>
        <v>-1.986228687</v>
      </c>
      <c r="HJ219" s="142">
        <f t="shared" si="207"/>
        <v>1</v>
      </c>
      <c r="HK219" s="142">
        <f t="shared" si="208"/>
        <v>159.7758098</v>
      </c>
      <c r="HL219" s="130">
        <f t="shared" si="209"/>
        <v>159.7758098</v>
      </c>
      <c r="HM219" s="143">
        <f t="shared" si="210"/>
        <v>-64.48320856</v>
      </c>
      <c r="HN219" s="143">
        <f t="shared" si="211"/>
        <v>-146.1855849</v>
      </c>
      <c r="HO219" s="143">
        <f t="shared" si="212"/>
        <v>-1.986228687</v>
      </c>
      <c r="HP219" s="124">
        <f t="shared" si="213"/>
        <v>159.7758098</v>
      </c>
      <c r="HQ219" s="140">
        <f t="shared" si="214"/>
        <v>2.094395102</v>
      </c>
      <c r="HR219" s="140">
        <f t="shared" si="215"/>
        <v>0.9390311363</v>
      </c>
      <c r="HS219" s="141">
        <f t="shared" si="216"/>
        <v>3.033426239</v>
      </c>
      <c r="HT219" s="141">
        <f t="shared" si="217"/>
        <v>3.033426239</v>
      </c>
      <c r="HU219" s="122">
        <f t="shared" si="218"/>
        <v>3.033426239</v>
      </c>
      <c r="HV219" s="142">
        <f t="shared" si="219"/>
        <v>1</v>
      </c>
      <c r="HW219" s="142">
        <f t="shared" si="220"/>
        <v>159.7758098</v>
      </c>
      <c r="HX219" s="130">
        <f t="shared" si="221"/>
        <v>159.7758098</v>
      </c>
      <c r="HY219" s="143">
        <f t="shared" si="222"/>
        <v>-158.8420344</v>
      </c>
      <c r="HZ219" s="143">
        <f t="shared" si="223"/>
        <v>17.2486957</v>
      </c>
      <c r="IA219" s="143">
        <f t="shared" si="224"/>
        <v>3.033426239</v>
      </c>
      <c r="IB219" s="124">
        <f t="shared" si="225"/>
        <v>159.7758098</v>
      </c>
      <c r="IC219" s="140">
        <f t="shared" si="226"/>
        <v>-2.094395102</v>
      </c>
      <c r="ID219" s="140">
        <f t="shared" si="227"/>
        <v>2.202561517</v>
      </c>
      <c r="IE219" s="141">
        <f t="shared" si="228"/>
        <v>0.1081664149</v>
      </c>
      <c r="IF219" s="141">
        <f t="shared" si="229"/>
        <v>0.1081664149</v>
      </c>
      <c r="IG219" s="122">
        <f t="shared" si="230"/>
        <v>0.1081664149</v>
      </c>
      <c r="IH219" s="142">
        <f t="shared" si="231"/>
        <v>1</v>
      </c>
      <c r="II219" s="142">
        <f t="shared" si="232"/>
        <v>159.7758098</v>
      </c>
      <c r="IJ219" s="130">
        <f t="shared" si="233"/>
        <v>159.7758098</v>
      </c>
      <c r="IK219" s="143">
        <f t="shared" si="234"/>
        <v>158.8420344</v>
      </c>
      <c r="IL219" s="143">
        <f t="shared" si="235"/>
        <v>17.2486957</v>
      </c>
      <c r="IM219" s="143">
        <f t="shared" si="236"/>
        <v>0.1081664149</v>
      </c>
      <c r="IN219" s="124">
        <f t="shared" si="237"/>
        <v>159.7758098</v>
      </c>
    </row>
    <row r="220" ht="12.75" customHeight="1">
      <c r="A220" s="129">
        <f>'Cortez Cubic'!AP220</f>
        <v>-0.2187762226</v>
      </c>
      <c r="B220" s="129">
        <f>'Cortez Cubic'!AQ220</f>
        <v>11.05908963</v>
      </c>
      <c r="C220" s="129">
        <f>'Cortez Cubic'!AR220</f>
        <v>10048.79149</v>
      </c>
      <c r="D220" s="129">
        <f>'Cortez Cubic'!AS220</f>
        <v>-989956.7847</v>
      </c>
      <c r="E220" s="129">
        <f t="shared" ref="E220:H220" si="3678">0</f>
        <v>0</v>
      </c>
      <c r="F220" s="129">
        <f t="shared" si="3678"/>
        <v>0</v>
      </c>
      <c r="G220" s="129">
        <f t="shared" si="3678"/>
        <v>0</v>
      </c>
      <c r="H220" s="129">
        <f t="shared" si="3678"/>
        <v>0</v>
      </c>
      <c r="I220" s="110">
        <f>'Cortez Cubic'!I220</f>
        <v>173</v>
      </c>
      <c r="J220" s="130">
        <f t="shared" si="28"/>
        <v>161.4489052</v>
      </c>
      <c r="K220" s="131">
        <f t="shared" si="29"/>
        <v>1</v>
      </c>
      <c r="L220" s="131">
        <f t="shared" si="30"/>
        <v>0</v>
      </c>
      <c r="M220" s="132">
        <f t="shared" si="31"/>
        <v>11.55109485</v>
      </c>
      <c r="N220" s="133">
        <f t="shared" si="32"/>
        <v>40.54105301</v>
      </c>
      <c r="O220" s="134">
        <f t="shared" si="33"/>
        <v>161.4489052</v>
      </c>
      <c r="P220" s="134">
        <f t="shared" si="34"/>
        <v>0</v>
      </c>
      <c r="Q220" s="135">
        <f t="shared" si="35"/>
        <v>120.9078521</v>
      </c>
      <c r="R220" s="135">
        <f t="shared" si="36"/>
        <v>0</v>
      </c>
      <c r="S220" s="136">
        <f t="shared" si="37"/>
        <v>-231.8069786</v>
      </c>
      <c r="T220" s="136">
        <f t="shared" si="38"/>
        <v>0</v>
      </c>
      <c r="U220" s="137">
        <f t="shared" ref="U220:X220" si="3679">ATAN2(A220,E220)</f>
        <v>3.141592654</v>
      </c>
      <c r="V220" s="137">
        <f t="shared" si="3679"/>
        <v>0</v>
      </c>
      <c r="W220" s="137">
        <f t="shared" si="3679"/>
        <v>0</v>
      </c>
      <c r="X220" s="137">
        <f t="shared" si="3679"/>
        <v>3.141592654</v>
      </c>
      <c r="Y220" s="137">
        <f t="shared" ref="Y220:AB220" si="3680">SQRT(POWER(A220,2)+POWER(E220,2))</f>
        <v>0.2187762226</v>
      </c>
      <c r="Z220" s="137">
        <f t="shared" si="3680"/>
        <v>11.05908963</v>
      </c>
      <c r="AA220" s="137">
        <f t="shared" si="3680"/>
        <v>10048.79149</v>
      </c>
      <c r="AB220" s="137">
        <f t="shared" si="3680"/>
        <v>989956.7847</v>
      </c>
      <c r="AC220" s="138">
        <f t="shared" ref="AC220:AF220" si="3681">U220-$U220</f>
        <v>0</v>
      </c>
      <c r="AD220" s="138">
        <f t="shared" si="3681"/>
        <v>-3.141592654</v>
      </c>
      <c r="AE220" s="138">
        <f t="shared" si="3681"/>
        <v>-3.141592654</v>
      </c>
      <c r="AF220" s="138">
        <f t="shared" si="3681"/>
        <v>0</v>
      </c>
      <c r="AG220" s="138">
        <f t="shared" ref="AG220:AJ220" si="3682">Y220/$Y220</f>
        <v>1</v>
      </c>
      <c r="AH220" s="138">
        <f t="shared" si="3682"/>
        <v>50.54977865</v>
      </c>
      <c r="AI220" s="138">
        <f t="shared" si="3682"/>
        <v>45931.82646</v>
      </c>
      <c r="AJ220" s="138">
        <f t="shared" si="3682"/>
        <v>4524974.3</v>
      </c>
      <c r="AK220" s="139">
        <f t="shared" ref="AK220:AN220" si="3683">AG220*COS(AC220)</f>
        <v>1</v>
      </c>
      <c r="AL220" s="139">
        <f t="shared" si="3683"/>
        <v>-50.54977865</v>
      </c>
      <c r="AM220" s="139">
        <f t="shared" si="3683"/>
        <v>-45931.82646</v>
      </c>
      <c r="AN220" s="139">
        <f t="shared" si="3683"/>
        <v>4524974.3</v>
      </c>
      <c r="AO220" s="129">
        <f t="shared" ref="AO220:AR220" si="3684">AG220*SIN(AC220)</f>
        <v>0</v>
      </c>
      <c r="AP220" s="129">
        <f t="shared" si="3684"/>
        <v>0</v>
      </c>
      <c r="AQ220" s="129">
        <f t="shared" si="3684"/>
        <v>0</v>
      </c>
      <c r="AR220" s="129">
        <f t="shared" si="3684"/>
        <v>0</v>
      </c>
      <c r="AS220" s="140">
        <f t="shared" si="45"/>
        <v>-9.424777961</v>
      </c>
      <c r="AT220" s="141">
        <f t="shared" si="46"/>
        <v>-9.424777961</v>
      </c>
      <c r="AU220" s="141">
        <f t="shared" si="47"/>
        <v>-3.141592654</v>
      </c>
      <c r="AV220" s="122">
        <f t="shared" si="48"/>
        <v>3.141592654</v>
      </c>
      <c r="AW220" s="142">
        <f t="shared" si="49"/>
        <v>129168.8445</v>
      </c>
      <c r="AX220" s="130">
        <f t="shared" si="50"/>
        <v>129168.8445</v>
      </c>
      <c r="AY220" s="143">
        <f t="shared" si="51"/>
        <v>258337.6891</v>
      </c>
      <c r="AZ220" s="143">
        <f t="shared" si="52"/>
        <v>0</v>
      </c>
      <c r="BA220" s="143">
        <f t="shared" si="53"/>
        <v>0</v>
      </c>
      <c r="BB220" s="124">
        <f t="shared" si="54"/>
        <v>258337.6891</v>
      </c>
      <c r="BC220" s="140">
        <f t="shared" ref="BC220:BD220" si="3685">BC$2*AD220</f>
        <v>-3.141592654</v>
      </c>
      <c r="BD220" s="140">
        <f t="shared" si="3685"/>
        <v>-3.141592654</v>
      </c>
      <c r="BE220" s="141">
        <f t="shared" si="56"/>
        <v>-6.283185307</v>
      </c>
      <c r="BF220" s="141">
        <f t="shared" si="57"/>
        <v>0</v>
      </c>
      <c r="BG220" s="122">
        <f t="shared" si="58"/>
        <v>0</v>
      </c>
      <c r="BH220" s="142">
        <f t="shared" ref="BH220:BI220" si="3686">POWER(AH220,BH$2)</f>
        <v>50.54977865</v>
      </c>
      <c r="BI220" s="142">
        <f t="shared" si="3686"/>
        <v>45931.82646</v>
      </c>
      <c r="BJ220" s="130">
        <f t="shared" si="60"/>
        <v>2321843.66</v>
      </c>
      <c r="BK220" s="143">
        <f t="shared" si="61"/>
        <v>20896592.94</v>
      </c>
      <c r="BL220" s="143">
        <f t="shared" si="62"/>
        <v>0</v>
      </c>
      <c r="BM220" s="143">
        <f t="shared" si="63"/>
        <v>0</v>
      </c>
      <c r="BN220" s="124">
        <f t="shared" si="64"/>
        <v>20896592.94</v>
      </c>
      <c r="BO220" s="140">
        <f t="shared" si="65"/>
        <v>0</v>
      </c>
      <c r="BP220" s="141">
        <f t="shared" si="66"/>
        <v>0</v>
      </c>
      <c r="BQ220" s="141">
        <f t="shared" si="67"/>
        <v>0</v>
      </c>
      <c r="BR220" s="122">
        <f t="shared" si="68"/>
        <v>0</v>
      </c>
      <c r="BS220" s="142">
        <f t="shared" si="69"/>
        <v>4524974.3</v>
      </c>
      <c r="BT220" s="130">
        <f t="shared" si="70"/>
        <v>4524974.3</v>
      </c>
      <c r="BU220" s="143">
        <f t="shared" si="71"/>
        <v>-122174306.1</v>
      </c>
      <c r="BV220" s="143">
        <f t="shared" si="72"/>
        <v>0</v>
      </c>
      <c r="BW220" s="143">
        <f t="shared" si="73"/>
        <v>3.141592654</v>
      </c>
      <c r="BX220" s="124">
        <f t="shared" si="74"/>
        <v>122174306.1</v>
      </c>
      <c r="BY220" s="144">
        <f t="shared" ref="BY220:BZ220" si="3687">AY220+BK220+BU220</f>
        <v>-101019375.5</v>
      </c>
      <c r="BZ220" s="144">
        <f t="shared" si="3687"/>
        <v>0</v>
      </c>
      <c r="CA220" s="144">
        <f t="shared" si="76"/>
        <v>-3.141592654</v>
      </c>
      <c r="CB220" s="145">
        <f t="shared" si="77"/>
        <v>101019375.5</v>
      </c>
      <c r="CC220" s="140">
        <f t="shared" ref="CC220:CD220" si="3688">CC$2*AD220</f>
        <v>-6.283185307</v>
      </c>
      <c r="CD220" s="140">
        <f t="shared" si="3688"/>
        <v>-6.283185307</v>
      </c>
      <c r="CE220" s="141">
        <f t="shared" si="79"/>
        <v>-12.56637061</v>
      </c>
      <c r="CF220" s="141">
        <f t="shared" si="80"/>
        <v>0</v>
      </c>
      <c r="CG220" s="122">
        <f t="shared" si="81"/>
        <v>0</v>
      </c>
      <c r="CH220" s="142">
        <f t="shared" ref="CH220:CI220" si="3689">POWER(AH220,CH$2)</f>
        <v>2555.280122</v>
      </c>
      <c r="CI220" s="142">
        <f t="shared" si="3689"/>
        <v>2109732682</v>
      </c>
      <c r="CJ220" s="130">
        <f t="shared" si="83"/>
        <v>5390957983028</v>
      </c>
      <c r="CK220" s="143">
        <f t="shared" si="84"/>
        <v>-5390957983028</v>
      </c>
      <c r="CL220" s="143">
        <f t="shared" si="85"/>
        <v>0</v>
      </c>
      <c r="CM220" s="143">
        <f t="shared" si="86"/>
        <v>3.141592654</v>
      </c>
      <c r="CN220" s="124">
        <f t="shared" si="87"/>
        <v>5390957983028</v>
      </c>
      <c r="CO220" s="140">
        <f t="shared" si="88"/>
        <v>-9.424777961</v>
      </c>
      <c r="CP220" s="141">
        <f t="shared" si="89"/>
        <v>-9.424777961</v>
      </c>
      <c r="CQ220" s="141">
        <f t="shared" si="90"/>
        <v>-3.141592654</v>
      </c>
      <c r="CR220" s="122">
        <f t="shared" si="91"/>
        <v>3.141592654</v>
      </c>
      <c r="CS220" s="142">
        <f t="shared" si="92"/>
        <v>96903875398392</v>
      </c>
      <c r="CT220" s="130">
        <f t="shared" si="93"/>
        <v>96903875398392</v>
      </c>
      <c r="CU220" s="143">
        <f t="shared" si="94"/>
        <v>-387615501593566</v>
      </c>
      <c r="CV220" s="143">
        <f t="shared" si="95"/>
        <v>0.04746920833</v>
      </c>
      <c r="CW220" s="143">
        <f t="shared" si="96"/>
        <v>3.141592654</v>
      </c>
      <c r="CX220" s="124">
        <f t="shared" si="97"/>
        <v>387615501593566</v>
      </c>
      <c r="CY220" s="140">
        <f t="shared" si="98"/>
        <v>-9.424777961</v>
      </c>
      <c r="CZ220" s="140">
        <f t="shared" si="99"/>
        <v>0</v>
      </c>
      <c r="DA220" s="141">
        <f t="shared" si="100"/>
        <v>-9.424777961</v>
      </c>
      <c r="DB220" s="141">
        <f t="shared" si="101"/>
        <v>-3.141592654</v>
      </c>
      <c r="DC220" s="122">
        <f t="shared" si="102"/>
        <v>3.141592654</v>
      </c>
      <c r="DD220" s="142">
        <f t="shared" si="103"/>
        <v>129168.8445</v>
      </c>
      <c r="DE220" s="142">
        <f t="shared" si="104"/>
        <v>4524974.3</v>
      </c>
      <c r="DF220" s="130">
        <f t="shared" si="105"/>
        <v>584485701875</v>
      </c>
      <c r="DG220" s="143">
        <f t="shared" si="106"/>
        <v>-2337942807502</v>
      </c>
      <c r="DH220" s="143">
        <f t="shared" si="107"/>
        <v>0.0002863154176</v>
      </c>
      <c r="DI220" s="143">
        <f t="shared" si="108"/>
        <v>3.141592654</v>
      </c>
      <c r="DJ220" s="124">
        <f t="shared" si="109"/>
        <v>2337942807502</v>
      </c>
      <c r="DK220" s="140">
        <f t="shared" ref="DK220:DM220" si="3690">DK$2*AD220</f>
        <v>-3.141592654</v>
      </c>
      <c r="DL220" s="140">
        <f t="shared" si="3690"/>
        <v>-3.141592654</v>
      </c>
      <c r="DM220" s="140">
        <f t="shared" si="3690"/>
        <v>0</v>
      </c>
      <c r="DN220" s="141">
        <f t="shared" si="111"/>
        <v>-6.283185307</v>
      </c>
      <c r="DO220" s="141">
        <f t="shared" si="112"/>
        <v>0</v>
      </c>
      <c r="DP220" s="122">
        <f t="shared" si="113"/>
        <v>0</v>
      </c>
      <c r="DQ220" s="142">
        <f t="shared" ref="DQ220:DS220" si="3691">POWER(AH220,DQ$2)</f>
        <v>50.54977865</v>
      </c>
      <c r="DR220" s="142">
        <f t="shared" si="3691"/>
        <v>45931.82646</v>
      </c>
      <c r="DS220" s="142">
        <f t="shared" si="3691"/>
        <v>4524974.3</v>
      </c>
      <c r="DT220" s="130">
        <f t="shared" si="115"/>
        <v>10506282891648</v>
      </c>
      <c r="DU220" s="143">
        <f t="shared" si="116"/>
        <v>-189113092049662</v>
      </c>
      <c r="DV220" s="143">
        <f t="shared" si="117"/>
        <v>0</v>
      </c>
      <c r="DW220" s="143">
        <f t="shared" si="118"/>
        <v>3.141592654</v>
      </c>
      <c r="DX220" s="124">
        <f t="shared" si="119"/>
        <v>189113092049662</v>
      </c>
      <c r="DY220" s="140">
        <f t="shared" si="120"/>
        <v>0</v>
      </c>
      <c r="DZ220" s="141">
        <f t="shared" si="121"/>
        <v>0</v>
      </c>
      <c r="EA220" s="141">
        <f t="shared" si="122"/>
        <v>0</v>
      </c>
      <c r="EB220" s="122">
        <f t="shared" si="123"/>
        <v>0</v>
      </c>
      <c r="EC220" s="142">
        <f t="shared" si="124"/>
        <v>20475392415754</v>
      </c>
      <c r="ED220" s="130">
        <f t="shared" si="125"/>
        <v>20475392415754</v>
      </c>
      <c r="EE220" s="143">
        <f t="shared" si="126"/>
        <v>552835595225346</v>
      </c>
      <c r="EF220" s="143">
        <f t="shared" si="127"/>
        <v>0</v>
      </c>
      <c r="EG220" s="143">
        <f t="shared" si="128"/>
        <v>0</v>
      </c>
      <c r="EH220" s="124">
        <f t="shared" si="129"/>
        <v>552835595225346</v>
      </c>
      <c r="EI220" s="144">
        <f t="shared" ref="EI220:EJ220" si="3692">CK220+CU220+DG220+DU220+EE220</f>
        <v>-31621899208412</v>
      </c>
      <c r="EJ220" s="144">
        <f t="shared" si="3692"/>
        <v>0.04775552375</v>
      </c>
      <c r="EK220" s="144">
        <f t="shared" si="131"/>
        <v>3.141592654</v>
      </c>
      <c r="EL220" s="145">
        <f t="shared" si="132"/>
        <v>31621899208412</v>
      </c>
      <c r="EM220" s="140">
        <f t="shared" si="133"/>
        <v>1.570796327</v>
      </c>
      <c r="EN220" s="141">
        <f t="shared" si="134"/>
        <v>1.570796327</v>
      </c>
      <c r="EO220" s="141">
        <f t="shared" si="135"/>
        <v>1.570796327</v>
      </c>
      <c r="EP220" s="122">
        <f t="shared" si="136"/>
        <v>1.570796327</v>
      </c>
      <c r="EQ220" s="142">
        <f t="shared" si="137"/>
        <v>5623335.239</v>
      </c>
      <c r="ER220" s="130">
        <f t="shared" si="138"/>
        <v>5623335.239</v>
      </c>
      <c r="ES220" s="143">
        <f t="shared" si="139"/>
        <v>0.00000002125342594</v>
      </c>
      <c r="ET220" s="143">
        <f t="shared" si="140"/>
        <v>29219707.03</v>
      </c>
      <c r="EU220" s="143">
        <f t="shared" si="141"/>
        <v>1.570796327</v>
      </c>
      <c r="EV220" s="124">
        <f t="shared" si="142"/>
        <v>29219707.03</v>
      </c>
      <c r="EW220" s="144">
        <f t="shared" ref="EW220:EX220" si="3693">BY220+ES220</f>
        <v>-101019375.5</v>
      </c>
      <c r="EX220" s="144">
        <f t="shared" si="3693"/>
        <v>29219707.03</v>
      </c>
      <c r="EY220" s="144">
        <f t="shared" si="144"/>
        <v>2.860028534</v>
      </c>
      <c r="EZ220" s="145">
        <f t="shared" si="145"/>
        <v>105160379.9</v>
      </c>
      <c r="FA220" s="140">
        <f t="shared" si="146"/>
        <v>0.9533428447</v>
      </c>
      <c r="FB220" s="141">
        <f t="shared" si="147"/>
        <v>0.9533428447</v>
      </c>
      <c r="FC220" s="141">
        <f t="shared" si="148"/>
        <v>0.9533428447</v>
      </c>
      <c r="FD220" s="122">
        <f t="shared" si="149"/>
        <v>0.9533428447</v>
      </c>
      <c r="FE220" s="142">
        <f t="shared" si="150"/>
        <v>472.0094737</v>
      </c>
      <c r="FF220" s="130">
        <f t="shared" si="151"/>
        <v>472.0094737</v>
      </c>
      <c r="FG220" s="143">
        <f t="shared" si="152"/>
        <v>72.29948947</v>
      </c>
      <c r="FH220" s="143">
        <f t="shared" si="153"/>
        <v>101.8200013</v>
      </c>
      <c r="FI220" s="143">
        <f t="shared" si="154"/>
        <v>0.9533428447</v>
      </c>
      <c r="FJ220" s="124">
        <f t="shared" si="155"/>
        <v>124.8780558</v>
      </c>
      <c r="FK220" s="140">
        <f t="shared" si="156"/>
        <v>-6.283185307</v>
      </c>
      <c r="FL220" s="141">
        <f t="shared" si="157"/>
        <v>-6.283185307</v>
      </c>
      <c r="FM220" s="141">
        <f t="shared" si="158"/>
        <v>0</v>
      </c>
      <c r="FN220" s="122">
        <f t="shared" si="159"/>
        <v>0</v>
      </c>
      <c r="FO220" s="142">
        <f t="shared" si="160"/>
        <v>2555.280122</v>
      </c>
      <c r="FP220" s="130">
        <f t="shared" si="161"/>
        <v>2555.280122</v>
      </c>
      <c r="FQ220" s="143">
        <f t="shared" si="162"/>
        <v>-2555.280122</v>
      </c>
      <c r="FR220" s="143">
        <f t="shared" si="163"/>
        <v>0</v>
      </c>
      <c r="FS220" s="143">
        <f t="shared" si="164"/>
        <v>3.141592654</v>
      </c>
      <c r="FT220" s="124">
        <f t="shared" si="165"/>
        <v>2555.280122</v>
      </c>
      <c r="FU220" s="144">
        <f t="shared" si="166"/>
        <v>-140350.7595</v>
      </c>
      <c r="FV220" s="144">
        <f t="shared" si="167"/>
        <v>0</v>
      </c>
      <c r="FW220" s="144">
        <f t="shared" si="168"/>
        <v>-3.141592654</v>
      </c>
      <c r="FX220" s="145">
        <f t="shared" si="169"/>
        <v>140350.7595</v>
      </c>
      <c r="FY220" s="140">
        <f t="shared" si="170"/>
        <v>-3.141592654</v>
      </c>
      <c r="FZ220" s="140">
        <f t="shared" si="171"/>
        <v>-0.9533428447</v>
      </c>
      <c r="GA220" s="141">
        <f t="shared" si="172"/>
        <v>-4.094935498</v>
      </c>
      <c r="GB220" s="141">
        <f t="shared" si="173"/>
        <v>-4.094935498</v>
      </c>
      <c r="GC220" s="122">
        <f t="shared" si="174"/>
        <v>2.188249809</v>
      </c>
      <c r="GD220" s="142">
        <f t="shared" si="175"/>
        <v>140350.7595</v>
      </c>
      <c r="GE220" s="142">
        <f t="shared" si="176"/>
        <v>0.008007812047</v>
      </c>
      <c r="GF220" s="130">
        <f t="shared" si="177"/>
        <v>1123.902503</v>
      </c>
      <c r="GG220" s="143">
        <f t="shared" si="178"/>
        <v>-72.29948947</v>
      </c>
      <c r="GH220" s="143">
        <f t="shared" si="179"/>
        <v>101.8200013</v>
      </c>
      <c r="GI220" s="143">
        <f t="shared" si="180"/>
        <v>2.188249809</v>
      </c>
      <c r="GJ220" s="124">
        <f t="shared" si="181"/>
        <v>124.8780558</v>
      </c>
      <c r="GK220" s="146">
        <f t="shared" si="182"/>
        <v>-0.5</v>
      </c>
      <c r="GL220" s="127">
        <f t="shared" si="183"/>
        <v>-0.8660254038</v>
      </c>
      <c r="GM220" s="146">
        <f t="shared" si="184"/>
        <v>-2.094395102</v>
      </c>
      <c r="GN220" s="127">
        <f t="shared" si="185"/>
        <v>1</v>
      </c>
      <c r="GO220" s="147">
        <f t="shared" si="186"/>
        <v>-0.5</v>
      </c>
      <c r="GP220" s="128">
        <f t="shared" si="187"/>
        <v>0.8660254038</v>
      </c>
      <c r="GQ220" s="147">
        <f t="shared" si="188"/>
        <v>2.094395102</v>
      </c>
      <c r="GR220" s="128">
        <f t="shared" si="189"/>
        <v>1</v>
      </c>
      <c r="GS220" s="140">
        <f t="shared" si="190"/>
        <v>-2.094395102</v>
      </c>
      <c r="GT220" s="140">
        <f t="shared" si="191"/>
        <v>0.9533428447</v>
      </c>
      <c r="GU220" s="141">
        <f t="shared" si="192"/>
        <v>-1.141052258</v>
      </c>
      <c r="GV220" s="141">
        <f t="shared" si="193"/>
        <v>-1.141052258</v>
      </c>
      <c r="GW220" s="122">
        <f t="shared" si="194"/>
        <v>-1.141052258</v>
      </c>
      <c r="GX220" s="142">
        <f t="shared" si="195"/>
        <v>1</v>
      </c>
      <c r="GY220" s="142">
        <f t="shared" si="196"/>
        <v>124.8780558</v>
      </c>
      <c r="GZ220" s="130">
        <f t="shared" si="197"/>
        <v>124.8780558</v>
      </c>
      <c r="HA220" s="143">
        <f t="shared" si="198"/>
        <v>52.02896296</v>
      </c>
      <c r="HB220" s="143">
        <f t="shared" si="199"/>
        <v>-113.5231952</v>
      </c>
      <c r="HC220" s="143">
        <f t="shared" si="200"/>
        <v>-1.141052258</v>
      </c>
      <c r="HD220" s="124">
        <f t="shared" si="201"/>
        <v>124.8780558</v>
      </c>
      <c r="HE220" s="140">
        <f t="shared" si="202"/>
        <v>2.094395102</v>
      </c>
      <c r="HF220" s="140">
        <f t="shared" si="203"/>
        <v>2.188249809</v>
      </c>
      <c r="HG220" s="141">
        <f t="shared" si="204"/>
        <v>4.282644911</v>
      </c>
      <c r="HH220" s="141">
        <f t="shared" si="205"/>
        <v>4.282644911</v>
      </c>
      <c r="HI220" s="122">
        <f t="shared" si="206"/>
        <v>-2.000540396</v>
      </c>
      <c r="HJ220" s="142">
        <f t="shared" si="207"/>
        <v>1</v>
      </c>
      <c r="HK220" s="142">
        <f t="shared" si="208"/>
        <v>124.8780558</v>
      </c>
      <c r="HL220" s="130">
        <f t="shared" si="209"/>
        <v>124.8780558</v>
      </c>
      <c r="HM220" s="143">
        <f t="shared" si="210"/>
        <v>-52.02896296</v>
      </c>
      <c r="HN220" s="143">
        <f t="shared" si="211"/>
        <v>-113.5231952</v>
      </c>
      <c r="HO220" s="143">
        <f t="shared" si="212"/>
        <v>-2.000540396</v>
      </c>
      <c r="HP220" s="124">
        <f t="shared" si="213"/>
        <v>124.8780558</v>
      </c>
      <c r="HQ220" s="140">
        <f t="shared" si="214"/>
        <v>2.094395102</v>
      </c>
      <c r="HR220" s="140">
        <f t="shared" si="215"/>
        <v>0.9533428447</v>
      </c>
      <c r="HS220" s="141">
        <f t="shared" si="216"/>
        <v>3.047737947</v>
      </c>
      <c r="HT220" s="141">
        <f t="shared" si="217"/>
        <v>3.047737947</v>
      </c>
      <c r="HU220" s="122">
        <f t="shared" si="218"/>
        <v>3.047737947</v>
      </c>
      <c r="HV220" s="142">
        <f t="shared" si="219"/>
        <v>1</v>
      </c>
      <c r="HW220" s="142">
        <f t="shared" si="220"/>
        <v>124.8780558</v>
      </c>
      <c r="HX220" s="130">
        <f t="shared" si="221"/>
        <v>124.8780558</v>
      </c>
      <c r="HY220" s="143">
        <f t="shared" si="222"/>
        <v>-124.3284524</v>
      </c>
      <c r="HZ220" s="143">
        <f t="shared" si="223"/>
        <v>11.70319393</v>
      </c>
      <c r="IA220" s="143">
        <f t="shared" si="224"/>
        <v>3.047737947</v>
      </c>
      <c r="IB220" s="124">
        <f t="shared" si="225"/>
        <v>124.8780558</v>
      </c>
      <c r="IC220" s="140">
        <f t="shared" si="226"/>
        <v>-2.094395102</v>
      </c>
      <c r="ID220" s="140">
        <f t="shared" si="227"/>
        <v>2.188249809</v>
      </c>
      <c r="IE220" s="141">
        <f t="shared" si="228"/>
        <v>0.09385470645</v>
      </c>
      <c r="IF220" s="141">
        <f t="shared" si="229"/>
        <v>0.09385470645</v>
      </c>
      <c r="IG220" s="122">
        <f t="shared" si="230"/>
        <v>0.09385470645</v>
      </c>
      <c r="IH220" s="142">
        <f t="shared" si="231"/>
        <v>1</v>
      </c>
      <c r="II220" s="142">
        <f t="shared" si="232"/>
        <v>124.8780558</v>
      </c>
      <c r="IJ220" s="130">
        <f t="shared" si="233"/>
        <v>124.8780558</v>
      </c>
      <c r="IK220" s="143">
        <f t="shared" si="234"/>
        <v>124.3284524</v>
      </c>
      <c r="IL220" s="143">
        <f t="shared" si="235"/>
        <v>11.70319393</v>
      </c>
      <c r="IM220" s="143">
        <f t="shared" si="236"/>
        <v>0.09385470645</v>
      </c>
      <c r="IN220" s="124">
        <f t="shared" si="237"/>
        <v>124.8780558</v>
      </c>
    </row>
    <row r="221" ht="12.75" customHeight="1">
      <c r="A221" s="129">
        <f>'Cortez Cubic'!AP221</f>
        <v>-0.2187762226</v>
      </c>
      <c r="B221" s="129">
        <f>'Cortez Cubic'!AQ221</f>
        <v>13.69690536</v>
      </c>
      <c r="C221" s="129">
        <f>'Cortez Cubic'!AR221</f>
        <v>2043.244138</v>
      </c>
      <c r="D221" s="129">
        <f>'Cortez Cubic'!AS221</f>
        <v>-86265.78002</v>
      </c>
      <c r="E221" s="129">
        <f t="shared" ref="E221:H221" si="3694">0</f>
        <v>0</v>
      </c>
      <c r="F221" s="129">
        <f t="shared" si="3694"/>
        <v>0</v>
      </c>
      <c r="G221" s="129">
        <f t="shared" si="3694"/>
        <v>0</v>
      </c>
      <c r="H221" s="129">
        <f t="shared" si="3694"/>
        <v>0</v>
      </c>
      <c r="I221" s="110">
        <f>'Cortez Cubic'!I221</f>
        <v>50</v>
      </c>
      <c r="J221" s="130">
        <f t="shared" si="28"/>
        <v>38.39815979</v>
      </c>
      <c r="K221" s="131">
        <f t="shared" si="29"/>
        <v>0</v>
      </c>
      <c r="L221" s="131">
        <f t="shared" si="30"/>
        <v>1</v>
      </c>
      <c r="M221" s="132">
        <f t="shared" si="31"/>
        <v>11.60184021</v>
      </c>
      <c r="N221" s="133">
        <f t="shared" si="32"/>
        <v>75.76264029</v>
      </c>
      <c r="O221" s="134">
        <f t="shared" si="33"/>
        <v>114.1608001</v>
      </c>
      <c r="P221" s="134">
        <f t="shared" si="34"/>
        <v>0</v>
      </c>
      <c r="Q221" s="135">
        <f t="shared" si="35"/>
        <v>38.39815979</v>
      </c>
      <c r="R221" s="135">
        <f t="shared" si="36"/>
        <v>0</v>
      </c>
      <c r="S221" s="136">
        <f t="shared" si="37"/>
        <v>-89.95204035</v>
      </c>
      <c r="T221" s="136">
        <f t="shared" si="38"/>
        <v>0</v>
      </c>
      <c r="U221" s="137">
        <f t="shared" ref="U221:X221" si="3695">ATAN2(A221,E221)</f>
        <v>3.141592654</v>
      </c>
      <c r="V221" s="137">
        <f t="shared" si="3695"/>
        <v>0</v>
      </c>
      <c r="W221" s="137">
        <f t="shared" si="3695"/>
        <v>0</v>
      </c>
      <c r="X221" s="137">
        <f t="shared" si="3695"/>
        <v>3.141592654</v>
      </c>
      <c r="Y221" s="137">
        <f t="shared" ref="Y221:AB221" si="3696">SQRT(POWER(A221,2)+POWER(E221,2))</f>
        <v>0.2187762226</v>
      </c>
      <c r="Z221" s="137">
        <f t="shared" si="3696"/>
        <v>13.69690536</v>
      </c>
      <c r="AA221" s="137">
        <f t="shared" si="3696"/>
        <v>2043.244138</v>
      </c>
      <c r="AB221" s="137">
        <f t="shared" si="3696"/>
        <v>86265.78002</v>
      </c>
      <c r="AC221" s="138">
        <f t="shared" ref="AC221:AF221" si="3697">U221-$U221</f>
        <v>0</v>
      </c>
      <c r="AD221" s="138">
        <f t="shared" si="3697"/>
        <v>-3.141592654</v>
      </c>
      <c r="AE221" s="138">
        <f t="shared" si="3697"/>
        <v>-3.141592654</v>
      </c>
      <c r="AF221" s="138">
        <f t="shared" si="3697"/>
        <v>0</v>
      </c>
      <c r="AG221" s="138">
        <f t="shared" ref="AG221:AJ221" si="3698">Y221/$Y221</f>
        <v>1</v>
      </c>
      <c r="AH221" s="138">
        <f t="shared" si="3698"/>
        <v>62.60691951</v>
      </c>
      <c r="AI221" s="138">
        <f t="shared" si="3698"/>
        <v>9339.425071</v>
      </c>
      <c r="AJ221" s="138">
        <f t="shared" si="3698"/>
        <v>394310.5837</v>
      </c>
      <c r="AK221" s="139">
        <f t="shared" ref="AK221:AN221" si="3699">AG221*COS(AC221)</f>
        <v>1</v>
      </c>
      <c r="AL221" s="139">
        <f t="shared" si="3699"/>
        <v>-62.60691951</v>
      </c>
      <c r="AM221" s="139">
        <f t="shared" si="3699"/>
        <v>-9339.425071</v>
      </c>
      <c r="AN221" s="139">
        <f t="shared" si="3699"/>
        <v>394310.5837</v>
      </c>
      <c r="AO221" s="129">
        <f t="shared" ref="AO221:AR221" si="3700">AG221*SIN(AC221)</f>
        <v>0</v>
      </c>
      <c r="AP221" s="129">
        <f t="shared" si="3700"/>
        <v>0</v>
      </c>
      <c r="AQ221" s="129">
        <f t="shared" si="3700"/>
        <v>0</v>
      </c>
      <c r="AR221" s="129">
        <f t="shared" si="3700"/>
        <v>0</v>
      </c>
      <c r="AS221" s="140">
        <f t="shared" si="45"/>
        <v>-9.424777961</v>
      </c>
      <c r="AT221" s="141">
        <f t="shared" si="46"/>
        <v>-9.424777961</v>
      </c>
      <c r="AU221" s="141">
        <f t="shared" si="47"/>
        <v>-3.141592654</v>
      </c>
      <c r="AV221" s="122">
        <f t="shared" si="48"/>
        <v>3.141592654</v>
      </c>
      <c r="AW221" s="142">
        <f t="shared" si="49"/>
        <v>245395.7327</v>
      </c>
      <c r="AX221" s="130">
        <f t="shared" si="50"/>
        <v>245395.7327</v>
      </c>
      <c r="AY221" s="143">
        <f t="shared" si="51"/>
        <v>490791.4655</v>
      </c>
      <c r="AZ221" s="143">
        <f t="shared" si="52"/>
        <v>0</v>
      </c>
      <c r="BA221" s="143">
        <f t="shared" si="53"/>
        <v>0</v>
      </c>
      <c r="BB221" s="124">
        <f t="shared" si="54"/>
        <v>490791.4655</v>
      </c>
      <c r="BC221" s="140">
        <f t="shared" ref="BC221:BD221" si="3701">BC$2*AD221</f>
        <v>-3.141592654</v>
      </c>
      <c r="BD221" s="140">
        <f t="shared" si="3701"/>
        <v>-3.141592654</v>
      </c>
      <c r="BE221" s="141">
        <f t="shared" si="56"/>
        <v>-6.283185307</v>
      </c>
      <c r="BF221" s="141">
        <f t="shared" si="57"/>
        <v>0</v>
      </c>
      <c r="BG221" s="122">
        <f t="shared" si="58"/>
        <v>0</v>
      </c>
      <c r="BH221" s="142">
        <f t="shared" ref="BH221:BI221" si="3702">POWER(AH221,BH$2)</f>
        <v>62.60691951</v>
      </c>
      <c r="BI221" s="142">
        <f t="shared" si="3702"/>
        <v>9339.425071</v>
      </c>
      <c r="BJ221" s="130">
        <f t="shared" si="60"/>
        <v>584712.6338</v>
      </c>
      <c r="BK221" s="143">
        <f t="shared" si="61"/>
        <v>5262413.704</v>
      </c>
      <c r="BL221" s="143">
        <f t="shared" si="62"/>
        <v>0</v>
      </c>
      <c r="BM221" s="143">
        <f t="shared" si="63"/>
        <v>0</v>
      </c>
      <c r="BN221" s="124">
        <f t="shared" si="64"/>
        <v>5262413.704</v>
      </c>
      <c r="BO221" s="140">
        <f t="shared" si="65"/>
        <v>0</v>
      </c>
      <c r="BP221" s="141">
        <f t="shared" si="66"/>
        <v>0</v>
      </c>
      <c r="BQ221" s="141">
        <f t="shared" si="67"/>
        <v>0</v>
      </c>
      <c r="BR221" s="122">
        <f t="shared" si="68"/>
        <v>0</v>
      </c>
      <c r="BS221" s="142">
        <f t="shared" si="69"/>
        <v>394310.5837</v>
      </c>
      <c r="BT221" s="130">
        <f t="shared" si="70"/>
        <v>394310.5837</v>
      </c>
      <c r="BU221" s="143">
        <f t="shared" si="71"/>
        <v>-10646385.76</v>
      </c>
      <c r="BV221" s="143">
        <f t="shared" si="72"/>
        <v>0</v>
      </c>
      <c r="BW221" s="143">
        <f t="shared" si="73"/>
        <v>3.141592654</v>
      </c>
      <c r="BX221" s="124">
        <f t="shared" si="74"/>
        <v>10646385.76</v>
      </c>
      <c r="BY221" s="144">
        <f t="shared" ref="BY221:BZ221" si="3703">AY221+BK221+BU221</f>
        <v>-4893180.589</v>
      </c>
      <c r="BZ221" s="144">
        <f t="shared" si="3703"/>
        <v>0</v>
      </c>
      <c r="CA221" s="144">
        <f t="shared" si="76"/>
        <v>-3.141592654</v>
      </c>
      <c r="CB221" s="145">
        <f t="shared" si="77"/>
        <v>4893180.589</v>
      </c>
      <c r="CC221" s="140">
        <f t="shared" ref="CC221:CD221" si="3704">CC$2*AD221</f>
        <v>-6.283185307</v>
      </c>
      <c r="CD221" s="140">
        <f t="shared" si="3704"/>
        <v>-6.283185307</v>
      </c>
      <c r="CE221" s="141">
        <f t="shared" si="79"/>
        <v>-12.56637061</v>
      </c>
      <c r="CF221" s="141">
        <f t="shared" si="80"/>
        <v>0</v>
      </c>
      <c r="CG221" s="122">
        <f t="shared" si="81"/>
        <v>0</v>
      </c>
      <c r="CH221" s="142">
        <f t="shared" ref="CH221:CI221" si="3705">POWER(AH221,CH$2)</f>
        <v>3919.626371</v>
      </c>
      <c r="CI221" s="142">
        <f t="shared" si="3705"/>
        <v>87224860.67</v>
      </c>
      <c r="CJ221" s="130">
        <f t="shared" si="83"/>
        <v>341888864069</v>
      </c>
      <c r="CK221" s="143">
        <f t="shared" si="84"/>
        <v>-341888864069</v>
      </c>
      <c r="CL221" s="143">
        <f t="shared" si="85"/>
        <v>0</v>
      </c>
      <c r="CM221" s="143">
        <f t="shared" si="86"/>
        <v>3.141592654</v>
      </c>
      <c r="CN221" s="124">
        <f t="shared" si="87"/>
        <v>341888864069</v>
      </c>
      <c r="CO221" s="140">
        <f t="shared" si="88"/>
        <v>-9.424777961</v>
      </c>
      <c r="CP221" s="141">
        <f t="shared" si="89"/>
        <v>-9.424777961</v>
      </c>
      <c r="CQ221" s="141">
        <f t="shared" si="90"/>
        <v>-3.141592654</v>
      </c>
      <c r="CR221" s="122">
        <f t="shared" si="91"/>
        <v>3.141592654</v>
      </c>
      <c r="CS221" s="142">
        <f t="shared" si="92"/>
        <v>814630050553</v>
      </c>
      <c r="CT221" s="130">
        <f t="shared" si="93"/>
        <v>814630050553</v>
      </c>
      <c r="CU221" s="143">
        <f t="shared" si="94"/>
        <v>-3258520202212</v>
      </c>
      <c r="CV221" s="143">
        <f t="shared" si="95"/>
        <v>0.0003990536336</v>
      </c>
      <c r="CW221" s="143">
        <f t="shared" si="96"/>
        <v>3.141592654</v>
      </c>
      <c r="CX221" s="124">
        <f t="shared" si="97"/>
        <v>3258520202212</v>
      </c>
      <c r="CY221" s="140">
        <f t="shared" si="98"/>
        <v>-9.424777961</v>
      </c>
      <c r="CZ221" s="140">
        <f t="shared" si="99"/>
        <v>0</v>
      </c>
      <c r="DA221" s="141">
        <f t="shared" si="100"/>
        <v>-9.424777961</v>
      </c>
      <c r="DB221" s="141">
        <f t="shared" si="101"/>
        <v>-3.141592654</v>
      </c>
      <c r="DC221" s="122">
        <f t="shared" si="102"/>
        <v>3.141592654</v>
      </c>
      <c r="DD221" s="142">
        <f t="shared" si="103"/>
        <v>245395.7327</v>
      </c>
      <c r="DE221" s="142">
        <f t="shared" si="104"/>
        <v>394310.5837</v>
      </c>
      <c r="DF221" s="130">
        <f t="shared" si="105"/>
        <v>96762134599</v>
      </c>
      <c r="DG221" s="143">
        <f t="shared" si="106"/>
        <v>-387048538394</v>
      </c>
      <c r="DH221" s="143">
        <f t="shared" si="107"/>
        <v>0.00004739977537</v>
      </c>
      <c r="DI221" s="143">
        <f t="shared" si="108"/>
        <v>3.141592654</v>
      </c>
      <c r="DJ221" s="124">
        <f t="shared" si="109"/>
        <v>387048538394</v>
      </c>
      <c r="DK221" s="140">
        <f t="shared" ref="DK221:DM221" si="3706">DK$2*AD221</f>
        <v>-3.141592654</v>
      </c>
      <c r="DL221" s="140">
        <f t="shared" si="3706"/>
        <v>-3.141592654</v>
      </c>
      <c r="DM221" s="140">
        <f t="shared" si="3706"/>
        <v>0</v>
      </c>
      <c r="DN221" s="141">
        <f t="shared" si="111"/>
        <v>-6.283185307</v>
      </c>
      <c r="DO221" s="141">
        <f t="shared" si="112"/>
        <v>0</v>
      </c>
      <c r="DP221" s="122">
        <f t="shared" si="113"/>
        <v>0</v>
      </c>
      <c r="DQ221" s="142">
        <f t="shared" ref="DQ221:DS221" si="3707">POWER(AH221,DQ$2)</f>
        <v>62.60691951</v>
      </c>
      <c r="DR221" s="142">
        <f t="shared" si="3707"/>
        <v>9339.425071</v>
      </c>
      <c r="DS221" s="142">
        <f t="shared" si="3707"/>
        <v>394310.5837</v>
      </c>
      <c r="DT221" s="130">
        <f t="shared" si="115"/>
        <v>230558379883</v>
      </c>
      <c r="DU221" s="143">
        <f t="shared" si="116"/>
        <v>-4150050837888</v>
      </c>
      <c r="DV221" s="143">
        <f t="shared" si="117"/>
        <v>0</v>
      </c>
      <c r="DW221" s="143">
        <f t="shared" si="118"/>
        <v>3.141592654</v>
      </c>
      <c r="DX221" s="124">
        <f t="shared" si="119"/>
        <v>4150050837888</v>
      </c>
      <c r="DY221" s="140">
        <f t="shared" si="120"/>
        <v>0</v>
      </c>
      <c r="DZ221" s="141">
        <f t="shared" si="121"/>
        <v>0</v>
      </c>
      <c r="EA221" s="141">
        <f t="shared" si="122"/>
        <v>0</v>
      </c>
      <c r="EB221" s="122">
        <f t="shared" si="123"/>
        <v>0</v>
      </c>
      <c r="EC221" s="142">
        <f t="shared" si="124"/>
        <v>155480836379</v>
      </c>
      <c r="ED221" s="130">
        <f t="shared" si="125"/>
        <v>155480836379</v>
      </c>
      <c r="EE221" s="143">
        <f t="shared" si="126"/>
        <v>4197982582233</v>
      </c>
      <c r="EF221" s="143">
        <f t="shared" si="127"/>
        <v>0</v>
      </c>
      <c r="EG221" s="143">
        <f t="shared" si="128"/>
        <v>0</v>
      </c>
      <c r="EH221" s="124">
        <f t="shared" si="129"/>
        <v>4197982582233</v>
      </c>
      <c r="EI221" s="144">
        <f t="shared" ref="EI221:EJ221" si="3708">CK221+CU221+DG221+DU221+EE221</f>
        <v>-3939525860330</v>
      </c>
      <c r="EJ221" s="144">
        <f t="shared" si="3708"/>
        <v>0.0004464534089</v>
      </c>
      <c r="EK221" s="144">
        <f t="shared" si="131"/>
        <v>3.141592654</v>
      </c>
      <c r="EL221" s="145">
        <f t="shared" si="132"/>
        <v>3939525860330</v>
      </c>
      <c r="EM221" s="140">
        <f t="shared" si="133"/>
        <v>1.570796327</v>
      </c>
      <c r="EN221" s="141">
        <f t="shared" si="134"/>
        <v>1.570796327</v>
      </c>
      <c r="EO221" s="141">
        <f t="shared" si="135"/>
        <v>1.570796327</v>
      </c>
      <c r="EP221" s="122">
        <f t="shared" si="136"/>
        <v>1.570796327</v>
      </c>
      <c r="EQ221" s="142">
        <f t="shared" si="137"/>
        <v>1984823.886</v>
      </c>
      <c r="ER221" s="130">
        <f t="shared" si="138"/>
        <v>1984823.886</v>
      </c>
      <c r="ES221" s="143">
        <f t="shared" si="139"/>
        <v>0.0000000006315165202</v>
      </c>
      <c r="ET221" s="143">
        <f t="shared" si="140"/>
        <v>10313447.45</v>
      </c>
      <c r="EU221" s="143">
        <f t="shared" si="141"/>
        <v>1.570796327</v>
      </c>
      <c r="EV221" s="124">
        <f t="shared" si="142"/>
        <v>10313447.45</v>
      </c>
      <c r="EW221" s="144">
        <f t="shared" ref="EW221:EX221" si="3709">BY221+ES221</f>
        <v>-4893180.589</v>
      </c>
      <c r="EX221" s="144">
        <f t="shared" si="3709"/>
        <v>10313447.45</v>
      </c>
      <c r="EY221" s="144">
        <f t="shared" si="144"/>
        <v>2.013793082</v>
      </c>
      <c r="EZ221" s="145">
        <f t="shared" si="145"/>
        <v>11415358.71</v>
      </c>
      <c r="FA221" s="140">
        <f t="shared" si="146"/>
        <v>0.6712643608</v>
      </c>
      <c r="FB221" s="141">
        <f t="shared" si="147"/>
        <v>0.6712643608</v>
      </c>
      <c r="FC221" s="141">
        <f t="shared" si="148"/>
        <v>0.6712643608</v>
      </c>
      <c r="FD221" s="122">
        <f t="shared" si="149"/>
        <v>0.6712643608</v>
      </c>
      <c r="FE221" s="142">
        <f t="shared" si="150"/>
        <v>225.162738</v>
      </c>
      <c r="FF221" s="130">
        <f t="shared" si="151"/>
        <v>225.162738</v>
      </c>
      <c r="FG221" s="143">
        <f t="shared" si="152"/>
        <v>46.64591345</v>
      </c>
      <c r="FH221" s="143">
        <f t="shared" si="153"/>
        <v>37.0515113</v>
      </c>
      <c r="FI221" s="143">
        <f t="shared" si="154"/>
        <v>0.6712643608</v>
      </c>
      <c r="FJ221" s="124">
        <f t="shared" si="155"/>
        <v>59.57059452</v>
      </c>
      <c r="FK221" s="140">
        <f t="shared" si="156"/>
        <v>-6.283185307</v>
      </c>
      <c r="FL221" s="141">
        <f t="shared" si="157"/>
        <v>-6.283185307</v>
      </c>
      <c r="FM221" s="141">
        <f t="shared" si="158"/>
        <v>0</v>
      </c>
      <c r="FN221" s="122">
        <f t="shared" si="159"/>
        <v>0</v>
      </c>
      <c r="FO221" s="142">
        <f t="shared" si="160"/>
        <v>3919.626371</v>
      </c>
      <c r="FP221" s="130">
        <f t="shared" si="161"/>
        <v>3919.626371</v>
      </c>
      <c r="FQ221" s="143">
        <f t="shared" si="162"/>
        <v>-3919.626371</v>
      </c>
      <c r="FR221" s="143">
        <f t="shared" si="163"/>
        <v>0</v>
      </c>
      <c r="FS221" s="143">
        <f t="shared" si="164"/>
        <v>3.141592654</v>
      </c>
      <c r="FT221" s="124">
        <f t="shared" si="165"/>
        <v>3919.626371</v>
      </c>
      <c r="FU221" s="144">
        <f t="shared" si="166"/>
        <v>-31937.90159</v>
      </c>
      <c r="FV221" s="144">
        <f t="shared" si="167"/>
        <v>0</v>
      </c>
      <c r="FW221" s="144">
        <f t="shared" si="168"/>
        <v>-3.141592654</v>
      </c>
      <c r="FX221" s="145">
        <f t="shared" si="169"/>
        <v>31937.90159</v>
      </c>
      <c r="FY221" s="140">
        <f t="shared" si="170"/>
        <v>-3.141592654</v>
      </c>
      <c r="FZ221" s="140">
        <f t="shared" si="171"/>
        <v>-0.6712643608</v>
      </c>
      <c r="GA221" s="141">
        <f t="shared" si="172"/>
        <v>-3.812857014</v>
      </c>
      <c r="GB221" s="141">
        <f t="shared" si="173"/>
        <v>-3.812857014</v>
      </c>
      <c r="GC221" s="122">
        <f t="shared" si="174"/>
        <v>2.470328293</v>
      </c>
      <c r="GD221" s="142">
        <f t="shared" si="175"/>
        <v>31937.90159</v>
      </c>
      <c r="GE221" s="142">
        <f t="shared" si="176"/>
        <v>0.01678680577</v>
      </c>
      <c r="GF221" s="130">
        <f t="shared" si="177"/>
        <v>536.1353507</v>
      </c>
      <c r="GG221" s="143">
        <f t="shared" si="178"/>
        <v>-46.64591345</v>
      </c>
      <c r="GH221" s="143">
        <f t="shared" si="179"/>
        <v>37.0515113</v>
      </c>
      <c r="GI221" s="143">
        <f t="shared" si="180"/>
        <v>2.470328293</v>
      </c>
      <c r="GJ221" s="124">
        <f t="shared" si="181"/>
        <v>59.57059452</v>
      </c>
      <c r="GK221" s="146">
        <f t="shared" si="182"/>
        <v>-0.5</v>
      </c>
      <c r="GL221" s="127">
        <f t="shared" si="183"/>
        <v>-0.8660254038</v>
      </c>
      <c r="GM221" s="146">
        <f t="shared" si="184"/>
        <v>-2.094395102</v>
      </c>
      <c r="GN221" s="127">
        <f t="shared" si="185"/>
        <v>1</v>
      </c>
      <c r="GO221" s="147">
        <f t="shared" si="186"/>
        <v>-0.5</v>
      </c>
      <c r="GP221" s="128">
        <f t="shared" si="187"/>
        <v>0.8660254038</v>
      </c>
      <c r="GQ221" s="147">
        <f t="shared" si="188"/>
        <v>2.094395102</v>
      </c>
      <c r="GR221" s="128">
        <f t="shared" si="189"/>
        <v>1</v>
      </c>
      <c r="GS221" s="140">
        <f t="shared" si="190"/>
        <v>-2.094395102</v>
      </c>
      <c r="GT221" s="140">
        <f t="shared" si="191"/>
        <v>0.6712643608</v>
      </c>
      <c r="GU221" s="141">
        <f t="shared" si="192"/>
        <v>-1.423130742</v>
      </c>
      <c r="GV221" s="141">
        <f t="shared" si="193"/>
        <v>-1.423130742</v>
      </c>
      <c r="GW221" s="122">
        <f t="shared" si="194"/>
        <v>-1.423130742</v>
      </c>
      <c r="GX221" s="142">
        <f t="shared" si="195"/>
        <v>1</v>
      </c>
      <c r="GY221" s="142">
        <f t="shared" si="196"/>
        <v>59.57059452</v>
      </c>
      <c r="GZ221" s="130">
        <f t="shared" si="197"/>
        <v>59.57059452</v>
      </c>
      <c r="HA221" s="143">
        <f t="shared" si="198"/>
        <v>8.764593308</v>
      </c>
      <c r="HB221" s="143">
        <f t="shared" si="199"/>
        <v>-58.92230168</v>
      </c>
      <c r="HC221" s="143">
        <f t="shared" si="200"/>
        <v>-1.423130742</v>
      </c>
      <c r="HD221" s="124">
        <f t="shared" si="201"/>
        <v>59.57059452</v>
      </c>
      <c r="HE221" s="140">
        <f t="shared" si="202"/>
        <v>2.094395102</v>
      </c>
      <c r="HF221" s="140">
        <f t="shared" si="203"/>
        <v>2.470328293</v>
      </c>
      <c r="HG221" s="141">
        <f t="shared" si="204"/>
        <v>4.564723395</v>
      </c>
      <c r="HH221" s="141">
        <f t="shared" si="205"/>
        <v>4.564723395</v>
      </c>
      <c r="HI221" s="122">
        <f t="shared" si="206"/>
        <v>-1.718461912</v>
      </c>
      <c r="HJ221" s="142">
        <f t="shared" si="207"/>
        <v>1</v>
      </c>
      <c r="HK221" s="142">
        <f t="shared" si="208"/>
        <v>59.57059452</v>
      </c>
      <c r="HL221" s="130">
        <f t="shared" si="209"/>
        <v>59.57059452</v>
      </c>
      <c r="HM221" s="143">
        <f t="shared" si="210"/>
        <v>-8.764593308</v>
      </c>
      <c r="HN221" s="143">
        <f t="shared" si="211"/>
        <v>-58.92230168</v>
      </c>
      <c r="HO221" s="143">
        <f t="shared" si="212"/>
        <v>-1.718461912</v>
      </c>
      <c r="HP221" s="124">
        <f t="shared" si="213"/>
        <v>59.57059452</v>
      </c>
      <c r="HQ221" s="140">
        <f t="shared" si="214"/>
        <v>2.094395102</v>
      </c>
      <c r="HR221" s="140">
        <f t="shared" si="215"/>
        <v>0.6712643608</v>
      </c>
      <c r="HS221" s="141">
        <f t="shared" si="216"/>
        <v>2.765659463</v>
      </c>
      <c r="HT221" s="141">
        <f t="shared" si="217"/>
        <v>2.765659463</v>
      </c>
      <c r="HU221" s="122">
        <f t="shared" si="218"/>
        <v>2.765659463</v>
      </c>
      <c r="HV221" s="142">
        <f t="shared" si="219"/>
        <v>1</v>
      </c>
      <c r="HW221" s="142">
        <f t="shared" si="220"/>
        <v>59.57059452</v>
      </c>
      <c r="HX221" s="130">
        <f t="shared" si="221"/>
        <v>59.57059452</v>
      </c>
      <c r="HY221" s="143">
        <f t="shared" si="222"/>
        <v>-55.41050676</v>
      </c>
      <c r="HZ221" s="143">
        <f t="shared" si="223"/>
        <v>21.87079038</v>
      </c>
      <c r="IA221" s="143">
        <f t="shared" si="224"/>
        <v>2.765659463</v>
      </c>
      <c r="IB221" s="124">
        <f t="shared" si="225"/>
        <v>59.57059452</v>
      </c>
      <c r="IC221" s="140">
        <f t="shared" si="226"/>
        <v>-2.094395102</v>
      </c>
      <c r="ID221" s="140">
        <f t="shared" si="227"/>
        <v>2.470328293</v>
      </c>
      <c r="IE221" s="141">
        <f t="shared" si="228"/>
        <v>0.3759331904</v>
      </c>
      <c r="IF221" s="141">
        <f t="shared" si="229"/>
        <v>0.3759331904</v>
      </c>
      <c r="IG221" s="122">
        <f t="shared" si="230"/>
        <v>0.3759331904</v>
      </c>
      <c r="IH221" s="142">
        <f t="shared" si="231"/>
        <v>1</v>
      </c>
      <c r="II221" s="142">
        <f t="shared" si="232"/>
        <v>59.57059452</v>
      </c>
      <c r="IJ221" s="130">
        <f t="shared" si="233"/>
        <v>59.57059452</v>
      </c>
      <c r="IK221" s="143">
        <f t="shared" si="234"/>
        <v>55.41050676</v>
      </c>
      <c r="IL221" s="143">
        <f t="shared" si="235"/>
        <v>21.87079038</v>
      </c>
      <c r="IM221" s="143">
        <f t="shared" si="236"/>
        <v>0.3759331904</v>
      </c>
      <c r="IN221" s="124">
        <f t="shared" si="237"/>
        <v>59.57059452</v>
      </c>
    </row>
    <row r="222" ht="12.75" customHeight="1">
      <c r="A222" s="129">
        <f>'Cortez Cubic'!AP222</f>
        <v>-0.2187762226</v>
      </c>
      <c r="B222" s="129">
        <f>'Cortez Cubic'!AQ222</f>
        <v>2.486112032</v>
      </c>
      <c r="C222" s="129">
        <f>'Cortez Cubic'!AR222</f>
        <v>966.7270307</v>
      </c>
      <c r="D222" s="129">
        <f>'Cortez Cubic'!AS222</f>
        <v>-21072.81277</v>
      </c>
      <c r="E222" s="129">
        <f t="shared" ref="E222:H222" si="3710">0</f>
        <v>0</v>
      </c>
      <c r="F222" s="129">
        <f t="shared" si="3710"/>
        <v>0</v>
      </c>
      <c r="G222" s="129">
        <f t="shared" si="3710"/>
        <v>0</v>
      </c>
      <c r="H222" s="129">
        <f t="shared" si="3710"/>
        <v>0</v>
      </c>
      <c r="I222" s="110">
        <f>'Cortez Cubic'!I222</f>
        <v>47</v>
      </c>
      <c r="J222" s="130">
        <f t="shared" si="28"/>
        <v>58.69034304</v>
      </c>
      <c r="K222" s="131">
        <f t="shared" si="29"/>
        <v>1</v>
      </c>
      <c r="L222" s="131">
        <f t="shared" si="30"/>
        <v>0</v>
      </c>
      <c r="M222" s="132">
        <f t="shared" si="31"/>
        <v>-11.69034304</v>
      </c>
      <c r="N222" s="133">
        <f t="shared" si="32"/>
        <v>35.43744682</v>
      </c>
      <c r="O222" s="134">
        <f t="shared" si="33"/>
        <v>58.69034304</v>
      </c>
      <c r="P222" s="134">
        <f t="shared" si="34"/>
        <v>0</v>
      </c>
      <c r="Q222" s="135">
        <f t="shared" si="35"/>
        <v>23.25289622</v>
      </c>
      <c r="R222" s="135">
        <f t="shared" si="36"/>
        <v>0</v>
      </c>
      <c r="S222" s="136">
        <f t="shared" si="37"/>
        <v>-70.57951791</v>
      </c>
      <c r="T222" s="136">
        <f t="shared" si="38"/>
        <v>0</v>
      </c>
      <c r="U222" s="137">
        <f t="shared" ref="U222:X222" si="3711">ATAN2(A222,E222)</f>
        <v>3.141592654</v>
      </c>
      <c r="V222" s="137">
        <f t="shared" si="3711"/>
        <v>0</v>
      </c>
      <c r="W222" s="137">
        <f t="shared" si="3711"/>
        <v>0</v>
      </c>
      <c r="X222" s="137">
        <f t="shared" si="3711"/>
        <v>3.141592654</v>
      </c>
      <c r="Y222" s="137">
        <f t="shared" ref="Y222:AB222" si="3712">SQRT(POWER(A222,2)+POWER(E222,2))</f>
        <v>0.2187762226</v>
      </c>
      <c r="Z222" s="137">
        <f t="shared" si="3712"/>
        <v>2.486112032</v>
      </c>
      <c r="AA222" s="137">
        <f t="shared" si="3712"/>
        <v>966.7270307</v>
      </c>
      <c r="AB222" s="137">
        <f t="shared" si="3712"/>
        <v>21072.81277</v>
      </c>
      <c r="AC222" s="138">
        <f t="shared" ref="AC222:AF222" si="3713">U222-$U222</f>
        <v>0</v>
      </c>
      <c r="AD222" s="138">
        <f t="shared" si="3713"/>
        <v>-3.141592654</v>
      </c>
      <c r="AE222" s="138">
        <f t="shared" si="3713"/>
        <v>-3.141592654</v>
      </c>
      <c r="AF222" s="138">
        <f t="shared" si="3713"/>
        <v>0</v>
      </c>
      <c r="AG222" s="138">
        <f t="shared" ref="AG222:AJ222" si="3714">Y222/$Y222</f>
        <v>1</v>
      </c>
      <c r="AH222" s="138">
        <f t="shared" si="3714"/>
        <v>11.36372135</v>
      </c>
      <c r="AI222" s="138">
        <f t="shared" si="3714"/>
        <v>4418.793867</v>
      </c>
      <c r="AJ222" s="138">
        <f t="shared" si="3714"/>
        <v>96321.31187</v>
      </c>
      <c r="AK222" s="139">
        <f t="shared" ref="AK222:AN222" si="3715">AG222*COS(AC222)</f>
        <v>1</v>
      </c>
      <c r="AL222" s="139">
        <f t="shared" si="3715"/>
        <v>-11.36372135</v>
      </c>
      <c r="AM222" s="139">
        <f t="shared" si="3715"/>
        <v>-4418.793867</v>
      </c>
      <c r="AN222" s="139">
        <f t="shared" si="3715"/>
        <v>96321.31187</v>
      </c>
      <c r="AO222" s="129">
        <f t="shared" ref="AO222:AR222" si="3716">AG222*SIN(AC222)</f>
        <v>0</v>
      </c>
      <c r="AP222" s="129">
        <f t="shared" si="3716"/>
        <v>0</v>
      </c>
      <c r="AQ222" s="129">
        <f t="shared" si="3716"/>
        <v>0</v>
      </c>
      <c r="AR222" s="129">
        <f t="shared" si="3716"/>
        <v>0</v>
      </c>
      <c r="AS222" s="140">
        <f t="shared" si="45"/>
        <v>-9.424777961</v>
      </c>
      <c r="AT222" s="141">
        <f t="shared" si="46"/>
        <v>-9.424777961</v>
      </c>
      <c r="AU222" s="141">
        <f t="shared" si="47"/>
        <v>-3.141592654</v>
      </c>
      <c r="AV222" s="122">
        <f t="shared" si="48"/>
        <v>3.141592654</v>
      </c>
      <c r="AW222" s="142">
        <f t="shared" si="49"/>
        <v>1467.444646</v>
      </c>
      <c r="AX222" s="130">
        <f t="shared" si="50"/>
        <v>1467.444646</v>
      </c>
      <c r="AY222" s="143">
        <f t="shared" si="51"/>
        <v>2934.889291</v>
      </c>
      <c r="AZ222" s="143">
        <f t="shared" si="52"/>
        <v>0</v>
      </c>
      <c r="BA222" s="143">
        <f t="shared" si="53"/>
        <v>0</v>
      </c>
      <c r="BB222" s="124">
        <f t="shared" si="54"/>
        <v>2934.889291</v>
      </c>
      <c r="BC222" s="140">
        <f t="shared" ref="BC222:BD222" si="3717">BC$2*AD222</f>
        <v>-3.141592654</v>
      </c>
      <c r="BD222" s="140">
        <f t="shared" si="3717"/>
        <v>-3.141592654</v>
      </c>
      <c r="BE222" s="141">
        <f t="shared" si="56"/>
        <v>-6.283185307</v>
      </c>
      <c r="BF222" s="141">
        <f t="shared" si="57"/>
        <v>0</v>
      </c>
      <c r="BG222" s="122">
        <f t="shared" si="58"/>
        <v>0</v>
      </c>
      <c r="BH222" s="142">
        <f t="shared" ref="BH222:BI222" si="3718">POWER(AH222,BH$2)</f>
        <v>11.36372135</v>
      </c>
      <c r="BI222" s="142">
        <f t="shared" si="3718"/>
        <v>4418.793867</v>
      </c>
      <c r="BJ222" s="130">
        <f t="shared" si="60"/>
        <v>50213.94223</v>
      </c>
      <c r="BK222" s="143">
        <f t="shared" si="61"/>
        <v>451925.48</v>
      </c>
      <c r="BL222" s="143">
        <f t="shared" si="62"/>
        <v>0</v>
      </c>
      <c r="BM222" s="143">
        <f t="shared" si="63"/>
        <v>0</v>
      </c>
      <c r="BN222" s="124">
        <f t="shared" si="64"/>
        <v>451925.48</v>
      </c>
      <c r="BO222" s="140">
        <f t="shared" si="65"/>
        <v>0</v>
      </c>
      <c r="BP222" s="141">
        <f t="shared" si="66"/>
        <v>0</v>
      </c>
      <c r="BQ222" s="141">
        <f t="shared" si="67"/>
        <v>0</v>
      </c>
      <c r="BR222" s="122">
        <f t="shared" si="68"/>
        <v>0</v>
      </c>
      <c r="BS222" s="142">
        <f t="shared" si="69"/>
        <v>96321.31187</v>
      </c>
      <c r="BT222" s="130">
        <f t="shared" si="70"/>
        <v>96321.31187</v>
      </c>
      <c r="BU222" s="143">
        <f t="shared" si="71"/>
        <v>-2600675.42</v>
      </c>
      <c r="BV222" s="143">
        <f t="shared" si="72"/>
        <v>0</v>
      </c>
      <c r="BW222" s="143">
        <f t="shared" si="73"/>
        <v>3.141592654</v>
      </c>
      <c r="BX222" s="124">
        <f t="shared" si="74"/>
        <v>2600675.42</v>
      </c>
      <c r="BY222" s="144">
        <f t="shared" ref="BY222:BZ222" si="3719">AY222+BK222+BU222</f>
        <v>-2145815.051</v>
      </c>
      <c r="BZ222" s="144">
        <f t="shared" si="3719"/>
        <v>0</v>
      </c>
      <c r="CA222" s="144">
        <f t="shared" si="76"/>
        <v>-3.141592654</v>
      </c>
      <c r="CB222" s="145">
        <f t="shared" si="77"/>
        <v>2145815.051</v>
      </c>
      <c r="CC222" s="140">
        <f t="shared" ref="CC222:CD222" si="3720">CC$2*AD222</f>
        <v>-6.283185307</v>
      </c>
      <c r="CD222" s="140">
        <f t="shared" si="3720"/>
        <v>-6.283185307</v>
      </c>
      <c r="CE222" s="141">
        <f t="shared" si="79"/>
        <v>-12.56637061</v>
      </c>
      <c r="CF222" s="141">
        <f t="shared" si="80"/>
        <v>0</v>
      </c>
      <c r="CG222" s="122">
        <f t="shared" si="81"/>
        <v>0</v>
      </c>
      <c r="CH222" s="142">
        <f t="shared" ref="CH222:CI222" si="3721">POWER(AH222,CH$2)</f>
        <v>129.134163</v>
      </c>
      <c r="CI222" s="142">
        <f t="shared" si="3721"/>
        <v>19525739.24</v>
      </c>
      <c r="CJ222" s="130">
        <f t="shared" si="83"/>
        <v>2521439994</v>
      </c>
      <c r="CK222" s="143">
        <f t="shared" si="84"/>
        <v>-2521439994</v>
      </c>
      <c r="CL222" s="143">
        <f t="shared" si="85"/>
        <v>0</v>
      </c>
      <c r="CM222" s="143">
        <f t="shared" si="86"/>
        <v>3.141592654</v>
      </c>
      <c r="CN222" s="124">
        <f t="shared" si="87"/>
        <v>2521439994</v>
      </c>
      <c r="CO222" s="140">
        <f t="shared" si="88"/>
        <v>-9.424777961</v>
      </c>
      <c r="CP222" s="141">
        <f t="shared" si="89"/>
        <v>-9.424777961</v>
      </c>
      <c r="CQ222" s="141">
        <f t="shared" si="90"/>
        <v>-3.141592654</v>
      </c>
      <c r="CR222" s="122">
        <f t="shared" si="91"/>
        <v>3.141592654</v>
      </c>
      <c r="CS222" s="142">
        <f t="shared" si="92"/>
        <v>86280216809</v>
      </c>
      <c r="CT222" s="130">
        <f t="shared" si="93"/>
        <v>86280216809</v>
      </c>
      <c r="CU222" s="143">
        <f t="shared" si="94"/>
        <v>-345120867234</v>
      </c>
      <c r="CV222" s="143">
        <f t="shared" si="95"/>
        <v>0.00004226511654</v>
      </c>
      <c r="CW222" s="143">
        <f t="shared" si="96"/>
        <v>3.141592654</v>
      </c>
      <c r="CX222" s="124">
        <f t="shared" si="97"/>
        <v>345120867234</v>
      </c>
      <c r="CY222" s="140">
        <f t="shared" si="98"/>
        <v>-9.424777961</v>
      </c>
      <c r="CZ222" s="140">
        <f t="shared" si="99"/>
        <v>0</v>
      </c>
      <c r="DA222" s="141">
        <f t="shared" si="100"/>
        <v>-9.424777961</v>
      </c>
      <c r="DB222" s="141">
        <f t="shared" si="101"/>
        <v>-3.141592654</v>
      </c>
      <c r="DC222" s="122">
        <f t="shared" si="102"/>
        <v>3.141592654</v>
      </c>
      <c r="DD222" s="142">
        <f t="shared" si="103"/>
        <v>1467.444646</v>
      </c>
      <c r="DE222" s="142">
        <f t="shared" si="104"/>
        <v>96321.31187</v>
      </c>
      <c r="DF222" s="130">
        <f t="shared" si="105"/>
        <v>141346193.4</v>
      </c>
      <c r="DG222" s="143">
        <f t="shared" si="106"/>
        <v>-565384773.4</v>
      </c>
      <c r="DH222" s="143">
        <f t="shared" si="107"/>
        <v>0.0000000692396653</v>
      </c>
      <c r="DI222" s="143">
        <f t="shared" si="108"/>
        <v>3.141592654</v>
      </c>
      <c r="DJ222" s="124">
        <f t="shared" si="109"/>
        <v>565384773.4</v>
      </c>
      <c r="DK222" s="140">
        <f t="shared" ref="DK222:DM222" si="3722">DK$2*AD222</f>
        <v>-3.141592654</v>
      </c>
      <c r="DL222" s="140">
        <f t="shared" si="3722"/>
        <v>-3.141592654</v>
      </c>
      <c r="DM222" s="140">
        <f t="shared" si="3722"/>
        <v>0</v>
      </c>
      <c r="DN222" s="141">
        <f t="shared" si="111"/>
        <v>-6.283185307</v>
      </c>
      <c r="DO222" s="141">
        <f t="shared" si="112"/>
        <v>0</v>
      </c>
      <c r="DP222" s="122">
        <f t="shared" si="113"/>
        <v>0</v>
      </c>
      <c r="DQ222" s="142">
        <f t="shared" ref="DQ222:DS222" si="3723">POWER(AH222,DQ$2)</f>
        <v>11.36372135</v>
      </c>
      <c r="DR222" s="142">
        <f t="shared" si="3723"/>
        <v>4418.793867</v>
      </c>
      <c r="DS222" s="142">
        <f t="shared" si="3723"/>
        <v>96321.31187</v>
      </c>
      <c r="DT222" s="130">
        <f t="shared" si="115"/>
        <v>4836672789</v>
      </c>
      <c r="DU222" s="143">
        <f t="shared" si="116"/>
        <v>-87060110205</v>
      </c>
      <c r="DV222" s="143">
        <f t="shared" si="117"/>
        <v>0</v>
      </c>
      <c r="DW222" s="143">
        <f t="shared" si="118"/>
        <v>3.141592654</v>
      </c>
      <c r="DX222" s="124">
        <f t="shared" si="119"/>
        <v>87060110205</v>
      </c>
      <c r="DY222" s="140">
        <f t="shared" si="120"/>
        <v>0</v>
      </c>
      <c r="DZ222" s="141">
        <f t="shared" si="121"/>
        <v>0</v>
      </c>
      <c r="EA222" s="141">
        <f t="shared" si="122"/>
        <v>0</v>
      </c>
      <c r="EB222" s="122">
        <f t="shared" si="123"/>
        <v>0</v>
      </c>
      <c r="EC222" s="142">
        <f t="shared" si="124"/>
        <v>9277795120</v>
      </c>
      <c r="ED222" s="130">
        <f t="shared" si="125"/>
        <v>9277795120</v>
      </c>
      <c r="EE222" s="143">
        <f t="shared" si="126"/>
        <v>250500468238</v>
      </c>
      <c r="EF222" s="143">
        <f t="shared" si="127"/>
        <v>0</v>
      </c>
      <c r="EG222" s="143">
        <f t="shared" si="128"/>
        <v>0</v>
      </c>
      <c r="EH222" s="124">
        <f t="shared" si="129"/>
        <v>250500468238</v>
      </c>
      <c r="EI222" s="144">
        <f t="shared" ref="EI222:EJ222" si="3724">CK222+CU222+DG222+DU222+EE222</f>
        <v>-184767333968</v>
      </c>
      <c r="EJ222" s="144">
        <f t="shared" si="3724"/>
        <v>0.0000423343562</v>
      </c>
      <c r="EK222" s="144">
        <f t="shared" si="131"/>
        <v>3.141592654</v>
      </c>
      <c r="EL222" s="145">
        <f t="shared" si="132"/>
        <v>184767333968</v>
      </c>
      <c r="EM222" s="140">
        <f t="shared" si="133"/>
        <v>1.570796327</v>
      </c>
      <c r="EN222" s="141">
        <f t="shared" si="134"/>
        <v>1.570796327</v>
      </c>
      <c r="EO222" s="141">
        <f t="shared" si="135"/>
        <v>1.570796327</v>
      </c>
      <c r="EP222" s="122">
        <f t="shared" si="136"/>
        <v>1.570796327</v>
      </c>
      <c r="EQ222" s="142">
        <f t="shared" si="137"/>
        <v>429845.7095</v>
      </c>
      <c r="ER222" s="130">
        <f t="shared" si="138"/>
        <v>429845.7095</v>
      </c>
      <c r="ES222" s="143">
        <f t="shared" si="139"/>
        <v>0.0000000001367651148</v>
      </c>
      <c r="ET222" s="143">
        <f t="shared" si="140"/>
        <v>2233543.825</v>
      </c>
      <c r="EU222" s="143">
        <f t="shared" si="141"/>
        <v>1.570796327</v>
      </c>
      <c r="EV222" s="124">
        <f t="shared" si="142"/>
        <v>2233543.825</v>
      </c>
      <c r="EW222" s="144">
        <f t="shared" ref="EW222:EX222" si="3725">BY222+ES222</f>
        <v>-2145815.051</v>
      </c>
      <c r="EX222" s="144">
        <f t="shared" si="3725"/>
        <v>2233543.825</v>
      </c>
      <c r="EY222" s="144">
        <f t="shared" si="144"/>
        <v>2.336164837</v>
      </c>
      <c r="EZ222" s="145">
        <f t="shared" si="145"/>
        <v>3097295.635</v>
      </c>
      <c r="FA222" s="140">
        <f t="shared" si="146"/>
        <v>0.7787216122</v>
      </c>
      <c r="FB222" s="141">
        <f t="shared" si="147"/>
        <v>0.7787216122</v>
      </c>
      <c r="FC222" s="141">
        <f t="shared" si="148"/>
        <v>0.7787216122</v>
      </c>
      <c r="FD222" s="122">
        <f t="shared" si="149"/>
        <v>0.7787216122</v>
      </c>
      <c r="FE222" s="142">
        <f t="shared" si="150"/>
        <v>145.7675609</v>
      </c>
      <c r="FF222" s="130">
        <f t="shared" si="151"/>
        <v>145.7675609</v>
      </c>
      <c r="FG222" s="143">
        <f t="shared" si="152"/>
        <v>27.45121796</v>
      </c>
      <c r="FH222" s="143">
        <f t="shared" si="153"/>
        <v>27.08708478</v>
      </c>
      <c r="FI222" s="143">
        <f t="shared" si="154"/>
        <v>0.7787216122</v>
      </c>
      <c r="FJ222" s="124">
        <f t="shared" si="155"/>
        <v>38.56526325</v>
      </c>
      <c r="FK222" s="140">
        <f t="shared" si="156"/>
        <v>-6.283185307</v>
      </c>
      <c r="FL222" s="141">
        <f t="shared" si="157"/>
        <v>-6.283185307</v>
      </c>
      <c r="FM222" s="141">
        <f t="shared" si="158"/>
        <v>0</v>
      </c>
      <c r="FN222" s="122">
        <f t="shared" si="159"/>
        <v>0</v>
      </c>
      <c r="FO222" s="142">
        <f t="shared" si="160"/>
        <v>129.134163</v>
      </c>
      <c r="FP222" s="130">
        <f t="shared" si="161"/>
        <v>129.134163</v>
      </c>
      <c r="FQ222" s="143">
        <f t="shared" si="162"/>
        <v>-129.134163</v>
      </c>
      <c r="FR222" s="143">
        <f t="shared" si="163"/>
        <v>0</v>
      </c>
      <c r="FS222" s="143">
        <f t="shared" si="164"/>
        <v>3.141592654</v>
      </c>
      <c r="FT222" s="124">
        <f t="shared" si="165"/>
        <v>129.134163</v>
      </c>
      <c r="FU222" s="144">
        <f t="shared" si="166"/>
        <v>-13385.51576</v>
      </c>
      <c r="FV222" s="144">
        <f t="shared" si="167"/>
        <v>0</v>
      </c>
      <c r="FW222" s="144">
        <f t="shared" si="168"/>
        <v>-3.141592654</v>
      </c>
      <c r="FX222" s="145">
        <f t="shared" si="169"/>
        <v>13385.51576</v>
      </c>
      <c r="FY222" s="140">
        <f t="shared" si="170"/>
        <v>-3.141592654</v>
      </c>
      <c r="FZ222" s="140">
        <f t="shared" si="171"/>
        <v>-0.7787216122</v>
      </c>
      <c r="GA222" s="141">
        <f t="shared" si="172"/>
        <v>-3.920314266</v>
      </c>
      <c r="GB222" s="141">
        <f t="shared" si="173"/>
        <v>-3.920314266</v>
      </c>
      <c r="GC222" s="122">
        <f t="shared" si="174"/>
        <v>2.362871041</v>
      </c>
      <c r="GD222" s="142">
        <f t="shared" si="175"/>
        <v>13385.51576</v>
      </c>
      <c r="GE222" s="142">
        <f t="shared" si="176"/>
        <v>0.02593007063</v>
      </c>
      <c r="GF222" s="130">
        <f t="shared" si="177"/>
        <v>347.0873692</v>
      </c>
      <c r="GG222" s="143">
        <f t="shared" si="178"/>
        <v>-27.45121796</v>
      </c>
      <c r="GH222" s="143">
        <f t="shared" si="179"/>
        <v>27.08708478</v>
      </c>
      <c r="GI222" s="143">
        <f t="shared" si="180"/>
        <v>2.362871041</v>
      </c>
      <c r="GJ222" s="124">
        <f t="shared" si="181"/>
        <v>38.56526325</v>
      </c>
      <c r="GK222" s="146">
        <f t="shared" si="182"/>
        <v>-0.5</v>
      </c>
      <c r="GL222" s="127">
        <f t="shared" si="183"/>
        <v>-0.8660254038</v>
      </c>
      <c r="GM222" s="146">
        <f t="shared" si="184"/>
        <v>-2.094395102</v>
      </c>
      <c r="GN222" s="127">
        <f t="shared" si="185"/>
        <v>1</v>
      </c>
      <c r="GO222" s="147">
        <f t="shared" si="186"/>
        <v>-0.5</v>
      </c>
      <c r="GP222" s="128">
        <f t="shared" si="187"/>
        <v>0.8660254038</v>
      </c>
      <c r="GQ222" s="147">
        <f t="shared" si="188"/>
        <v>2.094395102</v>
      </c>
      <c r="GR222" s="128">
        <f t="shared" si="189"/>
        <v>1</v>
      </c>
      <c r="GS222" s="140">
        <f t="shared" si="190"/>
        <v>-2.094395102</v>
      </c>
      <c r="GT222" s="140">
        <f t="shared" si="191"/>
        <v>0.7787216122</v>
      </c>
      <c r="GU222" s="141">
        <f t="shared" si="192"/>
        <v>-1.31567349</v>
      </c>
      <c r="GV222" s="141">
        <f t="shared" si="193"/>
        <v>-1.31567349</v>
      </c>
      <c r="GW222" s="122">
        <f t="shared" si="194"/>
        <v>-1.31567349</v>
      </c>
      <c r="GX222" s="142">
        <f t="shared" si="195"/>
        <v>1</v>
      </c>
      <c r="GY222" s="142">
        <f t="shared" si="196"/>
        <v>38.56526325</v>
      </c>
      <c r="GZ222" s="130">
        <f t="shared" si="197"/>
        <v>38.56526325</v>
      </c>
      <c r="HA222" s="143">
        <f t="shared" si="198"/>
        <v>9.732494553</v>
      </c>
      <c r="HB222" s="143">
        <f t="shared" si="199"/>
        <v>-37.31699451</v>
      </c>
      <c r="HC222" s="143">
        <f t="shared" si="200"/>
        <v>-1.31567349</v>
      </c>
      <c r="HD222" s="124">
        <f t="shared" si="201"/>
        <v>38.56526325</v>
      </c>
      <c r="HE222" s="140">
        <f t="shared" si="202"/>
        <v>2.094395102</v>
      </c>
      <c r="HF222" s="140">
        <f t="shared" si="203"/>
        <v>2.362871041</v>
      </c>
      <c r="HG222" s="141">
        <f t="shared" si="204"/>
        <v>4.457266144</v>
      </c>
      <c r="HH222" s="141">
        <f t="shared" si="205"/>
        <v>4.457266144</v>
      </c>
      <c r="HI222" s="122">
        <f t="shared" si="206"/>
        <v>-1.825919163</v>
      </c>
      <c r="HJ222" s="142">
        <f t="shared" si="207"/>
        <v>1</v>
      </c>
      <c r="HK222" s="142">
        <f t="shared" si="208"/>
        <v>38.56526325</v>
      </c>
      <c r="HL222" s="130">
        <f t="shared" si="209"/>
        <v>38.56526325</v>
      </c>
      <c r="HM222" s="143">
        <f t="shared" si="210"/>
        <v>-9.732494553</v>
      </c>
      <c r="HN222" s="143">
        <f t="shared" si="211"/>
        <v>-37.31699451</v>
      </c>
      <c r="HO222" s="143">
        <f t="shared" si="212"/>
        <v>-1.825919163</v>
      </c>
      <c r="HP222" s="124">
        <f t="shared" si="213"/>
        <v>38.56526325</v>
      </c>
      <c r="HQ222" s="140">
        <f t="shared" si="214"/>
        <v>2.094395102</v>
      </c>
      <c r="HR222" s="140">
        <f t="shared" si="215"/>
        <v>0.7787216122</v>
      </c>
      <c r="HS222" s="141">
        <f t="shared" si="216"/>
        <v>2.873116715</v>
      </c>
      <c r="HT222" s="141">
        <f t="shared" si="217"/>
        <v>2.873116715</v>
      </c>
      <c r="HU222" s="122">
        <f t="shared" si="218"/>
        <v>2.873116715</v>
      </c>
      <c r="HV222" s="142">
        <f t="shared" si="219"/>
        <v>1</v>
      </c>
      <c r="HW222" s="142">
        <f t="shared" si="220"/>
        <v>38.56526325</v>
      </c>
      <c r="HX222" s="130">
        <f t="shared" si="221"/>
        <v>38.56526325</v>
      </c>
      <c r="HY222" s="143">
        <f t="shared" si="222"/>
        <v>-37.18371251</v>
      </c>
      <c r="HZ222" s="143">
        <f t="shared" si="223"/>
        <v>10.22990973</v>
      </c>
      <c r="IA222" s="143">
        <f t="shared" si="224"/>
        <v>2.873116715</v>
      </c>
      <c r="IB222" s="124">
        <f t="shared" si="225"/>
        <v>38.56526325</v>
      </c>
      <c r="IC222" s="140">
        <f t="shared" si="226"/>
        <v>-2.094395102</v>
      </c>
      <c r="ID222" s="140">
        <f t="shared" si="227"/>
        <v>2.362871041</v>
      </c>
      <c r="IE222" s="141">
        <f t="shared" si="228"/>
        <v>0.268475939</v>
      </c>
      <c r="IF222" s="141">
        <f t="shared" si="229"/>
        <v>0.268475939</v>
      </c>
      <c r="IG222" s="122">
        <f t="shared" si="230"/>
        <v>0.268475939</v>
      </c>
      <c r="IH222" s="142">
        <f t="shared" si="231"/>
        <v>1</v>
      </c>
      <c r="II222" s="142">
        <f t="shared" si="232"/>
        <v>38.56526325</v>
      </c>
      <c r="IJ222" s="130">
        <f t="shared" si="233"/>
        <v>38.56526325</v>
      </c>
      <c r="IK222" s="143">
        <f t="shared" si="234"/>
        <v>37.18371251</v>
      </c>
      <c r="IL222" s="143">
        <f t="shared" si="235"/>
        <v>10.22990973</v>
      </c>
      <c r="IM222" s="143">
        <f t="shared" si="236"/>
        <v>0.268475939</v>
      </c>
      <c r="IN222" s="124">
        <f t="shared" si="237"/>
        <v>38.56526325</v>
      </c>
    </row>
    <row r="223" ht="12.75" customHeight="1">
      <c r="A223" s="129">
        <f>'Cortez Cubic'!AP223</f>
        <v>-0.2187762226</v>
      </c>
      <c r="B223" s="129">
        <f>'Cortez Cubic'!AQ223</f>
        <v>1.66772502</v>
      </c>
      <c r="C223" s="129">
        <f>'Cortez Cubic'!AR223</f>
        <v>1187.449342</v>
      </c>
      <c r="D223" s="129">
        <f>'Cortez Cubic'!AS223</f>
        <v>-37999.67215</v>
      </c>
      <c r="E223" s="129">
        <f t="shared" ref="E223:H223" si="3726">0</f>
        <v>0</v>
      </c>
      <c r="F223" s="129">
        <f t="shared" si="3726"/>
        <v>0</v>
      </c>
      <c r="G223" s="129">
        <f t="shared" si="3726"/>
        <v>0</v>
      </c>
      <c r="H223" s="129">
        <f t="shared" si="3726"/>
        <v>0</v>
      </c>
      <c r="I223" s="110">
        <f>'Cortez Cubic'!I223</f>
        <v>57</v>
      </c>
      <c r="J223" s="130">
        <f t="shared" si="28"/>
        <v>45.30810831</v>
      </c>
      <c r="K223" s="131">
        <f t="shared" si="29"/>
        <v>1</v>
      </c>
      <c r="L223" s="131">
        <f t="shared" si="30"/>
        <v>0</v>
      </c>
      <c r="M223" s="132">
        <f t="shared" si="31"/>
        <v>11.69189169</v>
      </c>
      <c r="N223" s="133">
        <f t="shared" si="32"/>
        <v>0</v>
      </c>
      <c r="O223" s="134">
        <f t="shared" si="33"/>
        <v>45.30810831</v>
      </c>
      <c r="P223" s="134">
        <f t="shared" si="34"/>
        <v>-6.326131841</v>
      </c>
      <c r="Q223" s="135">
        <f t="shared" si="35"/>
        <v>45.30810831</v>
      </c>
      <c r="R223" s="135">
        <f t="shared" si="36"/>
        <v>6.326131841</v>
      </c>
      <c r="S223" s="136">
        <f t="shared" si="37"/>
        <v>-82.99324461</v>
      </c>
      <c r="T223" s="136">
        <f t="shared" si="38"/>
        <v>0</v>
      </c>
      <c r="U223" s="137">
        <f t="shared" ref="U223:X223" si="3727">ATAN2(A223,E223)</f>
        <v>3.141592654</v>
      </c>
      <c r="V223" s="137">
        <f t="shared" si="3727"/>
        <v>0</v>
      </c>
      <c r="W223" s="137">
        <f t="shared" si="3727"/>
        <v>0</v>
      </c>
      <c r="X223" s="137">
        <f t="shared" si="3727"/>
        <v>3.141592654</v>
      </c>
      <c r="Y223" s="137">
        <f t="shared" ref="Y223:AB223" si="3728">SQRT(POWER(A223,2)+POWER(E223,2))</f>
        <v>0.2187762226</v>
      </c>
      <c r="Z223" s="137">
        <f t="shared" si="3728"/>
        <v>1.66772502</v>
      </c>
      <c r="AA223" s="137">
        <f t="shared" si="3728"/>
        <v>1187.449342</v>
      </c>
      <c r="AB223" s="137">
        <f t="shared" si="3728"/>
        <v>37999.67215</v>
      </c>
      <c r="AC223" s="138">
        <f t="shared" ref="AC223:AF223" si="3729">U223-$U223</f>
        <v>0</v>
      </c>
      <c r="AD223" s="138">
        <f t="shared" si="3729"/>
        <v>-3.141592654</v>
      </c>
      <c r="AE223" s="138">
        <f t="shared" si="3729"/>
        <v>-3.141592654</v>
      </c>
      <c r="AF223" s="138">
        <f t="shared" si="3729"/>
        <v>0</v>
      </c>
      <c r="AG223" s="138">
        <f t="shared" ref="AG223:AJ223" si="3730">Y223/$Y223</f>
        <v>1</v>
      </c>
      <c r="AH223" s="138">
        <f t="shared" si="3730"/>
        <v>7.622972006</v>
      </c>
      <c r="AI223" s="138">
        <f t="shared" si="3730"/>
        <v>5427.689209</v>
      </c>
      <c r="AJ223" s="138">
        <f t="shared" si="3730"/>
        <v>173691.9657</v>
      </c>
      <c r="AK223" s="139">
        <f t="shared" ref="AK223:AN223" si="3731">AG223*COS(AC223)</f>
        <v>1</v>
      </c>
      <c r="AL223" s="139">
        <f t="shared" si="3731"/>
        <v>-7.622972006</v>
      </c>
      <c r="AM223" s="139">
        <f t="shared" si="3731"/>
        <v>-5427.689209</v>
      </c>
      <c r="AN223" s="139">
        <f t="shared" si="3731"/>
        <v>173691.9657</v>
      </c>
      <c r="AO223" s="129">
        <f t="shared" ref="AO223:AR223" si="3732">AG223*SIN(AC223)</f>
        <v>0</v>
      </c>
      <c r="AP223" s="129">
        <f t="shared" si="3732"/>
        <v>0</v>
      </c>
      <c r="AQ223" s="129">
        <f t="shared" si="3732"/>
        <v>0</v>
      </c>
      <c r="AR223" s="129">
        <f t="shared" si="3732"/>
        <v>0</v>
      </c>
      <c r="AS223" s="140">
        <f t="shared" si="45"/>
        <v>-9.424777961</v>
      </c>
      <c r="AT223" s="141">
        <f t="shared" si="46"/>
        <v>-9.424777961</v>
      </c>
      <c r="AU223" s="141">
        <f t="shared" si="47"/>
        <v>-3.141592654</v>
      </c>
      <c r="AV223" s="122">
        <f t="shared" si="48"/>
        <v>3.141592654</v>
      </c>
      <c r="AW223" s="142">
        <f t="shared" si="49"/>
        <v>442.9686331</v>
      </c>
      <c r="AX223" s="130">
        <f t="shared" si="50"/>
        <v>442.9686331</v>
      </c>
      <c r="AY223" s="143">
        <f t="shared" si="51"/>
        <v>885.9372663</v>
      </c>
      <c r="AZ223" s="143">
        <f t="shared" si="52"/>
        <v>0</v>
      </c>
      <c r="BA223" s="143">
        <f t="shared" si="53"/>
        <v>0</v>
      </c>
      <c r="BB223" s="124">
        <f t="shared" si="54"/>
        <v>885.9372663</v>
      </c>
      <c r="BC223" s="140">
        <f t="shared" ref="BC223:BD223" si="3733">BC$2*AD223</f>
        <v>-3.141592654</v>
      </c>
      <c r="BD223" s="140">
        <f t="shared" si="3733"/>
        <v>-3.141592654</v>
      </c>
      <c r="BE223" s="141">
        <f t="shared" si="56"/>
        <v>-6.283185307</v>
      </c>
      <c r="BF223" s="141">
        <f t="shared" si="57"/>
        <v>0</v>
      </c>
      <c r="BG223" s="122">
        <f t="shared" si="58"/>
        <v>0</v>
      </c>
      <c r="BH223" s="142">
        <f t="shared" ref="BH223:BI223" si="3734">POWER(AH223,BH$2)</f>
        <v>7.622972006</v>
      </c>
      <c r="BI223" s="142">
        <f t="shared" si="3734"/>
        <v>5427.689209</v>
      </c>
      <c r="BJ223" s="130">
        <f t="shared" si="60"/>
        <v>41375.12289</v>
      </c>
      <c r="BK223" s="143">
        <f t="shared" si="61"/>
        <v>372376.106</v>
      </c>
      <c r="BL223" s="143">
        <f t="shared" si="62"/>
        <v>0</v>
      </c>
      <c r="BM223" s="143">
        <f t="shared" si="63"/>
        <v>0</v>
      </c>
      <c r="BN223" s="124">
        <f t="shared" si="64"/>
        <v>372376.106</v>
      </c>
      <c r="BO223" s="140">
        <f t="shared" si="65"/>
        <v>0</v>
      </c>
      <c r="BP223" s="141">
        <f t="shared" si="66"/>
        <v>0</v>
      </c>
      <c r="BQ223" s="141">
        <f t="shared" si="67"/>
        <v>0</v>
      </c>
      <c r="BR223" s="122">
        <f t="shared" si="68"/>
        <v>0</v>
      </c>
      <c r="BS223" s="142">
        <f t="shared" si="69"/>
        <v>173691.9657</v>
      </c>
      <c r="BT223" s="130">
        <f t="shared" si="70"/>
        <v>173691.9657</v>
      </c>
      <c r="BU223" s="143">
        <f t="shared" si="71"/>
        <v>-4689683.073</v>
      </c>
      <c r="BV223" s="143">
        <f t="shared" si="72"/>
        <v>0</v>
      </c>
      <c r="BW223" s="143">
        <f t="shared" si="73"/>
        <v>3.141592654</v>
      </c>
      <c r="BX223" s="124">
        <f t="shared" si="74"/>
        <v>4689683.073</v>
      </c>
      <c r="BY223" s="144">
        <f t="shared" ref="BY223:BZ223" si="3735">AY223+BK223+BU223</f>
        <v>-4316421.03</v>
      </c>
      <c r="BZ223" s="144">
        <f t="shared" si="3735"/>
        <v>0</v>
      </c>
      <c r="CA223" s="144">
        <f t="shared" si="76"/>
        <v>-3.141592654</v>
      </c>
      <c r="CB223" s="145">
        <f t="shared" si="77"/>
        <v>4316421.03</v>
      </c>
      <c r="CC223" s="140">
        <f t="shared" ref="CC223:CD223" si="3736">CC$2*AD223</f>
        <v>-6.283185307</v>
      </c>
      <c r="CD223" s="140">
        <f t="shared" si="3736"/>
        <v>-6.283185307</v>
      </c>
      <c r="CE223" s="141">
        <f t="shared" si="79"/>
        <v>-12.56637061</v>
      </c>
      <c r="CF223" s="141">
        <f t="shared" si="80"/>
        <v>0</v>
      </c>
      <c r="CG223" s="122">
        <f t="shared" si="81"/>
        <v>0</v>
      </c>
      <c r="CH223" s="142">
        <f t="shared" ref="CH223:CI223" si="3737">POWER(AH223,CH$2)</f>
        <v>58.1097022</v>
      </c>
      <c r="CI223" s="142">
        <f t="shared" si="3737"/>
        <v>29459810.14</v>
      </c>
      <c r="CJ223" s="130">
        <f t="shared" si="83"/>
        <v>1711900794</v>
      </c>
      <c r="CK223" s="143">
        <f t="shared" si="84"/>
        <v>-1711900794</v>
      </c>
      <c r="CL223" s="143">
        <f t="shared" si="85"/>
        <v>0</v>
      </c>
      <c r="CM223" s="143">
        <f t="shared" si="86"/>
        <v>3.141592654</v>
      </c>
      <c r="CN223" s="124">
        <f t="shared" si="87"/>
        <v>1711900794</v>
      </c>
      <c r="CO223" s="140">
        <f t="shared" si="88"/>
        <v>-9.424777961</v>
      </c>
      <c r="CP223" s="141">
        <f t="shared" si="89"/>
        <v>-9.424777961</v>
      </c>
      <c r="CQ223" s="141">
        <f t="shared" si="90"/>
        <v>-3.141592654</v>
      </c>
      <c r="CR223" s="122">
        <f t="shared" si="91"/>
        <v>3.141592654</v>
      </c>
      <c r="CS223" s="142">
        <f t="shared" si="92"/>
        <v>159898693608</v>
      </c>
      <c r="CT223" s="130">
        <f t="shared" si="93"/>
        <v>159898693608</v>
      </c>
      <c r="CU223" s="143">
        <f t="shared" si="94"/>
        <v>-639594774433</v>
      </c>
      <c r="CV223" s="143">
        <f t="shared" si="95"/>
        <v>0.00007832776933</v>
      </c>
      <c r="CW223" s="143">
        <f t="shared" si="96"/>
        <v>3.141592654</v>
      </c>
      <c r="CX223" s="124">
        <f t="shared" si="97"/>
        <v>639594774433</v>
      </c>
      <c r="CY223" s="140">
        <f t="shared" si="98"/>
        <v>-9.424777961</v>
      </c>
      <c r="CZ223" s="140">
        <f t="shared" si="99"/>
        <v>0</v>
      </c>
      <c r="DA223" s="141">
        <f t="shared" si="100"/>
        <v>-9.424777961</v>
      </c>
      <c r="DB223" s="141">
        <f t="shared" si="101"/>
        <v>-3.141592654</v>
      </c>
      <c r="DC223" s="122">
        <f t="shared" si="102"/>
        <v>3.141592654</v>
      </c>
      <c r="DD223" s="142">
        <f t="shared" si="103"/>
        <v>442.9686331</v>
      </c>
      <c r="DE223" s="142">
        <f t="shared" si="104"/>
        <v>173691.9657</v>
      </c>
      <c r="DF223" s="130">
        <f t="shared" si="105"/>
        <v>76940092.62</v>
      </c>
      <c r="DG223" s="143">
        <f t="shared" si="106"/>
        <v>-307760370.5</v>
      </c>
      <c r="DH223" s="143">
        <f t="shared" si="107"/>
        <v>0.00000003768977526</v>
      </c>
      <c r="DI223" s="143">
        <f t="shared" si="108"/>
        <v>3.141592654</v>
      </c>
      <c r="DJ223" s="124">
        <f t="shared" si="109"/>
        <v>307760370.5</v>
      </c>
      <c r="DK223" s="140">
        <f t="shared" ref="DK223:DM223" si="3738">DK$2*AD223</f>
        <v>-3.141592654</v>
      </c>
      <c r="DL223" s="140">
        <f t="shared" si="3738"/>
        <v>-3.141592654</v>
      </c>
      <c r="DM223" s="140">
        <f t="shared" si="3738"/>
        <v>0</v>
      </c>
      <c r="DN223" s="141">
        <f t="shared" si="111"/>
        <v>-6.283185307</v>
      </c>
      <c r="DO223" s="141">
        <f t="shared" si="112"/>
        <v>0</v>
      </c>
      <c r="DP223" s="122">
        <f t="shared" si="113"/>
        <v>0</v>
      </c>
      <c r="DQ223" s="142">
        <f t="shared" ref="DQ223:DS223" si="3739">POWER(AH223,DQ$2)</f>
        <v>7.622972006</v>
      </c>
      <c r="DR223" s="142">
        <f t="shared" si="3739"/>
        <v>5427.689209</v>
      </c>
      <c r="DS223" s="142">
        <f t="shared" si="3739"/>
        <v>173691.9657</v>
      </c>
      <c r="DT223" s="130">
        <f t="shared" si="115"/>
        <v>7186526425</v>
      </c>
      <c r="DU223" s="143">
        <f t="shared" si="116"/>
        <v>-129357475658</v>
      </c>
      <c r="DV223" s="143">
        <f t="shared" si="117"/>
        <v>0</v>
      </c>
      <c r="DW223" s="143">
        <f t="shared" si="118"/>
        <v>3.141592654</v>
      </c>
      <c r="DX223" s="124">
        <f t="shared" si="119"/>
        <v>129357475658</v>
      </c>
      <c r="DY223" s="140">
        <f t="shared" si="120"/>
        <v>0</v>
      </c>
      <c r="DZ223" s="141">
        <f t="shared" si="121"/>
        <v>0</v>
      </c>
      <c r="EA223" s="141">
        <f t="shared" si="122"/>
        <v>0</v>
      </c>
      <c r="EB223" s="122">
        <f t="shared" si="123"/>
        <v>0</v>
      </c>
      <c r="EC223" s="142">
        <f t="shared" si="124"/>
        <v>30168898941</v>
      </c>
      <c r="ED223" s="130">
        <f t="shared" si="125"/>
        <v>30168898941</v>
      </c>
      <c r="EE223" s="143">
        <f t="shared" si="126"/>
        <v>814560271416</v>
      </c>
      <c r="EF223" s="143">
        <f t="shared" si="127"/>
        <v>0</v>
      </c>
      <c r="EG223" s="143">
        <f t="shared" si="128"/>
        <v>0</v>
      </c>
      <c r="EH223" s="124">
        <f t="shared" si="129"/>
        <v>814560271416</v>
      </c>
      <c r="EI223" s="144">
        <f t="shared" ref="EI223:EJ223" si="3740">CK223+CU223+DG223+DU223+EE223</f>
        <v>43588360160</v>
      </c>
      <c r="EJ223" s="144">
        <f t="shared" si="3740"/>
        <v>0.0000783654591</v>
      </c>
      <c r="EK223" s="144">
        <f t="shared" si="131"/>
        <v>0</v>
      </c>
      <c r="EL223" s="145">
        <f t="shared" si="132"/>
        <v>43588360160</v>
      </c>
      <c r="EM223" s="140">
        <f t="shared" si="133"/>
        <v>0</v>
      </c>
      <c r="EN223" s="141">
        <f t="shared" si="134"/>
        <v>0</v>
      </c>
      <c r="EO223" s="141">
        <f t="shared" si="135"/>
        <v>0</v>
      </c>
      <c r="EP223" s="122">
        <f t="shared" si="136"/>
        <v>0</v>
      </c>
      <c r="EQ223" s="142">
        <f t="shared" si="137"/>
        <v>208778.256</v>
      </c>
      <c r="ER223" s="130">
        <f t="shared" si="138"/>
        <v>208778.256</v>
      </c>
      <c r="ES223" s="143">
        <f t="shared" si="139"/>
        <v>1084843.64</v>
      </c>
      <c r="ET223" s="143">
        <f t="shared" si="140"/>
        <v>0.0000000009751946349</v>
      </c>
      <c r="EU223" s="143">
        <f t="shared" si="141"/>
        <v>0</v>
      </c>
      <c r="EV223" s="124">
        <f t="shared" si="142"/>
        <v>1084843.64</v>
      </c>
      <c r="EW223" s="144">
        <f t="shared" ref="EW223:EX223" si="3741">BY223+ES223</f>
        <v>-3231577.39</v>
      </c>
      <c r="EX223" s="144">
        <f t="shared" si="3741"/>
        <v>0.0000000009750861388</v>
      </c>
      <c r="EY223" s="144">
        <f t="shared" si="144"/>
        <v>3.141592654</v>
      </c>
      <c r="EZ223" s="145">
        <f t="shared" si="145"/>
        <v>3231577.39</v>
      </c>
      <c r="FA223" s="140">
        <f t="shared" si="146"/>
        <v>1.047197551</v>
      </c>
      <c r="FB223" s="141">
        <f t="shared" si="147"/>
        <v>1.047197551</v>
      </c>
      <c r="FC223" s="141">
        <f t="shared" si="148"/>
        <v>1.047197551</v>
      </c>
      <c r="FD223" s="122">
        <f t="shared" si="149"/>
        <v>1.047197551</v>
      </c>
      <c r="FE223" s="142">
        <f t="shared" si="150"/>
        <v>147.8443913</v>
      </c>
      <c r="FF223" s="130">
        <f t="shared" si="151"/>
        <v>147.8443913</v>
      </c>
      <c r="FG223" s="143">
        <f t="shared" si="152"/>
        <v>19.55736186</v>
      </c>
      <c r="FH223" s="143">
        <f t="shared" si="153"/>
        <v>33.8743444</v>
      </c>
      <c r="FI223" s="143">
        <f t="shared" si="154"/>
        <v>1.047197551</v>
      </c>
      <c r="FJ223" s="124">
        <f t="shared" si="155"/>
        <v>39.11472372</v>
      </c>
      <c r="FK223" s="140">
        <f t="shared" si="156"/>
        <v>-6.283185307</v>
      </c>
      <c r="FL223" s="141">
        <f t="shared" si="157"/>
        <v>-6.283185307</v>
      </c>
      <c r="FM223" s="141">
        <f t="shared" si="158"/>
        <v>0</v>
      </c>
      <c r="FN223" s="122">
        <f t="shared" si="159"/>
        <v>0</v>
      </c>
      <c r="FO223" s="142">
        <f t="shared" si="160"/>
        <v>58.1097022</v>
      </c>
      <c r="FP223" s="130">
        <f t="shared" si="161"/>
        <v>58.1097022</v>
      </c>
      <c r="FQ223" s="143">
        <f t="shared" si="162"/>
        <v>-58.1097022</v>
      </c>
      <c r="FR223" s="143">
        <f t="shared" si="163"/>
        <v>0</v>
      </c>
      <c r="FS223" s="143">
        <f t="shared" si="164"/>
        <v>3.141592654</v>
      </c>
      <c r="FT223" s="124">
        <f t="shared" si="165"/>
        <v>58.1097022</v>
      </c>
      <c r="FU223" s="144">
        <f t="shared" si="166"/>
        <v>-16341.17733</v>
      </c>
      <c r="FV223" s="144">
        <f t="shared" si="167"/>
        <v>0</v>
      </c>
      <c r="FW223" s="144">
        <f t="shared" si="168"/>
        <v>-3.141592654</v>
      </c>
      <c r="FX223" s="145">
        <f t="shared" si="169"/>
        <v>16341.17733</v>
      </c>
      <c r="FY223" s="140">
        <f t="shared" si="170"/>
        <v>-3.141592654</v>
      </c>
      <c r="FZ223" s="140">
        <f t="shared" si="171"/>
        <v>-1.047197551</v>
      </c>
      <c r="GA223" s="141">
        <f t="shared" si="172"/>
        <v>-4.188790205</v>
      </c>
      <c r="GB223" s="141">
        <f t="shared" si="173"/>
        <v>-4.188790205</v>
      </c>
      <c r="GC223" s="122">
        <f t="shared" si="174"/>
        <v>2.094395102</v>
      </c>
      <c r="GD223" s="142">
        <f t="shared" si="175"/>
        <v>16341.17733</v>
      </c>
      <c r="GE223" s="142">
        <f t="shared" si="176"/>
        <v>0.02556582036</v>
      </c>
      <c r="GF223" s="130">
        <f t="shared" si="177"/>
        <v>417.775604</v>
      </c>
      <c r="GG223" s="143">
        <f t="shared" si="178"/>
        <v>-23.20975578</v>
      </c>
      <c r="GH223" s="143">
        <f t="shared" si="179"/>
        <v>40.20047624</v>
      </c>
      <c r="GI223" s="143">
        <f t="shared" si="180"/>
        <v>2.094395102</v>
      </c>
      <c r="GJ223" s="124">
        <f t="shared" si="181"/>
        <v>46.41951156</v>
      </c>
      <c r="GK223" s="146">
        <f t="shared" si="182"/>
        <v>-0.5</v>
      </c>
      <c r="GL223" s="127">
        <f t="shared" si="183"/>
        <v>-0.8660254038</v>
      </c>
      <c r="GM223" s="146">
        <f t="shared" si="184"/>
        <v>-2.094395102</v>
      </c>
      <c r="GN223" s="127">
        <f t="shared" si="185"/>
        <v>1</v>
      </c>
      <c r="GO223" s="147">
        <f t="shared" si="186"/>
        <v>-0.5</v>
      </c>
      <c r="GP223" s="128">
        <f t="shared" si="187"/>
        <v>0.8660254038</v>
      </c>
      <c r="GQ223" s="147">
        <f t="shared" si="188"/>
        <v>2.094395102</v>
      </c>
      <c r="GR223" s="128">
        <f t="shared" si="189"/>
        <v>1</v>
      </c>
      <c r="GS223" s="140">
        <f t="shared" si="190"/>
        <v>-2.094395102</v>
      </c>
      <c r="GT223" s="140">
        <f t="shared" si="191"/>
        <v>1.047197551</v>
      </c>
      <c r="GU223" s="141">
        <f t="shared" si="192"/>
        <v>-1.047197551</v>
      </c>
      <c r="GV223" s="141">
        <f t="shared" si="193"/>
        <v>-1.047197551</v>
      </c>
      <c r="GW223" s="122">
        <f t="shared" si="194"/>
        <v>-1.047197551</v>
      </c>
      <c r="GX223" s="142">
        <f t="shared" si="195"/>
        <v>1</v>
      </c>
      <c r="GY223" s="142">
        <f t="shared" si="196"/>
        <v>39.11472372</v>
      </c>
      <c r="GZ223" s="130">
        <f t="shared" si="197"/>
        <v>39.11472372</v>
      </c>
      <c r="HA223" s="143">
        <f t="shared" si="198"/>
        <v>19.55736186</v>
      </c>
      <c r="HB223" s="143">
        <f t="shared" si="199"/>
        <v>-33.8743444</v>
      </c>
      <c r="HC223" s="143">
        <f t="shared" si="200"/>
        <v>-1.047197551</v>
      </c>
      <c r="HD223" s="124">
        <f t="shared" si="201"/>
        <v>39.11472372</v>
      </c>
      <c r="HE223" s="140">
        <f t="shared" si="202"/>
        <v>2.094395102</v>
      </c>
      <c r="HF223" s="140">
        <f t="shared" si="203"/>
        <v>2.094395102</v>
      </c>
      <c r="HG223" s="141">
        <f t="shared" si="204"/>
        <v>4.188790205</v>
      </c>
      <c r="HH223" s="141">
        <f t="shared" si="205"/>
        <v>4.188790205</v>
      </c>
      <c r="HI223" s="122">
        <f t="shared" si="206"/>
        <v>-2.094395102</v>
      </c>
      <c r="HJ223" s="142">
        <f t="shared" si="207"/>
        <v>1</v>
      </c>
      <c r="HK223" s="142">
        <f t="shared" si="208"/>
        <v>46.41951156</v>
      </c>
      <c r="HL223" s="130">
        <f t="shared" si="209"/>
        <v>46.41951156</v>
      </c>
      <c r="HM223" s="143">
        <f t="shared" si="210"/>
        <v>-23.20975578</v>
      </c>
      <c r="HN223" s="143">
        <f t="shared" si="211"/>
        <v>-40.20047624</v>
      </c>
      <c r="HO223" s="143">
        <f t="shared" si="212"/>
        <v>-2.094395102</v>
      </c>
      <c r="HP223" s="124">
        <f t="shared" si="213"/>
        <v>46.41951156</v>
      </c>
      <c r="HQ223" s="140">
        <f t="shared" si="214"/>
        <v>2.094395102</v>
      </c>
      <c r="HR223" s="140">
        <f t="shared" si="215"/>
        <v>1.047197551</v>
      </c>
      <c r="HS223" s="141">
        <f t="shared" si="216"/>
        <v>3.141592654</v>
      </c>
      <c r="HT223" s="141">
        <f t="shared" si="217"/>
        <v>3.141592654</v>
      </c>
      <c r="HU223" s="122">
        <f t="shared" si="218"/>
        <v>3.141592654</v>
      </c>
      <c r="HV223" s="142">
        <f t="shared" si="219"/>
        <v>1</v>
      </c>
      <c r="HW223" s="142">
        <f t="shared" si="220"/>
        <v>39.11472372</v>
      </c>
      <c r="HX223" s="130">
        <f t="shared" si="221"/>
        <v>39.11472372</v>
      </c>
      <c r="HY223" s="143">
        <f t="shared" si="222"/>
        <v>-39.11472372</v>
      </c>
      <c r="HZ223" s="143">
        <f t="shared" si="223"/>
        <v>0</v>
      </c>
      <c r="IA223" s="143">
        <f t="shared" si="224"/>
        <v>3.141592654</v>
      </c>
      <c r="IB223" s="124">
        <f t="shared" si="225"/>
        <v>39.11472372</v>
      </c>
      <c r="IC223" s="140">
        <f t="shared" si="226"/>
        <v>-2.094395102</v>
      </c>
      <c r="ID223" s="140">
        <f t="shared" si="227"/>
        <v>2.094395102</v>
      </c>
      <c r="IE223" s="141">
        <f t="shared" si="228"/>
        <v>0</v>
      </c>
      <c r="IF223" s="141">
        <f t="shared" si="229"/>
        <v>0</v>
      </c>
      <c r="IG223" s="122">
        <f t="shared" si="230"/>
        <v>0</v>
      </c>
      <c r="IH223" s="142">
        <f t="shared" si="231"/>
        <v>1</v>
      </c>
      <c r="II223" s="142">
        <f t="shared" si="232"/>
        <v>46.41951156</v>
      </c>
      <c r="IJ223" s="130">
        <f t="shared" si="233"/>
        <v>46.41951156</v>
      </c>
      <c r="IK223" s="143">
        <f t="shared" si="234"/>
        <v>46.41951156</v>
      </c>
      <c r="IL223" s="143">
        <f t="shared" si="235"/>
        <v>0</v>
      </c>
      <c r="IM223" s="143">
        <f t="shared" si="236"/>
        <v>0</v>
      </c>
      <c r="IN223" s="124">
        <f t="shared" si="237"/>
        <v>46.41951156</v>
      </c>
    </row>
    <row r="224" ht="12.75" customHeight="1">
      <c r="A224" s="129">
        <f>'Cortez Cubic'!AP224</f>
        <v>-0.2187762226</v>
      </c>
      <c r="B224" s="129">
        <f>'Cortez Cubic'!AQ224</f>
        <v>6.405382009</v>
      </c>
      <c r="C224" s="129">
        <f>'Cortez Cubic'!AR224</f>
        <v>4640.379507</v>
      </c>
      <c r="D224" s="129">
        <f>'Cortez Cubic'!AS224</f>
        <v>-306657.5102</v>
      </c>
      <c r="E224" s="129">
        <f t="shared" ref="E224:H224" si="3742">0</f>
        <v>0</v>
      </c>
      <c r="F224" s="129">
        <f t="shared" si="3742"/>
        <v>0</v>
      </c>
      <c r="G224" s="129">
        <f t="shared" si="3742"/>
        <v>0</v>
      </c>
      <c r="H224" s="129">
        <f t="shared" si="3742"/>
        <v>0</v>
      </c>
      <c r="I224" s="110">
        <f>'Cortez Cubic'!I224</f>
        <v>115</v>
      </c>
      <c r="J224" s="130">
        <f t="shared" si="28"/>
        <v>103.1907708</v>
      </c>
      <c r="K224" s="131">
        <f t="shared" si="29"/>
        <v>1</v>
      </c>
      <c r="L224" s="131">
        <f t="shared" si="30"/>
        <v>0</v>
      </c>
      <c r="M224" s="132">
        <f t="shared" si="31"/>
        <v>11.80922921</v>
      </c>
      <c r="N224" s="133">
        <f t="shared" si="32"/>
        <v>17.87972767</v>
      </c>
      <c r="O224" s="134">
        <f t="shared" si="33"/>
        <v>103.1907708</v>
      </c>
      <c r="P224" s="134">
        <f t="shared" si="34"/>
        <v>0</v>
      </c>
      <c r="Q224" s="135">
        <f t="shared" si="35"/>
        <v>85.31104312</v>
      </c>
      <c r="R224" s="135">
        <f t="shared" si="36"/>
        <v>0</v>
      </c>
      <c r="S224" s="136">
        <f t="shared" si="37"/>
        <v>-159.2235773</v>
      </c>
      <c r="T224" s="136">
        <f t="shared" si="38"/>
        <v>0</v>
      </c>
      <c r="U224" s="137">
        <f t="shared" ref="U224:X224" si="3743">ATAN2(A224,E224)</f>
        <v>3.141592654</v>
      </c>
      <c r="V224" s="137">
        <f t="shared" si="3743"/>
        <v>0</v>
      </c>
      <c r="W224" s="137">
        <f t="shared" si="3743"/>
        <v>0</v>
      </c>
      <c r="X224" s="137">
        <f t="shared" si="3743"/>
        <v>3.141592654</v>
      </c>
      <c r="Y224" s="137">
        <f t="shared" ref="Y224:AB224" si="3744">SQRT(POWER(A224,2)+POWER(E224,2))</f>
        <v>0.2187762226</v>
      </c>
      <c r="Z224" s="137">
        <f t="shared" si="3744"/>
        <v>6.405382009</v>
      </c>
      <c r="AA224" s="137">
        <f t="shared" si="3744"/>
        <v>4640.379507</v>
      </c>
      <c r="AB224" s="137">
        <f t="shared" si="3744"/>
        <v>306657.5102</v>
      </c>
      <c r="AC224" s="138">
        <f t="shared" ref="AC224:AF224" si="3745">U224-$U224</f>
        <v>0</v>
      </c>
      <c r="AD224" s="138">
        <f t="shared" si="3745"/>
        <v>-3.141592654</v>
      </c>
      <c r="AE224" s="138">
        <f t="shared" si="3745"/>
        <v>-3.141592654</v>
      </c>
      <c r="AF224" s="138">
        <f t="shared" si="3745"/>
        <v>0</v>
      </c>
      <c r="AG224" s="138">
        <f t="shared" ref="AG224:AJ224" si="3746">Y224/$Y224</f>
        <v>1</v>
      </c>
      <c r="AH224" s="138">
        <f t="shared" si="3746"/>
        <v>29.27823661</v>
      </c>
      <c r="AI224" s="138">
        <f t="shared" si="3746"/>
        <v>21210.62084</v>
      </c>
      <c r="AJ224" s="138">
        <f t="shared" si="3746"/>
        <v>1401694.876</v>
      </c>
      <c r="AK224" s="139">
        <f t="shared" ref="AK224:AN224" si="3747">AG224*COS(AC224)</f>
        <v>1</v>
      </c>
      <c r="AL224" s="139">
        <f t="shared" si="3747"/>
        <v>-29.27823661</v>
      </c>
      <c r="AM224" s="139">
        <f t="shared" si="3747"/>
        <v>-21210.62084</v>
      </c>
      <c r="AN224" s="139">
        <f t="shared" si="3747"/>
        <v>1401694.876</v>
      </c>
      <c r="AO224" s="129">
        <f t="shared" ref="AO224:AR224" si="3748">AG224*SIN(AC224)</f>
        <v>0</v>
      </c>
      <c r="AP224" s="129">
        <f t="shared" si="3748"/>
        <v>0</v>
      </c>
      <c r="AQ224" s="129">
        <f t="shared" si="3748"/>
        <v>0</v>
      </c>
      <c r="AR224" s="129">
        <f t="shared" si="3748"/>
        <v>0</v>
      </c>
      <c r="AS224" s="140">
        <f t="shared" si="45"/>
        <v>-9.424777961</v>
      </c>
      <c r="AT224" s="141">
        <f t="shared" si="46"/>
        <v>-9.424777961</v>
      </c>
      <c r="AU224" s="141">
        <f t="shared" si="47"/>
        <v>-3.141592654</v>
      </c>
      <c r="AV224" s="122">
        <f t="shared" si="48"/>
        <v>3.141592654</v>
      </c>
      <c r="AW224" s="142">
        <f t="shared" si="49"/>
        <v>25097.74765</v>
      </c>
      <c r="AX224" s="130">
        <f t="shared" si="50"/>
        <v>25097.74765</v>
      </c>
      <c r="AY224" s="143">
        <f t="shared" si="51"/>
        <v>50195.49531</v>
      </c>
      <c r="AZ224" s="143">
        <f t="shared" si="52"/>
        <v>0</v>
      </c>
      <c r="BA224" s="143">
        <f t="shared" si="53"/>
        <v>0</v>
      </c>
      <c r="BB224" s="124">
        <f t="shared" si="54"/>
        <v>50195.49531</v>
      </c>
      <c r="BC224" s="140">
        <f t="shared" ref="BC224:BD224" si="3749">BC$2*AD224</f>
        <v>-3.141592654</v>
      </c>
      <c r="BD224" s="140">
        <f t="shared" si="3749"/>
        <v>-3.141592654</v>
      </c>
      <c r="BE224" s="141">
        <f t="shared" si="56"/>
        <v>-6.283185307</v>
      </c>
      <c r="BF224" s="141">
        <f t="shared" si="57"/>
        <v>0</v>
      </c>
      <c r="BG224" s="122">
        <f t="shared" si="58"/>
        <v>0</v>
      </c>
      <c r="BH224" s="142">
        <f t="shared" ref="BH224:BI224" si="3750">POWER(AH224,BH$2)</f>
        <v>29.27823661</v>
      </c>
      <c r="BI224" s="142">
        <f t="shared" si="3750"/>
        <v>21210.62084</v>
      </c>
      <c r="BJ224" s="130">
        <f t="shared" si="60"/>
        <v>621009.5756</v>
      </c>
      <c r="BK224" s="143">
        <f t="shared" si="61"/>
        <v>5589086.181</v>
      </c>
      <c r="BL224" s="143">
        <f t="shared" si="62"/>
        <v>0</v>
      </c>
      <c r="BM224" s="143">
        <f t="shared" si="63"/>
        <v>0</v>
      </c>
      <c r="BN224" s="124">
        <f t="shared" si="64"/>
        <v>5589086.181</v>
      </c>
      <c r="BO224" s="140">
        <f t="shared" si="65"/>
        <v>0</v>
      </c>
      <c r="BP224" s="141">
        <f t="shared" si="66"/>
        <v>0</v>
      </c>
      <c r="BQ224" s="141">
        <f t="shared" si="67"/>
        <v>0</v>
      </c>
      <c r="BR224" s="122">
        <f t="shared" si="68"/>
        <v>0</v>
      </c>
      <c r="BS224" s="142">
        <f t="shared" si="69"/>
        <v>1401694.876</v>
      </c>
      <c r="BT224" s="130">
        <f t="shared" si="70"/>
        <v>1401694.876</v>
      </c>
      <c r="BU224" s="143">
        <f t="shared" si="71"/>
        <v>-37845761.66</v>
      </c>
      <c r="BV224" s="143">
        <f t="shared" si="72"/>
        <v>0</v>
      </c>
      <c r="BW224" s="143">
        <f t="shared" si="73"/>
        <v>3.141592654</v>
      </c>
      <c r="BX224" s="124">
        <f t="shared" si="74"/>
        <v>37845761.66</v>
      </c>
      <c r="BY224" s="144">
        <f t="shared" ref="BY224:BZ224" si="3751">AY224+BK224+BU224</f>
        <v>-32206479.98</v>
      </c>
      <c r="BZ224" s="144">
        <f t="shared" si="3751"/>
        <v>0</v>
      </c>
      <c r="CA224" s="144">
        <f t="shared" si="76"/>
        <v>-3.141592654</v>
      </c>
      <c r="CB224" s="145">
        <f t="shared" si="77"/>
        <v>32206479.98</v>
      </c>
      <c r="CC224" s="140">
        <f t="shared" ref="CC224:CD224" si="3752">CC$2*AD224</f>
        <v>-6.283185307</v>
      </c>
      <c r="CD224" s="140">
        <f t="shared" si="3752"/>
        <v>-6.283185307</v>
      </c>
      <c r="CE224" s="141">
        <f t="shared" si="79"/>
        <v>-12.56637061</v>
      </c>
      <c r="CF224" s="141">
        <f t="shared" si="80"/>
        <v>0</v>
      </c>
      <c r="CG224" s="122">
        <f t="shared" si="81"/>
        <v>0</v>
      </c>
      <c r="CH224" s="142">
        <f t="shared" ref="CH224:CI224" si="3753">POWER(AH224,CH$2)</f>
        <v>857.2151387</v>
      </c>
      <c r="CI224" s="142">
        <f t="shared" si="3753"/>
        <v>449890436.6</v>
      </c>
      <c r="CJ224" s="130">
        <f t="shared" si="83"/>
        <v>385652893024</v>
      </c>
      <c r="CK224" s="143">
        <f t="shared" si="84"/>
        <v>-385652893024</v>
      </c>
      <c r="CL224" s="143">
        <f t="shared" si="85"/>
        <v>0</v>
      </c>
      <c r="CM224" s="143">
        <f t="shared" si="86"/>
        <v>3.141592654</v>
      </c>
      <c r="CN224" s="124">
        <f t="shared" si="87"/>
        <v>385652893024</v>
      </c>
      <c r="CO224" s="140">
        <f t="shared" si="88"/>
        <v>-9.424777961</v>
      </c>
      <c r="CP224" s="141">
        <f t="shared" si="89"/>
        <v>-9.424777961</v>
      </c>
      <c r="CQ224" s="141">
        <f t="shared" si="90"/>
        <v>-3.141592654</v>
      </c>
      <c r="CR224" s="122">
        <f t="shared" si="91"/>
        <v>3.141592654</v>
      </c>
      <c r="CS224" s="142">
        <f t="shared" si="92"/>
        <v>9542455472447</v>
      </c>
      <c r="CT224" s="130">
        <f t="shared" si="93"/>
        <v>9542455472447</v>
      </c>
      <c r="CU224" s="143">
        <f t="shared" si="94"/>
        <v>-38169821889788</v>
      </c>
      <c r="CV224" s="143">
        <f t="shared" si="95"/>
        <v>0.00467445502</v>
      </c>
      <c r="CW224" s="143">
        <f t="shared" si="96"/>
        <v>3.141592654</v>
      </c>
      <c r="CX224" s="124">
        <f t="shared" si="97"/>
        <v>38169821889788</v>
      </c>
      <c r="CY224" s="140">
        <f t="shared" si="98"/>
        <v>-9.424777961</v>
      </c>
      <c r="CZ224" s="140">
        <f t="shared" si="99"/>
        <v>0</v>
      </c>
      <c r="DA224" s="141">
        <f t="shared" si="100"/>
        <v>-9.424777961</v>
      </c>
      <c r="DB224" s="141">
        <f t="shared" si="101"/>
        <v>-3.141592654</v>
      </c>
      <c r="DC224" s="122">
        <f t="shared" si="102"/>
        <v>3.141592654</v>
      </c>
      <c r="DD224" s="142">
        <f t="shared" si="103"/>
        <v>25097.74765</v>
      </c>
      <c r="DE224" s="142">
        <f t="shared" si="104"/>
        <v>1401694.876</v>
      </c>
      <c r="DF224" s="130">
        <f t="shared" si="105"/>
        <v>35179384288</v>
      </c>
      <c r="DG224" s="143">
        <f t="shared" si="106"/>
        <v>-140717537152</v>
      </c>
      <c r="DH224" s="143">
        <f t="shared" si="107"/>
        <v>0.00001723292815</v>
      </c>
      <c r="DI224" s="143">
        <f t="shared" si="108"/>
        <v>3.141592654</v>
      </c>
      <c r="DJ224" s="124">
        <f t="shared" si="109"/>
        <v>140717537152</v>
      </c>
      <c r="DK224" s="140">
        <f t="shared" ref="DK224:DM224" si="3754">DK$2*AD224</f>
        <v>-3.141592654</v>
      </c>
      <c r="DL224" s="140">
        <f t="shared" si="3754"/>
        <v>-3.141592654</v>
      </c>
      <c r="DM224" s="140">
        <f t="shared" si="3754"/>
        <v>0</v>
      </c>
      <c r="DN224" s="141">
        <f t="shared" si="111"/>
        <v>-6.283185307</v>
      </c>
      <c r="DO224" s="141">
        <f t="shared" si="112"/>
        <v>0</v>
      </c>
      <c r="DP224" s="122">
        <f t="shared" si="113"/>
        <v>0</v>
      </c>
      <c r="DQ224" s="142">
        <f t="shared" ref="DQ224:DS224" si="3755">POWER(AH224,DQ$2)</f>
        <v>29.27823661</v>
      </c>
      <c r="DR224" s="142">
        <f t="shared" si="3755"/>
        <v>21210.62084</v>
      </c>
      <c r="DS224" s="142">
        <f t="shared" si="3755"/>
        <v>1401694.876</v>
      </c>
      <c r="DT224" s="130">
        <f t="shared" si="115"/>
        <v>870465940195</v>
      </c>
      <c r="DU224" s="143">
        <f t="shared" si="116"/>
        <v>-15668386923508</v>
      </c>
      <c r="DV224" s="143">
        <f t="shared" si="117"/>
        <v>0</v>
      </c>
      <c r="DW224" s="143">
        <f t="shared" si="118"/>
        <v>3.141592654</v>
      </c>
      <c r="DX224" s="124">
        <f t="shared" si="119"/>
        <v>15668386923508</v>
      </c>
      <c r="DY224" s="140">
        <f t="shared" si="120"/>
        <v>0</v>
      </c>
      <c r="DZ224" s="141">
        <f t="shared" si="121"/>
        <v>0</v>
      </c>
      <c r="EA224" s="141">
        <f t="shared" si="122"/>
        <v>0</v>
      </c>
      <c r="EB224" s="122">
        <f t="shared" si="123"/>
        <v>0</v>
      </c>
      <c r="EC224" s="142">
        <f t="shared" si="124"/>
        <v>1964748525798</v>
      </c>
      <c r="ED224" s="130">
        <f t="shared" si="125"/>
        <v>1964748525798</v>
      </c>
      <c r="EE224" s="143">
        <f t="shared" si="126"/>
        <v>53048210196557</v>
      </c>
      <c r="EF224" s="143">
        <f t="shared" si="127"/>
        <v>0</v>
      </c>
      <c r="EG224" s="143">
        <f t="shared" si="128"/>
        <v>0</v>
      </c>
      <c r="EH224" s="124">
        <f t="shared" si="129"/>
        <v>53048210196557</v>
      </c>
      <c r="EI224" s="144">
        <f t="shared" ref="EI224:EJ224" si="3756">CK224+CU224+DG224+DU224+EE224</f>
        <v>-1316369046915</v>
      </c>
      <c r="EJ224" s="144">
        <f t="shared" si="3756"/>
        <v>0.004691687948</v>
      </c>
      <c r="EK224" s="144">
        <f t="shared" si="131"/>
        <v>3.141592654</v>
      </c>
      <c r="EL224" s="145">
        <f t="shared" si="132"/>
        <v>1316369046915</v>
      </c>
      <c r="EM224" s="140">
        <f t="shared" si="133"/>
        <v>1.570796327</v>
      </c>
      <c r="EN224" s="141">
        <f t="shared" si="134"/>
        <v>1.570796327</v>
      </c>
      <c r="EO224" s="141">
        <f t="shared" si="135"/>
        <v>1.570796327</v>
      </c>
      <c r="EP224" s="122">
        <f t="shared" si="136"/>
        <v>1.570796327</v>
      </c>
      <c r="EQ224" s="142">
        <f t="shared" si="137"/>
        <v>1147331.272</v>
      </c>
      <c r="ER224" s="130">
        <f t="shared" si="138"/>
        <v>1147331.272</v>
      </c>
      <c r="ES224" s="143">
        <f t="shared" si="139"/>
        <v>0.00000001095517042</v>
      </c>
      <c r="ET224" s="143">
        <f t="shared" si="140"/>
        <v>5961708.167</v>
      </c>
      <c r="EU224" s="143">
        <f t="shared" si="141"/>
        <v>1.570796327</v>
      </c>
      <c r="EV224" s="124">
        <f t="shared" si="142"/>
        <v>5961708.167</v>
      </c>
      <c r="EW224" s="144">
        <f t="shared" ref="EW224:EX224" si="3757">BY224+ES224</f>
        <v>-32206479.98</v>
      </c>
      <c r="EX224" s="144">
        <f t="shared" si="3757"/>
        <v>5961708.167</v>
      </c>
      <c r="EY224" s="144">
        <f t="shared" si="144"/>
        <v>2.958555531</v>
      </c>
      <c r="EZ224" s="145">
        <f t="shared" si="145"/>
        <v>32753615.33</v>
      </c>
      <c r="FA224" s="140">
        <f t="shared" si="146"/>
        <v>0.9861851769</v>
      </c>
      <c r="FB224" s="141">
        <f t="shared" si="147"/>
        <v>0.9861851769</v>
      </c>
      <c r="FC224" s="141">
        <f t="shared" si="148"/>
        <v>0.9861851769</v>
      </c>
      <c r="FD224" s="122">
        <f t="shared" si="149"/>
        <v>0.9861851769</v>
      </c>
      <c r="FE224" s="142">
        <f t="shared" si="150"/>
        <v>319.953168</v>
      </c>
      <c r="FF224" s="130">
        <f t="shared" si="151"/>
        <v>319.953168</v>
      </c>
      <c r="FG224" s="143">
        <f t="shared" si="152"/>
        <v>46.7156793</v>
      </c>
      <c r="FH224" s="143">
        <f t="shared" si="153"/>
        <v>70.59106447</v>
      </c>
      <c r="FI224" s="143">
        <f t="shared" si="154"/>
        <v>0.9861851769</v>
      </c>
      <c r="FJ224" s="124">
        <f t="shared" si="155"/>
        <v>84.64899925</v>
      </c>
      <c r="FK224" s="140">
        <f t="shared" si="156"/>
        <v>-6.283185307</v>
      </c>
      <c r="FL224" s="141">
        <f t="shared" si="157"/>
        <v>-6.283185307</v>
      </c>
      <c r="FM224" s="141">
        <f t="shared" si="158"/>
        <v>0</v>
      </c>
      <c r="FN224" s="122">
        <f t="shared" si="159"/>
        <v>0</v>
      </c>
      <c r="FO224" s="142">
        <f t="shared" si="160"/>
        <v>857.2151387</v>
      </c>
      <c r="FP224" s="130">
        <f t="shared" si="161"/>
        <v>857.2151387</v>
      </c>
      <c r="FQ224" s="143">
        <f t="shared" si="162"/>
        <v>-857.2151387</v>
      </c>
      <c r="FR224" s="143">
        <f t="shared" si="163"/>
        <v>0</v>
      </c>
      <c r="FS224" s="143">
        <f t="shared" si="164"/>
        <v>3.141592654</v>
      </c>
      <c r="FT224" s="124">
        <f t="shared" si="165"/>
        <v>857.2151387</v>
      </c>
      <c r="FU224" s="144">
        <f t="shared" si="166"/>
        <v>-64489.07767</v>
      </c>
      <c r="FV224" s="144">
        <f t="shared" si="167"/>
        <v>0</v>
      </c>
      <c r="FW224" s="144">
        <f t="shared" si="168"/>
        <v>-3.141592654</v>
      </c>
      <c r="FX224" s="145">
        <f t="shared" si="169"/>
        <v>64489.07767</v>
      </c>
      <c r="FY224" s="140">
        <f t="shared" si="170"/>
        <v>-3.141592654</v>
      </c>
      <c r="FZ224" s="140">
        <f t="shared" si="171"/>
        <v>-0.9861851769</v>
      </c>
      <c r="GA224" s="141">
        <f t="shared" si="172"/>
        <v>-4.12777783</v>
      </c>
      <c r="GB224" s="141">
        <f t="shared" si="173"/>
        <v>-4.12777783</v>
      </c>
      <c r="GC224" s="122">
        <f t="shared" si="174"/>
        <v>2.155407477</v>
      </c>
      <c r="GD224" s="142">
        <f t="shared" si="175"/>
        <v>64489.07767</v>
      </c>
      <c r="GE224" s="142">
        <f t="shared" si="176"/>
        <v>0.01181348875</v>
      </c>
      <c r="GF224" s="130">
        <f t="shared" si="177"/>
        <v>761.8409933</v>
      </c>
      <c r="GG224" s="143">
        <f t="shared" si="178"/>
        <v>-46.7156793</v>
      </c>
      <c r="GH224" s="143">
        <f t="shared" si="179"/>
        <v>70.59106447</v>
      </c>
      <c r="GI224" s="143">
        <f t="shared" si="180"/>
        <v>2.155407477</v>
      </c>
      <c r="GJ224" s="124">
        <f t="shared" si="181"/>
        <v>84.64899925</v>
      </c>
      <c r="GK224" s="146">
        <f t="shared" si="182"/>
        <v>-0.5</v>
      </c>
      <c r="GL224" s="127">
        <f t="shared" si="183"/>
        <v>-0.8660254038</v>
      </c>
      <c r="GM224" s="146">
        <f t="shared" si="184"/>
        <v>-2.094395102</v>
      </c>
      <c r="GN224" s="127">
        <f t="shared" si="185"/>
        <v>1</v>
      </c>
      <c r="GO224" s="147">
        <f t="shared" si="186"/>
        <v>-0.5</v>
      </c>
      <c r="GP224" s="128">
        <f t="shared" si="187"/>
        <v>0.8660254038</v>
      </c>
      <c r="GQ224" s="147">
        <f t="shared" si="188"/>
        <v>2.094395102</v>
      </c>
      <c r="GR224" s="128">
        <f t="shared" si="189"/>
        <v>1</v>
      </c>
      <c r="GS224" s="140">
        <f t="shared" si="190"/>
        <v>-2.094395102</v>
      </c>
      <c r="GT224" s="140">
        <f t="shared" si="191"/>
        <v>0.9861851769</v>
      </c>
      <c r="GU224" s="141">
        <f t="shared" si="192"/>
        <v>-1.108209926</v>
      </c>
      <c r="GV224" s="141">
        <f t="shared" si="193"/>
        <v>-1.108209926</v>
      </c>
      <c r="GW224" s="122">
        <f t="shared" si="194"/>
        <v>-1.108209926</v>
      </c>
      <c r="GX224" s="142">
        <f t="shared" si="195"/>
        <v>1</v>
      </c>
      <c r="GY224" s="142">
        <f t="shared" si="196"/>
        <v>84.64899925</v>
      </c>
      <c r="GZ224" s="130">
        <f t="shared" si="197"/>
        <v>84.64899925</v>
      </c>
      <c r="HA224" s="143">
        <f t="shared" si="198"/>
        <v>37.77581546</v>
      </c>
      <c r="HB224" s="143">
        <f t="shared" si="199"/>
        <v>-75.75249726</v>
      </c>
      <c r="HC224" s="143">
        <f t="shared" si="200"/>
        <v>-1.108209926</v>
      </c>
      <c r="HD224" s="124">
        <f t="shared" si="201"/>
        <v>84.64899925</v>
      </c>
      <c r="HE224" s="140">
        <f t="shared" si="202"/>
        <v>2.094395102</v>
      </c>
      <c r="HF224" s="140">
        <f t="shared" si="203"/>
        <v>2.155407477</v>
      </c>
      <c r="HG224" s="141">
        <f t="shared" si="204"/>
        <v>4.249802579</v>
      </c>
      <c r="HH224" s="141">
        <f t="shared" si="205"/>
        <v>4.249802579</v>
      </c>
      <c r="HI224" s="122">
        <f t="shared" si="206"/>
        <v>-2.033382728</v>
      </c>
      <c r="HJ224" s="142">
        <f t="shared" si="207"/>
        <v>1</v>
      </c>
      <c r="HK224" s="142">
        <f t="shared" si="208"/>
        <v>84.64899925</v>
      </c>
      <c r="HL224" s="130">
        <f t="shared" si="209"/>
        <v>84.64899925</v>
      </c>
      <c r="HM224" s="143">
        <f t="shared" si="210"/>
        <v>-37.77581546</v>
      </c>
      <c r="HN224" s="143">
        <f t="shared" si="211"/>
        <v>-75.75249726</v>
      </c>
      <c r="HO224" s="143">
        <f t="shared" si="212"/>
        <v>-2.033382728</v>
      </c>
      <c r="HP224" s="124">
        <f t="shared" si="213"/>
        <v>84.64899925</v>
      </c>
      <c r="HQ224" s="140">
        <f t="shared" si="214"/>
        <v>2.094395102</v>
      </c>
      <c r="HR224" s="140">
        <f t="shared" si="215"/>
        <v>0.9861851769</v>
      </c>
      <c r="HS224" s="141">
        <f t="shared" si="216"/>
        <v>3.080580279</v>
      </c>
      <c r="HT224" s="141">
        <f t="shared" si="217"/>
        <v>3.080580279</v>
      </c>
      <c r="HU224" s="122">
        <f t="shared" si="218"/>
        <v>3.080580279</v>
      </c>
      <c r="HV224" s="142">
        <f t="shared" si="219"/>
        <v>1</v>
      </c>
      <c r="HW224" s="142">
        <f t="shared" si="220"/>
        <v>84.64899925</v>
      </c>
      <c r="HX224" s="130">
        <f t="shared" si="221"/>
        <v>84.64899925</v>
      </c>
      <c r="HY224" s="143">
        <f t="shared" si="222"/>
        <v>-84.49149476</v>
      </c>
      <c r="HZ224" s="143">
        <f t="shared" si="223"/>
        <v>5.161432791</v>
      </c>
      <c r="IA224" s="143">
        <f t="shared" si="224"/>
        <v>3.080580279</v>
      </c>
      <c r="IB224" s="124">
        <f t="shared" si="225"/>
        <v>84.64899925</v>
      </c>
      <c r="IC224" s="140">
        <f t="shared" si="226"/>
        <v>-2.094395102</v>
      </c>
      <c r="ID224" s="140">
        <f t="shared" si="227"/>
        <v>2.155407477</v>
      </c>
      <c r="IE224" s="141">
        <f t="shared" si="228"/>
        <v>0.06101237434</v>
      </c>
      <c r="IF224" s="141">
        <f t="shared" si="229"/>
        <v>0.06101237434</v>
      </c>
      <c r="IG224" s="122">
        <f t="shared" si="230"/>
        <v>0.06101237434</v>
      </c>
      <c r="IH224" s="142">
        <f t="shared" si="231"/>
        <v>1</v>
      </c>
      <c r="II224" s="142">
        <f t="shared" si="232"/>
        <v>84.64899925</v>
      </c>
      <c r="IJ224" s="130">
        <f t="shared" si="233"/>
        <v>84.64899925</v>
      </c>
      <c r="IK224" s="143">
        <f t="shared" si="234"/>
        <v>84.49149476</v>
      </c>
      <c r="IL224" s="143">
        <f t="shared" si="235"/>
        <v>5.161432791</v>
      </c>
      <c r="IM224" s="143">
        <f t="shared" si="236"/>
        <v>0.06101237434</v>
      </c>
      <c r="IN224" s="124">
        <f t="shared" si="237"/>
        <v>84.64899925</v>
      </c>
    </row>
    <row r="225" ht="12.75" customHeight="1">
      <c r="A225" s="129">
        <f>'Cortez Cubic'!AP225</f>
        <v>-0.2187762226</v>
      </c>
      <c r="B225" s="129">
        <f>'Cortez Cubic'!AQ225</f>
        <v>22.09459941</v>
      </c>
      <c r="C225" s="129">
        <f>'Cortez Cubic'!AR225</f>
        <v>33706.84352</v>
      </c>
      <c r="D225" s="129">
        <f>'Cortez Cubic'!AS225</f>
        <v>-5788004.749</v>
      </c>
      <c r="E225" s="129">
        <f t="shared" ref="E225:H225" si="3758">0</f>
        <v>0</v>
      </c>
      <c r="F225" s="129">
        <f t="shared" si="3758"/>
        <v>0</v>
      </c>
      <c r="G225" s="129">
        <f t="shared" si="3758"/>
        <v>0</v>
      </c>
      <c r="H225" s="129">
        <f t="shared" si="3758"/>
        <v>0</v>
      </c>
      <c r="I225" s="110">
        <f>'Cortez Cubic'!I225</f>
        <v>183</v>
      </c>
      <c r="J225" s="130">
        <f t="shared" si="28"/>
        <v>194.8401649</v>
      </c>
      <c r="K225" s="131">
        <f t="shared" si="29"/>
        <v>0</v>
      </c>
      <c r="L225" s="131">
        <f t="shared" si="30"/>
        <v>1</v>
      </c>
      <c r="M225" s="132">
        <f t="shared" si="31"/>
        <v>-11.84016485</v>
      </c>
      <c r="N225" s="133">
        <f t="shared" si="32"/>
        <v>129.700852</v>
      </c>
      <c r="O225" s="134">
        <f t="shared" si="33"/>
        <v>324.5410169</v>
      </c>
      <c r="P225" s="134">
        <f t="shared" si="34"/>
        <v>0</v>
      </c>
      <c r="Q225" s="135">
        <f t="shared" si="35"/>
        <v>194.8401649</v>
      </c>
      <c r="R225" s="135">
        <f t="shared" si="36"/>
        <v>0</v>
      </c>
      <c r="S225" s="136">
        <f t="shared" si="37"/>
        <v>-418.3894051</v>
      </c>
      <c r="T225" s="136">
        <f t="shared" si="38"/>
        <v>0</v>
      </c>
      <c r="U225" s="137">
        <f t="shared" ref="U225:X225" si="3759">ATAN2(A225,E225)</f>
        <v>3.141592654</v>
      </c>
      <c r="V225" s="137">
        <f t="shared" si="3759"/>
        <v>0</v>
      </c>
      <c r="W225" s="137">
        <f t="shared" si="3759"/>
        <v>0</v>
      </c>
      <c r="X225" s="137">
        <f t="shared" si="3759"/>
        <v>3.141592654</v>
      </c>
      <c r="Y225" s="137">
        <f t="shared" ref="Y225:AB225" si="3760">SQRT(POWER(A225,2)+POWER(E225,2))</f>
        <v>0.2187762226</v>
      </c>
      <c r="Z225" s="137">
        <f t="shared" si="3760"/>
        <v>22.09459941</v>
      </c>
      <c r="AA225" s="137">
        <f t="shared" si="3760"/>
        <v>33706.84352</v>
      </c>
      <c r="AB225" s="137">
        <f t="shared" si="3760"/>
        <v>5788004.749</v>
      </c>
      <c r="AC225" s="138">
        <f t="shared" ref="AC225:AF225" si="3761">U225-$U225</f>
        <v>0</v>
      </c>
      <c r="AD225" s="138">
        <f t="shared" si="3761"/>
        <v>-3.141592654</v>
      </c>
      <c r="AE225" s="138">
        <f t="shared" si="3761"/>
        <v>-3.141592654</v>
      </c>
      <c r="AF225" s="138">
        <f t="shared" si="3761"/>
        <v>0</v>
      </c>
      <c r="AG225" s="138">
        <f t="shared" ref="AG225:AJ225" si="3762">Y225/$Y225</f>
        <v>1</v>
      </c>
      <c r="AH225" s="138">
        <f t="shared" si="3762"/>
        <v>100.9917766</v>
      </c>
      <c r="AI225" s="138">
        <f t="shared" si="3762"/>
        <v>154069.9584</v>
      </c>
      <c r="AJ225" s="138">
        <f t="shared" si="3762"/>
        <v>26456278.84</v>
      </c>
      <c r="AK225" s="139">
        <f t="shared" ref="AK225:AN225" si="3763">AG225*COS(AC225)</f>
        <v>1</v>
      </c>
      <c r="AL225" s="139">
        <f t="shared" si="3763"/>
        <v>-100.9917766</v>
      </c>
      <c r="AM225" s="139">
        <f t="shared" si="3763"/>
        <v>-154069.9584</v>
      </c>
      <c r="AN225" s="139">
        <f t="shared" si="3763"/>
        <v>26456278.84</v>
      </c>
      <c r="AO225" s="129">
        <f t="shared" ref="AO225:AR225" si="3764">AG225*SIN(AC225)</f>
        <v>0</v>
      </c>
      <c r="AP225" s="129">
        <f t="shared" si="3764"/>
        <v>0</v>
      </c>
      <c r="AQ225" s="129">
        <f t="shared" si="3764"/>
        <v>0</v>
      </c>
      <c r="AR225" s="129">
        <f t="shared" si="3764"/>
        <v>0</v>
      </c>
      <c r="AS225" s="140">
        <f t="shared" si="45"/>
        <v>-9.424777961</v>
      </c>
      <c r="AT225" s="141">
        <f t="shared" si="46"/>
        <v>-9.424777961</v>
      </c>
      <c r="AU225" s="141">
        <f t="shared" si="47"/>
        <v>-3.141592654</v>
      </c>
      <c r="AV225" s="122">
        <f t="shared" si="48"/>
        <v>3.141592654</v>
      </c>
      <c r="AW225" s="142">
        <f t="shared" si="49"/>
        <v>1030049.361</v>
      </c>
      <c r="AX225" s="130">
        <f t="shared" si="50"/>
        <v>1030049.361</v>
      </c>
      <c r="AY225" s="143">
        <f t="shared" si="51"/>
        <v>2060098.722</v>
      </c>
      <c r="AZ225" s="143">
        <f t="shared" si="52"/>
        <v>-0.0000000002522893306</v>
      </c>
      <c r="BA225" s="143">
        <f t="shared" si="53"/>
        <v>0</v>
      </c>
      <c r="BB225" s="124">
        <f t="shared" si="54"/>
        <v>2060098.722</v>
      </c>
      <c r="BC225" s="140">
        <f t="shared" ref="BC225:BD225" si="3765">BC$2*AD225</f>
        <v>-3.141592654</v>
      </c>
      <c r="BD225" s="140">
        <f t="shared" si="3765"/>
        <v>-3.141592654</v>
      </c>
      <c r="BE225" s="141">
        <f t="shared" si="56"/>
        <v>-6.283185307</v>
      </c>
      <c r="BF225" s="141">
        <f t="shared" si="57"/>
        <v>0</v>
      </c>
      <c r="BG225" s="122">
        <f t="shared" si="58"/>
        <v>0</v>
      </c>
      <c r="BH225" s="142">
        <f t="shared" ref="BH225:BI225" si="3766">POWER(AH225,BH$2)</f>
        <v>100.9917766</v>
      </c>
      <c r="BI225" s="142">
        <f t="shared" si="3766"/>
        <v>154069.9584</v>
      </c>
      <c r="BJ225" s="130">
        <f t="shared" si="60"/>
        <v>15559798.83</v>
      </c>
      <c r="BK225" s="143">
        <f t="shared" si="61"/>
        <v>140038189.4</v>
      </c>
      <c r="BL225" s="143">
        <f t="shared" si="62"/>
        <v>0</v>
      </c>
      <c r="BM225" s="143">
        <f t="shared" si="63"/>
        <v>0</v>
      </c>
      <c r="BN225" s="124">
        <f t="shared" si="64"/>
        <v>140038189.4</v>
      </c>
      <c r="BO225" s="140">
        <f t="shared" si="65"/>
        <v>0</v>
      </c>
      <c r="BP225" s="141">
        <f t="shared" si="66"/>
        <v>0</v>
      </c>
      <c r="BQ225" s="141">
        <f t="shared" si="67"/>
        <v>0</v>
      </c>
      <c r="BR225" s="122">
        <f t="shared" si="68"/>
        <v>0</v>
      </c>
      <c r="BS225" s="142">
        <f t="shared" si="69"/>
        <v>26456278.84</v>
      </c>
      <c r="BT225" s="130">
        <f t="shared" si="70"/>
        <v>26456278.84</v>
      </c>
      <c r="BU225" s="143">
        <f t="shared" si="71"/>
        <v>-714319528.7</v>
      </c>
      <c r="BV225" s="143">
        <f t="shared" si="72"/>
        <v>0</v>
      </c>
      <c r="BW225" s="143">
        <f t="shared" si="73"/>
        <v>3.141592654</v>
      </c>
      <c r="BX225" s="124">
        <f t="shared" si="74"/>
        <v>714319528.7</v>
      </c>
      <c r="BY225" s="144">
        <f t="shared" ref="BY225:BZ225" si="3767">AY225+BK225+BU225</f>
        <v>-572221240.6</v>
      </c>
      <c r="BZ225" s="144">
        <f t="shared" si="3767"/>
        <v>-0.0000000002522893306</v>
      </c>
      <c r="CA225" s="144">
        <f t="shared" si="76"/>
        <v>-3.141592654</v>
      </c>
      <c r="CB225" s="145">
        <f t="shared" si="77"/>
        <v>572221240.6</v>
      </c>
      <c r="CC225" s="140">
        <f t="shared" ref="CC225:CD225" si="3768">CC$2*AD225</f>
        <v>-6.283185307</v>
      </c>
      <c r="CD225" s="140">
        <f t="shared" si="3768"/>
        <v>-6.283185307</v>
      </c>
      <c r="CE225" s="141">
        <f t="shared" si="79"/>
        <v>-12.56637061</v>
      </c>
      <c r="CF225" s="141">
        <f t="shared" si="80"/>
        <v>0</v>
      </c>
      <c r="CG225" s="122">
        <f t="shared" si="81"/>
        <v>0</v>
      </c>
      <c r="CH225" s="142">
        <f t="shared" ref="CH225:CI225" si="3769">POWER(AH225,CH$2)</f>
        <v>10199.33895</v>
      </c>
      <c r="CI225" s="142">
        <f t="shared" si="3769"/>
        <v>23737552084</v>
      </c>
      <c r="CJ225" s="130">
        <f t="shared" si="83"/>
        <v>242107339542827</v>
      </c>
      <c r="CK225" s="143">
        <f t="shared" si="84"/>
        <v>-242107339542827</v>
      </c>
      <c r="CL225" s="143">
        <f t="shared" si="85"/>
        <v>0</v>
      </c>
      <c r="CM225" s="143">
        <f t="shared" si="86"/>
        <v>3.141592654</v>
      </c>
      <c r="CN225" s="124">
        <f t="shared" si="87"/>
        <v>242107339542827</v>
      </c>
      <c r="CO225" s="140">
        <f t="shared" si="88"/>
        <v>-9.424777961</v>
      </c>
      <c r="CP225" s="141">
        <f t="shared" si="89"/>
        <v>-9.424777961</v>
      </c>
      <c r="CQ225" s="141">
        <f t="shared" si="90"/>
        <v>-3.141592654</v>
      </c>
      <c r="CR225" s="122">
        <f t="shared" si="91"/>
        <v>3.141592654</v>
      </c>
      <c r="CS225" s="142">
        <f t="shared" si="92"/>
        <v>3.65724E+15</v>
      </c>
      <c r="CT225" s="130">
        <f t="shared" si="93"/>
        <v>3.65724E+15</v>
      </c>
      <c r="CU225" s="143">
        <f t="shared" si="94"/>
        <v>-1.4629E+16</v>
      </c>
      <c r="CV225" s="143">
        <f t="shared" si="95"/>
        <v>1.791532698</v>
      </c>
      <c r="CW225" s="143">
        <f t="shared" si="96"/>
        <v>3.141592654</v>
      </c>
      <c r="CX225" s="124">
        <f t="shared" si="97"/>
        <v>1.4629E+16</v>
      </c>
      <c r="CY225" s="140">
        <f t="shared" si="98"/>
        <v>-9.424777961</v>
      </c>
      <c r="CZ225" s="140">
        <f t="shared" si="99"/>
        <v>0</v>
      </c>
      <c r="DA225" s="141">
        <f t="shared" si="100"/>
        <v>-9.424777961</v>
      </c>
      <c r="DB225" s="141">
        <f t="shared" si="101"/>
        <v>-3.141592654</v>
      </c>
      <c r="DC225" s="122">
        <f t="shared" si="102"/>
        <v>3.141592654</v>
      </c>
      <c r="DD225" s="142">
        <f t="shared" si="103"/>
        <v>1030049.361</v>
      </c>
      <c r="DE225" s="142">
        <f t="shared" si="104"/>
        <v>26456278.84</v>
      </c>
      <c r="DF225" s="130">
        <f t="shared" si="105"/>
        <v>27251273118444</v>
      </c>
      <c r="DG225" s="143">
        <f t="shared" si="106"/>
        <v>-109005092473777</v>
      </c>
      <c r="DH225" s="143">
        <f t="shared" si="107"/>
        <v>0.01334927376</v>
      </c>
      <c r="DI225" s="143">
        <f t="shared" si="108"/>
        <v>3.141592654</v>
      </c>
      <c r="DJ225" s="124">
        <f t="shared" si="109"/>
        <v>109005092473777</v>
      </c>
      <c r="DK225" s="140">
        <f t="shared" ref="DK225:DM225" si="3770">DK$2*AD225</f>
        <v>-3.141592654</v>
      </c>
      <c r="DL225" s="140">
        <f t="shared" si="3770"/>
        <v>-3.141592654</v>
      </c>
      <c r="DM225" s="140">
        <f t="shared" si="3770"/>
        <v>0</v>
      </c>
      <c r="DN225" s="141">
        <f t="shared" si="111"/>
        <v>-6.283185307</v>
      </c>
      <c r="DO225" s="141">
        <f t="shared" si="112"/>
        <v>0</v>
      </c>
      <c r="DP225" s="122">
        <f t="shared" si="113"/>
        <v>0</v>
      </c>
      <c r="DQ225" s="142">
        <f t="shared" ref="DQ225:DS225" si="3771">POWER(AH225,DQ$2)</f>
        <v>100.9917766</v>
      </c>
      <c r="DR225" s="142">
        <f t="shared" si="3771"/>
        <v>154069.9584</v>
      </c>
      <c r="DS225" s="142">
        <f t="shared" si="3771"/>
        <v>26456278.84</v>
      </c>
      <c r="DT225" s="130">
        <f t="shared" si="115"/>
        <v>411654376497530</v>
      </c>
      <c r="DU225" s="143">
        <f t="shared" si="116"/>
        <v>-7.40978E+15</v>
      </c>
      <c r="DV225" s="143">
        <f t="shared" si="117"/>
        <v>0</v>
      </c>
      <c r="DW225" s="143">
        <f t="shared" si="118"/>
        <v>3.141592654</v>
      </c>
      <c r="DX225" s="124">
        <f t="shared" si="119"/>
        <v>7.40978E+15</v>
      </c>
      <c r="DY225" s="140">
        <f t="shared" si="120"/>
        <v>0</v>
      </c>
      <c r="DZ225" s="141">
        <f t="shared" si="121"/>
        <v>0</v>
      </c>
      <c r="EA225" s="141">
        <f t="shared" si="122"/>
        <v>0</v>
      </c>
      <c r="EB225" s="122">
        <f t="shared" si="123"/>
        <v>0</v>
      </c>
      <c r="EC225" s="142">
        <f t="shared" si="124"/>
        <v>699934690164956</v>
      </c>
      <c r="ED225" s="130">
        <f t="shared" si="125"/>
        <v>699934690164956</v>
      </c>
      <c r="EE225" s="143">
        <f t="shared" si="126"/>
        <v>1.88982E+16</v>
      </c>
      <c r="EF225" s="143">
        <f t="shared" si="127"/>
        <v>0</v>
      </c>
      <c r="EG225" s="143">
        <f t="shared" si="128"/>
        <v>0</v>
      </c>
      <c r="EH225" s="124">
        <f t="shared" si="129"/>
        <v>1.88982E+16</v>
      </c>
      <c r="EI225" s="144">
        <f t="shared" ref="EI225:EJ225" si="3772">CK225+CU225+DG225+DU225+EE225</f>
        <v>-3.49163E+15</v>
      </c>
      <c r="EJ225" s="144">
        <f t="shared" si="3772"/>
        <v>1.804881972</v>
      </c>
      <c r="EK225" s="144">
        <f t="shared" si="131"/>
        <v>3.141592654</v>
      </c>
      <c r="EL225" s="145">
        <f t="shared" si="132"/>
        <v>3.49163E+15</v>
      </c>
      <c r="EM225" s="140">
        <f t="shared" si="133"/>
        <v>1.570796327</v>
      </c>
      <c r="EN225" s="141">
        <f t="shared" si="134"/>
        <v>1.570796327</v>
      </c>
      <c r="EO225" s="141">
        <f t="shared" si="135"/>
        <v>1.570796327</v>
      </c>
      <c r="EP225" s="122">
        <f t="shared" si="136"/>
        <v>1.570796327</v>
      </c>
      <c r="EQ225" s="142">
        <f t="shared" si="137"/>
        <v>59090009.51</v>
      </c>
      <c r="ER225" s="130">
        <f t="shared" si="138"/>
        <v>59090009.51</v>
      </c>
      <c r="ES225" s="143">
        <f t="shared" si="139"/>
        <v>0.00000008697755034</v>
      </c>
      <c r="ET225" s="143">
        <f t="shared" si="140"/>
        <v>307040696.1</v>
      </c>
      <c r="EU225" s="143">
        <f t="shared" si="141"/>
        <v>1.570796327</v>
      </c>
      <c r="EV225" s="124">
        <f t="shared" si="142"/>
        <v>307040696.1</v>
      </c>
      <c r="EW225" s="144">
        <f t="shared" ref="EW225:EX225" si="3773">BY225+ES225</f>
        <v>-572221240.6</v>
      </c>
      <c r="EX225" s="144">
        <f t="shared" si="3773"/>
        <v>307040696.1</v>
      </c>
      <c r="EY225" s="144">
        <f t="shared" si="144"/>
        <v>2.649113465</v>
      </c>
      <c r="EZ225" s="145">
        <f t="shared" si="145"/>
        <v>649392899</v>
      </c>
      <c r="FA225" s="140">
        <f t="shared" si="146"/>
        <v>0.8830378218</v>
      </c>
      <c r="FB225" s="141">
        <f t="shared" si="147"/>
        <v>0.8830378218</v>
      </c>
      <c r="FC225" s="141">
        <f t="shared" si="148"/>
        <v>0.8830378218</v>
      </c>
      <c r="FD225" s="122">
        <f t="shared" si="149"/>
        <v>0.8830378218</v>
      </c>
      <c r="FE225" s="142">
        <f t="shared" si="150"/>
        <v>865.9693318</v>
      </c>
      <c r="FF225" s="130">
        <f t="shared" si="151"/>
        <v>865.9693318</v>
      </c>
      <c r="FG225" s="143">
        <f t="shared" si="152"/>
        <v>145.4385457</v>
      </c>
      <c r="FH225" s="143">
        <f t="shared" si="153"/>
        <v>177.0241286</v>
      </c>
      <c r="FI225" s="143">
        <f t="shared" si="154"/>
        <v>0.8830378218</v>
      </c>
      <c r="FJ225" s="124">
        <f t="shared" si="155"/>
        <v>229.1067714</v>
      </c>
      <c r="FK225" s="140">
        <f t="shared" si="156"/>
        <v>-6.283185307</v>
      </c>
      <c r="FL225" s="141">
        <f t="shared" si="157"/>
        <v>-6.283185307</v>
      </c>
      <c r="FM225" s="141">
        <f t="shared" si="158"/>
        <v>0</v>
      </c>
      <c r="FN225" s="122">
        <f t="shared" si="159"/>
        <v>0</v>
      </c>
      <c r="FO225" s="142">
        <f t="shared" si="160"/>
        <v>10199.33895</v>
      </c>
      <c r="FP225" s="130">
        <f t="shared" si="161"/>
        <v>10199.33895</v>
      </c>
      <c r="FQ225" s="143">
        <f t="shared" si="162"/>
        <v>-10199.33895</v>
      </c>
      <c r="FR225" s="143">
        <f t="shared" si="163"/>
        <v>0</v>
      </c>
      <c r="FS225" s="143">
        <f t="shared" si="164"/>
        <v>3.141592654</v>
      </c>
      <c r="FT225" s="124">
        <f t="shared" si="165"/>
        <v>10199.33895</v>
      </c>
      <c r="FU225" s="144">
        <f t="shared" si="166"/>
        <v>-472409.2142</v>
      </c>
      <c r="FV225" s="144">
        <f t="shared" si="167"/>
        <v>0</v>
      </c>
      <c r="FW225" s="144">
        <f t="shared" si="168"/>
        <v>-3.141592654</v>
      </c>
      <c r="FX225" s="145">
        <f t="shared" si="169"/>
        <v>472409.2142</v>
      </c>
      <c r="FY225" s="140">
        <f t="shared" si="170"/>
        <v>-3.141592654</v>
      </c>
      <c r="FZ225" s="140">
        <f t="shared" si="171"/>
        <v>-0.8830378218</v>
      </c>
      <c r="GA225" s="141">
        <f t="shared" si="172"/>
        <v>-4.024630475</v>
      </c>
      <c r="GB225" s="141">
        <f t="shared" si="173"/>
        <v>-4.024630475</v>
      </c>
      <c r="GC225" s="122">
        <f t="shared" si="174"/>
        <v>2.258554832</v>
      </c>
      <c r="GD225" s="142">
        <f t="shared" si="175"/>
        <v>472409.2142</v>
      </c>
      <c r="GE225" s="142">
        <f t="shared" si="176"/>
        <v>0.004364777147</v>
      </c>
      <c r="GF225" s="130">
        <f t="shared" si="177"/>
        <v>2061.960942</v>
      </c>
      <c r="GG225" s="143">
        <f t="shared" si="178"/>
        <v>-145.4385457</v>
      </c>
      <c r="GH225" s="143">
        <f t="shared" si="179"/>
        <v>177.0241286</v>
      </c>
      <c r="GI225" s="143">
        <f t="shared" si="180"/>
        <v>2.258554832</v>
      </c>
      <c r="GJ225" s="124">
        <f t="shared" si="181"/>
        <v>229.1067714</v>
      </c>
      <c r="GK225" s="146">
        <f t="shared" si="182"/>
        <v>-0.5</v>
      </c>
      <c r="GL225" s="127">
        <f t="shared" si="183"/>
        <v>-0.8660254038</v>
      </c>
      <c r="GM225" s="146">
        <f t="shared" si="184"/>
        <v>-2.094395102</v>
      </c>
      <c r="GN225" s="127">
        <f t="shared" si="185"/>
        <v>1</v>
      </c>
      <c r="GO225" s="147">
        <f t="shared" si="186"/>
        <v>-0.5</v>
      </c>
      <c r="GP225" s="128">
        <f t="shared" si="187"/>
        <v>0.8660254038</v>
      </c>
      <c r="GQ225" s="147">
        <f t="shared" si="188"/>
        <v>2.094395102</v>
      </c>
      <c r="GR225" s="128">
        <f t="shared" si="189"/>
        <v>1</v>
      </c>
      <c r="GS225" s="140">
        <f t="shared" si="190"/>
        <v>-2.094395102</v>
      </c>
      <c r="GT225" s="140">
        <f t="shared" si="191"/>
        <v>0.8830378218</v>
      </c>
      <c r="GU225" s="141">
        <f t="shared" si="192"/>
        <v>-1.211357281</v>
      </c>
      <c r="GV225" s="141">
        <f t="shared" si="193"/>
        <v>-1.211357281</v>
      </c>
      <c r="GW225" s="122">
        <f t="shared" si="194"/>
        <v>-1.211357281</v>
      </c>
      <c r="GX225" s="142">
        <f t="shared" si="195"/>
        <v>1</v>
      </c>
      <c r="GY225" s="142">
        <f t="shared" si="196"/>
        <v>229.1067714</v>
      </c>
      <c r="GZ225" s="130">
        <f t="shared" si="197"/>
        <v>229.1067714</v>
      </c>
      <c r="HA225" s="143">
        <f t="shared" si="198"/>
        <v>80.58811965</v>
      </c>
      <c r="HB225" s="143">
        <f t="shared" si="199"/>
        <v>-214.4655396</v>
      </c>
      <c r="HC225" s="143">
        <f t="shared" si="200"/>
        <v>-1.211357281</v>
      </c>
      <c r="HD225" s="124">
        <f t="shared" si="201"/>
        <v>229.1067714</v>
      </c>
      <c r="HE225" s="140">
        <f t="shared" si="202"/>
        <v>2.094395102</v>
      </c>
      <c r="HF225" s="140">
        <f t="shared" si="203"/>
        <v>2.258554832</v>
      </c>
      <c r="HG225" s="141">
        <f t="shared" si="204"/>
        <v>4.352949934</v>
      </c>
      <c r="HH225" s="141">
        <f t="shared" si="205"/>
        <v>4.352949934</v>
      </c>
      <c r="HI225" s="122">
        <f t="shared" si="206"/>
        <v>-1.930235373</v>
      </c>
      <c r="HJ225" s="142">
        <f t="shared" si="207"/>
        <v>1</v>
      </c>
      <c r="HK225" s="142">
        <f t="shared" si="208"/>
        <v>229.1067714</v>
      </c>
      <c r="HL225" s="130">
        <f t="shared" si="209"/>
        <v>229.1067714</v>
      </c>
      <c r="HM225" s="143">
        <f t="shared" si="210"/>
        <v>-80.58811965</v>
      </c>
      <c r="HN225" s="143">
        <f t="shared" si="211"/>
        <v>-214.4655396</v>
      </c>
      <c r="HO225" s="143">
        <f t="shared" si="212"/>
        <v>-1.930235373</v>
      </c>
      <c r="HP225" s="124">
        <f t="shared" si="213"/>
        <v>229.1067714</v>
      </c>
      <c r="HQ225" s="140">
        <f t="shared" si="214"/>
        <v>2.094395102</v>
      </c>
      <c r="HR225" s="140">
        <f t="shared" si="215"/>
        <v>0.8830378218</v>
      </c>
      <c r="HS225" s="141">
        <f t="shared" si="216"/>
        <v>2.977432924</v>
      </c>
      <c r="HT225" s="141">
        <f t="shared" si="217"/>
        <v>2.977432924</v>
      </c>
      <c r="HU225" s="122">
        <f t="shared" si="218"/>
        <v>2.977432924</v>
      </c>
      <c r="HV225" s="142">
        <f t="shared" si="219"/>
        <v>1</v>
      </c>
      <c r="HW225" s="142">
        <f t="shared" si="220"/>
        <v>229.1067714</v>
      </c>
      <c r="HX225" s="130">
        <f t="shared" si="221"/>
        <v>229.1067714</v>
      </c>
      <c r="HY225" s="143">
        <f t="shared" si="222"/>
        <v>-226.0266653</v>
      </c>
      <c r="HZ225" s="143">
        <f t="shared" si="223"/>
        <v>37.44141092</v>
      </c>
      <c r="IA225" s="143">
        <f t="shared" si="224"/>
        <v>2.977432924</v>
      </c>
      <c r="IB225" s="124">
        <f t="shared" si="225"/>
        <v>229.1067714</v>
      </c>
      <c r="IC225" s="140">
        <f t="shared" si="226"/>
        <v>-2.094395102</v>
      </c>
      <c r="ID225" s="140">
        <f t="shared" si="227"/>
        <v>2.258554832</v>
      </c>
      <c r="IE225" s="141">
        <f t="shared" si="228"/>
        <v>0.1641597294</v>
      </c>
      <c r="IF225" s="141">
        <f t="shared" si="229"/>
        <v>0.1641597294</v>
      </c>
      <c r="IG225" s="122">
        <f t="shared" si="230"/>
        <v>0.1641597294</v>
      </c>
      <c r="IH225" s="142">
        <f t="shared" si="231"/>
        <v>1</v>
      </c>
      <c r="II225" s="142">
        <f t="shared" si="232"/>
        <v>229.1067714</v>
      </c>
      <c r="IJ225" s="130">
        <f t="shared" si="233"/>
        <v>229.1067714</v>
      </c>
      <c r="IK225" s="143">
        <f t="shared" si="234"/>
        <v>226.0266653</v>
      </c>
      <c r="IL225" s="143">
        <f t="shared" si="235"/>
        <v>37.44141092</v>
      </c>
      <c r="IM225" s="143">
        <f t="shared" si="236"/>
        <v>0.1641597294</v>
      </c>
      <c r="IN225" s="124">
        <f t="shared" si="237"/>
        <v>229.1067714</v>
      </c>
    </row>
    <row r="226" ht="12.75" customHeight="1">
      <c r="A226" s="129">
        <f>'Cortez Cubic'!AP226</f>
        <v>-0.2187762226</v>
      </c>
      <c r="B226" s="129">
        <f>'Cortez Cubic'!AQ226</f>
        <v>10.51264383</v>
      </c>
      <c r="C226" s="129">
        <f>'Cortez Cubic'!AR226</f>
        <v>3442.02012</v>
      </c>
      <c r="D226" s="129">
        <f>'Cortez Cubic'!AS226</f>
        <v>-134918.737</v>
      </c>
      <c r="E226" s="129">
        <f t="shared" ref="E226:H226" si="3774">0</f>
        <v>0</v>
      </c>
      <c r="F226" s="129">
        <f t="shared" si="3774"/>
        <v>0</v>
      </c>
      <c r="G226" s="129">
        <f t="shared" si="3774"/>
        <v>0</v>
      </c>
      <c r="H226" s="129">
        <f t="shared" si="3774"/>
        <v>0</v>
      </c>
      <c r="I226" s="110">
        <f>'Cortez Cubic'!I226</f>
        <v>120</v>
      </c>
      <c r="J226" s="130">
        <f t="shared" si="28"/>
        <v>131.8890444</v>
      </c>
      <c r="K226" s="131">
        <f t="shared" si="29"/>
        <v>1</v>
      </c>
      <c r="L226" s="131">
        <f t="shared" si="30"/>
        <v>0</v>
      </c>
      <c r="M226" s="132">
        <f t="shared" si="31"/>
        <v>-11.88904443</v>
      </c>
      <c r="N226" s="133">
        <f t="shared" si="32"/>
        <v>93.60130266</v>
      </c>
      <c r="O226" s="134">
        <f t="shared" si="33"/>
        <v>131.8890444</v>
      </c>
      <c r="P226" s="134">
        <f t="shared" si="34"/>
        <v>0</v>
      </c>
      <c r="Q226" s="135">
        <f t="shared" si="35"/>
        <v>38.28774176</v>
      </c>
      <c r="R226" s="135">
        <f t="shared" si="36"/>
        <v>0</v>
      </c>
      <c r="S226" s="136">
        <f t="shared" si="37"/>
        <v>-122.124746</v>
      </c>
      <c r="T226" s="136">
        <f t="shared" si="38"/>
        <v>0</v>
      </c>
      <c r="U226" s="137">
        <f t="shared" ref="U226:X226" si="3775">ATAN2(A226,E226)</f>
        <v>3.141592654</v>
      </c>
      <c r="V226" s="137">
        <f t="shared" si="3775"/>
        <v>0</v>
      </c>
      <c r="W226" s="137">
        <f t="shared" si="3775"/>
        <v>0</v>
      </c>
      <c r="X226" s="137">
        <f t="shared" si="3775"/>
        <v>3.141592654</v>
      </c>
      <c r="Y226" s="137">
        <f t="shared" ref="Y226:AB226" si="3776">SQRT(POWER(A226,2)+POWER(E226,2))</f>
        <v>0.2187762226</v>
      </c>
      <c r="Z226" s="137">
        <f t="shared" si="3776"/>
        <v>10.51264383</v>
      </c>
      <c r="AA226" s="137">
        <f t="shared" si="3776"/>
        <v>3442.02012</v>
      </c>
      <c r="AB226" s="137">
        <f t="shared" si="3776"/>
        <v>134918.737</v>
      </c>
      <c r="AC226" s="138">
        <f t="shared" ref="AC226:AF226" si="3777">U226-$U226</f>
        <v>0</v>
      </c>
      <c r="AD226" s="138">
        <f t="shared" si="3777"/>
        <v>-3.141592654</v>
      </c>
      <c r="AE226" s="138">
        <f t="shared" si="3777"/>
        <v>-3.141592654</v>
      </c>
      <c r="AF226" s="138">
        <f t="shared" si="3777"/>
        <v>0</v>
      </c>
      <c r="AG226" s="138">
        <f t="shared" ref="AG226:AJ226" si="3778">Y226/$Y226</f>
        <v>1</v>
      </c>
      <c r="AH226" s="138">
        <f t="shared" si="3778"/>
        <v>48.05204014</v>
      </c>
      <c r="AI226" s="138">
        <f t="shared" si="3778"/>
        <v>15733.06312</v>
      </c>
      <c r="AJ226" s="138">
        <f t="shared" si="3778"/>
        <v>616697.4426</v>
      </c>
      <c r="AK226" s="139">
        <f t="shared" ref="AK226:AN226" si="3779">AG226*COS(AC226)</f>
        <v>1</v>
      </c>
      <c r="AL226" s="139">
        <f t="shared" si="3779"/>
        <v>-48.05204014</v>
      </c>
      <c r="AM226" s="139">
        <f t="shared" si="3779"/>
        <v>-15733.06312</v>
      </c>
      <c r="AN226" s="139">
        <f t="shared" si="3779"/>
        <v>616697.4426</v>
      </c>
      <c r="AO226" s="129">
        <f t="shared" ref="AO226:AR226" si="3780">AG226*SIN(AC226)</f>
        <v>0</v>
      </c>
      <c r="AP226" s="129">
        <f t="shared" si="3780"/>
        <v>0</v>
      </c>
      <c r="AQ226" s="129">
        <f t="shared" si="3780"/>
        <v>0</v>
      </c>
      <c r="AR226" s="129">
        <f t="shared" si="3780"/>
        <v>0</v>
      </c>
      <c r="AS226" s="140">
        <f t="shared" si="45"/>
        <v>-9.424777961</v>
      </c>
      <c r="AT226" s="141">
        <f t="shared" si="46"/>
        <v>-9.424777961</v>
      </c>
      <c r="AU226" s="141">
        <f t="shared" si="47"/>
        <v>-3.141592654</v>
      </c>
      <c r="AV226" s="122">
        <f t="shared" si="48"/>
        <v>3.141592654</v>
      </c>
      <c r="AW226" s="142">
        <f t="shared" si="49"/>
        <v>110952.0916</v>
      </c>
      <c r="AX226" s="130">
        <f t="shared" si="50"/>
        <v>110952.0916</v>
      </c>
      <c r="AY226" s="143">
        <f t="shared" si="51"/>
        <v>221904.1831</v>
      </c>
      <c r="AZ226" s="143">
        <f t="shared" si="52"/>
        <v>0</v>
      </c>
      <c r="BA226" s="143">
        <f t="shared" si="53"/>
        <v>0</v>
      </c>
      <c r="BB226" s="124">
        <f t="shared" si="54"/>
        <v>221904.1831</v>
      </c>
      <c r="BC226" s="140">
        <f t="shared" ref="BC226:BD226" si="3781">BC$2*AD226</f>
        <v>-3.141592654</v>
      </c>
      <c r="BD226" s="140">
        <f t="shared" si="3781"/>
        <v>-3.141592654</v>
      </c>
      <c r="BE226" s="141">
        <f t="shared" si="56"/>
        <v>-6.283185307</v>
      </c>
      <c r="BF226" s="141">
        <f t="shared" si="57"/>
        <v>0</v>
      </c>
      <c r="BG226" s="122">
        <f t="shared" si="58"/>
        <v>0</v>
      </c>
      <c r="BH226" s="142">
        <f t="shared" ref="BH226:BI226" si="3782">POWER(AH226,BH$2)</f>
        <v>48.05204014</v>
      </c>
      <c r="BI226" s="142">
        <f t="shared" si="3782"/>
        <v>15733.06312</v>
      </c>
      <c r="BJ226" s="130">
        <f t="shared" si="60"/>
        <v>756005.7807</v>
      </c>
      <c r="BK226" s="143">
        <f t="shared" si="61"/>
        <v>6804052.026</v>
      </c>
      <c r="BL226" s="143">
        <f t="shared" si="62"/>
        <v>0</v>
      </c>
      <c r="BM226" s="143">
        <f t="shared" si="63"/>
        <v>0</v>
      </c>
      <c r="BN226" s="124">
        <f t="shared" si="64"/>
        <v>6804052.026</v>
      </c>
      <c r="BO226" s="140">
        <f t="shared" si="65"/>
        <v>0</v>
      </c>
      <c r="BP226" s="141">
        <f t="shared" si="66"/>
        <v>0</v>
      </c>
      <c r="BQ226" s="141">
        <f t="shared" si="67"/>
        <v>0</v>
      </c>
      <c r="BR226" s="122">
        <f t="shared" si="68"/>
        <v>0</v>
      </c>
      <c r="BS226" s="142">
        <f t="shared" si="69"/>
        <v>616697.4426</v>
      </c>
      <c r="BT226" s="130">
        <f t="shared" si="70"/>
        <v>616697.4426</v>
      </c>
      <c r="BU226" s="143">
        <f t="shared" si="71"/>
        <v>-16650830.95</v>
      </c>
      <c r="BV226" s="143">
        <f t="shared" si="72"/>
        <v>0</v>
      </c>
      <c r="BW226" s="143">
        <f t="shared" si="73"/>
        <v>3.141592654</v>
      </c>
      <c r="BX226" s="124">
        <f t="shared" si="74"/>
        <v>16650830.95</v>
      </c>
      <c r="BY226" s="144">
        <f t="shared" ref="BY226:BZ226" si="3783">AY226+BK226+BU226</f>
        <v>-9624874.74</v>
      </c>
      <c r="BZ226" s="144">
        <f t="shared" si="3783"/>
        <v>0</v>
      </c>
      <c r="CA226" s="144">
        <f t="shared" si="76"/>
        <v>-3.141592654</v>
      </c>
      <c r="CB226" s="145">
        <f t="shared" si="77"/>
        <v>9624874.74</v>
      </c>
      <c r="CC226" s="140">
        <f t="shared" ref="CC226:CD226" si="3784">CC$2*AD226</f>
        <v>-6.283185307</v>
      </c>
      <c r="CD226" s="140">
        <f t="shared" si="3784"/>
        <v>-6.283185307</v>
      </c>
      <c r="CE226" s="141">
        <f t="shared" si="79"/>
        <v>-12.56637061</v>
      </c>
      <c r="CF226" s="141">
        <f t="shared" si="80"/>
        <v>0</v>
      </c>
      <c r="CG226" s="122">
        <f t="shared" si="81"/>
        <v>0</v>
      </c>
      <c r="CH226" s="142">
        <f t="shared" ref="CH226:CI226" si="3785">POWER(AH226,CH$2)</f>
        <v>2308.998562</v>
      </c>
      <c r="CI226" s="142">
        <f t="shared" si="3785"/>
        <v>247529275.2</v>
      </c>
      <c r="CJ226" s="130">
        <f t="shared" si="83"/>
        <v>571544740397</v>
      </c>
      <c r="CK226" s="143">
        <f t="shared" si="84"/>
        <v>-571544740397</v>
      </c>
      <c r="CL226" s="143">
        <f t="shared" si="85"/>
        <v>0</v>
      </c>
      <c r="CM226" s="143">
        <f t="shared" si="86"/>
        <v>3.141592654</v>
      </c>
      <c r="CN226" s="124">
        <f t="shared" si="87"/>
        <v>571544740397</v>
      </c>
      <c r="CO226" s="140">
        <f t="shared" si="88"/>
        <v>-9.424777961</v>
      </c>
      <c r="CP226" s="141">
        <f t="shared" si="89"/>
        <v>-9.424777961</v>
      </c>
      <c r="CQ226" s="141">
        <f t="shared" si="90"/>
        <v>-3.141592654</v>
      </c>
      <c r="CR226" s="122">
        <f t="shared" si="91"/>
        <v>3.141592654</v>
      </c>
      <c r="CS226" s="142">
        <f t="shared" si="92"/>
        <v>3894393711453</v>
      </c>
      <c r="CT226" s="130">
        <f t="shared" si="93"/>
        <v>3894393711453</v>
      </c>
      <c r="CU226" s="143">
        <f t="shared" si="94"/>
        <v>-15577574845812</v>
      </c>
      <c r="CV226" s="143">
        <f t="shared" si="95"/>
        <v>0.001907702717</v>
      </c>
      <c r="CW226" s="143">
        <f t="shared" si="96"/>
        <v>3.141592654</v>
      </c>
      <c r="CX226" s="124">
        <f t="shared" si="97"/>
        <v>15577574845812</v>
      </c>
      <c r="CY226" s="140">
        <f t="shared" si="98"/>
        <v>-9.424777961</v>
      </c>
      <c r="CZ226" s="140">
        <f t="shared" si="99"/>
        <v>0</v>
      </c>
      <c r="DA226" s="141">
        <f t="shared" si="100"/>
        <v>-9.424777961</v>
      </c>
      <c r="DB226" s="141">
        <f t="shared" si="101"/>
        <v>-3.141592654</v>
      </c>
      <c r="DC226" s="122">
        <f t="shared" si="102"/>
        <v>3.141592654</v>
      </c>
      <c r="DD226" s="142">
        <f t="shared" si="103"/>
        <v>110952.0916</v>
      </c>
      <c r="DE226" s="142">
        <f t="shared" si="104"/>
        <v>616697.4426</v>
      </c>
      <c r="DF226" s="130">
        <f t="shared" si="105"/>
        <v>68423871114</v>
      </c>
      <c r="DG226" s="143">
        <f t="shared" si="106"/>
        <v>-273695484456</v>
      </c>
      <c r="DH226" s="143">
        <f t="shared" si="107"/>
        <v>0.0000335180299</v>
      </c>
      <c r="DI226" s="143">
        <f t="shared" si="108"/>
        <v>3.141592654</v>
      </c>
      <c r="DJ226" s="124">
        <f t="shared" si="109"/>
        <v>273695484456</v>
      </c>
      <c r="DK226" s="140">
        <f t="shared" ref="DK226:DM226" si="3786">DK$2*AD226</f>
        <v>-3.141592654</v>
      </c>
      <c r="DL226" s="140">
        <f t="shared" si="3786"/>
        <v>-3.141592654</v>
      </c>
      <c r="DM226" s="140">
        <f t="shared" si="3786"/>
        <v>0</v>
      </c>
      <c r="DN226" s="141">
        <f t="shared" si="111"/>
        <v>-6.283185307</v>
      </c>
      <c r="DO226" s="141">
        <f t="shared" si="112"/>
        <v>0</v>
      </c>
      <c r="DP226" s="122">
        <f t="shared" si="113"/>
        <v>0</v>
      </c>
      <c r="DQ226" s="142">
        <f t="shared" ref="DQ226:DS226" si="3787">POWER(AH226,DQ$2)</f>
        <v>48.05204014</v>
      </c>
      <c r="DR226" s="142">
        <f t="shared" si="3787"/>
        <v>15733.06312</v>
      </c>
      <c r="DS226" s="142">
        <f t="shared" si="3787"/>
        <v>616697.4426</v>
      </c>
      <c r="DT226" s="130">
        <f t="shared" si="115"/>
        <v>466226831507</v>
      </c>
      <c r="DU226" s="143">
        <f t="shared" si="116"/>
        <v>-8392082967124</v>
      </c>
      <c r="DV226" s="143">
        <f t="shared" si="117"/>
        <v>0</v>
      </c>
      <c r="DW226" s="143">
        <f t="shared" si="118"/>
        <v>3.141592654</v>
      </c>
      <c r="DX226" s="124">
        <f t="shared" si="119"/>
        <v>8392082967124</v>
      </c>
      <c r="DY226" s="140">
        <f t="shared" si="120"/>
        <v>0</v>
      </c>
      <c r="DZ226" s="141">
        <f t="shared" si="121"/>
        <v>0</v>
      </c>
      <c r="EA226" s="141">
        <f t="shared" si="122"/>
        <v>0</v>
      </c>
      <c r="EB226" s="122">
        <f t="shared" si="123"/>
        <v>0</v>
      </c>
      <c r="EC226" s="142">
        <f t="shared" si="124"/>
        <v>380315735678</v>
      </c>
      <c r="ED226" s="130">
        <f t="shared" si="125"/>
        <v>380315735678</v>
      </c>
      <c r="EE226" s="143">
        <f t="shared" si="126"/>
        <v>10268524863302</v>
      </c>
      <c r="EF226" s="143">
        <f t="shared" si="127"/>
        <v>0</v>
      </c>
      <c r="EG226" s="143">
        <f t="shared" si="128"/>
        <v>0</v>
      </c>
      <c r="EH226" s="124">
        <f t="shared" si="129"/>
        <v>10268524863302</v>
      </c>
      <c r="EI226" s="144">
        <f t="shared" ref="EI226:EJ226" si="3788">CK226+CU226+DG226+DU226+EE226</f>
        <v>-14546373174488</v>
      </c>
      <c r="EJ226" s="144">
        <f t="shared" si="3788"/>
        <v>0.001941220747</v>
      </c>
      <c r="EK226" s="144">
        <f t="shared" si="131"/>
        <v>3.141592654</v>
      </c>
      <c r="EL226" s="145">
        <f t="shared" si="132"/>
        <v>14546373174488</v>
      </c>
      <c r="EM226" s="140">
        <f t="shared" si="133"/>
        <v>1.570796327</v>
      </c>
      <c r="EN226" s="141">
        <f t="shared" si="134"/>
        <v>1.570796327</v>
      </c>
      <c r="EO226" s="141">
        <f t="shared" si="135"/>
        <v>1.570796327</v>
      </c>
      <c r="EP226" s="122">
        <f t="shared" si="136"/>
        <v>1.570796327</v>
      </c>
      <c r="EQ226" s="142">
        <f t="shared" si="137"/>
        <v>3813970.788</v>
      </c>
      <c r="ER226" s="130">
        <f t="shared" si="138"/>
        <v>3813970.788</v>
      </c>
      <c r="ES226" s="143">
        <f t="shared" si="139"/>
        <v>0.000000001213500894</v>
      </c>
      <c r="ET226" s="143">
        <f t="shared" si="140"/>
        <v>19817973.55</v>
      </c>
      <c r="EU226" s="143">
        <f t="shared" si="141"/>
        <v>1.570796327</v>
      </c>
      <c r="EV226" s="124">
        <f t="shared" si="142"/>
        <v>19817973.55</v>
      </c>
      <c r="EW226" s="144">
        <f t="shared" ref="EW226:EX226" si="3789">BY226+ES226</f>
        <v>-9624874.74</v>
      </c>
      <c r="EX226" s="144">
        <f t="shared" si="3789"/>
        <v>19817973.55</v>
      </c>
      <c r="EY226" s="144">
        <f t="shared" si="144"/>
        <v>2.022909437</v>
      </c>
      <c r="EZ226" s="145">
        <f t="shared" si="145"/>
        <v>22031574.83</v>
      </c>
      <c r="FA226" s="140">
        <f t="shared" si="146"/>
        <v>0.6743031458</v>
      </c>
      <c r="FB226" s="141">
        <f t="shared" si="147"/>
        <v>0.6743031458</v>
      </c>
      <c r="FC226" s="141">
        <f t="shared" si="148"/>
        <v>0.6743031458</v>
      </c>
      <c r="FD226" s="122">
        <f t="shared" si="149"/>
        <v>0.6743031458</v>
      </c>
      <c r="FE226" s="142">
        <f t="shared" si="150"/>
        <v>280.3379204</v>
      </c>
      <c r="FF226" s="130">
        <f t="shared" si="151"/>
        <v>280.3379204</v>
      </c>
      <c r="FG226" s="143">
        <f t="shared" si="152"/>
        <v>57.93584886</v>
      </c>
      <c r="FH226" s="143">
        <f t="shared" si="153"/>
        <v>46.30709651</v>
      </c>
      <c r="FI226" s="143">
        <f t="shared" si="154"/>
        <v>0.6743031458</v>
      </c>
      <c r="FJ226" s="124">
        <f t="shared" si="155"/>
        <v>74.16811828</v>
      </c>
      <c r="FK226" s="140">
        <f t="shared" si="156"/>
        <v>-6.283185307</v>
      </c>
      <c r="FL226" s="141">
        <f t="shared" si="157"/>
        <v>-6.283185307</v>
      </c>
      <c r="FM226" s="141">
        <f t="shared" si="158"/>
        <v>0</v>
      </c>
      <c r="FN226" s="122">
        <f t="shared" si="159"/>
        <v>0</v>
      </c>
      <c r="FO226" s="142">
        <f t="shared" si="160"/>
        <v>2308.998562</v>
      </c>
      <c r="FP226" s="130">
        <f t="shared" si="161"/>
        <v>2308.998562</v>
      </c>
      <c r="FQ226" s="143">
        <f t="shared" si="162"/>
        <v>-2308.998562</v>
      </c>
      <c r="FR226" s="143">
        <f t="shared" si="163"/>
        <v>0</v>
      </c>
      <c r="FS226" s="143">
        <f t="shared" si="164"/>
        <v>3.141592654</v>
      </c>
      <c r="FT226" s="124">
        <f t="shared" si="165"/>
        <v>2308.998562</v>
      </c>
      <c r="FU226" s="144">
        <f t="shared" si="166"/>
        <v>-49508.18793</v>
      </c>
      <c r="FV226" s="144">
        <f t="shared" si="167"/>
        <v>0</v>
      </c>
      <c r="FW226" s="144">
        <f t="shared" si="168"/>
        <v>-3.141592654</v>
      </c>
      <c r="FX226" s="145">
        <f t="shared" si="169"/>
        <v>49508.18793</v>
      </c>
      <c r="FY226" s="140">
        <f t="shared" si="170"/>
        <v>-3.141592654</v>
      </c>
      <c r="FZ226" s="140">
        <f t="shared" si="171"/>
        <v>-0.6743031458</v>
      </c>
      <c r="GA226" s="141">
        <f t="shared" si="172"/>
        <v>-3.815895799</v>
      </c>
      <c r="GB226" s="141">
        <f t="shared" si="173"/>
        <v>-3.815895799</v>
      </c>
      <c r="GC226" s="122">
        <f t="shared" si="174"/>
        <v>2.467289508</v>
      </c>
      <c r="GD226" s="142">
        <f t="shared" si="175"/>
        <v>49508.18793</v>
      </c>
      <c r="GE226" s="142">
        <f t="shared" si="176"/>
        <v>0.01348288218</v>
      </c>
      <c r="GF226" s="130">
        <f t="shared" si="177"/>
        <v>667.5130646</v>
      </c>
      <c r="GG226" s="143">
        <f t="shared" si="178"/>
        <v>-57.93584886</v>
      </c>
      <c r="GH226" s="143">
        <f t="shared" si="179"/>
        <v>46.30709651</v>
      </c>
      <c r="GI226" s="143">
        <f t="shared" si="180"/>
        <v>2.467289508</v>
      </c>
      <c r="GJ226" s="124">
        <f t="shared" si="181"/>
        <v>74.16811828</v>
      </c>
      <c r="GK226" s="146">
        <f t="shared" si="182"/>
        <v>-0.5</v>
      </c>
      <c r="GL226" s="127">
        <f t="shared" si="183"/>
        <v>-0.8660254038</v>
      </c>
      <c r="GM226" s="146">
        <f t="shared" si="184"/>
        <v>-2.094395102</v>
      </c>
      <c r="GN226" s="127">
        <f t="shared" si="185"/>
        <v>1</v>
      </c>
      <c r="GO226" s="147">
        <f t="shared" si="186"/>
        <v>-0.5</v>
      </c>
      <c r="GP226" s="128">
        <f t="shared" si="187"/>
        <v>0.8660254038</v>
      </c>
      <c r="GQ226" s="147">
        <f t="shared" si="188"/>
        <v>2.094395102</v>
      </c>
      <c r="GR226" s="128">
        <f t="shared" si="189"/>
        <v>1</v>
      </c>
      <c r="GS226" s="140">
        <f t="shared" si="190"/>
        <v>-2.094395102</v>
      </c>
      <c r="GT226" s="140">
        <f t="shared" si="191"/>
        <v>0.6743031458</v>
      </c>
      <c r="GU226" s="141">
        <f t="shared" si="192"/>
        <v>-1.420091957</v>
      </c>
      <c r="GV226" s="141">
        <f t="shared" si="193"/>
        <v>-1.420091957</v>
      </c>
      <c r="GW226" s="122">
        <f t="shared" si="194"/>
        <v>-1.420091957</v>
      </c>
      <c r="GX226" s="142">
        <f t="shared" si="195"/>
        <v>1</v>
      </c>
      <c r="GY226" s="142">
        <f t="shared" si="196"/>
        <v>74.16811828</v>
      </c>
      <c r="GZ226" s="130">
        <f t="shared" si="197"/>
        <v>74.16811828</v>
      </c>
      <c r="HA226" s="143">
        <f t="shared" si="198"/>
        <v>11.13519752</v>
      </c>
      <c r="HB226" s="143">
        <f t="shared" si="199"/>
        <v>-73.32746515</v>
      </c>
      <c r="HC226" s="143">
        <f t="shared" si="200"/>
        <v>-1.420091957</v>
      </c>
      <c r="HD226" s="124">
        <f t="shared" si="201"/>
        <v>74.16811828</v>
      </c>
      <c r="HE226" s="140">
        <f t="shared" si="202"/>
        <v>2.094395102</v>
      </c>
      <c r="HF226" s="140">
        <f t="shared" si="203"/>
        <v>2.467289508</v>
      </c>
      <c r="HG226" s="141">
        <f t="shared" si="204"/>
        <v>4.56168461</v>
      </c>
      <c r="HH226" s="141">
        <f t="shared" si="205"/>
        <v>4.56168461</v>
      </c>
      <c r="HI226" s="122">
        <f t="shared" si="206"/>
        <v>-1.721500697</v>
      </c>
      <c r="HJ226" s="142">
        <f t="shared" si="207"/>
        <v>1</v>
      </c>
      <c r="HK226" s="142">
        <f t="shared" si="208"/>
        <v>74.16811828</v>
      </c>
      <c r="HL226" s="130">
        <f t="shared" si="209"/>
        <v>74.16811828</v>
      </c>
      <c r="HM226" s="143">
        <f t="shared" si="210"/>
        <v>-11.13519752</v>
      </c>
      <c r="HN226" s="143">
        <f t="shared" si="211"/>
        <v>-73.32746515</v>
      </c>
      <c r="HO226" s="143">
        <f t="shared" si="212"/>
        <v>-1.721500697</v>
      </c>
      <c r="HP226" s="124">
        <f t="shared" si="213"/>
        <v>74.16811828</v>
      </c>
      <c r="HQ226" s="140">
        <f t="shared" si="214"/>
        <v>2.094395102</v>
      </c>
      <c r="HR226" s="140">
        <f t="shared" si="215"/>
        <v>0.6743031458</v>
      </c>
      <c r="HS226" s="141">
        <f t="shared" si="216"/>
        <v>2.768698248</v>
      </c>
      <c r="HT226" s="141">
        <f t="shared" si="217"/>
        <v>2.768698248</v>
      </c>
      <c r="HU226" s="122">
        <f t="shared" si="218"/>
        <v>2.768698248</v>
      </c>
      <c r="HV226" s="142">
        <f t="shared" si="219"/>
        <v>1</v>
      </c>
      <c r="HW226" s="142">
        <f t="shared" si="220"/>
        <v>74.16811828</v>
      </c>
      <c r="HX226" s="130">
        <f t="shared" si="221"/>
        <v>74.16811828</v>
      </c>
      <c r="HY226" s="143">
        <f t="shared" si="222"/>
        <v>-69.07104638</v>
      </c>
      <c r="HZ226" s="143">
        <f t="shared" si="223"/>
        <v>27.02036864</v>
      </c>
      <c r="IA226" s="143">
        <f t="shared" si="224"/>
        <v>2.768698248</v>
      </c>
      <c r="IB226" s="124">
        <f t="shared" si="225"/>
        <v>74.16811828</v>
      </c>
      <c r="IC226" s="140">
        <f t="shared" si="226"/>
        <v>-2.094395102</v>
      </c>
      <c r="ID226" s="140">
        <f t="shared" si="227"/>
        <v>2.467289508</v>
      </c>
      <c r="IE226" s="141">
        <f t="shared" si="228"/>
        <v>0.3728944054</v>
      </c>
      <c r="IF226" s="141">
        <f t="shared" si="229"/>
        <v>0.3728944054</v>
      </c>
      <c r="IG226" s="122">
        <f t="shared" si="230"/>
        <v>0.3728944054</v>
      </c>
      <c r="IH226" s="142">
        <f t="shared" si="231"/>
        <v>1</v>
      </c>
      <c r="II226" s="142">
        <f t="shared" si="232"/>
        <v>74.16811828</v>
      </c>
      <c r="IJ226" s="130">
        <f t="shared" si="233"/>
        <v>74.16811828</v>
      </c>
      <c r="IK226" s="143">
        <f t="shared" si="234"/>
        <v>69.07104638</v>
      </c>
      <c r="IL226" s="143">
        <f t="shared" si="235"/>
        <v>27.02036864</v>
      </c>
      <c r="IM226" s="143">
        <f t="shared" si="236"/>
        <v>0.3728944054</v>
      </c>
      <c r="IN226" s="124">
        <f t="shared" si="237"/>
        <v>74.16811828</v>
      </c>
    </row>
    <row r="227" ht="12.75" customHeight="1">
      <c r="A227" s="129">
        <f>'Cortez Cubic'!AP227</f>
        <v>-0.2187762226</v>
      </c>
      <c r="B227" s="129">
        <f>'Cortez Cubic'!AQ227</f>
        <v>18.29477474</v>
      </c>
      <c r="C227" s="129">
        <f>'Cortez Cubic'!AR227</f>
        <v>12942.28364</v>
      </c>
      <c r="D227" s="129">
        <f>'Cortez Cubic'!AS227</f>
        <v>-1334200.935</v>
      </c>
      <c r="E227" s="129">
        <f t="shared" ref="E227:H227" si="3790">0</f>
        <v>0</v>
      </c>
      <c r="F227" s="129">
        <f t="shared" si="3790"/>
        <v>0</v>
      </c>
      <c r="G227" s="129">
        <f t="shared" si="3790"/>
        <v>0</v>
      </c>
      <c r="H227" s="129">
        <f t="shared" si="3790"/>
        <v>0</v>
      </c>
      <c r="I227" s="110">
        <f>'Cortez Cubic'!I227</f>
        <v>214</v>
      </c>
      <c r="J227" s="130">
        <f t="shared" si="28"/>
        <v>225.9842913</v>
      </c>
      <c r="K227" s="131">
        <f t="shared" si="29"/>
        <v>1</v>
      </c>
      <c r="L227" s="131">
        <f t="shared" si="30"/>
        <v>0</v>
      </c>
      <c r="M227" s="132">
        <f t="shared" si="31"/>
        <v>-11.98429125</v>
      </c>
      <c r="N227" s="133">
        <f t="shared" si="32"/>
        <v>118.1314768</v>
      </c>
      <c r="O227" s="134">
        <f t="shared" si="33"/>
        <v>225.9842913</v>
      </c>
      <c r="P227" s="134">
        <f t="shared" si="34"/>
        <v>0</v>
      </c>
      <c r="Q227" s="135">
        <f t="shared" si="35"/>
        <v>107.8528144</v>
      </c>
      <c r="R227" s="135">
        <f t="shared" si="36"/>
        <v>0</v>
      </c>
      <c r="S227" s="136">
        <f t="shared" si="37"/>
        <v>-250.213874</v>
      </c>
      <c r="T227" s="136">
        <f t="shared" si="38"/>
        <v>0</v>
      </c>
      <c r="U227" s="137">
        <f t="shared" ref="U227:X227" si="3791">ATAN2(A227,E227)</f>
        <v>3.141592654</v>
      </c>
      <c r="V227" s="137">
        <f t="shared" si="3791"/>
        <v>0</v>
      </c>
      <c r="W227" s="137">
        <f t="shared" si="3791"/>
        <v>0</v>
      </c>
      <c r="X227" s="137">
        <f t="shared" si="3791"/>
        <v>3.141592654</v>
      </c>
      <c r="Y227" s="137">
        <f t="shared" ref="Y227:AB227" si="3792">SQRT(POWER(A227,2)+POWER(E227,2))</f>
        <v>0.2187762226</v>
      </c>
      <c r="Z227" s="137">
        <f t="shared" si="3792"/>
        <v>18.29477474</v>
      </c>
      <c r="AA227" s="137">
        <f t="shared" si="3792"/>
        <v>12942.28364</v>
      </c>
      <c r="AB227" s="137">
        <f t="shared" si="3792"/>
        <v>1334200.935</v>
      </c>
      <c r="AC227" s="138">
        <f t="shared" ref="AC227:AF227" si="3793">U227-$U227</f>
        <v>0</v>
      </c>
      <c r="AD227" s="138">
        <f t="shared" si="3793"/>
        <v>-3.141592654</v>
      </c>
      <c r="AE227" s="138">
        <f t="shared" si="3793"/>
        <v>-3.141592654</v>
      </c>
      <c r="AF227" s="138">
        <f t="shared" si="3793"/>
        <v>0</v>
      </c>
      <c r="AG227" s="138">
        <f t="shared" ref="AG227:AJ227" si="3794">Y227/$Y227</f>
        <v>1</v>
      </c>
      <c r="AH227" s="138">
        <f t="shared" si="3794"/>
        <v>83.62323166</v>
      </c>
      <c r="AI227" s="138">
        <f t="shared" si="3794"/>
        <v>59157.63368</v>
      </c>
      <c r="AJ227" s="138">
        <f t="shared" si="3794"/>
        <v>6098473.219</v>
      </c>
      <c r="AK227" s="139">
        <f t="shared" ref="AK227:AN227" si="3795">AG227*COS(AC227)</f>
        <v>1</v>
      </c>
      <c r="AL227" s="139">
        <f t="shared" si="3795"/>
        <v>-83.62323166</v>
      </c>
      <c r="AM227" s="139">
        <f t="shared" si="3795"/>
        <v>-59157.63368</v>
      </c>
      <c r="AN227" s="139">
        <f t="shared" si="3795"/>
        <v>6098473.219</v>
      </c>
      <c r="AO227" s="129">
        <f t="shared" ref="AO227:AR227" si="3796">AG227*SIN(AC227)</f>
        <v>0</v>
      </c>
      <c r="AP227" s="129">
        <f t="shared" si="3796"/>
        <v>0</v>
      </c>
      <c r="AQ227" s="129">
        <f t="shared" si="3796"/>
        <v>0</v>
      </c>
      <c r="AR227" s="129">
        <f t="shared" si="3796"/>
        <v>0</v>
      </c>
      <c r="AS227" s="140">
        <f t="shared" si="45"/>
        <v>-9.424777961</v>
      </c>
      <c r="AT227" s="141">
        <f t="shared" si="46"/>
        <v>-9.424777961</v>
      </c>
      <c r="AU227" s="141">
        <f t="shared" si="47"/>
        <v>-3.141592654</v>
      </c>
      <c r="AV227" s="122">
        <f t="shared" si="48"/>
        <v>3.141592654</v>
      </c>
      <c r="AW227" s="142">
        <f t="shared" si="49"/>
        <v>584764.2868</v>
      </c>
      <c r="AX227" s="130">
        <f t="shared" si="50"/>
        <v>584764.2868</v>
      </c>
      <c r="AY227" s="143">
        <f t="shared" si="51"/>
        <v>1169528.574</v>
      </c>
      <c r="AZ227" s="143">
        <f t="shared" si="52"/>
        <v>-0.0000000001432259424</v>
      </c>
      <c r="BA227" s="143">
        <f t="shared" si="53"/>
        <v>0</v>
      </c>
      <c r="BB227" s="124">
        <f t="shared" si="54"/>
        <v>1169528.574</v>
      </c>
      <c r="BC227" s="140">
        <f t="shared" ref="BC227:BD227" si="3797">BC$2*AD227</f>
        <v>-3.141592654</v>
      </c>
      <c r="BD227" s="140">
        <f t="shared" si="3797"/>
        <v>-3.141592654</v>
      </c>
      <c r="BE227" s="141">
        <f t="shared" si="56"/>
        <v>-6.283185307</v>
      </c>
      <c r="BF227" s="141">
        <f t="shared" si="57"/>
        <v>0</v>
      </c>
      <c r="BG227" s="122">
        <f t="shared" si="58"/>
        <v>0</v>
      </c>
      <c r="BH227" s="142">
        <f t="shared" ref="BH227:BI227" si="3798">POWER(AH227,BH$2)</f>
        <v>83.62323166</v>
      </c>
      <c r="BI227" s="142">
        <f t="shared" si="3798"/>
        <v>59157.63368</v>
      </c>
      <c r="BJ227" s="130">
        <f t="shared" si="60"/>
        <v>4946952.506</v>
      </c>
      <c r="BK227" s="143">
        <f t="shared" si="61"/>
        <v>44522572.55</v>
      </c>
      <c r="BL227" s="143">
        <f t="shared" si="62"/>
        <v>0</v>
      </c>
      <c r="BM227" s="143">
        <f t="shared" si="63"/>
        <v>0</v>
      </c>
      <c r="BN227" s="124">
        <f t="shared" si="64"/>
        <v>44522572.55</v>
      </c>
      <c r="BO227" s="140">
        <f t="shared" si="65"/>
        <v>0</v>
      </c>
      <c r="BP227" s="141">
        <f t="shared" si="66"/>
        <v>0</v>
      </c>
      <c r="BQ227" s="141">
        <f t="shared" si="67"/>
        <v>0</v>
      </c>
      <c r="BR227" s="122">
        <f t="shared" si="68"/>
        <v>0</v>
      </c>
      <c r="BS227" s="142">
        <f t="shared" si="69"/>
        <v>6098473.219</v>
      </c>
      <c r="BT227" s="130">
        <f t="shared" si="70"/>
        <v>6098473.219</v>
      </c>
      <c r="BU227" s="143">
        <f t="shared" si="71"/>
        <v>-164658776.9</v>
      </c>
      <c r="BV227" s="143">
        <f t="shared" si="72"/>
        <v>0</v>
      </c>
      <c r="BW227" s="143">
        <f t="shared" si="73"/>
        <v>3.141592654</v>
      </c>
      <c r="BX227" s="124">
        <f t="shared" si="74"/>
        <v>164658776.9</v>
      </c>
      <c r="BY227" s="144">
        <f t="shared" ref="BY227:BZ227" si="3799">AY227+BK227+BU227</f>
        <v>-118966675.8</v>
      </c>
      <c r="BZ227" s="144">
        <f t="shared" si="3799"/>
        <v>-0.0000000001432259424</v>
      </c>
      <c r="CA227" s="144">
        <f t="shared" si="76"/>
        <v>-3.141592654</v>
      </c>
      <c r="CB227" s="145">
        <f t="shared" si="77"/>
        <v>118966675.8</v>
      </c>
      <c r="CC227" s="140">
        <f t="shared" ref="CC227:CD227" si="3800">CC$2*AD227</f>
        <v>-6.283185307</v>
      </c>
      <c r="CD227" s="140">
        <f t="shared" si="3800"/>
        <v>-6.283185307</v>
      </c>
      <c r="CE227" s="141">
        <f t="shared" si="79"/>
        <v>-12.56637061</v>
      </c>
      <c r="CF227" s="141">
        <f t="shared" si="80"/>
        <v>0</v>
      </c>
      <c r="CG227" s="122">
        <f t="shared" si="81"/>
        <v>0</v>
      </c>
      <c r="CH227" s="142">
        <f t="shared" ref="CH227:CI227" si="3801">POWER(AH227,CH$2)</f>
        <v>6992.844874</v>
      </c>
      <c r="CI227" s="142">
        <f t="shared" si="3801"/>
        <v>3499625623</v>
      </c>
      <c r="CJ227" s="130">
        <f t="shared" si="83"/>
        <v>24472339097610</v>
      </c>
      <c r="CK227" s="143">
        <f t="shared" si="84"/>
        <v>-24472339097610</v>
      </c>
      <c r="CL227" s="143">
        <f t="shared" si="85"/>
        <v>0</v>
      </c>
      <c r="CM227" s="143">
        <f t="shared" si="86"/>
        <v>3.141592654</v>
      </c>
      <c r="CN227" s="124">
        <f t="shared" si="87"/>
        <v>24472339097610</v>
      </c>
      <c r="CO227" s="140">
        <f t="shared" si="88"/>
        <v>-9.424777961</v>
      </c>
      <c r="CP227" s="141">
        <f t="shared" si="89"/>
        <v>-9.424777961</v>
      </c>
      <c r="CQ227" s="141">
        <f t="shared" si="90"/>
        <v>-3.141592654</v>
      </c>
      <c r="CR227" s="122">
        <f t="shared" si="91"/>
        <v>3.141592654</v>
      </c>
      <c r="CS227" s="142">
        <f t="shared" si="92"/>
        <v>207029570641771</v>
      </c>
      <c r="CT227" s="130">
        <f t="shared" si="93"/>
        <v>207029570641771</v>
      </c>
      <c r="CU227" s="143">
        <f t="shared" si="94"/>
        <v>-828118282567084</v>
      </c>
      <c r="CV227" s="143">
        <f t="shared" si="95"/>
        <v>0.1014152404</v>
      </c>
      <c r="CW227" s="143">
        <f t="shared" si="96"/>
        <v>3.141592654</v>
      </c>
      <c r="CX227" s="124">
        <f t="shared" si="97"/>
        <v>828118282567084</v>
      </c>
      <c r="CY227" s="140">
        <f t="shared" si="98"/>
        <v>-9.424777961</v>
      </c>
      <c r="CZ227" s="140">
        <f t="shared" si="99"/>
        <v>0</v>
      </c>
      <c r="DA227" s="141">
        <f t="shared" si="100"/>
        <v>-9.424777961</v>
      </c>
      <c r="DB227" s="141">
        <f t="shared" si="101"/>
        <v>-3.141592654</v>
      </c>
      <c r="DC227" s="122">
        <f t="shared" si="102"/>
        <v>3.141592654</v>
      </c>
      <c r="DD227" s="142">
        <f t="shared" si="103"/>
        <v>584764.2868</v>
      </c>
      <c r="DE227" s="142">
        <f t="shared" si="104"/>
        <v>6098473.219</v>
      </c>
      <c r="DF227" s="130">
        <f t="shared" si="105"/>
        <v>3566169342807</v>
      </c>
      <c r="DG227" s="143">
        <f t="shared" si="106"/>
        <v>-14264677371228</v>
      </c>
      <c r="DH227" s="143">
        <f t="shared" si="107"/>
        <v>0.001746919148</v>
      </c>
      <c r="DI227" s="143">
        <f t="shared" si="108"/>
        <v>3.141592654</v>
      </c>
      <c r="DJ227" s="124">
        <f t="shared" si="109"/>
        <v>14264677371228</v>
      </c>
      <c r="DK227" s="140">
        <f t="shared" ref="DK227:DM227" si="3802">DK$2*AD227</f>
        <v>-3.141592654</v>
      </c>
      <c r="DL227" s="140">
        <f t="shared" si="3802"/>
        <v>-3.141592654</v>
      </c>
      <c r="DM227" s="140">
        <f t="shared" si="3802"/>
        <v>0</v>
      </c>
      <c r="DN227" s="141">
        <f t="shared" si="111"/>
        <v>-6.283185307</v>
      </c>
      <c r="DO227" s="141">
        <f t="shared" si="112"/>
        <v>0</v>
      </c>
      <c r="DP227" s="122">
        <f t="shared" si="113"/>
        <v>0</v>
      </c>
      <c r="DQ227" s="142">
        <f t="shared" ref="DQ227:DS227" si="3803">POWER(AH227,DQ$2)</f>
        <v>83.62323166</v>
      </c>
      <c r="DR227" s="142">
        <f t="shared" si="3803"/>
        <v>59157.63368</v>
      </c>
      <c r="DS227" s="142">
        <f t="shared" si="3803"/>
        <v>6098473.219</v>
      </c>
      <c r="DT227" s="130">
        <f t="shared" si="115"/>
        <v>30168857375359</v>
      </c>
      <c r="DU227" s="143">
        <f t="shared" si="116"/>
        <v>-543039432756462</v>
      </c>
      <c r="DV227" s="143">
        <f t="shared" si="117"/>
        <v>0</v>
      </c>
      <c r="DW227" s="143">
        <f t="shared" si="118"/>
        <v>3.141592654</v>
      </c>
      <c r="DX227" s="124">
        <f t="shared" si="119"/>
        <v>543039432756462</v>
      </c>
      <c r="DY227" s="140">
        <f t="shared" si="120"/>
        <v>0</v>
      </c>
      <c r="DZ227" s="141">
        <f t="shared" si="121"/>
        <v>0</v>
      </c>
      <c r="EA227" s="141">
        <f t="shared" si="122"/>
        <v>0</v>
      </c>
      <c r="EB227" s="122">
        <f t="shared" si="123"/>
        <v>0</v>
      </c>
      <c r="EC227" s="142">
        <f t="shared" si="124"/>
        <v>37191375605925</v>
      </c>
      <c r="ED227" s="130">
        <f t="shared" si="125"/>
        <v>37191375605925</v>
      </c>
      <c r="EE227" s="143">
        <f t="shared" si="126"/>
        <v>1.00417E+15</v>
      </c>
      <c r="EF227" s="143">
        <f t="shared" si="127"/>
        <v>0</v>
      </c>
      <c r="EG227" s="143">
        <f t="shared" si="128"/>
        <v>0</v>
      </c>
      <c r="EH227" s="124">
        <f t="shared" si="129"/>
        <v>1.00417E+15</v>
      </c>
      <c r="EI227" s="144">
        <f t="shared" ref="EI227:EJ227" si="3804">CK227+CU227+DG227+DU227+EE227</f>
        <v>-405727590432415</v>
      </c>
      <c r="EJ227" s="144">
        <f t="shared" si="3804"/>
        <v>0.1031621596</v>
      </c>
      <c r="EK227" s="144">
        <f t="shared" si="131"/>
        <v>3.141592654</v>
      </c>
      <c r="EL227" s="145">
        <f t="shared" si="132"/>
        <v>405727590432415</v>
      </c>
      <c r="EM227" s="140">
        <f t="shared" si="133"/>
        <v>1.570796327</v>
      </c>
      <c r="EN227" s="141">
        <f t="shared" si="134"/>
        <v>1.570796327</v>
      </c>
      <c r="EO227" s="141">
        <f t="shared" si="135"/>
        <v>1.570796327</v>
      </c>
      <c r="EP227" s="122">
        <f t="shared" si="136"/>
        <v>1.570796327</v>
      </c>
      <c r="EQ227" s="142">
        <f t="shared" si="137"/>
        <v>20142680.82</v>
      </c>
      <c r="ER227" s="130">
        <f t="shared" si="138"/>
        <v>20142680.82</v>
      </c>
      <c r="ES227" s="143">
        <f t="shared" si="139"/>
        <v>0.000000006408848554</v>
      </c>
      <c r="ET227" s="143">
        <f t="shared" si="140"/>
        <v>104664439.7</v>
      </c>
      <c r="EU227" s="143">
        <f t="shared" si="141"/>
        <v>1.570796327</v>
      </c>
      <c r="EV227" s="124">
        <f t="shared" si="142"/>
        <v>104664439.7</v>
      </c>
      <c r="EW227" s="144">
        <f t="shared" ref="EW227:EX227" si="3805">BY227+ES227</f>
        <v>-118966675.8</v>
      </c>
      <c r="EX227" s="144">
        <f t="shared" si="3805"/>
        <v>104664439.7</v>
      </c>
      <c r="EY227" s="144">
        <f t="shared" si="144"/>
        <v>2.420062097</v>
      </c>
      <c r="EZ227" s="145">
        <f t="shared" si="145"/>
        <v>158454141.3</v>
      </c>
      <c r="FA227" s="140">
        <f t="shared" si="146"/>
        <v>0.8066873657</v>
      </c>
      <c r="FB227" s="141">
        <f t="shared" si="147"/>
        <v>0.8066873657</v>
      </c>
      <c r="FC227" s="141">
        <f t="shared" si="148"/>
        <v>0.8066873657</v>
      </c>
      <c r="FD227" s="122">
        <f t="shared" si="149"/>
        <v>0.8066873657</v>
      </c>
      <c r="FE227" s="142">
        <f t="shared" si="150"/>
        <v>541.1294846</v>
      </c>
      <c r="FF227" s="130">
        <f t="shared" si="151"/>
        <v>541.1294846</v>
      </c>
      <c r="FG227" s="143">
        <f t="shared" si="152"/>
        <v>99.05494035</v>
      </c>
      <c r="FH227" s="143">
        <f t="shared" si="153"/>
        <v>103.3649495</v>
      </c>
      <c r="FI227" s="143">
        <f t="shared" si="154"/>
        <v>0.8066873657</v>
      </c>
      <c r="FJ227" s="124">
        <f t="shared" si="155"/>
        <v>143.1649189</v>
      </c>
      <c r="FK227" s="140">
        <f t="shared" si="156"/>
        <v>-6.283185307</v>
      </c>
      <c r="FL227" s="141">
        <f t="shared" si="157"/>
        <v>-6.283185307</v>
      </c>
      <c r="FM227" s="141">
        <f t="shared" si="158"/>
        <v>0</v>
      </c>
      <c r="FN227" s="122">
        <f t="shared" si="159"/>
        <v>0</v>
      </c>
      <c r="FO227" s="142">
        <f t="shared" si="160"/>
        <v>6992.844874</v>
      </c>
      <c r="FP227" s="130">
        <f t="shared" si="161"/>
        <v>6992.844874</v>
      </c>
      <c r="FQ227" s="143">
        <f t="shared" si="162"/>
        <v>-6992.844874</v>
      </c>
      <c r="FR227" s="143">
        <f t="shared" si="163"/>
        <v>0</v>
      </c>
      <c r="FS227" s="143">
        <f t="shared" si="164"/>
        <v>3.141592654</v>
      </c>
      <c r="FT227" s="124">
        <f t="shared" si="165"/>
        <v>6992.844874</v>
      </c>
      <c r="FU227" s="144">
        <f t="shared" si="166"/>
        <v>-184465.7459</v>
      </c>
      <c r="FV227" s="144">
        <f t="shared" si="167"/>
        <v>0</v>
      </c>
      <c r="FW227" s="144">
        <f t="shared" si="168"/>
        <v>-3.141592654</v>
      </c>
      <c r="FX227" s="145">
        <f t="shared" si="169"/>
        <v>184465.7459</v>
      </c>
      <c r="FY227" s="140">
        <f t="shared" si="170"/>
        <v>-3.141592654</v>
      </c>
      <c r="FZ227" s="140">
        <f t="shared" si="171"/>
        <v>-0.8066873657</v>
      </c>
      <c r="GA227" s="141">
        <f t="shared" si="172"/>
        <v>-3.948280019</v>
      </c>
      <c r="GB227" s="141">
        <f t="shared" si="173"/>
        <v>-3.948280019</v>
      </c>
      <c r="GC227" s="122">
        <f t="shared" si="174"/>
        <v>2.334905288</v>
      </c>
      <c r="GD227" s="142">
        <f t="shared" si="175"/>
        <v>184465.7459</v>
      </c>
      <c r="GE227" s="142">
        <f t="shared" si="176"/>
        <v>0.006984951397</v>
      </c>
      <c r="GF227" s="130">
        <f t="shared" si="177"/>
        <v>1288.48427</v>
      </c>
      <c r="GG227" s="143">
        <f t="shared" si="178"/>
        <v>-99.05494035</v>
      </c>
      <c r="GH227" s="143">
        <f t="shared" si="179"/>
        <v>103.3649495</v>
      </c>
      <c r="GI227" s="143">
        <f t="shared" si="180"/>
        <v>2.334905288</v>
      </c>
      <c r="GJ227" s="124">
        <f t="shared" si="181"/>
        <v>143.1649189</v>
      </c>
      <c r="GK227" s="146">
        <f t="shared" si="182"/>
        <v>-0.5</v>
      </c>
      <c r="GL227" s="127">
        <f t="shared" si="183"/>
        <v>-0.8660254038</v>
      </c>
      <c r="GM227" s="146">
        <f t="shared" si="184"/>
        <v>-2.094395102</v>
      </c>
      <c r="GN227" s="127">
        <f t="shared" si="185"/>
        <v>1</v>
      </c>
      <c r="GO227" s="147">
        <f t="shared" si="186"/>
        <v>-0.5</v>
      </c>
      <c r="GP227" s="128">
        <f t="shared" si="187"/>
        <v>0.8660254038</v>
      </c>
      <c r="GQ227" s="147">
        <f t="shared" si="188"/>
        <v>2.094395102</v>
      </c>
      <c r="GR227" s="128">
        <f t="shared" si="189"/>
        <v>1</v>
      </c>
      <c r="GS227" s="140">
        <f t="shared" si="190"/>
        <v>-2.094395102</v>
      </c>
      <c r="GT227" s="140">
        <f t="shared" si="191"/>
        <v>0.8066873657</v>
      </c>
      <c r="GU227" s="141">
        <f t="shared" si="192"/>
        <v>-1.287707737</v>
      </c>
      <c r="GV227" s="141">
        <f t="shared" si="193"/>
        <v>-1.287707737</v>
      </c>
      <c r="GW227" s="122">
        <f t="shared" si="194"/>
        <v>-1.287707737</v>
      </c>
      <c r="GX227" s="142">
        <f t="shared" si="195"/>
        <v>1</v>
      </c>
      <c r="GY227" s="142">
        <f t="shared" si="196"/>
        <v>143.1649189</v>
      </c>
      <c r="GZ227" s="130">
        <f t="shared" si="197"/>
        <v>143.1649189</v>
      </c>
      <c r="HA227" s="143">
        <f t="shared" si="198"/>
        <v>39.98920195</v>
      </c>
      <c r="HB227" s="143">
        <f t="shared" si="199"/>
        <v>-137.4665695</v>
      </c>
      <c r="HC227" s="143">
        <f t="shared" si="200"/>
        <v>-1.287707737</v>
      </c>
      <c r="HD227" s="124">
        <f t="shared" si="201"/>
        <v>143.1649189</v>
      </c>
      <c r="HE227" s="140">
        <f t="shared" si="202"/>
        <v>2.094395102</v>
      </c>
      <c r="HF227" s="140">
        <f t="shared" si="203"/>
        <v>2.334905288</v>
      </c>
      <c r="HG227" s="141">
        <f t="shared" si="204"/>
        <v>4.42930039</v>
      </c>
      <c r="HH227" s="141">
        <f t="shared" si="205"/>
        <v>4.42930039</v>
      </c>
      <c r="HI227" s="122">
        <f t="shared" si="206"/>
        <v>-1.853884917</v>
      </c>
      <c r="HJ227" s="142">
        <f t="shared" si="207"/>
        <v>1</v>
      </c>
      <c r="HK227" s="142">
        <f t="shared" si="208"/>
        <v>143.1649189</v>
      </c>
      <c r="HL227" s="130">
        <f t="shared" si="209"/>
        <v>143.1649189</v>
      </c>
      <c r="HM227" s="143">
        <f t="shared" si="210"/>
        <v>-39.98920195</v>
      </c>
      <c r="HN227" s="143">
        <f t="shared" si="211"/>
        <v>-137.4665695</v>
      </c>
      <c r="HO227" s="143">
        <f t="shared" si="212"/>
        <v>-1.853884917</v>
      </c>
      <c r="HP227" s="124">
        <f t="shared" si="213"/>
        <v>143.1649189</v>
      </c>
      <c r="HQ227" s="140">
        <f t="shared" si="214"/>
        <v>2.094395102</v>
      </c>
      <c r="HR227" s="140">
        <f t="shared" si="215"/>
        <v>0.8066873657</v>
      </c>
      <c r="HS227" s="141">
        <f t="shared" si="216"/>
        <v>2.901082468</v>
      </c>
      <c r="HT227" s="141">
        <f t="shared" si="217"/>
        <v>2.901082468</v>
      </c>
      <c r="HU227" s="122">
        <f t="shared" si="218"/>
        <v>2.901082468</v>
      </c>
      <c r="HV227" s="142">
        <f t="shared" si="219"/>
        <v>1</v>
      </c>
      <c r="HW227" s="142">
        <f t="shared" si="220"/>
        <v>143.1649189</v>
      </c>
      <c r="HX227" s="130">
        <f t="shared" si="221"/>
        <v>143.1649189</v>
      </c>
      <c r="HY227" s="143">
        <f t="shared" si="222"/>
        <v>-139.0441423</v>
      </c>
      <c r="HZ227" s="143">
        <f t="shared" si="223"/>
        <v>34.10161997</v>
      </c>
      <c r="IA227" s="143">
        <f t="shared" si="224"/>
        <v>2.901082468</v>
      </c>
      <c r="IB227" s="124">
        <f t="shared" si="225"/>
        <v>143.1649189</v>
      </c>
      <c r="IC227" s="140">
        <f t="shared" si="226"/>
        <v>-2.094395102</v>
      </c>
      <c r="ID227" s="140">
        <f t="shared" si="227"/>
        <v>2.334905288</v>
      </c>
      <c r="IE227" s="141">
        <f t="shared" si="228"/>
        <v>0.2405101855</v>
      </c>
      <c r="IF227" s="141">
        <f t="shared" si="229"/>
        <v>0.2405101855</v>
      </c>
      <c r="IG227" s="122">
        <f t="shared" si="230"/>
        <v>0.2405101855</v>
      </c>
      <c r="IH227" s="142">
        <f t="shared" si="231"/>
        <v>1</v>
      </c>
      <c r="II227" s="142">
        <f t="shared" si="232"/>
        <v>143.1649189</v>
      </c>
      <c r="IJ227" s="130">
        <f t="shared" si="233"/>
        <v>143.1649189</v>
      </c>
      <c r="IK227" s="143">
        <f t="shared" si="234"/>
        <v>139.0441423</v>
      </c>
      <c r="IL227" s="143">
        <f t="shared" si="235"/>
        <v>34.10161997</v>
      </c>
      <c r="IM227" s="143">
        <f t="shared" si="236"/>
        <v>0.2405101855</v>
      </c>
      <c r="IN227" s="124">
        <f t="shared" si="237"/>
        <v>143.1649189</v>
      </c>
    </row>
    <row r="228" ht="12.75" customHeight="1">
      <c r="A228" s="129">
        <f>'Cortez Cubic'!AP228</f>
        <v>-0.2187762226</v>
      </c>
      <c r="B228" s="129">
        <f>'Cortez Cubic'!AQ228</f>
        <v>10.11831357</v>
      </c>
      <c r="C228" s="129">
        <f>'Cortez Cubic'!AR228</f>
        <v>6168.104291</v>
      </c>
      <c r="D228" s="129">
        <f>'Cortez Cubic'!AS228</f>
        <v>-408760.9151</v>
      </c>
      <c r="E228" s="129">
        <f t="shared" ref="E228:H228" si="3806">0</f>
        <v>0</v>
      </c>
      <c r="F228" s="129">
        <f t="shared" si="3806"/>
        <v>0</v>
      </c>
      <c r="G228" s="129">
        <f t="shared" si="3806"/>
        <v>0</v>
      </c>
      <c r="H228" s="129">
        <f t="shared" si="3806"/>
        <v>0</v>
      </c>
      <c r="I228" s="110">
        <f>'Cortez Cubic'!I228</f>
        <v>139</v>
      </c>
      <c r="J228" s="130">
        <f t="shared" si="28"/>
        <v>151.0164884</v>
      </c>
      <c r="K228" s="131">
        <f t="shared" si="29"/>
        <v>1</v>
      </c>
      <c r="L228" s="131">
        <f t="shared" si="30"/>
        <v>0</v>
      </c>
      <c r="M228" s="132">
        <f t="shared" si="31"/>
        <v>-12.01648844</v>
      </c>
      <c r="N228" s="133">
        <f t="shared" si="32"/>
        <v>80.45211077</v>
      </c>
      <c r="O228" s="134">
        <f t="shared" si="33"/>
        <v>151.0164884</v>
      </c>
      <c r="P228" s="134">
        <f t="shared" si="34"/>
        <v>0</v>
      </c>
      <c r="Q228" s="135">
        <f t="shared" si="35"/>
        <v>70.56437767</v>
      </c>
      <c r="R228" s="135">
        <f t="shared" si="36"/>
        <v>0</v>
      </c>
      <c r="S228" s="136">
        <f t="shared" si="37"/>
        <v>-175.3312625</v>
      </c>
      <c r="T228" s="136">
        <f t="shared" si="38"/>
        <v>0</v>
      </c>
      <c r="U228" s="137">
        <f t="shared" ref="U228:X228" si="3807">ATAN2(A228,E228)</f>
        <v>3.141592654</v>
      </c>
      <c r="V228" s="137">
        <f t="shared" si="3807"/>
        <v>0</v>
      </c>
      <c r="W228" s="137">
        <f t="shared" si="3807"/>
        <v>0</v>
      </c>
      <c r="X228" s="137">
        <f t="shared" si="3807"/>
        <v>3.141592654</v>
      </c>
      <c r="Y228" s="137">
        <f t="shared" ref="Y228:AB228" si="3808">SQRT(POWER(A228,2)+POWER(E228,2))</f>
        <v>0.2187762226</v>
      </c>
      <c r="Z228" s="137">
        <f t="shared" si="3808"/>
        <v>10.11831357</v>
      </c>
      <c r="AA228" s="137">
        <f t="shared" si="3808"/>
        <v>6168.104291</v>
      </c>
      <c r="AB228" s="137">
        <f t="shared" si="3808"/>
        <v>408760.9151</v>
      </c>
      <c r="AC228" s="138">
        <f t="shared" ref="AC228:AF228" si="3809">U228-$U228</f>
        <v>0</v>
      </c>
      <c r="AD228" s="138">
        <f t="shared" si="3809"/>
        <v>-3.141592654</v>
      </c>
      <c r="AE228" s="138">
        <f t="shared" si="3809"/>
        <v>-3.141592654</v>
      </c>
      <c r="AF228" s="138">
        <f t="shared" si="3809"/>
        <v>0</v>
      </c>
      <c r="AG228" s="138">
        <f t="shared" ref="AG228:AJ228" si="3810">Y228/$Y228</f>
        <v>1</v>
      </c>
      <c r="AH228" s="138">
        <f t="shared" si="3810"/>
        <v>46.2496036</v>
      </c>
      <c r="AI228" s="138">
        <f t="shared" si="3810"/>
        <v>28193.66848</v>
      </c>
      <c r="AJ228" s="138">
        <f t="shared" si="3810"/>
        <v>1868397.353</v>
      </c>
      <c r="AK228" s="139">
        <f t="shared" ref="AK228:AN228" si="3811">AG228*COS(AC228)</f>
        <v>1</v>
      </c>
      <c r="AL228" s="139">
        <f t="shared" si="3811"/>
        <v>-46.2496036</v>
      </c>
      <c r="AM228" s="139">
        <f t="shared" si="3811"/>
        <v>-28193.66848</v>
      </c>
      <c r="AN228" s="139">
        <f t="shared" si="3811"/>
        <v>1868397.353</v>
      </c>
      <c r="AO228" s="129">
        <f t="shared" ref="AO228:AR228" si="3812">AG228*SIN(AC228)</f>
        <v>0</v>
      </c>
      <c r="AP228" s="129">
        <f t="shared" si="3812"/>
        <v>0</v>
      </c>
      <c r="AQ228" s="129">
        <f t="shared" si="3812"/>
        <v>0</v>
      </c>
      <c r="AR228" s="129">
        <f t="shared" si="3812"/>
        <v>0</v>
      </c>
      <c r="AS228" s="140">
        <f t="shared" si="45"/>
        <v>-9.424777961</v>
      </c>
      <c r="AT228" s="141">
        <f t="shared" si="46"/>
        <v>-9.424777961</v>
      </c>
      <c r="AU228" s="141">
        <f t="shared" si="47"/>
        <v>-3.141592654</v>
      </c>
      <c r="AV228" s="122">
        <f t="shared" si="48"/>
        <v>3.141592654</v>
      </c>
      <c r="AW228" s="142">
        <f t="shared" si="49"/>
        <v>98929.09685</v>
      </c>
      <c r="AX228" s="130">
        <f t="shared" si="50"/>
        <v>98929.09685</v>
      </c>
      <c r="AY228" s="143">
        <f t="shared" si="51"/>
        <v>197858.1937</v>
      </c>
      <c r="AZ228" s="143">
        <f t="shared" si="52"/>
        <v>0</v>
      </c>
      <c r="BA228" s="143">
        <f t="shared" si="53"/>
        <v>0</v>
      </c>
      <c r="BB228" s="124">
        <f t="shared" si="54"/>
        <v>197858.1937</v>
      </c>
      <c r="BC228" s="140">
        <f t="shared" ref="BC228:BD228" si="3813">BC$2*AD228</f>
        <v>-3.141592654</v>
      </c>
      <c r="BD228" s="140">
        <f t="shared" si="3813"/>
        <v>-3.141592654</v>
      </c>
      <c r="BE228" s="141">
        <f t="shared" si="56"/>
        <v>-6.283185307</v>
      </c>
      <c r="BF228" s="141">
        <f t="shared" si="57"/>
        <v>0</v>
      </c>
      <c r="BG228" s="122">
        <f t="shared" si="58"/>
        <v>0</v>
      </c>
      <c r="BH228" s="142">
        <f t="shared" ref="BH228:BI228" si="3814">POWER(AH228,BH$2)</f>
        <v>46.2496036</v>
      </c>
      <c r="BI228" s="142">
        <f t="shared" si="3814"/>
        <v>28193.66848</v>
      </c>
      <c r="BJ228" s="130">
        <f t="shared" si="60"/>
        <v>1303945.991</v>
      </c>
      <c r="BK228" s="143">
        <f t="shared" si="61"/>
        <v>11735513.92</v>
      </c>
      <c r="BL228" s="143">
        <f t="shared" si="62"/>
        <v>0</v>
      </c>
      <c r="BM228" s="143">
        <f t="shared" si="63"/>
        <v>0</v>
      </c>
      <c r="BN228" s="124">
        <f t="shared" si="64"/>
        <v>11735513.92</v>
      </c>
      <c r="BO228" s="140">
        <f t="shared" si="65"/>
        <v>0</v>
      </c>
      <c r="BP228" s="141">
        <f t="shared" si="66"/>
        <v>0</v>
      </c>
      <c r="BQ228" s="141">
        <f t="shared" si="67"/>
        <v>0</v>
      </c>
      <c r="BR228" s="122">
        <f t="shared" si="68"/>
        <v>0</v>
      </c>
      <c r="BS228" s="142">
        <f t="shared" si="69"/>
        <v>1868397.353</v>
      </c>
      <c r="BT228" s="130">
        <f t="shared" si="70"/>
        <v>1868397.353</v>
      </c>
      <c r="BU228" s="143">
        <f t="shared" si="71"/>
        <v>-50446728.52</v>
      </c>
      <c r="BV228" s="143">
        <f t="shared" si="72"/>
        <v>0</v>
      </c>
      <c r="BW228" s="143">
        <f t="shared" si="73"/>
        <v>3.141592654</v>
      </c>
      <c r="BX228" s="124">
        <f t="shared" si="74"/>
        <v>50446728.52</v>
      </c>
      <c r="BY228" s="144">
        <f t="shared" ref="BY228:BZ228" si="3815">AY228+BK228+BU228</f>
        <v>-38513356.41</v>
      </c>
      <c r="BZ228" s="144">
        <f t="shared" si="3815"/>
        <v>0</v>
      </c>
      <c r="CA228" s="144">
        <f t="shared" si="76"/>
        <v>-3.141592654</v>
      </c>
      <c r="CB228" s="145">
        <f t="shared" si="77"/>
        <v>38513356.41</v>
      </c>
      <c r="CC228" s="140">
        <f t="shared" ref="CC228:CD228" si="3816">CC$2*AD228</f>
        <v>-6.283185307</v>
      </c>
      <c r="CD228" s="140">
        <f t="shared" si="3816"/>
        <v>-6.283185307</v>
      </c>
      <c r="CE228" s="141">
        <f t="shared" si="79"/>
        <v>-12.56637061</v>
      </c>
      <c r="CF228" s="141">
        <f t="shared" si="80"/>
        <v>0</v>
      </c>
      <c r="CG228" s="122">
        <f t="shared" si="81"/>
        <v>0</v>
      </c>
      <c r="CH228" s="142">
        <f t="shared" ref="CH228:CI228" si="3817">POWER(AH228,CH$2)</f>
        <v>2139.025833</v>
      </c>
      <c r="CI228" s="142">
        <f t="shared" si="3817"/>
        <v>794882942.4</v>
      </c>
      <c r="CJ228" s="130">
        <f t="shared" si="83"/>
        <v>1700275147803</v>
      </c>
      <c r="CK228" s="143">
        <f t="shared" si="84"/>
        <v>-1700275147803</v>
      </c>
      <c r="CL228" s="143">
        <f t="shared" si="85"/>
        <v>0</v>
      </c>
      <c r="CM228" s="143">
        <f t="shared" si="86"/>
        <v>3.141592654</v>
      </c>
      <c r="CN228" s="124">
        <f t="shared" si="87"/>
        <v>1700275147803</v>
      </c>
      <c r="CO228" s="140">
        <f t="shared" si="88"/>
        <v>-9.424777961</v>
      </c>
      <c r="CP228" s="141">
        <f t="shared" si="89"/>
        <v>-9.424777961</v>
      </c>
      <c r="CQ228" s="141">
        <f t="shared" si="90"/>
        <v>-3.141592654</v>
      </c>
      <c r="CR228" s="122">
        <f t="shared" si="91"/>
        <v>3.141592654</v>
      </c>
      <c r="CS228" s="142">
        <f t="shared" si="92"/>
        <v>22410666158885</v>
      </c>
      <c r="CT228" s="130">
        <f t="shared" si="93"/>
        <v>22410666158885</v>
      </c>
      <c r="CU228" s="143">
        <f t="shared" si="94"/>
        <v>-89642664635540</v>
      </c>
      <c r="CV228" s="143">
        <f t="shared" si="95"/>
        <v>0.01097806023</v>
      </c>
      <c r="CW228" s="143">
        <f t="shared" si="96"/>
        <v>3.141592654</v>
      </c>
      <c r="CX228" s="124">
        <f t="shared" si="97"/>
        <v>89642664635540</v>
      </c>
      <c r="CY228" s="140">
        <f t="shared" si="98"/>
        <v>-9.424777961</v>
      </c>
      <c r="CZ228" s="140">
        <f t="shared" si="99"/>
        <v>0</v>
      </c>
      <c r="DA228" s="141">
        <f t="shared" si="100"/>
        <v>-9.424777961</v>
      </c>
      <c r="DB228" s="141">
        <f t="shared" si="101"/>
        <v>-3.141592654</v>
      </c>
      <c r="DC228" s="122">
        <f t="shared" si="102"/>
        <v>3.141592654</v>
      </c>
      <c r="DD228" s="142">
        <f t="shared" si="103"/>
        <v>98929.09685</v>
      </c>
      <c r="DE228" s="142">
        <f t="shared" si="104"/>
        <v>1868397.353</v>
      </c>
      <c r="DF228" s="130">
        <f t="shared" si="105"/>
        <v>184838862649</v>
      </c>
      <c r="DG228" s="143">
        <f t="shared" si="106"/>
        <v>-739355450595</v>
      </c>
      <c r="DH228" s="143">
        <f t="shared" si="107"/>
        <v>0.0000905449286</v>
      </c>
      <c r="DI228" s="143">
        <f t="shared" si="108"/>
        <v>3.141592654</v>
      </c>
      <c r="DJ228" s="124">
        <f t="shared" si="109"/>
        <v>739355450595</v>
      </c>
      <c r="DK228" s="140">
        <f t="shared" ref="DK228:DM228" si="3818">DK$2*AD228</f>
        <v>-3.141592654</v>
      </c>
      <c r="DL228" s="140">
        <f t="shared" si="3818"/>
        <v>-3.141592654</v>
      </c>
      <c r="DM228" s="140">
        <f t="shared" si="3818"/>
        <v>0</v>
      </c>
      <c r="DN228" s="141">
        <f t="shared" si="111"/>
        <v>-6.283185307</v>
      </c>
      <c r="DO228" s="141">
        <f t="shared" si="112"/>
        <v>0</v>
      </c>
      <c r="DP228" s="122">
        <f t="shared" si="113"/>
        <v>0</v>
      </c>
      <c r="DQ228" s="142">
        <f t="shared" ref="DQ228:DS228" si="3819">POWER(AH228,DQ$2)</f>
        <v>46.2496036</v>
      </c>
      <c r="DR228" s="142">
        <f t="shared" si="3819"/>
        <v>28193.66848</v>
      </c>
      <c r="DS228" s="142">
        <f t="shared" si="3819"/>
        <v>1868397.353</v>
      </c>
      <c r="DT228" s="130">
        <f t="shared" si="115"/>
        <v>2436289237870</v>
      </c>
      <c r="DU228" s="143">
        <f t="shared" si="116"/>
        <v>-43853206281653</v>
      </c>
      <c r="DV228" s="143">
        <f t="shared" si="117"/>
        <v>0</v>
      </c>
      <c r="DW228" s="143">
        <f t="shared" si="118"/>
        <v>3.141592654</v>
      </c>
      <c r="DX228" s="124">
        <f t="shared" si="119"/>
        <v>43853206281653</v>
      </c>
      <c r="DY228" s="140">
        <f t="shared" si="120"/>
        <v>0</v>
      </c>
      <c r="DZ228" s="141">
        <f t="shared" si="121"/>
        <v>0</v>
      </c>
      <c r="EA228" s="141">
        <f t="shared" si="122"/>
        <v>0</v>
      </c>
      <c r="EB228" s="122">
        <f t="shared" si="123"/>
        <v>0</v>
      </c>
      <c r="EC228" s="142">
        <f t="shared" si="124"/>
        <v>3490908667476</v>
      </c>
      <c r="ED228" s="130">
        <f t="shared" si="125"/>
        <v>3490908667476</v>
      </c>
      <c r="EE228" s="143">
        <f t="shared" si="126"/>
        <v>94254534021850</v>
      </c>
      <c r="EF228" s="143">
        <f t="shared" si="127"/>
        <v>0</v>
      </c>
      <c r="EG228" s="143">
        <f t="shared" si="128"/>
        <v>0</v>
      </c>
      <c r="EH228" s="124">
        <f t="shared" si="129"/>
        <v>94254534021850</v>
      </c>
      <c r="EI228" s="144">
        <f t="shared" ref="EI228:EJ228" si="3820">CK228+CU228+DG228+DU228+EE228</f>
        <v>-41680967493740</v>
      </c>
      <c r="EJ228" s="144">
        <f t="shared" si="3820"/>
        <v>0.01106860516</v>
      </c>
      <c r="EK228" s="144">
        <f t="shared" si="131"/>
        <v>3.141592654</v>
      </c>
      <c r="EL228" s="145">
        <f t="shared" si="132"/>
        <v>41680967493740</v>
      </c>
      <c r="EM228" s="140">
        <f t="shared" si="133"/>
        <v>1.570796327</v>
      </c>
      <c r="EN228" s="141">
        <f t="shared" si="134"/>
        <v>1.570796327</v>
      </c>
      <c r="EO228" s="141">
        <f t="shared" si="135"/>
        <v>1.570796327</v>
      </c>
      <c r="EP228" s="122">
        <f t="shared" si="136"/>
        <v>1.570796327</v>
      </c>
      <c r="EQ228" s="142">
        <f t="shared" si="137"/>
        <v>6456079.886</v>
      </c>
      <c r="ER228" s="130">
        <f t="shared" si="138"/>
        <v>6456079.886</v>
      </c>
      <c r="ES228" s="143">
        <f t="shared" si="139"/>
        <v>0.00000000205414754</v>
      </c>
      <c r="ET228" s="143">
        <f t="shared" si="140"/>
        <v>33546775.14</v>
      </c>
      <c r="EU228" s="143">
        <f t="shared" si="141"/>
        <v>1.570796327</v>
      </c>
      <c r="EV228" s="124">
        <f t="shared" si="142"/>
        <v>33546775.14</v>
      </c>
      <c r="EW228" s="144">
        <f t="shared" ref="EW228:EX228" si="3821">BY228+ES228</f>
        <v>-38513356.41</v>
      </c>
      <c r="EX228" s="144">
        <f t="shared" si="3821"/>
        <v>33546775.14</v>
      </c>
      <c r="EY228" s="144">
        <f t="shared" si="144"/>
        <v>2.425008398</v>
      </c>
      <c r="EZ228" s="145">
        <f t="shared" si="145"/>
        <v>51075089.27</v>
      </c>
      <c r="FA228" s="140">
        <f t="shared" si="146"/>
        <v>0.8083361328</v>
      </c>
      <c r="FB228" s="141">
        <f t="shared" si="147"/>
        <v>0.8083361328</v>
      </c>
      <c r="FC228" s="141">
        <f t="shared" si="148"/>
        <v>0.8083361328</v>
      </c>
      <c r="FD228" s="122">
        <f t="shared" si="149"/>
        <v>0.8083361328</v>
      </c>
      <c r="FE228" s="142">
        <f t="shared" si="150"/>
        <v>371.0248898</v>
      </c>
      <c r="FF228" s="130">
        <f t="shared" si="151"/>
        <v>371.0248898</v>
      </c>
      <c r="FG228" s="143">
        <f t="shared" si="152"/>
        <v>67.79997696</v>
      </c>
      <c r="FH228" s="143">
        <f t="shared" si="153"/>
        <v>70.98395703</v>
      </c>
      <c r="FI228" s="143">
        <f t="shared" si="154"/>
        <v>0.8083361328</v>
      </c>
      <c r="FJ228" s="124">
        <f t="shared" si="155"/>
        <v>98.1608834</v>
      </c>
      <c r="FK228" s="140">
        <f t="shared" si="156"/>
        <v>-6.283185307</v>
      </c>
      <c r="FL228" s="141">
        <f t="shared" si="157"/>
        <v>-6.283185307</v>
      </c>
      <c r="FM228" s="141">
        <f t="shared" si="158"/>
        <v>0</v>
      </c>
      <c r="FN228" s="122">
        <f t="shared" si="159"/>
        <v>0</v>
      </c>
      <c r="FO228" s="142">
        <f t="shared" si="160"/>
        <v>2139.025833</v>
      </c>
      <c r="FP228" s="130">
        <f t="shared" si="161"/>
        <v>2139.025833</v>
      </c>
      <c r="FQ228" s="143">
        <f t="shared" si="162"/>
        <v>-2139.025833</v>
      </c>
      <c r="FR228" s="143">
        <f t="shared" si="163"/>
        <v>0</v>
      </c>
      <c r="FS228" s="143">
        <f t="shared" si="164"/>
        <v>3.141592654</v>
      </c>
      <c r="FT228" s="124">
        <f t="shared" si="165"/>
        <v>2139.025833</v>
      </c>
      <c r="FU228" s="144">
        <f t="shared" si="166"/>
        <v>-86720.03127</v>
      </c>
      <c r="FV228" s="144">
        <f t="shared" si="167"/>
        <v>0</v>
      </c>
      <c r="FW228" s="144">
        <f t="shared" si="168"/>
        <v>-3.141592654</v>
      </c>
      <c r="FX228" s="145">
        <f t="shared" si="169"/>
        <v>86720.03127</v>
      </c>
      <c r="FY228" s="140">
        <f t="shared" si="170"/>
        <v>-3.141592654</v>
      </c>
      <c r="FZ228" s="140">
        <f t="shared" si="171"/>
        <v>-0.8083361328</v>
      </c>
      <c r="GA228" s="141">
        <f t="shared" si="172"/>
        <v>-3.949928786</v>
      </c>
      <c r="GB228" s="141">
        <f t="shared" si="173"/>
        <v>-3.949928786</v>
      </c>
      <c r="GC228" s="122">
        <f t="shared" si="174"/>
        <v>2.333256521</v>
      </c>
      <c r="GD228" s="142">
        <f t="shared" si="175"/>
        <v>86720.03127</v>
      </c>
      <c r="GE228" s="142">
        <f t="shared" si="176"/>
        <v>0.01018735738</v>
      </c>
      <c r="GF228" s="130">
        <f t="shared" si="177"/>
        <v>883.4479506</v>
      </c>
      <c r="GG228" s="143">
        <f t="shared" si="178"/>
        <v>-67.79997696</v>
      </c>
      <c r="GH228" s="143">
        <f t="shared" si="179"/>
        <v>70.98395703</v>
      </c>
      <c r="GI228" s="143">
        <f t="shared" si="180"/>
        <v>2.333256521</v>
      </c>
      <c r="GJ228" s="124">
        <f t="shared" si="181"/>
        <v>98.1608834</v>
      </c>
      <c r="GK228" s="146">
        <f t="shared" si="182"/>
        <v>-0.5</v>
      </c>
      <c r="GL228" s="127">
        <f t="shared" si="183"/>
        <v>-0.8660254038</v>
      </c>
      <c r="GM228" s="146">
        <f t="shared" si="184"/>
        <v>-2.094395102</v>
      </c>
      <c r="GN228" s="127">
        <f t="shared" si="185"/>
        <v>1</v>
      </c>
      <c r="GO228" s="147">
        <f t="shared" si="186"/>
        <v>-0.5</v>
      </c>
      <c r="GP228" s="128">
        <f t="shared" si="187"/>
        <v>0.8660254038</v>
      </c>
      <c r="GQ228" s="147">
        <f t="shared" si="188"/>
        <v>2.094395102</v>
      </c>
      <c r="GR228" s="128">
        <f t="shared" si="189"/>
        <v>1</v>
      </c>
      <c r="GS228" s="140">
        <f t="shared" si="190"/>
        <v>-2.094395102</v>
      </c>
      <c r="GT228" s="140">
        <f t="shared" si="191"/>
        <v>0.8083361328</v>
      </c>
      <c r="GU228" s="141">
        <f t="shared" si="192"/>
        <v>-1.28605897</v>
      </c>
      <c r="GV228" s="141">
        <f t="shared" si="193"/>
        <v>-1.28605897</v>
      </c>
      <c r="GW228" s="122">
        <f t="shared" si="194"/>
        <v>-1.28605897</v>
      </c>
      <c r="GX228" s="142">
        <f t="shared" si="195"/>
        <v>1</v>
      </c>
      <c r="GY228" s="142">
        <f t="shared" si="196"/>
        <v>98.1608834</v>
      </c>
      <c r="GZ228" s="130">
        <f t="shared" si="197"/>
        <v>98.1608834</v>
      </c>
      <c r="HA228" s="143">
        <f t="shared" si="198"/>
        <v>27.57392157</v>
      </c>
      <c r="HB228" s="143">
        <f t="shared" si="199"/>
        <v>-94.20848093</v>
      </c>
      <c r="HC228" s="143">
        <f t="shared" si="200"/>
        <v>-1.28605897</v>
      </c>
      <c r="HD228" s="124">
        <f t="shared" si="201"/>
        <v>98.1608834</v>
      </c>
      <c r="HE228" s="140">
        <f t="shared" si="202"/>
        <v>2.094395102</v>
      </c>
      <c r="HF228" s="140">
        <f t="shared" si="203"/>
        <v>2.333256521</v>
      </c>
      <c r="HG228" s="141">
        <f t="shared" si="204"/>
        <v>4.427651623</v>
      </c>
      <c r="HH228" s="141">
        <f t="shared" si="205"/>
        <v>4.427651623</v>
      </c>
      <c r="HI228" s="122">
        <f t="shared" si="206"/>
        <v>-1.855533684</v>
      </c>
      <c r="HJ228" s="142">
        <f t="shared" si="207"/>
        <v>1</v>
      </c>
      <c r="HK228" s="142">
        <f t="shared" si="208"/>
        <v>98.1608834</v>
      </c>
      <c r="HL228" s="130">
        <f t="shared" si="209"/>
        <v>98.1608834</v>
      </c>
      <c r="HM228" s="143">
        <f t="shared" si="210"/>
        <v>-27.57392157</v>
      </c>
      <c r="HN228" s="143">
        <f t="shared" si="211"/>
        <v>-94.20848093</v>
      </c>
      <c r="HO228" s="143">
        <f t="shared" si="212"/>
        <v>-1.855533684</v>
      </c>
      <c r="HP228" s="124">
        <f t="shared" si="213"/>
        <v>98.1608834</v>
      </c>
      <c r="HQ228" s="140">
        <f t="shared" si="214"/>
        <v>2.094395102</v>
      </c>
      <c r="HR228" s="140">
        <f t="shared" si="215"/>
        <v>0.8083361328</v>
      </c>
      <c r="HS228" s="141">
        <f t="shared" si="216"/>
        <v>2.902731235</v>
      </c>
      <c r="HT228" s="141">
        <f t="shared" si="217"/>
        <v>2.902731235</v>
      </c>
      <c r="HU228" s="122">
        <f t="shared" si="218"/>
        <v>2.902731235</v>
      </c>
      <c r="HV228" s="142">
        <f t="shared" si="219"/>
        <v>1</v>
      </c>
      <c r="HW228" s="142">
        <f t="shared" si="220"/>
        <v>98.1608834</v>
      </c>
      <c r="HX228" s="130">
        <f t="shared" si="221"/>
        <v>98.1608834</v>
      </c>
      <c r="HY228" s="143">
        <f t="shared" si="222"/>
        <v>-95.37389853</v>
      </c>
      <c r="HZ228" s="143">
        <f t="shared" si="223"/>
        <v>23.22452391</v>
      </c>
      <c r="IA228" s="143">
        <f t="shared" si="224"/>
        <v>2.902731235</v>
      </c>
      <c r="IB228" s="124">
        <f t="shared" si="225"/>
        <v>98.1608834</v>
      </c>
      <c r="IC228" s="140">
        <f t="shared" si="226"/>
        <v>-2.094395102</v>
      </c>
      <c r="ID228" s="140">
        <f t="shared" si="227"/>
        <v>2.333256521</v>
      </c>
      <c r="IE228" s="141">
        <f t="shared" si="228"/>
        <v>0.2388614184</v>
      </c>
      <c r="IF228" s="141">
        <f t="shared" si="229"/>
        <v>0.2388614184</v>
      </c>
      <c r="IG228" s="122">
        <f t="shared" si="230"/>
        <v>0.2388614184</v>
      </c>
      <c r="IH228" s="142">
        <f t="shared" si="231"/>
        <v>1</v>
      </c>
      <c r="II228" s="142">
        <f t="shared" si="232"/>
        <v>98.1608834</v>
      </c>
      <c r="IJ228" s="130">
        <f t="shared" si="233"/>
        <v>98.1608834</v>
      </c>
      <c r="IK228" s="143">
        <f t="shared" si="234"/>
        <v>95.37389853</v>
      </c>
      <c r="IL228" s="143">
        <f t="shared" si="235"/>
        <v>23.22452391</v>
      </c>
      <c r="IM228" s="143">
        <f t="shared" si="236"/>
        <v>0.2388614184</v>
      </c>
      <c r="IN228" s="124">
        <f t="shared" si="237"/>
        <v>98.1608834</v>
      </c>
    </row>
    <row r="229" ht="12.75" customHeight="1">
      <c r="A229" s="129">
        <f>'Cortez Cubic'!AP229</f>
        <v>-0.2187762226</v>
      </c>
      <c r="B229" s="129">
        <f>'Cortez Cubic'!AQ229</f>
        <v>5.900565152</v>
      </c>
      <c r="C229" s="129">
        <f>'Cortez Cubic'!AR229</f>
        <v>11339.70218</v>
      </c>
      <c r="D229" s="129">
        <f>'Cortez Cubic'!AS229</f>
        <v>-936964.1094</v>
      </c>
      <c r="E229" s="129">
        <f t="shared" ref="E229:H229" si="3822">0</f>
        <v>0</v>
      </c>
      <c r="F229" s="129">
        <f t="shared" si="3822"/>
        <v>0</v>
      </c>
      <c r="G229" s="129">
        <f t="shared" si="3822"/>
        <v>0</v>
      </c>
      <c r="H229" s="129">
        <f t="shared" si="3822"/>
        <v>0</v>
      </c>
      <c r="I229" s="110">
        <f>'Cortez Cubic'!I229</f>
        <v>82</v>
      </c>
      <c r="J229" s="130">
        <f t="shared" si="28"/>
        <v>94.09131351</v>
      </c>
      <c r="K229" s="131">
        <f t="shared" si="29"/>
        <v>0</v>
      </c>
      <c r="L229" s="131">
        <f t="shared" si="30"/>
        <v>1</v>
      </c>
      <c r="M229" s="132">
        <f t="shared" si="31"/>
        <v>-12.09131351</v>
      </c>
      <c r="N229" s="133">
        <f t="shared" si="32"/>
        <v>88.31892051</v>
      </c>
      <c r="O229" s="134">
        <f t="shared" si="33"/>
        <v>182.410234</v>
      </c>
      <c r="P229" s="134">
        <f t="shared" si="34"/>
        <v>0</v>
      </c>
      <c r="Q229" s="135">
        <f t="shared" si="35"/>
        <v>94.09131351</v>
      </c>
      <c r="R229" s="135">
        <f t="shared" si="36"/>
        <v>0</v>
      </c>
      <c r="S229" s="136">
        <f t="shared" si="37"/>
        <v>-249.5307685</v>
      </c>
      <c r="T229" s="136">
        <f t="shared" si="38"/>
        <v>0</v>
      </c>
      <c r="U229" s="137">
        <f t="shared" ref="U229:X229" si="3823">ATAN2(A229,E229)</f>
        <v>3.141592654</v>
      </c>
      <c r="V229" s="137">
        <f t="shared" si="3823"/>
        <v>0</v>
      </c>
      <c r="W229" s="137">
        <f t="shared" si="3823"/>
        <v>0</v>
      </c>
      <c r="X229" s="137">
        <f t="shared" si="3823"/>
        <v>3.141592654</v>
      </c>
      <c r="Y229" s="137">
        <f t="shared" ref="Y229:AB229" si="3824">SQRT(POWER(A229,2)+POWER(E229,2))</f>
        <v>0.2187762226</v>
      </c>
      <c r="Z229" s="137">
        <f t="shared" si="3824"/>
        <v>5.900565152</v>
      </c>
      <c r="AA229" s="137">
        <f t="shared" si="3824"/>
        <v>11339.70218</v>
      </c>
      <c r="AB229" s="137">
        <f t="shared" si="3824"/>
        <v>936964.1094</v>
      </c>
      <c r="AC229" s="138">
        <f t="shared" ref="AC229:AF229" si="3825">U229-$U229</f>
        <v>0</v>
      </c>
      <c r="AD229" s="138">
        <f t="shared" si="3825"/>
        <v>-3.141592654</v>
      </c>
      <c r="AE229" s="138">
        <f t="shared" si="3825"/>
        <v>-3.141592654</v>
      </c>
      <c r="AF229" s="138">
        <f t="shared" si="3825"/>
        <v>0</v>
      </c>
      <c r="AG229" s="138">
        <f t="shared" ref="AG229:AJ229" si="3826">Y229/$Y229</f>
        <v>1</v>
      </c>
      <c r="AH229" s="138">
        <f t="shared" si="3826"/>
        <v>26.97077901</v>
      </c>
      <c r="AI229" s="138">
        <f t="shared" si="3826"/>
        <v>51832.42513</v>
      </c>
      <c r="AJ229" s="138">
        <f t="shared" si="3826"/>
        <v>4282751.107</v>
      </c>
      <c r="AK229" s="139">
        <f t="shared" ref="AK229:AN229" si="3827">AG229*COS(AC229)</f>
        <v>1</v>
      </c>
      <c r="AL229" s="139">
        <f t="shared" si="3827"/>
        <v>-26.97077901</v>
      </c>
      <c r="AM229" s="139">
        <f t="shared" si="3827"/>
        <v>-51832.42513</v>
      </c>
      <c r="AN229" s="139">
        <f t="shared" si="3827"/>
        <v>4282751.107</v>
      </c>
      <c r="AO229" s="129">
        <f t="shared" ref="AO229:AR229" si="3828">AG229*SIN(AC229)</f>
        <v>0</v>
      </c>
      <c r="AP229" s="129">
        <f t="shared" si="3828"/>
        <v>0</v>
      </c>
      <c r="AQ229" s="129">
        <f t="shared" si="3828"/>
        <v>0</v>
      </c>
      <c r="AR229" s="129">
        <f t="shared" si="3828"/>
        <v>0</v>
      </c>
      <c r="AS229" s="140">
        <f t="shared" si="45"/>
        <v>-9.424777961</v>
      </c>
      <c r="AT229" s="141">
        <f t="shared" si="46"/>
        <v>-9.424777961</v>
      </c>
      <c r="AU229" s="141">
        <f t="shared" si="47"/>
        <v>-3.141592654</v>
      </c>
      <c r="AV229" s="122">
        <f t="shared" si="48"/>
        <v>3.141592654</v>
      </c>
      <c r="AW229" s="142">
        <f t="shared" si="49"/>
        <v>19619.16283</v>
      </c>
      <c r="AX229" s="130">
        <f t="shared" si="50"/>
        <v>19619.16283</v>
      </c>
      <c r="AY229" s="143">
        <f t="shared" si="51"/>
        <v>39238.32567</v>
      </c>
      <c r="AZ229" s="143">
        <f t="shared" si="52"/>
        <v>0</v>
      </c>
      <c r="BA229" s="143">
        <f t="shared" si="53"/>
        <v>0</v>
      </c>
      <c r="BB229" s="124">
        <f t="shared" si="54"/>
        <v>39238.32567</v>
      </c>
      <c r="BC229" s="140">
        <f t="shared" ref="BC229:BD229" si="3829">BC$2*AD229</f>
        <v>-3.141592654</v>
      </c>
      <c r="BD229" s="140">
        <f t="shared" si="3829"/>
        <v>-3.141592654</v>
      </c>
      <c r="BE229" s="141">
        <f t="shared" si="56"/>
        <v>-6.283185307</v>
      </c>
      <c r="BF229" s="141">
        <f t="shared" si="57"/>
        <v>0</v>
      </c>
      <c r="BG229" s="122">
        <f t="shared" si="58"/>
        <v>0</v>
      </c>
      <c r="BH229" s="142">
        <f t="shared" ref="BH229:BI229" si="3830">POWER(AH229,BH$2)</f>
        <v>26.97077901</v>
      </c>
      <c r="BI229" s="142">
        <f t="shared" si="3830"/>
        <v>51832.42513</v>
      </c>
      <c r="BJ229" s="130">
        <f t="shared" si="60"/>
        <v>1397960.884</v>
      </c>
      <c r="BK229" s="143">
        <f t="shared" si="61"/>
        <v>12581647.95</v>
      </c>
      <c r="BL229" s="143">
        <f t="shared" si="62"/>
        <v>0</v>
      </c>
      <c r="BM229" s="143">
        <f t="shared" si="63"/>
        <v>0</v>
      </c>
      <c r="BN229" s="124">
        <f t="shared" si="64"/>
        <v>12581647.95</v>
      </c>
      <c r="BO229" s="140">
        <f t="shared" si="65"/>
        <v>0</v>
      </c>
      <c r="BP229" s="141">
        <f t="shared" si="66"/>
        <v>0</v>
      </c>
      <c r="BQ229" s="141">
        <f t="shared" si="67"/>
        <v>0</v>
      </c>
      <c r="BR229" s="122">
        <f t="shared" si="68"/>
        <v>0</v>
      </c>
      <c r="BS229" s="142">
        <f t="shared" si="69"/>
        <v>4282751.107</v>
      </c>
      <c r="BT229" s="130">
        <f t="shared" si="70"/>
        <v>4282751.107</v>
      </c>
      <c r="BU229" s="143">
        <f t="shared" si="71"/>
        <v>-115634279.9</v>
      </c>
      <c r="BV229" s="143">
        <f t="shared" si="72"/>
        <v>0</v>
      </c>
      <c r="BW229" s="143">
        <f t="shared" si="73"/>
        <v>3.141592654</v>
      </c>
      <c r="BX229" s="124">
        <f t="shared" si="74"/>
        <v>115634279.9</v>
      </c>
      <c r="BY229" s="144">
        <f t="shared" ref="BY229:BZ229" si="3831">AY229+BK229+BU229</f>
        <v>-103013393.6</v>
      </c>
      <c r="BZ229" s="144">
        <f t="shared" si="3831"/>
        <v>0</v>
      </c>
      <c r="CA229" s="144">
        <f t="shared" si="76"/>
        <v>-3.141592654</v>
      </c>
      <c r="CB229" s="145">
        <f t="shared" si="77"/>
        <v>103013393.6</v>
      </c>
      <c r="CC229" s="140">
        <f t="shared" ref="CC229:CD229" si="3832">CC$2*AD229</f>
        <v>-6.283185307</v>
      </c>
      <c r="CD229" s="140">
        <f t="shared" si="3832"/>
        <v>-6.283185307</v>
      </c>
      <c r="CE229" s="141">
        <f t="shared" si="79"/>
        <v>-12.56637061</v>
      </c>
      <c r="CF229" s="141">
        <f t="shared" si="80"/>
        <v>0</v>
      </c>
      <c r="CG229" s="122">
        <f t="shared" si="81"/>
        <v>0</v>
      </c>
      <c r="CH229" s="142">
        <f t="shared" ref="CH229:CI229" si="3833">POWER(AH229,CH$2)</f>
        <v>727.4229204</v>
      </c>
      <c r="CI229" s="142">
        <f t="shared" si="3833"/>
        <v>2686600295</v>
      </c>
      <c r="CJ229" s="130">
        <f t="shared" si="83"/>
        <v>1954294632791</v>
      </c>
      <c r="CK229" s="143">
        <f t="shared" si="84"/>
        <v>-1954294632791</v>
      </c>
      <c r="CL229" s="143">
        <f t="shared" si="85"/>
        <v>0</v>
      </c>
      <c r="CM229" s="143">
        <f t="shared" si="86"/>
        <v>3.141592654</v>
      </c>
      <c r="CN229" s="124">
        <f t="shared" si="87"/>
        <v>1954294632791</v>
      </c>
      <c r="CO229" s="140">
        <f t="shared" si="88"/>
        <v>-9.424777961</v>
      </c>
      <c r="CP229" s="141">
        <f t="shared" si="89"/>
        <v>-9.424777961</v>
      </c>
      <c r="CQ229" s="141">
        <f t="shared" si="90"/>
        <v>-3.141592654</v>
      </c>
      <c r="CR229" s="122">
        <f t="shared" si="91"/>
        <v>3.141592654</v>
      </c>
      <c r="CS229" s="142">
        <f t="shared" si="92"/>
        <v>139253008665913</v>
      </c>
      <c r="CT229" s="130">
        <f t="shared" si="93"/>
        <v>139253008665913</v>
      </c>
      <c r="CU229" s="143">
        <f t="shared" si="94"/>
        <v>-557012034663651</v>
      </c>
      <c r="CV229" s="143">
        <f t="shared" si="95"/>
        <v>0.06821430053</v>
      </c>
      <c r="CW229" s="143">
        <f t="shared" si="96"/>
        <v>3.141592654</v>
      </c>
      <c r="CX229" s="124">
        <f t="shared" si="97"/>
        <v>557012034663651</v>
      </c>
      <c r="CY229" s="140">
        <f t="shared" si="98"/>
        <v>-9.424777961</v>
      </c>
      <c r="CZ229" s="140">
        <f t="shared" si="99"/>
        <v>0</v>
      </c>
      <c r="DA229" s="141">
        <f t="shared" si="100"/>
        <v>-9.424777961</v>
      </c>
      <c r="DB229" s="141">
        <f t="shared" si="101"/>
        <v>-3.141592654</v>
      </c>
      <c r="DC229" s="122">
        <f t="shared" si="102"/>
        <v>3.141592654</v>
      </c>
      <c r="DD229" s="142">
        <f t="shared" si="103"/>
        <v>19619.16283</v>
      </c>
      <c r="DE229" s="142">
        <f t="shared" si="104"/>
        <v>4282751.107</v>
      </c>
      <c r="DF229" s="130">
        <f t="shared" si="105"/>
        <v>84023991337</v>
      </c>
      <c r="DG229" s="143">
        <f t="shared" si="106"/>
        <v>-336095965349</v>
      </c>
      <c r="DH229" s="143">
        <f t="shared" si="107"/>
        <v>0.00004115988482</v>
      </c>
      <c r="DI229" s="143">
        <f t="shared" si="108"/>
        <v>3.141592654</v>
      </c>
      <c r="DJ229" s="124">
        <f t="shared" si="109"/>
        <v>336095965349</v>
      </c>
      <c r="DK229" s="140">
        <f t="shared" ref="DK229:DM229" si="3834">DK$2*AD229</f>
        <v>-3.141592654</v>
      </c>
      <c r="DL229" s="140">
        <f t="shared" si="3834"/>
        <v>-3.141592654</v>
      </c>
      <c r="DM229" s="140">
        <f t="shared" si="3834"/>
        <v>0</v>
      </c>
      <c r="DN229" s="141">
        <f t="shared" si="111"/>
        <v>-6.283185307</v>
      </c>
      <c r="DO229" s="141">
        <f t="shared" si="112"/>
        <v>0</v>
      </c>
      <c r="DP229" s="122">
        <f t="shared" si="113"/>
        <v>0</v>
      </c>
      <c r="DQ229" s="142">
        <f t="shared" ref="DQ229:DS229" si="3835">POWER(AH229,DQ$2)</f>
        <v>26.97077901</v>
      </c>
      <c r="DR229" s="142">
        <f t="shared" si="3835"/>
        <v>51832.42513</v>
      </c>
      <c r="DS229" s="142">
        <f t="shared" si="3835"/>
        <v>4282751.107</v>
      </c>
      <c r="DT229" s="130">
        <f t="shared" si="115"/>
        <v>5987118522203</v>
      </c>
      <c r="DU229" s="143">
        <f t="shared" si="116"/>
        <v>-107768133399652</v>
      </c>
      <c r="DV229" s="143">
        <f t="shared" si="117"/>
        <v>0</v>
      </c>
      <c r="DW229" s="143">
        <f t="shared" si="118"/>
        <v>3.141592654</v>
      </c>
      <c r="DX229" s="124">
        <f t="shared" si="119"/>
        <v>107768133399652</v>
      </c>
      <c r="DY229" s="140">
        <f t="shared" si="120"/>
        <v>0</v>
      </c>
      <c r="DZ229" s="141">
        <f t="shared" si="121"/>
        <v>0</v>
      </c>
      <c r="EA229" s="141">
        <f t="shared" si="122"/>
        <v>0</v>
      </c>
      <c r="EB229" s="122">
        <f t="shared" si="123"/>
        <v>0</v>
      </c>
      <c r="EC229" s="142">
        <f t="shared" si="124"/>
        <v>18341957040388</v>
      </c>
      <c r="ED229" s="130">
        <f t="shared" si="125"/>
        <v>18341957040388</v>
      </c>
      <c r="EE229" s="143">
        <f t="shared" si="126"/>
        <v>495232840090479</v>
      </c>
      <c r="EF229" s="143">
        <f t="shared" si="127"/>
        <v>0</v>
      </c>
      <c r="EG229" s="143">
        <f t="shared" si="128"/>
        <v>0</v>
      </c>
      <c r="EH229" s="124">
        <f t="shared" si="129"/>
        <v>495232840090479</v>
      </c>
      <c r="EI229" s="144">
        <f t="shared" ref="EI229:EJ229" si="3836">CK229+CU229+DG229+DU229+EE229</f>
        <v>-171837718570964</v>
      </c>
      <c r="EJ229" s="144">
        <f t="shared" si="3836"/>
        <v>0.06825546042</v>
      </c>
      <c r="EK229" s="144">
        <f t="shared" si="131"/>
        <v>3.141592654</v>
      </c>
      <c r="EL229" s="145">
        <f t="shared" si="132"/>
        <v>171837718570964</v>
      </c>
      <c r="EM229" s="140">
        <f t="shared" si="133"/>
        <v>1.570796327</v>
      </c>
      <c r="EN229" s="141">
        <f t="shared" si="134"/>
        <v>1.570796327</v>
      </c>
      <c r="EO229" s="141">
        <f t="shared" si="135"/>
        <v>1.570796327</v>
      </c>
      <c r="EP229" s="122">
        <f t="shared" si="136"/>
        <v>1.570796327</v>
      </c>
      <c r="EQ229" s="142">
        <f t="shared" si="137"/>
        <v>13108688.67</v>
      </c>
      <c r="ER229" s="130">
        <f t="shared" si="138"/>
        <v>13108688.67</v>
      </c>
      <c r="ES229" s="143">
        <f t="shared" si="139"/>
        <v>0.00000001929533669</v>
      </c>
      <c r="ET229" s="143">
        <f t="shared" si="140"/>
        <v>68114744.38</v>
      </c>
      <c r="EU229" s="143">
        <f t="shared" si="141"/>
        <v>1.570796327</v>
      </c>
      <c r="EV229" s="124">
        <f t="shared" si="142"/>
        <v>68114744.38</v>
      </c>
      <c r="EW229" s="144">
        <f t="shared" ref="EW229:EX229" si="3837">BY229+ES229</f>
        <v>-103013393.6</v>
      </c>
      <c r="EX229" s="144">
        <f t="shared" si="3837"/>
        <v>68114744.38</v>
      </c>
      <c r="EY229" s="144">
        <f t="shared" si="144"/>
        <v>2.557368763</v>
      </c>
      <c r="EZ229" s="145">
        <f t="shared" si="145"/>
        <v>123496468.2</v>
      </c>
      <c r="FA229" s="140">
        <f t="shared" si="146"/>
        <v>0.8524562542</v>
      </c>
      <c r="FB229" s="141">
        <f t="shared" si="147"/>
        <v>0.8524562542</v>
      </c>
      <c r="FC229" s="141">
        <f t="shared" si="148"/>
        <v>0.8524562542</v>
      </c>
      <c r="FD229" s="122">
        <f t="shared" si="149"/>
        <v>0.8524562542</v>
      </c>
      <c r="FE229" s="142">
        <f t="shared" si="150"/>
        <v>497.9871991</v>
      </c>
      <c r="FF229" s="130">
        <f t="shared" si="151"/>
        <v>497.9871991</v>
      </c>
      <c r="FG229" s="143">
        <f t="shared" si="152"/>
        <v>86.70998717</v>
      </c>
      <c r="FH229" s="143">
        <f t="shared" si="153"/>
        <v>99.19515078</v>
      </c>
      <c r="FI229" s="143">
        <f t="shared" si="154"/>
        <v>0.8524562542</v>
      </c>
      <c r="FJ229" s="124">
        <f t="shared" si="155"/>
        <v>131.7509006</v>
      </c>
      <c r="FK229" s="140">
        <f t="shared" si="156"/>
        <v>-6.283185307</v>
      </c>
      <c r="FL229" s="141">
        <f t="shared" si="157"/>
        <v>-6.283185307</v>
      </c>
      <c r="FM229" s="141">
        <f t="shared" si="158"/>
        <v>0</v>
      </c>
      <c r="FN229" s="122">
        <f t="shared" si="159"/>
        <v>0</v>
      </c>
      <c r="FO229" s="142">
        <f t="shared" si="160"/>
        <v>727.4229204</v>
      </c>
      <c r="FP229" s="130">
        <f t="shared" si="161"/>
        <v>727.4229204</v>
      </c>
      <c r="FQ229" s="143">
        <f t="shared" si="162"/>
        <v>-727.4229204</v>
      </c>
      <c r="FR229" s="143">
        <f t="shared" si="163"/>
        <v>0</v>
      </c>
      <c r="FS229" s="143">
        <f t="shared" si="164"/>
        <v>3.141592654</v>
      </c>
      <c r="FT229" s="124">
        <f t="shared" si="165"/>
        <v>727.4229204</v>
      </c>
      <c r="FU229" s="144">
        <f t="shared" si="166"/>
        <v>-156224.6983</v>
      </c>
      <c r="FV229" s="144">
        <f t="shared" si="167"/>
        <v>0</v>
      </c>
      <c r="FW229" s="144">
        <f t="shared" si="168"/>
        <v>-3.141592654</v>
      </c>
      <c r="FX229" s="145">
        <f t="shared" si="169"/>
        <v>156224.6983</v>
      </c>
      <c r="FY229" s="140">
        <f t="shared" si="170"/>
        <v>-3.141592654</v>
      </c>
      <c r="FZ229" s="140">
        <f t="shared" si="171"/>
        <v>-0.8524562542</v>
      </c>
      <c r="GA229" s="141">
        <f t="shared" si="172"/>
        <v>-3.994048908</v>
      </c>
      <c r="GB229" s="141">
        <f t="shared" si="173"/>
        <v>-3.994048908</v>
      </c>
      <c r="GC229" s="122">
        <f t="shared" si="174"/>
        <v>2.289136399</v>
      </c>
      <c r="GD229" s="142">
        <f t="shared" si="175"/>
        <v>156224.6983</v>
      </c>
      <c r="GE229" s="142">
        <f t="shared" si="176"/>
        <v>0.007590080943</v>
      </c>
      <c r="GF229" s="130">
        <f t="shared" si="177"/>
        <v>1185.758106</v>
      </c>
      <c r="GG229" s="143">
        <f t="shared" si="178"/>
        <v>-86.70998717</v>
      </c>
      <c r="GH229" s="143">
        <f t="shared" si="179"/>
        <v>99.19515078</v>
      </c>
      <c r="GI229" s="143">
        <f t="shared" si="180"/>
        <v>2.289136399</v>
      </c>
      <c r="GJ229" s="124">
        <f t="shared" si="181"/>
        <v>131.7509006</v>
      </c>
      <c r="GK229" s="146">
        <f t="shared" si="182"/>
        <v>-0.5</v>
      </c>
      <c r="GL229" s="127">
        <f t="shared" si="183"/>
        <v>-0.8660254038</v>
      </c>
      <c r="GM229" s="146">
        <f t="shared" si="184"/>
        <v>-2.094395102</v>
      </c>
      <c r="GN229" s="127">
        <f t="shared" si="185"/>
        <v>1</v>
      </c>
      <c r="GO229" s="147">
        <f t="shared" si="186"/>
        <v>-0.5</v>
      </c>
      <c r="GP229" s="128">
        <f t="shared" si="187"/>
        <v>0.8660254038</v>
      </c>
      <c r="GQ229" s="147">
        <f t="shared" si="188"/>
        <v>2.094395102</v>
      </c>
      <c r="GR229" s="128">
        <f t="shared" si="189"/>
        <v>1</v>
      </c>
      <c r="GS229" s="140">
        <f t="shared" si="190"/>
        <v>-2.094395102</v>
      </c>
      <c r="GT229" s="140">
        <f t="shared" si="191"/>
        <v>0.8524562542</v>
      </c>
      <c r="GU229" s="141">
        <f t="shared" si="192"/>
        <v>-1.241938848</v>
      </c>
      <c r="GV229" s="141">
        <f t="shared" si="193"/>
        <v>-1.241938848</v>
      </c>
      <c r="GW229" s="122">
        <f t="shared" si="194"/>
        <v>-1.241938848</v>
      </c>
      <c r="GX229" s="142">
        <f t="shared" si="195"/>
        <v>1</v>
      </c>
      <c r="GY229" s="142">
        <f t="shared" si="196"/>
        <v>131.7509006</v>
      </c>
      <c r="GZ229" s="130">
        <f t="shared" si="197"/>
        <v>131.7509006</v>
      </c>
      <c r="HA229" s="143">
        <f t="shared" si="198"/>
        <v>42.55052692</v>
      </c>
      <c r="HB229" s="143">
        <f t="shared" si="199"/>
        <v>-124.690627</v>
      </c>
      <c r="HC229" s="143">
        <f t="shared" si="200"/>
        <v>-1.241938848</v>
      </c>
      <c r="HD229" s="124">
        <f t="shared" si="201"/>
        <v>131.7509006</v>
      </c>
      <c r="HE229" s="140">
        <f t="shared" si="202"/>
        <v>2.094395102</v>
      </c>
      <c r="HF229" s="140">
        <f t="shared" si="203"/>
        <v>2.289136399</v>
      </c>
      <c r="HG229" s="141">
        <f t="shared" si="204"/>
        <v>4.383531502</v>
      </c>
      <c r="HH229" s="141">
        <f t="shared" si="205"/>
        <v>4.383531502</v>
      </c>
      <c r="HI229" s="122">
        <f t="shared" si="206"/>
        <v>-1.899653805</v>
      </c>
      <c r="HJ229" s="142">
        <f t="shared" si="207"/>
        <v>1</v>
      </c>
      <c r="HK229" s="142">
        <f t="shared" si="208"/>
        <v>131.7509006</v>
      </c>
      <c r="HL229" s="130">
        <f t="shared" si="209"/>
        <v>131.7509006</v>
      </c>
      <c r="HM229" s="143">
        <f t="shared" si="210"/>
        <v>-42.55052692</v>
      </c>
      <c r="HN229" s="143">
        <f t="shared" si="211"/>
        <v>-124.690627</v>
      </c>
      <c r="HO229" s="143">
        <f t="shared" si="212"/>
        <v>-1.899653805</v>
      </c>
      <c r="HP229" s="124">
        <f t="shared" si="213"/>
        <v>131.7509006</v>
      </c>
      <c r="HQ229" s="140">
        <f t="shared" si="214"/>
        <v>2.094395102</v>
      </c>
      <c r="HR229" s="140">
        <f t="shared" si="215"/>
        <v>0.8524562542</v>
      </c>
      <c r="HS229" s="141">
        <f t="shared" si="216"/>
        <v>2.946851357</v>
      </c>
      <c r="HT229" s="141">
        <f t="shared" si="217"/>
        <v>2.946851357</v>
      </c>
      <c r="HU229" s="122">
        <f t="shared" si="218"/>
        <v>2.946851357</v>
      </c>
      <c r="HV229" s="142">
        <f t="shared" si="219"/>
        <v>1</v>
      </c>
      <c r="HW229" s="142">
        <f t="shared" si="220"/>
        <v>131.7509006</v>
      </c>
      <c r="HX229" s="130">
        <f t="shared" si="221"/>
        <v>131.7509006</v>
      </c>
      <c r="HY229" s="143">
        <f t="shared" si="222"/>
        <v>-129.2605141</v>
      </c>
      <c r="HZ229" s="143">
        <f t="shared" si="223"/>
        <v>25.49547626</v>
      </c>
      <c r="IA229" s="143">
        <f t="shared" si="224"/>
        <v>2.946851357</v>
      </c>
      <c r="IB229" s="124">
        <f t="shared" si="225"/>
        <v>131.7509006</v>
      </c>
      <c r="IC229" s="140">
        <f t="shared" si="226"/>
        <v>-2.094395102</v>
      </c>
      <c r="ID229" s="140">
        <f t="shared" si="227"/>
        <v>2.289136399</v>
      </c>
      <c r="IE229" s="141">
        <f t="shared" si="228"/>
        <v>0.194741297</v>
      </c>
      <c r="IF229" s="141">
        <f t="shared" si="229"/>
        <v>0.194741297</v>
      </c>
      <c r="IG229" s="122">
        <f t="shared" si="230"/>
        <v>0.194741297</v>
      </c>
      <c r="IH229" s="142">
        <f t="shared" si="231"/>
        <v>1</v>
      </c>
      <c r="II229" s="142">
        <f t="shared" si="232"/>
        <v>131.7509006</v>
      </c>
      <c r="IJ229" s="130">
        <f t="shared" si="233"/>
        <v>131.7509006</v>
      </c>
      <c r="IK229" s="143">
        <f t="shared" si="234"/>
        <v>129.2605141</v>
      </c>
      <c r="IL229" s="143">
        <f t="shared" si="235"/>
        <v>25.49547626</v>
      </c>
      <c r="IM229" s="143">
        <f t="shared" si="236"/>
        <v>0.194741297</v>
      </c>
      <c r="IN229" s="124">
        <f t="shared" si="237"/>
        <v>131.7509006</v>
      </c>
    </row>
    <row r="230" ht="12.75" customHeight="1">
      <c r="A230" s="129">
        <f>'Cortez Cubic'!AP230</f>
        <v>-0.2187762226</v>
      </c>
      <c r="B230" s="129">
        <f>'Cortez Cubic'!AQ230</f>
        <v>3.070893629</v>
      </c>
      <c r="C230" s="129">
        <f>'Cortez Cubic'!AR230</f>
        <v>2417.061797</v>
      </c>
      <c r="D230" s="129">
        <f>'Cortez Cubic'!AS230</f>
        <v>-112185.8217</v>
      </c>
      <c r="E230" s="129">
        <f t="shared" ref="E230:H230" si="3838">0</f>
        <v>0</v>
      </c>
      <c r="F230" s="129">
        <f t="shared" si="3838"/>
        <v>0</v>
      </c>
      <c r="G230" s="129">
        <f t="shared" si="3838"/>
        <v>0</v>
      </c>
      <c r="H230" s="129">
        <f t="shared" si="3838"/>
        <v>0</v>
      </c>
      <c r="I230" s="110">
        <f>'Cortez Cubic'!I230</f>
        <v>78</v>
      </c>
      <c r="J230" s="130">
        <f t="shared" si="28"/>
        <v>65.69265293</v>
      </c>
      <c r="K230" s="131">
        <f t="shared" si="29"/>
        <v>1</v>
      </c>
      <c r="L230" s="131">
        <f t="shared" si="30"/>
        <v>0</v>
      </c>
      <c r="M230" s="132">
        <f t="shared" si="31"/>
        <v>12.30734707</v>
      </c>
      <c r="N230" s="133">
        <f t="shared" si="32"/>
        <v>0</v>
      </c>
      <c r="O230" s="134">
        <f t="shared" si="33"/>
        <v>65.69265293</v>
      </c>
      <c r="P230" s="134">
        <f t="shared" si="34"/>
        <v>-7.366030275</v>
      </c>
      <c r="Q230" s="135">
        <f t="shared" si="35"/>
        <v>65.69265293</v>
      </c>
      <c r="R230" s="135">
        <f t="shared" si="36"/>
        <v>7.366030275</v>
      </c>
      <c r="S230" s="136">
        <f t="shared" si="37"/>
        <v>-117.3486176</v>
      </c>
      <c r="T230" s="136">
        <f t="shared" si="38"/>
        <v>0</v>
      </c>
      <c r="U230" s="137">
        <f t="shared" ref="U230:X230" si="3839">ATAN2(A230,E230)</f>
        <v>3.141592654</v>
      </c>
      <c r="V230" s="137">
        <f t="shared" si="3839"/>
        <v>0</v>
      </c>
      <c r="W230" s="137">
        <f t="shared" si="3839"/>
        <v>0</v>
      </c>
      <c r="X230" s="137">
        <f t="shared" si="3839"/>
        <v>3.141592654</v>
      </c>
      <c r="Y230" s="137">
        <f t="shared" ref="Y230:AB230" si="3840">SQRT(POWER(A230,2)+POWER(E230,2))</f>
        <v>0.2187762226</v>
      </c>
      <c r="Z230" s="137">
        <f t="shared" si="3840"/>
        <v>3.070893629</v>
      </c>
      <c r="AA230" s="137">
        <f t="shared" si="3840"/>
        <v>2417.061797</v>
      </c>
      <c r="AB230" s="137">
        <f t="shared" si="3840"/>
        <v>112185.8217</v>
      </c>
      <c r="AC230" s="138">
        <f t="shared" ref="AC230:AF230" si="3841">U230-$U230</f>
        <v>0</v>
      </c>
      <c r="AD230" s="138">
        <f t="shared" si="3841"/>
        <v>-3.141592654</v>
      </c>
      <c r="AE230" s="138">
        <f t="shared" si="3841"/>
        <v>-3.141592654</v>
      </c>
      <c r="AF230" s="138">
        <f t="shared" si="3841"/>
        <v>0</v>
      </c>
      <c r="AG230" s="138">
        <f t="shared" ref="AG230:AJ230" si="3842">Y230/$Y230</f>
        <v>1</v>
      </c>
      <c r="AH230" s="138">
        <f t="shared" si="3842"/>
        <v>14.03668823</v>
      </c>
      <c r="AI230" s="138">
        <f t="shared" si="3842"/>
        <v>11048.10097</v>
      </c>
      <c r="AJ230" s="138">
        <f t="shared" si="3842"/>
        <v>512788.0005</v>
      </c>
      <c r="AK230" s="139">
        <f t="shared" ref="AK230:AN230" si="3843">AG230*COS(AC230)</f>
        <v>1</v>
      </c>
      <c r="AL230" s="139">
        <f t="shared" si="3843"/>
        <v>-14.03668823</v>
      </c>
      <c r="AM230" s="139">
        <f t="shared" si="3843"/>
        <v>-11048.10097</v>
      </c>
      <c r="AN230" s="139">
        <f t="shared" si="3843"/>
        <v>512788.0005</v>
      </c>
      <c r="AO230" s="129">
        <f t="shared" ref="AO230:AR230" si="3844">AG230*SIN(AC230)</f>
        <v>0</v>
      </c>
      <c r="AP230" s="129">
        <f t="shared" si="3844"/>
        <v>0</v>
      </c>
      <c r="AQ230" s="129">
        <f t="shared" si="3844"/>
        <v>0</v>
      </c>
      <c r="AR230" s="129">
        <f t="shared" si="3844"/>
        <v>0</v>
      </c>
      <c r="AS230" s="140">
        <f t="shared" si="45"/>
        <v>-9.424777961</v>
      </c>
      <c r="AT230" s="141">
        <f t="shared" si="46"/>
        <v>-9.424777961</v>
      </c>
      <c r="AU230" s="141">
        <f t="shared" si="47"/>
        <v>-3.141592654</v>
      </c>
      <c r="AV230" s="122">
        <f t="shared" si="48"/>
        <v>3.141592654</v>
      </c>
      <c r="AW230" s="142">
        <f t="shared" si="49"/>
        <v>2765.629262</v>
      </c>
      <c r="AX230" s="130">
        <f t="shared" si="50"/>
        <v>2765.629262</v>
      </c>
      <c r="AY230" s="143">
        <f t="shared" si="51"/>
        <v>5531.258525</v>
      </c>
      <c r="AZ230" s="143">
        <f t="shared" si="52"/>
        <v>0</v>
      </c>
      <c r="BA230" s="143">
        <f t="shared" si="53"/>
        <v>0</v>
      </c>
      <c r="BB230" s="124">
        <f t="shared" si="54"/>
        <v>5531.258525</v>
      </c>
      <c r="BC230" s="140">
        <f t="shared" ref="BC230:BD230" si="3845">BC$2*AD230</f>
        <v>-3.141592654</v>
      </c>
      <c r="BD230" s="140">
        <f t="shared" si="3845"/>
        <v>-3.141592654</v>
      </c>
      <c r="BE230" s="141">
        <f t="shared" si="56"/>
        <v>-6.283185307</v>
      </c>
      <c r="BF230" s="141">
        <f t="shared" si="57"/>
        <v>0</v>
      </c>
      <c r="BG230" s="122">
        <f t="shared" si="58"/>
        <v>0</v>
      </c>
      <c r="BH230" s="142">
        <f t="shared" ref="BH230:BI230" si="3846">POWER(AH230,BH$2)</f>
        <v>14.03668823</v>
      </c>
      <c r="BI230" s="142">
        <f t="shared" si="3846"/>
        <v>11048.10097</v>
      </c>
      <c r="BJ230" s="130">
        <f t="shared" si="60"/>
        <v>155078.7489</v>
      </c>
      <c r="BK230" s="143">
        <f t="shared" si="61"/>
        <v>1395708.74</v>
      </c>
      <c r="BL230" s="143">
        <f t="shared" si="62"/>
        <v>0</v>
      </c>
      <c r="BM230" s="143">
        <f t="shared" si="63"/>
        <v>0</v>
      </c>
      <c r="BN230" s="124">
        <f t="shared" si="64"/>
        <v>1395708.74</v>
      </c>
      <c r="BO230" s="140">
        <f t="shared" si="65"/>
        <v>0</v>
      </c>
      <c r="BP230" s="141">
        <f t="shared" si="66"/>
        <v>0</v>
      </c>
      <c r="BQ230" s="141">
        <f t="shared" si="67"/>
        <v>0</v>
      </c>
      <c r="BR230" s="122">
        <f t="shared" si="68"/>
        <v>0</v>
      </c>
      <c r="BS230" s="142">
        <f t="shared" si="69"/>
        <v>512788.0005</v>
      </c>
      <c r="BT230" s="130">
        <f t="shared" si="70"/>
        <v>512788.0005</v>
      </c>
      <c r="BU230" s="143">
        <f t="shared" si="71"/>
        <v>-13845276.01</v>
      </c>
      <c r="BV230" s="143">
        <f t="shared" si="72"/>
        <v>0</v>
      </c>
      <c r="BW230" s="143">
        <f t="shared" si="73"/>
        <v>3.141592654</v>
      </c>
      <c r="BX230" s="124">
        <f t="shared" si="74"/>
        <v>13845276.01</v>
      </c>
      <c r="BY230" s="144">
        <f t="shared" ref="BY230:BZ230" si="3847">AY230+BK230+BU230</f>
        <v>-12444036.01</v>
      </c>
      <c r="BZ230" s="144">
        <f t="shared" si="3847"/>
        <v>0</v>
      </c>
      <c r="CA230" s="144">
        <f t="shared" si="76"/>
        <v>-3.141592654</v>
      </c>
      <c r="CB230" s="145">
        <f t="shared" si="77"/>
        <v>12444036.01</v>
      </c>
      <c r="CC230" s="140">
        <f t="shared" ref="CC230:CD230" si="3848">CC$2*AD230</f>
        <v>-6.283185307</v>
      </c>
      <c r="CD230" s="140">
        <f t="shared" si="3848"/>
        <v>-6.283185307</v>
      </c>
      <c r="CE230" s="141">
        <f t="shared" si="79"/>
        <v>-12.56637061</v>
      </c>
      <c r="CF230" s="141">
        <f t="shared" si="80"/>
        <v>0</v>
      </c>
      <c r="CG230" s="122">
        <f t="shared" si="81"/>
        <v>0</v>
      </c>
      <c r="CH230" s="142">
        <f t="shared" ref="CH230:CI230" si="3849">POWER(AH230,CH$2)</f>
        <v>197.0286165</v>
      </c>
      <c r="CI230" s="142">
        <f t="shared" si="3849"/>
        <v>122060535</v>
      </c>
      <c r="CJ230" s="130">
        <f t="shared" si="83"/>
        <v>24049418346</v>
      </c>
      <c r="CK230" s="143">
        <f t="shared" si="84"/>
        <v>-24049418346</v>
      </c>
      <c r="CL230" s="143">
        <f t="shared" si="85"/>
        <v>0</v>
      </c>
      <c r="CM230" s="143">
        <f t="shared" si="86"/>
        <v>3.141592654</v>
      </c>
      <c r="CN230" s="124">
        <f t="shared" si="87"/>
        <v>24049418346</v>
      </c>
      <c r="CO230" s="140">
        <f t="shared" si="88"/>
        <v>-9.424777961</v>
      </c>
      <c r="CP230" s="141">
        <f t="shared" si="89"/>
        <v>-9.424777961</v>
      </c>
      <c r="CQ230" s="141">
        <f t="shared" si="90"/>
        <v>-3.141592654</v>
      </c>
      <c r="CR230" s="122">
        <f t="shared" si="91"/>
        <v>3.141592654</v>
      </c>
      <c r="CS230" s="142">
        <f t="shared" si="92"/>
        <v>1348537115460</v>
      </c>
      <c r="CT230" s="130">
        <f t="shared" si="93"/>
        <v>1348537115460</v>
      </c>
      <c r="CU230" s="143">
        <f t="shared" si="94"/>
        <v>-5394148461842</v>
      </c>
      <c r="CV230" s="143">
        <f t="shared" si="95"/>
        <v>0.0006605926648</v>
      </c>
      <c r="CW230" s="143">
        <f t="shared" si="96"/>
        <v>3.141592654</v>
      </c>
      <c r="CX230" s="124">
        <f t="shared" si="97"/>
        <v>5394148461842</v>
      </c>
      <c r="CY230" s="140">
        <f t="shared" si="98"/>
        <v>-9.424777961</v>
      </c>
      <c r="CZ230" s="140">
        <f t="shared" si="99"/>
        <v>0</v>
      </c>
      <c r="DA230" s="141">
        <f t="shared" si="100"/>
        <v>-9.424777961</v>
      </c>
      <c r="DB230" s="141">
        <f t="shared" si="101"/>
        <v>-3.141592654</v>
      </c>
      <c r="DC230" s="122">
        <f t="shared" si="102"/>
        <v>3.141592654</v>
      </c>
      <c r="DD230" s="142">
        <f t="shared" si="103"/>
        <v>2765.629262</v>
      </c>
      <c r="DE230" s="142">
        <f t="shared" si="104"/>
        <v>512788.0005</v>
      </c>
      <c r="DF230" s="130">
        <f t="shared" si="105"/>
        <v>1418181499</v>
      </c>
      <c r="DG230" s="143">
        <f t="shared" si="106"/>
        <v>-5672725998</v>
      </c>
      <c r="DH230" s="143">
        <f t="shared" si="107"/>
        <v>0.0000006947085735</v>
      </c>
      <c r="DI230" s="143">
        <f t="shared" si="108"/>
        <v>3.141592654</v>
      </c>
      <c r="DJ230" s="124">
        <f t="shared" si="109"/>
        <v>5672725998</v>
      </c>
      <c r="DK230" s="140">
        <f t="shared" ref="DK230:DM230" si="3850">DK$2*AD230</f>
        <v>-3.141592654</v>
      </c>
      <c r="DL230" s="140">
        <f t="shared" si="3850"/>
        <v>-3.141592654</v>
      </c>
      <c r="DM230" s="140">
        <f t="shared" si="3850"/>
        <v>0</v>
      </c>
      <c r="DN230" s="141">
        <f t="shared" si="111"/>
        <v>-6.283185307</v>
      </c>
      <c r="DO230" s="141">
        <f t="shared" si="112"/>
        <v>0</v>
      </c>
      <c r="DP230" s="122">
        <f t="shared" si="113"/>
        <v>0</v>
      </c>
      <c r="DQ230" s="142">
        <f t="shared" ref="DQ230:DS230" si="3851">POWER(AH230,DQ$2)</f>
        <v>14.03668823</v>
      </c>
      <c r="DR230" s="142">
        <f t="shared" si="3851"/>
        <v>11048.10097</v>
      </c>
      <c r="DS230" s="142">
        <f t="shared" si="3851"/>
        <v>512788.0005</v>
      </c>
      <c r="DT230" s="130">
        <f t="shared" si="115"/>
        <v>79522521538</v>
      </c>
      <c r="DU230" s="143">
        <f t="shared" si="116"/>
        <v>-1431405387679</v>
      </c>
      <c r="DV230" s="143">
        <f t="shared" si="117"/>
        <v>0</v>
      </c>
      <c r="DW230" s="143">
        <f t="shared" si="118"/>
        <v>3.141592654</v>
      </c>
      <c r="DX230" s="124">
        <f t="shared" si="119"/>
        <v>1431405387679</v>
      </c>
      <c r="DY230" s="140">
        <f t="shared" si="120"/>
        <v>0</v>
      </c>
      <c r="DZ230" s="141">
        <f t="shared" si="121"/>
        <v>0</v>
      </c>
      <c r="EA230" s="141">
        <f t="shared" si="122"/>
        <v>0</v>
      </c>
      <c r="EB230" s="122">
        <f t="shared" si="123"/>
        <v>0</v>
      </c>
      <c r="EC230" s="142">
        <f t="shared" si="124"/>
        <v>262951533406</v>
      </c>
      <c r="ED230" s="130">
        <f t="shared" si="125"/>
        <v>262951533406</v>
      </c>
      <c r="EE230" s="143">
        <f t="shared" si="126"/>
        <v>7099691401949</v>
      </c>
      <c r="EF230" s="143">
        <f t="shared" si="127"/>
        <v>0</v>
      </c>
      <c r="EG230" s="143">
        <f t="shared" si="128"/>
        <v>0</v>
      </c>
      <c r="EH230" s="124">
        <f t="shared" si="129"/>
        <v>7099691401949</v>
      </c>
      <c r="EI230" s="144">
        <f t="shared" ref="EI230:EJ230" si="3852">CK230+CU230+DG230+DU230+EE230</f>
        <v>244415408084</v>
      </c>
      <c r="EJ230" s="144">
        <f t="shared" si="3852"/>
        <v>0.0006612873734</v>
      </c>
      <c r="EK230" s="144">
        <f t="shared" si="131"/>
        <v>0</v>
      </c>
      <c r="EL230" s="145">
        <f t="shared" si="132"/>
        <v>244415408084</v>
      </c>
      <c r="EM230" s="140">
        <f t="shared" si="133"/>
        <v>0</v>
      </c>
      <c r="EN230" s="141">
        <f t="shared" si="134"/>
        <v>0</v>
      </c>
      <c r="EO230" s="141">
        <f t="shared" si="135"/>
        <v>0</v>
      </c>
      <c r="EP230" s="122">
        <f t="shared" si="136"/>
        <v>0</v>
      </c>
      <c r="EQ230" s="142">
        <f t="shared" si="137"/>
        <v>494383.8671</v>
      </c>
      <c r="ER230" s="130">
        <f t="shared" si="138"/>
        <v>494383.8671</v>
      </c>
      <c r="ES230" s="143">
        <f t="shared" si="139"/>
        <v>2568893.929</v>
      </c>
      <c r="ET230" s="143">
        <f t="shared" si="140"/>
        <v>0.000000003475184179</v>
      </c>
      <c r="EU230" s="143">
        <f t="shared" si="141"/>
        <v>0</v>
      </c>
      <c r="EV230" s="124">
        <f t="shared" si="142"/>
        <v>2568893.929</v>
      </c>
      <c r="EW230" s="144">
        <f t="shared" ref="EW230:EX230" si="3853">BY230+ES230</f>
        <v>-9875142.085</v>
      </c>
      <c r="EX230" s="144">
        <f t="shared" si="3853"/>
        <v>0.000000003474506796</v>
      </c>
      <c r="EY230" s="144">
        <f t="shared" si="144"/>
        <v>3.141592654</v>
      </c>
      <c r="EZ230" s="145">
        <f t="shared" si="145"/>
        <v>9875142.085</v>
      </c>
      <c r="FA230" s="140">
        <f t="shared" si="146"/>
        <v>1.047197551</v>
      </c>
      <c r="FB230" s="141">
        <f t="shared" si="147"/>
        <v>1.047197551</v>
      </c>
      <c r="FC230" s="141">
        <f t="shared" si="148"/>
        <v>1.047197551</v>
      </c>
      <c r="FD230" s="122">
        <f t="shared" si="149"/>
        <v>1.047197551</v>
      </c>
      <c r="FE230" s="142">
        <f t="shared" si="150"/>
        <v>214.5430503</v>
      </c>
      <c r="FF230" s="130">
        <f t="shared" si="151"/>
        <v>214.5430503</v>
      </c>
      <c r="FG230" s="143">
        <f t="shared" si="152"/>
        <v>28.38048865</v>
      </c>
      <c r="FH230" s="143">
        <f t="shared" si="153"/>
        <v>49.15644828</v>
      </c>
      <c r="FI230" s="143">
        <f t="shared" si="154"/>
        <v>1.047197551</v>
      </c>
      <c r="FJ230" s="124">
        <f t="shared" si="155"/>
        <v>56.76097729</v>
      </c>
      <c r="FK230" s="140">
        <f t="shared" si="156"/>
        <v>-6.283185307</v>
      </c>
      <c r="FL230" s="141">
        <f t="shared" si="157"/>
        <v>-6.283185307</v>
      </c>
      <c r="FM230" s="141">
        <f t="shared" si="158"/>
        <v>0</v>
      </c>
      <c r="FN230" s="122">
        <f t="shared" si="159"/>
        <v>0</v>
      </c>
      <c r="FO230" s="142">
        <f t="shared" si="160"/>
        <v>197.0286165</v>
      </c>
      <c r="FP230" s="130">
        <f t="shared" si="161"/>
        <v>197.0286165</v>
      </c>
      <c r="FQ230" s="143">
        <f t="shared" si="162"/>
        <v>-197.0286165</v>
      </c>
      <c r="FR230" s="143">
        <f t="shared" si="163"/>
        <v>0</v>
      </c>
      <c r="FS230" s="143">
        <f t="shared" si="164"/>
        <v>3.141592654</v>
      </c>
      <c r="FT230" s="124">
        <f t="shared" si="165"/>
        <v>197.0286165</v>
      </c>
      <c r="FU230" s="144">
        <f t="shared" si="166"/>
        <v>-33341.33153</v>
      </c>
      <c r="FV230" s="144">
        <f t="shared" si="167"/>
        <v>0</v>
      </c>
      <c r="FW230" s="144">
        <f t="shared" si="168"/>
        <v>-3.141592654</v>
      </c>
      <c r="FX230" s="145">
        <f t="shared" si="169"/>
        <v>33341.33153</v>
      </c>
      <c r="FY230" s="140">
        <f t="shared" si="170"/>
        <v>-3.141592654</v>
      </c>
      <c r="FZ230" s="140">
        <f t="shared" si="171"/>
        <v>-1.047197551</v>
      </c>
      <c r="GA230" s="141">
        <f t="shared" si="172"/>
        <v>-4.188790205</v>
      </c>
      <c r="GB230" s="141">
        <f t="shared" si="173"/>
        <v>-4.188790205</v>
      </c>
      <c r="GC230" s="122">
        <f t="shared" si="174"/>
        <v>2.094395102</v>
      </c>
      <c r="GD230" s="142">
        <f t="shared" si="175"/>
        <v>33341.33153</v>
      </c>
      <c r="GE230" s="142">
        <f t="shared" si="176"/>
        <v>0.01761773753</v>
      </c>
      <c r="GF230" s="130">
        <f t="shared" si="177"/>
        <v>587.3988278</v>
      </c>
      <c r="GG230" s="143">
        <f t="shared" si="178"/>
        <v>-32.63326821</v>
      </c>
      <c r="GH230" s="143">
        <f t="shared" si="179"/>
        <v>56.52247856</v>
      </c>
      <c r="GI230" s="143">
        <f t="shared" si="180"/>
        <v>2.094395102</v>
      </c>
      <c r="GJ230" s="124">
        <f t="shared" si="181"/>
        <v>65.26653642</v>
      </c>
      <c r="GK230" s="146">
        <f t="shared" si="182"/>
        <v>-0.5</v>
      </c>
      <c r="GL230" s="127">
        <f t="shared" si="183"/>
        <v>-0.8660254038</v>
      </c>
      <c r="GM230" s="146">
        <f t="shared" si="184"/>
        <v>-2.094395102</v>
      </c>
      <c r="GN230" s="127">
        <f t="shared" si="185"/>
        <v>1</v>
      </c>
      <c r="GO230" s="147">
        <f t="shared" si="186"/>
        <v>-0.5</v>
      </c>
      <c r="GP230" s="128">
        <f t="shared" si="187"/>
        <v>0.8660254038</v>
      </c>
      <c r="GQ230" s="147">
        <f t="shared" si="188"/>
        <v>2.094395102</v>
      </c>
      <c r="GR230" s="128">
        <f t="shared" si="189"/>
        <v>1</v>
      </c>
      <c r="GS230" s="140">
        <f t="shared" si="190"/>
        <v>-2.094395102</v>
      </c>
      <c r="GT230" s="140">
        <f t="shared" si="191"/>
        <v>1.047197551</v>
      </c>
      <c r="GU230" s="141">
        <f t="shared" si="192"/>
        <v>-1.047197551</v>
      </c>
      <c r="GV230" s="141">
        <f t="shared" si="193"/>
        <v>-1.047197551</v>
      </c>
      <c r="GW230" s="122">
        <f t="shared" si="194"/>
        <v>-1.047197551</v>
      </c>
      <c r="GX230" s="142">
        <f t="shared" si="195"/>
        <v>1</v>
      </c>
      <c r="GY230" s="142">
        <f t="shared" si="196"/>
        <v>56.76097729</v>
      </c>
      <c r="GZ230" s="130">
        <f t="shared" si="197"/>
        <v>56.76097729</v>
      </c>
      <c r="HA230" s="143">
        <f t="shared" si="198"/>
        <v>28.38048865</v>
      </c>
      <c r="HB230" s="143">
        <f t="shared" si="199"/>
        <v>-49.15644828</v>
      </c>
      <c r="HC230" s="143">
        <f t="shared" si="200"/>
        <v>-1.047197551</v>
      </c>
      <c r="HD230" s="124">
        <f t="shared" si="201"/>
        <v>56.76097729</v>
      </c>
      <c r="HE230" s="140">
        <f t="shared" si="202"/>
        <v>2.094395102</v>
      </c>
      <c r="HF230" s="140">
        <f t="shared" si="203"/>
        <v>2.094395102</v>
      </c>
      <c r="HG230" s="141">
        <f t="shared" si="204"/>
        <v>4.188790205</v>
      </c>
      <c r="HH230" s="141">
        <f t="shared" si="205"/>
        <v>4.188790205</v>
      </c>
      <c r="HI230" s="122">
        <f t="shared" si="206"/>
        <v>-2.094395102</v>
      </c>
      <c r="HJ230" s="142">
        <f t="shared" si="207"/>
        <v>1</v>
      </c>
      <c r="HK230" s="142">
        <f t="shared" si="208"/>
        <v>65.26653642</v>
      </c>
      <c r="HL230" s="130">
        <f t="shared" si="209"/>
        <v>65.26653642</v>
      </c>
      <c r="HM230" s="143">
        <f t="shared" si="210"/>
        <v>-32.63326821</v>
      </c>
      <c r="HN230" s="143">
        <f t="shared" si="211"/>
        <v>-56.52247856</v>
      </c>
      <c r="HO230" s="143">
        <f t="shared" si="212"/>
        <v>-2.094395102</v>
      </c>
      <c r="HP230" s="124">
        <f t="shared" si="213"/>
        <v>65.26653642</v>
      </c>
      <c r="HQ230" s="140">
        <f t="shared" si="214"/>
        <v>2.094395102</v>
      </c>
      <c r="HR230" s="140">
        <f t="shared" si="215"/>
        <v>1.047197551</v>
      </c>
      <c r="HS230" s="141">
        <f t="shared" si="216"/>
        <v>3.141592654</v>
      </c>
      <c r="HT230" s="141">
        <f t="shared" si="217"/>
        <v>3.141592654</v>
      </c>
      <c r="HU230" s="122">
        <f t="shared" si="218"/>
        <v>3.141592654</v>
      </c>
      <c r="HV230" s="142">
        <f t="shared" si="219"/>
        <v>1</v>
      </c>
      <c r="HW230" s="142">
        <f t="shared" si="220"/>
        <v>56.76097729</v>
      </c>
      <c r="HX230" s="130">
        <f t="shared" si="221"/>
        <v>56.76097729</v>
      </c>
      <c r="HY230" s="143">
        <f t="shared" si="222"/>
        <v>-56.76097729</v>
      </c>
      <c r="HZ230" s="143">
        <f t="shared" si="223"/>
        <v>0</v>
      </c>
      <c r="IA230" s="143">
        <f t="shared" si="224"/>
        <v>3.141592654</v>
      </c>
      <c r="IB230" s="124">
        <f t="shared" si="225"/>
        <v>56.76097729</v>
      </c>
      <c r="IC230" s="140">
        <f t="shared" si="226"/>
        <v>-2.094395102</v>
      </c>
      <c r="ID230" s="140">
        <f t="shared" si="227"/>
        <v>2.094395102</v>
      </c>
      <c r="IE230" s="141">
        <f t="shared" si="228"/>
        <v>0</v>
      </c>
      <c r="IF230" s="141">
        <f t="shared" si="229"/>
        <v>0</v>
      </c>
      <c r="IG230" s="122">
        <f t="shared" si="230"/>
        <v>0</v>
      </c>
      <c r="IH230" s="142">
        <f t="shared" si="231"/>
        <v>1</v>
      </c>
      <c r="II230" s="142">
        <f t="shared" si="232"/>
        <v>65.26653642</v>
      </c>
      <c r="IJ230" s="130">
        <f t="shared" si="233"/>
        <v>65.26653642</v>
      </c>
      <c r="IK230" s="143">
        <f t="shared" si="234"/>
        <v>65.26653642</v>
      </c>
      <c r="IL230" s="143">
        <f t="shared" si="235"/>
        <v>0</v>
      </c>
      <c r="IM230" s="143">
        <f t="shared" si="236"/>
        <v>0</v>
      </c>
      <c r="IN230" s="124">
        <f t="shared" si="237"/>
        <v>65.26653642</v>
      </c>
    </row>
    <row r="231" ht="12.75" customHeight="1">
      <c r="A231" s="129">
        <f>'Cortez Cubic'!AP231</f>
        <v>-0.2187762226</v>
      </c>
      <c r="B231" s="129">
        <f>'Cortez Cubic'!AQ231</f>
        <v>10.30293304</v>
      </c>
      <c r="C231" s="129">
        <f>'Cortez Cubic'!AR231</f>
        <v>6804.121064</v>
      </c>
      <c r="D231" s="129">
        <f>'Cortez Cubic'!AS231</f>
        <v>-552276.9044</v>
      </c>
      <c r="E231" s="129">
        <f t="shared" ref="E231:H231" si="3854">0</f>
        <v>0</v>
      </c>
      <c r="F231" s="129">
        <f t="shared" si="3854"/>
        <v>0</v>
      </c>
      <c r="G231" s="129">
        <f t="shared" si="3854"/>
        <v>0</v>
      </c>
      <c r="H231" s="129">
        <f t="shared" si="3854"/>
        <v>0</v>
      </c>
      <c r="I231" s="110">
        <f>'Cortez Cubic'!I231</f>
        <v>153</v>
      </c>
      <c r="J231" s="130">
        <f t="shared" si="28"/>
        <v>140.5942251</v>
      </c>
      <c r="K231" s="131">
        <f t="shared" si="29"/>
        <v>1</v>
      </c>
      <c r="L231" s="131">
        <f t="shared" si="30"/>
        <v>0</v>
      </c>
      <c r="M231" s="132">
        <f t="shared" si="31"/>
        <v>12.40577485</v>
      </c>
      <c r="N231" s="133">
        <f t="shared" si="32"/>
        <v>45.42646261</v>
      </c>
      <c r="O231" s="134">
        <f t="shared" si="33"/>
        <v>140.5942251</v>
      </c>
      <c r="P231" s="134">
        <f t="shared" si="34"/>
        <v>0</v>
      </c>
      <c r="Q231" s="135">
        <f t="shared" si="35"/>
        <v>95.16776254</v>
      </c>
      <c r="R231" s="135">
        <f t="shared" si="36"/>
        <v>0</v>
      </c>
      <c r="S231" s="136">
        <f t="shared" si="37"/>
        <v>-188.6685106</v>
      </c>
      <c r="T231" s="136">
        <f t="shared" si="38"/>
        <v>0</v>
      </c>
      <c r="U231" s="137">
        <f t="shared" ref="U231:X231" si="3855">ATAN2(A231,E231)</f>
        <v>3.141592654</v>
      </c>
      <c r="V231" s="137">
        <f t="shared" si="3855"/>
        <v>0</v>
      </c>
      <c r="W231" s="137">
        <f t="shared" si="3855"/>
        <v>0</v>
      </c>
      <c r="X231" s="137">
        <f t="shared" si="3855"/>
        <v>3.141592654</v>
      </c>
      <c r="Y231" s="137">
        <f t="shared" ref="Y231:AB231" si="3856">SQRT(POWER(A231,2)+POWER(E231,2))</f>
        <v>0.2187762226</v>
      </c>
      <c r="Z231" s="137">
        <f t="shared" si="3856"/>
        <v>10.30293304</v>
      </c>
      <c r="AA231" s="137">
        <f t="shared" si="3856"/>
        <v>6804.121064</v>
      </c>
      <c r="AB231" s="137">
        <f t="shared" si="3856"/>
        <v>552276.9044</v>
      </c>
      <c r="AC231" s="138">
        <f t="shared" ref="AC231:AF231" si="3857">U231-$U231</f>
        <v>0</v>
      </c>
      <c r="AD231" s="138">
        <f t="shared" si="3857"/>
        <v>-3.141592654</v>
      </c>
      <c r="AE231" s="138">
        <f t="shared" si="3857"/>
        <v>-3.141592654</v>
      </c>
      <c r="AF231" s="138">
        <f t="shared" si="3857"/>
        <v>0</v>
      </c>
      <c r="AG231" s="138">
        <f t="shared" ref="AG231:AJ231" si="3858">Y231/$Y231</f>
        <v>1</v>
      </c>
      <c r="AH231" s="138">
        <f t="shared" si="3858"/>
        <v>47.09347713</v>
      </c>
      <c r="AI231" s="138">
        <f t="shared" si="3858"/>
        <v>31100.82523</v>
      </c>
      <c r="AJ231" s="138">
        <f t="shared" si="3858"/>
        <v>2524391.809</v>
      </c>
      <c r="AK231" s="139">
        <f t="shared" ref="AK231:AN231" si="3859">AG231*COS(AC231)</f>
        <v>1</v>
      </c>
      <c r="AL231" s="139">
        <f t="shared" si="3859"/>
        <v>-47.09347713</v>
      </c>
      <c r="AM231" s="139">
        <f t="shared" si="3859"/>
        <v>-31100.82523</v>
      </c>
      <c r="AN231" s="139">
        <f t="shared" si="3859"/>
        <v>2524391.809</v>
      </c>
      <c r="AO231" s="129">
        <f t="shared" ref="AO231:AR231" si="3860">AG231*SIN(AC231)</f>
        <v>0</v>
      </c>
      <c r="AP231" s="129">
        <f t="shared" si="3860"/>
        <v>0</v>
      </c>
      <c r="AQ231" s="129">
        <f t="shared" si="3860"/>
        <v>0</v>
      </c>
      <c r="AR231" s="129">
        <f t="shared" si="3860"/>
        <v>0</v>
      </c>
      <c r="AS231" s="140">
        <f t="shared" si="45"/>
        <v>-9.424777961</v>
      </c>
      <c r="AT231" s="141">
        <f t="shared" si="46"/>
        <v>-9.424777961</v>
      </c>
      <c r="AU231" s="141">
        <f t="shared" si="47"/>
        <v>-3.141592654</v>
      </c>
      <c r="AV231" s="122">
        <f t="shared" si="48"/>
        <v>3.141592654</v>
      </c>
      <c r="AW231" s="142">
        <f t="shared" si="49"/>
        <v>104443.7058</v>
      </c>
      <c r="AX231" s="130">
        <f t="shared" si="50"/>
        <v>104443.7058</v>
      </c>
      <c r="AY231" s="143">
        <f t="shared" si="51"/>
        <v>208887.4116</v>
      </c>
      <c r="AZ231" s="143">
        <f t="shared" si="52"/>
        <v>0</v>
      </c>
      <c r="BA231" s="143">
        <f t="shared" si="53"/>
        <v>0</v>
      </c>
      <c r="BB231" s="124">
        <f t="shared" si="54"/>
        <v>208887.4116</v>
      </c>
      <c r="BC231" s="140">
        <f t="shared" ref="BC231:BD231" si="3861">BC$2*AD231</f>
        <v>-3.141592654</v>
      </c>
      <c r="BD231" s="140">
        <f t="shared" si="3861"/>
        <v>-3.141592654</v>
      </c>
      <c r="BE231" s="141">
        <f t="shared" si="56"/>
        <v>-6.283185307</v>
      </c>
      <c r="BF231" s="141">
        <f t="shared" si="57"/>
        <v>0</v>
      </c>
      <c r="BG231" s="122">
        <f t="shared" si="58"/>
        <v>0</v>
      </c>
      <c r="BH231" s="142">
        <f t="shared" ref="BH231:BI231" si="3862">POWER(AH231,BH$2)</f>
        <v>47.09347713</v>
      </c>
      <c r="BI231" s="142">
        <f t="shared" si="3862"/>
        <v>31100.82523</v>
      </c>
      <c r="BJ231" s="130">
        <f t="shared" si="60"/>
        <v>1464646.002</v>
      </c>
      <c r="BK231" s="143">
        <f t="shared" si="61"/>
        <v>13181814.02</v>
      </c>
      <c r="BL231" s="143">
        <f t="shared" si="62"/>
        <v>0</v>
      </c>
      <c r="BM231" s="143">
        <f t="shared" si="63"/>
        <v>0</v>
      </c>
      <c r="BN231" s="124">
        <f t="shared" si="64"/>
        <v>13181814.02</v>
      </c>
      <c r="BO231" s="140">
        <f t="shared" si="65"/>
        <v>0</v>
      </c>
      <c r="BP231" s="141">
        <f t="shared" si="66"/>
        <v>0</v>
      </c>
      <c r="BQ231" s="141">
        <f t="shared" si="67"/>
        <v>0</v>
      </c>
      <c r="BR231" s="122">
        <f t="shared" si="68"/>
        <v>0</v>
      </c>
      <c r="BS231" s="142">
        <f t="shared" si="69"/>
        <v>2524391.809</v>
      </c>
      <c r="BT231" s="130">
        <f t="shared" si="70"/>
        <v>2524391.809</v>
      </c>
      <c r="BU231" s="143">
        <f t="shared" si="71"/>
        <v>-68158578.85</v>
      </c>
      <c r="BV231" s="143">
        <f t="shared" si="72"/>
        <v>0</v>
      </c>
      <c r="BW231" s="143">
        <f t="shared" si="73"/>
        <v>3.141592654</v>
      </c>
      <c r="BX231" s="124">
        <f t="shared" si="74"/>
        <v>68158578.85</v>
      </c>
      <c r="BY231" s="144">
        <f t="shared" ref="BY231:BZ231" si="3863">AY231+BK231+BU231</f>
        <v>-54767877.42</v>
      </c>
      <c r="BZ231" s="144">
        <f t="shared" si="3863"/>
        <v>0</v>
      </c>
      <c r="CA231" s="144">
        <f t="shared" si="76"/>
        <v>-3.141592654</v>
      </c>
      <c r="CB231" s="145">
        <f t="shared" si="77"/>
        <v>54767877.42</v>
      </c>
      <c r="CC231" s="140">
        <f t="shared" ref="CC231:CD231" si="3864">CC$2*AD231</f>
        <v>-6.283185307</v>
      </c>
      <c r="CD231" s="140">
        <f t="shared" si="3864"/>
        <v>-6.283185307</v>
      </c>
      <c r="CE231" s="141">
        <f t="shared" si="79"/>
        <v>-12.56637061</v>
      </c>
      <c r="CF231" s="141">
        <f t="shared" si="80"/>
        <v>0</v>
      </c>
      <c r="CG231" s="122">
        <f t="shared" si="81"/>
        <v>0</v>
      </c>
      <c r="CH231" s="142">
        <f t="shared" ref="CH231:CI231" si="3865">POWER(AH231,CH$2)</f>
        <v>2217.795588</v>
      </c>
      <c r="CI231" s="142">
        <f t="shared" si="3865"/>
        <v>967261330</v>
      </c>
      <c r="CJ231" s="130">
        <f t="shared" si="83"/>
        <v>2145187910319</v>
      </c>
      <c r="CK231" s="143">
        <f t="shared" si="84"/>
        <v>-2145187910319</v>
      </c>
      <c r="CL231" s="143">
        <f t="shared" si="85"/>
        <v>0</v>
      </c>
      <c r="CM231" s="143">
        <f t="shared" si="86"/>
        <v>3.141592654</v>
      </c>
      <c r="CN231" s="124">
        <f t="shared" si="87"/>
        <v>2145187910319</v>
      </c>
      <c r="CO231" s="140">
        <f t="shared" si="88"/>
        <v>-9.424777961</v>
      </c>
      <c r="CP231" s="141">
        <f t="shared" si="89"/>
        <v>-9.424777961</v>
      </c>
      <c r="CQ231" s="141">
        <f t="shared" si="90"/>
        <v>-3.141592654</v>
      </c>
      <c r="CR231" s="122">
        <f t="shared" si="91"/>
        <v>3.141592654</v>
      </c>
      <c r="CS231" s="142">
        <f t="shared" si="92"/>
        <v>30082625575698</v>
      </c>
      <c r="CT231" s="130">
        <f t="shared" si="93"/>
        <v>30082625575698</v>
      </c>
      <c r="CU231" s="143">
        <f t="shared" si="94"/>
        <v>-120330502302791</v>
      </c>
      <c r="CV231" s="143">
        <f t="shared" si="95"/>
        <v>0.01473623645</v>
      </c>
      <c r="CW231" s="143">
        <f t="shared" si="96"/>
        <v>3.141592654</v>
      </c>
      <c r="CX231" s="124">
        <f t="shared" si="97"/>
        <v>120330502302791</v>
      </c>
      <c r="CY231" s="140">
        <f t="shared" si="98"/>
        <v>-9.424777961</v>
      </c>
      <c r="CZ231" s="140">
        <f t="shared" si="99"/>
        <v>0</v>
      </c>
      <c r="DA231" s="141">
        <f t="shared" si="100"/>
        <v>-9.424777961</v>
      </c>
      <c r="DB231" s="141">
        <f t="shared" si="101"/>
        <v>-3.141592654</v>
      </c>
      <c r="DC231" s="122">
        <f t="shared" si="102"/>
        <v>3.141592654</v>
      </c>
      <c r="DD231" s="142">
        <f t="shared" si="103"/>
        <v>104443.7058</v>
      </c>
      <c r="DE231" s="142">
        <f t="shared" si="104"/>
        <v>2524391.809</v>
      </c>
      <c r="DF231" s="130">
        <f t="shared" si="105"/>
        <v>263656835485</v>
      </c>
      <c r="DG231" s="143">
        <f t="shared" si="106"/>
        <v>-1054627341940</v>
      </c>
      <c r="DH231" s="143">
        <f t="shared" si="107"/>
        <v>0.0001291545999</v>
      </c>
      <c r="DI231" s="143">
        <f t="shared" si="108"/>
        <v>3.141592654</v>
      </c>
      <c r="DJ231" s="124">
        <f t="shared" si="109"/>
        <v>1054627341940</v>
      </c>
      <c r="DK231" s="140">
        <f t="shared" ref="DK231:DM231" si="3866">DK$2*AD231</f>
        <v>-3.141592654</v>
      </c>
      <c r="DL231" s="140">
        <f t="shared" si="3866"/>
        <v>-3.141592654</v>
      </c>
      <c r="DM231" s="140">
        <f t="shared" si="3866"/>
        <v>0</v>
      </c>
      <c r="DN231" s="141">
        <f t="shared" si="111"/>
        <v>-6.283185307</v>
      </c>
      <c r="DO231" s="141">
        <f t="shared" si="112"/>
        <v>0</v>
      </c>
      <c r="DP231" s="122">
        <f t="shared" si="113"/>
        <v>0</v>
      </c>
      <c r="DQ231" s="142">
        <f t="shared" ref="DQ231:DS231" si="3867">POWER(AH231,DQ$2)</f>
        <v>47.09347713</v>
      </c>
      <c r="DR231" s="142">
        <f t="shared" si="3867"/>
        <v>31100.82523</v>
      </c>
      <c r="DS231" s="142">
        <f t="shared" si="3867"/>
        <v>2524391.809</v>
      </c>
      <c r="DT231" s="130">
        <f t="shared" si="115"/>
        <v>3697340370144</v>
      </c>
      <c r="DU231" s="143">
        <f t="shared" si="116"/>
        <v>-66552126662591</v>
      </c>
      <c r="DV231" s="143">
        <f t="shared" si="117"/>
        <v>0</v>
      </c>
      <c r="DW231" s="143">
        <f t="shared" si="118"/>
        <v>3.141592654</v>
      </c>
      <c r="DX231" s="124">
        <f t="shared" si="119"/>
        <v>66552126662591</v>
      </c>
      <c r="DY231" s="140">
        <f t="shared" si="120"/>
        <v>0</v>
      </c>
      <c r="DZ231" s="141">
        <f t="shared" si="121"/>
        <v>0</v>
      </c>
      <c r="EA231" s="141">
        <f t="shared" si="122"/>
        <v>0</v>
      </c>
      <c r="EB231" s="122">
        <f t="shared" si="123"/>
        <v>0</v>
      </c>
      <c r="EC231" s="142">
        <f t="shared" si="124"/>
        <v>6372554006547</v>
      </c>
      <c r="ED231" s="130">
        <f t="shared" si="125"/>
        <v>6372554006547</v>
      </c>
      <c r="EE231" s="143">
        <f t="shared" si="126"/>
        <v>172058958176761</v>
      </c>
      <c r="EF231" s="143">
        <f t="shared" si="127"/>
        <v>0</v>
      </c>
      <c r="EG231" s="143">
        <f t="shared" si="128"/>
        <v>0</v>
      </c>
      <c r="EH231" s="124">
        <f t="shared" si="129"/>
        <v>172058958176761</v>
      </c>
      <c r="EI231" s="144">
        <f t="shared" ref="EI231:EJ231" si="3868">CK231+CU231+DG231+DU231+EE231</f>
        <v>-18023486040879</v>
      </c>
      <c r="EJ231" s="144">
        <f t="shared" si="3868"/>
        <v>0.01486539105</v>
      </c>
      <c r="EK231" s="144">
        <f t="shared" si="131"/>
        <v>3.141592654</v>
      </c>
      <c r="EL231" s="145">
        <f t="shared" si="132"/>
        <v>18023486040879</v>
      </c>
      <c r="EM231" s="140">
        <f t="shared" si="133"/>
        <v>1.570796327</v>
      </c>
      <c r="EN231" s="141">
        <f t="shared" si="134"/>
        <v>1.570796327</v>
      </c>
      <c r="EO231" s="141">
        <f t="shared" si="135"/>
        <v>1.570796327</v>
      </c>
      <c r="EP231" s="122">
        <f t="shared" si="136"/>
        <v>1.570796327</v>
      </c>
      <c r="EQ231" s="142">
        <f t="shared" si="137"/>
        <v>4245407.641</v>
      </c>
      <c r="ER231" s="130">
        <f t="shared" si="138"/>
        <v>4245407.641</v>
      </c>
      <c r="ES231" s="143">
        <f t="shared" si="139"/>
        <v>0.00000001114728485</v>
      </c>
      <c r="ET231" s="143">
        <f t="shared" si="140"/>
        <v>22059785.2</v>
      </c>
      <c r="EU231" s="143">
        <f t="shared" si="141"/>
        <v>1.570796327</v>
      </c>
      <c r="EV231" s="124">
        <f t="shared" si="142"/>
        <v>22059785.2</v>
      </c>
      <c r="EW231" s="144">
        <f t="shared" ref="EW231:EX231" si="3869">BY231+ES231</f>
        <v>-54767877.42</v>
      </c>
      <c r="EX231" s="144">
        <f t="shared" si="3869"/>
        <v>22059785.2</v>
      </c>
      <c r="EY231" s="144">
        <f t="shared" si="144"/>
        <v>2.758686062</v>
      </c>
      <c r="EZ231" s="145">
        <f t="shared" si="145"/>
        <v>59043666.22</v>
      </c>
      <c r="FA231" s="140">
        <f t="shared" si="146"/>
        <v>0.9195620207</v>
      </c>
      <c r="FB231" s="141">
        <f t="shared" si="147"/>
        <v>0.9195620207</v>
      </c>
      <c r="FC231" s="141">
        <f t="shared" si="148"/>
        <v>0.9195620207</v>
      </c>
      <c r="FD231" s="122">
        <f t="shared" si="149"/>
        <v>0.9195620207</v>
      </c>
      <c r="FE231" s="142">
        <f t="shared" si="150"/>
        <v>389.3956588</v>
      </c>
      <c r="FF231" s="130">
        <f t="shared" si="151"/>
        <v>389.3956588</v>
      </c>
      <c r="FG231" s="143">
        <f t="shared" si="152"/>
        <v>62.44819972</v>
      </c>
      <c r="FH231" s="143">
        <f t="shared" si="153"/>
        <v>81.93647434</v>
      </c>
      <c r="FI231" s="143">
        <f t="shared" si="154"/>
        <v>0.9195620207</v>
      </c>
      <c r="FJ231" s="124">
        <f t="shared" si="155"/>
        <v>103.0211797</v>
      </c>
      <c r="FK231" s="140">
        <f t="shared" si="156"/>
        <v>-6.283185307</v>
      </c>
      <c r="FL231" s="141">
        <f t="shared" si="157"/>
        <v>-6.283185307</v>
      </c>
      <c r="FM231" s="141">
        <f t="shared" si="158"/>
        <v>0</v>
      </c>
      <c r="FN231" s="122">
        <f t="shared" si="159"/>
        <v>0</v>
      </c>
      <c r="FO231" s="142">
        <f t="shared" si="160"/>
        <v>2217.795588</v>
      </c>
      <c r="FP231" s="130">
        <f t="shared" si="161"/>
        <v>2217.795588</v>
      </c>
      <c r="FQ231" s="143">
        <f t="shared" si="162"/>
        <v>-2217.795588</v>
      </c>
      <c r="FR231" s="143">
        <f t="shared" si="163"/>
        <v>0</v>
      </c>
      <c r="FS231" s="143">
        <f t="shared" si="164"/>
        <v>3.141592654</v>
      </c>
      <c r="FT231" s="124">
        <f t="shared" si="165"/>
        <v>2217.795588</v>
      </c>
      <c r="FU231" s="144">
        <f t="shared" si="166"/>
        <v>-95520.27128</v>
      </c>
      <c r="FV231" s="144">
        <f t="shared" si="167"/>
        <v>0</v>
      </c>
      <c r="FW231" s="144">
        <f t="shared" si="168"/>
        <v>-3.141592654</v>
      </c>
      <c r="FX231" s="145">
        <f t="shared" si="169"/>
        <v>95520.27128</v>
      </c>
      <c r="FY231" s="140">
        <f t="shared" si="170"/>
        <v>-3.141592654</v>
      </c>
      <c r="FZ231" s="140">
        <f t="shared" si="171"/>
        <v>-0.9195620207</v>
      </c>
      <c r="GA231" s="141">
        <f t="shared" si="172"/>
        <v>-4.061154674</v>
      </c>
      <c r="GB231" s="141">
        <f t="shared" si="173"/>
        <v>-4.061154674</v>
      </c>
      <c r="GC231" s="122">
        <f t="shared" si="174"/>
        <v>2.222030633</v>
      </c>
      <c r="GD231" s="142">
        <f t="shared" si="175"/>
        <v>95520.27128</v>
      </c>
      <c r="GE231" s="142">
        <f t="shared" si="176"/>
        <v>0.009706741881</v>
      </c>
      <c r="GF231" s="130">
        <f t="shared" si="177"/>
        <v>927.1906177</v>
      </c>
      <c r="GG231" s="143">
        <f t="shared" si="178"/>
        <v>-62.44819972</v>
      </c>
      <c r="GH231" s="143">
        <f t="shared" si="179"/>
        <v>81.93647434</v>
      </c>
      <c r="GI231" s="143">
        <f t="shared" si="180"/>
        <v>2.222030633</v>
      </c>
      <c r="GJ231" s="124">
        <f t="shared" si="181"/>
        <v>103.0211797</v>
      </c>
      <c r="GK231" s="146">
        <f t="shared" si="182"/>
        <v>-0.5</v>
      </c>
      <c r="GL231" s="127">
        <f t="shared" si="183"/>
        <v>-0.8660254038</v>
      </c>
      <c r="GM231" s="146">
        <f t="shared" si="184"/>
        <v>-2.094395102</v>
      </c>
      <c r="GN231" s="127">
        <f t="shared" si="185"/>
        <v>1</v>
      </c>
      <c r="GO231" s="147">
        <f t="shared" si="186"/>
        <v>-0.5</v>
      </c>
      <c r="GP231" s="128">
        <f t="shared" si="187"/>
        <v>0.8660254038</v>
      </c>
      <c r="GQ231" s="147">
        <f t="shared" si="188"/>
        <v>2.094395102</v>
      </c>
      <c r="GR231" s="128">
        <f t="shared" si="189"/>
        <v>1</v>
      </c>
      <c r="GS231" s="140">
        <f t="shared" si="190"/>
        <v>-2.094395102</v>
      </c>
      <c r="GT231" s="140">
        <f t="shared" si="191"/>
        <v>0.9195620207</v>
      </c>
      <c r="GU231" s="141">
        <f t="shared" si="192"/>
        <v>-1.174833082</v>
      </c>
      <c r="GV231" s="141">
        <f t="shared" si="193"/>
        <v>-1.174833082</v>
      </c>
      <c r="GW231" s="122">
        <f t="shared" si="194"/>
        <v>-1.174833082</v>
      </c>
      <c r="GX231" s="142">
        <f t="shared" si="195"/>
        <v>1</v>
      </c>
      <c r="GY231" s="142">
        <f t="shared" si="196"/>
        <v>103.0211797</v>
      </c>
      <c r="GZ231" s="130">
        <f t="shared" si="197"/>
        <v>103.0211797</v>
      </c>
      <c r="HA231" s="143">
        <f t="shared" si="198"/>
        <v>39.73496841</v>
      </c>
      <c r="HB231" s="143">
        <f t="shared" si="199"/>
        <v>-95.04996455</v>
      </c>
      <c r="HC231" s="143">
        <f t="shared" si="200"/>
        <v>-1.174833082</v>
      </c>
      <c r="HD231" s="124">
        <f t="shared" si="201"/>
        <v>103.0211797</v>
      </c>
      <c r="HE231" s="140">
        <f t="shared" si="202"/>
        <v>2.094395102</v>
      </c>
      <c r="HF231" s="140">
        <f t="shared" si="203"/>
        <v>2.222030633</v>
      </c>
      <c r="HG231" s="141">
        <f t="shared" si="204"/>
        <v>4.316425735</v>
      </c>
      <c r="HH231" s="141">
        <f t="shared" si="205"/>
        <v>4.316425735</v>
      </c>
      <c r="HI231" s="122">
        <f t="shared" si="206"/>
        <v>-1.966759572</v>
      </c>
      <c r="HJ231" s="142">
        <f t="shared" si="207"/>
        <v>1</v>
      </c>
      <c r="HK231" s="142">
        <f t="shared" si="208"/>
        <v>103.0211797</v>
      </c>
      <c r="HL231" s="130">
        <f t="shared" si="209"/>
        <v>103.0211797</v>
      </c>
      <c r="HM231" s="143">
        <f t="shared" si="210"/>
        <v>-39.73496841</v>
      </c>
      <c r="HN231" s="143">
        <f t="shared" si="211"/>
        <v>-95.04996455</v>
      </c>
      <c r="HO231" s="143">
        <f t="shared" si="212"/>
        <v>-1.966759572</v>
      </c>
      <c r="HP231" s="124">
        <f t="shared" si="213"/>
        <v>103.0211797</v>
      </c>
      <c r="HQ231" s="140">
        <f t="shared" si="214"/>
        <v>2.094395102</v>
      </c>
      <c r="HR231" s="140">
        <f t="shared" si="215"/>
        <v>0.9195620207</v>
      </c>
      <c r="HS231" s="141">
        <f t="shared" si="216"/>
        <v>3.013957123</v>
      </c>
      <c r="HT231" s="141">
        <f t="shared" si="217"/>
        <v>3.013957123</v>
      </c>
      <c r="HU231" s="122">
        <f t="shared" si="218"/>
        <v>3.013957123</v>
      </c>
      <c r="HV231" s="142">
        <f t="shared" si="219"/>
        <v>1</v>
      </c>
      <c r="HW231" s="142">
        <f t="shared" si="220"/>
        <v>103.0211797</v>
      </c>
      <c r="HX231" s="130">
        <f t="shared" si="221"/>
        <v>103.0211797</v>
      </c>
      <c r="HY231" s="143">
        <f t="shared" si="222"/>
        <v>-102.1831681</v>
      </c>
      <c r="HZ231" s="143">
        <f t="shared" si="223"/>
        <v>13.11349021</v>
      </c>
      <c r="IA231" s="143">
        <f t="shared" si="224"/>
        <v>3.013957123</v>
      </c>
      <c r="IB231" s="124">
        <f t="shared" si="225"/>
        <v>103.0211797</v>
      </c>
      <c r="IC231" s="140">
        <f t="shared" si="226"/>
        <v>-2.094395102</v>
      </c>
      <c r="ID231" s="140">
        <f t="shared" si="227"/>
        <v>2.222030633</v>
      </c>
      <c r="IE231" s="141">
        <f t="shared" si="228"/>
        <v>0.1276355305</v>
      </c>
      <c r="IF231" s="141">
        <f t="shared" si="229"/>
        <v>0.1276355305</v>
      </c>
      <c r="IG231" s="122">
        <f t="shared" si="230"/>
        <v>0.1276355305</v>
      </c>
      <c r="IH231" s="142">
        <f t="shared" si="231"/>
        <v>1</v>
      </c>
      <c r="II231" s="142">
        <f t="shared" si="232"/>
        <v>103.0211797</v>
      </c>
      <c r="IJ231" s="130">
        <f t="shared" si="233"/>
        <v>103.0211797</v>
      </c>
      <c r="IK231" s="143">
        <f t="shared" si="234"/>
        <v>102.1831681</v>
      </c>
      <c r="IL231" s="143">
        <f t="shared" si="235"/>
        <v>13.11349021</v>
      </c>
      <c r="IM231" s="143">
        <f t="shared" si="236"/>
        <v>0.1276355305</v>
      </c>
      <c r="IN231" s="124">
        <f t="shared" si="237"/>
        <v>103.0211797</v>
      </c>
    </row>
    <row r="232" ht="12.75" customHeight="1">
      <c r="A232" s="129">
        <f>'Cortez Cubic'!AP232</f>
        <v>-0.2187762226</v>
      </c>
      <c r="B232" s="129">
        <f>'Cortez Cubic'!AQ232</f>
        <v>5.228254061</v>
      </c>
      <c r="C232" s="129">
        <f>'Cortez Cubic'!AR232</f>
        <v>1268.57523</v>
      </c>
      <c r="D232" s="129">
        <f>'Cortez Cubic'!AS232</f>
        <v>-42259.50873</v>
      </c>
      <c r="E232" s="129">
        <f t="shared" ref="E232:H232" si="3870">0</f>
        <v>0</v>
      </c>
      <c r="F232" s="129">
        <f t="shared" si="3870"/>
        <v>0</v>
      </c>
      <c r="G232" s="129">
        <f t="shared" si="3870"/>
        <v>0</v>
      </c>
      <c r="H232" s="129">
        <f t="shared" si="3870"/>
        <v>0</v>
      </c>
      <c r="I232" s="110">
        <f>'Cortez Cubic'!I232</f>
        <v>55</v>
      </c>
      <c r="J232" s="130">
        <f t="shared" si="28"/>
        <v>67.40775262</v>
      </c>
      <c r="K232" s="131">
        <f t="shared" si="29"/>
        <v>1</v>
      </c>
      <c r="L232" s="131">
        <f t="shared" si="30"/>
        <v>0</v>
      </c>
      <c r="M232" s="132">
        <f t="shared" si="31"/>
        <v>-12.40775262</v>
      </c>
      <c r="N232" s="133">
        <f t="shared" si="32"/>
        <v>31.37978078</v>
      </c>
      <c r="O232" s="134">
        <f t="shared" si="33"/>
        <v>67.40775262</v>
      </c>
      <c r="P232" s="134">
        <f t="shared" si="34"/>
        <v>0</v>
      </c>
      <c r="Q232" s="135">
        <f t="shared" si="35"/>
        <v>36.02797184</v>
      </c>
      <c r="R232" s="135">
        <f t="shared" si="36"/>
        <v>0</v>
      </c>
      <c r="S232" s="136">
        <f t="shared" si="37"/>
        <v>-79.5379992</v>
      </c>
      <c r="T232" s="136">
        <f t="shared" si="38"/>
        <v>0</v>
      </c>
      <c r="U232" s="137">
        <f t="shared" ref="U232:X232" si="3871">ATAN2(A232,E232)</f>
        <v>3.141592654</v>
      </c>
      <c r="V232" s="137">
        <f t="shared" si="3871"/>
        <v>0</v>
      </c>
      <c r="W232" s="137">
        <f t="shared" si="3871"/>
        <v>0</v>
      </c>
      <c r="X232" s="137">
        <f t="shared" si="3871"/>
        <v>3.141592654</v>
      </c>
      <c r="Y232" s="137">
        <f t="shared" ref="Y232:AB232" si="3872">SQRT(POWER(A232,2)+POWER(E232,2))</f>
        <v>0.2187762226</v>
      </c>
      <c r="Z232" s="137">
        <f t="shared" si="3872"/>
        <v>5.228254061</v>
      </c>
      <c r="AA232" s="137">
        <f t="shared" si="3872"/>
        <v>1268.57523</v>
      </c>
      <c r="AB232" s="137">
        <f t="shared" si="3872"/>
        <v>42259.50873</v>
      </c>
      <c r="AC232" s="138">
        <f t="shared" ref="AC232:AF232" si="3873">U232-$U232</f>
        <v>0</v>
      </c>
      <c r="AD232" s="138">
        <f t="shared" si="3873"/>
        <v>-3.141592654</v>
      </c>
      <c r="AE232" s="138">
        <f t="shared" si="3873"/>
        <v>-3.141592654</v>
      </c>
      <c r="AF232" s="138">
        <f t="shared" si="3873"/>
        <v>0</v>
      </c>
      <c r="AG232" s="138">
        <f t="shared" ref="AG232:AJ232" si="3874">Y232/$Y232</f>
        <v>1</v>
      </c>
      <c r="AH232" s="138">
        <f t="shared" si="3874"/>
        <v>23.89772526</v>
      </c>
      <c r="AI232" s="138">
        <f t="shared" si="3874"/>
        <v>5798.505956</v>
      </c>
      <c r="AJ232" s="138">
        <f t="shared" si="3874"/>
        <v>193163.1702</v>
      </c>
      <c r="AK232" s="139">
        <f t="shared" ref="AK232:AN232" si="3875">AG232*COS(AC232)</f>
        <v>1</v>
      </c>
      <c r="AL232" s="139">
        <f t="shared" si="3875"/>
        <v>-23.89772526</v>
      </c>
      <c r="AM232" s="139">
        <f t="shared" si="3875"/>
        <v>-5798.505956</v>
      </c>
      <c r="AN232" s="139">
        <f t="shared" si="3875"/>
        <v>193163.1702</v>
      </c>
      <c r="AO232" s="129">
        <f t="shared" ref="AO232:AR232" si="3876">AG232*SIN(AC232)</f>
        <v>0</v>
      </c>
      <c r="AP232" s="129">
        <f t="shared" si="3876"/>
        <v>0</v>
      </c>
      <c r="AQ232" s="129">
        <f t="shared" si="3876"/>
        <v>0</v>
      </c>
      <c r="AR232" s="129">
        <f t="shared" si="3876"/>
        <v>0</v>
      </c>
      <c r="AS232" s="140">
        <f t="shared" si="45"/>
        <v>-9.424777961</v>
      </c>
      <c r="AT232" s="141">
        <f t="shared" si="46"/>
        <v>-9.424777961</v>
      </c>
      <c r="AU232" s="141">
        <f t="shared" si="47"/>
        <v>-3.141592654</v>
      </c>
      <c r="AV232" s="122">
        <f t="shared" si="48"/>
        <v>3.141592654</v>
      </c>
      <c r="AW232" s="142">
        <f t="shared" si="49"/>
        <v>13648.02131</v>
      </c>
      <c r="AX232" s="130">
        <f t="shared" si="50"/>
        <v>13648.02131</v>
      </c>
      <c r="AY232" s="143">
        <f t="shared" si="51"/>
        <v>27296.04262</v>
      </c>
      <c r="AZ232" s="143">
        <f t="shared" si="52"/>
        <v>0</v>
      </c>
      <c r="BA232" s="143">
        <f t="shared" si="53"/>
        <v>0</v>
      </c>
      <c r="BB232" s="124">
        <f t="shared" si="54"/>
        <v>27296.04262</v>
      </c>
      <c r="BC232" s="140">
        <f t="shared" ref="BC232:BD232" si="3877">BC$2*AD232</f>
        <v>-3.141592654</v>
      </c>
      <c r="BD232" s="140">
        <f t="shared" si="3877"/>
        <v>-3.141592654</v>
      </c>
      <c r="BE232" s="141">
        <f t="shared" si="56"/>
        <v>-6.283185307</v>
      </c>
      <c r="BF232" s="141">
        <f t="shared" si="57"/>
        <v>0</v>
      </c>
      <c r="BG232" s="122">
        <f t="shared" si="58"/>
        <v>0</v>
      </c>
      <c r="BH232" s="142">
        <f t="shared" ref="BH232:BI232" si="3878">POWER(AH232,BH$2)</f>
        <v>23.89772526</v>
      </c>
      <c r="BI232" s="142">
        <f t="shared" si="3878"/>
        <v>5798.505956</v>
      </c>
      <c r="BJ232" s="130">
        <f t="shared" si="60"/>
        <v>138571.1023</v>
      </c>
      <c r="BK232" s="143">
        <f t="shared" si="61"/>
        <v>1247139.92</v>
      </c>
      <c r="BL232" s="143">
        <f t="shared" si="62"/>
        <v>0</v>
      </c>
      <c r="BM232" s="143">
        <f t="shared" si="63"/>
        <v>0</v>
      </c>
      <c r="BN232" s="124">
        <f t="shared" si="64"/>
        <v>1247139.92</v>
      </c>
      <c r="BO232" s="140">
        <f t="shared" si="65"/>
        <v>0</v>
      </c>
      <c r="BP232" s="141">
        <f t="shared" si="66"/>
        <v>0</v>
      </c>
      <c r="BQ232" s="141">
        <f t="shared" si="67"/>
        <v>0</v>
      </c>
      <c r="BR232" s="122">
        <f t="shared" si="68"/>
        <v>0</v>
      </c>
      <c r="BS232" s="142">
        <f t="shared" si="69"/>
        <v>193163.1702</v>
      </c>
      <c r="BT232" s="130">
        <f t="shared" si="70"/>
        <v>193163.1702</v>
      </c>
      <c r="BU232" s="143">
        <f t="shared" si="71"/>
        <v>-5215405.596</v>
      </c>
      <c r="BV232" s="143">
        <f t="shared" si="72"/>
        <v>0</v>
      </c>
      <c r="BW232" s="143">
        <f t="shared" si="73"/>
        <v>3.141592654</v>
      </c>
      <c r="BX232" s="124">
        <f t="shared" si="74"/>
        <v>5215405.596</v>
      </c>
      <c r="BY232" s="144">
        <f t="shared" ref="BY232:BZ232" si="3879">AY232+BK232+BU232</f>
        <v>-3940969.634</v>
      </c>
      <c r="BZ232" s="144">
        <f t="shared" si="3879"/>
        <v>0</v>
      </c>
      <c r="CA232" s="144">
        <f t="shared" si="76"/>
        <v>-3.141592654</v>
      </c>
      <c r="CB232" s="145">
        <f t="shared" si="77"/>
        <v>3940969.634</v>
      </c>
      <c r="CC232" s="140">
        <f t="shared" ref="CC232:CD232" si="3880">CC$2*AD232</f>
        <v>-6.283185307</v>
      </c>
      <c r="CD232" s="140">
        <f t="shared" si="3880"/>
        <v>-6.283185307</v>
      </c>
      <c r="CE232" s="141">
        <f t="shared" si="79"/>
        <v>-12.56637061</v>
      </c>
      <c r="CF232" s="141">
        <f t="shared" si="80"/>
        <v>0</v>
      </c>
      <c r="CG232" s="122">
        <f t="shared" si="81"/>
        <v>0</v>
      </c>
      <c r="CH232" s="142">
        <f t="shared" ref="CH232:CI232" si="3881">POWER(AH232,CH$2)</f>
        <v>571.1012727</v>
      </c>
      <c r="CI232" s="142">
        <f t="shared" si="3881"/>
        <v>33622671.32</v>
      </c>
      <c r="CJ232" s="130">
        <f t="shared" si="83"/>
        <v>19201950380</v>
      </c>
      <c r="CK232" s="143">
        <f t="shared" si="84"/>
        <v>-19201950380</v>
      </c>
      <c r="CL232" s="143">
        <f t="shared" si="85"/>
        <v>0</v>
      </c>
      <c r="CM232" s="143">
        <f t="shared" si="86"/>
        <v>3.141592654</v>
      </c>
      <c r="CN232" s="124">
        <f t="shared" si="87"/>
        <v>19201950380</v>
      </c>
      <c r="CO232" s="140">
        <f t="shared" si="88"/>
        <v>-9.424777961</v>
      </c>
      <c r="CP232" s="141">
        <f t="shared" si="89"/>
        <v>-9.424777961</v>
      </c>
      <c r="CQ232" s="141">
        <f t="shared" si="90"/>
        <v>-3.141592654</v>
      </c>
      <c r="CR232" s="122">
        <f t="shared" si="91"/>
        <v>3.141592654</v>
      </c>
      <c r="CS232" s="142">
        <f t="shared" si="92"/>
        <v>194961259876</v>
      </c>
      <c r="CT232" s="130">
        <f t="shared" si="93"/>
        <v>194961259876</v>
      </c>
      <c r="CU232" s="143">
        <f t="shared" si="94"/>
        <v>-779845039506</v>
      </c>
      <c r="CV232" s="143">
        <f t="shared" si="95"/>
        <v>0.00009550347315</v>
      </c>
      <c r="CW232" s="143">
        <f t="shared" si="96"/>
        <v>3.141592654</v>
      </c>
      <c r="CX232" s="124">
        <f t="shared" si="97"/>
        <v>779845039506</v>
      </c>
      <c r="CY232" s="140">
        <f t="shared" si="98"/>
        <v>-9.424777961</v>
      </c>
      <c r="CZ232" s="140">
        <f t="shared" si="99"/>
        <v>0</v>
      </c>
      <c r="DA232" s="141">
        <f t="shared" si="100"/>
        <v>-9.424777961</v>
      </c>
      <c r="DB232" s="141">
        <f t="shared" si="101"/>
        <v>-3.141592654</v>
      </c>
      <c r="DC232" s="122">
        <f t="shared" si="102"/>
        <v>3.141592654</v>
      </c>
      <c r="DD232" s="142">
        <f t="shared" si="103"/>
        <v>13648.02131</v>
      </c>
      <c r="DE232" s="142">
        <f t="shared" si="104"/>
        <v>193163.1702</v>
      </c>
      <c r="DF232" s="130">
        <f t="shared" si="105"/>
        <v>2636295064</v>
      </c>
      <c r="DG232" s="143">
        <f t="shared" si="106"/>
        <v>-10545180255</v>
      </c>
      <c r="DH232" s="143">
        <f t="shared" si="107"/>
        <v>0.000001291412125</v>
      </c>
      <c r="DI232" s="143">
        <f t="shared" si="108"/>
        <v>3.141592654</v>
      </c>
      <c r="DJ232" s="124">
        <f t="shared" si="109"/>
        <v>10545180255</v>
      </c>
      <c r="DK232" s="140">
        <f t="shared" ref="DK232:DM232" si="3882">DK$2*AD232</f>
        <v>-3.141592654</v>
      </c>
      <c r="DL232" s="140">
        <f t="shared" si="3882"/>
        <v>-3.141592654</v>
      </c>
      <c r="DM232" s="140">
        <f t="shared" si="3882"/>
        <v>0</v>
      </c>
      <c r="DN232" s="141">
        <f t="shared" si="111"/>
        <v>-6.283185307</v>
      </c>
      <c r="DO232" s="141">
        <f t="shared" si="112"/>
        <v>0</v>
      </c>
      <c r="DP232" s="122">
        <f t="shared" si="113"/>
        <v>0</v>
      </c>
      <c r="DQ232" s="142">
        <f t="shared" ref="DQ232:DS232" si="3883">POWER(AH232,DQ$2)</f>
        <v>23.89772526</v>
      </c>
      <c r="DR232" s="142">
        <f t="shared" si="3883"/>
        <v>5798.505956</v>
      </c>
      <c r="DS232" s="142">
        <f t="shared" si="3883"/>
        <v>193163.1702</v>
      </c>
      <c r="DT232" s="130">
        <f t="shared" si="115"/>
        <v>26766833415</v>
      </c>
      <c r="DU232" s="143">
        <f t="shared" si="116"/>
        <v>-481803001461</v>
      </c>
      <c r="DV232" s="143">
        <f t="shared" si="117"/>
        <v>0</v>
      </c>
      <c r="DW232" s="143">
        <f t="shared" si="118"/>
        <v>3.141592654</v>
      </c>
      <c r="DX232" s="124">
        <f t="shared" si="119"/>
        <v>481803001461</v>
      </c>
      <c r="DY232" s="140">
        <f t="shared" si="120"/>
        <v>0</v>
      </c>
      <c r="DZ232" s="141">
        <f t="shared" si="121"/>
        <v>0</v>
      </c>
      <c r="EA232" s="141">
        <f t="shared" si="122"/>
        <v>0</v>
      </c>
      <c r="EB232" s="122">
        <f t="shared" si="123"/>
        <v>0</v>
      </c>
      <c r="EC232" s="142">
        <f t="shared" si="124"/>
        <v>37312010336</v>
      </c>
      <c r="ED232" s="130">
        <f t="shared" si="125"/>
        <v>37312010336</v>
      </c>
      <c r="EE232" s="143">
        <f t="shared" si="126"/>
        <v>1007424279076</v>
      </c>
      <c r="EF232" s="143">
        <f t="shared" si="127"/>
        <v>0</v>
      </c>
      <c r="EG232" s="143">
        <f t="shared" si="128"/>
        <v>0</v>
      </c>
      <c r="EH232" s="124">
        <f t="shared" si="129"/>
        <v>1007424279076</v>
      </c>
      <c r="EI232" s="144">
        <f t="shared" ref="EI232:EJ232" si="3884">CK232+CU232+DG232+DU232+EE232</f>
        <v>-283970892525</v>
      </c>
      <c r="EJ232" s="144">
        <f t="shared" si="3884"/>
        <v>0.00009679488527</v>
      </c>
      <c r="EK232" s="144">
        <f t="shared" si="131"/>
        <v>3.141592654</v>
      </c>
      <c r="EL232" s="145">
        <f t="shared" si="132"/>
        <v>283970892525</v>
      </c>
      <c r="EM232" s="140">
        <f t="shared" si="133"/>
        <v>1.570796327</v>
      </c>
      <c r="EN232" s="141">
        <f t="shared" si="134"/>
        <v>1.570796327</v>
      </c>
      <c r="EO232" s="141">
        <f t="shared" si="135"/>
        <v>1.570796327</v>
      </c>
      <c r="EP232" s="122">
        <f t="shared" si="136"/>
        <v>1.570796327</v>
      </c>
      <c r="EQ232" s="142">
        <f t="shared" si="137"/>
        <v>532889.1935</v>
      </c>
      <c r="ER232" s="130">
        <f t="shared" si="138"/>
        <v>532889.1935</v>
      </c>
      <c r="ES232" s="143">
        <f t="shared" si="139"/>
        <v>0.0000000001695507251</v>
      </c>
      <c r="ET232" s="143">
        <f t="shared" si="140"/>
        <v>2768973.474</v>
      </c>
      <c r="EU232" s="143">
        <f t="shared" si="141"/>
        <v>1.570796327</v>
      </c>
      <c r="EV232" s="124">
        <f t="shared" si="142"/>
        <v>2768973.474</v>
      </c>
      <c r="EW232" s="144">
        <f t="shared" ref="EW232:EX232" si="3885">BY232+ES232</f>
        <v>-3940969.634</v>
      </c>
      <c r="EX232" s="144">
        <f t="shared" si="3885"/>
        <v>2768973.474</v>
      </c>
      <c r="EY232" s="144">
        <f t="shared" si="144"/>
        <v>2.529115663</v>
      </c>
      <c r="EZ232" s="145">
        <f t="shared" si="145"/>
        <v>4816477.525</v>
      </c>
      <c r="FA232" s="140">
        <f t="shared" si="146"/>
        <v>0.8430385545</v>
      </c>
      <c r="FB232" s="141">
        <f t="shared" si="147"/>
        <v>0.8430385545</v>
      </c>
      <c r="FC232" s="141">
        <f t="shared" si="148"/>
        <v>0.8430385545</v>
      </c>
      <c r="FD232" s="122">
        <f t="shared" si="149"/>
        <v>0.8430385545</v>
      </c>
      <c r="FE232" s="142">
        <f t="shared" si="150"/>
        <v>168.879336</v>
      </c>
      <c r="FF232" s="130">
        <f t="shared" si="151"/>
        <v>168.879336</v>
      </c>
      <c r="FG232" s="143">
        <f t="shared" si="152"/>
        <v>29.7209221</v>
      </c>
      <c r="FH232" s="143">
        <f t="shared" si="153"/>
        <v>33.36102224</v>
      </c>
      <c r="FI232" s="143">
        <f t="shared" si="154"/>
        <v>0.8430385545</v>
      </c>
      <c r="FJ232" s="124">
        <f t="shared" si="155"/>
        <v>44.6798726</v>
      </c>
      <c r="FK232" s="140">
        <f t="shared" si="156"/>
        <v>-6.283185307</v>
      </c>
      <c r="FL232" s="141">
        <f t="shared" si="157"/>
        <v>-6.283185307</v>
      </c>
      <c r="FM232" s="141">
        <f t="shared" si="158"/>
        <v>0</v>
      </c>
      <c r="FN232" s="122">
        <f t="shared" si="159"/>
        <v>0</v>
      </c>
      <c r="FO232" s="142">
        <f t="shared" si="160"/>
        <v>571.1012727</v>
      </c>
      <c r="FP232" s="130">
        <f t="shared" si="161"/>
        <v>571.1012727</v>
      </c>
      <c r="FQ232" s="143">
        <f t="shared" si="162"/>
        <v>-571.1012727</v>
      </c>
      <c r="FR232" s="143">
        <f t="shared" si="163"/>
        <v>0</v>
      </c>
      <c r="FS232" s="143">
        <f t="shared" si="164"/>
        <v>3.141592654</v>
      </c>
      <c r="FT232" s="124">
        <f t="shared" si="165"/>
        <v>571.1012727</v>
      </c>
      <c r="FU232" s="144">
        <f t="shared" si="166"/>
        <v>-17966.61914</v>
      </c>
      <c r="FV232" s="144">
        <f t="shared" si="167"/>
        <v>0</v>
      </c>
      <c r="FW232" s="144">
        <f t="shared" si="168"/>
        <v>-3.141592654</v>
      </c>
      <c r="FX232" s="145">
        <f t="shared" si="169"/>
        <v>17966.61914</v>
      </c>
      <c r="FY232" s="140">
        <f t="shared" si="170"/>
        <v>-3.141592654</v>
      </c>
      <c r="FZ232" s="140">
        <f t="shared" si="171"/>
        <v>-0.8430385545</v>
      </c>
      <c r="GA232" s="141">
        <f t="shared" si="172"/>
        <v>-3.984631208</v>
      </c>
      <c r="GB232" s="141">
        <f t="shared" si="173"/>
        <v>-3.984631208</v>
      </c>
      <c r="GC232" s="122">
        <f t="shared" si="174"/>
        <v>2.298554099</v>
      </c>
      <c r="GD232" s="142">
        <f t="shared" si="175"/>
        <v>17966.61914</v>
      </c>
      <c r="GE232" s="142">
        <f t="shared" si="176"/>
        <v>0.02238144251</v>
      </c>
      <c r="GF232" s="130">
        <f t="shared" si="177"/>
        <v>402.1188534</v>
      </c>
      <c r="GG232" s="143">
        <f t="shared" si="178"/>
        <v>-29.7209221</v>
      </c>
      <c r="GH232" s="143">
        <f t="shared" si="179"/>
        <v>33.36102224</v>
      </c>
      <c r="GI232" s="143">
        <f t="shared" si="180"/>
        <v>2.298554099</v>
      </c>
      <c r="GJ232" s="124">
        <f t="shared" si="181"/>
        <v>44.6798726</v>
      </c>
      <c r="GK232" s="146">
        <f t="shared" si="182"/>
        <v>-0.5</v>
      </c>
      <c r="GL232" s="127">
        <f t="shared" si="183"/>
        <v>-0.8660254038</v>
      </c>
      <c r="GM232" s="146">
        <f t="shared" si="184"/>
        <v>-2.094395102</v>
      </c>
      <c r="GN232" s="127">
        <f t="shared" si="185"/>
        <v>1</v>
      </c>
      <c r="GO232" s="147">
        <f t="shared" si="186"/>
        <v>-0.5</v>
      </c>
      <c r="GP232" s="128">
        <f t="shared" si="187"/>
        <v>0.8660254038</v>
      </c>
      <c r="GQ232" s="147">
        <f t="shared" si="188"/>
        <v>2.094395102</v>
      </c>
      <c r="GR232" s="128">
        <f t="shared" si="189"/>
        <v>1</v>
      </c>
      <c r="GS232" s="140">
        <f t="shared" si="190"/>
        <v>-2.094395102</v>
      </c>
      <c r="GT232" s="140">
        <f t="shared" si="191"/>
        <v>0.8430385545</v>
      </c>
      <c r="GU232" s="141">
        <f t="shared" si="192"/>
        <v>-1.251356548</v>
      </c>
      <c r="GV232" s="141">
        <f t="shared" si="193"/>
        <v>-1.251356548</v>
      </c>
      <c r="GW232" s="122">
        <f t="shared" si="194"/>
        <v>-1.251356548</v>
      </c>
      <c r="GX232" s="142">
        <f t="shared" si="195"/>
        <v>1</v>
      </c>
      <c r="GY232" s="142">
        <f t="shared" si="196"/>
        <v>44.6798726</v>
      </c>
      <c r="GZ232" s="130">
        <f t="shared" si="197"/>
        <v>44.6798726</v>
      </c>
      <c r="HA232" s="143">
        <f t="shared" si="198"/>
        <v>14.03103171</v>
      </c>
      <c r="HB232" s="143">
        <f t="shared" si="199"/>
        <v>-42.41958468</v>
      </c>
      <c r="HC232" s="143">
        <f t="shared" si="200"/>
        <v>-1.251356548</v>
      </c>
      <c r="HD232" s="124">
        <f t="shared" si="201"/>
        <v>44.6798726</v>
      </c>
      <c r="HE232" s="140">
        <f t="shared" si="202"/>
        <v>2.094395102</v>
      </c>
      <c r="HF232" s="140">
        <f t="shared" si="203"/>
        <v>2.298554099</v>
      </c>
      <c r="HG232" s="141">
        <f t="shared" si="204"/>
        <v>4.392949201</v>
      </c>
      <c r="HH232" s="141">
        <f t="shared" si="205"/>
        <v>4.392949201</v>
      </c>
      <c r="HI232" s="122">
        <f t="shared" si="206"/>
        <v>-1.890236106</v>
      </c>
      <c r="HJ232" s="142">
        <f t="shared" si="207"/>
        <v>1</v>
      </c>
      <c r="HK232" s="142">
        <f t="shared" si="208"/>
        <v>44.6798726</v>
      </c>
      <c r="HL232" s="130">
        <f t="shared" si="209"/>
        <v>44.6798726</v>
      </c>
      <c r="HM232" s="143">
        <f t="shared" si="210"/>
        <v>-14.03103171</v>
      </c>
      <c r="HN232" s="143">
        <f t="shared" si="211"/>
        <v>-42.41958468</v>
      </c>
      <c r="HO232" s="143">
        <f t="shared" si="212"/>
        <v>-1.890236106</v>
      </c>
      <c r="HP232" s="124">
        <f t="shared" si="213"/>
        <v>44.6798726</v>
      </c>
      <c r="HQ232" s="140">
        <f t="shared" si="214"/>
        <v>2.094395102</v>
      </c>
      <c r="HR232" s="140">
        <f t="shared" si="215"/>
        <v>0.8430385545</v>
      </c>
      <c r="HS232" s="141">
        <f t="shared" si="216"/>
        <v>2.937433657</v>
      </c>
      <c r="HT232" s="141">
        <f t="shared" si="217"/>
        <v>2.937433657</v>
      </c>
      <c r="HU232" s="122">
        <f t="shared" si="218"/>
        <v>2.937433657</v>
      </c>
      <c r="HV232" s="142">
        <f t="shared" si="219"/>
        <v>1</v>
      </c>
      <c r="HW232" s="142">
        <f t="shared" si="220"/>
        <v>44.6798726</v>
      </c>
      <c r="HX232" s="130">
        <f t="shared" si="221"/>
        <v>44.6798726</v>
      </c>
      <c r="HY232" s="143">
        <f t="shared" si="222"/>
        <v>-43.75195381</v>
      </c>
      <c r="HZ232" s="143">
        <f t="shared" si="223"/>
        <v>9.05856244</v>
      </c>
      <c r="IA232" s="143">
        <f t="shared" si="224"/>
        <v>2.937433657</v>
      </c>
      <c r="IB232" s="124">
        <f t="shared" si="225"/>
        <v>44.6798726</v>
      </c>
      <c r="IC232" s="140">
        <f t="shared" si="226"/>
        <v>-2.094395102</v>
      </c>
      <c r="ID232" s="140">
        <f t="shared" si="227"/>
        <v>2.298554099</v>
      </c>
      <c r="IE232" s="141">
        <f t="shared" si="228"/>
        <v>0.2041589967</v>
      </c>
      <c r="IF232" s="141">
        <f t="shared" si="229"/>
        <v>0.2041589967</v>
      </c>
      <c r="IG232" s="122">
        <f t="shared" si="230"/>
        <v>0.2041589967</v>
      </c>
      <c r="IH232" s="142">
        <f t="shared" si="231"/>
        <v>1</v>
      </c>
      <c r="II232" s="142">
        <f t="shared" si="232"/>
        <v>44.6798726</v>
      </c>
      <c r="IJ232" s="130">
        <f t="shared" si="233"/>
        <v>44.6798726</v>
      </c>
      <c r="IK232" s="143">
        <f t="shared" si="234"/>
        <v>43.75195381</v>
      </c>
      <c r="IL232" s="143">
        <f t="shared" si="235"/>
        <v>9.05856244</v>
      </c>
      <c r="IM232" s="143">
        <f t="shared" si="236"/>
        <v>0.2041589967</v>
      </c>
      <c r="IN232" s="124">
        <f t="shared" si="237"/>
        <v>44.6798726</v>
      </c>
    </row>
    <row r="233" ht="12.75" customHeight="1">
      <c r="A233" s="129">
        <f>'Cortez Cubic'!AP233</f>
        <v>-0.2187762226</v>
      </c>
      <c r="B233" s="129">
        <f>'Cortez Cubic'!AQ233</f>
        <v>20.81880758</v>
      </c>
      <c r="C233" s="129">
        <f>'Cortez Cubic'!AR233</f>
        <v>19443.42328</v>
      </c>
      <c r="D233" s="129">
        <f>'Cortez Cubic'!AS233</f>
        <v>-2663199.382</v>
      </c>
      <c r="E233" s="129">
        <f t="shared" ref="E233:H233" si="3886">0</f>
        <v>0</v>
      </c>
      <c r="F233" s="129">
        <f t="shared" si="3886"/>
        <v>0</v>
      </c>
      <c r="G233" s="129">
        <f t="shared" si="3886"/>
        <v>0</v>
      </c>
      <c r="H233" s="129">
        <f t="shared" si="3886"/>
        <v>0</v>
      </c>
      <c r="I233" s="110">
        <f>'Cortez Cubic'!I233</f>
        <v>164</v>
      </c>
      <c r="J233" s="130">
        <f t="shared" si="28"/>
        <v>151.5398132</v>
      </c>
      <c r="K233" s="131">
        <f t="shared" si="29"/>
        <v>0</v>
      </c>
      <c r="L233" s="131">
        <f t="shared" si="30"/>
        <v>1</v>
      </c>
      <c r="M233" s="132">
        <f t="shared" si="31"/>
        <v>12.46018677</v>
      </c>
      <c r="N233" s="133">
        <f t="shared" si="32"/>
        <v>105.0940285</v>
      </c>
      <c r="O233" s="134">
        <f t="shared" si="33"/>
        <v>256.6338417</v>
      </c>
      <c r="P233" s="134">
        <f t="shared" si="34"/>
        <v>0</v>
      </c>
      <c r="Q233" s="135">
        <f t="shared" si="35"/>
        <v>151.5398132</v>
      </c>
      <c r="R233" s="135">
        <f t="shared" si="36"/>
        <v>0</v>
      </c>
      <c r="S233" s="136">
        <f t="shared" si="37"/>
        <v>-313.0133705</v>
      </c>
      <c r="T233" s="136">
        <f t="shared" si="38"/>
        <v>0</v>
      </c>
      <c r="U233" s="137">
        <f t="shared" ref="U233:X233" si="3887">ATAN2(A233,E233)</f>
        <v>3.141592654</v>
      </c>
      <c r="V233" s="137">
        <f t="shared" si="3887"/>
        <v>0</v>
      </c>
      <c r="W233" s="137">
        <f t="shared" si="3887"/>
        <v>0</v>
      </c>
      <c r="X233" s="137">
        <f t="shared" si="3887"/>
        <v>3.141592654</v>
      </c>
      <c r="Y233" s="137">
        <f t="shared" ref="Y233:AB233" si="3888">SQRT(POWER(A233,2)+POWER(E233,2))</f>
        <v>0.2187762226</v>
      </c>
      <c r="Z233" s="137">
        <f t="shared" si="3888"/>
        <v>20.81880758</v>
      </c>
      <c r="AA233" s="137">
        <f t="shared" si="3888"/>
        <v>19443.42328</v>
      </c>
      <c r="AB233" s="137">
        <f t="shared" si="3888"/>
        <v>2663199.382</v>
      </c>
      <c r="AC233" s="138">
        <f t="shared" ref="AC233:AF233" si="3889">U233-$U233</f>
        <v>0</v>
      </c>
      <c r="AD233" s="138">
        <f t="shared" si="3889"/>
        <v>-3.141592654</v>
      </c>
      <c r="AE233" s="138">
        <f t="shared" si="3889"/>
        <v>-3.141592654</v>
      </c>
      <c r="AF233" s="138">
        <f t="shared" si="3889"/>
        <v>0</v>
      </c>
      <c r="AG233" s="138">
        <f t="shared" ref="AG233:AJ233" si="3890">Y233/$Y233</f>
        <v>1</v>
      </c>
      <c r="AH233" s="138">
        <f t="shared" si="3890"/>
        <v>95.16028447</v>
      </c>
      <c r="AI233" s="138">
        <f t="shared" si="3890"/>
        <v>88873.56703</v>
      </c>
      <c r="AJ233" s="138">
        <f t="shared" si="3890"/>
        <v>12173166.49</v>
      </c>
      <c r="AK233" s="139">
        <f t="shared" ref="AK233:AN233" si="3891">AG233*COS(AC233)</f>
        <v>1</v>
      </c>
      <c r="AL233" s="139">
        <f t="shared" si="3891"/>
        <v>-95.16028447</v>
      </c>
      <c r="AM233" s="139">
        <f t="shared" si="3891"/>
        <v>-88873.56703</v>
      </c>
      <c r="AN233" s="139">
        <f t="shared" si="3891"/>
        <v>12173166.49</v>
      </c>
      <c r="AO233" s="129">
        <f t="shared" ref="AO233:AR233" si="3892">AG233*SIN(AC233)</f>
        <v>0</v>
      </c>
      <c r="AP233" s="129">
        <f t="shared" si="3892"/>
        <v>0</v>
      </c>
      <c r="AQ233" s="129">
        <f t="shared" si="3892"/>
        <v>0</v>
      </c>
      <c r="AR233" s="129">
        <f t="shared" si="3892"/>
        <v>0</v>
      </c>
      <c r="AS233" s="140">
        <f t="shared" si="45"/>
        <v>-9.424777961</v>
      </c>
      <c r="AT233" s="141">
        <f t="shared" si="46"/>
        <v>-9.424777961</v>
      </c>
      <c r="AU233" s="141">
        <f t="shared" si="47"/>
        <v>-3.141592654</v>
      </c>
      <c r="AV233" s="122">
        <f t="shared" si="48"/>
        <v>3.141592654</v>
      </c>
      <c r="AW233" s="142">
        <f t="shared" si="49"/>
        <v>861722.0282</v>
      </c>
      <c r="AX233" s="130">
        <f t="shared" si="50"/>
        <v>861722.0282</v>
      </c>
      <c r="AY233" s="143">
        <f t="shared" si="51"/>
        <v>1723444.056</v>
      </c>
      <c r="AZ233" s="143">
        <f t="shared" si="52"/>
        <v>-0.0000000002110610247</v>
      </c>
      <c r="BA233" s="143">
        <f t="shared" si="53"/>
        <v>0</v>
      </c>
      <c r="BB233" s="124">
        <f t="shared" si="54"/>
        <v>1723444.056</v>
      </c>
      <c r="BC233" s="140">
        <f t="shared" ref="BC233:BD233" si="3893">BC$2*AD233</f>
        <v>-3.141592654</v>
      </c>
      <c r="BD233" s="140">
        <f t="shared" si="3893"/>
        <v>-3.141592654</v>
      </c>
      <c r="BE233" s="141">
        <f t="shared" si="56"/>
        <v>-6.283185307</v>
      </c>
      <c r="BF233" s="141">
        <f t="shared" si="57"/>
        <v>0</v>
      </c>
      <c r="BG233" s="122">
        <f t="shared" si="58"/>
        <v>0</v>
      </c>
      <c r="BH233" s="142">
        <f t="shared" ref="BH233:BI233" si="3894">POWER(AH233,BH$2)</f>
        <v>95.16028447</v>
      </c>
      <c r="BI233" s="142">
        <f t="shared" si="3894"/>
        <v>88873.56703</v>
      </c>
      <c r="BJ233" s="130">
        <f t="shared" si="60"/>
        <v>8457233.921</v>
      </c>
      <c r="BK233" s="143">
        <f t="shared" si="61"/>
        <v>76115105.29</v>
      </c>
      <c r="BL233" s="143">
        <f t="shared" si="62"/>
        <v>0</v>
      </c>
      <c r="BM233" s="143">
        <f t="shared" si="63"/>
        <v>0</v>
      </c>
      <c r="BN233" s="124">
        <f t="shared" si="64"/>
        <v>76115105.29</v>
      </c>
      <c r="BO233" s="140">
        <f t="shared" si="65"/>
        <v>0</v>
      </c>
      <c r="BP233" s="141">
        <f t="shared" si="66"/>
        <v>0</v>
      </c>
      <c r="BQ233" s="141">
        <f t="shared" si="67"/>
        <v>0</v>
      </c>
      <c r="BR233" s="122">
        <f t="shared" si="68"/>
        <v>0</v>
      </c>
      <c r="BS233" s="142">
        <f t="shared" si="69"/>
        <v>12173166.49</v>
      </c>
      <c r="BT233" s="130">
        <f t="shared" si="70"/>
        <v>12173166.49</v>
      </c>
      <c r="BU233" s="143">
        <f t="shared" si="71"/>
        <v>-328675495.3</v>
      </c>
      <c r="BV233" s="143">
        <f t="shared" si="72"/>
        <v>0</v>
      </c>
      <c r="BW233" s="143">
        <f t="shared" si="73"/>
        <v>3.141592654</v>
      </c>
      <c r="BX233" s="124">
        <f t="shared" si="74"/>
        <v>328675495.3</v>
      </c>
      <c r="BY233" s="144">
        <f t="shared" ref="BY233:BZ233" si="3895">AY233+BK233+BU233</f>
        <v>-250836945.9</v>
      </c>
      <c r="BZ233" s="144">
        <f t="shared" si="3895"/>
        <v>-0.0000000002110610247</v>
      </c>
      <c r="CA233" s="144">
        <f t="shared" si="76"/>
        <v>-3.141592654</v>
      </c>
      <c r="CB233" s="145">
        <f t="shared" si="77"/>
        <v>250836945.9</v>
      </c>
      <c r="CC233" s="140">
        <f t="shared" ref="CC233:CD233" si="3896">CC$2*AD233</f>
        <v>-6.283185307</v>
      </c>
      <c r="CD233" s="140">
        <f t="shared" si="3896"/>
        <v>-6.283185307</v>
      </c>
      <c r="CE233" s="141">
        <f t="shared" si="79"/>
        <v>-12.56637061</v>
      </c>
      <c r="CF233" s="141">
        <f t="shared" si="80"/>
        <v>0</v>
      </c>
      <c r="CG233" s="122">
        <f t="shared" si="81"/>
        <v>0</v>
      </c>
      <c r="CH233" s="142">
        <f t="shared" ref="CH233:CI233" si="3897">POWER(AH233,CH$2)</f>
        <v>9055.479741</v>
      </c>
      <c r="CI233" s="142">
        <f t="shared" si="3897"/>
        <v>7898510917</v>
      </c>
      <c r="CJ233" s="130">
        <f t="shared" si="83"/>
        <v>71524805597273</v>
      </c>
      <c r="CK233" s="143">
        <f t="shared" si="84"/>
        <v>-71524805597273</v>
      </c>
      <c r="CL233" s="143">
        <f t="shared" si="85"/>
        <v>0</v>
      </c>
      <c r="CM233" s="143">
        <f t="shared" si="86"/>
        <v>3.141592654</v>
      </c>
      <c r="CN233" s="124">
        <f t="shared" si="87"/>
        <v>71524805597273</v>
      </c>
      <c r="CO233" s="140">
        <f t="shared" si="88"/>
        <v>-9.424777961</v>
      </c>
      <c r="CP233" s="141">
        <f t="shared" si="89"/>
        <v>-9.424777961</v>
      </c>
      <c r="CQ233" s="141">
        <f t="shared" si="90"/>
        <v>-3.141592654</v>
      </c>
      <c r="CR233" s="122">
        <f t="shared" si="91"/>
        <v>3.141592654</v>
      </c>
      <c r="CS233" s="142">
        <f t="shared" si="92"/>
        <v>701968839475044</v>
      </c>
      <c r="CT233" s="130">
        <f t="shared" si="93"/>
        <v>701968839475044</v>
      </c>
      <c r="CU233" s="143">
        <f t="shared" si="94"/>
        <v>-2.80788E+15</v>
      </c>
      <c r="CV233" s="143">
        <f t="shared" si="95"/>
        <v>0.3438655569</v>
      </c>
      <c r="CW233" s="143">
        <f t="shared" si="96"/>
        <v>3.141592654</v>
      </c>
      <c r="CX233" s="124">
        <f t="shared" si="97"/>
        <v>2.80788E+15</v>
      </c>
      <c r="CY233" s="140">
        <f t="shared" si="98"/>
        <v>-9.424777961</v>
      </c>
      <c r="CZ233" s="140">
        <f t="shared" si="99"/>
        <v>0</v>
      </c>
      <c r="DA233" s="141">
        <f t="shared" si="100"/>
        <v>-9.424777961</v>
      </c>
      <c r="DB233" s="141">
        <f t="shared" si="101"/>
        <v>-3.141592654</v>
      </c>
      <c r="DC233" s="122">
        <f t="shared" si="102"/>
        <v>3.141592654</v>
      </c>
      <c r="DD233" s="142">
        <f t="shared" si="103"/>
        <v>861722.0282</v>
      </c>
      <c r="DE233" s="142">
        <f t="shared" si="104"/>
        <v>12173166.49</v>
      </c>
      <c r="DF233" s="130">
        <f t="shared" si="105"/>
        <v>10489885719178</v>
      </c>
      <c r="DG233" s="143">
        <f t="shared" si="106"/>
        <v>-41959542876712</v>
      </c>
      <c r="DH233" s="143">
        <f t="shared" si="107"/>
        <v>0.005138561988</v>
      </c>
      <c r="DI233" s="143">
        <f t="shared" si="108"/>
        <v>3.141592654</v>
      </c>
      <c r="DJ233" s="124">
        <f t="shared" si="109"/>
        <v>41959542876712</v>
      </c>
      <c r="DK233" s="140">
        <f t="shared" ref="DK233:DM233" si="3898">DK$2*AD233</f>
        <v>-3.141592654</v>
      </c>
      <c r="DL233" s="140">
        <f t="shared" si="3898"/>
        <v>-3.141592654</v>
      </c>
      <c r="DM233" s="140">
        <f t="shared" si="3898"/>
        <v>0</v>
      </c>
      <c r="DN233" s="141">
        <f t="shared" si="111"/>
        <v>-6.283185307</v>
      </c>
      <c r="DO233" s="141">
        <f t="shared" si="112"/>
        <v>0</v>
      </c>
      <c r="DP233" s="122">
        <f t="shared" si="113"/>
        <v>0</v>
      </c>
      <c r="DQ233" s="142">
        <f t="shared" ref="DQ233:DS233" si="3899">POWER(AH233,DQ$2)</f>
        <v>95.16028447</v>
      </c>
      <c r="DR233" s="142">
        <f t="shared" si="3899"/>
        <v>88873.56703</v>
      </c>
      <c r="DS233" s="142">
        <f t="shared" si="3899"/>
        <v>12173166.49</v>
      </c>
      <c r="DT233" s="130">
        <f t="shared" si="115"/>
        <v>102951316582088</v>
      </c>
      <c r="DU233" s="143">
        <f t="shared" si="116"/>
        <v>-1.85312E+15</v>
      </c>
      <c r="DV233" s="143">
        <f t="shared" si="117"/>
        <v>0</v>
      </c>
      <c r="DW233" s="143">
        <f t="shared" si="118"/>
        <v>3.141592654</v>
      </c>
      <c r="DX233" s="124">
        <f t="shared" si="119"/>
        <v>1.85312E+15</v>
      </c>
      <c r="DY233" s="140">
        <f t="shared" si="120"/>
        <v>0</v>
      </c>
      <c r="DZ233" s="141">
        <f t="shared" si="121"/>
        <v>0</v>
      </c>
      <c r="EA233" s="141">
        <f t="shared" si="122"/>
        <v>0</v>
      </c>
      <c r="EB233" s="122">
        <f t="shared" si="123"/>
        <v>0</v>
      </c>
      <c r="EC233" s="142">
        <f t="shared" si="124"/>
        <v>148185982436134</v>
      </c>
      <c r="ED233" s="130">
        <f t="shared" si="125"/>
        <v>148185982436134</v>
      </c>
      <c r="EE233" s="143">
        <f t="shared" si="126"/>
        <v>4.00102E+15</v>
      </c>
      <c r="EF233" s="143">
        <f t="shared" si="127"/>
        <v>0</v>
      </c>
      <c r="EG233" s="143">
        <f t="shared" si="128"/>
        <v>0</v>
      </c>
      <c r="EH233" s="124">
        <f t="shared" si="129"/>
        <v>4.00102E+15</v>
      </c>
      <c r="EI233" s="144">
        <f t="shared" ref="EI233:EJ233" si="3900">CK233+CU233+DG233+DU233+EE233</f>
        <v>-773461879076123</v>
      </c>
      <c r="EJ233" s="144">
        <f t="shared" si="3900"/>
        <v>0.3490041189</v>
      </c>
      <c r="EK233" s="144">
        <f t="shared" si="131"/>
        <v>3.141592654</v>
      </c>
      <c r="EL233" s="145">
        <f t="shared" si="132"/>
        <v>773461879076123</v>
      </c>
      <c r="EM233" s="140">
        <f t="shared" si="133"/>
        <v>1.570796327</v>
      </c>
      <c r="EN233" s="141">
        <f t="shared" si="134"/>
        <v>1.570796327</v>
      </c>
      <c r="EO233" s="141">
        <f t="shared" si="135"/>
        <v>1.570796327</v>
      </c>
      <c r="EP233" s="122">
        <f t="shared" si="136"/>
        <v>1.570796327</v>
      </c>
      <c r="EQ233" s="142">
        <f t="shared" si="137"/>
        <v>27811182.63</v>
      </c>
      <c r="ER233" s="130">
        <f t="shared" si="138"/>
        <v>27811182.63</v>
      </c>
      <c r="ES233" s="143">
        <f t="shared" si="139"/>
        <v>0.00000004093667537</v>
      </c>
      <c r="ET233" s="143">
        <f t="shared" si="140"/>
        <v>144511144</v>
      </c>
      <c r="EU233" s="143">
        <f t="shared" si="141"/>
        <v>1.570796327</v>
      </c>
      <c r="EV233" s="124">
        <f t="shared" si="142"/>
        <v>144511144</v>
      </c>
      <c r="EW233" s="144">
        <f t="shared" ref="EW233:EX233" si="3901">BY233+ES233</f>
        <v>-250836945.9</v>
      </c>
      <c r="EX233" s="144">
        <f t="shared" si="3901"/>
        <v>144511144</v>
      </c>
      <c r="EY233" s="144">
        <f t="shared" si="144"/>
        <v>2.618920176</v>
      </c>
      <c r="EZ233" s="145">
        <f t="shared" si="145"/>
        <v>289486863.6</v>
      </c>
      <c r="FA233" s="140">
        <f t="shared" si="146"/>
        <v>0.8729733921</v>
      </c>
      <c r="FB233" s="141">
        <f t="shared" si="147"/>
        <v>0.8729733921</v>
      </c>
      <c r="FC233" s="141">
        <f t="shared" si="148"/>
        <v>0.8729733921</v>
      </c>
      <c r="FD233" s="122">
        <f t="shared" si="149"/>
        <v>0.8729733921</v>
      </c>
      <c r="FE233" s="142">
        <f t="shared" si="150"/>
        <v>661.5199615</v>
      </c>
      <c r="FF233" s="130">
        <f t="shared" si="151"/>
        <v>661.5199615</v>
      </c>
      <c r="FG233" s="143">
        <f t="shared" si="152"/>
        <v>112.4568734</v>
      </c>
      <c r="FH233" s="143">
        <f t="shared" si="153"/>
        <v>134.1049528</v>
      </c>
      <c r="FI233" s="143">
        <f t="shared" si="154"/>
        <v>0.8729733921</v>
      </c>
      <c r="FJ233" s="124">
        <f t="shared" si="155"/>
        <v>175.0162471</v>
      </c>
      <c r="FK233" s="140">
        <f t="shared" si="156"/>
        <v>-6.283185307</v>
      </c>
      <c r="FL233" s="141">
        <f t="shared" si="157"/>
        <v>-6.283185307</v>
      </c>
      <c r="FM233" s="141">
        <f t="shared" si="158"/>
        <v>0</v>
      </c>
      <c r="FN233" s="122">
        <f t="shared" si="159"/>
        <v>0</v>
      </c>
      <c r="FO233" s="142">
        <f t="shared" si="160"/>
        <v>9055.479741</v>
      </c>
      <c r="FP233" s="130">
        <f t="shared" si="161"/>
        <v>9055.479741</v>
      </c>
      <c r="FQ233" s="143">
        <f t="shared" si="162"/>
        <v>-9055.479741</v>
      </c>
      <c r="FR233" s="143">
        <f t="shared" si="163"/>
        <v>0</v>
      </c>
      <c r="FS233" s="143">
        <f t="shared" si="164"/>
        <v>3.141592654</v>
      </c>
      <c r="FT233" s="124">
        <f t="shared" si="165"/>
        <v>9055.479741</v>
      </c>
      <c r="FU233" s="144">
        <f t="shared" si="166"/>
        <v>-275676.1808</v>
      </c>
      <c r="FV233" s="144">
        <f t="shared" si="167"/>
        <v>0</v>
      </c>
      <c r="FW233" s="144">
        <f t="shared" si="168"/>
        <v>-3.141592654</v>
      </c>
      <c r="FX233" s="145">
        <f t="shared" si="169"/>
        <v>275676.1808</v>
      </c>
      <c r="FY233" s="140">
        <f t="shared" si="170"/>
        <v>-3.141592654</v>
      </c>
      <c r="FZ233" s="140">
        <f t="shared" si="171"/>
        <v>-0.8729733921</v>
      </c>
      <c r="GA233" s="141">
        <f t="shared" si="172"/>
        <v>-4.014566046</v>
      </c>
      <c r="GB233" s="141">
        <f t="shared" si="173"/>
        <v>-4.014566046</v>
      </c>
      <c r="GC233" s="122">
        <f t="shared" si="174"/>
        <v>2.268619261</v>
      </c>
      <c r="GD233" s="142">
        <f t="shared" si="175"/>
        <v>275676.1808</v>
      </c>
      <c r="GE233" s="142">
        <f t="shared" si="176"/>
        <v>0.005713755245</v>
      </c>
      <c r="GF233" s="130">
        <f t="shared" si="177"/>
        <v>1575.146224</v>
      </c>
      <c r="GG233" s="143">
        <f t="shared" si="178"/>
        <v>-112.4568734</v>
      </c>
      <c r="GH233" s="143">
        <f t="shared" si="179"/>
        <v>134.1049528</v>
      </c>
      <c r="GI233" s="143">
        <f t="shared" si="180"/>
        <v>2.268619261</v>
      </c>
      <c r="GJ233" s="124">
        <f t="shared" si="181"/>
        <v>175.0162471</v>
      </c>
      <c r="GK233" s="146">
        <f t="shared" si="182"/>
        <v>-0.5</v>
      </c>
      <c r="GL233" s="127">
        <f t="shared" si="183"/>
        <v>-0.8660254038</v>
      </c>
      <c r="GM233" s="146">
        <f t="shared" si="184"/>
        <v>-2.094395102</v>
      </c>
      <c r="GN233" s="127">
        <f t="shared" si="185"/>
        <v>1</v>
      </c>
      <c r="GO233" s="147">
        <f t="shared" si="186"/>
        <v>-0.5</v>
      </c>
      <c r="GP233" s="128">
        <f t="shared" si="187"/>
        <v>0.8660254038</v>
      </c>
      <c r="GQ233" s="147">
        <f t="shared" si="188"/>
        <v>2.094395102</v>
      </c>
      <c r="GR233" s="128">
        <f t="shared" si="189"/>
        <v>1</v>
      </c>
      <c r="GS233" s="140">
        <f t="shared" si="190"/>
        <v>-2.094395102</v>
      </c>
      <c r="GT233" s="140">
        <f t="shared" si="191"/>
        <v>0.8729733921</v>
      </c>
      <c r="GU233" s="141">
        <f t="shared" si="192"/>
        <v>-1.22142171</v>
      </c>
      <c r="GV233" s="141">
        <f t="shared" si="193"/>
        <v>-1.22142171</v>
      </c>
      <c r="GW233" s="122">
        <f t="shared" si="194"/>
        <v>-1.22142171</v>
      </c>
      <c r="GX233" s="142">
        <f t="shared" si="195"/>
        <v>1</v>
      </c>
      <c r="GY233" s="142">
        <f t="shared" si="196"/>
        <v>175.0162471</v>
      </c>
      <c r="GZ233" s="130">
        <f t="shared" si="197"/>
        <v>175.0162471</v>
      </c>
      <c r="HA233" s="143">
        <f t="shared" si="198"/>
        <v>59.9098592</v>
      </c>
      <c r="HB233" s="143">
        <f t="shared" si="199"/>
        <v>-164.4429857</v>
      </c>
      <c r="HC233" s="143">
        <f t="shared" si="200"/>
        <v>-1.22142171</v>
      </c>
      <c r="HD233" s="124">
        <f t="shared" si="201"/>
        <v>175.0162471</v>
      </c>
      <c r="HE233" s="140">
        <f t="shared" si="202"/>
        <v>2.094395102</v>
      </c>
      <c r="HF233" s="140">
        <f t="shared" si="203"/>
        <v>2.268619261</v>
      </c>
      <c r="HG233" s="141">
        <f t="shared" si="204"/>
        <v>4.363014364</v>
      </c>
      <c r="HH233" s="141">
        <f t="shared" si="205"/>
        <v>4.363014364</v>
      </c>
      <c r="HI233" s="122">
        <f t="shared" si="206"/>
        <v>-1.920170943</v>
      </c>
      <c r="HJ233" s="142">
        <f t="shared" si="207"/>
        <v>1</v>
      </c>
      <c r="HK233" s="142">
        <f t="shared" si="208"/>
        <v>175.0162471</v>
      </c>
      <c r="HL233" s="130">
        <f t="shared" si="209"/>
        <v>175.0162471</v>
      </c>
      <c r="HM233" s="143">
        <f t="shared" si="210"/>
        <v>-59.9098592</v>
      </c>
      <c r="HN233" s="143">
        <f t="shared" si="211"/>
        <v>-164.4429857</v>
      </c>
      <c r="HO233" s="143">
        <f t="shared" si="212"/>
        <v>-1.920170943</v>
      </c>
      <c r="HP233" s="124">
        <f t="shared" si="213"/>
        <v>175.0162471</v>
      </c>
      <c r="HQ233" s="140">
        <f t="shared" si="214"/>
        <v>2.094395102</v>
      </c>
      <c r="HR233" s="140">
        <f t="shared" si="215"/>
        <v>0.8729733921</v>
      </c>
      <c r="HS233" s="141">
        <f t="shared" si="216"/>
        <v>2.967368494</v>
      </c>
      <c r="HT233" s="141">
        <f t="shared" si="217"/>
        <v>2.967368494</v>
      </c>
      <c r="HU233" s="122">
        <f t="shared" si="218"/>
        <v>2.967368494</v>
      </c>
      <c r="HV233" s="142">
        <f t="shared" si="219"/>
        <v>1</v>
      </c>
      <c r="HW233" s="142">
        <f t="shared" si="220"/>
        <v>175.0162471</v>
      </c>
      <c r="HX233" s="130">
        <f t="shared" si="221"/>
        <v>175.0162471</v>
      </c>
      <c r="HY233" s="143">
        <f t="shared" si="222"/>
        <v>-172.3667327</v>
      </c>
      <c r="HZ233" s="143">
        <f t="shared" si="223"/>
        <v>30.33803282</v>
      </c>
      <c r="IA233" s="143">
        <f t="shared" si="224"/>
        <v>2.967368494</v>
      </c>
      <c r="IB233" s="124">
        <f t="shared" si="225"/>
        <v>175.0162471</v>
      </c>
      <c r="IC233" s="140">
        <f t="shared" si="226"/>
        <v>-2.094395102</v>
      </c>
      <c r="ID233" s="140">
        <f t="shared" si="227"/>
        <v>2.268619261</v>
      </c>
      <c r="IE233" s="141">
        <f t="shared" si="228"/>
        <v>0.1742241591</v>
      </c>
      <c r="IF233" s="141">
        <f t="shared" si="229"/>
        <v>0.1742241591</v>
      </c>
      <c r="IG233" s="122">
        <f t="shared" si="230"/>
        <v>0.1742241591</v>
      </c>
      <c r="IH233" s="142">
        <f t="shared" si="231"/>
        <v>1</v>
      </c>
      <c r="II233" s="142">
        <f t="shared" si="232"/>
        <v>175.0162471</v>
      </c>
      <c r="IJ233" s="130">
        <f t="shared" si="233"/>
        <v>175.0162471</v>
      </c>
      <c r="IK233" s="143">
        <f t="shared" si="234"/>
        <v>172.3667327</v>
      </c>
      <c r="IL233" s="143">
        <f t="shared" si="235"/>
        <v>30.33803282</v>
      </c>
      <c r="IM233" s="143">
        <f t="shared" si="236"/>
        <v>0.1742241591</v>
      </c>
      <c r="IN233" s="124">
        <f t="shared" si="237"/>
        <v>175.0162471</v>
      </c>
    </row>
    <row r="234" ht="12.75" customHeight="1">
      <c r="A234" s="129">
        <f>'Cortez Cubic'!AP234</f>
        <v>-0.2187762226</v>
      </c>
      <c r="B234" s="129">
        <f>'Cortez Cubic'!AQ234</f>
        <v>20.60468301</v>
      </c>
      <c r="C234" s="129">
        <f>'Cortez Cubic'!AR234</f>
        <v>11136.83913</v>
      </c>
      <c r="D234" s="129">
        <f>'Cortez Cubic'!AS234</f>
        <v>-1194891.858</v>
      </c>
      <c r="E234" s="129">
        <f t="shared" ref="E234:H234" si="3902">0</f>
        <v>0</v>
      </c>
      <c r="F234" s="129">
        <f t="shared" si="3902"/>
        <v>0</v>
      </c>
      <c r="G234" s="129">
        <f t="shared" si="3902"/>
        <v>0</v>
      </c>
      <c r="H234" s="129">
        <f t="shared" si="3902"/>
        <v>0</v>
      </c>
      <c r="I234" s="110">
        <f>'Cortez Cubic'!I234</f>
        <v>99</v>
      </c>
      <c r="J234" s="130">
        <f t="shared" si="28"/>
        <v>111.5314941</v>
      </c>
      <c r="K234" s="131">
        <f t="shared" si="29"/>
        <v>0</v>
      </c>
      <c r="L234" s="131">
        <f t="shared" si="30"/>
        <v>1</v>
      </c>
      <c r="M234" s="132">
        <f t="shared" si="31"/>
        <v>-12.53149406</v>
      </c>
      <c r="N234" s="133">
        <f t="shared" si="32"/>
        <v>101.2553844</v>
      </c>
      <c r="O234" s="134">
        <f t="shared" si="33"/>
        <v>212.7868784</v>
      </c>
      <c r="P234" s="134">
        <f t="shared" si="34"/>
        <v>0</v>
      </c>
      <c r="Q234" s="135">
        <f t="shared" si="35"/>
        <v>111.5314941</v>
      </c>
      <c r="R234" s="135">
        <f t="shared" si="36"/>
        <v>0</v>
      </c>
      <c r="S234" s="136">
        <f t="shared" si="37"/>
        <v>-230.1368259</v>
      </c>
      <c r="T234" s="136">
        <f t="shared" si="38"/>
        <v>0</v>
      </c>
      <c r="U234" s="137">
        <f t="shared" ref="U234:X234" si="3903">ATAN2(A234,E234)</f>
        <v>3.141592654</v>
      </c>
      <c r="V234" s="137">
        <f t="shared" si="3903"/>
        <v>0</v>
      </c>
      <c r="W234" s="137">
        <f t="shared" si="3903"/>
        <v>0</v>
      </c>
      <c r="X234" s="137">
        <f t="shared" si="3903"/>
        <v>3.141592654</v>
      </c>
      <c r="Y234" s="137">
        <f t="shared" ref="Y234:AB234" si="3904">SQRT(POWER(A234,2)+POWER(E234,2))</f>
        <v>0.2187762226</v>
      </c>
      <c r="Z234" s="137">
        <f t="shared" si="3904"/>
        <v>20.60468301</v>
      </c>
      <c r="AA234" s="137">
        <f t="shared" si="3904"/>
        <v>11136.83913</v>
      </c>
      <c r="AB234" s="137">
        <f t="shared" si="3904"/>
        <v>1194891.858</v>
      </c>
      <c r="AC234" s="138">
        <f t="shared" ref="AC234:AF234" si="3905">U234-$U234</f>
        <v>0</v>
      </c>
      <c r="AD234" s="138">
        <f t="shared" si="3905"/>
        <v>-3.141592654</v>
      </c>
      <c r="AE234" s="138">
        <f t="shared" si="3905"/>
        <v>-3.141592654</v>
      </c>
      <c r="AF234" s="138">
        <f t="shared" si="3905"/>
        <v>0</v>
      </c>
      <c r="AG234" s="138">
        <f t="shared" ref="AG234:AJ234" si="3906">Y234/$Y234</f>
        <v>1</v>
      </c>
      <c r="AH234" s="138">
        <f t="shared" si="3906"/>
        <v>94.18154665</v>
      </c>
      <c r="AI234" s="138">
        <f t="shared" si="3906"/>
        <v>50905.16235</v>
      </c>
      <c r="AJ234" s="138">
        <f t="shared" si="3906"/>
        <v>5461708.059</v>
      </c>
      <c r="AK234" s="139">
        <f t="shared" ref="AK234:AN234" si="3907">AG234*COS(AC234)</f>
        <v>1</v>
      </c>
      <c r="AL234" s="139">
        <f t="shared" si="3907"/>
        <v>-94.18154665</v>
      </c>
      <c r="AM234" s="139">
        <f t="shared" si="3907"/>
        <v>-50905.16235</v>
      </c>
      <c r="AN234" s="139">
        <f t="shared" si="3907"/>
        <v>5461708.059</v>
      </c>
      <c r="AO234" s="129">
        <f t="shared" ref="AO234:AR234" si="3908">AG234*SIN(AC234)</f>
        <v>0</v>
      </c>
      <c r="AP234" s="129">
        <f t="shared" si="3908"/>
        <v>0</v>
      </c>
      <c r="AQ234" s="129">
        <f t="shared" si="3908"/>
        <v>0</v>
      </c>
      <c r="AR234" s="129">
        <f t="shared" si="3908"/>
        <v>0</v>
      </c>
      <c r="AS234" s="140">
        <f t="shared" si="45"/>
        <v>-9.424777961</v>
      </c>
      <c r="AT234" s="141">
        <f t="shared" si="46"/>
        <v>-9.424777961</v>
      </c>
      <c r="AU234" s="141">
        <f t="shared" si="47"/>
        <v>-3.141592654</v>
      </c>
      <c r="AV234" s="122">
        <f t="shared" si="48"/>
        <v>3.141592654</v>
      </c>
      <c r="AW234" s="142">
        <f t="shared" si="49"/>
        <v>835405.7391</v>
      </c>
      <c r="AX234" s="130">
        <f t="shared" si="50"/>
        <v>835405.7391</v>
      </c>
      <c r="AY234" s="143">
        <f t="shared" si="51"/>
        <v>1670811.478</v>
      </c>
      <c r="AZ234" s="143">
        <f t="shared" si="52"/>
        <v>-0.0000000002046153929</v>
      </c>
      <c r="BA234" s="143">
        <f t="shared" si="53"/>
        <v>0</v>
      </c>
      <c r="BB234" s="124">
        <f t="shared" si="54"/>
        <v>1670811.478</v>
      </c>
      <c r="BC234" s="140">
        <f t="shared" ref="BC234:BD234" si="3909">BC$2*AD234</f>
        <v>-3.141592654</v>
      </c>
      <c r="BD234" s="140">
        <f t="shared" si="3909"/>
        <v>-3.141592654</v>
      </c>
      <c r="BE234" s="141">
        <f t="shared" si="56"/>
        <v>-6.283185307</v>
      </c>
      <c r="BF234" s="141">
        <f t="shared" si="57"/>
        <v>0</v>
      </c>
      <c r="BG234" s="122">
        <f t="shared" si="58"/>
        <v>0</v>
      </c>
      <c r="BH234" s="142">
        <f t="shared" ref="BH234:BI234" si="3910">POWER(AH234,BH$2)</f>
        <v>94.18154665</v>
      </c>
      <c r="BI234" s="142">
        <f t="shared" si="3910"/>
        <v>50905.16235</v>
      </c>
      <c r="BJ234" s="130">
        <f t="shared" si="60"/>
        <v>4794326.922</v>
      </c>
      <c r="BK234" s="143">
        <f t="shared" si="61"/>
        <v>43148942.3</v>
      </c>
      <c r="BL234" s="143">
        <f t="shared" si="62"/>
        <v>0</v>
      </c>
      <c r="BM234" s="143">
        <f t="shared" si="63"/>
        <v>0</v>
      </c>
      <c r="BN234" s="124">
        <f t="shared" si="64"/>
        <v>43148942.3</v>
      </c>
      <c r="BO234" s="140">
        <f t="shared" si="65"/>
        <v>0</v>
      </c>
      <c r="BP234" s="141">
        <f t="shared" si="66"/>
        <v>0</v>
      </c>
      <c r="BQ234" s="141">
        <f t="shared" si="67"/>
        <v>0</v>
      </c>
      <c r="BR234" s="122">
        <f t="shared" si="68"/>
        <v>0</v>
      </c>
      <c r="BS234" s="142">
        <f t="shared" si="69"/>
        <v>5461708.059</v>
      </c>
      <c r="BT234" s="130">
        <f t="shared" si="70"/>
        <v>5461708.059</v>
      </c>
      <c r="BU234" s="143">
        <f t="shared" si="71"/>
        <v>-147466117.6</v>
      </c>
      <c r="BV234" s="143">
        <f t="shared" si="72"/>
        <v>0</v>
      </c>
      <c r="BW234" s="143">
        <f t="shared" si="73"/>
        <v>3.141592654</v>
      </c>
      <c r="BX234" s="124">
        <f t="shared" si="74"/>
        <v>147466117.6</v>
      </c>
      <c r="BY234" s="144">
        <f t="shared" ref="BY234:BZ234" si="3911">AY234+BK234+BU234</f>
        <v>-102646363.8</v>
      </c>
      <c r="BZ234" s="144">
        <f t="shared" si="3911"/>
        <v>-0.0000000002046153929</v>
      </c>
      <c r="CA234" s="144">
        <f t="shared" si="76"/>
        <v>-3.141592654</v>
      </c>
      <c r="CB234" s="145">
        <f t="shared" si="77"/>
        <v>102646363.8</v>
      </c>
      <c r="CC234" s="140">
        <f t="shared" ref="CC234:CD234" si="3912">CC$2*AD234</f>
        <v>-6.283185307</v>
      </c>
      <c r="CD234" s="140">
        <f t="shared" si="3912"/>
        <v>-6.283185307</v>
      </c>
      <c r="CE234" s="141">
        <f t="shared" si="79"/>
        <v>-12.56637061</v>
      </c>
      <c r="CF234" s="141">
        <f t="shared" si="80"/>
        <v>0</v>
      </c>
      <c r="CG234" s="122">
        <f t="shared" si="81"/>
        <v>0</v>
      </c>
      <c r="CH234" s="142">
        <f t="shared" ref="CH234:CI234" si="3913">POWER(AH234,CH$2)</f>
        <v>8870.16373</v>
      </c>
      <c r="CI234" s="142">
        <f t="shared" si="3913"/>
        <v>2591335554</v>
      </c>
      <c r="CJ234" s="130">
        <f t="shared" si="83"/>
        <v>22985570638005</v>
      </c>
      <c r="CK234" s="143">
        <f t="shared" si="84"/>
        <v>-22985570638005</v>
      </c>
      <c r="CL234" s="143">
        <f t="shared" si="85"/>
        <v>0</v>
      </c>
      <c r="CM234" s="143">
        <f t="shared" si="86"/>
        <v>3.141592654</v>
      </c>
      <c r="CN234" s="124">
        <f t="shared" si="87"/>
        <v>22985570638005</v>
      </c>
      <c r="CO234" s="140">
        <f t="shared" si="88"/>
        <v>-9.424777961</v>
      </c>
      <c r="CP234" s="141">
        <f t="shared" si="89"/>
        <v>-9.424777961</v>
      </c>
      <c r="CQ234" s="141">
        <f t="shared" si="90"/>
        <v>-3.141592654</v>
      </c>
      <c r="CR234" s="122">
        <f t="shared" si="91"/>
        <v>3.141592654</v>
      </c>
      <c r="CS234" s="142">
        <f t="shared" si="92"/>
        <v>131912357044921</v>
      </c>
      <c r="CT234" s="130">
        <f t="shared" si="93"/>
        <v>131912357044921</v>
      </c>
      <c r="CU234" s="143">
        <f t="shared" si="94"/>
        <v>-527649428179682</v>
      </c>
      <c r="CV234" s="143">
        <f t="shared" si="95"/>
        <v>0.06461841833</v>
      </c>
      <c r="CW234" s="143">
        <f t="shared" si="96"/>
        <v>3.141592654</v>
      </c>
      <c r="CX234" s="124">
        <f t="shared" si="97"/>
        <v>527649428179682</v>
      </c>
      <c r="CY234" s="140">
        <f t="shared" si="98"/>
        <v>-9.424777961</v>
      </c>
      <c r="CZ234" s="140">
        <f t="shared" si="99"/>
        <v>0</v>
      </c>
      <c r="DA234" s="141">
        <f t="shared" si="100"/>
        <v>-9.424777961</v>
      </c>
      <c r="DB234" s="141">
        <f t="shared" si="101"/>
        <v>-3.141592654</v>
      </c>
      <c r="DC234" s="122">
        <f t="shared" si="102"/>
        <v>3.141592654</v>
      </c>
      <c r="DD234" s="142">
        <f t="shared" si="103"/>
        <v>835405.7391</v>
      </c>
      <c r="DE234" s="142">
        <f t="shared" si="104"/>
        <v>5461708.059</v>
      </c>
      <c r="DF234" s="130">
        <f t="shared" si="105"/>
        <v>4562742258032</v>
      </c>
      <c r="DG234" s="143">
        <f t="shared" si="106"/>
        <v>-18250969032127</v>
      </c>
      <c r="DH234" s="143">
        <f t="shared" si="107"/>
        <v>0.002235099081</v>
      </c>
      <c r="DI234" s="143">
        <f t="shared" si="108"/>
        <v>3.141592654</v>
      </c>
      <c r="DJ234" s="124">
        <f t="shared" si="109"/>
        <v>18250969032127</v>
      </c>
      <c r="DK234" s="140">
        <f t="shared" ref="DK234:DM234" si="3914">DK$2*AD234</f>
        <v>-3.141592654</v>
      </c>
      <c r="DL234" s="140">
        <f t="shared" si="3914"/>
        <v>-3.141592654</v>
      </c>
      <c r="DM234" s="140">
        <f t="shared" si="3914"/>
        <v>0</v>
      </c>
      <c r="DN234" s="141">
        <f t="shared" si="111"/>
        <v>-6.283185307</v>
      </c>
      <c r="DO234" s="141">
        <f t="shared" si="112"/>
        <v>0</v>
      </c>
      <c r="DP234" s="122">
        <f t="shared" si="113"/>
        <v>0</v>
      </c>
      <c r="DQ234" s="142">
        <f t="shared" ref="DQ234:DS234" si="3915">POWER(AH234,DQ$2)</f>
        <v>94.18154665</v>
      </c>
      <c r="DR234" s="142">
        <f t="shared" si="3915"/>
        <v>50905.16235</v>
      </c>
      <c r="DS234" s="142">
        <f t="shared" si="3915"/>
        <v>5461708.059</v>
      </c>
      <c r="DT234" s="130">
        <f t="shared" si="115"/>
        <v>26185213990305</v>
      </c>
      <c r="DU234" s="143">
        <f t="shared" si="116"/>
        <v>-471333851825494</v>
      </c>
      <c r="DV234" s="143">
        <f t="shared" si="117"/>
        <v>0</v>
      </c>
      <c r="DW234" s="143">
        <f t="shared" si="118"/>
        <v>3.141592654</v>
      </c>
      <c r="DX234" s="124">
        <f t="shared" si="119"/>
        <v>471333851825494</v>
      </c>
      <c r="DY234" s="140">
        <f t="shared" si="120"/>
        <v>0</v>
      </c>
      <c r="DZ234" s="141">
        <f t="shared" si="121"/>
        <v>0</v>
      </c>
      <c r="EA234" s="141">
        <f t="shared" si="122"/>
        <v>0</v>
      </c>
      <c r="EB234" s="122">
        <f t="shared" si="123"/>
        <v>0</v>
      </c>
      <c r="EC234" s="142">
        <f t="shared" si="124"/>
        <v>29830254924556</v>
      </c>
      <c r="ED234" s="130">
        <f t="shared" si="125"/>
        <v>29830254924556</v>
      </c>
      <c r="EE234" s="143">
        <f t="shared" si="126"/>
        <v>805416882963007</v>
      </c>
      <c r="EF234" s="143">
        <f t="shared" si="127"/>
        <v>0</v>
      </c>
      <c r="EG234" s="143">
        <f t="shared" si="128"/>
        <v>0</v>
      </c>
      <c r="EH234" s="124">
        <f t="shared" si="129"/>
        <v>805416882963007</v>
      </c>
      <c r="EI234" s="144">
        <f t="shared" ref="EI234:EJ234" si="3916">CK234+CU234+DG234+DU234+EE234</f>
        <v>-234802936712302</v>
      </c>
      <c r="EJ234" s="144">
        <f t="shared" si="3916"/>
        <v>0.06685351741</v>
      </c>
      <c r="EK234" s="144">
        <f t="shared" si="131"/>
        <v>3.141592654</v>
      </c>
      <c r="EL234" s="145">
        <f t="shared" si="132"/>
        <v>234802936712302</v>
      </c>
      <c r="EM234" s="140">
        <f t="shared" si="133"/>
        <v>1.570796327</v>
      </c>
      <c r="EN234" s="141">
        <f t="shared" si="134"/>
        <v>1.570796327</v>
      </c>
      <c r="EO234" s="141">
        <f t="shared" si="135"/>
        <v>1.570796327</v>
      </c>
      <c r="EP234" s="122">
        <f t="shared" si="136"/>
        <v>1.570796327</v>
      </c>
      <c r="EQ234" s="142">
        <f t="shared" si="137"/>
        <v>15323280.87</v>
      </c>
      <c r="ER234" s="130">
        <f t="shared" si="138"/>
        <v>15323280.87</v>
      </c>
      <c r="ES234" s="143">
        <f t="shared" si="139"/>
        <v>0.000000004875447681</v>
      </c>
      <c r="ET234" s="143">
        <f t="shared" si="140"/>
        <v>79622103.03</v>
      </c>
      <c r="EU234" s="143">
        <f t="shared" si="141"/>
        <v>1.570796327</v>
      </c>
      <c r="EV234" s="124">
        <f t="shared" si="142"/>
        <v>79622103.03</v>
      </c>
      <c r="EW234" s="144">
        <f t="shared" ref="EW234:EX234" si="3917">BY234+ES234</f>
        <v>-102646363.8</v>
      </c>
      <c r="EX234" s="144">
        <f t="shared" si="3917"/>
        <v>79622103.03</v>
      </c>
      <c r="EY234" s="144">
        <f t="shared" si="144"/>
        <v>2.481849549</v>
      </c>
      <c r="EZ234" s="145">
        <f t="shared" si="145"/>
        <v>129907487.5</v>
      </c>
      <c r="FA234" s="140">
        <f t="shared" si="146"/>
        <v>0.8272831829</v>
      </c>
      <c r="FB234" s="141">
        <f t="shared" si="147"/>
        <v>0.8272831829</v>
      </c>
      <c r="FC234" s="141">
        <f t="shared" si="148"/>
        <v>0.8272831829</v>
      </c>
      <c r="FD234" s="122">
        <f t="shared" si="149"/>
        <v>0.8272831829</v>
      </c>
      <c r="FE234" s="142">
        <f t="shared" si="150"/>
        <v>506.4595068</v>
      </c>
      <c r="FF234" s="130">
        <f t="shared" si="151"/>
        <v>506.4595068</v>
      </c>
      <c r="FG234" s="143">
        <f t="shared" si="152"/>
        <v>90.69651478</v>
      </c>
      <c r="FH234" s="143">
        <f t="shared" si="153"/>
        <v>98.63114824</v>
      </c>
      <c r="FI234" s="143">
        <f t="shared" si="154"/>
        <v>0.8272831829</v>
      </c>
      <c r="FJ234" s="124">
        <f t="shared" si="155"/>
        <v>133.9923923</v>
      </c>
      <c r="FK234" s="140">
        <f t="shared" si="156"/>
        <v>-6.283185307</v>
      </c>
      <c r="FL234" s="141">
        <f t="shared" si="157"/>
        <v>-6.283185307</v>
      </c>
      <c r="FM234" s="141">
        <f t="shared" si="158"/>
        <v>0</v>
      </c>
      <c r="FN234" s="122">
        <f t="shared" si="159"/>
        <v>0</v>
      </c>
      <c r="FO234" s="142">
        <f t="shared" si="160"/>
        <v>8870.16373</v>
      </c>
      <c r="FP234" s="130">
        <f t="shared" si="161"/>
        <v>8870.16373</v>
      </c>
      <c r="FQ234" s="143">
        <f t="shared" si="162"/>
        <v>-8870.16373</v>
      </c>
      <c r="FR234" s="143">
        <f t="shared" si="163"/>
        <v>0</v>
      </c>
      <c r="FS234" s="143">
        <f t="shared" si="164"/>
        <v>3.141592654</v>
      </c>
      <c r="FT234" s="124">
        <f t="shared" si="165"/>
        <v>8870.16373</v>
      </c>
      <c r="FU234" s="144">
        <f t="shared" si="166"/>
        <v>-161585.6508</v>
      </c>
      <c r="FV234" s="144">
        <f t="shared" si="167"/>
        <v>0</v>
      </c>
      <c r="FW234" s="144">
        <f t="shared" si="168"/>
        <v>-3.141592654</v>
      </c>
      <c r="FX234" s="145">
        <f t="shared" si="169"/>
        <v>161585.6508</v>
      </c>
      <c r="FY234" s="140">
        <f t="shared" si="170"/>
        <v>-3.141592654</v>
      </c>
      <c r="FZ234" s="140">
        <f t="shared" si="171"/>
        <v>-0.8272831829</v>
      </c>
      <c r="GA234" s="141">
        <f t="shared" si="172"/>
        <v>-3.968875836</v>
      </c>
      <c r="GB234" s="141">
        <f t="shared" si="173"/>
        <v>-3.968875836</v>
      </c>
      <c r="GC234" s="122">
        <f t="shared" si="174"/>
        <v>2.314309471</v>
      </c>
      <c r="GD234" s="142">
        <f t="shared" si="175"/>
        <v>161585.6508</v>
      </c>
      <c r="GE234" s="142">
        <f t="shared" si="176"/>
        <v>0.007463110276</v>
      </c>
      <c r="GF234" s="130">
        <f t="shared" si="177"/>
        <v>1205.931531</v>
      </c>
      <c r="GG234" s="143">
        <f t="shared" si="178"/>
        <v>-90.69651478</v>
      </c>
      <c r="GH234" s="143">
        <f t="shared" si="179"/>
        <v>98.63114824</v>
      </c>
      <c r="GI234" s="143">
        <f t="shared" si="180"/>
        <v>2.314309471</v>
      </c>
      <c r="GJ234" s="124">
        <f t="shared" si="181"/>
        <v>133.9923923</v>
      </c>
      <c r="GK234" s="146">
        <f t="shared" si="182"/>
        <v>-0.5</v>
      </c>
      <c r="GL234" s="127">
        <f t="shared" si="183"/>
        <v>-0.8660254038</v>
      </c>
      <c r="GM234" s="146">
        <f t="shared" si="184"/>
        <v>-2.094395102</v>
      </c>
      <c r="GN234" s="127">
        <f t="shared" si="185"/>
        <v>1</v>
      </c>
      <c r="GO234" s="147">
        <f t="shared" si="186"/>
        <v>-0.5</v>
      </c>
      <c r="GP234" s="128">
        <f t="shared" si="187"/>
        <v>0.8660254038</v>
      </c>
      <c r="GQ234" s="147">
        <f t="shared" si="188"/>
        <v>2.094395102</v>
      </c>
      <c r="GR234" s="128">
        <f t="shared" si="189"/>
        <v>1</v>
      </c>
      <c r="GS234" s="140">
        <f t="shared" si="190"/>
        <v>-2.094395102</v>
      </c>
      <c r="GT234" s="140">
        <f t="shared" si="191"/>
        <v>0.8272831829</v>
      </c>
      <c r="GU234" s="141">
        <f t="shared" si="192"/>
        <v>-1.267111919</v>
      </c>
      <c r="GV234" s="141">
        <f t="shared" si="193"/>
        <v>-1.267111919</v>
      </c>
      <c r="GW234" s="122">
        <f t="shared" si="194"/>
        <v>-1.267111919</v>
      </c>
      <c r="GX234" s="142">
        <f t="shared" si="195"/>
        <v>1</v>
      </c>
      <c r="GY234" s="142">
        <f t="shared" si="196"/>
        <v>133.9923923</v>
      </c>
      <c r="GZ234" s="130">
        <f t="shared" si="197"/>
        <v>133.9923923</v>
      </c>
      <c r="HA234" s="143">
        <f t="shared" si="198"/>
        <v>40.06882259</v>
      </c>
      <c r="HB234" s="143">
        <f t="shared" si="199"/>
        <v>-127.86106</v>
      </c>
      <c r="HC234" s="143">
        <f t="shared" si="200"/>
        <v>-1.267111919</v>
      </c>
      <c r="HD234" s="124">
        <f t="shared" si="201"/>
        <v>133.9923923</v>
      </c>
      <c r="HE234" s="140">
        <f t="shared" si="202"/>
        <v>2.094395102</v>
      </c>
      <c r="HF234" s="140">
        <f t="shared" si="203"/>
        <v>2.314309471</v>
      </c>
      <c r="HG234" s="141">
        <f t="shared" si="204"/>
        <v>4.408704573</v>
      </c>
      <c r="HH234" s="141">
        <f t="shared" si="205"/>
        <v>4.408704573</v>
      </c>
      <c r="HI234" s="122">
        <f t="shared" si="206"/>
        <v>-1.874480734</v>
      </c>
      <c r="HJ234" s="142">
        <f t="shared" si="207"/>
        <v>1</v>
      </c>
      <c r="HK234" s="142">
        <f t="shared" si="208"/>
        <v>133.9923923</v>
      </c>
      <c r="HL234" s="130">
        <f t="shared" si="209"/>
        <v>133.9923923</v>
      </c>
      <c r="HM234" s="143">
        <f t="shared" si="210"/>
        <v>-40.06882259</v>
      </c>
      <c r="HN234" s="143">
        <f t="shared" si="211"/>
        <v>-127.86106</v>
      </c>
      <c r="HO234" s="143">
        <f t="shared" si="212"/>
        <v>-1.874480734</v>
      </c>
      <c r="HP234" s="124">
        <f t="shared" si="213"/>
        <v>133.9923923</v>
      </c>
      <c r="HQ234" s="140">
        <f t="shared" si="214"/>
        <v>2.094395102</v>
      </c>
      <c r="HR234" s="140">
        <f t="shared" si="215"/>
        <v>0.8272831829</v>
      </c>
      <c r="HS234" s="141">
        <f t="shared" si="216"/>
        <v>2.921678285</v>
      </c>
      <c r="HT234" s="141">
        <f t="shared" si="217"/>
        <v>2.921678285</v>
      </c>
      <c r="HU234" s="122">
        <f t="shared" si="218"/>
        <v>2.921678285</v>
      </c>
      <c r="HV234" s="142">
        <f t="shared" si="219"/>
        <v>1</v>
      </c>
      <c r="HW234" s="142">
        <f t="shared" si="220"/>
        <v>133.9923923</v>
      </c>
      <c r="HX234" s="130">
        <f t="shared" si="221"/>
        <v>133.9923923</v>
      </c>
      <c r="HY234" s="143">
        <f t="shared" si="222"/>
        <v>-130.7653374</v>
      </c>
      <c r="HZ234" s="143">
        <f t="shared" si="223"/>
        <v>29.22991172</v>
      </c>
      <c r="IA234" s="143">
        <f t="shared" si="224"/>
        <v>2.921678285</v>
      </c>
      <c r="IB234" s="124">
        <f t="shared" si="225"/>
        <v>133.9923923</v>
      </c>
      <c r="IC234" s="140">
        <f t="shared" si="226"/>
        <v>-2.094395102</v>
      </c>
      <c r="ID234" s="140">
        <f t="shared" si="227"/>
        <v>2.314309471</v>
      </c>
      <c r="IE234" s="141">
        <f t="shared" si="228"/>
        <v>0.2199143683</v>
      </c>
      <c r="IF234" s="141">
        <f t="shared" si="229"/>
        <v>0.2199143683</v>
      </c>
      <c r="IG234" s="122">
        <f t="shared" si="230"/>
        <v>0.2199143683</v>
      </c>
      <c r="IH234" s="142">
        <f t="shared" si="231"/>
        <v>1</v>
      </c>
      <c r="II234" s="142">
        <f t="shared" si="232"/>
        <v>133.9923923</v>
      </c>
      <c r="IJ234" s="130">
        <f t="shared" si="233"/>
        <v>133.9923923</v>
      </c>
      <c r="IK234" s="143">
        <f t="shared" si="234"/>
        <v>130.7653374</v>
      </c>
      <c r="IL234" s="143">
        <f t="shared" si="235"/>
        <v>29.22991172</v>
      </c>
      <c r="IM234" s="143">
        <f t="shared" si="236"/>
        <v>0.2199143683</v>
      </c>
      <c r="IN234" s="124">
        <f t="shared" si="237"/>
        <v>133.9923923</v>
      </c>
    </row>
    <row r="235" ht="12.75" customHeight="1">
      <c r="A235" s="129">
        <f>'Cortez Cubic'!AP235</f>
        <v>-0.2187762226</v>
      </c>
      <c r="B235" s="129">
        <f>'Cortez Cubic'!AQ235</f>
        <v>3.672810946</v>
      </c>
      <c r="C235" s="129">
        <f>'Cortez Cubic'!AR235</f>
        <v>2632.975836</v>
      </c>
      <c r="D235" s="129">
        <f>'Cortez Cubic'!AS235</f>
        <v>-106310.5462</v>
      </c>
      <c r="E235" s="129">
        <f t="shared" ref="E235:H235" si="3918">0</f>
        <v>0</v>
      </c>
      <c r="F235" s="129">
        <f t="shared" si="3918"/>
        <v>0</v>
      </c>
      <c r="G235" s="129">
        <f t="shared" si="3918"/>
        <v>0</v>
      </c>
      <c r="H235" s="129">
        <f t="shared" si="3918"/>
        <v>0</v>
      </c>
      <c r="I235" s="110">
        <f>'Cortez Cubic'!I235</f>
        <v>103</v>
      </c>
      <c r="J235" s="130">
        <f t="shared" si="28"/>
        <v>90.44901672</v>
      </c>
      <c r="K235" s="131">
        <f t="shared" si="29"/>
        <v>1</v>
      </c>
      <c r="L235" s="131">
        <f t="shared" si="30"/>
        <v>0</v>
      </c>
      <c r="M235" s="132">
        <f t="shared" si="31"/>
        <v>12.55098328</v>
      </c>
      <c r="N235" s="133">
        <f t="shared" si="32"/>
        <v>45.2494365</v>
      </c>
      <c r="O235" s="134">
        <f t="shared" si="33"/>
        <v>90.44901672</v>
      </c>
      <c r="P235" s="134">
        <f t="shared" si="34"/>
        <v>0</v>
      </c>
      <c r="Q235" s="135">
        <f t="shared" si="35"/>
        <v>45.19958021</v>
      </c>
      <c r="R235" s="135">
        <f t="shared" si="36"/>
        <v>0</v>
      </c>
      <c r="S235" s="136">
        <f t="shared" si="37"/>
        <v>-118.8606165</v>
      </c>
      <c r="T235" s="136">
        <f t="shared" si="38"/>
        <v>0</v>
      </c>
      <c r="U235" s="137">
        <f t="shared" ref="U235:X235" si="3919">ATAN2(A235,E235)</f>
        <v>3.141592654</v>
      </c>
      <c r="V235" s="137">
        <f t="shared" si="3919"/>
        <v>0</v>
      </c>
      <c r="W235" s="137">
        <f t="shared" si="3919"/>
        <v>0</v>
      </c>
      <c r="X235" s="137">
        <f t="shared" si="3919"/>
        <v>3.141592654</v>
      </c>
      <c r="Y235" s="137">
        <f t="shared" ref="Y235:AB235" si="3920">SQRT(POWER(A235,2)+POWER(E235,2))</f>
        <v>0.2187762226</v>
      </c>
      <c r="Z235" s="137">
        <f t="shared" si="3920"/>
        <v>3.672810946</v>
      </c>
      <c r="AA235" s="137">
        <f t="shared" si="3920"/>
        <v>2632.975836</v>
      </c>
      <c r="AB235" s="137">
        <f t="shared" si="3920"/>
        <v>106310.5462</v>
      </c>
      <c r="AC235" s="138">
        <f t="shared" ref="AC235:AF235" si="3921">U235-$U235</f>
        <v>0</v>
      </c>
      <c r="AD235" s="138">
        <f t="shared" si="3921"/>
        <v>-3.141592654</v>
      </c>
      <c r="AE235" s="138">
        <f t="shared" si="3921"/>
        <v>-3.141592654</v>
      </c>
      <c r="AF235" s="138">
        <f t="shared" si="3921"/>
        <v>0</v>
      </c>
      <c r="AG235" s="138">
        <f t="shared" ref="AG235:AJ235" si="3922">Y235/$Y235</f>
        <v>1</v>
      </c>
      <c r="AH235" s="138">
        <f t="shared" si="3922"/>
        <v>16.78798044</v>
      </c>
      <c r="AI235" s="138">
        <f t="shared" si="3922"/>
        <v>12035.01827</v>
      </c>
      <c r="AJ235" s="138">
        <f t="shared" si="3922"/>
        <v>485932.8171</v>
      </c>
      <c r="AK235" s="139">
        <f t="shared" ref="AK235:AN235" si="3923">AG235*COS(AC235)</f>
        <v>1</v>
      </c>
      <c r="AL235" s="139">
        <f t="shared" si="3923"/>
        <v>-16.78798044</v>
      </c>
      <c r="AM235" s="139">
        <f t="shared" si="3923"/>
        <v>-12035.01827</v>
      </c>
      <c r="AN235" s="139">
        <f t="shared" si="3923"/>
        <v>485932.8171</v>
      </c>
      <c r="AO235" s="129">
        <f t="shared" ref="AO235:AR235" si="3924">AG235*SIN(AC235)</f>
        <v>0</v>
      </c>
      <c r="AP235" s="129">
        <f t="shared" si="3924"/>
        <v>0</v>
      </c>
      <c r="AQ235" s="129">
        <f t="shared" si="3924"/>
        <v>0</v>
      </c>
      <c r="AR235" s="129">
        <f t="shared" si="3924"/>
        <v>0</v>
      </c>
      <c r="AS235" s="140">
        <f t="shared" si="45"/>
        <v>-9.424777961</v>
      </c>
      <c r="AT235" s="141">
        <f t="shared" si="46"/>
        <v>-9.424777961</v>
      </c>
      <c r="AU235" s="141">
        <f t="shared" si="47"/>
        <v>-3.141592654</v>
      </c>
      <c r="AV235" s="122">
        <f t="shared" si="48"/>
        <v>3.141592654</v>
      </c>
      <c r="AW235" s="142">
        <f t="shared" si="49"/>
        <v>4731.462079</v>
      </c>
      <c r="AX235" s="130">
        <f t="shared" si="50"/>
        <v>4731.462079</v>
      </c>
      <c r="AY235" s="143">
        <f t="shared" si="51"/>
        <v>9462.924157</v>
      </c>
      <c r="AZ235" s="143">
        <f t="shared" si="52"/>
        <v>0</v>
      </c>
      <c r="BA235" s="143">
        <f t="shared" si="53"/>
        <v>0</v>
      </c>
      <c r="BB235" s="124">
        <f t="shared" si="54"/>
        <v>9462.924157</v>
      </c>
      <c r="BC235" s="140">
        <f t="shared" ref="BC235:BD235" si="3925">BC$2*AD235</f>
        <v>-3.141592654</v>
      </c>
      <c r="BD235" s="140">
        <f t="shared" si="3925"/>
        <v>-3.141592654</v>
      </c>
      <c r="BE235" s="141">
        <f t="shared" si="56"/>
        <v>-6.283185307</v>
      </c>
      <c r="BF235" s="141">
        <f t="shared" si="57"/>
        <v>0</v>
      </c>
      <c r="BG235" s="122">
        <f t="shared" si="58"/>
        <v>0</v>
      </c>
      <c r="BH235" s="142">
        <f t="shared" ref="BH235:BI235" si="3926">POWER(AH235,BH$2)</f>
        <v>16.78798044</v>
      </c>
      <c r="BI235" s="142">
        <f t="shared" si="3926"/>
        <v>12035.01827</v>
      </c>
      <c r="BJ235" s="130">
        <f t="shared" si="60"/>
        <v>202043.6513</v>
      </c>
      <c r="BK235" s="143">
        <f t="shared" si="61"/>
        <v>1818392.862</v>
      </c>
      <c r="BL235" s="143">
        <f t="shared" si="62"/>
        <v>0</v>
      </c>
      <c r="BM235" s="143">
        <f t="shared" si="63"/>
        <v>0</v>
      </c>
      <c r="BN235" s="124">
        <f t="shared" si="64"/>
        <v>1818392.862</v>
      </c>
      <c r="BO235" s="140">
        <f t="shared" si="65"/>
        <v>0</v>
      </c>
      <c r="BP235" s="141">
        <f t="shared" si="66"/>
        <v>0</v>
      </c>
      <c r="BQ235" s="141">
        <f t="shared" si="67"/>
        <v>0</v>
      </c>
      <c r="BR235" s="122">
        <f t="shared" si="68"/>
        <v>0</v>
      </c>
      <c r="BS235" s="142">
        <f t="shared" si="69"/>
        <v>485932.8171</v>
      </c>
      <c r="BT235" s="130">
        <f t="shared" si="70"/>
        <v>485932.8171</v>
      </c>
      <c r="BU235" s="143">
        <f t="shared" si="71"/>
        <v>-13120186.06</v>
      </c>
      <c r="BV235" s="143">
        <f t="shared" si="72"/>
        <v>0</v>
      </c>
      <c r="BW235" s="143">
        <f t="shared" si="73"/>
        <v>3.141592654</v>
      </c>
      <c r="BX235" s="124">
        <f t="shared" si="74"/>
        <v>13120186.06</v>
      </c>
      <c r="BY235" s="144">
        <f t="shared" ref="BY235:BZ235" si="3927">AY235+BK235+BU235</f>
        <v>-11292330.28</v>
      </c>
      <c r="BZ235" s="144">
        <f t="shared" si="3927"/>
        <v>0</v>
      </c>
      <c r="CA235" s="144">
        <f t="shared" si="76"/>
        <v>-3.141592654</v>
      </c>
      <c r="CB235" s="145">
        <f t="shared" si="77"/>
        <v>11292330.28</v>
      </c>
      <c r="CC235" s="140">
        <f t="shared" ref="CC235:CD235" si="3928">CC$2*AD235</f>
        <v>-6.283185307</v>
      </c>
      <c r="CD235" s="140">
        <f t="shared" si="3928"/>
        <v>-6.283185307</v>
      </c>
      <c r="CE235" s="141">
        <f t="shared" si="79"/>
        <v>-12.56637061</v>
      </c>
      <c r="CF235" s="141">
        <f t="shared" si="80"/>
        <v>0</v>
      </c>
      <c r="CG235" s="122">
        <f t="shared" si="81"/>
        <v>0</v>
      </c>
      <c r="CH235" s="142">
        <f t="shared" ref="CH235:CI235" si="3929">POWER(AH235,CH$2)</f>
        <v>281.8362873</v>
      </c>
      <c r="CI235" s="142">
        <f t="shared" si="3929"/>
        <v>144841664.8</v>
      </c>
      <c r="CJ235" s="130">
        <f t="shared" si="83"/>
        <v>40821637049</v>
      </c>
      <c r="CK235" s="143">
        <f t="shared" si="84"/>
        <v>-40821637049</v>
      </c>
      <c r="CL235" s="143">
        <f t="shared" si="85"/>
        <v>0</v>
      </c>
      <c r="CM235" s="143">
        <f t="shared" si="86"/>
        <v>3.141592654</v>
      </c>
      <c r="CN235" s="124">
        <f t="shared" si="87"/>
        <v>40821637049</v>
      </c>
      <c r="CO235" s="140">
        <f t="shared" si="88"/>
        <v>-9.424777961</v>
      </c>
      <c r="CP235" s="141">
        <f t="shared" si="89"/>
        <v>-9.424777961</v>
      </c>
      <c r="CQ235" s="141">
        <f t="shared" si="90"/>
        <v>-3.141592654</v>
      </c>
      <c r="CR235" s="122">
        <f t="shared" si="91"/>
        <v>3.141592654</v>
      </c>
      <c r="CS235" s="142">
        <f t="shared" si="92"/>
        <v>1743172082156</v>
      </c>
      <c r="CT235" s="130">
        <f t="shared" si="93"/>
        <v>1743172082156</v>
      </c>
      <c r="CU235" s="143">
        <f t="shared" si="94"/>
        <v>-6972688328625</v>
      </c>
      <c r="CV235" s="143">
        <f t="shared" si="95"/>
        <v>0.0008539080443</v>
      </c>
      <c r="CW235" s="143">
        <f t="shared" si="96"/>
        <v>3.141592654</v>
      </c>
      <c r="CX235" s="124">
        <f t="shared" si="97"/>
        <v>6972688328625</v>
      </c>
      <c r="CY235" s="140">
        <f t="shared" si="98"/>
        <v>-9.424777961</v>
      </c>
      <c r="CZ235" s="140">
        <f t="shared" si="99"/>
        <v>0</v>
      </c>
      <c r="DA235" s="141">
        <f t="shared" si="100"/>
        <v>-9.424777961</v>
      </c>
      <c r="DB235" s="141">
        <f t="shared" si="101"/>
        <v>-3.141592654</v>
      </c>
      <c r="DC235" s="122">
        <f t="shared" si="102"/>
        <v>3.141592654</v>
      </c>
      <c r="DD235" s="142">
        <f t="shared" si="103"/>
        <v>4731.462079</v>
      </c>
      <c r="DE235" s="142">
        <f t="shared" si="104"/>
        <v>485932.8171</v>
      </c>
      <c r="DF235" s="130">
        <f t="shared" si="105"/>
        <v>2299172697</v>
      </c>
      <c r="DG235" s="143">
        <f t="shared" si="106"/>
        <v>-9196690788</v>
      </c>
      <c r="DH235" s="143">
        <f t="shared" si="107"/>
        <v>0.000001126269794</v>
      </c>
      <c r="DI235" s="143">
        <f t="shared" si="108"/>
        <v>3.141592654</v>
      </c>
      <c r="DJ235" s="124">
        <f t="shared" si="109"/>
        <v>9196690788</v>
      </c>
      <c r="DK235" s="140">
        <f t="shared" ref="DK235:DM235" si="3930">DK$2*AD235</f>
        <v>-3.141592654</v>
      </c>
      <c r="DL235" s="140">
        <f t="shared" si="3930"/>
        <v>-3.141592654</v>
      </c>
      <c r="DM235" s="140">
        <f t="shared" si="3930"/>
        <v>0</v>
      </c>
      <c r="DN235" s="141">
        <f t="shared" si="111"/>
        <v>-6.283185307</v>
      </c>
      <c r="DO235" s="141">
        <f t="shared" si="112"/>
        <v>0</v>
      </c>
      <c r="DP235" s="122">
        <f t="shared" si="113"/>
        <v>0</v>
      </c>
      <c r="DQ235" s="142">
        <f t="shared" ref="DQ235:DS235" si="3931">POWER(AH235,DQ$2)</f>
        <v>16.78798044</v>
      </c>
      <c r="DR235" s="142">
        <f t="shared" si="3931"/>
        <v>12035.01827</v>
      </c>
      <c r="DS235" s="142">
        <f t="shared" si="3931"/>
        <v>485932.8171</v>
      </c>
      <c r="DT235" s="130">
        <f t="shared" si="115"/>
        <v>98179640677</v>
      </c>
      <c r="DU235" s="143">
        <f t="shared" si="116"/>
        <v>-1767233532193</v>
      </c>
      <c r="DV235" s="143">
        <f t="shared" si="117"/>
        <v>0</v>
      </c>
      <c r="DW235" s="143">
        <f t="shared" si="118"/>
        <v>3.141592654</v>
      </c>
      <c r="DX235" s="124">
        <f t="shared" si="119"/>
        <v>1767233532193</v>
      </c>
      <c r="DY235" s="140">
        <f t="shared" si="120"/>
        <v>0</v>
      </c>
      <c r="DZ235" s="141">
        <f t="shared" si="121"/>
        <v>0</v>
      </c>
      <c r="EA235" s="141">
        <f t="shared" si="122"/>
        <v>0</v>
      </c>
      <c r="EB235" s="122">
        <f t="shared" si="123"/>
        <v>0</v>
      </c>
      <c r="EC235" s="142">
        <f t="shared" si="124"/>
        <v>236130702743</v>
      </c>
      <c r="ED235" s="130">
        <f t="shared" si="125"/>
        <v>236130702743</v>
      </c>
      <c r="EE235" s="143">
        <f t="shared" si="126"/>
        <v>6375528974056</v>
      </c>
      <c r="EF235" s="143">
        <f t="shared" si="127"/>
        <v>0</v>
      </c>
      <c r="EG235" s="143">
        <f t="shared" si="128"/>
        <v>0</v>
      </c>
      <c r="EH235" s="124">
        <f t="shared" si="129"/>
        <v>6375528974056</v>
      </c>
      <c r="EI235" s="144">
        <f t="shared" ref="EI235:EJ235" si="3932">CK235+CU235+DG235+DU235+EE235</f>
        <v>-2414411214598</v>
      </c>
      <c r="EJ235" s="144">
        <f t="shared" si="3932"/>
        <v>0.0008550343141</v>
      </c>
      <c r="EK235" s="144">
        <f t="shared" si="131"/>
        <v>3.141592654</v>
      </c>
      <c r="EL235" s="145">
        <f t="shared" si="132"/>
        <v>2414411214598</v>
      </c>
      <c r="EM235" s="140">
        <f t="shared" si="133"/>
        <v>1.570796327</v>
      </c>
      <c r="EN235" s="141">
        <f t="shared" si="134"/>
        <v>1.570796327</v>
      </c>
      <c r="EO235" s="141">
        <f t="shared" si="135"/>
        <v>1.570796327</v>
      </c>
      <c r="EP235" s="122">
        <f t="shared" si="136"/>
        <v>1.570796327</v>
      </c>
      <c r="EQ235" s="142">
        <f t="shared" si="137"/>
        <v>1553837.577</v>
      </c>
      <c r="ER235" s="130">
        <f t="shared" si="138"/>
        <v>1553837.577</v>
      </c>
      <c r="ES235" s="143">
        <f t="shared" si="139"/>
        <v>0.000000002287171506</v>
      </c>
      <c r="ET235" s="143">
        <f t="shared" si="140"/>
        <v>8073976.888</v>
      </c>
      <c r="EU235" s="143">
        <f t="shared" si="141"/>
        <v>1.570796327</v>
      </c>
      <c r="EV235" s="124">
        <f t="shared" si="142"/>
        <v>8073976.888</v>
      </c>
      <c r="EW235" s="144">
        <f t="shared" ref="EW235:EX235" si="3933">BY235+ES235</f>
        <v>-11292330.28</v>
      </c>
      <c r="EX235" s="144">
        <f t="shared" si="3933"/>
        <v>8073976.888</v>
      </c>
      <c r="EY235" s="144">
        <f t="shared" si="144"/>
        <v>2.520872655</v>
      </c>
      <c r="EZ235" s="145">
        <f t="shared" si="145"/>
        <v>13881852.39</v>
      </c>
      <c r="FA235" s="140">
        <f t="shared" si="146"/>
        <v>0.840290885</v>
      </c>
      <c r="FB235" s="141">
        <f t="shared" si="147"/>
        <v>0.840290885</v>
      </c>
      <c r="FC235" s="141">
        <f t="shared" si="148"/>
        <v>0.840290885</v>
      </c>
      <c r="FD235" s="122">
        <f t="shared" si="149"/>
        <v>0.840290885</v>
      </c>
      <c r="FE235" s="142">
        <f t="shared" si="150"/>
        <v>240.334328</v>
      </c>
      <c r="FF235" s="130">
        <f t="shared" si="151"/>
        <v>240.334328</v>
      </c>
      <c r="FG235" s="143">
        <f t="shared" si="152"/>
        <v>42.42651162</v>
      </c>
      <c r="FH235" s="143">
        <f t="shared" si="153"/>
        <v>47.36009937</v>
      </c>
      <c r="FI235" s="143">
        <f t="shared" si="154"/>
        <v>0.840290885</v>
      </c>
      <c r="FJ235" s="124">
        <f t="shared" si="155"/>
        <v>63.58449418</v>
      </c>
      <c r="FK235" s="140">
        <f t="shared" si="156"/>
        <v>-6.283185307</v>
      </c>
      <c r="FL235" s="141">
        <f t="shared" si="157"/>
        <v>-6.283185307</v>
      </c>
      <c r="FM235" s="141">
        <f t="shared" si="158"/>
        <v>0</v>
      </c>
      <c r="FN235" s="122">
        <f t="shared" si="159"/>
        <v>0</v>
      </c>
      <c r="FO235" s="142">
        <f t="shared" si="160"/>
        <v>281.8362873</v>
      </c>
      <c r="FP235" s="130">
        <f t="shared" si="161"/>
        <v>281.8362873</v>
      </c>
      <c r="FQ235" s="143">
        <f t="shared" si="162"/>
        <v>-281.8362873</v>
      </c>
      <c r="FR235" s="143">
        <f t="shared" si="163"/>
        <v>0</v>
      </c>
      <c r="FS235" s="143">
        <f t="shared" si="164"/>
        <v>3.141592654</v>
      </c>
      <c r="FT235" s="124">
        <f t="shared" si="165"/>
        <v>281.8362873</v>
      </c>
      <c r="FU235" s="144">
        <f t="shared" si="166"/>
        <v>-36386.8911</v>
      </c>
      <c r="FV235" s="144">
        <f t="shared" si="167"/>
        <v>0</v>
      </c>
      <c r="FW235" s="144">
        <f t="shared" si="168"/>
        <v>-3.141592654</v>
      </c>
      <c r="FX235" s="145">
        <f t="shared" si="169"/>
        <v>36386.8911</v>
      </c>
      <c r="FY235" s="140">
        <f t="shared" si="170"/>
        <v>-3.141592654</v>
      </c>
      <c r="FZ235" s="140">
        <f t="shared" si="171"/>
        <v>-0.840290885</v>
      </c>
      <c r="GA235" s="141">
        <f t="shared" si="172"/>
        <v>-3.981883539</v>
      </c>
      <c r="GB235" s="141">
        <f t="shared" si="173"/>
        <v>-3.981883539</v>
      </c>
      <c r="GC235" s="122">
        <f t="shared" si="174"/>
        <v>2.301301769</v>
      </c>
      <c r="GD235" s="142">
        <f t="shared" si="175"/>
        <v>36386.8911</v>
      </c>
      <c r="GE235" s="142">
        <f t="shared" si="176"/>
        <v>0.01572710474</v>
      </c>
      <c r="GF235" s="130">
        <f t="shared" si="177"/>
        <v>572.2604476</v>
      </c>
      <c r="GG235" s="143">
        <f t="shared" si="178"/>
        <v>-42.42651162</v>
      </c>
      <c r="GH235" s="143">
        <f t="shared" si="179"/>
        <v>47.36009937</v>
      </c>
      <c r="GI235" s="143">
        <f t="shared" si="180"/>
        <v>2.301301769</v>
      </c>
      <c r="GJ235" s="124">
        <f t="shared" si="181"/>
        <v>63.58449418</v>
      </c>
      <c r="GK235" s="146">
        <f t="shared" si="182"/>
        <v>-0.5</v>
      </c>
      <c r="GL235" s="127">
        <f t="shared" si="183"/>
        <v>-0.8660254038</v>
      </c>
      <c r="GM235" s="146">
        <f t="shared" si="184"/>
        <v>-2.094395102</v>
      </c>
      <c r="GN235" s="127">
        <f t="shared" si="185"/>
        <v>1</v>
      </c>
      <c r="GO235" s="147">
        <f t="shared" si="186"/>
        <v>-0.5</v>
      </c>
      <c r="GP235" s="128">
        <f t="shared" si="187"/>
        <v>0.8660254038</v>
      </c>
      <c r="GQ235" s="147">
        <f t="shared" si="188"/>
        <v>2.094395102</v>
      </c>
      <c r="GR235" s="128">
        <f t="shared" si="189"/>
        <v>1</v>
      </c>
      <c r="GS235" s="140">
        <f t="shared" si="190"/>
        <v>-2.094395102</v>
      </c>
      <c r="GT235" s="140">
        <f t="shared" si="191"/>
        <v>0.840290885</v>
      </c>
      <c r="GU235" s="141">
        <f t="shared" si="192"/>
        <v>-1.254104217</v>
      </c>
      <c r="GV235" s="141">
        <f t="shared" si="193"/>
        <v>-1.254104217</v>
      </c>
      <c r="GW235" s="122">
        <f t="shared" si="194"/>
        <v>-1.254104217</v>
      </c>
      <c r="GX235" s="142">
        <f t="shared" si="195"/>
        <v>1</v>
      </c>
      <c r="GY235" s="142">
        <f t="shared" si="196"/>
        <v>63.58449418</v>
      </c>
      <c r="GZ235" s="130">
        <f t="shared" si="197"/>
        <v>63.58449418</v>
      </c>
      <c r="HA235" s="143">
        <f t="shared" si="198"/>
        <v>19.80179337</v>
      </c>
      <c r="HB235" s="143">
        <f t="shared" si="199"/>
        <v>-60.42248654</v>
      </c>
      <c r="HC235" s="143">
        <f t="shared" si="200"/>
        <v>-1.254104217</v>
      </c>
      <c r="HD235" s="124">
        <f t="shared" si="201"/>
        <v>63.58449418</v>
      </c>
      <c r="HE235" s="140">
        <f t="shared" si="202"/>
        <v>2.094395102</v>
      </c>
      <c r="HF235" s="140">
        <f t="shared" si="203"/>
        <v>2.301301769</v>
      </c>
      <c r="HG235" s="141">
        <f t="shared" si="204"/>
        <v>4.395696871</v>
      </c>
      <c r="HH235" s="141">
        <f t="shared" si="205"/>
        <v>4.395696871</v>
      </c>
      <c r="HI235" s="122">
        <f t="shared" si="206"/>
        <v>-1.887488436</v>
      </c>
      <c r="HJ235" s="142">
        <f t="shared" si="207"/>
        <v>1</v>
      </c>
      <c r="HK235" s="142">
        <f t="shared" si="208"/>
        <v>63.58449418</v>
      </c>
      <c r="HL235" s="130">
        <f t="shared" si="209"/>
        <v>63.58449418</v>
      </c>
      <c r="HM235" s="143">
        <f t="shared" si="210"/>
        <v>-19.80179337</v>
      </c>
      <c r="HN235" s="143">
        <f t="shared" si="211"/>
        <v>-60.42248654</v>
      </c>
      <c r="HO235" s="143">
        <f t="shared" si="212"/>
        <v>-1.887488436</v>
      </c>
      <c r="HP235" s="124">
        <f t="shared" si="213"/>
        <v>63.58449418</v>
      </c>
      <c r="HQ235" s="140">
        <f t="shared" si="214"/>
        <v>2.094395102</v>
      </c>
      <c r="HR235" s="140">
        <f t="shared" si="215"/>
        <v>0.840290885</v>
      </c>
      <c r="HS235" s="141">
        <f t="shared" si="216"/>
        <v>2.934685987</v>
      </c>
      <c r="HT235" s="141">
        <f t="shared" si="217"/>
        <v>2.934685987</v>
      </c>
      <c r="HU235" s="122">
        <f t="shared" si="218"/>
        <v>2.934685987</v>
      </c>
      <c r="HV235" s="142">
        <f t="shared" si="219"/>
        <v>1</v>
      </c>
      <c r="HW235" s="142">
        <f t="shared" si="220"/>
        <v>63.58449418</v>
      </c>
      <c r="HX235" s="130">
        <f t="shared" si="221"/>
        <v>63.58449418</v>
      </c>
      <c r="HY235" s="143">
        <f t="shared" si="222"/>
        <v>-62.22830499</v>
      </c>
      <c r="HZ235" s="143">
        <f t="shared" si="223"/>
        <v>13.06238717</v>
      </c>
      <c r="IA235" s="143">
        <f t="shared" si="224"/>
        <v>2.934685987</v>
      </c>
      <c r="IB235" s="124">
        <f t="shared" si="225"/>
        <v>63.58449418</v>
      </c>
      <c r="IC235" s="140">
        <f t="shared" si="226"/>
        <v>-2.094395102</v>
      </c>
      <c r="ID235" s="140">
        <f t="shared" si="227"/>
        <v>2.301301769</v>
      </c>
      <c r="IE235" s="141">
        <f t="shared" si="228"/>
        <v>0.2069066662</v>
      </c>
      <c r="IF235" s="141">
        <f t="shared" si="229"/>
        <v>0.2069066662</v>
      </c>
      <c r="IG235" s="122">
        <f t="shared" si="230"/>
        <v>0.2069066662</v>
      </c>
      <c r="IH235" s="142">
        <f t="shared" si="231"/>
        <v>1</v>
      </c>
      <c r="II235" s="142">
        <f t="shared" si="232"/>
        <v>63.58449418</v>
      </c>
      <c r="IJ235" s="130">
        <f t="shared" si="233"/>
        <v>63.58449418</v>
      </c>
      <c r="IK235" s="143">
        <f t="shared" si="234"/>
        <v>62.22830499</v>
      </c>
      <c r="IL235" s="143">
        <f t="shared" si="235"/>
        <v>13.06238717</v>
      </c>
      <c r="IM235" s="143">
        <f t="shared" si="236"/>
        <v>0.2069066662</v>
      </c>
      <c r="IN235" s="124">
        <f t="shared" si="237"/>
        <v>63.58449418</v>
      </c>
    </row>
    <row r="236" ht="12.75" customHeight="1">
      <c r="A236" s="129">
        <f>'Cortez Cubic'!AP236</f>
        <v>-0.2187762226</v>
      </c>
      <c r="B236" s="129">
        <f>'Cortez Cubic'!AQ236</f>
        <v>9.526524374</v>
      </c>
      <c r="C236" s="129">
        <f>'Cortez Cubic'!AR236</f>
        <v>48059.77191</v>
      </c>
      <c r="D236" s="129">
        <f>'Cortez Cubic'!AS236</f>
        <v>-8120643.044</v>
      </c>
      <c r="E236" s="129">
        <f t="shared" ref="E236:H236" si="3934">0</f>
        <v>0</v>
      </c>
      <c r="F236" s="129">
        <f t="shared" si="3934"/>
        <v>0</v>
      </c>
      <c r="G236" s="129">
        <f t="shared" si="3934"/>
        <v>0</v>
      </c>
      <c r="H236" s="129">
        <f t="shared" si="3934"/>
        <v>0</v>
      </c>
      <c r="I236" s="110">
        <f>'Cortez Cubic'!I236</f>
        <v>208</v>
      </c>
      <c r="J236" s="130">
        <f t="shared" si="28"/>
        <v>195.3338397</v>
      </c>
      <c r="K236" s="131">
        <f t="shared" si="29"/>
        <v>0</v>
      </c>
      <c r="L236" s="131">
        <f t="shared" si="30"/>
        <v>1</v>
      </c>
      <c r="M236" s="132">
        <f t="shared" si="31"/>
        <v>12.66616031</v>
      </c>
      <c r="N236" s="133">
        <f t="shared" si="32"/>
        <v>171.2485483</v>
      </c>
      <c r="O236" s="134">
        <f t="shared" si="33"/>
        <v>366.582388</v>
      </c>
      <c r="P236" s="134">
        <f t="shared" si="34"/>
        <v>0</v>
      </c>
      <c r="Q236" s="135">
        <f t="shared" si="35"/>
        <v>195.3338397</v>
      </c>
      <c r="R236" s="135">
        <f t="shared" si="36"/>
        <v>0</v>
      </c>
      <c r="S236" s="136">
        <f t="shared" si="37"/>
        <v>-518.3716219</v>
      </c>
      <c r="T236" s="136">
        <f t="shared" si="38"/>
        <v>0</v>
      </c>
      <c r="U236" s="137">
        <f t="shared" ref="U236:X236" si="3935">ATAN2(A236,E236)</f>
        <v>3.141592654</v>
      </c>
      <c r="V236" s="137">
        <f t="shared" si="3935"/>
        <v>0</v>
      </c>
      <c r="W236" s="137">
        <f t="shared" si="3935"/>
        <v>0</v>
      </c>
      <c r="X236" s="137">
        <f t="shared" si="3935"/>
        <v>3.141592654</v>
      </c>
      <c r="Y236" s="137">
        <f t="shared" ref="Y236:AB236" si="3936">SQRT(POWER(A236,2)+POWER(E236,2))</f>
        <v>0.2187762226</v>
      </c>
      <c r="Z236" s="137">
        <f t="shared" si="3936"/>
        <v>9.526524374</v>
      </c>
      <c r="AA236" s="137">
        <f t="shared" si="3936"/>
        <v>48059.77191</v>
      </c>
      <c r="AB236" s="137">
        <f t="shared" si="3936"/>
        <v>8120643.044</v>
      </c>
      <c r="AC236" s="138">
        <f t="shared" ref="AC236:AF236" si="3937">U236-$U236</f>
        <v>0</v>
      </c>
      <c r="AD236" s="138">
        <f t="shared" si="3937"/>
        <v>-3.141592654</v>
      </c>
      <c r="AE236" s="138">
        <f t="shared" si="3937"/>
        <v>-3.141592654</v>
      </c>
      <c r="AF236" s="138">
        <f t="shared" si="3937"/>
        <v>0</v>
      </c>
      <c r="AG236" s="138">
        <f t="shared" ref="AG236:AJ236" si="3938">Y236/$Y236</f>
        <v>1</v>
      </c>
      <c r="AH236" s="138">
        <f t="shared" si="3938"/>
        <v>43.54460581</v>
      </c>
      <c r="AI236" s="138">
        <f t="shared" si="3938"/>
        <v>219675.4809</v>
      </c>
      <c r="AJ236" s="138">
        <f t="shared" si="3938"/>
        <v>37118490.06</v>
      </c>
      <c r="AK236" s="139">
        <f t="shared" ref="AK236:AN236" si="3939">AG236*COS(AC236)</f>
        <v>1</v>
      </c>
      <c r="AL236" s="139">
        <f t="shared" si="3939"/>
        <v>-43.54460581</v>
      </c>
      <c r="AM236" s="139">
        <f t="shared" si="3939"/>
        <v>-219675.4809</v>
      </c>
      <c r="AN236" s="139">
        <f t="shared" si="3939"/>
        <v>37118490.06</v>
      </c>
      <c r="AO236" s="129">
        <f t="shared" ref="AO236:AR236" si="3940">AG236*SIN(AC236)</f>
        <v>0</v>
      </c>
      <c r="AP236" s="129">
        <f t="shared" si="3940"/>
        <v>0</v>
      </c>
      <c r="AQ236" s="129">
        <f t="shared" si="3940"/>
        <v>0</v>
      </c>
      <c r="AR236" s="129">
        <f t="shared" si="3940"/>
        <v>0</v>
      </c>
      <c r="AS236" s="140">
        <f t="shared" si="45"/>
        <v>-9.424777961</v>
      </c>
      <c r="AT236" s="141">
        <f t="shared" si="46"/>
        <v>-9.424777961</v>
      </c>
      <c r="AU236" s="141">
        <f t="shared" si="47"/>
        <v>-3.141592654</v>
      </c>
      <c r="AV236" s="122">
        <f t="shared" si="48"/>
        <v>3.141592654</v>
      </c>
      <c r="AW236" s="142">
        <f t="shared" si="49"/>
        <v>82566.35078</v>
      </c>
      <c r="AX236" s="130">
        <f t="shared" si="50"/>
        <v>82566.35078</v>
      </c>
      <c r="AY236" s="143">
        <f t="shared" si="51"/>
        <v>165132.7016</v>
      </c>
      <c r="AZ236" s="143">
        <f t="shared" si="52"/>
        <v>0</v>
      </c>
      <c r="BA236" s="143">
        <f t="shared" si="53"/>
        <v>0</v>
      </c>
      <c r="BB236" s="124">
        <f t="shared" si="54"/>
        <v>165132.7016</v>
      </c>
      <c r="BC236" s="140">
        <f t="shared" ref="BC236:BD236" si="3941">BC$2*AD236</f>
        <v>-3.141592654</v>
      </c>
      <c r="BD236" s="140">
        <f t="shared" si="3941"/>
        <v>-3.141592654</v>
      </c>
      <c r="BE236" s="141">
        <f t="shared" si="56"/>
        <v>-6.283185307</v>
      </c>
      <c r="BF236" s="141">
        <f t="shared" si="57"/>
        <v>0</v>
      </c>
      <c r="BG236" s="122">
        <f t="shared" si="58"/>
        <v>0</v>
      </c>
      <c r="BH236" s="142">
        <f t="shared" ref="BH236:BI236" si="3942">POWER(AH236,BH$2)</f>
        <v>43.54460581</v>
      </c>
      <c r="BI236" s="142">
        <f t="shared" si="3942"/>
        <v>219675.4809</v>
      </c>
      <c r="BJ236" s="130">
        <f t="shared" si="60"/>
        <v>9565682.222</v>
      </c>
      <c r="BK236" s="143">
        <f t="shared" si="61"/>
        <v>86091140</v>
      </c>
      <c r="BL236" s="143">
        <f t="shared" si="62"/>
        <v>0</v>
      </c>
      <c r="BM236" s="143">
        <f t="shared" si="63"/>
        <v>0</v>
      </c>
      <c r="BN236" s="124">
        <f t="shared" si="64"/>
        <v>86091140</v>
      </c>
      <c r="BO236" s="140">
        <f t="shared" si="65"/>
        <v>0</v>
      </c>
      <c r="BP236" s="141">
        <f t="shared" si="66"/>
        <v>0</v>
      </c>
      <c r="BQ236" s="141">
        <f t="shared" si="67"/>
        <v>0</v>
      </c>
      <c r="BR236" s="122">
        <f t="shared" si="68"/>
        <v>0</v>
      </c>
      <c r="BS236" s="142">
        <f t="shared" si="69"/>
        <v>37118490.06</v>
      </c>
      <c r="BT236" s="130">
        <f t="shared" si="70"/>
        <v>37118490.06</v>
      </c>
      <c r="BU236" s="143">
        <f t="shared" si="71"/>
        <v>-1002199232</v>
      </c>
      <c r="BV236" s="143">
        <f t="shared" si="72"/>
        <v>0</v>
      </c>
      <c r="BW236" s="143">
        <f t="shared" si="73"/>
        <v>3.141592654</v>
      </c>
      <c r="BX236" s="124">
        <f t="shared" si="74"/>
        <v>1002199232</v>
      </c>
      <c r="BY236" s="144">
        <f t="shared" ref="BY236:BZ236" si="3943">AY236+BK236+BU236</f>
        <v>-915942958.9</v>
      </c>
      <c r="BZ236" s="144">
        <f t="shared" si="3943"/>
        <v>0</v>
      </c>
      <c r="CA236" s="144">
        <f t="shared" si="76"/>
        <v>-3.141592654</v>
      </c>
      <c r="CB236" s="145">
        <f t="shared" si="77"/>
        <v>915942958.9</v>
      </c>
      <c r="CC236" s="140">
        <f t="shared" ref="CC236:CD236" si="3944">CC$2*AD236</f>
        <v>-6.283185307</v>
      </c>
      <c r="CD236" s="140">
        <f t="shared" si="3944"/>
        <v>-6.283185307</v>
      </c>
      <c r="CE236" s="141">
        <f t="shared" si="79"/>
        <v>-12.56637061</v>
      </c>
      <c r="CF236" s="141">
        <f t="shared" si="80"/>
        <v>0</v>
      </c>
      <c r="CG236" s="122">
        <f t="shared" si="81"/>
        <v>0</v>
      </c>
      <c r="CH236" s="142">
        <f t="shared" ref="CH236:CI236" si="3945">POWER(AH236,CH$2)</f>
        <v>1896.132695</v>
      </c>
      <c r="CI236" s="142">
        <f t="shared" si="3945"/>
        <v>48257316906</v>
      </c>
      <c r="CJ236" s="130">
        <f t="shared" si="83"/>
        <v>91502276369205</v>
      </c>
      <c r="CK236" s="143">
        <f t="shared" si="84"/>
        <v>-91502276369205</v>
      </c>
      <c r="CL236" s="143">
        <f t="shared" si="85"/>
        <v>0</v>
      </c>
      <c r="CM236" s="143">
        <f t="shared" si="86"/>
        <v>3.141592654</v>
      </c>
      <c r="CN236" s="124">
        <f t="shared" si="87"/>
        <v>91502276369205</v>
      </c>
      <c r="CO236" s="140">
        <f t="shared" si="88"/>
        <v>-9.424777961</v>
      </c>
      <c r="CP236" s="141">
        <f t="shared" si="89"/>
        <v>-9.424777961</v>
      </c>
      <c r="CQ236" s="141">
        <f t="shared" si="90"/>
        <v>-3.141592654</v>
      </c>
      <c r="CR236" s="122">
        <f t="shared" si="91"/>
        <v>3.141592654</v>
      </c>
      <c r="CS236" s="142">
        <f t="shared" si="92"/>
        <v>1.06009E+16</v>
      </c>
      <c r="CT236" s="130">
        <f t="shared" si="93"/>
        <v>1.06009E+16</v>
      </c>
      <c r="CU236" s="143">
        <f t="shared" si="94"/>
        <v>-4.24038E+16</v>
      </c>
      <c r="CV236" s="143">
        <f t="shared" si="95"/>
        <v>5.19296745</v>
      </c>
      <c r="CW236" s="143">
        <f t="shared" si="96"/>
        <v>3.141592654</v>
      </c>
      <c r="CX236" s="124">
        <f t="shared" si="97"/>
        <v>4.24038E+16</v>
      </c>
      <c r="CY236" s="140">
        <f t="shared" si="98"/>
        <v>-9.424777961</v>
      </c>
      <c r="CZ236" s="140">
        <f t="shared" si="99"/>
        <v>0</v>
      </c>
      <c r="DA236" s="141">
        <f t="shared" si="100"/>
        <v>-9.424777961</v>
      </c>
      <c r="DB236" s="141">
        <f t="shared" si="101"/>
        <v>-3.141592654</v>
      </c>
      <c r="DC236" s="122">
        <f t="shared" si="102"/>
        <v>3.141592654</v>
      </c>
      <c r="DD236" s="142">
        <f t="shared" si="103"/>
        <v>82566.35078</v>
      </c>
      <c r="DE236" s="142">
        <f t="shared" si="104"/>
        <v>37118490.06</v>
      </c>
      <c r="DF236" s="130">
        <f t="shared" si="105"/>
        <v>3064738270498</v>
      </c>
      <c r="DG236" s="143">
        <f t="shared" si="106"/>
        <v>-12258953081993</v>
      </c>
      <c r="DH236" s="143">
        <f t="shared" si="107"/>
        <v>0.001501288765</v>
      </c>
      <c r="DI236" s="143">
        <f t="shared" si="108"/>
        <v>3.141592654</v>
      </c>
      <c r="DJ236" s="124">
        <f t="shared" si="109"/>
        <v>12258953081993</v>
      </c>
      <c r="DK236" s="140">
        <f t="shared" ref="DK236:DM236" si="3946">DK$2*AD236</f>
        <v>-3.141592654</v>
      </c>
      <c r="DL236" s="140">
        <f t="shared" si="3946"/>
        <v>-3.141592654</v>
      </c>
      <c r="DM236" s="140">
        <f t="shared" si="3946"/>
        <v>0</v>
      </c>
      <c r="DN236" s="141">
        <f t="shared" si="111"/>
        <v>-6.283185307</v>
      </c>
      <c r="DO236" s="141">
        <f t="shared" si="112"/>
        <v>0</v>
      </c>
      <c r="DP236" s="122">
        <f t="shared" si="113"/>
        <v>0</v>
      </c>
      <c r="DQ236" s="142">
        <f t="shared" ref="DQ236:DS236" si="3947">POWER(AH236,DQ$2)</f>
        <v>43.54460581</v>
      </c>
      <c r="DR236" s="142">
        <f t="shared" si="3947"/>
        <v>219675.4809</v>
      </c>
      <c r="DS236" s="142">
        <f t="shared" si="3947"/>
        <v>37118490.06</v>
      </c>
      <c r="DT236" s="130">
        <f t="shared" si="115"/>
        <v>355063680449804</v>
      </c>
      <c r="DU236" s="143">
        <f t="shared" si="116"/>
        <v>-6.39115E+15</v>
      </c>
      <c r="DV236" s="143">
        <f t="shared" si="117"/>
        <v>0</v>
      </c>
      <c r="DW236" s="143">
        <f t="shared" si="118"/>
        <v>3.141592654</v>
      </c>
      <c r="DX236" s="124">
        <f t="shared" si="119"/>
        <v>6.39115E+15</v>
      </c>
      <c r="DY236" s="140">
        <f t="shared" si="120"/>
        <v>0</v>
      </c>
      <c r="DZ236" s="141">
        <f t="shared" si="121"/>
        <v>0</v>
      </c>
      <c r="EA236" s="141">
        <f t="shared" si="122"/>
        <v>0</v>
      </c>
      <c r="EB236" s="122">
        <f t="shared" si="123"/>
        <v>0</v>
      </c>
      <c r="EC236" s="142">
        <f t="shared" si="124"/>
        <v>1.37778E+15</v>
      </c>
      <c r="ED236" s="130">
        <f t="shared" si="125"/>
        <v>1.37778E+15</v>
      </c>
      <c r="EE236" s="143">
        <f t="shared" si="126"/>
        <v>3.72001E+16</v>
      </c>
      <c r="EF236" s="143">
        <f t="shared" si="127"/>
        <v>0</v>
      </c>
      <c r="EG236" s="143">
        <f t="shared" si="128"/>
        <v>0</v>
      </c>
      <c r="EH236" s="124">
        <f t="shared" si="129"/>
        <v>3.72001E+16</v>
      </c>
      <c r="EI236" s="144">
        <f t="shared" ref="EI236:EJ236" si="3948">CK236+CU236+DG236+DU236+EE236</f>
        <v>-1.16986E+16</v>
      </c>
      <c r="EJ236" s="144">
        <f t="shared" si="3948"/>
        <v>5.194468739</v>
      </c>
      <c r="EK236" s="144">
        <f t="shared" si="131"/>
        <v>3.141592654</v>
      </c>
      <c r="EL236" s="145">
        <f t="shared" si="132"/>
        <v>1.16986E+16</v>
      </c>
      <c r="EM236" s="140">
        <f t="shared" si="133"/>
        <v>1.570796327</v>
      </c>
      <c r="EN236" s="141">
        <f t="shared" si="134"/>
        <v>1.570796327</v>
      </c>
      <c r="EO236" s="141">
        <f t="shared" si="135"/>
        <v>1.570796327</v>
      </c>
      <c r="EP236" s="122">
        <f t="shared" si="136"/>
        <v>1.570796327</v>
      </c>
      <c r="EQ236" s="142">
        <f t="shared" si="137"/>
        <v>108159985.5</v>
      </c>
      <c r="ER236" s="130">
        <f t="shared" si="138"/>
        <v>108159985.5</v>
      </c>
      <c r="ES236" s="143">
        <f t="shared" si="139"/>
        <v>0.0000001592061105</v>
      </c>
      <c r="ET236" s="143">
        <f t="shared" si="140"/>
        <v>562015770.5</v>
      </c>
      <c r="EU236" s="143">
        <f t="shared" si="141"/>
        <v>1.570796327</v>
      </c>
      <c r="EV236" s="124">
        <f t="shared" si="142"/>
        <v>562015770.5</v>
      </c>
      <c r="EW236" s="144">
        <f t="shared" ref="EW236:EX236" si="3949">BY236+ES236</f>
        <v>-915942958.9</v>
      </c>
      <c r="EX236" s="144">
        <f t="shared" si="3949"/>
        <v>562015770.5</v>
      </c>
      <c r="EY236" s="144">
        <f t="shared" si="144"/>
        <v>2.591238539</v>
      </c>
      <c r="EZ236" s="145">
        <f t="shared" si="145"/>
        <v>1074622366</v>
      </c>
      <c r="FA236" s="140">
        <f t="shared" si="146"/>
        <v>0.8637461798</v>
      </c>
      <c r="FB236" s="141">
        <f t="shared" si="147"/>
        <v>0.8637461798</v>
      </c>
      <c r="FC236" s="141">
        <f t="shared" si="148"/>
        <v>0.8637461798</v>
      </c>
      <c r="FD236" s="122">
        <f t="shared" si="149"/>
        <v>0.8637461798</v>
      </c>
      <c r="FE236" s="142">
        <f t="shared" si="150"/>
        <v>1024.27984</v>
      </c>
      <c r="FF236" s="130">
        <f t="shared" si="151"/>
        <v>1024.27984</v>
      </c>
      <c r="FG236" s="143">
        <f t="shared" si="152"/>
        <v>176.0337597</v>
      </c>
      <c r="FH236" s="143">
        <f t="shared" si="153"/>
        <v>206.0290202</v>
      </c>
      <c r="FI236" s="143">
        <f t="shared" si="154"/>
        <v>0.8637461798</v>
      </c>
      <c r="FJ236" s="124">
        <f t="shared" si="155"/>
        <v>270.9904827</v>
      </c>
      <c r="FK236" s="140">
        <f t="shared" si="156"/>
        <v>-6.283185307</v>
      </c>
      <c r="FL236" s="141">
        <f t="shared" si="157"/>
        <v>-6.283185307</v>
      </c>
      <c r="FM236" s="141">
        <f t="shared" si="158"/>
        <v>0</v>
      </c>
      <c r="FN236" s="122">
        <f t="shared" si="159"/>
        <v>0</v>
      </c>
      <c r="FO236" s="142">
        <f t="shared" si="160"/>
        <v>1896.132695</v>
      </c>
      <c r="FP236" s="130">
        <f t="shared" si="161"/>
        <v>1896.132695</v>
      </c>
      <c r="FQ236" s="143">
        <f t="shared" si="162"/>
        <v>-1896.132695</v>
      </c>
      <c r="FR236" s="143">
        <f t="shared" si="163"/>
        <v>0</v>
      </c>
      <c r="FS236" s="143">
        <f t="shared" si="164"/>
        <v>3.141592654</v>
      </c>
      <c r="FT236" s="124">
        <f t="shared" si="165"/>
        <v>1896.132695</v>
      </c>
      <c r="FU236" s="144">
        <f t="shared" si="166"/>
        <v>-660922.5754</v>
      </c>
      <c r="FV236" s="144">
        <f t="shared" si="167"/>
        <v>0</v>
      </c>
      <c r="FW236" s="144">
        <f t="shared" si="168"/>
        <v>-3.141592654</v>
      </c>
      <c r="FX236" s="145">
        <f t="shared" si="169"/>
        <v>660922.5754</v>
      </c>
      <c r="FY236" s="140">
        <f t="shared" si="170"/>
        <v>-3.141592654</v>
      </c>
      <c r="FZ236" s="140">
        <f t="shared" si="171"/>
        <v>-0.8637461798</v>
      </c>
      <c r="GA236" s="141">
        <f t="shared" si="172"/>
        <v>-4.005338833</v>
      </c>
      <c r="GB236" s="141">
        <f t="shared" si="173"/>
        <v>-4.005338833</v>
      </c>
      <c r="GC236" s="122">
        <f t="shared" si="174"/>
        <v>2.277846474</v>
      </c>
      <c r="GD236" s="142">
        <f t="shared" si="175"/>
        <v>660922.5754</v>
      </c>
      <c r="GE236" s="142">
        <f t="shared" si="176"/>
        <v>0.003690166496</v>
      </c>
      <c r="GF236" s="130">
        <f t="shared" si="177"/>
        <v>2438.914344</v>
      </c>
      <c r="GG236" s="143">
        <f t="shared" si="178"/>
        <v>-176.0337597</v>
      </c>
      <c r="GH236" s="143">
        <f t="shared" si="179"/>
        <v>206.0290202</v>
      </c>
      <c r="GI236" s="143">
        <f t="shared" si="180"/>
        <v>2.277846474</v>
      </c>
      <c r="GJ236" s="124">
        <f t="shared" si="181"/>
        <v>270.9904827</v>
      </c>
      <c r="GK236" s="146">
        <f t="shared" si="182"/>
        <v>-0.5</v>
      </c>
      <c r="GL236" s="127">
        <f t="shared" si="183"/>
        <v>-0.8660254038</v>
      </c>
      <c r="GM236" s="146">
        <f t="shared" si="184"/>
        <v>-2.094395102</v>
      </c>
      <c r="GN236" s="127">
        <f t="shared" si="185"/>
        <v>1</v>
      </c>
      <c r="GO236" s="147">
        <f t="shared" si="186"/>
        <v>-0.5</v>
      </c>
      <c r="GP236" s="128">
        <f t="shared" si="187"/>
        <v>0.8660254038</v>
      </c>
      <c r="GQ236" s="147">
        <f t="shared" si="188"/>
        <v>2.094395102</v>
      </c>
      <c r="GR236" s="128">
        <f t="shared" si="189"/>
        <v>1</v>
      </c>
      <c r="GS236" s="140">
        <f t="shared" si="190"/>
        <v>-2.094395102</v>
      </c>
      <c r="GT236" s="140">
        <f t="shared" si="191"/>
        <v>0.8637461798</v>
      </c>
      <c r="GU236" s="141">
        <f t="shared" si="192"/>
        <v>-1.230648923</v>
      </c>
      <c r="GV236" s="141">
        <f t="shared" si="193"/>
        <v>-1.230648923</v>
      </c>
      <c r="GW236" s="122">
        <f t="shared" si="194"/>
        <v>-1.230648923</v>
      </c>
      <c r="GX236" s="142">
        <f t="shared" si="195"/>
        <v>1</v>
      </c>
      <c r="GY236" s="142">
        <f t="shared" si="196"/>
        <v>270.9904827</v>
      </c>
      <c r="GZ236" s="130">
        <f t="shared" si="197"/>
        <v>270.9904827</v>
      </c>
      <c r="HA236" s="143">
        <f t="shared" si="198"/>
        <v>90.40948554</v>
      </c>
      <c r="HB236" s="143">
        <f t="shared" si="199"/>
        <v>-255.4642179</v>
      </c>
      <c r="HC236" s="143">
        <f t="shared" si="200"/>
        <v>-1.230648923</v>
      </c>
      <c r="HD236" s="124">
        <f t="shared" si="201"/>
        <v>270.9904827</v>
      </c>
      <c r="HE236" s="140">
        <f t="shared" si="202"/>
        <v>2.094395102</v>
      </c>
      <c r="HF236" s="140">
        <f t="shared" si="203"/>
        <v>2.277846474</v>
      </c>
      <c r="HG236" s="141">
        <f t="shared" si="204"/>
        <v>4.372241576</v>
      </c>
      <c r="HH236" s="141">
        <f t="shared" si="205"/>
        <v>4.372241576</v>
      </c>
      <c r="HI236" s="122">
        <f t="shared" si="206"/>
        <v>-1.910943731</v>
      </c>
      <c r="HJ236" s="142">
        <f t="shared" si="207"/>
        <v>1</v>
      </c>
      <c r="HK236" s="142">
        <f t="shared" si="208"/>
        <v>270.9904827</v>
      </c>
      <c r="HL236" s="130">
        <f t="shared" si="209"/>
        <v>270.9904827</v>
      </c>
      <c r="HM236" s="143">
        <f t="shared" si="210"/>
        <v>-90.40948554</v>
      </c>
      <c r="HN236" s="143">
        <f t="shared" si="211"/>
        <v>-255.4642179</v>
      </c>
      <c r="HO236" s="143">
        <f t="shared" si="212"/>
        <v>-1.910943731</v>
      </c>
      <c r="HP236" s="124">
        <f t="shared" si="213"/>
        <v>270.9904827</v>
      </c>
      <c r="HQ236" s="140">
        <f t="shared" si="214"/>
        <v>2.094395102</v>
      </c>
      <c r="HR236" s="140">
        <f t="shared" si="215"/>
        <v>0.8637461798</v>
      </c>
      <c r="HS236" s="141">
        <f t="shared" si="216"/>
        <v>2.958141282</v>
      </c>
      <c r="HT236" s="141">
        <f t="shared" si="217"/>
        <v>2.958141282</v>
      </c>
      <c r="HU236" s="122">
        <f t="shared" si="218"/>
        <v>2.958141282</v>
      </c>
      <c r="HV236" s="142">
        <f t="shared" si="219"/>
        <v>1</v>
      </c>
      <c r="HW236" s="142">
        <f t="shared" si="220"/>
        <v>270.9904827</v>
      </c>
      <c r="HX236" s="130">
        <f t="shared" si="221"/>
        <v>270.9904827</v>
      </c>
      <c r="HY236" s="143">
        <f t="shared" si="222"/>
        <v>-266.4432452</v>
      </c>
      <c r="HZ236" s="143">
        <f t="shared" si="223"/>
        <v>49.43519773</v>
      </c>
      <c r="IA236" s="143">
        <f t="shared" si="224"/>
        <v>2.958141282</v>
      </c>
      <c r="IB236" s="124">
        <f t="shared" si="225"/>
        <v>270.9904827</v>
      </c>
      <c r="IC236" s="140">
        <f t="shared" si="226"/>
        <v>-2.094395102</v>
      </c>
      <c r="ID236" s="140">
        <f t="shared" si="227"/>
        <v>2.277846474</v>
      </c>
      <c r="IE236" s="141">
        <f t="shared" si="228"/>
        <v>0.1834513714</v>
      </c>
      <c r="IF236" s="141">
        <f t="shared" si="229"/>
        <v>0.1834513714</v>
      </c>
      <c r="IG236" s="122">
        <f t="shared" si="230"/>
        <v>0.1834513714</v>
      </c>
      <c r="IH236" s="142">
        <f t="shared" si="231"/>
        <v>1</v>
      </c>
      <c r="II236" s="142">
        <f t="shared" si="232"/>
        <v>270.9904827</v>
      </c>
      <c r="IJ236" s="130">
        <f t="shared" si="233"/>
        <v>270.9904827</v>
      </c>
      <c r="IK236" s="143">
        <f t="shared" si="234"/>
        <v>266.4432452</v>
      </c>
      <c r="IL236" s="143">
        <f t="shared" si="235"/>
        <v>49.43519773</v>
      </c>
      <c r="IM236" s="143">
        <f t="shared" si="236"/>
        <v>0.1834513714</v>
      </c>
      <c r="IN236" s="124">
        <f t="shared" si="237"/>
        <v>270.9904827</v>
      </c>
    </row>
    <row r="237" ht="12.75" customHeight="1">
      <c r="A237" s="129">
        <f>'Cortez Cubic'!AP237</f>
        <v>-0.2187762226</v>
      </c>
      <c r="B237" s="129">
        <f>'Cortez Cubic'!AQ237</f>
        <v>6.220074215</v>
      </c>
      <c r="C237" s="129">
        <f>'Cortez Cubic'!AR237</f>
        <v>2358.718098</v>
      </c>
      <c r="D237" s="129">
        <f>'Cortez Cubic'!AS237</f>
        <v>-113446.1379</v>
      </c>
      <c r="E237" s="129">
        <f t="shared" ref="E237:H237" si="3950">0</f>
        <v>0</v>
      </c>
      <c r="F237" s="129">
        <f t="shared" si="3950"/>
        <v>0</v>
      </c>
      <c r="G237" s="129">
        <f t="shared" si="3950"/>
        <v>0</v>
      </c>
      <c r="H237" s="129">
        <f t="shared" si="3950"/>
        <v>0</v>
      </c>
      <c r="I237" s="110">
        <f>'Cortez Cubic'!I237</f>
        <v>69</v>
      </c>
      <c r="J237" s="130">
        <f t="shared" si="28"/>
        <v>56.27549229</v>
      </c>
      <c r="K237" s="131">
        <f t="shared" si="29"/>
        <v>0</v>
      </c>
      <c r="L237" s="131">
        <f t="shared" si="30"/>
        <v>1</v>
      </c>
      <c r="M237" s="132">
        <f t="shared" si="31"/>
        <v>12.72450771</v>
      </c>
      <c r="N237" s="133">
        <f t="shared" si="32"/>
        <v>26.79873327</v>
      </c>
      <c r="O237" s="134">
        <f t="shared" si="33"/>
        <v>83.07422556</v>
      </c>
      <c r="P237" s="134">
        <f t="shared" si="34"/>
        <v>0</v>
      </c>
      <c r="Q237" s="135">
        <f t="shared" si="35"/>
        <v>56.27549229</v>
      </c>
      <c r="R237" s="135">
        <f t="shared" si="36"/>
        <v>0</v>
      </c>
      <c r="S237" s="136">
        <f t="shared" si="37"/>
        <v>-110.9185011</v>
      </c>
      <c r="T237" s="136">
        <f t="shared" si="38"/>
        <v>0</v>
      </c>
      <c r="U237" s="137">
        <f t="shared" ref="U237:X237" si="3951">ATAN2(A237,E237)</f>
        <v>3.141592654</v>
      </c>
      <c r="V237" s="137">
        <f t="shared" si="3951"/>
        <v>0</v>
      </c>
      <c r="W237" s="137">
        <f t="shared" si="3951"/>
        <v>0</v>
      </c>
      <c r="X237" s="137">
        <f t="shared" si="3951"/>
        <v>3.141592654</v>
      </c>
      <c r="Y237" s="137">
        <f t="shared" ref="Y237:AB237" si="3952">SQRT(POWER(A237,2)+POWER(E237,2))</f>
        <v>0.2187762226</v>
      </c>
      <c r="Z237" s="137">
        <f t="shared" si="3952"/>
        <v>6.220074215</v>
      </c>
      <c r="AA237" s="137">
        <f t="shared" si="3952"/>
        <v>2358.718098</v>
      </c>
      <c r="AB237" s="137">
        <f t="shared" si="3952"/>
        <v>113446.1379</v>
      </c>
      <c r="AC237" s="138">
        <f t="shared" ref="AC237:AF237" si="3953">U237-$U237</f>
        <v>0</v>
      </c>
      <c r="AD237" s="138">
        <f t="shared" si="3953"/>
        <v>-3.141592654</v>
      </c>
      <c r="AE237" s="138">
        <f t="shared" si="3953"/>
        <v>-3.141592654</v>
      </c>
      <c r="AF237" s="138">
        <f t="shared" si="3953"/>
        <v>0</v>
      </c>
      <c r="AG237" s="138">
        <f t="shared" ref="AG237:AJ237" si="3954">Y237/$Y237</f>
        <v>1</v>
      </c>
      <c r="AH237" s="138">
        <f t="shared" si="3954"/>
        <v>28.4312168</v>
      </c>
      <c r="AI237" s="138">
        <f t="shared" si="3954"/>
        <v>10781.41889</v>
      </c>
      <c r="AJ237" s="138">
        <f t="shared" si="3954"/>
        <v>518548.7554</v>
      </c>
      <c r="AK237" s="139">
        <f t="shared" ref="AK237:AN237" si="3955">AG237*COS(AC237)</f>
        <v>1</v>
      </c>
      <c r="AL237" s="139">
        <f t="shared" si="3955"/>
        <v>-28.4312168</v>
      </c>
      <c r="AM237" s="139">
        <f t="shared" si="3955"/>
        <v>-10781.41889</v>
      </c>
      <c r="AN237" s="139">
        <f t="shared" si="3955"/>
        <v>518548.7554</v>
      </c>
      <c r="AO237" s="129">
        <f t="shared" ref="AO237:AR237" si="3956">AG237*SIN(AC237)</f>
        <v>0</v>
      </c>
      <c r="AP237" s="129">
        <f t="shared" si="3956"/>
        <v>0</v>
      </c>
      <c r="AQ237" s="129">
        <f t="shared" si="3956"/>
        <v>0</v>
      </c>
      <c r="AR237" s="129">
        <f t="shared" si="3956"/>
        <v>0</v>
      </c>
      <c r="AS237" s="140">
        <f t="shared" si="45"/>
        <v>-9.424777961</v>
      </c>
      <c r="AT237" s="141">
        <f t="shared" si="46"/>
        <v>-9.424777961</v>
      </c>
      <c r="AU237" s="141">
        <f t="shared" si="47"/>
        <v>-3.141592654</v>
      </c>
      <c r="AV237" s="122">
        <f t="shared" si="48"/>
        <v>3.141592654</v>
      </c>
      <c r="AW237" s="142">
        <f t="shared" si="49"/>
        <v>22981.92172</v>
      </c>
      <c r="AX237" s="130">
        <f t="shared" si="50"/>
        <v>22981.92172</v>
      </c>
      <c r="AY237" s="143">
        <f t="shared" si="51"/>
        <v>45963.84344</v>
      </c>
      <c r="AZ237" s="143">
        <f t="shared" si="52"/>
        <v>0</v>
      </c>
      <c r="BA237" s="143">
        <f t="shared" si="53"/>
        <v>0</v>
      </c>
      <c r="BB237" s="124">
        <f t="shared" si="54"/>
        <v>45963.84344</v>
      </c>
      <c r="BC237" s="140">
        <f t="shared" ref="BC237:BD237" si="3957">BC$2*AD237</f>
        <v>-3.141592654</v>
      </c>
      <c r="BD237" s="140">
        <f t="shared" si="3957"/>
        <v>-3.141592654</v>
      </c>
      <c r="BE237" s="141">
        <f t="shared" si="56"/>
        <v>-6.283185307</v>
      </c>
      <c r="BF237" s="141">
        <f t="shared" si="57"/>
        <v>0</v>
      </c>
      <c r="BG237" s="122">
        <f t="shared" si="58"/>
        <v>0</v>
      </c>
      <c r="BH237" s="142">
        <f t="shared" ref="BH237:BI237" si="3958">POWER(AH237,BH$2)</f>
        <v>28.4312168</v>
      </c>
      <c r="BI237" s="142">
        <f t="shared" si="3958"/>
        <v>10781.41889</v>
      </c>
      <c r="BJ237" s="130">
        <f t="shared" si="60"/>
        <v>306528.8578</v>
      </c>
      <c r="BK237" s="143">
        <f t="shared" si="61"/>
        <v>2758759.72</v>
      </c>
      <c r="BL237" s="143">
        <f t="shared" si="62"/>
        <v>0</v>
      </c>
      <c r="BM237" s="143">
        <f t="shared" si="63"/>
        <v>0</v>
      </c>
      <c r="BN237" s="124">
        <f t="shared" si="64"/>
        <v>2758759.72</v>
      </c>
      <c r="BO237" s="140">
        <f t="shared" si="65"/>
        <v>0</v>
      </c>
      <c r="BP237" s="141">
        <f t="shared" si="66"/>
        <v>0</v>
      </c>
      <c r="BQ237" s="141">
        <f t="shared" si="67"/>
        <v>0</v>
      </c>
      <c r="BR237" s="122">
        <f t="shared" si="68"/>
        <v>0</v>
      </c>
      <c r="BS237" s="142">
        <f t="shared" si="69"/>
        <v>518548.7554</v>
      </c>
      <c r="BT237" s="130">
        <f t="shared" si="70"/>
        <v>518548.7554</v>
      </c>
      <c r="BU237" s="143">
        <f t="shared" si="71"/>
        <v>-14000816.39</v>
      </c>
      <c r="BV237" s="143">
        <f t="shared" si="72"/>
        <v>0</v>
      </c>
      <c r="BW237" s="143">
        <f t="shared" si="73"/>
        <v>3.141592654</v>
      </c>
      <c r="BX237" s="124">
        <f t="shared" si="74"/>
        <v>14000816.39</v>
      </c>
      <c r="BY237" s="144">
        <f t="shared" ref="BY237:BZ237" si="3959">AY237+BK237+BU237</f>
        <v>-11196092.83</v>
      </c>
      <c r="BZ237" s="144">
        <f t="shared" si="3959"/>
        <v>0</v>
      </c>
      <c r="CA237" s="144">
        <f t="shared" si="76"/>
        <v>-3.141592654</v>
      </c>
      <c r="CB237" s="145">
        <f t="shared" si="77"/>
        <v>11196092.83</v>
      </c>
      <c r="CC237" s="140">
        <f t="shared" ref="CC237:CD237" si="3960">CC$2*AD237</f>
        <v>-6.283185307</v>
      </c>
      <c r="CD237" s="140">
        <f t="shared" si="3960"/>
        <v>-6.283185307</v>
      </c>
      <c r="CE237" s="141">
        <f t="shared" si="79"/>
        <v>-12.56637061</v>
      </c>
      <c r="CF237" s="141">
        <f t="shared" si="80"/>
        <v>0</v>
      </c>
      <c r="CG237" s="122">
        <f t="shared" si="81"/>
        <v>0</v>
      </c>
      <c r="CH237" s="142">
        <f t="shared" ref="CH237:CI237" si="3961">POWER(AH237,CH$2)</f>
        <v>808.3340886</v>
      </c>
      <c r="CI237" s="142">
        <f t="shared" si="3961"/>
        <v>116238993.2</v>
      </c>
      <c r="CJ237" s="130">
        <f t="shared" si="83"/>
        <v>93959940650</v>
      </c>
      <c r="CK237" s="143">
        <f t="shared" si="84"/>
        <v>-93959940650</v>
      </c>
      <c r="CL237" s="143">
        <f t="shared" si="85"/>
        <v>0</v>
      </c>
      <c r="CM237" s="143">
        <f t="shared" si="86"/>
        <v>3.141592654</v>
      </c>
      <c r="CN237" s="124">
        <f t="shared" si="87"/>
        <v>93959940650</v>
      </c>
      <c r="CO237" s="140">
        <f t="shared" si="88"/>
        <v>-9.424777961</v>
      </c>
      <c r="CP237" s="141">
        <f t="shared" si="89"/>
        <v>-9.424777961</v>
      </c>
      <c r="CQ237" s="141">
        <f t="shared" si="90"/>
        <v>-3.141592654</v>
      </c>
      <c r="CR237" s="122">
        <f t="shared" si="91"/>
        <v>3.141592654</v>
      </c>
      <c r="CS237" s="142">
        <f t="shared" si="92"/>
        <v>1253221276995</v>
      </c>
      <c r="CT237" s="130">
        <f t="shared" si="93"/>
        <v>1253221276995</v>
      </c>
      <c r="CU237" s="143">
        <f t="shared" si="94"/>
        <v>-5012885107980</v>
      </c>
      <c r="CV237" s="143">
        <f t="shared" si="95"/>
        <v>0.0006139013702</v>
      </c>
      <c r="CW237" s="143">
        <f t="shared" si="96"/>
        <v>3.141592654</v>
      </c>
      <c r="CX237" s="124">
        <f t="shared" si="97"/>
        <v>5012885107980</v>
      </c>
      <c r="CY237" s="140">
        <f t="shared" si="98"/>
        <v>-9.424777961</v>
      </c>
      <c r="CZ237" s="140">
        <f t="shared" si="99"/>
        <v>0</v>
      </c>
      <c r="DA237" s="141">
        <f t="shared" si="100"/>
        <v>-9.424777961</v>
      </c>
      <c r="DB237" s="141">
        <f t="shared" si="101"/>
        <v>-3.141592654</v>
      </c>
      <c r="DC237" s="122">
        <f t="shared" si="102"/>
        <v>3.141592654</v>
      </c>
      <c r="DD237" s="142">
        <f t="shared" si="103"/>
        <v>22981.92172</v>
      </c>
      <c r="DE237" s="142">
        <f t="shared" si="104"/>
        <v>518548.7554</v>
      </c>
      <c r="DF237" s="130">
        <f t="shared" si="105"/>
        <v>11917246903</v>
      </c>
      <c r="DG237" s="143">
        <f t="shared" si="106"/>
        <v>-47668987612</v>
      </c>
      <c r="DH237" s="143">
        <f t="shared" si="107"/>
        <v>0.00000583776731</v>
      </c>
      <c r="DI237" s="143">
        <f t="shared" si="108"/>
        <v>3.141592654</v>
      </c>
      <c r="DJ237" s="124">
        <f t="shared" si="109"/>
        <v>47668987612</v>
      </c>
      <c r="DK237" s="140">
        <f t="shared" ref="DK237:DM237" si="3962">DK$2*AD237</f>
        <v>-3.141592654</v>
      </c>
      <c r="DL237" s="140">
        <f t="shared" si="3962"/>
        <v>-3.141592654</v>
      </c>
      <c r="DM237" s="140">
        <f t="shared" si="3962"/>
        <v>0</v>
      </c>
      <c r="DN237" s="141">
        <f t="shared" si="111"/>
        <v>-6.283185307</v>
      </c>
      <c r="DO237" s="141">
        <f t="shared" si="112"/>
        <v>0</v>
      </c>
      <c r="DP237" s="122">
        <f t="shared" si="113"/>
        <v>0</v>
      </c>
      <c r="DQ237" s="142">
        <f t="shared" ref="DQ237:DS237" si="3963">POWER(AH237,DQ$2)</f>
        <v>28.4312168</v>
      </c>
      <c r="DR237" s="142">
        <f t="shared" si="3963"/>
        <v>10781.41889</v>
      </c>
      <c r="DS237" s="142">
        <f t="shared" si="3963"/>
        <v>518548.7554</v>
      </c>
      <c r="DT237" s="130">
        <f t="shared" si="115"/>
        <v>158950157681</v>
      </c>
      <c r="DU237" s="143">
        <f t="shared" si="116"/>
        <v>-2861102838263</v>
      </c>
      <c r="DV237" s="143">
        <f t="shared" si="117"/>
        <v>0</v>
      </c>
      <c r="DW237" s="143">
        <f t="shared" si="118"/>
        <v>3.141592654</v>
      </c>
      <c r="DX237" s="124">
        <f t="shared" si="119"/>
        <v>2861102838263</v>
      </c>
      <c r="DY237" s="140">
        <f t="shared" si="120"/>
        <v>0</v>
      </c>
      <c r="DZ237" s="141">
        <f t="shared" si="121"/>
        <v>0</v>
      </c>
      <c r="EA237" s="141">
        <f t="shared" si="122"/>
        <v>0</v>
      </c>
      <c r="EB237" s="122">
        <f t="shared" si="123"/>
        <v>0</v>
      </c>
      <c r="EC237" s="142">
        <f t="shared" si="124"/>
        <v>268892811683</v>
      </c>
      <c r="ED237" s="130">
        <f t="shared" si="125"/>
        <v>268892811683</v>
      </c>
      <c r="EE237" s="143">
        <f t="shared" si="126"/>
        <v>7260105915439</v>
      </c>
      <c r="EF237" s="143">
        <f t="shared" si="127"/>
        <v>0</v>
      </c>
      <c r="EG237" s="143">
        <f t="shared" si="128"/>
        <v>0</v>
      </c>
      <c r="EH237" s="124">
        <f t="shared" si="129"/>
        <v>7260105915439</v>
      </c>
      <c r="EI237" s="144">
        <f t="shared" ref="EI237:EJ237" si="3964">CK237+CU237+DG237+DU237+EE237</f>
        <v>-755510959066</v>
      </c>
      <c r="EJ237" s="144">
        <f t="shared" si="3964"/>
        <v>0.0006197391375</v>
      </c>
      <c r="EK237" s="144">
        <f t="shared" si="131"/>
        <v>3.141592654</v>
      </c>
      <c r="EL237" s="145">
        <f t="shared" si="132"/>
        <v>755510959066</v>
      </c>
      <c r="EM237" s="140">
        <f t="shared" si="133"/>
        <v>1.570796327</v>
      </c>
      <c r="EN237" s="141">
        <f t="shared" si="134"/>
        <v>1.570796327</v>
      </c>
      <c r="EO237" s="141">
        <f t="shared" si="135"/>
        <v>1.570796327</v>
      </c>
      <c r="EP237" s="122">
        <f t="shared" si="136"/>
        <v>1.570796327</v>
      </c>
      <c r="EQ237" s="142">
        <f t="shared" si="137"/>
        <v>869201.334</v>
      </c>
      <c r="ER237" s="130">
        <f t="shared" si="138"/>
        <v>869201.334</v>
      </c>
      <c r="ES237" s="143">
        <f t="shared" si="139"/>
        <v>0.000000002282286102</v>
      </c>
      <c r="ET237" s="143">
        <f t="shared" si="140"/>
        <v>4516502.618</v>
      </c>
      <c r="EU237" s="143">
        <f t="shared" si="141"/>
        <v>1.570796327</v>
      </c>
      <c r="EV237" s="124">
        <f t="shared" si="142"/>
        <v>4516502.618</v>
      </c>
      <c r="EW237" s="144">
        <f t="shared" ref="EW237:EX237" si="3965">BY237+ES237</f>
        <v>-11196092.83</v>
      </c>
      <c r="EX237" s="144">
        <f t="shared" si="3965"/>
        <v>4516502.618</v>
      </c>
      <c r="EY237" s="144">
        <f t="shared" si="144"/>
        <v>2.758158777</v>
      </c>
      <c r="EZ237" s="145">
        <f t="shared" si="145"/>
        <v>12072749.92</v>
      </c>
      <c r="FA237" s="140">
        <f t="shared" si="146"/>
        <v>0.9193862591</v>
      </c>
      <c r="FB237" s="141">
        <f t="shared" si="147"/>
        <v>0.9193862591</v>
      </c>
      <c r="FC237" s="141">
        <f t="shared" si="148"/>
        <v>0.9193862591</v>
      </c>
      <c r="FD237" s="122">
        <f t="shared" si="149"/>
        <v>0.9193862591</v>
      </c>
      <c r="FE237" s="142">
        <f t="shared" si="150"/>
        <v>229.4045715</v>
      </c>
      <c r="FF237" s="130">
        <f t="shared" si="151"/>
        <v>229.4045715</v>
      </c>
      <c r="FG237" s="143">
        <f t="shared" si="152"/>
        <v>36.79857665</v>
      </c>
      <c r="FH237" s="143">
        <f t="shared" si="153"/>
        <v>48.26474853</v>
      </c>
      <c r="FI237" s="143">
        <f t="shared" si="154"/>
        <v>0.9193862591</v>
      </c>
      <c r="FJ237" s="124">
        <f t="shared" si="155"/>
        <v>60.69284303</v>
      </c>
      <c r="FK237" s="140">
        <f t="shared" si="156"/>
        <v>-6.283185307</v>
      </c>
      <c r="FL237" s="141">
        <f t="shared" si="157"/>
        <v>-6.283185307</v>
      </c>
      <c r="FM237" s="141">
        <f t="shared" si="158"/>
        <v>0</v>
      </c>
      <c r="FN237" s="122">
        <f t="shared" si="159"/>
        <v>0</v>
      </c>
      <c r="FO237" s="142">
        <f t="shared" si="160"/>
        <v>808.3340886</v>
      </c>
      <c r="FP237" s="130">
        <f t="shared" si="161"/>
        <v>808.3340886</v>
      </c>
      <c r="FQ237" s="143">
        <f t="shared" si="162"/>
        <v>-808.3340886</v>
      </c>
      <c r="FR237" s="143">
        <f t="shared" si="163"/>
        <v>0</v>
      </c>
      <c r="FS237" s="143">
        <f t="shared" si="164"/>
        <v>3.141592654</v>
      </c>
      <c r="FT237" s="124">
        <f t="shared" si="165"/>
        <v>808.3340886</v>
      </c>
      <c r="FU237" s="144">
        <f t="shared" si="166"/>
        <v>-33152.59075</v>
      </c>
      <c r="FV237" s="144">
        <f t="shared" si="167"/>
        <v>0</v>
      </c>
      <c r="FW237" s="144">
        <f t="shared" si="168"/>
        <v>-3.141592654</v>
      </c>
      <c r="FX237" s="145">
        <f t="shared" si="169"/>
        <v>33152.59075</v>
      </c>
      <c r="FY237" s="140">
        <f t="shared" si="170"/>
        <v>-3.141592654</v>
      </c>
      <c r="FZ237" s="140">
        <f t="shared" si="171"/>
        <v>-0.9193862591</v>
      </c>
      <c r="GA237" s="141">
        <f t="shared" si="172"/>
        <v>-4.060978913</v>
      </c>
      <c r="GB237" s="141">
        <f t="shared" si="173"/>
        <v>-4.060978913</v>
      </c>
      <c r="GC237" s="122">
        <f t="shared" si="174"/>
        <v>2.222206395</v>
      </c>
      <c r="GD237" s="142">
        <f t="shared" si="175"/>
        <v>33152.59075</v>
      </c>
      <c r="GE237" s="142">
        <f t="shared" si="176"/>
        <v>0.01647640727</v>
      </c>
      <c r="GF237" s="130">
        <f t="shared" si="177"/>
        <v>546.2355872</v>
      </c>
      <c r="GG237" s="143">
        <f t="shared" si="178"/>
        <v>-36.79857665</v>
      </c>
      <c r="GH237" s="143">
        <f t="shared" si="179"/>
        <v>48.26474853</v>
      </c>
      <c r="GI237" s="143">
        <f t="shared" si="180"/>
        <v>2.222206395</v>
      </c>
      <c r="GJ237" s="124">
        <f t="shared" si="181"/>
        <v>60.69284303</v>
      </c>
      <c r="GK237" s="146">
        <f t="shared" si="182"/>
        <v>-0.5</v>
      </c>
      <c r="GL237" s="127">
        <f t="shared" si="183"/>
        <v>-0.8660254038</v>
      </c>
      <c r="GM237" s="146">
        <f t="shared" si="184"/>
        <v>-2.094395102</v>
      </c>
      <c r="GN237" s="127">
        <f t="shared" si="185"/>
        <v>1</v>
      </c>
      <c r="GO237" s="147">
        <f t="shared" si="186"/>
        <v>-0.5</v>
      </c>
      <c r="GP237" s="128">
        <f t="shared" si="187"/>
        <v>0.8660254038</v>
      </c>
      <c r="GQ237" s="147">
        <f t="shared" si="188"/>
        <v>2.094395102</v>
      </c>
      <c r="GR237" s="128">
        <f t="shared" si="189"/>
        <v>1</v>
      </c>
      <c r="GS237" s="140">
        <f t="shared" si="190"/>
        <v>-2.094395102</v>
      </c>
      <c r="GT237" s="140">
        <f t="shared" si="191"/>
        <v>0.9193862591</v>
      </c>
      <c r="GU237" s="141">
        <f t="shared" si="192"/>
        <v>-1.175008843</v>
      </c>
      <c r="GV237" s="141">
        <f t="shared" si="193"/>
        <v>-1.175008843</v>
      </c>
      <c r="GW237" s="122">
        <f t="shared" si="194"/>
        <v>-1.175008843</v>
      </c>
      <c r="GX237" s="142">
        <f t="shared" si="195"/>
        <v>1</v>
      </c>
      <c r="GY237" s="142">
        <f t="shared" si="196"/>
        <v>60.69284303</v>
      </c>
      <c r="GZ237" s="130">
        <f t="shared" si="197"/>
        <v>60.69284303</v>
      </c>
      <c r="HA237" s="143">
        <f t="shared" si="198"/>
        <v>23.39921001</v>
      </c>
      <c r="HB237" s="143">
        <f t="shared" si="199"/>
        <v>-56.00087647</v>
      </c>
      <c r="HC237" s="143">
        <f t="shared" si="200"/>
        <v>-1.175008843</v>
      </c>
      <c r="HD237" s="124">
        <f t="shared" si="201"/>
        <v>60.69284303</v>
      </c>
      <c r="HE237" s="140">
        <f t="shared" si="202"/>
        <v>2.094395102</v>
      </c>
      <c r="HF237" s="140">
        <f t="shared" si="203"/>
        <v>2.222206395</v>
      </c>
      <c r="HG237" s="141">
        <f t="shared" si="204"/>
        <v>4.316601497</v>
      </c>
      <c r="HH237" s="141">
        <f t="shared" si="205"/>
        <v>4.316601497</v>
      </c>
      <c r="HI237" s="122">
        <f t="shared" si="206"/>
        <v>-1.96658381</v>
      </c>
      <c r="HJ237" s="142">
        <f t="shared" si="207"/>
        <v>1</v>
      </c>
      <c r="HK237" s="142">
        <f t="shared" si="208"/>
        <v>60.69284303</v>
      </c>
      <c r="HL237" s="130">
        <f t="shared" si="209"/>
        <v>60.69284303</v>
      </c>
      <c r="HM237" s="143">
        <f t="shared" si="210"/>
        <v>-23.39921001</v>
      </c>
      <c r="HN237" s="143">
        <f t="shared" si="211"/>
        <v>-56.00087647</v>
      </c>
      <c r="HO237" s="143">
        <f t="shared" si="212"/>
        <v>-1.96658381</v>
      </c>
      <c r="HP237" s="124">
        <f t="shared" si="213"/>
        <v>60.69284303</v>
      </c>
      <c r="HQ237" s="140">
        <f t="shared" si="214"/>
        <v>2.094395102</v>
      </c>
      <c r="HR237" s="140">
        <f t="shared" si="215"/>
        <v>0.9193862591</v>
      </c>
      <c r="HS237" s="141">
        <f t="shared" si="216"/>
        <v>3.013781361</v>
      </c>
      <c r="HT237" s="141">
        <f t="shared" si="217"/>
        <v>3.013781361</v>
      </c>
      <c r="HU237" s="122">
        <f t="shared" si="218"/>
        <v>3.013781361</v>
      </c>
      <c r="HV237" s="142">
        <f t="shared" si="219"/>
        <v>1</v>
      </c>
      <c r="HW237" s="142">
        <f t="shared" si="220"/>
        <v>60.69284303</v>
      </c>
      <c r="HX237" s="130">
        <f t="shared" si="221"/>
        <v>60.69284303</v>
      </c>
      <c r="HY237" s="143">
        <f t="shared" si="222"/>
        <v>-60.19778666</v>
      </c>
      <c r="HZ237" s="143">
        <f t="shared" si="223"/>
        <v>7.736127933</v>
      </c>
      <c r="IA237" s="143">
        <f t="shared" si="224"/>
        <v>3.013781361</v>
      </c>
      <c r="IB237" s="124">
        <f t="shared" si="225"/>
        <v>60.69284303</v>
      </c>
      <c r="IC237" s="140">
        <f t="shared" si="226"/>
        <v>-2.094395102</v>
      </c>
      <c r="ID237" s="140">
        <f t="shared" si="227"/>
        <v>2.222206395</v>
      </c>
      <c r="IE237" s="141">
        <f t="shared" si="228"/>
        <v>0.1278112921</v>
      </c>
      <c r="IF237" s="141">
        <f t="shared" si="229"/>
        <v>0.1278112921</v>
      </c>
      <c r="IG237" s="122">
        <f t="shared" si="230"/>
        <v>0.1278112921</v>
      </c>
      <c r="IH237" s="142">
        <f t="shared" si="231"/>
        <v>1</v>
      </c>
      <c r="II237" s="142">
        <f t="shared" si="232"/>
        <v>60.69284303</v>
      </c>
      <c r="IJ237" s="130">
        <f t="shared" si="233"/>
        <v>60.69284303</v>
      </c>
      <c r="IK237" s="143">
        <f t="shared" si="234"/>
        <v>60.19778666</v>
      </c>
      <c r="IL237" s="143">
        <f t="shared" si="235"/>
        <v>7.736127933</v>
      </c>
      <c r="IM237" s="143">
        <f t="shared" si="236"/>
        <v>0.1278112921</v>
      </c>
      <c r="IN237" s="124">
        <f t="shared" si="237"/>
        <v>60.69284303</v>
      </c>
    </row>
    <row r="238" ht="12.75" customHeight="1">
      <c r="A238" s="129">
        <f>'Cortez Cubic'!AP238</f>
        <v>-0.2187762226</v>
      </c>
      <c r="B238" s="129">
        <f>'Cortez Cubic'!AQ238</f>
        <v>1.658935765</v>
      </c>
      <c r="C238" s="129">
        <f>'Cortez Cubic'!AR238</f>
        <v>1177.766479</v>
      </c>
      <c r="D238" s="129">
        <f>'Cortez Cubic'!AS238</f>
        <v>-37051.85246</v>
      </c>
      <c r="E238" s="129">
        <f t="shared" ref="E238:H238" si="3966">0</f>
        <v>0</v>
      </c>
      <c r="F238" s="129">
        <f t="shared" si="3966"/>
        <v>0</v>
      </c>
      <c r="G238" s="129">
        <f t="shared" si="3966"/>
        <v>0</v>
      </c>
      <c r="H238" s="129">
        <f t="shared" si="3966"/>
        <v>0</v>
      </c>
      <c r="I238" s="110">
        <f>'Cortez Cubic'!I238</f>
        <v>58</v>
      </c>
      <c r="J238" s="130">
        <f t="shared" si="28"/>
        <v>45.0526473</v>
      </c>
      <c r="K238" s="131">
        <f t="shared" si="29"/>
        <v>1</v>
      </c>
      <c r="L238" s="131">
        <f t="shared" si="30"/>
        <v>0</v>
      </c>
      <c r="M238" s="132">
        <f t="shared" si="31"/>
        <v>12.9473527</v>
      </c>
      <c r="N238" s="133">
        <f t="shared" si="32"/>
        <v>0</v>
      </c>
      <c r="O238" s="134">
        <f t="shared" si="33"/>
        <v>45.0526473</v>
      </c>
      <c r="P238" s="134">
        <f t="shared" si="34"/>
        <v>-4.747936636</v>
      </c>
      <c r="Q238" s="135">
        <f t="shared" si="35"/>
        <v>45.0526473</v>
      </c>
      <c r="R238" s="135">
        <f t="shared" si="36"/>
        <v>4.747936636</v>
      </c>
      <c r="S238" s="136">
        <f t="shared" si="37"/>
        <v>-82.52249724</v>
      </c>
      <c r="T238" s="136">
        <f t="shared" si="38"/>
        <v>0</v>
      </c>
      <c r="U238" s="137">
        <f t="shared" ref="U238:X238" si="3967">ATAN2(A238,E238)</f>
        <v>3.141592654</v>
      </c>
      <c r="V238" s="137">
        <f t="shared" si="3967"/>
        <v>0</v>
      </c>
      <c r="W238" s="137">
        <f t="shared" si="3967"/>
        <v>0</v>
      </c>
      <c r="X238" s="137">
        <f t="shared" si="3967"/>
        <v>3.141592654</v>
      </c>
      <c r="Y238" s="137">
        <f t="shared" ref="Y238:AB238" si="3968">SQRT(POWER(A238,2)+POWER(E238,2))</f>
        <v>0.2187762226</v>
      </c>
      <c r="Z238" s="137">
        <f t="shared" si="3968"/>
        <v>1.658935765</v>
      </c>
      <c r="AA238" s="137">
        <f t="shared" si="3968"/>
        <v>1177.766479</v>
      </c>
      <c r="AB238" s="137">
        <f t="shared" si="3968"/>
        <v>37051.85246</v>
      </c>
      <c r="AC238" s="138">
        <f t="shared" ref="AC238:AF238" si="3969">U238-$U238</f>
        <v>0</v>
      </c>
      <c r="AD238" s="138">
        <f t="shared" si="3969"/>
        <v>-3.141592654</v>
      </c>
      <c r="AE238" s="138">
        <f t="shared" si="3969"/>
        <v>-3.141592654</v>
      </c>
      <c r="AF238" s="138">
        <f t="shared" si="3969"/>
        <v>0</v>
      </c>
      <c r="AG238" s="138">
        <f t="shared" ref="AG238:AJ238" si="3970">Y238/$Y238</f>
        <v>1</v>
      </c>
      <c r="AH238" s="138">
        <f t="shared" si="3970"/>
        <v>7.582797367</v>
      </c>
      <c r="AI238" s="138">
        <f t="shared" si="3970"/>
        <v>5383.429994</v>
      </c>
      <c r="AJ238" s="138">
        <f t="shared" si="3970"/>
        <v>169359.595</v>
      </c>
      <c r="AK238" s="139">
        <f t="shared" ref="AK238:AN238" si="3971">AG238*COS(AC238)</f>
        <v>1</v>
      </c>
      <c r="AL238" s="139">
        <f t="shared" si="3971"/>
        <v>-7.582797367</v>
      </c>
      <c r="AM238" s="139">
        <f t="shared" si="3971"/>
        <v>-5383.429994</v>
      </c>
      <c r="AN238" s="139">
        <f t="shared" si="3971"/>
        <v>169359.595</v>
      </c>
      <c r="AO238" s="129">
        <f t="shared" ref="AO238:AR238" si="3972">AG238*SIN(AC238)</f>
        <v>0</v>
      </c>
      <c r="AP238" s="129">
        <f t="shared" si="3972"/>
        <v>0</v>
      </c>
      <c r="AQ238" s="129">
        <f t="shared" si="3972"/>
        <v>0</v>
      </c>
      <c r="AR238" s="129">
        <f t="shared" si="3972"/>
        <v>0</v>
      </c>
      <c r="AS238" s="140">
        <f t="shared" si="45"/>
        <v>-9.424777961</v>
      </c>
      <c r="AT238" s="141">
        <f t="shared" si="46"/>
        <v>-9.424777961</v>
      </c>
      <c r="AU238" s="141">
        <f t="shared" si="47"/>
        <v>-3.141592654</v>
      </c>
      <c r="AV238" s="122">
        <f t="shared" si="48"/>
        <v>3.141592654</v>
      </c>
      <c r="AW238" s="142">
        <f t="shared" si="49"/>
        <v>436.0018699</v>
      </c>
      <c r="AX238" s="130">
        <f t="shared" si="50"/>
        <v>436.0018699</v>
      </c>
      <c r="AY238" s="143">
        <f t="shared" si="51"/>
        <v>872.0037398</v>
      </c>
      <c r="AZ238" s="143">
        <f t="shared" si="52"/>
        <v>0</v>
      </c>
      <c r="BA238" s="143">
        <f t="shared" si="53"/>
        <v>0</v>
      </c>
      <c r="BB238" s="124">
        <f t="shared" si="54"/>
        <v>872.0037398</v>
      </c>
      <c r="BC238" s="140">
        <f t="shared" ref="BC238:BD238" si="3973">BC$2*AD238</f>
        <v>-3.141592654</v>
      </c>
      <c r="BD238" s="140">
        <f t="shared" si="3973"/>
        <v>-3.141592654</v>
      </c>
      <c r="BE238" s="141">
        <f t="shared" si="56"/>
        <v>-6.283185307</v>
      </c>
      <c r="BF238" s="141">
        <f t="shared" si="57"/>
        <v>0</v>
      </c>
      <c r="BG238" s="122">
        <f t="shared" si="58"/>
        <v>0</v>
      </c>
      <c r="BH238" s="142">
        <f t="shared" ref="BH238:BI238" si="3974">POWER(AH238,BH$2)</f>
        <v>7.582797367</v>
      </c>
      <c r="BI238" s="142">
        <f t="shared" si="3974"/>
        <v>5383.429994</v>
      </c>
      <c r="BJ238" s="130">
        <f t="shared" si="60"/>
        <v>40821.45878</v>
      </c>
      <c r="BK238" s="143">
        <f t="shared" si="61"/>
        <v>367393.129</v>
      </c>
      <c r="BL238" s="143">
        <f t="shared" si="62"/>
        <v>0</v>
      </c>
      <c r="BM238" s="143">
        <f t="shared" si="63"/>
        <v>0</v>
      </c>
      <c r="BN238" s="124">
        <f t="shared" si="64"/>
        <v>367393.129</v>
      </c>
      <c r="BO238" s="140">
        <f t="shared" si="65"/>
        <v>0</v>
      </c>
      <c r="BP238" s="141">
        <f t="shared" si="66"/>
        <v>0</v>
      </c>
      <c r="BQ238" s="141">
        <f t="shared" si="67"/>
        <v>0</v>
      </c>
      <c r="BR238" s="122">
        <f t="shared" si="68"/>
        <v>0</v>
      </c>
      <c r="BS238" s="142">
        <f t="shared" si="69"/>
        <v>169359.595</v>
      </c>
      <c r="BT238" s="130">
        <f t="shared" si="70"/>
        <v>169359.595</v>
      </c>
      <c r="BU238" s="143">
        <f t="shared" si="71"/>
        <v>-4572709.066</v>
      </c>
      <c r="BV238" s="143">
        <f t="shared" si="72"/>
        <v>0</v>
      </c>
      <c r="BW238" s="143">
        <f t="shared" si="73"/>
        <v>3.141592654</v>
      </c>
      <c r="BX238" s="124">
        <f t="shared" si="74"/>
        <v>4572709.066</v>
      </c>
      <c r="BY238" s="144">
        <f t="shared" ref="BY238:BZ238" si="3975">AY238+BK238+BU238</f>
        <v>-4204443.933</v>
      </c>
      <c r="BZ238" s="144">
        <f t="shared" si="3975"/>
        <v>0</v>
      </c>
      <c r="CA238" s="144">
        <f t="shared" si="76"/>
        <v>-3.141592654</v>
      </c>
      <c r="CB238" s="145">
        <f t="shared" si="77"/>
        <v>4204443.933</v>
      </c>
      <c r="CC238" s="140">
        <f t="shared" ref="CC238:CD238" si="3976">CC$2*AD238</f>
        <v>-6.283185307</v>
      </c>
      <c r="CD238" s="140">
        <f t="shared" si="3976"/>
        <v>-6.283185307</v>
      </c>
      <c r="CE238" s="141">
        <f t="shared" si="79"/>
        <v>-12.56637061</v>
      </c>
      <c r="CF238" s="141">
        <f t="shared" si="80"/>
        <v>0</v>
      </c>
      <c r="CG238" s="122">
        <f t="shared" si="81"/>
        <v>0</v>
      </c>
      <c r="CH238" s="142">
        <f t="shared" ref="CH238:CI238" si="3977">POWER(AH238,CH$2)</f>
        <v>57.49881591</v>
      </c>
      <c r="CI238" s="142">
        <f t="shared" si="3977"/>
        <v>28981318.5</v>
      </c>
      <c r="CJ238" s="130">
        <f t="shared" si="83"/>
        <v>1666391497</v>
      </c>
      <c r="CK238" s="143">
        <f t="shared" si="84"/>
        <v>-1666391497</v>
      </c>
      <c r="CL238" s="143">
        <f t="shared" si="85"/>
        <v>0</v>
      </c>
      <c r="CM238" s="143">
        <f t="shared" si="86"/>
        <v>3.141592654</v>
      </c>
      <c r="CN238" s="124">
        <f t="shared" si="87"/>
        <v>1666391497</v>
      </c>
      <c r="CO238" s="140">
        <f t="shared" si="88"/>
        <v>-9.424777961</v>
      </c>
      <c r="CP238" s="141">
        <f t="shared" si="89"/>
        <v>-9.424777961</v>
      </c>
      <c r="CQ238" s="141">
        <f t="shared" si="90"/>
        <v>-3.141592654</v>
      </c>
      <c r="CR238" s="122">
        <f t="shared" si="91"/>
        <v>3.141592654</v>
      </c>
      <c r="CS238" s="142">
        <f t="shared" si="92"/>
        <v>156018899250</v>
      </c>
      <c r="CT238" s="130">
        <f t="shared" si="93"/>
        <v>156018899250</v>
      </c>
      <c r="CU238" s="143">
        <f t="shared" si="94"/>
        <v>-624075597000</v>
      </c>
      <c r="CV238" s="143">
        <f t="shared" si="95"/>
        <v>0.00007642721823</v>
      </c>
      <c r="CW238" s="143">
        <f t="shared" si="96"/>
        <v>3.141592654</v>
      </c>
      <c r="CX238" s="124">
        <f t="shared" si="97"/>
        <v>624075597000</v>
      </c>
      <c r="CY238" s="140">
        <f t="shared" si="98"/>
        <v>-9.424777961</v>
      </c>
      <c r="CZ238" s="140">
        <f t="shared" si="99"/>
        <v>0</v>
      </c>
      <c r="DA238" s="141">
        <f t="shared" si="100"/>
        <v>-9.424777961</v>
      </c>
      <c r="DB238" s="141">
        <f t="shared" si="101"/>
        <v>-3.141592654</v>
      </c>
      <c r="DC238" s="122">
        <f t="shared" si="102"/>
        <v>3.141592654</v>
      </c>
      <c r="DD238" s="142">
        <f t="shared" si="103"/>
        <v>436.0018699</v>
      </c>
      <c r="DE238" s="142">
        <f t="shared" si="104"/>
        <v>169359.595</v>
      </c>
      <c r="DF238" s="130">
        <f t="shared" si="105"/>
        <v>73841100.12</v>
      </c>
      <c r="DG238" s="143">
        <f t="shared" si="106"/>
        <v>-295364400.5</v>
      </c>
      <c r="DH238" s="143">
        <f t="shared" si="107"/>
        <v>0.00000003617170676</v>
      </c>
      <c r="DI238" s="143">
        <f t="shared" si="108"/>
        <v>3.141592654</v>
      </c>
      <c r="DJ238" s="124">
        <f t="shared" si="109"/>
        <v>295364400.5</v>
      </c>
      <c r="DK238" s="140">
        <f t="shared" ref="DK238:DM238" si="3978">DK$2*AD238</f>
        <v>-3.141592654</v>
      </c>
      <c r="DL238" s="140">
        <f t="shared" si="3978"/>
        <v>-3.141592654</v>
      </c>
      <c r="DM238" s="140">
        <f t="shared" si="3978"/>
        <v>0</v>
      </c>
      <c r="DN238" s="141">
        <f t="shared" si="111"/>
        <v>-6.283185307</v>
      </c>
      <c r="DO238" s="141">
        <f t="shared" si="112"/>
        <v>0</v>
      </c>
      <c r="DP238" s="122">
        <f t="shared" si="113"/>
        <v>0</v>
      </c>
      <c r="DQ238" s="142">
        <f t="shared" ref="DQ238:DS238" si="3979">POWER(AH238,DQ$2)</f>
        <v>7.582797367</v>
      </c>
      <c r="DR238" s="142">
        <f t="shared" si="3979"/>
        <v>5383.429994</v>
      </c>
      <c r="DS238" s="142">
        <f t="shared" si="3979"/>
        <v>169359.595</v>
      </c>
      <c r="DT238" s="130">
        <f t="shared" si="115"/>
        <v>6913505728</v>
      </c>
      <c r="DU238" s="143">
        <f t="shared" si="116"/>
        <v>-124443103106</v>
      </c>
      <c r="DV238" s="143">
        <f t="shared" si="117"/>
        <v>0</v>
      </c>
      <c r="DW238" s="143">
        <f t="shared" si="118"/>
        <v>3.141592654</v>
      </c>
      <c r="DX238" s="124">
        <f t="shared" si="119"/>
        <v>124443103106</v>
      </c>
      <c r="DY238" s="140">
        <f t="shared" si="120"/>
        <v>0</v>
      </c>
      <c r="DZ238" s="141">
        <f t="shared" si="121"/>
        <v>0</v>
      </c>
      <c r="EA238" s="141">
        <f t="shared" si="122"/>
        <v>0</v>
      </c>
      <c r="EB238" s="122">
        <f t="shared" si="123"/>
        <v>0</v>
      </c>
      <c r="EC238" s="142">
        <f t="shared" si="124"/>
        <v>28682672432</v>
      </c>
      <c r="ED238" s="130">
        <f t="shared" si="125"/>
        <v>28682672432</v>
      </c>
      <c r="EE238" s="143">
        <f t="shared" si="126"/>
        <v>774432155651</v>
      </c>
      <c r="EF238" s="143">
        <f t="shared" si="127"/>
        <v>0</v>
      </c>
      <c r="EG238" s="143">
        <f t="shared" si="128"/>
        <v>0</v>
      </c>
      <c r="EH238" s="124">
        <f t="shared" si="129"/>
        <v>774432155651</v>
      </c>
      <c r="EI238" s="144">
        <f t="shared" ref="EI238:EJ238" si="3980">CK238+CU238+DG238+DU238+EE238</f>
        <v>23951699648</v>
      </c>
      <c r="EJ238" s="144">
        <f t="shared" si="3980"/>
        <v>0.00007646338994</v>
      </c>
      <c r="EK238" s="144">
        <f t="shared" si="131"/>
        <v>0</v>
      </c>
      <c r="EL238" s="145">
        <f t="shared" si="132"/>
        <v>23951699648</v>
      </c>
      <c r="EM238" s="140">
        <f t="shared" si="133"/>
        <v>0</v>
      </c>
      <c r="EN238" s="141">
        <f t="shared" si="134"/>
        <v>0</v>
      </c>
      <c r="EO238" s="141">
        <f t="shared" si="135"/>
        <v>0</v>
      </c>
      <c r="EP238" s="122">
        <f t="shared" si="136"/>
        <v>0</v>
      </c>
      <c r="EQ238" s="142">
        <f t="shared" si="137"/>
        <v>154763.3666</v>
      </c>
      <c r="ER238" s="130">
        <f t="shared" si="138"/>
        <v>154763.3666</v>
      </c>
      <c r="ES238" s="143">
        <f t="shared" si="139"/>
        <v>804174.0424</v>
      </c>
      <c r="ET238" s="143">
        <f t="shared" si="140"/>
        <v>0.000000001283622338</v>
      </c>
      <c r="EU238" s="143">
        <f t="shared" si="141"/>
        <v>0</v>
      </c>
      <c r="EV238" s="124">
        <f t="shared" si="142"/>
        <v>804174.0424</v>
      </c>
      <c r="EW238" s="144">
        <f t="shared" ref="EW238:EX238" si="3981">BY238+ES238</f>
        <v>-3400269.891</v>
      </c>
      <c r="EX238" s="144">
        <f t="shared" si="3981"/>
        <v>0.000000001283515548</v>
      </c>
      <c r="EY238" s="144">
        <f t="shared" si="144"/>
        <v>3.141592654</v>
      </c>
      <c r="EZ238" s="145">
        <f t="shared" si="145"/>
        <v>3400269.891</v>
      </c>
      <c r="FA238" s="140">
        <f t="shared" si="146"/>
        <v>1.047197551</v>
      </c>
      <c r="FB238" s="141">
        <f t="shared" si="147"/>
        <v>1.047197551</v>
      </c>
      <c r="FC238" s="141">
        <f t="shared" si="148"/>
        <v>1.047197551</v>
      </c>
      <c r="FD238" s="122">
        <f t="shared" si="149"/>
        <v>1.047197551</v>
      </c>
      <c r="FE238" s="142">
        <f t="shared" si="150"/>
        <v>150.3734383</v>
      </c>
      <c r="FF238" s="130">
        <f t="shared" si="151"/>
        <v>150.3734383</v>
      </c>
      <c r="FG238" s="143">
        <f t="shared" si="152"/>
        <v>19.89191284</v>
      </c>
      <c r="FH238" s="143">
        <f t="shared" si="153"/>
        <v>34.4538037</v>
      </c>
      <c r="FI238" s="143">
        <f t="shared" si="154"/>
        <v>1.047197551</v>
      </c>
      <c r="FJ238" s="124">
        <f t="shared" si="155"/>
        <v>39.78382568</v>
      </c>
      <c r="FK238" s="140">
        <f t="shared" si="156"/>
        <v>-6.283185307</v>
      </c>
      <c r="FL238" s="141">
        <f t="shared" si="157"/>
        <v>-6.283185307</v>
      </c>
      <c r="FM238" s="141">
        <f t="shared" si="158"/>
        <v>0</v>
      </c>
      <c r="FN238" s="122">
        <f t="shared" si="159"/>
        <v>0</v>
      </c>
      <c r="FO238" s="142">
        <f t="shared" si="160"/>
        <v>57.49881591</v>
      </c>
      <c r="FP238" s="130">
        <f t="shared" si="161"/>
        <v>57.49881591</v>
      </c>
      <c r="FQ238" s="143">
        <f t="shared" si="162"/>
        <v>-57.49881591</v>
      </c>
      <c r="FR238" s="143">
        <f t="shared" si="163"/>
        <v>0</v>
      </c>
      <c r="FS238" s="143">
        <f t="shared" si="164"/>
        <v>3.141592654</v>
      </c>
      <c r="FT238" s="124">
        <f t="shared" si="165"/>
        <v>57.49881591</v>
      </c>
      <c r="FU238" s="144">
        <f t="shared" si="166"/>
        <v>-16207.7888</v>
      </c>
      <c r="FV238" s="144">
        <f t="shared" si="167"/>
        <v>0</v>
      </c>
      <c r="FW238" s="144">
        <f t="shared" si="168"/>
        <v>-3.141592654</v>
      </c>
      <c r="FX238" s="145">
        <f t="shared" si="169"/>
        <v>16207.7888</v>
      </c>
      <c r="FY238" s="140">
        <f t="shared" si="170"/>
        <v>-3.141592654</v>
      </c>
      <c r="FZ238" s="140">
        <f t="shared" si="171"/>
        <v>-1.047197551</v>
      </c>
      <c r="GA238" s="141">
        <f t="shared" si="172"/>
        <v>-4.188790205</v>
      </c>
      <c r="GB238" s="141">
        <f t="shared" si="173"/>
        <v>-4.188790205</v>
      </c>
      <c r="GC238" s="122">
        <f t="shared" si="174"/>
        <v>2.094395102</v>
      </c>
      <c r="GD238" s="142">
        <f t="shared" si="175"/>
        <v>16207.7888</v>
      </c>
      <c r="GE238" s="142">
        <f t="shared" si="176"/>
        <v>0.02513584309</v>
      </c>
      <c r="GF238" s="130">
        <f t="shared" si="177"/>
        <v>407.3964361</v>
      </c>
      <c r="GG238" s="143">
        <f t="shared" si="178"/>
        <v>-22.63313534</v>
      </c>
      <c r="GH238" s="143">
        <f t="shared" si="179"/>
        <v>39.20174034</v>
      </c>
      <c r="GI238" s="143">
        <f t="shared" si="180"/>
        <v>2.094395102</v>
      </c>
      <c r="GJ238" s="124">
        <f t="shared" si="181"/>
        <v>45.26627067</v>
      </c>
      <c r="GK238" s="146">
        <f t="shared" si="182"/>
        <v>-0.5</v>
      </c>
      <c r="GL238" s="127">
        <f t="shared" si="183"/>
        <v>-0.8660254038</v>
      </c>
      <c r="GM238" s="146">
        <f t="shared" si="184"/>
        <v>-2.094395102</v>
      </c>
      <c r="GN238" s="127">
        <f t="shared" si="185"/>
        <v>1</v>
      </c>
      <c r="GO238" s="147">
        <f t="shared" si="186"/>
        <v>-0.5</v>
      </c>
      <c r="GP238" s="128">
        <f t="shared" si="187"/>
        <v>0.8660254038</v>
      </c>
      <c r="GQ238" s="147">
        <f t="shared" si="188"/>
        <v>2.094395102</v>
      </c>
      <c r="GR238" s="128">
        <f t="shared" si="189"/>
        <v>1</v>
      </c>
      <c r="GS238" s="140">
        <f t="shared" si="190"/>
        <v>-2.094395102</v>
      </c>
      <c r="GT238" s="140">
        <f t="shared" si="191"/>
        <v>1.047197551</v>
      </c>
      <c r="GU238" s="141">
        <f t="shared" si="192"/>
        <v>-1.047197551</v>
      </c>
      <c r="GV238" s="141">
        <f t="shared" si="193"/>
        <v>-1.047197551</v>
      </c>
      <c r="GW238" s="122">
        <f t="shared" si="194"/>
        <v>-1.047197551</v>
      </c>
      <c r="GX238" s="142">
        <f t="shared" si="195"/>
        <v>1</v>
      </c>
      <c r="GY238" s="142">
        <f t="shared" si="196"/>
        <v>39.78382568</v>
      </c>
      <c r="GZ238" s="130">
        <f t="shared" si="197"/>
        <v>39.78382568</v>
      </c>
      <c r="HA238" s="143">
        <f t="shared" si="198"/>
        <v>19.89191284</v>
      </c>
      <c r="HB238" s="143">
        <f t="shared" si="199"/>
        <v>-34.4538037</v>
      </c>
      <c r="HC238" s="143">
        <f t="shared" si="200"/>
        <v>-1.047197551</v>
      </c>
      <c r="HD238" s="124">
        <f t="shared" si="201"/>
        <v>39.78382568</v>
      </c>
      <c r="HE238" s="140">
        <f t="shared" si="202"/>
        <v>2.094395102</v>
      </c>
      <c r="HF238" s="140">
        <f t="shared" si="203"/>
        <v>2.094395102</v>
      </c>
      <c r="HG238" s="141">
        <f t="shared" si="204"/>
        <v>4.188790205</v>
      </c>
      <c r="HH238" s="141">
        <f t="shared" si="205"/>
        <v>4.188790205</v>
      </c>
      <c r="HI238" s="122">
        <f t="shared" si="206"/>
        <v>-2.094395102</v>
      </c>
      <c r="HJ238" s="142">
        <f t="shared" si="207"/>
        <v>1</v>
      </c>
      <c r="HK238" s="142">
        <f t="shared" si="208"/>
        <v>45.26627067</v>
      </c>
      <c r="HL238" s="130">
        <f t="shared" si="209"/>
        <v>45.26627067</v>
      </c>
      <c r="HM238" s="143">
        <f t="shared" si="210"/>
        <v>-22.63313534</v>
      </c>
      <c r="HN238" s="143">
        <f t="shared" si="211"/>
        <v>-39.20174034</v>
      </c>
      <c r="HO238" s="143">
        <f t="shared" si="212"/>
        <v>-2.094395102</v>
      </c>
      <c r="HP238" s="124">
        <f t="shared" si="213"/>
        <v>45.26627067</v>
      </c>
      <c r="HQ238" s="140">
        <f t="shared" si="214"/>
        <v>2.094395102</v>
      </c>
      <c r="HR238" s="140">
        <f t="shared" si="215"/>
        <v>1.047197551</v>
      </c>
      <c r="HS238" s="141">
        <f t="shared" si="216"/>
        <v>3.141592654</v>
      </c>
      <c r="HT238" s="141">
        <f t="shared" si="217"/>
        <v>3.141592654</v>
      </c>
      <c r="HU238" s="122">
        <f t="shared" si="218"/>
        <v>3.141592654</v>
      </c>
      <c r="HV238" s="142">
        <f t="shared" si="219"/>
        <v>1</v>
      </c>
      <c r="HW238" s="142">
        <f t="shared" si="220"/>
        <v>39.78382568</v>
      </c>
      <c r="HX238" s="130">
        <f t="shared" si="221"/>
        <v>39.78382568</v>
      </c>
      <c r="HY238" s="143">
        <f t="shared" si="222"/>
        <v>-39.78382568</v>
      </c>
      <c r="HZ238" s="143">
        <f t="shared" si="223"/>
        <v>0</v>
      </c>
      <c r="IA238" s="143">
        <f t="shared" si="224"/>
        <v>3.141592654</v>
      </c>
      <c r="IB238" s="124">
        <f t="shared" si="225"/>
        <v>39.78382568</v>
      </c>
      <c r="IC238" s="140">
        <f t="shared" si="226"/>
        <v>-2.094395102</v>
      </c>
      <c r="ID238" s="140">
        <f t="shared" si="227"/>
        <v>2.094395102</v>
      </c>
      <c r="IE238" s="141">
        <f t="shared" si="228"/>
        <v>0</v>
      </c>
      <c r="IF238" s="141">
        <f t="shared" si="229"/>
        <v>0</v>
      </c>
      <c r="IG238" s="122">
        <f t="shared" si="230"/>
        <v>0</v>
      </c>
      <c r="IH238" s="142">
        <f t="shared" si="231"/>
        <v>1</v>
      </c>
      <c r="II238" s="142">
        <f t="shared" si="232"/>
        <v>45.26627067</v>
      </c>
      <c r="IJ238" s="130">
        <f t="shared" si="233"/>
        <v>45.26627067</v>
      </c>
      <c r="IK238" s="143">
        <f t="shared" si="234"/>
        <v>45.26627067</v>
      </c>
      <c r="IL238" s="143">
        <f t="shared" si="235"/>
        <v>0</v>
      </c>
      <c r="IM238" s="143">
        <f t="shared" si="236"/>
        <v>0</v>
      </c>
      <c r="IN238" s="124">
        <f t="shared" si="237"/>
        <v>45.26627067</v>
      </c>
    </row>
    <row r="239" ht="12.75" customHeight="1">
      <c r="A239" s="129">
        <f>'Cortez Cubic'!AP239</f>
        <v>-0.2187762226</v>
      </c>
      <c r="B239" s="129">
        <f>'Cortez Cubic'!AQ239</f>
        <v>5.60657972</v>
      </c>
      <c r="C239" s="129">
        <f>'Cortez Cubic'!AR239</f>
        <v>4575.555483</v>
      </c>
      <c r="D239" s="129">
        <f>'Cortez Cubic'!AS239</f>
        <v>-282389.875</v>
      </c>
      <c r="E239" s="129">
        <f t="shared" ref="E239:H239" si="3982">0</f>
        <v>0</v>
      </c>
      <c r="F239" s="129">
        <f t="shared" si="3982"/>
        <v>0</v>
      </c>
      <c r="G239" s="129">
        <f t="shared" si="3982"/>
        <v>0</v>
      </c>
      <c r="H239" s="129">
        <f t="shared" si="3982"/>
        <v>0</v>
      </c>
      <c r="I239" s="110">
        <f>'Cortez Cubic'!I239</f>
        <v>62</v>
      </c>
      <c r="J239" s="130">
        <f t="shared" si="28"/>
        <v>74.98981053</v>
      </c>
      <c r="K239" s="131">
        <f t="shared" si="29"/>
        <v>0</v>
      </c>
      <c r="L239" s="131">
        <f t="shared" si="30"/>
        <v>1</v>
      </c>
      <c r="M239" s="132">
        <f t="shared" si="31"/>
        <v>-12.98981053</v>
      </c>
      <c r="N239" s="133">
        <f t="shared" si="32"/>
        <v>33.82703571</v>
      </c>
      <c r="O239" s="134">
        <f t="shared" si="33"/>
        <v>108.8168462</v>
      </c>
      <c r="P239" s="134">
        <f t="shared" si="34"/>
        <v>0</v>
      </c>
      <c r="Q239" s="135">
        <f t="shared" si="35"/>
        <v>74.98981053</v>
      </c>
      <c r="R239" s="135">
        <f t="shared" si="36"/>
        <v>0</v>
      </c>
      <c r="S239" s="136">
        <f t="shared" si="37"/>
        <v>-158.1796501</v>
      </c>
      <c r="T239" s="136">
        <f t="shared" si="38"/>
        <v>0</v>
      </c>
      <c r="U239" s="137">
        <f t="shared" ref="U239:X239" si="3983">ATAN2(A239,E239)</f>
        <v>3.141592654</v>
      </c>
      <c r="V239" s="137">
        <f t="shared" si="3983"/>
        <v>0</v>
      </c>
      <c r="W239" s="137">
        <f t="shared" si="3983"/>
        <v>0</v>
      </c>
      <c r="X239" s="137">
        <f t="shared" si="3983"/>
        <v>3.141592654</v>
      </c>
      <c r="Y239" s="137">
        <f t="shared" ref="Y239:AB239" si="3984">SQRT(POWER(A239,2)+POWER(E239,2))</f>
        <v>0.2187762226</v>
      </c>
      <c r="Z239" s="137">
        <f t="shared" si="3984"/>
        <v>5.60657972</v>
      </c>
      <c r="AA239" s="137">
        <f t="shared" si="3984"/>
        <v>4575.555483</v>
      </c>
      <c r="AB239" s="137">
        <f t="shared" si="3984"/>
        <v>282389.875</v>
      </c>
      <c r="AC239" s="138">
        <f t="shared" ref="AC239:AF239" si="3985">U239-$U239</f>
        <v>0</v>
      </c>
      <c r="AD239" s="138">
        <f t="shared" si="3985"/>
        <v>-3.141592654</v>
      </c>
      <c r="AE239" s="138">
        <f t="shared" si="3985"/>
        <v>-3.141592654</v>
      </c>
      <c r="AF239" s="138">
        <f t="shared" si="3985"/>
        <v>0</v>
      </c>
      <c r="AG239" s="138">
        <f t="shared" ref="AG239:AJ239" si="3986">Y239/$Y239</f>
        <v>1</v>
      </c>
      <c r="AH239" s="138">
        <f t="shared" si="3986"/>
        <v>25.62700669</v>
      </c>
      <c r="AI239" s="138">
        <f t="shared" si="3986"/>
        <v>20914.31797</v>
      </c>
      <c r="AJ239" s="138">
        <f t="shared" si="3986"/>
        <v>1290770.412</v>
      </c>
      <c r="AK239" s="139">
        <f t="shared" ref="AK239:AN239" si="3987">AG239*COS(AC239)</f>
        <v>1</v>
      </c>
      <c r="AL239" s="139">
        <f t="shared" si="3987"/>
        <v>-25.62700669</v>
      </c>
      <c r="AM239" s="139">
        <f t="shared" si="3987"/>
        <v>-20914.31797</v>
      </c>
      <c r="AN239" s="139">
        <f t="shared" si="3987"/>
        <v>1290770.412</v>
      </c>
      <c r="AO239" s="129">
        <f t="shared" ref="AO239:AR239" si="3988">AG239*SIN(AC239)</f>
        <v>0</v>
      </c>
      <c r="AP239" s="129">
        <f t="shared" si="3988"/>
        <v>0</v>
      </c>
      <c r="AQ239" s="129">
        <f t="shared" si="3988"/>
        <v>0</v>
      </c>
      <c r="AR239" s="129">
        <f t="shared" si="3988"/>
        <v>0</v>
      </c>
      <c r="AS239" s="140">
        <f t="shared" si="45"/>
        <v>-9.424777961</v>
      </c>
      <c r="AT239" s="141">
        <f t="shared" si="46"/>
        <v>-9.424777961</v>
      </c>
      <c r="AU239" s="141">
        <f t="shared" si="47"/>
        <v>-3.141592654</v>
      </c>
      <c r="AV239" s="122">
        <f t="shared" si="48"/>
        <v>3.141592654</v>
      </c>
      <c r="AW239" s="142">
        <f t="shared" si="49"/>
        <v>16830.36935</v>
      </c>
      <c r="AX239" s="130">
        <f t="shared" si="50"/>
        <v>16830.36935</v>
      </c>
      <c r="AY239" s="143">
        <f t="shared" si="51"/>
        <v>33660.73869</v>
      </c>
      <c r="AZ239" s="143">
        <f t="shared" si="52"/>
        <v>0</v>
      </c>
      <c r="BA239" s="143">
        <f t="shared" si="53"/>
        <v>0</v>
      </c>
      <c r="BB239" s="124">
        <f t="shared" si="54"/>
        <v>33660.73869</v>
      </c>
      <c r="BC239" s="140">
        <f t="shared" ref="BC239:BD239" si="3989">BC$2*AD239</f>
        <v>-3.141592654</v>
      </c>
      <c r="BD239" s="140">
        <f t="shared" si="3989"/>
        <v>-3.141592654</v>
      </c>
      <c r="BE239" s="141">
        <f t="shared" si="56"/>
        <v>-6.283185307</v>
      </c>
      <c r="BF239" s="141">
        <f t="shared" si="57"/>
        <v>0</v>
      </c>
      <c r="BG239" s="122">
        <f t="shared" si="58"/>
        <v>0</v>
      </c>
      <c r="BH239" s="142">
        <f t="shared" ref="BH239:BI239" si="3990">POWER(AH239,BH$2)</f>
        <v>25.62700669</v>
      </c>
      <c r="BI239" s="142">
        <f t="shared" si="3990"/>
        <v>20914.31797</v>
      </c>
      <c r="BJ239" s="130">
        <f t="shared" si="60"/>
        <v>535971.3664</v>
      </c>
      <c r="BK239" s="143">
        <f t="shared" si="61"/>
        <v>4823742.298</v>
      </c>
      <c r="BL239" s="143">
        <f t="shared" si="62"/>
        <v>0</v>
      </c>
      <c r="BM239" s="143">
        <f t="shared" si="63"/>
        <v>0</v>
      </c>
      <c r="BN239" s="124">
        <f t="shared" si="64"/>
        <v>4823742.298</v>
      </c>
      <c r="BO239" s="140">
        <f t="shared" si="65"/>
        <v>0</v>
      </c>
      <c r="BP239" s="141">
        <f t="shared" si="66"/>
        <v>0</v>
      </c>
      <c r="BQ239" s="141">
        <f t="shared" si="67"/>
        <v>0</v>
      </c>
      <c r="BR239" s="122">
        <f t="shared" si="68"/>
        <v>0</v>
      </c>
      <c r="BS239" s="142">
        <f t="shared" si="69"/>
        <v>1290770.412</v>
      </c>
      <c r="BT239" s="130">
        <f t="shared" si="70"/>
        <v>1290770.412</v>
      </c>
      <c r="BU239" s="143">
        <f t="shared" si="71"/>
        <v>-34850801.12</v>
      </c>
      <c r="BV239" s="143">
        <f t="shared" si="72"/>
        <v>0</v>
      </c>
      <c r="BW239" s="143">
        <f t="shared" si="73"/>
        <v>3.141592654</v>
      </c>
      <c r="BX239" s="124">
        <f t="shared" si="74"/>
        <v>34850801.12</v>
      </c>
      <c r="BY239" s="144">
        <f t="shared" ref="BY239:BZ239" si="3991">AY239+BK239+BU239</f>
        <v>-29993398.09</v>
      </c>
      <c r="BZ239" s="144">
        <f t="shared" si="3991"/>
        <v>0</v>
      </c>
      <c r="CA239" s="144">
        <f t="shared" si="76"/>
        <v>-3.141592654</v>
      </c>
      <c r="CB239" s="145">
        <f t="shared" si="77"/>
        <v>29993398.09</v>
      </c>
      <c r="CC239" s="140">
        <f t="shared" ref="CC239:CD239" si="3992">CC$2*AD239</f>
        <v>-6.283185307</v>
      </c>
      <c r="CD239" s="140">
        <f t="shared" si="3992"/>
        <v>-6.283185307</v>
      </c>
      <c r="CE239" s="141">
        <f t="shared" si="79"/>
        <v>-12.56637061</v>
      </c>
      <c r="CF239" s="141">
        <f t="shared" si="80"/>
        <v>0</v>
      </c>
      <c r="CG239" s="122">
        <f t="shared" si="81"/>
        <v>0</v>
      </c>
      <c r="CH239" s="142">
        <f t="shared" ref="CH239:CI239" si="3993">POWER(AH239,CH$2)</f>
        <v>656.7434719</v>
      </c>
      <c r="CI239" s="142">
        <f t="shared" si="3993"/>
        <v>437408696</v>
      </c>
      <c r="CJ239" s="130">
        <f t="shared" si="83"/>
        <v>287265305606</v>
      </c>
      <c r="CK239" s="143">
        <f t="shared" si="84"/>
        <v>-287265305606</v>
      </c>
      <c r="CL239" s="143">
        <f t="shared" si="85"/>
        <v>0</v>
      </c>
      <c r="CM239" s="143">
        <f t="shared" si="86"/>
        <v>3.141592654</v>
      </c>
      <c r="CN239" s="124">
        <f t="shared" si="87"/>
        <v>287265305606</v>
      </c>
      <c r="CO239" s="140">
        <f t="shared" si="88"/>
        <v>-9.424777961</v>
      </c>
      <c r="CP239" s="141">
        <f t="shared" si="89"/>
        <v>-9.424777961</v>
      </c>
      <c r="CQ239" s="141">
        <f t="shared" si="90"/>
        <v>-3.141592654</v>
      </c>
      <c r="CR239" s="122">
        <f t="shared" si="91"/>
        <v>3.141592654</v>
      </c>
      <c r="CS239" s="142">
        <f t="shared" si="92"/>
        <v>9148104547939</v>
      </c>
      <c r="CT239" s="130">
        <f t="shared" si="93"/>
        <v>9148104547939</v>
      </c>
      <c r="CU239" s="143">
        <f t="shared" si="94"/>
        <v>-36592418191754</v>
      </c>
      <c r="CV239" s="143">
        <f t="shared" si="95"/>
        <v>0.004481278781</v>
      </c>
      <c r="CW239" s="143">
        <f t="shared" si="96"/>
        <v>3.141592654</v>
      </c>
      <c r="CX239" s="124">
        <f t="shared" si="97"/>
        <v>36592418191754</v>
      </c>
      <c r="CY239" s="140">
        <f t="shared" si="98"/>
        <v>-9.424777961</v>
      </c>
      <c r="CZ239" s="140">
        <f t="shared" si="99"/>
        <v>0</v>
      </c>
      <c r="DA239" s="141">
        <f t="shared" si="100"/>
        <v>-9.424777961</v>
      </c>
      <c r="DB239" s="141">
        <f t="shared" si="101"/>
        <v>-3.141592654</v>
      </c>
      <c r="DC239" s="122">
        <f t="shared" si="102"/>
        <v>3.141592654</v>
      </c>
      <c r="DD239" s="142">
        <f t="shared" si="103"/>
        <v>16830.36935</v>
      </c>
      <c r="DE239" s="142">
        <f t="shared" si="104"/>
        <v>1290770.412</v>
      </c>
      <c r="DF239" s="130">
        <f t="shared" si="105"/>
        <v>21724142775</v>
      </c>
      <c r="DG239" s="143">
        <f t="shared" si="106"/>
        <v>-86896571101</v>
      </c>
      <c r="DH239" s="143">
        <f t="shared" si="107"/>
        <v>0.00001064176077</v>
      </c>
      <c r="DI239" s="143">
        <f t="shared" si="108"/>
        <v>3.141592654</v>
      </c>
      <c r="DJ239" s="124">
        <f t="shared" si="109"/>
        <v>86896571101</v>
      </c>
      <c r="DK239" s="140">
        <f t="shared" ref="DK239:DM239" si="3994">DK$2*AD239</f>
        <v>-3.141592654</v>
      </c>
      <c r="DL239" s="140">
        <f t="shared" si="3994"/>
        <v>-3.141592654</v>
      </c>
      <c r="DM239" s="140">
        <f t="shared" si="3994"/>
        <v>0</v>
      </c>
      <c r="DN239" s="141">
        <f t="shared" si="111"/>
        <v>-6.283185307</v>
      </c>
      <c r="DO239" s="141">
        <f t="shared" si="112"/>
        <v>0</v>
      </c>
      <c r="DP239" s="122">
        <f t="shared" si="113"/>
        <v>0</v>
      </c>
      <c r="DQ239" s="142">
        <f t="shared" ref="DQ239:DS239" si="3995">POWER(AH239,DQ$2)</f>
        <v>25.62700669</v>
      </c>
      <c r="DR239" s="142">
        <f t="shared" si="3995"/>
        <v>20914.31797</v>
      </c>
      <c r="DS239" s="142">
        <f t="shared" si="3995"/>
        <v>1290770.412</v>
      </c>
      <c r="DT239" s="130">
        <f t="shared" si="115"/>
        <v>691815981405</v>
      </c>
      <c r="DU239" s="143">
        <f t="shared" si="116"/>
        <v>-12452687665295</v>
      </c>
      <c r="DV239" s="143">
        <f t="shared" si="117"/>
        <v>0</v>
      </c>
      <c r="DW239" s="143">
        <f t="shared" si="118"/>
        <v>3.141592654</v>
      </c>
      <c r="DX239" s="124">
        <f t="shared" si="119"/>
        <v>12452687665295</v>
      </c>
      <c r="DY239" s="140">
        <f t="shared" si="120"/>
        <v>0</v>
      </c>
      <c r="DZ239" s="141">
        <f t="shared" si="121"/>
        <v>0</v>
      </c>
      <c r="EA239" s="141">
        <f t="shared" si="122"/>
        <v>0</v>
      </c>
      <c r="EB239" s="122">
        <f t="shared" si="123"/>
        <v>0</v>
      </c>
      <c r="EC239" s="142">
        <f t="shared" si="124"/>
        <v>1666088256352</v>
      </c>
      <c r="ED239" s="130">
        <f t="shared" si="125"/>
        <v>1666088256352</v>
      </c>
      <c r="EE239" s="143">
        <f t="shared" si="126"/>
        <v>44984382921501</v>
      </c>
      <c r="EF239" s="143">
        <f t="shared" si="127"/>
        <v>0</v>
      </c>
      <c r="EG239" s="143">
        <f t="shared" si="128"/>
        <v>0</v>
      </c>
      <c r="EH239" s="124">
        <f t="shared" si="129"/>
        <v>44984382921501</v>
      </c>
      <c r="EI239" s="144">
        <f t="shared" ref="EI239:EJ239" si="3996">CK239+CU239+DG239+DU239+EE239</f>
        <v>-4434884812256</v>
      </c>
      <c r="EJ239" s="144">
        <f t="shared" si="3996"/>
        <v>0.004491920542</v>
      </c>
      <c r="EK239" s="144">
        <f t="shared" si="131"/>
        <v>3.141592654</v>
      </c>
      <c r="EL239" s="145">
        <f t="shared" si="132"/>
        <v>4434884812256</v>
      </c>
      <c r="EM239" s="140">
        <f t="shared" si="133"/>
        <v>1.570796327</v>
      </c>
      <c r="EN239" s="141">
        <f t="shared" si="134"/>
        <v>1.570796327</v>
      </c>
      <c r="EO239" s="141">
        <f t="shared" si="135"/>
        <v>1.570796327</v>
      </c>
      <c r="EP239" s="122">
        <f t="shared" si="136"/>
        <v>1.570796327</v>
      </c>
      <c r="EQ239" s="142">
        <f t="shared" si="137"/>
        <v>2105916.62</v>
      </c>
      <c r="ER239" s="130">
        <f t="shared" si="138"/>
        <v>2105916.62</v>
      </c>
      <c r="ES239" s="143">
        <f t="shared" si="139"/>
        <v>0.000000005529563805</v>
      </c>
      <c r="ET239" s="143">
        <f t="shared" si="140"/>
        <v>10942663.75</v>
      </c>
      <c r="EU239" s="143">
        <f t="shared" si="141"/>
        <v>1.570796327</v>
      </c>
      <c r="EV239" s="124">
        <f t="shared" si="142"/>
        <v>10942663.75</v>
      </c>
      <c r="EW239" s="144">
        <f t="shared" ref="EW239:EX239" si="3997">BY239+ES239</f>
        <v>-29993398.09</v>
      </c>
      <c r="EX239" s="144">
        <f t="shared" si="3997"/>
        <v>10942663.75</v>
      </c>
      <c r="EY239" s="144">
        <f t="shared" si="144"/>
        <v>2.79176275</v>
      </c>
      <c r="EZ239" s="145">
        <f t="shared" si="145"/>
        <v>31927195.6</v>
      </c>
      <c r="FA239" s="140">
        <f t="shared" si="146"/>
        <v>0.9305875834</v>
      </c>
      <c r="FB239" s="141">
        <f t="shared" si="147"/>
        <v>0.9305875834</v>
      </c>
      <c r="FC239" s="141">
        <f t="shared" si="148"/>
        <v>0.9305875834</v>
      </c>
      <c r="FD239" s="122">
        <f t="shared" si="149"/>
        <v>0.9305875834</v>
      </c>
      <c r="FE239" s="142">
        <f t="shared" si="150"/>
        <v>317.2392572</v>
      </c>
      <c r="FF239" s="130">
        <f t="shared" si="151"/>
        <v>317.2392572</v>
      </c>
      <c r="FG239" s="143">
        <f t="shared" si="152"/>
        <v>50.13725533</v>
      </c>
      <c r="FH239" s="143">
        <f t="shared" si="153"/>
        <v>67.31022542</v>
      </c>
      <c r="FI239" s="143">
        <f t="shared" si="154"/>
        <v>0.9305875834</v>
      </c>
      <c r="FJ239" s="124">
        <f t="shared" si="155"/>
        <v>83.93098843</v>
      </c>
      <c r="FK239" s="140">
        <f t="shared" si="156"/>
        <v>-6.283185307</v>
      </c>
      <c r="FL239" s="141">
        <f t="shared" si="157"/>
        <v>-6.283185307</v>
      </c>
      <c r="FM239" s="141">
        <f t="shared" si="158"/>
        <v>0</v>
      </c>
      <c r="FN239" s="122">
        <f t="shared" si="159"/>
        <v>0</v>
      </c>
      <c r="FO239" s="142">
        <f t="shared" si="160"/>
        <v>656.7434719</v>
      </c>
      <c r="FP239" s="130">
        <f t="shared" si="161"/>
        <v>656.7434719</v>
      </c>
      <c r="FQ239" s="143">
        <f t="shared" si="162"/>
        <v>-656.7434719</v>
      </c>
      <c r="FR239" s="143">
        <f t="shared" si="163"/>
        <v>0</v>
      </c>
      <c r="FS239" s="143">
        <f t="shared" si="164"/>
        <v>3.141592654</v>
      </c>
      <c r="FT239" s="124">
        <f t="shared" si="165"/>
        <v>656.7434719</v>
      </c>
      <c r="FU239" s="144">
        <f t="shared" si="166"/>
        <v>-63399.69737</v>
      </c>
      <c r="FV239" s="144">
        <f t="shared" si="167"/>
        <v>0</v>
      </c>
      <c r="FW239" s="144">
        <f t="shared" si="168"/>
        <v>-3.141592654</v>
      </c>
      <c r="FX239" s="145">
        <f t="shared" si="169"/>
        <v>63399.69737</v>
      </c>
      <c r="FY239" s="140">
        <f t="shared" si="170"/>
        <v>-3.141592654</v>
      </c>
      <c r="FZ239" s="140">
        <f t="shared" si="171"/>
        <v>-0.9305875834</v>
      </c>
      <c r="GA239" s="141">
        <f t="shared" si="172"/>
        <v>-4.072180237</v>
      </c>
      <c r="GB239" s="141">
        <f t="shared" si="173"/>
        <v>-4.072180237</v>
      </c>
      <c r="GC239" s="122">
        <f t="shared" si="174"/>
        <v>2.21100507</v>
      </c>
      <c r="GD239" s="142">
        <f t="shared" si="175"/>
        <v>63399.69737</v>
      </c>
      <c r="GE239" s="142">
        <f t="shared" si="176"/>
        <v>0.0119145505</v>
      </c>
      <c r="GF239" s="130">
        <f t="shared" si="177"/>
        <v>755.3788959</v>
      </c>
      <c r="GG239" s="143">
        <f t="shared" si="178"/>
        <v>-50.13725533</v>
      </c>
      <c r="GH239" s="143">
        <f t="shared" si="179"/>
        <v>67.31022542</v>
      </c>
      <c r="GI239" s="143">
        <f t="shared" si="180"/>
        <v>2.21100507</v>
      </c>
      <c r="GJ239" s="124">
        <f t="shared" si="181"/>
        <v>83.93098843</v>
      </c>
      <c r="GK239" s="146">
        <f t="shared" si="182"/>
        <v>-0.5</v>
      </c>
      <c r="GL239" s="127">
        <f t="shared" si="183"/>
        <v>-0.8660254038</v>
      </c>
      <c r="GM239" s="146">
        <f t="shared" si="184"/>
        <v>-2.094395102</v>
      </c>
      <c r="GN239" s="127">
        <f t="shared" si="185"/>
        <v>1</v>
      </c>
      <c r="GO239" s="147">
        <f t="shared" si="186"/>
        <v>-0.5</v>
      </c>
      <c r="GP239" s="128">
        <f t="shared" si="187"/>
        <v>0.8660254038</v>
      </c>
      <c r="GQ239" s="147">
        <f t="shared" si="188"/>
        <v>2.094395102</v>
      </c>
      <c r="GR239" s="128">
        <f t="shared" si="189"/>
        <v>1</v>
      </c>
      <c r="GS239" s="140">
        <f t="shared" si="190"/>
        <v>-2.094395102</v>
      </c>
      <c r="GT239" s="140">
        <f t="shared" si="191"/>
        <v>0.9305875834</v>
      </c>
      <c r="GU239" s="141">
        <f t="shared" si="192"/>
        <v>-1.163807519</v>
      </c>
      <c r="GV239" s="141">
        <f t="shared" si="193"/>
        <v>-1.163807519</v>
      </c>
      <c r="GW239" s="122">
        <f t="shared" si="194"/>
        <v>-1.163807519</v>
      </c>
      <c r="GX239" s="142">
        <f t="shared" si="195"/>
        <v>1</v>
      </c>
      <c r="GY239" s="142">
        <f t="shared" si="196"/>
        <v>83.93098843</v>
      </c>
      <c r="GZ239" s="130">
        <f t="shared" si="197"/>
        <v>83.93098843</v>
      </c>
      <c r="HA239" s="143">
        <f t="shared" si="198"/>
        <v>33.22373748</v>
      </c>
      <c r="HB239" s="143">
        <f t="shared" si="199"/>
        <v>-77.07524951</v>
      </c>
      <c r="HC239" s="143">
        <f t="shared" si="200"/>
        <v>-1.163807519</v>
      </c>
      <c r="HD239" s="124">
        <f t="shared" si="201"/>
        <v>83.93098843</v>
      </c>
      <c r="HE239" s="140">
        <f t="shared" si="202"/>
        <v>2.094395102</v>
      </c>
      <c r="HF239" s="140">
        <f t="shared" si="203"/>
        <v>2.21100507</v>
      </c>
      <c r="HG239" s="141">
        <f t="shared" si="204"/>
        <v>4.305400173</v>
      </c>
      <c r="HH239" s="141">
        <f t="shared" si="205"/>
        <v>4.305400173</v>
      </c>
      <c r="HI239" s="122">
        <f t="shared" si="206"/>
        <v>-1.977785135</v>
      </c>
      <c r="HJ239" s="142">
        <f t="shared" si="207"/>
        <v>1</v>
      </c>
      <c r="HK239" s="142">
        <f t="shared" si="208"/>
        <v>83.93098843</v>
      </c>
      <c r="HL239" s="130">
        <f t="shared" si="209"/>
        <v>83.93098843</v>
      </c>
      <c r="HM239" s="143">
        <f t="shared" si="210"/>
        <v>-33.22373748</v>
      </c>
      <c r="HN239" s="143">
        <f t="shared" si="211"/>
        <v>-77.07524951</v>
      </c>
      <c r="HO239" s="143">
        <f t="shared" si="212"/>
        <v>-1.977785135</v>
      </c>
      <c r="HP239" s="124">
        <f t="shared" si="213"/>
        <v>83.93098843</v>
      </c>
      <c r="HQ239" s="140">
        <f t="shared" si="214"/>
        <v>2.094395102</v>
      </c>
      <c r="HR239" s="140">
        <f t="shared" si="215"/>
        <v>0.9305875834</v>
      </c>
      <c r="HS239" s="141">
        <f t="shared" si="216"/>
        <v>3.024982686</v>
      </c>
      <c r="HT239" s="141">
        <f t="shared" si="217"/>
        <v>3.024982686</v>
      </c>
      <c r="HU239" s="122">
        <f t="shared" si="218"/>
        <v>3.024982686</v>
      </c>
      <c r="HV239" s="142">
        <f t="shared" si="219"/>
        <v>1</v>
      </c>
      <c r="HW239" s="142">
        <f t="shared" si="220"/>
        <v>83.93098843</v>
      </c>
      <c r="HX239" s="130">
        <f t="shared" si="221"/>
        <v>83.93098843</v>
      </c>
      <c r="HY239" s="143">
        <f t="shared" si="222"/>
        <v>-83.36099282</v>
      </c>
      <c r="HZ239" s="143">
        <f t="shared" si="223"/>
        <v>9.765024085</v>
      </c>
      <c r="IA239" s="143">
        <f t="shared" si="224"/>
        <v>3.024982686</v>
      </c>
      <c r="IB239" s="124">
        <f t="shared" si="225"/>
        <v>83.93098843</v>
      </c>
      <c r="IC239" s="140">
        <f t="shared" si="226"/>
        <v>-2.094395102</v>
      </c>
      <c r="ID239" s="140">
        <f t="shared" si="227"/>
        <v>2.21100507</v>
      </c>
      <c r="IE239" s="141">
        <f t="shared" si="228"/>
        <v>0.1166099678</v>
      </c>
      <c r="IF239" s="141">
        <f t="shared" si="229"/>
        <v>0.1166099678</v>
      </c>
      <c r="IG239" s="122">
        <f t="shared" si="230"/>
        <v>0.1166099678</v>
      </c>
      <c r="IH239" s="142">
        <f t="shared" si="231"/>
        <v>1</v>
      </c>
      <c r="II239" s="142">
        <f t="shared" si="232"/>
        <v>83.93098843</v>
      </c>
      <c r="IJ239" s="130">
        <f t="shared" si="233"/>
        <v>83.93098843</v>
      </c>
      <c r="IK239" s="143">
        <f t="shared" si="234"/>
        <v>83.36099282</v>
      </c>
      <c r="IL239" s="143">
        <f t="shared" si="235"/>
        <v>9.765024085</v>
      </c>
      <c r="IM239" s="143">
        <f t="shared" si="236"/>
        <v>0.1166099678</v>
      </c>
      <c r="IN239" s="124">
        <f t="shared" si="237"/>
        <v>83.93098843</v>
      </c>
    </row>
    <row r="240" ht="12.75" customHeight="1">
      <c r="A240" s="129">
        <f>'Cortez Cubic'!AP240</f>
        <v>-0.2187762226</v>
      </c>
      <c r="B240" s="129">
        <f>'Cortez Cubic'!AQ240</f>
        <v>4.293676592</v>
      </c>
      <c r="C240" s="129">
        <f>'Cortez Cubic'!AR240</f>
        <v>3494.771239</v>
      </c>
      <c r="D240" s="129">
        <f>'Cortez Cubic'!AS240</f>
        <v>-137631.6846</v>
      </c>
      <c r="E240" s="129">
        <f t="shared" ref="E240:H240" si="3998">0</f>
        <v>0</v>
      </c>
      <c r="F240" s="129">
        <f t="shared" si="3998"/>
        <v>0</v>
      </c>
      <c r="G240" s="129">
        <f t="shared" si="3998"/>
        <v>0</v>
      </c>
      <c r="H240" s="129">
        <f t="shared" si="3998"/>
        <v>0</v>
      </c>
      <c r="I240" s="110">
        <f>'Cortez Cubic'!I240</f>
        <v>55</v>
      </c>
      <c r="J240" s="130">
        <f t="shared" si="28"/>
        <v>41.80975502</v>
      </c>
      <c r="K240" s="131">
        <f t="shared" si="29"/>
        <v>0</v>
      </c>
      <c r="L240" s="131">
        <f t="shared" si="30"/>
        <v>1</v>
      </c>
      <c r="M240" s="132">
        <f t="shared" si="31"/>
        <v>13.19024498</v>
      </c>
      <c r="N240" s="133">
        <f t="shared" si="32"/>
        <v>70.26368971</v>
      </c>
      <c r="O240" s="134">
        <f t="shared" si="33"/>
        <v>112.0734447</v>
      </c>
      <c r="P240" s="134">
        <f t="shared" si="34"/>
        <v>0</v>
      </c>
      <c r="Q240" s="135">
        <f t="shared" si="35"/>
        <v>41.80975502</v>
      </c>
      <c r="R240" s="135">
        <f t="shared" si="36"/>
        <v>0</v>
      </c>
      <c r="S240" s="136">
        <f t="shared" si="37"/>
        <v>-134.2573165</v>
      </c>
      <c r="T240" s="136">
        <f t="shared" si="38"/>
        <v>0</v>
      </c>
      <c r="U240" s="137">
        <f t="shared" ref="U240:X240" si="3999">ATAN2(A240,E240)</f>
        <v>3.141592654</v>
      </c>
      <c r="V240" s="137">
        <f t="shared" si="3999"/>
        <v>0</v>
      </c>
      <c r="W240" s="137">
        <f t="shared" si="3999"/>
        <v>0</v>
      </c>
      <c r="X240" s="137">
        <f t="shared" si="3999"/>
        <v>3.141592654</v>
      </c>
      <c r="Y240" s="137">
        <f t="shared" ref="Y240:AB240" si="4000">SQRT(POWER(A240,2)+POWER(E240,2))</f>
        <v>0.2187762226</v>
      </c>
      <c r="Z240" s="137">
        <f t="shared" si="4000"/>
        <v>4.293676592</v>
      </c>
      <c r="AA240" s="137">
        <f t="shared" si="4000"/>
        <v>3494.771239</v>
      </c>
      <c r="AB240" s="137">
        <f t="shared" si="4000"/>
        <v>137631.6846</v>
      </c>
      <c r="AC240" s="138">
        <f t="shared" ref="AC240:AF240" si="4001">U240-$U240</f>
        <v>0</v>
      </c>
      <c r="AD240" s="138">
        <f t="shared" si="4001"/>
        <v>-3.141592654</v>
      </c>
      <c r="AE240" s="138">
        <f t="shared" si="4001"/>
        <v>-3.141592654</v>
      </c>
      <c r="AF240" s="138">
        <f t="shared" si="4001"/>
        <v>0</v>
      </c>
      <c r="AG240" s="138">
        <f t="shared" ref="AG240:AJ240" si="4002">Y240/$Y240</f>
        <v>1</v>
      </c>
      <c r="AH240" s="138">
        <f t="shared" si="4002"/>
        <v>19.6258832</v>
      </c>
      <c r="AI240" s="138">
        <f t="shared" si="4002"/>
        <v>15974.18219</v>
      </c>
      <c r="AJ240" s="138">
        <f t="shared" si="4002"/>
        <v>629098.0024</v>
      </c>
      <c r="AK240" s="139">
        <f t="shared" ref="AK240:AN240" si="4003">AG240*COS(AC240)</f>
        <v>1</v>
      </c>
      <c r="AL240" s="139">
        <f t="shared" si="4003"/>
        <v>-19.6258832</v>
      </c>
      <c r="AM240" s="139">
        <f t="shared" si="4003"/>
        <v>-15974.18219</v>
      </c>
      <c r="AN240" s="139">
        <f t="shared" si="4003"/>
        <v>629098.0024</v>
      </c>
      <c r="AO240" s="129">
        <f t="shared" ref="AO240:AR240" si="4004">AG240*SIN(AC240)</f>
        <v>0</v>
      </c>
      <c r="AP240" s="129">
        <f t="shared" si="4004"/>
        <v>0</v>
      </c>
      <c r="AQ240" s="129">
        <f t="shared" si="4004"/>
        <v>0</v>
      </c>
      <c r="AR240" s="129">
        <f t="shared" si="4004"/>
        <v>0</v>
      </c>
      <c r="AS240" s="140">
        <f t="shared" si="45"/>
        <v>-9.424777961</v>
      </c>
      <c r="AT240" s="141">
        <f t="shared" si="46"/>
        <v>-9.424777961</v>
      </c>
      <c r="AU240" s="141">
        <f t="shared" si="47"/>
        <v>-3.141592654</v>
      </c>
      <c r="AV240" s="122">
        <f t="shared" si="48"/>
        <v>3.141592654</v>
      </c>
      <c r="AW240" s="142">
        <f t="shared" si="49"/>
        <v>7559.405284</v>
      </c>
      <c r="AX240" s="130">
        <f t="shared" si="50"/>
        <v>7559.405284</v>
      </c>
      <c r="AY240" s="143">
        <f t="shared" si="51"/>
        <v>15118.81057</v>
      </c>
      <c r="AZ240" s="143">
        <f t="shared" si="52"/>
        <v>0</v>
      </c>
      <c r="BA240" s="143">
        <f t="shared" si="53"/>
        <v>0</v>
      </c>
      <c r="BB240" s="124">
        <f t="shared" si="54"/>
        <v>15118.81057</v>
      </c>
      <c r="BC240" s="140">
        <f t="shared" ref="BC240:BD240" si="4005">BC$2*AD240</f>
        <v>-3.141592654</v>
      </c>
      <c r="BD240" s="140">
        <f t="shared" si="4005"/>
        <v>-3.141592654</v>
      </c>
      <c r="BE240" s="141">
        <f t="shared" si="56"/>
        <v>-6.283185307</v>
      </c>
      <c r="BF240" s="141">
        <f t="shared" si="57"/>
        <v>0</v>
      </c>
      <c r="BG240" s="122">
        <f t="shared" si="58"/>
        <v>0</v>
      </c>
      <c r="BH240" s="142">
        <f t="shared" ref="BH240:BI240" si="4006">POWER(AH240,BH$2)</f>
        <v>19.6258832</v>
      </c>
      <c r="BI240" s="142">
        <f t="shared" si="4006"/>
        <v>15974.18219</v>
      </c>
      <c r="BJ240" s="130">
        <f t="shared" si="60"/>
        <v>313507.434</v>
      </c>
      <c r="BK240" s="143">
        <f t="shared" si="61"/>
        <v>2821566.906</v>
      </c>
      <c r="BL240" s="143">
        <f t="shared" si="62"/>
        <v>0</v>
      </c>
      <c r="BM240" s="143">
        <f t="shared" si="63"/>
        <v>0</v>
      </c>
      <c r="BN240" s="124">
        <f t="shared" si="64"/>
        <v>2821566.906</v>
      </c>
      <c r="BO240" s="140">
        <f t="shared" si="65"/>
        <v>0</v>
      </c>
      <c r="BP240" s="141">
        <f t="shared" si="66"/>
        <v>0</v>
      </c>
      <c r="BQ240" s="141">
        <f t="shared" si="67"/>
        <v>0</v>
      </c>
      <c r="BR240" s="122">
        <f t="shared" si="68"/>
        <v>0</v>
      </c>
      <c r="BS240" s="142">
        <f t="shared" si="69"/>
        <v>629098.0024</v>
      </c>
      <c r="BT240" s="130">
        <f t="shared" si="70"/>
        <v>629098.0024</v>
      </c>
      <c r="BU240" s="143">
        <f t="shared" si="71"/>
        <v>-16985646.06</v>
      </c>
      <c r="BV240" s="143">
        <f t="shared" si="72"/>
        <v>0</v>
      </c>
      <c r="BW240" s="143">
        <f t="shared" si="73"/>
        <v>3.141592654</v>
      </c>
      <c r="BX240" s="124">
        <f t="shared" si="74"/>
        <v>16985646.06</v>
      </c>
      <c r="BY240" s="144">
        <f t="shared" ref="BY240:BZ240" si="4007">AY240+BK240+BU240</f>
        <v>-14148960.35</v>
      </c>
      <c r="BZ240" s="144">
        <f t="shared" si="4007"/>
        <v>0</v>
      </c>
      <c r="CA240" s="144">
        <f t="shared" si="76"/>
        <v>-3.141592654</v>
      </c>
      <c r="CB240" s="145">
        <f t="shared" si="77"/>
        <v>14148960.35</v>
      </c>
      <c r="CC240" s="140">
        <f t="shared" ref="CC240:CD240" si="4008">CC$2*AD240</f>
        <v>-6.283185307</v>
      </c>
      <c r="CD240" s="140">
        <f t="shared" si="4008"/>
        <v>-6.283185307</v>
      </c>
      <c r="CE240" s="141">
        <f t="shared" si="79"/>
        <v>-12.56637061</v>
      </c>
      <c r="CF240" s="141">
        <f t="shared" si="80"/>
        <v>0</v>
      </c>
      <c r="CG240" s="122">
        <f t="shared" si="81"/>
        <v>0</v>
      </c>
      <c r="CH240" s="142">
        <f t="shared" ref="CH240:CI240" si="4009">POWER(AH240,CH$2)</f>
        <v>385.1752915</v>
      </c>
      <c r="CI240" s="142">
        <f t="shared" si="4009"/>
        <v>255174496.7</v>
      </c>
      <c r="CJ240" s="130">
        <f t="shared" si="83"/>
        <v>98286911149</v>
      </c>
      <c r="CK240" s="143">
        <f t="shared" si="84"/>
        <v>-98286911149</v>
      </c>
      <c r="CL240" s="143">
        <f t="shared" si="85"/>
        <v>0</v>
      </c>
      <c r="CM240" s="143">
        <f t="shared" si="86"/>
        <v>3.141592654</v>
      </c>
      <c r="CN240" s="124">
        <f t="shared" si="87"/>
        <v>98286911149</v>
      </c>
      <c r="CO240" s="140">
        <f t="shared" si="88"/>
        <v>-9.424777961</v>
      </c>
      <c r="CP240" s="141">
        <f t="shared" si="89"/>
        <v>-9.424777961</v>
      </c>
      <c r="CQ240" s="141">
        <f t="shared" si="90"/>
        <v>-3.141592654</v>
      </c>
      <c r="CR240" s="122">
        <f t="shared" si="91"/>
        <v>3.141592654</v>
      </c>
      <c r="CS240" s="142">
        <f t="shared" si="92"/>
        <v>4076203900818</v>
      </c>
      <c r="CT240" s="130">
        <f t="shared" si="93"/>
        <v>4076203900818</v>
      </c>
      <c r="CU240" s="143">
        <f t="shared" si="94"/>
        <v>-16304815603271</v>
      </c>
      <c r="CV240" s="143">
        <f t="shared" si="95"/>
        <v>0.001996764024</v>
      </c>
      <c r="CW240" s="143">
        <f t="shared" si="96"/>
        <v>3.141592654</v>
      </c>
      <c r="CX240" s="124">
        <f t="shared" si="97"/>
        <v>16304815603271</v>
      </c>
      <c r="CY240" s="140">
        <f t="shared" si="98"/>
        <v>-9.424777961</v>
      </c>
      <c r="CZ240" s="140">
        <f t="shared" si="99"/>
        <v>0</v>
      </c>
      <c r="DA240" s="141">
        <f t="shared" si="100"/>
        <v>-9.424777961</v>
      </c>
      <c r="DB240" s="141">
        <f t="shared" si="101"/>
        <v>-3.141592654</v>
      </c>
      <c r="DC240" s="122">
        <f t="shared" si="102"/>
        <v>3.141592654</v>
      </c>
      <c r="DD240" s="142">
        <f t="shared" si="103"/>
        <v>7559.405284</v>
      </c>
      <c r="DE240" s="142">
        <f t="shared" si="104"/>
        <v>629098.0024</v>
      </c>
      <c r="DF240" s="130">
        <f t="shared" si="105"/>
        <v>4755606763</v>
      </c>
      <c r="DG240" s="143">
        <f t="shared" si="106"/>
        <v>-19022427054</v>
      </c>
      <c r="DH240" s="143">
        <f t="shared" si="107"/>
        <v>0.00000232957544</v>
      </c>
      <c r="DI240" s="143">
        <f t="shared" si="108"/>
        <v>3.141592654</v>
      </c>
      <c r="DJ240" s="124">
        <f t="shared" si="109"/>
        <v>19022427054</v>
      </c>
      <c r="DK240" s="140">
        <f t="shared" ref="DK240:DM240" si="4010">DK$2*AD240</f>
        <v>-3.141592654</v>
      </c>
      <c r="DL240" s="140">
        <f t="shared" si="4010"/>
        <v>-3.141592654</v>
      </c>
      <c r="DM240" s="140">
        <f t="shared" si="4010"/>
        <v>0</v>
      </c>
      <c r="DN240" s="141">
        <f t="shared" si="111"/>
        <v>-6.283185307</v>
      </c>
      <c r="DO240" s="141">
        <f t="shared" si="112"/>
        <v>0</v>
      </c>
      <c r="DP240" s="122">
        <f t="shared" si="113"/>
        <v>0</v>
      </c>
      <c r="DQ240" s="142">
        <f t="shared" ref="DQ240:DS240" si="4011">POWER(AH240,DQ$2)</f>
        <v>19.6258832</v>
      </c>
      <c r="DR240" s="142">
        <f t="shared" si="4011"/>
        <v>15974.18219</v>
      </c>
      <c r="DS240" s="142">
        <f t="shared" si="4011"/>
        <v>629098.0024</v>
      </c>
      <c r="DT240" s="130">
        <f t="shared" si="115"/>
        <v>197226900440</v>
      </c>
      <c r="DU240" s="143">
        <f t="shared" si="116"/>
        <v>-3550084207920</v>
      </c>
      <c r="DV240" s="143">
        <f t="shared" si="117"/>
        <v>0</v>
      </c>
      <c r="DW240" s="143">
        <f t="shared" si="118"/>
        <v>3.141592654</v>
      </c>
      <c r="DX240" s="124">
        <f t="shared" si="119"/>
        <v>3550084207920</v>
      </c>
      <c r="DY240" s="140">
        <f t="shared" si="120"/>
        <v>0</v>
      </c>
      <c r="DZ240" s="141">
        <f t="shared" si="121"/>
        <v>0</v>
      </c>
      <c r="EA240" s="141">
        <f t="shared" si="122"/>
        <v>0</v>
      </c>
      <c r="EB240" s="122">
        <f t="shared" si="123"/>
        <v>0</v>
      </c>
      <c r="EC240" s="142">
        <f t="shared" si="124"/>
        <v>395764296614</v>
      </c>
      <c r="ED240" s="130">
        <f t="shared" si="125"/>
        <v>395764296614</v>
      </c>
      <c r="EE240" s="143">
        <f t="shared" si="126"/>
        <v>10685636008579</v>
      </c>
      <c r="EF240" s="143">
        <f t="shared" si="127"/>
        <v>0</v>
      </c>
      <c r="EG240" s="143">
        <f t="shared" si="128"/>
        <v>0</v>
      </c>
      <c r="EH240" s="124">
        <f t="shared" si="129"/>
        <v>10685636008579</v>
      </c>
      <c r="EI240" s="144">
        <f t="shared" ref="EI240:EJ240" si="4012">CK240+CU240+DG240+DU240+EE240</f>
        <v>-9286573140814</v>
      </c>
      <c r="EJ240" s="144">
        <f t="shared" si="4012"/>
        <v>0.001999093599</v>
      </c>
      <c r="EK240" s="144">
        <f t="shared" si="131"/>
        <v>3.141592654</v>
      </c>
      <c r="EL240" s="145">
        <f t="shared" si="132"/>
        <v>9286573140814</v>
      </c>
      <c r="EM240" s="140">
        <f t="shared" si="133"/>
        <v>1.570796327</v>
      </c>
      <c r="EN240" s="141">
        <f t="shared" si="134"/>
        <v>1.570796327</v>
      </c>
      <c r="EO240" s="141">
        <f t="shared" si="135"/>
        <v>1.570796327</v>
      </c>
      <c r="EP240" s="122">
        <f t="shared" si="136"/>
        <v>1.570796327</v>
      </c>
      <c r="EQ240" s="142">
        <f t="shared" si="137"/>
        <v>3047387.921</v>
      </c>
      <c r="ER240" s="130">
        <f t="shared" si="138"/>
        <v>3047387.921</v>
      </c>
      <c r="ES240" s="143">
        <f t="shared" si="139"/>
        <v>0.0000000009695952515</v>
      </c>
      <c r="ET240" s="143">
        <f t="shared" si="140"/>
        <v>15834692.13</v>
      </c>
      <c r="EU240" s="143">
        <f t="shared" si="141"/>
        <v>1.570796327</v>
      </c>
      <c r="EV240" s="124">
        <f t="shared" si="142"/>
        <v>15834692.13</v>
      </c>
      <c r="EW240" s="144">
        <f t="shared" ref="EW240:EX240" si="4013">BY240+ES240</f>
        <v>-14148960.35</v>
      </c>
      <c r="EX240" s="144">
        <f t="shared" si="4013"/>
        <v>15834692.13</v>
      </c>
      <c r="EY240" s="144">
        <f t="shared" si="144"/>
        <v>2.300031919</v>
      </c>
      <c r="EZ240" s="145">
        <f t="shared" si="145"/>
        <v>21235125.47</v>
      </c>
      <c r="FA240" s="140">
        <f t="shared" si="146"/>
        <v>0.7666773064</v>
      </c>
      <c r="FB240" s="141">
        <f t="shared" si="147"/>
        <v>0.7666773064</v>
      </c>
      <c r="FC240" s="141">
        <f t="shared" si="148"/>
        <v>0.7666773064</v>
      </c>
      <c r="FD240" s="122">
        <f t="shared" si="149"/>
        <v>0.7666773064</v>
      </c>
      <c r="FE240" s="142">
        <f t="shared" si="150"/>
        <v>276.9182704</v>
      </c>
      <c r="FF240" s="130">
        <f t="shared" si="151"/>
        <v>276.9182704</v>
      </c>
      <c r="FG240" s="143">
        <f t="shared" si="152"/>
        <v>52.76574183</v>
      </c>
      <c r="FH240" s="143">
        <f t="shared" si="153"/>
        <v>50.82618558</v>
      </c>
      <c r="FI240" s="143">
        <f t="shared" si="154"/>
        <v>0.7666773064</v>
      </c>
      <c r="FJ240" s="124">
        <f t="shared" si="155"/>
        <v>73.2633923</v>
      </c>
      <c r="FK240" s="140">
        <f t="shared" si="156"/>
        <v>-6.283185307</v>
      </c>
      <c r="FL240" s="141">
        <f t="shared" si="157"/>
        <v>-6.283185307</v>
      </c>
      <c r="FM240" s="141">
        <f t="shared" si="158"/>
        <v>0</v>
      </c>
      <c r="FN240" s="122">
        <f t="shared" si="159"/>
        <v>0</v>
      </c>
      <c r="FO240" s="142">
        <f t="shared" si="160"/>
        <v>385.1752915</v>
      </c>
      <c r="FP240" s="130">
        <f t="shared" si="161"/>
        <v>385.1752915</v>
      </c>
      <c r="FQ240" s="143">
        <f t="shared" si="162"/>
        <v>-385.1752915</v>
      </c>
      <c r="FR240" s="143">
        <f t="shared" si="163"/>
        <v>0</v>
      </c>
      <c r="FS240" s="143">
        <f t="shared" si="164"/>
        <v>3.141592654</v>
      </c>
      <c r="FT240" s="124">
        <f t="shared" si="165"/>
        <v>385.1752915</v>
      </c>
      <c r="FU240" s="144">
        <f t="shared" si="166"/>
        <v>-48307.72187</v>
      </c>
      <c r="FV240" s="144">
        <f t="shared" si="167"/>
        <v>0</v>
      </c>
      <c r="FW240" s="144">
        <f t="shared" si="168"/>
        <v>-3.141592654</v>
      </c>
      <c r="FX240" s="145">
        <f t="shared" si="169"/>
        <v>48307.72187</v>
      </c>
      <c r="FY240" s="140">
        <f t="shared" si="170"/>
        <v>-3.141592654</v>
      </c>
      <c r="FZ240" s="140">
        <f t="shared" si="171"/>
        <v>-0.7666773064</v>
      </c>
      <c r="GA240" s="141">
        <f t="shared" si="172"/>
        <v>-3.90826996</v>
      </c>
      <c r="GB240" s="141">
        <f t="shared" si="173"/>
        <v>-3.90826996</v>
      </c>
      <c r="GC240" s="122">
        <f t="shared" si="174"/>
        <v>2.374915347</v>
      </c>
      <c r="GD240" s="142">
        <f t="shared" si="175"/>
        <v>48307.72187</v>
      </c>
      <c r="GE240" s="142">
        <f t="shared" si="176"/>
        <v>0.01364938162</v>
      </c>
      <c r="GF240" s="130">
        <f t="shared" si="177"/>
        <v>659.3705307</v>
      </c>
      <c r="GG240" s="143">
        <f t="shared" si="178"/>
        <v>-52.76574183</v>
      </c>
      <c r="GH240" s="143">
        <f t="shared" si="179"/>
        <v>50.82618558</v>
      </c>
      <c r="GI240" s="143">
        <f t="shared" si="180"/>
        <v>2.374915347</v>
      </c>
      <c r="GJ240" s="124">
        <f t="shared" si="181"/>
        <v>73.2633923</v>
      </c>
      <c r="GK240" s="146">
        <f t="shared" si="182"/>
        <v>-0.5</v>
      </c>
      <c r="GL240" s="127">
        <f t="shared" si="183"/>
        <v>-0.8660254038</v>
      </c>
      <c r="GM240" s="146">
        <f t="shared" si="184"/>
        <v>-2.094395102</v>
      </c>
      <c r="GN240" s="127">
        <f t="shared" si="185"/>
        <v>1</v>
      </c>
      <c r="GO240" s="147">
        <f t="shared" si="186"/>
        <v>-0.5</v>
      </c>
      <c r="GP240" s="128">
        <f t="shared" si="187"/>
        <v>0.8660254038</v>
      </c>
      <c r="GQ240" s="147">
        <f t="shared" si="188"/>
        <v>2.094395102</v>
      </c>
      <c r="GR240" s="128">
        <f t="shared" si="189"/>
        <v>1</v>
      </c>
      <c r="GS240" s="140">
        <f t="shared" si="190"/>
        <v>-2.094395102</v>
      </c>
      <c r="GT240" s="140">
        <f t="shared" si="191"/>
        <v>0.7666773064</v>
      </c>
      <c r="GU240" s="141">
        <f t="shared" si="192"/>
        <v>-1.327717796</v>
      </c>
      <c r="GV240" s="141">
        <f t="shared" si="193"/>
        <v>-1.327717796</v>
      </c>
      <c r="GW240" s="122">
        <f t="shared" si="194"/>
        <v>-1.327717796</v>
      </c>
      <c r="GX240" s="142">
        <f t="shared" si="195"/>
        <v>1</v>
      </c>
      <c r="GY240" s="142">
        <f t="shared" si="196"/>
        <v>73.2633923</v>
      </c>
      <c r="GZ240" s="130">
        <f t="shared" si="197"/>
        <v>73.2633923</v>
      </c>
      <c r="HA240" s="143">
        <f t="shared" si="198"/>
        <v>17.63389698</v>
      </c>
      <c r="HB240" s="143">
        <f t="shared" si="199"/>
        <v>-71.10956567</v>
      </c>
      <c r="HC240" s="143">
        <f t="shared" si="200"/>
        <v>-1.327717796</v>
      </c>
      <c r="HD240" s="124">
        <f t="shared" si="201"/>
        <v>73.2633923</v>
      </c>
      <c r="HE240" s="140">
        <f t="shared" si="202"/>
        <v>2.094395102</v>
      </c>
      <c r="HF240" s="140">
        <f t="shared" si="203"/>
        <v>2.374915347</v>
      </c>
      <c r="HG240" s="141">
        <f t="shared" si="204"/>
        <v>4.46931045</v>
      </c>
      <c r="HH240" s="141">
        <f t="shared" si="205"/>
        <v>4.46931045</v>
      </c>
      <c r="HI240" s="122">
        <f t="shared" si="206"/>
        <v>-1.813874858</v>
      </c>
      <c r="HJ240" s="142">
        <f t="shared" si="207"/>
        <v>1</v>
      </c>
      <c r="HK240" s="142">
        <f t="shared" si="208"/>
        <v>73.2633923</v>
      </c>
      <c r="HL240" s="130">
        <f t="shared" si="209"/>
        <v>73.2633923</v>
      </c>
      <c r="HM240" s="143">
        <f t="shared" si="210"/>
        <v>-17.63389698</v>
      </c>
      <c r="HN240" s="143">
        <f t="shared" si="211"/>
        <v>-71.10956567</v>
      </c>
      <c r="HO240" s="143">
        <f t="shared" si="212"/>
        <v>-1.813874858</v>
      </c>
      <c r="HP240" s="124">
        <f t="shared" si="213"/>
        <v>73.2633923</v>
      </c>
      <c r="HQ240" s="140">
        <f t="shared" si="214"/>
        <v>2.094395102</v>
      </c>
      <c r="HR240" s="140">
        <f t="shared" si="215"/>
        <v>0.7666773064</v>
      </c>
      <c r="HS240" s="141">
        <f t="shared" si="216"/>
        <v>2.861072409</v>
      </c>
      <c r="HT240" s="141">
        <f t="shared" si="217"/>
        <v>2.861072409</v>
      </c>
      <c r="HU240" s="122">
        <f t="shared" si="218"/>
        <v>2.861072409</v>
      </c>
      <c r="HV240" s="142">
        <f t="shared" si="219"/>
        <v>1</v>
      </c>
      <c r="HW240" s="142">
        <f t="shared" si="220"/>
        <v>73.2633923</v>
      </c>
      <c r="HX240" s="130">
        <f t="shared" si="221"/>
        <v>73.2633923</v>
      </c>
      <c r="HY240" s="143">
        <f t="shared" si="222"/>
        <v>-70.39963881</v>
      </c>
      <c r="HZ240" s="143">
        <f t="shared" si="223"/>
        <v>20.28338008</v>
      </c>
      <c r="IA240" s="143">
        <f t="shared" si="224"/>
        <v>2.861072409</v>
      </c>
      <c r="IB240" s="124">
        <f t="shared" si="225"/>
        <v>73.2633923</v>
      </c>
      <c r="IC240" s="140">
        <f t="shared" si="226"/>
        <v>-2.094395102</v>
      </c>
      <c r="ID240" s="140">
        <f t="shared" si="227"/>
        <v>2.374915347</v>
      </c>
      <c r="IE240" s="141">
        <f t="shared" si="228"/>
        <v>0.2805202448</v>
      </c>
      <c r="IF240" s="141">
        <f t="shared" si="229"/>
        <v>0.2805202448</v>
      </c>
      <c r="IG240" s="122">
        <f t="shared" si="230"/>
        <v>0.2805202448</v>
      </c>
      <c r="IH240" s="142">
        <f t="shared" si="231"/>
        <v>1</v>
      </c>
      <c r="II240" s="142">
        <f t="shared" si="232"/>
        <v>73.2633923</v>
      </c>
      <c r="IJ240" s="130">
        <f t="shared" si="233"/>
        <v>73.2633923</v>
      </c>
      <c r="IK240" s="143">
        <f t="shared" si="234"/>
        <v>70.39963881</v>
      </c>
      <c r="IL240" s="143">
        <f t="shared" si="235"/>
        <v>20.28338008</v>
      </c>
      <c r="IM240" s="143">
        <f t="shared" si="236"/>
        <v>0.2805202448</v>
      </c>
      <c r="IN240" s="124">
        <f t="shared" si="237"/>
        <v>73.2633923</v>
      </c>
    </row>
    <row r="241" ht="12.75" customHeight="1">
      <c r="A241" s="129">
        <f>'Cortez Cubic'!AP241</f>
        <v>-0.2187762226</v>
      </c>
      <c r="B241" s="129">
        <f>'Cortez Cubic'!AQ241</f>
        <v>0.4201896465</v>
      </c>
      <c r="C241" s="129">
        <f>'Cortez Cubic'!AR241</f>
        <v>846.5017357</v>
      </c>
      <c r="D241" s="129">
        <f>'Cortez Cubic'!AS241</f>
        <v>-14530.93364</v>
      </c>
      <c r="E241" s="129">
        <f t="shared" ref="E241:H241" si="4014">0</f>
        <v>0</v>
      </c>
      <c r="F241" s="129">
        <f t="shared" si="4014"/>
        <v>0</v>
      </c>
      <c r="G241" s="129">
        <f t="shared" si="4014"/>
        <v>0</v>
      </c>
      <c r="H241" s="129">
        <f t="shared" si="4014"/>
        <v>0</v>
      </c>
      <c r="I241" s="110">
        <f>'Cortez Cubic'!I241</f>
        <v>32</v>
      </c>
      <c r="J241" s="130">
        <f t="shared" si="28"/>
        <v>18.67636153</v>
      </c>
      <c r="K241" s="131">
        <f t="shared" si="29"/>
        <v>0</v>
      </c>
      <c r="L241" s="131">
        <f t="shared" si="30"/>
        <v>1</v>
      </c>
      <c r="M241" s="132">
        <f t="shared" si="31"/>
        <v>13.32363847</v>
      </c>
      <c r="N241" s="133">
        <f t="shared" si="32"/>
        <v>33.16629581</v>
      </c>
      <c r="O241" s="134">
        <f t="shared" si="33"/>
        <v>51.84265734</v>
      </c>
      <c r="P241" s="134">
        <f t="shared" si="34"/>
        <v>0</v>
      </c>
      <c r="Q241" s="135">
        <f t="shared" si="35"/>
        <v>18.67636153</v>
      </c>
      <c r="R241" s="135">
        <f t="shared" si="36"/>
        <v>0</v>
      </c>
      <c r="S241" s="136">
        <f t="shared" si="37"/>
        <v>-68.59838215</v>
      </c>
      <c r="T241" s="136">
        <f t="shared" si="38"/>
        <v>0</v>
      </c>
      <c r="U241" s="137">
        <f t="shared" ref="U241:X241" si="4015">ATAN2(A241,E241)</f>
        <v>3.141592654</v>
      </c>
      <c r="V241" s="137">
        <f t="shared" si="4015"/>
        <v>0</v>
      </c>
      <c r="W241" s="137">
        <f t="shared" si="4015"/>
        <v>0</v>
      </c>
      <c r="X241" s="137">
        <f t="shared" si="4015"/>
        <v>3.141592654</v>
      </c>
      <c r="Y241" s="137">
        <f t="shared" ref="Y241:AB241" si="4016">SQRT(POWER(A241,2)+POWER(E241,2))</f>
        <v>0.2187762226</v>
      </c>
      <c r="Z241" s="137">
        <f t="shared" si="4016"/>
        <v>0.4201896465</v>
      </c>
      <c r="AA241" s="137">
        <f t="shared" si="4016"/>
        <v>846.5017357</v>
      </c>
      <c r="AB241" s="137">
        <f t="shared" si="4016"/>
        <v>14530.93364</v>
      </c>
      <c r="AC241" s="138">
        <f t="shared" ref="AC241:AF241" si="4017">U241-$U241</f>
        <v>0</v>
      </c>
      <c r="AD241" s="138">
        <f t="shared" si="4017"/>
        <v>-3.141592654</v>
      </c>
      <c r="AE241" s="138">
        <f t="shared" si="4017"/>
        <v>-3.141592654</v>
      </c>
      <c r="AF241" s="138">
        <f t="shared" si="4017"/>
        <v>0</v>
      </c>
      <c r="AG241" s="138">
        <f t="shared" ref="AG241:AJ241" si="4018">Y241/$Y241</f>
        <v>1</v>
      </c>
      <c r="AH241" s="138">
        <f t="shared" si="4018"/>
        <v>1.92063672</v>
      </c>
      <c r="AI241" s="138">
        <f t="shared" si="4018"/>
        <v>3869.258394</v>
      </c>
      <c r="AJ241" s="138">
        <f t="shared" si="4018"/>
        <v>66419.16323</v>
      </c>
      <c r="AK241" s="139">
        <f t="shared" ref="AK241:AN241" si="4019">AG241*COS(AC241)</f>
        <v>1</v>
      </c>
      <c r="AL241" s="139">
        <f t="shared" si="4019"/>
        <v>-1.92063672</v>
      </c>
      <c r="AM241" s="139">
        <f t="shared" si="4019"/>
        <v>-3869.258394</v>
      </c>
      <c r="AN241" s="139">
        <f t="shared" si="4019"/>
        <v>66419.16323</v>
      </c>
      <c r="AO241" s="129">
        <f t="shared" ref="AO241:AR241" si="4020">AG241*SIN(AC241)</f>
        <v>0</v>
      </c>
      <c r="AP241" s="129">
        <f t="shared" si="4020"/>
        <v>0</v>
      </c>
      <c r="AQ241" s="129">
        <f t="shared" si="4020"/>
        <v>0</v>
      </c>
      <c r="AR241" s="129">
        <f t="shared" si="4020"/>
        <v>0</v>
      </c>
      <c r="AS241" s="140">
        <f t="shared" si="45"/>
        <v>-9.424777961</v>
      </c>
      <c r="AT241" s="141">
        <f t="shared" si="46"/>
        <v>-9.424777961</v>
      </c>
      <c r="AU241" s="141">
        <f t="shared" si="47"/>
        <v>-3.141592654</v>
      </c>
      <c r="AV241" s="122">
        <f t="shared" si="48"/>
        <v>3.141592654</v>
      </c>
      <c r="AW241" s="142">
        <f t="shared" si="49"/>
        <v>7.084931945</v>
      </c>
      <c r="AX241" s="130">
        <f t="shared" si="50"/>
        <v>7.084931945</v>
      </c>
      <c r="AY241" s="143">
        <f t="shared" si="51"/>
        <v>14.16986389</v>
      </c>
      <c r="AZ241" s="143">
        <f t="shared" si="52"/>
        <v>0</v>
      </c>
      <c r="BA241" s="143">
        <f t="shared" si="53"/>
        <v>0</v>
      </c>
      <c r="BB241" s="124">
        <f t="shared" si="54"/>
        <v>14.16986389</v>
      </c>
      <c r="BC241" s="140">
        <f t="shared" ref="BC241:BD241" si="4021">BC$2*AD241</f>
        <v>-3.141592654</v>
      </c>
      <c r="BD241" s="140">
        <f t="shared" si="4021"/>
        <v>-3.141592654</v>
      </c>
      <c r="BE241" s="141">
        <f t="shared" si="56"/>
        <v>-6.283185307</v>
      </c>
      <c r="BF241" s="141">
        <f t="shared" si="57"/>
        <v>0</v>
      </c>
      <c r="BG241" s="122">
        <f t="shared" si="58"/>
        <v>0</v>
      </c>
      <c r="BH241" s="142">
        <f t="shared" ref="BH241:BI241" si="4022">POWER(AH241,BH$2)</f>
        <v>1.92063672</v>
      </c>
      <c r="BI241" s="142">
        <f t="shared" si="4022"/>
        <v>3869.258394</v>
      </c>
      <c r="BJ241" s="130">
        <f t="shared" si="60"/>
        <v>7431.439749</v>
      </c>
      <c r="BK241" s="143">
        <f t="shared" si="61"/>
        <v>66882.95774</v>
      </c>
      <c r="BL241" s="143">
        <f t="shared" si="62"/>
        <v>0</v>
      </c>
      <c r="BM241" s="143">
        <f t="shared" si="63"/>
        <v>0</v>
      </c>
      <c r="BN241" s="124">
        <f t="shared" si="64"/>
        <v>66882.95774</v>
      </c>
      <c r="BO241" s="140">
        <f t="shared" si="65"/>
        <v>0</v>
      </c>
      <c r="BP241" s="141">
        <f t="shared" si="66"/>
        <v>0</v>
      </c>
      <c r="BQ241" s="141">
        <f t="shared" si="67"/>
        <v>0</v>
      </c>
      <c r="BR241" s="122">
        <f t="shared" si="68"/>
        <v>0</v>
      </c>
      <c r="BS241" s="142">
        <f t="shared" si="69"/>
        <v>66419.16323</v>
      </c>
      <c r="BT241" s="130">
        <f t="shared" si="70"/>
        <v>66419.16323</v>
      </c>
      <c r="BU241" s="143">
        <f t="shared" si="71"/>
        <v>-1793317.407</v>
      </c>
      <c r="BV241" s="143">
        <f t="shared" si="72"/>
        <v>0</v>
      </c>
      <c r="BW241" s="143">
        <f t="shared" si="73"/>
        <v>3.141592654</v>
      </c>
      <c r="BX241" s="124">
        <f t="shared" si="74"/>
        <v>1793317.407</v>
      </c>
      <c r="BY241" s="144">
        <f t="shared" ref="BY241:BZ241" si="4023">AY241+BK241+BU241</f>
        <v>-1726420.28</v>
      </c>
      <c r="BZ241" s="144">
        <f t="shared" si="4023"/>
        <v>0</v>
      </c>
      <c r="CA241" s="144">
        <f t="shared" si="76"/>
        <v>-3.141592654</v>
      </c>
      <c r="CB241" s="145">
        <f t="shared" si="77"/>
        <v>1726420.28</v>
      </c>
      <c r="CC241" s="140">
        <f t="shared" ref="CC241:CD241" si="4024">CC$2*AD241</f>
        <v>-6.283185307</v>
      </c>
      <c r="CD241" s="140">
        <f t="shared" si="4024"/>
        <v>-6.283185307</v>
      </c>
      <c r="CE241" s="141">
        <f t="shared" si="79"/>
        <v>-12.56637061</v>
      </c>
      <c r="CF241" s="141">
        <f t="shared" si="80"/>
        <v>0</v>
      </c>
      <c r="CG241" s="122">
        <f t="shared" si="81"/>
        <v>0</v>
      </c>
      <c r="CH241" s="142">
        <f t="shared" ref="CH241:CI241" si="4025">POWER(AH241,CH$2)</f>
        <v>3.688845409</v>
      </c>
      <c r="CI241" s="142">
        <f t="shared" si="4025"/>
        <v>14971160.52</v>
      </c>
      <c r="CJ241" s="130">
        <f t="shared" si="83"/>
        <v>55226296.75</v>
      </c>
      <c r="CK241" s="143">
        <f t="shared" si="84"/>
        <v>-55226296.75</v>
      </c>
      <c r="CL241" s="143">
        <f t="shared" si="85"/>
        <v>0</v>
      </c>
      <c r="CM241" s="143">
        <f t="shared" si="86"/>
        <v>3.141592654</v>
      </c>
      <c r="CN241" s="124">
        <f t="shared" si="87"/>
        <v>55226296.75</v>
      </c>
      <c r="CO241" s="140">
        <f t="shared" si="88"/>
        <v>-9.424777961</v>
      </c>
      <c r="CP241" s="141">
        <f t="shared" si="89"/>
        <v>-9.424777961</v>
      </c>
      <c r="CQ241" s="141">
        <f t="shared" si="90"/>
        <v>-3.141592654</v>
      </c>
      <c r="CR241" s="122">
        <f t="shared" si="91"/>
        <v>3.141592654</v>
      </c>
      <c r="CS241" s="142">
        <f t="shared" si="92"/>
        <v>57927288514</v>
      </c>
      <c r="CT241" s="130">
        <f t="shared" si="93"/>
        <v>57927288514</v>
      </c>
      <c r="CU241" s="143">
        <f t="shared" si="94"/>
        <v>-231709154056</v>
      </c>
      <c r="CV241" s="143">
        <f t="shared" si="95"/>
        <v>0.00002837618738</v>
      </c>
      <c r="CW241" s="143">
        <f t="shared" si="96"/>
        <v>3.141592654</v>
      </c>
      <c r="CX241" s="124">
        <f t="shared" si="97"/>
        <v>231709154056</v>
      </c>
      <c r="CY241" s="140">
        <f t="shared" si="98"/>
        <v>-9.424777961</v>
      </c>
      <c r="CZ241" s="140">
        <f t="shared" si="99"/>
        <v>0</v>
      </c>
      <c r="DA241" s="141">
        <f t="shared" si="100"/>
        <v>-9.424777961</v>
      </c>
      <c r="DB241" s="141">
        <f t="shared" si="101"/>
        <v>-3.141592654</v>
      </c>
      <c r="DC241" s="122">
        <f t="shared" si="102"/>
        <v>3.141592654</v>
      </c>
      <c r="DD241" s="142">
        <f t="shared" si="103"/>
        <v>7.084931945</v>
      </c>
      <c r="DE241" s="142">
        <f t="shared" si="104"/>
        <v>66419.16323</v>
      </c>
      <c r="DF241" s="130">
        <f t="shared" si="105"/>
        <v>470575.2513</v>
      </c>
      <c r="DG241" s="143">
        <f t="shared" si="106"/>
        <v>-1882301.005</v>
      </c>
      <c r="DH241" s="143">
        <f t="shared" si="107"/>
        <v>0.0000000002305153901</v>
      </c>
      <c r="DI241" s="143">
        <f t="shared" si="108"/>
        <v>3.141592654</v>
      </c>
      <c r="DJ241" s="124">
        <f t="shared" si="109"/>
        <v>1882301.005</v>
      </c>
      <c r="DK241" s="140">
        <f t="shared" ref="DK241:DM241" si="4026">DK$2*AD241</f>
        <v>-3.141592654</v>
      </c>
      <c r="DL241" s="140">
        <f t="shared" si="4026"/>
        <v>-3.141592654</v>
      </c>
      <c r="DM241" s="140">
        <f t="shared" si="4026"/>
        <v>0</v>
      </c>
      <c r="DN241" s="141">
        <f t="shared" si="111"/>
        <v>-6.283185307</v>
      </c>
      <c r="DO241" s="141">
        <f t="shared" si="112"/>
        <v>0</v>
      </c>
      <c r="DP241" s="122">
        <f t="shared" si="113"/>
        <v>0</v>
      </c>
      <c r="DQ241" s="142">
        <f t="shared" ref="DQ241:DS241" si="4027">POWER(AH241,DQ$2)</f>
        <v>1.92063672</v>
      </c>
      <c r="DR241" s="142">
        <f t="shared" si="4027"/>
        <v>3869.258394</v>
      </c>
      <c r="DS241" s="142">
        <f t="shared" si="4027"/>
        <v>66419.16323</v>
      </c>
      <c r="DT241" s="130">
        <f t="shared" si="115"/>
        <v>493590009.8</v>
      </c>
      <c r="DU241" s="143">
        <f t="shared" si="116"/>
        <v>-8884620176</v>
      </c>
      <c r="DV241" s="143">
        <f t="shared" si="117"/>
        <v>0</v>
      </c>
      <c r="DW241" s="143">
        <f t="shared" si="118"/>
        <v>3.141592654</v>
      </c>
      <c r="DX241" s="124">
        <f t="shared" si="119"/>
        <v>8884620176</v>
      </c>
      <c r="DY241" s="140">
        <f t="shared" si="120"/>
        <v>0</v>
      </c>
      <c r="DZ241" s="141">
        <f t="shared" si="121"/>
        <v>0</v>
      </c>
      <c r="EA241" s="141">
        <f t="shared" si="122"/>
        <v>0</v>
      </c>
      <c r="EB241" s="122">
        <f t="shared" si="123"/>
        <v>0</v>
      </c>
      <c r="EC241" s="142">
        <f t="shared" si="124"/>
        <v>4411505244</v>
      </c>
      <c r="ED241" s="130">
        <f t="shared" si="125"/>
        <v>4411505244</v>
      </c>
      <c r="EE241" s="143">
        <f t="shared" si="126"/>
        <v>119110641601</v>
      </c>
      <c r="EF241" s="143">
        <f t="shared" si="127"/>
        <v>0</v>
      </c>
      <c r="EG241" s="143">
        <f t="shared" si="128"/>
        <v>0</v>
      </c>
      <c r="EH241" s="124">
        <f t="shared" si="129"/>
        <v>119110641601</v>
      </c>
      <c r="EI241" s="144">
        <f t="shared" ref="EI241:EJ241" si="4028">CK241+CU241+DG241+DU241+EE241</f>
        <v>-121540241228</v>
      </c>
      <c r="EJ241" s="144">
        <f t="shared" si="4028"/>
        <v>0.0000283764179</v>
      </c>
      <c r="EK241" s="144">
        <f t="shared" si="131"/>
        <v>3.141592654</v>
      </c>
      <c r="EL241" s="145">
        <f t="shared" si="132"/>
        <v>121540241228</v>
      </c>
      <c r="EM241" s="140">
        <f t="shared" si="133"/>
        <v>1.570796327</v>
      </c>
      <c r="EN241" s="141">
        <f t="shared" si="134"/>
        <v>1.570796327</v>
      </c>
      <c r="EO241" s="141">
        <f t="shared" si="135"/>
        <v>1.570796327</v>
      </c>
      <c r="EP241" s="122">
        <f t="shared" si="136"/>
        <v>1.570796327</v>
      </c>
      <c r="EQ241" s="142">
        <f t="shared" si="137"/>
        <v>348626.2199</v>
      </c>
      <c r="ER241" s="130">
        <f t="shared" si="138"/>
        <v>348626.2199</v>
      </c>
      <c r="ES241" s="143">
        <f t="shared" si="139"/>
        <v>0.0000000001109233009</v>
      </c>
      <c r="ET241" s="143">
        <f t="shared" si="140"/>
        <v>1811514.977</v>
      </c>
      <c r="EU241" s="143">
        <f t="shared" si="141"/>
        <v>1.570796327</v>
      </c>
      <c r="EV241" s="124">
        <f t="shared" si="142"/>
        <v>1811514.977</v>
      </c>
      <c r="EW241" s="144">
        <f t="shared" ref="EW241:EX241" si="4029">BY241+ES241</f>
        <v>-1726420.28</v>
      </c>
      <c r="EX241" s="144">
        <f t="shared" si="4029"/>
        <v>1811514.977</v>
      </c>
      <c r="EY241" s="144">
        <f t="shared" si="144"/>
        <v>2.332147048</v>
      </c>
      <c r="EZ241" s="145">
        <f t="shared" si="145"/>
        <v>2502421.526</v>
      </c>
      <c r="FA241" s="140">
        <f t="shared" si="146"/>
        <v>0.7773823493</v>
      </c>
      <c r="FB241" s="141">
        <f t="shared" si="147"/>
        <v>0.7773823493</v>
      </c>
      <c r="FC241" s="141">
        <f t="shared" si="148"/>
        <v>0.7773823493</v>
      </c>
      <c r="FD241" s="122">
        <f t="shared" si="149"/>
        <v>0.7773823493</v>
      </c>
      <c r="FE241" s="142">
        <f t="shared" si="150"/>
        <v>135.7646869</v>
      </c>
      <c r="FF241" s="130">
        <f t="shared" si="151"/>
        <v>135.7646869</v>
      </c>
      <c r="FG241" s="143">
        <f t="shared" si="152"/>
        <v>25.60122255</v>
      </c>
      <c r="FH241" s="143">
        <f t="shared" si="153"/>
        <v>25.19404838</v>
      </c>
      <c r="FI241" s="143">
        <f t="shared" si="154"/>
        <v>0.7773823493</v>
      </c>
      <c r="FJ241" s="124">
        <f t="shared" si="155"/>
        <v>35.91883447</v>
      </c>
      <c r="FK241" s="140">
        <f t="shared" si="156"/>
        <v>-6.283185307</v>
      </c>
      <c r="FL241" s="141">
        <f t="shared" si="157"/>
        <v>-6.283185307</v>
      </c>
      <c r="FM241" s="141">
        <f t="shared" si="158"/>
        <v>0</v>
      </c>
      <c r="FN241" s="122">
        <f t="shared" si="159"/>
        <v>0</v>
      </c>
      <c r="FO241" s="142">
        <f t="shared" si="160"/>
        <v>3.688845409</v>
      </c>
      <c r="FP241" s="130">
        <f t="shared" si="161"/>
        <v>3.688845409</v>
      </c>
      <c r="FQ241" s="143">
        <f t="shared" si="162"/>
        <v>-3.688845409</v>
      </c>
      <c r="FR241" s="143">
        <f t="shared" si="163"/>
        <v>0</v>
      </c>
      <c r="FS241" s="143">
        <f t="shared" si="164"/>
        <v>3.141592654</v>
      </c>
      <c r="FT241" s="124">
        <f t="shared" si="165"/>
        <v>3.688845409</v>
      </c>
      <c r="FU241" s="144">
        <f t="shared" si="166"/>
        <v>-11611.46403</v>
      </c>
      <c r="FV241" s="144">
        <f t="shared" si="167"/>
        <v>0</v>
      </c>
      <c r="FW241" s="144">
        <f t="shared" si="168"/>
        <v>-3.141592654</v>
      </c>
      <c r="FX241" s="145">
        <f t="shared" si="169"/>
        <v>11611.46403</v>
      </c>
      <c r="FY241" s="140">
        <f t="shared" si="170"/>
        <v>-3.141592654</v>
      </c>
      <c r="FZ241" s="140">
        <f t="shared" si="171"/>
        <v>-0.7773823493</v>
      </c>
      <c r="GA241" s="141">
        <f t="shared" si="172"/>
        <v>-3.918975003</v>
      </c>
      <c r="GB241" s="141">
        <f t="shared" si="173"/>
        <v>-3.918975003</v>
      </c>
      <c r="GC241" s="122">
        <f t="shared" si="174"/>
        <v>2.364210304</v>
      </c>
      <c r="GD241" s="142">
        <f t="shared" si="175"/>
        <v>11611.46403</v>
      </c>
      <c r="GE241" s="142">
        <f t="shared" si="176"/>
        <v>0.02784054702</v>
      </c>
      <c r="GF241" s="130">
        <f t="shared" si="177"/>
        <v>323.2695102</v>
      </c>
      <c r="GG241" s="143">
        <f t="shared" si="178"/>
        <v>-25.60122255</v>
      </c>
      <c r="GH241" s="143">
        <f t="shared" si="179"/>
        <v>25.19404838</v>
      </c>
      <c r="GI241" s="143">
        <f t="shared" si="180"/>
        <v>2.364210304</v>
      </c>
      <c r="GJ241" s="124">
        <f t="shared" si="181"/>
        <v>35.91883447</v>
      </c>
      <c r="GK241" s="146">
        <f t="shared" si="182"/>
        <v>-0.5</v>
      </c>
      <c r="GL241" s="127">
        <f t="shared" si="183"/>
        <v>-0.8660254038</v>
      </c>
      <c r="GM241" s="146">
        <f t="shared" si="184"/>
        <v>-2.094395102</v>
      </c>
      <c r="GN241" s="127">
        <f t="shared" si="185"/>
        <v>1</v>
      </c>
      <c r="GO241" s="147">
        <f t="shared" si="186"/>
        <v>-0.5</v>
      </c>
      <c r="GP241" s="128">
        <f t="shared" si="187"/>
        <v>0.8660254038</v>
      </c>
      <c r="GQ241" s="147">
        <f t="shared" si="188"/>
        <v>2.094395102</v>
      </c>
      <c r="GR241" s="128">
        <f t="shared" si="189"/>
        <v>1</v>
      </c>
      <c r="GS241" s="140">
        <f t="shared" si="190"/>
        <v>-2.094395102</v>
      </c>
      <c r="GT241" s="140">
        <f t="shared" si="191"/>
        <v>0.7773823493</v>
      </c>
      <c r="GU241" s="141">
        <f t="shared" si="192"/>
        <v>-1.317012753</v>
      </c>
      <c r="GV241" s="141">
        <f t="shared" si="193"/>
        <v>-1.317012753</v>
      </c>
      <c r="GW241" s="122">
        <f t="shared" si="194"/>
        <v>-1.317012753</v>
      </c>
      <c r="GX241" s="142">
        <f t="shared" si="195"/>
        <v>1</v>
      </c>
      <c r="GY241" s="142">
        <f t="shared" si="196"/>
        <v>35.91883447</v>
      </c>
      <c r="GZ241" s="130">
        <f t="shared" si="197"/>
        <v>35.91883447</v>
      </c>
      <c r="HA241" s="143">
        <f t="shared" si="198"/>
        <v>9.018074645</v>
      </c>
      <c r="HB241" s="143">
        <f t="shared" si="199"/>
        <v>-34.76833329</v>
      </c>
      <c r="HC241" s="143">
        <f t="shared" si="200"/>
        <v>-1.317012753</v>
      </c>
      <c r="HD241" s="124">
        <f t="shared" si="201"/>
        <v>35.91883447</v>
      </c>
      <c r="HE241" s="140">
        <f t="shared" si="202"/>
        <v>2.094395102</v>
      </c>
      <c r="HF241" s="140">
        <f t="shared" si="203"/>
        <v>2.364210304</v>
      </c>
      <c r="HG241" s="141">
        <f t="shared" si="204"/>
        <v>4.458605407</v>
      </c>
      <c r="HH241" s="141">
        <f t="shared" si="205"/>
        <v>4.458605407</v>
      </c>
      <c r="HI241" s="122">
        <f t="shared" si="206"/>
        <v>-1.8245799</v>
      </c>
      <c r="HJ241" s="142">
        <f t="shared" si="207"/>
        <v>1</v>
      </c>
      <c r="HK241" s="142">
        <f t="shared" si="208"/>
        <v>35.91883447</v>
      </c>
      <c r="HL241" s="130">
        <f t="shared" si="209"/>
        <v>35.91883447</v>
      </c>
      <c r="HM241" s="143">
        <f t="shared" si="210"/>
        <v>-9.018074645</v>
      </c>
      <c r="HN241" s="143">
        <f t="shared" si="211"/>
        <v>-34.76833329</v>
      </c>
      <c r="HO241" s="143">
        <f t="shared" si="212"/>
        <v>-1.8245799</v>
      </c>
      <c r="HP241" s="124">
        <f t="shared" si="213"/>
        <v>35.91883447</v>
      </c>
      <c r="HQ241" s="140">
        <f t="shared" si="214"/>
        <v>2.094395102</v>
      </c>
      <c r="HR241" s="140">
        <f t="shared" si="215"/>
        <v>0.7773823493</v>
      </c>
      <c r="HS241" s="141">
        <f t="shared" si="216"/>
        <v>2.871777452</v>
      </c>
      <c r="HT241" s="141">
        <f t="shared" si="217"/>
        <v>2.871777452</v>
      </c>
      <c r="HU241" s="122">
        <f t="shared" si="218"/>
        <v>2.871777452</v>
      </c>
      <c r="HV241" s="142">
        <f t="shared" si="219"/>
        <v>1</v>
      </c>
      <c r="HW241" s="142">
        <f t="shared" si="220"/>
        <v>35.91883447</v>
      </c>
      <c r="HX241" s="130">
        <f t="shared" si="221"/>
        <v>35.91883447</v>
      </c>
      <c r="HY241" s="143">
        <f t="shared" si="222"/>
        <v>-34.6192972</v>
      </c>
      <c r="HZ241" s="143">
        <f t="shared" si="223"/>
        <v>9.574284907</v>
      </c>
      <c r="IA241" s="143">
        <f t="shared" si="224"/>
        <v>2.871777452</v>
      </c>
      <c r="IB241" s="124">
        <f t="shared" si="225"/>
        <v>35.91883447</v>
      </c>
      <c r="IC241" s="140">
        <f t="shared" si="226"/>
        <v>-2.094395102</v>
      </c>
      <c r="ID241" s="140">
        <f t="shared" si="227"/>
        <v>2.364210304</v>
      </c>
      <c r="IE241" s="141">
        <f t="shared" si="228"/>
        <v>0.2698152019</v>
      </c>
      <c r="IF241" s="141">
        <f t="shared" si="229"/>
        <v>0.2698152019</v>
      </c>
      <c r="IG241" s="122">
        <f t="shared" si="230"/>
        <v>0.2698152019</v>
      </c>
      <c r="IH241" s="142">
        <f t="shared" si="231"/>
        <v>1</v>
      </c>
      <c r="II241" s="142">
        <f t="shared" si="232"/>
        <v>35.91883447</v>
      </c>
      <c r="IJ241" s="130">
        <f t="shared" si="233"/>
        <v>35.91883447</v>
      </c>
      <c r="IK241" s="143">
        <f t="shared" si="234"/>
        <v>34.6192972</v>
      </c>
      <c r="IL241" s="143">
        <f t="shared" si="235"/>
        <v>9.574284907</v>
      </c>
      <c r="IM241" s="143">
        <f t="shared" si="236"/>
        <v>0.2698152019</v>
      </c>
      <c r="IN241" s="124">
        <f t="shared" si="237"/>
        <v>35.91883447</v>
      </c>
    </row>
    <row r="242" ht="12.75" customHeight="1">
      <c r="A242" s="129">
        <f>'Cortez Cubic'!AP242</f>
        <v>-0.2187762226</v>
      </c>
      <c r="B242" s="129">
        <f>'Cortez Cubic'!AQ242</f>
        <v>4.578156647</v>
      </c>
      <c r="C242" s="129">
        <f>'Cortez Cubic'!AR242</f>
        <v>1371.912363</v>
      </c>
      <c r="D242" s="129">
        <f>'Cortez Cubic'!AS242</f>
        <v>-50115.02116</v>
      </c>
      <c r="E242" s="129">
        <f t="shared" ref="E242:H242" si="4030">0</f>
        <v>0</v>
      </c>
      <c r="F242" s="129">
        <f t="shared" si="4030"/>
        <v>0</v>
      </c>
      <c r="G242" s="129">
        <f t="shared" si="4030"/>
        <v>0</v>
      </c>
      <c r="H242" s="129">
        <f t="shared" si="4030"/>
        <v>0</v>
      </c>
      <c r="I242" s="110">
        <f>'Cortez Cubic'!I242</f>
        <v>76</v>
      </c>
      <c r="J242" s="130">
        <f t="shared" si="28"/>
        <v>62.66109626</v>
      </c>
      <c r="K242" s="131">
        <f t="shared" si="29"/>
        <v>1</v>
      </c>
      <c r="L242" s="131">
        <f t="shared" si="30"/>
        <v>0</v>
      </c>
      <c r="M242" s="132">
        <f t="shared" si="31"/>
        <v>13.33890374</v>
      </c>
      <c r="N242" s="133">
        <f t="shared" si="32"/>
        <v>19.56648925</v>
      </c>
      <c r="O242" s="134">
        <f t="shared" si="33"/>
        <v>62.66109626</v>
      </c>
      <c r="P242" s="134">
        <f t="shared" si="34"/>
        <v>0</v>
      </c>
      <c r="Q242" s="135">
        <f t="shared" si="35"/>
        <v>43.09460701</v>
      </c>
      <c r="R242" s="135">
        <f t="shared" si="36"/>
        <v>0</v>
      </c>
      <c r="S242" s="136">
        <f t="shared" si="37"/>
        <v>-84.8294957</v>
      </c>
      <c r="T242" s="136">
        <f t="shared" si="38"/>
        <v>0</v>
      </c>
      <c r="U242" s="137">
        <f t="shared" ref="U242:X242" si="4031">ATAN2(A242,E242)</f>
        <v>3.141592654</v>
      </c>
      <c r="V242" s="137">
        <f t="shared" si="4031"/>
        <v>0</v>
      </c>
      <c r="W242" s="137">
        <f t="shared" si="4031"/>
        <v>0</v>
      </c>
      <c r="X242" s="137">
        <f t="shared" si="4031"/>
        <v>3.141592654</v>
      </c>
      <c r="Y242" s="137">
        <f t="shared" ref="Y242:AB242" si="4032">SQRT(POWER(A242,2)+POWER(E242,2))</f>
        <v>0.2187762226</v>
      </c>
      <c r="Z242" s="137">
        <f t="shared" si="4032"/>
        <v>4.578156647</v>
      </c>
      <c r="AA242" s="137">
        <f t="shared" si="4032"/>
        <v>1371.912363</v>
      </c>
      <c r="AB242" s="137">
        <f t="shared" si="4032"/>
        <v>50115.02116</v>
      </c>
      <c r="AC242" s="138">
        <f t="shared" ref="AC242:AF242" si="4033">U242-$U242</f>
        <v>0</v>
      </c>
      <c r="AD242" s="138">
        <f t="shared" si="4033"/>
        <v>-3.141592654</v>
      </c>
      <c r="AE242" s="138">
        <f t="shared" si="4033"/>
        <v>-3.141592654</v>
      </c>
      <c r="AF242" s="138">
        <f t="shared" si="4033"/>
        <v>0</v>
      </c>
      <c r="AG242" s="138">
        <f t="shared" ref="AG242:AJ242" si="4034">Y242/$Y242</f>
        <v>1</v>
      </c>
      <c r="AH242" s="138">
        <f t="shared" si="4034"/>
        <v>20.92620758</v>
      </c>
      <c r="AI242" s="138">
        <f t="shared" si="4034"/>
        <v>6270.847658</v>
      </c>
      <c r="AJ242" s="138">
        <f t="shared" si="4034"/>
        <v>229069.7799</v>
      </c>
      <c r="AK242" s="139">
        <f t="shared" ref="AK242:AN242" si="4035">AG242*COS(AC242)</f>
        <v>1</v>
      </c>
      <c r="AL242" s="139">
        <f t="shared" si="4035"/>
        <v>-20.92620758</v>
      </c>
      <c r="AM242" s="139">
        <f t="shared" si="4035"/>
        <v>-6270.847658</v>
      </c>
      <c r="AN242" s="139">
        <f t="shared" si="4035"/>
        <v>229069.7799</v>
      </c>
      <c r="AO242" s="129">
        <f t="shared" ref="AO242:AR242" si="4036">AG242*SIN(AC242)</f>
        <v>0</v>
      </c>
      <c r="AP242" s="129">
        <f t="shared" si="4036"/>
        <v>0</v>
      </c>
      <c r="AQ242" s="129">
        <f t="shared" si="4036"/>
        <v>0</v>
      </c>
      <c r="AR242" s="129">
        <f t="shared" si="4036"/>
        <v>0</v>
      </c>
      <c r="AS242" s="140">
        <f t="shared" si="45"/>
        <v>-9.424777961</v>
      </c>
      <c r="AT242" s="141">
        <f t="shared" si="46"/>
        <v>-9.424777961</v>
      </c>
      <c r="AU242" s="141">
        <f t="shared" si="47"/>
        <v>-3.141592654</v>
      </c>
      <c r="AV242" s="122">
        <f t="shared" si="48"/>
        <v>3.141592654</v>
      </c>
      <c r="AW242" s="142">
        <f t="shared" si="49"/>
        <v>9163.715276</v>
      </c>
      <c r="AX242" s="130">
        <f t="shared" si="50"/>
        <v>9163.715276</v>
      </c>
      <c r="AY242" s="143">
        <f t="shared" si="51"/>
        <v>18327.43055</v>
      </c>
      <c r="AZ242" s="143">
        <f t="shared" si="52"/>
        <v>0</v>
      </c>
      <c r="BA242" s="143">
        <f t="shared" si="53"/>
        <v>0</v>
      </c>
      <c r="BB242" s="124">
        <f t="shared" si="54"/>
        <v>18327.43055</v>
      </c>
      <c r="BC242" s="140">
        <f t="shared" ref="BC242:BD242" si="4037">BC$2*AD242</f>
        <v>-3.141592654</v>
      </c>
      <c r="BD242" s="140">
        <f t="shared" si="4037"/>
        <v>-3.141592654</v>
      </c>
      <c r="BE242" s="141">
        <f t="shared" si="56"/>
        <v>-6.283185307</v>
      </c>
      <c r="BF242" s="141">
        <f t="shared" si="57"/>
        <v>0</v>
      </c>
      <c r="BG242" s="122">
        <f t="shared" si="58"/>
        <v>0</v>
      </c>
      <c r="BH242" s="142">
        <f t="shared" ref="BH242:BI242" si="4038">POWER(AH242,BH$2)</f>
        <v>20.92620758</v>
      </c>
      <c r="BI242" s="142">
        <f t="shared" si="4038"/>
        <v>6270.847658</v>
      </c>
      <c r="BJ242" s="130">
        <f t="shared" si="60"/>
        <v>131225.0598</v>
      </c>
      <c r="BK242" s="143">
        <f t="shared" si="61"/>
        <v>1181025.538</v>
      </c>
      <c r="BL242" s="143">
        <f t="shared" si="62"/>
        <v>0</v>
      </c>
      <c r="BM242" s="143">
        <f t="shared" si="63"/>
        <v>0</v>
      </c>
      <c r="BN242" s="124">
        <f t="shared" si="64"/>
        <v>1181025.538</v>
      </c>
      <c r="BO242" s="140">
        <f t="shared" si="65"/>
        <v>0</v>
      </c>
      <c r="BP242" s="141">
        <f t="shared" si="66"/>
        <v>0</v>
      </c>
      <c r="BQ242" s="141">
        <f t="shared" si="67"/>
        <v>0</v>
      </c>
      <c r="BR242" s="122">
        <f t="shared" si="68"/>
        <v>0</v>
      </c>
      <c r="BS242" s="142">
        <f t="shared" si="69"/>
        <v>229069.7799</v>
      </c>
      <c r="BT242" s="130">
        <f t="shared" si="70"/>
        <v>229069.7799</v>
      </c>
      <c r="BU242" s="143">
        <f t="shared" si="71"/>
        <v>-6184884.057</v>
      </c>
      <c r="BV242" s="143">
        <f t="shared" si="72"/>
        <v>0</v>
      </c>
      <c r="BW242" s="143">
        <f t="shared" si="73"/>
        <v>3.141592654</v>
      </c>
      <c r="BX242" s="124">
        <f t="shared" si="74"/>
        <v>6184884.057</v>
      </c>
      <c r="BY242" s="144">
        <f t="shared" ref="BY242:BZ242" si="4039">AY242+BK242+BU242</f>
        <v>-4985531.088</v>
      </c>
      <c r="BZ242" s="144">
        <f t="shared" si="4039"/>
        <v>0</v>
      </c>
      <c r="CA242" s="144">
        <f t="shared" si="76"/>
        <v>-3.141592654</v>
      </c>
      <c r="CB242" s="145">
        <f t="shared" si="77"/>
        <v>4985531.088</v>
      </c>
      <c r="CC242" s="140">
        <f t="shared" ref="CC242:CD242" si="4040">CC$2*AD242</f>
        <v>-6.283185307</v>
      </c>
      <c r="CD242" s="140">
        <f t="shared" si="4040"/>
        <v>-6.283185307</v>
      </c>
      <c r="CE242" s="141">
        <f t="shared" si="79"/>
        <v>-12.56637061</v>
      </c>
      <c r="CF242" s="141">
        <f t="shared" si="80"/>
        <v>0</v>
      </c>
      <c r="CG242" s="122">
        <f t="shared" si="81"/>
        <v>0</v>
      </c>
      <c r="CH242" s="142">
        <f t="shared" ref="CH242:CI242" si="4041">POWER(AH242,CH$2)</f>
        <v>437.9061635</v>
      </c>
      <c r="CI242" s="142">
        <f t="shared" si="4041"/>
        <v>39323530.35</v>
      </c>
      <c r="CJ242" s="130">
        <f t="shared" si="83"/>
        <v>17220016312</v>
      </c>
      <c r="CK242" s="143">
        <f t="shared" si="84"/>
        <v>-17220016312</v>
      </c>
      <c r="CL242" s="143">
        <f t="shared" si="85"/>
        <v>0</v>
      </c>
      <c r="CM242" s="143">
        <f t="shared" si="86"/>
        <v>3.141592654</v>
      </c>
      <c r="CN242" s="124">
        <f t="shared" si="87"/>
        <v>17220016312</v>
      </c>
      <c r="CO242" s="140">
        <f t="shared" si="88"/>
        <v>-9.424777961</v>
      </c>
      <c r="CP242" s="141">
        <f t="shared" si="89"/>
        <v>-9.424777961</v>
      </c>
      <c r="CQ242" s="141">
        <f t="shared" si="90"/>
        <v>-3.141592654</v>
      </c>
      <c r="CR242" s="122">
        <f t="shared" si="91"/>
        <v>3.141592654</v>
      </c>
      <c r="CS242" s="142">
        <f t="shared" si="92"/>
        <v>246591868209</v>
      </c>
      <c r="CT242" s="130">
        <f t="shared" si="93"/>
        <v>246591868209</v>
      </c>
      <c r="CU242" s="143">
        <f t="shared" si="94"/>
        <v>-986367472838</v>
      </c>
      <c r="CV242" s="143">
        <f t="shared" si="95"/>
        <v>0.0001207951768</v>
      </c>
      <c r="CW242" s="143">
        <f t="shared" si="96"/>
        <v>3.141592654</v>
      </c>
      <c r="CX242" s="124">
        <f t="shared" si="97"/>
        <v>986367472838</v>
      </c>
      <c r="CY242" s="140">
        <f t="shared" si="98"/>
        <v>-9.424777961</v>
      </c>
      <c r="CZ242" s="140">
        <f t="shared" si="99"/>
        <v>0</v>
      </c>
      <c r="DA242" s="141">
        <f t="shared" si="100"/>
        <v>-9.424777961</v>
      </c>
      <c r="DB242" s="141">
        <f t="shared" si="101"/>
        <v>-3.141592654</v>
      </c>
      <c r="DC242" s="122">
        <f t="shared" si="102"/>
        <v>3.141592654</v>
      </c>
      <c r="DD242" s="142">
        <f t="shared" si="103"/>
        <v>9163.715276</v>
      </c>
      <c r="DE242" s="142">
        <f t="shared" si="104"/>
        <v>229069.7799</v>
      </c>
      <c r="DF242" s="130">
        <f t="shared" si="105"/>
        <v>2099130241</v>
      </c>
      <c r="DG242" s="143">
        <f t="shared" si="106"/>
        <v>-8396520965</v>
      </c>
      <c r="DH242" s="143">
        <f t="shared" si="107"/>
        <v>0.000001028277252</v>
      </c>
      <c r="DI242" s="143">
        <f t="shared" si="108"/>
        <v>3.141592654</v>
      </c>
      <c r="DJ242" s="124">
        <f t="shared" si="109"/>
        <v>8396520965</v>
      </c>
      <c r="DK242" s="140">
        <f t="shared" ref="DK242:DM242" si="4042">DK$2*AD242</f>
        <v>-3.141592654</v>
      </c>
      <c r="DL242" s="140">
        <f t="shared" si="4042"/>
        <v>-3.141592654</v>
      </c>
      <c r="DM242" s="140">
        <f t="shared" si="4042"/>
        <v>0</v>
      </c>
      <c r="DN242" s="141">
        <f t="shared" si="111"/>
        <v>-6.283185307</v>
      </c>
      <c r="DO242" s="141">
        <f t="shared" si="112"/>
        <v>0</v>
      </c>
      <c r="DP242" s="122">
        <f t="shared" si="113"/>
        <v>0</v>
      </c>
      <c r="DQ242" s="142">
        <f t="shared" ref="DQ242:DS242" si="4043">POWER(AH242,DQ$2)</f>
        <v>20.92620758</v>
      </c>
      <c r="DR242" s="142">
        <f t="shared" si="4043"/>
        <v>6270.847658</v>
      </c>
      <c r="DS242" s="142">
        <f t="shared" si="4043"/>
        <v>229069.7799</v>
      </c>
      <c r="DT242" s="130">
        <f t="shared" si="115"/>
        <v>30059695557</v>
      </c>
      <c r="DU242" s="143">
        <f t="shared" si="116"/>
        <v>-541074520027</v>
      </c>
      <c r="DV242" s="143">
        <f t="shared" si="117"/>
        <v>0</v>
      </c>
      <c r="DW242" s="143">
        <f t="shared" si="118"/>
        <v>3.141592654</v>
      </c>
      <c r="DX242" s="124">
        <f t="shared" si="119"/>
        <v>541074520027</v>
      </c>
      <c r="DY242" s="140">
        <f t="shared" si="120"/>
        <v>0</v>
      </c>
      <c r="DZ242" s="141">
        <f t="shared" si="121"/>
        <v>0</v>
      </c>
      <c r="EA242" s="141">
        <f t="shared" si="122"/>
        <v>0</v>
      </c>
      <c r="EB242" s="122">
        <f t="shared" si="123"/>
        <v>0</v>
      </c>
      <c r="EC242" s="142">
        <f t="shared" si="124"/>
        <v>52472964057</v>
      </c>
      <c r="ED242" s="130">
        <f t="shared" si="125"/>
        <v>52472964057</v>
      </c>
      <c r="EE242" s="143">
        <f t="shared" si="126"/>
        <v>1416770029540</v>
      </c>
      <c r="EF242" s="143">
        <f t="shared" si="127"/>
        <v>0</v>
      </c>
      <c r="EG242" s="143">
        <f t="shared" si="128"/>
        <v>0</v>
      </c>
      <c r="EH242" s="124">
        <f t="shared" si="129"/>
        <v>1416770029540</v>
      </c>
      <c r="EI242" s="144">
        <f t="shared" ref="EI242:EJ242" si="4044">CK242+CU242+DG242+DU242+EE242</f>
        <v>-136288500602</v>
      </c>
      <c r="EJ242" s="144">
        <f t="shared" si="4044"/>
        <v>0.0001218234541</v>
      </c>
      <c r="EK242" s="144">
        <f t="shared" si="131"/>
        <v>3.141592654</v>
      </c>
      <c r="EL242" s="145">
        <f t="shared" si="132"/>
        <v>136288500602</v>
      </c>
      <c r="EM242" s="140">
        <f t="shared" si="133"/>
        <v>1.570796327</v>
      </c>
      <c r="EN242" s="141">
        <f t="shared" si="134"/>
        <v>1.570796327</v>
      </c>
      <c r="EO242" s="141">
        <f t="shared" si="135"/>
        <v>1.570796327</v>
      </c>
      <c r="EP242" s="122">
        <f t="shared" si="136"/>
        <v>1.570796327</v>
      </c>
      <c r="EQ242" s="142">
        <f t="shared" si="137"/>
        <v>369172.7246</v>
      </c>
      <c r="ER242" s="130">
        <f t="shared" si="138"/>
        <v>369172.7246</v>
      </c>
      <c r="ES242" s="143">
        <f t="shared" si="139"/>
        <v>0.0000000009693470843</v>
      </c>
      <c r="ET242" s="143">
        <f t="shared" si="140"/>
        <v>1918277.747</v>
      </c>
      <c r="EU242" s="143">
        <f t="shared" si="141"/>
        <v>1.570796327</v>
      </c>
      <c r="EV242" s="124">
        <f t="shared" si="142"/>
        <v>1918277.747</v>
      </c>
      <c r="EW242" s="144">
        <f t="shared" ref="EW242:EX242" si="4045">BY242+ES242</f>
        <v>-4985531.088</v>
      </c>
      <c r="EX242" s="144">
        <f t="shared" si="4045"/>
        <v>1918277.747</v>
      </c>
      <c r="EY242" s="144">
        <f t="shared" si="144"/>
        <v>2.774285018</v>
      </c>
      <c r="EZ242" s="145">
        <f t="shared" si="145"/>
        <v>5341845.163</v>
      </c>
      <c r="FA242" s="140">
        <f t="shared" si="146"/>
        <v>0.9247616727</v>
      </c>
      <c r="FB242" s="141">
        <f t="shared" si="147"/>
        <v>0.9247616727</v>
      </c>
      <c r="FC242" s="141">
        <f t="shared" si="148"/>
        <v>0.9247616727</v>
      </c>
      <c r="FD242" s="122">
        <f t="shared" si="149"/>
        <v>0.9247616727</v>
      </c>
      <c r="FE242" s="142">
        <f t="shared" si="150"/>
        <v>174.8089907</v>
      </c>
      <c r="FF242" s="130">
        <f t="shared" si="151"/>
        <v>174.8089907</v>
      </c>
      <c r="FG242" s="143">
        <f t="shared" si="152"/>
        <v>27.84284687</v>
      </c>
      <c r="FH242" s="143">
        <f t="shared" si="153"/>
        <v>36.92850757</v>
      </c>
      <c r="FI242" s="143">
        <f t="shared" si="154"/>
        <v>0.9247616727</v>
      </c>
      <c r="FJ242" s="124">
        <f t="shared" si="155"/>
        <v>46.24866261</v>
      </c>
      <c r="FK242" s="140">
        <f t="shared" si="156"/>
        <v>-6.283185307</v>
      </c>
      <c r="FL242" s="141">
        <f t="shared" si="157"/>
        <v>-6.283185307</v>
      </c>
      <c r="FM242" s="141">
        <f t="shared" si="158"/>
        <v>0</v>
      </c>
      <c r="FN242" s="122">
        <f t="shared" si="159"/>
        <v>0</v>
      </c>
      <c r="FO242" s="142">
        <f t="shared" si="160"/>
        <v>437.9061635</v>
      </c>
      <c r="FP242" s="130">
        <f t="shared" si="161"/>
        <v>437.9061635</v>
      </c>
      <c r="FQ242" s="143">
        <f t="shared" si="162"/>
        <v>-437.9061635</v>
      </c>
      <c r="FR242" s="143">
        <f t="shared" si="163"/>
        <v>0</v>
      </c>
      <c r="FS242" s="143">
        <f t="shared" si="164"/>
        <v>3.141592654</v>
      </c>
      <c r="FT242" s="124">
        <f t="shared" si="165"/>
        <v>437.9061635</v>
      </c>
      <c r="FU242" s="144">
        <f t="shared" si="166"/>
        <v>-19250.44914</v>
      </c>
      <c r="FV242" s="144">
        <f t="shared" si="167"/>
        <v>0</v>
      </c>
      <c r="FW242" s="144">
        <f t="shared" si="168"/>
        <v>-3.141592654</v>
      </c>
      <c r="FX242" s="145">
        <f t="shared" si="169"/>
        <v>19250.44914</v>
      </c>
      <c r="FY242" s="140">
        <f t="shared" si="170"/>
        <v>-3.141592654</v>
      </c>
      <c r="FZ242" s="140">
        <f t="shared" si="171"/>
        <v>-0.9247616727</v>
      </c>
      <c r="GA242" s="141">
        <f t="shared" si="172"/>
        <v>-4.066354326</v>
      </c>
      <c r="GB242" s="141">
        <f t="shared" si="173"/>
        <v>-4.066354326</v>
      </c>
      <c r="GC242" s="122">
        <f t="shared" si="174"/>
        <v>2.216830981</v>
      </c>
      <c r="GD242" s="142">
        <f t="shared" si="175"/>
        <v>19250.44914</v>
      </c>
      <c r="GE242" s="142">
        <f t="shared" si="176"/>
        <v>0.02162224686</v>
      </c>
      <c r="GF242" s="130">
        <f t="shared" si="177"/>
        <v>416.2379635</v>
      </c>
      <c r="GG242" s="143">
        <f t="shared" si="178"/>
        <v>-27.84284687</v>
      </c>
      <c r="GH242" s="143">
        <f t="shared" si="179"/>
        <v>36.92850757</v>
      </c>
      <c r="GI242" s="143">
        <f t="shared" si="180"/>
        <v>2.216830981</v>
      </c>
      <c r="GJ242" s="124">
        <f t="shared" si="181"/>
        <v>46.24866261</v>
      </c>
      <c r="GK242" s="146">
        <f t="shared" si="182"/>
        <v>-0.5</v>
      </c>
      <c r="GL242" s="127">
        <f t="shared" si="183"/>
        <v>-0.8660254038</v>
      </c>
      <c r="GM242" s="146">
        <f t="shared" si="184"/>
        <v>-2.094395102</v>
      </c>
      <c r="GN242" s="127">
        <f t="shared" si="185"/>
        <v>1</v>
      </c>
      <c r="GO242" s="147">
        <f t="shared" si="186"/>
        <v>-0.5</v>
      </c>
      <c r="GP242" s="128">
        <f t="shared" si="187"/>
        <v>0.8660254038</v>
      </c>
      <c r="GQ242" s="147">
        <f t="shared" si="188"/>
        <v>2.094395102</v>
      </c>
      <c r="GR242" s="128">
        <f t="shared" si="189"/>
        <v>1</v>
      </c>
      <c r="GS242" s="140">
        <f t="shared" si="190"/>
        <v>-2.094395102</v>
      </c>
      <c r="GT242" s="140">
        <f t="shared" si="191"/>
        <v>0.9247616727</v>
      </c>
      <c r="GU242" s="141">
        <f t="shared" si="192"/>
        <v>-1.16963343</v>
      </c>
      <c r="GV242" s="141">
        <f t="shared" si="193"/>
        <v>-1.16963343</v>
      </c>
      <c r="GW242" s="122">
        <f t="shared" si="194"/>
        <v>-1.16963343</v>
      </c>
      <c r="GX242" s="142">
        <f t="shared" si="195"/>
        <v>1</v>
      </c>
      <c r="GY242" s="142">
        <f t="shared" si="196"/>
        <v>46.24866261</v>
      </c>
      <c r="GZ242" s="130">
        <f t="shared" si="197"/>
        <v>46.24866261</v>
      </c>
      <c r="HA242" s="143">
        <f t="shared" si="198"/>
        <v>18.05960224</v>
      </c>
      <c r="HB242" s="143">
        <f t="shared" si="199"/>
        <v>-42.57686649</v>
      </c>
      <c r="HC242" s="143">
        <f t="shared" si="200"/>
        <v>-1.16963343</v>
      </c>
      <c r="HD242" s="124">
        <f t="shared" si="201"/>
        <v>46.24866261</v>
      </c>
      <c r="HE242" s="140">
        <f t="shared" si="202"/>
        <v>2.094395102</v>
      </c>
      <c r="HF242" s="140">
        <f t="shared" si="203"/>
        <v>2.216830981</v>
      </c>
      <c r="HG242" s="141">
        <f t="shared" si="204"/>
        <v>4.311226083</v>
      </c>
      <c r="HH242" s="141">
        <f t="shared" si="205"/>
        <v>4.311226083</v>
      </c>
      <c r="HI242" s="122">
        <f t="shared" si="206"/>
        <v>-1.971959224</v>
      </c>
      <c r="HJ242" s="142">
        <f t="shared" si="207"/>
        <v>1</v>
      </c>
      <c r="HK242" s="142">
        <f t="shared" si="208"/>
        <v>46.24866261</v>
      </c>
      <c r="HL242" s="130">
        <f t="shared" si="209"/>
        <v>46.24866261</v>
      </c>
      <c r="HM242" s="143">
        <f t="shared" si="210"/>
        <v>-18.05960224</v>
      </c>
      <c r="HN242" s="143">
        <f t="shared" si="211"/>
        <v>-42.57686649</v>
      </c>
      <c r="HO242" s="143">
        <f t="shared" si="212"/>
        <v>-1.971959224</v>
      </c>
      <c r="HP242" s="124">
        <f t="shared" si="213"/>
        <v>46.24866261</v>
      </c>
      <c r="HQ242" s="140">
        <f t="shared" si="214"/>
        <v>2.094395102</v>
      </c>
      <c r="HR242" s="140">
        <f t="shared" si="215"/>
        <v>0.9247616727</v>
      </c>
      <c r="HS242" s="141">
        <f t="shared" si="216"/>
        <v>3.019156775</v>
      </c>
      <c r="HT242" s="141">
        <f t="shared" si="217"/>
        <v>3.019156775</v>
      </c>
      <c r="HU242" s="122">
        <f t="shared" si="218"/>
        <v>3.019156775</v>
      </c>
      <c r="HV242" s="142">
        <f t="shared" si="219"/>
        <v>1</v>
      </c>
      <c r="HW242" s="142">
        <f t="shared" si="220"/>
        <v>46.24866261</v>
      </c>
      <c r="HX242" s="130">
        <f t="shared" si="221"/>
        <v>46.24866261</v>
      </c>
      <c r="HY242" s="143">
        <f t="shared" si="222"/>
        <v>-45.90244911</v>
      </c>
      <c r="HZ242" s="143">
        <f t="shared" si="223"/>
        <v>5.648358918</v>
      </c>
      <c r="IA242" s="143">
        <f t="shared" si="224"/>
        <v>3.019156775</v>
      </c>
      <c r="IB242" s="124">
        <f t="shared" si="225"/>
        <v>46.24866261</v>
      </c>
      <c r="IC242" s="140">
        <f t="shared" si="226"/>
        <v>-2.094395102</v>
      </c>
      <c r="ID242" s="140">
        <f t="shared" si="227"/>
        <v>2.216830981</v>
      </c>
      <c r="IE242" s="141">
        <f t="shared" si="228"/>
        <v>0.1224358784</v>
      </c>
      <c r="IF242" s="141">
        <f t="shared" si="229"/>
        <v>0.1224358784</v>
      </c>
      <c r="IG242" s="122">
        <f t="shared" si="230"/>
        <v>0.1224358784</v>
      </c>
      <c r="IH242" s="142">
        <f t="shared" si="231"/>
        <v>1</v>
      </c>
      <c r="II242" s="142">
        <f t="shared" si="232"/>
        <v>46.24866261</v>
      </c>
      <c r="IJ242" s="130">
        <f t="shared" si="233"/>
        <v>46.24866261</v>
      </c>
      <c r="IK242" s="143">
        <f t="shared" si="234"/>
        <v>45.90244911</v>
      </c>
      <c r="IL242" s="143">
        <f t="shared" si="235"/>
        <v>5.648358918</v>
      </c>
      <c r="IM242" s="143">
        <f t="shared" si="236"/>
        <v>0.1224358784</v>
      </c>
      <c r="IN242" s="124">
        <f t="shared" si="237"/>
        <v>46.24866261</v>
      </c>
    </row>
    <row r="243" ht="12.75" customHeight="1">
      <c r="A243" s="129">
        <f>'Cortez Cubic'!AP243</f>
        <v>-0.2187762226</v>
      </c>
      <c r="B243" s="129">
        <f>'Cortez Cubic'!AQ243</f>
        <v>11.5199602</v>
      </c>
      <c r="C243" s="129">
        <f>'Cortez Cubic'!AR243</f>
        <v>4160.739141</v>
      </c>
      <c r="D243" s="129">
        <f>'Cortez Cubic'!AS243</f>
        <v>-268692.0431</v>
      </c>
      <c r="E243" s="129">
        <f t="shared" ref="E243:H243" si="4046">0</f>
        <v>0</v>
      </c>
      <c r="F243" s="129">
        <f t="shared" si="4046"/>
        <v>0</v>
      </c>
      <c r="G243" s="129">
        <f t="shared" si="4046"/>
        <v>0</v>
      </c>
      <c r="H243" s="129">
        <f t="shared" si="4046"/>
        <v>0</v>
      </c>
      <c r="I243" s="110">
        <f>'Cortez Cubic'!I243</f>
        <v>82</v>
      </c>
      <c r="J243" s="130">
        <f t="shared" si="28"/>
        <v>68.47960176</v>
      </c>
      <c r="K243" s="131">
        <f t="shared" si="29"/>
        <v>0</v>
      </c>
      <c r="L243" s="131">
        <f t="shared" si="30"/>
        <v>1</v>
      </c>
      <c r="M243" s="132">
        <f t="shared" si="31"/>
        <v>13.52039824</v>
      </c>
      <c r="N243" s="133">
        <f t="shared" si="32"/>
        <v>57.76267042</v>
      </c>
      <c r="O243" s="134">
        <f t="shared" si="33"/>
        <v>126.2422722</v>
      </c>
      <c r="P243" s="134">
        <f t="shared" si="34"/>
        <v>0</v>
      </c>
      <c r="Q243" s="135">
        <f t="shared" si="35"/>
        <v>68.47960176</v>
      </c>
      <c r="R243" s="135">
        <f t="shared" si="36"/>
        <v>0</v>
      </c>
      <c r="S243" s="136">
        <f t="shared" si="37"/>
        <v>-142.0655109</v>
      </c>
      <c r="T243" s="136">
        <f t="shared" si="38"/>
        <v>0</v>
      </c>
      <c r="U243" s="137">
        <f t="shared" ref="U243:X243" si="4047">ATAN2(A243,E243)</f>
        <v>3.141592654</v>
      </c>
      <c r="V243" s="137">
        <f t="shared" si="4047"/>
        <v>0</v>
      </c>
      <c r="W243" s="137">
        <f t="shared" si="4047"/>
        <v>0</v>
      </c>
      <c r="X243" s="137">
        <f t="shared" si="4047"/>
        <v>3.141592654</v>
      </c>
      <c r="Y243" s="137">
        <f t="shared" ref="Y243:AB243" si="4048">SQRT(POWER(A243,2)+POWER(E243,2))</f>
        <v>0.2187762226</v>
      </c>
      <c r="Z243" s="137">
        <f t="shared" si="4048"/>
        <v>11.5199602</v>
      </c>
      <c r="AA243" s="137">
        <f t="shared" si="4048"/>
        <v>4160.739141</v>
      </c>
      <c r="AB243" s="137">
        <f t="shared" si="4048"/>
        <v>268692.0431</v>
      </c>
      <c r="AC243" s="138">
        <f t="shared" ref="AC243:AF243" si="4049">U243-$U243</f>
        <v>0</v>
      </c>
      <c r="AD243" s="138">
        <f t="shared" si="4049"/>
        <v>-3.141592654</v>
      </c>
      <c r="AE243" s="138">
        <f t="shared" si="4049"/>
        <v>-3.141592654</v>
      </c>
      <c r="AF243" s="138">
        <f t="shared" si="4049"/>
        <v>0</v>
      </c>
      <c r="AG243" s="138">
        <f t="shared" ref="AG243:AJ243" si="4050">Y243/$Y243</f>
        <v>1</v>
      </c>
      <c r="AH243" s="138">
        <f t="shared" si="4050"/>
        <v>52.65636305</v>
      </c>
      <c r="AI243" s="138">
        <f t="shared" si="4050"/>
        <v>19018.24198</v>
      </c>
      <c r="AJ243" s="138">
        <f t="shared" si="4050"/>
        <v>1228159.257</v>
      </c>
      <c r="AK243" s="139">
        <f t="shared" ref="AK243:AN243" si="4051">AG243*COS(AC243)</f>
        <v>1</v>
      </c>
      <c r="AL243" s="139">
        <f t="shared" si="4051"/>
        <v>-52.65636305</v>
      </c>
      <c r="AM243" s="139">
        <f t="shared" si="4051"/>
        <v>-19018.24198</v>
      </c>
      <c r="AN243" s="139">
        <f t="shared" si="4051"/>
        <v>1228159.257</v>
      </c>
      <c r="AO243" s="129">
        <f t="shared" ref="AO243:AR243" si="4052">AG243*SIN(AC243)</f>
        <v>0</v>
      </c>
      <c r="AP243" s="129">
        <f t="shared" si="4052"/>
        <v>0</v>
      </c>
      <c r="AQ243" s="129">
        <f t="shared" si="4052"/>
        <v>0</v>
      </c>
      <c r="AR243" s="129">
        <f t="shared" si="4052"/>
        <v>0</v>
      </c>
      <c r="AS243" s="140">
        <f t="shared" si="45"/>
        <v>-9.424777961</v>
      </c>
      <c r="AT243" s="141">
        <f t="shared" si="46"/>
        <v>-9.424777961</v>
      </c>
      <c r="AU243" s="141">
        <f t="shared" si="47"/>
        <v>-3.141592654</v>
      </c>
      <c r="AV243" s="122">
        <f t="shared" si="48"/>
        <v>3.141592654</v>
      </c>
      <c r="AW243" s="142">
        <f t="shared" si="49"/>
        <v>145999.9066</v>
      </c>
      <c r="AX243" s="130">
        <f t="shared" si="50"/>
        <v>145999.9066</v>
      </c>
      <c r="AY243" s="143">
        <f t="shared" si="51"/>
        <v>291999.8132</v>
      </c>
      <c r="AZ243" s="143">
        <f t="shared" si="52"/>
        <v>0</v>
      </c>
      <c r="BA243" s="143">
        <f t="shared" si="53"/>
        <v>0</v>
      </c>
      <c r="BB243" s="124">
        <f t="shared" si="54"/>
        <v>291999.8132</v>
      </c>
      <c r="BC243" s="140">
        <f t="shared" ref="BC243:BD243" si="4053">BC$2*AD243</f>
        <v>-3.141592654</v>
      </c>
      <c r="BD243" s="140">
        <f t="shared" si="4053"/>
        <v>-3.141592654</v>
      </c>
      <c r="BE243" s="141">
        <f t="shared" si="56"/>
        <v>-6.283185307</v>
      </c>
      <c r="BF243" s="141">
        <f t="shared" si="57"/>
        <v>0</v>
      </c>
      <c r="BG243" s="122">
        <f t="shared" si="58"/>
        <v>0</v>
      </c>
      <c r="BH243" s="142">
        <f t="shared" ref="BH243:BI243" si="4054">POWER(AH243,BH$2)</f>
        <v>52.65636305</v>
      </c>
      <c r="BI243" s="142">
        <f t="shared" si="4054"/>
        <v>19018.24198</v>
      </c>
      <c r="BJ243" s="130">
        <f t="shared" si="60"/>
        <v>1001431.454</v>
      </c>
      <c r="BK243" s="143">
        <f t="shared" si="61"/>
        <v>9012883.088</v>
      </c>
      <c r="BL243" s="143">
        <f t="shared" si="62"/>
        <v>0</v>
      </c>
      <c r="BM243" s="143">
        <f t="shared" si="63"/>
        <v>0</v>
      </c>
      <c r="BN243" s="124">
        <f t="shared" si="64"/>
        <v>9012883.088</v>
      </c>
      <c r="BO243" s="140">
        <f t="shared" si="65"/>
        <v>0</v>
      </c>
      <c r="BP243" s="141">
        <f t="shared" si="66"/>
        <v>0</v>
      </c>
      <c r="BQ243" s="141">
        <f t="shared" si="67"/>
        <v>0</v>
      </c>
      <c r="BR243" s="122">
        <f t="shared" si="68"/>
        <v>0</v>
      </c>
      <c r="BS243" s="142">
        <f t="shared" si="69"/>
        <v>1228159.257</v>
      </c>
      <c r="BT243" s="130">
        <f t="shared" si="70"/>
        <v>1228159.257</v>
      </c>
      <c r="BU243" s="143">
        <f t="shared" si="71"/>
        <v>-33160299.95</v>
      </c>
      <c r="BV243" s="143">
        <f t="shared" si="72"/>
        <v>0</v>
      </c>
      <c r="BW243" s="143">
        <f t="shared" si="73"/>
        <v>3.141592654</v>
      </c>
      <c r="BX243" s="124">
        <f t="shared" si="74"/>
        <v>33160299.95</v>
      </c>
      <c r="BY243" s="144">
        <f t="shared" ref="BY243:BZ243" si="4055">AY243+BK243+BU243</f>
        <v>-23855417.05</v>
      </c>
      <c r="BZ243" s="144">
        <f t="shared" si="4055"/>
        <v>0</v>
      </c>
      <c r="CA243" s="144">
        <f t="shared" si="76"/>
        <v>-3.141592654</v>
      </c>
      <c r="CB243" s="145">
        <f t="shared" si="77"/>
        <v>23855417.05</v>
      </c>
      <c r="CC243" s="140">
        <f t="shared" ref="CC243:CD243" si="4056">CC$2*AD243</f>
        <v>-6.283185307</v>
      </c>
      <c r="CD243" s="140">
        <f t="shared" si="4056"/>
        <v>-6.283185307</v>
      </c>
      <c r="CE243" s="141">
        <f t="shared" si="79"/>
        <v>-12.56637061</v>
      </c>
      <c r="CF243" s="141">
        <f t="shared" si="80"/>
        <v>0</v>
      </c>
      <c r="CG243" s="122">
        <f t="shared" si="81"/>
        <v>0</v>
      </c>
      <c r="CH243" s="142">
        <f t="shared" ref="CH243:CI243" si="4057">POWER(AH243,CH$2)</f>
        <v>2772.69257</v>
      </c>
      <c r="CI243" s="142">
        <f t="shared" si="4057"/>
        <v>361693528</v>
      </c>
      <c r="CJ243" s="130">
        <f t="shared" si="83"/>
        <v>1002864957565</v>
      </c>
      <c r="CK243" s="143">
        <f t="shared" si="84"/>
        <v>-1002864957565</v>
      </c>
      <c r="CL243" s="143">
        <f t="shared" si="85"/>
        <v>0</v>
      </c>
      <c r="CM243" s="143">
        <f t="shared" si="86"/>
        <v>3.141592654</v>
      </c>
      <c r="CN243" s="124">
        <f t="shared" si="87"/>
        <v>1002864957565</v>
      </c>
      <c r="CO243" s="140">
        <f t="shared" si="88"/>
        <v>-9.424777961</v>
      </c>
      <c r="CP243" s="141">
        <f t="shared" si="89"/>
        <v>-9.424777961</v>
      </c>
      <c r="CQ243" s="141">
        <f t="shared" si="90"/>
        <v>-3.141592654</v>
      </c>
      <c r="CR243" s="122">
        <f t="shared" si="91"/>
        <v>3.141592654</v>
      </c>
      <c r="CS243" s="142">
        <f t="shared" si="92"/>
        <v>6878775037402</v>
      </c>
      <c r="CT243" s="130">
        <f t="shared" si="93"/>
        <v>6878775037402</v>
      </c>
      <c r="CU243" s="143">
        <f t="shared" si="94"/>
        <v>-27515100149608</v>
      </c>
      <c r="CV243" s="143">
        <f t="shared" si="95"/>
        <v>0.003369627933</v>
      </c>
      <c r="CW243" s="143">
        <f t="shared" si="96"/>
        <v>3.141592654</v>
      </c>
      <c r="CX243" s="124">
        <f t="shared" si="97"/>
        <v>27515100149608</v>
      </c>
      <c r="CY243" s="140">
        <f t="shared" si="98"/>
        <v>-9.424777961</v>
      </c>
      <c r="CZ243" s="140">
        <f t="shared" si="99"/>
        <v>0</v>
      </c>
      <c r="DA243" s="141">
        <f t="shared" si="100"/>
        <v>-9.424777961</v>
      </c>
      <c r="DB243" s="141">
        <f t="shared" si="101"/>
        <v>-3.141592654</v>
      </c>
      <c r="DC243" s="122">
        <f t="shared" si="102"/>
        <v>3.141592654</v>
      </c>
      <c r="DD243" s="142">
        <f t="shared" si="103"/>
        <v>145999.9066</v>
      </c>
      <c r="DE243" s="142">
        <f t="shared" si="104"/>
        <v>1228159.257</v>
      </c>
      <c r="DF243" s="130">
        <f t="shared" si="105"/>
        <v>179311136861</v>
      </c>
      <c r="DG243" s="143">
        <f t="shared" si="106"/>
        <v>-717244547445</v>
      </c>
      <c r="DH243" s="143">
        <f t="shared" si="107"/>
        <v>0.00008783712392</v>
      </c>
      <c r="DI243" s="143">
        <f t="shared" si="108"/>
        <v>3.141592654</v>
      </c>
      <c r="DJ243" s="124">
        <f t="shared" si="109"/>
        <v>717244547445</v>
      </c>
      <c r="DK243" s="140">
        <f t="shared" ref="DK243:DM243" si="4058">DK$2*AD243</f>
        <v>-3.141592654</v>
      </c>
      <c r="DL243" s="140">
        <f t="shared" si="4058"/>
        <v>-3.141592654</v>
      </c>
      <c r="DM243" s="140">
        <f t="shared" si="4058"/>
        <v>0</v>
      </c>
      <c r="DN243" s="141">
        <f t="shared" si="111"/>
        <v>-6.283185307</v>
      </c>
      <c r="DO243" s="141">
        <f t="shared" si="112"/>
        <v>0</v>
      </c>
      <c r="DP243" s="122">
        <f t="shared" si="113"/>
        <v>0</v>
      </c>
      <c r="DQ243" s="142">
        <f t="shared" ref="DQ243:DS243" si="4059">POWER(AH243,DQ$2)</f>
        <v>52.65636305</v>
      </c>
      <c r="DR243" s="142">
        <f t="shared" si="4059"/>
        <v>19018.24198</v>
      </c>
      <c r="DS243" s="142">
        <f t="shared" si="4059"/>
        <v>1228159.257</v>
      </c>
      <c r="DT243" s="130">
        <f t="shared" si="115"/>
        <v>1229917311265</v>
      </c>
      <c r="DU243" s="143">
        <f t="shared" si="116"/>
        <v>-22138511602763</v>
      </c>
      <c r="DV243" s="143">
        <f t="shared" si="117"/>
        <v>0</v>
      </c>
      <c r="DW243" s="143">
        <f t="shared" si="118"/>
        <v>3.141592654</v>
      </c>
      <c r="DX243" s="124">
        <f t="shared" si="119"/>
        <v>22138511602763</v>
      </c>
      <c r="DY243" s="140">
        <f t="shared" si="120"/>
        <v>0</v>
      </c>
      <c r="DZ243" s="141">
        <f t="shared" si="121"/>
        <v>0</v>
      </c>
      <c r="EA243" s="141">
        <f t="shared" si="122"/>
        <v>0</v>
      </c>
      <c r="EB243" s="122">
        <f t="shared" si="123"/>
        <v>0</v>
      </c>
      <c r="EC243" s="142">
        <f t="shared" si="124"/>
        <v>1508375161718</v>
      </c>
      <c r="ED243" s="130">
        <f t="shared" si="125"/>
        <v>1508375161718</v>
      </c>
      <c r="EE243" s="143">
        <f t="shared" si="126"/>
        <v>40726129366399</v>
      </c>
      <c r="EF243" s="143">
        <f t="shared" si="127"/>
        <v>0</v>
      </c>
      <c r="EG243" s="143">
        <f t="shared" si="128"/>
        <v>0</v>
      </c>
      <c r="EH243" s="124">
        <f t="shared" si="129"/>
        <v>40726129366399</v>
      </c>
      <c r="EI243" s="144">
        <f t="shared" ref="EI243:EJ243" si="4060">CK243+CU243+DG243+DU243+EE243</f>
        <v>-10647591890981</v>
      </c>
      <c r="EJ243" s="144">
        <f t="shared" si="4060"/>
        <v>0.003457465057</v>
      </c>
      <c r="EK243" s="144">
        <f t="shared" si="131"/>
        <v>3.141592654</v>
      </c>
      <c r="EL243" s="145">
        <f t="shared" si="132"/>
        <v>10647591890981</v>
      </c>
      <c r="EM243" s="140">
        <f t="shared" si="133"/>
        <v>1.570796327</v>
      </c>
      <c r="EN243" s="141">
        <f t="shared" si="134"/>
        <v>1.570796327</v>
      </c>
      <c r="EO243" s="141">
        <f t="shared" si="135"/>
        <v>1.570796327</v>
      </c>
      <c r="EP243" s="122">
        <f t="shared" si="136"/>
        <v>1.570796327</v>
      </c>
      <c r="EQ243" s="142">
        <f t="shared" si="137"/>
        <v>3263064.8</v>
      </c>
      <c r="ER243" s="130">
        <f t="shared" si="138"/>
        <v>3263064.8</v>
      </c>
      <c r="ES243" s="143">
        <f t="shared" si="139"/>
        <v>0.000000001038217719</v>
      </c>
      <c r="ET243" s="143">
        <f t="shared" si="140"/>
        <v>16955382.07</v>
      </c>
      <c r="EU243" s="143">
        <f t="shared" si="141"/>
        <v>1.570796327</v>
      </c>
      <c r="EV243" s="124">
        <f t="shared" si="142"/>
        <v>16955382.07</v>
      </c>
      <c r="EW243" s="144">
        <f t="shared" ref="EW243:EX243" si="4061">BY243+ES243</f>
        <v>-23855417.05</v>
      </c>
      <c r="EX243" s="144">
        <f t="shared" si="4061"/>
        <v>16955382.07</v>
      </c>
      <c r="EY243" s="144">
        <f t="shared" si="144"/>
        <v>2.52368428</v>
      </c>
      <c r="EZ243" s="145">
        <f t="shared" si="145"/>
        <v>29267147.17</v>
      </c>
      <c r="FA243" s="140">
        <f t="shared" si="146"/>
        <v>0.8412280933</v>
      </c>
      <c r="FB243" s="141">
        <f t="shared" si="147"/>
        <v>0.8412280933</v>
      </c>
      <c r="FC243" s="141">
        <f t="shared" si="148"/>
        <v>0.8412280933</v>
      </c>
      <c r="FD243" s="122">
        <f t="shared" si="149"/>
        <v>0.8412280933</v>
      </c>
      <c r="FE243" s="142">
        <f t="shared" si="150"/>
        <v>308.1722036</v>
      </c>
      <c r="FF243" s="130">
        <f t="shared" si="151"/>
        <v>308.1722036</v>
      </c>
      <c r="FG243" s="143">
        <f t="shared" si="152"/>
        <v>54.34507558</v>
      </c>
      <c r="FH243" s="143">
        <f t="shared" si="153"/>
        <v>60.77913873</v>
      </c>
      <c r="FI243" s="143">
        <f t="shared" si="154"/>
        <v>0.8412280933</v>
      </c>
      <c r="FJ243" s="124">
        <f t="shared" si="155"/>
        <v>81.5321467</v>
      </c>
      <c r="FK243" s="140">
        <f t="shared" si="156"/>
        <v>-6.283185307</v>
      </c>
      <c r="FL243" s="141">
        <f t="shared" si="157"/>
        <v>-6.283185307</v>
      </c>
      <c r="FM243" s="141">
        <f t="shared" si="158"/>
        <v>0</v>
      </c>
      <c r="FN243" s="122">
        <f t="shared" si="159"/>
        <v>0</v>
      </c>
      <c r="FO243" s="142">
        <f t="shared" si="160"/>
        <v>2772.69257</v>
      </c>
      <c r="FP243" s="130">
        <f t="shared" si="161"/>
        <v>2772.69257</v>
      </c>
      <c r="FQ243" s="143">
        <f t="shared" si="162"/>
        <v>-2772.69257</v>
      </c>
      <c r="FR243" s="143">
        <f t="shared" si="163"/>
        <v>0</v>
      </c>
      <c r="FS243" s="143">
        <f t="shared" si="164"/>
        <v>3.141592654</v>
      </c>
      <c r="FT243" s="124">
        <f t="shared" si="165"/>
        <v>2772.69257</v>
      </c>
      <c r="FU243" s="144">
        <f t="shared" si="166"/>
        <v>-59827.41851</v>
      </c>
      <c r="FV243" s="144">
        <f t="shared" si="167"/>
        <v>0</v>
      </c>
      <c r="FW243" s="144">
        <f t="shared" si="168"/>
        <v>-3.141592654</v>
      </c>
      <c r="FX243" s="145">
        <f t="shared" si="169"/>
        <v>59827.41851</v>
      </c>
      <c r="FY243" s="140">
        <f t="shared" si="170"/>
        <v>-3.141592654</v>
      </c>
      <c r="FZ243" s="140">
        <f t="shared" si="171"/>
        <v>-0.8412280933</v>
      </c>
      <c r="GA243" s="141">
        <f t="shared" si="172"/>
        <v>-3.982820747</v>
      </c>
      <c r="GB243" s="141">
        <f t="shared" si="173"/>
        <v>-3.982820747</v>
      </c>
      <c r="GC243" s="122">
        <f t="shared" si="174"/>
        <v>2.30036456</v>
      </c>
      <c r="GD243" s="142">
        <f t="shared" si="175"/>
        <v>59827.41851</v>
      </c>
      <c r="GE243" s="142">
        <f t="shared" si="176"/>
        <v>0.01226510083</v>
      </c>
      <c r="GF243" s="130">
        <f t="shared" si="177"/>
        <v>733.7893203</v>
      </c>
      <c r="GG243" s="143">
        <f t="shared" si="178"/>
        <v>-54.34507558</v>
      </c>
      <c r="GH243" s="143">
        <f t="shared" si="179"/>
        <v>60.77913873</v>
      </c>
      <c r="GI243" s="143">
        <f t="shared" si="180"/>
        <v>2.30036456</v>
      </c>
      <c r="GJ243" s="124">
        <f t="shared" si="181"/>
        <v>81.5321467</v>
      </c>
      <c r="GK243" s="146">
        <f t="shared" si="182"/>
        <v>-0.5</v>
      </c>
      <c r="GL243" s="127">
        <f t="shared" si="183"/>
        <v>-0.8660254038</v>
      </c>
      <c r="GM243" s="146">
        <f t="shared" si="184"/>
        <v>-2.094395102</v>
      </c>
      <c r="GN243" s="127">
        <f t="shared" si="185"/>
        <v>1</v>
      </c>
      <c r="GO243" s="147">
        <f t="shared" si="186"/>
        <v>-0.5</v>
      </c>
      <c r="GP243" s="128">
        <f t="shared" si="187"/>
        <v>0.8660254038</v>
      </c>
      <c r="GQ243" s="147">
        <f t="shared" si="188"/>
        <v>2.094395102</v>
      </c>
      <c r="GR243" s="128">
        <f t="shared" si="189"/>
        <v>1</v>
      </c>
      <c r="GS243" s="140">
        <f t="shared" si="190"/>
        <v>-2.094395102</v>
      </c>
      <c r="GT243" s="140">
        <f t="shared" si="191"/>
        <v>0.8412280933</v>
      </c>
      <c r="GU243" s="141">
        <f t="shared" si="192"/>
        <v>-1.253167009</v>
      </c>
      <c r="GV243" s="141">
        <f t="shared" si="193"/>
        <v>-1.253167009</v>
      </c>
      <c r="GW243" s="122">
        <f t="shared" si="194"/>
        <v>-1.253167009</v>
      </c>
      <c r="GX243" s="142">
        <f t="shared" si="195"/>
        <v>1</v>
      </c>
      <c r="GY243" s="142">
        <f t="shared" si="196"/>
        <v>81.5321467</v>
      </c>
      <c r="GZ243" s="130">
        <f t="shared" si="197"/>
        <v>81.5321467</v>
      </c>
      <c r="HA243" s="143">
        <f t="shared" si="198"/>
        <v>25.46374037</v>
      </c>
      <c r="HB243" s="143">
        <f t="shared" si="199"/>
        <v>-77.45378539</v>
      </c>
      <c r="HC243" s="143">
        <f t="shared" si="200"/>
        <v>-1.253167009</v>
      </c>
      <c r="HD243" s="124">
        <f t="shared" si="201"/>
        <v>81.5321467</v>
      </c>
      <c r="HE243" s="140">
        <f t="shared" si="202"/>
        <v>2.094395102</v>
      </c>
      <c r="HF243" s="140">
        <f t="shared" si="203"/>
        <v>2.30036456</v>
      </c>
      <c r="HG243" s="141">
        <f t="shared" si="204"/>
        <v>4.394759663</v>
      </c>
      <c r="HH243" s="141">
        <f t="shared" si="205"/>
        <v>4.394759663</v>
      </c>
      <c r="HI243" s="122">
        <f t="shared" si="206"/>
        <v>-1.888425644</v>
      </c>
      <c r="HJ243" s="142">
        <f t="shared" si="207"/>
        <v>1</v>
      </c>
      <c r="HK243" s="142">
        <f t="shared" si="208"/>
        <v>81.5321467</v>
      </c>
      <c r="HL243" s="130">
        <f t="shared" si="209"/>
        <v>81.5321467</v>
      </c>
      <c r="HM243" s="143">
        <f t="shared" si="210"/>
        <v>-25.46374037</v>
      </c>
      <c r="HN243" s="143">
        <f t="shared" si="211"/>
        <v>-77.45378539</v>
      </c>
      <c r="HO243" s="143">
        <f t="shared" si="212"/>
        <v>-1.888425644</v>
      </c>
      <c r="HP243" s="124">
        <f t="shared" si="213"/>
        <v>81.5321467</v>
      </c>
      <c r="HQ243" s="140">
        <f t="shared" si="214"/>
        <v>2.094395102</v>
      </c>
      <c r="HR243" s="140">
        <f t="shared" si="215"/>
        <v>0.8412280933</v>
      </c>
      <c r="HS243" s="141">
        <f t="shared" si="216"/>
        <v>2.935623196</v>
      </c>
      <c r="HT243" s="141">
        <f t="shared" si="217"/>
        <v>2.935623196</v>
      </c>
      <c r="HU243" s="122">
        <f t="shared" si="218"/>
        <v>2.935623196</v>
      </c>
      <c r="HV243" s="142">
        <f t="shared" si="219"/>
        <v>1</v>
      </c>
      <c r="HW243" s="142">
        <f t="shared" si="220"/>
        <v>81.5321467</v>
      </c>
      <c r="HX243" s="130">
        <f t="shared" si="221"/>
        <v>81.5321467</v>
      </c>
      <c r="HY243" s="143">
        <f t="shared" si="222"/>
        <v>-79.80881595</v>
      </c>
      <c r="HZ243" s="143">
        <f t="shared" si="223"/>
        <v>16.67464666</v>
      </c>
      <c r="IA243" s="143">
        <f t="shared" si="224"/>
        <v>2.935623196</v>
      </c>
      <c r="IB243" s="124">
        <f t="shared" si="225"/>
        <v>81.5321467</v>
      </c>
      <c r="IC243" s="140">
        <f t="shared" si="226"/>
        <v>-2.094395102</v>
      </c>
      <c r="ID243" s="140">
        <f t="shared" si="227"/>
        <v>2.30036456</v>
      </c>
      <c r="IE243" s="141">
        <f t="shared" si="228"/>
        <v>0.2059694579</v>
      </c>
      <c r="IF243" s="141">
        <f t="shared" si="229"/>
        <v>0.2059694579</v>
      </c>
      <c r="IG243" s="122">
        <f t="shared" si="230"/>
        <v>0.2059694579</v>
      </c>
      <c r="IH243" s="142">
        <f t="shared" si="231"/>
        <v>1</v>
      </c>
      <c r="II243" s="142">
        <f t="shared" si="232"/>
        <v>81.5321467</v>
      </c>
      <c r="IJ243" s="130">
        <f t="shared" si="233"/>
        <v>81.5321467</v>
      </c>
      <c r="IK243" s="143">
        <f t="shared" si="234"/>
        <v>79.80881595</v>
      </c>
      <c r="IL243" s="143">
        <f t="shared" si="235"/>
        <v>16.67464666</v>
      </c>
      <c r="IM243" s="143">
        <f t="shared" si="236"/>
        <v>0.2059694579</v>
      </c>
      <c r="IN243" s="124">
        <f t="shared" si="237"/>
        <v>81.5321467</v>
      </c>
    </row>
    <row r="244" ht="12.75" customHeight="1">
      <c r="A244" s="129">
        <f>'Cortez Cubic'!AP244</f>
        <v>-0.2187762226</v>
      </c>
      <c r="B244" s="129">
        <f>'Cortez Cubic'!AQ244</f>
        <v>14.15487049</v>
      </c>
      <c r="C244" s="129">
        <f>'Cortez Cubic'!AR244</f>
        <v>4955.955004</v>
      </c>
      <c r="D244" s="129">
        <f>'Cortez Cubic'!AS244</f>
        <v>-352952.1887</v>
      </c>
      <c r="E244" s="129">
        <f t="shared" ref="E244:H244" si="4062">0</f>
        <v>0</v>
      </c>
      <c r="F244" s="129">
        <f t="shared" si="4062"/>
        <v>0</v>
      </c>
      <c r="G244" s="129">
        <f t="shared" si="4062"/>
        <v>0</v>
      </c>
      <c r="H244" s="129">
        <f t="shared" si="4062"/>
        <v>0</v>
      </c>
      <c r="I244" s="110">
        <f>'Cortez Cubic'!I244</f>
        <v>87</v>
      </c>
      <c r="J244" s="130">
        <f t="shared" si="28"/>
        <v>73.23993959</v>
      </c>
      <c r="K244" s="131">
        <f t="shared" si="29"/>
        <v>0</v>
      </c>
      <c r="L244" s="131">
        <f t="shared" si="30"/>
        <v>1</v>
      </c>
      <c r="M244" s="132">
        <f t="shared" si="31"/>
        <v>13.76006041</v>
      </c>
      <c r="N244" s="133">
        <f t="shared" si="32"/>
        <v>70.96869294</v>
      </c>
      <c r="O244" s="134">
        <f t="shared" si="33"/>
        <v>144.2086325</v>
      </c>
      <c r="P244" s="134">
        <f t="shared" si="34"/>
        <v>0</v>
      </c>
      <c r="Q244" s="135">
        <f t="shared" si="35"/>
        <v>73.23993959</v>
      </c>
      <c r="R244" s="135">
        <f t="shared" si="36"/>
        <v>0</v>
      </c>
      <c r="S244" s="136">
        <f t="shared" si="37"/>
        <v>-152.7483486</v>
      </c>
      <c r="T244" s="136">
        <f t="shared" si="38"/>
        <v>0</v>
      </c>
      <c r="U244" s="137">
        <f t="shared" ref="U244:X244" si="4063">ATAN2(A244,E244)</f>
        <v>3.141592654</v>
      </c>
      <c r="V244" s="137">
        <f t="shared" si="4063"/>
        <v>0</v>
      </c>
      <c r="W244" s="137">
        <f t="shared" si="4063"/>
        <v>0</v>
      </c>
      <c r="X244" s="137">
        <f t="shared" si="4063"/>
        <v>3.141592654</v>
      </c>
      <c r="Y244" s="137">
        <f t="shared" ref="Y244:AB244" si="4064">SQRT(POWER(A244,2)+POWER(E244,2))</f>
        <v>0.2187762226</v>
      </c>
      <c r="Z244" s="137">
        <f t="shared" si="4064"/>
        <v>14.15487049</v>
      </c>
      <c r="AA244" s="137">
        <f t="shared" si="4064"/>
        <v>4955.955004</v>
      </c>
      <c r="AB244" s="137">
        <f t="shared" si="4064"/>
        <v>352952.1887</v>
      </c>
      <c r="AC244" s="138">
        <f t="shared" ref="AC244:AF244" si="4065">U244-$U244</f>
        <v>0</v>
      </c>
      <c r="AD244" s="138">
        <f t="shared" si="4065"/>
        <v>-3.141592654</v>
      </c>
      <c r="AE244" s="138">
        <f t="shared" si="4065"/>
        <v>-3.141592654</v>
      </c>
      <c r="AF244" s="138">
        <f t="shared" si="4065"/>
        <v>0</v>
      </c>
      <c r="AG244" s="138">
        <f t="shared" ref="AG244:AJ244" si="4066">Y244/$Y244</f>
        <v>1</v>
      </c>
      <c r="AH244" s="138">
        <f t="shared" si="4066"/>
        <v>64.70022347</v>
      </c>
      <c r="AI244" s="138">
        <f t="shared" si="4066"/>
        <v>22653.07877</v>
      </c>
      <c r="AJ244" s="138">
        <f t="shared" si="4066"/>
        <v>1613302.326</v>
      </c>
      <c r="AK244" s="139">
        <f t="shared" ref="AK244:AN244" si="4067">AG244*COS(AC244)</f>
        <v>1</v>
      </c>
      <c r="AL244" s="139">
        <f t="shared" si="4067"/>
        <v>-64.70022347</v>
      </c>
      <c r="AM244" s="139">
        <f t="shared" si="4067"/>
        <v>-22653.07877</v>
      </c>
      <c r="AN244" s="139">
        <f t="shared" si="4067"/>
        <v>1613302.326</v>
      </c>
      <c r="AO244" s="129">
        <f t="shared" ref="AO244:AR244" si="4068">AG244*SIN(AC244)</f>
        <v>0</v>
      </c>
      <c r="AP244" s="129">
        <f t="shared" si="4068"/>
        <v>0</v>
      </c>
      <c r="AQ244" s="129">
        <f t="shared" si="4068"/>
        <v>0</v>
      </c>
      <c r="AR244" s="129">
        <f t="shared" si="4068"/>
        <v>0</v>
      </c>
      <c r="AS244" s="140">
        <f t="shared" si="45"/>
        <v>-9.424777961</v>
      </c>
      <c r="AT244" s="141">
        <f t="shared" si="46"/>
        <v>-9.424777961</v>
      </c>
      <c r="AU244" s="141">
        <f t="shared" si="47"/>
        <v>-3.141592654</v>
      </c>
      <c r="AV244" s="122">
        <f t="shared" si="48"/>
        <v>3.141592654</v>
      </c>
      <c r="AW244" s="142">
        <f t="shared" si="49"/>
        <v>270842.8294</v>
      </c>
      <c r="AX244" s="130">
        <f t="shared" si="50"/>
        <v>270842.8294</v>
      </c>
      <c r="AY244" s="143">
        <f t="shared" si="51"/>
        <v>541685.6588</v>
      </c>
      <c r="AZ244" s="143">
        <f t="shared" si="52"/>
        <v>0</v>
      </c>
      <c r="BA244" s="143">
        <f t="shared" si="53"/>
        <v>0</v>
      </c>
      <c r="BB244" s="124">
        <f t="shared" si="54"/>
        <v>541685.6588</v>
      </c>
      <c r="BC244" s="140">
        <f t="shared" ref="BC244:BD244" si="4069">BC$2*AD244</f>
        <v>-3.141592654</v>
      </c>
      <c r="BD244" s="140">
        <f t="shared" si="4069"/>
        <v>-3.141592654</v>
      </c>
      <c r="BE244" s="141">
        <f t="shared" si="56"/>
        <v>-6.283185307</v>
      </c>
      <c r="BF244" s="141">
        <f t="shared" si="57"/>
        <v>0</v>
      </c>
      <c r="BG244" s="122">
        <f t="shared" si="58"/>
        <v>0</v>
      </c>
      <c r="BH244" s="142">
        <f t="shared" ref="BH244:BI244" si="4070">POWER(AH244,BH$2)</f>
        <v>64.70022347</v>
      </c>
      <c r="BI244" s="142">
        <f t="shared" si="4070"/>
        <v>22653.07877</v>
      </c>
      <c r="BJ244" s="130">
        <f t="shared" si="60"/>
        <v>1465659.259</v>
      </c>
      <c r="BK244" s="143">
        <f t="shared" si="61"/>
        <v>13190933.33</v>
      </c>
      <c r="BL244" s="143">
        <f t="shared" si="62"/>
        <v>0</v>
      </c>
      <c r="BM244" s="143">
        <f t="shared" si="63"/>
        <v>0</v>
      </c>
      <c r="BN244" s="124">
        <f t="shared" si="64"/>
        <v>13190933.33</v>
      </c>
      <c r="BO244" s="140">
        <f t="shared" si="65"/>
        <v>0</v>
      </c>
      <c r="BP244" s="141">
        <f t="shared" si="66"/>
        <v>0</v>
      </c>
      <c r="BQ244" s="141">
        <f t="shared" si="67"/>
        <v>0</v>
      </c>
      <c r="BR244" s="122">
        <f t="shared" si="68"/>
        <v>0</v>
      </c>
      <c r="BS244" s="142">
        <f t="shared" si="69"/>
        <v>1613302.326</v>
      </c>
      <c r="BT244" s="130">
        <f t="shared" si="70"/>
        <v>1613302.326</v>
      </c>
      <c r="BU244" s="143">
        <f t="shared" si="71"/>
        <v>-43559162.79</v>
      </c>
      <c r="BV244" s="143">
        <f t="shared" si="72"/>
        <v>0</v>
      </c>
      <c r="BW244" s="143">
        <f t="shared" si="73"/>
        <v>3.141592654</v>
      </c>
      <c r="BX244" s="124">
        <f t="shared" si="74"/>
        <v>43559162.79</v>
      </c>
      <c r="BY244" s="144">
        <f t="shared" ref="BY244:BZ244" si="4071">AY244+BK244+BU244</f>
        <v>-29826543.8</v>
      </c>
      <c r="BZ244" s="144">
        <f t="shared" si="4071"/>
        <v>0</v>
      </c>
      <c r="CA244" s="144">
        <f t="shared" si="76"/>
        <v>-3.141592654</v>
      </c>
      <c r="CB244" s="145">
        <f t="shared" si="77"/>
        <v>29826543.8</v>
      </c>
      <c r="CC244" s="140">
        <f t="shared" ref="CC244:CD244" si="4072">CC$2*AD244</f>
        <v>-6.283185307</v>
      </c>
      <c r="CD244" s="140">
        <f t="shared" si="4072"/>
        <v>-6.283185307</v>
      </c>
      <c r="CE244" s="141">
        <f t="shared" si="79"/>
        <v>-12.56637061</v>
      </c>
      <c r="CF244" s="141">
        <f t="shared" si="80"/>
        <v>0</v>
      </c>
      <c r="CG244" s="122">
        <f t="shared" si="81"/>
        <v>0</v>
      </c>
      <c r="CH244" s="142">
        <f t="shared" ref="CH244:CI244" si="4073">POWER(AH244,CH$2)</f>
        <v>4186.118917</v>
      </c>
      <c r="CI244" s="142">
        <f t="shared" si="4073"/>
        <v>513161977.8</v>
      </c>
      <c r="CJ244" s="130">
        <f t="shared" si="83"/>
        <v>2148157062756</v>
      </c>
      <c r="CK244" s="143">
        <f t="shared" si="84"/>
        <v>-2148157062756</v>
      </c>
      <c r="CL244" s="143">
        <f t="shared" si="85"/>
        <v>0</v>
      </c>
      <c r="CM244" s="143">
        <f t="shared" si="86"/>
        <v>3.141592654</v>
      </c>
      <c r="CN244" s="124">
        <f t="shared" si="87"/>
        <v>2148157062756</v>
      </c>
      <c r="CO244" s="140">
        <f t="shared" si="88"/>
        <v>-9.424777961</v>
      </c>
      <c r="CP244" s="141">
        <f t="shared" si="89"/>
        <v>-9.424777961</v>
      </c>
      <c r="CQ244" s="141">
        <f t="shared" si="90"/>
        <v>-3.141592654</v>
      </c>
      <c r="CR244" s="122">
        <f t="shared" si="91"/>
        <v>3.141592654</v>
      </c>
      <c r="CS244" s="142">
        <f t="shared" si="92"/>
        <v>11624698706397</v>
      </c>
      <c r="CT244" s="130">
        <f t="shared" si="93"/>
        <v>11624698706397</v>
      </c>
      <c r="CU244" s="143">
        <f t="shared" si="94"/>
        <v>-46498794825589</v>
      </c>
      <c r="CV244" s="143">
        <f t="shared" si="95"/>
        <v>0.005694460025</v>
      </c>
      <c r="CW244" s="143">
        <f t="shared" si="96"/>
        <v>3.141592654</v>
      </c>
      <c r="CX244" s="124">
        <f t="shared" si="97"/>
        <v>46498794825589</v>
      </c>
      <c r="CY244" s="140">
        <f t="shared" si="98"/>
        <v>-9.424777961</v>
      </c>
      <c r="CZ244" s="140">
        <f t="shared" si="99"/>
        <v>0</v>
      </c>
      <c r="DA244" s="141">
        <f t="shared" si="100"/>
        <v>-9.424777961</v>
      </c>
      <c r="DB244" s="141">
        <f t="shared" si="101"/>
        <v>-3.141592654</v>
      </c>
      <c r="DC244" s="122">
        <f t="shared" si="102"/>
        <v>3.141592654</v>
      </c>
      <c r="DD244" s="142">
        <f t="shared" si="103"/>
        <v>270842.8294</v>
      </c>
      <c r="DE244" s="142">
        <f t="shared" si="104"/>
        <v>1613302.326</v>
      </c>
      <c r="DF244" s="130">
        <f t="shared" si="105"/>
        <v>436951366478</v>
      </c>
      <c r="DG244" s="143">
        <f t="shared" si="106"/>
        <v>-1747805465912</v>
      </c>
      <c r="DH244" s="143">
        <f t="shared" si="107"/>
        <v>0.0002140444369</v>
      </c>
      <c r="DI244" s="143">
        <f t="shared" si="108"/>
        <v>3.141592654</v>
      </c>
      <c r="DJ244" s="124">
        <f t="shared" si="109"/>
        <v>1747805465912</v>
      </c>
      <c r="DK244" s="140">
        <f t="shared" ref="DK244:DM244" si="4074">DK$2*AD244</f>
        <v>-3.141592654</v>
      </c>
      <c r="DL244" s="140">
        <f t="shared" si="4074"/>
        <v>-3.141592654</v>
      </c>
      <c r="DM244" s="140">
        <f t="shared" si="4074"/>
        <v>0</v>
      </c>
      <c r="DN244" s="141">
        <f t="shared" si="111"/>
        <v>-6.283185307</v>
      </c>
      <c r="DO244" s="141">
        <f t="shared" si="112"/>
        <v>0</v>
      </c>
      <c r="DP244" s="122">
        <f t="shared" si="113"/>
        <v>0</v>
      </c>
      <c r="DQ244" s="142">
        <f t="shared" ref="DQ244:DS244" si="4075">POWER(AH244,DQ$2)</f>
        <v>64.70022347</v>
      </c>
      <c r="DR244" s="142">
        <f t="shared" si="4075"/>
        <v>22653.07877</v>
      </c>
      <c r="DS244" s="142">
        <f t="shared" si="4075"/>
        <v>1613302.326</v>
      </c>
      <c r="DT244" s="130">
        <f t="shared" si="115"/>
        <v>2364551490541</v>
      </c>
      <c r="DU244" s="143">
        <f t="shared" si="116"/>
        <v>-42561926829738</v>
      </c>
      <c r="DV244" s="143">
        <f t="shared" si="117"/>
        <v>0</v>
      </c>
      <c r="DW244" s="143">
        <f t="shared" si="118"/>
        <v>3.141592654</v>
      </c>
      <c r="DX244" s="124">
        <f t="shared" si="119"/>
        <v>42561926829738</v>
      </c>
      <c r="DY244" s="140">
        <f t="shared" si="120"/>
        <v>0</v>
      </c>
      <c r="DZ244" s="141">
        <f t="shared" si="121"/>
        <v>0</v>
      </c>
      <c r="EA244" s="141">
        <f t="shared" si="122"/>
        <v>0</v>
      </c>
      <c r="EB244" s="122">
        <f t="shared" si="123"/>
        <v>0</v>
      </c>
      <c r="EC244" s="142">
        <f t="shared" si="124"/>
        <v>2602744393488</v>
      </c>
      <c r="ED244" s="130">
        <f t="shared" si="125"/>
        <v>2602744393488</v>
      </c>
      <c r="EE244" s="143">
        <f t="shared" si="126"/>
        <v>70274098624182</v>
      </c>
      <c r="EF244" s="143">
        <f t="shared" si="127"/>
        <v>0</v>
      </c>
      <c r="EG244" s="143">
        <f t="shared" si="128"/>
        <v>0</v>
      </c>
      <c r="EH244" s="124">
        <f t="shared" si="129"/>
        <v>70274098624182</v>
      </c>
      <c r="EI244" s="144">
        <f t="shared" ref="EI244:EJ244" si="4076">CK244+CU244+DG244+DU244+EE244</f>
        <v>-22682585559812</v>
      </c>
      <c r="EJ244" s="144">
        <f t="shared" si="4076"/>
        <v>0.005908504462</v>
      </c>
      <c r="EK244" s="144">
        <f t="shared" si="131"/>
        <v>3.141592654</v>
      </c>
      <c r="EL244" s="145">
        <f t="shared" si="132"/>
        <v>22682585559812</v>
      </c>
      <c r="EM244" s="140">
        <f t="shared" si="133"/>
        <v>1.570796327</v>
      </c>
      <c r="EN244" s="141">
        <f t="shared" si="134"/>
        <v>1.570796327</v>
      </c>
      <c r="EO244" s="141">
        <f t="shared" si="135"/>
        <v>1.570796327</v>
      </c>
      <c r="EP244" s="122">
        <f t="shared" si="136"/>
        <v>1.570796327</v>
      </c>
      <c r="EQ244" s="142">
        <f t="shared" si="137"/>
        <v>4762623.81</v>
      </c>
      <c r="ER244" s="130">
        <f t="shared" si="138"/>
        <v>4762623.81</v>
      </c>
      <c r="ES244" s="143">
        <f t="shared" si="139"/>
        <v>0.000000001515336265</v>
      </c>
      <c r="ET244" s="143">
        <f t="shared" si="140"/>
        <v>24747319.25</v>
      </c>
      <c r="EU244" s="143">
        <f t="shared" si="141"/>
        <v>1.570796327</v>
      </c>
      <c r="EV244" s="124">
        <f t="shared" si="142"/>
        <v>24747319.25</v>
      </c>
      <c r="EW244" s="144">
        <f t="shared" ref="EW244:EX244" si="4077">BY244+ES244</f>
        <v>-29826543.8</v>
      </c>
      <c r="EX244" s="144">
        <f t="shared" si="4077"/>
        <v>24747319.25</v>
      </c>
      <c r="EY244" s="144">
        <f t="shared" si="144"/>
        <v>2.448997791</v>
      </c>
      <c r="EZ244" s="145">
        <f t="shared" si="145"/>
        <v>38756322.39</v>
      </c>
      <c r="FA244" s="140">
        <f t="shared" si="146"/>
        <v>0.8163325971</v>
      </c>
      <c r="FB244" s="141">
        <f t="shared" si="147"/>
        <v>0.8163325971</v>
      </c>
      <c r="FC244" s="141">
        <f t="shared" si="148"/>
        <v>0.8163325971</v>
      </c>
      <c r="FD244" s="122">
        <f t="shared" si="149"/>
        <v>0.8163325971</v>
      </c>
      <c r="FE244" s="142">
        <f t="shared" si="150"/>
        <v>338.4133756</v>
      </c>
      <c r="FF244" s="130">
        <f t="shared" si="151"/>
        <v>338.4133756</v>
      </c>
      <c r="FG244" s="143">
        <f t="shared" si="152"/>
        <v>61.32094569</v>
      </c>
      <c r="FH244" s="143">
        <f t="shared" si="153"/>
        <v>65.23719952</v>
      </c>
      <c r="FI244" s="143">
        <f t="shared" si="154"/>
        <v>0.8163325971</v>
      </c>
      <c r="FJ244" s="124">
        <f t="shared" si="155"/>
        <v>89.53295807</v>
      </c>
      <c r="FK244" s="140">
        <f t="shared" si="156"/>
        <v>-6.283185307</v>
      </c>
      <c r="FL244" s="141">
        <f t="shared" si="157"/>
        <v>-6.283185307</v>
      </c>
      <c r="FM244" s="141">
        <f t="shared" si="158"/>
        <v>0</v>
      </c>
      <c r="FN244" s="122">
        <f t="shared" si="159"/>
        <v>0</v>
      </c>
      <c r="FO244" s="142">
        <f t="shared" si="160"/>
        <v>4186.118917</v>
      </c>
      <c r="FP244" s="130">
        <f t="shared" si="161"/>
        <v>4186.118917</v>
      </c>
      <c r="FQ244" s="143">
        <f t="shared" si="162"/>
        <v>-4186.118917</v>
      </c>
      <c r="FR244" s="143">
        <f t="shared" si="163"/>
        <v>0</v>
      </c>
      <c r="FS244" s="143">
        <f t="shared" si="164"/>
        <v>3.141592654</v>
      </c>
      <c r="FT244" s="124">
        <f t="shared" si="165"/>
        <v>4186.118917</v>
      </c>
      <c r="FU244" s="144">
        <f t="shared" si="166"/>
        <v>-72145.35523</v>
      </c>
      <c r="FV244" s="144">
        <f t="shared" si="167"/>
        <v>0</v>
      </c>
      <c r="FW244" s="144">
        <f t="shared" si="168"/>
        <v>-3.141592654</v>
      </c>
      <c r="FX244" s="145">
        <f t="shared" si="169"/>
        <v>72145.35523</v>
      </c>
      <c r="FY244" s="140">
        <f t="shared" si="170"/>
        <v>-3.141592654</v>
      </c>
      <c r="FZ244" s="140">
        <f t="shared" si="171"/>
        <v>-0.8163325971</v>
      </c>
      <c r="GA244" s="141">
        <f t="shared" si="172"/>
        <v>-3.957925251</v>
      </c>
      <c r="GB244" s="141">
        <f t="shared" si="173"/>
        <v>-3.957925251</v>
      </c>
      <c r="GC244" s="122">
        <f t="shared" si="174"/>
        <v>2.325260056</v>
      </c>
      <c r="GD244" s="142">
        <f t="shared" si="175"/>
        <v>72145.35523</v>
      </c>
      <c r="GE244" s="142">
        <f t="shared" si="176"/>
        <v>0.01116907138</v>
      </c>
      <c r="GF244" s="130">
        <f t="shared" si="177"/>
        <v>805.7966227</v>
      </c>
      <c r="GG244" s="143">
        <f t="shared" si="178"/>
        <v>-61.32094569</v>
      </c>
      <c r="GH244" s="143">
        <f t="shared" si="179"/>
        <v>65.23719952</v>
      </c>
      <c r="GI244" s="143">
        <f t="shared" si="180"/>
        <v>2.325260056</v>
      </c>
      <c r="GJ244" s="124">
        <f t="shared" si="181"/>
        <v>89.53295807</v>
      </c>
      <c r="GK244" s="146">
        <f t="shared" si="182"/>
        <v>-0.5</v>
      </c>
      <c r="GL244" s="127">
        <f t="shared" si="183"/>
        <v>-0.8660254038</v>
      </c>
      <c r="GM244" s="146">
        <f t="shared" si="184"/>
        <v>-2.094395102</v>
      </c>
      <c r="GN244" s="127">
        <f t="shared" si="185"/>
        <v>1</v>
      </c>
      <c r="GO244" s="147">
        <f t="shared" si="186"/>
        <v>-0.5</v>
      </c>
      <c r="GP244" s="128">
        <f t="shared" si="187"/>
        <v>0.8660254038</v>
      </c>
      <c r="GQ244" s="147">
        <f t="shared" si="188"/>
        <v>2.094395102</v>
      </c>
      <c r="GR244" s="128">
        <f t="shared" si="189"/>
        <v>1</v>
      </c>
      <c r="GS244" s="140">
        <f t="shared" si="190"/>
        <v>-2.094395102</v>
      </c>
      <c r="GT244" s="140">
        <f t="shared" si="191"/>
        <v>0.8163325971</v>
      </c>
      <c r="GU244" s="141">
        <f t="shared" si="192"/>
        <v>-1.278062505</v>
      </c>
      <c r="GV244" s="141">
        <f t="shared" si="193"/>
        <v>-1.278062505</v>
      </c>
      <c r="GW244" s="122">
        <f t="shared" si="194"/>
        <v>-1.278062505</v>
      </c>
      <c r="GX244" s="142">
        <f t="shared" si="195"/>
        <v>1</v>
      </c>
      <c r="GY244" s="142">
        <f t="shared" si="196"/>
        <v>89.53295807</v>
      </c>
      <c r="GZ244" s="130">
        <f t="shared" si="197"/>
        <v>89.53295807</v>
      </c>
      <c r="HA244" s="143">
        <f t="shared" si="198"/>
        <v>25.83659922</v>
      </c>
      <c r="HB244" s="143">
        <f t="shared" si="199"/>
        <v>-85.72409651</v>
      </c>
      <c r="HC244" s="143">
        <f t="shared" si="200"/>
        <v>-1.278062505</v>
      </c>
      <c r="HD244" s="124">
        <f t="shared" si="201"/>
        <v>89.53295807</v>
      </c>
      <c r="HE244" s="140">
        <f t="shared" si="202"/>
        <v>2.094395102</v>
      </c>
      <c r="HF244" s="140">
        <f t="shared" si="203"/>
        <v>2.325260056</v>
      </c>
      <c r="HG244" s="141">
        <f t="shared" si="204"/>
        <v>4.419655159</v>
      </c>
      <c r="HH244" s="141">
        <f t="shared" si="205"/>
        <v>4.419655159</v>
      </c>
      <c r="HI244" s="122">
        <f t="shared" si="206"/>
        <v>-1.863530148</v>
      </c>
      <c r="HJ244" s="142">
        <f t="shared" si="207"/>
        <v>1</v>
      </c>
      <c r="HK244" s="142">
        <f t="shared" si="208"/>
        <v>89.53295807</v>
      </c>
      <c r="HL244" s="130">
        <f t="shared" si="209"/>
        <v>89.53295807</v>
      </c>
      <c r="HM244" s="143">
        <f t="shared" si="210"/>
        <v>-25.83659922</v>
      </c>
      <c r="HN244" s="143">
        <f t="shared" si="211"/>
        <v>-85.72409651</v>
      </c>
      <c r="HO244" s="143">
        <f t="shared" si="212"/>
        <v>-1.863530148</v>
      </c>
      <c r="HP244" s="124">
        <f t="shared" si="213"/>
        <v>89.53295807</v>
      </c>
      <c r="HQ244" s="140">
        <f t="shared" si="214"/>
        <v>2.094395102</v>
      </c>
      <c r="HR244" s="140">
        <f t="shared" si="215"/>
        <v>0.8163325971</v>
      </c>
      <c r="HS244" s="141">
        <f t="shared" si="216"/>
        <v>2.910727699</v>
      </c>
      <c r="HT244" s="141">
        <f t="shared" si="217"/>
        <v>2.910727699</v>
      </c>
      <c r="HU244" s="122">
        <f t="shared" si="218"/>
        <v>2.910727699</v>
      </c>
      <c r="HV244" s="142">
        <f t="shared" si="219"/>
        <v>1</v>
      </c>
      <c r="HW244" s="142">
        <f t="shared" si="220"/>
        <v>89.53295807</v>
      </c>
      <c r="HX244" s="130">
        <f t="shared" si="221"/>
        <v>89.53295807</v>
      </c>
      <c r="HY244" s="143">
        <f t="shared" si="222"/>
        <v>-87.1575449</v>
      </c>
      <c r="HZ244" s="143">
        <f t="shared" si="223"/>
        <v>20.48689699</v>
      </c>
      <c r="IA244" s="143">
        <f t="shared" si="224"/>
        <v>2.910727699</v>
      </c>
      <c r="IB244" s="124">
        <f t="shared" si="225"/>
        <v>89.53295807</v>
      </c>
      <c r="IC244" s="140">
        <f t="shared" si="226"/>
        <v>-2.094395102</v>
      </c>
      <c r="ID244" s="140">
        <f t="shared" si="227"/>
        <v>2.325260056</v>
      </c>
      <c r="IE244" s="141">
        <f t="shared" si="228"/>
        <v>0.2308649541</v>
      </c>
      <c r="IF244" s="141">
        <f t="shared" si="229"/>
        <v>0.2308649541</v>
      </c>
      <c r="IG244" s="122">
        <f t="shared" si="230"/>
        <v>0.2308649541</v>
      </c>
      <c r="IH244" s="142">
        <f t="shared" si="231"/>
        <v>1</v>
      </c>
      <c r="II244" s="142">
        <f t="shared" si="232"/>
        <v>89.53295807</v>
      </c>
      <c r="IJ244" s="130">
        <f t="shared" si="233"/>
        <v>89.53295807</v>
      </c>
      <c r="IK244" s="143">
        <f t="shared" si="234"/>
        <v>87.1575449</v>
      </c>
      <c r="IL244" s="143">
        <f t="shared" si="235"/>
        <v>20.48689699</v>
      </c>
      <c r="IM244" s="143">
        <f t="shared" si="236"/>
        <v>0.2308649541</v>
      </c>
      <c r="IN244" s="124">
        <f t="shared" si="237"/>
        <v>89.53295807</v>
      </c>
    </row>
    <row r="245" ht="12.75" customHeight="1">
      <c r="A245" s="129">
        <f>'Cortez Cubic'!AP245</f>
        <v>-0.2187762226</v>
      </c>
      <c r="B245" s="129">
        <f>'Cortez Cubic'!AQ245</f>
        <v>10.48101499</v>
      </c>
      <c r="C245" s="129">
        <f>'Cortez Cubic'!AR245</f>
        <v>5819.631963</v>
      </c>
      <c r="D245" s="129">
        <f>'Cortez Cubic'!AS245</f>
        <v>-441483.5658</v>
      </c>
      <c r="E245" s="129">
        <f t="shared" ref="E245:H245" si="4078">0</f>
        <v>0</v>
      </c>
      <c r="F245" s="129">
        <f t="shared" si="4078"/>
        <v>0</v>
      </c>
      <c r="G245" s="129">
        <f t="shared" si="4078"/>
        <v>0</v>
      </c>
      <c r="H245" s="129">
        <f t="shared" si="4078"/>
        <v>0</v>
      </c>
      <c r="I245" s="110">
        <f>'Cortez Cubic'!I245</f>
        <v>73</v>
      </c>
      <c r="J245" s="130">
        <f t="shared" si="28"/>
        <v>86.96622584</v>
      </c>
      <c r="K245" s="131">
        <f t="shared" si="29"/>
        <v>0</v>
      </c>
      <c r="L245" s="131">
        <f t="shared" si="30"/>
        <v>1</v>
      </c>
      <c r="M245" s="132">
        <f t="shared" si="31"/>
        <v>-13.96622584</v>
      </c>
      <c r="N245" s="133">
        <f t="shared" si="32"/>
        <v>47.07993712</v>
      </c>
      <c r="O245" s="134">
        <f t="shared" si="33"/>
        <v>134.046163</v>
      </c>
      <c r="P245" s="134">
        <f t="shared" si="34"/>
        <v>0</v>
      </c>
      <c r="Q245" s="135">
        <f t="shared" si="35"/>
        <v>86.96622584</v>
      </c>
      <c r="R245" s="135">
        <f t="shared" si="36"/>
        <v>0</v>
      </c>
      <c r="S245" s="136">
        <f t="shared" si="37"/>
        <v>-173.1049203</v>
      </c>
      <c r="T245" s="136">
        <f t="shared" si="38"/>
        <v>0</v>
      </c>
      <c r="U245" s="137">
        <f t="shared" ref="U245:X245" si="4079">ATAN2(A245,E245)</f>
        <v>3.141592654</v>
      </c>
      <c r="V245" s="137">
        <f t="shared" si="4079"/>
        <v>0</v>
      </c>
      <c r="W245" s="137">
        <f t="shared" si="4079"/>
        <v>0</v>
      </c>
      <c r="X245" s="137">
        <f t="shared" si="4079"/>
        <v>3.141592654</v>
      </c>
      <c r="Y245" s="137">
        <f t="shared" ref="Y245:AB245" si="4080">SQRT(POWER(A245,2)+POWER(E245,2))</f>
        <v>0.2187762226</v>
      </c>
      <c r="Z245" s="137">
        <f t="shared" si="4080"/>
        <v>10.48101499</v>
      </c>
      <c r="AA245" s="137">
        <f t="shared" si="4080"/>
        <v>5819.631963</v>
      </c>
      <c r="AB245" s="137">
        <f t="shared" si="4080"/>
        <v>441483.5658</v>
      </c>
      <c r="AC245" s="138">
        <f t="shared" ref="AC245:AF245" si="4081">U245-$U245</f>
        <v>0</v>
      </c>
      <c r="AD245" s="138">
        <f t="shared" si="4081"/>
        <v>-3.141592654</v>
      </c>
      <c r="AE245" s="138">
        <f t="shared" si="4081"/>
        <v>-3.141592654</v>
      </c>
      <c r="AF245" s="138">
        <f t="shared" si="4081"/>
        <v>0</v>
      </c>
      <c r="AG245" s="138">
        <f t="shared" ref="AG245:AJ245" si="4082">Y245/$Y245</f>
        <v>1</v>
      </c>
      <c r="AH245" s="138">
        <f t="shared" si="4082"/>
        <v>47.90746851</v>
      </c>
      <c r="AI245" s="138">
        <f t="shared" si="4082"/>
        <v>26600.84306</v>
      </c>
      <c r="AJ245" s="138">
        <f t="shared" si="4082"/>
        <v>2017968.683</v>
      </c>
      <c r="AK245" s="139">
        <f t="shared" ref="AK245:AN245" si="4083">AG245*COS(AC245)</f>
        <v>1</v>
      </c>
      <c r="AL245" s="139">
        <f t="shared" si="4083"/>
        <v>-47.90746851</v>
      </c>
      <c r="AM245" s="139">
        <f t="shared" si="4083"/>
        <v>-26600.84306</v>
      </c>
      <c r="AN245" s="139">
        <f t="shared" si="4083"/>
        <v>2017968.683</v>
      </c>
      <c r="AO245" s="129">
        <f t="shared" ref="AO245:AR245" si="4084">AG245*SIN(AC245)</f>
        <v>0</v>
      </c>
      <c r="AP245" s="129">
        <f t="shared" si="4084"/>
        <v>0</v>
      </c>
      <c r="AQ245" s="129">
        <f t="shared" si="4084"/>
        <v>0</v>
      </c>
      <c r="AR245" s="129">
        <f t="shared" si="4084"/>
        <v>0</v>
      </c>
      <c r="AS245" s="140">
        <f t="shared" si="45"/>
        <v>-9.424777961</v>
      </c>
      <c r="AT245" s="141">
        <f t="shared" si="46"/>
        <v>-9.424777961</v>
      </c>
      <c r="AU245" s="141">
        <f t="shared" si="47"/>
        <v>-3.141592654</v>
      </c>
      <c r="AV245" s="122">
        <f t="shared" si="48"/>
        <v>3.141592654</v>
      </c>
      <c r="AW245" s="142">
        <f t="shared" si="49"/>
        <v>109953.6545</v>
      </c>
      <c r="AX245" s="130">
        <f t="shared" si="50"/>
        <v>109953.6545</v>
      </c>
      <c r="AY245" s="143">
        <f t="shared" si="51"/>
        <v>219907.309</v>
      </c>
      <c r="AZ245" s="143">
        <f t="shared" si="52"/>
        <v>0</v>
      </c>
      <c r="BA245" s="143">
        <f t="shared" si="53"/>
        <v>0</v>
      </c>
      <c r="BB245" s="124">
        <f t="shared" si="54"/>
        <v>219907.309</v>
      </c>
      <c r="BC245" s="140">
        <f t="shared" ref="BC245:BD245" si="4085">BC$2*AD245</f>
        <v>-3.141592654</v>
      </c>
      <c r="BD245" s="140">
        <f t="shared" si="4085"/>
        <v>-3.141592654</v>
      </c>
      <c r="BE245" s="141">
        <f t="shared" si="56"/>
        <v>-6.283185307</v>
      </c>
      <c r="BF245" s="141">
        <f t="shared" si="57"/>
        <v>0</v>
      </c>
      <c r="BG245" s="122">
        <f t="shared" si="58"/>
        <v>0</v>
      </c>
      <c r="BH245" s="142">
        <f t="shared" ref="BH245:BI245" si="4086">POWER(AH245,BH$2)</f>
        <v>47.90746851</v>
      </c>
      <c r="BI245" s="142">
        <f t="shared" si="4086"/>
        <v>26600.84306</v>
      </c>
      <c r="BJ245" s="130">
        <f t="shared" si="60"/>
        <v>1274379.051</v>
      </c>
      <c r="BK245" s="143">
        <f t="shared" si="61"/>
        <v>11469411.46</v>
      </c>
      <c r="BL245" s="143">
        <f t="shared" si="62"/>
        <v>0</v>
      </c>
      <c r="BM245" s="143">
        <f t="shared" si="63"/>
        <v>0</v>
      </c>
      <c r="BN245" s="124">
        <f t="shared" si="64"/>
        <v>11469411.46</v>
      </c>
      <c r="BO245" s="140">
        <f t="shared" si="65"/>
        <v>0</v>
      </c>
      <c r="BP245" s="141">
        <f t="shared" si="66"/>
        <v>0</v>
      </c>
      <c r="BQ245" s="141">
        <f t="shared" si="67"/>
        <v>0</v>
      </c>
      <c r="BR245" s="122">
        <f t="shared" si="68"/>
        <v>0</v>
      </c>
      <c r="BS245" s="142">
        <f t="shared" si="69"/>
        <v>2017968.683</v>
      </c>
      <c r="BT245" s="130">
        <f t="shared" si="70"/>
        <v>2017968.683</v>
      </c>
      <c r="BU245" s="143">
        <f t="shared" si="71"/>
        <v>-54485154.44</v>
      </c>
      <c r="BV245" s="143">
        <f t="shared" si="72"/>
        <v>0</v>
      </c>
      <c r="BW245" s="143">
        <f t="shared" si="73"/>
        <v>3.141592654</v>
      </c>
      <c r="BX245" s="124">
        <f t="shared" si="74"/>
        <v>54485154.44</v>
      </c>
      <c r="BY245" s="144">
        <f t="shared" ref="BY245:BZ245" si="4087">AY245+BK245+BU245</f>
        <v>-42795835.67</v>
      </c>
      <c r="BZ245" s="144">
        <f t="shared" si="4087"/>
        <v>0</v>
      </c>
      <c r="CA245" s="144">
        <f t="shared" si="76"/>
        <v>-3.141592654</v>
      </c>
      <c r="CB245" s="145">
        <f t="shared" si="77"/>
        <v>42795835.67</v>
      </c>
      <c r="CC245" s="140">
        <f t="shared" ref="CC245:CD245" si="4088">CC$2*AD245</f>
        <v>-6.283185307</v>
      </c>
      <c r="CD245" s="140">
        <f t="shared" si="4088"/>
        <v>-6.283185307</v>
      </c>
      <c r="CE245" s="141">
        <f t="shared" si="79"/>
        <v>-12.56637061</v>
      </c>
      <c r="CF245" s="141">
        <f t="shared" si="80"/>
        <v>0</v>
      </c>
      <c r="CG245" s="122">
        <f t="shared" si="81"/>
        <v>0</v>
      </c>
      <c r="CH245" s="142">
        <f t="shared" ref="CH245:CI245" si="4089">POWER(AH245,CH$2)</f>
        <v>2295.125539</v>
      </c>
      <c r="CI245" s="142">
        <f t="shared" si="4089"/>
        <v>707604851.6</v>
      </c>
      <c r="CJ245" s="130">
        <f t="shared" si="83"/>
        <v>1624041966357</v>
      </c>
      <c r="CK245" s="143">
        <f t="shared" si="84"/>
        <v>-1624041966357</v>
      </c>
      <c r="CL245" s="143">
        <f t="shared" si="85"/>
        <v>0</v>
      </c>
      <c r="CM245" s="143">
        <f t="shared" si="86"/>
        <v>3.141592654</v>
      </c>
      <c r="CN245" s="124">
        <f t="shared" si="87"/>
        <v>1624041966357</v>
      </c>
      <c r="CO245" s="140">
        <f t="shared" si="88"/>
        <v>-9.424777961</v>
      </c>
      <c r="CP245" s="141">
        <f t="shared" si="89"/>
        <v>-9.424777961</v>
      </c>
      <c r="CQ245" s="141">
        <f t="shared" si="90"/>
        <v>-3.141592654</v>
      </c>
      <c r="CR245" s="122">
        <f t="shared" si="91"/>
        <v>3.141592654</v>
      </c>
      <c r="CS245" s="142">
        <f t="shared" si="92"/>
        <v>18822885606857</v>
      </c>
      <c r="CT245" s="130">
        <f t="shared" si="93"/>
        <v>18822885606857</v>
      </c>
      <c r="CU245" s="143">
        <f t="shared" si="94"/>
        <v>-75291542427426</v>
      </c>
      <c r="CV245" s="143">
        <f t="shared" si="95"/>
        <v>0.009220554644</v>
      </c>
      <c r="CW245" s="143">
        <f t="shared" si="96"/>
        <v>3.141592654</v>
      </c>
      <c r="CX245" s="124">
        <f t="shared" si="97"/>
        <v>75291542427426</v>
      </c>
      <c r="CY245" s="140">
        <f t="shared" si="98"/>
        <v>-9.424777961</v>
      </c>
      <c r="CZ245" s="140">
        <f t="shared" si="99"/>
        <v>0</v>
      </c>
      <c r="DA245" s="141">
        <f t="shared" si="100"/>
        <v>-9.424777961</v>
      </c>
      <c r="DB245" s="141">
        <f t="shared" si="101"/>
        <v>-3.141592654</v>
      </c>
      <c r="DC245" s="122">
        <f t="shared" si="102"/>
        <v>3.141592654</v>
      </c>
      <c r="DD245" s="142">
        <f t="shared" si="103"/>
        <v>109953.6545</v>
      </c>
      <c r="DE245" s="142">
        <f t="shared" si="104"/>
        <v>2017968.683</v>
      </c>
      <c r="DF245" s="130">
        <f t="shared" si="105"/>
        <v>221883031337</v>
      </c>
      <c r="DG245" s="143">
        <f t="shared" si="106"/>
        <v>-887532125347</v>
      </c>
      <c r="DH245" s="143">
        <f t="shared" si="107"/>
        <v>0.0001086913376</v>
      </c>
      <c r="DI245" s="143">
        <f t="shared" si="108"/>
        <v>3.141592654</v>
      </c>
      <c r="DJ245" s="124">
        <f t="shared" si="109"/>
        <v>887532125347</v>
      </c>
      <c r="DK245" s="140">
        <f t="shared" ref="DK245:DM245" si="4090">DK$2*AD245</f>
        <v>-3.141592654</v>
      </c>
      <c r="DL245" s="140">
        <f t="shared" si="4090"/>
        <v>-3.141592654</v>
      </c>
      <c r="DM245" s="140">
        <f t="shared" si="4090"/>
        <v>0</v>
      </c>
      <c r="DN245" s="141">
        <f t="shared" si="111"/>
        <v>-6.283185307</v>
      </c>
      <c r="DO245" s="141">
        <f t="shared" si="112"/>
        <v>0</v>
      </c>
      <c r="DP245" s="122">
        <f t="shared" si="113"/>
        <v>0</v>
      </c>
      <c r="DQ245" s="142">
        <f t="shared" ref="DQ245:DS245" si="4091">POWER(AH245,DQ$2)</f>
        <v>47.90746851</v>
      </c>
      <c r="DR245" s="142">
        <f t="shared" si="4091"/>
        <v>26600.84306</v>
      </c>
      <c r="DS245" s="142">
        <f t="shared" si="4091"/>
        <v>2017968.683</v>
      </c>
      <c r="DT245" s="130">
        <f t="shared" si="115"/>
        <v>2571657015935</v>
      </c>
      <c r="DU245" s="143">
        <f t="shared" si="116"/>
        <v>-46289826286835</v>
      </c>
      <c r="DV245" s="143">
        <f t="shared" si="117"/>
        <v>0</v>
      </c>
      <c r="DW245" s="143">
        <f t="shared" si="118"/>
        <v>3.141592654</v>
      </c>
      <c r="DX245" s="124">
        <f t="shared" si="119"/>
        <v>46289826286835</v>
      </c>
      <c r="DY245" s="140">
        <f t="shared" si="120"/>
        <v>0</v>
      </c>
      <c r="DZ245" s="141">
        <f t="shared" si="121"/>
        <v>0</v>
      </c>
      <c r="EA245" s="141">
        <f t="shared" si="122"/>
        <v>0</v>
      </c>
      <c r="EB245" s="122">
        <f t="shared" si="123"/>
        <v>0</v>
      </c>
      <c r="EC245" s="142">
        <f t="shared" si="124"/>
        <v>4072197606102</v>
      </c>
      <c r="ED245" s="130">
        <f t="shared" si="125"/>
        <v>4072197606102</v>
      </c>
      <c r="EE245" s="143">
        <f t="shared" si="126"/>
        <v>109949335364751</v>
      </c>
      <c r="EF245" s="143">
        <f t="shared" si="127"/>
        <v>0</v>
      </c>
      <c r="EG245" s="143">
        <f t="shared" si="128"/>
        <v>0</v>
      </c>
      <c r="EH245" s="124">
        <f t="shared" si="129"/>
        <v>109949335364751</v>
      </c>
      <c r="EI245" s="144">
        <f t="shared" ref="EI245:EJ245" si="4092">CK245+CU245+DG245+DU245+EE245</f>
        <v>-14143607441216</v>
      </c>
      <c r="EJ245" s="144">
        <f t="shared" si="4092"/>
        <v>0.009329245981</v>
      </c>
      <c r="EK245" s="144">
        <f t="shared" si="131"/>
        <v>3.141592654</v>
      </c>
      <c r="EL245" s="145">
        <f t="shared" si="132"/>
        <v>14143607441216</v>
      </c>
      <c r="EM245" s="140">
        <f t="shared" si="133"/>
        <v>1.570796327</v>
      </c>
      <c r="EN245" s="141">
        <f t="shared" si="134"/>
        <v>1.570796327</v>
      </c>
      <c r="EO245" s="141">
        <f t="shared" si="135"/>
        <v>1.570796327</v>
      </c>
      <c r="EP245" s="122">
        <f t="shared" si="136"/>
        <v>1.570796327</v>
      </c>
      <c r="EQ245" s="142">
        <f t="shared" si="137"/>
        <v>3760798.777</v>
      </c>
      <c r="ER245" s="130">
        <f t="shared" si="138"/>
        <v>3760798.777</v>
      </c>
      <c r="ES245" s="143">
        <f t="shared" si="139"/>
        <v>0.00000000553570845</v>
      </c>
      <c r="ET245" s="143">
        <f t="shared" si="140"/>
        <v>19541683.68</v>
      </c>
      <c r="EU245" s="143">
        <f t="shared" si="141"/>
        <v>1.570796327</v>
      </c>
      <c r="EV245" s="124">
        <f t="shared" si="142"/>
        <v>19541683.68</v>
      </c>
      <c r="EW245" s="144">
        <f t="shared" ref="EW245:EX245" si="4093">BY245+ES245</f>
        <v>-42795835.67</v>
      </c>
      <c r="EX245" s="144">
        <f t="shared" si="4093"/>
        <v>19541683.68</v>
      </c>
      <c r="EY245" s="144">
        <f t="shared" si="144"/>
        <v>2.713242372</v>
      </c>
      <c r="EZ245" s="145">
        <f t="shared" si="145"/>
        <v>47046370.23</v>
      </c>
      <c r="FA245" s="140">
        <f t="shared" si="146"/>
        <v>0.9044141238</v>
      </c>
      <c r="FB245" s="141">
        <f t="shared" si="147"/>
        <v>0.9044141238</v>
      </c>
      <c r="FC245" s="141">
        <f t="shared" si="148"/>
        <v>0.9044141238</v>
      </c>
      <c r="FD245" s="122">
        <f t="shared" si="149"/>
        <v>0.9044141238</v>
      </c>
      <c r="FE245" s="142">
        <f t="shared" si="150"/>
        <v>361.0012513</v>
      </c>
      <c r="FF245" s="130">
        <f t="shared" si="151"/>
        <v>361.0012513</v>
      </c>
      <c r="FG245" s="143">
        <f t="shared" si="152"/>
        <v>59.03850339</v>
      </c>
      <c r="FH245" s="143">
        <f t="shared" si="153"/>
        <v>75.07607311</v>
      </c>
      <c r="FI245" s="143">
        <f t="shared" si="154"/>
        <v>0.9044141238</v>
      </c>
      <c r="FJ245" s="124">
        <f t="shared" si="155"/>
        <v>95.50896102</v>
      </c>
      <c r="FK245" s="140">
        <f t="shared" si="156"/>
        <v>-6.283185307</v>
      </c>
      <c r="FL245" s="141">
        <f t="shared" si="157"/>
        <v>-6.283185307</v>
      </c>
      <c r="FM245" s="141">
        <f t="shared" si="158"/>
        <v>0</v>
      </c>
      <c r="FN245" s="122">
        <f t="shared" si="159"/>
        <v>0</v>
      </c>
      <c r="FO245" s="142">
        <f t="shared" si="160"/>
        <v>2295.125539</v>
      </c>
      <c r="FP245" s="130">
        <f t="shared" si="161"/>
        <v>2295.125539</v>
      </c>
      <c r="FQ245" s="143">
        <f t="shared" si="162"/>
        <v>-2295.125539</v>
      </c>
      <c r="FR245" s="143">
        <f t="shared" si="163"/>
        <v>0</v>
      </c>
      <c r="FS245" s="143">
        <f t="shared" si="164"/>
        <v>3.141592654</v>
      </c>
      <c r="FT245" s="124">
        <f t="shared" si="165"/>
        <v>2295.125539</v>
      </c>
      <c r="FU245" s="144">
        <f t="shared" si="166"/>
        <v>-82097.65472</v>
      </c>
      <c r="FV245" s="144">
        <f t="shared" si="167"/>
        <v>0</v>
      </c>
      <c r="FW245" s="144">
        <f t="shared" si="168"/>
        <v>-3.141592654</v>
      </c>
      <c r="FX245" s="145">
        <f t="shared" si="169"/>
        <v>82097.65472</v>
      </c>
      <c r="FY245" s="140">
        <f t="shared" si="170"/>
        <v>-3.141592654</v>
      </c>
      <c r="FZ245" s="140">
        <f t="shared" si="171"/>
        <v>-0.9044141238</v>
      </c>
      <c r="GA245" s="141">
        <f t="shared" si="172"/>
        <v>-4.046006777</v>
      </c>
      <c r="GB245" s="141">
        <f t="shared" si="173"/>
        <v>-4.046006777</v>
      </c>
      <c r="GC245" s="122">
        <f t="shared" si="174"/>
        <v>2.23717853</v>
      </c>
      <c r="GD245" s="142">
        <f t="shared" si="175"/>
        <v>82097.65472</v>
      </c>
      <c r="GE245" s="142">
        <f t="shared" si="176"/>
        <v>0.01047022174</v>
      </c>
      <c r="GF245" s="130">
        <f t="shared" si="177"/>
        <v>859.5806492</v>
      </c>
      <c r="GG245" s="143">
        <f t="shared" si="178"/>
        <v>-59.03850339</v>
      </c>
      <c r="GH245" s="143">
        <f t="shared" si="179"/>
        <v>75.07607311</v>
      </c>
      <c r="GI245" s="143">
        <f t="shared" si="180"/>
        <v>2.23717853</v>
      </c>
      <c r="GJ245" s="124">
        <f t="shared" si="181"/>
        <v>95.50896102</v>
      </c>
      <c r="GK245" s="146">
        <f t="shared" si="182"/>
        <v>-0.5</v>
      </c>
      <c r="GL245" s="127">
        <f t="shared" si="183"/>
        <v>-0.8660254038</v>
      </c>
      <c r="GM245" s="146">
        <f t="shared" si="184"/>
        <v>-2.094395102</v>
      </c>
      <c r="GN245" s="127">
        <f t="shared" si="185"/>
        <v>1</v>
      </c>
      <c r="GO245" s="147">
        <f t="shared" si="186"/>
        <v>-0.5</v>
      </c>
      <c r="GP245" s="128">
        <f t="shared" si="187"/>
        <v>0.8660254038</v>
      </c>
      <c r="GQ245" s="147">
        <f t="shared" si="188"/>
        <v>2.094395102</v>
      </c>
      <c r="GR245" s="128">
        <f t="shared" si="189"/>
        <v>1</v>
      </c>
      <c r="GS245" s="140">
        <f t="shared" si="190"/>
        <v>-2.094395102</v>
      </c>
      <c r="GT245" s="140">
        <f t="shared" si="191"/>
        <v>0.9044141238</v>
      </c>
      <c r="GU245" s="141">
        <f t="shared" si="192"/>
        <v>-1.189980979</v>
      </c>
      <c r="GV245" s="141">
        <f t="shared" si="193"/>
        <v>-1.189980979</v>
      </c>
      <c r="GW245" s="122">
        <f t="shared" si="194"/>
        <v>-1.189980979</v>
      </c>
      <c r="GX245" s="142">
        <f t="shared" si="195"/>
        <v>1</v>
      </c>
      <c r="GY245" s="142">
        <f t="shared" si="196"/>
        <v>95.50896102</v>
      </c>
      <c r="GZ245" s="130">
        <f t="shared" si="197"/>
        <v>95.50896102</v>
      </c>
      <c r="HA245" s="143">
        <f t="shared" si="198"/>
        <v>35.49853483</v>
      </c>
      <c r="HB245" s="143">
        <f t="shared" si="199"/>
        <v>-88.66688029</v>
      </c>
      <c r="HC245" s="143">
        <f t="shared" si="200"/>
        <v>-1.189980979</v>
      </c>
      <c r="HD245" s="124">
        <f t="shared" si="201"/>
        <v>95.50896102</v>
      </c>
      <c r="HE245" s="140">
        <f t="shared" si="202"/>
        <v>2.094395102</v>
      </c>
      <c r="HF245" s="140">
        <f t="shared" si="203"/>
        <v>2.23717853</v>
      </c>
      <c r="HG245" s="141">
        <f t="shared" si="204"/>
        <v>4.331573632</v>
      </c>
      <c r="HH245" s="141">
        <f t="shared" si="205"/>
        <v>4.331573632</v>
      </c>
      <c r="HI245" s="122">
        <f t="shared" si="206"/>
        <v>-1.951611675</v>
      </c>
      <c r="HJ245" s="142">
        <f t="shared" si="207"/>
        <v>1</v>
      </c>
      <c r="HK245" s="142">
        <f t="shared" si="208"/>
        <v>95.50896102</v>
      </c>
      <c r="HL245" s="130">
        <f t="shared" si="209"/>
        <v>95.50896102</v>
      </c>
      <c r="HM245" s="143">
        <f t="shared" si="210"/>
        <v>-35.49853483</v>
      </c>
      <c r="HN245" s="143">
        <f t="shared" si="211"/>
        <v>-88.66688029</v>
      </c>
      <c r="HO245" s="143">
        <f t="shared" si="212"/>
        <v>-1.951611675</v>
      </c>
      <c r="HP245" s="124">
        <f t="shared" si="213"/>
        <v>95.50896102</v>
      </c>
      <c r="HQ245" s="140">
        <f t="shared" si="214"/>
        <v>2.094395102</v>
      </c>
      <c r="HR245" s="140">
        <f t="shared" si="215"/>
        <v>0.9044141238</v>
      </c>
      <c r="HS245" s="141">
        <f t="shared" si="216"/>
        <v>2.998809226</v>
      </c>
      <c r="HT245" s="141">
        <f t="shared" si="217"/>
        <v>2.998809226</v>
      </c>
      <c r="HU245" s="122">
        <f t="shared" si="218"/>
        <v>2.998809226</v>
      </c>
      <c r="HV245" s="142">
        <f t="shared" si="219"/>
        <v>1</v>
      </c>
      <c r="HW245" s="142">
        <f t="shared" si="220"/>
        <v>95.50896102</v>
      </c>
      <c r="HX245" s="130">
        <f t="shared" si="221"/>
        <v>95.50896102</v>
      </c>
      <c r="HY245" s="143">
        <f t="shared" si="222"/>
        <v>-94.53703822</v>
      </c>
      <c r="HZ245" s="143">
        <f t="shared" si="223"/>
        <v>13.59080718</v>
      </c>
      <c r="IA245" s="143">
        <f t="shared" si="224"/>
        <v>2.998809226</v>
      </c>
      <c r="IB245" s="124">
        <f t="shared" si="225"/>
        <v>95.50896102</v>
      </c>
      <c r="IC245" s="140">
        <f t="shared" si="226"/>
        <v>-2.094395102</v>
      </c>
      <c r="ID245" s="140">
        <f t="shared" si="227"/>
        <v>2.23717853</v>
      </c>
      <c r="IE245" s="141">
        <f t="shared" si="228"/>
        <v>0.1427834274</v>
      </c>
      <c r="IF245" s="141">
        <f t="shared" si="229"/>
        <v>0.1427834274</v>
      </c>
      <c r="IG245" s="122">
        <f t="shared" si="230"/>
        <v>0.1427834274</v>
      </c>
      <c r="IH245" s="142">
        <f t="shared" si="231"/>
        <v>1</v>
      </c>
      <c r="II245" s="142">
        <f t="shared" si="232"/>
        <v>95.50896102</v>
      </c>
      <c r="IJ245" s="130">
        <f t="shared" si="233"/>
        <v>95.50896102</v>
      </c>
      <c r="IK245" s="143">
        <f t="shared" si="234"/>
        <v>94.53703822</v>
      </c>
      <c r="IL245" s="143">
        <f t="shared" si="235"/>
        <v>13.59080718</v>
      </c>
      <c r="IM245" s="143">
        <f t="shared" si="236"/>
        <v>0.1427834274</v>
      </c>
      <c r="IN245" s="124">
        <f t="shared" si="237"/>
        <v>95.50896102</v>
      </c>
    </row>
    <row r="246" ht="12.75" customHeight="1">
      <c r="A246" s="129">
        <f>'Cortez Cubic'!AP246</f>
        <v>-0.2187762226</v>
      </c>
      <c r="B246" s="129">
        <f>'Cortez Cubic'!AQ246</f>
        <v>1.238483278</v>
      </c>
      <c r="C246" s="129">
        <f>'Cortez Cubic'!AR246</f>
        <v>3057.385896</v>
      </c>
      <c r="D246" s="129">
        <f>'Cortez Cubic'!AS246</f>
        <v>-85217.10674</v>
      </c>
      <c r="E246" s="129">
        <f t="shared" ref="E246:H246" si="4094">0</f>
        <v>0</v>
      </c>
      <c r="F246" s="129">
        <f t="shared" si="4094"/>
        <v>0</v>
      </c>
      <c r="G246" s="129">
        <f t="shared" si="4094"/>
        <v>0</v>
      </c>
      <c r="H246" s="129">
        <f t="shared" si="4094"/>
        <v>0</v>
      </c>
      <c r="I246" s="110">
        <f>'Cortez Cubic'!I246</f>
        <v>118</v>
      </c>
      <c r="J246" s="130">
        <f t="shared" si="28"/>
        <v>104.0139941</v>
      </c>
      <c r="K246" s="131">
        <f t="shared" si="29"/>
        <v>1</v>
      </c>
      <c r="L246" s="131">
        <f t="shared" si="30"/>
        <v>0</v>
      </c>
      <c r="M246" s="132">
        <f t="shared" si="31"/>
        <v>13.98600592</v>
      </c>
      <c r="N246" s="133">
        <f t="shared" si="32"/>
        <v>74.68456345</v>
      </c>
      <c r="O246" s="134">
        <f t="shared" si="33"/>
        <v>104.0139941</v>
      </c>
      <c r="P246" s="134">
        <f t="shared" si="34"/>
        <v>0</v>
      </c>
      <c r="Q246" s="135">
        <f t="shared" si="35"/>
        <v>29.32943063</v>
      </c>
      <c r="R246" s="135">
        <f t="shared" si="36"/>
        <v>0</v>
      </c>
      <c r="S246" s="136">
        <f t="shared" si="37"/>
        <v>-127.6824655</v>
      </c>
      <c r="T246" s="136">
        <f t="shared" si="38"/>
        <v>0</v>
      </c>
      <c r="U246" s="137">
        <f t="shared" ref="U246:X246" si="4095">ATAN2(A246,E246)</f>
        <v>3.141592654</v>
      </c>
      <c r="V246" s="137">
        <f t="shared" si="4095"/>
        <v>0</v>
      </c>
      <c r="W246" s="137">
        <f t="shared" si="4095"/>
        <v>0</v>
      </c>
      <c r="X246" s="137">
        <f t="shared" si="4095"/>
        <v>3.141592654</v>
      </c>
      <c r="Y246" s="137">
        <f t="shared" ref="Y246:AB246" si="4096">SQRT(POWER(A246,2)+POWER(E246,2))</f>
        <v>0.2187762226</v>
      </c>
      <c r="Z246" s="137">
        <f t="shared" si="4096"/>
        <v>1.238483278</v>
      </c>
      <c r="AA246" s="137">
        <f t="shared" si="4096"/>
        <v>3057.385896</v>
      </c>
      <c r="AB246" s="137">
        <f t="shared" si="4096"/>
        <v>85217.10674</v>
      </c>
      <c r="AC246" s="138">
        <f t="shared" ref="AC246:AF246" si="4097">U246-$U246</f>
        <v>0</v>
      </c>
      <c r="AD246" s="138">
        <f t="shared" si="4097"/>
        <v>-3.141592654</v>
      </c>
      <c r="AE246" s="138">
        <f t="shared" si="4097"/>
        <v>-3.141592654</v>
      </c>
      <c r="AF246" s="138">
        <f t="shared" si="4097"/>
        <v>0</v>
      </c>
      <c r="AG246" s="138">
        <f t="shared" ref="AG246:AJ246" si="4098">Y246/$Y246</f>
        <v>1</v>
      </c>
      <c r="AH246" s="138">
        <f t="shared" si="4098"/>
        <v>5.660959235</v>
      </c>
      <c r="AI246" s="138">
        <f t="shared" si="4098"/>
        <v>13974.946</v>
      </c>
      <c r="AJ246" s="138">
        <f t="shared" si="4098"/>
        <v>389517.2232</v>
      </c>
      <c r="AK246" s="139">
        <f t="shared" ref="AK246:AN246" si="4099">AG246*COS(AC246)</f>
        <v>1</v>
      </c>
      <c r="AL246" s="139">
        <f t="shared" si="4099"/>
        <v>-5.660959235</v>
      </c>
      <c r="AM246" s="139">
        <f t="shared" si="4099"/>
        <v>-13974.946</v>
      </c>
      <c r="AN246" s="139">
        <f t="shared" si="4099"/>
        <v>389517.2232</v>
      </c>
      <c r="AO246" s="129">
        <f t="shared" ref="AO246:AR246" si="4100">AG246*SIN(AC246)</f>
        <v>0</v>
      </c>
      <c r="AP246" s="129">
        <f t="shared" si="4100"/>
        <v>0</v>
      </c>
      <c r="AQ246" s="129">
        <f t="shared" si="4100"/>
        <v>0</v>
      </c>
      <c r="AR246" s="129">
        <f t="shared" si="4100"/>
        <v>0</v>
      </c>
      <c r="AS246" s="140">
        <f t="shared" si="45"/>
        <v>-9.424777961</v>
      </c>
      <c r="AT246" s="141">
        <f t="shared" si="46"/>
        <v>-9.424777961</v>
      </c>
      <c r="AU246" s="141">
        <f t="shared" si="47"/>
        <v>-3.141592654</v>
      </c>
      <c r="AV246" s="122">
        <f t="shared" si="48"/>
        <v>3.141592654</v>
      </c>
      <c r="AW246" s="142">
        <f t="shared" si="49"/>
        <v>181.4137006</v>
      </c>
      <c r="AX246" s="130">
        <f t="shared" si="50"/>
        <v>181.4137006</v>
      </c>
      <c r="AY246" s="143">
        <f t="shared" si="51"/>
        <v>362.8274012</v>
      </c>
      <c r="AZ246" s="143">
        <f t="shared" si="52"/>
        <v>0</v>
      </c>
      <c r="BA246" s="143">
        <f t="shared" si="53"/>
        <v>0</v>
      </c>
      <c r="BB246" s="124">
        <f t="shared" si="54"/>
        <v>362.8274012</v>
      </c>
      <c r="BC246" s="140">
        <f t="shared" ref="BC246:BD246" si="4101">BC$2*AD246</f>
        <v>-3.141592654</v>
      </c>
      <c r="BD246" s="140">
        <f t="shared" si="4101"/>
        <v>-3.141592654</v>
      </c>
      <c r="BE246" s="141">
        <f t="shared" si="56"/>
        <v>-6.283185307</v>
      </c>
      <c r="BF246" s="141">
        <f t="shared" si="57"/>
        <v>0</v>
      </c>
      <c r="BG246" s="122">
        <f t="shared" si="58"/>
        <v>0</v>
      </c>
      <c r="BH246" s="142">
        <f t="shared" ref="BH246:BI246" si="4102">POWER(AH246,BH$2)</f>
        <v>5.660959235</v>
      </c>
      <c r="BI246" s="142">
        <f t="shared" si="4102"/>
        <v>13974.946</v>
      </c>
      <c r="BJ246" s="130">
        <f t="shared" si="60"/>
        <v>79111.5996</v>
      </c>
      <c r="BK246" s="143">
        <f t="shared" si="61"/>
        <v>712004.3964</v>
      </c>
      <c r="BL246" s="143">
        <f t="shared" si="62"/>
        <v>0</v>
      </c>
      <c r="BM246" s="143">
        <f t="shared" si="63"/>
        <v>0</v>
      </c>
      <c r="BN246" s="124">
        <f t="shared" si="64"/>
        <v>712004.3964</v>
      </c>
      <c r="BO246" s="140">
        <f t="shared" si="65"/>
        <v>0</v>
      </c>
      <c r="BP246" s="141">
        <f t="shared" si="66"/>
        <v>0</v>
      </c>
      <c r="BQ246" s="141">
        <f t="shared" si="67"/>
        <v>0</v>
      </c>
      <c r="BR246" s="122">
        <f t="shared" si="68"/>
        <v>0</v>
      </c>
      <c r="BS246" s="142">
        <f t="shared" si="69"/>
        <v>389517.2232</v>
      </c>
      <c r="BT246" s="130">
        <f t="shared" si="70"/>
        <v>389517.2232</v>
      </c>
      <c r="BU246" s="143">
        <f t="shared" si="71"/>
        <v>-10516965.03</v>
      </c>
      <c r="BV246" s="143">
        <f t="shared" si="72"/>
        <v>0</v>
      </c>
      <c r="BW246" s="143">
        <f t="shared" si="73"/>
        <v>3.141592654</v>
      </c>
      <c r="BX246" s="124">
        <f t="shared" si="74"/>
        <v>10516965.03</v>
      </c>
      <c r="BY246" s="144">
        <f t="shared" ref="BY246:BZ246" si="4103">AY246+BK246+BU246</f>
        <v>-9804597.803</v>
      </c>
      <c r="BZ246" s="144">
        <f t="shared" si="4103"/>
        <v>0</v>
      </c>
      <c r="CA246" s="144">
        <f t="shared" si="76"/>
        <v>-3.141592654</v>
      </c>
      <c r="CB246" s="145">
        <f t="shared" si="77"/>
        <v>9804597.803</v>
      </c>
      <c r="CC246" s="140">
        <f t="shared" ref="CC246:CD246" si="4104">CC$2*AD246</f>
        <v>-6.283185307</v>
      </c>
      <c r="CD246" s="140">
        <f t="shared" si="4104"/>
        <v>-6.283185307</v>
      </c>
      <c r="CE246" s="141">
        <f t="shared" si="79"/>
        <v>-12.56637061</v>
      </c>
      <c r="CF246" s="141">
        <f t="shared" si="80"/>
        <v>0</v>
      </c>
      <c r="CG246" s="122">
        <f t="shared" si="81"/>
        <v>0</v>
      </c>
      <c r="CH246" s="142">
        <f t="shared" ref="CH246:CI246" si="4105">POWER(AH246,CH$2)</f>
        <v>32.04645946</v>
      </c>
      <c r="CI246" s="142">
        <f t="shared" si="4105"/>
        <v>195299115.6</v>
      </c>
      <c r="CJ246" s="130">
        <f t="shared" si="83"/>
        <v>6258645191</v>
      </c>
      <c r="CK246" s="143">
        <f t="shared" si="84"/>
        <v>-6258645191</v>
      </c>
      <c r="CL246" s="143">
        <f t="shared" si="85"/>
        <v>0</v>
      </c>
      <c r="CM246" s="143">
        <f t="shared" si="86"/>
        <v>3.141592654</v>
      </c>
      <c r="CN246" s="124">
        <f t="shared" si="87"/>
        <v>6258645191</v>
      </c>
      <c r="CO246" s="140">
        <f t="shared" si="88"/>
        <v>-9.424777961</v>
      </c>
      <c r="CP246" s="141">
        <f t="shared" si="89"/>
        <v>-9.424777961</v>
      </c>
      <c r="CQ246" s="141">
        <f t="shared" si="90"/>
        <v>-3.141592654</v>
      </c>
      <c r="CR246" s="122">
        <f t="shared" si="91"/>
        <v>3.141592654</v>
      </c>
      <c r="CS246" s="142">
        <f t="shared" si="92"/>
        <v>2729294594292</v>
      </c>
      <c r="CT246" s="130">
        <f t="shared" si="93"/>
        <v>2729294594292</v>
      </c>
      <c r="CU246" s="143">
        <f t="shared" si="94"/>
        <v>-10917178377168</v>
      </c>
      <c r="CV246" s="143">
        <f t="shared" si="95"/>
        <v>0.001336968756</v>
      </c>
      <c r="CW246" s="143">
        <f t="shared" si="96"/>
        <v>3.141592654</v>
      </c>
      <c r="CX246" s="124">
        <f t="shared" si="97"/>
        <v>10917178377168</v>
      </c>
      <c r="CY246" s="140">
        <f t="shared" si="98"/>
        <v>-9.424777961</v>
      </c>
      <c r="CZ246" s="140">
        <f t="shared" si="99"/>
        <v>0</v>
      </c>
      <c r="DA246" s="141">
        <f t="shared" si="100"/>
        <v>-9.424777961</v>
      </c>
      <c r="DB246" s="141">
        <f t="shared" si="101"/>
        <v>-3.141592654</v>
      </c>
      <c r="DC246" s="122">
        <f t="shared" si="102"/>
        <v>3.141592654</v>
      </c>
      <c r="DD246" s="142">
        <f t="shared" si="103"/>
        <v>181.4137006</v>
      </c>
      <c r="DE246" s="142">
        <f t="shared" si="104"/>
        <v>389517.2232</v>
      </c>
      <c r="DF246" s="130">
        <f t="shared" si="105"/>
        <v>70663760.92</v>
      </c>
      <c r="DG246" s="143">
        <f t="shared" si="106"/>
        <v>-282655043.7</v>
      </c>
      <c r="DH246" s="143">
        <f t="shared" si="107"/>
        <v>0.00000003461525945</v>
      </c>
      <c r="DI246" s="143">
        <f t="shared" si="108"/>
        <v>3.141592654</v>
      </c>
      <c r="DJ246" s="124">
        <f t="shared" si="109"/>
        <v>282655043.7</v>
      </c>
      <c r="DK246" s="140">
        <f t="shared" ref="DK246:DM246" si="4106">DK$2*AD246</f>
        <v>-3.141592654</v>
      </c>
      <c r="DL246" s="140">
        <f t="shared" si="4106"/>
        <v>-3.141592654</v>
      </c>
      <c r="DM246" s="140">
        <f t="shared" si="4106"/>
        <v>0</v>
      </c>
      <c r="DN246" s="141">
        <f t="shared" si="111"/>
        <v>-6.283185307</v>
      </c>
      <c r="DO246" s="141">
        <f t="shared" si="112"/>
        <v>0</v>
      </c>
      <c r="DP246" s="122">
        <f t="shared" si="113"/>
        <v>0</v>
      </c>
      <c r="DQ246" s="142">
        <f t="shared" ref="DQ246:DS246" si="4107">POWER(AH246,DQ$2)</f>
        <v>5.660959235</v>
      </c>
      <c r="DR246" s="142">
        <f t="shared" si="4107"/>
        <v>13974.946</v>
      </c>
      <c r="DS246" s="142">
        <f t="shared" si="4107"/>
        <v>389517.2232</v>
      </c>
      <c r="DT246" s="130">
        <f t="shared" si="115"/>
        <v>30815330602</v>
      </c>
      <c r="DU246" s="143">
        <f t="shared" si="116"/>
        <v>-554675950830</v>
      </c>
      <c r="DV246" s="143">
        <f t="shared" si="117"/>
        <v>0</v>
      </c>
      <c r="DW246" s="143">
        <f t="shared" si="118"/>
        <v>3.141592654</v>
      </c>
      <c r="DX246" s="124">
        <f t="shared" si="119"/>
        <v>554675950830</v>
      </c>
      <c r="DY246" s="140">
        <f t="shared" si="120"/>
        <v>0</v>
      </c>
      <c r="DZ246" s="141">
        <f t="shared" si="121"/>
        <v>0</v>
      </c>
      <c r="EA246" s="141">
        <f t="shared" si="122"/>
        <v>0</v>
      </c>
      <c r="EB246" s="122">
        <f t="shared" si="123"/>
        <v>0</v>
      </c>
      <c r="EC246" s="142">
        <f t="shared" si="124"/>
        <v>151723667190</v>
      </c>
      <c r="ED246" s="130">
        <f t="shared" si="125"/>
        <v>151723667190</v>
      </c>
      <c r="EE246" s="143">
        <f t="shared" si="126"/>
        <v>4096539014136</v>
      </c>
      <c r="EF246" s="143">
        <f t="shared" si="127"/>
        <v>0</v>
      </c>
      <c r="EG246" s="143">
        <f t="shared" si="128"/>
        <v>0</v>
      </c>
      <c r="EH246" s="124">
        <f t="shared" si="129"/>
        <v>4096539014136</v>
      </c>
      <c r="EI246" s="144">
        <f t="shared" ref="EI246:EJ246" si="4108">CK246+CU246+DG246+DU246+EE246</f>
        <v>-7381856614097</v>
      </c>
      <c r="EJ246" s="144">
        <f t="shared" si="4108"/>
        <v>0.001337003371</v>
      </c>
      <c r="EK246" s="144">
        <f t="shared" si="131"/>
        <v>3.141592654</v>
      </c>
      <c r="EL246" s="145">
        <f t="shared" si="132"/>
        <v>7381856614097</v>
      </c>
      <c r="EM246" s="140">
        <f t="shared" si="133"/>
        <v>1.570796327</v>
      </c>
      <c r="EN246" s="141">
        <f t="shared" si="134"/>
        <v>1.570796327</v>
      </c>
      <c r="EO246" s="141">
        <f t="shared" si="135"/>
        <v>1.570796327</v>
      </c>
      <c r="EP246" s="122">
        <f t="shared" si="136"/>
        <v>1.570796327</v>
      </c>
      <c r="EQ246" s="142">
        <f t="shared" si="137"/>
        <v>2716957.234</v>
      </c>
      <c r="ER246" s="130">
        <f t="shared" si="138"/>
        <v>2716957.234</v>
      </c>
      <c r="ES246" s="143">
        <f t="shared" si="139"/>
        <v>0.0000000008644612703</v>
      </c>
      <c r="ET246" s="143">
        <f t="shared" si="140"/>
        <v>14117723.92</v>
      </c>
      <c r="EU246" s="143">
        <f t="shared" si="141"/>
        <v>1.570796327</v>
      </c>
      <c r="EV246" s="124">
        <f t="shared" si="142"/>
        <v>14117723.92</v>
      </c>
      <c r="EW246" s="144">
        <f t="shared" ref="EW246:EX246" si="4109">BY246+ES246</f>
        <v>-9804597.803</v>
      </c>
      <c r="EX246" s="144">
        <f t="shared" si="4109"/>
        <v>14117723.92</v>
      </c>
      <c r="EY246" s="144">
        <f t="shared" si="144"/>
        <v>2.177813755</v>
      </c>
      <c r="EZ246" s="145">
        <f t="shared" si="145"/>
        <v>17188375.92</v>
      </c>
      <c r="FA246" s="140">
        <f t="shared" si="146"/>
        <v>0.7259379184</v>
      </c>
      <c r="FB246" s="141">
        <f t="shared" si="147"/>
        <v>0.7259379184</v>
      </c>
      <c r="FC246" s="141">
        <f t="shared" si="148"/>
        <v>0.7259379184</v>
      </c>
      <c r="FD246" s="122">
        <f t="shared" si="149"/>
        <v>0.7259379184</v>
      </c>
      <c r="FE246" s="142">
        <f t="shared" si="150"/>
        <v>258.0744127</v>
      </c>
      <c r="FF246" s="130">
        <f t="shared" si="151"/>
        <v>258.0744127</v>
      </c>
      <c r="FG246" s="143">
        <f t="shared" si="152"/>
        <v>51.06350383</v>
      </c>
      <c r="FH246" s="143">
        <f t="shared" si="153"/>
        <v>45.32543024</v>
      </c>
      <c r="FI246" s="143">
        <f t="shared" si="154"/>
        <v>0.7259379184</v>
      </c>
      <c r="FJ246" s="124">
        <f t="shared" si="155"/>
        <v>68.27793238</v>
      </c>
      <c r="FK246" s="140">
        <f t="shared" si="156"/>
        <v>-6.283185307</v>
      </c>
      <c r="FL246" s="141">
        <f t="shared" si="157"/>
        <v>-6.283185307</v>
      </c>
      <c r="FM246" s="141">
        <f t="shared" si="158"/>
        <v>0</v>
      </c>
      <c r="FN246" s="122">
        <f t="shared" si="159"/>
        <v>0</v>
      </c>
      <c r="FO246" s="142">
        <f t="shared" si="160"/>
        <v>32.04645946</v>
      </c>
      <c r="FP246" s="130">
        <f t="shared" si="161"/>
        <v>32.04645946</v>
      </c>
      <c r="FQ246" s="143">
        <f t="shared" si="162"/>
        <v>-32.04645946</v>
      </c>
      <c r="FR246" s="143">
        <f t="shared" si="163"/>
        <v>0</v>
      </c>
      <c r="FS246" s="143">
        <f t="shared" si="164"/>
        <v>3.141592654</v>
      </c>
      <c r="FT246" s="124">
        <f t="shared" si="165"/>
        <v>32.04645946</v>
      </c>
      <c r="FU246" s="144">
        <f t="shared" si="166"/>
        <v>-41956.88445</v>
      </c>
      <c r="FV246" s="144">
        <f t="shared" si="167"/>
        <v>0</v>
      </c>
      <c r="FW246" s="144">
        <f t="shared" si="168"/>
        <v>-3.141592654</v>
      </c>
      <c r="FX246" s="145">
        <f t="shared" si="169"/>
        <v>41956.88445</v>
      </c>
      <c r="FY246" s="140">
        <f t="shared" si="170"/>
        <v>-3.141592654</v>
      </c>
      <c r="FZ246" s="140">
        <f t="shared" si="171"/>
        <v>-0.7259379184</v>
      </c>
      <c r="GA246" s="141">
        <f t="shared" si="172"/>
        <v>-3.867530572</v>
      </c>
      <c r="GB246" s="141">
        <f t="shared" si="173"/>
        <v>-3.867530572</v>
      </c>
      <c r="GC246" s="122">
        <f t="shared" si="174"/>
        <v>2.415654735</v>
      </c>
      <c r="GD246" s="142">
        <f t="shared" si="175"/>
        <v>41956.88445</v>
      </c>
      <c r="GE246" s="142">
        <f t="shared" si="176"/>
        <v>0.01464602054</v>
      </c>
      <c r="GF246" s="130">
        <f t="shared" si="177"/>
        <v>614.5013914</v>
      </c>
      <c r="GG246" s="143">
        <f t="shared" si="178"/>
        <v>-51.06350383</v>
      </c>
      <c r="GH246" s="143">
        <f t="shared" si="179"/>
        <v>45.32543024</v>
      </c>
      <c r="GI246" s="143">
        <f t="shared" si="180"/>
        <v>2.415654735</v>
      </c>
      <c r="GJ246" s="124">
        <f t="shared" si="181"/>
        <v>68.27793238</v>
      </c>
      <c r="GK246" s="146">
        <f t="shared" si="182"/>
        <v>-0.5</v>
      </c>
      <c r="GL246" s="127">
        <f t="shared" si="183"/>
        <v>-0.8660254038</v>
      </c>
      <c r="GM246" s="146">
        <f t="shared" si="184"/>
        <v>-2.094395102</v>
      </c>
      <c r="GN246" s="127">
        <f t="shared" si="185"/>
        <v>1</v>
      </c>
      <c r="GO246" s="147">
        <f t="shared" si="186"/>
        <v>-0.5</v>
      </c>
      <c r="GP246" s="128">
        <f t="shared" si="187"/>
        <v>0.8660254038</v>
      </c>
      <c r="GQ246" s="147">
        <f t="shared" si="188"/>
        <v>2.094395102</v>
      </c>
      <c r="GR246" s="128">
        <f t="shared" si="189"/>
        <v>1</v>
      </c>
      <c r="GS246" s="140">
        <f t="shared" si="190"/>
        <v>-2.094395102</v>
      </c>
      <c r="GT246" s="140">
        <f t="shared" si="191"/>
        <v>0.7259379184</v>
      </c>
      <c r="GU246" s="141">
        <f t="shared" si="192"/>
        <v>-1.368457184</v>
      </c>
      <c r="GV246" s="141">
        <f t="shared" si="193"/>
        <v>-1.368457184</v>
      </c>
      <c r="GW246" s="122">
        <f t="shared" si="194"/>
        <v>-1.368457184</v>
      </c>
      <c r="GX246" s="142">
        <f t="shared" si="195"/>
        <v>1</v>
      </c>
      <c r="GY246" s="142">
        <f t="shared" si="196"/>
        <v>68.27793238</v>
      </c>
      <c r="GZ246" s="130">
        <f t="shared" si="197"/>
        <v>68.27793238</v>
      </c>
      <c r="HA246" s="143">
        <f t="shared" si="198"/>
        <v>13.72122211</v>
      </c>
      <c r="HB246" s="143">
        <f t="shared" si="199"/>
        <v>-66.88500665</v>
      </c>
      <c r="HC246" s="143">
        <f t="shared" si="200"/>
        <v>-1.368457184</v>
      </c>
      <c r="HD246" s="124">
        <f t="shared" si="201"/>
        <v>68.27793238</v>
      </c>
      <c r="HE246" s="140">
        <f t="shared" si="202"/>
        <v>2.094395102</v>
      </c>
      <c r="HF246" s="140">
        <f t="shared" si="203"/>
        <v>2.415654735</v>
      </c>
      <c r="HG246" s="141">
        <f t="shared" si="204"/>
        <v>4.510049838</v>
      </c>
      <c r="HH246" s="141">
        <f t="shared" si="205"/>
        <v>4.510049838</v>
      </c>
      <c r="HI246" s="122">
        <f t="shared" si="206"/>
        <v>-1.77313547</v>
      </c>
      <c r="HJ246" s="142">
        <f t="shared" si="207"/>
        <v>1</v>
      </c>
      <c r="HK246" s="142">
        <f t="shared" si="208"/>
        <v>68.27793238</v>
      </c>
      <c r="HL246" s="130">
        <f t="shared" si="209"/>
        <v>68.27793238</v>
      </c>
      <c r="HM246" s="143">
        <f t="shared" si="210"/>
        <v>-13.72122211</v>
      </c>
      <c r="HN246" s="143">
        <f t="shared" si="211"/>
        <v>-66.88500665</v>
      </c>
      <c r="HO246" s="143">
        <f t="shared" si="212"/>
        <v>-1.77313547</v>
      </c>
      <c r="HP246" s="124">
        <f t="shared" si="213"/>
        <v>68.27793238</v>
      </c>
      <c r="HQ246" s="140">
        <f t="shared" si="214"/>
        <v>2.094395102</v>
      </c>
      <c r="HR246" s="140">
        <f t="shared" si="215"/>
        <v>0.7259379184</v>
      </c>
      <c r="HS246" s="141">
        <f t="shared" si="216"/>
        <v>2.820333021</v>
      </c>
      <c r="HT246" s="141">
        <f t="shared" si="217"/>
        <v>2.820333021</v>
      </c>
      <c r="HU246" s="122">
        <f t="shared" si="218"/>
        <v>2.820333021</v>
      </c>
      <c r="HV246" s="142">
        <f t="shared" si="219"/>
        <v>1</v>
      </c>
      <c r="HW246" s="142">
        <f t="shared" si="220"/>
        <v>68.27793238</v>
      </c>
      <c r="HX246" s="130">
        <f t="shared" si="221"/>
        <v>68.27793238</v>
      </c>
      <c r="HY246" s="143">
        <f t="shared" si="222"/>
        <v>-64.78472594</v>
      </c>
      <c r="HZ246" s="143">
        <f t="shared" si="223"/>
        <v>21.5595764</v>
      </c>
      <c r="IA246" s="143">
        <f t="shared" si="224"/>
        <v>2.820333021</v>
      </c>
      <c r="IB246" s="124">
        <f t="shared" si="225"/>
        <v>68.27793238</v>
      </c>
      <c r="IC246" s="140">
        <f t="shared" si="226"/>
        <v>-2.094395102</v>
      </c>
      <c r="ID246" s="140">
        <f t="shared" si="227"/>
        <v>2.415654735</v>
      </c>
      <c r="IE246" s="141">
        <f t="shared" si="228"/>
        <v>0.3212596328</v>
      </c>
      <c r="IF246" s="141">
        <f t="shared" si="229"/>
        <v>0.3212596328</v>
      </c>
      <c r="IG246" s="122">
        <f t="shared" si="230"/>
        <v>0.3212596328</v>
      </c>
      <c r="IH246" s="142">
        <f t="shared" si="231"/>
        <v>1</v>
      </c>
      <c r="II246" s="142">
        <f t="shared" si="232"/>
        <v>68.27793238</v>
      </c>
      <c r="IJ246" s="130">
        <f t="shared" si="233"/>
        <v>68.27793238</v>
      </c>
      <c r="IK246" s="143">
        <f t="shared" si="234"/>
        <v>64.78472594</v>
      </c>
      <c r="IL246" s="143">
        <f t="shared" si="235"/>
        <v>21.5595764</v>
      </c>
      <c r="IM246" s="143">
        <f t="shared" si="236"/>
        <v>0.3212596328</v>
      </c>
      <c r="IN246" s="124">
        <f t="shared" si="237"/>
        <v>68.27793238</v>
      </c>
    </row>
    <row r="247" ht="12.75" customHeight="1">
      <c r="A247" s="129">
        <f>'Cortez Cubic'!AP247</f>
        <v>-0.2187762226</v>
      </c>
      <c r="B247" s="129">
        <f>'Cortez Cubic'!AQ247</f>
        <v>1.888283218</v>
      </c>
      <c r="C247" s="129">
        <f>'Cortez Cubic'!AR247</f>
        <v>755.9915045</v>
      </c>
      <c r="D247" s="129">
        <f>'Cortez Cubic'!AS247</f>
        <v>-19758.73313</v>
      </c>
      <c r="E247" s="129">
        <f t="shared" ref="E247:H247" si="4110">0</f>
        <v>0</v>
      </c>
      <c r="F247" s="129">
        <f t="shared" si="4110"/>
        <v>0</v>
      </c>
      <c r="G247" s="129">
        <f t="shared" si="4110"/>
        <v>0</v>
      </c>
      <c r="H247" s="129">
        <f t="shared" si="4110"/>
        <v>0</v>
      </c>
      <c r="I247" s="110">
        <f>'Cortez Cubic'!I247</f>
        <v>51</v>
      </c>
      <c r="J247" s="130">
        <f t="shared" si="28"/>
        <v>36.99958687</v>
      </c>
      <c r="K247" s="131">
        <f t="shared" si="29"/>
        <v>1</v>
      </c>
      <c r="L247" s="131">
        <f t="shared" si="30"/>
        <v>0</v>
      </c>
      <c r="M247" s="132">
        <f t="shared" si="31"/>
        <v>14.00041313</v>
      </c>
      <c r="N247" s="133">
        <f t="shared" si="32"/>
        <v>0</v>
      </c>
      <c r="O247" s="134">
        <f t="shared" si="33"/>
        <v>36.99958687</v>
      </c>
      <c r="P247" s="134">
        <f t="shared" si="34"/>
        <v>-3.558906347</v>
      </c>
      <c r="Q247" s="135">
        <f t="shared" si="35"/>
        <v>36.99958687</v>
      </c>
      <c r="R247" s="135">
        <f t="shared" si="36"/>
        <v>3.558906347</v>
      </c>
      <c r="S247" s="136">
        <f t="shared" si="37"/>
        <v>-65.36805655</v>
      </c>
      <c r="T247" s="136">
        <f t="shared" si="38"/>
        <v>0</v>
      </c>
      <c r="U247" s="137">
        <f t="shared" ref="U247:X247" si="4111">ATAN2(A247,E247)</f>
        <v>3.141592654</v>
      </c>
      <c r="V247" s="137">
        <f t="shared" si="4111"/>
        <v>0</v>
      </c>
      <c r="W247" s="137">
        <f t="shared" si="4111"/>
        <v>0</v>
      </c>
      <c r="X247" s="137">
        <f t="shared" si="4111"/>
        <v>3.141592654</v>
      </c>
      <c r="Y247" s="137">
        <f t="shared" ref="Y247:AB247" si="4112">SQRT(POWER(A247,2)+POWER(E247,2))</f>
        <v>0.2187762226</v>
      </c>
      <c r="Z247" s="137">
        <f t="shared" si="4112"/>
        <v>1.888283218</v>
      </c>
      <c r="AA247" s="137">
        <f t="shared" si="4112"/>
        <v>755.9915045</v>
      </c>
      <c r="AB247" s="137">
        <f t="shared" si="4112"/>
        <v>19758.73313</v>
      </c>
      <c r="AC247" s="138">
        <f t="shared" ref="AC247:AF247" si="4113">U247-$U247</f>
        <v>0</v>
      </c>
      <c r="AD247" s="138">
        <f t="shared" si="4113"/>
        <v>-3.141592654</v>
      </c>
      <c r="AE247" s="138">
        <f t="shared" si="4113"/>
        <v>-3.141592654</v>
      </c>
      <c r="AF247" s="138">
        <f t="shared" si="4113"/>
        <v>0</v>
      </c>
      <c r="AG247" s="138">
        <f t="shared" ref="AG247:AJ247" si="4114">Y247/$Y247</f>
        <v>1</v>
      </c>
      <c r="AH247" s="138">
        <f t="shared" si="4114"/>
        <v>8.6311172</v>
      </c>
      <c r="AI247" s="138">
        <f t="shared" si="4114"/>
        <v>3455.546931</v>
      </c>
      <c r="AJ247" s="138">
        <f t="shared" si="4114"/>
        <v>90314.81071</v>
      </c>
      <c r="AK247" s="139">
        <f t="shared" ref="AK247:AN247" si="4115">AG247*COS(AC247)</f>
        <v>1</v>
      </c>
      <c r="AL247" s="139">
        <f t="shared" si="4115"/>
        <v>-8.6311172</v>
      </c>
      <c r="AM247" s="139">
        <f t="shared" si="4115"/>
        <v>-3455.546931</v>
      </c>
      <c r="AN247" s="139">
        <f t="shared" si="4115"/>
        <v>90314.81071</v>
      </c>
      <c r="AO247" s="129">
        <f t="shared" ref="AO247:AR247" si="4116">AG247*SIN(AC247)</f>
        <v>0</v>
      </c>
      <c r="AP247" s="129">
        <f t="shared" si="4116"/>
        <v>0</v>
      </c>
      <c r="AQ247" s="129">
        <f t="shared" si="4116"/>
        <v>0</v>
      </c>
      <c r="AR247" s="129">
        <f t="shared" si="4116"/>
        <v>0</v>
      </c>
      <c r="AS247" s="140">
        <f t="shared" si="45"/>
        <v>-9.424777961</v>
      </c>
      <c r="AT247" s="141">
        <f t="shared" si="46"/>
        <v>-9.424777961</v>
      </c>
      <c r="AU247" s="141">
        <f t="shared" si="47"/>
        <v>-3.141592654</v>
      </c>
      <c r="AV247" s="122">
        <f t="shared" si="48"/>
        <v>3.141592654</v>
      </c>
      <c r="AW247" s="142">
        <f t="shared" si="49"/>
        <v>642.9852962</v>
      </c>
      <c r="AX247" s="130">
        <f t="shared" si="50"/>
        <v>642.9852962</v>
      </c>
      <c r="AY247" s="143">
        <f t="shared" si="51"/>
        <v>1285.970592</v>
      </c>
      <c r="AZ247" s="143">
        <f t="shared" si="52"/>
        <v>0</v>
      </c>
      <c r="BA247" s="143">
        <f t="shared" si="53"/>
        <v>0</v>
      </c>
      <c r="BB247" s="124">
        <f t="shared" si="54"/>
        <v>1285.970592</v>
      </c>
      <c r="BC247" s="140">
        <f t="shared" ref="BC247:BD247" si="4117">BC$2*AD247</f>
        <v>-3.141592654</v>
      </c>
      <c r="BD247" s="140">
        <f t="shared" si="4117"/>
        <v>-3.141592654</v>
      </c>
      <c r="BE247" s="141">
        <f t="shared" si="56"/>
        <v>-6.283185307</v>
      </c>
      <c r="BF247" s="141">
        <f t="shared" si="57"/>
        <v>0</v>
      </c>
      <c r="BG247" s="122">
        <f t="shared" si="58"/>
        <v>0</v>
      </c>
      <c r="BH247" s="142">
        <f t="shared" ref="BH247:BI247" si="4118">POWER(AH247,BH$2)</f>
        <v>8.6311172</v>
      </c>
      <c r="BI247" s="142">
        <f t="shared" si="4118"/>
        <v>3455.546931</v>
      </c>
      <c r="BJ247" s="130">
        <f t="shared" si="60"/>
        <v>29825.23055</v>
      </c>
      <c r="BK247" s="143">
        <f t="shared" si="61"/>
        <v>268427.075</v>
      </c>
      <c r="BL247" s="143">
        <f t="shared" si="62"/>
        <v>0</v>
      </c>
      <c r="BM247" s="143">
        <f t="shared" si="63"/>
        <v>0</v>
      </c>
      <c r="BN247" s="124">
        <f t="shared" si="64"/>
        <v>268427.075</v>
      </c>
      <c r="BO247" s="140">
        <f t="shared" si="65"/>
        <v>0</v>
      </c>
      <c r="BP247" s="141">
        <f t="shared" si="66"/>
        <v>0</v>
      </c>
      <c r="BQ247" s="141">
        <f t="shared" si="67"/>
        <v>0</v>
      </c>
      <c r="BR247" s="122">
        <f t="shared" si="68"/>
        <v>0</v>
      </c>
      <c r="BS247" s="142">
        <f t="shared" si="69"/>
        <v>90314.81071</v>
      </c>
      <c r="BT247" s="130">
        <f t="shared" si="70"/>
        <v>90314.81071</v>
      </c>
      <c r="BU247" s="143">
        <f t="shared" si="71"/>
        <v>-2438499.889</v>
      </c>
      <c r="BV247" s="143">
        <f t="shared" si="72"/>
        <v>0</v>
      </c>
      <c r="BW247" s="143">
        <f t="shared" si="73"/>
        <v>3.141592654</v>
      </c>
      <c r="BX247" s="124">
        <f t="shared" si="74"/>
        <v>2438499.889</v>
      </c>
      <c r="BY247" s="144">
        <f t="shared" ref="BY247:BZ247" si="4119">AY247+BK247+BU247</f>
        <v>-2168786.844</v>
      </c>
      <c r="BZ247" s="144">
        <f t="shared" si="4119"/>
        <v>0</v>
      </c>
      <c r="CA247" s="144">
        <f t="shared" si="76"/>
        <v>-3.141592654</v>
      </c>
      <c r="CB247" s="145">
        <f t="shared" si="77"/>
        <v>2168786.844</v>
      </c>
      <c r="CC247" s="140">
        <f t="shared" ref="CC247:CD247" si="4120">CC$2*AD247</f>
        <v>-6.283185307</v>
      </c>
      <c r="CD247" s="140">
        <f t="shared" si="4120"/>
        <v>-6.283185307</v>
      </c>
      <c r="CE247" s="141">
        <f t="shared" si="79"/>
        <v>-12.56637061</v>
      </c>
      <c r="CF247" s="141">
        <f t="shared" si="80"/>
        <v>0</v>
      </c>
      <c r="CG247" s="122">
        <f t="shared" si="81"/>
        <v>0</v>
      </c>
      <c r="CH247" s="142">
        <f t="shared" ref="CH247:CI247" si="4121">POWER(AH247,CH$2)</f>
        <v>74.49618413</v>
      </c>
      <c r="CI247" s="142">
        <f t="shared" si="4121"/>
        <v>11940804.59</v>
      </c>
      <c r="CJ247" s="130">
        <f t="shared" si="83"/>
        <v>889544377.4</v>
      </c>
      <c r="CK247" s="143">
        <f t="shared" si="84"/>
        <v>-889544377.4</v>
      </c>
      <c r="CL247" s="143">
        <f t="shared" si="85"/>
        <v>0</v>
      </c>
      <c r="CM247" s="143">
        <f t="shared" si="86"/>
        <v>3.141592654</v>
      </c>
      <c r="CN247" s="124">
        <f t="shared" si="87"/>
        <v>889544377.4</v>
      </c>
      <c r="CO247" s="140">
        <f t="shared" si="88"/>
        <v>-9.424777961</v>
      </c>
      <c r="CP247" s="141">
        <f t="shared" si="89"/>
        <v>-9.424777961</v>
      </c>
      <c r="CQ247" s="141">
        <f t="shared" si="90"/>
        <v>-3.141592654</v>
      </c>
      <c r="CR247" s="122">
        <f t="shared" si="91"/>
        <v>3.141592654</v>
      </c>
      <c r="CS247" s="142">
        <f t="shared" si="92"/>
        <v>41262010657</v>
      </c>
      <c r="CT247" s="130">
        <f t="shared" si="93"/>
        <v>41262010657</v>
      </c>
      <c r="CU247" s="143">
        <f t="shared" si="94"/>
        <v>-165048042628</v>
      </c>
      <c r="CV247" s="143">
        <f t="shared" si="95"/>
        <v>0.00002021255571</v>
      </c>
      <c r="CW247" s="143">
        <f t="shared" si="96"/>
        <v>3.141592654</v>
      </c>
      <c r="CX247" s="124">
        <f t="shared" si="97"/>
        <v>165048042628</v>
      </c>
      <c r="CY247" s="140">
        <f t="shared" si="98"/>
        <v>-9.424777961</v>
      </c>
      <c r="CZ247" s="140">
        <f t="shared" si="99"/>
        <v>0</v>
      </c>
      <c r="DA247" s="141">
        <f t="shared" si="100"/>
        <v>-9.424777961</v>
      </c>
      <c r="DB247" s="141">
        <f t="shared" si="101"/>
        <v>-3.141592654</v>
      </c>
      <c r="DC247" s="122">
        <f t="shared" si="102"/>
        <v>3.141592654</v>
      </c>
      <c r="DD247" s="142">
        <f t="shared" si="103"/>
        <v>642.9852962</v>
      </c>
      <c r="DE247" s="142">
        <f t="shared" si="104"/>
        <v>90314.81071</v>
      </c>
      <c r="DF247" s="130">
        <f t="shared" si="105"/>
        <v>58071095.31</v>
      </c>
      <c r="DG247" s="143">
        <f t="shared" si="106"/>
        <v>-232284381.2</v>
      </c>
      <c r="DH247" s="143">
        <f t="shared" si="107"/>
        <v>0.0000000284466324</v>
      </c>
      <c r="DI247" s="143">
        <f t="shared" si="108"/>
        <v>3.141592654</v>
      </c>
      <c r="DJ247" s="124">
        <f t="shared" si="109"/>
        <v>232284381.2</v>
      </c>
      <c r="DK247" s="140">
        <f t="shared" ref="DK247:DM247" si="4122">DK$2*AD247</f>
        <v>-3.141592654</v>
      </c>
      <c r="DL247" s="140">
        <f t="shared" si="4122"/>
        <v>-3.141592654</v>
      </c>
      <c r="DM247" s="140">
        <f t="shared" si="4122"/>
        <v>0</v>
      </c>
      <c r="DN247" s="141">
        <f t="shared" si="111"/>
        <v>-6.283185307</v>
      </c>
      <c r="DO247" s="141">
        <f t="shared" si="112"/>
        <v>0</v>
      </c>
      <c r="DP247" s="122">
        <f t="shared" si="113"/>
        <v>0</v>
      </c>
      <c r="DQ247" s="142">
        <f t="shared" ref="DQ247:DS247" si="4123">POWER(AH247,DQ$2)</f>
        <v>8.6311172</v>
      </c>
      <c r="DR247" s="142">
        <f t="shared" si="4123"/>
        <v>3455.546931</v>
      </c>
      <c r="DS247" s="142">
        <f t="shared" si="4123"/>
        <v>90314.81071</v>
      </c>
      <c r="DT247" s="130">
        <f t="shared" si="115"/>
        <v>2693660052</v>
      </c>
      <c r="DU247" s="143">
        <f t="shared" si="116"/>
        <v>-48485880929</v>
      </c>
      <c r="DV247" s="143">
        <f t="shared" si="117"/>
        <v>0</v>
      </c>
      <c r="DW247" s="143">
        <f t="shared" si="118"/>
        <v>3.141592654</v>
      </c>
      <c r="DX247" s="124">
        <f t="shared" si="119"/>
        <v>48485880929</v>
      </c>
      <c r="DY247" s="140">
        <f t="shared" si="120"/>
        <v>0</v>
      </c>
      <c r="DZ247" s="141">
        <f t="shared" si="121"/>
        <v>0</v>
      </c>
      <c r="EA247" s="141">
        <f t="shared" si="122"/>
        <v>0</v>
      </c>
      <c r="EB247" s="122">
        <f t="shared" si="123"/>
        <v>0</v>
      </c>
      <c r="EC247" s="142">
        <f t="shared" si="124"/>
        <v>8156765033</v>
      </c>
      <c r="ED247" s="130">
        <f t="shared" si="125"/>
        <v>8156765033</v>
      </c>
      <c r="EE247" s="143">
        <f t="shared" si="126"/>
        <v>220232655903</v>
      </c>
      <c r="EF247" s="143">
        <f t="shared" si="127"/>
        <v>0</v>
      </c>
      <c r="EG247" s="143">
        <f t="shared" si="128"/>
        <v>0</v>
      </c>
      <c r="EH247" s="124">
        <f t="shared" si="129"/>
        <v>220232655903</v>
      </c>
      <c r="EI247" s="144">
        <f t="shared" ref="EI247:EJ247" si="4124">CK247+CU247+DG247+DU247+EE247</f>
        <v>5576903587</v>
      </c>
      <c r="EJ247" s="144">
        <f t="shared" si="4124"/>
        <v>0.00002024100234</v>
      </c>
      <c r="EK247" s="144">
        <f t="shared" si="131"/>
        <v>0</v>
      </c>
      <c r="EL247" s="145">
        <f t="shared" si="132"/>
        <v>5576903587</v>
      </c>
      <c r="EM247" s="140">
        <f t="shared" si="133"/>
        <v>0</v>
      </c>
      <c r="EN247" s="141">
        <f t="shared" si="134"/>
        <v>0</v>
      </c>
      <c r="EO247" s="141">
        <f t="shared" si="135"/>
        <v>0</v>
      </c>
      <c r="EP247" s="122">
        <f t="shared" si="136"/>
        <v>0</v>
      </c>
      <c r="EQ247" s="142">
        <f t="shared" si="137"/>
        <v>74678.66889</v>
      </c>
      <c r="ER247" s="130">
        <f t="shared" si="138"/>
        <v>74678.66889</v>
      </c>
      <c r="ES247" s="143">
        <f t="shared" si="139"/>
        <v>388041.7463</v>
      </c>
      <c r="ET247" s="143">
        <f t="shared" si="140"/>
        <v>0.0000000007041859137</v>
      </c>
      <c r="EU247" s="143">
        <f t="shared" si="141"/>
        <v>0</v>
      </c>
      <c r="EV247" s="124">
        <f t="shared" si="142"/>
        <v>388041.7463</v>
      </c>
      <c r="EW247" s="144">
        <f t="shared" ref="EW247:EX247" si="4125">BY247+ES247</f>
        <v>-1780745.097</v>
      </c>
      <c r="EX247" s="144">
        <f t="shared" si="4125"/>
        <v>0.0000000007040284277</v>
      </c>
      <c r="EY247" s="144">
        <f t="shared" si="144"/>
        <v>3.141592654</v>
      </c>
      <c r="EZ247" s="145">
        <f t="shared" si="145"/>
        <v>1780745.097</v>
      </c>
      <c r="FA247" s="140">
        <f t="shared" si="146"/>
        <v>1.047197551</v>
      </c>
      <c r="FB247" s="141">
        <f t="shared" si="147"/>
        <v>1.047197551</v>
      </c>
      <c r="FC247" s="141">
        <f t="shared" si="148"/>
        <v>1.047197551</v>
      </c>
      <c r="FD247" s="122">
        <f t="shared" si="149"/>
        <v>1.047197551</v>
      </c>
      <c r="FE247" s="142">
        <f t="shared" si="150"/>
        <v>121.2087351</v>
      </c>
      <c r="FF247" s="130">
        <f t="shared" si="151"/>
        <v>121.2087351</v>
      </c>
      <c r="FG247" s="143">
        <f t="shared" si="152"/>
        <v>16.03390613</v>
      </c>
      <c r="FH247" s="143">
        <f t="shared" si="153"/>
        <v>27.77154007</v>
      </c>
      <c r="FI247" s="143">
        <f t="shared" si="154"/>
        <v>1.047197551</v>
      </c>
      <c r="FJ247" s="124">
        <f t="shared" si="155"/>
        <v>32.06781227</v>
      </c>
      <c r="FK247" s="140">
        <f t="shared" si="156"/>
        <v>-6.283185307</v>
      </c>
      <c r="FL247" s="141">
        <f t="shared" si="157"/>
        <v>-6.283185307</v>
      </c>
      <c r="FM247" s="141">
        <f t="shared" si="158"/>
        <v>0</v>
      </c>
      <c r="FN247" s="122">
        <f t="shared" si="159"/>
        <v>0</v>
      </c>
      <c r="FO247" s="142">
        <f t="shared" si="160"/>
        <v>74.49618413</v>
      </c>
      <c r="FP247" s="130">
        <f t="shared" si="161"/>
        <v>74.49618413</v>
      </c>
      <c r="FQ247" s="143">
        <f t="shared" si="162"/>
        <v>-74.49618413</v>
      </c>
      <c r="FR247" s="143">
        <f t="shared" si="163"/>
        <v>0</v>
      </c>
      <c r="FS247" s="143">
        <f t="shared" si="164"/>
        <v>3.141592654</v>
      </c>
      <c r="FT247" s="124">
        <f t="shared" si="165"/>
        <v>74.49618413</v>
      </c>
      <c r="FU247" s="144">
        <f t="shared" si="166"/>
        <v>-10441.13698</v>
      </c>
      <c r="FV247" s="144">
        <f t="shared" si="167"/>
        <v>0</v>
      </c>
      <c r="FW247" s="144">
        <f t="shared" si="168"/>
        <v>-3.141592654</v>
      </c>
      <c r="FX247" s="145">
        <f t="shared" si="169"/>
        <v>10441.13698</v>
      </c>
      <c r="FY247" s="140">
        <f t="shared" si="170"/>
        <v>-3.141592654</v>
      </c>
      <c r="FZ247" s="140">
        <f t="shared" si="171"/>
        <v>-1.047197551</v>
      </c>
      <c r="GA247" s="141">
        <f t="shared" si="172"/>
        <v>-4.188790205</v>
      </c>
      <c r="GB247" s="141">
        <f t="shared" si="173"/>
        <v>-4.188790205</v>
      </c>
      <c r="GC247" s="122">
        <f t="shared" si="174"/>
        <v>2.094395102</v>
      </c>
      <c r="GD247" s="142">
        <f t="shared" si="175"/>
        <v>10441.13698</v>
      </c>
      <c r="GE247" s="142">
        <f t="shared" si="176"/>
        <v>0.03118391712</v>
      </c>
      <c r="GF247" s="130">
        <f t="shared" si="177"/>
        <v>325.5955501</v>
      </c>
      <c r="GG247" s="143">
        <f t="shared" si="178"/>
        <v>-18.08864167</v>
      </c>
      <c r="GH247" s="143">
        <f t="shared" si="179"/>
        <v>31.33044642</v>
      </c>
      <c r="GI247" s="143">
        <f t="shared" si="180"/>
        <v>2.094395102</v>
      </c>
      <c r="GJ247" s="124">
        <f t="shared" si="181"/>
        <v>36.17728334</v>
      </c>
      <c r="GK247" s="146">
        <f t="shared" si="182"/>
        <v>-0.5</v>
      </c>
      <c r="GL247" s="127">
        <f t="shared" si="183"/>
        <v>-0.8660254038</v>
      </c>
      <c r="GM247" s="146">
        <f t="shared" si="184"/>
        <v>-2.094395102</v>
      </c>
      <c r="GN247" s="127">
        <f t="shared" si="185"/>
        <v>1</v>
      </c>
      <c r="GO247" s="147">
        <f t="shared" si="186"/>
        <v>-0.5</v>
      </c>
      <c r="GP247" s="128">
        <f t="shared" si="187"/>
        <v>0.8660254038</v>
      </c>
      <c r="GQ247" s="147">
        <f t="shared" si="188"/>
        <v>2.094395102</v>
      </c>
      <c r="GR247" s="128">
        <f t="shared" si="189"/>
        <v>1</v>
      </c>
      <c r="GS247" s="140">
        <f t="shared" si="190"/>
        <v>-2.094395102</v>
      </c>
      <c r="GT247" s="140">
        <f t="shared" si="191"/>
        <v>1.047197551</v>
      </c>
      <c r="GU247" s="141">
        <f t="shared" si="192"/>
        <v>-1.047197551</v>
      </c>
      <c r="GV247" s="141">
        <f t="shared" si="193"/>
        <v>-1.047197551</v>
      </c>
      <c r="GW247" s="122">
        <f t="shared" si="194"/>
        <v>-1.047197551</v>
      </c>
      <c r="GX247" s="142">
        <f t="shared" si="195"/>
        <v>1</v>
      </c>
      <c r="GY247" s="142">
        <f t="shared" si="196"/>
        <v>32.06781227</v>
      </c>
      <c r="GZ247" s="130">
        <f t="shared" si="197"/>
        <v>32.06781227</v>
      </c>
      <c r="HA247" s="143">
        <f t="shared" si="198"/>
        <v>16.03390613</v>
      </c>
      <c r="HB247" s="143">
        <f t="shared" si="199"/>
        <v>-27.77154007</v>
      </c>
      <c r="HC247" s="143">
        <f t="shared" si="200"/>
        <v>-1.047197551</v>
      </c>
      <c r="HD247" s="124">
        <f t="shared" si="201"/>
        <v>32.06781227</v>
      </c>
      <c r="HE247" s="140">
        <f t="shared" si="202"/>
        <v>2.094395102</v>
      </c>
      <c r="HF247" s="140">
        <f t="shared" si="203"/>
        <v>2.094395102</v>
      </c>
      <c r="HG247" s="141">
        <f t="shared" si="204"/>
        <v>4.188790205</v>
      </c>
      <c r="HH247" s="141">
        <f t="shared" si="205"/>
        <v>4.188790205</v>
      </c>
      <c r="HI247" s="122">
        <f t="shared" si="206"/>
        <v>-2.094395102</v>
      </c>
      <c r="HJ247" s="142">
        <f t="shared" si="207"/>
        <v>1</v>
      </c>
      <c r="HK247" s="142">
        <f t="shared" si="208"/>
        <v>36.17728334</v>
      </c>
      <c r="HL247" s="130">
        <f t="shared" si="209"/>
        <v>36.17728334</v>
      </c>
      <c r="HM247" s="143">
        <f t="shared" si="210"/>
        <v>-18.08864167</v>
      </c>
      <c r="HN247" s="143">
        <f t="shared" si="211"/>
        <v>-31.33044642</v>
      </c>
      <c r="HO247" s="143">
        <f t="shared" si="212"/>
        <v>-2.094395102</v>
      </c>
      <c r="HP247" s="124">
        <f t="shared" si="213"/>
        <v>36.17728334</v>
      </c>
      <c r="HQ247" s="140">
        <f t="shared" si="214"/>
        <v>2.094395102</v>
      </c>
      <c r="HR247" s="140">
        <f t="shared" si="215"/>
        <v>1.047197551</v>
      </c>
      <c r="HS247" s="141">
        <f t="shared" si="216"/>
        <v>3.141592654</v>
      </c>
      <c r="HT247" s="141">
        <f t="shared" si="217"/>
        <v>3.141592654</v>
      </c>
      <c r="HU247" s="122">
        <f t="shared" si="218"/>
        <v>3.141592654</v>
      </c>
      <c r="HV247" s="142">
        <f t="shared" si="219"/>
        <v>1</v>
      </c>
      <c r="HW247" s="142">
        <f t="shared" si="220"/>
        <v>32.06781227</v>
      </c>
      <c r="HX247" s="130">
        <f t="shared" si="221"/>
        <v>32.06781227</v>
      </c>
      <c r="HY247" s="143">
        <f t="shared" si="222"/>
        <v>-32.06781227</v>
      </c>
      <c r="HZ247" s="143">
        <f t="shared" si="223"/>
        <v>0</v>
      </c>
      <c r="IA247" s="143">
        <f t="shared" si="224"/>
        <v>3.141592654</v>
      </c>
      <c r="IB247" s="124">
        <f t="shared" si="225"/>
        <v>32.06781227</v>
      </c>
      <c r="IC247" s="140">
        <f t="shared" si="226"/>
        <v>-2.094395102</v>
      </c>
      <c r="ID247" s="140">
        <f t="shared" si="227"/>
        <v>2.094395102</v>
      </c>
      <c r="IE247" s="141">
        <f t="shared" si="228"/>
        <v>0</v>
      </c>
      <c r="IF247" s="141">
        <f t="shared" si="229"/>
        <v>0</v>
      </c>
      <c r="IG247" s="122">
        <f t="shared" si="230"/>
        <v>0</v>
      </c>
      <c r="IH247" s="142">
        <f t="shared" si="231"/>
        <v>1</v>
      </c>
      <c r="II247" s="142">
        <f t="shared" si="232"/>
        <v>36.17728334</v>
      </c>
      <c r="IJ247" s="130">
        <f t="shared" si="233"/>
        <v>36.17728334</v>
      </c>
      <c r="IK247" s="143">
        <f t="shared" si="234"/>
        <v>36.17728334</v>
      </c>
      <c r="IL247" s="143">
        <f t="shared" si="235"/>
        <v>0</v>
      </c>
      <c r="IM247" s="143">
        <f t="shared" si="236"/>
        <v>0</v>
      </c>
      <c r="IN247" s="124">
        <f t="shared" si="237"/>
        <v>36.17728334</v>
      </c>
    </row>
    <row r="248" ht="12.75" customHeight="1">
      <c r="A248" s="129">
        <f>'Cortez Cubic'!AP248</f>
        <v>-0.2187762226</v>
      </c>
      <c r="B248" s="129">
        <f>'Cortez Cubic'!AQ248</f>
        <v>12.88966323</v>
      </c>
      <c r="C248" s="129">
        <f>'Cortez Cubic'!AR248</f>
        <v>8076.528354</v>
      </c>
      <c r="D248" s="129">
        <f>'Cortez Cubic'!AS248</f>
        <v>-725727.9584</v>
      </c>
      <c r="E248" s="129">
        <f t="shared" ref="E248:H248" si="4126">0</f>
        <v>0</v>
      </c>
      <c r="F248" s="129">
        <f t="shared" si="4126"/>
        <v>0</v>
      </c>
      <c r="G248" s="129">
        <f t="shared" si="4126"/>
        <v>0</v>
      </c>
      <c r="H248" s="129">
        <f t="shared" si="4126"/>
        <v>0</v>
      </c>
      <c r="I248" s="110">
        <f>'Cortez Cubic'!I248</f>
        <v>116</v>
      </c>
      <c r="J248" s="130">
        <f t="shared" si="28"/>
        <v>101.9961544</v>
      </c>
      <c r="K248" s="131">
        <f t="shared" si="29"/>
        <v>0</v>
      </c>
      <c r="L248" s="131">
        <f t="shared" si="30"/>
        <v>1</v>
      </c>
      <c r="M248" s="132">
        <f t="shared" si="31"/>
        <v>14.00384558</v>
      </c>
      <c r="N248" s="133">
        <f t="shared" si="32"/>
        <v>58.08728934</v>
      </c>
      <c r="O248" s="134">
        <f t="shared" si="33"/>
        <v>160.0834438</v>
      </c>
      <c r="P248" s="134">
        <f t="shared" si="34"/>
        <v>0</v>
      </c>
      <c r="Q248" s="135">
        <f t="shared" si="35"/>
        <v>101.9961544</v>
      </c>
      <c r="R248" s="135">
        <f t="shared" si="36"/>
        <v>0</v>
      </c>
      <c r="S248" s="136">
        <f t="shared" si="37"/>
        <v>-203.1624861</v>
      </c>
      <c r="T248" s="136">
        <f t="shared" si="38"/>
        <v>0</v>
      </c>
      <c r="U248" s="137">
        <f t="shared" ref="U248:X248" si="4127">ATAN2(A248,E248)</f>
        <v>3.141592654</v>
      </c>
      <c r="V248" s="137">
        <f t="shared" si="4127"/>
        <v>0</v>
      </c>
      <c r="W248" s="137">
        <f t="shared" si="4127"/>
        <v>0</v>
      </c>
      <c r="X248" s="137">
        <f t="shared" si="4127"/>
        <v>3.141592654</v>
      </c>
      <c r="Y248" s="137">
        <f t="shared" ref="Y248:AB248" si="4128">SQRT(POWER(A248,2)+POWER(E248,2))</f>
        <v>0.2187762226</v>
      </c>
      <c r="Z248" s="137">
        <f t="shared" si="4128"/>
        <v>12.88966323</v>
      </c>
      <c r="AA248" s="137">
        <f t="shared" si="4128"/>
        <v>8076.528354</v>
      </c>
      <c r="AB248" s="137">
        <f t="shared" si="4128"/>
        <v>725727.9584</v>
      </c>
      <c r="AC248" s="138">
        <f t="shared" ref="AC248:AF248" si="4129">U248-$U248</f>
        <v>0</v>
      </c>
      <c r="AD248" s="138">
        <f t="shared" si="4129"/>
        <v>-3.141592654</v>
      </c>
      <c r="AE248" s="138">
        <f t="shared" si="4129"/>
        <v>-3.141592654</v>
      </c>
      <c r="AF248" s="138">
        <f t="shared" si="4129"/>
        <v>0</v>
      </c>
      <c r="AG248" s="138">
        <f t="shared" ref="AG248:AJ248" si="4130">Y248/$Y248</f>
        <v>1</v>
      </c>
      <c r="AH248" s="138">
        <f t="shared" si="4130"/>
        <v>58.91711207</v>
      </c>
      <c r="AI248" s="138">
        <f t="shared" si="4130"/>
        <v>36916.84708</v>
      </c>
      <c r="AJ248" s="138">
        <f t="shared" si="4130"/>
        <v>3317215.874</v>
      </c>
      <c r="AK248" s="139">
        <f t="shared" ref="AK248:AN248" si="4131">AG248*COS(AC248)</f>
        <v>1</v>
      </c>
      <c r="AL248" s="139">
        <f t="shared" si="4131"/>
        <v>-58.91711207</v>
      </c>
      <c r="AM248" s="139">
        <f t="shared" si="4131"/>
        <v>-36916.84708</v>
      </c>
      <c r="AN248" s="139">
        <f t="shared" si="4131"/>
        <v>3317215.874</v>
      </c>
      <c r="AO248" s="129">
        <f t="shared" ref="AO248:AR248" si="4132">AG248*SIN(AC248)</f>
        <v>0</v>
      </c>
      <c r="AP248" s="129">
        <f t="shared" si="4132"/>
        <v>0</v>
      </c>
      <c r="AQ248" s="129">
        <f t="shared" si="4132"/>
        <v>0</v>
      </c>
      <c r="AR248" s="129">
        <f t="shared" si="4132"/>
        <v>0</v>
      </c>
      <c r="AS248" s="140">
        <f t="shared" si="45"/>
        <v>-9.424777961</v>
      </c>
      <c r="AT248" s="141">
        <f t="shared" si="46"/>
        <v>-9.424777961</v>
      </c>
      <c r="AU248" s="141">
        <f t="shared" si="47"/>
        <v>-3.141592654</v>
      </c>
      <c r="AV248" s="122">
        <f t="shared" si="48"/>
        <v>3.141592654</v>
      </c>
      <c r="AW248" s="142">
        <f t="shared" si="49"/>
        <v>204514.6169</v>
      </c>
      <c r="AX248" s="130">
        <f t="shared" si="50"/>
        <v>204514.6169</v>
      </c>
      <c r="AY248" s="143">
        <f t="shared" si="51"/>
        <v>409029.2337</v>
      </c>
      <c r="AZ248" s="143">
        <f t="shared" si="52"/>
        <v>0</v>
      </c>
      <c r="BA248" s="143">
        <f t="shared" si="53"/>
        <v>0</v>
      </c>
      <c r="BB248" s="124">
        <f t="shared" si="54"/>
        <v>409029.2337</v>
      </c>
      <c r="BC248" s="140">
        <f t="shared" ref="BC248:BD248" si="4133">BC$2*AD248</f>
        <v>-3.141592654</v>
      </c>
      <c r="BD248" s="140">
        <f t="shared" si="4133"/>
        <v>-3.141592654</v>
      </c>
      <c r="BE248" s="141">
        <f t="shared" si="56"/>
        <v>-6.283185307</v>
      </c>
      <c r="BF248" s="141">
        <f t="shared" si="57"/>
        <v>0</v>
      </c>
      <c r="BG248" s="122">
        <f t="shared" si="58"/>
        <v>0</v>
      </c>
      <c r="BH248" s="142">
        <f t="shared" ref="BH248:BI248" si="4134">POWER(AH248,BH$2)</f>
        <v>58.91711207</v>
      </c>
      <c r="BI248" s="142">
        <f t="shared" si="4134"/>
        <v>36916.84708</v>
      </c>
      <c r="BJ248" s="130">
        <f t="shared" si="60"/>
        <v>2175034.017</v>
      </c>
      <c r="BK248" s="143">
        <f t="shared" si="61"/>
        <v>19575306.15</v>
      </c>
      <c r="BL248" s="143">
        <f t="shared" si="62"/>
        <v>0</v>
      </c>
      <c r="BM248" s="143">
        <f t="shared" si="63"/>
        <v>0</v>
      </c>
      <c r="BN248" s="124">
        <f t="shared" si="64"/>
        <v>19575306.15</v>
      </c>
      <c r="BO248" s="140">
        <f t="shared" si="65"/>
        <v>0</v>
      </c>
      <c r="BP248" s="141">
        <f t="shared" si="66"/>
        <v>0</v>
      </c>
      <c r="BQ248" s="141">
        <f t="shared" si="67"/>
        <v>0</v>
      </c>
      <c r="BR248" s="122">
        <f t="shared" si="68"/>
        <v>0</v>
      </c>
      <c r="BS248" s="142">
        <f t="shared" si="69"/>
        <v>3317215.874</v>
      </c>
      <c r="BT248" s="130">
        <f t="shared" si="70"/>
        <v>3317215.874</v>
      </c>
      <c r="BU248" s="143">
        <f t="shared" si="71"/>
        <v>-89564828.59</v>
      </c>
      <c r="BV248" s="143">
        <f t="shared" si="72"/>
        <v>0</v>
      </c>
      <c r="BW248" s="143">
        <f t="shared" si="73"/>
        <v>3.141592654</v>
      </c>
      <c r="BX248" s="124">
        <f t="shared" si="74"/>
        <v>89564828.59</v>
      </c>
      <c r="BY248" s="144">
        <f t="shared" ref="BY248:BZ248" si="4135">AY248+BK248+BU248</f>
        <v>-69580493.2</v>
      </c>
      <c r="BZ248" s="144">
        <f t="shared" si="4135"/>
        <v>0</v>
      </c>
      <c r="CA248" s="144">
        <f t="shared" si="76"/>
        <v>-3.141592654</v>
      </c>
      <c r="CB248" s="145">
        <f t="shared" si="77"/>
        <v>69580493.2</v>
      </c>
      <c r="CC248" s="140">
        <f t="shared" ref="CC248:CD248" si="4136">CC$2*AD248</f>
        <v>-6.283185307</v>
      </c>
      <c r="CD248" s="140">
        <f t="shared" si="4136"/>
        <v>-6.283185307</v>
      </c>
      <c r="CE248" s="141">
        <f t="shared" si="79"/>
        <v>-12.56637061</v>
      </c>
      <c r="CF248" s="141">
        <f t="shared" si="80"/>
        <v>0</v>
      </c>
      <c r="CG248" s="122">
        <f t="shared" si="81"/>
        <v>0</v>
      </c>
      <c r="CH248" s="142">
        <f t="shared" ref="CH248:CI248" si="4137">POWER(AH248,CH$2)</f>
        <v>3471.226095</v>
      </c>
      <c r="CI248" s="142">
        <f t="shared" si="4137"/>
        <v>1362853598</v>
      </c>
      <c r="CJ248" s="130">
        <f t="shared" si="83"/>
        <v>4730772973489</v>
      </c>
      <c r="CK248" s="143">
        <f t="shared" si="84"/>
        <v>-4730772973489</v>
      </c>
      <c r="CL248" s="143">
        <f t="shared" si="85"/>
        <v>0</v>
      </c>
      <c r="CM248" s="143">
        <f t="shared" si="86"/>
        <v>3.141592654</v>
      </c>
      <c r="CN248" s="124">
        <f t="shared" si="87"/>
        <v>4730772973489</v>
      </c>
      <c r="CO248" s="140">
        <f t="shared" si="88"/>
        <v>-9.424777961</v>
      </c>
      <c r="CP248" s="141">
        <f t="shared" si="89"/>
        <v>-9.424777961</v>
      </c>
      <c r="CQ248" s="141">
        <f t="shared" si="90"/>
        <v>-3.141592654</v>
      </c>
      <c r="CR248" s="122">
        <f t="shared" si="91"/>
        <v>3.141592654</v>
      </c>
      <c r="CS248" s="142">
        <f t="shared" si="92"/>
        <v>50312257874267</v>
      </c>
      <c r="CT248" s="130">
        <f t="shared" si="93"/>
        <v>50312257874267</v>
      </c>
      <c r="CU248" s="143">
        <f t="shared" si="94"/>
        <v>-201249031497069</v>
      </c>
      <c r="CV248" s="143">
        <f t="shared" si="95"/>
        <v>0.02464589823</v>
      </c>
      <c r="CW248" s="143">
        <f t="shared" si="96"/>
        <v>3.141592654</v>
      </c>
      <c r="CX248" s="124">
        <f t="shared" si="97"/>
        <v>201249031497069</v>
      </c>
      <c r="CY248" s="140">
        <f t="shared" si="98"/>
        <v>-9.424777961</v>
      </c>
      <c r="CZ248" s="140">
        <f t="shared" si="99"/>
        <v>0</v>
      </c>
      <c r="DA248" s="141">
        <f t="shared" si="100"/>
        <v>-9.424777961</v>
      </c>
      <c r="DB248" s="141">
        <f t="shared" si="101"/>
        <v>-3.141592654</v>
      </c>
      <c r="DC248" s="122">
        <f t="shared" si="102"/>
        <v>3.141592654</v>
      </c>
      <c r="DD248" s="142">
        <f t="shared" si="103"/>
        <v>204514.6169</v>
      </c>
      <c r="DE248" s="142">
        <f t="shared" si="104"/>
        <v>3317215.874</v>
      </c>
      <c r="DF248" s="130">
        <f t="shared" si="105"/>
        <v>678419133405</v>
      </c>
      <c r="DG248" s="143">
        <f t="shared" si="106"/>
        <v>-2713676533619</v>
      </c>
      <c r="DH248" s="143">
        <f t="shared" si="107"/>
        <v>0.0003323295281</v>
      </c>
      <c r="DI248" s="143">
        <f t="shared" si="108"/>
        <v>3.141592654</v>
      </c>
      <c r="DJ248" s="124">
        <f t="shared" si="109"/>
        <v>2713676533619</v>
      </c>
      <c r="DK248" s="140">
        <f t="shared" ref="DK248:DM248" si="4138">DK$2*AD248</f>
        <v>-3.141592654</v>
      </c>
      <c r="DL248" s="140">
        <f t="shared" si="4138"/>
        <v>-3.141592654</v>
      </c>
      <c r="DM248" s="140">
        <f t="shared" si="4138"/>
        <v>0</v>
      </c>
      <c r="DN248" s="141">
        <f t="shared" si="111"/>
        <v>-6.283185307</v>
      </c>
      <c r="DO248" s="141">
        <f t="shared" si="112"/>
        <v>0</v>
      </c>
      <c r="DP248" s="122">
        <f t="shared" si="113"/>
        <v>0</v>
      </c>
      <c r="DQ248" s="142">
        <f t="shared" ref="DQ248:DS248" si="4139">POWER(AH248,DQ$2)</f>
        <v>58.91711207</v>
      </c>
      <c r="DR248" s="142">
        <f t="shared" si="4139"/>
        <v>36916.84708</v>
      </c>
      <c r="DS248" s="142">
        <f t="shared" si="4139"/>
        <v>3317215.874</v>
      </c>
      <c r="DT248" s="130">
        <f t="shared" si="115"/>
        <v>7215057365460</v>
      </c>
      <c r="DU248" s="143">
        <f t="shared" si="116"/>
        <v>-129871032578282</v>
      </c>
      <c r="DV248" s="143">
        <f t="shared" si="117"/>
        <v>0</v>
      </c>
      <c r="DW248" s="143">
        <f t="shared" si="118"/>
        <v>3.141592654</v>
      </c>
      <c r="DX248" s="124">
        <f t="shared" si="119"/>
        <v>129871032578282</v>
      </c>
      <c r="DY248" s="140">
        <f t="shared" si="120"/>
        <v>0</v>
      </c>
      <c r="DZ248" s="141">
        <f t="shared" si="121"/>
        <v>0</v>
      </c>
      <c r="EA248" s="141">
        <f t="shared" si="122"/>
        <v>0</v>
      </c>
      <c r="EB248" s="122">
        <f t="shared" si="123"/>
        <v>0</v>
      </c>
      <c r="EC248" s="142">
        <f t="shared" si="124"/>
        <v>11003921151702</v>
      </c>
      <c r="ED248" s="130">
        <f t="shared" si="125"/>
        <v>11003921151702</v>
      </c>
      <c r="EE248" s="143">
        <f t="shared" si="126"/>
        <v>297105871095961</v>
      </c>
      <c r="EF248" s="143">
        <f t="shared" si="127"/>
        <v>0</v>
      </c>
      <c r="EG248" s="143">
        <f t="shared" si="128"/>
        <v>0</v>
      </c>
      <c r="EH248" s="124">
        <f t="shared" si="129"/>
        <v>297105871095961</v>
      </c>
      <c r="EI248" s="144">
        <f t="shared" ref="EI248:EJ248" si="4140">CK248+CU248+DG248+DU248+EE248</f>
        <v>-41458642486498</v>
      </c>
      <c r="EJ248" s="144">
        <f t="shared" si="4140"/>
        <v>0.02497822775</v>
      </c>
      <c r="EK248" s="144">
        <f t="shared" si="131"/>
        <v>3.141592654</v>
      </c>
      <c r="EL248" s="145">
        <f t="shared" si="132"/>
        <v>41458642486498</v>
      </c>
      <c r="EM248" s="140">
        <f t="shared" si="133"/>
        <v>1.570796327</v>
      </c>
      <c r="EN248" s="141">
        <f t="shared" si="134"/>
        <v>1.570796327</v>
      </c>
      <c r="EO248" s="141">
        <f t="shared" si="135"/>
        <v>1.570796327</v>
      </c>
      <c r="EP248" s="122">
        <f t="shared" si="136"/>
        <v>1.570796327</v>
      </c>
      <c r="EQ248" s="142">
        <f t="shared" si="137"/>
        <v>6438838.598</v>
      </c>
      <c r="ER248" s="130">
        <f t="shared" si="138"/>
        <v>6438838.598</v>
      </c>
      <c r="ES248" s="143">
        <f t="shared" si="139"/>
        <v>0.000000009477649655</v>
      </c>
      <c r="ET248" s="143">
        <f t="shared" si="140"/>
        <v>33457186.78</v>
      </c>
      <c r="EU248" s="143">
        <f t="shared" si="141"/>
        <v>1.570796327</v>
      </c>
      <c r="EV248" s="124">
        <f t="shared" si="142"/>
        <v>33457186.78</v>
      </c>
      <c r="EW248" s="144">
        <f t="shared" ref="EW248:EX248" si="4141">BY248+ES248</f>
        <v>-69580493.2</v>
      </c>
      <c r="EX248" s="144">
        <f t="shared" si="4141"/>
        <v>33457186.78</v>
      </c>
      <c r="EY248" s="144">
        <f t="shared" si="144"/>
        <v>2.693389002</v>
      </c>
      <c r="EZ248" s="145">
        <f t="shared" si="145"/>
        <v>77206401.17</v>
      </c>
      <c r="FA248" s="140">
        <f t="shared" si="146"/>
        <v>0.8977963339</v>
      </c>
      <c r="FB248" s="141">
        <f t="shared" si="147"/>
        <v>0.8977963339</v>
      </c>
      <c r="FC248" s="141">
        <f t="shared" si="148"/>
        <v>0.8977963339</v>
      </c>
      <c r="FD248" s="122">
        <f t="shared" si="149"/>
        <v>0.8977963339</v>
      </c>
      <c r="FE248" s="142">
        <f t="shared" si="150"/>
        <v>425.8118759</v>
      </c>
      <c r="FF248" s="130">
        <f t="shared" si="151"/>
        <v>425.8118759</v>
      </c>
      <c r="FG248" s="143">
        <f t="shared" si="152"/>
        <v>70.2222032</v>
      </c>
      <c r="FH248" s="143">
        <f t="shared" si="153"/>
        <v>88.09171163</v>
      </c>
      <c r="FI248" s="143">
        <f t="shared" si="154"/>
        <v>0.8977963339</v>
      </c>
      <c r="FJ248" s="124">
        <f t="shared" si="155"/>
        <v>112.6557033</v>
      </c>
      <c r="FK248" s="140">
        <f t="shared" si="156"/>
        <v>-6.283185307</v>
      </c>
      <c r="FL248" s="141">
        <f t="shared" si="157"/>
        <v>-6.283185307</v>
      </c>
      <c r="FM248" s="141">
        <f t="shared" si="158"/>
        <v>0</v>
      </c>
      <c r="FN248" s="122">
        <f t="shared" si="159"/>
        <v>0</v>
      </c>
      <c r="FO248" s="142">
        <f t="shared" si="160"/>
        <v>3471.226095</v>
      </c>
      <c r="FP248" s="130">
        <f t="shared" si="161"/>
        <v>3471.226095</v>
      </c>
      <c r="FQ248" s="143">
        <f t="shared" si="162"/>
        <v>-3471.226095</v>
      </c>
      <c r="FR248" s="143">
        <f t="shared" si="163"/>
        <v>0</v>
      </c>
      <c r="FS248" s="143">
        <f t="shared" si="164"/>
        <v>3.141592654</v>
      </c>
      <c r="FT248" s="124">
        <f t="shared" si="165"/>
        <v>3471.226095</v>
      </c>
      <c r="FU248" s="144">
        <f t="shared" si="166"/>
        <v>-114221.7673</v>
      </c>
      <c r="FV248" s="144">
        <f t="shared" si="167"/>
        <v>0</v>
      </c>
      <c r="FW248" s="144">
        <f t="shared" si="168"/>
        <v>-3.141592654</v>
      </c>
      <c r="FX248" s="145">
        <f t="shared" si="169"/>
        <v>114221.7673</v>
      </c>
      <c r="FY248" s="140">
        <f t="shared" si="170"/>
        <v>-3.141592654</v>
      </c>
      <c r="FZ248" s="140">
        <f t="shared" si="171"/>
        <v>-0.8977963339</v>
      </c>
      <c r="GA248" s="141">
        <f t="shared" si="172"/>
        <v>-4.039388988</v>
      </c>
      <c r="GB248" s="141">
        <f t="shared" si="173"/>
        <v>-4.039388988</v>
      </c>
      <c r="GC248" s="122">
        <f t="shared" si="174"/>
        <v>2.24379632</v>
      </c>
      <c r="GD248" s="142">
        <f t="shared" si="175"/>
        <v>114221.7673</v>
      </c>
      <c r="GE248" s="142">
        <f t="shared" si="176"/>
        <v>0.008876603411</v>
      </c>
      <c r="GF248" s="130">
        <f t="shared" si="177"/>
        <v>1013.90133</v>
      </c>
      <c r="GG248" s="143">
        <f t="shared" si="178"/>
        <v>-70.2222032</v>
      </c>
      <c r="GH248" s="143">
        <f t="shared" si="179"/>
        <v>88.09171163</v>
      </c>
      <c r="GI248" s="143">
        <f t="shared" si="180"/>
        <v>2.24379632</v>
      </c>
      <c r="GJ248" s="124">
        <f t="shared" si="181"/>
        <v>112.6557033</v>
      </c>
      <c r="GK248" s="146">
        <f t="shared" si="182"/>
        <v>-0.5</v>
      </c>
      <c r="GL248" s="127">
        <f t="shared" si="183"/>
        <v>-0.8660254038</v>
      </c>
      <c r="GM248" s="146">
        <f t="shared" si="184"/>
        <v>-2.094395102</v>
      </c>
      <c r="GN248" s="127">
        <f t="shared" si="185"/>
        <v>1</v>
      </c>
      <c r="GO248" s="147">
        <f t="shared" si="186"/>
        <v>-0.5</v>
      </c>
      <c r="GP248" s="128">
        <f t="shared" si="187"/>
        <v>0.8660254038</v>
      </c>
      <c r="GQ248" s="147">
        <f t="shared" si="188"/>
        <v>2.094395102</v>
      </c>
      <c r="GR248" s="128">
        <f t="shared" si="189"/>
        <v>1</v>
      </c>
      <c r="GS248" s="140">
        <f t="shared" si="190"/>
        <v>-2.094395102</v>
      </c>
      <c r="GT248" s="140">
        <f t="shared" si="191"/>
        <v>0.8977963339</v>
      </c>
      <c r="GU248" s="141">
        <f t="shared" si="192"/>
        <v>-1.196598768</v>
      </c>
      <c r="GV248" s="141">
        <f t="shared" si="193"/>
        <v>-1.196598768</v>
      </c>
      <c r="GW248" s="122">
        <f t="shared" si="194"/>
        <v>-1.196598768</v>
      </c>
      <c r="GX248" s="142">
        <f t="shared" si="195"/>
        <v>1</v>
      </c>
      <c r="GY248" s="142">
        <f t="shared" si="196"/>
        <v>112.6557033</v>
      </c>
      <c r="GZ248" s="130">
        <f t="shared" si="197"/>
        <v>112.6557033</v>
      </c>
      <c r="HA248" s="143">
        <f t="shared" si="198"/>
        <v>41.17855853</v>
      </c>
      <c r="HB248" s="143">
        <f t="shared" si="199"/>
        <v>-104.8600677</v>
      </c>
      <c r="HC248" s="143">
        <f t="shared" si="200"/>
        <v>-1.196598768</v>
      </c>
      <c r="HD248" s="124">
        <f t="shared" si="201"/>
        <v>112.6557033</v>
      </c>
      <c r="HE248" s="140">
        <f t="shared" si="202"/>
        <v>2.094395102</v>
      </c>
      <c r="HF248" s="140">
        <f t="shared" si="203"/>
        <v>2.24379632</v>
      </c>
      <c r="HG248" s="141">
        <f t="shared" si="204"/>
        <v>4.338191422</v>
      </c>
      <c r="HH248" s="141">
        <f t="shared" si="205"/>
        <v>4.338191422</v>
      </c>
      <c r="HI248" s="122">
        <f t="shared" si="206"/>
        <v>-1.944993885</v>
      </c>
      <c r="HJ248" s="142">
        <f t="shared" si="207"/>
        <v>1</v>
      </c>
      <c r="HK248" s="142">
        <f t="shared" si="208"/>
        <v>112.6557033</v>
      </c>
      <c r="HL248" s="130">
        <f t="shared" si="209"/>
        <v>112.6557033</v>
      </c>
      <c r="HM248" s="143">
        <f t="shared" si="210"/>
        <v>-41.17855853</v>
      </c>
      <c r="HN248" s="143">
        <f t="shared" si="211"/>
        <v>-104.8600677</v>
      </c>
      <c r="HO248" s="143">
        <f t="shared" si="212"/>
        <v>-1.944993885</v>
      </c>
      <c r="HP248" s="124">
        <f t="shared" si="213"/>
        <v>112.6557033</v>
      </c>
      <c r="HQ248" s="140">
        <f t="shared" si="214"/>
        <v>2.094395102</v>
      </c>
      <c r="HR248" s="140">
        <f t="shared" si="215"/>
        <v>0.8977963339</v>
      </c>
      <c r="HS248" s="141">
        <f t="shared" si="216"/>
        <v>2.992191436</v>
      </c>
      <c r="HT248" s="141">
        <f t="shared" si="217"/>
        <v>2.992191436</v>
      </c>
      <c r="HU248" s="122">
        <f t="shared" si="218"/>
        <v>2.992191436</v>
      </c>
      <c r="HV248" s="142">
        <f t="shared" si="219"/>
        <v>1</v>
      </c>
      <c r="HW248" s="142">
        <f t="shared" si="220"/>
        <v>112.6557033</v>
      </c>
      <c r="HX248" s="130">
        <f t="shared" si="221"/>
        <v>112.6557033</v>
      </c>
      <c r="HY248" s="143">
        <f t="shared" si="222"/>
        <v>-111.4007617</v>
      </c>
      <c r="HZ248" s="143">
        <f t="shared" si="223"/>
        <v>16.76835607</v>
      </c>
      <c r="IA248" s="143">
        <f t="shared" si="224"/>
        <v>2.992191436</v>
      </c>
      <c r="IB248" s="124">
        <f t="shared" si="225"/>
        <v>112.6557033</v>
      </c>
      <c r="IC248" s="140">
        <f t="shared" si="226"/>
        <v>-2.094395102</v>
      </c>
      <c r="ID248" s="140">
        <f t="shared" si="227"/>
        <v>2.24379632</v>
      </c>
      <c r="IE248" s="141">
        <f t="shared" si="228"/>
        <v>0.1494012173</v>
      </c>
      <c r="IF248" s="141">
        <f t="shared" si="229"/>
        <v>0.1494012173</v>
      </c>
      <c r="IG248" s="122">
        <f t="shared" si="230"/>
        <v>0.1494012173</v>
      </c>
      <c r="IH248" s="142">
        <f t="shared" si="231"/>
        <v>1</v>
      </c>
      <c r="II248" s="142">
        <f t="shared" si="232"/>
        <v>112.6557033</v>
      </c>
      <c r="IJ248" s="130">
        <f t="shared" si="233"/>
        <v>112.6557033</v>
      </c>
      <c r="IK248" s="143">
        <f t="shared" si="234"/>
        <v>111.4007617</v>
      </c>
      <c r="IL248" s="143">
        <f t="shared" si="235"/>
        <v>16.76835607</v>
      </c>
      <c r="IM248" s="143">
        <f t="shared" si="236"/>
        <v>0.1494012173</v>
      </c>
      <c r="IN248" s="124">
        <f t="shared" si="237"/>
        <v>112.6557033</v>
      </c>
    </row>
    <row r="249" ht="12.75" customHeight="1">
      <c r="A249" s="129">
        <f>'Cortez Cubic'!AP249</f>
        <v>-0.2187762226</v>
      </c>
      <c r="B249" s="129">
        <f>'Cortez Cubic'!AQ249</f>
        <v>19.72910525</v>
      </c>
      <c r="C249" s="129">
        <f>'Cortez Cubic'!AR249</f>
        <v>10498.84099</v>
      </c>
      <c r="D249" s="129">
        <f>'Cortez Cubic'!AS249</f>
        <v>-1080434.179</v>
      </c>
      <c r="E249" s="129">
        <f t="shared" ref="E249:H249" si="4142">0</f>
        <v>0</v>
      </c>
      <c r="F249" s="129">
        <f t="shared" si="4142"/>
        <v>0</v>
      </c>
      <c r="G249" s="129">
        <f t="shared" si="4142"/>
        <v>0</v>
      </c>
      <c r="H249" s="129">
        <f t="shared" si="4142"/>
        <v>0</v>
      </c>
      <c r="I249" s="110">
        <f>'Cortez Cubic'!I249</f>
        <v>121</v>
      </c>
      <c r="J249" s="130">
        <f t="shared" si="28"/>
        <v>106.8876835</v>
      </c>
      <c r="K249" s="131">
        <f t="shared" si="29"/>
        <v>0</v>
      </c>
      <c r="L249" s="131">
        <f t="shared" si="30"/>
        <v>1</v>
      </c>
      <c r="M249" s="132">
        <f t="shared" si="31"/>
        <v>14.11231653</v>
      </c>
      <c r="N249" s="133">
        <f t="shared" si="32"/>
        <v>99.86937007</v>
      </c>
      <c r="O249" s="134">
        <f t="shared" si="33"/>
        <v>206.7570535</v>
      </c>
      <c r="P249" s="134">
        <f t="shared" si="34"/>
        <v>0</v>
      </c>
      <c r="Q249" s="135">
        <f t="shared" si="35"/>
        <v>106.8876835</v>
      </c>
      <c r="R249" s="135">
        <f t="shared" si="36"/>
        <v>0</v>
      </c>
      <c r="S249" s="136">
        <f t="shared" si="37"/>
        <v>-223.4653518</v>
      </c>
      <c r="T249" s="136">
        <f t="shared" si="38"/>
        <v>0</v>
      </c>
      <c r="U249" s="137">
        <f t="shared" ref="U249:X249" si="4143">ATAN2(A249,E249)</f>
        <v>3.141592654</v>
      </c>
      <c r="V249" s="137">
        <f t="shared" si="4143"/>
        <v>0</v>
      </c>
      <c r="W249" s="137">
        <f t="shared" si="4143"/>
        <v>0</v>
      </c>
      <c r="X249" s="137">
        <f t="shared" si="4143"/>
        <v>3.141592654</v>
      </c>
      <c r="Y249" s="137">
        <f t="shared" ref="Y249:AB249" si="4144">SQRT(POWER(A249,2)+POWER(E249,2))</f>
        <v>0.2187762226</v>
      </c>
      <c r="Z249" s="137">
        <f t="shared" si="4144"/>
        <v>19.72910525</v>
      </c>
      <c r="AA249" s="137">
        <f t="shared" si="4144"/>
        <v>10498.84099</v>
      </c>
      <c r="AB249" s="137">
        <f t="shared" si="4144"/>
        <v>1080434.179</v>
      </c>
      <c r="AC249" s="138">
        <f t="shared" ref="AC249:AF249" si="4145">U249-$U249</f>
        <v>0</v>
      </c>
      <c r="AD249" s="138">
        <f t="shared" si="4145"/>
        <v>-3.141592654</v>
      </c>
      <c r="AE249" s="138">
        <f t="shared" si="4145"/>
        <v>-3.141592654</v>
      </c>
      <c r="AF249" s="138">
        <f t="shared" si="4145"/>
        <v>0</v>
      </c>
      <c r="AG249" s="138">
        <f t="shared" ref="AG249:AJ249" si="4146">Y249/$Y249</f>
        <v>1</v>
      </c>
      <c r="AH249" s="138">
        <f t="shared" si="4146"/>
        <v>90.17938522</v>
      </c>
      <c r="AI249" s="138">
        <f t="shared" si="4146"/>
        <v>47988.949</v>
      </c>
      <c r="AJ249" s="138">
        <f t="shared" si="4146"/>
        <v>4938535.67</v>
      </c>
      <c r="AK249" s="139">
        <f t="shared" ref="AK249:AN249" si="4147">AG249*COS(AC249)</f>
        <v>1</v>
      </c>
      <c r="AL249" s="139">
        <f t="shared" si="4147"/>
        <v>-90.17938522</v>
      </c>
      <c r="AM249" s="139">
        <f t="shared" si="4147"/>
        <v>-47988.949</v>
      </c>
      <c r="AN249" s="139">
        <f t="shared" si="4147"/>
        <v>4938535.67</v>
      </c>
      <c r="AO249" s="129">
        <f t="shared" ref="AO249:AR249" si="4148">AG249*SIN(AC249)</f>
        <v>0</v>
      </c>
      <c r="AP249" s="129">
        <f t="shared" si="4148"/>
        <v>0</v>
      </c>
      <c r="AQ249" s="129">
        <f t="shared" si="4148"/>
        <v>0</v>
      </c>
      <c r="AR249" s="129">
        <f t="shared" si="4148"/>
        <v>0</v>
      </c>
      <c r="AS249" s="140">
        <f t="shared" si="45"/>
        <v>-9.424777961</v>
      </c>
      <c r="AT249" s="141">
        <f t="shared" si="46"/>
        <v>-9.424777961</v>
      </c>
      <c r="AU249" s="141">
        <f t="shared" si="47"/>
        <v>-3.141592654</v>
      </c>
      <c r="AV249" s="122">
        <f t="shared" si="48"/>
        <v>3.141592654</v>
      </c>
      <c r="AW249" s="142">
        <f t="shared" si="49"/>
        <v>733367.7549</v>
      </c>
      <c r="AX249" s="130">
        <f t="shared" si="50"/>
        <v>733367.7549</v>
      </c>
      <c r="AY249" s="143">
        <f t="shared" si="51"/>
        <v>1466735.51</v>
      </c>
      <c r="AZ249" s="143">
        <f t="shared" si="52"/>
        <v>-0.0000000001796232947</v>
      </c>
      <c r="BA249" s="143">
        <f t="shared" si="53"/>
        <v>0</v>
      </c>
      <c r="BB249" s="124">
        <f t="shared" si="54"/>
        <v>1466735.51</v>
      </c>
      <c r="BC249" s="140">
        <f t="shared" ref="BC249:BD249" si="4149">BC$2*AD249</f>
        <v>-3.141592654</v>
      </c>
      <c r="BD249" s="140">
        <f t="shared" si="4149"/>
        <v>-3.141592654</v>
      </c>
      <c r="BE249" s="141">
        <f t="shared" si="56"/>
        <v>-6.283185307</v>
      </c>
      <c r="BF249" s="141">
        <f t="shared" si="57"/>
        <v>0</v>
      </c>
      <c r="BG249" s="122">
        <f t="shared" si="58"/>
        <v>0</v>
      </c>
      <c r="BH249" s="142">
        <f t="shared" ref="BH249:BI249" si="4150">POWER(AH249,BH$2)</f>
        <v>90.17938522</v>
      </c>
      <c r="BI249" s="142">
        <f t="shared" si="4150"/>
        <v>47988.949</v>
      </c>
      <c r="BJ249" s="130">
        <f t="shared" si="60"/>
        <v>4327613.918</v>
      </c>
      <c r="BK249" s="143">
        <f t="shared" si="61"/>
        <v>38948525.26</v>
      </c>
      <c r="BL249" s="143">
        <f t="shared" si="62"/>
        <v>0</v>
      </c>
      <c r="BM249" s="143">
        <f t="shared" si="63"/>
        <v>0</v>
      </c>
      <c r="BN249" s="124">
        <f t="shared" si="64"/>
        <v>38948525.26</v>
      </c>
      <c r="BO249" s="140">
        <f t="shared" si="65"/>
        <v>0</v>
      </c>
      <c r="BP249" s="141">
        <f t="shared" si="66"/>
        <v>0</v>
      </c>
      <c r="BQ249" s="141">
        <f t="shared" si="67"/>
        <v>0</v>
      </c>
      <c r="BR249" s="122">
        <f t="shared" si="68"/>
        <v>0</v>
      </c>
      <c r="BS249" s="142">
        <f t="shared" si="69"/>
        <v>4938535.67</v>
      </c>
      <c r="BT249" s="130">
        <f t="shared" si="70"/>
        <v>4938535.67</v>
      </c>
      <c r="BU249" s="143">
        <f t="shared" si="71"/>
        <v>-133340463.1</v>
      </c>
      <c r="BV249" s="143">
        <f t="shared" si="72"/>
        <v>0</v>
      </c>
      <c r="BW249" s="143">
        <f t="shared" si="73"/>
        <v>3.141592654</v>
      </c>
      <c r="BX249" s="124">
        <f t="shared" si="74"/>
        <v>133340463.1</v>
      </c>
      <c r="BY249" s="144">
        <f t="shared" ref="BY249:BZ249" si="4151">AY249+BK249+BU249</f>
        <v>-92925202.31</v>
      </c>
      <c r="BZ249" s="144">
        <f t="shared" si="4151"/>
        <v>-0.0000000001796232947</v>
      </c>
      <c r="CA249" s="144">
        <f t="shared" si="76"/>
        <v>-3.141592654</v>
      </c>
      <c r="CB249" s="145">
        <f t="shared" si="77"/>
        <v>92925202.31</v>
      </c>
      <c r="CC249" s="140">
        <f t="shared" ref="CC249:CD249" si="4152">CC$2*AD249</f>
        <v>-6.283185307</v>
      </c>
      <c r="CD249" s="140">
        <f t="shared" si="4152"/>
        <v>-6.283185307</v>
      </c>
      <c r="CE249" s="141">
        <f t="shared" si="79"/>
        <v>-12.56637061</v>
      </c>
      <c r="CF249" s="141">
        <f t="shared" si="80"/>
        <v>0</v>
      </c>
      <c r="CG249" s="122">
        <f t="shared" si="81"/>
        <v>0</v>
      </c>
      <c r="CH249" s="142">
        <f t="shared" ref="CH249:CI249" si="4153">POWER(AH249,CH$2)</f>
        <v>8132.321518</v>
      </c>
      <c r="CI249" s="142">
        <f t="shared" si="4153"/>
        <v>2302939226</v>
      </c>
      <c r="CJ249" s="130">
        <f t="shared" si="83"/>
        <v>18728242225292</v>
      </c>
      <c r="CK249" s="143">
        <f t="shared" si="84"/>
        <v>-18728242225292</v>
      </c>
      <c r="CL249" s="143">
        <f t="shared" si="85"/>
        <v>0</v>
      </c>
      <c r="CM249" s="143">
        <f t="shared" si="86"/>
        <v>3.141592654</v>
      </c>
      <c r="CN249" s="124">
        <f t="shared" si="87"/>
        <v>18728242225292</v>
      </c>
      <c r="CO249" s="140">
        <f t="shared" si="88"/>
        <v>-9.424777961</v>
      </c>
      <c r="CP249" s="141">
        <f t="shared" si="89"/>
        <v>-9.424777961</v>
      </c>
      <c r="CQ249" s="141">
        <f t="shared" si="90"/>
        <v>-3.141592654</v>
      </c>
      <c r="CR249" s="122">
        <f t="shared" si="91"/>
        <v>3.141592654</v>
      </c>
      <c r="CS249" s="142">
        <f t="shared" si="92"/>
        <v>110515633087635</v>
      </c>
      <c r="CT249" s="130">
        <f t="shared" si="93"/>
        <v>110515633087635</v>
      </c>
      <c r="CU249" s="143">
        <f t="shared" si="94"/>
        <v>-442062532350541</v>
      </c>
      <c r="CV249" s="143">
        <f t="shared" si="95"/>
        <v>0.05413704653</v>
      </c>
      <c r="CW249" s="143">
        <f t="shared" si="96"/>
        <v>3.141592654</v>
      </c>
      <c r="CX249" s="124">
        <f t="shared" si="97"/>
        <v>442062532350541</v>
      </c>
      <c r="CY249" s="140">
        <f t="shared" si="98"/>
        <v>-9.424777961</v>
      </c>
      <c r="CZ249" s="140">
        <f t="shared" si="99"/>
        <v>0</v>
      </c>
      <c r="DA249" s="141">
        <f t="shared" si="100"/>
        <v>-9.424777961</v>
      </c>
      <c r="DB249" s="141">
        <f t="shared" si="101"/>
        <v>-3.141592654</v>
      </c>
      <c r="DC249" s="122">
        <f t="shared" si="102"/>
        <v>3.141592654</v>
      </c>
      <c r="DD249" s="142">
        <f t="shared" si="103"/>
        <v>733367.7549</v>
      </c>
      <c r="DE249" s="142">
        <f t="shared" si="104"/>
        <v>4938535.67</v>
      </c>
      <c r="DF249" s="130">
        <f t="shared" si="105"/>
        <v>3621762816734</v>
      </c>
      <c r="DG249" s="143">
        <f t="shared" si="106"/>
        <v>-14487051266936</v>
      </c>
      <c r="DH249" s="143">
        <f t="shared" si="107"/>
        <v>0.001774152096</v>
      </c>
      <c r="DI249" s="143">
        <f t="shared" si="108"/>
        <v>3.141592654</v>
      </c>
      <c r="DJ249" s="124">
        <f t="shared" si="109"/>
        <v>14487051266936</v>
      </c>
      <c r="DK249" s="140">
        <f t="shared" ref="DK249:DM249" si="4154">DK$2*AD249</f>
        <v>-3.141592654</v>
      </c>
      <c r="DL249" s="140">
        <f t="shared" si="4154"/>
        <v>-3.141592654</v>
      </c>
      <c r="DM249" s="140">
        <f t="shared" si="4154"/>
        <v>0</v>
      </c>
      <c r="DN249" s="141">
        <f t="shared" si="111"/>
        <v>-6.283185307</v>
      </c>
      <c r="DO249" s="141">
        <f t="shared" si="112"/>
        <v>0</v>
      </c>
      <c r="DP249" s="122">
        <f t="shared" si="113"/>
        <v>0</v>
      </c>
      <c r="DQ249" s="142">
        <f t="shared" ref="DQ249:DS249" si="4155">POWER(AH249,DQ$2)</f>
        <v>90.17938522</v>
      </c>
      <c r="DR249" s="142">
        <f t="shared" si="4155"/>
        <v>47988.949</v>
      </c>
      <c r="DS249" s="142">
        <f t="shared" si="4155"/>
        <v>4938535.67</v>
      </c>
      <c r="DT249" s="130">
        <f t="shared" si="115"/>
        <v>21372075700947</v>
      </c>
      <c r="DU249" s="143">
        <f t="shared" si="116"/>
        <v>-384697362617051</v>
      </c>
      <c r="DV249" s="143">
        <f t="shared" si="117"/>
        <v>0</v>
      </c>
      <c r="DW249" s="143">
        <f t="shared" si="118"/>
        <v>3.141592654</v>
      </c>
      <c r="DX249" s="124">
        <f t="shared" si="119"/>
        <v>384697362617051</v>
      </c>
      <c r="DY249" s="140">
        <f t="shared" si="120"/>
        <v>0</v>
      </c>
      <c r="DZ249" s="141">
        <f t="shared" si="121"/>
        <v>0</v>
      </c>
      <c r="EA249" s="141">
        <f t="shared" si="122"/>
        <v>0</v>
      </c>
      <c r="EB249" s="122">
        <f t="shared" si="123"/>
        <v>0</v>
      </c>
      <c r="EC249" s="142">
        <f t="shared" si="124"/>
        <v>24389134563317</v>
      </c>
      <c r="ED249" s="130">
        <f t="shared" si="125"/>
        <v>24389134563317</v>
      </c>
      <c r="EE249" s="143">
        <f t="shared" si="126"/>
        <v>658506633209547</v>
      </c>
      <c r="EF249" s="143">
        <f t="shared" si="127"/>
        <v>0</v>
      </c>
      <c r="EG249" s="143">
        <f t="shared" si="128"/>
        <v>0</v>
      </c>
      <c r="EH249" s="124">
        <f t="shared" si="129"/>
        <v>658506633209547</v>
      </c>
      <c r="EI249" s="144">
        <f t="shared" ref="EI249:EJ249" si="4156">CK249+CU249+DG249+DU249+EE249</f>
        <v>-201468555250272</v>
      </c>
      <c r="EJ249" s="144">
        <f t="shared" si="4156"/>
        <v>0.05591119862</v>
      </c>
      <c r="EK249" s="144">
        <f t="shared" si="131"/>
        <v>3.141592654</v>
      </c>
      <c r="EL249" s="145">
        <f t="shared" si="132"/>
        <v>201468555250272</v>
      </c>
      <c r="EM249" s="140">
        <f t="shared" si="133"/>
        <v>1.570796327</v>
      </c>
      <c r="EN249" s="141">
        <f t="shared" si="134"/>
        <v>1.570796327</v>
      </c>
      <c r="EO249" s="141">
        <f t="shared" si="135"/>
        <v>1.570796327</v>
      </c>
      <c r="EP249" s="122">
        <f t="shared" si="136"/>
        <v>1.570796327</v>
      </c>
      <c r="EQ249" s="142">
        <f t="shared" si="137"/>
        <v>14193961.93</v>
      </c>
      <c r="ER249" s="130">
        <f t="shared" si="138"/>
        <v>14193961.93</v>
      </c>
      <c r="ES249" s="143">
        <f t="shared" si="139"/>
        <v>0.000000004516129368</v>
      </c>
      <c r="ET249" s="143">
        <f t="shared" si="140"/>
        <v>73753989.67</v>
      </c>
      <c r="EU249" s="143">
        <f t="shared" si="141"/>
        <v>1.570796327</v>
      </c>
      <c r="EV249" s="124">
        <f t="shared" si="142"/>
        <v>73753989.67</v>
      </c>
      <c r="EW249" s="144">
        <f t="shared" ref="EW249:EX249" si="4157">BY249+ES249</f>
        <v>-92925202.31</v>
      </c>
      <c r="EX249" s="144">
        <f t="shared" si="4157"/>
        <v>73753989.67</v>
      </c>
      <c r="EY249" s="144">
        <f t="shared" si="144"/>
        <v>2.470709906</v>
      </c>
      <c r="EZ249" s="145">
        <f t="shared" si="145"/>
        <v>118637027.2</v>
      </c>
      <c r="FA249" s="140">
        <f t="shared" si="146"/>
        <v>0.8235699686</v>
      </c>
      <c r="FB249" s="141">
        <f t="shared" si="147"/>
        <v>0.8235699686</v>
      </c>
      <c r="FC249" s="141">
        <f t="shared" si="148"/>
        <v>0.8235699686</v>
      </c>
      <c r="FD249" s="122">
        <f t="shared" si="149"/>
        <v>0.8235699686</v>
      </c>
      <c r="FE249" s="142">
        <f t="shared" si="150"/>
        <v>491.3678664</v>
      </c>
      <c r="FF249" s="130">
        <f t="shared" si="151"/>
        <v>491.3678664</v>
      </c>
      <c r="FG249" s="143">
        <f t="shared" si="152"/>
        <v>88.34862923</v>
      </c>
      <c r="FH249" s="143">
        <f t="shared" si="153"/>
        <v>95.36470692</v>
      </c>
      <c r="FI249" s="143">
        <f t="shared" si="154"/>
        <v>0.8235699686</v>
      </c>
      <c r="FJ249" s="124">
        <f t="shared" si="155"/>
        <v>129.9996447</v>
      </c>
      <c r="FK249" s="140">
        <f t="shared" si="156"/>
        <v>-6.283185307</v>
      </c>
      <c r="FL249" s="141">
        <f t="shared" si="157"/>
        <v>-6.283185307</v>
      </c>
      <c r="FM249" s="141">
        <f t="shared" si="158"/>
        <v>0</v>
      </c>
      <c r="FN249" s="122">
        <f t="shared" si="159"/>
        <v>0</v>
      </c>
      <c r="FO249" s="142">
        <f t="shared" si="160"/>
        <v>8132.321518</v>
      </c>
      <c r="FP249" s="130">
        <f t="shared" si="161"/>
        <v>8132.321518</v>
      </c>
      <c r="FQ249" s="143">
        <f t="shared" si="162"/>
        <v>-8132.321518</v>
      </c>
      <c r="FR249" s="143">
        <f t="shared" si="163"/>
        <v>0</v>
      </c>
      <c r="FS249" s="143">
        <f t="shared" si="164"/>
        <v>3.141592654</v>
      </c>
      <c r="FT249" s="124">
        <f t="shared" si="165"/>
        <v>8132.321518</v>
      </c>
      <c r="FU249" s="144">
        <f t="shared" si="166"/>
        <v>-152099.1685</v>
      </c>
      <c r="FV249" s="144">
        <f t="shared" si="167"/>
        <v>0</v>
      </c>
      <c r="FW249" s="144">
        <f t="shared" si="168"/>
        <v>-3.141592654</v>
      </c>
      <c r="FX249" s="145">
        <f t="shared" si="169"/>
        <v>152099.1685</v>
      </c>
      <c r="FY249" s="140">
        <f t="shared" si="170"/>
        <v>-3.141592654</v>
      </c>
      <c r="FZ249" s="140">
        <f t="shared" si="171"/>
        <v>-0.8235699686</v>
      </c>
      <c r="GA249" s="141">
        <f t="shared" si="172"/>
        <v>-3.965162622</v>
      </c>
      <c r="GB249" s="141">
        <f t="shared" si="173"/>
        <v>-3.965162622</v>
      </c>
      <c r="GC249" s="122">
        <f t="shared" si="174"/>
        <v>2.318022685</v>
      </c>
      <c r="GD249" s="142">
        <f t="shared" si="175"/>
        <v>152099.1685</v>
      </c>
      <c r="GE249" s="142">
        <f t="shared" si="176"/>
        <v>0.007692328718</v>
      </c>
      <c r="GF249" s="130">
        <f t="shared" si="177"/>
        <v>1169.996802</v>
      </c>
      <c r="GG249" s="143">
        <f t="shared" si="178"/>
        <v>-88.34862923</v>
      </c>
      <c r="GH249" s="143">
        <f t="shared" si="179"/>
        <v>95.36470692</v>
      </c>
      <c r="GI249" s="143">
        <f t="shared" si="180"/>
        <v>2.318022685</v>
      </c>
      <c r="GJ249" s="124">
        <f t="shared" si="181"/>
        <v>129.9996447</v>
      </c>
      <c r="GK249" s="146">
        <f t="shared" si="182"/>
        <v>-0.5</v>
      </c>
      <c r="GL249" s="127">
        <f t="shared" si="183"/>
        <v>-0.8660254038</v>
      </c>
      <c r="GM249" s="146">
        <f t="shared" si="184"/>
        <v>-2.094395102</v>
      </c>
      <c r="GN249" s="127">
        <f t="shared" si="185"/>
        <v>1</v>
      </c>
      <c r="GO249" s="147">
        <f t="shared" si="186"/>
        <v>-0.5</v>
      </c>
      <c r="GP249" s="128">
        <f t="shared" si="187"/>
        <v>0.8660254038</v>
      </c>
      <c r="GQ249" s="147">
        <f t="shared" si="188"/>
        <v>2.094395102</v>
      </c>
      <c r="GR249" s="128">
        <f t="shared" si="189"/>
        <v>1</v>
      </c>
      <c r="GS249" s="140">
        <f t="shared" si="190"/>
        <v>-2.094395102</v>
      </c>
      <c r="GT249" s="140">
        <f t="shared" si="191"/>
        <v>0.8235699686</v>
      </c>
      <c r="GU249" s="141">
        <f t="shared" si="192"/>
        <v>-1.270825134</v>
      </c>
      <c r="GV249" s="141">
        <f t="shared" si="193"/>
        <v>-1.270825134</v>
      </c>
      <c r="GW249" s="122">
        <f t="shared" si="194"/>
        <v>-1.270825134</v>
      </c>
      <c r="GX249" s="142">
        <f t="shared" si="195"/>
        <v>1</v>
      </c>
      <c r="GY249" s="142">
        <f t="shared" si="196"/>
        <v>129.9996447</v>
      </c>
      <c r="GZ249" s="130">
        <f t="shared" si="197"/>
        <v>129.9996447</v>
      </c>
      <c r="HA249" s="143">
        <f t="shared" si="198"/>
        <v>38.4139442</v>
      </c>
      <c r="HB249" s="143">
        <f t="shared" si="199"/>
        <v>-124.1945108</v>
      </c>
      <c r="HC249" s="143">
        <f t="shared" si="200"/>
        <v>-1.270825134</v>
      </c>
      <c r="HD249" s="124">
        <f t="shared" si="201"/>
        <v>129.9996447</v>
      </c>
      <c r="HE249" s="140">
        <f t="shared" si="202"/>
        <v>2.094395102</v>
      </c>
      <c r="HF249" s="140">
        <f t="shared" si="203"/>
        <v>2.318022685</v>
      </c>
      <c r="HG249" s="141">
        <f t="shared" si="204"/>
        <v>4.412417787</v>
      </c>
      <c r="HH249" s="141">
        <f t="shared" si="205"/>
        <v>4.412417787</v>
      </c>
      <c r="HI249" s="122">
        <f t="shared" si="206"/>
        <v>-1.87076752</v>
      </c>
      <c r="HJ249" s="142">
        <f t="shared" si="207"/>
        <v>1</v>
      </c>
      <c r="HK249" s="142">
        <f t="shared" si="208"/>
        <v>129.9996447</v>
      </c>
      <c r="HL249" s="130">
        <f t="shared" si="209"/>
        <v>129.9996447</v>
      </c>
      <c r="HM249" s="143">
        <f t="shared" si="210"/>
        <v>-38.4139442</v>
      </c>
      <c r="HN249" s="143">
        <f t="shared" si="211"/>
        <v>-124.1945108</v>
      </c>
      <c r="HO249" s="143">
        <f t="shared" si="212"/>
        <v>-1.87076752</v>
      </c>
      <c r="HP249" s="124">
        <f t="shared" si="213"/>
        <v>129.9996447</v>
      </c>
      <c r="HQ249" s="140">
        <f t="shared" si="214"/>
        <v>2.094395102</v>
      </c>
      <c r="HR249" s="140">
        <f t="shared" si="215"/>
        <v>0.8235699686</v>
      </c>
      <c r="HS249" s="141">
        <f t="shared" si="216"/>
        <v>2.917965071</v>
      </c>
      <c r="HT249" s="141">
        <f t="shared" si="217"/>
        <v>2.917965071</v>
      </c>
      <c r="HU249" s="122">
        <f t="shared" si="218"/>
        <v>2.917965071</v>
      </c>
      <c r="HV249" s="142">
        <f t="shared" si="219"/>
        <v>1</v>
      </c>
      <c r="HW249" s="142">
        <f t="shared" si="220"/>
        <v>129.9996447</v>
      </c>
      <c r="HX249" s="130">
        <f t="shared" si="221"/>
        <v>129.9996447</v>
      </c>
      <c r="HY249" s="143">
        <f t="shared" si="222"/>
        <v>-126.7625734</v>
      </c>
      <c r="HZ249" s="143">
        <f t="shared" si="223"/>
        <v>28.82980385</v>
      </c>
      <c r="IA249" s="143">
        <f t="shared" si="224"/>
        <v>2.917965071</v>
      </c>
      <c r="IB249" s="124">
        <f t="shared" si="225"/>
        <v>129.9996447</v>
      </c>
      <c r="IC249" s="140">
        <f t="shared" si="226"/>
        <v>-2.094395102</v>
      </c>
      <c r="ID249" s="140">
        <f t="shared" si="227"/>
        <v>2.318022685</v>
      </c>
      <c r="IE249" s="141">
        <f t="shared" si="228"/>
        <v>0.2236275826</v>
      </c>
      <c r="IF249" s="141">
        <f t="shared" si="229"/>
        <v>0.2236275826</v>
      </c>
      <c r="IG249" s="122">
        <f t="shared" si="230"/>
        <v>0.2236275826</v>
      </c>
      <c r="IH249" s="142">
        <f t="shared" si="231"/>
        <v>1</v>
      </c>
      <c r="II249" s="142">
        <f t="shared" si="232"/>
        <v>129.9996447</v>
      </c>
      <c r="IJ249" s="130">
        <f t="shared" si="233"/>
        <v>129.9996447</v>
      </c>
      <c r="IK249" s="143">
        <f t="shared" si="234"/>
        <v>126.7625734</v>
      </c>
      <c r="IL249" s="143">
        <f t="shared" si="235"/>
        <v>28.82980385</v>
      </c>
      <c r="IM249" s="143">
        <f t="shared" si="236"/>
        <v>0.2236275826</v>
      </c>
      <c r="IN249" s="124">
        <f t="shared" si="237"/>
        <v>129.9996447</v>
      </c>
    </row>
    <row r="250" ht="12.75" customHeight="1">
      <c r="A250" s="129">
        <f>'Cortez Cubic'!AP250</f>
        <v>-0.2187762226</v>
      </c>
      <c r="B250" s="129">
        <f>'Cortez Cubic'!AQ250</f>
        <v>7.546010908</v>
      </c>
      <c r="C250" s="129">
        <f>'Cortez Cubic'!AR250</f>
        <v>19443.07079</v>
      </c>
      <c r="D250" s="129">
        <f>'Cortez Cubic'!AS250</f>
        <v>-2139774.139</v>
      </c>
      <c r="E250" s="129">
        <f t="shared" ref="E250:H250" si="4158">0</f>
        <v>0</v>
      </c>
      <c r="F250" s="129">
        <f t="shared" si="4158"/>
        <v>0</v>
      </c>
      <c r="G250" s="129">
        <f t="shared" si="4158"/>
        <v>0</v>
      </c>
      <c r="H250" s="129">
        <f t="shared" si="4158"/>
        <v>0</v>
      </c>
      <c r="I250" s="110">
        <f>'Cortez Cubic'!I250</f>
        <v>141</v>
      </c>
      <c r="J250" s="130">
        <f t="shared" si="28"/>
        <v>126.7158069</v>
      </c>
      <c r="K250" s="131">
        <f t="shared" si="29"/>
        <v>0</v>
      </c>
      <c r="L250" s="131">
        <f t="shared" si="30"/>
        <v>1</v>
      </c>
      <c r="M250" s="132">
        <f t="shared" si="31"/>
        <v>14.2841931</v>
      </c>
      <c r="N250" s="133">
        <f t="shared" si="32"/>
        <v>108.7961853</v>
      </c>
      <c r="O250" s="134">
        <f t="shared" si="33"/>
        <v>235.5119922</v>
      </c>
      <c r="P250" s="134">
        <f t="shared" si="34"/>
        <v>0</v>
      </c>
      <c r="Q250" s="135">
        <f t="shared" si="35"/>
        <v>126.7158069</v>
      </c>
      <c r="R250" s="135">
        <f t="shared" si="36"/>
        <v>0</v>
      </c>
      <c r="S250" s="136">
        <f t="shared" si="37"/>
        <v>-327.735884</v>
      </c>
      <c r="T250" s="136">
        <f t="shared" si="38"/>
        <v>0</v>
      </c>
      <c r="U250" s="137">
        <f t="shared" ref="U250:X250" si="4159">ATAN2(A250,E250)</f>
        <v>3.141592654</v>
      </c>
      <c r="V250" s="137">
        <f t="shared" si="4159"/>
        <v>0</v>
      </c>
      <c r="W250" s="137">
        <f t="shared" si="4159"/>
        <v>0</v>
      </c>
      <c r="X250" s="137">
        <f t="shared" si="4159"/>
        <v>3.141592654</v>
      </c>
      <c r="Y250" s="137">
        <f t="shared" ref="Y250:AB250" si="4160">SQRT(POWER(A250,2)+POWER(E250,2))</f>
        <v>0.2187762226</v>
      </c>
      <c r="Z250" s="137">
        <f t="shared" si="4160"/>
        <v>7.546010908</v>
      </c>
      <c r="AA250" s="137">
        <f t="shared" si="4160"/>
        <v>19443.07079</v>
      </c>
      <c r="AB250" s="137">
        <f t="shared" si="4160"/>
        <v>2139774.139</v>
      </c>
      <c r="AC250" s="138">
        <f t="shared" ref="AC250:AF250" si="4161">U250-$U250</f>
        <v>0</v>
      </c>
      <c r="AD250" s="138">
        <f t="shared" si="4161"/>
        <v>-3.141592654</v>
      </c>
      <c r="AE250" s="138">
        <f t="shared" si="4161"/>
        <v>-3.141592654</v>
      </c>
      <c r="AF250" s="138">
        <f t="shared" si="4161"/>
        <v>0</v>
      </c>
      <c r="AG250" s="138">
        <f t="shared" ref="AG250:AJ250" si="4162">Y250/$Y250</f>
        <v>1</v>
      </c>
      <c r="AH250" s="138">
        <f t="shared" si="4162"/>
        <v>34.49191516</v>
      </c>
      <c r="AI250" s="138">
        <f t="shared" si="4162"/>
        <v>88871.95583</v>
      </c>
      <c r="AJ250" s="138">
        <f t="shared" si="4162"/>
        <v>9780652.181</v>
      </c>
      <c r="AK250" s="139">
        <f t="shared" ref="AK250:AN250" si="4163">AG250*COS(AC250)</f>
        <v>1</v>
      </c>
      <c r="AL250" s="139">
        <f t="shared" si="4163"/>
        <v>-34.49191516</v>
      </c>
      <c r="AM250" s="139">
        <f t="shared" si="4163"/>
        <v>-88871.95583</v>
      </c>
      <c r="AN250" s="139">
        <f t="shared" si="4163"/>
        <v>9780652.181</v>
      </c>
      <c r="AO250" s="129">
        <f t="shared" ref="AO250:AR250" si="4164">AG250*SIN(AC250)</f>
        <v>0</v>
      </c>
      <c r="AP250" s="129">
        <f t="shared" si="4164"/>
        <v>0</v>
      </c>
      <c r="AQ250" s="129">
        <f t="shared" si="4164"/>
        <v>0</v>
      </c>
      <c r="AR250" s="129">
        <f t="shared" si="4164"/>
        <v>0</v>
      </c>
      <c r="AS250" s="140">
        <f t="shared" si="45"/>
        <v>-9.424777961</v>
      </c>
      <c r="AT250" s="141">
        <f t="shared" si="46"/>
        <v>-9.424777961</v>
      </c>
      <c r="AU250" s="141">
        <f t="shared" si="47"/>
        <v>-3.141592654</v>
      </c>
      <c r="AV250" s="122">
        <f t="shared" si="48"/>
        <v>3.141592654</v>
      </c>
      <c r="AW250" s="142">
        <f t="shared" si="49"/>
        <v>41034.76281</v>
      </c>
      <c r="AX250" s="130">
        <f t="shared" si="50"/>
        <v>41034.76281</v>
      </c>
      <c r="AY250" s="143">
        <f t="shared" si="51"/>
        <v>82069.52562</v>
      </c>
      <c r="AZ250" s="143">
        <f t="shared" si="52"/>
        <v>0</v>
      </c>
      <c r="BA250" s="143">
        <f t="shared" si="53"/>
        <v>0</v>
      </c>
      <c r="BB250" s="124">
        <f t="shared" si="54"/>
        <v>82069.52562</v>
      </c>
      <c r="BC250" s="140">
        <f t="shared" ref="BC250:BD250" si="4165">BC$2*AD250</f>
        <v>-3.141592654</v>
      </c>
      <c r="BD250" s="140">
        <f t="shared" si="4165"/>
        <v>-3.141592654</v>
      </c>
      <c r="BE250" s="141">
        <f t="shared" si="56"/>
        <v>-6.283185307</v>
      </c>
      <c r="BF250" s="141">
        <f t="shared" si="57"/>
        <v>0</v>
      </c>
      <c r="BG250" s="122">
        <f t="shared" si="58"/>
        <v>0</v>
      </c>
      <c r="BH250" s="142">
        <f t="shared" ref="BH250:BI250" si="4166">POWER(AH250,BH$2)</f>
        <v>34.49191516</v>
      </c>
      <c r="BI250" s="142">
        <f t="shared" si="4166"/>
        <v>88871.95583</v>
      </c>
      <c r="BJ250" s="130">
        <f t="shared" si="60"/>
        <v>3065363.96</v>
      </c>
      <c r="BK250" s="143">
        <f t="shared" si="61"/>
        <v>27588275.64</v>
      </c>
      <c r="BL250" s="143">
        <f t="shared" si="62"/>
        <v>0</v>
      </c>
      <c r="BM250" s="143">
        <f t="shared" si="63"/>
        <v>0</v>
      </c>
      <c r="BN250" s="124">
        <f t="shared" si="64"/>
        <v>27588275.64</v>
      </c>
      <c r="BO250" s="140">
        <f t="shared" si="65"/>
        <v>0</v>
      </c>
      <c r="BP250" s="141">
        <f t="shared" si="66"/>
        <v>0</v>
      </c>
      <c r="BQ250" s="141">
        <f t="shared" si="67"/>
        <v>0</v>
      </c>
      <c r="BR250" s="122">
        <f t="shared" si="68"/>
        <v>0</v>
      </c>
      <c r="BS250" s="142">
        <f t="shared" si="69"/>
        <v>9780652.181</v>
      </c>
      <c r="BT250" s="130">
        <f t="shared" si="70"/>
        <v>9780652.181</v>
      </c>
      <c r="BU250" s="143">
        <f t="shared" si="71"/>
        <v>-264077608.9</v>
      </c>
      <c r="BV250" s="143">
        <f t="shared" si="72"/>
        <v>0</v>
      </c>
      <c r="BW250" s="143">
        <f t="shared" si="73"/>
        <v>3.141592654</v>
      </c>
      <c r="BX250" s="124">
        <f t="shared" si="74"/>
        <v>264077608.9</v>
      </c>
      <c r="BY250" s="144">
        <f t="shared" ref="BY250:BZ250" si="4167">AY250+BK250+BU250</f>
        <v>-236407263.7</v>
      </c>
      <c r="BZ250" s="144">
        <f t="shared" si="4167"/>
        <v>0</v>
      </c>
      <c r="CA250" s="144">
        <f t="shared" si="76"/>
        <v>-3.141592654</v>
      </c>
      <c r="CB250" s="145">
        <f t="shared" si="77"/>
        <v>236407263.7</v>
      </c>
      <c r="CC250" s="140">
        <f t="shared" ref="CC250:CD250" si="4168">CC$2*AD250</f>
        <v>-6.283185307</v>
      </c>
      <c r="CD250" s="140">
        <f t="shared" si="4168"/>
        <v>-6.283185307</v>
      </c>
      <c r="CE250" s="141">
        <f t="shared" si="79"/>
        <v>-12.56637061</v>
      </c>
      <c r="CF250" s="141">
        <f t="shared" si="80"/>
        <v>0</v>
      </c>
      <c r="CG250" s="122">
        <f t="shared" si="81"/>
        <v>0</v>
      </c>
      <c r="CH250" s="142">
        <f t="shared" ref="CH250:CI250" si="4169">POWER(AH250,CH$2)</f>
        <v>1189.692211</v>
      </c>
      <c r="CI250" s="142">
        <f t="shared" si="4169"/>
        <v>7898224533</v>
      </c>
      <c r="CJ250" s="130">
        <f t="shared" si="83"/>
        <v>9396456208862</v>
      </c>
      <c r="CK250" s="143">
        <f t="shared" si="84"/>
        <v>-9396456208862</v>
      </c>
      <c r="CL250" s="143">
        <f t="shared" si="85"/>
        <v>0</v>
      </c>
      <c r="CM250" s="143">
        <f t="shared" si="86"/>
        <v>3.141592654</v>
      </c>
      <c r="CN250" s="124">
        <f t="shared" si="87"/>
        <v>9396456208862</v>
      </c>
      <c r="CO250" s="140">
        <f t="shared" si="88"/>
        <v>-9.424777961</v>
      </c>
      <c r="CP250" s="141">
        <f t="shared" si="89"/>
        <v>-9.424777961</v>
      </c>
      <c r="CQ250" s="141">
        <f t="shared" si="90"/>
        <v>-3.141592654</v>
      </c>
      <c r="CR250" s="122">
        <f t="shared" si="91"/>
        <v>3.141592654</v>
      </c>
      <c r="CS250" s="142">
        <f t="shared" si="92"/>
        <v>701930661788715</v>
      </c>
      <c r="CT250" s="130">
        <f t="shared" si="93"/>
        <v>701930661788715</v>
      </c>
      <c r="CU250" s="143">
        <f t="shared" si="94"/>
        <v>-2.80772E+15</v>
      </c>
      <c r="CV250" s="143">
        <f t="shared" si="95"/>
        <v>0.3438468553</v>
      </c>
      <c r="CW250" s="143">
        <f t="shared" si="96"/>
        <v>3.141592654</v>
      </c>
      <c r="CX250" s="124">
        <f t="shared" si="97"/>
        <v>2.80772E+15</v>
      </c>
      <c r="CY250" s="140">
        <f t="shared" si="98"/>
        <v>-9.424777961</v>
      </c>
      <c r="CZ250" s="140">
        <f t="shared" si="99"/>
        <v>0</v>
      </c>
      <c r="DA250" s="141">
        <f t="shared" si="100"/>
        <v>-9.424777961</v>
      </c>
      <c r="DB250" s="141">
        <f t="shared" si="101"/>
        <v>-3.141592654</v>
      </c>
      <c r="DC250" s="122">
        <f t="shared" si="102"/>
        <v>3.141592654</v>
      </c>
      <c r="DD250" s="142">
        <f t="shared" si="103"/>
        <v>41034.76281</v>
      </c>
      <c r="DE250" s="142">
        <f t="shared" si="104"/>
        <v>9780652.181</v>
      </c>
      <c r="DF250" s="130">
        <f t="shared" si="105"/>
        <v>401346742402</v>
      </c>
      <c r="DG250" s="143">
        <f t="shared" si="106"/>
        <v>-1605386969608</v>
      </c>
      <c r="DH250" s="143">
        <f t="shared" si="107"/>
        <v>0.0001966032014</v>
      </c>
      <c r="DI250" s="143">
        <f t="shared" si="108"/>
        <v>3.141592654</v>
      </c>
      <c r="DJ250" s="124">
        <f t="shared" si="109"/>
        <v>1605386969608</v>
      </c>
      <c r="DK250" s="140">
        <f t="shared" ref="DK250:DM250" si="4170">DK$2*AD250</f>
        <v>-3.141592654</v>
      </c>
      <c r="DL250" s="140">
        <f t="shared" si="4170"/>
        <v>-3.141592654</v>
      </c>
      <c r="DM250" s="140">
        <f t="shared" si="4170"/>
        <v>0</v>
      </c>
      <c r="DN250" s="141">
        <f t="shared" si="111"/>
        <v>-6.283185307</v>
      </c>
      <c r="DO250" s="141">
        <f t="shared" si="112"/>
        <v>0</v>
      </c>
      <c r="DP250" s="122">
        <f t="shared" si="113"/>
        <v>0</v>
      </c>
      <c r="DQ250" s="142">
        <f t="shared" ref="DQ250:DS250" si="4171">POWER(AH250,DQ$2)</f>
        <v>34.49191516</v>
      </c>
      <c r="DR250" s="142">
        <f t="shared" si="4171"/>
        <v>88871.95583</v>
      </c>
      <c r="DS250" s="142">
        <f t="shared" si="4171"/>
        <v>9780652.181</v>
      </c>
      <c r="DT250" s="130">
        <f t="shared" si="115"/>
        <v>29981258704252</v>
      </c>
      <c r="DU250" s="143">
        <f t="shared" si="116"/>
        <v>-539662656676529</v>
      </c>
      <c r="DV250" s="143">
        <f t="shared" si="117"/>
        <v>0</v>
      </c>
      <c r="DW250" s="143">
        <f t="shared" si="118"/>
        <v>3.141592654</v>
      </c>
      <c r="DX250" s="124">
        <f t="shared" si="119"/>
        <v>539662656676529</v>
      </c>
      <c r="DY250" s="140">
        <f t="shared" si="120"/>
        <v>0</v>
      </c>
      <c r="DZ250" s="141">
        <f t="shared" si="121"/>
        <v>0</v>
      </c>
      <c r="EA250" s="141">
        <f t="shared" si="122"/>
        <v>0</v>
      </c>
      <c r="EB250" s="122">
        <f t="shared" si="123"/>
        <v>0</v>
      </c>
      <c r="EC250" s="142">
        <f t="shared" si="124"/>
        <v>95661157090644</v>
      </c>
      <c r="ED250" s="130">
        <f t="shared" si="125"/>
        <v>95661157090644</v>
      </c>
      <c r="EE250" s="143">
        <f t="shared" si="126"/>
        <v>2.58285E+15</v>
      </c>
      <c r="EF250" s="143">
        <f t="shared" si="127"/>
        <v>0</v>
      </c>
      <c r="EG250" s="143">
        <f t="shared" si="128"/>
        <v>0</v>
      </c>
      <c r="EH250" s="124">
        <f t="shared" si="129"/>
        <v>2.58285E+15</v>
      </c>
      <c r="EI250" s="144">
        <f t="shared" ref="EI250:EJ250" si="4172">CK250+CU250+DG250+DU250+EE250</f>
        <v>-775535905562483</v>
      </c>
      <c r="EJ250" s="144">
        <f t="shared" si="4172"/>
        <v>0.3440434585</v>
      </c>
      <c r="EK250" s="144">
        <f t="shared" si="131"/>
        <v>3.141592654</v>
      </c>
      <c r="EL250" s="145">
        <f t="shared" si="132"/>
        <v>775535905562483</v>
      </c>
      <c r="EM250" s="140">
        <f t="shared" si="133"/>
        <v>1.570796327</v>
      </c>
      <c r="EN250" s="141">
        <f t="shared" si="134"/>
        <v>1.570796327</v>
      </c>
      <c r="EO250" s="141">
        <f t="shared" si="135"/>
        <v>1.570796327</v>
      </c>
      <c r="EP250" s="122">
        <f t="shared" si="136"/>
        <v>1.570796327</v>
      </c>
      <c r="EQ250" s="142">
        <f t="shared" si="137"/>
        <v>27848445.3</v>
      </c>
      <c r="ER250" s="130">
        <f t="shared" si="138"/>
        <v>27848445.3</v>
      </c>
      <c r="ES250" s="143">
        <f t="shared" si="139"/>
        <v>0.00000004099152417</v>
      </c>
      <c r="ET250" s="143">
        <f t="shared" si="140"/>
        <v>144704766.5</v>
      </c>
      <c r="EU250" s="143">
        <f t="shared" si="141"/>
        <v>1.570796327</v>
      </c>
      <c r="EV250" s="124">
        <f t="shared" si="142"/>
        <v>144704766.5</v>
      </c>
      <c r="EW250" s="144">
        <f t="shared" ref="EW250:EX250" si="4173">BY250+ES250</f>
        <v>-236407263.7</v>
      </c>
      <c r="EX250" s="144">
        <f t="shared" si="4173"/>
        <v>144704766.5</v>
      </c>
      <c r="EY250" s="144">
        <f t="shared" si="144"/>
        <v>2.592323936</v>
      </c>
      <c r="EZ250" s="145">
        <f t="shared" si="145"/>
        <v>277178397.1</v>
      </c>
      <c r="FA250" s="140">
        <f t="shared" si="146"/>
        <v>0.8641079787</v>
      </c>
      <c r="FB250" s="141">
        <f t="shared" si="147"/>
        <v>0.8641079787</v>
      </c>
      <c r="FC250" s="141">
        <f t="shared" si="148"/>
        <v>0.8641079787</v>
      </c>
      <c r="FD250" s="122">
        <f t="shared" si="149"/>
        <v>0.8641079787</v>
      </c>
      <c r="FE250" s="142">
        <f t="shared" si="150"/>
        <v>652.008303</v>
      </c>
      <c r="FF250" s="130">
        <f t="shared" si="151"/>
        <v>652.008303</v>
      </c>
      <c r="FG250" s="143">
        <f t="shared" si="152"/>
        <v>112.0073436</v>
      </c>
      <c r="FH250" s="143">
        <f t="shared" si="153"/>
        <v>131.188903</v>
      </c>
      <c r="FI250" s="143">
        <f t="shared" si="154"/>
        <v>0.8641079787</v>
      </c>
      <c r="FJ250" s="124">
        <f t="shared" si="155"/>
        <v>172.4997777</v>
      </c>
      <c r="FK250" s="140">
        <f t="shared" si="156"/>
        <v>-6.283185307</v>
      </c>
      <c r="FL250" s="141">
        <f t="shared" si="157"/>
        <v>-6.283185307</v>
      </c>
      <c r="FM250" s="141">
        <f t="shared" si="158"/>
        <v>0</v>
      </c>
      <c r="FN250" s="122">
        <f t="shared" si="159"/>
        <v>0</v>
      </c>
      <c r="FO250" s="142">
        <f t="shared" si="160"/>
        <v>1189.692211</v>
      </c>
      <c r="FP250" s="130">
        <f t="shared" si="161"/>
        <v>1189.692211</v>
      </c>
      <c r="FQ250" s="143">
        <f t="shared" si="162"/>
        <v>-1189.692211</v>
      </c>
      <c r="FR250" s="143">
        <f t="shared" si="163"/>
        <v>0</v>
      </c>
      <c r="FS250" s="143">
        <f t="shared" si="164"/>
        <v>3.141592654</v>
      </c>
      <c r="FT250" s="124">
        <f t="shared" si="165"/>
        <v>1189.692211</v>
      </c>
      <c r="FU250" s="144">
        <f t="shared" si="166"/>
        <v>-267805.5597</v>
      </c>
      <c r="FV250" s="144">
        <f t="shared" si="167"/>
        <v>0</v>
      </c>
      <c r="FW250" s="144">
        <f t="shared" si="168"/>
        <v>-3.141592654</v>
      </c>
      <c r="FX250" s="145">
        <f t="shared" si="169"/>
        <v>267805.5597</v>
      </c>
      <c r="FY250" s="140">
        <f t="shared" si="170"/>
        <v>-3.141592654</v>
      </c>
      <c r="FZ250" s="140">
        <f t="shared" si="171"/>
        <v>-0.8641079787</v>
      </c>
      <c r="GA250" s="141">
        <f t="shared" si="172"/>
        <v>-4.005700632</v>
      </c>
      <c r="GB250" s="141">
        <f t="shared" si="173"/>
        <v>-4.005700632</v>
      </c>
      <c r="GC250" s="122">
        <f t="shared" si="174"/>
        <v>2.277484675</v>
      </c>
      <c r="GD250" s="142">
        <f t="shared" si="175"/>
        <v>267805.5597</v>
      </c>
      <c r="GE250" s="142">
        <f t="shared" si="176"/>
        <v>0.005797108921</v>
      </c>
      <c r="GF250" s="130">
        <f t="shared" si="177"/>
        <v>1552.497999</v>
      </c>
      <c r="GG250" s="143">
        <f t="shared" si="178"/>
        <v>-112.0073436</v>
      </c>
      <c r="GH250" s="143">
        <f t="shared" si="179"/>
        <v>131.188903</v>
      </c>
      <c r="GI250" s="143">
        <f t="shared" si="180"/>
        <v>2.277484675</v>
      </c>
      <c r="GJ250" s="124">
        <f t="shared" si="181"/>
        <v>172.4997777</v>
      </c>
      <c r="GK250" s="146">
        <f t="shared" si="182"/>
        <v>-0.5</v>
      </c>
      <c r="GL250" s="127">
        <f t="shared" si="183"/>
        <v>-0.8660254038</v>
      </c>
      <c r="GM250" s="146">
        <f t="shared" si="184"/>
        <v>-2.094395102</v>
      </c>
      <c r="GN250" s="127">
        <f t="shared" si="185"/>
        <v>1</v>
      </c>
      <c r="GO250" s="147">
        <f t="shared" si="186"/>
        <v>-0.5</v>
      </c>
      <c r="GP250" s="128">
        <f t="shared" si="187"/>
        <v>0.8660254038</v>
      </c>
      <c r="GQ250" s="147">
        <f t="shared" si="188"/>
        <v>2.094395102</v>
      </c>
      <c r="GR250" s="128">
        <f t="shared" si="189"/>
        <v>1</v>
      </c>
      <c r="GS250" s="140">
        <f t="shared" si="190"/>
        <v>-2.094395102</v>
      </c>
      <c r="GT250" s="140">
        <f t="shared" si="191"/>
        <v>0.8641079787</v>
      </c>
      <c r="GU250" s="141">
        <f t="shared" si="192"/>
        <v>-1.230287124</v>
      </c>
      <c r="GV250" s="141">
        <f t="shared" si="193"/>
        <v>-1.230287124</v>
      </c>
      <c r="GW250" s="122">
        <f t="shared" si="194"/>
        <v>-1.230287124</v>
      </c>
      <c r="GX250" s="142">
        <f t="shared" si="195"/>
        <v>1</v>
      </c>
      <c r="GY250" s="142">
        <f t="shared" si="196"/>
        <v>172.4997777</v>
      </c>
      <c r="GZ250" s="130">
        <f t="shared" si="197"/>
        <v>172.4997777</v>
      </c>
      <c r="HA250" s="143">
        <f t="shared" si="198"/>
        <v>57.60925093</v>
      </c>
      <c r="HB250" s="143">
        <f t="shared" si="199"/>
        <v>-162.5956565</v>
      </c>
      <c r="HC250" s="143">
        <f t="shared" si="200"/>
        <v>-1.230287124</v>
      </c>
      <c r="HD250" s="124">
        <f t="shared" si="201"/>
        <v>172.4997777</v>
      </c>
      <c r="HE250" s="140">
        <f t="shared" si="202"/>
        <v>2.094395102</v>
      </c>
      <c r="HF250" s="140">
        <f t="shared" si="203"/>
        <v>2.277484675</v>
      </c>
      <c r="HG250" s="141">
        <f t="shared" si="204"/>
        <v>4.371879777</v>
      </c>
      <c r="HH250" s="141">
        <f t="shared" si="205"/>
        <v>4.371879777</v>
      </c>
      <c r="HI250" s="122">
        <f t="shared" si="206"/>
        <v>-1.91130553</v>
      </c>
      <c r="HJ250" s="142">
        <f t="shared" si="207"/>
        <v>1</v>
      </c>
      <c r="HK250" s="142">
        <f t="shared" si="208"/>
        <v>172.4997777</v>
      </c>
      <c r="HL250" s="130">
        <f t="shared" si="209"/>
        <v>172.4997777</v>
      </c>
      <c r="HM250" s="143">
        <f t="shared" si="210"/>
        <v>-57.60925093</v>
      </c>
      <c r="HN250" s="143">
        <f t="shared" si="211"/>
        <v>-162.5956565</v>
      </c>
      <c r="HO250" s="143">
        <f t="shared" si="212"/>
        <v>-1.91130553</v>
      </c>
      <c r="HP250" s="124">
        <f t="shared" si="213"/>
        <v>172.4997777</v>
      </c>
      <c r="HQ250" s="140">
        <f t="shared" si="214"/>
        <v>2.094395102</v>
      </c>
      <c r="HR250" s="140">
        <f t="shared" si="215"/>
        <v>0.8641079787</v>
      </c>
      <c r="HS250" s="141">
        <f t="shared" si="216"/>
        <v>2.958503081</v>
      </c>
      <c r="HT250" s="141">
        <f t="shared" si="217"/>
        <v>2.958503081</v>
      </c>
      <c r="HU250" s="122">
        <f t="shared" si="218"/>
        <v>2.958503081</v>
      </c>
      <c r="HV250" s="142">
        <f t="shared" si="219"/>
        <v>1</v>
      </c>
      <c r="HW250" s="142">
        <f t="shared" si="220"/>
        <v>172.4997777</v>
      </c>
      <c r="HX250" s="130">
        <f t="shared" si="221"/>
        <v>172.4997777</v>
      </c>
      <c r="HY250" s="143">
        <f t="shared" si="222"/>
        <v>-169.6165945</v>
      </c>
      <c r="HZ250" s="143">
        <f t="shared" si="223"/>
        <v>31.40675345</v>
      </c>
      <c r="IA250" s="143">
        <f t="shared" si="224"/>
        <v>2.958503081</v>
      </c>
      <c r="IB250" s="124">
        <f t="shared" si="225"/>
        <v>172.4997777</v>
      </c>
      <c r="IC250" s="140">
        <f t="shared" si="226"/>
        <v>-2.094395102</v>
      </c>
      <c r="ID250" s="140">
        <f t="shared" si="227"/>
        <v>2.277484675</v>
      </c>
      <c r="IE250" s="141">
        <f t="shared" si="228"/>
        <v>0.1830895725</v>
      </c>
      <c r="IF250" s="141">
        <f t="shared" si="229"/>
        <v>0.1830895725</v>
      </c>
      <c r="IG250" s="122">
        <f t="shared" si="230"/>
        <v>0.1830895725</v>
      </c>
      <c r="IH250" s="142">
        <f t="shared" si="231"/>
        <v>1</v>
      </c>
      <c r="II250" s="142">
        <f t="shared" si="232"/>
        <v>172.4997777</v>
      </c>
      <c r="IJ250" s="130">
        <f t="shared" si="233"/>
        <v>172.4997777</v>
      </c>
      <c r="IK250" s="143">
        <f t="shared" si="234"/>
        <v>169.6165945</v>
      </c>
      <c r="IL250" s="143">
        <f t="shared" si="235"/>
        <v>31.40675345</v>
      </c>
      <c r="IM250" s="143">
        <f t="shared" si="236"/>
        <v>0.1830895725</v>
      </c>
      <c r="IN250" s="124">
        <f t="shared" si="237"/>
        <v>172.4997777</v>
      </c>
    </row>
    <row r="251" ht="12.75" customHeight="1">
      <c r="A251" s="129">
        <f>'Cortez Cubic'!AP251</f>
        <v>-0.2187762226</v>
      </c>
      <c r="B251" s="129">
        <f>'Cortez Cubic'!AQ251</f>
        <v>2.797897372</v>
      </c>
      <c r="C251" s="129">
        <f>'Cortez Cubic'!AR251</f>
        <v>5779.113555</v>
      </c>
      <c r="D251" s="129">
        <f>'Cortez Cubic'!AS251</f>
        <v>-399981.243</v>
      </c>
      <c r="E251" s="129">
        <f t="shared" ref="E251:H251" si="4174">0</f>
        <v>0</v>
      </c>
      <c r="F251" s="129">
        <f t="shared" si="4174"/>
        <v>0</v>
      </c>
      <c r="G251" s="129">
        <f t="shared" si="4174"/>
        <v>0</v>
      </c>
      <c r="H251" s="129">
        <f t="shared" si="4174"/>
        <v>0</v>
      </c>
      <c r="I251" s="110">
        <f>'Cortez Cubic'!I251</f>
        <v>113</v>
      </c>
      <c r="J251" s="130">
        <f t="shared" si="28"/>
        <v>98.55846515</v>
      </c>
      <c r="K251" s="131">
        <f t="shared" si="29"/>
        <v>1</v>
      </c>
      <c r="L251" s="131">
        <f t="shared" si="30"/>
        <v>0</v>
      </c>
      <c r="M251" s="132">
        <f t="shared" si="31"/>
        <v>14.44153485</v>
      </c>
      <c r="N251" s="133">
        <f t="shared" si="32"/>
        <v>0</v>
      </c>
      <c r="O251" s="134">
        <f t="shared" si="33"/>
        <v>98.55846515</v>
      </c>
      <c r="P251" s="134">
        <f t="shared" si="34"/>
        <v>-14.30996434</v>
      </c>
      <c r="Q251" s="135">
        <f t="shared" si="35"/>
        <v>98.55846515</v>
      </c>
      <c r="R251" s="135">
        <f t="shared" si="36"/>
        <v>14.30996434</v>
      </c>
      <c r="S251" s="136">
        <f t="shared" si="37"/>
        <v>-184.3280754</v>
      </c>
      <c r="T251" s="136">
        <f t="shared" si="38"/>
        <v>0</v>
      </c>
      <c r="U251" s="137">
        <f t="shared" ref="U251:X251" si="4175">ATAN2(A251,E251)</f>
        <v>3.141592654</v>
      </c>
      <c r="V251" s="137">
        <f t="shared" si="4175"/>
        <v>0</v>
      </c>
      <c r="W251" s="137">
        <f t="shared" si="4175"/>
        <v>0</v>
      </c>
      <c r="X251" s="137">
        <f t="shared" si="4175"/>
        <v>3.141592654</v>
      </c>
      <c r="Y251" s="137">
        <f t="shared" ref="Y251:AB251" si="4176">SQRT(POWER(A251,2)+POWER(E251,2))</f>
        <v>0.2187762226</v>
      </c>
      <c r="Z251" s="137">
        <f t="shared" si="4176"/>
        <v>2.797897372</v>
      </c>
      <c r="AA251" s="137">
        <f t="shared" si="4176"/>
        <v>5779.113555</v>
      </c>
      <c r="AB251" s="137">
        <f t="shared" si="4176"/>
        <v>399981.243</v>
      </c>
      <c r="AC251" s="138">
        <f t="shared" ref="AC251:AF251" si="4177">U251-$U251</f>
        <v>0</v>
      </c>
      <c r="AD251" s="138">
        <f t="shared" si="4177"/>
        <v>-3.141592654</v>
      </c>
      <c r="AE251" s="138">
        <f t="shared" si="4177"/>
        <v>-3.141592654</v>
      </c>
      <c r="AF251" s="138">
        <f t="shared" si="4177"/>
        <v>0</v>
      </c>
      <c r="AG251" s="138">
        <f t="shared" ref="AG251:AJ251" si="4178">Y251/$Y251</f>
        <v>1</v>
      </c>
      <c r="AH251" s="138">
        <f t="shared" si="4178"/>
        <v>12.78885492</v>
      </c>
      <c r="AI251" s="138">
        <f t="shared" si="4178"/>
        <v>26415.63825</v>
      </c>
      <c r="AJ251" s="138">
        <f t="shared" si="4178"/>
        <v>1828266.519</v>
      </c>
      <c r="AK251" s="139">
        <f t="shared" ref="AK251:AN251" si="4179">AG251*COS(AC251)</f>
        <v>1</v>
      </c>
      <c r="AL251" s="139">
        <f t="shared" si="4179"/>
        <v>-12.78885492</v>
      </c>
      <c r="AM251" s="139">
        <f t="shared" si="4179"/>
        <v>-26415.63825</v>
      </c>
      <c r="AN251" s="139">
        <f t="shared" si="4179"/>
        <v>1828266.519</v>
      </c>
      <c r="AO251" s="129">
        <f t="shared" ref="AO251:AR251" si="4180">AG251*SIN(AC251)</f>
        <v>0</v>
      </c>
      <c r="AP251" s="129">
        <f t="shared" si="4180"/>
        <v>0</v>
      </c>
      <c r="AQ251" s="129">
        <f t="shared" si="4180"/>
        <v>0</v>
      </c>
      <c r="AR251" s="129">
        <f t="shared" si="4180"/>
        <v>0</v>
      </c>
      <c r="AS251" s="140">
        <f t="shared" si="45"/>
        <v>-9.424777961</v>
      </c>
      <c r="AT251" s="141">
        <f t="shared" si="46"/>
        <v>-9.424777961</v>
      </c>
      <c r="AU251" s="141">
        <f t="shared" si="47"/>
        <v>-3.141592654</v>
      </c>
      <c r="AV251" s="122">
        <f t="shared" si="48"/>
        <v>3.141592654</v>
      </c>
      <c r="AW251" s="142">
        <f t="shared" si="49"/>
        <v>2091.678741</v>
      </c>
      <c r="AX251" s="130">
        <f t="shared" si="50"/>
        <v>2091.678741</v>
      </c>
      <c r="AY251" s="143">
        <f t="shared" si="51"/>
        <v>4183.357481</v>
      </c>
      <c r="AZ251" s="143">
        <f t="shared" si="52"/>
        <v>0</v>
      </c>
      <c r="BA251" s="143">
        <f t="shared" si="53"/>
        <v>0</v>
      </c>
      <c r="BB251" s="124">
        <f t="shared" si="54"/>
        <v>4183.357481</v>
      </c>
      <c r="BC251" s="140">
        <f t="shared" ref="BC251:BD251" si="4181">BC$2*AD251</f>
        <v>-3.141592654</v>
      </c>
      <c r="BD251" s="140">
        <f t="shared" si="4181"/>
        <v>-3.141592654</v>
      </c>
      <c r="BE251" s="141">
        <f t="shared" si="56"/>
        <v>-6.283185307</v>
      </c>
      <c r="BF251" s="141">
        <f t="shared" si="57"/>
        <v>0</v>
      </c>
      <c r="BG251" s="122">
        <f t="shared" si="58"/>
        <v>0</v>
      </c>
      <c r="BH251" s="142">
        <f t="shared" ref="BH251:BI251" si="4182">POWER(AH251,BH$2)</f>
        <v>12.78885492</v>
      </c>
      <c r="BI251" s="142">
        <f t="shared" si="4182"/>
        <v>26415.63825</v>
      </c>
      <c r="BJ251" s="130">
        <f t="shared" si="60"/>
        <v>337825.7654</v>
      </c>
      <c r="BK251" s="143">
        <f t="shared" si="61"/>
        <v>3040431.888</v>
      </c>
      <c r="BL251" s="143">
        <f t="shared" si="62"/>
        <v>0</v>
      </c>
      <c r="BM251" s="143">
        <f t="shared" si="63"/>
        <v>0</v>
      </c>
      <c r="BN251" s="124">
        <f t="shared" si="64"/>
        <v>3040431.888</v>
      </c>
      <c r="BO251" s="140">
        <f t="shared" si="65"/>
        <v>0</v>
      </c>
      <c r="BP251" s="141">
        <f t="shared" si="66"/>
        <v>0</v>
      </c>
      <c r="BQ251" s="141">
        <f t="shared" si="67"/>
        <v>0</v>
      </c>
      <c r="BR251" s="122">
        <f t="shared" si="68"/>
        <v>0</v>
      </c>
      <c r="BS251" s="142">
        <f t="shared" si="69"/>
        <v>1828266.519</v>
      </c>
      <c r="BT251" s="130">
        <f t="shared" si="70"/>
        <v>1828266.519</v>
      </c>
      <c r="BU251" s="143">
        <f t="shared" si="71"/>
        <v>-49363196.02</v>
      </c>
      <c r="BV251" s="143">
        <f t="shared" si="72"/>
        <v>0</v>
      </c>
      <c r="BW251" s="143">
        <f t="shared" si="73"/>
        <v>3.141592654</v>
      </c>
      <c r="BX251" s="124">
        <f t="shared" si="74"/>
        <v>49363196.02</v>
      </c>
      <c r="BY251" s="144">
        <f t="shared" ref="BY251:BZ251" si="4183">AY251+BK251+BU251</f>
        <v>-46318580.77</v>
      </c>
      <c r="BZ251" s="144">
        <f t="shared" si="4183"/>
        <v>0</v>
      </c>
      <c r="CA251" s="144">
        <f t="shared" si="76"/>
        <v>-3.141592654</v>
      </c>
      <c r="CB251" s="145">
        <f t="shared" si="77"/>
        <v>46318580.77</v>
      </c>
      <c r="CC251" s="140">
        <f t="shared" ref="CC251:CD251" si="4184">CC$2*AD251</f>
        <v>-6.283185307</v>
      </c>
      <c r="CD251" s="140">
        <f t="shared" si="4184"/>
        <v>-6.283185307</v>
      </c>
      <c r="CE251" s="141">
        <f t="shared" si="79"/>
        <v>-12.56637061</v>
      </c>
      <c r="CF251" s="141">
        <f t="shared" si="80"/>
        <v>0</v>
      </c>
      <c r="CG251" s="122">
        <f t="shared" si="81"/>
        <v>0</v>
      </c>
      <c r="CH251" s="142">
        <f t="shared" ref="CH251:CI251" si="4185">POWER(AH251,CH$2)</f>
        <v>163.5548103</v>
      </c>
      <c r="CI251" s="142">
        <f t="shared" si="4185"/>
        <v>697785944.4</v>
      </c>
      <c r="CJ251" s="130">
        <f t="shared" si="83"/>
        <v>114126247748</v>
      </c>
      <c r="CK251" s="143">
        <f t="shared" si="84"/>
        <v>-114126247748</v>
      </c>
      <c r="CL251" s="143">
        <f t="shared" si="85"/>
        <v>0</v>
      </c>
      <c r="CM251" s="143">
        <f t="shared" si="86"/>
        <v>3.141592654</v>
      </c>
      <c r="CN251" s="124">
        <f t="shared" si="87"/>
        <v>114126247748</v>
      </c>
      <c r="CO251" s="140">
        <f t="shared" si="88"/>
        <v>-9.424777961</v>
      </c>
      <c r="CP251" s="141">
        <f t="shared" si="89"/>
        <v>-9.424777961</v>
      </c>
      <c r="CQ251" s="141">
        <f t="shared" si="90"/>
        <v>-3.141592654</v>
      </c>
      <c r="CR251" s="122">
        <f t="shared" si="91"/>
        <v>3.141592654</v>
      </c>
      <c r="CS251" s="142">
        <f t="shared" si="92"/>
        <v>18432461086549</v>
      </c>
      <c r="CT251" s="130">
        <f t="shared" si="93"/>
        <v>18432461086549</v>
      </c>
      <c r="CU251" s="143">
        <f t="shared" si="94"/>
        <v>-73729844346196</v>
      </c>
      <c r="CV251" s="143">
        <f t="shared" si="95"/>
        <v>0.009029301788</v>
      </c>
      <c r="CW251" s="143">
        <f t="shared" si="96"/>
        <v>3.141592654</v>
      </c>
      <c r="CX251" s="124">
        <f t="shared" si="97"/>
        <v>73729844346196</v>
      </c>
      <c r="CY251" s="140">
        <f t="shared" si="98"/>
        <v>-9.424777961</v>
      </c>
      <c r="CZ251" s="140">
        <f t="shared" si="99"/>
        <v>0</v>
      </c>
      <c r="DA251" s="141">
        <f t="shared" si="100"/>
        <v>-9.424777961</v>
      </c>
      <c r="DB251" s="141">
        <f t="shared" si="101"/>
        <v>-3.141592654</v>
      </c>
      <c r="DC251" s="122">
        <f t="shared" si="102"/>
        <v>3.141592654</v>
      </c>
      <c r="DD251" s="142">
        <f t="shared" si="103"/>
        <v>2091.678741</v>
      </c>
      <c r="DE251" s="142">
        <f t="shared" si="104"/>
        <v>1828266.519</v>
      </c>
      <c r="DF251" s="130">
        <f t="shared" si="105"/>
        <v>3824146210</v>
      </c>
      <c r="DG251" s="143">
        <f t="shared" si="106"/>
        <v>-15296584842</v>
      </c>
      <c r="DH251" s="143">
        <f t="shared" si="107"/>
        <v>0.000001873291366</v>
      </c>
      <c r="DI251" s="143">
        <f t="shared" si="108"/>
        <v>3.141592654</v>
      </c>
      <c r="DJ251" s="124">
        <f t="shared" si="109"/>
        <v>15296584842</v>
      </c>
      <c r="DK251" s="140">
        <f t="shared" ref="DK251:DM251" si="4186">DK$2*AD251</f>
        <v>-3.141592654</v>
      </c>
      <c r="DL251" s="140">
        <f t="shared" si="4186"/>
        <v>-3.141592654</v>
      </c>
      <c r="DM251" s="140">
        <f t="shared" si="4186"/>
        <v>0</v>
      </c>
      <c r="DN251" s="141">
        <f t="shared" si="111"/>
        <v>-6.283185307</v>
      </c>
      <c r="DO251" s="141">
        <f t="shared" si="112"/>
        <v>0</v>
      </c>
      <c r="DP251" s="122">
        <f t="shared" si="113"/>
        <v>0</v>
      </c>
      <c r="DQ251" s="142">
        <f t="shared" ref="DQ251:DS251" si="4187">POWER(AH251,DQ$2)</f>
        <v>12.78885492</v>
      </c>
      <c r="DR251" s="142">
        <f t="shared" si="4187"/>
        <v>26415.63825</v>
      </c>
      <c r="DS251" s="142">
        <f t="shared" si="4187"/>
        <v>1828266.519</v>
      </c>
      <c r="DT251" s="130">
        <f t="shared" si="115"/>
        <v>617635536126</v>
      </c>
      <c r="DU251" s="143">
        <f t="shared" si="116"/>
        <v>-11117439650269</v>
      </c>
      <c r="DV251" s="143">
        <f t="shared" si="117"/>
        <v>0</v>
      </c>
      <c r="DW251" s="143">
        <f t="shared" si="118"/>
        <v>3.141592654</v>
      </c>
      <c r="DX251" s="124">
        <f t="shared" si="119"/>
        <v>11117439650269</v>
      </c>
      <c r="DY251" s="140">
        <f t="shared" si="120"/>
        <v>0</v>
      </c>
      <c r="DZ251" s="141">
        <f t="shared" si="121"/>
        <v>0</v>
      </c>
      <c r="EA251" s="141">
        <f t="shared" si="122"/>
        <v>0</v>
      </c>
      <c r="EB251" s="122">
        <f t="shared" si="123"/>
        <v>0</v>
      </c>
      <c r="EC251" s="142">
        <f t="shared" si="124"/>
        <v>3342558464981</v>
      </c>
      <c r="ED251" s="130">
        <f t="shared" si="125"/>
        <v>3342558464981</v>
      </c>
      <c r="EE251" s="143">
        <f t="shared" si="126"/>
        <v>90249078554481</v>
      </c>
      <c r="EF251" s="143">
        <f t="shared" si="127"/>
        <v>0</v>
      </c>
      <c r="EG251" s="143">
        <f t="shared" si="128"/>
        <v>0</v>
      </c>
      <c r="EH251" s="124">
        <f t="shared" si="129"/>
        <v>90249078554481</v>
      </c>
      <c r="EI251" s="144">
        <f t="shared" ref="EI251:EJ251" si="4188">CK251+CU251+DG251+DU251+EE251</f>
        <v>5272371725427</v>
      </c>
      <c r="EJ251" s="144">
        <f t="shared" si="4188"/>
        <v>0.009031175079</v>
      </c>
      <c r="EK251" s="144">
        <f t="shared" si="131"/>
        <v>0</v>
      </c>
      <c r="EL251" s="145">
        <f t="shared" si="132"/>
        <v>5272371725427</v>
      </c>
      <c r="EM251" s="140">
        <f t="shared" si="133"/>
        <v>0</v>
      </c>
      <c r="EN251" s="141">
        <f t="shared" si="134"/>
        <v>0</v>
      </c>
      <c r="EO251" s="141">
        <f t="shared" si="135"/>
        <v>0</v>
      </c>
      <c r="EP251" s="122">
        <f t="shared" si="136"/>
        <v>0</v>
      </c>
      <c r="EQ251" s="142">
        <f t="shared" si="137"/>
        <v>2296164.568</v>
      </c>
      <c r="ER251" s="130">
        <f t="shared" si="138"/>
        <v>2296164.568</v>
      </c>
      <c r="ES251" s="143">
        <f t="shared" si="139"/>
        <v>11931221.09</v>
      </c>
      <c r="ET251" s="143">
        <f t="shared" si="140"/>
        <v>0.00000001021864088</v>
      </c>
      <c r="EU251" s="143">
        <f t="shared" si="141"/>
        <v>0</v>
      </c>
      <c r="EV251" s="124">
        <f t="shared" si="142"/>
        <v>11931221.09</v>
      </c>
      <c r="EW251" s="144">
        <f t="shared" ref="EW251:EX251" si="4189">BY251+ES251</f>
        <v>-34387359.69</v>
      </c>
      <c r="EX251" s="144">
        <f t="shared" si="4189"/>
        <v>0.00000001021812857</v>
      </c>
      <c r="EY251" s="144">
        <f t="shared" si="144"/>
        <v>3.141592654</v>
      </c>
      <c r="EZ251" s="145">
        <f t="shared" si="145"/>
        <v>34387359.69</v>
      </c>
      <c r="FA251" s="140">
        <f t="shared" si="146"/>
        <v>1.047197551</v>
      </c>
      <c r="FB251" s="141">
        <f t="shared" si="147"/>
        <v>1.047197551</v>
      </c>
      <c r="FC251" s="141">
        <f t="shared" si="148"/>
        <v>1.047197551</v>
      </c>
      <c r="FD251" s="122">
        <f t="shared" si="149"/>
        <v>1.047197551</v>
      </c>
      <c r="FE251" s="142">
        <f t="shared" si="150"/>
        <v>325.1868265</v>
      </c>
      <c r="FF251" s="130">
        <f t="shared" si="151"/>
        <v>325.1868265</v>
      </c>
      <c r="FG251" s="143">
        <f t="shared" si="152"/>
        <v>43.01682587</v>
      </c>
      <c r="FH251" s="143">
        <f t="shared" si="153"/>
        <v>74.50732799</v>
      </c>
      <c r="FI251" s="143">
        <f t="shared" si="154"/>
        <v>1.047197551</v>
      </c>
      <c r="FJ251" s="124">
        <f t="shared" si="155"/>
        <v>86.03365175</v>
      </c>
      <c r="FK251" s="140">
        <f t="shared" si="156"/>
        <v>-6.283185307</v>
      </c>
      <c r="FL251" s="141">
        <f t="shared" si="157"/>
        <v>-6.283185307</v>
      </c>
      <c r="FM251" s="141">
        <f t="shared" si="158"/>
        <v>0</v>
      </c>
      <c r="FN251" s="122">
        <f t="shared" si="159"/>
        <v>0</v>
      </c>
      <c r="FO251" s="142">
        <f t="shared" si="160"/>
        <v>163.5548103</v>
      </c>
      <c r="FP251" s="130">
        <f t="shared" si="161"/>
        <v>163.5548103</v>
      </c>
      <c r="FQ251" s="143">
        <f t="shared" si="162"/>
        <v>-163.5548103</v>
      </c>
      <c r="FR251" s="143">
        <f t="shared" si="163"/>
        <v>0</v>
      </c>
      <c r="FS251" s="143">
        <f t="shared" si="164"/>
        <v>3.141592654</v>
      </c>
      <c r="FT251" s="124">
        <f t="shared" si="165"/>
        <v>163.5548103</v>
      </c>
      <c r="FU251" s="144">
        <f t="shared" si="166"/>
        <v>-79410.46957</v>
      </c>
      <c r="FV251" s="144">
        <f t="shared" si="167"/>
        <v>0</v>
      </c>
      <c r="FW251" s="144">
        <f t="shared" si="168"/>
        <v>-3.141592654</v>
      </c>
      <c r="FX251" s="145">
        <f t="shared" si="169"/>
        <v>79410.46957</v>
      </c>
      <c r="FY251" s="140">
        <f t="shared" si="170"/>
        <v>-3.141592654</v>
      </c>
      <c r="FZ251" s="140">
        <f t="shared" si="171"/>
        <v>-1.047197551</v>
      </c>
      <c r="GA251" s="141">
        <f t="shared" si="172"/>
        <v>-4.188790205</v>
      </c>
      <c r="GB251" s="141">
        <f t="shared" si="173"/>
        <v>-4.188790205</v>
      </c>
      <c r="GC251" s="122">
        <f t="shared" si="174"/>
        <v>2.094395102</v>
      </c>
      <c r="GD251" s="142">
        <f t="shared" si="175"/>
        <v>79410.46957</v>
      </c>
      <c r="GE251" s="142">
        <f t="shared" si="176"/>
        <v>0.01162335876</v>
      </c>
      <c r="GF251" s="130">
        <f t="shared" si="177"/>
        <v>923.0163775</v>
      </c>
      <c r="GG251" s="143">
        <f t="shared" si="178"/>
        <v>-51.27868764</v>
      </c>
      <c r="GH251" s="143">
        <f t="shared" si="179"/>
        <v>88.81729233</v>
      </c>
      <c r="GI251" s="143">
        <f t="shared" si="180"/>
        <v>2.094395102</v>
      </c>
      <c r="GJ251" s="124">
        <f t="shared" si="181"/>
        <v>102.5573753</v>
      </c>
      <c r="GK251" s="146">
        <f t="shared" si="182"/>
        <v>-0.5</v>
      </c>
      <c r="GL251" s="127">
        <f t="shared" si="183"/>
        <v>-0.8660254038</v>
      </c>
      <c r="GM251" s="146">
        <f t="shared" si="184"/>
        <v>-2.094395102</v>
      </c>
      <c r="GN251" s="127">
        <f t="shared" si="185"/>
        <v>1</v>
      </c>
      <c r="GO251" s="147">
        <f t="shared" si="186"/>
        <v>-0.5</v>
      </c>
      <c r="GP251" s="128">
        <f t="shared" si="187"/>
        <v>0.8660254038</v>
      </c>
      <c r="GQ251" s="147">
        <f t="shared" si="188"/>
        <v>2.094395102</v>
      </c>
      <c r="GR251" s="128">
        <f t="shared" si="189"/>
        <v>1</v>
      </c>
      <c r="GS251" s="140">
        <f t="shared" si="190"/>
        <v>-2.094395102</v>
      </c>
      <c r="GT251" s="140">
        <f t="shared" si="191"/>
        <v>1.047197551</v>
      </c>
      <c r="GU251" s="141">
        <f t="shared" si="192"/>
        <v>-1.047197551</v>
      </c>
      <c r="GV251" s="141">
        <f t="shared" si="193"/>
        <v>-1.047197551</v>
      </c>
      <c r="GW251" s="122">
        <f t="shared" si="194"/>
        <v>-1.047197551</v>
      </c>
      <c r="GX251" s="142">
        <f t="shared" si="195"/>
        <v>1</v>
      </c>
      <c r="GY251" s="142">
        <f t="shared" si="196"/>
        <v>86.03365175</v>
      </c>
      <c r="GZ251" s="130">
        <f t="shared" si="197"/>
        <v>86.03365175</v>
      </c>
      <c r="HA251" s="143">
        <f t="shared" si="198"/>
        <v>43.01682587</v>
      </c>
      <c r="HB251" s="143">
        <f t="shared" si="199"/>
        <v>-74.50732799</v>
      </c>
      <c r="HC251" s="143">
        <f t="shared" si="200"/>
        <v>-1.047197551</v>
      </c>
      <c r="HD251" s="124">
        <f t="shared" si="201"/>
        <v>86.03365175</v>
      </c>
      <c r="HE251" s="140">
        <f t="shared" si="202"/>
        <v>2.094395102</v>
      </c>
      <c r="HF251" s="140">
        <f t="shared" si="203"/>
        <v>2.094395102</v>
      </c>
      <c r="HG251" s="141">
        <f t="shared" si="204"/>
        <v>4.188790205</v>
      </c>
      <c r="HH251" s="141">
        <f t="shared" si="205"/>
        <v>4.188790205</v>
      </c>
      <c r="HI251" s="122">
        <f t="shared" si="206"/>
        <v>-2.094395102</v>
      </c>
      <c r="HJ251" s="142">
        <f t="shared" si="207"/>
        <v>1</v>
      </c>
      <c r="HK251" s="142">
        <f t="shared" si="208"/>
        <v>102.5573753</v>
      </c>
      <c r="HL251" s="130">
        <f t="shared" si="209"/>
        <v>102.5573753</v>
      </c>
      <c r="HM251" s="143">
        <f t="shared" si="210"/>
        <v>-51.27868764</v>
      </c>
      <c r="HN251" s="143">
        <f t="shared" si="211"/>
        <v>-88.81729233</v>
      </c>
      <c r="HO251" s="143">
        <f t="shared" si="212"/>
        <v>-2.094395102</v>
      </c>
      <c r="HP251" s="124">
        <f t="shared" si="213"/>
        <v>102.5573753</v>
      </c>
      <c r="HQ251" s="140">
        <f t="shared" si="214"/>
        <v>2.094395102</v>
      </c>
      <c r="HR251" s="140">
        <f t="shared" si="215"/>
        <v>1.047197551</v>
      </c>
      <c r="HS251" s="141">
        <f t="shared" si="216"/>
        <v>3.141592654</v>
      </c>
      <c r="HT251" s="141">
        <f t="shared" si="217"/>
        <v>3.141592654</v>
      </c>
      <c r="HU251" s="122">
        <f t="shared" si="218"/>
        <v>3.141592654</v>
      </c>
      <c r="HV251" s="142">
        <f t="shared" si="219"/>
        <v>1</v>
      </c>
      <c r="HW251" s="142">
        <f t="shared" si="220"/>
        <v>86.03365175</v>
      </c>
      <c r="HX251" s="130">
        <f t="shared" si="221"/>
        <v>86.03365175</v>
      </c>
      <c r="HY251" s="143">
        <f t="shared" si="222"/>
        <v>-86.03365175</v>
      </c>
      <c r="HZ251" s="143">
        <f t="shared" si="223"/>
        <v>0</v>
      </c>
      <c r="IA251" s="143">
        <f t="shared" si="224"/>
        <v>3.141592654</v>
      </c>
      <c r="IB251" s="124">
        <f t="shared" si="225"/>
        <v>86.03365175</v>
      </c>
      <c r="IC251" s="140">
        <f t="shared" si="226"/>
        <v>-2.094395102</v>
      </c>
      <c r="ID251" s="140">
        <f t="shared" si="227"/>
        <v>2.094395102</v>
      </c>
      <c r="IE251" s="141">
        <f t="shared" si="228"/>
        <v>0</v>
      </c>
      <c r="IF251" s="141">
        <f t="shared" si="229"/>
        <v>0</v>
      </c>
      <c r="IG251" s="122">
        <f t="shared" si="230"/>
        <v>0</v>
      </c>
      <c r="IH251" s="142">
        <f t="shared" si="231"/>
        <v>1</v>
      </c>
      <c r="II251" s="142">
        <f t="shared" si="232"/>
        <v>102.5573753</v>
      </c>
      <c r="IJ251" s="130">
        <f t="shared" si="233"/>
        <v>102.5573753</v>
      </c>
      <c r="IK251" s="143">
        <f t="shared" si="234"/>
        <v>102.5573753</v>
      </c>
      <c r="IL251" s="143">
        <f t="shared" si="235"/>
        <v>0</v>
      </c>
      <c r="IM251" s="143">
        <f t="shared" si="236"/>
        <v>0</v>
      </c>
      <c r="IN251" s="124">
        <f t="shared" si="237"/>
        <v>102.5573753</v>
      </c>
    </row>
    <row r="252" ht="12.75" customHeight="1">
      <c r="A252" s="129">
        <f>'Cortez Cubic'!AP252</f>
        <v>-0.2187762226</v>
      </c>
      <c r="B252" s="129">
        <f>'Cortez Cubic'!AQ252</f>
        <v>-0.0902030543</v>
      </c>
      <c r="C252" s="129">
        <f>'Cortez Cubic'!AR252</f>
        <v>10333.86756</v>
      </c>
      <c r="D252" s="129">
        <f>'Cortez Cubic'!AS252</f>
        <v>-874178.9207</v>
      </c>
      <c r="E252" s="129">
        <f t="shared" ref="E252:H252" si="4190">0</f>
        <v>0</v>
      </c>
      <c r="F252" s="129">
        <f t="shared" si="4190"/>
        <v>0</v>
      </c>
      <c r="G252" s="129">
        <f t="shared" si="4190"/>
        <v>0</v>
      </c>
      <c r="H252" s="129">
        <f t="shared" si="4190"/>
        <v>0</v>
      </c>
      <c r="I252" s="110">
        <f>'Cortez Cubic'!I252</f>
        <v>111</v>
      </c>
      <c r="J252" s="130">
        <f t="shared" si="28"/>
        <v>125.5209235</v>
      </c>
      <c r="K252" s="131">
        <f t="shared" si="29"/>
        <v>1</v>
      </c>
      <c r="L252" s="131">
        <f t="shared" si="30"/>
        <v>0</v>
      </c>
      <c r="M252" s="132">
        <f t="shared" si="31"/>
        <v>-14.52092354</v>
      </c>
      <c r="N252" s="133">
        <f t="shared" si="32"/>
        <v>0</v>
      </c>
      <c r="O252" s="134">
        <f t="shared" si="33"/>
        <v>125.5209235</v>
      </c>
      <c r="P252" s="134">
        <f t="shared" si="34"/>
        <v>-11.62488645</v>
      </c>
      <c r="Q252" s="135">
        <f t="shared" si="35"/>
        <v>125.5209235</v>
      </c>
      <c r="R252" s="135">
        <f t="shared" si="36"/>
        <v>11.62488645</v>
      </c>
      <c r="S252" s="136">
        <f t="shared" si="37"/>
        <v>-251.4541545</v>
      </c>
      <c r="T252" s="136">
        <f t="shared" si="38"/>
        <v>0</v>
      </c>
      <c r="U252" s="137">
        <f t="shared" ref="U252:X252" si="4191">ATAN2(A252,E252)</f>
        <v>3.141592654</v>
      </c>
      <c r="V252" s="137">
        <f t="shared" si="4191"/>
        <v>3.141592654</v>
      </c>
      <c r="W252" s="137">
        <f t="shared" si="4191"/>
        <v>0</v>
      </c>
      <c r="X252" s="137">
        <f t="shared" si="4191"/>
        <v>3.141592654</v>
      </c>
      <c r="Y252" s="137">
        <f t="shared" ref="Y252:AB252" si="4192">SQRT(POWER(A252,2)+POWER(E252,2))</f>
        <v>0.2187762226</v>
      </c>
      <c r="Z252" s="137">
        <f t="shared" si="4192"/>
        <v>0.0902030543</v>
      </c>
      <c r="AA252" s="137">
        <f t="shared" si="4192"/>
        <v>10333.86756</v>
      </c>
      <c r="AB252" s="137">
        <f t="shared" si="4192"/>
        <v>874178.9207</v>
      </c>
      <c r="AC252" s="138">
        <f t="shared" ref="AC252:AF252" si="4193">U252-$U252</f>
        <v>0</v>
      </c>
      <c r="AD252" s="138">
        <f t="shared" si="4193"/>
        <v>0</v>
      </c>
      <c r="AE252" s="138">
        <f t="shared" si="4193"/>
        <v>-3.141592654</v>
      </c>
      <c r="AF252" s="138">
        <f t="shared" si="4193"/>
        <v>0</v>
      </c>
      <c r="AG252" s="138">
        <f t="shared" ref="AG252:AJ252" si="4194">Y252/$Y252</f>
        <v>1</v>
      </c>
      <c r="AH252" s="138">
        <f t="shared" si="4194"/>
        <v>0.4123073944</v>
      </c>
      <c r="AI252" s="138">
        <f t="shared" si="4194"/>
        <v>47234.87516</v>
      </c>
      <c r="AJ252" s="138">
        <f t="shared" si="4194"/>
        <v>3995767.503</v>
      </c>
      <c r="AK252" s="139">
        <f t="shared" ref="AK252:AN252" si="4195">AG252*COS(AC252)</f>
        <v>1</v>
      </c>
      <c r="AL252" s="139">
        <f t="shared" si="4195"/>
        <v>0.4123073944</v>
      </c>
      <c r="AM252" s="139">
        <f t="shared" si="4195"/>
        <v>-47234.87516</v>
      </c>
      <c r="AN252" s="139">
        <f t="shared" si="4195"/>
        <v>3995767.503</v>
      </c>
      <c r="AO252" s="129">
        <f t="shared" ref="AO252:AR252" si="4196">AG252*SIN(AC252)</f>
        <v>0</v>
      </c>
      <c r="AP252" s="129">
        <f t="shared" si="4196"/>
        <v>0</v>
      </c>
      <c r="AQ252" s="129">
        <f t="shared" si="4196"/>
        <v>0</v>
      </c>
      <c r="AR252" s="129">
        <f t="shared" si="4196"/>
        <v>0</v>
      </c>
      <c r="AS252" s="140">
        <f t="shared" si="45"/>
        <v>0</v>
      </c>
      <c r="AT252" s="141">
        <f t="shared" si="46"/>
        <v>0</v>
      </c>
      <c r="AU252" s="141">
        <f t="shared" si="47"/>
        <v>0</v>
      </c>
      <c r="AV252" s="122">
        <f t="shared" si="48"/>
        <v>0</v>
      </c>
      <c r="AW252" s="142">
        <f t="shared" si="49"/>
        <v>0.07009117989</v>
      </c>
      <c r="AX252" s="130">
        <f t="shared" si="50"/>
        <v>0.07009117989</v>
      </c>
      <c r="AY252" s="143">
        <f t="shared" si="51"/>
        <v>-0.1401823598</v>
      </c>
      <c r="AZ252" s="143">
        <f t="shared" si="52"/>
        <v>0</v>
      </c>
      <c r="BA252" s="143">
        <f t="shared" si="53"/>
        <v>3.141592654</v>
      </c>
      <c r="BB252" s="124">
        <f t="shared" si="54"/>
        <v>0.1401823598</v>
      </c>
      <c r="BC252" s="140">
        <f t="shared" ref="BC252:BD252" si="4197">BC$2*AD252</f>
        <v>0</v>
      </c>
      <c r="BD252" s="140">
        <f t="shared" si="4197"/>
        <v>-3.141592654</v>
      </c>
      <c r="BE252" s="141">
        <f t="shared" si="56"/>
        <v>-3.141592654</v>
      </c>
      <c r="BF252" s="141">
        <f t="shared" si="57"/>
        <v>-3.141592654</v>
      </c>
      <c r="BG252" s="122">
        <f t="shared" si="58"/>
        <v>3.141592654</v>
      </c>
      <c r="BH252" s="142">
        <f t="shared" ref="BH252:BI252" si="4198">POWER(AH252,BH$2)</f>
        <v>0.4123073944</v>
      </c>
      <c r="BI252" s="142">
        <f t="shared" si="4198"/>
        <v>47234.87516</v>
      </c>
      <c r="BJ252" s="130">
        <f t="shared" si="60"/>
        <v>19475.2883</v>
      </c>
      <c r="BK252" s="143">
        <f t="shared" si="61"/>
        <v>-175277.5947</v>
      </c>
      <c r="BL252" s="143">
        <f t="shared" si="62"/>
        <v>0</v>
      </c>
      <c r="BM252" s="143">
        <f t="shared" si="63"/>
        <v>3.141592654</v>
      </c>
      <c r="BN252" s="124">
        <f t="shared" si="64"/>
        <v>175277.5947</v>
      </c>
      <c r="BO252" s="140">
        <f t="shared" si="65"/>
        <v>0</v>
      </c>
      <c r="BP252" s="141">
        <f t="shared" si="66"/>
        <v>0</v>
      </c>
      <c r="BQ252" s="141">
        <f t="shared" si="67"/>
        <v>0</v>
      </c>
      <c r="BR252" s="122">
        <f t="shared" si="68"/>
        <v>0</v>
      </c>
      <c r="BS252" s="142">
        <f t="shared" si="69"/>
        <v>3995767.503</v>
      </c>
      <c r="BT252" s="130">
        <f t="shared" si="70"/>
        <v>3995767.503</v>
      </c>
      <c r="BU252" s="143">
        <f t="shared" si="71"/>
        <v>-107885722.6</v>
      </c>
      <c r="BV252" s="143">
        <f t="shared" si="72"/>
        <v>0</v>
      </c>
      <c r="BW252" s="143">
        <f t="shared" si="73"/>
        <v>3.141592654</v>
      </c>
      <c r="BX252" s="124">
        <f t="shared" si="74"/>
        <v>107885722.6</v>
      </c>
      <c r="BY252" s="144">
        <f t="shared" ref="BY252:BZ252" si="4199">AY252+BK252+BU252</f>
        <v>-108061000.3</v>
      </c>
      <c r="BZ252" s="144">
        <f t="shared" si="4199"/>
        <v>0</v>
      </c>
      <c r="CA252" s="144">
        <f t="shared" si="76"/>
        <v>3.141592654</v>
      </c>
      <c r="CB252" s="145">
        <f t="shared" si="77"/>
        <v>108061000.3</v>
      </c>
      <c r="CC252" s="140">
        <f t="shared" ref="CC252:CD252" si="4200">CC$2*AD252</f>
        <v>0</v>
      </c>
      <c r="CD252" s="140">
        <f t="shared" si="4200"/>
        <v>-6.283185307</v>
      </c>
      <c r="CE252" s="141">
        <f t="shared" si="79"/>
        <v>-6.283185307</v>
      </c>
      <c r="CF252" s="141">
        <f t="shared" si="80"/>
        <v>0</v>
      </c>
      <c r="CG252" s="122">
        <f t="shared" si="81"/>
        <v>0</v>
      </c>
      <c r="CH252" s="142">
        <f t="shared" ref="CH252:CI252" si="4201">POWER(AH252,CH$2)</f>
        <v>0.1699973875</v>
      </c>
      <c r="CI252" s="142">
        <f t="shared" si="4201"/>
        <v>2231133431</v>
      </c>
      <c r="CJ252" s="130">
        <f t="shared" si="83"/>
        <v>379286854.5</v>
      </c>
      <c r="CK252" s="143">
        <f t="shared" si="84"/>
        <v>-379286854.5</v>
      </c>
      <c r="CL252" s="143">
        <f t="shared" si="85"/>
        <v>0</v>
      </c>
      <c r="CM252" s="143">
        <f t="shared" si="86"/>
        <v>3.141592654</v>
      </c>
      <c r="CN252" s="124">
        <f t="shared" si="87"/>
        <v>379286854.5</v>
      </c>
      <c r="CO252" s="140">
        <f t="shared" si="88"/>
        <v>-9.424777961</v>
      </c>
      <c r="CP252" s="141">
        <f t="shared" si="89"/>
        <v>-9.424777961</v>
      </c>
      <c r="CQ252" s="141">
        <f t="shared" si="90"/>
        <v>-3.141592654</v>
      </c>
      <c r="CR252" s="122">
        <f t="shared" si="91"/>
        <v>3.141592654</v>
      </c>
      <c r="CS252" s="142">
        <f t="shared" si="92"/>
        <v>105387309103504</v>
      </c>
      <c r="CT252" s="130">
        <f t="shared" si="93"/>
        <v>105387309103504</v>
      </c>
      <c r="CU252" s="143">
        <f t="shared" si="94"/>
        <v>-421549236414016</v>
      </c>
      <c r="CV252" s="143">
        <f t="shared" si="95"/>
        <v>0.05162489231</v>
      </c>
      <c r="CW252" s="143">
        <f t="shared" si="96"/>
        <v>3.141592654</v>
      </c>
      <c r="CX252" s="124">
        <f t="shared" si="97"/>
        <v>421549236414016</v>
      </c>
      <c r="CY252" s="140">
        <f t="shared" si="98"/>
        <v>0</v>
      </c>
      <c r="CZ252" s="140">
        <f t="shared" si="99"/>
        <v>0</v>
      </c>
      <c r="DA252" s="141">
        <f t="shared" si="100"/>
        <v>0</v>
      </c>
      <c r="DB252" s="141">
        <f t="shared" si="101"/>
        <v>0</v>
      </c>
      <c r="DC252" s="122">
        <f t="shared" si="102"/>
        <v>0</v>
      </c>
      <c r="DD252" s="142">
        <f t="shared" si="103"/>
        <v>0.07009117989</v>
      </c>
      <c r="DE252" s="142">
        <f t="shared" si="104"/>
        <v>3995767.503</v>
      </c>
      <c r="DF252" s="130">
        <f t="shared" si="105"/>
        <v>280068.0589</v>
      </c>
      <c r="DG252" s="143">
        <f t="shared" si="106"/>
        <v>1120272.235</v>
      </c>
      <c r="DH252" s="143">
        <f t="shared" si="107"/>
        <v>0</v>
      </c>
      <c r="DI252" s="143">
        <f t="shared" si="108"/>
        <v>0</v>
      </c>
      <c r="DJ252" s="124">
        <f t="shared" si="109"/>
        <v>1120272.235</v>
      </c>
      <c r="DK252" s="140">
        <f t="shared" ref="DK252:DM252" si="4202">DK$2*AD252</f>
        <v>0</v>
      </c>
      <c r="DL252" s="140">
        <f t="shared" si="4202"/>
        <v>-3.141592654</v>
      </c>
      <c r="DM252" s="140">
        <f t="shared" si="4202"/>
        <v>0</v>
      </c>
      <c r="DN252" s="141">
        <f t="shared" si="111"/>
        <v>-3.141592654</v>
      </c>
      <c r="DO252" s="141">
        <f t="shared" si="112"/>
        <v>-3.141592654</v>
      </c>
      <c r="DP252" s="122">
        <f t="shared" si="113"/>
        <v>3.141592654</v>
      </c>
      <c r="DQ252" s="142">
        <f t="shared" ref="DQ252:DS252" si="4203">POWER(AH252,DQ$2)</f>
        <v>0.4123073944</v>
      </c>
      <c r="DR252" s="142">
        <f t="shared" si="4203"/>
        <v>47234.87516</v>
      </c>
      <c r="DS252" s="142">
        <f t="shared" si="4203"/>
        <v>3995767.503</v>
      </c>
      <c r="DT252" s="130">
        <f t="shared" si="115"/>
        <v>77818724114</v>
      </c>
      <c r="DU252" s="143">
        <f t="shared" si="116"/>
        <v>1400737034047</v>
      </c>
      <c r="DV252" s="143">
        <f t="shared" si="117"/>
        <v>-0.0001715408125</v>
      </c>
      <c r="DW252" s="143">
        <f t="shared" si="118"/>
        <v>0</v>
      </c>
      <c r="DX252" s="124">
        <f t="shared" si="119"/>
        <v>1400737034047</v>
      </c>
      <c r="DY252" s="140">
        <f t="shared" si="120"/>
        <v>0</v>
      </c>
      <c r="DZ252" s="141">
        <f t="shared" si="121"/>
        <v>0</v>
      </c>
      <c r="EA252" s="141">
        <f t="shared" si="122"/>
        <v>0</v>
      </c>
      <c r="EB252" s="122">
        <f t="shared" si="123"/>
        <v>0</v>
      </c>
      <c r="EC252" s="142">
        <f t="shared" si="124"/>
        <v>15966157938217</v>
      </c>
      <c r="ED252" s="130">
        <f t="shared" si="125"/>
        <v>15966157938217</v>
      </c>
      <c r="EE252" s="143">
        <f t="shared" si="126"/>
        <v>431086264331860</v>
      </c>
      <c r="EF252" s="143">
        <f t="shared" si="127"/>
        <v>0</v>
      </c>
      <c r="EG252" s="143">
        <f t="shared" si="128"/>
        <v>0</v>
      </c>
      <c r="EH252" s="124">
        <f t="shared" si="129"/>
        <v>431086264331860</v>
      </c>
      <c r="EI252" s="144">
        <f t="shared" ref="EI252:EJ252" si="4204">CK252+CU252+DG252+DU252+EE252</f>
        <v>10937386785309</v>
      </c>
      <c r="EJ252" s="144">
        <f t="shared" si="4204"/>
        <v>0.05145335149</v>
      </c>
      <c r="EK252" s="144">
        <f t="shared" si="131"/>
        <v>0</v>
      </c>
      <c r="EL252" s="145">
        <f t="shared" si="132"/>
        <v>10937386785309</v>
      </c>
      <c r="EM252" s="140">
        <f t="shared" si="133"/>
        <v>0</v>
      </c>
      <c r="EN252" s="141">
        <f t="shared" si="134"/>
        <v>0</v>
      </c>
      <c r="EO252" s="141">
        <f t="shared" si="135"/>
        <v>0</v>
      </c>
      <c r="EP252" s="122">
        <f t="shared" si="136"/>
        <v>0</v>
      </c>
      <c r="EQ252" s="142">
        <f t="shared" si="137"/>
        <v>3307172.022</v>
      </c>
      <c r="ER252" s="130">
        <f t="shared" si="138"/>
        <v>3307172.022</v>
      </c>
      <c r="ES252" s="143">
        <f t="shared" si="139"/>
        <v>17184569.92</v>
      </c>
      <c r="ET252" s="143">
        <f t="shared" si="140"/>
        <v>0.00000004042115971</v>
      </c>
      <c r="EU252" s="143">
        <f t="shared" si="141"/>
        <v>0</v>
      </c>
      <c r="EV252" s="124">
        <f t="shared" si="142"/>
        <v>17184569.92</v>
      </c>
      <c r="EW252" s="144">
        <f t="shared" ref="EW252:EX252" si="4205">BY252+ES252</f>
        <v>-90876430.4</v>
      </c>
      <c r="EX252" s="144">
        <f t="shared" si="4205"/>
        <v>0.00000004044262503</v>
      </c>
      <c r="EY252" s="144">
        <f t="shared" si="144"/>
        <v>3.141592654</v>
      </c>
      <c r="EZ252" s="145">
        <f t="shared" si="145"/>
        <v>90876430.4</v>
      </c>
      <c r="FA252" s="140">
        <f t="shared" si="146"/>
        <v>1.047197551</v>
      </c>
      <c r="FB252" s="141">
        <f t="shared" si="147"/>
        <v>1.047197551</v>
      </c>
      <c r="FC252" s="141">
        <f t="shared" si="148"/>
        <v>1.047197551</v>
      </c>
      <c r="FD252" s="122">
        <f t="shared" si="149"/>
        <v>1.047197551</v>
      </c>
      <c r="FE252" s="142">
        <f t="shared" si="150"/>
        <v>449.5904593</v>
      </c>
      <c r="FF252" s="130">
        <f t="shared" si="151"/>
        <v>449.5904593</v>
      </c>
      <c r="FG252" s="143">
        <f t="shared" si="152"/>
        <v>59.47336401</v>
      </c>
      <c r="FH252" s="143">
        <f t="shared" si="153"/>
        <v>103.0108882</v>
      </c>
      <c r="FI252" s="143">
        <f t="shared" si="154"/>
        <v>1.047197551</v>
      </c>
      <c r="FJ252" s="124">
        <f t="shared" si="155"/>
        <v>118.946728</v>
      </c>
      <c r="FK252" s="140">
        <f t="shared" si="156"/>
        <v>0</v>
      </c>
      <c r="FL252" s="141">
        <f t="shared" si="157"/>
        <v>0</v>
      </c>
      <c r="FM252" s="141">
        <f t="shared" si="158"/>
        <v>0</v>
      </c>
      <c r="FN252" s="122">
        <f t="shared" si="159"/>
        <v>0</v>
      </c>
      <c r="FO252" s="142">
        <f t="shared" si="160"/>
        <v>0.1699973875</v>
      </c>
      <c r="FP252" s="130">
        <f t="shared" si="161"/>
        <v>0.1699973875</v>
      </c>
      <c r="FQ252" s="143">
        <f t="shared" si="162"/>
        <v>-0.1699973875</v>
      </c>
      <c r="FR252" s="143">
        <f t="shared" si="163"/>
        <v>0</v>
      </c>
      <c r="FS252" s="143">
        <f t="shared" si="164"/>
        <v>3.141592654</v>
      </c>
      <c r="FT252" s="124">
        <f t="shared" si="165"/>
        <v>0.1699973875</v>
      </c>
      <c r="FU252" s="144">
        <f t="shared" si="166"/>
        <v>-141704.7955</v>
      </c>
      <c r="FV252" s="144">
        <f t="shared" si="167"/>
        <v>0</v>
      </c>
      <c r="FW252" s="144">
        <f t="shared" si="168"/>
        <v>-3.141592654</v>
      </c>
      <c r="FX252" s="145">
        <f t="shared" si="169"/>
        <v>141704.7955</v>
      </c>
      <c r="FY252" s="140">
        <f t="shared" si="170"/>
        <v>-3.141592654</v>
      </c>
      <c r="FZ252" s="140">
        <f t="shared" si="171"/>
        <v>-1.047197551</v>
      </c>
      <c r="GA252" s="141">
        <f t="shared" si="172"/>
        <v>-4.188790205</v>
      </c>
      <c r="GB252" s="141">
        <f t="shared" si="173"/>
        <v>-4.188790205</v>
      </c>
      <c r="GC252" s="122">
        <f t="shared" si="174"/>
        <v>2.094395102</v>
      </c>
      <c r="GD252" s="142">
        <f t="shared" si="175"/>
        <v>141704.7955</v>
      </c>
      <c r="GE252" s="142">
        <f t="shared" si="176"/>
        <v>0.008407124909</v>
      </c>
      <c r="GF252" s="130">
        <f t="shared" si="177"/>
        <v>1191.329916</v>
      </c>
      <c r="GG252" s="143">
        <f t="shared" si="178"/>
        <v>-66.18499533</v>
      </c>
      <c r="GH252" s="143">
        <f t="shared" si="179"/>
        <v>114.6357746</v>
      </c>
      <c r="GI252" s="143">
        <f t="shared" si="180"/>
        <v>2.094395102</v>
      </c>
      <c r="GJ252" s="124">
        <f t="shared" si="181"/>
        <v>132.3699907</v>
      </c>
      <c r="GK252" s="146">
        <f t="shared" si="182"/>
        <v>-0.5</v>
      </c>
      <c r="GL252" s="127">
        <f t="shared" si="183"/>
        <v>-0.8660254038</v>
      </c>
      <c r="GM252" s="146">
        <f t="shared" si="184"/>
        <v>-2.094395102</v>
      </c>
      <c r="GN252" s="127">
        <f t="shared" si="185"/>
        <v>1</v>
      </c>
      <c r="GO252" s="147">
        <f t="shared" si="186"/>
        <v>-0.5</v>
      </c>
      <c r="GP252" s="128">
        <f t="shared" si="187"/>
        <v>0.8660254038</v>
      </c>
      <c r="GQ252" s="147">
        <f t="shared" si="188"/>
        <v>2.094395102</v>
      </c>
      <c r="GR252" s="128">
        <f t="shared" si="189"/>
        <v>1</v>
      </c>
      <c r="GS252" s="140">
        <f t="shared" si="190"/>
        <v>-2.094395102</v>
      </c>
      <c r="GT252" s="140">
        <f t="shared" si="191"/>
        <v>1.047197551</v>
      </c>
      <c r="GU252" s="141">
        <f t="shared" si="192"/>
        <v>-1.047197551</v>
      </c>
      <c r="GV252" s="141">
        <f t="shared" si="193"/>
        <v>-1.047197551</v>
      </c>
      <c r="GW252" s="122">
        <f t="shared" si="194"/>
        <v>-1.047197551</v>
      </c>
      <c r="GX252" s="142">
        <f t="shared" si="195"/>
        <v>1</v>
      </c>
      <c r="GY252" s="142">
        <f t="shared" si="196"/>
        <v>118.946728</v>
      </c>
      <c r="GZ252" s="130">
        <f t="shared" si="197"/>
        <v>118.946728</v>
      </c>
      <c r="HA252" s="143">
        <f t="shared" si="198"/>
        <v>59.47336401</v>
      </c>
      <c r="HB252" s="143">
        <f t="shared" si="199"/>
        <v>-103.0108882</v>
      </c>
      <c r="HC252" s="143">
        <f t="shared" si="200"/>
        <v>-1.047197551</v>
      </c>
      <c r="HD252" s="124">
        <f t="shared" si="201"/>
        <v>118.946728</v>
      </c>
      <c r="HE252" s="140">
        <f t="shared" si="202"/>
        <v>2.094395102</v>
      </c>
      <c r="HF252" s="140">
        <f t="shared" si="203"/>
        <v>2.094395102</v>
      </c>
      <c r="HG252" s="141">
        <f t="shared" si="204"/>
        <v>4.188790205</v>
      </c>
      <c r="HH252" s="141">
        <f t="shared" si="205"/>
        <v>4.188790205</v>
      </c>
      <c r="HI252" s="122">
        <f t="shared" si="206"/>
        <v>-2.094395102</v>
      </c>
      <c r="HJ252" s="142">
        <f t="shared" si="207"/>
        <v>1</v>
      </c>
      <c r="HK252" s="142">
        <f t="shared" si="208"/>
        <v>132.3699907</v>
      </c>
      <c r="HL252" s="130">
        <f t="shared" si="209"/>
        <v>132.3699907</v>
      </c>
      <c r="HM252" s="143">
        <f t="shared" si="210"/>
        <v>-66.18499533</v>
      </c>
      <c r="HN252" s="143">
        <f t="shared" si="211"/>
        <v>-114.6357746</v>
      </c>
      <c r="HO252" s="143">
        <f t="shared" si="212"/>
        <v>-2.094395102</v>
      </c>
      <c r="HP252" s="124">
        <f t="shared" si="213"/>
        <v>132.3699907</v>
      </c>
      <c r="HQ252" s="140">
        <f t="shared" si="214"/>
        <v>2.094395102</v>
      </c>
      <c r="HR252" s="140">
        <f t="shared" si="215"/>
        <v>1.047197551</v>
      </c>
      <c r="HS252" s="141">
        <f t="shared" si="216"/>
        <v>3.141592654</v>
      </c>
      <c r="HT252" s="141">
        <f t="shared" si="217"/>
        <v>3.141592654</v>
      </c>
      <c r="HU252" s="122">
        <f t="shared" si="218"/>
        <v>3.141592654</v>
      </c>
      <c r="HV252" s="142">
        <f t="shared" si="219"/>
        <v>1</v>
      </c>
      <c r="HW252" s="142">
        <f t="shared" si="220"/>
        <v>118.946728</v>
      </c>
      <c r="HX252" s="130">
        <f t="shared" si="221"/>
        <v>118.946728</v>
      </c>
      <c r="HY252" s="143">
        <f t="shared" si="222"/>
        <v>-118.946728</v>
      </c>
      <c r="HZ252" s="143">
        <f t="shared" si="223"/>
        <v>0</v>
      </c>
      <c r="IA252" s="143">
        <f t="shared" si="224"/>
        <v>3.141592654</v>
      </c>
      <c r="IB252" s="124">
        <f t="shared" si="225"/>
        <v>118.946728</v>
      </c>
      <c r="IC252" s="140">
        <f t="shared" si="226"/>
        <v>-2.094395102</v>
      </c>
      <c r="ID252" s="140">
        <f t="shared" si="227"/>
        <v>2.094395102</v>
      </c>
      <c r="IE252" s="141">
        <f t="shared" si="228"/>
        <v>0</v>
      </c>
      <c r="IF252" s="141">
        <f t="shared" si="229"/>
        <v>0</v>
      </c>
      <c r="IG252" s="122">
        <f t="shared" si="230"/>
        <v>0</v>
      </c>
      <c r="IH252" s="142">
        <f t="shared" si="231"/>
        <v>1</v>
      </c>
      <c r="II252" s="142">
        <f t="shared" si="232"/>
        <v>132.3699907</v>
      </c>
      <c r="IJ252" s="130">
        <f t="shared" si="233"/>
        <v>132.3699907</v>
      </c>
      <c r="IK252" s="143">
        <f t="shared" si="234"/>
        <v>132.3699907</v>
      </c>
      <c r="IL252" s="143">
        <f t="shared" si="235"/>
        <v>0</v>
      </c>
      <c r="IM252" s="143">
        <f t="shared" si="236"/>
        <v>0</v>
      </c>
      <c r="IN252" s="124">
        <f t="shared" si="237"/>
        <v>132.3699907</v>
      </c>
    </row>
    <row r="253" ht="12.75" customHeight="1">
      <c r="A253" s="129">
        <f>'Cortez Cubic'!AP253</f>
        <v>-0.2187762226</v>
      </c>
      <c r="B253" s="129">
        <f>'Cortez Cubic'!AQ253</f>
        <v>-0.0964777191</v>
      </c>
      <c r="C253" s="129">
        <f>'Cortez Cubic'!AR253</f>
        <v>2157.390494</v>
      </c>
      <c r="D253" s="129">
        <f>'Cortez Cubic'!AS253</f>
        <v>-85346.70973</v>
      </c>
      <c r="E253" s="129">
        <f t="shared" ref="E253:H253" si="4206">0</f>
        <v>0</v>
      </c>
      <c r="F253" s="129">
        <f t="shared" si="4206"/>
        <v>0</v>
      </c>
      <c r="G253" s="129">
        <f t="shared" si="4206"/>
        <v>0</v>
      </c>
      <c r="H253" s="129">
        <f t="shared" si="4206"/>
        <v>0</v>
      </c>
      <c r="I253" s="110">
        <f>'Cortez Cubic'!I253</f>
        <v>72</v>
      </c>
      <c r="J253" s="130">
        <f t="shared" si="28"/>
        <v>57.4321294</v>
      </c>
      <c r="K253" s="131">
        <f t="shared" si="29"/>
        <v>1</v>
      </c>
      <c r="L253" s="131">
        <f t="shared" si="30"/>
        <v>0</v>
      </c>
      <c r="M253" s="132">
        <f t="shared" si="31"/>
        <v>14.5678706</v>
      </c>
      <c r="N253" s="133">
        <f t="shared" si="32"/>
        <v>0</v>
      </c>
      <c r="O253" s="134">
        <f t="shared" si="33"/>
        <v>57.4321294</v>
      </c>
      <c r="P253" s="134">
        <f t="shared" si="34"/>
        <v>-9.210200827</v>
      </c>
      <c r="Q253" s="135">
        <f t="shared" si="35"/>
        <v>57.4321294</v>
      </c>
      <c r="R253" s="135">
        <f t="shared" si="36"/>
        <v>9.210200827</v>
      </c>
      <c r="S253" s="136">
        <f t="shared" si="37"/>
        <v>-115.3052469</v>
      </c>
      <c r="T253" s="136">
        <f t="shared" si="38"/>
        <v>0</v>
      </c>
      <c r="U253" s="137">
        <f t="shared" ref="U253:X253" si="4207">ATAN2(A253,E253)</f>
        <v>3.141592654</v>
      </c>
      <c r="V253" s="137">
        <f t="shared" si="4207"/>
        <v>3.141592654</v>
      </c>
      <c r="W253" s="137">
        <f t="shared" si="4207"/>
        <v>0</v>
      </c>
      <c r="X253" s="137">
        <f t="shared" si="4207"/>
        <v>3.141592654</v>
      </c>
      <c r="Y253" s="137">
        <f t="shared" ref="Y253:AB253" si="4208">SQRT(POWER(A253,2)+POWER(E253,2))</f>
        <v>0.2187762226</v>
      </c>
      <c r="Z253" s="137">
        <f t="shared" si="4208"/>
        <v>0.0964777191</v>
      </c>
      <c r="AA253" s="137">
        <f t="shared" si="4208"/>
        <v>2157.390494</v>
      </c>
      <c r="AB253" s="137">
        <f t="shared" si="4208"/>
        <v>85346.70973</v>
      </c>
      <c r="AC253" s="138">
        <f t="shared" ref="AC253:AF253" si="4209">U253-$U253</f>
        <v>0</v>
      </c>
      <c r="AD253" s="138">
        <f t="shared" si="4209"/>
        <v>0</v>
      </c>
      <c r="AE253" s="138">
        <f t="shared" si="4209"/>
        <v>-3.141592654</v>
      </c>
      <c r="AF253" s="138">
        <f t="shared" si="4209"/>
        <v>0</v>
      </c>
      <c r="AG253" s="138">
        <f t="shared" ref="AG253:AJ253" si="4210">Y253/$Y253</f>
        <v>1</v>
      </c>
      <c r="AH253" s="138">
        <f t="shared" si="4210"/>
        <v>0.4409881383</v>
      </c>
      <c r="AI253" s="138">
        <f t="shared" si="4210"/>
        <v>9861.174439</v>
      </c>
      <c r="AJ253" s="138">
        <f t="shared" si="4210"/>
        <v>390109.623</v>
      </c>
      <c r="AK253" s="139">
        <f t="shared" ref="AK253:AN253" si="4211">AG253*COS(AC253)</f>
        <v>1</v>
      </c>
      <c r="AL253" s="139">
        <f t="shared" si="4211"/>
        <v>0.4409881383</v>
      </c>
      <c r="AM253" s="139">
        <f t="shared" si="4211"/>
        <v>-9861.174439</v>
      </c>
      <c r="AN253" s="139">
        <f t="shared" si="4211"/>
        <v>390109.623</v>
      </c>
      <c r="AO253" s="129">
        <f t="shared" ref="AO253:AR253" si="4212">AG253*SIN(AC253)</f>
        <v>0</v>
      </c>
      <c r="AP253" s="129">
        <f t="shared" si="4212"/>
        <v>0</v>
      </c>
      <c r="AQ253" s="129">
        <f t="shared" si="4212"/>
        <v>0</v>
      </c>
      <c r="AR253" s="129">
        <f t="shared" si="4212"/>
        <v>0</v>
      </c>
      <c r="AS253" s="140">
        <f t="shared" si="45"/>
        <v>0</v>
      </c>
      <c r="AT253" s="141">
        <f t="shared" si="46"/>
        <v>0</v>
      </c>
      <c r="AU253" s="141">
        <f t="shared" si="47"/>
        <v>0</v>
      </c>
      <c r="AV253" s="122">
        <f t="shared" si="48"/>
        <v>0</v>
      </c>
      <c r="AW253" s="142">
        <f t="shared" si="49"/>
        <v>0.08575920054</v>
      </c>
      <c r="AX253" s="130">
        <f t="shared" si="50"/>
        <v>0.08575920054</v>
      </c>
      <c r="AY253" s="143">
        <f t="shared" si="51"/>
        <v>-0.1715184011</v>
      </c>
      <c r="AZ253" s="143">
        <f t="shared" si="52"/>
        <v>0</v>
      </c>
      <c r="BA253" s="143">
        <f t="shared" si="53"/>
        <v>3.141592654</v>
      </c>
      <c r="BB253" s="124">
        <f t="shared" si="54"/>
        <v>0.1715184011</v>
      </c>
      <c r="BC253" s="140">
        <f t="shared" ref="BC253:BD253" si="4213">BC$2*AD253</f>
        <v>0</v>
      </c>
      <c r="BD253" s="140">
        <f t="shared" si="4213"/>
        <v>-3.141592654</v>
      </c>
      <c r="BE253" s="141">
        <f t="shared" si="56"/>
        <v>-3.141592654</v>
      </c>
      <c r="BF253" s="141">
        <f t="shared" si="57"/>
        <v>-3.141592654</v>
      </c>
      <c r="BG253" s="122">
        <f t="shared" si="58"/>
        <v>3.141592654</v>
      </c>
      <c r="BH253" s="142">
        <f t="shared" ref="BH253:BI253" si="4214">POWER(AH253,BH$2)</f>
        <v>0.4409881383</v>
      </c>
      <c r="BI253" s="142">
        <f t="shared" si="4214"/>
        <v>9861.174439</v>
      </c>
      <c r="BJ253" s="130">
        <f t="shared" si="60"/>
        <v>4348.660957</v>
      </c>
      <c r="BK253" s="143">
        <f t="shared" si="61"/>
        <v>-39137.94861</v>
      </c>
      <c r="BL253" s="143">
        <f t="shared" si="62"/>
        <v>0</v>
      </c>
      <c r="BM253" s="143">
        <f t="shared" si="63"/>
        <v>3.141592654</v>
      </c>
      <c r="BN253" s="124">
        <f t="shared" si="64"/>
        <v>39137.94861</v>
      </c>
      <c r="BO253" s="140">
        <f t="shared" si="65"/>
        <v>0</v>
      </c>
      <c r="BP253" s="141">
        <f t="shared" si="66"/>
        <v>0</v>
      </c>
      <c r="BQ253" s="141">
        <f t="shared" si="67"/>
        <v>0</v>
      </c>
      <c r="BR253" s="122">
        <f t="shared" si="68"/>
        <v>0</v>
      </c>
      <c r="BS253" s="142">
        <f t="shared" si="69"/>
        <v>390109.623</v>
      </c>
      <c r="BT253" s="130">
        <f t="shared" si="70"/>
        <v>390109.623</v>
      </c>
      <c r="BU253" s="143">
        <f t="shared" si="71"/>
        <v>-10532959.82</v>
      </c>
      <c r="BV253" s="143">
        <f t="shared" si="72"/>
        <v>0</v>
      </c>
      <c r="BW253" s="143">
        <f t="shared" si="73"/>
        <v>3.141592654</v>
      </c>
      <c r="BX253" s="124">
        <f t="shared" si="74"/>
        <v>10532959.82</v>
      </c>
      <c r="BY253" s="144">
        <f t="shared" ref="BY253:BZ253" si="4215">AY253+BK253+BU253</f>
        <v>-10572097.94</v>
      </c>
      <c r="BZ253" s="144">
        <f t="shared" si="4215"/>
        <v>0</v>
      </c>
      <c r="CA253" s="144">
        <f t="shared" si="76"/>
        <v>3.141592654</v>
      </c>
      <c r="CB253" s="145">
        <f t="shared" si="77"/>
        <v>10572097.94</v>
      </c>
      <c r="CC253" s="140">
        <f t="shared" ref="CC253:CD253" si="4216">CC$2*AD253</f>
        <v>0</v>
      </c>
      <c r="CD253" s="140">
        <f t="shared" si="4216"/>
        <v>-6.283185307</v>
      </c>
      <c r="CE253" s="141">
        <f t="shared" si="79"/>
        <v>-6.283185307</v>
      </c>
      <c r="CF253" s="141">
        <f t="shared" si="80"/>
        <v>0</v>
      </c>
      <c r="CG253" s="122">
        <f t="shared" si="81"/>
        <v>0</v>
      </c>
      <c r="CH253" s="142">
        <f t="shared" ref="CH253:CI253" si="4217">POWER(AH253,CH$2)</f>
        <v>0.1944705381</v>
      </c>
      <c r="CI253" s="142">
        <f t="shared" si="4217"/>
        <v>97242761.32</v>
      </c>
      <c r="CJ253" s="130">
        <f t="shared" si="83"/>
        <v>18910852.12</v>
      </c>
      <c r="CK253" s="143">
        <f t="shared" si="84"/>
        <v>-18910852.12</v>
      </c>
      <c r="CL253" s="143">
        <f t="shared" si="85"/>
        <v>0</v>
      </c>
      <c r="CM253" s="143">
        <f t="shared" si="86"/>
        <v>3.141592654</v>
      </c>
      <c r="CN253" s="124">
        <f t="shared" si="87"/>
        <v>18910852.12</v>
      </c>
      <c r="CO253" s="140">
        <f t="shared" si="88"/>
        <v>-9.424777961</v>
      </c>
      <c r="CP253" s="141">
        <f t="shared" si="89"/>
        <v>-9.424777961</v>
      </c>
      <c r="CQ253" s="141">
        <f t="shared" si="90"/>
        <v>-3.141592654</v>
      </c>
      <c r="CR253" s="122">
        <f t="shared" si="91"/>
        <v>3.141592654</v>
      </c>
      <c r="CS253" s="142">
        <f t="shared" si="92"/>
        <v>958927832358</v>
      </c>
      <c r="CT253" s="130">
        <f t="shared" si="93"/>
        <v>958927832358</v>
      </c>
      <c r="CU253" s="143">
        <f t="shared" si="94"/>
        <v>-3835711329430</v>
      </c>
      <c r="CV253" s="143">
        <f t="shared" si="95"/>
        <v>0.0004697391602</v>
      </c>
      <c r="CW253" s="143">
        <f t="shared" si="96"/>
        <v>3.141592654</v>
      </c>
      <c r="CX253" s="124">
        <f t="shared" si="97"/>
        <v>3835711329430</v>
      </c>
      <c r="CY253" s="140">
        <f t="shared" si="98"/>
        <v>0</v>
      </c>
      <c r="CZ253" s="140">
        <f t="shared" si="99"/>
        <v>0</v>
      </c>
      <c r="DA253" s="141">
        <f t="shared" si="100"/>
        <v>0</v>
      </c>
      <c r="DB253" s="141">
        <f t="shared" si="101"/>
        <v>0</v>
      </c>
      <c r="DC253" s="122">
        <f t="shared" si="102"/>
        <v>0</v>
      </c>
      <c r="DD253" s="142">
        <f t="shared" si="103"/>
        <v>0.08575920054</v>
      </c>
      <c r="DE253" s="142">
        <f t="shared" si="104"/>
        <v>390109.623</v>
      </c>
      <c r="DF253" s="130">
        <f t="shared" si="105"/>
        <v>33455.48939</v>
      </c>
      <c r="DG253" s="143">
        <f t="shared" si="106"/>
        <v>133821.9576</v>
      </c>
      <c r="DH253" s="143">
        <f t="shared" si="107"/>
        <v>0</v>
      </c>
      <c r="DI253" s="143">
        <f t="shared" si="108"/>
        <v>0</v>
      </c>
      <c r="DJ253" s="124">
        <f t="shared" si="109"/>
        <v>133821.9576</v>
      </c>
      <c r="DK253" s="140">
        <f t="shared" ref="DK253:DM253" si="4218">DK$2*AD253</f>
        <v>0</v>
      </c>
      <c r="DL253" s="140">
        <f t="shared" si="4218"/>
        <v>-3.141592654</v>
      </c>
      <c r="DM253" s="140">
        <f t="shared" si="4218"/>
        <v>0</v>
      </c>
      <c r="DN253" s="141">
        <f t="shared" si="111"/>
        <v>-3.141592654</v>
      </c>
      <c r="DO253" s="141">
        <f t="shared" si="112"/>
        <v>-3.141592654</v>
      </c>
      <c r="DP253" s="122">
        <f t="shared" si="113"/>
        <v>3.141592654</v>
      </c>
      <c r="DQ253" s="142">
        <f t="shared" ref="DQ253:DS253" si="4219">POWER(AH253,DQ$2)</f>
        <v>0.4409881383</v>
      </c>
      <c r="DR253" s="142">
        <f t="shared" si="4219"/>
        <v>9861.174439</v>
      </c>
      <c r="DS253" s="142">
        <f t="shared" si="4219"/>
        <v>390109.623</v>
      </c>
      <c r="DT253" s="130">
        <f t="shared" si="115"/>
        <v>1696454487</v>
      </c>
      <c r="DU253" s="143">
        <f t="shared" si="116"/>
        <v>30536180760</v>
      </c>
      <c r="DV253" s="143">
        <f t="shared" si="117"/>
        <v>-0.000003739603603</v>
      </c>
      <c r="DW253" s="143">
        <f t="shared" si="118"/>
        <v>0</v>
      </c>
      <c r="DX253" s="124">
        <f t="shared" si="119"/>
        <v>30536180760</v>
      </c>
      <c r="DY253" s="140">
        <f t="shared" si="120"/>
        <v>0</v>
      </c>
      <c r="DZ253" s="141">
        <f t="shared" si="121"/>
        <v>0</v>
      </c>
      <c r="EA253" s="141">
        <f t="shared" si="122"/>
        <v>0</v>
      </c>
      <c r="EB253" s="122">
        <f t="shared" si="123"/>
        <v>0</v>
      </c>
      <c r="EC253" s="142">
        <f t="shared" si="124"/>
        <v>152185517990</v>
      </c>
      <c r="ED253" s="130">
        <f t="shared" si="125"/>
        <v>152185517990</v>
      </c>
      <c r="EE253" s="143">
        <f t="shared" si="126"/>
        <v>4109008985741</v>
      </c>
      <c r="EF253" s="143">
        <f t="shared" si="127"/>
        <v>0</v>
      </c>
      <c r="EG253" s="143">
        <f t="shared" si="128"/>
        <v>0</v>
      </c>
      <c r="EH253" s="124">
        <f t="shared" si="129"/>
        <v>4109008985741</v>
      </c>
      <c r="EI253" s="144">
        <f t="shared" ref="EI253:EJ253" si="4220">CK253+CU253+DG253+DU253+EE253</f>
        <v>303815060041</v>
      </c>
      <c r="EJ253" s="144">
        <f t="shared" si="4220"/>
        <v>0.0004659995566</v>
      </c>
      <c r="EK253" s="144">
        <f t="shared" si="131"/>
        <v>0</v>
      </c>
      <c r="EL253" s="145">
        <f t="shared" si="132"/>
        <v>303815060041</v>
      </c>
      <c r="EM253" s="140">
        <f t="shared" si="133"/>
        <v>0</v>
      </c>
      <c r="EN253" s="141">
        <f t="shared" si="134"/>
        <v>0</v>
      </c>
      <c r="EO253" s="141">
        <f t="shared" si="135"/>
        <v>0</v>
      </c>
      <c r="EP253" s="122">
        <f t="shared" si="136"/>
        <v>0</v>
      </c>
      <c r="EQ253" s="142">
        <f t="shared" si="137"/>
        <v>551194.2126</v>
      </c>
      <c r="ER253" s="130">
        <f t="shared" si="138"/>
        <v>551194.2126</v>
      </c>
      <c r="ES253" s="143">
        <f t="shared" si="139"/>
        <v>2864089.143</v>
      </c>
      <c r="ET253" s="143">
        <f t="shared" si="140"/>
        <v>0.000000002196507755</v>
      </c>
      <c r="EU253" s="143">
        <f t="shared" si="141"/>
        <v>0</v>
      </c>
      <c r="EV253" s="124">
        <f t="shared" si="142"/>
        <v>2864089.143</v>
      </c>
      <c r="EW253" s="144">
        <f t="shared" ref="EW253:EX253" si="4221">BY253+ES253</f>
        <v>-7708008.799</v>
      </c>
      <c r="EX253" s="144">
        <f t="shared" si="4221"/>
        <v>0.000000002201300771</v>
      </c>
      <c r="EY253" s="144">
        <f t="shared" si="144"/>
        <v>3.141592654</v>
      </c>
      <c r="EZ253" s="145">
        <f t="shared" si="145"/>
        <v>7708008.799</v>
      </c>
      <c r="FA253" s="140">
        <f t="shared" si="146"/>
        <v>1.047197551</v>
      </c>
      <c r="FB253" s="141">
        <f t="shared" si="147"/>
        <v>1.047197551</v>
      </c>
      <c r="FC253" s="141">
        <f t="shared" si="148"/>
        <v>1.047197551</v>
      </c>
      <c r="FD253" s="122">
        <f t="shared" si="149"/>
        <v>1.047197551</v>
      </c>
      <c r="FE253" s="142">
        <f t="shared" si="150"/>
        <v>197.5365209</v>
      </c>
      <c r="FF253" s="130">
        <f t="shared" si="151"/>
        <v>197.5365209</v>
      </c>
      <c r="FG253" s="143">
        <f t="shared" si="152"/>
        <v>26.13080676</v>
      </c>
      <c r="FH253" s="143">
        <f t="shared" si="153"/>
        <v>45.25988495</v>
      </c>
      <c r="FI253" s="143">
        <f t="shared" si="154"/>
        <v>1.047197551</v>
      </c>
      <c r="FJ253" s="124">
        <f t="shared" si="155"/>
        <v>52.26161352</v>
      </c>
      <c r="FK253" s="140">
        <f t="shared" si="156"/>
        <v>0</v>
      </c>
      <c r="FL253" s="141">
        <f t="shared" si="157"/>
        <v>0</v>
      </c>
      <c r="FM253" s="141">
        <f t="shared" si="158"/>
        <v>0</v>
      </c>
      <c r="FN253" s="122">
        <f t="shared" si="159"/>
        <v>0</v>
      </c>
      <c r="FO253" s="142">
        <f t="shared" si="160"/>
        <v>0.1944705381</v>
      </c>
      <c r="FP253" s="130">
        <f t="shared" si="161"/>
        <v>0.1944705381</v>
      </c>
      <c r="FQ253" s="143">
        <f t="shared" si="162"/>
        <v>-0.1944705381</v>
      </c>
      <c r="FR253" s="143">
        <f t="shared" si="163"/>
        <v>0</v>
      </c>
      <c r="FS253" s="143">
        <f t="shared" si="164"/>
        <v>3.141592654</v>
      </c>
      <c r="FT253" s="124">
        <f t="shared" si="165"/>
        <v>0.1944705381</v>
      </c>
      <c r="FU253" s="144">
        <f t="shared" si="166"/>
        <v>-29583.71779</v>
      </c>
      <c r="FV253" s="144">
        <f t="shared" si="167"/>
        <v>0</v>
      </c>
      <c r="FW253" s="144">
        <f t="shared" si="168"/>
        <v>-3.141592654</v>
      </c>
      <c r="FX253" s="145">
        <f t="shared" si="169"/>
        <v>29583.71779</v>
      </c>
      <c r="FY253" s="140">
        <f t="shared" si="170"/>
        <v>-3.141592654</v>
      </c>
      <c r="FZ253" s="140">
        <f t="shared" si="171"/>
        <v>-1.047197551</v>
      </c>
      <c r="GA253" s="141">
        <f t="shared" si="172"/>
        <v>-4.188790205</v>
      </c>
      <c r="GB253" s="141">
        <f t="shared" si="173"/>
        <v>-4.188790205</v>
      </c>
      <c r="GC253" s="122">
        <f t="shared" si="174"/>
        <v>2.094395102</v>
      </c>
      <c r="GD253" s="142">
        <f t="shared" si="175"/>
        <v>29583.71779</v>
      </c>
      <c r="GE253" s="142">
        <f t="shared" si="176"/>
        <v>0.01913450299</v>
      </c>
      <c r="GF253" s="130">
        <f t="shared" si="177"/>
        <v>566.0697364</v>
      </c>
      <c r="GG253" s="143">
        <f t="shared" si="178"/>
        <v>-31.44831869</v>
      </c>
      <c r="GH253" s="143">
        <f t="shared" si="179"/>
        <v>54.47008578</v>
      </c>
      <c r="GI253" s="143">
        <f t="shared" si="180"/>
        <v>2.094395102</v>
      </c>
      <c r="GJ253" s="124">
        <f t="shared" si="181"/>
        <v>62.89663737</v>
      </c>
      <c r="GK253" s="146">
        <f t="shared" si="182"/>
        <v>-0.5</v>
      </c>
      <c r="GL253" s="127">
        <f t="shared" si="183"/>
        <v>-0.8660254038</v>
      </c>
      <c r="GM253" s="146">
        <f t="shared" si="184"/>
        <v>-2.094395102</v>
      </c>
      <c r="GN253" s="127">
        <f t="shared" si="185"/>
        <v>1</v>
      </c>
      <c r="GO253" s="147">
        <f t="shared" si="186"/>
        <v>-0.5</v>
      </c>
      <c r="GP253" s="128">
        <f t="shared" si="187"/>
        <v>0.8660254038</v>
      </c>
      <c r="GQ253" s="147">
        <f t="shared" si="188"/>
        <v>2.094395102</v>
      </c>
      <c r="GR253" s="128">
        <f t="shared" si="189"/>
        <v>1</v>
      </c>
      <c r="GS253" s="140">
        <f t="shared" si="190"/>
        <v>-2.094395102</v>
      </c>
      <c r="GT253" s="140">
        <f t="shared" si="191"/>
        <v>1.047197551</v>
      </c>
      <c r="GU253" s="141">
        <f t="shared" si="192"/>
        <v>-1.047197551</v>
      </c>
      <c r="GV253" s="141">
        <f t="shared" si="193"/>
        <v>-1.047197551</v>
      </c>
      <c r="GW253" s="122">
        <f t="shared" si="194"/>
        <v>-1.047197551</v>
      </c>
      <c r="GX253" s="142">
        <f t="shared" si="195"/>
        <v>1</v>
      </c>
      <c r="GY253" s="142">
        <f t="shared" si="196"/>
        <v>52.26161352</v>
      </c>
      <c r="GZ253" s="130">
        <f t="shared" si="197"/>
        <v>52.26161352</v>
      </c>
      <c r="HA253" s="143">
        <f t="shared" si="198"/>
        <v>26.13080676</v>
      </c>
      <c r="HB253" s="143">
        <f t="shared" si="199"/>
        <v>-45.25988495</v>
      </c>
      <c r="HC253" s="143">
        <f t="shared" si="200"/>
        <v>-1.047197551</v>
      </c>
      <c r="HD253" s="124">
        <f t="shared" si="201"/>
        <v>52.26161352</v>
      </c>
      <c r="HE253" s="140">
        <f t="shared" si="202"/>
        <v>2.094395102</v>
      </c>
      <c r="HF253" s="140">
        <f t="shared" si="203"/>
        <v>2.094395102</v>
      </c>
      <c r="HG253" s="141">
        <f t="shared" si="204"/>
        <v>4.188790205</v>
      </c>
      <c r="HH253" s="141">
        <f t="shared" si="205"/>
        <v>4.188790205</v>
      </c>
      <c r="HI253" s="122">
        <f t="shared" si="206"/>
        <v>-2.094395102</v>
      </c>
      <c r="HJ253" s="142">
        <f t="shared" si="207"/>
        <v>1</v>
      </c>
      <c r="HK253" s="142">
        <f t="shared" si="208"/>
        <v>62.89663737</v>
      </c>
      <c r="HL253" s="130">
        <f t="shared" si="209"/>
        <v>62.89663737</v>
      </c>
      <c r="HM253" s="143">
        <f t="shared" si="210"/>
        <v>-31.44831869</v>
      </c>
      <c r="HN253" s="143">
        <f t="shared" si="211"/>
        <v>-54.47008578</v>
      </c>
      <c r="HO253" s="143">
        <f t="shared" si="212"/>
        <v>-2.094395102</v>
      </c>
      <c r="HP253" s="124">
        <f t="shared" si="213"/>
        <v>62.89663737</v>
      </c>
      <c r="HQ253" s="140">
        <f t="shared" si="214"/>
        <v>2.094395102</v>
      </c>
      <c r="HR253" s="140">
        <f t="shared" si="215"/>
        <v>1.047197551</v>
      </c>
      <c r="HS253" s="141">
        <f t="shared" si="216"/>
        <v>3.141592654</v>
      </c>
      <c r="HT253" s="141">
        <f t="shared" si="217"/>
        <v>3.141592654</v>
      </c>
      <c r="HU253" s="122">
        <f t="shared" si="218"/>
        <v>3.141592654</v>
      </c>
      <c r="HV253" s="142">
        <f t="shared" si="219"/>
        <v>1</v>
      </c>
      <c r="HW253" s="142">
        <f t="shared" si="220"/>
        <v>52.26161352</v>
      </c>
      <c r="HX253" s="130">
        <f t="shared" si="221"/>
        <v>52.26161352</v>
      </c>
      <c r="HY253" s="143">
        <f t="shared" si="222"/>
        <v>-52.26161352</v>
      </c>
      <c r="HZ253" s="143">
        <f t="shared" si="223"/>
        <v>0</v>
      </c>
      <c r="IA253" s="143">
        <f t="shared" si="224"/>
        <v>3.141592654</v>
      </c>
      <c r="IB253" s="124">
        <f t="shared" si="225"/>
        <v>52.26161352</v>
      </c>
      <c r="IC253" s="140">
        <f t="shared" si="226"/>
        <v>-2.094395102</v>
      </c>
      <c r="ID253" s="140">
        <f t="shared" si="227"/>
        <v>2.094395102</v>
      </c>
      <c r="IE253" s="141">
        <f t="shared" si="228"/>
        <v>0</v>
      </c>
      <c r="IF253" s="141">
        <f t="shared" si="229"/>
        <v>0</v>
      </c>
      <c r="IG253" s="122">
        <f t="shared" si="230"/>
        <v>0</v>
      </c>
      <c r="IH253" s="142">
        <f t="shared" si="231"/>
        <v>1</v>
      </c>
      <c r="II253" s="142">
        <f t="shared" si="232"/>
        <v>62.89663737</v>
      </c>
      <c r="IJ253" s="130">
        <f t="shared" si="233"/>
        <v>62.89663737</v>
      </c>
      <c r="IK253" s="143">
        <f t="shared" si="234"/>
        <v>62.89663737</v>
      </c>
      <c r="IL253" s="143">
        <f t="shared" si="235"/>
        <v>0</v>
      </c>
      <c r="IM253" s="143">
        <f t="shared" si="236"/>
        <v>0</v>
      </c>
      <c r="IN253" s="124">
        <f t="shared" si="237"/>
        <v>62.89663737</v>
      </c>
    </row>
    <row r="254" ht="12.75" customHeight="1">
      <c r="A254" s="129">
        <f>'Cortez Cubic'!AP254</f>
        <v>-0.2187762226</v>
      </c>
      <c r="B254" s="129">
        <f>'Cortez Cubic'!AQ254</f>
        <v>1.172818049</v>
      </c>
      <c r="C254" s="129">
        <f>'Cortez Cubic'!AR254</f>
        <v>609.2060265</v>
      </c>
      <c r="D254" s="129">
        <f>'Cortez Cubic'!AS254</f>
        <v>-13963.2321</v>
      </c>
      <c r="E254" s="129">
        <f t="shared" ref="E254:H254" si="4222">0</f>
        <v>0</v>
      </c>
      <c r="F254" s="129">
        <f t="shared" si="4222"/>
        <v>0</v>
      </c>
      <c r="G254" s="129">
        <f t="shared" si="4222"/>
        <v>0</v>
      </c>
      <c r="H254" s="129">
        <f t="shared" si="4222"/>
        <v>0</v>
      </c>
      <c r="I254" s="110">
        <f>'Cortez Cubic'!I254</f>
        <v>47</v>
      </c>
      <c r="J254" s="130">
        <f t="shared" si="28"/>
        <v>32.42361577</v>
      </c>
      <c r="K254" s="131">
        <f t="shared" si="29"/>
        <v>1</v>
      </c>
      <c r="L254" s="131">
        <f t="shared" si="30"/>
        <v>0</v>
      </c>
      <c r="M254" s="132">
        <f t="shared" si="31"/>
        <v>14.57638423</v>
      </c>
      <c r="N254" s="133">
        <f t="shared" si="32"/>
        <v>0</v>
      </c>
      <c r="O254" s="134">
        <f t="shared" si="33"/>
        <v>32.42361577</v>
      </c>
      <c r="P254" s="134">
        <f t="shared" si="34"/>
        <v>-4.650889704</v>
      </c>
      <c r="Q254" s="135">
        <f t="shared" si="35"/>
        <v>32.42361577</v>
      </c>
      <c r="R254" s="135">
        <f t="shared" si="36"/>
        <v>4.650889704</v>
      </c>
      <c r="S254" s="136">
        <f t="shared" si="37"/>
        <v>-59.48642023</v>
      </c>
      <c r="T254" s="136">
        <f t="shared" si="38"/>
        <v>0</v>
      </c>
      <c r="U254" s="137">
        <f t="shared" ref="U254:X254" si="4223">ATAN2(A254,E254)</f>
        <v>3.141592654</v>
      </c>
      <c r="V254" s="137">
        <f t="shared" si="4223"/>
        <v>0</v>
      </c>
      <c r="W254" s="137">
        <f t="shared" si="4223"/>
        <v>0</v>
      </c>
      <c r="X254" s="137">
        <f t="shared" si="4223"/>
        <v>3.141592654</v>
      </c>
      <c r="Y254" s="137">
        <f t="shared" ref="Y254:AB254" si="4224">SQRT(POWER(A254,2)+POWER(E254,2))</f>
        <v>0.2187762226</v>
      </c>
      <c r="Z254" s="137">
        <f t="shared" si="4224"/>
        <v>1.172818049</v>
      </c>
      <c r="AA254" s="137">
        <f t="shared" si="4224"/>
        <v>609.2060265</v>
      </c>
      <c r="AB254" s="137">
        <f t="shared" si="4224"/>
        <v>13963.2321</v>
      </c>
      <c r="AC254" s="138">
        <f t="shared" ref="AC254:AF254" si="4225">U254-$U254</f>
        <v>0</v>
      </c>
      <c r="AD254" s="138">
        <f t="shared" si="4225"/>
        <v>-3.141592654</v>
      </c>
      <c r="AE254" s="138">
        <f t="shared" si="4225"/>
        <v>-3.141592654</v>
      </c>
      <c r="AF254" s="138">
        <f t="shared" si="4225"/>
        <v>0</v>
      </c>
      <c r="AG254" s="138">
        <f t="shared" ref="AG254:AJ254" si="4226">Y254/$Y254</f>
        <v>1</v>
      </c>
      <c r="AH254" s="138">
        <f t="shared" si="4226"/>
        <v>5.360811315</v>
      </c>
      <c r="AI254" s="138">
        <f t="shared" si="4226"/>
        <v>2784.608031</v>
      </c>
      <c r="AJ254" s="138">
        <f t="shared" si="4226"/>
        <v>63824.26723</v>
      </c>
      <c r="AK254" s="139">
        <f t="shared" ref="AK254:AN254" si="4227">AG254*COS(AC254)</f>
        <v>1</v>
      </c>
      <c r="AL254" s="139">
        <f t="shared" si="4227"/>
        <v>-5.360811315</v>
      </c>
      <c r="AM254" s="139">
        <f t="shared" si="4227"/>
        <v>-2784.608031</v>
      </c>
      <c r="AN254" s="139">
        <f t="shared" si="4227"/>
        <v>63824.26723</v>
      </c>
      <c r="AO254" s="129">
        <f t="shared" ref="AO254:AR254" si="4228">AG254*SIN(AC254)</f>
        <v>0</v>
      </c>
      <c r="AP254" s="129">
        <f t="shared" si="4228"/>
        <v>0</v>
      </c>
      <c r="AQ254" s="129">
        <f t="shared" si="4228"/>
        <v>0</v>
      </c>
      <c r="AR254" s="129">
        <f t="shared" si="4228"/>
        <v>0</v>
      </c>
      <c r="AS254" s="140">
        <f t="shared" si="45"/>
        <v>-9.424777961</v>
      </c>
      <c r="AT254" s="141">
        <f t="shared" si="46"/>
        <v>-9.424777961</v>
      </c>
      <c r="AU254" s="141">
        <f t="shared" si="47"/>
        <v>-3.141592654</v>
      </c>
      <c r="AV254" s="122">
        <f t="shared" si="48"/>
        <v>3.141592654</v>
      </c>
      <c r="AW254" s="142">
        <f t="shared" si="49"/>
        <v>154.0605928</v>
      </c>
      <c r="AX254" s="130">
        <f t="shared" si="50"/>
        <v>154.0605928</v>
      </c>
      <c r="AY254" s="143">
        <f t="shared" si="51"/>
        <v>308.1211856</v>
      </c>
      <c r="AZ254" s="143">
        <f t="shared" si="52"/>
        <v>0</v>
      </c>
      <c r="BA254" s="143">
        <f t="shared" si="53"/>
        <v>0</v>
      </c>
      <c r="BB254" s="124">
        <f t="shared" si="54"/>
        <v>308.1211856</v>
      </c>
      <c r="BC254" s="140">
        <f t="shared" ref="BC254:BD254" si="4229">BC$2*AD254</f>
        <v>-3.141592654</v>
      </c>
      <c r="BD254" s="140">
        <f t="shared" si="4229"/>
        <v>-3.141592654</v>
      </c>
      <c r="BE254" s="141">
        <f t="shared" si="56"/>
        <v>-6.283185307</v>
      </c>
      <c r="BF254" s="141">
        <f t="shared" si="57"/>
        <v>0</v>
      </c>
      <c r="BG254" s="122">
        <f t="shared" si="58"/>
        <v>0</v>
      </c>
      <c r="BH254" s="142">
        <f t="shared" ref="BH254:BI254" si="4230">POWER(AH254,BH$2)</f>
        <v>5.360811315</v>
      </c>
      <c r="BI254" s="142">
        <f t="shared" si="4230"/>
        <v>2784.608031</v>
      </c>
      <c r="BJ254" s="130">
        <f t="shared" si="60"/>
        <v>14927.75824</v>
      </c>
      <c r="BK254" s="143">
        <f t="shared" si="61"/>
        <v>134349.8242</v>
      </c>
      <c r="BL254" s="143">
        <f t="shared" si="62"/>
        <v>0</v>
      </c>
      <c r="BM254" s="143">
        <f t="shared" si="63"/>
        <v>0</v>
      </c>
      <c r="BN254" s="124">
        <f t="shared" si="64"/>
        <v>134349.8242</v>
      </c>
      <c r="BO254" s="140">
        <f t="shared" si="65"/>
        <v>0</v>
      </c>
      <c r="BP254" s="141">
        <f t="shared" si="66"/>
        <v>0</v>
      </c>
      <c r="BQ254" s="141">
        <f t="shared" si="67"/>
        <v>0</v>
      </c>
      <c r="BR254" s="122">
        <f t="shared" si="68"/>
        <v>0</v>
      </c>
      <c r="BS254" s="142">
        <f t="shared" si="69"/>
        <v>63824.26723</v>
      </c>
      <c r="BT254" s="130">
        <f t="shared" si="70"/>
        <v>63824.26723</v>
      </c>
      <c r="BU254" s="143">
        <f t="shared" si="71"/>
        <v>-1723255.215</v>
      </c>
      <c r="BV254" s="143">
        <f t="shared" si="72"/>
        <v>0</v>
      </c>
      <c r="BW254" s="143">
        <f t="shared" si="73"/>
        <v>3.141592654</v>
      </c>
      <c r="BX254" s="124">
        <f t="shared" si="74"/>
        <v>1723255.215</v>
      </c>
      <c r="BY254" s="144">
        <f t="shared" ref="BY254:BZ254" si="4231">AY254+BK254+BU254</f>
        <v>-1588597.27</v>
      </c>
      <c r="BZ254" s="144">
        <f t="shared" si="4231"/>
        <v>0</v>
      </c>
      <c r="CA254" s="144">
        <f t="shared" si="76"/>
        <v>-3.141592654</v>
      </c>
      <c r="CB254" s="145">
        <f t="shared" si="77"/>
        <v>1588597.27</v>
      </c>
      <c r="CC254" s="140">
        <f t="shared" ref="CC254:CD254" si="4232">CC$2*AD254</f>
        <v>-6.283185307</v>
      </c>
      <c r="CD254" s="140">
        <f t="shared" si="4232"/>
        <v>-6.283185307</v>
      </c>
      <c r="CE254" s="141">
        <f t="shared" si="79"/>
        <v>-12.56637061</v>
      </c>
      <c r="CF254" s="141">
        <f t="shared" si="80"/>
        <v>0</v>
      </c>
      <c r="CG254" s="122">
        <f t="shared" si="81"/>
        <v>0</v>
      </c>
      <c r="CH254" s="142">
        <f t="shared" ref="CH254:CI254" si="4233">POWER(AH254,CH$2)</f>
        <v>28.73829795</v>
      </c>
      <c r="CI254" s="142">
        <f t="shared" si="4233"/>
        <v>7754041.889</v>
      </c>
      <c r="CJ254" s="130">
        <f t="shared" si="83"/>
        <v>222837966.1</v>
      </c>
      <c r="CK254" s="143">
        <f t="shared" si="84"/>
        <v>-222837966.1</v>
      </c>
      <c r="CL254" s="143">
        <f t="shared" si="85"/>
        <v>0</v>
      </c>
      <c r="CM254" s="143">
        <f t="shared" si="86"/>
        <v>3.141592654</v>
      </c>
      <c r="CN254" s="124">
        <f t="shared" si="87"/>
        <v>222837966.1</v>
      </c>
      <c r="CO254" s="140">
        <f t="shared" si="88"/>
        <v>-9.424777961</v>
      </c>
      <c r="CP254" s="141">
        <f t="shared" si="89"/>
        <v>-9.424777961</v>
      </c>
      <c r="CQ254" s="141">
        <f t="shared" si="90"/>
        <v>-3.141592654</v>
      </c>
      <c r="CR254" s="122">
        <f t="shared" si="91"/>
        <v>3.141592654</v>
      </c>
      <c r="CS254" s="142">
        <f t="shared" si="92"/>
        <v>21591967319</v>
      </c>
      <c r="CT254" s="130">
        <f t="shared" si="93"/>
        <v>21591967319</v>
      </c>
      <c r="CU254" s="143">
        <f t="shared" si="94"/>
        <v>-86367869276</v>
      </c>
      <c r="CV254" s="143">
        <f t="shared" si="95"/>
        <v>0.00001057701347</v>
      </c>
      <c r="CW254" s="143">
        <f t="shared" si="96"/>
        <v>3.141592654</v>
      </c>
      <c r="CX254" s="124">
        <f t="shared" si="97"/>
        <v>86367869276</v>
      </c>
      <c r="CY254" s="140">
        <f t="shared" si="98"/>
        <v>-9.424777961</v>
      </c>
      <c r="CZ254" s="140">
        <f t="shared" si="99"/>
        <v>0</v>
      </c>
      <c r="DA254" s="141">
        <f t="shared" si="100"/>
        <v>-9.424777961</v>
      </c>
      <c r="DB254" s="141">
        <f t="shared" si="101"/>
        <v>-3.141592654</v>
      </c>
      <c r="DC254" s="122">
        <f t="shared" si="102"/>
        <v>3.141592654</v>
      </c>
      <c r="DD254" s="142">
        <f t="shared" si="103"/>
        <v>154.0605928</v>
      </c>
      <c r="DE254" s="142">
        <f t="shared" si="104"/>
        <v>63824.26723</v>
      </c>
      <c r="DF254" s="130">
        <f t="shared" si="105"/>
        <v>9832804.447</v>
      </c>
      <c r="DG254" s="143">
        <f t="shared" si="106"/>
        <v>-39331217.79</v>
      </c>
      <c r="DH254" s="143">
        <f t="shared" si="107"/>
        <v>0.000000004816684997</v>
      </c>
      <c r="DI254" s="143">
        <f t="shared" si="108"/>
        <v>3.141592654</v>
      </c>
      <c r="DJ254" s="124">
        <f t="shared" si="109"/>
        <v>39331217.79</v>
      </c>
      <c r="DK254" s="140">
        <f t="shared" ref="DK254:DM254" si="4234">DK$2*AD254</f>
        <v>-3.141592654</v>
      </c>
      <c r="DL254" s="140">
        <f t="shared" si="4234"/>
        <v>-3.141592654</v>
      </c>
      <c r="DM254" s="140">
        <f t="shared" si="4234"/>
        <v>0</v>
      </c>
      <c r="DN254" s="141">
        <f t="shared" si="111"/>
        <v>-6.283185307</v>
      </c>
      <c r="DO254" s="141">
        <f t="shared" si="112"/>
        <v>0</v>
      </c>
      <c r="DP254" s="122">
        <f t="shared" si="113"/>
        <v>0</v>
      </c>
      <c r="DQ254" s="142">
        <f t="shared" ref="DQ254:DS254" si="4235">POWER(AH254,DQ$2)</f>
        <v>5.360811315</v>
      </c>
      <c r="DR254" s="142">
        <f t="shared" si="4235"/>
        <v>2784.608031</v>
      </c>
      <c r="DS254" s="142">
        <f t="shared" si="4235"/>
        <v>63824.26723</v>
      </c>
      <c r="DT254" s="130">
        <f t="shared" si="115"/>
        <v>952753231.2</v>
      </c>
      <c r="DU254" s="143">
        <f t="shared" si="116"/>
        <v>-17149558162</v>
      </c>
      <c r="DV254" s="143">
        <f t="shared" si="117"/>
        <v>0</v>
      </c>
      <c r="DW254" s="143">
        <f t="shared" si="118"/>
        <v>3.141592654</v>
      </c>
      <c r="DX254" s="124">
        <f t="shared" si="119"/>
        <v>17149558162</v>
      </c>
      <c r="DY254" s="140">
        <f t="shared" si="120"/>
        <v>0</v>
      </c>
      <c r="DZ254" s="141">
        <f t="shared" si="121"/>
        <v>0</v>
      </c>
      <c r="EA254" s="141">
        <f t="shared" si="122"/>
        <v>0</v>
      </c>
      <c r="EB254" s="122">
        <f t="shared" si="123"/>
        <v>0</v>
      </c>
      <c r="EC254" s="142">
        <f t="shared" si="124"/>
        <v>4073537088</v>
      </c>
      <c r="ED254" s="130">
        <f t="shared" si="125"/>
        <v>4073537088</v>
      </c>
      <c r="EE254" s="143">
        <f t="shared" si="126"/>
        <v>109985501376</v>
      </c>
      <c r="EF254" s="143">
        <f t="shared" si="127"/>
        <v>0</v>
      </c>
      <c r="EG254" s="143">
        <f t="shared" si="128"/>
        <v>0</v>
      </c>
      <c r="EH254" s="124">
        <f t="shared" si="129"/>
        <v>109985501376</v>
      </c>
      <c r="EI254" s="144">
        <f t="shared" ref="EI254:EJ254" si="4236">CK254+CU254+DG254+DU254+EE254</f>
        <v>6205904753</v>
      </c>
      <c r="EJ254" s="144">
        <f t="shared" si="4236"/>
        <v>0.00001058183015</v>
      </c>
      <c r="EK254" s="144">
        <f t="shared" si="131"/>
        <v>0</v>
      </c>
      <c r="EL254" s="145">
        <f t="shared" si="132"/>
        <v>6205904753</v>
      </c>
      <c r="EM254" s="140">
        <f t="shared" si="133"/>
        <v>0</v>
      </c>
      <c r="EN254" s="141">
        <f t="shared" si="134"/>
        <v>0</v>
      </c>
      <c r="EO254" s="141">
        <f t="shared" si="135"/>
        <v>0</v>
      </c>
      <c r="EP254" s="122">
        <f t="shared" si="136"/>
        <v>0</v>
      </c>
      <c r="EQ254" s="142">
        <f t="shared" si="137"/>
        <v>78777.56504</v>
      </c>
      <c r="ER254" s="130">
        <f t="shared" si="138"/>
        <v>78777.56504</v>
      </c>
      <c r="ES254" s="143">
        <f t="shared" si="139"/>
        <v>409340.2354</v>
      </c>
      <c r="ET254" s="143">
        <f t="shared" si="140"/>
        <v>0.0000000003489876994</v>
      </c>
      <c r="EU254" s="143">
        <f t="shared" si="141"/>
        <v>0</v>
      </c>
      <c r="EV254" s="124">
        <f t="shared" si="142"/>
        <v>409340.2354</v>
      </c>
      <c r="EW254" s="144">
        <f t="shared" ref="EW254:EX254" si="4237">BY254+ES254</f>
        <v>-1179257.035</v>
      </c>
      <c r="EX254" s="144">
        <f t="shared" si="4237"/>
        <v>0.0000000003489499654</v>
      </c>
      <c r="EY254" s="144">
        <f t="shared" si="144"/>
        <v>3.141592654</v>
      </c>
      <c r="EZ254" s="145">
        <f t="shared" si="145"/>
        <v>1179257.035</v>
      </c>
      <c r="FA254" s="140">
        <f t="shared" si="146"/>
        <v>1.047197551</v>
      </c>
      <c r="FB254" s="141">
        <f t="shared" si="147"/>
        <v>1.047197551</v>
      </c>
      <c r="FC254" s="141">
        <f t="shared" si="148"/>
        <v>1.047197551</v>
      </c>
      <c r="FD254" s="122">
        <f t="shared" si="149"/>
        <v>1.047197551</v>
      </c>
      <c r="FE254" s="142">
        <f t="shared" si="150"/>
        <v>105.6499977</v>
      </c>
      <c r="FF254" s="130">
        <f t="shared" si="151"/>
        <v>105.6499977</v>
      </c>
      <c r="FG254" s="143">
        <f t="shared" si="152"/>
        <v>13.97574312</v>
      </c>
      <c r="FH254" s="143">
        <f t="shared" si="153"/>
        <v>24.20669716</v>
      </c>
      <c r="FI254" s="143">
        <f t="shared" si="154"/>
        <v>1.047197551</v>
      </c>
      <c r="FJ254" s="124">
        <f t="shared" si="155"/>
        <v>27.95148624</v>
      </c>
      <c r="FK254" s="140">
        <f t="shared" si="156"/>
        <v>-6.283185307</v>
      </c>
      <c r="FL254" s="141">
        <f t="shared" si="157"/>
        <v>-6.283185307</v>
      </c>
      <c r="FM254" s="141">
        <f t="shared" si="158"/>
        <v>0</v>
      </c>
      <c r="FN254" s="122">
        <f t="shared" si="159"/>
        <v>0</v>
      </c>
      <c r="FO254" s="142">
        <f t="shared" si="160"/>
        <v>28.73829795</v>
      </c>
      <c r="FP254" s="130">
        <f t="shared" si="161"/>
        <v>28.73829795</v>
      </c>
      <c r="FQ254" s="143">
        <f t="shared" si="162"/>
        <v>-28.73829795</v>
      </c>
      <c r="FR254" s="143">
        <f t="shared" si="163"/>
        <v>0</v>
      </c>
      <c r="FS254" s="143">
        <f t="shared" si="164"/>
        <v>3.141592654</v>
      </c>
      <c r="FT254" s="124">
        <f t="shared" si="165"/>
        <v>28.73829795</v>
      </c>
      <c r="FU254" s="144">
        <f t="shared" si="166"/>
        <v>-8382.562392</v>
      </c>
      <c r="FV254" s="144">
        <f t="shared" si="167"/>
        <v>0</v>
      </c>
      <c r="FW254" s="144">
        <f t="shared" si="168"/>
        <v>-3.141592654</v>
      </c>
      <c r="FX254" s="145">
        <f t="shared" si="169"/>
        <v>8382.562392</v>
      </c>
      <c r="FY254" s="140">
        <f t="shared" si="170"/>
        <v>-3.141592654</v>
      </c>
      <c r="FZ254" s="140">
        <f t="shared" si="171"/>
        <v>-1.047197551</v>
      </c>
      <c r="GA254" s="141">
        <f t="shared" si="172"/>
        <v>-4.188790205</v>
      </c>
      <c r="GB254" s="141">
        <f t="shared" si="173"/>
        <v>-4.188790205</v>
      </c>
      <c r="GC254" s="122">
        <f t="shared" si="174"/>
        <v>2.094395102</v>
      </c>
      <c r="GD254" s="142">
        <f t="shared" si="175"/>
        <v>8382.562392</v>
      </c>
      <c r="GE254" s="142">
        <f t="shared" si="176"/>
        <v>0.03577627291</v>
      </c>
      <c r="GF254" s="130">
        <f t="shared" si="177"/>
        <v>299.8968398</v>
      </c>
      <c r="GG254" s="143">
        <f t="shared" si="178"/>
        <v>-16.66093554</v>
      </c>
      <c r="GH254" s="143">
        <f t="shared" si="179"/>
        <v>28.85758686</v>
      </c>
      <c r="GI254" s="143">
        <f t="shared" si="180"/>
        <v>2.094395102</v>
      </c>
      <c r="GJ254" s="124">
        <f t="shared" si="181"/>
        <v>33.32187109</v>
      </c>
      <c r="GK254" s="146">
        <f t="shared" si="182"/>
        <v>-0.5</v>
      </c>
      <c r="GL254" s="127">
        <f t="shared" si="183"/>
        <v>-0.8660254038</v>
      </c>
      <c r="GM254" s="146">
        <f t="shared" si="184"/>
        <v>-2.094395102</v>
      </c>
      <c r="GN254" s="127">
        <f t="shared" si="185"/>
        <v>1</v>
      </c>
      <c r="GO254" s="147">
        <f t="shared" si="186"/>
        <v>-0.5</v>
      </c>
      <c r="GP254" s="128">
        <f t="shared" si="187"/>
        <v>0.8660254038</v>
      </c>
      <c r="GQ254" s="147">
        <f t="shared" si="188"/>
        <v>2.094395102</v>
      </c>
      <c r="GR254" s="128">
        <f t="shared" si="189"/>
        <v>1</v>
      </c>
      <c r="GS254" s="140">
        <f t="shared" si="190"/>
        <v>-2.094395102</v>
      </c>
      <c r="GT254" s="140">
        <f t="shared" si="191"/>
        <v>1.047197551</v>
      </c>
      <c r="GU254" s="141">
        <f t="shared" si="192"/>
        <v>-1.047197551</v>
      </c>
      <c r="GV254" s="141">
        <f t="shared" si="193"/>
        <v>-1.047197551</v>
      </c>
      <c r="GW254" s="122">
        <f t="shared" si="194"/>
        <v>-1.047197551</v>
      </c>
      <c r="GX254" s="142">
        <f t="shared" si="195"/>
        <v>1</v>
      </c>
      <c r="GY254" s="142">
        <f t="shared" si="196"/>
        <v>27.95148624</v>
      </c>
      <c r="GZ254" s="130">
        <f t="shared" si="197"/>
        <v>27.95148624</v>
      </c>
      <c r="HA254" s="143">
        <f t="shared" si="198"/>
        <v>13.97574312</v>
      </c>
      <c r="HB254" s="143">
        <f t="shared" si="199"/>
        <v>-24.20669716</v>
      </c>
      <c r="HC254" s="143">
        <f t="shared" si="200"/>
        <v>-1.047197551</v>
      </c>
      <c r="HD254" s="124">
        <f t="shared" si="201"/>
        <v>27.95148624</v>
      </c>
      <c r="HE254" s="140">
        <f t="shared" si="202"/>
        <v>2.094395102</v>
      </c>
      <c r="HF254" s="140">
        <f t="shared" si="203"/>
        <v>2.094395102</v>
      </c>
      <c r="HG254" s="141">
        <f t="shared" si="204"/>
        <v>4.188790205</v>
      </c>
      <c r="HH254" s="141">
        <f t="shared" si="205"/>
        <v>4.188790205</v>
      </c>
      <c r="HI254" s="122">
        <f t="shared" si="206"/>
        <v>-2.094395102</v>
      </c>
      <c r="HJ254" s="142">
        <f t="shared" si="207"/>
        <v>1</v>
      </c>
      <c r="HK254" s="142">
        <f t="shared" si="208"/>
        <v>33.32187109</v>
      </c>
      <c r="HL254" s="130">
        <f t="shared" si="209"/>
        <v>33.32187109</v>
      </c>
      <c r="HM254" s="143">
        <f t="shared" si="210"/>
        <v>-16.66093554</v>
      </c>
      <c r="HN254" s="143">
        <f t="shared" si="211"/>
        <v>-28.85758686</v>
      </c>
      <c r="HO254" s="143">
        <f t="shared" si="212"/>
        <v>-2.094395102</v>
      </c>
      <c r="HP254" s="124">
        <f t="shared" si="213"/>
        <v>33.32187109</v>
      </c>
      <c r="HQ254" s="140">
        <f t="shared" si="214"/>
        <v>2.094395102</v>
      </c>
      <c r="HR254" s="140">
        <f t="shared" si="215"/>
        <v>1.047197551</v>
      </c>
      <c r="HS254" s="141">
        <f t="shared" si="216"/>
        <v>3.141592654</v>
      </c>
      <c r="HT254" s="141">
        <f t="shared" si="217"/>
        <v>3.141592654</v>
      </c>
      <c r="HU254" s="122">
        <f t="shared" si="218"/>
        <v>3.141592654</v>
      </c>
      <c r="HV254" s="142">
        <f t="shared" si="219"/>
        <v>1</v>
      </c>
      <c r="HW254" s="142">
        <f t="shared" si="220"/>
        <v>27.95148624</v>
      </c>
      <c r="HX254" s="130">
        <f t="shared" si="221"/>
        <v>27.95148624</v>
      </c>
      <c r="HY254" s="143">
        <f t="shared" si="222"/>
        <v>-27.95148624</v>
      </c>
      <c r="HZ254" s="143">
        <f t="shared" si="223"/>
        <v>0</v>
      </c>
      <c r="IA254" s="143">
        <f t="shared" si="224"/>
        <v>3.141592654</v>
      </c>
      <c r="IB254" s="124">
        <f t="shared" si="225"/>
        <v>27.95148624</v>
      </c>
      <c r="IC254" s="140">
        <f t="shared" si="226"/>
        <v>-2.094395102</v>
      </c>
      <c r="ID254" s="140">
        <f t="shared" si="227"/>
        <v>2.094395102</v>
      </c>
      <c r="IE254" s="141">
        <f t="shared" si="228"/>
        <v>0</v>
      </c>
      <c r="IF254" s="141">
        <f t="shared" si="229"/>
        <v>0</v>
      </c>
      <c r="IG254" s="122">
        <f t="shared" si="230"/>
        <v>0</v>
      </c>
      <c r="IH254" s="142">
        <f t="shared" si="231"/>
        <v>1</v>
      </c>
      <c r="II254" s="142">
        <f t="shared" si="232"/>
        <v>33.32187109</v>
      </c>
      <c r="IJ254" s="130">
        <f t="shared" si="233"/>
        <v>33.32187109</v>
      </c>
      <c r="IK254" s="143">
        <f t="shared" si="234"/>
        <v>33.32187109</v>
      </c>
      <c r="IL254" s="143">
        <f t="shared" si="235"/>
        <v>0</v>
      </c>
      <c r="IM254" s="143">
        <f t="shared" si="236"/>
        <v>0</v>
      </c>
      <c r="IN254" s="124">
        <f t="shared" si="237"/>
        <v>33.32187109</v>
      </c>
    </row>
    <row r="255" ht="12.75" customHeight="1">
      <c r="A255" s="129">
        <f>'Cortez Cubic'!AP255</f>
        <v>-0.2187762226</v>
      </c>
      <c r="B255" s="129">
        <f>'Cortez Cubic'!AQ255</f>
        <v>78.31689393</v>
      </c>
      <c r="C255" s="129">
        <f>'Cortez Cubic'!AR255</f>
        <v>159083.6578</v>
      </c>
      <c r="D255" s="129">
        <f>'Cortez Cubic'!AS255</f>
        <v>-51565415.36</v>
      </c>
      <c r="E255" s="129">
        <f t="shared" ref="E255:H255" si="4238">0</f>
        <v>0</v>
      </c>
      <c r="F255" s="129">
        <f t="shared" si="4238"/>
        <v>0</v>
      </c>
      <c r="G255" s="129">
        <f t="shared" si="4238"/>
        <v>0</v>
      </c>
      <c r="H255" s="129">
        <f t="shared" si="4238"/>
        <v>0</v>
      </c>
      <c r="I255" s="110">
        <f>'Cortez Cubic'!I255</f>
        <v>304</v>
      </c>
      <c r="J255" s="130">
        <f t="shared" si="28"/>
        <v>318.6485356</v>
      </c>
      <c r="K255" s="131">
        <f t="shared" si="29"/>
        <v>0</v>
      </c>
      <c r="L255" s="131">
        <f t="shared" si="30"/>
        <v>1</v>
      </c>
      <c r="M255" s="132">
        <f t="shared" si="31"/>
        <v>-14.64853565</v>
      </c>
      <c r="N255" s="133">
        <f t="shared" si="32"/>
        <v>561.289641</v>
      </c>
      <c r="O255" s="134">
        <f t="shared" si="33"/>
        <v>879.9381767</v>
      </c>
      <c r="P255" s="134">
        <f t="shared" si="34"/>
        <v>0</v>
      </c>
      <c r="Q255" s="135">
        <f t="shared" si="35"/>
        <v>318.6485356</v>
      </c>
      <c r="R255" s="135">
        <f t="shared" si="36"/>
        <v>0</v>
      </c>
      <c r="S255" s="136">
        <f t="shared" si="37"/>
        <v>-840.6095382</v>
      </c>
      <c r="T255" s="136">
        <f t="shared" si="38"/>
        <v>0</v>
      </c>
      <c r="U255" s="137">
        <f t="shared" ref="U255:X255" si="4239">ATAN2(A255,E255)</f>
        <v>3.141592654</v>
      </c>
      <c r="V255" s="137">
        <f t="shared" si="4239"/>
        <v>0</v>
      </c>
      <c r="W255" s="137">
        <f t="shared" si="4239"/>
        <v>0</v>
      </c>
      <c r="X255" s="137">
        <f t="shared" si="4239"/>
        <v>3.141592654</v>
      </c>
      <c r="Y255" s="137">
        <f t="shared" ref="Y255:AB255" si="4240">SQRT(POWER(A255,2)+POWER(E255,2))</f>
        <v>0.2187762226</v>
      </c>
      <c r="Z255" s="137">
        <f t="shared" si="4240"/>
        <v>78.31689393</v>
      </c>
      <c r="AA255" s="137">
        <f t="shared" si="4240"/>
        <v>159083.6578</v>
      </c>
      <c r="AB255" s="137">
        <f t="shared" si="4240"/>
        <v>51565415.36</v>
      </c>
      <c r="AC255" s="138">
        <f t="shared" ref="AC255:AF255" si="4241">U255-$U255</f>
        <v>0</v>
      </c>
      <c r="AD255" s="138">
        <f t="shared" si="4241"/>
        <v>-3.141592654</v>
      </c>
      <c r="AE255" s="138">
        <f t="shared" si="4241"/>
        <v>-3.141592654</v>
      </c>
      <c r="AF255" s="138">
        <f t="shared" si="4241"/>
        <v>0</v>
      </c>
      <c r="AG255" s="138">
        <f t="shared" ref="AG255:AJ255" si="4242">Y255/$Y255</f>
        <v>1</v>
      </c>
      <c r="AH255" s="138">
        <f t="shared" si="4242"/>
        <v>357.9771741</v>
      </c>
      <c r="AI255" s="138">
        <f t="shared" si="4242"/>
        <v>727152.4113</v>
      </c>
      <c r="AJ255" s="138">
        <f t="shared" si="4242"/>
        <v>235699358.7</v>
      </c>
      <c r="AK255" s="139">
        <f t="shared" ref="AK255:AN255" si="4243">AG255*COS(AC255)</f>
        <v>1</v>
      </c>
      <c r="AL255" s="139">
        <f t="shared" si="4243"/>
        <v>-357.9771741</v>
      </c>
      <c r="AM255" s="139">
        <f t="shared" si="4243"/>
        <v>-727152.4113</v>
      </c>
      <c r="AN255" s="139">
        <f t="shared" si="4243"/>
        <v>235699358.7</v>
      </c>
      <c r="AO255" s="129">
        <f t="shared" ref="AO255:AR255" si="4244">AG255*SIN(AC255)</f>
        <v>0</v>
      </c>
      <c r="AP255" s="129">
        <f t="shared" si="4244"/>
        <v>0</v>
      </c>
      <c r="AQ255" s="129">
        <f t="shared" si="4244"/>
        <v>0</v>
      </c>
      <c r="AR255" s="129">
        <f t="shared" si="4244"/>
        <v>0</v>
      </c>
      <c r="AS255" s="140">
        <f t="shared" si="45"/>
        <v>-9.424777961</v>
      </c>
      <c r="AT255" s="141">
        <f t="shared" si="46"/>
        <v>-9.424777961</v>
      </c>
      <c r="AU255" s="141">
        <f t="shared" si="47"/>
        <v>-3.141592654</v>
      </c>
      <c r="AV255" s="122">
        <f t="shared" si="48"/>
        <v>3.141592654</v>
      </c>
      <c r="AW255" s="142">
        <f t="shared" si="49"/>
        <v>45873936.18</v>
      </c>
      <c r="AX255" s="130">
        <f t="shared" si="50"/>
        <v>45873936.18</v>
      </c>
      <c r="AY255" s="143">
        <f t="shared" si="51"/>
        <v>91747872.36</v>
      </c>
      <c r="AZ255" s="143">
        <f t="shared" si="52"/>
        <v>-0.00000001123587382</v>
      </c>
      <c r="BA255" s="143">
        <f t="shared" si="53"/>
        <v>0</v>
      </c>
      <c r="BB255" s="124">
        <f t="shared" si="54"/>
        <v>91747872.36</v>
      </c>
      <c r="BC255" s="140">
        <f t="shared" ref="BC255:BD255" si="4245">BC$2*AD255</f>
        <v>-3.141592654</v>
      </c>
      <c r="BD255" s="140">
        <f t="shared" si="4245"/>
        <v>-3.141592654</v>
      </c>
      <c r="BE255" s="141">
        <f t="shared" si="56"/>
        <v>-6.283185307</v>
      </c>
      <c r="BF255" s="141">
        <f t="shared" si="57"/>
        <v>0</v>
      </c>
      <c r="BG255" s="122">
        <f t="shared" si="58"/>
        <v>0</v>
      </c>
      <c r="BH255" s="142">
        <f t="shared" ref="BH255:BI255" si="4246">POWER(AH255,BH$2)</f>
        <v>357.9771741</v>
      </c>
      <c r="BI255" s="142">
        <f t="shared" si="4246"/>
        <v>727152.4113</v>
      </c>
      <c r="BJ255" s="130">
        <f t="shared" si="60"/>
        <v>260303965.3</v>
      </c>
      <c r="BK255" s="143">
        <f t="shared" si="61"/>
        <v>2342735688</v>
      </c>
      <c r="BL255" s="143">
        <f t="shared" si="62"/>
        <v>0</v>
      </c>
      <c r="BM255" s="143">
        <f t="shared" si="63"/>
        <v>0</v>
      </c>
      <c r="BN255" s="124">
        <f t="shared" si="64"/>
        <v>2342735688</v>
      </c>
      <c r="BO255" s="140">
        <f t="shared" si="65"/>
        <v>0</v>
      </c>
      <c r="BP255" s="141">
        <f t="shared" si="66"/>
        <v>0</v>
      </c>
      <c r="BQ255" s="141">
        <f t="shared" si="67"/>
        <v>0</v>
      </c>
      <c r="BR255" s="122">
        <f t="shared" si="68"/>
        <v>0</v>
      </c>
      <c r="BS255" s="142">
        <f t="shared" si="69"/>
        <v>235699358.7</v>
      </c>
      <c r="BT255" s="130">
        <f t="shared" si="70"/>
        <v>235699358.7</v>
      </c>
      <c r="BU255" s="143">
        <f t="shared" si="71"/>
        <v>-6363882684</v>
      </c>
      <c r="BV255" s="143">
        <f t="shared" si="72"/>
        <v>0</v>
      </c>
      <c r="BW255" s="143">
        <f t="shared" si="73"/>
        <v>3.141592654</v>
      </c>
      <c r="BX255" s="124">
        <f t="shared" si="74"/>
        <v>6363882684</v>
      </c>
      <c r="BY255" s="144">
        <f t="shared" ref="BY255:BZ255" si="4247">AY255+BK255+BU255</f>
        <v>-3929399124</v>
      </c>
      <c r="BZ255" s="144">
        <f t="shared" si="4247"/>
        <v>-0.00000001123587382</v>
      </c>
      <c r="CA255" s="144">
        <f t="shared" si="76"/>
        <v>-3.141592654</v>
      </c>
      <c r="CB255" s="145">
        <f t="shared" si="77"/>
        <v>3929399124</v>
      </c>
      <c r="CC255" s="140">
        <f t="shared" ref="CC255:CD255" si="4248">CC$2*AD255</f>
        <v>-6.283185307</v>
      </c>
      <c r="CD255" s="140">
        <f t="shared" si="4248"/>
        <v>-6.283185307</v>
      </c>
      <c r="CE255" s="141">
        <f t="shared" si="79"/>
        <v>-12.56637061</v>
      </c>
      <c r="CF255" s="141">
        <f t="shared" si="80"/>
        <v>0</v>
      </c>
      <c r="CG255" s="122">
        <f t="shared" si="81"/>
        <v>0</v>
      </c>
      <c r="CH255" s="142">
        <f t="shared" ref="CH255:CI255" si="4249">POWER(AH255,CH$2)</f>
        <v>128147.6572</v>
      </c>
      <c r="CI255" s="142">
        <f t="shared" si="4249"/>
        <v>528750629302</v>
      </c>
      <c r="CJ255" s="130">
        <f t="shared" si="83"/>
        <v>6.77582E+16</v>
      </c>
      <c r="CK255" s="143">
        <f t="shared" si="84"/>
        <v>-6.77582E+16</v>
      </c>
      <c r="CL255" s="143">
        <f t="shared" si="85"/>
        <v>0</v>
      </c>
      <c r="CM255" s="143">
        <f t="shared" si="86"/>
        <v>3.141592654</v>
      </c>
      <c r="CN255" s="124">
        <f t="shared" si="87"/>
        <v>6.77582E+16</v>
      </c>
      <c r="CO255" s="140">
        <f t="shared" si="88"/>
        <v>-9.424777961</v>
      </c>
      <c r="CP255" s="141">
        <f t="shared" si="89"/>
        <v>-9.424777961</v>
      </c>
      <c r="CQ255" s="141">
        <f t="shared" si="90"/>
        <v>-3.141592654</v>
      </c>
      <c r="CR255" s="122">
        <f t="shared" si="91"/>
        <v>3.141592654</v>
      </c>
      <c r="CS255" s="142">
        <f t="shared" si="92"/>
        <v>3.84482E+17</v>
      </c>
      <c r="CT255" s="130">
        <f t="shared" si="93"/>
        <v>3.84482E+17</v>
      </c>
      <c r="CU255" s="143">
        <f t="shared" si="94"/>
        <v>-1.53793E+18</v>
      </c>
      <c r="CV255" s="143">
        <f t="shared" si="95"/>
        <v>188.3420048</v>
      </c>
      <c r="CW255" s="143">
        <f t="shared" si="96"/>
        <v>3.141592654</v>
      </c>
      <c r="CX255" s="124">
        <f t="shared" si="97"/>
        <v>1.53793E+18</v>
      </c>
      <c r="CY255" s="140">
        <f t="shared" si="98"/>
        <v>-9.424777961</v>
      </c>
      <c r="CZ255" s="140">
        <f t="shared" si="99"/>
        <v>0</v>
      </c>
      <c r="DA255" s="141">
        <f t="shared" si="100"/>
        <v>-9.424777961</v>
      </c>
      <c r="DB255" s="141">
        <f t="shared" si="101"/>
        <v>-3.141592654</v>
      </c>
      <c r="DC255" s="122">
        <f t="shared" si="102"/>
        <v>3.141592654</v>
      </c>
      <c r="DD255" s="142">
        <f t="shared" si="103"/>
        <v>45873936.18</v>
      </c>
      <c r="DE255" s="142">
        <f t="shared" si="104"/>
        <v>235699358.7</v>
      </c>
      <c r="DF255" s="130">
        <f t="shared" si="105"/>
        <v>1.08125E+16</v>
      </c>
      <c r="DG255" s="143">
        <f t="shared" si="106"/>
        <v>-4.32498E+16</v>
      </c>
      <c r="DH255" s="143">
        <f t="shared" si="107"/>
        <v>5.296576508</v>
      </c>
      <c r="DI255" s="143">
        <f t="shared" si="108"/>
        <v>3.141592654</v>
      </c>
      <c r="DJ255" s="124">
        <f t="shared" si="109"/>
        <v>4.32498E+16</v>
      </c>
      <c r="DK255" s="140">
        <f t="shared" ref="DK255:DM255" si="4250">DK$2*AD255</f>
        <v>-3.141592654</v>
      </c>
      <c r="DL255" s="140">
        <f t="shared" si="4250"/>
        <v>-3.141592654</v>
      </c>
      <c r="DM255" s="140">
        <f t="shared" si="4250"/>
        <v>0</v>
      </c>
      <c r="DN255" s="141">
        <f t="shared" si="111"/>
        <v>-6.283185307</v>
      </c>
      <c r="DO255" s="141">
        <f t="shared" si="112"/>
        <v>0</v>
      </c>
      <c r="DP255" s="122">
        <f t="shared" si="113"/>
        <v>0</v>
      </c>
      <c r="DQ255" s="142">
        <f t="shared" ref="DQ255:DS255" si="4251">POWER(AH255,DQ$2)</f>
        <v>357.9771741</v>
      </c>
      <c r="DR255" s="142">
        <f t="shared" si="4251"/>
        <v>727152.4113</v>
      </c>
      <c r="DS255" s="142">
        <f t="shared" si="4251"/>
        <v>235699358.7</v>
      </c>
      <c r="DT255" s="130">
        <f t="shared" si="115"/>
        <v>6.13535E+16</v>
      </c>
      <c r="DU255" s="143">
        <f t="shared" si="116"/>
        <v>-1.10436E+18</v>
      </c>
      <c r="DV255" s="143">
        <f t="shared" si="117"/>
        <v>0</v>
      </c>
      <c r="DW255" s="143">
        <f t="shared" si="118"/>
        <v>3.141592654</v>
      </c>
      <c r="DX255" s="124">
        <f t="shared" si="119"/>
        <v>1.10436E+18</v>
      </c>
      <c r="DY255" s="140">
        <f t="shared" si="120"/>
        <v>0</v>
      </c>
      <c r="DZ255" s="141">
        <f t="shared" si="121"/>
        <v>0</v>
      </c>
      <c r="EA255" s="141">
        <f t="shared" si="122"/>
        <v>0</v>
      </c>
      <c r="EB255" s="122">
        <f t="shared" si="123"/>
        <v>0</v>
      </c>
      <c r="EC255" s="142">
        <f t="shared" si="124"/>
        <v>5.55542E+16</v>
      </c>
      <c r="ED255" s="130">
        <f t="shared" si="125"/>
        <v>5.55542E+16</v>
      </c>
      <c r="EE255" s="143">
        <f t="shared" si="126"/>
        <v>1.49996E+18</v>
      </c>
      <c r="EF255" s="143">
        <f t="shared" si="127"/>
        <v>0</v>
      </c>
      <c r="EG255" s="143">
        <f t="shared" si="128"/>
        <v>0</v>
      </c>
      <c r="EH255" s="124">
        <f t="shared" si="129"/>
        <v>1.49996E+18</v>
      </c>
      <c r="EI255" s="144">
        <f t="shared" ref="EI255:EJ255" si="4252">CK255+CU255+DG255+DU255+EE255</f>
        <v>-1.25334E+18</v>
      </c>
      <c r="EJ255" s="144">
        <f t="shared" si="4252"/>
        <v>193.6385813</v>
      </c>
      <c r="EK255" s="144">
        <f t="shared" si="131"/>
        <v>3.141592654</v>
      </c>
      <c r="EL255" s="145">
        <f t="shared" si="132"/>
        <v>1.25334E+18</v>
      </c>
      <c r="EM255" s="140">
        <f t="shared" si="133"/>
        <v>1.570796327</v>
      </c>
      <c r="EN255" s="141">
        <f t="shared" si="134"/>
        <v>1.570796327</v>
      </c>
      <c r="EO255" s="141">
        <f t="shared" si="135"/>
        <v>1.570796327</v>
      </c>
      <c r="EP255" s="122">
        <f t="shared" si="136"/>
        <v>1.570796327</v>
      </c>
      <c r="EQ255" s="142">
        <f t="shared" si="137"/>
        <v>1119525210</v>
      </c>
      <c r="ER255" s="130">
        <f t="shared" si="138"/>
        <v>1119525210</v>
      </c>
      <c r="ES255" s="143">
        <f t="shared" si="139"/>
        <v>0.000000356202215</v>
      </c>
      <c r="ET255" s="143">
        <f t="shared" si="140"/>
        <v>5817223631</v>
      </c>
      <c r="EU255" s="143">
        <f t="shared" si="141"/>
        <v>1.570796327</v>
      </c>
      <c r="EV255" s="124">
        <f t="shared" si="142"/>
        <v>5817223631</v>
      </c>
      <c r="EW255" s="144">
        <f t="shared" ref="EW255:EX255" si="4253">BY255+ES255</f>
        <v>-3929399124</v>
      </c>
      <c r="EX255" s="144">
        <f t="shared" si="4253"/>
        <v>5817223631</v>
      </c>
      <c r="EY255" s="144">
        <f t="shared" si="144"/>
        <v>2.164873421</v>
      </c>
      <c r="EZ255" s="145">
        <f t="shared" si="145"/>
        <v>7019990616</v>
      </c>
      <c r="FA255" s="140">
        <f t="shared" si="146"/>
        <v>0.7216244738</v>
      </c>
      <c r="FB255" s="141">
        <f t="shared" si="147"/>
        <v>0.7216244738</v>
      </c>
      <c r="FC255" s="141">
        <f t="shared" si="148"/>
        <v>0.7216244738</v>
      </c>
      <c r="FD255" s="122">
        <f t="shared" si="149"/>
        <v>0.7216244738</v>
      </c>
      <c r="FE255" s="142">
        <f t="shared" si="150"/>
        <v>1914.750436</v>
      </c>
      <c r="FF255" s="130">
        <f t="shared" si="151"/>
        <v>1914.750436</v>
      </c>
      <c r="FG255" s="143">
        <f t="shared" si="152"/>
        <v>380.306226</v>
      </c>
      <c r="FH255" s="143">
        <f t="shared" si="153"/>
        <v>334.6489805</v>
      </c>
      <c r="FI255" s="143">
        <f t="shared" si="154"/>
        <v>0.7216244738</v>
      </c>
      <c r="FJ255" s="124">
        <f t="shared" si="155"/>
        <v>506.5794762</v>
      </c>
      <c r="FK255" s="140">
        <f t="shared" si="156"/>
        <v>-6.283185307</v>
      </c>
      <c r="FL255" s="141">
        <f t="shared" si="157"/>
        <v>-6.283185307</v>
      </c>
      <c r="FM255" s="141">
        <f t="shared" si="158"/>
        <v>0</v>
      </c>
      <c r="FN255" s="122">
        <f t="shared" si="159"/>
        <v>0</v>
      </c>
      <c r="FO255" s="142">
        <f t="shared" si="160"/>
        <v>128147.6572</v>
      </c>
      <c r="FP255" s="130">
        <f t="shared" si="161"/>
        <v>128147.6572</v>
      </c>
      <c r="FQ255" s="143">
        <f t="shared" si="162"/>
        <v>-128147.6572</v>
      </c>
      <c r="FR255" s="143">
        <f t="shared" si="163"/>
        <v>0</v>
      </c>
      <c r="FS255" s="143">
        <f t="shared" si="164"/>
        <v>3.141592654</v>
      </c>
      <c r="FT255" s="124">
        <f t="shared" si="165"/>
        <v>128147.6572</v>
      </c>
      <c r="FU255" s="144">
        <f t="shared" si="166"/>
        <v>-2309604.891</v>
      </c>
      <c r="FV255" s="144">
        <f t="shared" si="167"/>
        <v>-0.0000000002671514619</v>
      </c>
      <c r="FW255" s="144">
        <f t="shared" si="168"/>
        <v>-3.141592654</v>
      </c>
      <c r="FX255" s="145">
        <f t="shared" si="169"/>
        <v>2309604.891</v>
      </c>
      <c r="FY255" s="140">
        <f t="shared" si="170"/>
        <v>-3.141592654</v>
      </c>
      <c r="FZ255" s="140">
        <f t="shared" si="171"/>
        <v>-0.7216244738</v>
      </c>
      <c r="GA255" s="141">
        <f t="shared" si="172"/>
        <v>-3.863217127</v>
      </c>
      <c r="GB255" s="141">
        <f t="shared" si="173"/>
        <v>-3.863217127</v>
      </c>
      <c r="GC255" s="122">
        <f t="shared" si="174"/>
        <v>2.41996818</v>
      </c>
      <c r="GD255" s="142">
        <f t="shared" si="175"/>
        <v>2309604.891</v>
      </c>
      <c r="GE255" s="142">
        <f t="shared" si="176"/>
        <v>0.001974023913</v>
      </c>
      <c r="GF255" s="130">
        <f t="shared" si="177"/>
        <v>4559.215286</v>
      </c>
      <c r="GG255" s="143">
        <f t="shared" si="178"/>
        <v>-380.306226</v>
      </c>
      <c r="GH255" s="143">
        <f t="shared" si="179"/>
        <v>334.6489805</v>
      </c>
      <c r="GI255" s="143">
        <f t="shared" si="180"/>
        <v>2.41996818</v>
      </c>
      <c r="GJ255" s="124">
        <f t="shared" si="181"/>
        <v>506.5794762</v>
      </c>
      <c r="GK255" s="146">
        <f t="shared" si="182"/>
        <v>-0.5</v>
      </c>
      <c r="GL255" s="127">
        <f t="shared" si="183"/>
        <v>-0.8660254038</v>
      </c>
      <c r="GM255" s="146">
        <f t="shared" si="184"/>
        <v>-2.094395102</v>
      </c>
      <c r="GN255" s="127">
        <f t="shared" si="185"/>
        <v>1</v>
      </c>
      <c r="GO255" s="147">
        <f t="shared" si="186"/>
        <v>-0.5</v>
      </c>
      <c r="GP255" s="128">
        <f t="shared" si="187"/>
        <v>0.8660254038</v>
      </c>
      <c r="GQ255" s="147">
        <f t="shared" si="188"/>
        <v>2.094395102</v>
      </c>
      <c r="GR255" s="128">
        <f t="shared" si="189"/>
        <v>1</v>
      </c>
      <c r="GS255" s="140">
        <f t="shared" si="190"/>
        <v>-2.094395102</v>
      </c>
      <c r="GT255" s="140">
        <f t="shared" si="191"/>
        <v>0.7216244738</v>
      </c>
      <c r="GU255" s="141">
        <f t="shared" si="192"/>
        <v>-1.372770629</v>
      </c>
      <c r="GV255" s="141">
        <f t="shared" si="193"/>
        <v>-1.372770629</v>
      </c>
      <c r="GW255" s="122">
        <f t="shared" si="194"/>
        <v>-1.372770629</v>
      </c>
      <c r="GX255" s="142">
        <f t="shared" si="195"/>
        <v>1</v>
      </c>
      <c r="GY255" s="142">
        <f t="shared" si="196"/>
        <v>506.5794762</v>
      </c>
      <c r="GZ255" s="130">
        <f t="shared" si="197"/>
        <v>506.5794762</v>
      </c>
      <c r="HA255" s="143">
        <f t="shared" si="198"/>
        <v>99.66140547</v>
      </c>
      <c r="HB255" s="143">
        <f t="shared" si="199"/>
        <v>-496.6793432</v>
      </c>
      <c r="HC255" s="143">
        <f t="shared" si="200"/>
        <v>-1.372770629</v>
      </c>
      <c r="HD255" s="124">
        <f t="shared" si="201"/>
        <v>506.5794762</v>
      </c>
      <c r="HE255" s="140">
        <f t="shared" si="202"/>
        <v>2.094395102</v>
      </c>
      <c r="HF255" s="140">
        <f t="shared" si="203"/>
        <v>2.41996818</v>
      </c>
      <c r="HG255" s="141">
        <f t="shared" si="204"/>
        <v>4.514363282</v>
      </c>
      <c r="HH255" s="141">
        <f t="shared" si="205"/>
        <v>4.514363282</v>
      </c>
      <c r="HI255" s="122">
        <f t="shared" si="206"/>
        <v>-1.768822025</v>
      </c>
      <c r="HJ255" s="142">
        <f t="shared" si="207"/>
        <v>1</v>
      </c>
      <c r="HK255" s="142">
        <f t="shared" si="208"/>
        <v>506.5794762</v>
      </c>
      <c r="HL255" s="130">
        <f t="shared" si="209"/>
        <v>506.5794762</v>
      </c>
      <c r="HM255" s="143">
        <f t="shared" si="210"/>
        <v>-99.66140547</v>
      </c>
      <c r="HN255" s="143">
        <f t="shared" si="211"/>
        <v>-496.6793432</v>
      </c>
      <c r="HO255" s="143">
        <f t="shared" si="212"/>
        <v>-1.768822025</v>
      </c>
      <c r="HP255" s="124">
        <f t="shared" si="213"/>
        <v>506.5794762</v>
      </c>
      <c r="HQ255" s="140">
        <f t="shared" si="214"/>
        <v>2.094395102</v>
      </c>
      <c r="HR255" s="140">
        <f t="shared" si="215"/>
        <v>0.7216244738</v>
      </c>
      <c r="HS255" s="141">
        <f t="shared" si="216"/>
        <v>2.816019576</v>
      </c>
      <c r="HT255" s="141">
        <f t="shared" si="217"/>
        <v>2.816019576</v>
      </c>
      <c r="HU255" s="122">
        <f t="shared" si="218"/>
        <v>2.816019576</v>
      </c>
      <c r="HV255" s="142">
        <f t="shared" si="219"/>
        <v>1</v>
      </c>
      <c r="HW255" s="142">
        <f t="shared" si="220"/>
        <v>506.5794762</v>
      </c>
      <c r="HX255" s="130">
        <f t="shared" si="221"/>
        <v>506.5794762</v>
      </c>
      <c r="HY255" s="143">
        <f t="shared" si="222"/>
        <v>-479.9676315</v>
      </c>
      <c r="HZ255" s="143">
        <f t="shared" si="223"/>
        <v>162.0303627</v>
      </c>
      <c r="IA255" s="143">
        <f t="shared" si="224"/>
        <v>2.816019576</v>
      </c>
      <c r="IB255" s="124">
        <f t="shared" si="225"/>
        <v>506.5794762</v>
      </c>
      <c r="IC255" s="140">
        <f t="shared" si="226"/>
        <v>-2.094395102</v>
      </c>
      <c r="ID255" s="140">
        <f t="shared" si="227"/>
        <v>2.41996818</v>
      </c>
      <c r="IE255" s="141">
        <f t="shared" si="228"/>
        <v>0.3255730774</v>
      </c>
      <c r="IF255" s="141">
        <f t="shared" si="229"/>
        <v>0.3255730774</v>
      </c>
      <c r="IG255" s="122">
        <f t="shared" si="230"/>
        <v>0.3255730774</v>
      </c>
      <c r="IH255" s="142">
        <f t="shared" si="231"/>
        <v>1</v>
      </c>
      <c r="II255" s="142">
        <f t="shared" si="232"/>
        <v>506.5794762</v>
      </c>
      <c r="IJ255" s="130">
        <f t="shared" si="233"/>
        <v>506.5794762</v>
      </c>
      <c r="IK255" s="143">
        <f t="shared" si="234"/>
        <v>479.9676315</v>
      </c>
      <c r="IL255" s="143">
        <f t="shared" si="235"/>
        <v>162.0303627</v>
      </c>
      <c r="IM255" s="143">
        <f t="shared" si="236"/>
        <v>0.3255730774</v>
      </c>
      <c r="IN255" s="124">
        <f t="shared" si="237"/>
        <v>506.5794762</v>
      </c>
    </row>
    <row r="256" ht="12.75" customHeight="1">
      <c r="A256" s="129">
        <f>'Cortez Cubic'!AP256</f>
        <v>-0.2187762226</v>
      </c>
      <c r="B256" s="129">
        <f>'Cortez Cubic'!AQ256</f>
        <v>8.839097426</v>
      </c>
      <c r="C256" s="129">
        <f>'Cortez Cubic'!AR256</f>
        <v>4185.295975</v>
      </c>
      <c r="D256" s="129">
        <f>'Cortez Cubic'!AS256</f>
        <v>-269894.6767</v>
      </c>
      <c r="E256" s="129">
        <f t="shared" ref="E256:H256" si="4254">0</f>
        <v>0</v>
      </c>
      <c r="F256" s="129">
        <f t="shared" si="4254"/>
        <v>0</v>
      </c>
      <c r="G256" s="129">
        <f t="shared" si="4254"/>
        <v>0</v>
      </c>
      <c r="H256" s="129">
        <f t="shared" si="4254"/>
        <v>0</v>
      </c>
      <c r="I256" s="110">
        <f>'Cortez Cubic'!I256</f>
        <v>89</v>
      </c>
      <c r="J256" s="130">
        <f t="shared" si="28"/>
        <v>74.22919691</v>
      </c>
      <c r="K256" s="131">
        <f t="shared" si="29"/>
        <v>0</v>
      </c>
      <c r="L256" s="131">
        <f t="shared" si="30"/>
        <v>1</v>
      </c>
      <c r="M256" s="132">
        <f t="shared" si="31"/>
        <v>14.77080309</v>
      </c>
      <c r="N256" s="133">
        <f t="shared" si="32"/>
        <v>38.8790433</v>
      </c>
      <c r="O256" s="134">
        <f t="shared" si="33"/>
        <v>113.1082402</v>
      </c>
      <c r="P256" s="134">
        <f t="shared" si="34"/>
        <v>0</v>
      </c>
      <c r="Q256" s="135">
        <f t="shared" si="35"/>
        <v>74.22919691</v>
      </c>
      <c r="R256" s="135">
        <f t="shared" si="36"/>
        <v>0</v>
      </c>
      <c r="S256" s="136">
        <f t="shared" si="37"/>
        <v>-146.9349778</v>
      </c>
      <c r="T256" s="136">
        <f t="shared" si="38"/>
        <v>0</v>
      </c>
      <c r="U256" s="137">
        <f t="shared" ref="U256:X256" si="4255">ATAN2(A256,E256)</f>
        <v>3.141592654</v>
      </c>
      <c r="V256" s="137">
        <f t="shared" si="4255"/>
        <v>0</v>
      </c>
      <c r="W256" s="137">
        <f t="shared" si="4255"/>
        <v>0</v>
      </c>
      <c r="X256" s="137">
        <f t="shared" si="4255"/>
        <v>3.141592654</v>
      </c>
      <c r="Y256" s="137">
        <f t="shared" ref="Y256:AB256" si="4256">SQRT(POWER(A256,2)+POWER(E256,2))</f>
        <v>0.2187762226</v>
      </c>
      <c r="Z256" s="137">
        <f t="shared" si="4256"/>
        <v>8.839097426</v>
      </c>
      <c r="AA256" s="137">
        <f t="shared" si="4256"/>
        <v>4185.295975</v>
      </c>
      <c r="AB256" s="137">
        <f t="shared" si="4256"/>
        <v>269894.6767</v>
      </c>
      <c r="AC256" s="138">
        <f t="shared" ref="AC256:AF256" si="4257">U256-$U256</f>
        <v>0</v>
      </c>
      <c r="AD256" s="138">
        <f t="shared" si="4257"/>
        <v>-3.141592654</v>
      </c>
      <c r="AE256" s="138">
        <f t="shared" si="4257"/>
        <v>-3.141592654</v>
      </c>
      <c r="AF256" s="138">
        <f t="shared" si="4257"/>
        <v>0</v>
      </c>
      <c r="AG256" s="138">
        <f t="shared" ref="AG256:AJ256" si="4258">Y256/$Y256</f>
        <v>1</v>
      </c>
      <c r="AH256" s="138">
        <f t="shared" si="4258"/>
        <v>40.40245929</v>
      </c>
      <c r="AI256" s="138">
        <f t="shared" si="4258"/>
        <v>19130.48834</v>
      </c>
      <c r="AJ256" s="138">
        <f t="shared" si="4258"/>
        <v>1233656.352</v>
      </c>
      <c r="AK256" s="139">
        <f t="shared" ref="AK256:AN256" si="4259">AG256*COS(AC256)</f>
        <v>1</v>
      </c>
      <c r="AL256" s="139">
        <f t="shared" si="4259"/>
        <v>-40.40245929</v>
      </c>
      <c r="AM256" s="139">
        <f t="shared" si="4259"/>
        <v>-19130.48834</v>
      </c>
      <c r="AN256" s="139">
        <f t="shared" si="4259"/>
        <v>1233656.352</v>
      </c>
      <c r="AO256" s="129">
        <f t="shared" ref="AO256:AR256" si="4260">AG256*SIN(AC256)</f>
        <v>0</v>
      </c>
      <c r="AP256" s="129">
        <f t="shared" si="4260"/>
        <v>0</v>
      </c>
      <c r="AQ256" s="129">
        <f t="shared" si="4260"/>
        <v>0</v>
      </c>
      <c r="AR256" s="129">
        <f t="shared" si="4260"/>
        <v>0</v>
      </c>
      <c r="AS256" s="140">
        <f t="shared" si="45"/>
        <v>-9.424777961</v>
      </c>
      <c r="AT256" s="141">
        <f t="shared" si="46"/>
        <v>-9.424777961</v>
      </c>
      <c r="AU256" s="141">
        <f t="shared" si="47"/>
        <v>-3.141592654</v>
      </c>
      <c r="AV256" s="122">
        <f t="shared" si="48"/>
        <v>3.141592654</v>
      </c>
      <c r="AW256" s="142">
        <f t="shared" si="49"/>
        <v>65951.30658</v>
      </c>
      <c r="AX256" s="130">
        <f t="shared" si="50"/>
        <v>65951.30658</v>
      </c>
      <c r="AY256" s="143">
        <f t="shared" si="51"/>
        <v>131902.6132</v>
      </c>
      <c r="AZ256" s="143">
        <f t="shared" si="52"/>
        <v>0</v>
      </c>
      <c r="BA256" s="143">
        <f t="shared" si="53"/>
        <v>0</v>
      </c>
      <c r="BB256" s="124">
        <f t="shared" si="54"/>
        <v>131902.6132</v>
      </c>
      <c r="BC256" s="140">
        <f t="shared" ref="BC256:BD256" si="4261">BC$2*AD256</f>
        <v>-3.141592654</v>
      </c>
      <c r="BD256" s="140">
        <f t="shared" si="4261"/>
        <v>-3.141592654</v>
      </c>
      <c r="BE256" s="141">
        <f t="shared" si="56"/>
        <v>-6.283185307</v>
      </c>
      <c r="BF256" s="141">
        <f t="shared" si="57"/>
        <v>0</v>
      </c>
      <c r="BG256" s="122">
        <f t="shared" si="58"/>
        <v>0</v>
      </c>
      <c r="BH256" s="142">
        <f t="shared" ref="BH256:BI256" si="4262">POWER(AH256,BH$2)</f>
        <v>40.40245929</v>
      </c>
      <c r="BI256" s="142">
        <f t="shared" si="4262"/>
        <v>19130.48834</v>
      </c>
      <c r="BJ256" s="130">
        <f t="shared" si="60"/>
        <v>772918.7762</v>
      </c>
      <c r="BK256" s="143">
        <f t="shared" si="61"/>
        <v>6956268.986</v>
      </c>
      <c r="BL256" s="143">
        <f t="shared" si="62"/>
        <v>0</v>
      </c>
      <c r="BM256" s="143">
        <f t="shared" si="63"/>
        <v>0</v>
      </c>
      <c r="BN256" s="124">
        <f t="shared" si="64"/>
        <v>6956268.986</v>
      </c>
      <c r="BO256" s="140">
        <f t="shared" si="65"/>
        <v>0</v>
      </c>
      <c r="BP256" s="141">
        <f t="shared" si="66"/>
        <v>0</v>
      </c>
      <c r="BQ256" s="141">
        <f t="shared" si="67"/>
        <v>0</v>
      </c>
      <c r="BR256" s="122">
        <f t="shared" si="68"/>
        <v>0</v>
      </c>
      <c r="BS256" s="142">
        <f t="shared" si="69"/>
        <v>1233656.352</v>
      </c>
      <c r="BT256" s="130">
        <f t="shared" si="70"/>
        <v>1233656.352</v>
      </c>
      <c r="BU256" s="143">
        <f t="shared" si="71"/>
        <v>-33308721.5</v>
      </c>
      <c r="BV256" s="143">
        <f t="shared" si="72"/>
        <v>0</v>
      </c>
      <c r="BW256" s="143">
        <f t="shared" si="73"/>
        <v>3.141592654</v>
      </c>
      <c r="BX256" s="124">
        <f t="shared" si="74"/>
        <v>33308721.5</v>
      </c>
      <c r="BY256" s="144">
        <f t="shared" ref="BY256:BZ256" si="4263">AY256+BK256+BU256</f>
        <v>-26220549.91</v>
      </c>
      <c r="BZ256" s="144">
        <f t="shared" si="4263"/>
        <v>0</v>
      </c>
      <c r="CA256" s="144">
        <f t="shared" si="76"/>
        <v>-3.141592654</v>
      </c>
      <c r="CB256" s="145">
        <f t="shared" si="77"/>
        <v>26220549.91</v>
      </c>
      <c r="CC256" s="140">
        <f t="shared" ref="CC256:CD256" si="4264">CC$2*AD256</f>
        <v>-6.283185307</v>
      </c>
      <c r="CD256" s="140">
        <f t="shared" si="4264"/>
        <v>-6.283185307</v>
      </c>
      <c r="CE256" s="141">
        <f t="shared" si="79"/>
        <v>-12.56637061</v>
      </c>
      <c r="CF256" s="141">
        <f t="shared" si="80"/>
        <v>0</v>
      </c>
      <c r="CG256" s="122">
        <f t="shared" si="81"/>
        <v>0</v>
      </c>
      <c r="CH256" s="142">
        <f t="shared" ref="CH256:CI256" si="4265">POWER(AH256,CH$2)</f>
        <v>1632.358716</v>
      </c>
      <c r="CI256" s="142">
        <f t="shared" si="4265"/>
        <v>365975584</v>
      </c>
      <c r="CJ256" s="130">
        <f t="shared" si="83"/>
        <v>597403434589</v>
      </c>
      <c r="CK256" s="143">
        <f t="shared" si="84"/>
        <v>-597403434589</v>
      </c>
      <c r="CL256" s="143">
        <f t="shared" si="85"/>
        <v>0</v>
      </c>
      <c r="CM256" s="143">
        <f t="shared" si="86"/>
        <v>3.141592654</v>
      </c>
      <c r="CN256" s="124">
        <f t="shared" si="87"/>
        <v>597403434589</v>
      </c>
      <c r="CO256" s="140">
        <f t="shared" si="88"/>
        <v>-9.424777961</v>
      </c>
      <c r="CP256" s="141">
        <f t="shared" si="89"/>
        <v>-9.424777961</v>
      </c>
      <c r="CQ256" s="141">
        <f t="shared" si="90"/>
        <v>-3.141592654</v>
      </c>
      <c r="CR256" s="122">
        <f t="shared" si="91"/>
        <v>3.141592654</v>
      </c>
      <c r="CS256" s="142">
        <f t="shared" si="92"/>
        <v>7001291642135</v>
      </c>
      <c r="CT256" s="130">
        <f t="shared" si="93"/>
        <v>7001291642135</v>
      </c>
      <c r="CU256" s="143">
        <f t="shared" si="94"/>
        <v>-28005166568538</v>
      </c>
      <c r="CV256" s="143">
        <f t="shared" si="95"/>
        <v>0.00342964376</v>
      </c>
      <c r="CW256" s="143">
        <f t="shared" si="96"/>
        <v>3.141592654</v>
      </c>
      <c r="CX256" s="124">
        <f t="shared" si="97"/>
        <v>28005166568538</v>
      </c>
      <c r="CY256" s="140">
        <f t="shared" si="98"/>
        <v>-9.424777961</v>
      </c>
      <c r="CZ256" s="140">
        <f t="shared" si="99"/>
        <v>0</v>
      </c>
      <c r="DA256" s="141">
        <f t="shared" si="100"/>
        <v>-9.424777961</v>
      </c>
      <c r="DB256" s="141">
        <f t="shared" si="101"/>
        <v>-3.141592654</v>
      </c>
      <c r="DC256" s="122">
        <f t="shared" si="102"/>
        <v>3.141592654</v>
      </c>
      <c r="DD256" s="142">
        <f t="shared" si="103"/>
        <v>65951.30658</v>
      </c>
      <c r="DE256" s="142">
        <f t="shared" si="104"/>
        <v>1233656.352</v>
      </c>
      <c r="DF256" s="130">
        <f t="shared" si="105"/>
        <v>81361248288</v>
      </c>
      <c r="DG256" s="143">
        <f t="shared" si="106"/>
        <v>-325444993153</v>
      </c>
      <c r="DH256" s="143">
        <f t="shared" si="107"/>
        <v>0.00003985551692</v>
      </c>
      <c r="DI256" s="143">
        <f t="shared" si="108"/>
        <v>3.141592654</v>
      </c>
      <c r="DJ256" s="124">
        <f t="shared" si="109"/>
        <v>325444993153</v>
      </c>
      <c r="DK256" s="140">
        <f t="shared" ref="DK256:DM256" si="4266">DK$2*AD256</f>
        <v>-3.141592654</v>
      </c>
      <c r="DL256" s="140">
        <f t="shared" si="4266"/>
        <v>-3.141592654</v>
      </c>
      <c r="DM256" s="140">
        <f t="shared" si="4266"/>
        <v>0</v>
      </c>
      <c r="DN256" s="141">
        <f t="shared" si="111"/>
        <v>-6.283185307</v>
      </c>
      <c r="DO256" s="141">
        <f t="shared" si="112"/>
        <v>0</v>
      </c>
      <c r="DP256" s="122">
        <f t="shared" si="113"/>
        <v>0</v>
      </c>
      <c r="DQ256" s="142">
        <f t="shared" ref="DQ256:DS256" si="4267">POWER(AH256,DQ$2)</f>
        <v>40.40245929</v>
      </c>
      <c r="DR256" s="142">
        <f t="shared" si="4267"/>
        <v>19130.48834</v>
      </c>
      <c r="DS256" s="142">
        <f t="shared" si="4267"/>
        <v>1233656.352</v>
      </c>
      <c r="DT256" s="130">
        <f t="shared" si="115"/>
        <v>953516157847</v>
      </c>
      <c r="DU256" s="143">
        <f t="shared" si="116"/>
        <v>-17163290841238</v>
      </c>
      <c r="DV256" s="143">
        <f t="shared" si="117"/>
        <v>0</v>
      </c>
      <c r="DW256" s="143">
        <f t="shared" si="118"/>
        <v>3.141592654</v>
      </c>
      <c r="DX256" s="124">
        <f t="shared" si="119"/>
        <v>17163290841238</v>
      </c>
      <c r="DY256" s="140">
        <f t="shared" si="120"/>
        <v>0</v>
      </c>
      <c r="DZ256" s="141">
        <f t="shared" si="121"/>
        <v>0</v>
      </c>
      <c r="EA256" s="141">
        <f t="shared" si="122"/>
        <v>0</v>
      </c>
      <c r="EB256" s="122">
        <f t="shared" si="123"/>
        <v>0</v>
      </c>
      <c r="EC256" s="142">
        <f t="shared" si="124"/>
        <v>1521907994887</v>
      </c>
      <c r="ED256" s="130">
        <f t="shared" si="125"/>
        <v>1521907994887</v>
      </c>
      <c r="EE256" s="143">
        <f t="shared" si="126"/>
        <v>41091515861937</v>
      </c>
      <c r="EF256" s="143">
        <f t="shared" si="127"/>
        <v>0</v>
      </c>
      <c r="EG256" s="143">
        <f t="shared" si="128"/>
        <v>0</v>
      </c>
      <c r="EH256" s="124">
        <f t="shared" si="129"/>
        <v>41091515861937</v>
      </c>
      <c r="EI256" s="144">
        <f t="shared" ref="EI256:EJ256" si="4268">CK256+CU256+DG256+DU256+EE256</f>
        <v>-4999789975582</v>
      </c>
      <c r="EJ256" s="144">
        <f t="shared" si="4268"/>
        <v>0.003469499277</v>
      </c>
      <c r="EK256" s="144">
        <f t="shared" si="131"/>
        <v>3.141592654</v>
      </c>
      <c r="EL256" s="145">
        <f t="shared" si="132"/>
        <v>4999789975582</v>
      </c>
      <c r="EM256" s="140">
        <f t="shared" si="133"/>
        <v>1.570796327</v>
      </c>
      <c r="EN256" s="141">
        <f t="shared" si="134"/>
        <v>1.570796327</v>
      </c>
      <c r="EO256" s="141">
        <f t="shared" si="135"/>
        <v>1.570796327</v>
      </c>
      <c r="EP256" s="122">
        <f t="shared" si="136"/>
        <v>1.570796327</v>
      </c>
      <c r="EQ256" s="142">
        <f t="shared" si="137"/>
        <v>2236021.014</v>
      </c>
      <c r="ER256" s="130">
        <f t="shared" si="138"/>
        <v>2236021.014</v>
      </c>
      <c r="ES256" s="143">
        <f t="shared" si="139"/>
        <v>0.000000003291311542</v>
      </c>
      <c r="ET256" s="143">
        <f t="shared" si="140"/>
        <v>11618706.01</v>
      </c>
      <c r="EU256" s="143">
        <f t="shared" si="141"/>
        <v>1.570796327</v>
      </c>
      <c r="EV256" s="124">
        <f t="shared" si="142"/>
        <v>11618706.01</v>
      </c>
      <c r="EW256" s="144">
        <f t="shared" ref="EW256:EX256" si="4269">BY256+ES256</f>
        <v>-26220549.91</v>
      </c>
      <c r="EX256" s="144">
        <f t="shared" si="4269"/>
        <v>11618706.01</v>
      </c>
      <c r="EY256" s="144">
        <f t="shared" si="144"/>
        <v>2.724479439</v>
      </c>
      <c r="EZ256" s="145">
        <f t="shared" si="145"/>
        <v>28679462.45</v>
      </c>
      <c r="FA256" s="140">
        <f t="shared" si="146"/>
        <v>0.9081598131</v>
      </c>
      <c r="FB256" s="141">
        <f t="shared" si="147"/>
        <v>0.9081598131</v>
      </c>
      <c r="FC256" s="141">
        <f t="shared" si="148"/>
        <v>0.9081598131</v>
      </c>
      <c r="FD256" s="122">
        <f t="shared" si="149"/>
        <v>0.9081598131</v>
      </c>
      <c r="FE256" s="142">
        <f t="shared" si="150"/>
        <v>306.0955404</v>
      </c>
      <c r="FF256" s="130">
        <f t="shared" si="151"/>
        <v>306.0955404</v>
      </c>
      <c r="FG256" s="143">
        <f t="shared" si="152"/>
        <v>49.82037689</v>
      </c>
      <c r="FH256" s="143">
        <f t="shared" si="153"/>
        <v>63.84459791</v>
      </c>
      <c r="FI256" s="143">
        <f t="shared" si="154"/>
        <v>0.9081598131</v>
      </c>
      <c r="FJ256" s="124">
        <f t="shared" si="155"/>
        <v>80.98273048</v>
      </c>
      <c r="FK256" s="140">
        <f t="shared" si="156"/>
        <v>-6.283185307</v>
      </c>
      <c r="FL256" s="141">
        <f t="shared" si="157"/>
        <v>-6.283185307</v>
      </c>
      <c r="FM256" s="141">
        <f t="shared" si="158"/>
        <v>0</v>
      </c>
      <c r="FN256" s="122">
        <f t="shared" si="159"/>
        <v>0</v>
      </c>
      <c r="FO256" s="142">
        <f t="shared" si="160"/>
        <v>1632.358716</v>
      </c>
      <c r="FP256" s="130">
        <f t="shared" si="161"/>
        <v>1632.358716</v>
      </c>
      <c r="FQ256" s="143">
        <f t="shared" si="162"/>
        <v>-1632.358716</v>
      </c>
      <c r="FR256" s="143">
        <f t="shared" si="163"/>
        <v>0</v>
      </c>
      <c r="FS256" s="143">
        <f t="shared" si="164"/>
        <v>3.141592654</v>
      </c>
      <c r="FT256" s="124">
        <f t="shared" si="165"/>
        <v>1632.358716</v>
      </c>
      <c r="FU256" s="144">
        <f t="shared" si="166"/>
        <v>-59023.82373</v>
      </c>
      <c r="FV256" s="144">
        <f t="shared" si="167"/>
        <v>0</v>
      </c>
      <c r="FW256" s="144">
        <f t="shared" si="168"/>
        <v>-3.141592654</v>
      </c>
      <c r="FX256" s="145">
        <f t="shared" si="169"/>
        <v>59023.82373</v>
      </c>
      <c r="FY256" s="140">
        <f t="shared" si="170"/>
        <v>-3.141592654</v>
      </c>
      <c r="FZ256" s="140">
        <f t="shared" si="171"/>
        <v>-0.9081598131</v>
      </c>
      <c r="GA256" s="141">
        <f t="shared" si="172"/>
        <v>-4.049752467</v>
      </c>
      <c r="GB256" s="141">
        <f t="shared" si="173"/>
        <v>-4.049752467</v>
      </c>
      <c r="GC256" s="122">
        <f t="shared" si="174"/>
        <v>2.23343284</v>
      </c>
      <c r="GD256" s="142">
        <f t="shared" si="175"/>
        <v>59023.82373</v>
      </c>
      <c r="GE256" s="142">
        <f t="shared" si="176"/>
        <v>0.01234831172</v>
      </c>
      <c r="GF256" s="130">
        <f t="shared" si="177"/>
        <v>728.8445744</v>
      </c>
      <c r="GG256" s="143">
        <f t="shared" si="178"/>
        <v>-49.82037689</v>
      </c>
      <c r="GH256" s="143">
        <f t="shared" si="179"/>
        <v>63.84459791</v>
      </c>
      <c r="GI256" s="143">
        <f t="shared" si="180"/>
        <v>2.23343284</v>
      </c>
      <c r="GJ256" s="124">
        <f t="shared" si="181"/>
        <v>80.98273048</v>
      </c>
      <c r="GK256" s="146">
        <f t="shared" si="182"/>
        <v>-0.5</v>
      </c>
      <c r="GL256" s="127">
        <f t="shared" si="183"/>
        <v>-0.8660254038</v>
      </c>
      <c r="GM256" s="146">
        <f t="shared" si="184"/>
        <v>-2.094395102</v>
      </c>
      <c r="GN256" s="127">
        <f t="shared" si="185"/>
        <v>1</v>
      </c>
      <c r="GO256" s="147">
        <f t="shared" si="186"/>
        <v>-0.5</v>
      </c>
      <c r="GP256" s="128">
        <f t="shared" si="187"/>
        <v>0.8660254038</v>
      </c>
      <c r="GQ256" s="147">
        <f t="shared" si="188"/>
        <v>2.094395102</v>
      </c>
      <c r="GR256" s="128">
        <f t="shared" si="189"/>
        <v>1</v>
      </c>
      <c r="GS256" s="140">
        <f t="shared" si="190"/>
        <v>-2.094395102</v>
      </c>
      <c r="GT256" s="140">
        <f t="shared" si="191"/>
        <v>0.9081598131</v>
      </c>
      <c r="GU256" s="141">
        <f t="shared" si="192"/>
        <v>-1.186235289</v>
      </c>
      <c r="GV256" s="141">
        <f t="shared" si="193"/>
        <v>-1.186235289</v>
      </c>
      <c r="GW256" s="122">
        <f t="shared" si="194"/>
        <v>-1.186235289</v>
      </c>
      <c r="GX256" s="142">
        <f t="shared" si="195"/>
        <v>1</v>
      </c>
      <c r="GY256" s="142">
        <f t="shared" si="196"/>
        <v>80.98273048</v>
      </c>
      <c r="GZ256" s="130">
        <f t="shared" si="197"/>
        <v>80.98273048</v>
      </c>
      <c r="HA256" s="143">
        <f t="shared" si="198"/>
        <v>30.38085524</v>
      </c>
      <c r="HB256" s="143">
        <f t="shared" si="199"/>
        <v>-75.06801097</v>
      </c>
      <c r="HC256" s="143">
        <f t="shared" si="200"/>
        <v>-1.186235289</v>
      </c>
      <c r="HD256" s="124">
        <f t="shared" si="201"/>
        <v>80.98273048</v>
      </c>
      <c r="HE256" s="140">
        <f t="shared" si="202"/>
        <v>2.094395102</v>
      </c>
      <c r="HF256" s="140">
        <f t="shared" si="203"/>
        <v>2.23343284</v>
      </c>
      <c r="HG256" s="141">
        <f t="shared" si="204"/>
        <v>4.327827943</v>
      </c>
      <c r="HH256" s="141">
        <f t="shared" si="205"/>
        <v>4.327827943</v>
      </c>
      <c r="HI256" s="122">
        <f t="shared" si="206"/>
        <v>-1.955357364</v>
      </c>
      <c r="HJ256" s="142">
        <f t="shared" si="207"/>
        <v>1</v>
      </c>
      <c r="HK256" s="142">
        <f t="shared" si="208"/>
        <v>80.98273048</v>
      </c>
      <c r="HL256" s="130">
        <f t="shared" si="209"/>
        <v>80.98273048</v>
      </c>
      <c r="HM256" s="143">
        <f t="shared" si="210"/>
        <v>-30.38085524</v>
      </c>
      <c r="HN256" s="143">
        <f t="shared" si="211"/>
        <v>-75.06801097</v>
      </c>
      <c r="HO256" s="143">
        <f t="shared" si="212"/>
        <v>-1.955357364</v>
      </c>
      <c r="HP256" s="124">
        <f t="shared" si="213"/>
        <v>80.98273048</v>
      </c>
      <c r="HQ256" s="140">
        <f t="shared" si="214"/>
        <v>2.094395102</v>
      </c>
      <c r="HR256" s="140">
        <f t="shared" si="215"/>
        <v>0.9081598131</v>
      </c>
      <c r="HS256" s="141">
        <f t="shared" si="216"/>
        <v>3.002554916</v>
      </c>
      <c r="HT256" s="141">
        <f t="shared" si="217"/>
        <v>3.002554916</v>
      </c>
      <c r="HU256" s="122">
        <f t="shared" si="218"/>
        <v>3.002554916</v>
      </c>
      <c r="HV256" s="142">
        <f t="shared" si="219"/>
        <v>1</v>
      </c>
      <c r="HW256" s="142">
        <f t="shared" si="220"/>
        <v>80.98273048</v>
      </c>
      <c r="HX256" s="130">
        <f t="shared" si="221"/>
        <v>80.98273048</v>
      </c>
      <c r="HY256" s="143">
        <f t="shared" si="222"/>
        <v>-80.20123213</v>
      </c>
      <c r="HZ256" s="143">
        <f t="shared" si="223"/>
        <v>11.22341306</v>
      </c>
      <c r="IA256" s="143">
        <f t="shared" si="224"/>
        <v>3.002554916</v>
      </c>
      <c r="IB256" s="124">
        <f t="shared" si="225"/>
        <v>80.98273048</v>
      </c>
      <c r="IC256" s="140">
        <f t="shared" si="226"/>
        <v>-2.094395102</v>
      </c>
      <c r="ID256" s="140">
        <f t="shared" si="227"/>
        <v>2.23343284</v>
      </c>
      <c r="IE256" s="141">
        <f t="shared" si="228"/>
        <v>0.1390377381</v>
      </c>
      <c r="IF256" s="141">
        <f t="shared" si="229"/>
        <v>0.1390377381</v>
      </c>
      <c r="IG256" s="122">
        <f t="shared" si="230"/>
        <v>0.1390377381</v>
      </c>
      <c r="IH256" s="142">
        <f t="shared" si="231"/>
        <v>1</v>
      </c>
      <c r="II256" s="142">
        <f t="shared" si="232"/>
        <v>80.98273048</v>
      </c>
      <c r="IJ256" s="130">
        <f t="shared" si="233"/>
        <v>80.98273048</v>
      </c>
      <c r="IK256" s="143">
        <f t="shared" si="234"/>
        <v>80.20123213</v>
      </c>
      <c r="IL256" s="143">
        <f t="shared" si="235"/>
        <v>11.22341306</v>
      </c>
      <c r="IM256" s="143">
        <f t="shared" si="236"/>
        <v>0.1390377381</v>
      </c>
      <c r="IN256" s="124">
        <f t="shared" si="237"/>
        <v>80.98273048</v>
      </c>
    </row>
    <row r="257" ht="12.75" customHeight="1">
      <c r="A257" s="129">
        <f>'Cortez Cubic'!AP257</f>
        <v>-0.2187762226</v>
      </c>
      <c r="B257" s="129">
        <f>'Cortez Cubic'!AQ257</f>
        <v>9.279729585</v>
      </c>
      <c r="C257" s="129">
        <f>'Cortez Cubic'!AR257</f>
        <v>7546.480587</v>
      </c>
      <c r="D257" s="129">
        <f>'Cortez Cubic'!AS257</f>
        <v>-528256.4118</v>
      </c>
      <c r="E257" s="129">
        <f t="shared" ref="E257:H257" si="4270">0</f>
        <v>0</v>
      </c>
      <c r="F257" s="129">
        <f t="shared" si="4270"/>
        <v>0</v>
      </c>
      <c r="G257" s="129">
        <f t="shared" si="4270"/>
        <v>0</v>
      </c>
      <c r="H257" s="129">
        <f t="shared" si="4270"/>
        <v>0</v>
      </c>
      <c r="I257" s="110">
        <f>'Cortez Cubic'!I257</f>
        <v>148</v>
      </c>
      <c r="J257" s="130">
        <f t="shared" si="28"/>
        <v>163.1320772</v>
      </c>
      <c r="K257" s="131">
        <f t="shared" si="29"/>
        <v>1</v>
      </c>
      <c r="L257" s="131">
        <f t="shared" si="30"/>
        <v>0</v>
      </c>
      <c r="M257" s="132">
        <f t="shared" si="31"/>
        <v>-15.13207718</v>
      </c>
      <c r="N257" s="133">
        <f t="shared" si="32"/>
        <v>87.67915026</v>
      </c>
      <c r="O257" s="134">
        <f t="shared" si="33"/>
        <v>163.1320772</v>
      </c>
      <c r="P257" s="134">
        <f t="shared" si="34"/>
        <v>0</v>
      </c>
      <c r="Q257" s="135">
        <f t="shared" si="35"/>
        <v>75.45292693</v>
      </c>
      <c r="R257" s="135">
        <f t="shared" si="36"/>
        <v>0</v>
      </c>
      <c r="S257" s="136">
        <f t="shared" si="37"/>
        <v>-196.1684678</v>
      </c>
      <c r="T257" s="136">
        <f t="shared" si="38"/>
        <v>0</v>
      </c>
      <c r="U257" s="137">
        <f t="shared" ref="U257:X257" si="4271">ATAN2(A257,E257)</f>
        <v>3.141592654</v>
      </c>
      <c r="V257" s="137">
        <f t="shared" si="4271"/>
        <v>0</v>
      </c>
      <c r="W257" s="137">
        <f t="shared" si="4271"/>
        <v>0</v>
      </c>
      <c r="X257" s="137">
        <f t="shared" si="4271"/>
        <v>3.141592654</v>
      </c>
      <c r="Y257" s="137">
        <f t="shared" ref="Y257:AB257" si="4272">SQRT(POWER(A257,2)+POWER(E257,2))</f>
        <v>0.2187762226</v>
      </c>
      <c r="Z257" s="137">
        <f t="shared" si="4272"/>
        <v>9.279729585</v>
      </c>
      <c r="AA257" s="137">
        <f t="shared" si="4272"/>
        <v>7546.480587</v>
      </c>
      <c r="AB257" s="137">
        <f t="shared" si="4272"/>
        <v>528256.4118</v>
      </c>
      <c r="AC257" s="138">
        <f t="shared" ref="AC257:AF257" si="4273">U257-$U257</f>
        <v>0</v>
      </c>
      <c r="AD257" s="138">
        <f t="shared" si="4273"/>
        <v>-3.141592654</v>
      </c>
      <c r="AE257" s="138">
        <f t="shared" si="4273"/>
        <v>-3.141592654</v>
      </c>
      <c r="AF257" s="138">
        <f t="shared" si="4273"/>
        <v>0</v>
      </c>
      <c r="AG257" s="138">
        <f t="shared" ref="AG257:AJ257" si="4274">Y257/$Y257</f>
        <v>1</v>
      </c>
      <c r="AH257" s="138">
        <f t="shared" si="4274"/>
        <v>42.41653629</v>
      </c>
      <c r="AI257" s="138">
        <f t="shared" si="4274"/>
        <v>34494.062</v>
      </c>
      <c r="AJ257" s="138">
        <f t="shared" si="4274"/>
        <v>2414597.005</v>
      </c>
      <c r="AK257" s="139">
        <f t="shared" ref="AK257:AN257" si="4275">AG257*COS(AC257)</f>
        <v>1</v>
      </c>
      <c r="AL257" s="139">
        <f t="shared" si="4275"/>
        <v>-42.41653629</v>
      </c>
      <c r="AM257" s="139">
        <f t="shared" si="4275"/>
        <v>-34494.062</v>
      </c>
      <c r="AN257" s="139">
        <f t="shared" si="4275"/>
        <v>2414597.005</v>
      </c>
      <c r="AO257" s="129">
        <f t="shared" ref="AO257:AR257" si="4276">AG257*SIN(AC257)</f>
        <v>0</v>
      </c>
      <c r="AP257" s="129">
        <f t="shared" si="4276"/>
        <v>0</v>
      </c>
      <c r="AQ257" s="129">
        <f t="shared" si="4276"/>
        <v>0</v>
      </c>
      <c r="AR257" s="129">
        <f t="shared" si="4276"/>
        <v>0</v>
      </c>
      <c r="AS257" s="140">
        <f t="shared" si="45"/>
        <v>-9.424777961</v>
      </c>
      <c r="AT257" s="141">
        <f t="shared" si="46"/>
        <v>-9.424777961</v>
      </c>
      <c r="AU257" s="141">
        <f t="shared" si="47"/>
        <v>-3.141592654</v>
      </c>
      <c r="AV257" s="122">
        <f t="shared" si="48"/>
        <v>3.141592654</v>
      </c>
      <c r="AW257" s="142">
        <f t="shared" si="49"/>
        <v>76314.24363</v>
      </c>
      <c r="AX257" s="130">
        <f t="shared" si="50"/>
        <v>76314.24363</v>
      </c>
      <c r="AY257" s="143">
        <f t="shared" si="51"/>
        <v>152628.4873</v>
      </c>
      <c r="AZ257" s="143">
        <f t="shared" si="52"/>
        <v>0</v>
      </c>
      <c r="BA257" s="143">
        <f t="shared" si="53"/>
        <v>0</v>
      </c>
      <c r="BB257" s="124">
        <f t="shared" si="54"/>
        <v>152628.4873</v>
      </c>
      <c r="BC257" s="140">
        <f t="shared" ref="BC257:BD257" si="4277">BC$2*AD257</f>
        <v>-3.141592654</v>
      </c>
      <c r="BD257" s="140">
        <f t="shared" si="4277"/>
        <v>-3.141592654</v>
      </c>
      <c r="BE257" s="141">
        <f t="shared" si="56"/>
        <v>-6.283185307</v>
      </c>
      <c r="BF257" s="141">
        <f t="shared" si="57"/>
        <v>0</v>
      </c>
      <c r="BG257" s="122">
        <f t="shared" si="58"/>
        <v>0</v>
      </c>
      <c r="BH257" s="142">
        <f t="shared" ref="BH257:BI257" si="4278">POWER(AH257,BH$2)</f>
        <v>42.41653629</v>
      </c>
      <c r="BI257" s="142">
        <f t="shared" si="4278"/>
        <v>34494.062</v>
      </c>
      <c r="BJ257" s="130">
        <f t="shared" si="60"/>
        <v>1463118.633</v>
      </c>
      <c r="BK257" s="143">
        <f t="shared" si="61"/>
        <v>13168067.69</v>
      </c>
      <c r="BL257" s="143">
        <f t="shared" si="62"/>
        <v>0</v>
      </c>
      <c r="BM257" s="143">
        <f t="shared" si="63"/>
        <v>0</v>
      </c>
      <c r="BN257" s="124">
        <f t="shared" si="64"/>
        <v>13168067.69</v>
      </c>
      <c r="BO257" s="140">
        <f t="shared" si="65"/>
        <v>0</v>
      </c>
      <c r="BP257" s="141">
        <f t="shared" si="66"/>
        <v>0</v>
      </c>
      <c r="BQ257" s="141">
        <f t="shared" si="67"/>
        <v>0</v>
      </c>
      <c r="BR257" s="122">
        <f t="shared" si="68"/>
        <v>0</v>
      </c>
      <c r="BS257" s="142">
        <f t="shared" si="69"/>
        <v>2414597.005</v>
      </c>
      <c r="BT257" s="130">
        <f t="shared" si="70"/>
        <v>2414597.005</v>
      </c>
      <c r="BU257" s="143">
        <f t="shared" si="71"/>
        <v>-65194119.12</v>
      </c>
      <c r="BV257" s="143">
        <f t="shared" si="72"/>
        <v>0</v>
      </c>
      <c r="BW257" s="143">
        <f t="shared" si="73"/>
        <v>3.141592654</v>
      </c>
      <c r="BX257" s="124">
        <f t="shared" si="74"/>
        <v>65194119.12</v>
      </c>
      <c r="BY257" s="144">
        <f t="shared" ref="BY257:BZ257" si="4279">AY257+BK257+BU257</f>
        <v>-51873422.94</v>
      </c>
      <c r="BZ257" s="144">
        <f t="shared" si="4279"/>
        <v>0</v>
      </c>
      <c r="CA257" s="144">
        <f t="shared" si="76"/>
        <v>-3.141592654</v>
      </c>
      <c r="CB257" s="145">
        <f t="shared" si="77"/>
        <v>51873422.94</v>
      </c>
      <c r="CC257" s="140">
        <f t="shared" ref="CC257:CD257" si="4280">CC$2*AD257</f>
        <v>-6.283185307</v>
      </c>
      <c r="CD257" s="140">
        <f t="shared" si="4280"/>
        <v>-6.283185307</v>
      </c>
      <c r="CE257" s="141">
        <f t="shared" si="79"/>
        <v>-12.56637061</v>
      </c>
      <c r="CF257" s="141">
        <f t="shared" si="80"/>
        <v>0</v>
      </c>
      <c r="CG257" s="122">
        <f t="shared" si="81"/>
        <v>0</v>
      </c>
      <c r="CH257" s="142">
        <f t="shared" ref="CH257:CI257" si="4281">POWER(AH257,CH$2)</f>
        <v>1799.162551</v>
      </c>
      <c r="CI257" s="142">
        <f t="shared" si="4281"/>
        <v>1189840313</v>
      </c>
      <c r="CJ257" s="130">
        <f t="shared" si="83"/>
        <v>2140716133516</v>
      </c>
      <c r="CK257" s="143">
        <f t="shared" si="84"/>
        <v>-2140716133516</v>
      </c>
      <c r="CL257" s="143">
        <f t="shared" si="85"/>
        <v>0</v>
      </c>
      <c r="CM257" s="143">
        <f t="shared" si="86"/>
        <v>3.141592654</v>
      </c>
      <c r="CN257" s="124">
        <f t="shared" si="87"/>
        <v>2140716133516</v>
      </c>
      <c r="CO257" s="140">
        <f t="shared" si="88"/>
        <v>-9.424777961</v>
      </c>
      <c r="CP257" s="141">
        <f t="shared" si="89"/>
        <v>-9.424777961</v>
      </c>
      <c r="CQ257" s="141">
        <f t="shared" si="90"/>
        <v>-3.141592654</v>
      </c>
      <c r="CR257" s="122">
        <f t="shared" si="91"/>
        <v>3.141592654</v>
      </c>
      <c r="CS257" s="142">
        <f t="shared" si="92"/>
        <v>41042425545068</v>
      </c>
      <c r="CT257" s="130">
        <f t="shared" si="93"/>
        <v>41042425545068</v>
      </c>
      <c r="CU257" s="143">
        <f t="shared" si="94"/>
        <v>-164169702180270</v>
      </c>
      <c r="CV257" s="143">
        <f t="shared" si="95"/>
        <v>0.02010499003</v>
      </c>
      <c r="CW257" s="143">
        <f t="shared" si="96"/>
        <v>3.141592654</v>
      </c>
      <c r="CX257" s="124">
        <f t="shared" si="97"/>
        <v>164169702180270</v>
      </c>
      <c r="CY257" s="140">
        <f t="shared" si="98"/>
        <v>-9.424777961</v>
      </c>
      <c r="CZ257" s="140">
        <f t="shared" si="99"/>
        <v>0</v>
      </c>
      <c r="DA257" s="141">
        <f t="shared" si="100"/>
        <v>-9.424777961</v>
      </c>
      <c r="DB257" s="141">
        <f t="shared" si="101"/>
        <v>-3.141592654</v>
      </c>
      <c r="DC257" s="122">
        <f t="shared" si="102"/>
        <v>3.141592654</v>
      </c>
      <c r="DD257" s="142">
        <f t="shared" si="103"/>
        <v>76314.24363</v>
      </c>
      <c r="DE257" s="142">
        <f t="shared" si="104"/>
        <v>2414597.005</v>
      </c>
      <c r="DF257" s="130">
        <f t="shared" si="105"/>
        <v>184268144087</v>
      </c>
      <c r="DG257" s="143">
        <f t="shared" si="106"/>
        <v>-737072576348</v>
      </c>
      <c r="DH257" s="143">
        <f t="shared" si="107"/>
        <v>0.00009026535714</v>
      </c>
      <c r="DI257" s="143">
        <f t="shared" si="108"/>
        <v>3.141592654</v>
      </c>
      <c r="DJ257" s="124">
        <f t="shared" si="109"/>
        <v>737072576348</v>
      </c>
      <c r="DK257" s="140">
        <f t="shared" ref="DK257:DM257" si="4282">DK$2*AD257</f>
        <v>-3.141592654</v>
      </c>
      <c r="DL257" s="140">
        <f t="shared" si="4282"/>
        <v>-3.141592654</v>
      </c>
      <c r="DM257" s="140">
        <f t="shared" si="4282"/>
        <v>0</v>
      </c>
      <c r="DN257" s="141">
        <f t="shared" si="111"/>
        <v>-6.283185307</v>
      </c>
      <c r="DO257" s="141">
        <f t="shared" si="112"/>
        <v>0</v>
      </c>
      <c r="DP257" s="122">
        <f t="shared" si="113"/>
        <v>0</v>
      </c>
      <c r="DQ257" s="142">
        <f t="shared" ref="DQ257:DS257" si="4283">POWER(AH257,DQ$2)</f>
        <v>42.41653629</v>
      </c>
      <c r="DR257" s="142">
        <f t="shared" si="4283"/>
        <v>34494.062</v>
      </c>
      <c r="DS257" s="142">
        <f t="shared" si="4283"/>
        <v>2414597.005</v>
      </c>
      <c r="DT257" s="130">
        <f t="shared" si="115"/>
        <v>3532841868013</v>
      </c>
      <c r="DU257" s="143">
        <f t="shared" si="116"/>
        <v>-63591153624236</v>
      </c>
      <c r="DV257" s="143">
        <f t="shared" si="117"/>
        <v>0</v>
      </c>
      <c r="DW257" s="143">
        <f t="shared" si="118"/>
        <v>3.141592654</v>
      </c>
      <c r="DX257" s="124">
        <f t="shared" si="119"/>
        <v>63591153624236</v>
      </c>
      <c r="DY257" s="140">
        <f t="shared" si="120"/>
        <v>0</v>
      </c>
      <c r="DZ257" s="141">
        <f t="shared" si="121"/>
        <v>0</v>
      </c>
      <c r="EA257" s="141">
        <f t="shared" si="122"/>
        <v>0</v>
      </c>
      <c r="EB257" s="122">
        <f t="shared" si="123"/>
        <v>0</v>
      </c>
      <c r="EC257" s="142">
        <f t="shared" si="124"/>
        <v>5830278694583</v>
      </c>
      <c r="ED257" s="130">
        <f t="shared" si="125"/>
        <v>5830278694583</v>
      </c>
      <c r="EE257" s="143">
        <f t="shared" si="126"/>
        <v>157417524753753</v>
      </c>
      <c r="EF257" s="143">
        <f t="shared" si="127"/>
        <v>0</v>
      </c>
      <c r="EG257" s="143">
        <f t="shared" si="128"/>
        <v>0</v>
      </c>
      <c r="EH257" s="124">
        <f t="shared" si="129"/>
        <v>157417524753753</v>
      </c>
      <c r="EI257" s="144">
        <f t="shared" ref="EI257:EJ257" si="4284">CK257+CU257+DG257+DU257+EE257</f>
        <v>-73221119760617</v>
      </c>
      <c r="EJ257" s="144">
        <f t="shared" si="4284"/>
        <v>0.02019525539</v>
      </c>
      <c r="EK257" s="144">
        <f t="shared" si="131"/>
        <v>3.141592654</v>
      </c>
      <c r="EL257" s="145">
        <f t="shared" si="132"/>
        <v>73221119760617</v>
      </c>
      <c r="EM257" s="140">
        <f t="shared" si="133"/>
        <v>1.570796327</v>
      </c>
      <c r="EN257" s="141">
        <f t="shared" si="134"/>
        <v>1.570796327</v>
      </c>
      <c r="EO257" s="141">
        <f t="shared" si="135"/>
        <v>1.570796327</v>
      </c>
      <c r="EP257" s="122">
        <f t="shared" si="136"/>
        <v>1.570796327</v>
      </c>
      <c r="EQ257" s="142">
        <f t="shared" si="137"/>
        <v>8556934.016</v>
      </c>
      <c r="ER257" s="130">
        <f t="shared" si="138"/>
        <v>8556934.016</v>
      </c>
      <c r="ES257" s="143">
        <f t="shared" si="139"/>
        <v>0.000000002722581701</v>
      </c>
      <c r="ET257" s="143">
        <f t="shared" si="140"/>
        <v>44463133.42</v>
      </c>
      <c r="EU257" s="143">
        <f t="shared" si="141"/>
        <v>1.570796327</v>
      </c>
      <c r="EV257" s="124">
        <f t="shared" si="142"/>
        <v>44463133.42</v>
      </c>
      <c r="EW257" s="144">
        <f t="shared" ref="EW257:EX257" si="4285">BY257+ES257</f>
        <v>-51873422.94</v>
      </c>
      <c r="EX257" s="144">
        <f t="shared" si="4285"/>
        <v>44463133.42</v>
      </c>
      <c r="EY257" s="144">
        <f t="shared" si="144"/>
        <v>2.432964165</v>
      </c>
      <c r="EZ257" s="145">
        <f t="shared" si="145"/>
        <v>68321462.52</v>
      </c>
      <c r="FA257" s="140">
        <f t="shared" si="146"/>
        <v>0.8109880549</v>
      </c>
      <c r="FB257" s="141">
        <f t="shared" si="147"/>
        <v>0.8109880549</v>
      </c>
      <c r="FC257" s="141">
        <f t="shared" si="148"/>
        <v>0.8109880549</v>
      </c>
      <c r="FD257" s="122">
        <f t="shared" si="149"/>
        <v>0.8109880549</v>
      </c>
      <c r="FE257" s="142">
        <f t="shared" si="150"/>
        <v>408.8076852</v>
      </c>
      <c r="FF257" s="130">
        <f t="shared" si="151"/>
        <v>408.8076852</v>
      </c>
      <c r="FG257" s="143">
        <f t="shared" si="152"/>
        <v>74.49661588</v>
      </c>
      <c r="FH257" s="143">
        <f t="shared" si="153"/>
        <v>78.41034269</v>
      </c>
      <c r="FI257" s="143">
        <f t="shared" si="154"/>
        <v>0.8109880549</v>
      </c>
      <c r="FJ257" s="124">
        <f t="shared" si="155"/>
        <v>108.1569582</v>
      </c>
      <c r="FK257" s="140">
        <f t="shared" si="156"/>
        <v>-6.283185307</v>
      </c>
      <c r="FL257" s="141">
        <f t="shared" si="157"/>
        <v>-6.283185307</v>
      </c>
      <c r="FM257" s="141">
        <f t="shared" si="158"/>
        <v>0</v>
      </c>
      <c r="FN257" s="122">
        <f t="shared" si="159"/>
        <v>0</v>
      </c>
      <c r="FO257" s="142">
        <f t="shared" si="160"/>
        <v>1799.162551</v>
      </c>
      <c r="FP257" s="130">
        <f t="shared" si="161"/>
        <v>1799.162551</v>
      </c>
      <c r="FQ257" s="143">
        <f t="shared" si="162"/>
        <v>-1799.162551</v>
      </c>
      <c r="FR257" s="143">
        <f t="shared" si="163"/>
        <v>0</v>
      </c>
      <c r="FS257" s="143">
        <f t="shared" si="164"/>
        <v>3.141592654</v>
      </c>
      <c r="FT257" s="124">
        <f t="shared" si="165"/>
        <v>1799.162551</v>
      </c>
      <c r="FU257" s="144">
        <f t="shared" si="166"/>
        <v>-105281.3486</v>
      </c>
      <c r="FV257" s="144">
        <f t="shared" si="167"/>
        <v>0</v>
      </c>
      <c r="FW257" s="144">
        <f t="shared" si="168"/>
        <v>-3.141592654</v>
      </c>
      <c r="FX257" s="145">
        <f t="shared" si="169"/>
        <v>105281.3486</v>
      </c>
      <c r="FY257" s="140">
        <f t="shared" si="170"/>
        <v>-3.141592654</v>
      </c>
      <c r="FZ257" s="140">
        <f t="shared" si="171"/>
        <v>-0.8109880549</v>
      </c>
      <c r="GA257" s="141">
        <f t="shared" si="172"/>
        <v>-3.952580709</v>
      </c>
      <c r="GB257" s="141">
        <f t="shared" si="173"/>
        <v>-3.952580709</v>
      </c>
      <c r="GC257" s="122">
        <f t="shared" si="174"/>
        <v>2.330604599</v>
      </c>
      <c r="GD257" s="142">
        <f t="shared" si="175"/>
        <v>105281.3486</v>
      </c>
      <c r="GE257" s="142">
        <f t="shared" si="176"/>
        <v>0.009245822148</v>
      </c>
      <c r="GF257" s="130">
        <f t="shared" si="177"/>
        <v>973.4126242</v>
      </c>
      <c r="GG257" s="143">
        <f t="shared" si="178"/>
        <v>-74.49661588</v>
      </c>
      <c r="GH257" s="143">
        <f t="shared" si="179"/>
        <v>78.41034269</v>
      </c>
      <c r="GI257" s="143">
        <f t="shared" si="180"/>
        <v>2.330604599</v>
      </c>
      <c r="GJ257" s="124">
        <f t="shared" si="181"/>
        <v>108.1569582</v>
      </c>
      <c r="GK257" s="146">
        <f t="shared" si="182"/>
        <v>-0.5</v>
      </c>
      <c r="GL257" s="127">
        <f t="shared" si="183"/>
        <v>-0.8660254038</v>
      </c>
      <c r="GM257" s="146">
        <f t="shared" si="184"/>
        <v>-2.094395102</v>
      </c>
      <c r="GN257" s="127">
        <f t="shared" si="185"/>
        <v>1</v>
      </c>
      <c r="GO257" s="147">
        <f t="shared" si="186"/>
        <v>-0.5</v>
      </c>
      <c r="GP257" s="128">
        <f t="shared" si="187"/>
        <v>0.8660254038</v>
      </c>
      <c r="GQ257" s="147">
        <f t="shared" si="188"/>
        <v>2.094395102</v>
      </c>
      <c r="GR257" s="128">
        <f t="shared" si="189"/>
        <v>1</v>
      </c>
      <c r="GS257" s="140">
        <f t="shared" si="190"/>
        <v>-2.094395102</v>
      </c>
      <c r="GT257" s="140">
        <f t="shared" si="191"/>
        <v>0.8109880549</v>
      </c>
      <c r="GU257" s="141">
        <f t="shared" si="192"/>
        <v>-1.283407047</v>
      </c>
      <c r="GV257" s="141">
        <f t="shared" si="193"/>
        <v>-1.283407047</v>
      </c>
      <c r="GW257" s="122">
        <f t="shared" si="194"/>
        <v>-1.283407047</v>
      </c>
      <c r="GX257" s="142">
        <f t="shared" si="195"/>
        <v>1</v>
      </c>
      <c r="GY257" s="142">
        <f t="shared" si="196"/>
        <v>108.1569582</v>
      </c>
      <c r="GZ257" s="130">
        <f t="shared" si="197"/>
        <v>108.1569582</v>
      </c>
      <c r="HA257" s="143">
        <f t="shared" si="198"/>
        <v>30.65704075</v>
      </c>
      <c r="HB257" s="143">
        <f t="shared" si="199"/>
        <v>-103.7211332</v>
      </c>
      <c r="HC257" s="143">
        <f t="shared" si="200"/>
        <v>-1.283407047</v>
      </c>
      <c r="HD257" s="124">
        <f t="shared" si="201"/>
        <v>108.1569582</v>
      </c>
      <c r="HE257" s="140">
        <f t="shared" si="202"/>
        <v>2.094395102</v>
      </c>
      <c r="HF257" s="140">
        <f t="shared" si="203"/>
        <v>2.330604599</v>
      </c>
      <c r="HG257" s="141">
        <f t="shared" si="204"/>
        <v>4.424999701</v>
      </c>
      <c r="HH257" s="141">
        <f t="shared" si="205"/>
        <v>4.424999701</v>
      </c>
      <c r="HI257" s="122">
        <f t="shared" si="206"/>
        <v>-1.858185606</v>
      </c>
      <c r="HJ257" s="142">
        <f t="shared" si="207"/>
        <v>1</v>
      </c>
      <c r="HK257" s="142">
        <f t="shared" si="208"/>
        <v>108.1569582</v>
      </c>
      <c r="HL257" s="130">
        <f t="shared" si="209"/>
        <v>108.1569582</v>
      </c>
      <c r="HM257" s="143">
        <f t="shared" si="210"/>
        <v>-30.65704075</v>
      </c>
      <c r="HN257" s="143">
        <f t="shared" si="211"/>
        <v>-103.7211332</v>
      </c>
      <c r="HO257" s="143">
        <f t="shared" si="212"/>
        <v>-1.858185606</v>
      </c>
      <c r="HP257" s="124">
        <f t="shared" si="213"/>
        <v>108.1569582</v>
      </c>
      <c r="HQ257" s="140">
        <f t="shared" si="214"/>
        <v>2.094395102</v>
      </c>
      <c r="HR257" s="140">
        <f t="shared" si="215"/>
        <v>0.8109880549</v>
      </c>
      <c r="HS257" s="141">
        <f t="shared" si="216"/>
        <v>2.905383157</v>
      </c>
      <c r="HT257" s="141">
        <f t="shared" si="217"/>
        <v>2.905383157</v>
      </c>
      <c r="HU257" s="122">
        <f t="shared" si="218"/>
        <v>2.905383157</v>
      </c>
      <c r="HV257" s="142">
        <f t="shared" si="219"/>
        <v>1</v>
      </c>
      <c r="HW257" s="142">
        <f t="shared" si="220"/>
        <v>108.1569582</v>
      </c>
      <c r="HX257" s="130">
        <f t="shared" si="221"/>
        <v>108.1569582</v>
      </c>
      <c r="HY257" s="143">
        <f t="shared" si="222"/>
        <v>-105.1536566</v>
      </c>
      <c r="HZ257" s="143">
        <f t="shared" si="223"/>
        <v>25.3107905</v>
      </c>
      <c r="IA257" s="143">
        <f t="shared" si="224"/>
        <v>2.905383157</v>
      </c>
      <c r="IB257" s="124">
        <f t="shared" si="225"/>
        <v>108.1569582</v>
      </c>
      <c r="IC257" s="140">
        <f t="shared" si="226"/>
        <v>-2.094395102</v>
      </c>
      <c r="ID257" s="140">
        <f t="shared" si="227"/>
        <v>2.330604599</v>
      </c>
      <c r="IE257" s="141">
        <f t="shared" si="228"/>
        <v>0.2362094963</v>
      </c>
      <c r="IF257" s="141">
        <f t="shared" si="229"/>
        <v>0.2362094963</v>
      </c>
      <c r="IG257" s="122">
        <f t="shared" si="230"/>
        <v>0.2362094963</v>
      </c>
      <c r="IH257" s="142">
        <f t="shared" si="231"/>
        <v>1</v>
      </c>
      <c r="II257" s="142">
        <f t="shared" si="232"/>
        <v>108.1569582</v>
      </c>
      <c r="IJ257" s="130">
        <f t="shared" si="233"/>
        <v>108.1569582</v>
      </c>
      <c r="IK257" s="143">
        <f t="shared" si="234"/>
        <v>105.1536566</v>
      </c>
      <c r="IL257" s="143">
        <f t="shared" si="235"/>
        <v>25.3107905</v>
      </c>
      <c r="IM257" s="143">
        <f t="shared" si="236"/>
        <v>0.2362094963</v>
      </c>
      <c r="IN257" s="124">
        <f t="shared" si="237"/>
        <v>108.1569582</v>
      </c>
    </row>
    <row r="258" ht="12.75" customHeight="1">
      <c r="A258" s="129">
        <f>'Cortez Cubic'!AP258</f>
        <v>-0.2187762226</v>
      </c>
      <c r="B258" s="129">
        <f>'Cortez Cubic'!AQ258</f>
        <v>9.891193725</v>
      </c>
      <c r="C258" s="129">
        <f>'Cortez Cubic'!AR258</f>
        <v>7659.866139</v>
      </c>
      <c r="D258" s="129">
        <f>'Cortez Cubic'!AS258</f>
        <v>-645516.0549</v>
      </c>
      <c r="E258" s="129">
        <f t="shared" ref="E258:H258" si="4286">0</f>
        <v>0</v>
      </c>
      <c r="F258" s="129">
        <f t="shared" si="4286"/>
        <v>0</v>
      </c>
      <c r="G258" s="129">
        <f t="shared" si="4286"/>
        <v>0</v>
      </c>
      <c r="H258" s="129">
        <f t="shared" si="4286"/>
        <v>0</v>
      </c>
      <c r="I258" s="110">
        <f>'Cortez Cubic'!I258</f>
        <v>115</v>
      </c>
      <c r="J258" s="130">
        <f t="shared" si="28"/>
        <v>99.80352545</v>
      </c>
      <c r="K258" s="131">
        <f t="shared" si="29"/>
        <v>0</v>
      </c>
      <c r="L258" s="131">
        <f t="shared" si="30"/>
        <v>1</v>
      </c>
      <c r="M258" s="132">
        <f t="shared" si="31"/>
        <v>15.19647455</v>
      </c>
      <c r="N258" s="133">
        <f t="shared" si="32"/>
        <v>46.99503705</v>
      </c>
      <c r="O258" s="134">
        <f t="shared" si="33"/>
        <v>146.7985625</v>
      </c>
      <c r="P258" s="134">
        <f t="shared" si="34"/>
        <v>0</v>
      </c>
      <c r="Q258" s="135">
        <f t="shared" si="35"/>
        <v>99.80352545</v>
      </c>
      <c r="R258" s="135">
        <f t="shared" si="36"/>
        <v>0</v>
      </c>
      <c r="S258" s="136">
        <f t="shared" si="37"/>
        <v>-201.3906221</v>
      </c>
      <c r="T258" s="136">
        <f t="shared" si="38"/>
        <v>0</v>
      </c>
      <c r="U258" s="137">
        <f t="shared" ref="U258:X258" si="4287">ATAN2(A258,E258)</f>
        <v>3.141592654</v>
      </c>
      <c r="V258" s="137">
        <f t="shared" si="4287"/>
        <v>0</v>
      </c>
      <c r="W258" s="137">
        <f t="shared" si="4287"/>
        <v>0</v>
      </c>
      <c r="X258" s="137">
        <f t="shared" si="4287"/>
        <v>3.141592654</v>
      </c>
      <c r="Y258" s="137">
        <f t="shared" ref="Y258:AB258" si="4288">SQRT(POWER(A258,2)+POWER(E258,2))</f>
        <v>0.2187762226</v>
      </c>
      <c r="Z258" s="137">
        <f t="shared" si="4288"/>
        <v>9.891193725</v>
      </c>
      <c r="AA258" s="137">
        <f t="shared" si="4288"/>
        <v>7659.866139</v>
      </c>
      <c r="AB258" s="137">
        <f t="shared" si="4288"/>
        <v>645516.0549</v>
      </c>
      <c r="AC258" s="138">
        <f t="shared" ref="AC258:AF258" si="4289">U258-$U258</f>
        <v>0</v>
      </c>
      <c r="AD258" s="138">
        <f t="shared" si="4289"/>
        <v>-3.141592654</v>
      </c>
      <c r="AE258" s="138">
        <f t="shared" si="4289"/>
        <v>-3.141592654</v>
      </c>
      <c r="AF258" s="138">
        <f t="shared" si="4289"/>
        <v>0</v>
      </c>
      <c r="AG258" s="138">
        <f t="shared" ref="AG258:AJ258" si="4290">Y258/$Y258</f>
        <v>1</v>
      </c>
      <c r="AH258" s="138">
        <f t="shared" si="4290"/>
        <v>45.21146589</v>
      </c>
      <c r="AI258" s="138">
        <f t="shared" si="4290"/>
        <v>35012.33382</v>
      </c>
      <c r="AJ258" s="138">
        <f t="shared" si="4290"/>
        <v>2950576.837</v>
      </c>
      <c r="AK258" s="139">
        <f t="shared" ref="AK258:AN258" si="4291">AG258*COS(AC258)</f>
        <v>1</v>
      </c>
      <c r="AL258" s="139">
        <f t="shared" si="4291"/>
        <v>-45.21146589</v>
      </c>
      <c r="AM258" s="139">
        <f t="shared" si="4291"/>
        <v>-35012.33382</v>
      </c>
      <c r="AN258" s="139">
        <f t="shared" si="4291"/>
        <v>2950576.837</v>
      </c>
      <c r="AO258" s="129">
        <f t="shared" ref="AO258:AR258" si="4292">AG258*SIN(AC258)</f>
        <v>0</v>
      </c>
      <c r="AP258" s="129">
        <f t="shared" si="4292"/>
        <v>0</v>
      </c>
      <c r="AQ258" s="129">
        <f t="shared" si="4292"/>
        <v>0</v>
      </c>
      <c r="AR258" s="129">
        <f t="shared" si="4292"/>
        <v>0</v>
      </c>
      <c r="AS258" s="140">
        <f t="shared" si="45"/>
        <v>-9.424777961</v>
      </c>
      <c r="AT258" s="141">
        <f t="shared" si="46"/>
        <v>-9.424777961</v>
      </c>
      <c r="AU258" s="141">
        <f t="shared" si="47"/>
        <v>-3.141592654</v>
      </c>
      <c r="AV258" s="122">
        <f t="shared" si="48"/>
        <v>3.141592654</v>
      </c>
      <c r="AW258" s="142">
        <f t="shared" si="49"/>
        <v>92415.70164</v>
      </c>
      <c r="AX258" s="130">
        <f t="shared" si="50"/>
        <v>92415.70164</v>
      </c>
      <c r="AY258" s="143">
        <f t="shared" si="51"/>
        <v>184831.4033</v>
      </c>
      <c r="AZ258" s="143">
        <f t="shared" si="52"/>
        <v>0</v>
      </c>
      <c r="BA258" s="143">
        <f t="shared" si="53"/>
        <v>0</v>
      </c>
      <c r="BB258" s="124">
        <f t="shared" si="54"/>
        <v>184831.4033</v>
      </c>
      <c r="BC258" s="140">
        <f t="shared" ref="BC258:BD258" si="4293">BC$2*AD258</f>
        <v>-3.141592654</v>
      </c>
      <c r="BD258" s="140">
        <f t="shared" si="4293"/>
        <v>-3.141592654</v>
      </c>
      <c r="BE258" s="141">
        <f t="shared" si="56"/>
        <v>-6.283185307</v>
      </c>
      <c r="BF258" s="141">
        <f t="shared" si="57"/>
        <v>0</v>
      </c>
      <c r="BG258" s="122">
        <f t="shared" si="58"/>
        <v>0</v>
      </c>
      <c r="BH258" s="142">
        <f t="shared" ref="BH258:BI258" si="4294">POWER(AH258,BH$2)</f>
        <v>45.21146589</v>
      </c>
      <c r="BI258" s="142">
        <f t="shared" si="4294"/>
        <v>35012.33382</v>
      </c>
      <c r="BJ258" s="130">
        <f t="shared" si="60"/>
        <v>1582958.936</v>
      </c>
      <c r="BK258" s="143">
        <f t="shared" si="61"/>
        <v>14246630.43</v>
      </c>
      <c r="BL258" s="143">
        <f t="shared" si="62"/>
        <v>0</v>
      </c>
      <c r="BM258" s="143">
        <f t="shared" si="63"/>
        <v>0</v>
      </c>
      <c r="BN258" s="124">
        <f t="shared" si="64"/>
        <v>14246630.43</v>
      </c>
      <c r="BO258" s="140">
        <f t="shared" si="65"/>
        <v>0</v>
      </c>
      <c r="BP258" s="141">
        <f t="shared" si="66"/>
        <v>0</v>
      </c>
      <c r="BQ258" s="141">
        <f t="shared" si="67"/>
        <v>0</v>
      </c>
      <c r="BR258" s="122">
        <f t="shared" si="68"/>
        <v>0</v>
      </c>
      <c r="BS258" s="142">
        <f t="shared" si="69"/>
        <v>2950576.837</v>
      </c>
      <c r="BT258" s="130">
        <f t="shared" si="70"/>
        <v>2950576.837</v>
      </c>
      <c r="BU258" s="143">
        <f t="shared" si="71"/>
        <v>-79665574.6</v>
      </c>
      <c r="BV258" s="143">
        <f t="shared" si="72"/>
        <v>0</v>
      </c>
      <c r="BW258" s="143">
        <f t="shared" si="73"/>
        <v>3.141592654</v>
      </c>
      <c r="BX258" s="124">
        <f t="shared" si="74"/>
        <v>79665574.6</v>
      </c>
      <c r="BY258" s="144">
        <f t="shared" ref="BY258:BZ258" si="4295">AY258+BK258+BU258</f>
        <v>-65234112.77</v>
      </c>
      <c r="BZ258" s="144">
        <f t="shared" si="4295"/>
        <v>0</v>
      </c>
      <c r="CA258" s="144">
        <f t="shared" si="76"/>
        <v>-3.141592654</v>
      </c>
      <c r="CB258" s="145">
        <f t="shared" si="77"/>
        <v>65234112.77</v>
      </c>
      <c r="CC258" s="140">
        <f t="shared" ref="CC258:CD258" si="4296">CC$2*AD258</f>
        <v>-6.283185307</v>
      </c>
      <c r="CD258" s="140">
        <f t="shared" si="4296"/>
        <v>-6.283185307</v>
      </c>
      <c r="CE258" s="141">
        <f t="shared" si="79"/>
        <v>-12.56637061</v>
      </c>
      <c r="CF258" s="141">
        <f t="shared" si="80"/>
        <v>0</v>
      </c>
      <c r="CG258" s="122">
        <f t="shared" si="81"/>
        <v>0</v>
      </c>
      <c r="CH258" s="142">
        <f t="shared" ref="CH258:CI258" si="4297">POWER(AH258,CH$2)</f>
        <v>2044.076648</v>
      </c>
      <c r="CI258" s="142">
        <f t="shared" si="4297"/>
        <v>1225863520</v>
      </c>
      <c r="CJ258" s="130">
        <f t="shared" si="83"/>
        <v>2505758994427</v>
      </c>
      <c r="CK258" s="143">
        <f t="shared" si="84"/>
        <v>-2505758994427</v>
      </c>
      <c r="CL258" s="143">
        <f t="shared" si="85"/>
        <v>0</v>
      </c>
      <c r="CM258" s="143">
        <f t="shared" si="86"/>
        <v>3.141592654</v>
      </c>
      <c r="CN258" s="124">
        <f t="shared" si="87"/>
        <v>2505758994427</v>
      </c>
      <c r="CO258" s="140">
        <f t="shared" si="88"/>
        <v>-9.424777961</v>
      </c>
      <c r="CP258" s="141">
        <f t="shared" si="89"/>
        <v>-9.424777961</v>
      </c>
      <c r="CQ258" s="141">
        <f t="shared" si="90"/>
        <v>-3.141592654</v>
      </c>
      <c r="CR258" s="122">
        <f t="shared" si="91"/>
        <v>3.141592654</v>
      </c>
      <c r="CS258" s="142">
        <f t="shared" si="92"/>
        <v>42920342781086</v>
      </c>
      <c r="CT258" s="130">
        <f t="shared" si="93"/>
        <v>42920342781086</v>
      </c>
      <c r="CU258" s="143">
        <f t="shared" si="94"/>
        <v>-171681371124344</v>
      </c>
      <c r="CV258" s="143">
        <f t="shared" si="95"/>
        <v>0.02102490416</v>
      </c>
      <c r="CW258" s="143">
        <f t="shared" si="96"/>
        <v>3.141592654</v>
      </c>
      <c r="CX258" s="124">
        <f t="shared" si="97"/>
        <v>171681371124344</v>
      </c>
      <c r="CY258" s="140">
        <f t="shared" si="98"/>
        <v>-9.424777961</v>
      </c>
      <c r="CZ258" s="140">
        <f t="shared" si="99"/>
        <v>0</v>
      </c>
      <c r="DA258" s="141">
        <f t="shared" si="100"/>
        <v>-9.424777961</v>
      </c>
      <c r="DB258" s="141">
        <f t="shared" si="101"/>
        <v>-3.141592654</v>
      </c>
      <c r="DC258" s="122">
        <f t="shared" si="102"/>
        <v>3.141592654</v>
      </c>
      <c r="DD258" s="142">
        <f t="shared" si="103"/>
        <v>92415.70164</v>
      </c>
      <c r="DE258" s="142">
        <f t="shared" si="104"/>
        <v>2950576.837</v>
      </c>
      <c r="DF258" s="130">
        <f t="shared" si="105"/>
        <v>272679628640</v>
      </c>
      <c r="DG258" s="143">
        <f t="shared" si="106"/>
        <v>-1090718514558</v>
      </c>
      <c r="DH258" s="143">
        <f t="shared" si="107"/>
        <v>0.0001335744938</v>
      </c>
      <c r="DI258" s="143">
        <f t="shared" si="108"/>
        <v>3.141592654</v>
      </c>
      <c r="DJ258" s="124">
        <f t="shared" si="109"/>
        <v>1090718514558</v>
      </c>
      <c r="DK258" s="140">
        <f t="shared" ref="DK258:DM258" si="4298">DK$2*AD258</f>
        <v>-3.141592654</v>
      </c>
      <c r="DL258" s="140">
        <f t="shared" si="4298"/>
        <v>-3.141592654</v>
      </c>
      <c r="DM258" s="140">
        <f t="shared" si="4298"/>
        <v>0</v>
      </c>
      <c r="DN258" s="141">
        <f t="shared" si="111"/>
        <v>-6.283185307</v>
      </c>
      <c r="DO258" s="141">
        <f t="shared" si="112"/>
        <v>0</v>
      </c>
      <c r="DP258" s="122">
        <f t="shared" si="113"/>
        <v>0</v>
      </c>
      <c r="DQ258" s="142">
        <f t="shared" ref="DQ258:DS258" si="4299">POWER(AH258,DQ$2)</f>
        <v>45.21146589</v>
      </c>
      <c r="DR258" s="142">
        <f t="shared" si="4299"/>
        <v>35012.33382</v>
      </c>
      <c r="DS258" s="142">
        <f t="shared" si="4299"/>
        <v>2950576.837</v>
      </c>
      <c r="DT258" s="130">
        <f t="shared" si="115"/>
        <v>4670641971817</v>
      </c>
      <c r="DU258" s="143">
        <f t="shared" si="116"/>
        <v>-84071555492702</v>
      </c>
      <c r="DV258" s="143">
        <f t="shared" si="117"/>
        <v>0</v>
      </c>
      <c r="DW258" s="143">
        <f t="shared" si="118"/>
        <v>3.141592654</v>
      </c>
      <c r="DX258" s="124">
        <f t="shared" si="119"/>
        <v>84071555492702</v>
      </c>
      <c r="DY258" s="140">
        <f t="shared" si="120"/>
        <v>0</v>
      </c>
      <c r="DZ258" s="141">
        <f t="shared" si="121"/>
        <v>0</v>
      </c>
      <c r="EA258" s="141">
        <f t="shared" si="122"/>
        <v>0</v>
      </c>
      <c r="EB258" s="122">
        <f t="shared" si="123"/>
        <v>0</v>
      </c>
      <c r="EC258" s="142">
        <f t="shared" si="124"/>
        <v>8705903671268</v>
      </c>
      <c r="ED258" s="130">
        <f t="shared" si="125"/>
        <v>8705903671268</v>
      </c>
      <c r="EE258" s="143">
        <f t="shared" si="126"/>
        <v>235059399124227</v>
      </c>
      <c r="EF258" s="143">
        <f t="shared" si="127"/>
        <v>0</v>
      </c>
      <c r="EG258" s="143">
        <f t="shared" si="128"/>
        <v>0</v>
      </c>
      <c r="EH258" s="124">
        <f t="shared" si="129"/>
        <v>235059399124227</v>
      </c>
      <c r="EI258" s="144">
        <f t="shared" ref="EI258:EJ258" si="4300">CK258+CU258+DG258+DU258+EE258</f>
        <v>-24290005001804</v>
      </c>
      <c r="EJ258" s="144">
        <f t="shared" si="4300"/>
        <v>0.02115847866</v>
      </c>
      <c r="EK258" s="144">
        <f t="shared" si="131"/>
        <v>3.141592654</v>
      </c>
      <c r="EL258" s="145">
        <f t="shared" si="132"/>
        <v>24290005001804</v>
      </c>
      <c r="EM258" s="140">
        <f t="shared" si="133"/>
        <v>1.570796327</v>
      </c>
      <c r="EN258" s="141">
        <f t="shared" si="134"/>
        <v>1.570796327</v>
      </c>
      <c r="EO258" s="141">
        <f t="shared" si="135"/>
        <v>1.570796327</v>
      </c>
      <c r="EP258" s="122">
        <f t="shared" si="136"/>
        <v>1.570796327</v>
      </c>
      <c r="EQ258" s="142">
        <f t="shared" si="137"/>
        <v>4928489.12</v>
      </c>
      <c r="ER258" s="130">
        <f t="shared" si="138"/>
        <v>4928489.12</v>
      </c>
      <c r="ES258" s="143">
        <f t="shared" si="139"/>
        <v>0.00000001294087087</v>
      </c>
      <c r="ET258" s="143">
        <f t="shared" si="140"/>
        <v>25609180.68</v>
      </c>
      <c r="EU258" s="143">
        <f t="shared" si="141"/>
        <v>1.570796327</v>
      </c>
      <c r="EV258" s="124">
        <f t="shared" si="142"/>
        <v>25609180.68</v>
      </c>
      <c r="EW258" s="144">
        <f t="shared" ref="EW258:EX258" si="4301">BY258+ES258</f>
        <v>-65234112.77</v>
      </c>
      <c r="EX258" s="144">
        <f t="shared" si="4301"/>
        <v>25609180.68</v>
      </c>
      <c r="EY258" s="144">
        <f t="shared" si="144"/>
        <v>2.767504824</v>
      </c>
      <c r="EZ258" s="145">
        <f t="shared" si="145"/>
        <v>70080807.67</v>
      </c>
      <c r="FA258" s="140">
        <f t="shared" si="146"/>
        <v>0.9225016081</v>
      </c>
      <c r="FB258" s="141">
        <f t="shared" si="147"/>
        <v>0.9225016081</v>
      </c>
      <c r="FC258" s="141">
        <f t="shared" si="148"/>
        <v>0.9225016081</v>
      </c>
      <c r="FD258" s="122">
        <f t="shared" si="149"/>
        <v>0.9225016081</v>
      </c>
      <c r="FE258" s="142">
        <f t="shared" si="150"/>
        <v>412.2870554</v>
      </c>
      <c r="FF258" s="130">
        <f t="shared" si="151"/>
        <v>412.2870554</v>
      </c>
      <c r="FG258" s="143">
        <f t="shared" si="152"/>
        <v>65.86403693</v>
      </c>
      <c r="FH258" s="143">
        <f t="shared" si="153"/>
        <v>86.94726107</v>
      </c>
      <c r="FI258" s="143">
        <f t="shared" si="154"/>
        <v>0.9225016081</v>
      </c>
      <c r="FJ258" s="124">
        <f t="shared" si="155"/>
        <v>109.0774842</v>
      </c>
      <c r="FK258" s="140">
        <f t="shared" si="156"/>
        <v>-6.283185307</v>
      </c>
      <c r="FL258" s="141">
        <f t="shared" si="157"/>
        <v>-6.283185307</v>
      </c>
      <c r="FM258" s="141">
        <f t="shared" si="158"/>
        <v>0</v>
      </c>
      <c r="FN258" s="122">
        <f t="shared" si="159"/>
        <v>0</v>
      </c>
      <c r="FO258" s="142">
        <f t="shared" si="160"/>
        <v>2044.076648</v>
      </c>
      <c r="FP258" s="130">
        <f t="shared" si="161"/>
        <v>2044.076648</v>
      </c>
      <c r="FQ258" s="143">
        <f t="shared" si="162"/>
        <v>-2044.076648</v>
      </c>
      <c r="FR258" s="143">
        <f t="shared" si="163"/>
        <v>0</v>
      </c>
      <c r="FS258" s="143">
        <f t="shared" si="164"/>
        <v>3.141592654</v>
      </c>
      <c r="FT258" s="124">
        <f t="shared" si="165"/>
        <v>2044.076648</v>
      </c>
      <c r="FU258" s="144">
        <f t="shared" si="166"/>
        <v>-107081.0781</v>
      </c>
      <c r="FV258" s="144">
        <f t="shared" si="167"/>
        <v>0</v>
      </c>
      <c r="FW258" s="144">
        <f t="shared" si="168"/>
        <v>-3.141592654</v>
      </c>
      <c r="FX258" s="145">
        <f t="shared" si="169"/>
        <v>107081.0781</v>
      </c>
      <c r="FY258" s="140">
        <f t="shared" si="170"/>
        <v>-3.141592654</v>
      </c>
      <c r="FZ258" s="140">
        <f t="shared" si="171"/>
        <v>-0.9225016081</v>
      </c>
      <c r="GA258" s="141">
        <f t="shared" si="172"/>
        <v>-4.064094262</v>
      </c>
      <c r="GB258" s="141">
        <f t="shared" si="173"/>
        <v>-4.064094262</v>
      </c>
      <c r="GC258" s="122">
        <f t="shared" si="174"/>
        <v>2.219091045</v>
      </c>
      <c r="GD258" s="142">
        <f t="shared" si="175"/>
        <v>107081.0781</v>
      </c>
      <c r="GE258" s="142">
        <f t="shared" si="176"/>
        <v>0.009167794865</v>
      </c>
      <c r="GF258" s="130">
        <f t="shared" si="177"/>
        <v>981.6973582</v>
      </c>
      <c r="GG258" s="143">
        <f t="shared" si="178"/>
        <v>-65.86403693</v>
      </c>
      <c r="GH258" s="143">
        <f t="shared" si="179"/>
        <v>86.94726107</v>
      </c>
      <c r="GI258" s="143">
        <f t="shared" si="180"/>
        <v>2.219091045</v>
      </c>
      <c r="GJ258" s="124">
        <f t="shared" si="181"/>
        <v>109.0774842</v>
      </c>
      <c r="GK258" s="146">
        <f t="shared" si="182"/>
        <v>-0.5</v>
      </c>
      <c r="GL258" s="127">
        <f t="shared" si="183"/>
        <v>-0.8660254038</v>
      </c>
      <c r="GM258" s="146">
        <f t="shared" si="184"/>
        <v>-2.094395102</v>
      </c>
      <c r="GN258" s="127">
        <f t="shared" si="185"/>
        <v>1</v>
      </c>
      <c r="GO258" s="147">
        <f t="shared" si="186"/>
        <v>-0.5</v>
      </c>
      <c r="GP258" s="128">
        <f t="shared" si="187"/>
        <v>0.8660254038</v>
      </c>
      <c r="GQ258" s="147">
        <f t="shared" si="188"/>
        <v>2.094395102</v>
      </c>
      <c r="GR258" s="128">
        <f t="shared" si="189"/>
        <v>1</v>
      </c>
      <c r="GS258" s="140">
        <f t="shared" si="190"/>
        <v>-2.094395102</v>
      </c>
      <c r="GT258" s="140">
        <f t="shared" si="191"/>
        <v>0.9225016081</v>
      </c>
      <c r="GU258" s="141">
        <f t="shared" si="192"/>
        <v>-1.171893494</v>
      </c>
      <c r="GV258" s="141">
        <f t="shared" si="193"/>
        <v>-1.171893494</v>
      </c>
      <c r="GW258" s="122">
        <f t="shared" si="194"/>
        <v>-1.171893494</v>
      </c>
      <c r="GX258" s="142">
        <f t="shared" si="195"/>
        <v>1</v>
      </c>
      <c r="GY258" s="142">
        <f t="shared" si="196"/>
        <v>109.0774842</v>
      </c>
      <c r="GZ258" s="130">
        <f t="shared" si="197"/>
        <v>109.0774842</v>
      </c>
      <c r="HA258" s="143">
        <f t="shared" si="198"/>
        <v>42.36651841</v>
      </c>
      <c r="HB258" s="143">
        <f t="shared" si="199"/>
        <v>-100.5135597</v>
      </c>
      <c r="HC258" s="143">
        <f t="shared" si="200"/>
        <v>-1.171893494</v>
      </c>
      <c r="HD258" s="124">
        <f t="shared" si="201"/>
        <v>109.0774842</v>
      </c>
      <c r="HE258" s="140">
        <f t="shared" si="202"/>
        <v>2.094395102</v>
      </c>
      <c r="HF258" s="140">
        <f t="shared" si="203"/>
        <v>2.219091045</v>
      </c>
      <c r="HG258" s="141">
        <f t="shared" si="204"/>
        <v>4.313486148</v>
      </c>
      <c r="HH258" s="141">
        <f t="shared" si="205"/>
        <v>4.313486148</v>
      </c>
      <c r="HI258" s="122">
        <f t="shared" si="206"/>
        <v>-1.969699159</v>
      </c>
      <c r="HJ258" s="142">
        <f t="shared" si="207"/>
        <v>1</v>
      </c>
      <c r="HK258" s="142">
        <f t="shared" si="208"/>
        <v>109.0774842</v>
      </c>
      <c r="HL258" s="130">
        <f t="shared" si="209"/>
        <v>109.0774842</v>
      </c>
      <c r="HM258" s="143">
        <f t="shared" si="210"/>
        <v>-42.36651841</v>
      </c>
      <c r="HN258" s="143">
        <f t="shared" si="211"/>
        <v>-100.5135597</v>
      </c>
      <c r="HO258" s="143">
        <f t="shared" si="212"/>
        <v>-1.969699159</v>
      </c>
      <c r="HP258" s="124">
        <f t="shared" si="213"/>
        <v>109.0774842</v>
      </c>
      <c r="HQ258" s="140">
        <f t="shared" si="214"/>
        <v>2.094395102</v>
      </c>
      <c r="HR258" s="140">
        <f t="shared" si="215"/>
        <v>0.9225016081</v>
      </c>
      <c r="HS258" s="141">
        <f t="shared" si="216"/>
        <v>3.016896711</v>
      </c>
      <c r="HT258" s="141">
        <f t="shared" si="217"/>
        <v>3.016896711</v>
      </c>
      <c r="HU258" s="122">
        <f t="shared" si="218"/>
        <v>3.016896711</v>
      </c>
      <c r="HV258" s="142">
        <f t="shared" si="219"/>
        <v>1</v>
      </c>
      <c r="HW258" s="142">
        <f t="shared" si="220"/>
        <v>109.0774842</v>
      </c>
      <c r="HX258" s="130">
        <f t="shared" si="221"/>
        <v>109.0774842</v>
      </c>
      <c r="HY258" s="143">
        <f t="shared" si="222"/>
        <v>-108.2305553</v>
      </c>
      <c r="HZ258" s="143">
        <f t="shared" si="223"/>
        <v>13.56629865</v>
      </c>
      <c r="IA258" s="143">
        <f t="shared" si="224"/>
        <v>3.016896711</v>
      </c>
      <c r="IB258" s="124">
        <f t="shared" si="225"/>
        <v>109.0774842</v>
      </c>
      <c r="IC258" s="140">
        <f t="shared" si="226"/>
        <v>-2.094395102</v>
      </c>
      <c r="ID258" s="140">
        <f t="shared" si="227"/>
        <v>2.219091045</v>
      </c>
      <c r="IE258" s="141">
        <f t="shared" si="228"/>
        <v>0.1246959431</v>
      </c>
      <c r="IF258" s="141">
        <f t="shared" si="229"/>
        <v>0.1246959431</v>
      </c>
      <c r="IG258" s="122">
        <f t="shared" si="230"/>
        <v>0.1246959431</v>
      </c>
      <c r="IH258" s="142">
        <f t="shared" si="231"/>
        <v>1</v>
      </c>
      <c r="II258" s="142">
        <f t="shared" si="232"/>
        <v>109.0774842</v>
      </c>
      <c r="IJ258" s="130">
        <f t="shared" si="233"/>
        <v>109.0774842</v>
      </c>
      <c r="IK258" s="143">
        <f t="shared" si="234"/>
        <v>108.2305553</v>
      </c>
      <c r="IL258" s="143">
        <f t="shared" si="235"/>
        <v>13.56629865</v>
      </c>
      <c r="IM258" s="143">
        <f t="shared" si="236"/>
        <v>0.1246959431</v>
      </c>
      <c r="IN258" s="124">
        <f t="shared" si="237"/>
        <v>109.0774842</v>
      </c>
    </row>
    <row r="259" ht="12.75" customHeight="1">
      <c r="A259" s="129">
        <f>'Cortez Cubic'!AP259</f>
        <v>-0.2187762226</v>
      </c>
      <c r="B259" s="129">
        <f>'Cortez Cubic'!AQ259</f>
        <v>4.559575029</v>
      </c>
      <c r="C259" s="129">
        <f>'Cortez Cubic'!AR259</f>
        <v>1598.448611</v>
      </c>
      <c r="D259" s="129">
        <f>'Cortez Cubic'!AS259</f>
        <v>-62634.46019</v>
      </c>
      <c r="E259" s="129">
        <f t="shared" ref="E259:H259" si="4302">0</f>
        <v>0</v>
      </c>
      <c r="F259" s="129">
        <f t="shared" si="4302"/>
        <v>0</v>
      </c>
      <c r="G259" s="129">
        <f t="shared" si="4302"/>
        <v>0</v>
      </c>
      <c r="H259" s="129">
        <f t="shared" si="4302"/>
        <v>0</v>
      </c>
      <c r="I259" s="110">
        <f>'Cortez Cubic'!I259</f>
        <v>81</v>
      </c>
      <c r="J259" s="130">
        <f t="shared" si="28"/>
        <v>65.73373687</v>
      </c>
      <c r="K259" s="131">
        <f t="shared" si="29"/>
        <v>1</v>
      </c>
      <c r="L259" s="131">
        <f t="shared" si="30"/>
        <v>0</v>
      </c>
      <c r="M259" s="132">
        <f t="shared" si="31"/>
        <v>15.26626313</v>
      </c>
      <c r="N259" s="133">
        <f t="shared" si="32"/>
        <v>18.47199399</v>
      </c>
      <c r="O259" s="134">
        <f t="shared" si="33"/>
        <v>65.73373687</v>
      </c>
      <c r="P259" s="134">
        <f t="shared" si="34"/>
        <v>0</v>
      </c>
      <c r="Q259" s="135">
        <f t="shared" si="35"/>
        <v>47.26174288</v>
      </c>
      <c r="R259" s="135">
        <f t="shared" si="36"/>
        <v>0</v>
      </c>
      <c r="S259" s="136">
        <f t="shared" si="37"/>
        <v>-92.15420653</v>
      </c>
      <c r="T259" s="136">
        <f t="shared" si="38"/>
        <v>0</v>
      </c>
      <c r="U259" s="137">
        <f t="shared" ref="U259:X259" si="4303">ATAN2(A259,E259)</f>
        <v>3.141592654</v>
      </c>
      <c r="V259" s="137">
        <f t="shared" si="4303"/>
        <v>0</v>
      </c>
      <c r="W259" s="137">
        <f t="shared" si="4303"/>
        <v>0</v>
      </c>
      <c r="X259" s="137">
        <f t="shared" si="4303"/>
        <v>3.141592654</v>
      </c>
      <c r="Y259" s="137">
        <f t="shared" ref="Y259:AB259" si="4304">SQRT(POWER(A259,2)+POWER(E259,2))</f>
        <v>0.2187762226</v>
      </c>
      <c r="Z259" s="137">
        <f t="shared" si="4304"/>
        <v>4.559575029</v>
      </c>
      <c r="AA259" s="137">
        <f t="shared" si="4304"/>
        <v>1598.448611</v>
      </c>
      <c r="AB259" s="137">
        <f t="shared" si="4304"/>
        <v>62634.46019</v>
      </c>
      <c r="AC259" s="138">
        <f t="shared" ref="AC259:AF259" si="4305">U259-$U259</f>
        <v>0</v>
      </c>
      <c r="AD259" s="138">
        <f t="shared" si="4305"/>
        <v>-3.141592654</v>
      </c>
      <c r="AE259" s="138">
        <f t="shared" si="4305"/>
        <v>-3.141592654</v>
      </c>
      <c r="AF259" s="138">
        <f t="shared" si="4305"/>
        <v>0</v>
      </c>
      <c r="AG259" s="138">
        <f t="shared" ref="AG259:AJ259" si="4306">Y259/$Y259</f>
        <v>1</v>
      </c>
      <c r="AH259" s="138">
        <f t="shared" si="4306"/>
        <v>20.84127322</v>
      </c>
      <c r="AI259" s="138">
        <f t="shared" si="4306"/>
        <v>7306.317808</v>
      </c>
      <c r="AJ259" s="138">
        <f t="shared" si="4306"/>
        <v>286294.6414</v>
      </c>
      <c r="AK259" s="139">
        <f t="shared" ref="AK259:AN259" si="4307">AG259*COS(AC259)</f>
        <v>1</v>
      </c>
      <c r="AL259" s="139">
        <f t="shared" si="4307"/>
        <v>-20.84127322</v>
      </c>
      <c r="AM259" s="139">
        <f t="shared" si="4307"/>
        <v>-7306.317808</v>
      </c>
      <c r="AN259" s="139">
        <f t="shared" si="4307"/>
        <v>286294.6414</v>
      </c>
      <c r="AO259" s="129">
        <f t="shared" ref="AO259:AR259" si="4308">AG259*SIN(AC259)</f>
        <v>0</v>
      </c>
      <c r="AP259" s="129">
        <f t="shared" si="4308"/>
        <v>0</v>
      </c>
      <c r="AQ259" s="129">
        <f t="shared" si="4308"/>
        <v>0</v>
      </c>
      <c r="AR259" s="129">
        <f t="shared" si="4308"/>
        <v>0</v>
      </c>
      <c r="AS259" s="140">
        <f t="shared" si="45"/>
        <v>-9.424777961</v>
      </c>
      <c r="AT259" s="141">
        <f t="shared" si="46"/>
        <v>-9.424777961</v>
      </c>
      <c r="AU259" s="141">
        <f t="shared" si="47"/>
        <v>-3.141592654</v>
      </c>
      <c r="AV259" s="122">
        <f t="shared" si="48"/>
        <v>3.141592654</v>
      </c>
      <c r="AW259" s="142">
        <f t="shared" si="49"/>
        <v>9052.587707</v>
      </c>
      <c r="AX259" s="130">
        <f t="shared" si="50"/>
        <v>9052.587707</v>
      </c>
      <c r="AY259" s="143">
        <f t="shared" si="51"/>
        <v>18105.17541</v>
      </c>
      <c r="AZ259" s="143">
        <f t="shared" si="52"/>
        <v>0</v>
      </c>
      <c r="BA259" s="143">
        <f t="shared" si="53"/>
        <v>0</v>
      </c>
      <c r="BB259" s="124">
        <f t="shared" si="54"/>
        <v>18105.17541</v>
      </c>
      <c r="BC259" s="140">
        <f t="shared" ref="BC259:BD259" si="4309">BC$2*AD259</f>
        <v>-3.141592654</v>
      </c>
      <c r="BD259" s="140">
        <f t="shared" si="4309"/>
        <v>-3.141592654</v>
      </c>
      <c r="BE259" s="141">
        <f t="shared" si="56"/>
        <v>-6.283185307</v>
      </c>
      <c r="BF259" s="141">
        <f t="shared" si="57"/>
        <v>0</v>
      </c>
      <c r="BG259" s="122">
        <f t="shared" si="58"/>
        <v>0</v>
      </c>
      <c r="BH259" s="142">
        <f t="shared" ref="BH259:BI259" si="4310">POWER(AH259,BH$2)</f>
        <v>20.84127322</v>
      </c>
      <c r="BI259" s="142">
        <f t="shared" si="4310"/>
        <v>7306.317808</v>
      </c>
      <c r="BJ259" s="130">
        <f t="shared" si="60"/>
        <v>152272.9657</v>
      </c>
      <c r="BK259" s="143">
        <f t="shared" si="61"/>
        <v>1370456.691</v>
      </c>
      <c r="BL259" s="143">
        <f t="shared" si="62"/>
        <v>0</v>
      </c>
      <c r="BM259" s="143">
        <f t="shared" si="63"/>
        <v>0</v>
      </c>
      <c r="BN259" s="124">
        <f t="shared" si="64"/>
        <v>1370456.691</v>
      </c>
      <c r="BO259" s="140">
        <f t="shared" si="65"/>
        <v>0</v>
      </c>
      <c r="BP259" s="141">
        <f t="shared" si="66"/>
        <v>0</v>
      </c>
      <c r="BQ259" s="141">
        <f t="shared" si="67"/>
        <v>0</v>
      </c>
      <c r="BR259" s="122">
        <f t="shared" si="68"/>
        <v>0</v>
      </c>
      <c r="BS259" s="142">
        <f t="shared" si="69"/>
        <v>286294.6414</v>
      </c>
      <c r="BT259" s="130">
        <f t="shared" si="70"/>
        <v>286294.6414</v>
      </c>
      <c r="BU259" s="143">
        <f t="shared" si="71"/>
        <v>-7729955.317</v>
      </c>
      <c r="BV259" s="143">
        <f t="shared" si="72"/>
        <v>0</v>
      </c>
      <c r="BW259" s="143">
        <f t="shared" si="73"/>
        <v>3.141592654</v>
      </c>
      <c r="BX259" s="124">
        <f t="shared" si="74"/>
        <v>7729955.317</v>
      </c>
      <c r="BY259" s="144">
        <f t="shared" ref="BY259:BZ259" si="4311">AY259+BK259+BU259</f>
        <v>-6341393.45</v>
      </c>
      <c r="BZ259" s="144">
        <f t="shared" si="4311"/>
        <v>0</v>
      </c>
      <c r="CA259" s="144">
        <f t="shared" si="76"/>
        <v>-3.141592654</v>
      </c>
      <c r="CB259" s="145">
        <f t="shared" si="77"/>
        <v>6341393.45</v>
      </c>
      <c r="CC259" s="140">
        <f t="shared" ref="CC259:CD259" si="4312">CC$2*AD259</f>
        <v>-6.283185307</v>
      </c>
      <c r="CD259" s="140">
        <f t="shared" si="4312"/>
        <v>-6.283185307</v>
      </c>
      <c r="CE259" s="141">
        <f t="shared" si="79"/>
        <v>-12.56637061</v>
      </c>
      <c r="CF259" s="141">
        <f t="shared" si="80"/>
        <v>0</v>
      </c>
      <c r="CG259" s="122">
        <f t="shared" si="81"/>
        <v>0</v>
      </c>
      <c r="CH259" s="142">
        <f t="shared" ref="CH259:CI259" si="4313">POWER(AH259,CH$2)</f>
        <v>434.3586695</v>
      </c>
      <c r="CI259" s="142">
        <f t="shared" si="4313"/>
        <v>53382279.91</v>
      </c>
      <c r="CJ259" s="130">
        <f t="shared" si="83"/>
        <v>23187056076</v>
      </c>
      <c r="CK259" s="143">
        <f t="shared" si="84"/>
        <v>-23187056076</v>
      </c>
      <c r="CL259" s="143">
        <f t="shared" si="85"/>
        <v>0</v>
      </c>
      <c r="CM259" s="143">
        <f t="shared" si="86"/>
        <v>3.141592654</v>
      </c>
      <c r="CN259" s="124">
        <f t="shared" si="87"/>
        <v>23187056076</v>
      </c>
      <c r="CO259" s="140">
        <f t="shared" si="88"/>
        <v>-9.424777961</v>
      </c>
      <c r="CP259" s="141">
        <f t="shared" si="89"/>
        <v>-9.424777961</v>
      </c>
      <c r="CQ259" s="141">
        <f t="shared" si="90"/>
        <v>-3.141592654</v>
      </c>
      <c r="CR259" s="122">
        <f t="shared" si="91"/>
        <v>3.141592654</v>
      </c>
      <c r="CS259" s="142">
        <f t="shared" si="92"/>
        <v>390027902355</v>
      </c>
      <c r="CT259" s="130">
        <f t="shared" si="93"/>
        <v>390027902355</v>
      </c>
      <c r="CU259" s="143">
        <f t="shared" si="94"/>
        <v>-1560111609419</v>
      </c>
      <c r="CV259" s="143">
        <f t="shared" si="95"/>
        <v>0.0001910585689</v>
      </c>
      <c r="CW259" s="143">
        <f t="shared" si="96"/>
        <v>3.141592654</v>
      </c>
      <c r="CX259" s="124">
        <f t="shared" si="97"/>
        <v>1560111609419</v>
      </c>
      <c r="CY259" s="140">
        <f t="shared" si="98"/>
        <v>-9.424777961</v>
      </c>
      <c r="CZ259" s="140">
        <f t="shared" si="99"/>
        <v>0</v>
      </c>
      <c r="DA259" s="141">
        <f t="shared" si="100"/>
        <v>-9.424777961</v>
      </c>
      <c r="DB259" s="141">
        <f t="shared" si="101"/>
        <v>-3.141592654</v>
      </c>
      <c r="DC259" s="122">
        <f t="shared" si="102"/>
        <v>3.141592654</v>
      </c>
      <c r="DD259" s="142">
        <f t="shared" si="103"/>
        <v>9052.587707</v>
      </c>
      <c r="DE259" s="142">
        <f t="shared" si="104"/>
        <v>286294.6414</v>
      </c>
      <c r="DF259" s="130">
        <f t="shared" si="105"/>
        <v>2591707351</v>
      </c>
      <c r="DG259" s="143">
        <f t="shared" si="106"/>
        <v>-10366829403</v>
      </c>
      <c r="DH259" s="143">
        <f t="shared" si="107"/>
        <v>0.000001269570445</v>
      </c>
      <c r="DI259" s="143">
        <f t="shared" si="108"/>
        <v>3.141592654</v>
      </c>
      <c r="DJ259" s="124">
        <f t="shared" si="109"/>
        <v>10366829403</v>
      </c>
      <c r="DK259" s="140">
        <f t="shared" ref="DK259:DM259" si="4314">DK$2*AD259</f>
        <v>-3.141592654</v>
      </c>
      <c r="DL259" s="140">
        <f t="shared" si="4314"/>
        <v>-3.141592654</v>
      </c>
      <c r="DM259" s="140">
        <f t="shared" si="4314"/>
        <v>0</v>
      </c>
      <c r="DN259" s="141">
        <f t="shared" si="111"/>
        <v>-6.283185307</v>
      </c>
      <c r="DO259" s="141">
        <f t="shared" si="112"/>
        <v>0</v>
      </c>
      <c r="DP259" s="122">
        <f t="shared" si="113"/>
        <v>0</v>
      </c>
      <c r="DQ259" s="142">
        <f t="shared" ref="DQ259:DS259" si="4315">POWER(AH259,DQ$2)</f>
        <v>20.84127322</v>
      </c>
      <c r="DR259" s="142">
        <f t="shared" si="4315"/>
        <v>7306.317808</v>
      </c>
      <c r="DS259" s="142">
        <f t="shared" si="4315"/>
        <v>286294.6414</v>
      </c>
      <c r="DT259" s="130">
        <f t="shared" si="115"/>
        <v>43594934097</v>
      </c>
      <c r="DU259" s="143">
        <f t="shared" si="116"/>
        <v>-784708813750</v>
      </c>
      <c r="DV259" s="143">
        <f t="shared" si="117"/>
        <v>0</v>
      </c>
      <c r="DW259" s="143">
        <f t="shared" si="118"/>
        <v>3.141592654</v>
      </c>
      <c r="DX259" s="124">
        <f t="shared" si="119"/>
        <v>784708813750</v>
      </c>
      <c r="DY259" s="140">
        <f t="shared" si="120"/>
        <v>0</v>
      </c>
      <c r="DZ259" s="141">
        <f t="shared" si="121"/>
        <v>0</v>
      </c>
      <c r="EA259" s="141">
        <f t="shared" si="122"/>
        <v>0</v>
      </c>
      <c r="EB259" s="122">
        <f t="shared" si="123"/>
        <v>0</v>
      </c>
      <c r="EC259" s="142">
        <f t="shared" si="124"/>
        <v>81964621670</v>
      </c>
      <c r="ED259" s="130">
        <f t="shared" si="125"/>
        <v>81964621670</v>
      </c>
      <c r="EE259" s="143">
        <f t="shared" si="126"/>
        <v>2213044785091</v>
      </c>
      <c r="EF259" s="143">
        <f t="shared" si="127"/>
        <v>0</v>
      </c>
      <c r="EG259" s="143">
        <f t="shared" si="128"/>
        <v>0</v>
      </c>
      <c r="EH259" s="124">
        <f t="shared" si="129"/>
        <v>2213044785091</v>
      </c>
      <c r="EI259" s="144">
        <f t="shared" ref="EI259:EJ259" si="4316">CK259+CU259+DG259+DU259+EE259</f>
        <v>-165329523558</v>
      </c>
      <c r="EJ259" s="144">
        <f t="shared" si="4316"/>
        <v>0.0001923281393</v>
      </c>
      <c r="EK259" s="144">
        <f t="shared" si="131"/>
        <v>3.141592654</v>
      </c>
      <c r="EL259" s="145">
        <f t="shared" si="132"/>
        <v>165329523558</v>
      </c>
      <c r="EM259" s="140">
        <f t="shared" si="133"/>
        <v>1.570796327</v>
      </c>
      <c r="EN259" s="141">
        <f t="shared" si="134"/>
        <v>1.570796327</v>
      </c>
      <c r="EO259" s="141">
        <f t="shared" si="135"/>
        <v>1.570796327</v>
      </c>
      <c r="EP259" s="122">
        <f t="shared" si="136"/>
        <v>1.570796327</v>
      </c>
      <c r="EQ259" s="142">
        <f t="shared" si="137"/>
        <v>406607.3334</v>
      </c>
      <c r="ER259" s="130">
        <f t="shared" si="138"/>
        <v>406607.3334</v>
      </c>
      <c r="ES259" s="143">
        <f t="shared" si="139"/>
        <v>0.000000001067640177</v>
      </c>
      <c r="ET259" s="143">
        <f t="shared" si="140"/>
        <v>2112793.68</v>
      </c>
      <c r="EU259" s="143">
        <f t="shared" si="141"/>
        <v>1.570796327</v>
      </c>
      <c r="EV259" s="124">
        <f t="shared" si="142"/>
        <v>2112793.68</v>
      </c>
      <c r="EW259" s="144">
        <f t="shared" ref="EW259:EX259" si="4317">BY259+ES259</f>
        <v>-6341393.45</v>
      </c>
      <c r="EX259" s="144">
        <f t="shared" si="4317"/>
        <v>2112793.68</v>
      </c>
      <c r="EY259" s="144">
        <f t="shared" si="144"/>
        <v>2.819984618</v>
      </c>
      <c r="EZ259" s="145">
        <f t="shared" si="145"/>
        <v>6684098.146</v>
      </c>
      <c r="FA259" s="140">
        <f t="shared" si="146"/>
        <v>0.9399948725</v>
      </c>
      <c r="FB259" s="141">
        <f t="shared" si="147"/>
        <v>0.9399948725</v>
      </c>
      <c r="FC259" s="141">
        <f t="shared" si="148"/>
        <v>0.9399948725</v>
      </c>
      <c r="FD259" s="122">
        <f t="shared" si="149"/>
        <v>0.9399948725</v>
      </c>
      <c r="FE259" s="142">
        <f t="shared" si="150"/>
        <v>188.3710995</v>
      </c>
      <c r="FF259" s="130">
        <f t="shared" si="151"/>
        <v>188.3710995</v>
      </c>
      <c r="FG259" s="143">
        <f t="shared" si="152"/>
        <v>29.3933229</v>
      </c>
      <c r="FH259" s="143">
        <f t="shared" si="153"/>
        <v>40.24591796</v>
      </c>
      <c r="FI259" s="143">
        <f t="shared" si="154"/>
        <v>0.9399948725</v>
      </c>
      <c r="FJ259" s="124">
        <f t="shared" si="155"/>
        <v>49.83674692</v>
      </c>
      <c r="FK259" s="140">
        <f t="shared" si="156"/>
        <v>-6.283185307</v>
      </c>
      <c r="FL259" s="141">
        <f t="shared" si="157"/>
        <v>-6.283185307</v>
      </c>
      <c r="FM259" s="141">
        <f t="shared" si="158"/>
        <v>0</v>
      </c>
      <c r="FN259" s="122">
        <f t="shared" si="159"/>
        <v>0</v>
      </c>
      <c r="FO259" s="142">
        <f t="shared" si="160"/>
        <v>434.3586695</v>
      </c>
      <c r="FP259" s="130">
        <f t="shared" si="161"/>
        <v>434.3586695</v>
      </c>
      <c r="FQ259" s="143">
        <f t="shared" si="162"/>
        <v>-434.3586695</v>
      </c>
      <c r="FR259" s="143">
        <f t="shared" si="163"/>
        <v>0</v>
      </c>
      <c r="FS259" s="143">
        <f t="shared" si="164"/>
        <v>3.141592654</v>
      </c>
      <c r="FT259" s="124">
        <f t="shared" si="165"/>
        <v>434.3586695</v>
      </c>
      <c r="FU259" s="144">
        <f t="shared" si="166"/>
        <v>-22353.31209</v>
      </c>
      <c r="FV259" s="144">
        <f t="shared" si="167"/>
        <v>0</v>
      </c>
      <c r="FW259" s="144">
        <f t="shared" si="168"/>
        <v>-3.141592654</v>
      </c>
      <c r="FX259" s="145">
        <f t="shared" si="169"/>
        <v>22353.31209</v>
      </c>
      <c r="FY259" s="140">
        <f t="shared" si="170"/>
        <v>-3.141592654</v>
      </c>
      <c r="FZ259" s="140">
        <f t="shared" si="171"/>
        <v>-0.9399948725</v>
      </c>
      <c r="GA259" s="141">
        <f t="shared" si="172"/>
        <v>-4.081587526</v>
      </c>
      <c r="GB259" s="141">
        <f t="shared" si="173"/>
        <v>-4.081587526</v>
      </c>
      <c r="GC259" s="122">
        <f t="shared" si="174"/>
        <v>2.201597781</v>
      </c>
      <c r="GD259" s="142">
        <f t="shared" si="175"/>
        <v>22353.31209</v>
      </c>
      <c r="GE259" s="142">
        <f t="shared" si="176"/>
        <v>0.02006551514</v>
      </c>
      <c r="GF259" s="130">
        <f t="shared" si="177"/>
        <v>448.5307223</v>
      </c>
      <c r="GG259" s="143">
        <f t="shared" si="178"/>
        <v>-29.3933229</v>
      </c>
      <c r="GH259" s="143">
        <f t="shared" si="179"/>
        <v>40.24591796</v>
      </c>
      <c r="GI259" s="143">
        <f t="shared" si="180"/>
        <v>2.201597781</v>
      </c>
      <c r="GJ259" s="124">
        <f t="shared" si="181"/>
        <v>49.83674692</v>
      </c>
      <c r="GK259" s="146">
        <f t="shared" si="182"/>
        <v>-0.5</v>
      </c>
      <c r="GL259" s="127">
        <f t="shared" si="183"/>
        <v>-0.8660254038</v>
      </c>
      <c r="GM259" s="146">
        <f t="shared" si="184"/>
        <v>-2.094395102</v>
      </c>
      <c r="GN259" s="127">
        <f t="shared" si="185"/>
        <v>1</v>
      </c>
      <c r="GO259" s="147">
        <f t="shared" si="186"/>
        <v>-0.5</v>
      </c>
      <c r="GP259" s="128">
        <f t="shared" si="187"/>
        <v>0.8660254038</v>
      </c>
      <c r="GQ259" s="147">
        <f t="shared" si="188"/>
        <v>2.094395102</v>
      </c>
      <c r="GR259" s="128">
        <f t="shared" si="189"/>
        <v>1</v>
      </c>
      <c r="GS259" s="140">
        <f t="shared" si="190"/>
        <v>-2.094395102</v>
      </c>
      <c r="GT259" s="140">
        <f t="shared" si="191"/>
        <v>0.9399948725</v>
      </c>
      <c r="GU259" s="141">
        <f t="shared" si="192"/>
        <v>-1.15440023</v>
      </c>
      <c r="GV259" s="141">
        <f t="shared" si="193"/>
        <v>-1.15440023</v>
      </c>
      <c r="GW259" s="122">
        <f t="shared" si="194"/>
        <v>-1.15440023</v>
      </c>
      <c r="GX259" s="142">
        <f t="shared" si="195"/>
        <v>1</v>
      </c>
      <c r="GY259" s="142">
        <f t="shared" si="196"/>
        <v>49.83674692</v>
      </c>
      <c r="GZ259" s="130">
        <f t="shared" si="197"/>
        <v>49.83674692</v>
      </c>
      <c r="HA259" s="143">
        <f t="shared" si="198"/>
        <v>20.1573259</v>
      </c>
      <c r="HB259" s="143">
        <f t="shared" si="199"/>
        <v>-45.57832331</v>
      </c>
      <c r="HC259" s="143">
        <f t="shared" si="200"/>
        <v>-1.15440023</v>
      </c>
      <c r="HD259" s="124">
        <f t="shared" si="201"/>
        <v>49.83674692</v>
      </c>
      <c r="HE259" s="140">
        <f t="shared" si="202"/>
        <v>2.094395102</v>
      </c>
      <c r="HF259" s="140">
        <f t="shared" si="203"/>
        <v>2.201597781</v>
      </c>
      <c r="HG259" s="141">
        <f t="shared" si="204"/>
        <v>4.295992883</v>
      </c>
      <c r="HH259" s="141">
        <f t="shared" si="205"/>
        <v>4.295992883</v>
      </c>
      <c r="HI259" s="122">
        <f t="shared" si="206"/>
        <v>-1.987192424</v>
      </c>
      <c r="HJ259" s="142">
        <f t="shared" si="207"/>
        <v>1</v>
      </c>
      <c r="HK259" s="142">
        <f t="shared" si="208"/>
        <v>49.83674692</v>
      </c>
      <c r="HL259" s="130">
        <f t="shared" si="209"/>
        <v>49.83674692</v>
      </c>
      <c r="HM259" s="143">
        <f t="shared" si="210"/>
        <v>-20.1573259</v>
      </c>
      <c r="HN259" s="143">
        <f t="shared" si="211"/>
        <v>-45.57832331</v>
      </c>
      <c r="HO259" s="143">
        <f t="shared" si="212"/>
        <v>-1.987192424</v>
      </c>
      <c r="HP259" s="124">
        <f t="shared" si="213"/>
        <v>49.83674692</v>
      </c>
      <c r="HQ259" s="140">
        <f t="shared" si="214"/>
        <v>2.094395102</v>
      </c>
      <c r="HR259" s="140">
        <f t="shared" si="215"/>
        <v>0.9399948725</v>
      </c>
      <c r="HS259" s="141">
        <f t="shared" si="216"/>
        <v>3.034389975</v>
      </c>
      <c r="HT259" s="141">
        <f t="shared" si="217"/>
        <v>3.034389975</v>
      </c>
      <c r="HU259" s="122">
        <f t="shared" si="218"/>
        <v>3.034389975</v>
      </c>
      <c r="HV259" s="142">
        <f t="shared" si="219"/>
        <v>1</v>
      </c>
      <c r="HW259" s="142">
        <f t="shared" si="220"/>
        <v>49.83674692</v>
      </c>
      <c r="HX259" s="130">
        <f t="shared" si="221"/>
        <v>49.83674692</v>
      </c>
      <c r="HY259" s="143">
        <f t="shared" si="222"/>
        <v>-49.5506488</v>
      </c>
      <c r="HZ259" s="143">
        <f t="shared" si="223"/>
        <v>5.332405352</v>
      </c>
      <c r="IA259" s="143">
        <f t="shared" si="224"/>
        <v>3.034389975</v>
      </c>
      <c r="IB259" s="124">
        <f t="shared" si="225"/>
        <v>49.83674692</v>
      </c>
      <c r="IC259" s="140">
        <f t="shared" si="226"/>
        <v>-2.094395102</v>
      </c>
      <c r="ID259" s="140">
        <f t="shared" si="227"/>
        <v>2.201597781</v>
      </c>
      <c r="IE259" s="141">
        <f t="shared" si="228"/>
        <v>0.1072026786</v>
      </c>
      <c r="IF259" s="141">
        <f t="shared" si="229"/>
        <v>0.1072026786</v>
      </c>
      <c r="IG259" s="122">
        <f t="shared" si="230"/>
        <v>0.1072026786</v>
      </c>
      <c r="IH259" s="142">
        <f t="shared" si="231"/>
        <v>1</v>
      </c>
      <c r="II259" s="142">
        <f t="shared" si="232"/>
        <v>49.83674692</v>
      </c>
      <c r="IJ259" s="130">
        <f t="shared" si="233"/>
        <v>49.83674692</v>
      </c>
      <c r="IK259" s="143">
        <f t="shared" si="234"/>
        <v>49.5506488</v>
      </c>
      <c r="IL259" s="143">
        <f t="shared" si="235"/>
        <v>5.332405352</v>
      </c>
      <c r="IM259" s="143">
        <f t="shared" si="236"/>
        <v>0.1072026786</v>
      </c>
      <c r="IN259" s="124">
        <f t="shared" si="237"/>
        <v>49.83674692</v>
      </c>
    </row>
    <row r="260" ht="12.75" customHeight="1">
      <c r="A260" s="129">
        <f>'Cortez Cubic'!AP260</f>
        <v>-0.2187762226</v>
      </c>
      <c r="B260" s="129">
        <f>'Cortez Cubic'!AQ260</f>
        <v>12.45577267</v>
      </c>
      <c r="C260" s="129">
        <f>'Cortez Cubic'!AR260</f>
        <v>16707.60202</v>
      </c>
      <c r="D260" s="129">
        <f>'Cortez Cubic'!AS260</f>
        <v>-2100454.96</v>
      </c>
      <c r="E260" s="129">
        <f t="shared" ref="E260:H260" si="4318">0</f>
        <v>0</v>
      </c>
      <c r="F260" s="129">
        <f t="shared" si="4318"/>
        <v>0</v>
      </c>
      <c r="G260" s="129">
        <f t="shared" si="4318"/>
        <v>0</v>
      </c>
      <c r="H260" s="129">
        <f t="shared" si="4318"/>
        <v>0</v>
      </c>
      <c r="I260" s="110">
        <f>'Cortez Cubic'!I260</f>
        <v>182</v>
      </c>
      <c r="J260" s="130">
        <f t="shared" si="28"/>
        <v>197.4383556</v>
      </c>
      <c r="K260" s="131">
        <f t="shared" si="29"/>
        <v>1</v>
      </c>
      <c r="L260" s="131">
        <f t="shared" si="30"/>
        <v>0</v>
      </c>
      <c r="M260" s="132">
        <f t="shared" si="31"/>
        <v>-15.43835564</v>
      </c>
      <c r="N260" s="133">
        <f t="shared" si="32"/>
        <v>36.25410509</v>
      </c>
      <c r="O260" s="134">
        <f t="shared" si="33"/>
        <v>197.4383556</v>
      </c>
      <c r="P260" s="134">
        <f t="shared" si="34"/>
        <v>0</v>
      </c>
      <c r="Q260" s="135">
        <f t="shared" si="35"/>
        <v>161.1842506</v>
      </c>
      <c r="R260" s="135">
        <f t="shared" si="36"/>
        <v>0</v>
      </c>
      <c r="S260" s="136">
        <f t="shared" si="37"/>
        <v>-301.6887561</v>
      </c>
      <c r="T260" s="136">
        <f t="shared" si="38"/>
        <v>0</v>
      </c>
      <c r="U260" s="137">
        <f t="shared" ref="U260:X260" si="4319">ATAN2(A260,E260)</f>
        <v>3.141592654</v>
      </c>
      <c r="V260" s="137">
        <f t="shared" si="4319"/>
        <v>0</v>
      </c>
      <c r="W260" s="137">
        <f t="shared" si="4319"/>
        <v>0</v>
      </c>
      <c r="X260" s="137">
        <f t="shared" si="4319"/>
        <v>3.141592654</v>
      </c>
      <c r="Y260" s="137">
        <f t="shared" ref="Y260:AB260" si="4320">SQRT(POWER(A260,2)+POWER(E260,2))</f>
        <v>0.2187762226</v>
      </c>
      <c r="Z260" s="137">
        <f t="shared" si="4320"/>
        <v>12.45577267</v>
      </c>
      <c r="AA260" s="137">
        <f t="shared" si="4320"/>
        <v>16707.60202</v>
      </c>
      <c r="AB260" s="137">
        <f t="shared" si="4320"/>
        <v>2100454.96</v>
      </c>
      <c r="AC260" s="138">
        <f t="shared" ref="AC260:AF260" si="4321">U260-$U260</f>
        <v>0</v>
      </c>
      <c r="AD260" s="138">
        <f t="shared" si="4321"/>
        <v>-3.141592654</v>
      </c>
      <c r="AE260" s="138">
        <f t="shared" si="4321"/>
        <v>-3.141592654</v>
      </c>
      <c r="AF260" s="138">
        <f t="shared" si="4321"/>
        <v>0</v>
      </c>
      <c r="AG260" s="138">
        <f t="shared" ref="AG260:AJ260" si="4322">Y260/$Y260</f>
        <v>1</v>
      </c>
      <c r="AH260" s="138">
        <f t="shared" si="4322"/>
        <v>56.93385011</v>
      </c>
      <c r="AI260" s="138">
        <f t="shared" si="4322"/>
        <v>76368.45458</v>
      </c>
      <c r="AJ260" s="138">
        <f t="shared" si="4322"/>
        <v>9600928.91</v>
      </c>
      <c r="AK260" s="139">
        <f t="shared" ref="AK260:AN260" si="4323">AG260*COS(AC260)</f>
        <v>1</v>
      </c>
      <c r="AL260" s="139">
        <f t="shared" si="4323"/>
        <v>-56.93385011</v>
      </c>
      <c r="AM260" s="139">
        <f t="shared" si="4323"/>
        <v>-76368.45458</v>
      </c>
      <c r="AN260" s="139">
        <f t="shared" si="4323"/>
        <v>9600928.91</v>
      </c>
      <c r="AO260" s="129">
        <f t="shared" ref="AO260:AR260" si="4324">AG260*SIN(AC260)</f>
        <v>0</v>
      </c>
      <c r="AP260" s="129">
        <f t="shared" si="4324"/>
        <v>0</v>
      </c>
      <c r="AQ260" s="129">
        <f t="shared" si="4324"/>
        <v>0</v>
      </c>
      <c r="AR260" s="129">
        <f t="shared" si="4324"/>
        <v>0</v>
      </c>
      <c r="AS260" s="140">
        <f t="shared" si="45"/>
        <v>-9.424777961</v>
      </c>
      <c r="AT260" s="141">
        <f t="shared" si="46"/>
        <v>-9.424777961</v>
      </c>
      <c r="AU260" s="141">
        <f t="shared" si="47"/>
        <v>-3.141592654</v>
      </c>
      <c r="AV260" s="122">
        <f t="shared" si="48"/>
        <v>3.141592654</v>
      </c>
      <c r="AW260" s="142">
        <f t="shared" si="49"/>
        <v>184548.985</v>
      </c>
      <c r="AX260" s="130">
        <f t="shared" si="50"/>
        <v>184548.985</v>
      </c>
      <c r="AY260" s="143">
        <f t="shared" si="51"/>
        <v>369097.97</v>
      </c>
      <c r="AZ260" s="143">
        <f t="shared" si="52"/>
        <v>0</v>
      </c>
      <c r="BA260" s="143">
        <f t="shared" si="53"/>
        <v>0</v>
      </c>
      <c r="BB260" s="124">
        <f t="shared" si="54"/>
        <v>369097.97</v>
      </c>
      <c r="BC260" s="140">
        <f t="shared" ref="BC260:BD260" si="4325">BC$2*AD260</f>
        <v>-3.141592654</v>
      </c>
      <c r="BD260" s="140">
        <f t="shared" si="4325"/>
        <v>-3.141592654</v>
      </c>
      <c r="BE260" s="141">
        <f t="shared" si="56"/>
        <v>-6.283185307</v>
      </c>
      <c r="BF260" s="141">
        <f t="shared" si="57"/>
        <v>0</v>
      </c>
      <c r="BG260" s="122">
        <f t="shared" si="58"/>
        <v>0</v>
      </c>
      <c r="BH260" s="142">
        <f t="shared" ref="BH260:BI260" si="4326">POWER(AH260,BH$2)</f>
        <v>56.93385011</v>
      </c>
      <c r="BI260" s="142">
        <f t="shared" si="4326"/>
        <v>76368.45458</v>
      </c>
      <c r="BJ260" s="130">
        <f t="shared" si="60"/>
        <v>4347950.146</v>
      </c>
      <c r="BK260" s="143">
        <f t="shared" si="61"/>
        <v>39131551.32</v>
      </c>
      <c r="BL260" s="143">
        <f t="shared" si="62"/>
        <v>0</v>
      </c>
      <c r="BM260" s="143">
        <f t="shared" si="63"/>
        <v>0</v>
      </c>
      <c r="BN260" s="124">
        <f t="shared" si="64"/>
        <v>39131551.32</v>
      </c>
      <c r="BO260" s="140">
        <f t="shared" si="65"/>
        <v>0</v>
      </c>
      <c r="BP260" s="141">
        <f t="shared" si="66"/>
        <v>0</v>
      </c>
      <c r="BQ260" s="141">
        <f t="shared" si="67"/>
        <v>0</v>
      </c>
      <c r="BR260" s="122">
        <f t="shared" si="68"/>
        <v>0</v>
      </c>
      <c r="BS260" s="142">
        <f t="shared" si="69"/>
        <v>9600928.91</v>
      </c>
      <c r="BT260" s="130">
        <f t="shared" si="70"/>
        <v>9600928.91</v>
      </c>
      <c r="BU260" s="143">
        <f t="shared" si="71"/>
        <v>-259225080.6</v>
      </c>
      <c r="BV260" s="143">
        <f t="shared" si="72"/>
        <v>0</v>
      </c>
      <c r="BW260" s="143">
        <f t="shared" si="73"/>
        <v>3.141592654</v>
      </c>
      <c r="BX260" s="124">
        <f t="shared" si="74"/>
        <v>259225080.6</v>
      </c>
      <c r="BY260" s="144">
        <f t="shared" ref="BY260:BZ260" si="4327">AY260+BK260+BU260</f>
        <v>-219724431.3</v>
      </c>
      <c r="BZ260" s="144">
        <f t="shared" si="4327"/>
        <v>0</v>
      </c>
      <c r="CA260" s="144">
        <f t="shared" si="76"/>
        <v>-3.141592654</v>
      </c>
      <c r="CB260" s="145">
        <f t="shared" si="77"/>
        <v>219724431.3</v>
      </c>
      <c r="CC260" s="140">
        <f t="shared" ref="CC260:CD260" si="4328">CC$2*AD260</f>
        <v>-6.283185307</v>
      </c>
      <c r="CD260" s="140">
        <f t="shared" si="4328"/>
        <v>-6.283185307</v>
      </c>
      <c r="CE260" s="141">
        <f t="shared" si="79"/>
        <v>-12.56637061</v>
      </c>
      <c r="CF260" s="141">
        <f t="shared" si="80"/>
        <v>0</v>
      </c>
      <c r="CG260" s="122">
        <f t="shared" si="81"/>
        <v>0</v>
      </c>
      <c r="CH260" s="142">
        <f t="shared" ref="CH260:CI260" si="4329">POWER(AH260,CH$2)</f>
        <v>3241.463288</v>
      </c>
      <c r="CI260" s="142">
        <f t="shared" si="4329"/>
        <v>5832140855</v>
      </c>
      <c r="CJ260" s="130">
        <f t="shared" si="83"/>
        <v>18904670475244</v>
      </c>
      <c r="CK260" s="143">
        <f t="shared" si="84"/>
        <v>-18904670475244</v>
      </c>
      <c r="CL260" s="143">
        <f t="shared" si="85"/>
        <v>0</v>
      </c>
      <c r="CM260" s="143">
        <f t="shared" si="86"/>
        <v>3.141592654</v>
      </c>
      <c r="CN260" s="124">
        <f t="shared" si="87"/>
        <v>18904670475244</v>
      </c>
      <c r="CO260" s="140">
        <f t="shared" si="88"/>
        <v>-9.424777961</v>
      </c>
      <c r="CP260" s="141">
        <f t="shared" si="89"/>
        <v>-9.424777961</v>
      </c>
      <c r="CQ260" s="141">
        <f t="shared" si="90"/>
        <v>-3.141592654</v>
      </c>
      <c r="CR260" s="122">
        <f t="shared" si="91"/>
        <v>3.141592654</v>
      </c>
      <c r="CS260" s="142">
        <f t="shared" si="92"/>
        <v>445391584009252</v>
      </c>
      <c r="CT260" s="130">
        <f t="shared" si="93"/>
        <v>445391584009252</v>
      </c>
      <c r="CU260" s="143">
        <f t="shared" si="94"/>
        <v>-1.78157E+15</v>
      </c>
      <c r="CV260" s="143">
        <f t="shared" si="95"/>
        <v>0.2181789511</v>
      </c>
      <c r="CW260" s="143">
        <f t="shared" si="96"/>
        <v>3.141592654</v>
      </c>
      <c r="CX260" s="124">
        <f t="shared" si="97"/>
        <v>1.78157E+15</v>
      </c>
      <c r="CY260" s="140">
        <f t="shared" si="98"/>
        <v>-9.424777961</v>
      </c>
      <c r="CZ260" s="140">
        <f t="shared" si="99"/>
        <v>0</v>
      </c>
      <c r="DA260" s="141">
        <f t="shared" si="100"/>
        <v>-9.424777961</v>
      </c>
      <c r="DB260" s="141">
        <f t="shared" si="101"/>
        <v>-3.141592654</v>
      </c>
      <c r="DC260" s="122">
        <f t="shared" si="102"/>
        <v>3.141592654</v>
      </c>
      <c r="DD260" s="142">
        <f t="shared" si="103"/>
        <v>184548.985</v>
      </c>
      <c r="DE260" s="142">
        <f t="shared" si="104"/>
        <v>9600928.91</v>
      </c>
      <c r="DF260" s="130">
        <f t="shared" si="105"/>
        <v>1771841685493</v>
      </c>
      <c r="DG260" s="143">
        <f t="shared" si="106"/>
        <v>-7087366741972</v>
      </c>
      <c r="DH260" s="143">
        <f t="shared" si="107"/>
        <v>0.0008679520995</v>
      </c>
      <c r="DI260" s="143">
        <f t="shared" si="108"/>
        <v>3.141592654</v>
      </c>
      <c r="DJ260" s="124">
        <f t="shared" si="109"/>
        <v>7087366741972</v>
      </c>
      <c r="DK260" s="140">
        <f t="shared" ref="DK260:DM260" si="4330">DK$2*AD260</f>
        <v>-3.141592654</v>
      </c>
      <c r="DL260" s="140">
        <f t="shared" si="4330"/>
        <v>-3.141592654</v>
      </c>
      <c r="DM260" s="140">
        <f t="shared" si="4330"/>
        <v>0</v>
      </c>
      <c r="DN260" s="141">
        <f t="shared" si="111"/>
        <v>-6.283185307</v>
      </c>
      <c r="DO260" s="141">
        <f t="shared" si="112"/>
        <v>0</v>
      </c>
      <c r="DP260" s="122">
        <f t="shared" si="113"/>
        <v>0</v>
      </c>
      <c r="DQ260" s="142">
        <f t="shared" ref="DQ260:DS260" si="4331">POWER(AH260,DQ$2)</f>
        <v>56.93385011</v>
      </c>
      <c r="DR260" s="142">
        <f t="shared" si="4331"/>
        <v>76368.45458</v>
      </c>
      <c r="DS260" s="142">
        <f t="shared" si="4331"/>
        <v>9600928.91</v>
      </c>
      <c r="DT260" s="130">
        <f t="shared" si="115"/>
        <v>41744360260011</v>
      </c>
      <c r="DU260" s="143">
        <f t="shared" si="116"/>
        <v>-751398484680202</v>
      </c>
      <c r="DV260" s="143">
        <f t="shared" si="117"/>
        <v>0</v>
      </c>
      <c r="DW260" s="143">
        <f t="shared" si="118"/>
        <v>3.141592654</v>
      </c>
      <c r="DX260" s="124">
        <f t="shared" si="119"/>
        <v>751398484680202</v>
      </c>
      <c r="DY260" s="140">
        <f t="shared" si="120"/>
        <v>0</v>
      </c>
      <c r="DZ260" s="141">
        <f t="shared" si="121"/>
        <v>0</v>
      </c>
      <c r="EA260" s="141">
        <f t="shared" si="122"/>
        <v>0</v>
      </c>
      <c r="EB260" s="122">
        <f t="shared" si="123"/>
        <v>0</v>
      </c>
      <c r="EC260" s="142">
        <f t="shared" si="124"/>
        <v>92177835937399</v>
      </c>
      <c r="ED260" s="130">
        <f t="shared" si="125"/>
        <v>92177835937399</v>
      </c>
      <c r="EE260" s="143">
        <f t="shared" si="126"/>
        <v>2.4888E+15</v>
      </c>
      <c r="EF260" s="143">
        <f t="shared" si="127"/>
        <v>0</v>
      </c>
      <c r="EG260" s="143">
        <f t="shared" si="128"/>
        <v>0</v>
      </c>
      <c r="EH260" s="124">
        <f t="shared" si="129"/>
        <v>2.4888E+15</v>
      </c>
      <c r="EI260" s="144">
        <f t="shared" ref="EI260:EJ260" si="4332">CK260+CU260+DG260+DU260+EE260</f>
        <v>-70155287624655</v>
      </c>
      <c r="EJ260" s="144">
        <f t="shared" si="4332"/>
        <v>0.2190469032</v>
      </c>
      <c r="EK260" s="144">
        <f t="shared" si="131"/>
        <v>3.141592654</v>
      </c>
      <c r="EL260" s="145">
        <f t="shared" si="132"/>
        <v>70155287624655</v>
      </c>
      <c r="EM260" s="140">
        <f t="shared" si="133"/>
        <v>1.570796327</v>
      </c>
      <c r="EN260" s="141">
        <f t="shared" si="134"/>
        <v>1.570796327</v>
      </c>
      <c r="EO260" s="141">
        <f t="shared" si="135"/>
        <v>1.570796327</v>
      </c>
      <c r="EP260" s="122">
        <f t="shared" si="136"/>
        <v>1.570796327</v>
      </c>
      <c r="EQ260" s="142">
        <f t="shared" si="137"/>
        <v>8375875.335</v>
      </c>
      <c r="ER260" s="130">
        <f t="shared" si="138"/>
        <v>8375875.335</v>
      </c>
      <c r="ES260" s="143">
        <f t="shared" si="139"/>
        <v>0.00000007031225588</v>
      </c>
      <c r="ET260" s="143">
        <f t="shared" si="140"/>
        <v>43522324.91</v>
      </c>
      <c r="EU260" s="143">
        <f t="shared" si="141"/>
        <v>1.570796327</v>
      </c>
      <c r="EV260" s="124">
        <f t="shared" si="142"/>
        <v>43522324.91</v>
      </c>
      <c r="EW260" s="144">
        <f t="shared" ref="EW260:EX260" si="4333">BY260+ES260</f>
        <v>-219724431.3</v>
      </c>
      <c r="EX260" s="144">
        <f t="shared" si="4333"/>
        <v>43522324.91</v>
      </c>
      <c r="EY260" s="144">
        <f t="shared" si="144"/>
        <v>2.946046951</v>
      </c>
      <c r="EZ260" s="145">
        <f t="shared" si="145"/>
        <v>223993344.7</v>
      </c>
      <c r="FA260" s="140">
        <f t="shared" si="146"/>
        <v>0.9820156503</v>
      </c>
      <c r="FB260" s="141">
        <f t="shared" si="147"/>
        <v>0.9820156503</v>
      </c>
      <c r="FC260" s="141">
        <f t="shared" si="148"/>
        <v>0.9820156503</v>
      </c>
      <c r="FD260" s="122">
        <f t="shared" si="149"/>
        <v>0.9820156503</v>
      </c>
      <c r="FE260" s="142">
        <f t="shared" si="150"/>
        <v>607.3117796</v>
      </c>
      <c r="FF260" s="130">
        <f t="shared" si="151"/>
        <v>607.3117796</v>
      </c>
      <c r="FG260" s="143">
        <f t="shared" si="152"/>
        <v>89.2302028</v>
      </c>
      <c r="FH260" s="143">
        <f t="shared" si="153"/>
        <v>133.6199275</v>
      </c>
      <c r="FI260" s="143">
        <f t="shared" si="154"/>
        <v>0.9820156503</v>
      </c>
      <c r="FJ260" s="124">
        <f t="shared" si="155"/>
        <v>160.6745596</v>
      </c>
      <c r="FK260" s="140">
        <f t="shared" si="156"/>
        <v>-6.283185307</v>
      </c>
      <c r="FL260" s="141">
        <f t="shared" si="157"/>
        <v>-6.283185307</v>
      </c>
      <c r="FM260" s="141">
        <f t="shared" si="158"/>
        <v>0</v>
      </c>
      <c r="FN260" s="122">
        <f t="shared" si="159"/>
        <v>0</v>
      </c>
      <c r="FO260" s="142">
        <f t="shared" si="160"/>
        <v>3241.463288</v>
      </c>
      <c r="FP260" s="130">
        <f t="shared" si="161"/>
        <v>3241.463288</v>
      </c>
      <c r="FQ260" s="143">
        <f t="shared" si="162"/>
        <v>-3241.463288</v>
      </c>
      <c r="FR260" s="143">
        <f t="shared" si="163"/>
        <v>0</v>
      </c>
      <c r="FS260" s="143">
        <f t="shared" si="164"/>
        <v>3.141592654</v>
      </c>
      <c r="FT260" s="124">
        <f t="shared" si="165"/>
        <v>3241.463288</v>
      </c>
      <c r="FU260" s="144">
        <f t="shared" si="166"/>
        <v>-232346.827</v>
      </c>
      <c r="FV260" s="144">
        <f t="shared" si="167"/>
        <v>0</v>
      </c>
      <c r="FW260" s="144">
        <f t="shared" si="168"/>
        <v>-3.141592654</v>
      </c>
      <c r="FX260" s="145">
        <f t="shared" si="169"/>
        <v>232346.827</v>
      </c>
      <c r="FY260" s="140">
        <f t="shared" si="170"/>
        <v>-3.141592654</v>
      </c>
      <c r="FZ260" s="140">
        <f t="shared" si="171"/>
        <v>-0.9820156503</v>
      </c>
      <c r="GA260" s="141">
        <f t="shared" si="172"/>
        <v>-4.123608304</v>
      </c>
      <c r="GB260" s="141">
        <f t="shared" si="173"/>
        <v>-4.123608304</v>
      </c>
      <c r="GC260" s="122">
        <f t="shared" si="174"/>
        <v>2.159577003</v>
      </c>
      <c r="GD260" s="142">
        <f t="shared" si="175"/>
        <v>232346.827</v>
      </c>
      <c r="GE260" s="142">
        <f t="shared" si="176"/>
        <v>0.006223760639</v>
      </c>
      <c r="GF260" s="130">
        <f t="shared" si="177"/>
        <v>1446.071037</v>
      </c>
      <c r="GG260" s="143">
        <f t="shared" si="178"/>
        <v>-89.2302028</v>
      </c>
      <c r="GH260" s="143">
        <f t="shared" si="179"/>
        <v>133.6199275</v>
      </c>
      <c r="GI260" s="143">
        <f t="shared" si="180"/>
        <v>2.159577003</v>
      </c>
      <c r="GJ260" s="124">
        <f t="shared" si="181"/>
        <v>160.6745596</v>
      </c>
      <c r="GK260" s="146">
        <f t="shared" si="182"/>
        <v>-0.5</v>
      </c>
      <c r="GL260" s="127">
        <f t="shared" si="183"/>
        <v>-0.8660254038</v>
      </c>
      <c r="GM260" s="146">
        <f t="shared" si="184"/>
        <v>-2.094395102</v>
      </c>
      <c r="GN260" s="127">
        <f t="shared" si="185"/>
        <v>1</v>
      </c>
      <c r="GO260" s="147">
        <f t="shared" si="186"/>
        <v>-0.5</v>
      </c>
      <c r="GP260" s="128">
        <f t="shared" si="187"/>
        <v>0.8660254038</v>
      </c>
      <c r="GQ260" s="147">
        <f t="shared" si="188"/>
        <v>2.094395102</v>
      </c>
      <c r="GR260" s="128">
        <f t="shared" si="189"/>
        <v>1</v>
      </c>
      <c r="GS260" s="140">
        <f t="shared" si="190"/>
        <v>-2.094395102</v>
      </c>
      <c r="GT260" s="140">
        <f t="shared" si="191"/>
        <v>0.9820156503</v>
      </c>
      <c r="GU260" s="141">
        <f t="shared" si="192"/>
        <v>-1.112379452</v>
      </c>
      <c r="GV260" s="141">
        <f t="shared" si="193"/>
        <v>-1.112379452</v>
      </c>
      <c r="GW260" s="122">
        <f t="shared" si="194"/>
        <v>-1.112379452</v>
      </c>
      <c r="GX260" s="142">
        <f t="shared" si="195"/>
        <v>1</v>
      </c>
      <c r="GY260" s="142">
        <f t="shared" si="196"/>
        <v>160.6745596</v>
      </c>
      <c r="GZ260" s="130">
        <f t="shared" si="197"/>
        <v>160.6745596</v>
      </c>
      <c r="HA260" s="143">
        <f t="shared" si="198"/>
        <v>71.10315026</v>
      </c>
      <c r="HB260" s="143">
        <f t="shared" si="199"/>
        <v>-144.0855862</v>
      </c>
      <c r="HC260" s="143">
        <f t="shared" si="200"/>
        <v>-1.112379452</v>
      </c>
      <c r="HD260" s="124">
        <f t="shared" si="201"/>
        <v>160.6745596</v>
      </c>
      <c r="HE260" s="140">
        <f t="shared" si="202"/>
        <v>2.094395102</v>
      </c>
      <c r="HF260" s="140">
        <f t="shared" si="203"/>
        <v>2.159577003</v>
      </c>
      <c r="HG260" s="141">
        <f t="shared" si="204"/>
        <v>4.253972106</v>
      </c>
      <c r="HH260" s="141">
        <f t="shared" si="205"/>
        <v>4.253972106</v>
      </c>
      <c r="HI260" s="122">
        <f t="shared" si="206"/>
        <v>-2.029213202</v>
      </c>
      <c r="HJ260" s="142">
        <f t="shared" si="207"/>
        <v>1</v>
      </c>
      <c r="HK260" s="142">
        <f t="shared" si="208"/>
        <v>160.6745596</v>
      </c>
      <c r="HL260" s="130">
        <f t="shared" si="209"/>
        <v>160.6745596</v>
      </c>
      <c r="HM260" s="143">
        <f t="shared" si="210"/>
        <v>-71.10315026</v>
      </c>
      <c r="HN260" s="143">
        <f t="shared" si="211"/>
        <v>-144.0855862</v>
      </c>
      <c r="HO260" s="143">
        <f t="shared" si="212"/>
        <v>-2.029213202</v>
      </c>
      <c r="HP260" s="124">
        <f t="shared" si="213"/>
        <v>160.6745596</v>
      </c>
      <c r="HQ260" s="140">
        <f t="shared" si="214"/>
        <v>2.094395102</v>
      </c>
      <c r="HR260" s="140">
        <f t="shared" si="215"/>
        <v>0.9820156503</v>
      </c>
      <c r="HS260" s="141">
        <f t="shared" si="216"/>
        <v>3.076410753</v>
      </c>
      <c r="HT260" s="141">
        <f t="shared" si="217"/>
        <v>3.076410753</v>
      </c>
      <c r="HU260" s="122">
        <f t="shared" si="218"/>
        <v>3.076410753</v>
      </c>
      <c r="HV260" s="142">
        <f t="shared" si="219"/>
        <v>1</v>
      </c>
      <c r="HW260" s="142">
        <f t="shared" si="220"/>
        <v>160.6745596</v>
      </c>
      <c r="HX260" s="130">
        <f t="shared" si="221"/>
        <v>160.6745596</v>
      </c>
      <c r="HY260" s="143">
        <f t="shared" si="222"/>
        <v>-160.3333531</v>
      </c>
      <c r="HZ260" s="143">
        <f t="shared" si="223"/>
        <v>10.46565867</v>
      </c>
      <c r="IA260" s="143">
        <f t="shared" si="224"/>
        <v>3.076410753</v>
      </c>
      <c r="IB260" s="124">
        <f t="shared" si="225"/>
        <v>160.6745596</v>
      </c>
      <c r="IC260" s="140">
        <f t="shared" si="226"/>
        <v>-2.094395102</v>
      </c>
      <c r="ID260" s="140">
        <f t="shared" si="227"/>
        <v>2.159577003</v>
      </c>
      <c r="IE260" s="141">
        <f t="shared" si="228"/>
        <v>0.06518190085</v>
      </c>
      <c r="IF260" s="141">
        <f t="shared" si="229"/>
        <v>0.06518190085</v>
      </c>
      <c r="IG260" s="122">
        <f t="shared" si="230"/>
        <v>0.06518190085</v>
      </c>
      <c r="IH260" s="142">
        <f t="shared" si="231"/>
        <v>1</v>
      </c>
      <c r="II260" s="142">
        <f t="shared" si="232"/>
        <v>160.6745596</v>
      </c>
      <c r="IJ260" s="130">
        <f t="shared" si="233"/>
        <v>160.6745596</v>
      </c>
      <c r="IK260" s="143">
        <f t="shared" si="234"/>
        <v>160.3333531</v>
      </c>
      <c r="IL260" s="143">
        <f t="shared" si="235"/>
        <v>10.46565867</v>
      </c>
      <c r="IM260" s="143">
        <f t="shared" si="236"/>
        <v>0.06518190085</v>
      </c>
      <c r="IN260" s="124">
        <f t="shared" si="237"/>
        <v>160.6745596</v>
      </c>
    </row>
    <row r="261" ht="12.75" customHeight="1">
      <c r="A261" s="129">
        <f>'Cortez Cubic'!AP261</f>
        <v>-0.2187762226</v>
      </c>
      <c r="B261" s="129">
        <f>'Cortez Cubic'!AQ261</f>
        <v>1.457571435</v>
      </c>
      <c r="C261" s="129">
        <f>'Cortez Cubic'!AR261</f>
        <v>1757.294518</v>
      </c>
      <c r="D261" s="129">
        <f>'Cortez Cubic'!AS261</f>
        <v>-63225.2502</v>
      </c>
      <c r="E261" s="129">
        <f t="shared" ref="E261:H261" si="4334">0</f>
        <v>0</v>
      </c>
      <c r="F261" s="129">
        <f t="shared" si="4334"/>
        <v>0</v>
      </c>
      <c r="G261" s="129">
        <f t="shared" si="4334"/>
        <v>0</v>
      </c>
      <c r="H261" s="129">
        <f t="shared" si="4334"/>
        <v>0</v>
      </c>
      <c r="I261" s="110">
        <f>'Cortez Cubic'!I261</f>
        <v>76</v>
      </c>
      <c r="J261" s="130">
        <f t="shared" si="28"/>
        <v>60.45549124</v>
      </c>
      <c r="K261" s="131">
        <f t="shared" si="29"/>
        <v>1</v>
      </c>
      <c r="L261" s="131">
        <f t="shared" si="30"/>
        <v>0</v>
      </c>
      <c r="M261" s="132">
        <f t="shared" si="31"/>
        <v>15.54450876</v>
      </c>
      <c r="N261" s="133">
        <f t="shared" si="32"/>
        <v>13.16498755</v>
      </c>
      <c r="O261" s="134">
        <f t="shared" si="33"/>
        <v>60.45549124</v>
      </c>
      <c r="P261" s="134">
        <f t="shared" si="34"/>
        <v>0</v>
      </c>
      <c r="Q261" s="135">
        <f t="shared" si="35"/>
        <v>47.29050369</v>
      </c>
      <c r="R261" s="135">
        <f t="shared" si="36"/>
        <v>0</v>
      </c>
      <c r="S261" s="136">
        <f t="shared" si="37"/>
        <v>-101.0836099</v>
      </c>
      <c r="T261" s="136">
        <f t="shared" si="38"/>
        <v>0</v>
      </c>
      <c r="U261" s="137">
        <f t="shared" ref="U261:X261" si="4335">ATAN2(A261,E261)</f>
        <v>3.141592654</v>
      </c>
      <c r="V261" s="137">
        <f t="shared" si="4335"/>
        <v>0</v>
      </c>
      <c r="W261" s="137">
        <f t="shared" si="4335"/>
        <v>0</v>
      </c>
      <c r="X261" s="137">
        <f t="shared" si="4335"/>
        <v>3.141592654</v>
      </c>
      <c r="Y261" s="137">
        <f t="shared" ref="Y261:AB261" si="4336">SQRT(POWER(A261,2)+POWER(E261,2))</f>
        <v>0.2187762226</v>
      </c>
      <c r="Z261" s="137">
        <f t="shared" si="4336"/>
        <v>1.457571435</v>
      </c>
      <c r="AA261" s="137">
        <f t="shared" si="4336"/>
        <v>1757.294518</v>
      </c>
      <c r="AB261" s="137">
        <f t="shared" si="4336"/>
        <v>63225.2502</v>
      </c>
      <c r="AC261" s="138">
        <f t="shared" ref="AC261:AF261" si="4337">U261-$U261</f>
        <v>0</v>
      </c>
      <c r="AD261" s="138">
        <f t="shared" si="4337"/>
        <v>-3.141592654</v>
      </c>
      <c r="AE261" s="138">
        <f t="shared" si="4337"/>
        <v>-3.141592654</v>
      </c>
      <c r="AF261" s="138">
        <f t="shared" si="4337"/>
        <v>0</v>
      </c>
      <c r="AG261" s="138">
        <f t="shared" ref="AG261:AJ261" si="4338">Y261/$Y261</f>
        <v>1</v>
      </c>
      <c r="AH261" s="138">
        <f t="shared" si="4338"/>
        <v>6.662385052</v>
      </c>
      <c r="AI261" s="138">
        <f t="shared" si="4338"/>
        <v>8032.383486</v>
      </c>
      <c r="AJ261" s="138">
        <f t="shared" si="4338"/>
        <v>288995.072</v>
      </c>
      <c r="AK261" s="139">
        <f t="shared" ref="AK261:AN261" si="4339">AG261*COS(AC261)</f>
        <v>1</v>
      </c>
      <c r="AL261" s="139">
        <f t="shared" si="4339"/>
        <v>-6.662385052</v>
      </c>
      <c r="AM261" s="139">
        <f t="shared" si="4339"/>
        <v>-8032.383486</v>
      </c>
      <c r="AN261" s="139">
        <f t="shared" si="4339"/>
        <v>288995.072</v>
      </c>
      <c r="AO261" s="129">
        <f t="shared" ref="AO261:AR261" si="4340">AG261*SIN(AC261)</f>
        <v>0</v>
      </c>
      <c r="AP261" s="129">
        <f t="shared" si="4340"/>
        <v>0</v>
      </c>
      <c r="AQ261" s="129">
        <f t="shared" si="4340"/>
        <v>0</v>
      </c>
      <c r="AR261" s="129">
        <f t="shared" si="4340"/>
        <v>0</v>
      </c>
      <c r="AS261" s="140">
        <f t="shared" si="45"/>
        <v>-9.424777961</v>
      </c>
      <c r="AT261" s="141">
        <f t="shared" si="46"/>
        <v>-9.424777961</v>
      </c>
      <c r="AU261" s="141">
        <f t="shared" si="47"/>
        <v>-3.141592654</v>
      </c>
      <c r="AV261" s="122">
        <f t="shared" si="48"/>
        <v>3.141592654</v>
      </c>
      <c r="AW261" s="142">
        <f t="shared" si="49"/>
        <v>295.7257809</v>
      </c>
      <c r="AX261" s="130">
        <f t="shared" si="50"/>
        <v>295.7257809</v>
      </c>
      <c r="AY261" s="143">
        <f t="shared" si="51"/>
        <v>591.4515618</v>
      </c>
      <c r="AZ261" s="143">
        <f t="shared" si="52"/>
        <v>0</v>
      </c>
      <c r="BA261" s="143">
        <f t="shared" si="53"/>
        <v>0</v>
      </c>
      <c r="BB261" s="124">
        <f t="shared" si="54"/>
        <v>591.4515618</v>
      </c>
      <c r="BC261" s="140">
        <f t="shared" ref="BC261:BD261" si="4341">BC$2*AD261</f>
        <v>-3.141592654</v>
      </c>
      <c r="BD261" s="140">
        <f t="shared" si="4341"/>
        <v>-3.141592654</v>
      </c>
      <c r="BE261" s="141">
        <f t="shared" si="56"/>
        <v>-6.283185307</v>
      </c>
      <c r="BF261" s="141">
        <f t="shared" si="57"/>
        <v>0</v>
      </c>
      <c r="BG261" s="122">
        <f t="shared" si="58"/>
        <v>0</v>
      </c>
      <c r="BH261" s="142">
        <f t="shared" ref="BH261:BI261" si="4342">POWER(AH261,BH$2)</f>
        <v>6.662385052</v>
      </c>
      <c r="BI261" s="142">
        <f t="shared" si="4342"/>
        <v>8032.383486</v>
      </c>
      <c r="BJ261" s="130">
        <f t="shared" si="60"/>
        <v>53514.83167</v>
      </c>
      <c r="BK261" s="143">
        <f t="shared" si="61"/>
        <v>481633.485</v>
      </c>
      <c r="BL261" s="143">
        <f t="shared" si="62"/>
        <v>0</v>
      </c>
      <c r="BM261" s="143">
        <f t="shared" si="63"/>
        <v>0</v>
      </c>
      <c r="BN261" s="124">
        <f t="shared" si="64"/>
        <v>481633.485</v>
      </c>
      <c r="BO261" s="140">
        <f t="shared" si="65"/>
        <v>0</v>
      </c>
      <c r="BP261" s="141">
        <f t="shared" si="66"/>
        <v>0</v>
      </c>
      <c r="BQ261" s="141">
        <f t="shared" si="67"/>
        <v>0</v>
      </c>
      <c r="BR261" s="122">
        <f t="shared" si="68"/>
        <v>0</v>
      </c>
      <c r="BS261" s="142">
        <f t="shared" si="69"/>
        <v>288995.072</v>
      </c>
      <c r="BT261" s="130">
        <f t="shared" si="70"/>
        <v>288995.072</v>
      </c>
      <c r="BU261" s="143">
        <f t="shared" si="71"/>
        <v>-7802866.943</v>
      </c>
      <c r="BV261" s="143">
        <f t="shared" si="72"/>
        <v>0</v>
      </c>
      <c r="BW261" s="143">
        <f t="shared" si="73"/>
        <v>3.141592654</v>
      </c>
      <c r="BX261" s="124">
        <f t="shared" si="74"/>
        <v>7802866.943</v>
      </c>
      <c r="BY261" s="144">
        <f t="shared" ref="BY261:BZ261" si="4343">AY261+BK261+BU261</f>
        <v>-7320642.007</v>
      </c>
      <c r="BZ261" s="144">
        <f t="shared" si="4343"/>
        <v>0</v>
      </c>
      <c r="CA261" s="144">
        <f t="shared" si="76"/>
        <v>-3.141592654</v>
      </c>
      <c r="CB261" s="145">
        <f t="shared" si="77"/>
        <v>7320642.007</v>
      </c>
      <c r="CC261" s="140">
        <f t="shared" ref="CC261:CD261" si="4344">CC$2*AD261</f>
        <v>-6.283185307</v>
      </c>
      <c r="CD261" s="140">
        <f t="shared" si="4344"/>
        <v>-6.283185307</v>
      </c>
      <c r="CE261" s="141">
        <f t="shared" si="79"/>
        <v>-12.56637061</v>
      </c>
      <c r="CF261" s="141">
        <f t="shared" si="80"/>
        <v>0</v>
      </c>
      <c r="CG261" s="122">
        <f t="shared" si="81"/>
        <v>0</v>
      </c>
      <c r="CH261" s="142">
        <f t="shared" ref="CH261:CI261" si="4345">POWER(AH261,CH$2)</f>
        <v>44.38737458</v>
      </c>
      <c r="CI261" s="142">
        <f t="shared" si="4345"/>
        <v>64519184.46</v>
      </c>
      <c r="CJ261" s="130">
        <f t="shared" si="83"/>
        <v>2863837209</v>
      </c>
      <c r="CK261" s="143">
        <f t="shared" si="84"/>
        <v>-2863837209</v>
      </c>
      <c r="CL261" s="143">
        <f t="shared" si="85"/>
        <v>0</v>
      </c>
      <c r="CM261" s="143">
        <f t="shared" si="86"/>
        <v>3.141592654</v>
      </c>
      <c r="CN261" s="124">
        <f t="shared" si="87"/>
        <v>2863837209</v>
      </c>
      <c r="CO261" s="140">
        <f t="shared" si="88"/>
        <v>-9.424777961</v>
      </c>
      <c r="CP261" s="141">
        <f t="shared" si="89"/>
        <v>-9.424777961</v>
      </c>
      <c r="CQ261" s="141">
        <f t="shared" si="90"/>
        <v>-3.141592654</v>
      </c>
      <c r="CR261" s="122">
        <f t="shared" si="91"/>
        <v>3.141592654</v>
      </c>
      <c r="CS261" s="142">
        <f t="shared" si="92"/>
        <v>518242831821</v>
      </c>
      <c r="CT261" s="130">
        <f t="shared" si="93"/>
        <v>518242831821</v>
      </c>
      <c r="CU261" s="143">
        <f t="shared" si="94"/>
        <v>-2072971327285</v>
      </c>
      <c r="CV261" s="143">
        <f t="shared" si="95"/>
        <v>0.0002538657701</v>
      </c>
      <c r="CW261" s="143">
        <f t="shared" si="96"/>
        <v>3.141592654</v>
      </c>
      <c r="CX261" s="124">
        <f t="shared" si="97"/>
        <v>2072971327285</v>
      </c>
      <c r="CY261" s="140">
        <f t="shared" si="98"/>
        <v>-9.424777961</v>
      </c>
      <c r="CZ261" s="140">
        <f t="shared" si="99"/>
        <v>0</v>
      </c>
      <c r="DA261" s="141">
        <f t="shared" si="100"/>
        <v>-9.424777961</v>
      </c>
      <c r="DB261" s="141">
        <f t="shared" si="101"/>
        <v>-3.141592654</v>
      </c>
      <c r="DC261" s="122">
        <f t="shared" si="102"/>
        <v>3.141592654</v>
      </c>
      <c r="DD261" s="142">
        <f t="shared" si="103"/>
        <v>295.7257809</v>
      </c>
      <c r="DE261" s="142">
        <f t="shared" si="104"/>
        <v>288995.072</v>
      </c>
      <c r="DF261" s="130">
        <f t="shared" si="105"/>
        <v>85463293.34</v>
      </c>
      <c r="DG261" s="143">
        <f t="shared" si="106"/>
        <v>-341853173.4</v>
      </c>
      <c r="DH261" s="143">
        <f t="shared" si="107"/>
        <v>0.00000004186493945</v>
      </c>
      <c r="DI261" s="143">
        <f t="shared" si="108"/>
        <v>3.141592654</v>
      </c>
      <c r="DJ261" s="124">
        <f t="shared" si="109"/>
        <v>341853173.4</v>
      </c>
      <c r="DK261" s="140">
        <f t="shared" ref="DK261:DM261" si="4346">DK$2*AD261</f>
        <v>-3.141592654</v>
      </c>
      <c r="DL261" s="140">
        <f t="shared" si="4346"/>
        <v>-3.141592654</v>
      </c>
      <c r="DM261" s="140">
        <f t="shared" si="4346"/>
        <v>0</v>
      </c>
      <c r="DN261" s="141">
        <f t="shared" si="111"/>
        <v>-6.283185307</v>
      </c>
      <c r="DO261" s="141">
        <f t="shared" si="112"/>
        <v>0</v>
      </c>
      <c r="DP261" s="122">
        <f t="shared" si="113"/>
        <v>0</v>
      </c>
      <c r="DQ261" s="142">
        <f t="shared" ref="DQ261:DS261" si="4347">POWER(AH261,DQ$2)</f>
        <v>6.662385052</v>
      </c>
      <c r="DR261" s="142">
        <f t="shared" si="4347"/>
        <v>8032.383486</v>
      </c>
      <c r="DS261" s="142">
        <f t="shared" si="4347"/>
        <v>288995.072</v>
      </c>
      <c r="DT261" s="130">
        <f t="shared" si="115"/>
        <v>15465522630</v>
      </c>
      <c r="DU261" s="143">
        <f t="shared" si="116"/>
        <v>-278379407340</v>
      </c>
      <c r="DV261" s="143">
        <f t="shared" si="117"/>
        <v>0</v>
      </c>
      <c r="DW261" s="143">
        <f t="shared" si="118"/>
        <v>3.141592654</v>
      </c>
      <c r="DX261" s="124">
        <f t="shared" si="119"/>
        <v>278379407340</v>
      </c>
      <c r="DY261" s="140">
        <f t="shared" si="120"/>
        <v>0</v>
      </c>
      <c r="DZ261" s="141">
        <f t="shared" si="121"/>
        <v>0</v>
      </c>
      <c r="EA261" s="141">
        <f t="shared" si="122"/>
        <v>0</v>
      </c>
      <c r="EB261" s="122">
        <f t="shared" si="123"/>
        <v>0</v>
      </c>
      <c r="EC261" s="142">
        <f t="shared" si="124"/>
        <v>83518151626</v>
      </c>
      <c r="ED261" s="130">
        <f t="shared" si="125"/>
        <v>83518151626</v>
      </c>
      <c r="EE261" s="143">
        <f t="shared" si="126"/>
        <v>2254990093907</v>
      </c>
      <c r="EF261" s="143">
        <f t="shared" si="127"/>
        <v>0</v>
      </c>
      <c r="EG261" s="143">
        <f t="shared" si="128"/>
        <v>0</v>
      </c>
      <c r="EH261" s="124">
        <f t="shared" si="129"/>
        <v>2254990093907</v>
      </c>
      <c r="EI261" s="144">
        <f t="shared" ref="EI261:EJ261" si="4348">CK261+CU261+DG261+DU261+EE261</f>
        <v>-99566331100</v>
      </c>
      <c r="EJ261" s="144">
        <f t="shared" si="4348"/>
        <v>0.000253907635</v>
      </c>
      <c r="EK261" s="144">
        <f t="shared" si="131"/>
        <v>3.141592654</v>
      </c>
      <c r="EL261" s="145">
        <f t="shared" si="132"/>
        <v>99566331100</v>
      </c>
      <c r="EM261" s="140">
        <f t="shared" si="133"/>
        <v>1.570796327</v>
      </c>
      <c r="EN261" s="141">
        <f t="shared" si="134"/>
        <v>1.570796327</v>
      </c>
      <c r="EO261" s="141">
        <f t="shared" si="135"/>
        <v>1.570796327</v>
      </c>
      <c r="EP261" s="122">
        <f t="shared" si="136"/>
        <v>1.570796327</v>
      </c>
      <c r="EQ261" s="142">
        <f t="shared" si="137"/>
        <v>315541.3303</v>
      </c>
      <c r="ER261" s="130">
        <f t="shared" si="138"/>
        <v>315541.3303</v>
      </c>
      <c r="ES261" s="143">
        <f t="shared" si="139"/>
        <v>0.000000001920719209</v>
      </c>
      <c r="ET261" s="143">
        <f t="shared" si="140"/>
        <v>1639600.848</v>
      </c>
      <c r="EU261" s="143">
        <f t="shared" si="141"/>
        <v>1.570796327</v>
      </c>
      <c r="EV261" s="124">
        <f t="shared" si="142"/>
        <v>1639600.848</v>
      </c>
      <c r="EW261" s="144">
        <f t="shared" ref="EW261:EX261" si="4349">BY261+ES261</f>
        <v>-7320642.007</v>
      </c>
      <c r="EX261" s="144">
        <f t="shared" si="4349"/>
        <v>1639600.848</v>
      </c>
      <c r="EY261" s="144">
        <f t="shared" si="144"/>
        <v>2.921259231</v>
      </c>
      <c r="EZ261" s="145">
        <f t="shared" si="145"/>
        <v>7502005.754</v>
      </c>
      <c r="FA261" s="140">
        <f t="shared" si="146"/>
        <v>0.9737530769</v>
      </c>
      <c r="FB261" s="141">
        <f t="shared" si="147"/>
        <v>0.9737530769</v>
      </c>
      <c r="FC261" s="141">
        <f t="shared" si="148"/>
        <v>0.9737530769</v>
      </c>
      <c r="FD261" s="122">
        <f t="shared" si="149"/>
        <v>0.9737530769</v>
      </c>
      <c r="FE261" s="142">
        <f t="shared" si="150"/>
        <v>195.76083</v>
      </c>
      <c r="FF261" s="130">
        <f t="shared" si="151"/>
        <v>195.76083</v>
      </c>
      <c r="FG261" s="143">
        <f t="shared" si="152"/>
        <v>29.11734811</v>
      </c>
      <c r="FH261" s="143">
        <f t="shared" si="153"/>
        <v>42.8319172</v>
      </c>
      <c r="FI261" s="143">
        <f t="shared" si="154"/>
        <v>0.9737530769</v>
      </c>
      <c r="FJ261" s="124">
        <f t="shared" si="155"/>
        <v>51.79182457</v>
      </c>
      <c r="FK261" s="140">
        <f t="shared" si="156"/>
        <v>-6.283185307</v>
      </c>
      <c r="FL261" s="141">
        <f t="shared" si="157"/>
        <v>-6.283185307</v>
      </c>
      <c r="FM261" s="141">
        <f t="shared" si="158"/>
        <v>0</v>
      </c>
      <c r="FN261" s="122">
        <f t="shared" si="159"/>
        <v>0</v>
      </c>
      <c r="FO261" s="142">
        <f t="shared" si="160"/>
        <v>44.38737458</v>
      </c>
      <c r="FP261" s="130">
        <f t="shared" si="161"/>
        <v>44.38737458</v>
      </c>
      <c r="FQ261" s="143">
        <f t="shared" si="162"/>
        <v>-44.38737458</v>
      </c>
      <c r="FR261" s="143">
        <f t="shared" si="163"/>
        <v>0</v>
      </c>
      <c r="FS261" s="143">
        <f t="shared" si="164"/>
        <v>3.141592654</v>
      </c>
      <c r="FT261" s="124">
        <f t="shared" si="165"/>
        <v>44.38737458</v>
      </c>
      <c r="FU261" s="144">
        <f t="shared" si="166"/>
        <v>-24141.53783</v>
      </c>
      <c r="FV261" s="144">
        <f t="shared" si="167"/>
        <v>0</v>
      </c>
      <c r="FW261" s="144">
        <f t="shared" si="168"/>
        <v>-3.141592654</v>
      </c>
      <c r="FX261" s="145">
        <f t="shared" si="169"/>
        <v>24141.53783</v>
      </c>
      <c r="FY261" s="140">
        <f t="shared" si="170"/>
        <v>-3.141592654</v>
      </c>
      <c r="FZ261" s="140">
        <f t="shared" si="171"/>
        <v>-0.9737530769</v>
      </c>
      <c r="GA261" s="141">
        <f t="shared" si="172"/>
        <v>-4.115345731</v>
      </c>
      <c r="GB261" s="141">
        <f t="shared" si="173"/>
        <v>-4.115345731</v>
      </c>
      <c r="GC261" s="122">
        <f t="shared" si="174"/>
        <v>2.167839577</v>
      </c>
      <c r="GD261" s="142">
        <f t="shared" si="175"/>
        <v>24141.53783</v>
      </c>
      <c r="GE261" s="142">
        <f t="shared" si="176"/>
        <v>0.01930806664</v>
      </c>
      <c r="GF261" s="130">
        <f t="shared" si="177"/>
        <v>466.1264211</v>
      </c>
      <c r="GG261" s="143">
        <f t="shared" si="178"/>
        <v>-29.11734811</v>
      </c>
      <c r="GH261" s="143">
        <f t="shared" si="179"/>
        <v>42.8319172</v>
      </c>
      <c r="GI261" s="143">
        <f t="shared" si="180"/>
        <v>2.167839577</v>
      </c>
      <c r="GJ261" s="124">
        <f t="shared" si="181"/>
        <v>51.79182457</v>
      </c>
      <c r="GK261" s="146">
        <f t="shared" si="182"/>
        <v>-0.5</v>
      </c>
      <c r="GL261" s="127">
        <f t="shared" si="183"/>
        <v>-0.8660254038</v>
      </c>
      <c r="GM261" s="146">
        <f t="shared" si="184"/>
        <v>-2.094395102</v>
      </c>
      <c r="GN261" s="127">
        <f t="shared" si="185"/>
        <v>1</v>
      </c>
      <c r="GO261" s="147">
        <f t="shared" si="186"/>
        <v>-0.5</v>
      </c>
      <c r="GP261" s="128">
        <f t="shared" si="187"/>
        <v>0.8660254038</v>
      </c>
      <c r="GQ261" s="147">
        <f t="shared" si="188"/>
        <v>2.094395102</v>
      </c>
      <c r="GR261" s="128">
        <f t="shared" si="189"/>
        <v>1</v>
      </c>
      <c r="GS261" s="140">
        <f t="shared" si="190"/>
        <v>-2.094395102</v>
      </c>
      <c r="GT261" s="140">
        <f t="shared" si="191"/>
        <v>0.9737530769</v>
      </c>
      <c r="GU261" s="141">
        <f t="shared" si="192"/>
        <v>-1.120642025</v>
      </c>
      <c r="GV261" s="141">
        <f t="shared" si="193"/>
        <v>-1.120642025</v>
      </c>
      <c r="GW261" s="122">
        <f t="shared" si="194"/>
        <v>-1.120642025</v>
      </c>
      <c r="GX261" s="142">
        <f t="shared" si="195"/>
        <v>1</v>
      </c>
      <c r="GY261" s="142">
        <f t="shared" si="196"/>
        <v>51.79182457</v>
      </c>
      <c r="GZ261" s="130">
        <f t="shared" si="197"/>
        <v>51.79182457</v>
      </c>
      <c r="HA261" s="143">
        <f t="shared" si="198"/>
        <v>22.53485434</v>
      </c>
      <c r="HB261" s="143">
        <f t="shared" si="199"/>
        <v>-46.63232176</v>
      </c>
      <c r="HC261" s="143">
        <f t="shared" si="200"/>
        <v>-1.120642025</v>
      </c>
      <c r="HD261" s="124">
        <f t="shared" si="201"/>
        <v>51.79182457</v>
      </c>
      <c r="HE261" s="140">
        <f t="shared" si="202"/>
        <v>2.094395102</v>
      </c>
      <c r="HF261" s="140">
        <f t="shared" si="203"/>
        <v>2.167839577</v>
      </c>
      <c r="HG261" s="141">
        <f t="shared" si="204"/>
        <v>4.262234679</v>
      </c>
      <c r="HH261" s="141">
        <f t="shared" si="205"/>
        <v>4.262234679</v>
      </c>
      <c r="HI261" s="122">
        <f t="shared" si="206"/>
        <v>-2.020950628</v>
      </c>
      <c r="HJ261" s="142">
        <f t="shared" si="207"/>
        <v>1</v>
      </c>
      <c r="HK261" s="142">
        <f t="shared" si="208"/>
        <v>51.79182457</v>
      </c>
      <c r="HL261" s="130">
        <f t="shared" si="209"/>
        <v>51.79182457</v>
      </c>
      <c r="HM261" s="143">
        <f t="shared" si="210"/>
        <v>-22.53485434</v>
      </c>
      <c r="HN261" s="143">
        <f t="shared" si="211"/>
        <v>-46.63232176</v>
      </c>
      <c r="HO261" s="143">
        <f t="shared" si="212"/>
        <v>-2.020950628</v>
      </c>
      <c r="HP261" s="124">
        <f t="shared" si="213"/>
        <v>51.79182457</v>
      </c>
      <c r="HQ261" s="140">
        <f t="shared" si="214"/>
        <v>2.094395102</v>
      </c>
      <c r="HR261" s="140">
        <f t="shared" si="215"/>
        <v>0.9737530769</v>
      </c>
      <c r="HS261" s="141">
        <f t="shared" si="216"/>
        <v>3.068148179</v>
      </c>
      <c r="HT261" s="141">
        <f t="shared" si="217"/>
        <v>3.068148179</v>
      </c>
      <c r="HU261" s="122">
        <f t="shared" si="218"/>
        <v>3.068148179</v>
      </c>
      <c r="HV261" s="142">
        <f t="shared" si="219"/>
        <v>1</v>
      </c>
      <c r="HW261" s="142">
        <f t="shared" si="220"/>
        <v>51.79182457</v>
      </c>
      <c r="HX261" s="130">
        <f t="shared" si="221"/>
        <v>51.79182457</v>
      </c>
      <c r="HY261" s="143">
        <f t="shared" si="222"/>
        <v>-51.65220245</v>
      </c>
      <c r="HZ261" s="143">
        <f t="shared" si="223"/>
        <v>3.800404554</v>
      </c>
      <c r="IA261" s="143">
        <f t="shared" si="224"/>
        <v>3.068148179</v>
      </c>
      <c r="IB261" s="124">
        <f t="shared" si="225"/>
        <v>51.79182457</v>
      </c>
      <c r="IC261" s="140">
        <f t="shared" si="226"/>
        <v>-2.094395102</v>
      </c>
      <c r="ID261" s="140">
        <f t="shared" si="227"/>
        <v>2.167839577</v>
      </c>
      <c r="IE261" s="141">
        <f t="shared" si="228"/>
        <v>0.07344447425</v>
      </c>
      <c r="IF261" s="141">
        <f t="shared" si="229"/>
        <v>0.07344447425</v>
      </c>
      <c r="IG261" s="122">
        <f t="shared" si="230"/>
        <v>0.07344447425</v>
      </c>
      <c r="IH261" s="142">
        <f t="shared" si="231"/>
        <v>1</v>
      </c>
      <c r="II261" s="142">
        <f t="shared" si="232"/>
        <v>51.79182457</v>
      </c>
      <c r="IJ261" s="130">
        <f t="shared" si="233"/>
        <v>51.79182457</v>
      </c>
      <c r="IK261" s="143">
        <f t="shared" si="234"/>
        <v>51.65220245</v>
      </c>
      <c r="IL261" s="143">
        <f t="shared" si="235"/>
        <v>3.800404554</v>
      </c>
      <c r="IM261" s="143">
        <f t="shared" si="236"/>
        <v>0.07344447425</v>
      </c>
      <c r="IN261" s="124">
        <f t="shared" si="237"/>
        <v>51.79182457</v>
      </c>
    </row>
    <row r="262" ht="12.75" customHeight="1">
      <c r="A262" s="129">
        <f>'Cortez Cubic'!AP262</f>
        <v>-0.2187762226</v>
      </c>
      <c r="B262" s="129">
        <f>'Cortez Cubic'!AQ262</f>
        <v>6.731556591</v>
      </c>
      <c r="C262" s="129">
        <f>'Cortez Cubic'!AR262</f>
        <v>4110.423048</v>
      </c>
      <c r="D262" s="129">
        <f>'Cortez Cubic'!AS262</f>
        <v>-197412.1001</v>
      </c>
      <c r="E262" s="129">
        <f t="shared" ref="E262:H262" si="4350">0</f>
        <v>0</v>
      </c>
      <c r="F262" s="129">
        <f t="shared" si="4350"/>
        <v>0</v>
      </c>
      <c r="G262" s="129">
        <f t="shared" si="4350"/>
        <v>0</v>
      </c>
      <c r="H262" s="129">
        <f t="shared" si="4350"/>
        <v>0</v>
      </c>
      <c r="I262" s="110">
        <f>'Cortez Cubic'!I262</f>
        <v>108</v>
      </c>
      <c r="J262" s="130">
        <f t="shared" si="28"/>
        <v>123.6877223</v>
      </c>
      <c r="K262" s="131">
        <f t="shared" si="29"/>
        <v>1</v>
      </c>
      <c r="L262" s="131">
        <f t="shared" si="30"/>
        <v>0</v>
      </c>
      <c r="M262" s="132">
        <f t="shared" si="31"/>
        <v>-15.68772229</v>
      </c>
      <c r="N262" s="133">
        <f t="shared" si="32"/>
        <v>72.9161986</v>
      </c>
      <c r="O262" s="134">
        <f t="shared" si="33"/>
        <v>123.6877223</v>
      </c>
      <c r="P262" s="134">
        <f t="shared" si="34"/>
        <v>0</v>
      </c>
      <c r="Q262" s="135">
        <f t="shared" si="35"/>
        <v>50.77152369</v>
      </c>
      <c r="R262" s="135">
        <f t="shared" si="36"/>
        <v>0</v>
      </c>
      <c r="S262" s="136">
        <f t="shared" si="37"/>
        <v>-143.6901043</v>
      </c>
      <c r="T262" s="136">
        <f t="shared" si="38"/>
        <v>0</v>
      </c>
      <c r="U262" s="137">
        <f t="shared" ref="U262:X262" si="4351">ATAN2(A262,E262)</f>
        <v>3.141592654</v>
      </c>
      <c r="V262" s="137">
        <f t="shared" si="4351"/>
        <v>0</v>
      </c>
      <c r="W262" s="137">
        <f t="shared" si="4351"/>
        <v>0</v>
      </c>
      <c r="X262" s="137">
        <f t="shared" si="4351"/>
        <v>3.141592654</v>
      </c>
      <c r="Y262" s="137">
        <f t="shared" ref="Y262:AB262" si="4352">SQRT(POWER(A262,2)+POWER(E262,2))</f>
        <v>0.2187762226</v>
      </c>
      <c r="Z262" s="137">
        <f t="shared" si="4352"/>
        <v>6.731556591</v>
      </c>
      <c r="AA262" s="137">
        <f t="shared" si="4352"/>
        <v>4110.423048</v>
      </c>
      <c r="AB262" s="137">
        <f t="shared" si="4352"/>
        <v>197412.1001</v>
      </c>
      <c r="AC262" s="138">
        <f t="shared" ref="AC262:AF262" si="4353">U262-$U262</f>
        <v>0</v>
      </c>
      <c r="AD262" s="138">
        <f t="shared" si="4353"/>
        <v>-3.141592654</v>
      </c>
      <c r="AE262" s="138">
        <f t="shared" si="4353"/>
        <v>-3.141592654</v>
      </c>
      <c r="AF262" s="138">
        <f t="shared" si="4353"/>
        <v>0</v>
      </c>
      <c r="AG262" s="138">
        <f t="shared" ref="AG262:AJ262" si="4354">Y262/$Y262</f>
        <v>1</v>
      </c>
      <c r="AH262" s="138">
        <f t="shared" si="4354"/>
        <v>30.76914169</v>
      </c>
      <c r="AI262" s="138">
        <f t="shared" si="4354"/>
        <v>18788.25313</v>
      </c>
      <c r="AJ262" s="138">
        <f t="shared" si="4354"/>
        <v>902347.1461</v>
      </c>
      <c r="AK262" s="139">
        <f t="shared" ref="AK262:AN262" si="4355">AG262*COS(AC262)</f>
        <v>1</v>
      </c>
      <c r="AL262" s="139">
        <f t="shared" si="4355"/>
        <v>-30.76914169</v>
      </c>
      <c r="AM262" s="139">
        <f t="shared" si="4355"/>
        <v>-18788.25313</v>
      </c>
      <c r="AN262" s="139">
        <f t="shared" si="4355"/>
        <v>902347.1461</v>
      </c>
      <c r="AO262" s="129">
        <f t="shared" ref="AO262:AR262" si="4356">AG262*SIN(AC262)</f>
        <v>0</v>
      </c>
      <c r="AP262" s="129">
        <f t="shared" si="4356"/>
        <v>0</v>
      </c>
      <c r="AQ262" s="129">
        <f t="shared" si="4356"/>
        <v>0</v>
      </c>
      <c r="AR262" s="129">
        <f t="shared" si="4356"/>
        <v>0</v>
      </c>
      <c r="AS262" s="140">
        <f t="shared" si="45"/>
        <v>-9.424777961</v>
      </c>
      <c r="AT262" s="141">
        <f t="shared" si="46"/>
        <v>-9.424777961</v>
      </c>
      <c r="AU262" s="141">
        <f t="shared" si="47"/>
        <v>-3.141592654</v>
      </c>
      <c r="AV262" s="122">
        <f t="shared" si="48"/>
        <v>3.141592654</v>
      </c>
      <c r="AW262" s="142">
        <f t="shared" si="49"/>
        <v>29130.37967</v>
      </c>
      <c r="AX262" s="130">
        <f t="shared" si="50"/>
        <v>29130.37967</v>
      </c>
      <c r="AY262" s="143">
        <f t="shared" si="51"/>
        <v>58260.75935</v>
      </c>
      <c r="AZ262" s="143">
        <f t="shared" si="52"/>
        <v>0</v>
      </c>
      <c r="BA262" s="143">
        <f t="shared" si="53"/>
        <v>0</v>
      </c>
      <c r="BB262" s="124">
        <f t="shared" si="54"/>
        <v>58260.75935</v>
      </c>
      <c r="BC262" s="140">
        <f t="shared" ref="BC262:BD262" si="4357">BC$2*AD262</f>
        <v>-3.141592654</v>
      </c>
      <c r="BD262" s="140">
        <f t="shared" si="4357"/>
        <v>-3.141592654</v>
      </c>
      <c r="BE262" s="141">
        <f t="shared" si="56"/>
        <v>-6.283185307</v>
      </c>
      <c r="BF262" s="141">
        <f t="shared" si="57"/>
        <v>0</v>
      </c>
      <c r="BG262" s="122">
        <f t="shared" si="58"/>
        <v>0</v>
      </c>
      <c r="BH262" s="142">
        <f t="shared" ref="BH262:BI262" si="4358">POWER(AH262,BH$2)</f>
        <v>30.76914169</v>
      </c>
      <c r="BI262" s="142">
        <f t="shared" si="4358"/>
        <v>18788.25313</v>
      </c>
      <c r="BJ262" s="130">
        <f t="shared" si="60"/>
        <v>578098.4225</v>
      </c>
      <c r="BK262" s="143">
        <f t="shared" si="61"/>
        <v>5202885.803</v>
      </c>
      <c r="BL262" s="143">
        <f t="shared" si="62"/>
        <v>0</v>
      </c>
      <c r="BM262" s="143">
        <f t="shared" si="63"/>
        <v>0</v>
      </c>
      <c r="BN262" s="124">
        <f t="shared" si="64"/>
        <v>5202885.803</v>
      </c>
      <c r="BO262" s="140">
        <f t="shared" si="65"/>
        <v>0</v>
      </c>
      <c r="BP262" s="141">
        <f t="shared" si="66"/>
        <v>0</v>
      </c>
      <c r="BQ262" s="141">
        <f t="shared" si="67"/>
        <v>0</v>
      </c>
      <c r="BR262" s="122">
        <f t="shared" si="68"/>
        <v>0</v>
      </c>
      <c r="BS262" s="142">
        <f t="shared" si="69"/>
        <v>902347.1461</v>
      </c>
      <c r="BT262" s="130">
        <f t="shared" si="70"/>
        <v>902347.1461</v>
      </c>
      <c r="BU262" s="143">
        <f t="shared" si="71"/>
        <v>-24363372.94</v>
      </c>
      <c r="BV262" s="143">
        <f t="shared" si="72"/>
        <v>0</v>
      </c>
      <c r="BW262" s="143">
        <f t="shared" si="73"/>
        <v>3.141592654</v>
      </c>
      <c r="BX262" s="124">
        <f t="shared" si="74"/>
        <v>24363372.94</v>
      </c>
      <c r="BY262" s="144">
        <f t="shared" ref="BY262:BZ262" si="4359">AY262+BK262+BU262</f>
        <v>-19102226.38</v>
      </c>
      <c r="BZ262" s="144">
        <f t="shared" si="4359"/>
        <v>0</v>
      </c>
      <c r="CA262" s="144">
        <f t="shared" si="76"/>
        <v>-3.141592654</v>
      </c>
      <c r="CB262" s="145">
        <f t="shared" si="77"/>
        <v>19102226.38</v>
      </c>
      <c r="CC262" s="140">
        <f t="shared" ref="CC262:CD262" si="4360">CC$2*AD262</f>
        <v>-6.283185307</v>
      </c>
      <c r="CD262" s="140">
        <f t="shared" si="4360"/>
        <v>-6.283185307</v>
      </c>
      <c r="CE262" s="141">
        <f t="shared" si="79"/>
        <v>-12.56637061</v>
      </c>
      <c r="CF262" s="141">
        <f t="shared" si="80"/>
        <v>0</v>
      </c>
      <c r="CG262" s="122">
        <f t="shared" si="81"/>
        <v>0</v>
      </c>
      <c r="CH262" s="142">
        <f t="shared" ref="CH262:CI262" si="4361">POWER(AH262,CH$2)</f>
        <v>946.7400803</v>
      </c>
      <c r="CI262" s="142">
        <f t="shared" si="4361"/>
        <v>352998455.5</v>
      </c>
      <c r="CJ262" s="130">
        <f t="shared" si="83"/>
        <v>334197786107</v>
      </c>
      <c r="CK262" s="143">
        <f t="shared" si="84"/>
        <v>-334197786107</v>
      </c>
      <c r="CL262" s="143">
        <f t="shared" si="85"/>
        <v>0</v>
      </c>
      <c r="CM262" s="143">
        <f t="shared" si="86"/>
        <v>3.141592654</v>
      </c>
      <c r="CN262" s="124">
        <f t="shared" si="87"/>
        <v>334197786107</v>
      </c>
      <c r="CO262" s="140">
        <f t="shared" si="88"/>
        <v>-9.424777961</v>
      </c>
      <c r="CP262" s="141">
        <f t="shared" si="89"/>
        <v>-9.424777961</v>
      </c>
      <c r="CQ262" s="141">
        <f t="shared" si="90"/>
        <v>-3.141592654</v>
      </c>
      <c r="CR262" s="122">
        <f t="shared" si="91"/>
        <v>3.141592654</v>
      </c>
      <c r="CS262" s="142">
        <f t="shared" si="92"/>
        <v>6632224334944</v>
      </c>
      <c r="CT262" s="130">
        <f t="shared" si="93"/>
        <v>6632224334944</v>
      </c>
      <c r="CU262" s="143">
        <f t="shared" si="94"/>
        <v>-26528897339777</v>
      </c>
      <c r="CV262" s="143">
        <f t="shared" si="95"/>
        <v>0.003248852921</v>
      </c>
      <c r="CW262" s="143">
        <f t="shared" si="96"/>
        <v>3.141592654</v>
      </c>
      <c r="CX262" s="124">
        <f t="shared" si="97"/>
        <v>26528897339777</v>
      </c>
      <c r="CY262" s="140">
        <f t="shared" si="98"/>
        <v>-9.424777961</v>
      </c>
      <c r="CZ262" s="140">
        <f t="shared" si="99"/>
        <v>0</v>
      </c>
      <c r="DA262" s="141">
        <f t="shared" si="100"/>
        <v>-9.424777961</v>
      </c>
      <c r="DB262" s="141">
        <f t="shared" si="101"/>
        <v>-3.141592654</v>
      </c>
      <c r="DC262" s="122">
        <f t="shared" si="102"/>
        <v>3.141592654</v>
      </c>
      <c r="DD262" s="142">
        <f t="shared" si="103"/>
        <v>29130.37967</v>
      </c>
      <c r="DE262" s="142">
        <f t="shared" si="104"/>
        <v>902347.1461</v>
      </c>
      <c r="DF262" s="130">
        <f t="shared" si="105"/>
        <v>26285714962</v>
      </c>
      <c r="DG262" s="143">
        <f t="shared" si="106"/>
        <v>-105142859848</v>
      </c>
      <c r="DH262" s="143">
        <f t="shared" si="107"/>
        <v>0.00001287628668</v>
      </c>
      <c r="DI262" s="143">
        <f t="shared" si="108"/>
        <v>3.141592654</v>
      </c>
      <c r="DJ262" s="124">
        <f t="shared" si="109"/>
        <v>105142859848</v>
      </c>
      <c r="DK262" s="140">
        <f t="shared" ref="DK262:DM262" si="4362">DK$2*AD262</f>
        <v>-3.141592654</v>
      </c>
      <c r="DL262" s="140">
        <f t="shared" si="4362"/>
        <v>-3.141592654</v>
      </c>
      <c r="DM262" s="140">
        <f t="shared" si="4362"/>
        <v>0</v>
      </c>
      <c r="DN262" s="141">
        <f t="shared" si="111"/>
        <v>-6.283185307</v>
      </c>
      <c r="DO262" s="141">
        <f t="shared" si="112"/>
        <v>0</v>
      </c>
      <c r="DP262" s="122">
        <f t="shared" si="113"/>
        <v>0</v>
      </c>
      <c r="DQ262" s="142">
        <f t="shared" ref="DQ262:DS262" si="4363">POWER(AH262,DQ$2)</f>
        <v>30.76914169</v>
      </c>
      <c r="DR262" s="142">
        <f t="shared" si="4363"/>
        <v>18788.25313</v>
      </c>
      <c r="DS262" s="142">
        <f t="shared" si="4363"/>
        <v>902347.1461</v>
      </c>
      <c r="DT262" s="130">
        <f t="shared" si="115"/>
        <v>521645461697</v>
      </c>
      <c r="DU262" s="143">
        <f t="shared" si="116"/>
        <v>-9389618310545</v>
      </c>
      <c r="DV262" s="143">
        <f t="shared" si="117"/>
        <v>0</v>
      </c>
      <c r="DW262" s="143">
        <f t="shared" si="118"/>
        <v>3.141592654</v>
      </c>
      <c r="DX262" s="124">
        <f t="shared" si="119"/>
        <v>9389618310545</v>
      </c>
      <c r="DY262" s="140">
        <f t="shared" si="120"/>
        <v>0</v>
      </c>
      <c r="DZ262" s="141">
        <f t="shared" si="121"/>
        <v>0</v>
      </c>
      <c r="EA262" s="141">
        <f t="shared" si="122"/>
        <v>0</v>
      </c>
      <c r="EB262" s="122">
        <f t="shared" si="123"/>
        <v>0</v>
      </c>
      <c r="EC262" s="142">
        <f t="shared" si="124"/>
        <v>814230372016</v>
      </c>
      <c r="ED262" s="130">
        <f t="shared" si="125"/>
        <v>814230372016</v>
      </c>
      <c r="EE262" s="143">
        <f t="shared" si="126"/>
        <v>21984220044420</v>
      </c>
      <c r="EF262" s="143">
        <f t="shared" si="127"/>
        <v>0</v>
      </c>
      <c r="EG262" s="143">
        <f t="shared" si="128"/>
        <v>0</v>
      </c>
      <c r="EH262" s="124">
        <f t="shared" si="129"/>
        <v>21984220044420</v>
      </c>
      <c r="EI262" s="144">
        <f t="shared" ref="EI262:EJ262" si="4364">CK262+CU262+DG262+DU262+EE262</f>
        <v>-14373636251857</v>
      </c>
      <c r="EJ262" s="144">
        <f t="shared" si="4364"/>
        <v>0.003261729208</v>
      </c>
      <c r="EK262" s="144">
        <f t="shared" si="131"/>
        <v>3.141592654</v>
      </c>
      <c r="EL262" s="145">
        <f t="shared" si="132"/>
        <v>14373636251857</v>
      </c>
      <c r="EM262" s="140">
        <f t="shared" si="133"/>
        <v>1.570796327</v>
      </c>
      <c r="EN262" s="141">
        <f t="shared" si="134"/>
        <v>1.570796327</v>
      </c>
      <c r="EO262" s="141">
        <f t="shared" si="135"/>
        <v>1.570796327</v>
      </c>
      <c r="EP262" s="122">
        <f t="shared" si="136"/>
        <v>1.570796327</v>
      </c>
      <c r="EQ262" s="142">
        <f t="shared" si="137"/>
        <v>3791257.872</v>
      </c>
      <c r="ER262" s="130">
        <f t="shared" si="138"/>
        <v>3791257.872</v>
      </c>
      <c r="ES262" s="143">
        <f t="shared" si="139"/>
        <v>0.000000001206274267</v>
      </c>
      <c r="ET262" s="143">
        <f t="shared" si="140"/>
        <v>19699953.78</v>
      </c>
      <c r="EU262" s="143">
        <f t="shared" si="141"/>
        <v>1.570796327</v>
      </c>
      <c r="EV262" s="124">
        <f t="shared" si="142"/>
        <v>19699953.78</v>
      </c>
      <c r="EW262" s="144">
        <f t="shared" ref="EW262:EX262" si="4365">BY262+ES262</f>
        <v>-19102226.38</v>
      </c>
      <c r="EX262" s="144">
        <f t="shared" si="4365"/>
        <v>19699953.78</v>
      </c>
      <c r="EY262" s="144">
        <f t="shared" si="144"/>
        <v>2.340791229</v>
      </c>
      <c r="EZ262" s="145">
        <f t="shared" si="145"/>
        <v>27440539.93</v>
      </c>
      <c r="FA262" s="140">
        <f t="shared" si="146"/>
        <v>0.780263743</v>
      </c>
      <c r="FB262" s="141">
        <f t="shared" si="147"/>
        <v>0.780263743</v>
      </c>
      <c r="FC262" s="141">
        <f t="shared" si="148"/>
        <v>0.780263743</v>
      </c>
      <c r="FD262" s="122">
        <f t="shared" si="149"/>
        <v>0.780263743</v>
      </c>
      <c r="FE262" s="142">
        <f t="shared" si="150"/>
        <v>301.6228349</v>
      </c>
      <c r="FF262" s="130">
        <f t="shared" si="151"/>
        <v>301.6228349</v>
      </c>
      <c r="FG262" s="143">
        <f t="shared" si="152"/>
        <v>56.71567086</v>
      </c>
      <c r="FH262" s="143">
        <f t="shared" si="153"/>
        <v>56.13623663</v>
      </c>
      <c r="FI262" s="143">
        <f t="shared" si="154"/>
        <v>0.780263743</v>
      </c>
      <c r="FJ262" s="124">
        <f t="shared" si="155"/>
        <v>79.7994009</v>
      </c>
      <c r="FK262" s="140">
        <f t="shared" si="156"/>
        <v>-6.283185307</v>
      </c>
      <c r="FL262" s="141">
        <f t="shared" si="157"/>
        <v>-6.283185307</v>
      </c>
      <c r="FM262" s="141">
        <f t="shared" si="158"/>
        <v>0</v>
      </c>
      <c r="FN262" s="122">
        <f t="shared" si="159"/>
        <v>0</v>
      </c>
      <c r="FO262" s="142">
        <f t="shared" si="160"/>
        <v>946.7400803</v>
      </c>
      <c r="FP262" s="130">
        <f t="shared" si="161"/>
        <v>946.7400803</v>
      </c>
      <c r="FQ262" s="143">
        <f t="shared" si="162"/>
        <v>-946.7400803</v>
      </c>
      <c r="FR262" s="143">
        <f t="shared" si="163"/>
        <v>0</v>
      </c>
      <c r="FS262" s="143">
        <f t="shared" si="164"/>
        <v>3.141592654</v>
      </c>
      <c r="FT262" s="124">
        <f t="shared" si="165"/>
        <v>946.7400803</v>
      </c>
      <c r="FU262" s="144">
        <f t="shared" si="166"/>
        <v>-57311.49946</v>
      </c>
      <c r="FV262" s="144">
        <f t="shared" si="167"/>
        <v>0</v>
      </c>
      <c r="FW262" s="144">
        <f t="shared" si="168"/>
        <v>-3.141592654</v>
      </c>
      <c r="FX262" s="145">
        <f t="shared" si="169"/>
        <v>57311.49946</v>
      </c>
      <c r="FY262" s="140">
        <f t="shared" si="170"/>
        <v>-3.141592654</v>
      </c>
      <c r="FZ262" s="140">
        <f t="shared" si="171"/>
        <v>-0.780263743</v>
      </c>
      <c r="GA262" s="141">
        <f t="shared" si="172"/>
        <v>-3.921856397</v>
      </c>
      <c r="GB262" s="141">
        <f t="shared" si="173"/>
        <v>-3.921856397</v>
      </c>
      <c r="GC262" s="122">
        <f t="shared" si="174"/>
        <v>2.361328911</v>
      </c>
      <c r="GD262" s="142">
        <f t="shared" si="175"/>
        <v>57311.49946</v>
      </c>
      <c r="GE262" s="142">
        <f t="shared" si="176"/>
        <v>0.0125314224</v>
      </c>
      <c r="GF262" s="130">
        <f t="shared" si="177"/>
        <v>718.1946081</v>
      </c>
      <c r="GG262" s="143">
        <f t="shared" si="178"/>
        <v>-56.71567086</v>
      </c>
      <c r="GH262" s="143">
        <f t="shared" si="179"/>
        <v>56.13623663</v>
      </c>
      <c r="GI262" s="143">
        <f t="shared" si="180"/>
        <v>2.361328911</v>
      </c>
      <c r="GJ262" s="124">
        <f t="shared" si="181"/>
        <v>79.7994009</v>
      </c>
      <c r="GK262" s="146">
        <f t="shared" si="182"/>
        <v>-0.5</v>
      </c>
      <c r="GL262" s="127">
        <f t="shared" si="183"/>
        <v>-0.8660254038</v>
      </c>
      <c r="GM262" s="146">
        <f t="shared" si="184"/>
        <v>-2.094395102</v>
      </c>
      <c r="GN262" s="127">
        <f t="shared" si="185"/>
        <v>1</v>
      </c>
      <c r="GO262" s="147">
        <f t="shared" si="186"/>
        <v>-0.5</v>
      </c>
      <c r="GP262" s="128">
        <f t="shared" si="187"/>
        <v>0.8660254038</v>
      </c>
      <c r="GQ262" s="147">
        <f t="shared" si="188"/>
        <v>2.094395102</v>
      </c>
      <c r="GR262" s="128">
        <f t="shared" si="189"/>
        <v>1</v>
      </c>
      <c r="GS262" s="140">
        <f t="shared" si="190"/>
        <v>-2.094395102</v>
      </c>
      <c r="GT262" s="140">
        <f t="shared" si="191"/>
        <v>0.780263743</v>
      </c>
      <c r="GU262" s="141">
        <f t="shared" si="192"/>
        <v>-1.314131359</v>
      </c>
      <c r="GV262" s="141">
        <f t="shared" si="193"/>
        <v>-1.314131359</v>
      </c>
      <c r="GW262" s="122">
        <f t="shared" si="194"/>
        <v>-1.314131359</v>
      </c>
      <c r="GX262" s="142">
        <f t="shared" si="195"/>
        <v>1</v>
      </c>
      <c r="GY262" s="142">
        <f t="shared" si="196"/>
        <v>79.7994009</v>
      </c>
      <c r="GZ262" s="130">
        <f t="shared" si="197"/>
        <v>79.7994009</v>
      </c>
      <c r="HA262" s="143">
        <f t="shared" si="198"/>
        <v>20.25757156</v>
      </c>
      <c r="HB262" s="143">
        <f t="shared" si="199"/>
        <v>-77.18533007</v>
      </c>
      <c r="HC262" s="143">
        <f t="shared" si="200"/>
        <v>-1.314131359</v>
      </c>
      <c r="HD262" s="124">
        <f t="shared" si="201"/>
        <v>79.7994009</v>
      </c>
      <c r="HE262" s="140">
        <f t="shared" si="202"/>
        <v>2.094395102</v>
      </c>
      <c r="HF262" s="140">
        <f t="shared" si="203"/>
        <v>2.361328911</v>
      </c>
      <c r="HG262" s="141">
        <f t="shared" si="204"/>
        <v>4.455724013</v>
      </c>
      <c r="HH262" s="141">
        <f t="shared" si="205"/>
        <v>4.455724013</v>
      </c>
      <c r="HI262" s="122">
        <f t="shared" si="206"/>
        <v>-1.827461294</v>
      </c>
      <c r="HJ262" s="142">
        <f t="shared" si="207"/>
        <v>1</v>
      </c>
      <c r="HK262" s="142">
        <f t="shared" si="208"/>
        <v>79.7994009</v>
      </c>
      <c r="HL262" s="130">
        <f t="shared" si="209"/>
        <v>79.7994009</v>
      </c>
      <c r="HM262" s="143">
        <f t="shared" si="210"/>
        <v>-20.25757156</v>
      </c>
      <c r="HN262" s="143">
        <f t="shared" si="211"/>
        <v>-77.18533007</v>
      </c>
      <c r="HO262" s="143">
        <f t="shared" si="212"/>
        <v>-1.827461294</v>
      </c>
      <c r="HP262" s="124">
        <f t="shared" si="213"/>
        <v>79.7994009</v>
      </c>
      <c r="HQ262" s="140">
        <f t="shared" si="214"/>
        <v>2.094395102</v>
      </c>
      <c r="HR262" s="140">
        <f t="shared" si="215"/>
        <v>0.780263743</v>
      </c>
      <c r="HS262" s="141">
        <f t="shared" si="216"/>
        <v>2.874658845</v>
      </c>
      <c r="HT262" s="141">
        <f t="shared" si="217"/>
        <v>2.874658845</v>
      </c>
      <c r="HU262" s="122">
        <f t="shared" si="218"/>
        <v>2.874658845</v>
      </c>
      <c r="HV262" s="142">
        <f t="shared" si="219"/>
        <v>1</v>
      </c>
      <c r="HW262" s="142">
        <f t="shared" si="220"/>
        <v>79.7994009</v>
      </c>
      <c r="HX262" s="130">
        <f t="shared" si="221"/>
        <v>79.7994009</v>
      </c>
      <c r="HY262" s="143">
        <f t="shared" si="222"/>
        <v>-76.97324242</v>
      </c>
      <c r="HZ262" s="143">
        <f t="shared" si="223"/>
        <v>21.04909344</v>
      </c>
      <c r="IA262" s="143">
        <f t="shared" si="224"/>
        <v>2.874658845</v>
      </c>
      <c r="IB262" s="124">
        <f t="shared" si="225"/>
        <v>79.7994009</v>
      </c>
      <c r="IC262" s="140">
        <f t="shared" si="226"/>
        <v>-2.094395102</v>
      </c>
      <c r="ID262" s="140">
        <f t="shared" si="227"/>
        <v>2.361328911</v>
      </c>
      <c r="IE262" s="141">
        <f t="shared" si="228"/>
        <v>0.2669338082</v>
      </c>
      <c r="IF262" s="141">
        <f t="shared" si="229"/>
        <v>0.2669338082</v>
      </c>
      <c r="IG262" s="122">
        <f t="shared" si="230"/>
        <v>0.2669338082</v>
      </c>
      <c r="IH262" s="142">
        <f t="shared" si="231"/>
        <v>1</v>
      </c>
      <c r="II262" s="142">
        <f t="shared" si="232"/>
        <v>79.7994009</v>
      </c>
      <c r="IJ262" s="130">
        <f t="shared" si="233"/>
        <v>79.7994009</v>
      </c>
      <c r="IK262" s="143">
        <f t="shared" si="234"/>
        <v>76.97324242</v>
      </c>
      <c r="IL262" s="143">
        <f t="shared" si="235"/>
        <v>21.04909344</v>
      </c>
      <c r="IM262" s="143">
        <f t="shared" si="236"/>
        <v>0.2669338082</v>
      </c>
      <c r="IN262" s="124">
        <f t="shared" si="237"/>
        <v>79.7994009</v>
      </c>
    </row>
    <row r="263" ht="12.75" customHeight="1">
      <c r="A263" s="129">
        <f>'Cortez Cubic'!AP263</f>
        <v>-0.2187762226</v>
      </c>
      <c r="B263" s="129">
        <f>'Cortez Cubic'!AQ263</f>
        <v>6.672463502</v>
      </c>
      <c r="C263" s="129">
        <f>'Cortez Cubic'!AR263</f>
        <v>12650.69345</v>
      </c>
      <c r="D263" s="129">
        <f>'Cortez Cubic'!AS263</f>
        <v>-1308045.573</v>
      </c>
      <c r="E263" s="129">
        <f t="shared" ref="E263:H263" si="4366">0</f>
        <v>0</v>
      </c>
      <c r="F263" s="129">
        <f t="shared" si="4366"/>
        <v>0</v>
      </c>
      <c r="G263" s="129">
        <f t="shared" si="4366"/>
        <v>0</v>
      </c>
      <c r="H263" s="129">
        <f t="shared" si="4366"/>
        <v>0</v>
      </c>
      <c r="I263" s="110">
        <f>'Cortez Cubic'!I263</f>
        <v>169</v>
      </c>
      <c r="J263" s="130">
        <f t="shared" si="28"/>
        <v>153.2060307</v>
      </c>
      <c r="K263" s="131">
        <f t="shared" si="29"/>
        <v>1</v>
      </c>
      <c r="L263" s="131">
        <f t="shared" si="30"/>
        <v>0</v>
      </c>
      <c r="M263" s="132">
        <f t="shared" si="31"/>
        <v>15.79396935</v>
      </c>
      <c r="N263" s="133">
        <f t="shared" si="32"/>
        <v>7.703033532</v>
      </c>
      <c r="O263" s="134">
        <f t="shared" si="33"/>
        <v>153.2060307</v>
      </c>
      <c r="P263" s="134">
        <f t="shared" si="34"/>
        <v>0</v>
      </c>
      <c r="Q263" s="135">
        <f t="shared" si="35"/>
        <v>145.5029971</v>
      </c>
      <c r="R263" s="135">
        <f t="shared" si="36"/>
        <v>0</v>
      </c>
      <c r="S263" s="136">
        <f t="shared" si="37"/>
        <v>-268.2099935</v>
      </c>
      <c r="T263" s="136">
        <f t="shared" si="38"/>
        <v>0</v>
      </c>
      <c r="U263" s="137">
        <f t="shared" ref="U263:X263" si="4367">ATAN2(A263,E263)</f>
        <v>3.141592654</v>
      </c>
      <c r="V263" s="137">
        <f t="shared" si="4367"/>
        <v>0</v>
      </c>
      <c r="W263" s="137">
        <f t="shared" si="4367"/>
        <v>0</v>
      </c>
      <c r="X263" s="137">
        <f t="shared" si="4367"/>
        <v>3.141592654</v>
      </c>
      <c r="Y263" s="137">
        <f t="shared" ref="Y263:AB263" si="4368">SQRT(POWER(A263,2)+POWER(E263,2))</f>
        <v>0.2187762226</v>
      </c>
      <c r="Z263" s="137">
        <f t="shared" si="4368"/>
        <v>6.672463502</v>
      </c>
      <c r="AA263" s="137">
        <f t="shared" si="4368"/>
        <v>12650.69345</v>
      </c>
      <c r="AB263" s="137">
        <f t="shared" si="4368"/>
        <v>1308045.573</v>
      </c>
      <c r="AC263" s="138">
        <f t="shared" ref="AC263:AF263" si="4369">U263-$U263</f>
        <v>0</v>
      </c>
      <c r="AD263" s="138">
        <f t="shared" si="4369"/>
        <v>-3.141592654</v>
      </c>
      <c r="AE263" s="138">
        <f t="shared" si="4369"/>
        <v>-3.141592654</v>
      </c>
      <c r="AF263" s="138">
        <f t="shared" si="4369"/>
        <v>0</v>
      </c>
      <c r="AG263" s="138">
        <f t="shared" ref="AG263:AJ263" si="4370">Y263/$Y263</f>
        <v>1</v>
      </c>
      <c r="AH263" s="138">
        <f t="shared" si="4370"/>
        <v>30.49903423</v>
      </c>
      <c r="AI263" s="138">
        <f t="shared" si="4370"/>
        <v>57824.80977</v>
      </c>
      <c r="AJ263" s="138">
        <f t="shared" si="4370"/>
        <v>5978920.181</v>
      </c>
      <c r="AK263" s="139">
        <f t="shared" ref="AK263:AN263" si="4371">AG263*COS(AC263)</f>
        <v>1</v>
      </c>
      <c r="AL263" s="139">
        <f t="shared" si="4371"/>
        <v>-30.49903423</v>
      </c>
      <c r="AM263" s="139">
        <f t="shared" si="4371"/>
        <v>-57824.80977</v>
      </c>
      <c r="AN263" s="139">
        <f t="shared" si="4371"/>
        <v>5978920.181</v>
      </c>
      <c r="AO263" s="129">
        <f t="shared" ref="AO263:AR263" si="4372">AG263*SIN(AC263)</f>
        <v>0</v>
      </c>
      <c r="AP263" s="129">
        <f t="shared" si="4372"/>
        <v>0</v>
      </c>
      <c r="AQ263" s="129">
        <f t="shared" si="4372"/>
        <v>0</v>
      </c>
      <c r="AR263" s="129">
        <f t="shared" si="4372"/>
        <v>0</v>
      </c>
      <c r="AS263" s="140">
        <f t="shared" si="45"/>
        <v>-9.424777961</v>
      </c>
      <c r="AT263" s="141">
        <f t="shared" si="46"/>
        <v>-9.424777961</v>
      </c>
      <c r="AU263" s="141">
        <f t="shared" si="47"/>
        <v>-3.141592654</v>
      </c>
      <c r="AV263" s="122">
        <f t="shared" si="48"/>
        <v>3.141592654</v>
      </c>
      <c r="AW263" s="142">
        <f t="shared" si="49"/>
        <v>28369.92987</v>
      </c>
      <c r="AX263" s="130">
        <f t="shared" si="50"/>
        <v>28369.92987</v>
      </c>
      <c r="AY263" s="143">
        <f t="shared" si="51"/>
        <v>56739.85974</v>
      </c>
      <c r="AZ263" s="143">
        <f t="shared" si="52"/>
        <v>0</v>
      </c>
      <c r="BA263" s="143">
        <f t="shared" si="53"/>
        <v>0</v>
      </c>
      <c r="BB263" s="124">
        <f t="shared" si="54"/>
        <v>56739.85974</v>
      </c>
      <c r="BC263" s="140">
        <f t="shared" ref="BC263:BD263" si="4373">BC$2*AD263</f>
        <v>-3.141592654</v>
      </c>
      <c r="BD263" s="140">
        <f t="shared" si="4373"/>
        <v>-3.141592654</v>
      </c>
      <c r="BE263" s="141">
        <f t="shared" si="56"/>
        <v>-6.283185307</v>
      </c>
      <c r="BF263" s="141">
        <f t="shared" si="57"/>
        <v>0</v>
      </c>
      <c r="BG263" s="122">
        <f t="shared" si="58"/>
        <v>0</v>
      </c>
      <c r="BH263" s="142">
        <f t="shared" ref="BH263:BI263" si="4374">POWER(AH263,BH$2)</f>
        <v>30.49903423</v>
      </c>
      <c r="BI263" s="142">
        <f t="shared" si="4374"/>
        <v>57824.80977</v>
      </c>
      <c r="BJ263" s="130">
        <f t="shared" si="60"/>
        <v>1763600.853</v>
      </c>
      <c r="BK263" s="143">
        <f t="shared" si="61"/>
        <v>15872407.67</v>
      </c>
      <c r="BL263" s="143">
        <f t="shared" si="62"/>
        <v>0</v>
      </c>
      <c r="BM263" s="143">
        <f t="shared" si="63"/>
        <v>0</v>
      </c>
      <c r="BN263" s="124">
        <f t="shared" si="64"/>
        <v>15872407.67</v>
      </c>
      <c r="BO263" s="140">
        <f t="shared" si="65"/>
        <v>0</v>
      </c>
      <c r="BP263" s="141">
        <f t="shared" si="66"/>
        <v>0</v>
      </c>
      <c r="BQ263" s="141">
        <f t="shared" si="67"/>
        <v>0</v>
      </c>
      <c r="BR263" s="122">
        <f t="shared" si="68"/>
        <v>0</v>
      </c>
      <c r="BS263" s="142">
        <f t="shared" si="69"/>
        <v>5978920.181</v>
      </c>
      <c r="BT263" s="130">
        <f t="shared" si="70"/>
        <v>5978920.181</v>
      </c>
      <c r="BU263" s="143">
        <f t="shared" si="71"/>
        <v>-161430844.9</v>
      </c>
      <c r="BV263" s="143">
        <f t="shared" si="72"/>
        <v>0</v>
      </c>
      <c r="BW263" s="143">
        <f t="shared" si="73"/>
        <v>3.141592654</v>
      </c>
      <c r="BX263" s="124">
        <f t="shared" si="74"/>
        <v>161430844.9</v>
      </c>
      <c r="BY263" s="144">
        <f t="shared" ref="BY263:BZ263" si="4375">AY263+BK263+BU263</f>
        <v>-145501697.4</v>
      </c>
      <c r="BZ263" s="144">
        <f t="shared" si="4375"/>
        <v>0</v>
      </c>
      <c r="CA263" s="144">
        <f t="shared" si="76"/>
        <v>-3.141592654</v>
      </c>
      <c r="CB263" s="145">
        <f t="shared" si="77"/>
        <v>145501697.4</v>
      </c>
      <c r="CC263" s="140">
        <f t="shared" ref="CC263:CD263" si="4376">CC$2*AD263</f>
        <v>-6.283185307</v>
      </c>
      <c r="CD263" s="140">
        <f t="shared" si="4376"/>
        <v>-6.283185307</v>
      </c>
      <c r="CE263" s="141">
        <f t="shared" si="79"/>
        <v>-12.56637061</v>
      </c>
      <c r="CF263" s="141">
        <f t="shared" si="80"/>
        <v>0</v>
      </c>
      <c r="CG263" s="122">
        <f t="shared" si="81"/>
        <v>0</v>
      </c>
      <c r="CH263" s="142">
        <f t="shared" ref="CH263:CI263" si="4377">POWER(AH263,CH$2)</f>
        <v>930.1910891</v>
      </c>
      <c r="CI263" s="142">
        <f t="shared" si="4377"/>
        <v>3343708625</v>
      </c>
      <c r="CJ263" s="130">
        <f t="shared" si="83"/>
        <v>3110287967897</v>
      </c>
      <c r="CK263" s="143">
        <f t="shared" si="84"/>
        <v>-3110287967897</v>
      </c>
      <c r="CL263" s="143">
        <f t="shared" si="85"/>
        <v>0</v>
      </c>
      <c r="CM263" s="143">
        <f t="shared" si="86"/>
        <v>3.141592654</v>
      </c>
      <c r="CN263" s="124">
        <f t="shared" si="87"/>
        <v>3110287967897</v>
      </c>
      <c r="CO263" s="140">
        <f t="shared" si="88"/>
        <v>-9.424777961</v>
      </c>
      <c r="CP263" s="141">
        <f t="shared" si="89"/>
        <v>-9.424777961</v>
      </c>
      <c r="CQ263" s="141">
        <f t="shared" si="90"/>
        <v>-3.141592654</v>
      </c>
      <c r="CR263" s="122">
        <f t="shared" si="91"/>
        <v>3.141592654</v>
      </c>
      <c r="CS263" s="142">
        <f t="shared" si="92"/>
        <v>193349315193305</v>
      </c>
      <c r="CT263" s="130">
        <f t="shared" si="93"/>
        <v>193349315193305</v>
      </c>
      <c r="CU263" s="143">
        <f t="shared" si="94"/>
        <v>-773397260773220</v>
      </c>
      <c r="CV263" s="143">
        <f t="shared" si="95"/>
        <v>0.09471384799</v>
      </c>
      <c r="CW263" s="143">
        <f t="shared" si="96"/>
        <v>3.141592654</v>
      </c>
      <c r="CX263" s="124">
        <f t="shared" si="97"/>
        <v>773397260773220</v>
      </c>
      <c r="CY263" s="140">
        <f t="shared" si="98"/>
        <v>-9.424777961</v>
      </c>
      <c r="CZ263" s="140">
        <f t="shared" si="99"/>
        <v>0</v>
      </c>
      <c r="DA263" s="141">
        <f t="shared" si="100"/>
        <v>-9.424777961</v>
      </c>
      <c r="DB263" s="141">
        <f t="shared" si="101"/>
        <v>-3.141592654</v>
      </c>
      <c r="DC263" s="122">
        <f t="shared" si="102"/>
        <v>3.141592654</v>
      </c>
      <c r="DD263" s="142">
        <f t="shared" si="103"/>
        <v>28369.92987</v>
      </c>
      <c r="DE263" s="142">
        <f t="shared" si="104"/>
        <v>5978920.181</v>
      </c>
      <c r="DF263" s="130">
        <f t="shared" si="105"/>
        <v>169621546249</v>
      </c>
      <c r="DG263" s="143">
        <f t="shared" si="106"/>
        <v>-678486184996</v>
      </c>
      <c r="DH263" s="143">
        <f t="shared" si="107"/>
        <v>0.00008309059347</v>
      </c>
      <c r="DI263" s="143">
        <f t="shared" si="108"/>
        <v>3.141592654</v>
      </c>
      <c r="DJ263" s="124">
        <f t="shared" si="109"/>
        <v>678486184996</v>
      </c>
      <c r="DK263" s="140">
        <f t="shared" ref="DK263:DM263" si="4378">DK$2*AD263</f>
        <v>-3.141592654</v>
      </c>
      <c r="DL263" s="140">
        <f t="shared" si="4378"/>
        <v>-3.141592654</v>
      </c>
      <c r="DM263" s="140">
        <f t="shared" si="4378"/>
        <v>0</v>
      </c>
      <c r="DN263" s="141">
        <f t="shared" si="111"/>
        <v>-6.283185307</v>
      </c>
      <c r="DO263" s="141">
        <f t="shared" si="112"/>
        <v>0</v>
      </c>
      <c r="DP263" s="122">
        <f t="shared" si="113"/>
        <v>0</v>
      </c>
      <c r="DQ263" s="142">
        <f t="shared" ref="DQ263:DS263" si="4379">POWER(AH263,DQ$2)</f>
        <v>30.49903423</v>
      </c>
      <c r="DR263" s="142">
        <f t="shared" si="4379"/>
        <v>57824.80977</v>
      </c>
      <c r="DS263" s="142">
        <f t="shared" si="4379"/>
        <v>5978920.181</v>
      </c>
      <c r="DT263" s="130">
        <f t="shared" si="115"/>
        <v>10544428730650</v>
      </c>
      <c r="DU263" s="143">
        <f t="shared" si="116"/>
        <v>-189799717151703</v>
      </c>
      <c r="DV263" s="143">
        <f t="shared" si="117"/>
        <v>0</v>
      </c>
      <c r="DW263" s="143">
        <f t="shared" si="118"/>
        <v>3.141592654</v>
      </c>
      <c r="DX263" s="124">
        <f t="shared" si="119"/>
        <v>189799717151703</v>
      </c>
      <c r="DY263" s="140">
        <f t="shared" si="120"/>
        <v>0</v>
      </c>
      <c r="DZ263" s="141">
        <f t="shared" si="121"/>
        <v>0</v>
      </c>
      <c r="EA263" s="141">
        <f t="shared" si="122"/>
        <v>0</v>
      </c>
      <c r="EB263" s="122">
        <f t="shared" si="123"/>
        <v>0</v>
      </c>
      <c r="EC263" s="142">
        <f t="shared" si="124"/>
        <v>35747486536091</v>
      </c>
      <c r="ED263" s="130">
        <f t="shared" si="125"/>
        <v>35747486536091</v>
      </c>
      <c r="EE263" s="143">
        <f t="shared" si="126"/>
        <v>965182136474453</v>
      </c>
      <c r="EF263" s="143">
        <f t="shared" si="127"/>
        <v>0</v>
      </c>
      <c r="EG263" s="143">
        <f t="shared" si="128"/>
        <v>0</v>
      </c>
      <c r="EH263" s="124">
        <f t="shared" si="129"/>
        <v>965182136474453</v>
      </c>
      <c r="EI263" s="144">
        <f t="shared" ref="EI263:EJ263" si="4380">CK263+CU263+DG263+DU263+EE263</f>
        <v>-1803615603363</v>
      </c>
      <c r="EJ263" s="144">
        <f t="shared" si="4380"/>
        <v>0.09479693858</v>
      </c>
      <c r="EK263" s="144">
        <f t="shared" si="131"/>
        <v>3.141592654</v>
      </c>
      <c r="EL263" s="145">
        <f t="shared" si="132"/>
        <v>1803615603363</v>
      </c>
      <c r="EM263" s="140">
        <f t="shared" si="133"/>
        <v>1.570796327</v>
      </c>
      <c r="EN263" s="141">
        <f t="shared" si="134"/>
        <v>1.570796327</v>
      </c>
      <c r="EO263" s="141">
        <f t="shared" si="135"/>
        <v>1.570796327</v>
      </c>
      <c r="EP263" s="122">
        <f t="shared" si="136"/>
        <v>1.570796327</v>
      </c>
      <c r="EQ263" s="142">
        <f t="shared" si="137"/>
        <v>1342987.566</v>
      </c>
      <c r="ER263" s="130">
        <f t="shared" si="138"/>
        <v>1342987.566</v>
      </c>
      <c r="ES263" s="143">
        <f t="shared" si="139"/>
        <v>0.0000001832693623</v>
      </c>
      <c r="ET263" s="143">
        <f t="shared" si="140"/>
        <v>6978368.097</v>
      </c>
      <c r="EU263" s="143">
        <f t="shared" si="141"/>
        <v>1.570796327</v>
      </c>
      <c r="EV263" s="124">
        <f t="shared" si="142"/>
        <v>6978368.097</v>
      </c>
      <c r="EW263" s="144">
        <f t="shared" ref="EW263:EX263" si="4381">BY263+ES263</f>
        <v>-145501697.4</v>
      </c>
      <c r="EX263" s="144">
        <f t="shared" si="4381"/>
        <v>6978368.097</v>
      </c>
      <c r="EY263" s="144">
        <f t="shared" si="144"/>
        <v>3.093668643</v>
      </c>
      <c r="EZ263" s="145">
        <f t="shared" si="145"/>
        <v>145668945.1</v>
      </c>
      <c r="FA263" s="140">
        <f t="shared" si="146"/>
        <v>1.031222881</v>
      </c>
      <c r="FB263" s="141">
        <f t="shared" si="147"/>
        <v>1.031222881</v>
      </c>
      <c r="FC263" s="141">
        <f t="shared" si="148"/>
        <v>1.031222881</v>
      </c>
      <c r="FD263" s="122">
        <f t="shared" si="149"/>
        <v>1.031222881</v>
      </c>
      <c r="FE263" s="142">
        <f t="shared" si="150"/>
        <v>526.1654473</v>
      </c>
      <c r="FF263" s="130">
        <f t="shared" si="151"/>
        <v>526.1654473</v>
      </c>
      <c r="FG263" s="143">
        <f t="shared" si="152"/>
        <v>71.51984295</v>
      </c>
      <c r="FH263" s="143">
        <f t="shared" si="153"/>
        <v>119.4286533</v>
      </c>
      <c r="FI263" s="143">
        <f t="shared" si="154"/>
        <v>1.031222881</v>
      </c>
      <c r="FJ263" s="124">
        <f t="shared" si="155"/>
        <v>139.2059308</v>
      </c>
      <c r="FK263" s="140">
        <f t="shared" si="156"/>
        <v>-6.283185307</v>
      </c>
      <c r="FL263" s="141">
        <f t="shared" si="157"/>
        <v>-6.283185307</v>
      </c>
      <c r="FM263" s="141">
        <f t="shared" si="158"/>
        <v>0</v>
      </c>
      <c r="FN263" s="122">
        <f t="shared" si="159"/>
        <v>0</v>
      </c>
      <c r="FO263" s="142">
        <f t="shared" si="160"/>
        <v>930.1910891</v>
      </c>
      <c r="FP263" s="130">
        <f t="shared" si="161"/>
        <v>930.1910891</v>
      </c>
      <c r="FQ263" s="143">
        <f t="shared" si="162"/>
        <v>-930.1910891</v>
      </c>
      <c r="FR263" s="143">
        <f t="shared" si="163"/>
        <v>0</v>
      </c>
      <c r="FS263" s="143">
        <f t="shared" si="164"/>
        <v>3.141592654</v>
      </c>
      <c r="FT263" s="124">
        <f t="shared" si="165"/>
        <v>930.1910891</v>
      </c>
      <c r="FU263" s="144">
        <f t="shared" si="166"/>
        <v>-174404.6204</v>
      </c>
      <c r="FV263" s="144">
        <f t="shared" si="167"/>
        <v>0</v>
      </c>
      <c r="FW263" s="144">
        <f t="shared" si="168"/>
        <v>-3.141592654</v>
      </c>
      <c r="FX263" s="145">
        <f t="shared" si="169"/>
        <v>174404.6204</v>
      </c>
      <c r="FY263" s="140">
        <f t="shared" si="170"/>
        <v>-3.141592654</v>
      </c>
      <c r="FZ263" s="140">
        <f t="shared" si="171"/>
        <v>-1.031222881</v>
      </c>
      <c r="GA263" s="141">
        <f t="shared" si="172"/>
        <v>-4.172815535</v>
      </c>
      <c r="GB263" s="141">
        <f t="shared" si="173"/>
        <v>-4.172815535</v>
      </c>
      <c r="GC263" s="122">
        <f t="shared" si="174"/>
        <v>2.110369773</v>
      </c>
      <c r="GD263" s="142">
        <f t="shared" si="175"/>
        <v>174404.6204</v>
      </c>
      <c r="GE263" s="142">
        <f t="shared" si="176"/>
        <v>0.007183601982</v>
      </c>
      <c r="GF263" s="130">
        <f t="shared" si="177"/>
        <v>1252.853377</v>
      </c>
      <c r="GG263" s="143">
        <f t="shared" si="178"/>
        <v>-71.51984295</v>
      </c>
      <c r="GH263" s="143">
        <f t="shared" si="179"/>
        <v>119.4286533</v>
      </c>
      <c r="GI263" s="143">
        <f t="shared" si="180"/>
        <v>2.110369773</v>
      </c>
      <c r="GJ263" s="124">
        <f t="shared" si="181"/>
        <v>139.2059308</v>
      </c>
      <c r="GK263" s="146">
        <f t="shared" si="182"/>
        <v>-0.5</v>
      </c>
      <c r="GL263" s="127">
        <f t="shared" si="183"/>
        <v>-0.8660254038</v>
      </c>
      <c r="GM263" s="146">
        <f t="shared" si="184"/>
        <v>-2.094395102</v>
      </c>
      <c r="GN263" s="127">
        <f t="shared" si="185"/>
        <v>1</v>
      </c>
      <c r="GO263" s="147">
        <f t="shared" si="186"/>
        <v>-0.5</v>
      </c>
      <c r="GP263" s="128">
        <f t="shared" si="187"/>
        <v>0.8660254038</v>
      </c>
      <c r="GQ263" s="147">
        <f t="shared" si="188"/>
        <v>2.094395102</v>
      </c>
      <c r="GR263" s="128">
        <f t="shared" si="189"/>
        <v>1</v>
      </c>
      <c r="GS263" s="140">
        <f t="shared" si="190"/>
        <v>-2.094395102</v>
      </c>
      <c r="GT263" s="140">
        <f t="shared" si="191"/>
        <v>1.031222881</v>
      </c>
      <c r="GU263" s="141">
        <f t="shared" si="192"/>
        <v>-1.063172221</v>
      </c>
      <c r="GV263" s="141">
        <f t="shared" si="193"/>
        <v>-1.063172221</v>
      </c>
      <c r="GW263" s="122">
        <f t="shared" si="194"/>
        <v>-1.063172221</v>
      </c>
      <c r="GX263" s="142">
        <f t="shared" si="195"/>
        <v>1</v>
      </c>
      <c r="GY263" s="142">
        <f t="shared" si="196"/>
        <v>139.2059308</v>
      </c>
      <c r="GZ263" s="130">
        <f t="shared" si="197"/>
        <v>139.2059308</v>
      </c>
      <c r="HA263" s="143">
        <f t="shared" si="198"/>
        <v>67.66832619</v>
      </c>
      <c r="HB263" s="143">
        <f t="shared" si="199"/>
        <v>-121.6523275</v>
      </c>
      <c r="HC263" s="143">
        <f t="shared" si="200"/>
        <v>-1.063172221</v>
      </c>
      <c r="HD263" s="124">
        <f t="shared" si="201"/>
        <v>139.2059308</v>
      </c>
      <c r="HE263" s="140">
        <f t="shared" si="202"/>
        <v>2.094395102</v>
      </c>
      <c r="HF263" s="140">
        <f t="shared" si="203"/>
        <v>2.110369773</v>
      </c>
      <c r="HG263" s="141">
        <f t="shared" si="204"/>
        <v>4.204764875</v>
      </c>
      <c r="HH263" s="141">
        <f t="shared" si="205"/>
        <v>4.204764875</v>
      </c>
      <c r="HI263" s="122">
        <f t="shared" si="206"/>
        <v>-2.078420432</v>
      </c>
      <c r="HJ263" s="142">
        <f t="shared" si="207"/>
        <v>1</v>
      </c>
      <c r="HK263" s="142">
        <f t="shared" si="208"/>
        <v>139.2059308</v>
      </c>
      <c r="HL263" s="130">
        <f t="shared" si="209"/>
        <v>139.2059308</v>
      </c>
      <c r="HM263" s="143">
        <f t="shared" si="210"/>
        <v>-67.66832619</v>
      </c>
      <c r="HN263" s="143">
        <f t="shared" si="211"/>
        <v>-121.6523275</v>
      </c>
      <c r="HO263" s="143">
        <f t="shared" si="212"/>
        <v>-2.078420432</v>
      </c>
      <c r="HP263" s="124">
        <f t="shared" si="213"/>
        <v>139.2059308</v>
      </c>
      <c r="HQ263" s="140">
        <f t="shared" si="214"/>
        <v>2.094395102</v>
      </c>
      <c r="HR263" s="140">
        <f t="shared" si="215"/>
        <v>1.031222881</v>
      </c>
      <c r="HS263" s="141">
        <f t="shared" si="216"/>
        <v>3.125617983</v>
      </c>
      <c r="HT263" s="141">
        <f t="shared" si="217"/>
        <v>3.125617983</v>
      </c>
      <c r="HU263" s="122">
        <f t="shared" si="218"/>
        <v>3.125617983</v>
      </c>
      <c r="HV263" s="142">
        <f t="shared" si="219"/>
        <v>1</v>
      </c>
      <c r="HW263" s="142">
        <f t="shared" si="220"/>
        <v>139.2059308</v>
      </c>
      <c r="HX263" s="130">
        <f t="shared" si="221"/>
        <v>139.2059308</v>
      </c>
      <c r="HY263" s="143">
        <f t="shared" si="222"/>
        <v>-139.1881691</v>
      </c>
      <c r="HZ263" s="143">
        <f t="shared" si="223"/>
        <v>2.223674242</v>
      </c>
      <c r="IA263" s="143">
        <f t="shared" si="224"/>
        <v>3.125617983</v>
      </c>
      <c r="IB263" s="124">
        <f t="shared" si="225"/>
        <v>139.2059308</v>
      </c>
      <c r="IC263" s="140">
        <f t="shared" si="226"/>
        <v>-2.094395102</v>
      </c>
      <c r="ID263" s="140">
        <f t="shared" si="227"/>
        <v>2.110369773</v>
      </c>
      <c r="IE263" s="141">
        <f t="shared" si="228"/>
        <v>0.01597467011</v>
      </c>
      <c r="IF263" s="141">
        <f t="shared" si="229"/>
        <v>0.01597467011</v>
      </c>
      <c r="IG263" s="122">
        <f t="shared" si="230"/>
        <v>0.01597467011</v>
      </c>
      <c r="IH263" s="142">
        <f t="shared" si="231"/>
        <v>1</v>
      </c>
      <c r="II263" s="142">
        <f t="shared" si="232"/>
        <v>139.2059308</v>
      </c>
      <c r="IJ263" s="130">
        <f t="shared" si="233"/>
        <v>139.2059308</v>
      </c>
      <c r="IK263" s="143">
        <f t="shared" si="234"/>
        <v>139.1881691</v>
      </c>
      <c r="IL263" s="143">
        <f t="shared" si="235"/>
        <v>2.223674242</v>
      </c>
      <c r="IM263" s="143">
        <f t="shared" si="236"/>
        <v>0.01597467011</v>
      </c>
      <c r="IN263" s="124">
        <f t="shared" si="237"/>
        <v>139.2059308</v>
      </c>
    </row>
    <row r="264" ht="12.75" customHeight="1">
      <c r="A264" s="129">
        <f>'Cortez Cubic'!AP264</f>
        <v>-0.2187762226</v>
      </c>
      <c r="B264" s="129">
        <f>'Cortez Cubic'!AQ264</f>
        <v>10.97749588</v>
      </c>
      <c r="C264" s="129">
        <f>'Cortez Cubic'!AR264</f>
        <v>19306.27994</v>
      </c>
      <c r="D264" s="129">
        <f>'Cortez Cubic'!AS264</f>
        <v>-2562832.637</v>
      </c>
      <c r="E264" s="129">
        <f t="shared" ref="E264:H264" si="4382">0</f>
        <v>0</v>
      </c>
      <c r="F264" s="129">
        <f t="shared" si="4382"/>
        <v>0</v>
      </c>
      <c r="G264" s="129">
        <f t="shared" si="4382"/>
        <v>0</v>
      </c>
      <c r="H264" s="129">
        <f t="shared" si="4382"/>
        <v>0</v>
      </c>
      <c r="I264" s="110">
        <f>'Cortez Cubic'!I264</f>
        <v>170</v>
      </c>
      <c r="J264" s="130">
        <f t="shared" si="28"/>
        <v>185.8300338</v>
      </c>
      <c r="K264" s="131">
        <f t="shared" si="29"/>
        <v>0</v>
      </c>
      <c r="L264" s="131">
        <f t="shared" si="30"/>
        <v>1</v>
      </c>
      <c r="M264" s="132">
        <f t="shared" si="31"/>
        <v>-15.83003384</v>
      </c>
      <c r="N264" s="133">
        <f t="shared" si="32"/>
        <v>6.41779042</v>
      </c>
      <c r="O264" s="134">
        <f t="shared" si="33"/>
        <v>192.2478243</v>
      </c>
      <c r="P264" s="134">
        <f t="shared" si="34"/>
        <v>0</v>
      </c>
      <c r="Q264" s="135">
        <f t="shared" si="35"/>
        <v>185.8300338</v>
      </c>
      <c r="R264" s="135">
        <f t="shared" si="36"/>
        <v>0</v>
      </c>
      <c r="S264" s="136">
        <f t="shared" si="37"/>
        <v>-327.9010347</v>
      </c>
      <c r="T264" s="136">
        <f t="shared" si="38"/>
        <v>0</v>
      </c>
      <c r="U264" s="137">
        <f t="shared" ref="U264:X264" si="4383">ATAN2(A264,E264)</f>
        <v>3.141592654</v>
      </c>
      <c r="V264" s="137">
        <f t="shared" si="4383"/>
        <v>0</v>
      </c>
      <c r="W264" s="137">
        <f t="shared" si="4383"/>
        <v>0</v>
      </c>
      <c r="X264" s="137">
        <f t="shared" si="4383"/>
        <v>3.141592654</v>
      </c>
      <c r="Y264" s="137">
        <f t="shared" ref="Y264:AB264" si="4384">SQRT(POWER(A264,2)+POWER(E264,2))</f>
        <v>0.2187762226</v>
      </c>
      <c r="Z264" s="137">
        <f t="shared" si="4384"/>
        <v>10.97749588</v>
      </c>
      <c r="AA264" s="137">
        <f t="shared" si="4384"/>
        <v>19306.27994</v>
      </c>
      <c r="AB264" s="137">
        <f t="shared" si="4384"/>
        <v>2562832.637</v>
      </c>
      <c r="AC264" s="138">
        <f t="shared" ref="AC264:AF264" si="4385">U264-$U264</f>
        <v>0</v>
      </c>
      <c r="AD264" s="138">
        <f t="shared" si="4385"/>
        <v>-3.141592654</v>
      </c>
      <c r="AE264" s="138">
        <f t="shared" si="4385"/>
        <v>-3.141592654</v>
      </c>
      <c r="AF264" s="138">
        <f t="shared" si="4385"/>
        <v>0</v>
      </c>
      <c r="AG264" s="138">
        <f t="shared" ref="AG264:AJ264" si="4386">Y264/$Y264</f>
        <v>1</v>
      </c>
      <c r="AH264" s="138">
        <f t="shared" si="4386"/>
        <v>50.17682336</v>
      </c>
      <c r="AI264" s="138">
        <f t="shared" si="4386"/>
        <v>88246.70119</v>
      </c>
      <c r="AJ264" s="138">
        <f t="shared" si="4386"/>
        <v>11714402.08</v>
      </c>
      <c r="AK264" s="139">
        <f t="shared" ref="AK264:AN264" si="4387">AG264*COS(AC264)</f>
        <v>1</v>
      </c>
      <c r="AL264" s="139">
        <f t="shared" si="4387"/>
        <v>-50.17682336</v>
      </c>
      <c r="AM264" s="139">
        <f t="shared" si="4387"/>
        <v>-88246.70119</v>
      </c>
      <c r="AN264" s="139">
        <f t="shared" si="4387"/>
        <v>11714402.08</v>
      </c>
      <c r="AO264" s="129">
        <f t="shared" ref="AO264:AR264" si="4388">AG264*SIN(AC264)</f>
        <v>0</v>
      </c>
      <c r="AP264" s="129">
        <f t="shared" si="4388"/>
        <v>0</v>
      </c>
      <c r="AQ264" s="129">
        <f t="shared" si="4388"/>
        <v>0</v>
      </c>
      <c r="AR264" s="129">
        <f t="shared" si="4388"/>
        <v>0</v>
      </c>
      <c r="AS264" s="140">
        <f t="shared" si="45"/>
        <v>-9.424777961</v>
      </c>
      <c r="AT264" s="141">
        <f t="shared" si="46"/>
        <v>-9.424777961</v>
      </c>
      <c r="AU264" s="141">
        <f t="shared" si="47"/>
        <v>-3.141592654</v>
      </c>
      <c r="AV264" s="122">
        <f t="shared" si="48"/>
        <v>3.141592654</v>
      </c>
      <c r="AW264" s="142">
        <f t="shared" si="49"/>
        <v>126330.8707</v>
      </c>
      <c r="AX264" s="130">
        <f t="shared" si="50"/>
        <v>126330.8707</v>
      </c>
      <c r="AY264" s="143">
        <f t="shared" si="51"/>
        <v>252661.7414</v>
      </c>
      <c r="AZ264" s="143">
        <f t="shared" si="52"/>
        <v>0</v>
      </c>
      <c r="BA264" s="143">
        <f t="shared" si="53"/>
        <v>0</v>
      </c>
      <c r="BB264" s="124">
        <f t="shared" si="54"/>
        <v>252661.7414</v>
      </c>
      <c r="BC264" s="140">
        <f t="shared" ref="BC264:BD264" si="4389">BC$2*AD264</f>
        <v>-3.141592654</v>
      </c>
      <c r="BD264" s="140">
        <f t="shared" si="4389"/>
        <v>-3.141592654</v>
      </c>
      <c r="BE264" s="141">
        <f t="shared" si="56"/>
        <v>-6.283185307</v>
      </c>
      <c r="BF264" s="141">
        <f t="shared" si="57"/>
        <v>0</v>
      </c>
      <c r="BG264" s="122">
        <f t="shared" si="58"/>
        <v>0</v>
      </c>
      <c r="BH264" s="142">
        <f t="shared" ref="BH264:BI264" si="4390">POWER(AH264,BH$2)</f>
        <v>50.17682336</v>
      </c>
      <c r="BI264" s="142">
        <f t="shared" si="4390"/>
        <v>88246.70119</v>
      </c>
      <c r="BJ264" s="130">
        <f t="shared" si="60"/>
        <v>4427939.138</v>
      </c>
      <c r="BK264" s="143">
        <f t="shared" si="61"/>
        <v>39851452.24</v>
      </c>
      <c r="BL264" s="143">
        <f t="shared" si="62"/>
        <v>0</v>
      </c>
      <c r="BM264" s="143">
        <f t="shared" si="63"/>
        <v>0</v>
      </c>
      <c r="BN264" s="124">
        <f t="shared" si="64"/>
        <v>39851452.24</v>
      </c>
      <c r="BO264" s="140">
        <f t="shared" si="65"/>
        <v>0</v>
      </c>
      <c r="BP264" s="141">
        <f t="shared" si="66"/>
        <v>0</v>
      </c>
      <c r="BQ264" s="141">
        <f t="shared" si="67"/>
        <v>0</v>
      </c>
      <c r="BR264" s="122">
        <f t="shared" si="68"/>
        <v>0</v>
      </c>
      <c r="BS264" s="142">
        <f t="shared" si="69"/>
        <v>11714402.08</v>
      </c>
      <c r="BT264" s="130">
        <f t="shared" si="70"/>
        <v>11714402.08</v>
      </c>
      <c r="BU264" s="143">
        <f t="shared" si="71"/>
        <v>-316288856.2</v>
      </c>
      <c r="BV264" s="143">
        <f t="shared" si="72"/>
        <v>0</v>
      </c>
      <c r="BW264" s="143">
        <f t="shared" si="73"/>
        <v>3.141592654</v>
      </c>
      <c r="BX264" s="124">
        <f t="shared" si="74"/>
        <v>316288856.2</v>
      </c>
      <c r="BY264" s="144">
        <f t="shared" ref="BY264:BZ264" si="4391">AY264+BK264+BU264</f>
        <v>-276184742.2</v>
      </c>
      <c r="BZ264" s="144">
        <f t="shared" si="4391"/>
        <v>0</v>
      </c>
      <c r="CA264" s="144">
        <f t="shared" si="76"/>
        <v>-3.141592654</v>
      </c>
      <c r="CB264" s="145">
        <f t="shared" si="77"/>
        <v>276184742.2</v>
      </c>
      <c r="CC264" s="140">
        <f t="shared" ref="CC264:CD264" si="4392">CC$2*AD264</f>
        <v>-6.283185307</v>
      </c>
      <c r="CD264" s="140">
        <f t="shared" si="4392"/>
        <v>-6.283185307</v>
      </c>
      <c r="CE264" s="141">
        <f t="shared" si="79"/>
        <v>-12.56637061</v>
      </c>
      <c r="CF264" s="141">
        <f t="shared" si="80"/>
        <v>0</v>
      </c>
      <c r="CG264" s="122">
        <f t="shared" si="81"/>
        <v>0</v>
      </c>
      <c r="CH264" s="142">
        <f t="shared" ref="CH264:CI264" si="4393">POWER(AH264,CH$2)</f>
        <v>2517.713603</v>
      </c>
      <c r="CI264" s="142">
        <f t="shared" si="4393"/>
        <v>7787480271</v>
      </c>
      <c r="CJ264" s="130">
        <f t="shared" si="83"/>
        <v>19606645008599</v>
      </c>
      <c r="CK264" s="143">
        <f t="shared" si="84"/>
        <v>-19606645008599</v>
      </c>
      <c r="CL264" s="143">
        <f t="shared" si="85"/>
        <v>0</v>
      </c>
      <c r="CM264" s="143">
        <f t="shared" si="86"/>
        <v>3.141592654</v>
      </c>
      <c r="CN264" s="124">
        <f t="shared" si="87"/>
        <v>19606645008599</v>
      </c>
      <c r="CO264" s="140">
        <f t="shared" si="88"/>
        <v>-9.424777961</v>
      </c>
      <c r="CP264" s="141">
        <f t="shared" si="89"/>
        <v>-9.424777961</v>
      </c>
      <c r="CQ264" s="141">
        <f t="shared" si="90"/>
        <v>-3.141592654</v>
      </c>
      <c r="CR264" s="122">
        <f t="shared" si="91"/>
        <v>3.141592654</v>
      </c>
      <c r="CS264" s="142">
        <f t="shared" si="92"/>
        <v>687219444478232</v>
      </c>
      <c r="CT264" s="130">
        <f t="shared" si="93"/>
        <v>687219444478232</v>
      </c>
      <c r="CU264" s="143">
        <f t="shared" si="94"/>
        <v>-2.74888E+15</v>
      </c>
      <c r="CV264" s="143">
        <f t="shared" si="95"/>
        <v>0.3366404372</v>
      </c>
      <c r="CW264" s="143">
        <f t="shared" si="96"/>
        <v>3.141592654</v>
      </c>
      <c r="CX264" s="124">
        <f t="shared" si="97"/>
        <v>2.74888E+15</v>
      </c>
      <c r="CY264" s="140">
        <f t="shared" si="98"/>
        <v>-9.424777961</v>
      </c>
      <c r="CZ264" s="140">
        <f t="shared" si="99"/>
        <v>0</v>
      </c>
      <c r="DA264" s="141">
        <f t="shared" si="100"/>
        <v>-9.424777961</v>
      </c>
      <c r="DB264" s="141">
        <f t="shared" si="101"/>
        <v>-3.141592654</v>
      </c>
      <c r="DC264" s="122">
        <f t="shared" si="102"/>
        <v>3.141592654</v>
      </c>
      <c r="DD264" s="142">
        <f t="shared" si="103"/>
        <v>126330.8707</v>
      </c>
      <c r="DE264" s="142">
        <f t="shared" si="104"/>
        <v>11714402.08</v>
      </c>
      <c r="DF264" s="130">
        <f t="shared" si="105"/>
        <v>1479890614859</v>
      </c>
      <c r="DG264" s="143">
        <f t="shared" si="106"/>
        <v>-5919562459435</v>
      </c>
      <c r="DH264" s="143">
        <f t="shared" si="107"/>
        <v>0.0007249373218</v>
      </c>
      <c r="DI264" s="143">
        <f t="shared" si="108"/>
        <v>3.141592654</v>
      </c>
      <c r="DJ264" s="124">
        <f t="shared" si="109"/>
        <v>5919562459435</v>
      </c>
      <c r="DK264" s="140">
        <f t="shared" ref="DK264:DM264" si="4394">DK$2*AD264</f>
        <v>-3.141592654</v>
      </c>
      <c r="DL264" s="140">
        <f t="shared" si="4394"/>
        <v>-3.141592654</v>
      </c>
      <c r="DM264" s="140">
        <f t="shared" si="4394"/>
        <v>0</v>
      </c>
      <c r="DN264" s="141">
        <f t="shared" si="111"/>
        <v>-6.283185307</v>
      </c>
      <c r="DO264" s="141">
        <f t="shared" si="112"/>
        <v>0</v>
      </c>
      <c r="DP264" s="122">
        <f t="shared" si="113"/>
        <v>0</v>
      </c>
      <c r="DQ264" s="142">
        <f t="shared" ref="DQ264:DS264" si="4395">POWER(AH264,DQ$2)</f>
        <v>50.17682336</v>
      </c>
      <c r="DR264" s="142">
        <f t="shared" si="4395"/>
        <v>88246.70119</v>
      </c>
      <c r="DS264" s="142">
        <f t="shared" si="4395"/>
        <v>11714402.08</v>
      </c>
      <c r="DT264" s="130">
        <f t="shared" si="115"/>
        <v>51870659451715</v>
      </c>
      <c r="DU264" s="143">
        <f t="shared" si="116"/>
        <v>-933671870130863</v>
      </c>
      <c r="DV264" s="143">
        <f t="shared" si="117"/>
        <v>0</v>
      </c>
      <c r="DW264" s="143">
        <f t="shared" si="118"/>
        <v>3.141592654</v>
      </c>
      <c r="DX264" s="124">
        <f t="shared" si="119"/>
        <v>933671870130863</v>
      </c>
      <c r="DY264" s="140">
        <f t="shared" si="120"/>
        <v>0</v>
      </c>
      <c r="DZ264" s="141">
        <f t="shared" si="121"/>
        <v>0</v>
      </c>
      <c r="EA264" s="141">
        <f t="shared" si="122"/>
        <v>0</v>
      </c>
      <c r="EB264" s="122">
        <f t="shared" si="123"/>
        <v>0</v>
      </c>
      <c r="EC264" s="142">
        <f t="shared" si="124"/>
        <v>137227216118602</v>
      </c>
      <c r="ED264" s="130">
        <f t="shared" si="125"/>
        <v>137227216118602</v>
      </c>
      <c r="EE264" s="143">
        <f t="shared" si="126"/>
        <v>3.70513E+15</v>
      </c>
      <c r="EF264" s="143">
        <f t="shared" si="127"/>
        <v>0</v>
      </c>
      <c r="EG264" s="143">
        <f t="shared" si="128"/>
        <v>0</v>
      </c>
      <c r="EH264" s="124">
        <f t="shared" si="129"/>
        <v>3.70513E+15</v>
      </c>
      <c r="EI264" s="144">
        <f t="shared" ref="EI264:EJ264" si="4396">CK264+CU264+DG264+DU264+EE264</f>
        <v>-2941020309576</v>
      </c>
      <c r="EJ264" s="144">
        <f t="shared" si="4396"/>
        <v>0.3373653745</v>
      </c>
      <c r="EK264" s="144">
        <f t="shared" si="131"/>
        <v>3.141592654</v>
      </c>
      <c r="EL264" s="145">
        <f t="shared" si="132"/>
        <v>2941020309576</v>
      </c>
      <c r="EM264" s="140">
        <f t="shared" si="133"/>
        <v>1.570796327</v>
      </c>
      <c r="EN264" s="141">
        <f t="shared" si="134"/>
        <v>1.570796327</v>
      </c>
      <c r="EO264" s="141">
        <f t="shared" si="135"/>
        <v>1.570796327</v>
      </c>
      <c r="EP264" s="122">
        <f t="shared" si="136"/>
        <v>1.570796327</v>
      </c>
      <c r="EQ264" s="142">
        <f t="shared" si="137"/>
        <v>1714940.322</v>
      </c>
      <c r="ER264" s="130">
        <f t="shared" si="138"/>
        <v>1714940.322</v>
      </c>
      <c r="ES264" s="143">
        <f t="shared" si="139"/>
        <v>0.0000005110398624</v>
      </c>
      <c r="ET264" s="143">
        <f t="shared" si="140"/>
        <v>8911091.311</v>
      </c>
      <c r="EU264" s="143">
        <f t="shared" si="141"/>
        <v>1.570796327</v>
      </c>
      <c r="EV264" s="124">
        <f t="shared" si="142"/>
        <v>8911091.311</v>
      </c>
      <c r="EW264" s="144">
        <f t="shared" ref="EW264:EX264" si="4397">BY264+ES264</f>
        <v>-276184742.2</v>
      </c>
      <c r="EX264" s="144">
        <f t="shared" si="4397"/>
        <v>8911091.311</v>
      </c>
      <c r="EY264" s="144">
        <f t="shared" si="144"/>
        <v>3.109338877</v>
      </c>
      <c r="EZ264" s="145">
        <f t="shared" si="145"/>
        <v>276328462.8</v>
      </c>
      <c r="FA264" s="140">
        <f t="shared" si="146"/>
        <v>1.036446292</v>
      </c>
      <c r="FB264" s="141">
        <f t="shared" si="147"/>
        <v>1.036446292</v>
      </c>
      <c r="FC264" s="141">
        <f t="shared" si="148"/>
        <v>1.036446292</v>
      </c>
      <c r="FD264" s="122">
        <f t="shared" si="149"/>
        <v>1.036446292</v>
      </c>
      <c r="FE264" s="142">
        <f t="shared" si="150"/>
        <v>651.3411857</v>
      </c>
      <c r="FF264" s="130">
        <f t="shared" si="151"/>
        <v>651.3411857</v>
      </c>
      <c r="FG264" s="143">
        <f t="shared" si="152"/>
        <v>87.76110823</v>
      </c>
      <c r="FH264" s="143">
        <f t="shared" si="153"/>
        <v>148.3013854</v>
      </c>
      <c r="FI264" s="143">
        <f t="shared" si="154"/>
        <v>1.036446292</v>
      </c>
      <c r="FJ264" s="124">
        <f t="shared" si="155"/>
        <v>172.3232805</v>
      </c>
      <c r="FK264" s="140">
        <f t="shared" si="156"/>
        <v>-6.283185307</v>
      </c>
      <c r="FL264" s="141">
        <f t="shared" si="157"/>
        <v>-6.283185307</v>
      </c>
      <c r="FM264" s="141">
        <f t="shared" si="158"/>
        <v>0</v>
      </c>
      <c r="FN264" s="122">
        <f t="shared" si="159"/>
        <v>0</v>
      </c>
      <c r="FO264" s="142">
        <f t="shared" si="160"/>
        <v>2517.713603</v>
      </c>
      <c r="FP264" s="130">
        <f t="shared" si="161"/>
        <v>2517.713603</v>
      </c>
      <c r="FQ264" s="143">
        <f t="shared" si="162"/>
        <v>-2517.713603</v>
      </c>
      <c r="FR264" s="143">
        <f t="shared" si="163"/>
        <v>0</v>
      </c>
      <c r="FS264" s="143">
        <f t="shared" si="164"/>
        <v>3.141592654</v>
      </c>
      <c r="FT264" s="124">
        <f t="shared" si="165"/>
        <v>2517.713603</v>
      </c>
      <c r="FU264" s="144">
        <f t="shared" si="166"/>
        <v>-267257.8172</v>
      </c>
      <c r="FV264" s="144">
        <f t="shared" si="167"/>
        <v>0</v>
      </c>
      <c r="FW264" s="144">
        <f t="shared" si="168"/>
        <v>-3.141592654</v>
      </c>
      <c r="FX264" s="145">
        <f t="shared" si="169"/>
        <v>267257.8172</v>
      </c>
      <c r="FY264" s="140">
        <f t="shared" si="170"/>
        <v>-3.141592654</v>
      </c>
      <c r="FZ264" s="140">
        <f t="shared" si="171"/>
        <v>-1.036446292</v>
      </c>
      <c r="GA264" s="141">
        <f t="shared" si="172"/>
        <v>-4.178038946</v>
      </c>
      <c r="GB264" s="141">
        <f t="shared" si="173"/>
        <v>-4.178038946</v>
      </c>
      <c r="GC264" s="122">
        <f t="shared" si="174"/>
        <v>2.105146361</v>
      </c>
      <c r="GD264" s="142">
        <f t="shared" si="175"/>
        <v>267257.8172</v>
      </c>
      <c r="GE264" s="142">
        <f t="shared" si="176"/>
        <v>0.005803046442</v>
      </c>
      <c r="GF264" s="130">
        <f t="shared" si="177"/>
        <v>1550.909525</v>
      </c>
      <c r="GG264" s="143">
        <f t="shared" si="178"/>
        <v>-87.76110823</v>
      </c>
      <c r="GH264" s="143">
        <f t="shared" si="179"/>
        <v>148.3013854</v>
      </c>
      <c r="GI264" s="143">
        <f t="shared" si="180"/>
        <v>2.105146361</v>
      </c>
      <c r="GJ264" s="124">
        <f t="shared" si="181"/>
        <v>172.3232805</v>
      </c>
      <c r="GK264" s="146">
        <f t="shared" si="182"/>
        <v>-0.5</v>
      </c>
      <c r="GL264" s="127">
        <f t="shared" si="183"/>
        <v>-0.8660254038</v>
      </c>
      <c r="GM264" s="146">
        <f t="shared" si="184"/>
        <v>-2.094395102</v>
      </c>
      <c r="GN264" s="127">
        <f t="shared" si="185"/>
        <v>1</v>
      </c>
      <c r="GO264" s="147">
        <f t="shared" si="186"/>
        <v>-0.5</v>
      </c>
      <c r="GP264" s="128">
        <f t="shared" si="187"/>
        <v>0.8660254038</v>
      </c>
      <c r="GQ264" s="147">
        <f t="shared" si="188"/>
        <v>2.094395102</v>
      </c>
      <c r="GR264" s="128">
        <f t="shared" si="189"/>
        <v>1</v>
      </c>
      <c r="GS264" s="140">
        <f t="shared" si="190"/>
        <v>-2.094395102</v>
      </c>
      <c r="GT264" s="140">
        <f t="shared" si="191"/>
        <v>1.036446292</v>
      </c>
      <c r="GU264" s="141">
        <f t="shared" si="192"/>
        <v>-1.05794881</v>
      </c>
      <c r="GV264" s="141">
        <f t="shared" si="193"/>
        <v>-1.05794881</v>
      </c>
      <c r="GW264" s="122">
        <f t="shared" si="194"/>
        <v>-1.05794881</v>
      </c>
      <c r="GX264" s="142">
        <f t="shared" si="195"/>
        <v>1</v>
      </c>
      <c r="GY264" s="142">
        <f t="shared" si="196"/>
        <v>172.3232805</v>
      </c>
      <c r="GZ264" s="130">
        <f t="shared" si="197"/>
        <v>172.3232805</v>
      </c>
      <c r="HA264" s="143">
        <f t="shared" si="198"/>
        <v>84.55221302</v>
      </c>
      <c r="HB264" s="143">
        <f t="shared" si="199"/>
        <v>-150.1540419</v>
      </c>
      <c r="HC264" s="143">
        <f t="shared" si="200"/>
        <v>-1.05794881</v>
      </c>
      <c r="HD264" s="124">
        <f t="shared" si="201"/>
        <v>172.3232805</v>
      </c>
      <c r="HE264" s="140">
        <f t="shared" si="202"/>
        <v>2.094395102</v>
      </c>
      <c r="HF264" s="140">
        <f t="shared" si="203"/>
        <v>2.105146361</v>
      </c>
      <c r="HG264" s="141">
        <f t="shared" si="204"/>
        <v>4.199541464</v>
      </c>
      <c r="HH264" s="141">
        <f t="shared" si="205"/>
        <v>4.199541464</v>
      </c>
      <c r="HI264" s="122">
        <f t="shared" si="206"/>
        <v>-2.083643843</v>
      </c>
      <c r="HJ264" s="142">
        <f t="shared" si="207"/>
        <v>1</v>
      </c>
      <c r="HK264" s="142">
        <f t="shared" si="208"/>
        <v>172.3232805</v>
      </c>
      <c r="HL264" s="130">
        <f t="shared" si="209"/>
        <v>172.3232805</v>
      </c>
      <c r="HM264" s="143">
        <f t="shared" si="210"/>
        <v>-84.55221302</v>
      </c>
      <c r="HN264" s="143">
        <f t="shared" si="211"/>
        <v>-150.1540419</v>
      </c>
      <c r="HO264" s="143">
        <f t="shared" si="212"/>
        <v>-2.083643843</v>
      </c>
      <c r="HP264" s="124">
        <f t="shared" si="213"/>
        <v>172.3232805</v>
      </c>
      <c r="HQ264" s="140">
        <f t="shared" si="214"/>
        <v>2.094395102</v>
      </c>
      <c r="HR264" s="140">
        <f t="shared" si="215"/>
        <v>1.036446292</v>
      </c>
      <c r="HS264" s="141">
        <f t="shared" si="216"/>
        <v>3.130841395</v>
      </c>
      <c r="HT264" s="141">
        <f t="shared" si="217"/>
        <v>3.130841395</v>
      </c>
      <c r="HU264" s="122">
        <f t="shared" si="218"/>
        <v>3.130841395</v>
      </c>
      <c r="HV264" s="142">
        <f t="shared" si="219"/>
        <v>1</v>
      </c>
      <c r="HW264" s="142">
        <f t="shared" si="220"/>
        <v>172.3232805</v>
      </c>
      <c r="HX264" s="130">
        <f t="shared" si="221"/>
        <v>172.3232805</v>
      </c>
      <c r="HY264" s="143">
        <f t="shared" si="222"/>
        <v>-172.3133213</v>
      </c>
      <c r="HZ264" s="143">
        <f t="shared" si="223"/>
        <v>1.852656513</v>
      </c>
      <c r="IA264" s="143">
        <f t="shared" si="224"/>
        <v>3.130841395</v>
      </c>
      <c r="IB264" s="124">
        <f t="shared" si="225"/>
        <v>172.3232805</v>
      </c>
      <c r="IC264" s="140">
        <f t="shared" si="226"/>
        <v>-2.094395102</v>
      </c>
      <c r="ID264" s="140">
        <f t="shared" si="227"/>
        <v>2.105146361</v>
      </c>
      <c r="IE264" s="141">
        <f t="shared" si="228"/>
        <v>0.01075125891</v>
      </c>
      <c r="IF264" s="141">
        <f t="shared" si="229"/>
        <v>0.01075125891</v>
      </c>
      <c r="IG264" s="122">
        <f t="shared" si="230"/>
        <v>0.01075125891</v>
      </c>
      <c r="IH264" s="142">
        <f t="shared" si="231"/>
        <v>1</v>
      </c>
      <c r="II264" s="142">
        <f t="shared" si="232"/>
        <v>172.3232805</v>
      </c>
      <c r="IJ264" s="130">
        <f t="shared" si="233"/>
        <v>172.3232805</v>
      </c>
      <c r="IK264" s="143">
        <f t="shared" si="234"/>
        <v>172.3133213</v>
      </c>
      <c r="IL264" s="143">
        <f t="shared" si="235"/>
        <v>1.852656513</v>
      </c>
      <c r="IM264" s="143">
        <f t="shared" si="236"/>
        <v>0.01075125891</v>
      </c>
      <c r="IN264" s="124">
        <f t="shared" si="237"/>
        <v>172.3232805</v>
      </c>
    </row>
    <row r="265" ht="12.75" customHeight="1">
      <c r="A265" s="129">
        <f>'Cortez Cubic'!AP265</f>
        <v>-0.2187762226</v>
      </c>
      <c r="B265" s="129">
        <f>'Cortez Cubic'!AQ265</f>
        <v>2.04796351</v>
      </c>
      <c r="C265" s="129">
        <f>'Cortez Cubic'!AR265</f>
        <v>7539.207369</v>
      </c>
      <c r="D265" s="129">
        <f>'Cortez Cubic'!AS265</f>
        <v>-597788.8041</v>
      </c>
      <c r="E265" s="129">
        <f t="shared" ref="E265:H265" si="4398">0</f>
        <v>0</v>
      </c>
      <c r="F265" s="129">
        <f t="shared" si="4398"/>
        <v>0</v>
      </c>
      <c r="G265" s="129">
        <f t="shared" si="4398"/>
        <v>0</v>
      </c>
      <c r="H265" s="129">
        <f t="shared" si="4398"/>
        <v>0</v>
      </c>
      <c r="I265" s="110">
        <f>'Cortez Cubic'!I265</f>
        <v>127</v>
      </c>
      <c r="J265" s="130">
        <f t="shared" si="28"/>
        <v>111.1060188</v>
      </c>
      <c r="K265" s="131">
        <f t="shared" si="29"/>
        <v>1</v>
      </c>
      <c r="L265" s="131">
        <f t="shared" si="30"/>
        <v>0</v>
      </c>
      <c r="M265" s="132">
        <f t="shared" si="31"/>
        <v>15.89398124</v>
      </c>
      <c r="N265" s="133">
        <f t="shared" si="32"/>
        <v>0</v>
      </c>
      <c r="O265" s="134">
        <f t="shared" si="33"/>
        <v>111.1060188</v>
      </c>
      <c r="P265" s="134">
        <f t="shared" si="34"/>
        <v>-22.19682545</v>
      </c>
      <c r="Q265" s="135">
        <f t="shared" si="35"/>
        <v>111.1060188</v>
      </c>
      <c r="R265" s="135">
        <f t="shared" si="36"/>
        <v>22.19682545</v>
      </c>
      <c r="S265" s="136">
        <f t="shared" si="37"/>
        <v>-212.8510408</v>
      </c>
      <c r="T265" s="136">
        <f t="shared" si="38"/>
        <v>0</v>
      </c>
      <c r="U265" s="137">
        <f t="shared" ref="U265:X265" si="4399">ATAN2(A265,E265)</f>
        <v>3.141592654</v>
      </c>
      <c r="V265" s="137">
        <f t="shared" si="4399"/>
        <v>0</v>
      </c>
      <c r="W265" s="137">
        <f t="shared" si="4399"/>
        <v>0</v>
      </c>
      <c r="X265" s="137">
        <f t="shared" si="4399"/>
        <v>3.141592654</v>
      </c>
      <c r="Y265" s="137">
        <f t="shared" ref="Y265:AB265" si="4400">SQRT(POWER(A265,2)+POWER(E265,2))</f>
        <v>0.2187762226</v>
      </c>
      <c r="Z265" s="137">
        <f t="shared" si="4400"/>
        <v>2.04796351</v>
      </c>
      <c r="AA265" s="137">
        <f t="shared" si="4400"/>
        <v>7539.207369</v>
      </c>
      <c r="AB265" s="137">
        <f t="shared" si="4400"/>
        <v>597788.8041</v>
      </c>
      <c r="AC265" s="138">
        <f t="shared" ref="AC265:AF265" si="4401">U265-$U265</f>
        <v>0</v>
      </c>
      <c r="AD265" s="138">
        <f t="shared" si="4401"/>
        <v>-3.141592654</v>
      </c>
      <c r="AE265" s="138">
        <f t="shared" si="4401"/>
        <v>-3.141592654</v>
      </c>
      <c r="AF265" s="138">
        <f t="shared" si="4401"/>
        <v>0</v>
      </c>
      <c r="AG265" s="138">
        <f t="shared" ref="AG265:AJ265" si="4402">Y265/$Y265</f>
        <v>1</v>
      </c>
      <c r="AH265" s="138">
        <f t="shared" si="4402"/>
        <v>9.360996756</v>
      </c>
      <c r="AI265" s="138">
        <f t="shared" si="4402"/>
        <v>34460.81699</v>
      </c>
      <c r="AJ265" s="138">
        <f t="shared" si="4402"/>
        <v>2732421.27</v>
      </c>
      <c r="AK265" s="139">
        <f t="shared" ref="AK265:AN265" si="4403">AG265*COS(AC265)</f>
        <v>1</v>
      </c>
      <c r="AL265" s="139">
        <f t="shared" si="4403"/>
        <v>-9.360996756</v>
      </c>
      <c r="AM265" s="139">
        <f t="shared" si="4403"/>
        <v>-34460.81699</v>
      </c>
      <c r="AN265" s="139">
        <f t="shared" si="4403"/>
        <v>2732421.27</v>
      </c>
      <c r="AO265" s="129">
        <f t="shared" ref="AO265:AR265" si="4404">AG265*SIN(AC265)</f>
        <v>0</v>
      </c>
      <c r="AP265" s="129">
        <f t="shared" si="4404"/>
        <v>0</v>
      </c>
      <c r="AQ265" s="129">
        <f t="shared" si="4404"/>
        <v>0</v>
      </c>
      <c r="AR265" s="129">
        <f t="shared" si="4404"/>
        <v>0</v>
      </c>
      <c r="AS265" s="140">
        <f t="shared" si="45"/>
        <v>-9.424777961</v>
      </c>
      <c r="AT265" s="141">
        <f t="shared" si="46"/>
        <v>-9.424777961</v>
      </c>
      <c r="AU265" s="141">
        <f t="shared" si="47"/>
        <v>-3.141592654</v>
      </c>
      <c r="AV265" s="122">
        <f t="shared" si="48"/>
        <v>3.141592654</v>
      </c>
      <c r="AW265" s="142">
        <f t="shared" si="49"/>
        <v>820.2878601</v>
      </c>
      <c r="AX265" s="130">
        <f t="shared" si="50"/>
        <v>820.2878601</v>
      </c>
      <c r="AY265" s="143">
        <f t="shared" si="51"/>
        <v>1640.57572</v>
      </c>
      <c r="AZ265" s="143">
        <f t="shared" si="52"/>
        <v>0</v>
      </c>
      <c r="BA265" s="143">
        <f t="shared" si="53"/>
        <v>0</v>
      </c>
      <c r="BB265" s="124">
        <f t="shared" si="54"/>
        <v>1640.57572</v>
      </c>
      <c r="BC265" s="140">
        <f t="shared" ref="BC265:BD265" si="4405">BC$2*AD265</f>
        <v>-3.141592654</v>
      </c>
      <c r="BD265" s="140">
        <f t="shared" si="4405"/>
        <v>-3.141592654</v>
      </c>
      <c r="BE265" s="141">
        <f t="shared" si="56"/>
        <v>-6.283185307</v>
      </c>
      <c r="BF265" s="141">
        <f t="shared" si="57"/>
        <v>0</v>
      </c>
      <c r="BG265" s="122">
        <f t="shared" si="58"/>
        <v>0</v>
      </c>
      <c r="BH265" s="142">
        <f t="shared" ref="BH265:BI265" si="4406">POWER(AH265,BH$2)</f>
        <v>9.360996756</v>
      </c>
      <c r="BI265" s="142">
        <f t="shared" si="4406"/>
        <v>34460.81699</v>
      </c>
      <c r="BJ265" s="130">
        <f t="shared" si="60"/>
        <v>322587.5961</v>
      </c>
      <c r="BK265" s="143">
        <f t="shared" si="61"/>
        <v>2903288.364</v>
      </c>
      <c r="BL265" s="143">
        <f t="shared" si="62"/>
        <v>0</v>
      </c>
      <c r="BM265" s="143">
        <f t="shared" si="63"/>
        <v>0</v>
      </c>
      <c r="BN265" s="124">
        <f t="shared" si="64"/>
        <v>2903288.364</v>
      </c>
      <c r="BO265" s="140">
        <f t="shared" si="65"/>
        <v>0</v>
      </c>
      <c r="BP265" s="141">
        <f t="shared" si="66"/>
        <v>0</v>
      </c>
      <c r="BQ265" s="141">
        <f t="shared" si="67"/>
        <v>0</v>
      </c>
      <c r="BR265" s="122">
        <f t="shared" si="68"/>
        <v>0</v>
      </c>
      <c r="BS265" s="142">
        <f t="shared" si="69"/>
        <v>2732421.27</v>
      </c>
      <c r="BT265" s="130">
        <f t="shared" si="70"/>
        <v>2732421.27</v>
      </c>
      <c r="BU265" s="143">
        <f t="shared" si="71"/>
        <v>-73775374.3</v>
      </c>
      <c r="BV265" s="143">
        <f t="shared" si="72"/>
        <v>0</v>
      </c>
      <c r="BW265" s="143">
        <f t="shared" si="73"/>
        <v>3.141592654</v>
      </c>
      <c r="BX265" s="124">
        <f t="shared" si="74"/>
        <v>73775374.3</v>
      </c>
      <c r="BY265" s="144">
        <f t="shared" ref="BY265:BZ265" si="4407">AY265+BK265+BU265</f>
        <v>-70870445.36</v>
      </c>
      <c r="BZ265" s="144">
        <f t="shared" si="4407"/>
        <v>0</v>
      </c>
      <c r="CA265" s="144">
        <f t="shared" si="76"/>
        <v>-3.141592654</v>
      </c>
      <c r="CB265" s="145">
        <f t="shared" si="77"/>
        <v>70870445.36</v>
      </c>
      <c r="CC265" s="140">
        <f t="shared" ref="CC265:CD265" si="4408">CC$2*AD265</f>
        <v>-6.283185307</v>
      </c>
      <c r="CD265" s="140">
        <f t="shared" si="4408"/>
        <v>-6.283185307</v>
      </c>
      <c r="CE265" s="141">
        <f t="shared" si="79"/>
        <v>-12.56637061</v>
      </c>
      <c r="CF265" s="141">
        <f t="shared" si="80"/>
        <v>0</v>
      </c>
      <c r="CG265" s="122">
        <f t="shared" si="81"/>
        <v>0</v>
      </c>
      <c r="CH265" s="142">
        <f t="shared" ref="CH265:CI265" si="4409">POWER(AH265,CH$2)</f>
        <v>87.62826027</v>
      </c>
      <c r="CI265" s="142">
        <f t="shared" si="4409"/>
        <v>1187547908</v>
      </c>
      <c r="CJ265" s="130">
        <f t="shared" si="83"/>
        <v>104062757127</v>
      </c>
      <c r="CK265" s="143">
        <f t="shared" si="84"/>
        <v>-104062757127</v>
      </c>
      <c r="CL265" s="143">
        <f t="shared" si="85"/>
        <v>0</v>
      </c>
      <c r="CM265" s="143">
        <f t="shared" si="86"/>
        <v>3.141592654</v>
      </c>
      <c r="CN265" s="124">
        <f t="shared" si="87"/>
        <v>104062757127</v>
      </c>
      <c r="CO265" s="140">
        <f t="shared" si="88"/>
        <v>-9.424777961</v>
      </c>
      <c r="CP265" s="141">
        <f t="shared" si="89"/>
        <v>-9.424777961</v>
      </c>
      <c r="CQ265" s="141">
        <f t="shared" si="90"/>
        <v>-3.141592654</v>
      </c>
      <c r="CR265" s="122">
        <f t="shared" si="91"/>
        <v>3.141592654</v>
      </c>
      <c r="CS265" s="142">
        <f t="shared" si="92"/>
        <v>40923871108372</v>
      </c>
      <c r="CT265" s="130">
        <f t="shared" si="93"/>
        <v>40923871108372</v>
      </c>
      <c r="CU265" s="143">
        <f t="shared" si="94"/>
        <v>-163695484433489</v>
      </c>
      <c r="CV265" s="143">
        <f t="shared" si="95"/>
        <v>0.0200469151</v>
      </c>
      <c r="CW265" s="143">
        <f t="shared" si="96"/>
        <v>3.141592654</v>
      </c>
      <c r="CX265" s="124">
        <f t="shared" si="97"/>
        <v>163695484433489</v>
      </c>
      <c r="CY265" s="140">
        <f t="shared" si="98"/>
        <v>-9.424777961</v>
      </c>
      <c r="CZ265" s="140">
        <f t="shared" si="99"/>
        <v>0</v>
      </c>
      <c r="DA265" s="141">
        <f t="shared" si="100"/>
        <v>-9.424777961</v>
      </c>
      <c r="DB265" s="141">
        <f t="shared" si="101"/>
        <v>-3.141592654</v>
      </c>
      <c r="DC265" s="122">
        <f t="shared" si="102"/>
        <v>3.141592654</v>
      </c>
      <c r="DD265" s="142">
        <f t="shared" si="103"/>
        <v>820.2878601</v>
      </c>
      <c r="DE265" s="142">
        <f t="shared" si="104"/>
        <v>2732421.27</v>
      </c>
      <c r="DF265" s="130">
        <f t="shared" si="105"/>
        <v>2241371997</v>
      </c>
      <c r="DG265" s="143">
        <f t="shared" si="106"/>
        <v>-8965487987</v>
      </c>
      <c r="DH265" s="143">
        <f t="shared" si="107"/>
        <v>0.000001097955617</v>
      </c>
      <c r="DI265" s="143">
        <f t="shared" si="108"/>
        <v>3.141592654</v>
      </c>
      <c r="DJ265" s="124">
        <f t="shared" si="109"/>
        <v>8965487987</v>
      </c>
      <c r="DK265" s="140">
        <f t="shared" ref="DK265:DM265" si="4410">DK$2*AD265</f>
        <v>-3.141592654</v>
      </c>
      <c r="DL265" s="140">
        <f t="shared" si="4410"/>
        <v>-3.141592654</v>
      </c>
      <c r="DM265" s="140">
        <f t="shared" si="4410"/>
        <v>0</v>
      </c>
      <c r="DN265" s="141">
        <f t="shared" si="111"/>
        <v>-6.283185307</v>
      </c>
      <c r="DO265" s="141">
        <f t="shared" si="112"/>
        <v>0</v>
      </c>
      <c r="DP265" s="122">
        <f t="shared" si="113"/>
        <v>0</v>
      </c>
      <c r="DQ265" s="142">
        <f t="shared" ref="DQ265:DS265" si="4411">POWER(AH265,DQ$2)</f>
        <v>9.360996756</v>
      </c>
      <c r="DR265" s="142">
        <f t="shared" si="4411"/>
        <v>34460.81699</v>
      </c>
      <c r="DS265" s="142">
        <f t="shared" si="4411"/>
        <v>2732421.27</v>
      </c>
      <c r="DT265" s="130">
        <f t="shared" si="115"/>
        <v>881445208983</v>
      </c>
      <c r="DU265" s="143">
        <f t="shared" si="116"/>
        <v>-15866013761689</v>
      </c>
      <c r="DV265" s="143">
        <f t="shared" si="117"/>
        <v>0</v>
      </c>
      <c r="DW265" s="143">
        <f t="shared" si="118"/>
        <v>3.141592654</v>
      </c>
      <c r="DX265" s="124">
        <f t="shared" si="119"/>
        <v>15866013761689</v>
      </c>
      <c r="DY265" s="140">
        <f t="shared" si="120"/>
        <v>0</v>
      </c>
      <c r="DZ265" s="141">
        <f t="shared" si="121"/>
        <v>0</v>
      </c>
      <c r="EA265" s="141">
        <f t="shared" si="122"/>
        <v>0</v>
      </c>
      <c r="EB265" s="122">
        <f t="shared" si="123"/>
        <v>0</v>
      </c>
      <c r="EC265" s="142">
        <f t="shared" si="124"/>
        <v>7466125998266</v>
      </c>
      <c r="ED265" s="130">
        <f t="shared" si="125"/>
        <v>7466125998266</v>
      </c>
      <c r="EE265" s="143">
        <f t="shared" si="126"/>
        <v>201585401953174</v>
      </c>
      <c r="EF265" s="143">
        <f t="shared" si="127"/>
        <v>0</v>
      </c>
      <c r="EG265" s="143">
        <f t="shared" si="128"/>
        <v>0</v>
      </c>
      <c r="EH265" s="124">
        <f t="shared" si="129"/>
        <v>201585401953174</v>
      </c>
      <c r="EI265" s="144">
        <f t="shared" ref="EI265:EJ265" si="4412">CK265+CU265+DG265+DU265+EE265</f>
        <v>21910875512881</v>
      </c>
      <c r="EJ265" s="144">
        <f t="shared" si="4412"/>
        <v>0.02004801306</v>
      </c>
      <c r="EK265" s="144">
        <f t="shared" si="131"/>
        <v>0</v>
      </c>
      <c r="EL265" s="145">
        <f t="shared" si="132"/>
        <v>21910875512881</v>
      </c>
      <c r="EM265" s="140">
        <f t="shared" si="133"/>
        <v>0</v>
      </c>
      <c r="EN265" s="141">
        <f t="shared" si="134"/>
        <v>0</v>
      </c>
      <c r="EO265" s="141">
        <f t="shared" si="135"/>
        <v>0</v>
      </c>
      <c r="EP265" s="122">
        <f t="shared" si="136"/>
        <v>0</v>
      </c>
      <c r="EQ265" s="142">
        <f t="shared" si="137"/>
        <v>4680905.416</v>
      </c>
      <c r="ER265" s="130">
        <f t="shared" si="138"/>
        <v>4680905.416</v>
      </c>
      <c r="ES265" s="143">
        <f t="shared" si="139"/>
        <v>24322698.02</v>
      </c>
      <c r="ET265" s="143">
        <f t="shared" si="140"/>
        <v>0.00000001112739122</v>
      </c>
      <c r="EU265" s="143">
        <f t="shared" si="141"/>
        <v>0</v>
      </c>
      <c r="EV265" s="124">
        <f t="shared" si="142"/>
        <v>24322698.02</v>
      </c>
      <c r="EW265" s="144">
        <f t="shared" ref="EW265:EX265" si="4413">BY265+ES265</f>
        <v>-46547747.34</v>
      </c>
      <c r="EX265" s="144">
        <f t="shared" si="4413"/>
        <v>0.00000001112719031</v>
      </c>
      <c r="EY265" s="144">
        <f t="shared" si="144"/>
        <v>3.141592654</v>
      </c>
      <c r="EZ265" s="145">
        <f t="shared" si="145"/>
        <v>46547747.34</v>
      </c>
      <c r="FA265" s="140">
        <f t="shared" si="146"/>
        <v>1.047197551</v>
      </c>
      <c r="FB265" s="141">
        <f t="shared" si="147"/>
        <v>1.047197551</v>
      </c>
      <c r="FC265" s="141">
        <f t="shared" si="148"/>
        <v>1.047197551</v>
      </c>
      <c r="FD265" s="122">
        <f t="shared" si="149"/>
        <v>1.047197551</v>
      </c>
      <c r="FE265" s="142">
        <f t="shared" si="150"/>
        <v>359.7213568</v>
      </c>
      <c r="FF265" s="130">
        <f t="shared" si="151"/>
        <v>359.7213568</v>
      </c>
      <c r="FG265" s="143">
        <f t="shared" si="152"/>
        <v>47.58517168</v>
      </c>
      <c r="FH265" s="143">
        <f t="shared" si="153"/>
        <v>82.41993503</v>
      </c>
      <c r="FI265" s="143">
        <f t="shared" si="154"/>
        <v>1.047197551</v>
      </c>
      <c r="FJ265" s="124">
        <f t="shared" si="155"/>
        <v>95.17034336</v>
      </c>
      <c r="FK265" s="140">
        <f t="shared" si="156"/>
        <v>-6.283185307</v>
      </c>
      <c r="FL265" s="141">
        <f t="shared" si="157"/>
        <v>-6.283185307</v>
      </c>
      <c r="FM265" s="141">
        <f t="shared" si="158"/>
        <v>0</v>
      </c>
      <c r="FN265" s="122">
        <f t="shared" si="159"/>
        <v>0</v>
      </c>
      <c r="FO265" s="142">
        <f t="shared" si="160"/>
        <v>87.62826027</v>
      </c>
      <c r="FP265" s="130">
        <f t="shared" si="161"/>
        <v>87.62826027</v>
      </c>
      <c r="FQ265" s="143">
        <f t="shared" si="162"/>
        <v>-87.62826027</v>
      </c>
      <c r="FR265" s="143">
        <f t="shared" si="163"/>
        <v>0</v>
      </c>
      <c r="FS265" s="143">
        <f t="shared" si="164"/>
        <v>3.141592654</v>
      </c>
      <c r="FT265" s="124">
        <f t="shared" si="165"/>
        <v>87.62826027</v>
      </c>
      <c r="FU265" s="144">
        <f t="shared" si="166"/>
        <v>-103470.0792</v>
      </c>
      <c r="FV265" s="144">
        <f t="shared" si="167"/>
        <v>0</v>
      </c>
      <c r="FW265" s="144">
        <f t="shared" si="168"/>
        <v>-3.141592654</v>
      </c>
      <c r="FX265" s="145">
        <f t="shared" si="169"/>
        <v>103470.0792</v>
      </c>
      <c r="FY265" s="140">
        <f t="shared" si="170"/>
        <v>-3.141592654</v>
      </c>
      <c r="FZ265" s="140">
        <f t="shared" si="171"/>
        <v>-1.047197551</v>
      </c>
      <c r="GA265" s="141">
        <f t="shared" si="172"/>
        <v>-4.188790205</v>
      </c>
      <c r="GB265" s="141">
        <f t="shared" si="173"/>
        <v>-4.188790205</v>
      </c>
      <c r="GC265" s="122">
        <f t="shared" si="174"/>
        <v>2.094395102</v>
      </c>
      <c r="GD265" s="142">
        <f t="shared" si="175"/>
        <v>103470.0792</v>
      </c>
      <c r="GE265" s="142">
        <f t="shared" si="176"/>
        <v>0.01050747496</v>
      </c>
      <c r="GF265" s="130">
        <f t="shared" si="177"/>
        <v>1087.209267</v>
      </c>
      <c r="GG265" s="143">
        <f t="shared" si="178"/>
        <v>-60.40051483</v>
      </c>
      <c r="GH265" s="143">
        <f t="shared" si="179"/>
        <v>104.6167605</v>
      </c>
      <c r="GI265" s="143">
        <f t="shared" si="180"/>
        <v>2.094395102</v>
      </c>
      <c r="GJ265" s="124">
        <f t="shared" si="181"/>
        <v>120.8010297</v>
      </c>
      <c r="GK265" s="146">
        <f t="shared" si="182"/>
        <v>-0.5</v>
      </c>
      <c r="GL265" s="127">
        <f t="shared" si="183"/>
        <v>-0.8660254038</v>
      </c>
      <c r="GM265" s="146">
        <f t="shared" si="184"/>
        <v>-2.094395102</v>
      </c>
      <c r="GN265" s="127">
        <f t="shared" si="185"/>
        <v>1</v>
      </c>
      <c r="GO265" s="147">
        <f t="shared" si="186"/>
        <v>-0.5</v>
      </c>
      <c r="GP265" s="128">
        <f t="shared" si="187"/>
        <v>0.8660254038</v>
      </c>
      <c r="GQ265" s="147">
        <f t="shared" si="188"/>
        <v>2.094395102</v>
      </c>
      <c r="GR265" s="128">
        <f t="shared" si="189"/>
        <v>1</v>
      </c>
      <c r="GS265" s="140">
        <f t="shared" si="190"/>
        <v>-2.094395102</v>
      </c>
      <c r="GT265" s="140">
        <f t="shared" si="191"/>
        <v>1.047197551</v>
      </c>
      <c r="GU265" s="141">
        <f t="shared" si="192"/>
        <v>-1.047197551</v>
      </c>
      <c r="GV265" s="141">
        <f t="shared" si="193"/>
        <v>-1.047197551</v>
      </c>
      <c r="GW265" s="122">
        <f t="shared" si="194"/>
        <v>-1.047197551</v>
      </c>
      <c r="GX265" s="142">
        <f t="shared" si="195"/>
        <v>1</v>
      </c>
      <c r="GY265" s="142">
        <f t="shared" si="196"/>
        <v>95.17034336</v>
      </c>
      <c r="GZ265" s="130">
        <f t="shared" si="197"/>
        <v>95.17034336</v>
      </c>
      <c r="HA265" s="143">
        <f t="shared" si="198"/>
        <v>47.58517168</v>
      </c>
      <c r="HB265" s="143">
        <f t="shared" si="199"/>
        <v>-82.41993503</v>
      </c>
      <c r="HC265" s="143">
        <f t="shared" si="200"/>
        <v>-1.047197551</v>
      </c>
      <c r="HD265" s="124">
        <f t="shared" si="201"/>
        <v>95.17034336</v>
      </c>
      <c r="HE265" s="140">
        <f t="shared" si="202"/>
        <v>2.094395102</v>
      </c>
      <c r="HF265" s="140">
        <f t="shared" si="203"/>
        <v>2.094395102</v>
      </c>
      <c r="HG265" s="141">
        <f t="shared" si="204"/>
        <v>4.188790205</v>
      </c>
      <c r="HH265" s="141">
        <f t="shared" si="205"/>
        <v>4.188790205</v>
      </c>
      <c r="HI265" s="122">
        <f t="shared" si="206"/>
        <v>-2.094395102</v>
      </c>
      <c r="HJ265" s="142">
        <f t="shared" si="207"/>
        <v>1</v>
      </c>
      <c r="HK265" s="142">
        <f t="shared" si="208"/>
        <v>120.8010297</v>
      </c>
      <c r="HL265" s="130">
        <f t="shared" si="209"/>
        <v>120.8010297</v>
      </c>
      <c r="HM265" s="143">
        <f t="shared" si="210"/>
        <v>-60.40051483</v>
      </c>
      <c r="HN265" s="143">
        <f t="shared" si="211"/>
        <v>-104.6167605</v>
      </c>
      <c r="HO265" s="143">
        <f t="shared" si="212"/>
        <v>-2.094395102</v>
      </c>
      <c r="HP265" s="124">
        <f t="shared" si="213"/>
        <v>120.8010297</v>
      </c>
      <c r="HQ265" s="140">
        <f t="shared" si="214"/>
        <v>2.094395102</v>
      </c>
      <c r="HR265" s="140">
        <f t="shared" si="215"/>
        <v>1.047197551</v>
      </c>
      <c r="HS265" s="141">
        <f t="shared" si="216"/>
        <v>3.141592654</v>
      </c>
      <c r="HT265" s="141">
        <f t="shared" si="217"/>
        <v>3.141592654</v>
      </c>
      <c r="HU265" s="122">
        <f t="shared" si="218"/>
        <v>3.141592654</v>
      </c>
      <c r="HV265" s="142">
        <f t="shared" si="219"/>
        <v>1</v>
      </c>
      <c r="HW265" s="142">
        <f t="shared" si="220"/>
        <v>95.17034336</v>
      </c>
      <c r="HX265" s="130">
        <f t="shared" si="221"/>
        <v>95.17034336</v>
      </c>
      <c r="HY265" s="143">
        <f t="shared" si="222"/>
        <v>-95.17034336</v>
      </c>
      <c r="HZ265" s="143">
        <f t="shared" si="223"/>
        <v>0</v>
      </c>
      <c r="IA265" s="143">
        <f t="shared" si="224"/>
        <v>3.141592654</v>
      </c>
      <c r="IB265" s="124">
        <f t="shared" si="225"/>
        <v>95.17034336</v>
      </c>
      <c r="IC265" s="140">
        <f t="shared" si="226"/>
        <v>-2.094395102</v>
      </c>
      <c r="ID265" s="140">
        <f t="shared" si="227"/>
        <v>2.094395102</v>
      </c>
      <c r="IE265" s="141">
        <f t="shared" si="228"/>
        <v>0</v>
      </c>
      <c r="IF265" s="141">
        <f t="shared" si="229"/>
        <v>0</v>
      </c>
      <c r="IG265" s="122">
        <f t="shared" si="230"/>
        <v>0</v>
      </c>
      <c r="IH265" s="142">
        <f t="shared" si="231"/>
        <v>1</v>
      </c>
      <c r="II265" s="142">
        <f t="shared" si="232"/>
        <v>120.8010297</v>
      </c>
      <c r="IJ265" s="130">
        <f t="shared" si="233"/>
        <v>120.8010297</v>
      </c>
      <c r="IK265" s="143">
        <f t="shared" si="234"/>
        <v>120.8010297</v>
      </c>
      <c r="IL265" s="143">
        <f t="shared" si="235"/>
        <v>0</v>
      </c>
      <c r="IM265" s="143">
        <f t="shared" si="236"/>
        <v>0</v>
      </c>
      <c r="IN265" s="124">
        <f t="shared" si="237"/>
        <v>120.8010297</v>
      </c>
    </row>
    <row r="266" ht="12.75" customHeight="1">
      <c r="A266" s="129">
        <f>'Cortez Cubic'!AP266</f>
        <v>-0.2187762226</v>
      </c>
      <c r="B266" s="129">
        <f>'Cortez Cubic'!AQ266</f>
        <v>-1.063569605</v>
      </c>
      <c r="C266" s="129">
        <f>'Cortez Cubic'!AR266</f>
        <v>2657.170406</v>
      </c>
      <c r="D266" s="129">
        <f>'Cortez Cubic'!AS266</f>
        <v>-62254.59123</v>
      </c>
      <c r="E266" s="129">
        <f t="shared" ref="E266:H266" si="4414">0</f>
        <v>0</v>
      </c>
      <c r="F266" s="129">
        <f t="shared" si="4414"/>
        <v>0</v>
      </c>
      <c r="G266" s="129">
        <f t="shared" si="4414"/>
        <v>0</v>
      </c>
      <c r="H266" s="129">
        <f t="shared" si="4414"/>
        <v>0</v>
      </c>
      <c r="I266" s="110">
        <f>'Cortez Cubic'!I266</f>
        <v>77</v>
      </c>
      <c r="J266" s="130">
        <f t="shared" si="28"/>
        <v>92.90323247</v>
      </c>
      <c r="K266" s="131">
        <f t="shared" si="29"/>
        <v>1</v>
      </c>
      <c r="L266" s="131">
        <f t="shared" si="30"/>
        <v>0</v>
      </c>
      <c r="M266" s="132">
        <f t="shared" si="31"/>
        <v>-15.90323247</v>
      </c>
      <c r="N266" s="133">
        <f t="shared" si="32"/>
        <v>67.94495441</v>
      </c>
      <c r="O266" s="134">
        <f t="shared" si="33"/>
        <v>92.90323247</v>
      </c>
      <c r="P266" s="134">
        <f t="shared" si="34"/>
        <v>0</v>
      </c>
      <c r="Q266" s="135">
        <f t="shared" si="35"/>
        <v>24.95827805</v>
      </c>
      <c r="R266" s="135">
        <f t="shared" si="36"/>
        <v>0</v>
      </c>
      <c r="S266" s="136">
        <f t="shared" si="37"/>
        <v>-122.7229602</v>
      </c>
      <c r="T266" s="136">
        <f t="shared" si="38"/>
        <v>0</v>
      </c>
      <c r="U266" s="137">
        <f t="shared" ref="U266:X266" si="4415">ATAN2(A266,E266)</f>
        <v>3.141592654</v>
      </c>
      <c r="V266" s="137">
        <f t="shared" si="4415"/>
        <v>3.141592654</v>
      </c>
      <c r="W266" s="137">
        <f t="shared" si="4415"/>
        <v>0</v>
      </c>
      <c r="X266" s="137">
        <f t="shared" si="4415"/>
        <v>3.141592654</v>
      </c>
      <c r="Y266" s="137">
        <f t="shared" ref="Y266:AB266" si="4416">SQRT(POWER(A266,2)+POWER(E266,2))</f>
        <v>0.2187762226</v>
      </c>
      <c r="Z266" s="137">
        <f t="shared" si="4416"/>
        <v>1.063569605</v>
      </c>
      <c r="AA266" s="137">
        <f t="shared" si="4416"/>
        <v>2657.170406</v>
      </c>
      <c r="AB266" s="137">
        <f t="shared" si="4416"/>
        <v>62254.59123</v>
      </c>
      <c r="AC266" s="138">
        <f t="shared" ref="AC266:AF266" si="4417">U266-$U266</f>
        <v>0</v>
      </c>
      <c r="AD266" s="138">
        <f t="shared" si="4417"/>
        <v>0</v>
      </c>
      <c r="AE266" s="138">
        <f t="shared" si="4417"/>
        <v>-3.141592654</v>
      </c>
      <c r="AF266" s="138">
        <f t="shared" si="4417"/>
        <v>0</v>
      </c>
      <c r="AG266" s="138">
        <f t="shared" ref="AG266:AJ266" si="4418">Y266/$Y266</f>
        <v>1</v>
      </c>
      <c r="AH266" s="138">
        <f t="shared" si="4418"/>
        <v>4.861449716</v>
      </c>
      <c r="AI266" s="138">
        <f t="shared" si="4418"/>
        <v>12145.60876</v>
      </c>
      <c r="AJ266" s="138">
        <f t="shared" si="4418"/>
        <v>284558.3057</v>
      </c>
      <c r="AK266" s="139">
        <f t="shared" ref="AK266:AN266" si="4419">AG266*COS(AC266)</f>
        <v>1</v>
      </c>
      <c r="AL266" s="139">
        <f t="shared" si="4419"/>
        <v>4.861449716</v>
      </c>
      <c r="AM266" s="139">
        <f t="shared" si="4419"/>
        <v>-12145.60876</v>
      </c>
      <c r="AN266" s="139">
        <f t="shared" si="4419"/>
        <v>284558.3057</v>
      </c>
      <c r="AO266" s="129">
        <f t="shared" ref="AO266:AR266" si="4420">AG266*SIN(AC266)</f>
        <v>0</v>
      </c>
      <c r="AP266" s="129">
        <f t="shared" si="4420"/>
        <v>0</v>
      </c>
      <c r="AQ266" s="129">
        <f t="shared" si="4420"/>
        <v>0</v>
      </c>
      <c r="AR266" s="129">
        <f t="shared" si="4420"/>
        <v>0</v>
      </c>
      <c r="AS266" s="140">
        <f t="shared" si="45"/>
        <v>0</v>
      </c>
      <c r="AT266" s="141">
        <f t="shared" si="46"/>
        <v>0</v>
      </c>
      <c r="AU266" s="141">
        <f t="shared" si="47"/>
        <v>0</v>
      </c>
      <c r="AV266" s="122">
        <f t="shared" si="48"/>
        <v>0</v>
      </c>
      <c r="AW266" s="142">
        <f t="shared" si="49"/>
        <v>114.8940118</v>
      </c>
      <c r="AX266" s="130">
        <f t="shared" si="50"/>
        <v>114.8940118</v>
      </c>
      <c r="AY266" s="143">
        <f t="shared" si="51"/>
        <v>-229.7880236</v>
      </c>
      <c r="AZ266" s="143">
        <f t="shared" si="52"/>
        <v>0</v>
      </c>
      <c r="BA266" s="143">
        <f t="shared" si="53"/>
        <v>3.141592654</v>
      </c>
      <c r="BB266" s="124">
        <f t="shared" si="54"/>
        <v>229.7880236</v>
      </c>
      <c r="BC266" s="140">
        <f t="shared" ref="BC266:BD266" si="4421">BC$2*AD266</f>
        <v>0</v>
      </c>
      <c r="BD266" s="140">
        <f t="shared" si="4421"/>
        <v>-3.141592654</v>
      </c>
      <c r="BE266" s="141">
        <f t="shared" si="56"/>
        <v>-3.141592654</v>
      </c>
      <c r="BF266" s="141">
        <f t="shared" si="57"/>
        <v>-3.141592654</v>
      </c>
      <c r="BG266" s="122">
        <f t="shared" si="58"/>
        <v>3.141592654</v>
      </c>
      <c r="BH266" s="142">
        <f t="shared" ref="BH266:BI266" si="4422">POWER(AH266,BH$2)</f>
        <v>4.861449716</v>
      </c>
      <c r="BI266" s="142">
        <f t="shared" si="4422"/>
        <v>12145.60876</v>
      </c>
      <c r="BJ266" s="130">
        <f t="shared" si="60"/>
        <v>59045.26627</v>
      </c>
      <c r="BK266" s="143">
        <f t="shared" si="61"/>
        <v>-531407.3964</v>
      </c>
      <c r="BL266" s="143">
        <f t="shared" si="62"/>
        <v>0</v>
      </c>
      <c r="BM266" s="143">
        <f t="shared" si="63"/>
        <v>3.141592654</v>
      </c>
      <c r="BN266" s="124">
        <f t="shared" si="64"/>
        <v>531407.3964</v>
      </c>
      <c r="BO266" s="140">
        <f t="shared" si="65"/>
        <v>0</v>
      </c>
      <c r="BP266" s="141">
        <f t="shared" si="66"/>
        <v>0</v>
      </c>
      <c r="BQ266" s="141">
        <f t="shared" si="67"/>
        <v>0</v>
      </c>
      <c r="BR266" s="122">
        <f t="shared" si="68"/>
        <v>0</v>
      </c>
      <c r="BS266" s="142">
        <f t="shared" si="69"/>
        <v>284558.3057</v>
      </c>
      <c r="BT266" s="130">
        <f t="shared" si="70"/>
        <v>284558.3057</v>
      </c>
      <c r="BU266" s="143">
        <f t="shared" si="71"/>
        <v>-7683074.253</v>
      </c>
      <c r="BV266" s="143">
        <f t="shared" si="72"/>
        <v>0</v>
      </c>
      <c r="BW266" s="143">
        <f t="shared" si="73"/>
        <v>3.141592654</v>
      </c>
      <c r="BX266" s="124">
        <f t="shared" si="74"/>
        <v>7683074.253</v>
      </c>
      <c r="BY266" s="144">
        <f t="shared" ref="BY266:BZ266" si="4423">AY266+BK266+BU266</f>
        <v>-8214711.438</v>
      </c>
      <c r="BZ266" s="144">
        <f t="shared" si="4423"/>
        <v>0</v>
      </c>
      <c r="CA266" s="144">
        <f t="shared" si="76"/>
        <v>3.141592654</v>
      </c>
      <c r="CB266" s="145">
        <f t="shared" si="77"/>
        <v>8214711.438</v>
      </c>
      <c r="CC266" s="140">
        <f t="shared" ref="CC266:CD266" si="4424">CC$2*AD266</f>
        <v>0</v>
      </c>
      <c r="CD266" s="140">
        <f t="shared" si="4424"/>
        <v>-6.283185307</v>
      </c>
      <c r="CE266" s="141">
        <f t="shared" si="79"/>
        <v>-6.283185307</v>
      </c>
      <c r="CF266" s="141">
        <f t="shared" si="80"/>
        <v>0</v>
      </c>
      <c r="CG266" s="122">
        <f t="shared" si="81"/>
        <v>0</v>
      </c>
      <c r="CH266" s="142">
        <f t="shared" ref="CH266:CI266" si="4425">POWER(AH266,CH$2)</f>
        <v>23.63369334</v>
      </c>
      <c r="CI266" s="142">
        <f t="shared" si="4425"/>
        <v>147515812.2</v>
      </c>
      <c r="CJ266" s="130">
        <f t="shared" si="83"/>
        <v>3486343468</v>
      </c>
      <c r="CK266" s="143">
        <f t="shared" si="84"/>
        <v>-3486343468</v>
      </c>
      <c r="CL266" s="143">
        <f t="shared" si="85"/>
        <v>0</v>
      </c>
      <c r="CM266" s="143">
        <f t="shared" si="86"/>
        <v>3.141592654</v>
      </c>
      <c r="CN266" s="124">
        <f t="shared" si="87"/>
        <v>3486343468</v>
      </c>
      <c r="CO266" s="140">
        <f t="shared" si="88"/>
        <v>-9.424777961</v>
      </c>
      <c r="CP266" s="141">
        <f t="shared" si="89"/>
        <v>-9.424777961</v>
      </c>
      <c r="CQ266" s="141">
        <f t="shared" si="90"/>
        <v>-3.141592654</v>
      </c>
      <c r="CR266" s="122">
        <f t="shared" si="91"/>
        <v>3.141592654</v>
      </c>
      <c r="CS266" s="142">
        <f t="shared" si="92"/>
        <v>1791669340691</v>
      </c>
      <c r="CT266" s="130">
        <f t="shared" si="93"/>
        <v>1791669340691</v>
      </c>
      <c r="CU266" s="143">
        <f t="shared" si="94"/>
        <v>-7166677362762</v>
      </c>
      <c r="CV266" s="143">
        <f t="shared" si="95"/>
        <v>0.0008776648493</v>
      </c>
      <c r="CW266" s="143">
        <f t="shared" si="96"/>
        <v>3.141592654</v>
      </c>
      <c r="CX266" s="124">
        <f t="shared" si="97"/>
        <v>7166677362762</v>
      </c>
      <c r="CY266" s="140">
        <f t="shared" si="98"/>
        <v>0</v>
      </c>
      <c r="CZ266" s="140">
        <f t="shared" si="99"/>
        <v>0</v>
      </c>
      <c r="DA266" s="141">
        <f t="shared" si="100"/>
        <v>0</v>
      </c>
      <c r="DB266" s="141">
        <f t="shared" si="101"/>
        <v>0</v>
      </c>
      <c r="DC266" s="122">
        <f t="shared" si="102"/>
        <v>0</v>
      </c>
      <c r="DD266" s="142">
        <f t="shared" si="103"/>
        <v>114.8940118</v>
      </c>
      <c r="DE266" s="142">
        <f t="shared" si="104"/>
        <v>284558.3057</v>
      </c>
      <c r="DF266" s="130">
        <f t="shared" si="105"/>
        <v>32694045.33</v>
      </c>
      <c r="DG266" s="143">
        <f t="shared" si="106"/>
        <v>130776181.3</v>
      </c>
      <c r="DH266" s="143">
        <f t="shared" si="107"/>
        <v>0</v>
      </c>
      <c r="DI266" s="143">
        <f t="shared" si="108"/>
        <v>0</v>
      </c>
      <c r="DJ266" s="124">
        <f t="shared" si="109"/>
        <v>130776181.3</v>
      </c>
      <c r="DK266" s="140">
        <f t="shared" ref="DK266:DM266" si="4426">DK$2*AD266</f>
        <v>0</v>
      </c>
      <c r="DL266" s="140">
        <f t="shared" si="4426"/>
        <v>-3.141592654</v>
      </c>
      <c r="DM266" s="140">
        <f t="shared" si="4426"/>
        <v>0</v>
      </c>
      <c r="DN266" s="141">
        <f t="shared" si="111"/>
        <v>-3.141592654</v>
      </c>
      <c r="DO266" s="141">
        <f t="shared" si="112"/>
        <v>-3.141592654</v>
      </c>
      <c r="DP266" s="122">
        <f t="shared" si="113"/>
        <v>3.141592654</v>
      </c>
      <c r="DQ266" s="142">
        <f t="shared" ref="DQ266:DS266" si="4427">POWER(AH266,DQ$2)</f>
        <v>4.861449716</v>
      </c>
      <c r="DR266" s="142">
        <f t="shared" si="4427"/>
        <v>12145.60876</v>
      </c>
      <c r="DS266" s="142">
        <f t="shared" si="4427"/>
        <v>284558.3057</v>
      </c>
      <c r="DT266" s="130">
        <f t="shared" si="115"/>
        <v>16801820927</v>
      </c>
      <c r="DU266" s="143">
        <f t="shared" si="116"/>
        <v>302432776686</v>
      </c>
      <c r="DV266" s="143">
        <f t="shared" si="117"/>
        <v>-0.00003703733319</v>
      </c>
      <c r="DW266" s="143">
        <f t="shared" si="118"/>
        <v>0</v>
      </c>
      <c r="DX266" s="124">
        <f t="shared" si="119"/>
        <v>302432776686</v>
      </c>
      <c r="DY266" s="140">
        <f t="shared" si="120"/>
        <v>0</v>
      </c>
      <c r="DZ266" s="141">
        <f t="shared" si="121"/>
        <v>0</v>
      </c>
      <c r="EA266" s="141">
        <f t="shared" si="122"/>
        <v>0</v>
      </c>
      <c r="EB266" s="122">
        <f t="shared" si="123"/>
        <v>0</v>
      </c>
      <c r="EC266" s="142">
        <f t="shared" si="124"/>
        <v>80973429332</v>
      </c>
      <c r="ED266" s="130">
        <f t="shared" si="125"/>
        <v>80973429332</v>
      </c>
      <c r="EE266" s="143">
        <f t="shared" si="126"/>
        <v>2186282591974</v>
      </c>
      <c r="EF266" s="143">
        <f t="shared" si="127"/>
        <v>0</v>
      </c>
      <c r="EG266" s="143">
        <f t="shared" si="128"/>
        <v>0</v>
      </c>
      <c r="EH266" s="124">
        <f t="shared" si="129"/>
        <v>2186282591974</v>
      </c>
      <c r="EI266" s="144">
        <f t="shared" ref="EI266:EJ266" si="4428">CK266+CU266+DG266+DU266+EE266</f>
        <v>-4681317561390</v>
      </c>
      <c r="EJ266" s="144">
        <f t="shared" si="4428"/>
        <v>0.0008406275161</v>
      </c>
      <c r="EK266" s="144">
        <f t="shared" si="131"/>
        <v>3.141592654</v>
      </c>
      <c r="EL266" s="145">
        <f t="shared" si="132"/>
        <v>4681317561390</v>
      </c>
      <c r="EM266" s="140">
        <f t="shared" si="133"/>
        <v>1.570796327</v>
      </c>
      <c r="EN266" s="141">
        <f t="shared" si="134"/>
        <v>1.570796327</v>
      </c>
      <c r="EO266" s="141">
        <f t="shared" si="135"/>
        <v>1.570796327</v>
      </c>
      <c r="EP266" s="122">
        <f t="shared" si="136"/>
        <v>1.570796327</v>
      </c>
      <c r="EQ266" s="142">
        <f t="shared" si="137"/>
        <v>2163635.265</v>
      </c>
      <c r="ER266" s="130">
        <f t="shared" si="138"/>
        <v>2163635.265</v>
      </c>
      <c r="ES266" s="143">
        <f t="shared" si="139"/>
        <v>0.0000000006884093964</v>
      </c>
      <c r="ET266" s="143">
        <f t="shared" si="140"/>
        <v>11242578.63</v>
      </c>
      <c r="EU266" s="143">
        <f t="shared" si="141"/>
        <v>1.570796327</v>
      </c>
      <c r="EV266" s="124">
        <f t="shared" si="142"/>
        <v>11242578.63</v>
      </c>
      <c r="EW266" s="144">
        <f t="shared" ref="EW266:EX266" si="4429">BY266+ES266</f>
        <v>-8214711.438</v>
      </c>
      <c r="EX266" s="144">
        <f t="shared" si="4429"/>
        <v>11242578.63</v>
      </c>
      <c r="EY266" s="144">
        <f t="shared" si="144"/>
        <v>2.201816621</v>
      </c>
      <c r="EZ266" s="145">
        <f t="shared" si="145"/>
        <v>13923974.22</v>
      </c>
      <c r="FA266" s="140">
        <f t="shared" si="146"/>
        <v>0.7339388738</v>
      </c>
      <c r="FB266" s="141">
        <f t="shared" si="147"/>
        <v>0.7339388738</v>
      </c>
      <c r="FC266" s="141">
        <f t="shared" si="148"/>
        <v>0.7339388738</v>
      </c>
      <c r="FD266" s="122">
        <f t="shared" si="149"/>
        <v>0.7339388738</v>
      </c>
      <c r="FE266" s="142">
        <f t="shared" si="150"/>
        <v>240.5771654</v>
      </c>
      <c r="FF266" s="130">
        <f t="shared" si="151"/>
        <v>240.5771654</v>
      </c>
      <c r="FG266" s="143">
        <f t="shared" si="152"/>
        <v>47.26185785</v>
      </c>
      <c r="FH266" s="143">
        <f t="shared" si="153"/>
        <v>42.63190134</v>
      </c>
      <c r="FI266" s="143">
        <f t="shared" si="154"/>
        <v>0.7339388738</v>
      </c>
      <c r="FJ266" s="124">
        <f t="shared" si="155"/>
        <v>63.64874091</v>
      </c>
      <c r="FK266" s="140">
        <f t="shared" si="156"/>
        <v>0</v>
      </c>
      <c r="FL266" s="141">
        <f t="shared" si="157"/>
        <v>0</v>
      </c>
      <c r="FM266" s="141">
        <f t="shared" si="158"/>
        <v>0</v>
      </c>
      <c r="FN266" s="122">
        <f t="shared" si="159"/>
        <v>0</v>
      </c>
      <c r="FO266" s="142">
        <f t="shared" si="160"/>
        <v>23.63369334</v>
      </c>
      <c r="FP266" s="130">
        <f t="shared" si="161"/>
        <v>23.63369334</v>
      </c>
      <c r="FQ266" s="143">
        <f t="shared" si="162"/>
        <v>-23.63369334</v>
      </c>
      <c r="FR266" s="143">
        <f t="shared" si="163"/>
        <v>0</v>
      </c>
      <c r="FS266" s="143">
        <f t="shared" si="164"/>
        <v>3.141592654</v>
      </c>
      <c r="FT266" s="124">
        <f t="shared" si="165"/>
        <v>23.63369334</v>
      </c>
      <c r="FU266" s="144">
        <f t="shared" si="166"/>
        <v>-36460.45998</v>
      </c>
      <c r="FV266" s="144">
        <f t="shared" si="167"/>
        <v>0</v>
      </c>
      <c r="FW266" s="144">
        <f t="shared" si="168"/>
        <v>-3.141592654</v>
      </c>
      <c r="FX266" s="145">
        <f t="shared" si="169"/>
        <v>36460.45998</v>
      </c>
      <c r="FY266" s="140">
        <f t="shared" si="170"/>
        <v>-3.141592654</v>
      </c>
      <c r="FZ266" s="140">
        <f t="shared" si="171"/>
        <v>-0.7339388738</v>
      </c>
      <c r="GA266" s="141">
        <f t="shared" si="172"/>
        <v>-3.875531527</v>
      </c>
      <c r="GB266" s="141">
        <f t="shared" si="173"/>
        <v>-3.875531527</v>
      </c>
      <c r="GC266" s="122">
        <f t="shared" si="174"/>
        <v>2.40765378</v>
      </c>
      <c r="GD266" s="142">
        <f t="shared" si="175"/>
        <v>36460.45998</v>
      </c>
      <c r="GE266" s="142">
        <f t="shared" si="176"/>
        <v>0.01571122988</v>
      </c>
      <c r="GF266" s="130">
        <f t="shared" si="177"/>
        <v>572.8386682</v>
      </c>
      <c r="GG266" s="143">
        <f t="shared" si="178"/>
        <v>-47.26185785</v>
      </c>
      <c r="GH266" s="143">
        <f t="shared" si="179"/>
        <v>42.63190134</v>
      </c>
      <c r="GI266" s="143">
        <f t="shared" si="180"/>
        <v>2.40765378</v>
      </c>
      <c r="GJ266" s="124">
        <f t="shared" si="181"/>
        <v>63.64874091</v>
      </c>
      <c r="GK266" s="146">
        <f t="shared" si="182"/>
        <v>-0.5</v>
      </c>
      <c r="GL266" s="127">
        <f t="shared" si="183"/>
        <v>-0.8660254038</v>
      </c>
      <c r="GM266" s="146">
        <f t="shared" si="184"/>
        <v>-2.094395102</v>
      </c>
      <c r="GN266" s="127">
        <f t="shared" si="185"/>
        <v>1</v>
      </c>
      <c r="GO266" s="147">
        <f t="shared" si="186"/>
        <v>-0.5</v>
      </c>
      <c r="GP266" s="128">
        <f t="shared" si="187"/>
        <v>0.8660254038</v>
      </c>
      <c r="GQ266" s="147">
        <f t="shared" si="188"/>
        <v>2.094395102</v>
      </c>
      <c r="GR266" s="128">
        <f t="shared" si="189"/>
        <v>1</v>
      </c>
      <c r="GS266" s="140">
        <f t="shared" si="190"/>
        <v>-2.094395102</v>
      </c>
      <c r="GT266" s="140">
        <f t="shared" si="191"/>
        <v>0.7339388738</v>
      </c>
      <c r="GU266" s="141">
        <f t="shared" si="192"/>
        <v>-1.360456229</v>
      </c>
      <c r="GV266" s="141">
        <f t="shared" si="193"/>
        <v>-1.360456229</v>
      </c>
      <c r="GW266" s="122">
        <f t="shared" si="194"/>
        <v>-1.360456229</v>
      </c>
      <c r="GX266" s="142">
        <f t="shared" si="195"/>
        <v>1</v>
      </c>
      <c r="GY266" s="142">
        <f t="shared" si="196"/>
        <v>63.64874091</v>
      </c>
      <c r="GZ266" s="130">
        <f t="shared" si="197"/>
        <v>63.64874091</v>
      </c>
      <c r="HA266" s="143">
        <f t="shared" si="198"/>
        <v>13.28938065</v>
      </c>
      <c r="HB266" s="143">
        <f t="shared" si="199"/>
        <v>-62.2459202</v>
      </c>
      <c r="HC266" s="143">
        <f t="shared" si="200"/>
        <v>-1.360456229</v>
      </c>
      <c r="HD266" s="124">
        <f t="shared" si="201"/>
        <v>63.64874091</v>
      </c>
      <c r="HE266" s="140">
        <f t="shared" si="202"/>
        <v>2.094395102</v>
      </c>
      <c r="HF266" s="140">
        <f t="shared" si="203"/>
        <v>2.40765378</v>
      </c>
      <c r="HG266" s="141">
        <f t="shared" si="204"/>
        <v>4.502048882</v>
      </c>
      <c r="HH266" s="141">
        <f t="shared" si="205"/>
        <v>4.502048882</v>
      </c>
      <c r="HI266" s="122">
        <f t="shared" si="206"/>
        <v>-1.781136425</v>
      </c>
      <c r="HJ266" s="142">
        <f t="shared" si="207"/>
        <v>1</v>
      </c>
      <c r="HK266" s="142">
        <f t="shared" si="208"/>
        <v>63.64874091</v>
      </c>
      <c r="HL266" s="130">
        <f t="shared" si="209"/>
        <v>63.64874091</v>
      </c>
      <c r="HM266" s="143">
        <f t="shared" si="210"/>
        <v>-13.28938065</v>
      </c>
      <c r="HN266" s="143">
        <f t="shared" si="211"/>
        <v>-62.2459202</v>
      </c>
      <c r="HO266" s="143">
        <f t="shared" si="212"/>
        <v>-1.781136425</v>
      </c>
      <c r="HP266" s="124">
        <f t="shared" si="213"/>
        <v>63.64874091</v>
      </c>
      <c r="HQ266" s="140">
        <f t="shared" si="214"/>
        <v>2.094395102</v>
      </c>
      <c r="HR266" s="140">
        <f t="shared" si="215"/>
        <v>0.7339388738</v>
      </c>
      <c r="HS266" s="141">
        <f t="shared" si="216"/>
        <v>2.828333976</v>
      </c>
      <c r="HT266" s="141">
        <f t="shared" si="217"/>
        <v>2.828333976</v>
      </c>
      <c r="HU266" s="122">
        <f t="shared" si="218"/>
        <v>2.828333976</v>
      </c>
      <c r="HV266" s="142">
        <f t="shared" si="219"/>
        <v>1</v>
      </c>
      <c r="HW266" s="142">
        <f t="shared" si="220"/>
        <v>63.64874091</v>
      </c>
      <c r="HX266" s="130">
        <f t="shared" si="221"/>
        <v>63.64874091</v>
      </c>
      <c r="HY266" s="143">
        <f t="shared" si="222"/>
        <v>-60.5512385</v>
      </c>
      <c r="HZ266" s="143">
        <f t="shared" si="223"/>
        <v>19.61401886</v>
      </c>
      <c r="IA266" s="143">
        <f t="shared" si="224"/>
        <v>2.828333976</v>
      </c>
      <c r="IB266" s="124">
        <f t="shared" si="225"/>
        <v>63.64874091</v>
      </c>
      <c r="IC266" s="140">
        <f t="shared" si="226"/>
        <v>-2.094395102</v>
      </c>
      <c r="ID266" s="140">
        <f t="shared" si="227"/>
        <v>2.40765378</v>
      </c>
      <c r="IE266" s="141">
        <f t="shared" si="228"/>
        <v>0.3132586774</v>
      </c>
      <c r="IF266" s="141">
        <f t="shared" si="229"/>
        <v>0.3132586774</v>
      </c>
      <c r="IG266" s="122">
        <f t="shared" si="230"/>
        <v>0.3132586774</v>
      </c>
      <c r="IH266" s="142">
        <f t="shared" si="231"/>
        <v>1</v>
      </c>
      <c r="II266" s="142">
        <f t="shared" si="232"/>
        <v>63.64874091</v>
      </c>
      <c r="IJ266" s="130">
        <f t="shared" si="233"/>
        <v>63.64874091</v>
      </c>
      <c r="IK266" s="143">
        <f t="shared" si="234"/>
        <v>60.5512385</v>
      </c>
      <c r="IL266" s="143">
        <f t="shared" si="235"/>
        <v>19.61401886</v>
      </c>
      <c r="IM266" s="143">
        <f t="shared" si="236"/>
        <v>0.3132586774</v>
      </c>
      <c r="IN266" s="124">
        <f t="shared" si="237"/>
        <v>63.64874091</v>
      </c>
    </row>
    <row r="267" ht="12.75" customHeight="1">
      <c r="A267" s="129">
        <f>'Cortez Cubic'!AP267</f>
        <v>-0.2187762226</v>
      </c>
      <c r="B267" s="129">
        <f>'Cortez Cubic'!AQ267</f>
        <v>11.6415156</v>
      </c>
      <c r="C267" s="129">
        <f>'Cortez Cubic'!AR267</f>
        <v>6422.024874</v>
      </c>
      <c r="D267" s="129">
        <f>'Cortez Cubic'!AS267</f>
        <v>-509493.5427</v>
      </c>
      <c r="E267" s="129">
        <f t="shared" ref="E267:H267" si="4430">0</f>
        <v>0</v>
      </c>
      <c r="F267" s="129">
        <f t="shared" si="4430"/>
        <v>0</v>
      </c>
      <c r="G267" s="129">
        <f t="shared" si="4430"/>
        <v>0</v>
      </c>
      <c r="H267" s="129">
        <f t="shared" si="4430"/>
        <v>0</v>
      </c>
      <c r="I267" s="110">
        <f>'Cortez Cubic'!I267</f>
        <v>73</v>
      </c>
      <c r="J267" s="130">
        <f t="shared" si="28"/>
        <v>88.98523681</v>
      </c>
      <c r="K267" s="131">
        <f t="shared" si="29"/>
        <v>0</v>
      </c>
      <c r="L267" s="131">
        <f t="shared" si="30"/>
        <v>1</v>
      </c>
      <c r="M267" s="132">
        <f t="shared" si="31"/>
        <v>-15.98523681</v>
      </c>
      <c r="N267" s="133">
        <f t="shared" si="32"/>
        <v>55.8885369</v>
      </c>
      <c r="O267" s="134">
        <f t="shared" si="33"/>
        <v>144.8737737</v>
      </c>
      <c r="P267" s="134">
        <f t="shared" si="34"/>
        <v>0</v>
      </c>
      <c r="Q267" s="135">
        <f t="shared" si="35"/>
        <v>88.98523681</v>
      </c>
      <c r="R267" s="135">
        <f t="shared" si="36"/>
        <v>0</v>
      </c>
      <c r="S267" s="136">
        <f t="shared" si="37"/>
        <v>-180.6470323</v>
      </c>
      <c r="T267" s="136">
        <f t="shared" si="38"/>
        <v>0</v>
      </c>
      <c r="U267" s="137">
        <f t="shared" ref="U267:X267" si="4431">ATAN2(A267,E267)</f>
        <v>3.141592654</v>
      </c>
      <c r="V267" s="137">
        <f t="shared" si="4431"/>
        <v>0</v>
      </c>
      <c r="W267" s="137">
        <f t="shared" si="4431"/>
        <v>0</v>
      </c>
      <c r="X267" s="137">
        <f t="shared" si="4431"/>
        <v>3.141592654</v>
      </c>
      <c r="Y267" s="137">
        <f t="shared" ref="Y267:AB267" si="4432">SQRT(POWER(A267,2)+POWER(E267,2))</f>
        <v>0.2187762226</v>
      </c>
      <c r="Z267" s="137">
        <f t="shared" si="4432"/>
        <v>11.6415156</v>
      </c>
      <c r="AA267" s="137">
        <f t="shared" si="4432"/>
        <v>6422.024874</v>
      </c>
      <c r="AB267" s="137">
        <f t="shared" si="4432"/>
        <v>509493.5427</v>
      </c>
      <c r="AC267" s="138">
        <f t="shared" ref="AC267:AF267" si="4433">U267-$U267</f>
        <v>0</v>
      </c>
      <c r="AD267" s="138">
        <f t="shared" si="4433"/>
        <v>-3.141592654</v>
      </c>
      <c r="AE267" s="138">
        <f t="shared" si="4433"/>
        <v>-3.141592654</v>
      </c>
      <c r="AF267" s="138">
        <f t="shared" si="4433"/>
        <v>0</v>
      </c>
      <c r="AG267" s="138">
        <f t="shared" ref="AG267:AJ267" si="4434">Y267/$Y267</f>
        <v>1</v>
      </c>
      <c r="AH267" s="138">
        <f t="shared" si="4434"/>
        <v>53.21197826</v>
      </c>
      <c r="AI267" s="138">
        <f t="shared" si="4434"/>
        <v>29354.30916</v>
      </c>
      <c r="AJ267" s="138">
        <f t="shared" si="4434"/>
        <v>2328834.17</v>
      </c>
      <c r="AK267" s="139">
        <f t="shared" ref="AK267:AN267" si="4435">AG267*COS(AC267)</f>
        <v>1</v>
      </c>
      <c r="AL267" s="139">
        <f t="shared" si="4435"/>
        <v>-53.21197826</v>
      </c>
      <c r="AM267" s="139">
        <f t="shared" si="4435"/>
        <v>-29354.30916</v>
      </c>
      <c r="AN267" s="139">
        <f t="shared" si="4435"/>
        <v>2328834.17</v>
      </c>
      <c r="AO267" s="129">
        <f t="shared" ref="AO267:AR267" si="4436">AG267*SIN(AC267)</f>
        <v>0</v>
      </c>
      <c r="AP267" s="129">
        <f t="shared" si="4436"/>
        <v>0</v>
      </c>
      <c r="AQ267" s="129">
        <f t="shared" si="4436"/>
        <v>0</v>
      </c>
      <c r="AR267" s="129">
        <f t="shared" si="4436"/>
        <v>0</v>
      </c>
      <c r="AS267" s="140">
        <f t="shared" si="45"/>
        <v>-9.424777961</v>
      </c>
      <c r="AT267" s="141">
        <f t="shared" si="46"/>
        <v>-9.424777961</v>
      </c>
      <c r="AU267" s="141">
        <f t="shared" si="47"/>
        <v>-3.141592654</v>
      </c>
      <c r="AV267" s="122">
        <f t="shared" si="48"/>
        <v>3.141592654</v>
      </c>
      <c r="AW267" s="142">
        <f t="shared" si="49"/>
        <v>150670.495</v>
      </c>
      <c r="AX267" s="130">
        <f t="shared" si="50"/>
        <v>150670.495</v>
      </c>
      <c r="AY267" s="143">
        <f t="shared" si="51"/>
        <v>301340.9899</v>
      </c>
      <c r="AZ267" s="143">
        <f t="shared" si="52"/>
        <v>0</v>
      </c>
      <c r="BA267" s="143">
        <f t="shared" si="53"/>
        <v>0</v>
      </c>
      <c r="BB267" s="124">
        <f t="shared" si="54"/>
        <v>301340.9899</v>
      </c>
      <c r="BC267" s="140">
        <f t="shared" ref="BC267:BD267" si="4437">BC$2*AD267</f>
        <v>-3.141592654</v>
      </c>
      <c r="BD267" s="140">
        <f t="shared" si="4437"/>
        <v>-3.141592654</v>
      </c>
      <c r="BE267" s="141">
        <f t="shared" si="56"/>
        <v>-6.283185307</v>
      </c>
      <c r="BF267" s="141">
        <f t="shared" si="57"/>
        <v>0</v>
      </c>
      <c r="BG267" s="122">
        <f t="shared" si="58"/>
        <v>0</v>
      </c>
      <c r="BH267" s="142">
        <f t="shared" ref="BH267:BI267" si="4438">POWER(AH267,BH$2)</f>
        <v>53.21197826</v>
      </c>
      <c r="BI267" s="142">
        <f t="shared" si="4438"/>
        <v>29354.30916</v>
      </c>
      <c r="BJ267" s="130">
        <f t="shared" si="60"/>
        <v>1562000.861</v>
      </c>
      <c r="BK267" s="143">
        <f t="shared" si="61"/>
        <v>14058007.75</v>
      </c>
      <c r="BL267" s="143">
        <f t="shared" si="62"/>
        <v>0</v>
      </c>
      <c r="BM267" s="143">
        <f t="shared" si="63"/>
        <v>0</v>
      </c>
      <c r="BN267" s="124">
        <f t="shared" si="64"/>
        <v>14058007.75</v>
      </c>
      <c r="BO267" s="140">
        <f t="shared" si="65"/>
        <v>0</v>
      </c>
      <c r="BP267" s="141">
        <f t="shared" si="66"/>
        <v>0</v>
      </c>
      <c r="BQ267" s="141">
        <f t="shared" si="67"/>
        <v>0</v>
      </c>
      <c r="BR267" s="122">
        <f t="shared" si="68"/>
        <v>0</v>
      </c>
      <c r="BS267" s="142">
        <f t="shared" si="69"/>
        <v>2328834.17</v>
      </c>
      <c r="BT267" s="130">
        <f t="shared" si="70"/>
        <v>2328834.17</v>
      </c>
      <c r="BU267" s="143">
        <f t="shared" si="71"/>
        <v>-62878522.58</v>
      </c>
      <c r="BV267" s="143">
        <f t="shared" si="72"/>
        <v>0</v>
      </c>
      <c r="BW267" s="143">
        <f t="shared" si="73"/>
        <v>3.141592654</v>
      </c>
      <c r="BX267" s="124">
        <f t="shared" si="74"/>
        <v>62878522.58</v>
      </c>
      <c r="BY267" s="144">
        <f t="shared" ref="BY267:BZ267" si="4439">AY267+BK267+BU267</f>
        <v>-48519173.84</v>
      </c>
      <c r="BZ267" s="144">
        <f t="shared" si="4439"/>
        <v>0</v>
      </c>
      <c r="CA267" s="144">
        <f t="shared" si="76"/>
        <v>-3.141592654</v>
      </c>
      <c r="CB267" s="145">
        <f t="shared" si="77"/>
        <v>48519173.84</v>
      </c>
      <c r="CC267" s="140">
        <f t="shared" ref="CC267:CD267" si="4440">CC$2*AD267</f>
        <v>-6.283185307</v>
      </c>
      <c r="CD267" s="140">
        <f t="shared" si="4440"/>
        <v>-6.283185307</v>
      </c>
      <c r="CE267" s="141">
        <f t="shared" si="79"/>
        <v>-12.56637061</v>
      </c>
      <c r="CF267" s="141">
        <f t="shared" si="80"/>
        <v>0</v>
      </c>
      <c r="CG267" s="122">
        <f t="shared" si="81"/>
        <v>0</v>
      </c>
      <c r="CH267" s="142">
        <f t="shared" ref="CH267:CI267" si="4441">POWER(AH267,CH$2)</f>
        <v>2831.51463</v>
      </c>
      <c r="CI267" s="142">
        <f t="shared" si="4441"/>
        <v>861675466</v>
      </c>
      <c r="CJ267" s="130">
        <f t="shared" si="83"/>
        <v>2439846688727</v>
      </c>
      <c r="CK267" s="143">
        <f t="shared" si="84"/>
        <v>-2439846688727</v>
      </c>
      <c r="CL267" s="143">
        <f t="shared" si="85"/>
        <v>0</v>
      </c>
      <c r="CM267" s="143">
        <f t="shared" si="86"/>
        <v>3.141592654</v>
      </c>
      <c r="CN267" s="124">
        <f t="shared" si="87"/>
        <v>2439846688727</v>
      </c>
      <c r="CO267" s="140">
        <f t="shared" si="88"/>
        <v>-9.424777961</v>
      </c>
      <c r="CP267" s="141">
        <f t="shared" si="89"/>
        <v>-9.424777961</v>
      </c>
      <c r="CQ267" s="141">
        <f t="shared" si="90"/>
        <v>-3.141592654</v>
      </c>
      <c r="CR267" s="122">
        <f t="shared" si="91"/>
        <v>3.141592654</v>
      </c>
      <c r="CS267" s="142">
        <f t="shared" si="92"/>
        <v>25293888022238</v>
      </c>
      <c r="CT267" s="130">
        <f t="shared" si="93"/>
        <v>25293888022238</v>
      </c>
      <c r="CU267" s="143">
        <f t="shared" si="94"/>
        <v>-101175552088953</v>
      </c>
      <c r="CV267" s="143">
        <f t="shared" si="95"/>
        <v>0.0123904316</v>
      </c>
      <c r="CW267" s="143">
        <f t="shared" si="96"/>
        <v>3.141592654</v>
      </c>
      <c r="CX267" s="124">
        <f t="shared" si="97"/>
        <v>101175552088953</v>
      </c>
      <c r="CY267" s="140">
        <f t="shared" si="98"/>
        <v>-9.424777961</v>
      </c>
      <c r="CZ267" s="140">
        <f t="shared" si="99"/>
        <v>0</v>
      </c>
      <c r="DA267" s="141">
        <f t="shared" si="100"/>
        <v>-9.424777961</v>
      </c>
      <c r="DB267" s="141">
        <f t="shared" si="101"/>
        <v>-3.141592654</v>
      </c>
      <c r="DC267" s="122">
        <f t="shared" si="102"/>
        <v>3.141592654</v>
      </c>
      <c r="DD267" s="142">
        <f t="shared" si="103"/>
        <v>150670.495</v>
      </c>
      <c r="DE267" s="142">
        <f t="shared" si="104"/>
        <v>2328834.17</v>
      </c>
      <c r="DF267" s="130">
        <f t="shared" si="105"/>
        <v>350886597001</v>
      </c>
      <c r="DG267" s="143">
        <f t="shared" si="106"/>
        <v>-1403546388003</v>
      </c>
      <c r="DH267" s="143">
        <f t="shared" si="107"/>
        <v>0.0001718848592</v>
      </c>
      <c r="DI267" s="143">
        <f t="shared" si="108"/>
        <v>3.141592654</v>
      </c>
      <c r="DJ267" s="124">
        <f t="shared" si="109"/>
        <v>1403546388003</v>
      </c>
      <c r="DK267" s="140">
        <f t="shared" ref="DK267:DM267" si="4442">DK$2*AD267</f>
        <v>-3.141592654</v>
      </c>
      <c r="DL267" s="140">
        <f t="shared" si="4442"/>
        <v>-3.141592654</v>
      </c>
      <c r="DM267" s="140">
        <f t="shared" si="4442"/>
        <v>0</v>
      </c>
      <c r="DN267" s="141">
        <f t="shared" si="111"/>
        <v>-6.283185307</v>
      </c>
      <c r="DO267" s="141">
        <f t="shared" si="112"/>
        <v>0</v>
      </c>
      <c r="DP267" s="122">
        <f t="shared" si="113"/>
        <v>0</v>
      </c>
      <c r="DQ267" s="142">
        <f t="shared" ref="DQ267:DS267" si="4443">POWER(AH267,DQ$2)</f>
        <v>53.21197826</v>
      </c>
      <c r="DR267" s="142">
        <f t="shared" si="4443"/>
        <v>29354.30916</v>
      </c>
      <c r="DS267" s="142">
        <f t="shared" si="4443"/>
        <v>2328834.17</v>
      </c>
      <c r="DT267" s="130">
        <f t="shared" si="115"/>
        <v>3637640977218</v>
      </c>
      <c r="DU267" s="143">
        <f t="shared" si="116"/>
        <v>-65477537589920</v>
      </c>
      <c r="DV267" s="143">
        <f t="shared" si="117"/>
        <v>0</v>
      </c>
      <c r="DW267" s="143">
        <f t="shared" si="118"/>
        <v>3.141592654</v>
      </c>
      <c r="DX267" s="124">
        <f t="shared" si="119"/>
        <v>65477537589920</v>
      </c>
      <c r="DY267" s="140">
        <f t="shared" si="120"/>
        <v>0</v>
      </c>
      <c r="DZ267" s="141">
        <f t="shared" si="121"/>
        <v>0</v>
      </c>
      <c r="EA267" s="141">
        <f t="shared" si="122"/>
        <v>0</v>
      </c>
      <c r="EB267" s="122">
        <f t="shared" si="123"/>
        <v>0</v>
      </c>
      <c r="EC267" s="142">
        <f t="shared" si="124"/>
        <v>5423468589346</v>
      </c>
      <c r="ED267" s="130">
        <f t="shared" si="125"/>
        <v>5423468589346</v>
      </c>
      <c r="EE267" s="143">
        <f t="shared" si="126"/>
        <v>146433651912354</v>
      </c>
      <c r="EF267" s="143">
        <f t="shared" si="127"/>
        <v>0</v>
      </c>
      <c r="EG267" s="143">
        <f t="shared" si="128"/>
        <v>0</v>
      </c>
      <c r="EH267" s="124">
        <f t="shared" si="129"/>
        <v>146433651912354</v>
      </c>
      <c r="EI267" s="144">
        <f t="shared" ref="EI267:EJ267" si="4444">CK267+CU267+DG267+DU267+EE267</f>
        <v>-24062830843251</v>
      </c>
      <c r="EJ267" s="144">
        <f t="shared" si="4444"/>
        <v>0.01256231646</v>
      </c>
      <c r="EK267" s="144">
        <f t="shared" si="131"/>
        <v>3.141592654</v>
      </c>
      <c r="EL267" s="145">
        <f t="shared" si="132"/>
        <v>24062830843251</v>
      </c>
      <c r="EM267" s="140">
        <f t="shared" si="133"/>
        <v>1.570796327</v>
      </c>
      <c r="EN267" s="141">
        <f t="shared" si="134"/>
        <v>1.570796327</v>
      </c>
      <c r="EO267" s="141">
        <f t="shared" si="135"/>
        <v>1.570796327</v>
      </c>
      <c r="EP267" s="122">
        <f t="shared" si="136"/>
        <v>1.570796327</v>
      </c>
      <c r="EQ267" s="142">
        <f t="shared" si="137"/>
        <v>4905387.94</v>
      </c>
      <c r="ER267" s="130">
        <f t="shared" si="138"/>
        <v>4905387.94</v>
      </c>
      <c r="ES267" s="143">
        <f t="shared" si="139"/>
        <v>0.000000007220486678</v>
      </c>
      <c r="ET267" s="143">
        <f t="shared" si="140"/>
        <v>25489143.43</v>
      </c>
      <c r="EU267" s="143">
        <f t="shared" si="141"/>
        <v>1.570796327</v>
      </c>
      <c r="EV267" s="124">
        <f t="shared" si="142"/>
        <v>25489143.43</v>
      </c>
      <c r="EW267" s="144">
        <f t="shared" ref="EW267:EX267" si="4445">BY267+ES267</f>
        <v>-48519173.84</v>
      </c>
      <c r="EX267" s="144">
        <f t="shared" si="4445"/>
        <v>25489143.43</v>
      </c>
      <c r="EY267" s="144">
        <f t="shared" si="144"/>
        <v>2.657877851</v>
      </c>
      <c r="EZ267" s="145">
        <f t="shared" si="145"/>
        <v>54806994.66</v>
      </c>
      <c r="FA267" s="140">
        <f t="shared" si="146"/>
        <v>0.8859592836</v>
      </c>
      <c r="FB267" s="141">
        <f t="shared" si="147"/>
        <v>0.8859592836</v>
      </c>
      <c r="FC267" s="141">
        <f t="shared" si="148"/>
        <v>0.8859592836</v>
      </c>
      <c r="FD267" s="122">
        <f t="shared" si="149"/>
        <v>0.8859592836</v>
      </c>
      <c r="FE267" s="142">
        <f t="shared" si="150"/>
        <v>379.8498822</v>
      </c>
      <c r="FF267" s="130">
        <f t="shared" si="151"/>
        <v>379.8498822</v>
      </c>
      <c r="FG267" s="143">
        <f t="shared" si="152"/>
        <v>63.56822381</v>
      </c>
      <c r="FH267" s="143">
        <f t="shared" si="153"/>
        <v>77.83613156</v>
      </c>
      <c r="FI267" s="143">
        <f t="shared" si="154"/>
        <v>0.8859592836</v>
      </c>
      <c r="FJ267" s="124">
        <f t="shared" si="155"/>
        <v>100.4956838</v>
      </c>
      <c r="FK267" s="140">
        <f t="shared" si="156"/>
        <v>-6.283185307</v>
      </c>
      <c r="FL267" s="141">
        <f t="shared" si="157"/>
        <v>-6.283185307</v>
      </c>
      <c r="FM267" s="141">
        <f t="shared" si="158"/>
        <v>0</v>
      </c>
      <c r="FN267" s="122">
        <f t="shared" si="159"/>
        <v>0</v>
      </c>
      <c r="FO267" s="142">
        <f t="shared" si="160"/>
        <v>2831.51463</v>
      </c>
      <c r="FP267" s="130">
        <f t="shared" si="161"/>
        <v>2831.51463</v>
      </c>
      <c r="FQ267" s="143">
        <f t="shared" si="162"/>
        <v>-2831.51463</v>
      </c>
      <c r="FR267" s="143">
        <f t="shared" si="163"/>
        <v>0</v>
      </c>
      <c r="FS267" s="143">
        <f t="shared" si="164"/>
        <v>3.141592654</v>
      </c>
      <c r="FT267" s="124">
        <f t="shared" si="165"/>
        <v>2831.51463</v>
      </c>
      <c r="FU267" s="144">
        <f t="shared" si="166"/>
        <v>-90894.4421</v>
      </c>
      <c r="FV267" s="144">
        <f t="shared" si="167"/>
        <v>0</v>
      </c>
      <c r="FW267" s="144">
        <f t="shared" si="168"/>
        <v>-3.141592654</v>
      </c>
      <c r="FX267" s="145">
        <f t="shared" si="169"/>
        <v>90894.4421</v>
      </c>
      <c r="FY267" s="140">
        <f t="shared" si="170"/>
        <v>-3.141592654</v>
      </c>
      <c r="FZ267" s="140">
        <f t="shared" si="171"/>
        <v>-0.8859592836</v>
      </c>
      <c r="GA267" s="141">
        <f t="shared" si="172"/>
        <v>-4.027551937</v>
      </c>
      <c r="GB267" s="141">
        <f t="shared" si="173"/>
        <v>-4.027551937</v>
      </c>
      <c r="GC267" s="122">
        <f t="shared" si="174"/>
        <v>2.25563337</v>
      </c>
      <c r="GD267" s="142">
        <f t="shared" si="175"/>
        <v>90894.4421</v>
      </c>
      <c r="GE267" s="142">
        <f t="shared" si="176"/>
        <v>0.009950676114</v>
      </c>
      <c r="GF267" s="130">
        <f t="shared" si="177"/>
        <v>904.4611539</v>
      </c>
      <c r="GG267" s="143">
        <f t="shared" si="178"/>
        <v>-63.56822381</v>
      </c>
      <c r="GH267" s="143">
        <f t="shared" si="179"/>
        <v>77.83613156</v>
      </c>
      <c r="GI267" s="143">
        <f t="shared" si="180"/>
        <v>2.25563337</v>
      </c>
      <c r="GJ267" s="124">
        <f t="shared" si="181"/>
        <v>100.4956838</v>
      </c>
      <c r="GK267" s="146">
        <f t="shared" si="182"/>
        <v>-0.5</v>
      </c>
      <c r="GL267" s="127">
        <f t="shared" si="183"/>
        <v>-0.8660254038</v>
      </c>
      <c r="GM267" s="146">
        <f t="shared" si="184"/>
        <v>-2.094395102</v>
      </c>
      <c r="GN267" s="127">
        <f t="shared" si="185"/>
        <v>1</v>
      </c>
      <c r="GO267" s="147">
        <f t="shared" si="186"/>
        <v>-0.5</v>
      </c>
      <c r="GP267" s="128">
        <f t="shared" si="187"/>
        <v>0.8660254038</v>
      </c>
      <c r="GQ267" s="147">
        <f t="shared" si="188"/>
        <v>2.094395102</v>
      </c>
      <c r="GR267" s="128">
        <f t="shared" si="189"/>
        <v>1</v>
      </c>
      <c r="GS267" s="140">
        <f t="shared" si="190"/>
        <v>-2.094395102</v>
      </c>
      <c r="GT267" s="140">
        <f t="shared" si="191"/>
        <v>0.8859592836</v>
      </c>
      <c r="GU267" s="141">
        <f t="shared" si="192"/>
        <v>-1.208435819</v>
      </c>
      <c r="GV267" s="141">
        <f t="shared" si="193"/>
        <v>-1.208435819</v>
      </c>
      <c r="GW267" s="122">
        <f t="shared" si="194"/>
        <v>-1.208435819</v>
      </c>
      <c r="GX267" s="142">
        <f t="shared" si="195"/>
        <v>1</v>
      </c>
      <c r="GY267" s="142">
        <f t="shared" si="196"/>
        <v>100.4956838</v>
      </c>
      <c r="GZ267" s="130">
        <f t="shared" si="197"/>
        <v>100.4956838</v>
      </c>
      <c r="HA267" s="143">
        <f t="shared" si="198"/>
        <v>35.62395536</v>
      </c>
      <c r="HB267" s="143">
        <f t="shared" si="199"/>
        <v>-93.96976248</v>
      </c>
      <c r="HC267" s="143">
        <f t="shared" si="200"/>
        <v>-1.208435819</v>
      </c>
      <c r="HD267" s="124">
        <f t="shared" si="201"/>
        <v>100.4956838</v>
      </c>
      <c r="HE267" s="140">
        <f t="shared" si="202"/>
        <v>2.094395102</v>
      </c>
      <c r="HF267" s="140">
        <f t="shared" si="203"/>
        <v>2.25563337</v>
      </c>
      <c r="HG267" s="141">
        <f t="shared" si="204"/>
        <v>4.350028472</v>
      </c>
      <c r="HH267" s="141">
        <f t="shared" si="205"/>
        <v>4.350028472</v>
      </c>
      <c r="HI267" s="122">
        <f t="shared" si="206"/>
        <v>-1.933156835</v>
      </c>
      <c r="HJ267" s="142">
        <f t="shared" si="207"/>
        <v>1</v>
      </c>
      <c r="HK267" s="142">
        <f t="shared" si="208"/>
        <v>100.4956838</v>
      </c>
      <c r="HL267" s="130">
        <f t="shared" si="209"/>
        <v>100.4956838</v>
      </c>
      <c r="HM267" s="143">
        <f t="shared" si="210"/>
        <v>-35.62395536</v>
      </c>
      <c r="HN267" s="143">
        <f t="shared" si="211"/>
        <v>-93.96976248</v>
      </c>
      <c r="HO267" s="143">
        <f t="shared" si="212"/>
        <v>-1.933156835</v>
      </c>
      <c r="HP267" s="124">
        <f t="shared" si="213"/>
        <v>100.4956838</v>
      </c>
      <c r="HQ267" s="140">
        <f t="shared" si="214"/>
        <v>2.094395102</v>
      </c>
      <c r="HR267" s="140">
        <f t="shared" si="215"/>
        <v>0.8859592836</v>
      </c>
      <c r="HS267" s="141">
        <f t="shared" si="216"/>
        <v>2.980354386</v>
      </c>
      <c r="HT267" s="141">
        <f t="shared" si="217"/>
        <v>2.980354386</v>
      </c>
      <c r="HU267" s="122">
        <f t="shared" si="218"/>
        <v>2.980354386</v>
      </c>
      <c r="HV267" s="142">
        <f t="shared" si="219"/>
        <v>1</v>
      </c>
      <c r="HW267" s="142">
        <f t="shared" si="220"/>
        <v>100.4956838</v>
      </c>
      <c r="HX267" s="130">
        <f t="shared" si="221"/>
        <v>100.4956838</v>
      </c>
      <c r="HY267" s="143">
        <f t="shared" si="222"/>
        <v>-99.19217917</v>
      </c>
      <c r="HZ267" s="143">
        <f t="shared" si="223"/>
        <v>16.13363091</v>
      </c>
      <c r="IA267" s="143">
        <f t="shared" si="224"/>
        <v>2.980354386</v>
      </c>
      <c r="IB267" s="124">
        <f t="shared" si="225"/>
        <v>100.4956838</v>
      </c>
      <c r="IC267" s="140">
        <f t="shared" si="226"/>
        <v>-2.094395102</v>
      </c>
      <c r="ID267" s="140">
        <f t="shared" si="227"/>
        <v>2.25563337</v>
      </c>
      <c r="IE267" s="141">
        <f t="shared" si="228"/>
        <v>0.1612382676</v>
      </c>
      <c r="IF267" s="141">
        <f t="shared" si="229"/>
        <v>0.1612382676</v>
      </c>
      <c r="IG267" s="122">
        <f t="shared" si="230"/>
        <v>0.1612382676</v>
      </c>
      <c r="IH267" s="142">
        <f t="shared" si="231"/>
        <v>1</v>
      </c>
      <c r="II267" s="142">
        <f t="shared" si="232"/>
        <v>100.4956838</v>
      </c>
      <c r="IJ267" s="130">
        <f t="shared" si="233"/>
        <v>100.4956838</v>
      </c>
      <c r="IK267" s="143">
        <f t="shared" si="234"/>
        <v>99.19217917</v>
      </c>
      <c r="IL267" s="143">
        <f t="shared" si="235"/>
        <v>16.13363091</v>
      </c>
      <c r="IM267" s="143">
        <f t="shared" si="236"/>
        <v>0.1612382676</v>
      </c>
      <c r="IN267" s="124">
        <f t="shared" si="237"/>
        <v>100.4956838</v>
      </c>
    </row>
    <row r="268" ht="12.75" customHeight="1">
      <c r="A268" s="129">
        <f>'Cortez Cubic'!AP268</f>
        <v>-0.2187762226</v>
      </c>
      <c r="B268" s="129">
        <f>'Cortez Cubic'!AQ268</f>
        <v>7.29662545</v>
      </c>
      <c r="C268" s="129">
        <f>'Cortez Cubic'!AR268</f>
        <v>2599.487958</v>
      </c>
      <c r="D268" s="129">
        <f>'Cortez Cubic'!AS268</f>
        <v>-128448.5228</v>
      </c>
      <c r="E268" s="129">
        <f t="shared" ref="E268:H268" si="4446">0</f>
        <v>0</v>
      </c>
      <c r="F268" s="129">
        <f t="shared" si="4446"/>
        <v>0</v>
      </c>
      <c r="G268" s="129">
        <f t="shared" si="4446"/>
        <v>0</v>
      </c>
      <c r="H268" s="129">
        <f t="shared" si="4446"/>
        <v>0</v>
      </c>
      <c r="I268" s="110">
        <f>'Cortez Cubic'!I268</f>
        <v>71</v>
      </c>
      <c r="J268" s="130">
        <f t="shared" si="28"/>
        <v>54.86153868</v>
      </c>
      <c r="K268" s="131">
        <f t="shared" si="29"/>
        <v>0</v>
      </c>
      <c r="L268" s="131">
        <f t="shared" si="30"/>
        <v>1</v>
      </c>
      <c r="M268" s="132">
        <f t="shared" si="31"/>
        <v>16.13846132</v>
      </c>
      <c r="N268" s="133">
        <f t="shared" si="32"/>
        <v>38.39123229</v>
      </c>
      <c r="O268" s="134">
        <f t="shared" si="33"/>
        <v>93.25277098</v>
      </c>
      <c r="P268" s="134">
        <f t="shared" si="34"/>
        <v>0</v>
      </c>
      <c r="Q268" s="135">
        <f t="shared" si="35"/>
        <v>54.86153868</v>
      </c>
      <c r="R268" s="135">
        <f t="shared" si="36"/>
        <v>0</v>
      </c>
      <c r="S268" s="136">
        <f t="shared" si="37"/>
        <v>-114.7623057</v>
      </c>
      <c r="T268" s="136">
        <f t="shared" si="38"/>
        <v>0</v>
      </c>
      <c r="U268" s="137">
        <f t="shared" ref="U268:X268" si="4447">ATAN2(A268,E268)</f>
        <v>3.141592654</v>
      </c>
      <c r="V268" s="137">
        <f t="shared" si="4447"/>
        <v>0</v>
      </c>
      <c r="W268" s="137">
        <f t="shared" si="4447"/>
        <v>0</v>
      </c>
      <c r="X268" s="137">
        <f t="shared" si="4447"/>
        <v>3.141592654</v>
      </c>
      <c r="Y268" s="137">
        <f t="shared" ref="Y268:AB268" si="4448">SQRT(POWER(A268,2)+POWER(E268,2))</f>
        <v>0.2187762226</v>
      </c>
      <c r="Z268" s="137">
        <f t="shared" si="4448"/>
        <v>7.29662545</v>
      </c>
      <c r="AA268" s="137">
        <f t="shared" si="4448"/>
        <v>2599.487958</v>
      </c>
      <c r="AB268" s="137">
        <f t="shared" si="4448"/>
        <v>128448.5228</v>
      </c>
      <c r="AC268" s="138">
        <f t="shared" ref="AC268:AF268" si="4449">U268-$U268</f>
        <v>0</v>
      </c>
      <c r="AD268" s="138">
        <f t="shared" si="4449"/>
        <v>-3.141592654</v>
      </c>
      <c r="AE268" s="138">
        <f t="shared" si="4449"/>
        <v>-3.141592654</v>
      </c>
      <c r="AF268" s="138">
        <f t="shared" si="4449"/>
        <v>0</v>
      </c>
      <c r="AG268" s="138">
        <f t="shared" ref="AG268:AJ268" si="4450">Y268/$Y268</f>
        <v>1</v>
      </c>
      <c r="AH268" s="138">
        <f t="shared" si="4450"/>
        <v>33.35200399</v>
      </c>
      <c r="AI268" s="138">
        <f t="shared" si="4450"/>
        <v>11881.94918</v>
      </c>
      <c r="AJ268" s="138">
        <f t="shared" si="4450"/>
        <v>587122.8658</v>
      </c>
      <c r="AK268" s="139">
        <f t="shared" ref="AK268:AN268" si="4451">AG268*COS(AC268)</f>
        <v>1</v>
      </c>
      <c r="AL268" s="139">
        <f t="shared" si="4451"/>
        <v>-33.35200399</v>
      </c>
      <c r="AM268" s="139">
        <f t="shared" si="4451"/>
        <v>-11881.94918</v>
      </c>
      <c r="AN268" s="139">
        <f t="shared" si="4451"/>
        <v>587122.8658</v>
      </c>
      <c r="AO268" s="129">
        <f t="shared" ref="AO268:AR268" si="4452">AG268*SIN(AC268)</f>
        <v>0</v>
      </c>
      <c r="AP268" s="129">
        <f t="shared" si="4452"/>
        <v>0</v>
      </c>
      <c r="AQ268" s="129">
        <f t="shared" si="4452"/>
        <v>0</v>
      </c>
      <c r="AR268" s="129">
        <f t="shared" si="4452"/>
        <v>0</v>
      </c>
      <c r="AS268" s="140">
        <f t="shared" si="45"/>
        <v>-9.424777961</v>
      </c>
      <c r="AT268" s="141">
        <f t="shared" si="46"/>
        <v>-9.424777961</v>
      </c>
      <c r="AU268" s="141">
        <f t="shared" si="47"/>
        <v>-3.141592654</v>
      </c>
      <c r="AV268" s="122">
        <f t="shared" si="48"/>
        <v>3.141592654</v>
      </c>
      <c r="AW268" s="142">
        <f t="shared" si="49"/>
        <v>37099.30744</v>
      </c>
      <c r="AX268" s="130">
        <f t="shared" si="50"/>
        <v>37099.30744</v>
      </c>
      <c r="AY268" s="143">
        <f t="shared" si="51"/>
        <v>74198.61488</v>
      </c>
      <c r="AZ268" s="143">
        <f t="shared" si="52"/>
        <v>0</v>
      </c>
      <c r="BA268" s="143">
        <f t="shared" si="53"/>
        <v>0</v>
      </c>
      <c r="BB268" s="124">
        <f t="shared" si="54"/>
        <v>74198.61488</v>
      </c>
      <c r="BC268" s="140">
        <f t="shared" ref="BC268:BD268" si="4453">BC$2*AD268</f>
        <v>-3.141592654</v>
      </c>
      <c r="BD268" s="140">
        <f t="shared" si="4453"/>
        <v>-3.141592654</v>
      </c>
      <c r="BE268" s="141">
        <f t="shared" si="56"/>
        <v>-6.283185307</v>
      </c>
      <c r="BF268" s="141">
        <f t="shared" si="57"/>
        <v>0</v>
      </c>
      <c r="BG268" s="122">
        <f t="shared" si="58"/>
        <v>0</v>
      </c>
      <c r="BH268" s="142">
        <f t="shared" ref="BH268:BI268" si="4454">POWER(AH268,BH$2)</f>
        <v>33.35200399</v>
      </c>
      <c r="BI268" s="142">
        <f t="shared" si="4454"/>
        <v>11881.94918</v>
      </c>
      <c r="BJ268" s="130">
        <f t="shared" si="60"/>
        <v>396286.8164</v>
      </c>
      <c r="BK268" s="143">
        <f t="shared" si="61"/>
        <v>3566581.348</v>
      </c>
      <c r="BL268" s="143">
        <f t="shared" si="62"/>
        <v>0</v>
      </c>
      <c r="BM268" s="143">
        <f t="shared" si="63"/>
        <v>0</v>
      </c>
      <c r="BN268" s="124">
        <f t="shared" si="64"/>
        <v>3566581.348</v>
      </c>
      <c r="BO268" s="140">
        <f t="shared" si="65"/>
        <v>0</v>
      </c>
      <c r="BP268" s="141">
        <f t="shared" si="66"/>
        <v>0</v>
      </c>
      <c r="BQ268" s="141">
        <f t="shared" si="67"/>
        <v>0</v>
      </c>
      <c r="BR268" s="122">
        <f t="shared" si="68"/>
        <v>0</v>
      </c>
      <c r="BS268" s="142">
        <f t="shared" si="69"/>
        <v>587122.8658</v>
      </c>
      <c r="BT268" s="130">
        <f t="shared" si="70"/>
        <v>587122.8658</v>
      </c>
      <c r="BU268" s="143">
        <f t="shared" si="71"/>
        <v>-15852317.38</v>
      </c>
      <c r="BV268" s="143">
        <f t="shared" si="72"/>
        <v>0</v>
      </c>
      <c r="BW268" s="143">
        <f t="shared" si="73"/>
        <v>3.141592654</v>
      </c>
      <c r="BX268" s="124">
        <f t="shared" si="74"/>
        <v>15852317.38</v>
      </c>
      <c r="BY268" s="144">
        <f t="shared" ref="BY268:BZ268" si="4455">AY268+BK268+BU268</f>
        <v>-12211537.41</v>
      </c>
      <c r="BZ268" s="144">
        <f t="shared" si="4455"/>
        <v>0</v>
      </c>
      <c r="CA268" s="144">
        <f t="shared" si="76"/>
        <v>-3.141592654</v>
      </c>
      <c r="CB268" s="145">
        <f t="shared" si="77"/>
        <v>12211537.41</v>
      </c>
      <c r="CC268" s="140">
        <f t="shared" ref="CC268:CD268" si="4456">CC$2*AD268</f>
        <v>-6.283185307</v>
      </c>
      <c r="CD268" s="140">
        <f t="shared" si="4456"/>
        <v>-6.283185307</v>
      </c>
      <c r="CE268" s="141">
        <f t="shared" si="79"/>
        <v>-12.56637061</v>
      </c>
      <c r="CF268" s="141">
        <f t="shared" si="80"/>
        <v>0</v>
      </c>
      <c r="CG268" s="122">
        <f t="shared" si="81"/>
        <v>0</v>
      </c>
      <c r="CH268" s="142">
        <f t="shared" ref="CH268:CI268" si="4457">POWER(AH268,CH$2)</f>
        <v>1112.35617</v>
      </c>
      <c r="CI268" s="142">
        <f t="shared" si="4457"/>
        <v>141180716.2</v>
      </c>
      <c r="CJ268" s="130">
        <f t="shared" si="83"/>
        <v>157043240845</v>
      </c>
      <c r="CK268" s="143">
        <f t="shared" si="84"/>
        <v>-157043240845</v>
      </c>
      <c r="CL268" s="143">
        <f t="shared" si="85"/>
        <v>0</v>
      </c>
      <c r="CM268" s="143">
        <f t="shared" si="86"/>
        <v>3.141592654</v>
      </c>
      <c r="CN268" s="124">
        <f t="shared" si="87"/>
        <v>157043240845</v>
      </c>
      <c r="CO268" s="140">
        <f t="shared" si="88"/>
        <v>-9.424777961</v>
      </c>
      <c r="CP268" s="141">
        <f t="shared" si="89"/>
        <v>-9.424777961</v>
      </c>
      <c r="CQ268" s="141">
        <f t="shared" si="90"/>
        <v>-3.141592654</v>
      </c>
      <c r="CR268" s="122">
        <f t="shared" si="91"/>
        <v>3.141592654</v>
      </c>
      <c r="CS268" s="142">
        <f t="shared" si="92"/>
        <v>1677502094872</v>
      </c>
      <c r="CT268" s="130">
        <f t="shared" si="93"/>
        <v>1677502094872</v>
      </c>
      <c r="CU268" s="143">
        <f t="shared" si="94"/>
        <v>-6710008379489</v>
      </c>
      <c r="CV268" s="143">
        <f t="shared" si="95"/>
        <v>0.0008217390284</v>
      </c>
      <c r="CW268" s="143">
        <f t="shared" si="96"/>
        <v>3.141592654</v>
      </c>
      <c r="CX268" s="124">
        <f t="shared" si="97"/>
        <v>6710008379489</v>
      </c>
      <c r="CY268" s="140">
        <f t="shared" si="98"/>
        <v>-9.424777961</v>
      </c>
      <c r="CZ268" s="140">
        <f t="shared" si="99"/>
        <v>0</v>
      </c>
      <c r="DA268" s="141">
        <f t="shared" si="100"/>
        <v>-9.424777961</v>
      </c>
      <c r="DB268" s="141">
        <f t="shared" si="101"/>
        <v>-3.141592654</v>
      </c>
      <c r="DC268" s="122">
        <f t="shared" si="102"/>
        <v>3.141592654</v>
      </c>
      <c r="DD268" s="142">
        <f t="shared" si="103"/>
        <v>37099.30744</v>
      </c>
      <c r="DE268" s="142">
        <f t="shared" si="104"/>
        <v>587122.8658</v>
      </c>
      <c r="DF268" s="130">
        <f t="shared" si="105"/>
        <v>21781851704</v>
      </c>
      <c r="DG268" s="143">
        <f t="shared" si="106"/>
        <v>-87127406816</v>
      </c>
      <c r="DH268" s="143">
        <f t="shared" si="107"/>
        <v>0.00001067002999</v>
      </c>
      <c r="DI268" s="143">
        <f t="shared" si="108"/>
        <v>3.141592654</v>
      </c>
      <c r="DJ268" s="124">
        <f t="shared" si="109"/>
        <v>87127406816</v>
      </c>
      <c r="DK268" s="140">
        <f t="shared" ref="DK268:DM268" si="4458">DK$2*AD268</f>
        <v>-3.141592654</v>
      </c>
      <c r="DL268" s="140">
        <f t="shared" si="4458"/>
        <v>-3.141592654</v>
      </c>
      <c r="DM268" s="140">
        <f t="shared" si="4458"/>
        <v>0</v>
      </c>
      <c r="DN268" s="141">
        <f t="shared" si="111"/>
        <v>-6.283185307</v>
      </c>
      <c r="DO268" s="141">
        <f t="shared" si="112"/>
        <v>0</v>
      </c>
      <c r="DP268" s="122">
        <f t="shared" si="113"/>
        <v>0</v>
      </c>
      <c r="DQ268" s="142">
        <f t="shared" ref="DQ268:DS268" si="4459">POWER(AH268,DQ$2)</f>
        <v>33.35200399</v>
      </c>
      <c r="DR268" s="142">
        <f t="shared" si="4459"/>
        <v>11881.94918</v>
      </c>
      <c r="DS268" s="142">
        <f t="shared" si="4459"/>
        <v>587122.8658</v>
      </c>
      <c r="DT268" s="130">
        <f t="shared" si="115"/>
        <v>232669051320</v>
      </c>
      <c r="DU268" s="143">
        <f t="shared" si="116"/>
        <v>-4188042923755</v>
      </c>
      <c r="DV268" s="143">
        <f t="shared" si="117"/>
        <v>0</v>
      </c>
      <c r="DW268" s="143">
        <f t="shared" si="118"/>
        <v>3.141592654</v>
      </c>
      <c r="DX268" s="124">
        <f t="shared" si="119"/>
        <v>4188042923755</v>
      </c>
      <c r="DY268" s="140">
        <f t="shared" si="120"/>
        <v>0</v>
      </c>
      <c r="DZ268" s="141">
        <f t="shared" si="121"/>
        <v>0</v>
      </c>
      <c r="EA268" s="141">
        <f t="shared" si="122"/>
        <v>0</v>
      </c>
      <c r="EB268" s="122">
        <f t="shared" si="123"/>
        <v>0</v>
      </c>
      <c r="EC268" s="142">
        <f t="shared" si="124"/>
        <v>344713259550</v>
      </c>
      <c r="ED268" s="130">
        <f t="shared" si="125"/>
        <v>344713259550</v>
      </c>
      <c r="EE268" s="143">
        <f t="shared" si="126"/>
        <v>9307258007849</v>
      </c>
      <c r="EF268" s="143">
        <f t="shared" si="127"/>
        <v>0</v>
      </c>
      <c r="EG268" s="143">
        <f t="shared" si="128"/>
        <v>0</v>
      </c>
      <c r="EH268" s="124">
        <f t="shared" si="129"/>
        <v>9307258007849</v>
      </c>
      <c r="EI268" s="144">
        <f t="shared" ref="EI268:EJ268" si="4460">CK268+CU268+DG268+DU268+EE268</f>
        <v>-1834963943057</v>
      </c>
      <c r="EJ268" s="144">
        <f t="shared" si="4460"/>
        <v>0.0008324090584</v>
      </c>
      <c r="EK268" s="144">
        <f t="shared" si="131"/>
        <v>3.141592654</v>
      </c>
      <c r="EL268" s="145">
        <f t="shared" si="132"/>
        <v>1834963943057</v>
      </c>
      <c r="EM268" s="140">
        <f t="shared" si="133"/>
        <v>1.570796327</v>
      </c>
      <c r="EN268" s="141">
        <f t="shared" si="134"/>
        <v>1.570796327</v>
      </c>
      <c r="EO268" s="141">
        <f t="shared" si="135"/>
        <v>1.570796327</v>
      </c>
      <c r="EP268" s="122">
        <f t="shared" si="136"/>
        <v>1.570796327</v>
      </c>
      <c r="EQ268" s="142">
        <f t="shared" si="137"/>
        <v>1354608.409</v>
      </c>
      <c r="ER268" s="130">
        <f t="shared" si="138"/>
        <v>1354608.409</v>
      </c>
      <c r="ES268" s="143">
        <f t="shared" si="139"/>
        <v>0.000000001993916097</v>
      </c>
      <c r="ET268" s="143">
        <f t="shared" si="140"/>
        <v>7038751.769</v>
      </c>
      <c r="EU268" s="143">
        <f t="shared" si="141"/>
        <v>1.570796327</v>
      </c>
      <c r="EV268" s="124">
        <f t="shared" si="142"/>
        <v>7038751.769</v>
      </c>
      <c r="EW268" s="144">
        <f t="shared" ref="EW268:EX268" si="4461">BY268+ES268</f>
        <v>-12211537.41</v>
      </c>
      <c r="EX268" s="144">
        <f t="shared" si="4461"/>
        <v>7038751.769</v>
      </c>
      <c r="EY268" s="144">
        <f t="shared" si="144"/>
        <v>2.618705545</v>
      </c>
      <c r="EZ268" s="145">
        <f t="shared" si="145"/>
        <v>14094881.07</v>
      </c>
      <c r="FA268" s="140">
        <f t="shared" si="146"/>
        <v>0.8729018484</v>
      </c>
      <c r="FB268" s="141">
        <f t="shared" si="147"/>
        <v>0.8729018484</v>
      </c>
      <c r="FC268" s="141">
        <f t="shared" si="148"/>
        <v>0.8729018484</v>
      </c>
      <c r="FD268" s="122">
        <f t="shared" si="149"/>
        <v>0.8729018484</v>
      </c>
      <c r="FE268" s="142">
        <f t="shared" si="150"/>
        <v>241.5574698</v>
      </c>
      <c r="FF268" s="130">
        <f t="shared" si="151"/>
        <v>241.5574698</v>
      </c>
      <c r="FG268" s="143">
        <f t="shared" si="152"/>
        <v>41.06771816</v>
      </c>
      <c r="FH268" s="143">
        <f t="shared" si="153"/>
        <v>48.9661861</v>
      </c>
      <c r="FI268" s="143">
        <f t="shared" si="154"/>
        <v>0.8729018484</v>
      </c>
      <c r="FJ268" s="124">
        <f t="shared" si="155"/>
        <v>63.90809695</v>
      </c>
      <c r="FK268" s="140">
        <f t="shared" si="156"/>
        <v>-6.283185307</v>
      </c>
      <c r="FL268" s="141">
        <f t="shared" si="157"/>
        <v>-6.283185307</v>
      </c>
      <c r="FM268" s="141">
        <f t="shared" si="158"/>
        <v>0</v>
      </c>
      <c r="FN268" s="122">
        <f t="shared" si="159"/>
        <v>0</v>
      </c>
      <c r="FO268" s="142">
        <f t="shared" si="160"/>
        <v>1112.35617</v>
      </c>
      <c r="FP268" s="130">
        <f t="shared" si="161"/>
        <v>1112.35617</v>
      </c>
      <c r="FQ268" s="143">
        <f t="shared" si="162"/>
        <v>-1112.35617</v>
      </c>
      <c r="FR268" s="143">
        <f t="shared" si="163"/>
        <v>0</v>
      </c>
      <c r="FS268" s="143">
        <f t="shared" si="164"/>
        <v>3.141592654</v>
      </c>
      <c r="FT268" s="124">
        <f t="shared" si="165"/>
        <v>1112.35617</v>
      </c>
      <c r="FU268" s="144">
        <f t="shared" si="166"/>
        <v>-36758.2037</v>
      </c>
      <c r="FV268" s="144">
        <f t="shared" si="167"/>
        <v>0</v>
      </c>
      <c r="FW268" s="144">
        <f t="shared" si="168"/>
        <v>-3.141592654</v>
      </c>
      <c r="FX268" s="145">
        <f t="shared" si="169"/>
        <v>36758.2037</v>
      </c>
      <c r="FY268" s="140">
        <f t="shared" si="170"/>
        <v>-3.141592654</v>
      </c>
      <c r="FZ268" s="140">
        <f t="shared" si="171"/>
        <v>-0.8729018484</v>
      </c>
      <c r="GA268" s="141">
        <f t="shared" si="172"/>
        <v>-4.014494502</v>
      </c>
      <c r="GB268" s="141">
        <f t="shared" si="173"/>
        <v>-4.014494502</v>
      </c>
      <c r="GC268" s="122">
        <f t="shared" si="174"/>
        <v>2.268690805</v>
      </c>
      <c r="GD268" s="142">
        <f t="shared" si="175"/>
        <v>36758.2037</v>
      </c>
      <c r="GE268" s="142">
        <f t="shared" si="176"/>
        <v>0.01564746953</v>
      </c>
      <c r="GF268" s="130">
        <f t="shared" si="177"/>
        <v>575.1728725</v>
      </c>
      <c r="GG268" s="143">
        <f t="shared" si="178"/>
        <v>-41.06771816</v>
      </c>
      <c r="GH268" s="143">
        <f t="shared" si="179"/>
        <v>48.9661861</v>
      </c>
      <c r="GI268" s="143">
        <f t="shared" si="180"/>
        <v>2.268690805</v>
      </c>
      <c r="GJ268" s="124">
        <f t="shared" si="181"/>
        <v>63.90809695</v>
      </c>
      <c r="GK268" s="146">
        <f t="shared" si="182"/>
        <v>-0.5</v>
      </c>
      <c r="GL268" s="127">
        <f t="shared" si="183"/>
        <v>-0.8660254038</v>
      </c>
      <c r="GM268" s="146">
        <f t="shared" si="184"/>
        <v>-2.094395102</v>
      </c>
      <c r="GN268" s="127">
        <f t="shared" si="185"/>
        <v>1</v>
      </c>
      <c r="GO268" s="147">
        <f t="shared" si="186"/>
        <v>-0.5</v>
      </c>
      <c r="GP268" s="128">
        <f t="shared" si="187"/>
        <v>0.8660254038</v>
      </c>
      <c r="GQ268" s="147">
        <f t="shared" si="188"/>
        <v>2.094395102</v>
      </c>
      <c r="GR268" s="128">
        <f t="shared" si="189"/>
        <v>1</v>
      </c>
      <c r="GS268" s="140">
        <f t="shared" si="190"/>
        <v>-2.094395102</v>
      </c>
      <c r="GT268" s="140">
        <f t="shared" si="191"/>
        <v>0.8729018484</v>
      </c>
      <c r="GU268" s="141">
        <f t="shared" si="192"/>
        <v>-1.221493254</v>
      </c>
      <c r="GV268" s="141">
        <f t="shared" si="193"/>
        <v>-1.221493254</v>
      </c>
      <c r="GW268" s="122">
        <f t="shared" si="194"/>
        <v>-1.221493254</v>
      </c>
      <c r="GX268" s="142">
        <f t="shared" si="195"/>
        <v>1</v>
      </c>
      <c r="GY268" s="142">
        <f t="shared" si="196"/>
        <v>63.90809695</v>
      </c>
      <c r="GZ268" s="130">
        <f t="shared" si="197"/>
        <v>63.90809695</v>
      </c>
      <c r="HA268" s="143">
        <f t="shared" si="198"/>
        <v>21.87210201</v>
      </c>
      <c r="HB268" s="143">
        <f t="shared" si="199"/>
        <v>-60.04878025</v>
      </c>
      <c r="HC268" s="143">
        <f t="shared" si="200"/>
        <v>-1.221493254</v>
      </c>
      <c r="HD268" s="124">
        <f t="shared" si="201"/>
        <v>63.90809695</v>
      </c>
      <c r="HE268" s="140">
        <f t="shared" si="202"/>
        <v>2.094395102</v>
      </c>
      <c r="HF268" s="140">
        <f t="shared" si="203"/>
        <v>2.268690805</v>
      </c>
      <c r="HG268" s="141">
        <f t="shared" si="204"/>
        <v>4.363085908</v>
      </c>
      <c r="HH268" s="141">
        <f t="shared" si="205"/>
        <v>4.363085908</v>
      </c>
      <c r="HI268" s="122">
        <f t="shared" si="206"/>
        <v>-1.9200994</v>
      </c>
      <c r="HJ268" s="142">
        <f t="shared" si="207"/>
        <v>1</v>
      </c>
      <c r="HK268" s="142">
        <f t="shared" si="208"/>
        <v>63.90809695</v>
      </c>
      <c r="HL268" s="130">
        <f t="shared" si="209"/>
        <v>63.90809695</v>
      </c>
      <c r="HM268" s="143">
        <f t="shared" si="210"/>
        <v>-21.87210201</v>
      </c>
      <c r="HN268" s="143">
        <f t="shared" si="211"/>
        <v>-60.04878025</v>
      </c>
      <c r="HO268" s="143">
        <f t="shared" si="212"/>
        <v>-1.9200994</v>
      </c>
      <c r="HP268" s="124">
        <f t="shared" si="213"/>
        <v>63.90809695</v>
      </c>
      <c r="HQ268" s="140">
        <f t="shared" si="214"/>
        <v>2.094395102</v>
      </c>
      <c r="HR268" s="140">
        <f t="shared" si="215"/>
        <v>0.8729018484</v>
      </c>
      <c r="HS268" s="141">
        <f t="shared" si="216"/>
        <v>2.967296951</v>
      </c>
      <c r="HT268" s="141">
        <f t="shared" si="217"/>
        <v>2.967296951</v>
      </c>
      <c r="HU268" s="122">
        <f t="shared" si="218"/>
        <v>2.967296951</v>
      </c>
      <c r="HV268" s="142">
        <f t="shared" si="219"/>
        <v>1</v>
      </c>
      <c r="HW268" s="142">
        <f t="shared" si="220"/>
        <v>63.90809695</v>
      </c>
      <c r="HX268" s="130">
        <f t="shared" si="221"/>
        <v>63.90809695</v>
      </c>
      <c r="HY268" s="143">
        <f t="shared" si="222"/>
        <v>-62.93982016</v>
      </c>
      <c r="HZ268" s="143">
        <f t="shared" si="223"/>
        <v>11.08259415</v>
      </c>
      <c r="IA268" s="143">
        <f t="shared" si="224"/>
        <v>2.967296951</v>
      </c>
      <c r="IB268" s="124">
        <f t="shared" si="225"/>
        <v>63.90809695</v>
      </c>
      <c r="IC268" s="140">
        <f t="shared" si="226"/>
        <v>-2.094395102</v>
      </c>
      <c r="ID268" s="140">
        <f t="shared" si="227"/>
        <v>2.268690805</v>
      </c>
      <c r="IE268" s="141">
        <f t="shared" si="228"/>
        <v>0.1742957028</v>
      </c>
      <c r="IF268" s="141">
        <f t="shared" si="229"/>
        <v>0.1742957028</v>
      </c>
      <c r="IG268" s="122">
        <f t="shared" si="230"/>
        <v>0.1742957028</v>
      </c>
      <c r="IH268" s="142">
        <f t="shared" si="231"/>
        <v>1</v>
      </c>
      <c r="II268" s="142">
        <f t="shared" si="232"/>
        <v>63.90809695</v>
      </c>
      <c r="IJ268" s="130">
        <f t="shared" si="233"/>
        <v>63.90809695</v>
      </c>
      <c r="IK268" s="143">
        <f t="shared" si="234"/>
        <v>62.93982016</v>
      </c>
      <c r="IL268" s="143">
        <f t="shared" si="235"/>
        <v>11.08259415</v>
      </c>
      <c r="IM268" s="143">
        <f t="shared" si="236"/>
        <v>0.1742957028</v>
      </c>
      <c r="IN268" s="124">
        <f t="shared" si="237"/>
        <v>63.90809695</v>
      </c>
    </row>
    <row r="269" ht="12.75" customHeight="1">
      <c r="A269" s="129">
        <f>'Cortez Cubic'!AP269</f>
        <v>-0.2187762226</v>
      </c>
      <c r="B269" s="129">
        <f>'Cortez Cubic'!AQ269</f>
        <v>4.845552917</v>
      </c>
      <c r="C269" s="129">
        <f>'Cortez Cubic'!AR269</f>
        <v>4514.84861</v>
      </c>
      <c r="D269" s="129">
        <f>'Cortez Cubic'!AS269</f>
        <v>-202914.0684</v>
      </c>
      <c r="E269" s="129">
        <f t="shared" ref="E269:H269" si="4462">0</f>
        <v>0</v>
      </c>
      <c r="F269" s="129">
        <f t="shared" si="4462"/>
        <v>0</v>
      </c>
      <c r="G269" s="129">
        <f t="shared" si="4462"/>
        <v>0</v>
      </c>
      <c r="H269" s="129">
        <f t="shared" si="4462"/>
        <v>0</v>
      </c>
      <c r="I269" s="110">
        <f>'Cortez Cubic'!I269</f>
        <v>64</v>
      </c>
      <c r="J269" s="130">
        <f t="shared" si="28"/>
        <v>47.77893494</v>
      </c>
      <c r="K269" s="131">
        <f t="shared" si="29"/>
        <v>0</v>
      </c>
      <c r="L269" s="131">
        <f t="shared" si="30"/>
        <v>1</v>
      </c>
      <c r="M269" s="132">
        <f t="shared" si="31"/>
        <v>16.22106506</v>
      </c>
      <c r="N269" s="133">
        <f t="shared" si="32"/>
        <v>79.32174811</v>
      </c>
      <c r="O269" s="134">
        <f t="shared" si="33"/>
        <v>127.1006831</v>
      </c>
      <c r="P269" s="134">
        <f t="shared" si="34"/>
        <v>0</v>
      </c>
      <c r="Q269" s="135">
        <f t="shared" si="35"/>
        <v>47.77893494</v>
      </c>
      <c r="R269" s="135">
        <f t="shared" si="36"/>
        <v>0</v>
      </c>
      <c r="S269" s="136">
        <f t="shared" si="37"/>
        <v>-152.731174</v>
      </c>
      <c r="T269" s="136">
        <f t="shared" si="38"/>
        <v>0</v>
      </c>
      <c r="U269" s="137">
        <f t="shared" ref="U269:X269" si="4463">ATAN2(A269,E269)</f>
        <v>3.141592654</v>
      </c>
      <c r="V269" s="137">
        <f t="shared" si="4463"/>
        <v>0</v>
      </c>
      <c r="W269" s="137">
        <f t="shared" si="4463"/>
        <v>0</v>
      </c>
      <c r="X269" s="137">
        <f t="shared" si="4463"/>
        <v>3.141592654</v>
      </c>
      <c r="Y269" s="137">
        <f t="shared" ref="Y269:AB269" si="4464">SQRT(POWER(A269,2)+POWER(E269,2))</f>
        <v>0.2187762226</v>
      </c>
      <c r="Z269" s="137">
        <f t="shared" si="4464"/>
        <v>4.845552917</v>
      </c>
      <c r="AA269" s="137">
        <f t="shared" si="4464"/>
        <v>4514.84861</v>
      </c>
      <c r="AB269" s="137">
        <f t="shared" si="4464"/>
        <v>202914.0684</v>
      </c>
      <c r="AC269" s="138">
        <f t="shared" ref="AC269:AF269" si="4465">U269-$U269</f>
        <v>0</v>
      </c>
      <c r="AD269" s="138">
        <f t="shared" si="4465"/>
        <v>-3.141592654</v>
      </c>
      <c r="AE269" s="138">
        <f t="shared" si="4465"/>
        <v>-3.141592654</v>
      </c>
      <c r="AF269" s="138">
        <f t="shared" si="4465"/>
        <v>0</v>
      </c>
      <c r="AG269" s="138">
        <f t="shared" ref="AG269:AJ269" si="4466">Y269/$Y269</f>
        <v>1</v>
      </c>
      <c r="AH269" s="138">
        <f t="shared" si="4466"/>
        <v>22.14844401</v>
      </c>
      <c r="AI269" s="138">
        <f t="shared" si="4466"/>
        <v>20636.8341</v>
      </c>
      <c r="AJ269" s="138">
        <f t="shared" si="4466"/>
        <v>927495.9867</v>
      </c>
      <c r="AK269" s="139">
        <f t="shared" ref="AK269:AN269" si="4467">AG269*COS(AC269)</f>
        <v>1</v>
      </c>
      <c r="AL269" s="139">
        <f t="shared" si="4467"/>
        <v>-22.14844401</v>
      </c>
      <c r="AM269" s="139">
        <f t="shared" si="4467"/>
        <v>-20636.8341</v>
      </c>
      <c r="AN269" s="139">
        <f t="shared" si="4467"/>
        <v>927495.9867</v>
      </c>
      <c r="AO269" s="129">
        <f t="shared" ref="AO269:AR269" si="4468">AG269*SIN(AC269)</f>
        <v>0</v>
      </c>
      <c r="AP269" s="129">
        <f t="shared" si="4468"/>
        <v>0</v>
      </c>
      <c r="AQ269" s="129">
        <f t="shared" si="4468"/>
        <v>0</v>
      </c>
      <c r="AR269" s="129">
        <f t="shared" si="4468"/>
        <v>0</v>
      </c>
      <c r="AS269" s="140">
        <f t="shared" si="45"/>
        <v>-9.424777961</v>
      </c>
      <c r="AT269" s="141">
        <f t="shared" si="46"/>
        <v>-9.424777961</v>
      </c>
      <c r="AU269" s="141">
        <f t="shared" si="47"/>
        <v>-3.141592654</v>
      </c>
      <c r="AV269" s="122">
        <f t="shared" si="48"/>
        <v>3.141592654</v>
      </c>
      <c r="AW269" s="142">
        <f t="shared" si="49"/>
        <v>10864.99832</v>
      </c>
      <c r="AX269" s="130">
        <f t="shared" si="50"/>
        <v>10864.99832</v>
      </c>
      <c r="AY269" s="143">
        <f t="shared" si="51"/>
        <v>21729.99664</v>
      </c>
      <c r="AZ269" s="143">
        <f t="shared" si="52"/>
        <v>0</v>
      </c>
      <c r="BA269" s="143">
        <f t="shared" si="53"/>
        <v>0</v>
      </c>
      <c r="BB269" s="124">
        <f t="shared" si="54"/>
        <v>21729.99664</v>
      </c>
      <c r="BC269" s="140">
        <f t="shared" ref="BC269:BD269" si="4469">BC$2*AD269</f>
        <v>-3.141592654</v>
      </c>
      <c r="BD269" s="140">
        <f t="shared" si="4469"/>
        <v>-3.141592654</v>
      </c>
      <c r="BE269" s="141">
        <f t="shared" si="56"/>
        <v>-6.283185307</v>
      </c>
      <c r="BF269" s="141">
        <f t="shared" si="57"/>
        <v>0</v>
      </c>
      <c r="BG269" s="122">
        <f t="shared" si="58"/>
        <v>0</v>
      </c>
      <c r="BH269" s="142">
        <f t="shared" ref="BH269:BI269" si="4470">POWER(AH269,BH$2)</f>
        <v>22.14844401</v>
      </c>
      <c r="BI269" s="142">
        <f t="shared" si="4470"/>
        <v>20636.8341</v>
      </c>
      <c r="BJ269" s="130">
        <f t="shared" si="60"/>
        <v>457073.7645</v>
      </c>
      <c r="BK269" s="143">
        <f t="shared" si="61"/>
        <v>4113663.881</v>
      </c>
      <c r="BL269" s="143">
        <f t="shared" si="62"/>
        <v>0</v>
      </c>
      <c r="BM269" s="143">
        <f t="shared" si="63"/>
        <v>0</v>
      </c>
      <c r="BN269" s="124">
        <f t="shared" si="64"/>
        <v>4113663.881</v>
      </c>
      <c r="BO269" s="140">
        <f t="shared" si="65"/>
        <v>0</v>
      </c>
      <c r="BP269" s="141">
        <f t="shared" si="66"/>
        <v>0</v>
      </c>
      <c r="BQ269" s="141">
        <f t="shared" si="67"/>
        <v>0</v>
      </c>
      <c r="BR269" s="122">
        <f t="shared" si="68"/>
        <v>0</v>
      </c>
      <c r="BS269" s="142">
        <f t="shared" si="69"/>
        <v>927495.9867</v>
      </c>
      <c r="BT269" s="130">
        <f t="shared" si="70"/>
        <v>927495.9867</v>
      </c>
      <c r="BU269" s="143">
        <f t="shared" si="71"/>
        <v>-25042391.64</v>
      </c>
      <c r="BV269" s="143">
        <f t="shared" si="72"/>
        <v>0</v>
      </c>
      <c r="BW269" s="143">
        <f t="shared" si="73"/>
        <v>3.141592654</v>
      </c>
      <c r="BX269" s="124">
        <f t="shared" si="74"/>
        <v>25042391.64</v>
      </c>
      <c r="BY269" s="144">
        <f t="shared" ref="BY269:BZ269" si="4471">AY269+BK269+BU269</f>
        <v>-20906997.76</v>
      </c>
      <c r="BZ269" s="144">
        <f t="shared" si="4471"/>
        <v>0</v>
      </c>
      <c r="CA269" s="144">
        <f t="shared" si="76"/>
        <v>-3.141592654</v>
      </c>
      <c r="CB269" s="145">
        <f t="shared" si="77"/>
        <v>20906997.76</v>
      </c>
      <c r="CC269" s="140">
        <f t="shared" ref="CC269:CD269" si="4472">CC$2*AD269</f>
        <v>-6.283185307</v>
      </c>
      <c r="CD269" s="140">
        <f t="shared" si="4472"/>
        <v>-6.283185307</v>
      </c>
      <c r="CE269" s="141">
        <f t="shared" si="79"/>
        <v>-12.56637061</v>
      </c>
      <c r="CF269" s="141">
        <f t="shared" si="80"/>
        <v>0</v>
      </c>
      <c r="CG269" s="122">
        <f t="shared" si="81"/>
        <v>0</v>
      </c>
      <c r="CH269" s="142">
        <f t="shared" ref="CH269:CI269" si="4473">POWER(AH269,CH$2)</f>
        <v>490.553572</v>
      </c>
      <c r="CI269" s="142">
        <f t="shared" si="4473"/>
        <v>425878921.6</v>
      </c>
      <c r="CJ269" s="130">
        <f t="shared" si="83"/>
        <v>208916426218</v>
      </c>
      <c r="CK269" s="143">
        <f t="shared" si="84"/>
        <v>-208916426218</v>
      </c>
      <c r="CL269" s="143">
        <f t="shared" si="85"/>
        <v>0</v>
      </c>
      <c r="CM269" s="143">
        <f t="shared" si="86"/>
        <v>3.141592654</v>
      </c>
      <c r="CN269" s="124">
        <f t="shared" si="87"/>
        <v>208916426218</v>
      </c>
      <c r="CO269" s="140">
        <f t="shared" si="88"/>
        <v>-9.424777961</v>
      </c>
      <c r="CP269" s="141">
        <f t="shared" si="89"/>
        <v>-9.424777961</v>
      </c>
      <c r="CQ269" s="141">
        <f t="shared" si="90"/>
        <v>-3.141592654</v>
      </c>
      <c r="CR269" s="122">
        <f t="shared" si="91"/>
        <v>3.141592654</v>
      </c>
      <c r="CS269" s="142">
        <f t="shared" si="92"/>
        <v>8788792650559</v>
      </c>
      <c r="CT269" s="130">
        <f t="shared" si="93"/>
        <v>8788792650559</v>
      </c>
      <c r="CU269" s="143">
        <f t="shared" si="94"/>
        <v>-35155170602234</v>
      </c>
      <c r="CV269" s="143">
        <f t="shared" si="95"/>
        <v>0.004305266715</v>
      </c>
      <c r="CW269" s="143">
        <f t="shared" si="96"/>
        <v>3.141592654</v>
      </c>
      <c r="CX269" s="124">
        <f t="shared" si="97"/>
        <v>35155170602234</v>
      </c>
      <c r="CY269" s="140">
        <f t="shared" si="98"/>
        <v>-9.424777961</v>
      </c>
      <c r="CZ269" s="140">
        <f t="shared" si="99"/>
        <v>0</v>
      </c>
      <c r="DA269" s="141">
        <f t="shared" si="100"/>
        <v>-9.424777961</v>
      </c>
      <c r="DB269" s="141">
        <f t="shared" si="101"/>
        <v>-3.141592654</v>
      </c>
      <c r="DC269" s="122">
        <f t="shared" si="102"/>
        <v>3.141592654</v>
      </c>
      <c r="DD269" s="142">
        <f t="shared" si="103"/>
        <v>10864.99832</v>
      </c>
      <c r="DE269" s="142">
        <f t="shared" si="104"/>
        <v>927495.9867</v>
      </c>
      <c r="DF269" s="130">
        <f t="shared" si="105"/>
        <v>10077242340</v>
      </c>
      <c r="DG269" s="143">
        <f t="shared" si="106"/>
        <v>-40308969358</v>
      </c>
      <c r="DH269" s="143">
        <f t="shared" si="107"/>
        <v>0.00000493642503</v>
      </c>
      <c r="DI269" s="143">
        <f t="shared" si="108"/>
        <v>3.141592654</v>
      </c>
      <c r="DJ269" s="124">
        <f t="shared" si="109"/>
        <v>40308969358</v>
      </c>
      <c r="DK269" s="140">
        <f t="shared" ref="DK269:DM269" si="4474">DK$2*AD269</f>
        <v>-3.141592654</v>
      </c>
      <c r="DL269" s="140">
        <f t="shared" si="4474"/>
        <v>-3.141592654</v>
      </c>
      <c r="DM269" s="140">
        <f t="shared" si="4474"/>
        <v>0</v>
      </c>
      <c r="DN269" s="141">
        <f t="shared" si="111"/>
        <v>-6.283185307</v>
      </c>
      <c r="DO269" s="141">
        <f t="shared" si="112"/>
        <v>0</v>
      </c>
      <c r="DP269" s="122">
        <f t="shared" si="113"/>
        <v>0</v>
      </c>
      <c r="DQ269" s="142">
        <f t="shared" ref="DQ269:DS269" si="4475">POWER(AH269,DQ$2)</f>
        <v>22.14844401</v>
      </c>
      <c r="DR269" s="142">
        <f t="shared" si="4475"/>
        <v>20636.8341</v>
      </c>
      <c r="DS269" s="142">
        <f t="shared" si="4475"/>
        <v>927495.9867</v>
      </c>
      <c r="DT269" s="130">
        <f t="shared" si="115"/>
        <v>423934082229</v>
      </c>
      <c r="DU269" s="143">
        <f t="shared" si="116"/>
        <v>-7630813480131</v>
      </c>
      <c r="DV269" s="143">
        <f t="shared" si="117"/>
        <v>0</v>
      </c>
      <c r="DW269" s="143">
        <f t="shared" si="118"/>
        <v>3.141592654</v>
      </c>
      <c r="DX269" s="124">
        <f t="shared" si="119"/>
        <v>7630813480131</v>
      </c>
      <c r="DY269" s="140">
        <f t="shared" si="120"/>
        <v>0</v>
      </c>
      <c r="DZ269" s="141">
        <f t="shared" si="121"/>
        <v>0</v>
      </c>
      <c r="EA269" s="141">
        <f t="shared" si="122"/>
        <v>0</v>
      </c>
      <c r="EB269" s="122">
        <f t="shared" si="123"/>
        <v>0</v>
      </c>
      <c r="EC269" s="142">
        <f t="shared" si="124"/>
        <v>860248805368</v>
      </c>
      <c r="ED269" s="130">
        <f t="shared" si="125"/>
        <v>860248805368</v>
      </c>
      <c r="EE269" s="143">
        <f t="shared" si="126"/>
        <v>23226717744923</v>
      </c>
      <c r="EF269" s="143">
        <f t="shared" si="127"/>
        <v>0</v>
      </c>
      <c r="EG269" s="143">
        <f t="shared" si="128"/>
        <v>0</v>
      </c>
      <c r="EH269" s="124">
        <f t="shared" si="129"/>
        <v>23226717744923</v>
      </c>
      <c r="EI269" s="144">
        <f t="shared" ref="EI269:EJ269" si="4476">CK269+CU269+DG269+DU269+EE269</f>
        <v>-19808491733018</v>
      </c>
      <c r="EJ269" s="144">
        <f t="shared" si="4476"/>
        <v>0.00431020314</v>
      </c>
      <c r="EK269" s="144">
        <f t="shared" si="131"/>
        <v>3.141592654</v>
      </c>
      <c r="EL269" s="145">
        <f t="shared" si="132"/>
        <v>19808491733018</v>
      </c>
      <c r="EM269" s="140">
        <f t="shared" si="133"/>
        <v>1.570796327</v>
      </c>
      <c r="EN269" s="141">
        <f t="shared" si="134"/>
        <v>1.570796327</v>
      </c>
      <c r="EO269" s="141">
        <f t="shared" si="135"/>
        <v>1.570796327</v>
      </c>
      <c r="EP269" s="122">
        <f t="shared" si="136"/>
        <v>1.570796327</v>
      </c>
      <c r="EQ269" s="142">
        <f t="shared" si="137"/>
        <v>4450673.178</v>
      </c>
      <c r="ER269" s="130">
        <f t="shared" si="138"/>
        <v>4450673.178</v>
      </c>
      <c r="ES269" s="143">
        <f t="shared" si="139"/>
        <v>0.00000000141608213</v>
      </c>
      <c r="ET269" s="143">
        <f t="shared" si="140"/>
        <v>23126376.21</v>
      </c>
      <c r="EU269" s="143">
        <f t="shared" si="141"/>
        <v>1.570796327</v>
      </c>
      <c r="EV269" s="124">
        <f t="shared" si="142"/>
        <v>23126376.21</v>
      </c>
      <c r="EW269" s="144">
        <f t="shared" ref="EW269:EX269" si="4477">BY269+ES269</f>
        <v>-20906997.76</v>
      </c>
      <c r="EX269" s="144">
        <f t="shared" si="4477"/>
        <v>23126376.21</v>
      </c>
      <c r="EY269" s="144">
        <f t="shared" si="144"/>
        <v>2.305834916</v>
      </c>
      <c r="EZ269" s="145">
        <f t="shared" si="145"/>
        <v>31175821.28</v>
      </c>
      <c r="FA269" s="140">
        <f t="shared" si="146"/>
        <v>0.7686116387</v>
      </c>
      <c r="FB269" s="141">
        <f t="shared" si="147"/>
        <v>0.7686116387</v>
      </c>
      <c r="FC269" s="141">
        <f t="shared" si="148"/>
        <v>0.7686116387</v>
      </c>
      <c r="FD269" s="122">
        <f t="shared" si="149"/>
        <v>0.7686116387</v>
      </c>
      <c r="FE269" s="142">
        <f t="shared" si="150"/>
        <v>314.7308401</v>
      </c>
      <c r="FF269" s="130">
        <f t="shared" si="151"/>
        <v>314.7308401</v>
      </c>
      <c r="FG269" s="143">
        <f t="shared" si="152"/>
        <v>59.85893419</v>
      </c>
      <c r="FH269" s="143">
        <f t="shared" si="153"/>
        <v>57.88228269</v>
      </c>
      <c r="FI269" s="143">
        <f t="shared" si="154"/>
        <v>0.7686116387</v>
      </c>
      <c r="FJ269" s="124">
        <f t="shared" si="155"/>
        <v>83.26734445</v>
      </c>
      <c r="FK269" s="140">
        <f t="shared" si="156"/>
        <v>-6.283185307</v>
      </c>
      <c r="FL269" s="141">
        <f t="shared" si="157"/>
        <v>-6.283185307</v>
      </c>
      <c r="FM269" s="141">
        <f t="shared" si="158"/>
        <v>0</v>
      </c>
      <c r="FN269" s="122">
        <f t="shared" si="159"/>
        <v>0</v>
      </c>
      <c r="FO269" s="142">
        <f t="shared" si="160"/>
        <v>490.553572</v>
      </c>
      <c r="FP269" s="130">
        <f t="shared" si="161"/>
        <v>490.553572</v>
      </c>
      <c r="FQ269" s="143">
        <f t="shared" si="162"/>
        <v>-490.553572</v>
      </c>
      <c r="FR269" s="143">
        <f t="shared" si="163"/>
        <v>0</v>
      </c>
      <c r="FS269" s="143">
        <f t="shared" si="164"/>
        <v>3.141592654</v>
      </c>
      <c r="FT269" s="124">
        <f t="shared" si="165"/>
        <v>490.553572</v>
      </c>
      <c r="FU269" s="144">
        <f t="shared" si="166"/>
        <v>-62401.05587</v>
      </c>
      <c r="FV269" s="144">
        <f t="shared" si="167"/>
        <v>0</v>
      </c>
      <c r="FW269" s="144">
        <f t="shared" si="168"/>
        <v>-3.141592654</v>
      </c>
      <c r="FX269" s="145">
        <f t="shared" si="169"/>
        <v>62401.05587</v>
      </c>
      <c r="FY269" s="140">
        <f t="shared" si="170"/>
        <v>-3.141592654</v>
      </c>
      <c r="FZ269" s="140">
        <f t="shared" si="171"/>
        <v>-0.7686116387</v>
      </c>
      <c r="GA269" s="141">
        <f t="shared" si="172"/>
        <v>-3.910204292</v>
      </c>
      <c r="GB269" s="141">
        <f t="shared" si="173"/>
        <v>-3.910204292</v>
      </c>
      <c r="GC269" s="122">
        <f t="shared" si="174"/>
        <v>2.372981015</v>
      </c>
      <c r="GD269" s="142">
        <f t="shared" si="175"/>
        <v>62401.05587</v>
      </c>
      <c r="GE269" s="142">
        <f t="shared" si="176"/>
        <v>0.01200950993</v>
      </c>
      <c r="GF269" s="130">
        <f t="shared" si="177"/>
        <v>749.4061</v>
      </c>
      <c r="GG269" s="143">
        <f t="shared" si="178"/>
        <v>-59.85893419</v>
      </c>
      <c r="GH269" s="143">
        <f t="shared" si="179"/>
        <v>57.88228269</v>
      </c>
      <c r="GI269" s="143">
        <f t="shared" si="180"/>
        <v>2.372981015</v>
      </c>
      <c r="GJ269" s="124">
        <f t="shared" si="181"/>
        <v>83.26734445</v>
      </c>
      <c r="GK269" s="146">
        <f t="shared" si="182"/>
        <v>-0.5</v>
      </c>
      <c r="GL269" s="127">
        <f t="shared" si="183"/>
        <v>-0.8660254038</v>
      </c>
      <c r="GM269" s="146">
        <f t="shared" si="184"/>
        <v>-2.094395102</v>
      </c>
      <c r="GN269" s="127">
        <f t="shared" si="185"/>
        <v>1</v>
      </c>
      <c r="GO269" s="147">
        <f t="shared" si="186"/>
        <v>-0.5</v>
      </c>
      <c r="GP269" s="128">
        <f t="shared" si="187"/>
        <v>0.8660254038</v>
      </c>
      <c r="GQ269" s="147">
        <f t="shared" si="188"/>
        <v>2.094395102</v>
      </c>
      <c r="GR269" s="128">
        <f t="shared" si="189"/>
        <v>1</v>
      </c>
      <c r="GS269" s="140">
        <f t="shared" si="190"/>
        <v>-2.094395102</v>
      </c>
      <c r="GT269" s="140">
        <f t="shared" si="191"/>
        <v>0.7686116387</v>
      </c>
      <c r="GU269" s="141">
        <f t="shared" si="192"/>
        <v>-1.325783464</v>
      </c>
      <c r="GV269" s="141">
        <f t="shared" si="193"/>
        <v>-1.325783464</v>
      </c>
      <c r="GW269" s="122">
        <f t="shared" si="194"/>
        <v>-1.325783464</v>
      </c>
      <c r="GX269" s="142">
        <f t="shared" si="195"/>
        <v>1</v>
      </c>
      <c r="GY269" s="142">
        <f t="shared" si="196"/>
        <v>83.26734445</v>
      </c>
      <c r="GZ269" s="130">
        <f t="shared" si="197"/>
        <v>83.26734445</v>
      </c>
      <c r="HA269" s="143">
        <f t="shared" si="198"/>
        <v>20.19806014</v>
      </c>
      <c r="HB269" s="143">
        <f t="shared" si="199"/>
        <v>-80.780499</v>
      </c>
      <c r="HC269" s="143">
        <f t="shared" si="200"/>
        <v>-1.325783464</v>
      </c>
      <c r="HD269" s="124">
        <f t="shared" si="201"/>
        <v>83.26734445</v>
      </c>
      <c r="HE269" s="140">
        <f t="shared" si="202"/>
        <v>2.094395102</v>
      </c>
      <c r="HF269" s="140">
        <f t="shared" si="203"/>
        <v>2.372981015</v>
      </c>
      <c r="HG269" s="141">
        <f t="shared" si="204"/>
        <v>4.467376117</v>
      </c>
      <c r="HH269" s="141">
        <f t="shared" si="205"/>
        <v>4.467376117</v>
      </c>
      <c r="HI269" s="122">
        <f t="shared" si="206"/>
        <v>-1.81580919</v>
      </c>
      <c r="HJ269" s="142">
        <f t="shared" si="207"/>
        <v>1</v>
      </c>
      <c r="HK269" s="142">
        <f t="shared" si="208"/>
        <v>83.26734445</v>
      </c>
      <c r="HL269" s="130">
        <f t="shared" si="209"/>
        <v>83.26734445</v>
      </c>
      <c r="HM269" s="143">
        <f t="shared" si="210"/>
        <v>-20.19806014</v>
      </c>
      <c r="HN269" s="143">
        <f t="shared" si="211"/>
        <v>-80.780499</v>
      </c>
      <c r="HO269" s="143">
        <f t="shared" si="212"/>
        <v>-1.81580919</v>
      </c>
      <c r="HP269" s="124">
        <f t="shared" si="213"/>
        <v>83.26734445</v>
      </c>
      <c r="HQ269" s="140">
        <f t="shared" si="214"/>
        <v>2.094395102</v>
      </c>
      <c r="HR269" s="140">
        <f t="shared" si="215"/>
        <v>0.7686116387</v>
      </c>
      <c r="HS269" s="141">
        <f t="shared" si="216"/>
        <v>2.863006741</v>
      </c>
      <c r="HT269" s="141">
        <f t="shared" si="217"/>
        <v>2.863006741</v>
      </c>
      <c r="HU269" s="122">
        <f t="shared" si="218"/>
        <v>2.863006741</v>
      </c>
      <c r="HV269" s="142">
        <f t="shared" si="219"/>
        <v>1</v>
      </c>
      <c r="HW269" s="142">
        <f t="shared" si="220"/>
        <v>83.26734445</v>
      </c>
      <c r="HX269" s="130">
        <f t="shared" si="221"/>
        <v>83.26734445</v>
      </c>
      <c r="HY269" s="143">
        <f t="shared" si="222"/>
        <v>-80.05699433</v>
      </c>
      <c r="HZ269" s="143">
        <f t="shared" si="223"/>
        <v>22.89821631</v>
      </c>
      <c r="IA269" s="143">
        <f t="shared" si="224"/>
        <v>2.863006741</v>
      </c>
      <c r="IB269" s="124">
        <f t="shared" si="225"/>
        <v>83.26734445</v>
      </c>
      <c r="IC269" s="140">
        <f t="shared" si="226"/>
        <v>-2.094395102</v>
      </c>
      <c r="ID269" s="140">
        <f t="shared" si="227"/>
        <v>2.372981015</v>
      </c>
      <c r="IE269" s="141">
        <f t="shared" si="228"/>
        <v>0.2785859125</v>
      </c>
      <c r="IF269" s="141">
        <f t="shared" si="229"/>
        <v>0.2785859125</v>
      </c>
      <c r="IG269" s="122">
        <f t="shared" si="230"/>
        <v>0.2785859125</v>
      </c>
      <c r="IH269" s="142">
        <f t="shared" si="231"/>
        <v>1</v>
      </c>
      <c r="II269" s="142">
        <f t="shared" si="232"/>
        <v>83.26734445</v>
      </c>
      <c r="IJ269" s="130">
        <f t="shared" si="233"/>
        <v>83.26734445</v>
      </c>
      <c r="IK269" s="143">
        <f t="shared" si="234"/>
        <v>80.05699433</v>
      </c>
      <c r="IL269" s="143">
        <f t="shared" si="235"/>
        <v>22.89821631</v>
      </c>
      <c r="IM269" s="143">
        <f t="shared" si="236"/>
        <v>0.2785859125</v>
      </c>
      <c r="IN269" s="124">
        <f t="shared" si="237"/>
        <v>83.26734445</v>
      </c>
    </row>
    <row r="270" ht="12.75" customHeight="1">
      <c r="A270" s="129">
        <f>'Cortez Cubic'!AP270</f>
        <v>-0.2187762226</v>
      </c>
      <c r="B270" s="129">
        <f>'Cortez Cubic'!AQ270</f>
        <v>1.217376579</v>
      </c>
      <c r="C270" s="129">
        <f>'Cortez Cubic'!AR270</f>
        <v>1098.365108</v>
      </c>
      <c r="D270" s="129">
        <f>'Cortez Cubic'!AS270</f>
        <v>-12764.96624</v>
      </c>
      <c r="E270" s="129">
        <f t="shared" ref="E270:H270" si="4478">0</f>
        <v>0</v>
      </c>
      <c r="F270" s="129">
        <f t="shared" si="4478"/>
        <v>0</v>
      </c>
      <c r="G270" s="129">
        <f t="shared" si="4478"/>
        <v>0</v>
      </c>
      <c r="H270" s="129">
        <f t="shared" si="4478"/>
        <v>0</v>
      </c>
      <c r="I270" s="110">
        <f>'Cortez Cubic'!I270</f>
        <v>51</v>
      </c>
      <c r="J270" s="130">
        <f t="shared" si="28"/>
        <v>67.28901915</v>
      </c>
      <c r="K270" s="131">
        <f t="shared" si="29"/>
        <v>1</v>
      </c>
      <c r="L270" s="131">
        <f t="shared" si="30"/>
        <v>0</v>
      </c>
      <c r="M270" s="132">
        <f t="shared" si="31"/>
        <v>-16.28901915</v>
      </c>
      <c r="N270" s="133">
        <f t="shared" si="32"/>
        <v>55.49461244</v>
      </c>
      <c r="O270" s="134">
        <f t="shared" si="33"/>
        <v>67.28901915</v>
      </c>
      <c r="P270" s="134">
        <f t="shared" si="34"/>
        <v>0</v>
      </c>
      <c r="Q270" s="135">
        <f t="shared" si="35"/>
        <v>11.79440672</v>
      </c>
      <c r="R270" s="135">
        <f t="shared" si="36"/>
        <v>0</v>
      </c>
      <c r="S270" s="136">
        <f t="shared" si="37"/>
        <v>-73.51894284</v>
      </c>
      <c r="T270" s="136">
        <f t="shared" si="38"/>
        <v>0</v>
      </c>
      <c r="U270" s="137">
        <f t="shared" ref="U270:X270" si="4479">ATAN2(A270,E270)</f>
        <v>3.141592654</v>
      </c>
      <c r="V270" s="137">
        <f t="shared" si="4479"/>
        <v>0</v>
      </c>
      <c r="W270" s="137">
        <f t="shared" si="4479"/>
        <v>0</v>
      </c>
      <c r="X270" s="137">
        <f t="shared" si="4479"/>
        <v>3.141592654</v>
      </c>
      <c r="Y270" s="137">
        <f t="shared" ref="Y270:AB270" si="4480">SQRT(POWER(A270,2)+POWER(E270,2))</f>
        <v>0.2187762226</v>
      </c>
      <c r="Z270" s="137">
        <f t="shared" si="4480"/>
        <v>1.217376579</v>
      </c>
      <c r="AA270" s="137">
        <f t="shared" si="4480"/>
        <v>1098.365108</v>
      </c>
      <c r="AB270" s="137">
        <f t="shared" si="4480"/>
        <v>12764.96624</v>
      </c>
      <c r="AC270" s="138">
        <f t="shared" ref="AC270:AF270" si="4481">U270-$U270</f>
        <v>0</v>
      </c>
      <c r="AD270" s="138">
        <f t="shared" si="4481"/>
        <v>-3.141592654</v>
      </c>
      <c r="AE270" s="138">
        <f t="shared" si="4481"/>
        <v>-3.141592654</v>
      </c>
      <c r="AF270" s="138">
        <f t="shared" si="4481"/>
        <v>0</v>
      </c>
      <c r="AG270" s="138">
        <f t="shared" ref="AG270:AJ270" si="4482">Y270/$Y270</f>
        <v>1</v>
      </c>
      <c r="AH270" s="138">
        <f t="shared" si="4482"/>
        <v>5.564483033</v>
      </c>
      <c r="AI270" s="138">
        <f t="shared" si="4482"/>
        <v>5020.495806</v>
      </c>
      <c r="AJ270" s="138">
        <f t="shared" si="4482"/>
        <v>58347.13705</v>
      </c>
      <c r="AK270" s="139">
        <f t="shared" ref="AK270:AN270" si="4483">AG270*COS(AC270)</f>
        <v>1</v>
      </c>
      <c r="AL270" s="139">
        <f t="shared" si="4483"/>
        <v>-5.564483033</v>
      </c>
      <c r="AM270" s="139">
        <f t="shared" si="4483"/>
        <v>-5020.495806</v>
      </c>
      <c r="AN270" s="139">
        <f t="shared" si="4483"/>
        <v>58347.13705</v>
      </c>
      <c r="AO270" s="129">
        <f t="shared" ref="AO270:AR270" si="4484">AG270*SIN(AC270)</f>
        <v>0</v>
      </c>
      <c r="AP270" s="129">
        <f t="shared" si="4484"/>
        <v>0</v>
      </c>
      <c r="AQ270" s="129">
        <f t="shared" si="4484"/>
        <v>0</v>
      </c>
      <c r="AR270" s="129">
        <f t="shared" si="4484"/>
        <v>0</v>
      </c>
      <c r="AS270" s="140">
        <f t="shared" si="45"/>
        <v>-9.424777961</v>
      </c>
      <c r="AT270" s="141">
        <f t="shared" si="46"/>
        <v>-9.424777961</v>
      </c>
      <c r="AU270" s="141">
        <f t="shared" si="47"/>
        <v>-3.141592654</v>
      </c>
      <c r="AV270" s="122">
        <f t="shared" si="48"/>
        <v>3.141592654</v>
      </c>
      <c r="AW270" s="142">
        <f t="shared" si="49"/>
        <v>172.2957114</v>
      </c>
      <c r="AX270" s="130">
        <f t="shared" si="50"/>
        <v>172.2957114</v>
      </c>
      <c r="AY270" s="143">
        <f t="shared" si="51"/>
        <v>344.5914228</v>
      </c>
      <c r="AZ270" s="143">
        <f t="shared" si="52"/>
        <v>0</v>
      </c>
      <c r="BA270" s="143">
        <f t="shared" si="53"/>
        <v>0</v>
      </c>
      <c r="BB270" s="124">
        <f t="shared" si="54"/>
        <v>344.5914228</v>
      </c>
      <c r="BC270" s="140">
        <f t="shared" ref="BC270:BD270" si="4485">BC$2*AD270</f>
        <v>-3.141592654</v>
      </c>
      <c r="BD270" s="140">
        <f t="shared" si="4485"/>
        <v>-3.141592654</v>
      </c>
      <c r="BE270" s="141">
        <f t="shared" si="56"/>
        <v>-6.283185307</v>
      </c>
      <c r="BF270" s="141">
        <f t="shared" si="57"/>
        <v>0</v>
      </c>
      <c r="BG270" s="122">
        <f t="shared" si="58"/>
        <v>0</v>
      </c>
      <c r="BH270" s="142">
        <f t="shared" ref="BH270:BI270" si="4486">POWER(AH270,BH$2)</f>
        <v>5.564483033</v>
      </c>
      <c r="BI270" s="142">
        <f t="shared" si="4486"/>
        <v>5020.495806</v>
      </c>
      <c r="BJ270" s="130">
        <f t="shared" si="60"/>
        <v>27936.46373</v>
      </c>
      <c r="BK270" s="143">
        <f t="shared" si="61"/>
        <v>251428.1736</v>
      </c>
      <c r="BL270" s="143">
        <f t="shared" si="62"/>
        <v>0</v>
      </c>
      <c r="BM270" s="143">
        <f t="shared" si="63"/>
        <v>0</v>
      </c>
      <c r="BN270" s="124">
        <f t="shared" si="64"/>
        <v>251428.1736</v>
      </c>
      <c r="BO270" s="140">
        <f t="shared" si="65"/>
        <v>0</v>
      </c>
      <c r="BP270" s="141">
        <f t="shared" si="66"/>
        <v>0</v>
      </c>
      <c r="BQ270" s="141">
        <f t="shared" si="67"/>
        <v>0</v>
      </c>
      <c r="BR270" s="122">
        <f t="shared" si="68"/>
        <v>0</v>
      </c>
      <c r="BS270" s="142">
        <f t="shared" si="69"/>
        <v>58347.13705</v>
      </c>
      <c r="BT270" s="130">
        <f t="shared" si="70"/>
        <v>58347.13705</v>
      </c>
      <c r="BU270" s="143">
        <f t="shared" si="71"/>
        <v>-1575372.7</v>
      </c>
      <c r="BV270" s="143">
        <f t="shared" si="72"/>
        <v>0</v>
      </c>
      <c r="BW270" s="143">
        <f t="shared" si="73"/>
        <v>3.141592654</v>
      </c>
      <c r="BX270" s="124">
        <f t="shared" si="74"/>
        <v>1575372.7</v>
      </c>
      <c r="BY270" s="144">
        <f t="shared" ref="BY270:BZ270" si="4487">AY270+BK270+BU270</f>
        <v>-1323599.935</v>
      </c>
      <c r="BZ270" s="144">
        <f t="shared" si="4487"/>
        <v>0</v>
      </c>
      <c r="CA270" s="144">
        <f t="shared" si="76"/>
        <v>-3.141592654</v>
      </c>
      <c r="CB270" s="145">
        <f t="shared" si="77"/>
        <v>1323599.935</v>
      </c>
      <c r="CC270" s="140">
        <f t="shared" ref="CC270:CD270" si="4488">CC$2*AD270</f>
        <v>-6.283185307</v>
      </c>
      <c r="CD270" s="140">
        <f t="shared" si="4488"/>
        <v>-6.283185307</v>
      </c>
      <c r="CE270" s="141">
        <f t="shared" si="79"/>
        <v>-12.56637061</v>
      </c>
      <c r="CF270" s="141">
        <f t="shared" si="80"/>
        <v>0</v>
      </c>
      <c r="CG270" s="122">
        <f t="shared" si="81"/>
        <v>0</v>
      </c>
      <c r="CH270" s="142">
        <f t="shared" ref="CH270:CI270" si="4489">POWER(AH270,CH$2)</f>
        <v>30.96347143</v>
      </c>
      <c r="CI270" s="142">
        <f t="shared" si="4489"/>
        <v>25205378.14</v>
      </c>
      <c r="CJ270" s="130">
        <f t="shared" si="83"/>
        <v>780446005.9</v>
      </c>
      <c r="CK270" s="143">
        <f t="shared" si="84"/>
        <v>-780446005.9</v>
      </c>
      <c r="CL270" s="143">
        <f t="shared" si="85"/>
        <v>0</v>
      </c>
      <c r="CM270" s="143">
        <f t="shared" si="86"/>
        <v>3.141592654</v>
      </c>
      <c r="CN270" s="124">
        <f t="shared" si="87"/>
        <v>780446005.9</v>
      </c>
      <c r="CO270" s="140">
        <f t="shared" si="88"/>
        <v>-9.424777961</v>
      </c>
      <c r="CP270" s="141">
        <f t="shared" si="89"/>
        <v>-9.424777961</v>
      </c>
      <c r="CQ270" s="141">
        <f t="shared" si="90"/>
        <v>-3.141592654</v>
      </c>
      <c r="CR270" s="122">
        <f t="shared" si="91"/>
        <v>3.141592654</v>
      </c>
      <c r="CS270" s="142">
        <f t="shared" si="92"/>
        <v>126543495261</v>
      </c>
      <c r="CT270" s="130">
        <f t="shared" si="93"/>
        <v>126543495261</v>
      </c>
      <c r="CU270" s="143">
        <f t="shared" si="94"/>
        <v>-506173981046</v>
      </c>
      <c r="CV270" s="143">
        <f t="shared" si="95"/>
        <v>0.00006198843457</v>
      </c>
      <c r="CW270" s="143">
        <f t="shared" si="96"/>
        <v>3.141592654</v>
      </c>
      <c r="CX270" s="124">
        <f t="shared" si="97"/>
        <v>506173981046</v>
      </c>
      <c r="CY270" s="140">
        <f t="shared" si="98"/>
        <v>-9.424777961</v>
      </c>
      <c r="CZ270" s="140">
        <f t="shared" si="99"/>
        <v>0</v>
      </c>
      <c r="DA270" s="141">
        <f t="shared" si="100"/>
        <v>-9.424777961</v>
      </c>
      <c r="DB270" s="141">
        <f t="shared" si="101"/>
        <v>-3.141592654</v>
      </c>
      <c r="DC270" s="122">
        <f t="shared" si="102"/>
        <v>3.141592654</v>
      </c>
      <c r="DD270" s="142">
        <f t="shared" si="103"/>
        <v>172.2957114</v>
      </c>
      <c r="DE270" s="142">
        <f t="shared" si="104"/>
        <v>58347.13705</v>
      </c>
      <c r="DF270" s="130">
        <f t="shared" si="105"/>
        <v>10052961.49</v>
      </c>
      <c r="DG270" s="143">
        <f t="shared" si="106"/>
        <v>-40211845.94</v>
      </c>
      <c r="DH270" s="143">
        <f t="shared" si="107"/>
        <v>0.000000004924530842</v>
      </c>
      <c r="DI270" s="143">
        <f t="shared" si="108"/>
        <v>3.141592654</v>
      </c>
      <c r="DJ270" s="124">
        <f t="shared" si="109"/>
        <v>40211845.94</v>
      </c>
      <c r="DK270" s="140">
        <f t="shared" ref="DK270:DM270" si="4490">DK$2*AD270</f>
        <v>-3.141592654</v>
      </c>
      <c r="DL270" s="140">
        <f t="shared" si="4490"/>
        <v>-3.141592654</v>
      </c>
      <c r="DM270" s="140">
        <f t="shared" si="4490"/>
        <v>0</v>
      </c>
      <c r="DN270" s="141">
        <f t="shared" si="111"/>
        <v>-6.283185307</v>
      </c>
      <c r="DO270" s="141">
        <f t="shared" si="112"/>
        <v>0</v>
      </c>
      <c r="DP270" s="122">
        <f t="shared" si="113"/>
        <v>0</v>
      </c>
      <c r="DQ270" s="142">
        <f t="shared" ref="DQ270:DS270" si="4491">POWER(AH270,DQ$2)</f>
        <v>5.564483033</v>
      </c>
      <c r="DR270" s="142">
        <f t="shared" si="4491"/>
        <v>5020.495806</v>
      </c>
      <c r="DS270" s="142">
        <f t="shared" si="4491"/>
        <v>58347.13705</v>
      </c>
      <c r="DT270" s="130">
        <f t="shared" si="115"/>
        <v>1630012678</v>
      </c>
      <c r="DU270" s="143">
        <f t="shared" si="116"/>
        <v>-29340228204</v>
      </c>
      <c r="DV270" s="143">
        <f t="shared" si="117"/>
        <v>0</v>
      </c>
      <c r="DW270" s="143">
        <f t="shared" si="118"/>
        <v>3.141592654</v>
      </c>
      <c r="DX270" s="124">
        <f t="shared" si="119"/>
        <v>29340228204</v>
      </c>
      <c r="DY270" s="140">
        <f t="shared" si="120"/>
        <v>0</v>
      </c>
      <c r="DZ270" s="141">
        <f t="shared" si="121"/>
        <v>0</v>
      </c>
      <c r="EA270" s="141">
        <f t="shared" si="122"/>
        <v>0</v>
      </c>
      <c r="EB270" s="122">
        <f t="shared" si="123"/>
        <v>0</v>
      </c>
      <c r="EC270" s="142">
        <f t="shared" si="124"/>
        <v>3404388402</v>
      </c>
      <c r="ED270" s="130">
        <f t="shared" si="125"/>
        <v>3404388402</v>
      </c>
      <c r="EE270" s="143">
        <f t="shared" si="126"/>
        <v>91918486844</v>
      </c>
      <c r="EF270" s="143">
        <f t="shared" si="127"/>
        <v>0</v>
      </c>
      <c r="EG270" s="143">
        <f t="shared" si="128"/>
        <v>0</v>
      </c>
      <c r="EH270" s="124">
        <f t="shared" si="129"/>
        <v>91918486844</v>
      </c>
      <c r="EI270" s="144">
        <f t="shared" ref="EI270:EJ270" si="4492">CK270+CU270+DG270+DU270+EE270</f>
        <v>-444416380258</v>
      </c>
      <c r="EJ270" s="144">
        <f t="shared" si="4492"/>
        <v>0.0000619933591</v>
      </c>
      <c r="EK270" s="144">
        <f t="shared" si="131"/>
        <v>3.141592654</v>
      </c>
      <c r="EL270" s="145">
        <f t="shared" si="132"/>
        <v>444416380258</v>
      </c>
      <c r="EM270" s="140">
        <f t="shared" si="133"/>
        <v>1.570796327</v>
      </c>
      <c r="EN270" s="141">
        <f t="shared" si="134"/>
        <v>1.570796327</v>
      </c>
      <c r="EO270" s="141">
        <f t="shared" si="135"/>
        <v>1.570796327</v>
      </c>
      <c r="EP270" s="122">
        <f t="shared" si="136"/>
        <v>1.570796327</v>
      </c>
      <c r="EQ270" s="142">
        <f t="shared" si="137"/>
        <v>666645.6182</v>
      </c>
      <c r="ER270" s="130">
        <f t="shared" si="138"/>
        <v>666645.6182</v>
      </c>
      <c r="ES270" s="143">
        <f t="shared" si="139"/>
        <v>0.0000000002121083507</v>
      </c>
      <c r="ET270" s="143">
        <f t="shared" si="140"/>
        <v>3463992.244</v>
      </c>
      <c r="EU270" s="143">
        <f t="shared" si="141"/>
        <v>1.570796327</v>
      </c>
      <c r="EV270" s="124">
        <f t="shared" si="142"/>
        <v>3463992.244</v>
      </c>
      <c r="EW270" s="144">
        <f t="shared" ref="EW270:EX270" si="4493">BY270+ES270</f>
        <v>-1323599.935</v>
      </c>
      <c r="EX270" s="144">
        <f t="shared" si="4493"/>
        <v>3463992.244</v>
      </c>
      <c r="EY270" s="144">
        <f t="shared" si="144"/>
        <v>1.93577922</v>
      </c>
      <c r="EZ270" s="145">
        <f t="shared" si="145"/>
        <v>3708255.527</v>
      </c>
      <c r="FA270" s="140">
        <f t="shared" si="146"/>
        <v>0.6452597399</v>
      </c>
      <c r="FB270" s="141">
        <f t="shared" si="147"/>
        <v>0.6452597399</v>
      </c>
      <c r="FC270" s="141">
        <f t="shared" si="148"/>
        <v>0.6452597399</v>
      </c>
      <c r="FD270" s="122">
        <f t="shared" si="149"/>
        <v>0.6452597399</v>
      </c>
      <c r="FE270" s="142">
        <f t="shared" si="150"/>
        <v>154.7829849</v>
      </c>
      <c r="FF270" s="130">
        <f t="shared" si="151"/>
        <v>154.7829849</v>
      </c>
      <c r="FG270" s="143">
        <f t="shared" si="152"/>
        <v>32.71709574</v>
      </c>
      <c r="FH270" s="143">
        <f t="shared" si="153"/>
        <v>24.62784266</v>
      </c>
      <c r="FI270" s="143">
        <f t="shared" si="154"/>
        <v>0.6452597399</v>
      </c>
      <c r="FJ270" s="124">
        <f t="shared" si="155"/>
        <v>40.95044551</v>
      </c>
      <c r="FK270" s="140">
        <f t="shared" si="156"/>
        <v>-6.283185307</v>
      </c>
      <c r="FL270" s="141">
        <f t="shared" si="157"/>
        <v>-6.283185307</v>
      </c>
      <c r="FM270" s="141">
        <f t="shared" si="158"/>
        <v>0</v>
      </c>
      <c r="FN270" s="122">
        <f t="shared" si="159"/>
        <v>0</v>
      </c>
      <c r="FO270" s="142">
        <f t="shared" si="160"/>
        <v>30.96347143</v>
      </c>
      <c r="FP270" s="130">
        <f t="shared" si="161"/>
        <v>30.96347143</v>
      </c>
      <c r="FQ270" s="143">
        <f t="shared" si="162"/>
        <v>-30.96347143</v>
      </c>
      <c r="FR270" s="143">
        <f t="shared" si="163"/>
        <v>0</v>
      </c>
      <c r="FS270" s="143">
        <f t="shared" si="164"/>
        <v>3.141592654</v>
      </c>
      <c r="FT270" s="124">
        <f t="shared" si="165"/>
        <v>30.96347143</v>
      </c>
      <c r="FU270" s="144">
        <f t="shared" si="166"/>
        <v>-15092.45089</v>
      </c>
      <c r="FV270" s="144">
        <f t="shared" si="167"/>
        <v>0</v>
      </c>
      <c r="FW270" s="144">
        <f t="shared" si="168"/>
        <v>-3.141592654</v>
      </c>
      <c r="FX270" s="145">
        <f t="shared" si="169"/>
        <v>15092.45089</v>
      </c>
      <c r="FY270" s="140">
        <f t="shared" si="170"/>
        <v>-3.141592654</v>
      </c>
      <c r="FZ270" s="140">
        <f t="shared" si="171"/>
        <v>-0.6452597399</v>
      </c>
      <c r="GA270" s="141">
        <f t="shared" si="172"/>
        <v>-3.786852393</v>
      </c>
      <c r="GB270" s="141">
        <f t="shared" si="173"/>
        <v>-3.786852393</v>
      </c>
      <c r="GC270" s="122">
        <f t="shared" si="174"/>
        <v>2.496332914</v>
      </c>
      <c r="GD270" s="142">
        <f t="shared" si="175"/>
        <v>15092.45089</v>
      </c>
      <c r="GE270" s="142">
        <f t="shared" si="176"/>
        <v>0.02441975875</v>
      </c>
      <c r="GF270" s="130">
        <f t="shared" si="177"/>
        <v>368.5540096</v>
      </c>
      <c r="GG270" s="143">
        <f t="shared" si="178"/>
        <v>-32.71709574</v>
      </c>
      <c r="GH270" s="143">
        <f t="shared" si="179"/>
        <v>24.62784266</v>
      </c>
      <c r="GI270" s="143">
        <f t="shared" si="180"/>
        <v>2.496332914</v>
      </c>
      <c r="GJ270" s="124">
        <f t="shared" si="181"/>
        <v>40.95044551</v>
      </c>
      <c r="GK270" s="146">
        <f t="shared" si="182"/>
        <v>-0.5</v>
      </c>
      <c r="GL270" s="127">
        <f t="shared" si="183"/>
        <v>-0.8660254038</v>
      </c>
      <c r="GM270" s="146">
        <f t="shared" si="184"/>
        <v>-2.094395102</v>
      </c>
      <c r="GN270" s="127">
        <f t="shared" si="185"/>
        <v>1</v>
      </c>
      <c r="GO270" s="147">
        <f t="shared" si="186"/>
        <v>-0.5</v>
      </c>
      <c r="GP270" s="128">
        <f t="shared" si="187"/>
        <v>0.8660254038</v>
      </c>
      <c r="GQ270" s="147">
        <f t="shared" si="188"/>
        <v>2.094395102</v>
      </c>
      <c r="GR270" s="128">
        <f t="shared" si="189"/>
        <v>1</v>
      </c>
      <c r="GS270" s="140">
        <f t="shared" si="190"/>
        <v>-2.094395102</v>
      </c>
      <c r="GT270" s="140">
        <f t="shared" si="191"/>
        <v>0.6452597399</v>
      </c>
      <c r="GU270" s="141">
        <f t="shared" si="192"/>
        <v>-1.449135363</v>
      </c>
      <c r="GV270" s="141">
        <f t="shared" si="193"/>
        <v>-1.449135363</v>
      </c>
      <c r="GW270" s="122">
        <f t="shared" si="194"/>
        <v>-1.449135363</v>
      </c>
      <c r="GX270" s="142">
        <f t="shared" si="195"/>
        <v>1</v>
      </c>
      <c r="GY270" s="142">
        <f t="shared" si="196"/>
        <v>40.95044551</v>
      </c>
      <c r="GZ270" s="130">
        <f t="shared" si="197"/>
        <v>40.95044551</v>
      </c>
      <c r="HA270" s="143">
        <f t="shared" si="198"/>
        <v>4.969789519</v>
      </c>
      <c r="HB270" s="143">
        <f t="shared" si="199"/>
        <v>-40.64775738</v>
      </c>
      <c r="HC270" s="143">
        <f t="shared" si="200"/>
        <v>-1.449135363</v>
      </c>
      <c r="HD270" s="124">
        <f t="shared" si="201"/>
        <v>40.95044551</v>
      </c>
      <c r="HE270" s="140">
        <f t="shared" si="202"/>
        <v>2.094395102</v>
      </c>
      <c r="HF270" s="140">
        <f t="shared" si="203"/>
        <v>2.496332914</v>
      </c>
      <c r="HG270" s="141">
        <f t="shared" si="204"/>
        <v>4.590728016</v>
      </c>
      <c r="HH270" s="141">
        <f t="shared" si="205"/>
        <v>4.590728016</v>
      </c>
      <c r="HI270" s="122">
        <f t="shared" si="206"/>
        <v>-1.692457291</v>
      </c>
      <c r="HJ270" s="142">
        <f t="shared" si="207"/>
        <v>1</v>
      </c>
      <c r="HK270" s="142">
        <f t="shared" si="208"/>
        <v>40.95044551</v>
      </c>
      <c r="HL270" s="130">
        <f t="shared" si="209"/>
        <v>40.95044551</v>
      </c>
      <c r="HM270" s="143">
        <f t="shared" si="210"/>
        <v>-4.969789519</v>
      </c>
      <c r="HN270" s="143">
        <f t="shared" si="211"/>
        <v>-40.64775738</v>
      </c>
      <c r="HO270" s="143">
        <f t="shared" si="212"/>
        <v>-1.692457291</v>
      </c>
      <c r="HP270" s="124">
        <f t="shared" si="213"/>
        <v>40.95044551</v>
      </c>
      <c r="HQ270" s="140">
        <f t="shared" si="214"/>
        <v>2.094395102</v>
      </c>
      <c r="HR270" s="140">
        <f t="shared" si="215"/>
        <v>0.6452597399</v>
      </c>
      <c r="HS270" s="141">
        <f t="shared" si="216"/>
        <v>2.739654842</v>
      </c>
      <c r="HT270" s="141">
        <f t="shared" si="217"/>
        <v>2.739654842</v>
      </c>
      <c r="HU270" s="122">
        <f t="shared" si="218"/>
        <v>2.739654842</v>
      </c>
      <c r="HV270" s="142">
        <f t="shared" si="219"/>
        <v>1</v>
      </c>
      <c r="HW270" s="142">
        <f t="shared" si="220"/>
        <v>40.95044551</v>
      </c>
      <c r="HX270" s="130">
        <f t="shared" si="221"/>
        <v>40.95044551</v>
      </c>
      <c r="HY270" s="143">
        <f t="shared" si="222"/>
        <v>-37.68688526</v>
      </c>
      <c r="HZ270" s="143">
        <f t="shared" si="223"/>
        <v>16.01991471</v>
      </c>
      <c r="IA270" s="143">
        <f t="shared" si="224"/>
        <v>2.739654842</v>
      </c>
      <c r="IB270" s="124">
        <f t="shared" si="225"/>
        <v>40.95044551</v>
      </c>
      <c r="IC270" s="140">
        <f t="shared" si="226"/>
        <v>-2.094395102</v>
      </c>
      <c r="ID270" s="140">
        <f t="shared" si="227"/>
        <v>2.496332914</v>
      </c>
      <c r="IE270" s="141">
        <f t="shared" si="228"/>
        <v>0.4019378113</v>
      </c>
      <c r="IF270" s="141">
        <f t="shared" si="229"/>
        <v>0.4019378113</v>
      </c>
      <c r="IG270" s="122">
        <f t="shared" si="230"/>
        <v>0.4019378113</v>
      </c>
      <c r="IH270" s="142">
        <f t="shared" si="231"/>
        <v>1</v>
      </c>
      <c r="II270" s="142">
        <f t="shared" si="232"/>
        <v>40.95044551</v>
      </c>
      <c r="IJ270" s="130">
        <f t="shared" si="233"/>
        <v>40.95044551</v>
      </c>
      <c r="IK270" s="143">
        <f t="shared" si="234"/>
        <v>37.68688526</v>
      </c>
      <c r="IL270" s="143">
        <f t="shared" si="235"/>
        <v>16.01991471</v>
      </c>
      <c r="IM270" s="143">
        <f t="shared" si="236"/>
        <v>0.4019378113</v>
      </c>
      <c r="IN270" s="124">
        <f t="shared" si="237"/>
        <v>40.95044551</v>
      </c>
    </row>
    <row r="271" ht="12.75" customHeight="1">
      <c r="A271" s="129">
        <f>'Cortez Cubic'!AP271</f>
        <v>-0.2187762226</v>
      </c>
      <c r="B271" s="129">
        <f>'Cortez Cubic'!AQ271</f>
        <v>21.68097141</v>
      </c>
      <c r="C271" s="129">
        <f>'Cortez Cubic'!AR271</f>
        <v>22601.96908</v>
      </c>
      <c r="D271" s="129">
        <f>'Cortez Cubic'!AS271</f>
        <v>-3344845.181</v>
      </c>
      <c r="E271" s="129">
        <f t="shared" ref="E271:H271" si="4494">0</f>
        <v>0</v>
      </c>
      <c r="F271" s="129">
        <f t="shared" si="4494"/>
        <v>0</v>
      </c>
      <c r="G271" s="129">
        <f t="shared" si="4494"/>
        <v>0</v>
      </c>
      <c r="H271" s="129">
        <f t="shared" si="4494"/>
        <v>0</v>
      </c>
      <c r="I271" s="110">
        <f>'Cortez Cubic'!I271</f>
        <v>182</v>
      </c>
      <c r="J271" s="130">
        <f t="shared" si="28"/>
        <v>165.6784841</v>
      </c>
      <c r="K271" s="131">
        <f t="shared" si="29"/>
        <v>0</v>
      </c>
      <c r="L271" s="131">
        <f t="shared" si="30"/>
        <v>1</v>
      </c>
      <c r="M271" s="132">
        <f t="shared" si="31"/>
        <v>16.32151589</v>
      </c>
      <c r="N271" s="133">
        <f t="shared" si="32"/>
        <v>106.628331</v>
      </c>
      <c r="O271" s="134">
        <f t="shared" si="33"/>
        <v>272.3068151</v>
      </c>
      <c r="P271" s="134">
        <f t="shared" si="34"/>
        <v>0</v>
      </c>
      <c r="Q271" s="135">
        <f t="shared" si="35"/>
        <v>165.6784841</v>
      </c>
      <c r="R271" s="135">
        <f t="shared" si="36"/>
        <v>0</v>
      </c>
      <c r="S271" s="136">
        <f t="shared" si="37"/>
        <v>-338.8841668</v>
      </c>
      <c r="T271" s="136">
        <f t="shared" si="38"/>
        <v>0</v>
      </c>
      <c r="U271" s="137">
        <f t="shared" ref="U271:X271" si="4495">ATAN2(A271,E271)</f>
        <v>3.141592654</v>
      </c>
      <c r="V271" s="137">
        <f t="shared" si="4495"/>
        <v>0</v>
      </c>
      <c r="W271" s="137">
        <f t="shared" si="4495"/>
        <v>0</v>
      </c>
      <c r="X271" s="137">
        <f t="shared" si="4495"/>
        <v>3.141592654</v>
      </c>
      <c r="Y271" s="137">
        <f t="shared" ref="Y271:AB271" si="4496">SQRT(POWER(A271,2)+POWER(E271,2))</f>
        <v>0.2187762226</v>
      </c>
      <c r="Z271" s="137">
        <f t="shared" si="4496"/>
        <v>21.68097141</v>
      </c>
      <c r="AA271" s="137">
        <f t="shared" si="4496"/>
        <v>22601.96908</v>
      </c>
      <c r="AB271" s="137">
        <f t="shared" si="4496"/>
        <v>3344845.181</v>
      </c>
      <c r="AC271" s="138">
        <f t="shared" ref="AC271:AF271" si="4497">U271-$U271</f>
        <v>0</v>
      </c>
      <c r="AD271" s="138">
        <f t="shared" si="4497"/>
        <v>-3.141592654</v>
      </c>
      <c r="AE271" s="138">
        <f t="shared" si="4497"/>
        <v>-3.141592654</v>
      </c>
      <c r="AF271" s="138">
        <f t="shared" si="4497"/>
        <v>0</v>
      </c>
      <c r="AG271" s="138">
        <f t="shared" ref="AG271:AJ271" si="4498">Y271/$Y271</f>
        <v>1</v>
      </c>
      <c r="AH271" s="138">
        <f t="shared" si="4498"/>
        <v>99.10113244</v>
      </c>
      <c r="AI271" s="138">
        <f t="shared" si="4498"/>
        <v>103310.9028</v>
      </c>
      <c r="AJ271" s="138">
        <f t="shared" si="4498"/>
        <v>15288888.08</v>
      </c>
      <c r="AK271" s="139">
        <f t="shared" ref="AK271:AN271" si="4499">AG271*COS(AC271)</f>
        <v>1</v>
      </c>
      <c r="AL271" s="139">
        <f t="shared" si="4499"/>
        <v>-99.10113244</v>
      </c>
      <c r="AM271" s="139">
        <f t="shared" si="4499"/>
        <v>-103310.9028</v>
      </c>
      <c r="AN271" s="139">
        <f t="shared" si="4499"/>
        <v>15288888.08</v>
      </c>
      <c r="AO271" s="129">
        <f t="shared" ref="AO271:AR271" si="4500">AG271*SIN(AC271)</f>
        <v>0</v>
      </c>
      <c r="AP271" s="129">
        <f t="shared" si="4500"/>
        <v>0</v>
      </c>
      <c r="AQ271" s="129">
        <f t="shared" si="4500"/>
        <v>0</v>
      </c>
      <c r="AR271" s="129">
        <f t="shared" si="4500"/>
        <v>0</v>
      </c>
      <c r="AS271" s="140">
        <f t="shared" si="45"/>
        <v>-9.424777961</v>
      </c>
      <c r="AT271" s="141">
        <f t="shared" si="46"/>
        <v>-9.424777961</v>
      </c>
      <c r="AU271" s="141">
        <f t="shared" si="47"/>
        <v>-3.141592654</v>
      </c>
      <c r="AV271" s="122">
        <f t="shared" si="48"/>
        <v>3.141592654</v>
      </c>
      <c r="AW271" s="142">
        <f t="shared" si="49"/>
        <v>973275.6357</v>
      </c>
      <c r="AX271" s="130">
        <f t="shared" si="50"/>
        <v>973275.6357</v>
      </c>
      <c r="AY271" s="143">
        <f t="shared" si="51"/>
        <v>1946551.271</v>
      </c>
      <c r="AZ271" s="143">
        <f t="shared" si="52"/>
        <v>-0.0000000002383837784</v>
      </c>
      <c r="BA271" s="143">
        <f t="shared" si="53"/>
        <v>0</v>
      </c>
      <c r="BB271" s="124">
        <f t="shared" si="54"/>
        <v>1946551.271</v>
      </c>
      <c r="BC271" s="140">
        <f t="shared" ref="BC271:BD271" si="4501">BC$2*AD271</f>
        <v>-3.141592654</v>
      </c>
      <c r="BD271" s="140">
        <f t="shared" si="4501"/>
        <v>-3.141592654</v>
      </c>
      <c r="BE271" s="141">
        <f t="shared" si="56"/>
        <v>-6.283185307</v>
      </c>
      <c r="BF271" s="141">
        <f t="shared" si="57"/>
        <v>0</v>
      </c>
      <c r="BG271" s="122">
        <f t="shared" si="58"/>
        <v>0</v>
      </c>
      <c r="BH271" s="142">
        <f t="shared" ref="BH271:BI271" si="4502">POWER(AH271,BH$2)</f>
        <v>99.10113244</v>
      </c>
      <c r="BI271" s="142">
        <f t="shared" si="4502"/>
        <v>103310.9028</v>
      </c>
      <c r="BJ271" s="130">
        <f t="shared" si="60"/>
        <v>10238227.47</v>
      </c>
      <c r="BK271" s="143">
        <f t="shared" si="61"/>
        <v>92144047.19</v>
      </c>
      <c r="BL271" s="143">
        <f t="shared" si="62"/>
        <v>0</v>
      </c>
      <c r="BM271" s="143">
        <f t="shared" si="63"/>
        <v>0</v>
      </c>
      <c r="BN271" s="124">
        <f t="shared" si="64"/>
        <v>92144047.19</v>
      </c>
      <c r="BO271" s="140">
        <f t="shared" si="65"/>
        <v>0</v>
      </c>
      <c r="BP271" s="141">
        <f t="shared" si="66"/>
        <v>0</v>
      </c>
      <c r="BQ271" s="141">
        <f t="shared" si="67"/>
        <v>0</v>
      </c>
      <c r="BR271" s="122">
        <f t="shared" si="68"/>
        <v>0</v>
      </c>
      <c r="BS271" s="142">
        <f t="shared" si="69"/>
        <v>15288888.08</v>
      </c>
      <c r="BT271" s="130">
        <f t="shared" si="70"/>
        <v>15288888.08</v>
      </c>
      <c r="BU271" s="143">
        <f t="shared" si="71"/>
        <v>-412799978.1</v>
      </c>
      <c r="BV271" s="143">
        <f t="shared" si="72"/>
        <v>0</v>
      </c>
      <c r="BW271" s="143">
        <f t="shared" si="73"/>
        <v>3.141592654</v>
      </c>
      <c r="BX271" s="124">
        <f t="shared" si="74"/>
        <v>412799978.1</v>
      </c>
      <c r="BY271" s="144">
        <f t="shared" ref="BY271:BZ271" si="4503">AY271+BK271+BU271</f>
        <v>-318709379.6</v>
      </c>
      <c r="BZ271" s="144">
        <f t="shared" si="4503"/>
        <v>-0.0000000002383837784</v>
      </c>
      <c r="CA271" s="144">
        <f t="shared" si="76"/>
        <v>-3.141592654</v>
      </c>
      <c r="CB271" s="145">
        <f t="shared" si="77"/>
        <v>318709379.6</v>
      </c>
      <c r="CC271" s="140">
        <f t="shared" ref="CC271:CD271" si="4504">CC$2*AD271</f>
        <v>-6.283185307</v>
      </c>
      <c r="CD271" s="140">
        <f t="shared" si="4504"/>
        <v>-6.283185307</v>
      </c>
      <c r="CE271" s="141">
        <f t="shared" si="79"/>
        <v>-12.56637061</v>
      </c>
      <c r="CF271" s="141">
        <f t="shared" si="80"/>
        <v>0</v>
      </c>
      <c r="CG271" s="122">
        <f t="shared" si="81"/>
        <v>0</v>
      </c>
      <c r="CH271" s="142">
        <f t="shared" ref="CH271:CI271" si="4505">POWER(AH271,CH$2)</f>
        <v>9821.03445</v>
      </c>
      <c r="CI271" s="142">
        <f t="shared" si="4505"/>
        <v>10673142648</v>
      </c>
      <c r="CJ271" s="130">
        <f t="shared" si="83"/>
        <v>104821301631585</v>
      </c>
      <c r="CK271" s="143">
        <f t="shared" si="84"/>
        <v>-104821301631585</v>
      </c>
      <c r="CL271" s="143">
        <f t="shared" si="85"/>
        <v>0</v>
      </c>
      <c r="CM271" s="143">
        <f t="shared" si="86"/>
        <v>3.141592654</v>
      </c>
      <c r="CN271" s="124">
        <f t="shared" si="87"/>
        <v>104821301631585</v>
      </c>
      <c r="CO271" s="140">
        <f t="shared" si="88"/>
        <v>-9.424777961</v>
      </c>
      <c r="CP271" s="141">
        <f t="shared" si="89"/>
        <v>-9.424777961</v>
      </c>
      <c r="CQ271" s="141">
        <f t="shared" si="90"/>
        <v>-3.141592654</v>
      </c>
      <c r="CR271" s="122">
        <f t="shared" si="91"/>
        <v>3.141592654</v>
      </c>
      <c r="CS271" s="142">
        <f t="shared" si="92"/>
        <v>1.10265E+15</v>
      </c>
      <c r="CT271" s="130">
        <f t="shared" si="93"/>
        <v>1.10265E+15</v>
      </c>
      <c r="CU271" s="143">
        <f t="shared" si="94"/>
        <v>-4.41061E+15</v>
      </c>
      <c r="CV271" s="143">
        <f t="shared" si="95"/>
        <v>0.5401436985</v>
      </c>
      <c r="CW271" s="143">
        <f t="shared" si="96"/>
        <v>3.141592654</v>
      </c>
      <c r="CX271" s="124">
        <f t="shared" si="97"/>
        <v>4.41061E+15</v>
      </c>
      <c r="CY271" s="140">
        <f t="shared" si="98"/>
        <v>-9.424777961</v>
      </c>
      <c r="CZ271" s="140">
        <f t="shared" si="99"/>
        <v>0</v>
      </c>
      <c r="DA271" s="141">
        <f t="shared" si="100"/>
        <v>-9.424777961</v>
      </c>
      <c r="DB271" s="141">
        <f t="shared" si="101"/>
        <v>-3.141592654</v>
      </c>
      <c r="DC271" s="122">
        <f t="shared" si="102"/>
        <v>3.141592654</v>
      </c>
      <c r="DD271" s="142">
        <f t="shared" si="103"/>
        <v>973275.6357</v>
      </c>
      <c r="DE271" s="142">
        <f t="shared" si="104"/>
        <v>15288888.08</v>
      </c>
      <c r="DF271" s="130">
        <f t="shared" si="105"/>
        <v>14880302260967</v>
      </c>
      <c r="DG271" s="143">
        <f t="shared" si="106"/>
        <v>-59521209043869</v>
      </c>
      <c r="DH271" s="143">
        <f t="shared" si="107"/>
        <v>0.007289245814</v>
      </c>
      <c r="DI271" s="143">
        <f t="shared" si="108"/>
        <v>3.141592654</v>
      </c>
      <c r="DJ271" s="124">
        <f t="shared" si="109"/>
        <v>59521209043869</v>
      </c>
      <c r="DK271" s="140">
        <f t="shared" ref="DK271:DM271" si="4506">DK$2*AD271</f>
        <v>-3.141592654</v>
      </c>
      <c r="DL271" s="140">
        <f t="shared" si="4506"/>
        <v>-3.141592654</v>
      </c>
      <c r="DM271" s="140">
        <f t="shared" si="4506"/>
        <v>0</v>
      </c>
      <c r="DN271" s="141">
        <f t="shared" si="111"/>
        <v>-6.283185307</v>
      </c>
      <c r="DO271" s="141">
        <f t="shared" si="112"/>
        <v>0</v>
      </c>
      <c r="DP271" s="122">
        <f t="shared" si="113"/>
        <v>0</v>
      </c>
      <c r="DQ271" s="142">
        <f t="shared" ref="DQ271:DS271" si="4507">POWER(AH271,DQ$2)</f>
        <v>99.10113244</v>
      </c>
      <c r="DR271" s="142">
        <f t="shared" si="4507"/>
        <v>103310.9028</v>
      </c>
      <c r="DS271" s="142">
        <f t="shared" si="4507"/>
        <v>15288888.08</v>
      </c>
      <c r="DT271" s="130">
        <f t="shared" si="115"/>
        <v>156531113813421</v>
      </c>
      <c r="DU271" s="143">
        <f t="shared" si="116"/>
        <v>-2.81756E+15</v>
      </c>
      <c r="DV271" s="143">
        <f t="shared" si="117"/>
        <v>0</v>
      </c>
      <c r="DW271" s="143">
        <f t="shared" si="118"/>
        <v>3.141592654</v>
      </c>
      <c r="DX271" s="124">
        <f t="shared" si="119"/>
        <v>2.81756E+15</v>
      </c>
      <c r="DY271" s="140">
        <f t="shared" si="120"/>
        <v>0</v>
      </c>
      <c r="DZ271" s="141">
        <f t="shared" si="121"/>
        <v>0</v>
      </c>
      <c r="EA271" s="141">
        <f t="shared" si="122"/>
        <v>0</v>
      </c>
      <c r="EB271" s="122">
        <f t="shared" si="123"/>
        <v>0</v>
      </c>
      <c r="EC271" s="142">
        <f t="shared" si="124"/>
        <v>233750098599110</v>
      </c>
      <c r="ED271" s="130">
        <f t="shared" si="125"/>
        <v>233750098599110</v>
      </c>
      <c r="EE271" s="143">
        <f t="shared" si="126"/>
        <v>6.31125E+15</v>
      </c>
      <c r="EF271" s="143">
        <f t="shared" si="127"/>
        <v>0</v>
      </c>
      <c r="EG271" s="143">
        <f t="shared" si="128"/>
        <v>0</v>
      </c>
      <c r="EH271" s="124">
        <f t="shared" si="129"/>
        <v>6.31125E+15</v>
      </c>
      <c r="EI271" s="144">
        <f t="shared" ref="EI271:EJ271" si="4508">CK271+CU271+DG271+DU271+EE271</f>
        <v>-1.08126E+15</v>
      </c>
      <c r="EJ271" s="144">
        <f t="shared" si="4508"/>
        <v>0.5474329443</v>
      </c>
      <c r="EK271" s="144">
        <f t="shared" si="131"/>
        <v>3.141592654</v>
      </c>
      <c r="EL271" s="145">
        <f t="shared" si="132"/>
        <v>1.08126E+15</v>
      </c>
      <c r="EM271" s="140">
        <f t="shared" si="133"/>
        <v>1.570796327</v>
      </c>
      <c r="EN271" s="141">
        <f t="shared" si="134"/>
        <v>1.570796327</v>
      </c>
      <c r="EO271" s="141">
        <f t="shared" si="135"/>
        <v>1.570796327</v>
      </c>
      <c r="EP271" s="122">
        <f t="shared" si="136"/>
        <v>1.570796327</v>
      </c>
      <c r="EQ271" s="142">
        <f t="shared" si="137"/>
        <v>32882486.37</v>
      </c>
      <c r="ER271" s="130">
        <f t="shared" si="138"/>
        <v>32882486.37</v>
      </c>
      <c r="ES271" s="143">
        <f t="shared" si="139"/>
        <v>0.00000004840138184</v>
      </c>
      <c r="ET271" s="143">
        <f t="shared" si="140"/>
        <v>170862411.2</v>
      </c>
      <c r="EU271" s="143">
        <f t="shared" si="141"/>
        <v>1.570796327</v>
      </c>
      <c r="EV271" s="124">
        <f t="shared" si="142"/>
        <v>170862411.2</v>
      </c>
      <c r="EW271" s="144">
        <f t="shared" ref="EW271:EX271" si="4509">BY271+ES271</f>
        <v>-318709379.6</v>
      </c>
      <c r="EX271" s="144">
        <f t="shared" si="4509"/>
        <v>170862411.2</v>
      </c>
      <c r="EY271" s="144">
        <f t="shared" si="144"/>
        <v>2.649478186</v>
      </c>
      <c r="EZ271" s="145">
        <f t="shared" si="145"/>
        <v>361620840.4</v>
      </c>
      <c r="FA271" s="140">
        <f t="shared" si="146"/>
        <v>0.8831593954</v>
      </c>
      <c r="FB271" s="141">
        <f t="shared" si="147"/>
        <v>0.8831593954</v>
      </c>
      <c r="FC271" s="141">
        <f t="shared" si="148"/>
        <v>0.8831593954</v>
      </c>
      <c r="FD271" s="122">
        <f t="shared" si="149"/>
        <v>0.8831593954</v>
      </c>
      <c r="FE271" s="142">
        <f t="shared" si="150"/>
        <v>712.4446842</v>
      </c>
      <c r="FF271" s="130">
        <f t="shared" si="151"/>
        <v>712.4446842</v>
      </c>
      <c r="FG271" s="143">
        <f t="shared" si="152"/>
        <v>119.6365521</v>
      </c>
      <c r="FH271" s="143">
        <f t="shared" si="153"/>
        <v>145.6546912</v>
      </c>
      <c r="FI271" s="143">
        <f t="shared" si="154"/>
        <v>0.8831593954</v>
      </c>
      <c r="FJ271" s="124">
        <f t="shared" si="155"/>
        <v>188.4892402</v>
      </c>
      <c r="FK271" s="140">
        <f t="shared" si="156"/>
        <v>-6.283185307</v>
      </c>
      <c r="FL271" s="141">
        <f t="shared" si="157"/>
        <v>-6.283185307</v>
      </c>
      <c r="FM271" s="141">
        <f t="shared" si="158"/>
        <v>0</v>
      </c>
      <c r="FN271" s="122">
        <f t="shared" si="159"/>
        <v>0</v>
      </c>
      <c r="FO271" s="142">
        <f t="shared" si="160"/>
        <v>9821.03445</v>
      </c>
      <c r="FP271" s="130">
        <f t="shared" si="161"/>
        <v>9821.03445</v>
      </c>
      <c r="FQ271" s="143">
        <f t="shared" si="162"/>
        <v>-9821.03445</v>
      </c>
      <c r="FR271" s="143">
        <f t="shared" si="163"/>
        <v>0</v>
      </c>
      <c r="FS271" s="143">
        <f t="shared" si="164"/>
        <v>3.141592654</v>
      </c>
      <c r="FT271" s="124">
        <f t="shared" si="165"/>
        <v>9821.03445</v>
      </c>
      <c r="FU271" s="144">
        <f t="shared" si="166"/>
        <v>-319753.743</v>
      </c>
      <c r="FV271" s="144">
        <f t="shared" si="167"/>
        <v>0</v>
      </c>
      <c r="FW271" s="144">
        <f t="shared" si="168"/>
        <v>-3.141592654</v>
      </c>
      <c r="FX271" s="145">
        <f t="shared" si="169"/>
        <v>319753.743</v>
      </c>
      <c r="FY271" s="140">
        <f t="shared" si="170"/>
        <v>-3.141592654</v>
      </c>
      <c r="FZ271" s="140">
        <f t="shared" si="171"/>
        <v>-0.8831593954</v>
      </c>
      <c r="GA271" s="141">
        <f t="shared" si="172"/>
        <v>-4.024752049</v>
      </c>
      <c r="GB271" s="141">
        <f t="shared" si="173"/>
        <v>-4.024752049</v>
      </c>
      <c r="GC271" s="122">
        <f t="shared" si="174"/>
        <v>2.258433258</v>
      </c>
      <c r="GD271" s="142">
        <f t="shared" si="175"/>
        <v>319753.743</v>
      </c>
      <c r="GE271" s="142">
        <f t="shared" si="176"/>
        <v>0.005305342623</v>
      </c>
      <c r="GF271" s="130">
        <f t="shared" si="177"/>
        <v>1696.403162</v>
      </c>
      <c r="GG271" s="143">
        <f t="shared" si="178"/>
        <v>-119.6365521</v>
      </c>
      <c r="GH271" s="143">
        <f t="shared" si="179"/>
        <v>145.6546912</v>
      </c>
      <c r="GI271" s="143">
        <f t="shared" si="180"/>
        <v>2.258433258</v>
      </c>
      <c r="GJ271" s="124">
        <f t="shared" si="181"/>
        <v>188.4892402</v>
      </c>
      <c r="GK271" s="146">
        <f t="shared" si="182"/>
        <v>-0.5</v>
      </c>
      <c r="GL271" s="127">
        <f t="shared" si="183"/>
        <v>-0.8660254038</v>
      </c>
      <c r="GM271" s="146">
        <f t="shared" si="184"/>
        <v>-2.094395102</v>
      </c>
      <c r="GN271" s="127">
        <f t="shared" si="185"/>
        <v>1</v>
      </c>
      <c r="GO271" s="147">
        <f t="shared" si="186"/>
        <v>-0.5</v>
      </c>
      <c r="GP271" s="128">
        <f t="shared" si="187"/>
        <v>0.8660254038</v>
      </c>
      <c r="GQ271" s="147">
        <f t="shared" si="188"/>
        <v>2.094395102</v>
      </c>
      <c r="GR271" s="128">
        <f t="shared" si="189"/>
        <v>1</v>
      </c>
      <c r="GS271" s="140">
        <f t="shared" si="190"/>
        <v>-2.094395102</v>
      </c>
      <c r="GT271" s="140">
        <f t="shared" si="191"/>
        <v>0.8831593954</v>
      </c>
      <c r="GU271" s="141">
        <f t="shared" si="192"/>
        <v>-1.211235707</v>
      </c>
      <c r="GV271" s="141">
        <f t="shared" si="193"/>
        <v>-1.211235707</v>
      </c>
      <c r="GW271" s="122">
        <f t="shared" si="194"/>
        <v>-1.211235707</v>
      </c>
      <c r="GX271" s="142">
        <f t="shared" si="195"/>
        <v>1</v>
      </c>
      <c r="GY271" s="142">
        <f t="shared" si="196"/>
        <v>188.4892402</v>
      </c>
      <c r="GZ271" s="130">
        <f t="shared" si="197"/>
        <v>188.4892402</v>
      </c>
      <c r="HA271" s="143">
        <f t="shared" si="198"/>
        <v>66.32238665</v>
      </c>
      <c r="HB271" s="143">
        <f t="shared" si="199"/>
        <v>-176.435639</v>
      </c>
      <c r="HC271" s="143">
        <f t="shared" si="200"/>
        <v>-1.211235707</v>
      </c>
      <c r="HD271" s="124">
        <f t="shared" si="201"/>
        <v>188.4892402</v>
      </c>
      <c r="HE271" s="140">
        <f t="shared" si="202"/>
        <v>2.094395102</v>
      </c>
      <c r="HF271" s="140">
        <f t="shared" si="203"/>
        <v>2.258433258</v>
      </c>
      <c r="HG271" s="141">
        <f t="shared" si="204"/>
        <v>4.352828361</v>
      </c>
      <c r="HH271" s="141">
        <f t="shared" si="205"/>
        <v>4.352828361</v>
      </c>
      <c r="HI271" s="122">
        <f t="shared" si="206"/>
        <v>-1.930356947</v>
      </c>
      <c r="HJ271" s="142">
        <f t="shared" si="207"/>
        <v>1</v>
      </c>
      <c r="HK271" s="142">
        <f t="shared" si="208"/>
        <v>188.4892402</v>
      </c>
      <c r="HL271" s="130">
        <f t="shared" si="209"/>
        <v>188.4892402</v>
      </c>
      <c r="HM271" s="143">
        <f t="shared" si="210"/>
        <v>-66.32238665</v>
      </c>
      <c r="HN271" s="143">
        <f t="shared" si="211"/>
        <v>-176.435639</v>
      </c>
      <c r="HO271" s="143">
        <f t="shared" si="212"/>
        <v>-1.930356947</v>
      </c>
      <c r="HP271" s="124">
        <f t="shared" si="213"/>
        <v>188.4892402</v>
      </c>
      <c r="HQ271" s="140">
        <f t="shared" si="214"/>
        <v>2.094395102</v>
      </c>
      <c r="HR271" s="140">
        <f t="shared" si="215"/>
        <v>0.8831593954</v>
      </c>
      <c r="HS271" s="141">
        <f t="shared" si="216"/>
        <v>2.977554498</v>
      </c>
      <c r="HT271" s="141">
        <f t="shared" si="217"/>
        <v>2.977554498</v>
      </c>
      <c r="HU271" s="122">
        <f t="shared" si="218"/>
        <v>2.977554498</v>
      </c>
      <c r="HV271" s="142">
        <f t="shared" si="219"/>
        <v>1</v>
      </c>
      <c r="HW271" s="142">
        <f t="shared" si="220"/>
        <v>188.4892402</v>
      </c>
      <c r="HX271" s="130">
        <f t="shared" si="221"/>
        <v>188.4892402</v>
      </c>
      <c r="HY271" s="143">
        <f t="shared" si="222"/>
        <v>-185.9589388</v>
      </c>
      <c r="HZ271" s="143">
        <f t="shared" si="223"/>
        <v>30.7809478</v>
      </c>
      <c r="IA271" s="143">
        <f t="shared" si="224"/>
        <v>2.977554498</v>
      </c>
      <c r="IB271" s="124">
        <f t="shared" si="225"/>
        <v>188.4892402</v>
      </c>
      <c r="IC271" s="140">
        <f t="shared" si="226"/>
        <v>-2.094395102</v>
      </c>
      <c r="ID271" s="140">
        <f t="shared" si="227"/>
        <v>2.258433258</v>
      </c>
      <c r="IE271" s="141">
        <f t="shared" si="228"/>
        <v>0.1640381558</v>
      </c>
      <c r="IF271" s="141">
        <f t="shared" si="229"/>
        <v>0.1640381558</v>
      </c>
      <c r="IG271" s="122">
        <f t="shared" si="230"/>
        <v>0.1640381558</v>
      </c>
      <c r="IH271" s="142">
        <f t="shared" si="231"/>
        <v>1</v>
      </c>
      <c r="II271" s="142">
        <f t="shared" si="232"/>
        <v>188.4892402</v>
      </c>
      <c r="IJ271" s="130">
        <f t="shared" si="233"/>
        <v>188.4892402</v>
      </c>
      <c r="IK271" s="143">
        <f t="shared" si="234"/>
        <v>185.9589388</v>
      </c>
      <c r="IL271" s="143">
        <f t="shared" si="235"/>
        <v>30.7809478</v>
      </c>
      <c r="IM271" s="143">
        <f t="shared" si="236"/>
        <v>0.1640381558</v>
      </c>
      <c r="IN271" s="124">
        <f t="shared" si="237"/>
        <v>188.4892402</v>
      </c>
    </row>
    <row r="272" ht="12.75" customHeight="1">
      <c r="A272" s="129">
        <f>'Cortez Cubic'!AP272</f>
        <v>-0.2187762226</v>
      </c>
      <c r="B272" s="129">
        <f>'Cortez Cubic'!AQ272</f>
        <v>52.17121669</v>
      </c>
      <c r="C272" s="129">
        <f>'Cortez Cubic'!AR272</f>
        <v>26232.08956</v>
      </c>
      <c r="D272" s="129">
        <f>'Cortez Cubic'!AS272</f>
        <v>-4243892.526</v>
      </c>
      <c r="E272" s="129">
        <f t="shared" ref="E272:H272" si="4510">0</f>
        <v>0</v>
      </c>
      <c r="F272" s="129">
        <f t="shared" si="4510"/>
        <v>0</v>
      </c>
      <c r="G272" s="129">
        <f t="shared" si="4510"/>
        <v>0</v>
      </c>
      <c r="H272" s="129">
        <f t="shared" si="4510"/>
        <v>0</v>
      </c>
      <c r="I272" s="110">
        <f>'Cortez Cubic'!I272</f>
        <v>129</v>
      </c>
      <c r="J272" s="130">
        <f t="shared" si="28"/>
        <v>145.374147</v>
      </c>
      <c r="K272" s="131">
        <f t="shared" si="29"/>
        <v>0</v>
      </c>
      <c r="L272" s="131">
        <f t="shared" si="30"/>
        <v>1</v>
      </c>
      <c r="M272" s="132">
        <f t="shared" si="31"/>
        <v>-16.37414696</v>
      </c>
      <c r="N272" s="133">
        <f t="shared" si="32"/>
        <v>269.4173078</v>
      </c>
      <c r="O272" s="134">
        <f t="shared" si="33"/>
        <v>414.7914548</v>
      </c>
      <c r="P272" s="134">
        <f t="shared" si="34"/>
        <v>0</v>
      </c>
      <c r="Q272" s="135">
        <f t="shared" si="35"/>
        <v>145.374147</v>
      </c>
      <c r="R272" s="135">
        <f t="shared" si="36"/>
        <v>0</v>
      </c>
      <c r="S272" s="136">
        <f t="shared" si="37"/>
        <v>-321.6971975</v>
      </c>
      <c r="T272" s="136">
        <f t="shared" si="38"/>
        <v>0</v>
      </c>
      <c r="U272" s="137">
        <f t="shared" ref="U272:X272" si="4511">ATAN2(A272,E272)</f>
        <v>3.141592654</v>
      </c>
      <c r="V272" s="137">
        <f t="shared" si="4511"/>
        <v>0</v>
      </c>
      <c r="W272" s="137">
        <f t="shared" si="4511"/>
        <v>0</v>
      </c>
      <c r="X272" s="137">
        <f t="shared" si="4511"/>
        <v>3.141592654</v>
      </c>
      <c r="Y272" s="137">
        <f t="shared" ref="Y272:AB272" si="4512">SQRT(POWER(A272,2)+POWER(E272,2))</f>
        <v>0.2187762226</v>
      </c>
      <c r="Z272" s="137">
        <f t="shared" si="4512"/>
        <v>52.17121669</v>
      </c>
      <c r="AA272" s="137">
        <f t="shared" si="4512"/>
        <v>26232.08956</v>
      </c>
      <c r="AB272" s="137">
        <f t="shared" si="4512"/>
        <v>4243892.526</v>
      </c>
      <c r="AC272" s="138">
        <f t="shared" ref="AC272:AF272" si="4513">U272-$U272</f>
        <v>0</v>
      </c>
      <c r="AD272" s="138">
        <f t="shared" si="4513"/>
        <v>-3.141592654</v>
      </c>
      <c r="AE272" s="138">
        <f t="shared" si="4513"/>
        <v>-3.141592654</v>
      </c>
      <c r="AF272" s="138">
        <f t="shared" si="4513"/>
        <v>0</v>
      </c>
      <c r="AG272" s="138">
        <f t="shared" ref="AG272:AJ272" si="4514">Y272/$Y272</f>
        <v>1</v>
      </c>
      <c r="AH272" s="138">
        <f t="shared" si="4514"/>
        <v>238.4684042</v>
      </c>
      <c r="AI272" s="138">
        <f t="shared" si="4514"/>
        <v>119903.7503</v>
      </c>
      <c r="AJ272" s="138">
        <f t="shared" si="4514"/>
        <v>19398326.18</v>
      </c>
      <c r="AK272" s="139">
        <f t="shared" ref="AK272:AN272" si="4515">AG272*COS(AC272)</f>
        <v>1</v>
      </c>
      <c r="AL272" s="139">
        <f t="shared" si="4515"/>
        <v>-238.4684042</v>
      </c>
      <c r="AM272" s="139">
        <f t="shared" si="4515"/>
        <v>-119903.7503</v>
      </c>
      <c r="AN272" s="139">
        <f t="shared" si="4515"/>
        <v>19398326.18</v>
      </c>
      <c r="AO272" s="129">
        <f t="shared" ref="AO272:AR272" si="4516">AG272*SIN(AC272)</f>
        <v>0</v>
      </c>
      <c r="AP272" s="129">
        <f t="shared" si="4516"/>
        <v>0</v>
      </c>
      <c r="AQ272" s="129">
        <f t="shared" si="4516"/>
        <v>0</v>
      </c>
      <c r="AR272" s="129">
        <f t="shared" si="4516"/>
        <v>0</v>
      </c>
      <c r="AS272" s="140">
        <f t="shared" si="45"/>
        <v>-9.424777961</v>
      </c>
      <c r="AT272" s="141">
        <f t="shared" si="46"/>
        <v>-9.424777961</v>
      </c>
      <c r="AU272" s="141">
        <f t="shared" si="47"/>
        <v>-3.141592654</v>
      </c>
      <c r="AV272" s="122">
        <f t="shared" si="48"/>
        <v>3.141592654</v>
      </c>
      <c r="AW272" s="142">
        <f t="shared" si="49"/>
        <v>13561025.63</v>
      </c>
      <c r="AX272" s="130">
        <f t="shared" si="50"/>
        <v>13561025.63</v>
      </c>
      <c r="AY272" s="143">
        <f t="shared" si="51"/>
        <v>27122051.25</v>
      </c>
      <c r="AZ272" s="143">
        <f t="shared" si="52"/>
        <v>-0.000000003321493325</v>
      </c>
      <c r="BA272" s="143">
        <f t="shared" si="53"/>
        <v>0</v>
      </c>
      <c r="BB272" s="124">
        <f t="shared" si="54"/>
        <v>27122051.25</v>
      </c>
      <c r="BC272" s="140">
        <f t="shared" ref="BC272:BD272" si="4517">BC$2*AD272</f>
        <v>-3.141592654</v>
      </c>
      <c r="BD272" s="140">
        <f t="shared" si="4517"/>
        <v>-3.141592654</v>
      </c>
      <c r="BE272" s="141">
        <f t="shared" si="56"/>
        <v>-6.283185307</v>
      </c>
      <c r="BF272" s="141">
        <f t="shared" si="57"/>
        <v>0</v>
      </c>
      <c r="BG272" s="122">
        <f t="shared" si="58"/>
        <v>0</v>
      </c>
      <c r="BH272" s="142">
        <f t="shared" ref="BH272:BI272" si="4518">POWER(AH272,BH$2)</f>
        <v>238.4684042</v>
      </c>
      <c r="BI272" s="142">
        <f t="shared" si="4518"/>
        <v>119903.7503</v>
      </c>
      <c r="BJ272" s="130">
        <f t="shared" si="60"/>
        <v>28593256</v>
      </c>
      <c r="BK272" s="143">
        <f t="shared" si="61"/>
        <v>257339304</v>
      </c>
      <c r="BL272" s="143">
        <f t="shared" si="62"/>
        <v>0</v>
      </c>
      <c r="BM272" s="143">
        <f t="shared" si="63"/>
        <v>0</v>
      </c>
      <c r="BN272" s="124">
        <f t="shared" si="64"/>
        <v>257339304</v>
      </c>
      <c r="BO272" s="140">
        <f t="shared" si="65"/>
        <v>0</v>
      </c>
      <c r="BP272" s="141">
        <f t="shared" si="66"/>
        <v>0</v>
      </c>
      <c r="BQ272" s="141">
        <f t="shared" si="67"/>
        <v>0</v>
      </c>
      <c r="BR272" s="122">
        <f t="shared" si="68"/>
        <v>0</v>
      </c>
      <c r="BS272" s="142">
        <f t="shared" si="69"/>
        <v>19398326.18</v>
      </c>
      <c r="BT272" s="130">
        <f t="shared" si="70"/>
        <v>19398326.18</v>
      </c>
      <c r="BU272" s="143">
        <f t="shared" si="71"/>
        <v>-523754806.8</v>
      </c>
      <c r="BV272" s="143">
        <f t="shared" si="72"/>
        <v>0</v>
      </c>
      <c r="BW272" s="143">
        <f t="shared" si="73"/>
        <v>3.141592654</v>
      </c>
      <c r="BX272" s="124">
        <f t="shared" si="74"/>
        <v>523754806.8</v>
      </c>
      <c r="BY272" s="144">
        <f t="shared" ref="BY272:BZ272" si="4519">AY272+BK272+BU272</f>
        <v>-239293451.6</v>
      </c>
      <c r="BZ272" s="144">
        <f t="shared" si="4519"/>
        <v>-0.000000003321493325</v>
      </c>
      <c r="CA272" s="144">
        <f t="shared" si="76"/>
        <v>-3.141592654</v>
      </c>
      <c r="CB272" s="145">
        <f t="shared" si="77"/>
        <v>239293451.6</v>
      </c>
      <c r="CC272" s="140">
        <f t="shared" ref="CC272:CD272" si="4520">CC$2*AD272</f>
        <v>-6.283185307</v>
      </c>
      <c r="CD272" s="140">
        <f t="shared" si="4520"/>
        <v>-6.283185307</v>
      </c>
      <c r="CE272" s="141">
        <f t="shared" si="79"/>
        <v>-12.56637061</v>
      </c>
      <c r="CF272" s="141">
        <f t="shared" si="80"/>
        <v>0</v>
      </c>
      <c r="CG272" s="122">
        <f t="shared" si="81"/>
        <v>0</v>
      </c>
      <c r="CH272" s="142">
        <f t="shared" ref="CH272:CI272" si="4521">POWER(AH272,CH$2)</f>
        <v>56867.17982</v>
      </c>
      <c r="CI272" s="142">
        <f t="shared" si="4521"/>
        <v>14376909334</v>
      </c>
      <c r="CJ272" s="130">
        <f t="shared" si="83"/>
        <v>817574288404371</v>
      </c>
      <c r="CK272" s="143">
        <f t="shared" si="84"/>
        <v>-817574288404371</v>
      </c>
      <c r="CL272" s="143">
        <f t="shared" si="85"/>
        <v>0</v>
      </c>
      <c r="CM272" s="143">
        <f t="shared" si="86"/>
        <v>3.141592654</v>
      </c>
      <c r="CN272" s="124">
        <f t="shared" si="87"/>
        <v>817574288404371</v>
      </c>
      <c r="CO272" s="140">
        <f t="shared" si="88"/>
        <v>-9.424777961</v>
      </c>
      <c r="CP272" s="141">
        <f t="shared" si="89"/>
        <v>-9.424777961</v>
      </c>
      <c r="CQ272" s="141">
        <f t="shared" si="90"/>
        <v>-3.141592654</v>
      </c>
      <c r="CR272" s="122">
        <f t="shared" si="91"/>
        <v>3.141592654</v>
      </c>
      <c r="CS272" s="142">
        <f t="shared" si="92"/>
        <v>1.72385E+15</v>
      </c>
      <c r="CT272" s="130">
        <f t="shared" si="93"/>
        <v>1.72385E+15</v>
      </c>
      <c r="CU272" s="143">
        <f t="shared" si="94"/>
        <v>-6.89538E+15</v>
      </c>
      <c r="CV272" s="143">
        <f t="shared" si="95"/>
        <v>0.8444406745</v>
      </c>
      <c r="CW272" s="143">
        <f t="shared" si="96"/>
        <v>3.141592654</v>
      </c>
      <c r="CX272" s="124">
        <f t="shared" si="97"/>
        <v>6.89538E+15</v>
      </c>
      <c r="CY272" s="140">
        <f t="shared" si="98"/>
        <v>-9.424777961</v>
      </c>
      <c r="CZ272" s="140">
        <f t="shared" si="99"/>
        <v>0</v>
      </c>
      <c r="DA272" s="141">
        <f t="shared" si="100"/>
        <v>-9.424777961</v>
      </c>
      <c r="DB272" s="141">
        <f t="shared" si="101"/>
        <v>-3.141592654</v>
      </c>
      <c r="DC272" s="122">
        <f t="shared" si="102"/>
        <v>3.141592654</v>
      </c>
      <c r="DD272" s="142">
        <f t="shared" si="103"/>
        <v>13561025.63</v>
      </c>
      <c r="DE272" s="142">
        <f t="shared" si="104"/>
        <v>19398326.18</v>
      </c>
      <c r="DF272" s="130">
        <f t="shared" si="105"/>
        <v>263061198415370</v>
      </c>
      <c r="DG272" s="143">
        <f t="shared" si="106"/>
        <v>-1.05224E+15</v>
      </c>
      <c r="DH272" s="143">
        <f t="shared" si="107"/>
        <v>0.1288628218</v>
      </c>
      <c r="DI272" s="143">
        <f t="shared" si="108"/>
        <v>3.141592654</v>
      </c>
      <c r="DJ272" s="124">
        <f t="shared" si="109"/>
        <v>1.05224E+15</v>
      </c>
      <c r="DK272" s="140">
        <f t="shared" ref="DK272:DM272" si="4522">DK$2*AD272</f>
        <v>-3.141592654</v>
      </c>
      <c r="DL272" s="140">
        <f t="shared" si="4522"/>
        <v>-3.141592654</v>
      </c>
      <c r="DM272" s="140">
        <f t="shared" si="4522"/>
        <v>0</v>
      </c>
      <c r="DN272" s="141">
        <f t="shared" si="111"/>
        <v>-6.283185307</v>
      </c>
      <c r="DO272" s="141">
        <f t="shared" si="112"/>
        <v>0</v>
      </c>
      <c r="DP272" s="122">
        <f t="shared" si="113"/>
        <v>0</v>
      </c>
      <c r="DQ272" s="142">
        <f t="shared" ref="DQ272:DS272" si="4523">POWER(AH272,DQ$2)</f>
        <v>238.4684042</v>
      </c>
      <c r="DR272" s="142">
        <f t="shared" si="4523"/>
        <v>119903.7503</v>
      </c>
      <c r="DS272" s="142">
        <f t="shared" si="4523"/>
        <v>19398326.18</v>
      </c>
      <c r="DT272" s="130">
        <f t="shared" si="115"/>
        <v>554661306299671</v>
      </c>
      <c r="DU272" s="143">
        <f t="shared" si="116"/>
        <v>-9.9839E+15</v>
      </c>
      <c r="DV272" s="143">
        <f t="shared" si="117"/>
        <v>0</v>
      </c>
      <c r="DW272" s="143">
        <f t="shared" si="118"/>
        <v>3.141592654</v>
      </c>
      <c r="DX272" s="124">
        <f t="shared" si="119"/>
        <v>9.9839E+15</v>
      </c>
      <c r="DY272" s="140">
        <f t="shared" si="120"/>
        <v>0</v>
      </c>
      <c r="DZ272" s="141">
        <f t="shared" si="121"/>
        <v>0</v>
      </c>
      <c r="EA272" s="141">
        <f t="shared" si="122"/>
        <v>0</v>
      </c>
      <c r="EB272" s="122">
        <f t="shared" si="123"/>
        <v>0</v>
      </c>
      <c r="EC272" s="142">
        <f t="shared" si="124"/>
        <v>376295058527935</v>
      </c>
      <c r="ED272" s="130">
        <f t="shared" si="125"/>
        <v>376295058527935</v>
      </c>
      <c r="EE272" s="143">
        <f t="shared" si="126"/>
        <v>1.016E+16</v>
      </c>
      <c r="EF272" s="143">
        <f t="shared" si="127"/>
        <v>0</v>
      </c>
      <c r="EG272" s="143">
        <f t="shared" si="128"/>
        <v>0</v>
      </c>
      <c r="EH272" s="124">
        <f t="shared" si="129"/>
        <v>1.016E+16</v>
      </c>
      <c r="EI272" s="144">
        <f t="shared" ref="EI272:EJ272" si="4524">CK272+CU272+DG272+DU272+EE272</f>
        <v>-8.58914E+15</v>
      </c>
      <c r="EJ272" s="144">
        <f t="shared" si="4524"/>
        <v>0.9733034963</v>
      </c>
      <c r="EK272" s="144">
        <f t="shared" si="131"/>
        <v>3.141592654</v>
      </c>
      <c r="EL272" s="145">
        <f t="shared" si="132"/>
        <v>8.58914E+15</v>
      </c>
      <c r="EM272" s="140">
        <f t="shared" si="133"/>
        <v>1.570796327</v>
      </c>
      <c r="EN272" s="141">
        <f t="shared" si="134"/>
        <v>1.570796327</v>
      </c>
      <c r="EO272" s="141">
        <f t="shared" si="135"/>
        <v>1.570796327</v>
      </c>
      <c r="EP272" s="122">
        <f t="shared" si="136"/>
        <v>1.570796327</v>
      </c>
      <c r="EQ272" s="142">
        <f t="shared" si="137"/>
        <v>92677599.25</v>
      </c>
      <c r="ER272" s="130">
        <f t="shared" si="138"/>
        <v>92677599.25</v>
      </c>
      <c r="ES272" s="143">
        <f t="shared" si="139"/>
        <v>0.00000002948747008</v>
      </c>
      <c r="ET272" s="143">
        <f t="shared" si="140"/>
        <v>481566931.9</v>
      </c>
      <c r="EU272" s="143">
        <f t="shared" si="141"/>
        <v>1.570796327</v>
      </c>
      <c r="EV272" s="124">
        <f t="shared" si="142"/>
        <v>481566931.9</v>
      </c>
      <c r="EW272" s="144">
        <f t="shared" ref="EW272:EX272" si="4525">BY272+ES272</f>
        <v>-239293451.6</v>
      </c>
      <c r="EX272" s="144">
        <f t="shared" si="4525"/>
        <v>481566931.9</v>
      </c>
      <c r="EY272" s="144">
        <f t="shared" si="144"/>
        <v>2.031965597</v>
      </c>
      <c r="EZ272" s="145">
        <f t="shared" si="145"/>
        <v>537743494.5</v>
      </c>
      <c r="FA272" s="140">
        <f t="shared" si="146"/>
        <v>0.6773218656</v>
      </c>
      <c r="FB272" s="141">
        <f t="shared" si="147"/>
        <v>0.6773218656</v>
      </c>
      <c r="FC272" s="141">
        <f t="shared" si="148"/>
        <v>0.6773218656</v>
      </c>
      <c r="FD272" s="122">
        <f t="shared" si="149"/>
        <v>0.6773218656</v>
      </c>
      <c r="FE272" s="142">
        <f t="shared" si="150"/>
        <v>813.1894239</v>
      </c>
      <c r="FF272" s="130">
        <f t="shared" si="151"/>
        <v>813.1894239</v>
      </c>
      <c r="FG272" s="143">
        <f t="shared" si="152"/>
        <v>167.6509933</v>
      </c>
      <c r="FH272" s="143">
        <f t="shared" si="153"/>
        <v>134.8318832</v>
      </c>
      <c r="FI272" s="143">
        <f t="shared" si="154"/>
        <v>0.6773218656</v>
      </c>
      <c r="FJ272" s="124">
        <f t="shared" si="155"/>
        <v>215.1429578</v>
      </c>
      <c r="FK272" s="140">
        <f t="shared" si="156"/>
        <v>-6.283185307</v>
      </c>
      <c r="FL272" s="141">
        <f t="shared" si="157"/>
        <v>-6.283185307</v>
      </c>
      <c r="FM272" s="141">
        <f t="shared" si="158"/>
        <v>0</v>
      </c>
      <c r="FN272" s="122">
        <f t="shared" si="159"/>
        <v>0</v>
      </c>
      <c r="FO272" s="142">
        <f t="shared" si="160"/>
        <v>56867.17982</v>
      </c>
      <c r="FP272" s="130">
        <f t="shared" si="161"/>
        <v>56867.17982</v>
      </c>
      <c r="FQ272" s="143">
        <f t="shared" si="162"/>
        <v>-56867.17982</v>
      </c>
      <c r="FR272" s="143">
        <f t="shared" si="163"/>
        <v>0</v>
      </c>
      <c r="FS272" s="143">
        <f t="shared" si="164"/>
        <v>3.141592654</v>
      </c>
      <c r="FT272" s="124">
        <f t="shared" si="165"/>
        <v>56867.17982</v>
      </c>
      <c r="FU272" s="144">
        <f t="shared" si="166"/>
        <v>-416578.4307</v>
      </c>
      <c r="FV272" s="144">
        <f t="shared" si="167"/>
        <v>0</v>
      </c>
      <c r="FW272" s="144">
        <f t="shared" si="168"/>
        <v>-3.141592654</v>
      </c>
      <c r="FX272" s="145">
        <f t="shared" si="169"/>
        <v>416578.4307</v>
      </c>
      <c r="FY272" s="140">
        <f t="shared" si="170"/>
        <v>-3.141592654</v>
      </c>
      <c r="FZ272" s="140">
        <f t="shared" si="171"/>
        <v>-0.6773218656</v>
      </c>
      <c r="GA272" s="141">
        <f t="shared" si="172"/>
        <v>-3.818914519</v>
      </c>
      <c r="GB272" s="141">
        <f t="shared" si="173"/>
        <v>-3.818914519</v>
      </c>
      <c r="GC272" s="122">
        <f t="shared" si="174"/>
        <v>2.464270788</v>
      </c>
      <c r="GD272" s="142">
        <f t="shared" si="175"/>
        <v>416578.4307</v>
      </c>
      <c r="GE272" s="142">
        <f t="shared" si="176"/>
        <v>0.004648072194</v>
      </c>
      <c r="GF272" s="130">
        <f t="shared" si="177"/>
        <v>1936.28662</v>
      </c>
      <c r="GG272" s="143">
        <f t="shared" si="178"/>
        <v>-167.6509933</v>
      </c>
      <c r="GH272" s="143">
        <f t="shared" si="179"/>
        <v>134.8318832</v>
      </c>
      <c r="GI272" s="143">
        <f t="shared" si="180"/>
        <v>2.464270788</v>
      </c>
      <c r="GJ272" s="124">
        <f t="shared" si="181"/>
        <v>215.1429578</v>
      </c>
      <c r="GK272" s="146">
        <f t="shared" si="182"/>
        <v>-0.5</v>
      </c>
      <c r="GL272" s="127">
        <f t="shared" si="183"/>
        <v>-0.8660254038</v>
      </c>
      <c r="GM272" s="146">
        <f t="shared" si="184"/>
        <v>-2.094395102</v>
      </c>
      <c r="GN272" s="127">
        <f t="shared" si="185"/>
        <v>1</v>
      </c>
      <c r="GO272" s="147">
        <f t="shared" si="186"/>
        <v>-0.5</v>
      </c>
      <c r="GP272" s="128">
        <f t="shared" si="187"/>
        <v>0.8660254038</v>
      </c>
      <c r="GQ272" s="147">
        <f t="shared" si="188"/>
        <v>2.094395102</v>
      </c>
      <c r="GR272" s="128">
        <f t="shared" si="189"/>
        <v>1</v>
      </c>
      <c r="GS272" s="140">
        <f t="shared" si="190"/>
        <v>-2.094395102</v>
      </c>
      <c r="GT272" s="140">
        <f t="shared" si="191"/>
        <v>0.6773218656</v>
      </c>
      <c r="GU272" s="141">
        <f t="shared" si="192"/>
        <v>-1.417073237</v>
      </c>
      <c r="GV272" s="141">
        <f t="shared" si="193"/>
        <v>-1.417073237</v>
      </c>
      <c r="GW272" s="122">
        <f t="shared" si="194"/>
        <v>-1.417073237</v>
      </c>
      <c r="GX272" s="142">
        <f t="shared" si="195"/>
        <v>1</v>
      </c>
      <c r="GY272" s="142">
        <f t="shared" si="196"/>
        <v>215.1429578</v>
      </c>
      <c r="GZ272" s="130">
        <f t="shared" si="197"/>
        <v>215.1429578</v>
      </c>
      <c r="HA272" s="143">
        <f t="shared" si="198"/>
        <v>32.94233944</v>
      </c>
      <c r="HB272" s="143">
        <f t="shared" si="199"/>
        <v>-212.6059608</v>
      </c>
      <c r="HC272" s="143">
        <f t="shared" si="200"/>
        <v>-1.417073237</v>
      </c>
      <c r="HD272" s="124">
        <f t="shared" si="201"/>
        <v>215.1429578</v>
      </c>
      <c r="HE272" s="140">
        <f t="shared" si="202"/>
        <v>2.094395102</v>
      </c>
      <c r="HF272" s="140">
        <f t="shared" si="203"/>
        <v>2.464270788</v>
      </c>
      <c r="HG272" s="141">
        <f t="shared" si="204"/>
        <v>4.55866589</v>
      </c>
      <c r="HH272" s="141">
        <f t="shared" si="205"/>
        <v>4.55866589</v>
      </c>
      <c r="HI272" s="122">
        <f t="shared" si="206"/>
        <v>-1.724519417</v>
      </c>
      <c r="HJ272" s="142">
        <f t="shared" si="207"/>
        <v>1</v>
      </c>
      <c r="HK272" s="142">
        <f t="shared" si="208"/>
        <v>215.1429578</v>
      </c>
      <c r="HL272" s="130">
        <f t="shared" si="209"/>
        <v>215.1429578</v>
      </c>
      <c r="HM272" s="143">
        <f t="shared" si="210"/>
        <v>-32.94233944</v>
      </c>
      <c r="HN272" s="143">
        <f t="shared" si="211"/>
        <v>-212.6059608</v>
      </c>
      <c r="HO272" s="143">
        <f t="shared" si="212"/>
        <v>-1.724519417</v>
      </c>
      <c r="HP272" s="124">
        <f t="shared" si="213"/>
        <v>215.1429578</v>
      </c>
      <c r="HQ272" s="140">
        <f t="shared" si="214"/>
        <v>2.094395102</v>
      </c>
      <c r="HR272" s="140">
        <f t="shared" si="215"/>
        <v>0.6773218656</v>
      </c>
      <c r="HS272" s="141">
        <f t="shared" si="216"/>
        <v>2.771716968</v>
      </c>
      <c r="HT272" s="141">
        <f t="shared" si="217"/>
        <v>2.771716968</v>
      </c>
      <c r="HU272" s="122">
        <f t="shared" si="218"/>
        <v>2.771716968</v>
      </c>
      <c r="HV272" s="142">
        <f t="shared" si="219"/>
        <v>1</v>
      </c>
      <c r="HW272" s="142">
        <f t="shared" si="220"/>
        <v>215.1429578</v>
      </c>
      <c r="HX272" s="130">
        <f t="shared" si="221"/>
        <v>215.1429578</v>
      </c>
      <c r="HY272" s="143">
        <f t="shared" si="222"/>
        <v>-200.5933328</v>
      </c>
      <c r="HZ272" s="143">
        <f t="shared" si="223"/>
        <v>77.77407759</v>
      </c>
      <c r="IA272" s="143">
        <f t="shared" si="224"/>
        <v>2.771716968</v>
      </c>
      <c r="IB272" s="124">
        <f t="shared" si="225"/>
        <v>215.1429578</v>
      </c>
      <c r="IC272" s="140">
        <f t="shared" si="226"/>
        <v>-2.094395102</v>
      </c>
      <c r="ID272" s="140">
        <f t="shared" si="227"/>
        <v>2.464270788</v>
      </c>
      <c r="IE272" s="141">
        <f t="shared" si="228"/>
        <v>0.3698756856</v>
      </c>
      <c r="IF272" s="141">
        <f t="shared" si="229"/>
        <v>0.3698756856</v>
      </c>
      <c r="IG272" s="122">
        <f t="shared" si="230"/>
        <v>0.3698756856</v>
      </c>
      <c r="IH272" s="142">
        <f t="shared" si="231"/>
        <v>1</v>
      </c>
      <c r="II272" s="142">
        <f t="shared" si="232"/>
        <v>215.1429578</v>
      </c>
      <c r="IJ272" s="130">
        <f t="shared" si="233"/>
        <v>215.1429578</v>
      </c>
      <c r="IK272" s="143">
        <f t="shared" si="234"/>
        <v>200.5933328</v>
      </c>
      <c r="IL272" s="143">
        <f t="shared" si="235"/>
        <v>77.77407759</v>
      </c>
      <c r="IM272" s="143">
        <f t="shared" si="236"/>
        <v>0.3698756856</v>
      </c>
      <c r="IN272" s="124">
        <f t="shared" si="237"/>
        <v>215.1429578</v>
      </c>
    </row>
    <row r="273" ht="12.75" customHeight="1">
      <c r="A273" s="129">
        <f>'Cortez Cubic'!AP273</f>
        <v>-0.2187762226</v>
      </c>
      <c r="B273" s="129">
        <f>'Cortez Cubic'!AQ273</f>
        <v>6.25048904</v>
      </c>
      <c r="C273" s="129">
        <f>'Cortez Cubic'!AR273</f>
        <v>10798.17766</v>
      </c>
      <c r="D273" s="129">
        <f>'Cortez Cubic'!AS273</f>
        <v>-866422.0694</v>
      </c>
      <c r="E273" s="129">
        <f t="shared" ref="E273:H273" si="4526">0</f>
        <v>0</v>
      </c>
      <c r="F273" s="129">
        <f t="shared" si="4526"/>
        <v>0</v>
      </c>
      <c r="G273" s="129">
        <f t="shared" si="4526"/>
        <v>0</v>
      </c>
      <c r="H273" s="129">
        <f t="shared" si="4526"/>
        <v>0</v>
      </c>
      <c r="I273" s="110">
        <f>'Cortez Cubic'!I273</f>
        <v>164</v>
      </c>
      <c r="J273" s="130">
        <f t="shared" si="28"/>
        <v>180.4671446</v>
      </c>
      <c r="K273" s="131">
        <f t="shared" si="29"/>
        <v>1</v>
      </c>
      <c r="L273" s="131">
        <f t="shared" si="30"/>
        <v>0</v>
      </c>
      <c r="M273" s="132">
        <f t="shared" si="31"/>
        <v>-16.46714464</v>
      </c>
      <c r="N273" s="133">
        <f t="shared" si="32"/>
        <v>89.94353394</v>
      </c>
      <c r="O273" s="134">
        <f t="shared" si="33"/>
        <v>180.4671446</v>
      </c>
      <c r="P273" s="134">
        <f t="shared" si="34"/>
        <v>0</v>
      </c>
      <c r="Q273" s="135">
        <f t="shared" si="35"/>
        <v>90.5236107</v>
      </c>
      <c r="R273" s="135">
        <f t="shared" si="36"/>
        <v>0</v>
      </c>
      <c r="S273" s="136">
        <f t="shared" si="37"/>
        <v>-242.420516</v>
      </c>
      <c r="T273" s="136">
        <f t="shared" si="38"/>
        <v>0</v>
      </c>
      <c r="U273" s="137">
        <f t="shared" ref="U273:X273" si="4527">ATAN2(A273,E273)</f>
        <v>3.141592654</v>
      </c>
      <c r="V273" s="137">
        <f t="shared" si="4527"/>
        <v>0</v>
      </c>
      <c r="W273" s="137">
        <f t="shared" si="4527"/>
        <v>0</v>
      </c>
      <c r="X273" s="137">
        <f t="shared" si="4527"/>
        <v>3.141592654</v>
      </c>
      <c r="Y273" s="137">
        <f t="shared" ref="Y273:AB273" si="4528">SQRT(POWER(A273,2)+POWER(E273,2))</f>
        <v>0.2187762226</v>
      </c>
      <c r="Z273" s="137">
        <f t="shared" si="4528"/>
        <v>6.25048904</v>
      </c>
      <c r="AA273" s="137">
        <f t="shared" si="4528"/>
        <v>10798.17766</v>
      </c>
      <c r="AB273" s="137">
        <f t="shared" si="4528"/>
        <v>866422.0694</v>
      </c>
      <c r="AC273" s="138">
        <f t="shared" ref="AC273:AF273" si="4529">U273-$U273</f>
        <v>0</v>
      </c>
      <c r="AD273" s="138">
        <f t="shared" si="4529"/>
        <v>-3.141592654</v>
      </c>
      <c r="AE273" s="138">
        <f t="shared" si="4529"/>
        <v>-3.141592654</v>
      </c>
      <c r="AF273" s="138">
        <f t="shared" si="4529"/>
        <v>0</v>
      </c>
      <c r="AG273" s="138">
        <f t="shared" ref="AG273:AJ273" si="4530">Y273/$Y273</f>
        <v>1</v>
      </c>
      <c r="AH273" s="138">
        <f t="shared" si="4530"/>
        <v>28.57023933</v>
      </c>
      <c r="AI273" s="138">
        <f t="shared" si="4530"/>
        <v>49357.1812</v>
      </c>
      <c r="AJ273" s="138">
        <f t="shared" si="4530"/>
        <v>3960311.862</v>
      </c>
      <c r="AK273" s="139">
        <f t="shared" ref="AK273:AN273" si="4531">AG273*COS(AC273)</f>
        <v>1</v>
      </c>
      <c r="AL273" s="139">
        <f t="shared" si="4531"/>
        <v>-28.57023933</v>
      </c>
      <c r="AM273" s="139">
        <f t="shared" si="4531"/>
        <v>-49357.1812</v>
      </c>
      <c r="AN273" s="139">
        <f t="shared" si="4531"/>
        <v>3960311.862</v>
      </c>
      <c r="AO273" s="129">
        <f t="shared" ref="AO273:AR273" si="4532">AG273*SIN(AC273)</f>
        <v>0</v>
      </c>
      <c r="AP273" s="129">
        <f t="shared" si="4532"/>
        <v>0</v>
      </c>
      <c r="AQ273" s="129">
        <f t="shared" si="4532"/>
        <v>0</v>
      </c>
      <c r="AR273" s="129">
        <f t="shared" si="4532"/>
        <v>0</v>
      </c>
      <c r="AS273" s="140">
        <f t="shared" si="45"/>
        <v>-9.424777961</v>
      </c>
      <c r="AT273" s="141">
        <f t="shared" si="46"/>
        <v>-9.424777961</v>
      </c>
      <c r="AU273" s="141">
        <f t="shared" si="47"/>
        <v>-3.141592654</v>
      </c>
      <c r="AV273" s="122">
        <f t="shared" si="48"/>
        <v>3.141592654</v>
      </c>
      <c r="AW273" s="142">
        <f t="shared" si="49"/>
        <v>23320.70286</v>
      </c>
      <c r="AX273" s="130">
        <f t="shared" si="50"/>
        <v>23320.70286</v>
      </c>
      <c r="AY273" s="143">
        <f t="shared" si="51"/>
        <v>46641.40571</v>
      </c>
      <c r="AZ273" s="143">
        <f t="shared" si="52"/>
        <v>0</v>
      </c>
      <c r="BA273" s="143">
        <f t="shared" si="53"/>
        <v>0</v>
      </c>
      <c r="BB273" s="124">
        <f t="shared" si="54"/>
        <v>46641.40571</v>
      </c>
      <c r="BC273" s="140">
        <f t="shared" ref="BC273:BD273" si="4533">BC$2*AD273</f>
        <v>-3.141592654</v>
      </c>
      <c r="BD273" s="140">
        <f t="shared" si="4533"/>
        <v>-3.141592654</v>
      </c>
      <c r="BE273" s="141">
        <f t="shared" si="56"/>
        <v>-6.283185307</v>
      </c>
      <c r="BF273" s="141">
        <f t="shared" si="57"/>
        <v>0</v>
      </c>
      <c r="BG273" s="122">
        <f t="shared" si="58"/>
        <v>0</v>
      </c>
      <c r="BH273" s="142">
        <f t="shared" ref="BH273:BI273" si="4534">POWER(AH273,BH$2)</f>
        <v>28.57023933</v>
      </c>
      <c r="BI273" s="142">
        <f t="shared" si="4534"/>
        <v>49357.1812</v>
      </c>
      <c r="BJ273" s="130">
        <f t="shared" si="60"/>
        <v>1410146.48</v>
      </c>
      <c r="BK273" s="143">
        <f t="shared" si="61"/>
        <v>12691318.32</v>
      </c>
      <c r="BL273" s="143">
        <f t="shared" si="62"/>
        <v>0</v>
      </c>
      <c r="BM273" s="143">
        <f t="shared" si="63"/>
        <v>0</v>
      </c>
      <c r="BN273" s="124">
        <f t="shared" si="64"/>
        <v>12691318.32</v>
      </c>
      <c r="BO273" s="140">
        <f t="shared" si="65"/>
        <v>0</v>
      </c>
      <c r="BP273" s="141">
        <f t="shared" si="66"/>
        <v>0</v>
      </c>
      <c r="BQ273" s="141">
        <f t="shared" si="67"/>
        <v>0</v>
      </c>
      <c r="BR273" s="122">
        <f t="shared" si="68"/>
        <v>0</v>
      </c>
      <c r="BS273" s="142">
        <f t="shared" si="69"/>
        <v>3960311.862</v>
      </c>
      <c r="BT273" s="130">
        <f t="shared" si="70"/>
        <v>3960311.862</v>
      </c>
      <c r="BU273" s="143">
        <f t="shared" si="71"/>
        <v>-106928420.3</v>
      </c>
      <c r="BV273" s="143">
        <f t="shared" si="72"/>
        <v>0</v>
      </c>
      <c r="BW273" s="143">
        <f t="shared" si="73"/>
        <v>3.141592654</v>
      </c>
      <c r="BX273" s="124">
        <f t="shared" si="74"/>
        <v>106928420.3</v>
      </c>
      <c r="BY273" s="144">
        <f t="shared" ref="BY273:BZ273" si="4535">AY273+BK273+BU273</f>
        <v>-94190460.54</v>
      </c>
      <c r="BZ273" s="144">
        <f t="shared" si="4535"/>
        <v>0</v>
      </c>
      <c r="CA273" s="144">
        <f t="shared" si="76"/>
        <v>-3.141592654</v>
      </c>
      <c r="CB273" s="145">
        <f t="shared" si="77"/>
        <v>94190460.54</v>
      </c>
      <c r="CC273" s="140">
        <f t="shared" ref="CC273:CD273" si="4536">CC$2*AD273</f>
        <v>-6.283185307</v>
      </c>
      <c r="CD273" s="140">
        <f t="shared" si="4536"/>
        <v>-6.283185307</v>
      </c>
      <c r="CE273" s="141">
        <f t="shared" si="79"/>
        <v>-12.56637061</v>
      </c>
      <c r="CF273" s="141">
        <f t="shared" si="80"/>
        <v>0</v>
      </c>
      <c r="CG273" s="122">
        <f t="shared" si="81"/>
        <v>0</v>
      </c>
      <c r="CH273" s="142">
        <f t="shared" ref="CH273:CI273" si="4537">POWER(AH273,CH$2)</f>
        <v>816.2585754</v>
      </c>
      <c r="CI273" s="142">
        <f t="shared" si="4537"/>
        <v>2436131336</v>
      </c>
      <c r="CJ273" s="130">
        <f t="shared" si="83"/>
        <v>1988513093738</v>
      </c>
      <c r="CK273" s="143">
        <f t="shared" si="84"/>
        <v>-1988513093738</v>
      </c>
      <c r="CL273" s="143">
        <f t="shared" si="85"/>
        <v>0</v>
      </c>
      <c r="CM273" s="143">
        <f t="shared" si="86"/>
        <v>3.141592654</v>
      </c>
      <c r="CN273" s="124">
        <f t="shared" si="87"/>
        <v>1988513093738</v>
      </c>
      <c r="CO273" s="140">
        <f t="shared" si="88"/>
        <v>-9.424777961</v>
      </c>
      <c r="CP273" s="141">
        <f t="shared" si="89"/>
        <v>-9.424777961</v>
      </c>
      <c r="CQ273" s="141">
        <f t="shared" si="90"/>
        <v>-3.141592654</v>
      </c>
      <c r="CR273" s="122">
        <f t="shared" si="91"/>
        <v>3.141592654</v>
      </c>
      <c r="CS273" s="142">
        <f t="shared" si="92"/>
        <v>120240575765218</v>
      </c>
      <c r="CT273" s="130">
        <f t="shared" si="93"/>
        <v>120240575765218</v>
      </c>
      <c r="CU273" s="143">
        <f t="shared" si="94"/>
        <v>-480962303060874</v>
      </c>
      <c r="CV273" s="143">
        <f t="shared" si="95"/>
        <v>0.0589008945</v>
      </c>
      <c r="CW273" s="143">
        <f t="shared" si="96"/>
        <v>3.141592654</v>
      </c>
      <c r="CX273" s="124">
        <f t="shared" si="97"/>
        <v>480962303060874</v>
      </c>
      <c r="CY273" s="140">
        <f t="shared" si="98"/>
        <v>-9.424777961</v>
      </c>
      <c r="CZ273" s="140">
        <f t="shared" si="99"/>
        <v>0</v>
      </c>
      <c r="DA273" s="141">
        <f t="shared" si="100"/>
        <v>-9.424777961</v>
      </c>
      <c r="DB273" s="141">
        <f t="shared" si="101"/>
        <v>-3.141592654</v>
      </c>
      <c r="DC273" s="122">
        <f t="shared" si="102"/>
        <v>3.141592654</v>
      </c>
      <c r="DD273" s="142">
        <f t="shared" si="103"/>
        <v>23320.70286</v>
      </c>
      <c r="DE273" s="142">
        <f t="shared" si="104"/>
        <v>3960311.862</v>
      </c>
      <c r="DF273" s="130">
        <f t="shared" si="105"/>
        <v>92357256141</v>
      </c>
      <c r="DG273" s="143">
        <f t="shared" si="106"/>
        <v>-369429024565</v>
      </c>
      <c r="DH273" s="143">
        <f t="shared" si="107"/>
        <v>0.00004524200724</v>
      </c>
      <c r="DI273" s="143">
        <f t="shared" si="108"/>
        <v>3.141592654</v>
      </c>
      <c r="DJ273" s="124">
        <f t="shared" si="109"/>
        <v>369429024565</v>
      </c>
      <c r="DK273" s="140">
        <f t="shared" ref="DK273:DM273" si="4538">DK$2*AD273</f>
        <v>-3.141592654</v>
      </c>
      <c r="DL273" s="140">
        <f t="shared" si="4538"/>
        <v>-3.141592654</v>
      </c>
      <c r="DM273" s="140">
        <f t="shared" si="4538"/>
        <v>0</v>
      </c>
      <c r="DN273" s="141">
        <f t="shared" si="111"/>
        <v>-6.283185307</v>
      </c>
      <c r="DO273" s="141">
        <f t="shared" si="112"/>
        <v>0</v>
      </c>
      <c r="DP273" s="122">
        <f t="shared" si="113"/>
        <v>0</v>
      </c>
      <c r="DQ273" s="142">
        <f t="shared" ref="DQ273:DS273" si="4539">POWER(AH273,DQ$2)</f>
        <v>28.57023933</v>
      </c>
      <c r="DR273" s="142">
        <f t="shared" si="4539"/>
        <v>49357.1812</v>
      </c>
      <c r="DS273" s="142">
        <f t="shared" si="4539"/>
        <v>3960311.862</v>
      </c>
      <c r="DT273" s="130">
        <f t="shared" si="115"/>
        <v>5584619829510</v>
      </c>
      <c r="DU273" s="143">
        <f t="shared" si="116"/>
        <v>-100523156931186</v>
      </c>
      <c r="DV273" s="143">
        <f t="shared" si="117"/>
        <v>0</v>
      </c>
      <c r="DW273" s="143">
        <f t="shared" si="118"/>
        <v>3.141592654</v>
      </c>
      <c r="DX273" s="124">
        <f t="shared" si="119"/>
        <v>100523156931186</v>
      </c>
      <c r="DY273" s="140">
        <f t="shared" si="120"/>
        <v>0</v>
      </c>
      <c r="DZ273" s="141">
        <f t="shared" si="121"/>
        <v>0</v>
      </c>
      <c r="EA273" s="141">
        <f t="shared" si="122"/>
        <v>0</v>
      </c>
      <c r="EB273" s="122">
        <f t="shared" si="123"/>
        <v>0</v>
      </c>
      <c r="EC273" s="142">
        <f t="shared" si="124"/>
        <v>15684070041262</v>
      </c>
      <c r="ED273" s="130">
        <f t="shared" si="125"/>
        <v>15684070041262</v>
      </c>
      <c r="EE273" s="143">
        <f t="shared" si="126"/>
        <v>423469891114074</v>
      </c>
      <c r="EF273" s="143">
        <f t="shared" si="127"/>
        <v>0</v>
      </c>
      <c r="EG273" s="143">
        <f t="shared" si="128"/>
        <v>0</v>
      </c>
      <c r="EH273" s="124">
        <f t="shared" si="129"/>
        <v>423469891114074</v>
      </c>
      <c r="EI273" s="144">
        <f t="shared" ref="EI273:EJ273" si="4540">CK273+CU273+DG273+DU273+EE273</f>
        <v>-160373510996290</v>
      </c>
      <c r="EJ273" s="144">
        <f t="shared" si="4540"/>
        <v>0.0589461365</v>
      </c>
      <c r="EK273" s="144">
        <f t="shared" si="131"/>
        <v>3.141592654</v>
      </c>
      <c r="EL273" s="145">
        <f t="shared" si="132"/>
        <v>160373510996290</v>
      </c>
      <c r="EM273" s="140">
        <f t="shared" si="133"/>
        <v>1.570796327</v>
      </c>
      <c r="EN273" s="141">
        <f t="shared" si="134"/>
        <v>1.570796327</v>
      </c>
      <c r="EO273" s="141">
        <f t="shared" si="135"/>
        <v>1.570796327</v>
      </c>
      <c r="EP273" s="122">
        <f t="shared" si="136"/>
        <v>1.570796327</v>
      </c>
      <c r="EQ273" s="142">
        <f t="shared" si="137"/>
        <v>12663866.35</v>
      </c>
      <c r="ER273" s="130">
        <f t="shared" si="138"/>
        <v>12663866.35</v>
      </c>
      <c r="ES273" s="143">
        <f t="shared" si="139"/>
        <v>0.0000000186405804</v>
      </c>
      <c r="ET273" s="143">
        <f t="shared" si="140"/>
        <v>65803379.83</v>
      </c>
      <c r="EU273" s="143">
        <f t="shared" si="141"/>
        <v>1.570796327</v>
      </c>
      <c r="EV273" s="124">
        <f t="shared" si="142"/>
        <v>65803379.83</v>
      </c>
      <c r="EW273" s="144">
        <f t="shared" ref="EW273:EX273" si="4541">BY273+ES273</f>
        <v>-94190460.54</v>
      </c>
      <c r="EX273" s="144">
        <f t="shared" si="4541"/>
        <v>65803379.83</v>
      </c>
      <c r="EY273" s="144">
        <f t="shared" si="144"/>
        <v>2.531793177</v>
      </c>
      <c r="EZ273" s="145">
        <f t="shared" si="145"/>
        <v>114899641.7</v>
      </c>
      <c r="FA273" s="140">
        <f t="shared" si="146"/>
        <v>0.843931059</v>
      </c>
      <c r="FB273" s="141">
        <f t="shared" si="147"/>
        <v>0.843931059</v>
      </c>
      <c r="FC273" s="141">
        <f t="shared" si="148"/>
        <v>0.843931059</v>
      </c>
      <c r="FD273" s="122">
        <f t="shared" si="149"/>
        <v>0.843931059</v>
      </c>
      <c r="FE273" s="142">
        <f t="shared" si="150"/>
        <v>486.1529119</v>
      </c>
      <c r="FF273" s="130">
        <f t="shared" si="151"/>
        <v>486.1529119</v>
      </c>
      <c r="FG273" s="143">
        <f t="shared" si="152"/>
        <v>85.47186577</v>
      </c>
      <c r="FH273" s="143">
        <f t="shared" si="153"/>
        <v>96.11269059</v>
      </c>
      <c r="FI273" s="143">
        <f t="shared" si="154"/>
        <v>0.843931059</v>
      </c>
      <c r="FJ273" s="124">
        <f t="shared" si="155"/>
        <v>128.6199406</v>
      </c>
      <c r="FK273" s="140">
        <f t="shared" si="156"/>
        <v>-6.283185307</v>
      </c>
      <c r="FL273" s="141">
        <f t="shared" si="157"/>
        <v>-6.283185307</v>
      </c>
      <c r="FM273" s="141">
        <f t="shared" si="158"/>
        <v>0</v>
      </c>
      <c r="FN273" s="122">
        <f t="shared" si="159"/>
        <v>0</v>
      </c>
      <c r="FO273" s="142">
        <f t="shared" si="160"/>
        <v>816.2585754</v>
      </c>
      <c r="FP273" s="130">
        <f t="shared" si="161"/>
        <v>816.2585754</v>
      </c>
      <c r="FQ273" s="143">
        <f t="shared" si="162"/>
        <v>-816.2585754</v>
      </c>
      <c r="FR273" s="143">
        <f t="shared" si="163"/>
        <v>0</v>
      </c>
      <c r="FS273" s="143">
        <f t="shared" si="164"/>
        <v>3.141592654</v>
      </c>
      <c r="FT273" s="124">
        <f t="shared" si="165"/>
        <v>816.2585754</v>
      </c>
      <c r="FU273" s="144">
        <f t="shared" si="166"/>
        <v>-148887.8022</v>
      </c>
      <c r="FV273" s="144">
        <f t="shared" si="167"/>
        <v>0</v>
      </c>
      <c r="FW273" s="144">
        <f t="shared" si="168"/>
        <v>-3.141592654</v>
      </c>
      <c r="FX273" s="145">
        <f t="shared" si="169"/>
        <v>148887.8022</v>
      </c>
      <c r="FY273" s="140">
        <f t="shared" si="170"/>
        <v>-3.141592654</v>
      </c>
      <c r="FZ273" s="140">
        <f t="shared" si="171"/>
        <v>-0.843931059</v>
      </c>
      <c r="GA273" s="141">
        <f t="shared" si="172"/>
        <v>-3.985523713</v>
      </c>
      <c r="GB273" s="141">
        <f t="shared" si="173"/>
        <v>-3.985523713</v>
      </c>
      <c r="GC273" s="122">
        <f t="shared" si="174"/>
        <v>2.297661595</v>
      </c>
      <c r="GD273" s="142">
        <f t="shared" si="175"/>
        <v>148887.8022</v>
      </c>
      <c r="GE273" s="142">
        <f t="shared" si="176"/>
        <v>0.007774844204</v>
      </c>
      <c r="GF273" s="130">
        <f t="shared" si="177"/>
        <v>1157.579466</v>
      </c>
      <c r="GG273" s="143">
        <f t="shared" si="178"/>
        <v>-85.47186577</v>
      </c>
      <c r="GH273" s="143">
        <f t="shared" si="179"/>
        <v>96.11269059</v>
      </c>
      <c r="GI273" s="143">
        <f t="shared" si="180"/>
        <v>2.297661595</v>
      </c>
      <c r="GJ273" s="124">
        <f t="shared" si="181"/>
        <v>128.6199406</v>
      </c>
      <c r="GK273" s="146">
        <f t="shared" si="182"/>
        <v>-0.5</v>
      </c>
      <c r="GL273" s="127">
        <f t="shared" si="183"/>
        <v>-0.8660254038</v>
      </c>
      <c r="GM273" s="146">
        <f t="shared" si="184"/>
        <v>-2.094395102</v>
      </c>
      <c r="GN273" s="127">
        <f t="shared" si="185"/>
        <v>1</v>
      </c>
      <c r="GO273" s="147">
        <f t="shared" si="186"/>
        <v>-0.5</v>
      </c>
      <c r="GP273" s="128">
        <f t="shared" si="187"/>
        <v>0.8660254038</v>
      </c>
      <c r="GQ273" s="147">
        <f t="shared" si="188"/>
        <v>2.094395102</v>
      </c>
      <c r="GR273" s="128">
        <f t="shared" si="189"/>
        <v>1</v>
      </c>
      <c r="GS273" s="140">
        <f t="shared" si="190"/>
        <v>-2.094395102</v>
      </c>
      <c r="GT273" s="140">
        <f t="shared" si="191"/>
        <v>0.843931059</v>
      </c>
      <c r="GU273" s="141">
        <f t="shared" si="192"/>
        <v>-1.250464043</v>
      </c>
      <c r="GV273" s="141">
        <f t="shared" si="193"/>
        <v>-1.250464043</v>
      </c>
      <c r="GW273" s="122">
        <f t="shared" si="194"/>
        <v>-1.250464043</v>
      </c>
      <c r="GX273" s="142">
        <f t="shared" si="195"/>
        <v>1</v>
      </c>
      <c r="GY273" s="142">
        <f t="shared" si="196"/>
        <v>128.6199406</v>
      </c>
      <c r="GZ273" s="130">
        <f t="shared" si="197"/>
        <v>128.6199406</v>
      </c>
      <c r="HA273" s="143">
        <f t="shared" si="198"/>
        <v>40.50009879</v>
      </c>
      <c r="HB273" s="143">
        <f t="shared" si="199"/>
        <v>-122.0771524</v>
      </c>
      <c r="HC273" s="143">
        <f t="shared" si="200"/>
        <v>-1.250464043</v>
      </c>
      <c r="HD273" s="124">
        <f t="shared" si="201"/>
        <v>128.6199406</v>
      </c>
      <c r="HE273" s="140">
        <f t="shared" si="202"/>
        <v>2.094395102</v>
      </c>
      <c r="HF273" s="140">
        <f t="shared" si="203"/>
        <v>2.297661595</v>
      </c>
      <c r="HG273" s="141">
        <f t="shared" si="204"/>
        <v>4.392056697</v>
      </c>
      <c r="HH273" s="141">
        <f t="shared" si="205"/>
        <v>4.392056697</v>
      </c>
      <c r="HI273" s="122">
        <f t="shared" si="206"/>
        <v>-1.89112861</v>
      </c>
      <c r="HJ273" s="142">
        <f t="shared" si="207"/>
        <v>1</v>
      </c>
      <c r="HK273" s="142">
        <f t="shared" si="208"/>
        <v>128.6199406</v>
      </c>
      <c r="HL273" s="130">
        <f t="shared" si="209"/>
        <v>128.6199406</v>
      </c>
      <c r="HM273" s="143">
        <f t="shared" si="210"/>
        <v>-40.50009879</v>
      </c>
      <c r="HN273" s="143">
        <f t="shared" si="211"/>
        <v>-122.0771524</v>
      </c>
      <c r="HO273" s="143">
        <f t="shared" si="212"/>
        <v>-1.89112861</v>
      </c>
      <c r="HP273" s="124">
        <f t="shared" si="213"/>
        <v>128.6199406</v>
      </c>
      <c r="HQ273" s="140">
        <f t="shared" si="214"/>
        <v>2.094395102</v>
      </c>
      <c r="HR273" s="140">
        <f t="shared" si="215"/>
        <v>0.843931059</v>
      </c>
      <c r="HS273" s="141">
        <f t="shared" si="216"/>
        <v>2.938326161</v>
      </c>
      <c r="HT273" s="141">
        <f t="shared" si="217"/>
        <v>2.938326161</v>
      </c>
      <c r="HU273" s="122">
        <f t="shared" si="218"/>
        <v>2.938326161</v>
      </c>
      <c r="HV273" s="142">
        <f t="shared" si="219"/>
        <v>1</v>
      </c>
      <c r="HW273" s="142">
        <f t="shared" si="220"/>
        <v>128.6199406</v>
      </c>
      <c r="HX273" s="130">
        <f t="shared" si="221"/>
        <v>128.6199406</v>
      </c>
      <c r="HY273" s="143">
        <f t="shared" si="222"/>
        <v>-125.9719646</v>
      </c>
      <c r="HZ273" s="143">
        <f t="shared" si="223"/>
        <v>25.96446177</v>
      </c>
      <c r="IA273" s="143">
        <f t="shared" si="224"/>
        <v>2.938326161</v>
      </c>
      <c r="IB273" s="124">
        <f t="shared" si="225"/>
        <v>128.6199406</v>
      </c>
      <c r="IC273" s="140">
        <f t="shared" si="226"/>
        <v>-2.094395102</v>
      </c>
      <c r="ID273" s="140">
        <f t="shared" si="227"/>
        <v>2.297661595</v>
      </c>
      <c r="IE273" s="141">
        <f t="shared" si="228"/>
        <v>0.2032664922</v>
      </c>
      <c r="IF273" s="141">
        <f t="shared" si="229"/>
        <v>0.2032664922</v>
      </c>
      <c r="IG273" s="122">
        <f t="shared" si="230"/>
        <v>0.2032664922</v>
      </c>
      <c r="IH273" s="142">
        <f t="shared" si="231"/>
        <v>1</v>
      </c>
      <c r="II273" s="142">
        <f t="shared" si="232"/>
        <v>128.6199406</v>
      </c>
      <c r="IJ273" s="130">
        <f t="shared" si="233"/>
        <v>128.6199406</v>
      </c>
      <c r="IK273" s="143">
        <f t="shared" si="234"/>
        <v>125.9719646</v>
      </c>
      <c r="IL273" s="143">
        <f t="shared" si="235"/>
        <v>25.96446177</v>
      </c>
      <c r="IM273" s="143">
        <f t="shared" si="236"/>
        <v>0.2032664922</v>
      </c>
      <c r="IN273" s="124">
        <f t="shared" si="237"/>
        <v>128.6199406</v>
      </c>
    </row>
    <row r="274" ht="12.75" customHeight="1">
      <c r="A274" s="129">
        <f>'Cortez Cubic'!AP274</f>
        <v>-0.2187762226</v>
      </c>
      <c r="B274" s="129">
        <f>'Cortez Cubic'!AQ274</f>
        <v>8.572936149</v>
      </c>
      <c r="C274" s="129">
        <f>'Cortez Cubic'!AR274</f>
        <v>15269.67907</v>
      </c>
      <c r="D274" s="129">
        <f>'Cortez Cubic'!AS274</f>
        <v>-1799959.699</v>
      </c>
      <c r="E274" s="129">
        <f t="shared" ref="E274:H274" si="4542">0</f>
        <v>0</v>
      </c>
      <c r="F274" s="129">
        <f t="shared" si="4542"/>
        <v>0</v>
      </c>
      <c r="G274" s="129">
        <f t="shared" si="4542"/>
        <v>0</v>
      </c>
      <c r="H274" s="129">
        <f t="shared" si="4542"/>
        <v>0</v>
      </c>
      <c r="I274" s="110">
        <f>'Cortez Cubic'!I274</f>
        <v>183</v>
      </c>
      <c r="J274" s="130">
        <f t="shared" si="28"/>
        <v>166.4708026</v>
      </c>
      <c r="K274" s="131">
        <f t="shared" si="29"/>
        <v>1</v>
      </c>
      <c r="L274" s="131">
        <f t="shared" si="30"/>
        <v>0</v>
      </c>
      <c r="M274" s="132">
        <f t="shared" si="31"/>
        <v>16.52919736</v>
      </c>
      <c r="N274" s="133">
        <f t="shared" si="32"/>
        <v>0</v>
      </c>
      <c r="O274" s="134">
        <f t="shared" si="33"/>
        <v>166.4708026</v>
      </c>
      <c r="P274" s="134">
        <f t="shared" si="34"/>
        <v>-17.17842366</v>
      </c>
      <c r="Q274" s="135">
        <f t="shared" si="35"/>
        <v>166.4708026</v>
      </c>
      <c r="R274" s="135">
        <f t="shared" si="36"/>
        <v>17.17842366</v>
      </c>
      <c r="S274" s="136">
        <f t="shared" si="37"/>
        <v>-293.7557374</v>
      </c>
      <c r="T274" s="136">
        <f t="shared" si="38"/>
        <v>0</v>
      </c>
      <c r="U274" s="137">
        <f t="shared" ref="U274:X274" si="4543">ATAN2(A274,E274)</f>
        <v>3.141592654</v>
      </c>
      <c r="V274" s="137">
        <f t="shared" si="4543"/>
        <v>0</v>
      </c>
      <c r="W274" s="137">
        <f t="shared" si="4543"/>
        <v>0</v>
      </c>
      <c r="X274" s="137">
        <f t="shared" si="4543"/>
        <v>3.141592654</v>
      </c>
      <c r="Y274" s="137">
        <f t="shared" ref="Y274:AB274" si="4544">SQRT(POWER(A274,2)+POWER(E274,2))</f>
        <v>0.2187762226</v>
      </c>
      <c r="Z274" s="137">
        <f t="shared" si="4544"/>
        <v>8.572936149</v>
      </c>
      <c r="AA274" s="137">
        <f t="shared" si="4544"/>
        <v>15269.67907</v>
      </c>
      <c r="AB274" s="137">
        <f t="shared" si="4544"/>
        <v>1799959.699</v>
      </c>
      <c r="AC274" s="138">
        <f t="shared" ref="AC274:AF274" si="4545">U274-$U274</f>
        <v>0</v>
      </c>
      <c r="AD274" s="138">
        <f t="shared" si="4545"/>
        <v>-3.141592654</v>
      </c>
      <c r="AE274" s="138">
        <f t="shared" si="4545"/>
        <v>-3.141592654</v>
      </c>
      <c r="AF274" s="138">
        <f t="shared" si="4545"/>
        <v>0</v>
      </c>
      <c r="AG274" s="138">
        <f t="shared" ref="AG274:AJ274" si="4546">Y274/$Y274</f>
        <v>1</v>
      </c>
      <c r="AH274" s="138">
        <f t="shared" si="4546"/>
        <v>39.18586786</v>
      </c>
      <c r="AI274" s="138">
        <f t="shared" si="4546"/>
        <v>69795.88041</v>
      </c>
      <c r="AJ274" s="138">
        <f t="shared" si="4546"/>
        <v>8227400.938</v>
      </c>
      <c r="AK274" s="139">
        <f t="shared" ref="AK274:AN274" si="4547">AG274*COS(AC274)</f>
        <v>1</v>
      </c>
      <c r="AL274" s="139">
        <f t="shared" si="4547"/>
        <v>-39.18586786</v>
      </c>
      <c r="AM274" s="139">
        <f t="shared" si="4547"/>
        <v>-69795.88041</v>
      </c>
      <c r="AN274" s="139">
        <f t="shared" si="4547"/>
        <v>8227400.938</v>
      </c>
      <c r="AO274" s="129">
        <f t="shared" ref="AO274:AR274" si="4548">AG274*SIN(AC274)</f>
        <v>0</v>
      </c>
      <c r="AP274" s="129">
        <f t="shared" si="4548"/>
        <v>0</v>
      </c>
      <c r="AQ274" s="129">
        <f t="shared" si="4548"/>
        <v>0</v>
      </c>
      <c r="AR274" s="129">
        <f t="shared" si="4548"/>
        <v>0</v>
      </c>
      <c r="AS274" s="140">
        <f t="shared" si="45"/>
        <v>-9.424777961</v>
      </c>
      <c r="AT274" s="141">
        <f t="shared" si="46"/>
        <v>-9.424777961</v>
      </c>
      <c r="AU274" s="141">
        <f t="shared" si="47"/>
        <v>-3.141592654</v>
      </c>
      <c r="AV274" s="122">
        <f t="shared" si="48"/>
        <v>3.141592654</v>
      </c>
      <c r="AW274" s="142">
        <f t="shared" si="49"/>
        <v>60171.16343</v>
      </c>
      <c r="AX274" s="130">
        <f t="shared" si="50"/>
        <v>60171.16343</v>
      </c>
      <c r="AY274" s="143">
        <f t="shared" si="51"/>
        <v>120342.3269</v>
      </c>
      <c r="AZ274" s="143">
        <f t="shared" si="52"/>
        <v>0</v>
      </c>
      <c r="BA274" s="143">
        <f t="shared" si="53"/>
        <v>0</v>
      </c>
      <c r="BB274" s="124">
        <f t="shared" si="54"/>
        <v>120342.3269</v>
      </c>
      <c r="BC274" s="140">
        <f t="shared" ref="BC274:BD274" si="4549">BC$2*AD274</f>
        <v>-3.141592654</v>
      </c>
      <c r="BD274" s="140">
        <f t="shared" si="4549"/>
        <v>-3.141592654</v>
      </c>
      <c r="BE274" s="141">
        <f t="shared" si="56"/>
        <v>-6.283185307</v>
      </c>
      <c r="BF274" s="141">
        <f t="shared" si="57"/>
        <v>0</v>
      </c>
      <c r="BG274" s="122">
        <f t="shared" si="58"/>
        <v>0</v>
      </c>
      <c r="BH274" s="142">
        <f t="shared" ref="BH274:BI274" si="4550">POWER(AH274,BH$2)</f>
        <v>39.18586786</v>
      </c>
      <c r="BI274" s="142">
        <f t="shared" si="4550"/>
        <v>69795.88041</v>
      </c>
      <c r="BJ274" s="130">
        <f t="shared" si="60"/>
        <v>2735012.147</v>
      </c>
      <c r="BK274" s="143">
        <f t="shared" si="61"/>
        <v>24615109.32</v>
      </c>
      <c r="BL274" s="143">
        <f t="shared" si="62"/>
        <v>0</v>
      </c>
      <c r="BM274" s="143">
        <f t="shared" si="63"/>
        <v>0</v>
      </c>
      <c r="BN274" s="124">
        <f t="shared" si="64"/>
        <v>24615109.32</v>
      </c>
      <c r="BO274" s="140">
        <f t="shared" si="65"/>
        <v>0</v>
      </c>
      <c r="BP274" s="141">
        <f t="shared" si="66"/>
        <v>0</v>
      </c>
      <c r="BQ274" s="141">
        <f t="shared" si="67"/>
        <v>0</v>
      </c>
      <c r="BR274" s="122">
        <f t="shared" si="68"/>
        <v>0</v>
      </c>
      <c r="BS274" s="142">
        <f t="shared" si="69"/>
        <v>8227400.938</v>
      </c>
      <c r="BT274" s="130">
        <f t="shared" si="70"/>
        <v>8227400.938</v>
      </c>
      <c r="BU274" s="143">
        <f t="shared" si="71"/>
        <v>-222139825.3</v>
      </c>
      <c r="BV274" s="143">
        <f t="shared" si="72"/>
        <v>0</v>
      </c>
      <c r="BW274" s="143">
        <f t="shared" si="73"/>
        <v>3.141592654</v>
      </c>
      <c r="BX274" s="124">
        <f t="shared" si="74"/>
        <v>222139825.3</v>
      </c>
      <c r="BY274" s="144">
        <f t="shared" ref="BY274:BZ274" si="4551">AY274+BK274+BU274</f>
        <v>-197404373.7</v>
      </c>
      <c r="BZ274" s="144">
        <f t="shared" si="4551"/>
        <v>0</v>
      </c>
      <c r="CA274" s="144">
        <f t="shared" si="76"/>
        <v>-3.141592654</v>
      </c>
      <c r="CB274" s="145">
        <f t="shared" si="77"/>
        <v>197404373.7</v>
      </c>
      <c r="CC274" s="140">
        <f t="shared" ref="CC274:CD274" si="4552">CC$2*AD274</f>
        <v>-6.283185307</v>
      </c>
      <c r="CD274" s="140">
        <f t="shared" si="4552"/>
        <v>-6.283185307</v>
      </c>
      <c r="CE274" s="141">
        <f t="shared" si="79"/>
        <v>-12.56637061</v>
      </c>
      <c r="CF274" s="141">
        <f t="shared" si="80"/>
        <v>0</v>
      </c>
      <c r="CG274" s="122">
        <f t="shared" si="81"/>
        <v>0</v>
      </c>
      <c r="CH274" s="142">
        <f t="shared" ref="CH274:CI274" si="4553">POWER(AH274,CH$2)</f>
        <v>1535.53224</v>
      </c>
      <c r="CI274" s="142">
        <f t="shared" si="4553"/>
        <v>4871464922</v>
      </c>
      <c r="CJ274" s="130">
        <f t="shared" si="83"/>
        <v>7480291441608</v>
      </c>
      <c r="CK274" s="143">
        <f t="shared" si="84"/>
        <v>-7480291441608</v>
      </c>
      <c r="CL274" s="143">
        <f t="shared" si="85"/>
        <v>0</v>
      </c>
      <c r="CM274" s="143">
        <f t="shared" si="86"/>
        <v>3.141592654</v>
      </c>
      <c r="CN274" s="124">
        <f t="shared" si="87"/>
        <v>7480291441608</v>
      </c>
      <c r="CO274" s="140">
        <f t="shared" si="88"/>
        <v>-9.424777961</v>
      </c>
      <c r="CP274" s="141">
        <f t="shared" si="89"/>
        <v>-9.424777961</v>
      </c>
      <c r="CQ274" s="141">
        <f t="shared" si="90"/>
        <v>-3.141592654</v>
      </c>
      <c r="CR274" s="122">
        <f t="shared" si="91"/>
        <v>3.141592654</v>
      </c>
      <c r="CS274" s="142">
        <f t="shared" si="92"/>
        <v>340008183079762</v>
      </c>
      <c r="CT274" s="130">
        <f t="shared" si="93"/>
        <v>340008183079762</v>
      </c>
      <c r="CU274" s="143">
        <f t="shared" si="94"/>
        <v>-1.36003E+15</v>
      </c>
      <c r="CV274" s="143">
        <f t="shared" si="95"/>
        <v>0.1665559732</v>
      </c>
      <c r="CW274" s="143">
        <f t="shared" si="96"/>
        <v>3.141592654</v>
      </c>
      <c r="CX274" s="124">
        <f t="shared" si="97"/>
        <v>1.36003E+15</v>
      </c>
      <c r="CY274" s="140">
        <f t="shared" si="98"/>
        <v>-9.424777961</v>
      </c>
      <c r="CZ274" s="140">
        <f t="shared" si="99"/>
        <v>0</v>
      </c>
      <c r="DA274" s="141">
        <f t="shared" si="100"/>
        <v>-9.424777961</v>
      </c>
      <c r="DB274" s="141">
        <f t="shared" si="101"/>
        <v>-3.141592654</v>
      </c>
      <c r="DC274" s="122">
        <f t="shared" si="102"/>
        <v>3.141592654</v>
      </c>
      <c r="DD274" s="142">
        <f t="shared" si="103"/>
        <v>60171.16343</v>
      </c>
      <c r="DE274" s="142">
        <f t="shared" si="104"/>
        <v>8227400.938</v>
      </c>
      <c r="DF274" s="130">
        <f t="shared" si="105"/>
        <v>495052286463</v>
      </c>
      <c r="DG274" s="143">
        <f t="shared" si="106"/>
        <v>-1980209145850</v>
      </c>
      <c r="DH274" s="143">
        <f t="shared" si="107"/>
        <v>0.0002425056792</v>
      </c>
      <c r="DI274" s="143">
        <f t="shared" si="108"/>
        <v>3.141592654</v>
      </c>
      <c r="DJ274" s="124">
        <f t="shared" si="109"/>
        <v>1980209145850</v>
      </c>
      <c r="DK274" s="140">
        <f t="shared" ref="DK274:DM274" si="4554">DK$2*AD274</f>
        <v>-3.141592654</v>
      </c>
      <c r="DL274" s="140">
        <f t="shared" si="4554"/>
        <v>-3.141592654</v>
      </c>
      <c r="DM274" s="140">
        <f t="shared" si="4554"/>
        <v>0</v>
      </c>
      <c r="DN274" s="141">
        <f t="shared" si="111"/>
        <v>-6.283185307</v>
      </c>
      <c r="DO274" s="141">
        <f t="shared" si="112"/>
        <v>0</v>
      </c>
      <c r="DP274" s="122">
        <f t="shared" si="113"/>
        <v>0</v>
      </c>
      <c r="DQ274" s="142">
        <f t="shared" ref="DQ274:DS274" si="4555">POWER(AH274,DQ$2)</f>
        <v>39.18586786</v>
      </c>
      <c r="DR274" s="142">
        <f t="shared" si="4555"/>
        <v>69795.88041</v>
      </c>
      <c r="DS274" s="142">
        <f t="shared" si="4555"/>
        <v>8227400.938</v>
      </c>
      <c r="DT274" s="130">
        <f t="shared" si="115"/>
        <v>22502041499794</v>
      </c>
      <c r="DU274" s="143">
        <f t="shared" si="116"/>
        <v>-405036746996284</v>
      </c>
      <c r="DV274" s="143">
        <f t="shared" si="117"/>
        <v>0</v>
      </c>
      <c r="DW274" s="143">
        <f t="shared" si="118"/>
        <v>3.141592654</v>
      </c>
      <c r="DX274" s="124">
        <f t="shared" si="119"/>
        <v>405036746996284</v>
      </c>
      <c r="DY274" s="140">
        <f t="shared" si="120"/>
        <v>0</v>
      </c>
      <c r="DZ274" s="141">
        <f t="shared" si="121"/>
        <v>0</v>
      </c>
      <c r="EA274" s="141">
        <f t="shared" si="122"/>
        <v>0</v>
      </c>
      <c r="EB274" s="122">
        <f t="shared" si="123"/>
        <v>0</v>
      </c>
      <c r="EC274" s="142">
        <f t="shared" si="124"/>
        <v>67690126195079</v>
      </c>
      <c r="ED274" s="130">
        <f t="shared" si="125"/>
        <v>67690126195079</v>
      </c>
      <c r="EE274" s="143">
        <f t="shared" si="126"/>
        <v>1.82763E+15</v>
      </c>
      <c r="EF274" s="143">
        <f t="shared" si="127"/>
        <v>0</v>
      </c>
      <c r="EG274" s="143">
        <f t="shared" si="128"/>
        <v>0</v>
      </c>
      <c r="EH274" s="124">
        <f t="shared" si="129"/>
        <v>1.82763E+15</v>
      </c>
      <c r="EI274" s="144">
        <f t="shared" ref="EI274:EJ274" si="4556">CK274+CU274+DG274+DU274+EE274</f>
        <v>53103427364354</v>
      </c>
      <c r="EJ274" s="144">
        <f t="shared" si="4556"/>
        <v>0.1667984789</v>
      </c>
      <c r="EK274" s="144">
        <f t="shared" si="131"/>
        <v>0</v>
      </c>
      <c r="EL274" s="145">
        <f t="shared" si="132"/>
        <v>53103427364354</v>
      </c>
      <c r="EM274" s="140">
        <f t="shared" si="133"/>
        <v>0</v>
      </c>
      <c r="EN274" s="141">
        <f t="shared" si="134"/>
        <v>0</v>
      </c>
      <c r="EO274" s="141">
        <f t="shared" si="135"/>
        <v>0</v>
      </c>
      <c r="EP274" s="122">
        <f t="shared" si="136"/>
        <v>0</v>
      </c>
      <c r="EQ274" s="142">
        <f t="shared" si="137"/>
        <v>7287209.848</v>
      </c>
      <c r="ER274" s="130">
        <f t="shared" si="138"/>
        <v>7287209.848</v>
      </c>
      <c r="ES274" s="143">
        <f t="shared" si="139"/>
        <v>37865453.1</v>
      </c>
      <c r="ET274" s="143">
        <f t="shared" si="140"/>
        <v>0.00000005946791285</v>
      </c>
      <c r="EU274" s="143">
        <f t="shared" si="141"/>
        <v>0</v>
      </c>
      <c r="EV274" s="124">
        <f t="shared" si="142"/>
        <v>37865453.1</v>
      </c>
      <c r="EW274" s="144">
        <f t="shared" ref="EW274:EX274" si="4557">BY274+ES274</f>
        <v>-159538920.6</v>
      </c>
      <c r="EX274" s="144">
        <f t="shared" si="4557"/>
        <v>0.00000005945317517</v>
      </c>
      <c r="EY274" s="144">
        <f t="shared" si="144"/>
        <v>3.141592654</v>
      </c>
      <c r="EZ274" s="145">
        <f t="shared" si="145"/>
        <v>159538920.6</v>
      </c>
      <c r="FA274" s="140">
        <f t="shared" si="146"/>
        <v>1.047197551</v>
      </c>
      <c r="FB274" s="141">
        <f t="shared" si="147"/>
        <v>1.047197551</v>
      </c>
      <c r="FC274" s="141">
        <f t="shared" si="148"/>
        <v>1.047197551</v>
      </c>
      <c r="FD274" s="122">
        <f t="shared" si="149"/>
        <v>1.047197551</v>
      </c>
      <c r="FE274" s="142">
        <f t="shared" si="150"/>
        <v>542.3615374</v>
      </c>
      <c r="FF274" s="130">
        <f t="shared" si="151"/>
        <v>542.3615374</v>
      </c>
      <c r="FG274" s="143">
        <f t="shared" si="152"/>
        <v>71.74543958</v>
      </c>
      <c r="FH274" s="143">
        <f t="shared" si="153"/>
        <v>124.2667466</v>
      </c>
      <c r="FI274" s="143">
        <f t="shared" si="154"/>
        <v>1.047197551</v>
      </c>
      <c r="FJ274" s="124">
        <f t="shared" si="155"/>
        <v>143.4908792</v>
      </c>
      <c r="FK274" s="140">
        <f t="shared" si="156"/>
        <v>-6.283185307</v>
      </c>
      <c r="FL274" s="141">
        <f t="shared" si="157"/>
        <v>-6.283185307</v>
      </c>
      <c r="FM274" s="141">
        <f t="shared" si="158"/>
        <v>0</v>
      </c>
      <c r="FN274" s="122">
        <f t="shared" si="159"/>
        <v>0</v>
      </c>
      <c r="FO274" s="142">
        <f t="shared" si="160"/>
        <v>1535.53224</v>
      </c>
      <c r="FP274" s="130">
        <f t="shared" si="161"/>
        <v>1535.53224</v>
      </c>
      <c r="FQ274" s="143">
        <f t="shared" si="162"/>
        <v>-1535.53224</v>
      </c>
      <c r="FR274" s="143">
        <f t="shared" si="163"/>
        <v>0</v>
      </c>
      <c r="FS274" s="143">
        <f t="shared" si="164"/>
        <v>3.141592654</v>
      </c>
      <c r="FT274" s="124">
        <f t="shared" si="165"/>
        <v>1535.53224</v>
      </c>
      <c r="FU274" s="144">
        <f t="shared" si="166"/>
        <v>-210923.1735</v>
      </c>
      <c r="FV274" s="144">
        <f t="shared" si="167"/>
        <v>0</v>
      </c>
      <c r="FW274" s="144">
        <f t="shared" si="168"/>
        <v>-3.141592654</v>
      </c>
      <c r="FX274" s="145">
        <f t="shared" si="169"/>
        <v>210923.1735</v>
      </c>
      <c r="FY274" s="140">
        <f t="shared" si="170"/>
        <v>-3.141592654</v>
      </c>
      <c r="FZ274" s="140">
        <f t="shared" si="171"/>
        <v>-1.047197551</v>
      </c>
      <c r="GA274" s="141">
        <f t="shared" si="172"/>
        <v>-4.188790205</v>
      </c>
      <c r="GB274" s="141">
        <f t="shared" si="173"/>
        <v>-4.188790205</v>
      </c>
      <c r="GC274" s="122">
        <f t="shared" si="174"/>
        <v>2.094395102</v>
      </c>
      <c r="GD274" s="142">
        <f t="shared" si="175"/>
        <v>210923.1735</v>
      </c>
      <c r="GE274" s="142">
        <f t="shared" si="176"/>
        <v>0.006969084069</v>
      </c>
      <c r="GF274" s="130">
        <f t="shared" si="177"/>
        <v>1469.941328</v>
      </c>
      <c r="GG274" s="143">
        <f t="shared" si="178"/>
        <v>-81.66340711</v>
      </c>
      <c r="GH274" s="143">
        <f t="shared" si="179"/>
        <v>141.4451702</v>
      </c>
      <c r="GI274" s="143">
        <f t="shared" si="180"/>
        <v>2.094395102</v>
      </c>
      <c r="GJ274" s="124">
        <f t="shared" si="181"/>
        <v>163.3268142</v>
      </c>
      <c r="GK274" s="146">
        <f t="shared" si="182"/>
        <v>-0.5</v>
      </c>
      <c r="GL274" s="127">
        <f t="shared" si="183"/>
        <v>-0.8660254038</v>
      </c>
      <c r="GM274" s="146">
        <f t="shared" si="184"/>
        <v>-2.094395102</v>
      </c>
      <c r="GN274" s="127">
        <f t="shared" si="185"/>
        <v>1</v>
      </c>
      <c r="GO274" s="147">
        <f t="shared" si="186"/>
        <v>-0.5</v>
      </c>
      <c r="GP274" s="128">
        <f t="shared" si="187"/>
        <v>0.8660254038</v>
      </c>
      <c r="GQ274" s="147">
        <f t="shared" si="188"/>
        <v>2.094395102</v>
      </c>
      <c r="GR274" s="128">
        <f t="shared" si="189"/>
        <v>1</v>
      </c>
      <c r="GS274" s="140">
        <f t="shared" si="190"/>
        <v>-2.094395102</v>
      </c>
      <c r="GT274" s="140">
        <f t="shared" si="191"/>
        <v>1.047197551</v>
      </c>
      <c r="GU274" s="141">
        <f t="shared" si="192"/>
        <v>-1.047197551</v>
      </c>
      <c r="GV274" s="141">
        <f t="shared" si="193"/>
        <v>-1.047197551</v>
      </c>
      <c r="GW274" s="122">
        <f t="shared" si="194"/>
        <v>-1.047197551</v>
      </c>
      <c r="GX274" s="142">
        <f t="shared" si="195"/>
        <v>1</v>
      </c>
      <c r="GY274" s="142">
        <f t="shared" si="196"/>
        <v>143.4908792</v>
      </c>
      <c r="GZ274" s="130">
        <f t="shared" si="197"/>
        <v>143.4908792</v>
      </c>
      <c r="HA274" s="143">
        <f t="shared" si="198"/>
        <v>71.74543958</v>
      </c>
      <c r="HB274" s="143">
        <f t="shared" si="199"/>
        <v>-124.2667466</v>
      </c>
      <c r="HC274" s="143">
        <f t="shared" si="200"/>
        <v>-1.047197551</v>
      </c>
      <c r="HD274" s="124">
        <f t="shared" si="201"/>
        <v>143.4908792</v>
      </c>
      <c r="HE274" s="140">
        <f t="shared" si="202"/>
        <v>2.094395102</v>
      </c>
      <c r="HF274" s="140">
        <f t="shared" si="203"/>
        <v>2.094395102</v>
      </c>
      <c r="HG274" s="141">
        <f t="shared" si="204"/>
        <v>4.188790205</v>
      </c>
      <c r="HH274" s="141">
        <f t="shared" si="205"/>
        <v>4.188790205</v>
      </c>
      <c r="HI274" s="122">
        <f t="shared" si="206"/>
        <v>-2.094395102</v>
      </c>
      <c r="HJ274" s="142">
        <f t="shared" si="207"/>
        <v>1</v>
      </c>
      <c r="HK274" s="142">
        <f t="shared" si="208"/>
        <v>163.3268142</v>
      </c>
      <c r="HL274" s="130">
        <f t="shared" si="209"/>
        <v>163.3268142</v>
      </c>
      <c r="HM274" s="143">
        <f t="shared" si="210"/>
        <v>-81.66340711</v>
      </c>
      <c r="HN274" s="143">
        <f t="shared" si="211"/>
        <v>-141.4451702</v>
      </c>
      <c r="HO274" s="143">
        <f t="shared" si="212"/>
        <v>-2.094395102</v>
      </c>
      <c r="HP274" s="124">
        <f t="shared" si="213"/>
        <v>163.3268142</v>
      </c>
      <c r="HQ274" s="140">
        <f t="shared" si="214"/>
        <v>2.094395102</v>
      </c>
      <c r="HR274" s="140">
        <f t="shared" si="215"/>
        <v>1.047197551</v>
      </c>
      <c r="HS274" s="141">
        <f t="shared" si="216"/>
        <v>3.141592654</v>
      </c>
      <c r="HT274" s="141">
        <f t="shared" si="217"/>
        <v>3.141592654</v>
      </c>
      <c r="HU274" s="122">
        <f t="shared" si="218"/>
        <v>3.141592654</v>
      </c>
      <c r="HV274" s="142">
        <f t="shared" si="219"/>
        <v>1</v>
      </c>
      <c r="HW274" s="142">
        <f t="shared" si="220"/>
        <v>143.4908792</v>
      </c>
      <c r="HX274" s="130">
        <f t="shared" si="221"/>
        <v>143.4908792</v>
      </c>
      <c r="HY274" s="143">
        <f t="shared" si="222"/>
        <v>-143.4908792</v>
      </c>
      <c r="HZ274" s="143">
        <f t="shared" si="223"/>
        <v>0</v>
      </c>
      <c r="IA274" s="143">
        <f t="shared" si="224"/>
        <v>3.141592654</v>
      </c>
      <c r="IB274" s="124">
        <f t="shared" si="225"/>
        <v>143.4908792</v>
      </c>
      <c r="IC274" s="140">
        <f t="shared" si="226"/>
        <v>-2.094395102</v>
      </c>
      <c r="ID274" s="140">
        <f t="shared" si="227"/>
        <v>2.094395102</v>
      </c>
      <c r="IE274" s="141">
        <f t="shared" si="228"/>
        <v>0</v>
      </c>
      <c r="IF274" s="141">
        <f t="shared" si="229"/>
        <v>0</v>
      </c>
      <c r="IG274" s="122">
        <f t="shared" si="230"/>
        <v>0</v>
      </c>
      <c r="IH274" s="142">
        <f t="shared" si="231"/>
        <v>1</v>
      </c>
      <c r="II274" s="142">
        <f t="shared" si="232"/>
        <v>163.3268142</v>
      </c>
      <c r="IJ274" s="130">
        <f t="shared" si="233"/>
        <v>163.3268142</v>
      </c>
      <c r="IK274" s="143">
        <f t="shared" si="234"/>
        <v>163.3268142</v>
      </c>
      <c r="IL274" s="143">
        <f t="shared" si="235"/>
        <v>0</v>
      </c>
      <c r="IM274" s="143">
        <f t="shared" si="236"/>
        <v>0</v>
      </c>
      <c r="IN274" s="124">
        <f t="shared" si="237"/>
        <v>163.3268142</v>
      </c>
    </row>
    <row r="275" ht="12.75" customHeight="1">
      <c r="A275" s="129">
        <f>'Cortez Cubic'!AP275</f>
        <v>-0.2187762226</v>
      </c>
      <c r="B275" s="129">
        <f>'Cortez Cubic'!AQ275</f>
        <v>7.852811672</v>
      </c>
      <c r="C275" s="129">
        <f>'Cortez Cubic'!AR275</f>
        <v>4520.760714</v>
      </c>
      <c r="D275" s="129">
        <f>'Cortez Cubic'!AS275</f>
        <v>-281267.6214</v>
      </c>
      <c r="E275" s="129">
        <f t="shared" ref="E275:H275" si="4558">0</f>
        <v>0</v>
      </c>
      <c r="F275" s="129">
        <f t="shared" si="4558"/>
        <v>0</v>
      </c>
      <c r="G275" s="129">
        <f t="shared" si="4558"/>
        <v>0</v>
      </c>
      <c r="H275" s="129">
        <f t="shared" si="4558"/>
        <v>0</v>
      </c>
      <c r="I275" s="110">
        <f>'Cortez Cubic'!I275</f>
        <v>54</v>
      </c>
      <c r="J275" s="130">
        <f t="shared" si="28"/>
        <v>70.57758089</v>
      </c>
      <c r="K275" s="131">
        <f t="shared" si="29"/>
        <v>0</v>
      </c>
      <c r="L275" s="131">
        <f t="shared" si="30"/>
        <v>1</v>
      </c>
      <c r="M275" s="132">
        <f t="shared" si="31"/>
        <v>-16.57758089</v>
      </c>
      <c r="N275" s="133">
        <f t="shared" si="32"/>
        <v>48.15693892</v>
      </c>
      <c r="O275" s="134">
        <f t="shared" si="33"/>
        <v>118.7345198</v>
      </c>
      <c r="P275" s="134">
        <f t="shared" si="34"/>
        <v>0</v>
      </c>
      <c r="Q275" s="135">
        <f t="shared" si="35"/>
        <v>70.57758089</v>
      </c>
      <c r="R275" s="135">
        <f t="shared" si="36"/>
        <v>0</v>
      </c>
      <c r="S275" s="136">
        <f t="shared" si="37"/>
        <v>-153.4178359</v>
      </c>
      <c r="T275" s="136">
        <f t="shared" si="38"/>
        <v>0</v>
      </c>
      <c r="U275" s="137">
        <f t="shared" ref="U275:X275" si="4559">ATAN2(A275,E275)</f>
        <v>3.141592654</v>
      </c>
      <c r="V275" s="137">
        <f t="shared" si="4559"/>
        <v>0</v>
      </c>
      <c r="W275" s="137">
        <f t="shared" si="4559"/>
        <v>0</v>
      </c>
      <c r="X275" s="137">
        <f t="shared" si="4559"/>
        <v>3.141592654</v>
      </c>
      <c r="Y275" s="137">
        <f t="shared" ref="Y275:AB275" si="4560">SQRT(POWER(A275,2)+POWER(E275,2))</f>
        <v>0.2187762226</v>
      </c>
      <c r="Z275" s="137">
        <f t="shared" si="4560"/>
        <v>7.852811672</v>
      </c>
      <c r="AA275" s="137">
        <f t="shared" si="4560"/>
        <v>4520.760714</v>
      </c>
      <c r="AB275" s="137">
        <f t="shared" si="4560"/>
        <v>281267.6214</v>
      </c>
      <c r="AC275" s="138">
        <f t="shared" ref="AC275:AF275" si="4561">U275-$U275</f>
        <v>0</v>
      </c>
      <c r="AD275" s="138">
        <f t="shared" si="4561"/>
        <v>-3.141592654</v>
      </c>
      <c r="AE275" s="138">
        <f t="shared" si="4561"/>
        <v>-3.141592654</v>
      </c>
      <c r="AF275" s="138">
        <f t="shared" si="4561"/>
        <v>0</v>
      </c>
      <c r="AG275" s="138">
        <f t="shared" ref="AG275:AJ275" si="4562">Y275/$Y275</f>
        <v>1</v>
      </c>
      <c r="AH275" s="138">
        <f t="shared" si="4562"/>
        <v>35.89426483</v>
      </c>
      <c r="AI275" s="138">
        <f t="shared" si="4562"/>
        <v>20663.85762</v>
      </c>
      <c r="AJ275" s="138">
        <f t="shared" si="4562"/>
        <v>1285640.725</v>
      </c>
      <c r="AK275" s="139">
        <f t="shared" ref="AK275:AN275" si="4563">AG275*COS(AC275)</f>
        <v>1</v>
      </c>
      <c r="AL275" s="139">
        <f t="shared" si="4563"/>
        <v>-35.89426483</v>
      </c>
      <c r="AM275" s="139">
        <f t="shared" si="4563"/>
        <v>-20663.85762</v>
      </c>
      <c r="AN275" s="139">
        <f t="shared" si="4563"/>
        <v>1285640.725</v>
      </c>
      <c r="AO275" s="129">
        <f t="shared" ref="AO275:AR275" si="4564">AG275*SIN(AC275)</f>
        <v>0</v>
      </c>
      <c r="AP275" s="129">
        <f t="shared" si="4564"/>
        <v>0</v>
      </c>
      <c r="AQ275" s="129">
        <f t="shared" si="4564"/>
        <v>0</v>
      </c>
      <c r="AR275" s="129">
        <f t="shared" si="4564"/>
        <v>0</v>
      </c>
      <c r="AS275" s="140">
        <f t="shared" si="45"/>
        <v>-9.424777961</v>
      </c>
      <c r="AT275" s="141">
        <f t="shared" si="46"/>
        <v>-9.424777961</v>
      </c>
      <c r="AU275" s="141">
        <f t="shared" si="47"/>
        <v>-3.141592654</v>
      </c>
      <c r="AV275" s="122">
        <f t="shared" si="48"/>
        <v>3.141592654</v>
      </c>
      <c r="AW275" s="142">
        <f t="shared" si="49"/>
        <v>46246.10791</v>
      </c>
      <c r="AX275" s="130">
        <f t="shared" si="50"/>
        <v>46246.10791</v>
      </c>
      <c r="AY275" s="143">
        <f t="shared" si="51"/>
        <v>92492.21581</v>
      </c>
      <c r="AZ275" s="143">
        <f t="shared" si="52"/>
        <v>0</v>
      </c>
      <c r="BA275" s="143">
        <f t="shared" si="53"/>
        <v>0</v>
      </c>
      <c r="BB275" s="124">
        <f t="shared" si="54"/>
        <v>92492.21581</v>
      </c>
      <c r="BC275" s="140">
        <f t="shared" ref="BC275:BD275" si="4565">BC$2*AD275</f>
        <v>-3.141592654</v>
      </c>
      <c r="BD275" s="140">
        <f t="shared" si="4565"/>
        <v>-3.141592654</v>
      </c>
      <c r="BE275" s="141">
        <f t="shared" si="56"/>
        <v>-6.283185307</v>
      </c>
      <c r="BF275" s="141">
        <f t="shared" si="57"/>
        <v>0</v>
      </c>
      <c r="BG275" s="122">
        <f t="shared" si="58"/>
        <v>0</v>
      </c>
      <c r="BH275" s="142">
        <f t="shared" ref="BH275:BI275" si="4566">POWER(AH275,BH$2)</f>
        <v>35.89426483</v>
      </c>
      <c r="BI275" s="142">
        <f t="shared" si="4566"/>
        <v>20663.85762</v>
      </c>
      <c r="BJ275" s="130">
        <f t="shared" si="60"/>
        <v>741713.9777</v>
      </c>
      <c r="BK275" s="143">
        <f t="shared" si="61"/>
        <v>6675425.8</v>
      </c>
      <c r="BL275" s="143">
        <f t="shared" si="62"/>
        <v>0</v>
      </c>
      <c r="BM275" s="143">
        <f t="shared" si="63"/>
        <v>0</v>
      </c>
      <c r="BN275" s="124">
        <f t="shared" si="64"/>
        <v>6675425.8</v>
      </c>
      <c r="BO275" s="140">
        <f t="shared" si="65"/>
        <v>0</v>
      </c>
      <c r="BP275" s="141">
        <f t="shared" si="66"/>
        <v>0</v>
      </c>
      <c r="BQ275" s="141">
        <f t="shared" si="67"/>
        <v>0</v>
      </c>
      <c r="BR275" s="122">
        <f t="shared" si="68"/>
        <v>0</v>
      </c>
      <c r="BS275" s="142">
        <f t="shared" si="69"/>
        <v>1285640.725</v>
      </c>
      <c r="BT275" s="130">
        <f t="shared" si="70"/>
        <v>1285640.725</v>
      </c>
      <c r="BU275" s="143">
        <f t="shared" si="71"/>
        <v>-34712299.57</v>
      </c>
      <c r="BV275" s="143">
        <f t="shared" si="72"/>
        <v>0</v>
      </c>
      <c r="BW275" s="143">
        <f t="shared" si="73"/>
        <v>3.141592654</v>
      </c>
      <c r="BX275" s="124">
        <f t="shared" si="74"/>
        <v>34712299.57</v>
      </c>
      <c r="BY275" s="144">
        <f t="shared" ref="BY275:BZ275" si="4567">AY275+BK275+BU275</f>
        <v>-27944381.55</v>
      </c>
      <c r="BZ275" s="144">
        <f t="shared" si="4567"/>
        <v>0</v>
      </c>
      <c r="CA275" s="144">
        <f t="shared" si="76"/>
        <v>-3.141592654</v>
      </c>
      <c r="CB275" s="145">
        <f t="shared" si="77"/>
        <v>27944381.55</v>
      </c>
      <c r="CC275" s="140">
        <f t="shared" ref="CC275:CD275" si="4568">CC$2*AD275</f>
        <v>-6.283185307</v>
      </c>
      <c r="CD275" s="140">
        <f t="shared" si="4568"/>
        <v>-6.283185307</v>
      </c>
      <c r="CE275" s="141">
        <f t="shared" si="79"/>
        <v>-12.56637061</v>
      </c>
      <c r="CF275" s="141">
        <f t="shared" si="80"/>
        <v>0</v>
      </c>
      <c r="CG275" s="122">
        <f t="shared" si="81"/>
        <v>0</v>
      </c>
      <c r="CH275" s="142">
        <f t="shared" ref="CH275:CI275" si="4569">POWER(AH275,CH$2)</f>
        <v>1288.398248</v>
      </c>
      <c r="CI275" s="142">
        <f t="shared" si="4569"/>
        <v>426995011.7</v>
      </c>
      <c r="CJ275" s="130">
        <f t="shared" si="83"/>
        <v>550139624765</v>
      </c>
      <c r="CK275" s="143">
        <f t="shared" si="84"/>
        <v>-550139624765</v>
      </c>
      <c r="CL275" s="143">
        <f t="shared" si="85"/>
        <v>0</v>
      </c>
      <c r="CM275" s="143">
        <f t="shared" si="86"/>
        <v>3.141592654</v>
      </c>
      <c r="CN275" s="124">
        <f t="shared" si="87"/>
        <v>550139624765</v>
      </c>
      <c r="CO275" s="140">
        <f t="shared" si="88"/>
        <v>-9.424777961</v>
      </c>
      <c r="CP275" s="141">
        <f t="shared" si="89"/>
        <v>-9.424777961</v>
      </c>
      <c r="CQ275" s="141">
        <f t="shared" si="90"/>
        <v>-3.141592654</v>
      </c>
      <c r="CR275" s="122">
        <f t="shared" si="91"/>
        <v>3.141592654</v>
      </c>
      <c r="CS275" s="142">
        <f t="shared" si="92"/>
        <v>8823364124587</v>
      </c>
      <c r="CT275" s="130">
        <f t="shared" si="93"/>
        <v>8823364124587</v>
      </c>
      <c r="CU275" s="143">
        <f t="shared" si="94"/>
        <v>-35293456498350</v>
      </c>
      <c r="CV275" s="143">
        <f t="shared" si="95"/>
        <v>0.004322201853</v>
      </c>
      <c r="CW275" s="143">
        <f t="shared" si="96"/>
        <v>3.141592654</v>
      </c>
      <c r="CX275" s="124">
        <f t="shared" si="97"/>
        <v>35293456498350</v>
      </c>
      <c r="CY275" s="140">
        <f t="shared" si="98"/>
        <v>-9.424777961</v>
      </c>
      <c r="CZ275" s="140">
        <f t="shared" si="99"/>
        <v>0</v>
      </c>
      <c r="DA275" s="141">
        <f t="shared" si="100"/>
        <v>-9.424777961</v>
      </c>
      <c r="DB275" s="141">
        <f t="shared" si="101"/>
        <v>-3.141592654</v>
      </c>
      <c r="DC275" s="122">
        <f t="shared" si="102"/>
        <v>3.141592654</v>
      </c>
      <c r="DD275" s="142">
        <f t="shared" si="103"/>
        <v>46246.10791</v>
      </c>
      <c r="DE275" s="142">
        <f t="shared" si="104"/>
        <v>1285640.725</v>
      </c>
      <c r="DF275" s="130">
        <f t="shared" si="105"/>
        <v>59455879680</v>
      </c>
      <c r="DG275" s="143">
        <f t="shared" si="106"/>
        <v>-237823518720</v>
      </c>
      <c r="DH275" s="143">
        <f t="shared" si="107"/>
        <v>0.0000291249811</v>
      </c>
      <c r="DI275" s="143">
        <f t="shared" si="108"/>
        <v>3.141592654</v>
      </c>
      <c r="DJ275" s="124">
        <f t="shared" si="109"/>
        <v>237823518720</v>
      </c>
      <c r="DK275" s="140">
        <f t="shared" ref="DK275:DM275" si="4570">DK$2*AD275</f>
        <v>-3.141592654</v>
      </c>
      <c r="DL275" s="140">
        <f t="shared" si="4570"/>
        <v>-3.141592654</v>
      </c>
      <c r="DM275" s="140">
        <f t="shared" si="4570"/>
        <v>0</v>
      </c>
      <c r="DN275" s="141">
        <f t="shared" si="111"/>
        <v>-6.283185307</v>
      </c>
      <c r="DO275" s="141">
        <f t="shared" si="112"/>
        <v>0</v>
      </c>
      <c r="DP275" s="122">
        <f t="shared" si="113"/>
        <v>0</v>
      </c>
      <c r="DQ275" s="142">
        <f t="shared" ref="DQ275:DS275" si="4571">POWER(AH275,DQ$2)</f>
        <v>35.89426483</v>
      </c>
      <c r="DR275" s="142">
        <f t="shared" si="4571"/>
        <v>20663.85762</v>
      </c>
      <c r="DS275" s="142">
        <f t="shared" si="4571"/>
        <v>1285640.725</v>
      </c>
      <c r="DT275" s="130">
        <f t="shared" si="115"/>
        <v>953577695822</v>
      </c>
      <c r="DU275" s="143">
        <f t="shared" si="116"/>
        <v>-17164398524790</v>
      </c>
      <c r="DV275" s="143">
        <f t="shared" si="117"/>
        <v>0</v>
      </c>
      <c r="DW275" s="143">
        <f t="shared" si="118"/>
        <v>3.141592654</v>
      </c>
      <c r="DX275" s="124">
        <f t="shared" si="119"/>
        <v>17164398524790</v>
      </c>
      <c r="DY275" s="140">
        <f t="shared" si="120"/>
        <v>0</v>
      </c>
      <c r="DZ275" s="141">
        <f t="shared" si="121"/>
        <v>0</v>
      </c>
      <c r="EA275" s="141">
        <f t="shared" si="122"/>
        <v>0</v>
      </c>
      <c r="EB275" s="122">
        <f t="shared" si="123"/>
        <v>0</v>
      </c>
      <c r="EC275" s="142">
        <f t="shared" si="124"/>
        <v>1652872072899</v>
      </c>
      <c r="ED275" s="130">
        <f t="shared" si="125"/>
        <v>1652872072899</v>
      </c>
      <c r="EE275" s="143">
        <f t="shared" si="126"/>
        <v>44627545968275</v>
      </c>
      <c r="EF275" s="143">
        <f t="shared" si="127"/>
        <v>0</v>
      </c>
      <c r="EG275" s="143">
        <f t="shared" si="128"/>
        <v>0</v>
      </c>
      <c r="EH275" s="124">
        <f t="shared" si="129"/>
        <v>44627545968275</v>
      </c>
      <c r="EI275" s="144">
        <f t="shared" ref="EI275:EJ275" si="4572">CK275+CU275+DG275+DU275+EE275</f>
        <v>-8618272198348</v>
      </c>
      <c r="EJ275" s="144">
        <f t="shared" si="4572"/>
        <v>0.004351326834</v>
      </c>
      <c r="EK275" s="144">
        <f t="shared" si="131"/>
        <v>3.141592654</v>
      </c>
      <c r="EL275" s="145">
        <f t="shared" si="132"/>
        <v>8618272198348</v>
      </c>
      <c r="EM275" s="140">
        <f t="shared" si="133"/>
        <v>1.570796327</v>
      </c>
      <c r="EN275" s="141">
        <f t="shared" si="134"/>
        <v>1.570796327</v>
      </c>
      <c r="EO275" s="141">
        <f t="shared" si="135"/>
        <v>1.570796327</v>
      </c>
      <c r="EP275" s="122">
        <f t="shared" si="136"/>
        <v>1.570796327</v>
      </c>
      <c r="EQ275" s="142">
        <f t="shared" si="137"/>
        <v>2935689.391</v>
      </c>
      <c r="ER275" s="130">
        <f t="shared" si="138"/>
        <v>2935689.391</v>
      </c>
      <c r="ES275" s="143">
        <f t="shared" si="139"/>
        <v>0.000000004321188537</v>
      </c>
      <c r="ET275" s="143">
        <f t="shared" si="140"/>
        <v>15254289.54</v>
      </c>
      <c r="EU275" s="143">
        <f t="shared" si="141"/>
        <v>1.570796327</v>
      </c>
      <c r="EV275" s="124">
        <f t="shared" si="142"/>
        <v>15254289.54</v>
      </c>
      <c r="EW275" s="144">
        <f t="shared" ref="EW275:EX275" si="4573">BY275+ES275</f>
        <v>-27944381.55</v>
      </c>
      <c r="EX275" s="144">
        <f t="shared" si="4573"/>
        <v>15254289.54</v>
      </c>
      <c r="EY275" s="144">
        <f t="shared" si="144"/>
        <v>2.641917802</v>
      </c>
      <c r="EZ275" s="145">
        <f t="shared" si="145"/>
        <v>31836799.61</v>
      </c>
      <c r="FA275" s="140">
        <f t="shared" si="146"/>
        <v>0.8806392673</v>
      </c>
      <c r="FB275" s="141">
        <f t="shared" si="147"/>
        <v>0.8806392673</v>
      </c>
      <c r="FC275" s="141">
        <f t="shared" si="148"/>
        <v>0.8806392673</v>
      </c>
      <c r="FD275" s="122">
        <f t="shared" si="149"/>
        <v>0.8806392673</v>
      </c>
      <c r="FE275" s="142">
        <f t="shared" si="150"/>
        <v>316.9395726</v>
      </c>
      <c r="FF275" s="130">
        <f t="shared" si="151"/>
        <v>316.9395726</v>
      </c>
      <c r="FG275" s="143">
        <f t="shared" si="152"/>
        <v>53.38488243</v>
      </c>
      <c r="FH275" s="143">
        <f t="shared" si="153"/>
        <v>64.66190708</v>
      </c>
      <c r="FI275" s="143">
        <f t="shared" si="154"/>
        <v>0.8806392673</v>
      </c>
      <c r="FJ275" s="124">
        <f t="shared" si="155"/>
        <v>83.85170183</v>
      </c>
      <c r="FK275" s="140">
        <f t="shared" si="156"/>
        <v>-6.283185307</v>
      </c>
      <c r="FL275" s="141">
        <f t="shared" si="157"/>
        <v>-6.283185307</v>
      </c>
      <c r="FM275" s="141">
        <f t="shared" si="158"/>
        <v>0</v>
      </c>
      <c r="FN275" s="122">
        <f t="shared" si="159"/>
        <v>0</v>
      </c>
      <c r="FO275" s="142">
        <f t="shared" si="160"/>
        <v>1288.398248</v>
      </c>
      <c r="FP275" s="130">
        <f t="shared" si="161"/>
        <v>1288.398248</v>
      </c>
      <c r="FQ275" s="143">
        <f t="shared" si="162"/>
        <v>-1288.398248</v>
      </c>
      <c r="FR275" s="143">
        <f t="shared" si="163"/>
        <v>0</v>
      </c>
      <c r="FS275" s="143">
        <f t="shared" si="164"/>
        <v>3.141592654</v>
      </c>
      <c r="FT275" s="124">
        <f t="shared" si="165"/>
        <v>1288.398248</v>
      </c>
      <c r="FU275" s="144">
        <f t="shared" si="166"/>
        <v>-63279.9711</v>
      </c>
      <c r="FV275" s="144">
        <f t="shared" si="167"/>
        <v>0</v>
      </c>
      <c r="FW275" s="144">
        <f t="shared" si="168"/>
        <v>-3.141592654</v>
      </c>
      <c r="FX275" s="145">
        <f t="shared" si="169"/>
        <v>63279.9711</v>
      </c>
      <c r="FY275" s="140">
        <f t="shared" si="170"/>
        <v>-3.141592654</v>
      </c>
      <c r="FZ275" s="140">
        <f t="shared" si="171"/>
        <v>-0.8806392673</v>
      </c>
      <c r="GA275" s="141">
        <f t="shared" si="172"/>
        <v>-4.022231921</v>
      </c>
      <c r="GB275" s="141">
        <f t="shared" si="173"/>
        <v>-4.022231921</v>
      </c>
      <c r="GC275" s="122">
        <f t="shared" si="174"/>
        <v>2.260953386</v>
      </c>
      <c r="GD275" s="142">
        <f t="shared" si="175"/>
        <v>63279.9711</v>
      </c>
      <c r="GE275" s="142">
        <f t="shared" si="176"/>
        <v>0.01192581639</v>
      </c>
      <c r="GF275" s="130">
        <f t="shared" si="177"/>
        <v>754.6653165</v>
      </c>
      <c r="GG275" s="143">
        <f t="shared" si="178"/>
        <v>-53.38488243</v>
      </c>
      <c r="GH275" s="143">
        <f t="shared" si="179"/>
        <v>64.66190708</v>
      </c>
      <c r="GI275" s="143">
        <f t="shared" si="180"/>
        <v>2.260953386</v>
      </c>
      <c r="GJ275" s="124">
        <f t="shared" si="181"/>
        <v>83.85170183</v>
      </c>
      <c r="GK275" s="146">
        <f t="shared" si="182"/>
        <v>-0.5</v>
      </c>
      <c r="GL275" s="127">
        <f t="shared" si="183"/>
        <v>-0.8660254038</v>
      </c>
      <c r="GM275" s="146">
        <f t="shared" si="184"/>
        <v>-2.094395102</v>
      </c>
      <c r="GN275" s="127">
        <f t="shared" si="185"/>
        <v>1</v>
      </c>
      <c r="GO275" s="147">
        <f t="shared" si="186"/>
        <v>-0.5</v>
      </c>
      <c r="GP275" s="128">
        <f t="shared" si="187"/>
        <v>0.8660254038</v>
      </c>
      <c r="GQ275" s="147">
        <f t="shared" si="188"/>
        <v>2.094395102</v>
      </c>
      <c r="GR275" s="128">
        <f t="shared" si="189"/>
        <v>1</v>
      </c>
      <c r="GS275" s="140">
        <f t="shared" si="190"/>
        <v>-2.094395102</v>
      </c>
      <c r="GT275" s="140">
        <f t="shared" si="191"/>
        <v>0.8806392673</v>
      </c>
      <c r="GU275" s="141">
        <f t="shared" si="192"/>
        <v>-1.213755835</v>
      </c>
      <c r="GV275" s="141">
        <f t="shared" si="193"/>
        <v>-1.213755835</v>
      </c>
      <c r="GW275" s="122">
        <f t="shared" si="194"/>
        <v>-1.213755835</v>
      </c>
      <c r="GX275" s="142">
        <f t="shared" si="195"/>
        <v>1</v>
      </c>
      <c r="GY275" s="142">
        <f t="shared" si="196"/>
        <v>83.85170183</v>
      </c>
      <c r="GZ275" s="130">
        <f t="shared" si="197"/>
        <v>83.85170183</v>
      </c>
      <c r="HA275" s="143">
        <f t="shared" si="198"/>
        <v>29.30641298</v>
      </c>
      <c r="HB275" s="143">
        <f t="shared" si="199"/>
        <v>-78.56361791</v>
      </c>
      <c r="HC275" s="143">
        <f t="shared" si="200"/>
        <v>-1.213755835</v>
      </c>
      <c r="HD275" s="124">
        <f t="shared" si="201"/>
        <v>83.85170183</v>
      </c>
      <c r="HE275" s="140">
        <f t="shared" si="202"/>
        <v>2.094395102</v>
      </c>
      <c r="HF275" s="140">
        <f t="shared" si="203"/>
        <v>2.260953386</v>
      </c>
      <c r="HG275" s="141">
        <f t="shared" si="204"/>
        <v>4.355348489</v>
      </c>
      <c r="HH275" s="141">
        <f t="shared" si="205"/>
        <v>4.355348489</v>
      </c>
      <c r="HI275" s="122">
        <f t="shared" si="206"/>
        <v>-1.927836819</v>
      </c>
      <c r="HJ275" s="142">
        <f t="shared" si="207"/>
        <v>1</v>
      </c>
      <c r="HK275" s="142">
        <f t="shared" si="208"/>
        <v>83.85170183</v>
      </c>
      <c r="HL275" s="130">
        <f t="shared" si="209"/>
        <v>83.85170183</v>
      </c>
      <c r="HM275" s="143">
        <f t="shared" si="210"/>
        <v>-29.30641298</v>
      </c>
      <c r="HN275" s="143">
        <f t="shared" si="211"/>
        <v>-78.56361791</v>
      </c>
      <c r="HO275" s="143">
        <f t="shared" si="212"/>
        <v>-1.927836819</v>
      </c>
      <c r="HP275" s="124">
        <f t="shared" si="213"/>
        <v>83.85170183</v>
      </c>
      <c r="HQ275" s="140">
        <f t="shared" si="214"/>
        <v>2.094395102</v>
      </c>
      <c r="HR275" s="140">
        <f t="shared" si="215"/>
        <v>0.8806392673</v>
      </c>
      <c r="HS275" s="141">
        <f t="shared" si="216"/>
        <v>2.97503437</v>
      </c>
      <c r="HT275" s="141">
        <f t="shared" si="217"/>
        <v>2.97503437</v>
      </c>
      <c r="HU275" s="122">
        <f t="shared" si="218"/>
        <v>2.97503437</v>
      </c>
      <c r="HV275" s="142">
        <f t="shared" si="219"/>
        <v>1</v>
      </c>
      <c r="HW275" s="142">
        <f t="shared" si="220"/>
        <v>83.85170183</v>
      </c>
      <c r="HX275" s="130">
        <f t="shared" si="221"/>
        <v>83.85170183</v>
      </c>
      <c r="HY275" s="143">
        <f t="shared" si="222"/>
        <v>-82.69129541</v>
      </c>
      <c r="HZ275" s="143">
        <f t="shared" si="223"/>
        <v>13.90171082</v>
      </c>
      <c r="IA275" s="143">
        <f t="shared" si="224"/>
        <v>2.97503437</v>
      </c>
      <c r="IB275" s="124">
        <f t="shared" si="225"/>
        <v>83.85170183</v>
      </c>
      <c r="IC275" s="140">
        <f t="shared" si="226"/>
        <v>-2.094395102</v>
      </c>
      <c r="ID275" s="140">
        <f t="shared" si="227"/>
        <v>2.260953386</v>
      </c>
      <c r="IE275" s="141">
        <f t="shared" si="228"/>
        <v>0.1665582839</v>
      </c>
      <c r="IF275" s="141">
        <f t="shared" si="229"/>
        <v>0.1665582839</v>
      </c>
      <c r="IG275" s="122">
        <f t="shared" si="230"/>
        <v>0.1665582839</v>
      </c>
      <c r="IH275" s="142">
        <f t="shared" si="231"/>
        <v>1</v>
      </c>
      <c r="II275" s="142">
        <f t="shared" si="232"/>
        <v>83.85170183</v>
      </c>
      <c r="IJ275" s="130">
        <f t="shared" si="233"/>
        <v>83.85170183</v>
      </c>
      <c r="IK275" s="143">
        <f t="shared" si="234"/>
        <v>82.69129541</v>
      </c>
      <c r="IL275" s="143">
        <f t="shared" si="235"/>
        <v>13.90171082</v>
      </c>
      <c r="IM275" s="143">
        <f t="shared" si="236"/>
        <v>0.1665582839</v>
      </c>
      <c r="IN275" s="124">
        <f t="shared" si="237"/>
        <v>83.85170183</v>
      </c>
    </row>
    <row r="276" ht="12.75" customHeight="1">
      <c r="A276" s="129">
        <f>'Cortez Cubic'!AP276</f>
        <v>-0.2187762226</v>
      </c>
      <c r="B276" s="129">
        <f>'Cortez Cubic'!AQ276</f>
        <v>8.013612594</v>
      </c>
      <c r="C276" s="129">
        <f>'Cortez Cubic'!AR276</f>
        <v>6503.984418</v>
      </c>
      <c r="D276" s="129">
        <f>'Cortez Cubic'!AS276</f>
        <v>-501284.6571</v>
      </c>
      <c r="E276" s="129">
        <f t="shared" ref="E276:H276" si="4574">0</f>
        <v>0</v>
      </c>
      <c r="F276" s="129">
        <f t="shared" si="4574"/>
        <v>0</v>
      </c>
      <c r="G276" s="129">
        <f t="shared" si="4574"/>
        <v>0</v>
      </c>
      <c r="H276" s="129">
        <f t="shared" si="4574"/>
        <v>0</v>
      </c>
      <c r="I276" s="110">
        <f>'Cortez Cubic'!I276</f>
        <v>113</v>
      </c>
      <c r="J276" s="130">
        <f t="shared" si="28"/>
        <v>129.6005837</v>
      </c>
      <c r="K276" s="131">
        <f t="shared" si="29"/>
        <v>1</v>
      </c>
      <c r="L276" s="131">
        <f t="shared" si="30"/>
        <v>0</v>
      </c>
      <c r="M276" s="132">
        <f t="shared" si="31"/>
        <v>-16.60058371</v>
      </c>
      <c r="N276" s="133">
        <f t="shared" si="32"/>
        <v>35.22916597</v>
      </c>
      <c r="O276" s="134">
        <f t="shared" si="33"/>
        <v>129.6005837</v>
      </c>
      <c r="P276" s="134">
        <f t="shared" si="34"/>
        <v>0</v>
      </c>
      <c r="Q276" s="135">
        <f t="shared" si="35"/>
        <v>94.37141774</v>
      </c>
      <c r="R276" s="135">
        <f t="shared" si="36"/>
        <v>0</v>
      </c>
      <c r="S276" s="136">
        <f t="shared" si="37"/>
        <v>-187.3427348</v>
      </c>
      <c r="T276" s="136">
        <f t="shared" si="38"/>
        <v>0</v>
      </c>
      <c r="U276" s="137">
        <f t="shared" ref="U276:X276" si="4575">ATAN2(A276,E276)</f>
        <v>3.141592654</v>
      </c>
      <c r="V276" s="137">
        <f t="shared" si="4575"/>
        <v>0</v>
      </c>
      <c r="W276" s="137">
        <f t="shared" si="4575"/>
        <v>0</v>
      </c>
      <c r="X276" s="137">
        <f t="shared" si="4575"/>
        <v>3.141592654</v>
      </c>
      <c r="Y276" s="137">
        <f t="shared" ref="Y276:AB276" si="4576">SQRT(POWER(A276,2)+POWER(E276,2))</f>
        <v>0.2187762226</v>
      </c>
      <c r="Z276" s="137">
        <f t="shared" si="4576"/>
        <v>8.013612594</v>
      </c>
      <c r="AA276" s="137">
        <f t="shared" si="4576"/>
        <v>6503.984418</v>
      </c>
      <c r="AB276" s="137">
        <f t="shared" si="4576"/>
        <v>501284.6571</v>
      </c>
      <c r="AC276" s="138">
        <f t="shared" ref="AC276:AF276" si="4577">U276-$U276</f>
        <v>0</v>
      </c>
      <c r="AD276" s="138">
        <f t="shared" si="4577"/>
        <v>-3.141592654</v>
      </c>
      <c r="AE276" s="138">
        <f t="shared" si="4577"/>
        <v>-3.141592654</v>
      </c>
      <c r="AF276" s="138">
        <f t="shared" si="4577"/>
        <v>0</v>
      </c>
      <c r="AG276" s="138">
        <f t="shared" ref="AG276:AJ276" si="4578">Y276/$Y276</f>
        <v>1</v>
      </c>
      <c r="AH276" s="138">
        <f t="shared" si="4578"/>
        <v>36.62926665</v>
      </c>
      <c r="AI276" s="138">
        <f t="shared" si="4578"/>
        <v>29728.93645</v>
      </c>
      <c r="AJ276" s="138">
        <f t="shared" si="4578"/>
        <v>2291312.334</v>
      </c>
      <c r="AK276" s="139">
        <f t="shared" ref="AK276:AN276" si="4579">AG276*COS(AC276)</f>
        <v>1</v>
      </c>
      <c r="AL276" s="139">
        <f t="shared" si="4579"/>
        <v>-36.62926665</v>
      </c>
      <c r="AM276" s="139">
        <f t="shared" si="4579"/>
        <v>-29728.93645</v>
      </c>
      <c r="AN276" s="139">
        <f t="shared" si="4579"/>
        <v>2291312.334</v>
      </c>
      <c r="AO276" s="129">
        <f t="shared" ref="AO276:AR276" si="4580">AG276*SIN(AC276)</f>
        <v>0</v>
      </c>
      <c r="AP276" s="129">
        <f t="shared" si="4580"/>
        <v>0</v>
      </c>
      <c r="AQ276" s="129">
        <f t="shared" si="4580"/>
        <v>0</v>
      </c>
      <c r="AR276" s="129">
        <f t="shared" si="4580"/>
        <v>0</v>
      </c>
      <c r="AS276" s="140">
        <f t="shared" si="45"/>
        <v>-9.424777961</v>
      </c>
      <c r="AT276" s="141">
        <f t="shared" si="46"/>
        <v>-9.424777961</v>
      </c>
      <c r="AU276" s="141">
        <f t="shared" si="47"/>
        <v>-3.141592654</v>
      </c>
      <c r="AV276" s="122">
        <f t="shared" si="48"/>
        <v>3.141592654</v>
      </c>
      <c r="AW276" s="142">
        <f t="shared" si="49"/>
        <v>49145.60337</v>
      </c>
      <c r="AX276" s="130">
        <f t="shared" si="50"/>
        <v>49145.60337</v>
      </c>
      <c r="AY276" s="143">
        <f t="shared" si="51"/>
        <v>98291.20675</v>
      </c>
      <c r="AZ276" s="143">
        <f t="shared" si="52"/>
        <v>0</v>
      </c>
      <c r="BA276" s="143">
        <f t="shared" si="53"/>
        <v>0</v>
      </c>
      <c r="BB276" s="124">
        <f t="shared" si="54"/>
        <v>98291.20675</v>
      </c>
      <c r="BC276" s="140">
        <f t="shared" ref="BC276:BD276" si="4581">BC$2*AD276</f>
        <v>-3.141592654</v>
      </c>
      <c r="BD276" s="140">
        <f t="shared" si="4581"/>
        <v>-3.141592654</v>
      </c>
      <c r="BE276" s="141">
        <f t="shared" si="56"/>
        <v>-6.283185307</v>
      </c>
      <c r="BF276" s="141">
        <f t="shared" si="57"/>
        <v>0</v>
      </c>
      <c r="BG276" s="122">
        <f t="shared" si="58"/>
        <v>0</v>
      </c>
      <c r="BH276" s="142">
        <f t="shared" ref="BH276:BI276" si="4582">POWER(AH276,BH$2)</f>
        <v>36.62926665</v>
      </c>
      <c r="BI276" s="142">
        <f t="shared" si="4582"/>
        <v>29728.93645</v>
      </c>
      <c r="BJ276" s="130">
        <f t="shared" si="60"/>
        <v>1088949.14</v>
      </c>
      <c r="BK276" s="143">
        <f t="shared" si="61"/>
        <v>9800542.263</v>
      </c>
      <c r="BL276" s="143">
        <f t="shared" si="62"/>
        <v>0</v>
      </c>
      <c r="BM276" s="143">
        <f t="shared" si="63"/>
        <v>0</v>
      </c>
      <c r="BN276" s="124">
        <f t="shared" si="64"/>
        <v>9800542.263</v>
      </c>
      <c r="BO276" s="140">
        <f t="shared" si="65"/>
        <v>0</v>
      </c>
      <c r="BP276" s="141">
        <f t="shared" si="66"/>
        <v>0</v>
      </c>
      <c r="BQ276" s="141">
        <f t="shared" si="67"/>
        <v>0</v>
      </c>
      <c r="BR276" s="122">
        <f t="shared" si="68"/>
        <v>0</v>
      </c>
      <c r="BS276" s="142">
        <f t="shared" si="69"/>
        <v>2291312.334</v>
      </c>
      <c r="BT276" s="130">
        <f t="shared" si="70"/>
        <v>2291312.334</v>
      </c>
      <c r="BU276" s="143">
        <f t="shared" si="71"/>
        <v>-61865433.01</v>
      </c>
      <c r="BV276" s="143">
        <f t="shared" si="72"/>
        <v>0</v>
      </c>
      <c r="BW276" s="143">
        <f t="shared" si="73"/>
        <v>3.141592654</v>
      </c>
      <c r="BX276" s="124">
        <f t="shared" si="74"/>
        <v>61865433.01</v>
      </c>
      <c r="BY276" s="144">
        <f t="shared" ref="BY276:BZ276" si="4583">AY276+BK276+BU276</f>
        <v>-51966599.54</v>
      </c>
      <c r="BZ276" s="144">
        <f t="shared" si="4583"/>
        <v>0</v>
      </c>
      <c r="CA276" s="144">
        <f t="shared" si="76"/>
        <v>-3.141592654</v>
      </c>
      <c r="CB276" s="145">
        <f t="shared" si="77"/>
        <v>51966599.54</v>
      </c>
      <c r="CC276" s="140">
        <f t="shared" ref="CC276:CD276" si="4584">CC$2*AD276</f>
        <v>-6.283185307</v>
      </c>
      <c r="CD276" s="140">
        <f t="shared" si="4584"/>
        <v>-6.283185307</v>
      </c>
      <c r="CE276" s="141">
        <f t="shared" si="79"/>
        <v>-12.56637061</v>
      </c>
      <c r="CF276" s="141">
        <f t="shared" si="80"/>
        <v>0</v>
      </c>
      <c r="CG276" s="122">
        <f t="shared" si="81"/>
        <v>0</v>
      </c>
      <c r="CH276" s="142">
        <f t="shared" ref="CH276:CI276" si="4585">POWER(AH276,CH$2)</f>
        <v>1341.703175</v>
      </c>
      <c r="CI276" s="142">
        <f t="shared" si="4585"/>
        <v>883809662.3</v>
      </c>
      <c r="CJ276" s="130">
        <f t="shared" si="83"/>
        <v>1185810230278</v>
      </c>
      <c r="CK276" s="143">
        <f t="shared" si="84"/>
        <v>-1185810230278</v>
      </c>
      <c r="CL276" s="143">
        <f t="shared" si="85"/>
        <v>0</v>
      </c>
      <c r="CM276" s="143">
        <f t="shared" si="86"/>
        <v>3.141592654</v>
      </c>
      <c r="CN276" s="124">
        <f t="shared" si="87"/>
        <v>1185810230278</v>
      </c>
      <c r="CO276" s="140">
        <f t="shared" si="88"/>
        <v>-9.424777961</v>
      </c>
      <c r="CP276" s="141">
        <f t="shared" si="89"/>
        <v>-9.424777961</v>
      </c>
      <c r="CQ276" s="141">
        <f t="shared" si="90"/>
        <v>-3.141592654</v>
      </c>
      <c r="CR276" s="122">
        <f t="shared" si="91"/>
        <v>3.141592654</v>
      </c>
      <c r="CS276" s="142">
        <f t="shared" si="92"/>
        <v>26274721281975</v>
      </c>
      <c r="CT276" s="130">
        <f t="shared" si="93"/>
        <v>26274721281975</v>
      </c>
      <c r="CU276" s="143">
        <f t="shared" si="94"/>
        <v>-105098885127898</v>
      </c>
      <c r="CV276" s="143">
        <f t="shared" si="95"/>
        <v>0.01287090133</v>
      </c>
      <c r="CW276" s="143">
        <f t="shared" si="96"/>
        <v>3.141592654</v>
      </c>
      <c r="CX276" s="124">
        <f t="shared" si="97"/>
        <v>105098885127898</v>
      </c>
      <c r="CY276" s="140">
        <f t="shared" si="98"/>
        <v>-9.424777961</v>
      </c>
      <c r="CZ276" s="140">
        <f t="shared" si="99"/>
        <v>0</v>
      </c>
      <c r="DA276" s="141">
        <f t="shared" si="100"/>
        <v>-9.424777961</v>
      </c>
      <c r="DB276" s="141">
        <f t="shared" si="101"/>
        <v>-3.141592654</v>
      </c>
      <c r="DC276" s="122">
        <f t="shared" si="102"/>
        <v>3.141592654</v>
      </c>
      <c r="DD276" s="142">
        <f t="shared" si="103"/>
        <v>49145.60337</v>
      </c>
      <c r="DE276" s="142">
        <f t="shared" si="104"/>
        <v>2291312.334</v>
      </c>
      <c r="DF276" s="130">
        <f t="shared" si="105"/>
        <v>112607927149</v>
      </c>
      <c r="DG276" s="143">
        <f t="shared" si="106"/>
        <v>-450431708596</v>
      </c>
      <c r="DH276" s="143">
        <f t="shared" si="107"/>
        <v>0.00005516197502</v>
      </c>
      <c r="DI276" s="143">
        <f t="shared" si="108"/>
        <v>3.141592654</v>
      </c>
      <c r="DJ276" s="124">
        <f t="shared" si="109"/>
        <v>450431708596</v>
      </c>
      <c r="DK276" s="140">
        <f t="shared" ref="DK276:DM276" si="4586">DK$2*AD276</f>
        <v>-3.141592654</v>
      </c>
      <c r="DL276" s="140">
        <f t="shared" si="4586"/>
        <v>-3.141592654</v>
      </c>
      <c r="DM276" s="140">
        <f t="shared" si="4586"/>
        <v>0</v>
      </c>
      <c r="DN276" s="141">
        <f t="shared" si="111"/>
        <v>-6.283185307</v>
      </c>
      <c r="DO276" s="141">
        <f t="shared" si="112"/>
        <v>0</v>
      </c>
      <c r="DP276" s="122">
        <f t="shared" si="113"/>
        <v>0</v>
      </c>
      <c r="DQ276" s="142">
        <f t="shared" ref="DQ276:DS276" si="4587">POWER(AH276,DQ$2)</f>
        <v>36.62926665</v>
      </c>
      <c r="DR276" s="142">
        <f t="shared" si="4587"/>
        <v>29728.93645</v>
      </c>
      <c r="DS276" s="142">
        <f t="shared" si="4587"/>
        <v>2291312.334</v>
      </c>
      <c r="DT276" s="130">
        <f t="shared" si="115"/>
        <v>2495122595869</v>
      </c>
      <c r="DU276" s="143">
        <f t="shared" si="116"/>
        <v>-44912206725650</v>
      </c>
      <c r="DV276" s="143">
        <f t="shared" si="117"/>
        <v>0</v>
      </c>
      <c r="DW276" s="143">
        <f t="shared" si="118"/>
        <v>3.141592654</v>
      </c>
      <c r="DX276" s="124">
        <f t="shared" si="119"/>
        <v>44912206725650</v>
      </c>
      <c r="DY276" s="140">
        <f t="shared" si="120"/>
        <v>0</v>
      </c>
      <c r="DZ276" s="141">
        <f t="shared" si="121"/>
        <v>0</v>
      </c>
      <c r="EA276" s="141">
        <f t="shared" si="122"/>
        <v>0</v>
      </c>
      <c r="EB276" s="122">
        <f t="shared" si="123"/>
        <v>0</v>
      </c>
      <c r="EC276" s="142">
        <f t="shared" si="124"/>
        <v>5250112209741</v>
      </c>
      <c r="ED276" s="130">
        <f t="shared" si="125"/>
        <v>5250112209741</v>
      </c>
      <c r="EE276" s="143">
        <f t="shared" si="126"/>
        <v>141753029663016</v>
      </c>
      <c r="EF276" s="143">
        <f t="shared" si="127"/>
        <v>0</v>
      </c>
      <c r="EG276" s="143">
        <f t="shared" si="128"/>
        <v>0</v>
      </c>
      <c r="EH276" s="124">
        <f t="shared" si="129"/>
        <v>141753029663016</v>
      </c>
      <c r="EI276" s="144">
        <f t="shared" ref="EI276:EJ276" si="4588">CK276+CU276+DG276+DU276+EE276</f>
        <v>-9894304129407</v>
      </c>
      <c r="EJ276" s="144">
        <f t="shared" si="4588"/>
        <v>0.0129260633</v>
      </c>
      <c r="EK276" s="144">
        <f t="shared" si="131"/>
        <v>3.141592654</v>
      </c>
      <c r="EL276" s="145">
        <f t="shared" si="132"/>
        <v>9894304129407</v>
      </c>
      <c r="EM276" s="140">
        <f t="shared" si="133"/>
        <v>1.570796327</v>
      </c>
      <c r="EN276" s="141">
        <f t="shared" si="134"/>
        <v>1.570796327</v>
      </c>
      <c r="EO276" s="141">
        <f t="shared" si="135"/>
        <v>1.570796327</v>
      </c>
      <c r="EP276" s="122">
        <f t="shared" si="136"/>
        <v>1.570796327</v>
      </c>
      <c r="EQ276" s="142">
        <f t="shared" si="137"/>
        <v>3145521.281</v>
      </c>
      <c r="ER276" s="130">
        <f t="shared" si="138"/>
        <v>3145521.281</v>
      </c>
      <c r="ES276" s="143">
        <f t="shared" si="139"/>
        <v>0.00000001188851469</v>
      </c>
      <c r="ET276" s="143">
        <f t="shared" si="140"/>
        <v>16344608.03</v>
      </c>
      <c r="EU276" s="143">
        <f t="shared" si="141"/>
        <v>1.570796327</v>
      </c>
      <c r="EV276" s="124">
        <f t="shared" si="142"/>
        <v>16344608.03</v>
      </c>
      <c r="EW276" s="144">
        <f t="shared" ref="EW276:EX276" si="4589">BY276+ES276</f>
        <v>-51966599.54</v>
      </c>
      <c r="EX276" s="144">
        <f t="shared" si="4589"/>
        <v>16344608.03</v>
      </c>
      <c r="EY276" s="144">
        <f t="shared" si="144"/>
        <v>2.83686728</v>
      </c>
      <c r="EZ276" s="145">
        <f t="shared" si="145"/>
        <v>54476358.9</v>
      </c>
      <c r="FA276" s="140">
        <f t="shared" si="146"/>
        <v>0.9456224265</v>
      </c>
      <c r="FB276" s="141">
        <f t="shared" si="147"/>
        <v>0.9456224265</v>
      </c>
      <c r="FC276" s="141">
        <f t="shared" si="148"/>
        <v>0.9456224265</v>
      </c>
      <c r="FD276" s="122">
        <f t="shared" si="149"/>
        <v>0.9456224265</v>
      </c>
      <c r="FE276" s="142">
        <f t="shared" si="150"/>
        <v>379.0844972</v>
      </c>
      <c r="FF276" s="130">
        <f t="shared" si="151"/>
        <v>379.0844972</v>
      </c>
      <c r="FG276" s="143">
        <f t="shared" si="152"/>
        <v>58.69541408</v>
      </c>
      <c r="FH276" s="143">
        <f t="shared" si="153"/>
        <v>81.3238709</v>
      </c>
      <c r="FI276" s="143">
        <f t="shared" si="154"/>
        <v>0.9456224265</v>
      </c>
      <c r="FJ276" s="124">
        <f t="shared" si="155"/>
        <v>100.2931883</v>
      </c>
      <c r="FK276" s="140">
        <f t="shared" si="156"/>
        <v>-6.283185307</v>
      </c>
      <c r="FL276" s="141">
        <f t="shared" si="157"/>
        <v>-6.283185307</v>
      </c>
      <c r="FM276" s="141">
        <f t="shared" si="158"/>
        <v>0</v>
      </c>
      <c r="FN276" s="122">
        <f t="shared" si="159"/>
        <v>0</v>
      </c>
      <c r="FO276" s="142">
        <f t="shared" si="160"/>
        <v>1341.703175</v>
      </c>
      <c r="FP276" s="130">
        <f t="shared" si="161"/>
        <v>1341.703175</v>
      </c>
      <c r="FQ276" s="143">
        <f t="shared" si="162"/>
        <v>-1341.703175</v>
      </c>
      <c r="FR276" s="143">
        <f t="shared" si="163"/>
        <v>0</v>
      </c>
      <c r="FS276" s="143">
        <f t="shared" si="164"/>
        <v>3.141592654</v>
      </c>
      <c r="FT276" s="124">
        <f t="shared" si="165"/>
        <v>1341.703175</v>
      </c>
      <c r="FU276" s="144">
        <f t="shared" si="166"/>
        <v>-90528.51252</v>
      </c>
      <c r="FV276" s="144">
        <f t="shared" si="167"/>
        <v>0</v>
      </c>
      <c r="FW276" s="144">
        <f t="shared" si="168"/>
        <v>-3.141592654</v>
      </c>
      <c r="FX276" s="145">
        <f t="shared" si="169"/>
        <v>90528.51252</v>
      </c>
      <c r="FY276" s="140">
        <f t="shared" si="170"/>
        <v>-3.141592654</v>
      </c>
      <c r="FZ276" s="140">
        <f t="shared" si="171"/>
        <v>-0.9456224265</v>
      </c>
      <c r="GA276" s="141">
        <f t="shared" si="172"/>
        <v>-4.08721508</v>
      </c>
      <c r="GB276" s="141">
        <f t="shared" si="173"/>
        <v>-4.08721508</v>
      </c>
      <c r="GC276" s="122">
        <f t="shared" si="174"/>
        <v>2.195970227</v>
      </c>
      <c r="GD276" s="142">
        <f t="shared" si="175"/>
        <v>90528.51252</v>
      </c>
      <c r="GE276" s="142">
        <f t="shared" si="176"/>
        <v>0.009970766881</v>
      </c>
      <c r="GF276" s="130">
        <f t="shared" si="177"/>
        <v>902.6386944</v>
      </c>
      <c r="GG276" s="143">
        <f t="shared" si="178"/>
        <v>-58.69541408</v>
      </c>
      <c r="GH276" s="143">
        <f t="shared" si="179"/>
        <v>81.3238709</v>
      </c>
      <c r="GI276" s="143">
        <f t="shared" si="180"/>
        <v>2.195970227</v>
      </c>
      <c r="GJ276" s="124">
        <f t="shared" si="181"/>
        <v>100.2931883</v>
      </c>
      <c r="GK276" s="146">
        <f t="shared" si="182"/>
        <v>-0.5</v>
      </c>
      <c r="GL276" s="127">
        <f t="shared" si="183"/>
        <v>-0.8660254038</v>
      </c>
      <c r="GM276" s="146">
        <f t="shared" si="184"/>
        <v>-2.094395102</v>
      </c>
      <c r="GN276" s="127">
        <f t="shared" si="185"/>
        <v>1</v>
      </c>
      <c r="GO276" s="147">
        <f t="shared" si="186"/>
        <v>-0.5</v>
      </c>
      <c r="GP276" s="128">
        <f t="shared" si="187"/>
        <v>0.8660254038</v>
      </c>
      <c r="GQ276" s="147">
        <f t="shared" si="188"/>
        <v>2.094395102</v>
      </c>
      <c r="GR276" s="128">
        <f t="shared" si="189"/>
        <v>1</v>
      </c>
      <c r="GS276" s="140">
        <f t="shared" si="190"/>
        <v>-2.094395102</v>
      </c>
      <c r="GT276" s="140">
        <f t="shared" si="191"/>
        <v>0.9456224265</v>
      </c>
      <c r="GU276" s="141">
        <f t="shared" si="192"/>
        <v>-1.148772676</v>
      </c>
      <c r="GV276" s="141">
        <f t="shared" si="193"/>
        <v>-1.148772676</v>
      </c>
      <c r="GW276" s="122">
        <f t="shared" si="194"/>
        <v>-1.148772676</v>
      </c>
      <c r="GX276" s="142">
        <f t="shared" si="195"/>
        <v>1</v>
      </c>
      <c r="GY276" s="142">
        <f t="shared" si="196"/>
        <v>100.2931883</v>
      </c>
      <c r="GZ276" s="130">
        <f t="shared" si="197"/>
        <v>100.2931883</v>
      </c>
      <c r="HA276" s="143">
        <f t="shared" si="198"/>
        <v>41.0808311</v>
      </c>
      <c r="HB276" s="143">
        <f t="shared" si="199"/>
        <v>-91.49365513</v>
      </c>
      <c r="HC276" s="143">
        <f t="shared" si="200"/>
        <v>-1.148772676</v>
      </c>
      <c r="HD276" s="124">
        <f t="shared" si="201"/>
        <v>100.2931883</v>
      </c>
      <c r="HE276" s="140">
        <f t="shared" si="202"/>
        <v>2.094395102</v>
      </c>
      <c r="HF276" s="140">
        <f t="shared" si="203"/>
        <v>2.195970227</v>
      </c>
      <c r="HG276" s="141">
        <f t="shared" si="204"/>
        <v>4.290365329</v>
      </c>
      <c r="HH276" s="141">
        <f t="shared" si="205"/>
        <v>4.290365329</v>
      </c>
      <c r="HI276" s="122">
        <f t="shared" si="206"/>
        <v>-1.992819978</v>
      </c>
      <c r="HJ276" s="142">
        <f t="shared" si="207"/>
        <v>1</v>
      </c>
      <c r="HK276" s="142">
        <f t="shared" si="208"/>
        <v>100.2931883</v>
      </c>
      <c r="HL276" s="130">
        <f t="shared" si="209"/>
        <v>100.2931883</v>
      </c>
      <c r="HM276" s="143">
        <f t="shared" si="210"/>
        <v>-41.0808311</v>
      </c>
      <c r="HN276" s="143">
        <f t="shared" si="211"/>
        <v>-91.49365513</v>
      </c>
      <c r="HO276" s="143">
        <f t="shared" si="212"/>
        <v>-1.992819978</v>
      </c>
      <c r="HP276" s="124">
        <f t="shared" si="213"/>
        <v>100.2931883</v>
      </c>
      <c r="HQ276" s="140">
        <f t="shared" si="214"/>
        <v>2.094395102</v>
      </c>
      <c r="HR276" s="140">
        <f t="shared" si="215"/>
        <v>0.9456224265</v>
      </c>
      <c r="HS276" s="141">
        <f t="shared" si="216"/>
        <v>3.040017529</v>
      </c>
      <c r="HT276" s="141">
        <f t="shared" si="217"/>
        <v>3.040017529</v>
      </c>
      <c r="HU276" s="122">
        <f t="shared" si="218"/>
        <v>3.040017529</v>
      </c>
      <c r="HV276" s="142">
        <f t="shared" si="219"/>
        <v>1</v>
      </c>
      <c r="HW276" s="142">
        <f t="shared" si="220"/>
        <v>100.2931883</v>
      </c>
      <c r="HX276" s="130">
        <f t="shared" si="221"/>
        <v>100.2931883</v>
      </c>
      <c r="HY276" s="143">
        <f t="shared" si="222"/>
        <v>-99.77624518</v>
      </c>
      <c r="HZ276" s="143">
        <f t="shared" si="223"/>
        <v>10.16978423</v>
      </c>
      <c r="IA276" s="143">
        <f t="shared" si="224"/>
        <v>3.040017529</v>
      </c>
      <c r="IB276" s="124">
        <f t="shared" si="225"/>
        <v>100.2931883</v>
      </c>
      <c r="IC276" s="140">
        <f t="shared" si="226"/>
        <v>-2.094395102</v>
      </c>
      <c r="ID276" s="140">
        <f t="shared" si="227"/>
        <v>2.195970227</v>
      </c>
      <c r="IE276" s="141">
        <f t="shared" si="228"/>
        <v>0.1015751247</v>
      </c>
      <c r="IF276" s="141">
        <f t="shared" si="229"/>
        <v>0.1015751247</v>
      </c>
      <c r="IG276" s="122">
        <f t="shared" si="230"/>
        <v>0.1015751247</v>
      </c>
      <c r="IH276" s="142">
        <f t="shared" si="231"/>
        <v>1</v>
      </c>
      <c r="II276" s="142">
        <f t="shared" si="232"/>
        <v>100.2931883</v>
      </c>
      <c r="IJ276" s="130">
        <f t="shared" si="233"/>
        <v>100.2931883</v>
      </c>
      <c r="IK276" s="143">
        <f t="shared" si="234"/>
        <v>99.77624518</v>
      </c>
      <c r="IL276" s="143">
        <f t="shared" si="235"/>
        <v>10.16978423</v>
      </c>
      <c r="IM276" s="143">
        <f t="shared" si="236"/>
        <v>0.1015751247</v>
      </c>
      <c r="IN276" s="124">
        <f t="shared" si="237"/>
        <v>100.2931883</v>
      </c>
    </row>
    <row r="277" ht="12.75" customHeight="1">
      <c r="A277" s="129">
        <f>'Cortez Cubic'!AP277</f>
        <v>-0.2187762226</v>
      </c>
      <c r="B277" s="129">
        <f>'Cortez Cubic'!AQ277</f>
        <v>0.5319526816</v>
      </c>
      <c r="C277" s="129">
        <f>'Cortez Cubic'!AR277</f>
        <v>2364.932463</v>
      </c>
      <c r="D277" s="129">
        <f>'Cortez Cubic'!AS277</f>
        <v>-64358.26658</v>
      </c>
      <c r="E277" s="129">
        <f t="shared" ref="E277:H277" si="4590">0</f>
        <v>0</v>
      </c>
      <c r="F277" s="129">
        <f t="shared" si="4590"/>
        <v>0</v>
      </c>
      <c r="G277" s="129">
        <f t="shared" si="4590"/>
        <v>0</v>
      </c>
      <c r="H277" s="129">
        <f t="shared" si="4590"/>
        <v>0</v>
      </c>
      <c r="I277" s="110">
        <f>'Cortez Cubic'!I277</f>
        <v>46</v>
      </c>
      <c r="J277" s="130">
        <f t="shared" si="28"/>
        <v>29.36121366</v>
      </c>
      <c r="K277" s="131">
        <f t="shared" si="29"/>
        <v>0</v>
      </c>
      <c r="L277" s="131">
        <f t="shared" si="30"/>
        <v>1</v>
      </c>
      <c r="M277" s="132">
        <f t="shared" si="31"/>
        <v>16.63878634</v>
      </c>
      <c r="N277" s="133">
        <f t="shared" si="32"/>
        <v>58.17113931</v>
      </c>
      <c r="O277" s="134">
        <f t="shared" si="33"/>
        <v>87.53235297</v>
      </c>
      <c r="P277" s="134">
        <f t="shared" si="34"/>
        <v>0</v>
      </c>
      <c r="Q277" s="135">
        <f t="shared" si="35"/>
        <v>29.36121366</v>
      </c>
      <c r="R277" s="135">
        <f t="shared" si="36"/>
        <v>0</v>
      </c>
      <c r="S277" s="136">
        <f t="shared" si="37"/>
        <v>-114.4620744</v>
      </c>
      <c r="T277" s="136">
        <f t="shared" si="38"/>
        <v>0</v>
      </c>
      <c r="U277" s="137">
        <f t="shared" ref="U277:X277" si="4591">ATAN2(A277,E277)</f>
        <v>3.141592654</v>
      </c>
      <c r="V277" s="137">
        <f t="shared" si="4591"/>
        <v>0</v>
      </c>
      <c r="W277" s="137">
        <f t="shared" si="4591"/>
        <v>0</v>
      </c>
      <c r="X277" s="137">
        <f t="shared" si="4591"/>
        <v>3.141592654</v>
      </c>
      <c r="Y277" s="137">
        <f t="shared" ref="Y277:AB277" si="4592">SQRT(POWER(A277,2)+POWER(E277,2))</f>
        <v>0.2187762226</v>
      </c>
      <c r="Z277" s="137">
        <f t="shared" si="4592"/>
        <v>0.5319526816</v>
      </c>
      <c r="AA277" s="137">
        <f t="shared" si="4592"/>
        <v>2364.932463</v>
      </c>
      <c r="AB277" s="137">
        <f t="shared" si="4592"/>
        <v>64358.26658</v>
      </c>
      <c r="AC277" s="138">
        <f t="shared" ref="AC277:AF277" si="4593">U277-$U277</f>
        <v>0</v>
      </c>
      <c r="AD277" s="138">
        <f t="shared" si="4593"/>
        <v>-3.141592654</v>
      </c>
      <c r="AE277" s="138">
        <f t="shared" si="4593"/>
        <v>-3.141592654</v>
      </c>
      <c r="AF277" s="138">
        <f t="shared" si="4593"/>
        <v>0</v>
      </c>
      <c r="AG277" s="138">
        <f t="shared" ref="AG277:AJ277" si="4594">Y277/$Y277</f>
        <v>1</v>
      </c>
      <c r="AH277" s="138">
        <f t="shared" si="4594"/>
        <v>2.431492213</v>
      </c>
      <c r="AI277" s="138">
        <f t="shared" si="4594"/>
        <v>10809.824</v>
      </c>
      <c r="AJ277" s="138">
        <f t="shared" si="4594"/>
        <v>294173.9546</v>
      </c>
      <c r="AK277" s="139">
        <f t="shared" ref="AK277:AN277" si="4595">AG277*COS(AC277)</f>
        <v>1</v>
      </c>
      <c r="AL277" s="139">
        <f t="shared" si="4595"/>
        <v>-2.431492213</v>
      </c>
      <c r="AM277" s="139">
        <f t="shared" si="4595"/>
        <v>-10809.824</v>
      </c>
      <c r="AN277" s="139">
        <f t="shared" si="4595"/>
        <v>294173.9546</v>
      </c>
      <c r="AO277" s="129">
        <f t="shared" ref="AO277:AR277" si="4596">AG277*SIN(AC277)</f>
        <v>0</v>
      </c>
      <c r="AP277" s="129">
        <f t="shared" si="4596"/>
        <v>0</v>
      </c>
      <c r="AQ277" s="129">
        <f t="shared" si="4596"/>
        <v>0</v>
      </c>
      <c r="AR277" s="129">
        <f t="shared" si="4596"/>
        <v>0</v>
      </c>
      <c r="AS277" s="140">
        <f t="shared" si="45"/>
        <v>-9.424777961</v>
      </c>
      <c r="AT277" s="141">
        <f t="shared" si="46"/>
        <v>-9.424777961</v>
      </c>
      <c r="AU277" s="141">
        <f t="shared" si="47"/>
        <v>-3.141592654</v>
      </c>
      <c r="AV277" s="122">
        <f t="shared" si="48"/>
        <v>3.141592654</v>
      </c>
      <c r="AW277" s="142">
        <f t="shared" si="49"/>
        <v>14.37535734</v>
      </c>
      <c r="AX277" s="130">
        <f t="shared" si="50"/>
        <v>14.37535734</v>
      </c>
      <c r="AY277" s="143">
        <f t="shared" si="51"/>
        <v>28.75071468</v>
      </c>
      <c r="AZ277" s="143">
        <f t="shared" si="52"/>
        <v>0</v>
      </c>
      <c r="BA277" s="143">
        <f t="shared" si="53"/>
        <v>0</v>
      </c>
      <c r="BB277" s="124">
        <f t="shared" si="54"/>
        <v>28.75071468</v>
      </c>
      <c r="BC277" s="140">
        <f t="shared" ref="BC277:BD277" si="4597">BC$2*AD277</f>
        <v>-3.141592654</v>
      </c>
      <c r="BD277" s="140">
        <f t="shared" si="4597"/>
        <v>-3.141592654</v>
      </c>
      <c r="BE277" s="141">
        <f t="shared" si="56"/>
        <v>-6.283185307</v>
      </c>
      <c r="BF277" s="141">
        <f t="shared" si="57"/>
        <v>0</v>
      </c>
      <c r="BG277" s="122">
        <f t="shared" si="58"/>
        <v>0</v>
      </c>
      <c r="BH277" s="142">
        <f t="shared" ref="BH277:BI277" si="4598">POWER(AH277,BH$2)</f>
        <v>2.431492213</v>
      </c>
      <c r="BI277" s="142">
        <f t="shared" si="4598"/>
        <v>10809.824</v>
      </c>
      <c r="BJ277" s="130">
        <f t="shared" si="60"/>
        <v>26284.00289</v>
      </c>
      <c r="BK277" s="143">
        <f t="shared" si="61"/>
        <v>236556.026</v>
      </c>
      <c r="BL277" s="143">
        <f t="shared" si="62"/>
        <v>0</v>
      </c>
      <c r="BM277" s="143">
        <f t="shared" si="63"/>
        <v>0</v>
      </c>
      <c r="BN277" s="124">
        <f t="shared" si="64"/>
        <v>236556.026</v>
      </c>
      <c r="BO277" s="140">
        <f t="shared" si="65"/>
        <v>0</v>
      </c>
      <c r="BP277" s="141">
        <f t="shared" si="66"/>
        <v>0</v>
      </c>
      <c r="BQ277" s="141">
        <f t="shared" si="67"/>
        <v>0</v>
      </c>
      <c r="BR277" s="122">
        <f t="shared" si="68"/>
        <v>0</v>
      </c>
      <c r="BS277" s="142">
        <f t="shared" si="69"/>
        <v>294173.9546</v>
      </c>
      <c r="BT277" s="130">
        <f t="shared" si="70"/>
        <v>294173.9546</v>
      </c>
      <c r="BU277" s="143">
        <f t="shared" si="71"/>
        <v>-7942696.775</v>
      </c>
      <c r="BV277" s="143">
        <f t="shared" si="72"/>
        <v>0</v>
      </c>
      <c r="BW277" s="143">
        <f t="shared" si="73"/>
        <v>3.141592654</v>
      </c>
      <c r="BX277" s="124">
        <f t="shared" si="74"/>
        <v>7942696.775</v>
      </c>
      <c r="BY277" s="144">
        <f t="shared" ref="BY277:BZ277" si="4599">AY277+BK277+BU277</f>
        <v>-7706111.998</v>
      </c>
      <c r="BZ277" s="144">
        <f t="shared" si="4599"/>
        <v>0</v>
      </c>
      <c r="CA277" s="144">
        <f t="shared" si="76"/>
        <v>-3.141592654</v>
      </c>
      <c r="CB277" s="145">
        <f t="shared" si="77"/>
        <v>7706111.998</v>
      </c>
      <c r="CC277" s="140">
        <f t="shared" ref="CC277:CD277" si="4600">CC$2*AD277</f>
        <v>-6.283185307</v>
      </c>
      <c r="CD277" s="140">
        <f t="shared" si="4600"/>
        <v>-6.283185307</v>
      </c>
      <c r="CE277" s="141">
        <f t="shared" si="79"/>
        <v>-12.56637061</v>
      </c>
      <c r="CF277" s="141">
        <f t="shared" si="80"/>
        <v>0</v>
      </c>
      <c r="CG277" s="122">
        <f t="shared" si="81"/>
        <v>0</v>
      </c>
      <c r="CH277" s="142">
        <f t="shared" ref="CH277:CI277" si="4601">POWER(AH277,CH$2)</f>
        <v>5.912154381</v>
      </c>
      <c r="CI277" s="142">
        <f t="shared" si="4601"/>
        <v>116852295</v>
      </c>
      <c r="CJ277" s="130">
        <f t="shared" si="83"/>
        <v>690848807.9</v>
      </c>
      <c r="CK277" s="143">
        <f t="shared" si="84"/>
        <v>-690848807.9</v>
      </c>
      <c r="CL277" s="143">
        <f t="shared" si="85"/>
        <v>0</v>
      </c>
      <c r="CM277" s="143">
        <f t="shared" si="86"/>
        <v>3.141592654</v>
      </c>
      <c r="CN277" s="124">
        <f t="shared" si="87"/>
        <v>690848807.9</v>
      </c>
      <c r="CO277" s="140">
        <f t="shared" si="88"/>
        <v>-9.424777961</v>
      </c>
      <c r="CP277" s="141">
        <f t="shared" si="89"/>
        <v>-9.424777961</v>
      </c>
      <c r="CQ277" s="141">
        <f t="shared" si="90"/>
        <v>-3.141592654</v>
      </c>
      <c r="CR277" s="122">
        <f t="shared" si="91"/>
        <v>3.141592654</v>
      </c>
      <c r="CS277" s="142">
        <f t="shared" si="92"/>
        <v>1263152743623</v>
      </c>
      <c r="CT277" s="130">
        <f t="shared" si="93"/>
        <v>1263152743623</v>
      </c>
      <c r="CU277" s="143">
        <f t="shared" si="94"/>
        <v>-5052610974494</v>
      </c>
      <c r="CV277" s="143">
        <f t="shared" si="95"/>
        <v>0.0006187663857</v>
      </c>
      <c r="CW277" s="143">
        <f t="shared" si="96"/>
        <v>3.141592654</v>
      </c>
      <c r="CX277" s="124">
        <f t="shared" si="97"/>
        <v>5052610974494</v>
      </c>
      <c r="CY277" s="140">
        <f t="shared" si="98"/>
        <v>-9.424777961</v>
      </c>
      <c r="CZ277" s="140">
        <f t="shared" si="99"/>
        <v>0</v>
      </c>
      <c r="DA277" s="141">
        <f t="shared" si="100"/>
        <v>-9.424777961</v>
      </c>
      <c r="DB277" s="141">
        <f t="shared" si="101"/>
        <v>-3.141592654</v>
      </c>
      <c r="DC277" s="122">
        <f t="shared" si="102"/>
        <v>3.141592654</v>
      </c>
      <c r="DD277" s="142">
        <f t="shared" si="103"/>
        <v>14.37535734</v>
      </c>
      <c r="DE277" s="142">
        <f t="shared" si="104"/>
        <v>294173.9546</v>
      </c>
      <c r="DF277" s="130">
        <f t="shared" si="105"/>
        <v>4228855.717</v>
      </c>
      <c r="DG277" s="143">
        <f t="shared" si="106"/>
        <v>-16915422.87</v>
      </c>
      <c r="DH277" s="143">
        <f t="shared" si="107"/>
        <v>0.000000002071541847</v>
      </c>
      <c r="DI277" s="143">
        <f t="shared" si="108"/>
        <v>3.141592654</v>
      </c>
      <c r="DJ277" s="124">
        <f t="shared" si="109"/>
        <v>16915422.87</v>
      </c>
      <c r="DK277" s="140">
        <f t="shared" ref="DK277:DM277" si="4602">DK$2*AD277</f>
        <v>-3.141592654</v>
      </c>
      <c r="DL277" s="140">
        <f t="shared" si="4602"/>
        <v>-3.141592654</v>
      </c>
      <c r="DM277" s="140">
        <f t="shared" si="4602"/>
        <v>0</v>
      </c>
      <c r="DN277" s="141">
        <f t="shared" si="111"/>
        <v>-6.283185307</v>
      </c>
      <c r="DO277" s="141">
        <f t="shared" si="112"/>
        <v>0</v>
      </c>
      <c r="DP277" s="122">
        <f t="shared" si="113"/>
        <v>0</v>
      </c>
      <c r="DQ277" s="142">
        <f t="shared" ref="DQ277:DS277" si="4603">POWER(AH277,DQ$2)</f>
        <v>2.431492213</v>
      </c>
      <c r="DR277" s="142">
        <f t="shared" si="4603"/>
        <v>10809.824</v>
      </c>
      <c r="DS277" s="142">
        <f t="shared" si="4603"/>
        <v>294173.9546</v>
      </c>
      <c r="DT277" s="130">
        <f t="shared" si="115"/>
        <v>7732069073</v>
      </c>
      <c r="DU277" s="143">
        <f t="shared" si="116"/>
        <v>-139177243317</v>
      </c>
      <c r="DV277" s="143">
        <f t="shared" si="117"/>
        <v>0</v>
      </c>
      <c r="DW277" s="143">
        <f t="shared" si="118"/>
        <v>3.141592654</v>
      </c>
      <c r="DX277" s="124">
        <f t="shared" si="119"/>
        <v>139177243317</v>
      </c>
      <c r="DY277" s="140">
        <f t="shared" si="120"/>
        <v>0</v>
      </c>
      <c r="DZ277" s="141">
        <f t="shared" si="121"/>
        <v>0</v>
      </c>
      <c r="EA277" s="141">
        <f t="shared" si="122"/>
        <v>0</v>
      </c>
      <c r="EB277" s="122">
        <f t="shared" si="123"/>
        <v>0</v>
      </c>
      <c r="EC277" s="142">
        <f t="shared" si="124"/>
        <v>86538315576</v>
      </c>
      <c r="ED277" s="130">
        <f t="shared" si="125"/>
        <v>86538315576</v>
      </c>
      <c r="EE277" s="143">
        <f t="shared" si="126"/>
        <v>2336534520561</v>
      </c>
      <c r="EF277" s="143">
        <f t="shared" si="127"/>
        <v>0</v>
      </c>
      <c r="EG277" s="143">
        <f t="shared" si="128"/>
        <v>0</v>
      </c>
      <c r="EH277" s="124">
        <f t="shared" si="129"/>
        <v>2336534520561</v>
      </c>
      <c r="EI277" s="144">
        <f t="shared" ref="EI277:EJ277" si="4604">CK277+CU277+DG277+DU277+EE277</f>
        <v>-2855961461480</v>
      </c>
      <c r="EJ277" s="144">
        <f t="shared" si="4604"/>
        <v>0.0006187684573</v>
      </c>
      <c r="EK277" s="144">
        <f t="shared" si="131"/>
        <v>3.141592654</v>
      </c>
      <c r="EL277" s="145">
        <f t="shared" si="132"/>
        <v>2855961461480</v>
      </c>
      <c r="EM277" s="140">
        <f t="shared" si="133"/>
        <v>1.570796327</v>
      </c>
      <c r="EN277" s="141">
        <f t="shared" si="134"/>
        <v>1.570796327</v>
      </c>
      <c r="EO277" s="141">
        <f t="shared" si="135"/>
        <v>1.570796327</v>
      </c>
      <c r="EP277" s="122">
        <f t="shared" si="136"/>
        <v>1.570796327</v>
      </c>
      <c r="EQ277" s="142">
        <f t="shared" si="137"/>
        <v>1689959.012</v>
      </c>
      <c r="ER277" s="130">
        <f t="shared" si="138"/>
        <v>1689959.012</v>
      </c>
      <c r="ES277" s="143">
        <f t="shared" si="139"/>
        <v>0.0000000005376986047</v>
      </c>
      <c r="ET277" s="143">
        <f t="shared" si="140"/>
        <v>8781284.613</v>
      </c>
      <c r="EU277" s="143">
        <f t="shared" si="141"/>
        <v>1.570796327</v>
      </c>
      <c r="EV277" s="124">
        <f t="shared" si="142"/>
        <v>8781284.613</v>
      </c>
      <c r="EW277" s="144">
        <f t="shared" ref="EW277:EX277" si="4605">BY277+ES277</f>
        <v>-7706111.998</v>
      </c>
      <c r="EX277" s="144">
        <f t="shared" si="4605"/>
        <v>8781284.613</v>
      </c>
      <c r="EY277" s="144">
        <f t="shared" si="144"/>
        <v>2.291074906</v>
      </c>
      <c r="EZ277" s="145">
        <f t="shared" si="145"/>
        <v>11683112.67</v>
      </c>
      <c r="FA277" s="140">
        <f t="shared" si="146"/>
        <v>0.7636916354</v>
      </c>
      <c r="FB277" s="141">
        <f t="shared" si="147"/>
        <v>0.7636916354</v>
      </c>
      <c r="FC277" s="141">
        <f t="shared" si="148"/>
        <v>0.7636916354</v>
      </c>
      <c r="FD277" s="122">
        <f t="shared" si="149"/>
        <v>0.7636916354</v>
      </c>
      <c r="FE277" s="142">
        <f t="shared" si="150"/>
        <v>226.909592</v>
      </c>
      <c r="FF277" s="130">
        <f t="shared" si="151"/>
        <v>226.909592</v>
      </c>
      <c r="FG277" s="143">
        <f t="shared" si="152"/>
        <v>43.36092778</v>
      </c>
      <c r="FH277" s="143">
        <f t="shared" si="153"/>
        <v>41.51820704</v>
      </c>
      <c r="FI277" s="143">
        <f t="shared" si="154"/>
        <v>0.7636916354</v>
      </c>
      <c r="FJ277" s="124">
        <f t="shared" si="155"/>
        <v>60.03275418</v>
      </c>
      <c r="FK277" s="140">
        <f t="shared" si="156"/>
        <v>-6.283185307</v>
      </c>
      <c r="FL277" s="141">
        <f t="shared" si="157"/>
        <v>-6.283185307</v>
      </c>
      <c r="FM277" s="141">
        <f t="shared" si="158"/>
        <v>0</v>
      </c>
      <c r="FN277" s="122">
        <f t="shared" si="159"/>
        <v>0</v>
      </c>
      <c r="FO277" s="142">
        <f t="shared" si="160"/>
        <v>5.912154381</v>
      </c>
      <c r="FP277" s="130">
        <f t="shared" si="161"/>
        <v>5.912154381</v>
      </c>
      <c r="FQ277" s="143">
        <f t="shared" si="162"/>
        <v>-5.912154381</v>
      </c>
      <c r="FR277" s="143">
        <f t="shared" si="163"/>
        <v>0</v>
      </c>
      <c r="FS277" s="143">
        <f t="shared" si="164"/>
        <v>3.141592654</v>
      </c>
      <c r="FT277" s="124">
        <f t="shared" si="165"/>
        <v>5.912154381</v>
      </c>
      <c r="FU277" s="144">
        <f t="shared" si="166"/>
        <v>-32435.38417</v>
      </c>
      <c r="FV277" s="144">
        <f t="shared" si="167"/>
        <v>0</v>
      </c>
      <c r="FW277" s="144">
        <f t="shared" si="168"/>
        <v>-3.141592654</v>
      </c>
      <c r="FX277" s="145">
        <f t="shared" si="169"/>
        <v>32435.38417</v>
      </c>
      <c r="FY277" s="140">
        <f t="shared" si="170"/>
        <v>-3.141592654</v>
      </c>
      <c r="FZ277" s="140">
        <f t="shared" si="171"/>
        <v>-0.7636916354</v>
      </c>
      <c r="GA277" s="141">
        <f t="shared" si="172"/>
        <v>-3.905284289</v>
      </c>
      <c r="GB277" s="141">
        <f t="shared" si="173"/>
        <v>-3.905284289</v>
      </c>
      <c r="GC277" s="122">
        <f t="shared" si="174"/>
        <v>2.377901018</v>
      </c>
      <c r="GD277" s="142">
        <f t="shared" si="175"/>
        <v>32435.38417</v>
      </c>
      <c r="GE277" s="142">
        <f t="shared" si="176"/>
        <v>0.01665757325</v>
      </c>
      <c r="GF277" s="130">
        <f t="shared" si="177"/>
        <v>540.2947876</v>
      </c>
      <c r="GG277" s="143">
        <f t="shared" si="178"/>
        <v>-43.36092778</v>
      </c>
      <c r="GH277" s="143">
        <f t="shared" si="179"/>
        <v>41.51820704</v>
      </c>
      <c r="GI277" s="143">
        <f t="shared" si="180"/>
        <v>2.377901018</v>
      </c>
      <c r="GJ277" s="124">
        <f t="shared" si="181"/>
        <v>60.03275418</v>
      </c>
      <c r="GK277" s="146">
        <f t="shared" si="182"/>
        <v>-0.5</v>
      </c>
      <c r="GL277" s="127">
        <f t="shared" si="183"/>
        <v>-0.8660254038</v>
      </c>
      <c r="GM277" s="146">
        <f t="shared" si="184"/>
        <v>-2.094395102</v>
      </c>
      <c r="GN277" s="127">
        <f t="shared" si="185"/>
        <v>1</v>
      </c>
      <c r="GO277" s="147">
        <f t="shared" si="186"/>
        <v>-0.5</v>
      </c>
      <c r="GP277" s="128">
        <f t="shared" si="187"/>
        <v>0.8660254038</v>
      </c>
      <c r="GQ277" s="147">
        <f t="shared" si="188"/>
        <v>2.094395102</v>
      </c>
      <c r="GR277" s="128">
        <f t="shared" si="189"/>
        <v>1</v>
      </c>
      <c r="GS277" s="140">
        <f t="shared" si="190"/>
        <v>-2.094395102</v>
      </c>
      <c r="GT277" s="140">
        <f t="shared" si="191"/>
        <v>0.7636916354</v>
      </c>
      <c r="GU277" s="141">
        <f t="shared" si="192"/>
        <v>-1.330703467</v>
      </c>
      <c r="GV277" s="141">
        <f t="shared" si="193"/>
        <v>-1.330703467</v>
      </c>
      <c r="GW277" s="122">
        <f t="shared" si="194"/>
        <v>-1.330703467</v>
      </c>
      <c r="GX277" s="142">
        <f t="shared" si="195"/>
        <v>1</v>
      </c>
      <c r="GY277" s="142">
        <f t="shared" si="196"/>
        <v>60.03275418</v>
      </c>
      <c r="GZ277" s="130">
        <f t="shared" si="197"/>
        <v>60.03275418</v>
      </c>
      <c r="HA277" s="143">
        <f t="shared" si="198"/>
        <v>14.27535813</v>
      </c>
      <c r="HB277" s="143">
        <f t="shared" si="199"/>
        <v>-58.31076851</v>
      </c>
      <c r="HC277" s="143">
        <f t="shared" si="200"/>
        <v>-1.330703467</v>
      </c>
      <c r="HD277" s="124">
        <f t="shared" si="201"/>
        <v>60.03275418</v>
      </c>
      <c r="HE277" s="140">
        <f t="shared" si="202"/>
        <v>2.094395102</v>
      </c>
      <c r="HF277" s="140">
        <f t="shared" si="203"/>
        <v>2.377901018</v>
      </c>
      <c r="HG277" s="141">
        <f t="shared" si="204"/>
        <v>4.472296121</v>
      </c>
      <c r="HH277" s="141">
        <f t="shared" si="205"/>
        <v>4.472296121</v>
      </c>
      <c r="HI277" s="122">
        <f t="shared" si="206"/>
        <v>-1.810889187</v>
      </c>
      <c r="HJ277" s="142">
        <f t="shared" si="207"/>
        <v>1</v>
      </c>
      <c r="HK277" s="142">
        <f t="shared" si="208"/>
        <v>60.03275418</v>
      </c>
      <c r="HL277" s="130">
        <f t="shared" si="209"/>
        <v>60.03275418</v>
      </c>
      <c r="HM277" s="143">
        <f t="shared" si="210"/>
        <v>-14.27535813</v>
      </c>
      <c r="HN277" s="143">
        <f t="shared" si="211"/>
        <v>-58.31076851</v>
      </c>
      <c r="HO277" s="143">
        <f t="shared" si="212"/>
        <v>-1.810889187</v>
      </c>
      <c r="HP277" s="124">
        <f t="shared" si="213"/>
        <v>60.03275418</v>
      </c>
      <c r="HQ277" s="140">
        <f t="shared" si="214"/>
        <v>2.094395102</v>
      </c>
      <c r="HR277" s="140">
        <f t="shared" si="215"/>
        <v>0.7636916354</v>
      </c>
      <c r="HS277" s="141">
        <f t="shared" si="216"/>
        <v>2.858086738</v>
      </c>
      <c r="HT277" s="141">
        <f t="shared" si="217"/>
        <v>2.858086738</v>
      </c>
      <c r="HU277" s="122">
        <f t="shared" si="218"/>
        <v>2.858086738</v>
      </c>
      <c r="HV277" s="142">
        <f t="shared" si="219"/>
        <v>1</v>
      </c>
      <c r="HW277" s="142">
        <f t="shared" si="220"/>
        <v>60.03275418</v>
      </c>
      <c r="HX277" s="130">
        <f t="shared" si="221"/>
        <v>60.03275418</v>
      </c>
      <c r="HY277" s="143">
        <f t="shared" si="222"/>
        <v>-57.63628591</v>
      </c>
      <c r="HZ277" s="143">
        <f t="shared" si="223"/>
        <v>16.79256147</v>
      </c>
      <c r="IA277" s="143">
        <f t="shared" si="224"/>
        <v>2.858086738</v>
      </c>
      <c r="IB277" s="124">
        <f t="shared" si="225"/>
        <v>60.03275418</v>
      </c>
      <c r="IC277" s="140">
        <f t="shared" si="226"/>
        <v>-2.094395102</v>
      </c>
      <c r="ID277" s="140">
        <f t="shared" si="227"/>
        <v>2.377901018</v>
      </c>
      <c r="IE277" s="141">
        <f t="shared" si="228"/>
        <v>0.2835059158</v>
      </c>
      <c r="IF277" s="141">
        <f t="shared" si="229"/>
        <v>0.2835059158</v>
      </c>
      <c r="IG277" s="122">
        <f t="shared" si="230"/>
        <v>0.2835059158</v>
      </c>
      <c r="IH277" s="142">
        <f t="shared" si="231"/>
        <v>1</v>
      </c>
      <c r="II277" s="142">
        <f t="shared" si="232"/>
        <v>60.03275418</v>
      </c>
      <c r="IJ277" s="130">
        <f t="shared" si="233"/>
        <v>60.03275418</v>
      </c>
      <c r="IK277" s="143">
        <f t="shared" si="234"/>
        <v>57.63628591</v>
      </c>
      <c r="IL277" s="143">
        <f t="shared" si="235"/>
        <v>16.79256147</v>
      </c>
      <c r="IM277" s="143">
        <f t="shared" si="236"/>
        <v>0.2835059158</v>
      </c>
      <c r="IN277" s="124">
        <f t="shared" si="237"/>
        <v>60.03275418</v>
      </c>
    </row>
    <row r="278" ht="12.75" customHeight="1">
      <c r="A278" s="129">
        <f>'Cortez Cubic'!AP278</f>
        <v>-0.2187762226</v>
      </c>
      <c r="B278" s="129">
        <f>'Cortez Cubic'!AQ278</f>
        <v>17.56592344</v>
      </c>
      <c r="C278" s="129">
        <f>'Cortez Cubic'!AR278</f>
        <v>25900.39525</v>
      </c>
      <c r="D278" s="129">
        <f>'Cortez Cubic'!AS278</f>
        <v>-3925272.378</v>
      </c>
      <c r="E278" s="129">
        <f t="shared" ref="E278:H278" si="4606">0</f>
        <v>0</v>
      </c>
      <c r="F278" s="129">
        <f t="shared" si="4606"/>
        <v>0</v>
      </c>
      <c r="G278" s="129">
        <f t="shared" si="4606"/>
        <v>0</v>
      </c>
      <c r="H278" s="129">
        <f t="shared" si="4606"/>
        <v>0</v>
      </c>
      <c r="I278" s="110">
        <f>'Cortez Cubic'!I278</f>
        <v>194</v>
      </c>
      <c r="J278" s="130">
        <f t="shared" si="28"/>
        <v>177.3249353</v>
      </c>
      <c r="K278" s="131">
        <f t="shared" si="29"/>
        <v>0</v>
      </c>
      <c r="L278" s="131">
        <f t="shared" si="30"/>
        <v>1</v>
      </c>
      <c r="M278" s="132">
        <f t="shared" si="31"/>
        <v>16.67506465</v>
      </c>
      <c r="N278" s="133">
        <f t="shared" si="32"/>
        <v>95.92712615</v>
      </c>
      <c r="O278" s="134">
        <f t="shared" si="33"/>
        <v>273.2520615</v>
      </c>
      <c r="P278" s="134">
        <f t="shared" si="34"/>
        <v>0</v>
      </c>
      <c r="Q278" s="135">
        <f t="shared" si="35"/>
        <v>177.3249353</v>
      </c>
      <c r="R278" s="135">
        <f t="shared" si="36"/>
        <v>0</v>
      </c>
      <c r="S278" s="136">
        <f t="shared" si="37"/>
        <v>-370.2852575</v>
      </c>
      <c r="T278" s="136">
        <f t="shared" si="38"/>
        <v>0</v>
      </c>
      <c r="U278" s="137">
        <f t="shared" ref="U278:X278" si="4607">ATAN2(A278,E278)</f>
        <v>3.141592654</v>
      </c>
      <c r="V278" s="137">
        <f t="shared" si="4607"/>
        <v>0</v>
      </c>
      <c r="W278" s="137">
        <f t="shared" si="4607"/>
        <v>0</v>
      </c>
      <c r="X278" s="137">
        <f t="shared" si="4607"/>
        <v>3.141592654</v>
      </c>
      <c r="Y278" s="137">
        <f t="shared" ref="Y278:AB278" si="4608">SQRT(POWER(A278,2)+POWER(E278,2))</f>
        <v>0.2187762226</v>
      </c>
      <c r="Z278" s="137">
        <f t="shared" si="4608"/>
        <v>17.56592344</v>
      </c>
      <c r="AA278" s="137">
        <f t="shared" si="4608"/>
        <v>25900.39525</v>
      </c>
      <c r="AB278" s="137">
        <f t="shared" si="4608"/>
        <v>3925272.378</v>
      </c>
      <c r="AC278" s="138">
        <f t="shared" ref="AC278:AF278" si="4609">U278-$U278</f>
        <v>0</v>
      </c>
      <c r="AD278" s="138">
        <f t="shared" si="4609"/>
        <v>-3.141592654</v>
      </c>
      <c r="AE278" s="138">
        <f t="shared" si="4609"/>
        <v>-3.141592654</v>
      </c>
      <c r="AF278" s="138">
        <f t="shared" si="4609"/>
        <v>0</v>
      </c>
      <c r="AG278" s="138">
        <f t="shared" ref="AG278:AJ278" si="4610">Y278/$Y278</f>
        <v>1</v>
      </c>
      <c r="AH278" s="138">
        <f t="shared" si="4610"/>
        <v>80.29173934</v>
      </c>
      <c r="AI278" s="138">
        <f t="shared" si="4610"/>
        <v>118387.6152</v>
      </c>
      <c r="AJ278" s="138">
        <f t="shared" si="4610"/>
        <v>17941951.51</v>
      </c>
      <c r="AK278" s="139">
        <f t="shared" ref="AK278:AN278" si="4611">AG278*COS(AC278)</f>
        <v>1</v>
      </c>
      <c r="AL278" s="139">
        <f t="shared" si="4611"/>
        <v>-80.29173934</v>
      </c>
      <c r="AM278" s="139">
        <f t="shared" si="4611"/>
        <v>-118387.6152</v>
      </c>
      <c r="AN278" s="139">
        <f t="shared" si="4611"/>
        <v>17941951.51</v>
      </c>
      <c r="AO278" s="129">
        <f t="shared" ref="AO278:AR278" si="4612">AG278*SIN(AC278)</f>
        <v>0</v>
      </c>
      <c r="AP278" s="129">
        <f t="shared" si="4612"/>
        <v>0</v>
      </c>
      <c r="AQ278" s="129">
        <f t="shared" si="4612"/>
        <v>0</v>
      </c>
      <c r="AR278" s="129">
        <f t="shared" si="4612"/>
        <v>0</v>
      </c>
      <c r="AS278" s="140">
        <f t="shared" si="45"/>
        <v>-9.424777961</v>
      </c>
      <c r="AT278" s="141">
        <f t="shared" si="46"/>
        <v>-9.424777961</v>
      </c>
      <c r="AU278" s="141">
        <f t="shared" si="47"/>
        <v>-3.141592654</v>
      </c>
      <c r="AV278" s="122">
        <f t="shared" si="48"/>
        <v>3.141592654</v>
      </c>
      <c r="AW278" s="142">
        <f t="shared" si="49"/>
        <v>517621.847</v>
      </c>
      <c r="AX278" s="130">
        <f t="shared" si="50"/>
        <v>517621.847</v>
      </c>
      <c r="AY278" s="143">
        <f t="shared" si="51"/>
        <v>1035243.694</v>
      </c>
      <c r="AZ278" s="143">
        <f t="shared" si="52"/>
        <v>-0.0000000001267807876</v>
      </c>
      <c r="BA278" s="143">
        <f t="shared" si="53"/>
        <v>0</v>
      </c>
      <c r="BB278" s="124">
        <f t="shared" si="54"/>
        <v>1035243.694</v>
      </c>
      <c r="BC278" s="140">
        <f t="shared" ref="BC278:BD278" si="4613">BC$2*AD278</f>
        <v>-3.141592654</v>
      </c>
      <c r="BD278" s="140">
        <f t="shared" si="4613"/>
        <v>-3.141592654</v>
      </c>
      <c r="BE278" s="141">
        <f t="shared" si="56"/>
        <v>-6.283185307</v>
      </c>
      <c r="BF278" s="141">
        <f t="shared" si="57"/>
        <v>0</v>
      </c>
      <c r="BG278" s="122">
        <f t="shared" si="58"/>
        <v>0</v>
      </c>
      <c r="BH278" s="142">
        <f t="shared" ref="BH278:BI278" si="4614">POWER(AH278,BH$2)</f>
        <v>80.29173934</v>
      </c>
      <c r="BI278" s="142">
        <f t="shared" si="4614"/>
        <v>118387.6152</v>
      </c>
      <c r="BJ278" s="130">
        <f t="shared" si="60"/>
        <v>9505547.538</v>
      </c>
      <c r="BK278" s="143">
        <f t="shared" si="61"/>
        <v>85549927.84</v>
      </c>
      <c r="BL278" s="143">
        <f t="shared" si="62"/>
        <v>0</v>
      </c>
      <c r="BM278" s="143">
        <f t="shared" si="63"/>
        <v>0</v>
      </c>
      <c r="BN278" s="124">
        <f t="shared" si="64"/>
        <v>85549927.84</v>
      </c>
      <c r="BO278" s="140">
        <f t="shared" si="65"/>
        <v>0</v>
      </c>
      <c r="BP278" s="141">
        <f t="shared" si="66"/>
        <v>0</v>
      </c>
      <c r="BQ278" s="141">
        <f t="shared" si="67"/>
        <v>0</v>
      </c>
      <c r="BR278" s="122">
        <f t="shared" si="68"/>
        <v>0</v>
      </c>
      <c r="BS278" s="142">
        <f t="shared" si="69"/>
        <v>17941951.51</v>
      </c>
      <c r="BT278" s="130">
        <f t="shared" si="70"/>
        <v>17941951.51</v>
      </c>
      <c r="BU278" s="143">
        <f t="shared" si="71"/>
        <v>-484432690.9</v>
      </c>
      <c r="BV278" s="143">
        <f t="shared" si="72"/>
        <v>0</v>
      </c>
      <c r="BW278" s="143">
        <f t="shared" si="73"/>
        <v>3.141592654</v>
      </c>
      <c r="BX278" s="124">
        <f t="shared" si="74"/>
        <v>484432690.9</v>
      </c>
      <c r="BY278" s="144">
        <f t="shared" ref="BY278:BZ278" si="4615">AY278+BK278+BU278</f>
        <v>-397847519.3</v>
      </c>
      <c r="BZ278" s="144">
        <f t="shared" si="4615"/>
        <v>-0.0000000001267807876</v>
      </c>
      <c r="CA278" s="144">
        <f t="shared" si="76"/>
        <v>-3.141592654</v>
      </c>
      <c r="CB278" s="145">
        <f t="shared" si="77"/>
        <v>397847519.3</v>
      </c>
      <c r="CC278" s="140">
        <f t="shared" ref="CC278:CD278" si="4616">CC$2*AD278</f>
        <v>-6.283185307</v>
      </c>
      <c r="CD278" s="140">
        <f t="shared" si="4616"/>
        <v>-6.283185307</v>
      </c>
      <c r="CE278" s="141">
        <f t="shared" si="79"/>
        <v>-12.56637061</v>
      </c>
      <c r="CF278" s="141">
        <f t="shared" si="80"/>
        <v>0</v>
      </c>
      <c r="CG278" s="122">
        <f t="shared" si="81"/>
        <v>0</v>
      </c>
      <c r="CH278" s="142">
        <f t="shared" ref="CH278:CI278" si="4617">POWER(AH278,CH$2)</f>
        <v>6446.763406</v>
      </c>
      <c r="CI278" s="142">
        <f t="shared" si="4617"/>
        <v>14015627425</v>
      </c>
      <c r="CJ278" s="130">
        <f t="shared" si="83"/>
        <v>90355433996003</v>
      </c>
      <c r="CK278" s="143">
        <f t="shared" si="84"/>
        <v>-90355433996003</v>
      </c>
      <c r="CL278" s="143">
        <f t="shared" si="85"/>
        <v>0</v>
      </c>
      <c r="CM278" s="143">
        <f t="shared" si="86"/>
        <v>3.141592654</v>
      </c>
      <c r="CN278" s="124">
        <f t="shared" si="87"/>
        <v>90355433996003</v>
      </c>
      <c r="CO278" s="140">
        <f t="shared" si="88"/>
        <v>-9.424777961</v>
      </c>
      <c r="CP278" s="141">
        <f t="shared" si="89"/>
        <v>-9.424777961</v>
      </c>
      <c r="CQ278" s="141">
        <f t="shared" si="90"/>
        <v>-3.141592654</v>
      </c>
      <c r="CR278" s="122">
        <f t="shared" si="91"/>
        <v>3.141592654</v>
      </c>
      <c r="CS278" s="142">
        <f t="shared" si="92"/>
        <v>1.65928E+15</v>
      </c>
      <c r="CT278" s="130">
        <f t="shared" si="93"/>
        <v>1.65928E+15</v>
      </c>
      <c r="CU278" s="143">
        <f t="shared" si="94"/>
        <v>-6.63711E+15</v>
      </c>
      <c r="CV278" s="143">
        <f t="shared" si="95"/>
        <v>0.8128111627</v>
      </c>
      <c r="CW278" s="143">
        <f t="shared" si="96"/>
        <v>3.141592654</v>
      </c>
      <c r="CX278" s="124">
        <f t="shared" si="97"/>
        <v>6.63711E+15</v>
      </c>
      <c r="CY278" s="140">
        <f t="shared" si="98"/>
        <v>-9.424777961</v>
      </c>
      <c r="CZ278" s="140">
        <f t="shared" si="99"/>
        <v>0</v>
      </c>
      <c r="DA278" s="141">
        <f t="shared" si="100"/>
        <v>-9.424777961</v>
      </c>
      <c r="DB278" s="141">
        <f t="shared" si="101"/>
        <v>-3.141592654</v>
      </c>
      <c r="DC278" s="122">
        <f t="shared" si="102"/>
        <v>3.141592654</v>
      </c>
      <c r="DD278" s="142">
        <f t="shared" si="103"/>
        <v>517621.847</v>
      </c>
      <c r="DE278" s="142">
        <f t="shared" si="104"/>
        <v>17941951.51</v>
      </c>
      <c r="DF278" s="130">
        <f t="shared" si="105"/>
        <v>9287146081529</v>
      </c>
      <c r="DG278" s="143">
        <f t="shared" si="106"/>
        <v>-37148584326115</v>
      </c>
      <c r="DH278" s="143">
        <f t="shared" si="107"/>
        <v>0.004549389489</v>
      </c>
      <c r="DI278" s="143">
        <f t="shared" si="108"/>
        <v>3.141592654</v>
      </c>
      <c r="DJ278" s="124">
        <f t="shared" si="109"/>
        <v>37148584326115</v>
      </c>
      <c r="DK278" s="140">
        <f t="shared" ref="DK278:DM278" si="4618">DK$2*AD278</f>
        <v>-3.141592654</v>
      </c>
      <c r="DL278" s="140">
        <f t="shared" si="4618"/>
        <v>-3.141592654</v>
      </c>
      <c r="DM278" s="140">
        <f t="shared" si="4618"/>
        <v>0</v>
      </c>
      <c r="DN278" s="141">
        <f t="shared" si="111"/>
        <v>-6.283185307</v>
      </c>
      <c r="DO278" s="141">
        <f t="shared" si="112"/>
        <v>0</v>
      </c>
      <c r="DP278" s="122">
        <f t="shared" si="113"/>
        <v>0</v>
      </c>
      <c r="DQ278" s="142">
        <f t="shared" ref="DQ278:DS278" si="4619">POWER(AH278,DQ$2)</f>
        <v>80.29173934</v>
      </c>
      <c r="DR278" s="142">
        <f t="shared" si="4619"/>
        <v>118387.6152</v>
      </c>
      <c r="DS278" s="142">
        <f t="shared" si="4619"/>
        <v>17941951.51</v>
      </c>
      <c r="DT278" s="130">
        <f t="shared" si="115"/>
        <v>170548073040415</v>
      </c>
      <c r="DU278" s="143">
        <f t="shared" si="116"/>
        <v>-3.06987E+15</v>
      </c>
      <c r="DV278" s="143">
        <f t="shared" si="117"/>
        <v>0</v>
      </c>
      <c r="DW278" s="143">
        <f t="shared" si="118"/>
        <v>3.141592654</v>
      </c>
      <c r="DX278" s="124">
        <f t="shared" si="119"/>
        <v>3.06987E+15</v>
      </c>
      <c r="DY278" s="140">
        <f t="shared" si="120"/>
        <v>0</v>
      </c>
      <c r="DZ278" s="141">
        <f t="shared" si="121"/>
        <v>0</v>
      </c>
      <c r="EA278" s="141">
        <f t="shared" si="122"/>
        <v>0</v>
      </c>
      <c r="EB278" s="122">
        <f t="shared" si="123"/>
        <v>0</v>
      </c>
      <c r="EC278" s="142">
        <f t="shared" si="124"/>
        <v>321913624133392</v>
      </c>
      <c r="ED278" s="130">
        <f t="shared" si="125"/>
        <v>321913624133392</v>
      </c>
      <c r="EE278" s="143">
        <f t="shared" si="126"/>
        <v>8.69167E+15</v>
      </c>
      <c r="EF278" s="143">
        <f t="shared" si="127"/>
        <v>0</v>
      </c>
      <c r="EG278" s="143">
        <f t="shared" si="128"/>
        <v>0</v>
      </c>
      <c r="EH278" s="124">
        <f t="shared" si="129"/>
        <v>8.69167E+15</v>
      </c>
      <c r="EI278" s="144">
        <f t="shared" ref="EI278:EJ278" si="4620">CK278+CU278+DG278+DU278+EE278</f>
        <v>-1.14281E+15</v>
      </c>
      <c r="EJ278" s="144">
        <f t="shared" si="4620"/>
        <v>0.8173605522</v>
      </c>
      <c r="EK278" s="144">
        <f t="shared" si="131"/>
        <v>3.141592654</v>
      </c>
      <c r="EL278" s="145">
        <f t="shared" si="132"/>
        <v>1.14281E+15</v>
      </c>
      <c r="EM278" s="140">
        <f t="shared" si="133"/>
        <v>1.570796327</v>
      </c>
      <c r="EN278" s="141">
        <f t="shared" si="134"/>
        <v>1.570796327</v>
      </c>
      <c r="EO278" s="141">
        <f t="shared" si="135"/>
        <v>1.570796327</v>
      </c>
      <c r="EP278" s="122">
        <f t="shared" si="136"/>
        <v>1.570796327</v>
      </c>
      <c r="EQ278" s="142">
        <f t="shared" si="137"/>
        <v>33805447.86</v>
      </c>
      <c r="ER278" s="130">
        <f t="shared" si="138"/>
        <v>33805447.86</v>
      </c>
      <c r="ES278" s="143">
        <f t="shared" si="139"/>
        <v>0.00000004975993517</v>
      </c>
      <c r="ET278" s="143">
        <f t="shared" si="140"/>
        <v>175658259.8</v>
      </c>
      <c r="EU278" s="143">
        <f t="shared" si="141"/>
        <v>1.570796327</v>
      </c>
      <c r="EV278" s="124">
        <f t="shared" si="142"/>
        <v>175658259.8</v>
      </c>
      <c r="EW278" s="144">
        <f t="shared" ref="EW278:EX278" si="4621">BY278+ES278</f>
        <v>-397847519.3</v>
      </c>
      <c r="EX278" s="144">
        <f t="shared" si="4621"/>
        <v>175658259.8</v>
      </c>
      <c r="EY278" s="144">
        <f t="shared" si="144"/>
        <v>2.725811724</v>
      </c>
      <c r="EZ278" s="145">
        <f t="shared" si="145"/>
        <v>434900532.2</v>
      </c>
      <c r="FA278" s="140">
        <f t="shared" si="146"/>
        <v>0.9086039079</v>
      </c>
      <c r="FB278" s="141">
        <f t="shared" si="147"/>
        <v>0.9086039079</v>
      </c>
      <c r="FC278" s="141">
        <f t="shared" si="148"/>
        <v>0.9086039079</v>
      </c>
      <c r="FD278" s="122">
        <f t="shared" si="149"/>
        <v>0.9086039079</v>
      </c>
      <c r="FE278" s="142">
        <f t="shared" si="150"/>
        <v>757.6407286</v>
      </c>
      <c r="FF278" s="130">
        <f t="shared" si="151"/>
        <v>757.6407286</v>
      </c>
      <c r="FG278" s="143">
        <f t="shared" si="152"/>
        <v>123.2440742</v>
      </c>
      <c r="FH278" s="143">
        <f t="shared" si="153"/>
        <v>158.0814461</v>
      </c>
      <c r="FI278" s="143">
        <f t="shared" si="154"/>
        <v>0.9086039079</v>
      </c>
      <c r="FJ278" s="124">
        <f t="shared" si="155"/>
        <v>200.4466149</v>
      </c>
      <c r="FK278" s="140">
        <f t="shared" si="156"/>
        <v>-6.283185307</v>
      </c>
      <c r="FL278" s="141">
        <f t="shared" si="157"/>
        <v>-6.283185307</v>
      </c>
      <c r="FM278" s="141">
        <f t="shared" si="158"/>
        <v>0</v>
      </c>
      <c r="FN278" s="122">
        <f t="shared" si="159"/>
        <v>0</v>
      </c>
      <c r="FO278" s="142">
        <f t="shared" si="160"/>
        <v>6446.763406</v>
      </c>
      <c r="FP278" s="130">
        <f t="shared" si="161"/>
        <v>6446.763406</v>
      </c>
      <c r="FQ278" s="143">
        <f t="shared" si="162"/>
        <v>-6446.763406</v>
      </c>
      <c r="FR278" s="143">
        <f t="shared" si="163"/>
        <v>0</v>
      </c>
      <c r="FS278" s="143">
        <f t="shared" si="164"/>
        <v>3.141592654</v>
      </c>
      <c r="FT278" s="124">
        <f t="shared" si="165"/>
        <v>6446.763406</v>
      </c>
      <c r="FU278" s="144">
        <f t="shared" si="166"/>
        <v>-361609.6089</v>
      </c>
      <c r="FV278" s="144">
        <f t="shared" si="167"/>
        <v>0</v>
      </c>
      <c r="FW278" s="144">
        <f t="shared" si="168"/>
        <v>-3.141592654</v>
      </c>
      <c r="FX278" s="145">
        <f t="shared" si="169"/>
        <v>361609.6089</v>
      </c>
      <c r="FY278" s="140">
        <f t="shared" si="170"/>
        <v>-3.141592654</v>
      </c>
      <c r="FZ278" s="140">
        <f t="shared" si="171"/>
        <v>-0.9086039079</v>
      </c>
      <c r="GA278" s="141">
        <f t="shared" si="172"/>
        <v>-4.050196562</v>
      </c>
      <c r="GB278" s="141">
        <f t="shared" si="173"/>
        <v>-4.050196562</v>
      </c>
      <c r="GC278" s="122">
        <f t="shared" si="174"/>
        <v>2.232988746</v>
      </c>
      <c r="GD278" s="142">
        <f t="shared" si="175"/>
        <v>361609.6089</v>
      </c>
      <c r="GE278" s="142">
        <f t="shared" si="176"/>
        <v>0.004988859505</v>
      </c>
      <c r="GF278" s="130">
        <f t="shared" si="177"/>
        <v>1804.019534</v>
      </c>
      <c r="GG278" s="143">
        <f t="shared" si="178"/>
        <v>-123.2440742</v>
      </c>
      <c r="GH278" s="143">
        <f t="shared" si="179"/>
        <v>158.0814461</v>
      </c>
      <c r="GI278" s="143">
        <f t="shared" si="180"/>
        <v>2.232988746</v>
      </c>
      <c r="GJ278" s="124">
        <f t="shared" si="181"/>
        <v>200.4466149</v>
      </c>
      <c r="GK278" s="146">
        <f t="shared" si="182"/>
        <v>-0.5</v>
      </c>
      <c r="GL278" s="127">
        <f t="shared" si="183"/>
        <v>-0.8660254038</v>
      </c>
      <c r="GM278" s="146">
        <f t="shared" si="184"/>
        <v>-2.094395102</v>
      </c>
      <c r="GN278" s="127">
        <f t="shared" si="185"/>
        <v>1</v>
      </c>
      <c r="GO278" s="147">
        <f t="shared" si="186"/>
        <v>-0.5</v>
      </c>
      <c r="GP278" s="128">
        <f t="shared" si="187"/>
        <v>0.8660254038</v>
      </c>
      <c r="GQ278" s="147">
        <f t="shared" si="188"/>
        <v>2.094395102</v>
      </c>
      <c r="GR278" s="128">
        <f t="shared" si="189"/>
        <v>1</v>
      </c>
      <c r="GS278" s="140">
        <f t="shared" si="190"/>
        <v>-2.094395102</v>
      </c>
      <c r="GT278" s="140">
        <f t="shared" si="191"/>
        <v>0.9086039079</v>
      </c>
      <c r="GU278" s="141">
        <f t="shared" si="192"/>
        <v>-1.185791194</v>
      </c>
      <c r="GV278" s="141">
        <f t="shared" si="193"/>
        <v>-1.185791194</v>
      </c>
      <c r="GW278" s="122">
        <f t="shared" si="194"/>
        <v>-1.185791194</v>
      </c>
      <c r="GX278" s="142">
        <f t="shared" si="195"/>
        <v>1</v>
      </c>
      <c r="GY278" s="142">
        <f t="shared" si="196"/>
        <v>200.4466149</v>
      </c>
      <c r="GZ278" s="130">
        <f t="shared" si="197"/>
        <v>200.4466149</v>
      </c>
      <c r="HA278" s="143">
        <f t="shared" si="198"/>
        <v>75.28051112</v>
      </c>
      <c r="HB278" s="143">
        <f t="shared" si="199"/>
        <v>-185.7732222</v>
      </c>
      <c r="HC278" s="143">
        <f t="shared" si="200"/>
        <v>-1.185791194</v>
      </c>
      <c r="HD278" s="124">
        <f t="shared" si="201"/>
        <v>200.4466149</v>
      </c>
      <c r="HE278" s="140">
        <f t="shared" si="202"/>
        <v>2.094395102</v>
      </c>
      <c r="HF278" s="140">
        <f t="shared" si="203"/>
        <v>2.232988746</v>
      </c>
      <c r="HG278" s="141">
        <f t="shared" si="204"/>
        <v>4.327383848</v>
      </c>
      <c r="HH278" s="141">
        <f t="shared" si="205"/>
        <v>4.327383848</v>
      </c>
      <c r="HI278" s="122">
        <f t="shared" si="206"/>
        <v>-1.955801459</v>
      </c>
      <c r="HJ278" s="142">
        <f t="shared" si="207"/>
        <v>1</v>
      </c>
      <c r="HK278" s="142">
        <f t="shared" si="208"/>
        <v>200.4466149</v>
      </c>
      <c r="HL278" s="130">
        <f t="shared" si="209"/>
        <v>200.4466149</v>
      </c>
      <c r="HM278" s="143">
        <f t="shared" si="210"/>
        <v>-75.28051112</v>
      </c>
      <c r="HN278" s="143">
        <f t="shared" si="211"/>
        <v>-185.7732222</v>
      </c>
      <c r="HO278" s="143">
        <f t="shared" si="212"/>
        <v>-1.955801459</v>
      </c>
      <c r="HP278" s="124">
        <f t="shared" si="213"/>
        <v>200.4466149</v>
      </c>
      <c r="HQ278" s="140">
        <f t="shared" si="214"/>
        <v>2.094395102</v>
      </c>
      <c r="HR278" s="140">
        <f t="shared" si="215"/>
        <v>0.9086039079</v>
      </c>
      <c r="HS278" s="141">
        <f t="shared" si="216"/>
        <v>3.00299901</v>
      </c>
      <c r="HT278" s="141">
        <f t="shared" si="217"/>
        <v>3.00299901</v>
      </c>
      <c r="HU278" s="122">
        <f t="shared" si="218"/>
        <v>3.00299901</v>
      </c>
      <c r="HV278" s="142">
        <f t="shared" si="219"/>
        <v>1</v>
      </c>
      <c r="HW278" s="142">
        <f t="shared" si="220"/>
        <v>200.4466149</v>
      </c>
      <c r="HX278" s="130">
        <f t="shared" si="221"/>
        <v>200.4466149</v>
      </c>
      <c r="HY278" s="143">
        <f t="shared" si="222"/>
        <v>-198.5245853</v>
      </c>
      <c r="HZ278" s="143">
        <f t="shared" si="223"/>
        <v>27.69177605</v>
      </c>
      <c r="IA278" s="143">
        <f t="shared" si="224"/>
        <v>3.00299901</v>
      </c>
      <c r="IB278" s="124">
        <f t="shared" si="225"/>
        <v>200.4466149</v>
      </c>
      <c r="IC278" s="140">
        <f t="shared" si="226"/>
        <v>-2.094395102</v>
      </c>
      <c r="ID278" s="140">
        <f t="shared" si="227"/>
        <v>2.232988746</v>
      </c>
      <c r="IE278" s="141">
        <f t="shared" si="228"/>
        <v>0.1385936432</v>
      </c>
      <c r="IF278" s="141">
        <f t="shared" si="229"/>
        <v>0.1385936432</v>
      </c>
      <c r="IG278" s="122">
        <f t="shared" si="230"/>
        <v>0.1385936432</v>
      </c>
      <c r="IH278" s="142">
        <f t="shared" si="231"/>
        <v>1</v>
      </c>
      <c r="II278" s="142">
        <f t="shared" si="232"/>
        <v>200.4466149</v>
      </c>
      <c r="IJ278" s="130">
        <f t="shared" si="233"/>
        <v>200.4466149</v>
      </c>
      <c r="IK278" s="143">
        <f t="shared" si="234"/>
        <v>198.5245853</v>
      </c>
      <c r="IL278" s="143">
        <f t="shared" si="235"/>
        <v>27.69177605</v>
      </c>
      <c r="IM278" s="143">
        <f t="shared" si="236"/>
        <v>0.1385936432</v>
      </c>
      <c r="IN278" s="124">
        <f t="shared" si="237"/>
        <v>200.4466149</v>
      </c>
    </row>
    <row r="279" ht="12.75" customHeight="1">
      <c r="A279" s="129">
        <f>'Cortez Cubic'!AP279</f>
        <v>-0.2187762226</v>
      </c>
      <c r="B279" s="129">
        <f>'Cortez Cubic'!AQ279</f>
        <v>1.696489855</v>
      </c>
      <c r="C279" s="129">
        <f>'Cortez Cubic'!AR279</f>
        <v>504.5841353</v>
      </c>
      <c r="D279" s="129">
        <f>'Cortez Cubic'!AS279</f>
        <v>-9838.971782</v>
      </c>
      <c r="E279" s="129">
        <f t="shared" ref="E279:H279" si="4622">0</f>
        <v>0</v>
      </c>
      <c r="F279" s="129">
        <f t="shared" si="4622"/>
        <v>0</v>
      </c>
      <c r="G279" s="129">
        <f t="shared" si="4622"/>
        <v>0</v>
      </c>
      <c r="H279" s="129">
        <f t="shared" si="4622"/>
        <v>0</v>
      </c>
      <c r="I279" s="110">
        <f>'Cortez Cubic'!I279</f>
        <v>54</v>
      </c>
      <c r="J279" s="130">
        <f t="shared" si="28"/>
        <v>37.26054168</v>
      </c>
      <c r="K279" s="131">
        <f t="shared" si="29"/>
        <v>1</v>
      </c>
      <c r="L279" s="131">
        <f t="shared" si="30"/>
        <v>0</v>
      </c>
      <c r="M279" s="132">
        <f t="shared" si="31"/>
        <v>16.73945832</v>
      </c>
      <c r="N279" s="133">
        <f t="shared" si="32"/>
        <v>14.26927118</v>
      </c>
      <c r="O279" s="134">
        <f t="shared" si="33"/>
        <v>37.26054168</v>
      </c>
      <c r="P279" s="134">
        <f t="shared" si="34"/>
        <v>0</v>
      </c>
      <c r="Q279" s="135">
        <f t="shared" si="35"/>
        <v>22.9912705</v>
      </c>
      <c r="R279" s="135">
        <f t="shared" si="36"/>
        <v>0</v>
      </c>
      <c r="S279" s="136">
        <f t="shared" si="37"/>
        <v>-52.49735955</v>
      </c>
      <c r="T279" s="136">
        <f t="shared" si="38"/>
        <v>0</v>
      </c>
      <c r="U279" s="137">
        <f t="shared" ref="U279:X279" si="4623">ATAN2(A279,E279)</f>
        <v>3.141592654</v>
      </c>
      <c r="V279" s="137">
        <f t="shared" si="4623"/>
        <v>0</v>
      </c>
      <c r="W279" s="137">
        <f t="shared" si="4623"/>
        <v>0</v>
      </c>
      <c r="X279" s="137">
        <f t="shared" si="4623"/>
        <v>3.141592654</v>
      </c>
      <c r="Y279" s="137">
        <f t="shared" ref="Y279:AB279" si="4624">SQRT(POWER(A279,2)+POWER(E279,2))</f>
        <v>0.2187762226</v>
      </c>
      <c r="Z279" s="137">
        <f t="shared" si="4624"/>
        <v>1.696489855</v>
      </c>
      <c r="AA279" s="137">
        <f t="shared" si="4624"/>
        <v>504.5841353</v>
      </c>
      <c r="AB279" s="137">
        <f t="shared" si="4624"/>
        <v>9838.971782</v>
      </c>
      <c r="AC279" s="138">
        <f t="shared" ref="AC279:AF279" si="4625">U279-$U279</f>
        <v>0</v>
      </c>
      <c r="AD279" s="138">
        <f t="shared" si="4625"/>
        <v>-3.141592654</v>
      </c>
      <c r="AE279" s="138">
        <f t="shared" si="4625"/>
        <v>-3.141592654</v>
      </c>
      <c r="AF279" s="138">
        <f t="shared" si="4625"/>
        <v>0</v>
      </c>
      <c r="AG279" s="138">
        <f t="shared" ref="AG279:AJ279" si="4626">Y279/$Y279</f>
        <v>1</v>
      </c>
      <c r="AH279" s="138">
        <f t="shared" si="4626"/>
        <v>7.754452629</v>
      </c>
      <c r="AI279" s="138">
        <f t="shared" si="4626"/>
        <v>2306.393854</v>
      </c>
      <c r="AJ279" s="138">
        <f t="shared" si="4626"/>
        <v>44972.76562</v>
      </c>
      <c r="AK279" s="139">
        <f t="shared" ref="AK279:AN279" si="4627">AG279*COS(AC279)</f>
        <v>1</v>
      </c>
      <c r="AL279" s="139">
        <f t="shared" si="4627"/>
        <v>-7.754452629</v>
      </c>
      <c r="AM279" s="139">
        <f t="shared" si="4627"/>
        <v>-2306.393854</v>
      </c>
      <c r="AN279" s="139">
        <f t="shared" si="4627"/>
        <v>44972.76562</v>
      </c>
      <c r="AO279" s="129">
        <f t="shared" ref="AO279:AR279" si="4628">AG279*SIN(AC279)</f>
        <v>0</v>
      </c>
      <c r="AP279" s="129">
        <f t="shared" si="4628"/>
        <v>0</v>
      </c>
      <c r="AQ279" s="129">
        <f t="shared" si="4628"/>
        <v>0</v>
      </c>
      <c r="AR279" s="129">
        <f t="shared" si="4628"/>
        <v>0</v>
      </c>
      <c r="AS279" s="140">
        <f t="shared" si="45"/>
        <v>-9.424777961</v>
      </c>
      <c r="AT279" s="141">
        <f t="shared" si="46"/>
        <v>-9.424777961</v>
      </c>
      <c r="AU279" s="141">
        <f t="shared" si="47"/>
        <v>-3.141592654</v>
      </c>
      <c r="AV279" s="122">
        <f t="shared" si="48"/>
        <v>3.141592654</v>
      </c>
      <c r="AW279" s="142">
        <f t="shared" si="49"/>
        <v>466.2871441</v>
      </c>
      <c r="AX279" s="130">
        <f t="shared" si="50"/>
        <v>466.2871441</v>
      </c>
      <c r="AY279" s="143">
        <f t="shared" si="51"/>
        <v>932.5742883</v>
      </c>
      <c r="AZ279" s="143">
        <f t="shared" si="52"/>
        <v>0</v>
      </c>
      <c r="BA279" s="143">
        <f t="shared" si="53"/>
        <v>0</v>
      </c>
      <c r="BB279" s="124">
        <f t="shared" si="54"/>
        <v>932.5742883</v>
      </c>
      <c r="BC279" s="140">
        <f t="shared" ref="BC279:BD279" si="4629">BC$2*AD279</f>
        <v>-3.141592654</v>
      </c>
      <c r="BD279" s="140">
        <f t="shared" si="4629"/>
        <v>-3.141592654</v>
      </c>
      <c r="BE279" s="141">
        <f t="shared" si="56"/>
        <v>-6.283185307</v>
      </c>
      <c r="BF279" s="141">
        <f t="shared" si="57"/>
        <v>0</v>
      </c>
      <c r="BG279" s="122">
        <f t="shared" si="58"/>
        <v>0</v>
      </c>
      <c r="BH279" s="142">
        <f t="shared" ref="BH279:BI279" si="4630">POWER(AH279,BH$2)</f>
        <v>7.754452629</v>
      </c>
      <c r="BI279" s="142">
        <f t="shared" si="4630"/>
        <v>2306.393854</v>
      </c>
      <c r="BJ279" s="130">
        <f t="shared" si="60"/>
        <v>17884.82189</v>
      </c>
      <c r="BK279" s="143">
        <f t="shared" si="61"/>
        <v>160963.397</v>
      </c>
      <c r="BL279" s="143">
        <f t="shared" si="62"/>
        <v>0</v>
      </c>
      <c r="BM279" s="143">
        <f t="shared" si="63"/>
        <v>0</v>
      </c>
      <c r="BN279" s="124">
        <f t="shared" si="64"/>
        <v>160963.397</v>
      </c>
      <c r="BO279" s="140">
        <f t="shared" si="65"/>
        <v>0</v>
      </c>
      <c r="BP279" s="141">
        <f t="shared" si="66"/>
        <v>0</v>
      </c>
      <c r="BQ279" s="141">
        <f t="shared" si="67"/>
        <v>0</v>
      </c>
      <c r="BR279" s="122">
        <f t="shared" si="68"/>
        <v>0</v>
      </c>
      <c r="BS279" s="142">
        <f t="shared" si="69"/>
        <v>44972.76562</v>
      </c>
      <c r="BT279" s="130">
        <f t="shared" si="70"/>
        <v>44972.76562</v>
      </c>
      <c r="BU279" s="143">
        <f t="shared" si="71"/>
        <v>-1214264.672</v>
      </c>
      <c r="BV279" s="143">
        <f t="shared" si="72"/>
        <v>0</v>
      </c>
      <c r="BW279" s="143">
        <f t="shared" si="73"/>
        <v>3.141592654</v>
      </c>
      <c r="BX279" s="124">
        <f t="shared" si="74"/>
        <v>1214264.672</v>
      </c>
      <c r="BY279" s="144">
        <f t="shared" ref="BY279:BZ279" si="4631">AY279+BK279+BU279</f>
        <v>-1052368.7</v>
      </c>
      <c r="BZ279" s="144">
        <f t="shared" si="4631"/>
        <v>0</v>
      </c>
      <c r="CA279" s="144">
        <f t="shared" si="76"/>
        <v>-3.141592654</v>
      </c>
      <c r="CB279" s="145">
        <f t="shared" si="77"/>
        <v>1052368.7</v>
      </c>
      <c r="CC279" s="140">
        <f t="shared" ref="CC279:CD279" si="4632">CC$2*AD279</f>
        <v>-6.283185307</v>
      </c>
      <c r="CD279" s="140">
        <f t="shared" si="4632"/>
        <v>-6.283185307</v>
      </c>
      <c r="CE279" s="141">
        <f t="shared" si="79"/>
        <v>-12.56637061</v>
      </c>
      <c r="CF279" s="141">
        <f t="shared" si="80"/>
        <v>0</v>
      </c>
      <c r="CG279" s="122">
        <f t="shared" si="81"/>
        <v>0</v>
      </c>
      <c r="CH279" s="142">
        <f t="shared" ref="CH279:CI279" si="4633">POWER(AH279,CH$2)</f>
        <v>60.13153558</v>
      </c>
      <c r="CI279" s="142">
        <f t="shared" si="4633"/>
        <v>5319452.612</v>
      </c>
      <c r="CJ279" s="130">
        <f t="shared" si="83"/>
        <v>319866854</v>
      </c>
      <c r="CK279" s="143">
        <f t="shared" si="84"/>
        <v>-319866854</v>
      </c>
      <c r="CL279" s="143">
        <f t="shared" si="85"/>
        <v>0</v>
      </c>
      <c r="CM279" s="143">
        <f t="shared" si="86"/>
        <v>3.141592654</v>
      </c>
      <c r="CN279" s="124">
        <f t="shared" si="87"/>
        <v>319866854</v>
      </c>
      <c r="CO279" s="140">
        <f t="shared" si="88"/>
        <v>-9.424777961</v>
      </c>
      <c r="CP279" s="141">
        <f t="shared" si="89"/>
        <v>-9.424777961</v>
      </c>
      <c r="CQ279" s="141">
        <f t="shared" si="90"/>
        <v>-3.141592654</v>
      </c>
      <c r="CR279" s="122">
        <f t="shared" si="91"/>
        <v>3.141592654</v>
      </c>
      <c r="CS279" s="142">
        <f t="shared" si="92"/>
        <v>12268752813</v>
      </c>
      <c r="CT279" s="130">
        <f t="shared" si="93"/>
        <v>12268752813</v>
      </c>
      <c r="CU279" s="143">
        <f t="shared" si="94"/>
        <v>-49075011252</v>
      </c>
      <c r="CV279" s="143">
        <f t="shared" si="95"/>
        <v>0.000006009955545</v>
      </c>
      <c r="CW279" s="143">
        <f t="shared" si="96"/>
        <v>3.141592654</v>
      </c>
      <c r="CX279" s="124">
        <f t="shared" si="97"/>
        <v>49075011252</v>
      </c>
      <c r="CY279" s="140">
        <f t="shared" si="98"/>
        <v>-9.424777961</v>
      </c>
      <c r="CZ279" s="140">
        <f t="shared" si="99"/>
        <v>0</v>
      </c>
      <c r="DA279" s="141">
        <f t="shared" si="100"/>
        <v>-9.424777961</v>
      </c>
      <c r="DB279" s="141">
        <f t="shared" si="101"/>
        <v>-3.141592654</v>
      </c>
      <c r="DC279" s="122">
        <f t="shared" si="102"/>
        <v>3.141592654</v>
      </c>
      <c r="DD279" s="142">
        <f t="shared" si="103"/>
        <v>466.2871441</v>
      </c>
      <c r="DE279" s="142">
        <f t="shared" si="104"/>
        <v>44972.76562</v>
      </c>
      <c r="DF279" s="130">
        <f t="shared" si="105"/>
        <v>20970222.44</v>
      </c>
      <c r="DG279" s="143">
        <f t="shared" si="106"/>
        <v>-83880889.78</v>
      </c>
      <c r="DH279" s="143">
        <f t="shared" si="107"/>
        <v>0.00000001027244632</v>
      </c>
      <c r="DI279" s="143">
        <f t="shared" si="108"/>
        <v>3.141592654</v>
      </c>
      <c r="DJ279" s="124">
        <f t="shared" si="109"/>
        <v>83880889.78</v>
      </c>
      <c r="DK279" s="140">
        <f t="shared" ref="DK279:DM279" si="4634">DK$2*AD279</f>
        <v>-3.141592654</v>
      </c>
      <c r="DL279" s="140">
        <f t="shared" si="4634"/>
        <v>-3.141592654</v>
      </c>
      <c r="DM279" s="140">
        <f t="shared" si="4634"/>
        <v>0</v>
      </c>
      <c r="DN279" s="141">
        <f t="shared" si="111"/>
        <v>-6.283185307</v>
      </c>
      <c r="DO279" s="141">
        <f t="shared" si="112"/>
        <v>0</v>
      </c>
      <c r="DP279" s="122">
        <f t="shared" si="113"/>
        <v>0</v>
      </c>
      <c r="DQ279" s="142">
        <f t="shared" ref="DQ279:DS279" si="4635">POWER(AH279,DQ$2)</f>
        <v>7.754452629</v>
      </c>
      <c r="DR279" s="142">
        <f t="shared" si="4635"/>
        <v>2306.393854</v>
      </c>
      <c r="DS279" s="142">
        <f t="shared" si="4635"/>
        <v>44972.76562</v>
      </c>
      <c r="DT279" s="130">
        <f t="shared" si="115"/>
        <v>804329902.9</v>
      </c>
      <c r="DU279" s="143">
        <f t="shared" si="116"/>
        <v>-14477938252</v>
      </c>
      <c r="DV279" s="143">
        <f t="shared" si="117"/>
        <v>0</v>
      </c>
      <c r="DW279" s="143">
        <f t="shared" si="118"/>
        <v>3.141592654</v>
      </c>
      <c r="DX279" s="124">
        <f t="shared" si="119"/>
        <v>14477938252</v>
      </c>
      <c r="DY279" s="140">
        <f t="shared" si="120"/>
        <v>0</v>
      </c>
      <c r="DZ279" s="141">
        <f t="shared" si="121"/>
        <v>0</v>
      </c>
      <c r="EA279" s="141">
        <f t="shared" si="122"/>
        <v>0</v>
      </c>
      <c r="EB279" s="122">
        <f t="shared" si="123"/>
        <v>0</v>
      </c>
      <c r="EC279" s="142">
        <f t="shared" si="124"/>
        <v>2022549647</v>
      </c>
      <c r="ED279" s="130">
        <f t="shared" si="125"/>
        <v>2022549647</v>
      </c>
      <c r="EE279" s="143">
        <f t="shared" si="126"/>
        <v>54608840480</v>
      </c>
      <c r="EF279" s="143">
        <f t="shared" si="127"/>
        <v>0</v>
      </c>
      <c r="EG279" s="143">
        <f t="shared" si="128"/>
        <v>0</v>
      </c>
      <c r="EH279" s="124">
        <f t="shared" si="129"/>
        <v>54608840480</v>
      </c>
      <c r="EI279" s="144">
        <f t="shared" ref="EI279:EJ279" si="4636">CK279+CU279+DG279+DU279+EE279</f>
        <v>-9347856769</v>
      </c>
      <c r="EJ279" s="144">
        <f t="shared" si="4636"/>
        <v>0.000006020227991</v>
      </c>
      <c r="EK279" s="144">
        <f t="shared" si="131"/>
        <v>3.141592654</v>
      </c>
      <c r="EL279" s="145">
        <f t="shared" si="132"/>
        <v>9347856769</v>
      </c>
      <c r="EM279" s="140">
        <f t="shared" si="133"/>
        <v>1.570796327</v>
      </c>
      <c r="EN279" s="141">
        <f t="shared" si="134"/>
        <v>1.570796327</v>
      </c>
      <c r="EO279" s="141">
        <f t="shared" si="135"/>
        <v>1.570796327</v>
      </c>
      <c r="EP279" s="122">
        <f t="shared" si="136"/>
        <v>1.570796327</v>
      </c>
      <c r="EQ279" s="142">
        <f t="shared" si="137"/>
        <v>96684.31501</v>
      </c>
      <c r="ER279" s="130">
        <f t="shared" si="138"/>
        <v>96684.31501</v>
      </c>
      <c r="ES279" s="143">
        <f t="shared" si="139"/>
        <v>0.0000000001423144952</v>
      </c>
      <c r="ET279" s="143">
        <f t="shared" si="140"/>
        <v>502386.4377</v>
      </c>
      <c r="EU279" s="143">
        <f t="shared" si="141"/>
        <v>1.570796327</v>
      </c>
      <c r="EV279" s="124">
        <f t="shared" si="142"/>
        <v>502386.4377</v>
      </c>
      <c r="EW279" s="144">
        <f t="shared" ref="EW279:EX279" si="4637">BY279+ES279</f>
        <v>-1052368.7</v>
      </c>
      <c r="EX279" s="144">
        <f t="shared" si="4637"/>
        <v>502386.4377</v>
      </c>
      <c r="EY279" s="144">
        <f t="shared" si="144"/>
        <v>2.696199083</v>
      </c>
      <c r="EZ279" s="145">
        <f t="shared" si="145"/>
        <v>1166135.504</v>
      </c>
      <c r="FA279" s="140">
        <f t="shared" si="146"/>
        <v>0.8987330276</v>
      </c>
      <c r="FB279" s="141">
        <f t="shared" si="147"/>
        <v>0.8987330276</v>
      </c>
      <c r="FC279" s="141">
        <f t="shared" si="148"/>
        <v>0.8987330276</v>
      </c>
      <c r="FD279" s="122">
        <f t="shared" si="149"/>
        <v>0.8987330276</v>
      </c>
      <c r="FE279" s="142">
        <f t="shared" si="150"/>
        <v>105.2566813</v>
      </c>
      <c r="FF279" s="130">
        <f t="shared" si="151"/>
        <v>105.2566813</v>
      </c>
      <c r="FG279" s="143">
        <f t="shared" si="152"/>
        <v>17.33786207</v>
      </c>
      <c r="FH279" s="143">
        <f t="shared" si="153"/>
        <v>21.79169044</v>
      </c>
      <c r="FI279" s="143">
        <f t="shared" si="154"/>
        <v>0.8987330276</v>
      </c>
      <c r="FJ279" s="124">
        <f t="shared" si="155"/>
        <v>27.84742777</v>
      </c>
      <c r="FK279" s="140">
        <f t="shared" si="156"/>
        <v>-6.283185307</v>
      </c>
      <c r="FL279" s="141">
        <f t="shared" si="157"/>
        <v>-6.283185307</v>
      </c>
      <c r="FM279" s="141">
        <f t="shared" si="158"/>
        <v>0</v>
      </c>
      <c r="FN279" s="122">
        <f t="shared" si="159"/>
        <v>0</v>
      </c>
      <c r="FO279" s="142">
        <f t="shared" si="160"/>
        <v>60.13153558</v>
      </c>
      <c r="FP279" s="130">
        <f t="shared" si="161"/>
        <v>60.13153558</v>
      </c>
      <c r="FQ279" s="143">
        <f t="shared" si="162"/>
        <v>-60.13153558</v>
      </c>
      <c r="FR279" s="143">
        <f t="shared" si="163"/>
        <v>0</v>
      </c>
      <c r="FS279" s="143">
        <f t="shared" si="164"/>
        <v>3.141592654</v>
      </c>
      <c r="FT279" s="124">
        <f t="shared" si="165"/>
        <v>60.13153558</v>
      </c>
      <c r="FU279" s="144">
        <f t="shared" si="166"/>
        <v>-6979.313099</v>
      </c>
      <c r="FV279" s="144">
        <f t="shared" si="167"/>
        <v>0</v>
      </c>
      <c r="FW279" s="144">
        <f t="shared" si="168"/>
        <v>-3.141592654</v>
      </c>
      <c r="FX279" s="145">
        <f t="shared" si="169"/>
        <v>6979.313099</v>
      </c>
      <c r="FY279" s="140">
        <f t="shared" si="170"/>
        <v>-3.141592654</v>
      </c>
      <c r="FZ279" s="140">
        <f t="shared" si="171"/>
        <v>-0.8987330276</v>
      </c>
      <c r="GA279" s="141">
        <f t="shared" si="172"/>
        <v>-4.040325681</v>
      </c>
      <c r="GB279" s="141">
        <f t="shared" si="173"/>
        <v>-4.040325681</v>
      </c>
      <c r="GC279" s="122">
        <f t="shared" si="174"/>
        <v>2.242859626</v>
      </c>
      <c r="GD279" s="142">
        <f t="shared" si="175"/>
        <v>6979.313099</v>
      </c>
      <c r="GE279" s="142">
        <f t="shared" si="176"/>
        <v>0.03590995938</v>
      </c>
      <c r="GF279" s="130">
        <f t="shared" si="177"/>
        <v>250.6268499</v>
      </c>
      <c r="GG279" s="143">
        <f t="shared" si="178"/>
        <v>-17.33786207</v>
      </c>
      <c r="GH279" s="143">
        <f t="shared" si="179"/>
        <v>21.79169044</v>
      </c>
      <c r="GI279" s="143">
        <f t="shared" si="180"/>
        <v>2.242859626</v>
      </c>
      <c r="GJ279" s="124">
        <f t="shared" si="181"/>
        <v>27.84742777</v>
      </c>
      <c r="GK279" s="146">
        <f t="shared" si="182"/>
        <v>-0.5</v>
      </c>
      <c r="GL279" s="127">
        <f t="shared" si="183"/>
        <v>-0.8660254038</v>
      </c>
      <c r="GM279" s="146">
        <f t="shared" si="184"/>
        <v>-2.094395102</v>
      </c>
      <c r="GN279" s="127">
        <f t="shared" si="185"/>
        <v>1</v>
      </c>
      <c r="GO279" s="147">
        <f t="shared" si="186"/>
        <v>-0.5</v>
      </c>
      <c r="GP279" s="128">
        <f t="shared" si="187"/>
        <v>0.8660254038</v>
      </c>
      <c r="GQ279" s="147">
        <f t="shared" si="188"/>
        <v>2.094395102</v>
      </c>
      <c r="GR279" s="128">
        <f t="shared" si="189"/>
        <v>1</v>
      </c>
      <c r="GS279" s="140">
        <f t="shared" si="190"/>
        <v>-2.094395102</v>
      </c>
      <c r="GT279" s="140">
        <f t="shared" si="191"/>
        <v>0.8987330276</v>
      </c>
      <c r="GU279" s="141">
        <f t="shared" si="192"/>
        <v>-1.195662075</v>
      </c>
      <c r="GV279" s="141">
        <f t="shared" si="193"/>
        <v>-1.195662075</v>
      </c>
      <c r="GW279" s="122">
        <f t="shared" si="194"/>
        <v>-1.195662075</v>
      </c>
      <c r="GX279" s="142">
        <f t="shared" si="195"/>
        <v>1</v>
      </c>
      <c r="GY279" s="142">
        <f t="shared" si="196"/>
        <v>27.84742777</v>
      </c>
      <c r="GZ279" s="130">
        <f t="shared" si="197"/>
        <v>27.84742777</v>
      </c>
      <c r="HA279" s="143">
        <f t="shared" si="198"/>
        <v>10.20322648</v>
      </c>
      <c r="HB279" s="143">
        <f t="shared" si="199"/>
        <v>-25.91087422</v>
      </c>
      <c r="HC279" s="143">
        <f t="shared" si="200"/>
        <v>-1.195662075</v>
      </c>
      <c r="HD279" s="124">
        <f t="shared" si="201"/>
        <v>27.84742777</v>
      </c>
      <c r="HE279" s="140">
        <f t="shared" si="202"/>
        <v>2.094395102</v>
      </c>
      <c r="HF279" s="140">
        <f t="shared" si="203"/>
        <v>2.242859626</v>
      </c>
      <c r="HG279" s="141">
        <f t="shared" si="204"/>
        <v>4.337254728</v>
      </c>
      <c r="HH279" s="141">
        <f t="shared" si="205"/>
        <v>4.337254728</v>
      </c>
      <c r="HI279" s="122">
        <f t="shared" si="206"/>
        <v>-1.945930579</v>
      </c>
      <c r="HJ279" s="142">
        <f t="shared" si="207"/>
        <v>1</v>
      </c>
      <c r="HK279" s="142">
        <f t="shared" si="208"/>
        <v>27.84742777</v>
      </c>
      <c r="HL279" s="130">
        <f t="shared" si="209"/>
        <v>27.84742777</v>
      </c>
      <c r="HM279" s="143">
        <f t="shared" si="210"/>
        <v>-10.20322648</v>
      </c>
      <c r="HN279" s="143">
        <f t="shared" si="211"/>
        <v>-25.91087422</v>
      </c>
      <c r="HO279" s="143">
        <f t="shared" si="212"/>
        <v>-1.945930579</v>
      </c>
      <c r="HP279" s="124">
        <f t="shared" si="213"/>
        <v>27.84742777</v>
      </c>
      <c r="HQ279" s="140">
        <f t="shared" si="214"/>
        <v>2.094395102</v>
      </c>
      <c r="HR279" s="140">
        <f t="shared" si="215"/>
        <v>0.8987330276</v>
      </c>
      <c r="HS279" s="141">
        <f t="shared" si="216"/>
        <v>2.99312813</v>
      </c>
      <c r="HT279" s="141">
        <f t="shared" si="217"/>
        <v>2.99312813</v>
      </c>
      <c r="HU279" s="122">
        <f t="shared" si="218"/>
        <v>2.99312813</v>
      </c>
      <c r="HV279" s="142">
        <f t="shared" si="219"/>
        <v>1</v>
      </c>
      <c r="HW279" s="142">
        <f t="shared" si="220"/>
        <v>27.84742777</v>
      </c>
      <c r="HX279" s="130">
        <f t="shared" si="221"/>
        <v>27.84742777</v>
      </c>
      <c r="HY279" s="143">
        <f t="shared" si="222"/>
        <v>-27.54108854</v>
      </c>
      <c r="HZ279" s="143">
        <f t="shared" si="223"/>
        <v>4.119183779</v>
      </c>
      <c r="IA279" s="143">
        <f t="shared" si="224"/>
        <v>2.99312813</v>
      </c>
      <c r="IB279" s="124">
        <f t="shared" si="225"/>
        <v>27.84742777</v>
      </c>
      <c r="IC279" s="140">
        <f t="shared" si="226"/>
        <v>-2.094395102</v>
      </c>
      <c r="ID279" s="140">
        <f t="shared" si="227"/>
        <v>2.242859626</v>
      </c>
      <c r="IE279" s="141">
        <f t="shared" si="228"/>
        <v>0.1484645236</v>
      </c>
      <c r="IF279" s="141">
        <f t="shared" si="229"/>
        <v>0.1484645236</v>
      </c>
      <c r="IG279" s="122">
        <f t="shared" si="230"/>
        <v>0.1484645236</v>
      </c>
      <c r="IH279" s="142">
        <f t="shared" si="231"/>
        <v>1</v>
      </c>
      <c r="II279" s="142">
        <f t="shared" si="232"/>
        <v>27.84742777</v>
      </c>
      <c r="IJ279" s="130">
        <f t="shared" si="233"/>
        <v>27.84742777</v>
      </c>
      <c r="IK279" s="143">
        <f t="shared" si="234"/>
        <v>27.54108854</v>
      </c>
      <c r="IL279" s="143">
        <f t="shared" si="235"/>
        <v>4.119183779</v>
      </c>
      <c r="IM279" s="143">
        <f t="shared" si="236"/>
        <v>0.1484645236</v>
      </c>
      <c r="IN279" s="124">
        <f t="shared" si="237"/>
        <v>27.84742777</v>
      </c>
    </row>
    <row r="280" ht="12.75" customHeight="1">
      <c r="A280" s="129">
        <f>'Cortez Cubic'!AP280</f>
        <v>-0.2187762226</v>
      </c>
      <c r="B280" s="129">
        <f>'Cortez Cubic'!AQ280</f>
        <v>10.71214726</v>
      </c>
      <c r="C280" s="129">
        <f>'Cortez Cubic'!AR280</f>
        <v>2921.747952</v>
      </c>
      <c r="D280" s="129">
        <f>'Cortez Cubic'!AS280</f>
        <v>-158487.4093</v>
      </c>
      <c r="E280" s="129">
        <f t="shared" ref="E280:H280" si="4638">0</f>
        <v>0</v>
      </c>
      <c r="F280" s="129">
        <f t="shared" si="4638"/>
        <v>0</v>
      </c>
      <c r="G280" s="129">
        <f t="shared" si="4638"/>
        <v>0</v>
      </c>
      <c r="H280" s="129">
        <f t="shared" si="4638"/>
        <v>0</v>
      </c>
      <c r="I280" s="110">
        <f>'Cortez Cubic'!I280</f>
        <v>73</v>
      </c>
      <c r="J280" s="130">
        <f t="shared" si="28"/>
        <v>55.85333648</v>
      </c>
      <c r="K280" s="131">
        <f t="shared" si="29"/>
        <v>0</v>
      </c>
      <c r="L280" s="131">
        <f t="shared" si="30"/>
        <v>1</v>
      </c>
      <c r="M280" s="132">
        <f t="shared" si="31"/>
        <v>17.14666352</v>
      </c>
      <c r="N280" s="133">
        <f t="shared" si="32"/>
        <v>54.64068738</v>
      </c>
      <c r="O280" s="134">
        <f t="shared" si="33"/>
        <v>110.4940239</v>
      </c>
      <c r="P280" s="134">
        <f t="shared" si="34"/>
        <v>0</v>
      </c>
      <c r="Q280" s="135">
        <f t="shared" si="35"/>
        <v>55.85333648</v>
      </c>
      <c r="R280" s="135">
        <f t="shared" si="36"/>
        <v>0</v>
      </c>
      <c r="S280" s="136">
        <f t="shared" si="37"/>
        <v>-117.3834138</v>
      </c>
      <c r="T280" s="136">
        <f t="shared" si="38"/>
        <v>0</v>
      </c>
      <c r="U280" s="137">
        <f t="shared" ref="U280:X280" si="4639">ATAN2(A280,E280)</f>
        <v>3.141592654</v>
      </c>
      <c r="V280" s="137">
        <f t="shared" si="4639"/>
        <v>0</v>
      </c>
      <c r="W280" s="137">
        <f t="shared" si="4639"/>
        <v>0</v>
      </c>
      <c r="X280" s="137">
        <f t="shared" si="4639"/>
        <v>3.141592654</v>
      </c>
      <c r="Y280" s="137">
        <f t="shared" ref="Y280:AB280" si="4640">SQRT(POWER(A280,2)+POWER(E280,2))</f>
        <v>0.2187762226</v>
      </c>
      <c r="Z280" s="137">
        <f t="shared" si="4640"/>
        <v>10.71214726</v>
      </c>
      <c r="AA280" s="137">
        <f t="shared" si="4640"/>
        <v>2921.747952</v>
      </c>
      <c r="AB280" s="137">
        <f t="shared" si="4640"/>
        <v>158487.4093</v>
      </c>
      <c r="AC280" s="138">
        <f t="shared" ref="AC280:AF280" si="4641">U280-$U280</f>
        <v>0</v>
      </c>
      <c r="AD280" s="138">
        <f t="shared" si="4641"/>
        <v>-3.141592654</v>
      </c>
      <c r="AE280" s="138">
        <f t="shared" si="4641"/>
        <v>-3.141592654</v>
      </c>
      <c r="AF280" s="138">
        <f t="shared" si="4641"/>
        <v>0</v>
      </c>
      <c r="AG280" s="138">
        <f t="shared" ref="AG280:AJ280" si="4642">Y280/$Y280</f>
        <v>1</v>
      </c>
      <c r="AH280" s="138">
        <f t="shared" si="4642"/>
        <v>48.96394652</v>
      </c>
      <c r="AI280" s="138">
        <f t="shared" si="4642"/>
        <v>13354.96114</v>
      </c>
      <c r="AJ280" s="138">
        <f t="shared" si="4642"/>
        <v>724427.0306</v>
      </c>
      <c r="AK280" s="139">
        <f t="shared" ref="AK280:AN280" si="4643">AG280*COS(AC280)</f>
        <v>1</v>
      </c>
      <c r="AL280" s="139">
        <f t="shared" si="4643"/>
        <v>-48.96394652</v>
      </c>
      <c r="AM280" s="139">
        <f t="shared" si="4643"/>
        <v>-13354.96114</v>
      </c>
      <c r="AN280" s="139">
        <f t="shared" si="4643"/>
        <v>724427.0306</v>
      </c>
      <c r="AO280" s="129">
        <f t="shared" ref="AO280:AR280" si="4644">AG280*SIN(AC280)</f>
        <v>0</v>
      </c>
      <c r="AP280" s="129">
        <f t="shared" si="4644"/>
        <v>0</v>
      </c>
      <c r="AQ280" s="129">
        <f t="shared" si="4644"/>
        <v>0</v>
      </c>
      <c r="AR280" s="129">
        <f t="shared" si="4644"/>
        <v>0</v>
      </c>
      <c r="AS280" s="140">
        <f t="shared" si="45"/>
        <v>-9.424777961</v>
      </c>
      <c r="AT280" s="141">
        <f t="shared" si="46"/>
        <v>-9.424777961</v>
      </c>
      <c r="AU280" s="141">
        <f t="shared" si="47"/>
        <v>-3.141592654</v>
      </c>
      <c r="AV280" s="122">
        <f t="shared" si="48"/>
        <v>3.141592654</v>
      </c>
      <c r="AW280" s="142">
        <f t="shared" si="49"/>
        <v>117389.4978</v>
      </c>
      <c r="AX280" s="130">
        <f t="shared" si="50"/>
        <v>117389.4978</v>
      </c>
      <c r="AY280" s="143">
        <f t="shared" si="51"/>
        <v>234778.9957</v>
      </c>
      <c r="AZ280" s="143">
        <f t="shared" si="52"/>
        <v>0</v>
      </c>
      <c r="BA280" s="143">
        <f t="shared" si="53"/>
        <v>0</v>
      </c>
      <c r="BB280" s="124">
        <f t="shared" si="54"/>
        <v>234778.9957</v>
      </c>
      <c r="BC280" s="140">
        <f t="shared" ref="BC280:BD280" si="4645">BC$2*AD280</f>
        <v>-3.141592654</v>
      </c>
      <c r="BD280" s="140">
        <f t="shared" si="4645"/>
        <v>-3.141592654</v>
      </c>
      <c r="BE280" s="141">
        <f t="shared" si="56"/>
        <v>-6.283185307</v>
      </c>
      <c r="BF280" s="141">
        <f t="shared" si="57"/>
        <v>0</v>
      </c>
      <c r="BG280" s="122">
        <f t="shared" si="58"/>
        <v>0</v>
      </c>
      <c r="BH280" s="142">
        <f t="shared" ref="BH280:BI280" si="4646">POWER(AH280,BH$2)</f>
        <v>48.96394652</v>
      </c>
      <c r="BI280" s="142">
        <f t="shared" si="4646"/>
        <v>13354.96114</v>
      </c>
      <c r="BJ280" s="130">
        <f t="shared" si="60"/>
        <v>653911.6033</v>
      </c>
      <c r="BK280" s="143">
        <f t="shared" si="61"/>
        <v>5885204.429</v>
      </c>
      <c r="BL280" s="143">
        <f t="shared" si="62"/>
        <v>0</v>
      </c>
      <c r="BM280" s="143">
        <f t="shared" si="63"/>
        <v>0</v>
      </c>
      <c r="BN280" s="124">
        <f t="shared" si="64"/>
        <v>5885204.429</v>
      </c>
      <c r="BO280" s="140">
        <f t="shared" si="65"/>
        <v>0</v>
      </c>
      <c r="BP280" s="141">
        <f t="shared" si="66"/>
        <v>0</v>
      </c>
      <c r="BQ280" s="141">
        <f t="shared" si="67"/>
        <v>0</v>
      </c>
      <c r="BR280" s="122">
        <f t="shared" si="68"/>
        <v>0</v>
      </c>
      <c r="BS280" s="142">
        <f t="shared" si="69"/>
        <v>724427.0306</v>
      </c>
      <c r="BT280" s="130">
        <f t="shared" si="70"/>
        <v>724427.0306</v>
      </c>
      <c r="BU280" s="143">
        <f t="shared" si="71"/>
        <v>-19559529.83</v>
      </c>
      <c r="BV280" s="143">
        <f t="shared" si="72"/>
        <v>0</v>
      </c>
      <c r="BW280" s="143">
        <f t="shared" si="73"/>
        <v>3.141592654</v>
      </c>
      <c r="BX280" s="124">
        <f t="shared" si="74"/>
        <v>19559529.83</v>
      </c>
      <c r="BY280" s="144">
        <f t="shared" ref="BY280:BZ280" si="4647">AY280+BK280+BU280</f>
        <v>-13439546.4</v>
      </c>
      <c r="BZ280" s="144">
        <f t="shared" si="4647"/>
        <v>0</v>
      </c>
      <c r="CA280" s="144">
        <f t="shared" si="76"/>
        <v>-3.141592654</v>
      </c>
      <c r="CB280" s="145">
        <f t="shared" si="77"/>
        <v>13439546.4</v>
      </c>
      <c r="CC280" s="140">
        <f t="shared" ref="CC280:CD280" si="4648">CC$2*AD280</f>
        <v>-6.283185307</v>
      </c>
      <c r="CD280" s="140">
        <f t="shared" si="4648"/>
        <v>-6.283185307</v>
      </c>
      <c r="CE280" s="141">
        <f t="shared" si="79"/>
        <v>-12.56637061</v>
      </c>
      <c r="CF280" s="141">
        <f t="shared" si="80"/>
        <v>0</v>
      </c>
      <c r="CG280" s="122">
        <f t="shared" si="81"/>
        <v>0</v>
      </c>
      <c r="CH280" s="142">
        <f t="shared" ref="CH280:CI280" si="4649">POWER(AH280,CH$2)</f>
        <v>2397.468059</v>
      </c>
      <c r="CI280" s="142">
        <f t="shared" si="4649"/>
        <v>178354987.1</v>
      </c>
      <c r="CJ280" s="130">
        <f t="shared" si="83"/>
        <v>427600384888</v>
      </c>
      <c r="CK280" s="143">
        <f t="shared" si="84"/>
        <v>-427600384888</v>
      </c>
      <c r="CL280" s="143">
        <f t="shared" si="85"/>
        <v>0</v>
      </c>
      <c r="CM280" s="143">
        <f t="shared" si="86"/>
        <v>3.141592654</v>
      </c>
      <c r="CN280" s="124">
        <f t="shared" si="87"/>
        <v>427600384888</v>
      </c>
      <c r="CO280" s="140">
        <f t="shared" si="88"/>
        <v>-9.424777961</v>
      </c>
      <c r="CP280" s="141">
        <f t="shared" si="89"/>
        <v>-9.424777961</v>
      </c>
      <c r="CQ280" s="141">
        <f t="shared" si="90"/>
        <v>-3.141592654</v>
      </c>
      <c r="CR280" s="122">
        <f t="shared" si="91"/>
        <v>3.141592654</v>
      </c>
      <c r="CS280" s="142">
        <f t="shared" si="92"/>
        <v>2381923923078</v>
      </c>
      <c r="CT280" s="130">
        <f t="shared" si="93"/>
        <v>2381923923078</v>
      </c>
      <c r="CU280" s="143">
        <f t="shared" si="94"/>
        <v>-9527695692311</v>
      </c>
      <c r="CV280" s="143">
        <f t="shared" si="95"/>
        <v>0.001166806203</v>
      </c>
      <c r="CW280" s="143">
        <f t="shared" si="96"/>
        <v>3.141592654</v>
      </c>
      <c r="CX280" s="124">
        <f t="shared" si="97"/>
        <v>9527695692311</v>
      </c>
      <c r="CY280" s="140">
        <f t="shared" si="98"/>
        <v>-9.424777961</v>
      </c>
      <c r="CZ280" s="140">
        <f t="shared" si="99"/>
        <v>0</v>
      </c>
      <c r="DA280" s="141">
        <f t="shared" si="100"/>
        <v>-9.424777961</v>
      </c>
      <c r="DB280" s="141">
        <f t="shared" si="101"/>
        <v>-3.141592654</v>
      </c>
      <c r="DC280" s="122">
        <f t="shared" si="102"/>
        <v>3.141592654</v>
      </c>
      <c r="DD280" s="142">
        <f t="shared" si="103"/>
        <v>117389.4978</v>
      </c>
      <c r="DE280" s="142">
        <f t="shared" si="104"/>
        <v>724427.0306</v>
      </c>
      <c r="DF280" s="130">
        <f t="shared" si="105"/>
        <v>85040125352</v>
      </c>
      <c r="DG280" s="143">
        <f t="shared" si="106"/>
        <v>-340160501408</v>
      </c>
      <c r="DH280" s="143">
        <f t="shared" si="107"/>
        <v>0.00004165764692</v>
      </c>
      <c r="DI280" s="143">
        <f t="shared" si="108"/>
        <v>3.141592654</v>
      </c>
      <c r="DJ280" s="124">
        <f t="shared" si="109"/>
        <v>340160501408</v>
      </c>
      <c r="DK280" s="140">
        <f t="shared" ref="DK280:DM280" si="4650">DK$2*AD280</f>
        <v>-3.141592654</v>
      </c>
      <c r="DL280" s="140">
        <f t="shared" si="4650"/>
        <v>-3.141592654</v>
      </c>
      <c r="DM280" s="140">
        <f t="shared" si="4650"/>
        <v>0</v>
      </c>
      <c r="DN280" s="141">
        <f t="shared" si="111"/>
        <v>-6.283185307</v>
      </c>
      <c r="DO280" s="141">
        <f t="shared" si="112"/>
        <v>0</v>
      </c>
      <c r="DP280" s="122">
        <f t="shared" si="113"/>
        <v>0</v>
      </c>
      <c r="DQ280" s="142">
        <f t="shared" ref="DQ280:DS280" si="4651">POWER(AH280,DQ$2)</f>
        <v>48.96394652</v>
      </c>
      <c r="DR280" s="142">
        <f t="shared" si="4651"/>
        <v>13354.96114</v>
      </c>
      <c r="DS280" s="142">
        <f t="shared" si="4651"/>
        <v>724427.0306</v>
      </c>
      <c r="DT280" s="130">
        <f t="shared" si="115"/>
        <v>473711241047</v>
      </c>
      <c r="DU280" s="143">
        <f t="shared" si="116"/>
        <v>-8526802338850</v>
      </c>
      <c r="DV280" s="143">
        <f t="shared" si="117"/>
        <v>0</v>
      </c>
      <c r="DW280" s="143">
        <f t="shared" si="118"/>
        <v>3.141592654</v>
      </c>
      <c r="DX280" s="124">
        <f t="shared" si="119"/>
        <v>8526802338850</v>
      </c>
      <c r="DY280" s="140">
        <f t="shared" si="120"/>
        <v>0</v>
      </c>
      <c r="DZ280" s="141">
        <f t="shared" si="121"/>
        <v>0</v>
      </c>
      <c r="EA280" s="141">
        <f t="shared" si="122"/>
        <v>0</v>
      </c>
      <c r="EB280" s="122">
        <f t="shared" si="123"/>
        <v>0</v>
      </c>
      <c r="EC280" s="142">
        <f t="shared" si="124"/>
        <v>524794522702</v>
      </c>
      <c r="ED280" s="130">
        <f t="shared" si="125"/>
        <v>524794522702</v>
      </c>
      <c r="EE280" s="143">
        <f t="shared" si="126"/>
        <v>14169452112967</v>
      </c>
      <c r="EF280" s="143">
        <f t="shared" si="127"/>
        <v>0</v>
      </c>
      <c r="EG280" s="143">
        <f t="shared" si="128"/>
        <v>0</v>
      </c>
      <c r="EH280" s="124">
        <f t="shared" si="129"/>
        <v>14169452112967</v>
      </c>
      <c r="EI280" s="144">
        <f t="shared" ref="EI280:EJ280" si="4652">CK280+CU280+DG280+DU280+EE280</f>
        <v>-4652806804490</v>
      </c>
      <c r="EJ280" s="144">
        <f t="shared" si="4652"/>
        <v>0.00120846385</v>
      </c>
      <c r="EK280" s="144">
        <f t="shared" si="131"/>
        <v>3.141592654</v>
      </c>
      <c r="EL280" s="145">
        <f t="shared" si="132"/>
        <v>4652806804490</v>
      </c>
      <c r="EM280" s="140">
        <f t="shared" si="133"/>
        <v>1.570796327</v>
      </c>
      <c r="EN280" s="141">
        <f t="shared" si="134"/>
        <v>1.570796327</v>
      </c>
      <c r="EO280" s="141">
        <f t="shared" si="135"/>
        <v>1.570796327</v>
      </c>
      <c r="EP280" s="122">
        <f t="shared" si="136"/>
        <v>1.570796327</v>
      </c>
      <c r="EQ280" s="142">
        <f t="shared" si="137"/>
        <v>2157036.579</v>
      </c>
      <c r="ER280" s="130">
        <f t="shared" si="138"/>
        <v>2157036.579</v>
      </c>
      <c r="ES280" s="143">
        <f t="shared" si="139"/>
        <v>0.0000000006863098755</v>
      </c>
      <c r="ET280" s="143">
        <f t="shared" si="140"/>
        <v>11208290.85</v>
      </c>
      <c r="EU280" s="143">
        <f t="shared" si="141"/>
        <v>1.570796327</v>
      </c>
      <c r="EV280" s="124">
        <f t="shared" si="142"/>
        <v>11208290.85</v>
      </c>
      <c r="EW280" s="144">
        <f t="shared" ref="EW280:EX280" si="4653">BY280+ES280</f>
        <v>-13439546.4</v>
      </c>
      <c r="EX280" s="144">
        <f t="shared" si="4653"/>
        <v>11208290.85</v>
      </c>
      <c r="EY280" s="144">
        <f t="shared" si="144"/>
        <v>2.446473828</v>
      </c>
      <c r="EZ280" s="145">
        <f t="shared" si="145"/>
        <v>17499919.75</v>
      </c>
      <c r="FA280" s="140">
        <f t="shared" si="146"/>
        <v>0.8154912758</v>
      </c>
      <c r="FB280" s="141">
        <f t="shared" si="147"/>
        <v>0.8154912758</v>
      </c>
      <c r="FC280" s="141">
        <f t="shared" si="148"/>
        <v>0.8154912758</v>
      </c>
      <c r="FD280" s="122">
        <f t="shared" si="149"/>
        <v>0.8154912758</v>
      </c>
      <c r="FE280" s="142">
        <f t="shared" si="150"/>
        <v>259.6243082</v>
      </c>
      <c r="FF280" s="130">
        <f t="shared" si="151"/>
        <v>259.6243082</v>
      </c>
      <c r="FG280" s="143">
        <f t="shared" si="152"/>
        <v>47.08635418</v>
      </c>
      <c r="FH280" s="143">
        <f t="shared" si="153"/>
        <v>50.00914221</v>
      </c>
      <c r="FI280" s="143">
        <f t="shared" si="154"/>
        <v>0.8154912758</v>
      </c>
      <c r="FJ280" s="124">
        <f t="shared" si="155"/>
        <v>68.68798333</v>
      </c>
      <c r="FK280" s="140">
        <f t="shared" si="156"/>
        <v>-6.283185307</v>
      </c>
      <c r="FL280" s="141">
        <f t="shared" si="157"/>
        <v>-6.283185307</v>
      </c>
      <c r="FM280" s="141">
        <f t="shared" si="158"/>
        <v>0</v>
      </c>
      <c r="FN280" s="122">
        <f t="shared" si="159"/>
        <v>0</v>
      </c>
      <c r="FO280" s="142">
        <f t="shared" si="160"/>
        <v>2397.468059</v>
      </c>
      <c r="FP280" s="130">
        <f t="shared" si="161"/>
        <v>2397.468059</v>
      </c>
      <c r="FQ280" s="143">
        <f t="shared" si="162"/>
        <v>-2397.468059</v>
      </c>
      <c r="FR280" s="143">
        <f t="shared" si="163"/>
        <v>0</v>
      </c>
      <c r="FS280" s="143">
        <f t="shared" si="164"/>
        <v>3.141592654</v>
      </c>
      <c r="FT280" s="124">
        <f t="shared" si="165"/>
        <v>2397.468059</v>
      </c>
      <c r="FU280" s="144">
        <f t="shared" si="166"/>
        <v>-42462.35149</v>
      </c>
      <c r="FV280" s="144">
        <f t="shared" si="167"/>
        <v>0</v>
      </c>
      <c r="FW280" s="144">
        <f t="shared" si="168"/>
        <v>-3.141592654</v>
      </c>
      <c r="FX280" s="145">
        <f t="shared" si="169"/>
        <v>42462.35149</v>
      </c>
      <c r="FY280" s="140">
        <f t="shared" si="170"/>
        <v>-3.141592654</v>
      </c>
      <c r="FZ280" s="140">
        <f t="shared" si="171"/>
        <v>-0.8154912758</v>
      </c>
      <c r="GA280" s="141">
        <f t="shared" si="172"/>
        <v>-3.957083929</v>
      </c>
      <c r="GB280" s="141">
        <f t="shared" si="173"/>
        <v>-3.957083929</v>
      </c>
      <c r="GC280" s="122">
        <f t="shared" si="174"/>
        <v>2.326101378</v>
      </c>
      <c r="GD280" s="142">
        <f t="shared" si="175"/>
        <v>42462.35149</v>
      </c>
      <c r="GE280" s="142">
        <f t="shared" si="176"/>
        <v>0.01455858727</v>
      </c>
      <c r="GF280" s="130">
        <f t="shared" si="177"/>
        <v>618.19185</v>
      </c>
      <c r="GG280" s="143">
        <f t="shared" si="178"/>
        <v>-47.08635418</v>
      </c>
      <c r="GH280" s="143">
        <f t="shared" si="179"/>
        <v>50.00914221</v>
      </c>
      <c r="GI280" s="143">
        <f t="shared" si="180"/>
        <v>2.326101378</v>
      </c>
      <c r="GJ280" s="124">
        <f t="shared" si="181"/>
        <v>68.68798333</v>
      </c>
      <c r="GK280" s="146">
        <f t="shared" si="182"/>
        <v>-0.5</v>
      </c>
      <c r="GL280" s="127">
        <f t="shared" si="183"/>
        <v>-0.8660254038</v>
      </c>
      <c r="GM280" s="146">
        <f t="shared" si="184"/>
        <v>-2.094395102</v>
      </c>
      <c r="GN280" s="127">
        <f t="shared" si="185"/>
        <v>1</v>
      </c>
      <c r="GO280" s="147">
        <f t="shared" si="186"/>
        <v>-0.5</v>
      </c>
      <c r="GP280" s="128">
        <f t="shared" si="187"/>
        <v>0.8660254038</v>
      </c>
      <c r="GQ280" s="147">
        <f t="shared" si="188"/>
        <v>2.094395102</v>
      </c>
      <c r="GR280" s="128">
        <f t="shared" si="189"/>
        <v>1</v>
      </c>
      <c r="GS280" s="140">
        <f t="shared" si="190"/>
        <v>-2.094395102</v>
      </c>
      <c r="GT280" s="140">
        <f t="shared" si="191"/>
        <v>0.8154912758</v>
      </c>
      <c r="GU280" s="141">
        <f t="shared" si="192"/>
        <v>-1.278903827</v>
      </c>
      <c r="GV280" s="141">
        <f t="shared" si="193"/>
        <v>-1.278903827</v>
      </c>
      <c r="GW280" s="122">
        <f t="shared" si="194"/>
        <v>-1.278903827</v>
      </c>
      <c r="GX280" s="142">
        <f t="shared" si="195"/>
        <v>1</v>
      </c>
      <c r="GY280" s="142">
        <f t="shared" si="196"/>
        <v>68.68798333</v>
      </c>
      <c r="GZ280" s="130">
        <f t="shared" si="197"/>
        <v>68.68798333</v>
      </c>
      <c r="HA280" s="143">
        <f t="shared" si="198"/>
        <v>19.76601049</v>
      </c>
      <c r="HB280" s="143">
        <f t="shared" si="199"/>
        <v>-65.78255</v>
      </c>
      <c r="HC280" s="143">
        <f t="shared" si="200"/>
        <v>-1.278903827</v>
      </c>
      <c r="HD280" s="124">
        <f t="shared" si="201"/>
        <v>68.68798333</v>
      </c>
      <c r="HE280" s="140">
        <f t="shared" si="202"/>
        <v>2.094395102</v>
      </c>
      <c r="HF280" s="140">
        <f t="shared" si="203"/>
        <v>2.326101378</v>
      </c>
      <c r="HG280" s="141">
        <f t="shared" si="204"/>
        <v>4.42049648</v>
      </c>
      <c r="HH280" s="141">
        <f t="shared" si="205"/>
        <v>4.42049648</v>
      </c>
      <c r="HI280" s="122">
        <f t="shared" si="206"/>
        <v>-1.862688827</v>
      </c>
      <c r="HJ280" s="142">
        <f t="shared" si="207"/>
        <v>1</v>
      </c>
      <c r="HK280" s="142">
        <f t="shared" si="208"/>
        <v>68.68798333</v>
      </c>
      <c r="HL280" s="130">
        <f t="shared" si="209"/>
        <v>68.68798333</v>
      </c>
      <c r="HM280" s="143">
        <f t="shared" si="210"/>
        <v>-19.76601049</v>
      </c>
      <c r="HN280" s="143">
        <f t="shared" si="211"/>
        <v>-65.78255</v>
      </c>
      <c r="HO280" s="143">
        <f t="shared" si="212"/>
        <v>-1.862688827</v>
      </c>
      <c r="HP280" s="124">
        <f t="shared" si="213"/>
        <v>68.68798333</v>
      </c>
      <c r="HQ280" s="140">
        <f t="shared" si="214"/>
        <v>2.094395102</v>
      </c>
      <c r="HR280" s="140">
        <f t="shared" si="215"/>
        <v>0.8154912758</v>
      </c>
      <c r="HS280" s="141">
        <f t="shared" si="216"/>
        <v>2.909886378</v>
      </c>
      <c r="HT280" s="141">
        <f t="shared" si="217"/>
        <v>2.909886378</v>
      </c>
      <c r="HU280" s="122">
        <f t="shared" si="218"/>
        <v>2.909886378</v>
      </c>
      <c r="HV280" s="142">
        <f t="shared" si="219"/>
        <v>1</v>
      </c>
      <c r="HW280" s="142">
        <f t="shared" si="220"/>
        <v>68.68798333</v>
      </c>
      <c r="HX280" s="130">
        <f t="shared" si="221"/>
        <v>68.68798333</v>
      </c>
      <c r="HY280" s="143">
        <f t="shared" si="222"/>
        <v>-66.85236466</v>
      </c>
      <c r="HZ280" s="143">
        <f t="shared" si="223"/>
        <v>15.77340778</v>
      </c>
      <c r="IA280" s="143">
        <f t="shared" si="224"/>
        <v>2.909886378</v>
      </c>
      <c r="IB280" s="124">
        <f t="shared" si="225"/>
        <v>68.68798333</v>
      </c>
      <c r="IC280" s="140">
        <f t="shared" si="226"/>
        <v>-2.094395102</v>
      </c>
      <c r="ID280" s="140">
        <f t="shared" si="227"/>
        <v>2.326101378</v>
      </c>
      <c r="IE280" s="141">
        <f t="shared" si="228"/>
        <v>0.2317062754</v>
      </c>
      <c r="IF280" s="141">
        <f t="shared" si="229"/>
        <v>0.2317062754</v>
      </c>
      <c r="IG280" s="122">
        <f t="shared" si="230"/>
        <v>0.2317062754</v>
      </c>
      <c r="IH280" s="142">
        <f t="shared" si="231"/>
        <v>1</v>
      </c>
      <c r="II280" s="142">
        <f t="shared" si="232"/>
        <v>68.68798333</v>
      </c>
      <c r="IJ280" s="130">
        <f t="shared" si="233"/>
        <v>68.68798333</v>
      </c>
      <c r="IK280" s="143">
        <f t="shared" si="234"/>
        <v>66.85236466</v>
      </c>
      <c r="IL280" s="143">
        <f t="shared" si="235"/>
        <v>15.77340778</v>
      </c>
      <c r="IM280" s="143">
        <f t="shared" si="236"/>
        <v>0.2317062754</v>
      </c>
      <c r="IN280" s="124">
        <f t="shared" si="237"/>
        <v>68.68798333</v>
      </c>
    </row>
    <row r="281" ht="12.75" customHeight="1">
      <c r="A281" s="129">
        <f>'Cortez Cubic'!AP281</f>
        <v>-0.2187762226</v>
      </c>
      <c r="B281" s="129">
        <f>'Cortez Cubic'!AQ281</f>
        <v>1.443638635</v>
      </c>
      <c r="C281" s="129">
        <f>'Cortez Cubic'!AR281</f>
        <v>459.9215553</v>
      </c>
      <c r="D281" s="129">
        <f>'Cortez Cubic'!AS281</f>
        <v>-6779.365115</v>
      </c>
      <c r="E281" s="129">
        <f t="shared" ref="E281:H281" si="4654">0</f>
        <v>0</v>
      </c>
      <c r="F281" s="129">
        <f t="shared" si="4654"/>
        <v>0</v>
      </c>
      <c r="G281" s="129">
        <f t="shared" si="4654"/>
        <v>0</v>
      </c>
      <c r="H281" s="129">
        <f t="shared" si="4654"/>
        <v>0</v>
      </c>
      <c r="I281" s="110">
        <f>'Cortez Cubic'!I281</f>
        <v>57</v>
      </c>
      <c r="J281" s="130">
        <f t="shared" si="28"/>
        <v>39.84205756</v>
      </c>
      <c r="K281" s="131">
        <f t="shared" si="29"/>
        <v>1</v>
      </c>
      <c r="L281" s="131">
        <f t="shared" si="30"/>
        <v>0</v>
      </c>
      <c r="M281" s="132">
        <f t="shared" si="31"/>
        <v>17.15794244</v>
      </c>
      <c r="N281" s="133">
        <f t="shared" si="32"/>
        <v>23.99770846</v>
      </c>
      <c r="O281" s="134">
        <f t="shared" si="33"/>
        <v>39.84205756</v>
      </c>
      <c r="P281" s="134">
        <f t="shared" si="34"/>
        <v>0</v>
      </c>
      <c r="Q281" s="135">
        <f t="shared" si="35"/>
        <v>15.8443491</v>
      </c>
      <c r="R281" s="135">
        <f t="shared" si="36"/>
        <v>0</v>
      </c>
      <c r="S281" s="136">
        <f t="shared" si="37"/>
        <v>-49.08770677</v>
      </c>
      <c r="T281" s="136">
        <f t="shared" si="38"/>
        <v>0</v>
      </c>
      <c r="U281" s="137">
        <f t="shared" ref="U281:X281" si="4655">ATAN2(A281,E281)</f>
        <v>3.141592654</v>
      </c>
      <c r="V281" s="137">
        <f t="shared" si="4655"/>
        <v>0</v>
      </c>
      <c r="W281" s="137">
        <f t="shared" si="4655"/>
        <v>0</v>
      </c>
      <c r="X281" s="137">
        <f t="shared" si="4655"/>
        <v>3.141592654</v>
      </c>
      <c r="Y281" s="137">
        <f t="shared" ref="Y281:AB281" si="4656">SQRT(POWER(A281,2)+POWER(E281,2))</f>
        <v>0.2187762226</v>
      </c>
      <c r="Z281" s="137">
        <f t="shared" si="4656"/>
        <v>1.443638635</v>
      </c>
      <c r="AA281" s="137">
        <f t="shared" si="4656"/>
        <v>459.9215553</v>
      </c>
      <c r="AB281" s="137">
        <f t="shared" si="4656"/>
        <v>6779.365115</v>
      </c>
      <c r="AC281" s="138">
        <f t="shared" ref="AC281:AF281" si="4657">U281-$U281</f>
        <v>0</v>
      </c>
      <c r="AD281" s="138">
        <f t="shared" si="4657"/>
        <v>-3.141592654</v>
      </c>
      <c r="AE281" s="138">
        <f t="shared" si="4657"/>
        <v>-3.141592654</v>
      </c>
      <c r="AF281" s="138">
        <f t="shared" si="4657"/>
        <v>0</v>
      </c>
      <c r="AG281" s="138">
        <f t="shared" ref="AG281:AJ281" si="4658">Y281/$Y281</f>
        <v>1</v>
      </c>
      <c r="AH281" s="138">
        <f t="shared" si="4658"/>
        <v>6.598699887</v>
      </c>
      <c r="AI281" s="138">
        <f t="shared" si="4658"/>
        <v>2102.246532</v>
      </c>
      <c r="AJ281" s="138">
        <f t="shared" si="4658"/>
        <v>30987.66875</v>
      </c>
      <c r="AK281" s="139">
        <f t="shared" ref="AK281:AN281" si="4659">AG281*COS(AC281)</f>
        <v>1</v>
      </c>
      <c r="AL281" s="139">
        <f t="shared" si="4659"/>
        <v>-6.598699887</v>
      </c>
      <c r="AM281" s="139">
        <f t="shared" si="4659"/>
        <v>-2102.246532</v>
      </c>
      <c r="AN281" s="139">
        <f t="shared" si="4659"/>
        <v>30987.66875</v>
      </c>
      <c r="AO281" s="129">
        <f t="shared" ref="AO281:AR281" si="4660">AG281*SIN(AC281)</f>
        <v>0</v>
      </c>
      <c r="AP281" s="129">
        <f t="shared" si="4660"/>
        <v>0</v>
      </c>
      <c r="AQ281" s="129">
        <f t="shared" si="4660"/>
        <v>0</v>
      </c>
      <c r="AR281" s="129">
        <f t="shared" si="4660"/>
        <v>0</v>
      </c>
      <c r="AS281" s="140">
        <f t="shared" si="45"/>
        <v>-9.424777961</v>
      </c>
      <c r="AT281" s="141">
        <f t="shared" si="46"/>
        <v>-9.424777961</v>
      </c>
      <c r="AU281" s="141">
        <f t="shared" si="47"/>
        <v>-3.141592654</v>
      </c>
      <c r="AV281" s="122">
        <f t="shared" si="48"/>
        <v>3.141592654</v>
      </c>
      <c r="AW281" s="142">
        <f t="shared" si="49"/>
        <v>287.3261347</v>
      </c>
      <c r="AX281" s="130">
        <f t="shared" si="50"/>
        <v>287.3261347</v>
      </c>
      <c r="AY281" s="143">
        <f t="shared" si="51"/>
        <v>574.6522693</v>
      </c>
      <c r="AZ281" s="143">
        <f t="shared" si="52"/>
        <v>0</v>
      </c>
      <c r="BA281" s="143">
        <f t="shared" si="53"/>
        <v>0</v>
      </c>
      <c r="BB281" s="124">
        <f t="shared" si="54"/>
        <v>574.6522693</v>
      </c>
      <c r="BC281" s="140">
        <f t="shared" ref="BC281:BD281" si="4661">BC$2*AD281</f>
        <v>-3.141592654</v>
      </c>
      <c r="BD281" s="140">
        <f t="shared" si="4661"/>
        <v>-3.141592654</v>
      </c>
      <c r="BE281" s="141">
        <f t="shared" si="56"/>
        <v>-6.283185307</v>
      </c>
      <c r="BF281" s="141">
        <f t="shared" si="57"/>
        <v>0</v>
      </c>
      <c r="BG281" s="122">
        <f t="shared" si="58"/>
        <v>0</v>
      </c>
      <c r="BH281" s="142">
        <f t="shared" ref="BH281:BI281" si="4662">POWER(AH281,BH$2)</f>
        <v>6.598699887</v>
      </c>
      <c r="BI281" s="142">
        <f t="shared" si="4662"/>
        <v>2102.246532</v>
      </c>
      <c r="BJ281" s="130">
        <f t="shared" si="60"/>
        <v>13872.09395</v>
      </c>
      <c r="BK281" s="143">
        <f t="shared" si="61"/>
        <v>124848.8456</v>
      </c>
      <c r="BL281" s="143">
        <f t="shared" si="62"/>
        <v>0</v>
      </c>
      <c r="BM281" s="143">
        <f t="shared" si="63"/>
        <v>0</v>
      </c>
      <c r="BN281" s="124">
        <f t="shared" si="64"/>
        <v>124848.8456</v>
      </c>
      <c r="BO281" s="140">
        <f t="shared" si="65"/>
        <v>0</v>
      </c>
      <c r="BP281" s="141">
        <f t="shared" si="66"/>
        <v>0</v>
      </c>
      <c r="BQ281" s="141">
        <f t="shared" si="67"/>
        <v>0</v>
      </c>
      <c r="BR281" s="122">
        <f t="shared" si="68"/>
        <v>0</v>
      </c>
      <c r="BS281" s="142">
        <f t="shared" si="69"/>
        <v>30987.66875</v>
      </c>
      <c r="BT281" s="130">
        <f t="shared" si="70"/>
        <v>30987.66875</v>
      </c>
      <c r="BU281" s="143">
        <f t="shared" si="71"/>
        <v>-836667.0561</v>
      </c>
      <c r="BV281" s="143">
        <f t="shared" si="72"/>
        <v>0</v>
      </c>
      <c r="BW281" s="143">
        <f t="shared" si="73"/>
        <v>3.141592654</v>
      </c>
      <c r="BX281" s="124">
        <f t="shared" si="74"/>
        <v>836667.0561</v>
      </c>
      <c r="BY281" s="144">
        <f t="shared" ref="BY281:BZ281" si="4663">AY281+BK281+BU281</f>
        <v>-711243.5583</v>
      </c>
      <c r="BZ281" s="144">
        <f t="shared" si="4663"/>
        <v>0</v>
      </c>
      <c r="CA281" s="144">
        <f t="shared" si="76"/>
        <v>-3.141592654</v>
      </c>
      <c r="CB281" s="145">
        <f t="shared" si="77"/>
        <v>711243.5583</v>
      </c>
      <c r="CC281" s="140">
        <f t="shared" ref="CC281:CD281" si="4664">CC$2*AD281</f>
        <v>-6.283185307</v>
      </c>
      <c r="CD281" s="140">
        <f t="shared" si="4664"/>
        <v>-6.283185307</v>
      </c>
      <c r="CE281" s="141">
        <f t="shared" si="79"/>
        <v>-12.56637061</v>
      </c>
      <c r="CF281" s="141">
        <f t="shared" si="80"/>
        <v>0</v>
      </c>
      <c r="CG281" s="122">
        <f t="shared" si="81"/>
        <v>0</v>
      </c>
      <c r="CH281" s="142">
        <f t="shared" ref="CH281:CI281" si="4665">POWER(AH281,CH$2)</f>
        <v>43.5428402</v>
      </c>
      <c r="CI281" s="142">
        <f t="shared" si="4665"/>
        <v>4419440.482</v>
      </c>
      <c r="CJ281" s="130">
        <f t="shared" si="83"/>
        <v>192434990.6</v>
      </c>
      <c r="CK281" s="143">
        <f t="shared" si="84"/>
        <v>-192434990.6</v>
      </c>
      <c r="CL281" s="143">
        <f t="shared" si="85"/>
        <v>0</v>
      </c>
      <c r="CM281" s="143">
        <f t="shared" si="86"/>
        <v>3.141592654</v>
      </c>
      <c r="CN281" s="124">
        <f t="shared" si="87"/>
        <v>192434990.6</v>
      </c>
      <c r="CO281" s="140">
        <f t="shared" si="88"/>
        <v>-9.424777961</v>
      </c>
      <c r="CP281" s="141">
        <f t="shared" si="89"/>
        <v>-9.424777961</v>
      </c>
      <c r="CQ281" s="141">
        <f t="shared" si="90"/>
        <v>-3.141592654</v>
      </c>
      <c r="CR281" s="122">
        <f t="shared" si="91"/>
        <v>3.141592654</v>
      </c>
      <c r="CS281" s="142">
        <f t="shared" si="92"/>
        <v>9290753426</v>
      </c>
      <c r="CT281" s="130">
        <f t="shared" si="93"/>
        <v>9290753426</v>
      </c>
      <c r="CU281" s="143">
        <f t="shared" si="94"/>
        <v>-37163013705</v>
      </c>
      <c r="CV281" s="143">
        <f t="shared" si="95"/>
        <v>0.000004551156578</v>
      </c>
      <c r="CW281" s="143">
        <f t="shared" si="96"/>
        <v>3.141592654</v>
      </c>
      <c r="CX281" s="124">
        <f t="shared" si="97"/>
        <v>37163013705</v>
      </c>
      <c r="CY281" s="140">
        <f t="shared" si="98"/>
        <v>-9.424777961</v>
      </c>
      <c r="CZ281" s="140">
        <f t="shared" si="99"/>
        <v>0</v>
      </c>
      <c r="DA281" s="141">
        <f t="shared" si="100"/>
        <v>-9.424777961</v>
      </c>
      <c r="DB281" s="141">
        <f t="shared" si="101"/>
        <v>-3.141592654</v>
      </c>
      <c r="DC281" s="122">
        <f t="shared" si="102"/>
        <v>3.141592654</v>
      </c>
      <c r="DD281" s="142">
        <f t="shared" si="103"/>
        <v>287.3261347</v>
      </c>
      <c r="DE281" s="142">
        <f t="shared" si="104"/>
        <v>30987.66875</v>
      </c>
      <c r="DF281" s="130">
        <f t="shared" si="105"/>
        <v>8903567.083</v>
      </c>
      <c r="DG281" s="143">
        <f t="shared" si="106"/>
        <v>-35614268.33</v>
      </c>
      <c r="DH281" s="143">
        <f t="shared" si="107"/>
        <v>0.000000004361489972</v>
      </c>
      <c r="DI281" s="143">
        <f t="shared" si="108"/>
        <v>3.141592654</v>
      </c>
      <c r="DJ281" s="124">
        <f t="shared" si="109"/>
        <v>35614268.33</v>
      </c>
      <c r="DK281" s="140">
        <f t="shared" ref="DK281:DM281" si="4666">DK$2*AD281</f>
        <v>-3.141592654</v>
      </c>
      <c r="DL281" s="140">
        <f t="shared" si="4666"/>
        <v>-3.141592654</v>
      </c>
      <c r="DM281" s="140">
        <f t="shared" si="4666"/>
        <v>0</v>
      </c>
      <c r="DN281" s="141">
        <f t="shared" si="111"/>
        <v>-6.283185307</v>
      </c>
      <c r="DO281" s="141">
        <f t="shared" si="112"/>
        <v>0</v>
      </c>
      <c r="DP281" s="122">
        <f t="shared" si="113"/>
        <v>0</v>
      </c>
      <c r="DQ281" s="142">
        <f t="shared" ref="DQ281:DS281" si="4667">POWER(AH281,DQ$2)</f>
        <v>6.598699887</v>
      </c>
      <c r="DR281" s="142">
        <f t="shared" si="4667"/>
        <v>2102.246532</v>
      </c>
      <c r="DS281" s="142">
        <f t="shared" si="4667"/>
        <v>30987.66875</v>
      </c>
      <c r="DT281" s="130">
        <f t="shared" si="115"/>
        <v>429863852.2</v>
      </c>
      <c r="DU281" s="143">
        <f t="shared" si="116"/>
        <v>-7737549340</v>
      </c>
      <c r="DV281" s="143">
        <f t="shared" si="117"/>
        <v>0</v>
      </c>
      <c r="DW281" s="143">
        <f t="shared" si="118"/>
        <v>3.141592654</v>
      </c>
      <c r="DX281" s="124">
        <f t="shared" si="119"/>
        <v>7737549340</v>
      </c>
      <c r="DY281" s="140">
        <f t="shared" si="120"/>
        <v>0</v>
      </c>
      <c r="DZ281" s="141">
        <f t="shared" si="121"/>
        <v>0</v>
      </c>
      <c r="EA281" s="141">
        <f t="shared" si="122"/>
        <v>0</v>
      </c>
      <c r="EB281" s="122">
        <f t="shared" si="123"/>
        <v>0</v>
      </c>
      <c r="EC281" s="142">
        <f t="shared" si="124"/>
        <v>960235614.3</v>
      </c>
      <c r="ED281" s="130">
        <f t="shared" si="125"/>
        <v>960235614.3</v>
      </c>
      <c r="EE281" s="143">
        <f t="shared" si="126"/>
        <v>25926361585</v>
      </c>
      <c r="EF281" s="143">
        <f t="shared" si="127"/>
        <v>0</v>
      </c>
      <c r="EG281" s="143">
        <f t="shared" si="128"/>
        <v>0</v>
      </c>
      <c r="EH281" s="124">
        <f t="shared" si="129"/>
        <v>25926361585</v>
      </c>
      <c r="EI281" s="144">
        <f t="shared" ref="EI281:EJ281" si="4668">CK281+CU281+DG281+DU281+EE281</f>
        <v>-19202250718</v>
      </c>
      <c r="EJ281" s="144">
        <f t="shared" si="4668"/>
        <v>0.000004555518068</v>
      </c>
      <c r="EK281" s="144">
        <f t="shared" si="131"/>
        <v>3.141592654</v>
      </c>
      <c r="EL281" s="145">
        <f t="shared" si="132"/>
        <v>19202250718</v>
      </c>
      <c r="EM281" s="140">
        <f t="shared" si="133"/>
        <v>1.570796327</v>
      </c>
      <c r="EN281" s="141">
        <f t="shared" si="134"/>
        <v>1.570796327</v>
      </c>
      <c r="EO281" s="141">
        <f t="shared" si="135"/>
        <v>1.570796327</v>
      </c>
      <c r="EP281" s="122">
        <f t="shared" si="136"/>
        <v>1.570796327</v>
      </c>
      <c r="EQ281" s="142">
        <f t="shared" si="137"/>
        <v>138572.1859</v>
      </c>
      <c r="ER281" s="130">
        <f t="shared" si="138"/>
        <v>138572.1859</v>
      </c>
      <c r="ES281" s="143">
        <f t="shared" si="139"/>
        <v>0</v>
      </c>
      <c r="ET281" s="143">
        <f t="shared" si="140"/>
        <v>720042.1997</v>
      </c>
      <c r="EU281" s="143">
        <f t="shared" si="141"/>
        <v>1.570796327</v>
      </c>
      <c r="EV281" s="124">
        <f t="shared" si="142"/>
        <v>720042.1997</v>
      </c>
      <c r="EW281" s="144">
        <f t="shared" ref="EW281:EX281" si="4669">BY281+ES281</f>
        <v>-711243.5583</v>
      </c>
      <c r="EX281" s="144">
        <f t="shared" si="4669"/>
        <v>720042.1997</v>
      </c>
      <c r="EY281" s="144">
        <f t="shared" si="144"/>
        <v>2.350047199</v>
      </c>
      <c r="EZ281" s="145">
        <f t="shared" si="145"/>
        <v>1012090.988</v>
      </c>
      <c r="FA281" s="140">
        <f t="shared" si="146"/>
        <v>0.7833490663</v>
      </c>
      <c r="FB281" s="141">
        <f t="shared" si="147"/>
        <v>0.7833490663</v>
      </c>
      <c r="FC281" s="141">
        <f t="shared" si="148"/>
        <v>0.7833490663</v>
      </c>
      <c r="FD281" s="122">
        <f t="shared" si="149"/>
        <v>0.7833490663</v>
      </c>
      <c r="FE281" s="142">
        <f t="shared" si="150"/>
        <v>100.4014194</v>
      </c>
      <c r="FF281" s="130">
        <f t="shared" si="151"/>
        <v>100.4014194</v>
      </c>
      <c r="FG281" s="143">
        <f t="shared" si="152"/>
        <v>18.82124546</v>
      </c>
      <c r="FH281" s="143">
        <f t="shared" si="153"/>
        <v>18.74426997</v>
      </c>
      <c r="FI281" s="143">
        <f t="shared" si="154"/>
        <v>0.7833490663</v>
      </c>
      <c r="FJ281" s="124">
        <f t="shared" si="155"/>
        <v>26.56288647</v>
      </c>
      <c r="FK281" s="140">
        <f t="shared" si="156"/>
        <v>-6.283185307</v>
      </c>
      <c r="FL281" s="141">
        <f t="shared" si="157"/>
        <v>-6.283185307</v>
      </c>
      <c r="FM281" s="141">
        <f t="shared" si="158"/>
        <v>0</v>
      </c>
      <c r="FN281" s="122">
        <f t="shared" si="159"/>
        <v>0</v>
      </c>
      <c r="FO281" s="142">
        <f t="shared" si="160"/>
        <v>43.5428402</v>
      </c>
      <c r="FP281" s="130">
        <f t="shared" si="161"/>
        <v>43.5428402</v>
      </c>
      <c r="FQ281" s="143">
        <f t="shared" si="162"/>
        <v>-43.5428402</v>
      </c>
      <c r="FR281" s="143">
        <f t="shared" si="163"/>
        <v>0</v>
      </c>
      <c r="FS281" s="143">
        <f t="shared" si="164"/>
        <v>3.141592654</v>
      </c>
      <c r="FT281" s="124">
        <f t="shared" si="165"/>
        <v>43.5428402</v>
      </c>
      <c r="FU281" s="144">
        <f t="shared" si="166"/>
        <v>-6350.282436</v>
      </c>
      <c r="FV281" s="144">
        <f t="shared" si="167"/>
        <v>0</v>
      </c>
      <c r="FW281" s="144">
        <f t="shared" si="168"/>
        <v>-3.141592654</v>
      </c>
      <c r="FX281" s="145">
        <f t="shared" si="169"/>
        <v>6350.282436</v>
      </c>
      <c r="FY281" s="140">
        <f t="shared" si="170"/>
        <v>-3.141592654</v>
      </c>
      <c r="FZ281" s="140">
        <f t="shared" si="171"/>
        <v>-0.7833490663</v>
      </c>
      <c r="GA281" s="141">
        <f t="shared" si="172"/>
        <v>-3.92494172</v>
      </c>
      <c r="GB281" s="141">
        <f t="shared" si="173"/>
        <v>-3.92494172</v>
      </c>
      <c r="GC281" s="122">
        <f t="shared" si="174"/>
        <v>2.358243587</v>
      </c>
      <c r="GD281" s="142">
        <f t="shared" si="175"/>
        <v>6350.282436</v>
      </c>
      <c r="GE281" s="142">
        <f t="shared" si="176"/>
        <v>0.03764651109</v>
      </c>
      <c r="GF281" s="130">
        <f t="shared" si="177"/>
        <v>239.0659782</v>
      </c>
      <c r="GG281" s="143">
        <f t="shared" si="178"/>
        <v>-18.82124546</v>
      </c>
      <c r="GH281" s="143">
        <f t="shared" si="179"/>
        <v>18.74426997</v>
      </c>
      <c r="GI281" s="143">
        <f t="shared" si="180"/>
        <v>2.358243587</v>
      </c>
      <c r="GJ281" s="124">
        <f t="shared" si="181"/>
        <v>26.56288647</v>
      </c>
      <c r="GK281" s="146">
        <f t="shared" si="182"/>
        <v>-0.5</v>
      </c>
      <c r="GL281" s="127">
        <f t="shared" si="183"/>
        <v>-0.8660254038</v>
      </c>
      <c r="GM281" s="146">
        <f t="shared" si="184"/>
        <v>-2.094395102</v>
      </c>
      <c r="GN281" s="127">
        <f t="shared" si="185"/>
        <v>1</v>
      </c>
      <c r="GO281" s="147">
        <f t="shared" si="186"/>
        <v>-0.5</v>
      </c>
      <c r="GP281" s="128">
        <f t="shared" si="187"/>
        <v>0.8660254038</v>
      </c>
      <c r="GQ281" s="147">
        <f t="shared" si="188"/>
        <v>2.094395102</v>
      </c>
      <c r="GR281" s="128">
        <f t="shared" si="189"/>
        <v>1</v>
      </c>
      <c r="GS281" s="140">
        <f t="shared" si="190"/>
        <v>-2.094395102</v>
      </c>
      <c r="GT281" s="140">
        <f t="shared" si="191"/>
        <v>0.7833490663</v>
      </c>
      <c r="GU281" s="141">
        <f t="shared" si="192"/>
        <v>-1.311046036</v>
      </c>
      <c r="GV281" s="141">
        <f t="shared" si="193"/>
        <v>-1.311046036</v>
      </c>
      <c r="GW281" s="122">
        <f t="shared" si="194"/>
        <v>-1.311046036</v>
      </c>
      <c r="GX281" s="142">
        <f t="shared" si="195"/>
        <v>1</v>
      </c>
      <c r="GY281" s="142">
        <f t="shared" si="196"/>
        <v>26.56288647</v>
      </c>
      <c r="GZ281" s="130">
        <f t="shared" si="197"/>
        <v>26.56288647</v>
      </c>
      <c r="HA281" s="143">
        <f t="shared" si="198"/>
        <v>6.822391234</v>
      </c>
      <c r="HB281" s="143">
        <f t="shared" si="199"/>
        <v>-25.67181169</v>
      </c>
      <c r="HC281" s="143">
        <f t="shared" si="200"/>
        <v>-1.311046036</v>
      </c>
      <c r="HD281" s="124">
        <f t="shared" si="201"/>
        <v>26.56288647</v>
      </c>
      <c r="HE281" s="140">
        <f t="shared" si="202"/>
        <v>2.094395102</v>
      </c>
      <c r="HF281" s="140">
        <f t="shared" si="203"/>
        <v>2.358243587</v>
      </c>
      <c r="HG281" s="141">
        <f t="shared" si="204"/>
        <v>4.45263869</v>
      </c>
      <c r="HH281" s="141">
        <f t="shared" si="205"/>
        <v>4.45263869</v>
      </c>
      <c r="HI281" s="122">
        <f t="shared" si="206"/>
        <v>-1.830546617</v>
      </c>
      <c r="HJ281" s="142">
        <f t="shared" si="207"/>
        <v>1</v>
      </c>
      <c r="HK281" s="142">
        <f t="shared" si="208"/>
        <v>26.56288647</v>
      </c>
      <c r="HL281" s="130">
        <f t="shared" si="209"/>
        <v>26.56288647</v>
      </c>
      <c r="HM281" s="143">
        <f t="shared" si="210"/>
        <v>-6.822391234</v>
      </c>
      <c r="HN281" s="143">
        <f t="shared" si="211"/>
        <v>-25.67181169</v>
      </c>
      <c r="HO281" s="143">
        <f t="shared" si="212"/>
        <v>-1.830546617</v>
      </c>
      <c r="HP281" s="124">
        <f t="shared" si="213"/>
        <v>26.56288647</v>
      </c>
      <c r="HQ281" s="140">
        <f t="shared" si="214"/>
        <v>2.094395102</v>
      </c>
      <c r="HR281" s="140">
        <f t="shared" si="215"/>
        <v>0.7833490663</v>
      </c>
      <c r="HS281" s="141">
        <f t="shared" si="216"/>
        <v>2.877744169</v>
      </c>
      <c r="HT281" s="141">
        <f t="shared" si="217"/>
        <v>2.877744169</v>
      </c>
      <c r="HU281" s="122">
        <f t="shared" si="218"/>
        <v>2.877744169</v>
      </c>
      <c r="HV281" s="142">
        <f t="shared" si="219"/>
        <v>1</v>
      </c>
      <c r="HW281" s="142">
        <f t="shared" si="220"/>
        <v>26.56288647</v>
      </c>
      <c r="HX281" s="130">
        <f t="shared" si="221"/>
        <v>26.56288647</v>
      </c>
      <c r="HY281" s="143">
        <f t="shared" si="222"/>
        <v>-25.6436367</v>
      </c>
      <c r="HZ281" s="143">
        <f t="shared" si="223"/>
        <v>6.927541719</v>
      </c>
      <c r="IA281" s="143">
        <f t="shared" si="224"/>
        <v>2.877744169</v>
      </c>
      <c r="IB281" s="124">
        <f t="shared" si="225"/>
        <v>26.56288647</v>
      </c>
      <c r="IC281" s="140">
        <f t="shared" si="226"/>
        <v>-2.094395102</v>
      </c>
      <c r="ID281" s="140">
        <f t="shared" si="227"/>
        <v>2.358243587</v>
      </c>
      <c r="IE281" s="141">
        <f t="shared" si="228"/>
        <v>0.2638484849</v>
      </c>
      <c r="IF281" s="141">
        <f t="shared" si="229"/>
        <v>0.2638484849</v>
      </c>
      <c r="IG281" s="122">
        <f t="shared" si="230"/>
        <v>0.2638484849</v>
      </c>
      <c r="IH281" s="142">
        <f t="shared" si="231"/>
        <v>1</v>
      </c>
      <c r="II281" s="142">
        <f t="shared" si="232"/>
        <v>26.56288647</v>
      </c>
      <c r="IJ281" s="130">
        <f t="shared" si="233"/>
        <v>26.56288647</v>
      </c>
      <c r="IK281" s="143">
        <f t="shared" si="234"/>
        <v>25.6436367</v>
      </c>
      <c r="IL281" s="143">
        <f t="shared" si="235"/>
        <v>6.927541719</v>
      </c>
      <c r="IM281" s="143">
        <f t="shared" si="236"/>
        <v>0.2638484849</v>
      </c>
      <c r="IN281" s="124">
        <f t="shared" si="237"/>
        <v>26.56288647</v>
      </c>
    </row>
    <row r="282" ht="12.75" customHeight="1">
      <c r="A282" s="129">
        <f>'Cortez Cubic'!AP282</f>
        <v>-0.2187762226</v>
      </c>
      <c r="B282" s="129">
        <f>'Cortez Cubic'!AQ282</f>
        <v>5.752147262</v>
      </c>
      <c r="C282" s="129">
        <f>'Cortez Cubic'!AR282</f>
        <v>1804.975838</v>
      </c>
      <c r="D282" s="129">
        <f>'Cortez Cubic'!AS282</f>
        <v>-75657.00708</v>
      </c>
      <c r="E282" s="129">
        <f t="shared" ref="E282:H282" si="4670">0</f>
        <v>0</v>
      </c>
      <c r="F282" s="129">
        <f t="shared" si="4670"/>
        <v>0</v>
      </c>
      <c r="G282" s="129">
        <f t="shared" si="4670"/>
        <v>0</v>
      </c>
      <c r="H282" s="129">
        <f t="shared" si="4670"/>
        <v>0</v>
      </c>
      <c r="I282" s="110">
        <f>'Cortez Cubic'!I282</f>
        <v>92</v>
      </c>
      <c r="J282" s="130">
        <f t="shared" si="28"/>
        <v>74.77898463</v>
      </c>
      <c r="K282" s="131">
        <f t="shared" si="29"/>
        <v>1</v>
      </c>
      <c r="L282" s="131">
        <f t="shared" si="30"/>
        <v>0</v>
      </c>
      <c r="M282" s="132">
        <f t="shared" si="31"/>
        <v>17.22101537</v>
      </c>
      <c r="N282" s="133">
        <f t="shared" si="32"/>
        <v>26.8261127</v>
      </c>
      <c r="O282" s="134">
        <f t="shared" si="33"/>
        <v>74.77898463</v>
      </c>
      <c r="P282" s="134">
        <f t="shared" si="34"/>
        <v>0</v>
      </c>
      <c r="Q282" s="135">
        <f t="shared" si="35"/>
        <v>47.95287193</v>
      </c>
      <c r="R282" s="135">
        <f t="shared" si="36"/>
        <v>0</v>
      </c>
      <c r="S282" s="136">
        <f t="shared" si="37"/>
        <v>-96.43947802</v>
      </c>
      <c r="T282" s="136">
        <f t="shared" si="38"/>
        <v>0</v>
      </c>
      <c r="U282" s="137">
        <f t="shared" ref="U282:X282" si="4671">ATAN2(A282,E282)</f>
        <v>3.141592654</v>
      </c>
      <c r="V282" s="137">
        <f t="shared" si="4671"/>
        <v>0</v>
      </c>
      <c r="W282" s="137">
        <f t="shared" si="4671"/>
        <v>0</v>
      </c>
      <c r="X282" s="137">
        <f t="shared" si="4671"/>
        <v>3.141592654</v>
      </c>
      <c r="Y282" s="137">
        <f t="shared" ref="Y282:AB282" si="4672">SQRT(POWER(A282,2)+POWER(E282,2))</f>
        <v>0.2187762226</v>
      </c>
      <c r="Z282" s="137">
        <f t="shared" si="4672"/>
        <v>5.752147262</v>
      </c>
      <c r="AA282" s="137">
        <f t="shared" si="4672"/>
        <v>1804.975838</v>
      </c>
      <c r="AB282" s="137">
        <f t="shared" si="4672"/>
        <v>75657.00708</v>
      </c>
      <c r="AC282" s="138">
        <f t="shared" ref="AC282:AF282" si="4673">U282-$U282</f>
        <v>0</v>
      </c>
      <c r="AD282" s="138">
        <f t="shared" si="4673"/>
        <v>-3.141592654</v>
      </c>
      <c r="AE282" s="138">
        <f t="shared" si="4673"/>
        <v>-3.141592654</v>
      </c>
      <c r="AF282" s="138">
        <f t="shared" si="4673"/>
        <v>0</v>
      </c>
      <c r="AG282" s="138">
        <f t="shared" ref="AG282:AJ282" si="4674">Y282/$Y282</f>
        <v>1</v>
      </c>
      <c r="AH282" s="138">
        <f t="shared" si="4674"/>
        <v>26.29237855</v>
      </c>
      <c r="AI282" s="138">
        <f t="shared" si="4674"/>
        <v>8250.32911</v>
      </c>
      <c r="AJ282" s="138">
        <f t="shared" si="4674"/>
        <v>345819.1488</v>
      </c>
      <c r="AK282" s="139">
        <f t="shared" ref="AK282:AN282" si="4675">AG282*COS(AC282)</f>
        <v>1</v>
      </c>
      <c r="AL282" s="139">
        <f t="shared" si="4675"/>
        <v>-26.29237855</v>
      </c>
      <c r="AM282" s="139">
        <f t="shared" si="4675"/>
        <v>-8250.32911</v>
      </c>
      <c r="AN282" s="139">
        <f t="shared" si="4675"/>
        <v>345819.1488</v>
      </c>
      <c r="AO282" s="129">
        <f t="shared" ref="AO282:AR282" si="4676">AG282*SIN(AC282)</f>
        <v>0</v>
      </c>
      <c r="AP282" s="129">
        <f t="shared" si="4676"/>
        <v>0</v>
      </c>
      <c r="AQ282" s="129">
        <f t="shared" si="4676"/>
        <v>0</v>
      </c>
      <c r="AR282" s="129">
        <f t="shared" si="4676"/>
        <v>0</v>
      </c>
      <c r="AS282" s="140">
        <f t="shared" si="45"/>
        <v>-9.424777961</v>
      </c>
      <c r="AT282" s="141">
        <f t="shared" si="46"/>
        <v>-9.424777961</v>
      </c>
      <c r="AU282" s="141">
        <f t="shared" si="47"/>
        <v>-3.141592654</v>
      </c>
      <c r="AV282" s="122">
        <f t="shared" si="48"/>
        <v>3.141592654</v>
      </c>
      <c r="AW282" s="142">
        <f t="shared" si="49"/>
        <v>18175.63654</v>
      </c>
      <c r="AX282" s="130">
        <f t="shared" si="50"/>
        <v>18175.63654</v>
      </c>
      <c r="AY282" s="143">
        <f t="shared" si="51"/>
        <v>36351.27307</v>
      </c>
      <c r="AZ282" s="143">
        <f t="shared" si="52"/>
        <v>0</v>
      </c>
      <c r="BA282" s="143">
        <f t="shared" si="53"/>
        <v>0</v>
      </c>
      <c r="BB282" s="124">
        <f t="shared" si="54"/>
        <v>36351.27307</v>
      </c>
      <c r="BC282" s="140">
        <f t="shared" ref="BC282:BD282" si="4677">BC$2*AD282</f>
        <v>-3.141592654</v>
      </c>
      <c r="BD282" s="140">
        <f t="shared" si="4677"/>
        <v>-3.141592654</v>
      </c>
      <c r="BE282" s="141">
        <f t="shared" si="56"/>
        <v>-6.283185307</v>
      </c>
      <c r="BF282" s="141">
        <f t="shared" si="57"/>
        <v>0</v>
      </c>
      <c r="BG282" s="122">
        <f t="shared" si="58"/>
        <v>0</v>
      </c>
      <c r="BH282" s="142">
        <f t="shared" ref="BH282:BI282" si="4678">POWER(AH282,BH$2)</f>
        <v>26.29237855</v>
      </c>
      <c r="BI282" s="142">
        <f t="shared" si="4678"/>
        <v>8250.32911</v>
      </c>
      <c r="BJ282" s="130">
        <f t="shared" si="60"/>
        <v>216920.7761</v>
      </c>
      <c r="BK282" s="143">
        <f t="shared" si="61"/>
        <v>1952286.985</v>
      </c>
      <c r="BL282" s="143">
        <f t="shared" si="62"/>
        <v>0</v>
      </c>
      <c r="BM282" s="143">
        <f t="shared" si="63"/>
        <v>0</v>
      </c>
      <c r="BN282" s="124">
        <f t="shared" si="64"/>
        <v>1952286.985</v>
      </c>
      <c r="BO282" s="140">
        <f t="shared" si="65"/>
        <v>0</v>
      </c>
      <c r="BP282" s="141">
        <f t="shared" si="66"/>
        <v>0</v>
      </c>
      <c r="BQ282" s="141">
        <f t="shared" si="67"/>
        <v>0</v>
      </c>
      <c r="BR282" s="122">
        <f t="shared" si="68"/>
        <v>0</v>
      </c>
      <c r="BS282" s="142">
        <f t="shared" si="69"/>
        <v>345819.1488</v>
      </c>
      <c r="BT282" s="130">
        <f t="shared" si="70"/>
        <v>345819.1488</v>
      </c>
      <c r="BU282" s="143">
        <f t="shared" si="71"/>
        <v>-9337117.018</v>
      </c>
      <c r="BV282" s="143">
        <f t="shared" si="72"/>
        <v>0</v>
      </c>
      <c r="BW282" s="143">
        <f t="shared" si="73"/>
        <v>3.141592654</v>
      </c>
      <c r="BX282" s="124">
        <f t="shared" si="74"/>
        <v>9337117.018</v>
      </c>
      <c r="BY282" s="144">
        <f t="shared" ref="BY282:BZ282" si="4679">AY282+BK282+BU282</f>
        <v>-7348478.76</v>
      </c>
      <c r="BZ282" s="144">
        <f t="shared" si="4679"/>
        <v>0</v>
      </c>
      <c r="CA282" s="144">
        <f t="shared" si="76"/>
        <v>-3.141592654</v>
      </c>
      <c r="CB282" s="145">
        <f t="shared" si="77"/>
        <v>7348478.76</v>
      </c>
      <c r="CC282" s="140">
        <f t="shared" ref="CC282:CD282" si="4680">CC$2*AD282</f>
        <v>-6.283185307</v>
      </c>
      <c r="CD282" s="140">
        <f t="shared" si="4680"/>
        <v>-6.283185307</v>
      </c>
      <c r="CE282" s="141">
        <f t="shared" si="79"/>
        <v>-12.56637061</v>
      </c>
      <c r="CF282" s="141">
        <f t="shared" si="80"/>
        <v>0</v>
      </c>
      <c r="CG282" s="122">
        <f t="shared" si="81"/>
        <v>0</v>
      </c>
      <c r="CH282" s="142">
        <f t="shared" ref="CH282:CI282" si="4681">POWER(AH282,CH$2)</f>
        <v>691.2891697</v>
      </c>
      <c r="CI282" s="142">
        <f t="shared" si="4681"/>
        <v>68067930.43</v>
      </c>
      <c r="CJ282" s="130">
        <f t="shared" si="83"/>
        <v>47054623109</v>
      </c>
      <c r="CK282" s="143">
        <f t="shared" si="84"/>
        <v>-47054623109</v>
      </c>
      <c r="CL282" s="143">
        <f t="shared" si="85"/>
        <v>0</v>
      </c>
      <c r="CM282" s="143">
        <f t="shared" si="86"/>
        <v>3.141592654</v>
      </c>
      <c r="CN282" s="124">
        <f t="shared" si="87"/>
        <v>47054623109</v>
      </c>
      <c r="CO282" s="140">
        <f t="shared" si="88"/>
        <v>-9.424777961</v>
      </c>
      <c r="CP282" s="141">
        <f t="shared" si="89"/>
        <v>-9.424777961</v>
      </c>
      <c r="CQ282" s="141">
        <f t="shared" si="90"/>
        <v>-3.141592654</v>
      </c>
      <c r="CR282" s="122">
        <f t="shared" si="91"/>
        <v>3.141592654</v>
      </c>
      <c r="CS282" s="142">
        <f t="shared" si="92"/>
        <v>561582827882</v>
      </c>
      <c r="CT282" s="130">
        <f t="shared" si="93"/>
        <v>561582827882</v>
      </c>
      <c r="CU282" s="143">
        <f t="shared" si="94"/>
        <v>-2246331311527</v>
      </c>
      <c r="CV282" s="143">
        <f t="shared" si="95"/>
        <v>0.000275096245</v>
      </c>
      <c r="CW282" s="143">
        <f t="shared" si="96"/>
        <v>3.141592654</v>
      </c>
      <c r="CX282" s="124">
        <f t="shared" si="97"/>
        <v>2246331311527</v>
      </c>
      <c r="CY282" s="140">
        <f t="shared" si="98"/>
        <v>-9.424777961</v>
      </c>
      <c r="CZ282" s="140">
        <f t="shared" si="99"/>
        <v>0</v>
      </c>
      <c r="DA282" s="141">
        <f t="shared" si="100"/>
        <v>-9.424777961</v>
      </c>
      <c r="DB282" s="141">
        <f t="shared" si="101"/>
        <v>-3.141592654</v>
      </c>
      <c r="DC282" s="122">
        <f t="shared" si="102"/>
        <v>3.141592654</v>
      </c>
      <c r="DD282" s="142">
        <f t="shared" si="103"/>
        <v>18175.63654</v>
      </c>
      <c r="DE282" s="142">
        <f t="shared" si="104"/>
        <v>345819.1488</v>
      </c>
      <c r="DF282" s="130">
        <f t="shared" si="105"/>
        <v>6285483156</v>
      </c>
      <c r="DG282" s="143">
        <f t="shared" si="106"/>
        <v>-25141932624</v>
      </c>
      <c r="DH282" s="143">
        <f t="shared" si="107"/>
        <v>0.000003078998731</v>
      </c>
      <c r="DI282" s="143">
        <f t="shared" si="108"/>
        <v>3.141592654</v>
      </c>
      <c r="DJ282" s="124">
        <f t="shared" si="109"/>
        <v>25141932624</v>
      </c>
      <c r="DK282" s="140">
        <f t="shared" ref="DK282:DM282" si="4682">DK$2*AD282</f>
        <v>-3.141592654</v>
      </c>
      <c r="DL282" s="140">
        <f t="shared" si="4682"/>
        <v>-3.141592654</v>
      </c>
      <c r="DM282" s="140">
        <f t="shared" si="4682"/>
        <v>0</v>
      </c>
      <c r="DN282" s="141">
        <f t="shared" si="111"/>
        <v>-6.283185307</v>
      </c>
      <c r="DO282" s="141">
        <f t="shared" si="112"/>
        <v>0</v>
      </c>
      <c r="DP282" s="122">
        <f t="shared" si="113"/>
        <v>0</v>
      </c>
      <c r="DQ282" s="142">
        <f t="shared" ref="DQ282:DS282" si="4683">POWER(AH282,DQ$2)</f>
        <v>26.29237855</v>
      </c>
      <c r="DR282" s="142">
        <f t="shared" si="4683"/>
        <v>8250.32911</v>
      </c>
      <c r="DS282" s="142">
        <f t="shared" si="4683"/>
        <v>345819.1488</v>
      </c>
      <c r="DT282" s="130">
        <f t="shared" si="115"/>
        <v>75015358155</v>
      </c>
      <c r="DU282" s="143">
        <f t="shared" si="116"/>
        <v>-1350276446784</v>
      </c>
      <c r="DV282" s="143">
        <f t="shared" si="117"/>
        <v>0</v>
      </c>
      <c r="DW282" s="143">
        <f t="shared" si="118"/>
        <v>3.141592654</v>
      </c>
      <c r="DX282" s="124">
        <f t="shared" si="119"/>
        <v>1350276446784</v>
      </c>
      <c r="DY282" s="140">
        <f t="shared" si="120"/>
        <v>0</v>
      </c>
      <c r="DZ282" s="141">
        <f t="shared" si="121"/>
        <v>0</v>
      </c>
      <c r="EA282" s="141">
        <f t="shared" si="122"/>
        <v>0</v>
      </c>
      <c r="EB282" s="122">
        <f t="shared" si="123"/>
        <v>0</v>
      </c>
      <c r="EC282" s="142">
        <f t="shared" si="124"/>
        <v>119590883684</v>
      </c>
      <c r="ED282" s="130">
        <f t="shared" si="125"/>
        <v>119590883684</v>
      </c>
      <c r="EE282" s="143">
        <f t="shared" si="126"/>
        <v>3228953859480</v>
      </c>
      <c r="EF282" s="143">
        <f t="shared" si="127"/>
        <v>0</v>
      </c>
      <c r="EG282" s="143">
        <f t="shared" si="128"/>
        <v>0</v>
      </c>
      <c r="EH282" s="124">
        <f t="shared" si="129"/>
        <v>3228953859480</v>
      </c>
      <c r="EI282" s="144">
        <f t="shared" ref="EI282:EJ282" si="4684">CK282+CU282+DG282+DU282+EE282</f>
        <v>-439850454564</v>
      </c>
      <c r="EJ282" s="144">
        <f t="shared" si="4684"/>
        <v>0.0002781752438</v>
      </c>
      <c r="EK282" s="144">
        <f t="shared" si="131"/>
        <v>3.141592654</v>
      </c>
      <c r="EL282" s="145">
        <f t="shared" si="132"/>
        <v>439850454564</v>
      </c>
      <c r="EM282" s="140">
        <f t="shared" si="133"/>
        <v>1.570796327</v>
      </c>
      <c r="EN282" s="141">
        <f t="shared" si="134"/>
        <v>1.570796327</v>
      </c>
      <c r="EO282" s="141">
        <f t="shared" si="135"/>
        <v>1.570796327</v>
      </c>
      <c r="EP282" s="122">
        <f t="shared" si="136"/>
        <v>1.570796327</v>
      </c>
      <c r="EQ282" s="142">
        <f t="shared" si="137"/>
        <v>663212.2244</v>
      </c>
      <c r="ER282" s="130">
        <f t="shared" si="138"/>
        <v>663212.2244</v>
      </c>
      <c r="ES282" s="143">
        <f t="shared" si="139"/>
        <v>0.0000000009762153553</v>
      </c>
      <c r="ET282" s="143">
        <f t="shared" si="140"/>
        <v>3446151.806</v>
      </c>
      <c r="EU282" s="143">
        <f t="shared" si="141"/>
        <v>1.570796327</v>
      </c>
      <c r="EV282" s="124">
        <f t="shared" si="142"/>
        <v>3446151.806</v>
      </c>
      <c r="EW282" s="144">
        <f t="shared" ref="EW282:EX282" si="4685">BY282+ES282</f>
        <v>-7348478.76</v>
      </c>
      <c r="EX282" s="144">
        <f t="shared" si="4685"/>
        <v>3446151.806</v>
      </c>
      <c r="EY282" s="144">
        <f t="shared" si="144"/>
        <v>2.703082911</v>
      </c>
      <c r="EZ282" s="145">
        <f t="shared" si="145"/>
        <v>8116409.45</v>
      </c>
      <c r="FA282" s="140">
        <f t="shared" si="146"/>
        <v>0.9010276369</v>
      </c>
      <c r="FB282" s="141">
        <f t="shared" si="147"/>
        <v>0.9010276369</v>
      </c>
      <c r="FC282" s="141">
        <f t="shared" si="148"/>
        <v>0.9010276369</v>
      </c>
      <c r="FD282" s="122">
        <f t="shared" si="149"/>
        <v>0.9010276369</v>
      </c>
      <c r="FE282" s="142">
        <f t="shared" si="150"/>
        <v>200.9654112</v>
      </c>
      <c r="FF282" s="130">
        <f t="shared" si="151"/>
        <v>200.9654112</v>
      </c>
      <c r="FG282" s="143">
        <f t="shared" si="152"/>
        <v>33.00742923</v>
      </c>
      <c r="FH282" s="143">
        <f t="shared" si="153"/>
        <v>41.68248106</v>
      </c>
      <c r="FI282" s="143">
        <f t="shared" si="154"/>
        <v>0.9010276369</v>
      </c>
      <c r="FJ282" s="124">
        <f t="shared" si="155"/>
        <v>53.16878418</v>
      </c>
      <c r="FK282" s="140">
        <f t="shared" si="156"/>
        <v>-6.283185307</v>
      </c>
      <c r="FL282" s="141">
        <f t="shared" si="157"/>
        <v>-6.283185307</v>
      </c>
      <c r="FM282" s="141">
        <f t="shared" si="158"/>
        <v>0</v>
      </c>
      <c r="FN282" s="122">
        <f t="shared" si="159"/>
        <v>0</v>
      </c>
      <c r="FO282" s="142">
        <f t="shared" si="160"/>
        <v>691.2891697</v>
      </c>
      <c r="FP282" s="130">
        <f t="shared" si="161"/>
        <v>691.2891697</v>
      </c>
      <c r="FQ282" s="143">
        <f t="shared" si="162"/>
        <v>-691.2891697</v>
      </c>
      <c r="FR282" s="143">
        <f t="shared" si="163"/>
        <v>0</v>
      </c>
      <c r="FS282" s="143">
        <f t="shared" si="164"/>
        <v>3.141592654</v>
      </c>
      <c r="FT282" s="124">
        <f t="shared" si="165"/>
        <v>691.2891697</v>
      </c>
      <c r="FU282" s="144">
        <f t="shared" si="166"/>
        <v>-25442.2765</v>
      </c>
      <c r="FV282" s="144">
        <f t="shared" si="167"/>
        <v>0</v>
      </c>
      <c r="FW282" s="144">
        <f t="shared" si="168"/>
        <v>-3.141592654</v>
      </c>
      <c r="FX282" s="145">
        <f t="shared" si="169"/>
        <v>25442.2765</v>
      </c>
      <c r="FY282" s="140">
        <f t="shared" si="170"/>
        <v>-3.141592654</v>
      </c>
      <c r="FZ282" s="140">
        <f t="shared" si="171"/>
        <v>-0.9010276369</v>
      </c>
      <c r="GA282" s="141">
        <f t="shared" si="172"/>
        <v>-4.042620291</v>
      </c>
      <c r="GB282" s="141">
        <f t="shared" si="173"/>
        <v>-4.042620291</v>
      </c>
      <c r="GC282" s="122">
        <f t="shared" si="174"/>
        <v>2.240565017</v>
      </c>
      <c r="GD282" s="142">
        <f t="shared" si="175"/>
        <v>25442.2765</v>
      </c>
      <c r="GE282" s="142">
        <f t="shared" si="176"/>
        <v>0.01880802835</v>
      </c>
      <c r="GF282" s="130">
        <f t="shared" si="177"/>
        <v>478.5190576</v>
      </c>
      <c r="GG282" s="143">
        <f t="shared" si="178"/>
        <v>-33.00742923</v>
      </c>
      <c r="GH282" s="143">
        <f t="shared" si="179"/>
        <v>41.68248106</v>
      </c>
      <c r="GI282" s="143">
        <f t="shared" si="180"/>
        <v>2.240565017</v>
      </c>
      <c r="GJ282" s="124">
        <f t="shared" si="181"/>
        <v>53.16878418</v>
      </c>
      <c r="GK282" s="146">
        <f t="shared" si="182"/>
        <v>-0.5</v>
      </c>
      <c r="GL282" s="127">
        <f t="shared" si="183"/>
        <v>-0.8660254038</v>
      </c>
      <c r="GM282" s="146">
        <f t="shared" si="184"/>
        <v>-2.094395102</v>
      </c>
      <c r="GN282" s="127">
        <f t="shared" si="185"/>
        <v>1</v>
      </c>
      <c r="GO282" s="147">
        <f t="shared" si="186"/>
        <v>-0.5</v>
      </c>
      <c r="GP282" s="128">
        <f t="shared" si="187"/>
        <v>0.8660254038</v>
      </c>
      <c r="GQ282" s="147">
        <f t="shared" si="188"/>
        <v>2.094395102</v>
      </c>
      <c r="GR282" s="128">
        <f t="shared" si="189"/>
        <v>1</v>
      </c>
      <c r="GS282" s="140">
        <f t="shared" si="190"/>
        <v>-2.094395102</v>
      </c>
      <c r="GT282" s="140">
        <f t="shared" si="191"/>
        <v>0.9010276369</v>
      </c>
      <c r="GU282" s="141">
        <f t="shared" si="192"/>
        <v>-1.193367465</v>
      </c>
      <c r="GV282" s="141">
        <f t="shared" si="193"/>
        <v>-1.193367465</v>
      </c>
      <c r="GW282" s="122">
        <f t="shared" si="194"/>
        <v>-1.193367465</v>
      </c>
      <c r="GX282" s="142">
        <f t="shared" si="195"/>
        <v>1</v>
      </c>
      <c r="GY282" s="142">
        <f t="shared" si="196"/>
        <v>53.16878418</v>
      </c>
      <c r="GZ282" s="130">
        <f t="shared" si="197"/>
        <v>53.16878418</v>
      </c>
      <c r="HA282" s="143">
        <f t="shared" si="198"/>
        <v>19.59437288</v>
      </c>
      <c r="HB282" s="143">
        <f t="shared" si="199"/>
        <v>-49.42651275</v>
      </c>
      <c r="HC282" s="143">
        <f t="shared" si="200"/>
        <v>-1.193367465</v>
      </c>
      <c r="HD282" s="124">
        <f t="shared" si="201"/>
        <v>53.16878418</v>
      </c>
      <c r="HE282" s="140">
        <f t="shared" si="202"/>
        <v>2.094395102</v>
      </c>
      <c r="HF282" s="140">
        <f t="shared" si="203"/>
        <v>2.240565017</v>
      </c>
      <c r="HG282" s="141">
        <f t="shared" si="204"/>
        <v>4.334960119</v>
      </c>
      <c r="HH282" s="141">
        <f t="shared" si="205"/>
        <v>4.334960119</v>
      </c>
      <c r="HI282" s="122">
        <f t="shared" si="206"/>
        <v>-1.948225188</v>
      </c>
      <c r="HJ282" s="142">
        <f t="shared" si="207"/>
        <v>1</v>
      </c>
      <c r="HK282" s="142">
        <f t="shared" si="208"/>
        <v>53.16878418</v>
      </c>
      <c r="HL282" s="130">
        <f t="shared" si="209"/>
        <v>53.16878418</v>
      </c>
      <c r="HM282" s="143">
        <f t="shared" si="210"/>
        <v>-19.59437288</v>
      </c>
      <c r="HN282" s="143">
        <f t="shared" si="211"/>
        <v>-49.42651275</v>
      </c>
      <c r="HO282" s="143">
        <f t="shared" si="212"/>
        <v>-1.948225188</v>
      </c>
      <c r="HP282" s="124">
        <f t="shared" si="213"/>
        <v>53.16878418</v>
      </c>
      <c r="HQ282" s="140">
        <f t="shared" si="214"/>
        <v>2.094395102</v>
      </c>
      <c r="HR282" s="140">
        <f t="shared" si="215"/>
        <v>0.9010276369</v>
      </c>
      <c r="HS282" s="141">
        <f t="shared" si="216"/>
        <v>2.995422739</v>
      </c>
      <c r="HT282" s="141">
        <f t="shared" si="217"/>
        <v>2.995422739</v>
      </c>
      <c r="HU282" s="122">
        <f t="shared" si="218"/>
        <v>2.995422739</v>
      </c>
      <c r="HV282" s="142">
        <f t="shared" si="219"/>
        <v>1</v>
      </c>
      <c r="HW282" s="142">
        <f t="shared" si="220"/>
        <v>53.16878418</v>
      </c>
      <c r="HX282" s="130">
        <f t="shared" si="221"/>
        <v>53.16878418</v>
      </c>
      <c r="HY282" s="143">
        <f t="shared" si="222"/>
        <v>-52.6018021</v>
      </c>
      <c r="HZ282" s="143">
        <f t="shared" si="223"/>
        <v>7.744031695</v>
      </c>
      <c r="IA282" s="143">
        <f t="shared" si="224"/>
        <v>2.995422739</v>
      </c>
      <c r="IB282" s="124">
        <f t="shared" si="225"/>
        <v>53.16878418</v>
      </c>
      <c r="IC282" s="140">
        <f t="shared" si="226"/>
        <v>-2.094395102</v>
      </c>
      <c r="ID282" s="140">
        <f t="shared" si="227"/>
        <v>2.240565017</v>
      </c>
      <c r="IE282" s="141">
        <f t="shared" si="228"/>
        <v>0.1461699143</v>
      </c>
      <c r="IF282" s="141">
        <f t="shared" si="229"/>
        <v>0.1461699143</v>
      </c>
      <c r="IG282" s="122">
        <f t="shared" si="230"/>
        <v>0.1461699143</v>
      </c>
      <c r="IH282" s="142">
        <f t="shared" si="231"/>
        <v>1</v>
      </c>
      <c r="II282" s="142">
        <f t="shared" si="232"/>
        <v>53.16878418</v>
      </c>
      <c r="IJ282" s="130">
        <f t="shared" si="233"/>
        <v>53.16878418</v>
      </c>
      <c r="IK282" s="143">
        <f t="shared" si="234"/>
        <v>52.6018021</v>
      </c>
      <c r="IL282" s="143">
        <f t="shared" si="235"/>
        <v>7.744031695</v>
      </c>
      <c r="IM282" s="143">
        <f t="shared" si="236"/>
        <v>0.1461699143</v>
      </c>
      <c r="IN282" s="124">
        <f t="shared" si="237"/>
        <v>53.16878418</v>
      </c>
    </row>
    <row r="283" ht="12.75" customHeight="1">
      <c r="A283" s="129">
        <f>'Cortez Cubic'!AP283</f>
        <v>-0.2187762226</v>
      </c>
      <c r="B283" s="129">
        <f>'Cortez Cubic'!AQ283</f>
        <v>1.994563789</v>
      </c>
      <c r="C283" s="129">
        <f>'Cortez Cubic'!AR283</f>
        <v>3268.515849</v>
      </c>
      <c r="D283" s="129">
        <f>'Cortez Cubic'!AS283</f>
        <v>-165776.5306</v>
      </c>
      <c r="E283" s="129">
        <f t="shared" ref="E283:H283" si="4686">0</f>
        <v>0</v>
      </c>
      <c r="F283" s="129">
        <f t="shared" si="4686"/>
        <v>0</v>
      </c>
      <c r="G283" s="129">
        <f t="shared" si="4686"/>
        <v>0</v>
      </c>
      <c r="H283" s="129">
        <f t="shared" si="4686"/>
        <v>0</v>
      </c>
      <c r="I283" s="110">
        <f>'Cortez Cubic'!I283</f>
        <v>91</v>
      </c>
      <c r="J283" s="130">
        <f t="shared" si="28"/>
        <v>73.7564429</v>
      </c>
      <c r="K283" s="131">
        <f t="shared" si="29"/>
        <v>1</v>
      </c>
      <c r="L283" s="131">
        <f t="shared" si="30"/>
        <v>0</v>
      </c>
      <c r="M283" s="132">
        <f t="shared" si="31"/>
        <v>17.2435571</v>
      </c>
      <c r="N283" s="133">
        <f t="shared" si="32"/>
        <v>0</v>
      </c>
      <c r="O283" s="134">
        <f t="shared" si="33"/>
        <v>73.7564429</v>
      </c>
      <c r="P283" s="134">
        <f t="shared" si="34"/>
        <v>-5.93132816</v>
      </c>
      <c r="Q283" s="135">
        <f t="shared" si="35"/>
        <v>73.7564429</v>
      </c>
      <c r="R283" s="135">
        <f t="shared" si="36"/>
        <v>5.93132816</v>
      </c>
      <c r="S283" s="136">
        <f t="shared" si="37"/>
        <v>-138.3959728</v>
      </c>
      <c r="T283" s="136">
        <f t="shared" si="38"/>
        <v>0</v>
      </c>
      <c r="U283" s="137">
        <f t="shared" ref="U283:X283" si="4687">ATAN2(A283,E283)</f>
        <v>3.141592654</v>
      </c>
      <c r="V283" s="137">
        <f t="shared" si="4687"/>
        <v>0</v>
      </c>
      <c r="W283" s="137">
        <f t="shared" si="4687"/>
        <v>0</v>
      </c>
      <c r="X283" s="137">
        <f t="shared" si="4687"/>
        <v>3.141592654</v>
      </c>
      <c r="Y283" s="137">
        <f t="shared" ref="Y283:AB283" si="4688">SQRT(POWER(A283,2)+POWER(E283,2))</f>
        <v>0.2187762226</v>
      </c>
      <c r="Z283" s="137">
        <f t="shared" si="4688"/>
        <v>1.994563789</v>
      </c>
      <c r="AA283" s="137">
        <f t="shared" si="4688"/>
        <v>3268.515849</v>
      </c>
      <c r="AB283" s="137">
        <f t="shared" si="4688"/>
        <v>165776.5306</v>
      </c>
      <c r="AC283" s="138">
        <f t="shared" ref="AC283:AF283" si="4689">U283-$U283</f>
        <v>0</v>
      </c>
      <c r="AD283" s="138">
        <f t="shared" si="4689"/>
        <v>-3.141592654</v>
      </c>
      <c r="AE283" s="138">
        <f t="shared" si="4689"/>
        <v>-3.141592654</v>
      </c>
      <c r="AF283" s="138">
        <f t="shared" si="4689"/>
        <v>0</v>
      </c>
      <c r="AG283" s="138">
        <f t="shared" ref="AG283:AJ283" si="4690">Y283/$Y283</f>
        <v>1</v>
      </c>
      <c r="AH283" s="138">
        <f t="shared" si="4690"/>
        <v>9.116913007</v>
      </c>
      <c r="AI283" s="138">
        <f t="shared" si="4690"/>
        <v>14939.99581</v>
      </c>
      <c r="AJ283" s="138">
        <f t="shared" si="4690"/>
        <v>757744.7339</v>
      </c>
      <c r="AK283" s="139">
        <f t="shared" ref="AK283:AN283" si="4691">AG283*COS(AC283)</f>
        <v>1</v>
      </c>
      <c r="AL283" s="139">
        <f t="shared" si="4691"/>
        <v>-9.116913007</v>
      </c>
      <c r="AM283" s="139">
        <f t="shared" si="4691"/>
        <v>-14939.99581</v>
      </c>
      <c r="AN283" s="139">
        <f t="shared" si="4691"/>
        <v>757744.7339</v>
      </c>
      <c r="AO283" s="129">
        <f t="shared" ref="AO283:AR283" si="4692">AG283*SIN(AC283)</f>
        <v>0</v>
      </c>
      <c r="AP283" s="129">
        <f t="shared" si="4692"/>
        <v>0</v>
      </c>
      <c r="AQ283" s="129">
        <f t="shared" si="4692"/>
        <v>0</v>
      </c>
      <c r="AR283" s="129">
        <f t="shared" si="4692"/>
        <v>0</v>
      </c>
      <c r="AS283" s="140">
        <f t="shared" si="45"/>
        <v>-9.424777961</v>
      </c>
      <c r="AT283" s="141">
        <f t="shared" si="46"/>
        <v>-9.424777961</v>
      </c>
      <c r="AU283" s="141">
        <f t="shared" si="47"/>
        <v>-3.141592654</v>
      </c>
      <c r="AV283" s="122">
        <f t="shared" si="48"/>
        <v>3.141592654</v>
      </c>
      <c r="AW283" s="142">
        <f t="shared" si="49"/>
        <v>757.7805123</v>
      </c>
      <c r="AX283" s="130">
        <f t="shared" si="50"/>
        <v>757.7805123</v>
      </c>
      <c r="AY283" s="143">
        <f t="shared" si="51"/>
        <v>1515.561025</v>
      </c>
      <c r="AZ283" s="143">
        <f t="shared" si="52"/>
        <v>0</v>
      </c>
      <c r="BA283" s="143">
        <f t="shared" si="53"/>
        <v>0</v>
      </c>
      <c r="BB283" s="124">
        <f t="shared" si="54"/>
        <v>1515.561025</v>
      </c>
      <c r="BC283" s="140">
        <f t="shared" ref="BC283:BD283" si="4693">BC$2*AD283</f>
        <v>-3.141592654</v>
      </c>
      <c r="BD283" s="140">
        <f t="shared" si="4693"/>
        <v>-3.141592654</v>
      </c>
      <c r="BE283" s="141">
        <f t="shared" si="56"/>
        <v>-6.283185307</v>
      </c>
      <c r="BF283" s="141">
        <f t="shared" si="57"/>
        <v>0</v>
      </c>
      <c r="BG283" s="122">
        <f t="shared" si="58"/>
        <v>0</v>
      </c>
      <c r="BH283" s="142">
        <f t="shared" ref="BH283:BI283" si="4694">POWER(AH283,BH$2)</f>
        <v>9.116913007</v>
      </c>
      <c r="BI283" s="142">
        <f t="shared" si="4694"/>
        <v>14939.99581</v>
      </c>
      <c r="BJ283" s="130">
        <f t="shared" si="60"/>
        <v>136206.6421</v>
      </c>
      <c r="BK283" s="143">
        <f t="shared" si="61"/>
        <v>1225859.779</v>
      </c>
      <c r="BL283" s="143">
        <f t="shared" si="62"/>
        <v>0</v>
      </c>
      <c r="BM283" s="143">
        <f t="shared" si="63"/>
        <v>0</v>
      </c>
      <c r="BN283" s="124">
        <f t="shared" si="64"/>
        <v>1225859.779</v>
      </c>
      <c r="BO283" s="140">
        <f t="shared" si="65"/>
        <v>0</v>
      </c>
      <c r="BP283" s="141">
        <f t="shared" si="66"/>
        <v>0</v>
      </c>
      <c r="BQ283" s="141">
        <f t="shared" si="67"/>
        <v>0</v>
      </c>
      <c r="BR283" s="122">
        <f t="shared" si="68"/>
        <v>0</v>
      </c>
      <c r="BS283" s="142">
        <f t="shared" si="69"/>
        <v>757744.7339</v>
      </c>
      <c r="BT283" s="130">
        <f t="shared" si="70"/>
        <v>757744.7339</v>
      </c>
      <c r="BU283" s="143">
        <f t="shared" si="71"/>
        <v>-20459107.82</v>
      </c>
      <c r="BV283" s="143">
        <f t="shared" si="72"/>
        <v>0</v>
      </c>
      <c r="BW283" s="143">
        <f t="shared" si="73"/>
        <v>3.141592654</v>
      </c>
      <c r="BX283" s="124">
        <f t="shared" si="74"/>
        <v>20459107.82</v>
      </c>
      <c r="BY283" s="144">
        <f t="shared" ref="BY283:BZ283" si="4695">AY283+BK283+BU283</f>
        <v>-19231732.48</v>
      </c>
      <c r="BZ283" s="144">
        <f t="shared" si="4695"/>
        <v>0</v>
      </c>
      <c r="CA283" s="144">
        <f t="shared" si="76"/>
        <v>-3.141592654</v>
      </c>
      <c r="CB283" s="145">
        <f t="shared" si="77"/>
        <v>19231732.48</v>
      </c>
      <c r="CC283" s="140">
        <f t="shared" ref="CC283:CD283" si="4696">CC$2*AD283</f>
        <v>-6.283185307</v>
      </c>
      <c r="CD283" s="140">
        <f t="shared" si="4696"/>
        <v>-6.283185307</v>
      </c>
      <c r="CE283" s="141">
        <f t="shared" si="79"/>
        <v>-12.56637061</v>
      </c>
      <c r="CF283" s="141">
        <f t="shared" si="80"/>
        <v>0</v>
      </c>
      <c r="CG283" s="122">
        <f t="shared" si="81"/>
        <v>0</v>
      </c>
      <c r="CH283" s="142">
        <f t="shared" ref="CH283:CI283" si="4697">POWER(AH283,CH$2)</f>
        <v>83.11810277</v>
      </c>
      <c r="CI283" s="142">
        <f t="shared" si="4697"/>
        <v>223203474.7</v>
      </c>
      <c r="CJ283" s="130">
        <f t="shared" si="83"/>
        <v>18552249353</v>
      </c>
      <c r="CK283" s="143">
        <f t="shared" si="84"/>
        <v>-18552249353</v>
      </c>
      <c r="CL283" s="143">
        <f t="shared" si="85"/>
        <v>0</v>
      </c>
      <c r="CM283" s="143">
        <f t="shared" si="86"/>
        <v>3.141592654</v>
      </c>
      <c r="CN283" s="124">
        <f t="shared" si="87"/>
        <v>18552249353</v>
      </c>
      <c r="CO283" s="140">
        <f t="shared" si="88"/>
        <v>-9.424777961</v>
      </c>
      <c r="CP283" s="141">
        <f t="shared" si="89"/>
        <v>-9.424777961</v>
      </c>
      <c r="CQ283" s="141">
        <f t="shared" si="90"/>
        <v>-3.141592654</v>
      </c>
      <c r="CR283" s="122">
        <f t="shared" si="91"/>
        <v>3.141592654</v>
      </c>
      <c r="CS283" s="142">
        <f t="shared" si="92"/>
        <v>3334658977092</v>
      </c>
      <c r="CT283" s="130">
        <f t="shared" si="93"/>
        <v>3334658977092</v>
      </c>
      <c r="CU283" s="143">
        <f t="shared" si="94"/>
        <v>-13338635908367</v>
      </c>
      <c r="CV283" s="143">
        <f t="shared" si="95"/>
        <v>0.001633511777</v>
      </c>
      <c r="CW283" s="143">
        <f t="shared" si="96"/>
        <v>3.141592654</v>
      </c>
      <c r="CX283" s="124">
        <f t="shared" si="97"/>
        <v>13338635908367</v>
      </c>
      <c r="CY283" s="140">
        <f t="shared" si="98"/>
        <v>-9.424777961</v>
      </c>
      <c r="CZ283" s="140">
        <f t="shared" si="99"/>
        <v>0</v>
      </c>
      <c r="DA283" s="141">
        <f t="shared" si="100"/>
        <v>-9.424777961</v>
      </c>
      <c r="DB283" s="141">
        <f t="shared" si="101"/>
        <v>-3.141592654</v>
      </c>
      <c r="DC283" s="122">
        <f t="shared" si="102"/>
        <v>3.141592654</v>
      </c>
      <c r="DD283" s="142">
        <f t="shared" si="103"/>
        <v>757.7805123</v>
      </c>
      <c r="DE283" s="142">
        <f t="shared" si="104"/>
        <v>757744.7339</v>
      </c>
      <c r="DF283" s="130">
        <f t="shared" si="105"/>
        <v>574204192.7</v>
      </c>
      <c r="DG283" s="143">
        <f t="shared" si="106"/>
        <v>-2296816771</v>
      </c>
      <c r="DH283" s="143">
        <f t="shared" si="107"/>
        <v>0.0000002812789306</v>
      </c>
      <c r="DI283" s="143">
        <f t="shared" si="108"/>
        <v>3.141592654</v>
      </c>
      <c r="DJ283" s="124">
        <f t="shared" si="109"/>
        <v>2296816771</v>
      </c>
      <c r="DK283" s="140">
        <f t="shared" ref="DK283:DM283" si="4698">DK$2*AD283</f>
        <v>-3.141592654</v>
      </c>
      <c r="DL283" s="140">
        <f t="shared" si="4698"/>
        <v>-3.141592654</v>
      </c>
      <c r="DM283" s="140">
        <f t="shared" si="4698"/>
        <v>0</v>
      </c>
      <c r="DN283" s="141">
        <f t="shared" si="111"/>
        <v>-6.283185307</v>
      </c>
      <c r="DO283" s="141">
        <f t="shared" si="112"/>
        <v>0</v>
      </c>
      <c r="DP283" s="122">
        <f t="shared" si="113"/>
        <v>0</v>
      </c>
      <c r="DQ283" s="142">
        <f t="shared" ref="DQ283:DS283" si="4699">POWER(AH283,DQ$2)</f>
        <v>9.116913007</v>
      </c>
      <c r="DR283" s="142">
        <f t="shared" si="4699"/>
        <v>14939.99581</v>
      </c>
      <c r="DS283" s="142">
        <f t="shared" si="4699"/>
        <v>757744.7339</v>
      </c>
      <c r="DT283" s="130">
        <f t="shared" si="115"/>
        <v>103209865783</v>
      </c>
      <c r="DU283" s="143">
        <f t="shared" si="116"/>
        <v>-1857777584097</v>
      </c>
      <c r="DV283" s="143">
        <f t="shared" si="117"/>
        <v>0</v>
      </c>
      <c r="DW283" s="143">
        <f t="shared" si="118"/>
        <v>3.141592654</v>
      </c>
      <c r="DX283" s="124">
        <f t="shared" si="119"/>
        <v>1857777584097</v>
      </c>
      <c r="DY283" s="140">
        <f t="shared" si="120"/>
        <v>0</v>
      </c>
      <c r="DZ283" s="141">
        <f t="shared" si="121"/>
        <v>0</v>
      </c>
      <c r="EA283" s="141">
        <f t="shared" si="122"/>
        <v>0</v>
      </c>
      <c r="EB283" s="122">
        <f t="shared" si="123"/>
        <v>0</v>
      </c>
      <c r="EC283" s="142">
        <f t="shared" si="124"/>
        <v>574177081820</v>
      </c>
      <c r="ED283" s="130">
        <f t="shared" si="125"/>
        <v>574177081820</v>
      </c>
      <c r="EE283" s="143">
        <f t="shared" si="126"/>
        <v>15502781209147</v>
      </c>
      <c r="EF283" s="143">
        <f t="shared" si="127"/>
        <v>0</v>
      </c>
      <c r="EG283" s="143">
        <f t="shared" si="128"/>
        <v>0</v>
      </c>
      <c r="EH283" s="124">
        <f t="shared" si="129"/>
        <v>15502781209147</v>
      </c>
      <c r="EI283" s="144">
        <f t="shared" ref="EI283:EJ283" si="4700">CK283+CU283+DG283+DU283+EE283</f>
        <v>285518650558</v>
      </c>
      <c r="EJ283" s="144">
        <f t="shared" si="4700"/>
        <v>0.001633793056</v>
      </c>
      <c r="EK283" s="144">
        <f t="shared" si="131"/>
        <v>0</v>
      </c>
      <c r="EL283" s="145">
        <f t="shared" si="132"/>
        <v>285518650558</v>
      </c>
      <c r="EM283" s="140">
        <f t="shared" si="133"/>
        <v>0</v>
      </c>
      <c r="EN283" s="141">
        <f t="shared" si="134"/>
        <v>0</v>
      </c>
      <c r="EO283" s="141">
        <f t="shared" si="135"/>
        <v>0</v>
      </c>
      <c r="EP283" s="122">
        <f t="shared" si="136"/>
        <v>0</v>
      </c>
      <c r="EQ283" s="142">
        <f t="shared" si="137"/>
        <v>534339.4526</v>
      </c>
      <c r="ER283" s="130">
        <f t="shared" si="138"/>
        <v>534339.4526</v>
      </c>
      <c r="ES283" s="143">
        <f t="shared" si="139"/>
        <v>2776509.241</v>
      </c>
      <c r="ET283" s="143">
        <f t="shared" si="140"/>
        <v>0.000000007943862001</v>
      </c>
      <c r="EU283" s="143">
        <f t="shared" si="141"/>
        <v>0</v>
      </c>
      <c r="EV283" s="124">
        <f t="shared" si="142"/>
        <v>2776509.241</v>
      </c>
      <c r="EW283" s="144">
        <f t="shared" ref="EW283:EX283" si="4701">BY283+ES283</f>
        <v>-16455223.24</v>
      </c>
      <c r="EX283" s="144">
        <f t="shared" si="4701"/>
        <v>0.000000007943676399</v>
      </c>
      <c r="EY283" s="144">
        <f t="shared" si="144"/>
        <v>3.141592654</v>
      </c>
      <c r="EZ283" s="145">
        <f t="shared" si="145"/>
        <v>16455223.24</v>
      </c>
      <c r="FA283" s="140">
        <f t="shared" si="146"/>
        <v>1.047197551</v>
      </c>
      <c r="FB283" s="141">
        <f t="shared" si="147"/>
        <v>1.047197551</v>
      </c>
      <c r="FC283" s="141">
        <f t="shared" si="148"/>
        <v>1.047197551</v>
      </c>
      <c r="FD283" s="122">
        <f t="shared" si="149"/>
        <v>1.047197551</v>
      </c>
      <c r="FE283" s="142">
        <f t="shared" si="150"/>
        <v>254.3516696</v>
      </c>
      <c r="FF283" s="130">
        <f t="shared" si="151"/>
        <v>254.3516696</v>
      </c>
      <c r="FG283" s="143">
        <f t="shared" si="152"/>
        <v>33.646509</v>
      </c>
      <c r="FH283" s="143">
        <f t="shared" si="153"/>
        <v>58.27746308</v>
      </c>
      <c r="FI283" s="143">
        <f t="shared" si="154"/>
        <v>1.047197551</v>
      </c>
      <c r="FJ283" s="124">
        <f t="shared" si="155"/>
        <v>67.29301799</v>
      </c>
      <c r="FK283" s="140">
        <f t="shared" si="156"/>
        <v>-6.283185307</v>
      </c>
      <c r="FL283" s="141">
        <f t="shared" si="157"/>
        <v>-6.283185307</v>
      </c>
      <c r="FM283" s="141">
        <f t="shared" si="158"/>
        <v>0</v>
      </c>
      <c r="FN283" s="122">
        <f t="shared" si="159"/>
        <v>0</v>
      </c>
      <c r="FO283" s="142">
        <f t="shared" si="160"/>
        <v>83.11810277</v>
      </c>
      <c r="FP283" s="130">
        <f t="shared" si="161"/>
        <v>83.11810277</v>
      </c>
      <c r="FQ283" s="143">
        <f t="shared" si="162"/>
        <v>-83.11810277</v>
      </c>
      <c r="FR283" s="143">
        <f t="shared" si="163"/>
        <v>0</v>
      </c>
      <c r="FS283" s="143">
        <f t="shared" si="164"/>
        <v>3.141592654</v>
      </c>
      <c r="FT283" s="124">
        <f t="shared" si="165"/>
        <v>83.11810277</v>
      </c>
      <c r="FU283" s="144">
        <f t="shared" si="166"/>
        <v>-44903.10553</v>
      </c>
      <c r="FV283" s="144">
        <f t="shared" si="167"/>
        <v>0</v>
      </c>
      <c r="FW283" s="144">
        <f t="shared" si="168"/>
        <v>-3.141592654</v>
      </c>
      <c r="FX283" s="145">
        <f t="shared" si="169"/>
        <v>44903.10553</v>
      </c>
      <c r="FY283" s="140">
        <f t="shared" si="170"/>
        <v>-3.141592654</v>
      </c>
      <c r="FZ283" s="140">
        <f t="shared" si="171"/>
        <v>-1.047197551</v>
      </c>
      <c r="GA283" s="141">
        <f t="shared" si="172"/>
        <v>-4.188790205</v>
      </c>
      <c r="GB283" s="141">
        <f t="shared" si="173"/>
        <v>-4.188790205</v>
      </c>
      <c r="GC283" s="122">
        <f t="shared" si="174"/>
        <v>2.094395102</v>
      </c>
      <c r="GD283" s="142">
        <f t="shared" si="175"/>
        <v>44903.10553</v>
      </c>
      <c r="GE283" s="142">
        <f t="shared" si="176"/>
        <v>0.01486038269</v>
      </c>
      <c r="GF283" s="130">
        <f t="shared" si="177"/>
        <v>667.2773323</v>
      </c>
      <c r="GG283" s="143">
        <f t="shared" si="178"/>
        <v>-37.07096291</v>
      </c>
      <c r="GH283" s="143">
        <f t="shared" si="179"/>
        <v>64.20879124</v>
      </c>
      <c r="GI283" s="143">
        <f t="shared" si="180"/>
        <v>2.094395102</v>
      </c>
      <c r="GJ283" s="124">
        <f t="shared" si="181"/>
        <v>74.14192581</v>
      </c>
      <c r="GK283" s="146">
        <f t="shared" si="182"/>
        <v>-0.5</v>
      </c>
      <c r="GL283" s="127">
        <f t="shared" si="183"/>
        <v>-0.8660254038</v>
      </c>
      <c r="GM283" s="146">
        <f t="shared" si="184"/>
        <v>-2.094395102</v>
      </c>
      <c r="GN283" s="127">
        <f t="shared" si="185"/>
        <v>1</v>
      </c>
      <c r="GO283" s="147">
        <f t="shared" si="186"/>
        <v>-0.5</v>
      </c>
      <c r="GP283" s="128">
        <f t="shared" si="187"/>
        <v>0.8660254038</v>
      </c>
      <c r="GQ283" s="147">
        <f t="shared" si="188"/>
        <v>2.094395102</v>
      </c>
      <c r="GR283" s="128">
        <f t="shared" si="189"/>
        <v>1</v>
      </c>
      <c r="GS283" s="140">
        <f t="shared" si="190"/>
        <v>-2.094395102</v>
      </c>
      <c r="GT283" s="140">
        <f t="shared" si="191"/>
        <v>1.047197551</v>
      </c>
      <c r="GU283" s="141">
        <f t="shared" si="192"/>
        <v>-1.047197551</v>
      </c>
      <c r="GV283" s="141">
        <f t="shared" si="193"/>
        <v>-1.047197551</v>
      </c>
      <c r="GW283" s="122">
        <f t="shared" si="194"/>
        <v>-1.047197551</v>
      </c>
      <c r="GX283" s="142">
        <f t="shared" si="195"/>
        <v>1</v>
      </c>
      <c r="GY283" s="142">
        <f t="shared" si="196"/>
        <v>67.29301799</v>
      </c>
      <c r="GZ283" s="130">
        <f t="shared" si="197"/>
        <v>67.29301799</v>
      </c>
      <c r="HA283" s="143">
        <f t="shared" si="198"/>
        <v>33.646509</v>
      </c>
      <c r="HB283" s="143">
        <f t="shared" si="199"/>
        <v>-58.27746308</v>
      </c>
      <c r="HC283" s="143">
        <f t="shared" si="200"/>
        <v>-1.047197551</v>
      </c>
      <c r="HD283" s="124">
        <f t="shared" si="201"/>
        <v>67.29301799</v>
      </c>
      <c r="HE283" s="140">
        <f t="shared" si="202"/>
        <v>2.094395102</v>
      </c>
      <c r="HF283" s="140">
        <f t="shared" si="203"/>
        <v>2.094395102</v>
      </c>
      <c r="HG283" s="141">
        <f t="shared" si="204"/>
        <v>4.188790205</v>
      </c>
      <c r="HH283" s="141">
        <f t="shared" si="205"/>
        <v>4.188790205</v>
      </c>
      <c r="HI283" s="122">
        <f t="shared" si="206"/>
        <v>-2.094395102</v>
      </c>
      <c r="HJ283" s="142">
        <f t="shared" si="207"/>
        <v>1</v>
      </c>
      <c r="HK283" s="142">
        <f t="shared" si="208"/>
        <v>74.14192581</v>
      </c>
      <c r="HL283" s="130">
        <f t="shared" si="209"/>
        <v>74.14192581</v>
      </c>
      <c r="HM283" s="143">
        <f t="shared" si="210"/>
        <v>-37.07096291</v>
      </c>
      <c r="HN283" s="143">
        <f t="shared" si="211"/>
        <v>-64.20879124</v>
      </c>
      <c r="HO283" s="143">
        <f t="shared" si="212"/>
        <v>-2.094395102</v>
      </c>
      <c r="HP283" s="124">
        <f t="shared" si="213"/>
        <v>74.14192581</v>
      </c>
      <c r="HQ283" s="140">
        <f t="shared" si="214"/>
        <v>2.094395102</v>
      </c>
      <c r="HR283" s="140">
        <f t="shared" si="215"/>
        <v>1.047197551</v>
      </c>
      <c r="HS283" s="141">
        <f t="shared" si="216"/>
        <v>3.141592654</v>
      </c>
      <c r="HT283" s="141">
        <f t="shared" si="217"/>
        <v>3.141592654</v>
      </c>
      <c r="HU283" s="122">
        <f t="shared" si="218"/>
        <v>3.141592654</v>
      </c>
      <c r="HV283" s="142">
        <f t="shared" si="219"/>
        <v>1</v>
      </c>
      <c r="HW283" s="142">
        <f t="shared" si="220"/>
        <v>67.29301799</v>
      </c>
      <c r="HX283" s="130">
        <f t="shared" si="221"/>
        <v>67.29301799</v>
      </c>
      <c r="HY283" s="143">
        <f t="shared" si="222"/>
        <v>-67.29301799</v>
      </c>
      <c r="HZ283" s="143">
        <f t="shared" si="223"/>
        <v>0</v>
      </c>
      <c r="IA283" s="143">
        <f t="shared" si="224"/>
        <v>3.141592654</v>
      </c>
      <c r="IB283" s="124">
        <f t="shared" si="225"/>
        <v>67.29301799</v>
      </c>
      <c r="IC283" s="140">
        <f t="shared" si="226"/>
        <v>-2.094395102</v>
      </c>
      <c r="ID283" s="140">
        <f t="shared" si="227"/>
        <v>2.094395102</v>
      </c>
      <c r="IE283" s="141">
        <f t="shared" si="228"/>
        <v>0</v>
      </c>
      <c r="IF283" s="141">
        <f t="shared" si="229"/>
        <v>0</v>
      </c>
      <c r="IG283" s="122">
        <f t="shared" si="230"/>
        <v>0</v>
      </c>
      <c r="IH283" s="142">
        <f t="shared" si="231"/>
        <v>1</v>
      </c>
      <c r="II283" s="142">
        <f t="shared" si="232"/>
        <v>74.14192581</v>
      </c>
      <c r="IJ283" s="130">
        <f t="shared" si="233"/>
        <v>74.14192581</v>
      </c>
      <c r="IK283" s="143">
        <f t="shared" si="234"/>
        <v>74.14192581</v>
      </c>
      <c r="IL283" s="143">
        <f t="shared" si="235"/>
        <v>0</v>
      </c>
      <c r="IM283" s="143">
        <f t="shared" si="236"/>
        <v>0</v>
      </c>
      <c r="IN283" s="124">
        <f t="shared" si="237"/>
        <v>74.14192581</v>
      </c>
    </row>
    <row r="284" ht="12.75" customHeight="1">
      <c r="A284" s="129">
        <f>'Cortez Cubic'!AP284</f>
        <v>-0.2187762226</v>
      </c>
      <c r="B284" s="129">
        <f>'Cortez Cubic'!AQ284</f>
        <v>0.3567866595</v>
      </c>
      <c r="C284" s="129">
        <f>'Cortez Cubic'!AR284</f>
        <v>5029.294694</v>
      </c>
      <c r="D284" s="129">
        <f>'Cortez Cubic'!AS284</f>
        <v>-273347.5983</v>
      </c>
      <c r="E284" s="129">
        <f t="shared" ref="E284:H284" si="4702">0</f>
        <v>0</v>
      </c>
      <c r="F284" s="129">
        <f t="shared" si="4702"/>
        <v>0</v>
      </c>
      <c r="G284" s="129">
        <f t="shared" si="4702"/>
        <v>0</v>
      </c>
      <c r="H284" s="129">
        <f t="shared" si="4702"/>
        <v>0</v>
      </c>
      <c r="I284" s="110">
        <f>'Cortez Cubic'!I284</f>
        <v>90</v>
      </c>
      <c r="J284" s="130">
        <f t="shared" si="28"/>
        <v>107.3540298</v>
      </c>
      <c r="K284" s="131">
        <f t="shared" si="29"/>
        <v>1</v>
      </c>
      <c r="L284" s="131">
        <f t="shared" si="30"/>
        <v>0</v>
      </c>
      <c r="M284" s="132">
        <f t="shared" si="31"/>
        <v>-17.35402975</v>
      </c>
      <c r="N284" s="133">
        <f t="shared" si="32"/>
        <v>40.07886251</v>
      </c>
      <c r="O284" s="134">
        <f t="shared" si="33"/>
        <v>107.3540298</v>
      </c>
      <c r="P284" s="134">
        <f t="shared" si="34"/>
        <v>0</v>
      </c>
      <c r="Q284" s="135">
        <f t="shared" si="35"/>
        <v>67.27516725</v>
      </c>
      <c r="R284" s="135">
        <f t="shared" si="36"/>
        <v>0</v>
      </c>
      <c r="S284" s="136">
        <f t="shared" si="37"/>
        <v>-172.9983678</v>
      </c>
      <c r="T284" s="136">
        <f t="shared" si="38"/>
        <v>0</v>
      </c>
      <c r="U284" s="137">
        <f t="shared" ref="U284:X284" si="4703">ATAN2(A284,E284)</f>
        <v>3.141592654</v>
      </c>
      <c r="V284" s="137">
        <f t="shared" si="4703"/>
        <v>0</v>
      </c>
      <c r="W284" s="137">
        <f t="shared" si="4703"/>
        <v>0</v>
      </c>
      <c r="X284" s="137">
        <f t="shared" si="4703"/>
        <v>3.141592654</v>
      </c>
      <c r="Y284" s="137">
        <f t="shared" ref="Y284:AB284" si="4704">SQRT(POWER(A284,2)+POWER(E284,2))</f>
        <v>0.2187762226</v>
      </c>
      <c r="Z284" s="137">
        <f t="shared" si="4704"/>
        <v>0.3567866595</v>
      </c>
      <c r="AA284" s="137">
        <f t="shared" si="4704"/>
        <v>5029.294694</v>
      </c>
      <c r="AB284" s="137">
        <f t="shared" si="4704"/>
        <v>273347.5983</v>
      </c>
      <c r="AC284" s="138">
        <f t="shared" ref="AC284:AF284" si="4705">U284-$U284</f>
        <v>0</v>
      </c>
      <c r="AD284" s="138">
        <f t="shared" si="4705"/>
        <v>-3.141592654</v>
      </c>
      <c r="AE284" s="138">
        <f t="shared" si="4705"/>
        <v>-3.141592654</v>
      </c>
      <c r="AF284" s="138">
        <f t="shared" si="4705"/>
        <v>0</v>
      </c>
      <c r="AG284" s="138">
        <f t="shared" ref="AG284:AJ284" si="4706">Y284/$Y284</f>
        <v>1</v>
      </c>
      <c r="AH284" s="138">
        <f t="shared" si="4706"/>
        <v>1.630829234</v>
      </c>
      <c r="AI284" s="138">
        <f t="shared" si="4706"/>
        <v>22988.30574</v>
      </c>
      <c r="AJ284" s="138">
        <f t="shared" si="4706"/>
        <v>1249439.245</v>
      </c>
      <c r="AK284" s="139">
        <f t="shared" ref="AK284:AN284" si="4707">AG284*COS(AC284)</f>
        <v>1</v>
      </c>
      <c r="AL284" s="139">
        <f t="shared" si="4707"/>
        <v>-1.630829234</v>
      </c>
      <c r="AM284" s="139">
        <f t="shared" si="4707"/>
        <v>-22988.30574</v>
      </c>
      <c r="AN284" s="139">
        <f t="shared" si="4707"/>
        <v>1249439.245</v>
      </c>
      <c r="AO284" s="129">
        <f t="shared" ref="AO284:AR284" si="4708">AG284*SIN(AC284)</f>
        <v>0</v>
      </c>
      <c r="AP284" s="129">
        <f t="shared" si="4708"/>
        <v>0</v>
      </c>
      <c r="AQ284" s="129">
        <f t="shared" si="4708"/>
        <v>0</v>
      </c>
      <c r="AR284" s="129">
        <f t="shared" si="4708"/>
        <v>0</v>
      </c>
      <c r="AS284" s="140">
        <f t="shared" si="45"/>
        <v>-9.424777961</v>
      </c>
      <c r="AT284" s="141">
        <f t="shared" si="46"/>
        <v>-9.424777961</v>
      </c>
      <c r="AU284" s="141">
        <f t="shared" si="47"/>
        <v>-3.141592654</v>
      </c>
      <c r="AV284" s="122">
        <f t="shared" si="48"/>
        <v>3.141592654</v>
      </c>
      <c r="AW284" s="142">
        <f t="shared" si="49"/>
        <v>4.337359938</v>
      </c>
      <c r="AX284" s="130">
        <f t="shared" si="50"/>
        <v>4.337359938</v>
      </c>
      <c r="AY284" s="143">
        <f t="shared" si="51"/>
        <v>8.674719876</v>
      </c>
      <c r="AZ284" s="143">
        <f t="shared" si="52"/>
        <v>0</v>
      </c>
      <c r="BA284" s="143">
        <f t="shared" si="53"/>
        <v>0</v>
      </c>
      <c r="BB284" s="124">
        <f t="shared" si="54"/>
        <v>8.674719876</v>
      </c>
      <c r="BC284" s="140">
        <f t="shared" ref="BC284:BD284" si="4709">BC$2*AD284</f>
        <v>-3.141592654</v>
      </c>
      <c r="BD284" s="140">
        <f t="shared" si="4709"/>
        <v>-3.141592654</v>
      </c>
      <c r="BE284" s="141">
        <f t="shared" si="56"/>
        <v>-6.283185307</v>
      </c>
      <c r="BF284" s="141">
        <f t="shared" si="57"/>
        <v>0</v>
      </c>
      <c r="BG284" s="122">
        <f t="shared" si="58"/>
        <v>0</v>
      </c>
      <c r="BH284" s="142">
        <f t="shared" ref="BH284:BI284" si="4710">POWER(AH284,BH$2)</f>
        <v>1.630829234</v>
      </c>
      <c r="BI284" s="142">
        <f t="shared" si="4710"/>
        <v>22988.30574</v>
      </c>
      <c r="BJ284" s="130">
        <f t="shared" si="60"/>
        <v>37490.00104</v>
      </c>
      <c r="BK284" s="143">
        <f t="shared" si="61"/>
        <v>337410.0093</v>
      </c>
      <c r="BL284" s="143">
        <f t="shared" si="62"/>
        <v>0</v>
      </c>
      <c r="BM284" s="143">
        <f t="shared" si="63"/>
        <v>0</v>
      </c>
      <c r="BN284" s="124">
        <f t="shared" si="64"/>
        <v>337410.0093</v>
      </c>
      <c r="BO284" s="140">
        <f t="shared" si="65"/>
        <v>0</v>
      </c>
      <c r="BP284" s="141">
        <f t="shared" si="66"/>
        <v>0</v>
      </c>
      <c r="BQ284" s="141">
        <f t="shared" si="67"/>
        <v>0</v>
      </c>
      <c r="BR284" s="122">
        <f t="shared" si="68"/>
        <v>0</v>
      </c>
      <c r="BS284" s="142">
        <f t="shared" si="69"/>
        <v>1249439.245</v>
      </c>
      <c r="BT284" s="130">
        <f t="shared" si="70"/>
        <v>1249439.245</v>
      </c>
      <c r="BU284" s="143">
        <f t="shared" si="71"/>
        <v>-33734859.6</v>
      </c>
      <c r="BV284" s="143">
        <f t="shared" si="72"/>
        <v>0</v>
      </c>
      <c r="BW284" s="143">
        <f t="shared" si="73"/>
        <v>3.141592654</v>
      </c>
      <c r="BX284" s="124">
        <f t="shared" si="74"/>
        <v>33734859.6</v>
      </c>
      <c r="BY284" s="144">
        <f t="shared" ref="BY284:BZ284" si="4711">AY284+BK284+BU284</f>
        <v>-33397440.92</v>
      </c>
      <c r="BZ284" s="144">
        <f t="shared" si="4711"/>
        <v>0</v>
      </c>
      <c r="CA284" s="144">
        <f t="shared" si="76"/>
        <v>-3.141592654</v>
      </c>
      <c r="CB284" s="145">
        <f t="shared" si="77"/>
        <v>33397440.92</v>
      </c>
      <c r="CC284" s="140">
        <f t="shared" ref="CC284:CD284" si="4712">CC$2*AD284</f>
        <v>-6.283185307</v>
      </c>
      <c r="CD284" s="140">
        <f t="shared" si="4712"/>
        <v>-6.283185307</v>
      </c>
      <c r="CE284" s="141">
        <f t="shared" si="79"/>
        <v>-12.56637061</v>
      </c>
      <c r="CF284" s="141">
        <f t="shared" si="80"/>
        <v>0</v>
      </c>
      <c r="CG284" s="122">
        <f t="shared" si="81"/>
        <v>0</v>
      </c>
      <c r="CH284" s="142">
        <f t="shared" ref="CH284:CI284" si="4713">POWER(AH284,CH$2)</f>
        <v>2.65960399</v>
      </c>
      <c r="CI284" s="142">
        <f t="shared" si="4713"/>
        <v>528462200.8</v>
      </c>
      <c r="CJ284" s="130">
        <f t="shared" si="83"/>
        <v>1405500178</v>
      </c>
      <c r="CK284" s="143">
        <f t="shared" si="84"/>
        <v>-1405500178</v>
      </c>
      <c r="CL284" s="143">
        <f t="shared" si="85"/>
        <v>0</v>
      </c>
      <c r="CM284" s="143">
        <f t="shared" si="86"/>
        <v>3.141592654</v>
      </c>
      <c r="CN284" s="124">
        <f t="shared" si="87"/>
        <v>1405500178</v>
      </c>
      <c r="CO284" s="140">
        <f t="shared" si="88"/>
        <v>-9.424777961</v>
      </c>
      <c r="CP284" s="141">
        <f t="shared" si="89"/>
        <v>-9.424777961</v>
      </c>
      <c r="CQ284" s="141">
        <f t="shared" si="90"/>
        <v>-3.141592654</v>
      </c>
      <c r="CR284" s="122">
        <f t="shared" si="91"/>
        <v>3.141592654</v>
      </c>
      <c r="CS284" s="142">
        <f t="shared" si="92"/>
        <v>12148450643176</v>
      </c>
      <c r="CT284" s="130">
        <f t="shared" si="93"/>
        <v>12148450643176</v>
      </c>
      <c r="CU284" s="143">
        <f t="shared" si="94"/>
        <v>-48593802572704</v>
      </c>
      <c r="CV284" s="143">
        <f t="shared" si="95"/>
        <v>0.005951024478</v>
      </c>
      <c r="CW284" s="143">
        <f t="shared" si="96"/>
        <v>3.141592654</v>
      </c>
      <c r="CX284" s="124">
        <f t="shared" si="97"/>
        <v>48593802572704</v>
      </c>
      <c r="CY284" s="140">
        <f t="shared" si="98"/>
        <v>-9.424777961</v>
      </c>
      <c r="CZ284" s="140">
        <f t="shared" si="99"/>
        <v>0</v>
      </c>
      <c r="DA284" s="141">
        <f t="shared" si="100"/>
        <v>-9.424777961</v>
      </c>
      <c r="DB284" s="141">
        <f t="shared" si="101"/>
        <v>-3.141592654</v>
      </c>
      <c r="DC284" s="122">
        <f t="shared" si="102"/>
        <v>3.141592654</v>
      </c>
      <c r="DD284" s="142">
        <f t="shared" si="103"/>
        <v>4.337359938</v>
      </c>
      <c r="DE284" s="142">
        <f t="shared" si="104"/>
        <v>1249439.245</v>
      </c>
      <c r="DF284" s="130">
        <f t="shared" si="105"/>
        <v>5419267.724</v>
      </c>
      <c r="DG284" s="143">
        <f t="shared" si="106"/>
        <v>-21677070.9</v>
      </c>
      <c r="DH284" s="143">
        <f t="shared" si="107"/>
        <v>0.000000002654675549</v>
      </c>
      <c r="DI284" s="143">
        <f t="shared" si="108"/>
        <v>3.141592654</v>
      </c>
      <c r="DJ284" s="124">
        <f t="shared" si="109"/>
        <v>21677070.9</v>
      </c>
      <c r="DK284" s="140">
        <f t="shared" ref="DK284:DM284" si="4714">DK$2*AD284</f>
        <v>-3.141592654</v>
      </c>
      <c r="DL284" s="140">
        <f t="shared" si="4714"/>
        <v>-3.141592654</v>
      </c>
      <c r="DM284" s="140">
        <f t="shared" si="4714"/>
        <v>0</v>
      </c>
      <c r="DN284" s="141">
        <f t="shared" si="111"/>
        <v>-6.283185307</v>
      </c>
      <c r="DO284" s="141">
        <f t="shared" si="112"/>
        <v>0</v>
      </c>
      <c r="DP284" s="122">
        <f t="shared" si="113"/>
        <v>0</v>
      </c>
      <c r="DQ284" s="142">
        <f t="shared" ref="DQ284:DS284" si="4715">POWER(AH284,DQ$2)</f>
        <v>1.630829234</v>
      </c>
      <c r="DR284" s="142">
        <f t="shared" si="4715"/>
        <v>22988.30574</v>
      </c>
      <c r="DS284" s="142">
        <f t="shared" si="4715"/>
        <v>1249439.245</v>
      </c>
      <c r="DT284" s="130">
        <f t="shared" si="115"/>
        <v>46841478578</v>
      </c>
      <c r="DU284" s="143">
        <f t="shared" si="116"/>
        <v>-843146614395</v>
      </c>
      <c r="DV284" s="143">
        <f t="shared" si="117"/>
        <v>0</v>
      </c>
      <c r="DW284" s="143">
        <f t="shared" si="118"/>
        <v>3.141592654</v>
      </c>
      <c r="DX284" s="124">
        <f t="shared" si="119"/>
        <v>843146614395</v>
      </c>
      <c r="DY284" s="140">
        <f t="shared" si="120"/>
        <v>0</v>
      </c>
      <c r="DZ284" s="141">
        <f t="shared" si="121"/>
        <v>0</v>
      </c>
      <c r="EA284" s="141">
        <f t="shared" si="122"/>
        <v>0</v>
      </c>
      <c r="EB284" s="122">
        <f t="shared" si="123"/>
        <v>0</v>
      </c>
      <c r="EC284" s="142">
        <f t="shared" si="124"/>
        <v>1561098425980</v>
      </c>
      <c r="ED284" s="130">
        <f t="shared" si="125"/>
        <v>1561098425980</v>
      </c>
      <c r="EE284" s="143">
        <f t="shared" si="126"/>
        <v>42149657501471</v>
      </c>
      <c r="EF284" s="143">
        <f t="shared" si="127"/>
        <v>0</v>
      </c>
      <c r="EG284" s="143">
        <f t="shared" si="128"/>
        <v>0</v>
      </c>
      <c r="EH284" s="124">
        <f t="shared" si="129"/>
        <v>42149657501471</v>
      </c>
      <c r="EI284" s="144">
        <f t="shared" ref="EI284:EJ284" si="4716">CK284+CU284+DG284+DU284+EE284</f>
        <v>-7288718862877</v>
      </c>
      <c r="EJ284" s="144">
        <f t="shared" si="4716"/>
        <v>0.005951027133</v>
      </c>
      <c r="EK284" s="144">
        <f t="shared" si="131"/>
        <v>3.141592654</v>
      </c>
      <c r="EL284" s="145">
        <f t="shared" si="132"/>
        <v>7288718862877</v>
      </c>
      <c r="EM284" s="140">
        <f t="shared" si="133"/>
        <v>1.570796327</v>
      </c>
      <c r="EN284" s="141">
        <f t="shared" si="134"/>
        <v>1.570796327</v>
      </c>
      <c r="EO284" s="141">
        <f t="shared" si="135"/>
        <v>1.570796327</v>
      </c>
      <c r="EP284" s="122">
        <f t="shared" si="136"/>
        <v>1.570796327</v>
      </c>
      <c r="EQ284" s="142">
        <f t="shared" si="137"/>
        <v>2699762.742</v>
      </c>
      <c r="ER284" s="130">
        <f t="shared" si="138"/>
        <v>2699762.742</v>
      </c>
      <c r="ES284" s="143">
        <f t="shared" si="139"/>
        <v>0.000000007088842072</v>
      </c>
      <c r="ET284" s="143">
        <f t="shared" si="140"/>
        <v>14028378.71</v>
      </c>
      <c r="EU284" s="143">
        <f t="shared" si="141"/>
        <v>1.570796327</v>
      </c>
      <c r="EV284" s="124">
        <f t="shared" si="142"/>
        <v>14028378.71</v>
      </c>
      <c r="EW284" s="144">
        <f t="shared" ref="EW284:EX284" si="4717">BY284+ES284</f>
        <v>-33397440.92</v>
      </c>
      <c r="EX284" s="144">
        <f t="shared" si="4717"/>
        <v>14028378.71</v>
      </c>
      <c r="EY284" s="144">
        <f t="shared" si="144"/>
        <v>2.743927667</v>
      </c>
      <c r="EZ284" s="145">
        <f t="shared" si="145"/>
        <v>36224086.87</v>
      </c>
      <c r="FA284" s="140">
        <f t="shared" si="146"/>
        <v>0.9146425556</v>
      </c>
      <c r="FB284" s="141">
        <f t="shared" si="147"/>
        <v>0.9146425556</v>
      </c>
      <c r="FC284" s="141">
        <f t="shared" si="148"/>
        <v>0.9146425556</v>
      </c>
      <c r="FD284" s="122">
        <f t="shared" si="149"/>
        <v>0.9146425556</v>
      </c>
      <c r="FE284" s="142">
        <f t="shared" si="150"/>
        <v>330.876418</v>
      </c>
      <c r="FF284" s="130">
        <f t="shared" si="151"/>
        <v>330.876418</v>
      </c>
      <c r="FG284" s="143">
        <f t="shared" si="152"/>
        <v>53.40521</v>
      </c>
      <c r="FH284" s="143">
        <f t="shared" si="153"/>
        <v>69.36099506</v>
      </c>
      <c r="FI284" s="143">
        <f t="shared" si="154"/>
        <v>0.9146425556</v>
      </c>
      <c r="FJ284" s="124">
        <f t="shared" si="155"/>
        <v>87.53892901</v>
      </c>
      <c r="FK284" s="140">
        <f t="shared" si="156"/>
        <v>-6.283185307</v>
      </c>
      <c r="FL284" s="141">
        <f t="shared" si="157"/>
        <v>-6.283185307</v>
      </c>
      <c r="FM284" s="141">
        <f t="shared" si="158"/>
        <v>0</v>
      </c>
      <c r="FN284" s="122">
        <f t="shared" si="159"/>
        <v>0</v>
      </c>
      <c r="FO284" s="142">
        <f t="shared" si="160"/>
        <v>2.65960399</v>
      </c>
      <c r="FP284" s="130">
        <f t="shared" si="161"/>
        <v>2.65960399</v>
      </c>
      <c r="FQ284" s="143">
        <f t="shared" si="162"/>
        <v>-2.65960399</v>
      </c>
      <c r="FR284" s="143">
        <f t="shared" si="163"/>
        <v>0</v>
      </c>
      <c r="FS284" s="143">
        <f t="shared" si="164"/>
        <v>3.141592654</v>
      </c>
      <c r="FT284" s="124">
        <f t="shared" si="165"/>
        <v>2.65960399</v>
      </c>
      <c r="FU284" s="144">
        <f t="shared" si="166"/>
        <v>-68967.57682</v>
      </c>
      <c r="FV284" s="144">
        <f t="shared" si="167"/>
        <v>0</v>
      </c>
      <c r="FW284" s="144">
        <f t="shared" si="168"/>
        <v>-3.141592654</v>
      </c>
      <c r="FX284" s="145">
        <f t="shared" si="169"/>
        <v>68967.57682</v>
      </c>
      <c r="FY284" s="140">
        <f t="shared" si="170"/>
        <v>-3.141592654</v>
      </c>
      <c r="FZ284" s="140">
        <f t="shared" si="171"/>
        <v>-0.9146425556</v>
      </c>
      <c r="GA284" s="141">
        <f t="shared" si="172"/>
        <v>-4.056235209</v>
      </c>
      <c r="GB284" s="141">
        <f t="shared" si="173"/>
        <v>-4.056235209</v>
      </c>
      <c r="GC284" s="122">
        <f t="shared" si="174"/>
        <v>2.226950098</v>
      </c>
      <c r="GD284" s="142">
        <f t="shared" si="175"/>
        <v>68967.57682</v>
      </c>
      <c r="GE284" s="142">
        <f t="shared" si="176"/>
        <v>0.01142348908</v>
      </c>
      <c r="GF284" s="130">
        <f t="shared" si="177"/>
        <v>787.850361</v>
      </c>
      <c r="GG284" s="143">
        <f t="shared" si="178"/>
        <v>-53.40521</v>
      </c>
      <c r="GH284" s="143">
        <f t="shared" si="179"/>
        <v>69.36099506</v>
      </c>
      <c r="GI284" s="143">
        <f t="shared" si="180"/>
        <v>2.226950098</v>
      </c>
      <c r="GJ284" s="124">
        <f t="shared" si="181"/>
        <v>87.53892901</v>
      </c>
      <c r="GK284" s="146">
        <f t="shared" si="182"/>
        <v>-0.5</v>
      </c>
      <c r="GL284" s="127">
        <f t="shared" si="183"/>
        <v>-0.8660254038</v>
      </c>
      <c r="GM284" s="146">
        <f t="shared" si="184"/>
        <v>-2.094395102</v>
      </c>
      <c r="GN284" s="127">
        <f t="shared" si="185"/>
        <v>1</v>
      </c>
      <c r="GO284" s="147">
        <f t="shared" si="186"/>
        <v>-0.5</v>
      </c>
      <c r="GP284" s="128">
        <f t="shared" si="187"/>
        <v>0.8660254038</v>
      </c>
      <c r="GQ284" s="147">
        <f t="shared" si="188"/>
        <v>2.094395102</v>
      </c>
      <c r="GR284" s="128">
        <f t="shared" si="189"/>
        <v>1</v>
      </c>
      <c r="GS284" s="140">
        <f t="shared" si="190"/>
        <v>-2.094395102</v>
      </c>
      <c r="GT284" s="140">
        <f t="shared" si="191"/>
        <v>0.9146425556</v>
      </c>
      <c r="GU284" s="141">
        <f t="shared" si="192"/>
        <v>-1.179752547</v>
      </c>
      <c r="GV284" s="141">
        <f t="shared" si="193"/>
        <v>-1.179752547</v>
      </c>
      <c r="GW284" s="122">
        <f t="shared" si="194"/>
        <v>-1.179752547</v>
      </c>
      <c r="GX284" s="142">
        <f t="shared" si="195"/>
        <v>1</v>
      </c>
      <c r="GY284" s="142">
        <f t="shared" si="196"/>
        <v>87.53892901</v>
      </c>
      <c r="GZ284" s="130">
        <f t="shared" si="197"/>
        <v>87.53892901</v>
      </c>
      <c r="HA284" s="143">
        <f t="shared" si="198"/>
        <v>33.36577875</v>
      </c>
      <c r="HB284" s="143">
        <f t="shared" si="199"/>
        <v>-80.93076609</v>
      </c>
      <c r="HC284" s="143">
        <f t="shared" si="200"/>
        <v>-1.179752547</v>
      </c>
      <c r="HD284" s="124">
        <f t="shared" si="201"/>
        <v>87.53892901</v>
      </c>
      <c r="HE284" s="140">
        <f t="shared" si="202"/>
        <v>2.094395102</v>
      </c>
      <c r="HF284" s="140">
        <f t="shared" si="203"/>
        <v>2.226950098</v>
      </c>
      <c r="HG284" s="141">
        <f t="shared" si="204"/>
        <v>4.3213452</v>
      </c>
      <c r="HH284" s="141">
        <f t="shared" si="205"/>
        <v>4.3213452</v>
      </c>
      <c r="HI284" s="122">
        <f t="shared" si="206"/>
        <v>-1.961840107</v>
      </c>
      <c r="HJ284" s="142">
        <f t="shared" si="207"/>
        <v>1</v>
      </c>
      <c r="HK284" s="142">
        <f t="shared" si="208"/>
        <v>87.53892901</v>
      </c>
      <c r="HL284" s="130">
        <f t="shared" si="209"/>
        <v>87.53892901</v>
      </c>
      <c r="HM284" s="143">
        <f t="shared" si="210"/>
        <v>-33.36577875</v>
      </c>
      <c r="HN284" s="143">
        <f t="shared" si="211"/>
        <v>-80.93076609</v>
      </c>
      <c r="HO284" s="143">
        <f t="shared" si="212"/>
        <v>-1.961840107</v>
      </c>
      <c r="HP284" s="124">
        <f t="shared" si="213"/>
        <v>87.53892901</v>
      </c>
      <c r="HQ284" s="140">
        <f t="shared" si="214"/>
        <v>2.094395102</v>
      </c>
      <c r="HR284" s="140">
        <f t="shared" si="215"/>
        <v>0.9146425556</v>
      </c>
      <c r="HS284" s="141">
        <f t="shared" si="216"/>
        <v>3.009037658</v>
      </c>
      <c r="HT284" s="141">
        <f t="shared" si="217"/>
        <v>3.009037658</v>
      </c>
      <c r="HU284" s="122">
        <f t="shared" si="218"/>
        <v>3.009037658</v>
      </c>
      <c r="HV284" s="142">
        <f t="shared" si="219"/>
        <v>1</v>
      </c>
      <c r="HW284" s="142">
        <f t="shared" si="220"/>
        <v>87.53892901</v>
      </c>
      <c r="HX284" s="130">
        <f t="shared" si="221"/>
        <v>87.53892901</v>
      </c>
      <c r="HY284" s="143">
        <f t="shared" si="222"/>
        <v>-86.77098876</v>
      </c>
      <c r="HZ284" s="143">
        <f t="shared" si="223"/>
        <v>11.56977103</v>
      </c>
      <c r="IA284" s="143">
        <f t="shared" si="224"/>
        <v>3.009037658</v>
      </c>
      <c r="IB284" s="124">
        <f t="shared" si="225"/>
        <v>87.53892901</v>
      </c>
      <c r="IC284" s="140">
        <f t="shared" si="226"/>
        <v>-2.094395102</v>
      </c>
      <c r="ID284" s="140">
        <f t="shared" si="227"/>
        <v>2.226950098</v>
      </c>
      <c r="IE284" s="141">
        <f t="shared" si="228"/>
        <v>0.1325549956</v>
      </c>
      <c r="IF284" s="141">
        <f t="shared" si="229"/>
        <v>0.1325549956</v>
      </c>
      <c r="IG284" s="122">
        <f t="shared" si="230"/>
        <v>0.1325549956</v>
      </c>
      <c r="IH284" s="142">
        <f t="shared" si="231"/>
        <v>1</v>
      </c>
      <c r="II284" s="142">
        <f t="shared" si="232"/>
        <v>87.53892901</v>
      </c>
      <c r="IJ284" s="130">
        <f t="shared" si="233"/>
        <v>87.53892901</v>
      </c>
      <c r="IK284" s="143">
        <f t="shared" si="234"/>
        <v>86.77098876</v>
      </c>
      <c r="IL284" s="143">
        <f t="shared" si="235"/>
        <v>11.56977103</v>
      </c>
      <c r="IM284" s="143">
        <f t="shared" si="236"/>
        <v>0.1325549956</v>
      </c>
      <c r="IN284" s="124">
        <f t="shared" si="237"/>
        <v>87.53892901</v>
      </c>
    </row>
    <row r="285" ht="12.75" customHeight="1">
      <c r="A285" s="129">
        <f>'Cortez Cubic'!AP285</f>
        <v>-0.2187762226</v>
      </c>
      <c r="B285" s="129">
        <f>'Cortez Cubic'!AQ285</f>
        <v>23.61484406</v>
      </c>
      <c r="C285" s="129">
        <f>'Cortez Cubic'!AR285</f>
        <v>50552.63196</v>
      </c>
      <c r="D285" s="129">
        <f>'Cortez Cubic'!AS285</f>
        <v>-9834151.891</v>
      </c>
      <c r="E285" s="129">
        <f t="shared" ref="E285:H285" si="4718">0</f>
        <v>0</v>
      </c>
      <c r="F285" s="129">
        <f t="shared" si="4718"/>
        <v>0</v>
      </c>
      <c r="G285" s="129">
        <f t="shared" si="4718"/>
        <v>0</v>
      </c>
      <c r="H285" s="129">
        <f t="shared" si="4718"/>
        <v>0</v>
      </c>
      <c r="I285" s="110">
        <f>'Cortez Cubic'!I285</f>
        <v>234</v>
      </c>
      <c r="J285" s="130">
        <f t="shared" si="28"/>
        <v>216.5910817</v>
      </c>
      <c r="K285" s="131">
        <f t="shared" si="29"/>
        <v>0</v>
      </c>
      <c r="L285" s="131">
        <f t="shared" si="30"/>
        <v>1</v>
      </c>
      <c r="M285" s="132">
        <f t="shared" si="31"/>
        <v>17.40891831</v>
      </c>
      <c r="N285" s="133">
        <f t="shared" si="32"/>
        <v>187.874015</v>
      </c>
      <c r="O285" s="134">
        <f t="shared" si="33"/>
        <v>404.4650967</v>
      </c>
      <c r="P285" s="134">
        <f t="shared" si="34"/>
        <v>0</v>
      </c>
      <c r="Q285" s="135">
        <f t="shared" si="35"/>
        <v>216.5910817</v>
      </c>
      <c r="R285" s="135">
        <f t="shared" si="36"/>
        <v>0</v>
      </c>
      <c r="S285" s="136">
        <f t="shared" si="37"/>
        <v>-513.1155449</v>
      </c>
      <c r="T285" s="136">
        <f t="shared" si="38"/>
        <v>0</v>
      </c>
      <c r="U285" s="137">
        <f t="shared" ref="U285:X285" si="4719">ATAN2(A285,E285)</f>
        <v>3.141592654</v>
      </c>
      <c r="V285" s="137">
        <f t="shared" si="4719"/>
        <v>0</v>
      </c>
      <c r="W285" s="137">
        <f t="shared" si="4719"/>
        <v>0</v>
      </c>
      <c r="X285" s="137">
        <f t="shared" si="4719"/>
        <v>3.141592654</v>
      </c>
      <c r="Y285" s="137">
        <f t="shared" ref="Y285:AB285" si="4720">SQRT(POWER(A285,2)+POWER(E285,2))</f>
        <v>0.2187762226</v>
      </c>
      <c r="Z285" s="137">
        <f t="shared" si="4720"/>
        <v>23.61484406</v>
      </c>
      <c r="AA285" s="137">
        <f t="shared" si="4720"/>
        <v>50552.63196</v>
      </c>
      <c r="AB285" s="137">
        <f t="shared" si="4720"/>
        <v>9834151.891</v>
      </c>
      <c r="AC285" s="138">
        <f t="shared" ref="AC285:AF285" si="4721">U285-$U285</f>
        <v>0</v>
      </c>
      <c r="AD285" s="138">
        <f t="shared" si="4721"/>
        <v>-3.141592654</v>
      </c>
      <c r="AE285" s="138">
        <f t="shared" si="4721"/>
        <v>-3.141592654</v>
      </c>
      <c r="AF285" s="138">
        <f t="shared" si="4721"/>
        <v>0</v>
      </c>
      <c r="AG285" s="138">
        <f t="shared" ref="AG285:AJ285" si="4722">Y285/$Y285</f>
        <v>1</v>
      </c>
      <c r="AH285" s="138">
        <f t="shared" si="4722"/>
        <v>107.9406335</v>
      </c>
      <c r="AI285" s="138">
        <f t="shared" si="4722"/>
        <v>231070.0466</v>
      </c>
      <c r="AJ285" s="138">
        <f t="shared" si="4722"/>
        <v>44950734.47</v>
      </c>
      <c r="AK285" s="139">
        <f t="shared" ref="AK285:AN285" si="4723">AG285*COS(AC285)</f>
        <v>1</v>
      </c>
      <c r="AL285" s="139">
        <f t="shared" si="4723"/>
        <v>-107.9406335</v>
      </c>
      <c r="AM285" s="139">
        <f t="shared" si="4723"/>
        <v>-231070.0466</v>
      </c>
      <c r="AN285" s="139">
        <f t="shared" si="4723"/>
        <v>44950734.47</v>
      </c>
      <c r="AO285" s="129">
        <f t="shared" ref="AO285:AR285" si="4724">AG285*SIN(AC285)</f>
        <v>0</v>
      </c>
      <c r="AP285" s="129">
        <f t="shared" si="4724"/>
        <v>0</v>
      </c>
      <c r="AQ285" s="129">
        <f t="shared" si="4724"/>
        <v>0</v>
      </c>
      <c r="AR285" s="129">
        <f t="shared" si="4724"/>
        <v>0</v>
      </c>
      <c r="AS285" s="140">
        <f t="shared" si="45"/>
        <v>-9.424777961</v>
      </c>
      <c r="AT285" s="141">
        <f t="shared" si="46"/>
        <v>-9.424777961</v>
      </c>
      <c r="AU285" s="141">
        <f t="shared" si="47"/>
        <v>-3.141592654</v>
      </c>
      <c r="AV285" s="122">
        <f t="shared" si="48"/>
        <v>3.141592654</v>
      </c>
      <c r="AW285" s="142">
        <f t="shared" si="49"/>
        <v>1257635.788</v>
      </c>
      <c r="AX285" s="130">
        <f t="shared" si="50"/>
        <v>1257635.788</v>
      </c>
      <c r="AY285" s="143">
        <f t="shared" si="51"/>
        <v>2515271.576</v>
      </c>
      <c r="AZ285" s="143">
        <f t="shared" si="52"/>
        <v>-0.0000000003080319285</v>
      </c>
      <c r="BA285" s="143">
        <f t="shared" si="53"/>
        <v>0</v>
      </c>
      <c r="BB285" s="124">
        <f t="shared" si="54"/>
        <v>2515271.576</v>
      </c>
      <c r="BC285" s="140">
        <f t="shared" ref="BC285:BD285" si="4725">BC$2*AD285</f>
        <v>-3.141592654</v>
      </c>
      <c r="BD285" s="140">
        <f t="shared" si="4725"/>
        <v>-3.141592654</v>
      </c>
      <c r="BE285" s="141">
        <f t="shared" si="56"/>
        <v>-6.283185307</v>
      </c>
      <c r="BF285" s="141">
        <f t="shared" si="57"/>
        <v>0</v>
      </c>
      <c r="BG285" s="122">
        <f t="shared" si="58"/>
        <v>0</v>
      </c>
      <c r="BH285" s="142">
        <f t="shared" ref="BH285:BI285" si="4726">POWER(AH285,BH$2)</f>
        <v>107.9406335</v>
      </c>
      <c r="BI285" s="142">
        <f t="shared" si="4726"/>
        <v>231070.0466</v>
      </c>
      <c r="BJ285" s="130">
        <f t="shared" si="60"/>
        <v>24941847.21</v>
      </c>
      <c r="BK285" s="143">
        <f t="shared" si="61"/>
        <v>224476624.9</v>
      </c>
      <c r="BL285" s="143">
        <f t="shared" si="62"/>
        <v>0</v>
      </c>
      <c r="BM285" s="143">
        <f t="shared" si="63"/>
        <v>0</v>
      </c>
      <c r="BN285" s="124">
        <f t="shared" si="64"/>
        <v>224476624.9</v>
      </c>
      <c r="BO285" s="140">
        <f t="shared" si="65"/>
        <v>0</v>
      </c>
      <c r="BP285" s="141">
        <f t="shared" si="66"/>
        <v>0</v>
      </c>
      <c r="BQ285" s="141">
        <f t="shared" si="67"/>
        <v>0</v>
      </c>
      <c r="BR285" s="122">
        <f t="shared" si="68"/>
        <v>0</v>
      </c>
      <c r="BS285" s="142">
        <f t="shared" si="69"/>
        <v>44950734.47</v>
      </c>
      <c r="BT285" s="130">
        <f t="shared" si="70"/>
        <v>44950734.47</v>
      </c>
      <c r="BU285" s="143">
        <f t="shared" si="71"/>
        <v>-1213669831</v>
      </c>
      <c r="BV285" s="143">
        <f t="shared" si="72"/>
        <v>0</v>
      </c>
      <c r="BW285" s="143">
        <f t="shared" si="73"/>
        <v>3.141592654</v>
      </c>
      <c r="BX285" s="124">
        <f t="shared" si="74"/>
        <v>1213669831</v>
      </c>
      <c r="BY285" s="144">
        <f t="shared" ref="BY285:BZ285" si="4727">AY285+BK285+BU285</f>
        <v>-986677934.4</v>
      </c>
      <c r="BZ285" s="144">
        <f t="shared" si="4727"/>
        <v>-0.0000000003080319285</v>
      </c>
      <c r="CA285" s="144">
        <f t="shared" si="76"/>
        <v>-3.141592654</v>
      </c>
      <c r="CB285" s="145">
        <f t="shared" si="77"/>
        <v>986677934.4</v>
      </c>
      <c r="CC285" s="140">
        <f t="shared" ref="CC285:CD285" si="4728">CC$2*AD285</f>
        <v>-6.283185307</v>
      </c>
      <c r="CD285" s="140">
        <f t="shared" si="4728"/>
        <v>-6.283185307</v>
      </c>
      <c r="CE285" s="141">
        <f t="shared" si="79"/>
        <v>-12.56637061</v>
      </c>
      <c r="CF285" s="141">
        <f t="shared" si="80"/>
        <v>0</v>
      </c>
      <c r="CG285" s="122">
        <f t="shared" si="81"/>
        <v>0</v>
      </c>
      <c r="CH285" s="142">
        <f t="shared" ref="CH285:CI285" si="4729">POWER(AH285,CH$2)</f>
        <v>11651.18035</v>
      </c>
      <c r="CI285" s="142">
        <f t="shared" si="4729"/>
        <v>53393366447</v>
      </c>
      <c r="CJ285" s="130">
        <f t="shared" si="83"/>
        <v>622095742156134</v>
      </c>
      <c r="CK285" s="143">
        <f t="shared" si="84"/>
        <v>-622095742156134</v>
      </c>
      <c r="CL285" s="143">
        <f t="shared" si="85"/>
        <v>0</v>
      </c>
      <c r="CM285" s="143">
        <f t="shared" si="86"/>
        <v>3.141592654</v>
      </c>
      <c r="CN285" s="124">
        <f t="shared" si="87"/>
        <v>622095742156134</v>
      </c>
      <c r="CO285" s="140">
        <f t="shared" si="88"/>
        <v>-9.424777961</v>
      </c>
      <c r="CP285" s="141">
        <f t="shared" si="89"/>
        <v>-9.424777961</v>
      </c>
      <c r="CQ285" s="141">
        <f t="shared" si="90"/>
        <v>-3.141592654</v>
      </c>
      <c r="CR285" s="122">
        <f t="shared" si="91"/>
        <v>3.141592654</v>
      </c>
      <c r="CS285" s="142">
        <f t="shared" si="92"/>
        <v>1.23376E+16</v>
      </c>
      <c r="CT285" s="130">
        <f t="shared" si="93"/>
        <v>1.23376E+16</v>
      </c>
      <c r="CU285" s="143">
        <f t="shared" si="94"/>
        <v>-4.93504E+16</v>
      </c>
      <c r="CV285" s="143">
        <f t="shared" si="95"/>
        <v>6.043684699</v>
      </c>
      <c r="CW285" s="143">
        <f t="shared" si="96"/>
        <v>3.141592654</v>
      </c>
      <c r="CX285" s="124">
        <f t="shared" si="97"/>
        <v>4.93504E+16</v>
      </c>
      <c r="CY285" s="140">
        <f t="shared" si="98"/>
        <v>-9.424777961</v>
      </c>
      <c r="CZ285" s="140">
        <f t="shared" si="99"/>
        <v>0</v>
      </c>
      <c r="DA285" s="141">
        <f t="shared" si="100"/>
        <v>-9.424777961</v>
      </c>
      <c r="DB285" s="141">
        <f t="shared" si="101"/>
        <v>-3.141592654</v>
      </c>
      <c r="DC285" s="122">
        <f t="shared" si="102"/>
        <v>3.141592654</v>
      </c>
      <c r="DD285" s="142">
        <f t="shared" si="103"/>
        <v>1257635.788</v>
      </c>
      <c r="DE285" s="142">
        <f t="shared" si="104"/>
        <v>44950734.47</v>
      </c>
      <c r="DF285" s="130">
        <f t="shared" si="105"/>
        <v>56531652373058</v>
      </c>
      <c r="DG285" s="143">
        <f t="shared" si="106"/>
        <v>-226126609492231</v>
      </c>
      <c r="DH285" s="143">
        <f t="shared" si="107"/>
        <v>0.02769252285</v>
      </c>
      <c r="DI285" s="143">
        <f t="shared" si="108"/>
        <v>3.141592654</v>
      </c>
      <c r="DJ285" s="124">
        <f t="shared" si="109"/>
        <v>226126609492231</v>
      </c>
      <c r="DK285" s="140">
        <f t="shared" ref="DK285:DM285" si="4730">DK$2*AD285</f>
        <v>-3.141592654</v>
      </c>
      <c r="DL285" s="140">
        <f t="shared" si="4730"/>
        <v>-3.141592654</v>
      </c>
      <c r="DM285" s="140">
        <f t="shared" si="4730"/>
        <v>0</v>
      </c>
      <c r="DN285" s="141">
        <f t="shared" si="111"/>
        <v>-6.283185307</v>
      </c>
      <c r="DO285" s="141">
        <f t="shared" si="112"/>
        <v>0</v>
      </c>
      <c r="DP285" s="122">
        <f t="shared" si="113"/>
        <v>0</v>
      </c>
      <c r="DQ285" s="142">
        <f t="shared" ref="DQ285:DS285" si="4731">POWER(AH285,DQ$2)</f>
        <v>107.9406335</v>
      </c>
      <c r="DR285" s="142">
        <f t="shared" si="4731"/>
        <v>231070.0466</v>
      </c>
      <c r="DS285" s="142">
        <f t="shared" si="4731"/>
        <v>44950734.47</v>
      </c>
      <c r="DT285" s="130">
        <f t="shared" si="115"/>
        <v>1.12115E+15</v>
      </c>
      <c r="DU285" s="143">
        <f t="shared" si="116"/>
        <v>-2.01808E+16</v>
      </c>
      <c r="DV285" s="143">
        <f t="shared" si="117"/>
        <v>0</v>
      </c>
      <c r="DW285" s="143">
        <f t="shared" si="118"/>
        <v>3.141592654</v>
      </c>
      <c r="DX285" s="124">
        <f t="shared" si="119"/>
        <v>2.01808E+16</v>
      </c>
      <c r="DY285" s="140">
        <f t="shared" si="120"/>
        <v>0</v>
      </c>
      <c r="DZ285" s="141">
        <f t="shared" si="121"/>
        <v>0</v>
      </c>
      <c r="EA285" s="141">
        <f t="shared" si="122"/>
        <v>0</v>
      </c>
      <c r="EB285" s="122">
        <f t="shared" si="123"/>
        <v>0</v>
      </c>
      <c r="EC285" s="142">
        <f t="shared" si="124"/>
        <v>2.02057E+15</v>
      </c>
      <c r="ED285" s="130">
        <f t="shared" si="125"/>
        <v>2.02057E+15</v>
      </c>
      <c r="EE285" s="143">
        <f t="shared" si="126"/>
        <v>5.45554E+16</v>
      </c>
      <c r="EF285" s="143">
        <f t="shared" si="127"/>
        <v>0</v>
      </c>
      <c r="EG285" s="143">
        <f t="shared" si="128"/>
        <v>0</v>
      </c>
      <c r="EH285" s="124">
        <f t="shared" si="129"/>
        <v>5.45554E+16</v>
      </c>
      <c r="EI285" s="144">
        <f t="shared" ref="EI285:EJ285" si="4732">CK285+CU285+DG285+DU285+EE285</f>
        <v>-1.58241E+16</v>
      </c>
      <c r="EJ285" s="144">
        <f t="shared" si="4732"/>
        <v>6.071377222</v>
      </c>
      <c r="EK285" s="144">
        <f t="shared" si="131"/>
        <v>3.141592654</v>
      </c>
      <c r="EL285" s="145">
        <f t="shared" si="132"/>
        <v>1.58241E+16</v>
      </c>
      <c r="EM285" s="140">
        <f t="shared" si="133"/>
        <v>1.570796327</v>
      </c>
      <c r="EN285" s="141">
        <f t="shared" si="134"/>
        <v>1.570796327</v>
      </c>
      <c r="EO285" s="141">
        <f t="shared" si="135"/>
        <v>1.570796327</v>
      </c>
      <c r="EP285" s="122">
        <f t="shared" si="136"/>
        <v>1.570796327</v>
      </c>
      <c r="EQ285" s="142">
        <f t="shared" si="137"/>
        <v>125793803.8</v>
      </c>
      <c r="ER285" s="130">
        <f t="shared" si="138"/>
        <v>125793803.8</v>
      </c>
      <c r="ES285" s="143">
        <f t="shared" si="139"/>
        <v>0.0000001851622125</v>
      </c>
      <c r="ET285" s="143">
        <f t="shared" si="140"/>
        <v>653643778.2</v>
      </c>
      <c r="EU285" s="143">
        <f t="shared" si="141"/>
        <v>1.570796327</v>
      </c>
      <c r="EV285" s="124">
        <f t="shared" si="142"/>
        <v>653643778.2</v>
      </c>
      <c r="EW285" s="144">
        <f t="shared" ref="EW285:EX285" si="4733">BY285+ES285</f>
        <v>-986677934.4</v>
      </c>
      <c r="EX285" s="144">
        <f t="shared" si="4733"/>
        <v>653643778.2</v>
      </c>
      <c r="EY285" s="144">
        <f t="shared" si="144"/>
        <v>2.556501595</v>
      </c>
      <c r="EZ285" s="145">
        <f t="shared" si="145"/>
        <v>1183547014</v>
      </c>
      <c r="FA285" s="140">
        <f t="shared" si="146"/>
        <v>0.8521671984</v>
      </c>
      <c r="FB285" s="141">
        <f t="shared" si="147"/>
        <v>0.8521671984</v>
      </c>
      <c r="FC285" s="141">
        <f t="shared" si="148"/>
        <v>0.8521671984</v>
      </c>
      <c r="FD285" s="122">
        <f t="shared" si="149"/>
        <v>0.8521671984</v>
      </c>
      <c r="FE285" s="142">
        <f t="shared" si="150"/>
        <v>1057.779562</v>
      </c>
      <c r="FF285" s="130">
        <f t="shared" si="151"/>
        <v>1057.779562</v>
      </c>
      <c r="FG285" s="143">
        <f t="shared" si="152"/>
        <v>184.2424428</v>
      </c>
      <c r="FH285" s="143">
        <f t="shared" si="153"/>
        <v>210.6481587</v>
      </c>
      <c r="FI285" s="143">
        <f t="shared" si="154"/>
        <v>0.8521671984</v>
      </c>
      <c r="FJ285" s="124">
        <f t="shared" si="155"/>
        <v>279.8533982</v>
      </c>
      <c r="FK285" s="140">
        <f t="shared" si="156"/>
        <v>-6.283185307</v>
      </c>
      <c r="FL285" s="141">
        <f t="shared" si="157"/>
        <v>-6.283185307</v>
      </c>
      <c r="FM285" s="141">
        <f t="shared" si="158"/>
        <v>0</v>
      </c>
      <c r="FN285" s="122">
        <f t="shared" si="159"/>
        <v>0</v>
      </c>
      <c r="FO285" s="142">
        <f t="shared" si="160"/>
        <v>11651.18035</v>
      </c>
      <c r="FP285" s="130">
        <f t="shared" si="161"/>
        <v>11651.18035</v>
      </c>
      <c r="FQ285" s="143">
        <f t="shared" si="162"/>
        <v>-11651.18035</v>
      </c>
      <c r="FR285" s="143">
        <f t="shared" si="163"/>
        <v>0</v>
      </c>
      <c r="FS285" s="143">
        <f t="shared" si="164"/>
        <v>3.141592654</v>
      </c>
      <c r="FT285" s="124">
        <f t="shared" si="165"/>
        <v>11651.18035</v>
      </c>
      <c r="FU285" s="144">
        <f t="shared" si="166"/>
        <v>-704861.3202</v>
      </c>
      <c r="FV285" s="144">
        <f t="shared" si="167"/>
        <v>0</v>
      </c>
      <c r="FW285" s="144">
        <f t="shared" si="168"/>
        <v>-3.141592654</v>
      </c>
      <c r="FX285" s="145">
        <f t="shared" si="169"/>
        <v>704861.3202</v>
      </c>
      <c r="FY285" s="140">
        <f t="shared" si="170"/>
        <v>-3.141592654</v>
      </c>
      <c r="FZ285" s="140">
        <f t="shared" si="171"/>
        <v>-0.8521671984</v>
      </c>
      <c r="GA285" s="141">
        <f t="shared" si="172"/>
        <v>-3.993759852</v>
      </c>
      <c r="GB285" s="141">
        <f t="shared" si="173"/>
        <v>-3.993759852</v>
      </c>
      <c r="GC285" s="122">
        <f t="shared" si="174"/>
        <v>2.289425455</v>
      </c>
      <c r="GD285" s="142">
        <f t="shared" si="175"/>
        <v>704861.3202</v>
      </c>
      <c r="GE285" s="142">
        <f t="shared" si="176"/>
        <v>0.003573299472</v>
      </c>
      <c r="GF285" s="130">
        <f t="shared" si="177"/>
        <v>2518.680584</v>
      </c>
      <c r="GG285" s="143">
        <f t="shared" si="178"/>
        <v>-184.2424428</v>
      </c>
      <c r="GH285" s="143">
        <f t="shared" si="179"/>
        <v>210.6481587</v>
      </c>
      <c r="GI285" s="143">
        <f t="shared" si="180"/>
        <v>2.289425455</v>
      </c>
      <c r="GJ285" s="124">
        <f t="shared" si="181"/>
        <v>279.8533982</v>
      </c>
      <c r="GK285" s="146">
        <f t="shared" si="182"/>
        <v>-0.5</v>
      </c>
      <c r="GL285" s="127">
        <f t="shared" si="183"/>
        <v>-0.8660254038</v>
      </c>
      <c r="GM285" s="146">
        <f t="shared" si="184"/>
        <v>-2.094395102</v>
      </c>
      <c r="GN285" s="127">
        <f t="shared" si="185"/>
        <v>1</v>
      </c>
      <c r="GO285" s="147">
        <f t="shared" si="186"/>
        <v>-0.5</v>
      </c>
      <c r="GP285" s="128">
        <f t="shared" si="187"/>
        <v>0.8660254038</v>
      </c>
      <c r="GQ285" s="147">
        <f t="shared" si="188"/>
        <v>2.094395102</v>
      </c>
      <c r="GR285" s="128">
        <f t="shared" si="189"/>
        <v>1</v>
      </c>
      <c r="GS285" s="140">
        <f t="shared" si="190"/>
        <v>-2.094395102</v>
      </c>
      <c r="GT285" s="140">
        <f t="shared" si="191"/>
        <v>0.8521671984</v>
      </c>
      <c r="GU285" s="141">
        <f t="shared" si="192"/>
        <v>-1.242227904</v>
      </c>
      <c r="GV285" s="141">
        <f t="shared" si="193"/>
        <v>-1.242227904</v>
      </c>
      <c r="GW285" s="122">
        <f t="shared" si="194"/>
        <v>-1.242227904</v>
      </c>
      <c r="GX285" s="142">
        <f t="shared" si="195"/>
        <v>1</v>
      </c>
      <c r="GY285" s="142">
        <f t="shared" si="196"/>
        <v>279.8533982</v>
      </c>
      <c r="GZ285" s="130">
        <f t="shared" si="197"/>
        <v>279.8533982</v>
      </c>
      <c r="HA285" s="143">
        <f t="shared" si="198"/>
        <v>90.30543527</v>
      </c>
      <c r="HB285" s="143">
        <f t="shared" si="199"/>
        <v>-264.8827152</v>
      </c>
      <c r="HC285" s="143">
        <f t="shared" si="200"/>
        <v>-1.242227904</v>
      </c>
      <c r="HD285" s="124">
        <f t="shared" si="201"/>
        <v>279.8533982</v>
      </c>
      <c r="HE285" s="140">
        <f t="shared" si="202"/>
        <v>2.094395102</v>
      </c>
      <c r="HF285" s="140">
        <f t="shared" si="203"/>
        <v>2.289425455</v>
      </c>
      <c r="HG285" s="141">
        <f t="shared" si="204"/>
        <v>4.383820558</v>
      </c>
      <c r="HH285" s="141">
        <f t="shared" si="205"/>
        <v>4.383820558</v>
      </c>
      <c r="HI285" s="122">
        <f t="shared" si="206"/>
        <v>-1.89936475</v>
      </c>
      <c r="HJ285" s="142">
        <f t="shared" si="207"/>
        <v>1</v>
      </c>
      <c r="HK285" s="142">
        <f t="shared" si="208"/>
        <v>279.8533982</v>
      </c>
      <c r="HL285" s="130">
        <f t="shared" si="209"/>
        <v>279.8533982</v>
      </c>
      <c r="HM285" s="143">
        <f t="shared" si="210"/>
        <v>-90.30543527</v>
      </c>
      <c r="HN285" s="143">
        <f t="shared" si="211"/>
        <v>-264.8827152</v>
      </c>
      <c r="HO285" s="143">
        <f t="shared" si="212"/>
        <v>-1.89936475</v>
      </c>
      <c r="HP285" s="124">
        <f t="shared" si="213"/>
        <v>279.8533982</v>
      </c>
      <c r="HQ285" s="140">
        <f t="shared" si="214"/>
        <v>2.094395102</v>
      </c>
      <c r="HR285" s="140">
        <f t="shared" si="215"/>
        <v>0.8521671984</v>
      </c>
      <c r="HS285" s="141">
        <f t="shared" si="216"/>
        <v>2.946562301</v>
      </c>
      <c r="HT285" s="141">
        <f t="shared" si="217"/>
        <v>2.946562301</v>
      </c>
      <c r="HU285" s="122">
        <f t="shared" si="218"/>
        <v>2.946562301</v>
      </c>
      <c r="HV285" s="142">
        <f t="shared" si="219"/>
        <v>1</v>
      </c>
      <c r="HW285" s="142">
        <f t="shared" si="220"/>
        <v>279.8533982</v>
      </c>
      <c r="HX285" s="130">
        <f t="shared" si="221"/>
        <v>279.8533982</v>
      </c>
      <c r="HY285" s="143">
        <f t="shared" si="222"/>
        <v>-274.5478781</v>
      </c>
      <c r="HZ285" s="143">
        <f t="shared" si="223"/>
        <v>54.23455658</v>
      </c>
      <c r="IA285" s="143">
        <f t="shared" si="224"/>
        <v>2.946562301</v>
      </c>
      <c r="IB285" s="124">
        <f t="shared" si="225"/>
        <v>279.8533982</v>
      </c>
      <c r="IC285" s="140">
        <f t="shared" si="226"/>
        <v>-2.094395102</v>
      </c>
      <c r="ID285" s="140">
        <f t="shared" si="227"/>
        <v>2.289425455</v>
      </c>
      <c r="IE285" s="141">
        <f t="shared" si="228"/>
        <v>0.1950303528</v>
      </c>
      <c r="IF285" s="141">
        <f t="shared" si="229"/>
        <v>0.1950303528</v>
      </c>
      <c r="IG285" s="122">
        <f t="shared" si="230"/>
        <v>0.1950303528</v>
      </c>
      <c r="IH285" s="142">
        <f t="shared" si="231"/>
        <v>1</v>
      </c>
      <c r="II285" s="142">
        <f t="shared" si="232"/>
        <v>279.8533982</v>
      </c>
      <c r="IJ285" s="130">
        <f t="shared" si="233"/>
        <v>279.8533982</v>
      </c>
      <c r="IK285" s="143">
        <f t="shared" si="234"/>
        <v>274.5478781</v>
      </c>
      <c r="IL285" s="143">
        <f t="shared" si="235"/>
        <v>54.23455658</v>
      </c>
      <c r="IM285" s="143">
        <f t="shared" si="236"/>
        <v>0.1950303528</v>
      </c>
      <c r="IN285" s="124">
        <f t="shared" si="237"/>
        <v>279.8533982</v>
      </c>
    </row>
    <row r="286" ht="12.75" customHeight="1">
      <c r="A286" s="129">
        <f>'Cortez Cubic'!AP286</f>
        <v>-0.2187762226</v>
      </c>
      <c r="B286" s="129">
        <f>'Cortez Cubic'!AQ286</f>
        <v>9.857728138</v>
      </c>
      <c r="C286" s="129">
        <f>'Cortez Cubic'!AR286</f>
        <v>9614.061304</v>
      </c>
      <c r="D286" s="129">
        <f>'Cortez Cubic'!AS286</f>
        <v>-901374.2987</v>
      </c>
      <c r="E286" s="129">
        <f t="shared" ref="E286:H286" si="4734">0</f>
        <v>0</v>
      </c>
      <c r="F286" s="129">
        <f t="shared" si="4734"/>
        <v>0</v>
      </c>
      <c r="G286" s="129">
        <f t="shared" si="4734"/>
        <v>0</v>
      </c>
      <c r="H286" s="129">
        <f t="shared" si="4734"/>
        <v>0</v>
      </c>
      <c r="I286" s="110">
        <f>'Cortez Cubic'!I286</f>
        <v>132</v>
      </c>
      <c r="J286" s="130">
        <f t="shared" si="28"/>
        <v>114.4196708</v>
      </c>
      <c r="K286" s="131">
        <f t="shared" si="29"/>
        <v>0</v>
      </c>
      <c r="L286" s="131">
        <f t="shared" si="30"/>
        <v>1</v>
      </c>
      <c r="M286" s="132">
        <f t="shared" si="31"/>
        <v>17.58032923</v>
      </c>
      <c r="N286" s="133">
        <f t="shared" si="32"/>
        <v>43.80175781</v>
      </c>
      <c r="O286" s="134">
        <f t="shared" si="33"/>
        <v>158.2214286</v>
      </c>
      <c r="P286" s="134">
        <f t="shared" si="34"/>
        <v>0</v>
      </c>
      <c r="Q286" s="135">
        <f t="shared" si="35"/>
        <v>114.4196708</v>
      </c>
      <c r="R286" s="135">
        <f t="shared" si="36"/>
        <v>0</v>
      </c>
      <c r="S286" s="136">
        <f t="shared" si="37"/>
        <v>-227.5826007</v>
      </c>
      <c r="T286" s="136">
        <f t="shared" si="38"/>
        <v>0</v>
      </c>
      <c r="U286" s="137">
        <f t="shared" ref="U286:X286" si="4735">ATAN2(A286,E286)</f>
        <v>3.141592654</v>
      </c>
      <c r="V286" s="137">
        <f t="shared" si="4735"/>
        <v>0</v>
      </c>
      <c r="W286" s="137">
        <f t="shared" si="4735"/>
        <v>0</v>
      </c>
      <c r="X286" s="137">
        <f t="shared" si="4735"/>
        <v>3.141592654</v>
      </c>
      <c r="Y286" s="137">
        <f t="shared" ref="Y286:AB286" si="4736">SQRT(POWER(A286,2)+POWER(E286,2))</f>
        <v>0.2187762226</v>
      </c>
      <c r="Z286" s="137">
        <f t="shared" si="4736"/>
        <v>9.857728138</v>
      </c>
      <c r="AA286" s="137">
        <f t="shared" si="4736"/>
        <v>9614.061304</v>
      </c>
      <c r="AB286" s="137">
        <f t="shared" si="4736"/>
        <v>901374.2987</v>
      </c>
      <c r="AC286" s="138">
        <f t="shared" ref="AC286:AF286" si="4737">U286-$U286</f>
        <v>0</v>
      </c>
      <c r="AD286" s="138">
        <f t="shared" si="4737"/>
        <v>-3.141592654</v>
      </c>
      <c r="AE286" s="138">
        <f t="shared" si="4737"/>
        <v>-3.141592654</v>
      </c>
      <c r="AF286" s="138">
        <f t="shared" si="4737"/>
        <v>0</v>
      </c>
      <c r="AG286" s="138">
        <f t="shared" ref="AG286:AJ286" si="4738">Y286/$Y286</f>
        <v>1</v>
      </c>
      <c r="AH286" s="138">
        <f t="shared" si="4738"/>
        <v>45.05849868</v>
      </c>
      <c r="AI286" s="138">
        <f t="shared" si="4738"/>
        <v>43944.72667</v>
      </c>
      <c r="AJ286" s="138">
        <f t="shared" si="4738"/>
        <v>4120074.33</v>
      </c>
      <c r="AK286" s="139">
        <f t="shared" ref="AK286:AN286" si="4739">AG286*COS(AC286)</f>
        <v>1</v>
      </c>
      <c r="AL286" s="139">
        <f t="shared" si="4739"/>
        <v>-45.05849868</v>
      </c>
      <c r="AM286" s="139">
        <f t="shared" si="4739"/>
        <v>-43944.72667</v>
      </c>
      <c r="AN286" s="139">
        <f t="shared" si="4739"/>
        <v>4120074.33</v>
      </c>
      <c r="AO286" s="129">
        <f t="shared" ref="AO286:AR286" si="4740">AG286*SIN(AC286)</f>
        <v>0</v>
      </c>
      <c r="AP286" s="129">
        <f t="shared" si="4740"/>
        <v>0</v>
      </c>
      <c r="AQ286" s="129">
        <f t="shared" si="4740"/>
        <v>0</v>
      </c>
      <c r="AR286" s="129">
        <f t="shared" si="4740"/>
        <v>0</v>
      </c>
      <c r="AS286" s="140">
        <f t="shared" si="45"/>
        <v>-9.424777961</v>
      </c>
      <c r="AT286" s="141">
        <f t="shared" si="46"/>
        <v>-9.424777961</v>
      </c>
      <c r="AU286" s="141">
        <f t="shared" si="47"/>
        <v>-3.141592654</v>
      </c>
      <c r="AV286" s="122">
        <f t="shared" si="48"/>
        <v>3.141592654</v>
      </c>
      <c r="AW286" s="142">
        <f t="shared" si="49"/>
        <v>91480.84169</v>
      </c>
      <c r="AX286" s="130">
        <f t="shared" si="50"/>
        <v>91480.84169</v>
      </c>
      <c r="AY286" s="143">
        <f t="shared" si="51"/>
        <v>182961.6834</v>
      </c>
      <c r="AZ286" s="143">
        <f t="shared" si="52"/>
        <v>0</v>
      </c>
      <c r="BA286" s="143">
        <f t="shared" si="53"/>
        <v>0</v>
      </c>
      <c r="BB286" s="124">
        <f t="shared" si="54"/>
        <v>182961.6834</v>
      </c>
      <c r="BC286" s="140">
        <f t="shared" ref="BC286:BD286" si="4741">BC$2*AD286</f>
        <v>-3.141592654</v>
      </c>
      <c r="BD286" s="140">
        <f t="shared" si="4741"/>
        <v>-3.141592654</v>
      </c>
      <c r="BE286" s="141">
        <f t="shared" si="56"/>
        <v>-6.283185307</v>
      </c>
      <c r="BF286" s="141">
        <f t="shared" si="57"/>
        <v>0</v>
      </c>
      <c r="BG286" s="122">
        <f t="shared" si="58"/>
        <v>0</v>
      </c>
      <c r="BH286" s="142">
        <f t="shared" ref="BH286:BI286" si="4742">POWER(AH286,BH$2)</f>
        <v>45.05849868</v>
      </c>
      <c r="BI286" s="142">
        <f t="shared" si="4742"/>
        <v>43944.72667</v>
      </c>
      <c r="BJ286" s="130">
        <f t="shared" si="60"/>
        <v>1980083.409</v>
      </c>
      <c r="BK286" s="143">
        <f t="shared" si="61"/>
        <v>17820750.68</v>
      </c>
      <c r="BL286" s="143">
        <f t="shared" si="62"/>
        <v>0</v>
      </c>
      <c r="BM286" s="143">
        <f t="shared" si="63"/>
        <v>0</v>
      </c>
      <c r="BN286" s="124">
        <f t="shared" si="64"/>
        <v>17820750.68</v>
      </c>
      <c r="BO286" s="140">
        <f t="shared" si="65"/>
        <v>0</v>
      </c>
      <c r="BP286" s="141">
        <f t="shared" si="66"/>
        <v>0</v>
      </c>
      <c r="BQ286" s="141">
        <f t="shared" si="67"/>
        <v>0</v>
      </c>
      <c r="BR286" s="122">
        <f t="shared" si="68"/>
        <v>0</v>
      </c>
      <c r="BS286" s="142">
        <f t="shared" si="69"/>
        <v>4120074.33</v>
      </c>
      <c r="BT286" s="130">
        <f t="shared" si="70"/>
        <v>4120074.33</v>
      </c>
      <c r="BU286" s="143">
        <f t="shared" si="71"/>
        <v>-111242006.9</v>
      </c>
      <c r="BV286" s="143">
        <f t="shared" si="72"/>
        <v>0</v>
      </c>
      <c r="BW286" s="143">
        <f t="shared" si="73"/>
        <v>3.141592654</v>
      </c>
      <c r="BX286" s="124">
        <f t="shared" si="74"/>
        <v>111242006.9</v>
      </c>
      <c r="BY286" s="144">
        <f t="shared" ref="BY286:BZ286" si="4743">AY286+BK286+BU286</f>
        <v>-93238294.55</v>
      </c>
      <c r="BZ286" s="144">
        <f t="shared" si="4743"/>
        <v>0</v>
      </c>
      <c r="CA286" s="144">
        <f t="shared" si="76"/>
        <v>-3.141592654</v>
      </c>
      <c r="CB286" s="145">
        <f t="shared" si="77"/>
        <v>93238294.55</v>
      </c>
      <c r="CC286" s="140">
        <f t="shared" ref="CC286:CD286" si="4744">CC$2*AD286</f>
        <v>-6.283185307</v>
      </c>
      <c r="CD286" s="140">
        <f t="shared" si="4744"/>
        <v>-6.283185307</v>
      </c>
      <c r="CE286" s="141">
        <f t="shared" si="79"/>
        <v>-12.56637061</v>
      </c>
      <c r="CF286" s="141">
        <f t="shared" si="80"/>
        <v>0</v>
      </c>
      <c r="CG286" s="122">
        <f t="shared" si="81"/>
        <v>0</v>
      </c>
      <c r="CH286" s="142">
        <f t="shared" ref="CH286:CI286" si="4745">POWER(AH286,CH$2)</f>
        <v>2030.268304</v>
      </c>
      <c r="CI286" s="142">
        <f t="shared" si="4745"/>
        <v>1931139002</v>
      </c>
      <c r="CJ286" s="130">
        <f t="shared" si="83"/>
        <v>3920730306254</v>
      </c>
      <c r="CK286" s="143">
        <f t="shared" si="84"/>
        <v>-3920730306254</v>
      </c>
      <c r="CL286" s="143">
        <f t="shared" si="85"/>
        <v>0</v>
      </c>
      <c r="CM286" s="143">
        <f t="shared" si="86"/>
        <v>3.141592654</v>
      </c>
      <c r="CN286" s="124">
        <f t="shared" si="87"/>
        <v>3920730306254</v>
      </c>
      <c r="CO286" s="140">
        <f t="shared" si="88"/>
        <v>-9.424777961</v>
      </c>
      <c r="CP286" s="141">
        <f t="shared" si="89"/>
        <v>-9.424777961</v>
      </c>
      <c r="CQ286" s="141">
        <f t="shared" si="90"/>
        <v>-3.141592654</v>
      </c>
      <c r="CR286" s="122">
        <f t="shared" si="91"/>
        <v>3.141592654</v>
      </c>
      <c r="CS286" s="142">
        <f t="shared" si="92"/>
        <v>84863375617717</v>
      </c>
      <c r="CT286" s="130">
        <f t="shared" si="93"/>
        <v>84863375617717</v>
      </c>
      <c r="CU286" s="143">
        <f t="shared" si="94"/>
        <v>-339453502470870</v>
      </c>
      <c r="CV286" s="143">
        <f t="shared" si="95"/>
        <v>0.04157106453</v>
      </c>
      <c r="CW286" s="143">
        <f t="shared" si="96"/>
        <v>3.141592654</v>
      </c>
      <c r="CX286" s="124">
        <f t="shared" si="97"/>
        <v>339453502470870</v>
      </c>
      <c r="CY286" s="140">
        <f t="shared" si="98"/>
        <v>-9.424777961</v>
      </c>
      <c r="CZ286" s="140">
        <f t="shared" si="99"/>
        <v>0</v>
      </c>
      <c r="DA286" s="141">
        <f t="shared" si="100"/>
        <v>-9.424777961</v>
      </c>
      <c r="DB286" s="141">
        <f t="shared" si="101"/>
        <v>-3.141592654</v>
      </c>
      <c r="DC286" s="122">
        <f t="shared" si="102"/>
        <v>3.141592654</v>
      </c>
      <c r="DD286" s="142">
        <f t="shared" si="103"/>
        <v>91480.84169</v>
      </c>
      <c r="DE286" s="142">
        <f t="shared" si="104"/>
        <v>4120074.33</v>
      </c>
      <c r="DF286" s="130">
        <f t="shared" si="105"/>
        <v>376907867537</v>
      </c>
      <c r="DG286" s="143">
        <f t="shared" si="106"/>
        <v>-1507631470147</v>
      </c>
      <c r="DH286" s="143">
        <f t="shared" si="107"/>
        <v>0.0001846316054</v>
      </c>
      <c r="DI286" s="143">
        <f t="shared" si="108"/>
        <v>3.141592654</v>
      </c>
      <c r="DJ286" s="124">
        <f t="shared" si="109"/>
        <v>1507631470147</v>
      </c>
      <c r="DK286" s="140">
        <f t="shared" ref="DK286:DM286" si="4746">DK$2*AD286</f>
        <v>-3.141592654</v>
      </c>
      <c r="DL286" s="140">
        <f t="shared" si="4746"/>
        <v>-3.141592654</v>
      </c>
      <c r="DM286" s="140">
        <f t="shared" si="4746"/>
        <v>0</v>
      </c>
      <c r="DN286" s="141">
        <f t="shared" si="111"/>
        <v>-6.283185307</v>
      </c>
      <c r="DO286" s="141">
        <f t="shared" si="112"/>
        <v>0</v>
      </c>
      <c r="DP286" s="122">
        <f t="shared" si="113"/>
        <v>0</v>
      </c>
      <c r="DQ286" s="142">
        <f t="shared" ref="DQ286:DS286" si="4747">POWER(AH286,DQ$2)</f>
        <v>45.05849868</v>
      </c>
      <c r="DR286" s="142">
        <f t="shared" si="4747"/>
        <v>43944.72667</v>
      </c>
      <c r="DS286" s="142">
        <f t="shared" si="4747"/>
        <v>4120074.33</v>
      </c>
      <c r="DT286" s="130">
        <f t="shared" si="115"/>
        <v>8158090824311</v>
      </c>
      <c r="DU286" s="143">
        <f t="shared" si="116"/>
        <v>-146845634837601</v>
      </c>
      <c r="DV286" s="143">
        <f t="shared" si="117"/>
        <v>0</v>
      </c>
      <c r="DW286" s="143">
        <f t="shared" si="118"/>
        <v>3.141592654</v>
      </c>
      <c r="DX286" s="124">
        <f t="shared" si="119"/>
        <v>146845634837601</v>
      </c>
      <c r="DY286" s="140">
        <f t="shared" si="120"/>
        <v>0</v>
      </c>
      <c r="DZ286" s="141">
        <f t="shared" si="121"/>
        <v>0</v>
      </c>
      <c r="EA286" s="141">
        <f t="shared" si="122"/>
        <v>0</v>
      </c>
      <c r="EB286" s="122">
        <f t="shared" si="123"/>
        <v>0</v>
      </c>
      <c r="EC286" s="142">
        <f t="shared" si="124"/>
        <v>16975012484674</v>
      </c>
      <c r="ED286" s="130">
        <f t="shared" si="125"/>
        <v>16975012484674</v>
      </c>
      <c r="EE286" s="143">
        <f t="shared" si="126"/>
        <v>458325337086204</v>
      </c>
      <c r="EF286" s="143">
        <f t="shared" si="127"/>
        <v>0</v>
      </c>
      <c r="EG286" s="143">
        <f t="shared" si="128"/>
        <v>0</v>
      </c>
      <c r="EH286" s="124">
        <f t="shared" si="129"/>
        <v>458325337086204</v>
      </c>
      <c r="EI286" s="144">
        <f t="shared" ref="EI286:EJ286" si="4748">CK286+CU286+DG286+DU286+EE286</f>
        <v>-33402161998668</v>
      </c>
      <c r="EJ286" s="144">
        <f t="shared" si="4748"/>
        <v>0.04175569613</v>
      </c>
      <c r="EK286" s="144">
        <f t="shared" si="131"/>
        <v>3.141592654</v>
      </c>
      <c r="EL286" s="145">
        <f t="shared" si="132"/>
        <v>33402161998668</v>
      </c>
      <c r="EM286" s="140">
        <f t="shared" si="133"/>
        <v>1.570796327</v>
      </c>
      <c r="EN286" s="141">
        <f t="shared" si="134"/>
        <v>1.570796327</v>
      </c>
      <c r="EO286" s="141">
        <f t="shared" si="135"/>
        <v>1.570796327</v>
      </c>
      <c r="EP286" s="122">
        <f t="shared" si="136"/>
        <v>1.570796327</v>
      </c>
      <c r="EQ286" s="142">
        <f t="shared" si="137"/>
        <v>5779460.355</v>
      </c>
      <c r="ER286" s="130">
        <f t="shared" si="138"/>
        <v>5779460.355</v>
      </c>
      <c r="ES286" s="143">
        <f t="shared" si="139"/>
        <v>0.00000002184350166</v>
      </c>
      <c r="ET286" s="143">
        <f t="shared" si="140"/>
        <v>30030956.93</v>
      </c>
      <c r="EU286" s="143">
        <f t="shared" si="141"/>
        <v>1.570796327</v>
      </c>
      <c r="EV286" s="124">
        <f t="shared" si="142"/>
        <v>30030956.93</v>
      </c>
      <c r="EW286" s="144">
        <f t="shared" ref="EW286:EX286" si="4749">BY286+ES286</f>
        <v>-93238294.55</v>
      </c>
      <c r="EX286" s="144">
        <f t="shared" si="4749"/>
        <v>30030956.93</v>
      </c>
      <c r="EY286" s="144">
        <f t="shared" si="144"/>
        <v>2.829996604</v>
      </c>
      <c r="EZ286" s="145">
        <f t="shared" si="145"/>
        <v>97955285.43</v>
      </c>
      <c r="FA286" s="140">
        <f t="shared" si="146"/>
        <v>0.9433322014</v>
      </c>
      <c r="FB286" s="141">
        <f t="shared" si="147"/>
        <v>0.9433322014</v>
      </c>
      <c r="FC286" s="141">
        <f t="shared" si="148"/>
        <v>0.9433322014</v>
      </c>
      <c r="FD286" s="122">
        <f t="shared" si="149"/>
        <v>0.9433322014</v>
      </c>
      <c r="FE286" s="142">
        <f t="shared" si="150"/>
        <v>460.9734982</v>
      </c>
      <c r="FF286" s="130">
        <f t="shared" si="151"/>
        <v>460.9734982</v>
      </c>
      <c r="FG286" s="143">
        <f t="shared" si="152"/>
        <v>71.60096451</v>
      </c>
      <c r="FH286" s="143">
        <f t="shared" si="153"/>
        <v>98.72755174</v>
      </c>
      <c r="FI286" s="143">
        <f t="shared" si="154"/>
        <v>0.9433322014</v>
      </c>
      <c r="FJ286" s="124">
        <f t="shared" si="155"/>
        <v>121.9583027</v>
      </c>
      <c r="FK286" s="140">
        <f t="shared" si="156"/>
        <v>-6.283185307</v>
      </c>
      <c r="FL286" s="141">
        <f t="shared" si="157"/>
        <v>-6.283185307</v>
      </c>
      <c r="FM286" s="141">
        <f t="shared" si="158"/>
        <v>0</v>
      </c>
      <c r="FN286" s="122">
        <f t="shared" si="159"/>
        <v>0</v>
      </c>
      <c r="FO286" s="142">
        <f t="shared" si="160"/>
        <v>2030.268304</v>
      </c>
      <c r="FP286" s="130">
        <f t="shared" si="161"/>
        <v>2030.268304</v>
      </c>
      <c r="FQ286" s="143">
        <f t="shared" si="162"/>
        <v>-2030.268304</v>
      </c>
      <c r="FR286" s="143">
        <f t="shared" si="163"/>
        <v>0</v>
      </c>
      <c r="FS286" s="143">
        <f t="shared" si="164"/>
        <v>3.141592654</v>
      </c>
      <c r="FT286" s="124">
        <f t="shared" si="165"/>
        <v>2030.268304</v>
      </c>
      <c r="FU286" s="144">
        <f t="shared" si="166"/>
        <v>-133864.4483</v>
      </c>
      <c r="FV286" s="144">
        <f t="shared" si="167"/>
        <v>0</v>
      </c>
      <c r="FW286" s="144">
        <f t="shared" si="168"/>
        <v>-3.141592654</v>
      </c>
      <c r="FX286" s="145">
        <f t="shared" si="169"/>
        <v>133864.4483</v>
      </c>
      <c r="FY286" s="140">
        <f t="shared" si="170"/>
        <v>-3.141592654</v>
      </c>
      <c r="FZ286" s="140">
        <f t="shared" si="171"/>
        <v>-0.9433322014</v>
      </c>
      <c r="GA286" s="141">
        <f t="shared" si="172"/>
        <v>-4.084924855</v>
      </c>
      <c r="GB286" s="141">
        <f t="shared" si="173"/>
        <v>-4.084924855</v>
      </c>
      <c r="GC286" s="122">
        <f t="shared" si="174"/>
        <v>2.198260452</v>
      </c>
      <c r="GD286" s="142">
        <f t="shared" si="175"/>
        <v>133864.4483</v>
      </c>
      <c r="GE286" s="142">
        <f t="shared" si="176"/>
        <v>0.008199523756</v>
      </c>
      <c r="GF286" s="130">
        <f t="shared" si="177"/>
        <v>1097.624724</v>
      </c>
      <c r="GG286" s="143">
        <f t="shared" si="178"/>
        <v>-71.60096451</v>
      </c>
      <c r="GH286" s="143">
        <f t="shared" si="179"/>
        <v>98.72755174</v>
      </c>
      <c r="GI286" s="143">
        <f t="shared" si="180"/>
        <v>2.198260452</v>
      </c>
      <c r="GJ286" s="124">
        <f t="shared" si="181"/>
        <v>121.9583027</v>
      </c>
      <c r="GK286" s="146">
        <f t="shared" si="182"/>
        <v>-0.5</v>
      </c>
      <c r="GL286" s="127">
        <f t="shared" si="183"/>
        <v>-0.8660254038</v>
      </c>
      <c r="GM286" s="146">
        <f t="shared" si="184"/>
        <v>-2.094395102</v>
      </c>
      <c r="GN286" s="127">
        <f t="shared" si="185"/>
        <v>1</v>
      </c>
      <c r="GO286" s="147">
        <f t="shared" si="186"/>
        <v>-0.5</v>
      </c>
      <c r="GP286" s="128">
        <f t="shared" si="187"/>
        <v>0.8660254038</v>
      </c>
      <c r="GQ286" s="147">
        <f t="shared" si="188"/>
        <v>2.094395102</v>
      </c>
      <c r="GR286" s="128">
        <f t="shared" si="189"/>
        <v>1</v>
      </c>
      <c r="GS286" s="140">
        <f t="shared" si="190"/>
        <v>-2.094395102</v>
      </c>
      <c r="GT286" s="140">
        <f t="shared" si="191"/>
        <v>0.9433322014</v>
      </c>
      <c r="GU286" s="141">
        <f t="shared" si="192"/>
        <v>-1.151062901</v>
      </c>
      <c r="GV286" s="141">
        <f t="shared" si="193"/>
        <v>-1.151062901</v>
      </c>
      <c r="GW286" s="122">
        <f t="shared" si="194"/>
        <v>-1.151062901</v>
      </c>
      <c r="GX286" s="142">
        <f t="shared" si="195"/>
        <v>1</v>
      </c>
      <c r="GY286" s="142">
        <f t="shared" si="196"/>
        <v>121.9583027</v>
      </c>
      <c r="GZ286" s="130">
        <f t="shared" si="197"/>
        <v>121.9583027</v>
      </c>
      <c r="HA286" s="143">
        <f t="shared" si="198"/>
        <v>49.7000856</v>
      </c>
      <c r="HB286" s="143">
        <f t="shared" si="199"/>
        <v>-111.3720301</v>
      </c>
      <c r="HC286" s="143">
        <f t="shared" si="200"/>
        <v>-1.151062901</v>
      </c>
      <c r="HD286" s="124">
        <f t="shared" si="201"/>
        <v>121.9583027</v>
      </c>
      <c r="HE286" s="140">
        <f t="shared" si="202"/>
        <v>2.094395102</v>
      </c>
      <c r="HF286" s="140">
        <f t="shared" si="203"/>
        <v>2.198260452</v>
      </c>
      <c r="HG286" s="141">
        <f t="shared" si="204"/>
        <v>4.292655555</v>
      </c>
      <c r="HH286" s="141">
        <f t="shared" si="205"/>
        <v>4.292655555</v>
      </c>
      <c r="HI286" s="122">
        <f t="shared" si="206"/>
        <v>-1.990529753</v>
      </c>
      <c r="HJ286" s="142">
        <f t="shared" si="207"/>
        <v>1</v>
      </c>
      <c r="HK286" s="142">
        <f t="shared" si="208"/>
        <v>121.9583027</v>
      </c>
      <c r="HL286" s="130">
        <f t="shared" si="209"/>
        <v>121.9583027</v>
      </c>
      <c r="HM286" s="143">
        <f t="shared" si="210"/>
        <v>-49.7000856</v>
      </c>
      <c r="HN286" s="143">
        <f t="shared" si="211"/>
        <v>-111.3720301</v>
      </c>
      <c r="HO286" s="143">
        <f t="shared" si="212"/>
        <v>-1.990529753</v>
      </c>
      <c r="HP286" s="124">
        <f t="shared" si="213"/>
        <v>121.9583027</v>
      </c>
      <c r="HQ286" s="140">
        <f t="shared" si="214"/>
        <v>2.094395102</v>
      </c>
      <c r="HR286" s="140">
        <f t="shared" si="215"/>
        <v>0.9433322014</v>
      </c>
      <c r="HS286" s="141">
        <f t="shared" si="216"/>
        <v>3.037727304</v>
      </c>
      <c r="HT286" s="141">
        <f t="shared" si="217"/>
        <v>3.037727304</v>
      </c>
      <c r="HU286" s="122">
        <f t="shared" si="218"/>
        <v>3.037727304</v>
      </c>
      <c r="HV286" s="142">
        <f t="shared" si="219"/>
        <v>1</v>
      </c>
      <c r="HW286" s="142">
        <f t="shared" si="220"/>
        <v>121.9583027</v>
      </c>
      <c r="HX286" s="130">
        <f t="shared" si="221"/>
        <v>121.9583027</v>
      </c>
      <c r="HY286" s="143">
        <f t="shared" si="222"/>
        <v>-121.3010501</v>
      </c>
      <c r="HZ286" s="143">
        <f t="shared" si="223"/>
        <v>12.64447833</v>
      </c>
      <c r="IA286" s="143">
        <f t="shared" si="224"/>
        <v>3.037727304</v>
      </c>
      <c r="IB286" s="124">
        <f t="shared" si="225"/>
        <v>121.9583027</v>
      </c>
      <c r="IC286" s="140">
        <f t="shared" si="226"/>
        <v>-2.094395102</v>
      </c>
      <c r="ID286" s="140">
        <f t="shared" si="227"/>
        <v>2.198260452</v>
      </c>
      <c r="IE286" s="141">
        <f t="shared" si="228"/>
        <v>0.1038653498</v>
      </c>
      <c r="IF286" s="141">
        <f t="shared" si="229"/>
        <v>0.1038653498</v>
      </c>
      <c r="IG286" s="122">
        <f t="shared" si="230"/>
        <v>0.1038653498</v>
      </c>
      <c r="IH286" s="142">
        <f t="shared" si="231"/>
        <v>1</v>
      </c>
      <c r="II286" s="142">
        <f t="shared" si="232"/>
        <v>121.9583027</v>
      </c>
      <c r="IJ286" s="130">
        <f t="shared" si="233"/>
        <v>121.9583027</v>
      </c>
      <c r="IK286" s="143">
        <f t="shared" si="234"/>
        <v>121.3010501</v>
      </c>
      <c r="IL286" s="143">
        <f t="shared" si="235"/>
        <v>12.64447833</v>
      </c>
      <c r="IM286" s="143">
        <f t="shared" si="236"/>
        <v>0.1038653498</v>
      </c>
      <c r="IN286" s="124">
        <f t="shared" si="237"/>
        <v>121.9583027</v>
      </c>
    </row>
    <row r="287" ht="12.75" customHeight="1">
      <c r="A287" s="129">
        <f>'Cortez Cubic'!AP287</f>
        <v>-0.2187762226</v>
      </c>
      <c r="B287" s="129">
        <f>'Cortez Cubic'!AQ287</f>
        <v>-2.21471015</v>
      </c>
      <c r="C287" s="129">
        <f>'Cortez Cubic'!AR287</f>
        <v>10307.8105</v>
      </c>
      <c r="D287" s="129">
        <f>'Cortez Cubic'!AS287</f>
        <v>-850741.4525</v>
      </c>
      <c r="E287" s="129">
        <f t="shared" ref="E287:H287" si="4750">0</f>
        <v>0</v>
      </c>
      <c r="F287" s="129">
        <f t="shared" si="4750"/>
        <v>0</v>
      </c>
      <c r="G287" s="129">
        <f t="shared" si="4750"/>
        <v>0</v>
      </c>
      <c r="H287" s="129">
        <f t="shared" si="4750"/>
        <v>0</v>
      </c>
      <c r="I287" s="110">
        <f>'Cortez Cubic'!I287</f>
        <v>140</v>
      </c>
      <c r="J287" s="130">
        <f t="shared" si="28"/>
        <v>122.3684842</v>
      </c>
      <c r="K287" s="131">
        <f t="shared" si="29"/>
        <v>1</v>
      </c>
      <c r="L287" s="131">
        <f t="shared" si="30"/>
        <v>0</v>
      </c>
      <c r="M287" s="132">
        <f t="shared" si="31"/>
        <v>17.63151579</v>
      </c>
      <c r="N287" s="133">
        <f t="shared" si="32"/>
        <v>0</v>
      </c>
      <c r="O287" s="134">
        <f t="shared" si="33"/>
        <v>122.3684842</v>
      </c>
      <c r="P287" s="134">
        <f t="shared" si="34"/>
        <v>-16.84878913</v>
      </c>
      <c r="Q287" s="135">
        <f t="shared" si="35"/>
        <v>122.3684842</v>
      </c>
      <c r="R287" s="135">
        <f t="shared" si="36"/>
        <v>16.84878913</v>
      </c>
      <c r="S287" s="136">
        <f t="shared" si="37"/>
        <v>-254.8601442</v>
      </c>
      <c r="T287" s="136">
        <f t="shared" si="38"/>
        <v>0</v>
      </c>
      <c r="U287" s="137">
        <f t="shared" ref="U287:X287" si="4751">ATAN2(A287,E287)</f>
        <v>3.141592654</v>
      </c>
      <c r="V287" s="137">
        <f t="shared" si="4751"/>
        <v>3.141592654</v>
      </c>
      <c r="W287" s="137">
        <f t="shared" si="4751"/>
        <v>0</v>
      </c>
      <c r="X287" s="137">
        <f t="shared" si="4751"/>
        <v>3.141592654</v>
      </c>
      <c r="Y287" s="137">
        <f t="shared" ref="Y287:AB287" si="4752">SQRT(POWER(A287,2)+POWER(E287,2))</f>
        <v>0.2187762226</v>
      </c>
      <c r="Z287" s="137">
        <f t="shared" si="4752"/>
        <v>2.21471015</v>
      </c>
      <c r="AA287" s="137">
        <f t="shared" si="4752"/>
        <v>10307.8105</v>
      </c>
      <c r="AB287" s="137">
        <f t="shared" si="4752"/>
        <v>850741.4525</v>
      </c>
      <c r="AC287" s="138">
        <f t="shared" ref="AC287:AF287" si="4753">U287-$U287</f>
        <v>0</v>
      </c>
      <c r="AD287" s="138">
        <f t="shared" si="4753"/>
        <v>0</v>
      </c>
      <c r="AE287" s="138">
        <f t="shared" si="4753"/>
        <v>-3.141592654</v>
      </c>
      <c r="AF287" s="138">
        <f t="shared" si="4753"/>
        <v>0</v>
      </c>
      <c r="AG287" s="138">
        <f t="shared" ref="AG287:AJ287" si="4754">Y287/$Y287</f>
        <v>1</v>
      </c>
      <c r="AH287" s="138">
        <f t="shared" si="4754"/>
        <v>10.12317574</v>
      </c>
      <c r="AI287" s="138">
        <f t="shared" si="4754"/>
        <v>47115.77143</v>
      </c>
      <c r="AJ287" s="138">
        <f t="shared" si="4754"/>
        <v>3888637.633</v>
      </c>
      <c r="AK287" s="139">
        <f t="shared" ref="AK287:AN287" si="4755">AG287*COS(AC287)</f>
        <v>1</v>
      </c>
      <c r="AL287" s="139">
        <f t="shared" si="4755"/>
        <v>10.12317574</v>
      </c>
      <c r="AM287" s="139">
        <f t="shared" si="4755"/>
        <v>-47115.77143</v>
      </c>
      <c r="AN287" s="139">
        <f t="shared" si="4755"/>
        <v>3888637.633</v>
      </c>
      <c r="AO287" s="129">
        <f t="shared" ref="AO287:AR287" si="4756">AG287*SIN(AC287)</f>
        <v>0</v>
      </c>
      <c r="AP287" s="129">
        <f t="shared" si="4756"/>
        <v>0</v>
      </c>
      <c r="AQ287" s="129">
        <f t="shared" si="4756"/>
        <v>0</v>
      </c>
      <c r="AR287" s="129">
        <f t="shared" si="4756"/>
        <v>0</v>
      </c>
      <c r="AS287" s="140">
        <f t="shared" si="45"/>
        <v>0</v>
      </c>
      <c r="AT287" s="141">
        <f t="shared" si="46"/>
        <v>0</v>
      </c>
      <c r="AU287" s="141">
        <f t="shared" si="47"/>
        <v>0</v>
      </c>
      <c r="AV287" s="122">
        <f t="shared" si="48"/>
        <v>0</v>
      </c>
      <c r="AW287" s="142">
        <f t="shared" si="49"/>
        <v>1037.40976</v>
      </c>
      <c r="AX287" s="130">
        <f t="shared" si="50"/>
        <v>1037.40976</v>
      </c>
      <c r="AY287" s="143">
        <f t="shared" si="51"/>
        <v>-2074.81952</v>
      </c>
      <c r="AZ287" s="143">
        <f t="shared" si="52"/>
        <v>0</v>
      </c>
      <c r="BA287" s="143">
        <f t="shared" si="53"/>
        <v>3.141592654</v>
      </c>
      <c r="BB287" s="124">
        <f t="shared" si="54"/>
        <v>2074.81952</v>
      </c>
      <c r="BC287" s="140">
        <f t="shared" ref="BC287:BD287" si="4757">BC$2*AD287</f>
        <v>0</v>
      </c>
      <c r="BD287" s="140">
        <f t="shared" si="4757"/>
        <v>-3.141592654</v>
      </c>
      <c r="BE287" s="141">
        <f t="shared" si="56"/>
        <v>-3.141592654</v>
      </c>
      <c r="BF287" s="141">
        <f t="shared" si="57"/>
        <v>-3.141592654</v>
      </c>
      <c r="BG287" s="122">
        <f t="shared" si="58"/>
        <v>3.141592654</v>
      </c>
      <c r="BH287" s="142">
        <f t="shared" ref="BH287:BI287" si="4758">POWER(AH287,BH$2)</f>
        <v>10.12317574</v>
      </c>
      <c r="BI287" s="142">
        <f t="shared" si="4758"/>
        <v>47115.77143</v>
      </c>
      <c r="BJ287" s="130">
        <f t="shared" si="60"/>
        <v>476961.2345</v>
      </c>
      <c r="BK287" s="143">
        <f t="shared" si="61"/>
        <v>-4292651.111</v>
      </c>
      <c r="BL287" s="143">
        <f t="shared" si="62"/>
        <v>0.0000000005256981442</v>
      </c>
      <c r="BM287" s="143">
        <f t="shared" si="63"/>
        <v>3.141592654</v>
      </c>
      <c r="BN287" s="124">
        <f t="shared" si="64"/>
        <v>4292651.111</v>
      </c>
      <c r="BO287" s="140">
        <f t="shared" si="65"/>
        <v>0</v>
      </c>
      <c r="BP287" s="141">
        <f t="shared" si="66"/>
        <v>0</v>
      </c>
      <c r="BQ287" s="141">
        <f t="shared" si="67"/>
        <v>0</v>
      </c>
      <c r="BR287" s="122">
        <f t="shared" si="68"/>
        <v>0</v>
      </c>
      <c r="BS287" s="142">
        <f t="shared" si="69"/>
        <v>3888637.633</v>
      </c>
      <c r="BT287" s="130">
        <f t="shared" si="70"/>
        <v>3888637.633</v>
      </c>
      <c r="BU287" s="143">
        <f t="shared" si="71"/>
        <v>-104993216.1</v>
      </c>
      <c r="BV287" s="143">
        <f t="shared" si="72"/>
        <v>0</v>
      </c>
      <c r="BW287" s="143">
        <f t="shared" si="73"/>
        <v>3.141592654</v>
      </c>
      <c r="BX287" s="124">
        <f t="shared" si="74"/>
        <v>104993216.1</v>
      </c>
      <c r="BY287" s="144">
        <f t="shared" ref="BY287:BZ287" si="4759">AY287+BK287+BU287</f>
        <v>-109287942</v>
      </c>
      <c r="BZ287" s="144">
        <f t="shared" si="4759"/>
        <v>0.0000000005256981442</v>
      </c>
      <c r="CA287" s="144">
        <f t="shared" si="76"/>
        <v>3.141592654</v>
      </c>
      <c r="CB287" s="145">
        <f t="shared" si="77"/>
        <v>109287942</v>
      </c>
      <c r="CC287" s="140">
        <f t="shared" ref="CC287:CD287" si="4760">CC$2*AD287</f>
        <v>0</v>
      </c>
      <c r="CD287" s="140">
        <f t="shared" si="4760"/>
        <v>-6.283185307</v>
      </c>
      <c r="CE287" s="141">
        <f t="shared" si="79"/>
        <v>-6.283185307</v>
      </c>
      <c r="CF287" s="141">
        <f t="shared" si="80"/>
        <v>0</v>
      </c>
      <c r="CG287" s="122">
        <f t="shared" si="81"/>
        <v>0</v>
      </c>
      <c r="CH287" s="142">
        <f t="shared" ref="CH287:CI287" si="4761">POWER(AH287,CH$2)</f>
        <v>102.4786872</v>
      </c>
      <c r="CI287" s="142">
        <f t="shared" si="4761"/>
        <v>2219895917</v>
      </c>
      <c r="CJ287" s="130">
        <f t="shared" si="83"/>
        <v>227492019225</v>
      </c>
      <c r="CK287" s="143">
        <f t="shared" si="84"/>
        <v>-227492019225</v>
      </c>
      <c r="CL287" s="143">
        <f t="shared" si="85"/>
        <v>0</v>
      </c>
      <c r="CM287" s="143">
        <f t="shared" si="86"/>
        <v>3.141592654</v>
      </c>
      <c r="CN287" s="124">
        <f t="shared" si="87"/>
        <v>227492019225</v>
      </c>
      <c r="CO287" s="140">
        <f t="shared" si="88"/>
        <v>-9.424777961</v>
      </c>
      <c r="CP287" s="141">
        <f t="shared" si="89"/>
        <v>-9.424777961</v>
      </c>
      <c r="CQ287" s="141">
        <f t="shared" si="90"/>
        <v>-3.141592654</v>
      </c>
      <c r="CR287" s="122">
        <f t="shared" si="91"/>
        <v>3.141592654</v>
      </c>
      <c r="CS287" s="142">
        <f t="shared" si="92"/>
        <v>104592108635373</v>
      </c>
      <c r="CT287" s="130">
        <f t="shared" si="93"/>
        <v>104592108635373</v>
      </c>
      <c r="CU287" s="143">
        <f t="shared" si="94"/>
        <v>-418368434541490</v>
      </c>
      <c r="CV287" s="143">
        <f t="shared" si="95"/>
        <v>0.05123535642</v>
      </c>
      <c r="CW287" s="143">
        <f t="shared" si="96"/>
        <v>3.141592654</v>
      </c>
      <c r="CX287" s="124">
        <f t="shared" si="97"/>
        <v>418368434541490</v>
      </c>
      <c r="CY287" s="140">
        <f t="shared" si="98"/>
        <v>0</v>
      </c>
      <c r="CZ287" s="140">
        <f t="shared" si="99"/>
        <v>0</v>
      </c>
      <c r="DA287" s="141">
        <f t="shared" si="100"/>
        <v>0</v>
      </c>
      <c r="DB287" s="141">
        <f t="shared" si="101"/>
        <v>0</v>
      </c>
      <c r="DC287" s="122">
        <f t="shared" si="102"/>
        <v>0</v>
      </c>
      <c r="DD287" s="142">
        <f t="shared" si="103"/>
        <v>1037.40976</v>
      </c>
      <c r="DE287" s="142">
        <f t="shared" si="104"/>
        <v>3888637.633</v>
      </c>
      <c r="DF287" s="130">
        <f t="shared" si="105"/>
        <v>4034110634</v>
      </c>
      <c r="DG287" s="143">
        <f t="shared" si="106"/>
        <v>16136442538</v>
      </c>
      <c r="DH287" s="143">
        <f t="shared" si="107"/>
        <v>0</v>
      </c>
      <c r="DI287" s="143">
        <f t="shared" si="108"/>
        <v>0</v>
      </c>
      <c r="DJ287" s="124">
        <f t="shared" si="109"/>
        <v>16136442538</v>
      </c>
      <c r="DK287" s="140">
        <f t="shared" ref="DK287:DM287" si="4762">DK$2*AD287</f>
        <v>0</v>
      </c>
      <c r="DL287" s="140">
        <f t="shared" si="4762"/>
        <v>-3.141592654</v>
      </c>
      <c r="DM287" s="140">
        <f t="shared" si="4762"/>
        <v>0</v>
      </c>
      <c r="DN287" s="141">
        <f t="shared" si="111"/>
        <v>-3.141592654</v>
      </c>
      <c r="DO287" s="141">
        <f t="shared" si="112"/>
        <v>-3.141592654</v>
      </c>
      <c r="DP287" s="122">
        <f t="shared" si="113"/>
        <v>3.141592654</v>
      </c>
      <c r="DQ287" s="142">
        <f t="shared" ref="DQ287:DS287" si="4763">POWER(AH287,DQ$2)</f>
        <v>10.12317574</v>
      </c>
      <c r="DR287" s="142">
        <f t="shared" si="4763"/>
        <v>47115.77143</v>
      </c>
      <c r="DS287" s="142">
        <f t="shared" si="4763"/>
        <v>3888637.633</v>
      </c>
      <c r="DT287" s="130">
        <f t="shared" si="115"/>
        <v>1854729406159</v>
      </c>
      <c r="DU287" s="143">
        <f t="shared" si="116"/>
        <v>33385129310866</v>
      </c>
      <c r="DV287" s="143">
        <f t="shared" si="117"/>
        <v>-0.004088499175</v>
      </c>
      <c r="DW287" s="143">
        <f t="shared" si="118"/>
        <v>0</v>
      </c>
      <c r="DX287" s="124">
        <f t="shared" si="119"/>
        <v>33385129310866</v>
      </c>
      <c r="DY287" s="140">
        <f t="shared" si="120"/>
        <v>0</v>
      </c>
      <c r="DZ287" s="141">
        <f t="shared" si="121"/>
        <v>0</v>
      </c>
      <c r="EA287" s="141">
        <f t="shared" si="122"/>
        <v>0</v>
      </c>
      <c r="EB287" s="122">
        <f t="shared" si="123"/>
        <v>0</v>
      </c>
      <c r="EC287" s="142">
        <f t="shared" si="124"/>
        <v>15121502643421</v>
      </c>
      <c r="ED287" s="130">
        <f t="shared" si="125"/>
        <v>15121502643421</v>
      </c>
      <c r="EE287" s="143">
        <f t="shared" si="126"/>
        <v>408280571372372</v>
      </c>
      <c r="EF287" s="143">
        <f t="shared" si="127"/>
        <v>0</v>
      </c>
      <c r="EG287" s="143">
        <f t="shared" si="128"/>
        <v>0</v>
      </c>
      <c r="EH287" s="124">
        <f t="shared" si="129"/>
        <v>408280571372372</v>
      </c>
      <c r="EI287" s="144">
        <f t="shared" ref="EI287:EJ287" si="4764">CK287+CU287+DG287+DU287+EE287</f>
        <v>23085910565061</v>
      </c>
      <c r="EJ287" s="144">
        <f t="shared" si="4764"/>
        <v>0.04714685725</v>
      </c>
      <c r="EK287" s="144">
        <f t="shared" si="131"/>
        <v>0</v>
      </c>
      <c r="EL287" s="145">
        <f t="shared" si="132"/>
        <v>23085910565061</v>
      </c>
      <c r="EM287" s="140">
        <f t="shared" si="133"/>
        <v>0</v>
      </c>
      <c r="EN287" s="141">
        <f t="shared" si="134"/>
        <v>0</v>
      </c>
      <c r="EO287" s="141">
        <f t="shared" si="135"/>
        <v>0</v>
      </c>
      <c r="EP287" s="122">
        <f t="shared" si="136"/>
        <v>0</v>
      </c>
      <c r="EQ287" s="142">
        <f t="shared" si="137"/>
        <v>4804779.971</v>
      </c>
      <c r="ER287" s="130">
        <f t="shared" si="138"/>
        <v>4804779.971</v>
      </c>
      <c r="ES287" s="143">
        <f t="shared" si="139"/>
        <v>24966369.08</v>
      </c>
      <c r="ET287" s="143">
        <f t="shared" si="140"/>
        <v>0.00000002549359784</v>
      </c>
      <c r="EU287" s="143">
        <f t="shared" si="141"/>
        <v>0</v>
      </c>
      <c r="EV287" s="124">
        <f t="shared" si="142"/>
        <v>24966369.08</v>
      </c>
      <c r="EW287" s="144">
        <f t="shared" ref="EW287:EX287" si="4765">BY287+ES287</f>
        <v>-84321572.95</v>
      </c>
      <c r="EX287" s="144">
        <f t="shared" si="4765"/>
        <v>0.00000002601929598</v>
      </c>
      <c r="EY287" s="144">
        <f t="shared" si="144"/>
        <v>3.141592654</v>
      </c>
      <c r="EZ287" s="145">
        <f t="shared" si="145"/>
        <v>84321572.95</v>
      </c>
      <c r="FA287" s="140">
        <f t="shared" si="146"/>
        <v>1.047197551</v>
      </c>
      <c r="FB287" s="141">
        <f t="shared" si="147"/>
        <v>1.047197551</v>
      </c>
      <c r="FC287" s="141">
        <f t="shared" si="148"/>
        <v>1.047197551</v>
      </c>
      <c r="FD287" s="122">
        <f t="shared" si="149"/>
        <v>1.047197551</v>
      </c>
      <c r="FE287" s="142">
        <f t="shared" si="150"/>
        <v>438.5100654</v>
      </c>
      <c r="FF287" s="130">
        <f t="shared" si="151"/>
        <v>438.5100654</v>
      </c>
      <c r="FG287" s="143">
        <f t="shared" si="152"/>
        <v>58.00761159</v>
      </c>
      <c r="FH287" s="143">
        <f t="shared" si="153"/>
        <v>100.4721305</v>
      </c>
      <c r="FI287" s="143">
        <f t="shared" si="154"/>
        <v>1.047197551</v>
      </c>
      <c r="FJ287" s="124">
        <f t="shared" si="155"/>
        <v>116.0152232</v>
      </c>
      <c r="FK287" s="140">
        <f t="shared" si="156"/>
        <v>0</v>
      </c>
      <c r="FL287" s="141">
        <f t="shared" si="157"/>
        <v>0</v>
      </c>
      <c r="FM287" s="141">
        <f t="shared" si="158"/>
        <v>0</v>
      </c>
      <c r="FN287" s="122">
        <f t="shared" si="159"/>
        <v>0</v>
      </c>
      <c r="FO287" s="142">
        <f t="shared" si="160"/>
        <v>102.4786872</v>
      </c>
      <c r="FP287" s="130">
        <f t="shared" si="161"/>
        <v>102.4786872</v>
      </c>
      <c r="FQ287" s="143">
        <f t="shared" si="162"/>
        <v>-102.4786872</v>
      </c>
      <c r="FR287" s="143">
        <f t="shared" si="163"/>
        <v>0</v>
      </c>
      <c r="FS287" s="143">
        <f t="shared" si="164"/>
        <v>3.141592654</v>
      </c>
      <c r="FT287" s="124">
        <f t="shared" si="165"/>
        <v>102.4786872</v>
      </c>
      <c r="FU287" s="144">
        <f t="shared" si="166"/>
        <v>-141449.793</v>
      </c>
      <c r="FV287" s="144">
        <f t="shared" si="167"/>
        <v>0</v>
      </c>
      <c r="FW287" s="144">
        <f t="shared" si="168"/>
        <v>-3.141592654</v>
      </c>
      <c r="FX287" s="145">
        <f t="shared" si="169"/>
        <v>141449.793</v>
      </c>
      <c r="FY287" s="140">
        <f t="shared" si="170"/>
        <v>-3.141592654</v>
      </c>
      <c r="FZ287" s="140">
        <f t="shared" si="171"/>
        <v>-1.047197551</v>
      </c>
      <c r="GA287" s="141">
        <f t="shared" si="172"/>
        <v>-4.188790205</v>
      </c>
      <c r="GB287" s="141">
        <f t="shared" si="173"/>
        <v>-4.188790205</v>
      </c>
      <c r="GC287" s="122">
        <f t="shared" si="174"/>
        <v>2.094395102</v>
      </c>
      <c r="GD287" s="142">
        <f t="shared" si="175"/>
        <v>141449.793</v>
      </c>
      <c r="GE287" s="142">
        <f t="shared" si="176"/>
        <v>0.008619558473</v>
      </c>
      <c r="GF287" s="130">
        <f t="shared" si="177"/>
        <v>1219.234762</v>
      </c>
      <c r="GG287" s="143">
        <f t="shared" si="178"/>
        <v>-67.73526453</v>
      </c>
      <c r="GH287" s="143">
        <f t="shared" si="179"/>
        <v>117.3209196</v>
      </c>
      <c r="GI287" s="143">
        <f t="shared" si="180"/>
        <v>2.094395102</v>
      </c>
      <c r="GJ287" s="124">
        <f t="shared" si="181"/>
        <v>135.4705291</v>
      </c>
      <c r="GK287" s="146">
        <f t="shared" si="182"/>
        <v>-0.5</v>
      </c>
      <c r="GL287" s="127">
        <f t="shared" si="183"/>
        <v>-0.8660254038</v>
      </c>
      <c r="GM287" s="146">
        <f t="shared" si="184"/>
        <v>-2.094395102</v>
      </c>
      <c r="GN287" s="127">
        <f t="shared" si="185"/>
        <v>1</v>
      </c>
      <c r="GO287" s="147">
        <f t="shared" si="186"/>
        <v>-0.5</v>
      </c>
      <c r="GP287" s="128">
        <f t="shared" si="187"/>
        <v>0.8660254038</v>
      </c>
      <c r="GQ287" s="147">
        <f t="shared" si="188"/>
        <v>2.094395102</v>
      </c>
      <c r="GR287" s="128">
        <f t="shared" si="189"/>
        <v>1</v>
      </c>
      <c r="GS287" s="140">
        <f t="shared" si="190"/>
        <v>-2.094395102</v>
      </c>
      <c r="GT287" s="140">
        <f t="shared" si="191"/>
        <v>1.047197551</v>
      </c>
      <c r="GU287" s="141">
        <f t="shared" si="192"/>
        <v>-1.047197551</v>
      </c>
      <c r="GV287" s="141">
        <f t="shared" si="193"/>
        <v>-1.047197551</v>
      </c>
      <c r="GW287" s="122">
        <f t="shared" si="194"/>
        <v>-1.047197551</v>
      </c>
      <c r="GX287" s="142">
        <f t="shared" si="195"/>
        <v>1</v>
      </c>
      <c r="GY287" s="142">
        <f t="shared" si="196"/>
        <v>116.0152232</v>
      </c>
      <c r="GZ287" s="130">
        <f t="shared" si="197"/>
        <v>116.0152232</v>
      </c>
      <c r="HA287" s="143">
        <f t="shared" si="198"/>
        <v>58.00761159</v>
      </c>
      <c r="HB287" s="143">
        <f t="shared" si="199"/>
        <v>-100.4721305</v>
      </c>
      <c r="HC287" s="143">
        <f t="shared" si="200"/>
        <v>-1.047197551</v>
      </c>
      <c r="HD287" s="124">
        <f t="shared" si="201"/>
        <v>116.0152232</v>
      </c>
      <c r="HE287" s="140">
        <f t="shared" si="202"/>
        <v>2.094395102</v>
      </c>
      <c r="HF287" s="140">
        <f t="shared" si="203"/>
        <v>2.094395102</v>
      </c>
      <c r="HG287" s="141">
        <f t="shared" si="204"/>
        <v>4.188790205</v>
      </c>
      <c r="HH287" s="141">
        <f t="shared" si="205"/>
        <v>4.188790205</v>
      </c>
      <c r="HI287" s="122">
        <f t="shared" si="206"/>
        <v>-2.094395102</v>
      </c>
      <c r="HJ287" s="142">
        <f t="shared" si="207"/>
        <v>1</v>
      </c>
      <c r="HK287" s="142">
        <f t="shared" si="208"/>
        <v>135.4705291</v>
      </c>
      <c r="HL287" s="130">
        <f t="shared" si="209"/>
        <v>135.4705291</v>
      </c>
      <c r="HM287" s="143">
        <f t="shared" si="210"/>
        <v>-67.73526453</v>
      </c>
      <c r="HN287" s="143">
        <f t="shared" si="211"/>
        <v>-117.3209196</v>
      </c>
      <c r="HO287" s="143">
        <f t="shared" si="212"/>
        <v>-2.094395102</v>
      </c>
      <c r="HP287" s="124">
        <f t="shared" si="213"/>
        <v>135.4705291</v>
      </c>
      <c r="HQ287" s="140">
        <f t="shared" si="214"/>
        <v>2.094395102</v>
      </c>
      <c r="HR287" s="140">
        <f t="shared" si="215"/>
        <v>1.047197551</v>
      </c>
      <c r="HS287" s="141">
        <f t="shared" si="216"/>
        <v>3.141592654</v>
      </c>
      <c r="HT287" s="141">
        <f t="shared" si="217"/>
        <v>3.141592654</v>
      </c>
      <c r="HU287" s="122">
        <f t="shared" si="218"/>
        <v>3.141592654</v>
      </c>
      <c r="HV287" s="142">
        <f t="shared" si="219"/>
        <v>1</v>
      </c>
      <c r="HW287" s="142">
        <f t="shared" si="220"/>
        <v>116.0152232</v>
      </c>
      <c r="HX287" s="130">
        <f t="shared" si="221"/>
        <v>116.0152232</v>
      </c>
      <c r="HY287" s="143">
        <f t="shared" si="222"/>
        <v>-116.0152232</v>
      </c>
      <c r="HZ287" s="143">
        <f t="shared" si="223"/>
        <v>0</v>
      </c>
      <c r="IA287" s="143">
        <f t="shared" si="224"/>
        <v>3.141592654</v>
      </c>
      <c r="IB287" s="124">
        <f t="shared" si="225"/>
        <v>116.0152232</v>
      </c>
      <c r="IC287" s="140">
        <f t="shared" si="226"/>
        <v>-2.094395102</v>
      </c>
      <c r="ID287" s="140">
        <f t="shared" si="227"/>
        <v>2.094395102</v>
      </c>
      <c r="IE287" s="141">
        <f t="shared" si="228"/>
        <v>0</v>
      </c>
      <c r="IF287" s="141">
        <f t="shared" si="229"/>
        <v>0</v>
      </c>
      <c r="IG287" s="122">
        <f t="shared" si="230"/>
        <v>0</v>
      </c>
      <c r="IH287" s="142">
        <f t="shared" si="231"/>
        <v>1</v>
      </c>
      <c r="II287" s="142">
        <f t="shared" si="232"/>
        <v>135.4705291</v>
      </c>
      <c r="IJ287" s="130">
        <f t="shared" si="233"/>
        <v>135.4705291</v>
      </c>
      <c r="IK287" s="143">
        <f t="shared" si="234"/>
        <v>135.4705291</v>
      </c>
      <c r="IL287" s="143">
        <f t="shared" si="235"/>
        <v>0</v>
      </c>
      <c r="IM287" s="143">
        <f t="shared" si="236"/>
        <v>0</v>
      </c>
      <c r="IN287" s="124">
        <f t="shared" si="237"/>
        <v>135.4705291</v>
      </c>
    </row>
    <row r="288" ht="12.75" customHeight="1">
      <c r="A288" s="129">
        <f>'Cortez Cubic'!AP288</f>
        <v>-0.2187762226</v>
      </c>
      <c r="B288" s="129">
        <f>'Cortez Cubic'!AQ288</f>
        <v>14.77148867</v>
      </c>
      <c r="C288" s="129">
        <f>'Cortez Cubic'!AR288</f>
        <v>33710.02517</v>
      </c>
      <c r="D288" s="129">
        <f>'Cortez Cubic'!AS288</f>
        <v>-4088664.442</v>
      </c>
      <c r="E288" s="129">
        <f t="shared" ref="E288:H288" si="4766">0</f>
        <v>0</v>
      </c>
      <c r="F288" s="129">
        <f t="shared" si="4766"/>
        <v>0</v>
      </c>
      <c r="G288" s="129">
        <f t="shared" si="4766"/>
        <v>0</v>
      </c>
      <c r="H288" s="129">
        <f t="shared" si="4766"/>
        <v>0</v>
      </c>
      <c r="I288" s="110">
        <f>'Cortez Cubic'!I288</f>
        <v>110</v>
      </c>
      <c r="J288" s="130">
        <f t="shared" si="28"/>
        <v>127.6477227</v>
      </c>
      <c r="K288" s="131">
        <f t="shared" si="29"/>
        <v>0</v>
      </c>
      <c r="L288" s="131">
        <f t="shared" si="30"/>
        <v>1</v>
      </c>
      <c r="M288" s="132">
        <f t="shared" si="31"/>
        <v>-17.6477227</v>
      </c>
      <c r="N288" s="133">
        <f t="shared" si="32"/>
        <v>226.1015866</v>
      </c>
      <c r="O288" s="134">
        <f t="shared" si="33"/>
        <v>353.7493093</v>
      </c>
      <c r="P288" s="134">
        <f t="shared" si="34"/>
        <v>0</v>
      </c>
      <c r="Q288" s="135">
        <f t="shared" si="35"/>
        <v>127.6477227</v>
      </c>
      <c r="R288" s="135">
        <f t="shared" si="36"/>
        <v>0</v>
      </c>
      <c r="S288" s="136">
        <f t="shared" si="37"/>
        <v>-413.8783205</v>
      </c>
      <c r="T288" s="136">
        <f t="shared" si="38"/>
        <v>0</v>
      </c>
      <c r="U288" s="137">
        <f t="shared" ref="U288:X288" si="4767">ATAN2(A288,E288)</f>
        <v>3.141592654</v>
      </c>
      <c r="V288" s="137">
        <f t="shared" si="4767"/>
        <v>0</v>
      </c>
      <c r="W288" s="137">
        <f t="shared" si="4767"/>
        <v>0</v>
      </c>
      <c r="X288" s="137">
        <f t="shared" si="4767"/>
        <v>3.141592654</v>
      </c>
      <c r="Y288" s="137">
        <f t="shared" ref="Y288:AB288" si="4768">SQRT(POWER(A288,2)+POWER(E288,2))</f>
        <v>0.2187762226</v>
      </c>
      <c r="Z288" s="137">
        <f t="shared" si="4768"/>
        <v>14.77148867</v>
      </c>
      <c r="AA288" s="137">
        <f t="shared" si="4768"/>
        <v>33710.02517</v>
      </c>
      <c r="AB288" s="137">
        <f t="shared" si="4768"/>
        <v>4088664.442</v>
      </c>
      <c r="AC288" s="138">
        <f t="shared" ref="AC288:AF288" si="4769">U288-$U288</f>
        <v>0</v>
      </c>
      <c r="AD288" s="138">
        <f t="shared" si="4769"/>
        <v>-3.141592654</v>
      </c>
      <c r="AE288" s="138">
        <f t="shared" si="4769"/>
        <v>-3.141592654</v>
      </c>
      <c r="AF288" s="138">
        <f t="shared" si="4769"/>
        <v>0</v>
      </c>
      <c r="AG288" s="138">
        <f t="shared" ref="AG288:AJ288" si="4770">Y288/$Y288</f>
        <v>1</v>
      </c>
      <c r="AH288" s="138">
        <f t="shared" si="4770"/>
        <v>67.51871154</v>
      </c>
      <c r="AI288" s="138">
        <f t="shared" si="4770"/>
        <v>154084.5014</v>
      </c>
      <c r="AJ288" s="138">
        <f t="shared" si="4770"/>
        <v>18688797.14</v>
      </c>
      <c r="AK288" s="139">
        <f t="shared" ref="AK288:AN288" si="4771">AG288*COS(AC288)</f>
        <v>1</v>
      </c>
      <c r="AL288" s="139">
        <f t="shared" si="4771"/>
        <v>-67.51871154</v>
      </c>
      <c r="AM288" s="139">
        <f t="shared" si="4771"/>
        <v>-154084.5014</v>
      </c>
      <c r="AN288" s="139">
        <f t="shared" si="4771"/>
        <v>18688797.14</v>
      </c>
      <c r="AO288" s="129">
        <f t="shared" ref="AO288:AR288" si="4772">AG288*SIN(AC288)</f>
        <v>0</v>
      </c>
      <c r="AP288" s="129">
        <f t="shared" si="4772"/>
        <v>0</v>
      </c>
      <c r="AQ288" s="129">
        <f t="shared" si="4772"/>
        <v>0</v>
      </c>
      <c r="AR288" s="129">
        <f t="shared" si="4772"/>
        <v>0</v>
      </c>
      <c r="AS288" s="140">
        <f t="shared" si="45"/>
        <v>-9.424777961</v>
      </c>
      <c r="AT288" s="141">
        <f t="shared" si="46"/>
        <v>-9.424777961</v>
      </c>
      <c r="AU288" s="141">
        <f t="shared" si="47"/>
        <v>-3.141592654</v>
      </c>
      <c r="AV288" s="122">
        <f t="shared" si="48"/>
        <v>3.141592654</v>
      </c>
      <c r="AW288" s="142">
        <f t="shared" si="49"/>
        <v>307802.7093</v>
      </c>
      <c r="AX288" s="130">
        <f t="shared" si="50"/>
        <v>307802.7093</v>
      </c>
      <c r="AY288" s="143">
        <f t="shared" si="51"/>
        <v>615605.4187</v>
      </c>
      <c r="AZ288" s="143">
        <f t="shared" si="52"/>
        <v>0</v>
      </c>
      <c r="BA288" s="143">
        <f t="shared" si="53"/>
        <v>0</v>
      </c>
      <c r="BB288" s="124">
        <f t="shared" si="54"/>
        <v>615605.4187</v>
      </c>
      <c r="BC288" s="140">
        <f t="shared" ref="BC288:BD288" si="4773">BC$2*AD288</f>
        <v>-3.141592654</v>
      </c>
      <c r="BD288" s="140">
        <f t="shared" si="4773"/>
        <v>-3.141592654</v>
      </c>
      <c r="BE288" s="141">
        <f t="shared" si="56"/>
        <v>-6.283185307</v>
      </c>
      <c r="BF288" s="141">
        <f t="shared" si="57"/>
        <v>0</v>
      </c>
      <c r="BG288" s="122">
        <f t="shared" si="58"/>
        <v>0</v>
      </c>
      <c r="BH288" s="142">
        <f t="shared" ref="BH288:BI288" si="4774">POWER(AH288,BH$2)</f>
        <v>67.51871154</v>
      </c>
      <c r="BI288" s="142">
        <f t="shared" si="4774"/>
        <v>154084.5014</v>
      </c>
      <c r="BJ288" s="130">
        <f t="shared" si="60"/>
        <v>10403587</v>
      </c>
      <c r="BK288" s="143">
        <f t="shared" si="61"/>
        <v>93632283.01</v>
      </c>
      <c r="BL288" s="143">
        <f t="shared" si="62"/>
        <v>0</v>
      </c>
      <c r="BM288" s="143">
        <f t="shared" si="63"/>
        <v>0</v>
      </c>
      <c r="BN288" s="124">
        <f t="shared" si="64"/>
        <v>93632283.01</v>
      </c>
      <c r="BO288" s="140">
        <f t="shared" si="65"/>
        <v>0</v>
      </c>
      <c r="BP288" s="141">
        <f t="shared" si="66"/>
        <v>0</v>
      </c>
      <c r="BQ288" s="141">
        <f t="shared" si="67"/>
        <v>0</v>
      </c>
      <c r="BR288" s="122">
        <f t="shared" si="68"/>
        <v>0</v>
      </c>
      <c r="BS288" s="142">
        <f t="shared" si="69"/>
        <v>18688797.14</v>
      </c>
      <c r="BT288" s="130">
        <f t="shared" si="70"/>
        <v>18688797.14</v>
      </c>
      <c r="BU288" s="143">
        <f t="shared" si="71"/>
        <v>-504597522.7</v>
      </c>
      <c r="BV288" s="143">
        <f t="shared" si="72"/>
        <v>0</v>
      </c>
      <c r="BW288" s="143">
        <f t="shared" si="73"/>
        <v>3.141592654</v>
      </c>
      <c r="BX288" s="124">
        <f t="shared" si="74"/>
        <v>504597522.7</v>
      </c>
      <c r="BY288" s="144">
        <f t="shared" ref="BY288:BZ288" si="4775">AY288+BK288+BU288</f>
        <v>-410349634.3</v>
      </c>
      <c r="BZ288" s="144">
        <f t="shared" si="4775"/>
        <v>0</v>
      </c>
      <c r="CA288" s="144">
        <f t="shared" si="76"/>
        <v>-3.141592654</v>
      </c>
      <c r="CB288" s="145">
        <f t="shared" si="77"/>
        <v>410349634.3</v>
      </c>
      <c r="CC288" s="140">
        <f t="shared" ref="CC288:CD288" si="4776">CC$2*AD288</f>
        <v>-6.283185307</v>
      </c>
      <c r="CD288" s="140">
        <f t="shared" si="4776"/>
        <v>-6.283185307</v>
      </c>
      <c r="CE288" s="141">
        <f t="shared" si="79"/>
        <v>-12.56637061</v>
      </c>
      <c r="CF288" s="141">
        <f t="shared" si="80"/>
        <v>0</v>
      </c>
      <c r="CG288" s="122">
        <f t="shared" si="81"/>
        <v>0</v>
      </c>
      <c r="CH288" s="142">
        <f t="shared" ref="CH288:CI288" si="4777">POWER(AH288,CH$2)</f>
        <v>4558.776409</v>
      </c>
      <c r="CI288" s="142">
        <f t="shared" si="4777"/>
        <v>23742033561</v>
      </c>
      <c r="CJ288" s="130">
        <f t="shared" si="83"/>
        <v>108234622491446</v>
      </c>
      <c r="CK288" s="143">
        <f t="shared" si="84"/>
        <v>-108234622491446</v>
      </c>
      <c r="CL288" s="143">
        <f t="shared" si="85"/>
        <v>0</v>
      </c>
      <c r="CM288" s="143">
        <f t="shared" si="86"/>
        <v>3.141592654</v>
      </c>
      <c r="CN288" s="124">
        <f t="shared" si="87"/>
        <v>108234622491446</v>
      </c>
      <c r="CO288" s="140">
        <f t="shared" si="88"/>
        <v>-9.424777961</v>
      </c>
      <c r="CP288" s="141">
        <f t="shared" si="89"/>
        <v>-9.424777961</v>
      </c>
      <c r="CQ288" s="141">
        <f t="shared" si="90"/>
        <v>-3.141592654</v>
      </c>
      <c r="CR288" s="122">
        <f t="shared" si="91"/>
        <v>3.141592654</v>
      </c>
      <c r="CS288" s="142">
        <f t="shared" si="92"/>
        <v>3.65828E+15</v>
      </c>
      <c r="CT288" s="130">
        <f t="shared" si="93"/>
        <v>3.65828E+15</v>
      </c>
      <c r="CU288" s="143">
        <f t="shared" si="94"/>
        <v>-1.46331E+16</v>
      </c>
      <c r="CV288" s="143">
        <f t="shared" si="95"/>
        <v>1.792040064</v>
      </c>
      <c r="CW288" s="143">
        <f t="shared" si="96"/>
        <v>3.141592654</v>
      </c>
      <c r="CX288" s="124">
        <f t="shared" si="97"/>
        <v>1.46331E+16</v>
      </c>
      <c r="CY288" s="140">
        <f t="shared" si="98"/>
        <v>-9.424777961</v>
      </c>
      <c r="CZ288" s="140">
        <f t="shared" si="99"/>
        <v>0</v>
      </c>
      <c r="DA288" s="141">
        <f t="shared" si="100"/>
        <v>-9.424777961</v>
      </c>
      <c r="DB288" s="141">
        <f t="shared" si="101"/>
        <v>-3.141592654</v>
      </c>
      <c r="DC288" s="122">
        <f t="shared" si="102"/>
        <v>3.141592654</v>
      </c>
      <c r="DD288" s="142">
        <f t="shared" si="103"/>
        <v>307802.7093</v>
      </c>
      <c r="DE288" s="142">
        <f t="shared" si="104"/>
        <v>18688797.14</v>
      </c>
      <c r="DF288" s="130">
        <f t="shared" si="105"/>
        <v>5752462392768</v>
      </c>
      <c r="DG288" s="143">
        <f t="shared" si="106"/>
        <v>-23009849571072</v>
      </c>
      <c r="DH288" s="143">
        <f t="shared" si="107"/>
        <v>0.002817893863</v>
      </c>
      <c r="DI288" s="143">
        <f t="shared" si="108"/>
        <v>3.141592654</v>
      </c>
      <c r="DJ288" s="124">
        <f t="shared" si="109"/>
        <v>23009849571072</v>
      </c>
      <c r="DK288" s="140">
        <f t="shared" ref="DK288:DM288" si="4778">DK$2*AD288</f>
        <v>-3.141592654</v>
      </c>
      <c r="DL288" s="140">
        <f t="shared" si="4778"/>
        <v>-3.141592654</v>
      </c>
      <c r="DM288" s="140">
        <f t="shared" si="4778"/>
        <v>0</v>
      </c>
      <c r="DN288" s="141">
        <f t="shared" si="111"/>
        <v>-6.283185307</v>
      </c>
      <c r="DO288" s="141">
        <f t="shared" si="112"/>
        <v>0</v>
      </c>
      <c r="DP288" s="122">
        <f t="shared" si="113"/>
        <v>0</v>
      </c>
      <c r="DQ288" s="142">
        <f t="shared" ref="DQ288:DS288" si="4779">POWER(AH288,DQ$2)</f>
        <v>67.51871154</v>
      </c>
      <c r="DR288" s="142">
        <f t="shared" si="4779"/>
        <v>154084.5014</v>
      </c>
      <c r="DS288" s="142">
        <f t="shared" si="4779"/>
        <v>18688797.14</v>
      </c>
      <c r="DT288" s="130">
        <f t="shared" si="115"/>
        <v>194430526955401</v>
      </c>
      <c r="DU288" s="143">
        <f t="shared" si="116"/>
        <v>-3.49975E+15</v>
      </c>
      <c r="DV288" s="143">
        <f t="shared" si="117"/>
        <v>0</v>
      </c>
      <c r="DW288" s="143">
        <f t="shared" si="118"/>
        <v>3.141592654</v>
      </c>
      <c r="DX288" s="124">
        <f t="shared" si="119"/>
        <v>3.49975E+15</v>
      </c>
      <c r="DY288" s="140">
        <f t="shared" si="120"/>
        <v>0</v>
      </c>
      <c r="DZ288" s="141">
        <f t="shared" si="121"/>
        <v>0</v>
      </c>
      <c r="EA288" s="141">
        <f t="shared" si="122"/>
        <v>0</v>
      </c>
      <c r="EB288" s="122">
        <f t="shared" si="123"/>
        <v>0</v>
      </c>
      <c r="EC288" s="142">
        <f t="shared" si="124"/>
        <v>349271138402523</v>
      </c>
      <c r="ED288" s="130">
        <f t="shared" si="125"/>
        <v>349271138402523</v>
      </c>
      <c r="EE288" s="143">
        <f t="shared" si="126"/>
        <v>9.43032E+15</v>
      </c>
      <c r="EF288" s="143">
        <f t="shared" si="127"/>
        <v>0</v>
      </c>
      <c r="EG288" s="143">
        <f t="shared" si="128"/>
        <v>0</v>
      </c>
      <c r="EH288" s="124">
        <f t="shared" si="129"/>
        <v>9.43032E+15</v>
      </c>
      <c r="EI288" s="144">
        <f t="shared" ref="EI288:EJ288" si="4780">CK288+CU288+DG288+DU288+EE288</f>
        <v>-8.83379E+15</v>
      </c>
      <c r="EJ288" s="144">
        <f t="shared" si="4780"/>
        <v>1.794857958</v>
      </c>
      <c r="EK288" s="144">
        <f t="shared" si="131"/>
        <v>3.141592654</v>
      </c>
      <c r="EL288" s="145">
        <f t="shared" si="132"/>
        <v>8.83379E+15</v>
      </c>
      <c r="EM288" s="140">
        <f t="shared" si="133"/>
        <v>1.570796327</v>
      </c>
      <c r="EN288" s="141">
        <f t="shared" si="134"/>
        <v>1.570796327</v>
      </c>
      <c r="EO288" s="141">
        <f t="shared" si="135"/>
        <v>1.570796327</v>
      </c>
      <c r="EP288" s="122">
        <f t="shared" si="136"/>
        <v>1.570796327</v>
      </c>
      <c r="EQ288" s="142">
        <f t="shared" si="137"/>
        <v>93988248.37</v>
      </c>
      <c r="ER288" s="130">
        <f t="shared" si="138"/>
        <v>93988248.37</v>
      </c>
      <c r="ES288" s="143">
        <f t="shared" si="139"/>
        <v>0.00000002990448268</v>
      </c>
      <c r="ET288" s="143">
        <f t="shared" si="140"/>
        <v>488377264.5</v>
      </c>
      <c r="EU288" s="143">
        <f t="shared" si="141"/>
        <v>1.570796327</v>
      </c>
      <c r="EV288" s="124">
        <f t="shared" si="142"/>
        <v>488377264.5</v>
      </c>
      <c r="EW288" s="144">
        <f t="shared" ref="EW288:EX288" si="4781">BY288+ES288</f>
        <v>-410349634.3</v>
      </c>
      <c r="EX288" s="144">
        <f t="shared" si="4781"/>
        <v>488377264.5</v>
      </c>
      <c r="EY288" s="144">
        <f t="shared" si="144"/>
        <v>2.269591473</v>
      </c>
      <c r="EZ288" s="145">
        <f t="shared" si="145"/>
        <v>637886490.5</v>
      </c>
      <c r="FA288" s="140">
        <f t="shared" si="146"/>
        <v>0.7565304909</v>
      </c>
      <c r="FB288" s="141">
        <f t="shared" si="147"/>
        <v>0.7565304909</v>
      </c>
      <c r="FC288" s="141">
        <f t="shared" si="148"/>
        <v>0.7565304909</v>
      </c>
      <c r="FD288" s="122">
        <f t="shared" si="149"/>
        <v>0.7565304909</v>
      </c>
      <c r="FE288" s="142">
        <f t="shared" si="150"/>
        <v>860.8242011</v>
      </c>
      <c r="FF288" s="130">
        <f t="shared" si="151"/>
        <v>860.8242011</v>
      </c>
      <c r="FG288" s="143">
        <f t="shared" si="152"/>
        <v>165.6215361</v>
      </c>
      <c r="FH288" s="143">
        <f t="shared" si="153"/>
        <v>156.3251034</v>
      </c>
      <c r="FI288" s="143">
        <f t="shared" si="154"/>
        <v>0.7565304909</v>
      </c>
      <c r="FJ288" s="124">
        <f t="shared" si="155"/>
        <v>227.7455404</v>
      </c>
      <c r="FK288" s="140">
        <f t="shared" si="156"/>
        <v>-6.283185307</v>
      </c>
      <c r="FL288" s="141">
        <f t="shared" si="157"/>
        <v>-6.283185307</v>
      </c>
      <c r="FM288" s="141">
        <f t="shared" si="158"/>
        <v>0</v>
      </c>
      <c r="FN288" s="122">
        <f t="shared" si="159"/>
        <v>0</v>
      </c>
      <c r="FO288" s="142">
        <f t="shared" si="160"/>
        <v>4558.776409</v>
      </c>
      <c r="FP288" s="130">
        <f t="shared" si="161"/>
        <v>4558.776409</v>
      </c>
      <c r="FQ288" s="143">
        <f t="shared" si="162"/>
        <v>-4558.776409</v>
      </c>
      <c r="FR288" s="143">
        <f t="shared" si="163"/>
        <v>0</v>
      </c>
      <c r="FS288" s="143">
        <f t="shared" si="164"/>
        <v>3.141592654</v>
      </c>
      <c r="FT288" s="124">
        <f t="shared" si="165"/>
        <v>4558.776409</v>
      </c>
      <c r="FU288" s="144">
        <f t="shared" si="166"/>
        <v>-466812.2805</v>
      </c>
      <c r="FV288" s="144">
        <f t="shared" si="167"/>
        <v>0</v>
      </c>
      <c r="FW288" s="144">
        <f t="shared" si="168"/>
        <v>-3.141592654</v>
      </c>
      <c r="FX288" s="145">
        <f t="shared" si="169"/>
        <v>466812.2805</v>
      </c>
      <c r="FY288" s="140">
        <f t="shared" si="170"/>
        <v>-3.141592654</v>
      </c>
      <c r="FZ288" s="140">
        <f t="shared" si="171"/>
        <v>-0.7565304909</v>
      </c>
      <c r="GA288" s="141">
        <f t="shared" si="172"/>
        <v>-3.898123144</v>
      </c>
      <c r="GB288" s="141">
        <f t="shared" si="173"/>
        <v>-3.898123144</v>
      </c>
      <c r="GC288" s="122">
        <f t="shared" si="174"/>
        <v>2.385062163</v>
      </c>
      <c r="GD288" s="142">
        <f t="shared" si="175"/>
        <v>466812.2805</v>
      </c>
      <c r="GE288" s="142">
        <f t="shared" si="176"/>
        <v>0.004390865342</v>
      </c>
      <c r="GF288" s="130">
        <f t="shared" si="177"/>
        <v>2049.709864</v>
      </c>
      <c r="GG288" s="143">
        <f t="shared" si="178"/>
        <v>-165.6215361</v>
      </c>
      <c r="GH288" s="143">
        <f t="shared" si="179"/>
        <v>156.3251034</v>
      </c>
      <c r="GI288" s="143">
        <f t="shared" si="180"/>
        <v>2.385062163</v>
      </c>
      <c r="GJ288" s="124">
        <f t="shared" si="181"/>
        <v>227.7455404</v>
      </c>
      <c r="GK288" s="146">
        <f t="shared" si="182"/>
        <v>-0.5</v>
      </c>
      <c r="GL288" s="127">
        <f t="shared" si="183"/>
        <v>-0.8660254038</v>
      </c>
      <c r="GM288" s="146">
        <f t="shared" si="184"/>
        <v>-2.094395102</v>
      </c>
      <c r="GN288" s="127">
        <f t="shared" si="185"/>
        <v>1</v>
      </c>
      <c r="GO288" s="147">
        <f t="shared" si="186"/>
        <v>-0.5</v>
      </c>
      <c r="GP288" s="128">
        <f t="shared" si="187"/>
        <v>0.8660254038</v>
      </c>
      <c r="GQ288" s="147">
        <f t="shared" si="188"/>
        <v>2.094395102</v>
      </c>
      <c r="GR288" s="128">
        <f t="shared" si="189"/>
        <v>1</v>
      </c>
      <c r="GS288" s="140">
        <f t="shared" si="190"/>
        <v>-2.094395102</v>
      </c>
      <c r="GT288" s="140">
        <f t="shared" si="191"/>
        <v>0.7565304909</v>
      </c>
      <c r="GU288" s="141">
        <f t="shared" si="192"/>
        <v>-1.337864612</v>
      </c>
      <c r="GV288" s="141">
        <f t="shared" si="193"/>
        <v>-1.337864612</v>
      </c>
      <c r="GW288" s="122">
        <f t="shared" si="194"/>
        <v>-1.337864612</v>
      </c>
      <c r="GX288" s="142">
        <f t="shared" si="195"/>
        <v>1</v>
      </c>
      <c r="GY288" s="142">
        <f t="shared" si="196"/>
        <v>227.7455404</v>
      </c>
      <c r="GZ288" s="130">
        <f t="shared" si="197"/>
        <v>227.7455404</v>
      </c>
      <c r="HA288" s="143">
        <f t="shared" si="198"/>
        <v>52.57074276</v>
      </c>
      <c r="HB288" s="143">
        <f t="shared" si="199"/>
        <v>-221.5950094</v>
      </c>
      <c r="HC288" s="143">
        <f t="shared" si="200"/>
        <v>-1.337864612</v>
      </c>
      <c r="HD288" s="124">
        <f t="shared" si="201"/>
        <v>227.7455404</v>
      </c>
      <c r="HE288" s="140">
        <f t="shared" si="202"/>
        <v>2.094395102</v>
      </c>
      <c r="HF288" s="140">
        <f t="shared" si="203"/>
        <v>2.385062163</v>
      </c>
      <c r="HG288" s="141">
        <f t="shared" si="204"/>
        <v>4.479457265</v>
      </c>
      <c r="HH288" s="141">
        <f t="shared" si="205"/>
        <v>4.479457265</v>
      </c>
      <c r="HI288" s="122">
        <f t="shared" si="206"/>
        <v>-1.803728042</v>
      </c>
      <c r="HJ288" s="142">
        <f t="shared" si="207"/>
        <v>1</v>
      </c>
      <c r="HK288" s="142">
        <f t="shared" si="208"/>
        <v>227.7455404</v>
      </c>
      <c r="HL288" s="130">
        <f t="shared" si="209"/>
        <v>227.7455404</v>
      </c>
      <c r="HM288" s="143">
        <f t="shared" si="210"/>
        <v>-52.57074276</v>
      </c>
      <c r="HN288" s="143">
        <f t="shared" si="211"/>
        <v>-221.5950094</v>
      </c>
      <c r="HO288" s="143">
        <f t="shared" si="212"/>
        <v>-1.803728042</v>
      </c>
      <c r="HP288" s="124">
        <f t="shared" si="213"/>
        <v>227.7455404</v>
      </c>
      <c r="HQ288" s="140">
        <f t="shared" si="214"/>
        <v>2.094395102</v>
      </c>
      <c r="HR288" s="140">
        <f t="shared" si="215"/>
        <v>0.7565304909</v>
      </c>
      <c r="HS288" s="141">
        <f t="shared" si="216"/>
        <v>2.850925593</v>
      </c>
      <c r="HT288" s="141">
        <f t="shared" si="217"/>
        <v>2.850925593</v>
      </c>
      <c r="HU288" s="122">
        <f t="shared" si="218"/>
        <v>2.850925593</v>
      </c>
      <c r="HV288" s="142">
        <f t="shared" si="219"/>
        <v>1</v>
      </c>
      <c r="HW288" s="142">
        <f t="shared" si="220"/>
        <v>227.7455404</v>
      </c>
      <c r="HX288" s="130">
        <f t="shared" si="221"/>
        <v>227.7455404</v>
      </c>
      <c r="HY288" s="143">
        <f t="shared" si="222"/>
        <v>-218.1922788</v>
      </c>
      <c r="HZ288" s="143">
        <f t="shared" si="223"/>
        <v>65.26990595</v>
      </c>
      <c r="IA288" s="143">
        <f t="shared" si="224"/>
        <v>2.850925593</v>
      </c>
      <c r="IB288" s="124">
        <f t="shared" si="225"/>
        <v>227.7455404</v>
      </c>
      <c r="IC288" s="140">
        <f t="shared" si="226"/>
        <v>-2.094395102</v>
      </c>
      <c r="ID288" s="140">
        <f t="shared" si="227"/>
        <v>2.385062163</v>
      </c>
      <c r="IE288" s="141">
        <f t="shared" si="228"/>
        <v>0.2906670603</v>
      </c>
      <c r="IF288" s="141">
        <f t="shared" si="229"/>
        <v>0.2906670603</v>
      </c>
      <c r="IG288" s="122">
        <f t="shared" si="230"/>
        <v>0.2906670603</v>
      </c>
      <c r="IH288" s="142">
        <f t="shared" si="231"/>
        <v>1</v>
      </c>
      <c r="II288" s="142">
        <f t="shared" si="232"/>
        <v>227.7455404</v>
      </c>
      <c r="IJ288" s="130">
        <f t="shared" si="233"/>
        <v>227.7455404</v>
      </c>
      <c r="IK288" s="143">
        <f t="shared" si="234"/>
        <v>218.1922788</v>
      </c>
      <c r="IL288" s="143">
        <f t="shared" si="235"/>
        <v>65.26990595</v>
      </c>
      <c r="IM288" s="143">
        <f t="shared" si="236"/>
        <v>0.2906670603</v>
      </c>
      <c r="IN288" s="124">
        <f t="shared" si="237"/>
        <v>227.7455404</v>
      </c>
    </row>
    <row r="289" ht="12.75" customHeight="1">
      <c r="A289" s="129">
        <f>'Cortez Cubic'!AP289</f>
        <v>-0.2187762226</v>
      </c>
      <c r="B289" s="129">
        <f>'Cortez Cubic'!AQ289</f>
        <v>28.80095031</v>
      </c>
      <c r="C289" s="129">
        <f>'Cortez Cubic'!AR289</f>
        <v>21280.44789</v>
      </c>
      <c r="D289" s="129">
        <f>'Cortez Cubic'!AS289</f>
        <v>-3126586.808</v>
      </c>
      <c r="E289" s="129">
        <f t="shared" ref="E289:H289" si="4782">0</f>
        <v>0</v>
      </c>
      <c r="F289" s="129">
        <f t="shared" si="4782"/>
        <v>0</v>
      </c>
      <c r="G289" s="129">
        <f t="shared" si="4782"/>
        <v>0</v>
      </c>
      <c r="H289" s="129">
        <f t="shared" si="4782"/>
        <v>0</v>
      </c>
      <c r="I289" s="110">
        <f>'Cortez Cubic'!I289</f>
        <v>134</v>
      </c>
      <c r="J289" s="130">
        <f t="shared" si="28"/>
        <v>151.6537253</v>
      </c>
      <c r="K289" s="131">
        <f t="shared" si="29"/>
        <v>0</v>
      </c>
      <c r="L289" s="131">
        <f t="shared" si="30"/>
        <v>1</v>
      </c>
      <c r="M289" s="132">
        <f t="shared" si="31"/>
        <v>-17.65372533</v>
      </c>
      <c r="N289" s="133">
        <f t="shared" si="32"/>
        <v>145.484214</v>
      </c>
      <c r="O289" s="134">
        <f t="shared" si="33"/>
        <v>297.1379393</v>
      </c>
      <c r="P289" s="134">
        <f t="shared" si="34"/>
        <v>0</v>
      </c>
      <c r="Q289" s="135">
        <f t="shared" si="35"/>
        <v>151.6537253</v>
      </c>
      <c r="R289" s="135">
        <f t="shared" si="36"/>
        <v>0</v>
      </c>
      <c r="S289" s="136">
        <f t="shared" si="37"/>
        <v>-317.1459585</v>
      </c>
      <c r="T289" s="136">
        <f t="shared" si="38"/>
        <v>0</v>
      </c>
      <c r="U289" s="137">
        <f t="shared" ref="U289:X289" si="4783">ATAN2(A289,E289)</f>
        <v>3.141592654</v>
      </c>
      <c r="V289" s="137">
        <f t="shared" si="4783"/>
        <v>0</v>
      </c>
      <c r="W289" s="137">
        <f t="shared" si="4783"/>
        <v>0</v>
      </c>
      <c r="X289" s="137">
        <f t="shared" si="4783"/>
        <v>3.141592654</v>
      </c>
      <c r="Y289" s="137">
        <f t="shared" ref="Y289:AB289" si="4784">SQRT(POWER(A289,2)+POWER(E289,2))</f>
        <v>0.2187762226</v>
      </c>
      <c r="Z289" s="137">
        <f t="shared" si="4784"/>
        <v>28.80095031</v>
      </c>
      <c r="AA289" s="137">
        <f t="shared" si="4784"/>
        <v>21280.44789</v>
      </c>
      <c r="AB289" s="137">
        <f t="shared" si="4784"/>
        <v>3126586.808</v>
      </c>
      <c r="AC289" s="138">
        <f t="shared" ref="AC289:AF289" si="4785">U289-$U289</f>
        <v>0</v>
      </c>
      <c r="AD289" s="138">
        <f t="shared" si="4785"/>
        <v>-3.141592654</v>
      </c>
      <c r="AE289" s="138">
        <f t="shared" si="4785"/>
        <v>-3.141592654</v>
      </c>
      <c r="AF289" s="138">
        <f t="shared" si="4785"/>
        <v>0</v>
      </c>
      <c r="AG289" s="138">
        <f t="shared" ref="AG289:AJ289" si="4786">Y289/$Y289</f>
        <v>1</v>
      </c>
      <c r="AH289" s="138">
        <f t="shared" si="4786"/>
        <v>131.6457061</v>
      </c>
      <c r="AI289" s="138">
        <f t="shared" si="4786"/>
        <v>97270.38721</v>
      </c>
      <c r="AJ289" s="138">
        <f t="shared" si="4786"/>
        <v>14291255.1</v>
      </c>
      <c r="AK289" s="139">
        <f t="shared" ref="AK289:AN289" si="4787">AG289*COS(AC289)</f>
        <v>1</v>
      </c>
      <c r="AL289" s="139">
        <f t="shared" si="4787"/>
        <v>-131.6457061</v>
      </c>
      <c r="AM289" s="139">
        <f t="shared" si="4787"/>
        <v>-97270.38721</v>
      </c>
      <c r="AN289" s="139">
        <f t="shared" si="4787"/>
        <v>14291255.1</v>
      </c>
      <c r="AO289" s="129">
        <f t="shared" ref="AO289:AR289" si="4788">AG289*SIN(AC289)</f>
        <v>0</v>
      </c>
      <c r="AP289" s="129">
        <f t="shared" si="4788"/>
        <v>0</v>
      </c>
      <c r="AQ289" s="129">
        <f t="shared" si="4788"/>
        <v>0</v>
      </c>
      <c r="AR289" s="129">
        <f t="shared" si="4788"/>
        <v>0</v>
      </c>
      <c r="AS289" s="140">
        <f t="shared" si="45"/>
        <v>-9.424777961</v>
      </c>
      <c r="AT289" s="141">
        <f t="shared" si="46"/>
        <v>-9.424777961</v>
      </c>
      <c r="AU289" s="141">
        <f t="shared" si="47"/>
        <v>-3.141592654</v>
      </c>
      <c r="AV289" s="122">
        <f t="shared" si="48"/>
        <v>3.141592654</v>
      </c>
      <c r="AW289" s="142">
        <f t="shared" si="49"/>
        <v>2281498.013</v>
      </c>
      <c r="AX289" s="130">
        <f t="shared" si="50"/>
        <v>2281498.013</v>
      </c>
      <c r="AY289" s="143">
        <f t="shared" si="51"/>
        <v>4562996.027</v>
      </c>
      <c r="AZ289" s="143">
        <f t="shared" si="52"/>
        <v>-0.0000000005588058479</v>
      </c>
      <c r="BA289" s="143">
        <f t="shared" si="53"/>
        <v>0</v>
      </c>
      <c r="BB289" s="124">
        <f t="shared" si="54"/>
        <v>4562996.027</v>
      </c>
      <c r="BC289" s="140">
        <f t="shared" ref="BC289:BD289" si="4789">BC$2*AD289</f>
        <v>-3.141592654</v>
      </c>
      <c r="BD289" s="140">
        <f t="shared" si="4789"/>
        <v>-3.141592654</v>
      </c>
      <c r="BE289" s="141">
        <f t="shared" si="56"/>
        <v>-6.283185307</v>
      </c>
      <c r="BF289" s="141">
        <f t="shared" si="57"/>
        <v>0</v>
      </c>
      <c r="BG289" s="122">
        <f t="shared" si="58"/>
        <v>0</v>
      </c>
      <c r="BH289" s="142">
        <f t="shared" ref="BH289:BI289" si="4790">POWER(AH289,BH$2)</f>
        <v>131.6457061</v>
      </c>
      <c r="BI289" s="142">
        <f t="shared" si="4790"/>
        <v>97270.38721</v>
      </c>
      <c r="BJ289" s="130">
        <f t="shared" si="60"/>
        <v>12805228.81</v>
      </c>
      <c r="BK289" s="143">
        <f t="shared" si="61"/>
        <v>115247059.3</v>
      </c>
      <c r="BL289" s="143">
        <f t="shared" si="62"/>
        <v>0</v>
      </c>
      <c r="BM289" s="143">
        <f t="shared" si="63"/>
        <v>0</v>
      </c>
      <c r="BN289" s="124">
        <f t="shared" si="64"/>
        <v>115247059.3</v>
      </c>
      <c r="BO289" s="140">
        <f t="shared" si="65"/>
        <v>0</v>
      </c>
      <c r="BP289" s="141">
        <f t="shared" si="66"/>
        <v>0</v>
      </c>
      <c r="BQ289" s="141">
        <f t="shared" si="67"/>
        <v>0</v>
      </c>
      <c r="BR289" s="122">
        <f t="shared" si="68"/>
        <v>0</v>
      </c>
      <c r="BS289" s="142">
        <f t="shared" si="69"/>
        <v>14291255.1</v>
      </c>
      <c r="BT289" s="130">
        <f t="shared" si="70"/>
        <v>14291255.1</v>
      </c>
      <c r="BU289" s="143">
        <f t="shared" si="71"/>
        <v>-385863887.8</v>
      </c>
      <c r="BV289" s="143">
        <f t="shared" si="72"/>
        <v>0</v>
      </c>
      <c r="BW289" s="143">
        <f t="shared" si="73"/>
        <v>3.141592654</v>
      </c>
      <c r="BX289" s="124">
        <f t="shared" si="74"/>
        <v>385863887.8</v>
      </c>
      <c r="BY289" s="144">
        <f t="shared" ref="BY289:BZ289" si="4791">AY289+BK289+BU289</f>
        <v>-266053832.5</v>
      </c>
      <c r="BZ289" s="144">
        <f t="shared" si="4791"/>
        <v>-0.0000000005588058479</v>
      </c>
      <c r="CA289" s="144">
        <f t="shared" si="76"/>
        <v>-3.141592654</v>
      </c>
      <c r="CB289" s="145">
        <f t="shared" si="77"/>
        <v>266053832.5</v>
      </c>
      <c r="CC289" s="140">
        <f t="shared" ref="CC289:CD289" si="4792">CC$2*AD289</f>
        <v>-6.283185307</v>
      </c>
      <c r="CD289" s="140">
        <f t="shared" si="4792"/>
        <v>-6.283185307</v>
      </c>
      <c r="CE289" s="141">
        <f t="shared" si="79"/>
        <v>-12.56637061</v>
      </c>
      <c r="CF289" s="141">
        <f t="shared" si="80"/>
        <v>0</v>
      </c>
      <c r="CG289" s="122">
        <f t="shared" si="81"/>
        <v>0</v>
      </c>
      <c r="CH289" s="142">
        <f t="shared" ref="CH289:CI289" si="4793">POWER(AH289,CH$2)</f>
        <v>17330.59194</v>
      </c>
      <c r="CI289" s="142">
        <f t="shared" si="4793"/>
        <v>9461528228</v>
      </c>
      <c r="CJ289" s="130">
        <f t="shared" si="83"/>
        <v>163973884859260</v>
      </c>
      <c r="CK289" s="143">
        <f t="shared" si="84"/>
        <v>-163973884859260</v>
      </c>
      <c r="CL289" s="143">
        <f t="shared" si="85"/>
        <v>0</v>
      </c>
      <c r="CM289" s="143">
        <f t="shared" si="86"/>
        <v>3.141592654</v>
      </c>
      <c r="CN289" s="124">
        <f t="shared" si="87"/>
        <v>163973884859260</v>
      </c>
      <c r="CO289" s="140">
        <f t="shared" si="88"/>
        <v>-9.424777961</v>
      </c>
      <c r="CP289" s="141">
        <f t="shared" si="89"/>
        <v>-9.424777961</v>
      </c>
      <c r="CQ289" s="141">
        <f t="shared" si="90"/>
        <v>-3.141592654</v>
      </c>
      <c r="CR289" s="122">
        <f t="shared" si="91"/>
        <v>3.141592654</v>
      </c>
      <c r="CS289" s="142">
        <f t="shared" si="92"/>
        <v>920326514408423</v>
      </c>
      <c r="CT289" s="130">
        <f t="shared" si="93"/>
        <v>920326514408423</v>
      </c>
      <c r="CU289" s="143">
        <f t="shared" si="94"/>
        <v>-3.68131E+15</v>
      </c>
      <c r="CV289" s="143">
        <f t="shared" si="95"/>
        <v>0.450829968</v>
      </c>
      <c r="CW289" s="143">
        <f t="shared" si="96"/>
        <v>3.141592654</v>
      </c>
      <c r="CX289" s="124">
        <f t="shared" si="97"/>
        <v>3.68131E+15</v>
      </c>
      <c r="CY289" s="140">
        <f t="shared" si="98"/>
        <v>-9.424777961</v>
      </c>
      <c r="CZ289" s="140">
        <f t="shared" si="99"/>
        <v>0</v>
      </c>
      <c r="DA289" s="141">
        <f t="shared" si="100"/>
        <v>-9.424777961</v>
      </c>
      <c r="DB289" s="141">
        <f t="shared" si="101"/>
        <v>-3.141592654</v>
      </c>
      <c r="DC289" s="122">
        <f t="shared" si="102"/>
        <v>3.141592654</v>
      </c>
      <c r="DD289" s="142">
        <f t="shared" si="103"/>
        <v>2281498.013</v>
      </c>
      <c r="DE289" s="142">
        <f t="shared" si="104"/>
        <v>14291255.1</v>
      </c>
      <c r="DF289" s="130">
        <f t="shared" si="105"/>
        <v>32605470130268</v>
      </c>
      <c r="DG289" s="143">
        <f t="shared" si="106"/>
        <v>-130421880521073</v>
      </c>
      <c r="DH289" s="143">
        <f t="shared" si="107"/>
        <v>0.01597207385</v>
      </c>
      <c r="DI289" s="143">
        <f t="shared" si="108"/>
        <v>3.141592654</v>
      </c>
      <c r="DJ289" s="124">
        <f t="shared" si="109"/>
        <v>130421880521073</v>
      </c>
      <c r="DK289" s="140">
        <f t="shared" ref="DK289:DM289" si="4794">DK$2*AD289</f>
        <v>-3.141592654</v>
      </c>
      <c r="DL289" s="140">
        <f t="shared" si="4794"/>
        <v>-3.141592654</v>
      </c>
      <c r="DM289" s="140">
        <f t="shared" si="4794"/>
        <v>0</v>
      </c>
      <c r="DN289" s="141">
        <f t="shared" si="111"/>
        <v>-6.283185307</v>
      </c>
      <c r="DO289" s="141">
        <f t="shared" si="112"/>
        <v>0</v>
      </c>
      <c r="DP289" s="122">
        <f t="shared" si="113"/>
        <v>0</v>
      </c>
      <c r="DQ289" s="142">
        <f t="shared" ref="DQ289:DS289" si="4795">POWER(AH289,DQ$2)</f>
        <v>131.6457061</v>
      </c>
      <c r="DR289" s="142">
        <f t="shared" si="4795"/>
        <v>97270.38721</v>
      </c>
      <c r="DS289" s="142">
        <f t="shared" si="4795"/>
        <v>14291255.1</v>
      </c>
      <c r="DT289" s="130">
        <f t="shared" si="115"/>
        <v>183002791581070</v>
      </c>
      <c r="DU289" s="143">
        <f t="shared" si="116"/>
        <v>-3.29405E+15</v>
      </c>
      <c r="DV289" s="143">
        <f t="shared" si="117"/>
        <v>0</v>
      </c>
      <c r="DW289" s="143">
        <f t="shared" si="118"/>
        <v>3.141592654</v>
      </c>
      <c r="DX289" s="124">
        <f t="shared" si="119"/>
        <v>3.29405E+15</v>
      </c>
      <c r="DY289" s="140">
        <f t="shared" si="120"/>
        <v>0</v>
      </c>
      <c r="DZ289" s="141">
        <f t="shared" si="121"/>
        <v>0</v>
      </c>
      <c r="EA289" s="141">
        <f t="shared" si="122"/>
        <v>0</v>
      </c>
      <c r="EB289" s="122">
        <f t="shared" si="123"/>
        <v>0</v>
      </c>
      <c r="EC289" s="142">
        <f t="shared" si="124"/>
        <v>204239972451767</v>
      </c>
      <c r="ED289" s="130">
        <f t="shared" si="125"/>
        <v>204239972451767</v>
      </c>
      <c r="EE289" s="143">
        <f t="shared" si="126"/>
        <v>5.51448E+15</v>
      </c>
      <c r="EF289" s="143">
        <f t="shared" si="127"/>
        <v>0</v>
      </c>
      <c r="EG289" s="143">
        <f t="shared" si="128"/>
        <v>0</v>
      </c>
      <c r="EH289" s="124">
        <f t="shared" si="129"/>
        <v>5.51448E+15</v>
      </c>
      <c r="EI289" s="144">
        <f t="shared" ref="EI289:EJ289" si="4796">CK289+CU289+DG289+DU289+EE289</f>
        <v>-1.75527E+15</v>
      </c>
      <c r="EJ289" s="144">
        <f t="shared" si="4796"/>
        <v>0.4668020419</v>
      </c>
      <c r="EK289" s="144">
        <f t="shared" si="131"/>
        <v>3.141592654</v>
      </c>
      <c r="EL289" s="145">
        <f t="shared" si="132"/>
        <v>1.75527E+15</v>
      </c>
      <c r="EM289" s="140">
        <f t="shared" si="133"/>
        <v>1.570796327</v>
      </c>
      <c r="EN289" s="141">
        <f t="shared" si="134"/>
        <v>1.570796327</v>
      </c>
      <c r="EO289" s="141">
        <f t="shared" si="135"/>
        <v>1.570796327</v>
      </c>
      <c r="EP289" s="122">
        <f t="shared" si="136"/>
        <v>1.570796327</v>
      </c>
      <c r="EQ289" s="142">
        <f t="shared" si="137"/>
        <v>41895976.12</v>
      </c>
      <c r="ER289" s="130">
        <f t="shared" si="138"/>
        <v>41895976.12</v>
      </c>
      <c r="ES289" s="143">
        <f t="shared" si="139"/>
        <v>0.00000001333015046</v>
      </c>
      <c r="ET289" s="143">
        <f t="shared" si="140"/>
        <v>217697877.8</v>
      </c>
      <c r="EU289" s="143">
        <f t="shared" si="141"/>
        <v>1.570796327</v>
      </c>
      <c r="EV289" s="124">
        <f t="shared" si="142"/>
        <v>217697877.8</v>
      </c>
      <c r="EW289" s="144">
        <f t="shared" ref="EW289:EX289" si="4797">BY289+ES289</f>
        <v>-266053832.5</v>
      </c>
      <c r="EX289" s="144">
        <f t="shared" si="4797"/>
        <v>217697877.8</v>
      </c>
      <c r="EY289" s="144">
        <f t="shared" si="144"/>
        <v>2.455823812</v>
      </c>
      <c r="EZ289" s="145">
        <f t="shared" si="145"/>
        <v>343768829</v>
      </c>
      <c r="FA289" s="140">
        <f t="shared" si="146"/>
        <v>0.8186079374</v>
      </c>
      <c r="FB289" s="141">
        <f t="shared" si="147"/>
        <v>0.8186079374</v>
      </c>
      <c r="FC289" s="141">
        <f t="shared" si="148"/>
        <v>0.8186079374</v>
      </c>
      <c r="FD289" s="122">
        <f t="shared" si="149"/>
        <v>0.8186079374</v>
      </c>
      <c r="FE289" s="142">
        <f t="shared" si="150"/>
        <v>700.5226226</v>
      </c>
      <c r="FF289" s="130">
        <f t="shared" si="151"/>
        <v>700.5226226</v>
      </c>
      <c r="FG289" s="143">
        <f t="shared" si="152"/>
        <v>126.6280186</v>
      </c>
      <c r="FH289" s="143">
        <f t="shared" si="153"/>
        <v>135.3308118</v>
      </c>
      <c r="FI289" s="143">
        <f t="shared" si="154"/>
        <v>0.8186079374</v>
      </c>
      <c r="FJ289" s="124">
        <f t="shared" si="155"/>
        <v>185.335058</v>
      </c>
      <c r="FK289" s="140">
        <f t="shared" si="156"/>
        <v>-6.283185307</v>
      </c>
      <c r="FL289" s="141">
        <f t="shared" si="157"/>
        <v>-6.283185307</v>
      </c>
      <c r="FM289" s="141">
        <f t="shared" si="158"/>
        <v>0</v>
      </c>
      <c r="FN289" s="122">
        <f t="shared" si="159"/>
        <v>0</v>
      </c>
      <c r="FO289" s="142">
        <f t="shared" si="160"/>
        <v>17330.59194</v>
      </c>
      <c r="FP289" s="130">
        <f t="shared" si="161"/>
        <v>17330.59194</v>
      </c>
      <c r="FQ289" s="143">
        <f t="shared" si="162"/>
        <v>-17330.59194</v>
      </c>
      <c r="FR289" s="143">
        <f t="shared" si="163"/>
        <v>0</v>
      </c>
      <c r="FS289" s="143">
        <f t="shared" si="164"/>
        <v>3.141592654</v>
      </c>
      <c r="FT289" s="124">
        <f t="shared" si="165"/>
        <v>17330.59194</v>
      </c>
      <c r="FU289" s="144">
        <f t="shared" si="166"/>
        <v>-309141.7536</v>
      </c>
      <c r="FV289" s="144">
        <f t="shared" si="167"/>
        <v>0</v>
      </c>
      <c r="FW289" s="144">
        <f t="shared" si="168"/>
        <v>-3.141592654</v>
      </c>
      <c r="FX289" s="145">
        <f t="shared" si="169"/>
        <v>309141.7536</v>
      </c>
      <c r="FY289" s="140">
        <f t="shared" si="170"/>
        <v>-3.141592654</v>
      </c>
      <c r="FZ289" s="140">
        <f t="shared" si="171"/>
        <v>-0.8186079374</v>
      </c>
      <c r="GA289" s="141">
        <f t="shared" si="172"/>
        <v>-3.960200591</v>
      </c>
      <c r="GB289" s="141">
        <f t="shared" si="173"/>
        <v>-3.960200591</v>
      </c>
      <c r="GC289" s="122">
        <f t="shared" si="174"/>
        <v>2.322984716</v>
      </c>
      <c r="GD289" s="142">
        <f t="shared" si="175"/>
        <v>309141.7536</v>
      </c>
      <c r="GE289" s="142">
        <f t="shared" si="176"/>
        <v>0.005395633242</v>
      </c>
      <c r="GF289" s="130">
        <f t="shared" si="177"/>
        <v>1668.015522</v>
      </c>
      <c r="GG289" s="143">
        <f t="shared" si="178"/>
        <v>-126.6280186</v>
      </c>
      <c r="GH289" s="143">
        <f t="shared" si="179"/>
        <v>135.3308118</v>
      </c>
      <c r="GI289" s="143">
        <f t="shared" si="180"/>
        <v>2.322984716</v>
      </c>
      <c r="GJ289" s="124">
        <f t="shared" si="181"/>
        <v>185.335058</v>
      </c>
      <c r="GK289" s="146">
        <f t="shared" si="182"/>
        <v>-0.5</v>
      </c>
      <c r="GL289" s="127">
        <f t="shared" si="183"/>
        <v>-0.8660254038</v>
      </c>
      <c r="GM289" s="146">
        <f t="shared" si="184"/>
        <v>-2.094395102</v>
      </c>
      <c r="GN289" s="127">
        <f t="shared" si="185"/>
        <v>1</v>
      </c>
      <c r="GO289" s="147">
        <f t="shared" si="186"/>
        <v>-0.5</v>
      </c>
      <c r="GP289" s="128">
        <f t="shared" si="187"/>
        <v>0.8660254038</v>
      </c>
      <c r="GQ289" s="147">
        <f t="shared" si="188"/>
        <v>2.094395102</v>
      </c>
      <c r="GR289" s="128">
        <f t="shared" si="189"/>
        <v>1</v>
      </c>
      <c r="GS289" s="140">
        <f t="shared" si="190"/>
        <v>-2.094395102</v>
      </c>
      <c r="GT289" s="140">
        <f t="shared" si="191"/>
        <v>0.8186079374</v>
      </c>
      <c r="GU289" s="141">
        <f t="shared" si="192"/>
        <v>-1.275787165</v>
      </c>
      <c r="GV289" s="141">
        <f t="shared" si="193"/>
        <v>-1.275787165</v>
      </c>
      <c r="GW289" s="122">
        <f t="shared" si="194"/>
        <v>-1.275787165</v>
      </c>
      <c r="GX289" s="142">
        <f t="shared" si="195"/>
        <v>1</v>
      </c>
      <c r="GY289" s="142">
        <f t="shared" si="196"/>
        <v>185.335058</v>
      </c>
      <c r="GZ289" s="130">
        <f t="shared" si="197"/>
        <v>185.335058</v>
      </c>
      <c r="HA289" s="143">
        <f t="shared" si="198"/>
        <v>53.88591164</v>
      </c>
      <c r="HB289" s="143">
        <f t="shared" si="199"/>
        <v>-177.3284869</v>
      </c>
      <c r="HC289" s="143">
        <f t="shared" si="200"/>
        <v>-1.275787165</v>
      </c>
      <c r="HD289" s="124">
        <f t="shared" si="201"/>
        <v>185.335058</v>
      </c>
      <c r="HE289" s="140">
        <f t="shared" si="202"/>
        <v>2.094395102</v>
      </c>
      <c r="HF289" s="140">
        <f t="shared" si="203"/>
        <v>2.322984716</v>
      </c>
      <c r="HG289" s="141">
        <f t="shared" si="204"/>
        <v>4.417379819</v>
      </c>
      <c r="HH289" s="141">
        <f t="shared" si="205"/>
        <v>4.417379819</v>
      </c>
      <c r="HI289" s="122">
        <f t="shared" si="206"/>
        <v>-1.865805489</v>
      </c>
      <c r="HJ289" s="142">
        <f t="shared" si="207"/>
        <v>1</v>
      </c>
      <c r="HK289" s="142">
        <f t="shared" si="208"/>
        <v>185.335058</v>
      </c>
      <c r="HL289" s="130">
        <f t="shared" si="209"/>
        <v>185.335058</v>
      </c>
      <c r="HM289" s="143">
        <f t="shared" si="210"/>
        <v>-53.88591164</v>
      </c>
      <c r="HN289" s="143">
        <f t="shared" si="211"/>
        <v>-177.3284869</v>
      </c>
      <c r="HO289" s="143">
        <f t="shared" si="212"/>
        <v>-1.865805489</v>
      </c>
      <c r="HP289" s="124">
        <f t="shared" si="213"/>
        <v>185.335058</v>
      </c>
      <c r="HQ289" s="140">
        <f t="shared" si="214"/>
        <v>2.094395102</v>
      </c>
      <c r="HR289" s="140">
        <f t="shared" si="215"/>
        <v>0.8186079374</v>
      </c>
      <c r="HS289" s="141">
        <f t="shared" si="216"/>
        <v>2.91300304</v>
      </c>
      <c r="HT289" s="141">
        <f t="shared" si="217"/>
        <v>2.91300304</v>
      </c>
      <c r="HU289" s="122">
        <f t="shared" si="218"/>
        <v>2.91300304</v>
      </c>
      <c r="HV289" s="142">
        <f t="shared" si="219"/>
        <v>1</v>
      </c>
      <c r="HW289" s="142">
        <f t="shared" si="220"/>
        <v>185.335058</v>
      </c>
      <c r="HX289" s="130">
        <f t="shared" si="221"/>
        <v>185.335058</v>
      </c>
      <c r="HY289" s="143">
        <f t="shared" si="222"/>
        <v>-180.5139303</v>
      </c>
      <c r="HZ289" s="143">
        <f t="shared" si="223"/>
        <v>41.99767505</v>
      </c>
      <c r="IA289" s="143">
        <f t="shared" si="224"/>
        <v>2.91300304</v>
      </c>
      <c r="IB289" s="124">
        <f t="shared" si="225"/>
        <v>185.335058</v>
      </c>
      <c r="IC289" s="140">
        <f t="shared" si="226"/>
        <v>-2.094395102</v>
      </c>
      <c r="ID289" s="140">
        <f t="shared" si="227"/>
        <v>2.322984716</v>
      </c>
      <c r="IE289" s="141">
        <f t="shared" si="228"/>
        <v>0.2285896138</v>
      </c>
      <c r="IF289" s="141">
        <f t="shared" si="229"/>
        <v>0.2285896138</v>
      </c>
      <c r="IG289" s="122">
        <f t="shared" si="230"/>
        <v>0.2285896138</v>
      </c>
      <c r="IH289" s="142">
        <f t="shared" si="231"/>
        <v>1</v>
      </c>
      <c r="II289" s="142">
        <f t="shared" si="232"/>
        <v>185.335058</v>
      </c>
      <c r="IJ289" s="130">
        <f t="shared" si="233"/>
        <v>185.335058</v>
      </c>
      <c r="IK289" s="143">
        <f t="shared" si="234"/>
        <v>180.5139303</v>
      </c>
      <c r="IL289" s="143">
        <f t="shared" si="235"/>
        <v>41.99767505</v>
      </c>
      <c r="IM289" s="143">
        <f t="shared" si="236"/>
        <v>0.2285896138</v>
      </c>
      <c r="IN289" s="124">
        <f t="shared" si="237"/>
        <v>185.335058</v>
      </c>
    </row>
    <row r="290" ht="12.75" customHeight="1">
      <c r="A290" s="129">
        <f>'Cortez Cubic'!AP290</f>
        <v>-0.2187762226</v>
      </c>
      <c r="B290" s="129">
        <f>'Cortez Cubic'!AQ290</f>
        <v>7.640873271</v>
      </c>
      <c r="C290" s="129">
        <f>'Cortez Cubic'!AR290</f>
        <v>8170.285364</v>
      </c>
      <c r="D290" s="129">
        <f>'Cortez Cubic'!AS290</f>
        <v>-669206.5339</v>
      </c>
      <c r="E290" s="129">
        <f t="shared" ref="E290:H290" si="4798">0</f>
        <v>0</v>
      </c>
      <c r="F290" s="129">
        <f t="shared" si="4798"/>
        <v>0</v>
      </c>
      <c r="G290" s="129">
        <f t="shared" si="4798"/>
        <v>0</v>
      </c>
      <c r="H290" s="129">
        <f t="shared" si="4798"/>
        <v>0</v>
      </c>
      <c r="I290" s="110">
        <f>'Cortez Cubic'!I290</f>
        <v>116</v>
      </c>
      <c r="J290" s="130">
        <f t="shared" si="28"/>
        <v>98.31255477</v>
      </c>
      <c r="K290" s="131">
        <f t="shared" si="29"/>
        <v>0</v>
      </c>
      <c r="L290" s="131">
        <f t="shared" si="30"/>
        <v>1</v>
      </c>
      <c r="M290" s="132">
        <f t="shared" si="31"/>
        <v>17.68744523</v>
      </c>
      <c r="N290" s="133">
        <f t="shared" si="32"/>
        <v>49.2092643</v>
      </c>
      <c r="O290" s="134">
        <f t="shared" si="33"/>
        <v>147.5218191</v>
      </c>
      <c r="P290" s="134">
        <f t="shared" si="34"/>
        <v>0</v>
      </c>
      <c r="Q290" s="135">
        <f t="shared" si="35"/>
        <v>98.31255477</v>
      </c>
      <c r="R290" s="135">
        <f t="shared" si="36"/>
        <v>0</v>
      </c>
      <c r="S290" s="136">
        <f t="shared" si="37"/>
        <v>-210.9088541</v>
      </c>
      <c r="T290" s="136">
        <f t="shared" si="38"/>
        <v>0</v>
      </c>
      <c r="U290" s="137">
        <f t="shared" ref="U290:X290" si="4799">ATAN2(A290,E290)</f>
        <v>3.141592654</v>
      </c>
      <c r="V290" s="137">
        <f t="shared" si="4799"/>
        <v>0</v>
      </c>
      <c r="W290" s="137">
        <f t="shared" si="4799"/>
        <v>0</v>
      </c>
      <c r="X290" s="137">
        <f t="shared" si="4799"/>
        <v>3.141592654</v>
      </c>
      <c r="Y290" s="137">
        <f t="shared" ref="Y290:AB290" si="4800">SQRT(POWER(A290,2)+POWER(E290,2))</f>
        <v>0.2187762226</v>
      </c>
      <c r="Z290" s="137">
        <f t="shared" si="4800"/>
        <v>7.640873271</v>
      </c>
      <c r="AA290" s="137">
        <f t="shared" si="4800"/>
        <v>8170.285364</v>
      </c>
      <c r="AB290" s="137">
        <f t="shared" si="4800"/>
        <v>669206.5339</v>
      </c>
      <c r="AC290" s="138">
        <f t="shared" ref="AC290:AF290" si="4801">U290-$U290</f>
        <v>0</v>
      </c>
      <c r="AD290" s="138">
        <f t="shared" si="4801"/>
        <v>-3.141592654</v>
      </c>
      <c r="AE290" s="138">
        <f t="shared" si="4801"/>
        <v>-3.141592654</v>
      </c>
      <c r="AF290" s="138">
        <f t="shared" si="4801"/>
        <v>0</v>
      </c>
      <c r="AG290" s="138">
        <f t="shared" ref="AG290:AJ290" si="4802">Y290/$Y290</f>
        <v>1</v>
      </c>
      <c r="AH290" s="138">
        <f t="shared" si="4802"/>
        <v>34.92551969</v>
      </c>
      <c r="AI290" s="138">
        <f t="shared" si="4802"/>
        <v>37345.39918</v>
      </c>
      <c r="AJ290" s="138">
        <f t="shared" si="4802"/>
        <v>3058863.189</v>
      </c>
      <c r="AK290" s="139">
        <f t="shared" ref="AK290:AN290" si="4803">AG290*COS(AC290)</f>
        <v>1</v>
      </c>
      <c r="AL290" s="139">
        <f t="shared" si="4803"/>
        <v>-34.92551969</v>
      </c>
      <c r="AM290" s="139">
        <f t="shared" si="4803"/>
        <v>-37345.39918</v>
      </c>
      <c r="AN290" s="139">
        <f t="shared" si="4803"/>
        <v>3058863.189</v>
      </c>
      <c r="AO290" s="129">
        <f t="shared" ref="AO290:AR290" si="4804">AG290*SIN(AC290)</f>
        <v>0</v>
      </c>
      <c r="AP290" s="129">
        <f t="shared" si="4804"/>
        <v>0</v>
      </c>
      <c r="AQ290" s="129">
        <f t="shared" si="4804"/>
        <v>0</v>
      </c>
      <c r="AR290" s="129">
        <f t="shared" si="4804"/>
        <v>0</v>
      </c>
      <c r="AS290" s="140">
        <f t="shared" si="45"/>
        <v>-9.424777961</v>
      </c>
      <c r="AT290" s="141">
        <f t="shared" si="46"/>
        <v>-9.424777961</v>
      </c>
      <c r="AU290" s="141">
        <f t="shared" si="47"/>
        <v>-3.141592654</v>
      </c>
      <c r="AV290" s="122">
        <f t="shared" si="48"/>
        <v>3.141592654</v>
      </c>
      <c r="AW290" s="142">
        <f t="shared" si="49"/>
        <v>42601.86693</v>
      </c>
      <c r="AX290" s="130">
        <f t="shared" si="50"/>
        <v>42601.86693</v>
      </c>
      <c r="AY290" s="143">
        <f t="shared" si="51"/>
        <v>85203.73385</v>
      </c>
      <c r="AZ290" s="143">
        <f t="shared" si="52"/>
        <v>0</v>
      </c>
      <c r="BA290" s="143">
        <f t="shared" si="53"/>
        <v>0</v>
      </c>
      <c r="BB290" s="124">
        <f t="shared" si="54"/>
        <v>85203.73385</v>
      </c>
      <c r="BC290" s="140">
        <f t="shared" ref="BC290:BD290" si="4805">BC$2*AD290</f>
        <v>-3.141592654</v>
      </c>
      <c r="BD290" s="140">
        <f t="shared" si="4805"/>
        <v>-3.141592654</v>
      </c>
      <c r="BE290" s="141">
        <f t="shared" si="56"/>
        <v>-6.283185307</v>
      </c>
      <c r="BF290" s="141">
        <f t="shared" si="57"/>
        <v>0</v>
      </c>
      <c r="BG290" s="122">
        <f t="shared" si="58"/>
        <v>0</v>
      </c>
      <c r="BH290" s="142">
        <f t="shared" ref="BH290:BI290" si="4806">POWER(AH290,BH$2)</f>
        <v>34.92551969</v>
      </c>
      <c r="BI290" s="142">
        <f t="shared" si="4806"/>
        <v>37345.39918</v>
      </c>
      <c r="BJ290" s="130">
        <f t="shared" si="60"/>
        <v>1304307.474</v>
      </c>
      <c r="BK290" s="143">
        <f t="shared" si="61"/>
        <v>11738767.27</v>
      </c>
      <c r="BL290" s="143">
        <f t="shared" si="62"/>
        <v>0</v>
      </c>
      <c r="BM290" s="143">
        <f t="shared" si="63"/>
        <v>0</v>
      </c>
      <c r="BN290" s="124">
        <f t="shared" si="64"/>
        <v>11738767.27</v>
      </c>
      <c r="BO290" s="140">
        <f t="shared" si="65"/>
        <v>0</v>
      </c>
      <c r="BP290" s="141">
        <f t="shared" si="66"/>
        <v>0</v>
      </c>
      <c r="BQ290" s="141">
        <f t="shared" si="67"/>
        <v>0</v>
      </c>
      <c r="BR290" s="122">
        <f t="shared" si="68"/>
        <v>0</v>
      </c>
      <c r="BS290" s="142">
        <f t="shared" si="69"/>
        <v>3058863.189</v>
      </c>
      <c r="BT290" s="130">
        <f t="shared" si="70"/>
        <v>3058863.189</v>
      </c>
      <c r="BU290" s="143">
        <f t="shared" si="71"/>
        <v>-82589306.09</v>
      </c>
      <c r="BV290" s="143">
        <f t="shared" si="72"/>
        <v>0</v>
      </c>
      <c r="BW290" s="143">
        <f t="shared" si="73"/>
        <v>3.141592654</v>
      </c>
      <c r="BX290" s="124">
        <f t="shared" si="74"/>
        <v>82589306.09</v>
      </c>
      <c r="BY290" s="144">
        <f t="shared" ref="BY290:BZ290" si="4807">AY290+BK290+BU290</f>
        <v>-70765335.09</v>
      </c>
      <c r="BZ290" s="144">
        <f t="shared" si="4807"/>
        <v>0</v>
      </c>
      <c r="CA290" s="144">
        <f t="shared" si="76"/>
        <v>-3.141592654</v>
      </c>
      <c r="CB290" s="145">
        <f t="shared" si="77"/>
        <v>70765335.09</v>
      </c>
      <c r="CC290" s="140">
        <f t="shared" ref="CC290:CD290" si="4808">CC$2*AD290</f>
        <v>-6.283185307</v>
      </c>
      <c r="CD290" s="140">
        <f t="shared" si="4808"/>
        <v>-6.283185307</v>
      </c>
      <c r="CE290" s="141">
        <f t="shared" si="79"/>
        <v>-12.56637061</v>
      </c>
      <c r="CF290" s="141">
        <f t="shared" si="80"/>
        <v>0</v>
      </c>
      <c r="CG290" s="122">
        <f t="shared" si="81"/>
        <v>0</v>
      </c>
      <c r="CH290" s="142">
        <f t="shared" ref="CH290:CI290" si="4809">POWER(AH290,CH$2)</f>
        <v>1219.791926</v>
      </c>
      <c r="CI290" s="142">
        <f t="shared" si="4809"/>
        <v>1394678840</v>
      </c>
      <c r="CJ290" s="130">
        <f t="shared" si="83"/>
        <v>1701217987982</v>
      </c>
      <c r="CK290" s="143">
        <f t="shared" si="84"/>
        <v>-1701217987982</v>
      </c>
      <c r="CL290" s="143">
        <f t="shared" si="85"/>
        <v>0</v>
      </c>
      <c r="CM290" s="143">
        <f t="shared" si="86"/>
        <v>3.141592654</v>
      </c>
      <c r="CN290" s="124">
        <f t="shared" si="87"/>
        <v>1701217987982</v>
      </c>
      <c r="CO290" s="140">
        <f t="shared" si="88"/>
        <v>-9.424777961</v>
      </c>
      <c r="CP290" s="141">
        <f t="shared" si="89"/>
        <v>-9.424777961</v>
      </c>
      <c r="CQ290" s="141">
        <f t="shared" si="90"/>
        <v>-3.141592654</v>
      </c>
      <c r="CR290" s="122">
        <f t="shared" si="91"/>
        <v>3.141592654</v>
      </c>
      <c r="CS290" s="142">
        <f t="shared" si="92"/>
        <v>52084838001006</v>
      </c>
      <c r="CT290" s="130">
        <f t="shared" si="93"/>
        <v>52084838001006</v>
      </c>
      <c r="CU290" s="143">
        <f t="shared" si="94"/>
        <v>-208339352004025</v>
      </c>
      <c r="CV290" s="143">
        <f t="shared" si="95"/>
        <v>0.02551421206</v>
      </c>
      <c r="CW290" s="143">
        <f t="shared" si="96"/>
        <v>3.141592654</v>
      </c>
      <c r="CX290" s="124">
        <f t="shared" si="97"/>
        <v>208339352004025</v>
      </c>
      <c r="CY290" s="140">
        <f t="shared" si="98"/>
        <v>-9.424777961</v>
      </c>
      <c r="CZ290" s="140">
        <f t="shared" si="99"/>
        <v>0</v>
      </c>
      <c r="DA290" s="141">
        <f t="shared" si="100"/>
        <v>-9.424777961</v>
      </c>
      <c r="DB290" s="141">
        <f t="shared" si="101"/>
        <v>-3.141592654</v>
      </c>
      <c r="DC290" s="122">
        <f t="shared" si="102"/>
        <v>3.141592654</v>
      </c>
      <c r="DD290" s="142">
        <f t="shared" si="103"/>
        <v>42601.86693</v>
      </c>
      <c r="DE290" s="142">
        <f t="shared" si="104"/>
        <v>3058863.189</v>
      </c>
      <c r="DF290" s="130">
        <f t="shared" si="105"/>
        <v>130313282512</v>
      </c>
      <c r="DG290" s="143">
        <f t="shared" si="106"/>
        <v>-521253130048</v>
      </c>
      <c r="DH290" s="143">
        <f t="shared" si="107"/>
        <v>0.00006383509773</v>
      </c>
      <c r="DI290" s="143">
        <f t="shared" si="108"/>
        <v>3.141592654</v>
      </c>
      <c r="DJ290" s="124">
        <f t="shared" si="109"/>
        <v>521253130048</v>
      </c>
      <c r="DK290" s="140">
        <f t="shared" ref="DK290:DM290" si="4810">DK$2*AD290</f>
        <v>-3.141592654</v>
      </c>
      <c r="DL290" s="140">
        <f t="shared" si="4810"/>
        <v>-3.141592654</v>
      </c>
      <c r="DM290" s="140">
        <f t="shared" si="4810"/>
        <v>0</v>
      </c>
      <c r="DN290" s="141">
        <f t="shared" si="111"/>
        <v>-6.283185307</v>
      </c>
      <c r="DO290" s="141">
        <f t="shared" si="112"/>
        <v>0</v>
      </c>
      <c r="DP290" s="122">
        <f t="shared" si="113"/>
        <v>0</v>
      </c>
      <c r="DQ290" s="142">
        <f t="shared" ref="DQ290:DS290" si="4811">POWER(AH290,DQ$2)</f>
        <v>34.92551969</v>
      </c>
      <c r="DR290" s="142">
        <f t="shared" si="4811"/>
        <v>37345.39918</v>
      </c>
      <c r="DS290" s="142">
        <f t="shared" si="4811"/>
        <v>3058863.189</v>
      </c>
      <c r="DT290" s="130">
        <f t="shared" si="115"/>
        <v>3989698120386</v>
      </c>
      <c r="DU290" s="143">
        <f t="shared" si="116"/>
        <v>-71814566166951</v>
      </c>
      <c r="DV290" s="143">
        <f t="shared" si="117"/>
        <v>0</v>
      </c>
      <c r="DW290" s="143">
        <f t="shared" si="118"/>
        <v>3.141592654</v>
      </c>
      <c r="DX290" s="124">
        <f t="shared" si="119"/>
        <v>71814566166951</v>
      </c>
      <c r="DY290" s="140">
        <f t="shared" si="120"/>
        <v>0</v>
      </c>
      <c r="DZ290" s="141">
        <f t="shared" si="121"/>
        <v>0</v>
      </c>
      <c r="EA290" s="141">
        <f t="shared" si="122"/>
        <v>0</v>
      </c>
      <c r="EB290" s="122">
        <f t="shared" si="123"/>
        <v>0</v>
      </c>
      <c r="EC290" s="142">
        <f t="shared" si="124"/>
        <v>9356644006976</v>
      </c>
      <c r="ED290" s="130">
        <f t="shared" si="125"/>
        <v>9356644006976</v>
      </c>
      <c r="EE290" s="143">
        <f t="shared" si="126"/>
        <v>252629388188356</v>
      </c>
      <c r="EF290" s="143">
        <f t="shared" si="127"/>
        <v>0</v>
      </c>
      <c r="EG290" s="143">
        <f t="shared" si="128"/>
        <v>0</v>
      </c>
      <c r="EH290" s="124">
        <f t="shared" si="129"/>
        <v>252629388188356</v>
      </c>
      <c r="EI290" s="144">
        <f t="shared" ref="EI290:EJ290" si="4812">CK290+CU290+DG290+DU290+EE290</f>
        <v>-29747001100650</v>
      </c>
      <c r="EJ290" s="144">
        <f t="shared" si="4812"/>
        <v>0.02557804715</v>
      </c>
      <c r="EK290" s="144">
        <f t="shared" si="131"/>
        <v>3.141592654</v>
      </c>
      <c r="EL290" s="145">
        <f t="shared" si="132"/>
        <v>29747001100650</v>
      </c>
      <c r="EM290" s="140">
        <f t="shared" si="133"/>
        <v>1.570796327</v>
      </c>
      <c r="EN290" s="141">
        <f t="shared" si="134"/>
        <v>1.570796327</v>
      </c>
      <c r="EO290" s="141">
        <f t="shared" si="135"/>
        <v>1.570796327</v>
      </c>
      <c r="EP290" s="122">
        <f t="shared" si="136"/>
        <v>1.570796327</v>
      </c>
      <c r="EQ290" s="142">
        <f t="shared" si="137"/>
        <v>5454081.142</v>
      </c>
      <c r="ER290" s="130">
        <f t="shared" si="138"/>
        <v>5454081.142</v>
      </c>
      <c r="ES290" s="143">
        <f t="shared" si="139"/>
        <v>0.00000001432093245</v>
      </c>
      <c r="ET290" s="143">
        <f t="shared" si="140"/>
        <v>28340236.94</v>
      </c>
      <c r="EU290" s="143">
        <f t="shared" si="141"/>
        <v>1.570796327</v>
      </c>
      <c r="EV290" s="124">
        <f t="shared" si="142"/>
        <v>28340236.94</v>
      </c>
      <c r="EW290" s="144">
        <f t="shared" ref="EW290:EX290" si="4813">BY290+ES290</f>
        <v>-70765335.09</v>
      </c>
      <c r="EX290" s="144">
        <f t="shared" si="4813"/>
        <v>28340236.94</v>
      </c>
      <c r="EY290" s="144">
        <f t="shared" si="144"/>
        <v>2.760670901</v>
      </c>
      <c r="EZ290" s="145">
        <f t="shared" si="145"/>
        <v>76229270.49</v>
      </c>
      <c r="FA290" s="140">
        <f t="shared" si="146"/>
        <v>0.9202236337</v>
      </c>
      <c r="FB290" s="141">
        <f t="shared" si="147"/>
        <v>0.9202236337</v>
      </c>
      <c r="FC290" s="141">
        <f t="shared" si="148"/>
        <v>0.9202236337</v>
      </c>
      <c r="FD290" s="122">
        <f t="shared" si="149"/>
        <v>0.9202236337</v>
      </c>
      <c r="FE290" s="142">
        <f t="shared" si="150"/>
        <v>424.0078735</v>
      </c>
      <c r="FF290" s="130">
        <f t="shared" si="151"/>
        <v>424.0078735</v>
      </c>
      <c r="FG290" s="143">
        <f t="shared" si="152"/>
        <v>67.93998959</v>
      </c>
      <c r="FH290" s="143">
        <f t="shared" si="153"/>
        <v>89.26453184</v>
      </c>
      <c r="FI290" s="143">
        <f t="shared" si="154"/>
        <v>0.9202236337</v>
      </c>
      <c r="FJ290" s="124">
        <f t="shared" si="155"/>
        <v>112.1784241</v>
      </c>
      <c r="FK290" s="140">
        <f t="shared" si="156"/>
        <v>-6.283185307</v>
      </c>
      <c r="FL290" s="141">
        <f t="shared" si="157"/>
        <v>-6.283185307</v>
      </c>
      <c r="FM290" s="141">
        <f t="shared" si="158"/>
        <v>0</v>
      </c>
      <c r="FN290" s="122">
        <f t="shared" si="159"/>
        <v>0</v>
      </c>
      <c r="FO290" s="142">
        <f t="shared" si="160"/>
        <v>1219.791926</v>
      </c>
      <c r="FP290" s="130">
        <f t="shared" si="161"/>
        <v>1219.791926</v>
      </c>
      <c r="FQ290" s="143">
        <f t="shared" si="162"/>
        <v>-1219.791926</v>
      </c>
      <c r="FR290" s="143">
        <f t="shared" si="163"/>
        <v>0</v>
      </c>
      <c r="FS290" s="143">
        <f t="shared" si="164"/>
        <v>3.141592654</v>
      </c>
      <c r="FT290" s="124">
        <f t="shared" si="165"/>
        <v>1219.791926</v>
      </c>
      <c r="FU290" s="144">
        <f t="shared" si="166"/>
        <v>-113255.9895</v>
      </c>
      <c r="FV290" s="144">
        <f t="shared" si="167"/>
        <v>0</v>
      </c>
      <c r="FW290" s="144">
        <f t="shared" si="168"/>
        <v>-3.141592654</v>
      </c>
      <c r="FX290" s="145">
        <f t="shared" si="169"/>
        <v>113255.9895</v>
      </c>
      <c r="FY290" s="140">
        <f t="shared" si="170"/>
        <v>-3.141592654</v>
      </c>
      <c r="FZ290" s="140">
        <f t="shared" si="171"/>
        <v>-0.9202236337</v>
      </c>
      <c r="GA290" s="141">
        <f t="shared" si="172"/>
        <v>-4.061816287</v>
      </c>
      <c r="GB290" s="141">
        <f t="shared" si="173"/>
        <v>-4.061816287</v>
      </c>
      <c r="GC290" s="122">
        <f t="shared" si="174"/>
        <v>2.22136902</v>
      </c>
      <c r="GD290" s="142">
        <f t="shared" si="175"/>
        <v>113255.9895</v>
      </c>
      <c r="GE290" s="142">
        <f t="shared" si="176"/>
        <v>0.008914370194</v>
      </c>
      <c r="GF290" s="130">
        <f t="shared" si="177"/>
        <v>1009.605817</v>
      </c>
      <c r="GG290" s="143">
        <f t="shared" si="178"/>
        <v>-67.93998959</v>
      </c>
      <c r="GH290" s="143">
        <f t="shared" si="179"/>
        <v>89.26453184</v>
      </c>
      <c r="GI290" s="143">
        <f t="shared" si="180"/>
        <v>2.22136902</v>
      </c>
      <c r="GJ290" s="124">
        <f t="shared" si="181"/>
        <v>112.1784241</v>
      </c>
      <c r="GK290" s="146">
        <f t="shared" si="182"/>
        <v>-0.5</v>
      </c>
      <c r="GL290" s="127">
        <f t="shared" si="183"/>
        <v>-0.8660254038</v>
      </c>
      <c r="GM290" s="146">
        <f t="shared" si="184"/>
        <v>-2.094395102</v>
      </c>
      <c r="GN290" s="127">
        <f t="shared" si="185"/>
        <v>1</v>
      </c>
      <c r="GO290" s="147">
        <f t="shared" si="186"/>
        <v>-0.5</v>
      </c>
      <c r="GP290" s="128">
        <f t="shared" si="187"/>
        <v>0.8660254038</v>
      </c>
      <c r="GQ290" s="147">
        <f t="shared" si="188"/>
        <v>2.094395102</v>
      </c>
      <c r="GR290" s="128">
        <f t="shared" si="189"/>
        <v>1</v>
      </c>
      <c r="GS290" s="140">
        <f t="shared" si="190"/>
        <v>-2.094395102</v>
      </c>
      <c r="GT290" s="140">
        <f t="shared" si="191"/>
        <v>0.9202236337</v>
      </c>
      <c r="GU290" s="141">
        <f t="shared" si="192"/>
        <v>-1.174171469</v>
      </c>
      <c r="GV290" s="141">
        <f t="shared" si="193"/>
        <v>-1.174171469</v>
      </c>
      <c r="GW290" s="122">
        <f t="shared" si="194"/>
        <v>-1.174171469</v>
      </c>
      <c r="GX290" s="142">
        <f t="shared" si="195"/>
        <v>1</v>
      </c>
      <c r="GY290" s="142">
        <f t="shared" si="196"/>
        <v>112.1784241</v>
      </c>
      <c r="GZ290" s="130">
        <f t="shared" si="197"/>
        <v>112.1784241</v>
      </c>
      <c r="HA290" s="143">
        <f t="shared" si="198"/>
        <v>43.33535744</v>
      </c>
      <c r="HB290" s="143">
        <f t="shared" si="199"/>
        <v>-103.4700228</v>
      </c>
      <c r="HC290" s="143">
        <f t="shared" si="200"/>
        <v>-1.174171469</v>
      </c>
      <c r="HD290" s="124">
        <f t="shared" si="201"/>
        <v>112.1784241</v>
      </c>
      <c r="HE290" s="140">
        <f t="shared" si="202"/>
        <v>2.094395102</v>
      </c>
      <c r="HF290" s="140">
        <f t="shared" si="203"/>
        <v>2.22136902</v>
      </c>
      <c r="HG290" s="141">
        <f t="shared" si="204"/>
        <v>4.315764122</v>
      </c>
      <c r="HH290" s="141">
        <f t="shared" si="205"/>
        <v>4.315764122</v>
      </c>
      <c r="HI290" s="122">
        <f t="shared" si="206"/>
        <v>-1.967421185</v>
      </c>
      <c r="HJ290" s="142">
        <f t="shared" si="207"/>
        <v>1</v>
      </c>
      <c r="HK290" s="142">
        <f t="shared" si="208"/>
        <v>112.1784241</v>
      </c>
      <c r="HL290" s="130">
        <f t="shared" si="209"/>
        <v>112.1784241</v>
      </c>
      <c r="HM290" s="143">
        <f t="shared" si="210"/>
        <v>-43.33535744</v>
      </c>
      <c r="HN290" s="143">
        <f t="shared" si="211"/>
        <v>-103.4700228</v>
      </c>
      <c r="HO290" s="143">
        <f t="shared" si="212"/>
        <v>-1.967421185</v>
      </c>
      <c r="HP290" s="124">
        <f t="shared" si="213"/>
        <v>112.1784241</v>
      </c>
      <c r="HQ290" s="140">
        <f t="shared" si="214"/>
        <v>2.094395102</v>
      </c>
      <c r="HR290" s="140">
        <f t="shared" si="215"/>
        <v>0.9202236337</v>
      </c>
      <c r="HS290" s="141">
        <f t="shared" si="216"/>
        <v>3.014618736</v>
      </c>
      <c r="HT290" s="141">
        <f t="shared" si="217"/>
        <v>3.014618736</v>
      </c>
      <c r="HU290" s="122">
        <f t="shared" si="218"/>
        <v>3.014618736</v>
      </c>
      <c r="HV290" s="142">
        <f t="shared" si="219"/>
        <v>1</v>
      </c>
      <c r="HW290" s="142">
        <f t="shared" si="220"/>
        <v>112.1784241</v>
      </c>
      <c r="HX290" s="130">
        <f t="shared" si="221"/>
        <v>112.1784241</v>
      </c>
      <c r="HY290" s="143">
        <f t="shared" si="222"/>
        <v>-111.275347</v>
      </c>
      <c r="HZ290" s="143">
        <f t="shared" si="223"/>
        <v>14.20549099</v>
      </c>
      <c r="IA290" s="143">
        <f t="shared" si="224"/>
        <v>3.014618736</v>
      </c>
      <c r="IB290" s="124">
        <f t="shared" si="225"/>
        <v>112.1784241</v>
      </c>
      <c r="IC290" s="140">
        <f t="shared" si="226"/>
        <v>-2.094395102</v>
      </c>
      <c r="ID290" s="140">
        <f t="shared" si="227"/>
        <v>2.22136902</v>
      </c>
      <c r="IE290" s="141">
        <f t="shared" si="228"/>
        <v>0.1269739174</v>
      </c>
      <c r="IF290" s="141">
        <f t="shared" si="229"/>
        <v>0.1269739174</v>
      </c>
      <c r="IG290" s="122">
        <f t="shared" si="230"/>
        <v>0.1269739174</v>
      </c>
      <c r="IH290" s="142">
        <f t="shared" si="231"/>
        <v>1</v>
      </c>
      <c r="II290" s="142">
        <f t="shared" si="232"/>
        <v>112.1784241</v>
      </c>
      <c r="IJ290" s="130">
        <f t="shared" si="233"/>
        <v>112.1784241</v>
      </c>
      <c r="IK290" s="143">
        <f t="shared" si="234"/>
        <v>111.275347</v>
      </c>
      <c r="IL290" s="143">
        <f t="shared" si="235"/>
        <v>14.20549099</v>
      </c>
      <c r="IM290" s="143">
        <f t="shared" si="236"/>
        <v>0.1269739174</v>
      </c>
      <c r="IN290" s="124">
        <f t="shared" si="237"/>
        <v>112.1784241</v>
      </c>
    </row>
    <row r="291" ht="12.75" customHeight="1">
      <c r="A291" s="129">
        <f>'Cortez Cubic'!AP291</f>
        <v>-0.2187762226</v>
      </c>
      <c r="B291" s="129">
        <f>'Cortez Cubic'!AQ291</f>
        <v>35.43202357</v>
      </c>
      <c r="C291" s="129">
        <f>'Cortez Cubic'!AR291</f>
        <v>22934.01814</v>
      </c>
      <c r="D291" s="129">
        <f>'Cortez Cubic'!AS291</f>
        <v>-3447887.094</v>
      </c>
      <c r="E291" s="129">
        <f t="shared" ref="E291:H291" si="4814">0</f>
        <v>0</v>
      </c>
      <c r="F291" s="129">
        <f t="shared" si="4814"/>
        <v>0</v>
      </c>
      <c r="G291" s="129">
        <f t="shared" si="4814"/>
        <v>0</v>
      </c>
      <c r="H291" s="129">
        <f t="shared" si="4814"/>
        <v>0</v>
      </c>
      <c r="I291" s="110">
        <f>'Cortez Cubic'!I291</f>
        <v>165</v>
      </c>
      <c r="J291" s="130">
        <f t="shared" si="28"/>
        <v>147.3072397</v>
      </c>
      <c r="K291" s="131">
        <f t="shared" si="29"/>
        <v>0</v>
      </c>
      <c r="L291" s="131">
        <f t="shared" si="30"/>
        <v>1</v>
      </c>
      <c r="M291" s="132">
        <f t="shared" si="31"/>
        <v>17.69276029</v>
      </c>
      <c r="N291" s="133">
        <f t="shared" si="32"/>
        <v>187.1867569</v>
      </c>
      <c r="O291" s="134">
        <f t="shared" si="33"/>
        <v>334.4939966</v>
      </c>
      <c r="P291" s="134">
        <f t="shared" si="34"/>
        <v>0</v>
      </c>
      <c r="Q291" s="135">
        <f t="shared" si="35"/>
        <v>147.3072397</v>
      </c>
      <c r="R291" s="135">
        <f t="shared" si="36"/>
        <v>0</v>
      </c>
      <c r="S291" s="136">
        <f t="shared" si="37"/>
        <v>-319.8456858</v>
      </c>
      <c r="T291" s="136">
        <f t="shared" si="38"/>
        <v>0</v>
      </c>
      <c r="U291" s="137">
        <f t="shared" ref="U291:X291" si="4815">ATAN2(A291,E291)</f>
        <v>3.141592654</v>
      </c>
      <c r="V291" s="137">
        <f t="shared" si="4815"/>
        <v>0</v>
      </c>
      <c r="W291" s="137">
        <f t="shared" si="4815"/>
        <v>0</v>
      </c>
      <c r="X291" s="137">
        <f t="shared" si="4815"/>
        <v>3.141592654</v>
      </c>
      <c r="Y291" s="137">
        <f t="shared" ref="Y291:AB291" si="4816">SQRT(POWER(A291,2)+POWER(E291,2))</f>
        <v>0.2187762226</v>
      </c>
      <c r="Z291" s="137">
        <f t="shared" si="4816"/>
        <v>35.43202357</v>
      </c>
      <c r="AA291" s="137">
        <f t="shared" si="4816"/>
        <v>22934.01814</v>
      </c>
      <c r="AB291" s="137">
        <f t="shared" si="4816"/>
        <v>3447887.094</v>
      </c>
      <c r="AC291" s="138">
        <f t="shared" ref="AC291:AF291" si="4817">U291-$U291</f>
        <v>0</v>
      </c>
      <c r="AD291" s="138">
        <f t="shared" si="4817"/>
        <v>-3.141592654</v>
      </c>
      <c r="AE291" s="138">
        <f t="shared" si="4817"/>
        <v>-3.141592654</v>
      </c>
      <c r="AF291" s="138">
        <f t="shared" si="4817"/>
        <v>0</v>
      </c>
      <c r="AG291" s="138">
        <f t="shared" ref="AG291:AJ291" si="4818">Y291/$Y291</f>
        <v>1</v>
      </c>
      <c r="AH291" s="138">
        <f t="shared" si="4818"/>
        <v>161.9555505</v>
      </c>
      <c r="AI291" s="138">
        <f t="shared" si="4818"/>
        <v>104828.6595</v>
      </c>
      <c r="AJ291" s="138">
        <f t="shared" si="4818"/>
        <v>15759880.36</v>
      </c>
      <c r="AK291" s="139">
        <f t="shared" ref="AK291:AN291" si="4819">AG291*COS(AC291)</f>
        <v>1</v>
      </c>
      <c r="AL291" s="139">
        <f t="shared" si="4819"/>
        <v>-161.9555505</v>
      </c>
      <c r="AM291" s="139">
        <f t="shared" si="4819"/>
        <v>-104828.6595</v>
      </c>
      <c r="AN291" s="139">
        <f t="shared" si="4819"/>
        <v>15759880.36</v>
      </c>
      <c r="AO291" s="129">
        <f t="shared" ref="AO291:AR291" si="4820">AG291*SIN(AC291)</f>
        <v>0</v>
      </c>
      <c r="AP291" s="129">
        <f t="shared" si="4820"/>
        <v>0</v>
      </c>
      <c r="AQ291" s="129">
        <f t="shared" si="4820"/>
        <v>0</v>
      </c>
      <c r="AR291" s="129">
        <f t="shared" si="4820"/>
        <v>0</v>
      </c>
      <c r="AS291" s="140">
        <f t="shared" si="45"/>
        <v>-9.424777961</v>
      </c>
      <c r="AT291" s="141">
        <f t="shared" si="46"/>
        <v>-9.424777961</v>
      </c>
      <c r="AU291" s="141">
        <f t="shared" si="47"/>
        <v>-3.141592654</v>
      </c>
      <c r="AV291" s="122">
        <f t="shared" si="48"/>
        <v>3.141592654</v>
      </c>
      <c r="AW291" s="142">
        <f t="shared" si="49"/>
        <v>4248029.362</v>
      </c>
      <c r="AX291" s="130">
        <f t="shared" si="50"/>
        <v>4248029.362</v>
      </c>
      <c r="AY291" s="143">
        <f t="shared" si="51"/>
        <v>8496058.724</v>
      </c>
      <c r="AZ291" s="143">
        <f t="shared" si="52"/>
        <v>-0.000000001040467112</v>
      </c>
      <c r="BA291" s="143">
        <f t="shared" si="53"/>
        <v>0</v>
      </c>
      <c r="BB291" s="124">
        <f t="shared" si="54"/>
        <v>8496058.724</v>
      </c>
      <c r="BC291" s="140">
        <f t="shared" ref="BC291:BD291" si="4821">BC$2*AD291</f>
        <v>-3.141592654</v>
      </c>
      <c r="BD291" s="140">
        <f t="shared" si="4821"/>
        <v>-3.141592654</v>
      </c>
      <c r="BE291" s="141">
        <f t="shared" si="56"/>
        <v>-6.283185307</v>
      </c>
      <c r="BF291" s="141">
        <f t="shared" si="57"/>
        <v>0</v>
      </c>
      <c r="BG291" s="122">
        <f t="shared" si="58"/>
        <v>0</v>
      </c>
      <c r="BH291" s="142">
        <f t="shared" ref="BH291:BI291" si="4822">POWER(AH291,BH$2)</f>
        <v>161.9555505</v>
      </c>
      <c r="BI291" s="142">
        <f t="shared" si="4822"/>
        <v>104828.6595</v>
      </c>
      <c r="BJ291" s="130">
        <f t="shared" si="60"/>
        <v>16977583.26</v>
      </c>
      <c r="BK291" s="143">
        <f t="shared" si="61"/>
        <v>152798249.3</v>
      </c>
      <c r="BL291" s="143">
        <f t="shared" si="62"/>
        <v>0</v>
      </c>
      <c r="BM291" s="143">
        <f t="shared" si="63"/>
        <v>0</v>
      </c>
      <c r="BN291" s="124">
        <f t="shared" si="64"/>
        <v>152798249.3</v>
      </c>
      <c r="BO291" s="140">
        <f t="shared" si="65"/>
        <v>0</v>
      </c>
      <c r="BP291" s="141">
        <f t="shared" si="66"/>
        <v>0</v>
      </c>
      <c r="BQ291" s="141">
        <f t="shared" si="67"/>
        <v>0</v>
      </c>
      <c r="BR291" s="122">
        <f t="shared" si="68"/>
        <v>0</v>
      </c>
      <c r="BS291" s="142">
        <f t="shared" si="69"/>
        <v>15759880.36</v>
      </c>
      <c r="BT291" s="130">
        <f t="shared" si="70"/>
        <v>15759880.36</v>
      </c>
      <c r="BU291" s="143">
        <f t="shared" si="71"/>
        <v>-425516769.8</v>
      </c>
      <c r="BV291" s="143">
        <f t="shared" si="72"/>
        <v>0</v>
      </c>
      <c r="BW291" s="143">
        <f t="shared" si="73"/>
        <v>3.141592654</v>
      </c>
      <c r="BX291" s="124">
        <f t="shared" si="74"/>
        <v>425516769.8</v>
      </c>
      <c r="BY291" s="144">
        <f t="shared" ref="BY291:BZ291" si="4823">AY291+BK291+BU291</f>
        <v>-264222461.8</v>
      </c>
      <c r="BZ291" s="144">
        <f t="shared" si="4823"/>
        <v>-0.000000001040467112</v>
      </c>
      <c r="CA291" s="144">
        <f t="shared" si="76"/>
        <v>-3.141592654</v>
      </c>
      <c r="CB291" s="145">
        <f t="shared" si="77"/>
        <v>264222461.8</v>
      </c>
      <c r="CC291" s="140">
        <f t="shared" ref="CC291:CD291" si="4824">CC$2*AD291</f>
        <v>-6.283185307</v>
      </c>
      <c r="CD291" s="140">
        <f t="shared" si="4824"/>
        <v>-6.283185307</v>
      </c>
      <c r="CE291" s="141">
        <f t="shared" si="79"/>
        <v>-12.56637061</v>
      </c>
      <c r="CF291" s="141">
        <f t="shared" si="80"/>
        <v>0</v>
      </c>
      <c r="CG291" s="122">
        <f t="shared" si="81"/>
        <v>0</v>
      </c>
      <c r="CH291" s="142">
        <f t="shared" ref="CH291:CI291" si="4825">POWER(AH291,CH$2)</f>
        <v>26229.60034</v>
      </c>
      <c r="CI291" s="142">
        <f t="shared" si="4825"/>
        <v>10989047852</v>
      </c>
      <c r="CJ291" s="130">
        <f t="shared" si="83"/>
        <v>288238333232174</v>
      </c>
      <c r="CK291" s="143">
        <f t="shared" si="84"/>
        <v>-288238333232174</v>
      </c>
      <c r="CL291" s="143">
        <f t="shared" si="85"/>
        <v>0</v>
      </c>
      <c r="CM291" s="143">
        <f t="shared" si="86"/>
        <v>3.141592654</v>
      </c>
      <c r="CN291" s="124">
        <f t="shared" si="87"/>
        <v>288238333232174</v>
      </c>
      <c r="CO291" s="140">
        <f t="shared" si="88"/>
        <v>-9.424777961</v>
      </c>
      <c r="CP291" s="141">
        <f t="shared" si="89"/>
        <v>-9.424777961</v>
      </c>
      <c r="CQ291" s="141">
        <f t="shared" si="90"/>
        <v>-3.141592654</v>
      </c>
      <c r="CR291" s="122">
        <f t="shared" si="91"/>
        <v>3.141592654</v>
      </c>
      <c r="CS291" s="142">
        <f t="shared" si="92"/>
        <v>1.15197E+15</v>
      </c>
      <c r="CT291" s="130">
        <f t="shared" si="93"/>
        <v>1.15197E+15</v>
      </c>
      <c r="CU291" s="143">
        <f t="shared" si="94"/>
        <v>-4.60787E+15</v>
      </c>
      <c r="CV291" s="143">
        <f t="shared" si="95"/>
        <v>0.5643011559</v>
      </c>
      <c r="CW291" s="143">
        <f t="shared" si="96"/>
        <v>3.141592654</v>
      </c>
      <c r="CX291" s="124">
        <f t="shared" si="97"/>
        <v>4.60787E+15</v>
      </c>
      <c r="CY291" s="140">
        <f t="shared" si="98"/>
        <v>-9.424777961</v>
      </c>
      <c r="CZ291" s="140">
        <f t="shared" si="99"/>
        <v>0</v>
      </c>
      <c r="DA291" s="141">
        <f t="shared" si="100"/>
        <v>-9.424777961</v>
      </c>
      <c r="DB291" s="141">
        <f t="shared" si="101"/>
        <v>-3.141592654</v>
      </c>
      <c r="DC291" s="122">
        <f t="shared" si="102"/>
        <v>3.141592654</v>
      </c>
      <c r="DD291" s="142">
        <f t="shared" si="103"/>
        <v>4248029.362</v>
      </c>
      <c r="DE291" s="142">
        <f t="shared" si="104"/>
        <v>15759880.36</v>
      </c>
      <c r="DF291" s="130">
        <f t="shared" si="105"/>
        <v>66948434520877</v>
      </c>
      <c r="DG291" s="143">
        <f t="shared" si="106"/>
        <v>-267793738083507</v>
      </c>
      <c r="DH291" s="143">
        <f t="shared" si="107"/>
        <v>0.03279527442</v>
      </c>
      <c r="DI291" s="143">
        <f t="shared" si="108"/>
        <v>3.141592654</v>
      </c>
      <c r="DJ291" s="124">
        <f t="shared" si="109"/>
        <v>267793738083507</v>
      </c>
      <c r="DK291" s="140">
        <f t="shared" ref="DK291:DM291" si="4826">DK$2*AD291</f>
        <v>-3.141592654</v>
      </c>
      <c r="DL291" s="140">
        <f t="shared" si="4826"/>
        <v>-3.141592654</v>
      </c>
      <c r="DM291" s="140">
        <f t="shared" si="4826"/>
        <v>0</v>
      </c>
      <c r="DN291" s="141">
        <f t="shared" si="111"/>
        <v>-6.283185307</v>
      </c>
      <c r="DO291" s="141">
        <f t="shared" si="112"/>
        <v>0</v>
      </c>
      <c r="DP291" s="122">
        <f t="shared" si="113"/>
        <v>0</v>
      </c>
      <c r="DQ291" s="142">
        <f t="shared" ref="DQ291:DS291" si="4827">POWER(AH291,DQ$2)</f>
        <v>161.9555505</v>
      </c>
      <c r="DR291" s="142">
        <f t="shared" si="4827"/>
        <v>104828.6595</v>
      </c>
      <c r="DS291" s="142">
        <f t="shared" si="4827"/>
        <v>15759880.36</v>
      </c>
      <c r="DT291" s="130">
        <f t="shared" si="115"/>
        <v>267564680978834</v>
      </c>
      <c r="DU291" s="143">
        <f t="shared" si="116"/>
        <v>-4.81616E+15</v>
      </c>
      <c r="DV291" s="143">
        <f t="shared" si="117"/>
        <v>0</v>
      </c>
      <c r="DW291" s="143">
        <f t="shared" si="118"/>
        <v>3.141592654</v>
      </c>
      <c r="DX291" s="124">
        <f t="shared" si="119"/>
        <v>4.81616E+15</v>
      </c>
      <c r="DY291" s="140">
        <f t="shared" si="120"/>
        <v>0</v>
      </c>
      <c r="DZ291" s="141">
        <f t="shared" si="121"/>
        <v>0</v>
      </c>
      <c r="EA291" s="141">
        <f t="shared" si="122"/>
        <v>0</v>
      </c>
      <c r="EB291" s="122">
        <f t="shared" si="123"/>
        <v>0</v>
      </c>
      <c r="EC291" s="142">
        <f t="shared" si="124"/>
        <v>248373829061937</v>
      </c>
      <c r="ED291" s="130">
        <f t="shared" si="125"/>
        <v>248373829061937</v>
      </c>
      <c r="EE291" s="143">
        <f t="shared" si="126"/>
        <v>6.70609E+15</v>
      </c>
      <c r="EF291" s="143">
        <f t="shared" si="127"/>
        <v>0</v>
      </c>
      <c r="EG291" s="143">
        <f t="shared" si="128"/>
        <v>0</v>
      </c>
      <c r="EH291" s="124">
        <f t="shared" si="129"/>
        <v>6.70609E+15</v>
      </c>
      <c r="EI291" s="144">
        <f t="shared" ref="EI291:EJ291" si="4828">CK291+CU291+DG291+DU291+EE291</f>
        <v>-3.27397E+15</v>
      </c>
      <c r="EJ291" s="144">
        <f t="shared" si="4828"/>
        <v>0.5970964303</v>
      </c>
      <c r="EK291" s="144">
        <f t="shared" si="131"/>
        <v>3.141592654</v>
      </c>
      <c r="EL291" s="145">
        <f t="shared" si="132"/>
        <v>3.27397E+15</v>
      </c>
      <c r="EM291" s="140">
        <f t="shared" si="133"/>
        <v>1.570796327</v>
      </c>
      <c r="EN291" s="141">
        <f t="shared" si="134"/>
        <v>1.570796327</v>
      </c>
      <c r="EO291" s="141">
        <f t="shared" si="135"/>
        <v>1.570796327</v>
      </c>
      <c r="EP291" s="122">
        <f t="shared" si="136"/>
        <v>1.570796327</v>
      </c>
      <c r="EQ291" s="142">
        <f t="shared" si="137"/>
        <v>57218629.54</v>
      </c>
      <c r="ER291" s="130">
        <f t="shared" si="138"/>
        <v>57218629.54</v>
      </c>
      <c r="ES291" s="143">
        <f t="shared" si="139"/>
        <v>0.0000000182053985</v>
      </c>
      <c r="ET291" s="143">
        <f t="shared" si="140"/>
        <v>297316720.5</v>
      </c>
      <c r="EU291" s="143">
        <f t="shared" si="141"/>
        <v>1.570796327</v>
      </c>
      <c r="EV291" s="124">
        <f t="shared" si="142"/>
        <v>297316720.5</v>
      </c>
      <c r="EW291" s="144">
        <f t="shared" ref="EW291:EX291" si="4829">BY291+ES291</f>
        <v>-264222461.8</v>
      </c>
      <c r="EX291" s="144">
        <f t="shared" si="4829"/>
        <v>297316720.5</v>
      </c>
      <c r="EY291" s="144">
        <f t="shared" si="144"/>
        <v>2.297327676</v>
      </c>
      <c r="EZ291" s="145">
        <f t="shared" si="145"/>
        <v>397757139</v>
      </c>
      <c r="FA291" s="140">
        <f t="shared" si="146"/>
        <v>0.765775892</v>
      </c>
      <c r="FB291" s="141">
        <f t="shared" si="147"/>
        <v>0.765775892</v>
      </c>
      <c r="FC291" s="141">
        <f t="shared" si="148"/>
        <v>0.765775892</v>
      </c>
      <c r="FD291" s="122">
        <f t="shared" si="149"/>
        <v>0.765775892</v>
      </c>
      <c r="FE291" s="142">
        <f t="shared" si="150"/>
        <v>735.4265893</v>
      </c>
      <c r="FF291" s="130">
        <f t="shared" si="151"/>
        <v>735.4265893</v>
      </c>
      <c r="FG291" s="143">
        <f t="shared" si="152"/>
        <v>140.2544065</v>
      </c>
      <c r="FH291" s="143">
        <f t="shared" si="153"/>
        <v>134.8554336</v>
      </c>
      <c r="FI291" s="143">
        <f t="shared" si="154"/>
        <v>0.765775892</v>
      </c>
      <c r="FJ291" s="124">
        <f t="shared" si="155"/>
        <v>194.5694903</v>
      </c>
      <c r="FK291" s="140">
        <f t="shared" si="156"/>
        <v>-6.283185307</v>
      </c>
      <c r="FL291" s="141">
        <f t="shared" si="157"/>
        <v>-6.283185307</v>
      </c>
      <c r="FM291" s="141">
        <f t="shared" si="158"/>
        <v>0</v>
      </c>
      <c r="FN291" s="122">
        <f t="shared" si="159"/>
        <v>0</v>
      </c>
      <c r="FO291" s="142">
        <f t="shared" si="160"/>
        <v>26229.60034</v>
      </c>
      <c r="FP291" s="130">
        <f t="shared" si="161"/>
        <v>26229.60034</v>
      </c>
      <c r="FQ291" s="143">
        <f t="shared" si="162"/>
        <v>-26229.60034</v>
      </c>
      <c r="FR291" s="143">
        <f t="shared" si="163"/>
        <v>0</v>
      </c>
      <c r="FS291" s="143">
        <f t="shared" si="164"/>
        <v>3.141592654</v>
      </c>
      <c r="FT291" s="124">
        <f t="shared" si="165"/>
        <v>26229.60034</v>
      </c>
      <c r="FU291" s="144">
        <f t="shared" si="166"/>
        <v>-340715.5788</v>
      </c>
      <c r="FV291" s="144">
        <f t="shared" si="167"/>
        <v>0</v>
      </c>
      <c r="FW291" s="144">
        <f t="shared" si="168"/>
        <v>-3.141592654</v>
      </c>
      <c r="FX291" s="145">
        <f t="shared" si="169"/>
        <v>340715.5788</v>
      </c>
      <c r="FY291" s="140">
        <f t="shared" si="170"/>
        <v>-3.141592654</v>
      </c>
      <c r="FZ291" s="140">
        <f t="shared" si="171"/>
        <v>-0.765775892</v>
      </c>
      <c r="GA291" s="141">
        <f t="shared" si="172"/>
        <v>-3.907368546</v>
      </c>
      <c r="GB291" s="141">
        <f t="shared" si="173"/>
        <v>-3.907368546</v>
      </c>
      <c r="GC291" s="122">
        <f t="shared" si="174"/>
        <v>2.375816762</v>
      </c>
      <c r="GD291" s="142">
        <f t="shared" si="175"/>
        <v>340715.5788</v>
      </c>
      <c r="GE291" s="142">
        <f t="shared" si="176"/>
        <v>0.005139551934</v>
      </c>
      <c r="GF291" s="130">
        <f t="shared" si="177"/>
        <v>1751.125412</v>
      </c>
      <c r="GG291" s="143">
        <f t="shared" si="178"/>
        <v>-140.2544065</v>
      </c>
      <c r="GH291" s="143">
        <f t="shared" si="179"/>
        <v>134.8554336</v>
      </c>
      <c r="GI291" s="143">
        <f t="shared" si="180"/>
        <v>2.375816762</v>
      </c>
      <c r="GJ291" s="124">
        <f t="shared" si="181"/>
        <v>194.5694903</v>
      </c>
      <c r="GK291" s="146">
        <f t="shared" si="182"/>
        <v>-0.5</v>
      </c>
      <c r="GL291" s="127">
        <f t="shared" si="183"/>
        <v>-0.8660254038</v>
      </c>
      <c r="GM291" s="146">
        <f t="shared" si="184"/>
        <v>-2.094395102</v>
      </c>
      <c r="GN291" s="127">
        <f t="shared" si="185"/>
        <v>1</v>
      </c>
      <c r="GO291" s="147">
        <f t="shared" si="186"/>
        <v>-0.5</v>
      </c>
      <c r="GP291" s="128">
        <f t="shared" si="187"/>
        <v>0.8660254038</v>
      </c>
      <c r="GQ291" s="147">
        <f t="shared" si="188"/>
        <v>2.094395102</v>
      </c>
      <c r="GR291" s="128">
        <f t="shared" si="189"/>
        <v>1</v>
      </c>
      <c r="GS291" s="140">
        <f t="shared" si="190"/>
        <v>-2.094395102</v>
      </c>
      <c r="GT291" s="140">
        <f t="shared" si="191"/>
        <v>0.765775892</v>
      </c>
      <c r="GU291" s="141">
        <f t="shared" si="192"/>
        <v>-1.32861921</v>
      </c>
      <c r="GV291" s="141">
        <f t="shared" si="193"/>
        <v>-1.32861921</v>
      </c>
      <c r="GW291" s="122">
        <f t="shared" si="194"/>
        <v>-1.32861921</v>
      </c>
      <c r="GX291" s="142">
        <f t="shared" si="195"/>
        <v>1</v>
      </c>
      <c r="GY291" s="142">
        <f t="shared" si="196"/>
        <v>194.5694903</v>
      </c>
      <c r="GZ291" s="130">
        <f t="shared" si="197"/>
        <v>194.5694903</v>
      </c>
      <c r="HA291" s="143">
        <f t="shared" si="198"/>
        <v>46.66102811</v>
      </c>
      <c r="HB291" s="143">
        <f t="shared" si="199"/>
        <v>-188.8915959</v>
      </c>
      <c r="HC291" s="143">
        <f t="shared" si="200"/>
        <v>-1.32861921</v>
      </c>
      <c r="HD291" s="124">
        <f t="shared" si="201"/>
        <v>194.5694903</v>
      </c>
      <c r="HE291" s="140">
        <f t="shared" si="202"/>
        <v>2.094395102</v>
      </c>
      <c r="HF291" s="140">
        <f t="shared" si="203"/>
        <v>2.375816762</v>
      </c>
      <c r="HG291" s="141">
        <f t="shared" si="204"/>
        <v>4.470211864</v>
      </c>
      <c r="HH291" s="141">
        <f t="shared" si="205"/>
        <v>4.470211864</v>
      </c>
      <c r="HI291" s="122">
        <f t="shared" si="206"/>
        <v>-1.812973443</v>
      </c>
      <c r="HJ291" s="142">
        <f t="shared" si="207"/>
        <v>1</v>
      </c>
      <c r="HK291" s="142">
        <f t="shared" si="208"/>
        <v>194.5694903</v>
      </c>
      <c r="HL291" s="130">
        <f t="shared" si="209"/>
        <v>194.5694903</v>
      </c>
      <c r="HM291" s="143">
        <f t="shared" si="210"/>
        <v>-46.66102811</v>
      </c>
      <c r="HN291" s="143">
        <f t="shared" si="211"/>
        <v>-188.8915959</v>
      </c>
      <c r="HO291" s="143">
        <f t="shared" si="212"/>
        <v>-1.812973443</v>
      </c>
      <c r="HP291" s="124">
        <f t="shared" si="213"/>
        <v>194.5694903</v>
      </c>
      <c r="HQ291" s="140">
        <f t="shared" si="214"/>
        <v>2.094395102</v>
      </c>
      <c r="HR291" s="140">
        <f t="shared" si="215"/>
        <v>0.765775892</v>
      </c>
      <c r="HS291" s="141">
        <f t="shared" si="216"/>
        <v>2.860170994</v>
      </c>
      <c r="HT291" s="141">
        <f t="shared" si="217"/>
        <v>2.860170994</v>
      </c>
      <c r="HU291" s="122">
        <f t="shared" si="218"/>
        <v>2.860170994</v>
      </c>
      <c r="HV291" s="142">
        <f t="shared" si="219"/>
        <v>1</v>
      </c>
      <c r="HW291" s="142">
        <f t="shared" si="220"/>
        <v>194.5694903</v>
      </c>
      <c r="HX291" s="130">
        <f t="shared" si="221"/>
        <v>194.5694903</v>
      </c>
      <c r="HY291" s="143">
        <f t="shared" si="222"/>
        <v>-186.9154346</v>
      </c>
      <c r="HZ291" s="143">
        <f t="shared" si="223"/>
        <v>54.03616223</v>
      </c>
      <c r="IA291" s="143">
        <f t="shared" si="224"/>
        <v>2.860170994</v>
      </c>
      <c r="IB291" s="124">
        <f t="shared" si="225"/>
        <v>194.5694903</v>
      </c>
      <c r="IC291" s="140">
        <f t="shared" si="226"/>
        <v>-2.094395102</v>
      </c>
      <c r="ID291" s="140">
        <f t="shared" si="227"/>
        <v>2.375816762</v>
      </c>
      <c r="IE291" s="141">
        <f t="shared" si="228"/>
        <v>0.2814216592</v>
      </c>
      <c r="IF291" s="141">
        <f t="shared" si="229"/>
        <v>0.2814216592</v>
      </c>
      <c r="IG291" s="122">
        <f t="shared" si="230"/>
        <v>0.2814216592</v>
      </c>
      <c r="IH291" s="142">
        <f t="shared" si="231"/>
        <v>1</v>
      </c>
      <c r="II291" s="142">
        <f t="shared" si="232"/>
        <v>194.5694903</v>
      </c>
      <c r="IJ291" s="130">
        <f t="shared" si="233"/>
        <v>194.5694903</v>
      </c>
      <c r="IK291" s="143">
        <f t="shared" si="234"/>
        <v>186.9154346</v>
      </c>
      <c r="IL291" s="143">
        <f t="shared" si="235"/>
        <v>54.03616223</v>
      </c>
      <c r="IM291" s="143">
        <f t="shared" si="236"/>
        <v>0.2814216592</v>
      </c>
      <c r="IN291" s="124">
        <f t="shared" si="237"/>
        <v>194.5694903</v>
      </c>
    </row>
    <row r="292" ht="12.75" customHeight="1">
      <c r="A292" s="129">
        <f>'Cortez Cubic'!AP292</f>
        <v>-0.2187762226</v>
      </c>
      <c r="B292" s="129">
        <f>'Cortez Cubic'!AQ292</f>
        <v>19.35597508</v>
      </c>
      <c r="C292" s="129">
        <f>'Cortez Cubic'!AR292</f>
        <v>14244.03543</v>
      </c>
      <c r="D292" s="129">
        <f>'Cortez Cubic'!AS292</f>
        <v>-1646243.597</v>
      </c>
      <c r="E292" s="129">
        <f t="shared" ref="E292:H292" si="4830">0</f>
        <v>0</v>
      </c>
      <c r="F292" s="129">
        <f t="shared" si="4830"/>
        <v>0</v>
      </c>
      <c r="G292" s="129">
        <f t="shared" si="4830"/>
        <v>0</v>
      </c>
      <c r="H292" s="129">
        <f t="shared" si="4830"/>
        <v>0</v>
      </c>
      <c r="I292" s="110">
        <f>'Cortez Cubic'!I292</f>
        <v>142</v>
      </c>
      <c r="J292" s="130">
        <f t="shared" si="28"/>
        <v>123.9430254</v>
      </c>
      <c r="K292" s="131">
        <f t="shared" si="29"/>
        <v>0</v>
      </c>
      <c r="L292" s="131">
        <f t="shared" si="30"/>
        <v>1</v>
      </c>
      <c r="M292" s="132">
        <f t="shared" si="31"/>
        <v>18.05697459</v>
      </c>
      <c r="N292" s="133">
        <f t="shared" si="32"/>
        <v>105.357091</v>
      </c>
      <c r="O292" s="134">
        <f t="shared" si="33"/>
        <v>229.3001164</v>
      </c>
      <c r="P292" s="134">
        <f t="shared" si="34"/>
        <v>0</v>
      </c>
      <c r="Q292" s="135">
        <f t="shared" si="35"/>
        <v>123.9430254</v>
      </c>
      <c r="R292" s="135">
        <f t="shared" si="36"/>
        <v>0</v>
      </c>
      <c r="S292" s="136">
        <f t="shared" si="37"/>
        <v>-264.7692901</v>
      </c>
      <c r="T292" s="136">
        <f t="shared" si="38"/>
        <v>0</v>
      </c>
      <c r="U292" s="137">
        <f t="shared" ref="U292:X292" si="4831">ATAN2(A292,E292)</f>
        <v>3.141592654</v>
      </c>
      <c r="V292" s="137">
        <f t="shared" si="4831"/>
        <v>0</v>
      </c>
      <c r="W292" s="137">
        <f t="shared" si="4831"/>
        <v>0</v>
      </c>
      <c r="X292" s="137">
        <f t="shared" si="4831"/>
        <v>3.141592654</v>
      </c>
      <c r="Y292" s="137">
        <f t="shared" ref="Y292:AB292" si="4832">SQRT(POWER(A292,2)+POWER(E292,2))</f>
        <v>0.2187762226</v>
      </c>
      <c r="Z292" s="137">
        <f t="shared" si="4832"/>
        <v>19.35597508</v>
      </c>
      <c r="AA292" s="137">
        <f t="shared" si="4832"/>
        <v>14244.03543</v>
      </c>
      <c r="AB292" s="137">
        <f t="shared" si="4832"/>
        <v>1646243.597</v>
      </c>
      <c r="AC292" s="138">
        <f t="shared" ref="AC292:AF292" si="4833">U292-$U292</f>
        <v>0</v>
      </c>
      <c r="AD292" s="138">
        <f t="shared" si="4833"/>
        <v>-3.141592654</v>
      </c>
      <c r="AE292" s="138">
        <f t="shared" si="4833"/>
        <v>-3.141592654</v>
      </c>
      <c r="AF292" s="138">
        <f t="shared" si="4833"/>
        <v>0</v>
      </c>
      <c r="AG292" s="138">
        <f t="shared" ref="AG292:AJ292" si="4834">Y292/$Y292</f>
        <v>1</v>
      </c>
      <c r="AH292" s="138">
        <f t="shared" si="4834"/>
        <v>88.47385171</v>
      </c>
      <c r="AI292" s="138">
        <f t="shared" si="4834"/>
        <v>65107.78575</v>
      </c>
      <c r="AJ292" s="138">
        <f t="shared" si="4834"/>
        <v>7524782.982</v>
      </c>
      <c r="AK292" s="139">
        <f t="shared" ref="AK292:AN292" si="4835">AG292*COS(AC292)</f>
        <v>1</v>
      </c>
      <c r="AL292" s="139">
        <f t="shared" si="4835"/>
        <v>-88.47385171</v>
      </c>
      <c r="AM292" s="139">
        <f t="shared" si="4835"/>
        <v>-65107.78575</v>
      </c>
      <c r="AN292" s="139">
        <f t="shared" si="4835"/>
        <v>7524782.982</v>
      </c>
      <c r="AO292" s="129">
        <f t="shared" ref="AO292:AR292" si="4836">AG292*SIN(AC292)</f>
        <v>0</v>
      </c>
      <c r="AP292" s="129">
        <f t="shared" si="4836"/>
        <v>0</v>
      </c>
      <c r="AQ292" s="129">
        <f t="shared" si="4836"/>
        <v>0</v>
      </c>
      <c r="AR292" s="129">
        <f t="shared" si="4836"/>
        <v>0</v>
      </c>
      <c r="AS292" s="140">
        <f t="shared" si="45"/>
        <v>-9.424777961</v>
      </c>
      <c r="AT292" s="141">
        <f t="shared" si="46"/>
        <v>-9.424777961</v>
      </c>
      <c r="AU292" s="141">
        <f t="shared" si="47"/>
        <v>-3.141592654</v>
      </c>
      <c r="AV292" s="122">
        <f t="shared" si="48"/>
        <v>3.141592654</v>
      </c>
      <c r="AW292" s="142">
        <f t="shared" si="49"/>
        <v>692539.9066</v>
      </c>
      <c r="AX292" s="130">
        <f t="shared" si="50"/>
        <v>692539.9066</v>
      </c>
      <c r="AY292" s="143">
        <f t="shared" si="51"/>
        <v>1385079.813</v>
      </c>
      <c r="AZ292" s="143">
        <f t="shared" si="52"/>
        <v>-0.000000000169623356</v>
      </c>
      <c r="BA292" s="143">
        <f t="shared" si="53"/>
        <v>0</v>
      </c>
      <c r="BB292" s="124">
        <f t="shared" si="54"/>
        <v>1385079.813</v>
      </c>
      <c r="BC292" s="140">
        <f t="shared" ref="BC292:BD292" si="4837">BC$2*AD292</f>
        <v>-3.141592654</v>
      </c>
      <c r="BD292" s="140">
        <f t="shared" si="4837"/>
        <v>-3.141592654</v>
      </c>
      <c r="BE292" s="141">
        <f t="shared" si="56"/>
        <v>-6.283185307</v>
      </c>
      <c r="BF292" s="141">
        <f t="shared" si="57"/>
        <v>0</v>
      </c>
      <c r="BG292" s="122">
        <f t="shared" si="58"/>
        <v>0</v>
      </c>
      <c r="BH292" s="142">
        <f t="shared" ref="BH292:BI292" si="4838">POWER(AH292,BH$2)</f>
        <v>88.47385171</v>
      </c>
      <c r="BI292" s="142">
        <f t="shared" si="4838"/>
        <v>65107.78575</v>
      </c>
      <c r="BJ292" s="130">
        <f t="shared" si="60"/>
        <v>5760336.581</v>
      </c>
      <c r="BK292" s="143">
        <f t="shared" si="61"/>
        <v>51843029.23</v>
      </c>
      <c r="BL292" s="143">
        <f t="shared" si="62"/>
        <v>0</v>
      </c>
      <c r="BM292" s="143">
        <f t="shared" si="63"/>
        <v>0</v>
      </c>
      <c r="BN292" s="124">
        <f t="shared" si="64"/>
        <v>51843029.23</v>
      </c>
      <c r="BO292" s="140">
        <f t="shared" si="65"/>
        <v>0</v>
      </c>
      <c r="BP292" s="141">
        <f t="shared" si="66"/>
        <v>0</v>
      </c>
      <c r="BQ292" s="141">
        <f t="shared" si="67"/>
        <v>0</v>
      </c>
      <c r="BR292" s="122">
        <f t="shared" si="68"/>
        <v>0</v>
      </c>
      <c r="BS292" s="142">
        <f t="shared" si="69"/>
        <v>7524782.982</v>
      </c>
      <c r="BT292" s="130">
        <f t="shared" si="70"/>
        <v>7524782.982</v>
      </c>
      <c r="BU292" s="143">
        <f t="shared" si="71"/>
        <v>-203169140.5</v>
      </c>
      <c r="BV292" s="143">
        <f t="shared" si="72"/>
        <v>0</v>
      </c>
      <c r="BW292" s="143">
        <f t="shared" si="73"/>
        <v>3.141592654</v>
      </c>
      <c r="BX292" s="124">
        <f t="shared" si="74"/>
        <v>203169140.5</v>
      </c>
      <c r="BY292" s="144">
        <f t="shared" ref="BY292:BZ292" si="4839">AY292+BK292+BU292</f>
        <v>-149941031.5</v>
      </c>
      <c r="BZ292" s="144">
        <f t="shared" si="4839"/>
        <v>-0.000000000169623356</v>
      </c>
      <c r="CA292" s="144">
        <f t="shared" si="76"/>
        <v>-3.141592654</v>
      </c>
      <c r="CB292" s="145">
        <f t="shared" si="77"/>
        <v>149941031.5</v>
      </c>
      <c r="CC292" s="140">
        <f t="shared" ref="CC292:CD292" si="4840">CC$2*AD292</f>
        <v>-6.283185307</v>
      </c>
      <c r="CD292" s="140">
        <f t="shared" si="4840"/>
        <v>-6.283185307</v>
      </c>
      <c r="CE292" s="141">
        <f t="shared" si="79"/>
        <v>-12.56637061</v>
      </c>
      <c r="CF292" s="141">
        <f t="shared" si="80"/>
        <v>0</v>
      </c>
      <c r="CG292" s="122">
        <f t="shared" si="81"/>
        <v>0</v>
      </c>
      <c r="CH292" s="142">
        <f t="shared" ref="CH292:CI292" si="4841">POWER(AH292,CH$2)</f>
        <v>7827.622436</v>
      </c>
      <c r="CI292" s="142">
        <f t="shared" si="4841"/>
        <v>4239023765</v>
      </c>
      <c r="CJ292" s="130">
        <f t="shared" si="83"/>
        <v>33181477531002</v>
      </c>
      <c r="CK292" s="143">
        <f t="shared" si="84"/>
        <v>-33181477531002</v>
      </c>
      <c r="CL292" s="143">
        <f t="shared" si="85"/>
        <v>0</v>
      </c>
      <c r="CM292" s="143">
        <f t="shared" si="86"/>
        <v>3.141592654</v>
      </c>
      <c r="CN292" s="124">
        <f t="shared" si="87"/>
        <v>33181477531002</v>
      </c>
      <c r="CO292" s="140">
        <f t="shared" si="88"/>
        <v>-9.424777961</v>
      </c>
      <c r="CP292" s="141">
        <f t="shared" si="89"/>
        <v>-9.424777961</v>
      </c>
      <c r="CQ292" s="141">
        <f t="shared" si="90"/>
        <v>-3.141592654</v>
      </c>
      <c r="CR292" s="122">
        <f t="shared" si="91"/>
        <v>3.141592654</v>
      </c>
      <c r="CS292" s="142">
        <f t="shared" si="92"/>
        <v>275993451088402</v>
      </c>
      <c r="CT292" s="130">
        <f t="shared" si="93"/>
        <v>275993451088402</v>
      </c>
      <c r="CU292" s="143">
        <f t="shared" si="94"/>
        <v>-1.10397E+15</v>
      </c>
      <c r="CV292" s="143">
        <f t="shared" si="95"/>
        <v>0.1351977986</v>
      </c>
      <c r="CW292" s="143">
        <f t="shared" si="96"/>
        <v>3.141592654</v>
      </c>
      <c r="CX292" s="124">
        <f t="shared" si="97"/>
        <v>1.10397E+15</v>
      </c>
      <c r="CY292" s="140">
        <f t="shared" si="98"/>
        <v>-9.424777961</v>
      </c>
      <c r="CZ292" s="140">
        <f t="shared" si="99"/>
        <v>0</v>
      </c>
      <c r="DA292" s="141">
        <f t="shared" si="100"/>
        <v>-9.424777961</v>
      </c>
      <c r="DB292" s="141">
        <f t="shared" si="101"/>
        <v>-3.141592654</v>
      </c>
      <c r="DC292" s="122">
        <f t="shared" si="102"/>
        <v>3.141592654</v>
      </c>
      <c r="DD292" s="142">
        <f t="shared" si="103"/>
        <v>692539.9066</v>
      </c>
      <c r="DE292" s="142">
        <f t="shared" si="104"/>
        <v>7524782.982</v>
      </c>
      <c r="DF292" s="130">
        <f t="shared" si="105"/>
        <v>5211212503800</v>
      </c>
      <c r="DG292" s="143">
        <f t="shared" si="106"/>
        <v>-20844850015200</v>
      </c>
      <c r="DH292" s="143">
        <f t="shared" si="107"/>
        <v>0.002552757885</v>
      </c>
      <c r="DI292" s="143">
        <f t="shared" si="108"/>
        <v>3.141592654</v>
      </c>
      <c r="DJ292" s="124">
        <f t="shared" si="109"/>
        <v>20844850015200</v>
      </c>
      <c r="DK292" s="140">
        <f t="shared" ref="DK292:DM292" si="4842">DK$2*AD292</f>
        <v>-3.141592654</v>
      </c>
      <c r="DL292" s="140">
        <f t="shared" si="4842"/>
        <v>-3.141592654</v>
      </c>
      <c r="DM292" s="140">
        <f t="shared" si="4842"/>
        <v>0</v>
      </c>
      <c r="DN292" s="141">
        <f t="shared" si="111"/>
        <v>-6.283185307</v>
      </c>
      <c r="DO292" s="141">
        <f t="shared" si="112"/>
        <v>0</v>
      </c>
      <c r="DP292" s="122">
        <f t="shared" si="113"/>
        <v>0</v>
      </c>
      <c r="DQ292" s="142">
        <f t="shared" ref="DQ292:DS292" si="4843">POWER(AH292,DQ$2)</f>
        <v>88.47385171</v>
      </c>
      <c r="DR292" s="142">
        <f t="shared" si="4843"/>
        <v>65107.78575</v>
      </c>
      <c r="DS292" s="142">
        <f t="shared" si="4843"/>
        <v>7524782.982</v>
      </c>
      <c r="DT292" s="130">
        <f t="shared" si="115"/>
        <v>43345282678716</v>
      </c>
      <c r="DU292" s="143">
        <f t="shared" si="116"/>
        <v>-780215088216895</v>
      </c>
      <c r="DV292" s="143">
        <f t="shared" si="117"/>
        <v>0</v>
      </c>
      <c r="DW292" s="143">
        <f t="shared" si="118"/>
        <v>3.141592654</v>
      </c>
      <c r="DX292" s="124">
        <f t="shared" si="119"/>
        <v>780215088216895</v>
      </c>
      <c r="DY292" s="140">
        <f t="shared" si="120"/>
        <v>0</v>
      </c>
      <c r="DZ292" s="141">
        <f t="shared" si="121"/>
        <v>0</v>
      </c>
      <c r="EA292" s="141">
        <f t="shared" si="122"/>
        <v>0</v>
      </c>
      <c r="EB292" s="122">
        <f t="shared" si="123"/>
        <v>0</v>
      </c>
      <c r="EC292" s="142">
        <f t="shared" si="124"/>
        <v>56622358927279</v>
      </c>
      <c r="ED292" s="130">
        <f t="shared" si="125"/>
        <v>56622358927279</v>
      </c>
      <c r="EE292" s="143">
        <f t="shared" si="126"/>
        <v>1.5288E+15</v>
      </c>
      <c r="EF292" s="143">
        <f t="shared" si="127"/>
        <v>0</v>
      </c>
      <c r="EG292" s="143">
        <f t="shared" si="128"/>
        <v>0</v>
      </c>
      <c r="EH292" s="124">
        <f t="shared" si="129"/>
        <v>1.5288E+15</v>
      </c>
      <c r="EI292" s="144">
        <f t="shared" ref="EI292:EJ292" si="4844">CK292+CU292+DG292+DU292+EE292</f>
        <v>-409411529080185</v>
      </c>
      <c r="EJ292" s="144">
        <f t="shared" si="4844"/>
        <v>0.1377505565</v>
      </c>
      <c r="EK292" s="144">
        <f t="shared" si="131"/>
        <v>3.141592654</v>
      </c>
      <c r="EL292" s="145">
        <f t="shared" si="132"/>
        <v>409411529080185</v>
      </c>
      <c r="EM292" s="140">
        <f t="shared" si="133"/>
        <v>1.570796327</v>
      </c>
      <c r="EN292" s="141">
        <f t="shared" si="134"/>
        <v>1.570796327</v>
      </c>
      <c r="EO292" s="141">
        <f t="shared" si="135"/>
        <v>1.570796327</v>
      </c>
      <c r="EP292" s="122">
        <f t="shared" si="136"/>
        <v>1.570796327</v>
      </c>
      <c r="EQ292" s="142">
        <f t="shared" si="137"/>
        <v>20233920.26</v>
      </c>
      <c r="ER292" s="130">
        <f t="shared" si="138"/>
        <v>20233920.26</v>
      </c>
      <c r="ES292" s="143">
        <f t="shared" si="139"/>
        <v>0.000000006437878443</v>
      </c>
      <c r="ET292" s="143">
        <f t="shared" si="140"/>
        <v>105138533.8</v>
      </c>
      <c r="EU292" s="143">
        <f t="shared" si="141"/>
        <v>1.570796327</v>
      </c>
      <c r="EV292" s="124">
        <f t="shared" si="142"/>
        <v>105138533.8</v>
      </c>
      <c r="EW292" s="144">
        <f t="shared" ref="EW292:EX292" si="4845">BY292+ES292</f>
        <v>-149941031.5</v>
      </c>
      <c r="EX292" s="144">
        <f t="shared" si="4845"/>
        <v>105138533.8</v>
      </c>
      <c r="EY292" s="144">
        <f t="shared" si="144"/>
        <v>2.530062299</v>
      </c>
      <c r="EZ292" s="145">
        <f t="shared" si="145"/>
        <v>183129528.5</v>
      </c>
      <c r="FA292" s="140">
        <f t="shared" si="146"/>
        <v>0.8433540998</v>
      </c>
      <c r="FB292" s="141">
        <f t="shared" si="147"/>
        <v>0.8433540998</v>
      </c>
      <c r="FC292" s="141">
        <f t="shared" si="148"/>
        <v>0.8433540998</v>
      </c>
      <c r="FD292" s="122">
        <f t="shared" si="149"/>
        <v>0.8433540998</v>
      </c>
      <c r="FE292" s="142">
        <f t="shared" si="150"/>
        <v>567.8750557</v>
      </c>
      <c r="FF292" s="130">
        <f t="shared" si="151"/>
        <v>567.8750557</v>
      </c>
      <c r="FG292" s="143">
        <f t="shared" si="152"/>
        <v>99.90441626</v>
      </c>
      <c r="FH292" s="143">
        <f t="shared" si="153"/>
        <v>112.21158</v>
      </c>
      <c r="FI292" s="143">
        <f t="shared" si="154"/>
        <v>0.8433540998</v>
      </c>
      <c r="FJ292" s="124">
        <f t="shared" si="155"/>
        <v>150.2409101</v>
      </c>
      <c r="FK292" s="140">
        <f t="shared" si="156"/>
        <v>-6.283185307</v>
      </c>
      <c r="FL292" s="141">
        <f t="shared" si="157"/>
        <v>-6.283185307</v>
      </c>
      <c r="FM292" s="141">
        <f t="shared" si="158"/>
        <v>0</v>
      </c>
      <c r="FN292" s="122">
        <f t="shared" si="159"/>
        <v>0</v>
      </c>
      <c r="FO292" s="142">
        <f t="shared" si="160"/>
        <v>7827.622436</v>
      </c>
      <c r="FP292" s="130">
        <f t="shared" si="161"/>
        <v>7827.622436</v>
      </c>
      <c r="FQ292" s="143">
        <f t="shared" si="162"/>
        <v>-7827.622436</v>
      </c>
      <c r="FR292" s="143">
        <f t="shared" si="163"/>
        <v>0</v>
      </c>
      <c r="FS292" s="143">
        <f t="shared" si="164"/>
        <v>3.141592654</v>
      </c>
      <c r="FT292" s="124">
        <f t="shared" si="165"/>
        <v>7827.622436</v>
      </c>
      <c r="FU292" s="144">
        <f t="shared" si="166"/>
        <v>-203150.9797</v>
      </c>
      <c r="FV292" s="144">
        <f t="shared" si="167"/>
        <v>0</v>
      </c>
      <c r="FW292" s="144">
        <f t="shared" si="168"/>
        <v>-3.141592654</v>
      </c>
      <c r="FX292" s="145">
        <f t="shared" si="169"/>
        <v>203150.9797</v>
      </c>
      <c r="FY292" s="140">
        <f t="shared" si="170"/>
        <v>-3.141592654</v>
      </c>
      <c r="FZ292" s="140">
        <f t="shared" si="171"/>
        <v>-0.8433540998</v>
      </c>
      <c r="GA292" s="141">
        <f t="shared" si="172"/>
        <v>-3.984946753</v>
      </c>
      <c r="GB292" s="141">
        <f t="shared" si="173"/>
        <v>-3.984946753</v>
      </c>
      <c r="GC292" s="122">
        <f t="shared" si="174"/>
        <v>2.298238554</v>
      </c>
      <c r="GD292" s="142">
        <f t="shared" si="175"/>
        <v>203150.9797</v>
      </c>
      <c r="GE292" s="142">
        <f t="shared" si="176"/>
        <v>0.006655976719</v>
      </c>
      <c r="GF292" s="130">
        <f t="shared" si="177"/>
        <v>1352.168191</v>
      </c>
      <c r="GG292" s="143">
        <f t="shared" si="178"/>
        <v>-99.90441626</v>
      </c>
      <c r="GH292" s="143">
        <f t="shared" si="179"/>
        <v>112.21158</v>
      </c>
      <c r="GI292" s="143">
        <f t="shared" si="180"/>
        <v>2.298238554</v>
      </c>
      <c r="GJ292" s="124">
        <f t="shared" si="181"/>
        <v>150.2409101</v>
      </c>
      <c r="GK292" s="146">
        <f t="shared" si="182"/>
        <v>-0.5</v>
      </c>
      <c r="GL292" s="127">
        <f t="shared" si="183"/>
        <v>-0.8660254038</v>
      </c>
      <c r="GM292" s="146">
        <f t="shared" si="184"/>
        <v>-2.094395102</v>
      </c>
      <c r="GN292" s="127">
        <f t="shared" si="185"/>
        <v>1</v>
      </c>
      <c r="GO292" s="147">
        <f t="shared" si="186"/>
        <v>-0.5</v>
      </c>
      <c r="GP292" s="128">
        <f t="shared" si="187"/>
        <v>0.8660254038</v>
      </c>
      <c r="GQ292" s="147">
        <f t="shared" si="188"/>
        <v>2.094395102</v>
      </c>
      <c r="GR292" s="128">
        <f t="shared" si="189"/>
        <v>1</v>
      </c>
      <c r="GS292" s="140">
        <f t="shared" si="190"/>
        <v>-2.094395102</v>
      </c>
      <c r="GT292" s="140">
        <f t="shared" si="191"/>
        <v>0.8433540998</v>
      </c>
      <c r="GU292" s="141">
        <f t="shared" si="192"/>
        <v>-1.251041003</v>
      </c>
      <c r="GV292" s="141">
        <f t="shared" si="193"/>
        <v>-1.251041003</v>
      </c>
      <c r="GW292" s="122">
        <f t="shared" si="194"/>
        <v>-1.251041003</v>
      </c>
      <c r="GX292" s="142">
        <f t="shared" si="195"/>
        <v>1</v>
      </c>
      <c r="GY292" s="142">
        <f t="shared" si="196"/>
        <v>150.2409101</v>
      </c>
      <c r="GZ292" s="130">
        <f t="shared" si="197"/>
        <v>150.2409101</v>
      </c>
      <c r="HA292" s="143">
        <f t="shared" si="198"/>
        <v>47.22587075</v>
      </c>
      <c r="HB292" s="143">
        <f t="shared" si="199"/>
        <v>-142.6255524</v>
      </c>
      <c r="HC292" s="143">
        <f t="shared" si="200"/>
        <v>-1.251041003</v>
      </c>
      <c r="HD292" s="124">
        <f t="shared" si="201"/>
        <v>150.2409101</v>
      </c>
      <c r="HE292" s="140">
        <f t="shared" si="202"/>
        <v>2.094395102</v>
      </c>
      <c r="HF292" s="140">
        <f t="shared" si="203"/>
        <v>2.298238554</v>
      </c>
      <c r="HG292" s="141">
        <f t="shared" si="204"/>
        <v>4.392633656</v>
      </c>
      <c r="HH292" s="141">
        <f t="shared" si="205"/>
        <v>4.392633656</v>
      </c>
      <c r="HI292" s="122">
        <f t="shared" si="206"/>
        <v>-1.890551651</v>
      </c>
      <c r="HJ292" s="142">
        <f t="shared" si="207"/>
        <v>1</v>
      </c>
      <c r="HK292" s="142">
        <f t="shared" si="208"/>
        <v>150.2409101</v>
      </c>
      <c r="HL292" s="130">
        <f t="shared" si="209"/>
        <v>150.2409101</v>
      </c>
      <c r="HM292" s="143">
        <f t="shared" si="210"/>
        <v>-47.22587075</v>
      </c>
      <c r="HN292" s="143">
        <f t="shared" si="211"/>
        <v>-142.6255524</v>
      </c>
      <c r="HO292" s="143">
        <f t="shared" si="212"/>
        <v>-1.890551651</v>
      </c>
      <c r="HP292" s="124">
        <f t="shared" si="213"/>
        <v>150.2409101</v>
      </c>
      <c r="HQ292" s="140">
        <f t="shared" si="214"/>
        <v>2.094395102</v>
      </c>
      <c r="HR292" s="140">
        <f t="shared" si="215"/>
        <v>0.8433540998</v>
      </c>
      <c r="HS292" s="141">
        <f t="shared" si="216"/>
        <v>2.937749202</v>
      </c>
      <c r="HT292" s="141">
        <f t="shared" si="217"/>
        <v>2.937749202</v>
      </c>
      <c r="HU292" s="122">
        <f t="shared" si="218"/>
        <v>2.937749202</v>
      </c>
      <c r="HV292" s="142">
        <f t="shared" si="219"/>
        <v>1</v>
      </c>
      <c r="HW292" s="142">
        <f t="shared" si="220"/>
        <v>150.2409101</v>
      </c>
      <c r="HX292" s="130">
        <f t="shared" si="221"/>
        <v>150.2409101</v>
      </c>
      <c r="HY292" s="143">
        <f t="shared" si="222"/>
        <v>-147.130287</v>
      </c>
      <c r="HZ292" s="143">
        <f t="shared" si="223"/>
        <v>30.41397243</v>
      </c>
      <c r="IA292" s="143">
        <f t="shared" si="224"/>
        <v>2.937749202</v>
      </c>
      <c r="IB292" s="124">
        <f t="shared" si="225"/>
        <v>150.2409101</v>
      </c>
      <c r="IC292" s="140">
        <f t="shared" si="226"/>
        <v>-2.094395102</v>
      </c>
      <c r="ID292" s="140">
        <f t="shared" si="227"/>
        <v>2.298238554</v>
      </c>
      <c r="IE292" s="141">
        <f t="shared" si="228"/>
        <v>0.2038434514</v>
      </c>
      <c r="IF292" s="141">
        <f t="shared" si="229"/>
        <v>0.2038434514</v>
      </c>
      <c r="IG292" s="122">
        <f t="shared" si="230"/>
        <v>0.2038434514</v>
      </c>
      <c r="IH292" s="142">
        <f t="shared" si="231"/>
        <v>1</v>
      </c>
      <c r="II292" s="142">
        <f t="shared" si="232"/>
        <v>150.2409101</v>
      </c>
      <c r="IJ292" s="130">
        <f t="shared" si="233"/>
        <v>150.2409101</v>
      </c>
      <c r="IK292" s="143">
        <f t="shared" si="234"/>
        <v>147.130287</v>
      </c>
      <c r="IL292" s="143">
        <f t="shared" si="235"/>
        <v>30.41397243</v>
      </c>
      <c r="IM292" s="143">
        <f t="shared" si="236"/>
        <v>0.2038434514</v>
      </c>
      <c r="IN292" s="124">
        <f t="shared" si="237"/>
        <v>150.2409101</v>
      </c>
    </row>
    <row r="293" ht="12.75" customHeight="1">
      <c r="A293" s="129">
        <f>'Cortez Cubic'!AP293</f>
        <v>-0.2187762226</v>
      </c>
      <c r="B293" s="129">
        <f>'Cortez Cubic'!AQ293</f>
        <v>13.0086416</v>
      </c>
      <c r="C293" s="129">
        <f>'Cortez Cubic'!AR293</f>
        <v>3073.684596</v>
      </c>
      <c r="D293" s="129">
        <f>'Cortez Cubic'!AS293</f>
        <v>-171025.6981</v>
      </c>
      <c r="E293" s="129">
        <f t="shared" ref="E293:H293" si="4846">0</f>
        <v>0</v>
      </c>
      <c r="F293" s="129">
        <f t="shared" si="4846"/>
        <v>0</v>
      </c>
      <c r="G293" s="129">
        <f t="shared" si="4846"/>
        <v>0</v>
      </c>
      <c r="H293" s="129">
        <f t="shared" si="4846"/>
        <v>0</v>
      </c>
      <c r="I293" s="110">
        <f>'Cortez Cubic'!I293</f>
        <v>104</v>
      </c>
      <c r="J293" s="130">
        <f t="shared" si="28"/>
        <v>122.0907484</v>
      </c>
      <c r="K293" s="131">
        <f t="shared" si="29"/>
        <v>1</v>
      </c>
      <c r="L293" s="131">
        <f t="shared" si="30"/>
        <v>0</v>
      </c>
      <c r="M293" s="132">
        <f t="shared" si="31"/>
        <v>-18.09074843</v>
      </c>
      <c r="N293" s="133">
        <f t="shared" si="32"/>
        <v>67.47806762</v>
      </c>
      <c r="O293" s="134">
        <f t="shared" si="33"/>
        <v>122.0907484</v>
      </c>
      <c r="P293" s="134">
        <f t="shared" si="34"/>
        <v>0</v>
      </c>
      <c r="Q293" s="135">
        <f t="shared" si="35"/>
        <v>54.61268081</v>
      </c>
      <c r="R293" s="135">
        <f t="shared" si="36"/>
        <v>0</v>
      </c>
      <c r="S293" s="136">
        <f t="shared" si="37"/>
        <v>-117.2424812</v>
      </c>
      <c r="T293" s="136">
        <f t="shared" si="38"/>
        <v>0</v>
      </c>
      <c r="U293" s="137">
        <f t="shared" ref="U293:X293" si="4847">ATAN2(A293,E293)</f>
        <v>3.141592654</v>
      </c>
      <c r="V293" s="137">
        <f t="shared" si="4847"/>
        <v>0</v>
      </c>
      <c r="W293" s="137">
        <f t="shared" si="4847"/>
        <v>0</v>
      </c>
      <c r="X293" s="137">
        <f t="shared" si="4847"/>
        <v>3.141592654</v>
      </c>
      <c r="Y293" s="137">
        <f t="shared" ref="Y293:AB293" si="4848">SQRT(POWER(A293,2)+POWER(E293,2))</f>
        <v>0.2187762226</v>
      </c>
      <c r="Z293" s="137">
        <f t="shared" si="4848"/>
        <v>13.0086416</v>
      </c>
      <c r="AA293" s="137">
        <f t="shared" si="4848"/>
        <v>3073.684596</v>
      </c>
      <c r="AB293" s="137">
        <f t="shared" si="4848"/>
        <v>171025.6981</v>
      </c>
      <c r="AC293" s="138">
        <f t="shared" ref="AC293:AF293" si="4849">U293-$U293</f>
        <v>0</v>
      </c>
      <c r="AD293" s="138">
        <f t="shared" si="4849"/>
        <v>-3.141592654</v>
      </c>
      <c r="AE293" s="138">
        <f t="shared" si="4849"/>
        <v>-3.141592654</v>
      </c>
      <c r="AF293" s="138">
        <f t="shared" si="4849"/>
        <v>0</v>
      </c>
      <c r="AG293" s="138">
        <f t="shared" ref="AG293:AJ293" si="4850">Y293/$Y293</f>
        <v>1</v>
      </c>
      <c r="AH293" s="138">
        <f t="shared" si="4850"/>
        <v>59.46094804</v>
      </c>
      <c r="AI293" s="138">
        <f t="shared" si="4850"/>
        <v>14049.44541</v>
      </c>
      <c r="AJ293" s="138">
        <f t="shared" si="4850"/>
        <v>781738.0522</v>
      </c>
      <c r="AK293" s="139">
        <f t="shared" ref="AK293:AN293" si="4851">AG293*COS(AC293)</f>
        <v>1</v>
      </c>
      <c r="AL293" s="139">
        <f t="shared" si="4851"/>
        <v>-59.46094804</v>
      </c>
      <c r="AM293" s="139">
        <f t="shared" si="4851"/>
        <v>-14049.44541</v>
      </c>
      <c r="AN293" s="139">
        <f t="shared" si="4851"/>
        <v>781738.0522</v>
      </c>
      <c r="AO293" s="129">
        <f t="shared" ref="AO293:AR293" si="4852">AG293*SIN(AC293)</f>
        <v>0</v>
      </c>
      <c r="AP293" s="129">
        <f t="shared" si="4852"/>
        <v>0</v>
      </c>
      <c r="AQ293" s="129">
        <f t="shared" si="4852"/>
        <v>0</v>
      </c>
      <c r="AR293" s="129">
        <f t="shared" si="4852"/>
        <v>0</v>
      </c>
      <c r="AS293" s="140">
        <f t="shared" si="45"/>
        <v>-9.424777961</v>
      </c>
      <c r="AT293" s="141">
        <f t="shared" si="46"/>
        <v>-9.424777961</v>
      </c>
      <c r="AU293" s="141">
        <f t="shared" si="47"/>
        <v>-3.141592654</v>
      </c>
      <c r="AV293" s="122">
        <f t="shared" si="48"/>
        <v>3.141592654</v>
      </c>
      <c r="AW293" s="142">
        <f t="shared" si="49"/>
        <v>210230.3861</v>
      </c>
      <c r="AX293" s="130">
        <f t="shared" si="50"/>
        <v>210230.3861</v>
      </c>
      <c r="AY293" s="143">
        <f t="shared" si="51"/>
        <v>420460.7721</v>
      </c>
      <c r="AZ293" s="143">
        <f t="shared" si="52"/>
        <v>0</v>
      </c>
      <c r="BA293" s="143">
        <f t="shared" si="53"/>
        <v>0</v>
      </c>
      <c r="BB293" s="124">
        <f t="shared" si="54"/>
        <v>420460.7721</v>
      </c>
      <c r="BC293" s="140">
        <f t="shared" ref="BC293:BD293" si="4853">BC$2*AD293</f>
        <v>-3.141592654</v>
      </c>
      <c r="BD293" s="140">
        <f t="shared" si="4853"/>
        <v>-3.141592654</v>
      </c>
      <c r="BE293" s="141">
        <f t="shared" si="56"/>
        <v>-6.283185307</v>
      </c>
      <c r="BF293" s="141">
        <f t="shared" si="57"/>
        <v>0</v>
      </c>
      <c r="BG293" s="122">
        <f t="shared" si="58"/>
        <v>0</v>
      </c>
      <c r="BH293" s="142">
        <f t="shared" ref="BH293:BI293" si="4854">POWER(AH293,BH$2)</f>
        <v>59.46094804</v>
      </c>
      <c r="BI293" s="142">
        <f t="shared" si="4854"/>
        <v>14049.44541</v>
      </c>
      <c r="BJ293" s="130">
        <f t="shared" si="60"/>
        <v>835393.3433</v>
      </c>
      <c r="BK293" s="143">
        <f t="shared" si="61"/>
        <v>7518540.09</v>
      </c>
      <c r="BL293" s="143">
        <f t="shared" si="62"/>
        <v>0</v>
      </c>
      <c r="BM293" s="143">
        <f t="shared" si="63"/>
        <v>0</v>
      </c>
      <c r="BN293" s="124">
        <f t="shared" si="64"/>
        <v>7518540.09</v>
      </c>
      <c r="BO293" s="140">
        <f t="shared" si="65"/>
        <v>0</v>
      </c>
      <c r="BP293" s="141">
        <f t="shared" si="66"/>
        <v>0</v>
      </c>
      <c r="BQ293" s="141">
        <f t="shared" si="67"/>
        <v>0</v>
      </c>
      <c r="BR293" s="122">
        <f t="shared" si="68"/>
        <v>0</v>
      </c>
      <c r="BS293" s="142">
        <f t="shared" si="69"/>
        <v>781738.0522</v>
      </c>
      <c r="BT293" s="130">
        <f t="shared" si="70"/>
        <v>781738.0522</v>
      </c>
      <c r="BU293" s="143">
        <f t="shared" si="71"/>
        <v>-21106927.41</v>
      </c>
      <c r="BV293" s="143">
        <f t="shared" si="72"/>
        <v>0</v>
      </c>
      <c r="BW293" s="143">
        <f t="shared" si="73"/>
        <v>3.141592654</v>
      </c>
      <c r="BX293" s="124">
        <f t="shared" si="74"/>
        <v>21106927.41</v>
      </c>
      <c r="BY293" s="144">
        <f t="shared" ref="BY293:BZ293" si="4855">AY293+BK293+BU293</f>
        <v>-13167926.55</v>
      </c>
      <c r="BZ293" s="144">
        <f t="shared" si="4855"/>
        <v>0</v>
      </c>
      <c r="CA293" s="144">
        <f t="shared" si="76"/>
        <v>-3.141592654</v>
      </c>
      <c r="CB293" s="145">
        <f t="shared" si="77"/>
        <v>13167926.55</v>
      </c>
      <c r="CC293" s="140">
        <f t="shared" ref="CC293:CD293" si="4856">CC$2*AD293</f>
        <v>-6.283185307</v>
      </c>
      <c r="CD293" s="140">
        <f t="shared" si="4856"/>
        <v>-6.283185307</v>
      </c>
      <c r="CE293" s="141">
        <f t="shared" si="79"/>
        <v>-12.56637061</v>
      </c>
      <c r="CF293" s="141">
        <f t="shared" si="80"/>
        <v>0</v>
      </c>
      <c r="CG293" s="122">
        <f t="shared" si="81"/>
        <v>0</v>
      </c>
      <c r="CH293" s="142">
        <f t="shared" ref="CH293:CI293" si="4857">POWER(AH293,CH$2)</f>
        <v>3535.604342</v>
      </c>
      <c r="CI293" s="142">
        <f t="shared" si="4857"/>
        <v>197386916.2</v>
      </c>
      <c r="CJ293" s="130">
        <f t="shared" si="83"/>
        <v>697882038009</v>
      </c>
      <c r="CK293" s="143">
        <f t="shared" si="84"/>
        <v>-697882038009</v>
      </c>
      <c r="CL293" s="143">
        <f t="shared" si="85"/>
        <v>0</v>
      </c>
      <c r="CM293" s="143">
        <f t="shared" si="86"/>
        <v>3.141592654</v>
      </c>
      <c r="CN293" s="124">
        <f t="shared" si="87"/>
        <v>697882038009</v>
      </c>
      <c r="CO293" s="140">
        <f t="shared" si="88"/>
        <v>-9.424777961</v>
      </c>
      <c r="CP293" s="141">
        <f t="shared" si="89"/>
        <v>-9.424777961</v>
      </c>
      <c r="CQ293" s="141">
        <f t="shared" si="90"/>
        <v>-3.141592654</v>
      </c>
      <c r="CR293" s="122">
        <f t="shared" si="91"/>
        <v>3.141592654</v>
      </c>
      <c r="CS293" s="142">
        <f t="shared" si="92"/>
        <v>2773176703154</v>
      </c>
      <c r="CT293" s="130">
        <f t="shared" si="93"/>
        <v>2773176703154</v>
      </c>
      <c r="CU293" s="143">
        <f t="shared" si="94"/>
        <v>-11092706812618</v>
      </c>
      <c r="CV293" s="143">
        <f t="shared" si="95"/>
        <v>0.001358464789</v>
      </c>
      <c r="CW293" s="143">
        <f t="shared" si="96"/>
        <v>3.141592654</v>
      </c>
      <c r="CX293" s="124">
        <f t="shared" si="97"/>
        <v>11092706812618</v>
      </c>
      <c r="CY293" s="140">
        <f t="shared" si="98"/>
        <v>-9.424777961</v>
      </c>
      <c r="CZ293" s="140">
        <f t="shared" si="99"/>
        <v>0</v>
      </c>
      <c r="DA293" s="141">
        <f t="shared" si="100"/>
        <v>-9.424777961</v>
      </c>
      <c r="DB293" s="141">
        <f t="shared" si="101"/>
        <v>-3.141592654</v>
      </c>
      <c r="DC293" s="122">
        <f t="shared" si="102"/>
        <v>3.141592654</v>
      </c>
      <c r="DD293" s="142">
        <f t="shared" si="103"/>
        <v>210230.3861</v>
      </c>
      <c r="DE293" s="142">
        <f t="shared" si="104"/>
        <v>781738.0522</v>
      </c>
      <c r="DF293" s="130">
        <f t="shared" si="105"/>
        <v>164345092526</v>
      </c>
      <c r="DG293" s="143">
        <f t="shared" si="106"/>
        <v>-657380370105</v>
      </c>
      <c r="DH293" s="143">
        <f t="shared" si="107"/>
        <v>0.00008050587661</v>
      </c>
      <c r="DI293" s="143">
        <f t="shared" si="108"/>
        <v>3.141592654</v>
      </c>
      <c r="DJ293" s="124">
        <f t="shared" si="109"/>
        <v>657380370105</v>
      </c>
      <c r="DK293" s="140">
        <f t="shared" ref="DK293:DM293" si="4858">DK$2*AD293</f>
        <v>-3.141592654</v>
      </c>
      <c r="DL293" s="140">
        <f t="shared" si="4858"/>
        <v>-3.141592654</v>
      </c>
      <c r="DM293" s="140">
        <f t="shared" si="4858"/>
        <v>0</v>
      </c>
      <c r="DN293" s="141">
        <f t="shared" si="111"/>
        <v>-6.283185307</v>
      </c>
      <c r="DO293" s="141">
        <f t="shared" si="112"/>
        <v>0</v>
      </c>
      <c r="DP293" s="122">
        <f t="shared" si="113"/>
        <v>0</v>
      </c>
      <c r="DQ293" s="142">
        <f t="shared" ref="DQ293:DS293" si="4859">POWER(AH293,DQ$2)</f>
        <v>59.46094804</v>
      </c>
      <c r="DR293" s="142">
        <f t="shared" si="4859"/>
        <v>14049.44541</v>
      </c>
      <c r="DS293" s="142">
        <f t="shared" si="4859"/>
        <v>781738.0522</v>
      </c>
      <c r="DT293" s="130">
        <f t="shared" si="115"/>
        <v>653058765019</v>
      </c>
      <c r="DU293" s="143">
        <f t="shared" si="116"/>
        <v>-11755057770345</v>
      </c>
      <c r="DV293" s="143">
        <f t="shared" si="117"/>
        <v>0</v>
      </c>
      <c r="DW293" s="143">
        <f t="shared" si="118"/>
        <v>3.141592654</v>
      </c>
      <c r="DX293" s="124">
        <f t="shared" si="119"/>
        <v>11755057770345</v>
      </c>
      <c r="DY293" s="140">
        <f t="shared" si="120"/>
        <v>0</v>
      </c>
      <c r="DZ293" s="141">
        <f t="shared" si="121"/>
        <v>0</v>
      </c>
      <c r="EA293" s="141">
        <f t="shared" si="122"/>
        <v>0</v>
      </c>
      <c r="EB293" s="122">
        <f t="shared" si="123"/>
        <v>0</v>
      </c>
      <c r="EC293" s="142">
        <f t="shared" si="124"/>
        <v>611114382289</v>
      </c>
      <c r="ED293" s="130">
        <f t="shared" si="125"/>
        <v>611114382289</v>
      </c>
      <c r="EE293" s="143">
        <f t="shared" si="126"/>
        <v>16500088321799</v>
      </c>
      <c r="EF293" s="143">
        <f t="shared" si="127"/>
        <v>0</v>
      </c>
      <c r="EG293" s="143">
        <f t="shared" si="128"/>
        <v>0</v>
      </c>
      <c r="EH293" s="124">
        <f t="shared" si="129"/>
        <v>16500088321799</v>
      </c>
      <c r="EI293" s="144">
        <f t="shared" ref="EI293:EJ293" si="4860">CK293+CU293+DG293+DU293+EE293</f>
        <v>-7702938669278</v>
      </c>
      <c r="EJ293" s="144">
        <f t="shared" si="4860"/>
        <v>0.001438970666</v>
      </c>
      <c r="EK293" s="144">
        <f t="shared" si="131"/>
        <v>3.141592654</v>
      </c>
      <c r="EL293" s="145">
        <f t="shared" si="132"/>
        <v>7702938669278</v>
      </c>
      <c r="EM293" s="140">
        <f t="shared" si="133"/>
        <v>1.570796327</v>
      </c>
      <c r="EN293" s="141">
        <f t="shared" si="134"/>
        <v>1.570796327</v>
      </c>
      <c r="EO293" s="141">
        <f t="shared" si="135"/>
        <v>1.570796327</v>
      </c>
      <c r="EP293" s="122">
        <f t="shared" si="136"/>
        <v>1.570796327</v>
      </c>
      <c r="EQ293" s="142">
        <f t="shared" si="137"/>
        <v>2775416.846</v>
      </c>
      <c r="ER293" s="130">
        <f t="shared" si="138"/>
        <v>2775416.846</v>
      </c>
      <c r="ES293" s="143">
        <f t="shared" si="139"/>
        <v>0.0000000008830615152</v>
      </c>
      <c r="ET293" s="143">
        <f t="shared" si="140"/>
        <v>14421488.97</v>
      </c>
      <c r="EU293" s="143">
        <f t="shared" si="141"/>
        <v>1.570796327</v>
      </c>
      <c r="EV293" s="124">
        <f t="shared" si="142"/>
        <v>14421488.97</v>
      </c>
      <c r="EW293" s="144">
        <f t="shared" ref="EW293:EX293" si="4861">BY293+ES293</f>
        <v>-13167926.55</v>
      </c>
      <c r="EX293" s="144">
        <f t="shared" si="4861"/>
        <v>14421488.97</v>
      </c>
      <c r="EY293" s="144">
        <f t="shared" si="144"/>
        <v>2.310789366</v>
      </c>
      <c r="EZ293" s="145">
        <f t="shared" si="145"/>
        <v>19528789.87</v>
      </c>
      <c r="FA293" s="140">
        <f t="shared" si="146"/>
        <v>0.7702631219</v>
      </c>
      <c r="FB293" s="141">
        <f t="shared" si="147"/>
        <v>0.7702631219</v>
      </c>
      <c r="FC293" s="141">
        <f t="shared" si="148"/>
        <v>0.7702631219</v>
      </c>
      <c r="FD293" s="122">
        <f t="shared" si="149"/>
        <v>0.7702631219</v>
      </c>
      <c r="FE293" s="142">
        <f t="shared" si="150"/>
        <v>269.2930287</v>
      </c>
      <c r="FF293" s="130">
        <f t="shared" si="151"/>
        <v>269.2930287</v>
      </c>
      <c r="FG293" s="143">
        <f t="shared" si="152"/>
        <v>51.13521621</v>
      </c>
      <c r="FH293" s="143">
        <f t="shared" si="153"/>
        <v>49.61031202</v>
      </c>
      <c r="FI293" s="143">
        <f t="shared" si="154"/>
        <v>0.7702631219</v>
      </c>
      <c r="FJ293" s="124">
        <f t="shared" si="155"/>
        <v>71.24600617</v>
      </c>
      <c r="FK293" s="140">
        <f t="shared" si="156"/>
        <v>-6.283185307</v>
      </c>
      <c r="FL293" s="141">
        <f t="shared" si="157"/>
        <v>-6.283185307</v>
      </c>
      <c r="FM293" s="141">
        <f t="shared" si="158"/>
        <v>0</v>
      </c>
      <c r="FN293" s="122">
        <f t="shared" si="159"/>
        <v>0</v>
      </c>
      <c r="FO293" s="142">
        <f t="shared" si="160"/>
        <v>3535.604342</v>
      </c>
      <c r="FP293" s="130">
        <f t="shared" si="161"/>
        <v>3535.604342</v>
      </c>
      <c r="FQ293" s="143">
        <f t="shared" si="162"/>
        <v>-3535.604342</v>
      </c>
      <c r="FR293" s="143">
        <f t="shared" si="163"/>
        <v>0</v>
      </c>
      <c r="FS293" s="143">
        <f t="shared" si="164"/>
        <v>3.141592654</v>
      </c>
      <c r="FT293" s="124">
        <f t="shared" si="165"/>
        <v>3535.604342</v>
      </c>
      <c r="FU293" s="144">
        <f t="shared" si="166"/>
        <v>-45683.94056</v>
      </c>
      <c r="FV293" s="144">
        <f t="shared" si="167"/>
        <v>0</v>
      </c>
      <c r="FW293" s="144">
        <f t="shared" si="168"/>
        <v>-3.141592654</v>
      </c>
      <c r="FX293" s="145">
        <f t="shared" si="169"/>
        <v>45683.94056</v>
      </c>
      <c r="FY293" s="140">
        <f t="shared" si="170"/>
        <v>-3.141592654</v>
      </c>
      <c r="FZ293" s="140">
        <f t="shared" si="171"/>
        <v>-0.7702631219</v>
      </c>
      <c r="GA293" s="141">
        <f t="shared" si="172"/>
        <v>-3.911855776</v>
      </c>
      <c r="GB293" s="141">
        <f t="shared" si="173"/>
        <v>-3.911855776</v>
      </c>
      <c r="GC293" s="122">
        <f t="shared" si="174"/>
        <v>2.371329532</v>
      </c>
      <c r="GD293" s="142">
        <f t="shared" si="175"/>
        <v>45683.94056</v>
      </c>
      <c r="GE293" s="142">
        <f t="shared" si="176"/>
        <v>0.01403587448</v>
      </c>
      <c r="GF293" s="130">
        <f t="shared" si="177"/>
        <v>641.2140556</v>
      </c>
      <c r="GG293" s="143">
        <f t="shared" si="178"/>
        <v>-51.13521621</v>
      </c>
      <c r="GH293" s="143">
        <f t="shared" si="179"/>
        <v>49.61031202</v>
      </c>
      <c r="GI293" s="143">
        <f t="shared" si="180"/>
        <v>2.371329532</v>
      </c>
      <c r="GJ293" s="124">
        <f t="shared" si="181"/>
        <v>71.24600617</v>
      </c>
      <c r="GK293" s="146">
        <f t="shared" si="182"/>
        <v>-0.5</v>
      </c>
      <c r="GL293" s="127">
        <f t="shared" si="183"/>
        <v>-0.8660254038</v>
      </c>
      <c r="GM293" s="146">
        <f t="shared" si="184"/>
        <v>-2.094395102</v>
      </c>
      <c r="GN293" s="127">
        <f t="shared" si="185"/>
        <v>1</v>
      </c>
      <c r="GO293" s="147">
        <f t="shared" si="186"/>
        <v>-0.5</v>
      </c>
      <c r="GP293" s="128">
        <f t="shared" si="187"/>
        <v>0.8660254038</v>
      </c>
      <c r="GQ293" s="147">
        <f t="shared" si="188"/>
        <v>2.094395102</v>
      </c>
      <c r="GR293" s="128">
        <f t="shared" si="189"/>
        <v>1</v>
      </c>
      <c r="GS293" s="140">
        <f t="shared" si="190"/>
        <v>-2.094395102</v>
      </c>
      <c r="GT293" s="140">
        <f t="shared" si="191"/>
        <v>0.7702631219</v>
      </c>
      <c r="GU293" s="141">
        <f t="shared" si="192"/>
        <v>-1.32413198</v>
      </c>
      <c r="GV293" s="141">
        <f t="shared" si="193"/>
        <v>-1.32413198</v>
      </c>
      <c r="GW293" s="122">
        <f t="shared" si="194"/>
        <v>-1.32413198</v>
      </c>
      <c r="GX293" s="142">
        <f t="shared" si="195"/>
        <v>1</v>
      </c>
      <c r="GY293" s="142">
        <f t="shared" si="196"/>
        <v>71.24600617</v>
      </c>
      <c r="GZ293" s="130">
        <f t="shared" si="197"/>
        <v>71.24600617</v>
      </c>
      <c r="HA293" s="143">
        <f t="shared" si="198"/>
        <v>17.3961824</v>
      </c>
      <c r="HB293" s="143">
        <f t="shared" si="199"/>
        <v>-69.08955227</v>
      </c>
      <c r="HC293" s="143">
        <f t="shared" si="200"/>
        <v>-1.32413198</v>
      </c>
      <c r="HD293" s="124">
        <f t="shared" si="201"/>
        <v>71.24600617</v>
      </c>
      <c r="HE293" s="140">
        <f t="shared" si="202"/>
        <v>2.094395102</v>
      </c>
      <c r="HF293" s="140">
        <f t="shared" si="203"/>
        <v>2.371329532</v>
      </c>
      <c r="HG293" s="141">
        <f t="shared" si="204"/>
        <v>4.465724634</v>
      </c>
      <c r="HH293" s="141">
        <f t="shared" si="205"/>
        <v>4.465724634</v>
      </c>
      <c r="HI293" s="122">
        <f t="shared" si="206"/>
        <v>-1.817460673</v>
      </c>
      <c r="HJ293" s="142">
        <f t="shared" si="207"/>
        <v>1</v>
      </c>
      <c r="HK293" s="142">
        <f t="shared" si="208"/>
        <v>71.24600617</v>
      </c>
      <c r="HL293" s="130">
        <f t="shared" si="209"/>
        <v>71.24600617</v>
      </c>
      <c r="HM293" s="143">
        <f t="shared" si="210"/>
        <v>-17.3961824</v>
      </c>
      <c r="HN293" s="143">
        <f t="shared" si="211"/>
        <v>-69.08955227</v>
      </c>
      <c r="HO293" s="143">
        <f t="shared" si="212"/>
        <v>-1.817460673</v>
      </c>
      <c r="HP293" s="124">
        <f t="shared" si="213"/>
        <v>71.24600617</v>
      </c>
      <c r="HQ293" s="140">
        <f t="shared" si="214"/>
        <v>2.094395102</v>
      </c>
      <c r="HR293" s="140">
        <f t="shared" si="215"/>
        <v>0.7702631219</v>
      </c>
      <c r="HS293" s="141">
        <f t="shared" si="216"/>
        <v>2.864658224</v>
      </c>
      <c r="HT293" s="141">
        <f t="shared" si="217"/>
        <v>2.864658224</v>
      </c>
      <c r="HU293" s="122">
        <f t="shared" si="218"/>
        <v>2.864658224</v>
      </c>
      <c r="HV293" s="142">
        <f t="shared" si="219"/>
        <v>1</v>
      </c>
      <c r="HW293" s="142">
        <f t="shared" si="220"/>
        <v>71.24600617</v>
      </c>
      <c r="HX293" s="130">
        <f t="shared" si="221"/>
        <v>71.24600617</v>
      </c>
      <c r="HY293" s="143">
        <f t="shared" si="222"/>
        <v>-68.5313986</v>
      </c>
      <c r="HZ293" s="143">
        <f t="shared" si="223"/>
        <v>19.47924025</v>
      </c>
      <c r="IA293" s="143">
        <f t="shared" si="224"/>
        <v>2.864658224</v>
      </c>
      <c r="IB293" s="124">
        <f t="shared" si="225"/>
        <v>71.24600617</v>
      </c>
      <c r="IC293" s="140">
        <f t="shared" si="226"/>
        <v>-2.094395102</v>
      </c>
      <c r="ID293" s="140">
        <f t="shared" si="227"/>
        <v>2.371329532</v>
      </c>
      <c r="IE293" s="141">
        <f t="shared" si="228"/>
        <v>0.2769344293</v>
      </c>
      <c r="IF293" s="141">
        <f t="shared" si="229"/>
        <v>0.2769344293</v>
      </c>
      <c r="IG293" s="122">
        <f t="shared" si="230"/>
        <v>0.2769344293</v>
      </c>
      <c r="IH293" s="142">
        <f t="shared" si="231"/>
        <v>1</v>
      </c>
      <c r="II293" s="142">
        <f t="shared" si="232"/>
        <v>71.24600617</v>
      </c>
      <c r="IJ293" s="130">
        <f t="shared" si="233"/>
        <v>71.24600617</v>
      </c>
      <c r="IK293" s="143">
        <f t="shared" si="234"/>
        <v>68.5313986</v>
      </c>
      <c r="IL293" s="143">
        <f t="shared" si="235"/>
        <v>19.47924025</v>
      </c>
      <c r="IM293" s="143">
        <f t="shared" si="236"/>
        <v>0.2769344293</v>
      </c>
      <c r="IN293" s="124">
        <f t="shared" si="237"/>
        <v>71.24600617</v>
      </c>
    </row>
    <row r="294" ht="12.75" customHeight="1">
      <c r="A294" s="129">
        <f>'Cortez Cubic'!AP294</f>
        <v>-0.2187762226</v>
      </c>
      <c r="B294" s="129">
        <f>'Cortez Cubic'!AQ294</f>
        <v>75.13687987</v>
      </c>
      <c r="C294" s="129">
        <f>'Cortez Cubic'!AR294</f>
        <v>93870.59675</v>
      </c>
      <c r="D294" s="129">
        <f>'Cortez Cubic'!AS294</f>
        <v>-25115322.81</v>
      </c>
      <c r="E294" s="129">
        <f t="shared" ref="E294:H294" si="4862">0</f>
        <v>0</v>
      </c>
      <c r="F294" s="129">
        <f t="shared" si="4862"/>
        <v>0</v>
      </c>
      <c r="G294" s="129">
        <f t="shared" si="4862"/>
        <v>0</v>
      </c>
      <c r="H294" s="129">
        <f t="shared" si="4862"/>
        <v>0</v>
      </c>
      <c r="I294" s="110">
        <f>'Cortez Cubic'!I294</f>
        <v>236</v>
      </c>
      <c r="J294" s="130">
        <f t="shared" si="28"/>
        <v>254.1088264</v>
      </c>
      <c r="K294" s="131">
        <f t="shared" si="29"/>
        <v>0</v>
      </c>
      <c r="L294" s="131">
        <f t="shared" si="30"/>
        <v>1</v>
      </c>
      <c r="M294" s="132">
        <f t="shared" si="31"/>
        <v>-18.10882639</v>
      </c>
      <c r="N294" s="133">
        <f t="shared" si="32"/>
        <v>464.1796592</v>
      </c>
      <c r="O294" s="134">
        <f t="shared" si="33"/>
        <v>718.2884856</v>
      </c>
      <c r="P294" s="134">
        <f t="shared" si="34"/>
        <v>0</v>
      </c>
      <c r="Q294" s="135">
        <f t="shared" si="35"/>
        <v>254.1088264</v>
      </c>
      <c r="R294" s="135">
        <f t="shared" si="36"/>
        <v>0</v>
      </c>
      <c r="S294" s="136">
        <f t="shared" si="37"/>
        <v>-628.9556026</v>
      </c>
      <c r="T294" s="136">
        <f t="shared" si="38"/>
        <v>0</v>
      </c>
      <c r="U294" s="137">
        <f t="shared" ref="U294:X294" si="4863">ATAN2(A294,E294)</f>
        <v>3.141592654</v>
      </c>
      <c r="V294" s="137">
        <f t="shared" si="4863"/>
        <v>0</v>
      </c>
      <c r="W294" s="137">
        <f t="shared" si="4863"/>
        <v>0</v>
      </c>
      <c r="X294" s="137">
        <f t="shared" si="4863"/>
        <v>3.141592654</v>
      </c>
      <c r="Y294" s="137">
        <f t="shared" ref="Y294:AB294" si="4864">SQRT(POWER(A294,2)+POWER(E294,2))</f>
        <v>0.2187762226</v>
      </c>
      <c r="Z294" s="137">
        <f t="shared" si="4864"/>
        <v>75.13687987</v>
      </c>
      <c r="AA294" s="137">
        <f t="shared" si="4864"/>
        <v>93870.59675</v>
      </c>
      <c r="AB294" s="137">
        <f t="shared" si="4864"/>
        <v>25115322.81</v>
      </c>
      <c r="AC294" s="138">
        <f t="shared" ref="AC294:AF294" si="4865">U294-$U294</f>
        <v>0</v>
      </c>
      <c r="AD294" s="138">
        <f t="shared" si="4865"/>
        <v>-3.141592654</v>
      </c>
      <c r="AE294" s="138">
        <f t="shared" si="4865"/>
        <v>-3.141592654</v>
      </c>
      <c r="AF294" s="138">
        <f t="shared" si="4865"/>
        <v>0</v>
      </c>
      <c r="AG294" s="138">
        <f t="shared" ref="AG294:AJ294" si="4866">Y294/$Y294</f>
        <v>1</v>
      </c>
      <c r="AH294" s="138">
        <f t="shared" si="4866"/>
        <v>343.4417094</v>
      </c>
      <c r="AI294" s="138">
        <f t="shared" si="4866"/>
        <v>429071.2932</v>
      </c>
      <c r="AJ294" s="138">
        <f t="shared" si="4866"/>
        <v>114799142.8</v>
      </c>
      <c r="AK294" s="139">
        <f t="shared" ref="AK294:AN294" si="4867">AG294*COS(AC294)</f>
        <v>1</v>
      </c>
      <c r="AL294" s="139">
        <f t="shared" si="4867"/>
        <v>-343.4417094</v>
      </c>
      <c r="AM294" s="139">
        <f t="shared" si="4867"/>
        <v>-429071.2932</v>
      </c>
      <c r="AN294" s="139">
        <f t="shared" si="4867"/>
        <v>114799142.8</v>
      </c>
      <c r="AO294" s="129">
        <f t="shared" ref="AO294:AR294" si="4868">AG294*SIN(AC294)</f>
        <v>0</v>
      </c>
      <c r="AP294" s="129">
        <f t="shared" si="4868"/>
        <v>0</v>
      </c>
      <c r="AQ294" s="129">
        <f t="shared" si="4868"/>
        <v>0</v>
      </c>
      <c r="AR294" s="129">
        <f t="shared" si="4868"/>
        <v>0</v>
      </c>
      <c r="AS294" s="140">
        <f t="shared" si="45"/>
        <v>-9.424777961</v>
      </c>
      <c r="AT294" s="141">
        <f t="shared" si="46"/>
        <v>-9.424777961</v>
      </c>
      <c r="AU294" s="141">
        <f t="shared" si="47"/>
        <v>-3.141592654</v>
      </c>
      <c r="AV294" s="122">
        <f t="shared" si="48"/>
        <v>3.141592654</v>
      </c>
      <c r="AW294" s="142">
        <f t="shared" si="49"/>
        <v>40509707.86</v>
      </c>
      <c r="AX294" s="130">
        <f t="shared" si="50"/>
        <v>40509707.86</v>
      </c>
      <c r="AY294" s="143">
        <f t="shared" si="51"/>
        <v>81019415.72</v>
      </c>
      <c r="AZ294" s="143">
        <f t="shared" si="52"/>
        <v>-0.000000009922016813</v>
      </c>
      <c r="BA294" s="143">
        <f t="shared" si="53"/>
        <v>0</v>
      </c>
      <c r="BB294" s="124">
        <f t="shared" si="54"/>
        <v>81019415.72</v>
      </c>
      <c r="BC294" s="140">
        <f t="shared" ref="BC294:BD294" si="4869">BC$2*AD294</f>
        <v>-3.141592654</v>
      </c>
      <c r="BD294" s="140">
        <f t="shared" si="4869"/>
        <v>-3.141592654</v>
      </c>
      <c r="BE294" s="141">
        <f t="shared" si="56"/>
        <v>-6.283185307</v>
      </c>
      <c r="BF294" s="141">
        <f t="shared" si="57"/>
        <v>0</v>
      </c>
      <c r="BG294" s="122">
        <f t="shared" si="58"/>
        <v>0</v>
      </c>
      <c r="BH294" s="142">
        <f t="shared" ref="BH294:BI294" si="4870">POWER(AH294,BH$2)</f>
        <v>343.4417094</v>
      </c>
      <c r="BI294" s="142">
        <f t="shared" si="4870"/>
        <v>429071.2932</v>
      </c>
      <c r="BJ294" s="130">
        <f t="shared" si="60"/>
        <v>147360978.4</v>
      </c>
      <c r="BK294" s="143">
        <f t="shared" si="61"/>
        <v>1326248805</v>
      </c>
      <c r="BL294" s="143">
        <f t="shared" si="62"/>
        <v>0</v>
      </c>
      <c r="BM294" s="143">
        <f t="shared" si="63"/>
        <v>0</v>
      </c>
      <c r="BN294" s="124">
        <f t="shared" si="64"/>
        <v>1326248805</v>
      </c>
      <c r="BO294" s="140">
        <f t="shared" si="65"/>
        <v>0</v>
      </c>
      <c r="BP294" s="141">
        <f t="shared" si="66"/>
        <v>0</v>
      </c>
      <c r="BQ294" s="141">
        <f t="shared" si="67"/>
        <v>0</v>
      </c>
      <c r="BR294" s="122">
        <f t="shared" si="68"/>
        <v>0</v>
      </c>
      <c r="BS294" s="142">
        <f t="shared" si="69"/>
        <v>114799142.8</v>
      </c>
      <c r="BT294" s="130">
        <f t="shared" si="70"/>
        <v>114799142.8</v>
      </c>
      <c r="BU294" s="143">
        <f t="shared" si="71"/>
        <v>-3099576854</v>
      </c>
      <c r="BV294" s="143">
        <f t="shared" si="72"/>
        <v>0</v>
      </c>
      <c r="BW294" s="143">
        <f t="shared" si="73"/>
        <v>3.141592654</v>
      </c>
      <c r="BX294" s="124">
        <f t="shared" si="74"/>
        <v>3099576854</v>
      </c>
      <c r="BY294" s="144">
        <f t="shared" ref="BY294:BZ294" si="4871">AY294+BK294+BU294</f>
        <v>-1692308633</v>
      </c>
      <c r="BZ294" s="144">
        <f t="shared" si="4871"/>
        <v>-0.000000009922016813</v>
      </c>
      <c r="CA294" s="144">
        <f t="shared" si="76"/>
        <v>-3.141592654</v>
      </c>
      <c r="CB294" s="145">
        <f t="shared" si="77"/>
        <v>1692308633</v>
      </c>
      <c r="CC294" s="140">
        <f t="shared" ref="CC294:CD294" si="4872">CC$2*AD294</f>
        <v>-6.283185307</v>
      </c>
      <c r="CD294" s="140">
        <f t="shared" si="4872"/>
        <v>-6.283185307</v>
      </c>
      <c r="CE294" s="141">
        <f t="shared" si="79"/>
        <v>-12.56637061</v>
      </c>
      <c r="CF294" s="141">
        <f t="shared" si="80"/>
        <v>0</v>
      </c>
      <c r="CG294" s="122">
        <f t="shared" si="81"/>
        <v>0</v>
      </c>
      <c r="CH294" s="142">
        <f t="shared" ref="CH294:CI294" si="4873">POWER(AH294,CH$2)</f>
        <v>117952.2078</v>
      </c>
      <c r="CI294" s="142">
        <f t="shared" si="4873"/>
        <v>184102174635</v>
      </c>
      <c r="CJ294" s="130">
        <f t="shared" si="83"/>
        <v>2.17153E+16</v>
      </c>
      <c r="CK294" s="143">
        <f t="shared" si="84"/>
        <v>-2.17153E+16</v>
      </c>
      <c r="CL294" s="143">
        <f t="shared" si="85"/>
        <v>0</v>
      </c>
      <c r="CM294" s="143">
        <f t="shared" si="86"/>
        <v>3.141592654</v>
      </c>
      <c r="CN294" s="124">
        <f t="shared" si="87"/>
        <v>2.17153E+16</v>
      </c>
      <c r="CO294" s="140">
        <f t="shared" si="88"/>
        <v>-9.424777961</v>
      </c>
      <c r="CP294" s="141">
        <f t="shared" si="89"/>
        <v>-9.424777961</v>
      </c>
      <c r="CQ294" s="141">
        <f t="shared" si="90"/>
        <v>-3.141592654</v>
      </c>
      <c r="CR294" s="122">
        <f t="shared" si="91"/>
        <v>3.141592654</v>
      </c>
      <c r="CS294" s="142">
        <f t="shared" si="92"/>
        <v>7.8993E+16</v>
      </c>
      <c r="CT294" s="130">
        <f t="shared" si="93"/>
        <v>7.8993E+16</v>
      </c>
      <c r="CU294" s="143">
        <f t="shared" si="94"/>
        <v>-3.15972E+17</v>
      </c>
      <c r="CV294" s="143">
        <f t="shared" si="95"/>
        <v>38.69538934</v>
      </c>
      <c r="CW294" s="143">
        <f t="shared" si="96"/>
        <v>3.141592654</v>
      </c>
      <c r="CX294" s="124">
        <f t="shared" si="97"/>
        <v>3.15972E+17</v>
      </c>
      <c r="CY294" s="140">
        <f t="shared" si="98"/>
        <v>-9.424777961</v>
      </c>
      <c r="CZ294" s="140">
        <f t="shared" si="99"/>
        <v>0</v>
      </c>
      <c r="DA294" s="141">
        <f t="shared" si="100"/>
        <v>-9.424777961</v>
      </c>
      <c r="DB294" s="141">
        <f t="shared" si="101"/>
        <v>-3.141592654</v>
      </c>
      <c r="DC294" s="122">
        <f t="shared" si="102"/>
        <v>3.141592654</v>
      </c>
      <c r="DD294" s="142">
        <f t="shared" si="103"/>
        <v>40509707.86</v>
      </c>
      <c r="DE294" s="142">
        <f t="shared" si="104"/>
        <v>114799142.8</v>
      </c>
      <c r="DF294" s="130">
        <f t="shared" si="105"/>
        <v>4.65048E+15</v>
      </c>
      <c r="DG294" s="143">
        <f t="shared" si="106"/>
        <v>-1.86019E+16</v>
      </c>
      <c r="DH294" s="143">
        <f t="shared" si="107"/>
        <v>2.278078049</v>
      </c>
      <c r="DI294" s="143">
        <f t="shared" si="108"/>
        <v>3.141592654</v>
      </c>
      <c r="DJ294" s="124">
        <f t="shared" si="109"/>
        <v>1.86019E+16</v>
      </c>
      <c r="DK294" s="140">
        <f t="shared" ref="DK294:DM294" si="4874">DK$2*AD294</f>
        <v>-3.141592654</v>
      </c>
      <c r="DL294" s="140">
        <f t="shared" si="4874"/>
        <v>-3.141592654</v>
      </c>
      <c r="DM294" s="140">
        <f t="shared" si="4874"/>
        <v>0</v>
      </c>
      <c r="DN294" s="141">
        <f t="shared" si="111"/>
        <v>-6.283185307</v>
      </c>
      <c r="DO294" s="141">
        <f t="shared" si="112"/>
        <v>0</v>
      </c>
      <c r="DP294" s="122">
        <f t="shared" si="113"/>
        <v>0</v>
      </c>
      <c r="DQ294" s="142">
        <f t="shared" ref="DQ294:DS294" si="4875">POWER(AH294,DQ$2)</f>
        <v>343.4417094</v>
      </c>
      <c r="DR294" s="142">
        <f t="shared" si="4875"/>
        <v>429071.2932</v>
      </c>
      <c r="DS294" s="142">
        <f t="shared" si="4875"/>
        <v>114799142.8</v>
      </c>
      <c r="DT294" s="130">
        <f t="shared" si="115"/>
        <v>1.69169E+16</v>
      </c>
      <c r="DU294" s="143">
        <f t="shared" si="116"/>
        <v>-3.04504E+17</v>
      </c>
      <c r="DV294" s="143">
        <f t="shared" si="117"/>
        <v>0</v>
      </c>
      <c r="DW294" s="143">
        <f t="shared" si="118"/>
        <v>3.141592654</v>
      </c>
      <c r="DX294" s="124">
        <f t="shared" si="119"/>
        <v>3.04504E+17</v>
      </c>
      <c r="DY294" s="140">
        <f t="shared" si="120"/>
        <v>0</v>
      </c>
      <c r="DZ294" s="141">
        <f t="shared" si="121"/>
        <v>0</v>
      </c>
      <c r="EA294" s="141">
        <f t="shared" si="122"/>
        <v>0</v>
      </c>
      <c r="EB294" s="122">
        <f t="shared" si="123"/>
        <v>0</v>
      </c>
      <c r="EC294" s="142">
        <f t="shared" si="124"/>
        <v>1.31788E+16</v>
      </c>
      <c r="ED294" s="130">
        <f t="shared" si="125"/>
        <v>1.31788E+16</v>
      </c>
      <c r="EE294" s="143">
        <f t="shared" si="126"/>
        <v>3.55829E+17</v>
      </c>
      <c r="EF294" s="143">
        <f t="shared" si="127"/>
        <v>0</v>
      </c>
      <c r="EG294" s="143">
        <f t="shared" si="128"/>
        <v>0</v>
      </c>
      <c r="EH294" s="124">
        <f t="shared" si="129"/>
        <v>3.55829E+17</v>
      </c>
      <c r="EI294" s="144">
        <f t="shared" ref="EI294:EJ294" si="4876">CK294+CU294+DG294+DU294+EE294</f>
        <v>-3.04965E+17</v>
      </c>
      <c r="EJ294" s="144">
        <f t="shared" si="4876"/>
        <v>40.97346739</v>
      </c>
      <c r="EK294" s="144">
        <f t="shared" si="131"/>
        <v>3.141592654</v>
      </c>
      <c r="EL294" s="145">
        <f t="shared" si="132"/>
        <v>3.04965E+17</v>
      </c>
      <c r="EM294" s="140">
        <f t="shared" si="133"/>
        <v>1.570796327</v>
      </c>
      <c r="EN294" s="141">
        <f t="shared" si="134"/>
        <v>1.570796327</v>
      </c>
      <c r="EO294" s="141">
        <f t="shared" si="135"/>
        <v>1.570796327</v>
      </c>
      <c r="EP294" s="122">
        <f t="shared" si="136"/>
        <v>1.570796327</v>
      </c>
      <c r="EQ294" s="142">
        <f t="shared" si="137"/>
        <v>552236086.8</v>
      </c>
      <c r="ER294" s="130">
        <f t="shared" si="138"/>
        <v>552236086.8</v>
      </c>
      <c r="ES294" s="143">
        <f t="shared" si="139"/>
        <v>0.0000001757063759</v>
      </c>
      <c r="ET294" s="143">
        <f t="shared" si="140"/>
        <v>2869502881</v>
      </c>
      <c r="EU294" s="143">
        <f t="shared" si="141"/>
        <v>1.570796327</v>
      </c>
      <c r="EV294" s="124">
        <f t="shared" si="142"/>
        <v>2869502881</v>
      </c>
      <c r="EW294" s="144">
        <f t="shared" ref="EW294:EX294" si="4877">BY294+ES294</f>
        <v>-1692308633</v>
      </c>
      <c r="EX294" s="144">
        <f t="shared" si="4877"/>
        <v>2869502881</v>
      </c>
      <c r="EY294" s="144">
        <f t="shared" si="144"/>
        <v>2.103649963</v>
      </c>
      <c r="EZ294" s="145">
        <f t="shared" si="145"/>
        <v>3331359376</v>
      </c>
      <c r="FA294" s="140">
        <f t="shared" si="146"/>
        <v>0.7012166544</v>
      </c>
      <c r="FB294" s="141">
        <f t="shared" si="147"/>
        <v>0.7012166544</v>
      </c>
      <c r="FC294" s="141">
        <f t="shared" si="148"/>
        <v>0.7012166544</v>
      </c>
      <c r="FD294" s="122">
        <f t="shared" si="149"/>
        <v>0.7012166544</v>
      </c>
      <c r="FE294" s="142">
        <f t="shared" si="150"/>
        <v>1493.506654</v>
      </c>
      <c r="FF294" s="130">
        <f t="shared" si="151"/>
        <v>1493.506654</v>
      </c>
      <c r="FG294" s="143">
        <f t="shared" si="152"/>
        <v>301.9039579</v>
      </c>
      <c r="FH294" s="143">
        <f t="shared" si="153"/>
        <v>254.9187429</v>
      </c>
      <c r="FI294" s="143">
        <f t="shared" si="154"/>
        <v>0.7012166544</v>
      </c>
      <c r="FJ294" s="124">
        <f t="shared" si="155"/>
        <v>395.1323389</v>
      </c>
      <c r="FK294" s="140">
        <f t="shared" si="156"/>
        <v>-6.283185307</v>
      </c>
      <c r="FL294" s="141">
        <f t="shared" si="157"/>
        <v>-6.283185307</v>
      </c>
      <c r="FM294" s="141">
        <f t="shared" si="158"/>
        <v>0</v>
      </c>
      <c r="FN294" s="122">
        <f t="shared" si="159"/>
        <v>0</v>
      </c>
      <c r="FO294" s="142">
        <f t="shared" si="160"/>
        <v>117952.2078</v>
      </c>
      <c r="FP294" s="130">
        <f t="shared" si="161"/>
        <v>117952.2078</v>
      </c>
      <c r="FQ294" s="143">
        <f t="shared" si="162"/>
        <v>-117952.2078</v>
      </c>
      <c r="FR294" s="143">
        <f t="shared" si="163"/>
        <v>0</v>
      </c>
      <c r="FS294" s="143">
        <f t="shared" si="164"/>
        <v>3.141592654</v>
      </c>
      <c r="FT294" s="124">
        <f t="shared" si="165"/>
        <v>117952.2078</v>
      </c>
      <c r="FU294" s="144">
        <f t="shared" si="166"/>
        <v>-1405166.087</v>
      </c>
      <c r="FV294" s="144">
        <f t="shared" si="167"/>
        <v>-0.0000000001576382357</v>
      </c>
      <c r="FW294" s="144">
        <f t="shared" si="168"/>
        <v>-3.141592654</v>
      </c>
      <c r="FX294" s="145">
        <f t="shared" si="169"/>
        <v>1405166.087</v>
      </c>
      <c r="FY294" s="140">
        <f t="shared" si="170"/>
        <v>-3.141592654</v>
      </c>
      <c r="FZ294" s="140">
        <f t="shared" si="171"/>
        <v>-0.7012166544</v>
      </c>
      <c r="GA294" s="141">
        <f t="shared" si="172"/>
        <v>-3.842809308</v>
      </c>
      <c r="GB294" s="141">
        <f t="shared" si="173"/>
        <v>-3.842809308</v>
      </c>
      <c r="GC294" s="122">
        <f t="shared" si="174"/>
        <v>2.440375999</v>
      </c>
      <c r="GD294" s="142">
        <f t="shared" si="175"/>
        <v>1405166.087</v>
      </c>
      <c r="GE294" s="142">
        <f t="shared" si="176"/>
        <v>0.002530797663</v>
      </c>
      <c r="GF294" s="130">
        <f t="shared" si="177"/>
        <v>3556.19105</v>
      </c>
      <c r="GG294" s="143">
        <f t="shared" si="178"/>
        <v>-301.9039579</v>
      </c>
      <c r="GH294" s="143">
        <f t="shared" si="179"/>
        <v>254.9187429</v>
      </c>
      <c r="GI294" s="143">
        <f t="shared" si="180"/>
        <v>2.440375999</v>
      </c>
      <c r="GJ294" s="124">
        <f t="shared" si="181"/>
        <v>395.1323389</v>
      </c>
      <c r="GK294" s="146">
        <f t="shared" si="182"/>
        <v>-0.5</v>
      </c>
      <c r="GL294" s="127">
        <f t="shared" si="183"/>
        <v>-0.8660254038</v>
      </c>
      <c r="GM294" s="146">
        <f t="shared" si="184"/>
        <v>-2.094395102</v>
      </c>
      <c r="GN294" s="127">
        <f t="shared" si="185"/>
        <v>1</v>
      </c>
      <c r="GO294" s="147">
        <f t="shared" si="186"/>
        <v>-0.5</v>
      </c>
      <c r="GP294" s="128">
        <f t="shared" si="187"/>
        <v>0.8660254038</v>
      </c>
      <c r="GQ294" s="147">
        <f t="shared" si="188"/>
        <v>2.094395102</v>
      </c>
      <c r="GR294" s="128">
        <f t="shared" si="189"/>
        <v>1</v>
      </c>
      <c r="GS294" s="140">
        <f t="shared" si="190"/>
        <v>-2.094395102</v>
      </c>
      <c r="GT294" s="140">
        <f t="shared" si="191"/>
        <v>0.7012166544</v>
      </c>
      <c r="GU294" s="141">
        <f t="shared" si="192"/>
        <v>-1.393178448</v>
      </c>
      <c r="GV294" s="141">
        <f t="shared" si="193"/>
        <v>-1.393178448</v>
      </c>
      <c r="GW294" s="122">
        <f t="shared" si="194"/>
        <v>-1.393178448</v>
      </c>
      <c r="GX294" s="142">
        <f t="shared" si="195"/>
        <v>1</v>
      </c>
      <c r="GY294" s="142">
        <f t="shared" si="196"/>
        <v>395.1323389</v>
      </c>
      <c r="GZ294" s="130">
        <f t="shared" si="197"/>
        <v>395.1323389</v>
      </c>
      <c r="HA294" s="143">
        <f t="shared" si="198"/>
        <v>69.8141283</v>
      </c>
      <c r="HB294" s="143">
        <f t="shared" si="199"/>
        <v>-388.9158685</v>
      </c>
      <c r="HC294" s="143">
        <f t="shared" si="200"/>
        <v>-1.393178448</v>
      </c>
      <c r="HD294" s="124">
        <f t="shared" si="201"/>
        <v>395.1323389</v>
      </c>
      <c r="HE294" s="140">
        <f t="shared" si="202"/>
        <v>2.094395102</v>
      </c>
      <c r="HF294" s="140">
        <f t="shared" si="203"/>
        <v>2.440375999</v>
      </c>
      <c r="HG294" s="141">
        <f t="shared" si="204"/>
        <v>4.534771102</v>
      </c>
      <c r="HH294" s="141">
        <f t="shared" si="205"/>
        <v>4.534771102</v>
      </c>
      <c r="HI294" s="122">
        <f t="shared" si="206"/>
        <v>-1.748414206</v>
      </c>
      <c r="HJ294" s="142">
        <f t="shared" si="207"/>
        <v>1</v>
      </c>
      <c r="HK294" s="142">
        <f t="shared" si="208"/>
        <v>395.1323389</v>
      </c>
      <c r="HL294" s="130">
        <f t="shared" si="209"/>
        <v>395.1323389</v>
      </c>
      <c r="HM294" s="143">
        <f t="shared" si="210"/>
        <v>-69.8141283</v>
      </c>
      <c r="HN294" s="143">
        <f t="shared" si="211"/>
        <v>-388.9158685</v>
      </c>
      <c r="HO294" s="143">
        <f t="shared" si="212"/>
        <v>-1.748414206</v>
      </c>
      <c r="HP294" s="124">
        <f t="shared" si="213"/>
        <v>395.1323389</v>
      </c>
      <c r="HQ294" s="140">
        <f t="shared" si="214"/>
        <v>2.094395102</v>
      </c>
      <c r="HR294" s="140">
        <f t="shared" si="215"/>
        <v>0.7012166544</v>
      </c>
      <c r="HS294" s="141">
        <f t="shared" si="216"/>
        <v>2.795611757</v>
      </c>
      <c r="HT294" s="141">
        <f t="shared" si="217"/>
        <v>2.795611757</v>
      </c>
      <c r="HU294" s="122">
        <f t="shared" si="218"/>
        <v>2.795611757</v>
      </c>
      <c r="HV294" s="142">
        <f t="shared" si="219"/>
        <v>1</v>
      </c>
      <c r="HW294" s="142">
        <f t="shared" si="220"/>
        <v>395.1323389</v>
      </c>
      <c r="HX294" s="130">
        <f t="shared" si="221"/>
        <v>395.1323389</v>
      </c>
      <c r="HY294" s="143">
        <f t="shared" si="222"/>
        <v>-371.7180862</v>
      </c>
      <c r="HZ294" s="143">
        <f t="shared" si="223"/>
        <v>133.9971256</v>
      </c>
      <c r="IA294" s="143">
        <f t="shared" si="224"/>
        <v>2.795611757</v>
      </c>
      <c r="IB294" s="124">
        <f t="shared" si="225"/>
        <v>395.1323389</v>
      </c>
      <c r="IC294" s="140">
        <f t="shared" si="226"/>
        <v>-2.094395102</v>
      </c>
      <c r="ID294" s="140">
        <f t="shared" si="227"/>
        <v>2.440375999</v>
      </c>
      <c r="IE294" s="141">
        <f t="shared" si="228"/>
        <v>0.3459808968</v>
      </c>
      <c r="IF294" s="141">
        <f t="shared" si="229"/>
        <v>0.3459808968</v>
      </c>
      <c r="IG294" s="122">
        <f t="shared" si="230"/>
        <v>0.3459808968</v>
      </c>
      <c r="IH294" s="142">
        <f t="shared" si="231"/>
        <v>1</v>
      </c>
      <c r="II294" s="142">
        <f t="shared" si="232"/>
        <v>395.1323389</v>
      </c>
      <c r="IJ294" s="130">
        <f t="shared" si="233"/>
        <v>395.1323389</v>
      </c>
      <c r="IK294" s="143">
        <f t="shared" si="234"/>
        <v>371.7180862</v>
      </c>
      <c r="IL294" s="143">
        <f t="shared" si="235"/>
        <v>133.9971256</v>
      </c>
      <c r="IM294" s="143">
        <f t="shared" si="236"/>
        <v>0.3459808968</v>
      </c>
      <c r="IN294" s="124">
        <f t="shared" si="237"/>
        <v>395.1323389</v>
      </c>
    </row>
    <row r="295" ht="12.75" customHeight="1">
      <c r="A295" s="129">
        <f>'Cortez Cubic'!AP295</f>
        <v>-0.2187762226</v>
      </c>
      <c r="B295" s="129">
        <f>'Cortez Cubic'!AQ295</f>
        <v>0.7772632896</v>
      </c>
      <c r="C295" s="129">
        <f>'Cortez Cubic'!AR295</f>
        <v>1698.186449</v>
      </c>
      <c r="D295" s="129">
        <f>'Cortez Cubic'!AS295</f>
        <v>-50422.81049</v>
      </c>
      <c r="E295" s="129">
        <f t="shared" ref="E295:H295" si="4878">0</f>
        <v>0</v>
      </c>
      <c r="F295" s="129">
        <f t="shared" si="4878"/>
        <v>0</v>
      </c>
      <c r="G295" s="129">
        <f t="shared" si="4878"/>
        <v>0</v>
      </c>
      <c r="H295" s="129">
        <f t="shared" si="4878"/>
        <v>0</v>
      </c>
      <c r="I295" s="110">
        <f>'Cortez Cubic'!I295</f>
        <v>86</v>
      </c>
      <c r="J295" s="130">
        <f t="shared" si="28"/>
        <v>67.88391071</v>
      </c>
      <c r="K295" s="131">
        <f t="shared" si="29"/>
        <v>1</v>
      </c>
      <c r="L295" s="131">
        <f t="shared" si="30"/>
        <v>0</v>
      </c>
      <c r="M295" s="132">
        <f t="shared" si="31"/>
        <v>18.11608929</v>
      </c>
      <c r="N295" s="133">
        <f t="shared" si="32"/>
        <v>33.49286716</v>
      </c>
      <c r="O295" s="134">
        <f t="shared" si="33"/>
        <v>67.88391071</v>
      </c>
      <c r="P295" s="134">
        <f t="shared" si="34"/>
        <v>0</v>
      </c>
      <c r="Q295" s="135">
        <f t="shared" si="35"/>
        <v>34.39104355</v>
      </c>
      <c r="R295" s="135">
        <f t="shared" si="36"/>
        <v>0</v>
      </c>
      <c r="S295" s="136">
        <f t="shared" si="37"/>
        <v>-98.72217654</v>
      </c>
      <c r="T295" s="136">
        <f t="shared" si="38"/>
        <v>0</v>
      </c>
      <c r="U295" s="137">
        <f t="shared" ref="U295:X295" si="4879">ATAN2(A295,E295)</f>
        <v>3.141592654</v>
      </c>
      <c r="V295" s="137">
        <f t="shared" si="4879"/>
        <v>0</v>
      </c>
      <c r="W295" s="137">
        <f t="shared" si="4879"/>
        <v>0</v>
      </c>
      <c r="X295" s="137">
        <f t="shared" si="4879"/>
        <v>3.141592654</v>
      </c>
      <c r="Y295" s="137">
        <f t="shared" ref="Y295:AB295" si="4880">SQRT(POWER(A295,2)+POWER(E295,2))</f>
        <v>0.2187762226</v>
      </c>
      <c r="Z295" s="137">
        <f t="shared" si="4880"/>
        <v>0.7772632896</v>
      </c>
      <c r="AA295" s="137">
        <f t="shared" si="4880"/>
        <v>1698.186449</v>
      </c>
      <c r="AB295" s="137">
        <f t="shared" si="4880"/>
        <v>50422.81049</v>
      </c>
      <c r="AC295" s="138">
        <f t="shared" ref="AC295:AF295" si="4881">U295-$U295</f>
        <v>0</v>
      </c>
      <c r="AD295" s="138">
        <f t="shared" si="4881"/>
        <v>-3.141592654</v>
      </c>
      <c r="AE295" s="138">
        <f t="shared" si="4881"/>
        <v>-3.141592654</v>
      </c>
      <c r="AF295" s="138">
        <f t="shared" si="4881"/>
        <v>0</v>
      </c>
      <c r="AG295" s="138">
        <f t="shared" ref="AG295:AJ295" si="4882">Y295/$Y295</f>
        <v>1</v>
      </c>
      <c r="AH295" s="138">
        <f t="shared" si="4882"/>
        <v>3.552777721</v>
      </c>
      <c r="AI295" s="138">
        <f t="shared" si="4882"/>
        <v>7762.207561</v>
      </c>
      <c r="AJ295" s="138">
        <f t="shared" si="4882"/>
        <v>230476.6482</v>
      </c>
      <c r="AK295" s="139">
        <f t="shared" ref="AK295:AN295" si="4883">AG295*COS(AC295)</f>
        <v>1</v>
      </c>
      <c r="AL295" s="139">
        <f t="shared" si="4883"/>
        <v>-3.552777721</v>
      </c>
      <c r="AM295" s="139">
        <f t="shared" si="4883"/>
        <v>-7762.207561</v>
      </c>
      <c r="AN295" s="139">
        <f t="shared" si="4883"/>
        <v>230476.6482</v>
      </c>
      <c r="AO295" s="129">
        <f t="shared" ref="AO295:AR295" si="4884">AG295*SIN(AC295)</f>
        <v>0</v>
      </c>
      <c r="AP295" s="129">
        <f t="shared" si="4884"/>
        <v>0</v>
      </c>
      <c r="AQ295" s="129">
        <f t="shared" si="4884"/>
        <v>0</v>
      </c>
      <c r="AR295" s="129">
        <f t="shared" si="4884"/>
        <v>0</v>
      </c>
      <c r="AS295" s="140">
        <f t="shared" si="45"/>
        <v>-9.424777961</v>
      </c>
      <c r="AT295" s="141">
        <f t="shared" si="46"/>
        <v>-9.424777961</v>
      </c>
      <c r="AU295" s="141">
        <f t="shared" si="47"/>
        <v>-3.141592654</v>
      </c>
      <c r="AV295" s="122">
        <f t="shared" si="48"/>
        <v>3.141592654</v>
      </c>
      <c r="AW295" s="142">
        <f t="shared" si="49"/>
        <v>44.84397589</v>
      </c>
      <c r="AX295" s="130">
        <f t="shared" si="50"/>
        <v>44.84397589</v>
      </c>
      <c r="AY295" s="143">
        <f t="shared" si="51"/>
        <v>89.68795178</v>
      </c>
      <c r="AZ295" s="143">
        <f t="shared" si="52"/>
        <v>0</v>
      </c>
      <c r="BA295" s="143">
        <f t="shared" si="53"/>
        <v>0</v>
      </c>
      <c r="BB295" s="124">
        <f t="shared" si="54"/>
        <v>89.68795178</v>
      </c>
      <c r="BC295" s="140">
        <f t="shared" ref="BC295:BD295" si="4885">BC$2*AD295</f>
        <v>-3.141592654</v>
      </c>
      <c r="BD295" s="140">
        <f t="shared" si="4885"/>
        <v>-3.141592654</v>
      </c>
      <c r="BE295" s="141">
        <f t="shared" si="56"/>
        <v>-6.283185307</v>
      </c>
      <c r="BF295" s="141">
        <f t="shared" si="57"/>
        <v>0</v>
      </c>
      <c r="BG295" s="122">
        <f t="shared" si="58"/>
        <v>0</v>
      </c>
      <c r="BH295" s="142">
        <f t="shared" ref="BH295:BI295" si="4886">POWER(AH295,BH$2)</f>
        <v>3.552777721</v>
      </c>
      <c r="BI295" s="142">
        <f t="shared" si="4886"/>
        <v>7762.207561</v>
      </c>
      <c r="BJ295" s="130">
        <f t="shared" si="60"/>
        <v>27577.39809</v>
      </c>
      <c r="BK295" s="143">
        <f t="shared" si="61"/>
        <v>248196.5828</v>
      </c>
      <c r="BL295" s="143">
        <f t="shared" si="62"/>
        <v>0</v>
      </c>
      <c r="BM295" s="143">
        <f t="shared" si="63"/>
        <v>0</v>
      </c>
      <c r="BN295" s="124">
        <f t="shared" si="64"/>
        <v>248196.5828</v>
      </c>
      <c r="BO295" s="140">
        <f t="shared" si="65"/>
        <v>0</v>
      </c>
      <c r="BP295" s="141">
        <f t="shared" si="66"/>
        <v>0</v>
      </c>
      <c r="BQ295" s="141">
        <f t="shared" si="67"/>
        <v>0</v>
      </c>
      <c r="BR295" s="122">
        <f t="shared" si="68"/>
        <v>0</v>
      </c>
      <c r="BS295" s="142">
        <f t="shared" si="69"/>
        <v>230476.6482</v>
      </c>
      <c r="BT295" s="130">
        <f t="shared" si="70"/>
        <v>230476.6482</v>
      </c>
      <c r="BU295" s="143">
        <f t="shared" si="71"/>
        <v>-6222869.502</v>
      </c>
      <c r="BV295" s="143">
        <f t="shared" si="72"/>
        <v>0</v>
      </c>
      <c r="BW295" s="143">
        <f t="shared" si="73"/>
        <v>3.141592654</v>
      </c>
      <c r="BX295" s="124">
        <f t="shared" si="74"/>
        <v>6222869.502</v>
      </c>
      <c r="BY295" s="144">
        <f t="shared" ref="BY295:BZ295" si="4887">AY295+BK295+BU295</f>
        <v>-5974583.231</v>
      </c>
      <c r="BZ295" s="144">
        <f t="shared" si="4887"/>
        <v>0</v>
      </c>
      <c r="CA295" s="144">
        <f t="shared" si="76"/>
        <v>-3.141592654</v>
      </c>
      <c r="CB295" s="145">
        <f t="shared" si="77"/>
        <v>5974583.231</v>
      </c>
      <c r="CC295" s="140">
        <f t="shared" ref="CC295:CD295" si="4888">CC$2*AD295</f>
        <v>-6.283185307</v>
      </c>
      <c r="CD295" s="140">
        <f t="shared" si="4888"/>
        <v>-6.283185307</v>
      </c>
      <c r="CE295" s="141">
        <f t="shared" si="79"/>
        <v>-12.56637061</v>
      </c>
      <c r="CF295" s="141">
        <f t="shared" si="80"/>
        <v>0</v>
      </c>
      <c r="CG295" s="122">
        <f t="shared" si="81"/>
        <v>0</v>
      </c>
      <c r="CH295" s="142">
        <f t="shared" ref="CH295:CI295" si="4889">POWER(AH295,CH$2)</f>
        <v>12.62222954</v>
      </c>
      <c r="CI295" s="142">
        <f t="shared" si="4889"/>
        <v>60251866.22</v>
      </c>
      <c r="CJ295" s="130">
        <f t="shared" si="83"/>
        <v>760512885.5</v>
      </c>
      <c r="CK295" s="143">
        <f t="shared" si="84"/>
        <v>-760512885.5</v>
      </c>
      <c r="CL295" s="143">
        <f t="shared" si="85"/>
        <v>0</v>
      </c>
      <c r="CM295" s="143">
        <f t="shared" si="86"/>
        <v>3.141592654</v>
      </c>
      <c r="CN295" s="124">
        <f t="shared" si="87"/>
        <v>760512885.5</v>
      </c>
      <c r="CO295" s="140">
        <f t="shared" si="88"/>
        <v>-9.424777961</v>
      </c>
      <c r="CP295" s="141">
        <f t="shared" si="89"/>
        <v>-9.424777961</v>
      </c>
      <c r="CQ295" s="141">
        <f t="shared" si="90"/>
        <v>-3.141592654</v>
      </c>
      <c r="CR295" s="122">
        <f t="shared" si="91"/>
        <v>3.141592654</v>
      </c>
      <c r="CS295" s="142">
        <f t="shared" si="92"/>
        <v>467687491551</v>
      </c>
      <c r="CT295" s="130">
        <f t="shared" si="93"/>
        <v>467687491551</v>
      </c>
      <c r="CU295" s="143">
        <f t="shared" si="94"/>
        <v>-1870749966204</v>
      </c>
      <c r="CV295" s="143">
        <f t="shared" si="95"/>
        <v>0.0002291007958</v>
      </c>
      <c r="CW295" s="143">
        <f t="shared" si="96"/>
        <v>3.141592654</v>
      </c>
      <c r="CX295" s="124">
        <f t="shared" si="97"/>
        <v>1870749966204</v>
      </c>
      <c r="CY295" s="140">
        <f t="shared" si="98"/>
        <v>-9.424777961</v>
      </c>
      <c r="CZ295" s="140">
        <f t="shared" si="99"/>
        <v>0</v>
      </c>
      <c r="DA295" s="141">
        <f t="shared" si="100"/>
        <v>-9.424777961</v>
      </c>
      <c r="DB295" s="141">
        <f t="shared" si="101"/>
        <v>-3.141592654</v>
      </c>
      <c r="DC295" s="122">
        <f t="shared" si="102"/>
        <v>3.141592654</v>
      </c>
      <c r="DD295" s="142">
        <f t="shared" si="103"/>
        <v>44.84397589</v>
      </c>
      <c r="DE295" s="142">
        <f t="shared" si="104"/>
        <v>230476.6482</v>
      </c>
      <c r="DF295" s="130">
        <f t="shared" si="105"/>
        <v>10335489.26</v>
      </c>
      <c r="DG295" s="143">
        <f t="shared" si="106"/>
        <v>-41341957.03</v>
      </c>
      <c r="DH295" s="143">
        <f t="shared" si="107"/>
        <v>0.000000005062929534</v>
      </c>
      <c r="DI295" s="143">
        <f t="shared" si="108"/>
        <v>3.141592654</v>
      </c>
      <c r="DJ295" s="124">
        <f t="shared" si="109"/>
        <v>41341957.03</v>
      </c>
      <c r="DK295" s="140">
        <f t="shared" ref="DK295:DM295" si="4890">DK$2*AD295</f>
        <v>-3.141592654</v>
      </c>
      <c r="DL295" s="140">
        <f t="shared" si="4890"/>
        <v>-3.141592654</v>
      </c>
      <c r="DM295" s="140">
        <f t="shared" si="4890"/>
        <v>0</v>
      </c>
      <c r="DN295" s="141">
        <f t="shared" si="111"/>
        <v>-6.283185307</v>
      </c>
      <c r="DO295" s="141">
        <f t="shared" si="112"/>
        <v>0</v>
      </c>
      <c r="DP295" s="122">
        <f t="shared" si="113"/>
        <v>0</v>
      </c>
      <c r="DQ295" s="142">
        <f t="shared" ref="DQ295:DS295" si="4891">POWER(AH295,DQ$2)</f>
        <v>3.552777721</v>
      </c>
      <c r="DR295" s="142">
        <f t="shared" si="4891"/>
        <v>7762.207561</v>
      </c>
      <c r="DS295" s="142">
        <f t="shared" si="4891"/>
        <v>230476.6482</v>
      </c>
      <c r="DT295" s="130">
        <f t="shared" si="115"/>
        <v>6355946279</v>
      </c>
      <c r="DU295" s="143">
        <f t="shared" si="116"/>
        <v>-114407033015</v>
      </c>
      <c r="DV295" s="143">
        <f t="shared" si="117"/>
        <v>0</v>
      </c>
      <c r="DW295" s="143">
        <f t="shared" si="118"/>
        <v>3.141592654</v>
      </c>
      <c r="DX295" s="124">
        <f t="shared" si="119"/>
        <v>114407033015</v>
      </c>
      <c r="DY295" s="140">
        <f t="shared" si="120"/>
        <v>0</v>
      </c>
      <c r="DZ295" s="141">
        <f t="shared" si="121"/>
        <v>0</v>
      </c>
      <c r="EA295" s="141">
        <f t="shared" si="122"/>
        <v>0</v>
      </c>
      <c r="EB295" s="122">
        <f t="shared" si="123"/>
        <v>0</v>
      </c>
      <c r="EC295" s="142">
        <f t="shared" si="124"/>
        <v>53119485374</v>
      </c>
      <c r="ED295" s="130">
        <f t="shared" si="125"/>
        <v>53119485374</v>
      </c>
      <c r="EE295" s="143">
        <f t="shared" si="126"/>
        <v>1434226105098</v>
      </c>
      <c r="EF295" s="143">
        <f t="shared" si="127"/>
        <v>0</v>
      </c>
      <c r="EG295" s="143">
        <f t="shared" si="128"/>
        <v>0</v>
      </c>
      <c r="EH295" s="124">
        <f t="shared" si="129"/>
        <v>1434226105098</v>
      </c>
      <c r="EI295" s="144">
        <f t="shared" ref="EI295:EJ295" si="4892">CK295+CU295+DG295+DU295+EE295</f>
        <v>-551732748964</v>
      </c>
      <c r="EJ295" s="144">
        <f t="shared" si="4892"/>
        <v>0.0002291058587</v>
      </c>
      <c r="EK295" s="144">
        <f t="shared" si="131"/>
        <v>3.141592654</v>
      </c>
      <c r="EL295" s="145">
        <f t="shared" si="132"/>
        <v>551732748964</v>
      </c>
      <c r="EM295" s="140">
        <f t="shared" si="133"/>
        <v>1.570796327</v>
      </c>
      <c r="EN295" s="141">
        <f t="shared" si="134"/>
        <v>1.570796327</v>
      </c>
      <c r="EO295" s="141">
        <f t="shared" si="135"/>
        <v>1.570796327</v>
      </c>
      <c r="EP295" s="122">
        <f t="shared" si="136"/>
        <v>1.570796327</v>
      </c>
      <c r="EQ295" s="142">
        <f t="shared" si="137"/>
        <v>742787.1492</v>
      </c>
      <c r="ER295" s="130">
        <f t="shared" si="138"/>
        <v>742787.1492</v>
      </c>
      <c r="ES295" s="143">
        <f t="shared" si="139"/>
        <v>0.00000000109334568</v>
      </c>
      <c r="ET295" s="143">
        <f t="shared" si="140"/>
        <v>3859635.245</v>
      </c>
      <c r="EU295" s="143">
        <f t="shared" si="141"/>
        <v>1.570796327</v>
      </c>
      <c r="EV295" s="124">
        <f t="shared" si="142"/>
        <v>3859635.245</v>
      </c>
      <c r="EW295" s="144">
        <f t="shared" ref="EW295:EX295" si="4893">BY295+ES295</f>
        <v>-5974583.231</v>
      </c>
      <c r="EX295" s="144">
        <f t="shared" si="4893"/>
        <v>3859635.245</v>
      </c>
      <c r="EY295" s="144">
        <f t="shared" si="144"/>
        <v>2.568028092</v>
      </c>
      <c r="EZ295" s="145">
        <f t="shared" si="145"/>
        <v>7112835.511</v>
      </c>
      <c r="FA295" s="140">
        <f t="shared" si="146"/>
        <v>0.856009364</v>
      </c>
      <c r="FB295" s="141">
        <f t="shared" si="147"/>
        <v>0.856009364</v>
      </c>
      <c r="FC295" s="141">
        <f t="shared" si="148"/>
        <v>0.856009364</v>
      </c>
      <c r="FD295" s="122">
        <f t="shared" si="149"/>
        <v>0.856009364</v>
      </c>
      <c r="FE295" s="142">
        <f t="shared" si="150"/>
        <v>192.3154853</v>
      </c>
      <c r="FF295" s="130">
        <f t="shared" si="151"/>
        <v>192.3154853</v>
      </c>
      <c r="FG295" s="143">
        <f t="shared" si="152"/>
        <v>33.34982574</v>
      </c>
      <c r="FH295" s="143">
        <f t="shared" si="153"/>
        <v>38.42647673</v>
      </c>
      <c r="FI295" s="143">
        <f t="shared" si="154"/>
        <v>0.856009364</v>
      </c>
      <c r="FJ295" s="124">
        <f t="shared" si="155"/>
        <v>50.88030061</v>
      </c>
      <c r="FK295" s="140">
        <f t="shared" si="156"/>
        <v>-6.283185307</v>
      </c>
      <c r="FL295" s="141">
        <f t="shared" si="157"/>
        <v>-6.283185307</v>
      </c>
      <c r="FM295" s="141">
        <f t="shared" si="158"/>
        <v>0</v>
      </c>
      <c r="FN295" s="122">
        <f t="shared" si="159"/>
        <v>0</v>
      </c>
      <c r="FO295" s="142">
        <f t="shared" si="160"/>
        <v>12.62222954</v>
      </c>
      <c r="FP295" s="130">
        <f t="shared" si="161"/>
        <v>12.62222954</v>
      </c>
      <c r="FQ295" s="143">
        <f t="shared" si="162"/>
        <v>-12.62222954</v>
      </c>
      <c r="FR295" s="143">
        <f t="shared" si="163"/>
        <v>0</v>
      </c>
      <c r="FS295" s="143">
        <f t="shared" si="164"/>
        <v>3.141592654</v>
      </c>
      <c r="FT295" s="124">
        <f t="shared" si="165"/>
        <v>12.62222954</v>
      </c>
      <c r="FU295" s="144">
        <f t="shared" si="166"/>
        <v>-23299.24491</v>
      </c>
      <c r="FV295" s="144">
        <f t="shared" si="167"/>
        <v>0</v>
      </c>
      <c r="FW295" s="144">
        <f t="shared" si="168"/>
        <v>-3.141592654</v>
      </c>
      <c r="FX295" s="145">
        <f t="shared" si="169"/>
        <v>23299.24491</v>
      </c>
      <c r="FY295" s="140">
        <f t="shared" si="170"/>
        <v>-3.141592654</v>
      </c>
      <c r="FZ295" s="140">
        <f t="shared" si="171"/>
        <v>-0.856009364</v>
      </c>
      <c r="GA295" s="141">
        <f t="shared" si="172"/>
        <v>-3.997602018</v>
      </c>
      <c r="GB295" s="141">
        <f t="shared" si="173"/>
        <v>-3.997602018</v>
      </c>
      <c r="GC295" s="122">
        <f t="shared" si="174"/>
        <v>2.28558329</v>
      </c>
      <c r="GD295" s="142">
        <f t="shared" si="175"/>
        <v>23299.24491</v>
      </c>
      <c r="GE295" s="142">
        <f t="shared" si="176"/>
        <v>0.01965397193</v>
      </c>
      <c r="GF295" s="130">
        <f t="shared" si="177"/>
        <v>457.9227055</v>
      </c>
      <c r="GG295" s="143">
        <f t="shared" si="178"/>
        <v>-33.34982574</v>
      </c>
      <c r="GH295" s="143">
        <f t="shared" si="179"/>
        <v>38.42647673</v>
      </c>
      <c r="GI295" s="143">
        <f t="shared" si="180"/>
        <v>2.28558329</v>
      </c>
      <c r="GJ295" s="124">
        <f t="shared" si="181"/>
        <v>50.88030061</v>
      </c>
      <c r="GK295" s="146">
        <f t="shared" si="182"/>
        <v>-0.5</v>
      </c>
      <c r="GL295" s="127">
        <f t="shared" si="183"/>
        <v>-0.8660254038</v>
      </c>
      <c r="GM295" s="146">
        <f t="shared" si="184"/>
        <v>-2.094395102</v>
      </c>
      <c r="GN295" s="127">
        <f t="shared" si="185"/>
        <v>1</v>
      </c>
      <c r="GO295" s="147">
        <f t="shared" si="186"/>
        <v>-0.5</v>
      </c>
      <c r="GP295" s="128">
        <f t="shared" si="187"/>
        <v>0.8660254038</v>
      </c>
      <c r="GQ295" s="147">
        <f t="shared" si="188"/>
        <v>2.094395102</v>
      </c>
      <c r="GR295" s="128">
        <f t="shared" si="189"/>
        <v>1</v>
      </c>
      <c r="GS295" s="140">
        <f t="shared" si="190"/>
        <v>-2.094395102</v>
      </c>
      <c r="GT295" s="140">
        <f t="shared" si="191"/>
        <v>0.856009364</v>
      </c>
      <c r="GU295" s="141">
        <f t="shared" si="192"/>
        <v>-1.238385738</v>
      </c>
      <c r="GV295" s="141">
        <f t="shared" si="193"/>
        <v>-1.238385738</v>
      </c>
      <c r="GW295" s="122">
        <f t="shared" si="194"/>
        <v>-1.238385738</v>
      </c>
      <c r="GX295" s="142">
        <f t="shared" si="195"/>
        <v>1</v>
      </c>
      <c r="GY295" s="142">
        <f t="shared" si="196"/>
        <v>50.88030061</v>
      </c>
      <c r="GZ295" s="130">
        <f t="shared" si="197"/>
        <v>50.88030061</v>
      </c>
      <c r="HA295" s="143">
        <f t="shared" si="198"/>
        <v>16.60339216</v>
      </c>
      <c r="HB295" s="143">
        <f t="shared" si="199"/>
        <v>-48.09503466</v>
      </c>
      <c r="HC295" s="143">
        <f t="shared" si="200"/>
        <v>-1.238385738</v>
      </c>
      <c r="HD295" s="124">
        <f t="shared" si="201"/>
        <v>50.88030061</v>
      </c>
      <c r="HE295" s="140">
        <f t="shared" si="202"/>
        <v>2.094395102</v>
      </c>
      <c r="HF295" s="140">
        <f t="shared" si="203"/>
        <v>2.28558329</v>
      </c>
      <c r="HG295" s="141">
        <f t="shared" si="204"/>
        <v>4.379978392</v>
      </c>
      <c r="HH295" s="141">
        <f t="shared" si="205"/>
        <v>4.379978392</v>
      </c>
      <c r="HI295" s="122">
        <f t="shared" si="206"/>
        <v>-1.903206915</v>
      </c>
      <c r="HJ295" s="142">
        <f t="shared" si="207"/>
        <v>1</v>
      </c>
      <c r="HK295" s="142">
        <f t="shared" si="208"/>
        <v>50.88030061</v>
      </c>
      <c r="HL295" s="130">
        <f t="shared" si="209"/>
        <v>50.88030061</v>
      </c>
      <c r="HM295" s="143">
        <f t="shared" si="210"/>
        <v>-16.60339216</v>
      </c>
      <c r="HN295" s="143">
        <f t="shared" si="211"/>
        <v>-48.09503466</v>
      </c>
      <c r="HO295" s="143">
        <f t="shared" si="212"/>
        <v>-1.903206915</v>
      </c>
      <c r="HP295" s="124">
        <f t="shared" si="213"/>
        <v>50.88030061</v>
      </c>
      <c r="HQ295" s="140">
        <f t="shared" si="214"/>
        <v>2.094395102</v>
      </c>
      <c r="HR295" s="140">
        <f t="shared" si="215"/>
        <v>0.856009364</v>
      </c>
      <c r="HS295" s="141">
        <f t="shared" si="216"/>
        <v>2.950404466</v>
      </c>
      <c r="HT295" s="141">
        <f t="shared" si="217"/>
        <v>2.950404466</v>
      </c>
      <c r="HU295" s="122">
        <f t="shared" si="218"/>
        <v>2.950404466</v>
      </c>
      <c r="HV295" s="142">
        <f t="shared" si="219"/>
        <v>1</v>
      </c>
      <c r="HW295" s="142">
        <f t="shared" si="220"/>
        <v>50.88030061</v>
      </c>
      <c r="HX295" s="130">
        <f t="shared" si="221"/>
        <v>50.88030061</v>
      </c>
      <c r="HY295" s="143">
        <f t="shared" si="222"/>
        <v>-49.95321789</v>
      </c>
      <c r="HZ295" s="143">
        <f t="shared" si="223"/>
        <v>9.668557935</v>
      </c>
      <c r="IA295" s="143">
        <f t="shared" si="224"/>
        <v>2.950404466</v>
      </c>
      <c r="IB295" s="124">
        <f t="shared" si="225"/>
        <v>50.88030061</v>
      </c>
      <c r="IC295" s="140">
        <f t="shared" si="226"/>
        <v>-2.094395102</v>
      </c>
      <c r="ID295" s="140">
        <f t="shared" si="227"/>
        <v>2.28558329</v>
      </c>
      <c r="IE295" s="141">
        <f t="shared" si="228"/>
        <v>0.1911881872</v>
      </c>
      <c r="IF295" s="141">
        <f t="shared" si="229"/>
        <v>0.1911881872</v>
      </c>
      <c r="IG295" s="122">
        <f t="shared" si="230"/>
        <v>0.1911881872</v>
      </c>
      <c r="IH295" s="142">
        <f t="shared" si="231"/>
        <v>1</v>
      </c>
      <c r="II295" s="142">
        <f t="shared" si="232"/>
        <v>50.88030061</v>
      </c>
      <c r="IJ295" s="130">
        <f t="shared" si="233"/>
        <v>50.88030061</v>
      </c>
      <c r="IK295" s="143">
        <f t="shared" si="234"/>
        <v>49.95321789</v>
      </c>
      <c r="IL295" s="143">
        <f t="shared" si="235"/>
        <v>9.668557935</v>
      </c>
      <c r="IM295" s="143">
        <f t="shared" si="236"/>
        <v>0.1911881872</v>
      </c>
      <c r="IN295" s="124">
        <f t="shared" si="237"/>
        <v>50.88030061</v>
      </c>
    </row>
    <row r="296" ht="12.75" customHeight="1">
      <c r="A296" s="129">
        <f>'Cortez Cubic'!AP296</f>
        <v>-0.2187762226</v>
      </c>
      <c r="B296" s="129">
        <f>'Cortez Cubic'!AQ296</f>
        <v>-1.959842228</v>
      </c>
      <c r="C296" s="129">
        <f>'Cortez Cubic'!AR296</f>
        <v>31887.6475</v>
      </c>
      <c r="D296" s="129">
        <f>'Cortez Cubic'!AS296</f>
        <v>-4152736.407</v>
      </c>
      <c r="E296" s="129">
        <f t="shared" ref="E296:H296" si="4894">0</f>
        <v>0</v>
      </c>
      <c r="F296" s="129">
        <f t="shared" si="4894"/>
        <v>0</v>
      </c>
      <c r="G296" s="129">
        <f t="shared" si="4894"/>
        <v>0</v>
      </c>
      <c r="H296" s="129">
        <f t="shared" si="4894"/>
        <v>0</v>
      </c>
      <c r="I296" s="110">
        <f>'Cortez Cubic'!I296</f>
        <v>178</v>
      </c>
      <c r="J296" s="130">
        <f t="shared" si="28"/>
        <v>159.7922873</v>
      </c>
      <c r="K296" s="131">
        <f t="shared" si="29"/>
        <v>0</v>
      </c>
      <c r="L296" s="131">
        <f t="shared" si="30"/>
        <v>1</v>
      </c>
      <c r="M296" s="132">
        <f t="shared" si="31"/>
        <v>18.20771269</v>
      </c>
      <c r="N296" s="133">
        <f t="shared" si="32"/>
        <v>110.6687465</v>
      </c>
      <c r="O296" s="134">
        <f t="shared" si="33"/>
        <v>270.4610338</v>
      </c>
      <c r="P296" s="134">
        <f t="shared" si="34"/>
        <v>0</v>
      </c>
      <c r="Q296" s="135">
        <f t="shared" si="35"/>
        <v>159.7922873</v>
      </c>
      <c r="R296" s="135">
        <f t="shared" si="36"/>
        <v>0</v>
      </c>
      <c r="S296" s="136">
        <f t="shared" si="37"/>
        <v>-439.211526</v>
      </c>
      <c r="T296" s="136">
        <f t="shared" si="38"/>
        <v>0</v>
      </c>
      <c r="U296" s="137">
        <f t="shared" ref="U296:X296" si="4895">ATAN2(A296,E296)</f>
        <v>3.141592654</v>
      </c>
      <c r="V296" s="137">
        <f t="shared" si="4895"/>
        <v>3.141592654</v>
      </c>
      <c r="W296" s="137">
        <f t="shared" si="4895"/>
        <v>0</v>
      </c>
      <c r="X296" s="137">
        <f t="shared" si="4895"/>
        <v>3.141592654</v>
      </c>
      <c r="Y296" s="137">
        <f t="shared" ref="Y296:AB296" si="4896">SQRT(POWER(A296,2)+POWER(E296,2))</f>
        <v>0.2187762226</v>
      </c>
      <c r="Z296" s="137">
        <f t="shared" si="4896"/>
        <v>1.959842228</v>
      </c>
      <c r="AA296" s="137">
        <f t="shared" si="4896"/>
        <v>31887.6475</v>
      </c>
      <c r="AB296" s="137">
        <f t="shared" si="4896"/>
        <v>4152736.407</v>
      </c>
      <c r="AC296" s="138">
        <f t="shared" ref="AC296:AF296" si="4897">U296-$U296</f>
        <v>0</v>
      </c>
      <c r="AD296" s="138">
        <f t="shared" si="4897"/>
        <v>0</v>
      </c>
      <c r="AE296" s="138">
        <f t="shared" si="4897"/>
        <v>-3.141592654</v>
      </c>
      <c r="AF296" s="138">
        <f t="shared" si="4897"/>
        <v>0</v>
      </c>
      <c r="AG296" s="138">
        <f t="shared" ref="AG296:AJ296" si="4898">Y296/$Y296</f>
        <v>1</v>
      </c>
      <c r="AH296" s="138">
        <f t="shared" si="4898"/>
        <v>8.958204895</v>
      </c>
      <c r="AI296" s="138">
        <f t="shared" si="4898"/>
        <v>145754.6305</v>
      </c>
      <c r="AJ296" s="138">
        <f t="shared" si="4898"/>
        <v>18981662.44</v>
      </c>
      <c r="AK296" s="139">
        <f t="shared" ref="AK296:AN296" si="4899">AG296*COS(AC296)</f>
        <v>1</v>
      </c>
      <c r="AL296" s="139">
        <f t="shared" si="4899"/>
        <v>8.958204895</v>
      </c>
      <c r="AM296" s="139">
        <f t="shared" si="4899"/>
        <v>-145754.6305</v>
      </c>
      <c r="AN296" s="139">
        <f t="shared" si="4899"/>
        <v>18981662.44</v>
      </c>
      <c r="AO296" s="129">
        <f t="shared" ref="AO296:AR296" si="4900">AG296*SIN(AC296)</f>
        <v>0</v>
      </c>
      <c r="AP296" s="129">
        <f t="shared" si="4900"/>
        <v>0</v>
      </c>
      <c r="AQ296" s="129">
        <f t="shared" si="4900"/>
        <v>0</v>
      </c>
      <c r="AR296" s="129">
        <f t="shared" si="4900"/>
        <v>0</v>
      </c>
      <c r="AS296" s="140">
        <f t="shared" si="45"/>
        <v>0</v>
      </c>
      <c r="AT296" s="141">
        <f t="shared" si="46"/>
        <v>0</v>
      </c>
      <c r="AU296" s="141">
        <f t="shared" si="47"/>
        <v>0</v>
      </c>
      <c r="AV296" s="122">
        <f t="shared" si="48"/>
        <v>0</v>
      </c>
      <c r="AW296" s="142">
        <f t="shared" si="49"/>
        <v>718.890881</v>
      </c>
      <c r="AX296" s="130">
        <f t="shared" si="50"/>
        <v>718.890881</v>
      </c>
      <c r="AY296" s="143">
        <f t="shared" si="51"/>
        <v>-1437.781762</v>
      </c>
      <c r="AZ296" s="143">
        <f t="shared" si="52"/>
        <v>0</v>
      </c>
      <c r="BA296" s="143">
        <f t="shared" si="53"/>
        <v>3.141592654</v>
      </c>
      <c r="BB296" s="124">
        <f t="shared" si="54"/>
        <v>1437.781762</v>
      </c>
      <c r="BC296" s="140">
        <f t="shared" ref="BC296:BD296" si="4901">BC$2*AD296</f>
        <v>0</v>
      </c>
      <c r="BD296" s="140">
        <f t="shared" si="4901"/>
        <v>-3.141592654</v>
      </c>
      <c r="BE296" s="141">
        <f t="shared" si="56"/>
        <v>-3.141592654</v>
      </c>
      <c r="BF296" s="141">
        <f t="shared" si="57"/>
        <v>-3.141592654</v>
      </c>
      <c r="BG296" s="122">
        <f t="shared" si="58"/>
        <v>3.141592654</v>
      </c>
      <c r="BH296" s="142">
        <f t="shared" ref="BH296:BI296" si="4902">POWER(AH296,BH$2)</f>
        <v>8.958204895</v>
      </c>
      <c r="BI296" s="142">
        <f t="shared" si="4902"/>
        <v>145754.6305</v>
      </c>
      <c r="BJ296" s="130">
        <f t="shared" si="60"/>
        <v>1305699.845</v>
      </c>
      <c r="BK296" s="143">
        <f t="shared" si="61"/>
        <v>-11751298.6</v>
      </c>
      <c r="BL296" s="143">
        <f t="shared" si="62"/>
        <v>0.000000001439119022</v>
      </c>
      <c r="BM296" s="143">
        <f t="shared" si="63"/>
        <v>3.141592654</v>
      </c>
      <c r="BN296" s="124">
        <f t="shared" si="64"/>
        <v>11751298.6</v>
      </c>
      <c r="BO296" s="140">
        <f t="shared" si="65"/>
        <v>0</v>
      </c>
      <c r="BP296" s="141">
        <f t="shared" si="66"/>
        <v>0</v>
      </c>
      <c r="BQ296" s="141">
        <f t="shared" si="67"/>
        <v>0</v>
      </c>
      <c r="BR296" s="122">
        <f t="shared" si="68"/>
        <v>0</v>
      </c>
      <c r="BS296" s="142">
        <f t="shared" si="69"/>
        <v>18981662.44</v>
      </c>
      <c r="BT296" s="130">
        <f t="shared" si="70"/>
        <v>18981662.44</v>
      </c>
      <c r="BU296" s="143">
        <f t="shared" si="71"/>
        <v>-512504885.8</v>
      </c>
      <c r="BV296" s="143">
        <f t="shared" si="72"/>
        <v>0</v>
      </c>
      <c r="BW296" s="143">
        <f t="shared" si="73"/>
        <v>3.141592654</v>
      </c>
      <c r="BX296" s="124">
        <f t="shared" si="74"/>
        <v>512504885.8</v>
      </c>
      <c r="BY296" s="144">
        <f t="shared" ref="BY296:BZ296" si="4903">AY296+BK296+BU296</f>
        <v>-524257622.2</v>
      </c>
      <c r="BZ296" s="144">
        <f t="shared" si="4903"/>
        <v>0.000000001439119022</v>
      </c>
      <c r="CA296" s="144">
        <f t="shared" si="76"/>
        <v>3.141592654</v>
      </c>
      <c r="CB296" s="145">
        <f t="shared" si="77"/>
        <v>524257622.2</v>
      </c>
      <c r="CC296" s="140">
        <f t="shared" ref="CC296:CD296" si="4904">CC$2*AD296</f>
        <v>0</v>
      </c>
      <c r="CD296" s="140">
        <f t="shared" si="4904"/>
        <v>-6.283185307</v>
      </c>
      <c r="CE296" s="141">
        <f t="shared" si="79"/>
        <v>-6.283185307</v>
      </c>
      <c r="CF296" s="141">
        <f t="shared" si="80"/>
        <v>0</v>
      </c>
      <c r="CG296" s="122">
        <f t="shared" si="81"/>
        <v>0</v>
      </c>
      <c r="CH296" s="142">
        <f t="shared" ref="CH296:CI296" si="4905">POWER(AH296,CH$2)</f>
        <v>80.24943495</v>
      </c>
      <c r="CI296" s="142">
        <f t="shared" si="4905"/>
        <v>21244412325</v>
      </c>
      <c r="CJ296" s="130">
        <f t="shared" si="83"/>
        <v>1704852084866</v>
      </c>
      <c r="CK296" s="143">
        <f t="shared" si="84"/>
        <v>-1704852084866</v>
      </c>
      <c r="CL296" s="143">
        <f t="shared" si="85"/>
        <v>0</v>
      </c>
      <c r="CM296" s="143">
        <f t="shared" si="86"/>
        <v>3.141592654</v>
      </c>
      <c r="CN296" s="124">
        <f t="shared" si="87"/>
        <v>1704852084866</v>
      </c>
      <c r="CO296" s="140">
        <f t="shared" si="88"/>
        <v>-9.424777961</v>
      </c>
      <c r="CP296" s="141">
        <f t="shared" si="89"/>
        <v>-9.424777961</v>
      </c>
      <c r="CQ296" s="141">
        <f t="shared" si="90"/>
        <v>-3.141592654</v>
      </c>
      <c r="CR296" s="122">
        <f t="shared" si="91"/>
        <v>3.141592654</v>
      </c>
      <c r="CS296" s="142">
        <f t="shared" si="92"/>
        <v>3.09647E+15</v>
      </c>
      <c r="CT296" s="130">
        <f t="shared" si="93"/>
        <v>3.09647E+15</v>
      </c>
      <c r="CU296" s="143">
        <f t="shared" si="94"/>
        <v>-1.23859E+16</v>
      </c>
      <c r="CV296" s="143">
        <f t="shared" si="95"/>
        <v>1.516833549</v>
      </c>
      <c r="CW296" s="143">
        <f t="shared" si="96"/>
        <v>3.141592654</v>
      </c>
      <c r="CX296" s="124">
        <f t="shared" si="97"/>
        <v>1.23859E+16</v>
      </c>
      <c r="CY296" s="140">
        <f t="shared" si="98"/>
        <v>0</v>
      </c>
      <c r="CZ296" s="140">
        <f t="shared" si="99"/>
        <v>0</v>
      </c>
      <c r="DA296" s="141">
        <f t="shared" si="100"/>
        <v>0</v>
      </c>
      <c r="DB296" s="141">
        <f t="shared" si="101"/>
        <v>0</v>
      </c>
      <c r="DC296" s="122">
        <f t="shared" si="102"/>
        <v>0</v>
      </c>
      <c r="DD296" s="142">
        <f t="shared" si="103"/>
        <v>718.890881</v>
      </c>
      <c r="DE296" s="142">
        <f t="shared" si="104"/>
        <v>18981662.44</v>
      </c>
      <c r="DF296" s="130">
        <f t="shared" si="105"/>
        <v>13645744033</v>
      </c>
      <c r="DG296" s="143">
        <f t="shared" si="106"/>
        <v>54582976131</v>
      </c>
      <c r="DH296" s="143">
        <f t="shared" si="107"/>
        <v>0</v>
      </c>
      <c r="DI296" s="143">
        <f t="shared" si="108"/>
        <v>0</v>
      </c>
      <c r="DJ296" s="124">
        <f t="shared" si="109"/>
        <v>54582976131</v>
      </c>
      <c r="DK296" s="140">
        <f t="shared" ref="DK296:DM296" si="4906">DK$2*AD296</f>
        <v>0</v>
      </c>
      <c r="DL296" s="140">
        <f t="shared" si="4906"/>
        <v>-3.141592654</v>
      </c>
      <c r="DM296" s="140">
        <f t="shared" si="4906"/>
        <v>0</v>
      </c>
      <c r="DN296" s="141">
        <f t="shared" si="111"/>
        <v>-3.141592654</v>
      </c>
      <c r="DO296" s="141">
        <f t="shared" si="112"/>
        <v>-3.141592654</v>
      </c>
      <c r="DP296" s="122">
        <f t="shared" si="113"/>
        <v>3.141592654</v>
      </c>
      <c r="DQ296" s="142">
        <f t="shared" ref="DQ296:DS296" si="4907">POWER(AH296,DQ$2)</f>
        <v>8.958204895</v>
      </c>
      <c r="DR296" s="142">
        <f t="shared" si="4907"/>
        <v>145754.6305</v>
      </c>
      <c r="DS296" s="142">
        <f t="shared" si="4907"/>
        <v>18981662.44</v>
      </c>
      <c r="DT296" s="130">
        <f t="shared" si="115"/>
        <v>24784353699587</v>
      </c>
      <c r="DU296" s="143">
        <f t="shared" si="116"/>
        <v>446118366592560</v>
      </c>
      <c r="DV296" s="143">
        <f t="shared" si="117"/>
        <v>-0.05463374297</v>
      </c>
      <c r="DW296" s="143">
        <f t="shared" si="118"/>
        <v>0</v>
      </c>
      <c r="DX296" s="124">
        <f t="shared" si="119"/>
        <v>446118366592560</v>
      </c>
      <c r="DY296" s="140">
        <f t="shared" si="120"/>
        <v>0</v>
      </c>
      <c r="DZ296" s="141">
        <f t="shared" si="121"/>
        <v>0</v>
      </c>
      <c r="EA296" s="141">
        <f t="shared" si="122"/>
        <v>0</v>
      </c>
      <c r="EB296" s="122">
        <f t="shared" si="123"/>
        <v>0</v>
      </c>
      <c r="EC296" s="142">
        <f t="shared" si="124"/>
        <v>360303508884443</v>
      </c>
      <c r="ED296" s="130">
        <f t="shared" si="125"/>
        <v>360303508884443</v>
      </c>
      <c r="EE296" s="143">
        <f t="shared" si="126"/>
        <v>9.72819E+15</v>
      </c>
      <c r="EF296" s="143">
        <f t="shared" si="127"/>
        <v>0</v>
      </c>
      <c r="EG296" s="143">
        <f t="shared" si="128"/>
        <v>0</v>
      </c>
      <c r="EH296" s="124">
        <f t="shared" si="129"/>
        <v>9.72819E+15</v>
      </c>
      <c r="EI296" s="144">
        <f t="shared" ref="EI296:EJ296" si="4908">CK296+CU296+DG296+DU296+EE296</f>
        <v>-2.21322E+15</v>
      </c>
      <c r="EJ296" s="144">
        <f t="shared" si="4908"/>
        <v>1.462199807</v>
      </c>
      <c r="EK296" s="144">
        <f t="shared" si="131"/>
        <v>3.141592654</v>
      </c>
      <c r="EL296" s="145">
        <f t="shared" si="132"/>
        <v>2.21322E+15</v>
      </c>
      <c r="EM296" s="140">
        <f t="shared" si="133"/>
        <v>1.570796327</v>
      </c>
      <c r="EN296" s="141">
        <f t="shared" si="134"/>
        <v>1.570796327</v>
      </c>
      <c r="EO296" s="141">
        <f t="shared" si="135"/>
        <v>1.570796327</v>
      </c>
      <c r="EP296" s="122">
        <f t="shared" si="136"/>
        <v>1.570796327</v>
      </c>
      <c r="EQ296" s="142">
        <f t="shared" si="137"/>
        <v>47044904.51</v>
      </c>
      <c r="ER296" s="130">
        <f t="shared" si="138"/>
        <v>47044904.51</v>
      </c>
      <c r="ES296" s="143">
        <f t="shared" si="139"/>
        <v>0.00000006924775583</v>
      </c>
      <c r="ET296" s="143">
        <f t="shared" si="140"/>
        <v>244452494.6</v>
      </c>
      <c r="EU296" s="143">
        <f t="shared" si="141"/>
        <v>1.570796327</v>
      </c>
      <c r="EV296" s="124">
        <f t="shared" si="142"/>
        <v>244452494.6</v>
      </c>
      <c r="EW296" s="144">
        <f t="shared" ref="EW296:EX296" si="4909">BY296+ES296</f>
        <v>-524257622.2</v>
      </c>
      <c r="EX296" s="144">
        <f t="shared" si="4909"/>
        <v>244452494.6</v>
      </c>
      <c r="EY296" s="144">
        <f t="shared" si="144"/>
        <v>2.705280473</v>
      </c>
      <c r="EZ296" s="145">
        <f t="shared" si="145"/>
        <v>578448853.9</v>
      </c>
      <c r="FA296" s="140">
        <f t="shared" si="146"/>
        <v>0.9017601577</v>
      </c>
      <c r="FB296" s="141">
        <f t="shared" si="147"/>
        <v>0.9017601577</v>
      </c>
      <c r="FC296" s="141">
        <f t="shared" si="148"/>
        <v>0.9017601577</v>
      </c>
      <c r="FD296" s="122">
        <f t="shared" si="149"/>
        <v>0.9017601577</v>
      </c>
      <c r="FE296" s="142">
        <f t="shared" si="150"/>
        <v>833.2109874</v>
      </c>
      <c r="FF296" s="130">
        <f t="shared" si="151"/>
        <v>833.2109874</v>
      </c>
      <c r="FG296" s="143">
        <f t="shared" si="152"/>
        <v>136.7235511</v>
      </c>
      <c r="FH296" s="143">
        <f t="shared" si="153"/>
        <v>172.9175064</v>
      </c>
      <c r="FI296" s="143">
        <f t="shared" si="154"/>
        <v>0.9017601577</v>
      </c>
      <c r="FJ296" s="124">
        <f t="shared" si="155"/>
        <v>220.4399997</v>
      </c>
      <c r="FK296" s="140">
        <f t="shared" si="156"/>
        <v>0</v>
      </c>
      <c r="FL296" s="141">
        <f t="shared" si="157"/>
        <v>0</v>
      </c>
      <c r="FM296" s="141">
        <f t="shared" si="158"/>
        <v>0</v>
      </c>
      <c r="FN296" s="122">
        <f t="shared" si="159"/>
        <v>0</v>
      </c>
      <c r="FO296" s="142">
        <f t="shared" si="160"/>
        <v>80.24943495</v>
      </c>
      <c r="FP296" s="130">
        <f t="shared" si="161"/>
        <v>80.24943495</v>
      </c>
      <c r="FQ296" s="143">
        <f t="shared" si="162"/>
        <v>-80.24943495</v>
      </c>
      <c r="FR296" s="143">
        <f t="shared" si="163"/>
        <v>0</v>
      </c>
      <c r="FS296" s="143">
        <f t="shared" si="164"/>
        <v>3.141592654</v>
      </c>
      <c r="FT296" s="124">
        <f t="shared" si="165"/>
        <v>80.24943495</v>
      </c>
      <c r="FU296" s="144">
        <f t="shared" si="166"/>
        <v>-437344.1411</v>
      </c>
      <c r="FV296" s="144">
        <f t="shared" si="167"/>
        <v>0</v>
      </c>
      <c r="FW296" s="144">
        <f t="shared" si="168"/>
        <v>-3.141592654</v>
      </c>
      <c r="FX296" s="145">
        <f t="shared" si="169"/>
        <v>437344.1411</v>
      </c>
      <c r="FY296" s="140">
        <f t="shared" si="170"/>
        <v>-3.141592654</v>
      </c>
      <c r="FZ296" s="140">
        <f t="shared" si="171"/>
        <v>-0.9017601577</v>
      </c>
      <c r="GA296" s="141">
        <f t="shared" si="172"/>
        <v>-4.043352811</v>
      </c>
      <c r="GB296" s="141">
        <f t="shared" si="173"/>
        <v>-4.043352811</v>
      </c>
      <c r="GC296" s="122">
        <f t="shared" si="174"/>
        <v>2.239832496</v>
      </c>
      <c r="GD296" s="142">
        <f t="shared" si="175"/>
        <v>437344.1411</v>
      </c>
      <c r="GE296" s="142">
        <f t="shared" si="176"/>
        <v>0.004536381789</v>
      </c>
      <c r="GF296" s="130">
        <f t="shared" si="177"/>
        <v>1983.959997</v>
      </c>
      <c r="GG296" s="143">
        <f t="shared" si="178"/>
        <v>-136.7235511</v>
      </c>
      <c r="GH296" s="143">
        <f t="shared" si="179"/>
        <v>172.9175064</v>
      </c>
      <c r="GI296" s="143">
        <f t="shared" si="180"/>
        <v>2.239832496</v>
      </c>
      <c r="GJ296" s="124">
        <f t="shared" si="181"/>
        <v>220.4399997</v>
      </c>
      <c r="GK296" s="146">
        <f t="shared" si="182"/>
        <v>-0.5</v>
      </c>
      <c r="GL296" s="127">
        <f t="shared" si="183"/>
        <v>-0.8660254038</v>
      </c>
      <c r="GM296" s="146">
        <f t="shared" si="184"/>
        <v>-2.094395102</v>
      </c>
      <c r="GN296" s="127">
        <f t="shared" si="185"/>
        <v>1</v>
      </c>
      <c r="GO296" s="147">
        <f t="shared" si="186"/>
        <v>-0.5</v>
      </c>
      <c r="GP296" s="128">
        <f t="shared" si="187"/>
        <v>0.8660254038</v>
      </c>
      <c r="GQ296" s="147">
        <f t="shared" si="188"/>
        <v>2.094395102</v>
      </c>
      <c r="GR296" s="128">
        <f t="shared" si="189"/>
        <v>1</v>
      </c>
      <c r="GS296" s="140">
        <f t="shared" si="190"/>
        <v>-2.094395102</v>
      </c>
      <c r="GT296" s="140">
        <f t="shared" si="191"/>
        <v>0.9017601577</v>
      </c>
      <c r="GU296" s="141">
        <f t="shared" si="192"/>
        <v>-1.192634945</v>
      </c>
      <c r="GV296" s="141">
        <f t="shared" si="193"/>
        <v>-1.192634945</v>
      </c>
      <c r="GW296" s="122">
        <f t="shared" si="194"/>
        <v>-1.192634945</v>
      </c>
      <c r="GX296" s="142">
        <f t="shared" si="195"/>
        <v>1</v>
      </c>
      <c r="GY296" s="142">
        <f t="shared" si="196"/>
        <v>220.4399997</v>
      </c>
      <c r="GZ296" s="130">
        <f t="shared" si="197"/>
        <v>220.4399997</v>
      </c>
      <c r="HA296" s="143">
        <f t="shared" si="198"/>
        <v>81.3891778</v>
      </c>
      <c r="HB296" s="143">
        <f t="shared" si="199"/>
        <v>-204.8648217</v>
      </c>
      <c r="HC296" s="143">
        <f t="shared" si="200"/>
        <v>-1.192634945</v>
      </c>
      <c r="HD296" s="124">
        <f t="shared" si="201"/>
        <v>220.4399997</v>
      </c>
      <c r="HE296" s="140">
        <f t="shared" si="202"/>
        <v>2.094395102</v>
      </c>
      <c r="HF296" s="140">
        <f t="shared" si="203"/>
        <v>2.239832496</v>
      </c>
      <c r="HG296" s="141">
        <f t="shared" si="204"/>
        <v>4.334227598</v>
      </c>
      <c r="HH296" s="141">
        <f t="shared" si="205"/>
        <v>4.334227598</v>
      </c>
      <c r="HI296" s="122">
        <f t="shared" si="206"/>
        <v>-1.948957709</v>
      </c>
      <c r="HJ296" s="142">
        <f t="shared" si="207"/>
        <v>1</v>
      </c>
      <c r="HK296" s="142">
        <f t="shared" si="208"/>
        <v>220.4399997</v>
      </c>
      <c r="HL296" s="130">
        <f t="shared" si="209"/>
        <v>220.4399997</v>
      </c>
      <c r="HM296" s="143">
        <f t="shared" si="210"/>
        <v>-81.3891778</v>
      </c>
      <c r="HN296" s="143">
        <f t="shared" si="211"/>
        <v>-204.8648217</v>
      </c>
      <c r="HO296" s="143">
        <f t="shared" si="212"/>
        <v>-1.948957709</v>
      </c>
      <c r="HP296" s="124">
        <f t="shared" si="213"/>
        <v>220.4399997</v>
      </c>
      <c r="HQ296" s="140">
        <f t="shared" si="214"/>
        <v>2.094395102</v>
      </c>
      <c r="HR296" s="140">
        <f t="shared" si="215"/>
        <v>0.9017601577</v>
      </c>
      <c r="HS296" s="141">
        <f t="shared" si="216"/>
        <v>2.99615526</v>
      </c>
      <c r="HT296" s="141">
        <f t="shared" si="217"/>
        <v>2.99615526</v>
      </c>
      <c r="HU296" s="122">
        <f t="shared" si="218"/>
        <v>2.99615526</v>
      </c>
      <c r="HV296" s="142">
        <f t="shared" si="219"/>
        <v>1</v>
      </c>
      <c r="HW296" s="142">
        <f t="shared" si="220"/>
        <v>220.4399997</v>
      </c>
      <c r="HX296" s="130">
        <f t="shared" si="221"/>
        <v>220.4399997</v>
      </c>
      <c r="HY296" s="143">
        <f t="shared" si="222"/>
        <v>-218.1127289</v>
      </c>
      <c r="HZ296" s="143">
        <f t="shared" si="223"/>
        <v>31.9473153</v>
      </c>
      <c r="IA296" s="143">
        <f t="shared" si="224"/>
        <v>2.99615526</v>
      </c>
      <c r="IB296" s="124">
        <f t="shared" si="225"/>
        <v>220.4399997</v>
      </c>
      <c r="IC296" s="140">
        <f t="shared" si="226"/>
        <v>-2.094395102</v>
      </c>
      <c r="ID296" s="140">
        <f t="shared" si="227"/>
        <v>2.239832496</v>
      </c>
      <c r="IE296" s="141">
        <f t="shared" si="228"/>
        <v>0.1454373935</v>
      </c>
      <c r="IF296" s="141">
        <f t="shared" si="229"/>
        <v>0.1454373935</v>
      </c>
      <c r="IG296" s="122">
        <f t="shared" si="230"/>
        <v>0.1454373935</v>
      </c>
      <c r="IH296" s="142">
        <f t="shared" si="231"/>
        <v>1</v>
      </c>
      <c r="II296" s="142">
        <f t="shared" si="232"/>
        <v>220.4399997</v>
      </c>
      <c r="IJ296" s="130">
        <f t="shared" si="233"/>
        <v>220.4399997</v>
      </c>
      <c r="IK296" s="143">
        <f t="shared" si="234"/>
        <v>218.1127289</v>
      </c>
      <c r="IL296" s="143">
        <f t="shared" si="235"/>
        <v>31.9473153</v>
      </c>
      <c r="IM296" s="143">
        <f t="shared" si="236"/>
        <v>0.1454373935</v>
      </c>
      <c r="IN296" s="124">
        <f t="shared" si="237"/>
        <v>220.4399997</v>
      </c>
    </row>
    <row r="297" ht="12.75" customHeight="1">
      <c r="A297" s="129">
        <f>'Cortez Cubic'!AP297</f>
        <v>-0.2187762226</v>
      </c>
      <c r="B297" s="129">
        <f>'Cortez Cubic'!AQ297</f>
        <v>1.918621964</v>
      </c>
      <c r="C297" s="129">
        <f>'Cortez Cubic'!AR297</f>
        <v>4666.348538</v>
      </c>
      <c r="D297" s="129">
        <f>'Cortez Cubic'!AS297</f>
        <v>-288667.3357</v>
      </c>
      <c r="E297" s="129">
        <f t="shared" ref="E297:H297" si="4910">0</f>
        <v>0</v>
      </c>
      <c r="F297" s="129">
        <f t="shared" si="4910"/>
        <v>0</v>
      </c>
      <c r="G297" s="129">
        <f t="shared" si="4910"/>
        <v>0</v>
      </c>
      <c r="H297" s="129">
        <f t="shared" si="4910"/>
        <v>0</v>
      </c>
      <c r="I297" s="110">
        <f>'Cortez Cubic'!I297</f>
        <v>106</v>
      </c>
      <c r="J297" s="130">
        <f t="shared" si="28"/>
        <v>87.72682243</v>
      </c>
      <c r="K297" s="131">
        <f t="shared" si="29"/>
        <v>1</v>
      </c>
      <c r="L297" s="131">
        <f t="shared" si="30"/>
        <v>0</v>
      </c>
      <c r="M297" s="132">
        <f t="shared" si="31"/>
        <v>18.27317757</v>
      </c>
      <c r="N297" s="133">
        <f t="shared" si="32"/>
        <v>0</v>
      </c>
      <c r="O297" s="134">
        <f t="shared" si="33"/>
        <v>87.72682243</v>
      </c>
      <c r="P297" s="134">
        <f t="shared" si="34"/>
        <v>-14.831452</v>
      </c>
      <c r="Q297" s="135">
        <f t="shared" si="35"/>
        <v>87.72682243</v>
      </c>
      <c r="R297" s="135">
        <f t="shared" si="36"/>
        <v>14.831452</v>
      </c>
      <c r="S297" s="136">
        <f t="shared" si="37"/>
        <v>-166.6838529</v>
      </c>
      <c r="T297" s="136">
        <f t="shared" si="38"/>
        <v>0</v>
      </c>
      <c r="U297" s="137">
        <f t="shared" ref="U297:X297" si="4911">ATAN2(A297,E297)</f>
        <v>3.141592654</v>
      </c>
      <c r="V297" s="137">
        <f t="shared" si="4911"/>
        <v>0</v>
      </c>
      <c r="W297" s="137">
        <f t="shared" si="4911"/>
        <v>0</v>
      </c>
      <c r="X297" s="137">
        <f t="shared" si="4911"/>
        <v>3.141592654</v>
      </c>
      <c r="Y297" s="137">
        <f t="shared" ref="Y297:AB297" si="4912">SQRT(POWER(A297,2)+POWER(E297,2))</f>
        <v>0.2187762226</v>
      </c>
      <c r="Z297" s="137">
        <f t="shared" si="4912"/>
        <v>1.918621964</v>
      </c>
      <c r="AA297" s="137">
        <f t="shared" si="4912"/>
        <v>4666.348538</v>
      </c>
      <c r="AB297" s="137">
        <f t="shared" si="4912"/>
        <v>288667.3357</v>
      </c>
      <c r="AC297" s="138">
        <f t="shared" ref="AC297:AF297" si="4913">U297-$U297</f>
        <v>0</v>
      </c>
      <c r="AD297" s="138">
        <f t="shared" si="4913"/>
        <v>-3.141592654</v>
      </c>
      <c r="AE297" s="138">
        <f t="shared" si="4913"/>
        <v>-3.141592654</v>
      </c>
      <c r="AF297" s="138">
        <f t="shared" si="4913"/>
        <v>0</v>
      </c>
      <c r="AG297" s="138">
        <f t="shared" ref="AG297:AJ297" si="4914">Y297/$Y297</f>
        <v>1</v>
      </c>
      <c r="AH297" s="138">
        <f t="shared" si="4914"/>
        <v>8.769791986</v>
      </c>
      <c r="AI297" s="138">
        <f t="shared" si="4914"/>
        <v>21329.32218</v>
      </c>
      <c r="AJ297" s="138">
        <f t="shared" si="4914"/>
        <v>1319463.936</v>
      </c>
      <c r="AK297" s="139">
        <f t="shared" ref="AK297:AN297" si="4915">AG297*COS(AC297)</f>
        <v>1</v>
      </c>
      <c r="AL297" s="139">
        <f t="shared" si="4915"/>
        <v>-8.769791986</v>
      </c>
      <c r="AM297" s="139">
        <f t="shared" si="4915"/>
        <v>-21329.32218</v>
      </c>
      <c r="AN297" s="139">
        <f t="shared" si="4915"/>
        <v>1319463.936</v>
      </c>
      <c r="AO297" s="129">
        <f t="shared" ref="AO297:AR297" si="4916">AG297*SIN(AC297)</f>
        <v>0</v>
      </c>
      <c r="AP297" s="129">
        <f t="shared" si="4916"/>
        <v>0</v>
      </c>
      <c r="AQ297" s="129">
        <f t="shared" si="4916"/>
        <v>0</v>
      </c>
      <c r="AR297" s="129">
        <f t="shared" si="4916"/>
        <v>0</v>
      </c>
      <c r="AS297" s="140">
        <f t="shared" si="45"/>
        <v>-9.424777961</v>
      </c>
      <c r="AT297" s="141">
        <f t="shared" si="46"/>
        <v>-9.424777961</v>
      </c>
      <c r="AU297" s="141">
        <f t="shared" si="47"/>
        <v>-3.141592654</v>
      </c>
      <c r="AV297" s="122">
        <f t="shared" si="48"/>
        <v>3.141592654</v>
      </c>
      <c r="AW297" s="142">
        <f t="shared" si="49"/>
        <v>674.4781372</v>
      </c>
      <c r="AX297" s="130">
        <f t="shared" si="50"/>
        <v>674.4781372</v>
      </c>
      <c r="AY297" s="143">
        <f t="shared" si="51"/>
        <v>1348.956274</v>
      </c>
      <c r="AZ297" s="143">
        <f t="shared" si="52"/>
        <v>0</v>
      </c>
      <c r="BA297" s="143">
        <f t="shared" si="53"/>
        <v>0</v>
      </c>
      <c r="BB297" s="124">
        <f t="shared" si="54"/>
        <v>1348.956274</v>
      </c>
      <c r="BC297" s="140">
        <f t="shared" ref="BC297:BD297" si="4917">BC$2*AD297</f>
        <v>-3.141592654</v>
      </c>
      <c r="BD297" s="140">
        <f t="shared" si="4917"/>
        <v>-3.141592654</v>
      </c>
      <c r="BE297" s="141">
        <f t="shared" si="56"/>
        <v>-6.283185307</v>
      </c>
      <c r="BF297" s="141">
        <f t="shared" si="57"/>
        <v>0</v>
      </c>
      <c r="BG297" s="122">
        <f t="shared" si="58"/>
        <v>0</v>
      </c>
      <c r="BH297" s="142">
        <f t="shared" ref="BH297:BI297" si="4918">POWER(AH297,BH$2)</f>
        <v>8.769791986</v>
      </c>
      <c r="BI297" s="142">
        <f t="shared" si="4918"/>
        <v>21329.32218</v>
      </c>
      <c r="BJ297" s="130">
        <f t="shared" si="60"/>
        <v>187053.7188</v>
      </c>
      <c r="BK297" s="143">
        <f t="shared" si="61"/>
        <v>1683483.469</v>
      </c>
      <c r="BL297" s="143">
        <f t="shared" si="62"/>
        <v>0</v>
      </c>
      <c r="BM297" s="143">
        <f t="shared" si="63"/>
        <v>0</v>
      </c>
      <c r="BN297" s="124">
        <f t="shared" si="64"/>
        <v>1683483.469</v>
      </c>
      <c r="BO297" s="140">
        <f t="shared" si="65"/>
        <v>0</v>
      </c>
      <c r="BP297" s="141">
        <f t="shared" si="66"/>
        <v>0</v>
      </c>
      <c r="BQ297" s="141">
        <f t="shared" si="67"/>
        <v>0</v>
      </c>
      <c r="BR297" s="122">
        <f t="shared" si="68"/>
        <v>0</v>
      </c>
      <c r="BS297" s="142">
        <f t="shared" si="69"/>
        <v>1319463.936</v>
      </c>
      <c r="BT297" s="130">
        <f t="shared" si="70"/>
        <v>1319463.936</v>
      </c>
      <c r="BU297" s="143">
        <f t="shared" si="71"/>
        <v>-35625526.27</v>
      </c>
      <c r="BV297" s="143">
        <f t="shared" si="72"/>
        <v>0</v>
      </c>
      <c r="BW297" s="143">
        <f t="shared" si="73"/>
        <v>3.141592654</v>
      </c>
      <c r="BX297" s="124">
        <f t="shared" si="74"/>
        <v>35625526.27</v>
      </c>
      <c r="BY297" s="144">
        <f t="shared" ref="BY297:BZ297" si="4919">AY297+BK297+BU297</f>
        <v>-33940693.84</v>
      </c>
      <c r="BZ297" s="144">
        <f t="shared" si="4919"/>
        <v>0</v>
      </c>
      <c r="CA297" s="144">
        <f t="shared" si="76"/>
        <v>-3.141592654</v>
      </c>
      <c r="CB297" s="145">
        <f t="shared" si="77"/>
        <v>33940693.84</v>
      </c>
      <c r="CC297" s="140">
        <f t="shared" ref="CC297:CD297" si="4920">CC$2*AD297</f>
        <v>-6.283185307</v>
      </c>
      <c r="CD297" s="140">
        <f t="shared" si="4920"/>
        <v>-6.283185307</v>
      </c>
      <c r="CE297" s="141">
        <f t="shared" si="79"/>
        <v>-12.56637061</v>
      </c>
      <c r="CF297" s="141">
        <f t="shared" si="80"/>
        <v>0</v>
      </c>
      <c r="CG297" s="122">
        <f t="shared" si="81"/>
        <v>0</v>
      </c>
      <c r="CH297" s="142">
        <f t="shared" ref="CH297:CI297" si="4921">POWER(AH297,CH$2)</f>
        <v>76.90925147</v>
      </c>
      <c r="CI297" s="142">
        <f t="shared" si="4921"/>
        <v>454939984.9</v>
      </c>
      <c r="CJ297" s="130">
        <f t="shared" si="83"/>
        <v>34989093700</v>
      </c>
      <c r="CK297" s="143">
        <f t="shared" si="84"/>
        <v>-34989093700</v>
      </c>
      <c r="CL297" s="143">
        <f t="shared" si="85"/>
        <v>0</v>
      </c>
      <c r="CM297" s="143">
        <f t="shared" si="86"/>
        <v>3.141592654</v>
      </c>
      <c r="CN297" s="124">
        <f t="shared" si="87"/>
        <v>34989093700</v>
      </c>
      <c r="CO297" s="140">
        <f t="shared" si="88"/>
        <v>-9.424777961</v>
      </c>
      <c r="CP297" s="141">
        <f t="shared" si="89"/>
        <v>-9.424777961</v>
      </c>
      <c r="CQ297" s="141">
        <f t="shared" si="90"/>
        <v>-3.141592654</v>
      </c>
      <c r="CR297" s="122">
        <f t="shared" si="91"/>
        <v>3.141592654</v>
      </c>
      <c r="CS297" s="142">
        <f t="shared" si="92"/>
        <v>9703561511827</v>
      </c>
      <c r="CT297" s="130">
        <f t="shared" si="93"/>
        <v>9703561511827</v>
      </c>
      <c r="CU297" s="143">
        <f t="shared" si="94"/>
        <v>-38814246047309</v>
      </c>
      <c r="CV297" s="143">
        <f t="shared" si="95"/>
        <v>0.004753374218</v>
      </c>
      <c r="CW297" s="143">
        <f t="shared" si="96"/>
        <v>3.141592654</v>
      </c>
      <c r="CX297" s="124">
        <f t="shared" si="97"/>
        <v>38814246047309</v>
      </c>
      <c r="CY297" s="140">
        <f t="shared" si="98"/>
        <v>-9.424777961</v>
      </c>
      <c r="CZ297" s="140">
        <f t="shared" si="99"/>
        <v>0</v>
      </c>
      <c r="DA297" s="141">
        <f t="shared" si="100"/>
        <v>-9.424777961</v>
      </c>
      <c r="DB297" s="141">
        <f t="shared" si="101"/>
        <v>-3.141592654</v>
      </c>
      <c r="DC297" s="122">
        <f t="shared" si="102"/>
        <v>3.141592654</v>
      </c>
      <c r="DD297" s="142">
        <f t="shared" si="103"/>
        <v>674.4781372</v>
      </c>
      <c r="DE297" s="142">
        <f t="shared" si="104"/>
        <v>1319463.936</v>
      </c>
      <c r="DF297" s="130">
        <f t="shared" si="105"/>
        <v>889949577.5</v>
      </c>
      <c r="DG297" s="143">
        <f t="shared" si="106"/>
        <v>-3559798310</v>
      </c>
      <c r="DH297" s="143">
        <f t="shared" si="107"/>
        <v>0.0000004359495606</v>
      </c>
      <c r="DI297" s="143">
        <f t="shared" si="108"/>
        <v>3.141592654</v>
      </c>
      <c r="DJ297" s="124">
        <f t="shared" si="109"/>
        <v>3559798310</v>
      </c>
      <c r="DK297" s="140">
        <f t="shared" ref="DK297:DM297" si="4922">DK$2*AD297</f>
        <v>-3.141592654</v>
      </c>
      <c r="DL297" s="140">
        <f t="shared" si="4922"/>
        <v>-3.141592654</v>
      </c>
      <c r="DM297" s="140">
        <f t="shared" si="4922"/>
        <v>0</v>
      </c>
      <c r="DN297" s="141">
        <f t="shared" si="111"/>
        <v>-6.283185307</v>
      </c>
      <c r="DO297" s="141">
        <f t="shared" si="112"/>
        <v>0</v>
      </c>
      <c r="DP297" s="122">
        <f t="shared" si="113"/>
        <v>0</v>
      </c>
      <c r="DQ297" s="142">
        <f t="shared" ref="DQ297:DS297" si="4923">POWER(AH297,DQ$2)</f>
        <v>8.769791986</v>
      </c>
      <c r="DR297" s="142">
        <f t="shared" si="4923"/>
        <v>21329.32218</v>
      </c>
      <c r="DS297" s="142">
        <f t="shared" si="4923"/>
        <v>1319463.936</v>
      </c>
      <c r="DT297" s="130">
        <f t="shared" si="115"/>
        <v>246810635963</v>
      </c>
      <c r="DU297" s="143">
        <f t="shared" si="116"/>
        <v>-4442591447342</v>
      </c>
      <c r="DV297" s="143">
        <f t="shared" si="117"/>
        <v>0</v>
      </c>
      <c r="DW297" s="143">
        <f t="shared" si="118"/>
        <v>3.141592654</v>
      </c>
      <c r="DX297" s="124">
        <f t="shared" si="119"/>
        <v>4442591447342</v>
      </c>
      <c r="DY297" s="140">
        <f t="shared" si="120"/>
        <v>0</v>
      </c>
      <c r="DZ297" s="141">
        <f t="shared" si="121"/>
        <v>0</v>
      </c>
      <c r="EA297" s="141">
        <f t="shared" si="122"/>
        <v>0</v>
      </c>
      <c r="EB297" s="122">
        <f t="shared" si="123"/>
        <v>0</v>
      </c>
      <c r="EC297" s="142">
        <f t="shared" si="124"/>
        <v>1740985078015</v>
      </c>
      <c r="ED297" s="130">
        <f t="shared" si="125"/>
        <v>1740985078015</v>
      </c>
      <c r="EE297" s="143">
        <f t="shared" si="126"/>
        <v>47006597106395</v>
      </c>
      <c r="EF297" s="143">
        <f t="shared" si="127"/>
        <v>0</v>
      </c>
      <c r="EG297" s="143">
        <f t="shared" si="128"/>
        <v>0</v>
      </c>
      <c r="EH297" s="124">
        <f t="shared" si="129"/>
        <v>47006597106395</v>
      </c>
      <c r="EI297" s="144">
        <f t="shared" ref="EI297:EJ297" si="4924">CK297+CU297+DG297+DU297+EE297</f>
        <v>3711210719734</v>
      </c>
      <c r="EJ297" s="144">
        <f t="shared" si="4924"/>
        <v>0.004753810168</v>
      </c>
      <c r="EK297" s="144">
        <f t="shared" si="131"/>
        <v>0</v>
      </c>
      <c r="EL297" s="145">
        <f t="shared" si="132"/>
        <v>3711210719734</v>
      </c>
      <c r="EM297" s="140">
        <f t="shared" si="133"/>
        <v>0</v>
      </c>
      <c r="EN297" s="141">
        <f t="shared" si="134"/>
        <v>0</v>
      </c>
      <c r="EO297" s="141">
        <f t="shared" si="135"/>
        <v>0</v>
      </c>
      <c r="EP297" s="122">
        <f t="shared" si="136"/>
        <v>0</v>
      </c>
      <c r="EQ297" s="142">
        <f t="shared" si="137"/>
        <v>1926450.29</v>
      </c>
      <c r="ER297" s="130">
        <f t="shared" si="138"/>
        <v>1926450.29</v>
      </c>
      <c r="ES297" s="143">
        <f t="shared" si="139"/>
        <v>10010129.34</v>
      </c>
      <c r="ET297" s="143">
        <f t="shared" si="140"/>
        <v>0.000000006411149654</v>
      </c>
      <c r="EU297" s="143">
        <f t="shared" si="141"/>
        <v>0</v>
      </c>
      <c r="EV297" s="124">
        <f t="shared" si="142"/>
        <v>10010129.34</v>
      </c>
      <c r="EW297" s="144">
        <f t="shared" ref="EW297:EX297" si="4925">BY297+ES297</f>
        <v>-23930564.5</v>
      </c>
      <c r="EX297" s="144">
        <f t="shared" si="4925"/>
        <v>0.000000006410984455</v>
      </c>
      <c r="EY297" s="144">
        <f t="shared" si="144"/>
        <v>3.141592654</v>
      </c>
      <c r="EZ297" s="145">
        <f t="shared" si="145"/>
        <v>23930564.5</v>
      </c>
      <c r="FA297" s="140">
        <f t="shared" si="146"/>
        <v>1.047197551</v>
      </c>
      <c r="FB297" s="141">
        <f t="shared" si="147"/>
        <v>1.047197551</v>
      </c>
      <c r="FC297" s="141">
        <f t="shared" si="148"/>
        <v>1.047197551</v>
      </c>
      <c r="FD297" s="122">
        <f t="shared" si="149"/>
        <v>1.047197551</v>
      </c>
      <c r="FE297" s="142">
        <f t="shared" si="150"/>
        <v>288.1714695</v>
      </c>
      <c r="FF297" s="130">
        <f t="shared" si="151"/>
        <v>288.1714695</v>
      </c>
      <c r="FG297" s="143">
        <f t="shared" si="152"/>
        <v>38.12030782</v>
      </c>
      <c r="FH297" s="143">
        <f t="shared" si="153"/>
        <v>66.02630994</v>
      </c>
      <c r="FI297" s="143">
        <f t="shared" si="154"/>
        <v>1.047197551</v>
      </c>
      <c r="FJ297" s="124">
        <f t="shared" si="155"/>
        <v>76.24061563</v>
      </c>
      <c r="FK297" s="140">
        <f t="shared" si="156"/>
        <v>-6.283185307</v>
      </c>
      <c r="FL297" s="141">
        <f t="shared" si="157"/>
        <v>-6.283185307</v>
      </c>
      <c r="FM297" s="141">
        <f t="shared" si="158"/>
        <v>0</v>
      </c>
      <c r="FN297" s="122">
        <f t="shared" si="159"/>
        <v>0</v>
      </c>
      <c r="FO297" s="142">
        <f t="shared" si="160"/>
        <v>76.90925147</v>
      </c>
      <c r="FP297" s="130">
        <f t="shared" si="161"/>
        <v>76.90925147</v>
      </c>
      <c r="FQ297" s="143">
        <f t="shared" si="162"/>
        <v>-76.90925147</v>
      </c>
      <c r="FR297" s="143">
        <f t="shared" si="163"/>
        <v>0</v>
      </c>
      <c r="FS297" s="143">
        <f t="shared" si="164"/>
        <v>3.141592654</v>
      </c>
      <c r="FT297" s="124">
        <f t="shared" si="165"/>
        <v>76.90925147</v>
      </c>
      <c r="FU297" s="144">
        <f t="shared" si="166"/>
        <v>-64064.87581</v>
      </c>
      <c r="FV297" s="144">
        <f t="shared" si="167"/>
        <v>0</v>
      </c>
      <c r="FW297" s="144">
        <f t="shared" si="168"/>
        <v>-3.141592654</v>
      </c>
      <c r="FX297" s="145">
        <f t="shared" si="169"/>
        <v>64064.87581</v>
      </c>
      <c r="FY297" s="140">
        <f t="shared" si="170"/>
        <v>-3.141592654</v>
      </c>
      <c r="FZ297" s="140">
        <f t="shared" si="171"/>
        <v>-1.047197551</v>
      </c>
      <c r="GA297" s="141">
        <f t="shared" si="172"/>
        <v>-4.188790205</v>
      </c>
      <c r="GB297" s="141">
        <f t="shared" si="173"/>
        <v>-4.188790205</v>
      </c>
      <c r="GC297" s="122">
        <f t="shared" si="174"/>
        <v>2.094395102</v>
      </c>
      <c r="GD297" s="142">
        <f t="shared" si="175"/>
        <v>64064.87581</v>
      </c>
      <c r="GE297" s="142">
        <f t="shared" si="176"/>
        <v>0.01311636838</v>
      </c>
      <c r="GF297" s="130">
        <f t="shared" si="177"/>
        <v>840.2985112</v>
      </c>
      <c r="GG297" s="143">
        <f t="shared" si="178"/>
        <v>-46.68325062</v>
      </c>
      <c r="GH297" s="143">
        <f t="shared" si="179"/>
        <v>80.85776194</v>
      </c>
      <c r="GI297" s="143">
        <f t="shared" si="180"/>
        <v>2.094395102</v>
      </c>
      <c r="GJ297" s="124">
        <f t="shared" si="181"/>
        <v>93.36650124</v>
      </c>
      <c r="GK297" s="146">
        <f t="shared" si="182"/>
        <v>-0.5</v>
      </c>
      <c r="GL297" s="127">
        <f t="shared" si="183"/>
        <v>-0.8660254038</v>
      </c>
      <c r="GM297" s="146">
        <f t="shared" si="184"/>
        <v>-2.094395102</v>
      </c>
      <c r="GN297" s="127">
        <f t="shared" si="185"/>
        <v>1</v>
      </c>
      <c r="GO297" s="147">
        <f t="shared" si="186"/>
        <v>-0.5</v>
      </c>
      <c r="GP297" s="128">
        <f t="shared" si="187"/>
        <v>0.8660254038</v>
      </c>
      <c r="GQ297" s="147">
        <f t="shared" si="188"/>
        <v>2.094395102</v>
      </c>
      <c r="GR297" s="128">
        <f t="shared" si="189"/>
        <v>1</v>
      </c>
      <c r="GS297" s="140">
        <f t="shared" si="190"/>
        <v>-2.094395102</v>
      </c>
      <c r="GT297" s="140">
        <f t="shared" si="191"/>
        <v>1.047197551</v>
      </c>
      <c r="GU297" s="141">
        <f t="shared" si="192"/>
        <v>-1.047197551</v>
      </c>
      <c r="GV297" s="141">
        <f t="shared" si="193"/>
        <v>-1.047197551</v>
      </c>
      <c r="GW297" s="122">
        <f t="shared" si="194"/>
        <v>-1.047197551</v>
      </c>
      <c r="GX297" s="142">
        <f t="shared" si="195"/>
        <v>1</v>
      </c>
      <c r="GY297" s="142">
        <f t="shared" si="196"/>
        <v>76.24061563</v>
      </c>
      <c r="GZ297" s="130">
        <f t="shared" si="197"/>
        <v>76.24061563</v>
      </c>
      <c r="HA297" s="143">
        <f t="shared" si="198"/>
        <v>38.12030782</v>
      </c>
      <c r="HB297" s="143">
        <f t="shared" si="199"/>
        <v>-66.02630994</v>
      </c>
      <c r="HC297" s="143">
        <f t="shared" si="200"/>
        <v>-1.047197551</v>
      </c>
      <c r="HD297" s="124">
        <f t="shared" si="201"/>
        <v>76.24061563</v>
      </c>
      <c r="HE297" s="140">
        <f t="shared" si="202"/>
        <v>2.094395102</v>
      </c>
      <c r="HF297" s="140">
        <f t="shared" si="203"/>
        <v>2.094395102</v>
      </c>
      <c r="HG297" s="141">
        <f t="shared" si="204"/>
        <v>4.188790205</v>
      </c>
      <c r="HH297" s="141">
        <f t="shared" si="205"/>
        <v>4.188790205</v>
      </c>
      <c r="HI297" s="122">
        <f t="shared" si="206"/>
        <v>-2.094395102</v>
      </c>
      <c r="HJ297" s="142">
        <f t="shared" si="207"/>
        <v>1</v>
      </c>
      <c r="HK297" s="142">
        <f t="shared" si="208"/>
        <v>93.36650124</v>
      </c>
      <c r="HL297" s="130">
        <f t="shared" si="209"/>
        <v>93.36650124</v>
      </c>
      <c r="HM297" s="143">
        <f t="shared" si="210"/>
        <v>-46.68325062</v>
      </c>
      <c r="HN297" s="143">
        <f t="shared" si="211"/>
        <v>-80.85776194</v>
      </c>
      <c r="HO297" s="143">
        <f t="shared" si="212"/>
        <v>-2.094395102</v>
      </c>
      <c r="HP297" s="124">
        <f t="shared" si="213"/>
        <v>93.36650124</v>
      </c>
      <c r="HQ297" s="140">
        <f t="shared" si="214"/>
        <v>2.094395102</v>
      </c>
      <c r="HR297" s="140">
        <f t="shared" si="215"/>
        <v>1.047197551</v>
      </c>
      <c r="HS297" s="141">
        <f t="shared" si="216"/>
        <v>3.141592654</v>
      </c>
      <c r="HT297" s="141">
        <f t="shared" si="217"/>
        <v>3.141592654</v>
      </c>
      <c r="HU297" s="122">
        <f t="shared" si="218"/>
        <v>3.141592654</v>
      </c>
      <c r="HV297" s="142">
        <f t="shared" si="219"/>
        <v>1</v>
      </c>
      <c r="HW297" s="142">
        <f t="shared" si="220"/>
        <v>76.24061563</v>
      </c>
      <c r="HX297" s="130">
        <f t="shared" si="221"/>
        <v>76.24061563</v>
      </c>
      <c r="HY297" s="143">
        <f t="shared" si="222"/>
        <v>-76.24061563</v>
      </c>
      <c r="HZ297" s="143">
        <f t="shared" si="223"/>
        <v>0</v>
      </c>
      <c r="IA297" s="143">
        <f t="shared" si="224"/>
        <v>3.141592654</v>
      </c>
      <c r="IB297" s="124">
        <f t="shared" si="225"/>
        <v>76.24061563</v>
      </c>
      <c r="IC297" s="140">
        <f t="shared" si="226"/>
        <v>-2.094395102</v>
      </c>
      <c r="ID297" s="140">
        <f t="shared" si="227"/>
        <v>2.094395102</v>
      </c>
      <c r="IE297" s="141">
        <f t="shared" si="228"/>
        <v>0</v>
      </c>
      <c r="IF297" s="141">
        <f t="shared" si="229"/>
        <v>0</v>
      </c>
      <c r="IG297" s="122">
        <f t="shared" si="230"/>
        <v>0</v>
      </c>
      <c r="IH297" s="142">
        <f t="shared" si="231"/>
        <v>1</v>
      </c>
      <c r="II297" s="142">
        <f t="shared" si="232"/>
        <v>93.36650124</v>
      </c>
      <c r="IJ297" s="130">
        <f t="shared" si="233"/>
        <v>93.36650124</v>
      </c>
      <c r="IK297" s="143">
        <f t="shared" si="234"/>
        <v>93.36650124</v>
      </c>
      <c r="IL297" s="143">
        <f t="shared" si="235"/>
        <v>0</v>
      </c>
      <c r="IM297" s="143">
        <f t="shared" si="236"/>
        <v>0</v>
      </c>
      <c r="IN297" s="124">
        <f t="shared" si="237"/>
        <v>93.36650124</v>
      </c>
    </row>
    <row r="298" ht="12.75" customHeight="1">
      <c r="A298" s="129">
        <f>'Cortez Cubic'!AP298</f>
        <v>-0.2187762226</v>
      </c>
      <c r="B298" s="129">
        <f>'Cortez Cubic'!AQ298</f>
        <v>7.07993436</v>
      </c>
      <c r="C298" s="129">
        <f>'Cortez Cubic'!AR298</f>
        <v>2196.169814</v>
      </c>
      <c r="D298" s="129">
        <f>'Cortez Cubic'!AS298</f>
        <v>-89497.68332</v>
      </c>
      <c r="E298" s="129">
        <f t="shared" ref="E298:H298" si="4926">0</f>
        <v>0</v>
      </c>
      <c r="F298" s="129">
        <f t="shared" si="4926"/>
        <v>0</v>
      </c>
      <c r="G298" s="129">
        <f t="shared" si="4926"/>
        <v>0</v>
      </c>
      <c r="H298" s="129">
        <f t="shared" si="4926"/>
        <v>0</v>
      </c>
      <c r="I298" s="110">
        <f>'Cortez Cubic'!I298</f>
        <v>61</v>
      </c>
      <c r="J298" s="130">
        <f t="shared" si="28"/>
        <v>42.60359996</v>
      </c>
      <c r="K298" s="131">
        <f t="shared" si="29"/>
        <v>0</v>
      </c>
      <c r="L298" s="131">
        <f t="shared" si="30"/>
        <v>1</v>
      </c>
      <c r="M298" s="132">
        <f t="shared" si="31"/>
        <v>18.39640004</v>
      </c>
      <c r="N298" s="133">
        <f t="shared" si="32"/>
        <v>50.39930043</v>
      </c>
      <c r="O298" s="134">
        <f t="shared" si="33"/>
        <v>93.00290039</v>
      </c>
      <c r="P298" s="134">
        <f t="shared" si="34"/>
        <v>0</v>
      </c>
      <c r="Q298" s="135">
        <f t="shared" si="35"/>
        <v>42.60359996</v>
      </c>
      <c r="R298" s="135">
        <f t="shared" si="36"/>
        <v>0</v>
      </c>
      <c r="S298" s="136">
        <f t="shared" si="37"/>
        <v>-103.2449655</v>
      </c>
      <c r="T298" s="136">
        <f t="shared" si="38"/>
        <v>0</v>
      </c>
      <c r="U298" s="137">
        <f t="shared" ref="U298:X298" si="4927">ATAN2(A298,E298)</f>
        <v>3.141592654</v>
      </c>
      <c r="V298" s="137">
        <f t="shared" si="4927"/>
        <v>0</v>
      </c>
      <c r="W298" s="137">
        <f t="shared" si="4927"/>
        <v>0</v>
      </c>
      <c r="X298" s="137">
        <f t="shared" si="4927"/>
        <v>3.141592654</v>
      </c>
      <c r="Y298" s="137">
        <f t="shared" ref="Y298:AB298" si="4928">SQRT(POWER(A298,2)+POWER(E298,2))</f>
        <v>0.2187762226</v>
      </c>
      <c r="Z298" s="137">
        <f t="shared" si="4928"/>
        <v>7.07993436</v>
      </c>
      <c r="AA298" s="137">
        <f t="shared" si="4928"/>
        <v>2196.169814</v>
      </c>
      <c r="AB298" s="137">
        <f t="shared" si="4928"/>
        <v>89497.68332</v>
      </c>
      <c r="AC298" s="138">
        <f t="shared" ref="AC298:AF298" si="4929">U298-$U298</f>
        <v>0</v>
      </c>
      <c r="AD298" s="138">
        <f t="shared" si="4929"/>
        <v>-3.141592654</v>
      </c>
      <c r="AE298" s="138">
        <f t="shared" si="4929"/>
        <v>-3.141592654</v>
      </c>
      <c r="AF298" s="138">
        <f t="shared" si="4929"/>
        <v>0</v>
      </c>
      <c r="AG298" s="138">
        <f t="shared" ref="AG298:AJ298" si="4930">Y298/$Y298</f>
        <v>1</v>
      </c>
      <c r="AH298" s="138">
        <f t="shared" si="4930"/>
        <v>32.36153488</v>
      </c>
      <c r="AI298" s="138">
        <f t="shared" si="4930"/>
        <v>10038.43008</v>
      </c>
      <c r="AJ298" s="138">
        <f t="shared" si="4930"/>
        <v>409083.2279</v>
      </c>
      <c r="AK298" s="139">
        <f t="shared" ref="AK298:AN298" si="4931">AG298*COS(AC298)</f>
        <v>1</v>
      </c>
      <c r="AL298" s="139">
        <f t="shared" si="4931"/>
        <v>-32.36153488</v>
      </c>
      <c r="AM298" s="139">
        <f t="shared" si="4931"/>
        <v>-10038.43008</v>
      </c>
      <c r="AN298" s="139">
        <f t="shared" si="4931"/>
        <v>409083.2279</v>
      </c>
      <c r="AO298" s="129">
        <f t="shared" ref="AO298:AR298" si="4932">AG298*SIN(AC298)</f>
        <v>0</v>
      </c>
      <c r="AP298" s="129">
        <f t="shared" si="4932"/>
        <v>0</v>
      </c>
      <c r="AQ298" s="129">
        <f t="shared" si="4932"/>
        <v>0</v>
      </c>
      <c r="AR298" s="129">
        <f t="shared" si="4932"/>
        <v>0</v>
      </c>
      <c r="AS298" s="140">
        <f t="shared" si="45"/>
        <v>-9.424777961</v>
      </c>
      <c r="AT298" s="141">
        <f t="shared" si="46"/>
        <v>-9.424777961</v>
      </c>
      <c r="AU298" s="141">
        <f t="shared" si="47"/>
        <v>-3.141592654</v>
      </c>
      <c r="AV298" s="122">
        <f t="shared" si="48"/>
        <v>3.141592654</v>
      </c>
      <c r="AW298" s="142">
        <f t="shared" si="49"/>
        <v>33891.23034</v>
      </c>
      <c r="AX298" s="130">
        <f t="shared" si="50"/>
        <v>33891.23034</v>
      </c>
      <c r="AY298" s="143">
        <f t="shared" si="51"/>
        <v>67782.46068</v>
      </c>
      <c r="AZ298" s="143">
        <f t="shared" si="52"/>
        <v>0</v>
      </c>
      <c r="BA298" s="143">
        <f t="shared" si="53"/>
        <v>0</v>
      </c>
      <c r="BB298" s="124">
        <f t="shared" si="54"/>
        <v>67782.46068</v>
      </c>
      <c r="BC298" s="140">
        <f t="shared" ref="BC298:BD298" si="4933">BC$2*AD298</f>
        <v>-3.141592654</v>
      </c>
      <c r="BD298" s="140">
        <f t="shared" si="4933"/>
        <v>-3.141592654</v>
      </c>
      <c r="BE298" s="141">
        <f t="shared" si="56"/>
        <v>-6.283185307</v>
      </c>
      <c r="BF298" s="141">
        <f t="shared" si="57"/>
        <v>0</v>
      </c>
      <c r="BG298" s="122">
        <f t="shared" si="58"/>
        <v>0</v>
      </c>
      <c r="BH298" s="142">
        <f t="shared" ref="BH298:BI298" si="4934">POWER(AH298,BH$2)</f>
        <v>32.36153488</v>
      </c>
      <c r="BI298" s="142">
        <f t="shared" si="4934"/>
        <v>10038.43008</v>
      </c>
      <c r="BJ298" s="130">
        <f t="shared" si="60"/>
        <v>324859.0053</v>
      </c>
      <c r="BK298" s="143">
        <f t="shared" si="61"/>
        <v>2923731.047</v>
      </c>
      <c r="BL298" s="143">
        <f t="shared" si="62"/>
        <v>0</v>
      </c>
      <c r="BM298" s="143">
        <f t="shared" si="63"/>
        <v>0</v>
      </c>
      <c r="BN298" s="124">
        <f t="shared" si="64"/>
        <v>2923731.047</v>
      </c>
      <c r="BO298" s="140">
        <f t="shared" si="65"/>
        <v>0</v>
      </c>
      <c r="BP298" s="141">
        <f t="shared" si="66"/>
        <v>0</v>
      </c>
      <c r="BQ298" s="141">
        <f t="shared" si="67"/>
        <v>0</v>
      </c>
      <c r="BR298" s="122">
        <f t="shared" si="68"/>
        <v>0</v>
      </c>
      <c r="BS298" s="142">
        <f t="shared" si="69"/>
        <v>409083.2279</v>
      </c>
      <c r="BT298" s="130">
        <f t="shared" si="70"/>
        <v>409083.2279</v>
      </c>
      <c r="BU298" s="143">
        <f t="shared" si="71"/>
        <v>-11045247.15</v>
      </c>
      <c r="BV298" s="143">
        <f t="shared" si="72"/>
        <v>0</v>
      </c>
      <c r="BW298" s="143">
        <f t="shared" si="73"/>
        <v>3.141592654</v>
      </c>
      <c r="BX298" s="124">
        <f t="shared" si="74"/>
        <v>11045247.15</v>
      </c>
      <c r="BY298" s="144">
        <f t="shared" ref="BY298:BZ298" si="4935">AY298+BK298+BU298</f>
        <v>-8053733.644</v>
      </c>
      <c r="BZ298" s="144">
        <f t="shared" si="4935"/>
        <v>0</v>
      </c>
      <c r="CA298" s="144">
        <f t="shared" si="76"/>
        <v>-3.141592654</v>
      </c>
      <c r="CB298" s="145">
        <f t="shared" si="77"/>
        <v>8053733.644</v>
      </c>
      <c r="CC298" s="140">
        <f t="shared" ref="CC298:CD298" si="4936">CC$2*AD298</f>
        <v>-6.283185307</v>
      </c>
      <c r="CD298" s="140">
        <f t="shared" si="4936"/>
        <v>-6.283185307</v>
      </c>
      <c r="CE298" s="141">
        <f t="shared" si="79"/>
        <v>-12.56637061</v>
      </c>
      <c r="CF298" s="141">
        <f t="shared" si="80"/>
        <v>0</v>
      </c>
      <c r="CG298" s="122">
        <f t="shared" si="81"/>
        <v>0</v>
      </c>
      <c r="CH298" s="142">
        <f t="shared" ref="CH298:CI298" si="4937">POWER(AH298,CH$2)</f>
        <v>1047.26894</v>
      </c>
      <c r="CI298" s="142">
        <f t="shared" si="4937"/>
        <v>100770078.5</v>
      </c>
      <c r="CJ298" s="130">
        <f t="shared" si="83"/>
        <v>105533373307</v>
      </c>
      <c r="CK298" s="143">
        <f t="shared" si="84"/>
        <v>-105533373307</v>
      </c>
      <c r="CL298" s="143">
        <f t="shared" si="85"/>
        <v>0</v>
      </c>
      <c r="CM298" s="143">
        <f t="shared" si="86"/>
        <v>3.141592654</v>
      </c>
      <c r="CN298" s="124">
        <f t="shared" si="87"/>
        <v>105533373307</v>
      </c>
      <c r="CO298" s="140">
        <f t="shared" si="88"/>
        <v>-9.424777961</v>
      </c>
      <c r="CP298" s="141">
        <f t="shared" si="89"/>
        <v>-9.424777961</v>
      </c>
      <c r="CQ298" s="141">
        <f t="shared" si="90"/>
        <v>-3.141592654</v>
      </c>
      <c r="CR298" s="122">
        <f t="shared" si="91"/>
        <v>3.141592654</v>
      </c>
      <c r="CS298" s="142">
        <f t="shared" si="92"/>
        <v>1011573387371</v>
      </c>
      <c r="CT298" s="130">
        <f t="shared" si="93"/>
        <v>1011573387371</v>
      </c>
      <c r="CU298" s="143">
        <f t="shared" si="94"/>
        <v>-4046293549483</v>
      </c>
      <c r="CV298" s="143">
        <f t="shared" si="95"/>
        <v>0.0004955280444</v>
      </c>
      <c r="CW298" s="143">
        <f t="shared" si="96"/>
        <v>3.141592654</v>
      </c>
      <c r="CX298" s="124">
        <f t="shared" si="97"/>
        <v>4046293549483</v>
      </c>
      <c r="CY298" s="140">
        <f t="shared" si="98"/>
        <v>-9.424777961</v>
      </c>
      <c r="CZ298" s="140">
        <f t="shared" si="99"/>
        <v>0</v>
      </c>
      <c r="DA298" s="141">
        <f t="shared" si="100"/>
        <v>-9.424777961</v>
      </c>
      <c r="DB298" s="141">
        <f t="shared" si="101"/>
        <v>-3.141592654</v>
      </c>
      <c r="DC298" s="122">
        <f t="shared" si="102"/>
        <v>3.141592654</v>
      </c>
      <c r="DD298" s="142">
        <f t="shared" si="103"/>
        <v>33891.23034</v>
      </c>
      <c r="DE298" s="142">
        <f t="shared" si="104"/>
        <v>409083.2279</v>
      </c>
      <c r="DF298" s="130">
        <f t="shared" si="105"/>
        <v>13864333903</v>
      </c>
      <c r="DG298" s="143">
        <f t="shared" si="106"/>
        <v>-55457335611</v>
      </c>
      <c r="DH298" s="143">
        <f t="shared" si="107"/>
        <v>0.000006791564855</v>
      </c>
      <c r="DI298" s="143">
        <f t="shared" si="108"/>
        <v>3.141592654</v>
      </c>
      <c r="DJ298" s="124">
        <f t="shared" si="109"/>
        <v>55457335611</v>
      </c>
      <c r="DK298" s="140">
        <f t="shared" ref="DK298:DM298" si="4938">DK$2*AD298</f>
        <v>-3.141592654</v>
      </c>
      <c r="DL298" s="140">
        <f t="shared" si="4938"/>
        <v>-3.141592654</v>
      </c>
      <c r="DM298" s="140">
        <f t="shared" si="4938"/>
        <v>0</v>
      </c>
      <c r="DN298" s="141">
        <f t="shared" si="111"/>
        <v>-6.283185307</v>
      </c>
      <c r="DO298" s="141">
        <f t="shared" si="112"/>
        <v>0</v>
      </c>
      <c r="DP298" s="122">
        <f t="shared" si="113"/>
        <v>0</v>
      </c>
      <c r="DQ298" s="142">
        <f t="shared" ref="DQ298:DS298" si="4939">POWER(AH298,DQ$2)</f>
        <v>32.36153488</v>
      </c>
      <c r="DR298" s="142">
        <f t="shared" si="4939"/>
        <v>10038.43008</v>
      </c>
      <c r="DS298" s="142">
        <f t="shared" si="4939"/>
        <v>409083.2279</v>
      </c>
      <c r="DT298" s="130">
        <f t="shared" si="115"/>
        <v>132894370474</v>
      </c>
      <c r="DU298" s="143">
        <f t="shared" si="116"/>
        <v>-2392098668535</v>
      </c>
      <c r="DV298" s="143">
        <f t="shared" si="117"/>
        <v>0</v>
      </c>
      <c r="DW298" s="143">
        <f t="shared" si="118"/>
        <v>3.141592654</v>
      </c>
      <c r="DX298" s="124">
        <f t="shared" si="119"/>
        <v>2392098668535</v>
      </c>
      <c r="DY298" s="140">
        <f t="shared" si="120"/>
        <v>0</v>
      </c>
      <c r="DZ298" s="141">
        <f t="shared" si="121"/>
        <v>0</v>
      </c>
      <c r="EA298" s="141">
        <f t="shared" si="122"/>
        <v>0</v>
      </c>
      <c r="EB298" s="122">
        <f t="shared" si="123"/>
        <v>0</v>
      </c>
      <c r="EC298" s="142">
        <f t="shared" si="124"/>
        <v>167349087311</v>
      </c>
      <c r="ED298" s="130">
        <f t="shared" si="125"/>
        <v>167349087311</v>
      </c>
      <c r="EE298" s="143">
        <f t="shared" si="126"/>
        <v>4518425357395</v>
      </c>
      <c r="EF298" s="143">
        <f t="shared" si="127"/>
        <v>0</v>
      </c>
      <c r="EG298" s="143">
        <f t="shared" si="128"/>
        <v>0</v>
      </c>
      <c r="EH298" s="124">
        <f t="shared" si="129"/>
        <v>4518425357395</v>
      </c>
      <c r="EI298" s="144">
        <f t="shared" ref="EI298:EJ298" si="4940">CK298+CU298+DG298+DU298+EE298</f>
        <v>-2080957569540</v>
      </c>
      <c r="EJ298" s="144">
        <f t="shared" si="4940"/>
        <v>0.0005023196092</v>
      </c>
      <c r="EK298" s="144">
        <f t="shared" si="131"/>
        <v>3.141592654</v>
      </c>
      <c r="EL298" s="145">
        <f t="shared" si="132"/>
        <v>2080957569540</v>
      </c>
      <c r="EM298" s="140">
        <f t="shared" si="133"/>
        <v>1.570796327</v>
      </c>
      <c r="EN298" s="141">
        <f t="shared" si="134"/>
        <v>1.570796327</v>
      </c>
      <c r="EO298" s="141">
        <f t="shared" si="135"/>
        <v>1.570796327</v>
      </c>
      <c r="EP298" s="122">
        <f t="shared" si="136"/>
        <v>1.570796327</v>
      </c>
      <c r="EQ298" s="142">
        <f t="shared" si="137"/>
        <v>1442552.449</v>
      </c>
      <c r="ER298" s="130">
        <f t="shared" si="138"/>
        <v>1442552.449</v>
      </c>
      <c r="ES298" s="143">
        <f t="shared" si="139"/>
        <v>0.0000000004589806225</v>
      </c>
      <c r="ET298" s="143">
        <f t="shared" si="140"/>
        <v>7495722.405</v>
      </c>
      <c r="EU298" s="143">
        <f t="shared" si="141"/>
        <v>1.570796327</v>
      </c>
      <c r="EV298" s="124">
        <f t="shared" si="142"/>
        <v>7495722.405</v>
      </c>
      <c r="EW298" s="144">
        <f t="shared" ref="EW298:EX298" si="4941">BY298+ES298</f>
        <v>-8053733.644</v>
      </c>
      <c r="EX298" s="144">
        <f t="shared" si="4941"/>
        <v>7495722.405</v>
      </c>
      <c r="EY298" s="144">
        <f t="shared" si="144"/>
        <v>2.39206532</v>
      </c>
      <c r="EZ298" s="145">
        <f t="shared" si="145"/>
        <v>11002203.41</v>
      </c>
      <c r="FA298" s="140">
        <f t="shared" si="146"/>
        <v>0.7973551065</v>
      </c>
      <c r="FB298" s="141">
        <f t="shared" si="147"/>
        <v>0.7973551065</v>
      </c>
      <c r="FC298" s="141">
        <f t="shared" si="148"/>
        <v>0.7973551065</v>
      </c>
      <c r="FD298" s="122">
        <f t="shared" si="149"/>
        <v>0.7973551065</v>
      </c>
      <c r="FE298" s="142">
        <f t="shared" si="150"/>
        <v>222.4128576</v>
      </c>
      <c r="FF298" s="130">
        <f t="shared" si="151"/>
        <v>222.4128576</v>
      </c>
      <c r="FG298" s="143">
        <f t="shared" si="152"/>
        <v>41.10786105</v>
      </c>
      <c r="FH298" s="143">
        <f t="shared" si="153"/>
        <v>42.10285425</v>
      </c>
      <c r="FI298" s="143">
        <f t="shared" si="154"/>
        <v>0.7973551065</v>
      </c>
      <c r="FJ298" s="124">
        <f t="shared" si="155"/>
        <v>58.84306736</v>
      </c>
      <c r="FK298" s="140">
        <f t="shared" si="156"/>
        <v>-6.283185307</v>
      </c>
      <c r="FL298" s="141">
        <f t="shared" si="157"/>
        <v>-6.283185307</v>
      </c>
      <c r="FM298" s="141">
        <f t="shared" si="158"/>
        <v>0</v>
      </c>
      <c r="FN298" s="122">
        <f t="shared" si="159"/>
        <v>0</v>
      </c>
      <c r="FO298" s="142">
        <f t="shared" si="160"/>
        <v>1047.26894</v>
      </c>
      <c r="FP298" s="130">
        <f t="shared" si="161"/>
        <v>1047.26894</v>
      </c>
      <c r="FQ298" s="143">
        <f t="shared" si="162"/>
        <v>-1047.26894</v>
      </c>
      <c r="FR298" s="143">
        <f t="shared" si="163"/>
        <v>0</v>
      </c>
      <c r="FS298" s="143">
        <f t="shared" si="164"/>
        <v>3.141592654</v>
      </c>
      <c r="FT298" s="124">
        <f t="shared" si="165"/>
        <v>1047.26894</v>
      </c>
      <c r="FU298" s="144">
        <f t="shared" si="166"/>
        <v>-31162.55918</v>
      </c>
      <c r="FV298" s="144">
        <f t="shared" si="167"/>
        <v>0</v>
      </c>
      <c r="FW298" s="144">
        <f t="shared" si="168"/>
        <v>-3.141592654</v>
      </c>
      <c r="FX298" s="145">
        <f t="shared" si="169"/>
        <v>31162.55918</v>
      </c>
      <c r="FY298" s="140">
        <f t="shared" si="170"/>
        <v>-3.141592654</v>
      </c>
      <c r="FZ298" s="140">
        <f t="shared" si="171"/>
        <v>-0.7973551065</v>
      </c>
      <c r="GA298" s="141">
        <f t="shared" si="172"/>
        <v>-3.93894776</v>
      </c>
      <c r="GB298" s="141">
        <f t="shared" si="173"/>
        <v>-3.93894776</v>
      </c>
      <c r="GC298" s="122">
        <f t="shared" si="174"/>
        <v>2.344237547</v>
      </c>
      <c r="GD298" s="142">
        <f t="shared" si="175"/>
        <v>31162.55918</v>
      </c>
      <c r="GE298" s="142">
        <f t="shared" si="176"/>
        <v>0.01699435541</v>
      </c>
      <c r="GF298" s="130">
        <f t="shared" si="177"/>
        <v>529.5876062</v>
      </c>
      <c r="GG298" s="143">
        <f t="shared" si="178"/>
        <v>-41.10786105</v>
      </c>
      <c r="GH298" s="143">
        <f t="shared" si="179"/>
        <v>42.10285425</v>
      </c>
      <c r="GI298" s="143">
        <f t="shared" si="180"/>
        <v>2.344237547</v>
      </c>
      <c r="GJ298" s="124">
        <f t="shared" si="181"/>
        <v>58.84306736</v>
      </c>
      <c r="GK298" s="146">
        <f t="shared" si="182"/>
        <v>-0.5</v>
      </c>
      <c r="GL298" s="127">
        <f t="shared" si="183"/>
        <v>-0.8660254038</v>
      </c>
      <c r="GM298" s="146">
        <f t="shared" si="184"/>
        <v>-2.094395102</v>
      </c>
      <c r="GN298" s="127">
        <f t="shared" si="185"/>
        <v>1</v>
      </c>
      <c r="GO298" s="147">
        <f t="shared" si="186"/>
        <v>-0.5</v>
      </c>
      <c r="GP298" s="128">
        <f t="shared" si="187"/>
        <v>0.8660254038</v>
      </c>
      <c r="GQ298" s="147">
        <f t="shared" si="188"/>
        <v>2.094395102</v>
      </c>
      <c r="GR298" s="128">
        <f t="shared" si="189"/>
        <v>1</v>
      </c>
      <c r="GS298" s="140">
        <f t="shared" si="190"/>
        <v>-2.094395102</v>
      </c>
      <c r="GT298" s="140">
        <f t="shared" si="191"/>
        <v>0.7973551065</v>
      </c>
      <c r="GU298" s="141">
        <f t="shared" si="192"/>
        <v>-1.297039996</v>
      </c>
      <c r="GV298" s="141">
        <f t="shared" si="193"/>
        <v>-1.297039996</v>
      </c>
      <c r="GW298" s="122">
        <f t="shared" si="194"/>
        <v>-1.297039996</v>
      </c>
      <c r="GX298" s="142">
        <f t="shared" si="195"/>
        <v>1</v>
      </c>
      <c r="GY298" s="142">
        <f t="shared" si="196"/>
        <v>58.84306736</v>
      </c>
      <c r="GZ298" s="130">
        <f t="shared" si="197"/>
        <v>58.84306736</v>
      </c>
      <c r="HA298" s="143">
        <f t="shared" si="198"/>
        <v>15.90821083</v>
      </c>
      <c r="HB298" s="143">
        <f t="shared" si="199"/>
        <v>-56.65187909</v>
      </c>
      <c r="HC298" s="143">
        <f t="shared" si="200"/>
        <v>-1.297039996</v>
      </c>
      <c r="HD298" s="124">
        <f t="shared" si="201"/>
        <v>58.84306736</v>
      </c>
      <c r="HE298" s="140">
        <f t="shared" si="202"/>
        <v>2.094395102</v>
      </c>
      <c r="HF298" s="140">
        <f t="shared" si="203"/>
        <v>2.344237547</v>
      </c>
      <c r="HG298" s="141">
        <f t="shared" si="204"/>
        <v>4.438632649</v>
      </c>
      <c r="HH298" s="141">
        <f t="shared" si="205"/>
        <v>4.438632649</v>
      </c>
      <c r="HI298" s="122">
        <f t="shared" si="206"/>
        <v>-1.844552658</v>
      </c>
      <c r="HJ298" s="142">
        <f t="shared" si="207"/>
        <v>1</v>
      </c>
      <c r="HK298" s="142">
        <f t="shared" si="208"/>
        <v>58.84306736</v>
      </c>
      <c r="HL298" s="130">
        <f t="shared" si="209"/>
        <v>58.84306736</v>
      </c>
      <c r="HM298" s="143">
        <f t="shared" si="210"/>
        <v>-15.90821083</v>
      </c>
      <c r="HN298" s="143">
        <f t="shared" si="211"/>
        <v>-56.65187909</v>
      </c>
      <c r="HO298" s="143">
        <f t="shared" si="212"/>
        <v>-1.844552658</v>
      </c>
      <c r="HP298" s="124">
        <f t="shared" si="213"/>
        <v>58.84306736</v>
      </c>
      <c r="HQ298" s="140">
        <f t="shared" si="214"/>
        <v>2.094395102</v>
      </c>
      <c r="HR298" s="140">
        <f t="shared" si="215"/>
        <v>0.7973551065</v>
      </c>
      <c r="HS298" s="141">
        <f t="shared" si="216"/>
        <v>2.891750209</v>
      </c>
      <c r="HT298" s="141">
        <f t="shared" si="217"/>
        <v>2.891750209</v>
      </c>
      <c r="HU298" s="122">
        <f t="shared" si="218"/>
        <v>2.891750209</v>
      </c>
      <c r="HV298" s="142">
        <f t="shared" si="219"/>
        <v>1</v>
      </c>
      <c r="HW298" s="142">
        <f t="shared" si="220"/>
        <v>58.84306736</v>
      </c>
      <c r="HX298" s="130">
        <f t="shared" si="221"/>
        <v>58.84306736</v>
      </c>
      <c r="HY298" s="143">
        <f t="shared" si="222"/>
        <v>-57.01607188</v>
      </c>
      <c r="HZ298" s="143">
        <f t="shared" si="223"/>
        <v>14.54902483</v>
      </c>
      <c r="IA298" s="143">
        <f t="shared" si="224"/>
        <v>2.891750209</v>
      </c>
      <c r="IB298" s="124">
        <f t="shared" si="225"/>
        <v>58.84306736</v>
      </c>
      <c r="IC298" s="140">
        <f t="shared" si="226"/>
        <v>-2.094395102</v>
      </c>
      <c r="ID298" s="140">
        <f t="shared" si="227"/>
        <v>2.344237547</v>
      </c>
      <c r="IE298" s="141">
        <f t="shared" si="228"/>
        <v>0.2498424447</v>
      </c>
      <c r="IF298" s="141">
        <f t="shared" si="229"/>
        <v>0.2498424447</v>
      </c>
      <c r="IG298" s="122">
        <f t="shared" si="230"/>
        <v>0.2498424447</v>
      </c>
      <c r="IH298" s="142">
        <f t="shared" si="231"/>
        <v>1</v>
      </c>
      <c r="II298" s="142">
        <f t="shared" si="232"/>
        <v>58.84306736</v>
      </c>
      <c r="IJ298" s="130">
        <f t="shared" si="233"/>
        <v>58.84306736</v>
      </c>
      <c r="IK298" s="143">
        <f t="shared" si="234"/>
        <v>57.01607188</v>
      </c>
      <c r="IL298" s="143">
        <f t="shared" si="235"/>
        <v>14.54902483</v>
      </c>
      <c r="IM298" s="143">
        <f t="shared" si="236"/>
        <v>0.2498424447</v>
      </c>
      <c r="IN298" s="124">
        <f t="shared" si="237"/>
        <v>58.84306736</v>
      </c>
    </row>
    <row r="299" ht="12.75" customHeight="1">
      <c r="A299" s="129">
        <f>'Cortez Cubic'!AP299</f>
        <v>-0.2187762226</v>
      </c>
      <c r="B299" s="129">
        <f>'Cortez Cubic'!AQ299</f>
        <v>1.386890677</v>
      </c>
      <c r="C299" s="129">
        <f>'Cortez Cubic'!AR299</f>
        <v>1050.184271</v>
      </c>
      <c r="D299" s="129">
        <f>'Cortez Cubic'!AS299</f>
        <v>-30189.40411</v>
      </c>
      <c r="E299" s="129">
        <f t="shared" ref="E299:H299" si="4942">0</f>
        <v>0</v>
      </c>
      <c r="F299" s="129">
        <f t="shared" si="4942"/>
        <v>0</v>
      </c>
      <c r="G299" s="129">
        <f t="shared" si="4942"/>
        <v>0</v>
      </c>
      <c r="H299" s="129">
        <f t="shared" si="4942"/>
        <v>0</v>
      </c>
      <c r="I299" s="110">
        <f>'Cortez Cubic'!I299</f>
        <v>63</v>
      </c>
      <c r="J299" s="130">
        <f t="shared" si="28"/>
        <v>44.58852652</v>
      </c>
      <c r="K299" s="131">
        <f t="shared" si="29"/>
        <v>1</v>
      </c>
      <c r="L299" s="131">
        <f t="shared" si="30"/>
        <v>0</v>
      </c>
      <c r="M299" s="132">
        <f t="shared" si="31"/>
        <v>18.41147348</v>
      </c>
      <c r="N299" s="133">
        <f t="shared" si="32"/>
        <v>4.886767103</v>
      </c>
      <c r="O299" s="134">
        <f t="shared" si="33"/>
        <v>44.58852652</v>
      </c>
      <c r="P299" s="134">
        <f t="shared" si="34"/>
        <v>0</v>
      </c>
      <c r="Q299" s="135">
        <f t="shared" si="35"/>
        <v>39.70175942</v>
      </c>
      <c r="R299" s="135">
        <f t="shared" si="36"/>
        <v>0</v>
      </c>
      <c r="S299" s="136">
        <f t="shared" si="37"/>
        <v>-77.9509742</v>
      </c>
      <c r="T299" s="136">
        <f t="shared" si="38"/>
        <v>0</v>
      </c>
      <c r="U299" s="137">
        <f t="shared" ref="U299:X299" si="4943">ATAN2(A299,E299)</f>
        <v>3.141592654</v>
      </c>
      <c r="V299" s="137">
        <f t="shared" si="4943"/>
        <v>0</v>
      </c>
      <c r="W299" s="137">
        <f t="shared" si="4943"/>
        <v>0</v>
      </c>
      <c r="X299" s="137">
        <f t="shared" si="4943"/>
        <v>3.141592654</v>
      </c>
      <c r="Y299" s="137">
        <f t="shared" ref="Y299:AB299" si="4944">SQRT(POWER(A299,2)+POWER(E299,2))</f>
        <v>0.2187762226</v>
      </c>
      <c r="Z299" s="137">
        <f t="shared" si="4944"/>
        <v>1.386890677</v>
      </c>
      <c r="AA299" s="137">
        <f t="shared" si="4944"/>
        <v>1050.184271</v>
      </c>
      <c r="AB299" s="137">
        <f t="shared" si="4944"/>
        <v>30189.40411</v>
      </c>
      <c r="AC299" s="138">
        <f t="shared" ref="AC299:AF299" si="4945">U299-$U299</f>
        <v>0</v>
      </c>
      <c r="AD299" s="138">
        <f t="shared" si="4945"/>
        <v>-3.141592654</v>
      </c>
      <c r="AE299" s="138">
        <f t="shared" si="4945"/>
        <v>-3.141592654</v>
      </c>
      <c r="AF299" s="138">
        <f t="shared" si="4945"/>
        <v>0</v>
      </c>
      <c r="AG299" s="138">
        <f t="shared" ref="AG299:AJ299" si="4946">Y299/$Y299</f>
        <v>1</v>
      </c>
      <c r="AH299" s="138">
        <f t="shared" si="4946"/>
        <v>6.339311745</v>
      </c>
      <c r="AI299" s="138">
        <f t="shared" si="4946"/>
        <v>4800.266952</v>
      </c>
      <c r="AJ299" s="138">
        <f t="shared" si="4946"/>
        <v>137992.1627</v>
      </c>
      <c r="AK299" s="139">
        <f t="shared" ref="AK299:AN299" si="4947">AG299*COS(AC299)</f>
        <v>1</v>
      </c>
      <c r="AL299" s="139">
        <f t="shared" si="4947"/>
        <v>-6.339311745</v>
      </c>
      <c r="AM299" s="139">
        <f t="shared" si="4947"/>
        <v>-4800.266952</v>
      </c>
      <c r="AN299" s="139">
        <f t="shared" si="4947"/>
        <v>137992.1627</v>
      </c>
      <c r="AO299" s="129">
        <f t="shared" ref="AO299:AR299" si="4948">AG299*SIN(AC299)</f>
        <v>0</v>
      </c>
      <c r="AP299" s="129">
        <f t="shared" si="4948"/>
        <v>0</v>
      </c>
      <c r="AQ299" s="129">
        <f t="shared" si="4948"/>
        <v>0</v>
      </c>
      <c r="AR299" s="129">
        <f t="shared" si="4948"/>
        <v>0</v>
      </c>
      <c r="AS299" s="140">
        <f t="shared" si="45"/>
        <v>-9.424777961</v>
      </c>
      <c r="AT299" s="141">
        <f t="shared" si="46"/>
        <v>-9.424777961</v>
      </c>
      <c r="AU299" s="141">
        <f t="shared" si="47"/>
        <v>-3.141592654</v>
      </c>
      <c r="AV299" s="122">
        <f t="shared" si="48"/>
        <v>3.141592654</v>
      </c>
      <c r="AW299" s="142">
        <f t="shared" si="49"/>
        <v>254.7571186</v>
      </c>
      <c r="AX299" s="130">
        <f t="shared" si="50"/>
        <v>254.7571186</v>
      </c>
      <c r="AY299" s="143">
        <f t="shared" si="51"/>
        <v>509.5142371</v>
      </c>
      <c r="AZ299" s="143">
        <f t="shared" si="52"/>
        <v>0</v>
      </c>
      <c r="BA299" s="143">
        <f t="shared" si="53"/>
        <v>0</v>
      </c>
      <c r="BB299" s="124">
        <f t="shared" si="54"/>
        <v>509.5142371</v>
      </c>
      <c r="BC299" s="140">
        <f t="shared" ref="BC299:BD299" si="4949">BC$2*AD299</f>
        <v>-3.141592654</v>
      </c>
      <c r="BD299" s="140">
        <f t="shared" si="4949"/>
        <v>-3.141592654</v>
      </c>
      <c r="BE299" s="141">
        <f t="shared" si="56"/>
        <v>-6.283185307</v>
      </c>
      <c r="BF299" s="141">
        <f t="shared" si="57"/>
        <v>0</v>
      </c>
      <c r="BG299" s="122">
        <f t="shared" si="58"/>
        <v>0</v>
      </c>
      <c r="BH299" s="142">
        <f t="shared" ref="BH299:BI299" si="4950">POWER(AH299,BH$2)</f>
        <v>6.339311745</v>
      </c>
      <c r="BI299" s="142">
        <f t="shared" si="4950"/>
        <v>4800.266952</v>
      </c>
      <c r="BJ299" s="130">
        <f t="shared" si="60"/>
        <v>30430.38867</v>
      </c>
      <c r="BK299" s="143">
        <f t="shared" si="61"/>
        <v>273873.498</v>
      </c>
      <c r="BL299" s="143">
        <f t="shared" si="62"/>
        <v>0</v>
      </c>
      <c r="BM299" s="143">
        <f t="shared" si="63"/>
        <v>0</v>
      </c>
      <c r="BN299" s="124">
        <f t="shared" si="64"/>
        <v>273873.498</v>
      </c>
      <c r="BO299" s="140">
        <f t="shared" si="65"/>
        <v>0</v>
      </c>
      <c r="BP299" s="141">
        <f t="shared" si="66"/>
        <v>0</v>
      </c>
      <c r="BQ299" s="141">
        <f t="shared" si="67"/>
        <v>0</v>
      </c>
      <c r="BR299" s="122">
        <f t="shared" si="68"/>
        <v>0</v>
      </c>
      <c r="BS299" s="142">
        <f t="shared" si="69"/>
        <v>137992.1627</v>
      </c>
      <c r="BT299" s="130">
        <f t="shared" si="70"/>
        <v>137992.1627</v>
      </c>
      <c r="BU299" s="143">
        <f t="shared" si="71"/>
        <v>-3725788.394</v>
      </c>
      <c r="BV299" s="143">
        <f t="shared" si="72"/>
        <v>0</v>
      </c>
      <c r="BW299" s="143">
        <f t="shared" si="73"/>
        <v>3.141592654</v>
      </c>
      <c r="BX299" s="124">
        <f t="shared" si="74"/>
        <v>3725788.394</v>
      </c>
      <c r="BY299" s="144">
        <f t="shared" ref="BY299:BZ299" si="4951">AY299+BK299+BU299</f>
        <v>-3451405.382</v>
      </c>
      <c r="BZ299" s="144">
        <f t="shared" si="4951"/>
        <v>0</v>
      </c>
      <c r="CA299" s="144">
        <f t="shared" si="76"/>
        <v>-3.141592654</v>
      </c>
      <c r="CB299" s="145">
        <f t="shared" si="77"/>
        <v>3451405.382</v>
      </c>
      <c r="CC299" s="140">
        <f t="shared" ref="CC299:CD299" si="4952">CC$2*AD299</f>
        <v>-6.283185307</v>
      </c>
      <c r="CD299" s="140">
        <f t="shared" si="4952"/>
        <v>-6.283185307</v>
      </c>
      <c r="CE299" s="141">
        <f t="shared" si="79"/>
        <v>-12.56637061</v>
      </c>
      <c r="CF299" s="141">
        <f t="shared" si="80"/>
        <v>0</v>
      </c>
      <c r="CG299" s="122">
        <f t="shared" si="81"/>
        <v>0</v>
      </c>
      <c r="CH299" s="142">
        <f t="shared" ref="CH299:CI299" si="4953">POWER(AH299,CH$2)</f>
        <v>40.1868734</v>
      </c>
      <c r="CI299" s="142">
        <f t="shared" si="4953"/>
        <v>23042562.81</v>
      </c>
      <c r="CJ299" s="130">
        <f t="shared" si="83"/>
        <v>926008554.4</v>
      </c>
      <c r="CK299" s="143">
        <f t="shared" si="84"/>
        <v>-926008554.4</v>
      </c>
      <c r="CL299" s="143">
        <f t="shared" si="85"/>
        <v>0</v>
      </c>
      <c r="CM299" s="143">
        <f t="shared" si="86"/>
        <v>3.141592654</v>
      </c>
      <c r="CN299" s="124">
        <f t="shared" si="87"/>
        <v>926008554.4</v>
      </c>
      <c r="CO299" s="140">
        <f t="shared" si="88"/>
        <v>-9.424777961</v>
      </c>
      <c r="CP299" s="141">
        <f t="shared" si="89"/>
        <v>-9.424777961</v>
      </c>
      <c r="CQ299" s="141">
        <f t="shared" si="90"/>
        <v>-3.141592654</v>
      </c>
      <c r="CR299" s="122">
        <f t="shared" si="91"/>
        <v>3.141592654</v>
      </c>
      <c r="CS299" s="142">
        <f t="shared" si="92"/>
        <v>110610452717</v>
      </c>
      <c r="CT299" s="130">
        <f t="shared" si="93"/>
        <v>110610452717</v>
      </c>
      <c r="CU299" s="143">
        <f t="shared" si="94"/>
        <v>-442441810869</v>
      </c>
      <c r="CV299" s="143">
        <f t="shared" si="95"/>
        <v>0.00005418349475</v>
      </c>
      <c r="CW299" s="143">
        <f t="shared" si="96"/>
        <v>3.141592654</v>
      </c>
      <c r="CX299" s="124">
        <f t="shared" si="97"/>
        <v>442441810869</v>
      </c>
      <c r="CY299" s="140">
        <f t="shared" si="98"/>
        <v>-9.424777961</v>
      </c>
      <c r="CZ299" s="140">
        <f t="shared" si="99"/>
        <v>0</v>
      </c>
      <c r="DA299" s="141">
        <f t="shared" si="100"/>
        <v>-9.424777961</v>
      </c>
      <c r="DB299" s="141">
        <f t="shared" si="101"/>
        <v>-3.141592654</v>
      </c>
      <c r="DC299" s="122">
        <f t="shared" si="102"/>
        <v>3.141592654</v>
      </c>
      <c r="DD299" s="142">
        <f t="shared" si="103"/>
        <v>254.7571186</v>
      </c>
      <c r="DE299" s="142">
        <f t="shared" si="104"/>
        <v>137992.1627</v>
      </c>
      <c r="DF299" s="130">
        <f t="shared" si="105"/>
        <v>35154485.76</v>
      </c>
      <c r="DG299" s="143">
        <f t="shared" si="106"/>
        <v>-140617943.1</v>
      </c>
      <c r="DH299" s="143">
        <f t="shared" si="107"/>
        <v>0.00000001722073139</v>
      </c>
      <c r="DI299" s="143">
        <f t="shared" si="108"/>
        <v>3.141592654</v>
      </c>
      <c r="DJ299" s="124">
        <f t="shared" si="109"/>
        <v>140617943.1</v>
      </c>
      <c r="DK299" s="140">
        <f t="shared" ref="DK299:DM299" si="4954">DK$2*AD299</f>
        <v>-3.141592654</v>
      </c>
      <c r="DL299" s="140">
        <f t="shared" si="4954"/>
        <v>-3.141592654</v>
      </c>
      <c r="DM299" s="140">
        <f t="shared" si="4954"/>
        <v>0</v>
      </c>
      <c r="DN299" s="141">
        <f t="shared" si="111"/>
        <v>-6.283185307</v>
      </c>
      <c r="DO299" s="141">
        <f t="shared" si="112"/>
        <v>0</v>
      </c>
      <c r="DP299" s="122">
        <f t="shared" si="113"/>
        <v>0</v>
      </c>
      <c r="DQ299" s="142">
        <f t="shared" ref="DQ299:DS299" si="4955">POWER(AH299,DQ$2)</f>
        <v>6.339311745</v>
      </c>
      <c r="DR299" s="142">
        <f t="shared" si="4955"/>
        <v>4800.266952</v>
      </c>
      <c r="DS299" s="142">
        <f t="shared" si="4955"/>
        <v>137992.1627</v>
      </c>
      <c r="DT299" s="130">
        <f t="shared" si="115"/>
        <v>4199155145</v>
      </c>
      <c r="DU299" s="143">
        <f t="shared" si="116"/>
        <v>-75584792609</v>
      </c>
      <c r="DV299" s="143">
        <f t="shared" si="117"/>
        <v>0</v>
      </c>
      <c r="DW299" s="143">
        <f t="shared" si="118"/>
        <v>3.141592654</v>
      </c>
      <c r="DX299" s="124">
        <f t="shared" si="119"/>
        <v>75584792609</v>
      </c>
      <c r="DY299" s="140">
        <f t="shared" si="120"/>
        <v>0</v>
      </c>
      <c r="DZ299" s="141">
        <f t="shared" si="121"/>
        <v>0</v>
      </c>
      <c r="EA299" s="141">
        <f t="shared" si="122"/>
        <v>0</v>
      </c>
      <c r="EB299" s="122">
        <f t="shared" si="123"/>
        <v>0</v>
      </c>
      <c r="EC299" s="142">
        <f t="shared" si="124"/>
        <v>19041836977</v>
      </c>
      <c r="ED299" s="130">
        <f t="shared" si="125"/>
        <v>19041836977</v>
      </c>
      <c r="EE299" s="143">
        <f t="shared" si="126"/>
        <v>514129598375</v>
      </c>
      <c r="EF299" s="143">
        <f t="shared" si="127"/>
        <v>0</v>
      </c>
      <c r="EG299" s="143">
        <f t="shared" si="128"/>
        <v>0</v>
      </c>
      <c r="EH299" s="124">
        <f t="shared" si="129"/>
        <v>514129598375</v>
      </c>
      <c r="EI299" s="144">
        <f t="shared" ref="EI299:EJ299" si="4956">CK299+CU299+DG299+DU299+EE299</f>
        <v>-4963631601</v>
      </c>
      <c r="EJ299" s="144">
        <f t="shared" si="4956"/>
        <v>0.00005420071548</v>
      </c>
      <c r="EK299" s="144">
        <f t="shared" si="131"/>
        <v>3.141592654</v>
      </c>
      <c r="EL299" s="145">
        <f t="shared" si="132"/>
        <v>4963631601</v>
      </c>
      <c r="EM299" s="140">
        <f t="shared" si="133"/>
        <v>1.570796327</v>
      </c>
      <c r="EN299" s="141">
        <f t="shared" si="134"/>
        <v>1.570796327</v>
      </c>
      <c r="EO299" s="141">
        <f t="shared" si="135"/>
        <v>1.570796327</v>
      </c>
      <c r="EP299" s="122">
        <f t="shared" si="136"/>
        <v>1.570796327</v>
      </c>
      <c r="EQ299" s="142">
        <f t="shared" si="137"/>
        <v>70453.04536</v>
      </c>
      <c r="ER299" s="130">
        <f t="shared" si="138"/>
        <v>70453.04536</v>
      </c>
      <c r="ES299" s="143">
        <f t="shared" si="139"/>
        <v>0.000000001973307741</v>
      </c>
      <c r="ET299" s="143">
        <f t="shared" si="140"/>
        <v>366084.7623</v>
      </c>
      <c r="EU299" s="143">
        <f t="shared" si="141"/>
        <v>1.570796327</v>
      </c>
      <c r="EV299" s="124">
        <f t="shared" si="142"/>
        <v>366084.7623</v>
      </c>
      <c r="EW299" s="144">
        <f t="shared" ref="EW299:EX299" si="4957">BY299+ES299</f>
        <v>-3451405.382</v>
      </c>
      <c r="EX299" s="144">
        <f t="shared" si="4957"/>
        <v>366084.7623</v>
      </c>
      <c r="EY299" s="144">
        <f t="shared" si="144"/>
        <v>3.035919446</v>
      </c>
      <c r="EZ299" s="145">
        <f t="shared" si="145"/>
        <v>3470766.077</v>
      </c>
      <c r="FA299" s="140">
        <f t="shared" si="146"/>
        <v>1.011973149</v>
      </c>
      <c r="FB299" s="141">
        <f t="shared" si="147"/>
        <v>1.011973149</v>
      </c>
      <c r="FC299" s="141">
        <f t="shared" si="148"/>
        <v>1.011973149</v>
      </c>
      <c r="FD299" s="122">
        <f t="shared" si="149"/>
        <v>1.011973149</v>
      </c>
      <c r="FE299" s="142">
        <f t="shared" si="150"/>
        <v>151.4055452</v>
      </c>
      <c r="FF299" s="130">
        <f t="shared" si="151"/>
        <v>151.4055452</v>
      </c>
      <c r="FG299" s="143">
        <f t="shared" si="152"/>
        <v>21.2377113</v>
      </c>
      <c r="FH299" s="143">
        <f t="shared" si="153"/>
        <v>33.96341871</v>
      </c>
      <c r="FI299" s="143">
        <f t="shared" si="154"/>
        <v>1.011973149</v>
      </c>
      <c r="FJ299" s="124">
        <f t="shared" si="155"/>
        <v>40.05688695</v>
      </c>
      <c r="FK299" s="140">
        <f t="shared" si="156"/>
        <v>-6.283185307</v>
      </c>
      <c r="FL299" s="141">
        <f t="shared" si="157"/>
        <v>-6.283185307</v>
      </c>
      <c r="FM299" s="141">
        <f t="shared" si="158"/>
        <v>0</v>
      </c>
      <c r="FN299" s="122">
        <f t="shared" si="159"/>
        <v>0</v>
      </c>
      <c r="FO299" s="142">
        <f t="shared" si="160"/>
        <v>40.1868734</v>
      </c>
      <c r="FP299" s="130">
        <f t="shared" si="161"/>
        <v>40.1868734</v>
      </c>
      <c r="FQ299" s="143">
        <f t="shared" si="162"/>
        <v>-40.1868734</v>
      </c>
      <c r="FR299" s="143">
        <f t="shared" si="163"/>
        <v>0</v>
      </c>
      <c r="FS299" s="143">
        <f t="shared" si="164"/>
        <v>3.141592654</v>
      </c>
      <c r="FT299" s="124">
        <f t="shared" si="165"/>
        <v>40.1868734</v>
      </c>
      <c r="FU299" s="144">
        <f t="shared" si="166"/>
        <v>-14440.98773</v>
      </c>
      <c r="FV299" s="144">
        <f t="shared" si="167"/>
        <v>0</v>
      </c>
      <c r="FW299" s="144">
        <f t="shared" si="168"/>
        <v>-3.141592654</v>
      </c>
      <c r="FX299" s="145">
        <f t="shared" si="169"/>
        <v>14440.98773</v>
      </c>
      <c r="FY299" s="140">
        <f t="shared" si="170"/>
        <v>-3.141592654</v>
      </c>
      <c r="FZ299" s="140">
        <f t="shared" si="171"/>
        <v>-1.011973149</v>
      </c>
      <c r="GA299" s="141">
        <f t="shared" si="172"/>
        <v>-4.153565802</v>
      </c>
      <c r="GB299" s="141">
        <f t="shared" si="173"/>
        <v>-4.153565802</v>
      </c>
      <c r="GC299" s="122">
        <f t="shared" si="174"/>
        <v>2.129619505</v>
      </c>
      <c r="GD299" s="142">
        <f t="shared" si="175"/>
        <v>14440.98773</v>
      </c>
      <c r="GE299" s="142">
        <f t="shared" si="176"/>
        <v>0.02496449615</v>
      </c>
      <c r="GF299" s="130">
        <f t="shared" si="177"/>
        <v>360.5119825</v>
      </c>
      <c r="GG299" s="143">
        <f t="shared" si="178"/>
        <v>-21.2377113</v>
      </c>
      <c r="GH299" s="143">
        <f t="shared" si="179"/>
        <v>33.96341871</v>
      </c>
      <c r="GI299" s="143">
        <f t="shared" si="180"/>
        <v>2.129619505</v>
      </c>
      <c r="GJ299" s="124">
        <f t="shared" si="181"/>
        <v>40.05688695</v>
      </c>
      <c r="GK299" s="146">
        <f t="shared" si="182"/>
        <v>-0.5</v>
      </c>
      <c r="GL299" s="127">
        <f t="shared" si="183"/>
        <v>-0.8660254038</v>
      </c>
      <c r="GM299" s="146">
        <f t="shared" si="184"/>
        <v>-2.094395102</v>
      </c>
      <c r="GN299" s="127">
        <f t="shared" si="185"/>
        <v>1</v>
      </c>
      <c r="GO299" s="147">
        <f t="shared" si="186"/>
        <v>-0.5</v>
      </c>
      <c r="GP299" s="128">
        <f t="shared" si="187"/>
        <v>0.8660254038</v>
      </c>
      <c r="GQ299" s="147">
        <f t="shared" si="188"/>
        <v>2.094395102</v>
      </c>
      <c r="GR299" s="128">
        <f t="shared" si="189"/>
        <v>1</v>
      </c>
      <c r="GS299" s="140">
        <f t="shared" si="190"/>
        <v>-2.094395102</v>
      </c>
      <c r="GT299" s="140">
        <f t="shared" si="191"/>
        <v>1.011973149</v>
      </c>
      <c r="GU299" s="141">
        <f t="shared" si="192"/>
        <v>-1.082421954</v>
      </c>
      <c r="GV299" s="141">
        <f t="shared" si="193"/>
        <v>-1.082421954</v>
      </c>
      <c r="GW299" s="122">
        <f t="shared" si="194"/>
        <v>-1.082421954</v>
      </c>
      <c r="GX299" s="142">
        <f t="shared" si="195"/>
        <v>1</v>
      </c>
      <c r="GY299" s="142">
        <f t="shared" si="196"/>
        <v>40.05688695</v>
      </c>
      <c r="GZ299" s="130">
        <f t="shared" si="197"/>
        <v>40.05688695</v>
      </c>
      <c r="HA299" s="143">
        <f t="shared" si="198"/>
        <v>18.79432775</v>
      </c>
      <c r="HB299" s="143">
        <f t="shared" si="199"/>
        <v>-35.37410686</v>
      </c>
      <c r="HC299" s="143">
        <f t="shared" si="200"/>
        <v>-1.082421954</v>
      </c>
      <c r="HD299" s="124">
        <f t="shared" si="201"/>
        <v>40.05688695</v>
      </c>
      <c r="HE299" s="140">
        <f t="shared" si="202"/>
        <v>2.094395102</v>
      </c>
      <c r="HF299" s="140">
        <f t="shared" si="203"/>
        <v>2.129619505</v>
      </c>
      <c r="HG299" s="141">
        <f t="shared" si="204"/>
        <v>4.224014607</v>
      </c>
      <c r="HH299" s="141">
        <f t="shared" si="205"/>
        <v>4.224014607</v>
      </c>
      <c r="HI299" s="122">
        <f t="shared" si="206"/>
        <v>-2.0591707</v>
      </c>
      <c r="HJ299" s="142">
        <f t="shared" si="207"/>
        <v>1</v>
      </c>
      <c r="HK299" s="142">
        <f t="shared" si="208"/>
        <v>40.05688695</v>
      </c>
      <c r="HL299" s="130">
        <f t="shared" si="209"/>
        <v>40.05688695</v>
      </c>
      <c r="HM299" s="143">
        <f t="shared" si="210"/>
        <v>-18.79432775</v>
      </c>
      <c r="HN299" s="143">
        <f t="shared" si="211"/>
        <v>-35.37410686</v>
      </c>
      <c r="HO299" s="143">
        <f t="shared" si="212"/>
        <v>-2.0591707</v>
      </c>
      <c r="HP299" s="124">
        <f t="shared" si="213"/>
        <v>40.05688695</v>
      </c>
      <c r="HQ299" s="140">
        <f t="shared" si="214"/>
        <v>2.094395102</v>
      </c>
      <c r="HR299" s="140">
        <f t="shared" si="215"/>
        <v>1.011973149</v>
      </c>
      <c r="HS299" s="141">
        <f t="shared" si="216"/>
        <v>3.106368251</v>
      </c>
      <c r="HT299" s="141">
        <f t="shared" si="217"/>
        <v>3.106368251</v>
      </c>
      <c r="HU299" s="122">
        <f t="shared" si="218"/>
        <v>3.106368251</v>
      </c>
      <c r="HV299" s="142">
        <f t="shared" si="219"/>
        <v>1</v>
      </c>
      <c r="HW299" s="142">
        <f t="shared" si="220"/>
        <v>40.05688695</v>
      </c>
      <c r="HX299" s="130">
        <f t="shared" si="221"/>
        <v>40.05688695</v>
      </c>
      <c r="HY299" s="143">
        <f t="shared" si="222"/>
        <v>-40.03203906</v>
      </c>
      <c r="HZ299" s="143">
        <f t="shared" si="223"/>
        <v>1.410688151</v>
      </c>
      <c r="IA299" s="143">
        <f t="shared" si="224"/>
        <v>3.106368251</v>
      </c>
      <c r="IB299" s="124">
        <f t="shared" si="225"/>
        <v>40.05688695</v>
      </c>
      <c r="IC299" s="140">
        <f t="shared" si="226"/>
        <v>-2.094395102</v>
      </c>
      <c r="ID299" s="140">
        <f t="shared" si="227"/>
        <v>2.129619505</v>
      </c>
      <c r="IE299" s="141">
        <f t="shared" si="228"/>
        <v>0.03522440263</v>
      </c>
      <c r="IF299" s="141">
        <f t="shared" si="229"/>
        <v>0.03522440263</v>
      </c>
      <c r="IG299" s="122">
        <f t="shared" si="230"/>
        <v>0.03522440263</v>
      </c>
      <c r="IH299" s="142">
        <f t="shared" si="231"/>
        <v>1</v>
      </c>
      <c r="II299" s="142">
        <f t="shared" si="232"/>
        <v>40.05688695</v>
      </c>
      <c r="IJ299" s="130">
        <f t="shared" si="233"/>
        <v>40.05688695</v>
      </c>
      <c r="IK299" s="143">
        <f t="shared" si="234"/>
        <v>40.03203906</v>
      </c>
      <c r="IL299" s="143">
        <f t="shared" si="235"/>
        <v>1.410688151</v>
      </c>
      <c r="IM299" s="143">
        <f t="shared" si="236"/>
        <v>0.03522440263</v>
      </c>
      <c r="IN299" s="124">
        <f t="shared" si="237"/>
        <v>40.05688695</v>
      </c>
    </row>
    <row r="300" ht="12.75" customHeight="1">
      <c r="A300" s="129">
        <f>'Cortez Cubic'!AP300</f>
        <v>-0.2187762226</v>
      </c>
      <c r="B300" s="129">
        <f>'Cortez Cubic'!AQ300</f>
        <v>2.601064336</v>
      </c>
      <c r="C300" s="129">
        <f>'Cortez Cubic'!AR300</f>
        <v>10515.86569</v>
      </c>
      <c r="D300" s="129">
        <f>'Cortez Cubic'!AS300</f>
        <v>-874015.4935</v>
      </c>
      <c r="E300" s="129">
        <f t="shared" ref="E300:H300" si="4958">0</f>
        <v>0</v>
      </c>
      <c r="F300" s="129">
        <f t="shared" si="4958"/>
        <v>0</v>
      </c>
      <c r="G300" s="129">
        <f t="shared" si="4958"/>
        <v>0</v>
      </c>
      <c r="H300" s="129">
        <f t="shared" si="4958"/>
        <v>0</v>
      </c>
      <c r="I300" s="110">
        <f>'Cortez Cubic'!I300</f>
        <v>122</v>
      </c>
      <c r="J300" s="130">
        <f t="shared" si="28"/>
        <v>103.579947</v>
      </c>
      <c r="K300" s="131">
        <f t="shared" si="29"/>
        <v>0</v>
      </c>
      <c r="L300" s="131">
        <f t="shared" si="30"/>
        <v>1</v>
      </c>
      <c r="M300" s="132">
        <f t="shared" si="31"/>
        <v>18.42005302</v>
      </c>
      <c r="N300" s="133">
        <f t="shared" si="32"/>
        <v>52.24577485</v>
      </c>
      <c r="O300" s="134">
        <f t="shared" si="33"/>
        <v>155.8257218</v>
      </c>
      <c r="P300" s="134">
        <f t="shared" si="34"/>
        <v>0</v>
      </c>
      <c r="Q300" s="135">
        <f t="shared" si="35"/>
        <v>103.579947</v>
      </c>
      <c r="R300" s="135">
        <f t="shared" si="36"/>
        <v>0</v>
      </c>
      <c r="S300" s="136">
        <f t="shared" si="37"/>
        <v>-247.5165142</v>
      </c>
      <c r="T300" s="136">
        <f t="shared" si="38"/>
        <v>0</v>
      </c>
      <c r="U300" s="137">
        <f t="shared" ref="U300:X300" si="4959">ATAN2(A300,E300)</f>
        <v>3.141592654</v>
      </c>
      <c r="V300" s="137">
        <f t="shared" si="4959"/>
        <v>0</v>
      </c>
      <c r="W300" s="137">
        <f t="shared" si="4959"/>
        <v>0</v>
      </c>
      <c r="X300" s="137">
        <f t="shared" si="4959"/>
        <v>3.141592654</v>
      </c>
      <c r="Y300" s="137">
        <f t="shared" ref="Y300:AB300" si="4960">SQRT(POWER(A300,2)+POWER(E300,2))</f>
        <v>0.2187762226</v>
      </c>
      <c r="Z300" s="137">
        <f t="shared" si="4960"/>
        <v>2.601064336</v>
      </c>
      <c r="AA300" s="137">
        <f t="shared" si="4960"/>
        <v>10515.86569</v>
      </c>
      <c r="AB300" s="137">
        <f t="shared" si="4960"/>
        <v>874015.4935</v>
      </c>
      <c r="AC300" s="138">
        <f t="shared" ref="AC300:AF300" si="4961">U300-$U300</f>
        <v>0</v>
      </c>
      <c r="AD300" s="138">
        <f t="shared" si="4961"/>
        <v>-3.141592654</v>
      </c>
      <c r="AE300" s="138">
        <f t="shared" si="4961"/>
        <v>-3.141592654</v>
      </c>
      <c r="AF300" s="138">
        <f t="shared" si="4961"/>
        <v>0</v>
      </c>
      <c r="AG300" s="138">
        <f t="shared" ref="AG300:AJ300" si="4962">Y300/$Y300</f>
        <v>1</v>
      </c>
      <c r="AH300" s="138">
        <f t="shared" si="4962"/>
        <v>11.88915461</v>
      </c>
      <c r="AI300" s="138">
        <f t="shared" si="4962"/>
        <v>48066.7669</v>
      </c>
      <c r="AJ300" s="138">
        <f t="shared" si="4962"/>
        <v>3995020.497</v>
      </c>
      <c r="AK300" s="139">
        <f t="shared" ref="AK300:AN300" si="4963">AG300*COS(AC300)</f>
        <v>1</v>
      </c>
      <c r="AL300" s="139">
        <f t="shared" si="4963"/>
        <v>-11.88915461</v>
      </c>
      <c r="AM300" s="139">
        <f t="shared" si="4963"/>
        <v>-48066.7669</v>
      </c>
      <c r="AN300" s="139">
        <f t="shared" si="4963"/>
        <v>3995020.497</v>
      </c>
      <c r="AO300" s="129">
        <f t="shared" ref="AO300:AR300" si="4964">AG300*SIN(AC300)</f>
        <v>0</v>
      </c>
      <c r="AP300" s="129">
        <f t="shared" si="4964"/>
        <v>0</v>
      </c>
      <c r="AQ300" s="129">
        <f t="shared" si="4964"/>
        <v>0</v>
      </c>
      <c r="AR300" s="129">
        <f t="shared" si="4964"/>
        <v>0</v>
      </c>
      <c r="AS300" s="140">
        <f t="shared" si="45"/>
        <v>-9.424777961</v>
      </c>
      <c r="AT300" s="141">
        <f t="shared" si="46"/>
        <v>-9.424777961</v>
      </c>
      <c r="AU300" s="141">
        <f t="shared" si="47"/>
        <v>-3.141592654</v>
      </c>
      <c r="AV300" s="122">
        <f t="shared" si="48"/>
        <v>3.141592654</v>
      </c>
      <c r="AW300" s="142">
        <f t="shared" si="49"/>
        <v>1680.555751</v>
      </c>
      <c r="AX300" s="130">
        <f t="shared" si="50"/>
        <v>1680.555751</v>
      </c>
      <c r="AY300" s="143">
        <f t="shared" si="51"/>
        <v>3361.111502</v>
      </c>
      <c r="AZ300" s="143">
        <f t="shared" si="52"/>
        <v>0</v>
      </c>
      <c r="BA300" s="143">
        <f t="shared" si="53"/>
        <v>0</v>
      </c>
      <c r="BB300" s="124">
        <f t="shared" si="54"/>
        <v>3361.111502</v>
      </c>
      <c r="BC300" s="140">
        <f t="shared" ref="BC300:BD300" si="4965">BC$2*AD300</f>
        <v>-3.141592654</v>
      </c>
      <c r="BD300" s="140">
        <f t="shared" si="4965"/>
        <v>-3.141592654</v>
      </c>
      <c r="BE300" s="141">
        <f t="shared" si="56"/>
        <v>-6.283185307</v>
      </c>
      <c r="BF300" s="141">
        <f t="shared" si="57"/>
        <v>0</v>
      </c>
      <c r="BG300" s="122">
        <f t="shared" si="58"/>
        <v>0</v>
      </c>
      <c r="BH300" s="142">
        <f t="shared" ref="BH300:BI300" si="4966">POWER(AH300,BH$2)</f>
        <v>11.88915461</v>
      </c>
      <c r="BI300" s="142">
        <f t="shared" si="4966"/>
        <v>48066.7669</v>
      </c>
      <c r="BJ300" s="130">
        <f t="shared" si="60"/>
        <v>571473.2233</v>
      </c>
      <c r="BK300" s="143">
        <f t="shared" si="61"/>
        <v>5143259.01</v>
      </c>
      <c r="BL300" s="143">
        <f t="shared" si="62"/>
        <v>0</v>
      </c>
      <c r="BM300" s="143">
        <f t="shared" si="63"/>
        <v>0</v>
      </c>
      <c r="BN300" s="124">
        <f t="shared" si="64"/>
        <v>5143259.01</v>
      </c>
      <c r="BO300" s="140">
        <f t="shared" si="65"/>
        <v>0</v>
      </c>
      <c r="BP300" s="141">
        <f t="shared" si="66"/>
        <v>0</v>
      </c>
      <c r="BQ300" s="141">
        <f t="shared" si="67"/>
        <v>0</v>
      </c>
      <c r="BR300" s="122">
        <f t="shared" si="68"/>
        <v>0</v>
      </c>
      <c r="BS300" s="142">
        <f t="shared" si="69"/>
        <v>3995020.497</v>
      </c>
      <c r="BT300" s="130">
        <f t="shared" si="70"/>
        <v>3995020.497</v>
      </c>
      <c r="BU300" s="143">
        <f t="shared" si="71"/>
        <v>-107865553.4</v>
      </c>
      <c r="BV300" s="143">
        <f t="shared" si="72"/>
        <v>0</v>
      </c>
      <c r="BW300" s="143">
        <f t="shared" si="73"/>
        <v>3.141592654</v>
      </c>
      <c r="BX300" s="124">
        <f t="shared" si="74"/>
        <v>107865553.4</v>
      </c>
      <c r="BY300" s="144">
        <f t="shared" ref="BY300:BZ300" si="4967">AY300+BK300+BU300</f>
        <v>-102718933.3</v>
      </c>
      <c r="BZ300" s="144">
        <f t="shared" si="4967"/>
        <v>0</v>
      </c>
      <c r="CA300" s="144">
        <f t="shared" si="76"/>
        <v>-3.141592654</v>
      </c>
      <c r="CB300" s="145">
        <f t="shared" si="77"/>
        <v>102718933.3</v>
      </c>
      <c r="CC300" s="140">
        <f t="shared" ref="CC300:CD300" si="4968">CC$2*AD300</f>
        <v>-6.283185307</v>
      </c>
      <c r="CD300" s="140">
        <f t="shared" si="4968"/>
        <v>-6.283185307</v>
      </c>
      <c r="CE300" s="141">
        <f t="shared" si="79"/>
        <v>-12.56637061</v>
      </c>
      <c r="CF300" s="141">
        <f t="shared" si="80"/>
        <v>0</v>
      </c>
      <c r="CG300" s="122">
        <f t="shared" si="81"/>
        <v>0</v>
      </c>
      <c r="CH300" s="142">
        <f t="shared" ref="CH300:CI300" si="4969">POWER(AH300,CH$2)</f>
        <v>141.3519974</v>
      </c>
      <c r="CI300" s="142">
        <f t="shared" si="4969"/>
        <v>2310414080</v>
      </c>
      <c r="CJ300" s="130">
        <f t="shared" si="83"/>
        <v>326581644962</v>
      </c>
      <c r="CK300" s="143">
        <f t="shared" si="84"/>
        <v>-326581644962</v>
      </c>
      <c r="CL300" s="143">
        <f t="shared" si="85"/>
        <v>0</v>
      </c>
      <c r="CM300" s="143">
        <f t="shared" si="86"/>
        <v>3.141592654</v>
      </c>
      <c r="CN300" s="124">
        <f t="shared" si="87"/>
        <v>326581644962</v>
      </c>
      <c r="CO300" s="140">
        <f t="shared" si="88"/>
        <v>-9.424777961</v>
      </c>
      <c r="CP300" s="141">
        <f t="shared" si="89"/>
        <v>-9.424777961</v>
      </c>
      <c r="CQ300" s="141">
        <f t="shared" si="90"/>
        <v>-3.141592654</v>
      </c>
      <c r="CR300" s="122">
        <f t="shared" si="91"/>
        <v>3.141592654</v>
      </c>
      <c r="CS300" s="142">
        <f t="shared" si="92"/>
        <v>111054135028810</v>
      </c>
      <c r="CT300" s="130">
        <f t="shared" si="93"/>
        <v>111054135028810</v>
      </c>
      <c r="CU300" s="143">
        <f t="shared" si="94"/>
        <v>-444216540115242</v>
      </c>
      <c r="CV300" s="143">
        <f t="shared" si="95"/>
        <v>0.0544008364</v>
      </c>
      <c r="CW300" s="143">
        <f t="shared" si="96"/>
        <v>3.141592654</v>
      </c>
      <c r="CX300" s="124">
        <f t="shared" si="97"/>
        <v>444216540115242</v>
      </c>
      <c r="CY300" s="140">
        <f t="shared" si="98"/>
        <v>-9.424777961</v>
      </c>
      <c r="CZ300" s="140">
        <f t="shared" si="99"/>
        <v>0</v>
      </c>
      <c r="DA300" s="141">
        <f t="shared" si="100"/>
        <v>-9.424777961</v>
      </c>
      <c r="DB300" s="141">
        <f t="shared" si="101"/>
        <v>-3.141592654</v>
      </c>
      <c r="DC300" s="122">
        <f t="shared" si="102"/>
        <v>3.141592654</v>
      </c>
      <c r="DD300" s="142">
        <f t="shared" si="103"/>
        <v>1680.555751</v>
      </c>
      <c r="DE300" s="142">
        <f t="shared" si="104"/>
        <v>3995020.497</v>
      </c>
      <c r="DF300" s="130">
        <f t="shared" si="105"/>
        <v>6713854673</v>
      </c>
      <c r="DG300" s="143">
        <f t="shared" si="106"/>
        <v>-26855418690</v>
      </c>
      <c r="DH300" s="143">
        <f t="shared" si="107"/>
        <v>0.000003288840254</v>
      </c>
      <c r="DI300" s="143">
        <f t="shared" si="108"/>
        <v>3.141592654</v>
      </c>
      <c r="DJ300" s="124">
        <f t="shared" si="109"/>
        <v>26855418690</v>
      </c>
      <c r="DK300" s="140">
        <f t="shared" ref="DK300:DM300" si="4970">DK$2*AD300</f>
        <v>-3.141592654</v>
      </c>
      <c r="DL300" s="140">
        <f t="shared" si="4970"/>
        <v>-3.141592654</v>
      </c>
      <c r="DM300" s="140">
        <f t="shared" si="4970"/>
        <v>0</v>
      </c>
      <c r="DN300" s="141">
        <f t="shared" si="111"/>
        <v>-6.283185307</v>
      </c>
      <c r="DO300" s="141">
        <f t="shared" si="112"/>
        <v>0</v>
      </c>
      <c r="DP300" s="122">
        <f t="shared" si="113"/>
        <v>0</v>
      </c>
      <c r="DQ300" s="142">
        <f t="shared" ref="DQ300:DS300" si="4971">POWER(AH300,DQ$2)</f>
        <v>11.88915461</v>
      </c>
      <c r="DR300" s="142">
        <f t="shared" si="4971"/>
        <v>48066.7669</v>
      </c>
      <c r="DS300" s="142">
        <f t="shared" si="4971"/>
        <v>3995020.497</v>
      </c>
      <c r="DT300" s="130">
        <f t="shared" si="115"/>
        <v>2283047240630</v>
      </c>
      <c r="DU300" s="143">
        <f t="shared" si="116"/>
        <v>-41094850331334</v>
      </c>
      <c r="DV300" s="143">
        <f t="shared" si="117"/>
        <v>0</v>
      </c>
      <c r="DW300" s="143">
        <f t="shared" si="118"/>
        <v>3.141592654</v>
      </c>
      <c r="DX300" s="124">
        <f t="shared" si="119"/>
        <v>41094850331334</v>
      </c>
      <c r="DY300" s="140">
        <f t="shared" si="120"/>
        <v>0</v>
      </c>
      <c r="DZ300" s="141">
        <f t="shared" si="121"/>
        <v>0</v>
      </c>
      <c r="EA300" s="141">
        <f t="shared" si="122"/>
        <v>0</v>
      </c>
      <c r="EB300" s="122">
        <f t="shared" si="123"/>
        <v>0</v>
      </c>
      <c r="EC300" s="142">
        <f t="shared" si="124"/>
        <v>15960188771633</v>
      </c>
      <c r="ED300" s="130">
        <f t="shared" si="125"/>
        <v>15960188771633</v>
      </c>
      <c r="EE300" s="143">
        <f t="shared" si="126"/>
        <v>430925096834085</v>
      </c>
      <c r="EF300" s="143">
        <f t="shared" si="127"/>
        <v>0</v>
      </c>
      <c r="EG300" s="143">
        <f t="shared" si="128"/>
        <v>0</v>
      </c>
      <c r="EH300" s="124">
        <f t="shared" si="129"/>
        <v>430925096834085</v>
      </c>
      <c r="EI300" s="144">
        <f t="shared" ref="EI300:EJ300" si="4972">CK300+CU300+DG300+DU300+EE300</f>
        <v>-54739730676142</v>
      </c>
      <c r="EJ300" s="144">
        <f t="shared" si="4972"/>
        <v>0.05440412524</v>
      </c>
      <c r="EK300" s="144">
        <f t="shared" si="131"/>
        <v>3.141592654</v>
      </c>
      <c r="EL300" s="145">
        <f t="shared" si="132"/>
        <v>54739730676142</v>
      </c>
      <c r="EM300" s="140">
        <f t="shared" si="133"/>
        <v>1.570796327</v>
      </c>
      <c r="EN300" s="141">
        <f t="shared" si="134"/>
        <v>1.570796327</v>
      </c>
      <c r="EO300" s="141">
        <f t="shared" si="135"/>
        <v>1.570796327</v>
      </c>
      <c r="EP300" s="122">
        <f t="shared" si="136"/>
        <v>1.570796327</v>
      </c>
      <c r="EQ300" s="142">
        <f t="shared" si="137"/>
        <v>7398630.324</v>
      </c>
      <c r="ER300" s="130">
        <f t="shared" si="138"/>
        <v>7398630.324</v>
      </c>
      <c r="ES300" s="143">
        <f t="shared" si="139"/>
        <v>0.00000001942678929</v>
      </c>
      <c r="ET300" s="143">
        <f t="shared" si="140"/>
        <v>38444410.88</v>
      </c>
      <c r="EU300" s="143">
        <f t="shared" si="141"/>
        <v>1.570796327</v>
      </c>
      <c r="EV300" s="124">
        <f t="shared" si="142"/>
        <v>38444410.88</v>
      </c>
      <c r="EW300" s="144">
        <f t="shared" ref="EW300:EX300" si="4973">BY300+ES300</f>
        <v>-102718933.3</v>
      </c>
      <c r="EX300" s="144">
        <f t="shared" si="4973"/>
        <v>38444410.88</v>
      </c>
      <c r="EY300" s="144">
        <f t="shared" si="144"/>
        <v>2.783463881</v>
      </c>
      <c r="EZ300" s="145">
        <f t="shared" si="145"/>
        <v>109677490.8</v>
      </c>
      <c r="FA300" s="140">
        <f t="shared" si="146"/>
        <v>0.9278212938</v>
      </c>
      <c r="FB300" s="141">
        <f t="shared" si="147"/>
        <v>0.9278212938</v>
      </c>
      <c r="FC300" s="141">
        <f t="shared" si="148"/>
        <v>0.9278212938</v>
      </c>
      <c r="FD300" s="122">
        <f t="shared" si="149"/>
        <v>0.9278212938</v>
      </c>
      <c r="FE300" s="142">
        <f t="shared" si="150"/>
        <v>478.6732616</v>
      </c>
      <c r="FF300" s="130">
        <f t="shared" si="151"/>
        <v>478.6732616</v>
      </c>
      <c r="FG300" s="143">
        <f t="shared" si="152"/>
        <v>75.93133514</v>
      </c>
      <c r="FH300" s="143">
        <f t="shared" si="153"/>
        <v>101.3528182</v>
      </c>
      <c r="FI300" s="143">
        <f t="shared" si="154"/>
        <v>0.9278212938</v>
      </c>
      <c r="FJ300" s="124">
        <f t="shared" si="155"/>
        <v>126.6410732</v>
      </c>
      <c r="FK300" s="140">
        <f t="shared" si="156"/>
        <v>-6.283185307</v>
      </c>
      <c r="FL300" s="141">
        <f t="shared" si="157"/>
        <v>-6.283185307</v>
      </c>
      <c r="FM300" s="141">
        <f t="shared" si="158"/>
        <v>0</v>
      </c>
      <c r="FN300" s="122">
        <f t="shared" si="159"/>
        <v>0</v>
      </c>
      <c r="FO300" s="142">
        <f t="shared" si="160"/>
        <v>141.3519974</v>
      </c>
      <c r="FP300" s="130">
        <f t="shared" si="161"/>
        <v>141.3519974</v>
      </c>
      <c r="FQ300" s="143">
        <f t="shared" si="162"/>
        <v>-141.3519974</v>
      </c>
      <c r="FR300" s="143">
        <f t="shared" si="163"/>
        <v>0</v>
      </c>
      <c r="FS300" s="143">
        <f t="shared" si="164"/>
        <v>3.141592654</v>
      </c>
      <c r="FT300" s="124">
        <f t="shared" si="165"/>
        <v>141.3519974</v>
      </c>
      <c r="FU300" s="144">
        <f t="shared" si="166"/>
        <v>-144341.6527</v>
      </c>
      <c r="FV300" s="144">
        <f t="shared" si="167"/>
        <v>0</v>
      </c>
      <c r="FW300" s="144">
        <f t="shared" si="168"/>
        <v>-3.141592654</v>
      </c>
      <c r="FX300" s="145">
        <f t="shared" si="169"/>
        <v>144341.6527</v>
      </c>
      <c r="FY300" s="140">
        <f t="shared" si="170"/>
        <v>-3.141592654</v>
      </c>
      <c r="FZ300" s="140">
        <f t="shared" si="171"/>
        <v>-0.9278212938</v>
      </c>
      <c r="GA300" s="141">
        <f t="shared" si="172"/>
        <v>-4.069413947</v>
      </c>
      <c r="GB300" s="141">
        <f t="shared" si="173"/>
        <v>-4.069413947</v>
      </c>
      <c r="GC300" s="122">
        <f t="shared" si="174"/>
        <v>2.21377136</v>
      </c>
      <c r="GD300" s="142">
        <f t="shared" si="175"/>
        <v>144341.6527</v>
      </c>
      <c r="GE300" s="142">
        <f t="shared" si="176"/>
        <v>0.007896332328</v>
      </c>
      <c r="GF300" s="130">
        <f t="shared" si="177"/>
        <v>1139.769658</v>
      </c>
      <c r="GG300" s="143">
        <f t="shared" si="178"/>
        <v>-75.93133514</v>
      </c>
      <c r="GH300" s="143">
        <f t="shared" si="179"/>
        <v>101.3528182</v>
      </c>
      <c r="GI300" s="143">
        <f t="shared" si="180"/>
        <v>2.21377136</v>
      </c>
      <c r="GJ300" s="124">
        <f t="shared" si="181"/>
        <v>126.6410732</v>
      </c>
      <c r="GK300" s="146">
        <f t="shared" si="182"/>
        <v>-0.5</v>
      </c>
      <c r="GL300" s="127">
        <f t="shared" si="183"/>
        <v>-0.8660254038</v>
      </c>
      <c r="GM300" s="146">
        <f t="shared" si="184"/>
        <v>-2.094395102</v>
      </c>
      <c r="GN300" s="127">
        <f t="shared" si="185"/>
        <v>1</v>
      </c>
      <c r="GO300" s="147">
        <f t="shared" si="186"/>
        <v>-0.5</v>
      </c>
      <c r="GP300" s="128">
        <f t="shared" si="187"/>
        <v>0.8660254038</v>
      </c>
      <c r="GQ300" s="147">
        <f t="shared" si="188"/>
        <v>2.094395102</v>
      </c>
      <c r="GR300" s="128">
        <f t="shared" si="189"/>
        <v>1</v>
      </c>
      <c r="GS300" s="140">
        <f t="shared" si="190"/>
        <v>-2.094395102</v>
      </c>
      <c r="GT300" s="140">
        <f t="shared" si="191"/>
        <v>0.9278212938</v>
      </c>
      <c r="GU300" s="141">
        <f t="shared" si="192"/>
        <v>-1.166573809</v>
      </c>
      <c r="GV300" s="141">
        <f t="shared" si="193"/>
        <v>-1.166573809</v>
      </c>
      <c r="GW300" s="122">
        <f t="shared" si="194"/>
        <v>-1.166573809</v>
      </c>
      <c r="GX300" s="142">
        <f t="shared" si="195"/>
        <v>1</v>
      </c>
      <c r="GY300" s="142">
        <f t="shared" si="196"/>
        <v>126.6410732</v>
      </c>
      <c r="GZ300" s="130">
        <f t="shared" si="197"/>
        <v>126.6410732</v>
      </c>
      <c r="HA300" s="143">
        <f t="shared" si="198"/>
        <v>49.80844772</v>
      </c>
      <c r="HB300" s="143">
        <f t="shared" si="199"/>
        <v>-116.4348743</v>
      </c>
      <c r="HC300" s="143">
        <f t="shared" si="200"/>
        <v>-1.166573809</v>
      </c>
      <c r="HD300" s="124">
        <f t="shared" si="201"/>
        <v>126.6410732</v>
      </c>
      <c r="HE300" s="140">
        <f t="shared" si="202"/>
        <v>2.094395102</v>
      </c>
      <c r="HF300" s="140">
        <f t="shared" si="203"/>
        <v>2.21377136</v>
      </c>
      <c r="HG300" s="141">
        <f t="shared" si="204"/>
        <v>4.308166462</v>
      </c>
      <c r="HH300" s="141">
        <f t="shared" si="205"/>
        <v>4.308166462</v>
      </c>
      <c r="HI300" s="122">
        <f t="shared" si="206"/>
        <v>-1.975018845</v>
      </c>
      <c r="HJ300" s="142">
        <f t="shared" si="207"/>
        <v>1</v>
      </c>
      <c r="HK300" s="142">
        <f t="shared" si="208"/>
        <v>126.6410732</v>
      </c>
      <c r="HL300" s="130">
        <f t="shared" si="209"/>
        <v>126.6410732</v>
      </c>
      <c r="HM300" s="143">
        <f t="shared" si="210"/>
        <v>-49.80844772</v>
      </c>
      <c r="HN300" s="143">
        <f t="shared" si="211"/>
        <v>-116.4348743</v>
      </c>
      <c r="HO300" s="143">
        <f t="shared" si="212"/>
        <v>-1.975018845</v>
      </c>
      <c r="HP300" s="124">
        <f t="shared" si="213"/>
        <v>126.6410732</v>
      </c>
      <c r="HQ300" s="140">
        <f t="shared" si="214"/>
        <v>2.094395102</v>
      </c>
      <c r="HR300" s="140">
        <f t="shared" si="215"/>
        <v>0.9278212938</v>
      </c>
      <c r="HS300" s="141">
        <f t="shared" si="216"/>
        <v>3.022216396</v>
      </c>
      <c r="HT300" s="141">
        <f t="shared" si="217"/>
        <v>3.022216396</v>
      </c>
      <c r="HU300" s="122">
        <f t="shared" si="218"/>
        <v>3.022216396</v>
      </c>
      <c r="HV300" s="142">
        <f t="shared" si="219"/>
        <v>1</v>
      </c>
      <c r="HW300" s="142">
        <f t="shared" si="220"/>
        <v>126.6410732</v>
      </c>
      <c r="HX300" s="130">
        <f t="shared" si="221"/>
        <v>126.6410732</v>
      </c>
      <c r="HY300" s="143">
        <f t="shared" si="222"/>
        <v>-125.7397829</v>
      </c>
      <c r="HZ300" s="143">
        <f t="shared" si="223"/>
        <v>15.08205609</v>
      </c>
      <c r="IA300" s="143">
        <f t="shared" si="224"/>
        <v>3.022216396</v>
      </c>
      <c r="IB300" s="124">
        <f t="shared" si="225"/>
        <v>126.6410732</v>
      </c>
      <c r="IC300" s="140">
        <f t="shared" si="226"/>
        <v>-2.094395102</v>
      </c>
      <c r="ID300" s="140">
        <f t="shared" si="227"/>
        <v>2.21377136</v>
      </c>
      <c r="IE300" s="141">
        <f t="shared" si="228"/>
        <v>0.1193762574</v>
      </c>
      <c r="IF300" s="141">
        <f t="shared" si="229"/>
        <v>0.1193762574</v>
      </c>
      <c r="IG300" s="122">
        <f t="shared" si="230"/>
        <v>0.1193762574</v>
      </c>
      <c r="IH300" s="142">
        <f t="shared" si="231"/>
        <v>1</v>
      </c>
      <c r="II300" s="142">
        <f t="shared" si="232"/>
        <v>126.6410732</v>
      </c>
      <c r="IJ300" s="130">
        <f t="shared" si="233"/>
        <v>126.6410732</v>
      </c>
      <c r="IK300" s="143">
        <f t="shared" si="234"/>
        <v>125.7397829</v>
      </c>
      <c r="IL300" s="143">
        <f t="shared" si="235"/>
        <v>15.08205609</v>
      </c>
      <c r="IM300" s="143">
        <f t="shared" si="236"/>
        <v>0.1193762574</v>
      </c>
      <c r="IN300" s="124">
        <f t="shared" si="237"/>
        <v>126.6410732</v>
      </c>
    </row>
    <row r="301" ht="12.75" customHeight="1">
      <c r="A301" s="129">
        <f>'Cortez Cubic'!AP301</f>
        <v>-0.2187762226</v>
      </c>
      <c r="B301" s="129">
        <f>'Cortez Cubic'!AQ301</f>
        <v>11.21898082</v>
      </c>
      <c r="C301" s="129">
        <f>'Cortez Cubic'!AR301</f>
        <v>8209.094237</v>
      </c>
      <c r="D301" s="129">
        <f>'Cortez Cubic'!AS301</f>
        <v>-736690.4542</v>
      </c>
      <c r="E301" s="129">
        <f t="shared" ref="E301:H301" si="4974">0</f>
        <v>0</v>
      </c>
      <c r="F301" s="129">
        <f t="shared" si="4974"/>
        <v>0</v>
      </c>
      <c r="G301" s="129">
        <f t="shared" si="4974"/>
        <v>0</v>
      </c>
      <c r="H301" s="129">
        <f t="shared" si="4974"/>
        <v>0</v>
      </c>
      <c r="I301" s="110">
        <f>'Cortez Cubic'!I301</f>
        <v>134</v>
      </c>
      <c r="J301" s="130">
        <f t="shared" si="28"/>
        <v>152.5552191</v>
      </c>
      <c r="K301" s="131">
        <f t="shared" si="29"/>
        <v>1</v>
      </c>
      <c r="L301" s="131">
        <f t="shared" si="30"/>
        <v>0</v>
      </c>
      <c r="M301" s="132">
        <f t="shared" si="31"/>
        <v>-18.55521913</v>
      </c>
      <c r="N301" s="133">
        <f t="shared" si="32"/>
        <v>46.23087392</v>
      </c>
      <c r="O301" s="134">
        <f t="shared" si="33"/>
        <v>152.5552191</v>
      </c>
      <c r="P301" s="134">
        <f t="shared" si="34"/>
        <v>0</v>
      </c>
      <c r="Q301" s="135">
        <f t="shared" si="35"/>
        <v>106.3243452</v>
      </c>
      <c r="R301" s="135">
        <f t="shared" si="36"/>
        <v>0</v>
      </c>
      <c r="S301" s="136">
        <f t="shared" si="37"/>
        <v>-207.5989421</v>
      </c>
      <c r="T301" s="136">
        <f t="shared" si="38"/>
        <v>0</v>
      </c>
      <c r="U301" s="137">
        <f t="shared" ref="U301:X301" si="4975">ATAN2(A301,E301)</f>
        <v>3.141592654</v>
      </c>
      <c r="V301" s="137">
        <f t="shared" si="4975"/>
        <v>0</v>
      </c>
      <c r="W301" s="137">
        <f t="shared" si="4975"/>
        <v>0</v>
      </c>
      <c r="X301" s="137">
        <f t="shared" si="4975"/>
        <v>3.141592654</v>
      </c>
      <c r="Y301" s="137">
        <f t="shared" ref="Y301:AB301" si="4976">SQRT(POWER(A301,2)+POWER(E301,2))</f>
        <v>0.2187762226</v>
      </c>
      <c r="Z301" s="137">
        <f t="shared" si="4976"/>
        <v>11.21898082</v>
      </c>
      <c r="AA301" s="137">
        <f t="shared" si="4976"/>
        <v>8209.094237</v>
      </c>
      <c r="AB301" s="137">
        <f t="shared" si="4976"/>
        <v>736690.4542</v>
      </c>
      <c r="AC301" s="138">
        <f t="shared" ref="AC301:AF301" si="4977">U301-$U301</f>
        <v>0</v>
      </c>
      <c r="AD301" s="138">
        <f t="shared" si="4977"/>
        <v>-3.141592654</v>
      </c>
      <c r="AE301" s="138">
        <f t="shared" si="4977"/>
        <v>-3.141592654</v>
      </c>
      <c r="AF301" s="138">
        <f t="shared" si="4977"/>
        <v>0</v>
      </c>
      <c r="AG301" s="138">
        <f t="shared" ref="AG301:AJ301" si="4978">Y301/$Y301</f>
        <v>1</v>
      </c>
      <c r="AH301" s="138">
        <f t="shared" si="4978"/>
        <v>51.28062223</v>
      </c>
      <c r="AI301" s="138">
        <f t="shared" si="4978"/>
        <v>37522.78991</v>
      </c>
      <c r="AJ301" s="138">
        <f t="shared" si="4978"/>
        <v>3367324.133</v>
      </c>
      <c r="AK301" s="139">
        <f t="shared" ref="AK301:AN301" si="4979">AG301*COS(AC301)</f>
        <v>1</v>
      </c>
      <c r="AL301" s="139">
        <f t="shared" si="4979"/>
        <v>-51.28062223</v>
      </c>
      <c r="AM301" s="139">
        <f t="shared" si="4979"/>
        <v>-37522.78991</v>
      </c>
      <c r="AN301" s="139">
        <f t="shared" si="4979"/>
        <v>3367324.133</v>
      </c>
      <c r="AO301" s="129">
        <f t="shared" ref="AO301:AR301" si="4980">AG301*SIN(AC301)</f>
        <v>0</v>
      </c>
      <c r="AP301" s="129">
        <f t="shared" si="4980"/>
        <v>0</v>
      </c>
      <c r="AQ301" s="129">
        <f t="shared" si="4980"/>
        <v>0</v>
      </c>
      <c r="AR301" s="129">
        <f t="shared" si="4980"/>
        <v>0</v>
      </c>
      <c r="AS301" s="140">
        <f t="shared" si="45"/>
        <v>-9.424777961</v>
      </c>
      <c r="AT301" s="141">
        <f t="shared" si="46"/>
        <v>-9.424777961</v>
      </c>
      <c r="AU301" s="141">
        <f t="shared" si="47"/>
        <v>-3.141592654</v>
      </c>
      <c r="AV301" s="122">
        <f t="shared" si="48"/>
        <v>3.141592654</v>
      </c>
      <c r="AW301" s="142">
        <f t="shared" si="49"/>
        <v>134852.7659</v>
      </c>
      <c r="AX301" s="130">
        <f t="shared" si="50"/>
        <v>134852.7659</v>
      </c>
      <c r="AY301" s="143">
        <f t="shared" si="51"/>
        <v>269705.5318</v>
      </c>
      <c r="AZ301" s="143">
        <f t="shared" si="52"/>
        <v>0</v>
      </c>
      <c r="BA301" s="143">
        <f t="shared" si="53"/>
        <v>0</v>
      </c>
      <c r="BB301" s="124">
        <f t="shared" si="54"/>
        <v>269705.5318</v>
      </c>
      <c r="BC301" s="140">
        <f t="shared" ref="BC301:BD301" si="4981">BC$2*AD301</f>
        <v>-3.141592654</v>
      </c>
      <c r="BD301" s="140">
        <f t="shared" si="4981"/>
        <v>-3.141592654</v>
      </c>
      <c r="BE301" s="141">
        <f t="shared" si="56"/>
        <v>-6.283185307</v>
      </c>
      <c r="BF301" s="141">
        <f t="shared" si="57"/>
        <v>0</v>
      </c>
      <c r="BG301" s="122">
        <f t="shared" si="58"/>
        <v>0</v>
      </c>
      <c r="BH301" s="142">
        <f t="shared" ref="BH301:BI301" si="4982">POWER(AH301,BH$2)</f>
        <v>51.28062223</v>
      </c>
      <c r="BI301" s="142">
        <f t="shared" si="4982"/>
        <v>37522.78991</v>
      </c>
      <c r="BJ301" s="130">
        <f t="shared" si="60"/>
        <v>1924192.014</v>
      </c>
      <c r="BK301" s="143">
        <f t="shared" si="61"/>
        <v>17317728.13</v>
      </c>
      <c r="BL301" s="143">
        <f t="shared" si="62"/>
        <v>0</v>
      </c>
      <c r="BM301" s="143">
        <f t="shared" si="63"/>
        <v>0</v>
      </c>
      <c r="BN301" s="124">
        <f t="shared" si="64"/>
        <v>17317728.13</v>
      </c>
      <c r="BO301" s="140">
        <f t="shared" si="65"/>
        <v>0</v>
      </c>
      <c r="BP301" s="141">
        <f t="shared" si="66"/>
        <v>0</v>
      </c>
      <c r="BQ301" s="141">
        <f t="shared" si="67"/>
        <v>0</v>
      </c>
      <c r="BR301" s="122">
        <f t="shared" si="68"/>
        <v>0</v>
      </c>
      <c r="BS301" s="142">
        <f t="shared" si="69"/>
        <v>3367324.133</v>
      </c>
      <c r="BT301" s="130">
        <f t="shared" si="70"/>
        <v>3367324.133</v>
      </c>
      <c r="BU301" s="143">
        <f t="shared" si="71"/>
        <v>-90917751.6</v>
      </c>
      <c r="BV301" s="143">
        <f t="shared" si="72"/>
        <v>0</v>
      </c>
      <c r="BW301" s="143">
        <f t="shared" si="73"/>
        <v>3.141592654</v>
      </c>
      <c r="BX301" s="124">
        <f t="shared" si="74"/>
        <v>90917751.6</v>
      </c>
      <c r="BY301" s="144">
        <f t="shared" ref="BY301:BZ301" si="4983">AY301+BK301+BU301</f>
        <v>-73330317.94</v>
      </c>
      <c r="BZ301" s="144">
        <f t="shared" si="4983"/>
        <v>0</v>
      </c>
      <c r="CA301" s="144">
        <f t="shared" si="76"/>
        <v>-3.141592654</v>
      </c>
      <c r="CB301" s="145">
        <f t="shared" si="77"/>
        <v>73330317.94</v>
      </c>
      <c r="CC301" s="140">
        <f t="shared" ref="CC301:CD301" si="4984">CC$2*AD301</f>
        <v>-6.283185307</v>
      </c>
      <c r="CD301" s="140">
        <f t="shared" si="4984"/>
        <v>-6.283185307</v>
      </c>
      <c r="CE301" s="141">
        <f t="shared" si="79"/>
        <v>-12.56637061</v>
      </c>
      <c r="CF301" s="141">
        <f t="shared" si="80"/>
        <v>0</v>
      </c>
      <c r="CG301" s="122">
        <f t="shared" si="81"/>
        <v>0</v>
      </c>
      <c r="CH301" s="142">
        <f t="shared" ref="CH301:CI301" si="4985">POWER(AH301,CH$2)</f>
        <v>2629.702216</v>
      </c>
      <c r="CI301" s="142">
        <f t="shared" si="4985"/>
        <v>1407959762</v>
      </c>
      <c r="CJ301" s="130">
        <f t="shared" si="83"/>
        <v>3702514906799</v>
      </c>
      <c r="CK301" s="143">
        <f t="shared" si="84"/>
        <v>-3702514906799</v>
      </c>
      <c r="CL301" s="143">
        <f t="shared" si="85"/>
        <v>0</v>
      </c>
      <c r="CM301" s="143">
        <f t="shared" si="86"/>
        <v>3.141592654</v>
      </c>
      <c r="CN301" s="124">
        <f t="shared" si="87"/>
        <v>3702514906799</v>
      </c>
      <c r="CO301" s="140">
        <f t="shared" si="88"/>
        <v>-9.424777961</v>
      </c>
      <c r="CP301" s="141">
        <f t="shared" si="89"/>
        <v>-9.424777961</v>
      </c>
      <c r="CQ301" s="141">
        <f t="shared" si="90"/>
        <v>-3.141592654</v>
      </c>
      <c r="CR301" s="122">
        <f t="shared" si="91"/>
        <v>3.141592654</v>
      </c>
      <c r="CS301" s="142">
        <f t="shared" si="92"/>
        <v>52830578356077</v>
      </c>
      <c r="CT301" s="130">
        <f t="shared" si="93"/>
        <v>52830578356077</v>
      </c>
      <c r="CU301" s="143">
        <f t="shared" si="94"/>
        <v>-211322313424306</v>
      </c>
      <c r="CV301" s="143">
        <f t="shared" si="95"/>
        <v>0.02587951947</v>
      </c>
      <c r="CW301" s="143">
        <f t="shared" si="96"/>
        <v>3.141592654</v>
      </c>
      <c r="CX301" s="124">
        <f t="shared" si="97"/>
        <v>211322313424306</v>
      </c>
      <c r="CY301" s="140">
        <f t="shared" si="98"/>
        <v>-9.424777961</v>
      </c>
      <c r="CZ301" s="140">
        <f t="shared" si="99"/>
        <v>0</v>
      </c>
      <c r="DA301" s="141">
        <f t="shared" si="100"/>
        <v>-9.424777961</v>
      </c>
      <c r="DB301" s="141">
        <f t="shared" si="101"/>
        <v>-3.141592654</v>
      </c>
      <c r="DC301" s="122">
        <f t="shared" si="102"/>
        <v>3.141592654</v>
      </c>
      <c r="DD301" s="142">
        <f t="shared" si="103"/>
        <v>134852.7659</v>
      </c>
      <c r="DE301" s="142">
        <f t="shared" si="104"/>
        <v>3367324.133</v>
      </c>
      <c r="DF301" s="130">
        <f t="shared" si="105"/>
        <v>454092973073</v>
      </c>
      <c r="DG301" s="143">
        <f t="shared" si="106"/>
        <v>-1816371892293</v>
      </c>
      <c r="DH301" s="143">
        <f t="shared" si="107"/>
        <v>0.0002224414024</v>
      </c>
      <c r="DI301" s="143">
        <f t="shared" si="108"/>
        <v>3.141592654</v>
      </c>
      <c r="DJ301" s="124">
        <f t="shared" si="109"/>
        <v>1816371892293</v>
      </c>
      <c r="DK301" s="140">
        <f t="shared" ref="DK301:DM301" si="4986">DK$2*AD301</f>
        <v>-3.141592654</v>
      </c>
      <c r="DL301" s="140">
        <f t="shared" si="4986"/>
        <v>-3.141592654</v>
      </c>
      <c r="DM301" s="140">
        <f t="shared" si="4986"/>
        <v>0</v>
      </c>
      <c r="DN301" s="141">
        <f t="shared" si="111"/>
        <v>-6.283185307</v>
      </c>
      <c r="DO301" s="141">
        <f t="shared" si="112"/>
        <v>0</v>
      </c>
      <c r="DP301" s="122">
        <f t="shared" si="113"/>
        <v>0</v>
      </c>
      <c r="DQ301" s="142">
        <f t="shared" ref="DQ301:DS301" si="4987">POWER(AH301,DQ$2)</f>
        <v>51.28062223</v>
      </c>
      <c r="DR301" s="142">
        <f t="shared" si="4987"/>
        <v>37522.78991</v>
      </c>
      <c r="DS301" s="142">
        <f t="shared" si="4987"/>
        <v>3367324.133</v>
      </c>
      <c r="DT301" s="130">
        <f t="shared" si="115"/>
        <v>6479378206105</v>
      </c>
      <c r="DU301" s="143">
        <f t="shared" si="116"/>
        <v>-116628807709887</v>
      </c>
      <c r="DV301" s="143">
        <f t="shared" si="117"/>
        <v>0</v>
      </c>
      <c r="DW301" s="143">
        <f t="shared" si="118"/>
        <v>3.141592654</v>
      </c>
      <c r="DX301" s="124">
        <f t="shared" si="119"/>
        <v>116628807709887</v>
      </c>
      <c r="DY301" s="140">
        <f t="shared" si="120"/>
        <v>0</v>
      </c>
      <c r="DZ301" s="141">
        <f t="shared" si="121"/>
        <v>0</v>
      </c>
      <c r="EA301" s="141">
        <f t="shared" si="122"/>
        <v>0</v>
      </c>
      <c r="EB301" s="122">
        <f t="shared" si="123"/>
        <v>0</v>
      </c>
      <c r="EC301" s="142">
        <f t="shared" si="124"/>
        <v>11338871819438</v>
      </c>
      <c r="ED301" s="130">
        <f t="shared" si="125"/>
        <v>11338871819438</v>
      </c>
      <c r="EE301" s="143">
        <f t="shared" si="126"/>
        <v>306149539124817</v>
      </c>
      <c r="EF301" s="143">
        <f t="shared" si="127"/>
        <v>0</v>
      </c>
      <c r="EG301" s="143">
        <f t="shared" si="128"/>
        <v>0</v>
      </c>
      <c r="EH301" s="124">
        <f t="shared" si="129"/>
        <v>306149539124817</v>
      </c>
      <c r="EI301" s="144">
        <f t="shared" ref="EI301:EJ301" si="4988">CK301+CU301+DG301+DU301+EE301</f>
        <v>-27320468808468</v>
      </c>
      <c r="EJ301" s="144">
        <f t="shared" si="4988"/>
        <v>0.02610196087</v>
      </c>
      <c r="EK301" s="144">
        <f t="shared" si="131"/>
        <v>3.141592654</v>
      </c>
      <c r="EL301" s="145">
        <f t="shared" si="132"/>
        <v>27320468808468</v>
      </c>
      <c r="EM301" s="140">
        <f t="shared" si="133"/>
        <v>1.570796327</v>
      </c>
      <c r="EN301" s="141">
        <f t="shared" si="134"/>
        <v>1.570796327</v>
      </c>
      <c r="EO301" s="141">
        <f t="shared" si="135"/>
        <v>1.570796327</v>
      </c>
      <c r="EP301" s="122">
        <f t="shared" si="136"/>
        <v>1.570796327</v>
      </c>
      <c r="EQ301" s="142">
        <f t="shared" si="137"/>
        <v>5226898.584</v>
      </c>
      <c r="ER301" s="130">
        <f t="shared" si="138"/>
        <v>5226898.584</v>
      </c>
      <c r="ES301" s="143">
        <f t="shared" si="139"/>
        <v>0.0000000137244129</v>
      </c>
      <c r="ET301" s="143">
        <f t="shared" si="140"/>
        <v>27159761.74</v>
      </c>
      <c r="EU301" s="143">
        <f t="shared" si="141"/>
        <v>1.570796327</v>
      </c>
      <c r="EV301" s="124">
        <f t="shared" si="142"/>
        <v>27159761.74</v>
      </c>
      <c r="EW301" s="144">
        <f t="shared" ref="EW301:EX301" si="4989">BY301+ES301</f>
        <v>-73330317.94</v>
      </c>
      <c r="EX301" s="144">
        <f t="shared" si="4989"/>
        <v>27159761.74</v>
      </c>
      <c r="EY301" s="144">
        <f t="shared" si="144"/>
        <v>2.786882388</v>
      </c>
      <c r="EZ301" s="145">
        <f t="shared" si="145"/>
        <v>78198389.93</v>
      </c>
      <c r="FA301" s="140">
        <f t="shared" si="146"/>
        <v>0.928960796</v>
      </c>
      <c r="FB301" s="141">
        <f t="shared" si="147"/>
        <v>0.928960796</v>
      </c>
      <c r="FC301" s="141">
        <f t="shared" si="148"/>
        <v>0.928960796</v>
      </c>
      <c r="FD301" s="122">
        <f t="shared" si="149"/>
        <v>0.928960796</v>
      </c>
      <c r="FE301" s="142">
        <f t="shared" si="150"/>
        <v>427.6278061</v>
      </c>
      <c r="FF301" s="130">
        <f t="shared" si="151"/>
        <v>427.6278061</v>
      </c>
      <c r="FG301" s="143">
        <f t="shared" si="152"/>
        <v>67.73083919</v>
      </c>
      <c r="FH301" s="143">
        <f t="shared" si="153"/>
        <v>90.62184721</v>
      </c>
      <c r="FI301" s="143">
        <f t="shared" si="154"/>
        <v>0.928960796</v>
      </c>
      <c r="FJ301" s="124">
        <f t="shared" si="155"/>
        <v>113.1361382</v>
      </c>
      <c r="FK301" s="140">
        <f t="shared" si="156"/>
        <v>-6.283185307</v>
      </c>
      <c r="FL301" s="141">
        <f t="shared" si="157"/>
        <v>-6.283185307</v>
      </c>
      <c r="FM301" s="141">
        <f t="shared" si="158"/>
        <v>0</v>
      </c>
      <c r="FN301" s="122">
        <f t="shared" si="159"/>
        <v>0</v>
      </c>
      <c r="FO301" s="142">
        <f t="shared" si="160"/>
        <v>2629.702216</v>
      </c>
      <c r="FP301" s="130">
        <f t="shared" si="161"/>
        <v>2629.702216</v>
      </c>
      <c r="FQ301" s="143">
        <f t="shared" si="162"/>
        <v>-2629.702216</v>
      </c>
      <c r="FR301" s="143">
        <f t="shared" si="163"/>
        <v>0</v>
      </c>
      <c r="FS301" s="143">
        <f t="shared" si="164"/>
        <v>3.141592654</v>
      </c>
      <c r="FT301" s="124">
        <f t="shared" si="165"/>
        <v>2629.702216</v>
      </c>
      <c r="FU301" s="144">
        <f t="shared" si="166"/>
        <v>-115198.0719</v>
      </c>
      <c r="FV301" s="144">
        <f t="shared" si="167"/>
        <v>0</v>
      </c>
      <c r="FW301" s="144">
        <f t="shared" si="168"/>
        <v>-3.141592654</v>
      </c>
      <c r="FX301" s="145">
        <f t="shared" si="169"/>
        <v>115198.0719</v>
      </c>
      <c r="FY301" s="140">
        <f t="shared" si="170"/>
        <v>-3.141592654</v>
      </c>
      <c r="FZ301" s="140">
        <f t="shared" si="171"/>
        <v>-0.928960796</v>
      </c>
      <c r="GA301" s="141">
        <f t="shared" si="172"/>
        <v>-4.07055345</v>
      </c>
      <c r="GB301" s="141">
        <f t="shared" si="173"/>
        <v>-4.07055345</v>
      </c>
      <c r="GC301" s="122">
        <f t="shared" si="174"/>
        <v>2.212631858</v>
      </c>
      <c r="GD301" s="142">
        <f t="shared" si="175"/>
        <v>115198.0719</v>
      </c>
      <c r="GE301" s="142">
        <f t="shared" si="176"/>
        <v>0.008838908732</v>
      </c>
      <c r="GF301" s="130">
        <f t="shared" si="177"/>
        <v>1018.225244</v>
      </c>
      <c r="GG301" s="143">
        <f t="shared" si="178"/>
        <v>-67.73083919</v>
      </c>
      <c r="GH301" s="143">
        <f t="shared" si="179"/>
        <v>90.62184721</v>
      </c>
      <c r="GI301" s="143">
        <f t="shared" si="180"/>
        <v>2.212631858</v>
      </c>
      <c r="GJ301" s="124">
        <f t="shared" si="181"/>
        <v>113.1361382</v>
      </c>
      <c r="GK301" s="146">
        <f t="shared" si="182"/>
        <v>-0.5</v>
      </c>
      <c r="GL301" s="127">
        <f t="shared" si="183"/>
        <v>-0.8660254038</v>
      </c>
      <c r="GM301" s="146">
        <f t="shared" si="184"/>
        <v>-2.094395102</v>
      </c>
      <c r="GN301" s="127">
        <f t="shared" si="185"/>
        <v>1</v>
      </c>
      <c r="GO301" s="147">
        <f t="shared" si="186"/>
        <v>-0.5</v>
      </c>
      <c r="GP301" s="128">
        <f t="shared" si="187"/>
        <v>0.8660254038</v>
      </c>
      <c r="GQ301" s="147">
        <f t="shared" si="188"/>
        <v>2.094395102</v>
      </c>
      <c r="GR301" s="128">
        <f t="shared" si="189"/>
        <v>1</v>
      </c>
      <c r="GS301" s="140">
        <f t="shared" si="190"/>
        <v>-2.094395102</v>
      </c>
      <c r="GT301" s="140">
        <f t="shared" si="191"/>
        <v>0.928960796</v>
      </c>
      <c r="GU301" s="141">
        <f t="shared" si="192"/>
        <v>-1.165434306</v>
      </c>
      <c r="GV301" s="141">
        <f t="shared" si="193"/>
        <v>-1.165434306</v>
      </c>
      <c r="GW301" s="122">
        <f t="shared" si="194"/>
        <v>-1.165434306</v>
      </c>
      <c r="GX301" s="142">
        <f t="shared" si="195"/>
        <v>1</v>
      </c>
      <c r="GY301" s="142">
        <f t="shared" si="196"/>
        <v>113.1361382</v>
      </c>
      <c r="GZ301" s="130">
        <f t="shared" si="197"/>
        <v>113.1361382</v>
      </c>
      <c r="HA301" s="143">
        <f t="shared" si="198"/>
        <v>44.61540223</v>
      </c>
      <c r="HB301" s="143">
        <f t="shared" si="199"/>
        <v>-103.967551</v>
      </c>
      <c r="HC301" s="143">
        <f t="shared" si="200"/>
        <v>-1.165434306</v>
      </c>
      <c r="HD301" s="124">
        <f t="shared" si="201"/>
        <v>113.1361382</v>
      </c>
      <c r="HE301" s="140">
        <f t="shared" si="202"/>
        <v>2.094395102</v>
      </c>
      <c r="HF301" s="140">
        <f t="shared" si="203"/>
        <v>2.212631858</v>
      </c>
      <c r="HG301" s="141">
        <f t="shared" si="204"/>
        <v>4.30702696</v>
      </c>
      <c r="HH301" s="141">
        <f t="shared" si="205"/>
        <v>4.30702696</v>
      </c>
      <c r="HI301" s="122">
        <f t="shared" si="206"/>
        <v>-1.976158347</v>
      </c>
      <c r="HJ301" s="142">
        <f t="shared" si="207"/>
        <v>1</v>
      </c>
      <c r="HK301" s="142">
        <f t="shared" si="208"/>
        <v>113.1361382</v>
      </c>
      <c r="HL301" s="130">
        <f t="shared" si="209"/>
        <v>113.1361382</v>
      </c>
      <c r="HM301" s="143">
        <f t="shared" si="210"/>
        <v>-44.61540223</v>
      </c>
      <c r="HN301" s="143">
        <f t="shared" si="211"/>
        <v>-103.967551</v>
      </c>
      <c r="HO301" s="143">
        <f t="shared" si="212"/>
        <v>-1.976158347</v>
      </c>
      <c r="HP301" s="124">
        <f t="shared" si="213"/>
        <v>113.1361382</v>
      </c>
      <c r="HQ301" s="140">
        <f t="shared" si="214"/>
        <v>2.094395102</v>
      </c>
      <c r="HR301" s="140">
        <f t="shared" si="215"/>
        <v>0.928960796</v>
      </c>
      <c r="HS301" s="141">
        <f t="shared" si="216"/>
        <v>3.023355898</v>
      </c>
      <c r="HT301" s="141">
        <f t="shared" si="217"/>
        <v>3.023355898</v>
      </c>
      <c r="HU301" s="122">
        <f t="shared" si="218"/>
        <v>3.023355898</v>
      </c>
      <c r="HV301" s="142">
        <f t="shared" si="219"/>
        <v>1</v>
      </c>
      <c r="HW301" s="142">
        <f t="shared" si="220"/>
        <v>113.1361382</v>
      </c>
      <c r="HX301" s="130">
        <f t="shared" si="221"/>
        <v>113.1361382</v>
      </c>
      <c r="HY301" s="143">
        <f t="shared" si="222"/>
        <v>-112.3462414</v>
      </c>
      <c r="HZ301" s="143">
        <f t="shared" si="223"/>
        <v>13.34570375</v>
      </c>
      <c r="IA301" s="143">
        <f t="shared" si="224"/>
        <v>3.023355898</v>
      </c>
      <c r="IB301" s="124">
        <f t="shared" si="225"/>
        <v>113.1361382</v>
      </c>
      <c r="IC301" s="140">
        <f t="shared" si="226"/>
        <v>-2.094395102</v>
      </c>
      <c r="ID301" s="140">
        <f t="shared" si="227"/>
        <v>2.212631858</v>
      </c>
      <c r="IE301" s="141">
        <f t="shared" si="228"/>
        <v>0.1182367552</v>
      </c>
      <c r="IF301" s="141">
        <f t="shared" si="229"/>
        <v>0.1182367552</v>
      </c>
      <c r="IG301" s="122">
        <f t="shared" si="230"/>
        <v>0.1182367552</v>
      </c>
      <c r="IH301" s="142">
        <f t="shared" si="231"/>
        <v>1</v>
      </c>
      <c r="II301" s="142">
        <f t="shared" si="232"/>
        <v>113.1361382</v>
      </c>
      <c r="IJ301" s="130">
        <f t="shared" si="233"/>
        <v>113.1361382</v>
      </c>
      <c r="IK301" s="143">
        <f t="shared" si="234"/>
        <v>112.3462414</v>
      </c>
      <c r="IL301" s="143">
        <f t="shared" si="235"/>
        <v>13.34570375</v>
      </c>
      <c r="IM301" s="143">
        <f t="shared" si="236"/>
        <v>0.1182367552</v>
      </c>
      <c r="IN301" s="124">
        <f t="shared" si="237"/>
        <v>113.1361382</v>
      </c>
    </row>
    <row r="302" ht="12.75" customHeight="1">
      <c r="A302" s="129">
        <f>'Cortez Cubic'!AP302</f>
        <v>-0.2187762226</v>
      </c>
      <c r="B302" s="129">
        <f>'Cortez Cubic'!AQ302</f>
        <v>9.547125855</v>
      </c>
      <c r="C302" s="129">
        <f>'Cortez Cubic'!AR302</f>
        <v>12240.59975</v>
      </c>
      <c r="D302" s="129">
        <f>'Cortez Cubic'!AS302</f>
        <v>-1309386.735</v>
      </c>
      <c r="E302" s="129">
        <f t="shared" ref="E302:H302" si="4990">0</f>
        <v>0</v>
      </c>
      <c r="F302" s="129">
        <f t="shared" si="4990"/>
        <v>0</v>
      </c>
      <c r="G302" s="129">
        <f t="shared" si="4990"/>
        <v>0</v>
      </c>
      <c r="H302" s="129">
        <f t="shared" si="4990"/>
        <v>0</v>
      </c>
      <c r="I302" s="110">
        <f>'Cortez Cubic'!I302</f>
        <v>127</v>
      </c>
      <c r="J302" s="130">
        <f t="shared" si="28"/>
        <v>145.6389706</v>
      </c>
      <c r="K302" s="131">
        <f t="shared" si="29"/>
        <v>0</v>
      </c>
      <c r="L302" s="131">
        <f t="shared" si="30"/>
        <v>1</v>
      </c>
      <c r="M302" s="132">
        <f t="shared" si="31"/>
        <v>-18.63897057</v>
      </c>
      <c r="N302" s="133">
        <f t="shared" si="32"/>
        <v>12.39711562</v>
      </c>
      <c r="O302" s="134">
        <f t="shared" si="33"/>
        <v>158.0360862</v>
      </c>
      <c r="P302" s="134">
        <f t="shared" si="34"/>
        <v>0</v>
      </c>
      <c r="Q302" s="135">
        <f t="shared" si="35"/>
        <v>145.6389706</v>
      </c>
      <c r="R302" s="135">
        <f t="shared" si="36"/>
        <v>0</v>
      </c>
      <c r="S302" s="136">
        <f t="shared" si="37"/>
        <v>-260.036284</v>
      </c>
      <c r="T302" s="136">
        <f t="shared" si="38"/>
        <v>0</v>
      </c>
      <c r="U302" s="137">
        <f t="shared" ref="U302:X302" si="4991">ATAN2(A302,E302)</f>
        <v>3.141592654</v>
      </c>
      <c r="V302" s="137">
        <f t="shared" si="4991"/>
        <v>0</v>
      </c>
      <c r="W302" s="137">
        <f t="shared" si="4991"/>
        <v>0</v>
      </c>
      <c r="X302" s="137">
        <f t="shared" si="4991"/>
        <v>3.141592654</v>
      </c>
      <c r="Y302" s="137">
        <f t="shared" ref="Y302:AB302" si="4992">SQRT(POWER(A302,2)+POWER(E302,2))</f>
        <v>0.2187762226</v>
      </c>
      <c r="Z302" s="137">
        <f t="shared" si="4992"/>
        <v>9.547125855</v>
      </c>
      <c r="AA302" s="137">
        <f t="shared" si="4992"/>
        <v>12240.59975</v>
      </c>
      <c r="AB302" s="137">
        <f t="shared" si="4992"/>
        <v>1309386.735</v>
      </c>
      <c r="AC302" s="138">
        <f t="shared" ref="AC302:AF302" si="4993">U302-$U302</f>
        <v>0</v>
      </c>
      <c r="AD302" s="138">
        <f t="shared" si="4993"/>
        <v>-3.141592654</v>
      </c>
      <c r="AE302" s="138">
        <f t="shared" si="4993"/>
        <v>-3.141592654</v>
      </c>
      <c r="AF302" s="138">
        <f t="shared" si="4993"/>
        <v>0</v>
      </c>
      <c r="AG302" s="138">
        <f t="shared" ref="AG302:AJ302" si="4994">Y302/$Y302</f>
        <v>1</v>
      </c>
      <c r="AH302" s="138">
        <f t="shared" si="4994"/>
        <v>43.63877272</v>
      </c>
      <c r="AI302" s="138">
        <f t="shared" si="4994"/>
        <v>55950.32041</v>
      </c>
      <c r="AJ302" s="138">
        <f t="shared" si="4994"/>
        <v>5985050.477</v>
      </c>
      <c r="AK302" s="139">
        <f t="shared" ref="AK302:AN302" si="4995">AG302*COS(AC302)</f>
        <v>1</v>
      </c>
      <c r="AL302" s="139">
        <f t="shared" si="4995"/>
        <v>-43.63877272</v>
      </c>
      <c r="AM302" s="139">
        <f t="shared" si="4995"/>
        <v>-55950.32041</v>
      </c>
      <c r="AN302" s="139">
        <f t="shared" si="4995"/>
        <v>5985050.477</v>
      </c>
      <c r="AO302" s="129">
        <f t="shared" ref="AO302:AR302" si="4996">AG302*SIN(AC302)</f>
        <v>0</v>
      </c>
      <c r="AP302" s="129">
        <f t="shared" si="4996"/>
        <v>0</v>
      </c>
      <c r="AQ302" s="129">
        <f t="shared" si="4996"/>
        <v>0</v>
      </c>
      <c r="AR302" s="129">
        <f t="shared" si="4996"/>
        <v>0</v>
      </c>
      <c r="AS302" s="140">
        <f t="shared" si="45"/>
        <v>-9.424777961</v>
      </c>
      <c r="AT302" s="141">
        <f t="shared" si="46"/>
        <v>-9.424777961</v>
      </c>
      <c r="AU302" s="141">
        <f t="shared" si="47"/>
        <v>-3.141592654</v>
      </c>
      <c r="AV302" s="122">
        <f t="shared" si="48"/>
        <v>3.141592654</v>
      </c>
      <c r="AW302" s="142">
        <f t="shared" si="49"/>
        <v>83103.16888</v>
      </c>
      <c r="AX302" s="130">
        <f t="shared" si="50"/>
        <v>83103.16888</v>
      </c>
      <c r="AY302" s="143">
        <f t="shared" si="51"/>
        <v>166206.3378</v>
      </c>
      <c r="AZ302" s="143">
        <f t="shared" si="52"/>
        <v>0</v>
      </c>
      <c r="BA302" s="143">
        <f t="shared" si="53"/>
        <v>0</v>
      </c>
      <c r="BB302" s="124">
        <f t="shared" si="54"/>
        <v>166206.3378</v>
      </c>
      <c r="BC302" s="140">
        <f t="shared" ref="BC302:BD302" si="4997">BC$2*AD302</f>
        <v>-3.141592654</v>
      </c>
      <c r="BD302" s="140">
        <f t="shared" si="4997"/>
        <v>-3.141592654</v>
      </c>
      <c r="BE302" s="141">
        <f t="shared" si="56"/>
        <v>-6.283185307</v>
      </c>
      <c r="BF302" s="141">
        <f t="shared" si="57"/>
        <v>0</v>
      </c>
      <c r="BG302" s="122">
        <f t="shared" si="58"/>
        <v>0</v>
      </c>
      <c r="BH302" s="142">
        <f t="shared" ref="BH302:BI302" si="4998">POWER(AH302,BH$2)</f>
        <v>43.63877272</v>
      </c>
      <c r="BI302" s="142">
        <f t="shared" si="4998"/>
        <v>55950.32041</v>
      </c>
      <c r="BJ302" s="130">
        <f t="shared" si="60"/>
        <v>2441603.316</v>
      </c>
      <c r="BK302" s="143">
        <f t="shared" si="61"/>
        <v>21974429.85</v>
      </c>
      <c r="BL302" s="143">
        <f t="shared" si="62"/>
        <v>0</v>
      </c>
      <c r="BM302" s="143">
        <f t="shared" si="63"/>
        <v>0</v>
      </c>
      <c r="BN302" s="124">
        <f t="shared" si="64"/>
        <v>21974429.85</v>
      </c>
      <c r="BO302" s="140">
        <f t="shared" si="65"/>
        <v>0</v>
      </c>
      <c r="BP302" s="141">
        <f t="shared" si="66"/>
        <v>0</v>
      </c>
      <c r="BQ302" s="141">
        <f t="shared" si="67"/>
        <v>0</v>
      </c>
      <c r="BR302" s="122">
        <f t="shared" si="68"/>
        <v>0</v>
      </c>
      <c r="BS302" s="142">
        <f t="shared" si="69"/>
        <v>5985050.477</v>
      </c>
      <c r="BT302" s="130">
        <f t="shared" si="70"/>
        <v>5985050.477</v>
      </c>
      <c r="BU302" s="143">
        <f t="shared" si="71"/>
        <v>-161596362.9</v>
      </c>
      <c r="BV302" s="143">
        <f t="shared" si="72"/>
        <v>0</v>
      </c>
      <c r="BW302" s="143">
        <f t="shared" si="73"/>
        <v>3.141592654</v>
      </c>
      <c r="BX302" s="124">
        <f t="shared" si="74"/>
        <v>161596362.9</v>
      </c>
      <c r="BY302" s="144">
        <f t="shared" ref="BY302:BZ302" si="4999">AY302+BK302+BU302</f>
        <v>-139455726.7</v>
      </c>
      <c r="BZ302" s="144">
        <f t="shared" si="4999"/>
        <v>0</v>
      </c>
      <c r="CA302" s="144">
        <f t="shared" si="76"/>
        <v>-3.141592654</v>
      </c>
      <c r="CB302" s="145">
        <f t="shared" si="77"/>
        <v>139455726.7</v>
      </c>
      <c r="CC302" s="140">
        <f t="shared" ref="CC302:CD302" si="5000">CC$2*AD302</f>
        <v>-6.283185307</v>
      </c>
      <c r="CD302" s="140">
        <f t="shared" si="5000"/>
        <v>-6.283185307</v>
      </c>
      <c r="CE302" s="141">
        <f t="shared" si="79"/>
        <v>-12.56637061</v>
      </c>
      <c r="CF302" s="141">
        <f t="shared" si="80"/>
        <v>0</v>
      </c>
      <c r="CG302" s="122">
        <f t="shared" si="81"/>
        <v>0</v>
      </c>
      <c r="CH302" s="142">
        <f t="shared" ref="CH302:CI302" si="5001">POWER(AH302,CH$2)</f>
        <v>1904.342485</v>
      </c>
      <c r="CI302" s="142">
        <f t="shared" si="5001"/>
        <v>3130438354</v>
      </c>
      <c r="CJ302" s="130">
        <f t="shared" si="83"/>
        <v>5961426753565</v>
      </c>
      <c r="CK302" s="143">
        <f t="shared" si="84"/>
        <v>-5961426753565</v>
      </c>
      <c r="CL302" s="143">
        <f t="shared" si="85"/>
        <v>0</v>
      </c>
      <c r="CM302" s="143">
        <f t="shared" si="86"/>
        <v>3.141592654</v>
      </c>
      <c r="CN302" s="124">
        <f t="shared" si="87"/>
        <v>5961426753565</v>
      </c>
      <c r="CO302" s="140">
        <f t="shared" si="88"/>
        <v>-9.424777961</v>
      </c>
      <c r="CP302" s="141">
        <f t="shared" si="89"/>
        <v>-9.424777961</v>
      </c>
      <c r="CQ302" s="141">
        <f t="shared" si="90"/>
        <v>-3.141592654</v>
      </c>
      <c r="CR302" s="122">
        <f t="shared" si="91"/>
        <v>3.141592654</v>
      </c>
      <c r="CS302" s="142">
        <f t="shared" si="92"/>
        <v>175149028931135</v>
      </c>
      <c r="CT302" s="130">
        <f t="shared" si="93"/>
        <v>175149028931135</v>
      </c>
      <c r="CU302" s="143">
        <f t="shared" si="94"/>
        <v>-700596115724541</v>
      </c>
      <c r="CV302" s="143">
        <f t="shared" si="95"/>
        <v>0.08579827906</v>
      </c>
      <c r="CW302" s="143">
        <f t="shared" si="96"/>
        <v>3.141592654</v>
      </c>
      <c r="CX302" s="124">
        <f t="shared" si="97"/>
        <v>700596115724541</v>
      </c>
      <c r="CY302" s="140">
        <f t="shared" si="98"/>
        <v>-9.424777961</v>
      </c>
      <c r="CZ302" s="140">
        <f t="shared" si="99"/>
        <v>0</v>
      </c>
      <c r="DA302" s="141">
        <f t="shared" si="100"/>
        <v>-9.424777961</v>
      </c>
      <c r="DB302" s="141">
        <f t="shared" si="101"/>
        <v>-3.141592654</v>
      </c>
      <c r="DC302" s="122">
        <f t="shared" si="102"/>
        <v>3.141592654</v>
      </c>
      <c r="DD302" s="142">
        <f t="shared" si="103"/>
        <v>83103.16888</v>
      </c>
      <c r="DE302" s="142">
        <f t="shared" si="104"/>
        <v>5985050.477</v>
      </c>
      <c r="DF302" s="130">
        <f t="shared" si="105"/>
        <v>497376660535</v>
      </c>
      <c r="DG302" s="143">
        <f t="shared" si="106"/>
        <v>-1989506642141</v>
      </c>
      <c r="DH302" s="143">
        <f t="shared" si="107"/>
        <v>0.0002436442941</v>
      </c>
      <c r="DI302" s="143">
        <f t="shared" si="108"/>
        <v>3.141592654</v>
      </c>
      <c r="DJ302" s="124">
        <f t="shared" si="109"/>
        <v>1989506642141</v>
      </c>
      <c r="DK302" s="140">
        <f t="shared" ref="DK302:DM302" si="5002">DK$2*AD302</f>
        <v>-3.141592654</v>
      </c>
      <c r="DL302" s="140">
        <f t="shared" si="5002"/>
        <v>-3.141592654</v>
      </c>
      <c r="DM302" s="140">
        <f t="shared" si="5002"/>
        <v>0</v>
      </c>
      <c r="DN302" s="141">
        <f t="shared" si="111"/>
        <v>-6.283185307</v>
      </c>
      <c r="DO302" s="141">
        <f t="shared" si="112"/>
        <v>0</v>
      </c>
      <c r="DP302" s="122">
        <f t="shared" si="113"/>
        <v>0</v>
      </c>
      <c r="DQ302" s="142">
        <f t="shared" ref="DQ302:DS302" si="5003">POWER(AH302,DQ$2)</f>
        <v>43.63877272</v>
      </c>
      <c r="DR302" s="142">
        <f t="shared" si="5003"/>
        <v>55950.32041</v>
      </c>
      <c r="DS302" s="142">
        <f t="shared" si="5003"/>
        <v>5985050.477</v>
      </c>
      <c r="DT302" s="130">
        <f t="shared" si="115"/>
        <v>14613119091610</v>
      </c>
      <c r="DU302" s="143">
        <f t="shared" si="116"/>
        <v>-263036143648973</v>
      </c>
      <c r="DV302" s="143">
        <f t="shared" si="117"/>
        <v>0</v>
      </c>
      <c r="DW302" s="143">
        <f t="shared" si="118"/>
        <v>3.141592654</v>
      </c>
      <c r="DX302" s="124">
        <f t="shared" si="119"/>
        <v>263036143648973</v>
      </c>
      <c r="DY302" s="140">
        <f t="shared" si="120"/>
        <v>0</v>
      </c>
      <c r="DZ302" s="141">
        <f t="shared" si="121"/>
        <v>0</v>
      </c>
      <c r="EA302" s="141">
        <f t="shared" si="122"/>
        <v>0</v>
      </c>
      <c r="EB302" s="122">
        <f t="shared" si="123"/>
        <v>0</v>
      </c>
      <c r="EC302" s="142">
        <f t="shared" si="124"/>
        <v>35820829209696</v>
      </c>
      <c r="ED302" s="130">
        <f t="shared" si="125"/>
        <v>35820829209696</v>
      </c>
      <c r="EE302" s="143">
        <f t="shared" si="126"/>
        <v>967162388661783</v>
      </c>
      <c r="EF302" s="143">
        <f t="shared" si="127"/>
        <v>0</v>
      </c>
      <c r="EG302" s="143">
        <f t="shared" si="128"/>
        <v>0</v>
      </c>
      <c r="EH302" s="124">
        <f t="shared" si="129"/>
        <v>967162388661783</v>
      </c>
      <c r="EI302" s="144">
        <f t="shared" ref="EI302:EJ302" si="5004">CK302+CU302+DG302+DU302+EE302</f>
        <v>-4420804107437</v>
      </c>
      <c r="EJ302" s="144">
        <f t="shared" si="5004"/>
        <v>0.08604192336</v>
      </c>
      <c r="EK302" s="144">
        <f t="shared" si="131"/>
        <v>3.141592654</v>
      </c>
      <c r="EL302" s="145">
        <f t="shared" si="132"/>
        <v>4420804107437</v>
      </c>
      <c r="EM302" s="140">
        <f t="shared" si="133"/>
        <v>1.570796327</v>
      </c>
      <c r="EN302" s="141">
        <f t="shared" si="134"/>
        <v>1.570796327</v>
      </c>
      <c r="EO302" s="141">
        <f t="shared" si="135"/>
        <v>1.570796327</v>
      </c>
      <c r="EP302" s="122">
        <f t="shared" si="136"/>
        <v>1.570796327</v>
      </c>
      <c r="EQ302" s="142">
        <f t="shared" si="137"/>
        <v>2102570.833</v>
      </c>
      <c r="ER302" s="130">
        <f t="shared" si="138"/>
        <v>2102570.833</v>
      </c>
      <c r="ES302" s="143">
        <f t="shared" si="139"/>
        <v>0.0000001074085432</v>
      </c>
      <c r="ET302" s="143">
        <f t="shared" si="140"/>
        <v>10925278.53</v>
      </c>
      <c r="EU302" s="143">
        <f t="shared" si="141"/>
        <v>1.570796327</v>
      </c>
      <c r="EV302" s="124">
        <f t="shared" si="142"/>
        <v>10925278.53</v>
      </c>
      <c r="EW302" s="144">
        <f t="shared" ref="EW302:EX302" si="5005">BY302+ES302</f>
        <v>-139455726.7</v>
      </c>
      <c r="EX302" s="144">
        <f t="shared" si="5005"/>
        <v>10925278.53</v>
      </c>
      <c r="EY302" s="144">
        <f t="shared" si="144"/>
        <v>3.063410069</v>
      </c>
      <c r="EZ302" s="145">
        <f t="shared" si="145"/>
        <v>139883027.6</v>
      </c>
      <c r="FA302" s="140">
        <f t="shared" si="146"/>
        <v>1.02113669</v>
      </c>
      <c r="FB302" s="141">
        <f t="shared" si="147"/>
        <v>1.02113669</v>
      </c>
      <c r="FC302" s="141">
        <f t="shared" si="148"/>
        <v>1.02113669</v>
      </c>
      <c r="FD302" s="122">
        <f t="shared" si="149"/>
        <v>1.02113669</v>
      </c>
      <c r="FE302" s="142">
        <f t="shared" si="150"/>
        <v>519.104756</v>
      </c>
      <c r="FF302" s="130">
        <f t="shared" si="151"/>
        <v>519.104756</v>
      </c>
      <c r="FG302" s="143">
        <f t="shared" si="152"/>
        <v>71.74491431</v>
      </c>
      <c r="FH302" s="143">
        <f t="shared" si="153"/>
        <v>117.1083587</v>
      </c>
      <c r="FI302" s="143">
        <f t="shared" si="154"/>
        <v>1.02113669</v>
      </c>
      <c r="FJ302" s="124">
        <f t="shared" si="155"/>
        <v>137.337906</v>
      </c>
      <c r="FK302" s="140">
        <f t="shared" si="156"/>
        <v>-6.283185307</v>
      </c>
      <c r="FL302" s="141">
        <f t="shared" si="157"/>
        <v>-6.283185307</v>
      </c>
      <c r="FM302" s="141">
        <f t="shared" si="158"/>
        <v>0</v>
      </c>
      <c r="FN302" s="122">
        <f t="shared" si="159"/>
        <v>0</v>
      </c>
      <c r="FO302" s="142">
        <f t="shared" si="160"/>
        <v>1904.342485</v>
      </c>
      <c r="FP302" s="130">
        <f t="shared" si="161"/>
        <v>1904.342485</v>
      </c>
      <c r="FQ302" s="143">
        <f t="shared" si="162"/>
        <v>-1904.342485</v>
      </c>
      <c r="FR302" s="143">
        <f t="shared" si="163"/>
        <v>0</v>
      </c>
      <c r="FS302" s="143">
        <f t="shared" si="164"/>
        <v>3.141592654</v>
      </c>
      <c r="FT302" s="124">
        <f t="shared" si="165"/>
        <v>1904.342485</v>
      </c>
      <c r="FU302" s="144">
        <f t="shared" si="166"/>
        <v>-169755.3037</v>
      </c>
      <c r="FV302" s="144">
        <f t="shared" si="167"/>
        <v>0</v>
      </c>
      <c r="FW302" s="144">
        <f t="shared" si="168"/>
        <v>-3.141592654</v>
      </c>
      <c r="FX302" s="145">
        <f t="shared" si="169"/>
        <v>169755.3037</v>
      </c>
      <c r="FY302" s="140">
        <f t="shared" si="170"/>
        <v>-3.141592654</v>
      </c>
      <c r="FZ302" s="140">
        <f t="shared" si="171"/>
        <v>-1.02113669</v>
      </c>
      <c r="GA302" s="141">
        <f t="shared" si="172"/>
        <v>-4.162729343</v>
      </c>
      <c r="GB302" s="141">
        <f t="shared" si="173"/>
        <v>-4.162729343</v>
      </c>
      <c r="GC302" s="122">
        <f t="shared" si="174"/>
        <v>2.120455964</v>
      </c>
      <c r="GD302" s="142">
        <f t="shared" si="175"/>
        <v>169755.3037</v>
      </c>
      <c r="GE302" s="142">
        <f t="shared" si="176"/>
        <v>0.007281310961</v>
      </c>
      <c r="GF302" s="130">
        <f t="shared" si="177"/>
        <v>1236.041154</v>
      </c>
      <c r="GG302" s="143">
        <f t="shared" si="178"/>
        <v>-71.74491431</v>
      </c>
      <c r="GH302" s="143">
        <f t="shared" si="179"/>
        <v>117.1083587</v>
      </c>
      <c r="GI302" s="143">
        <f t="shared" si="180"/>
        <v>2.120455964</v>
      </c>
      <c r="GJ302" s="124">
        <f t="shared" si="181"/>
        <v>137.337906</v>
      </c>
      <c r="GK302" s="146">
        <f t="shared" si="182"/>
        <v>-0.5</v>
      </c>
      <c r="GL302" s="127">
        <f t="shared" si="183"/>
        <v>-0.8660254038</v>
      </c>
      <c r="GM302" s="146">
        <f t="shared" si="184"/>
        <v>-2.094395102</v>
      </c>
      <c r="GN302" s="127">
        <f t="shared" si="185"/>
        <v>1</v>
      </c>
      <c r="GO302" s="147">
        <f t="shared" si="186"/>
        <v>-0.5</v>
      </c>
      <c r="GP302" s="128">
        <f t="shared" si="187"/>
        <v>0.8660254038</v>
      </c>
      <c r="GQ302" s="147">
        <f t="shared" si="188"/>
        <v>2.094395102</v>
      </c>
      <c r="GR302" s="128">
        <f t="shared" si="189"/>
        <v>1</v>
      </c>
      <c r="GS302" s="140">
        <f t="shared" si="190"/>
        <v>-2.094395102</v>
      </c>
      <c r="GT302" s="140">
        <f t="shared" si="191"/>
        <v>1.02113669</v>
      </c>
      <c r="GU302" s="141">
        <f t="shared" si="192"/>
        <v>-1.073258413</v>
      </c>
      <c r="GV302" s="141">
        <f t="shared" si="193"/>
        <v>-1.073258413</v>
      </c>
      <c r="GW302" s="122">
        <f t="shared" si="194"/>
        <v>-1.073258413</v>
      </c>
      <c r="GX302" s="142">
        <f t="shared" si="195"/>
        <v>1</v>
      </c>
      <c r="GY302" s="142">
        <f t="shared" si="196"/>
        <v>137.337906</v>
      </c>
      <c r="GZ302" s="130">
        <f t="shared" si="197"/>
        <v>137.337906</v>
      </c>
      <c r="HA302" s="143">
        <f t="shared" si="198"/>
        <v>65.5463565</v>
      </c>
      <c r="HB302" s="143">
        <f t="shared" si="199"/>
        <v>-120.6870977</v>
      </c>
      <c r="HC302" s="143">
        <f t="shared" si="200"/>
        <v>-1.073258413</v>
      </c>
      <c r="HD302" s="124">
        <f t="shared" si="201"/>
        <v>137.337906</v>
      </c>
      <c r="HE302" s="140">
        <f t="shared" si="202"/>
        <v>2.094395102</v>
      </c>
      <c r="HF302" s="140">
        <f t="shared" si="203"/>
        <v>2.120455964</v>
      </c>
      <c r="HG302" s="141">
        <f t="shared" si="204"/>
        <v>4.214851066</v>
      </c>
      <c r="HH302" s="141">
        <f t="shared" si="205"/>
        <v>4.214851066</v>
      </c>
      <c r="HI302" s="122">
        <f t="shared" si="206"/>
        <v>-2.068334241</v>
      </c>
      <c r="HJ302" s="142">
        <f t="shared" si="207"/>
        <v>1</v>
      </c>
      <c r="HK302" s="142">
        <f t="shared" si="208"/>
        <v>137.337906</v>
      </c>
      <c r="HL302" s="130">
        <f t="shared" si="209"/>
        <v>137.337906</v>
      </c>
      <c r="HM302" s="143">
        <f t="shared" si="210"/>
        <v>-65.5463565</v>
      </c>
      <c r="HN302" s="143">
        <f t="shared" si="211"/>
        <v>-120.6870977</v>
      </c>
      <c r="HO302" s="143">
        <f t="shared" si="212"/>
        <v>-2.068334241</v>
      </c>
      <c r="HP302" s="124">
        <f t="shared" si="213"/>
        <v>137.337906</v>
      </c>
      <c r="HQ302" s="140">
        <f t="shared" si="214"/>
        <v>2.094395102</v>
      </c>
      <c r="HR302" s="140">
        <f t="shared" si="215"/>
        <v>1.02113669</v>
      </c>
      <c r="HS302" s="141">
        <f t="shared" si="216"/>
        <v>3.115531792</v>
      </c>
      <c r="HT302" s="141">
        <f t="shared" si="217"/>
        <v>3.115531792</v>
      </c>
      <c r="HU302" s="122">
        <f t="shared" si="218"/>
        <v>3.115531792</v>
      </c>
      <c r="HV302" s="142">
        <f t="shared" si="219"/>
        <v>1</v>
      </c>
      <c r="HW302" s="142">
        <f t="shared" si="220"/>
        <v>137.337906</v>
      </c>
      <c r="HX302" s="130">
        <f t="shared" si="221"/>
        <v>137.337906</v>
      </c>
      <c r="HY302" s="143">
        <f t="shared" si="222"/>
        <v>-137.2912708</v>
      </c>
      <c r="HZ302" s="143">
        <f t="shared" si="223"/>
        <v>3.578739019</v>
      </c>
      <c r="IA302" s="143">
        <f t="shared" si="224"/>
        <v>3.115531792</v>
      </c>
      <c r="IB302" s="124">
        <f t="shared" si="225"/>
        <v>137.337906</v>
      </c>
      <c r="IC302" s="140">
        <f t="shared" si="226"/>
        <v>-2.094395102</v>
      </c>
      <c r="ID302" s="140">
        <f t="shared" si="227"/>
        <v>2.120455964</v>
      </c>
      <c r="IE302" s="141">
        <f t="shared" si="228"/>
        <v>0.0260608615</v>
      </c>
      <c r="IF302" s="141">
        <f t="shared" si="229"/>
        <v>0.0260608615</v>
      </c>
      <c r="IG302" s="122">
        <f t="shared" si="230"/>
        <v>0.0260608615</v>
      </c>
      <c r="IH302" s="142">
        <f t="shared" si="231"/>
        <v>1</v>
      </c>
      <c r="II302" s="142">
        <f t="shared" si="232"/>
        <v>137.337906</v>
      </c>
      <c r="IJ302" s="130">
        <f t="shared" si="233"/>
        <v>137.337906</v>
      </c>
      <c r="IK302" s="143">
        <f t="shared" si="234"/>
        <v>137.2912708</v>
      </c>
      <c r="IL302" s="143">
        <f t="shared" si="235"/>
        <v>3.578739019</v>
      </c>
      <c r="IM302" s="143">
        <f t="shared" si="236"/>
        <v>0.0260608615</v>
      </c>
      <c r="IN302" s="124">
        <f t="shared" si="237"/>
        <v>137.337906</v>
      </c>
    </row>
    <row r="303" ht="12.75" customHeight="1">
      <c r="A303" s="129">
        <f>'Cortez Cubic'!AP303</f>
        <v>-0.2187762226</v>
      </c>
      <c r="B303" s="129">
        <f>'Cortez Cubic'!AQ303</f>
        <v>2.556232475</v>
      </c>
      <c r="C303" s="129">
        <f>'Cortez Cubic'!AR303</f>
        <v>3890.663207</v>
      </c>
      <c r="D303" s="129">
        <f>'Cortez Cubic'!AS303</f>
        <v>-204717.2261</v>
      </c>
      <c r="E303" s="129">
        <f t="shared" ref="E303:H303" si="5006">0</f>
        <v>0</v>
      </c>
      <c r="F303" s="129">
        <f t="shared" si="5006"/>
        <v>0</v>
      </c>
      <c r="G303" s="129">
        <f t="shared" si="5006"/>
        <v>0</v>
      </c>
      <c r="H303" s="129">
        <f t="shared" si="5006"/>
        <v>0</v>
      </c>
      <c r="I303" s="110">
        <f>'Cortez Cubic'!I303</f>
        <v>114</v>
      </c>
      <c r="J303" s="130">
        <f t="shared" si="28"/>
        <v>95.25127927</v>
      </c>
      <c r="K303" s="131">
        <f t="shared" si="29"/>
        <v>1</v>
      </c>
      <c r="L303" s="131">
        <f t="shared" si="30"/>
        <v>0</v>
      </c>
      <c r="M303" s="132">
        <f t="shared" si="31"/>
        <v>18.74872073</v>
      </c>
      <c r="N303" s="133">
        <f t="shared" si="32"/>
        <v>29.47202096</v>
      </c>
      <c r="O303" s="134">
        <f t="shared" si="33"/>
        <v>95.25127927</v>
      </c>
      <c r="P303" s="134">
        <f t="shared" si="34"/>
        <v>0</v>
      </c>
      <c r="Q303" s="135">
        <f t="shared" si="35"/>
        <v>65.77925831</v>
      </c>
      <c r="R303" s="135">
        <f t="shared" si="36"/>
        <v>0</v>
      </c>
      <c r="S303" s="136">
        <f t="shared" si="37"/>
        <v>-149.346304</v>
      </c>
      <c r="T303" s="136">
        <f t="shared" si="38"/>
        <v>0</v>
      </c>
      <c r="U303" s="137">
        <f t="shared" ref="U303:X303" si="5007">ATAN2(A303,E303)</f>
        <v>3.141592654</v>
      </c>
      <c r="V303" s="137">
        <f t="shared" si="5007"/>
        <v>0</v>
      </c>
      <c r="W303" s="137">
        <f t="shared" si="5007"/>
        <v>0</v>
      </c>
      <c r="X303" s="137">
        <f t="shared" si="5007"/>
        <v>3.141592654</v>
      </c>
      <c r="Y303" s="137">
        <f t="shared" ref="Y303:AB303" si="5008">SQRT(POWER(A303,2)+POWER(E303,2))</f>
        <v>0.2187762226</v>
      </c>
      <c r="Z303" s="137">
        <f t="shared" si="5008"/>
        <v>2.556232475</v>
      </c>
      <c r="AA303" s="137">
        <f t="shared" si="5008"/>
        <v>3890.663207</v>
      </c>
      <c r="AB303" s="137">
        <f t="shared" si="5008"/>
        <v>204717.2261</v>
      </c>
      <c r="AC303" s="138">
        <f t="shared" ref="AC303:AF303" si="5009">U303-$U303</f>
        <v>0</v>
      </c>
      <c r="AD303" s="138">
        <f t="shared" si="5009"/>
        <v>-3.141592654</v>
      </c>
      <c r="AE303" s="138">
        <f t="shared" si="5009"/>
        <v>-3.141592654</v>
      </c>
      <c r="AF303" s="138">
        <f t="shared" si="5009"/>
        <v>0</v>
      </c>
      <c r="AG303" s="138">
        <f t="shared" ref="AG303:AJ303" si="5010">Y303/$Y303</f>
        <v>1</v>
      </c>
      <c r="AH303" s="138">
        <f t="shared" si="5010"/>
        <v>11.68423353</v>
      </c>
      <c r="AI303" s="138">
        <f t="shared" si="5010"/>
        <v>17783.75712</v>
      </c>
      <c r="AJ303" s="138">
        <f t="shared" si="5010"/>
        <v>935738.0052</v>
      </c>
      <c r="AK303" s="139">
        <f t="shared" ref="AK303:AN303" si="5011">AG303*COS(AC303)</f>
        <v>1</v>
      </c>
      <c r="AL303" s="139">
        <f t="shared" si="5011"/>
        <v>-11.68423353</v>
      </c>
      <c r="AM303" s="139">
        <f t="shared" si="5011"/>
        <v>-17783.75712</v>
      </c>
      <c r="AN303" s="139">
        <f t="shared" si="5011"/>
        <v>935738.0052</v>
      </c>
      <c r="AO303" s="129">
        <f t="shared" ref="AO303:AR303" si="5012">AG303*SIN(AC303)</f>
        <v>0</v>
      </c>
      <c r="AP303" s="129">
        <f t="shared" si="5012"/>
        <v>0</v>
      </c>
      <c r="AQ303" s="129">
        <f t="shared" si="5012"/>
        <v>0</v>
      </c>
      <c r="AR303" s="129">
        <f t="shared" si="5012"/>
        <v>0</v>
      </c>
      <c r="AS303" s="140">
        <f t="shared" si="45"/>
        <v>-9.424777961</v>
      </c>
      <c r="AT303" s="141">
        <f t="shared" si="46"/>
        <v>-9.424777961</v>
      </c>
      <c r="AU303" s="141">
        <f t="shared" si="47"/>
        <v>-3.141592654</v>
      </c>
      <c r="AV303" s="122">
        <f t="shared" si="48"/>
        <v>3.141592654</v>
      </c>
      <c r="AW303" s="142">
        <f t="shared" si="49"/>
        <v>1595.146904</v>
      </c>
      <c r="AX303" s="130">
        <f t="shared" si="50"/>
        <v>1595.146904</v>
      </c>
      <c r="AY303" s="143">
        <f t="shared" si="51"/>
        <v>3190.293808</v>
      </c>
      <c r="AZ303" s="143">
        <f t="shared" si="52"/>
        <v>0</v>
      </c>
      <c r="BA303" s="143">
        <f t="shared" si="53"/>
        <v>0</v>
      </c>
      <c r="BB303" s="124">
        <f t="shared" si="54"/>
        <v>3190.293808</v>
      </c>
      <c r="BC303" s="140">
        <f t="shared" ref="BC303:BD303" si="5013">BC$2*AD303</f>
        <v>-3.141592654</v>
      </c>
      <c r="BD303" s="140">
        <f t="shared" si="5013"/>
        <v>-3.141592654</v>
      </c>
      <c r="BE303" s="141">
        <f t="shared" si="56"/>
        <v>-6.283185307</v>
      </c>
      <c r="BF303" s="141">
        <f t="shared" si="57"/>
        <v>0</v>
      </c>
      <c r="BG303" s="122">
        <f t="shared" si="58"/>
        <v>0</v>
      </c>
      <c r="BH303" s="142">
        <f t="shared" ref="BH303:BI303" si="5014">POWER(AH303,BH$2)</f>
        <v>11.68423353</v>
      </c>
      <c r="BI303" s="142">
        <f t="shared" si="5014"/>
        <v>17783.75712</v>
      </c>
      <c r="BJ303" s="130">
        <f t="shared" si="60"/>
        <v>207789.5712</v>
      </c>
      <c r="BK303" s="143">
        <f t="shared" si="61"/>
        <v>1870106.141</v>
      </c>
      <c r="BL303" s="143">
        <f t="shared" si="62"/>
        <v>0</v>
      </c>
      <c r="BM303" s="143">
        <f t="shared" si="63"/>
        <v>0</v>
      </c>
      <c r="BN303" s="124">
        <f t="shared" si="64"/>
        <v>1870106.141</v>
      </c>
      <c r="BO303" s="140">
        <f t="shared" si="65"/>
        <v>0</v>
      </c>
      <c r="BP303" s="141">
        <f t="shared" si="66"/>
        <v>0</v>
      </c>
      <c r="BQ303" s="141">
        <f t="shared" si="67"/>
        <v>0</v>
      </c>
      <c r="BR303" s="122">
        <f t="shared" si="68"/>
        <v>0</v>
      </c>
      <c r="BS303" s="142">
        <f t="shared" si="69"/>
        <v>935738.0052</v>
      </c>
      <c r="BT303" s="130">
        <f t="shared" si="70"/>
        <v>935738.0052</v>
      </c>
      <c r="BU303" s="143">
        <f t="shared" si="71"/>
        <v>-25264926.14</v>
      </c>
      <c r="BV303" s="143">
        <f t="shared" si="72"/>
        <v>0</v>
      </c>
      <c r="BW303" s="143">
        <f t="shared" si="73"/>
        <v>3.141592654</v>
      </c>
      <c r="BX303" s="124">
        <f t="shared" si="74"/>
        <v>25264926.14</v>
      </c>
      <c r="BY303" s="144">
        <f t="shared" ref="BY303:BZ303" si="5015">AY303+BK303+BU303</f>
        <v>-23391629.71</v>
      </c>
      <c r="BZ303" s="144">
        <f t="shared" si="5015"/>
        <v>0</v>
      </c>
      <c r="CA303" s="144">
        <f t="shared" si="76"/>
        <v>-3.141592654</v>
      </c>
      <c r="CB303" s="145">
        <f t="shared" si="77"/>
        <v>23391629.71</v>
      </c>
      <c r="CC303" s="140">
        <f t="shared" ref="CC303:CD303" si="5016">CC$2*AD303</f>
        <v>-6.283185307</v>
      </c>
      <c r="CD303" s="140">
        <f t="shared" si="5016"/>
        <v>-6.283185307</v>
      </c>
      <c r="CE303" s="141">
        <f t="shared" si="79"/>
        <v>-12.56637061</v>
      </c>
      <c r="CF303" s="141">
        <f t="shared" si="80"/>
        <v>0</v>
      </c>
      <c r="CG303" s="122">
        <f t="shared" si="81"/>
        <v>0</v>
      </c>
      <c r="CH303" s="142">
        <f t="shared" ref="CH303:CI303" si="5017">POWER(AH303,CH$2)</f>
        <v>136.5213131</v>
      </c>
      <c r="CI303" s="142">
        <f t="shared" si="5017"/>
        <v>316262017.4</v>
      </c>
      <c r="CJ303" s="130">
        <f t="shared" si="83"/>
        <v>43176505911</v>
      </c>
      <c r="CK303" s="143">
        <f t="shared" si="84"/>
        <v>-43176505911</v>
      </c>
      <c r="CL303" s="143">
        <f t="shared" si="85"/>
        <v>0</v>
      </c>
      <c r="CM303" s="143">
        <f t="shared" si="86"/>
        <v>3.141592654</v>
      </c>
      <c r="CN303" s="124">
        <f t="shared" si="87"/>
        <v>43176505911</v>
      </c>
      <c r="CO303" s="140">
        <f t="shared" si="88"/>
        <v>-9.424777961</v>
      </c>
      <c r="CP303" s="141">
        <f t="shared" si="89"/>
        <v>-9.424777961</v>
      </c>
      <c r="CQ303" s="141">
        <f t="shared" si="90"/>
        <v>-3.141592654</v>
      </c>
      <c r="CR303" s="122">
        <f t="shared" si="91"/>
        <v>3.141592654</v>
      </c>
      <c r="CS303" s="142">
        <f t="shared" si="92"/>
        <v>5624326904821</v>
      </c>
      <c r="CT303" s="130">
        <f t="shared" si="93"/>
        <v>5624326904821</v>
      </c>
      <c r="CU303" s="143">
        <f t="shared" si="94"/>
        <v>-22497307619283</v>
      </c>
      <c r="CV303" s="143">
        <f t="shared" si="95"/>
        <v>0.002755125577</v>
      </c>
      <c r="CW303" s="143">
        <f t="shared" si="96"/>
        <v>3.141592654</v>
      </c>
      <c r="CX303" s="124">
        <f t="shared" si="97"/>
        <v>22497307619283</v>
      </c>
      <c r="CY303" s="140">
        <f t="shared" si="98"/>
        <v>-9.424777961</v>
      </c>
      <c r="CZ303" s="140">
        <f t="shared" si="99"/>
        <v>0</v>
      </c>
      <c r="DA303" s="141">
        <f t="shared" si="100"/>
        <v>-9.424777961</v>
      </c>
      <c r="DB303" s="141">
        <f t="shared" si="101"/>
        <v>-3.141592654</v>
      </c>
      <c r="DC303" s="122">
        <f t="shared" si="102"/>
        <v>3.141592654</v>
      </c>
      <c r="DD303" s="142">
        <f t="shared" si="103"/>
        <v>1595.146904</v>
      </c>
      <c r="DE303" s="142">
        <f t="shared" si="104"/>
        <v>935738.0052</v>
      </c>
      <c r="DF303" s="130">
        <f t="shared" si="105"/>
        <v>1492639582</v>
      </c>
      <c r="DG303" s="143">
        <f t="shared" si="106"/>
        <v>-5970558329</v>
      </c>
      <c r="DH303" s="143">
        <f t="shared" si="107"/>
        <v>0.0000007311825146</v>
      </c>
      <c r="DI303" s="143">
        <f t="shared" si="108"/>
        <v>3.141592654</v>
      </c>
      <c r="DJ303" s="124">
        <f t="shared" si="109"/>
        <v>5970558329</v>
      </c>
      <c r="DK303" s="140">
        <f t="shared" ref="DK303:DM303" si="5018">DK$2*AD303</f>
        <v>-3.141592654</v>
      </c>
      <c r="DL303" s="140">
        <f t="shared" si="5018"/>
        <v>-3.141592654</v>
      </c>
      <c r="DM303" s="140">
        <f t="shared" si="5018"/>
        <v>0</v>
      </c>
      <c r="DN303" s="141">
        <f t="shared" si="111"/>
        <v>-6.283185307</v>
      </c>
      <c r="DO303" s="141">
        <f t="shared" si="112"/>
        <v>0</v>
      </c>
      <c r="DP303" s="122">
        <f t="shared" si="113"/>
        <v>0</v>
      </c>
      <c r="DQ303" s="142">
        <f t="shared" ref="DQ303:DS303" si="5019">POWER(AH303,DQ$2)</f>
        <v>11.68423353</v>
      </c>
      <c r="DR303" s="142">
        <f t="shared" si="5019"/>
        <v>17783.75712</v>
      </c>
      <c r="DS303" s="142">
        <f t="shared" si="5019"/>
        <v>935738.0052</v>
      </c>
      <c r="DT303" s="130">
        <f t="shared" si="115"/>
        <v>194436598891</v>
      </c>
      <c r="DU303" s="143">
        <f t="shared" si="116"/>
        <v>-3499858780044</v>
      </c>
      <c r="DV303" s="143">
        <f t="shared" si="117"/>
        <v>0</v>
      </c>
      <c r="DW303" s="143">
        <f t="shared" si="118"/>
        <v>3.141592654</v>
      </c>
      <c r="DX303" s="124">
        <f t="shared" si="119"/>
        <v>3499858780044</v>
      </c>
      <c r="DY303" s="140">
        <f t="shared" si="120"/>
        <v>0</v>
      </c>
      <c r="DZ303" s="141">
        <f t="shared" si="121"/>
        <v>0</v>
      </c>
      <c r="EA303" s="141">
        <f t="shared" si="122"/>
        <v>0</v>
      </c>
      <c r="EB303" s="122">
        <f t="shared" si="123"/>
        <v>0</v>
      </c>
      <c r="EC303" s="142">
        <f t="shared" si="124"/>
        <v>875605614462</v>
      </c>
      <c r="ED303" s="130">
        <f t="shared" si="125"/>
        <v>875605614462</v>
      </c>
      <c r="EE303" s="143">
        <f t="shared" si="126"/>
        <v>23641351590485</v>
      </c>
      <c r="EF303" s="143">
        <f t="shared" si="127"/>
        <v>0</v>
      </c>
      <c r="EG303" s="143">
        <f t="shared" si="128"/>
        <v>0</v>
      </c>
      <c r="EH303" s="124">
        <f t="shared" si="129"/>
        <v>23641351590485</v>
      </c>
      <c r="EI303" s="144">
        <f t="shared" ref="EI303:EJ303" si="5020">CK303+CU303+DG303+DU303+EE303</f>
        <v>-2404961873083</v>
      </c>
      <c r="EJ303" s="144">
        <f t="shared" si="5020"/>
        <v>0.002755856759</v>
      </c>
      <c r="EK303" s="144">
        <f t="shared" si="131"/>
        <v>3.141592654</v>
      </c>
      <c r="EL303" s="145">
        <f t="shared" si="132"/>
        <v>2404961873083</v>
      </c>
      <c r="EM303" s="140">
        <f t="shared" si="133"/>
        <v>1.570796327</v>
      </c>
      <c r="EN303" s="141">
        <f t="shared" si="134"/>
        <v>1.570796327</v>
      </c>
      <c r="EO303" s="141">
        <f t="shared" si="135"/>
        <v>1.570796327</v>
      </c>
      <c r="EP303" s="122">
        <f t="shared" si="136"/>
        <v>1.570796327</v>
      </c>
      <c r="EQ303" s="142">
        <f t="shared" si="137"/>
        <v>1550793.949</v>
      </c>
      <c r="ER303" s="130">
        <f t="shared" si="138"/>
        <v>1550793.949</v>
      </c>
      <c r="ES303" s="143">
        <f t="shared" si="139"/>
        <v>0.000000004071962777</v>
      </c>
      <c r="ET303" s="143">
        <f t="shared" si="140"/>
        <v>8058161.737</v>
      </c>
      <c r="EU303" s="143">
        <f t="shared" si="141"/>
        <v>1.570796327</v>
      </c>
      <c r="EV303" s="124">
        <f t="shared" si="142"/>
        <v>8058161.737</v>
      </c>
      <c r="EW303" s="144">
        <f t="shared" ref="EW303:EX303" si="5021">BY303+ES303</f>
        <v>-23391629.71</v>
      </c>
      <c r="EX303" s="144">
        <f t="shared" si="5021"/>
        <v>8058161.737</v>
      </c>
      <c r="EY303" s="144">
        <f t="shared" si="144"/>
        <v>2.809835723</v>
      </c>
      <c r="EZ303" s="145">
        <f t="shared" si="145"/>
        <v>24740701.5</v>
      </c>
      <c r="FA303" s="140">
        <f t="shared" si="146"/>
        <v>0.9366119075</v>
      </c>
      <c r="FB303" s="141">
        <f t="shared" si="147"/>
        <v>0.9366119075</v>
      </c>
      <c r="FC303" s="141">
        <f t="shared" si="148"/>
        <v>0.9366119075</v>
      </c>
      <c r="FD303" s="122">
        <f t="shared" si="149"/>
        <v>0.9366119075</v>
      </c>
      <c r="FE303" s="142">
        <f t="shared" si="150"/>
        <v>291.3873339</v>
      </c>
      <c r="FF303" s="130">
        <f t="shared" si="151"/>
        <v>291.3873339</v>
      </c>
      <c r="FG303" s="143">
        <f t="shared" si="152"/>
        <v>45.67826738</v>
      </c>
      <c r="FH303" s="143">
        <f t="shared" si="153"/>
        <v>62.10140067</v>
      </c>
      <c r="FI303" s="143">
        <f t="shared" si="154"/>
        <v>0.9366119075</v>
      </c>
      <c r="FJ303" s="124">
        <f t="shared" si="155"/>
        <v>77.09142673</v>
      </c>
      <c r="FK303" s="140">
        <f t="shared" si="156"/>
        <v>-6.283185307</v>
      </c>
      <c r="FL303" s="141">
        <f t="shared" si="157"/>
        <v>-6.283185307</v>
      </c>
      <c r="FM303" s="141">
        <f t="shared" si="158"/>
        <v>0</v>
      </c>
      <c r="FN303" s="122">
        <f t="shared" si="159"/>
        <v>0</v>
      </c>
      <c r="FO303" s="142">
        <f t="shared" si="160"/>
        <v>136.5213131</v>
      </c>
      <c r="FP303" s="130">
        <f t="shared" si="161"/>
        <v>136.5213131</v>
      </c>
      <c r="FQ303" s="143">
        <f t="shared" si="162"/>
        <v>-136.5213131</v>
      </c>
      <c r="FR303" s="143">
        <f t="shared" si="163"/>
        <v>0</v>
      </c>
      <c r="FS303" s="143">
        <f t="shared" si="164"/>
        <v>3.141592654</v>
      </c>
      <c r="FT303" s="124">
        <f t="shared" si="165"/>
        <v>136.5213131</v>
      </c>
      <c r="FU303" s="144">
        <f t="shared" si="166"/>
        <v>-53487.79268</v>
      </c>
      <c r="FV303" s="144">
        <f t="shared" si="167"/>
        <v>0</v>
      </c>
      <c r="FW303" s="144">
        <f t="shared" si="168"/>
        <v>-3.141592654</v>
      </c>
      <c r="FX303" s="145">
        <f t="shared" si="169"/>
        <v>53487.79268</v>
      </c>
      <c r="FY303" s="140">
        <f t="shared" si="170"/>
        <v>-3.141592654</v>
      </c>
      <c r="FZ303" s="140">
        <f t="shared" si="171"/>
        <v>-0.9366119075</v>
      </c>
      <c r="GA303" s="141">
        <f t="shared" si="172"/>
        <v>-4.078204561</v>
      </c>
      <c r="GB303" s="141">
        <f t="shared" si="173"/>
        <v>-4.078204561</v>
      </c>
      <c r="GC303" s="122">
        <f t="shared" si="174"/>
        <v>2.204980746</v>
      </c>
      <c r="GD303" s="142">
        <f t="shared" si="175"/>
        <v>53487.79268</v>
      </c>
      <c r="GE303" s="142">
        <f t="shared" si="176"/>
        <v>0.01297161101</v>
      </c>
      <c r="GF303" s="130">
        <f t="shared" si="177"/>
        <v>693.8228406</v>
      </c>
      <c r="GG303" s="143">
        <f t="shared" si="178"/>
        <v>-45.67826738</v>
      </c>
      <c r="GH303" s="143">
        <f t="shared" si="179"/>
        <v>62.10140067</v>
      </c>
      <c r="GI303" s="143">
        <f t="shared" si="180"/>
        <v>2.204980746</v>
      </c>
      <c r="GJ303" s="124">
        <f t="shared" si="181"/>
        <v>77.09142673</v>
      </c>
      <c r="GK303" s="146">
        <f t="shared" si="182"/>
        <v>-0.5</v>
      </c>
      <c r="GL303" s="127">
        <f t="shared" si="183"/>
        <v>-0.8660254038</v>
      </c>
      <c r="GM303" s="146">
        <f t="shared" si="184"/>
        <v>-2.094395102</v>
      </c>
      <c r="GN303" s="127">
        <f t="shared" si="185"/>
        <v>1</v>
      </c>
      <c r="GO303" s="147">
        <f t="shared" si="186"/>
        <v>-0.5</v>
      </c>
      <c r="GP303" s="128">
        <f t="shared" si="187"/>
        <v>0.8660254038</v>
      </c>
      <c r="GQ303" s="147">
        <f t="shared" si="188"/>
        <v>2.094395102</v>
      </c>
      <c r="GR303" s="128">
        <f t="shared" si="189"/>
        <v>1</v>
      </c>
      <c r="GS303" s="140">
        <f t="shared" si="190"/>
        <v>-2.094395102</v>
      </c>
      <c r="GT303" s="140">
        <f t="shared" si="191"/>
        <v>0.9366119075</v>
      </c>
      <c r="GU303" s="141">
        <f t="shared" si="192"/>
        <v>-1.157783195</v>
      </c>
      <c r="GV303" s="141">
        <f t="shared" si="193"/>
        <v>-1.157783195</v>
      </c>
      <c r="GW303" s="122">
        <f t="shared" si="194"/>
        <v>-1.157783195</v>
      </c>
      <c r="GX303" s="142">
        <f t="shared" si="195"/>
        <v>1</v>
      </c>
      <c r="GY303" s="142">
        <f t="shared" si="196"/>
        <v>77.09142673</v>
      </c>
      <c r="GZ303" s="130">
        <f t="shared" si="197"/>
        <v>77.09142673</v>
      </c>
      <c r="HA303" s="143">
        <f t="shared" si="198"/>
        <v>30.9422569</v>
      </c>
      <c r="HB303" s="143">
        <f t="shared" si="199"/>
        <v>-70.60924029</v>
      </c>
      <c r="HC303" s="143">
        <f t="shared" si="200"/>
        <v>-1.157783195</v>
      </c>
      <c r="HD303" s="124">
        <f t="shared" si="201"/>
        <v>77.09142673</v>
      </c>
      <c r="HE303" s="140">
        <f t="shared" si="202"/>
        <v>2.094395102</v>
      </c>
      <c r="HF303" s="140">
        <f t="shared" si="203"/>
        <v>2.204980746</v>
      </c>
      <c r="HG303" s="141">
        <f t="shared" si="204"/>
        <v>4.299375848</v>
      </c>
      <c r="HH303" s="141">
        <f t="shared" si="205"/>
        <v>4.299375848</v>
      </c>
      <c r="HI303" s="122">
        <f t="shared" si="206"/>
        <v>-1.983809459</v>
      </c>
      <c r="HJ303" s="142">
        <f t="shared" si="207"/>
        <v>1</v>
      </c>
      <c r="HK303" s="142">
        <f t="shared" si="208"/>
        <v>77.09142673</v>
      </c>
      <c r="HL303" s="130">
        <f t="shared" si="209"/>
        <v>77.09142673</v>
      </c>
      <c r="HM303" s="143">
        <f t="shared" si="210"/>
        <v>-30.9422569</v>
      </c>
      <c r="HN303" s="143">
        <f t="shared" si="211"/>
        <v>-70.60924029</v>
      </c>
      <c r="HO303" s="143">
        <f t="shared" si="212"/>
        <v>-1.983809459</v>
      </c>
      <c r="HP303" s="124">
        <f t="shared" si="213"/>
        <v>77.09142673</v>
      </c>
      <c r="HQ303" s="140">
        <f t="shared" si="214"/>
        <v>2.094395102</v>
      </c>
      <c r="HR303" s="140">
        <f t="shared" si="215"/>
        <v>0.9366119075</v>
      </c>
      <c r="HS303" s="141">
        <f t="shared" si="216"/>
        <v>3.03100701</v>
      </c>
      <c r="HT303" s="141">
        <f t="shared" si="217"/>
        <v>3.03100701</v>
      </c>
      <c r="HU303" s="122">
        <f t="shared" si="218"/>
        <v>3.03100701</v>
      </c>
      <c r="HV303" s="142">
        <f t="shared" si="219"/>
        <v>1</v>
      </c>
      <c r="HW303" s="142">
        <f t="shared" si="220"/>
        <v>77.09142673</v>
      </c>
      <c r="HX303" s="130">
        <f t="shared" si="221"/>
        <v>77.09142673</v>
      </c>
      <c r="HY303" s="143">
        <f t="shared" si="222"/>
        <v>-76.62052428</v>
      </c>
      <c r="HZ303" s="143">
        <f t="shared" si="223"/>
        <v>8.507839619</v>
      </c>
      <c r="IA303" s="143">
        <f t="shared" si="224"/>
        <v>3.03100701</v>
      </c>
      <c r="IB303" s="124">
        <f t="shared" si="225"/>
        <v>77.09142673</v>
      </c>
      <c r="IC303" s="140">
        <f t="shared" si="226"/>
        <v>-2.094395102</v>
      </c>
      <c r="ID303" s="140">
        <f t="shared" si="227"/>
        <v>2.204980746</v>
      </c>
      <c r="IE303" s="141">
        <f t="shared" si="228"/>
        <v>0.1105856437</v>
      </c>
      <c r="IF303" s="141">
        <f t="shared" si="229"/>
        <v>0.1105856437</v>
      </c>
      <c r="IG303" s="122">
        <f t="shared" si="230"/>
        <v>0.1105856437</v>
      </c>
      <c r="IH303" s="142">
        <f t="shared" si="231"/>
        <v>1</v>
      </c>
      <c r="II303" s="142">
        <f t="shared" si="232"/>
        <v>77.09142673</v>
      </c>
      <c r="IJ303" s="130">
        <f t="shared" si="233"/>
        <v>77.09142673</v>
      </c>
      <c r="IK303" s="143">
        <f t="shared" si="234"/>
        <v>76.62052428</v>
      </c>
      <c r="IL303" s="143">
        <f t="shared" si="235"/>
        <v>8.507839619</v>
      </c>
      <c r="IM303" s="143">
        <f t="shared" si="236"/>
        <v>0.1105856437</v>
      </c>
      <c r="IN303" s="124">
        <f t="shared" si="237"/>
        <v>77.09142673</v>
      </c>
    </row>
    <row r="304" ht="12.75" customHeight="1">
      <c r="A304" s="129">
        <f>'Cortez Cubic'!AP304</f>
        <v>-0.2187762226</v>
      </c>
      <c r="B304" s="129">
        <f>'Cortez Cubic'!AQ304</f>
        <v>8.845192141</v>
      </c>
      <c r="C304" s="129">
        <f>'Cortez Cubic'!AR304</f>
        <v>3324.851125</v>
      </c>
      <c r="D304" s="129">
        <f>'Cortez Cubic'!AS304</f>
        <v>-184804.8153</v>
      </c>
      <c r="E304" s="129">
        <f t="shared" ref="E304:H304" si="5022">0</f>
        <v>0</v>
      </c>
      <c r="F304" s="129">
        <f t="shared" si="5022"/>
        <v>0</v>
      </c>
      <c r="G304" s="129">
        <f t="shared" si="5022"/>
        <v>0</v>
      </c>
      <c r="H304" s="129">
        <f t="shared" si="5022"/>
        <v>0</v>
      </c>
      <c r="I304" s="110">
        <f>'Cortez Cubic'!I304</f>
        <v>90</v>
      </c>
      <c r="J304" s="130">
        <f t="shared" si="28"/>
        <v>108.7517512</v>
      </c>
      <c r="K304" s="131">
        <f t="shared" si="29"/>
        <v>1</v>
      </c>
      <c r="L304" s="131">
        <f t="shared" si="30"/>
        <v>0</v>
      </c>
      <c r="M304" s="132">
        <f t="shared" si="31"/>
        <v>-18.75175123</v>
      </c>
      <c r="N304" s="133">
        <f t="shared" si="32"/>
        <v>48.39063653</v>
      </c>
      <c r="O304" s="134">
        <f t="shared" si="33"/>
        <v>108.7517512</v>
      </c>
      <c r="P304" s="134">
        <f t="shared" si="34"/>
        <v>0</v>
      </c>
      <c r="Q304" s="135">
        <f t="shared" si="35"/>
        <v>60.3611147</v>
      </c>
      <c r="R304" s="135">
        <f t="shared" si="36"/>
        <v>0</v>
      </c>
      <c r="S304" s="136">
        <f t="shared" si="37"/>
        <v>-128.6825484</v>
      </c>
      <c r="T304" s="136">
        <f t="shared" si="38"/>
        <v>0</v>
      </c>
      <c r="U304" s="137">
        <f t="shared" ref="U304:X304" si="5023">ATAN2(A304,E304)</f>
        <v>3.141592654</v>
      </c>
      <c r="V304" s="137">
        <f t="shared" si="5023"/>
        <v>0</v>
      </c>
      <c r="W304" s="137">
        <f t="shared" si="5023"/>
        <v>0</v>
      </c>
      <c r="X304" s="137">
        <f t="shared" si="5023"/>
        <v>3.141592654</v>
      </c>
      <c r="Y304" s="137">
        <f t="shared" ref="Y304:AB304" si="5024">SQRT(POWER(A304,2)+POWER(E304,2))</f>
        <v>0.2187762226</v>
      </c>
      <c r="Z304" s="137">
        <f t="shared" si="5024"/>
        <v>8.845192141</v>
      </c>
      <c r="AA304" s="137">
        <f t="shared" si="5024"/>
        <v>3324.851125</v>
      </c>
      <c r="AB304" s="137">
        <f t="shared" si="5024"/>
        <v>184804.8153</v>
      </c>
      <c r="AC304" s="138">
        <f t="shared" ref="AC304:AF304" si="5025">U304-$U304</f>
        <v>0</v>
      </c>
      <c r="AD304" s="138">
        <f t="shared" si="5025"/>
        <v>-3.141592654</v>
      </c>
      <c r="AE304" s="138">
        <f t="shared" si="5025"/>
        <v>-3.141592654</v>
      </c>
      <c r="AF304" s="138">
        <f t="shared" si="5025"/>
        <v>0</v>
      </c>
      <c r="AG304" s="138">
        <f t="shared" ref="AG304:AJ304" si="5026">Y304/$Y304</f>
        <v>1</v>
      </c>
      <c r="AH304" s="138">
        <f t="shared" si="5026"/>
        <v>40.4303175</v>
      </c>
      <c r="AI304" s="138">
        <f t="shared" si="5026"/>
        <v>15197.49763</v>
      </c>
      <c r="AJ304" s="138">
        <f t="shared" si="5026"/>
        <v>844720.7522</v>
      </c>
      <c r="AK304" s="139">
        <f t="shared" ref="AK304:AN304" si="5027">AG304*COS(AC304)</f>
        <v>1</v>
      </c>
      <c r="AL304" s="139">
        <f t="shared" si="5027"/>
        <v>-40.4303175</v>
      </c>
      <c r="AM304" s="139">
        <f t="shared" si="5027"/>
        <v>-15197.49763</v>
      </c>
      <c r="AN304" s="139">
        <f t="shared" si="5027"/>
        <v>844720.7522</v>
      </c>
      <c r="AO304" s="129">
        <f t="shared" ref="AO304:AR304" si="5028">AG304*SIN(AC304)</f>
        <v>0</v>
      </c>
      <c r="AP304" s="129">
        <f t="shared" si="5028"/>
        <v>0</v>
      </c>
      <c r="AQ304" s="129">
        <f t="shared" si="5028"/>
        <v>0</v>
      </c>
      <c r="AR304" s="129">
        <f t="shared" si="5028"/>
        <v>0</v>
      </c>
      <c r="AS304" s="140">
        <f t="shared" si="45"/>
        <v>-9.424777961</v>
      </c>
      <c r="AT304" s="141">
        <f t="shared" si="46"/>
        <v>-9.424777961</v>
      </c>
      <c r="AU304" s="141">
        <f t="shared" si="47"/>
        <v>-3.141592654</v>
      </c>
      <c r="AV304" s="122">
        <f t="shared" si="48"/>
        <v>3.141592654</v>
      </c>
      <c r="AW304" s="142">
        <f t="shared" si="49"/>
        <v>66087.82445</v>
      </c>
      <c r="AX304" s="130">
        <f t="shared" si="50"/>
        <v>66087.82445</v>
      </c>
      <c r="AY304" s="143">
        <f t="shared" si="51"/>
        <v>132175.6489</v>
      </c>
      <c r="AZ304" s="143">
        <f t="shared" si="52"/>
        <v>0</v>
      </c>
      <c r="BA304" s="143">
        <f t="shared" si="53"/>
        <v>0</v>
      </c>
      <c r="BB304" s="124">
        <f t="shared" si="54"/>
        <v>132175.6489</v>
      </c>
      <c r="BC304" s="140">
        <f t="shared" ref="BC304:BD304" si="5029">BC$2*AD304</f>
        <v>-3.141592654</v>
      </c>
      <c r="BD304" s="140">
        <f t="shared" si="5029"/>
        <v>-3.141592654</v>
      </c>
      <c r="BE304" s="141">
        <f t="shared" si="56"/>
        <v>-6.283185307</v>
      </c>
      <c r="BF304" s="141">
        <f t="shared" si="57"/>
        <v>0</v>
      </c>
      <c r="BG304" s="122">
        <f t="shared" si="58"/>
        <v>0</v>
      </c>
      <c r="BH304" s="142">
        <f t="shared" ref="BH304:BI304" si="5030">POWER(AH304,BH$2)</f>
        <v>40.4303175</v>
      </c>
      <c r="BI304" s="142">
        <f t="shared" si="5030"/>
        <v>15197.49763</v>
      </c>
      <c r="BJ304" s="130">
        <f t="shared" si="60"/>
        <v>614439.6544</v>
      </c>
      <c r="BK304" s="143">
        <f t="shared" si="61"/>
        <v>5529956.889</v>
      </c>
      <c r="BL304" s="143">
        <f t="shared" si="62"/>
        <v>0</v>
      </c>
      <c r="BM304" s="143">
        <f t="shared" si="63"/>
        <v>0</v>
      </c>
      <c r="BN304" s="124">
        <f t="shared" si="64"/>
        <v>5529956.889</v>
      </c>
      <c r="BO304" s="140">
        <f t="shared" si="65"/>
        <v>0</v>
      </c>
      <c r="BP304" s="141">
        <f t="shared" si="66"/>
        <v>0</v>
      </c>
      <c r="BQ304" s="141">
        <f t="shared" si="67"/>
        <v>0</v>
      </c>
      <c r="BR304" s="122">
        <f t="shared" si="68"/>
        <v>0</v>
      </c>
      <c r="BS304" s="142">
        <f t="shared" si="69"/>
        <v>844720.7522</v>
      </c>
      <c r="BT304" s="130">
        <f t="shared" si="70"/>
        <v>844720.7522</v>
      </c>
      <c r="BU304" s="143">
        <f t="shared" si="71"/>
        <v>-22807460.31</v>
      </c>
      <c r="BV304" s="143">
        <f t="shared" si="72"/>
        <v>0</v>
      </c>
      <c r="BW304" s="143">
        <f t="shared" si="73"/>
        <v>3.141592654</v>
      </c>
      <c r="BX304" s="124">
        <f t="shared" si="74"/>
        <v>22807460.31</v>
      </c>
      <c r="BY304" s="144">
        <f t="shared" ref="BY304:BZ304" si="5031">AY304+BK304+BU304</f>
        <v>-17145327.77</v>
      </c>
      <c r="BZ304" s="144">
        <f t="shared" si="5031"/>
        <v>0</v>
      </c>
      <c r="CA304" s="144">
        <f t="shared" si="76"/>
        <v>-3.141592654</v>
      </c>
      <c r="CB304" s="145">
        <f t="shared" si="77"/>
        <v>17145327.77</v>
      </c>
      <c r="CC304" s="140">
        <f t="shared" ref="CC304:CD304" si="5032">CC$2*AD304</f>
        <v>-6.283185307</v>
      </c>
      <c r="CD304" s="140">
        <f t="shared" si="5032"/>
        <v>-6.283185307</v>
      </c>
      <c r="CE304" s="141">
        <f t="shared" si="79"/>
        <v>-12.56637061</v>
      </c>
      <c r="CF304" s="141">
        <f t="shared" si="80"/>
        <v>0</v>
      </c>
      <c r="CG304" s="122">
        <f t="shared" si="81"/>
        <v>0</v>
      </c>
      <c r="CH304" s="142">
        <f t="shared" ref="CH304:CI304" si="5033">POWER(AH304,CH$2)</f>
        <v>1634.610573</v>
      </c>
      <c r="CI304" s="142">
        <f t="shared" si="5033"/>
        <v>230963934.2</v>
      </c>
      <c r="CJ304" s="130">
        <f t="shared" si="83"/>
        <v>377536088884</v>
      </c>
      <c r="CK304" s="143">
        <f t="shared" si="84"/>
        <v>-377536088884</v>
      </c>
      <c r="CL304" s="143">
        <f t="shared" si="85"/>
        <v>0</v>
      </c>
      <c r="CM304" s="143">
        <f t="shared" si="86"/>
        <v>3.141592654</v>
      </c>
      <c r="CN304" s="124">
        <f t="shared" si="87"/>
        <v>377536088884</v>
      </c>
      <c r="CO304" s="140">
        <f t="shared" si="88"/>
        <v>-9.424777961</v>
      </c>
      <c r="CP304" s="141">
        <f t="shared" si="89"/>
        <v>-9.424777961</v>
      </c>
      <c r="CQ304" s="141">
        <f t="shared" si="90"/>
        <v>-3.141592654</v>
      </c>
      <c r="CR304" s="122">
        <f t="shared" si="91"/>
        <v>3.141592654</v>
      </c>
      <c r="CS304" s="142">
        <f t="shared" si="92"/>
        <v>3510073843286</v>
      </c>
      <c r="CT304" s="130">
        <f t="shared" si="93"/>
        <v>3510073843286</v>
      </c>
      <c r="CU304" s="143">
        <f t="shared" si="94"/>
        <v>-14040295373146</v>
      </c>
      <c r="CV304" s="143">
        <f t="shared" si="95"/>
        <v>0.001719440279</v>
      </c>
      <c r="CW304" s="143">
        <f t="shared" si="96"/>
        <v>3.141592654</v>
      </c>
      <c r="CX304" s="124">
        <f t="shared" si="97"/>
        <v>14040295373146</v>
      </c>
      <c r="CY304" s="140">
        <f t="shared" si="98"/>
        <v>-9.424777961</v>
      </c>
      <c r="CZ304" s="140">
        <f t="shared" si="99"/>
        <v>0</v>
      </c>
      <c r="DA304" s="141">
        <f t="shared" si="100"/>
        <v>-9.424777961</v>
      </c>
      <c r="DB304" s="141">
        <f t="shared" si="101"/>
        <v>-3.141592654</v>
      </c>
      <c r="DC304" s="122">
        <f t="shared" si="102"/>
        <v>3.141592654</v>
      </c>
      <c r="DD304" s="142">
        <f t="shared" si="103"/>
        <v>66087.82445</v>
      </c>
      <c r="DE304" s="142">
        <f t="shared" si="104"/>
        <v>844720.7522</v>
      </c>
      <c r="DF304" s="130">
        <f t="shared" si="105"/>
        <v>55825756784</v>
      </c>
      <c r="DG304" s="143">
        <f t="shared" si="106"/>
        <v>-223303027137</v>
      </c>
      <c r="DH304" s="143">
        <f t="shared" si="107"/>
        <v>0.00002734673374</v>
      </c>
      <c r="DI304" s="143">
        <f t="shared" si="108"/>
        <v>3.141592654</v>
      </c>
      <c r="DJ304" s="124">
        <f t="shared" si="109"/>
        <v>223303027137</v>
      </c>
      <c r="DK304" s="140">
        <f t="shared" ref="DK304:DM304" si="5034">DK$2*AD304</f>
        <v>-3.141592654</v>
      </c>
      <c r="DL304" s="140">
        <f t="shared" si="5034"/>
        <v>-3.141592654</v>
      </c>
      <c r="DM304" s="140">
        <f t="shared" si="5034"/>
        <v>0</v>
      </c>
      <c r="DN304" s="141">
        <f t="shared" si="111"/>
        <v>-6.283185307</v>
      </c>
      <c r="DO304" s="141">
        <f t="shared" si="112"/>
        <v>0</v>
      </c>
      <c r="DP304" s="122">
        <f t="shared" si="113"/>
        <v>0</v>
      </c>
      <c r="DQ304" s="142">
        <f t="shared" ref="DQ304:DS304" si="5035">POWER(AH304,DQ$2)</f>
        <v>40.4303175</v>
      </c>
      <c r="DR304" s="142">
        <f t="shared" si="5035"/>
        <v>15197.49763</v>
      </c>
      <c r="DS304" s="142">
        <f t="shared" si="5035"/>
        <v>844720.7522</v>
      </c>
      <c r="DT304" s="130">
        <f t="shared" si="115"/>
        <v>519029927044</v>
      </c>
      <c r="DU304" s="143">
        <f t="shared" si="116"/>
        <v>-9342538686795</v>
      </c>
      <c r="DV304" s="143">
        <f t="shared" si="117"/>
        <v>0</v>
      </c>
      <c r="DW304" s="143">
        <f t="shared" si="118"/>
        <v>3.141592654</v>
      </c>
      <c r="DX304" s="124">
        <f t="shared" si="119"/>
        <v>9342538686795</v>
      </c>
      <c r="DY304" s="140">
        <f t="shared" si="120"/>
        <v>0</v>
      </c>
      <c r="DZ304" s="141">
        <f t="shared" si="121"/>
        <v>0</v>
      </c>
      <c r="EA304" s="141">
        <f t="shared" si="122"/>
        <v>0</v>
      </c>
      <c r="EB304" s="122">
        <f t="shared" si="123"/>
        <v>0</v>
      </c>
      <c r="EC304" s="142">
        <f t="shared" si="124"/>
        <v>713553149221</v>
      </c>
      <c r="ED304" s="130">
        <f t="shared" si="125"/>
        <v>713553149221</v>
      </c>
      <c r="EE304" s="143">
        <f t="shared" si="126"/>
        <v>19265935028964</v>
      </c>
      <c r="EF304" s="143">
        <f t="shared" si="127"/>
        <v>0</v>
      </c>
      <c r="EG304" s="143">
        <f t="shared" si="128"/>
        <v>0</v>
      </c>
      <c r="EH304" s="124">
        <f t="shared" si="129"/>
        <v>19265935028964</v>
      </c>
      <c r="EI304" s="144">
        <f t="shared" ref="EI304:EJ304" si="5036">CK304+CU304+DG304+DU304+EE304</f>
        <v>-4717738146997</v>
      </c>
      <c r="EJ304" s="144">
        <f t="shared" si="5036"/>
        <v>0.001746787013</v>
      </c>
      <c r="EK304" s="144">
        <f t="shared" si="131"/>
        <v>3.141592654</v>
      </c>
      <c r="EL304" s="145">
        <f t="shared" si="132"/>
        <v>4717738146997</v>
      </c>
      <c r="EM304" s="140">
        <f t="shared" si="133"/>
        <v>1.570796327</v>
      </c>
      <c r="EN304" s="141">
        <f t="shared" si="134"/>
        <v>1.570796327</v>
      </c>
      <c r="EO304" s="141">
        <f t="shared" si="135"/>
        <v>1.570796327</v>
      </c>
      <c r="EP304" s="122">
        <f t="shared" si="136"/>
        <v>1.570796327</v>
      </c>
      <c r="EQ304" s="142">
        <f t="shared" si="137"/>
        <v>2172035.485</v>
      </c>
      <c r="ER304" s="130">
        <f t="shared" si="138"/>
        <v>2172035.485</v>
      </c>
      <c r="ES304" s="143">
        <f t="shared" si="139"/>
        <v>0.00000000319712803</v>
      </c>
      <c r="ET304" s="143">
        <f t="shared" si="140"/>
        <v>11286227.45</v>
      </c>
      <c r="EU304" s="143">
        <f t="shared" si="141"/>
        <v>1.570796327</v>
      </c>
      <c r="EV304" s="124">
        <f t="shared" si="142"/>
        <v>11286227.45</v>
      </c>
      <c r="EW304" s="144">
        <f t="shared" ref="EW304:EX304" si="5037">BY304+ES304</f>
        <v>-17145327.77</v>
      </c>
      <c r="EX304" s="144">
        <f t="shared" si="5037"/>
        <v>11286227.45</v>
      </c>
      <c r="EY304" s="144">
        <f t="shared" si="144"/>
        <v>2.559426794</v>
      </c>
      <c r="EZ304" s="145">
        <f t="shared" si="145"/>
        <v>20526597.24</v>
      </c>
      <c r="FA304" s="140">
        <f t="shared" si="146"/>
        <v>0.8531422646</v>
      </c>
      <c r="FB304" s="141">
        <f t="shared" si="147"/>
        <v>0.8531422646</v>
      </c>
      <c r="FC304" s="141">
        <f t="shared" si="148"/>
        <v>0.8531422646</v>
      </c>
      <c r="FD304" s="122">
        <f t="shared" si="149"/>
        <v>0.8531422646</v>
      </c>
      <c r="FE304" s="142">
        <f t="shared" si="150"/>
        <v>273.8034947</v>
      </c>
      <c r="FF304" s="130">
        <f t="shared" si="151"/>
        <v>273.8034947</v>
      </c>
      <c r="FG304" s="143">
        <f t="shared" si="152"/>
        <v>47.63748936</v>
      </c>
      <c r="FH304" s="143">
        <f t="shared" si="153"/>
        <v>54.5722049</v>
      </c>
      <c r="FI304" s="143">
        <f t="shared" si="154"/>
        <v>0.8531422646</v>
      </c>
      <c r="FJ304" s="124">
        <f t="shared" si="155"/>
        <v>72.43932593</v>
      </c>
      <c r="FK304" s="140">
        <f t="shared" si="156"/>
        <v>-6.283185307</v>
      </c>
      <c r="FL304" s="141">
        <f t="shared" si="157"/>
        <v>-6.283185307</v>
      </c>
      <c r="FM304" s="141">
        <f t="shared" si="158"/>
        <v>0</v>
      </c>
      <c r="FN304" s="122">
        <f t="shared" si="159"/>
        <v>0</v>
      </c>
      <c r="FO304" s="142">
        <f t="shared" si="160"/>
        <v>1634.610573</v>
      </c>
      <c r="FP304" s="130">
        <f t="shared" si="161"/>
        <v>1634.610573</v>
      </c>
      <c r="FQ304" s="143">
        <f t="shared" si="162"/>
        <v>-1634.610573</v>
      </c>
      <c r="FR304" s="143">
        <f t="shared" si="163"/>
        <v>0</v>
      </c>
      <c r="FS304" s="143">
        <f t="shared" si="164"/>
        <v>3.141592654</v>
      </c>
      <c r="FT304" s="124">
        <f t="shared" si="165"/>
        <v>1634.610573</v>
      </c>
      <c r="FU304" s="144">
        <f t="shared" si="166"/>
        <v>-47227.10346</v>
      </c>
      <c r="FV304" s="144">
        <f t="shared" si="167"/>
        <v>0</v>
      </c>
      <c r="FW304" s="144">
        <f t="shared" si="168"/>
        <v>-3.141592654</v>
      </c>
      <c r="FX304" s="145">
        <f t="shared" si="169"/>
        <v>47227.10346</v>
      </c>
      <c r="FY304" s="140">
        <f t="shared" si="170"/>
        <v>-3.141592654</v>
      </c>
      <c r="FZ304" s="140">
        <f t="shared" si="171"/>
        <v>-0.8531422646</v>
      </c>
      <c r="GA304" s="141">
        <f t="shared" si="172"/>
        <v>-3.994734918</v>
      </c>
      <c r="GB304" s="141">
        <f t="shared" si="173"/>
        <v>-3.994734918</v>
      </c>
      <c r="GC304" s="122">
        <f t="shared" si="174"/>
        <v>2.288450389</v>
      </c>
      <c r="GD304" s="142">
        <f t="shared" si="175"/>
        <v>47227.10346</v>
      </c>
      <c r="GE304" s="142">
        <f t="shared" si="176"/>
        <v>0.01380465634</v>
      </c>
      <c r="GF304" s="130">
        <f t="shared" si="177"/>
        <v>651.9539333</v>
      </c>
      <c r="GG304" s="143">
        <f t="shared" si="178"/>
        <v>-47.63748936</v>
      </c>
      <c r="GH304" s="143">
        <f t="shared" si="179"/>
        <v>54.5722049</v>
      </c>
      <c r="GI304" s="143">
        <f t="shared" si="180"/>
        <v>2.288450389</v>
      </c>
      <c r="GJ304" s="124">
        <f t="shared" si="181"/>
        <v>72.43932593</v>
      </c>
      <c r="GK304" s="146">
        <f t="shared" si="182"/>
        <v>-0.5</v>
      </c>
      <c r="GL304" s="127">
        <f t="shared" si="183"/>
        <v>-0.8660254038</v>
      </c>
      <c r="GM304" s="146">
        <f t="shared" si="184"/>
        <v>-2.094395102</v>
      </c>
      <c r="GN304" s="127">
        <f t="shared" si="185"/>
        <v>1</v>
      </c>
      <c r="GO304" s="147">
        <f t="shared" si="186"/>
        <v>-0.5</v>
      </c>
      <c r="GP304" s="128">
        <f t="shared" si="187"/>
        <v>0.8660254038</v>
      </c>
      <c r="GQ304" s="147">
        <f t="shared" si="188"/>
        <v>2.094395102</v>
      </c>
      <c r="GR304" s="128">
        <f t="shared" si="189"/>
        <v>1</v>
      </c>
      <c r="GS304" s="140">
        <f t="shared" si="190"/>
        <v>-2.094395102</v>
      </c>
      <c r="GT304" s="140">
        <f t="shared" si="191"/>
        <v>0.8531422646</v>
      </c>
      <c r="GU304" s="141">
        <f t="shared" si="192"/>
        <v>-1.241252838</v>
      </c>
      <c r="GV304" s="141">
        <f t="shared" si="193"/>
        <v>-1.241252838</v>
      </c>
      <c r="GW304" s="122">
        <f t="shared" si="194"/>
        <v>-1.241252838</v>
      </c>
      <c r="GX304" s="142">
        <f t="shared" si="195"/>
        <v>1</v>
      </c>
      <c r="GY304" s="142">
        <f t="shared" si="196"/>
        <v>72.43932593</v>
      </c>
      <c r="GZ304" s="130">
        <f t="shared" si="197"/>
        <v>72.43932593</v>
      </c>
      <c r="HA304" s="143">
        <f t="shared" si="198"/>
        <v>23.4421711</v>
      </c>
      <c r="HB304" s="143">
        <f t="shared" si="199"/>
        <v>-68.54137841</v>
      </c>
      <c r="HC304" s="143">
        <f t="shared" si="200"/>
        <v>-1.241252838</v>
      </c>
      <c r="HD304" s="124">
        <f t="shared" si="201"/>
        <v>72.43932593</v>
      </c>
      <c r="HE304" s="140">
        <f t="shared" si="202"/>
        <v>2.094395102</v>
      </c>
      <c r="HF304" s="140">
        <f t="shared" si="203"/>
        <v>2.288450389</v>
      </c>
      <c r="HG304" s="141">
        <f t="shared" si="204"/>
        <v>4.382845491</v>
      </c>
      <c r="HH304" s="141">
        <f t="shared" si="205"/>
        <v>4.382845491</v>
      </c>
      <c r="HI304" s="122">
        <f t="shared" si="206"/>
        <v>-1.900339816</v>
      </c>
      <c r="HJ304" s="142">
        <f t="shared" si="207"/>
        <v>1</v>
      </c>
      <c r="HK304" s="142">
        <f t="shared" si="208"/>
        <v>72.43932593</v>
      </c>
      <c r="HL304" s="130">
        <f t="shared" si="209"/>
        <v>72.43932593</v>
      </c>
      <c r="HM304" s="143">
        <f t="shared" si="210"/>
        <v>-23.4421711</v>
      </c>
      <c r="HN304" s="143">
        <f t="shared" si="211"/>
        <v>-68.54137841</v>
      </c>
      <c r="HO304" s="143">
        <f t="shared" si="212"/>
        <v>-1.900339816</v>
      </c>
      <c r="HP304" s="124">
        <f t="shared" si="213"/>
        <v>72.43932593</v>
      </c>
      <c r="HQ304" s="140">
        <f t="shared" si="214"/>
        <v>2.094395102</v>
      </c>
      <c r="HR304" s="140">
        <f t="shared" si="215"/>
        <v>0.8531422646</v>
      </c>
      <c r="HS304" s="141">
        <f t="shared" si="216"/>
        <v>2.947537367</v>
      </c>
      <c r="HT304" s="141">
        <f t="shared" si="217"/>
        <v>2.947537367</v>
      </c>
      <c r="HU304" s="122">
        <f t="shared" si="218"/>
        <v>2.947537367</v>
      </c>
      <c r="HV304" s="142">
        <f t="shared" si="219"/>
        <v>1</v>
      </c>
      <c r="HW304" s="142">
        <f t="shared" si="220"/>
        <v>72.43932593</v>
      </c>
      <c r="HX304" s="130">
        <f t="shared" si="221"/>
        <v>72.43932593</v>
      </c>
      <c r="HY304" s="143">
        <f t="shared" si="222"/>
        <v>-71.07966047</v>
      </c>
      <c r="HZ304" s="143">
        <f t="shared" si="223"/>
        <v>13.96917351</v>
      </c>
      <c r="IA304" s="143">
        <f t="shared" si="224"/>
        <v>2.947537367</v>
      </c>
      <c r="IB304" s="124">
        <f t="shared" si="225"/>
        <v>72.43932593</v>
      </c>
      <c r="IC304" s="140">
        <f t="shared" si="226"/>
        <v>-2.094395102</v>
      </c>
      <c r="ID304" s="140">
        <f t="shared" si="227"/>
        <v>2.288450389</v>
      </c>
      <c r="IE304" s="141">
        <f t="shared" si="228"/>
        <v>0.1940552866</v>
      </c>
      <c r="IF304" s="141">
        <f t="shared" si="229"/>
        <v>0.1940552866</v>
      </c>
      <c r="IG304" s="122">
        <f t="shared" si="230"/>
        <v>0.1940552866</v>
      </c>
      <c r="IH304" s="142">
        <f t="shared" si="231"/>
        <v>1</v>
      </c>
      <c r="II304" s="142">
        <f t="shared" si="232"/>
        <v>72.43932593</v>
      </c>
      <c r="IJ304" s="130">
        <f t="shared" si="233"/>
        <v>72.43932593</v>
      </c>
      <c r="IK304" s="143">
        <f t="shared" si="234"/>
        <v>71.07966047</v>
      </c>
      <c r="IL304" s="143">
        <f t="shared" si="235"/>
        <v>13.96917351</v>
      </c>
      <c r="IM304" s="143">
        <f t="shared" si="236"/>
        <v>0.1940552866</v>
      </c>
      <c r="IN304" s="124">
        <f t="shared" si="237"/>
        <v>72.43932593</v>
      </c>
    </row>
    <row r="305" ht="12.75" customHeight="1">
      <c r="A305" s="129">
        <f>'Cortez Cubic'!AP305</f>
        <v>-0.2187762226</v>
      </c>
      <c r="B305" s="129">
        <f>'Cortez Cubic'!AQ305</f>
        <v>-0.6268045533</v>
      </c>
      <c r="C305" s="129">
        <f>'Cortez Cubic'!AR305</f>
        <v>6393.842797</v>
      </c>
      <c r="D305" s="129">
        <f>'Cortez Cubic'!AS305</f>
        <v>-409862.8842</v>
      </c>
      <c r="E305" s="129">
        <f t="shared" ref="E305:H305" si="5038">0</f>
        <v>0</v>
      </c>
      <c r="F305" s="129">
        <f t="shared" si="5038"/>
        <v>0</v>
      </c>
      <c r="G305" s="129">
        <f t="shared" si="5038"/>
        <v>0</v>
      </c>
      <c r="H305" s="129">
        <f t="shared" si="5038"/>
        <v>0</v>
      </c>
      <c r="I305" s="110">
        <f>'Cortez Cubic'!I305</f>
        <v>125</v>
      </c>
      <c r="J305" s="130">
        <f t="shared" si="28"/>
        <v>106.2438314</v>
      </c>
      <c r="K305" s="131">
        <f t="shared" si="29"/>
        <v>1</v>
      </c>
      <c r="L305" s="131">
        <f t="shared" si="30"/>
        <v>0</v>
      </c>
      <c r="M305" s="132">
        <f t="shared" si="31"/>
        <v>18.75616865</v>
      </c>
      <c r="N305" s="133">
        <f t="shared" si="32"/>
        <v>17.23806205</v>
      </c>
      <c r="O305" s="134">
        <f t="shared" si="33"/>
        <v>106.2438314</v>
      </c>
      <c r="P305" s="134">
        <f t="shared" si="34"/>
        <v>0</v>
      </c>
      <c r="Q305" s="135">
        <f t="shared" si="35"/>
        <v>89.0057693</v>
      </c>
      <c r="R305" s="135">
        <f t="shared" si="36"/>
        <v>0</v>
      </c>
      <c r="S305" s="136">
        <f t="shared" si="37"/>
        <v>-198.1146494</v>
      </c>
      <c r="T305" s="136">
        <f t="shared" si="38"/>
        <v>0</v>
      </c>
      <c r="U305" s="137">
        <f t="shared" ref="U305:X305" si="5039">ATAN2(A305,E305)</f>
        <v>3.141592654</v>
      </c>
      <c r="V305" s="137">
        <f t="shared" si="5039"/>
        <v>3.141592654</v>
      </c>
      <c r="W305" s="137">
        <f t="shared" si="5039"/>
        <v>0</v>
      </c>
      <c r="X305" s="137">
        <f t="shared" si="5039"/>
        <v>3.141592654</v>
      </c>
      <c r="Y305" s="137">
        <f t="shared" ref="Y305:AB305" si="5040">SQRT(POWER(A305,2)+POWER(E305,2))</f>
        <v>0.2187762226</v>
      </c>
      <c r="Z305" s="137">
        <f t="shared" si="5040"/>
        <v>0.6268045533</v>
      </c>
      <c r="AA305" s="137">
        <f t="shared" si="5040"/>
        <v>6393.842797</v>
      </c>
      <c r="AB305" s="137">
        <f t="shared" si="5040"/>
        <v>409862.8842</v>
      </c>
      <c r="AC305" s="138">
        <f t="shared" ref="AC305:AF305" si="5041">U305-$U305</f>
        <v>0</v>
      </c>
      <c r="AD305" s="138">
        <f t="shared" si="5041"/>
        <v>0</v>
      </c>
      <c r="AE305" s="138">
        <f t="shared" si="5041"/>
        <v>-3.141592654</v>
      </c>
      <c r="AF305" s="138">
        <f t="shared" si="5041"/>
        <v>0</v>
      </c>
      <c r="AG305" s="138">
        <f t="shared" ref="AG305:AJ305" si="5042">Y305/$Y305</f>
        <v>1</v>
      </c>
      <c r="AH305" s="138">
        <f t="shared" si="5042"/>
        <v>2.865048797</v>
      </c>
      <c r="AI305" s="138">
        <f t="shared" si="5042"/>
        <v>29225.49225</v>
      </c>
      <c r="AJ305" s="138">
        <f t="shared" si="5042"/>
        <v>1873434.322</v>
      </c>
      <c r="AK305" s="139">
        <f t="shared" ref="AK305:AN305" si="5043">AG305*COS(AC305)</f>
        <v>1</v>
      </c>
      <c r="AL305" s="139">
        <f t="shared" si="5043"/>
        <v>2.865048797</v>
      </c>
      <c r="AM305" s="139">
        <f t="shared" si="5043"/>
        <v>-29225.49225</v>
      </c>
      <c r="AN305" s="139">
        <f t="shared" si="5043"/>
        <v>1873434.322</v>
      </c>
      <c r="AO305" s="129">
        <f t="shared" ref="AO305:AR305" si="5044">AG305*SIN(AC305)</f>
        <v>0</v>
      </c>
      <c r="AP305" s="129">
        <f t="shared" si="5044"/>
        <v>0</v>
      </c>
      <c r="AQ305" s="129">
        <f t="shared" si="5044"/>
        <v>0</v>
      </c>
      <c r="AR305" s="129">
        <f t="shared" si="5044"/>
        <v>0</v>
      </c>
      <c r="AS305" s="140">
        <f t="shared" si="45"/>
        <v>0</v>
      </c>
      <c r="AT305" s="141">
        <f t="shared" si="46"/>
        <v>0</v>
      </c>
      <c r="AU305" s="141">
        <f t="shared" si="47"/>
        <v>0</v>
      </c>
      <c r="AV305" s="122">
        <f t="shared" si="48"/>
        <v>0</v>
      </c>
      <c r="AW305" s="142">
        <f t="shared" si="49"/>
        <v>23.51776625</v>
      </c>
      <c r="AX305" s="130">
        <f t="shared" si="50"/>
        <v>23.51776625</v>
      </c>
      <c r="AY305" s="143">
        <f t="shared" si="51"/>
        <v>-47.0355325</v>
      </c>
      <c r="AZ305" s="143">
        <f t="shared" si="52"/>
        <v>0</v>
      </c>
      <c r="BA305" s="143">
        <f t="shared" si="53"/>
        <v>3.141592654</v>
      </c>
      <c r="BB305" s="124">
        <f t="shared" si="54"/>
        <v>47.0355325</v>
      </c>
      <c r="BC305" s="140">
        <f t="shared" ref="BC305:BD305" si="5045">BC$2*AD305</f>
        <v>0</v>
      </c>
      <c r="BD305" s="140">
        <f t="shared" si="5045"/>
        <v>-3.141592654</v>
      </c>
      <c r="BE305" s="141">
        <f t="shared" si="56"/>
        <v>-3.141592654</v>
      </c>
      <c r="BF305" s="141">
        <f t="shared" si="57"/>
        <v>-3.141592654</v>
      </c>
      <c r="BG305" s="122">
        <f t="shared" si="58"/>
        <v>3.141592654</v>
      </c>
      <c r="BH305" s="142">
        <f t="shared" ref="BH305:BI305" si="5046">POWER(AH305,BH$2)</f>
        <v>2.865048797</v>
      </c>
      <c r="BI305" s="142">
        <f t="shared" si="5046"/>
        <v>29225.49225</v>
      </c>
      <c r="BJ305" s="130">
        <f t="shared" si="60"/>
        <v>83732.46139</v>
      </c>
      <c r="BK305" s="143">
        <f t="shared" si="61"/>
        <v>-753592.1525</v>
      </c>
      <c r="BL305" s="143">
        <f t="shared" si="62"/>
        <v>0</v>
      </c>
      <c r="BM305" s="143">
        <f t="shared" si="63"/>
        <v>3.141592654</v>
      </c>
      <c r="BN305" s="124">
        <f t="shared" si="64"/>
        <v>753592.1525</v>
      </c>
      <c r="BO305" s="140">
        <f t="shared" si="65"/>
        <v>0</v>
      </c>
      <c r="BP305" s="141">
        <f t="shared" si="66"/>
        <v>0</v>
      </c>
      <c r="BQ305" s="141">
        <f t="shared" si="67"/>
        <v>0</v>
      </c>
      <c r="BR305" s="122">
        <f t="shared" si="68"/>
        <v>0</v>
      </c>
      <c r="BS305" s="142">
        <f t="shared" si="69"/>
        <v>1873434.322</v>
      </c>
      <c r="BT305" s="130">
        <f t="shared" si="70"/>
        <v>1873434.322</v>
      </c>
      <c r="BU305" s="143">
        <f t="shared" si="71"/>
        <v>-50582726.69</v>
      </c>
      <c r="BV305" s="143">
        <f t="shared" si="72"/>
        <v>0</v>
      </c>
      <c r="BW305" s="143">
        <f t="shared" si="73"/>
        <v>3.141592654</v>
      </c>
      <c r="BX305" s="124">
        <f t="shared" si="74"/>
        <v>50582726.69</v>
      </c>
      <c r="BY305" s="144">
        <f t="shared" ref="BY305:BZ305" si="5047">AY305+BK305+BU305</f>
        <v>-51336365.88</v>
      </c>
      <c r="BZ305" s="144">
        <f t="shared" si="5047"/>
        <v>0</v>
      </c>
      <c r="CA305" s="144">
        <f t="shared" si="76"/>
        <v>3.141592654</v>
      </c>
      <c r="CB305" s="145">
        <f t="shared" si="77"/>
        <v>51336365.88</v>
      </c>
      <c r="CC305" s="140">
        <f t="shared" ref="CC305:CD305" si="5048">CC$2*AD305</f>
        <v>0</v>
      </c>
      <c r="CD305" s="140">
        <f t="shared" si="5048"/>
        <v>-6.283185307</v>
      </c>
      <c r="CE305" s="141">
        <f t="shared" si="79"/>
        <v>-6.283185307</v>
      </c>
      <c r="CF305" s="141">
        <f t="shared" si="80"/>
        <v>0</v>
      </c>
      <c r="CG305" s="122">
        <f t="shared" si="81"/>
        <v>0</v>
      </c>
      <c r="CH305" s="142">
        <f t="shared" ref="CH305:CI305" si="5049">POWER(AH305,CH$2)</f>
        <v>8.208504607</v>
      </c>
      <c r="CI305" s="142">
        <f t="shared" si="5049"/>
        <v>854129397</v>
      </c>
      <c r="CJ305" s="130">
        <f t="shared" si="83"/>
        <v>7011125090</v>
      </c>
      <c r="CK305" s="143">
        <f t="shared" si="84"/>
        <v>-7011125090</v>
      </c>
      <c r="CL305" s="143">
        <f t="shared" si="85"/>
        <v>0</v>
      </c>
      <c r="CM305" s="143">
        <f t="shared" si="86"/>
        <v>3.141592654</v>
      </c>
      <c r="CN305" s="124">
        <f t="shared" si="87"/>
        <v>7011125090</v>
      </c>
      <c r="CO305" s="140">
        <f t="shared" si="88"/>
        <v>-9.424777961</v>
      </c>
      <c r="CP305" s="141">
        <f t="shared" si="89"/>
        <v>-9.424777961</v>
      </c>
      <c r="CQ305" s="141">
        <f t="shared" si="90"/>
        <v>-3.141592654</v>
      </c>
      <c r="CR305" s="122">
        <f t="shared" si="91"/>
        <v>3.141592654</v>
      </c>
      <c r="CS305" s="142">
        <f t="shared" si="92"/>
        <v>24962352067789</v>
      </c>
      <c r="CT305" s="130">
        <f t="shared" si="93"/>
        <v>24962352067789</v>
      </c>
      <c r="CU305" s="143">
        <f t="shared" si="94"/>
        <v>-99849408271158</v>
      </c>
      <c r="CV305" s="143">
        <f t="shared" si="95"/>
        <v>0.01222802582</v>
      </c>
      <c r="CW305" s="143">
        <f t="shared" si="96"/>
        <v>3.141592654</v>
      </c>
      <c r="CX305" s="124">
        <f t="shared" si="97"/>
        <v>99849408271158</v>
      </c>
      <c r="CY305" s="140">
        <f t="shared" si="98"/>
        <v>0</v>
      </c>
      <c r="CZ305" s="140">
        <f t="shared" si="99"/>
        <v>0</v>
      </c>
      <c r="DA305" s="141">
        <f t="shared" si="100"/>
        <v>0</v>
      </c>
      <c r="DB305" s="141">
        <f t="shared" si="101"/>
        <v>0</v>
      </c>
      <c r="DC305" s="122">
        <f t="shared" si="102"/>
        <v>0</v>
      </c>
      <c r="DD305" s="142">
        <f t="shared" si="103"/>
        <v>23.51776625</v>
      </c>
      <c r="DE305" s="142">
        <f t="shared" si="104"/>
        <v>1873434.322</v>
      </c>
      <c r="DF305" s="130">
        <f t="shared" si="105"/>
        <v>44058990.46</v>
      </c>
      <c r="DG305" s="143">
        <f t="shared" si="106"/>
        <v>176235961.8</v>
      </c>
      <c r="DH305" s="143">
        <f t="shared" si="107"/>
        <v>0</v>
      </c>
      <c r="DI305" s="143">
        <f t="shared" si="108"/>
        <v>0</v>
      </c>
      <c r="DJ305" s="124">
        <f t="shared" si="109"/>
        <v>176235961.8</v>
      </c>
      <c r="DK305" s="140">
        <f t="shared" ref="DK305:DM305" si="5050">DK$2*AD305</f>
        <v>0</v>
      </c>
      <c r="DL305" s="140">
        <f t="shared" si="5050"/>
        <v>-3.141592654</v>
      </c>
      <c r="DM305" s="140">
        <f t="shared" si="5050"/>
        <v>0</v>
      </c>
      <c r="DN305" s="141">
        <f t="shared" si="111"/>
        <v>-3.141592654</v>
      </c>
      <c r="DO305" s="141">
        <f t="shared" si="112"/>
        <v>-3.141592654</v>
      </c>
      <c r="DP305" s="122">
        <f t="shared" si="113"/>
        <v>3.141592654</v>
      </c>
      <c r="DQ305" s="142">
        <f t="shared" ref="DQ305:DS305" si="5051">POWER(AH305,DQ$2)</f>
        <v>2.865048797</v>
      </c>
      <c r="DR305" s="142">
        <f t="shared" si="5051"/>
        <v>29225.49225</v>
      </c>
      <c r="DS305" s="142">
        <f t="shared" si="5051"/>
        <v>1873434.322</v>
      </c>
      <c r="DT305" s="130">
        <f t="shared" si="115"/>
        <v>156867267020</v>
      </c>
      <c r="DU305" s="143">
        <f t="shared" si="116"/>
        <v>2823610806369</v>
      </c>
      <c r="DV305" s="143">
        <f t="shared" si="117"/>
        <v>-0.0003457925936</v>
      </c>
      <c r="DW305" s="143">
        <f t="shared" si="118"/>
        <v>0</v>
      </c>
      <c r="DX305" s="124">
        <f t="shared" si="119"/>
        <v>2823610806369</v>
      </c>
      <c r="DY305" s="140">
        <f t="shared" si="120"/>
        <v>0</v>
      </c>
      <c r="DZ305" s="141">
        <f t="shared" si="121"/>
        <v>0</v>
      </c>
      <c r="EA305" s="141">
        <f t="shared" si="122"/>
        <v>0</v>
      </c>
      <c r="EB305" s="122">
        <f t="shared" si="123"/>
        <v>0</v>
      </c>
      <c r="EC305" s="142">
        <f t="shared" si="124"/>
        <v>3509756158319</v>
      </c>
      <c r="ED305" s="130">
        <f t="shared" si="125"/>
        <v>3509756158319</v>
      </c>
      <c r="EE305" s="143">
        <f t="shared" si="126"/>
        <v>94763416274624</v>
      </c>
      <c r="EF305" s="143">
        <f t="shared" si="127"/>
        <v>0</v>
      </c>
      <c r="EG305" s="143">
        <f t="shared" si="128"/>
        <v>0</v>
      </c>
      <c r="EH305" s="124">
        <f t="shared" si="129"/>
        <v>94763416274624</v>
      </c>
      <c r="EI305" s="144">
        <f t="shared" ref="EI305:EJ305" si="5052">CK305+CU305+DG305+DU305+EE305</f>
        <v>-2269216079293</v>
      </c>
      <c r="EJ305" s="144">
        <f t="shared" si="5052"/>
        <v>0.01188223323</v>
      </c>
      <c r="EK305" s="144">
        <f t="shared" si="131"/>
        <v>3.141592654</v>
      </c>
      <c r="EL305" s="145">
        <f t="shared" si="132"/>
        <v>2269216079293</v>
      </c>
      <c r="EM305" s="140">
        <f t="shared" si="133"/>
        <v>1.570796327</v>
      </c>
      <c r="EN305" s="141">
        <f t="shared" si="134"/>
        <v>1.570796327</v>
      </c>
      <c r="EO305" s="141">
        <f t="shared" si="135"/>
        <v>1.570796327</v>
      </c>
      <c r="EP305" s="122">
        <f t="shared" si="136"/>
        <v>1.570796327</v>
      </c>
      <c r="EQ305" s="142">
        <f t="shared" si="137"/>
        <v>1506391.742</v>
      </c>
      <c r="ER305" s="130">
        <f t="shared" si="138"/>
        <v>1506391.742</v>
      </c>
      <c r="ES305" s="143">
        <f t="shared" si="139"/>
        <v>0.00000002133578533</v>
      </c>
      <c r="ET305" s="143">
        <f t="shared" si="140"/>
        <v>7827441.098</v>
      </c>
      <c r="EU305" s="143">
        <f t="shared" si="141"/>
        <v>1.570796327</v>
      </c>
      <c r="EV305" s="124">
        <f t="shared" si="142"/>
        <v>7827441.098</v>
      </c>
      <c r="EW305" s="144">
        <f t="shared" ref="EW305:EX305" si="5053">BY305+ES305</f>
        <v>-51336365.88</v>
      </c>
      <c r="EX305" s="144">
        <f t="shared" si="5053"/>
        <v>7827441.098</v>
      </c>
      <c r="EY305" s="144">
        <f t="shared" si="144"/>
        <v>2.990284408</v>
      </c>
      <c r="EZ305" s="145">
        <f t="shared" si="145"/>
        <v>51929676.45</v>
      </c>
      <c r="FA305" s="140">
        <f t="shared" si="146"/>
        <v>0.9967614695</v>
      </c>
      <c r="FB305" s="141">
        <f t="shared" si="147"/>
        <v>0.9967614695</v>
      </c>
      <c r="FC305" s="141">
        <f t="shared" si="148"/>
        <v>0.9967614695</v>
      </c>
      <c r="FD305" s="122">
        <f t="shared" si="149"/>
        <v>0.9967614695</v>
      </c>
      <c r="FE305" s="142">
        <f t="shared" si="150"/>
        <v>373.0827812</v>
      </c>
      <c r="FF305" s="130">
        <f t="shared" si="151"/>
        <v>373.0827812</v>
      </c>
      <c r="FG305" s="143">
        <f t="shared" si="152"/>
        <v>53.59942381</v>
      </c>
      <c r="FH305" s="143">
        <f t="shared" si="153"/>
        <v>82.88452553</v>
      </c>
      <c r="FI305" s="143">
        <f t="shared" si="154"/>
        <v>0.9967614695</v>
      </c>
      <c r="FJ305" s="124">
        <f t="shared" si="155"/>
        <v>98.70533321</v>
      </c>
      <c r="FK305" s="140">
        <f t="shared" si="156"/>
        <v>0</v>
      </c>
      <c r="FL305" s="141">
        <f t="shared" si="157"/>
        <v>0</v>
      </c>
      <c r="FM305" s="141">
        <f t="shared" si="158"/>
        <v>0</v>
      </c>
      <c r="FN305" s="122">
        <f t="shared" si="159"/>
        <v>0</v>
      </c>
      <c r="FO305" s="142">
        <f t="shared" si="160"/>
        <v>8.208504607</v>
      </c>
      <c r="FP305" s="130">
        <f t="shared" si="161"/>
        <v>8.208504607</v>
      </c>
      <c r="FQ305" s="143">
        <f t="shared" si="162"/>
        <v>-8.208504607</v>
      </c>
      <c r="FR305" s="143">
        <f t="shared" si="163"/>
        <v>0</v>
      </c>
      <c r="FS305" s="143">
        <f t="shared" si="164"/>
        <v>3.141592654</v>
      </c>
      <c r="FT305" s="124">
        <f t="shared" si="165"/>
        <v>8.208504607</v>
      </c>
      <c r="FU305" s="144">
        <f t="shared" si="166"/>
        <v>-87684.68524</v>
      </c>
      <c r="FV305" s="144">
        <f t="shared" si="167"/>
        <v>0</v>
      </c>
      <c r="FW305" s="144">
        <f t="shared" si="168"/>
        <v>-3.141592654</v>
      </c>
      <c r="FX305" s="145">
        <f t="shared" si="169"/>
        <v>87684.68524</v>
      </c>
      <c r="FY305" s="140">
        <f t="shared" si="170"/>
        <v>-3.141592654</v>
      </c>
      <c r="FZ305" s="140">
        <f t="shared" si="171"/>
        <v>-0.9967614695</v>
      </c>
      <c r="GA305" s="141">
        <f t="shared" si="172"/>
        <v>-4.138354123</v>
      </c>
      <c r="GB305" s="141">
        <f t="shared" si="173"/>
        <v>-4.138354123</v>
      </c>
      <c r="GC305" s="122">
        <f t="shared" si="174"/>
        <v>2.144831184</v>
      </c>
      <c r="GD305" s="142">
        <f t="shared" si="175"/>
        <v>87684.68524</v>
      </c>
      <c r="GE305" s="142">
        <f t="shared" si="176"/>
        <v>0.01013116483</v>
      </c>
      <c r="GF305" s="130">
        <f t="shared" si="177"/>
        <v>888.3479989</v>
      </c>
      <c r="GG305" s="143">
        <f t="shared" si="178"/>
        <v>-53.59942381</v>
      </c>
      <c r="GH305" s="143">
        <f t="shared" si="179"/>
        <v>82.88452553</v>
      </c>
      <c r="GI305" s="143">
        <f t="shared" si="180"/>
        <v>2.144831184</v>
      </c>
      <c r="GJ305" s="124">
        <f t="shared" si="181"/>
        <v>98.70533321</v>
      </c>
      <c r="GK305" s="146">
        <f t="shared" si="182"/>
        <v>-0.5</v>
      </c>
      <c r="GL305" s="127">
        <f t="shared" si="183"/>
        <v>-0.8660254038</v>
      </c>
      <c r="GM305" s="146">
        <f t="shared" si="184"/>
        <v>-2.094395102</v>
      </c>
      <c r="GN305" s="127">
        <f t="shared" si="185"/>
        <v>1</v>
      </c>
      <c r="GO305" s="147">
        <f t="shared" si="186"/>
        <v>-0.5</v>
      </c>
      <c r="GP305" s="128">
        <f t="shared" si="187"/>
        <v>0.8660254038</v>
      </c>
      <c r="GQ305" s="147">
        <f t="shared" si="188"/>
        <v>2.094395102</v>
      </c>
      <c r="GR305" s="128">
        <f t="shared" si="189"/>
        <v>1</v>
      </c>
      <c r="GS305" s="140">
        <f t="shared" si="190"/>
        <v>-2.094395102</v>
      </c>
      <c r="GT305" s="140">
        <f t="shared" si="191"/>
        <v>0.9967614695</v>
      </c>
      <c r="GU305" s="141">
        <f t="shared" si="192"/>
        <v>-1.097633633</v>
      </c>
      <c r="GV305" s="141">
        <f t="shared" si="193"/>
        <v>-1.097633633</v>
      </c>
      <c r="GW305" s="122">
        <f t="shared" si="194"/>
        <v>-1.097633633</v>
      </c>
      <c r="GX305" s="142">
        <f t="shared" si="195"/>
        <v>1</v>
      </c>
      <c r="GY305" s="142">
        <f t="shared" si="196"/>
        <v>98.70533321</v>
      </c>
      <c r="GZ305" s="130">
        <f t="shared" si="197"/>
        <v>98.70533321</v>
      </c>
      <c r="HA305" s="143">
        <f t="shared" si="198"/>
        <v>44.98039278</v>
      </c>
      <c r="HB305" s="143">
        <f t="shared" si="199"/>
        <v>-87.86072541</v>
      </c>
      <c r="HC305" s="143">
        <f t="shared" si="200"/>
        <v>-1.097633633</v>
      </c>
      <c r="HD305" s="124">
        <f t="shared" si="201"/>
        <v>98.70533321</v>
      </c>
      <c r="HE305" s="140">
        <f t="shared" si="202"/>
        <v>2.094395102</v>
      </c>
      <c r="HF305" s="140">
        <f t="shared" si="203"/>
        <v>2.144831184</v>
      </c>
      <c r="HG305" s="141">
        <f t="shared" si="204"/>
        <v>4.239226286</v>
      </c>
      <c r="HH305" s="141">
        <f t="shared" si="205"/>
        <v>4.239226286</v>
      </c>
      <c r="HI305" s="122">
        <f t="shared" si="206"/>
        <v>-2.043959021</v>
      </c>
      <c r="HJ305" s="142">
        <f t="shared" si="207"/>
        <v>1</v>
      </c>
      <c r="HK305" s="142">
        <f t="shared" si="208"/>
        <v>98.70533321</v>
      </c>
      <c r="HL305" s="130">
        <f t="shared" si="209"/>
        <v>98.70533321</v>
      </c>
      <c r="HM305" s="143">
        <f t="shared" si="210"/>
        <v>-44.98039278</v>
      </c>
      <c r="HN305" s="143">
        <f t="shared" si="211"/>
        <v>-87.86072541</v>
      </c>
      <c r="HO305" s="143">
        <f t="shared" si="212"/>
        <v>-2.043959021</v>
      </c>
      <c r="HP305" s="124">
        <f t="shared" si="213"/>
        <v>98.70533321</v>
      </c>
      <c r="HQ305" s="140">
        <f t="shared" si="214"/>
        <v>2.094395102</v>
      </c>
      <c r="HR305" s="140">
        <f t="shared" si="215"/>
        <v>0.9967614695</v>
      </c>
      <c r="HS305" s="141">
        <f t="shared" si="216"/>
        <v>3.091156572</v>
      </c>
      <c r="HT305" s="141">
        <f t="shared" si="217"/>
        <v>3.091156572</v>
      </c>
      <c r="HU305" s="122">
        <f t="shared" si="218"/>
        <v>3.091156572</v>
      </c>
      <c r="HV305" s="142">
        <f t="shared" si="219"/>
        <v>1</v>
      </c>
      <c r="HW305" s="142">
        <f t="shared" si="220"/>
        <v>98.70533321</v>
      </c>
      <c r="HX305" s="130">
        <f t="shared" si="221"/>
        <v>98.70533321</v>
      </c>
      <c r="HY305" s="143">
        <f t="shared" si="222"/>
        <v>-98.57981659</v>
      </c>
      <c r="HZ305" s="143">
        <f t="shared" si="223"/>
        <v>4.976199883</v>
      </c>
      <c r="IA305" s="143">
        <f t="shared" si="224"/>
        <v>3.091156572</v>
      </c>
      <c r="IB305" s="124">
        <f t="shared" si="225"/>
        <v>98.70533321</v>
      </c>
      <c r="IC305" s="140">
        <f t="shared" si="226"/>
        <v>-2.094395102</v>
      </c>
      <c r="ID305" s="140">
        <f t="shared" si="227"/>
        <v>2.144831184</v>
      </c>
      <c r="IE305" s="141">
        <f t="shared" si="228"/>
        <v>0.05043608171</v>
      </c>
      <c r="IF305" s="141">
        <f t="shared" si="229"/>
        <v>0.05043608171</v>
      </c>
      <c r="IG305" s="122">
        <f t="shared" si="230"/>
        <v>0.05043608171</v>
      </c>
      <c r="IH305" s="142">
        <f t="shared" si="231"/>
        <v>1</v>
      </c>
      <c r="II305" s="142">
        <f t="shared" si="232"/>
        <v>98.70533321</v>
      </c>
      <c r="IJ305" s="130">
        <f t="shared" si="233"/>
        <v>98.70533321</v>
      </c>
      <c r="IK305" s="143">
        <f t="shared" si="234"/>
        <v>98.57981659</v>
      </c>
      <c r="IL305" s="143">
        <f t="shared" si="235"/>
        <v>4.976199883</v>
      </c>
      <c r="IM305" s="143">
        <f t="shared" si="236"/>
        <v>0.05043608171</v>
      </c>
      <c r="IN305" s="124">
        <f t="shared" si="237"/>
        <v>98.70533321</v>
      </c>
    </row>
    <row r="306" ht="12.75" customHeight="1">
      <c r="A306" s="129">
        <f>'Cortez Cubic'!AP306</f>
        <v>-0.2187762226</v>
      </c>
      <c r="B306" s="129">
        <f>'Cortez Cubic'!AQ306</f>
        <v>22.18554273</v>
      </c>
      <c r="C306" s="129">
        <f>'Cortez Cubic'!AR306</f>
        <v>14587.52466</v>
      </c>
      <c r="D306" s="129">
        <f>'Cortez Cubic'!AS306</f>
        <v>-1783165.764</v>
      </c>
      <c r="E306" s="129">
        <f t="shared" ref="E306:H306" si="5054">0</f>
        <v>0</v>
      </c>
      <c r="F306" s="129">
        <f t="shared" si="5054"/>
        <v>0</v>
      </c>
      <c r="G306" s="129">
        <f t="shared" si="5054"/>
        <v>0</v>
      </c>
      <c r="H306" s="129">
        <f t="shared" si="5054"/>
        <v>0</v>
      </c>
      <c r="I306" s="110">
        <f>'Cortez Cubic'!I306</f>
        <v>148</v>
      </c>
      <c r="J306" s="130">
        <f t="shared" si="28"/>
        <v>129.1951513</v>
      </c>
      <c r="K306" s="131">
        <f t="shared" si="29"/>
        <v>0</v>
      </c>
      <c r="L306" s="131">
        <f t="shared" si="30"/>
        <v>1</v>
      </c>
      <c r="M306" s="132">
        <f t="shared" si="31"/>
        <v>18.80484874</v>
      </c>
      <c r="N306" s="133">
        <f t="shared" si="32"/>
        <v>108.4678372</v>
      </c>
      <c r="O306" s="134">
        <f t="shared" si="33"/>
        <v>237.6629885</v>
      </c>
      <c r="P306" s="134">
        <f t="shared" si="34"/>
        <v>0</v>
      </c>
      <c r="Q306" s="135">
        <f t="shared" si="35"/>
        <v>129.1951513</v>
      </c>
      <c r="R306" s="135">
        <f t="shared" si="36"/>
        <v>0</v>
      </c>
      <c r="S306" s="136">
        <f t="shared" si="37"/>
        <v>-265.4506721</v>
      </c>
      <c r="T306" s="136">
        <f t="shared" si="38"/>
        <v>0</v>
      </c>
      <c r="U306" s="137">
        <f t="shared" ref="U306:X306" si="5055">ATAN2(A306,E306)</f>
        <v>3.141592654</v>
      </c>
      <c r="V306" s="137">
        <f t="shared" si="5055"/>
        <v>0</v>
      </c>
      <c r="W306" s="137">
        <f t="shared" si="5055"/>
        <v>0</v>
      </c>
      <c r="X306" s="137">
        <f t="shared" si="5055"/>
        <v>3.141592654</v>
      </c>
      <c r="Y306" s="137">
        <f t="shared" ref="Y306:AB306" si="5056">SQRT(POWER(A306,2)+POWER(E306,2))</f>
        <v>0.2187762226</v>
      </c>
      <c r="Z306" s="137">
        <f t="shared" si="5056"/>
        <v>22.18554273</v>
      </c>
      <c r="AA306" s="137">
        <f t="shared" si="5056"/>
        <v>14587.52466</v>
      </c>
      <c r="AB306" s="137">
        <f t="shared" si="5056"/>
        <v>1783165.764</v>
      </c>
      <c r="AC306" s="138">
        <f t="shared" ref="AC306:AF306" si="5057">U306-$U306</f>
        <v>0</v>
      </c>
      <c r="AD306" s="138">
        <f t="shared" si="5057"/>
        <v>-3.141592654</v>
      </c>
      <c r="AE306" s="138">
        <f t="shared" si="5057"/>
        <v>-3.141592654</v>
      </c>
      <c r="AF306" s="138">
        <f t="shared" si="5057"/>
        <v>0</v>
      </c>
      <c r="AG306" s="138">
        <f t="shared" ref="AG306:AJ306" si="5058">Y306/$Y306</f>
        <v>1</v>
      </c>
      <c r="AH306" s="138">
        <f t="shared" si="5058"/>
        <v>101.4074677</v>
      </c>
      <c r="AI306" s="138">
        <f t="shared" si="5058"/>
        <v>66677.83401</v>
      </c>
      <c r="AJ306" s="138">
        <f t="shared" si="5058"/>
        <v>8150637.867</v>
      </c>
      <c r="AK306" s="139">
        <f t="shared" ref="AK306:AN306" si="5059">AG306*COS(AC306)</f>
        <v>1</v>
      </c>
      <c r="AL306" s="139">
        <f t="shared" si="5059"/>
        <v>-101.4074677</v>
      </c>
      <c r="AM306" s="139">
        <f t="shared" si="5059"/>
        <v>-66677.83401</v>
      </c>
      <c r="AN306" s="139">
        <f t="shared" si="5059"/>
        <v>8150637.867</v>
      </c>
      <c r="AO306" s="129">
        <f t="shared" ref="AO306:AR306" si="5060">AG306*SIN(AC306)</f>
        <v>0</v>
      </c>
      <c r="AP306" s="129">
        <f t="shared" si="5060"/>
        <v>0</v>
      </c>
      <c r="AQ306" s="129">
        <f t="shared" si="5060"/>
        <v>0</v>
      </c>
      <c r="AR306" s="129">
        <f t="shared" si="5060"/>
        <v>0</v>
      </c>
      <c r="AS306" s="140">
        <f t="shared" si="45"/>
        <v>-9.424777961</v>
      </c>
      <c r="AT306" s="141">
        <f t="shared" si="46"/>
        <v>-9.424777961</v>
      </c>
      <c r="AU306" s="141">
        <f t="shared" si="47"/>
        <v>-3.141592654</v>
      </c>
      <c r="AV306" s="122">
        <f t="shared" si="48"/>
        <v>3.141592654</v>
      </c>
      <c r="AW306" s="142">
        <f t="shared" si="49"/>
        <v>1042821.109</v>
      </c>
      <c r="AX306" s="130">
        <f t="shared" si="50"/>
        <v>1042821.109</v>
      </c>
      <c r="AY306" s="143">
        <f t="shared" si="51"/>
        <v>2085642.218</v>
      </c>
      <c r="AZ306" s="143">
        <f t="shared" si="52"/>
        <v>-0.0000000002554175066</v>
      </c>
      <c r="BA306" s="143">
        <f t="shared" si="53"/>
        <v>0</v>
      </c>
      <c r="BB306" s="124">
        <f t="shared" si="54"/>
        <v>2085642.218</v>
      </c>
      <c r="BC306" s="140">
        <f t="shared" ref="BC306:BD306" si="5061">BC$2*AD306</f>
        <v>-3.141592654</v>
      </c>
      <c r="BD306" s="140">
        <f t="shared" si="5061"/>
        <v>-3.141592654</v>
      </c>
      <c r="BE306" s="141">
        <f t="shared" si="56"/>
        <v>-6.283185307</v>
      </c>
      <c r="BF306" s="141">
        <f t="shared" si="57"/>
        <v>0</v>
      </c>
      <c r="BG306" s="122">
        <f t="shared" si="58"/>
        <v>0</v>
      </c>
      <c r="BH306" s="142">
        <f t="shared" ref="BH306:BI306" si="5062">POWER(AH306,BH$2)</f>
        <v>101.4074677</v>
      </c>
      <c r="BI306" s="142">
        <f t="shared" si="5062"/>
        <v>66677.83401</v>
      </c>
      <c r="BJ306" s="130">
        <f t="shared" si="60"/>
        <v>6761630.299</v>
      </c>
      <c r="BK306" s="143">
        <f t="shared" si="61"/>
        <v>60854672.69</v>
      </c>
      <c r="BL306" s="143">
        <f t="shared" si="62"/>
        <v>0</v>
      </c>
      <c r="BM306" s="143">
        <f t="shared" si="63"/>
        <v>0</v>
      </c>
      <c r="BN306" s="124">
        <f t="shared" si="64"/>
        <v>60854672.69</v>
      </c>
      <c r="BO306" s="140">
        <f t="shared" si="65"/>
        <v>0</v>
      </c>
      <c r="BP306" s="141">
        <f t="shared" si="66"/>
        <v>0</v>
      </c>
      <c r="BQ306" s="141">
        <f t="shared" si="67"/>
        <v>0</v>
      </c>
      <c r="BR306" s="122">
        <f t="shared" si="68"/>
        <v>0</v>
      </c>
      <c r="BS306" s="142">
        <f t="shared" si="69"/>
        <v>8150637.867</v>
      </c>
      <c r="BT306" s="130">
        <f t="shared" si="70"/>
        <v>8150637.867</v>
      </c>
      <c r="BU306" s="143">
        <f t="shared" si="71"/>
        <v>-220067222.4</v>
      </c>
      <c r="BV306" s="143">
        <f t="shared" si="72"/>
        <v>0</v>
      </c>
      <c r="BW306" s="143">
        <f t="shared" si="73"/>
        <v>3.141592654</v>
      </c>
      <c r="BX306" s="124">
        <f t="shared" si="74"/>
        <v>220067222.4</v>
      </c>
      <c r="BY306" s="144">
        <f t="shared" ref="BY306:BZ306" si="5063">AY306+BK306+BU306</f>
        <v>-157126907.5</v>
      </c>
      <c r="BZ306" s="144">
        <f t="shared" si="5063"/>
        <v>-0.0000000002554175066</v>
      </c>
      <c r="CA306" s="144">
        <f t="shared" si="76"/>
        <v>-3.141592654</v>
      </c>
      <c r="CB306" s="145">
        <f t="shared" si="77"/>
        <v>157126907.5</v>
      </c>
      <c r="CC306" s="140">
        <f t="shared" ref="CC306:CD306" si="5064">CC$2*AD306</f>
        <v>-6.283185307</v>
      </c>
      <c r="CD306" s="140">
        <f t="shared" si="5064"/>
        <v>-6.283185307</v>
      </c>
      <c r="CE306" s="141">
        <f t="shared" si="79"/>
        <v>-12.56637061</v>
      </c>
      <c r="CF306" s="141">
        <f t="shared" si="80"/>
        <v>0</v>
      </c>
      <c r="CG306" s="122">
        <f t="shared" si="81"/>
        <v>0</v>
      </c>
      <c r="CH306" s="142">
        <f t="shared" ref="CH306:CI306" si="5065">POWER(AH306,CH$2)</f>
        <v>10283.47451</v>
      </c>
      <c r="CI306" s="142">
        <f t="shared" si="5065"/>
        <v>4445933548</v>
      </c>
      <c r="CJ306" s="130">
        <f t="shared" si="83"/>
        <v>45719644294022</v>
      </c>
      <c r="CK306" s="143">
        <f t="shared" si="84"/>
        <v>-45719644294022</v>
      </c>
      <c r="CL306" s="143">
        <f t="shared" si="85"/>
        <v>0</v>
      </c>
      <c r="CM306" s="143">
        <f t="shared" si="86"/>
        <v>3.141592654</v>
      </c>
      <c r="CN306" s="124">
        <f t="shared" si="87"/>
        <v>45719644294022</v>
      </c>
      <c r="CO306" s="140">
        <f t="shared" si="88"/>
        <v>-9.424777961</v>
      </c>
      <c r="CP306" s="141">
        <f t="shared" si="89"/>
        <v>-9.424777961</v>
      </c>
      <c r="CQ306" s="141">
        <f t="shared" si="90"/>
        <v>-3.141592654</v>
      </c>
      <c r="CR306" s="122">
        <f t="shared" si="91"/>
        <v>3.141592654</v>
      </c>
      <c r="CS306" s="142">
        <f t="shared" si="92"/>
        <v>296445219109319</v>
      </c>
      <c r="CT306" s="130">
        <f t="shared" si="93"/>
        <v>296445219109319</v>
      </c>
      <c r="CU306" s="143">
        <f t="shared" si="94"/>
        <v>-1.18578E+15</v>
      </c>
      <c r="CV306" s="143">
        <f t="shared" si="95"/>
        <v>0.1452162755</v>
      </c>
      <c r="CW306" s="143">
        <f t="shared" si="96"/>
        <v>3.141592654</v>
      </c>
      <c r="CX306" s="124">
        <f t="shared" si="97"/>
        <v>1.18578E+15</v>
      </c>
      <c r="CY306" s="140">
        <f t="shared" si="98"/>
        <v>-9.424777961</v>
      </c>
      <c r="CZ306" s="140">
        <f t="shared" si="99"/>
        <v>0</v>
      </c>
      <c r="DA306" s="141">
        <f t="shared" si="100"/>
        <v>-9.424777961</v>
      </c>
      <c r="DB306" s="141">
        <f t="shared" si="101"/>
        <v>-3.141592654</v>
      </c>
      <c r="DC306" s="122">
        <f t="shared" si="102"/>
        <v>3.141592654</v>
      </c>
      <c r="DD306" s="142">
        <f t="shared" si="103"/>
        <v>1042821.109</v>
      </c>
      <c r="DE306" s="142">
        <f t="shared" si="104"/>
        <v>8150637.867</v>
      </c>
      <c r="DF306" s="130">
        <f t="shared" si="105"/>
        <v>8499657218271</v>
      </c>
      <c r="DG306" s="143">
        <f t="shared" si="106"/>
        <v>-33998628873085</v>
      </c>
      <c r="DH306" s="143">
        <f t="shared" si="107"/>
        <v>0.004163631202</v>
      </c>
      <c r="DI306" s="143">
        <f t="shared" si="108"/>
        <v>3.141592654</v>
      </c>
      <c r="DJ306" s="124">
        <f t="shared" si="109"/>
        <v>33998628873085</v>
      </c>
      <c r="DK306" s="140">
        <f t="shared" ref="DK306:DM306" si="5066">DK$2*AD306</f>
        <v>-3.141592654</v>
      </c>
      <c r="DL306" s="140">
        <f t="shared" si="5066"/>
        <v>-3.141592654</v>
      </c>
      <c r="DM306" s="140">
        <f t="shared" si="5066"/>
        <v>0</v>
      </c>
      <c r="DN306" s="141">
        <f t="shared" si="111"/>
        <v>-6.283185307</v>
      </c>
      <c r="DO306" s="141">
        <f t="shared" si="112"/>
        <v>0</v>
      </c>
      <c r="DP306" s="122">
        <f t="shared" si="113"/>
        <v>0</v>
      </c>
      <c r="DQ306" s="142">
        <f t="shared" ref="DQ306:DS306" si="5067">POWER(AH306,DQ$2)</f>
        <v>101.4074677</v>
      </c>
      <c r="DR306" s="142">
        <f t="shared" si="5067"/>
        <v>66677.83401</v>
      </c>
      <c r="DS306" s="142">
        <f t="shared" si="5067"/>
        <v>8150637.867</v>
      </c>
      <c r="DT306" s="130">
        <f t="shared" si="115"/>
        <v>55111599955163</v>
      </c>
      <c r="DU306" s="143">
        <f t="shared" si="116"/>
        <v>-992008799192928</v>
      </c>
      <c r="DV306" s="143">
        <f t="shared" si="117"/>
        <v>0</v>
      </c>
      <c r="DW306" s="143">
        <f t="shared" si="118"/>
        <v>3.141592654</v>
      </c>
      <c r="DX306" s="124">
        <f t="shared" si="119"/>
        <v>992008799192928</v>
      </c>
      <c r="DY306" s="140">
        <f t="shared" si="120"/>
        <v>0</v>
      </c>
      <c r="DZ306" s="141">
        <f t="shared" si="121"/>
        <v>0</v>
      </c>
      <c r="EA306" s="141">
        <f t="shared" si="122"/>
        <v>0</v>
      </c>
      <c r="EB306" s="122">
        <f t="shared" si="123"/>
        <v>0</v>
      </c>
      <c r="EC306" s="142">
        <f t="shared" si="124"/>
        <v>66432897642097</v>
      </c>
      <c r="ED306" s="130">
        <f t="shared" si="125"/>
        <v>66432897642097</v>
      </c>
      <c r="EE306" s="143">
        <f t="shared" si="126"/>
        <v>1.79369E+15</v>
      </c>
      <c r="EF306" s="143">
        <f t="shared" si="127"/>
        <v>0</v>
      </c>
      <c r="EG306" s="143">
        <f t="shared" si="128"/>
        <v>0</v>
      </c>
      <c r="EH306" s="124">
        <f t="shared" si="129"/>
        <v>1.79369E+15</v>
      </c>
      <c r="EI306" s="144">
        <f t="shared" ref="EI306:EJ306" si="5068">CK306+CU306+DG306+DU306+EE306</f>
        <v>-463819712460686</v>
      </c>
      <c r="EJ306" s="144">
        <f t="shared" si="5068"/>
        <v>0.1493799067</v>
      </c>
      <c r="EK306" s="144">
        <f t="shared" si="131"/>
        <v>3.141592654</v>
      </c>
      <c r="EL306" s="145">
        <f t="shared" si="132"/>
        <v>463819712460686</v>
      </c>
      <c r="EM306" s="140">
        <f t="shared" si="133"/>
        <v>1.570796327</v>
      </c>
      <c r="EN306" s="141">
        <f t="shared" si="134"/>
        <v>1.570796327</v>
      </c>
      <c r="EO306" s="141">
        <f t="shared" si="135"/>
        <v>1.570796327</v>
      </c>
      <c r="EP306" s="122">
        <f t="shared" si="136"/>
        <v>1.570796327</v>
      </c>
      <c r="EQ306" s="142">
        <f t="shared" si="137"/>
        <v>21536474</v>
      </c>
      <c r="ER306" s="130">
        <f t="shared" si="138"/>
        <v>21536474</v>
      </c>
      <c r="ES306" s="143">
        <f t="shared" si="139"/>
        <v>0.000000006852315317</v>
      </c>
      <c r="ET306" s="143">
        <f t="shared" si="140"/>
        <v>111906801.6</v>
      </c>
      <c r="EU306" s="143">
        <f t="shared" si="141"/>
        <v>1.570796327</v>
      </c>
      <c r="EV306" s="124">
        <f t="shared" si="142"/>
        <v>111906801.6</v>
      </c>
      <c r="EW306" s="144">
        <f t="shared" ref="EW306:EX306" si="5069">BY306+ES306</f>
        <v>-157126907.5</v>
      </c>
      <c r="EX306" s="144">
        <f t="shared" si="5069"/>
        <v>111906801.6</v>
      </c>
      <c r="EY306" s="144">
        <f t="shared" si="144"/>
        <v>2.522721313</v>
      </c>
      <c r="EZ306" s="145">
        <f t="shared" si="145"/>
        <v>192904114.3</v>
      </c>
      <c r="FA306" s="140">
        <f t="shared" si="146"/>
        <v>0.8409071043</v>
      </c>
      <c r="FB306" s="141">
        <f t="shared" si="147"/>
        <v>0.8409071043</v>
      </c>
      <c r="FC306" s="141">
        <f t="shared" si="148"/>
        <v>0.8409071043</v>
      </c>
      <c r="FD306" s="122">
        <f t="shared" si="149"/>
        <v>0.8409071043</v>
      </c>
      <c r="FE306" s="142">
        <f t="shared" si="150"/>
        <v>577.8039371</v>
      </c>
      <c r="FF306" s="130">
        <f t="shared" si="151"/>
        <v>577.8039371</v>
      </c>
      <c r="FG306" s="143">
        <f t="shared" si="152"/>
        <v>101.9302496</v>
      </c>
      <c r="FH306" s="143">
        <f t="shared" si="153"/>
        <v>113.9244362</v>
      </c>
      <c r="FI306" s="143">
        <f t="shared" si="154"/>
        <v>0.8409071043</v>
      </c>
      <c r="FJ306" s="124">
        <f t="shared" si="155"/>
        <v>152.8677629</v>
      </c>
      <c r="FK306" s="140">
        <f t="shared" si="156"/>
        <v>-6.283185307</v>
      </c>
      <c r="FL306" s="141">
        <f t="shared" si="157"/>
        <v>-6.283185307</v>
      </c>
      <c r="FM306" s="141">
        <f t="shared" si="158"/>
        <v>0</v>
      </c>
      <c r="FN306" s="122">
        <f t="shared" si="159"/>
        <v>0</v>
      </c>
      <c r="FO306" s="142">
        <f t="shared" si="160"/>
        <v>10283.47451</v>
      </c>
      <c r="FP306" s="130">
        <f t="shared" si="161"/>
        <v>10283.47451</v>
      </c>
      <c r="FQ306" s="143">
        <f t="shared" si="162"/>
        <v>-10283.47451</v>
      </c>
      <c r="FR306" s="143">
        <f t="shared" si="163"/>
        <v>0</v>
      </c>
      <c r="FS306" s="143">
        <f t="shared" si="164"/>
        <v>3.141592654</v>
      </c>
      <c r="FT306" s="124">
        <f t="shared" si="165"/>
        <v>10283.47451</v>
      </c>
      <c r="FU306" s="144">
        <f t="shared" si="166"/>
        <v>-210316.9765</v>
      </c>
      <c r="FV306" s="144">
        <f t="shared" si="167"/>
        <v>0</v>
      </c>
      <c r="FW306" s="144">
        <f t="shared" si="168"/>
        <v>-3.141592654</v>
      </c>
      <c r="FX306" s="145">
        <f t="shared" si="169"/>
        <v>210316.9765</v>
      </c>
      <c r="FY306" s="140">
        <f t="shared" si="170"/>
        <v>-3.141592654</v>
      </c>
      <c r="FZ306" s="140">
        <f t="shared" si="171"/>
        <v>-0.8409071043</v>
      </c>
      <c r="GA306" s="141">
        <f t="shared" si="172"/>
        <v>-3.982499758</v>
      </c>
      <c r="GB306" s="141">
        <f t="shared" si="173"/>
        <v>-3.982499758</v>
      </c>
      <c r="GC306" s="122">
        <f t="shared" si="174"/>
        <v>2.300685549</v>
      </c>
      <c r="GD306" s="142">
        <f t="shared" si="175"/>
        <v>210316.9765</v>
      </c>
      <c r="GE306" s="142">
        <f t="shared" si="176"/>
        <v>0.006541601583</v>
      </c>
      <c r="GF306" s="130">
        <f t="shared" si="177"/>
        <v>1375.809866</v>
      </c>
      <c r="GG306" s="143">
        <f t="shared" si="178"/>
        <v>-101.9302496</v>
      </c>
      <c r="GH306" s="143">
        <f t="shared" si="179"/>
        <v>113.9244362</v>
      </c>
      <c r="GI306" s="143">
        <f t="shared" si="180"/>
        <v>2.300685549</v>
      </c>
      <c r="GJ306" s="124">
        <f t="shared" si="181"/>
        <v>152.8677629</v>
      </c>
      <c r="GK306" s="146">
        <f t="shared" si="182"/>
        <v>-0.5</v>
      </c>
      <c r="GL306" s="127">
        <f t="shared" si="183"/>
        <v>-0.8660254038</v>
      </c>
      <c r="GM306" s="146">
        <f t="shared" si="184"/>
        <v>-2.094395102</v>
      </c>
      <c r="GN306" s="127">
        <f t="shared" si="185"/>
        <v>1</v>
      </c>
      <c r="GO306" s="147">
        <f t="shared" si="186"/>
        <v>-0.5</v>
      </c>
      <c r="GP306" s="128">
        <f t="shared" si="187"/>
        <v>0.8660254038</v>
      </c>
      <c r="GQ306" s="147">
        <f t="shared" si="188"/>
        <v>2.094395102</v>
      </c>
      <c r="GR306" s="128">
        <f t="shared" si="189"/>
        <v>1</v>
      </c>
      <c r="GS306" s="140">
        <f t="shared" si="190"/>
        <v>-2.094395102</v>
      </c>
      <c r="GT306" s="140">
        <f t="shared" si="191"/>
        <v>0.8409071043</v>
      </c>
      <c r="GU306" s="141">
        <f t="shared" si="192"/>
        <v>-1.253487998</v>
      </c>
      <c r="GV306" s="141">
        <f t="shared" si="193"/>
        <v>-1.253487998</v>
      </c>
      <c r="GW306" s="122">
        <f t="shared" si="194"/>
        <v>-1.253487998</v>
      </c>
      <c r="GX306" s="142">
        <f t="shared" si="195"/>
        <v>1</v>
      </c>
      <c r="GY306" s="142">
        <f t="shared" si="196"/>
        <v>152.8677629</v>
      </c>
      <c r="GZ306" s="130">
        <f t="shared" si="197"/>
        <v>152.8677629</v>
      </c>
      <c r="HA306" s="143">
        <f t="shared" si="198"/>
        <v>47.69633101</v>
      </c>
      <c r="HB306" s="143">
        <f t="shared" si="199"/>
        <v>-145.2364037</v>
      </c>
      <c r="HC306" s="143">
        <f t="shared" si="200"/>
        <v>-1.253487998</v>
      </c>
      <c r="HD306" s="124">
        <f t="shared" si="201"/>
        <v>152.8677629</v>
      </c>
      <c r="HE306" s="140">
        <f t="shared" si="202"/>
        <v>2.094395102</v>
      </c>
      <c r="HF306" s="140">
        <f t="shared" si="203"/>
        <v>2.300685549</v>
      </c>
      <c r="HG306" s="141">
        <f t="shared" si="204"/>
        <v>4.395080652</v>
      </c>
      <c r="HH306" s="141">
        <f t="shared" si="205"/>
        <v>4.395080652</v>
      </c>
      <c r="HI306" s="122">
        <f t="shared" si="206"/>
        <v>-1.888104656</v>
      </c>
      <c r="HJ306" s="142">
        <f t="shared" si="207"/>
        <v>1</v>
      </c>
      <c r="HK306" s="142">
        <f t="shared" si="208"/>
        <v>152.8677629</v>
      </c>
      <c r="HL306" s="130">
        <f t="shared" si="209"/>
        <v>152.8677629</v>
      </c>
      <c r="HM306" s="143">
        <f t="shared" si="210"/>
        <v>-47.69633101</v>
      </c>
      <c r="HN306" s="143">
        <f t="shared" si="211"/>
        <v>-145.2364037</v>
      </c>
      <c r="HO306" s="143">
        <f t="shared" si="212"/>
        <v>-1.888104656</v>
      </c>
      <c r="HP306" s="124">
        <f t="shared" si="213"/>
        <v>152.8677629</v>
      </c>
      <c r="HQ306" s="140">
        <f t="shared" si="214"/>
        <v>2.094395102</v>
      </c>
      <c r="HR306" s="140">
        <f t="shared" si="215"/>
        <v>0.8409071043</v>
      </c>
      <c r="HS306" s="141">
        <f t="shared" si="216"/>
        <v>2.935302207</v>
      </c>
      <c r="HT306" s="141">
        <f t="shared" si="217"/>
        <v>2.935302207</v>
      </c>
      <c r="HU306" s="122">
        <f t="shared" si="218"/>
        <v>2.935302207</v>
      </c>
      <c r="HV306" s="142">
        <f t="shared" si="219"/>
        <v>1</v>
      </c>
      <c r="HW306" s="142">
        <f t="shared" si="220"/>
        <v>152.8677629</v>
      </c>
      <c r="HX306" s="130">
        <f t="shared" si="221"/>
        <v>152.8677629</v>
      </c>
      <c r="HY306" s="143">
        <f t="shared" si="222"/>
        <v>-149.6265807</v>
      </c>
      <c r="HZ306" s="143">
        <f t="shared" si="223"/>
        <v>31.31196752</v>
      </c>
      <c r="IA306" s="143">
        <f t="shared" si="224"/>
        <v>2.935302207</v>
      </c>
      <c r="IB306" s="124">
        <f t="shared" si="225"/>
        <v>152.8677629</v>
      </c>
      <c r="IC306" s="140">
        <f t="shared" si="226"/>
        <v>-2.094395102</v>
      </c>
      <c r="ID306" s="140">
        <f t="shared" si="227"/>
        <v>2.300685549</v>
      </c>
      <c r="IE306" s="141">
        <f t="shared" si="228"/>
        <v>0.2062904469</v>
      </c>
      <c r="IF306" s="141">
        <f t="shared" si="229"/>
        <v>0.2062904469</v>
      </c>
      <c r="IG306" s="122">
        <f t="shared" si="230"/>
        <v>0.2062904469</v>
      </c>
      <c r="IH306" s="142">
        <f t="shared" si="231"/>
        <v>1</v>
      </c>
      <c r="II306" s="142">
        <f t="shared" si="232"/>
        <v>152.8677629</v>
      </c>
      <c r="IJ306" s="130">
        <f t="shared" si="233"/>
        <v>152.8677629</v>
      </c>
      <c r="IK306" s="143">
        <f t="shared" si="234"/>
        <v>149.6265807</v>
      </c>
      <c r="IL306" s="143">
        <f t="shared" si="235"/>
        <v>31.31196752</v>
      </c>
      <c r="IM306" s="143">
        <f t="shared" si="236"/>
        <v>0.2062904469</v>
      </c>
      <c r="IN306" s="124">
        <f t="shared" si="237"/>
        <v>152.8677629</v>
      </c>
    </row>
    <row r="307" ht="12.75" customHeight="1">
      <c r="A307" s="129">
        <f>'Cortez Cubic'!AP307</f>
        <v>-0.2187762226</v>
      </c>
      <c r="B307" s="129">
        <f>'Cortez Cubic'!AQ307</f>
        <v>-5.388684592</v>
      </c>
      <c r="C307" s="129">
        <f>'Cortez Cubic'!AR307</f>
        <v>24731.68743</v>
      </c>
      <c r="D307" s="129">
        <f>'Cortez Cubic'!AS307</f>
        <v>-2689264.107</v>
      </c>
      <c r="E307" s="129">
        <f t="shared" ref="E307:H307" si="5070">0</f>
        <v>0</v>
      </c>
      <c r="F307" s="129">
        <f t="shared" si="5070"/>
        <v>0</v>
      </c>
      <c r="G307" s="129">
        <f t="shared" si="5070"/>
        <v>0</v>
      </c>
      <c r="H307" s="129">
        <f t="shared" si="5070"/>
        <v>0</v>
      </c>
      <c r="I307" s="110">
        <f>'Cortez Cubic'!I307</f>
        <v>115</v>
      </c>
      <c r="J307" s="130">
        <f t="shared" si="28"/>
        <v>133.8589359</v>
      </c>
      <c r="K307" s="131">
        <f t="shared" si="29"/>
        <v>0</v>
      </c>
      <c r="L307" s="131">
        <f t="shared" si="30"/>
        <v>1</v>
      </c>
      <c r="M307" s="132">
        <f t="shared" si="31"/>
        <v>-18.85893586</v>
      </c>
      <c r="N307" s="133">
        <f t="shared" si="32"/>
        <v>100.1213338</v>
      </c>
      <c r="O307" s="134">
        <f t="shared" si="33"/>
        <v>233.9802697</v>
      </c>
      <c r="P307" s="134">
        <f t="shared" si="34"/>
        <v>0</v>
      </c>
      <c r="Q307" s="135">
        <f t="shared" si="35"/>
        <v>133.8589359</v>
      </c>
      <c r="R307" s="135">
        <f t="shared" si="36"/>
        <v>0</v>
      </c>
      <c r="S307" s="136">
        <f t="shared" si="37"/>
        <v>-392.4702396</v>
      </c>
      <c r="T307" s="136">
        <f t="shared" si="38"/>
        <v>0</v>
      </c>
      <c r="U307" s="137">
        <f t="shared" ref="U307:X307" si="5071">ATAN2(A307,E307)</f>
        <v>3.141592654</v>
      </c>
      <c r="V307" s="137">
        <f t="shared" si="5071"/>
        <v>3.141592654</v>
      </c>
      <c r="W307" s="137">
        <f t="shared" si="5071"/>
        <v>0</v>
      </c>
      <c r="X307" s="137">
        <f t="shared" si="5071"/>
        <v>3.141592654</v>
      </c>
      <c r="Y307" s="137">
        <f t="shared" ref="Y307:AB307" si="5072">SQRT(POWER(A307,2)+POWER(E307,2))</f>
        <v>0.2187762226</v>
      </c>
      <c r="Z307" s="137">
        <f t="shared" si="5072"/>
        <v>5.388684592</v>
      </c>
      <c r="AA307" s="137">
        <f t="shared" si="5072"/>
        <v>24731.68743</v>
      </c>
      <c r="AB307" s="137">
        <f t="shared" si="5072"/>
        <v>2689264.107</v>
      </c>
      <c r="AC307" s="138">
        <f t="shared" ref="AC307:AF307" si="5073">U307-$U307</f>
        <v>0</v>
      </c>
      <c r="AD307" s="138">
        <f t="shared" si="5073"/>
        <v>0</v>
      </c>
      <c r="AE307" s="138">
        <f t="shared" si="5073"/>
        <v>-3.141592654</v>
      </c>
      <c r="AF307" s="138">
        <f t="shared" si="5073"/>
        <v>0</v>
      </c>
      <c r="AG307" s="138">
        <f t="shared" ref="AG307:AJ307" si="5074">Y307/$Y307</f>
        <v>1</v>
      </c>
      <c r="AH307" s="138">
        <f t="shared" si="5074"/>
        <v>24.63103407</v>
      </c>
      <c r="AI307" s="138">
        <f t="shared" si="5074"/>
        <v>113045.5912</v>
      </c>
      <c r="AJ307" s="138">
        <f t="shared" si="5074"/>
        <v>12292305.24</v>
      </c>
      <c r="AK307" s="139">
        <f t="shared" ref="AK307:AN307" si="5075">AG307*COS(AC307)</f>
        <v>1</v>
      </c>
      <c r="AL307" s="139">
        <f t="shared" si="5075"/>
        <v>24.63103407</v>
      </c>
      <c r="AM307" s="139">
        <f t="shared" si="5075"/>
        <v>-113045.5912</v>
      </c>
      <c r="AN307" s="139">
        <f t="shared" si="5075"/>
        <v>12292305.24</v>
      </c>
      <c r="AO307" s="129">
        <f t="shared" ref="AO307:AR307" si="5076">AG307*SIN(AC307)</f>
        <v>0</v>
      </c>
      <c r="AP307" s="129">
        <f t="shared" si="5076"/>
        <v>0</v>
      </c>
      <c r="AQ307" s="129">
        <f t="shared" si="5076"/>
        <v>0</v>
      </c>
      <c r="AR307" s="129">
        <f t="shared" si="5076"/>
        <v>0</v>
      </c>
      <c r="AS307" s="140">
        <f t="shared" si="45"/>
        <v>0</v>
      </c>
      <c r="AT307" s="141">
        <f t="shared" si="46"/>
        <v>0</v>
      </c>
      <c r="AU307" s="141">
        <f t="shared" si="47"/>
        <v>0</v>
      </c>
      <c r="AV307" s="122">
        <f t="shared" si="48"/>
        <v>0</v>
      </c>
      <c r="AW307" s="142">
        <f t="shared" si="49"/>
        <v>14943.34883</v>
      </c>
      <c r="AX307" s="130">
        <f t="shared" si="50"/>
        <v>14943.34883</v>
      </c>
      <c r="AY307" s="143">
        <f t="shared" si="51"/>
        <v>-29886.69767</v>
      </c>
      <c r="AZ307" s="143">
        <f t="shared" si="52"/>
        <v>0</v>
      </c>
      <c r="BA307" s="143">
        <f t="shared" si="53"/>
        <v>3.141592654</v>
      </c>
      <c r="BB307" s="124">
        <f t="shared" si="54"/>
        <v>29886.69767</v>
      </c>
      <c r="BC307" s="140">
        <f t="shared" ref="BC307:BD307" si="5077">BC$2*AD307</f>
        <v>0</v>
      </c>
      <c r="BD307" s="140">
        <f t="shared" si="5077"/>
        <v>-3.141592654</v>
      </c>
      <c r="BE307" s="141">
        <f t="shared" si="56"/>
        <v>-3.141592654</v>
      </c>
      <c r="BF307" s="141">
        <f t="shared" si="57"/>
        <v>-3.141592654</v>
      </c>
      <c r="BG307" s="122">
        <f t="shared" si="58"/>
        <v>3.141592654</v>
      </c>
      <c r="BH307" s="142">
        <f t="shared" ref="BH307:BI307" si="5078">POWER(AH307,BH$2)</f>
        <v>24.63103407</v>
      </c>
      <c r="BI307" s="142">
        <f t="shared" si="5078"/>
        <v>113045.5912</v>
      </c>
      <c r="BJ307" s="130">
        <f t="shared" si="60"/>
        <v>2784429.809</v>
      </c>
      <c r="BK307" s="143">
        <f t="shared" si="61"/>
        <v>-25059868.28</v>
      </c>
      <c r="BL307" s="143">
        <f t="shared" si="62"/>
        <v>0.000000003068948747</v>
      </c>
      <c r="BM307" s="143">
        <f t="shared" si="63"/>
        <v>3.141592654</v>
      </c>
      <c r="BN307" s="124">
        <f t="shared" si="64"/>
        <v>25059868.28</v>
      </c>
      <c r="BO307" s="140">
        <f t="shared" si="65"/>
        <v>0</v>
      </c>
      <c r="BP307" s="141">
        <f t="shared" si="66"/>
        <v>0</v>
      </c>
      <c r="BQ307" s="141">
        <f t="shared" si="67"/>
        <v>0</v>
      </c>
      <c r="BR307" s="122">
        <f t="shared" si="68"/>
        <v>0</v>
      </c>
      <c r="BS307" s="142">
        <f t="shared" si="69"/>
        <v>12292305.24</v>
      </c>
      <c r="BT307" s="130">
        <f t="shared" si="70"/>
        <v>12292305.24</v>
      </c>
      <c r="BU307" s="143">
        <f t="shared" si="71"/>
        <v>-331892241.4</v>
      </c>
      <c r="BV307" s="143">
        <f t="shared" si="72"/>
        <v>0</v>
      </c>
      <c r="BW307" s="143">
        <f t="shared" si="73"/>
        <v>3.141592654</v>
      </c>
      <c r="BX307" s="124">
        <f t="shared" si="74"/>
        <v>331892241.4</v>
      </c>
      <c r="BY307" s="144">
        <f t="shared" ref="BY307:BZ307" si="5079">AY307+BK307+BU307</f>
        <v>-356981996.3</v>
      </c>
      <c r="BZ307" s="144">
        <f t="shared" si="5079"/>
        <v>0.000000003068948747</v>
      </c>
      <c r="CA307" s="144">
        <f t="shared" si="76"/>
        <v>3.141592654</v>
      </c>
      <c r="CB307" s="145">
        <f t="shared" si="77"/>
        <v>356981996.3</v>
      </c>
      <c r="CC307" s="140">
        <f t="shared" ref="CC307:CD307" si="5080">CC$2*AD307</f>
        <v>0</v>
      </c>
      <c r="CD307" s="140">
        <f t="shared" si="5080"/>
        <v>-6.283185307</v>
      </c>
      <c r="CE307" s="141">
        <f t="shared" si="79"/>
        <v>-6.283185307</v>
      </c>
      <c r="CF307" s="141">
        <f t="shared" si="80"/>
        <v>0</v>
      </c>
      <c r="CG307" s="122">
        <f t="shared" si="81"/>
        <v>0</v>
      </c>
      <c r="CH307" s="142">
        <f t="shared" ref="CH307:CI307" si="5081">POWER(AH307,CH$2)</f>
        <v>606.6878391</v>
      </c>
      <c r="CI307" s="142">
        <f t="shared" si="5081"/>
        <v>12779305698</v>
      </c>
      <c r="CJ307" s="130">
        <f t="shared" si="83"/>
        <v>7753049359407</v>
      </c>
      <c r="CK307" s="143">
        <f t="shared" si="84"/>
        <v>-7753049359407</v>
      </c>
      <c r="CL307" s="143">
        <f t="shared" si="85"/>
        <v>0</v>
      </c>
      <c r="CM307" s="143">
        <f t="shared" si="86"/>
        <v>3.141592654</v>
      </c>
      <c r="CN307" s="124">
        <f t="shared" si="87"/>
        <v>7753049359407</v>
      </c>
      <c r="CO307" s="140">
        <f t="shared" si="88"/>
        <v>-9.424777961</v>
      </c>
      <c r="CP307" s="141">
        <f t="shared" si="89"/>
        <v>-9.424777961</v>
      </c>
      <c r="CQ307" s="141">
        <f t="shared" si="90"/>
        <v>-3.141592654</v>
      </c>
      <c r="CR307" s="122">
        <f t="shared" si="91"/>
        <v>3.141592654</v>
      </c>
      <c r="CS307" s="142">
        <f t="shared" si="92"/>
        <v>1.44464E+15</v>
      </c>
      <c r="CT307" s="130">
        <f t="shared" si="93"/>
        <v>1.44464E+15</v>
      </c>
      <c r="CU307" s="143">
        <f t="shared" si="94"/>
        <v>-5.77858E+15</v>
      </c>
      <c r="CV307" s="143">
        <f t="shared" si="95"/>
        <v>0.7076715426</v>
      </c>
      <c r="CW307" s="143">
        <f t="shared" si="96"/>
        <v>3.141592654</v>
      </c>
      <c r="CX307" s="124">
        <f t="shared" si="97"/>
        <v>5.77858E+15</v>
      </c>
      <c r="CY307" s="140">
        <f t="shared" si="98"/>
        <v>0</v>
      </c>
      <c r="CZ307" s="140">
        <f t="shared" si="99"/>
        <v>0</v>
      </c>
      <c r="DA307" s="141">
        <f t="shared" si="100"/>
        <v>0</v>
      </c>
      <c r="DB307" s="141">
        <f t="shared" si="101"/>
        <v>0</v>
      </c>
      <c r="DC307" s="122">
        <f t="shared" si="102"/>
        <v>0</v>
      </c>
      <c r="DD307" s="142">
        <f t="shared" si="103"/>
        <v>14943.34883</v>
      </c>
      <c r="DE307" s="142">
        <f t="shared" si="104"/>
        <v>12292305.24</v>
      </c>
      <c r="DF307" s="130">
        <f t="shared" si="105"/>
        <v>183688205100</v>
      </c>
      <c r="DG307" s="143">
        <f t="shared" si="106"/>
        <v>734752820402</v>
      </c>
      <c r="DH307" s="143">
        <f t="shared" si="107"/>
        <v>0</v>
      </c>
      <c r="DI307" s="143">
        <f t="shared" si="108"/>
        <v>0</v>
      </c>
      <c r="DJ307" s="124">
        <f t="shared" si="109"/>
        <v>734752820402</v>
      </c>
      <c r="DK307" s="140">
        <f t="shared" ref="DK307:DM307" si="5082">DK$2*AD307</f>
        <v>0</v>
      </c>
      <c r="DL307" s="140">
        <f t="shared" si="5082"/>
        <v>-3.141592654</v>
      </c>
      <c r="DM307" s="140">
        <f t="shared" si="5082"/>
        <v>0</v>
      </c>
      <c r="DN307" s="141">
        <f t="shared" si="111"/>
        <v>-3.141592654</v>
      </c>
      <c r="DO307" s="141">
        <f t="shared" si="112"/>
        <v>-3.141592654</v>
      </c>
      <c r="DP307" s="122">
        <f t="shared" si="113"/>
        <v>3.141592654</v>
      </c>
      <c r="DQ307" s="142">
        <f t="shared" ref="DQ307:DS307" si="5083">POWER(AH307,DQ$2)</f>
        <v>24.63103407</v>
      </c>
      <c r="DR307" s="142">
        <f t="shared" si="5083"/>
        <v>113045.5912</v>
      </c>
      <c r="DS307" s="142">
        <f t="shared" si="5083"/>
        <v>12292305.24</v>
      </c>
      <c r="DT307" s="130">
        <f t="shared" si="115"/>
        <v>34227061115781</v>
      </c>
      <c r="DU307" s="143">
        <f t="shared" si="116"/>
        <v>616087100084055</v>
      </c>
      <c r="DV307" s="143">
        <f t="shared" si="117"/>
        <v>-0.07544890951</v>
      </c>
      <c r="DW307" s="143">
        <f t="shared" si="118"/>
        <v>0</v>
      </c>
      <c r="DX307" s="124">
        <f t="shared" si="119"/>
        <v>616087100084055</v>
      </c>
      <c r="DY307" s="140">
        <f t="shared" si="120"/>
        <v>0</v>
      </c>
      <c r="DZ307" s="141">
        <f t="shared" si="121"/>
        <v>0</v>
      </c>
      <c r="EA307" s="141">
        <f t="shared" si="122"/>
        <v>0</v>
      </c>
      <c r="EB307" s="122">
        <f t="shared" si="123"/>
        <v>0</v>
      </c>
      <c r="EC307" s="142">
        <f t="shared" si="124"/>
        <v>151100768009692</v>
      </c>
      <c r="ED307" s="130">
        <f t="shared" si="125"/>
        <v>151100768009692</v>
      </c>
      <c r="EE307" s="143">
        <f t="shared" si="126"/>
        <v>4.07972E+15</v>
      </c>
      <c r="EF307" s="143">
        <f t="shared" si="127"/>
        <v>0</v>
      </c>
      <c r="EG307" s="143">
        <f t="shared" si="128"/>
        <v>0</v>
      </c>
      <c r="EH307" s="124">
        <f t="shared" si="129"/>
        <v>4.07972E+15</v>
      </c>
      <c r="EI307" s="144">
        <f t="shared" ref="EI307:EJ307" si="5084">CK307+CU307+DG307+DU307+EE307</f>
        <v>-1.08979E+15</v>
      </c>
      <c r="EJ307" s="144">
        <f t="shared" si="5084"/>
        <v>0.6322226331</v>
      </c>
      <c r="EK307" s="144">
        <f t="shared" si="131"/>
        <v>3.141592654</v>
      </c>
      <c r="EL307" s="145">
        <f t="shared" si="132"/>
        <v>1.08979E+15</v>
      </c>
      <c r="EM307" s="140">
        <f t="shared" si="133"/>
        <v>1.570796327</v>
      </c>
      <c r="EN307" s="141">
        <f t="shared" si="134"/>
        <v>1.570796327</v>
      </c>
      <c r="EO307" s="141">
        <f t="shared" si="135"/>
        <v>1.570796327</v>
      </c>
      <c r="EP307" s="122">
        <f t="shared" si="136"/>
        <v>1.570796327</v>
      </c>
      <c r="EQ307" s="142">
        <f t="shared" si="137"/>
        <v>33011924.1</v>
      </c>
      <c r="ER307" s="130">
        <f t="shared" si="138"/>
        <v>33011924.1</v>
      </c>
      <c r="ES307" s="143">
        <f t="shared" si="139"/>
        <v>0.00000004859190774</v>
      </c>
      <c r="ET307" s="143">
        <f t="shared" si="140"/>
        <v>171534989.4</v>
      </c>
      <c r="EU307" s="143">
        <f t="shared" si="141"/>
        <v>1.570796327</v>
      </c>
      <c r="EV307" s="124">
        <f t="shared" si="142"/>
        <v>171534989.4</v>
      </c>
      <c r="EW307" s="144">
        <f t="shared" ref="EW307:EX307" si="5085">BY307+ES307</f>
        <v>-356981996.3</v>
      </c>
      <c r="EX307" s="144">
        <f t="shared" si="5085"/>
        <v>171534989.4</v>
      </c>
      <c r="EY307" s="144">
        <f t="shared" si="144"/>
        <v>2.693654688</v>
      </c>
      <c r="EZ307" s="145">
        <f t="shared" si="145"/>
        <v>396056054.5</v>
      </c>
      <c r="FA307" s="140">
        <f t="shared" si="146"/>
        <v>0.8978848959</v>
      </c>
      <c r="FB307" s="141">
        <f t="shared" si="147"/>
        <v>0.8978848959</v>
      </c>
      <c r="FC307" s="141">
        <f t="shared" si="148"/>
        <v>0.8978848959</v>
      </c>
      <c r="FD307" s="122">
        <f t="shared" si="149"/>
        <v>0.8978848959</v>
      </c>
      <c r="FE307" s="142">
        <f t="shared" si="150"/>
        <v>734.3766937</v>
      </c>
      <c r="FF307" s="130">
        <f t="shared" si="151"/>
        <v>734.3766937</v>
      </c>
      <c r="FG307" s="143">
        <f t="shared" si="152"/>
        <v>121.0953072</v>
      </c>
      <c r="FH307" s="143">
        <f t="shared" si="153"/>
        <v>151.9381456</v>
      </c>
      <c r="FI307" s="143">
        <f t="shared" si="154"/>
        <v>0.8978848959</v>
      </c>
      <c r="FJ307" s="124">
        <f t="shared" si="155"/>
        <v>194.2917227</v>
      </c>
      <c r="FK307" s="140">
        <f t="shared" si="156"/>
        <v>0</v>
      </c>
      <c r="FL307" s="141">
        <f t="shared" si="157"/>
        <v>0</v>
      </c>
      <c r="FM307" s="141">
        <f t="shared" si="158"/>
        <v>0</v>
      </c>
      <c r="FN307" s="122">
        <f t="shared" si="159"/>
        <v>0</v>
      </c>
      <c r="FO307" s="142">
        <f t="shared" si="160"/>
        <v>606.6878391</v>
      </c>
      <c r="FP307" s="130">
        <f t="shared" si="161"/>
        <v>606.6878391</v>
      </c>
      <c r="FQ307" s="143">
        <f t="shared" si="162"/>
        <v>-606.6878391</v>
      </c>
      <c r="FR307" s="143">
        <f t="shared" si="163"/>
        <v>0</v>
      </c>
      <c r="FS307" s="143">
        <f t="shared" si="164"/>
        <v>3.141592654</v>
      </c>
      <c r="FT307" s="124">
        <f t="shared" si="165"/>
        <v>606.6878391</v>
      </c>
      <c r="FU307" s="144">
        <f t="shared" si="166"/>
        <v>-339743.4615</v>
      </c>
      <c r="FV307" s="144">
        <f t="shared" si="167"/>
        <v>0</v>
      </c>
      <c r="FW307" s="144">
        <f t="shared" si="168"/>
        <v>-3.141592654</v>
      </c>
      <c r="FX307" s="145">
        <f t="shared" si="169"/>
        <v>339743.4615</v>
      </c>
      <c r="FY307" s="140">
        <f t="shared" si="170"/>
        <v>-3.141592654</v>
      </c>
      <c r="FZ307" s="140">
        <f t="shared" si="171"/>
        <v>-0.8978848959</v>
      </c>
      <c r="GA307" s="141">
        <f t="shared" si="172"/>
        <v>-4.03947755</v>
      </c>
      <c r="GB307" s="141">
        <f t="shared" si="173"/>
        <v>-4.03947755</v>
      </c>
      <c r="GC307" s="122">
        <f t="shared" si="174"/>
        <v>2.243707758</v>
      </c>
      <c r="GD307" s="142">
        <f t="shared" si="175"/>
        <v>339743.4615</v>
      </c>
      <c r="GE307" s="142">
        <f t="shared" si="176"/>
        <v>0.005146899653</v>
      </c>
      <c r="GF307" s="130">
        <f t="shared" si="177"/>
        <v>1748.625504</v>
      </c>
      <c r="GG307" s="143">
        <f t="shared" si="178"/>
        <v>-121.0953072</v>
      </c>
      <c r="GH307" s="143">
        <f t="shared" si="179"/>
        <v>151.9381456</v>
      </c>
      <c r="GI307" s="143">
        <f t="shared" si="180"/>
        <v>2.243707758</v>
      </c>
      <c r="GJ307" s="124">
        <f t="shared" si="181"/>
        <v>194.2917227</v>
      </c>
      <c r="GK307" s="146">
        <f t="shared" si="182"/>
        <v>-0.5</v>
      </c>
      <c r="GL307" s="127">
        <f t="shared" si="183"/>
        <v>-0.8660254038</v>
      </c>
      <c r="GM307" s="146">
        <f t="shared" si="184"/>
        <v>-2.094395102</v>
      </c>
      <c r="GN307" s="127">
        <f t="shared" si="185"/>
        <v>1</v>
      </c>
      <c r="GO307" s="147">
        <f t="shared" si="186"/>
        <v>-0.5</v>
      </c>
      <c r="GP307" s="128">
        <f t="shared" si="187"/>
        <v>0.8660254038</v>
      </c>
      <c r="GQ307" s="147">
        <f t="shared" si="188"/>
        <v>2.094395102</v>
      </c>
      <c r="GR307" s="128">
        <f t="shared" si="189"/>
        <v>1</v>
      </c>
      <c r="GS307" s="140">
        <f t="shared" si="190"/>
        <v>-2.094395102</v>
      </c>
      <c r="GT307" s="140">
        <f t="shared" si="191"/>
        <v>0.8978848959</v>
      </c>
      <c r="GU307" s="141">
        <f t="shared" si="192"/>
        <v>-1.196510206</v>
      </c>
      <c r="GV307" s="141">
        <f t="shared" si="193"/>
        <v>-1.196510206</v>
      </c>
      <c r="GW307" s="122">
        <f t="shared" si="194"/>
        <v>-1.196510206</v>
      </c>
      <c r="GX307" s="142">
        <f t="shared" si="195"/>
        <v>1</v>
      </c>
      <c r="GY307" s="142">
        <f t="shared" si="196"/>
        <v>194.2917227</v>
      </c>
      <c r="GZ307" s="130">
        <f t="shared" si="197"/>
        <v>194.2917227</v>
      </c>
      <c r="HA307" s="143">
        <f t="shared" si="198"/>
        <v>71.03464027</v>
      </c>
      <c r="HB307" s="143">
        <f t="shared" si="199"/>
        <v>-180.8406851</v>
      </c>
      <c r="HC307" s="143">
        <f t="shared" si="200"/>
        <v>-1.196510206</v>
      </c>
      <c r="HD307" s="124">
        <f t="shared" si="201"/>
        <v>194.2917227</v>
      </c>
      <c r="HE307" s="140">
        <f t="shared" si="202"/>
        <v>2.094395102</v>
      </c>
      <c r="HF307" s="140">
        <f t="shared" si="203"/>
        <v>2.243707758</v>
      </c>
      <c r="HG307" s="141">
        <f t="shared" si="204"/>
        <v>4.33810286</v>
      </c>
      <c r="HH307" s="141">
        <f t="shared" si="205"/>
        <v>4.33810286</v>
      </c>
      <c r="HI307" s="122">
        <f t="shared" si="206"/>
        <v>-1.945082447</v>
      </c>
      <c r="HJ307" s="142">
        <f t="shared" si="207"/>
        <v>1</v>
      </c>
      <c r="HK307" s="142">
        <f t="shared" si="208"/>
        <v>194.2917227</v>
      </c>
      <c r="HL307" s="130">
        <f t="shared" si="209"/>
        <v>194.2917227</v>
      </c>
      <c r="HM307" s="143">
        <f t="shared" si="210"/>
        <v>-71.03464027</v>
      </c>
      <c r="HN307" s="143">
        <f t="shared" si="211"/>
        <v>-180.8406851</v>
      </c>
      <c r="HO307" s="143">
        <f t="shared" si="212"/>
        <v>-1.945082447</v>
      </c>
      <c r="HP307" s="124">
        <f t="shared" si="213"/>
        <v>194.2917227</v>
      </c>
      <c r="HQ307" s="140">
        <f t="shared" si="214"/>
        <v>2.094395102</v>
      </c>
      <c r="HR307" s="140">
        <f t="shared" si="215"/>
        <v>0.8978848959</v>
      </c>
      <c r="HS307" s="141">
        <f t="shared" si="216"/>
        <v>2.992279998</v>
      </c>
      <c r="HT307" s="141">
        <f t="shared" si="217"/>
        <v>2.992279998</v>
      </c>
      <c r="HU307" s="122">
        <f t="shared" si="218"/>
        <v>2.992279998</v>
      </c>
      <c r="HV307" s="142">
        <f t="shared" si="219"/>
        <v>1</v>
      </c>
      <c r="HW307" s="142">
        <f t="shared" si="220"/>
        <v>194.2917227</v>
      </c>
      <c r="HX307" s="130">
        <f t="shared" si="221"/>
        <v>194.2917227</v>
      </c>
      <c r="HY307" s="143">
        <f t="shared" si="222"/>
        <v>-192.1299475</v>
      </c>
      <c r="HZ307" s="143">
        <f t="shared" si="223"/>
        <v>28.90253952</v>
      </c>
      <c r="IA307" s="143">
        <f t="shared" si="224"/>
        <v>2.992279998</v>
      </c>
      <c r="IB307" s="124">
        <f t="shared" si="225"/>
        <v>194.2917227</v>
      </c>
      <c r="IC307" s="140">
        <f t="shared" si="226"/>
        <v>-2.094395102</v>
      </c>
      <c r="ID307" s="140">
        <f t="shared" si="227"/>
        <v>2.243707758</v>
      </c>
      <c r="IE307" s="141">
        <f t="shared" si="228"/>
        <v>0.1493126553</v>
      </c>
      <c r="IF307" s="141">
        <f t="shared" si="229"/>
        <v>0.1493126553</v>
      </c>
      <c r="IG307" s="122">
        <f t="shared" si="230"/>
        <v>0.1493126553</v>
      </c>
      <c r="IH307" s="142">
        <f t="shared" si="231"/>
        <v>1</v>
      </c>
      <c r="II307" s="142">
        <f t="shared" si="232"/>
        <v>194.2917227</v>
      </c>
      <c r="IJ307" s="130">
        <f t="shared" si="233"/>
        <v>194.2917227</v>
      </c>
      <c r="IK307" s="143">
        <f t="shared" si="234"/>
        <v>192.1299475</v>
      </c>
      <c r="IL307" s="143">
        <f t="shared" si="235"/>
        <v>28.90253952</v>
      </c>
      <c r="IM307" s="143">
        <f t="shared" si="236"/>
        <v>0.1493126553</v>
      </c>
      <c r="IN307" s="124">
        <f t="shared" si="237"/>
        <v>194.2917227</v>
      </c>
    </row>
    <row r="308" ht="12.75" customHeight="1">
      <c r="A308" s="129">
        <f>'Cortez Cubic'!AP308</f>
        <v>-0.2187762226</v>
      </c>
      <c r="B308" s="129">
        <f>'Cortez Cubic'!AQ308</f>
        <v>9.358597839</v>
      </c>
      <c r="C308" s="129">
        <f>'Cortez Cubic'!AR308</f>
        <v>28910.60632</v>
      </c>
      <c r="D308" s="129">
        <f>'Cortez Cubic'!AS308</f>
        <v>-4561300.534</v>
      </c>
      <c r="E308" s="129">
        <f t="shared" ref="E308:H308" si="5086">0</f>
        <v>0</v>
      </c>
      <c r="F308" s="129">
        <f t="shared" si="5086"/>
        <v>0</v>
      </c>
      <c r="G308" s="129">
        <f t="shared" si="5086"/>
        <v>0</v>
      </c>
      <c r="H308" s="129">
        <f t="shared" si="5086"/>
        <v>0</v>
      </c>
      <c r="I308" s="110">
        <f>'Cortez Cubic'!I308</f>
        <v>244</v>
      </c>
      <c r="J308" s="130">
        <f t="shared" si="28"/>
        <v>225.0483136</v>
      </c>
      <c r="K308" s="131">
        <f t="shared" si="29"/>
        <v>1</v>
      </c>
      <c r="L308" s="131">
        <f t="shared" si="30"/>
        <v>0</v>
      </c>
      <c r="M308" s="132">
        <f t="shared" si="31"/>
        <v>18.95168644</v>
      </c>
      <c r="N308" s="133">
        <f t="shared" si="32"/>
        <v>0</v>
      </c>
      <c r="O308" s="134">
        <f t="shared" si="33"/>
        <v>225.0483136</v>
      </c>
      <c r="P308" s="134">
        <f t="shared" si="34"/>
        <v>-23.22716206</v>
      </c>
      <c r="Q308" s="135">
        <f t="shared" si="35"/>
        <v>225.0483136</v>
      </c>
      <c r="R308" s="135">
        <f t="shared" si="36"/>
        <v>23.22716206</v>
      </c>
      <c r="S308" s="136">
        <f t="shared" si="37"/>
        <v>-407.3195934</v>
      </c>
      <c r="T308" s="136">
        <f t="shared" si="38"/>
        <v>0</v>
      </c>
      <c r="U308" s="137">
        <f t="shared" ref="U308:X308" si="5087">ATAN2(A308,E308)</f>
        <v>3.141592654</v>
      </c>
      <c r="V308" s="137">
        <f t="shared" si="5087"/>
        <v>0</v>
      </c>
      <c r="W308" s="137">
        <f t="shared" si="5087"/>
        <v>0</v>
      </c>
      <c r="X308" s="137">
        <f t="shared" si="5087"/>
        <v>3.141592654</v>
      </c>
      <c r="Y308" s="137">
        <f t="shared" ref="Y308:AB308" si="5088">SQRT(POWER(A308,2)+POWER(E308,2))</f>
        <v>0.2187762226</v>
      </c>
      <c r="Z308" s="137">
        <f t="shared" si="5088"/>
        <v>9.358597839</v>
      </c>
      <c r="AA308" s="137">
        <f t="shared" si="5088"/>
        <v>28910.60632</v>
      </c>
      <c r="AB308" s="137">
        <f t="shared" si="5088"/>
        <v>4561300.534</v>
      </c>
      <c r="AC308" s="138">
        <f t="shared" ref="AC308:AF308" si="5089">U308-$U308</f>
        <v>0</v>
      </c>
      <c r="AD308" s="138">
        <f t="shared" si="5089"/>
        <v>-3.141592654</v>
      </c>
      <c r="AE308" s="138">
        <f t="shared" si="5089"/>
        <v>-3.141592654</v>
      </c>
      <c r="AF308" s="138">
        <f t="shared" si="5089"/>
        <v>0</v>
      </c>
      <c r="AG308" s="138">
        <f t="shared" ref="AG308:AJ308" si="5090">Y308/$Y308</f>
        <v>1</v>
      </c>
      <c r="AH308" s="138">
        <f t="shared" si="5090"/>
        <v>42.77703366</v>
      </c>
      <c r="AI308" s="138">
        <f t="shared" si="5090"/>
        <v>132146.9307</v>
      </c>
      <c r="AJ308" s="138">
        <f t="shared" si="5090"/>
        <v>20849160.3</v>
      </c>
      <c r="AK308" s="139">
        <f t="shared" ref="AK308:AN308" si="5091">AG308*COS(AC308)</f>
        <v>1</v>
      </c>
      <c r="AL308" s="139">
        <f t="shared" si="5091"/>
        <v>-42.77703366</v>
      </c>
      <c r="AM308" s="139">
        <f t="shared" si="5091"/>
        <v>-132146.9307</v>
      </c>
      <c r="AN308" s="139">
        <f t="shared" si="5091"/>
        <v>20849160.3</v>
      </c>
      <c r="AO308" s="129">
        <f t="shared" ref="AO308:AR308" si="5092">AG308*SIN(AC308)</f>
        <v>0</v>
      </c>
      <c r="AP308" s="129">
        <f t="shared" si="5092"/>
        <v>0</v>
      </c>
      <c r="AQ308" s="129">
        <f t="shared" si="5092"/>
        <v>0</v>
      </c>
      <c r="AR308" s="129">
        <f t="shared" si="5092"/>
        <v>0</v>
      </c>
      <c r="AS308" s="140">
        <f t="shared" si="45"/>
        <v>-9.424777961</v>
      </c>
      <c r="AT308" s="141">
        <f t="shared" si="46"/>
        <v>-9.424777961</v>
      </c>
      <c r="AU308" s="141">
        <f t="shared" si="47"/>
        <v>-3.141592654</v>
      </c>
      <c r="AV308" s="122">
        <f t="shared" si="48"/>
        <v>3.141592654</v>
      </c>
      <c r="AW308" s="142">
        <f t="shared" si="49"/>
        <v>78276.60775</v>
      </c>
      <c r="AX308" s="130">
        <f t="shared" si="50"/>
        <v>78276.60775</v>
      </c>
      <c r="AY308" s="143">
        <f t="shared" si="51"/>
        <v>156553.2155</v>
      </c>
      <c r="AZ308" s="143">
        <f t="shared" si="52"/>
        <v>0</v>
      </c>
      <c r="BA308" s="143">
        <f t="shared" si="53"/>
        <v>0</v>
      </c>
      <c r="BB308" s="124">
        <f t="shared" si="54"/>
        <v>156553.2155</v>
      </c>
      <c r="BC308" s="140">
        <f t="shared" ref="BC308:BD308" si="5093">BC$2*AD308</f>
        <v>-3.141592654</v>
      </c>
      <c r="BD308" s="140">
        <f t="shared" si="5093"/>
        <v>-3.141592654</v>
      </c>
      <c r="BE308" s="141">
        <f t="shared" si="56"/>
        <v>-6.283185307</v>
      </c>
      <c r="BF308" s="141">
        <f t="shared" si="57"/>
        <v>0</v>
      </c>
      <c r="BG308" s="122">
        <f t="shared" si="58"/>
        <v>0</v>
      </c>
      <c r="BH308" s="142">
        <f t="shared" ref="BH308:BI308" si="5094">POWER(AH308,BH$2)</f>
        <v>42.77703366</v>
      </c>
      <c r="BI308" s="142">
        <f t="shared" si="5094"/>
        <v>132146.9307</v>
      </c>
      <c r="BJ308" s="130">
        <f t="shared" si="60"/>
        <v>5652853.702</v>
      </c>
      <c r="BK308" s="143">
        <f t="shared" si="61"/>
        <v>50875683.32</v>
      </c>
      <c r="BL308" s="143">
        <f t="shared" si="62"/>
        <v>0</v>
      </c>
      <c r="BM308" s="143">
        <f t="shared" si="63"/>
        <v>0</v>
      </c>
      <c r="BN308" s="124">
        <f t="shared" si="64"/>
        <v>50875683.32</v>
      </c>
      <c r="BO308" s="140">
        <f t="shared" si="65"/>
        <v>0</v>
      </c>
      <c r="BP308" s="141">
        <f t="shared" si="66"/>
        <v>0</v>
      </c>
      <c r="BQ308" s="141">
        <f t="shared" si="67"/>
        <v>0</v>
      </c>
      <c r="BR308" s="122">
        <f t="shared" si="68"/>
        <v>0</v>
      </c>
      <c r="BS308" s="142">
        <f t="shared" si="69"/>
        <v>20849160.3</v>
      </c>
      <c r="BT308" s="130">
        <f t="shared" si="70"/>
        <v>20849160.3</v>
      </c>
      <c r="BU308" s="143">
        <f t="shared" si="71"/>
        <v>-562927328</v>
      </c>
      <c r="BV308" s="143">
        <f t="shared" si="72"/>
        <v>0</v>
      </c>
      <c r="BW308" s="143">
        <f t="shared" si="73"/>
        <v>3.141592654</v>
      </c>
      <c r="BX308" s="124">
        <f t="shared" si="74"/>
        <v>562927328</v>
      </c>
      <c r="BY308" s="144">
        <f t="shared" ref="BY308:BZ308" si="5095">AY308+BK308+BU308</f>
        <v>-511895091.5</v>
      </c>
      <c r="BZ308" s="144">
        <f t="shared" si="5095"/>
        <v>0</v>
      </c>
      <c r="CA308" s="144">
        <f t="shared" si="76"/>
        <v>-3.141592654</v>
      </c>
      <c r="CB308" s="145">
        <f t="shared" si="77"/>
        <v>511895091.5</v>
      </c>
      <c r="CC308" s="140">
        <f t="shared" ref="CC308:CD308" si="5096">CC$2*AD308</f>
        <v>-6.283185307</v>
      </c>
      <c r="CD308" s="140">
        <f t="shared" si="5096"/>
        <v>-6.283185307</v>
      </c>
      <c r="CE308" s="141">
        <f t="shared" si="79"/>
        <v>-12.56637061</v>
      </c>
      <c r="CF308" s="141">
        <f t="shared" si="80"/>
        <v>0</v>
      </c>
      <c r="CG308" s="122">
        <f t="shared" si="81"/>
        <v>0</v>
      </c>
      <c r="CH308" s="142">
        <f t="shared" ref="CH308:CI308" si="5097">POWER(AH308,CH$2)</f>
        <v>1829.874609</v>
      </c>
      <c r="CI308" s="142">
        <f t="shared" si="5097"/>
        <v>17462811287</v>
      </c>
      <c r="CJ308" s="130">
        <f t="shared" si="83"/>
        <v>31954754977708</v>
      </c>
      <c r="CK308" s="143">
        <f t="shared" si="84"/>
        <v>-31954754977708</v>
      </c>
      <c r="CL308" s="143">
        <f t="shared" si="85"/>
        <v>0</v>
      </c>
      <c r="CM308" s="143">
        <f t="shared" si="86"/>
        <v>3.141592654</v>
      </c>
      <c r="CN308" s="124">
        <f t="shared" si="87"/>
        <v>31954754977708</v>
      </c>
      <c r="CO308" s="140">
        <f t="shared" si="88"/>
        <v>-9.424777961</v>
      </c>
      <c r="CP308" s="141">
        <f t="shared" si="89"/>
        <v>-9.424777961</v>
      </c>
      <c r="CQ308" s="141">
        <f t="shared" si="90"/>
        <v>-3.141592654</v>
      </c>
      <c r="CR308" s="122">
        <f t="shared" si="91"/>
        <v>3.141592654</v>
      </c>
      <c r="CS308" s="142">
        <f t="shared" si="92"/>
        <v>2.30766E+15</v>
      </c>
      <c r="CT308" s="130">
        <f t="shared" si="93"/>
        <v>2.30766E+15</v>
      </c>
      <c r="CU308" s="143">
        <f t="shared" si="94"/>
        <v>-9.23063E+15</v>
      </c>
      <c r="CV308" s="143">
        <f t="shared" si="95"/>
        <v>1.130425861</v>
      </c>
      <c r="CW308" s="143">
        <f t="shared" si="96"/>
        <v>3.141592654</v>
      </c>
      <c r="CX308" s="124">
        <f t="shared" si="97"/>
        <v>9.23063E+15</v>
      </c>
      <c r="CY308" s="140">
        <f t="shared" si="98"/>
        <v>-9.424777961</v>
      </c>
      <c r="CZ308" s="140">
        <f t="shared" si="99"/>
        <v>0</v>
      </c>
      <c r="DA308" s="141">
        <f t="shared" si="100"/>
        <v>-9.424777961</v>
      </c>
      <c r="DB308" s="141">
        <f t="shared" si="101"/>
        <v>-3.141592654</v>
      </c>
      <c r="DC308" s="122">
        <f t="shared" si="102"/>
        <v>3.141592654</v>
      </c>
      <c r="DD308" s="142">
        <f t="shared" si="103"/>
        <v>78276.60775</v>
      </c>
      <c r="DE308" s="142">
        <f t="shared" si="104"/>
        <v>20849160.3</v>
      </c>
      <c r="DF308" s="130">
        <f t="shared" si="105"/>
        <v>1632001542533</v>
      </c>
      <c r="DG308" s="143">
        <f t="shared" si="106"/>
        <v>-6528006170132</v>
      </c>
      <c r="DH308" s="143">
        <f t="shared" si="107"/>
        <v>0.0007994501861</v>
      </c>
      <c r="DI308" s="143">
        <f t="shared" si="108"/>
        <v>3.141592654</v>
      </c>
      <c r="DJ308" s="124">
        <f t="shared" si="109"/>
        <v>6528006170132</v>
      </c>
      <c r="DK308" s="140">
        <f t="shared" ref="DK308:DM308" si="5098">DK$2*AD308</f>
        <v>-3.141592654</v>
      </c>
      <c r="DL308" s="140">
        <f t="shared" si="5098"/>
        <v>-3.141592654</v>
      </c>
      <c r="DM308" s="140">
        <f t="shared" si="5098"/>
        <v>0</v>
      </c>
      <c r="DN308" s="141">
        <f t="shared" si="111"/>
        <v>-6.283185307</v>
      </c>
      <c r="DO308" s="141">
        <f t="shared" si="112"/>
        <v>0</v>
      </c>
      <c r="DP308" s="122">
        <f t="shared" si="113"/>
        <v>0</v>
      </c>
      <c r="DQ308" s="142">
        <f t="shared" ref="DQ308:DS308" si="5099">POWER(AH308,DQ$2)</f>
        <v>42.77703366</v>
      </c>
      <c r="DR308" s="142">
        <f t="shared" si="5099"/>
        <v>132146.9307</v>
      </c>
      <c r="DS308" s="142">
        <f t="shared" si="5099"/>
        <v>20849160.3</v>
      </c>
      <c r="DT308" s="130">
        <f t="shared" si="115"/>
        <v>117857252970329</v>
      </c>
      <c r="DU308" s="143">
        <f t="shared" si="116"/>
        <v>-2.12143E+15</v>
      </c>
      <c r="DV308" s="143">
        <f t="shared" si="117"/>
        <v>0</v>
      </c>
      <c r="DW308" s="143">
        <f t="shared" si="118"/>
        <v>3.141592654</v>
      </c>
      <c r="DX308" s="124">
        <f t="shared" si="119"/>
        <v>2.12143E+15</v>
      </c>
      <c r="DY308" s="140">
        <f t="shared" si="120"/>
        <v>0</v>
      </c>
      <c r="DZ308" s="141">
        <f t="shared" si="121"/>
        <v>0</v>
      </c>
      <c r="EA308" s="141">
        <f t="shared" si="122"/>
        <v>0</v>
      </c>
      <c r="EB308" s="122">
        <f t="shared" si="123"/>
        <v>0</v>
      </c>
      <c r="EC308" s="142">
        <f t="shared" si="124"/>
        <v>434687485083274</v>
      </c>
      <c r="ED308" s="130">
        <f t="shared" si="125"/>
        <v>434687485083274</v>
      </c>
      <c r="EE308" s="143">
        <f t="shared" si="126"/>
        <v>1.17366E+16</v>
      </c>
      <c r="EF308" s="143">
        <f t="shared" si="127"/>
        <v>0</v>
      </c>
      <c r="EG308" s="143">
        <f t="shared" si="128"/>
        <v>0</v>
      </c>
      <c r="EH308" s="124">
        <f t="shared" si="129"/>
        <v>1.17366E+16</v>
      </c>
      <c r="EI308" s="144">
        <f t="shared" ref="EI308:EJ308" si="5100">CK308+CU308+DG308+DU308+EE308</f>
        <v>346021132203904</v>
      </c>
      <c r="EJ308" s="144">
        <f t="shared" si="5100"/>
        <v>1.131225311</v>
      </c>
      <c r="EK308" s="144">
        <f t="shared" si="131"/>
        <v>0</v>
      </c>
      <c r="EL308" s="145">
        <f t="shared" si="132"/>
        <v>346021132203904</v>
      </c>
      <c r="EM308" s="140">
        <f t="shared" si="133"/>
        <v>0</v>
      </c>
      <c r="EN308" s="141">
        <f t="shared" si="134"/>
        <v>0</v>
      </c>
      <c r="EO308" s="141">
        <f t="shared" si="135"/>
        <v>0</v>
      </c>
      <c r="EP308" s="122">
        <f t="shared" si="136"/>
        <v>0</v>
      </c>
      <c r="EQ308" s="142">
        <f t="shared" si="137"/>
        <v>18601643.27</v>
      </c>
      <c r="ER308" s="130">
        <f t="shared" si="138"/>
        <v>18601643.27</v>
      </c>
      <c r="ES308" s="143">
        <f t="shared" si="139"/>
        <v>96656973.72</v>
      </c>
      <c r="ET308" s="143">
        <f t="shared" si="140"/>
        <v>0.0000001579973085</v>
      </c>
      <c r="EU308" s="143">
        <f t="shared" si="141"/>
        <v>0</v>
      </c>
      <c r="EV308" s="124">
        <f t="shared" si="142"/>
        <v>96656973.72</v>
      </c>
      <c r="EW308" s="144">
        <f t="shared" ref="EW308:EX308" si="5101">BY308+ES308</f>
        <v>-415238117.8</v>
      </c>
      <c r="EX308" s="144">
        <f t="shared" si="5101"/>
        <v>0.0000001579781363</v>
      </c>
      <c r="EY308" s="144">
        <f t="shared" si="144"/>
        <v>3.141592654</v>
      </c>
      <c r="EZ308" s="145">
        <f t="shared" si="145"/>
        <v>415238117.8</v>
      </c>
      <c r="FA308" s="140">
        <f t="shared" si="146"/>
        <v>1.047197551</v>
      </c>
      <c r="FB308" s="141">
        <f t="shared" si="147"/>
        <v>1.047197551</v>
      </c>
      <c r="FC308" s="141">
        <f t="shared" si="148"/>
        <v>1.047197551</v>
      </c>
      <c r="FD308" s="122">
        <f t="shared" si="149"/>
        <v>1.047197551</v>
      </c>
      <c r="FE308" s="142">
        <f t="shared" si="150"/>
        <v>746.0462263</v>
      </c>
      <c r="FF308" s="130">
        <f t="shared" si="151"/>
        <v>746.0462263</v>
      </c>
      <c r="FG308" s="143">
        <f t="shared" si="152"/>
        <v>98.68954703</v>
      </c>
      <c r="FH308" s="143">
        <f t="shared" si="153"/>
        <v>170.9353096</v>
      </c>
      <c r="FI308" s="143">
        <f t="shared" si="154"/>
        <v>1.047197551</v>
      </c>
      <c r="FJ308" s="124">
        <f t="shared" si="155"/>
        <v>197.3790941</v>
      </c>
      <c r="FK308" s="140">
        <f t="shared" si="156"/>
        <v>-6.283185307</v>
      </c>
      <c r="FL308" s="141">
        <f t="shared" si="157"/>
        <v>-6.283185307</v>
      </c>
      <c r="FM308" s="141">
        <f t="shared" si="158"/>
        <v>0</v>
      </c>
      <c r="FN308" s="122">
        <f t="shared" si="159"/>
        <v>0</v>
      </c>
      <c r="FO308" s="142">
        <f t="shared" si="160"/>
        <v>1829.874609</v>
      </c>
      <c r="FP308" s="130">
        <f t="shared" si="161"/>
        <v>1829.874609</v>
      </c>
      <c r="FQ308" s="143">
        <f t="shared" si="162"/>
        <v>-1829.874609</v>
      </c>
      <c r="FR308" s="143">
        <f t="shared" si="163"/>
        <v>0</v>
      </c>
      <c r="FS308" s="143">
        <f t="shared" si="164"/>
        <v>3.141592654</v>
      </c>
      <c r="FT308" s="124">
        <f t="shared" si="165"/>
        <v>1829.874609</v>
      </c>
      <c r="FU308" s="144">
        <f t="shared" si="166"/>
        <v>-398270.6666</v>
      </c>
      <c r="FV308" s="144">
        <f t="shared" si="167"/>
        <v>0</v>
      </c>
      <c r="FW308" s="144">
        <f t="shared" si="168"/>
        <v>-3.141592654</v>
      </c>
      <c r="FX308" s="145">
        <f t="shared" si="169"/>
        <v>398270.6666</v>
      </c>
      <c r="FY308" s="140">
        <f t="shared" si="170"/>
        <v>-3.141592654</v>
      </c>
      <c r="FZ308" s="140">
        <f t="shared" si="171"/>
        <v>-1.047197551</v>
      </c>
      <c r="GA308" s="141">
        <f t="shared" si="172"/>
        <v>-4.188790205</v>
      </c>
      <c r="GB308" s="141">
        <f t="shared" si="173"/>
        <v>-4.188790205</v>
      </c>
      <c r="GC308" s="122">
        <f t="shared" si="174"/>
        <v>2.094395102</v>
      </c>
      <c r="GD308" s="142">
        <f t="shared" si="175"/>
        <v>398270.6666</v>
      </c>
      <c r="GE308" s="142">
        <f t="shared" si="176"/>
        <v>0.005066392693</v>
      </c>
      <c r="GF308" s="130">
        <f t="shared" si="177"/>
        <v>2017.795595</v>
      </c>
      <c r="GG308" s="143">
        <f t="shared" si="178"/>
        <v>-112.0997553</v>
      </c>
      <c r="GH308" s="143">
        <f t="shared" si="179"/>
        <v>194.1624717</v>
      </c>
      <c r="GI308" s="143">
        <f t="shared" si="180"/>
        <v>2.094395102</v>
      </c>
      <c r="GJ308" s="124">
        <f t="shared" si="181"/>
        <v>224.1995106</v>
      </c>
      <c r="GK308" s="146">
        <f t="shared" si="182"/>
        <v>-0.5</v>
      </c>
      <c r="GL308" s="127">
        <f t="shared" si="183"/>
        <v>-0.8660254038</v>
      </c>
      <c r="GM308" s="146">
        <f t="shared" si="184"/>
        <v>-2.094395102</v>
      </c>
      <c r="GN308" s="127">
        <f t="shared" si="185"/>
        <v>1</v>
      </c>
      <c r="GO308" s="147">
        <f t="shared" si="186"/>
        <v>-0.5</v>
      </c>
      <c r="GP308" s="128">
        <f t="shared" si="187"/>
        <v>0.8660254038</v>
      </c>
      <c r="GQ308" s="147">
        <f t="shared" si="188"/>
        <v>2.094395102</v>
      </c>
      <c r="GR308" s="128">
        <f t="shared" si="189"/>
        <v>1</v>
      </c>
      <c r="GS308" s="140">
        <f t="shared" si="190"/>
        <v>-2.094395102</v>
      </c>
      <c r="GT308" s="140">
        <f t="shared" si="191"/>
        <v>1.047197551</v>
      </c>
      <c r="GU308" s="141">
        <f t="shared" si="192"/>
        <v>-1.047197551</v>
      </c>
      <c r="GV308" s="141">
        <f t="shared" si="193"/>
        <v>-1.047197551</v>
      </c>
      <c r="GW308" s="122">
        <f t="shared" si="194"/>
        <v>-1.047197551</v>
      </c>
      <c r="GX308" s="142">
        <f t="shared" si="195"/>
        <v>1</v>
      </c>
      <c r="GY308" s="142">
        <f t="shared" si="196"/>
        <v>197.3790941</v>
      </c>
      <c r="GZ308" s="130">
        <f t="shared" si="197"/>
        <v>197.3790941</v>
      </c>
      <c r="HA308" s="143">
        <f t="shared" si="198"/>
        <v>98.68954703</v>
      </c>
      <c r="HB308" s="143">
        <f t="shared" si="199"/>
        <v>-170.9353096</v>
      </c>
      <c r="HC308" s="143">
        <f t="shared" si="200"/>
        <v>-1.047197551</v>
      </c>
      <c r="HD308" s="124">
        <f t="shared" si="201"/>
        <v>197.3790941</v>
      </c>
      <c r="HE308" s="140">
        <f t="shared" si="202"/>
        <v>2.094395102</v>
      </c>
      <c r="HF308" s="140">
        <f t="shared" si="203"/>
        <v>2.094395102</v>
      </c>
      <c r="HG308" s="141">
        <f t="shared" si="204"/>
        <v>4.188790205</v>
      </c>
      <c r="HH308" s="141">
        <f t="shared" si="205"/>
        <v>4.188790205</v>
      </c>
      <c r="HI308" s="122">
        <f t="shared" si="206"/>
        <v>-2.094395102</v>
      </c>
      <c r="HJ308" s="142">
        <f t="shared" si="207"/>
        <v>1</v>
      </c>
      <c r="HK308" s="142">
        <f t="shared" si="208"/>
        <v>224.1995106</v>
      </c>
      <c r="HL308" s="130">
        <f t="shared" si="209"/>
        <v>224.1995106</v>
      </c>
      <c r="HM308" s="143">
        <f t="shared" si="210"/>
        <v>-112.0997553</v>
      </c>
      <c r="HN308" s="143">
        <f t="shared" si="211"/>
        <v>-194.1624717</v>
      </c>
      <c r="HO308" s="143">
        <f t="shared" si="212"/>
        <v>-2.094395102</v>
      </c>
      <c r="HP308" s="124">
        <f t="shared" si="213"/>
        <v>224.1995106</v>
      </c>
      <c r="HQ308" s="140">
        <f t="shared" si="214"/>
        <v>2.094395102</v>
      </c>
      <c r="HR308" s="140">
        <f t="shared" si="215"/>
        <v>1.047197551</v>
      </c>
      <c r="HS308" s="141">
        <f t="shared" si="216"/>
        <v>3.141592654</v>
      </c>
      <c r="HT308" s="141">
        <f t="shared" si="217"/>
        <v>3.141592654</v>
      </c>
      <c r="HU308" s="122">
        <f t="shared" si="218"/>
        <v>3.141592654</v>
      </c>
      <c r="HV308" s="142">
        <f t="shared" si="219"/>
        <v>1</v>
      </c>
      <c r="HW308" s="142">
        <f t="shared" si="220"/>
        <v>197.3790941</v>
      </c>
      <c r="HX308" s="130">
        <f t="shared" si="221"/>
        <v>197.3790941</v>
      </c>
      <c r="HY308" s="143">
        <f t="shared" si="222"/>
        <v>-197.3790941</v>
      </c>
      <c r="HZ308" s="143">
        <f t="shared" si="223"/>
        <v>0</v>
      </c>
      <c r="IA308" s="143">
        <f t="shared" si="224"/>
        <v>3.141592654</v>
      </c>
      <c r="IB308" s="124">
        <f t="shared" si="225"/>
        <v>197.3790941</v>
      </c>
      <c r="IC308" s="140">
        <f t="shared" si="226"/>
        <v>-2.094395102</v>
      </c>
      <c r="ID308" s="140">
        <f t="shared" si="227"/>
        <v>2.094395102</v>
      </c>
      <c r="IE308" s="141">
        <f t="shared" si="228"/>
        <v>0</v>
      </c>
      <c r="IF308" s="141">
        <f t="shared" si="229"/>
        <v>0</v>
      </c>
      <c r="IG308" s="122">
        <f t="shared" si="230"/>
        <v>0</v>
      </c>
      <c r="IH308" s="142">
        <f t="shared" si="231"/>
        <v>1</v>
      </c>
      <c r="II308" s="142">
        <f t="shared" si="232"/>
        <v>224.1995106</v>
      </c>
      <c r="IJ308" s="130">
        <f t="shared" si="233"/>
        <v>224.1995106</v>
      </c>
      <c r="IK308" s="143">
        <f t="shared" si="234"/>
        <v>224.1995106</v>
      </c>
      <c r="IL308" s="143">
        <f t="shared" si="235"/>
        <v>0</v>
      </c>
      <c r="IM308" s="143">
        <f t="shared" si="236"/>
        <v>0</v>
      </c>
      <c r="IN308" s="124">
        <f t="shared" si="237"/>
        <v>224.1995106</v>
      </c>
    </row>
    <row r="309" ht="12.75" customHeight="1">
      <c r="A309" s="129">
        <f>'Cortez Cubic'!AP309</f>
        <v>-0.2187762226</v>
      </c>
      <c r="B309" s="129">
        <f>'Cortez Cubic'!AQ309</f>
        <v>13.63777083</v>
      </c>
      <c r="C309" s="129">
        <f>'Cortez Cubic'!AR309</f>
        <v>21831.7668</v>
      </c>
      <c r="D309" s="129">
        <f>'Cortez Cubic'!AS309</f>
        <v>-3110526.823</v>
      </c>
      <c r="E309" s="129">
        <f t="shared" ref="E309:H309" si="5102">0</f>
        <v>0</v>
      </c>
      <c r="F309" s="129">
        <f t="shared" si="5102"/>
        <v>0</v>
      </c>
      <c r="G309" s="129">
        <f t="shared" si="5102"/>
        <v>0</v>
      </c>
      <c r="H309" s="129">
        <f t="shared" si="5102"/>
        <v>0</v>
      </c>
      <c r="I309" s="110">
        <f>'Cortez Cubic'!I309</f>
        <v>206</v>
      </c>
      <c r="J309" s="130">
        <f t="shared" si="28"/>
        <v>225.0066452</v>
      </c>
      <c r="K309" s="131">
        <f t="shared" si="29"/>
        <v>1</v>
      </c>
      <c r="L309" s="131">
        <f t="shared" si="30"/>
        <v>0</v>
      </c>
      <c r="M309" s="132">
        <f t="shared" si="31"/>
        <v>-19.00664524</v>
      </c>
      <c r="N309" s="133">
        <f t="shared" si="32"/>
        <v>42.13728834</v>
      </c>
      <c r="O309" s="134">
        <f t="shared" si="33"/>
        <v>225.0066452</v>
      </c>
      <c r="P309" s="134">
        <f t="shared" si="34"/>
        <v>0</v>
      </c>
      <c r="Q309" s="135">
        <f t="shared" si="35"/>
        <v>182.8693569</v>
      </c>
      <c r="R309" s="135">
        <f t="shared" si="36"/>
        <v>0</v>
      </c>
      <c r="S309" s="136">
        <f t="shared" si="37"/>
        <v>-345.5393795</v>
      </c>
      <c r="T309" s="136">
        <f t="shared" si="38"/>
        <v>0</v>
      </c>
      <c r="U309" s="137">
        <f t="shared" ref="U309:X309" si="5103">ATAN2(A309,E309)</f>
        <v>3.141592654</v>
      </c>
      <c r="V309" s="137">
        <f t="shared" si="5103"/>
        <v>0</v>
      </c>
      <c r="W309" s="137">
        <f t="shared" si="5103"/>
        <v>0</v>
      </c>
      <c r="X309" s="137">
        <f t="shared" si="5103"/>
        <v>3.141592654</v>
      </c>
      <c r="Y309" s="137">
        <f t="shared" ref="Y309:AB309" si="5104">SQRT(POWER(A309,2)+POWER(E309,2))</f>
        <v>0.2187762226</v>
      </c>
      <c r="Z309" s="137">
        <f t="shared" si="5104"/>
        <v>13.63777083</v>
      </c>
      <c r="AA309" s="137">
        <f t="shared" si="5104"/>
        <v>21831.7668</v>
      </c>
      <c r="AB309" s="137">
        <f t="shared" si="5104"/>
        <v>3110526.823</v>
      </c>
      <c r="AC309" s="138">
        <f t="shared" ref="AC309:AF309" si="5105">U309-$U309</f>
        <v>0</v>
      </c>
      <c r="AD309" s="138">
        <f t="shared" si="5105"/>
        <v>-3.141592654</v>
      </c>
      <c r="AE309" s="138">
        <f t="shared" si="5105"/>
        <v>-3.141592654</v>
      </c>
      <c r="AF309" s="138">
        <f t="shared" si="5105"/>
        <v>0</v>
      </c>
      <c r="AG309" s="138">
        <f t="shared" ref="AG309:AJ309" si="5106">Y309/$Y309</f>
        <v>1</v>
      </c>
      <c r="AH309" s="138">
        <f t="shared" si="5106"/>
        <v>62.33662262</v>
      </c>
      <c r="AI309" s="138">
        <f t="shared" si="5106"/>
        <v>99790.40019</v>
      </c>
      <c r="AJ309" s="138">
        <f t="shared" si="5106"/>
        <v>14217846.83</v>
      </c>
      <c r="AK309" s="139">
        <f t="shared" ref="AK309:AN309" si="5107">AG309*COS(AC309)</f>
        <v>1</v>
      </c>
      <c r="AL309" s="139">
        <f t="shared" si="5107"/>
        <v>-62.33662262</v>
      </c>
      <c r="AM309" s="139">
        <f t="shared" si="5107"/>
        <v>-99790.40019</v>
      </c>
      <c r="AN309" s="139">
        <f t="shared" si="5107"/>
        <v>14217846.83</v>
      </c>
      <c r="AO309" s="129">
        <f t="shared" ref="AO309:AR309" si="5108">AG309*SIN(AC309)</f>
        <v>0</v>
      </c>
      <c r="AP309" s="129">
        <f t="shared" si="5108"/>
        <v>0</v>
      </c>
      <c r="AQ309" s="129">
        <f t="shared" si="5108"/>
        <v>0</v>
      </c>
      <c r="AR309" s="129">
        <f t="shared" si="5108"/>
        <v>0</v>
      </c>
      <c r="AS309" s="140">
        <f t="shared" si="45"/>
        <v>-9.424777961</v>
      </c>
      <c r="AT309" s="141">
        <f t="shared" si="46"/>
        <v>-9.424777961</v>
      </c>
      <c r="AU309" s="141">
        <f t="shared" si="47"/>
        <v>-3.141592654</v>
      </c>
      <c r="AV309" s="122">
        <f t="shared" si="48"/>
        <v>3.141592654</v>
      </c>
      <c r="AW309" s="142">
        <f t="shared" si="49"/>
        <v>242231.0467</v>
      </c>
      <c r="AX309" s="130">
        <f t="shared" si="50"/>
        <v>242231.0467</v>
      </c>
      <c r="AY309" s="143">
        <f t="shared" si="51"/>
        <v>484462.0934</v>
      </c>
      <c r="AZ309" s="143">
        <f t="shared" si="52"/>
        <v>0</v>
      </c>
      <c r="BA309" s="143">
        <f t="shared" si="53"/>
        <v>0</v>
      </c>
      <c r="BB309" s="124">
        <f t="shared" si="54"/>
        <v>484462.0934</v>
      </c>
      <c r="BC309" s="140">
        <f t="shared" ref="BC309:BD309" si="5109">BC$2*AD309</f>
        <v>-3.141592654</v>
      </c>
      <c r="BD309" s="140">
        <f t="shared" si="5109"/>
        <v>-3.141592654</v>
      </c>
      <c r="BE309" s="141">
        <f t="shared" si="56"/>
        <v>-6.283185307</v>
      </c>
      <c r="BF309" s="141">
        <f t="shared" si="57"/>
        <v>0</v>
      </c>
      <c r="BG309" s="122">
        <f t="shared" si="58"/>
        <v>0</v>
      </c>
      <c r="BH309" s="142">
        <f t="shared" ref="BH309:BI309" si="5110">POWER(AH309,BH$2)</f>
        <v>62.33662262</v>
      </c>
      <c r="BI309" s="142">
        <f t="shared" si="5110"/>
        <v>99790.40019</v>
      </c>
      <c r="BJ309" s="130">
        <f t="shared" si="60"/>
        <v>6220596.517</v>
      </c>
      <c r="BK309" s="143">
        <f t="shared" si="61"/>
        <v>55985368.66</v>
      </c>
      <c r="BL309" s="143">
        <f t="shared" si="62"/>
        <v>0</v>
      </c>
      <c r="BM309" s="143">
        <f t="shared" si="63"/>
        <v>0</v>
      </c>
      <c r="BN309" s="124">
        <f t="shared" si="64"/>
        <v>55985368.66</v>
      </c>
      <c r="BO309" s="140">
        <f t="shared" si="65"/>
        <v>0</v>
      </c>
      <c r="BP309" s="141">
        <f t="shared" si="66"/>
        <v>0</v>
      </c>
      <c r="BQ309" s="141">
        <f t="shared" si="67"/>
        <v>0</v>
      </c>
      <c r="BR309" s="122">
        <f t="shared" si="68"/>
        <v>0</v>
      </c>
      <c r="BS309" s="142">
        <f t="shared" si="69"/>
        <v>14217846.83</v>
      </c>
      <c r="BT309" s="130">
        <f t="shared" si="70"/>
        <v>14217846.83</v>
      </c>
      <c r="BU309" s="143">
        <f t="shared" si="71"/>
        <v>-383881864.4</v>
      </c>
      <c r="BV309" s="143">
        <f t="shared" si="72"/>
        <v>0</v>
      </c>
      <c r="BW309" s="143">
        <f t="shared" si="73"/>
        <v>3.141592654</v>
      </c>
      <c r="BX309" s="124">
        <f t="shared" si="74"/>
        <v>383881864.4</v>
      </c>
      <c r="BY309" s="144">
        <f t="shared" ref="BY309:BZ309" si="5111">AY309+BK309+BU309</f>
        <v>-327412033.6</v>
      </c>
      <c r="BZ309" s="144">
        <f t="shared" si="5111"/>
        <v>0</v>
      </c>
      <c r="CA309" s="144">
        <f t="shared" si="76"/>
        <v>-3.141592654</v>
      </c>
      <c r="CB309" s="145">
        <f t="shared" si="77"/>
        <v>327412033.6</v>
      </c>
      <c r="CC309" s="140">
        <f t="shared" ref="CC309:CD309" si="5112">CC$2*AD309</f>
        <v>-6.283185307</v>
      </c>
      <c r="CD309" s="140">
        <f t="shared" si="5112"/>
        <v>-6.283185307</v>
      </c>
      <c r="CE309" s="141">
        <f t="shared" si="79"/>
        <v>-12.56637061</v>
      </c>
      <c r="CF309" s="141">
        <f t="shared" si="80"/>
        <v>0</v>
      </c>
      <c r="CG309" s="122">
        <f t="shared" si="81"/>
        <v>0</v>
      </c>
      <c r="CH309" s="142">
        <f t="shared" ref="CH309:CI309" si="5113">POWER(AH309,CH$2)</f>
        <v>3885.854519</v>
      </c>
      <c r="CI309" s="142">
        <f t="shared" si="5113"/>
        <v>9958123969</v>
      </c>
      <c r="CJ309" s="130">
        <f t="shared" si="83"/>
        <v>38695821030492</v>
      </c>
      <c r="CK309" s="143">
        <f t="shared" si="84"/>
        <v>-38695821030492</v>
      </c>
      <c r="CL309" s="143">
        <f t="shared" si="85"/>
        <v>0</v>
      </c>
      <c r="CM309" s="143">
        <f t="shared" si="86"/>
        <v>3.141592654</v>
      </c>
      <c r="CN309" s="124">
        <f t="shared" si="87"/>
        <v>38695821030492</v>
      </c>
      <c r="CO309" s="140">
        <f t="shared" si="88"/>
        <v>-9.424777961</v>
      </c>
      <c r="CP309" s="141">
        <f t="shared" si="89"/>
        <v>-9.424777961</v>
      </c>
      <c r="CQ309" s="141">
        <f t="shared" si="90"/>
        <v>-3.141592654</v>
      </c>
      <c r="CR309" s="122">
        <f t="shared" si="91"/>
        <v>3.141592654</v>
      </c>
      <c r="CS309" s="142">
        <f t="shared" si="92"/>
        <v>993725176023539</v>
      </c>
      <c r="CT309" s="130">
        <f t="shared" si="93"/>
        <v>993725176023539</v>
      </c>
      <c r="CU309" s="143">
        <f t="shared" si="94"/>
        <v>-3.9749E+15</v>
      </c>
      <c r="CV309" s="143">
        <f t="shared" si="95"/>
        <v>0.4867849424</v>
      </c>
      <c r="CW309" s="143">
        <f t="shared" si="96"/>
        <v>3.141592654</v>
      </c>
      <c r="CX309" s="124">
        <f t="shared" si="97"/>
        <v>3.9749E+15</v>
      </c>
      <c r="CY309" s="140">
        <f t="shared" si="98"/>
        <v>-9.424777961</v>
      </c>
      <c r="CZ309" s="140">
        <f t="shared" si="99"/>
        <v>0</v>
      </c>
      <c r="DA309" s="141">
        <f t="shared" si="100"/>
        <v>-9.424777961</v>
      </c>
      <c r="DB309" s="141">
        <f t="shared" si="101"/>
        <v>-3.141592654</v>
      </c>
      <c r="DC309" s="122">
        <f t="shared" si="102"/>
        <v>3.141592654</v>
      </c>
      <c r="DD309" s="142">
        <f t="shared" si="103"/>
        <v>242231.0467</v>
      </c>
      <c r="DE309" s="142">
        <f t="shared" si="104"/>
        <v>14217846.83</v>
      </c>
      <c r="DF309" s="130">
        <f t="shared" si="105"/>
        <v>3444003919469</v>
      </c>
      <c r="DG309" s="143">
        <f t="shared" si="106"/>
        <v>-13776015677877</v>
      </c>
      <c r="DH309" s="143">
        <f t="shared" si="107"/>
        <v>0.00168707535</v>
      </c>
      <c r="DI309" s="143">
        <f t="shared" si="108"/>
        <v>3.141592654</v>
      </c>
      <c r="DJ309" s="124">
        <f t="shared" si="109"/>
        <v>13776015677877</v>
      </c>
      <c r="DK309" s="140">
        <f t="shared" ref="DK309:DM309" si="5114">DK$2*AD309</f>
        <v>-3.141592654</v>
      </c>
      <c r="DL309" s="140">
        <f t="shared" si="5114"/>
        <v>-3.141592654</v>
      </c>
      <c r="DM309" s="140">
        <f t="shared" si="5114"/>
        <v>0</v>
      </c>
      <c r="DN309" s="141">
        <f t="shared" si="111"/>
        <v>-6.283185307</v>
      </c>
      <c r="DO309" s="141">
        <f t="shared" si="112"/>
        <v>0</v>
      </c>
      <c r="DP309" s="122">
        <f t="shared" si="113"/>
        <v>0</v>
      </c>
      <c r="DQ309" s="142">
        <f t="shared" ref="DQ309:DS309" si="5115">POWER(AH309,DQ$2)</f>
        <v>62.33662262</v>
      </c>
      <c r="DR309" s="142">
        <f t="shared" si="5115"/>
        <v>99790.40019</v>
      </c>
      <c r="DS309" s="142">
        <f t="shared" si="5115"/>
        <v>14217846.83</v>
      </c>
      <c r="DT309" s="130">
        <f t="shared" si="115"/>
        <v>88443488468779</v>
      </c>
      <c r="DU309" s="143">
        <f t="shared" si="116"/>
        <v>-1.59198E+15</v>
      </c>
      <c r="DV309" s="143">
        <f t="shared" si="117"/>
        <v>0</v>
      </c>
      <c r="DW309" s="143">
        <f t="shared" si="118"/>
        <v>3.141592654</v>
      </c>
      <c r="DX309" s="124">
        <f t="shared" si="119"/>
        <v>1.59198E+15</v>
      </c>
      <c r="DY309" s="140">
        <f t="shared" si="120"/>
        <v>0</v>
      </c>
      <c r="DZ309" s="141">
        <f t="shared" si="121"/>
        <v>0</v>
      </c>
      <c r="EA309" s="141">
        <f t="shared" si="122"/>
        <v>0</v>
      </c>
      <c r="EB309" s="122">
        <f t="shared" si="123"/>
        <v>0</v>
      </c>
      <c r="EC309" s="142">
        <f t="shared" si="124"/>
        <v>202147168459434</v>
      </c>
      <c r="ED309" s="130">
        <f t="shared" si="125"/>
        <v>202147168459434</v>
      </c>
      <c r="EE309" s="143">
        <f t="shared" si="126"/>
        <v>5.45797E+15</v>
      </c>
      <c r="EF309" s="143">
        <f t="shared" si="127"/>
        <v>0</v>
      </c>
      <c r="EG309" s="143">
        <f t="shared" si="128"/>
        <v>0</v>
      </c>
      <c r="EH309" s="124">
        <f t="shared" si="129"/>
        <v>5.45797E+15</v>
      </c>
      <c r="EI309" s="144">
        <f t="shared" ref="EI309:EJ309" si="5116">CK309+CU309+DG309+DU309+EE309</f>
        <v>-161381784835816</v>
      </c>
      <c r="EJ309" s="144">
        <f t="shared" si="5116"/>
        <v>0.4884720178</v>
      </c>
      <c r="EK309" s="144">
        <f t="shared" si="131"/>
        <v>3.141592654</v>
      </c>
      <c r="EL309" s="145">
        <f t="shared" si="132"/>
        <v>161381784835816</v>
      </c>
      <c r="EM309" s="140">
        <f t="shared" si="133"/>
        <v>1.570796327</v>
      </c>
      <c r="EN309" s="141">
        <f t="shared" si="134"/>
        <v>1.570796327</v>
      </c>
      <c r="EO309" s="141">
        <f t="shared" si="135"/>
        <v>1.570796327</v>
      </c>
      <c r="EP309" s="122">
        <f t="shared" si="136"/>
        <v>1.570796327</v>
      </c>
      <c r="EQ309" s="142">
        <f t="shared" si="137"/>
        <v>12703613.06</v>
      </c>
      <c r="ER309" s="130">
        <f t="shared" si="138"/>
        <v>12703613.06</v>
      </c>
      <c r="ES309" s="143">
        <f t="shared" si="139"/>
        <v>0.0000001066419516</v>
      </c>
      <c r="ET309" s="143">
        <f t="shared" si="140"/>
        <v>66009909.79</v>
      </c>
      <c r="EU309" s="143">
        <f t="shared" si="141"/>
        <v>1.570796327</v>
      </c>
      <c r="EV309" s="124">
        <f t="shared" si="142"/>
        <v>66009909.79</v>
      </c>
      <c r="EW309" s="144">
        <f t="shared" ref="EW309:EX309" si="5117">BY309+ES309</f>
        <v>-327412033.6</v>
      </c>
      <c r="EX309" s="144">
        <f t="shared" si="5117"/>
        <v>66009909.79</v>
      </c>
      <c r="EY309" s="144">
        <f t="shared" si="144"/>
        <v>2.942648412</v>
      </c>
      <c r="EZ309" s="145">
        <f t="shared" si="145"/>
        <v>333999922.1</v>
      </c>
      <c r="FA309" s="140">
        <f t="shared" si="146"/>
        <v>0.9808828041</v>
      </c>
      <c r="FB309" s="141">
        <f t="shared" si="147"/>
        <v>0.9808828041</v>
      </c>
      <c r="FC309" s="141">
        <f t="shared" si="148"/>
        <v>0.9808828041</v>
      </c>
      <c r="FD309" s="122">
        <f t="shared" si="149"/>
        <v>0.9808828041</v>
      </c>
      <c r="FE309" s="142">
        <f t="shared" si="150"/>
        <v>693.8231534</v>
      </c>
      <c r="FF309" s="130">
        <f t="shared" si="151"/>
        <v>693.8231534</v>
      </c>
      <c r="FG309" s="143">
        <f t="shared" si="152"/>
        <v>102.1138855</v>
      </c>
      <c r="FH309" s="143">
        <f t="shared" si="153"/>
        <v>152.5384631</v>
      </c>
      <c r="FI309" s="143">
        <f t="shared" si="154"/>
        <v>0.9808828041</v>
      </c>
      <c r="FJ309" s="124">
        <f t="shared" si="155"/>
        <v>183.5626006</v>
      </c>
      <c r="FK309" s="140">
        <f t="shared" si="156"/>
        <v>-6.283185307</v>
      </c>
      <c r="FL309" s="141">
        <f t="shared" si="157"/>
        <v>-6.283185307</v>
      </c>
      <c r="FM309" s="141">
        <f t="shared" si="158"/>
        <v>0</v>
      </c>
      <c r="FN309" s="122">
        <f t="shared" si="159"/>
        <v>0</v>
      </c>
      <c r="FO309" s="142">
        <f t="shared" si="160"/>
        <v>3885.854519</v>
      </c>
      <c r="FP309" s="130">
        <f t="shared" si="161"/>
        <v>3885.854519</v>
      </c>
      <c r="FQ309" s="143">
        <f t="shared" si="162"/>
        <v>-3885.854519</v>
      </c>
      <c r="FR309" s="143">
        <f t="shared" si="163"/>
        <v>0</v>
      </c>
      <c r="FS309" s="143">
        <f t="shared" si="164"/>
        <v>3.141592654</v>
      </c>
      <c r="FT309" s="124">
        <f t="shared" si="165"/>
        <v>3885.854519</v>
      </c>
      <c r="FU309" s="144">
        <f t="shared" si="166"/>
        <v>-303257.0551</v>
      </c>
      <c r="FV309" s="144">
        <f t="shared" si="167"/>
        <v>0</v>
      </c>
      <c r="FW309" s="144">
        <f t="shared" si="168"/>
        <v>-3.141592654</v>
      </c>
      <c r="FX309" s="145">
        <f t="shared" si="169"/>
        <v>303257.0551</v>
      </c>
      <c r="FY309" s="140">
        <f t="shared" si="170"/>
        <v>-3.141592654</v>
      </c>
      <c r="FZ309" s="140">
        <f t="shared" si="171"/>
        <v>-0.9808828041</v>
      </c>
      <c r="GA309" s="141">
        <f t="shared" si="172"/>
        <v>-4.122475458</v>
      </c>
      <c r="GB309" s="141">
        <f t="shared" si="173"/>
        <v>-4.122475458</v>
      </c>
      <c r="GC309" s="122">
        <f t="shared" si="174"/>
        <v>2.16070985</v>
      </c>
      <c r="GD309" s="142">
        <f t="shared" si="175"/>
        <v>303257.0551</v>
      </c>
      <c r="GE309" s="142">
        <f t="shared" si="176"/>
        <v>0.005447732799</v>
      </c>
      <c r="GF309" s="130">
        <f t="shared" si="177"/>
        <v>1652.063405</v>
      </c>
      <c r="GG309" s="143">
        <f t="shared" si="178"/>
        <v>-102.1138855</v>
      </c>
      <c r="GH309" s="143">
        <f t="shared" si="179"/>
        <v>152.5384631</v>
      </c>
      <c r="GI309" s="143">
        <f t="shared" si="180"/>
        <v>2.16070985</v>
      </c>
      <c r="GJ309" s="124">
        <f t="shared" si="181"/>
        <v>183.5626006</v>
      </c>
      <c r="GK309" s="146">
        <f t="shared" si="182"/>
        <v>-0.5</v>
      </c>
      <c r="GL309" s="127">
        <f t="shared" si="183"/>
        <v>-0.8660254038</v>
      </c>
      <c r="GM309" s="146">
        <f t="shared" si="184"/>
        <v>-2.094395102</v>
      </c>
      <c r="GN309" s="127">
        <f t="shared" si="185"/>
        <v>1</v>
      </c>
      <c r="GO309" s="147">
        <f t="shared" si="186"/>
        <v>-0.5</v>
      </c>
      <c r="GP309" s="128">
        <f t="shared" si="187"/>
        <v>0.8660254038</v>
      </c>
      <c r="GQ309" s="147">
        <f t="shared" si="188"/>
        <v>2.094395102</v>
      </c>
      <c r="GR309" s="128">
        <f t="shared" si="189"/>
        <v>1</v>
      </c>
      <c r="GS309" s="140">
        <f t="shared" si="190"/>
        <v>-2.094395102</v>
      </c>
      <c r="GT309" s="140">
        <f t="shared" si="191"/>
        <v>0.9808828041</v>
      </c>
      <c r="GU309" s="141">
        <f t="shared" si="192"/>
        <v>-1.113512298</v>
      </c>
      <c r="GV309" s="141">
        <f t="shared" si="193"/>
        <v>-1.113512298</v>
      </c>
      <c r="GW309" s="122">
        <f t="shared" si="194"/>
        <v>-1.113512298</v>
      </c>
      <c r="GX309" s="142">
        <f t="shared" si="195"/>
        <v>1</v>
      </c>
      <c r="GY309" s="142">
        <f t="shared" si="196"/>
        <v>183.5626006</v>
      </c>
      <c r="GZ309" s="130">
        <f t="shared" si="197"/>
        <v>183.5626006</v>
      </c>
      <c r="HA309" s="143">
        <f t="shared" si="198"/>
        <v>81.04524135</v>
      </c>
      <c r="HB309" s="143">
        <f t="shared" si="199"/>
        <v>-164.7024505</v>
      </c>
      <c r="HC309" s="143">
        <f t="shared" si="200"/>
        <v>-1.113512298</v>
      </c>
      <c r="HD309" s="124">
        <f t="shared" si="201"/>
        <v>183.5626006</v>
      </c>
      <c r="HE309" s="140">
        <f t="shared" si="202"/>
        <v>2.094395102</v>
      </c>
      <c r="HF309" s="140">
        <f t="shared" si="203"/>
        <v>2.16070985</v>
      </c>
      <c r="HG309" s="141">
        <f t="shared" si="204"/>
        <v>4.255104952</v>
      </c>
      <c r="HH309" s="141">
        <f t="shared" si="205"/>
        <v>4.255104952</v>
      </c>
      <c r="HI309" s="122">
        <f t="shared" si="206"/>
        <v>-2.028080355</v>
      </c>
      <c r="HJ309" s="142">
        <f t="shared" si="207"/>
        <v>1</v>
      </c>
      <c r="HK309" s="142">
        <f t="shared" si="208"/>
        <v>183.5626006</v>
      </c>
      <c r="HL309" s="130">
        <f t="shared" si="209"/>
        <v>183.5626006</v>
      </c>
      <c r="HM309" s="143">
        <f t="shared" si="210"/>
        <v>-81.04524135</v>
      </c>
      <c r="HN309" s="143">
        <f t="shared" si="211"/>
        <v>-164.7024505</v>
      </c>
      <c r="HO309" s="143">
        <f t="shared" si="212"/>
        <v>-2.028080355</v>
      </c>
      <c r="HP309" s="124">
        <f t="shared" si="213"/>
        <v>183.5626006</v>
      </c>
      <c r="HQ309" s="140">
        <f t="shared" si="214"/>
        <v>2.094395102</v>
      </c>
      <c r="HR309" s="140">
        <f t="shared" si="215"/>
        <v>0.9808828041</v>
      </c>
      <c r="HS309" s="141">
        <f t="shared" si="216"/>
        <v>3.075277906</v>
      </c>
      <c r="HT309" s="141">
        <f t="shared" si="217"/>
        <v>3.075277906</v>
      </c>
      <c r="HU309" s="122">
        <f t="shared" si="218"/>
        <v>3.075277906</v>
      </c>
      <c r="HV309" s="142">
        <f t="shared" si="219"/>
        <v>1</v>
      </c>
      <c r="HW309" s="142">
        <f t="shared" si="220"/>
        <v>183.5626006</v>
      </c>
      <c r="HX309" s="130">
        <f t="shared" si="221"/>
        <v>183.5626006</v>
      </c>
      <c r="HY309" s="143">
        <f t="shared" si="222"/>
        <v>-183.1591269</v>
      </c>
      <c r="HZ309" s="143">
        <f t="shared" si="223"/>
        <v>12.16398738</v>
      </c>
      <c r="IA309" s="143">
        <f t="shared" si="224"/>
        <v>3.075277906</v>
      </c>
      <c r="IB309" s="124">
        <f t="shared" si="225"/>
        <v>183.5626006</v>
      </c>
      <c r="IC309" s="140">
        <f t="shared" si="226"/>
        <v>-2.094395102</v>
      </c>
      <c r="ID309" s="140">
        <f t="shared" si="227"/>
        <v>2.16070985</v>
      </c>
      <c r="IE309" s="141">
        <f t="shared" si="228"/>
        <v>0.06631474713</v>
      </c>
      <c r="IF309" s="141">
        <f t="shared" si="229"/>
        <v>0.06631474713</v>
      </c>
      <c r="IG309" s="122">
        <f t="shared" si="230"/>
        <v>0.06631474713</v>
      </c>
      <c r="IH309" s="142">
        <f t="shared" si="231"/>
        <v>1</v>
      </c>
      <c r="II309" s="142">
        <f t="shared" si="232"/>
        <v>183.5626006</v>
      </c>
      <c r="IJ309" s="130">
        <f t="shared" si="233"/>
        <v>183.5626006</v>
      </c>
      <c r="IK309" s="143">
        <f t="shared" si="234"/>
        <v>183.1591269</v>
      </c>
      <c r="IL309" s="143">
        <f t="shared" si="235"/>
        <v>12.16398738</v>
      </c>
      <c r="IM309" s="143">
        <f t="shared" si="236"/>
        <v>0.06631474713</v>
      </c>
      <c r="IN309" s="124">
        <f t="shared" si="237"/>
        <v>183.5626006</v>
      </c>
    </row>
    <row r="310" ht="12.75" customHeight="1">
      <c r="A310" s="129">
        <f>'Cortez Cubic'!AP310</f>
        <v>-0.2187762226</v>
      </c>
      <c r="B310" s="129">
        <f>'Cortez Cubic'!AQ310</f>
        <v>9.645388391</v>
      </c>
      <c r="C310" s="129">
        <f>'Cortez Cubic'!AR310</f>
        <v>2383.97853</v>
      </c>
      <c r="D310" s="129">
        <f>'Cortez Cubic'!AS310</f>
        <v>-118001.8457</v>
      </c>
      <c r="E310" s="129">
        <f t="shared" ref="E310:H310" si="5118">0</f>
        <v>0</v>
      </c>
      <c r="F310" s="129">
        <f t="shared" si="5118"/>
        <v>0</v>
      </c>
      <c r="G310" s="129">
        <f t="shared" si="5118"/>
        <v>0</v>
      </c>
      <c r="H310" s="129">
        <f t="shared" si="5118"/>
        <v>0</v>
      </c>
      <c r="I310" s="110">
        <f>'Cortez Cubic'!I310</f>
        <v>80</v>
      </c>
      <c r="J310" s="130">
        <f t="shared" si="28"/>
        <v>99.12495421</v>
      </c>
      <c r="K310" s="131">
        <f t="shared" si="29"/>
        <v>1</v>
      </c>
      <c r="L310" s="131">
        <f t="shared" si="30"/>
        <v>0</v>
      </c>
      <c r="M310" s="132">
        <f t="shared" si="31"/>
        <v>-19.12495421</v>
      </c>
      <c r="N310" s="133">
        <f t="shared" si="32"/>
        <v>47.91224214</v>
      </c>
      <c r="O310" s="134">
        <f t="shared" si="33"/>
        <v>99.12495421</v>
      </c>
      <c r="P310" s="134">
        <f t="shared" si="34"/>
        <v>0</v>
      </c>
      <c r="Q310" s="135">
        <f t="shared" si="35"/>
        <v>51.21271207</v>
      </c>
      <c r="R310" s="135">
        <f t="shared" si="36"/>
        <v>0</v>
      </c>
      <c r="S310" s="136">
        <f t="shared" si="37"/>
        <v>-106.2497472</v>
      </c>
      <c r="T310" s="136">
        <f t="shared" si="38"/>
        <v>0</v>
      </c>
      <c r="U310" s="137">
        <f t="shared" ref="U310:X310" si="5119">ATAN2(A310,E310)</f>
        <v>3.141592654</v>
      </c>
      <c r="V310" s="137">
        <f t="shared" si="5119"/>
        <v>0</v>
      </c>
      <c r="W310" s="137">
        <f t="shared" si="5119"/>
        <v>0</v>
      </c>
      <c r="X310" s="137">
        <f t="shared" si="5119"/>
        <v>3.141592654</v>
      </c>
      <c r="Y310" s="137">
        <f t="shared" ref="Y310:AB310" si="5120">SQRT(POWER(A310,2)+POWER(E310,2))</f>
        <v>0.2187762226</v>
      </c>
      <c r="Z310" s="137">
        <f t="shared" si="5120"/>
        <v>9.645388391</v>
      </c>
      <c r="AA310" s="137">
        <f t="shared" si="5120"/>
        <v>2383.97853</v>
      </c>
      <c r="AB310" s="137">
        <f t="shared" si="5120"/>
        <v>118001.8457</v>
      </c>
      <c r="AC310" s="138">
        <f t="shared" ref="AC310:AF310" si="5121">U310-$U310</f>
        <v>0</v>
      </c>
      <c r="AD310" s="138">
        <f t="shared" si="5121"/>
        <v>-3.141592654</v>
      </c>
      <c r="AE310" s="138">
        <f t="shared" si="5121"/>
        <v>-3.141592654</v>
      </c>
      <c r="AF310" s="138">
        <f t="shared" si="5121"/>
        <v>0</v>
      </c>
      <c r="AG310" s="138">
        <f t="shared" ref="AG310:AJ310" si="5122">Y310/$Y310</f>
        <v>1</v>
      </c>
      <c r="AH310" s="138">
        <f t="shared" si="5122"/>
        <v>44.08791904</v>
      </c>
      <c r="AI310" s="138">
        <f t="shared" si="5122"/>
        <v>10896.8813</v>
      </c>
      <c r="AJ310" s="138">
        <f t="shared" si="5122"/>
        <v>539372.3516</v>
      </c>
      <c r="AK310" s="139">
        <f t="shared" ref="AK310:AN310" si="5123">AG310*COS(AC310)</f>
        <v>1</v>
      </c>
      <c r="AL310" s="139">
        <f t="shared" si="5123"/>
        <v>-44.08791904</v>
      </c>
      <c r="AM310" s="139">
        <f t="shared" si="5123"/>
        <v>-10896.8813</v>
      </c>
      <c r="AN310" s="139">
        <f t="shared" si="5123"/>
        <v>539372.3516</v>
      </c>
      <c r="AO310" s="129">
        <f t="shared" ref="AO310:AR310" si="5124">AG310*SIN(AC310)</f>
        <v>0</v>
      </c>
      <c r="AP310" s="129">
        <f t="shared" si="5124"/>
        <v>0</v>
      </c>
      <c r="AQ310" s="129">
        <f t="shared" si="5124"/>
        <v>0</v>
      </c>
      <c r="AR310" s="129">
        <f t="shared" si="5124"/>
        <v>0</v>
      </c>
      <c r="AS310" s="140">
        <f t="shared" si="45"/>
        <v>-9.424777961</v>
      </c>
      <c r="AT310" s="141">
        <f t="shared" si="46"/>
        <v>-9.424777961</v>
      </c>
      <c r="AU310" s="141">
        <f t="shared" si="47"/>
        <v>-3.141592654</v>
      </c>
      <c r="AV310" s="122">
        <f t="shared" si="48"/>
        <v>3.141592654</v>
      </c>
      <c r="AW310" s="142">
        <f t="shared" si="49"/>
        <v>85695.65481</v>
      </c>
      <c r="AX310" s="130">
        <f t="shared" si="50"/>
        <v>85695.65481</v>
      </c>
      <c r="AY310" s="143">
        <f t="shared" si="51"/>
        <v>171391.3096</v>
      </c>
      <c r="AZ310" s="143">
        <f t="shared" si="52"/>
        <v>0</v>
      </c>
      <c r="BA310" s="143">
        <f t="shared" si="53"/>
        <v>0</v>
      </c>
      <c r="BB310" s="124">
        <f t="shared" si="54"/>
        <v>171391.3096</v>
      </c>
      <c r="BC310" s="140">
        <f t="shared" ref="BC310:BD310" si="5125">BC$2*AD310</f>
        <v>-3.141592654</v>
      </c>
      <c r="BD310" s="140">
        <f t="shared" si="5125"/>
        <v>-3.141592654</v>
      </c>
      <c r="BE310" s="141">
        <f t="shared" si="56"/>
        <v>-6.283185307</v>
      </c>
      <c r="BF310" s="141">
        <f t="shared" si="57"/>
        <v>0</v>
      </c>
      <c r="BG310" s="122">
        <f t="shared" si="58"/>
        <v>0</v>
      </c>
      <c r="BH310" s="142">
        <f t="shared" ref="BH310:BI310" si="5126">POWER(AH310,BH$2)</f>
        <v>44.08791904</v>
      </c>
      <c r="BI310" s="142">
        <f t="shared" si="5126"/>
        <v>10896.8813</v>
      </c>
      <c r="BJ310" s="130">
        <f t="shared" si="60"/>
        <v>480420.8208</v>
      </c>
      <c r="BK310" s="143">
        <f t="shared" si="61"/>
        <v>4323787.387</v>
      </c>
      <c r="BL310" s="143">
        <f t="shared" si="62"/>
        <v>0</v>
      </c>
      <c r="BM310" s="143">
        <f t="shared" si="63"/>
        <v>0</v>
      </c>
      <c r="BN310" s="124">
        <f t="shared" si="64"/>
        <v>4323787.387</v>
      </c>
      <c r="BO310" s="140">
        <f t="shared" si="65"/>
        <v>0</v>
      </c>
      <c r="BP310" s="141">
        <f t="shared" si="66"/>
        <v>0</v>
      </c>
      <c r="BQ310" s="141">
        <f t="shared" si="67"/>
        <v>0</v>
      </c>
      <c r="BR310" s="122">
        <f t="shared" si="68"/>
        <v>0</v>
      </c>
      <c r="BS310" s="142">
        <f t="shared" si="69"/>
        <v>539372.3516</v>
      </c>
      <c r="BT310" s="130">
        <f t="shared" si="70"/>
        <v>539372.3516</v>
      </c>
      <c r="BU310" s="143">
        <f t="shared" si="71"/>
        <v>-14563053.49</v>
      </c>
      <c r="BV310" s="143">
        <f t="shared" si="72"/>
        <v>0</v>
      </c>
      <c r="BW310" s="143">
        <f t="shared" si="73"/>
        <v>3.141592654</v>
      </c>
      <c r="BX310" s="124">
        <f t="shared" si="74"/>
        <v>14563053.49</v>
      </c>
      <c r="BY310" s="144">
        <f t="shared" ref="BY310:BZ310" si="5127">AY310+BK310+BU310</f>
        <v>-10067874.8</v>
      </c>
      <c r="BZ310" s="144">
        <f t="shared" si="5127"/>
        <v>0</v>
      </c>
      <c r="CA310" s="144">
        <f t="shared" si="76"/>
        <v>-3.141592654</v>
      </c>
      <c r="CB310" s="145">
        <f t="shared" si="77"/>
        <v>10067874.8</v>
      </c>
      <c r="CC310" s="140">
        <f t="shared" ref="CC310:CD310" si="5128">CC$2*AD310</f>
        <v>-6.283185307</v>
      </c>
      <c r="CD310" s="140">
        <f t="shared" si="5128"/>
        <v>-6.283185307</v>
      </c>
      <c r="CE310" s="141">
        <f t="shared" si="79"/>
        <v>-12.56637061</v>
      </c>
      <c r="CF310" s="141">
        <f t="shared" si="80"/>
        <v>0</v>
      </c>
      <c r="CG310" s="122">
        <f t="shared" si="81"/>
        <v>0</v>
      </c>
      <c r="CH310" s="142">
        <f t="shared" ref="CH310:CI310" si="5129">POWER(AH310,CH$2)</f>
        <v>1943.744606</v>
      </c>
      <c r="CI310" s="142">
        <f t="shared" si="5129"/>
        <v>118742022.2</v>
      </c>
      <c r="CJ310" s="130">
        <f t="shared" si="83"/>
        <v>230804165018</v>
      </c>
      <c r="CK310" s="143">
        <f t="shared" si="84"/>
        <v>-230804165018</v>
      </c>
      <c r="CL310" s="143">
        <f t="shared" si="85"/>
        <v>0</v>
      </c>
      <c r="CM310" s="143">
        <f t="shared" si="86"/>
        <v>3.141592654</v>
      </c>
      <c r="CN310" s="124">
        <f t="shared" si="87"/>
        <v>230804165018</v>
      </c>
      <c r="CO310" s="140">
        <f t="shared" si="88"/>
        <v>-9.424777961</v>
      </c>
      <c r="CP310" s="141">
        <f t="shared" si="89"/>
        <v>-9.424777961</v>
      </c>
      <c r="CQ310" s="141">
        <f t="shared" si="90"/>
        <v>-3.141592654</v>
      </c>
      <c r="CR310" s="122">
        <f t="shared" si="91"/>
        <v>3.141592654</v>
      </c>
      <c r="CS310" s="142">
        <f t="shared" si="92"/>
        <v>1293917721184</v>
      </c>
      <c r="CT310" s="130">
        <f t="shared" si="93"/>
        <v>1293917721184</v>
      </c>
      <c r="CU310" s="143">
        <f t="shared" si="94"/>
        <v>-5175670884736</v>
      </c>
      <c r="CV310" s="143">
        <f t="shared" si="95"/>
        <v>0.0006338368782</v>
      </c>
      <c r="CW310" s="143">
        <f t="shared" si="96"/>
        <v>3.141592654</v>
      </c>
      <c r="CX310" s="124">
        <f t="shared" si="97"/>
        <v>5175670884736</v>
      </c>
      <c r="CY310" s="140">
        <f t="shared" si="98"/>
        <v>-9.424777961</v>
      </c>
      <c r="CZ310" s="140">
        <f t="shared" si="99"/>
        <v>0</v>
      </c>
      <c r="DA310" s="141">
        <f t="shared" si="100"/>
        <v>-9.424777961</v>
      </c>
      <c r="DB310" s="141">
        <f t="shared" si="101"/>
        <v>-3.141592654</v>
      </c>
      <c r="DC310" s="122">
        <f t="shared" si="102"/>
        <v>3.141592654</v>
      </c>
      <c r="DD310" s="142">
        <f t="shared" si="103"/>
        <v>85695.65481</v>
      </c>
      <c r="DE310" s="142">
        <f t="shared" si="104"/>
        <v>539372.3516</v>
      </c>
      <c r="DF310" s="130">
        <f t="shared" si="105"/>
        <v>46221866862</v>
      </c>
      <c r="DG310" s="143">
        <f t="shared" si="106"/>
        <v>-184887467449</v>
      </c>
      <c r="DH310" s="143">
        <f t="shared" si="107"/>
        <v>0.00002264218452</v>
      </c>
      <c r="DI310" s="143">
        <f t="shared" si="108"/>
        <v>3.141592654</v>
      </c>
      <c r="DJ310" s="124">
        <f t="shared" si="109"/>
        <v>184887467449</v>
      </c>
      <c r="DK310" s="140">
        <f t="shared" ref="DK310:DM310" si="5130">DK$2*AD310</f>
        <v>-3.141592654</v>
      </c>
      <c r="DL310" s="140">
        <f t="shared" si="5130"/>
        <v>-3.141592654</v>
      </c>
      <c r="DM310" s="140">
        <f t="shared" si="5130"/>
        <v>0</v>
      </c>
      <c r="DN310" s="141">
        <f t="shared" si="111"/>
        <v>-6.283185307</v>
      </c>
      <c r="DO310" s="141">
        <f t="shared" si="112"/>
        <v>0</v>
      </c>
      <c r="DP310" s="122">
        <f t="shared" si="113"/>
        <v>0</v>
      </c>
      <c r="DQ310" s="142">
        <f t="shared" ref="DQ310:DS310" si="5131">POWER(AH310,DQ$2)</f>
        <v>44.08791904</v>
      </c>
      <c r="DR310" s="142">
        <f t="shared" si="5131"/>
        <v>10896.8813</v>
      </c>
      <c r="DS310" s="142">
        <f t="shared" si="5131"/>
        <v>539372.3516</v>
      </c>
      <c r="DT310" s="130">
        <f t="shared" si="115"/>
        <v>259125707868</v>
      </c>
      <c r="DU310" s="143">
        <f t="shared" si="116"/>
        <v>-4664262741624</v>
      </c>
      <c r="DV310" s="143">
        <f t="shared" si="117"/>
        <v>0</v>
      </c>
      <c r="DW310" s="143">
        <f t="shared" si="118"/>
        <v>3.141592654</v>
      </c>
      <c r="DX310" s="124">
        <f t="shared" si="119"/>
        <v>4664262741624</v>
      </c>
      <c r="DY310" s="140">
        <f t="shared" si="120"/>
        <v>0</v>
      </c>
      <c r="DZ310" s="141">
        <f t="shared" si="121"/>
        <v>0</v>
      </c>
      <c r="EA310" s="141">
        <f t="shared" si="122"/>
        <v>0</v>
      </c>
      <c r="EB310" s="122">
        <f t="shared" si="123"/>
        <v>0</v>
      </c>
      <c r="EC310" s="142">
        <f t="shared" si="124"/>
        <v>290922533711</v>
      </c>
      <c r="ED310" s="130">
        <f t="shared" si="125"/>
        <v>290922533711</v>
      </c>
      <c r="EE310" s="143">
        <f t="shared" si="126"/>
        <v>7854908410192</v>
      </c>
      <c r="EF310" s="143">
        <f t="shared" si="127"/>
        <v>0</v>
      </c>
      <c r="EG310" s="143">
        <f t="shared" si="128"/>
        <v>0</v>
      </c>
      <c r="EH310" s="124">
        <f t="shared" si="129"/>
        <v>7854908410192</v>
      </c>
      <c r="EI310" s="144">
        <f t="shared" ref="EI310:EJ310" si="5132">CK310+CU310+DG310+DU310+EE310</f>
        <v>-2400716848635</v>
      </c>
      <c r="EJ310" s="144">
        <f t="shared" si="5132"/>
        <v>0.0006564790628</v>
      </c>
      <c r="EK310" s="144">
        <f t="shared" si="131"/>
        <v>3.141592654</v>
      </c>
      <c r="EL310" s="145">
        <f t="shared" si="132"/>
        <v>2400716848635</v>
      </c>
      <c r="EM310" s="140">
        <f t="shared" si="133"/>
        <v>1.570796327</v>
      </c>
      <c r="EN310" s="141">
        <f t="shared" si="134"/>
        <v>1.570796327</v>
      </c>
      <c r="EO310" s="141">
        <f t="shared" si="135"/>
        <v>1.570796327</v>
      </c>
      <c r="EP310" s="122">
        <f t="shared" si="136"/>
        <v>1.570796327</v>
      </c>
      <c r="EQ310" s="142">
        <f t="shared" si="137"/>
        <v>1549424.683</v>
      </c>
      <c r="ER310" s="130">
        <f t="shared" si="138"/>
        <v>1549424.683</v>
      </c>
      <c r="ES310" s="143">
        <f t="shared" si="139"/>
        <v>0.000000000492984436</v>
      </c>
      <c r="ET310" s="143">
        <f t="shared" si="140"/>
        <v>8051046.821</v>
      </c>
      <c r="EU310" s="143">
        <f t="shared" si="141"/>
        <v>1.570796327</v>
      </c>
      <c r="EV310" s="124">
        <f t="shared" si="142"/>
        <v>8051046.821</v>
      </c>
      <c r="EW310" s="144">
        <f t="shared" ref="EW310:EX310" si="5133">BY310+ES310</f>
        <v>-10067874.8</v>
      </c>
      <c r="EX310" s="144">
        <f t="shared" si="5133"/>
        <v>8051046.821</v>
      </c>
      <c r="EY310" s="144">
        <f t="shared" si="144"/>
        <v>2.46704876</v>
      </c>
      <c r="EZ310" s="145">
        <f t="shared" si="145"/>
        <v>12891138.73</v>
      </c>
      <c r="FA310" s="140">
        <f t="shared" si="146"/>
        <v>0.8223495866</v>
      </c>
      <c r="FB310" s="141">
        <f t="shared" si="147"/>
        <v>0.8223495866</v>
      </c>
      <c r="FC310" s="141">
        <f t="shared" si="148"/>
        <v>0.8223495866</v>
      </c>
      <c r="FD310" s="122">
        <f t="shared" si="149"/>
        <v>0.8223495866</v>
      </c>
      <c r="FE310" s="142">
        <f t="shared" si="150"/>
        <v>234.4752967</v>
      </c>
      <c r="FF310" s="130">
        <f t="shared" si="151"/>
        <v>234.4752967</v>
      </c>
      <c r="FG310" s="143">
        <f t="shared" si="152"/>
        <v>42.2144906</v>
      </c>
      <c r="FH310" s="143">
        <f t="shared" si="153"/>
        <v>45.45549663</v>
      </c>
      <c r="FI310" s="143">
        <f t="shared" si="154"/>
        <v>0.8223495866</v>
      </c>
      <c r="FJ310" s="124">
        <f t="shared" si="155"/>
        <v>62.03438878</v>
      </c>
      <c r="FK310" s="140">
        <f t="shared" si="156"/>
        <v>-6.283185307</v>
      </c>
      <c r="FL310" s="141">
        <f t="shared" si="157"/>
        <v>-6.283185307</v>
      </c>
      <c r="FM310" s="141">
        <f t="shared" si="158"/>
        <v>0</v>
      </c>
      <c r="FN310" s="122">
        <f t="shared" si="159"/>
        <v>0</v>
      </c>
      <c r="FO310" s="142">
        <f t="shared" si="160"/>
        <v>1943.744606</v>
      </c>
      <c r="FP310" s="130">
        <f t="shared" si="161"/>
        <v>1943.744606</v>
      </c>
      <c r="FQ310" s="143">
        <f t="shared" si="162"/>
        <v>-1943.744606</v>
      </c>
      <c r="FR310" s="143">
        <f t="shared" si="163"/>
        <v>0</v>
      </c>
      <c r="FS310" s="143">
        <f t="shared" si="164"/>
        <v>3.141592654</v>
      </c>
      <c r="FT310" s="124">
        <f t="shared" si="165"/>
        <v>1943.744606</v>
      </c>
      <c r="FU310" s="144">
        <f t="shared" si="166"/>
        <v>-34634.38852</v>
      </c>
      <c r="FV310" s="144">
        <f t="shared" si="167"/>
        <v>0</v>
      </c>
      <c r="FW310" s="144">
        <f t="shared" si="168"/>
        <v>-3.141592654</v>
      </c>
      <c r="FX310" s="145">
        <f t="shared" si="169"/>
        <v>34634.38852</v>
      </c>
      <c r="FY310" s="140">
        <f t="shared" si="170"/>
        <v>-3.141592654</v>
      </c>
      <c r="FZ310" s="140">
        <f t="shared" si="171"/>
        <v>-0.8223495866</v>
      </c>
      <c r="GA310" s="141">
        <f t="shared" si="172"/>
        <v>-3.96394224</v>
      </c>
      <c r="GB310" s="141">
        <f t="shared" si="173"/>
        <v>-3.96394224</v>
      </c>
      <c r="GC310" s="122">
        <f t="shared" si="174"/>
        <v>2.319243067</v>
      </c>
      <c r="GD310" s="142">
        <f t="shared" si="175"/>
        <v>34634.38852</v>
      </c>
      <c r="GE310" s="142">
        <f t="shared" si="176"/>
        <v>0.01612009113</v>
      </c>
      <c r="GF310" s="130">
        <f t="shared" si="177"/>
        <v>558.309499</v>
      </c>
      <c r="GG310" s="143">
        <f t="shared" si="178"/>
        <v>-42.2144906</v>
      </c>
      <c r="GH310" s="143">
        <f t="shared" si="179"/>
        <v>45.45549663</v>
      </c>
      <c r="GI310" s="143">
        <f t="shared" si="180"/>
        <v>2.319243067</v>
      </c>
      <c r="GJ310" s="124">
        <f t="shared" si="181"/>
        <v>62.03438878</v>
      </c>
      <c r="GK310" s="146">
        <f t="shared" si="182"/>
        <v>-0.5</v>
      </c>
      <c r="GL310" s="127">
        <f t="shared" si="183"/>
        <v>-0.8660254038</v>
      </c>
      <c r="GM310" s="146">
        <f t="shared" si="184"/>
        <v>-2.094395102</v>
      </c>
      <c r="GN310" s="127">
        <f t="shared" si="185"/>
        <v>1</v>
      </c>
      <c r="GO310" s="147">
        <f t="shared" si="186"/>
        <v>-0.5</v>
      </c>
      <c r="GP310" s="128">
        <f t="shared" si="187"/>
        <v>0.8660254038</v>
      </c>
      <c r="GQ310" s="147">
        <f t="shared" si="188"/>
        <v>2.094395102</v>
      </c>
      <c r="GR310" s="128">
        <f t="shared" si="189"/>
        <v>1</v>
      </c>
      <c r="GS310" s="140">
        <f t="shared" si="190"/>
        <v>-2.094395102</v>
      </c>
      <c r="GT310" s="140">
        <f t="shared" si="191"/>
        <v>0.8223495866</v>
      </c>
      <c r="GU310" s="141">
        <f t="shared" si="192"/>
        <v>-1.272045516</v>
      </c>
      <c r="GV310" s="141">
        <f t="shared" si="193"/>
        <v>-1.272045516</v>
      </c>
      <c r="GW310" s="122">
        <f t="shared" si="194"/>
        <v>-1.272045516</v>
      </c>
      <c r="GX310" s="142">
        <f t="shared" si="195"/>
        <v>1</v>
      </c>
      <c r="GY310" s="142">
        <f t="shared" si="196"/>
        <v>62.03438878</v>
      </c>
      <c r="GZ310" s="130">
        <f t="shared" si="197"/>
        <v>62.03438878</v>
      </c>
      <c r="HA310" s="143">
        <f t="shared" si="198"/>
        <v>18.25836953</v>
      </c>
      <c r="HB310" s="143">
        <f t="shared" si="199"/>
        <v>-59.28656958</v>
      </c>
      <c r="HC310" s="143">
        <f t="shared" si="200"/>
        <v>-1.272045516</v>
      </c>
      <c r="HD310" s="124">
        <f t="shared" si="201"/>
        <v>62.03438878</v>
      </c>
      <c r="HE310" s="140">
        <f t="shared" si="202"/>
        <v>2.094395102</v>
      </c>
      <c r="HF310" s="140">
        <f t="shared" si="203"/>
        <v>2.319243067</v>
      </c>
      <c r="HG310" s="141">
        <f t="shared" si="204"/>
        <v>4.413638169</v>
      </c>
      <c r="HH310" s="141">
        <f t="shared" si="205"/>
        <v>4.413638169</v>
      </c>
      <c r="HI310" s="122">
        <f t="shared" si="206"/>
        <v>-1.869547138</v>
      </c>
      <c r="HJ310" s="142">
        <f t="shared" si="207"/>
        <v>1</v>
      </c>
      <c r="HK310" s="142">
        <f t="shared" si="208"/>
        <v>62.03438878</v>
      </c>
      <c r="HL310" s="130">
        <f t="shared" si="209"/>
        <v>62.03438878</v>
      </c>
      <c r="HM310" s="143">
        <f t="shared" si="210"/>
        <v>-18.25836953</v>
      </c>
      <c r="HN310" s="143">
        <f t="shared" si="211"/>
        <v>-59.28656958</v>
      </c>
      <c r="HO310" s="143">
        <f t="shared" si="212"/>
        <v>-1.869547138</v>
      </c>
      <c r="HP310" s="124">
        <f t="shared" si="213"/>
        <v>62.03438878</v>
      </c>
      <c r="HQ310" s="140">
        <f t="shared" si="214"/>
        <v>2.094395102</v>
      </c>
      <c r="HR310" s="140">
        <f t="shared" si="215"/>
        <v>0.8223495866</v>
      </c>
      <c r="HS310" s="141">
        <f t="shared" si="216"/>
        <v>2.916744689</v>
      </c>
      <c r="HT310" s="141">
        <f t="shared" si="217"/>
        <v>2.916744689</v>
      </c>
      <c r="HU310" s="122">
        <f t="shared" si="218"/>
        <v>2.916744689</v>
      </c>
      <c r="HV310" s="142">
        <f t="shared" si="219"/>
        <v>1</v>
      </c>
      <c r="HW310" s="142">
        <f t="shared" si="220"/>
        <v>62.03438878</v>
      </c>
      <c r="HX310" s="130">
        <f t="shared" si="221"/>
        <v>62.03438878</v>
      </c>
      <c r="HY310" s="143">
        <f t="shared" si="222"/>
        <v>-60.47286013</v>
      </c>
      <c r="HZ310" s="143">
        <f t="shared" si="223"/>
        <v>13.83107295</v>
      </c>
      <c r="IA310" s="143">
        <f t="shared" si="224"/>
        <v>2.916744689</v>
      </c>
      <c r="IB310" s="124">
        <f t="shared" si="225"/>
        <v>62.03438878</v>
      </c>
      <c r="IC310" s="140">
        <f t="shared" si="226"/>
        <v>-2.094395102</v>
      </c>
      <c r="ID310" s="140">
        <f t="shared" si="227"/>
        <v>2.319243067</v>
      </c>
      <c r="IE310" s="141">
        <f t="shared" si="228"/>
        <v>0.2248479646</v>
      </c>
      <c r="IF310" s="141">
        <f t="shared" si="229"/>
        <v>0.2248479646</v>
      </c>
      <c r="IG310" s="122">
        <f t="shared" si="230"/>
        <v>0.2248479646</v>
      </c>
      <c r="IH310" s="142">
        <f t="shared" si="231"/>
        <v>1</v>
      </c>
      <c r="II310" s="142">
        <f t="shared" si="232"/>
        <v>62.03438878</v>
      </c>
      <c r="IJ310" s="130">
        <f t="shared" si="233"/>
        <v>62.03438878</v>
      </c>
      <c r="IK310" s="143">
        <f t="shared" si="234"/>
        <v>60.47286013</v>
      </c>
      <c r="IL310" s="143">
        <f t="shared" si="235"/>
        <v>13.83107295</v>
      </c>
      <c r="IM310" s="143">
        <f t="shared" si="236"/>
        <v>0.2248479646</v>
      </c>
      <c r="IN310" s="124">
        <f t="shared" si="237"/>
        <v>62.03438878</v>
      </c>
    </row>
    <row r="311" ht="12.75" customHeight="1">
      <c r="A311" s="129">
        <f>'Cortez Cubic'!AP311</f>
        <v>-0.2187762226</v>
      </c>
      <c r="B311" s="129">
        <f>'Cortez Cubic'!AQ311</f>
        <v>7.75258437</v>
      </c>
      <c r="C311" s="129">
        <f>'Cortez Cubic'!AR311</f>
        <v>6704.779221</v>
      </c>
      <c r="D311" s="129">
        <f>'Cortez Cubic'!AS311</f>
        <v>-532144.4104</v>
      </c>
      <c r="E311" s="129">
        <f t="shared" ref="E311:H311" si="5134">0</f>
        <v>0</v>
      </c>
      <c r="F311" s="129">
        <f t="shared" si="5134"/>
        <v>0</v>
      </c>
      <c r="G311" s="129">
        <f t="shared" si="5134"/>
        <v>0</v>
      </c>
      <c r="H311" s="129">
        <f t="shared" si="5134"/>
        <v>0</v>
      </c>
      <c r="I311" s="110">
        <f>'Cortez Cubic'!I311</f>
        <v>144</v>
      </c>
      <c r="J311" s="130">
        <f t="shared" si="28"/>
        <v>124.8688357</v>
      </c>
      <c r="K311" s="131">
        <f t="shared" si="29"/>
        <v>1</v>
      </c>
      <c r="L311" s="131">
        <f t="shared" si="30"/>
        <v>0</v>
      </c>
      <c r="M311" s="132">
        <f t="shared" si="31"/>
        <v>19.1311643</v>
      </c>
      <c r="N311" s="133">
        <f t="shared" si="32"/>
        <v>23.02823147</v>
      </c>
      <c r="O311" s="134">
        <f t="shared" si="33"/>
        <v>124.8688357</v>
      </c>
      <c r="P311" s="134">
        <f t="shared" si="34"/>
        <v>0</v>
      </c>
      <c r="Q311" s="135">
        <f t="shared" si="35"/>
        <v>101.8406042</v>
      </c>
      <c r="R311" s="135">
        <f t="shared" si="36"/>
        <v>0</v>
      </c>
      <c r="S311" s="136">
        <f t="shared" si="37"/>
        <v>-191.2733021</v>
      </c>
      <c r="T311" s="136">
        <f t="shared" si="38"/>
        <v>0</v>
      </c>
      <c r="U311" s="137">
        <f t="shared" ref="U311:X311" si="5135">ATAN2(A311,E311)</f>
        <v>3.141592654</v>
      </c>
      <c r="V311" s="137">
        <f t="shared" si="5135"/>
        <v>0</v>
      </c>
      <c r="W311" s="137">
        <f t="shared" si="5135"/>
        <v>0</v>
      </c>
      <c r="X311" s="137">
        <f t="shared" si="5135"/>
        <v>3.141592654</v>
      </c>
      <c r="Y311" s="137">
        <f t="shared" ref="Y311:AB311" si="5136">SQRT(POWER(A311,2)+POWER(E311,2))</f>
        <v>0.2187762226</v>
      </c>
      <c r="Z311" s="137">
        <f t="shared" si="5136"/>
        <v>7.75258437</v>
      </c>
      <c r="AA311" s="137">
        <f t="shared" si="5136"/>
        <v>6704.779221</v>
      </c>
      <c r="AB311" s="137">
        <f t="shared" si="5136"/>
        <v>532144.4104</v>
      </c>
      <c r="AC311" s="138">
        <f t="shared" ref="AC311:AF311" si="5137">U311-$U311</f>
        <v>0</v>
      </c>
      <c r="AD311" s="138">
        <f t="shared" si="5137"/>
        <v>-3.141592654</v>
      </c>
      <c r="AE311" s="138">
        <f t="shared" si="5137"/>
        <v>-3.141592654</v>
      </c>
      <c r="AF311" s="138">
        <f t="shared" si="5137"/>
        <v>0</v>
      </c>
      <c r="AG311" s="138">
        <f t="shared" ref="AG311:AJ311" si="5138">Y311/$Y311</f>
        <v>1</v>
      </c>
      <c r="AH311" s="138">
        <f t="shared" si="5138"/>
        <v>35.43613779</v>
      </c>
      <c r="AI311" s="138">
        <f t="shared" si="5138"/>
        <v>30646.74552</v>
      </c>
      <c r="AJ311" s="138">
        <f t="shared" si="5138"/>
        <v>2432368.582</v>
      </c>
      <c r="AK311" s="139">
        <f t="shared" ref="AK311:AN311" si="5139">AG311*COS(AC311)</f>
        <v>1</v>
      </c>
      <c r="AL311" s="139">
        <f t="shared" si="5139"/>
        <v>-35.43613779</v>
      </c>
      <c r="AM311" s="139">
        <f t="shared" si="5139"/>
        <v>-30646.74552</v>
      </c>
      <c r="AN311" s="139">
        <f t="shared" si="5139"/>
        <v>2432368.582</v>
      </c>
      <c r="AO311" s="129">
        <f t="shared" ref="AO311:AR311" si="5140">AG311*SIN(AC311)</f>
        <v>0</v>
      </c>
      <c r="AP311" s="129">
        <f t="shared" si="5140"/>
        <v>0</v>
      </c>
      <c r="AQ311" s="129">
        <f t="shared" si="5140"/>
        <v>0</v>
      </c>
      <c r="AR311" s="129">
        <f t="shared" si="5140"/>
        <v>0</v>
      </c>
      <c r="AS311" s="140">
        <f t="shared" si="45"/>
        <v>-9.424777961</v>
      </c>
      <c r="AT311" s="141">
        <f t="shared" si="46"/>
        <v>-9.424777961</v>
      </c>
      <c r="AU311" s="141">
        <f t="shared" si="47"/>
        <v>-3.141592654</v>
      </c>
      <c r="AV311" s="122">
        <f t="shared" si="48"/>
        <v>3.141592654</v>
      </c>
      <c r="AW311" s="142">
        <f t="shared" si="49"/>
        <v>44497.86205</v>
      </c>
      <c r="AX311" s="130">
        <f t="shared" si="50"/>
        <v>44497.86205</v>
      </c>
      <c r="AY311" s="143">
        <f t="shared" si="51"/>
        <v>88995.7241</v>
      </c>
      <c r="AZ311" s="143">
        <f t="shared" si="52"/>
        <v>0</v>
      </c>
      <c r="BA311" s="143">
        <f t="shared" si="53"/>
        <v>0</v>
      </c>
      <c r="BB311" s="124">
        <f t="shared" si="54"/>
        <v>88995.7241</v>
      </c>
      <c r="BC311" s="140">
        <f t="shared" ref="BC311:BD311" si="5141">BC$2*AD311</f>
        <v>-3.141592654</v>
      </c>
      <c r="BD311" s="140">
        <f t="shared" si="5141"/>
        <v>-3.141592654</v>
      </c>
      <c r="BE311" s="141">
        <f t="shared" si="56"/>
        <v>-6.283185307</v>
      </c>
      <c r="BF311" s="141">
        <f t="shared" si="57"/>
        <v>0</v>
      </c>
      <c r="BG311" s="122">
        <f t="shared" si="58"/>
        <v>0</v>
      </c>
      <c r="BH311" s="142">
        <f t="shared" ref="BH311:BI311" si="5142">POWER(AH311,BH$2)</f>
        <v>35.43613779</v>
      </c>
      <c r="BI311" s="142">
        <f t="shared" si="5142"/>
        <v>30646.74552</v>
      </c>
      <c r="BJ311" s="130">
        <f t="shared" si="60"/>
        <v>1086002.297</v>
      </c>
      <c r="BK311" s="143">
        <f t="shared" si="61"/>
        <v>9774020.676</v>
      </c>
      <c r="BL311" s="143">
        <f t="shared" si="62"/>
        <v>0</v>
      </c>
      <c r="BM311" s="143">
        <f t="shared" si="63"/>
        <v>0</v>
      </c>
      <c r="BN311" s="124">
        <f t="shared" si="64"/>
        <v>9774020.676</v>
      </c>
      <c r="BO311" s="140">
        <f t="shared" si="65"/>
        <v>0</v>
      </c>
      <c r="BP311" s="141">
        <f t="shared" si="66"/>
        <v>0</v>
      </c>
      <c r="BQ311" s="141">
        <f t="shared" si="67"/>
        <v>0</v>
      </c>
      <c r="BR311" s="122">
        <f t="shared" si="68"/>
        <v>0</v>
      </c>
      <c r="BS311" s="142">
        <f t="shared" si="69"/>
        <v>2432368.582</v>
      </c>
      <c r="BT311" s="130">
        <f t="shared" si="70"/>
        <v>2432368.582</v>
      </c>
      <c r="BU311" s="143">
        <f t="shared" si="71"/>
        <v>-65673951.73</v>
      </c>
      <c r="BV311" s="143">
        <f t="shared" si="72"/>
        <v>0</v>
      </c>
      <c r="BW311" s="143">
        <f t="shared" si="73"/>
        <v>3.141592654</v>
      </c>
      <c r="BX311" s="124">
        <f t="shared" si="74"/>
        <v>65673951.73</v>
      </c>
      <c r="BY311" s="144">
        <f t="shared" ref="BY311:BZ311" si="5143">AY311+BK311+BU311</f>
        <v>-55810935.33</v>
      </c>
      <c r="BZ311" s="144">
        <f t="shared" si="5143"/>
        <v>0</v>
      </c>
      <c r="CA311" s="144">
        <f t="shared" si="76"/>
        <v>-3.141592654</v>
      </c>
      <c r="CB311" s="145">
        <f t="shared" si="77"/>
        <v>55810935.33</v>
      </c>
      <c r="CC311" s="140">
        <f t="shared" ref="CC311:CD311" si="5144">CC$2*AD311</f>
        <v>-6.283185307</v>
      </c>
      <c r="CD311" s="140">
        <f t="shared" si="5144"/>
        <v>-6.283185307</v>
      </c>
      <c r="CE311" s="141">
        <f t="shared" si="79"/>
        <v>-12.56637061</v>
      </c>
      <c r="CF311" s="141">
        <f t="shared" si="80"/>
        <v>0</v>
      </c>
      <c r="CG311" s="122">
        <f t="shared" si="81"/>
        <v>0</v>
      </c>
      <c r="CH311" s="142">
        <f t="shared" ref="CH311:CI311" si="5145">POWER(AH311,CH$2)</f>
        <v>1255.719862</v>
      </c>
      <c r="CI311" s="142">
        <f t="shared" si="5145"/>
        <v>939223011.2</v>
      </c>
      <c r="CJ311" s="130">
        <f t="shared" si="83"/>
        <v>1179400989804</v>
      </c>
      <c r="CK311" s="143">
        <f t="shared" si="84"/>
        <v>-1179400989804</v>
      </c>
      <c r="CL311" s="143">
        <f t="shared" si="85"/>
        <v>0</v>
      </c>
      <c r="CM311" s="143">
        <f t="shared" si="86"/>
        <v>3.141592654</v>
      </c>
      <c r="CN311" s="124">
        <f t="shared" si="87"/>
        <v>1179400989804</v>
      </c>
      <c r="CO311" s="140">
        <f t="shared" si="88"/>
        <v>-9.424777961</v>
      </c>
      <c r="CP311" s="141">
        <f t="shared" si="89"/>
        <v>-9.424777961</v>
      </c>
      <c r="CQ311" s="141">
        <f t="shared" si="90"/>
        <v>-3.141592654</v>
      </c>
      <c r="CR311" s="122">
        <f t="shared" si="91"/>
        <v>3.141592654</v>
      </c>
      <c r="CS311" s="142">
        <f t="shared" si="92"/>
        <v>28784128615204</v>
      </c>
      <c r="CT311" s="130">
        <f t="shared" si="93"/>
        <v>28784128615204</v>
      </c>
      <c r="CU311" s="143">
        <f t="shared" si="94"/>
        <v>-115136514460814</v>
      </c>
      <c r="CV311" s="143">
        <f t="shared" si="95"/>
        <v>0.01410015639</v>
      </c>
      <c r="CW311" s="143">
        <f t="shared" si="96"/>
        <v>3.141592654</v>
      </c>
      <c r="CX311" s="124">
        <f t="shared" si="97"/>
        <v>115136514460814</v>
      </c>
      <c r="CY311" s="140">
        <f t="shared" si="98"/>
        <v>-9.424777961</v>
      </c>
      <c r="CZ311" s="140">
        <f t="shared" si="99"/>
        <v>0</v>
      </c>
      <c r="DA311" s="141">
        <f t="shared" si="100"/>
        <v>-9.424777961</v>
      </c>
      <c r="DB311" s="141">
        <f t="shared" si="101"/>
        <v>-3.141592654</v>
      </c>
      <c r="DC311" s="122">
        <f t="shared" si="102"/>
        <v>3.141592654</v>
      </c>
      <c r="DD311" s="142">
        <f t="shared" si="103"/>
        <v>44497.86205</v>
      </c>
      <c r="DE311" s="142">
        <f t="shared" si="104"/>
        <v>2432368.582</v>
      </c>
      <c r="DF311" s="130">
        <f t="shared" si="105"/>
        <v>108235201643</v>
      </c>
      <c r="DG311" s="143">
        <f t="shared" si="106"/>
        <v>-432940806571</v>
      </c>
      <c r="DH311" s="143">
        <f t="shared" si="107"/>
        <v>0.0000530199573</v>
      </c>
      <c r="DI311" s="143">
        <f t="shared" si="108"/>
        <v>3.141592654</v>
      </c>
      <c r="DJ311" s="124">
        <f t="shared" si="109"/>
        <v>432940806571</v>
      </c>
      <c r="DK311" s="140">
        <f t="shared" ref="DK311:DM311" si="5146">DK$2*AD311</f>
        <v>-3.141592654</v>
      </c>
      <c r="DL311" s="140">
        <f t="shared" si="5146"/>
        <v>-3.141592654</v>
      </c>
      <c r="DM311" s="140">
        <f t="shared" si="5146"/>
        <v>0</v>
      </c>
      <c r="DN311" s="141">
        <f t="shared" si="111"/>
        <v>-6.283185307</v>
      </c>
      <c r="DO311" s="141">
        <f t="shared" si="112"/>
        <v>0</v>
      </c>
      <c r="DP311" s="122">
        <f t="shared" si="113"/>
        <v>0</v>
      </c>
      <c r="DQ311" s="142">
        <f t="shared" ref="DQ311:DS311" si="5147">POWER(AH311,DQ$2)</f>
        <v>35.43613779</v>
      </c>
      <c r="DR311" s="142">
        <f t="shared" si="5147"/>
        <v>30646.74552</v>
      </c>
      <c r="DS311" s="142">
        <f t="shared" si="5147"/>
        <v>2432368.582</v>
      </c>
      <c r="DT311" s="130">
        <f t="shared" si="115"/>
        <v>2641557868535</v>
      </c>
      <c r="DU311" s="143">
        <f t="shared" si="116"/>
        <v>-47548041633637</v>
      </c>
      <c r="DV311" s="143">
        <f t="shared" si="117"/>
        <v>0</v>
      </c>
      <c r="DW311" s="143">
        <f t="shared" si="118"/>
        <v>3.141592654</v>
      </c>
      <c r="DX311" s="124">
        <f t="shared" si="119"/>
        <v>47548041633637</v>
      </c>
      <c r="DY311" s="140">
        <f t="shared" si="120"/>
        <v>0</v>
      </c>
      <c r="DZ311" s="141">
        <f t="shared" si="121"/>
        <v>0</v>
      </c>
      <c r="EA311" s="141">
        <f t="shared" si="122"/>
        <v>0</v>
      </c>
      <c r="EB311" s="122">
        <f t="shared" si="123"/>
        <v>0</v>
      </c>
      <c r="EC311" s="142">
        <f t="shared" si="124"/>
        <v>5916416921086</v>
      </c>
      <c r="ED311" s="130">
        <f t="shared" si="125"/>
        <v>5916416921086</v>
      </c>
      <c r="EE311" s="143">
        <f t="shared" si="126"/>
        <v>159743256869324</v>
      </c>
      <c r="EF311" s="143">
        <f t="shared" si="127"/>
        <v>0</v>
      </c>
      <c r="EG311" s="143">
        <f t="shared" si="128"/>
        <v>0</v>
      </c>
      <c r="EH311" s="124">
        <f t="shared" si="129"/>
        <v>159743256869324</v>
      </c>
      <c r="EI311" s="144">
        <f t="shared" ref="EI311:EJ311" si="5148">CK311+CU311+DG311+DU311+EE311</f>
        <v>-4553641021502</v>
      </c>
      <c r="EJ311" s="144">
        <f t="shared" si="5148"/>
        <v>0.01415317635</v>
      </c>
      <c r="EK311" s="144">
        <f t="shared" si="131"/>
        <v>3.141592654</v>
      </c>
      <c r="EL311" s="145">
        <f t="shared" si="132"/>
        <v>4553641021502</v>
      </c>
      <c r="EM311" s="140">
        <f t="shared" si="133"/>
        <v>1.570796327</v>
      </c>
      <c r="EN311" s="141">
        <f t="shared" si="134"/>
        <v>1.570796327</v>
      </c>
      <c r="EO311" s="141">
        <f t="shared" si="135"/>
        <v>1.570796327</v>
      </c>
      <c r="EP311" s="122">
        <f t="shared" si="136"/>
        <v>1.570796327</v>
      </c>
      <c r="EQ311" s="142">
        <f t="shared" si="137"/>
        <v>2133926.199</v>
      </c>
      <c r="ER311" s="130">
        <f t="shared" si="138"/>
        <v>2133926.199</v>
      </c>
      <c r="ES311" s="143">
        <f t="shared" si="139"/>
        <v>0.0000000179134907</v>
      </c>
      <c r="ET311" s="143">
        <f t="shared" si="140"/>
        <v>11088205.79</v>
      </c>
      <c r="EU311" s="143">
        <f t="shared" si="141"/>
        <v>1.570796327</v>
      </c>
      <c r="EV311" s="124">
        <f t="shared" si="142"/>
        <v>11088205.79</v>
      </c>
      <c r="EW311" s="144">
        <f t="shared" ref="EW311:EX311" si="5149">BY311+ES311</f>
        <v>-55810935.33</v>
      </c>
      <c r="EX311" s="144">
        <f t="shared" si="5149"/>
        <v>11088205.79</v>
      </c>
      <c r="EY311" s="144">
        <f t="shared" si="144"/>
        <v>2.945472004</v>
      </c>
      <c r="EZ311" s="145">
        <f t="shared" si="145"/>
        <v>56901746.98</v>
      </c>
      <c r="FA311" s="140">
        <f t="shared" si="146"/>
        <v>0.9818240014</v>
      </c>
      <c r="FB311" s="141">
        <f t="shared" si="147"/>
        <v>0.9818240014</v>
      </c>
      <c r="FC311" s="141">
        <f t="shared" si="148"/>
        <v>0.9818240014</v>
      </c>
      <c r="FD311" s="122">
        <f t="shared" si="149"/>
        <v>0.9818240014</v>
      </c>
      <c r="FE311" s="142">
        <f t="shared" si="150"/>
        <v>384.6288591</v>
      </c>
      <c r="FF311" s="130">
        <f t="shared" si="151"/>
        <v>384.6288591</v>
      </c>
      <c r="FG311" s="143">
        <f t="shared" si="152"/>
        <v>56.52839489</v>
      </c>
      <c r="FH311" s="143">
        <f t="shared" si="153"/>
        <v>84.61469637</v>
      </c>
      <c r="FI311" s="143">
        <f t="shared" si="154"/>
        <v>0.9818240014</v>
      </c>
      <c r="FJ311" s="124">
        <f t="shared" si="155"/>
        <v>101.7600426</v>
      </c>
      <c r="FK311" s="140">
        <f t="shared" si="156"/>
        <v>-6.283185307</v>
      </c>
      <c r="FL311" s="141">
        <f t="shared" si="157"/>
        <v>-6.283185307</v>
      </c>
      <c r="FM311" s="141">
        <f t="shared" si="158"/>
        <v>0</v>
      </c>
      <c r="FN311" s="122">
        <f t="shared" si="159"/>
        <v>0</v>
      </c>
      <c r="FO311" s="142">
        <f t="shared" si="160"/>
        <v>1255.719862</v>
      </c>
      <c r="FP311" s="130">
        <f t="shared" si="161"/>
        <v>1255.719862</v>
      </c>
      <c r="FQ311" s="143">
        <f t="shared" si="162"/>
        <v>-1255.719862</v>
      </c>
      <c r="FR311" s="143">
        <f t="shared" si="163"/>
        <v>0</v>
      </c>
      <c r="FS311" s="143">
        <f t="shared" si="164"/>
        <v>3.141592654</v>
      </c>
      <c r="FT311" s="124">
        <f t="shared" si="165"/>
        <v>1255.719862</v>
      </c>
      <c r="FU311" s="144">
        <f t="shared" si="166"/>
        <v>-93195.95643</v>
      </c>
      <c r="FV311" s="144">
        <f t="shared" si="167"/>
        <v>0</v>
      </c>
      <c r="FW311" s="144">
        <f t="shared" si="168"/>
        <v>-3.141592654</v>
      </c>
      <c r="FX311" s="145">
        <f t="shared" si="169"/>
        <v>93195.95643</v>
      </c>
      <c r="FY311" s="140">
        <f t="shared" si="170"/>
        <v>-3.141592654</v>
      </c>
      <c r="FZ311" s="140">
        <f t="shared" si="171"/>
        <v>-0.9818240014</v>
      </c>
      <c r="GA311" s="141">
        <f t="shared" si="172"/>
        <v>-4.123416655</v>
      </c>
      <c r="GB311" s="141">
        <f t="shared" si="173"/>
        <v>-4.123416655</v>
      </c>
      <c r="GC311" s="122">
        <f t="shared" si="174"/>
        <v>2.159768652</v>
      </c>
      <c r="GD311" s="142">
        <f t="shared" si="175"/>
        <v>93195.95643</v>
      </c>
      <c r="GE311" s="142">
        <f t="shared" si="176"/>
        <v>0.009827039911</v>
      </c>
      <c r="GF311" s="130">
        <f t="shared" si="177"/>
        <v>915.8403834</v>
      </c>
      <c r="GG311" s="143">
        <f t="shared" si="178"/>
        <v>-56.52839489</v>
      </c>
      <c r="GH311" s="143">
        <f t="shared" si="179"/>
        <v>84.61469637</v>
      </c>
      <c r="GI311" s="143">
        <f t="shared" si="180"/>
        <v>2.159768652</v>
      </c>
      <c r="GJ311" s="124">
        <f t="shared" si="181"/>
        <v>101.7600426</v>
      </c>
      <c r="GK311" s="146">
        <f t="shared" si="182"/>
        <v>-0.5</v>
      </c>
      <c r="GL311" s="127">
        <f t="shared" si="183"/>
        <v>-0.8660254038</v>
      </c>
      <c r="GM311" s="146">
        <f t="shared" si="184"/>
        <v>-2.094395102</v>
      </c>
      <c r="GN311" s="127">
        <f t="shared" si="185"/>
        <v>1</v>
      </c>
      <c r="GO311" s="147">
        <f t="shared" si="186"/>
        <v>-0.5</v>
      </c>
      <c r="GP311" s="128">
        <f t="shared" si="187"/>
        <v>0.8660254038</v>
      </c>
      <c r="GQ311" s="147">
        <f t="shared" si="188"/>
        <v>2.094395102</v>
      </c>
      <c r="GR311" s="128">
        <f t="shared" si="189"/>
        <v>1</v>
      </c>
      <c r="GS311" s="140">
        <f t="shared" si="190"/>
        <v>-2.094395102</v>
      </c>
      <c r="GT311" s="140">
        <f t="shared" si="191"/>
        <v>0.9818240014</v>
      </c>
      <c r="GU311" s="141">
        <f t="shared" si="192"/>
        <v>-1.112571101</v>
      </c>
      <c r="GV311" s="141">
        <f t="shared" si="193"/>
        <v>-1.112571101</v>
      </c>
      <c r="GW311" s="122">
        <f t="shared" si="194"/>
        <v>-1.112571101</v>
      </c>
      <c r="GX311" s="142">
        <f t="shared" si="195"/>
        <v>1</v>
      </c>
      <c r="GY311" s="142">
        <f t="shared" si="196"/>
        <v>101.7600426</v>
      </c>
      <c r="GZ311" s="130">
        <f t="shared" si="197"/>
        <v>101.7600426</v>
      </c>
      <c r="HA311" s="143">
        <f t="shared" si="198"/>
        <v>45.01427915</v>
      </c>
      <c r="HB311" s="143">
        <f t="shared" si="199"/>
        <v>-91.26237419</v>
      </c>
      <c r="HC311" s="143">
        <f t="shared" si="200"/>
        <v>-1.112571101</v>
      </c>
      <c r="HD311" s="124">
        <f t="shared" si="201"/>
        <v>101.7600426</v>
      </c>
      <c r="HE311" s="140">
        <f t="shared" si="202"/>
        <v>2.094395102</v>
      </c>
      <c r="HF311" s="140">
        <f t="shared" si="203"/>
        <v>2.159768652</v>
      </c>
      <c r="HG311" s="141">
        <f t="shared" si="204"/>
        <v>4.254163755</v>
      </c>
      <c r="HH311" s="141">
        <f t="shared" si="205"/>
        <v>4.254163755</v>
      </c>
      <c r="HI311" s="122">
        <f t="shared" si="206"/>
        <v>-2.029021553</v>
      </c>
      <c r="HJ311" s="142">
        <f t="shared" si="207"/>
        <v>1</v>
      </c>
      <c r="HK311" s="142">
        <f t="shared" si="208"/>
        <v>101.7600426</v>
      </c>
      <c r="HL311" s="130">
        <f t="shared" si="209"/>
        <v>101.7600426</v>
      </c>
      <c r="HM311" s="143">
        <f t="shared" si="210"/>
        <v>-45.01427915</v>
      </c>
      <c r="HN311" s="143">
        <f t="shared" si="211"/>
        <v>-91.26237419</v>
      </c>
      <c r="HO311" s="143">
        <f t="shared" si="212"/>
        <v>-2.029021553</v>
      </c>
      <c r="HP311" s="124">
        <f t="shared" si="213"/>
        <v>101.7600426</v>
      </c>
      <c r="HQ311" s="140">
        <f t="shared" si="214"/>
        <v>2.094395102</v>
      </c>
      <c r="HR311" s="140">
        <f t="shared" si="215"/>
        <v>0.9818240014</v>
      </c>
      <c r="HS311" s="141">
        <f t="shared" si="216"/>
        <v>3.076219104</v>
      </c>
      <c r="HT311" s="141">
        <f t="shared" si="217"/>
        <v>3.076219104</v>
      </c>
      <c r="HU311" s="122">
        <f t="shared" si="218"/>
        <v>3.076219104</v>
      </c>
      <c r="HV311" s="142">
        <f t="shared" si="219"/>
        <v>1</v>
      </c>
      <c r="HW311" s="142">
        <f t="shared" si="220"/>
        <v>101.7600426</v>
      </c>
      <c r="HX311" s="130">
        <f t="shared" si="221"/>
        <v>101.7600426</v>
      </c>
      <c r="HY311" s="143">
        <f t="shared" si="222"/>
        <v>-101.542674</v>
      </c>
      <c r="HZ311" s="143">
        <f t="shared" si="223"/>
        <v>6.64767782</v>
      </c>
      <c r="IA311" s="143">
        <f t="shared" si="224"/>
        <v>3.076219104</v>
      </c>
      <c r="IB311" s="124">
        <f t="shared" si="225"/>
        <v>101.7600426</v>
      </c>
      <c r="IC311" s="140">
        <f t="shared" si="226"/>
        <v>-2.094395102</v>
      </c>
      <c r="ID311" s="140">
        <f t="shared" si="227"/>
        <v>2.159768652</v>
      </c>
      <c r="IE311" s="141">
        <f t="shared" si="228"/>
        <v>0.0653735498</v>
      </c>
      <c r="IF311" s="141">
        <f t="shared" si="229"/>
        <v>0.0653735498</v>
      </c>
      <c r="IG311" s="122">
        <f t="shared" si="230"/>
        <v>0.0653735498</v>
      </c>
      <c r="IH311" s="142">
        <f t="shared" si="231"/>
        <v>1</v>
      </c>
      <c r="II311" s="142">
        <f t="shared" si="232"/>
        <v>101.7600426</v>
      </c>
      <c r="IJ311" s="130">
        <f t="shared" si="233"/>
        <v>101.7600426</v>
      </c>
      <c r="IK311" s="143">
        <f t="shared" si="234"/>
        <v>101.542674</v>
      </c>
      <c r="IL311" s="143">
        <f t="shared" si="235"/>
        <v>6.64767782</v>
      </c>
      <c r="IM311" s="143">
        <f t="shared" si="236"/>
        <v>0.0653735498</v>
      </c>
      <c r="IN311" s="124">
        <f t="shared" si="237"/>
        <v>101.7600426</v>
      </c>
    </row>
    <row r="312" ht="12.75" customHeight="1">
      <c r="A312" s="129">
        <f>'Cortez Cubic'!AP312</f>
        <v>-0.2187762226</v>
      </c>
      <c r="B312" s="129">
        <f>'Cortez Cubic'!AQ312</f>
        <v>2.799343269</v>
      </c>
      <c r="C312" s="129">
        <f>'Cortez Cubic'!AR312</f>
        <v>9264.901076</v>
      </c>
      <c r="D312" s="129">
        <f>'Cortez Cubic'!AS312</f>
        <v>-592269.8611</v>
      </c>
      <c r="E312" s="129">
        <f t="shared" ref="E312:H312" si="5150">0</f>
        <v>0</v>
      </c>
      <c r="F312" s="129">
        <f t="shared" si="5150"/>
        <v>0</v>
      </c>
      <c r="G312" s="129">
        <f t="shared" si="5150"/>
        <v>0</v>
      </c>
      <c r="H312" s="129">
        <f t="shared" si="5150"/>
        <v>0</v>
      </c>
      <c r="I312" s="110">
        <f>'Cortez Cubic'!I312</f>
        <v>90</v>
      </c>
      <c r="J312" s="130">
        <f t="shared" si="28"/>
        <v>70.78828178</v>
      </c>
      <c r="K312" s="131">
        <f t="shared" si="29"/>
        <v>0</v>
      </c>
      <c r="L312" s="131">
        <f t="shared" si="30"/>
        <v>1</v>
      </c>
      <c r="M312" s="132">
        <f t="shared" si="31"/>
        <v>19.21171822</v>
      </c>
      <c r="N312" s="133">
        <f t="shared" si="32"/>
        <v>97.91289843</v>
      </c>
      <c r="O312" s="134">
        <f t="shared" si="33"/>
        <v>168.7011802</v>
      </c>
      <c r="P312" s="134">
        <f t="shared" si="34"/>
        <v>0</v>
      </c>
      <c r="Q312" s="135">
        <f t="shared" si="35"/>
        <v>70.78828178</v>
      </c>
      <c r="R312" s="135">
        <f t="shared" si="36"/>
        <v>0</v>
      </c>
      <c r="S312" s="136">
        <f t="shared" si="37"/>
        <v>-226.693998</v>
      </c>
      <c r="T312" s="136">
        <f t="shared" si="38"/>
        <v>0</v>
      </c>
      <c r="U312" s="137">
        <f t="shared" ref="U312:X312" si="5151">ATAN2(A312,E312)</f>
        <v>3.141592654</v>
      </c>
      <c r="V312" s="137">
        <f t="shared" si="5151"/>
        <v>0</v>
      </c>
      <c r="W312" s="137">
        <f t="shared" si="5151"/>
        <v>0</v>
      </c>
      <c r="X312" s="137">
        <f t="shared" si="5151"/>
        <v>3.141592654</v>
      </c>
      <c r="Y312" s="137">
        <f t="shared" ref="Y312:AB312" si="5152">SQRT(POWER(A312,2)+POWER(E312,2))</f>
        <v>0.2187762226</v>
      </c>
      <c r="Z312" s="137">
        <f t="shared" si="5152"/>
        <v>2.799343269</v>
      </c>
      <c r="AA312" s="137">
        <f t="shared" si="5152"/>
        <v>9264.901076</v>
      </c>
      <c r="AB312" s="137">
        <f t="shared" si="5152"/>
        <v>592269.8611</v>
      </c>
      <c r="AC312" s="138">
        <f t="shared" ref="AC312:AF312" si="5153">U312-$U312</f>
        <v>0</v>
      </c>
      <c r="AD312" s="138">
        <f t="shared" si="5153"/>
        <v>-3.141592654</v>
      </c>
      <c r="AE312" s="138">
        <f t="shared" si="5153"/>
        <v>-3.141592654</v>
      </c>
      <c r="AF312" s="138">
        <f t="shared" si="5153"/>
        <v>0</v>
      </c>
      <c r="AG312" s="138">
        <f t="shared" ref="AG312:AJ312" si="5154">Y312/$Y312</f>
        <v>1</v>
      </c>
      <c r="AH312" s="138">
        <f t="shared" si="5154"/>
        <v>12.79546395</v>
      </c>
      <c r="AI312" s="138">
        <f t="shared" si="5154"/>
        <v>42348.75695</v>
      </c>
      <c r="AJ312" s="138">
        <f t="shared" si="5154"/>
        <v>2707194.841</v>
      </c>
      <c r="AK312" s="139">
        <f t="shared" ref="AK312:AN312" si="5155">AG312*COS(AC312)</f>
        <v>1</v>
      </c>
      <c r="AL312" s="139">
        <f t="shared" si="5155"/>
        <v>-12.79546395</v>
      </c>
      <c r="AM312" s="139">
        <f t="shared" si="5155"/>
        <v>-42348.75695</v>
      </c>
      <c r="AN312" s="139">
        <f t="shared" si="5155"/>
        <v>2707194.841</v>
      </c>
      <c r="AO312" s="129">
        <f t="shared" ref="AO312:AR312" si="5156">AG312*SIN(AC312)</f>
        <v>0</v>
      </c>
      <c r="AP312" s="129">
        <f t="shared" si="5156"/>
        <v>0</v>
      </c>
      <c r="AQ312" s="129">
        <f t="shared" si="5156"/>
        <v>0</v>
      </c>
      <c r="AR312" s="129">
        <f t="shared" si="5156"/>
        <v>0</v>
      </c>
      <c r="AS312" s="140">
        <f t="shared" si="45"/>
        <v>-9.424777961</v>
      </c>
      <c r="AT312" s="141">
        <f t="shared" si="46"/>
        <v>-9.424777961</v>
      </c>
      <c r="AU312" s="141">
        <f t="shared" si="47"/>
        <v>-3.141592654</v>
      </c>
      <c r="AV312" s="122">
        <f t="shared" si="48"/>
        <v>3.141592654</v>
      </c>
      <c r="AW312" s="142">
        <f t="shared" si="49"/>
        <v>2094.923229</v>
      </c>
      <c r="AX312" s="130">
        <f t="shared" si="50"/>
        <v>2094.923229</v>
      </c>
      <c r="AY312" s="143">
        <f t="shared" si="51"/>
        <v>4189.846458</v>
      </c>
      <c r="AZ312" s="143">
        <f t="shared" si="52"/>
        <v>0</v>
      </c>
      <c r="BA312" s="143">
        <f t="shared" si="53"/>
        <v>0</v>
      </c>
      <c r="BB312" s="124">
        <f t="shared" si="54"/>
        <v>4189.846458</v>
      </c>
      <c r="BC312" s="140">
        <f t="shared" ref="BC312:BD312" si="5157">BC$2*AD312</f>
        <v>-3.141592654</v>
      </c>
      <c r="BD312" s="140">
        <f t="shared" si="5157"/>
        <v>-3.141592654</v>
      </c>
      <c r="BE312" s="141">
        <f t="shared" si="56"/>
        <v>-6.283185307</v>
      </c>
      <c r="BF312" s="141">
        <f t="shared" si="57"/>
        <v>0</v>
      </c>
      <c r="BG312" s="122">
        <f t="shared" si="58"/>
        <v>0</v>
      </c>
      <c r="BH312" s="142">
        <f t="shared" ref="BH312:BI312" si="5158">POWER(AH312,BH$2)</f>
        <v>12.79546395</v>
      </c>
      <c r="BI312" s="142">
        <f t="shared" si="5158"/>
        <v>42348.75695</v>
      </c>
      <c r="BJ312" s="130">
        <f t="shared" si="60"/>
        <v>541871.9927</v>
      </c>
      <c r="BK312" s="143">
        <f t="shared" si="61"/>
        <v>4876847.934</v>
      </c>
      <c r="BL312" s="143">
        <f t="shared" si="62"/>
        <v>0</v>
      </c>
      <c r="BM312" s="143">
        <f t="shared" si="63"/>
        <v>0</v>
      </c>
      <c r="BN312" s="124">
        <f t="shared" si="64"/>
        <v>4876847.934</v>
      </c>
      <c r="BO312" s="140">
        <f t="shared" si="65"/>
        <v>0</v>
      </c>
      <c r="BP312" s="141">
        <f t="shared" si="66"/>
        <v>0</v>
      </c>
      <c r="BQ312" s="141">
        <f t="shared" si="67"/>
        <v>0</v>
      </c>
      <c r="BR312" s="122">
        <f t="shared" si="68"/>
        <v>0</v>
      </c>
      <c r="BS312" s="142">
        <f t="shared" si="69"/>
        <v>2707194.841</v>
      </c>
      <c r="BT312" s="130">
        <f t="shared" si="70"/>
        <v>2707194.841</v>
      </c>
      <c r="BU312" s="143">
        <f t="shared" si="71"/>
        <v>-73094260.7</v>
      </c>
      <c r="BV312" s="143">
        <f t="shared" si="72"/>
        <v>0</v>
      </c>
      <c r="BW312" s="143">
        <f t="shared" si="73"/>
        <v>3.141592654</v>
      </c>
      <c r="BX312" s="124">
        <f t="shared" si="74"/>
        <v>73094260.7</v>
      </c>
      <c r="BY312" s="144">
        <f t="shared" ref="BY312:BZ312" si="5159">AY312+BK312+BU312</f>
        <v>-68213222.92</v>
      </c>
      <c r="BZ312" s="144">
        <f t="shared" si="5159"/>
        <v>0</v>
      </c>
      <c r="CA312" s="144">
        <f t="shared" si="76"/>
        <v>-3.141592654</v>
      </c>
      <c r="CB312" s="145">
        <f t="shared" si="77"/>
        <v>68213222.92</v>
      </c>
      <c r="CC312" s="140">
        <f t="shared" ref="CC312:CD312" si="5160">CC$2*AD312</f>
        <v>-6.283185307</v>
      </c>
      <c r="CD312" s="140">
        <f t="shared" si="5160"/>
        <v>-6.283185307</v>
      </c>
      <c r="CE312" s="141">
        <f t="shared" si="79"/>
        <v>-12.56637061</v>
      </c>
      <c r="CF312" s="141">
        <f t="shared" si="80"/>
        <v>0</v>
      </c>
      <c r="CG312" s="122">
        <f t="shared" si="81"/>
        <v>0</v>
      </c>
      <c r="CH312" s="142">
        <f t="shared" ref="CH312:CI312" si="5161">POWER(AH312,CH$2)</f>
        <v>163.7238976</v>
      </c>
      <c r="CI312" s="142">
        <f t="shared" si="5161"/>
        <v>1793417215</v>
      </c>
      <c r="CJ312" s="130">
        <f t="shared" si="83"/>
        <v>293625256443</v>
      </c>
      <c r="CK312" s="143">
        <f t="shared" si="84"/>
        <v>-293625256443</v>
      </c>
      <c r="CL312" s="143">
        <f t="shared" si="85"/>
        <v>0</v>
      </c>
      <c r="CM312" s="143">
        <f t="shared" si="86"/>
        <v>3.141592654</v>
      </c>
      <c r="CN312" s="124">
        <f t="shared" si="87"/>
        <v>293625256443</v>
      </c>
      <c r="CO312" s="140">
        <f t="shared" si="88"/>
        <v>-9.424777961</v>
      </c>
      <c r="CP312" s="141">
        <f t="shared" si="89"/>
        <v>-9.424777961</v>
      </c>
      <c r="CQ312" s="141">
        <f t="shared" si="90"/>
        <v>-3.141592654</v>
      </c>
      <c r="CR312" s="122">
        <f t="shared" si="91"/>
        <v>3.141592654</v>
      </c>
      <c r="CS312" s="142">
        <f t="shared" si="92"/>
        <v>75948989733904</v>
      </c>
      <c r="CT312" s="130">
        <f t="shared" si="93"/>
        <v>75948989733904</v>
      </c>
      <c r="CU312" s="143">
        <f t="shared" si="94"/>
        <v>-303795958935618</v>
      </c>
      <c r="CV312" s="143">
        <f t="shared" si="95"/>
        <v>0.03720427487</v>
      </c>
      <c r="CW312" s="143">
        <f t="shared" si="96"/>
        <v>3.141592654</v>
      </c>
      <c r="CX312" s="124">
        <f t="shared" si="97"/>
        <v>303795958935618</v>
      </c>
      <c r="CY312" s="140">
        <f t="shared" si="98"/>
        <v>-9.424777961</v>
      </c>
      <c r="CZ312" s="140">
        <f t="shared" si="99"/>
        <v>0</v>
      </c>
      <c r="DA312" s="141">
        <f t="shared" si="100"/>
        <v>-9.424777961</v>
      </c>
      <c r="DB312" s="141">
        <f t="shared" si="101"/>
        <v>-3.141592654</v>
      </c>
      <c r="DC312" s="122">
        <f t="shared" si="102"/>
        <v>3.141592654</v>
      </c>
      <c r="DD312" s="142">
        <f t="shared" si="103"/>
        <v>2094.923229</v>
      </c>
      <c r="DE312" s="142">
        <f t="shared" si="104"/>
        <v>2707194.841</v>
      </c>
      <c r="DF312" s="130">
        <f t="shared" si="105"/>
        <v>5671365357</v>
      </c>
      <c r="DG312" s="143">
        <f t="shared" si="106"/>
        <v>-22685461429</v>
      </c>
      <c r="DH312" s="143">
        <f t="shared" si="107"/>
        <v>0.000002778167773</v>
      </c>
      <c r="DI312" s="143">
        <f t="shared" si="108"/>
        <v>3.141592654</v>
      </c>
      <c r="DJ312" s="124">
        <f t="shared" si="109"/>
        <v>22685461429</v>
      </c>
      <c r="DK312" s="140">
        <f t="shared" ref="DK312:DM312" si="5162">DK$2*AD312</f>
        <v>-3.141592654</v>
      </c>
      <c r="DL312" s="140">
        <f t="shared" si="5162"/>
        <v>-3.141592654</v>
      </c>
      <c r="DM312" s="140">
        <f t="shared" si="5162"/>
        <v>0</v>
      </c>
      <c r="DN312" s="141">
        <f t="shared" si="111"/>
        <v>-6.283185307</v>
      </c>
      <c r="DO312" s="141">
        <f t="shared" si="112"/>
        <v>0</v>
      </c>
      <c r="DP312" s="122">
        <f t="shared" si="113"/>
        <v>0</v>
      </c>
      <c r="DQ312" s="142">
        <f t="shared" ref="DQ312:DS312" si="5163">POWER(AH312,DQ$2)</f>
        <v>12.79546395</v>
      </c>
      <c r="DR312" s="142">
        <f t="shared" si="5163"/>
        <v>42348.75695</v>
      </c>
      <c r="DS312" s="142">
        <f t="shared" si="5163"/>
        <v>2707194.841</v>
      </c>
      <c r="DT312" s="130">
        <f t="shared" si="115"/>
        <v>1466953062960</v>
      </c>
      <c r="DU312" s="143">
        <f t="shared" si="116"/>
        <v>-26405155133282</v>
      </c>
      <c r="DV312" s="143">
        <f t="shared" si="117"/>
        <v>0</v>
      </c>
      <c r="DW312" s="143">
        <f t="shared" si="118"/>
        <v>3.141592654</v>
      </c>
      <c r="DX312" s="124">
        <f t="shared" si="119"/>
        <v>26405155133282</v>
      </c>
      <c r="DY312" s="140">
        <f t="shared" si="120"/>
        <v>0</v>
      </c>
      <c r="DZ312" s="141">
        <f t="shared" si="121"/>
        <v>0</v>
      </c>
      <c r="EA312" s="141">
        <f t="shared" si="122"/>
        <v>0</v>
      </c>
      <c r="EB312" s="122">
        <f t="shared" si="123"/>
        <v>0</v>
      </c>
      <c r="EC312" s="142">
        <f t="shared" si="124"/>
        <v>7328903906288</v>
      </c>
      <c r="ED312" s="130">
        <f t="shared" si="125"/>
        <v>7328903906288</v>
      </c>
      <c r="EE312" s="143">
        <f t="shared" si="126"/>
        <v>197880405469787</v>
      </c>
      <c r="EF312" s="143">
        <f t="shared" si="127"/>
        <v>0</v>
      </c>
      <c r="EG312" s="143">
        <f t="shared" si="128"/>
        <v>0</v>
      </c>
      <c r="EH312" s="124">
        <f t="shared" si="129"/>
        <v>197880405469787</v>
      </c>
      <c r="EI312" s="144">
        <f t="shared" ref="EI312:EJ312" si="5164">CK312+CU312+DG312+DU312+EE312</f>
        <v>-132637019316985</v>
      </c>
      <c r="EJ312" s="144">
        <f t="shared" si="5164"/>
        <v>0.03720705304</v>
      </c>
      <c r="EK312" s="144">
        <f t="shared" si="131"/>
        <v>3.141592654</v>
      </c>
      <c r="EL312" s="145">
        <f t="shared" si="132"/>
        <v>132637019316985</v>
      </c>
      <c r="EM312" s="140">
        <f t="shared" si="133"/>
        <v>1.570796327</v>
      </c>
      <c r="EN312" s="141">
        <f t="shared" si="134"/>
        <v>1.570796327</v>
      </c>
      <c r="EO312" s="141">
        <f t="shared" si="135"/>
        <v>1.570796327</v>
      </c>
      <c r="EP312" s="122">
        <f t="shared" si="136"/>
        <v>1.570796327</v>
      </c>
      <c r="EQ312" s="142">
        <f t="shared" si="137"/>
        <v>11516814.63</v>
      </c>
      <c r="ER312" s="130">
        <f t="shared" si="138"/>
        <v>11516814.63</v>
      </c>
      <c r="ES312" s="143">
        <f t="shared" si="139"/>
        <v>0.000000003664334529</v>
      </c>
      <c r="ET312" s="143">
        <f t="shared" si="140"/>
        <v>59843124.26</v>
      </c>
      <c r="EU312" s="143">
        <f t="shared" si="141"/>
        <v>1.570796327</v>
      </c>
      <c r="EV312" s="124">
        <f t="shared" si="142"/>
        <v>59843124.26</v>
      </c>
      <c r="EW312" s="144">
        <f t="shared" ref="EW312:EX312" si="5165">BY312+ES312</f>
        <v>-68213222.92</v>
      </c>
      <c r="EX312" s="144">
        <f t="shared" si="5165"/>
        <v>59843124.26</v>
      </c>
      <c r="EY312" s="144">
        <f t="shared" si="144"/>
        <v>2.421464268</v>
      </c>
      <c r="EZ312" s="145">
        <f t="shared" si="145"/>
        <v>90742731.41</v>
      </c>
      <c r="FA312" s="140">
        <f t="shared" si="146"/>
        <v>0.807154756</v>
      </c>
      <c r="FB312" s="141">
        <f t="shared" si="147"/>
        <v>0.807154756</v>
      </c>
      <c r="FC312" s="141">
        <f t="shared" si="148"/>
        <v>0.807154756</v>
      </c>
      <c r="FD312" s="122">
        <f t="shared" si="149"/>
        <v>0.807154756</v>
      </c>
      <c r="FE312" s="142">
        <f t="shared" si="150"/>
        <v>449.3698693</v>
      </c>
      <c r="FF312" s="130">
        <f t="shared" si="151"/>
        <v>449.3698693</v>
      </c>
      <c r="FG312" s="143">
        <f t="shared" si="152"/>
        <v>82.21801278</v>
      </c>
      <c r="FH312" s="143">
        <f t="shared" si="153"/>
        <v>85.87573717</v>
      </c>
      <c r="FI312" s="143">
        <f t="shared" si="154"/>
        <v>0.807154756</v>
      </c>
      <c r="FJ312" s="124">
        <f t="shared" si="155"/>
        <v>118.8883672</v>
      </c>
      <c r="FK312" s="140">
        <f t="shared" si="156"/>
        <v>-6.283185307</v>
      </c>
      <c r="FL312" s="141">
        <f t="shared" si="157"/>
        <v>-6.283185307</v>
      </c>
      <c r="FM312" s="141">
        <f t="shared" si="158"/>
        <v>0</v>
      </c>
      <c r="FN312" s="122">
        <f t="shared" si="159"/>
        <v>0</v>
      </c>
      <c r="FO312" s="142">
        <f t="shared" si="160"/>
        <v>163.7238976</v>
      </c>
      <c r="FP312" s="130">
        <f t="shared" si="161"/>
        <v>163.7238976</v>
      </c>
      <c r="FQ312" s="143">
        <f t="shared" si="162"/>
        <v>-163.7238976</v>
      </c>
      <c r="FR312" s="143">
        <f t="shared" si="163"/>
        <v>0</v>
      </c>
      <c r="FS312" s="143">
        <f t="shared" si="164"/>
        <v>3.141592654</v>
      </c>
      <c r="FT312" s="124">
        <f t="shared" si="165"/>
        <v>163.7238976</v>
      </c>
      <c r="FU312" s="144">
        <f t="shared" si="166"/>
        <v>-127209.9947</v>
      </c>
      <c r="FV312" s="144">
        <f t="shared" si="167"/>
        <v>0</v>
      </c>
      <c r="FW312" s="144">
        <f t="shared" si="168"/>
        <v>-3.141592654</v>
      </c>
      <c r="FX312" s="145">
        <f t="shared" si="169"/>
        <v>127209.9947</v>
      </c>
      <c r="FY312" s="140">
        <f t="shared" si="170"/>
        <v>-3.141592654</v>
      </c>
      <c r="FZ312" s="140">
        <f t="shared" si="171"/>
        <v>-0.807154756</v>
      </c>
      <c r="GA312" s="141">
        <f t="shared" si="172"/>
        <v>-3.94874741</v>
      </c>
      <c r="GB312" s="141">
        <f t="shared" si="173"/>
        <v>-3.94874741</v>
      </c>
      <c r="GC312" s="122">
        <f t="shared" si="174"/>
        <v>2.334437898</v>
      </c>
      <c r="GD312" s="142">
        <f t="shared" si="175"/>
        <v>127209.9947</v>
      </c>
      <c r="GE312" s="142">
        <f t="shared" si="176"/>
        <v>0.008411251861</v>
      </c>
      <c r="GF312" s="130">
        <f t="shared" si="177"/>
        <v>1069.995305</v>
      </c>
      <c r="GG312" s="143">
        <f t="shared" si="178"/>
        <v>-82.21801278</v>
      </c>
      <c r="GH312" s="143">
        <f t="shared" si="179"/>
        <v>85.87573717</v>
      </c>
      <c r="GI312" s="143">
        <f t="shared" si="180"/>
        <v>2.334437898</v>
      </c>
      <c r="GJ312" s="124">
        <f t="shared" si="181"/>
        <v>118.8883672</v>
      </c>
      <c r="GK312" s="146">
        <f t="shared" si="182"/>
        <v>-0.5</v>
      </c>
      <c r="GL312" s="127">
        <f t="shared" si="183"/>
        <v>-0.8660254038</v>
      </c>
      <c r="GM312" s="146">
        <f t="shared" si="184"/>
        <v>-2.094395102</v>
      </c>
      <c r="GN312" s="127">
        <f t="shared" si="185"/>
        <v>1</v>
      </c>
      <c r="GO312" s="147">
        <f t="shared" si="186"/>
        <v>-0.5</v>
      </c>
      <c r="GP312" s="128">
        <f t="shared" si="187"/>
        <v>0.8660254038</v>
      </c>
      <c r="GQ312" s="147">
        <f t="shared" si="188"/>
        <v>2.094395102</v>
      </c>
      <c r="GR312" s="128">
        <f t="shared" si="189"/>
        <v>1</v>
      </c>
      <c r="GS312" s="140">
        <f t="shared" si="190"/>
        <v>-2.094395102</v>
      </c>
      <c r="GT312" s="140">
        <f t="shared" si="191"/>
        <v>0.807154756</v>
      </c>
      <c r="GU312" s="141">
        <f t="shared" si="192"/>
        <v>-1.287240346</v>
      </c>
      <c r="GV312" s="141">
        <f t="shared" si="193"/>
        <v>-1.287240346</v>
      </c>
      <c r="GW312" s="122">
        <f t="shared" si="194"/>
        <v>-1.287240346</v>
      </c>
      <c r="GX312" s="142">
        <f t="shared" si="195"/>
        <v>1</v>
      </c>
      <c r="GY312" s="142">
        <f t="shared" si="196"/>
        <v>118.8883672</v>
      </c>
      <c r="GZ312" s="130">
        <f t="shared" si="197"/>
        <v>118.8883672</v>
      </c>
      <c r="HA312" s="143">
        <f t="shared" si="198"/>
        <v>33.26156357</v>
      </c>
      <c r="HB312" s="143">
        <f t="shared" si="199"/>
        <v>-114.1407563</v>
      </c>
      <c r="HC312" s="143">
        <f t="shared" si="200"/>
        <v>-1.287240346</v>
      </c>
      <c r="HD312" s="124">
        <f t="shared" si="201"/>
        <v>118.8883672</v>
      </c>
      <c r="HE312" s="140">
        <f t="shared" si="202"/>
        <v>2.094395102</v>
      </c>
      <c r="HF312" s="140">
        <f t="shared" si="203"/>
        <v>2.334437898</v>
      </c>
      <c r="HG312" s="141">
        <f t="shared" si="204"/>
        <v>4.428833</v>
      </c>
      <c r="HH312" s="141">
        <f t="shared" si="205"/>
        <v>4.428833</v>
      </c>
      <c r="HI312" s="122">
        <f t="shared" si="206"/>
        <v>-1.854352307</v>
      </c>
      <c r="HJ312" s="142">
        <f t="shared" si="207"/>
        <v>1</v>
      </c>
      <c r="HK312" s="142">
        <f t="shared" si="208"/>
        <v>118.8883672</v>
      </c>
      <c r="HL312" s="130">
        <f t="shared" si="209"/>
        <v>118.8883672</v>
      </c>
      <c r="HM312" s="143">
        <f t="shared" si="210"/>
        <v>-33.26156357</v>
      </c>
      <c r="HN312" s="143">
        <f t="shared" si="211"/>
        <v>-114.1407563</v>
      </c>
      <c r="HO312" s="143">
        <f t="shared" si="212"/>
        <v>-1.854352307</v>
      </c>
      <c r="HP312" s="124">
        <f t="shared" si="213"/>
        <v>118.8883672</v>
      </c>
      <c r="HQ312" s="140">
        <f t="shared" si="214"/>
        <v>2.094395102</v>
      </c>
      <c r="HR312" s="140">
        <f t="shared" si="215"/>
        <v>0.807154756</v>
      </c>
      <c r="HS312" s="141">
        <f t="shared" si="216"/>
        <v>2.901549858</v>
      </c>
      <c r="HT312" s="141">
        <f t="shared" si="217"/>
        <v>2.901549858</v>
      </c>
      <c r="HU312" s="122">
        <f t="shared" si="218"/>
        <v>2.901549858</v>
      </c>
      <c r="HV312" s="142">
        <f t="shared" si="219"/>
        <v>1</v>
      </c>
      <c r="HW312" s="142">
        <f t="shared" si="220"/>
        <v>118.8883672</v>
      </c>
      <c r="HX312" s="130">
        <f t="shared" si="221"/>
        <v>118.8883672</v>
      </c>
      <c r="HY312" s="143">
        <f t="shared" si="222"/>
        <v>-115.4795763</v>
      </c>
      <c r="HZ312" s="143">
        <f t="shared" si="223"/>
        <v>28.26501913</v>
      </c>
      <c r="IA312" s="143">
        <f t="shared" si="224"/>
        <v>2.901549858</v>
      </c>
      <c r="IB312" s="124">
        <f t="shared" si="225"/>
        <v>118.8883672</v>
      </c>
      <c r="IC312" s="140">
        <f t="shared" si="226"/>
        <v>-2.094395102</v>
      </c>
      <c r="ID312" s="140">
        <f t="shared" si="227"/>
        <v>2.334437898</v>
      </c>
      <c r="IE312" s="141">
        <f t="shared" si="228"/>
        <v>0.2400427952</v>
      </c>
      <c r="IF312" s="141">
        <f t="shared" si="229"/>
        <v>0.2400427952</v>
      </c>
      <c r="IG312" s="122">
        <f t="shared" si="230"/>
        <v>0.2400427952</v>
      </c>
      <c r="IH312" s="142">
        <f t="shared" si="231"/>
        <v>1</v>
      </c>
      <c r="II312" s="142">
        <f t="shared" si="232"/>
        <v>118.8883672</v>
      </c>
      <c r="IJ312" s="130">
        <f t="shared" si="233"/>
        <v>118.8883672</v>
      </c>
      <c r="IK312" s="143">
        <f t="shared" si="234"/>
        <v>115.4795763</v>
      </c>
      <c r="IL312" s="143">
        <f t="shared" si="235"/>
        <v>28.26501913</v>
      </c>
      <c r="IM312" s="143">
        <f t="shared" si="236"/>
        <v>0.2400427952</v>
      </c>
      <c r="IN312" s="124">
        <f t="shared" si="237"/>
        <v>118.8883672</v>
      </c>
    </row>
    <row r="313" ht="12.75" customHeight="1">
      <c r="A313" s="129">
        <f>'Cortez Cubic'!AP313</f>
        <v>-0.2187762226</v>
      </c>
      <c r="B313" s="129">
        <f>'Cortez Cubic'!AQ313</f>
        <v>3.049278551</v>
      </c>
      <c r="C313" s="129">
        <f>'Cortez Cubic'!AR313</f>
        <v>7055.179325</v>
      </c>
      <c r="D313" s="129">
        <f>'Cortez Cubic'!AS313</f>
        <v>-265456.741</v>
      </c>
      <c r="E313" s="129">
        <f t="shared" ref="E313:H313" si="5166">0</f>
        <v>0</v>
      </c>
      <c r="F313" s="129">
        <f t="shared" si="5166"/>
        <v>0</v>
      </c>
      <c r="G313" s="129">
        <f t="shared" si="5166"/>
        <v>0</v>
      </c>
      <c r="H313" s="129">
        <f t="shared" si="5166"/>
        <v>0</v>
      </c>
      <c r="I313" s="110">
        <f>'Cortez Cubic'!I313</f>
        <v>58</v>
      </c>
      <c r="J313" s="130">
        <f t="shared" si="28"/>
        <v>38.78480841</v>
      </c>
      <c r="K313" s="131">
        <f t="shared" si="29"/>
        <v>0</v>
      </c>
      <c r="L313" s="131">
        <f t="shared" si="30"/>
        <v>1</v>
      </c>
      <c r="M313" s="132">
        <f t="shared" si="31"/>
        <v>19.21519159</v>
      </c>
      <c r="N313" s="133">
        <f t="shared" si="32"/>
        <v>126.1023119</v>
      </c>
      <c r="O313" s="134">
        <f t="shared" si="33"/>
        <v>164.8871203</v>
      </c>
      <c r="P313" s="134">
        <f t="shared" si="34"/>
        <v>0</v>
      </c>
      <c r="Q313" s="135">
        <f t="shared" si="35"/>
        <v>38.78480841</v>
      </c>
      <c r="R313" s="135">
        <f t="shared" si="36"/>
        <v>0</v>
      </c>
      <c r="S313" s="136">
        <f t="shared" si="37"/>
        <v>-189.7340404</v>
      </c>
      <c r="T313" s="136">
        <f t="shared" si="38"/>
        <v>0</v>
      </c>
      <c r="U313" s="137">
        <f t="shared" ref="U313:X313" si="5167">ATAN2(A313,E313)</f>
        <v>3.141592654</v>
      </c>
      <c r="V313" s="137">
        <f t="shared" si="5167"/>
        <v>0</v>
      </c>
      <c r="W313" s="137">
        <f t="shared" si="5167"/>
        <v>0</v>
      </c>
      <c r="X313" s="137">
        <f t="shared" si="5167"/>
        <v>3.141592654</v>
      </c>
      <c r="Y313" s="137">
        <f t="shared" ref="Y313:AB313" si="5168">SQRT(POWER(A313,2)+POWER(E313,2))</f>
        <v>0.2187762226</v>
      </c>
      <c r="Z313" s="137">
        <f t="shared" si="5168"/>
        <v>3.049278551</v>
      </c>
      <c r="AA313" s="137">
        <f t="shared" si="5168"/>
        <v>7055.179325</v>
      </c>
      <c r="AB313" s="137">
        <f t="shared" si="5168"/>
        <v>265456.741</v>
      </c>
      <c r="AC313" s="138">
        <f t="shared" ref="AC313:AF313" si="5169">U313-$U313</f>
        <v>0</v>
      </c>
      <c r="AD313" s="138">
        <f t="shared" si="5169"/>
        <v>-3.141592654</v>
      </c>
      <c r="AE313" s="138">
        <f t="shared" si="5169"/>
        <v>-3.141592654</v>
      </c>
      <c r="AF313" s="138">
        <f t="shared" si="5169"/>
        <v>0</v>
      </c>
      <c r="AG313" s="138">
        <f t="shared" ref="AG313:AJ313" si="5170">Y313/$Y313</f>
        <v>1</v>
      </c>
      <c r="AH313" s="138">
        <f t="shared" si="5170"/>
        <v>13.93788829</v>
      </c>
      <c r="AI313" s="138">
        <f t="shared" si="5170"/>
        <v>32248.38258</v>
      </c>
      <c r="AJ313" s="138">
        <f t="shared" si="5170"/>
        <v>1213371.078</v>
      </c>
      <c r="AK313" s="139">
        <f t="shared" ref="AK313:AN313" si="5171">AG313*COS(AC313)</f>
        <v>1</v>
      </c>
      <c r="AL313" s="139">
        <f t="shared" si="5171"/>
        <v>-13.93788829</v>
      </c>
      <c r="AM313" s="139">
        <f t="shared" si="5171"/>
        <v>-32248.38258</v>
      </c>
      <c r="AN313" s="139">
        <f t="shared" si="5171"/>
        <v>1213371.078</v>
      </c>
      <c r="AO313" s="129">
        <f t="shared" ref="AO313:AR313" si="5172">AG313*SIN(AC313)</f>
        <v>0</v>
      </c>
      <c r="AP313" s="129">
        <f t="shared" si="5172"/>
        <v>0</v>
      </c>
      <c r="AQ313" s="129">
        <f t="shared" si="5172"/>
        <v>0</v>
      </c>
      <c r="AR313" s="129">
        <f t="shared" si="5172"/>
        <v>0</v>
      </c>
      <c r="AS313" s="140">
        <f t="shared" si="45"/>
        <v>-9.424777961</v>
      </c>
      <c r="AT313" s="141">
        <f t="shared" si="46"/>
        <v>-9.424777961</v>
      </c>
      <c r="AU313" s="141">
        <f t="shared" si="47"/>
        <v>-3.141592654</v>
      </c>
      <c r="AV313" s="122">
        <f t="shared" si="48"/>
        <v>3.141592654</v>
      </c>
      <c r="AW313" s="142">
        <f t="shared" si="49"/>
        <v>2707.640105</v>
      </c>
      <c r="AX313" s="130">
        <f t="shared" si="50"/>
        <v>2707.640105</v>
      </c>
      <c r="AY313" s="143">
        <f t="shared" si="51"/>
        <v>5415.280209</v>
      </c>
      <c r="AZ313" s="143">
        <f t="shared" si="52"/>
        <v>0</v>
      </c>
      <c r="BA313" s="143">
        <f t="shared" si="53"/>
        <v>0</v>
      </c>
      <c r="BB313" s="124">
        <f t="shared" si="54"/>
        <v>5415.280209</v>
      </c>
      <c r="BC313" s="140">
        <f t="shared" ref="BC313:BD313" si="5173">BC$2*AD313</f>
        <v>-3.141592654</v>
      </c>
      <c r="BD313" s="140">
        <f t="shared" si="5173"/>
        <v>-3.141592654</v>
      </c>
      <c r="BE313" s="141">
        <f t="shared" si="56"/>
        <v>-6.283185307</v>
      </c>
      <c r="BF313" s="141">
        <f t="shared" si="57"/>
        <v>0</v>
      </c>
      <c r="BG313" s="122">
        <f t="shared" si="58"/>
        <v>0</v>
      </c>
      <c r="BH313" s="142">
        <f t="shared" ref="BH313:BI313" si="5174">POWER(AH313,BH$2)</f>
        <v>13.93788829</v>
      </c>
      <c r="BI313" s="142">
        <f t="shared" si="5174"/>
        <v>32248.38258</v>
      </c>
      <c r="BJ313" s="130">
        <f t="shared" si="60"/>
        <v>449474.3539</v>
      </c>
      <c r="BK313" s="143">
        <f t="shared" si="61"/>
        <v>4045269.185</v>
      </c>
      <c r="BL313" s="143">
        <f t="shared" si="62"/>
        <v>0</v>
      </c>
      <c r="BM313" s="143">
        <f t="shared" si="63"/>
        <v>0</v>
      </c>
      <c r="BN313" s="124">
        <f t="shared" si="64"/>
        <v>4045269.185</v>
      </c>
      <c r="BO313" s="140">
        <f t="shared" si="65"/>
        <v>0</v>
      </c>
      <c r="BP313" s="141">
        <f t="shared" si="66"/>
        <v>0</v>
      </c>
      <c r="BQ313" s="141">
        <f t="shared" si="67"/>
        <v>0</v>
      </c>
      <c r="BR313" s="122">
        <f t="shared" si="68"/>
        <v>0</v>
      </c>
      <c r="BS313" s="142">
        <f t="shared" si="69"/>
        <v>1213371.078</v>
      </c>
      <c r="BT313" s="130">
        <f t="shared" si="70"/>
        <v>1213371.078</v>
      </c>
      <c r="BU313" s="143">
        <f t="shared" si="71"/>
        <v>-32761019.1</v>
      </c>
      <c r="BV313" s="143">
        <f t="shared" si="72"/>
        <v>0</v>
      </c>
      <c r="BW313" s="143">
        <f t="shared" si="73"/>
        <v>3.141592654</v>
      </c>
      <c r="BX313" s="124">
        <f t="shared" si="74"/>
        <v>32761019.1</v>
      </c>
      <c r="BY313" s="144">
        <f t="shared" ref="BY313:BZ313" si="5175">AY313+BK313+BU313</f>
        <v>-28710334.64</v>
      </c>
      <c r="BZ313" s="144">
        <f t="shared" si="5175"/>
        <v>0</v>
      </c>
      <c r="CA313" s="144">
        <f t="shared" si="76"/>
        <v>-3.141592654</v>
      </c>
      <c r="CB313" s="145">
        <f t="shared" si="77"/>
        <v>28710334.64</v>
      </c>
      <c r="CC313" s="140">
        <f t="shared" ref="CC313:CD313" si="5176">CC$2*AD313</f>
        <v>-6.283185307</v>
      </c>
      <c r="CD313" s="140">
        <f t="shared" si="5176"/>
        <v>-6.283185307</v>
      </c>
      <c r="CE313" s="141">
        <f t="shared" si="79"/>
        <v>-12.56637061</v>
      </c>
      <c r="CF313" s="141">
        <f t="shared" si="80"/>
        <v>0</v>
      </c>
      <c r="CG313" s="122">
        <f t="shared" si="81"/>
        <v>0</v>
      </c>
      <c r="CH313" s="142">
        <f t="shared" ref="CH313:CI313" si="5177">POWER(AH313,CH$2)</f>
        <v>194.26473</v>
      </c>
      <c r="CI313" s="142">
        <f t="shared" si="5177"/>
        <v>1039958179</v>
      </c>
      <c r="CJ313" s="130">
        <f t="shared" si="83"/>
        <v>202027194777</v>
      </c>
      <c r="CK313" s="143">
        <f t="shared" si="84"/>
        <v>-202027194777</v>
      </c>
      <c r="CL313" s="143">
        <f t="shared" si="85"/>
        <v>0</v>
      </c>
      <c r="CM313" s="143">
        <f t="shared" si="86"/>
        <v>3.141592654</v>
      </c>
      <c r="CN313" s="124">
        <f t="shared" si="87"/>
        <v>202027194777</v>
      </c>
      <c r="CO313" s="140">
        <f t="shared" si="88"/>
        <v>-9.424777961</v>
      </c>
      <c r="CP313" s="141">
        <f t="shared" si="89"/>
        <v>-9.424777961</v>
      </c>
      <c r="CQ313" s="141">
        <f t="shared" si="90"/>
        <v>-3.141592654</v>
      </c>
      <c r="CR313" s="122">
        <f t="shared" si="91"/>
        <v>3.141592654</v>
      </c>
      <c r="CS313" s="142">
        <f t="shared" si="92"/>
        <v>33536969214623</v>
      </c>
      <c r="CT313" s="130">
        <f t="shared" si="93"/>
        <v>33536969214623</v>
      </c>
      <c r="CU313" s="143">
        <f t="shared" si="94"/>
        <v>-134147876858491</v>
      </c>
      <c r="CV313" s="143">
        <f t="shared" si="95"/>
        <v>0.0164283768</v>
      </c>
      <c r="CW313" s="143">
        <f t="shared" si="96"/>
        <v>3.141592654</v>
      </c>
      <c r="CX313" s="124">
        <f t="shared" si="97"/>
        <v>134147876858491</v>
      </c>
      <c r="CY313" s="140">
        <f t="shared" si="98"/>
        <v>-9.424777961</v>
      </c>
      <c r="CZ313" s="140">
        <f t="shared" si="99"/>
        <v>0</v>
      </c>
      <c r="DA313" s="141">
        <f t="shared" si="100"/>
        <v>-9.424777961</v>
      </c>
      <c r="DB313" s="141">
        <f t="shared" si="101"/>
        <v>-3.141592654</v>
      </c>
      <c r="DC313" s="122">
        <f t="shared" si="102"/>
        <v>3.141592654</v>
      </c>
      <c r="DD313" s="142">
        <f t="shared" si="103"/>
        <v>2707.640105</v>
      </c>
      <c r="DE313" s="142">
        <f t="shared" si="104"/>
        <v>1213371.078</v>
      </c>
      <c r="DF313" s="130">
        <f t="shared" si="105"/>
        <v>3285372192</v>
      </c>
      <c r="DG313" s="143">
        <f t="shared" si="106"/>
        <v>-13141488768</v>
      </c>
      <c r="DH313" s="143">
        <f t="shared" si="107"/>
        <v>0.000001609368216</v>
      </c>
      <c r="DI313" s="143">
        <f t="shared" si="108"/>
        <v>3.141592654</v>
      </c>
      <c r="DJ313" s="124">
        <f t="shared" si="109"/>
        <v>13141488768</v>
      </c>
      <c r="DK313" s="140">
        <f t="shared" ref="DK313:DM313" si="5178">DK$2*AD313</f>
        <v>-3.141592654</v>
      </c>
      <c r="DL313" s="140">
        <f t="shared" si="5178"/>
        <v>-3.141592654</v>
      </c>
      <c r="DM313" s="140">
        <f t="shared" si="5178"/>
        <v>0</v>
      </c>
      <c r="DN313" s="141">
        <f t="shared" si="111"/>
        <v>-6.283185307</v>
      </c>
      <c r="DO313" s="141">
        <f t="shared" si="112"/>
        <v>0</v>
      </c>
      <c r="DP313" s="122">
        <f t="shared" si="113"/>
        <v>0</v>
      </c>
      <c r="DQ313" s="142">
        <f t="shared" ref="DQ313:DS313" si="5179">POWER(AH313,DQ$2)</f>
        <v>13.93788829</v>
      </c>
      <c r="DR313" s="142">
        <f t="shared" si="5179"/>
        <v>32248.38258</v>
      </c>
      <c r="DS313" s="142">
        <f t="shared" si="5179"/>
        <v>1213371.078</v>
      </c>
      <c r="DT313" s="130">
        <f t="shared" si="115"/>
        <v>545379181186</v>
      </c>
      <c r="DU313" s="143">
        <f t="shared" si="116"/>
        <v>-9816825261349</v>
      </c>
      <c r="DV313" s="143">
        <f t="shared" si="117"/>
        <v>0</v>
      </c>
      <c r="DW313" s="143">
        <f t="shared" si="118"/>
        <v>3.141592654</v>
      </c>
      <c r="DX313" s="124">
        <f t="shared" si="119"/>
        <v>9816825261349</v>
      </c>
      <c r="DY313" s="140">
        <f t="shared" si="120"/>
        <v>0</v>
      </c>
      <c r="DZ313" s="141">
        <f t="shared" si="121"/>
        <v>0</v>
      </c>
      <c r="EA313" s="141">
        <f t="shared" si="122"/>
        <v>0</v>
      </c>
      <c r="EB313" s="122">
        <f t="shared" si="123"/>
        <v>0</v>
      </c>
      <c r="EC313" s="142">
        <f t="shared" si="124"/>
        <v>1472269372446</v>
      </c>
      <c r="ED313" s="130">
        <f t="shared" si="125"/>
        <v>1472269372446</v>
      </c>
      <c r="EE313" s="143">
        <f t="shared" si="126"/>
        <v>39751273056045</v>
      </c>
      <c r="EF313" s="143">
        <f t="shared" si="127"/>
        <v>0</v>
      </c>
      <c r="EG313" s="143">
        <f t="shared" si="128"/>
        <v>0</v>
      </c>
      <c r="EH313" s="124">
        <f t="shared" si="129"/>
        <v>39751273056045</v>
      </c>
      <c r="EI313" s="144">
        <f t="shared" ref="EI313:EJ313" si="5180">CK313+CU313+DG313+DU313+EE313</f>
        <v>-104428597747340</v>
      </c>
      <c r="EJ313" s="144">
        <f t="shared" si="5180"/>
        <v>0.01642998617</v>
      </c>
      <c r="EK313" s="144">
        <f t="shared" si="131"/>
        <v>3.141592654</v>
      </c>
      <c r="EL313" s="145">
        <f t="shared" si="132"/>
        <v>104428597747340</v>
      </c>
      <c r="EM313" s="140">
        <f t="shared" si="133"/>
        <v>1.570796327</v>
      </c>
      <c r="EN313" s="141">
        <f t="shared" si="134"/>
        <v>1.570796327</v>
      </c>
      <c r="EO313" s="141">
        <f t="shared" si="135"/>
        <v>1.570796327</v>
      </c>
      <c r="EP313" s="122">
        <f t="shared" si="136"/>
        <v>1.570796327</v>
      </c>
      <c r="EQ313" s="142">
        <f t="shared" si="137"/>
        <v>10219031.16</v>
      </c>
      <c r="ER313" s="130">
        <f t="shared" si="138"/>
        <v>10219031.16</v>
      </c>
      <c r="ES313" s="143">
        <f t="shared" si="139"/>
        <v>0.000000003251415422</v>
      </c>
      <c r="ET313" s="143">
        <f t="shared" si="140"/>
        <v>53099643.49</v>
      </c>
      <c r="EU313" s="143">
        <f t="shared" si="141"/>
        <v>1.570796327</v>
      </c>
      <c r="EV313" s="124">
        <f t="shared" si="142"/>
        <v>53099643.49</v>
      </c>
      <c r="EW313" s="144">
        <f t="shared" ref="EW313:EX313" si="5181">BY313+ES313</f>
        <v>-28710334.64</v>
      </c>
      <c r="EX313" s="144">
        <f t="shared" si="5181"/>
        <v>53099643.49</v>
      </c>
      <c r="EY313" s="144">
        <f t="shared" si="144"/>
        <v>2.066462031</v>
      </c>
      <c r="EZ313" s="145">
        <f t="shared" si="145"/>
        <v>60364355.82</v>
      </c>
      <c r="FA313" s="140">
        <f t="shared" si="146"/>
        <v>0.688820677</v>
      </c>
      <c r="FB313" s="141">
        <f t="shared" si="147"/>
        <v>0.688820677</v>
      </c>
      <c r="FC313" s="141">
        <f t="shared" si="148"/>
        <v>0.688820677</v>
      </c>
      <c r="FD313" s="122">
        <f t="shared" si="149"/>
        <v>0.688820677</v>
      </c>
      <c r="FE313" s="142">
        <f t="shared" si="150"/>
        <v>392.2776126</v>
      </c>
      <c r="FF313" s="130">
        <f t="shared" si="151"/>
        <v>392.2776126</v>
      </c>
      <c r="FG313" s="143">
        <f t="shared" si="152"/>
        <v>80.12057876</v>
      </c>
      <c r="FH313" s="143">
        <f t="shared" si="153"/>
        <v>65.96770944</v>
      </c>
      <c r="FI313" s="143">
        <f t="shared" si="154"/>
        <v>0.688820677</v>
      </c>
      <c r="FJ313" s="124">
        <f t="shared" si="155"/>
        <v>103.7836491</v>
      </c>
      <c r="FK313" s="140">
        <f t="shared" si="156"/>
        <v>-6.283185307</v>
      </c>
      <c r="FL313" s="141">
        <f t="shared" si="157"/>
        <v>-6.283185307</v>
      </c>
      <c r="FM313" s="141">
        <f t="shared" si="158"/>
        <v>0</v>
      </c>
      <c r="FN313" s="122">
        <f t="shared" si="159"/>
        <v>0</v>
      </c>
      <c r="FO313" s="142">
        <f t="shared" si="160"/>
        <v>194.26473</v>
      </c>
      <c r="FP313" s="130">
        <f t="shared" si="161"/>
        <v>194.26473</v>
      </c>
      <c r="FQ313" s="143">
        <f t="shared" si="162"/>
        <v>-194.26473</v>
      </c>
      <c r="FR313" s="143">
        <f t="shared" si="163"/>
        <v>0</v>
      </c>
      <c r="FS313" s="143">
        <f t="shared" si="164"/>
        <v>3.141592654</v>
      </c>
      <c r="FT313" s="124">
        <f t="shared" si="165"/>
        <v>194.26473</v>
      </c>
      <c r="FU313" s="144">
        <f t="shared" si="166"/>
        <v>-96939.41246</v>
      </c>
      <c r="FV313" s="144">
        <f t="shared" si="167"/>
        <v>0</v>
      </c>
      <c r="FW313" s="144">
        <f t="shared" si="168"/>
        <v>-3.141592654</v>
      </c>
      <c r="FX313" s="145">
        <f t="shared" si="169"/>
        <v>96939.41246</v>
      </c>
      <c r="FY313" s="140">
        <f t="shared" si="170"/>
        <v>-3.141592654</v>
      </c>
      <c r="FZ313" s="140">
        <f t="shared" si="171"/>
        <v>-0.688820677</v>
      </c>
      <c r="GA313" s="141">
        <f t="shared" si="172"/>
        <v>-3.830413331</v>
      </c>
      <c r="GB313" s="141">
        <f t="shared" si="173"/>
        <v>-3.830413331</v>
      </c>
      <c r="GC313" s="122">
        <f t="shared" si="174"/>
        <v>2.452771977</v>
      </c>
      <c r="GD313" s="142">
        <f t="shared" si="175"/>
        <v>96939.41246</v>
      </c>
      <c r="GE313" s="142">
        <f t="shared" si="176"/>
        <v>0.009635429167</v>
      </c>
      <c r="GF313" s="130">
        <f t="shared" si="177"/>
        <v>934.0528423</v>
      </c>
      <c r="GG313" s="143">
        <f t="shared" si="178"/>
        <v>-80.12057876</v>
      </c>
      <c r="GH313" s="143">
        <f t="shared" si="179"/>
        <v>65.96770944</v>
      </c>
      <c r="GI313" s="143">
        <f t="shared" si="180"/>
        <v>2.452771977</v>
      </c>
      <c r="GJ313" s="124">
        <f t="shared" si="181"/>
        <v>103.7836491</v>
      </c>
      <c r="GK313" s="146">
        <f t="shared" si="182"/>
        <v>-0.5</v>
      </c>
      <c r="GL313" s="127">
        <f t="shared" si="183"/>
        <v>-0.8660254038</v>
      </c>
      <c r="GM313" s="146">
        <f t="shared" si="184"/>
        <v>-2.094395102</v>
      </c>
      <c r="GN313" s="127">
        <f t="shared" si="185"/>
        <v>1</v>
      </c>
      <c r="GO313" s="147">
        <f t="shared" si="186"/>
        <v>-0.5</v>
      </c>
      <c r="GP313" s="128">
        <f t="shared" si="187"/>
        <v>0.8660254038</v>
      </c>
      <c r="GQ313" s="147">
        <f t="shared" si="188"/>
        <v>2.094395102</v>
      </c>
      <c r="GR313" s="128">
        <f t="shared" si="189"/>
        <v>1</v>
      </c>
      <c r="GS313" s="140">
        <f t="shared" si="190"/>
        <v>-2.094395102</v>
      </c>
      <c r="GT313" s="140">
        <f t="shared" si="191"/>
        <v>0.688820677</v>
      </c>
      <c r="GU313" s="141">
        <f t="shared" si="192"/>
        <v>-1.405574425</v>
      </c>
      <c r="GV313" s="141">
        <f t="shared" si="193"/>
        <v>-1.405574425</v>
      </c>
      <c r="GW313" s="122">
        <f t="shared" si="194"/>
        <v>-1.405574425</v>
      </c>
      <c r="GX313" s="142">
        <f t="shared" si="195"/>
        <v>1</v>
      </c>
      <c r="GY313" s="142">
        <f t="shared" si="196"/>
        <v>103.7836491</v>
      </c>
      <c r="GZ313" s="130">
        <f t="shared" si="197"/>
        <v>103.7836491</v>
      </c>
      <c r="HA313" s="143">
        <f t="shared" si="198"/>
        <v>17.06942282</v>
      </c>
      <c r="HB313" s="143">
        <f t="shared" si="199"/>
        <v>-102.3703113</v>
      </c>
      <c r="HC313" s="143">
        <f t="shared" si="200"/>
        <v>-1.405574425</v>
      </c>
      <c r="HD313" s="124">
        <f t="shared" si="201"/>
        <v>103.7836491</v>
      </c>
      <c r="HE313" s="140">
        <f t="shared" si="202"/>
        <v>2.094395102</v>
      </c>
      <c r="HF313" s="140">
        <f t="shared" si="203"/>
        <v>2.452771977</v>
      </c>
      <c r="HG313" s="141">
        <f t="shared" si="204"/>
        <v>4.547167079</v>
      </c>
      <c r="HH313" s="141">
        <f t="shared" si="205"/>
        <v>4.547167079</v>
      </c>
      <c r="HI313" s="122">
        <f t="shared" si="206"/>
        <v>-1.736018228</v>
      </c>
      <c r="HJ313" s="142">
        <f t="shared" si="207"/>
        <v>1</v>
      </c>
      <c r="HK313" s="142">
        <f t="shared" si="208"/>
        <v>103.7836491</v>
      </c>
      <c r="HL313" s="130">
        <f t="shared" si="209"/>
        <v>103.7836491</v>
      </c>
      <c r="HM313" s="143">
        <f t="shared" si="210"/>
        <v>-17.06942282</v>
      </c>
      <c r="HN313" s="143">
        <f t="shared" si="211"/>
        <v>-102.3703113</v>
      </c>
      <c r="HO313" s="143">
        <f t="shared" si="212"/>
        <v>-1.736018228</v>
      </c>
      <c r="HP313" s="124">
        <f t="shared" si="213"/>
        <v>103.7836491</v>
      </c>
      <c r="HQ313" s="140">
        <f t="shared" si="214"/>
        <v>2.094395102</v>
      </c>
      <c r="HR313" s="140">
        <f t="shared" si="215"/>
        <v>0.688820677</v>
      </c>
      <c r="HS313" s="141">
        <f t="shared" si="216"/>
        <v>2.783215779</v>
      </c>
      <c r="HT313" s="141">
        <f t="shared" si="217"/>
        <v>2.783215779</v>
      </c>
      <c r="HU313" s="122">
        <f t="shared" si="218"/>
        <v>2.783215779</v>
      </c>
      <c r="HV313" s="142">
        <f t="shared" si="219"/>
        <v>1</v>
      </c>
      <c r="HW313" s="142">
        <f t="shared" si="220"/>
        <v>103.7836491</v>
      </c>
      <c r="HX313" s="130">
        <f t="shared" si="221"/>
        <v>103.7836491</v>
      </c>
      <c r="HY313" s="143">
        <f t="shared" si="222"/>
        <v>-97.19000158</v>
      </c>
      <c r="HZ313" s="143">
        <f t="shared" si="223"/>
        <v>36.40260185</v>
      </c>
      <c r="IA313" s="143">
        <f t="shared" si="224"/>
        <v>2.783215779</v>
      </c>
      <c r="IB313" s="124">
        <f t="shared" si="225"/>
        <v>103.7836491</v>
      </c>
      <c r="IC313" s="140">
        <f t="shared" si="226"/>
        <v>-2.094395102</v>
      </c>
      <c r="ID313" s="140">
        <f t="shared" si="227"/>
        <v>2.452771977</v>
      </c>
      <c r="IE313" s="141">
        <f t="shared" si="228"/>
        <v>0.3583768742</v>
      </c>
      <c r="IF313" s="141">
        <f t="shared" si="229"/>
        <v>0.3583768742</v>
      </c>
      <c r="IG313" s="122">
        <f t="shared" si="230"/>
        <v>0.3583768742</v>
      </c>
      <c r="IH313" s="142">
        <f t="shared" si="231"/>
        <v>1</v>
      </c>
      <c r="II313" s="142">
        <f t="shared" si="232"/>
        <v>103.7836491</v>
      </c>
      <c r="IJ313" s="130">
        <f t="shared" si="233"/>
        <v>103.7836491</v>
      </c>
      <c r="IK313" s="143">
        <f t="shared" si="234"/>
        <v>97.19000158</v>
      </c>
      <c r="IL313" s="143">
        <f t="shared" si="235"/>
        <v>36.40260185</v>
      </c>
      <c r="IM313" s="143">
        <f t="shared" si="236"/>
        <v>0.3583768742</v>
      </c>
      <c r="IN313" s="124">
        <f t="shared" si="237"/>
        <v>103.7836491</v>
      </c>
    </row>
    <row r="314" ht="12.75" customHeight="1">
      <c r="A314" s="129">
        <f>'Cortez Cubic'!AP314</f>
        <v>-0.2187762226</v>
      </c>
      <c r="B314" s="129">
        <f>'Cortez Cubic'!AQ314</f>
        <v>29.96703725</v>
      </c>
      <c r="C314" s="129">
        <f>'Cortez Cubic'!AR314</f>
        <v>38630.09149</v>
      </c>
      <c r="D314" s="129">
        <f>'Cortez Cubic'!AS314</f>
        <v>-6493004.656</v>
      </c>
      <c r="E314" s="129">
        <f t="shared" ref="E314:H314" si="5182">0</f>
        <v>0</v>
      </c>
      <c r="F314" s="129">
        <f t="shared" si="5182"/>
        <v>0</v>
      </c>
      <c r="G314" s="129">
        <f t="shared" si="5182"/>
        <v>0</v>
      </c>
      <c r="H314" s="129">
        <f t="shared" si="5182"/>
        <v>0</v>
      </c>
      <c r="I314" s="110">
        <f>'Cortez Cubic'!I314</f>
        <v>194</v>
      </c>
      <c r="J314" s="130">
        <f t="shared" si="28"/>
        <v>174.569848</v>
      </c>
      <c r="K314" s="131">
        <f t="shared" si="29"/>
        <v>0</v>
      </c>
      <c r="L314" s="131">
        <f t="shared" si="30"/>
        <v>1</v>
      </c>
      <c r="M314" s="132">
        <f t="shared" si="31"/>
        <v>19.43015205</v>
      </c>
      <c r="N314" s="133">
        <f t="shared" si="32"/>
        <v>219.3849299</v>
      </c>
      <c r="O314" s="134">
        <f t="shared" si="33"/>
        <v>393.9547778</v>
      </c>
      <c r="P314" s="134">
        <f t="shared" si="34"/>
        <v>0</v>
      </c>
      <c r="Q314" s="135">
        <f t="shared" si="35"/>
        <v>174.569848</v>
      </c>
      <c r="R314" s="135">
        <f t="shared" si="36"/>
        <v>0</v>
      </c>
      <c r="S314" s="136">
        <f t="shared" si="37"/>
        <v>-431.5488754</v>
      </c>
      <c r="T314" s="136">
        <f t="shared" si="38"/>
        <v>0</v>
      </c>
      <c r="U314" s="137">
        <f t="shared" ref="U314:X314" si="5183">ATAN2(A314,E314)</f>
        <v>3.141592654</v>
      </c>
      <c r="V314" s="137">
        <f t="shared" si="5183"/>
        <v>0</v>
      </c>
      <c r="W314" s="137">
        <f t="shared" si="5183"/>
        <v>0</v>
      </c>
      <c r="X314" s="137">
        <f t="shared" si="5183"/>
        <v>3.141592654</v>
      </c>
      <c r="Y314" s="137">
        <f t="shared" ref="Y314:AB314" si="5184">SQRT(POWER(A314,2)+POWER(E314,2))</f>
        <v>0.2187762226</v>
      </c>
      <c r="Z314" s="137">
        <f t="shared" si="5184"/>
        <v>29.96703725</v>
      </c>
      <c r="AA314" s="137">
        <f t="shared" si="5184"/>
        <v>38630.09149</v>
      </c>
      <c r="AB314" s="137">
        <f t="shared" si="5184"/>
        <v>6493004.656</v>
      </c>
      <c r="AC314" s="138">
        <f t="shared" ref="AC314:AF314" si="5185">U314-$U314</f>
        <v>0</v>
      </c>
      <c r="AD314" s="138">
        <f t="shared" si="5185"/>
        <v>-3.141592654</v>
      </c>
      <c r="AE314" s="138">
        <f t="shared" si="5185"/>
        <v>-3.141592654</v>
      </c>
      <c r="AF314" s="138">
        <f t="shared" si="5185"/>
        <v>0</v>
      </c>
      <c r="AG314" s="138">
        <f t="shared" ref="AG314:AJ314" si="5186">Y314/$Y314</f>
        <v>1</v>
      </c>
      <c r="AH314" s="138">
        <f t="shared" si="5186"/>
        <v>136.9757503</v>
      </c>
      <c r="AI314" s="138">
        <f t="shared" si="5186"/>
        <v>176573.5372</v>
      </c>
      <c r="AJ314" s="138">
        <f t="shared" si="5186"/>
        <v>29678749.26</v>
      </c>
      <c r="AK314" s="139">
        <f t="shared" ref="AK314:AN314" si="5187">AG314*COS(AC314)</f>
        <v>1</v>
      </c>
      <c r="AL314" s="139">
        <f t="shared" si="5187"/>
        <v>-136.9757503</v>
      </c>
      <c r="AM314" s="139">
        <f t="shared" si="5187"/>
        <v>-176573.5372</v>
      </c>
      <c r="AN314" s="139">
        <f t="shared" si="5187"/>
        <v>29678749.26</v>
      </c>
      <c r="AO314" s="129">
        <f t="shared" ref="AO314:AR314" si="5188">AG314*SIN(AC314)</f>
        <v>0</v>
      </c>
      <c r="AP314" s="129">
        <f t="shared" si="5188"/>
        <v>0</v>
      </c>
      <c r="AQ314" s="129">
        <f t="shared" si="5188"/>
        <v>0</v>
      </c>
      <c r="AR314" s="129">
        <f t="shared" si="5188"/>
        <v>0</v>
      </c>
      <c r="AS314" s="140">
        <f t="shared" si="45"/>
        <v>-9.424777961</v>
      </c>
      <c r="AT314" s="141">
        <f t="shared" si="46"/>
        <v>-9.424777961</v>
      </c>
      <c r="AU314" s="141">
        <f t="shared" si="47"/>
        <v>-3.141592654</v>
      </c>
      <c r="AV314" s="122">
        <f t="shared" si="48"/>
        <v>3.141592654</v>
      </c>
      <c r="AW314" s="142">
        <f t="shared" si="49"/>
        <v>2569987.816</v>
      </c>
      <c r="AX314" s="130">
        <f t="shared" si="50"/>
        <v>2569987.816</v>
      </c>
      <c r="AY314" s="143">
        <f t="shared" si="51"/>
        <v>5139975.633</v>
      </c>
      <c r="AZ314" s="143">
        <f t="shared" si="52"/>
        <v>-0.0000000006294654706</v>
      </c>
      <c r="BA314" s="143">
        <f t="shared" si="53"/>
        <v>0</v>
      </c>
      <c r="BB314" s="124">
        <f t="shared" si="54"/>
        <v>5139975.633</v>
      </c>
      <c r="BC314" s="140">
        <f t="shared" ref="BC314:BD314" si="5189">BC$2*AD314</f>
        <v>-3.141592654</v>
      </c>
      <c r="BD314" s="140">
        <f t="shared" si="5189"/>
        <v>-3.141592654</v>
      </c>
      <c r="BE314" s="141">
        <f t="shared" si="56"/>
        <v>-6.283185307</v>
      </c>
      <c r="BF314" s="141">
        <f t="shared" si="57"/>
        <v>0</v>
      </c>
      <c r="BG314" s="122">
        <f t="shared" si="58"/>
        <v>0</v>
      </c>
      <c r="BH314" s="142">
        <f t="shared" ref="BH314:BI314" si="5190">POWER(AH314,BH$2)</f>
        <v>136.9757503</v>
      </c>
      <c r="BI314" s="142">
        <f t="shared" si="5190"/>
        <v>176573.5372</v>
      </c>
      <c r="BJ314" s="130">
        <f t="shared" si="60"/>
        <v>24186292.75</v>
      </c>
      <c r="BK314" s="143">
        <f t="shared" si="61"/>
        <v>217676634.8</v>
      </c>
      <c r="BL314" s="143">
        <f t="shared" si="62"/>
        <v>0</v>
      </c>
      <c r="BM314" s="143">
        <f t="shared" si="63"/>
        <v>0</v>
      </c>
      <c r="BN314" s="124">
        <f t="shared" si="64"/>
        <v>217676634.8</v>
      </c>
      <c r="BO314" s="140">
        <f t="shared" si="65"/>
        <v>0</v>
      </c>
      <c r="BP314" s="141">
        <f t="shared" si="66"/>
        <v>0</v>
      </c>
      <c r="BQ314" s="141">
        <f t="shared" si="67"/>
        <v>0</v>
      </c>
      <c r="BR314" s="122">
        <f t="shared" si="68"/>
        <v>0</v>
      </c>
      <c r="BS314" s="142">
        <f t="shared" si="69"/>
        <v>29678749.26</v>
      </c>
      <c r="BT314" s="130">
        <f t="shared" si="70"/>
        <v>29678749.26</v>
      </c>
      <c r="BU314" s="143">
        <f t="shared" si="71"/>
        <v>-801326230.1</v>
      </c>
      <c r="BV314" s="143">
        <f t="shared" si="72"/>
        <v>0</v>
      </c>
      <c r="BW314" s="143">
        <f t="shared" si="73"/>
        <v>3.141592654</v>
      </c>
      <c r="BX314" s="124">
        <f t="shared" si="74"/>
        <v>801326230.1</v>
      </c>
      <c r="BY314" s="144">
        <f t="shared" ref="BY314:BZ314" si="5191">AY314+BK314+BU314</f>
        <v>-578509619.7</v>
      </c>
      <c r="BZ314" s="144">
        <f t="shared" si="5191"/>
        <v>-0.0000000006294654706</v>
      </c>
      <c r="CA314" s="144">
        <f t="shared" si="76"/>
        <v>-3.141592654</v>
      </c>
      <c r="CB314" s="145">
        <f t="shared" si="77"/>
        <v>578509619.7</v>
      </c>
      <c r="CC314" s="140">
        <f t="shared" ref="CC314:CD314" si="5192">CC$2*AD314</f>
        <v>-6.283185307</v>
      </c>
      <c r="CD314" s="140">
        <f t="shared" si="5192"/>
        <v>-6.283185307</v>
      </c>
      <c r="CE314" s="141">
        <f t="shared" si="79"/>
        <v>-12.56637061</v>
      </c>
      <c r="CF314" s="141">
        <f t="shared" si="80"/>
        <v>0</v>
      </c>
      <c r="CG314" s="122">
        <f t="shared" si="81"/>
        <v>0</v>
      </c>
      <c r="CH314" s="142">
        <f t="shared" ref="CH314:CI314" si="5193">POWER(AH314,CH$2)</f>
        <v>18762.35618</v>
      </c>
      <c r="CI314" s="142">
        <f t="shared" si="5193"/>
        <v>31178214051</v>
      </c>
      <c r="CJ314" s="130">
        <f t="shared" si="83"/>
        <v>584976757162237</v>
      </c>
      <c r="CK314" s="143">
        <f t="shared" si="84"/>
        <v>-584976757162237</v>
      </c>
      <c r="CL314" s="143">
        <f t="shared" si="85"/>
        <v>0</v>
      </c>
      <c r="CM314" s="143">
        <f t="shared" si="86"/>
        <v>3.141592654</v>
      </c>
      <c r="CN314" s="124">
        <f t="shared" si="87"/>
        <v>584976757162237</v>
      </c>
      <c r="CO314" s="140">
        <f t="shared" si="88"/>
        <v>-9.424777961</v>
      </c>
      <c r="CP314" s="141">
        <f t="shared" si="89"/>
        <v>-9.424777961</v>
      </c>
      <c r="CQ314" s="141">
        <f t="shared" si="90"/>
        <v>-3.141592654</v>
      </c>
      <c r="CR314" s="122">
        <f t="shared" si="91"/>
        <v>3.141592654</v>
      </c>
      <c r="CS314" s="142">
        <f t="shared" si="92"/>
        <v>5.50525E+15</v>
      </c>
      <c r="CT314" s="130">
        <f t="shared" si="93"/>
        <v>5.50525E+15</v>
      </c>
      <c r="CU314" s="143">
        <f t="shared" si="94"/>
        <v>-2.2021E+16</v>
      </c>
      <c r="CV314" s="143">
        <f t="shared" si="95"/>
        <v>2.696793511</v>
      </c>
      <c r="CW314" s="143">
        <f t="shared" si="96"/>
        <v>3.141592654</v>
      </c>
      <c r="CX314" s="124">
        <f t="shared" si="97"/>
        <v>2.2021E+16</v>
      </c>
      <c r="CY314" s="140">
        <f t="shared" si="98"/>
        <v>-9.424777961</v>
      </c>
      <c r="CZ314" s="140">
        <f t="shared" si="99"/>
        <v>0</v>
      </c>
      <c r="DA314" s="141">
        <f t="shared" si="100"/>
        <v>-9.424777961</v>
      </c>
      <c r="DB314" s="141">
        <f t="shared" si="101"/>
        <v>-3.141592654</v>
      </c>
      <c r="DC314" s="122">
        <f t="shared" si="102"/>
        <v>3.141592654</v>
      </c>
      <c r="DD314" s="142">
        <f t="shared" si="103"/>
        <v>2569987.816</v>
      </c>
      <c r="DE314" s="142">
        <f t="shared" si="104"/>
        <v>29678749.26</v>
      </c>
      <c r="DF314" s="130">
        <f t="shared" si="105"/>
        <v>76274024012684</v>
      </c>
      <c r="DG314" s="143">
        <f t="shared" si="106"/>
        <v>-305096096050736</v>
      </c>
      <c r="DH314" s="143">
        <f t="shared" si="107"/>
        <v>0.03736349575</v>
      </c>
      <c r="DI314" s="143">
        <f t="shared" si="108"/>
        <v>3.141592654</v>
      </c>
      <c r="DJ314" s="124">
        <f t="shared" si="109"/>
        <v>305096096050736</v>
      </c>
      <c r="DK314" s="140">
        <f t="shared" ref="DK314:DM314" si="5194">DK$2*AD314</f>
        <v>-3.141592654</v>
      </c>
      <c r="DL314" s="140">
        <f t="shared" si="5194"/>
        <v>-3.141592654</v>
      </c>
      <c r="DM314" s="140">
        <f t="shared" si="5194"/>
        <v>0</v>
      </c>
      <c r="DN314" s="141">
        <f t="shared" si="111"/>
        <v>-6.283185307</v>
      </c>
      <c r="DO314" s="141">
        <f t="shared" si="112"/>
        <v>0</v>
      </c>
      <c r="DP314" s="122">
        <f t="shared" si="113"/>
        <v>0</v>
      </c>
      <c r="DQ314" s="142">
        <f t="shared" ref="DQ314:DS314" si="5195">POWER(AH314,DQ$2)</f>
        <v>136.9757503</v>
      </c>
      <c r="DR314" s="142">
        <f t="shared" si="5195"/>
        <v>176573.5372</v>
      </c>
      <c r="DS314" s="142">
        <f t="shared" si="5195"/>
        <v>29678749.26</v>
      </c>
      <c r="DT314" s="130">
        <f t="shared" si="115"/>
        <v>717818918262732</v>
      </c>
      <c r="DU314" s="143">
        <f t="shared" si="116"/>
        <v>-1.29207E+16</v>
      </c>
      <c r="DV314" s="143">
        <f t="shared" si="117"/>
        <v>0</v>
      </c>
      <c r="DW314" s="143">
        <f t="shared" si="118"/>
        <v>3.141592654</v>
      </c>
      <c r="DX314" s="124">
        <f t="shared" si="119"/>
        <v>1.29207E+16</v>
      </c>
      <c r="DY314" s="140">
        <f t="shared" si="120"/>
        <v>0</v>
      </c>
      <c r="DZ314" s="141">
        <f t="shared" si="121"/>
        <v>0</v>
      </c>
      <c r="EA314" s="141">
        <f t="shared" si="122"/>
        <v>0</v>
      </c>
      <c r="EB314" s="122">
        <f t="shared" si="123"/>
        <v>0</v>
      </c>
      <c r="EC314" s="142">
        <f t="shared" si="124"/>
        <v>880828157883504</v>
      </c>
      <c r="ED314" s="130">
        <f t="shared" si="125"/>
        <v>880828157883504</v>
      </c>
      <c r="EE314" s="143">
        <f t="shared" si="126"/>
        <v>2.37824E+16</v>
      </c>
      <c r="EF314" s="143">
        <f t="shared" si="127"/>
        <v>0</v>
      </c>
      <c r="EG314" s="143">
        <f t="shared" si="128"/>
        <v>0</v>
      </c>
      <c r="EH314" s="124">
        <f t="shared" si="129"/>
        <v>2.37824E+16</v>
      </c>
      <c r="EI314" s="144">
        <f t="shared" ref="EI314:EJ314" si="5196">CK314+CU314+DG314+DU314+EE314</f>
        <v>-1.20494E+16</v>
      </c>
      <c r="EJ314" s="144">
        <f t="shared" si="5196"/>
        <v>2.734157007</v>
      </c>
      <c r="EK314" s="144">
        <f t="shared" si="131"/>
        <v>3.141592654</v>
      </c>
      <c r="EL314" s="145">
        <f t="shared" si="132"/>
        <v>1.20494E+16</v>
      </c>
      <c r="EM314" s="140">
        <f t="shared" si="133"/>
        <v>1.570796327</v>
      </c>
      <c r="EN314" s="141">
        <f t="shared" si="134"/>
        <v>1.570796327</v>
      </c>
      <c r="EO314" s="141">
        <f t="shared" si="135"/>
        <v>1.570796327</v>
      </c>
      <c r="EP314" s="122">
        <f t="shared" si="136"/>
        <v>1.570796327</v>
      </c>
      <c r="EQ314" s="142">
        <f t="shared" si="137"/>
        <v>109769956.2</v>
      </c>
      <c r="ER314" s="130">
        <f t="shared" si="138"/>
        <v>109769956.2</v>
      </c>
      <c r="ES314" s="143">
        <f t="shared" si="139"/>
        <v>0.00000003492578924</v>
      </c>
      <c r="ET314" s="143">
        <f t="shared" si="140"/>
        <v>570381423.7</v>
      </c>
      <c r="EU314" s="143">
        <f t="shared" si="141"/>
        <v>1.570796327</v>
      </c>
      <c r="EV314" s="124">
        <f t="shared" si="142"/>
        <v>570381423.7</v>
      </c>
      <c r="EW314" s="144">
        <f t="shared" ref="EW314:EX314" si="5197">BY314+ES314</f>
        <v>-578509619.7</v>
      </c>
      <c r="EX314" s="144">
        <f t="shared" si="5197"/>
        <v>570381423.7</v>
      </c>
      <c r="EY314" s="144">
        <f t="shared" si="144"/>
        <v>2.363269191</v>
      </c>
      <c r="EZ314" s="145">
        <f t="shared" si="145"/>
        <v>812408978.7</v>
      </c>
      <c r="FA314" s="140">
        <f t="shared" si="146"/>
        <v>0.787756397</v>
      </c>
      <c r="FB314" s="141">
        <f t="shared" si="147"/>
        <v>0.787756397</v>
      </c>
      <c r="FC314" s="141">
        <f t="shared" si="148"/>
        <v>0.787756397</v>
      </c>
      <c r="FD314" s="122">
        <f t="shared" si="149"/>
        <v>0.787756397</v>
      </c>
      <c r="FE314" s="142">
        <f t="shared" si="150"/>
        <v>933.092943</v>
      </c>
      <c r="FF314" s="130">
        <f t="shared" si="151"/>
        <v>933.092943</v>
      </c>
      <c r="FG314" s="143">
        <f t="shared" si="152"/>
        <v>174.1480972</v>
      </c>
      <c r="FH314" s="143">
        <f t="shared" si="153"/>
        <v>174.971404</v>
      </c>
      <c r="FI314" s="143">
        <f t="shared" si="154"/>
        <v>0.787756397</v>
      </c>
      <c r="FJ314" s="124">
        <f t="shared" si="155"/>
        <v>246.8654532</v>
      </c>
      <c r="FK314" s="140">
        <f t="shared" si="156"/>
        <v>-6.283185307</v>
      </c>
      <c r="FL314" s="141">
        <f t="shared" si="157"/>
        <v>-6.283185307</v>
      </c>
      <c r="FM314" s="141">
        <f t="shared" si="158"/>
        <v>0</v>
      </c>
      <c r="FN314" s="122">
        <f t="shared" si="159"/>
        <v>0</v>
      </c>
      <c r="FO314" s="142">
        <f t="shared" si="160"/>
        <v>18762.35618</v>
      </c>
      <c r="FP314" s="130">
        <f t="shared" si="161"/>
        <v>18762.35618</v>
      </c>
      <c r="FQ314" s="143">
        <f t="shared" si="162"/>
        <v>-18762.35618</v>
      </c>
      <c r="FR314" s="143">
        <f t="shared" si="163"/>
        <v>0</v>
      </c>
      <c r="FS314" s="143">
        <f t="shared" si="164"/>
        <v>3.141592654</v>
      </c>
      <c r="FT314" s="124">
        <f t="shared" si="165"/>
        <v>18762.35618</v>
      </c>
      <c r="FU314" s="144">
        <f t="shared" si="166"/>
        <v>-548482.9679</v>
      </c>
      <c r="FV314" s="144">
        <f t="shared" si="167"/>
        <v>0</v>
      </c>
      <c r="FW314" s="144">
        <f t="shared" si="168"/>
        <v>-3.141592654</v>
      </c>
      <c r="FX314" s="145">
        <f t="shared" si="169"/>
        <v>548482.9679</v>
      </c>
      <c r="FY314" s="140">
        <f t="shared" si="170"/>
        <v>-3.141592654</v>
      </c>
      <c r="FZ314" s="140">
        <f t="shared" si="171"/>
        <v>-0.787756397</v>
      </c>
      <c r="GA314" s="141">
        <f t="shared" si="172"/>
        <v>-3.929349051</v>
      </c>
      <c r="GB314" s="141">
        <f t="shared" si="173"/>
        <v>-3.929349051</v>
      </c>
      <c r="GC314" s="122">
        <f t="shared" si="174"/>
        <v>2.353836257</v>
      </c>
      <c r="GD314" s="142">
        <f t="shared" si="175"/>
        <v>548482.9679</v>
      </c>
      <c r="GE314" s="142">
        <f t="shared" si="176"/>
        <v>0.004050789558</v>
      </c>
      <c r="GF314" s="130">
        <f t="shared" si="177"/>
        <v>2221.789079</v>
      </c>
      <c r="GG314" s="143">
        <f t="shared" si="178"/>
        <v>-174.1480972</v>
      </c>
      <c r="GH314" s="143">
        <f t="shared" si="179"/>
        <v>174.971404</v>
      </c>
      <c r="GI314" s="143">
        <f t="shared" si="180"/>
        <v>2.353836257</v>
      </c>
      <c r="GJ314" s="124">
        <f t="shared" si="181"/>
        <v>246.8654532</v>
      </c>
      <c r="GK314" s="146">
        <f t="shared" si="182"/>
        <v>-0.5</v>
      </c>
      <c r="GL314" s="127">
        <f t="shared" si="183"/>
        <v>-0.8660254038</v>
      </c>
      <c r="GM314" s="146">
        <f t="shared" si="184"/>
        <v>-2.094395102</v>
      </c>
      <c r="GN314" s="127">
        <f t="shared" si="185"/>
        <v>1</v>
      </c>
      <c r="GO314" s="147">
        <f t="shared" si="186"/>
        <v>-0.5</v>
      </c>
      <c r="GP314" s="128">
        <f t="shared" si="187"/>
        <v>0.8660254038</v>
      </c>
      <c r="GQ314" s="147">
        <f t="shared" si="188"/>
        <v>2.094395102</v>
      </c>
      <c r="GR314" s="128">
        <f t="shared" si="189"/>
        <v>1</v>
      </c>
      <c r="GS314" s="140">
        <f t="shared" si="190"/>
        <v>-2.094395102</v>
      </c>
      <c r="GT314" s="140">
        <f t="shared" si="191"/>
        <v>0.787756397</v>
      </c>
      <c r="GU314" s="141">
        <f t="shared" si="192"/>
        <v>-1.306638705</v>
      </c>
      <c r="GV314" s="141">
        <f t="shared" si="193"/>
        <v>-1.306638705</v>
      </c>
      <c r="GW314" s="122">
        <f t="shared" si="194"/>
        <v>-1.306638705</v>
      </c>
      <c r="GX314" s="142">
        <f t="shared" si="195"/>
        <v>1</v>
      </c>
      <c r="GY314" s="142">
        <f t="shared" si="196"/>
        <v>246.8654532</v>
      </c>
      <c r="GZ314" s="130">
        <f t="shared" si="197"/>
        <v>246.8654532</v>
      </c>
      <c r="HA314" s="143">
        <f t="shared" si="198"/>
        <v>64.45563225</v>
      </c>
      <c r="HB314" s="143">
        <f t="shared" si="199"/>
        <v>-238.3023782</v>
      </c>
      <c r="HC314" s="143">
        <f t="shared" si="200"/>
        <v>-1.306638705</v>
      </c>
      <c r="HD314" s="124">
        <f t="shared" si="201"/>
        <v>246.8654532</v>
      </c>
      <c r="HE314" s="140">
        <f t="shared" si="202"/>
        <v>2.094395102</v>
      </c>
      <c r="HF314" s="140">
        <f t="shared" si="203"/>
        <v>2.353836257</v>
      </c>
      <c r="HG314" s="141">
        <f t="shared" si="204"/>
        <v>4.448231359</v>
      </c>
      <c r="HH314" s="141">
        <f t="shared" si="205"/>
        <v>4.448231359</v>
      </c>
      <c r="HI314" s="122">
        <f t="shared" si="206"/>
        <v>-1.834953948</v>
      </c>
      <c r="HJ314" s="142">
        <f t="shared" si="207"/>
        <v>1</v>
      </c>
      <c r="HK314" s="142">
        <f t="shared" si="208"/>
        <v>246.8654532</v>
      </c>
      <c r="HL314" s="130">
        <f t="shared" si="209"/>
        <v>246.8654532</v>
      </c>
      <c r="HM314" s="143">
        <f t="shared" si="210"/>
        <v>-64.45563225</v>
      </c>
      <c r="HN314" s="143">
        <f t="shared" si="211"/>
        <v>-238.3023782</v>
      </c>
      <c r="HO314" s="143">
        <f t="shared" si="212"/>
        <v>-1.834953948</v>
      </c>
      <c r="HP314" s="124">
        <f t="shared" si="213"/>
        <v>246.8654532</v>
      </c>
      <c r="HQ314" s="140">
        <f t="shared" si="214"/>
        <v>2.094395102</v>
      </c>
      <c r="HR314" s="140">
        <f t="shared" si="215"/>
        <v>0.787756397</v>
      </c>
      <c r="HS314" s="141">
        <f t="shared" si="216"/>
        <v>2.882151499</v>
      </c>
      <c r="HT314" s="141">
        <f t="shared" si="217"/>
        <v>2.882151499</v>
      </c>
      <c r="HU314" s="122">
        <f t="shared" si="218"/>
        <v>2.882151499</v>
      </c>
      <c r="HV314" s="142">
        <f t="shared" si="219"/>
        <v>1</v>
      </c>
      <c r="HW314" s="142">
        <f t="shared" si="220"/>
        <v>246.8654532</v>
      </c>
      <c r="HX314" s="130">
        <f t="shared" si="221"/>
        <v>246.8654532</v>
      </c>
      <c r="HY314" s="143">
        <f t="shared" si="222"/>
        <v>-238.6037294</v>
      </c>
      <c r="HZ314" s="143">
        <f t="shared" si="223"/>
        <v>63.33097416</v>
      </c>
      <c r="IA314" s="143">
        <f t="shared" si="224"/>
        <v>2.882151499</v>
      </c>
      <c r="IB314" s="124">
        <f t="shared" si="225"/>
        <v>246.8654532</v>
      </c>
      <c r="IC314" s="140">
        <f t="shared" si="226"/>
        <v>-2.094395102</v>
      </c>
      <c r="ID314" s="140">
        <f t="shared" si="227"/>
        <v>2.353836257</v>
      </c>
      <c r="IE314" s="141">
        <f t="shared" si="228"/>
        <v>0.2594411542</v>
      </c>
      <c r="IF314" s="141">
        <f t="shared" si="229"/>
        <v>0.2594411542</v>
      </c>
      <c r="IG314" s="122">
        <f t="shared" si="230"/>
        <v>0.2594411542</v>
      </c>
      <c r="IH314" s="142">
        <f t="shared" si="231"/>
        <v>1</v>
      </c>
      <c r="II314" s="142">
        <f t="shared" si="232"/>
        <v>246.8654532</v>
      </c>
      <c r="IJ314" s="130">
        <f t="shared" si="233"/>
        <v>246.8654532</v>
      </c>
      <c r="IK314" s="143">
        <f t="shared" si="234"/>
        <v>238.6037294</v>
      </c>
      <c r="IL314" s="143">
        <f t="shared" si="235"/>
        <v>63.33097416</v>
      </c>
      <c r="IM314" s="143">
        <f t="shared" si="236"/>
        <v>0.2594411542</v>
      </c>
      <c r="IN314" s="124">
        <f t="shared" si="237"/>
        <v>246.8654532</v>
      </c>
    </row>
    <row r="315" ht="12.75" customHeight="1">
      <c r="A315" s="129">
        <f>'Cortez Cubic'!AP315</f>
        <v>-0.2187762226</v>
      </c>
      <c r="B315" s="129">
        <f>'Cortez Cubic'!AQ315</f>
        <v>12.74509879</v>
      </c>
      <c r="C315" s="129">
        <f>'Cortez Cubic'!AR315</f>
        <v>12825.88148</v>
      </c>
      <c r="D315" s="129">
        <f>'Cortez Cubic'!AS315</f>
        <v>-1313818.319</v>
      </c>
      <c r="E315" s="129">
        <f t="shared" ref="E315:H315" si="5198">0</f>
        <v>0</v>
      </c>
      <c r="F315" s="129">
        <f t="shared" si="5198"/>
        <v>0</v>
      </c>
      <c r="G315" s="129">
        <f t="shared" si="5198"/>
        <v>0</v>
      </c>
      <c r="H315" s="129">
        <f t="shared" si="5198"/>
        <v>0</v>
      </c>
      <c r="I315" s="110">
        <f>'Cortez Cubic'!I315</f>
        <v>135</v>
      </c>
      <c r="J315" s="130">
        <f t="shared" si="28"/>
        <v>115.4282458</v>
      </c>
      <c r="K315" s="131">
        <f t="shared" si="29"/>
        <v>0</v>
      </c>
      <c r="L315" s="131">
        <f t="shared" si="30"/>
        <v>1</v>
      </c>
      <c r="M315" s="132">
        <f t="shared" si="31"/>
        <v>19.57175425</v>
      </c>
      <c r="N315" s="133">
        <f t="shared" si="32"/>
        <v>85.8628828</v>
      </c>
      <c r="O315" s="134">
        <f t="shared" si="33"/>
        <v>201.2911286</v>
      </c>
      <c r="P315" s="134">
        <f t="shared" si="34"/>
        <v>0</v>
      </c>
      <c r="Q315" s="135">
        <f t="shared" si="35"/>
        <v>115.4282458</v>
      </c>
      <c r="R315" s="135">
        <f t="shared" si="36"/>
        <v>0</v>
      </c>
      <c r="S315" s="136">
        <f t="shared" si="37"/>
        <v>-258.463049</v>
      </c>
      <c r="T315" s="136">
        <f t="shared" si="38"/>
        <v>0</v>
      </c>
      <c r="U315" s="137">
        <f t="shared" ref="U315:X315" si="5199">ATAN2(A315,E315)</f>
        <v>3.141592654</v>
      </c>
      <c r="V315" s="137">
        <f t="shared" si="5199"/>
        <v>0</v>
      </c>
      <c r="W315" s="137">
        <f t="shared" si="5199"/>
        <v>0</v>
      </c>
      <c r="X315" s="137">
        <f t="shared" si="5199"/>
        <v>3.141592654</v>
      </c>
      <c r="Y315" s="137">
        <f t="shared" ref="Y315:AB315" si="5200">SQRT(POWER(A315,2)+POWER(E315,2))</f>
        <v>0.2187762226</v>
      </c>
      <c r="Z315" s="137">
        <f t="shared" si="5200"/>
        <v>12.74509879</v>
      </c>
      <c r="AA315" s="137">
        <f t="shared" si="5200"/>
        <v>12825.88148</v>
      </c>
      <c r="AB315" s="137">
        <f t="shared" si="5200"/>
        <v>1313818.319</v>
      </c>
      <c r="AC315" s="138">
        <f t="shared" ref="AC315:AF315" si="5201">U315-$U315</f>
        <v>0</v>
      </c>
      <c r="AD315" s="138">
        <f t="shared" si="5201"/>
        <v>-3.141592654</v>
      </c>
      <c r="AE315" s="138">
        <f t="shared" si="5201"/>
        <v>-3.141592654</v>
      </c>
      <c r="AF315" s="138">
        <f t="shared" si="5201"/>
        <v>0</v>
      </c>
      <c r="AG315" s="138">
        <f t="shared" ref="AG315:AJ315" si="5202">Y315/$Y315</f>
        <v>1</v>
      </c>
      <c r="AH315" s="138">
        <f t="shared" si="5202"/>
        <v>58.25632529</v>
      </c>
      <c r="AI315" s="138">
        <f t="shared" si="5202"/>
        <v>58625.57331</v>
      </c>
      <c r="AJ315" s="138">
        <f t="shared" si="5202"/>
        <v>6005306.715</v>
      </c>
      <c r="AK315" s="139">
        <f t="shared" ref="AK315:AN315" si="5203">AG315*COS(AC315)</f>
        <v>1</v>
      </c>
      <c r="AL315" s="139">
        <f t="shared" si="5203"/>
        <v>-58.25632529</v>
      </c>
      <c r="AM315" s="139">
        <f t="shared" si="5203"/>
        <v>-58625.57331</v>
      </c>
      <c r="AN315" s="139">
        <f t="shared" si="5203"/>
        <v>6005306.715</v>
      </c>
      <c r="AO315" s="129">
        <f t="shared" ref="AO315:AR315" si="5204">AG315*SIN(AC315)</f>
        <v>0</v>
      </c>
      <c r="AP315" s="129">
        <f t="shared" si="5204"/>
        <v>0</v>
      </c>
      <c r="AQ315" s="129">
        <f t="shared" si="5204"/>
        <v>0</v>
      </c>
      <c r="AR315" s="129">
        <f t="shared" si="5204"/>
        <v>0</v>
      </c>
      <c r="AS315" s="140">
        <f t="shared" si="45"/>
        <v>-9.424777961</v>
      </c>
      <c r="AT315" s="141">
        <f t="shared" si="46"/>
        <v>-9.424777961</v>
      </c>
      <c r="AU315" s="141">
        <f t="shared" si="47"/>
        <v>-3.141592654</v>
      </c>
      <c r="AV315" s="122">
        <f t="shared" si="48"/>
        <v>3.141592654</v>
      </c>
      <c r="AW315" s="142">
        <f t="shared" si="49"/>
        <v>197710.2839</v>
      </c>
      <c r="AX315" s="130">
        <f t="shared" si="50"/>
        <v>197710.2839</v>
      </c>
      <c r="AY315" s="143">
        <f t="shared" si="51"/>
        <v>395420.5679</v>
      </c>
      <c r="AZ315" s="143">
        <f t="shared" si="52"/>
        <v>0</v>
      </c>
      <c r="BA315" s="143">
        <f t="shared" si="53"/>
        <v>0</v>
      </c>
      <c r="BB315" s="124">
        <f t="shared" si="54"/>
        <v>395420.5679</v>
      </c>
      <c r="BC315" s="140">
        <f t="shared" ref="BC315:BD315" si="5205">BC$2*AD315</f>
        <v>-3.141592654</v>
      </c>
      <c r="BD315" s="140">
        <f t="shared" si="5205"/>
        <v>-3.141592654</v>
      </c>
      <c r="BE315" s="141">
        <f t="shared" si="56"/>
        <v>-6.283185307</v>
      </c>
      <c r="BF315" s="141">
        <f t="shared" si="57"/>
        <v>0</v>
      </c>
      <c r="BG315" s="122">
        <f t="shared" si="58"/>
        <v>0</v>
      </c>
      <c r="BH315" s="142">
        <f t="shared" ref="BH315:BI315" si="5206">POWER(AH315,BH$2)</f>
        <v>58.25632529</v>
      </c>
      <c r="BI315" s="142">
        <f t="shared" si="5206"/>
        <v>58625.57331</v>
      </c>
      <c r="BJ315" s="130">
        <f t="shared" si="60"/>
        <v>3415310.469</v>
      </c>
      <c r="BK315" s="143">
        <f t="shared" si="61"/>
        <v>30737794.22</v>
      </c>
      <c r="BL315" s="143">
        <f t="shared" si="62"/>
        <v>0</v>
      </c>
      <c r="BM315" s="143">
        <f t="shared" si="63"/>
        <v>0</v>
      </c>
      <c r="BN315" s="124">
        <f t="shared" si="64"/>
        <v>30737794.22</v>
      </c>
      <c r="BO315" s="140">
        <f t="shared" si="65"/>
        <v>0</v>
      </c>
      <c r="BP315" s="141">
        <f t="shared" si="66"/>
        <v>0</v>
      </c>
      <c r="BQ315" s="141">
        <f t="shared" si="67"/>
        <v>0</v>
      </c>
      <c r="BR315" s="122">
        <f t="shared" si="68"/>
        <v>0</v>
      </c>
      <c r="BS315" s="142">
        <f t="shared" si="69"/>
        <v>6005306.715</v>
      </c>
      <c r="BT315" s="130">
        <f t="shared" si="70"/>
        <v>6005306.715</v>
      </c>
      <c r="BU315" s="143">
        <f t="shared" si="71"/>
        <v>-162143281.3</v>
      </c>
      <c r="BV315" s="143">
        <f t="shared" si="72"/>
        <v>0</v>
      </c>
      <c r="BW315" s="143">
        <f t="shared" si="73"/>
        <v>3.141592654</v>
      </c>
      <c r="BX315" s="124">
        <f t="shared" si="74"/>
        <v>162143281.3</v>
      </c>
      <c r="BY315" s="144">
        <f t="shared" ref="BY315:BZ315" si="5207">AY315+BK315+BU315</f>
        <v>-131010066.5</v>
      </c>
      <c r="BZ315" s="144">
        <f t="shared" si="5207"/>
        <v>0</v>
      </c>
      <c r="CA315" s="144">
        <f t="shared" si="76"/>
        <v>-3.141592654</v>
      </c>
      <c r="CB315" s="145">
        <f t="shared" si="77"/>
        <v>131010066.5</v>
      </c>
      <c r="CC315" s="140">
        <f t="shared" ref="CC315:CD315" si="5208">CC$2*AD315</f>
        <v>-6.283185307</v>
      </c>
      <c r="CD315" s="140">
        <f t="shared" si="5208"/>
        <v>-6.283185307</v>
      </c>
      <c r="CE315" s="141">
        <f t="shared" si="79"/>
        <v>-12.56637061</v>
      </c>
      <c r="CF315" s="141">
        <f t="shared" si="80"/>
        <v>0</v>
      </c>
      <c r="CG315" s="122">
        <f t="shared" si="81"/>
        <v>0</v>
      </c>
      <c r="CH315" s="142">
        <f t="shared" ref="CH315:CI315" si="5209">POWER(AH315,CH$2)</f>
        <v>3393.799436</v>
      </c>
      <c r="CI315" s="142">
        <f t="shared" si="5209"/>
        <v>3436957846</v>
      </c>
      <c r="CJ315" s="130">
        <f t="shared" si="83"/>
        <v>11664345601077</v>
      </c>
      <c r="CK315" s="143">
        <f t="shared" si="84"/>
        <v>-11664345601077</v>
      </c>
      <c r="CL315" s="143">
        <f t="shared" si="85"/>
        <v>0</v>
      </c>
      <c r="CM315" s="143">
        <f t="shared" si="86"/>
        <v>3.141592654</v>
      </c>
      <c r="CN315" s="124">
        <f t="shared" si="87"/>
        <v>11664345601077</v>
      </c>
      <c r="CO315" s="140">
        <f t="shared" si="88"/>
        <v>-9.424777961</v>
      </c>
      <c r="CP315" s="141">
        <f t="shared" si="89"/>
        <v>-9.424777961</v>
      </c>
      <c r="CQ315" s="141">
        <f t="shared" si="90"/>
        <v>-3.141592654</v>
      </c>
      <c r="CR315" s="122">
        <f t="shared" si="91"/>
        <v>3.141592654</v>
      </c>
      <c r="CS315" s="142">
        <f t="shared" si="92"/>
        <v>201493624181169</v>
      </c>
      <c r="CT315" s="130">
        <f t="shared" si="93"/>
        <v>201493624181169</v>
      </c>
      <c r="CU315" s="143">
        <f t="shared" si="94"/>
        <v>-805974496724677</v>
      </c>
      <c r="CV315" s="143">
        <f t="shared" si="95"/>
        <v>0.09870340876</v>
      </c>
      <c r="CW315" s="143">
        <f t="shared" si="96"/>
        <v>3.141592654</v>
      </c>
      <c r="CX315" s="124">
        <f t="shared" si="97"/>
        <v>805974496724677</v>
      </c>
      <c r="CY315" s="140">
        <f t="shared" si="98"/>
        <v>-9.424777961</v>
      </c>
      <c r="CZ315" s="140">
        <f t="shared" si="99"/>
        <v>0</v>
      </c>
      <c r="DA315" s="141">
        <f t="shared" si="100"/>
        <v>-9.424777961</v>
      </c>
      <c r="DB315" s="141">
        <f t="shared" si="101"/>
        <v>-3.141592654</v>
      </c>
      <c r="DC315" s="122">
        <f t="shared" si="102"/>
        <v>3.141592654</v>
      </c>
      <c r="DD315" s="142">
        <f t="shared" si="103"/>
        <v>197710.2839</v>
      </c>
      <c r="DE315" s="142">
        <f t="shared" si="104"/>
        <v>6005306.715</v>
      </c>
      <c r="DF315" s="130">
        <f t="shared" si="105"/>
        <v>1187310895760</v>
      </c>
      <c r="DG315" s="143">
        <f t="shared" si="106"/>
        <v>-4749243583042</v>
      </c>
      <c r="DH315" s="143">
        <f t="shared" si="107"/>
        <v>0.0005816145952</v>
      </c>
      <c r="DI315" s="143">
        <f t="shared" si="108"/>
        <v>3.141592654</v>
      </c>
      <c r="DJ315" s="124">
        <f t="shared" si="109"/>
        <v>4749243583042</v>
      </c>
      <c r="DK315" s="140">
        <f t="shared" ref="DK315:DM315" si="5210">DK$2*AD315</f>
        <v>-3.141592654</v>
      </c>
      <c r="DL315" s="140">
        <f t="shared" si="5210"/>
        <v>-3.141592654</v>
      </c>
      <c r="DM315" s="140">
        <f t="shared" si="5210"/>
        <v>0</v>
      </c>
      <c r="DN315" s="141">
        <f t="shared" si="111"/>
        <v>-6.283185307</v>
      </c>
      <c r="DO315" s="141">
        <f t="shared" si="112"/>
        <v>0</v>
      </c>
      <c r="DP315" s="122">
        <f t="shared" si="113"/>
        <v>0</v>
      </c>
      <c r="DQ315" s="142">
        <f t="shared" ref="DQ315:DS315" si="5211">POWER(AH315,DQ$2)</f>
        <v>58.25632529</v>
      </c>
      <c r="DR315" s="142">
        <f t="shared" si="5211"/>
        <v>58625.57331</v>
      </c>
      <c r="DS315" s="142">
        <f t="shared" si="5211"/>
        <v>6005306.715</v>
      </c>
      <c r="DT315" s="130">
        <f t="shared" si="115"/>
        <v>20509986894976</v>
      </c>
      <c r="DU315" s="143">
        <f t="shared" si="116"/>
        <v>-369179764109567</v>
      </c>
      <c r="DV315" s="143">
        <f t="shared" si="117"/>
        <v>0</v>
      </c>
      <c r="DW315" s="143">
        <f t="shared" si="118"/>
        <v>3.141592654</v>
      </c>
      <c r="DX315" s="124">
        <f t="shared" si="119"/>
        <v>369179764109567</v>
      </c>
      <c r="DY315" s="140">
        <f t="shared" si="120"/>
        <v>0</v>
      </c>
      <c r="DZ315" s="141">
        <f t="shared" si="121"/>
        <v>0</v>
      </c>
      <c r="EA315" s="141">
        <f t="shared" si="122"/>
        <v>0</v>
      </c>
      <c r="EB315" s="122">
        <f t="shared" si="123"/>
        <v>0</v>
      </c>
      <c r="EC315" s="142">
        <f t="shared" si="124"/>
        <v>36063708742757</v>
      </c>
      <c r="ED315" s="130">
        <f t="shared" si="125"/>
        <v>36063708742757</v>
      </c>
      <c r="EE315" s="143">
        <f t="shared" si="126"/>
        <v>973720136054448</v>
      </c>
      <c r="EF315" s="143">
        <f t="shared" si="127"/>
        <v>0</v>
      </c>
      <c r="EG315" s="143">
        <f t="shared" si="128"/>
        <v>0</v>
      </c>
      <c r="EH315" s="124">
        <f t="shared" si="129"/>
        <v>973720136054448</v>
      </c>
      <c r="EI315" s="144">
        <f t="shared" ref="EI315:EJ315" si="5212">CK315+CU315+DG315+DU315+EE315</f>
        <v>-217847713963915</v>
      </c>
      <c r="EJ315" s="144">
        <f t="shared" si="5212"/>
        <v>0.09928502336</v>
      </c>
      <c r="EK315" s="144">
        <f t="shared" si="131"/>
        <v>3.141592654</v>
      </c>
      <c r="EL315" s="145">
        <f t="shared" si="132"/>
        <v>217847713963915</v>
      </c>
      <c r="EM315" s="140">
        <f t="shared" si="133"/>
        <v>1.570796327</v>
      </c>
      <c r="EN315" s="141">
        <f t="shared" si="134"/>
        <v>1.570796327</v>
      </c>
      <c r="EO315" s="141">
        <f t="shared" si="135"/>
        <v>1.570796327</v>
      </c>
      <c r="EP315" s="122">
        <f t="shared" si="136"/>
        <v>1.570796327</v>
      </c>
      <c r="EQ315" s="142">
        <f t="shared" si="137"/>
        <v>14759665.1</v>
      </c>
      <c r="ER315" s="130">
        <f t="shared" si="138"/>
        <v>14759665.1</v>
      </c>
      <c r="ES315" s="143">
        <f t="shared" si="139"/>
        <v>0.00000002172549176</v>
      </c>
      <c r="ET315" s="143">
        <f t="shared" si="140"/>
        <v>76693469.59</v>
      </c>
      <c r="EU315" s="143">
        <f t="shared" si="141"/>
        <v>1.570796327</v>
      </c>
      <c r="EV315" s="124">
        <f t="shared" si="142"/>
        <v>76693469.59</v>
      </c>
      <c r="EW315" s="144">
        <f t="shared" ref="EW315:EX315" si="5213">BY315+ES315</f>
        <v>-131010066.5</v>
      </c>
      <c r="EX315" s="144">
        <f t="shared" si="5213"/>
        <v>76693469.59</v>
      </c>
      <c r="EY315" s="144">
        <f t="shared" si="144"/>
        <v>2.611976619</v>
      </c>
      <c r="EZ315" s="145">
        <f t="shared" si="145"/>
        <v>151807528.8</v>
      </c>
      <c r="FA315" s="140">
        <f t="shared" si="146"/>
        <v>0.870658873</v>
      </c>
      <c r="FB315" s="141">
        <f t="shared" si="147"/>
        <v>0.870658873</v>
      </c>
      <c r="FC315" s="141">
        <f t="shared" si="148"/>
        <v>0.870658873</v>
      </c>
      <c r="FD315" s="122">
        <f t="shared" si="149"/>
        <v>0.870658873</v>
      </c>
      <c r="FE315" s="142">
        <f t="shared" si="150"/>
        <v>533.4549756</v>
      </c>
      <c r="FF315" s="130">
        <f t="shared" si="151"/>
        <v>533.4549756</v>
      </c>
      <c r="FG315" s="143">
        <f t="shared" si="152"/>
        <v>90.93617673</v>
      </c>
      <c r="FH315" s="143">
        <f t="shared" si="153"/>
        <v>107.9331198</v>
      </c>
      <c r="FI315" s="143">
        <f t="shared" si="154"/>
        <v>0.870658873</v>
      </c>
      <c r="FJ315" s="124">
        <f t="shared" si="155"/>
        <v>141.1344983</v>
      </c>
      <c r="FK315" s="140">
        <f t="shared" si="156"/>
        <v>-6.283185307</v>
      </c>
      <c r="FL315" s="141">
        <f t="shared" si="157"/>
        <v>-6.283185307</v>
      </c>
      <c r="FM315" s="141">
        <f t="shared" si="158"/>
        <v>0</v>
      </c>
      <c r="FN315" s="122">
        <f t="shared" si="159"/>
        <v>0</v>
      </c>
      <c r="FO315" s="142">
        <f t="shared" si="160"/>
        <v>3393.799436</v>
      </c>
      <c r="FP315" s="130">
        <f t="shared" si="161"/>
        <v>3393.799436</v>
      </c>
      <c r="FQ315" s="143">
        <f t="shared" si="162"/>
        <v>-3393.799436</v>
      </c>
      <c r="FR315" s="143">
        <f t="shared" si="163"/>
        <v>0</v>
      </c>
      <c r="FS315" s="143">
        <f t="shared" si="164"/>
        <v>3.141592654</v>
      </c>
      <c r="FT315" s="124">
        <f t="shared" si="165"/>
        <v>3393.799436</v>
      </c>
      <c r="FU315" s="144">
        <f t="shared" si="166"/>
        <v>-179270.5194</v>
      </c>
      <c r="FV315" s="144">
        <f t="shared" si="167"/>
        <v>0</v>
      </c>
      <c r="FW315" s="144">
        <f t="shared" si="168"/>
        <v>-3.141592654</v>
      </c>
      <c r="FX315" s="145">
        <f t="shared" si="169"/>
        <v>179270.5194</v>
      </c>
      <c r="FY315" s="140">
        <f t="shared" si="170"/>
        <v>-3.141592654</v>
      </c>
      <c r="FZ315" s="140">
        <f t="shared" si="171"/>
        <v>-0.870658873</v>
      </c>
      <c r="GA315" s="141">
        <f t="shared" si="172"/>
        <v>-4.012251527</v>
      </c>
      <c r="GB315" s="141">
        <f t="shared" si="173"/>
        <v>-4.012251527</v>
      </c>
      <c r="GC315" s="122">
        <f t="shared" si="174"/>
        <v>2.270933781</v>
      </c>
      <c r="GD315" s="142">
        <f t="shared" si="175"/>
        <v>179270.5194</v>
      </c>
      <c r="GE315" s="142">
        <f t="shared" si="176"/>
        <v>0.007085439863</v>
      </c>
      <c r="GF315" s="130">
        <f t="shared" si="177"/>
        <v>1270.210484</v>
      </c>
      <c r="GG315" s="143">
        <f t="shared" si="178"/>
        <v>-90.93617673</v>
      </c>
      <c r="GH315" s="143">
        <f t="shared" si="179"/>
        <v>107.9331198</v>
      </c>
      <c r="GI315" s="143">
        <f t="shared" si="180"/>
        <v>2.270933781</v>
      </c>
      <c r="GJ315" s="124">
        <f t="shared" si="181"/>
        <v>141.1344983</v>
      </c>
      <c r="GK315" s="146">
        <f t="shared" si="182"/>
        <v>-0.5</v>
      </c>
      <c r="GL315" s="127">
        <f t="shared" si="183"/>
        <v>-0.8660254038</v>
      </c>
      <c r="GM315" s="146">
        <f t="shared" si="184"/>
        <v>-2.094395102</v>
      </c>
      <c r="GN315" s="127">
        <f t="shared" si="185"/>
        <v>1</v>
      </c>
      <c r="GO315" s="147">
        <f t="shared" si="186"/>
        <v>-0.5</v>
      </c>
      <c r="GP315" s="128">
        <f t="shared" si="187"/>
        <v>0.8660254038</v>
      </c>
      <c r="GQ315" s="147">
        <f t="shared" si="188"/>
        <v>2.094395102</v>
      </c>
      <c r="GR315" s="128">
        <f t="shared" si="189"/>
        <v>1</v>
      </c>
      <c r="GS315" s="140">
        <f t="shared" si="190"/>
        <v>-2.094395102</v>
      </c>
      <c r="GT315" s="140">
        <f t="shared" si="191"/>
        <v>0.870658873</v>
      </c>
      <c r="GU315" s="141">
        <f t="shared" si="192"/>
        <v>-1.223736229</v>
      </c>
      <c r="GV315" s="141">
        <f t="shared" si="193"/>
        <v>-1.223736229</v>
      </c>
      <c r="GW315" s="122">
        <f t="shared" si="194"/>
        <v>-1.223736229</v>
      </c>
      <c r="GX315" s="142">
        <f t="shared" si="195"/>
        <v>1</v>
      </c>
      <c r="GY315" s="142">
        <f t="shared" si="196"/>
        <v>141.1344983</v>
      </c>
      <c r="GZ315" s="130">
        <f t="shared" si="197"/>
        <v>141.1344983</v>
      </c>
      <c r="HA315" s="143">
        <f t="shared" si="198"/>
        <v>48.00473533</v>
      </c>
      <c r="HB315" s="143">
        <f t="shared" si="199"/>
        <v>-132.7195991</v>
      </c>
      <c r="HC315" s="143">
        <f t="shared" si="200"/>
        <v>-1.223736229</v>
      </c>
      <c r="HD315" s="124">
        <f t="shared" si="201"/>
        <v>141.1344983</v>
      </c>
      <c r="HE315" s="140">
        <f t="shared" si="202"/>
        <v>2.094395102</v>
      </c>
      <c r="HF315" s="140">
        <f t="shared" si="203"/>
        <v>2.270933781</v>
      </c>
      <c r="HG315" s="141">
        <f t="shared" si="204"/>
        <v>4.365328883</v>
      </c>
      <c r="HH315" s="141">
        <f t="shared" si="205"/>
        <v>4.365328883</v>
      </c>
      <c r="HI315" s="122">
        <f t="shared" si="206"/>
        <v>-1.917856424</v>
      </c>
      <c r="HJ315" s="142">
        <f t="shared" si="207"/>
        <v>1</v>
      </c>
      <c r="HK315" s="142">
        <f t="shared" si="208"/>
        <v>141.1344983</v>
      </c>
      <c r="HL315" s="130">
        <f t="shared" si="209"/>
        <v>141.1344983</v>
      </c>
      <c r="HM315" s="143">
        <f t="shared" si="210"/>
        <v>-48.00473533</v>
      </c>
      <c r="HN315" s="143">
        <f t="shared" si="211"/>
        <v>-132.7195991</v>
      </c>
      <c r="HO315" s="143">
        <f t="shared" si="212"/>
        <v>-1.917856424</v>
      </c>
      <c r="HP315" s="124">
        <f t="shared" si="213"/>
        <v>141.1344983</v>
      </c>
      <c r="HQ315" s="140">
        <f t="shared" si="214"/>
        <v>2.094395102</v>
      </c>
      <c r="HR315" s="140">
        <f t="shared" si="215"/>
        <v>0.870658873</v>
      </c>
      <c r="HS315" s="141">
        <f t="shared" si="216"/>
        <v>2.965053975</v>
      </c>
      <c r="HT315" s="141">
        <f t="shared" si="217"/>
        <v>2.965053975</v>
      </c>
      <c r="HU315" s="122">
        <f t="shared" si="218"/>
        <v>2.965053975</v>
      </c>
      <c r="HV315" s="142">
        <f t="shared" si="219"/>
        <v>1</v>
      </c>
      <c r="HW315" s="142">
        <f t="shared" si="220"/>
        <v>141.1344983</v>
      </c>
      <c r="HX315" s="130">
        <f t="shared" si="221"/>
        <v>141.1344983</v>
      </c>
      <c r="HY315" s="143">
        <f t="shared" si="222"/>
        <v>-138.9409121</v>
      </c>
      <c r="HZ315" s="143">
        <f t="shared" si="223"/>
        <v>24.78647925</v>
      </c>
      <c r="IA315" s="143">
        <f t="shared" si="224"/>
        <v>2.965053975</v>
      </c>
      <c r="IB315" s="124">
        <f t="shared" si="225"/>
        <v>141.1344983</v>
      </c>
      <c r="IC315" s="140">
        <f t="shared" si="226"/>
        <v>-2.094395102</v>
      </c>
      <c r="ID315" s="140">
        <f t="shared" si="227"/>
        <v>2.270933781</v>
      </c>
      <c r="IE315" s="141">
        <f t="shared" si="228"/>
        <v>0.1765386782</v>
      </c>
      <c r="IF315" s="141">
        <f t="shared" si="229"/>
        <v>0.1765386782</v>
      </c>
      <c r="IG315" s="122">
        <f t="shared" si="230"/>
        <v>0.1765386782</v>
      </c>
      <c r="IH315" s="142">
        <f t="shared" si="231"/>
        <v>1</v>
      </c>
      <c r="II315" s="142">
        <f t="shared" si="232"/>
        <v>141.1344983</v>
      </c>
      <c r="IJ315" s="130">
        <f t="shared" si="233"/>
        <v>141.1344983</v>
      </c>
      <c r="IK315" s="143">
        <f t="shared" si="234"/>
        <v>138.9409121</v>
      </c>
      <c r="IL315" s="143">
        <f t="shared" si="235"/>
        <v>24.78647925</v>
      </c>
      <c r="IM315" s="143">
        <f t="shared" si="236"/>
        <v>0.1765386782</v>
      </c>
      <c r="IN315" s="124">
        <f t="shared" si="237"/>
        <v>141.1344983</v>
      </c>
    </row>
    <row r="316" ht="12.75" customHeight="1">
      <c r="A316" s="129">
        <f>'Cortez Cubic'!AP316</f>
        <v>-0.2187762226</v>
      </c>
      <c r="B316" s="129">
        <f>'Cortez Cubic'!AQ316</f>
        <v>2.680039622</v>
      </c>
      <c r="C316" s="129">
        <f>'Cortez Cubic'!AR316</f>
        <v>4389.24729</v>
      </c>
      <c r="D316" s="129">
        <f>'Cortez Cubic'!AS316</f>
        <v>-256502.9225</v>
      </c>
      <c r="E316" s="129">
        <f t="shared" ref="E316:H316" si="5214">0</f>
        <v>0</v>
      </c>
      <c r="F316" s="129">
        <f t="shared" si="5214"/>
        <v>0</v>
      </c>
      <c r="G316" s="129">
        <f t="shared" si="5214"/>
        <v>0</v>
      </c>
      <c r="H316" s="129">
        <f t="shared" si="5214"/>
        <v>0</v>
      </c>
      <c r="I316" s="110">
        <f>'Cortez Cubic'!I316</f>
        <v>111</v>
      </c>
      <c r="J316" s="130">
        <f t="shared" si="28"/>
        <v>91.42678504</v>
      </c>
      <c r="K316" s="131">
        <f t="shared" si="29"/>
        <v>1</v>
      </c>
      <c r="L316" s="131">
        <f t="shared" si="30"/>
        <v>0</v>
      </c>
      <c r="M316" s="132">
        <f t="shared" si="31"/>
        <v>19.57321496</v>
      </c>
      <c r="N316" s="133">
        <f t="shared" si="32"/>
        <v>11.05221814</v>
      </c>
      <c r="O316" s="134">
        <f t="shared" si="33"/>
        <v>91.42678504</v>
      </c>
      <c r="P316" s="134">
        <f t="shared" si="34"/>
        <v>0</v>
      </c>
      <c r="Q316" s="135">
        <f t="shared" si="35"/>
        <v>80.3745669</v>
      </c>
      <c r="R316" s="135">
        <f t="shared" si="36"/>
        <v>0</v>
      </c>
      <c r="S316" s="136">
        <f t="shared" si="37"/>
        <v>-159.5512107</v>
      </c>
      <c r="T316" s="136">
        <f t="shared" si="38"/>
        <v>0</v>
      </c>
      <c r="U316" s="137">
        <f t="shared" ref="U316:X316" si="5215">ATAN2(A316,E316)</f>
        <v>3.141592654</v>
      </c>
      <c r="V316" s="137">
        <f t="shared" si="5215"/>
        <v>0</v>
      </c>
      <c r="W316" s="137">
        <f t="shared" si="5215"/>
        <v>0</v>
      </c>
      <c r="X316" s="137">
        <f t="shared" si="5215"/>
        <v>3.141592654</v>
      </c>
      <c r="Y316" s="137">
        <f t="shared" ref="Y316:AB316" si="5216">SQRT(POWER(A316,2)+POWER(E316,2))</f>
        <v>0.2187762226</v>
      </c>
      <c r="Z316" s="137">
        <f t="shared" si="5216"/>
        <v>2.680039622</v>
      </c>
      <c r="AA316" s="137">
        <f t="shared" si="5216"/>
        <v>4389.24729</v>
      </c>
      <c r="AB316" s="137">
        <f t="shared" si="5216"/>
        <v>256502.9225</v>
      </c>
      <c r="AC316" s="138">
        <f t="shared" ref="AC316:AF316" si="5217">U316-$U316</f>
        <v>0</v>
      </c>
      <c r="AD316" s="138">
        <f t="shared" si="5217"/>
        <v>-3.141592654</v>
      </c>
      <c r="AE316" s="138">
        <f t="shared" si="5217"/>
        <v>-3.141592654</v>
      </c>
      <c r="AF316" s="138">
        <f t="shared" si="5217"/>
        <v>0</v>
      </c>
      <c r="AG316" s="138">
        <f t="shared" ref="AG316:AJ316" si="5218">Y316/$Y316</f>
        <v>1</v>
      </c>
      <c r="AH316" s="138">
        <f t="shared" si="5218"/>
        <v>12.25014122</v>
      </c>
      <c r="AI316" s="138">
        <f t="shared" si="5218"/>
        <v>20062.72545</v>
      </c>
      <c r="AJ316" s="138">
        <f t="shared" si="5218"/>
        <v>1172444.242</v>
      </c>
      <c r="AK316" s="139">
        <f t="shared" ref="AK316:AN316" si="5219">AG316*COS(AC316)</f>
        <v>1</v>
      </c>
      <c r="AL316" s="139">
        <f t="shared" si="5219"/>
        <v>-12.25014122</v>
      </c>
      <c r="AM316" s="139">
        <f t="shared" si="5219"/>
        <v>-20062.72545</v>
      </c>
      <c r="AN316" s="139">
        <f t="shared" si="5219"/>
        <v>1172444.242</v>
      </c>
      <c r="AO316" s="129">
        <f t="shared" ref="AO316:AR316" si="5220">AG316*SIN(AC316)</f>
        <v>0</v>
      </c>
      <c r="AP316" s="129">
        <f t="shared" si="5220"/>
        <v>0</v>
      </c>
      <c r="AQ316" s="129">
        <f t="shared" si="5220"/>
        <v>0</v>
      </c>
      <c r="AR316" s="129">
        <f t="shared" si="5220"/>
        <v>0</v>
      </c>
      <c r="AS316" s="140">
        <f t="shared" si="45"/>
        <v>-9.424777961</v>
      </c>
      <c r="AT316" s="141">
        <f t="shared" si="46"/>
        <v>-9.424777961</v>
      </c>
      <c r="AU316" s="141">
        <f t="shared" si="47"/>
        <v>-3.141592654</v>
      </c>
      <c r="AV316" s="122">
        <f t="shared" si="48"/>
        <v>3.141592654</v>
      </c>
      <c r="AW316" s="142">
        <f t="shared" si="49"/>
        <v>1838.329201</v>
      </c>
      <c r="AX316" s="130">
        <f t="shared" si="50"/>
        <v>1838.329201</v>
      </c>
      <c r="AY316" s="143">
        <f t="shared" si="51"/>
        <v>3676.658402</v>
      </c>
      <c r="AZ316" s="143">
        <f t="shared" si="52"/>
        <v>0</v>
      </c>
      <c r="BA316" s="143">
        <f t="shared" si="53"/>
        <v>0</v>
      </c>
      <c r="BB316" s="124">
        <f t="shared" si="54"/>
        <v>3676.658402</v>
      </c>
      <c r="BC316" s="140">
        <f t="shared" ref="BC316:BD316" si="5221">BC$2*AD316</f>
        <v>-3.141592654</v>
      </c>
      <c r="BD316" s="140">
        <f t="shared" si="5221"/>
        <v>-3.141592654</v>
      </c>
      <c r="BE316" s="141">
        <f t="shared" si="56"/>
        <v>-6.283185307</v>
      </c>
      <c r="BF316" s="141">
        <f t="shared" si="57"/>
        <v>0</v>
      </c>
      <c r="BG316" s="122">
        <f t="shared" si="58"/>
        <v>0</v>
      </c>
      <c r="BH316" s="142">
        <f t="shared" ref="BH316:BI316" si="5222">POWER(AH316,BH$2)</f>
        <v>12.25014122</v>
      </c>
      <c r="BI316" s="142">
        <f t="shared" si="5222"/>
        <v>20062.72545</v>
      </c>
      <c r="BJ316" s="130">
        <f t="shared" si="60"/>
        <v>245771.22</v>
      </c>
      <c r="BK316" s="143">
        <f t="shared" si="61"/>
        <v>2211940.98</v>
      </c>
      <c r="BL316" s="143">
        <f t="shared" si="62"/>
        <v>0</v>
      </c>
      <c r="BM316" s="143">
        <f t="shared" si="63"/>
        <v>0</v>
      </c>
      <c r="BN316" s="124">
        <f t="shared" si="64"/>
        <v>2211940.98</v>
      </c>
      <c r="BO316" s="140">
        <f t="shared" si="65"/>
        <v>0</v>
      </c>
      <c r="BP316" s="141">
        <f t="shared" si="66"/>
        <v>0</v>
      </c>
      <c r="BQ316" s="141">
        <f t="shared" si="67"/>
        <v>0</v>
      </c>
      <c r="BR316" s="122">
        <f t="shared" si="68"/>
        <v>0</v>
      </c>
      <c r="BS316" s="142">
        <f t="shared" si="69"/>
        <v>1172444.242</v>
      </c>
      <c r="BT316" s="130">
        <f t="shared" si="70"/>
        <v>1172444.242</v>
      </c>
      <c r="BU316" s="143">
        <f t="shared" si="71"/>
        <v>-31655994.54</v>
      </c>
      <c r="BV316" s="143">
        <f t="shared" si="72"/>
        <v>0</v>
      </c>
      <c r="BW316" s="143">
        <f t="shared" si="73"/>
        <v>3.141592654</v>
      </c>
      <c r="BX316" s="124">
        <f t="shared" si="74"/>
        <v>31655994.54</v>
      </c>
      <c r="BY316" s="144">
        <f t="shared" ref="BY316:BZ316" si="5223">AY316+BK316+BU316</f>
        <v>-29440376.9</v>
      </c>
      <c r="BZ316" s="144">
        <f t="shared" si="5223"/>
        <v>0</v>
      </c>
      <c r="CA316" s="144">
        <f t="shared" si="76"/>
        <v>-3.141592654</v>
      </c>
      <c r="CB316" s="145">
        <f t="shared" si="77"/>
        <v>29440376.9</v>
      </c>
      <c r="CC316" s="140">
        <f t="shared" ref="CC316:CD316" si="5224">CC$2*AD316</f>
        <v>-6.283185307</v>
      </c>
      <c r="CD316" s="140">
        <f t="shared" si="5224"/>
        <v>-6.283185307</v>
      </c>
      <c r="CE316" s="141">
        <f t="shared" si="79"/>
        <v>-12.56637061</v>
      </c>
      <c r="CF316" s="141">
        <f t="shared" si="80"/>
        <v>0</v>
      </c>
      <c r="CG316" s="122">
        <f t="shared" si="81"/>
        <v>0</v>
      </c>
      <c r="CH316" s="142">
        <f t="shared" ref="CH316:CI316" si="5225">POWER(AH316,CH$2)</f>
        <v>150.0659599</v>
      </c>
      <c r="CI316" s="142">
        <f t="shared" si="5225"/>
        <v>402512952.6</v>
      </c>
      <c r="CJ316" s="130">
        <f t="shared" si="83"/>
        <v>60403492603</v>
      </c>
      <c r="CK316" s="143">
        <f t="shared" si="84"/>
        <v>-60403492603</v>
      </c>
      <c r="CL316" s="143">
        <f t="shared" si="85"/>
        <v>0</v>
      </c>
      <c r="CM316" s="143">
        <f t="shared" si="86"/>
        <v>3.141592654</v>
      </c>
      <c r="CN316" s="124">
        <f t="shared" si="87"/>
        <v>60403492603</v>
      </c>
      <c r="CO316" s="140">
        <f t="shared" si="88"/>
        <v>-9.424777961</v>
      </c>
      <c r="CP316" s="141">
        <f t="shared" si="89"/>
        <v>-9.424777961</v>
      </c>
      <c r="CQ316" s="141">
        <f t="shared" si="90"/>
        <v>-3.141592654</v>
      </c>
      <c r="CR316" s="122">
        <f t="shared" si="91"/>
        <v>3.141592654</v>
      </c>
      <c r="CS316" s="142">
        <f t="shared" si="92"/>
        <v>8075506859452</v>
      </c>
      <c r="CT316" s="130">
        <f t="shared" si="93"/>
        <v>8075506859452</v>
      </c>
      <c r="CU316" s="143">
        <f t="shared" si="94"/>
        <v>-32302027437808</v>
      </c>
      <c r="CV316" s="143">
        <f t="shared" si="95"/>
        <v>0.003955857451</v>
      </c>
      <c r="CW316" s="143">
        <f t="shared" si="96"/>
        <v>3.141592654</v>
      </c>
      <c r="CX316" s="124">
        <f t="shared" si="97"/>
        <v>32302027437808</v>
      </c>
      <c r="CY316" s="140">
        <f t="shared" si="98"/>
        <v>-9.424777961</v>
      </c>
      <c r="CZ316" s="140">
        <f t="shared" si="99"/>
        <v>0</v>
      </c>
      <c r="DA316" s="141">
        <f t="shared" si="100"/>
        <v>-9.424777961</v>
      </c>
      <c r="DB316" s="141">
        <f t="shared" si="101"/>
        <v>-3.141592654</v>
      </c>
      <c r="DC316" s="122">
        <f t="shared" si="102"/>
        <v>3.141592654</v>
      </c>
      <c r="DD316" s="142">
        <f t="shared" si="103"/>
        <v>1838.329201</v>
      </c>
      <c r="DE316" s="142">
        <f t="shared" si="104"/>
        <v>1172444.242</v>
      </c>
      <c r="DF316" s="130">
        <f t="shared" si="105"/>
        <v>2155338487</v>
      </c>
      <c r="DG316" s="143">
        <f t="shared" si="106"/>
        <v>-8621353947</v>
      </c>
      <c r="DH316" s="143">
        <f t="shared" si="107"/>
        <v>0.000001055811352</v>
      </c>
      <c r="DI316" s="143">
        <f t="shared" si="108"/>
        <v>3.141592654</v>
      </c>
      <c r="DJ316" s="124">
        <f t="shared" si="109"/>
        <v>8621353947</v>
      </c>
      <c r="DK316" s="140">
        <f t="shared" ref="DK316:DM316" si="5226">DK$2*AD316</f>
        <v>-3.141592654</v>
      </c>
      <c r="DL316" s="140">
        <f t="shared" si="5226"/>
        <v>-3.141592654</v>
      </c>
      <c r="DM316" s="140">
        <f t="shared" si="5226"/>
        <v>0</v>
      </c>
      <c r="DN316" s="141">
        <f t="shared" si="111"/>
        <v>-6.283185307</v>
      </c>
      <c r="DO316" s="141">
        <f t="shared" si="112"/>
        <v>0</v>
      </c>
      <c r="DP316" s="122">
        <f t="shared" si="113"/>
        <v>0</v>
      </c>
      <c r="DQ316" s="142">
        <f t="shared" ref="DQ316:DS316" si="5227">POWER(AH316,DQ$2)</f>
        <v>12.25014122</v>
      </c>
      <c r="DR316" s="142">
        <f t="shared" si="5227"/>
        <v>20062.72545</v>
      </c>
      <c r="DS316" s="142">
        <f t="shared" si="5227"/>
        <v>1172444.242</v>
      </c>
      <c r="DT316" s="130">
        <f t="shared" si="115"/>
        <v>288153051815</v>
      </c>
      <c r="DU316" s="143">
        <f t="shared" si="116"/>
        <v>-5186754932667</v>
      </c>
      <c r="DV316" s="143">
        <f t="shared" si="117"/>
        <v>0</v>
      </c>
      <c r="DW316" s="143">
        <f t="shared" si="118"/>
        <v>3.141592654</v>
      </c>
      <c r="DX316" s="124">
        <f t="shared" si="119"/>
        <v>5186754932667</v>
      </c>
      <c r="DY316" s="140">
        <f t="shared" si="120"/>
        <v>0</v>
      </c>
      <c r="DZ316" s="141">
        <f t="shared" si="121"/>
        <v>0</v>
      </c>
      <c r="EA316" s="141">
        <f t="shared" si="122"/>
        <v>0</v>
      </c>
      <c r="EB316" s="122">
        <f t="shared" si="123"/>
        <v>0</v>
      </c>
      <c r="EC316" s="142">
        <f t="shared" si="124"/>
        <v>1374625500806</v>
      </c>
      <c r="ED316" s="130">
        <f t="shared" si="125"/>
        <v>1374625500806</v>
      </c>
      <c r="EE316" s="143">
        <f t="shared" si="126"/>
        <v>37114888521766</v>
      </c>
      <c r="EF316" s="143">
        <f t="shared" si="127"/>
        <v>0</v>
      </c>
      <c r="EG316" s="143">
        <f t="shared" si="128"/>
        <v>0</v>
      </c>
      <c r="EH316" s="124">
        <f t="shared" si="129"/>
        <v>37114888521766</v>
      </c>
      <c r="EI316" s="144">
        <f t="shared" ref="EI316:EJ316" si="5228">CK316+CU316+DG316+DU316+EE316</f>
        <v>-442918695258</v>
      </c>
      <c r="EJ316" s="144">
        <f t="shared" si="5228"/>
        <v>0.003956913262</v>
      </c>
      <c r="EK316" s="144">
        <f t="shared" si="131"/>
        <v>3.141592654</v>
      </c>
      <c r="EL316" s="145">
        <f t="shared" si="132"/>
        <v>442918695258</v>
      </c>
      <c r="EM316" s="140">
        <f t="shared" si="133"/>
        <v>1.570796327</v>
      </c>
      <c r="EN316" s="141">
        <f t="shared" si="134"/>
        <v>1.570796327</v>
      </c>
      <c r="EO316" s="141">
        <f t="shared" si="135"/>
        <v>1.570796327</v>
      </c>
      <c r="EP316" s="122">
        <f t="shared" si="136"/>
        <v>1.570796327</v>
      </c>
      <c r="EQ316" s="142">
        <f t="shared" si="137"/>
        <v>665521.371</v>
      </c>
      <c r="ER316" s="130">
        <f t="shared" si="138"/>
        <v>665521.371</v>
      </c>
      <c r="ES316" s="143">
        <f t="shared" si="139"/>
        <v>0.00000001556902381</v>
      </c>
      <c r="ET316" s="143">
        <f t="shared" si="140"/>
        <v>3458150.484</v>
      </c>
      <c r="EU316" s="143">
        <f t="shared" si="141"/>
        <v>1.570796327</v>
      </c>
      <c r="EV316" s="124">
        <f t="shared" si="142"/>
        <v>3458150.484</v>
      </c>
      <c r="EW316" s="144">
        <f t="shared" ref="EW316:EX316" si="5229">BY316+ES316</f>
        <v>-29440376.9</v>
      </c>
      <c r="EX316" s="144">
        <f t="shared" si="5229"/>
        <v>3458150.484</v>
      </c>
      <c r="EY316" s="144">
        <f t="shared" si="144"/>
        <v>3.02466561</v>
      </c>
      <c r="EZ316" s="145">
        <f t="shared" si="145"/>
        <v>29642783.21</v>
      </c>
      <c r="FA316" s="140">
        <f t="shared" si="146"/>
        <v>1.00822187</v>
      </c>
      <c r="FB316" s="141">
        <f t="shared" si="147"/>
        <v>1.00822187</v>
      </c>
      <c r="FC316" s="141">
        <f t="shared" si="148"/>
        <v>1.00822187</v>
      </c>
      <c r="FD316" s="122">
        <f t="shared" si="149"/>
        <v>1.00822187</v>
      </c>
      <c r="FE316" s="142">
        <f t="shared" si="150"/>
        <v>309.4850389</v>
      </c>
      <c r="FF316" s="130">
        <f t="shared" si="151"/>
        <v>309.4850389</v>
      </c>
      <c r="FG316" s="143">
        <f t="shared" si="152"/>
        <v>43.67170232</v>
      </c>
      <c r="FH316" s="143">
        <f t="shared" si="153"/>
        <v>69.26060614</v>
      </c>
      <c r="FI316" s="143">
        <f t="shared" si="154"/>
        <v>1.00822187</v>
      </c>
      <c r="FJ316" s="124">
        <f t="shared" si="155"/>
        <v>81.8794794</v>
      </c>
      <c r="FK316" s="140">
        <f t="shared" si="156"/>
        <v>-6.283185307</v>
      </c>
      <c r="FL316" s="141">
        <f t="shared" si="157"/>
        <v>-6.283185307</v>
      </c>
      <c r="FM316" s="141">
        <f t="shared" si="158"/>
        <v>0</v>
      </c>
      <c r="FN316" s="122">
        <f t="shared" si="159"/>
        <v>0</v>
      </c>
      <c r="FO316" s="142">
        <f t="shared" si="160"/>
        <v>150.0659599</v>
      </c>
      <c r="FP316" s="130">
        <f t="shared" si="161"/>
        <v>150.0659599</v>
      </c>
      <c r="FQ316" s="143">
        <f t="shared" si="162"/>
        <v>-150.0659599</v>
      </c>
      <c r="FR316" s="143">
        <f t="shared" si="163"/>
        <v>0</v>
      </c>
      <c r="FS316" s="143">
        <f t="shared" si="164"/>
        <v>3.141592654</v>
      </c>
      <c r="FT316" s="124">
        <f t="shared" si="165"/>
        <v>150.0659599</v>
      </c>
      <c r="FU316" s="144">
        <f t="shared" si="166"/>
        <v>-60338.24232</v>
      </c>
      <c r="FV316" s="144">
        <f t="shared" si="167"/>
        <v>0</v>
      </c>
      <c r="FW316" s="144">
        <f t="shared" si="168"/>
        <v>-3.141592654</v>
      </c>
      <c r="FX316" s="145">
        <f t="shared" si="169"/>
        <v>60338.24232</v>
      </c>
      <c r="FY316" s="140">
        <f t="shared" si="170"/>
        <v>-3.141592654</v>
      </c>
      <c r="FZ316" s="140">
        <f t="shared" si="171"/>
        <v>-1.00822187</v>
      </c>
      <c r="GA316" s="141">
        <f t="shared" si="172"/>
        <v>-4.149814524</v>
      </c>
      <c r="GB316" s="141">
        <f t="shared" si="173"/>
        <v>-4.149814524</v>
      </c>
      <c r="GC316" s="122">
        <f t="shared" si="174"/>
        <v>2.133370784</v>
      </c>
      <c r="GD316" s="142">
        <f t="shared" si="175"/>
        <v>60338.24232</v>
      </c>
      <c r="GE316" s="142">
        <f t="shared" si="176"/>
        <v>0.01221307228</v>
      </c>
      <c r="GF316" s="130">
        <f t="shared" si="177"/>
        <v>736.9153146</v>
      </c>
      <c r="GG316" s="143">
        <f t="shared" si="178"/>
        <v>-43.67170232</v>
      </c>
      <c r="GH316" s="143">
        <f t="shared" si="179"/>
        <v>69.26060614</v>
      </c>
      <c r="GI316" s="143">
        <f t="shared" si="180"/>
        <v>2.133370784</v>
      </c>
      <c r="GJ316" s="124">
        <f t="shared" si="181"/>
        <v>81.8794794</v>
      </c>
      <c r="GK316" s="146">
        <f t="shared" si="182"/>
        <v>-0.5</v>
      </c>
      <c r="GL316" s="127">
        <f t="shared" si="183"/>
        <v>-0.8660254038</v>
      </c>
      <c r="GM316" s="146">
        <f t="shared" si="184"/>
        <v>-2.094395102</v>
      </c>
      <c r="GN316" s="127">
        <f t="shared" si="185"/>
        <v>1</v>
      </c>
      <c r="GO316" s="147">
        <f t="shared" si="186"/>
        <v>-0.5</v>
      </c>
      <c r="GP316" s="128">
        <f t="shared" si="187"/>
        <v>0.8660254038</v>
      </c>
      <c r="GQ316" s="147">
        <f t="shared" si="188"/>
        <v>2.094395102</v>
      </c>
      <c r="GR316" s="128">
        <f t="shared" si="189"/>
        <v>1</v>
      </c>
      <c r="GS316" s="140">
        <f t="shared" si="190"/>
        <v>-2.094395102</v>
      </c>
      <c r="GT316" s="140">
        <f t="shared" si="191"/>
        <v>1.00822187</v>
      </c>
      <c r="GU316" s="141">
        <f t="shared" si="192"/>
        <v>-1.086173232</v>
      </c>
      <c r="GV316" s="141">
        <f t="shared" si="193"/>
        <v>-1.086173232</v>
      </c>
      <c r="GW316" s="122">
        <f t="shared" si="194"/>
        <v>-1.086173232</v>
      </c>
      <c r="GX316" s="142">
        <f t="shared" si="195"/>
        <v>1</v>
      </c>
      <c r="GY316" s="142">
        <f t="shared" si="196"/>
        <v>81.8794794</v>
      </c>
      <c r="GZ316" s="130">
        <f t="shared" si="197"/>
        <v>81.8794794</v>
      </c>
      <c r="HA316" s="143">
        <f t="shared" si="198"/>
        <v>38.14559324</v>
      </c>
      <c r="HB316" s="143">
        <f t="shared" si="199"/>
        <v>-72.4511067</v>
      </c>
      <c r="HC316" s="143">
        <f t="shared" si="200"/>
        <v>-1.086173232</v>
      </c>
      <c r="HD316" s="124">
        <f t="shared" si="201"/>
        <v>81.8794794</v>
      </c>
      <c r="HE316" s="140">
        <f t="shared" si="202"/>
        <v>2.094395102</v>
      </c>
      <c r="HF316" s="140">
        <f t="shared" si="203"/>
        <v>2.133370784</v>
      </c>
      <c r="HG316" s="141">
        <f t="shared" si="204"/>
        <v>4.227765886</v>
      </c>
      <c r="HH316" s="141">
        <f t="shared" si="205"/>
        <v>4.227765886</v>
      </c>
      <c r="HI316" s="122">
        <f t="shared" si="206"/>
        <v>-2.055419421</v>
      </c>
      <c r="HJ316" s="142">
        <f t="shared" si="207"/>
        <v>1</v>
      </c>
      <c r="HK316" s="142">
        <f t="shared" si="208"/>
        <v>81.8794794</v>
      </c>
      <c r="HL316" s="130">
        <f t="shared" si="209"/>
        <v>81.8794794</v>
      </c>
      <c r="HM316" s="143">
        <f t="shared" si="210"/>
        <v>-38.14559324</v>
      </c>
      <c r="HN316" s="143">
        <f t="shared" si="211"/>
        <v>-72.4511067</v>
      </c>
      <c r="HO316" s="143">
        <f t="shared" si="212"/>
        <v>-2.055419421</v>
      </c>
      <c r="HP316" s="124">
        <f t="shared" si="213"/>
        <v>81.8794794</v>
      </c>
      <c r="HQ316" s="140">
        <f t="shared" si="214"/>
        <v>2.094395102</v>
      </c>
      <c r="HR316" s="140">
        <f t="shared" si="215"/>
        <v>1.00822187</v>
      </c>
      <c r="HS316" s="141">
        <f t="shared" si="216"/>
        <v>3.102616972</v>
      </c>
      <c r="HT316" s="141">
        <f t="shared" si="217"/>
        <v>3.102616972</v>
      </c>
      <c r="HU316" s="122">
        <f t="shared" si="218"/>
        <v>3.102616972</v>
      </c>
      <c r="HV316" s="142">
        <f t="shared" si="219"/>
        <v>1</v>
      </c>
      <c r="HW316" s="142">
        <f t="shared" si="220"/>
        <v>81.8794794</v>
      </c>
      <c r="HX316" s="130">
        <f t="shared" si="221"/>
        <v>81.8794794</v>
      </c>
      <c r="HY316" s="143">
        <f t="shared" si="222"/>
        <v>-81.81729556</v>
      </c>
      <c r="HZ316" s="143">
        <f t="shared" si="223"/>
        <v>3.190500559</v>
      </c>
      <c r="IA316" s="143">
        <f t="shared" si="224"/>
        <v>3.102616972</v>
      </c>
      <c r="IB316" s="124">
        <f t="shared" si="225"/>
        <v>81.8794794</v>
      </c>
      <c r="IC316" s="140">
        <f t="shared" si="226"/>
        <v>-2.094395102</v>
      </c>
      <c r="ID316" s="140">
        <f t="shared" si="227"/>
        <v>2.133370784</v>
      </c>
      <c r="IE316" s="141">
        <f t="shared" si="228"/>
        <v>0.0389756812</v>
      </c>
      <c r="IF316" s="141">
        <f t="shared" si="229"/>
        <v>0.0389756812</v>
      </c>
      <c r="IG316" s="122">
        <f t="shared" si="230"/>
        <v>0.0389756812</v>
      </c>
      <c r="IH316" s="142">
        <f t="shared" si="231"/>
        <v>1</v>
      </c>
      <c r="II316" s="142">
        <f t="shared" si="232"/>
        <v>81.8794794</v>
      </c>
      <c r="IJ316" s="130">
        <f t="shared" si="233"/>
        <v>81.8794794</v>
      </c>
      <c r="IK316" s="143">
        <f t="shared" si="234"/>
        <v>81.81729556</v>
      </c>
      <c r="IL316" s="143">
        <f t="shared" si="235"/>
        <v>3.190500559</v>
      </c>
      <c r="IM316" s="143">
        <f t="shared" si="236"/>
        <v>0.0389756812</v>
      </c>
      <c r="IN316" s="124">
        <f t="shared" si="237"/>
        <v>81.8794794</v>
      </c>
    </row>
    <row r="317" ht="12.75" customHeight="1">
      <c r="A317" s="129">
        <f>'Cortez Cubic'!AP317</f>
        <v>-0.2187762226</v>
      </c>
      <c r="B317" s="129">
        <f>'Cortez Cubic'!AQ317</f>
        <v>5.260547083</v>
      </c>
      <c r="C317" s="129">
        <f>'Cortez Cubic'!AR317</f>
        <v>1944.952903</v>
      </c>
      <c r="D317" s="129">
        <f>'Cortez Cubic'!AS317</f>
        <v>-82925.46116</v>
      </c>
      <c r="E317" s="129">
        <f t="shared" ref="E317:H317" si="5230">0</f>
        <v>0</v>
      </c>
      <c r="F317" s="129">
        <f t="shared" si="5230"/>
        <v>0</v>
      </c>
      <c r="G317" s="129">
        <f t="shared" si="5230"/>
        <v>0</v>
      </c>
      <c r="H317" s="129">
        <f t="shared" si="5230"/>
        <v>0</v>
      </c>
      <c r="I317" s="110">
        <f>'Cortez Cubic'!I317</f>
        <v>95</v>
      </c>
      <c r="J317" s="130">
        <f t="shared" si="28"/>
        <v>75.24812235</v>
      </c>
      <c r="K317" s="131">
        <f t="shared" si="29"/>
        <v>1</v>
      </c>
      <c r="L317" s="131">
        <f t="shared" si="30"/>
        <v>0</v>
      </c>
      <c r="M317" s="132">
        <f t="shared" si="31"/>
        <v>19.75187765</v>
      </c>
      <c r="N317" s="133">
        <f t="shared" si="32"/>
        <v>25.39976424</v>
      </c>
      <c r="O317" s="134">
        <f t="shared" si="33"/>
        <v>75.24812235</v>
      </c>
      <c r="P317" s="134">
        <f t="shared" si="34"/>
        <v>0</v>
      </c>
      <c r="Q317" s="135">
        <f t="shared" si="35"/>
        <v>49.8483581</v>
      </c>
      <c r="R317" s="135">
        <f t="shared" si="36"/>
        <v>0</v>
      </c>
      <c r="S317" s="136">
        <f t="shared" si="37"/>
        <v>-101.0511476</v>
      </c>
      <c r="T317" s="136">
        <f t="shared" si="38"/>
        <v>0</v>
      </c>
      <c r="U317" s="137">
        <f t="shared" ref="U317:X317" si="5231">ATAN2(A317,E317)</f>
        <v>3.141592654</v>
      </c>
      <c r="V317" s="137">
        <f t="shared" si="5231"/>
        <v>0</v>
      </c>
      <c r="W317" s="137">
        <f t="shared" si="5231"/>
        <v>0</v>
      </c>
      <c r="X317" s="137">
        <f t="shared" si="5231"/>
        <v>3.141592654</v>
      </c>
      <c r="Y317" s="137">
        <f t="shared" ref="Y317:AB317" si="5232">SQRT(POWER(A317,2)+POWER(E317,2))</f>
        <v>0.2187762226</v>
      </c>
      <c r="Z317" s="137">
        <f t="shared" si="5232"/>
        <v>5.260547083</v>
      </c>
      <c r="AA317" s="137">
        <f t="shared" si="5232"/>
        <v>1944.952903</v>
      </c>
      <c r="AB317" s="137">
        <f t="shared" si="5232"/>
        <v>82925.46116</v>
      </c>
      <c r="AC317" s="138">
        <f t="shared" ref="AC317:AF317" si="5233">U317-$U317</f>
        <v>0</v>
      </c>
      <c r="AD317" s="138">
        <f t="shared" si="5233"/>
        <v>-3.141592654</v>
      </c>
      <c r="AE317" s="138">
        <f t="shared" si="5233"/>
        <v>-3.141592654</v>
      </c>
      <c r="AF317" s="138">
        <f t="shared" si="5233"/>
        <v>0</v>
      </c>
      <c r="AG317" s="138">
        <f t="shared" ref="AG317:AJ317" si="5234">Y317/$Y317</f>
        <v>1</v>
      </c>
      <c r="AH317" s="138">
        <f t="shared" si="5234"/>
        <v>24.04533281</v>
      </c>
      <c r="AI317" s="138">
        <f t="shared" si="5234"/>
        <v>8890.147566</v>
      </c>
      <c r="AJ317" s="138">
        <f t="shared" si="5234"/>
        <v>379042.3848</v>
      </c>
      <c r="AK317" s="139">
        <f t="shared" ref="AK317:AN317" si="5235">AG317*COS(AC317)</f>
        <v>1</v>
      </c>
      <c r="AL317" s="139">
        <f t="shared" si="5235"/>
        <v>-24.04533281</v>
      </c>
      <c r="AM317" s="139">
        <f t="shared" si="5235"/>
        <v>-8890.147566</v>
      </c>
      <c r="AN317" s="139">
        <f t="shared" si="5235"/>
        <v>379042.3848</v>
      </c>
      <c r="AO317" s="129">
        <f t="shared" ref="AO317:AR317" si="5236">AG317*SIN(AC317)</f>
        <v>0</v>
      </c>
      <c r="AP317" s="129">
        <f t="shared" si="5236"/>
        <v>0</v>
      </c>
      <c r="AQ317" s="129">
        <f t="shared" si="5236"/>
        <v>0</v>
      </c>
      <c r="AR317" s="129">
        <f t="shared" si="5236"/>
        <v>0</v>
      </c>
      <c r="AS317" s="140">
        <f t="shared" si="45"/>
        <v>-9.424777961</v>
      </c>
      <c r="AT317" s="141">
        <f t="shared" si="46"/>
        <v>-9.424777961</v>
      </c>
      <c r="AU317" s="141">
        <f t="shared" si="47"/>
        <v>-3.141592654</v>
      </c>
      <c r="AV317" s="122">
        <f t="shared" si="48"/>
        <v>3.141592654</v>
      </c>
      <c r="AW317" s="142">
        <f t="shared" si="49"/>
        <v>13902.48315</v>
      </c>
      <c r="AX317" s="130">
        <f t="shared" si="50"/>
        <v>13902.48315</v>
      </c>
      <c r="AY317" s="143">
        <f t="shared" si="51"/>
        <v>27804.9663</v>
      </c>
      <c r="AZ317" s="143">
        <f t="shared" si="52"/>
        <v>0</v>
      </c>
      <c r="BA317" s="143">
        <f t="shared" si="53"/>
        <v>0</v>
      </c>
      <c r="BB317" s="124">
        <f t="shared" si="54"/>
        <v>27804.9663</v>
      </c>
      <c r="BC317" s="140">
        <f t="shared" ref="BC317:BD317" si="5237">BC$2*AD317</f>
        <v>-3.141592654</v>
      </c>
      <c r="BD317" s="140">
        <f t="shared" si="5237"/>
        <v>-3.141592654</v>
      </c>
      <c r="BE317" s="141">
        <f t="shared" si="56"/>
        <v>-6.283185307</v>
      </c>
      <c r="BF317" s="141">
        <f t="shared" si="57"/>
        <v>0</v>
      </c>
      <c r="BG317" s="122">
        <f t="shared" si="58"/>
        <v>0</v>
      </c>
      <c r="BH317" s="142">
        <f t="shared" ref="BH317:BI317" si="5238">POWER(AH317,BH$2)</f>
        <v>24.04533281</v>
      </c>
      <c r="BI317" s="142">
        <f t="shared" si="5238"/>
        <v>8890.147566</v>
      </c>
      <c r="BJ317" s="130">
        <f t="shared" si="60"/>
        <v>213766.5569</v>
      </c>
      <c r="BK317" s="143">
        <f t="shared" si="61"/>
        <v>1923899.012</v>
      </c>
      <c r="BL317" s="143">
        <f t="shared" si="62"/>
        <v>0</v>
      </c>
      <c r="BM317" s="143">
        <f t="shared" si="63"/>
        <v>0</v>
      </c>
      <c r="BN317" s="124">
        <f t="shared" si="64"/>
        <v>1923899.012</v>
      </c>
      <c r="BO317" s="140">
        <f t="shared" si="65"/>
        <v>0</v>
      </c>
      <c r="BP317" s="141">
        <f t="shared" si="66"/>
        <v>0</v>
      </c>
      <c r="BQ317" s="141">
        <f t="shared" si="67"/>
        <v>0</v>
      </c>
      <c r="BR317" s="122">
        <f t="shared" si="68"/>
        <v>0</v>
      </c>
      <c r="BS317" s="142">
        <f t="shared" si="69"/>
        <v>379042.3848</v>
      </c>
      <c r="BT317" s="130">
        <f t="shared" si="70"/>
        <v>379042.3848</v>
      </c>
      <c r="BU317" s="143">
        <f t="shared" si="71"/>
        <v>-10234144.39</v>
      </c>
      <c r="BV317" s="143">
        <f t="shared" si="72"/>
        <v>0</v>
      </c>
      <c r="BW317" s="143">
        <f t="shared" si="73"/>
        <v>3.141592654</v>
      </c>
      <c r="BX317" s="124">
        <f t="shared" si="74"/>
        <v>10234144.39</v>
      </c>
      <c r="BY317" s="144">
        <f t="shared" ref="BY317:BZ317" si="5239">AY317+BK317+BU317</f>
        <v>-8282440.412</v>
      </c>
      <c r="BZ317" s="144">
        <f t="shared" si="5239"/>
        <v>0</v>
      </c>
      <c r="CA317" s="144">
        <f t="shared" si="76"/>
        <v>-3.141592654</v>
      </c>
      <c r="CB317" s="145">
        <f t="shared" si="77"/>
        <v>8282440.412</v>
      </c>
      <c r="CC317" s="140">
        <f t="shared" ref="CC317:CD317" si="5240">CC$2*AD317</f>
        <v>-6.283185307</v>
      </c>
      <c r="CD317" s="140">
        <f t="shared" si="5240"/>
        <v>-6.283185307</v>
      </c>
      <c r="CE317" s="141">
        <f t="shared" si="79"/>
        <v>-12.56637061</v>
      </c>
      <c r="CF317" s="141">
        <f t="shared" si="80"/>
        <v>0</v>
      </c>
      <c r="CG317" s="122">
        <f t="shared" si="81"/>
        <v>0</v>
      </c>
      <c r="CH317" s="142">
        <f t="shared" ref="CH317:CI317" si="5241">POWER(AH317,CH$2)</f>
        <v>578.1780299</v>
      </c>
      <c r="CI317" s="142">
        <f t="shared" si="5241"/>
        <v>79034723.74</v>
      </c>
      <c r="CJ317" s="130">
        <f t="shared" si="83"/>
        <v>45696140864</v>
      </c>
      <c r="CK317" s="143">
        <f t="shared" si="84"/>
        <v>-45696140864</v>
      </c>
      <c r="CL317" s="143">
        <f t="shared" si="85"/>
        <v>0</v>
      </c>
      <c r="CM317" s="143">
        <f t="shared" si="86"/>
        <v>3.141592654</v>
      </c>
      <c r="CN317" s="124">
        <f t="shared" si="87"/>
        <v>45696140864</v>
      </c>
      <c r="CO317" s="140">
        <f t="shared" si="88"/>
        <v>-9.424777961</v>
      </c>
      <c r="CP317" s="141">
        <f t="shared" si="89"/>
        <v>-9.424777961</v>
      </c>
      <c r="CQ317" s="141">
        <f t="shared" si="90"/>
        <v>-3.141592654</v>
      </c>
      <c r="CR317" s="122">
        <f t="shared" si="91"/>
        <v>3.141592654</v>
      </c>
      <c r="CS317" s="142">
        <f t="shared" si="92"/>
        <v>702630356837</v>
      </c>
      <c r="CT317" s="130">
        <f t="shared" si="93"/>
        <v>702630356837</v>
      </c>
      <c r="CU317" s="143">
        <f t="shared" si="94"/>
        <v>-2810521427348</v>
      </c>
      <c r="CV317" s="143">
        <f t="shared" si="95"/>
        <v>0.000344189607</v>
      </c>
      <c r="CW317" s="143">
        <f t="shared" si="96"/>
        <v>3.141592654</v>
      </c>
      <c r="CX317" s="124">
        <f t="shared" si="97"/>
        <v>2810521427348</v>
      </c>
      <c r="CY317" s="140">
        <f t="shared" si="98"/>
        <v>-9.424777961</v>
      </c>
      <c r="CZ317" s="140">
        <f t="shared" si="99"/>
        <v>0</v>
      </c>
      <c r="DA317" s="141">
        <f t="shared" si="100"/>
        <v>-9.424777961</v>
      </c>
      <c r="DB317" s="141">
        <f t="shared" si="101"/>
        <v>-3.141592654</v>
      </c>
      <c r="DC317" s="122">
        <f t="shared" si="102"/>
        <v>3.141592654</v>
      </c>
      <c r="DD317" s="142">
        <f t="shared" si="103"/>
        <v>13902.48315</v>
      </c>
      <c r="DE317" s="142">
        <f t="shared" si="104"/>
        <v>379042.3848</v>
      </c>
      <c r="DF317" s="130">
        <f t="shared" si="105"/>
        <v>5269630369</v>
      </c>
      <c r="DG317" s="143">
        <f t="shared" si="106"/>
        <v>-21078521475</v>
      </c>
      <c r="DH317" s="143">
        <f t="shared" si="107"/>
        <v>0.000002581374386</v>
      </c>
      <c r="DI317" s="143">
        <f t="shared" si="108"/>
        <v>3.141592654</v>
      </c>
      <c r="DJ317" s="124">
        <f t="shared" si="109"/>
        <v>21078521475</v>
      </c>
      <c r="DK317" s="140">
        <f t="shared" ref="DK317:DM317" si="5242">DK$2*AD317</f>
        <v>-3.141592654</v>
      </c>
      <c r="DL317" s="140">
        <f t="shared" si="5242"/>
        <v>-3.141592654</v>
      </c>
      <c r="DM317" s="140">
        <f t="shared" si="5242"/>
        <v>0</v>
      </c>
      <c r="DN317" s="141">
        <f t="shared" si="111"/>
        <v>-6.283185307</v>
      </c>
      <c r="DO317" s="141">
        <f t="shared" si="112"/>
        <v>0</v>
      </c>
      <c r="DP317" s="122">
        <f t="shared" si="113"/>
        <v>0</v>
      </c>
      <c r="DQ317" s="142">
        <f t="shared" ref="DQ317:DS317" si="5243">POWER(AH317,DQ$2)</f>
        <v>24.04533281</v>
      </c>
      <c r="DR317" s="142">
        <f t="shared" si="5243"/>
        <v>8890.147566</v>
      </c>
      <c r="DS317" s="142">
        <f t="shared" si="5243"/>
        <v>379042.3848</v>
      </c>
      <c r="DT317" s="130">
        <f t="shared" si="115"/>
        <v>81026585536</v>
      </c>
      <c r="DU317" s="143">
        <f t="shared" si="116"/>
        <v>-1458478539651</v>
      </c>
      <c r="DV317" s="143">
        <f t="shared" si="117"/>
        <v>0</v>
      </c>
      <c r="DW317" s="143">
        <f t="shared" si="118"/>
        <v>3.141592654</v>
      </c>
      <c r="DX317" s="124">
        <f t="shared" si="119"/>
        <v>1458478539651</v>
      </c>
      <c r="DY317" s="140">
        <f t="shared" si="120"/>
        <v>0</v>
      </c>
      <c r="DZ317" s="141">
        <f t="shared" si="121"/>
        <v>0</v>
      </c>
      <c r="EA317" s="141">
        <f t="shared" si="122"/>
        <v>0</v>
      </c>
      <c r="EB317" s="122">
        <f t="shared" si="123"/>
        <v>0</v>
      </c>
      <c r="EC317" s="142">
        <f t="shared" si="124"/>
        <v>143673129492</v>
      </c>
      <c r="ED317" s="130">
        <f t="shared" si="125"/>
        <v>143673129492</v>
      </c>
      <c r="EE317" s="143">
        <f t="shared" si="126"/>
        <v>3879174496295</v>
      </c>
      <c r="EF317" s="143">
        <f t="shared" si="127"/>
        <v>0</v>
      </c>
      <c r="EG317" s="143">
        <f t="shared" si="128"/>
        <v>0</v>
      </c>
      <c r="EH317" s="124">
        <f t="shared" si="129"/>
        <v>3879174496295</v>
      </c>
      <c r="EI317" s="144">
        <f t="shared" ref="EI317:EJ317" si="5244">CK317+CU317+DG317+DU317+EE317</f>
        <v>-456600133044</v>
      </c>
      <c r="EJ317" s="144">
        <f t="shared" si="5244"/>
        <v>0.0003467709814</v>
      </c>
      <c r="EK317" s="144">
        <f t="shared" si="131"/>
        <v>3.141592654</v>
      </c>
      <c r="EL317" s="145">
        <f t="shared" si="132"/>
        <v>456600133044</v>
      </c>
      <c r="EM317" s="140">
        <f t="shared" si="133"/>
        <v>1.570796327</v>
      </c>
      <c r="EN317" s="141">
        <f t="shared" si="134"/>
        <v>1.570796327</v>
      </c>
      <c r="EO317" s="141">
        <f t="shared" si="135"/>
        <v>1.570796327</v>
      </c>
      <c r="EP317" s="122">
        <f t="shared" si="136"/>
        <v>1.570796327</v>
      </c>
      <c r="EQ317" s="142">
        <f t="shared" si="137"/>
        <v>675721.9347</v>
      </c>
      <c r="ER317" s="130">
        <f t="shared" si="138"/>
        <v>675721.9347</v>
      </c>
      <c r="ES317" s="143">
        <f t="shared" si="139"/>
        <v>0.0000000009946290258</v>
      </c>
      <c r="ET317" s="143">
        <f t="shared" si="140"/>
        <v>3511154.168</v>
      </c>
      <c r="EU317" s="143">
        <f t="shared" si="141"/>
        <v>1.570796327</v>
      </c>
      <c r="EV317" s="124">
        <f t="shared" si="142"/>
        <v>3511154.168</v>
      </c>
      <c r="EW317" s="144">
        <f t="shared" ref="EW317:EX317" si="5245">BY317+ES317</f>
        <v>-8282440.412</v>
      </c>
      <c r="EX317" s="144">
        <f t="shared" si="5245"/>
        <v>3511154.168</v>
      </c>
      <c r="EY317" s="144">
        <f t="shared" si="144"/>
        <v>2.740630783</v>
      </c>
      <c r="EZ317" s="145">
        <f t="shared" si="145"/>
        <v>8995944.795</v>
      </c>
      <c r="FA317" s="140">
        <f t="shared" si="146"/>
        <v>0.9135435944</v>
      </c>
      <c r="FB317" s="141">
        <f t="shared" si="147"/>
        <v>0.9135435944</v>
      </c>
      <c r="FC317" s="141">
        <f t="shared" si="148"/>
        <v>0.9135435944</v>
      </c>
      <c r="FD317" s="122">
        <f t="shared" si="149"/>
        <v>0.9135435944</v>
      </c>
      <c r="FE317" s="142">
        <f t="shared" si="150"/>
        <v>207.9771363</v>
      </c>
      <c r="FF317" s="130">
        <f t="shared" si="151"/>
        <v>207.9771363</v>
      </c>
      <c r="FG317" s="143">
        <f t="shared" si="152"/>
        <v>33.6165057</v>
      </c>
      <c r="FH317" s="143">
        <f t="shared" si="153"/>
        <v>43.56093513</v>
      </c>
      <c r="FI317" s="143">
        <f t="shared" si="154"/>
        <v>0.9135435944</v>
      </c>
      <c r="FJ317" s="124">
        <f t="shared" si="155"/>
        <v>55.02385415</v>
      </c>
      <c r="FK317" s="140">
        <f t="shared" si="156"/>
        <v>-6.283185307</v>
      </c>
      <c r="FL317" s="141">
        <f t="shared" si="157"/>
        <v>-6.283185307</v>
      </c>
      <c r="FM317" s="141">
        <f t="shared" si="158"/>
        <v>0</v>
      </c>
      <c r="FN317" s="122">
        <f t="shared" si="159"/>
        <v>0</v>
      </c>
      <c r="FO317" s="142">
        <f t="shared" si="160"/>
        <v>578.1780299</v>
      </c>
      <c r="FP317" s="130">
        <f t="shared" si="161"/>
        <v>578.1780299</v>
      </c>
      <c r="FQ317" s="143">
        <f t="shared" si="162"/>
        <v>-578.1780299</v>
      </c>
      <c r="FR317" s="143">
        <f t="shared" si="163"/>
        <v>0</v>
      </c>
      <c r="FS317" s="143">
        <f t="shared" si="164"/>
        <v>3.141592654</v>
      </c>
      <c r="FT317" s="124">
        <f t="shared" si="165"/>
        <v>578.1780299</v>
      </c>
      <c r="FU317" s="144">
        <f t="shared" si="166"/>
        <v>-27248.62073</v>
      </c>
      <c r="FV317" s="144">
        <f t="shared" si="167"/>
        <v>0</v>
      </c>
      <c r="FW317" s="144">
        <f t="shared" si="168"/>
        <v>-3.141592654</v>
      </c>
      <c r="FX317" s="145">
        <f t="shared" si="169"/>
        <v>27248.62073</v>
      </c>
      <c r="FY317" s="140">
        <f t="shared" si="170"/>
        <v>-3.141592654</v>
      </c>
      <c r="FZ317" s="140">
        <f t="shared" si="171"/>
        <v>-0.9135435944</v>
      </c>
      <c r="GA317" s="141">
        <f t="shared" si="172"/>
        <v>-4.055136248</v>
      </c>
      <c r="GB317" s="141">
        <f t="shared" si="173"/>
        <v>-4.055136248</v>
      </c>
      <c r="GC317" s="122">
        <f t="shared" si="174"/>
        <v>2.228049059</v>
      </c>
      <c r="GD317" s="142">
        <f t="shared" si="175"/>
        <v>27248.62073</v>
      </c>
      <c r="GE317" s="142">
        <f t="shared" si="176"/>
        <v>0.01817393593</v>
      </c>
      <c r="GF317" s="130">
        <f t="shared" si="177"/>
        <v>495.2146873</v>
      </c>
      <c r="GG317" s="143">
        <f t="shared" si="178"/>
        <v>-33.6165057</v>
      </c>
      <c r="GH317" s="143">
        <f t="shared" si="179"/>
        <v>43.56093513</v>
      </c>
      <c r="GI317" s="143">
        <f t="shared" si="180"/>
        <v>2.228049059</v>
      </c>
      <c r="GJ317" s="124">
        <f t="shared" si="181"/>
        <v>55.02385415</v>
      </c>
      <c r="GK317" s="146">
        <f t="shared" si="182"/>
        <v>-0.5</v>
      </c>
      <c r="GL317" s="127">
        <f t="shared" si="183"/>
        <v>-0.8660254038</v>
      </c>
      <c r="GM317" s="146">
        <f t="shared" si="184"/>
        <v>-2.094395102</v>
      </c>
      <c r="GN317" s="127">
        <f t="shared" si="185"/>
        <v>1</v>
      </c>
      <c r="GO317" s="147">
        <f t="shared" si="186"/>
        <v>-0.5</v>
      </c>
      <c r="GP317" s="128">
        <f t="shared" si="187"/>
        <v>0.8660254038</v>
      </c>
      <c r="GQ317" s="147">
        <f t="shared" si="188"/>
        <v>2.094395102</v>
      </c>
      <c r="GR317" s="128">
        <f t="shared" si="189"/>
        <v>1</v>
      </c>
      <c r="GS317" s="140">
        <f t="shared" si="190"/>
        <v>-2.094395102</v>
      </c>
      <c r="GT317" s="140">
        <f t="shared" si="191"/>
        <v>0.9135435944</v>
      </c>
      <c r="GU317" s="141">
        <f t="shared" si="192"/>
        <v>-1.180851508</v>
      </c>
      <c r="GV317" s="141">
        <f t="shared" si="193"/>
        <v>-1.180851508</v>
      </c>
      <c r="GW317" s="122">
        <f t="shared" si="194"/>
        <v>-1.180851508</v>
      </c>
      <c r="GX317" s="142">
        <f t="shared" si="195"/>
        <v>1</v>
      </c>
      <c r="GY317" s="142">
        <f t="shared" si="196"/>
        <v>55.02385415</v>
      </c>
      <c r="GZ317" s="130">
        <f t="shared" si="197"/>
        <v>55.02385415</v>
      </c>
      <c r="HA317" s="143">
        <f t="shared" si="198"/>
        <v>20.91662358</v>
      </c>
      <c r="HB317" s="143">
        <f t="shared" si="199"/>
        <v>-50.89321549</v>
      </c>
      <c r="HC317" s="143">
        <f t="shared" si="200"/>
        <v>-1.180851508</v>
      </c>
      <c r="HD317" s="124">
        <f t="shared" si="201"/>
        <v>55.02385415</v>
      </c>
      <c r="HE317" s="140">
        <f t="shared" si="202"/>
        <v>2.094395102</v>
      </c>
      <c r="HF317" s="140">
        <f t="shared" si="203"/>
        <v>2.228049059</v>
      </c>
      <c r="HG317" s="141">
        <f t="shared" si="204"/>
        <v>4.322444162</v>
      </c>
      <c r="HH317" s="141">
        <f t="shared" si="205"/>
        <v>4.322444162</v>
      </c>
      <c r="HI317" s="122">
        <f t="shared" si="206"/>
        <v>-1.960741146</v>
      </c>
      <c r="HJ317" s="142">
        <f t="shared" si="207"/>
        <v>1</v>
      </c>
      <c r="HK317" s="142">
        <f t="shared" si="208"/>
        <v>55.02385415</v>
      </c>
      <c r="HL317" s="130">
        <f t="shared" si="209"/>
        <v>55.02385415</v>
      </c>
      <c r="HM317" s="143">
        <f t="shared" si="210"/>
        <v>-20.91662358</v>
      </c>
      <c r="HN317" s="143">
        <f t="shared" si="211"/>
        <v>-50.89321549</v>
      </c>
      <c r="HO317" s="143">
        <f t="shared" si="212"/>
        <v>-1.960741146</v>
      </c>
      <c r="HP317" s="124">
        <f t="shared" si="213"/>
        <v>55.02385415</v>
      </c>
      <c r="HQ317" s="140">
        <f t="shared" si="214"/>
        <v>2.094395102</v>
      </c>
      <c r="HR317" s="140">
        <f t="shared" si="215"/>
        <v>0.9135435944</v>
      </c>
      <c r="HS317" s="141">
        <f t="shared" si="216"/>
        <v>3.007938697</v>
      </c>
      <c r="HT317" s="141">
        <f t="shared" si="217"/>
        <v>3.007938697</v>
      </c>
      <c r="HU317" s="122">
        <f t="shared" si="218"/>
        <v>3.007938697</v>
      </c>
      <c r="HV317" s="142">
        <f t="shared" si="219"/>
        <v>1</v>
      </c>
      <c r="HW317" s="142">
        <f t="shared" si="220"/>
        <v>55.02385415</v>
      </c>
      <c r="HX317" s="130">
        <f t="shared" si="221"/>
        <v>55.02385415</v>
      </c>
      <c r="HY317" s="143">
        <f t="shared" si="222"/>
        <v>-54.53312929</v>
      </c>
      <c r="HZ317" s="143">
        <f t="shared" si="223"/>
        <v>7.332280362</v>
      </c>
      <c r="IA317" s="143">
        <f t="shared" si="224"/>
        <v>3.007938697</v>
      </c>
      <c r="IB317" s="124">
        <f t="shared" si="225"/>
        <v>55.02385415</v>
      </c>
      <c r="IC317" s="140">
        <f t="shared" si="226"/>
        <v>-2.094395102</v>
      </c>
      <c r="ID317" s="140">
        <f t="shared" si="227"/>
        <v>2.228049059</v>
      </c>
      <c r="IE317" s="141">
        <f t="shared" si="228"/>
        <v>0.1336539568</v>
      </c>
      <c r="IF317" s="141">
        <f t="shared" si="229"/>
        <v>0.1336539568</v>
      </c>
      <c r="IG317" s="122">
        <f t="shared" si="230"/>
        <v>0.1336539568</v>
      </c>
      <c r="IH317" s="142">
        <f t="shared" si="231"/>
        <v>1</v>
      </c>
      <c r="II317" s="142">
        <f t="shared" si="232"/>
        <v>55.02385415</v>
      </c>
      <c r="IJ317" s="130">
        <f t="shared" si="233"/>
        <v>55.02385415</v>
      </c>
      <c r="IK317" s="143">
        <f t="shared" si="234"/>
        <v>54.53312929</v>
      </c>
      <c r="IL317" s="143">
        <f t="shared" si="235"/>
        <v>7.332280362</v>
      </c>
      <c r="IM317" s="143">
        <f t="shared" si="236"/>
        <v>0.1336539568</v>
      </c>
      <c r="IN317" s="124">
        <f t="shared" si="237"/>
        <v>55.02385415</v>
      </c>
    </row>
    <row r="318" ht="12.75" customHeight="1">
      <c r="A318" s="129">
        <f>'Cortez Cubic'!AP318</f>
        <v>-0.2187762226</v>
      </c>
      <c r="B318" s="129">
        <f>'Cortez Cubic'!AQ318</f>
        <v>14.23531266</v>
      </c>
      <c r="C318" s="129">
        <f>'Cortez Cubic'!AR318</f>
        <v>43513.8287</v>
      </c>
      <c r="D318" s="129">
        <f>'Cortez Cubic'!AS318</f>
        <v>-8426862.123</v>
      </c>
      <c r="E318" s="129">
        <f t="shared" ref="E318:H318" si="5246">0</f>
        <v>0</v>
      </c>
      <c r="F318" s="129">
        <f t="shared" si="5246"/>
        <v>0</v>
      </c>
      <c r="G318" s="129">
        <f t="shared" si="5246"/>
        <v>0</v>
      </c>
      <c r="H318" s="129">
        <f t="shared" si="5246"/>
        <v>0</v>
      </c>
      <c r="I318" s="110">
        <f>'Cortez Cubic'!I318</f>
        <v>320</v>
      </c>
      <c r="J318" s="130">
        <f t="shared" si="28"/>
        <v>300.2135955</v>
      </c>
      <c r="K318" s="131">
        <f t="shared" si="29"/>
        <v>1</v>
      </c>
      <c r="L318" s="131">
        <f t="shared" si="30"/>
        <v>0</v>
      </c>
      <c r="M318" s="132">
        <f t="shared" si="31"/>
        <v>19.78640452</v>
      </c>
      <c r="N318" s="133">
        <f t="shared" si="32"/>
        <v>40.79046803</v>
      </c>
      <c r="O318" s="134">
        <f t="shared" si="33"/>
        <v>300.2135955</v>
      </c>
      <c r="P318" s="134">
        <f t="shared" si="34"/>
        <v>0</v>
      </c>
      <c r="Q318" s="135">
        <f t="shared" si="35"/>
        <v>259.4231274</v>
      </c>
      <c r="R318" s="135">
        <f t="shared" si="36"/>
        <v>0</v>
      </c>
      <c r="S318" s="136">
        <f t="shared" si="37"/>
        <v>-494.5688079</v>
      </c>
      <c r="T318" s="136">
        <f t="shared" si="38"/>
        <v>0</v>
      </c>
      <c r="U318" s="137">
        <f t="shared" ref="U318:X318" si="5247">ATAN2(A318,E318)</f>
        <v>3.141592654</v>
      </c>
      <c r="V318" s="137">
        <f t="shared" si="5247"/>
        <v>0</v>
      </c>
      <c r="W318" s="137">
        <f t="shared" si="5247"/>
        <v>0</v>
      </c>
      <c r="X318" s="137">
        <f t="shared" si="5247"/>
        <v>3.141592654</v>
      </c>
      <c r="Y318" s="137">
        <f t="shared" ref="Y318:AB318" si="5248">SQRT(POWER(A318,2)+POWER(E318,2))</f>
        <v>0.2187762226</v>
      </c>
      <c r="Z318" s="137">
        <f t="shared" si="5248"/>
        <v>14.23531266</v>
      </c>
      <c r="AA318" s="137">
        <f t="shared" si="5248"/>
        <v>43513.8287</v>
      </c>
      <c r="AB318" s="137">
        <f t="shared" si="5248"/>
        <v>8426862.123</v>
      </c>
      <c r="AC318" s="138">
        <f t="shared" ref="AC318:AF318" si="5249">U318-$U318</f>
        <v>0</v>
      </c>
      <c r="AD318" s="138">
        <f t="shared" si="5249"/>
        <v>-3.141592654</v>
      </c>
      <c r="AE318" s="138">
        <f t="shared" si="5249"/>
        <v>-3.141592654</v>
      </c>
      <c r="AF318" s="138">
        <f t="shared" si="5249"/>
        <v>0</v>
      </c>
      <c r="AG318" s="138">
        <f t="shared" ref="AG318:AJ318" si="5250">Y318/$Y318</f>
        <v>1</v>
      </c>
      <c r="AH318" s="138">
        <f t="shared" si="5250"/>
        <v>65.067915</v>
      </c>
      <c r="AI318" s="138">
        <f t="shared" si="5250"/>
        <v>198896.5171</v>
      </c>
      <c r="AJ318" s="138">
        <f t="shared" si="5250"/>
        <v>38518180.92</v>
      </c>
      <c r="AK318" s="139">
        <f t="shared" ref="AK318:AN318" si="5251">AG318*COS(AC318)</f>
        <v>1</v>
      </c>
      <c r="AL318" s="139">
        <f t="shared" si="5251"/>
        <v>-65.067915</v>
      </c>
      <c r="AM318" s="139">
        <f t="shared" si="5251"/>
        <v>-198896.5171</v>
      </c>
      <c r="AN318" s="139">
        <f t="shared" si="5251"/>
        <v>38518180.92</v>
      </c>
      <c r="AO318" s="129">
        <f t="shared" ref="AO318:AR318" si="5252">AG318*SIN(AC318)</f>
        <v>0</v>
      </c>
      <c r="AP318" s="129">
        <f t="shared" si="5252"/>
        <v>0</v>
      </c>
      <c r="AQ318" s="129">
        <f t="shared" si="5252"/>
        <v>0</v>
      </c>
      <c r="AR318" s="129">
        <f t="shared" si="5252"/>
        <v>0</v>
      </c>
      <c r="AS318" s="140">
        <f t="shared" si="45"/>
        <v>-9.424777961</v>
      </c>
      <c r="AT318" s="141">
        <f t="shared" si="46"/>
        <v>-9.424777961</v>
      </c>
      <c r="AU318" s="141">
        <f t="shared" si="47"/>
        <v>-3.141592654</v>
      </c>
      <c r="AV318" s="122">
        <f t="shared" si="48"/>
        <v>3.141592654</v>
      </c>
      <c r="AW318" s="142">
        <f t="shared" si="49"/>
        <v>275486.7224</v>
      </c>
      <c r="AX318" s="130">
        <f t="shared" si="50"/>
        <v>275486.7224</v>
      </c>
      <c r="AY318" s="143">
        <f t="shared" si="51"/>
        <v>550973.4448</v>
      </c>
      <c r="AZ318" s="143">
        <f t="shared" si="52"/>
        <v>0</v>
      </c>
      <c r="BA318" s="143">
        <f t="shared" si="53"/>
        <v>0</v>
      </c>
      <c r="BB318" s="124">
        <f t="shared" si="54"/>
        <v>550973.4448</v>
      </c>
      <c r="BC318" s="140">
        <f t="shared" ref="BC318:BD318" si="5253">BC$2*AD318</f>
        <v>-3.141592654</v>
      </c>
      <c r="BD318" s="140">
        <f t="shared" si="5253"/>
        <v>-3.141592654</v>
      </c>
      <c r="BE318" s="141">
        <f t="shared" si="56"/>
        <v>-6.283185307</v>
      </c>
      <c r="BF318" s="141">
        <f t="shared" si="57"/>
        <v>0</v>
      </c>
      <c r="BG318" s="122">
        <f t="shared" si="58"/>
        <v>0</v>
      </c>
      <c r="BH318" s="142">
        <f t="shared" ref="BH318:BI318" si="5254">POWER(AH318,BH$2)</f>
        <v>65.067915</v>
      </c>
      <c r="BI318" s="142">
        <f t="shared" si="5254"/>
        <v>198896.5171</v>
      </c>
      <c r="BJ318" s="130">
        <f t="shared" si="60"/>
        <v>12941781.67</v>
      </c>
      <c r="BK318" s="143">
        <f t="shared" si="61"/>
        <v>116476035</v>
      </c>
      <c r="BL318" s="143">
        <f t="shared" si="62"/>
        <v>0</v>
      </c>
      <c r="BM318" s="143">
        <f t="shared" si="63"/>
        <v>0</v>
      </c>
      <c r="BN318" s="124">
        <f t="shared" si="64"/>
        <v>116476035</v>
      </c>
      <c r="BO318" s="140">
        <f t="shared" si="65"/>
        <v>0</v>
      </c>
      <c r="BP318" s="141">
        <f t="shared" si="66"/>
        <v>0</v>
      </c>
      <c r="BQ318" s="141">
        <f t="shared" si="67"/>
        <v>0</v>
      </c>
      <c r="BR318" s="122">
        <f t="shared" si="68"/>
        <v>0</v>
      </c>
      <c r="BS318" s="142">
        <f t="shared" si="69"/>
        <v>38518180.92</v>
      </c>
      <c r="BT318" s="130">
        <f t="shared" si="70"/>
        <v>38518180.92</v>
      </c>
      <c r="BU318" s="143">
        <f t="shared" si="71"/>
        <v>-1039990885</v>
      </c>
      <c r="BV318" s="143">
        <f t="shared" si="72"/>
        <v>0</v>
      </c>
      <c r="BW318" s="143">
        <f t="shared" si="73"/>
        <v>3.141592654</v>
      </c>
      <c r="BX318" s="124">
        <f t="shared" si="74"/>
        <v>1039990885</v>
      </c>
      <c r="BY318" s="144">
        <f t="shared" ref="BY318:BZ318" si="5255">AY318+BK318+BU318</f>
        <v>-922963876.4</v>
      </c>
      <c r="BZ318" s="144">
        <f t="shared" si="5255"/>
        <v>0</v>
      </c>
      <c r="CA318" s="144">
        <f t="shared" si="76"/>
        <v>-3.141592654</v>
      </c>
      <c r="CB318" s="145">
        <f t="shared" si="77"/>
        <v>922963876.4</v>
      </c>
      <c r="CC318" s="140">
        <f t="shared" ref="CC318:CD318" si="5256">CC$2*AD318</f>
        <v>-6.283185307</v>
      </c>
      <c r="CD318" s="140">
        <f t="shared" si="5256"/>
        <v>-6.283185307</v>
      </c>
      <c r="CE318" s="141">
        <f t="shared" si="79"/>
        <v>-12.56637061</v>
      </c>
      <c r="CF318" s="141">
        <f t="shared" si="80"/>
        <v>0</v>
      </c>
      <c r="CG318" s="122">
        <f t="shared" si="81"/>
        <v>0</v>
      </c>
      <c r="CH318" s="142">
        <f t="shared" ref="CH318:CI318" si="5257">POWER(AH318,CH$2)</f>
        <v>4233.833563</v>
      </c>
      <c r="CI318" s="142">
        <f t="shared" si="5257"/>
        <v>39559824510</v>
      </c>
      <c r="CJ318" s="130">
        <f t="shared" si="83"/>
        <v>167489712748308</v>
      </c>
      <c r="CK318" s="143">
        <f t="shared" si="84"/>
        <v>-167489712748308</v>
      </c>
      <c r="CL318" s="143">
        <f t="shared" si="85"/>
        <v>0</v>
      </c>
      <c r="CM318" s="143">
        <f t="shared" si="86"/>
        <v>3.141592654</v>
      </c>
      <c r="CN318" s="124">
        <f t="shared" si="87"/>
        <v>167489712748308</v>
      </c>
      <c r="CO318" s="140">
        <f t="shared" si="88"/>
        <v>-9.424777961</v>
      </c>
      <c r="CP318" s="141">
        <f t="shared" si="89"/>
        <v>-9.424777961</v>
      </c>
      <c r="CQ318" s="141">
        <f t="shared" si="90"/>
        <v>-3.141592654</v>
      </c>
      <c r="CR318" s="122">
        <f t="shared" si="91"/>
        <v>3.141592654</v>
      </c>
      <c r="CS318" s="142">
        <f t="shared" si="92"/>
        <v>7.86831E+15</v>
      </c>
      <c r="CT318" s="130">
        <f t="shared" si="93"/>
        <v>7.86831E+15</v>
      </c>
      <c r="CU318" s="143">
        <f t="shared" si="94"/>
        <v>-3.14732E+16</v>
      </c>
      <c r="CV318" s="143">
        <f t="shared" si="95"/>
        <v>3.854360905</v>
      </c>
      <c r="CW318" s="143">
        <f t="shared" si="96"/>
        <v>3.141592654</v>
      </c>
      <c r="CX318" s="124">
        <f t="shared" si="97"/>
        <v>3.14732E+16</v>
      </c>
      <c r="CY318" s="140">
        <f t="shared" si="98"/>
        <v>-9.424777961</v>
      </c>
      <c r="CZ318" s="140">
        <f t="shared" si="99"/>
        <v>0</v>
      </c>
      <c r="DA318" s="141">
        <f t="shared" si="100"/>
        <v>-9.424777961</v>
      </c>
      <c r="DB318" s="141">
        <f t="shared" si="101"/>
        <v>-3.141592654</v>
      </c>
      <c r="DC318" s="122">
        <f t="shared" si="102"/>
        <v>3.141592654</v>
      </c>
      <c r="DD318" s="142">
        <f t="shared" si="103"/>
        <v>275486.7224</v>
      </c>
      <c r="DE318" s="142">
        <f t="shared" si="104"/>
        <v>38518180.92</v>
      </c>
      <c r="DF318" s="130">
        <f t="shared" si="105"/>
        <v>10611247414333</v>
      </c>
      <c r="DG318" s="143">
        <f t="shared" si="106"/>
        <v>-42444989657331</v>
      </c>
      <c r="DH318" s="143">
        <f t="shared" si="107"/>
        <v>0.005198012072</v>
      </c>
      <c r="DI318" s="143">
        <f t="shared" si="108"/>
        <v>3.141592654</v>
      </c>
      <c r="DJ318" s="124">
        <f t="shared" si="109"/>
        <v>42444989657331</v>
      </c>
      <c r="DK318" s="140">
        <f t="shared" ref="DK318:DM318" si="5258">DK$2*AD318</f>
        <v>-3.141592654</v>
      </c>
      <c r="DL318" s="140">
        <f t="shared" si="5258"/>
        <v>-3.141592654</v>
      </c>
      <c r="DM318" s="140">
        <f t="shared" si="5258"/>
        <v>0</v>
      </c>
      <c r="DN318" s="141">
        <f t="shared" si="111"/>
        <v>-6.283185307</v>
      </c>
      <c r="DO318" s="141">
        <f t="shared" si="112"/>
        <v>0</v>
      </c>
      <c r="DP318" s="122">
        <f t="shared" si="113"/>
        <v>0</v>
      </c>
      <c r="DQ318" s="142">
        <f t="shared" ref="DQ318:DS318" si="5259">POWER(AH318,DQ$2)</f>
        <v>65.067915</v>
      </c>
      <c r="DR318" s="142">
        <f t="shared" si="5259"/>
        <v>198896.5171</v>
      </c>
      <c r="DS318" s="142">
        <f t="shared" si="5259"/>
        <v>38518180.92</v>
      </c>
      <c r="DT318" s="130">
        <f t="shared" si="115"/>
        <v>498493887723795</v>
      </c>
      <c r="DU318" s="143">
        <f t="shared" si="116"/>
        <v>-8.97289E+15</v>
      </c>
      <c r="DV318" s="143">
        <f t="shared" si="117"/>
        <v>0</v>
      </c>
      <c r="DW318" s="143">
        <f t="shared" si="118"/>
        <v>3.141592654</v>
      </c>
      <c r="DX318" s="124">
        <f t="shared" si="119"/>
        <v>8.97289E+15</v>
      </c>
      <c r="DY318" s="140">
        <f t="shared" si="120"/>
        <v>0</v>
      </c>
      <c r="DZ318" s="141">
        <f t="shared" si="121"/>
        <v>0</v>
      </c>
      <c r="EA318" s="141">
        <f t="shared" si="122"/>
        <v>0</v>
      </c>
      <c r="EB318" s="122">
        <f t="shared" si="123"/>
        <v>0</v>
      </c>
      <c r="EC318" s="142">
        <f t="shared" si="124"/>
        <v>1.48365E+15</v>
      </c>
      <c r="ED318" s="130">
        <f t="shared" si="125"/>
        <v>1.48365E+15</v>
      </c>
      <c r="EE318" s="143">
        <f t="shared" si="126"/>
        <v>4.00586E+16</v>
      </c>
      <c r="EF318" s="143">
        <f t="shared" si="127"/>
        <v>0</v>
      </c>
      <c r="EG318" s="143">
        <f t="shared" si="128"/>
        <v>0</v>
      </c>
      <c r="EH318" s="124">
        <f t="shared" si="129"/>
        <v>4.00586E+16</v>
      </c>
      <c r="EI318" s="144">
        <f t="shared" ref="EI318:EJ318" si="5260">CK318+CU318+DG318+DU318+EE318</f>
        <v>-597512870971152</v>
      </c>
      <c r="EJ318" s="144">
        <f t="shared" si="5260"/>
        <v>3.859558917</v>
      </c>
      <c r="EK318" s="144">
        <f t="shared" si="131"/>
        <v>3.141592654</v>
      </c>
      <c r="EL318" s="145">
        <f t="shared" si="132"/>
        <v>597512870971152</v>
      </c>
      <c r="EM318" s="140">
        <f t="shared" si="133"/>
        <v>1.570796327</v>
      </c>
      <c r="EN318" s="141">
        <f t="shared" si="134"/>
        <v>1.570796327</v>
      </c>
      <c r="EO318" s="141">
        <f t="shared" si="135"/>
        <v>1.570796327</v>
      </c>
      <c r="EP318" s="122">
        <f t="shared" si="136"/>
        <v>1.570796327</v>
      </c>
      <c r="EQ318" s="142">
        <f t="shared" si="137"/>
        <v>24444076.4</v>
      </c>
      <c r="ER318" s="130">
        <f t="shared" si="138"/>
        <v>24444076.4</v>
      </c>
      <c r="ES318" s="143">
        <f t="shared" si="139"/>
        <v>0.0000004026198279</v>
      </c>
      <c r="ET318" s="143">
        <f t="shared" si="140"/>
        <v>127015146.8</v>
      </c>
      <c r="EU318" s="143">
        <f t="shared" si="141"/>
        <v>1.570796327</v>
      </c>
      <c r="EV318" s="124">
        <f t="shared" si="142"/>
        <v>127015146.8</v>
      </c>
      <c r="EW318" s="144">
        <f t="shared" ref="EW318:EX318" si="5261">BY318+ES318</f>
        <v>-922963876.4</v>
      </c>
      <c r="EX318" s="144">
        <f t="shared" si="5261"/>
        <v>127015146.8</v>
      </c>
      <c r="EY318" s="144">
        <f t="shared" si="144"/>
        <v>3.00483506</v>
      </c>
      <c r="EZ318" s="145">
        <f t="shared" si="145"/>
        <v>931662580.9</v>
      </c>
      <c r="FA318" s="140">
        <f t="shared" si="146"/>
        <v>1.001611687</v>
      </c>
      <c r="FB318" s="141">
        <f t="shared" si="147"/>
        <v>1.001611687</v>
      </c>
      <c r="FC318" s="141">
        <f t="shared" si="148"/>
        <v>1.001611687</v>
      </c>
      <c r="FD318" s="122">
        <f t="shared" si="149"/>
        <v>1.001611687</v>
      </c>
      <c r="FE318" s="142">
        <f t="shared" si="150"/>
        <v>976.6813263</v>
      </c>
      <c r="FF318" s="130">
        <f t="shared" si="151"/>
        <v>976.6813263</v>
      </c>
      <c r="FG318" s="143">
        <f t="shared" si="152"/>
        <v>139.2621452</v>
      </c>
      <c r="FH318" s="143">
        <f t="shared" si="153"/>
        <v>217.6587234</v>
      </c>
      <c r="FI318" s="143">
        <f t="shared" si="154"/>
        <v>1.001611687</v>
      </c>
      <c r="FJ318" s="124">
        <f t="shared" si="155"/>
        <v>258.3974941</v>
      </c>
      <c r="FK318" s="140">
        <f t="shared" si="156"/>
        <v>-6.283185307</v>
      </c>
      <c r="FL318" s="141">
        <f t="shared" si="157"/>
        <v>-6.283185307</v>
      </c>
      <c r="FM318" s="141">
        <f t="shared" si="158"/>
        <v>0</v>
      </c>
      <c r="FN318" s="122">
        <f t="shared" si="159"/>
        <v>0</v>
      </c>
      <c r="FO318" s="142">
        <f t="shared" si="160"/>
        <v>4233.833563</v>
      </c>
      <c r="FP318" s="130">
        <f t="shared" si="161"/>
        <v>4233.833563</v>
      </c>
      <c r="FQ318" s="143">
        <f t="shared" si="162"/>
        <v>-4233.833563</v>
      </c>
      <c r="FR318" s="143">
        <f t="shared" si="163"/>
        <v>0</v>
      </c>
      <c r="FS318" s="143">
        <f t="shared" si="164"/>
        <v>3.141592654</v>
      </c>
      <c r="FT318" s="124">
        <f t="shared" si="165"/>
        <v>4233.833563</v>
      </c>
      <c r="FU318" s="144">
        <f t="shared" si="166"/>
        <v>-600923.3848</v>
      </c>
      <c r="FV318" s="144">
        <f t="shared" si="167"/>
        <v>0</v>
      </c>
      <c r="FW318" s="144">
        <f t="shared" si="168"/>
        <v>-3.141592654</v>
      </c>
      <c r="FX318" s="145">
        <f t="shared" si="169"/>
        <v>600923.3848</v>
      </c>
      <c r="FY318" s="140">
        <f t="shared" si="170"/>
        <v>-3.141592654</v>
      </c>
      <c r="FZ318" s="140">
        <f t="shared" si="171"/>
        <v>-1.001611687</v>
      </c>
      <c r="GA318" s="141">
        <f t="shared" si="172"/>
        <v>-4.14320434</v>
      </c>
      <c r="GB318" s="141">
        <f t="shared" si="173"/>
        <v>-4.14320434</v>
      </c>
      <c r="GC318" s="122">
        <f t="shared" si="174"/>
        <v>2.139980967</v>
      </c>
      <c r="GD318" s="142">
        <f t="shared" si="175"/>
        <v>600923.3848</v>
      </c>
      <c r="GE318" s="142">
        <f t="shared" si="176"/>
        <v>0.00387000657</v>
      </c>
      <c r="GF318" s="130">
        <f t="shared" si="177"/>
        <v>2325.577447</v>
      </c>
      <c r="GG318" s="143">
        <f t="shared" si="178"/>
        <v>-139.2621452</v>
      </c>
      <c r="GH318" s="143">
        <f t="shared" si="179"/>
        <v>217.6587234</v>
      </c>
      <c r="GI318" s="143">
        <f t="shared" si="180"/>
        <v>2.139980967</v>
      </c>
      <c r="GJ318" s="124">
        <f t="shared" si="181"/>
        <v>258.3974941</v>
      </c>
      <c r="GK318" s="146">
        <f t="shared" si="182"/>
        <v>-0.5</v>
      </c>
      <c r="GL318" s="127">
        <f t="shared" si="183"/>
        <v>-0.8660254038</v>
      </c>
      <c r="GM318" s="146">
        <f t="shared" si="184"/>
        <v>-2.094395102</v>
      </c>
      <c r="GN318" s="127">
        <f t="shared" si="185"/>
        <v>1</v>
      </c>
      <c r="GO318" s="147">
        <f t="shared" si="186"/>
        <v>-0.5</v>
      </c>
      <c r="GP318" s="128">
        <f t="shared" si="187"/>
        <v>0.8660254038</v>
      </c>
      <c r="GQ318" s="147">
        <f t="shared" si="188"/>
        <v>2.094395102</v>
      </c>
      <c r="GR318" s="128">
        <f t="shared" si="189"/>
        <v>1</v>
      </c>
      <c r="GS318" s="140">
        <f t="shared" si="190"/>
        <v>-2.094395102</v>
      </c>
      <c r="GT318" s="140">
        <f t="shared" si="191"/>
        <v>1.001611687</v>
      </c>
      <c r="GU318" s="141">
        <f t="shared" si="192"/>
        <v>-1.092783416</v>
      </c>
      <c r="GV318" s="141">
        <f t="shared" si="193"/>
        <v>-1.092783416</v>
      </c>
      <c r="GW318" s="122">
        <f t="shared" si="194"/>
        <v>-1.092783416</v>
      </c>
      <c r="GX318" s="142">
        <f t="shared" si="195"/>
        <v>1</v>
      </c>
      <c r="GY318" s="142">
        <f t="shared" si="196"/>
        <v>258.3974941</v>
      </c>
      <c r="GZ318" s="130">
        <f t="shared" si="197"/>
        <v>258.3974941</v>
      </c>
      <c r="HA318" s="143">
        <f t="shared" si="198"/>
        <v>118.8669112</v>
      </c>
      <c r="HB318" s="143">
        <f t="shared" si="199"/>
        <v>-229.4339173</v>
      </c>
      <c r="HC318" s="143">
        <f t="shared" si="200"/>
        <v>-1.092783416</v>
      </c>
      <c r="HD318" s="124">
        <f t="shared" si="201"/>
        <v>258.3974941</v>
      </c>
      <c r="HE318" s="140">
        <f t="shared" si="202"/>
        <v>2.094395102</v>
      </c>
      <c r="HF318" s="140">
        <f t="shared" si="203"/>
        <v>2.139980967</v>
      </c>
      <c r="HG318" s="141">
        <f t="shared" si="204"/>
        <v>4.234376069</v>
      </c>
      <c r="HH318" s="141">
        <f t="shared" si="205"/>
        <v>4.234376069</v>
      </c>
      <c r="HI318" s="122">
        <f t="shared" si="206"/>
        <v>-2.048809238</v>
      </c>
      <c r="HJ318" s="142">
        <f t="shared" si="207"/>
        <v>1</v>
      </c>
      <c r="HK318" s="142">
        <f t="shared" si="208"/>
        <v>258.3974941</v>
      </c>
      <c r="HL318" s="130">
        <f t="shared" si="209"/>
        <v>258.3974941</v>
      </c>
      <c r="HM318" s="143">
        <f t="shared" si="210"/>
        <v>-118.8669112</v>
      </c>
      <c r="HN318" s="143">
        <f t="shared" si="211"/>
        <v>-229.4339173</v>
      </c>
      <c r="HO318" s="143">
        <f t="shared" si="212"/>
        <v>-2.048809238</v>
      </c>
      <c r="HP318" s="124">
        <f t="shared" si="213"/>
        <v>258.3974941</v>
      </c>
      <c r="HQ318" s="140">
        <f t="shared" si="214"/>
        <v>2.094395102</v>
      </c>
      <c r="HR318" s="140">
        <f t="shared" si="215"/>
        <v>1.001611687</v>
      </c>
      <c r="HS318" s="141">
        <f t="shared" si="216"/>
        <v>3.096006789</v>
      </c>
      <c r="HT318" s="141">
        <f t="shared" si="217"/>
        <v>3.096006789</v>
      </c>
      <c r="HU318" s="122">
        <f t="shared" si="218"/>
        <v>3.096006789</v>
      </c>
      <c r="HV318" s="142">
        <f t="shared" si="219"/>
        <v>1</v>
      </c>
      <c r="HW318" s="142">
        <f t="shared" si="220"/>
        <v>258.3974941</v>
      </c>
      <c r="HX318" s="130">
        <f t="shared" si="221"/>
        <v>258.3974941</v>
      </c>
      <c r="HY318" s="143">
        <f t="shared" si="222"/>
        <v>-258.1290565</v>
      </c>
      <c r="HZ318" s="143">
        <f t="shared" si="223"/>
        <v>11.77519385</v>
      </c>
      <c r="IA318" s="143">
        <f t="shared" si="224"/>
        <v>3.096006789</v>
      </c>
      <c r="IB318" s="124">
        <f t="shared" si="225"/>
        <v>258.3974941</v>
      </c>
      <c r="IC318" s="140">
        <f t="shared" si="226"/>
        <v>-2.094395102</v>
      </c>
      <c r="ID318" s="140">
        <f t="shared" si="227"/>
        <v>2.139980967</v>
      </c>
      <c r="IE318" s="141">
        <f t="shared" si="228"/>
        <v>0.04558586436</v>
      </c>
      <c r="IF318" s="141">
        <f t="shared" si="229"/>
        <v>0.04558586436</v>
      </c>
      <c r="IG318" s="122">
        <f t="shared" si="230"/>
        <v>0.04558586436</v>
      </c>
      <c r="IH318" s="142">
        <f t="shared" si="231"/>
        <v>1</v>
      </c>
      <c r="II318" s="142">
        <f t="shared" si="232"/>
        <v>258.3974941</v>
      </c>
      <c r="IJ318" s="130">
        <f t="shared" si="233"/>
        <v>258.3974941</v>
      </c>
      <c r="IK318" s="143">
        <f t="shared" si="234"/>
        <v>258.1290565</v>
      </c>
      <c r="IL318" s="143">
        <f t="shared" si="235"/>
        <v>11.77519385</v>
      </c>
      <c r="IM318" s="143">
        <f t="shared" si="236"/>
        <v>0.04558586436</v>
      </c>
      <c r="IN318" s="124">
        <f t="shared" si="237"/>
        <v>258.3974941</v>
      </c>
    </row>
    <row r="319" ht="12.75" customHeight="1">
      <c r="A319" s="129">
        <f>'Cortez Cubic'!AP319</f>
        <v>-0.2187762226</v>
      </c>
      <c r="B319" s="129">
        <f>'Cortez Cubic'!AQ319</f>
        <v>6.027277746</v>
      </c>
      <c r="C319" s="129">
        <f>'Cortez Cubic'!AR319</f>
        <v>2188.482224</v>
      </c>
      <c r="D319" s="129">
        <f>'Cortez Cubic'!AS319</f>
        <v>-92411.82562</v>
      </c>
      <c r="E319" s="129">
        <f t="shared" ref="E319:H319" si="5262">0</f>
        <v>0</v>
      </c>
      <c r="F319" s="129">
        <f t="shared" si="5262"/>
        <v>0</v>
      </c>
      <c r="G319" s="129">
        <f t="shared" si="5262"/>
        <v>0</v>
      </c>
      <c r="H319" s="129">
        <f t="shared" si="5262"/>
        <v>0</v>
      </c>
      <c r="I319" s="110">
        <f>'Cortez Cubic'!I319</f>
        <v>66</v>
      </c>
      <c r="J319" s="130">
        <f t="shared" si="28"/>
        <v>46.20956222</v>
      </c>
      <c r="K319" s="131">
        <f t="shared" si="29"/>
        <v>0</v>
      </c>
      <c r="L319" s="131">
        <f t="shared" si="30"/>
        <v>1</v>
      </c>
      <c r="M319" s="132">
        <f t="shared" si="31"/>
        <v>19.79043778</v>
      </c>
      <c r="N319" s="133">
        <f t="shared" si="32"/>
        <v>40.52355935</v>
      </c>
      <c r="O319" s="134">
        <f t="shared" si="33"/>
        <v>86.73312157</v>
      </c>
      <c r="P319" s="134">
        <f t="shared" si="34"/>
        <v>0</v>
      </c>
      <c r="Q319" s="135">
        <f t="shared" si="35"/>
        <v>46.20956222</v>
      </c>
      <c r="R319" s="135">
        <f t="shared" si="36"/>
        <v>0</v>
      </c>
      <c r="S319" s="136">
        <f t="shared" si="37"/>
        <v>-105.3927166</v>
      </c>
      <c r="T319" s="136">
        <f t="shared" si="38"/>
        <v>0</v>
      </c>
      <c r="U319" s="137">
        <f t="shared" ref="U319:X319" si="5263">ATAN2(A319,E319)</f>
        <v>3.141592654</v>
      </c>
      <c r="V319" s="137">
        <f t="shared" si="5263"/>
        <v>0</v>
      </c>
      <c r="W319" s="137">
        <f t="shared" si="5263"/>
        <v>0</v>
      </c>
      <c r="X319" s="137">
        <f t="shared" si="5263"/>
        <v>3.141592654</v>
      </c>
      <c r="Y319" s="137">
        <f t="shared" ref="Y319:AB319" si="5264">SQRT(POWER(A319,2)+POWER(E319,2))</f>
        <v>0.2187762226</v>
      </c>
      <c r="Z319" s="137">
        <f t="shared" si="5264"/>
        <v>6.027277746</v>
      </c>
      <c r="AA319" s="137">
        <f t="shared" si="5264"/>
        <v>2188.482224</v>
      </c>
      <c r="AB319" s="137">
        <f t="shared" si="5264"/>
        <v>92411.82562</v>
      </c>
      <c r="AC319" s="138">
        <f t="shared" ref="AC319:AF319" si="5265">U319-$U319</f>
        <v>0</v>
      </c>
      <c r="AD319" s="138">
        <f t="shared" si="5265"/>
        <v>-3.141592654</v>
      </c>
      <c r="AE319" s="138">
        <f t="shared" si="5265"/>
        <v>-3.141592654</v>
      </c>
      <c r="AF319" s="138">
        <f t="shared" si="5265"/>
        <v>0</v>
      </c>
      <c r="AG319" s="138">
        <f t="shared" ref="AG319:AJ319" si="5266">Y319/$Y319</f>
        <v>1</v>
      </c>
      <c r="AH319" s="138">
        <f t="shared" si="5266"/>
        <v>27.54996715</v>
      </c>
      <c r="AI319" s="138">
        <f t="shared" si="5266"/>
        <v>10003.29102</v>
      </c>
      <c r="AJ319" s="138">
        <f t="shared" si="5266"/>
        <v>422403.4245</v>
      </c>
      <c r="AK319" s="139">
        <f t="shared" ref="AK319:AN319" si="5267">AG319*COS(AC319)</f>
        <v>1</v>
      </c>
      <c r="AL319" s="139">
        <f t="shared" si="5267"/>
        <v>-27.54996715</v>
      </c>
      <c r="AM319" s="139">
        <f t="shared" si="5267"/>
        <v>-10003.29102</v>
      </c>
      <c r="AN319" s="139">
        <f t="shared" si="5267"/>
        <v>422403.4245</v>
      </c>
      <c r="AO319" s="129">
        <f t="shared" ref="AO319:AR319" si="5268">AG319*SIN(AC319)</f>
        <v>0</v>
      </c>
      <c r="AP319" s="129">
        <f t="shared" si="5268"/>
        <v>0</v>
      </c>
      <c r="AQ319" s="129">
        <f t="shared" si="5268"/>
        <v>0</v>
      </c>
      <c r="AR319" s="129">
        <f t="shared" si="5268"/>
        <v>0</v>
      </c>
      <c r="AS319" s="140">
        <f t="shared" si="45"/>
        <v>-9.424777961</v>
      </c>
      <c r="AT319" s="141">
        <f t="shared" si="46"/>
        <v>-9.424777961</v>
      </c>
      <c r="AU319" s="141">
        <f t="shared" si="47"/>
        <v>-3.141592654</v>
      </c>
      <c r="AV319" s="122">
        <f t="shared" si="48"/>
        <v>3.141592654</v>
      </c>
      <c r="AW319" s="142">
        <f t="shared" si="49"/>
        <v>20910.44407</v>
      </c>
      <c r="AX319" s="130">
        <f t="shared" si="50"/>
        <v>20910.44407</v>
      </c>
      <c r="AY319" s="143">
        <f t="shared" si="51"/>
        <v>41820.88815</v>
      </c>
      <c r="AZ319" s="143">
        <f t="shared" si="52"/>
        <v>0</v>
      </c>
      <c r="BA319" s="143">
        <f t="shared" si="53"/>
        <v>0</v>
      </c>
      <c r="BB319" s="124">
        <f t="shared" si="54"/>
        <v>41820.88815</v>
      </c>
      <c r="BC319" s="140">
        <f t="shared" ref="BC319:BD319" si="5269">BC$2*AD319</f>
        <v>-3.141592654</v>
      </c>
      <c r="BD319" s="140">
        <f t="shared" si="5269"/>
        <v>-3.141592654</v>
      </c>
      <c r="BE319" s="141">
        <f t="shared" si="56"/>
        <v>-6.283185307</v>
      </c>
      <c r="BF319" s="141">
        <f t="shared" si="57"/>
        <v>0</v>
      </c>
      <c r="BG319" s="122">
        <f t="shared" si="58"/>
        <v>0</v>
      </c>
      <c r="BH319" s="142">
        <f t="shared" ref="BH319:BI319" si="5270">POWER(AH319,BH$2)</f>
        <v>27.54996715</v>
      </c>
      <c r="BI319" s="142">
        <f t="shared" si="5270"/>
        <v>10003.29102</v>
      </c>
      <c r="BJ319" s="130">
        <f t="shared" si="60"/>
        <v>275590.3391</v>
      </c>
      <c r="BK319" s="143">
        <f t="shared" si="61"/>
        <v>2480313.052</v>
      </c>
      <c r="BL319" s="143">
        <f t="shared" si="62"/>
        <v>0</v>
      </c>
      <c r="BM319" s="143">
        <f t="shared" si="63"/>
        <v>0</v>
      </c>
      <c r="BN319" s="124">
        <f t="shared" si="64"/>
        <v>2480313.052</v>
      </c>
      <c r="BO319" s="140">
        <f t="shared" si="65"/>
        <v>0</v>
      </c>
      <c r="BP319" s="141">
        <f t="shared" si="66"/>
        <v>0</v>
      </c>
      <c r="BQ319" s="141">
        <f t="shared" si="67"/>
        <v>0</v>
      </c>
      <c r="BR319" s="122">
        <f t="shared" si="68"/>
        <v>0</v>
      </c>
      <c r="BS319" s="142">
        <f t="shared" si="69"/>
        <v>422403.4245</v>
      </c>
      <c r="BT319" s="130">
        <f t="shared" si="70"/>
        <v>422403.4245</v>
      </c>
      <c r="BU319" s="143">
        <f t="shared" si="71"/>
        <v>-11404892.46</v>
      </c>
      <c r="BV319" s="143">
        <f t="shared" si="72"/>
        <v>0</v>
      </c>
      <c r="BW319" s="143">
        <f t="shared" si="73"/>
        <v>3.141592654</v>
      </c>
      <c r="BX319" s="124">
        <f t="shared" si="74"/>
        <v>11404892.46</v>
      </c>
      <c r="BY319" s="144">
        <f t="shared" ref="BY319:BZ319" si="5271">AY319+BK319+BU319</f>
        <v>-8882758.521</v>
      </c>
      <c r="BZ319" s="144">
        <f t="shared" si="5271"/>
        <v>0</v>
      </c>
      <c r="CA319" s="144">
        <f t="shared" si="76"/>
        <v>-3.141592654</v>
      </c>
      <c r="CB319" s="145">
        <f t="shared" si="77"/>
        <v>8882758.521</v>
      </c>
      <c r="CC319" s="140">
        <f t="shared" ref="CC319:CD319" si="5272">CC$2*AD319</f>
        <v>-6.283185307</v>
      </c>
      <c r="CD319" s="140">
        <f t="shared" si="5272"/>
        <v>-6.283185307</v>
      </c>
      <c r="CE319" s="141">
        <f t="shared" si="79"/>
        <v>-12.56637061</v>
      </c>
      <c r="CF319" s="141">
        <f t="shared" si="80"/>
        <v>0</v>
      </c>
      <c r="CG319" s="122">
        <f t="shared" si="81"/>
        <v>0</v>
      </c>
      <c r="CH319" s="142">
        <f t="shared" ref="CH319:CI319" si="5273">POWER(AH319,CH$2)</f>
        <v>759.0006899</v>
      </c>
      <c r="CI319" s="142">
        <f t="shared" si="5273"/>
        <v>100065831.3</v>
      </c>
      <c r="CJ319" s="130">
        <f t="shared" si="83"/>
        <v>75950034998</v>
      </c>
      <c r="CK319" s="143">
        <f t="shared" si="84"/>
        <v>-75950034998</v>
      </c>
      <c r="CL319" s="143">
        <f t="shared" si="85"/>
        <v>0</v>
      </c>
      <c r="CM319" s="143">
        <f t="shared" si="86"/>
        <v>3.141592654</v>
      </c>
      <c r="CN319" s="124">
        <f t="shared" si="87"/>
        <v>75950034998</v>
      </c>
      <c r="CO319" s="140">
        <f t="shared" si="88"/>
        <v>-9.424777961</v>
      </c>
      <c r="CP319" s="141">
        <f t="shared" si="89"/>
        <v>-9.424777961</v>
      </c>
      <c r="CQ319" s="141">
        <f t="shared" si="90"/>
        <v>-3.141592654</v>
      </c>
      <c r="CR319" s="122">
        <f t="shared" si="91"/>
        <v>3.141592654</v>
      </c>
      <c r="CS319" s="142">
        <f t="shared" si="92"/>
        <v>1000987632055</v>
      </c>
      <c r="CT319" s="130">
        <f t="shared" si="93"/>
        <v>1000987632055</v>
      </c>
      <c r="CU319" s="143">
        <f t="shared" si="94"/>
        <v>-4003950528222</v>
      </c>
      <c r="CV319" s="143">
        <f t="shared" si="95"/>
        <v>0.0004903425198</v>
      </c>
      <c r="CW319" s="143">
        <f t="shared" si="96"/>
        <v>3.141592654</v>
      </c>
      <c r="CX319" s="124">
        <f t="shared" si="97"/>
        <v>4003950528222</v>
      </c>
      <c r="CY319" s="140">
        <f t="shared" si="98"/>
        <v>-9.424777961</v>
      </c>
      <c r="CZ319" s="140">
        <f t="shared" si="99"/>
        <v>0</v>
      </c>
      <c r="DA319" s="141">
        <f t="shared" si="100"/>
        <v>-9.424777961</v>
      </c>
      <c r="DB319" s="141">
        <f t="shared" si="101"/>
        <v>-3.141592654</v>
      </c>
      <c r="DC319" s="122">
        <f t="shared" si="102"/>
        <v>3.141592654</v>
      </c>
      <c r="DD319" s="142">
        <f t="shared" si="103"/>
        <v>20910.44407</v>
      </c>
      <c r="DE319" s="142">
        <f t="shared" si="104"/>
        <v>422403.4245</v>
      </c>
      <c r="DF319" s="130">
        <f t="shared" si="105"/>
        <v>8832643184</v>
      </c>
      <c r="DG319" s="143">
        <f t="shared" si="106"/>
        <v>-35330572736</v>
      </c>
      <c r="DH319" s="143">
        <f t="shared" si="107"/>
        <v>0.000004326747281</v>
      </c>
      <c r="DI319" s="143">
        <f t="shared" si="108"/>
        <v>3.141592654</v>
      </c>
      <c r="DJ319" s="124">
        <f t="shared" si="109"/>
        <v>35330572736</v>
      </c>
      <c r="DK319" s="140">
        <f t="shared" ref="DK319:DM319" si="5274">DK$2*AD319</f>
        <v>-3.141592654</v>
      </c>
      <c r="DL319" s="140">
        <f t="shared" si="5274"/>
        <v>-3.141592654</v>
      </c>
      <c r="DM319" s="140">
        <f t="shared" si="5274"/>
        <v>0</v>
      </c>
      <c r="DN319" s="141">
        <f t="shared" si="111"/>
        <v>-6.283185307</v>
      </c>
      <c r="DO319" s="141">
        <f t="shared" si="112"/>
        <v>0</v>
      </c>
      <c r="DP319" s="122">
        <f t="shared" si="113"/>
        <v>0</v>
      </c>
      <c r="DQ319" s="142">
        <f t="shared" ref="DQ319:DS319" si="5275">POWER(AH319,DQ$2)</f>
        <v>27.54996715</v>
      </c>
      <c r="DR319" s="142">
        <f t="shared" si="5275"/>
        <v>10003.29102</v>
      </c>
      <c r="DS319" s="142">
        <f t="shared" si="5275"/>
        <v>422403.4245</v>
      </c>
      <c r="DT319" s="130">
        <f t="shared" si="115"/>
        <v>116410302980</v>
      </c>
      <c r="DU319" s="143">
        <f t="shared" si="116"/>
        <v>-2095385453642</v>
      </c>
      <c r="DV319" s="143">
        <f t="shared" si="117"/>
        <v>0</v>
      </c>
      <c r="DW319" s="143">
        <f t="shared" si="118"/>
        <v>3.141592654</v>
      </c>
      <c r="DX319" s="124">
        <f t="shared" si="119"/>
        <v>2095385453642</v>
      </c>
      <c r="DY319" s="140">
        <f t="shared" si="120"/>
        <v>0</v>
      </c>
      <c r="DZ319" s="141">
        <f t="shared" si="121"/>
        <v>0</v>
      </c>
      <c r="EA319" s="141">
        <f t="shared" si="122"/>
        <v>0</v>
      </c>
      <c r="EB319" s="122">
        <f t="shared" si="123"/>
        <v>0</v>
      </c>
      <c r="EC319" s="142">
        <f t="shared" si="124"/>
        <v>178424653000</v>
      </c>
      <c r="ED319" s="130">
        <f t="shared" si="125"/>
        <v>178424653000</v>
      </c>
      <c r="EE319" s="143">
        <f t="shared" si="126"/>
        <v>4817465631003</v>
      </c>
      <c r="EF319" s="143">
        <f t="shared" si="127"/>
        <v>0</v>
      </c>
      <c r="EG319" s="143">
        <f t="shared" si="128"/>
        <v>0</v>
      </c>
      <c r="EH319" s="124">
        <f t="shared" si="129"/>
        <v>4817465631003</v>
      </c>
      <c r="EI319" s="144">
        <f t="shared" ref="EI319:EJ319" si="5276">CK319+CU319+DG319+DU319+EE319</f>
        <v>-1393150958595</v>
      </c>
      <c r="EJ319" s="144">
        <f t="shared" si="5276"/>
        <v>0.0004946692671</v>
      </c>
      <c r="EK319" s="144">
        <f t="shared" si="131"/>
        <v>3.141592654</v>
      </c>
      <c r="EL319" s="145">
        <f t="shared" si="132"/>
        <v>1393150958595</v>
      </c>
      <c r="EM319" s="140">
        <f t="shared" si="133"/>
        <v>1.570796327</v>
      </c>
      <c r="EN319" s="141">
        <f t="shared" si="134"/>
        <v>1.570796327</v>
      </c>
      <c r="EO319" s="141">
        <f t="shared" si="135"/>
        <v>1.570796327</v>
      </c>
      <c r="EP319" s="122">
        <f t="shared" si="136"/>
        <v>1.570796327</v>
      </c>
      <c r="EQ319" s="142">
        <f t="shared" si="137"/>
        <v>1180318.16</v>
      </c>
      <c r="ER319" s="130">
        <f t="shared" si="138"/>
        <v>1180318.16</v>
      </c>
      <c r="ES319" s="143">
        <f t="shared" si="139"/>
        <v>0.000000001737369532</v>
      </c>
      <c r="ET319" s="143">
        <f t="shared" si="140"/>
        <v>6133113.066</v>
      </c>
      <c r="EU319" s="143">
        <f t="shared" si="141"/>
        <v>1.570796327</v>
      </c>
      <c r="EV319" s="124">
        <f t="shared" si="142"/>
        <v>6133113.066</v>
      </c>
      <c r="EW319" s="144">
        <f t="shared" ref="EW319:EX319" si="5277">BY319+ES319</f>
        <v>-8882758.521</v>
      </c>
      <c r="EX319" s="144">
        <f t="shared" si="5277"/>
        <v>6133113.066</v>
      </c>
      <c r="EY319" s="144">
        <f t="shared" si="144"/>
        <v>2.537303933</v>
      </c>
      <c r="EZ319" s="145">
        <f t="shared" si="145"/>
        <v>10794372.37</v>
      </c>
      <c r="FA319" s="140">
        <f t="shared" si="146"/>
        <v>0.8457679778</v>
      </c>
      <c r="FB319" s="141">
        <f t="shared" si="147"/>
        <v>0.8457679778</v>
      </c>
      <c r="FC319" s="141">
        <f t="shared" si="148"/>
        <v>0.8457679778</v>
      </c>
      <c r="FD319" s="122">
        <f t="shared" si="149"/>
        <v>0.8457679778</v>
      </c>
      <c r="FE319" s="142">
        <f t="shared" si="150"/>
        <v>221.00349</v>
      </c>
      <c r="FF319" s="130">
        <f t="shared" si="151"/>
        <v>221.00349</v>
      </c>
      <c r="FG319" s="143">
        <f t="shared" si="152"/>
        <v>38.77489959</v>
      </c>
      <c r="FH319" s="143">
        <f t="shared" si="153"/>
        <v>43.76380825</v>
      </c>
      <c r="FI319" s="143">
        <f t="shared" si="154"/>
        <v>0.8457679778</v>
      </c>
      <c r="FJ319" s="124">
        <f t="shared" si="155"/>
        <v>58.47019541</v>
      </c>
      <c r="FK319" s="140">
        <f t="shared" si="156"/>
        <v>-6.283185307</v>
      </c>
      <c r="FL319" s="141">
        <f t="shared" si="157"/>
        <v>-6.283185307</v>
      </c>
      <c r="FM319" s="141">
        <f t="shared" si="158"/>
        <v>0</v>
      </c>
      <c r="FN319" s="122">
        <f t="shared" si="159"/>
        <v>0</v>
      </c>
      <c r="FO319" s="142">
        <f t="shared" si="160"/>
        <v>759.0006899</v>
      </c>
      <c r="FP319" s="130">
        <f t="shared" si="161"/>
        <v>759.0006899</v>
      </c>
      <c r="FQ319" s="143">
        <f t="shared" si="162"/>
        <v>-759.0006899</v>
      </c>
      <c r="FR319" s="143">
        <f t="shared" si="163"/>
        <v>0</v>
      </c>
      <c r="FS319" s="143">
        <f t="shared" si="164"/>
        <v>3.141592654</v>
      </c>
      <c r="FT319" s="124">
        <f t="shared" si="165"/>
        <v>759.0006899</v>
      </c>
      <c r="FU319" s="144">
        <f t="shared" si="166"/>
        <v>-30768.87376</v>
      </c>
      <c r="FV319" s="144">
        <f t="shared" si="167"/>
        <v>0</v>
      </c>
      <c r="FW319" s="144">
        <f t="shared" si="168"/>
        <v>-3.141592654</v>
      </c>
      <c r="FX319" s="145">
        <f t="shared" si="169"/>
        <v>30768.87376</v>
      </c>
      <c r="FY319" s="140">
        <f t="shared" si="170"/>
        <v>-3.141592654</v>
      </c>
      <c r="FZ319" s="140">
        <f t="shared" si="171"/>
        <v>-0.8457679778</v>
      </c>
      <c r="GA319" s="141">
        <f t="shared" si="172"/>
        <v>-3.987360631</v>
      </c>
      <c r="GB319" s="141">
        <f t="shared" si="173"/>
        <v>-3.987360631</v>
      </c>
      <c r="GC319" s="122">
        <f t="shared" si="174"/>
        <v>2.295824676</v>
      </c>
      <c r="GD319" s="142">
        <f t="shared" si="175"/>
        <v>30768.87376</v>
      </c>
      <c r="GE319" s="142">
        <f t="shared" si="176"/>
        <v>0.0171027306</v>
      </c>
      <c r="GF319" s="130">
        <f t="shared" si="177"/>
        <v>526.2317587</v>
      </c>
      <c r="GG319" s="143">
        <f t="shared" si="178"/>
        <v>-38.77489959</v>
      </c>
      <c r="GH319" s="143">
        <f t="shared" si="179"/>
        <v>43.76380825</v>
      </c>
      <c r="GI319" s="143">
        <f t="shared" si="180"/>
        <v>2.295824676</v>
      </c>
      <c r="GJ319" s="124">
        <f t="shared" si="181"/>
        <v>58.47019541</v>
      </c>
      <c r="GK319" s="146">
        <f t="shared" si="182"/>
        <v>-0.5</v>
      </c>
      <c r="GL319" s="127">
        <f t="shared" si="183"/>
        <v>-0.8660254038</v>
      </c>
      <c r="GM319" s="146">
        <f t="shared" si="184"/>
        <v>-2.094395102</v>
      </c>
      <c r="GN319" s="127">
        <f t="shared" si="185"/>
        <v>1</v>
      </c>
      <c r="GO319" s="147">
        <f t="shared" si="186"/>
        <v>-0.5</v>
      </c>
      <c r="GP319" s="128">
        <f t="shared" si="187"/>
        <v>0.8660254038</v>
      </c>
      <c r="GQ319" s="147">
        <f t="shared" si="188"/>
        <v>2.094395102</v>
      </c>
      <c r="GR319" s="128">
        <f t="shared" si="189"/>
        <v>1</v>
      </c>
      <c r="GS319" s="140">
        <f t="shared" si="190"/>
        <v>-2.094395102</v>
      </c>
      <c r="GT319" s="140">
        <f t="shared" si="191"/>
        <v>0.8457679778</v>
      </c>
      <c r="GU319" s="141">
        <f t="shared" si="192"/>
        <v>-1.248627125</v>
      </c>
      <c r="GV319" s="141">
        <f t="shared" si="193"/>
        <v>-1.248627125</v>
      </c>
      <c r="GW319" s="122">
        <f t="shared" si="194"/>
        <v>-1.248627125</v>
      </c>
      <c r="GX319" s="142">
        <f t="shared" si="195"/>
        <v>1</v>
      </c>
      <c r="GY319" s="142">
        <f t="shared" si="196"/>
        <v>58.47019541</v>
      </c>
      <c r="GZ319" s="130">
        <f t="shared" si="197"/>
        <v>58.47019541</v>
      </c>
      <c r="HA319" s="143">
        <f t="shared" si="198"/>
        <v>18.51311992</v>
      </c>
      <c r="HB319" s="143">
        <f t="shared" si="199"/>
        <v>-55.4619522</v>
      </c>
      <c r="HC319" s="143">
        <f t="shared" si="200"/>
        <v>-1.248627125</v>
      </c>
      <c r="HD319" s="124">
        <f t="shared" si="201"/>
        <v>58.47019541</v>
      </c>
      <c r="HE319" s="140">
        <f t="shared" si="202"/>
        <v>2.094395102</v>
      </c>
      <c r="HF319" s="140">
        <f t="shared" si="203"/>
        <v>2.295824676</v>
      </c>
      <c r="HG319" s="141">
        <f t="shared" si="204"/>
        <v>4.390219778</v>
      </c>
      <c r="HH319" s="141">
        <f t="shared" si="205"/>
        <v>4.390219778</v>
      </c>
      <c r="HI319" s="122">
        <f t="shared" si="206"/>
        <v>-1.892965529</v>
      </c>
      <c r="HJ319" s="142">
        <f t="shared" si="207"/>
        <v>1</v>
      </c>
      <c r="HK319" s="142">
        <f t="shared" si="208"/>
        <v>58.47019541</v>
      </c>
      <c r="HL319" s="130">
        <f t="shared" si="209"/>
        <v>58.47019541</v>
      </c>
      <c r="HM319" s="143">
        <f t="shared" si="210"/>
        <v>-18.51311992</v>
      </c>
      <c r="HN319" s="143">
        <f t="shared" si="211"/>
        <v>-55.4619522</v>
      </c>
      <c r="HO319" s="143">
        <f t="shared" si="212"/>
        <v>-1.892965529</v>
      </c>
      <c r="HP319" s="124">
        <f t="shared" si="213"/>
        <v>58.47019541</v>
      </c>
      <c r="HQ319" s="140">
        <f t="shared" si="214"/>
        <v>2.094395102</v>
      </c>
      <c r="HR319" s="140">
        <f t="shared" si="215"/>
        <v>0.8457679778</v>
      </c>
      <c r="HS319" s="141">
        <f t="shared" si="216"/>
        <v>2.94016308</v>
      </c>
      <c r="HT319" s="141">
        <f t="shared" si="217"/>
        <v>2.94016308</v>
      </c>
      <c r="HU319" s="122">
        <f t="shared" si="218"/>
        <v>2.94016308</v>
      </c>
      <c r="HV319" s="142">
        <f t="shared" si="219"/>
        <v>1</v>
      </c>
      <c r="HW319" s="142">
        <f t="shared" si="220"/>
        <v>58.47019541</v>
      </c>
      <c r="HX319" s="130">
        <f t="shared" si="221"/>
        <v>58.47019541</v>
      </c>
      <c r="HY319" s="143">
        <f t="shared" si="222"/>
        <v>-57.28801951</v>
      </c>
      <c r="HZ319" s="143">
        <f t="shared" si="223"/>
        <v>11.69814395</v>
      </c>
      <c r="IA319" s="143">
        <f t="shared" si="224"/>
        <v>2.94016308</v>
      </c>
      <c r="IB319" s="124">
        <f t="shared" si="225"/>
        <v>58.47019541</v>
      </c>
      <c r="IC319" s="140">
        <f t="shared" si="226"/>
        <v>-2.094395102</v>
      </c>
      <c r="ID319" s="140">
        <f t="shared" si="227"/>
        <v>2.295824676</v>
      </c>
      <c r="IE319" s="141">
        <f t="shared" si="228"/>
        <v>0.2014295734</v>
      </c>
      <c r="IF319" s="141">
        <f t="shared" si="229"/>
        <v>0.2014295734</v>
      </c>
      <c r="IG319" s="122">
        <f t="shared" si="230"/>
        <v>0.2014295734</v>
      </c>
      <c r="IH319" s="142">
        <f t="shared" si="231"/>
        <v>1</v>
      </c>
      <c r="II319" s="142">
        <f t="shared" si="232"/>
        <v>58.47019541</v>
      </c>
      <c r="IJ319" s="130">
        <f t="shared" si="233"/>
        <v>58.47019541</v>
      </c>
      <c r="IK319" s="143">
        <f t="shared" si="234"/>
        <v>57.28801951</v>
      </c>
      <c r="IL319" s="143">
        <f t="shared" si="235"/>
        <v>11.69814395</v>
      </c>
      <c r="IM319" s="143">
        <f t="shared" si="236"/>
        <v>0.2014295734</v>
      </c>
      <c r="IN319" s="124">
        <f t="shared" si="237"/>
        <v>58.47019541</v>
      </c>
    </row>
    <row r="320" ht="12.75" customHeight="1">
      <c r="A320" s="129">
        <f>'Cortez Cubic'!AP320</f>
        <v>-0.2187762226</v>
      </c>
      <c r="B320" s="129">
        <f>'Cortez Cubic'!AQ320</f>
        <v>6.433935938</v>
      </c>
      <c r="C320" s="129">
        <f>'Cortez Cubic'!AR320</f>
        <v>15590.4073</v>
      </c>
      <c r="D320" s="129">
        <f>'Cortez Cubic'!AS320</f>
        <v>-1830172.215</v>
      </c>
      <c r="E320" s="129">
        <f t="shared" ref="E320:H320" si="5278">0</f>
        <v>0</v>
      </c>
      <c r="F320" s="129">
        <f t="shared" si="5278"/>
        <v>0</v>
      </c>
      <c r="G320" s="129">
        <f t="shared" si="5278"/>
        <v>0</v>
      </c>
      <c r="H320" s="129">
        <f t="shared" si="5278"/>
        <v>0</v>
      </c>
      <c r="I320" s="110">
        <f>'Cortez Cubic'!I320</f>
        <v>145</v>
      </c>
      <c r="J320" s="130">
        <f t="shared" si="28"/>
        <v>164.9287261</v>
      </c>
      <c r="K320" s="131">
        <f t="shared" si="29"/>
        <v>1</v>
      </c>
      <c r="L320" s="131">
        <f t="shared" si="30"/>
        <v>0</v>
      </c>
      <c r="M320" s="132">
        <f t="shared" si="31"/>
        <v>-19.92872612</v>
      </c>
      <c r="N320" s="133">
        <f t="shared" si="32"/>
        <v>0</v>
      </c>
      <c r="O320" s="134">
        <f t="shared" si="33"/>
        <v>164.9287261</v>
      </c>
      <c r="P320" s="134">
        <f t="shared" si="34"/>
        <v>-25.33509091</v>
      </c>
      <c r="Q320" s="135">
        <f t="shared" si="35"/>
        <v>164.9287261</v>
      </c>
      <c r="R320" s="135">
        <f t="shared" si="36"/>
        <v>25.33509091</v>
      </c>
      <c r="S320" s="136">
        <f t="shared" si="37"/>
        <v>-300.448699</v>
      </c>
      <c r="T320" s="136">
        <f t="shared" si="38"/>
        <v>0</v>
      </c>
      <c r="U320" s="137">
        <f t="shared" ref="U320:X320" si="5279">ATAN2(A320,E320)</f>
        <v>3.141592654</v>
      </c>
      <c r="V320" s="137">
        <f t="shared" si="5279"/>
        <v>0</v>
      </c>
      <c r="W320" s="137">
        <f t="shared" si="5279"/>
        <v>0</v>
      </c>
      <c r="X320" s="137">
        <f t="shared" si="5279"/>
        <v>3.141592654</v>
      </c>
      <c r="Y320" s="137">
        <f t="shared" ref="Y320:AB320" si="5280">SQRT(POWER(A320,2)+POWER(E320,2))</f>
        <v>0.2187762226</v>
      </c>
      <c r="Z320" s="137">
        <f t="shared" si="5280"/>
        <v>6.433935938</v>
      </c>
      <c r="AA320" s="137">
        <f t="shared" si="5280"/>
        <v>15590.4073</v>
      </c>
      <c r="AB320" s="137">
        <f t="shared" si="5280"/>
        <v>1830172.215</v>
      </c>
      <c r="AC320" s="138">
        <f t="shared" ref="AC320:AF320" si="5281">U320-$U320</f>
        <v>0</v>
      </c>
      <c r="AD320" s="138">
        <f t="shared" si="5281"/>
        <v>-3.141592654</v>
      </c>
      <c r="AE320" s="138">
        <f t="shared" si="5281"/>
        <v>-3.141592654</v>
      </c>
      <c r="AF320" s="138">
        <f t="shared" si="5281"/>
        <v>0</v>
      </c>
      <c r="AG320" s="138">
        <f t="shared" ref="AG320:AJ320" si="5282">Y320/$Y320</f>
        <v>1</v>
      </c>
      <c r="AH320" s="138">
        <f t="shared" si="5282"/>
        <v>29.40875321</v>
      </c>
      <c r="AI320" s="138">
        <f t="shared" si="5282"/>
        <v>71261.89086</v>
      </c>
      <c r="AJ320" s="138">
        <f t="shared" si="5282"/>
        <v>8365498.744</v>
      </c>
      <c r="AK320" s="139">
        <f t="shared" ref="AK320:AN320" si="5283">AG320*COS(AC320)</f>
        <v>1</v>
      </c>
      <c r="AL320" s="139">
        <f t="shared" si="5283"/>
        <v>-29.40875321</v>
      </c>
      <c r="AM320" s="139">
        <f t="shared" si="5283"/>
        <v>-71261.89086</v>
      </c>
      <c r="AN320" s="139">
        <f t="shared" si="5283"/>
        <v>8365498.744</v>
      </c>
      <c r="AO320" s="129">
        <f t="shared" ref="AO320:AR320" si="5284">AG320*SIN(AC320)</f>
        <v>0</v>
      </c>
      <c r="AP320" s="129">
        <f t="shared" si="5284"/>
        <v>0</v>
      </c>
      <c r="AQ320" s="129">
        <f t="shared" si="5284"/>
        <v>0</v>
      </c>
      <c r="AR320" s="129">
        <f t="shared" si="5284"/>
        <v>0</v>
      </c>
      <c r="AS320" s="140">
        <f t="shared" si="45"/>
        <v>-9.424777961</v>
      </c>
      <c r="AT320" s="141">
        <f t="shared" si="46"/>
        <v>-9.424777961</v>
      </c>
      <c r="AU320" s="141">
        <f t="shared" si="47"/>
        <v>-3.141592654</v>
      </c>
      <c r="AV320" s="122">
        <f t="shared" si="48"/>
        <v>3.141592654</v>
      </c>
      <c r="AW320" s="142">
        <f t="shared" si="49"/>
        <v>25434.88853</v>
      </c>
      <c r="AX320" s="130">
        <f t="shared" si="50"/>
        <v>25434.88853</v>
      </c>
      <c r="AY320" s="143">
        <f t="shared" si="51"/>
        <v>50869.77706</v>
      </c>
      <c r="AZ320" s="143">
        <f t="shared" si="52"/>
        <v>0</v>
      </c>
      <c r="BA320" s="143">
        <f t="shared" si="53"/>
        <v>0</v>
      </c>
      <c r="BB320" s="124">
        <f t="shared" si="54"/>
        <v>50869.77706</v>
      </c>
      <c r="BC320" s="140">
        <f t="shared" ref="BC320:BD320" si="5285">BC$2*AD320</f>
        <v>-3.141592654</v>
      </c>
      <c r="BD320" s="140">
        <f t="shared" si="5285"/>
        <v>-3.141592654</v>
      </c>
      <c r="BE320" s="141">
        <f t="shared" si="56"/>
        <v>-6.283185307</v>
      </c>
      <c r="BF320" s="141">
        <f t="shared" si="57"/>
        <v>0</v>
      </c>
      <c r="BG320" s="122">
        <f t="shared" si="58"/>
        <v>0</v>
      </c>
      <c r="BH320" s="142">
        <f t="shared" ref="BH320:BI320" si="5286">POWER(AH320,BH$2)</f>
        <v>29.40875321</v>
      </c>
      <c r="BI320" s="142">
        <f t="shared" si="5286"/>
        <v>71261.89086</v>
      </c>
      <c r="BJ320" s="130">
        <f t="shared" si="60"/>
        <v>2095723.361</v>
      </c>
      <c r="BK320" s="143">
        <f t="shared" si="61"/>
        <v>18861510.25</v>
      </c>
      <c r="BL320" s="143">
        <f t="shared" si="62"/>
        <v>0</v>
      </c>
      <c r="BM320" s="143">
        <f t="shared" si="63"/>
        <v>0</v>
      </c>
      <c r="BN320" s="124">
        <f t="shared" si="64"/>
        <v>18861510.25</v>
      </c>
      <c r="BO320" s="140">
        <f t="shared" si="65"/>
        <v>0</v>
      </c>
      <c r="BP320" s="141">
        <f t="shared" si="66"/>
        <v>0</v>
      </c>
      <c r="BQ320" s="141">
        <f t="shared" si="67"/>
        <v>0</v>
      </c>
      <c r="BR320" s="122">
        <f t="shared" si="68"/>
        <v>0</v>
      </c>
      <c r="BS320" s="142">
        <f t="shared" si="69"/>
        <v>8365498.744</v>
      </c>
      <c r="BT320" s="130">
        <f t="shared" si="70"/>
        <v>8365498.744</v>
      </c>
      <c r="BU320" s="143">
        <f t="shared" si="71"/>
        <v>-225868466.1</v>
      </c>
      <c r="BV320" s="143">
        <f t="shared" si="72"/>
        <v>0</v>
      </c>
      <c r="BW320" s="143">
        <f t="shared" si="73"/>
        <v>3.141592654</v>
      </c>
      <c r="BX320" s="124">
        <f t="shared" si="74"/>
        <v>225868466.1</v>
      </c>
      <c r="BY320" s="144">
        <f t="shared" ref="BY320:BZ320" si="5287">AY320+BK320+BU320</f>
        <v>-206956086.1</v>
      </c>
      <c r="BZ320" s="144">
        <f t="shared" si="5287"/>
        <v>0</v>
      </c>
      <c r="CA320" s="144">
        <f t="shared" si="76"/>
        <v>-3.141592654</v>
      </c>
      <c r="CB320" s="145">
        <f t="shared" si="77"/>
        <v>206956086.1</v>
      </c>
      <c r="CC320" s="140">
        <f t="shared" ref="CC320:CD320" si="5288">CC$2*AD320</f>
        <v>-6.283185307</v>
      </c>
      <c r="CD320" s="140">
        <f t="shared" si="5288"/>
        <v>-6.283185307</v>
      </c>
      <c r="CE320" s="141">
        <f t="shared" si="79"/>
        <v>-12.56637061</v>
      </c>
      <c r="CF320" s="141">
        <f t="shared" si="80"/>
        <v>0</v>
      </c>
      <c r="CG320" s="122">
        <f t="shared" si="81"/>
        <v>0</v>
      </c>
      <c r="CH320" s="142">
        <f t="shared" ref="CH320:CI320" si="5289">POWER(AH320,CH$2)</f>
        <v>864.8747653</v>
      </c>
      <c r="CI320" s="142">
        <f t="shared" si="5289"/>
        <v>5078257089</v>
      </c>
      <c r="CJ320" s="130">
        <f t="shared" si="83"/>
        <v>4392056407469</v>
      </c>
      <c r="CK320" s="143">
        <f t="shared" si="84"/>
        <v>-4392056407469</v>
      </c>
      <c r="CL320" s="143">
        <f t="shared" si="85"/>
        <v>0</v>
      </c>
      <c r="CM320" s="143">
        <f t="shared" si="86"/>
        <v>3.141592654</v>
      </c>
      <c r="CN320" s="124">
        <f t="shared" si="87"/>
        <v>4392056407469</v>
      </c>
      <c r="CO320" s="140">
        <f t="shared" si="88"/>
        <v>-9.424777961</v>
      </c>
      <c r="CP320" s="141">
        <f t="shared" si="89"/>
        <v>-9.424777961</v>
      </c>
      <c r="CQ320" s="141">
        <f t="shared" si="90"/>
        <v>-3.141592654</v>
      </c>
      <c r="CR320" s="122">
        <f t="shared" si="91"/>
        <v>3.141592654</v>
      </c>
      <c r="CS320" s="142">
        <f t="shared" si="92"/>
        <v>361886202392840</v>
      </c>
      <c r="CT320" s="130">
        <f t="shared" si="93"/>
        <v>361886202392840</v>
      </c>
      <c r="CU320" s="143">
        <f t="shared" si="94"/>
        <v>-1.44754E+15</v>
      </c>
      <c r="CV320" s="143">
        <f t="shared" si="95"/>
        <v>0.1772731118</v>
      </c>
      <c r="CW320" s="143">
        <f t="shared" si="96"/>
        <v>3.141592654</v>
      </c>
      <c r="CX320" s="124">
        <f t="shared" si="97"/>
        <v>1.44754E+15</v>
      </c>
      <c r="CY320" s="140">
        <f t="shared" si="98"/>
        <v>-9.424777961</v>
      </c>
      <c r="CZ320" s="140">
        <f t="shared" si="99"/>
        <v>0</v>
      </c>
      <c r="DA320" s="141">
        <f t="shared" si="100"/>
        <v>-9.424777961</v>
      </c>
      <c r="DB320" s="141">
        <f t="shared" si="101"/>
        <v>-3.141592654</v>
      </c>
      <c r="DC320" s="122">
        <f t="shared" si="102"/>
        <v>3.141592654</v>
      </c>
      <c r="DD320" s="142">
        <f t="shared" si="103"/>
        <v>25434.88853</v>
      </c>
      <c r="DE320" s="142">
        <f t="shared" si="104"/>
        <v>8365498.744</v>
      </c>
      <c r="DF320" s="130">
        <f t="shared" si="105"/>
        <v>212775528027</v>
      </c>
      <c r="DG320" s="143">
        <f t="shared" si="106"/>
        <v>-851102112110</v>
      </c>
      <c r="DH320" s="143">
        <f t="shared" si="107"/>
        <v>0.0001042299477</v>
      </c>
      <c r="DI320" s="143">
        <f t="shared" si="108"/>
        <v>3.141592654</v>
      </c>
      <c r="DJ320" s="124">
        <f t="shared" si="109"/>
        <v>851102112110</v>
      </c>
      <c r="DK320" s="140">
        <f t="shared" ref="DK320:DM320" si="5290">DK$2*AD320</f>
        <v>-3.141592654</v>
      </c>
      <c r="DL320" s="140">
        <f t="shared" si="5290"/>
        <v>-3.141592654</v>
      </c>
      <c r="DM320" s="140">
        <f t="shared" si="5290"/>
        <v>0</v>
      </c>
      <c r="DN320" s="141">
        <f t="shared" si="111"/>
        <v>-6.283185307</v>
      </c>
      <c r="DO320" s="141">
        <f t="shared" si="112"/>
        <v>0</v>
      </c>
      <c r="DP320" s="122">
        <f t="shared" si="113"/>
        <v>0</v>
      </c>
      <c r="DQ320" s="142">
        <f t="shared" ref="DQ320:DS320" si="5291">POWER(AH320,DQ$2)</f>
        <v>29.40875321</v>
      </c>
      <c r="DR320" s="142">
        <f t="shared" si="5291"/>
        <v>71261.89086</v>
      </c>
      <c r="DS320" s="142">
        <f t="shared" si="5291"/>
        <v>8365498.744</v>
      </c>
      <c r="DT320" s="130">
        <f t="shared" si="115"/>
        <v>17531771146886</v>
      </c>
      <c r="DU320" s="143">
        <f t="shared" si="116"/>
        <v>-315571880643953</v>
      </c>
      <c r="DV320" s="143">
        <f t="shared" si="117"/>
        <v>0</v>
      </c>
      <c r="DW320" s="143">
        <f t="shared" si="118"/>
        <v>3.141592654</v>
      </c>
      <c r="DX320" s="124">
        <f t="shared" si="119"/>
        <v>315571880643953</v>
      </c>
      <c r="DY320" s="140">
        <f t="shared" si="120"/>
        <v>0</v>
      </c>
      <c r="DZ320" s="141">
        <f t="shared" si="121"/>
        <v>0</v>
      </c>
      <c r="EA320" s="141">
        <f t="shared" si="122"/>
        <v>0</v>
      </c>
      <c r="EB320" s="122">
        <f t="shared" si="123"/>
        <v>0</v>
      </c>
      <c r="EC320" s="142">
        <f t="shared" si="124"/>
        <v>69981569231236</v>
      </c>
      <c r="ED320" s="130">
        <f t="shared" si="125"/>
        <v>69981569231236</v>
      </c>
      <c r="EE320" s="143">
        <f t="shared" si="126"/>
        <v>1.8895E+15</v>
      </c>
      <c r="EF320" s="143">
        <f t="shared" si="127"/>
        <v>0</v>
      </c>
      <c r="EG320" s="143">
        <f t="shared" si="128"/>
        <v>0</v>
      </c>
      <c r="EH320" s="124">
        <f t="shared" si="129"/>
        <v>1.8895E+15</v>
      </c>
      <c r="EI320" s="144">
        <f t="shared" ref="EI320:EJ320" si="5292">CK320+CU320+DG320+DU320+EE320</f>
        <v>121142520508481</v>
      </c>
      <c r="EJ320" s="144">
        <f t="shared" si="5292"/>
        <v>0.1773773417</v>
      </c>
      <c r="EK320" s="144">
        <f t="shared" si="131"/>
        <v>0</v>
      </c>
      <c r="EL320" s="145">
        <f t="shared" si="132"/>
        <v>121142520508481</v>
      </c>
      <c r="EM320" s="140">
        <f t="shared" si="133"/>
        <v>0</v>
      </c>
      <c r="EN320" s="141">
        <f t="shared" si="134"/>
        <v>0</v>
      </c>
      <c r="EO320" s="141">
        <f t="shared" si="135"/>
        <v>0</v>
      </c>
      <c r="EP320" s="122">
        <f t="shared" si="136"/>
        <v>0</v>
      </c>
      <c r="EQ320" s="142">
        <f t="shared" si="137"/>
        <v>11006476.3</v>
      </c>
      <c r="ER320" s="130">
        <f t="shared" si="138"/>
        <v>11006476.3</v>
      </c>
      <c r="ES320" s="143">
        <f t="shared" si="139"/>
        <v>57191328.48</v>
      </c>
      <c r="ET320" s="143">
        <f t="shared" si="140"/>
        <v>0.00000004186988092</v>
      </c>
      <c r="EU320" s="143">
        <f t="shared" si="141"/>
        <v>0</v>
      </c>
      <c r="EV320" s="124">
        <f t="shared" si="142"/>
        <v>57191328.48</v>
      </c>
      <c r="EW320" s="144">
        <f t="shared" ref="EW320:EX320" si="5293">BY320+ES320</f>
        <v>-149764757.6</v>
      </c>
      <c r="EX320" s="144">
        <f t="shared" si="5293"/>
        <v>0.00000004186365117</v>
      </c>
      <c r="EY320" s="144">
        <f t="shared" si="144"/>
        <v>3.141592654</v>
      </c>
      <c r="EZ320" s="145">
        <f t="shared" si="145"/>
        <v>149764757.6</v>
      </c>
      <c r="FA320" s="140">
        <f t="shared" si="146"/>
        <v>1.047197551</v>
      </c>
      <c r="FB320" s="141">
        <f t="shared" si="147"/>
        <v>1.047197551</v>
      </c>
      <c r="FC320" s="141">
        <f t="shared" si="148"/>
        <v>1.047197551</v>
      </c>
      <c r="FD320" s="122">
        <f t="shared" si="149"/>
        <v>1.047197551</v>
      </c>
      <c r="FE320" s="142">
        <f t="shared" si="150"/>
        <v>531.0513811</v>
      </c>
      <c r="FF320" s="130">
        <f t="shared" si="151"/>
        <v>531.0513811</v>
      </c>
      <c r="FG320" s="143">
        <f t="shared" si="152"/>
        <v>70.24929341</v>
      </c>
      <c r="FH320" s="143">
        <f t="shared" si="153"/>
        <v>121.6753454</v>
      </c>
      <c r="FI320" s="143">
        <f t="shared" si="154"/>
        <v>1.047197551</v>
      </c>
      <c r="FJ320" s="124">
        <f t="shared" si="155"/>
        <v>140.4985868</v>
      </c>
      <c r="FK320" s="140">
        <f t="shared" si="156"/>
        <v>-6.283185307</v>
      </c>
      <c r="FL320" s="141">
        <f t="shared" si="157"/>
        <v>-6.283185307</v>
      </c>
      <c r="FM320" s="141">
        <f t="shared" si="158"/>
        <v>0</v>
      </c>
      <c r="FN320" s="122">
        <f t="shared" si="159"/>
        <v>0</v>
      </c>
      <c r="FO320" s="142">
        <f t="shared" si="160"/>
        <v>864.8747653</v>
      </c>
      <c r="FP320" s="130">
        <f t="shared" si="161"/>
        <v>864.8747653</v>
      </c>
      <c r="FQ320" s="143">
        <f t="shared" si="162"/>
        <v>-864.8747653</v>
      </c>
      <c r="FR320" s="143">
        <f t="shared" si="163"/>
        <v>0</v>
      </c>
      <c r="FS320" s="143">
        <f t="shared" si="164"/>
        <v>3.141592654</v>
      </c>
      <c r="FT320" s="124">
        <f t="shared" si="165"/>
        <v>864.8747653</v>
      </c>
      <c r="FU320" s="144">
        <f t="shared" si="166"/>
        <v>-214650.5473</v>
      </c>
      <c r="FV320" s="144">
        <f t="shared" si="167"/>
        <v>0</v>
      </c>
      <c r="FW320" s="144">
        <f t="shared" si="168"/>
        <v>-3.141592654</v>
      </c>
      <c r="FX320" s="145">
        <f t="shared" si="169"/>
        <v>214650.5473</v>
      </c>
      <c r="FY320" s="140">
        <f t="shared" si="170"/>
        <v>-3.141592654</v>
      </c>
      <c r="FZ320" s="140">
        <f t="shared" si="171"/>
        <v>-1.047197551</v>
      </c>
      <c r="GA320" s="141">
        <f t="shared" si="172"/>
        <v>-4.188790205</v>
      </c>
      <c r="GB320" s="141">
        <f t="shared" si="173"/>
        <v>-4.188790205</v>
      </c>
      <c r="GC320" s="122">
        <f t="shared" si="174"/>
        <v>2.094395102</v>
      </c>
      <c r="GD320" s="142">
        <f t="shared" si="175"/>
        <v>214650.5473</v>
      </c>
      <c r="GE320" s="142">
        <f t="shared" si="176"/>
        <v>0.007117509312</v>
      </c>
      <c r="GF320" s="130">
        <f t="shared" si="177"/>
        <v>1527.777269</v>
      </c>
      <c r="GG320" s="143">
        <f t="shared" si="178"/>
        <v>-84.87651497</v>
      </c>
      <c r="GH320" s="143">
        <f t="shared" si="179"/>
        <v>147.0104363</v>
      </c>
      <c r="GI320" s="143">
        <f t="shared" si="180"/>
        <v>2.094395102</v>
      </c>
      <c r="GJ320" s="124">
        <f t="shared" si="181"/>
        <v>169.7530299</v>
      </c>
      <c r="GK320" s="146">
        <f t="shared" si="182"/>
        <v>-0.5</v>
      </c>
      <c r="GL320" s="127">
        <f t="shared" si="183"/>
        <v>-0.8660254038</v>
      </c>
      <c r="GM320" s="146">
        <f t="shared" si="184"/>
        <v>-2.094395102</v>
      </c>
      <c r="GN320" s="127">
        <f t="shared" si="185"/>
        <v>1</v>
      </c>
      <c r="GO320" s="147">
        <f t="shared" si="186"/>
        <v>-0.5</v>
      </c>
      <c r="GP320" s="128">
        <f t="shared" si="187"/>
        <v>0.8660254038</v>
      </c>
      <c r="GQ320" s="147">
        <f t="shared" si="188"/>
        <v>2.094395102</v>
      </c>
      <c r="GR320" s="128">
        <f t="shared" si="189"/>
        <v>1</v>
      </c>
      <c r="GS320" s="140">
        <f t="shared" si="190"/>
        <v>-2.094395102</v>
      </c>
      <c r="GT320" s="140">
        <f t="shared" si="191"/>
        <v>1.047197551</v>
      </c>
      <c r="GU320" s="141">
        <f t="shared" si="192"/>
        <v>-1.047197551</v>
      </c>
      <c r="GV320" s="141">
        <f t="shared" si="193"/>
        <v>-1.047197551</v>
      </c>
      <c r="GW320" s="122">
        <f t="shared" si="194"/>
        <v>-1.047197551</v>
      </c>
      <c r="GX320" s="142">
        <f t="shared" si="195"/>
        <v>1</v>
      </c>
      <c r="GY320" s="142">
        <f t="shared" si="196"/>
        <v>140.4985868</v>
      </c>
      <c r="GZ320" s="130">
        <f t="shared" si="197"/>
        <v>140.4985868</v>
      </c>
      <c r="HA320" s="143">
        <f t="shared" si="198"/>
        <v>70.24929341</v>
      </c>
      <c r="HB320" s="143">
        <f t="shared" si="199"/>
        <v>-121.6753454</v>
      </c>
      <c r="HC320" s="143">
        <f t="shared" si="200"/>
        <v>-1.047197551</v>
      </c>
      <c r="HD320" s="124">
        <f t="shared" si="201"/>
        <v>140.4985868</v>
      </c>
      <c r="HE320" s="140">
        <f t="shared" si="202"/>
        <v>2.094395102</v>
      </c>
      <c r="HF320" s="140">
        <f t="shared" si="203"/>
        <v>2.094395102</v>
      </c>
      <c r="HG320" s="141">
        <f t="shared" si="204"/>
        <v>4.188790205</v>
      </c>
      <c r="HH320" s="141">
        <f t="shared" si="205"/>
        <v>4.188790205</v>
      </c>
      <c r="HI320" s="122">
        <f t="shared" si="206"/>
        <v>-2.094395102</v>
      </c>
      <c r="HJ320" s="142">
        <f t="shared" si="207"/>
        <v>1</v>
      </c>
      <c r="HK320" s="142">
        <f t="shared" si="208"/>
        <v>169.7530299</v>
      </c>
      <c r="HL320" s="130">
        <f t="shared" si="209"/>
        <v>169.7530299</v>
      </c>
      <c r="HM320" s="143">
        <f t="shared" si="210"/>
        <v>-84.87651497</v>
      </c>
      <c r="HN320" s="143">
        <f t="shared" si="211"/>
        <v>-147.0104363</v>
      </c>
      <c r="HO320" s="143">
        <f t="shared" si="212"/>
        <v>-2.094395102</v>
      </c>
      <c r="HP320" s="124">
        <f t="shared" si="213"/>
        <v>169.7530299</v>
      </c>
      <c r="HQ320" s="140">
        <f t="shared" si="214"/>
        <v>2.094395102</v>
      </c>
      <c r="HR320" s="140">
        <f t="shared" si="215"/>
        <v>1.047197551</v>
      </c>
      <c r="HS320" s="141">
        <f t="shared" si="216"/>
        <v>3.141592654</v>
      </c>
      <c r="HT320" s="141">
        <f t="shared" si="217"/>
        <v>3.141592654</v>
      </c>
      <c r="HU320" s="122">
        <f t="shared" si="218"/>
        <v>3.141592654</v>
      </c>
      <c r="HV320" s="142">
        <f t="shared" si="219"/>
        <v>1</v>
      </c>
      <c r="HW320" s="142">
        <f t="shared" si="220"/>
        <v>140.4985868</v>
      </c>
      <c r="HX320" s="130">
        <f t="shared" si="221"/>
        <v>140.4985868</v>
      </c>
      <c r="HY320" s="143">
        <f t="shared" si="222"/>
        <v>-140.4985868</v>
      </c>
      <c r="HZ320" s="143">
        <f t="shared" si="223"/>
        <v>0</v>
      </c>
      <c r="IA320" s="143">
        <f t="shared" si="224"/>
        <v>3.141592654</v>
      </c>
      <c r="IB320" s="124">
        <f t="shared" si="225"/>
        <v>140.4985868</v>
      </c>
      <c r="IC320" s="140">
        <f t="shared" si="226"/>
        <v>-2.094395102</v>
      </c>
      <c r="ID320" s="140">
        <f t="shared" si="227"/>
        <v>2.094395102</v>
      </c>
      <c r="IE320" s="141">
        <f t="shared" si="228"/>
        <v>0</v>
      </c>
      <c r="IF320" s="141">
        <f t="shared" si="229"/>
        <v>0</v>
      </c>
      <c r="IG320" s="122">
        <f t="shared" si="230"/>
        <v>0</v>
      </c>
      <c r="IH320" s="142">
        <f t="shared" si="231"/>
        <v>1</v>
      </c>
      <c r="II320" s="142">
        <f t="shared" si="232"/>
        <v>169.7530299</v>
      </c>
      <c r="IJ320" s="130">
        <f t="shared" si="233"/>
        <v>169.7530299</v>
      </c>
      <c r="IK320" s="143">
        <f t="shared" si="234"/>
        <v>169.7530299</v>
      </c>
      <c r="IL320" s="143">
        <f t="shared" si="235"/>
        <v>0</v>
      </c>
      <c r="IM320" s="143">
        <f t="shared" si="236"/>
        <v>0</v>
      </c>
      <c r="IN320" s="124">
        <f t="shared" si="237"/>
        <v>169.7530299</v>
      </c>
    </row>
    <row r="321" ht="12.75" customHeight="1">
      <c r="A321" s="129">
        <f>'Cortez Cubic'!AP321</f>
        <v>-0.2187762226</v>
      </c>
      <c r="B321" s="129">
        <f>'Cortez Cubic'!AQ321</f>
        <v>2.680703809</v>
      </c>
      <c r="C321" s="129">
        <f>'Cortez Cubic'!AR321</f>
        <v>9142.352739</v>
      </c>
      <c r="D321" s="129">
        <f>'Cortez Cubic'!AS321</f>
        <v>-730895.4277</v>
      </c>
      <c r="E321" s="129">
        <f t="shared" ref="E321:H321" si="5294">0</f>
        <v>0</v>
      </c>
      <c r="F321" s="129">
        <f t="shared" si="5294"/>
        <v>0</v>
      </c>
      <c r="G321" s="129">
        <f t="shared" si="5294"/>
        <v>0</v>
      </c>
      <c r="H321" s="129">
        <f t="shared" si="5294"/>
        <v>0</v>
      </c>
      <c r="I321" s="110">
        <f>'Cortez Cubic'!I321</f>
        <v>83</v>
      </c>
      <c r="J321" s="130">
        <f t="shared" si="28"/>
        <v>102.9474202</v>
      </c>
      <c r="K321" s="131">
        <f t="shared" si="29"/>
        <v>0</v>
      </c>
      <c r="L321" s="131">
        <f t="shared" si="30"/>
        <v>1</v>
      </c>
      <c r="M321" s="132">
        <f t="shared" si="31"/>
        <v>-19.9474202</v>
      </c>
      <c r="N321" s="133">
        <f t="shared" si="32"/>
        <v>37.46935736</v>
      </c>
      <c r="O321" s="134">
        <f t="shared" si="33"/>
        <v>140.4167776</v>
      </c>
      <c r="P321" s="134">
        <f t="shared" si="34"/>
        <v>0</v>
      </c>
      <c r="Q321" s="135">
        <f t="shared" si="35"/>
        <v>102.9474202</v>
      </c>
      <c r="R321" s="135">
        <f t="shared" si="36"/>
        <v>0</v>
      </c>
      <c r="S321" s="136">
        <f t="shared" si="37"/>
        <v>-231.1110206</v>
      </c>
      <c r="T321" s="136">
        <f t="shared" si="38"/>
        <v>0</v>
      </c>
      <c r="U321" s="137">
        <f t="shared" ref="U321:X321" si="5295">ATAN2(A321,E321)</f>
        <v>3.141592654</v>
      </c>
      <c r="V321" s="137">
        <f t="shared" si="5295"/>
        <v>0</v>
      </c>
      <c r="W321" s="137">
        <f t="shared" si="5295"/>
        <v>0</v>
      </c>
      <c r="X321" s="137">
        <f t="shared" si="5295"/>
        <v>3.141592654</v>
      </c>
      <c r="Y321" s="137">
        <f t="shared" ref="Y321:AB321" si="5296">SQRT(POWER(A321,2)+POWER(E321,2))</f>
        <v>0.2187762226</v>
      </c>
      <c r="Z321" s="137">
        <f t="shared" si="5296"/>
        <v>2.680703809</v>
      </c>
      <c r="AA321" s="137">
        <f t="shared" si="5296"/>
        <v>9142.352739</v>
      </c>
      <c r="AB321" s="137">
        <f t="shared" si="5296"/>
        <v>730895.4277</v>
      </c>
      <c r="AC321" s="138">
        <f t="shared" ref="AC321:AF321" si="5297">U321-$U321</f>
        <v>0</v>
      </c>
      <c r="AD321" s="138">
        <f t="shared" si="5297"/>
        <v>-3.141592654</v>
      </c>
      <c r="AE321" s="138">
        <f t="shared" si="5297"/>
        <v>-3.141592654</v>
      </c>
      <c r="AF321" s="138">
        <f t="shared" si="5297"/>
        <v>0</v>
      </c>
      <c r="AG321" s="138">
        <f t="shared" ref="AG321:AJ321" si="5298">Y321/$Y321</f>
        <v>1</v>
      </c>
      <c r="AH321" s="138">
        <f t="shared" si="5298"/>
        <v>12.25317714</v>
      </c>
      <c r="AI321" s="138">
        <f t="shared" si="5298"/>
        <v>41788.60312</v>
      </c>
      <c r="AJ321" s="138">
        <f t="shared" si="5298"/>
        <v>3340835.759</v>
      </c>
      <c r="AK321" s="139">
        <f t="shared" ref="AK321:AN321" si="5299">AG321*COS(AC321)</f>
        <v>1</v>
      </c>
      <c r="AL321" s="139">
        <f t="shared" si="5299"/>
        <v>-12.25317714</v>
      </c>
      <c r="AM321" s="139">
        <f t="shared" si="5299"/>
        <v>-41788.60312</v>
      </c>
      <c r="AN321" s="139">
        <f t="shared" si="5299"/>
        <v>3340835.759</v>
      </c>
      <c r="AO321" s="129">
        <f t="shared" ref="AO321:AR321" si="5300">AG321*SIN(AC321)</f>
        <v>0</v>
      </c>
      <c r="AP321" s="129">
        <f t="shared" si="5300"/>
        <v>0</v>
      </c>
      <c r="AQ321" s="129">
        <f t="shared" si="5300"/>
        <v>0</v>
      </c>
      <c r="AR321" s="129">
        <f t="shared" si="5300"/>
        <v>0</v>
      </c>
      <c r="AS321" s="140">
        <f t="shared" si="45"/>
        <v>-9.424777961</v>
      </c>
      <c r="AT321" s="141">
        <f t="shared" si="46"/>
        <v>-9.424777961</v>
      </c>
      <c r="AU321" s="141">
        <f t="shared" si="47"/>
        <v>-3.141592654</v>
      </c>
      <c r="AV321" s="122">
        <f t="shared" si="48"/>
        <v>3.141592654</v>
      </c>
      <c r="AW321" s="142">
        <f t="shared" si="49"/>
        <v>1839.696303</v>
      </c>
      <c r="AX321" s="130">
        <f t="shared" si="50"/>
        <v>1839.696303</v>
      </c>
      <c r="AY321" s="143">
        <f t="shared" si="51"/>
        <v>3679.392606</v>
      </c>
      <c r="AZ321" s="143">
        <f t="shared" si="52"/>
        <v>0</v>
      </c>
      <c r="BA321" s="143">
        <f t="shared" si="53"/>
        <v>0</v>
      </c>
      <c r="BB321" s="124">
        <f t="shared" si="54"/>
        <v>3679.392606</v>
      </c>
      <c r="BC321" s="140">
        <f t="shared" ref="BC321:BD321" si="5301">BC$2*AD321</f>
        <v>-3.141592654</v>
      </c>
      <c r="BD321" s="140">
        <f t="shared" si="5301"/>
        <v>-3.141592654</v>
      </c>
      <c r="BE321" s="141">
        <f t="shared" si="56"/>
        <v>-6.283185307</v>
      </c>
      <c r="BF321" s="141">
        <f t="shared" si="57"/>
        <v>0</v>
      </c>
      <c r="BG321" s="122">
        <f t="shared" si="58"/>
        <v>0</v>
      </c>
      <c r="BH321" s="142">
        <f t="shared" ref="BH321:BI321" si="5302">POWER(AH321,BH$2)</f>
        <v>12.25317714</v>
      </c>
      <c r="BI321" s="142">
        <f t="shared" si="5302"/>
        <v>41788.60312</v>
      </c>
      <c r="BJ321" s="130">
        <f t="shared" si="60"/>
        <v>512043.1564</v>
      </c>
      <c r="BK321" s="143">
        <f t="shared" si="61"/>
        <v>4608388.407</v>
      </c>
      <c r="BL321" s="143">
        <f t="shared" si="62"/>
        <v>0</v>
      </c>
      <c r="BM321" s="143">
        <f t="shared" si="63"/>
        <v>0</v>
      </c>
      <c r="BN321" s="124">
        <f t="shared" si="64"/>
        <v>4608388.407</v>
      </c>
      <c r="BO321" s="140">
        <f t="shared" si="65"/>
        <v>0</v>
      </c>
      <c r="BP321" s="141">
        <f t="shared" si="66"/>
        <v>0</v>
      </c>
      <c r="BQ321" s="141">
        <f t="shared" si="67"/>
        <v>0</v>
      </c>
      <c r="BR321" s="122">
        <f t="shared" si="68"/>
        <v>0</v>
      </c>
      <c r="BS321" s="142">
        <f t="shared" si="69"/>
        <v>3340835.759</v>
      </c>
      <c r="BT321" s="130">
        <f t="shared" si="70"/>
        <v>3340835.759</v>
      </c>
      <c r="BU321" s="143">
        <f t="shared" si="71"/>
        <v>-90202565.5</v>
      </c>
      <c r="BV321" s="143">
        <f t="shared" si="72"/>
        <v>0</v>
      </c>
      <c r="BW321" s="143">
        <f t="shared" si="73"/>
        <v>3.141592654</v>
      </c>
      <c r="BX321" s="124">
        <f t="shared" si="74"/>
        <v>90202565.5</v>
      </c>
      <c r="BY321" s="144">
        <f t="shared" ref="BY321:BZ321" si="5303">AY321+BK321+BU321</f>
        <v>-85590497.7</v>
      </c>
      <c r="BZ321" s="144">
        <f t="shared" si="5303"/>
        <v>0</v>
      </c>
      <c r="CA321" s="144">
        <f t="shared" si="76"/>
        <v>-3.141592654</v>
      </c>
      <c r="CB321" s="145">
        <f t="shared" si="77"/>
        <v>85590497.7</v>
      </c>
      <c r="CC321" s="140">
        <f t="shared" ref="CC321:CD321" si="5304">CC$2*AD321</f>
        <v>-6.283185307</v>
      </c>
      <c r="CD321" s="140">
        <f t="shared" si="5304"/>
        <v>-6.283185307</v>
      </c>
      <c r="CE321" s="141">
        <f t="shared" si="79"/>
        <v>-12.56637061</v>
      </c>
      <c r="CF321" s="141">
        <f t="shared" si="80"/>
        <v>0</v>
      </c>
      <c r="CG321" s="122">
        <f t="shared" si="81"/>
        <v>0</v>
      </c>
      <c r="CH321" s="142">
        <f t="shared" ref="CH321:CI321" si="5305">POWER(AH321,CH$2)</f>
        <v>150.1403499</v>
      </c>
      <c r="CI321" s="142">
        <f t="shared" si="5305"/>
        <v>1746287351</v>
      </c>
      <c r="CJ321" s="130">
        <f t="shared" si="83"/>
        <v>262188193985</v>
      </c>
      <c r="CK321" s="143">
        <f t="shared" si="84"/>
        <v>-262188193985</v>
      </c>
      <c r="CL321" s="143">
        <f t="shared" si="85"/>
        <v>0</v>
      </c>
      <c r="CM321" s="143">
        <f t="shared" si="86"/>
        <v>3.141592654</v>
      </c>
      <c r="CN321" s="124">
        <f t="shared" si="87"/>
        <v>262188193985</v>
      </c>
      <c r="CO321" s="140">
        <f t="shared" si="88"/>
        <v>-9.424777961</v>
      </c>
      <c r="CP321" s="141">
        <f t="shared" si="89"/>
        <v>-9.424777961</v>
      </c>
      <c r="CQ321" s="141">
        <f t="shared" si="90"/>
        <v>-3.141592654</v>
      </c>
      <c r="CR321" s="122">
        <f t="shared" si="91"/>
        <v>3.141592654</v>
      </c>
      <c r="CS321" s="142">
        <f t="shared" si="92"/>
        <v>72974909053180</v>
      </c>
      <c r="CT321" s="130">
        <f t="shared" si="93"/>
        <v>72974909053180</v>
      </c>
      <c r="CU321" s="143">
        <f t="shared" si="94"/>
        <v>-291899636212720</v>
      </c>
      <c r="CV321" s="143">
        <f t="shared" si="95"/>
        <v>0.03574739552</v>
      </c>
      <c r="CW321" s="143">
        <f t="shared" si="96"/>
        <v>3.141592654</v>
      </c>
      <c r="CX321" s="124">
        <f t="shared" si="97"/>
        <v>291899636212720</v>
      </c>
      <c r="CY321" s="140">
        <f t="shared" si="98"/>
        <v>-9.424777961</v>
      </c>
      <c r="CZ321" s="140">
        <f t="shared" si="99"/>
        <v>0</v>
      </c>
      <c r="DA321" s="141">
        <f t="shared" si="100"/>
        <v>-9.424777961</v>
      </c>
      <c r="DB321" s="141">
        <f t="shared" si="101"/>
        <v>-3.141592654</v>
      </c>
      <c r="DC321" s="122">
        <f t="shared" si="102"/>
        <v>3.141592654</v>
      </c>
      <c r="DD321" s="142">
        <f t="shared" si="103"/>
        <v>1839.696303</v>
      </c>
      <c r="DE321" s="142">
        <f t="shared" si="104"/>
        <v>3340835.759</v>
      </c>
      <c r="DF321" s="130">
        <f t="shared" si="105"/>
        <v>6146123196</v>
      </c>
      <c r="DG321" s="143">
        <f t="shared" si="106"/>
        <v>-24584492782</v>
      </c>
      <c r="DH321" s="143">
        <f t="shared" si="107"/>
        <v>0.000003010732039</v>
      </c>
      <c r="DI321" s="143">
        <f t="shared" si="108"/>
        <v>3.141592654</v>
      </c>
      <c r="DJ321" s="124">
        <f t="shared" si="109"/>
        <v>24584492782</v>
      </c>
      <c r="DK321" s="140">
        <f t="shared" ref="DK321:DM321" si="5306">DK$2*AD321</f>
        <v>-3.141592654</v>
      </c>
      <c r="DL321" s="140">
        <f t="shared" si="5306"/>
        <v>-3.141592654</v>
      </c>
      <c r="DM321" s="140">
        <f t="shared" si="5306"/>
        <v>0</v>
      </c>
      <c r="DN321" s="141">
        <f t="shared" si="111"/>
        <v>-6.283185307</v>
      </c>
      <c r="DO321" s="141">
        <f t="shared" si="112"/>
        <v>0</v>
      </c>
      <c r="DP321" s="122">
        <f t="shared" si="113"/>
        <v>0</v>
      </c>
      <c r="DQ321" s="142">
        <f t="shared" ref="DQ321:DS321" si="5307">POWER(AH321,DQ$2)</f>
        <v>12.25317714</v>
      </c>
      <c r="DR321" s="142">
        <f t="shared" si="5307"/>
        <v>41788.60312</v>
      </c>
      <c r="DS321" s="142">
        <f t="shared" si="5307"/>
        <v>3340835.759</v>
      </c>
      <c r="DT321" s="130">
        <f t="shared" si="115"/>
        <v>1710652087011</v>
      </c>
      <c r="DU321" s="143">
        <f t="shared" si="116"/>
        <v>-30791737566192</v>
      </c>
      <c r="DV321" s="143">
        <f t="shared" si="117"/>
        <v>0</v>
      </c>
      <c r="DW321" s="143">
        <f t="shared" si="118"/>
        <v>3.141592654</v>
      </c>
      <c r="DX321" s="124">
        <f t="shared" si="119"/>
        <v>30791737566192</v>
      </c>
      <c r="DY321" s="140">
        <f t="shared" si="120"/>
        <v>0</v>
      </c>
      <c r="DZ321" s="141">
        <f t="shared" si="121"/>
        <v>0</v>
      </c>
      <c r="EA321" s="141">
        <f t="shared" si="122"/>
        <v>0</v>
      </c>
      <c r="EB321" s="122">
        <f t="shared" si="123"/>
        <v>0</v>
      </c>
      <c r="EC321" s="142">
        <f t="shared" si="124"/>
        <v>11161183569406</v>
      </c>
      <c r="ED321" s="130">
        <f t="shared" si="125"/>
        <v>11161183569406</v>
      </c>
      <c r="EE321" s="143">
        <f t="shared" si="126"/>
        <v>301351956373948</v>
      </c>
      <c r="EF321" s="143">
        <f t="shared" si="127"/>
        <v>0</v>
      </c>
      <c r="EG321" s="143">
        <f t="shared" si="128"/>
        <v>0</v>
      </c>
      <c r="EH321" s="124">
        <f t="shared" si="129"/>
        <v>301351956373948</v>
      </c>
      <c r="EI321" s="144">
        <f t="shared" ref="EI321:EJ321" si="5308">CK321+CU321+DG321+DU321+EE321</f>
        <v>-21626190091731</v>
      </c>
      <c r="EJ321" s="144">
        <f t="shared" si="5308"/>
        <v>0.03575040625</v>
      </c>
      <c r="EK321" s="144">
        <f t="shared" si="131"/>
        <v>3.141592654</v>
      </c>
      <c r="EL321" s="145">
        <f t="shared" si="132"/>
        <v>21626190091731</v>
      </c>
      <c r="EM321" s="140">
        <f t="shared" si="133"/>
        <v>1.570796327</v>
      </c>
      <c r="EN321" s="141">
        <f t="shared" si="134"/>
        <v>1.570796327</v>
      </c>
      <c r="EO321" s="141">
        <f t="shared" si="135"/>
        <v>1.570796327</v>
      </c>
      <c r="EP321" s="122">
        <f t="shared" si="136"/>
        <v>1.570796327</v>
      </c>
      <c r="EQ321" s="142">
        <f t="shared" si="137"/>
        <v>4650396.767</v>
      </c>
      <c r="ER321" s="130">
        <f t="shared" si="138"/>
        <v>4650396.767</v>
      </c>
      <c r="ES321" s="143">
        <f t="shared" si="139"/>
        <v>0.00000001757619973</v>
      </c>
      <c r="ET321" s="143">
        <f t="shared" si="140"/>
        <v>24164170.43</v>
      </c>
      <c r="EU321" s="143">
        <f t="shared" si="141"/>
        <v>1.570796327</v>
      </c>
      <c r="EV321" s="124">
        <f t="shared" si="142"/>
        <v>24164170.43</v>
      </c>
      <c r="EW321" s="144">
        <f t="shared" ref="EW321:EX321" si="5309">BY321+ES321</f>
        <v>-85590497.7</v>
      </c>
      <c r="EX321" s="144">
        <f t="shared" si="5309"/>
        <v>24164170.43</v>
      </c>
      <c r="EY321" s="144">
        <f t="shared" si="144"/>
        <v>2.866431088</v>
      </c>
      <c r="EZ321" s="145">
        <f t="shared" si="145"/>
        <v>88936159.29</v>
      </c>
      <c r="FA321" s="140">
        <f t="shared" si="146"/>
        <v>0.9554770294</v>
      </c>
      <c r="FB321" s="141">
        <f t="shared" si="147"/>
        <v>0.9554770294</v>
      </c>
      <c r="FC321" s="141">
        <f t="shared" si="148"/>
        <v>0.9554770294</v>
      </c>
      <c r="FD321" s="122">
        <f t="shared" si="149"/>
        <v>0.9554770294</v>
      </c>
      <c r="FE321" s="142">
        <f t="shared" si="150"/>
        <v>446.3677303</v>
      </c>
      <c r="FF321" s="130">
        <f t="shared" si="151"/>
        <v>446.3677303</v>
      </c>
      <c r="FG321" s="143">
        <f t="shared" si="152"/>
        <v>68.16619259</v>
      </c>
      <c r="FH321" s="143">
        <f t="shared" si="153"/>
        <v>96.43436537</v>
      </c>
      <c r="FI321" s="143">
        <f t="shared" si="154"/>
        <v>0.9554770294</v>
      </c>
      <c r="FJ321" s="124">
        <f t="shared" si="155"/>
        <v>118.0941008</v>
      </c>
      <c r="FK321" s="140">
        <f t="shared" si="156"/>
        <v>-6.283185307</v>
      </c>
      <c r="FL321" s="141">
        <f t="shared" si="157"/>
        <v>-6.283185307</v>
      </c>
      <c r="FM321" s="141">
        <f t="shared" si="158"/>
        <v>0</v>
      </c>
      <c r="FN321" s="122">
        <f t="shared" si="159"/>
        <v>0</v>
      </c>
      <c r="FO321" s="142">
        <f t="shared" si="160"/>
        <v>150.1403499</v>
      </c>
      <c r="FP321" s="130">
        <f t="shared" si="161"/>
        <v>150.1403499</v>
      </c>
      <c r="FQ321" s="143">
        <f t="shared" si="162"/>
        <v>-150.1403499</v>
      </c>
      <c r="FR321" s="143">
        <f t="shared" si="163"/>
        <v>0</v>
      </c>
      <c r="FS321" s="143">
        <f t="shared" si="164"/>
        <v>3.141592654</v>
      </c>
      <c r="FT321" s="124">
        <f t="shared" si="165"/>
        <v>150.1403499</v>
      </c>
      <c r="FU321" s="144">
        <f t="shared" si="166"/>
        <v>-125515.9497</v>
      </c>
      <c r="FV321" s="144">
        <f t="shared" si="167"/>
        <v>0</v>
      </c>
      <c r="FW321" s="144">
        <f t="shared" si="168"/>
        <v>-3.141592654</v>
      </c>
      <c r="FX321" s="145">
        <f t="shared" si="169"/>
        <v>125515.9497</v>
      </c>
      <c r="FY321" s="140">
        <f t="shared" si="170"/>
        <v>-3.141592654</v>
      </c>
      <c r="FZ321" s="140">
        <f t="shared" si="171"/>
        <v>-0.9554770294</v>
      </c>
      <c r="GA321" s="141">
        <f t="shared" si="172"/>
        <v>-4.097069683</v>
      </c>
      <c r="GB321" s="141">
        <f t="shared" si="173"/>
        <v>-4.097069683</v>
      </c>
      <c r="GC321" s="122">
        <f t="shared" si="174"/>
        <v>2.186115624</v>
      </c>
      <c r="GD321" s="142">
        <f t="shared" si="175"/>
        <v>125515.9497</v>
      </c>
      <c r="GE321" s="142">
        <f t="shared" si="176"/>
        <v>0.008467823486</v>
      </c>
      <c r="GF321" s="130">
        <f t="shared" si="177"/>
        <v>1062.846907</v>
      </c>
      <c r="GG321" s="143">
        <f t="shared" si="178"/>
        <v>-68.16619259</v>
      </c>
      <c r="GH321" s="143">
        <f t="shared" si="179"/>
        <v>96.43436537</v>
      </c>
      <c r="GI321" s="143">
        <f t="shared" si="180"/>
        <v>2.186115624</v>
      </c>
      <c r="GJ321" s="124">
        <f t="shared" si="181"/>
        <v>118.0941008</v>
      </c>
      <c r="GK321" s="146">
        <f t="shared" si="182"/>
        <v>-0.5</v>
      </c>
      <c r="GL321" s="127">
        <f t="shared" si="183"/>
        <v>-0.8660254038</v>
      </c>
      <c r="GM321" s="146">
        <f t="shared" si="184"/>
        <v>-2.094395102</v>
      </c>
      <c r="GN321" s="127">
        <f t="shared" si="185"/>
        <v>1</v>
      </c>
      <c r="GO321" s="147">
        <f t="shared" si="186"/>
        <v>-0.5</v>
      </c>
      <c r="GP321" s="128">
        <f t="shared" si="187"/>
        <v>0.8660254038</v>
      </c>
      <c r="GQ321" s="147">
        <f t="shared" si="188"/>
        <v>2.094395102</v>
      </c>
      <c r="GR321" s="128">
        <f t="shared" si="189"/>
        <v>1</v>
      </c>
      <c r="GS321" s="140">
        <f t="shared" si="190"/>
        <v>-2.094395102</v>
      </c>
      <c r="GT321" s="140">
        <f t="shared" si="191"/>
        <v>0.9554770294</v>
      </c>
      <c r="GU321" s="141">
        <f t="shared" si="192"/>
        <v>-1.138918073</v>
      </c>
      <c r="GV321" s="141">
        <f t="shared" si="193"/>
        <v>-1.138918073</v>
      </c>
      <c r="GW321" s="122">
        <f t="shared" si="194"/>
        <v>-1.138918073</v>
      </c>
      <c r="GX321" s="142">
        <f t="shared" si="195"/>
        <v>1</v>
      </c>
      <c r="GY321" s="142">
        <f t="shared" si="196"/>
        <v>118.0941008</v>
      </c>
      <c r="GZ321" s="130">
        <f t="shared" si="197"/>
        <v>118.0941008</v>
      </c>
      <c r="HA321" s="143">
        <f t="shared" si="198"/>
        <v>49.43151391</v>
      </c>
      <c r="HB321" s="143">
        <f t="shared" si="199"/>
        <v>-107.2508371</v>
      </c>
      <c r="HC321" s="143">
        <f t="shared" si="200"/>
        <v>-1.138918073</v>
      </c>
      <c r="HD321" s="124">
        <f t="shared" si="201"/>
        <v>118.0941008</v>
      </c>
      <c r="HE321" s="140">
        <f t="shared" si="202"/>
        <v>2.094395102</v>
      </c>
      <c r="HF321" s="140">
        <f t="shared" si="203"/>
        <v>2.186115624</v>
      </c>
      <c r="HG321" s="141">
        <f t="shared" si="204"/>
        <v>4.280510727</v>
      </c>
      <c r="HH321" s="141">
        <f t="shared" si="205"/>
        <v>4.280510727</v>
      </c>
      <c r="HI321" s="122">
        <f t="shared" si="206"/>
        <v>-2.002674581</v>
      </c>
      <c r="HJ321" s="142">
        <f t="shared" si="207"/>
        <v>1</v>
      </c>
      <c r="HK321" s="142">
        <f t="shared" si="208"/>
        <v>118.0941008</v>
      </c>
      <c r="HL321" s="130">
        <f t="shared" si="209"/>
        <v>118.0941008</v>
      </c>
      <c r="HM321" s="143">
        <f t="shared" si="210"/>
        <v>-49.43151391</v>
      </c>
      <c r="HN321" s="143">
        <f t="shared" si="211"/>
        <v>-107.2508371</v>
      </c>
      <c r="HO321" s="143">
        <f t="shared" si="212"/>
        <v>-2.002674581</v>
      </c>
      <c r="HP321" s="124">
        <f t="shared" si="213"/>
        <v>118.0941008</v>
      </c>
      <c r="HQ321" s="140">
        <f t="shared" si="214"/>
        <v>2.094395102</v>
      </c>
      <c r="HR321" s="140">
        <f t="shared" si="215"/>
        <v>0.9554770294</v>
      </c>
      <c r="HS321" s="141">
        <f t="shared" si="216"/>
        <v>3.049872132</v>
      </c>
      <c r="HT321" s="141">
        <f t="shared" si="217"/>
        <v>3.049872132</v>
      </c>
      <c r="HU321" s="122">
        <f t="shared" si="218"/>
        <v>3.049872132</v>
      </c>
      <c r="HV321" s="142">
        <f t="shared" si="219"/>
        <v>1</v>
      </c>
      <c r="HW321" s="142">
        <f t="shared" si="220"/>
        <v>118.0941008</v>
      </c>
      <c r="HX321" s="130">
        <f t="shared" si="221"/>
        <v>118.0941008</v>
      </c>
      <c r="HY321" s="143">
        <f t="shared" si="222"/>
        <v>-117.5977065</v>
      </c>
      <c r="HZ321" s="143">
        <f t="shared" si="223"/>
        <v>10.81647178</v>
      </c>
      <c r="IA321" s="143">
        <f t="shared" si="224"/>
        <v>3.049872132</v>
      </c>
      <c r="IB321" s="124">
        <f t="shared" si="225"/>
        <v>118.0941008</v>
      </c>
      <c r="IC321" s="140">
        <f t="shared" si="226"/>
        <v>-2.094395102</v>
      </c>
      <c r="ID321" s="140">
        <f t="shared" si="227"/>
        <v>2.186115624</v>
      </c>
      <c r="IE321" s="141">
        <f t="shared" si="228"/>
        <v>0.09172052184</v>
      </c>
      <c r="IF321" s="141">
        <f t="shared" si="229"/>
        <v>0.09172052184</v>
      </c>
      <c r="IG321" s="122">
        <f t="shared" si="230"/>
        <v>0.09172052184</v>
      </c>
      <c r="IH321" s="142">
        <f t="shared" si="231"/>
        <v>1</v>
      </c>
      <c r="II321" s="142">
        <f t="shared" si="232"/>
        <v>118.0941008</v>
      </c>
      <c r="IJ321" s="130">
        <f t="shared" si="233"/>
        <v>118.0941008</v>
      </c>
      <c r="IK321" s="143">
        <f t="shared" si="234"/>
        <v>117.5977065</v>
      </c>
      <c r="IL321" s="143">
        <f t="shared" si="235"/>
        <v>10.81647178</v>
      </c>
      <c r="IM321" s="143">
        <f t="shared" si="236"/>
        <v>0.09172052184</v>
      </c>
      <c r="IN321" s="124">
        <f t="shared" si="237"/>
        <v>118.0941008</v>
      </c>
    </row>
    <row r="322" ht="12.75" customHeight="1">
      <c r="A322" s="129">
        <f>'Cortez Cubic'!AP322</f>
        <v>-0.2187762226</v>
      </c>
      <c r="B322" s="129">
        <f>'Cortez Cubic'!AQ322</f>
        <v>27.17161302</v>
      </c>
      <c r="C322" s="129">
        <f>'Cortez Cubic'!AR322</f>
        <v>13326.96526</v>
      </c>
      <c r="D322" s="129">
        <f>'Cortez Cubic'!AS322</f>
        <v>-1444456.676</v>
      </c>
      <c r="E322" s="129">
        <f t="shared" ref="E322:H322" si="5310">0</f>
        <v>0</v>
      </c>
      <c r="F322" s="129">
        <f t="shared" si="5310"/>
        <v>0</v>
      </c>
      <c r="G322" s="129">
        <f t="shared" si="5310"/>
        <v>0</v>
      </c>
      <c r="H322" s="129">
        <f t="shared" si="5310"/>
        <v>0</v>
      </c>
      <c r="I322" s="110">
        <f>'Cortez Cubic'!I322</f>
        <v>125</v>
      </c>
      <c r="J322" s="130">
        <f t="shared" si="28"/>
        <v>104.8999348</v>
      </c>
      <c r="K322" s="131">
        <f t="shared" si="29"/>
        <v>0</v>
      </c>
      <c r="L322" s="131">
        <f t="shared" si="30"/>
        <v>1</v>
      </c>
      <c r="M322" s="132">
        <f t="shared" si="31"/>
        <v>20.10006519</v>
      </c>
      <c r="N322" s="133">
        <f t="shared" si="32"/>
        <v>155.8138507</v>
      </c>
      <c r="O322" s="134">
        <f t="shared" si="33"/>
        <v>260.7137855</v>
      </c>
      <c r="P322" s="134">
        <f t="shared" si="34"/>
        <v>0</v>
      </c>
      <c r="Q322" s="135">
        <f t="shared" si="35"/>
        <v>104.8999348</v>
      </c>
      <c r="R322" s="135">
        <f t="shared" si="36"/>
        <v>0</v>
      </c>
      <c r="S322" s="136">
        <f t="shared" si="37"/>
        <v>-241.4155204</v>
      </c>
      <c r="T322" s="136">
        <f t="shared" si="38"/>
        <v>0</v>
      </c>
      <c r="U322" s="137">
        <f t="shared" ref="U322:X322" si="5311">ATAN2(A322,E322)</f>
        <v>3.141592654</v>
      </c>
      <c r="V322" s="137">
        <f t="shared" si="5311"/>
        <v>0</v>
      </c>
      <c r="W322" s="137">
        <f t="shared" si="5311"/>
        <v>0</v>
      </c>
      <c r="X322" s="137">
        <f t="shared" si="5311"/>
        <v>3.141592654</v>
      </c>
      <c r="Y322" s="137">
        <f t="shared" ref="Y322:AB322" si="5312">SQRT(POWER(A322,2)+POWER(E322,2))</f>
        <v>0.2187762226</v>
      </c>
      <c r="Z322" s="137">
        <f t="shared" si="5312"/>
        <v>27.17161302</v>
      </c>
      <c r="AA322" s="137">
        <f t="shared" si="5312"/>
        <v>13326.96526</v>
      </c>
      <c r="AB322" s="137">
        <f t="shared" si="5312"/>
        <v>1444456.676</v>
      </c>
      <c r="AC322" s="138">
        <f t="shared" ref="AC322:AF322" si="5313">U322-$U322</f>
        <v>0</v>
      </c>
      <c r="AD322" s="138">
        <f t="shared" si="5313"/>
        <v>-3.141592654</v>
      </c>
      <c r="AE322" s="138">
        <f t="shared" si="5313"/>
        <v>-3.141592654</v>
      </c>
      <c r="AF322" s="138">
        <f t="shared" si="5313"/>
        <v>0</v>
      </c>
      <c r="AG322" s="138">
        <f t="shared" ref="AG322:AJ322" si="5314">Y322/$Y322</f>
        <v>1</v>
      </c>
      <c r="AH322" s="138">
        <f t="shared" si="5314"/>
        <v>124.1981999</v>
      </c>
      <c r="AI322" s="138">
        <f t="shared" si="5314"/>
        <v>60915.96747</v>
      </c>
      <c r="AJ322" s="138">
        <f t="shared" si="5314"/>
        <v>6602439.054</v>
      </c>
      <c r="AK322" s="139">
        <f t="shared" ref="AK322:AN322" si="5315">AG322*COS(AC322)</f>
        <v>1</v>
      </c>
      <c r="AL322" s="139">
        <f t="shared" si="5315"/>
        <v>-124.1981999</v>
      </c>
      <c r="AM322" s="139">
        <f t="shared" si="5315"/>
        <v>-60915.96747</v>
      </c>
      <c r="AN322" s="139">
        <f t="shared" si="5315"/>
        <v>6602439.054</v>
      </c>
      <c r="AO322" s="129">
        <f t="shared" ref="AO322:AR322" si="5316">AG322*SIN(AC322)</f>
        <v>0</v>
      </c>
      <c r="AP322" s="129">
        <f t="shared" si="5316"/>
        <v>0</v>
      </c>
      <c r="AQ322" s="129">
        <f t="shared" si="5316"/>
        <v>0</v>
      </c>
      <c r="AR322" s="129">
        <f t="shared" si="5316"/>
        <v>0</v>
      </c>
      <c r="AS322" s="140">
        <f t="shared" si="45"/>
        <v>-9.424777961</v>
      </c>
      <c r="AT322" s="141">
        <f t="shared" si="46"/>
        <v>-9.424777961</v>
      </c>
      <c r="AU322" s="141">
        <f t="shared" si="47"/>
        <v>-3.141592654</v>
      </c>
      <c r="AV322" s="122">
        <f t="shared" si="48"/>
        <v>3.141592654</v>
      </c>
      <c r="AW322" s="142">
        <f t="shared" si="49"/>
        <v>1915781.185</v>
      </c>
      <c r="AX322" s="130">
        <f t="shared" si="50"/>
        <v>1915781.185</v>
      </c>
      <c r="AY322" s="143">
        <f t="shared" si="51"/>
        <v>3831562.37</v>
      </c>
      <c r="AZ322" s="143">
        <f t="shared" si="52"/>
        <v>-0.0000000004692310592</v>
      </c>
      <c r="BA322" s="143">
        <f t="shared" si="53"/>
        <v>0</v>
      </c>
      <c r="BB322" s="124">
        <f t="shared" si="54"/>
        <v>3831562.37</v>
      </c>
      <c r="BC322" s="140">
        <f t="shared" ref="BC322:BD322" si="5317">BC$2*AD322</f>
        <v>-3.141592654</v>
      </c>
      <c r="BD322" s="140">
        <f t="shared" si="5317"/>
        <v>-3.141592654</v>
      </c>
      <c r="BE322" s="141">
        <f t="shared" si="56"/>
        <v>-6.283185307</v>
      </c>
      <c r="BF322" s="141">
        <f t="shared" si="57"/>
        <v>0</v>
      </c>
      <c r="BG322" s="122">
        <f t="shared" si="58"/>
        <v>0</v>
      </c>
      <c r="BH322" s="142">
        <f t="shared" ref="BH322:BI322" si="5318">POWER(AH322,BH$2)</f>
        <v>124.1981999</v>
      </c>
      <c r="BI322" s="142">
        <f t="shared" si="5318"/>
        <v>60915.96747</v>
      </c>
      <c r="BJ322" s="130">
        <f t="shared" si="60"/>
        <v>7565653.504</v>
      </c>
      <c r="BK322" s="143">
        <f t="shared" si="61"/>
        <v>68090881.53</v>
      </c>
      <c r="BL322" s="143">
        <f t="shared" si="62"/>
        <v>0</v>
      </c>
      <c r="BM322" s="143">
        <f t="shared" si="63"/>
        <v>0</v>
      </c>
      <c r="BN322" s="124">
        <f t="shared" si="64"/>
        <v>68090881.53</v>
      </c>
      <c r="BO322" s="140">
        <f t="shared" si="65"/>
        <v>0</v>
      </c>
      <c r="BP322" s="141">
        <f t="shared" si="66"/>
        <v>0</v>
      </c>
      <c r="BQ322" s="141">
        <f t="shared" si="67"/>
        <v>0</v>
      </c>
      <c r="BR322" s="122">
        <f t="shared" si="68"/>
        <v>0</v>
      </c>
      <c r="BS322" s="142">
        <f t="shared" si="69"/>
        <v>6602439.054</v>
      </c>
      <c r="BT322" s="130">
        <f t="shared" si="70"/>
        <v>6602439.054</v>
      </c>
      <c r="BU322" s="143">
        <f t="shared" si="71"/>
        <v>-178265854.5</v>
      </c>
      <c r="BV322" s="143">
        <f t="shared" si="72"/>
        <v>0</v>
      </c>
      <c r="BW322" s="143">
        <f t="shared" si="73"/>
        <v>3.141592654</v>
      </c>
      <c r="BX322" s="124">
        <f t="shared" si="74"/>
        <v>178265854.5</v>
      </c>
      <c r="BY322" s="144">
        <f t="shared" ref="BY322:BZ322" si="5319">AY322+BK322+BU322</f>
        <v>-106343410.6</v>
      </c>
      <c r="BZ322" s="144">
        <f t="shared" si="5319"/>
        <v>-0.0000000004692310592</v>
      </c>
      <c r="CA322" s="144">
        <f t="shared" si="76"/>
        <v>-3.141592654</v>
      </c>
      <c r="CB322" s="145">
        <f t="shared" si="77"/>
        <v>106343410.6</v>
      </c>
      <c r="CC322" s="140">
        <f t="shared" ref="CC322:CD322" si="5320">CC$2*AD322</f>
        <v>-6.283185307</v>
      </c>
      <c r="CD322" s="140">
        <f t="shared" si="5320"/>
        <v>-6.283185307</v>
      </c>
      <c r="CE322" s="141">
        <f t="shared" si="79"/>
        <v>-12.56637061</v>
      </c>
      <c r="CF322" s="141">
        <f t="shared" si="80"/>
        <v>0</v>
      </c>
      <c r="CG322" s="122">
        <f t="shared" si="81"/>
        <v>0</v>
      </c>
      <c r="CH322" s="142">
        <f t="shared" ref="CH322:CI322" si="5321">POWER(AH322,CH$2)</f>
        <v>15425.19285</v>
      </c>
      <c r="CI322" s="142">
        <f t="shared" si="5321"/>
        <v>3710755093</v>
      </c>
      <c r="CJ322" s="130">
        <f t="shared" si="83"/>
        <v>57239112937455</v>
      </c>
      <c r="CK322" s="143">
        <f t="shared" si="84"/>
        <v>-57239112937455</v>
      </c>
      <c r="CL322" s="143">
        <f t="shared" si="85"/>
        <v>0</v>
      </c>
      <c r="CM322" s="143">
        <f t="shared" si="86"/>
        <v>3.141592654</v>
      </c>
      <c r="CN322" s="124">
        <f t="shared" si="87"/>
        <v>57239112937455</v>
      </c>
      <c r="CO322" s="140">
        <f t="shared" si="88"/>
        <v>-9.424777961</v>
      </c>
      <c r="CP322" s="141">
        <f t="shared" si="89"/>
        <v>-9.424777961</v>
      </c>
      <c r="CQ322" s="141">
        <f t="shared" si="90"/>
        <v>-3.141592654</v>
      </c>
      <c r="CR322" s="122">
        <f t="shared" si="91"/>
        <v>3.141592654</v>
      </c>
      <c r="CS322" s="142">
        <f t="shared" si="92"/>
        <v>226044236543584</v>
      </c>
      <c r="CT322" s="130">
        <f t="shared" si="93"/>
        <v>226044236543584</v>
      </c>
      <c r="CU322" s="143">
        <f t="shared" si="94"/>
        <v>-904176946174337</v>
      </c>
      <c r="CV322" s="143">
        <f t="shared" si="95"/>
        <v>0.1107297403</v>
      </c>
      <c r="CW322" s="143">
        <f t="shared" si="96"/>
        <v>3.141592654</v>
      </c>
      <c r="CX322" s="124">
        <f t="shared" si="97"/>
        <v>904176946174337</v>
      </c>
      <c r="CY322" s="140">
        <f t="shared" si="98"/>
        <v>-9.424777961</v>
      </c>
      <c r="CZ322" s="140">
        <f t="shared" si="99"/>
        <v>0</v>
      </c>
      <c r="DA322" s="141">
        <f t="shared" si="100"/>
        <v>-9.424777961</v>
      </c>
      <c r="DB322" s="141">
        <f t="shared" si="101"/>
        <v>-3.141592654</v>
      </c>
      <c r="DC322" s="122">
        <f t="shared" si="102"/>
        <v>3.141592654</v>
      </c>
      <c r="DD322" s="142">
        <f t="shared" si="103"/>
        <v>1915781.185</v>
      </c>
      <c r="DE322" s="142">
        <f t="shared" si="104"/>
        <v>6602439.054</v>
      </c>
      <c r="DF322" s="130">
        <f t="shared" si="105"/>
        <v>12648828515055</v>
      </c>
      <c r="DG322" s="143">
        <f t="shared" si="106"/>
        <v>-50595314060220</v>
      </c>
      <c r="DH322" s="143">
        <f t="shared" si="107"/>
        <v>0.006196138942</v>
      </c>
      <c r="DI322" s="143">
        <f t="shared" si="108"/>
        <v>3.141592654</v>
      </c>
      <c r="DJ322" s="124">
        <f t="shared" si="109"/>
        <v>50595314060220</v>
      </c>
      <c r="DK322" s="140">
        <f t="shared" ref="DK322:DM322" si="5322">DK$2*AD322</f>
        <v>-3.141592654</v>
      </c>
      <c r="DL322" s="140">
        <f t="shared" si="5322"/>
        <v>-3.141592654</v>
      </c>
      <c r="DM322" s="140">
        <f t="shared" si="5322"/>
        <v>0</v>
      </c>
      <c r="DN322" s="141">
        <f t="shared" si="111"/>
        <v>-6.283185307</v>
      </c>
      <c r="DO322" s="141">
        <f t="shared" si="112"/>
        <v>0</v>
      </c>
      <c r="DP322" s="122">
        <f t="shared" si="113"/>
        <v>0</v>
      </c>
      <c r="DQ322" s="142">
        <f t="shared" ref="DQ322:DS322" si="5323">POWER(AH322,DQ$2)</f>
        <v>124.1981999</v>
      </c>
      <c r="DR322" s="142">
        <f t="shared" si="5323"/>
        <v>60915.96747</v>
      </c>
      <c r="DS322" s="142">
        <f t="shared" si="5323"/>
        <v>6602439.054</v>
      </c>
      <c r="DT322" s="130">
        <f t="shared" si="115"/>
        <v>49951766163472</v>
      </c>
      <c r="DU322" s="143">
        <f t="shared" si="116"/>
        <v>-899131790942500</v>
      </c>
      <c r="DV322" s="143">
        <f t="shared" si="117"/>
        <v>0</v>
      </c>
      <c r="DW322" s="143">
        <f t="shared" si="118"/>
        <v>3.141592654</v>
      </c>
      <c r="DX322" s="124">
        <f t="shared" si="119"/>
        <v>899131790942500</v>
      </c>
      <c r="DY322" s="140">
        <f t="shared" si="120"/>
        <v>0</v>
      </c>
      <c r="DZ322" s="141">
        <f t="shared" si="121"/>
        <v>0</v>
      </c>
      <c r="EA322" s="141">
        <f t="shared" si="122"/>
        <v>0</v>
      </c>
      <c r="EB322" s="122">
        <f t="shared" si="123"/>
        <v>0</v>
      </c>
      <c r="EC322" s="142">
        <f t="shared" si="124"/>
        <v>43592201465048</v>
      </c>
      <c r="ED322" s="130">
        <f t="shared" si="125"/>
        <v>43592201465048</v>
      </c>
      <c r="EE322" s="143">
        <f t="shared" si="126"/>
        <v>1.17699E+15</v>
      </c>
      <c r="EF322" s="143">
        <f t="shared" si="127"/>
        <v>0</v>
      </c>
      <c r="EG322" s="143">
        <f t="shared" si="128"/>
        <v>0</v>
      </c>
      <c r="EH322" s="124">
        <f t="shared" si="129"/>
        <v>1.17699E+15</v>
      </c>
      <c r="EI322" s="144">
        <f t="shared" ref="EI322:EJ322" si="5324">CK322+CU322+DG322+DU322+EE322</f>
        <v>-734153724558207</v>
      </c>
      <c r="EJ322" s="144">
        <f t="shared" si="5324"/>
        <v>0.1169258792</v>
      </c>
      <c r="EK322" s="144">
        <f t="shared" si="131"/>
        <v>3.141592654</v>
      </c>
      <c r="EL322" s="145">
        <f t="shared" si="132"/>
        <v>734153724558207</v>
      </c>
      <c r="EM322" s="140">
        <f t="shared" si="133"/>
        <v>1.570796327</v>
      </c>
      <c r="EN322" s="141">
        <f t="shared" si="134"/>
        <v>1.570796327</v>
      </c>
      <c r="EO322" s="141">
        <f t="shared" si="135"/>
        <v>1.570796327</v>
      </c>
      <c r="EP322" s="122">
        <f t="shared" si="136"/>
        <v>1.570796327</v>
      </c>
      <c r="EQ322" s="142">
        <f t="shared" si="137"/>
        <v>27095271.26</v>
      </c>
      <c r="ER322" s="130">
        <f t="shared" si="138"/>
        <v>27095271.26</v>
      </c>
      <c r="ES322" s="143">
        <f t="shared" si="139"/>
        <v>0.000000008620972135</v>
      </c>
      <c r="ET322" s="143">
        <f t="shared" si="140"/>
        <v>140791159.4</v>
      </c>
      <c r="EU322" s="143">
        <f t="shared" si="141"/>
        <v>1.570796327</v>
      </c>
      <c r="EV322" s="124">
        <f t="shared" si="142"/>
        <v>140791159.4</v>
      </c>
      <c r="EW322" s="144">
        <f t="shared" ref="EW322:EX322" si="5325">BY322+ES322</f>
        <v>-106343410.6</v>
      </c>
      <c r="EX322" s="144">
        <f t="shared" si="5325"/>
        <v>140791159.4</v>
      </c>
      <c r="EY322" s="144">
        <f t="shared" si="144"/>
        <v>2.217698218</v>
      </c>
      <c r="EZ322" s="145">
        <f t="shared" si="145"/>
        <v>176439994.1</v>
      </c>
      <c r="FA322" s="140">
        <f t="shared" si="146"/>
        <v>0.7392327392</v>
      </c>
      <c r="FB322" s="141">
        <f t="shared" si="147"/>
        <v>0.7392327392</v>
      </c>
      <c r="FC322" s="141">
        <f t="shared" si="148"/>
        <v>0.7392327392</v>
      </c>
      <c r="FD322" s="122">
        <f t="shared" si="149"/>
        <v>0.7392327392</v>
      </c>
      <c r="FE322" s="142">
        <f t="shared" si="150"/>
        <v>560.8744778</v>
      </c>
      <c r="FF322" s="130">
        <f t="shared" si="151"/>
        <v>560.8744778</v>
      </c>
      <c r="FG322" s="143">
        <f t="shared" si="152"/>
        <v>109.6571928</v>
      </c>
      <c r="FH322" s="143">
        <f t="shared" si="153"/>
        <v>99.97266066</v>
      </c>
      <c r="FI322" s="143">
        <f t="shared" si="154"/>
        <v>0.7392327392</v>
      </c>
      <c r="FJ322" s="124">
        <f t="shared" si="155"/>
        <v>148.3887894</v>
      </c>
      <c r="FK322" s="140">
        <f t="shared" si="156"/>
        <v>-6.283185307</v>
      </c>
      <c r="FL322" s="141">
        <f t="shared" si="157"/>
        <v>-6.283185307</v>
      </c>
      <c r="FM322" s="141">
        <f t="shared" si="158"/>
        <v>0</v>
      </c>
      <c r="FN322" s="122">
        <f t="shared" si="159"/>
        <v>0</v>
      </c>
      <c r="FO322" s="142">
        <f t="shared" si="160"/>
        <v>15425.19285</v>
      </c>
      <c r="FP322" s="130">
        <f t="shared" si="161"/>
        <v>15425.19285</v>
      </c>
      <c r="FQ322" s="143">
        <f t="shared" si="162"/>
        <v>-15425.19285</v>
      </c>
      <c r="FR322" s="143">
        <f t="shared" si="163"/>
        <v>0</v>
      </c>
      <c r="FS322" s="143">
        <f t="shared" si="164"/>
        <v>3.141592654</v>
      </c>
      <c r="FT322" s="124">
        <f t="shared" si="165"/>
        <v>15425.19285</v>
      </c>
      <c r="FU322" s="144">
        <f t="shared" si="166"/>
        <v>-198173.0953</v>
      </c>
      <c r="FV322" s="144">
        <f t="shared" si="167"/>
        <v>0</v>
      </c>
      <c r="FW322" s="144">
        <f t="shared" si="168"/>
        <v>-3.141592654</v>
      </c>
      <c r="FX322" s="145">
        <f t="shared" si="169"/>
        <v>198173.0953</v>
      </c>
      <c r="FY322" s="140">
        <f t="shared" si="170"/>
        <v>-3.141592654</v>
      </c>
      <c r="FZ322" s="140">
        <f t="shared" si="171"/>
        <v>-0.7392327392</v>
      </c>
      <c r="GA322" s="141">
        <f t="shared" si="172"/>
        <v>-3.880825393</v>
      </c>
      <c r="GB322" s="141">
        <f t="shared" si="173"/>
        <v>-3.880825393</v>
      </c>
      <c r="GC322" s="122">
        <f t="shared" si="174"/>
        <v>2.402359914</v>
      </c>
      <c r="GD322" s="142">
        <f t="shared" si="175"/>
        <v>198173.0953</v>
      </c>
      <c r="GE322" s="142">
        <f t="shared" si="176"/>
        <v>0.006739053565</v>
      </c>
      <c r="GF322" s="130">
        <f t="shared" si="177"/>
        <v>1335.499104</v>
      </c>
      <c r="GG322" s="143">
        <f t="shared" si="178"/>
        <v>-109.6571928</v>
      </c>
      <c r="GH322" s="143">
        <f t="shared" si="179"/>
        <v>99.97266066</v>
      </c>
      <c r="GI322" s="143">
        <f t="shared" si="180"/>
        <v>2.402359914</v>
      </c>
      <c r="GJ322" s="124">
        <f t="shared" si="181"/>
        <v>148.3887894</v>
      </c>
      <c r="GK322" s="146">
        <f t="shared" si="182"/>
        <v>-0.5</v>
      </c>
      <c r="GL322" s="127">
        <f t="shared" si="183"/>
        <v>-0.8660254038</v>
      </c>
      <c r="GM322" s="146">
        <f t="shared" si="184"/>
        <v>-2.094395102</v>
      </c>
      <c r="GN322" s="127">
        <f t="shared" si="185"/>
        <v>1</v>
      </c>
      <c r="GO322" s="147">
        <f t="shared" si="186"/>
        <v>-0.5</v>
      </c>
      <c r="GP322" s="128">
        <f t="shared" si="187"/>
        <v>0.8660254038</v>
      </c>
      <c r="GQ322" s="147">
        <f t="shared" si="188"/>
        <v>2.094395102</v>
      </c>
      <c r="GR322" s="128">
        <f t="shared" si="189"/>
        <v>1</v>
      </c>
      <c r="GS322" s="140">
        <f t="shared" si="190"/>
        <v>-2.094395102</v>
      </c>
      <c r="GT322" s="140">
        <f t="shared" si="191"/>
        <v>0.7392327392</v>
      </c>
      <c r="GU322" s="141">
        <f t="shared" si="192"/>
        <v>-1.355162363</v>
      </c>
      <c r="GV322" s="141">
        <f t="shared" si="193"/>
        <v>-1.355162363</v>
      </c>
      <c r="GW322" s="122">
        <f t="shared" si="194"/>
        <v>-1.355162363</v>
      </c>
      <c r="GX322" s="142">
        <f t="shared" si="195"/>
        <v>1</v>
      </c>
      <c r="GY322" s="142">
        <f t="shared" si="196"/>
        <v>148.3887894</v>
      </c>
      <c r="GZ322" s="130">
        <f t="shared" si="197"/>
        <v>148.3887894</v>
      </c>
      <c r="HA322" s="143">
        <f t="shared" si="198"/>
        <v>31.75026742</v>
      </c>
      <c r="HB322" s="143">
        <f t="shared" si="199"/>
        <v>-144.952245</v>
      </c>
      <c r="HC322" s="143">
        <f t="shared" si="200"/>
        <v>-1.355162363</v>
      </c>
      <c r="HD322" s="124">
        <f t="shared" si="201"/>
        <v>148.3887894</v>
      </c>
      <c r="HE322" s="140">
        <f t="shared" si="202"/>
        <v>2.094395102</v>
      </c>
      <c r="HF322" s="140">
        <f t="shared" si="203"/>
        <v>2.402359914</v>
      </c>
      <c r="HG322" s="141">
        <f t="shared" si="204"/>
        <v>4.496755017</v>
      </c>
      <c r="HH322" s="141">
        <f t="shared" si="205"/>
        <v>4.496755017</v>
      </c>
      <c r="HI322" s="122">
        <f t="shared" si="206"/>
        <v>-1.78643029</v>
      </c>
      <c r="HJ322" s="142">
        <f t="shared" si="207"/>
        <v>1</v>
      </c>
      <c r="HK322" s="142">
        <f t="shared" si="208"/>
        <v>148.3887894</v>
      </c>
      <c r="HL322" s="130">
        <f t="shared" si="209"/>
        <v>148.3887894</v>
      </c>
      <c r="HM322" s="143">
        <f t="shared" si="210"/>
        <v>-31.75026742</v>
      </c>
      <c r="HN322" s="143">
        <f t="shared" si="211"/>
        <v>-144.952245</v>
      </c>
      <c r="HO322" s="143">
        <f t="shared" si="212"/>
        <v>-1.78643029</v>
      </c>
      <c r="HP322" s="124">
        <f t="shared" si="213"/>
        <v>148.3887894</v>
      </c>
      <c r="HQ322" s="140">
        <f t="shared" si="214"/>
        <v>2.094395102</v>
      </c>
      <c r="HR322" s="140">
        <f t="shared" si="215"/>
        <v>0.7392327392</v>
      </c>
      <c r="HS322" s="141">
        <f t="shared" si="216"/>
        <v>2.833627842</v>
      </c>
      <c r="HT322" s="141">
        <f t="shared" si="217"/>
        <v>2.833627842</v>
      </c>
      <c r="HU322" s="122">
        <f t="shared" si="218"/>
        <v>2.833627842</v>
      </c>
      <c r="HV322" s="142">
        <f t="shared" si="219"/>
        <v>1</v>
      </c>
      <c r="HW322" s="142">
        <f t="shared" si="220"/>
        <v>148.3887894</v>
      </c>
      <c r="HX322" s="130">
        <f t="shared" si="221"/>
        <v>148.3887894</v>
      </c>
      <c r="HY322" s="143">
        <f t="shared" si="222"/>
        <v>-141.4074602</v>
      </c>
      <c r="HZ322" s="143">
        <f t="shared" si="223"/>
        <v>44.97958433</v>
      </c>
      <c r="IA322" s="143">
        <f t="shared" si="224"/>
        <v>2.833627842</v>
      </c>
      <c r="IB322" s="124">
        <f t="shared" si="225"/>
        <v>148.3887894</v>
      </c>
      <c r="IC322" s="140">
        <f t="shared" si="226"/>
        <v>-2.094395102</v>
      </c>
      <c r="ID322" s="140">
        <f t="shared" si="227"/>
        <v>2.402359914</v>
      </c>
      <c r="IE322" s="141">
        <f t="shared" si="228"/>
        <v>0.307964812</v>
      </c>
      <c r="IF322" s="141">
        <f t="shared" si="229"/>
        <v>0.307964812</v>
      </c>
      <c r="IG322" s="122">
        <f t="shared" si="230"/>
        <v>0.307964812</v>
      </c>
      <c r="IH322" s="142">
        <f t="shared" si="231"/>
        <v>1</v>
      </c>
      <c r="II322" s="142">
        <f t="shared" si="232"/>
        <v>148.3887894</v>
      </c>
      <c r="IJ322" s="130">
        <f t="shared" si="233"/>
        <v>148.3887894</v>
      </c>
      <c r="IK322" s="143">
        <f t="shared" si="234"/>
        <v>141.4074602</v>
      </c>
      <c r="IL322" s="143">
        <f t="shared" si="235"/>
        <v>44.97958433</v>
      </c>
      <c r="IM322" s="143">
        <f t="shared" si="236"/>
        <v>0.307964812</v>
      </c>
      <c r="IN322" s="124">
        <f t="shared" si="237"/>
        <v>148.3887894</v>
      </c>
    </row>
    <row r="323" ht="12.75" customHeight="1">
      <c r="A323" s="129">
        <f>'Cortez Cubic'!AP323</f>
        <v>-0.2187762226</v>
      </c>
      <c r="B323" s="129">
        <f>'Cortez Cubic'!AQ323</f>
        <v>33.08531877</v>
      </c>
      <c r="C323" s="129">
        <f>'Cortez Cubic'!AR323</f>
        <v>32688.19265</v>
      </c>
      <c r="D323" s="129">
        <f>'Cortez Cubic'!AS323</f>
        <v>-4788754.238</v>
      </c>
      <c r="E323" s="129">
        <f t="shared" ref="E323:H323" si="5326">0</f>
        <v>0</v>
      </c>
      <c r="F323" s="129">
        <f t="shared" si="5326"/>
        <v>0</v>
      </c>
      <c r="G323" s="129">
        <f t="shared" si="5326"/>
        <v>0</v>
      </c>
      <c r="H323" s="129">
        <f t="shared" si="5326"/>
        <v>0</v>
      </c>
      <c r="I323" s="110">
        <f>'Cortez Cubic'!I323</f>
        <v>166</v>
      </c>
      <c r="J323" s="130">
        <f t="shared" si="28"/>
        <v>145.7143014</v>
      </c>
      <c r="K323" s="131">
        <f t="shared" si="29"/>
        <v>0</v>
      </c>
      <c r="L323" s="131">
        <f t="shared" si="30"/>
        <v>1</v>
      </c>
      <c r="M323" s="132">
        <f t="shared" si="31"/>
        <v>20.28569856</v>
      </c>
      <c r="N323" s="133">
        <f t="shared" si="32"/>
        <v>244.6317775</v>
      </c>
      <c r="O323" s="134">
        <f t="shared" si="33"/>
        <v>390.3460789</v>
      </c>
      <c r="P323" s="134">
        <f t="shared" si="34"/>
        <v>0</v>
      </c>
      <c r="Q323" s="135">
        <f t="shared" si="35"/>
        <v>145.7143014</v>
      </c>
      <c r="R323" s="135">
        <f t="shared" si="36"/>
        <v>0</v>
      </c>
      <c r="S323" s="136">
        <f t="shared" si="37"/>
        <v>-384.8313374</v>
      </c>
      <c r="T323" s="136">
        <f t="shared" si="38"/>
        <v>0</v>
      </c>
      <c r="U323" s="137">
        <f t="shared" ref="U323:X323" si="5327">ATAN2(A323,E323)</f>
        <v>3.141592654</v>
      </c>
      <c r="V323" s="137">
        <f t="shared" si="5327"/>
        <v>0</v>
      </c>
      <c r="W323" s="137">
        <f t="shared" si="5327"/>
        <v>0</v>
      </c>
      <c r="X323" s="137">
        <f t="shared" si="5327"/>
        <v>3.141592654</v>
      </c>
      <c r="Y323" s="137">
        <f t="shared" ref="Y323:AB323" si="5328">SQRT(POWER(A323,2)+POWER(E323,2))</f>
        <v>0.2187762226</v>
      </c>
      <c r="Z323" s="137">
        <f t="shared" si="5328"/>
        <v>33.08531877</v>
      </c>
      <c r="AA323" s="137">
        <f t="shared" si="5328"/>
        <v>32688.19265</v>
      </c>
      <c r="AB323" s="137">
        <f t="shared" si="5328"/>
        <v>4788754.238</v>
      </c>
      <c r="AC323" s="138">
        <f t="shared" ref="AC323:AF323" si="5329">U323-$U323</f>
        <v>0</v>
      </c>
      <c r="AD323" s="138">
        <f t="shared" si="5329"/>
        <v>-3.141592654</v>
      </c>
      <c r="AE323" s="138">
        <f t="shared" si="5329"/>
        <v>-3.141592654</v>
      </c>
      <c r="AF323" s="138">
        <f t="shared" si="5329"/>
        <v>0</v>
      </c>
      <c r="AG323" s="138">
        <f t="shared" ref="AG323:AJ323" si="5330">Y323/$Y323</f>
        <v>1</v>
      </c>
      <c r="AH323" s="138">
        <f t="shared" si="5330"/>
        <v>151.229043</v>
      </c>
      <c r="AI323" s="138">
        <f t="shared" si="5330"/>
        <v>149413.8269</v>
      </c>
      <c r="AJ323" s="138">
        <f t="shared" si="5330"/>
        <v>21888824.03</v>
      </c>
      <c r="AK323" s="139">
        <f t="shared" ref="AK323:AN323" si="5331">AG323*COS(AC323)</f>
        <v>1</v>
      </c>
      <c r="AL323" s="139">
        <f t="shared" si="5331"/>
        <v>-151.229043</v>
      </c>
      <c r="AM323" s="139">
        <f t="shared" si="5331"/>
        <v>-149413.8269</v>
      </c>
      <c r="AN323" s="139">
        <f t="shared" si="5331"/>
        <v>21888824.03</v>
      </c>
      <c r="AO323" s="129">
        <f t="shared" ref="AO323:AR323" si="5332">AG323*SIN(AC323)</f>
        <v>0</v>
      </c>
      <c r="AP323" s="129">
        <f t="shared" si="5332"/>
        <v>0</v>
      </c>
      <c r="AQ323" s="129">
        <f t="shared" si="5332"/>
        <v>0</v>
      </c>
      <c r="AR323" s="129">
        <f t="shared" si="5332"/>
        <v>0</v>
      </c>
      <c r="AS323" s="140">
        <f t="shared" si="45"/>
        <v>-9.424777961</v>
      </c>
      <c r="AT323" s="141">
        <f t="shared" si="46"/>
        <v>-9.424777961</v>
      </c>
      <c r="AU323" s="141">
        <f t="shared" si="47"/>
        <v>-3.141592654</v>
      </c>
      <c r="AV323" s="122">
        <f t="shared" si="48"/>
        <v>3.141592654</v>
      </c>
      <c r="AW323" s="142">
        <f t="shared" si="49"/>
        <v>3458642.005</v>
      </c>
      <c r="AX323" s="130">
        <f t="shared" si="50"/>
        <v>3458642.005</v>
      </c>
      <c r="AY323" s="143">
        <f t="shared" si="51"/>
        <v>6917284.009</v>
      </c>
      <c r="AZ323" s="143">
        <f t="shared" si="52"/>
        <v>-0.0000000008471229721</v>
      </c>
      <c r="BA323" s="143">
        <f t="shared" si="53"/>
        <v>0</v>
      </c>
      <c r="BB323" s="124">
        <f t="shared" si="54"/>
        <v>6917284.009</v>
      </c>
      <c r="BC323" s="140">
        <f t="shared" ref="BC323:BD323" si="5333">BC$2*AD323</f>
        <v>-3.141592654</v>
      </c>
      <c r="BD323" s="140">
        <f t="shared" si="5333"/>
        <v>-3.141592654</v>
      </c>
      <c r="BE323" s="141">
        <f t="shared" si="56"/>
        <v>-6.283185307</v>
      </c>
      <c r="BF323" s="141">
        <f t="shared" si="57"/>
        <v>0</v>
      </c>
      <c r="BG323" s="122">
        <f t="shared" si="58"/>
        <v>0</v>
      </c>
      <c r="BH323" s="142">
        <f t="shared" ref="BH323:BI323" si="5334">POWER(AH323,BH$2)</f>
        <v>151.229043</v>
      </c>
      <c r="BI323" s="142">
        <f t="shared" si="5334"/>
        <v>149413.8269</v>
      </c>
      <c r="BJ323" s="130">
        <f t="shared" si="60"/>
        <v>22595710.05</v>
      </c>
      <c r="BK323" s="143">
        <f t="shared" si="61"/>
        <v>203361390.4</v>
      </c>
      <c r="BL323" s="143">
        <f t="shared" si="62"/>
        <v>0</v>
      </c>
      <c r="BM323" s="143">
        <f t="shared" si="63"/>
        <v>0</v>
      </c>
      <c r="BN323" s="124">
        <f t="shared" si="64"/>
        <v>203361390.4</v>
      </c>
      <c r="BO323" s="140">
        <f t="shared" si="65"/>
        <v>0</v>
      </c>
      <c r="BP323" s="141">
        <f t="shared" si="66"/>
        <v>0</v>
      </c>
      <c r="BQ323" s="141">
        <f t="shared" si="67"/>
        <v>0</v>
      </c>
      <c r="BR323" s="122">
        <f t="shared" si="68"/>
        <v>0</v>
      </c>
      <c r="BS323" s="142">
        <f t="shared" si="69"/>
        <v>21888824.03</v>
      </c>
      <c r="BT323" s="130">
        <f t="shared" si="70"/>
        <v>21888824.03</v>
      </c>
      <c r="BU323" s="143">
        <f t="shared" si="71"/>
        <v>-590998248.8</v>
      </c>
      <c r="BV323" s="143">
        <f t="shared" si="72"/>
        <v>0</v>
      </c>
      <c r="BW323" s="143">
        <f t="shared" si="73"/>
        <v>3.141592654</v>
      </c>
      <c r="BX323" s="124">
        <f t="shared" si="74"/>
        <v>590998248.8</v>
      </c>
      <c r="BY323" s="144">
        <f t="shared" ref="BY323:BZ323" si="5335">AY323+BK323+BU323</f>
        <v>-380719574.3</v>
      </c>
      <c r="BZ323" s="144">
        <f t="shared" si="5335"/>
        <v>-0.0000000008471229721</v>
      </c>
      <c r="CA323" s="144">
        <f t="shared" si="76"/>
        <v>-3.141592654</v>
      </c>
      <c r="CB323" s="145">
        <f t="shared" si="77"/>
        <v>380719574.3</v>
      </c>
      <c r="CC323" s="140">
        <f t="shared" ref="CC323:CD323" si="5336">CC$2*AD323</f>
        <v>-6.283185307</v>
      </c>
      <c r="CD323" s="140">
        <f t="shared" si="5336"/>
        <v>-6.283185307</v>
      </c>
      <c r="CE323" s="141">
        <f t="shared" si="79"/>
        <v>-12.56637061</v>
      </c>
      <c r="CF323" s="141">
        <f t="shared" si="80"/>
        <v>0</v>
      </c>
      <c r="CG323" s="122">
        <f t="shared" si="81"/>
        <v>0</v>
      </c>
      <c r="CH323" s="142">
        <f t="shared" ref="CH323:CI323" si="5337">POWER(AH323,CH$2)</f>
        <v>22870.22344</v>
      </c>
      <c r="CI323" s="142">
        <f t="shared" si="5337"/>
        <v>22324491661</v>
      </c>
      <c r="CJ323" s="130">
        <f t="shared" si="83"/>
        <v>510566112575071</v>
      </c>
      <c r="CK323" s="143">
        <f t="shared" si="84"/>
        <v>-510566112575071</v>
      </c>
      <c r="CL323" s="143">
        <f t="shared" si="85"/>
        <v>0</v>
      </c>
      <c r="CM323" s="143">
        <f t="shared" si="86"/>
        <v>3.141592654</v>
      </c>
      <c r="CN323" s="124">
        <f t="shared" si="87"/>
        <v>510566112575071</v>
      </c>
      <c r="CO323" s="140">
        <f t="shared" si="88"/>
        <v>-9.424777961</v>
      </c>
      <c r="CP323" s="141">
        <f t="shared" si="89"/>
        <v>-9.424777961</v>
      </c>
      <c r="CQ323" s="141">
        <f t="shared" si="90"/>
        <v>-3.141592654</v>
      </c>
      <c r="CR323" s="122">
        <f t="shared" si="91"/>
        <v>3.141592654</v>
      </c>
      <c r="CS323" s="142">
        <f t="shared" si="92"/>
        <v>3.33559E+15</v>
      </c>
      <c r="CT323" s="130">
        <f t="shared" si="93"/>
        <v>3.33559E+15</v>
      </c>
      <c r="CU323" s="143">
        <f t="shared" si="94"/>
        <v>-1.33424E+16</v>
      </c>
      <c r="CV323" s="143">
        <f t="shared" si="95"/>
        <v>1.633966736</v>
      </c>
      <c r="CW323" s="143">
        <f t="shared" si="96"/>
        <v>3.141592654</v>
      </c>
      <c r="CX323" s="124">
        <f t="shared" si="97"/>
        <v>1.33424E+16</v>
      </c>
      <c r="CY323" s="140">
        <f t="shared" si="98"/>
        <v>-9.424777961</v>
      </c>
      <c r="CZ323" s="140">
        <f t="shared" si="99"/>
        <v>0</v>
      </c>
      <c r="DA323" s="141">
        <f t="shared" si="100"/>
        <v>-9.424777961</v>
      </c>
      <c r="DB323" s="141">
        <f t="shared" si="101"/>
        <v>-3.141592654</v>
      </c>
      <c r="DC323" s="122">
        <f t="shared" si="102"/>
        <v>3.141592654</v>
      </c>
      <c r="DD323" s="142">
        <f t="shared" si="103"/>
        <v>3458642.005</v>
      </c>
      <c r="DE323" s="142">
        <f t="shared" si="104"/>
        <v>21888824.03</v>
      </c>
      <c r="DF323" s="130">
        <f t="shared" si="105"/>
        <v>75705606214259</v>
      </c>
      <c r="DG323" s="143">
        <f t="shared" si="106"/>
        <v>-302822424857036</v>
      </c>
      <c r="DH323" s="143">
        <f t="shared" si="107"/>
        <v>0.03708505133</v>
      </c>
      <c r="DI323" s="143">
        <f t="shared" si="108"/>
        <v>3.141592654</v>
      </c>
      <c r="DJ323" s="124">
        <f t="shared" si="109"/>
        <v>302822424857036</v>
      </c>
      <c r="DK323" s="140">
        <f t="shared" ref="DK323:DM323" si="5338">DK$2*AD323</f>
        <v>-3.141592654</v>
      </c>
      <c r="DL323" s="140">
        <f t="shared" si="5338"/>
        <v>-3.141592654</v>
      </c>
      <c r="DM323" s="140">
        <f t="shared" si="5338"/>
        <v>0</v>
      </c>
      <c r="DN323" s="141">
        <f t="shared" si="111"/>
        <v>-6.283185307</v>
      </c>
      <c r="DO323" s="141">
        <f t="shared" si="112"/>
        <v>0</v>
      </c>
      <c r="DP323" s="122">
        <f t="shared" si="113"/>
        <v>0</v>
      </c>
      <c r="DQ323" s="142">
        <f t="shared" ref="DQ323:DS323" si="5339">POWER(AH323,DQ$2)</f>
        <v>151.229043</v>
      </c>
      <c r="DR323" s="142">
        <f t="shared" si="5339"/>
        <v>149413.8269</v>
      </c>
      <c r="DS323" s="142">
        <f t="shared" si="5339"/>
        <v>21888824.03</v>
      </c>
      <c r="DT323" s="130">
        <f t="shared" si="115"/>
        <v>494593521025193</v>
      </c>
      <c r="DU323" s="143">
        <f t="shared" si="116"/>
        <v>-8.90268E+15</v>
      </c>
      <c r="DV323" s="143">
        <f t="shared" si="117"/>
        <v>0</v>
      </c>
      <c r="DW323" s="143">
        <f t="shared" si="118"/>
        <v>3.141592654</v>
      </c>
      <c r="DX323" s="124">
        <f t="shared" si="119"/>
        <v>8.90268E+15</v>
      </c>
      <c r="DY323" s="140">
        <f t="shared" si="120"/>
        <v>0</v>
      </c>
      <c r="DZ323" s="141">
        <f t="shared" si="121"/>
        <v>0</v>
      </c>
      <c r="EA323" s="141">
        <f t="shared" si="122"/>
        <v>0</v>
      </c>
      <c r="EB323" s="122">
        <f t="shared" si="123"/>
        <v>0</v>
      </c>
      <c r="EC323" s="142">
        <f t="shared" si="124"/>
        <v>479120617320897</v>
      </c>
      <c r="ED323" s="130">
        <f t="shared" si="125"/>
        <v>479120617320897</v>
      </c>
      <c r="EE323" s="143">
        <f t="shared" si="126"/>
        <v>1.29363E+16</v>
      </c>
      <c r="EF323" s="143">
        <f t="shared" si="127"/>
        <v>0</v>
      </c>
      <c r="EG323" s="143">
        <f t="shared" si="128"/>
        <v>0</v>
      </c>
      <c r="EH323" s="124">
        <f t="shared" si="129"/>
        <v>1.29363E+16</v>
      </c>
      <c r="EI323" s="144">
        <f t="shared" ref="EI323:EJ323" si="5340">CK323+CU323+DG323+DU323+EE323</f>
        <v>-1.01222E+16</v>
      </c>
      <c r="EJ323" s="144">
        <f t="shared" si="5340"/>
        <v>1.671051787</v>
      </c>
      <c r="EK323" s="144">
        <f t="shared" si="131"/>
        <v>3.141592654</v>
      </c>
      <c r="EL323" s="145">
        <f t="shared" si="132"/>
        <v>1.01222E+16</v>
      </c>
      <c r="EM323" s="140">
        <f t="shared" si="133"/>
        <v>1.570796327</v>
      </c>
      <c r="EN323" s="141">
        <f t="shared" si="134"/>
        <v>1.570796327</v>
      </c>
      <c r="EO323" s="141">
        <f t="shared" si="135"/>
        <v>1.570796327</v>
      </c>
      <c r="EP323" s="122">
        <f t="shared" si="136"/>
        <v>1.570796327</v>
      </c>
      <c r="EQ323" s="142">
        <f t="shared" si="137"/>
        <v>100608976.6</v>
      </c>
      <c r="ER323" s="130">
        <f t="shared" si="138"/>
        <v>100608976.6</v>
      </c>
      <c r="ES323" s="143">
        <f t="shared" si="139"/>
        <v>0.00000003201101682</v>
      </c>
      <c r="ET323" s="143">
        <f t="shared" si="140"/>
        <v>522779577.6</v>
      </c>
      <c r="EU323" s="143">
        <f t="shared" si="141"/>
        <v>1.570796327</v>
      </c>
      <c r="EV323" s="124">
        <f t="shared" si="142"/>
        <v>522779577.6</v>
      </c>
      <c r="EW323" s="144">
        <f t="shared" ref="EW323:EX323" si="5341">BY323+ES323</f>
        <v>-380719574.3</v>
      </c>
      <c r="EX323" s="144">
        <f t="shared" si="5341"/>
        <v>522779577.6</v>
      </c>
      <c r="EY323" s="144">
        <f t="shared" si="144"/>
        <v>2.200238189</v>
      </c>
      <c r="EZ323" s="145">
        <f t="shared" si="145"/>
        <v>646719321.7</v>
      </c>
      <c r="FA323" s="140">
        <f t="shared" si="146"/>
        <v>0.7334127295</v>
      </c>
      <c r="FB323" s="141">
        <f t="shared" si="147"/>
        <v>0.7334127295</v>
      </c>
      <c r="FC323" s="141">
        <f t="shared" si="148"/>
        <v>0.7334127295</v>
      </c>
      <c r="FD323" s="122">
        <f t="shared" si="149"/>
        <v>0.7334127295</v>
      </c>
      <c r="FE323" s="142">
        <f t="shared" si="150"/>
        <v>864.7792867</v>
      </c>
      <c r="FF323" s="130">
        <f t="shared" si="151"/>
        <v>864.7792867</v>
      </c>
      <c r="FG323" s="143">
        <f t="shared" si="152"/>
        <v>169.968199</v>
      </c>
      <c r="FH323" s="143">
        <f t="shared" si="153"/>
        <v>153.1553337</v>
      </c>
      <c r="FI323" s="143">
        <f t="shared" si="154"/>
        <v>0.7334127295</v>
      </c>
      <c r="FJ323" s="124">
        <f t="shared" si="155"/>
        <v>228.7919249</v>
      </c>
      <c r="FK323" s="140">
        <f t="shared" si="156"/>
        <v>-6.283185307</v>
      </c>
      <c r="FL323" s="141">
        <f t="shared" si="157"/>
        <v>-6.283185307</v>
      </c>
      <c r="FM323" s="141">
        <f t="shared" si="158"/>
        <v>0</v>
      </c>
      <c r="FN323" s="122">
        <f t="shared" si="159"/>
        <v>0</v>
      </c>
      <c r="FO323" s="142">
        <f t="shared" si="160"/>
        <v>22870.22344</v>
      </c>
      <c r="FP323" s="130">
        <f t="shared" si="161"/>
        <v>22870.22344</v>
      </c>
      <c r="FQ323" s="143">
        <f t="shared" si="162"/>
        <v>-22870.22344</v>
      </c>
      <c r="FR323" s="143">
        <f t="shared" si="163"/>
        <v>0</v>
      </c>
      <c r="FS323" s="143">
        <f t="shared" si="164"/>
        <v>3.141592654</v>
      </c>
      <c r="FT323" s="124">
        <f t="shared" si="165"/>
        <v>22870.22344</v>
      </c>
      <c r="FU323" s="144">
        <f t="shared" si="166"/>
        <v>-471111.7041</v>
      </c>
      <c r="FV323" s="144">
        <f t="shared" si="167"/>
        <v>0</v>
      </c>
      <c r="FW323" s="144">
        <f t="shared" si="168"/>
        <v>-3.141592654</v>
      </c>
      <c r="FX323" s="145">
        <f t="shared" si="169"/>
        <v>471111.7041</v>
      </c>
      <c r="FY323" s="140">
        <f t="shared" si="170"/>
        <v>-3.141592654</v>
      </c>
      <c r="FZ323" s="140">
        <f t="shared" si="171"/>
        <v>-0.7334127295</v>
      </c>
      <c r="GA323" s="141">
        <f t="shared" si="172"/>
        <v>-3.875005383</v>
      </c>
      <c r="GB323" s="141">
        <f t="shared" si="173"/>
        <v>-3.875005383</v>
      </c>
      <c r="GC323" s="122">
        <f t="shared" si="174"/>
        <v>2.408179924</v>
      </c>
      <c r="GD323" s="142">
        <f t="shared" si="175"/>
        <v>471111.7041</v>
      </c>
      <c r="GE323" s="142">
        <f t="shared" si="176"/>
        <v>0.00437078363</v>
      </c>
      <c r="GF323" s="130">
        <f t="shared" si="177"/>
        <v>2059.127324</v>
      </c>
      <c r="GG323" s="143">
        <f t="shared" si="178"/>
        <v>-169.968199</v>
      </c>
      <c r="GH323" s="143">
        <f t="shared" si="179"/>
        <v>153.1553337</v>
      </c>
      <c r="GI323" s="143">
        <f t="shared" si="180"/>
        <v>2.408179924</v>
      </c>
      <c r="GJ323" s="124">
        <f t="shared" si="181"/>
        <v>228.7919249</v>
      </c>
      <c r="GK323" s="146">
        <f t="shared" si="182"/>
        <v>-0.5</v>
      </c>
      <c r="GL323" s="127">
        <f t="shared" si="183"/>
        <v>-0.8660254038</v>
      </c>
      <c r="GM323" s="146">
        <f t="shared" si="184"/>
        <v>-2.094395102</v>
      </c>
      <c r="GN323" s="127">
        <f t="shared" si="185"/>
        <v>1</v>
      </c>
      <c r="GO323" s="147">
        <f t="shared" si="186"/>
        <v>-0.5</v>
      </c>
      <c r="GP323" s="128">
        <f t="shared" si="187"/>
        <v>0.8660254038</v>
      </c>
      <c r="GQ323" s="147">
        <f t="shared" si="188"/>
        <v>2.094395102</v>
      </c>
      <c r="GR323" s="128">
        <f t="shared" si="189"/>
        <v>1</v>
      </c>
      <c r="GS323" s="140">
        <f t="shared" si="190"/>
        <v>-2.094395102</v>
      </c>
      <c r="GT323" s="140">
        <f t="shared" si="191"/>
        <v>0.7334127295</v>
      </c>
      <c r="GU323" s="141">
        <f t="shared" si="192"/>
        <v>-1.360982373</v>
      </c>
      <c r="GV323" s="141">
        <f t="shared" si="193"/>
        <v>-1.360982373</v>
      </c>
      <c r="GW323" s="122">
        <f t="shared" si="194"/>
        <v>-1.360982373</v>
      </c>
      <c r="GX323" s="142">
        <f t="shared" si="195"/>
        <v>1</v>
      </c>
      <c r="GY323" s="142">
        <f t="shared" si="196"/>
        <v>228.7919249</v>
      </c>
      <c r="GZ323" s="130">
        <f t="shared" si="197"/>
        <v>228.7919249</v>
      </c>
      <c r="HA323" s="143">
        <f t="shared" si="198"/>
        <v>47.65231022</v>
      </c>
      <c r="HB323" s="143">
        <f t="shared" si="199"/>
        <v>-223.774445</v>
      </c>
      <c r="HC323" s="143">
        <f t="shared" si="200"/>
        <v>-1.360982373</v>
      </c>
      <c r="HD323" s="124">
        <f t="shared" si="201"/>
        <v>228.7919249</v>
      </c>
      <c r="HE323" s="140">
        <f t="shared" si="202"/>
        <v>2.094395102</v>
      </c>
      <c r="HF323" s="140">
        <f t="shared" si="203"/>
        <v>2.408179924</v>
      </c>
      <c r="HG323" s="141">
        <f t="shared" si="204"/>
        <v>4.502575026</v>
      </c>
      <c r="HH323" s="141">
        <f t="shared" si="205"/>
        <v>4.502575026</v>
      </c>
      <c r="HI323" s="122">
        <f t="shared" si="206"/>
        <v>-1.780610281</v>
      </c>
      <c r="HJ323" s="142">
        <f t="shared" si="207"/>
        <v>1</v>
      </c>
      <c r="HK323" s="142">
        <f t="shared" si="208"/>
        <v>228.7919249</v>
      </c>
      <c r="HL323" s="130">
        <f t="shared" si="209"/>
        <v>228.7919249</v>
      </c>
      <c r="HM323" s="143">
        <f t="shared" si="210"/>
        <v>-47.65231022</v>
      </c>
      <c r="HN323" s="143">
        <f t="shared" si="211"/>
        <v>-223.774445</v>
      </c>
      <c r="HO323" s="143">
        <f t="shared" si="212"/>
        <v>-1.780610281</v>
      </c>
      <c r="HP323" s="124">
        <f t="shared" si="213"/>
        <v>228.7919249</v>
      </c>
      <c r="HQ323" s="140">
        <f t="shared" si="214"/>
        <v>2.094395102</v>
      </c>
      <c r="HR323" s="140">
        <f t="shared" si="215"/>
        <v>0.7334127295</v>
      </c>
      <c r="HS323" s="141">
        <f t="shared" si="216"/>
        <v>2.827807832</v>
      </c>
      <c r="HT323" s="141">
        <f t="shared" si="217"/>
        <v>2.827807832</v>
      </c>
      <c r="HU323" s="122">
        <f t="shared" si="218"/>
        <v>2.827807832</v>
      </c>
      <c r="HV323" s="142">
        <f t="shared" si="219"/>
        <v>1</v>
      </c>
      <c r="HW323" s="142">
        <f t="shared" si="220"/>
        <v>228.7919249</v>
      </c>
      <c r="HX323" s="130">
        <f t="shared" si="221"/>
        <v>228.7919249</v>
      </c>
      <c r="HY323" s="143">
        <f t="shared" si="222"/>
        <v>-217.6205092</v>
      </c>
      <c r="HZ323" s="143">
        <f t="shared" si="223"/>
        <v>70.61911129</v>
      </c>
      <c r="IA323" s="143">
        <f t="shared" si="224"/>
        <v>2.827807832</v>
      </c>
      <c r="IB323" s="124">
        <f t="shared" si="225"/>
        <v>228.7919249</v>
      </c>
      <c r="IC323" s="140">
        <f t="shared" si="226"/>
        <v>-2.094395102</v>
      </c>
      <c r="ID323" s="140">
        <f t="shared" si="227"/>
        <v>2.408179924</v>
      </c>
      <c r="IE323" s="141">
        <f t="shared" si="228"/>
        <v>0.3137848217</v>
      </c>
      <c r="IF323" s="141">
        <f t="shared" si="229"/>
        <v>0.3137848217</v>
      </c>
      <c r="IG323" s="122">
        <f t="shared" si="230"/>
        <v>0.3137848217</v>
      </c>
      <c r="IH323" s="142">
        <f t="shared" si="231"/>
        <v>1</v>
      </c>
      <c r="II323" s="142">
        <f t="shared" si="232"/>
        <v>228.7919249</v>
      </c>
      <c r="IJ323" s="130">
        <f t="shared" si="233"/>
        <v>228.7919249</v>
      </c>
      <c r="IK323" s="143">
        <f t="shared" si="234"/>
        <v>217.6205092</v>
      </c>
      <c r="IL323" s="143">
        <f t="shared" si="235"/>
        <v>70.61911129</v>
      </c>
      <c r="IM323" s="143">
        <f t="shared" si="236"/>
        <v>0.3137848217</v>
      </c>
      <c r="IN323" s="124">
        <f t="shared" si="237"/>
        <v>228.7919249</v>
      </c>
    </row>
    <row r="324" ht="12.75" customHeight="1">
      <c r="A324" s="129">
        <f>'Cortez Cubic'!AP324</f>
        <v>-0.2187762226</v>
      </c>
      <c r="B324" s="129">
        <f>'Cortez Cubic'!AQ324</f>
        <v>11.17589233</v>
      </c>
      <c r="C324" s="129">
        <f>'Cortez Cubic'!AR324</f>
        <v>7818.911228</v>
      </c>
      <c r="D324" s="129">
        <f>'Cortez Cubic'!AS324</f>
        <v>-658811.3389</v>
      </c>
      <c r="E324" s="129">
        <f t="shared" ref="E324:H324" si="5342">0</f>
        <v>0</v>
      </c>
      <c r="F324" s="129">
        <f t="shared" si="5342"/>
        <v>0</v>
      </c>
      <c r="G324" s="129">
        <f t="shared" si="5342"/>
        <v>0</v>
      </c>
      <c r="H324" s="129">
        <f t="shared" si="5342"/>
        <v>0</v>
      </c>
      <c r="I324" s="110">
        <f>'Cortez Cubic'!I324</f>
        <v>116</v>
      </c>
      <c r="J324" s="130">
        <f t="shared" si="28"/>
        <v>95.68416428</v>
      </c>
      <c r="K324" s="131">
        <f t="shared" si="29"/>
        <v>0</v>
      </c>
      <c r="L324" s="131">
        <f t="shared" si="30"/>
        <v>1</v>
      </c>
      <c r="M324" s="132">
        <f t="shared" si="31"/>
        <v>20.31583572</v>
      </c>
      <c r="N324" s="133">
        <f t="shared" si="32"/>
        <v>60.81449774</v>
      </c>
      <c r="O324" s="134">
        <f t="shared" si="33"/>
        <v>156.498662</v>
      </c>
      <c r="P324" s="134">
        <f t="shared" si="34"/>
        <v>0</v>
      </c>
      <c r="Q324" s="135">
        <f t="shared" si="35"/>
        <v>95.68416428</v>
      </c>
      <c r="R324" s="135">
        <f t="shared" si="36"/>
        <v>0</v>
      </c>
      <c r="S324" s="136">
        <f t="shared" si="37"/>
        <v>-201.0991564</v>
      </c>
      <c r="T324" s="136">
        <f t="shared" si="38"/>
        <v>0</v>
      </c>
      <c r="U324" s="137">
        <f t="shared" ref="U324:X324" si="5343">ATAN2(A324,E324)</f>
        <v>3.141592654</v>
      </c>
      <c r="V324" s="137">
        <f t="shared" si="5343"/>
        <v>0</v>
      </c>
      <c r="W324" s="137">
        <f t="shared" si="5343"/>
        <v>0</v>
      </c>
      <c r="X324" s="137">
        <f t="shared" si="5343"/>
        <v>3.141592654</v>
      </c>
      <c r="Y324" s="137">
        <f t="shared" ref="Y324:AB324" si="5344">SQRT(POWER(A324,2)+POWER(E324,2))</f>
        <v>0.2187762226</v>
      </c>
      <c r="Z324" s="137">
        <f t="shared" si="5344"/>
        <v>11.17589233</v>
      </c>
      <c r="AA324" s="137">
        <f t="shared" si="5344"/>
        <v>7818.911228</v>
      </c>
      <c r="AB324" s="137">
        <f t="shared" si="5344"/>
        <v>658811.3389</v>
      </c>
      <c r="AC324" s="138">
        <f t="shared" ref="AC324:AF324" si="5345">U324-$U324</f>
        <v>0</v>
      </c>
      <c r="AD324" s="138">
        <f t="shared" si="5345"/>
        <v>-3.141592654</v>
      </c>
      <c r="AE324" s="138">
        <f t="shared" si="5345"/>
        <v>-3.141592654</v>
      </c>
      <c r="AF324" s="138">
        <f t="shared" si="5345"/>
        <v>0</v>
      </c>
      <c r="AG324" s="138">
        <f t="shared" ref="AG324:AJ324" si="5346">Y324/$Y324</f>
        <v>1</v>
      </c>
      <c r="AH324" s="138">
        <f t="shared" si="5346"/>
        <v>51.08366989</v>
      </c>
      <c r="AI324" s="138">
        <f t="shared" si="5346"/>
        <v>35739.30995</v>
      </c>
      <c r="AJ324" s="138">
        <f t="shared" si="5346"/>
        <v>3011347.993</v>
      </c>
      <c r="AK324" s="139">
        <f t="shared" ref="AK324:AN324" si="5347">AG324*COS(AC324)</f>
        <v>1</v>
      </c>
      <c r="AL324" s="139">
        <f t="shared" si="5347"/>
        <v>-51.08366989</v>
      </c>
      <c r="AM324" s="139">
        <f t="shared" si="5347"/>
        <v>-35739.30995</v>
      </c>
      <c r="AN324" s="139">
        <f t="shared" si="5347"/>
        <v>3011347.993</v>
      </c>
      <c r="AO324" s="129">
        <f t="shared" ref="AO324:AR324" si="5348">AG324*SIN(AC324)</f>
        <v>0</v>
      </c>
      <c r="AP324" s="129">
        <f t="shared" si="5348"/>
        <v>0</v>
      </c>
      <c r="AQ324" s="129">
        <f t="shared" si="5348"/>
        <v>0</v>
      </c>
      <c r="AR324" s="129">
        <f t="shared" si="5348"/>
        <v>0</v>
      </c>
      <c r="AS324" s="140">
        <f t="shared" si="45"/>
        <v>-9.424777961</v>
      </c>
      <c r="AT324" s="141">
        <f t="shared" si="46"/>
        <v>-9.424777961</v>
      </c>
      <c r="AU324" s="141">
        <f t="shared" si="47"/>
        <v>-3.141592654</v>
      </c>
      <c r="AV324" s="122">
        <f t="shared" si="48"/>
        <v>3.141592654</v>
      </c>
      <c r="AW324" s="142">
        <f t="shared" si="49"/>
        <v>133304.9478</v>
      </c>
      <c r="AX324" s="130">
        <f t="shared" si="50"/>
        <v>133304.9478</v>
      </c>
      <c r="AY324" s="143">
        <f t="shared" si="51"/>
        <v>266609.8956</v>
      </c>
      <c r="AZ324" s="143">
        <f t="shared" si="52"/>
        <v>0</v>
      </c>
      <c r="BA324" s="143">
        <f t="shared" si="53"/>
        <v>0</v>
      </c>
      <c r="BB324" s="124">
        <f t="shared" si="54"/>
        <v>266609.8956</v>
      </c>
      <c r="BC324" s="140">
        <f t="shared" ref="BC324:BD324" si="5349">BC$2*AD324</f>
        <v>-3.141592654</v>
      </c>
      <c r="BD324" s="140">
        <f t="shared" si="5349"/>
        <v>-3.141592654</v>
      </c>
      <c r="BE324" s="141">
        <f t="shared" si="56"/>
        <v>-6.283185307</v>
      </c>
      <c r="BF324" s="141">
        <f t="shared" si="57"/>
        <v>0</v>
      </c>
      <c r="BG324" s="122">
        <f t="shared" si="58"/>
        <v>0</v>
      </c>
      <c r="BH324" s="142">
        <f t="shared" ref="BH324:BI324" si="5350">POWER(AH324,BH$2)</f>
        <v>51.08366989</v>
      </c>
      <c r="BI324" s="142">
        <f t="shared" si="5350"/>
        <v>35739.30995</v>
      </c>
      <c r="BJ324" s="130">
        <f t="shared" si="60"/>
        <v>1825695.111</v>
      </c>
      <c r="BK324" s="143">
        <f t="shared" si="61"/>
        <v>16431256</v>
      </c>
      <c r="BL324" s="143">
        <f t="shared" si="62"/>
        <v>0</v>
      </c>
      <c r="BM324" s="143">
        <f t="shared" si="63"/>
        <v>0</v>
      </c>
      <c r="BN324" s="124">
        <f t="shared" si="64"/>
        <v>16431256</v>
      </c>
      <c r="BO324" s="140">
        <f t="shared" si="65"/>
        <v>0</v>
      </c>
      <c r="BP324" s="141">
        <f t="shared" si="66"/>
        <v>0</v>
      </c>
      <c r="BQ324" s="141">
        <f t="shared" si="67"/>
        <v>0</v>
      </c>
      <c r="BR324" s="122">
        <f t="shared" si="68"/>
        <v>0</v>
      </c>
      <c r="BS324" s="142">
        <f t="shared" si="69"/>
        <v>3011347.993</v>
      </c>
      <c r="BT324" s="130">
        <f t="shared" si="70"/>
        <v>3011347.993</v>
      </c>
      <c r="BU324" s="143">
        <f t="shared" si="71"/>
        <v>-81306395.82</v>
      </c>
      <c r="BV324" s="143">
        <f t="shared" si="72"/>
        <v>0</v>
      </c>
      <c r="BW324" s="143">
        <f t="shared" si="73"/>
        <v>3.141592654</v>
      </c>
      <c r="BX324" s="124">
        <f t="shared" si="74"/>
        <v>81306395.82</v>
      </c>
      <c r="BY324" s="144">
        <f t="shared" ref="BY324:BZ324" si="5351">AY324+BK324+BU324</f>
        <v>-64608529.92</v>
      </c>
      <c r="BZ324" s="144">
        <f t="shared" si="5351"/>
        <v>0</v>
      </c>
      <c r="CA324" s="144">
        <f t="shared" si="76"/>
        <v>-3.141592654</v>
      </c>
      <c r="CB324" s="145">
        <f t="shared" si="77"/>
        <v>64608529.92</v>
      </c>
      <c r="CC324" s="140">
        <f t="shared" ref="CC324:CD324" si="5352">CC$2*AD324</f>
        <v>-6.283185307</v>
      </c>
      <c r="CD324" s="140">
        <f t="shared" si="5352"/>
        <v>-6.283185307</v>
      </c>
      <c r="CE324" s="141">
        <f t="shared" si="79"/>
        <v>-12.56637061</v>
      </c>
      <c r="CF324" s="141">
        <f t="shared" si="80"/>
        <v>0</v>
      </c>
      <c r="CG324" s="122">
        <f t="shared" si="81"/>
        <v>0</v>
      </c>
      <c r="CH324" s="142">
        <f t="shared" ref="CH324:CI324" si="5353">POWER(AH324,CH$2)</f>
        <v>2609.541329</v>
      </c>
      <c r="CI324" s="142">
        <f t="shared" si="5353"/>
        <v>1277298275</v>
      </c>
      <c r="CJ324" s="130">
        <f t="shared" si="83"/>
        <v>3333162639219</v>
      </c>
      <c r="CK324" s="143">
        <f t="shared" si="84"/>
        <v>-3333162639219</v>
      </c>
      <c r="CL324" s="143">
        <f t="shared" si="85"/>
        <v>0</v>
      </c>
      <c r="CM324" s="143">
        <f t="shared" si="86"/>
        <v>3.141592654</v>
      </c>
      <c r="CN324" s="124">
        <f t="shared" si="87"/>
        <v>3333162639219</v>
      </c>
      <c r="CO324" s="140">
        <f t="shared" si="88"/>
        <v>-9.424777961</v>
      </c>
      <c r="CP324" s="141">
        <f t="shared" si="89"/>
        <v>-9.424777961</v>
      </c>
      <c r="CQ324" s="141">
        <f t="shared" si="90"/>
        <v>-3.141592654</v>
      </c>
      <c r="CR324" s="122">
        <f t="shared" si="91"/>
        <v>3.141592654</v>
      </c>
      <c r="CS324" s="142">
        <f t="shared" si="92"/>
        <v>45649758961758</v>
      </c>
      <c r="CT324" s="130">
        <f t="shared" si="93"/>
        <v>45649758961758</v>
      </c>
      <c r="CU324" s="143">
        <f t="shared" si="94"/>
        <v>-182599035847031</v>
      </c>
      <c r="CV324" s="143">
        <f t="shared" si="95"/>
        <v>0.02236193248</v>
      </c>
      <c r="CW324" s="143">
        <f t="shared" si="96"/>
        <v>3.141592654</v>
      </c>
      <c r="CX324" s="124">
        <f t="shared" si="97"/>
        <v>182599035847031</v>
      </c>
      <c r="CY324" s="140">
        <f t="shared" si="98"/>
        <v>-9.424777961</v>
      </c>
      <c r="CZ324" s="140">
        <f t="shared" si="99"/>
        <v>0</v>
      </c>
      <c r="DA324" s="141">
        <f t="shared" si="100"/>
        <v>-9.424777961</v>
      </c>
      <c r="DB324" s="141">
        <f t="shared" si="101"/>
        <v>-3.141592654</v>
      </c>
      <c r="DC324" s="122">
        <f t="shared" si="102"/>
        <v>3.141592654</v>
      </c>
      <c r="DD324" s="142">
        <f t="shared" si="103"/>
        <v>133304.9478</v>
      </c>
      <c r="DE324" s="142">
        <f t="shared" si="104"/>
        <v>3011347.993</v>
      </c>
      <c r="DF324" s="130">
        <f t="shared" si="105"/>
        <v>401427587055</v>
      </c>
      <c r="DG324" s="143">
        <f t="shared" si="106"/>
        <v>-1605710348219</v>
      </c>
      <c r="DH324" s="143">
        <f t="shared" si="107"/>
        <v>0.0001966428038</v>
      </c>
      <c r="DI324" s="143">
        <f t="shared" si="108"/>
        <v>3.141592654</v>
      </c>
      <c r="DJ324" s="124">
        <f t="shared" si="109"/>
        <v>1605710348219</v>
      </c>
      <c r="DK324" s="140">
        <f t="shared" ref="DK324:DM324" si="5354">DK$2*AD324</f>
        <v>-3.141592654</v>
      </c>
      <c r="DL324" s="140">
        <f t="shared" si="5354"/>
        <v>-3.141592654</v>
      </c>
      <c r="DM324" s="140">
        <f t="shared" si="5354"/>
        <v>0</v>
      </c>
      <c r="DN324" s="141">
        <f t="shared" si="111"/>
        <v>-6.283185307</v>
      </c>
      <c r="DO324" s="141">
        <f t="shared" si="112"/>
        <v>0</v>
      </c>
      <c r="DP324" s="122">
        <f t="shared" si="113"/>
        <v>0</v>
      </c>
      <c r="DQ324" s="142">
        <f t="shared" ref="DQ324:DS324" si="5355">POWER(AH324,DQ$2)</f>
        <v>51.08366989</v>
      </c>
      <c r="DR324" s="142">
        <f t="shared" si="5355"/>
        <v>35739.30995</v>
      </c>
      <c r="DS324" s="142">
        <f t="shared" si="5355"/>
        <v>3011347.993</v>
      </c>
      <c r="DT324" s="130">
        <f t="shared" si="115"/>
        <v>5497803309696</v>
      </c>
      <c r="DU324" s="143">
        <f t="shared" si="116"/>
        <v>-98960459574523</v>
      </c>
      <c r="DV324" s="143">
        <f t="shared" si="117"/>
        <v>0</v>
      </c>
      <c r="DW324" s="143">
        <f t="shared" si="118"/>
        <v>3.141592654</v>
      </c>
      <c r="DX324" s="124">
        <f t="shared" si="119"/>
        <v>98960459574523</v>
      </c>
      <c r="DY324" s="140">
        <f t="shared" si="120"/>
        <v>0</v>
      </c>
      <c r="DZ324" s="141">
        <f t="shared" si="121"/>
        <v>0</v>
      </c>
      <c r="EA324" s="141">
        <f t="shared" si="122"/>
        <v>0</v>
      </c>
      <c r="EB324" s="122">
        <f t="shared" si="123"/>
        <v>0</v>
      </c>
      <c r="EC324" s="142">
        <f t="shared" si="124"/>
        <v>9068216736997</v>
      </c>
      <c r="ED324" s="130">
        <f t="shared" si="125"/>
        <v>9068216736997</v>
      </c>
      <c r="EE324" s="143">
        <f t="shared" si="126"/>
        <v>244841851898931</v>
      </c>
      <c r="EF324" s="143">
        <f t="shared" si="127"/>
        <v>0</v>
      </c>
      <c r="EG324" s="143">
        <f t="shared" si="128"/>
        <v>0</v>
      </c>
      <c r="EH324" s="124">
        <f t="shared" si="129"/>
        <v>244841851898931</v>
      </c>
      <c r="EI324" s="144">
        <f t="shared" ref="EI324:EJ324" si="5356">CK324+CU324+DG324+DU324+EE324</f>
        <v>-41656516510062</v>
      </c>
      <c r="EJ324" s="144">
        <f t="shared" si="5356"/>
        <v>0.02255857528</v>
      </c>
      <c r="EK324" s="144">
        <f t="shared" si="131"/>
        <v>3.141592654</v>
      </c>
      <c r="EL324" s="145">
        <f t="shared" si="132"/>
        <v>41656516510062</v>
      </c>
      <c r="EM324" s="140">
        <f t="shared" si="133"/>
        <v>1.570796327</v>
      </c>
      <c r="EN324" s="141">
        <f t="shared" si="134"/>
        <v>1.570796327</v>
      </c>
      <c r="EO324" s="141">
        <f t="shared" si="135"/>
        <v>1.570796327</v>
      </c>
      <c r="EP324" s="122">
        <f t="shared" si="136"/>
        <v>1.570796327</v>
      </c>
      <c r="EQ324" s="142">
        <f t="shared" si="137"/>
        <v>6454185.968</v>
      </c>
      <c r="ER324" s="130">
        <f t="shared" si="138"/>
        <v>6454185.968</v>
      </c>
      <c r="ES324" s="143">
        <f t="shared" si="139"/>
        <v>0.00000000950024022</v>
      </c>
      <c r="ET324" s="143">
        <f t="shared" si="140"/>
        <v>33536934.05</v>
      </c>
      <c r="EU324" s="143">
        <f t="shared" si="141"/>
        <v>1.570796327</v>
      </c>
      <c r="EV324" s="124">
        <f t="shared" si="142"/>
        <v>33536934.05</v>
      </c>
      <c r="EW324" s="144">
        <f t="shared" ref="EW324:EX324" si="5357">BY324+ES324</f>
        <v>-64608529.92</v>
      </c>
      <c r="EX324" s="144">
        <f t="shared" si="5357"/>
        <v>33536934.05</v>
      </c>
      <c r="EY324" s="144">
        <f t="shared" si="144"/>
        <v>2.662798567</v>
      </c>
      <c r="EZ324" s="145">
        <f t="shared" si="145"/>
        <v>72794148.7</v>
      </c>
      <c r="FA324" s="140">
        <f t="shared" si="146"/>
        <v>0.8875995225</v>
      </c>
      <c r="FB324" s="141">
        <f t="shared" si="147"/>
        <v>0.8875995225</v>
      </c>
      <c r="FC324" s="141">
        <f t="shared" si="148"/>
        <v>0.8875995225</v>
      </c>
      <c r="FD324" s="122">
        <f t="shared" si="149"/>
        <v>0.8875995225</v>
      </c>
      <c r="FE324" s="142">
        <f t="shared" si="150"/>
        <v>417.5407085</v>
      </c>
      <c r="FF324" s="130">
        <f t="shared" si="151"/>
        <v>417.5407085</v>
      </c>
      <c r="FG324" s="143">
        <f t="shared" si="152"/>
        <v>69.73538603</v>
      </c>
      <c r="FH324" s="143">
        <f t="shared" si="153"/>
        <v>85.67396505</v>
      </c>
      <c r="FI324" s="143">
        <f t="shared" si="154"/>
        <v>0.8875995225</v>
      </c>
      <c r="FJ324" s="124">
        <f t="shared" si="155"/>
        <v>110.4674267</v>
      </c>
      <c r="FK324" s="140">
        <f t="shared" si="156"/>
        <v>-6.283185307</v>
      </c>
      <c r="FL324" s="141">
        <f t="shared" si="157"/>
        <v>-6.283185307</v>
      </c>
      <c r="FM324" s="141">
        <f t="shared" si="158"/>
        <v>0</v>
      </c>
      <c r="FN324" s="122">
        <f t="shared" si="159"/>
        <v>0</v>
      </c>
      <c r="FO324" s="142">
        <f t="shared" si="160"/>
        <v>2609.541329</v>
      </c>
      <c r="FP324" s="130">
        <f t="shared" si="161"/>
        <v>2609.541329</v>
      </c>
      <c r="FQ324" s="143">
        <f t="shared" si="162"/>
        <v>-2609.541329</v>
      </c>
      <c r="FR324" s="143">
        <f t="shared" si="163"/>
        <v>0</v>
      </c>
      <c r="FS324" s="143">
        <f t="shared" si="164"/>
        <v>3.141592654</v>
      </c>
      <c r="FT324" s="124">
        <f t="shared" si="165"/>
        <v>2609.541329</v>
      </c>
      <c r="FU324" s="144">
        <f t="shared" si="166"/>
        <v>-109827.4712</v>
      </c>
      <c r="FV324" s="144">
        <f t="shared" si="167"/>
        <v>0</v>
      </c>
      <c r="FW324" s="144">
        <f t="shared" si="168"/>
        <v>-3.141592654</v>
      </c>
      <c r="FX324" s="145">
        <f t="shared" si="169"/>
        <v>109827.4712</v>
      </c>
      <c r="FY324" s="140">
        <f t="shared" si="170"/>
        <v>-3.141592654</v>
      </c>
      <c r="FZ324" s="140">
        <f t="shared" si="171"/>
        <v>-0.8875995225</v>
      </c>
      <c r="GA324" s="141">
        <f t="shared" si="172"/>
        <v>-4.029192176</v>
      </c>
      <c r="GB324" s="141">
        <f t="shared" si="173"/>
        <v>-4.029192176</v>
      </c>
      <c r="GC324" s="122">
        <f t="shared" si="174"/>
        <v>2.253993131</v>
      </c>
      <c r="GD324" s="142">
        <f t="shared" si="175"/>
        <v>109827.4712</v>
      </c>
      <c r="GE324" s="142">
        <f t="shared" si="176"/>
        <v>0.009052442247</v>
      </c>
      <c r="GF324" s="130">
        <f t="shared" si="177"/>
        <v>994.2068399</v>
      </c>
      <c r="GG324" s="143">
        <f t="shared" si="178"/>
        <v>-69.73538603</v>
      </c>
      <c r="GH324" s="143">
        <f t="shared" si="179"/>
        <v>85.67396505</v>
      </c>
      <c r="GI324" s="143">
        <f t="shared" si="180"/>
        <v>2.253993131</v>
      </c>
      <c r="GJ324" s="124">
        <f t="shared" si="181"/>
        <v>110.4674267</v>
      </c>
      <c r="GK324" s="146">
        <f t="shared" si="182"/>
        <v>-0.5</v>
      </c>
      <c r="GL324" s="127">
        <f t="shared" si="183"/>
        <v>-0.8660254038</v>
      </c>
      <c r="GM324" s="146">
        <f t="shared" si="184"/>
        <v>-2.094395102</v>
      </c>
      <c r="GN324" s="127">
        <f t="shared" si="185"/>
        <v>1</v>
      </c>
      <c r="GO324" s="147">
        <f t="shared" si="186"/>
        <v>-0.5</v>
      </c>
      <c r="GP324" s="128">
        <f t="shared" si="187"/>
        <v>0.8660254038</v>
      </c>
      <c r="GQ324" s="147">
        <f t="shared" si="188"/>
        <v>2.094395102</v>
      </c>
      <c r="GR324" s="128">
        <f t="shared" si="189"/>
        <v>1</v>
      </c>
      <c r="GS324" s="140">
        <f t="shared" si="190"/>
        <v>-2.094395102</v>
      </c>
      <c r="GT324" s="140">
        <f t="shared" si="191"/>
        <v>0.8875995225</v>
      </c>
      <c r="GU324" s="141">
        <f t="shared" si="192"/>
        <v>-1.20679558</v>
      </c>
      <c r="GV324" s="141">
        <f t="shared" si="193"/>
        <v>-1.20679558</v>
      </c>
      <c r="GW324" s="122">
        <f t="shared" si="194"/>
        <v>-1.20679558</v>
      </c>
      <c r="GX324" s="142">
        <f t="shared" si="195"/>
        <v>1</v>
      </c>
      <c r="GY324" s="142">
        <f t="shared" si="196"/>
        <v>110.4674267</v>
      </c>
      <c r="GZ324" s="130">
        <f t="shared" si="197"/>
        <v>110.4674267</v>
      </c>
      <c r="HA324" s="143">
        <f t="shared" si="198"/>
        <v>39.32813716</v>
      </c>
      <c r="HB324" s="143">
        <f t="shared" si="199"/>
        <v>-103.2295984</v>
      </c>
      <c r="HC324" s="143">
        <f t="shared" si="200"/>
        <v>-1.20679558</v>
      </c>
      <c r="HD324" s="124">
        <f t="shared" si="201"/>
        <v>110.4674267</v>
      </c>
      <c r="HE324" s="140">
        <f t="shared" si="202"/>
        <v>2.094395102</v>
      </c>
      <c r="HF324" s="140">
        <f t="shared" si="203"/>
        <v>2.253993131</v>
      </c>
      <c r="HG324" s="141">
        <f t="shared" si="204"/>
        <v>4.348388234</v>
      </c>
      <c r="HH324" s="141">
        <f t="shared" si="205"/>
        <v>4.348388234</v>
      </c>
      <c r="HI324" s="122">
        <f t="shared" si="206"/>
        <v>-1.934797074</v>
      </c>
      <c r="HJ324" s="142">
        <f t="shared" si="207"/>
        <v>1</v>
      </c>
      <c r="HK324" s="142">
        <f t="shared" si="208"/>
        <v>110.4674267</v>
      </c>
      <c r="HL324" s="130">
        <f t="shared" si="209"/>
        <v>110.4674267</v>
      </c>
      <c r="HM324" s="143">
        <f t="shared" si="210"/>
        <v>-39.32813716</v>
      </c>
      <c r="HN324" s="143">
        <f t="shared" si="211"/>
        <v>-103.2295984</v>
      </c>
      <c r="HO324" s="143">
        <f t="shared" si="212"/>
        <v>-1.934797074</v>
      </c>
      <c r="HP324" s="124">
        <f t="shared" si="213"/>
        <v>110.4674267</v>
      </c>
      <c r="HQ324" s="140">
        <f t="shared" si="214"/>
        <v>2.094395102</v>
      </c>
      <c r="HR324" s="140">
        <f t="shared" si="215"/>
        <v>0.8875995225</v>
      </c>
      <c r="HS324" s="141">
        <f t="shared" si="216"/>
        <v>2.981994625</v>
      </c>
      <c r="HT324" s="141">
        <f t="shared" si="217"/>
        <v>2.981994625</v>
      </c>
      <c r="HU324" s="122">
        <f t="shared" si="218"/>
        <v>2.981994625</v>
      </c>
      <c r="HV324" s="142">
        <f t="shared" si="219"/>
        <v>1</v>
      </c>
      <c r="HW324" s="142">
        <f t="shared" si="220"/>
        <v>110.4674267</v>
      </c>
      <c r="HX324" s="130">
        <f t="shared" si="221"/>
        <v>110.4674267</v>
      </c>
      <c r="HY324" s="143">
        <f t="shared" si="222"/>
        <v>-109.0635232</v>
      </c>
      <c r="HZ324" s="143">
        <f t="shared" si="223"/>
        <v>17.55563332</v>
      </c>
      <c r="IA324" s="143">
        <f t="shared" si="224"/>
        <v>2.981994625</v>
      </c>
      <c r="IB324" s="124">
        <f t="shared" si="225"/>
        <v>110.4674267</v>
      </c>
      <c r="IC324" s="140">
        <f t="shared" si="226"/>
        <v>-2.094395102</v>
      </c>
      <c r="ID324" s="140">
        <f t="shared" si="227"/>
        <v>2.253993131</v>
      </c>
      <c r="IE324" s="141">
        <f t="shared" si="228"/>
        <v>0.1595980287</v>
      </c>
      <c r="IF324" s="141">
        <f t="shared" si="229"/>
        <v>0.1595980287</v>
      </c>
      <c r="IG324" s="122">
        <f t="shared" si="230"/>
        <v>0.1595980287</v>
      </c>
      <c r="IH324" s="142">
        <f t="shared" si="231"/>
        <v>1</v>
      </c>
      <c r="II324" s="142">
        <f t="shared" si="232"/>
        <v>110.4674267</v>
      </c>
      <c r="IJ324" s="130">
        <f t="shared" si="233"/>
        <v>110.4674267</v>
      </c>
      <c r="IK324" s="143">
        <f t="shared" si="234"/>
        <v>109.0635232</v>
      </c>
      <c r="IL324" s="143">
        <f t="shared" si="235"/>
        <v>17.55563332</v>
      </c>
      <c r="IM324" s="143">
        <f t="shared" si="236"/>
        <v>0.1595980287</v>
      </c>
      <c r="IN324" s="124">
        <f t="shared" si="237"/>
        <v>110.4674267</v>
      </c>
    </row>
    <row r="325" ht="12.75" customHeight="1">
      <c r="A325" s="129">
        <f>'Cortez Cubic'!AP325</f>
        <v>-0.2187762226</v>
      </c>
      <c r="B325" s="129">
        <f>'Cortez Cubic'!AQ325</f>
        <v>8.395898741</v>
      </c>
      <c r="C325" s="129">
        <f>'Cortez Cubic'!AR325</f>
        <v>5811.297586</v>
      </c>
      <c r="D325" s="129">
        <f>'Cortez Cubic'!AS325</f>
        <v>-371627.826</v>
      </c>
      <c r="E325" s="129">
        <f t="shared" ref="E325:H325" si="5358">0</f>
        <v>0</v>
      </c>
      <c r="F325" s="129">
        <f t="shared" si="5358"/>
        <v>0</v>
      </c>
      <c r="G325" s="129">
        <f t="shared" si="5358"/>
        <v>0</v>
      </c>
      <c r="H325" s="129">
        <f t="shared" si="5358"/>
        <v>0</v>
      </c>
      <c r="I325" s="110">
        <f>'Cortez Cubic'!I325</f>
        <v>90</v>
      </c>
      <c r="J325" s="130">
        <f t="shared" si="28"/>
        <v>69.66624608</v>
      </c>
      <c r="K325" s="131">
        <f t="shared" si="29"/>
        <v>0</v>
      </c>
      <c r="L325" s="131">
        <f t="shared" si="30"/>
        <v>1</v>
      </c>
      <c r="M325" s="132">
        <f t="shared" si="31"/>
        <v>20.33375392</v>
      </c>
      <c r="N325" s="133">
        <f t="shared" si="32"/>
        <v>71.62103939</v>
      </c>
      <c r="O325" s="134">
        <f t="shared" si="33"/>
        <v>141.2872855</v>
      </c>
      <c r="P325" s="134">
        <f t="shared" si="34"/>
        <v>0</v>
      </c>
      <c r="Q325" s="135">
        <f t="shared" si="35"/>
        <v>69.66624608</v>
      </c>
      <c r="R325" s="135">
        <f t="shared" si="36"/>
        <v>0</v>
      </c>
      <c r="S325" s="136">
        <f t="shared" si="37"/>
        <v>-172.5768806</v>
      </c>
      <c r="T325" s="136">
        <f t="shared" si="38"/>
        <v>0</v>
      </c>
      <c r="U325" s="137">
        <f t="shared" ref="U325:X325" si="5359">ATAN2(A325,E325)</f>
        <v>3.141592654</v>
      </c>
      <c r="V325" s="137">
        <f t="shared" si="5359"/>
        <v>0</v>
      </c>
      <c r="W325" s="137">
        <f t="shared" si="5359"/>
        <v>0</v>
      </c>
      <c r="X325" s="137">
        <f t="shared" si="5359"/>
        <v>3.141592654</v>
      </c>
      <c r="Y325" s="137">
        <f t="shared" ref="Y325:AB325" si="5360">SQRT(POWER(A325,2)+POWER(E325,2))</f>
        <v>0.2187762226</v>
      </c>
      <c r="Z325" s="137">
        <f t="shared" si="5360"/>
        <v>8.395898741</v>
      </c>
      <c r="AA325" s="137">
        <f t="shared" si="5360"/>
        <v>5811.297586</v>
      </c>
      <c r="AB325" s="137">
        <f t="shared" si="5360"/>
        <v>371627.826</v>
      </c>
      <c r="AC325" s="138">
        <f t="shared" ref="AC325:AF325" si="5361">U325-$U325</f>
        <v>0</v>
      </c>
      <c r="AD325" s="138">
        <f t="shared" si="5361"/>
        <v>-3.141592654</v>
      </c>
      <c r="AE325" s="138">
        <f t="shared" si="5361"/>
        <v>-3.141592654</v>
      </c>
      <c r="AF325" s="138">
        <f t="shared" si="5361"/>
        <v>0</v>
      </c>
      <c r="AG325" s="138">
        <f t="shared" ref="AG325:AJ325" si="5362">Y325/$Y325</f>
        <v>1</v>
      </c>
      <c r="AH325" s="138">
        <f t="shared" si="5362"/>
        <v>38.376651</v>
      </c>
      <c r="AI325" s="138">
        <f t="shared" si="5362"/>
        <v>26562.74762</v>
      </c>
      <c r="AJ325" s="138">
        <f t="shared" si="5362"/>
        <v>1698666.434</v>
      </c>
      <c r="AK325" s="139">
        <f t="shared" ref="AK325:AN325" si="5363">AG325*COS(AC325)</f>
        <v>1</v>
      </c>
      <c r="AL325" s="139">
        <f t="shared" si="5363"/>
        <v>-38.376651</v>
      </c>
      <c r="AM325" s="139">
        <f t="shared" si="5363"/>
        <v>-26562.74762</v>
      </c>
      <c r="AN325" s="139">
        <f t="shared" si="5363"/>
        <v>1698666.434</v>
      </c>
      <c r="AO325" s="129">
        <f t="shared" ref="AO325:AR325" si="5364">AG325*SIN(AC325)</f>
        <v>0</v>
      </c>
      <c r="AP325" s="129">
        <f t="shared" si="5364"/>
        <v>0</v>
      </c>
      <c r="AQ325" s="129">
        <f t="shared" si="5364"/>
        <v>0</v>
      </c>
      <c r="AR325" s="129">
        <f t="shared" si="5364"/>
        <v>0</v>
      </c>
      <c r="AS325" s="140">
        <f t="shared" si="45"/>
        <v>-9.424777961</v>
      </c>
      <c r="AT325" s="141">
        <f t="shared" si="46"/>
        <v>-9.424777961</v>
      </c>
      <c r="AU325" s="141">
        <f t="shared" si="47"/>
        <v>-3.141592654</v>
      </c>
      <c r="AV325" s="122">
        <f t="shared" si="48"/>
        <v>3.141592654</v>
      </c>
      <c r="AW325" s="142">
        <f t="shared" si="49"/>
        <v>56519.87827</v>
      </c>
      <c r="AX325" s="130">
        <f t="shared" si="50"/>
        <v>56519.87827</v>
      </c>
      <c r="AY325" s="143">
        <f t="shared" si="51"/>
        <v>113039.7565</v>
      </c>
      <c r="AZ325" s="143">
        <f t="shared" si="52"/>
        <v>0</v>
      </c>
      <c r="BA325" s="143">
        <f t="shared" si="53"/>
        <v>0</v>
      </c>
      <c r="BB325" s="124">
        <f t="shared" si="54"/>
        <v>113039.7565</v>
      </c>
      <c r="BC325" s="140">
        <f t="shared" ref="BC325:BD325" si="5365">BC$2*AD325</f>
        <v>-3.141592654</v>
      </c>
      <c r="BD325" s="140">
        <f t="shared" si="5365"/>
        <v>-3.141592654</v>
      </c>
      <c r="BE325" s="141">
        <f t="shared" si="56"/>
        <v>-6.283185307</v>
      </c>
      <c r="BF325" s="141">
        <f t="shared" si="57"/>
        <v>0</v>
      </c>
      <c r="BG325" s="122">
        <f t="shared" si="58"/>
        <v>0</v>
      </c>
      <c r="BH325" s="142">
        <f t="shared" ref="BH325:BI325" si="5366">POWER(AH325,BH$2)</f>
        <v>38.376651</v>
      </c>
      <c r="BI325" s="142">
        <f t="shared" si="5366"/>
        <v>26562.74762</v>
      </c>
      <c r="BJ325" s="130">
        <f t="shared" si="60"/>
        <v>1019389.295</v>
      </c>
      <c r="BK325" s="143">
        <f t="shared" si="61"/>
        <v>9174503.654</v>
      </c>
      <c r="BL325" s="143">
        <f t="shared" si="62"/>
        <v>0</v>
      </c>
      <c r="BM325" s="143">
        <f t="shared" si="63"/>
        <v>0</v>
      </c>
      <c r="BN325" s="124">
        <f t="shared" si="64"/>
        <v>9174503.654</v>
      </c>
      <c r="BO325" s="140">
        <f t="shared" si="65"/>
        <v>0</v>
      </c>
      <c r="BP325" s="141">
        <f t="shared" si="66"/>
        <v>0</v>
      </c>
      <c r="BQ325" s="141">
        <f t="shared" si="67"/>
        <v>0</v>
      </c>
      <c r="BR325" s="122">
        <f t="shared" si="68"/>
        <v>0</v>
      </c>
      <c r="BS325" s="142">
        <f t="shared" si="69"/>
        <v>1698666.434</v>
      </c>
      <c r="BT325" s="130">
        <f t="shared" si="70"/>
        <v>1698666.434</v>
      </c>
      <c r="BU325" s="143">
        <f t="shared" si="71"/>
        <v>-45863993.73</v>
      </c>
      <c r="BV325" s="143">
        <f t="shared" si="72"/>
        <v>0</v>
      </c>
      <c r="BW325" s="143">
        <f t="shared" si="73"/>
        <v>3.141592654</v>
      </c>
      <c r="BX325" s="124">
        <f t="shared" si="74"/>
        <v>45863993.73</v>
      </c>
      <c r="BY325" s="144">
        <f t="shared" ref="BY325:BZ325" si="5367">AY325+BK325+BU325</f>
        <v>-36576450.32</v>
      </c>
      <c r="BZ325" s="144">
        <f t="shared" si="5367"/>
        <v>0</v>
      </c>
      <c r="CA325" s="144">
        <f t="shared" si="76"/>
        <v>-3.141592654</v>
      </c>
      <c r="CB325" s="145">
        <f t="shared" si="77"/>
        <v>36576450.32</v>
      </c>
      <c r="CC325" s="140">
        <f t="shared" ref="CC325:CD325" si="5368">CC$2*AD325</f>
        <v>-6.283185307</v>
      </c>
      <c r="CD325" s="140">
        <f t="shared" si="5368"/>
        <v>-6.283185307</v>
      </c>
      <c r="CE325" s="141">
        <f t="shared" si="79"/>
        <v>-12.56637061</v>
      </c>
      <c r="CF325" s="141">
        <f t="shared" si="80"/>
        <v>0</v>
      </c>
      <c r="CG325" s="122">
        <f t="shared" si="81"/>
        <v>0</v>
      </c>
      <c r="CH325" s="142">
        <f t="shared" ref="CH325:CI325" si="5369">POWER(AH325,CH$2)</f>
        <v>1472.767342</v>
      </c>
      <c r="CI325" s="142">
        <f t="shared" si="5369"/>
        <v>705579561.1</v>
      </c>
      <c r="CJ325" s="130">
        <f t="shared" si="83"/>
        <v>1039154534509</v>
      </c>
      <c r="CK325" s="143">
        <f t="shared" si="84"/>
        <v>-1039154534509</v>
      </c>
      <c r="CL325" s="143">
        <f t="shared" si="85"/>
        <v>0</v>
      </c>
      <c r="CM325" s="143">
        <f t="shared" si="86"/>
        <v>3.141592654</v>
      </c>
      <c r="CN325" s="124">
        <f t="shared" si="87"/>
        <v>1039154534509</v>
      </c>
      <c r="CO325" s="140">
        <f t="shared" si="88"/>
        <v>-9.424777961</v>
      </c>
      <c r="CP325" s="141">
        <f t="shared" si="89"/>
        <v>-9.424777961</v>
      </c>
      <c r="CQ325" s="141">
        <f t="shared" si="90"/>
        <v>-3.141592654</v>
      </c>
      <c r="CR325" s="122">
        <f t="shared" si="91"/>
        <v>3.141592654</v>
      </c>
      <c r="CS325" s="142">
        <f t="shared" si="92"/>
        <v>18742131807218</v>
      </c>
      <c r="CT325" s="130">
        <f t="shared" si="93"/>
        <v>18742131807218</v>
      </c>
      <c r="CU325" s="143">
        <f t="shared" si="94"/>
        <v>-74968527228871</v>
      </c>
      <c r="CV325" s="143">
        <f t="shared" si="95"/>
        <v>0.009180996691</v>
      </c>
      <c r="CW325" s="143">
        <f t="shared" si="96"/>
        <v>3.141592654</v>
      </c>
      <c r="CX325" s="124">
        <f t="shared" si="97"/>
        <v>74968527228871</v>
      </c>
      <c r="CY325" s="140">
        <f t="shared" si="98"/>
        <v>-9.424777961</v>
      </c>
      <c r="CZ325" s="140">
        <f t="shared" si="99"/>
        <v>0</v>
      </c>
      <c r="DA325" s="141">
        <f t="shared" si="100"/>
        <v>-9.424777961</v>
      </c>
      <c r="DB325" s="141">
        <f t="shared" si="101"/>
        <v>-3.141592654</v>
      </c>
      <c r="DC325" s="122">
        <f t="shared" si="102"/>
        <v>3.141592654</v>
      </c>
      <c r="DD325" s="142">
        <f t="shared" si="103"/>
        <v>56519.87827</v>
      </c>
      <c r="DE325" s="142">
        <f t="shared" si="104"/>
        <v>1698666.434</v>
      </c>
      <c r="DF325" s="130">
        <f t="shared" si="105"/>
        <v>96008420092</v>
      </c>
      <c r="DG325" s="143">
        <f t="shared" si="106"/>
        <v>-384033680369</v>
      </c>
      <c r="DH325" s="143">
        <f t="shared" si="107"/>
        <v>0.00004703056174</v>
      </c>
      <c r="DI325" s="143">
        <f t="shared" si="108"/>
        <v>3.141592654</v>
      </c>
      <c r="DJ325" s="124">
        <f t="shared" si="109"/>
        <v>384033680369</v>
      </c>
      <c r="DK325" s="140">
        <f t="shared" ref="DK325:DM325" si="5370">DK$2*AD325</f>
        <v>-3.141592654</v>
      </c>
      <c r="DL325" s="140">
        <f t="shared" si="5370"/>
        <v>-3.141592654</v>
      </c>
      <c r="DM325" s="140">
        <f t="shared" si="5370"/>
        <v>0</v>
      </c>
      <c r="DN325" s="141">
        <f t="shared" si="111"/>
        <v>-6.283185307</v>
      </c>
      <c r="DO325" s="141">
        <f t="shared" si="112"/>
        <v>0</v>
      </c>
      <c r="DP325" s="122">
        <f t="shared" si="113"/>
        <v>0</v>
      </c>
      <c r="DQ325" s="142">
        <f t="shared" ref="DQ325:DS325" si="5371">POWER(AH325,DQ$2)</f>
        <v>38.376651</v>
      </c>
      <c r="DR325" s="142">
        <f t="shared" si="5371"/>
        <v>26562.74762</v>
      </c>
      <c r="DS325" s="142">
        <f t="shared" si="5371"/>
        <v>1698666.434</v>
      </c>
      <c r="DT325" s="130">
        <f t="shared" si="115"/>
        <v>1731602378870</v>
      </c>
      <c r="DU325" s="143">
        <f t="shared" si="116"/>
        <v>-31168842819668</v>
      </c>
      <c r="DV325" s="143">
        <f t="shared" si="117"/>
        <v>0</v>
      </c>
      <c r="DW325" s="143">
        <f t="shared" si="118"/>
        <v>3.141592654</v>
      </c>
      <c r="DX325" s="124">
        <f t="shared" si="119"/>
        <v>31168842819668</v>
      </c>
      <c r="DY325" s="140">
        <f t="shared" si="120"/>
        <v>0</v>
      </c>
      <c r="DZ325" s="141">
        <f t="shared" si="121"/>
        <v>0</v>
      </c>
      <c r="EA325" s="141">
        <f t="shared" si="122"/>
        <v>0</v>
      </c>
      <c r="EB325" s="122">
        <f t="shared" si="123"/>
        <v>0</v>
      </c>
      <c r="EC325" s="142">
        <f t="shared" si="124"/>
        <v>2885467655613</v>
      </c>
      <c r="ED325" s="130">
        <f t="shared" si="125"/>
        <v>2885467655613</v>
      </c>
      <c r="EE325" s="143">
        <f t="shared" si="126"/>
        <v>77907626701552</v>
      </c>
      <c r="EF325" s="143">
        <f t="shared" si="127"/>
        <v>0</v>
      </c>
      <c r="EG325" s="143">
        <f t="shared" si="128"/>
        <v>0</v>
      </c>
      <c r="EH325" s="124">
        <f t="shared" si="129"/>
        <v>77907626701552</v>
      </c>
      <c r="EI325" s="144">
        <f t="shared" ref="EI325:EJ325" si="5372">CK325+CU325+DG325+DU325+EE325</f>
        <v>-29652931561865</v>
      </c>
      <c r="EJ325" s="144">
        <f t="shared" si="5372"/>
        <v>0.009228027253</v>
      </c>
      <c r="EK325" s="144">
        <f t="shared" si="131"/>
        <v>3.141592654</v>
      </c>
      <c r="EL325" s="145">
        <f t="shared" si="132"/>
        <v>29652931561865</v>
      </c>
      <c r="EM325" s="140">
        <f t="shared" si="133"/>
        <v>1.570796327</v>
      </c>
      <c r="EN325" s="141">
        <f t="shared" si="134"/>
        <v>1.570796327</v>
      </c>
      <c r="EO325" s="141">
        <f t="shared" si="135"/>
        <v>1.570796327</v>
      </c>
      <c r="EP325" s="122">
        <f t="shared" si="136"/>
        <v>1.570796327</v>
      </c>
      <c r="EQ325" s="142">
        <f t="shared" si="137"/>
        <v>5445450.538</v>
      </c>
      <c r="ER325" s="130">
        <f t="shared" si="138"/>
        <v>5445450.538</v>
      </c>
      <c r="ES325" s="143">
        <f t="shared" si="139"/>
        <v>0.000000001732593001</v>
      </c>
      <c r="ET325" s="143">
        <f t="shared" si="140"/>
        <v>28295391.01</v>
      </c>
      <c r="EU325" s="143">
        <f t="shared" si="141"/>
        <v>1.570796327</v>
      </c>
      <c r="EV325" s="124">
        <f t="shared" si="142"/>
        <v>28295391.01</v>
      </c>
      <c r="EW325" s="144">
        <f t="shared" ref="EW325:EX325" si="5373">BY325+ES325</f>
        <v>-36576450.32</v>
      </c>
      <c r="EX325" s="144">
        <f t="shared" si="5373"/>
        <v>28295391.01</v>
      </c>
      <c r="EY325" s="144">
        <f t="shared" si="144"/>
        <v>2.483160419</v>
      </c>
      <c r="EZ325" s="145">
        <f t="shared" si="145"/>
        <v>46243549.5</v>
      </c>
      <c r="FA325" s="140">
        <f t="shared" si="146"/>
        <v>0.8277201396</v>
      </c>
      <c r="FB325" s="141">
        <f t="shared" si="147"/>
        <v>0.8277201396</v>
      </c>
      <c r="FC325" s="141">
        <f t="shared" si="148"/>
        <v>0.8277201396</v>
      </c>
      <c r="FD325" s="122">
        <f t="shared" si="149"/>
        <v>0.8277201396</v>
      </c>
      <c r="FE325" s="142">
        <f t="shared" si="150"/>
        <v>358.9360291</v>
      </c>
      <c r="FF325" s="130">
        <f t="shared" si="151"/>
        <v>358.9360291</v>
      </c>
      <c r="FG325" s="143">
        <f t="shared" si="152"/>
        <v>64.24753423</v>
      </c>
      <c r="FH325" s="143">
        <f t="shared" si="153"/>
        <v>69.92956719</v>
      </c>
      <c r="FI325" s="143">
        <f t="shared" si="154"/>
        <v>0.8277201396</v>
      </c>
      <c r="FJ325" s="124">
        <f t="shared" si="155"/>
        <v>94.96257169</v>
      </c>
      <c r="FK325" s="140">
        <f t="shared" si="156"/>
        <v>-6.283185307</v>
      </c>
      <c r="FL325" s="141">
        <f t="shared" si="157"/>
        <v>-6.283185307</v>
      </c>
      <c r="FM325" s="141">
        <f t="shared" si="158"/>
        <v>0</v>
      </c>
      <c r="FN325" s="122">
        <f t="shared" si="159"/>
        <v>0</v>
      </c>
      <c r="FO325" s="142">
        <f t="shared" si="160"/>
        <v>1472.767342</v>
      </c>
      <c r="FP325" s="130">
        <f t="shared" si="161"/>
        <v>1472.767342</v>
      </c>
      <c r="FQ325" s="143">
        <f t="shared" si="162"/>
        <v>-1472.767342</v>
      </c>
      <c r="FR325" s="143">
        <f t="shared" si="163"/>
        <v>0</v>
      </c>
      <c r="FS325" s="143">
        <f t="shared" si="164"/>
        <v>3.141592654</v>
      </c>
      <c r="FT325" s="124">
        <f t="shared" si="165"/>
        <v>1472.767342</v>
      </c>
      <c r="FU325" s="144">
        <f t="shared" si="166"/>
        <v>-81161.0102</v>
      </c>
      <c r="FV325" s="144">
        <f t="shared" si="167"/>
        <v>0</v>
      </c>
      <c r="FW325" s="144">
        <f t="shared" si="168"/>
        <v>-3.141592654</v>
      </c>
      <c r="FX325" s="145">
        <f t="shared" si="169"/>
        <v>81161.0102</v>
      </c>
      <c r="FY325" s="140">
        <f t="shared" si="170"/>
        <v>-3.141592654</v>
      </c>
      <c r="FZ325" s="140">
        <f t="shared" si="171"/>
        <v>-0.8277201396</v>
      </c>
      <c r="GA325" s="141">
        <f t="shared" si="172"/>
        <v>-3.969312793</v>
      </c>
      <c r="GB325" s="141">
        <f t="shared" si="173"/>
        <v>-3.969312793</v>
      </c>
      <c r="GC325" s="122">
        <f t="shared" si="174"/>
        <v>2.313872514</v>
      </c>
      <c r="GD325" s="142">
        <f t="shared" si="175"/>
        <v>81161.0102</v>
      </c>
      <c r="GE325" s="142">
        <f t="shared" si="176"/>
        <v>0.01053046461</v>
      </c>
      <c r="GF325" s="130">
        <f t="shared" si="177"/>
        <v>854.6631452</v>
      </c>
      <c r="GG325" s="143">
        <f t="shared" si="178"/>
        <v>-64.24753423</v>
      </c>
      <c r="GH325" s="143">
        <f t="shared" si="179"/>
        <v>69.92956719</v>
      </c>
      <c r="GI325" s="143">
        <f t="shared" si="180"/>
        <v>2.313872514</v>
      </c>
      <c r="GJ325" s="124">
        <f t="shared" si="181"/>
        <v>94.96257169</v>
      </c>
      <c r="GK325" s="146">
        <f t="shared" si="182"/>
        <v>-0.5</v>
      </c>
      <c r="GL325" s="127">
        <f t="shared" si="183"/>
        <v>-0.8660254038</v>
      </c>
      <c r="GM325" s="146">
        <f t="shared" si="184"/>
        <v>-2.094395102</v>
      </c>
      <c r="GN325" s="127">
        <f t="shared" si="185"/>
        <v>1</v>
      </c>
      <c r="GO325" s="147">
        <f t="shared" si="186"/>
        <v>-0.5</v>
      </c>
      <c r="GP325" s="128">
        <f t="shared" si="187"/>
        <v>0.8660254038</v>
      </c>
      <c r="GQ325" s="147">
        <f t="shared" si="188"/>
        <v>2.094395102</v>
      </c>
      <c r="GR325" s="128">
        <f t="shared" si="189"/>
        <v>1</v>
      </c>
      <c r="GS325" s="140">
        <f t="shared" si="190"/>
        <v>-2.094395102</v>
      </c>
      <c r="GT325" s="140">
        <f t="shared" si="191"/>
        <v>0.8277201396</v>
      </c>
      <c r="GU325" s="141">
        <f t="shared" si="192"/>
        <v>-1.266674963</v>
      </c>
      <c r="GV325" s="141">
        <f t="shared" si="193"/>
        <v>-1.266674963</v>
      </c>
      <c r="GW325" s="122">
        <f t="shared" si="194"/>
        <v>-1.266674963</v>
      </c>
      <c r="GX325" s="142">
        <f t="shared" si="195"/>
        <v>1</v>
      </c>
      <c r="GY325" s="142">
        <f t="shared" si="196"/>
        <v>94.96257169</v>
      </c>
      <c r="GZ325" s="130">
        <f t="shared" si="197"/>
        <v>94.96257169</v>
      </c>
      <c r="HA325" s="143">
        <f t="shared" si="198"/>
        <v>28.43701454</v>
      </c>
      <c r="HB325" s="143">
        <f t="shared" si="199"/>
        <v>-90.60478037</v>
      </c>
      <c r="HC325" s="143">
        <f t="shared" si="200"/>
        <v>-1.266674963</v>
      </c>
      <c r="HD325" s="124">
        <f t="shared" si="201"/>
        <v>94.96257169</v>
      </c>
      <c r="HE325" s="140">
        <f t="shared" si="202"/>
        <v>2.094395102</v>
      </c>
      <c r="HF325" s="140">
        <f t="shared" si="203"/>
        <v>2.313872514</v>
      </c>
      <c r="HG325" s="141">
        <f t="shared" si="204"/>
        <v>4.408267616</v>
      </c>
      <c r="HH325" s="141">
        <f t="shared" si="205"/>
        <v>4.408267616</v>
      </c>
      <c r="HI325" s="122">
        <f t="shared" si="206"/>
        <v>-1.874917691</v>
      </c>
      <c r="HJ325" s="142">
        <f t="shared" si="207"/>
        <v>1</v>
      </c>
      <c r="HK325" s="142">
        <f t="shared" si="208"/>
        <v>94.96257169</v>
      </c>
      <c r="HL325" s="130">
        <f t="shared" si="209"/>
        <v>94.96257169</v>
      </c>
      <c r="HM325" s="143">
        <f t="shared" si="210"/>
        <v>-28.43701454</v>
      </c>
      <c r="HN325" s="143">
        <f t="shared" si="211"/>
        <v>-90.60478037</v>
      </c>
      <c r="HO325" s="143">
        <f t="shared" si="212"/>
        <v>-1.874917691</v>
      </c>
      <c r="HP325" s="124">
        <f t="shared" si="213"/>
        <v>94.96257169</v>
      </c>
      <c r="HQ325" s="140">
        <f t="shared" si="214"/>
        <v>2.094395102</v>
      </c>
      <c r="HR325" s="140">
        <f t="shared" si="215"/>
        <v>0.8277201396</v>
      </c>
      <c r="HS325" s="141">
        <f t="shared" si="216"/>
        <v>2.922115242</v>
      </c>
      <c r="HT325" s="141">
        <f t="shared" si="217"/>
        <v>2.922115242</v>
      </c>
      <c r="HU325" s="122">
        <f t="shared" si="218"/>
        <v>2.922115242</v>
      </c>
      <c r="HV325" s="142">
        <f t="shared" si="219"/>
        <v>1</v>
      </c>
      <c r="HW325" s="142">
        <f t="shared" si="220"/>
        <v>94.96257169</v>
      </c>
      <c r="HX325" s="130">
        <f t="shared" si="221"/>
        <v>94.96257169</v>
      </c>
      <c r="HY325" s="143">
        <f t="shared" si="222"/>
        <v>-92.68454878</v>
      </c>
      <c r="HZ325" s="143">
        <f t="shared" si="223"/>
        <v>20.67521318</v>
      </c>
      <c r="IA325" s="143">
        <f t="shared" si="224"/>
        <v>2.922115242</v>
      </c>
      <c r="IB325" s="124">
        <f t="shared" si="225"/>
        <v>94.96257169</v>
      </c>
      <c r="IC325" s="140">
        <f t="shared" si="226"/>
        <v>-2.094395102</v>
      </c>
      <c r="ID325" s="140">
        <f t="shared" si="227"/>
        <v>2.313872514</v>
      </c>
      <c r="IE325" s="141">
        <f t="shared" si="228"/>
        <v>0.2194774116</v>
      </c>
      <c r="IF325" s="141">
        <f t="shared" si="229"/>
        <v>0.2194774116</v>
      </c>
      <c r="IG325" s="122">
        <f t="shared" si="230"/>
        <v>0.2194774116</v>
      </c>
      <c r="IH325" s="142">
        <f t="shared" si="231"/>
        <v>1</v>
      </c>
      <c r="II325" s="142">
        <f t="shared" si="232"/>
        <v>94.96257169</v>
      </c>
      <c r="IJ325" s="130">
        <f t="shared" si="233"/>
        <v>94.96257169</v>
      </c>
      <c r="IK325" s="143">
        <f t="shared" si="234"/>
        <v>92.68454878</v>
      </c>
      <c r="IL325" s="143">
        <f t="shared" si="235"/>
        <v>20.67521318</v>
      </c>
      <c r="IM325" s="143">
        <f t="shared" si="236"/>
        <v>0.2194774116</v>
      </c>
      <c r="IN325" s="124">
        <f t="shared" si="237"/>
        <v>94.96257169</v>
      </c>
    </row>
    <row r="326" ht="12.75" customHeight="1">
      <c r="A326" s="129">
        <f>'Cortez Cubic'!AP326</f>
        <v>-0.2187762226</v>
      </c>
      <c r="B326" s="129">
        <f>'Cortez Cubic'!AQ326</f>
        <v>17.34922186</v>
      </c>
      <c r="C326" s="129">
        <f>'Cortez Cubic'!AR326</f>
        <v>5874.402226</v>
      </c>
      <c r="D326" s="129">
        <f>'Cortez Cubic'!AS326</f>
        <v>-449629.3935</v>
      </c>
      <c r="E326" s="129">
        <f t="shared" ref="E326:H326" si="5374">0</f>
        <v>0</v>
      </c>
      <c r="F326" s="129">
        <f t="shared" si="5374"/>
        <v>0</v>
      </c>
      <c r="G326" s="129">
        <f t="shared" si="5374"/>
        <v>0</v>
      </c>
      <c r="H326" s="129">
        <f t="shared" si="5374"/>
        <v>0</v>
      </c>
      <c r="I326" s="110">
        <f>'Cortez Cubic'!I326</f>
        <v>146</v>
      </c>
      <c r="J326" s="130">
        <f t="shared" si="28"/>
        <v>166.4389197</v>
      </c>
      <c r="K326" s="131">
        <f t="shared" si="29"/>
        <v>1</v>
      </c>
      <c r="L326" s="131">
        <f t="shared" si="30"/>
        <v>0</v>
      </c>
      <c r="M326" s="132">
        <f t="shared" si="31"/>
        <v>-20.4389197</v>
      </c>
      <c r="N326" s="133">
        <f t="shared" si="32"/>
        <v>90.64977015</v>
      </c>
      <c r="O326" s="134">
        <f t="shared" si="33"/>
        <v>166.4389197</v>
      </c>
      <c r="P326" s="134">
        <f t="shared" si="34"/>
        <v>0</v>
      </c>
      <c r="Q326" s="135">
        <f t="shared" si="35"/>
        <v>75.78914955</v>
      </c>
      <c r="R326" s="135">
        <f t="shared" si="36"/>
        <v>0</v>
      </c>
      <c r="S326" s="136">
        <f t="shared" si="37"/>
        <v>-162.926847</v>
      </c>
      <c r="T326" s="136">
        <f t="shared" si="38"/>
        <v>0</v>
      </c>
      <c r="U326" s="137">
        <f t="shared" ref="U326:X326" si="5375">ATAN2(A326,E326)</f>
        <v>3.141592654</v>
      </c>
      <c r="V326" s="137">
        <f t="shared" si="5375"/>
        <v>0</v>
      </c>
      <c r="W326" s="137">
        <f t="shared" si="5375"/>
        <v>0</v>
      </c>
      <c r="X326" s="137">
        <f t="shared" si="5375"/>
        <v>3.141592654</v>
      </c>
      <c r="Y326" s="137">
        <f t="shared" ref="Y326:AB326" si="5376">SQRT(POWER(A326,2)+POWER(E326,2))</f>
        <v>0.2187762226</v>
      </c>
      <c r="Z326" s="137">
        <f t="shared" si="5376"/>
        <v>17.34922186</v>
      </c>
      <c r="AA326" s="137">
        <f t="shared" si="5376"/>
        <v>5874.402226</v>
      </c>
      <c r="AB326" s="137">
        <f t="shared" si="5376"/>
        <v>449629.3935</v>
      </c>
      <c r="AC326" s="138">
        <f t="shared" ref="AC326:AF326" si="5377">U326-$U326</f>
        <v>0</v>
      </c>
      <c r="AD326" s="138">
        <f t="shared" si="5377"/>
        <v>-3.141592654</v>
      </c>
      <c r="AE326" s="138">
        <f t="shared" si="5377"/>
        <v>-3.141592654</v>
      </c>
      <c r="AF326" s="138">
        <f t="shared" si="5377"/>
        <v>0</v>
      </c>
      <c r="AG326" s="138">
        <f t="shared" ref="AG326:AJ326" si="5378">Y326/$Y326</f>
        <v>1</v>
      </c>
      <c r="AH326" s="138">
        <f t="shared" si="5378"/>
        <v>79.30122228</v>
      </c>
      <c r="AI326" s="138">
        <f t="shared" si="5378"/>
        <v>26851.1914</v>
      </c>
      <c r="AJ326" s="138">
        <f t="shared" si="5378"/>
        <v>2055202.289</v>
      </c>
      <c r="AK326" s="139">
        <f t="shared" ref="AK326:AN326" si="5379">AG326*COS(AC326)</f>
        <v>1</v>
      </c>
      <c r="AL326" s="139">
        <f t="shared" si="5379"/>
        <v>-79.30122228</v>
      </c>
      <c r="AM326" s="139">
        <f t="shared" si="5379"/>
        <v>-26851.1914</v>
      </c>
      <c r="AN326" s="139">
        <f t="shared" si="5379"/>
        <v>2055202.289</v>
      </c>
      <c r="AO326" s="129">
        <f t="shared" ref="AO326:AR326" si="5380">AG326*SIN(AC326)</f>
        <v>0</v>
      </c>
      <c r="AP326" s="129">
        <f t="shared" si="5380"/>
        <v>0</v>
      </c>
      <c r="AQ326" s="129">
        <f t="shared" si="5380"/>
        <v>0</v>
      </c>
      <c r="AR326" s="129">
        <f t="shared" si="5380"/>
        <v>0</v>
      </c>
      <c r="AS326" s="140">
        <f t="shared" si="45"/>
        <v>-9.424777961</v>
      </c>
      <c r="AT326" s="141">
        <f t="shared" si="46"/>
        <v>-9.424777961</v>
      </c>
      <c r="AU326" s="141">
        <f t="shared" si="47"/>
        <v>-3.141592654</v>
      </c>
      <c r="AV326" s="122">
        <f t="shared" si="48"/>
        <v>3.141592654</v>
      </c>
      <c r="AW326" s="142">
        <f t="shared" si="49"/>
        <v>498700.3162</v>
      </c>
      <c r="AX326" s="130">
        <f t="shared" si="50"/>
        <v>498700.3162</v>
      </c>
      <c r="AY326" s="143">
        <f t="shared" si="51"/>
        <v>997400.6324</v>
      </c>
      <c r="AZ326" s="143">
        <f t="shared" si="52"/>
        <v>-0.0000000001221463492</v>
      </c>
      <c r="BA326" s="143">
        <f t="shared" si="53"/>
        <v>0</v>
      </c>
      <c r="BB326" s="124">
        <f t="shared" si="54"/>
        <v>997400.6324</v>
      </c>
      <c r="BC326" s="140">
        <f t="shared" ref="BC326:BD326" si="5381">BC$2*AD326</f>
        <v>-3.141592654</v>
      </c>
      <c r="BD326" s="140">
        <f t="shared" si="5381"/>
        <v>-3.141592654</v>
      </c>
      <c r="BE326" s="141">
        <f t="shared" si="56"/>
        <v>-6.283185307</v>
      </c>
      <c r="BF326" s="141">
        <f t="shared" si="57"/>
        <v>0</v>
      </c>
      <c r="BG326" s="122">
        <f t="shared" si="58"/>
        <v>0</v>
      </c>
      <c r="BH326" s="142">
        <f t="shared" ref="BH326:BI326" si="5382">POWER(AH326,BH$2)</f>
        <v>79.30122228</v>
      </c>
      <c r="BI326" s="142">
        <f t="shared" si="5382"/>
        <v>26851.1914</v>
      </c>
      <c r="BJ326" s="130">
        <f t="shared" si="60"/>
        <v>2129332.297</v>
      </c>
      <c r="BK326" s="143">
        <f t="shared" si="61"/>
        <v>19163990.68</v>
      </c>
      <c r="BL326" s="143">
        <f t="shared" si="62"/>
        <v>0</v>
      </c>
      <c r="BM326" s="143">
        <f t="shared" si="63"/>
        <v>0</v>
      </c>
      <c r="BN326" s="124">
        <f t="shared" si="64"/>
        <v>19163990.68</v>
      </c>
      <c r="BO326" s="140">
        <f t="shared" si="65"/>
        <v>0</v>
      </c>
      <c r="BP326" s="141">
        <f t="shared" si="66"/>
        <v>0</v>
      </c>
      <c r="BQ326" s="141">
        <f t="shared" si="67"/>
        <v>0</v>
      </c>
      <c r="BR326" s="122">
        <f t="shared" si="68"/>
        <v>0</v>
      </c>
      <c r="BS326" s="142">
        <f t="shared" si="69"/>
        <v>2055202.289</v>
      </c>
      <c r="BT326" s="130">
        <f t="shared" si="70"/>
        <v>2055202.289</v>
      </c>
      <c r="BU326" s="143">
        <f t="shared" si="71"/>
        <v>-55490461.81</v>
      </c>
      <c r="BV326" s="143">
        <f t="shared" si="72"/>
        <v>0</v>
      </c>
      <c r="BW326" s="143">
        <f t="shared" si="73"/>
        <v>3.141592654</v>
      </c>
      <c r="BX326" s="124">
        <f t="shared" si="74"/>
        <v>55490461.81</v>
      </c>
      <c r="BY326" s="144">
        <f t="shared" ref="BY326:BZ326" si="5383">AY326+BK326+BU326</f>
        <v>-35329070.5</v>
      </c>
      <c r="BZ326" s="144">
        <f t="shared" si="5383"/>
        <v>-0.0000000001221463492</v>
      </c>
      <c r="CA326" s="144">
        <f t="shared" si="76"/>
        <v>-3.141592654</v>
      </c>
      <c r="CB326" s="145">
        <f t="shared" si="77"/>
        <v>35329070.5</v>
      </c>
      <c r="CC326" s="140">
        <f t="shared" ref="CC326:CD326" si="5384">CC$2*AD326</f>
        <v>-6.283185307</v>
      </c>
      <c r="CD326" s="140">
        <f t="shared" si="5384"/>
        <v>-6.283185307</v>
      </c>
      <c r="CE326" s="141">
        <f t="shared" si="79"/>
        <v>-12.56637061</v>
      </c>
      <c r="CF326" s="141">
        <f t="shared" si="80"/>
        <v>0</v>
      </c>
      <c r="CG326" s="122">
        <f t="shared" si="81"/>
        <v>0</v>
      </c>
      <c r="CH326" s="142">
        <f t="shared" ref="CH326:CI326" si="5385">POWER(AH326,CH$2)</f>
        <v>6288.683855</v>
      </c>
      <c r="CI326" s="142">
        <f t="shared" si="5385"/>
        <v>720986479.4</v>
      </c>
      <c r="CJ326" s="130">
        <f t="shared" si="83"/>
        <v>4534056032668</v>
      </c>
      <c r="CK326" s="143">
        <f t="shared" si="84"/>
        <v>-4534056032668</v>
      </c>
      <c r="CL326" s="143">
        <f t="shared" si="85"/>
        <v>0</v>
      </c>
      <c r="CM326" s="143">
        <f t="shared" si="86"/>
        <v>3.141592654</v>
      </c>
      <c r="CN326" s="124">
        <f t="shared" si="87"/>
        <v>4534056032668</v>
      </c>
      <c r="CO326" s="140">
        <f t="shared" si="88"/>
        <v>-9.424777961</v>
      </c>
      <c r="CP326" s="141">
        <f t="shared" si="89"/>
        <v>-9.424777961</v>
      </c>
      <c r="CQ326" s="141">
        <f t="shared" si="90"/>
        <v>-3.141592654</v>
      </c>
      <c r="CR326" s="122">
        <f t="shared" si="91"/>
        <v>3.141592654</v>
      </c>
      <c r="CS326" s="142">
        <f t="shared" si="92"/>
        <v>19359345953592</v>
      </c>
      <c r="CT326" s="130">
        <f t="shared" si="93"/>
        <v>19359345953592</v>
      </c>
      <c r="CU326" s="143">
        <f t="shared" si="94"/>
        <v>-77437383814368</v>
      </c>
      <c r="CV326" s="143">
        <f t="shared" si="95"/>
        <v>0.009483344422</v>
      </c>
      <c r="CW326" s="143">
        <f t="shared" si="96"/>
        <v>3.141592654</v>
      </c>
      <c r="CX326" s="124">
        <f t="shared" si="97"/>
        <v>77437383814368</v>
      </c>
      <c r="CY326" s="140">
        <f t="shared" si="98"/>
        <v>-9.424777961</v>
      </c>
      <c r="CZ326" s="140">
        <f t="shared" si="99"/>
        <v>0</v>
      </c>
      <c r="DA326" s="141">
        <f t="shared" si="100"/>
        <v>-9.424777961</v>
      </c>
      <c r="DB326" s="141">
        <f t="shared" si="101"/>
        <v>-3.141592654</v>
      </c>
      <c r="DC326" s="122">
        <f t="shared" si="102"/>
        <v>3.141592654</v>
      </c>
      <c r="DD326" s="142">
        <f t="shared" si="103"/>
        <v>498700.3162</v>
      </c>
      <c r="DE326" s="142">
        <f t="shared" si="104"/>
        <v>2055202.289</v>
      </c>
      <c r="DF326" s="130">
        <f t="shared" si="105"/>
        <v>1024930031531</v>
      </c>
      <c r="DG326" s="143">
        <f t="shared" si="106"/>
        <v>-4099720126123</v>
      </c>
      <c r="DH326" s="143">
        <f t="shared" si="107"/>
        <v>0.000502070913</v>
      </c>
      <c r="DI326" s="143">
        <f t="shared" si="108"/>
        <v>3.141592654</v>
      </c>
      <c r="DJ326" s="124">
        <f t="shared" si="109"/>
        <v>4099720126123</v>
      </c>
      <c r="DK326" s="140">
        <f t="shared" ref="DK326:DM326" si="5386">DK$2*AD326</f>
        <v>-3.141592654</v>
      </c>
      <c r="DL326" s="140">
        <f t="shared" si="5386"/>
        <v>-3.141592654</v>
      </c>
      <c r="DM326" s="140">
        <f t="shared" si="5386"/>
        <v>0</v>
      </c>
      <c r="DN326" s="141">
        <f t="shared" si="111"/>
        <v>-6.283185307</v>
      </c>
      <c r="DO326" s="141">
        <f t="shared" si="112"/>
        <v>0</v>
      </c>
      <c r="DP326" s="122">
        <f t="shared" si="113"/>
        <v>0</v>
      </c>
      <c r="DQ326" s="142">
        <f t="shared" ref="DQ326:DS326" si="5387">POWER(AH326,DQ$2)</f>
        <v>79.30122228</v>
      </c>
      <c r="DR326" s="142">
        <f t="shared" si="5387"/>
        <v>26851.1914</v>
      </c>
      <c r="DS326" s="142">
        <f t="shared" si="5387"/>
        <v>2055202.289</v>
      </c>
      <c r="DT326" s="130">
        <f t="shared" si="115"/>
        <v>4376208612260</v>
      </c>
      <c r="DU326" s="143">
        <f t="shared" si="116"/>
        <v>-78771755020674</v>
      </c>
      <c r="DV326" s="143">
        <f t="shared" si="117"/>
        <v>0</v>
      </c>
      <c r="DW326" s="143">
        <f t="shared" si="118"/>
        <v>3.141592654</v>
      </c>
      <c r="DX326" s="124">
        <f t="shared" si="119"/>
        <v>78771755020674</v>
      </c>
      <c r="DY326" s="140">
        <f t="shared" si="120"/>
        <v>0</v>
      </c>
      <c r="DZ326" s="141">
        <f t="shared" si="121"/>
        <v>0</v>
      </c>
      <c r="EA326" s="141">
        <f t="shared" si="122"/>
        <v>0</v>
      </c>
      <c r="EB326" s="122">
        <f t="shared" si="123"/>
        <v>0</v>
      </c>
      <c r="EC326" s="142">
        <f t="shared" si="124"/>
        <v>4223856449949</v>
      </c>
      <c r="ED326" s="130">
        <f t="shared" si="125"/>
        <v>4223856449949</v>
      </c>
      <c r="EE326" s="143">
        <f t="shared" si="126"/>
        <v>114044124148632</v>
      </c>
      <c r="EF326" s="143">
        <f t="shared" si="127"/>
        <v>0</v>
      </c>
      <c r="EG326" s="143">
        <f t="shared" si="128"/>
        <v>0</v>
      </c>
      <c r="EH326" s="124">
        <f t="shared" si="129"/>
        <v>114044124148632</v>
      </c>
      <c r="EI326" s="144">
        <f t="shared" ref="EI326:EJ326" si="5388">CK326+CU326+DG326+DU326+EE326</f>
        <v>-50798790845201</v>
      </c>
      <c r="EJ326" s="144">
        <f t="shared" si="5388"/>
        <v>0.009985415335</v>
      </c>
      <c r="EK326" s="144">
        <f t="shared" si="131"/>
        <v>3.141592654</v>
      </c>
      <c r="EL326" s="145">
        <f t="shared" si="132"/>
        <v>50798790845201</v>
      </c>
      <c r="EM326" s="140">
        <f t="shared" si="133"/>
        <v>1.570796327</v>
      </c>
      <c r="EN326" s="141">
        <f t="shared" si="134"/>
        <v>1.570796327</v>
      </c>
      <c r="EO326" s="141">
        <f t="shared" si="135"/>
        <v>1.570796327</v>
      </c>
      <c r="EP326" s="122">
        <f t="shared" si="136"/>
        <v>1.570796327</v>
      </c>
      <c r="EQ326" s="142">
        <f t="shared" si="137"/>
        <v>7127327.048</v>
      </c>
      <c r="ER326" s="130">
        <f t="shared" si="138"/>
        <v>7127327.048</v>
      </c>
      <c r="ES326" s="143">
        <f t="shared" si="139"/>
        <v>0.000000002267719976</v>
      </c>
      <c r="ET326" s="143">
        <f t="shared" si="140"/>
        <v>37034677.71</v>
      </c>
      <c r="EU326" s="143">
        <f t="shared" si="141"/>
        <v>1.570796327</v>
      </c>
      <c r="EV326" s="124">
        <f t="shared" si="142"/>
        <v>37034677.71</v>
      </c>
      <c r="EW326" s="144">
        <f t="shared" ref="EW326:EX326" si="5389">BY326+ES326</f>
        <v>-35329070.5</v>
      </c>
      <c r="EX326" s="144">
        <f t="shared" si="5389"/>
        <v>37034677.71</v>
      </c>
      <c r="EY326" s="144">
        <f t="shared" si="144"/>
        <v>2.332628941</v>
      </c>
      <c r="EZ326" s="145">
        <f t="shared" si="145"/>
        <v>51183108.3</v>
      </c>
      <c r="FA326" s="140">
        <f t="shared" si="146"/>
        <v>0.7775429803</v>
      </c>
      <c r="FB326" s="141">
        <f t="shared" si="147"/>
        <v>0.7775429803</v>
      </c>
      <c r="FC326" s="141">
        <f t="shared" si="148"/>
        <v>0.7775429803</v>
      </c>
      <c r="FD326" s="122">
        <f t="shared" si="149"/>
        <v>0.7775429803</v>
      </c>
      <c r="FE326" s="142">
        <f t="shared" si="150"/>
        <v>371.2862666</v>
      </c>
      <c r="FF326" s="130">
        <f t="shared" si="151"/>
        <v>371.2862666</v>
      </c>
      <c r="FG326" s="143">
        <f t="shared" si="152"/>
        <v>70.00258947</v>
      </c>
      <c r="FH326" s="143">
        <f t="shared" si="153"/>
        <v>68.91137243</v>
      </c>
      <c r="FI326" s="143">
        <f t="shared" si="154"/>
        <v>0.7775429803</v>
      </c>
      <c r="FJ326" s="124">
        <f t="shared" si="155"/>
        <v>98.23003503</v>
      </c>
      <c r="FK326" s="140">
        <f t="shared" si="156"/>
        <v>-6.283185307</v>
      </c>
      <c r="FL326" s="141">
        <f t="shared" si="157"/>
        <v>-6.283185307</v>
      </c>
      <c r="FM326" s="141">
        <f t="shared" si="158"/>
        <v>0</v>
      </c>
      <c r="FN326" s="122">
        <f t="shared" si="159"/>
        <v>0</v>
      </c>
      <c r="FO326" s="142">
        <f t="shared" si="160"/>
        <v>6288.683855</v>
      </c>
      <c r="FP326" s="130">
        <f t="shared" si="161"/>
        <v>6288.683855</v>
      </c>
      <c r="FQ326" s="143">
        <f t="shared" si="162"/>
        <v>-6288.683855</v>
      </c>
      <c r="FR326" s="143">
        <f t="shared" si="163"/>
        <v>0</v>
      </c>
      <c r="FS326" s="143">
        <f t="shared" si="164"/>
        <v>3.141592654</v>
      </c>
      <c r="FT326" s="124">
        <f t="shared" si="165"/>
        <v>6288.683855</v>
      </c>
      <c r="FU326" s="144">
        <f t="shared" si="166"/>
        <v>-86842.25805</v>
      </c>
      <c r="FV326" s="144">
        <f t="shared" si="167"/>
        <v>0</v>
      </c>
      <c r="FW326" s="144">
        <f t="shared" si="168"/>
        <v>-3.141592654</v>
      </c>
      <c r="FX326" s="145">
        <f t="shared" si="169"/>
        <v>86842.25805</v>
      </c>
      <c r="FY326" s="140">
        <f t="shared" si="170"/>
        <v>-3.141592654</v>
      </c>
      <c r="FZ326" s="140">
        <f t="shared" si="171"/>
        <v>-0.7775429803</v>
      </c>
      <c r="GA326" s="141">
        <f t="shared" si="172"/>
        <v>-3.919135634</v>
      </c>
      <c r="GB326" s="141">
        <f t="shared" si="173"/>
        <v>-3.919135634</v>
      </c>
      <c r="GC326" s="122">
        <f t="shared" si="174"/>
        <v>2.364049673</v>
      </c>
      <c r="GD326" s="142">
        <f t="shared" si="175"/>
        <v>86842.25805</v>
      </c>
      <c r="GE326" s="142">
        <f t="shared" si="176"/>
        <v>0.01018018572</v>
      </c>
      <c r="GF326" s="130">
        <f t="shared" si="177"/>
        <v>884.0703153</v>
      </c>
      <c r="GG326" s="143">
        <f t="shared" si="178"/>
        <v>-70.00258947</v>
      </c>
      <c r="GH326" s="143">
        <f t="shared" si="179"/>
        <v>68.91137243</v>
      </c>
      <c r="GI326" s="143">
        <f t="shared" si="180"/>
        <v>2.364049673</v>
      </c>
      <c r="GJ326" s="124">
        <f t="shared" si="181"/>
        <v>98.23003503</v>
      </c>
      <c r="GK326" s="146">
        <f t="shared" si="182"/>
        <v>-0.5</v>
      </c>
      <c r="GL326" s="127">
        <f t="shared" si="183"/>
        <v>-0.8660254038</v>
      </c>
      <c r="GM326" s="146">
        <f t="shared" si="184"/>
        <v>-2.094395102</v>
      </c>
      <c r="GN326" s="127">
        <f t="shared" si="185"/>
        <v>1</v>
      </c>
      <c r="GO326" s="147">
        <f t="shared" si="186"/>
        <v>-0.5</v>
      </c>
      <c r="GP326" s="128">
        <f t="shared" si="187"/>
        <v>0.8660254038</v>
      </c>
      <c r="GQ326" s="147">
        <f t="shared" si="188"/>
        <v>2.094395102</v>
      </c>
      <c r="GR326" s="128">
        <f t="shared" si="189"/>
        <v>1</v>
      </c>
      <c r="GS326" s="140">
        <f t="shared" si="190"/>
        <v>-2.094395102</v>
      </c>
      <c r="GT326" s="140">
        <f t="shared" si="191"/>
        <v>0.7775429803</v>
      </c>
      <c r="GU326" s="141">
        <f t="shared" si="192"/>
        <v>-1.316852122</v>
      </c>
      <c r="GV326" s="141">
        <f t="shared" si="193"/>
        <v>-1.316852122</v>
      </c>
      <c r="GW326" s="122">
        <f t="shared" si="194"/>
        <v>-1.316852122</v>
      </c>
      <c r="GX326" s="142">
        <f t="shared" si="195"/>
        <v>1</v>
      </c>
      <c r="GY326" s="142">
        <f t="shared" si="196"/>
        <v>98.23003503</v>
      </c>
      <c r="GZ326" s="130">
        <f t="shared" si="197"/>
        <v>98.23003503</v>
      </c>
      <c r="HA326" s="143">
        <f t="shared" si="198"/>
        <v>24.6777044</v>
      </c>
      <c r="HB326" s="143">
        <f t="shared" si="199"/>
        <v>-95.07970703</v>
      </c>
      <c r="HC326" s="143">
        <f t="shared" si="200"/>
        <v>-1.316852122</v>
      </c>
      <c r="HD326" s="124">
        <f t="shared" si="201"/>
        <v>98.23003503</v>
      </c>
      <c r="HE326" s="140">
        <f t="shared" si="202"/>
        <v>2.094395102</v>
      </c>
      <c r="HF326" s="140">
        <f t="shared" si="203"/>
        <v>2.364049673</v>
      </c>
      <c r="HG326" s="141">
        <f t="shared" si="204"/>
        <v>4.458444776</v>
      </c>
      <c r="HH326" s="141">
        <f t="shared" si="205"/>
        <v>4.458444776</v>
      </c>
      <c r="HI326" s="122">
        <f t="shared" si="206"/>
        <v>-1.824740532</v>
      </c>
      <c r="HJ326" s="142">
        <f t="shared" si="207"/>
        <v>1</v>
      </c>
      <c r="HK326" s="142">
        <f t="shared" si="208"/>
        <v>98.23003503</v>
      </c>
      <c r="HL326" s="130">
        <f t="shared" si="209"/>
        <v>98.23003503</v>
      </c>
      <c r="HM326" s="143">
        <f t="shared" si="210"/>
        <v>-24.6777044</v>
      </c>
      <c r="HN326" s="143">
        <f t="shared" si="211"/>
        <v>-95.07970703</v>
      </c>
      <c r="HO326" s="143">
        <f t="shared" si="212"/>
        <v>-1.824740532</v>
      </c>
      <c r="HP326" s="124">
        <f t="shared" si="213"/>
        <v>98.23003503</v>
      </c>
      <c r="HQ326" s="140">
        <f t="shared" si="214"/>
        <v>2.094395102</v>
      </c>
      <c r="HR326" s="140">
        <f t="shared" si="215"/>
        <v>0.7775429803</v>
      </c>
      <c r="HS326" s="141">
        <f t="shared" si="216"/>
        <v>2.871938083</v>
      </c>
      <c r="HT326" s="141">
        <f t="shared" si="217"/>
        <v>2.871938083</v>
      </c>
      <c r="HU326" s="122">
        <f t="shared" si="218"/>
        <v>2.871938083</v>
      </c>
      <c r="HV326" s="142">
        <f t="shared" si="219"/>
        <v>1</v>
      </c>
      <c r="HW326" s="142">
        <f t="shared" si="220"/>
        <v>98.23003503</v>
      </c>
      <c r="HX326" s="130">
        <f t="shared" si="221"/>
        <v>98.23003503</v>
      </c>
      <c r="HY326" s="143">
        <f t="shared" si="222"/>
        <v>-94.68029387</v>
      </c>
      <c r="HZ326" s="143">
        <f t="shared" si="223"/>
        <v>26.1683346</v>
      </c>
      <c r="IA326" s="143">
        <f t="shared" si="224"/>
        <v>2.871938083</v>
      </c>
      <c r="IB326" s="124">
        <f t="shared" si="225"/>
        <v>98.23003503</v>
      </c>
      <c r="IC326" s="140">
        <f t="shared" si="226"/>
        <v>-2.094395102</v>
      </c>
      <c r="ID326" s="140">
        <f t="shared" si="227"/>
        <v>2.364049673</v>
      </c>
      <c r="IE326" s="141">
        <f t="shared" si="228"/>
        <v>0.2696545708</v>
      </c>
      <c r="IF326" s="141">
        <f t="shared" si="229"/>
        <v>0.2696545708</v>
      </c>
      <c r="IG326" s="122">
        <f t="shared" si="230"/>
        <v>0.2696545708</v>
      </c>
      <c r="IH326" s="142">
        <f t="shared" si="231"/>
        <v>1</v>
      </c>
      <c r="II326" s="142">
        <f t="shared" si="232"/>
        <v>98.23003503</v>
      </c>
      <c r="IJ326" s="130">
        <f t="shared" si="233"/>
        <v>98.23003503</v>
      </c>
      <c r="IK326" s="143">
        <f t="shared" si="234"/>
        <v>94.68029387</v>
      </c>
      <c r="IL326" s="143">
        <f t="shared" si="235"/>
        <v>26.1683346</v>
      </c>
      <c r="IM326" s="143">
        <f t="shared" si="236"/>
        <v>0.2696545708</v>
      </c>
      <c r="IN326" s="124">
        <f t="shared" si="237"/>
        <v>98.23003503</v>
      </c>
    </row>
    <row r="327" ht="12.75" customHeight="1">
      <c r="A327" s="129">
        <f>'Cortez Cubic'!AP327</f>
        <v>-0.2187762226</v>
      </c>
      <c r="B327" s="129">
        <f>'Cortez Cubic'!AQ327</f>
        <v>5.670892432</v>
      </c>
      <c r="C327" s="129">
        <f>'Cortez Cubic'!AR327</f>
        <v>2538.79835</v>
      </c>
      <c r="D327" s="129">
        <f>'Cortez Cubic'!AS327</f>
        <v>-101083.1721</v>
      </c>
      <c r="E327" s="129">
        <f t="shared" ref="E327:H327" si="5390">0</f>
        <v>0</v>
      </c>
      <c r="F327" s="129">
        <f t="shared" si="5390"/>
        <v>0</v>
      </c>
      <c r="G327" s="129">
        <f t="shared" si="5390"/>
        <v>0</v>
      </c>
      <c r="H327" s="129">
        <f t="shared" si="5390"/>
        <v>0</v>
      </c>
      <c r="I327" s="110">
        <f>'Cortez Cubic'!I327</f>
        <v>117</v>
      </c>
      <c r="J327" s="130">
        <f t="shared" si="28"/>
        <v>96.5484784</v>
      </c>
      <c r="K327" s="131">
        <f t="shared" si="29"/>
        <v>1</v>
      </c>
      <c r="L327" s="131">
        <f t="shared" si="30"/>
        <v>0</v>
      </c>
      <c r="M327" s="132">
        <f t="shared" si="31"/>
        <v>20.4515216</v>
      </c>
      <c r="N327" s="133">
        <f t="shared" si="32"/>
        <v>54.19224274</v>
      </c>
      <c r="O327" s="134">
        <f t="shared" si="33"/>
        <v>96.5484784</v>
      </c>
      <c r="P327" s="134">
        <f t="shared" si="34"/>
        <v>0</v>
      </c>
      <c r="Q327" s="135">
        <f t="shared" si="35"/>
        <v>42.35623566</v>
      </c>
      <c r="R327" s="135">
        <f t="shared" si="36"/>
        <v>0</v>
      </c>
      <c r="S327" s="136">
        <f t="shared" si="37"/>
        <v>-112.9837416</v>
      </c>
      <c r="T327" s="136">
        <f t="shared" si="38"/>
        <v>0</v>
      </c>
      <c r="U327" s="137">
        <f t="shared" ref="U327:X327" si="5391">ATAN2(A327,E327)</f>
        <v>3.141592654</v>
      </c>
      <c r="V327" s="137">
        <f t="shared" si="5391"/>
        <v>0</v>
      </c>
      <c r="W327" s="137">
        <f t="shared" si="5391"/>
        <v>0</v>
      </c>
      <c r="X327" s="137">
        <f t="shared" si="5391"/>
        <v>3.141592654</v>
      </c>
      <c r="Y327" s="137">
        <f t="shared" ref="Y327:AB327" si="5392">SQRT(POWER(A327,2)+POWER(E327,2))</f>
        <v>0.2187762226</v>
      </c>
      <c r="Z327" s="137">
        <f t="shared" si="5392"/>
        <v>5.670892432</v>
      </c>
      <c r="AA327" s="137">
        <f t="shared" si="5392"/>
        <v>2538.79835</v>
      </c>
      <c r="AB327" s="137">
        <f t="shared" si="5392"/>
        <v>101083.1721</v>
      </c>
      <c r="AC327" s="138">
        <f t="shared" ref="AC327:AF327" si="5393">U327-$U327</f>
        <v>0</v>
      </c>
      <c r="AD327" s="138">
        <f t="shared" si="5393"/>
        <v>-3.141592654</v>
      </c>
      <c r="AE327" s="138">
        <f t="shared" si="5393"/>
        <v>-3.141592654</v>
      </c>
      <c r="AF327" s="138">
        <f t="shared" si="5393"/>
        <v>0</v>
      </c>
      <c r="AG327" s="138">
        <f t="shared" ref="AG327:AJ327" si="5394">Y327/$Y327</f>
        <v>1</v>
      </c>
      <c r="AH327" s="138">
        <f t="shared" si="5394"/>
        <v>25.92097242</v>
      </c>
      <c r="AI327" s="138">
        <f t="shared" si="5394"/>
        <v>11604.54422</v>
      </c>
      <c r="AJ327" s="138">
        <f t="shared" si="5394"/>
        <v>462039.1144</v>
      </c>
      <c r="AK327" s="139">
        <f t="shared" ref="AK327:AN327" si="5395">AG327*COS(AC327)</f>
        <v>1</v>
      </c>
      <c r="AL327" s="139">
        <f t="shared" si="5395"/>
        <v>-25.92097242</v>
      </c>
      <c r="AM327" s="139">
        <f t="shared" si="5395"/>
        <v>-11604.54422</v>
      </c>
      <c r="AN327" s="139">
        <f t="shared" si="5395"/>
        <v>462039.1144</v>
      </c>
      <c r="AO327" s="129">
        <f t="shared" ref="AO327:AR327" si="5396">AG327*SIN(AC327)</f>
        <v>0</v>
      </c>
      <c r="AP327" s="129">
        <f t="shared" si="5396"/>
        <v>0</v>
      </c>
      <c r="AQ327" s="129">
        <f t="shared" si="5396"/>
        <v>0</v>
      </c>
      <c r="AR327" s="129">
        <f t="shared" si="5396"/>
        <v>0</v>
      </c>
      <c r="AS327" s="140">
        <f t="shared" si="45"/>
        <v>-9.424777961</v>
      </c>
      <c r="AT327" s="141">
        <f t="shared" si="46"/>
        <v>-9.424777961</v>
      </c>
      <c r="AU327" s="141">
        <f t="shared" si="47"/>
        <v>-3.141592654</v>
      </c>
      <c r="AV327" s="122">
        <f t="shared" si="48"/>
        <v>3.141592654</v>
      </c>
      <c r="AW327" s="142">
        <f t="shared" si="49"/>
        <v>17416.21871</v>
      </c>
      <c r="AX327" s="130">
        <f t="shared" si="50"/>
        <v>17416.21871</v>
      </c>
      <c r="AY327" s="143">
        <f t="shared" si="51"/>
        <v>34832.43742</v>
      </c>
      <c r="AZ327" s="143">
        <f t="shared" si="52"/>
        <v>0</v>
      </c>
      <c r="BA327" s="143">
        <f t="shared" si="53"/>
        <v>0</v>
      </c>
      <c r="BB327" s="124">
        <f t="shared" si="54"/>
        <v>34832.43742</v>
      </c>
      <c r="BC327" s="140">
        <f t="shared" ref="BC327:BD327" si="5397">BC$2*AD327</f>
        <v>-3.141592654</v>
      </c>
      <c r="BD327" s="140">
        <f t="shared" si="5397"/>
        <v>-3.141592654</v>
      </c>
      <c r="BE327" s="141">
        <f t="shared" si="56"/>
        <v>-6.283185307</v>
      </c>
      <c r="BF327" s="141">
        <f t="shared" si="57"/>
        <v>0</v>
      </c>
      <c r="BG327" s="122">
        <f t="shared" si="58"/>
        <v>0</v>
      </c>
      <c r="BH327" s="142">
        <f t="shared" ref="BH327:BI327" si="5398">POWER(AH327,BH$2)</f>
        <v>25.92097242</v>
      </c>
      <c r="BI327" s="142">
        <f t="shared" si="5398"/>
        <v>11604.54422</v>
      </c>
      <c r="BJ327" s="130">
        <f t="shared" si="60"/>
        <v>300801.0708</v>
      </c>
      <c r="BK327" s="143">
        <f t="shared" si="61"/>
        <v>2707209.637</v>
      </c>
      <c r="BL327" s="143">
        <f t="shared" si="62"/>
        <v>0</v>
      </c>
      <c r="BM327" s="143">
        <f t="shared" si="63"/>
        <v>0</v>
      </c>
      <c r="BN327" s="124">
        <f t="shared" si="64"/>
        <v>2707209.637</v>
      </c>
      <c r="BO327" s="140">
        <f t="shared" si="65"/>
        <v>0</v>
      </c>
      <c r="BP327" s="141">
        <f t="shared" si="66"/>
        <v>0</v>
      </c>
      <c r="BQ327" s="141">
        <f t="shared" si="67"/>
        <v>0</v>
      </c>
      <c r="BR327" s="122">
        <f t="shared" si="68"/>
        <v>0</v>
      </c>
      <c r="BS327" s="142">
        <f t="shared" si="69"/>
        <v>462039.1144</v>
      </c>
      <c r="BT327" s="130">
        <f t="shared" si="70"/>
        <v>462039.1144</v>
      </c>
      <c r="BU327" s="143">
        <f t="shared" si="71"/>
        <v>-12475056.09</v>
      </c>
      <c r="BV327" s="143">
        <f t="shared" si="72"/>
        <v>0</v>
      </c>
      <c r="BW327" s="143">
        <f t="shared" si="73"/>
        <v>3.141592654</v>
      </c>
      <c r="BX327" s="124">
        <f t="shared" si="74"/>
        <v>12475056.09</v>
      </c>
      <c r="BY327" s="144">
        <f t="shared" ref="BY327:BZ327" si="5399">AY327+BK327+BU327</f>
        <v>-9733014.014</v>
      </c>
      <c r="BZ327" s="144">
        <f t="shared" si="5399"/>
        <v>0</v>
      </c>
      <c r="CA327" s="144">
        <f t="shared" si="76"/>
        <v>-3.141592654</v>
      </c>
      <c r="CB327" s="145">
        <f t="shared" si="77"/>
        <v>9733014.014</v>
      </c>
      <c r="CC327" s="140">
        <f t="shared" ref="CC327:CD327" si="5400">CC$2*AD327</f>
        <v>-6.283185307</v>
      </c>
      <c r="CD327" s="140">
        <f t="shared" si="5400"/>
        <v>-6.283185307</v>
      </c>
      <c r="CE327" s="141">
        <f t="shared" si="79"/>
        <v>-12.56637061</v>
      </c>
      <c r="CF327" s="141">
        <f t="shared" si="80"/>
        <v>0</v>
      </c>
      <c r="CG327" s="122">
        <f t="shared" si="81"/>
        <v>0</v>
      </c>
      <c r="CH327" s="142">
        <f t="shared" ref="CH327:CI327" si="5401">POWER(AH327,CH$2)</f>
        <v>671.8968112</v>
      </c>
      <c r="CI327" s="142">
        <f t="shared" si="5401"/>
        <v>134665446.6</v>
      </c>
      <c r="CJ327" s="130">
        <f t="shared" si="83"/>
        <v>90481284167</v>
      </c>
      <c r="CK327" s="143">
        <f t="shared" si="84"/>
        <v>-90481284167</v>
      </c>
      <c r="CL327" s="143">
        <f t="shared" si="85"/>
        <v>0</v>
      </c>
      <c r="CM327" s="143">
        <f t="shared" si="86"/>
        <v>3.141592654</v>
      </c>
      <c r="CN327" s="124">
        <f t="shared" si="87"/>
        <v>90481284167</v>
      </c>
      <c r="CO327" s="140">
        <f t="shared" si="88"/>
        <v>-9.424777961</v>
      </c>
      <c r="CP327" s="141">
        <f t="shared" si="89"/>
        <v>-9.424777961</v>
      </c>
      <c r="CQ327" s="141">
        <f t="shared" si="90"/>
        <v>-3.141592654</v>
      </c>
      <c r="CR327" s="122">
        <f t="shared" si="91"/>
        <v>3.141592654</v>
      </c>
      <c r="CS327" s="142">
        <f t="shared" si="92"/>
        <v>1562731130671</v>
      </c>
      <c r="CT327" s="130">
        <f t="shared" si="93"/>
        <v>1562731130671</v>
      </c>
      <c r="CU327" s="143">
        <f t="shared" si="94"/>
        <v>-6250924522684</v>
      </c>
      <c r="CV327" s="143">
        <f t="shared" si="95"/>
        <v>0.0007655174708</v>
      </c>
      <c r="CW327" s="143">
        <f t="shared" si="96"/>
        <v>3.141592654</v>
      </c>
      <c r="CX327" s="124">
        <f t="shared" si="97"/>
        <v>6250924522684</v>
      </c>
      <c r="CY327" s="140">
        <f t="shared" si="98"/>
        <v>-9.424777961</v>
      </c>
      <c r="CZ327" s="140">
        <f t="shared" si="99"/>
        <v>0</v>
      </c>
      <c r="DA327" s="141">
        <f t="shared" si="100"/>
        <v>-9.424777961</v>
      </c>
      <c r="DB327" s="141">
        <f t="shared" si="101"/>
        <v>-3.141592654</v>
      </c>
      <c r="DC327" s="122">
        <f t="shared" si="102"/>
        <v>3.141592654</v>
      </c>
      <c r="DD327" s="142">
        <f t="shared" si="103"/>
        <v>17416.21871</v>
      </c>
      <c r="DE327" s="142">
        <f t="shared" si="104"/>
        <v>462039.1144</v>
      </c>
      <c r="DF327" s="130">
        <f t="shared" si="105"/>
        <v>8046974269</v>
      </c>
      <c r="DG327" s="143">
        <f t="shared" si="106"/>
        <v>-32187897078</v>
      </c>
      <c r="DH327" s="143">
        <f t="shared" si="107"/>
        <v>0.000003941880513</v>
      </c>
      <c r="DI327" s="143">
        <f t="shared" si="108"/>
        <v>3.141592654</v>
      </c>
      <c r="DJ327" s="124">
        <f t="shared" si="109"/>
        <v>32187897078</v>
      </c>
      <c r="DK327" s="140">
        <f t="shared" ref="DK327:DM327" si="5402">DK$2*AD327</f>
        <v>-3.141592654</v>
      </c>
      <c r="DL327" s="140">
        <f t="shared" si="5402"/>
        <v>-3.141592654</v>
      </c>
      <c r="DM327" s="140">
        <f t="shared" si="5402"/>
        <v>0</v>
      </c>
      <c r="DN327" s="141">
        <f t="shared" si="111"/>
        <v>-6.283185307</v>
      </c>
      <c r="DO327" s="141">
        <f t="shared" si="112"/>
        <v>0</v>
      </c>
      <c r="DP327" s="122">
        <f t="shared" si="113"/>
        <v>0</v>
      </c>
      <c r="DQ327" s="142">
        <f t="shared" ref="DQ327:DS327" si="5403">POWER(AH327,DQ$2)</f>
        <v>25.92097242</v>
      </c>
      <c r="DR327" s="142">
        <f t="shared" si="5403"/>
        <v>11604.54422</v>
      </c>
      <c r="DS327" s="142">
        <f t="shared" si="5403"/>
        <v>462039.1144</v>
      </c>
      <c r="DT327" s="130">
        <f t="shared" si="115"/>
        <v>138981860330</v>
      </c>
      <c r="DU327" s="143">
        <f t="shared" si="116"/>
        <v>-2501673485942</v>
      </c>
      <c r="DV327" s="143">
        <f t="shared" si="117"/>
        <v>0</v>
      </c>
      <c r="DW327" s="143">
        <f t="shared" si="118"/>
        <v>3.141592654</v>
      </c>
      <c r="DX327" s="124">
        <f t="shared" si="119"/>
        <v>2501673485942</v>
      </c>
      <c r="DY327" s="140">
        <f t="shared" si="120"/>
        <v>0</v>
      </c>
      <c r="DZ327" s="141">
        <f t="shared" si="121"/>
        <v>0</v>
      </c>
      <c r="EA327" s="141">
        <f t="shared" si="122"/>
        <v>0</v>
      </c>
      <c r="EB327" s="122">
        <f t="shared" si="123"/>
        <v>0</v>
      </c>
      <c r="EC327" s="142">
        <f t="shared" si="124"/>
        <v>213480143200</v>
      </c>
      <c r="ED327" s="130">
        <f t="shared" si="125"/>
        <v>213480143200</v>
      </c>
      <c r="EE327" s="143">
        <f t="shared" si="126"/>
        <v>5763963866395</v>
      </c>
      <c r="EF327" s="143">
        <f t="shared" si="127"/>
        <v>0</v>
      </c>
      <c r="EG327" s="143">
        <f t="shared" si="128"/>
        <v>0</v>
      </c>
      <c r="EH327" s="124">
        <f t="shared" si="129"/>
        <v>5763963866395</v>
      </c>
      <c r="EI327" s="144">
        <f t="shared" ref="EI327:EJ327" si="5404">CK327+CU327+DG327+DU327+EE327</f>
        <v>-3111303323476</v>
      </c>
      <c r="EJ327" s="144">
        <f t="shared" si="5404"/>
        <v>0.0007694593514</v>
      </c>
      <c r="EK327" s="144">
        <f t="shared" si="131"/>
        <v>3.141592654</v>
      </c>
      <c r="EL327" s="145">
        <f t="shared" si="132"/>
        <v>3111303323476</v>
      </c>
      <c r="EM327" s="140">
        <f t="shared" si="133"/>
        <v>1.570796327</v>
      </c>
      <c r="EN327" s="141">
        <f t="shared" si="134"/>
        <v>1.570796327</v>
      </c>
      <c r="EO327" s="141">
        <f t="shared" si="135"/>
        <v>1.570796327</v>
      </c>
      <c r="EP327" s="122">
        <f t="shared" si="136"/>
        <v>1.570796327</v>
      </c>
      <c r="EQ327" s="142">
        <f t="shared" si="137"/>
        <v>1763888.694</v>
      </c>
      <c r="ER327" s="130">
        <f t="shared" si="138"/>
        <v>1763888.694</v>
      </c>
      <c r="ES327" s="143">
        <f t="shared" si="139"/>
        <v>0.0000000005612210017</v>
      </c>
      <c r="ET327" s="143">
        <f t="shared" si="140"/>
        <v>9165434.509</v>
      </c>
      <c r="EU327" s="143">
        <f t="shared" si="141"/>
        <v>1.570796327</v>
      </c>
      <c r="EV327" s="124">
        <f t="shared" si="142"/>
        <v>9165434.509</v>
      </c>
      <c r="EW327" s="144">
        <f t="shared" ref="EW327:EX327" si="5405">BY327+ES327</f>
        <v>-9733014.014</v>
      </c>
      <c r="EX327" s="144">
        <f t="shared" si="5405"/>
        <v>9165434.509</v>
      </c>
      <c r="EY327" s="144">
        <f t="shared" si="144"/>
        <v>2.386218592</v>
      </c>
      <c r="EZ327" s="145">
        <f t="shared" si="145"/>
        <v>13369246.48</v>
      </c>
      <c r="FA327" s="140">
        <f t="shared" si="146"/>
        <v>0.7954061974</v>
      </c>
      <c r="FB327" s="141">
        <f t="shared" si="147"/>
        <v>0.7954061974</v>
      </c>
      <c r="FC327" s="141">
        <f t="shared" si="148"/>
        <v>0.7954061974</v>
      </c>
      <c r="FD327" s="122">
        <f t="shared" si="149"/>
        <v>0.7954061974</v>
      </c>
      <c r="FE327" s="142">
        <f t="shared" si="150"/>
        <v>237.3389282</v>
      </c>
      <c r="FF327" s="130">
        <f t="shared" si="151"/>
        <v>237.3389282</v>
      </c>
      <c r="FG327" s="143">
        <f t="shared" si="152"/>
        <v>43.95407713</v>
      </c>
      <c r="FH327" s="143">
        <f t="shared" si="153"/>
        <v>44.84278886</v>
      </c>
      <c r="FI327" s="143">
        <f t="shared" si="154"/>
        <v>0.7954061974</v>
      </c>
      <c r="FJ327" s="124">
        <f t="shared" si="155"/>
        <v>62.79201071</v>
      </c>
      <c r="FK327" s="140">
        <f t="shared" si="156"/>
        <v>-6.283185307</v>
      </c>
      <c r="FL327" s="141">
        <f t="shared" si="157"/>
        <v>-6.283185307</v>
      </c>
      <c r="FM327" s="141">
        <f t="shared" si="158"/>
        <v>0</v>
      </c>
      <c r="FN327" s="122">
        <f t="shared" si="159"/>
        <v>0</v>
      </c>
      <c r="FO327" s="142">
        <f t="shared" si="160"/>
        <v>671.8968112</v>
      </c>
      <c r="FP327" s="130">
        <f t="shared" si="161"/>
        <v>671.8968112</v>
      </c>
      <c r="FQ327" s="143">
        <f t="shared" si="162"/>
        <v>-671.8968112</v>
      </c>
      <c r="FR327" s="143">
        <f t="shared" si="163"/>
        <v>0</v>
      </c>
      <c r="FS327" s="143">
        <f t="shared" si="164"/>
        <v>3.141592654</v>
      </c>
      <c r="FT327" s="124">
        <f t="shared" si="165"/>
        <v>671.8968112</v>
      </c>
      <c r="FU327" s="144">
        <f t="shared" si="166"/>
        <v>-35485.52948</v>
      </c>
      <c r="FV327" s="144">
        <f t="shared" si="167"/>
        <v>0</v>
      </c>
      <c r="FW327" s="144">
        <f t="shared" si="168"/>
        <v>-3.141592654</v>
      </c>
      <c r="FX327" s="145">
        <f t="shared" si="169"/>
        <v>35485.52948</v>
      </c>
      <c r="FY327" s="140">
        <f t="shared" si="170"/>
        <v>-3.141592654</v>
      </c>
      <c r="FZ327" s="140">
        <f t="shared" si="171"/>
        <v>-0.7954061974</v>
      </c>
      <c r="GA327" s="141">
        <f t="shared" si="172"/>
        <v>-3.936998851</v>
      </c>
      <c r="GB327" s="141">
        <f t="shared" si="173"/>
        <v>-3.936998851</v>
      </c>
      <c r="GC327" s="122">
        <f t="shared" si="174"/>
        <v>2.346186456</v>
      </c>
      <c r="GD327" s="142">
        <f t="shared" si="175"/>
        <v>35485.52948</v>
      </c>
      <c r="GE327" s="142">
        <f t="shared" si="176"/>
        <v>0.0159255929</v>
      </c>
      <c r="GF327" s="130">
        <f t="shared" si="177"/>
        <v>565.1280964</v>
      </c>
      <c r="GG327" s="143">
        <f t="shared" si="178"/>
        <v>-43.95407713</v>
      </c>
      <c r="GH327" s="143">
        <f t="shared" si="179"/>
        <v>44.84278886</v>
      </c>
      <c r="GI327" s="143">
        <f t="shared" si="180"/>
        <v>2.346186456</v>
      </c>
      <c r="GJ327" s="124">
        <f t="shared" si="181"/>
        <v>62.79201071</v>
      </c>
      <c r="GK327" s="146">
        <f t="shared" si="182"/>
        <v>-0.5</v>
      </c>
      <c r="GL327" s="127">
        <f t="shared" si="183"/>
        <v>-0.8660254038</v>
      </c>
      <c r="GM327" s="146">
        <f t="shared" si="184"/>
        <v>-2.094395102</v>
      </c>
      <c r="GN327" s="127">
        <f t="shared" si="185"/>
        <v>1</v>
      </c>
      <c r="GO327" s="147">
        <f t="shared" si="186"/>
        <v>-0.5</v>
      </c>
      <c r="GP327" s="128">
        <f t="shared" si="187"/>
        <v>0.8660254038</v>
      </c>
      <c r="GQ327" s="147">
        <f t="shared" si="188"/>
        <v>2.094395102</v>
      </c>
      <c r="GR327" s="128">
        <f t="shared" si="189"/>
        <v>1</v>
      </c>
      <c r="GS327" s="140">
        <f t="shared" si="190"/>
        <v>-2.094395102</v>
      </c>
      <c r="GT327" s="140">
        <f t="shared" si="191"/>
        <v>0.7954061974</v>
      </c>
      <c r="GU327" s="141">
        <f t="shared" si="192"/>
        <v>-1.298988905</v>
      </c>
      <c r="GV327" s="141">
        <f t="shared" si="193"/>
        <v>-1.298988905</v>
      </c>
      <c r="GW327" s="122">
        <f t="shared" si="194"/>
        <v>-1.298988905</v>
      </c>
      <c r="GX327" s="142">
        <f t="shared" si="195"/>
        <v>1</v>
      </c>
      <c r="GY327" s="142">
        <f t="shared" si="196"/>
        <v>62.79201071</v>
      </c>
      <c r="GZ327" s="130">
        <f t="shared" si="197"/>
        <v>62.79201071</v>
      </c>
      <c r="HA327" s="143">
        <f t="shared" si="198"/>
        <v>16.85795576</v>
      </c>
      <c r="HB327" s="143">
        <f t="shared" si="199"/>
        <v>-60.48674182</v>
      </c>
      <c r="HC327" s="143">
        <f t="shared" si="200"/>
        <v>-1.298988905</v>
      </c>
      <c r="HD327" s="124">
        <f t="shared" si="201"/>
        <v>62.79201071</v>
      </c>
      <c r="HE327" s="140">
        <f t="shared" si="202"/>
        <v>2.094395102</v>
      </c>
      <c r="HF327" s="140">
        <f t="shared" si="203"/>
        <v>2.346186456</v>
      </c>
      <c r="HG327" s="141">
        <f t="shared" si="204"/>
        <v>4.440581559</v>
      </c>
      <c r="HH327" s="141">
        <f t="shared" si="205"/>
        <v>4.440581559</v>
      </c>
      <c r="HI327" s="122">
        <f t="shared" si="206"/>
        <v>-1.842603749</v>
      </c>
      <c r="HJ327" s="142">
        <f t="shared" si="207"/>
        <v>1</v>
      </c>
      <c r="HK327" s="142">
        <f t="shared" si="208"/>
        <v>62.79201071</v>
      </c>
      <c r="HL327" s="130">
        <f t="shared" si="209"/>
        <v>62.79201071</v>
      </c>
      <c r="HM327" s="143">
        <f t="shared" si="210"/>
        <v>-16.85795576</v>
      </c>
      <c r="HN327" s="143">
        <f t="shared" si="211"/>
        <v>-60.48674182</v>
      </c>
      <c r="HO327" s="143">
        <f t="shared" si="212"/>
        <v>-1.842603749</v>
      </c>
      <c r="HP327" s="124">
        <f t="shared" si="213"/>
        <v>62.79201071</v>
      </c>
      <c r="HQ327" s="140">
        <f t="shared" si="214"/>
        <v>2.094395102</v>
      </c>
      <c r="HR327" s="140">
        <f t="shared" si="215"/>
        <v>0.7954061974</v>
      </c>
      <c r="HS327" s="141">
        <f t="shared" si="216"/>
        <v>2.8898013</v>
      </c>
      <c r="HT327" s="141">
        <f t="shared" si="217"/>
        <v>2.8898013</v>
      </c>
      <c r="HU327" s="122">
        <f t="shared" si="218"/>
        <v>2.8898013</v>
      </c>
      <c r="HV327" s="142">
        <f t="shared" si="219"/>
        <v>1</v>
      </c>
      <c r="HW327" s="142">
        <f t="shared" si="220"/>
        <v>62.79201071</v>
      </c>
      <c r="HX327" s="130">
        <f t="shared" si="221"/>
        <v>62.79201071</v>
      </c>
      <c r="HY327" s="143">
        <f t="shared" si="222"/>
        <v>-60.81203289</v>
      </c>
      <c r="HZ327" s="143">
        <f t="shared" si="223"/>
        <v>15.64395297</v>
      </c>
      <c r="IA327" s="143">
        <f t="shared" si="224"/>
        <v>2.8898013</v>
      </c>
      <c r="IB327" s="124">
        <f t="shared" si="225"/>
        <v>62.79201071</v>
      </c>
      <c r="IC327" s="140">
        <f t="shared" si="226"/>
        <v>-2.094395102</v>
      </c>
      <c r="ID327" s="140">
        <f t="shared" si="227"/>
        <v>2.346186456</v>
      </c>
      <c r="IE327" s="141">
        <f t="shared" si="228"/>
        <v>0.2517913538</v>
      </c>
      <c r="IF327" s="141">
        <f t="shared" si="229"/>
        <v>0.2517913538</v>
      </c>
      <c r="IG327" s="122">
        <f t="shared" si="230"/>
        <v>0.2517913538</v>
      </c>
      <c r="IH327" s="142">
        <f t="shared" si="231"/>
        <v>1</v>
      </c>
      <c r="II327" s="142">
        <f t="shared" si="232"/>
        <v>62.79201071</v>
      </c>
      <c r="IJ327" s="130">
        <f t="shared" si="233"/>
        <v>62.79201071</v>
      </c>
      <c r="IK327" s="143">
        <f t="shared" si="234"/>
        <v>60.81203289</v>
      </c>
      <c r="IL327" s="143">
        <f t="shared" si="235"/>
        <v>15.64395297</v>
      </c>
      <c r="IM327" s="143">
        <f t="shared" si="236"/>
        <v>0.2517913538</v>
      </c>
      <c r="IN327" s="124">
        <f t="shared" si="237"/>
        <v>62.79201071</v>
      </c>
    </row>
    <row r="328" ht="12.75" customHeight="1">
      <c r="A328" s="129">
        <f>'Cortez Cubic'!AP328</f>
        <v>-0.2187762226</v>
      </c>
      <c r="B328" s="129">
        <f>'Cortez Cubic'!AQ328</f>
        <v>2.551088931</v>
      </c>
      <c r="C328" s="129">
        <f>'Cortez Cubic'!AR328</f>
        <v>1693.444242</v>
      </c>
      <c r="D328" s="129">
        <f>'Cortez Cubic'!AS328</f>
        <v>-60364.46759</v>
      </c>
      <c r="E328" s="129">
        <f t="shared" ref="E328:H328" si="5406">0</f>
        <v>0</v>
      </c>
      <c r="F328" s="129">
        <f t="shared" si="5406"/>
        <v>0</v>
      </c>
      <c r="G328" s="129">
        <f t="shared" si="5406"/>
        <v>0</v>
      </c>
      <c r="H328" s="129">
        <f t="shared" si="5406"/>
        <v>0</v>
      </c>
      <c r="I328" s="110">
        <f>'Cortez Cubic'!I328</f>
        <v>86</v>
      </c>
      <c r="J328" s="130">
        <f t="shared" si="28"/>
        <v>65.52829316</v>
      </c>
      <c r="K328" s="131">
        <f t="shared" si="29"/>
        <v>1</v>
      </c>
      <c r="L328" s="131">
        <f t="shared" si="30"/>
        <v>0</v>
      </c>
      <c r="M328" s="132">
        <f t="shared" si="31"/>
        <v>20.47170684</v>
      </c>
      <c r="N328" s="133">
        <f t="shared" si="32"/>
        <v>22.20462065</v>
      </c>
      <c r="O328" s="134">
        <f t="shared" si="33"/>
        <v>65.52829316</v>
      </c>
      <c r="P328" s="134">
        <f t="shared" si="34"/>
        <v>0</v>
      </c>
      <c r="Q328" s="135">
        <f t="shared" si="35"/>
        <v>43.32367251</v>
      </c>
      <c r="R328" s="135">
        <f t="shared" si="36"/>
        <v>0</v>
      </c>
      <c r="S328" s="136">
        <f t="shared" si="37"/>
        <v>-97.19124266</v>
      </c>
      <c r="T328" s="136">
        <f t="shared" si="38"/>
        <v>0</v>
      </c>
      <c r="U328" s="137">
        <f t="shared" ref="U328:X328" si="5407">ATAN2(A328,E328)</f>
        <v>3.141592654</v>
      </c>
      <c r="V328" s="137">
        <f t="shared" si="5407"/>
        <v>0</v>
      </c>
      <c r="W328" s="137">
        <f t="shared" si="5407"/>
        <v>0</v>
      </c>
      <c r="X328" s="137">
        <f t="shared" si="5407"/>
        <v>3.141592654</v>
      </c>
      <c r="Y328" s="137">
        <f t="shared" ref="Y328:AB328" si="5408">SQRT(POWER(A328,2)+POWER(E328,2))</f>
        <v>0.2187762226</v>
      </c>
      <c r="Z328" s="137">
        <f t="shared" si="5408"/>
        <v>2.551088931</v>
      </c>
      <c r="AA328" s="137">
        <f t="shared" si="5408"/>
        <v>1693.444242</v>
      </c>
      <c r="AB328" s="137">
        <f t="shared" si="5408"/>
        <v>60364.46759</v>
      </c>
      <c r="AC328" s="138">
        <f t="shared" ref="AC328:AF328" si="5409">U328-$U328</f>
        <v>0</v>
      </c>
      <c r="AD328" s="138">
        <f t="shared" si="5409"/>
        <v>-3.141592654</v>
      </c>
      <c r="AE328" s="138">
        <f t="shared" si="5409"/>
        <v>-3.141592654</v>
      </c>
      <c r="AF328" s="138">
        <f t="shared" si="5409"/>
        <v>0</v>
      </c>
      <c r="AG328" s="138">
        <f t="shared" ref="AG328:AJ328" si="5410">Y328/$Y328</f>
        <v>1</v>
      </c>
      <c r="AH328" s="138">
        <f t="shared" si="5410"/>
        <v>11.660723</v>
      </c>
      <c r="AI328" s="138">
        <f t="shared" si="5410"/>
        <v>7740.531496</v>
      </c>
      <c r="AJ328" s="138">
        <f t="shared" si="5410"/>
        <v>275918.7761</v>
      </c>
      <c r="AK328" s="139">
        <f t="shared" ref="AK328:AN328" si="5411">AG328*COS(AC328)</f>
        <v>1</v>
      </c>
      <c r="AL328" s="139">
        <f t="shared" si="5411"/>
        <v>-11.660723</v>
      </c>
      <c r="AM328" s="139">
        <f t="shared" si="5411"/>
        <v>-7740.531496</v>
      </c>
      <c r="AN328" s="139">
        <f t="shared" si="5411"/>
        <v>275918.7761</v>
      </c>
      <c r="AO328" s="129">
        <f t="shared" ref="AO328:AR328" si="5412">AG328*SIN(AC328)</f>
        <v>0</v>
      </c>
      <c r="AP328" s="129">
        <f t="shared" si="5412"/>
        <v>0</v>
      </c>
      <c r="AQ328" s="129">
        <f t="shared" si="5412"/>
        <v>0</v>
      </c>
      <c r="AR328" s="129">
        <f t="shared" si="5412"/>
        <v>0</v>
      </c>
      <c r="AS328" s="140">
        <f t="shared" si="45"/>
        <v>-9.424777961</v>
      </c>
      <c r="AT328" s="141">
        <f t="shared" si="46"/>
        <v>-9.424777961</v>
      </c>
      <c r="AU328" s="141">
        <f t="shared" si="47"/>
        <v>-3.141592654</v>
      </c>
      <c r="AV328" s="122">
        <f t="shared" si="48"/>
        <v>3.141592654</v>
      </c>
      <c r="AW328" s="142">
        <f t="shared" si="49"/>
        <v>1585.537202</v>
      </c>
      <c r="AX328" s="130">
        <f t="shared" si="50"/>
        <v>1585.537202</v>
      </c>
      <c r="AY328" s="143">
        <f t="shared" si="51"/>
        <v>3171.074405</v>
      </c>
      <c r="AZ328" s="143">
        <f t="shared" si="52"/>
        <v>0</v>
      </c>
      <c r="BA328" s="143">
        <f t="shared" si="53"/>
        <v>0</v>
      </c>
      <c r="BB328" s="124">
        <f t="shared" si="54"/>
        <v>3171.074405</v>
      </c>
      <c r="BC328" s="140">
        <f t="shared" ref="BC328:BD328" si="5413">BC$2*AD328</f>
        <v>-3.141592654</v>
      </c>
      <c r="BD328" s="140">
        <f t="shared" si="5413"/>
        <v>-3.141592654</v>
      </c>
      <c r="BE328" s="141">
        <f t="shared" si="56"/>
        <v>-6.283185307</v>
      </c>
      <c r="BF328" s="141">
        <f t="shared" si="57"/>
        <v>0</v>
      </c>
      <c r="BG328" s="122">
        <f t="shared" si="58"/>
        <v>0</v>
      </c>
      <c r="BH328" s="142">
        <f t="shared" ref="BH328:BI328" si="5414">POWER(AH328,BH$2)</f>
        <v>11.660723</v>
      </c>
      <c r="BI328" s="142">
        <f t="shared" si="5414"/>
        <v>7740.531496</v>
      </c>
      <c r="BJ328" s="130">
        <f t="shared" si="60"/>
        <v>90260.19366</v>
      </c>
      <c r="BK328" s="143">
        <f t="shared" si="61"/>
        <v>812341.7429</v>
      </c>
      <c r="BL328" s="143">
        <f t="shared" si="62"/>
        <v>0</v>
      </c>
      <c r="BM328" s="143">
        <f t="shared" si="63"/>
        <v>0</v>
      </c>
      <c r="BN328" s="124">
        <f t="shared" si="64"/>
        <v>812341.7429</v>
      </c>
      <c r="BO328" s="140">
        <f t="shared" si="65"/>
        <v>0</v>
      </c>
      <c r="BP328" s="141">
        <f t="shared" si="66"/>
        <v>0</v>
      </c>
      <c r="BQ328" s="141">
        <f t="shared" si="67"/>
        <v>0</v>
      </c>
      <c r="BR328" s="122">
        <f t="shared" si="68"/>
        <v>0</v>
      </c>
      <c r="BS328" s="142">
        <f t="shared" si="69"/>
        <v>275918.7761</v>
      </c>
      <c r="BT328" s="130">
        <f t="shared" si="70"/>
        <v>275918.7761</v>
      </c>
      <c r="BU328" s="143">
        <f t="shared" si="71"/>
        <v>-7449806.956</v>
      </c>
      <c r="BV328" s="143">
        <f t="shared" si="72"/>
        <v>0</v>
      </c>
      <c r="BW328" s="143">
        <f t="shared" si="73"/>
        <v>3.141592654</v>
      </c>
      <c r="BX328" s="124">
        <f t="shared" si="74"/>
        <v>7449806.956</v>
      </c>
      <c r="BY328" s="144">
        <f t="shared" ref="BY328:BZ328" si="5415">AY328+BK328+BU328</f>
        <v>-6634294.138</v>
      </c>
      <c r="BZ328" s="144">
        <f t="shared" si="5415"/>
        <v>0</v>
      </c>
      <c r="CA328" s="144">
        <f t="shared" si="76"/>
        <v>-3.141592654</v>
      </c>
      <c r="CB328" s="145">
        <f t="shared" si="77"/>
        <v>6634294.138</v>
      </c>
      <c r="CC328" s="140">
        <f t="shared" ref="CC328:CD328" si="5416">CC$2*AD328</f>
        <v>-6.283185307</v>
      </c>
      <c r="CD328" s="140">
        <f t="shared" si="5416"/>
        <v>-6.283185307</v>
      </c>
      <c r="CE328" s="141">
        <f t="shared" si="79"/>
        <v>-12.56637061</v>
      </c>
      <c r="CF328" s="141">
        <f t="shared" si="80"/>
        <v>0</v>
      </c>
      <c r="CG328" s="122">
        <f t="shared" si="81"/>
        <v>0</v>
      </c>
      <c r="CH328" s="142">
        <f t="shared" ref="CH328:CI328" si="5417">POWER(AH328,CH$2)</f>
        <v>135.9724609</v>
      </c>
      <c r="CI328" s="142">
        <f t="shared" si="5417"/>
        <v>59915827.84</v>
      </c>
      <c r="CJ328" s="130">
        <f t="shared" si="83"/>
        <v>8146902559</v>
      </c>
      <c r="CK328" s="143">
        <f t="shared" si="84"/>
        <v>-8146902559</v>
      </c>
      <c r="CL328" s="143">
        <f t="shared" si="85"/>
        <v>0</v>
      </c>
      <c r="CM328" s="143">
        <f t="shared" si="86"/>
        <v>3.141592654</v>
      </c>
      <c r="CN328" s="124">
        <f t="shared" si="87"/>
        <v>8146902559</v>
      </c>
      <c r="CO328" s="140">
        <f t="shared" si="88"/>
        <v>-9.424777961</v>
      </c>
      <c r="CP328" s="141">
        <f t="shared" si="89"/>
        <v>-9.424777961</v>
      </c>
      <c r="CQ328" s="141">
        <f t="shared" si="90"/>
        <v>-3.141592654</v>
      </c>
      <c r="CR328" s="122">
        <f t="shared" si="91"/>
        <v>3.141592654</v>
      </c>
      <c r="CS328" s="142">
        <f t="shared" si="92"/>
        <v>463780352537</v>
      </c>
      <c r="CT328" s="130">
        <f t="shared" si="93"/>
        <v>463780352537</v>
      </c>
      <c r="CU328" s="143">
        <f t="shared" si="94"/>
        <v>-1855121410147</v>
      </c>
      <c r="CV328" s="143">
        <f t="shared" si="95"/>
        <v>0.0002271868497</v>
      </c>
      <c r="CW328" s="143">
        <f t="shared" si="96"/>
        <v>3.141592654</v>
      </c>
      <c r="CX328" s="124">
        <f t="shared" si="97"/>
        <v>1855121410147</v>
      </c>
      <c r="CY328" s="140">
        <f t="shared" si="98"/>
        <v>-9.424777961</v>
      </c>
      <c r="CZ328" s="140">
        <f t="shared" si="99"/>
        <v>0</v>
      </c>
      <c r="DA328" s="141">
        <f t="shared" si="100"/>
        <v>-9.424777961</v>
      </c>
      <c r="DB328" s="141">
        <f t="shared" si="101"/>
        <v>-3.141592654</v>
      </c>
      <c r="DC328" s="122">
        <f t="shared" si="102"/>
        <v>3.141592654</v>
      </c>
      <c r="DD328" s="142">
        <f t="shared" si="103"/>
        <v>1585.537202</v>
      </c>
      <c r="DE328" s="142">
        <f t="shared" si="104"/>
        <v>275918.7761</v>
      </c>
      <c r="DF328" s="130">
        <f t="shared" si="105"/>
        <v>437479484.4</v>
      </c>
      <c r="DG328" s="143">
        <f t="shared" si="106"/>
        <v>-1749917938</v>
      </c>
      <c r="DH328" s="143">
        <f t="shared" si="107"/>
        <v>0.0000002143031401</v>
      </c>
      <c r="DI328" s="143">
        <f t="shared" si="108"/>
        <v>3.141592654</v>
      </c>
      <c r="DJ328" s="124">
        <f t="shared" si="109"/>
        <v>1749917938</v>
      </c>
      <c r="DK328" s="140">
        <f t="shared" ref="DK328:DM328" si="5418">DK$2*AD328</f>
        <v>-3.141592654</v>
      </c>
      <c r="DL328" s="140">
        <f t="shared" si="5418"/>
        <v>-3.141592654</v>
      </c>
      <c r="DM328" s="140">
        <f t="shared" si="5418"/>
        <v>0</v>
      </c>
      <c r="DN328" s="141">
        <f t="shared" si="111"/>
        <v>-6.283185307</v>
      </c>
      <c r="DO328" s="141">
        <f t="shared" si="112"/>
        <v>0</v>
      </c>
      <c r="DP328" s="122">
        <f t="shared" si="113"/>
        <v>0</v>
      </c>
      <c r="DQ328" s="142">
        <f t="shared" ref="DQ328:DS328" si="5419">POWER(AH328,DQ$2)</f>
        <v>11.660723</v>
      </c>
      <c r="DR328" s="142">
        <f t="shared" si="5419"/>
        <v>7740.531496</v>
      </c>
      <c r="DS328" s="142">
        <f t="shared" si="5419"/>
        <v>275918.7761</v>
      </c>
      <c r="DT328" s="130">
        <f t="shared" si="115"/>
        <v>24904482169</v>
      </c>
      <c r="DU328" s="143">
        <f t="shared" si="116"/>
        <v>-448280679035</v>
      </c>
      <c r="DV328" s="143">
        <f t="shared" si="117"/>
        <v>0</v>
      </c>
      <c r="DW328" s="143">
        <f t="shared" si="118"/>
        <v>3.141592654</v>
      </c>
      <c r="DX328" s="124">
        <f t="shared" si="119"/>
        <v>448280679035</v>
      </c>
      <c r="DY328" s="140">
        <f t="shared" si="120"/>
        <v>0</v>
      </c>
      <c r="DZ328" s="141">
        <f t="shared" si="121"/>
        <v>0</v>
      </c>
      <c r="EA328" s="141">
        <f t="shared" si="122"/>
        <v>0</v>
      </c>
      <c r="EB328" s="122">
        <f t="shared" si="123"/>
        <v>0</v>
      </c>
      <c r="EC328" s="142">
        <f t="shared" si="124"/>
        <v>76131171027</v>
      </c>
      <c r="ED328" s="130">
        <f t="shared" si="125"/>
        <v>76131171027</v>
      </c>
      <c r="EE328" s="143">
        <f t="shared" si="126"/>
        <v>2055541617716</v>
      </c>
      <c r="EF328" s="143">
        <f t="shared" si="127"/>
        <v>0</v>
      </c>
      <c r="EG328" s="143">
        <f t="shared" si="128"/>
        <v>0</v>
      </c>
      <c r="EH328" s="124">
        <f t="shared" si="129"/>
        <v>2055541617716</v>
      </c>
      <c r="EI328" s="144">
        <f t="shared" ref="EI328:EJ328" si="5420">CK328+CU328+DG328+DU328+EE328</f>
        <v>-257757291963</v>
      </c>
      <c r="EJ328" s="144">
        <f t="shared" si="5420"/>
        <v>0.0002274011528</v>
      </c>
      <c r="EK328" s="144">
        <f t="shared" si="131"/>
        <v>3.141592654</v>
      </c>
      <c r="EL328" s="145">
        <f t="shared" si="132"/>
        <v>257757291963</v>
      </c>
      <c r="EM328" s="140">
        <f t="shared" si="133"/>
        <v>1.570796327</v>
      </c>
      <c r="EN328" s="141">
        <f t="shared" si="134"/>
        <v>1.570796327</v>
      </c>
      <c r="EO328" s="141">
        <f t="shared" si="135"/>
        <v>1.570796327</v>
      </c>
      <c r="EP328" s="122">
        <f t="shared" si="136"/>
        <v>1.570796327</v>
      </c>
      <c r="EQ328" s="142">
        <f t="shared" si="137"/>
        <v>507698.0323</v>
      </c>
      <c r="ER328" s="130">
        <f t="shared" si="138"/>
        <v>507698.0323</v>
      </c>
      <c r="ES328" s="143">
        <f t="shared" si="139"/>
        <v>0.000000001333076835</v>
      </c>
      <c r="ET328" s="143">
        <f t="shared" si="140"/>
        <v>2638076.36</v>
      </c>
      <c r="EU328" s="143">
        <f t="shared" si="141"/>
        <v>1.570796327</v>
      </c>
      <c r="EV328" s="124">
        <f t="shared" si="142"/>
        <v>2638076.36</v>
      </c>
      <c r="EW328" s="144">
        <f t="shared" ref="EW328:EX328" si="5421">BY328+ES328</f>
        <v>-6634294.138</v>
      </c>
      <c r="EX328" s="144">
        <f t="shared" si="5421"/>
        <v>2638076.36</v>
      </c>
      <c r="EY328" s="144">
        <f t="shared" si="144"/>
        <v>2.763120378</v>
      </c>
      <c r="EZ328" s="145">
        <f t="shared" si="145"/>
        <v>7139559.202</v>
      </c>
      <c r="FA328" s="140">
        <f t="shared" si="146"/>
        <v>0.921040126</v>
      </c>
      <c r="FB328" s="141">
        <f t="shared" si="147"/>
        <v>0.921040126</v>
      </c>
      <c r="FC328" s="141">
        <f t="shared" si="148"/>
        <v>0.921040126</v>
      </c>
      <c r="FD328" s="122">
        <f t="shared" si="149"/>
        <v>0.921040126</v>
      </c>
      <c r="FE328" s="142">
        <f t="shared" si="150"/>
        <v>192.5560343</v>
      </c>
      <c r="FF328" s="130">
        <f t="shared" si="151"/>
        <v>192.5560343</v>
      </c>
      <c r="FG328" s="143">
        <f t="shared" si="152"/>
        <v>30.82069274</v>
      </c>
      <c r="FH328" s="143">
        <f t="shared" si="153"/>
        <v>40.56316205</v>
      </c>
      <c r="FI328" s="143">
        <f t="shared" si="154"/>
        <v>0.921040126</v>
      </c>
      <c r="FJ328" s="124">
        <f t="shared" si="155"/>
        <v>50.9439419</v>
      </c>
      <c r="FK328" s="140">
        <f t="shared" si="156"/>
        <v>-6.283185307</v>
      </c>
      <c r="FL328" s="141">
        <f t="shared" si="157"/>
        <v>-6.283185307</v>
      </c>
      <c r="FM328" s="141">
        <f t="shared" si="158"/>
        <v>0</v>
      </c>
      <c r="FN328" s="122">
        <f t="shared" si="159"/>
        <v>0</v>
      </c>
      <c r="FO328" s="142">
        <f t="shared" si="160"/>
        <v>135.9724609</v>
      </c>
      <c r="FP328" s="130">
        <f t="shared" si="161"/>
        <v>135.9724609</v>
      </c>
      <c r="FQ328" s="143">
        <f t="shared" si="162"/>
        <v>-135.9724609</v>
      </c>
      <c r="FR328" s="143">
        <f t="shared" si="163"/>
        <v>0</v>
      </c>
      <c r="FS328" s="143">
        <f t="shared" si="164"/>
        <v>3.141592654</v>
      </c>
      <c r="FT328" s="124">
        <f t="shared" si="165"/>
        <v>135.9724609</v>
      </c>
      <c r="FU328" s="144">
        <f t="shared" si="166"/>
        <v>-23357.56695</v>
      </c>
      <c r="FV328" s="144">
        <f t="shared" si="167"/>
        <v>0</v>
      </c>
      <c r="FW328" s="144">
        <f t="shared" si="168"/>
        <v>-3.141592654</v>
      </c>
      <c r="FX328" s="145">
        <f t="shared" si="169"/>
        <v>23357.56695</v>
      </c>
      <c r="FY328" s="140">
        <f t="shared" si="170"/>
        <v>-3.141592654</v>
      </c>
      <c r="FZ328" s="140">
        <f t="shared" si="171"/>
        <v>-0.921040126</v>
      </c>
      <c r="GA328" s="141">
        <f t="shared" si="172"/>
        <v>-4.06263278</v>
      </c>
      <c r="GB328" s="141">
        <f t="shared" si="173"/>
        <v>-4.06263278</v>
      </c>
      <c r="GC328" s="122">
        <f t="shared" si="174"/>
        <v>2.220552528</v>
      </c>
      <c r="GD328" s="142">
        <f t="shared" si="175"/>
        <v>23357.56695</v>
      </c>
      <c r="GE328" s="142">
        <f t="shared" si="176"/>
        <v>0.01962941937</v>
      </c>
      <c r="GF328" s="130">
        <f t="shared" si="177"/>
        <v>458.4954771</v>
      </c>
      <c r="GG328" s="143">
        <f t="shared" si="178"/>
        <v>-30.82069274</v>
      </c>
      <c r="GH328" s="143">
        <f t="shared" si="179"/>
        <v>40.56316205</v>
      </c>
      <c r="GI328" s="143">
        <f t="shared" si="180"/>
        <v>2.220552528</v>
      </c>
      <c r="GJ328" s="124">
        <f t="shared" si="181"/>
        <v>50.9439419</v>
      </c>
      <c r="GK328" s="146">
        <f t="shared" si="182"/>
        <v>-0.5</v>
      </c>
      <c r="GL328" s="127">
        <f t="shared" si="183"/>
        <v>-0.8660254038</v>
      </c>
      <c r="GM328" s="146">
        <f t="shared" si="184"/>
        <v>-2.094395102</v>
      </c>
      <c r="GN328" s="127">
        <f t="shared" si="185"/>
        <v>1</v>
      </c>
      <c r="GO328" s="147">
        <f t="shared" si="186"/>
        <v>-0.5</v>
      </c>
      <c r="GP328" s="128">
        <f t="shared" si="187"/>
        <v>0.8660254038</v>
      </c>
      <c r="GQ328" s="147">
        <f t="shared" si="188"/>
        <v>2.094395102</v>
      </c>
      <c r="GR328" s="128">
        <f t="shared" si="189"/>
        <v>1</v>
      </c>
      <c r="GS328" s="140">
        <f t="shared" si="190"/>
        <v>-2.094395102</v>
      </c>
      <c r="GT328" s="140">
        <f t="shared" si="191"/>
        <v>0.921040126</v>
      </c>
      <c r="GU328" s="141">
        <f t="shared" si="192"/>
        <v>-1.173354976</v>
      </c>
      <c r="GV328" s="141">
        <f t="shared" si="193"/>
        <v>-1.173354976</v>
      </c>
      <c r="GW328" s="122">
        <f t="shared" si="194"/>
        <v>-1.173354976</v>
      </c>
      <c r="GX328" s="142">
        <f t="shared" si="195"/>
        <v>1</v>
      </c>
      <c r="GY328" s="142">
        <f t="shared" si="196"/>
        <v>50.9439419</v>
      </c>
      <c r="GZ328" s="130">
        <f t="shared" si="197"/>
        <v>50.9439419</v>
      </c>
      <c r="HA328" s="143">
        <f t="shared" si="198"/>
        <v>19.71838242</v>
      </c>
      <c r="HB328" s="143">
        <f t="shared" si="199"/>
        <v>-46.9730839</v>
      </c>
      <c r="HC328" s="143">
        <f t="shared" si="200"/>
        <v>-1.173354976</v>
      </c>
      <c r="HD328" s="124">
        <f t="shared" si="201"/>
        <v>50.9439419</v>
      </c>
      <c r="HE328" s="140">
        <f t="shared" si="202"/>
        <v>2.094395102</v>
      </c>
      <c r="HF328" s="140">
        <f t="shared" si="203"/>
        <v>2.220552528</v>
      </c>
      <c r="HG328" s="141">
        <f t="shared" si="204"/>
        <v>4.31494763</v>
      </c>
      <c r="HH328" s="141">
        <f t="shared" si="205"/>
        <v>4.31494763</v>
      </c>
      <c r="HI328" s="122">
        <f t="shared" si="206"/>
        <v>-1.968237677</v>
      </c>
      <c r="HJ328" s="142">
        <f t="shared" si="207"/>
        <v>1</v>
      </c>
      <c r="HK328" s="142">
        <f t="shared" si="208"/>
        <v>50.9439419</v>
      </c>
      <c r="HL328" s="130">
        <f t="shared" si="209"/>
        <v>50.9439419</v>
      </c>
      <c r="HM328" s="143">
        <f t="shared" si="210"/>
        <v>-19.71838242</v>
      </c>
      <c r="HN328" s="143">
        <f t="shared" si="211"/>
        <v>-46.9730839</v>
      </c>
      <c r="HO328" s="143">
        <f t="shared" si="212"/>
        <v>-1.968237677</v>
      </c>
      <c r="HP328" s="124">
        <f t="shared" si="213"/>
        <v>50.9439419</v>
      </c>
      <c r="HQ328" s="140">
        <f t="shared" si="214"/>
        <v>2.094395102</v>
      </c>
      <c r="HR328" s="140">
        <f t="shared" si="215"/>
        <v>0.921040126</v>
      </c>
      <c r="HS328" s="141">
        <f t="shared" si="216"/>
        <v>3.015435228</v>
      </c>
      <c r="HT328" s="141">
        <f t="shared" si="217"/>
        <v>3.015435228</v>
      </c>
      <c r="HU328" s="122">
        <f t="shared" si="218"/>
        <v>3.015435228</v>
      </c>
      <c r="HV328" s="142">
        <f t="shared" si="219"/>
        <v>1</v>
      </c>
      <c r="HW328" s="142">
        <f t="shared" si="220"/>
        <v>50.9439419</v>
      </c>
      <c r="HX328" s="130">
        <f t="shared" si="221"/>
        <v>50.9439419</v>
      </c>
      <c r="HY328" s="143">
        <f t="shared" si="222"/>
        <v>-50.53907516</v>
      </c>
      <c r="HZ328" s="143">
        <f t="shared" si="223"/>
        <v>6.409921855</v>
      </c>
      <c r="IA328" s="143">
        <f t="shared" si="224"/>
        <v>3.015435228</v>
      </c>
      <c r="IB328" s="124">
        <f t="shared" si="225"/>
        <v>50.9439419</v>
      </c>
      <c r="IC328" s="140">
        <f t="shared" si="226"/>
        <v>-2.094395102</v>
      </c>
      <c r="ID328" s="140">
        <f t="shared" si="227"/>
        <v>2.220552528</v>
      </c>
      <c r="IE328" s="141">
        <f t="shared" si="228"/>
        <v>0.1261574252</v>
      </c>
      <c r="IF328" s="141">
        <f t="shared" si="229"/>
        <v>0.1261574252</v>
      </c>
      <c r="IG328" s="122">
        <f t="shared" si="230"/>
        <v>0.1261574252</v>
      </c>
      <c r="IH328" s="142">
        <f t="shared" si="231"/>
        <v>1</v>
      </c>
      <c r="II328" s="142">
        <f t="shared" si="232"/>
        <v>50.9439419</v>
      </c>
      <c r="IJ328" s="130">
        <f t="shared" si="233"/>
        <v>50.9439419</v>
      </c>
      <c r="IK328" s="143">
        <f t="shared" si="234"/>
        <v>50.53907516</v>
      </c>
      <c r="IL328" s="143">
        <f t="shared" si="235"/>
        <v>6.409921855</v>
      </c>
      <c r="IM328" s="143">
        <f t="shared" si="236"/>
        <v>0.1261574252</v>
      </c>
      <c r="IN328" s="124">
        <f t="shared" si="237"/>
        <v>50.9439419</v>
      </c>
    </row>
    <row r="329" ht="12.75" customHeight="1">
      <c r="A329" s="129">
        <f>'Cortez Cubic'!AP329</f>
        <v>-0.2187762226</v>
      </c>
      <c r="B329" s="129">
        <f>'Cortez Cubic'!AQ329</f>
        <v>3.137043093</v>
      </c>
      <c r="C329" s="129">
        <f>'Cortez Cubic'!AR329</f>
        <v>1670.497855</v>
      </c>
      <c r="D329" s="129">
        <f>'Cortez Cubic'!AS329</f>
        <v>-64994.31542</v>
      </c>
      <c r="E329" s="129">
        <f t="shared" ref="E329:H329" si="5422">0</f>
        <v>0</v>
      </c>
      <c r="F329" s="129">
        <f t="shared" si="5422"/>
        <v>0</v>
      </c>
      <c r="G329" s="129">
        <f t="shared" si="5422"/>
        <v>0</v>
      </c>
      <c r="H329" s="129">
        <f t="shared" si="5422"/>
        <v>0</v>
      </c>
      <c r="I329" s="110">
        <f>'Cortez Cubic'!I329</f>
        <v>76</v>
      </c>
      <c r="J329" s="130">
        <f t="shared" si="28"/>
        <v>55.45763774</v>
      </c>
      <c r="K329" s="131">
        <f t="shared" si="29"/>
        <v>1</v>
      </c>
      <c r="L329" s="131">
        <f t="shared" si="30"/>
        <v>0</v>
      </c>
      <c r="M329" s="132">
        <f t="shared" si="31"/>
        <v>20.54236226</v>
      </c>
      <c r="N329" s="133">
        <f t="shared" si="32"/>
        <v>0</v>
      </c>
      <c r="O329" s="134">
        <f t="shared" si="33"/>
        <v>55.45763774</v>
      </c>
      <c r="P329" s="134">
        <f t="shared" si="34"/>
        <v>-0.7634260562</v>
      </c>
      <c r="Q329" s="135">
        <f t="shared" si="35"/>
        <v>55.45763774</v>
      </c>
      <c r="R329" s="135">
        <f t="shared" si="36"/>
        <v>0.7634260562</v>
      </c>
      <c r="S329" s="136">
        <f t="shared" si="37"/>
        <v>-96.57622594</v>
      </c>
      <c r="T329" s="136">
        <f t="shared" si="38"/>
        <v>0</v>
      </c>
      <c r="U329" s="137">
        <f t="shared" ref="U329:X329" si="5423">ATAN2(A329,E329)</f>
        <v>3.141592654</v>
      </c>
      <c r="V329" s="137">
        <f t="shared" si="5423"/>
        <v>0</v>
      </c>
      <c r="W329" s="137">
        <f t="shared" si="5423"/>
        <v>0</v>
      </c>
      <c r="X329" s="137">
        <f t="shared" si="5423"/>
        <v>3.141592654</v>
      </c>
      <c r="Y329" s="137">
        <f t="shared" ref="Y329:AB329" si="5424">SQRT(POWER(A329,2)+POWER(E329,2))</f>
        <v>0.2187762226</v>
      </c>
      <c r="Z329" s="137">
        <f t="shared" si="5424"/>
        <v>3.137043093</v>
      </c>
      <c r="AA329" s="137">
        <f t="shared" si="5424"/>
        <v>1670.497855</v>
      </c>
      <c r="AB329" s="137">
        <f t="shared" si="5424"/>
        <v>64994.31542</v>
      </c>
      <c r="AC329" s="138">
        <f t="shared" ref="AC329:AF329" si="5425">U329-$U329</f>
        <v>0</v>
      </c>
      <c r="AD329" s="138">
        <f t="shared" si="5425"/>
        <v>-3.141592654</v>
      </c>
      <c r="AE329" s="138">
        <f t="shared" si="5425"/>
        <v>-3.141592654</v>
      </c>
      <c r="AF329" s="138">
        <f t="shared" si="5425"/>
        <v>0</v>
      </c>
      <c r="AG329" s="138">
        <f t="shared" ref="AG329:AJ329" si="5426">Y329/$Y329</f>
        <v>1</v>
      </c>
      <c r="AH329" s="138">
        <f t="shared" si="5426"/>
        <v>14.33904954</v>
      </c>
      <c r="AI329" s="138">
        <f t="shared" si="5426"/>
        <v>7635.646302</v>
      </c>
      <c r="AJ329" s="138">
        <f t="shared" si="5426"/>
        <v>297081.258</v>
      </c>
      <c r="AK329" s="139">
        <f t="shared" ref="AK329:AN329" si="5427">AG329*COS(AC329)</f>
        <v>1</v>
      </c>
      <c r="AL329" s="139">
        <f t="shared" si="5427"/>
        <v>-14.33904954</v>
      </c>
      <c r="AM329" s="139">
        <f t="shared" si="5427"/>
        <v>-7635.646302</v>
      </c>
      <c r="AN329" s="139">
        <f t="shared" si="5427"/>
        <v>297081.258</v>
      </c>
      <c r="AO329" s="129">
        <f t="shared" ref="AO329:AR329" si="5428">AG329*SIN(AC329)</f>
        <v>0</v>
      </c>
      <c r="AP329" s="129">
        <f t="shared" si="5428"/>
        <v>0</v>
      </c>
      <c r="AQ329" s="129">
        <f t="shared" si="5428"/>
        <v>0</v>
      </c>
      <c r="AR329" s="129">
        <f t="shared" si="5428"/>
        <v>0</v>
      </c>
      <c r="AS329" s="140">
        <f t="shared" si="45"/>
        <v>-9.424777961</v>
      </c>
      <c r="AT329" s="141">
        <f t="shared" si="46"/>
        <v>-9.424777961</v>
      </c>
      <c r="AU329" s="141">
        <f t="shared" si="47"/>
        <v>-3.141592654</v>
      </c>
      <c r="AV329" s="122">
        <f t="shared" si="48"/>
        <v>3.141592654</v>
      </c>
      <c r="AW329" s="142">
        <f t="shared" si="49"/>
        <v>2948.228195</v>
      </c>
      <c r="AX329" s="130">
        <f t="shared" si="50"/>
        <v>2948.228195</v>
      </c>
      <c r="AY329" s="143">
        <f t="shared" si="51"/>
        <v>5896.456391</v>
      </c>
      <c r="AZ329" s="143">
        <f t="shared" si="52"/>
        <v>0</v>
      </c>
      <c r="BA329" s="143">
        <f t="shared" si="53"/>
        <v>0</v>
      </c>
      <c r="BB329" s="124">
        <f t="shared" si="54"/>
        <v>5896.456391</v>
      </c>
      <c r="BC329" s="140">
        <f t="shared" ref="BC329:BD329" si="5429">BC$2*AD329</f>
        <v>-3.141592654</v>
      </c>
      <c r="BD329" s="140">
        <f t="shared" si="5429"/>
        <v>-3.141592654</v>
      </c>
      <c r="BE329" s="141">
        <f t="shared" si="56"/>
        <v>-6.283185307</v>
      </c>
      <c r="BF329" s="141">
        <f t="shared" si="57"/>
        <v>0</v>
      </c>
      <c r="BG329" s="122">
        <f t="shared" si="58"/>
        <v>0</v>
      </c>
      <c r="BH329" s="142">
        <f t="shared" ref="BH329:BI329" si="5430">POWER(AH329,BH$2)</f>
        <v>14.33904954</v>
      </c>
      <c r="BI329" s="142">
        <f t="shared" si="5430"/>
        <v>7635.646302</v>
      </c>
      <c r="BJ329" s="130">
        <f t="shared" si="60"/>
        <v>109487.9106</v>
      </c>
      <c r="BK329" s="143">
        <f t="shared" si="61"/>
        <v>985391.1951</v>
      </c>
      <c r="BL329" s="143">
        <f t="shared" si="62"/>
        <v>0</v>
      </c>
      <c r="BM329" s="143">
        <f t="shared" si="63"/>
        <v>0</v>
      </c>
      <c r="BN329" s="124">
        <f t="shared" si="64"/>
        <v>985391.1951</v>
      </c>
      <c r="BO329" s="140">
        <f t="shared" si="65"/>
        <v>0</v>
      </c>
      <c r="BP329" s="141">
        <f t="shared" si="66"/>
        <v>0</v>
      </c>
      <c r="BQ329" s="141">
        <f t="shared" si="67"/>
        <v>0</v>
      </c>
      <c r="BR329" s="122">
        <f t="shared" si="68"/>
        <v>0</v>
      </c>
      <c r="BS329" s="142">
        <f t="shared" si="69"/>
        <v>297081.258</v>
      </c>
      <c r="BT329" s="130">
        <f t="shared" si="70"/>
        <v>297081.258</v>
      </c>
      <c r="BU329" s="143">
        <f t="shared" si="71"/>
        <v>-8021193.965</v>
      </c>
      <c r="BV329" s="143">
        <f t="shared" si="72"/>
        <v>0</v>
      </c>
      <c r="BW329" s="143">
        <f t="shared" si="73"/>
        <v>3.141592654</v>
      </c>
      <c r="BX329" s="124">
        <f t="shared" si="74"/>
        <v>8021193.965</v>
      </c>
      <c r="BY329" s="144">
        <f t="shared" ref="BY329:BZ329" si="5431">AY329+BK329+BU329</f>
        <v>-7029906.314</v>
      </c>
      <c r="BZ329" s="144">
        <f t="shared" si="5431"/>
        <v>0</v>
      </c>
      <c r="CA329" s="144">
        <f t="shared" si="76"/>
        <v>-3.141592654</v>
      </c>
      <c r="CB329" s="145">
        <f t="shared" si="77"/>
        <v>7029906.314</v>
      </c>
      <c r="CC329" s="140">
        <f t="shared" ref="CC329:CD329" si="5432">CC$2*AD329</f>
        <v>-6.283185307</v>
      </c>
      <c r="CD329" s="140">
        <f t="shared" si="5432"/>
        <v>-6.283185307</v>
      </c>
      <c r="CE329" s="141">
        <f t="shared" si="79"/>
        <v>-12.56637061</v>
      </c>
      <c r="CF329" s="141">
        <f t="shared" si="80"/>
        <v>0</v>
      </c>
      <c r="CG329" s="122">
        <f t="shared" si="81"/>
        <v>0</v>
      </c>
      <c r="CH329" s="142">
        <f t="shared" ref="CH329:CI329" si="5433">POWER(AH329,CH$2)</f>
        <v>205.6083416</v>
      </c>
      <c r="CI329" s="142">
        <f t="shared" si="5433"/>
        <v>58303094.45</v>
      </c>
      <c r="CJ329" s="130">
        <f t="shared" si="83"/>
        <v>11987602560</v>
      </c>
      <c r="CK329" s="143">
        <f t="shared" si="84"/>
        <v>-11987602560</v>
      </c>
      <c r="CL329" s="143">
        <f t="shared" si="85"/>
        <v>0</v>
      </c>
      <c r="CM329" s="143">
        <f t="shared" si="86"/>
        <v>3.141592654</v>
      </c>
      <c r="CN329" s="124">
        <f t="shared" si="87"/>
        <v>11987602560</v>
      </c>
      <c r="CO329" s="140">
        <f t="shared" si="88"/>
        <v>-9.424777961</v>
      </c>
      <c r="CP329" s="141">
        <f t="shared" si="89"/>
        <v>-9.424777961</v>
      </c>
      <c r="CQ329" s="141">
        <f t="shared" si="90"/>
        <v>-3.141592654</v>
      </c>
      <c r="CR329" s="122">
        <f t="shared" si="91"/>
        <v>3.141592654</v>
      </c>
      <c r="CS329" s="142">
        <f t="shared" si="92"/>
        <v>445181807515</v>
      </c>
      <c r="CT329" s="130">
        <f t="shared" si="93"/>
        <v>445181807515</v>
      </c>
      <c r="CU329" s="143">
        <f t="shared" si="94"/>
        <v>-1780727230059</v>
      </c>
      <c r="CV329" s="143">
        <f t="shared" si="95"/>
        <v>0.0002180761902</v>
      </c>
      <c r="CW329" s="143">
        <f t="shared" si="96"/>
        <v>3.141592654</v>
      </c>
      <c r="CX329" s="124">
        <f t="shared" si="97"/>
        <v>1780727230059</v>
      </c>
      <c r="CY329" s="140">
        <f t="shared" si="98"/>
        <v>-9.424777961</v>
      </c>
      <c r="CZ329" s="140">
        <f t="shared" si="99"/>
        <v>0</v>
      </c>
      <c r="DA329" s="141">
        <f t="shared" si="100"/>
        <v>-9.424777961</v>
      </c>
      <c r="DB329" s="141">
        <f t="shared" si="101"/>
        <v>-3.141592654</v>
      </c>
      <c r="DC329" s="122">
        <f t="shared" si="102"/>
        <v>3.141592654</v>
      </c>
      <c r="DD329" s="142">
        <f t="shared" si="103"/>
        <v>2948.228195</v>
      </c>
      <c r="DE329" s="142">
        <f t="shared" si="104"/>
        <v>297081.258</v>
      </c>
      <c r="DF329" s="130">
        <f t="shared" si="105"/>
        <v>875863341</v>
      </c>
      <c r="DG329" s="143">
        <f t="shared" si="106"/>
        <v>-3503453364</v>
      </c>
      <c r="DH329" s="143">
        <f t="shared" si="107"/>
        <v>0.0000004290492948</v>
      </c>
      <c r="DI329" s="143">
        <f t="shared" si="108"/>
        <v>3.141592654</v>
      </c>
      <c r="DJ329" s="124">
        <f t="shared" si="109"/>
        <v>3503453364</v>
      </c>
      <c r="DK329" s="140">
        <f t="shared" ref="DK329:DM329" si="5434">DK$2*AD329</f>
        <v>-3.141592654</v>
      </c>
      <c r="DL329" s="140">
        <f t="shared" si="5434"/>
        <v>-3.141592654</v>
      </c>
      <c r="DM329" s="140">
        <f t="shared" si="5434"/>
        <v>0</v>
      </c>
      <c r="DN329" s="141">
        <f t="shared" si="111"/>
        <v>-6.283185307</v>
      </c>
      <c r="DO329" s="141">
        <f t="shared" si="112"/>
        <v>0</v>
      </c>
      <c r="DP329" s="122">
        <f t="shared" si="113"/>
        <v>0</v>
      </c>
      <c r="DQ329" s="142">
        <f t="shared" ref="DQ329:DS329" si="5435">POWER(AH329,DQ$2)</f>
        <v>14.33904954</v>
      </c>
      <c r="DR329" s="142">
        <f t="shared" si="5435"/>
        <v>7635.646302</v>
      </c>
      <c r="DS329" s="142">
        <f t="shared" si="5435"/>
        <v>297081.258</v>
      </c>
      <c r="DT329" s="130">
        <f t="shared" si="115"/>
        <v>32526806203</v>
      </c>
      <c r="DU329" s="143">
        <f t="shared" si="116"/>
        <v>-585482511647</v>
      </c>
      <c r="DV329" s="143">
        <f t="shared" si="117"/>
        <v>0</v>
      </c>
      <c r="DW329" s="143">
        <f t="shared" si="118"/>
        <v>3.141592654</v>
      </c>
      <c r="DX329" s="124">
        <f t="shared" si="119"/>
        <v>585482511647</v>
      </c>
      <c r="DY329" s="140">
        <f t="shared" si="120"/>
        <v>0</v>
      </c>
      <c r="DZ329" s="141">
        <f t="shared" si="121"/>
        <v>0</v>
      </c>
      <c r="EA329" s="141">
        <f t="shared" si="122"/>
        <v>0</v>
      </c>
      <c r="EB329" s="122">
        <f t="shared" si="123"/>
        <v>0</v>
      </c>
      <c r="EC329" s="142">
        <f t="shared" si="124"/>
        <v>88257273835</v>
      </c>
      <c r="ED329" s="130">
        <f t="shared" si="125"/>
        <v>88257273835</v>
      </c>
      <c r="EE329" s="143">
        <f t="shared" si="126"/>
        <v>2382946393557</v>
      </c>
      <c r="EF329" s="143">
        <f t="shared" si="127"/>
        <v>0</v>
      </c>
      <c r="EG329" s="143">
        <f t="shared" si="128"/>
        <v>0</v>
      </c>
      <c r="EH329" s="124">
        <f t="shared" si="129"/>
        <v>2382946393557</v>
      </c>
      <c r="EI329" s="144">
        <f t="shared" ref="EI329:EJ329" si="5436">CK329+CU329+DG329+DU329+EE329</f>
        <v>1245595927</v>
      </c>
      <c r="EJ329" s="144">
        <f t="shared" si="5436"/>
        <v>0.0002185052395</v>
      </c>
      <c r="EK329" s="144">
        <f t="shared" si="131"/>
        <v>0</v>
      </c>
      <c r="EL329" s="145">
        <f t="shared" si="132"/>
        <v>1245595927</v>
      </c>
      <c r="EM329" s="140">
        <f t="shared" si="133"/>
        <v>0</v>
      </c>
      <c r="EN329" s="141">
        <f t="shared" si="134"/>
        <v>0</v>
      </c>
      <c r="EO329" s="141">
        <f t="shared" si="135"/>
        <v>0</v>
      </c>
      <c r="EP329" s="122">
        <f t="shared" si="136"/>
        <v>0</v>
      </c>
      <c r="EQ329" s="142">
        <f t="shared" si="137"/>
        <v>35293.0011</v>
      </c>
      <c r="ER329" s="130">
        <f t="shared" si="138"/>
        <v>35293.0011</v>
      </c>
      <c r="ES329" s="143">
        <f t="shared" si="139"/>
        <v>183387.8132</v>
      </c>
      <c r="ET329" s="143">
        <f t="shared" si="140"/>
        <v>0.00000001608515137</v>
      </c>
      <c r="EU329" s="143">
        <f t="shared" si="141"/>
        <v>0</v>
      </c>
      <c r="EV329" s="124">
        <f t="shared" si="142"/>
        <v>183387.8132</v>
      </c>
      <c r="EW329" s="144">
        <f t="shared" ref="EW329:EX329" si="5437">BY329+ES329</f>
        <v>-6846518.5</v>
      </c>
      <c r="EX329" s="144">
        <f t="shared" si="5437"/>
        <v>0.00000001608442926</v>
      </c>
      <c r="EY329" s="144">
        <f t="shared" si="144"/>
        <v>3.141592654</v>
      </c>
      <c r="EZ329" s="145">
        <f t="shared" si="145"/>
        <v>6846518.5</v>
      </c>
      <c r="FA329" s="140">
        <f t="shared" si="146"/>
        <v>1.047197551</v>
      </c>
      <c r="FB329" s="141">
        <f t="shared" si="147"/>
        <v>1.047197551</v>
      </c>
      <c r="FC329" s="141">
        <f t="shared" si="148"/>
        <v>1.047197551</v>
      </c>
      <c r="FD329" s="122">
        <f t="shared" si="149"/>
        <v>1.047197551</v>
      </c>
      <c r="FE329" s="142">
        <f t="shared" si="150"/>
        <v>189.8846807</v>
      </c>
      <c r="FF329" s="130">
        <f t="shared" si="151"/>
        <v>189.8846807</v>
      </c>
      <c r="FG329" s="143">
        <f t="shared" si="152"/>
        <v>25.11859516</v>
      </c>
      <c r="FH329" s="143">
        <f t="shared" si="153"/>
        <v>43.50668303</v>
      </c>
      <c r="FI329" s="143">
        <f t="shared" si="154"/>
        <v>1.047197551</v>
      </c>
      <c r="FJ329" s="124">
        <f t="shared" si="155"/>
        <v>50.23719032</v>
      </c>
      <c r="FK329" s="140">
        <f t="shared" si="156"/>
        <v>-6.283185307</v>
      </c>
      <c r="FL329" s="141">
        <f t="shared" si="157"/>
        <v>-6.283185307</v>
      </c>
      <c r="FM329" s="141">
        <f t="shared" si="158"/>
        <v>0</v>
      </c>
      <c r="FN329" s="122">
        <f t="shared" si="159"/>
        <v>0</v>
      </c>
      <c r="FO329" s="142">
        <f t="shared" si="160"/>
        <v>205.6083416</v>
      </c>
      <c r="FP329" s="130">
        <f t="shared" si="161"/>
        <v>205.6083416</v>
      </c>
      <c r="FQ329" s="143">
        <f t="shared" si="162"/>
        <v>-205.6083416</v>
      </c>
      <c r="FR329" s="143">
        <f t="shared" si="163"/>
        <v>0</v>
      </c>
      <c r="FS329" s="143">
        <f t="shared" si="164"/>
        <v>3.141592654</v>
      </c>
      <c r="FT329" s="124">
        <f t="shared" si="165"/>
        <v>205.6083416</v>
      </c>
      <c r="FU329" s="144">
        <f t="shared" si="166"/>
        <v>-23112.54725</v>
      </c>
      <c r="FV329" s="144">
        <f t="shared" si="167"/>
        <v>0</v>
      </c>
      <c r="FW329" s="144">
        <f t="shared" si="168"/>
        <v>-3.141592654</v>
      </c>
      <c r="FX329" s="145">
        <f t="shared" si="169"/>
        <v>23112.54725</v>
      </c>
      <c r="FY329" s="140">
        <f t="shared" si="170"/>
        <v>-3.141592654</v>
      </c>
      <c r="FZ329" s="140">
        <f t="shared" si="171"/>
        <v>-1.047197551</v>
      </c>
      <c r="GA329" s="141">
        <f t="shared" si="172"/>
        <v>-4.188790205</v>
      </c>
      <c r="GB329" s="141">
        <f t="shared" si="173"/>
        <v>-4.188790205</v>
      </c>
      <c r="GC329" s="122">
        <f t="shared" si="174"/>
        <v>2.094395102</v>
      </c>
      <c r="GD329" s="142">
        <f t="shared" si="175"/>
        <v>23112.54725</v>
      </c>
      <c r="GE329" s="142">
        <f t="shared" si="176"/>
        <v>0.01990557182</v>
      </c>
      <c r="GF329" s="130">
        <f t="shared" si="177"/>
        <v>460.0684692</v>
      </c>
      <c r="GG329" s="143">
        <f t="shared" si="178"/>
        <v>-25.5593594</v>
      </c>
      <c r="GH329" s="143">
        <f t="shared" si="179"/>
        <v>44.27010909</v>
      </c>
      <c r="GI329" s="143">
        <f t="shared" si="180"/>
        <v>2.094395102</v>
      </c>
      <c r="GJ329" s="124">
        <f t="shared" si="181"/>
        <v>51.1187188</v>
      </c>
      <c r="GK329" s="146">
        <f t="shared" si="182"/>
        <v>-0.5</v>
      </c>
      <c r="GL329" s="127">
        <f t="shared" si="183"/>
        <v>-0.8660254038</v>
      </c>
      <c r="GM329" s="146">
        <f t="shared" si="184"/>
        <v>-2.094395102</v>
      </c>
      <c r="GN329" s="127">
        <f t="shared" si="185"/>
        <v>1</v>
      </c>
      <c r="GO329" s="147">
        <f t="shared" si="186"/>
        <v>-0.5</v>
      </c>
      <c r="GP329" s="128">
        <f t="shared" si="187"/>
        <v>0.8660254038</v>
      </c>
      <c r="GQ329" s="147">
        <f t="shared" si="188"/>
        <v>2.094395102</v>
      </c>
      <c r="GR329" s="128">
        <f t="shared" si="189"/>
        <v>1</v>
      </c>
      <c r="GS329" s="140">
        <f t="shared" si="190"/>
        <v>-2.094395102</v>
      </c>
      <c r="GT329" s="140">
        <f t="shared" si="191"/>
        <v>1.047197551</v>
      </c>
      <c r="GU329" s="141">
        <f t="shared" si="192"/>
        <v>-1.047197551</v>
      </c>
      <c r="GV329" s="141">
        <f t="shared" si="193"/>
        <v>-1.047197551</v>
      </c>
      <c r="GW329" s="122">
        <f t="shared" si="194"/>
        <v>-1.047197551</v>
      </c>
      <c r="GX329" s="142">
        <f t="shared" si="195"/>
        <v>1</v>
      </c>
      <c r="GY329" s="142">
        <f t="shared" si="196"/>
        <v>50.23719032</v>
      </c>
      <c r="GZ329" s="130">
        <f t="shared" si="197"/>
        <v>50.23719032</v>
      </c>
      <c r="HA329" s="143">
        <f t="shared" si="198"/>
        <v>25.11859516</v>
      </c>
      <c r="HB329" s="143">
        <f t="shared" si="199"/>
        <v>-43.50668303</v>
      </c>
      <c r="HC329" s="143">
        <f t="shared" si="200"/>
        <v>-1.047197551</v>
      </c>
      <c r="HD329" s="124">
        <f t="shared" si="201"/>
        <v>50.23719032</v>
      </c>
      <c r="HE329" s="140">
        <f t="shared" si="202"/>
        <v>2.094395102</v>
      </c>
      <c r="HF329" s="140">
        <f t="shared" si="203"/>
        <v>2.094395102</v>
      </c>
      <c r="HG329" s="141">
        <f t="shared" si="204"/>
        <v>4.188790205</v>
      </c>
      <c r="HH329" s="141">
        <f t="shared" si="205"/>
        <v>4.188790205</v>
      </c>
      <c r="HI329" s="122">
        <f t="shared" si="206"/>
        <v>-2.094395102</v>
      </c>
      <c r="HJ329" s="142">
        <f t="shared" si="207"/>
        <v>1</v>
      </c>
      <c r="HK329" s="142">
        <f t="shared" si="208"/>
        <v>51.1187188</v>
      </c>
      <c r="HL329" s="130">
        <f t="shared" si="209"/>
        <v>51.1187188</v>
      </c>
      <c r="HM329" s="143">
        <f t="shared" si="210"/>
        <v>-25.5593594</v>
      </c>
      <c r="HN329" s="143">
        <f t="shared" si="211"/>
        <v>-44.27010909</v>
      </c>
      <c r="HO329" s="143">
        <f t="shared" si="212"/>
        <v>-2.094395102</v>
      </c>
      <c r="HP329" s="124">
        <f t="shared" si="213"/>
        <v>51.1187188</v>
      </c>
      <c r="HQ329" s="140">
        <f t="shared" si="214"/>
        <v>2.094395102</v>
      </c>
      <c r="HR329" s="140">
        <f t="shared" si="215"/>
        <v>1.047197551</v>
      </c>
      <c r="HS329" s="141">
        <f t="shared" si="216"/>
        <v>3.141592654</v>
      </c>
      <c r="HT329" s="141">
        <f t="shared" si="217"/>
        <v>3.141592654</v>
      </c>
      <c r="HU329" s="122">
        <f t="shared" si="218"/>
        <v>3.141592654</v>
      </c>
      <c r="HV329" s="142">
        <f t="shared" si="219"/>
        <v>1</v>
      </c>
      <c r="HW329" s="142">
        <f t="shared" si="220"/>
        <v>50.23719032</v>
      </c>
      <c r="HX329" s="130">
        <f t="shared" si="221"/>
        <v>50.23719032</v>
      </c>
      <c r="HY329" s="143">
        <f t="shared" si="222"/>
        <v>-50.23719032</v>
      </c>
      <c r="HZ329" s="143">
        <f t="shared" si="223"/>
        <v>0</v>
      </c>
      <c r="IA329" s="143">
        <f t="shared" si="224"/>
        <v>3.141592654</v>
      </c>
      <c r="IB329" s="124">
        <f t="shared" si="225"/>
        <v>50.23719032</v>
      </c>
      <c r="IC329" s="140">
        <f t="shared" si="226"/>
        <v>-2.094395102</v>
      </c>
      <c r="ID329" s="140">
        <f t="shared" si="227"/>
        <v>2.094395102</v>
      </c>
      <c r="IE329" s="141">
        <f t="shared" si="228"/>
        <v>0</v>
      </c>
      <c r="IF329" s="141">
        <f t="shared" si="229"/>
        <v>0</v>
      </c>
      <c r="IG329" s="122">
        <f t="shared" si="230"/>
        <v>0</v>
      </c>
      <c r="IH329" s="142">
        <f t="shared" si="231"/>
        <v>1</v>
      </c>
      <c r="II329" s="142">
        <f t="shared" si="232"/>
        <v>51.1187188</v>
      </c>
      <c r="IJ329" s="130">
        <f t="shared" si="233"/>
        <v>51.1187188</v>
      </c>
      <c r="IK329" s="143">
        <f t="shared" si="234"/>
        <v>51.1187188</v>
      </c>
      <c r="IL329" s="143">
        <f t="shared" si="235"/>
        <v>0</v>
      </c>
      <c r="IM329" s="143">
        <f t="shared" si="236"/>
        <v>0</v>
      </c>
      <c r="IN329" s="124">
        <f t="shared" si="237"/>
        <v>51.1187188</v>
      </c>
    </row>
    <row r="330" ht="12.75" customHeight="1">
      <c r="A330" s="129">
        <f>'Cortez Cubic'!AP330</f>
        <v>-0.2187762226</v>
      </c>
      <c r="B330" s="129">
        <f>'Cortez Cubic'!AQ330</f>
        <v>-1.299845419</v>
      </c>
      <c r="C330" s="129">
        <f>'Cortez Cubic'!AR330</f>
        <v>2502.307471</v>
      </c>
      <c r="D330" s="129">
        <f>'Cortez Cubic'!AS330</f>
        <v>-107822.8306</v>
      </c>
      <c r="E330" s="129">
        <f t="shared" ref="E330:H330" si="5438">0</f>
        <v>0</v>
      </c>
      <c r="F330" s="129">
        <f t="shared" si="5438"/>
        <v>0</v>
      </c>
      <c r="G330" s="129">
        <f t="shared" si="5438"/>
        <v>0</v>
      </c>
      <c r="H330" s="129">
        <f t="shared" si="5438"/>
        <v>0</v>
      </c>
      <c r="I330" s="110">
        <f>'Cortez Cubic'!I330</f>
        <v>81</v>
      </c>
      <c r="J330" s="130">
        <f t="shared" si="28"/>
        <v>60.42869814</v>
      </c>
      <c r="K330" s="131">
        <f t="shared" si="29"/>
        <v>1</v>
      </c>
      <c r="L330" s="131">
        <f t="shared" si="30"/>
        <v>0</v>
      </c>
      <c r="M330" s="132">
        <f t="shared" si="31"/>
        <v>20.57130186</v>
      </c>
      <c r="N330" s="133">
        <f t="shared" si="32"/>
        <v>0</v>
      </c>
      <c r="O330" s="134">
        <f t="shared" si="33"/>
        <v>60.42869814</v>
      </c>
      <c r="P330" s="134">
        <f t="shared" si="34"/>
        <v>-15.33625322</v>
      </c>
      <c r="Q330" s="135">
        <f t="shared" si="35"/>
        <v>60.42869814</v>
      </c>
      <c r="R330" s="135">
        <f t="shared" si="36"/>
        <v>15.33625322</v>
      </c>
      <c r="S330" s="136">
        <f t="shared" si="37"/>
        <v>-126.7988345</v>
      </c>
      <c r="T330" s="136">
        <f t="shared" si="38"/>
        <v>0</v>
      </c>
      <c r="U330" s="137">
        <f t="shared" ref="U330:X330" si="5439">ATAN2(A330,E330)</f>
        <v>3.141592654</v>
      </c>
      <c r="V330" s="137">
        <f t="shared" si="5439"/>
        <v>3.141592654</v>
      </c>
      <c r="W330" s="137">
        <f t="shared" si="5439"/>
        <v>0</v>
      </c>
      <c r="X330" s="137">
        <f t="shared" si="5439"/>
        <v>3.141592654</v>
      </c>
      <c r="Y330" s="137">
        <f t="shared" ref="Y330:AB330" si="5440">SQRT(POWER(A330,2)+POWER(E330,2))</f>
        <v>0.2187762226</v>
      </c>
      <c r="Z330" s="137">
        <f t="shared" si="5440"/>
        <v>1.299845419</v>
      </c>
      <c r="AA330" s="137">
        <f t="shared" si="5440"/>
        <v>2502.307471</v>
      </c>
      <c r="AB330" s="137">
        <f t="shared" si="5440"/>
        <v>107822.8306</v>
      </c>
      <c r="AC330" s="138">
        <f t="shared" ref="AC330:AF330" si="5441">U330-$U330</f>
        <v>0</v>
      </c>
      <c r="AD330" s="138">
        <f t="shared" si="5441"/>
        <v>0</v>
      </c>
      <c r="AE330" s="138">
        <f t="shared" si="5441"/>
        <v>-3.141592654</v>
      </c>
      <c r="AF330" s="138">
        <f t="shared" si="5441"/>
        <v>0</v>
      </c>
      <c r="AG330" s="138">
        <f t="shared" ref="AG330:AJ330" si="5442">Y330/$Y330</f>
        <v>1</v>
      </c>
      <c r="AH330" s="138">
        <f t="shared" si="5442"/>
        <v>5.941438258</v>
      </c>
      <c r="AI330" s="138">
        <f t="shared" si="5442"/>
        <v>11437.74877</v>
      </c>
      <c r="AJ330" s="138">
        <f t="shared" si="5442"/>
        <v>492845.2886</v>
      </c>
      <c r="AK330" s="139">
        <f t="shared" ref="AK330:AN330" si="5443">AG330*COS(AC330)</f>
        <v>1</v>
      </c>
      <c r="AL330" s="139">
        <f t="shared" si="5443"/>
        <v>5.941438258</v>
      </c>
      <c r="AM330" s="139">
        <f t="shared" si="5443"/>
        <v>-11437.74877</v>
      </c>
      <c r="AN330" s="139">
        <f t="shared" si="5443"/>
        <v>492845.2886</v>
      </c>
      <c r="AO330" s="129">
        <f t="shared" ref="AO330:AR330" si="5444">AG330*SIN(AC330)</f>
        <v>0</v>
      </c>
      <c r="AP330" s="129">
        <f t="shared" si="5444"/>
        <v>0</v>
      </c>
      <c r="AQ330" s="129">
        <f t="shared" si="5444"/>
        <v>0</v>
      </c>
      <c r="AR330" s="129">
        <f t="shared" si="5444"/>
        <v>0</v>
      </c>
      <c r="AS330" s="140">
        <f t="shared" si="45"/>
        <v>0</v>
      </c>
      <c r="AT330" s="141">
        <f t="shared" si="46"/>
        <v>0</v>
      </c>
      <c r="AU330" s="141">
        <f t="shared" si="47"/>
        <v>0</v>
      </c>
      <c r="AV330" s="122">
        <f t="shared" si="48"/>
        <v>0</v>
      </c>
      <c r="AW330" s="142">
        <f t="shared" si="49"/>
        <v>209.7368617</v>
      </c>
      <c r="AX330" s="130">
        <f t="shared" si="50"/>
        <v>209.7368617</v>
      </c>
      <c r="AY330" s="143">
        <f t="shared" si="51"/>
        <v>-419.4737234</v>
      </c>
      <c r="AZ330" s="143">
        <f t="shared" si="52"/>
        <v>0</v>
      </c>
      <c r="BA330" s="143">
        <f t="shared" si="53"/>
        <v>3.141592654</v>
      </c>
      <c r="BB330" s="124">
        <f t="shared" si="54"/>
        <v>419.4737234</v>
      </c>
      <c r="BC330" s="140">
        <f t="shared" ref="BC330:BD330" si="5445">BC$2*AD330</f>
        <v>0</v>
      </c>
      <c r="BD330" s="140">
        <f t="shared" si="5445"/>
        <v>-3.141592654</v>
      </c>
      <c r="BE330" s="141">
        <f t="shared" si="56"/>
        <v>-3.141592654</v>
      </c>
      <c r="BF330" s="141">
        <f t="shared" si="57"/>
        <v>-3.141592654</v>
      </c>
      <c r="BG330" s="122">
        <f t="shared" si="58"/>
        <v>3.141592654</v>
      </c>
      <c r="BH330" s="142">
        <f t="shared" ref="BH330:BI330" si="5446">POWER(AH330,BH$2)</f>
        <v>5.941438258</v>
      </c>
      <c r="BI330" s="142">
        <f t="shared" si="5446"/>
        <v>11437.74877</v>
      </c>
      <c r="BJ330" s="130">
        <f t="shared" si="60"/>
        <v>67956.67814</v>
      </c>
      <c r="BK330" s="143">
        <f t="shared" si="61"/>
        <v>-611610.1033</v>
      </c>
      <c r="BL330" s="143">
        <f t="shared" si="62"/>
        <v>0</v>
      </c>
      <c r="BM330" s="143">
        <f t="shared" si="63"/>
        <v>3.141592654</v>
      </c>
      <c r="BN330" s="124">
        <f t="shared" si="64"/>
        <v>611610.1033</v>
      </c>
      <c r="BO330" s="140">
        <f t="shared" si="65"/>
        <v>0</v>
      </c>
      <c r="BP330" s="141">
        <f t="shared" si="66"/>
        <v>0</v>
      </c>
      <c r="BQ330" s="141">
        <f t="shared" si="67"/>
        <v>0</v>
      </c>
      <c r="BR330" s="122">
        <f t="shared" si="68"/>
        <v>0</v>
      </c>
      <c r="BS330" s="142">
        <f t="shared" si="69"/>
        <v>492845.2886</v>
      </c>
      <c r="BT330" s="130">
        <f t="shared" si="70"/>
        <v>492845.2886</v>
      </c>
      <c r="BU330" s="143">
        <f t="shared" si="71"/>
        <v>-13306822.79</v>
      </c>
      <c r="BV330" s="143">
        <f t="shared" si="72"/>
        <v>0</v>
      </c>
      <c r="BW330" s="143">
        <f t="shared" si="73"/>
        <v>3.141592654</v>
      </c>
      <c r="BX330" s="124">
        <f t="shared" si="74"/>
        <v>13306822.79</v>
      </c>
      <c r="BY330" s="144">
        <f t="shared" ref="BY330:BZ330" si="5447">AY330+BK330+BU330</f>
        <v>-13918852.37</v>
      </c>
      <c r="BZ330" s="144">
        <f t="shared" si="5447"/>
        <v>0</v>
      </c>
      <c r="CA330" s="144">
        <f t="shared" si="76"/>
        <v>3.141592654</v>
      </c>
      <c r="CB330" s="145">
        <f t="shared" si="77"/>
        <v>13918852.37</v>
      </c>
      <c r="CC330" s="140">
        <f t="shared" ref="CC330:CD330" si="5448">CC$2*AD330</f>
        <v>0</v>
      </c>
      <c r="CD330" s="140">
        <f t="shared" si="5448"/>
        <v>-6.283185307</v>
      </c>
      <c r="CE330" s="141">
        <f t="shared" si="79"/>
        <v>-6.283185307</v>
      </c>
      <c r="CF330" s="141">
        <f t="shared" si="80"/>
        <v>0</v>
      </c>
      <c r="CG330" s="122">
        <f t="shared" si="81"/>
        <v>0</v>
      </c>
      <c r="CH330" s="142">
        <f t="shared" ref="CH330:CI330" si="5449">POWER(AH330,CH$2)</f>
        <v>35.30068858</v>
      </c>
      <c r="CI330" s="142">
        <f t="shared" si="5449"/>
        <v>130822097</v>
      </c>
      <c r="CJ330" s="130">
        <f t="shared" si="83"/>
        <v>4618110104</v>
      </c>
      <c r="CK330" s="143">
        <f t="shared" si="84"/>
        <v>-4618110104</v>
      </c>
      <c r="CL330" s="143">
        <f t="shared" si="85"/>
        <v>0</v>
      </c>
      <c r="CM330" s="143">
        <f t="shared" si="86"/>
        <v>3.141592654</v>
      </c>
      <c r="CN330" s="124">
        <f t="shared" si="87"/>
        <v>4618110104</v>
      </c>
      <c r="CO330" s="140">
        <f t="shared" si="88"/>
        <v>-9.424777961</v>
      </c>
      <c r="CP330" s="141">
        <f t="shared" si="89"/>
        <v>-9.424777961</v>
      </c>
      <c r="CQ330" s="141">
        <f t="shared" si="90"/>
        <v>-3.141592654</v>
      </c>
      <c r="CR330" s="122">
        <f t="shared" si="91"/>
        <v>3.141592654</v>
      </c>
      <c r="CS330" s="142">
        <f t="shared" si="92"/>
        <v>1496310278979</v>
      </c>
      <c r="CT330" s="130">
        <f t="shared" si="93"/>
        <v>1496310278979</v>
      </c>
      <c r="CU330" s="143">
        <f t="shared" si="94"/>
        <v>-5985241115916</v>
      </c>
      <c r="CV330" s="143">
        <f t="shared" si="95"/>
        <v>0.0007329806375</v>
      </c>
      <c r="CW330" s="143">
        <f t="shared" si="96"/>
        <v>3.141592654</v>
      </c>
      <c r="CX330" s="124">
        <f t="shared" si="97"/>
        <v>5985241115916</v>
      </c>
      <c r="CY330" s="140">
        <f t="shared" si="98"/>
        <v>0</v>
      </c>
      <c r="CZ330" s="140">
        <f t="shared" si="99"/>
        <v>0</v>
      </c>
      <c r="DA330" s="141">
        <f t="shared" si="100"/>
        <v>0</v>
      </c>
      <c r="DB330" s="141">
        <f t="shared" si="101"/>
        <v>0</v>
      </c>
      <c r="DC330" s="122">
        <f t="shared" si="102"/>
        <v>0</v>
      </c>
      <c r="DD330" s="142">
        <f t="shared" si="103"/>
        <v>209.7368617</v>
      </c>
      <c r="DE330" s="142">
        <f t="shared" si="104"/>
        <v>492845.2886</v>
      </c>
      <c r="DF330" s="130">
        <f t="shared" si="105"/>
        <v>103367824.1</v>
      </c>
      <c r="DG330" s="143">
        <f t="shared" si="106"/>
        <v>413471296.5</v>
      </c>
      <c r="DH330" s="143">
        <f t="shared" si="107"/>
        <v>0</v>
      </c>
      <c r="DI330" s="143">
        <f t="shared" si="108"/>
        <v>0</v>
      </c>
      <c r="DJ330" s="124">
        <f t="shared" si="109"/>
        <v>413471296.5</v>
      </c>
      <c r="DK330" s="140">
        <f t="shared" ref="DK330:DM330" si="5450">DK$2*AD330</f>
        <v>0</v>
      </c>
      <c r="DL330" s="140">
        <f t="shared" si="5450"/>
        <v>-3.141592654</v>
      </c>
      <c r="DM330" s="140">
        <f t="shared" si="5450"/>
        <v>0</v>
      </c>
      <c r="DN330" s="141">
        <f t="shared" si="111"/>
        <v>-3.141592654</v>
      </c>
      <c r="DO330" s="141">
        <f t="shared" si="112"/>
        <v>-3.141592654</v>
      </c>
      <c r="DP330" s="122">
        <f t="shared" si="113"/>
        <v>3.141592654</v>
      </c>
      <c r="DQ330" s="142">
        <f t="shared" ref="DQ330:DS330" si="5451">POWER(AH330,DQ$2)</f>
        <v>5.941438258</v>
      </c>
      <c r="DR330" s="142">
        <f t="shared" si="5451"/>
        <v>11437.74877</v>
      </c>
      <c r="DS330" s="142">
        <f t="shared" si="5451"/>
        <v>492845.2886</v>
      </c>
      <c r="DT330" s="130">
        <f t="shared" si="115"/>
        <v>33492128652</v>
      </c>
      <c r="DU330" s="143">
        <f t="shared" si="116"/>
        <v>602858315730</v>
      </c>
      <c r="DV330" s="143">
        <f t="shared" si="117"/>
        <v>-0.00007382885067</v>
      </c>
      <c r="DW330" s="143">
        <f t="shared" si="118"/>
        <v>0</v>
      </c>
      <c r="DX330" s="124">
        <f t="shared" si="119"/>
        <v>602858315730</v>
      </c>
      <c r="DY330" s="140">
        <f t="shared" si="120"/>
        <v>0</v>
      </c>
      <c r="DZ330" s="141">
        <f t="shared" si="121"/>
        <v>0</v>
      </c>
      <c r="EA330" s="141">
        <f t="shared" si="122"/>
        <v>0</v>
      </c>
      <c r="EB330" s="122">
        <f t="shared" si="123"/>
        <v>0</v>
      </c>
      <c r="EC330" s="142">
        <f t="shared" si="124"/>
        <v>242896478483</v>
      </c>
      <c r="ED330" s="130">
        <f t="shared" si="125"/>
        <v>242896478483</v>
      </c>
      <c r="EE330" s="143">
        <f t="shared" si="126"/>
        <v>6558204919047</v>
      </c>
      <c r="EF330" s="143">
        <f t="shared" si="127"/>
        <v>0</v>
      </c>
      <c r="EG330" s="143">
        <f t="shared" si="128"/>
        <v>0</v>
      </c>
      <c r="EH330" s="124">
        <f t="shared" si="129"/>
        <v>6558204919047</v>
      </c>
      <c r="EI330" s="144">
        <f t="shared" ref="EI330:EJ330" si="5452">CK330+CU330+DG330+DU330+EE330</f>
        <v>1171617480052</v>
      </c>
      <c r="EJ330" s="144">
        <f t="shared" si="5452"/>
        <v>0.0006591517868</v>
      </c>
      <c r="EK330" s="144">
        <f t="shared" si="131"/>
        <v>0</v>
      </c>
      <c r="EL330" s="145">
        <f t="shared" si="132"/>
        <v>1171617480052</v>
      </c>
      <c r="EM330" s="140">
        <f t="shared" si="133"/>
        <v>0</v>
      </c>
      <c r="EN330" s="141">
        <f t="shared" si="134"/>
        <v>0</v>
      </c>
      <c r="EO330" s="141">
        <f t="shared" si="135"/>
        <v>0</v>
      </c>
      <c r="EP330" s="122">
        <f t="shared" si="136"/>
        <v>0</v>
      </c>
      <c r="EQ330" s="142">
        <f t="shared" si="137"/>
        <v>1082412.805</v>
      </c>
      <c r="ER330" s="130">
        <f t="shared" si="138"/>
        <v>1082412.805</v>
      </c>
      <c r="ES330" s="143">
        <f t="shared" si="139"/>
        <v>5624381.918</v>
      </c>
      <c r="ET330" s="143">
        <f t="shared" si="140"/>
        <v>0.000000001582138136</v>
      </c>
      <c r="EU330" s="143">
        <f t="shared" si="141"/>
        <v>0</v>
      </c>
      <c r="EV330" s="124">
        <f t="shared" si="142"/>
        <v>5624381.918</v>
      </c>
      <c r="EW330" s="144">
        <f t="shared" ref="EW330:EX330" si="5453">BY330+ES330</f>
        <v>-8294470.451</v>
      </c>
      <c r="EX330" s="144">
        <f t="shared" si="5453"/>
        <v>0.000000001657038771</v>
      </c>
      <c r="EY330" s="144">
        <f t="shared" si="144"/>
        <v>3.141592654</v>
      </c>
      <c r="EZ330" s="145">
        <f t="shared" si="145"/>
        <v>8294470.451</v>
      </c>
      <c r="FA330" s="140">
        <f t="shared" si="146"/>
        <v>1.047197551</v>
      </c>
      <c r="FB330" s="141">
        <f t="shared" si="147"/>
        <v>1.047197551</v>
      </c>
      <c r="FC330" s="141">
        <f t="shared" si="148"/>
        <v>1.047197551</v>
      </c>
      <c r="FD330" s="122">
        <f t="shared" si="149"/>
        <v>1.047197551</v>
      </c>
      <c r="FE330" s="142">
        <f t="shared" si="150"/>
        <v>202.4244128</v>
      </c>
      <c r="FF330" s="130">
        <f t="shared" si="151"/>
        <v>202.4244128</v>
      </c>
      <c r="FG330" s="143">
        <f t="shared" si="152"/>
        <v>26.77739382</v>
      </c>
      <c r="FH330" s="143">
        <f t="shared" si="153"/>
        <v>46.37980658</v>
      </c>
      <c r="FI330" s="143">
        <f t="shared" si="154"/>
        <v>1.047197551</v>
      </c>
      <c r="FJ330" s="124">
        <f t="shared" si="155"/>
        <v>53.55478763</v>
      </c>
      <c r="FK330" s="140">
        <f t="shared" si="156"/>
        <v>0</v>
      </c>
      <c r="FL330" s="141">
        <f t="shared" si="157"/>
        <v>0</v>
      </c>
      <c r="FM330" s="141">
        <f t="shared" si="158"/>
        <v>0</v>
      </c>
      <c r="FN330" s="122">
        <f t="shared" si="159"/>
        <v>0</v>
      </c>
      <c r="FO330" s="142">
        <f t="shared" si="160"/>
        <v>35.30068858</v>
      </c>
      <c r="FP330" s="130">
        <f t="shared" si="161"/>
        <v>35.30068858</v>
      </c>
      <c r="FQ330" s="143">
        <f t="shared" si="162"/>
        <v>-35.30068858</v>
      </c>
      <c r="FR330" s="143">
        <f t="shared" si="163"/>
        <v>0</v>
      </c>
      <c r="FS330" s="143">
        <f t="shared" si="164"/>
        <v>3.141592654</v>
      </c>
      <c r="FT330" s="124">
        <f t="shared" si="165"/>
        <v>35.30068858</v>
      </c>
      <c r="FU330" s="144">
        <f t="shared" si="166"/>
        <v>-34348.547</v>
      </c>
      <c r="FV330" s="144">
        <f t="shared" si="167"/>
        <v>0</v>
      </c>
      <c r="FW330" s="144">
        <f t="shared" si="168"/>
        <v>-3.141592654</v>
      </c>
      <c r="FX330" s="145">
        <f t="shared" si="169"/>
        <v>34348.547</v>
      </c>
      <c r="FY330" s="140">
        <f t="shared" si="170"/>
        <v>-3.141592654</v>
      </c>
      <c r="FZ330" s="140">
        <f t="shared" si="171"/>
        <v>-1.047197551</v>
      </c>
      <c r="GA330" s="141">
        <f t="shared" si="172"/>
        <v>-4.188790205</v>
      </c>
      <c r="GB330" s="141">
        <f t="shared" si="173"/>
        <v>-4.188790205</v>
      </c>
      <c r="GC330" s="122">
        <f t="shared" si="174"/>
        <v>2.094395102</v>
      </c>
      <c r="GD330" s="142">
        <f t="shared" si="175"/>
        <v>34348.547</v>
      </c>
      <c r="GE330" s="142">
        <f t="shared" si="176"/>
        <v>0.01867246691</v>
      </c>
      <c r="GF330" s="130">
        <f t="shared" si="177"/>
        <v>641.3721074</v>
      </c>
      <c r="GG330" s="143">
        <f t="shared" si="178"/>
        <v>-35.63178374</v>
      </c>
      <c r="GH330" s="143">
        <f t="shared" si="179"/>
        <v>61.71605981</v>
      </c>
      <c r="GI330" s="143">
        <f t="shared" si="180"/>
        <v>2.094395102</v>
      </c>
      <c r="GJ330" s="124">
        <f t="shared" si="181"/>
        <v>71.26356749</v>
      </c>
      <c r="GK330" s="146">
        <f t="shared" si="182"/>
        <v>-0.5</v>
      </c>
      <c r="GL330" s="127">
        <f t="shared" si="183"/>
        <v>-0.8660254038</v>
      </c>
      <c r="GM330" s="146">
        <f t="shared" si="184"/>
        <v>-2.094395102</v>
      </c>
      <c r="GN330" s="127">
        <f t="shared" si="185"/>
        <v>1</v>
      </c>
      <c r="GO330" s="147">
        <f t="shared" si="186"/>
        <v>-0.5</v>
      </c>
      <c r="GP330" s="128">
        <f t="shared" si="187"/>
        <v>0.8660254038</v>
      </c>
      <c r="GQ330" s="147">
        <f t="shared" si="188"/>
        <v>2.094395102</v>
      </c>
      <c r="GR330" s="128">
        <f t="shared" si="189"/>
        <v>1</v>
      </c>
      <c r="GS330" s="140">
        <f t="shared" si="190"/>
        <v>-2.094395102</v>
      </c>
      <c r="GT330" s="140">
        <f t="shared" si="191"/>
        <v>1.047197551</v>
      </c>
      <c r="GU330" s="141">
        <f t="shared" si="192"/>
        <v>-1.047197551</v>
      </c>
      <c r="GV330" s="141">
        <f t="shared" si="193"/>
        <v>-1.047197551</v>
      </c>
      <c r="GW330" s="122">
        <f t="shared" si="194"/>
        <v>-1.047197551</v>
      </c>
      <c r="GX330" s="142">
        <f t="shared" si="195"/>
        <v>1</v>
      </c>
      <c r="GY330" s="142">
        <f t="shared" si="196"/>
        <v>53.55478763</v>
      </c>
      <c r="GZ330" s="130">
        <f t="shared" si="197"/>
        <v>53.55478763</v>
      </c>
      <c r="HA330" s="143">
        <f t="shared" si="198"/>
        <v>26.77739382</v>
      </c>
      <c r="HB330" s="143">
        <f t="shared" si="199"/>
        <v>-46.37980658</v>
      </c>
      <c r="HC330" s="143">
        <f t="shared" si="200"/>
        <v>-1.047197551</v>
      </c>
      <c r="HD330" s="124">
        <f t="shared" si="201"/>
        <v>53.55478763</v>
      </c>
      <c r="HE330" s="140">
        <f t="shared" si="202"/>
        <v>2.094395102</v>
      </c>
      <c r="HF330" s="140">
        <f t="shared" si="203"/>
        <v>2.094395102</v>
      </c>
      <c r="HG330" s="141">
        <f t="shared" si="204"/>
        <v>4.188790205</v>
      </c>
      <c r="HH330" s="141">
        <f t="shared" si="205"/>
        <v>4.188790205</v>
      </c>
      <c r="HI330" s="122">
        <f t="shared" si="206"/>
        <v>-2.094395102</v>
      </c>
      <c r="HJ330" s="142">
        <f t="shared" si="207"/>
        <v>1</v>
      </c>
      <c r="HK330" s="142">
        <f t="shared" si="208"/>
        <v>71.26356749</v>
      </c>
      <c r="HL330" s="130">
        <f t="shared" si="209"/>
        <v>71.26356749</v>
      </c>
      <c r="HM330" s="143">
        <f t="shared" si="210"/>
        <v>-35.63178374</v>
      </c>
      <c r="HN330" s="143">
        <f t="shared" si="211"/>
        <v>-61.71605981</v>
      </c>
      <c r="HO330" s="143">
        <f t="shared" si="212"/>
        <v>-2.094395102</v>
      </c>
      <c r="HP330" s="124">
        <f t="shared" si="213"/>
        <v>71.26356749</v>
      </c>
      <c r="HQ330" s="140">
        <f t="shared" si="214"/>
        <v>2.094395102</v>
      </c>
      <c r="HR330" s="140">
        <f t="shared" si="215"/>
        <v>1.047197551</v>
      </c>
      <c r="HS330" s="141">
        <f t="shared" si="216"/>
        <v>3.141592654</v>
      </c>
      <c r="HT330" s="141">
        <f t="shared" si="217"/>
        <v>3.141592654</v>
      </c>
      <c r="HU330" s="122">
        <f t="shared" si="218"/>
        <v>3.141592654</v>
      </c>
      <c r="HV330" s="142">
        <f t="shared" si="219"/>
        <v>1</v>
      </c>
      <c r="HW330" s="142">
        <f t="shared" si="220"/>
        <v>53.55478763</v>
      </c>
      <c r="HX330" s="130">
        <f t="shared" si="221"/>
        <v>53.55478763</v>
      </c>
      <c r="HY330" s="143">
        <f t="shared" si="222"/>
        <v>-53.55478763</v>
      </c>
      <c r="HZ330" s="143">
        <f t="shared" si="223"/>
        <v>0</v>
      </c>
      <c r="IA330" s="143">
        <f t="shared" si="224"/>
        <v>3.141592654</v>
      </c>
      <c r="IB330" s="124">
        <f t="shared" si="225"/>
        <v>53.55478763</v>
      </c>
      <c r="IC330" s="140">
        <f t="shared" si="226"/>
        <v>-2.094395102</v>
      </c>
      <c r="ID330" s="140">
        <f t="shared" si="227"/>
        <v>2.094395102</v>
      </c>
      <c r="IE330" s="141">
        <f t="shared" si="228"/>
        <v>0</v>
      </c>
      <c r="IF330" s="141">
        <f t="shared" si="229"/>
        <v>0</v>
      </c>
      <c r="IG330" s="122">
        <f t="shared" si="230"/>
        <v>0</v>
      </c>
      <c r="IH330" s="142">
        <f t="shared" si="231"/>
        <v>1</v>
      </c>
      <c r="II330" s="142">
        <f t="shared" si="232"/>
        <v>71.26356749</v>
      </c>
      <c r="IJ330" s="130">
        <f t="shared" si="233"/>
        <v>71.26356749</v>
      </c>
      <c r="IK330" s="143">
        <f t="shared" si="234"/>
        <v>71.26356749</v>
      </c>
      <c r="IL330" s="143">
        <f t="shared" si="235"/>
        <v>0</v>
      </c>
      <c r="IM330" s="143">
        <f t="shared" si="236"/>
        <v>0</v>
      </c>
      <c r="IN330" s="124">
        <f t="shared" si="237"/>
        <v>71.26356749</v>
      </c>
    </row>
    <row r="331" ht="12.75" customHeight="1">
      <c r="A331" s="129">
        <f>'Cortez Cubic'!AP331</f>
        <v>-0.2187762226</v>
      </c>
      <c r="B331" s="129">
        <f>'Cortez Cubic'!AQ331</f>
        <v>9.155023204</v>
      </c>
      <c r="C331" s="129">
        <f>'Cortez Cubic'!AR331</f>
        <v>18970.05932</v>
      </c>
      <c r="D331" s="129">
        <f>'Cortez Cubic'!AS331</f>
        <v>-2222435.828</v>
      </c>
      <c r="E331" s="129">
        <f t="shared" ref="E331:H331" si="5454">0</f>
        <v>0</v>
      </c>
      <c r="F331" s="129">
        <f t="shared" si="5454"/>
        <v>0</v>
      </c>
      <c r="G331" s="129">
        <f t="shared" si="5454"/>
        <v>0</v>
      </c>
      <c r="H331" s="129">
        <f t="shared" si="5454"/>
        <v>0</v>
      </c>
      <c r="I331" s="110">
        <f>'Cortez Cubic'!I331</f>
        <v>118</v>
      </c>
      <c r="J331" s="130">
        <f t="shared" si="28"/>
        <v>138.5786294</v>
      </c>
      <c r="K331" s="131">
        <f t="shared" si="29"/>
        <v>0</v>
      </c>
      <c r="L331" s="131">
        <f t="shared" si="30"/>
        <v>1</v>
      </c>
      <c r="M331" s="132">
        <f t="shared" si="31"/>
        <v>-20.57862937</v>
      </c>
      <c r="N331" s="133">
        <f t="shared" si="32"/>
        <v>88.09012896</v>
      </c>
      <c r="O331" s="134">
        <f t="shared" si="33"/>
        <v>226.6687583</v>
      </c>
      <c r="P331" s="134">
        <f t="shared" si="34"/>
        <v>0</v>
      </c>
      <c r="Q331" s="135">
        <f t="shared" si="35"/>
        <v>138.5786294</v>
      </c>
      <c r="R331" s="135">
        <f t="shared" si="36"/>
        <v>0</v>
      </c>
      <c r="S331" s="136">
        <f t="shared" si="37"/>
        <v>-323.4008694</v>
      </c>
      <c r="T331" s="136">
        <f t="shared" si="38"/>
        <v>0</v>
      </c>
      <c r="U331" s="137">
        <f t="shared" ref="U331:X331" si="5455">ATAN2(A331,E331)</f>
        <v>3.141592654</v>
      </c>
      <c r="V331" s="137">
        <f t="shared" si="5455"/>
        <v>0</v>
      </c>
      <c r="W331" s="137">
        <f t="shared" si="5455"/>
        <v>0</v>
      </c>
      <c r="X331" s="137">
        <f t="shared" si="5455"/>
        <v>3.141592654</v>
      </c>
      <c r="Y331" s="137">
        <f t="shared" ref="Y331:AB331" si="5456">SQRT(POWER(A331,2)+POWER(E331,2))</f>
        <v>0.2187762226</v>
      </c>
      <c r="Z331" s="137">
        <f t="shared" si="5456"/>
        <v>9.155023204</v>
      </c>
      <c r="AA331" s="137">
        <f t="shared" si="5456"/>
        <v>18970.05932</v>
      </c>
      <c r="AB331" s="137">
        <f t="shared" si="5456"/>
        <v>2222435.828</v>
      </c>
      <c r="AC331" s="138">
        <f t="shared" ref="AC331:AF331" si="5457">U331-$U331</f>
        <v>0</v>
      </c>
      <c r="AD331" s="138">
        <f t="shared" si="5457"/>
        <v>-3.141592654</v>
      </c>
      <c r="AE331" s="138">
        <f t="shared" si="5457"/>
        <v>-3.141592654</v>
      </c>
      <c r="AF331" s="138">
        <f t="shared" si="5457"/>
        <v>0</v>
      </c>
      <c r="AG331" s="138">
        <f t="shared" ref="AG331:AJ331" si="5458">Y331/$Y331</f>
        <v>1</v>
      </c>
      <c r="AH331" s="138">
        <f t="shared" si="5458"/>
        <v>41.84651831</v>
      </c>
      <c r="AI331" s="138">
        <f t="shared" si="5458"/>
        <v>86709.87687</v>
      </c>
      <c r="AJ331" s="138">
        <f t="shared" si="5458"/>
        <v>10158488.9</v>
      </c>
      <c r="AK331" s="139">
        <f t="shared" ref="AK331:AN331" si="5459">AG331*COS(AC331)</f>
        <v>1</v>
      </c>
      <c r="AL331" s="139">
        <f t="shared" si="5459"/>
        <v>-41.84651831</v>
      </c>
      <c r="AM331" s="139">
        <f t="shared" si="5459"/>
        <v>-86709.87687</v>
      </c>
      <c r="AN331" s="139">
        <f t="shared" si="5459"/>
        <v>10158488.9</v>
      </c>
      <c r="AO331" s="129">
        <f t="shared" ref="AO331:AR331" si="5460">AG331*SIN(AC331)</f>
        <v>0</v>
      </c>
      <c r="AP331" s="129">
        <f t="shared" si="5460"/>
        <v>0</v>
      </c>
      <c r="AQ331" s="129">
        <f t="shared" si="5460"/>
        <v>0</v>
      </c>
      <c r="AR331" s="129">
        <f t="shared" si="5460"/>
        <v>0</v>
      </c>
      <c r="AS331" s="140">
        <f t="shared" si="45"/>
        <v>-9.424777961</v>
      </c>
      <c r="AT331" s="141">
        <f t="shared" si="46"/>
        <v>-9.424777961</v>
      </c>
      <c r="AU331" s="141">
        <f t="shared" si="47"/>
        <v>-3.141592654</v>
      </c>
      <c r="AV331" s="122">
        <f t="shared" si="48"/>
        <v>3.141592654</v>
      </c>
      <c r="AW331" s="142">
        <f t="shared" si="49"/>
        <v>73278.7394</v>
      </c>
      <c r="AX331" s="130">
        <f t="shared" si="50"/>
        <v>73278.7394</v>
      </c>
      <c r="AY331" s="143">
        <f t="shared" si="51"/>
        <v>146557.4788</v>
      </c>
      <c r="AZ331" s="143">
        <f t="shared" si="52"/>
        <v>0</v>
      </c>
      <c r="BA331" s="143">
        <f t="shared" si="53"/>
        <v>0</v>
      </c>
      <c r="BB331" s="124">
        <f t="shared" si="54"/>
        <v>146557.4788</v>
      </c>
      <c r="BC331" s="140">
        <f t="shared" ref="BC331:BD331" si="5461">BC$2*AD331</f>
        <v>-3.141592654</v>
      </c>
      <c r="BD331" s="140">
        <f t="shared" si="5461"/>
        <v>-3.141592654</v>
      </c>
      <c r="BE331" s="141">
        <f t="shared" si="56"/>
        <v>-6.283185307</v>
      </c>
      <c r="BF331" s="141">
        <f t="shared" si="57"/>
        <v>0</v>
      </c>
      <c r="BG331" s="122">
        <f t="shared" si="58"/>
        <v>0</v>
      </c>
      <c r="BH331" s="142">
        <f t="shared" ref="BH331:BI331" si="5462">POWER(AH331,BH$2)</f>
        <v>41.84651831</v>
      </c>
      <c r="BI331" s="142">
        <f t="shared" si="5462"/>
        <v>86709.87687</v>
      </c>
      <c r="BJ331" s="130">
        <f t="shared" si="60"/>
        <v>3628506.45</v>
      </c>
      <c r="BK331" s="143">
        <f t="shared" si="61"/>
        <v>32656558.05</v>
      </c>
      <c r="BL331" s="143">
        <f t="shared" si="62"/>
        <v>0</v>
      </c>
      <c r="BM331" s="143">
        <f t="shared" si="63"/>
        <v>0</v>
      </c>
      <c r="BN331" s="124">
        <f t="shared" si="64"/>
        <v>32656558.05</v>
      </c>
      <c r="BO331" s="140">
        <f t="shared" si="65"/>
        <v>0</v>
      </c>
      <c r="BP331" s="141">
        <f t="shared" si="66"/>
        <v>0</v>
      </c>
      <c r="BQ331" s="141">
        <f t="shared" si="67"/>
        <v>0</v>
      </c>
      <c r="BR331" s="122">
        <f t="shared" si="68"/>
        <v>0</v>
      </c>
      <c r="BS331" s="142">
        <f t="shared" si="69"/>
        <v>10158488.9</v>
      </c>
      <c r="BT331" s="130">
        <f t="shared" si="70"/>
        <v>10158488.9</v>
      </c>
      <c r="BU331" s="143">
        <f t="shared" si="71"/>
        <v>-274279200.2</v>
      </c>
      <c r="BV331" s="143">
        <f t="shared" si="72"/>
        <v>0</v>
      </c>
      <c r="BW331" s="143">
        <f t="shared" si="73"/>
        <v>3.141592654</v>
      </c>
      <c r="BX331" s="124">
        <f t="shared" si="74"/>
        <v>274279200.2</v>
      </c>
      <c r="BY331" s="144">
        <f t="shared" ref="BY331:BZ331" si="5463">AY331+BK331+BU331</f>
        <v>-241476084.7</v>
      </c>
      <c r="BZ331" s="144">
        <f t="shared" si="5463"/>
        <v>0</v>
      </c>
      <c r="CA331" s="144">
        <f t="shared" si="76"/>
        <v>-3.141592654</v>
      </c>
      <c r="CB331" s="145">
        <f t="shared" si="77"/>
        <v>241476084.7</v>
      </c>
      <c r="CC331" s="140">
        <f t="shared" ref="CC331:CD331" si="5464">CC$2*AD331</f>
        <v>-6.283185307</v>
      </c>
      <c r="CD331" s="140">
        <f t="shared" si="5464"/>
        <v>-6.283185307</v>
      </c>
      <c r="CE331" s="141">
        <f t="shared" si="79"/>
        <v>-12.56637061</v>
      </c>
      <c r="CF331" s="141">
        <f t="shared" si="80"/>
        <v>0</v>
      </c>
      <c r="CG331" s="122">
        <f t="shared" si="81"/>
        <v>0</v>
      </c>
      <c r="CH331" s="142">
        <f t="shared" ref="CH331:CI331" si="5465">POWER(AH331,CH$2)</f>
        <v>1751.131094</v>
      </c>
      <c r="CI331" s="142">
        <f t="shared" si="5465"/>
        <v>7518602747</v>
      </c>
      <c r="CJ331" s="130">
        <f t="shared" si="83"/>
        <v>13166059056382</v>
      </c>
      <c r="CK331" s="143">
        <f t="shared" si="84"/>
        <v>-13166059056382</v>
      </c>
      <c r="CL331" s="143">
        <f t="shared" si="85"/>
        <v>0</v>
      </c>
      <c r="CM331" s="143">
        <f t="shared" si="86"/>
        <v>3.141592654</v>
      </c>
      <c r="CN331" s="124">
        <f t="shared" si="87"/>
        <v>13166059056382</v>
      </c>
      <c r="CO331" s="140">
        <f t="shared" si="88"/>
        <v>-9.424777961</v>
      </c>
      <c r="CP331" s="141">
        <f t="shared" si="89"/>
        <v>-9.424777961</v>
      </c>
      <c r="CQ331" s="141">
        <f t="shared" si="90"/>
        <v>-3.141592654</v>
      </c>
      <c r="CR331" s="122">
        <f t="shared" si="91"/>
        <v>3.141592654</v>
      </c>
      <c r="CS331" s="142">
        <f t="shared" si="92"/>
        <v>651937118414763</v>
      </c>
      <c r="CT331" s="130">
        <f t="shared" si="93"/>
        <v>651937118414763</v>
      </c>
      <c r="CU331" s="143">
        <f t="shared" si="94"/>
        <v>-2.60775E+15</v>
      </c>
      <c r="CV331" s="143">
        <f t="shared" si="95"/>
        <v>0.3193570821</v>
      </c>
      <c r="CW331" s="143">
        <f t="shared" si="96"/>
        <v>3.141592654</v>
      </c>
      <c r="CX331" s="124">
        <f t="shared" si="97"/>
        <v>2.60775E+15</v>
      </c>
      <c r="CY331" s="140">
        <f t="shared" si="98"/>
        <v>-9.424777961</v>
      </c>
      <c r="CZ331" s="140">
        <f t="shared" si="99"/>
        <v>0</v>
      </c>
      <c r="DA331" s="141">
        <f t="shared" si="100"/>
        <v>-9.424777961</v>
      </c>
      <c r="DB331" s="141">
        <f t="shared" si="101"/>
        <v>-3.141592654</v>
      </c>
      <c r="DC331" s="122">
        <f t="shared" si="102"/>
        <v>3.141592654</v>
      </c>
      <c r="DD331" s="142">
        <f t="shared" si="103"/>
        <v>73278.7394</v>
      </c>
      <c r="DE331" s="142">
        <f t="shared" si="104"/>
        <v>10158488.9</v>
      </c>
      <c r="DF331" s="130">
        <f t="shared" si="105"/>
        <v>744401260496</v>
      </c>
      <c r="DG331" s="143">
        <f t="shared" si="106"/>
        <v>-2977605041983</v>
      </c>
      <c r="DH331" s="143">
        <f t="shared" si="107"/>
        <v>0.0003646514484</v>
      </c>
      <c r="DI331" s="143">
        <f t="shared" si="108"/>
        <v>3.141592654</v>
      </c>
      <c r="DJ331" s="124">
        <f t="shared" si="109"/>
        <v>2977605041983</v>
      </c>
      <c r="DK331" s="140">
        <f t="shared" ref="DK331:DM331" si="5466">DK$2*AD331</f>
        <v>-3.141592654</v>
      </c>
      <c r="DL331" s="140">
        <f t="shared" si="5466"/>
        <v>-3.141592654</v>
      </c>
      <c r="DM331" s="140">
        <f t="shared" si="5466"/>
        <v>0</v>
      </c>
      <c r="DN331" s="141">
        <f t="shared" si="111"/>
        <v>-6.283185307</v>
      </c>
      <c r="DO331" s="141">
        <f t="shared" si="112"/>
        <v>0</v>
      </c>
      <c r="DP331" s="122">
        <f t="shared" si="113"/>
        <v>0</v>
      </c>
      <c r="DQ331" s="142">
        <f t="shared" ref="DQ331:DS331" si="5467">POWER(AH331,DQ$2)</f>
        <v>41.84651831</v>
      </c>
      <c r="DR331" s="142">
        <f t="shared" si="5467"/>
        <v>86709.87687</v>
      </c>
      <c r="DS331" s="142">
        <f t="shared" si="5467"/>
        <v>10158488.9</v>
      </c>
      <c r="DT331" s="130">
        <f t="shared" si="115"/>
        <v>36860142479509</v>
      </c>
      <c r="DU331" s="143">
        <f t="shared" si="116"/>
        <v>-663482564631161</v>
      </c>
      <c r="DV331" s="143">
        <f t="shared" si="117"/>
        <v>0</v>
      </c>
      <c r="DW331" s="143">
        <f t="shared" si="118"/>
        <v>3.141592654</v>
      </c>
      <c r="DX331" s="124">
        <f t="shared" si="119"/>
        <v>663482564631161</v>
      </c>
      <c r="DY331" s="140">
        <f t="shared" si="120"/>
        <v>0</v>
      </c>
      <c r="DZ331" s="141">
        <f t="shared" si="121"/>
        <v>0</v>
      </c>
      <c r="EA331" s="141">
        <f t="shared" si="122"/>
        <v>0</v>
      </c>
      <c r="EB331" s="122">
        <f t="shared" si="123"/>
        <v>0</v>
      </c>
      <c r="EC331" s="142">
        <f t="shared" si="124"/>
        <v>103194896649888</v>
      </c>
      <c r="ED331" s="130">
        <f t="shared" si="125"/>
        <v>103194896649888</v>
      </c>
      <c r="EE331" s="143">
        <f t="shared" si="126"/>
        <v>2.78626E+15</v>
      </c>
      <c r="EF331" s="143">
        <f t="shared" si="127"/>
        <v>0</v>
      </c>
      <c r="EG331" s="143">
        <f t="shared" si="128"/>
        <v>0</v>
      </c>
      <c r="EH331" s="124">
        <f t="shared" si="129"/>
        <v>2.78626E+15</v>
      </c>
      <c r="EI331" s="144">
        <f t="shared" ref="EI331:EJ331" si="5468">CK331+CU331+DG331+DU331+EE331</f>
        <v>-501112492841596</v>
      </c>
      <c r="EJ331" s="144">
        <f t="shared" si="5468"/>
        <v>0.3197217336</v>
      </c>
      <c r="EK331" s="144">
        <f t="shared" si="131"/>
        <v>3.141592654</v>
      </c>
      <c r="EL331" s="145">
        <f t="shared" si="132"/>
        <v>501112492841596</v>
      </c>
      <c r="EM331" s="140">
        <f t="shared" si="133"/>
        <v>1.570796327</v>
      </c>
      <c r="EN331" s="141">
        <f t="shared" si="134"/>
        <v>1.570796327</v>
      </c>
      <c r="EO331" s="141">
        <f t="shared" si="135"/>
        <v>1.570796327</v>
      </c>
      <c r="EP331" s="122">
        <f t="shared" si="136"/>
        <v>1.570796327</v>
      </c>
      <c r="EQ331" s="142">
        <f t="shared" si="137"/>
        <v>22385542.05</v>
      </c>
      <c r="ER331" s="130">
        <f t="shared" si="138"/>
        <v>22385542.05</v>
      </c>
      <c r="ES331" s="143">
        <f t="shared" si="139"/>
        <v>0.00000003295040273</v>
      </c>
      <c r="ET331" s="143">
        <f t="shared" si="140"/>
        <v>116318688.6</v>
      </c>
      <c r="EU331" s="143">
        <f t="shared" si="141"/>
        <v>1.570796327</v>
      </c>
      <c r="EV331" s="124">
        <f t="shared" si="142"/>
        <v>116318688.6</v>
      </c>
      <c r="EW331" s="144">
        <f t="shared" ref="EW331:EX331" si="5469">BY331+ES331</f>
        <v>-241476084.7</v>
      </c>
      <c r="EX331" s="144">
        <f t="shared" si="5469"/>
        <v>116318688.6</v>
      </c>
      <c r="EY331" s="144">
        <f t="shared" si="144"/>
        <v>2.692693078</v>
      </c>
      <c r="EZ331" s="145">
        <f t="shared" si="145"/>
        <v>268031223.5</v>
      </c>
      <c r="FA331" s="140">
        <f t="shared" si="146"/>
        <v>0.8975643594</v>
      </c>
      <c r="FB331" s="141">
        <f t="shared" si="147"/>
        <v>0.8975643594</v>
      </c>
      <c r="FC331" s="141">
        <f t="shared" si="148"/>
        <v>0.8975643594</v>
      </c>
      <c r="FD331" s="122">
        <f t="shared" si="149"/>
        <v>0.8975643594</v>
      </c>
      <c r="FE331" s="142">
        <f t="shared" si="150"/>
        <v>644.75561</v>
      </c>
      <c r="FF331" s="130">
        <f t="shared" si="151"/>
        <v>644.75561</v>
      </c>
      <c r="FG331" s="143">
        <f t="shared" si="152"/>
        <v>106.3599594</v>
      </c>
      <c r="FH331" s="143">
        <f t="shared" si="153"/>
        <v>133.361994</v>
      </c>
      <c r="FI331" s="143">
        <f t="shared" si="154"/>
        <v>0.8975643594</v>
      </c>
      <c r="FJ331" s="124">
        <f t="shared" si="155"/>
        <v>170.5809556</v>
      </c>
      <c r="FK331" s="140">
        <f t="shared" si="156"/>
        <v>-6.283185307</v>
      </c>
      <c r="FL331" s="141">
        <f t="shared" si="157"/>
        <v>-6.283185307</v>
      </c>
      <c r="FM331" s="141">
        <f t="shared" si="158"/>
        <v>0</v>
      </c>
      <c r="FN331" s="122">
        <f t="shared" si="159"/>
        <v>0</v>
      </c>
      <c r="FO331" s="142">
        <f t="shared" si="160"/>
        <v>1751.131094</v>
      </c>
      <c r="FP331" s="130">
        <f t="shared" si="161"/>
        <v>1751.131094</v>
      </c>
      <c r="FQ331" s="143">
        <f t="shared" si="162"/>
        <v>-1751.131094</v>
      </c>
      <c r="FR331" s="143">
        <f t="shared" si="163"/>
        <v>0</v>
      </c>
      <c r="FS331" s="143">
        <f t="shared" si="164"/>
        <v>3.141592654</v>
      </c>
      <c r="FT331" s="124">
        <f t="shared" si="165"/>
        <v>1751.131094</v>
      </c>
      <c r="FU331" s="144">
        <f t="shared" si="166"/>
        <v>-261880.7617</v>
      </c>
      <c r="FV331" s="144">
        <f t="shared" si="167"/>
        <v>0</v>
      </c>
      <c r="FW331" s="144">
        <f t="shared" si="168"/>
        <v>-3.141592654</v>
      </c>
      <c r="FX331" s="145">
        <f t="shared" si="169"/>
        <v>261880.7617</v>
      </c>
      <c r="FY331" s="140">
        <f t="shared" si="170"/>
        <v>-3.141592654</v>
      </c>
      <c r="FZ331" s="140">
        <f t="shared" si="171"/>
        <v>-0.8975643594</v>
      </c>
      <c r="GA331" s="141">
        <f t="shared" si="172"/>
        <v>-4.039157013</v>
      </c>
      <c r="GB331" s="141">
        <f t="shared" si="173"/>
        <v>-4.039157013</v>
      </c>
      <c r="GC331" s="122">
        <f t="shared" si="174"/>
        <v>2.244028294</v>
      </c>
      <c r="GD331" s="142">
        <f t="shared" si="175"/>
        <v>261880.7617</v>
      </c>
      <c r="GE331" s="142">
        <f t="shared" si="176"/>
        <v>0.005862319135</v>
      </c>
      <c r="GF331" s="130">
        <f t="shared" si="177"/>
        <v>1535.2286</v>
      </c>
      <c r="GG331" s="143">
        <f t="shared" si="178"/>
        <v>-106.3599594</v>
      </c>
      <c r="GH331" s="143">
        <f t="shared" si="179"/>
        <v>133.361994</v>
      </c>
      <c r="GI331" s="143">
        <f t="shared" si="180"/>
        <v>2.244028294</v>
      </c>
      <c r="GJ331" s="124">
        <f t="shared" si="181"/>
        <v>170.5809556</v>
      </c>
      <c r="GK331" s="146">
        <f t="shared" si="182"/>
        <v>-0.5</v>
      </c>
      <c r="GL331" s="127">
        <f t="shared" si="183"/>
        <v>-0.8660254038</v>
      </c>
      <c r="GM331" s="146">
        <f t="shared" si="184"/>
        <v>-2.094395102</v>
      </c>
      <c r="GN331" s="127">
        <f t="shared" si="185"/>
        <v>1</v>
      </c>
      <c r="GO331" s="147">
        <f t="shared" si="186"/>
        <v>-0.5</v>
      </c>
      <c r="GP331" s="128">
        <f t="shared" si="187"/>
        <v>0.8660254038</v>
      </c>
      <c r="GQ331" s="147">
        <f t="shared" si="188"/>
        <v>2.094395102</v>
      </c>
      <c r="GR331" s="128">
        <f t="shared" si="189"/>
        <v>1</v>
      </c>
      <c r="GS331" s="140">
        <f t="shared" si="190"/>
        <v>-2.094395102</v>
      </c>
      <c r="GT331" s="140">
        <f t="shared" si="191"/>
        <v>0.8975643594</v>
      </c>
      <c r="GU331" s="141">
        <f t="shared" si="192"/>
        <v>-1.196830743</v>
      </c>
      <c r="GV331" s="141">
        <f t="shared" si="193"/>
        <v>-1.196830743</v>
      </c>
      <c r="GW331" s="122">
        <f t="shared" si="194"/>
        <v>-1.196830743</v>
      </c>
      <c r="GX331" s="142">
        <f t="shared" si="195"/>
        <v>1</v>
      </c>
      <c r="GY331" s="142">
        <f t="shared" si="196"/>
        <v>170.5809556</v>
      </c>
      <c r="GZ331" s="130">
        <f t="shared" si="197"/>
        <v>170.5809556</v>
      </c>
      <c r="HA331" s="143">
        <f t="shared" si="198"/>
        <v>62.31489496</v>
      </c>
      <c r="HB331" s="143">
        <f t="shared" si="199"/>
        <v>-158.7914238</v>
      </c>
      <c r="HC331" s="143">
        <f t="shared" si="200"/>
        <v>-1.196830743</v>
      </c>
      <c r="HD331" s="124">
        <f t="shared" si="201"/>
        <v>170.5809556</v>
      </c>
      <c r="HE331" s="140">
        <f t="shared" si="202"/>
        <v>2.094395102</v>
      </c>
      <c r="HF331" s="140">
        <f t="shared" si="203"/>
        <v>2.244028294</v>
      </c>
      <c r="HG331" s="141">
        <f t="shared" si="204"/>
        <v>4.338423397</v>
      </c>
      <c r="HH331" s="141">
        <f t="shared" si="205"/>
        <v>4.338423397</v>
      </c>
      <c r="HI331" s="122">
        <f t="shared" si="206"/>
        <v>-1.944761911</v>
      </c>
      <c r="HJ331" s="142">
        <f t="shared" si="207"/>
        <v>1</v>
      </c>
      <c r="HK331" s="142">
        <f t="shared" si="208"/>
        <v>170.5809556</v>
      </c>
      <c r="HL331" s="130">
        <f t="shared" si="209"/>
        <v>170.5809556</v>
      </c>
      <c r="HM331" s="143">
        <f t="shared" si="210"/>
        <v>-62.31489496</v>
      </c>
      <c r="HN331" s="143">
        <f t="shared" si="211"/>
        <v>-158.7914238</v>
      </c>
      <c r="HO331" s="143">
        <f t="shared" si="212"/>
        <v>-1.944761911</v>
      </c>
      <c r="HP331" s="124">
        <f t="shared" si="213"/>
        <v>170.5809556</v>
      </c>
      <c r="HQ331" s="140">
        <f t="shared" si="214"/>
        <v>2.094395102</v>
      </c>
      <c r="HR331" s="140">
        <f t="shared" si="215"/>
        <v>0.8975643594</v>
      </c>
      <c r="HS331" s="141">
        <f t="shared" si="216"/>
        <v>2.991959462</v>
      </c>
      <c r="HT331" s="141">
        <f t="shared" si="217"/>
        <v>2.991959462</v>
      </c>
      <c r="HU331" s="122">
        <f t="shared" si="218"/>
        <v>2.991959462</v>
      </c>
      <c r="HV331" s="142">
        <f t="shared" si="219"/>
        <v>1</v>
      </c>
      <c r="HW331" s="142">
        <f t="shared" si="220"/>
        <v>170.5809556</v>
      </c>
      <c r="HX331" s="130">
        <f t="shared" si="221"/>
        <v>170.5809556</v>
      </c>
      <c r="HY331" s="143">
        <f t="shared" si="222"/>
        <v>-168.6748544</v>
      </c>
      <c r="HZ331" s="143">
        <f t="shared" si="223"/>
        <v>25.42942983</v>
      </c>
      <c r="IA331" s="143">
        <f t="shared" si="224"/>
        <v>2.991959462</v>
      </c>
      <c r="IB331" s="124">
        <f t="shared" si="225"/>
        <v>170.5809556</v>
      </c>
      <c r="IC331" s="140">
        <f t="shared" si="226"/>
        <v>-2.094395102</v>
      </c>
      <c r="ID331" s="140">
        <f t="shared" si="227"/>
        <v>2.244028294</v>
      </c>
      <c r="IE331" s="141">
        <f t="shared" si="228"/>
        <v>0.1496331918</v>
      </c>
      <c r="IF331" s="141">
        <f t="shared" si="229"/>
        <v>0.1496331918</v>
      </c>
      <c r="IG331" s="122">
        <f t="shared" si="230"/>
        <v>0.1496331918</v>
      </c>
      <c r="IH331" s="142">
        <f t="shared" si="231"/>
        <v>1</v>
      </c>
      <c r="II331" s="142">
        <f t="shared" si="232"/>
        <v>170.5809556</v>
      </c>
      <c r="IJ331" s="130">
        <f t="shared" si="233"/>
        <v>170.5809556</v>
      </c>
      <c r="IK331" s="143">
        <f t="shared" si="234"/>
        <v>168.6748544</v>
      </c>
      <c r="IL331" s="143">
        <f t="shared" si="235"/>
        <v>25.42942983</v>
      </c>
      <c r="IM331" s="143">
        <f t="shared" si="236"/>
        <v>0.1496331918</v>
      </c>
      <c r="IN331" s="124">
        <f t="shared" si="237"/>
        <v>170.5809556</v>
      </c>
    </row>
    <row r="332" ht="12.75" customHeight="1">
      <c r="A332" s="129">
        <f>'Cortez Cubic'!AP332</f>
        <v>-0.2187762226</v>
      </c>
      <c r="B332" s="129">
        <f>'Cortez Cubic'!AQ332</f>
        <v>0.1215139517</v>
      </c>
      <c r="C332" s="129">
        <f>'Cortez Cubic'!AR332</f>
        <v>4659.626643</v>
      </c>
      <c r="D332" s="129">
        <f>'Cortez Cubic'!AS332</f>
        <v>-282564.0201</v>
      </c>
      <c r="E332" s="129">
        <f t="shared" ref="E332:H332" si="5470">0</f>
        <v>0</v>
      </c>
      <c r="F332" s="129">
        <f t="shared" si="5470"/>
        <v>0</v>
      </c>
      <c r="G332" s="129">
        <f t="shared" si="5470"/>
        <v>0</v>
      </c>
      <c r="H332" s="129">
        <f t="shared" si="5470"/>
        <v>0</v>
      </c>
      <c r="I332" s="110">
        <f>'Cortez Cubic'!I332</f>
        <v>106</v>
      </c>
      <c r="J332" s="130">
        <f t="shared" si="28"/>
        <v>85.14997149</v>
      </c>
      <c r="K332" s="131">
        <f t="shared" si="29"/>
        <v>1</v>
      </c>
      <c r="L332" s="131">
        <f t="shared" si="30"/>
        <v>0</v>
      </c>
      <c r="M332" s="132">
        <f t="shared" si="31"/>
        <v>20.85002851</v>
      </c>
      <c r="N332" s="133">
        <f t="shared" si="32"/>
        <v>0</v>
      </c>
      <c r="O332" s="134">
        <f t="shared" si="33"/>
        <v>85.14997149</v>
      </c>
      <c r="P332" s="134">
        <f t="shared" si="34"/>
        <v>-18.93057717</v>
      </c>
      <c r="Q332" s="135">
        <f t="shared" si="35"/>
        <v>85.14997149</v>
      </c>
      <c r="R332" s="135">
        <f t="shared" si="36"/>
        <v>18.93057717</v>
      </c>
      <c r="S332" s="136">
        <f t="shared" si="37"/>
        <v>-169.7445172</v>
      </c>
      <c r="T332" s="136">
        <f t="shared" si="38"/>
        <v>0</v>
      </c>
      <c r="U332" s="137">
        <f t="shared" ref="U332:X332" si="5471">ATAN2(A332,E332)</f>
        <v>3.141592654</v>
      </c>
      <c r="V332" s="137">
        <f t="shared" si="5471"/>
        <v>0</v>
      </c>
      <c r="W332" s="137">
        <f t="shared" si="5471"/>
        <v>0</v>
      </c>
      <c r="X332" s="137">
        <f t="shared" si="5471"/>
        <v>3.141592654</v>
      </c>
      <c r="Y332" s="137">
        <f t="shared" ref="Y332:AB332" si="5472">SQRT(POWER(A332,2)+POWER(E332,2))</f>
        <v>0.2187762226</v>
      </c>
      <c r="Z332" s="137">
        <f t="shared" si="5472"/>
        <v>0.1215139517</v>
      </c>
      <c r="AA332" s="137">
        <f t="shared" si="5472"/>
        <v>4659.626643</v>
      </c>
      <c r="AB332" s="137">
        <f t="shared" si="5472"/>
        <v>282564.0201</v>
      </c>
      <c r="AC332" s="138">
        <f t="shared" ref="AC332:AF332" si="5473">U332-$U332</f>
        <v>0</v>
      </c>
      <c r="AD332" s="138">
        <f t="shared" si="5473"/>
        <v>-3.141592654</v>
      </c>
      <c r="AE332" s="138">
        <f t="shared" si="5473"/>
        <v>-3.141592654</v>
      </c>
      <c r="AF332" s="138">
        <f t="shared" si="5473"/>
        <v>0</v>
      </c>
      <c r="AG332" s="138">
        <f t="shared" ref="AG332:AJ332" si="5474">Y332/$Y332</f>
        <v>1</v>
      </c>
      <c r="AH332" s="138">
        <f t="shared" si="5474"/>
        <v>0.5554257691</v>
      </c>
      <c r="AI332" s="138">
        <f t="shared" si="5474"/>
        <v>21298.5972</v>
      </c>
      <c r="AJ332" s="138">
        <f t="shared" si="5474"/>
        <v>1291566.408</v>
      </c>
      <c r="AK332" s="139">
        <f t="shared" ref="AK332:AN332" si="5475">AG332*COS(AC332)</f>
        <v>1</v>
      </c>
      <c r="AL332" s="139">
        <f t="shared" si="5475"/>
        <v>-0.5554257691</v>
      </c>
      <c r="AM332" s="139">
        <f t="shared" si="5475"/>
        <v>-21298.5972</v>
      </c>
      <c r="AN332" s="139">
        <f t="shared" si="5475"/>
        <v>1291566.408</v>
      </c>
      <c r="AO332" s="129">
        <f t="shared" ref="AO332:AR332" si="5476">AG332*SIN(AC332)</f>
        <v>0</v>
      </c>
      <c r="AP332" s="129">
        <f t="shared" si="5476"/>
        <v>0</v>
      </c>
      <c r="AQ332" s="129">
        <f t="shared" si="5476"/>
        <v>0</v>
      </c>
      <c r="AR332" s="129">
        <f t="shared" si="5476"/>
        <v>0</v>
      </c>
      <c r="AS332" s="140">
        <f t="shared" si="45"/>
        <v>-9.424777961</v>
      </c>
      <c r="AT332" s="141">
        <f t="shared" si="46"/>
        <v>-9.424777961</v>
      </c>
      <c r="AU332" s="141">
        <f t="shared" si="47"/>
        <v>-3.141592654</v>
      </c>
      <c r="AV332" s="122">
        <f t="shared" si="48"/>
        <v>3.141592654</v>
      </c>
      <c r="AW332" s="142">
        <f t="shared" si="49"/>
        <v>0.1713476195</v>
      </c>
      <c r="AX332" s="130">
        <f t="shared" si="50"/>
        <v>0.1713476195</v>
      </c>
      <c r="AY332" s="143">
        <f t="shared" si="51"/>
        <v>0.342695239</v>
      </c>
      <c r="AZ332" s="143">
        <f t="shared" si="52"/>
        <v>0</v>
      </c>
      <c r="BA332" s="143">
        <f t="shared" si="53"/>
        <v>0</v>
      </c>
      <c r="BB332" s="124">
        <f t="shared" si="54"/>
        <v>0.342695239</v>
      </c>
      <c r="BC332" s="140">
        <f t="shared" ref="BC332:BD332" si="5477">BC$2*AD332</f>
        <v>-3.141592654</v>
      </c>
      <c r="BD332" s="140">
        <f t="shared" si="5477"/>
        <v>-3.141592654</v>
      </c>
      <c r="BE332" s="141">
        <f t="shared" si="56"/>
        <v>-6.283185307</v>
      </c>
      <c r="BF332" s="141">
        <f t="shared" si="57"/>
        <v>0</v>
      </c>
      <c r="BG332" s="122">
        <f t="shared" si="58"/>
        <v>0</v>
      </c>
      <c r="BH332" s="142">
        <f t="shared" ref="BH332:BI332" si="5478">POWER(AH332,BH$2)</f>
        <v>0.5554257691</v>
      </c>
      <c r="BI332" s="142">
        <f t="shared" si="5478"/>
        <v>21298.5972</v>
      </c>
      <c r="BJ332" s="130">
        <f t="shared" si="60"/>
        <v>11829.78973</v>
      </c>
      <c r="BK332" s="143">
        <f t="shared" si="61"/>
        <v>106468.1076</v>
      </c>
      <c r="BL332" s="143">
        <f t="shared" si="62"/>
        <v>0</v>
      </c>
      <c r="BM332" s="143">
        <f t="shared" si="63"/>
        <v>0</v>
      </c>
      <c r="BN332" s="124">
        <f t="shared" si="64"/>
        <v>106468.1076</v>
      </c>
      <c r="BO332" s="140">
        <f t="shared" si="65"/>
        <v>0</v>
      </c>
      <c r="BP332" s="141">
        <f t="shared" si="66"/>
        <v>0</v>
      </c>
      <c r="BQ332" s="141">
        <f t="shared" si="67"/>
        <v>0</v>
      </c>
      <c r="BR332" s="122">
        <f t="shared" si="68"/>
        <v>0</v>
      </c>
      <c r="BS332" s="142">
        <f t="shared" si="69"/>
        <v>1291566.408</v>
      </c>
      <c r="BT332" s="130">
        <f t="shared" si="70"/>
        <v>1291566.408</v>
      </c>
      <c r="BU332" s="143">
        <f t="shared" si="71"/>
        <v>-34872293.03</v>
      </c>
      <c r="BV332" s="143">
        <f t="shared" si="72"/>
        <v>0</v>
      </c>
      <c r="BW332" s="143">
        <f t="shared" si="73"/>
        <v>3.141592654</v>
      </c>
      <c r="BX332" s="124">
        <f t="shared" si="74"/>
        <v>34872293.03</v>
      </c>
      <c r="BY332" s="144">
        <f t="shared" ref="BY332:BZ332" si="5479">AY332+BK332+BU332</f>
        <v>-34765824.58</v>
      </c>
      <c r="BZ332" s="144">
        <f t="shared" si="5479"/>
        <v>0</v>
      </c>
      <c r="CA332" s="144">
        <f t="shared" si="76"/>
        <v>-3.141592654</v>
      </c>
      <c r="CB332" s="145">
        <f t="shared" si="77"/>
        <v>34765824.58</v>
      </c>
      <c r="CC332" s="140">
        <f t="shared" ref="CC332:CD332" si="5480">CC$2*AD332</f>
        <v>-6.283185307</v>
      </c>
      <c r="CD332" s="140">
        <f t="shared" si="5480"/>
        <v>-6.283185307</v>
      </c>
      <c r="CE332" s="141">
        <f t="shared" si="79"/>
        <v>-12.56637061</v>
      </c>
      <c r="CF332" s="141">
        <f t="shared" si="80"/>
        <v>0</v>
      </c>
      <c r="CG332" s="122">
        <f t="shared" si="81"/>
        <v>0</v>
      </c>
      <c r="CH332" s="142">
        <f t="shared" ref="CH332:CI332" si="5481">POWER(AH332,CH$2)</f>
        <v>0.308497785</v>
      </c>
      <c r="CI332" s="142">
        <f t="shared" si="5481"/>
        <v>453630242.9</v>
      </c>
      <c r="CJ332" s="130">
        <f t="shared" si="83"/>
        <v>139943925.1</v>
      </c>
      <c r="CK332" s="143">
        <f t="shared" si="84"/>
        <v>-139943925.1</v>
      </c>
      <c r="CL332" s="143">
        <f t="shared" si="85"/>
        <v>0</v>
      </c>
      <c r="CM332" s="143">
        <f t="shared" si="86"/>
        <v>3.141592654</v>
      </c>
      <c r="CN332" s="124">
        <f t="shared" si="87"/>
        <v>139943925.1</v>
      </c>
      <c r="CO332" s="140">
        <f t="shared" si="88"/>
        <v>-9.424777961</v>
      </c>
      <c r="CP332" s="141">
        <f t="shared" si="89"/>
        <v>-9.424777961</v>
      </c>
      <c r="CQ332" s="141">
        <f t="shared" si="90"/>
        <v>-3.141592654</v>
      </c>
      <c r="CR332" s="122">
        <f t="shared" si="91"/>
        <v>3.141592654</v>
      </c>
      <c r="CS332" s="142">
        <f t="shared" si="92"/>
        <v>9661687823465</v>
      </c>
      <c r="CT332" s="130">
        <f t="shared" si="93"/>
        <v>9661687823465</v>
      </c>
      <c r="CU332" s="143">
        <f t="shared" si="94"/>
        <v>-38646751293858</v>
      </c>
      <c r="CV332" s="143">
        <f t="shared" si="95"/>
        <v>0.004732862027</v>
      </c>
      <c r="CW332" s="143">
        <f t="shared" si="96"/>
        <v>3.141592654</v>
      </c>
      <c r="CX332" s="124">
        <f t="shared" si="97"/>
        <v>38646751293858</v>
      </c>
      <c r="CY332" s="140">
        <f t="shared" si="98"/>
        <v>-9.424777961</v>
      </c>
      <c r="CZ332" s="140">
        <f t="shared" si="99"/>
        <v>0</v>
      </c>
      <c r="DA332" s="141">
        <f t="shared" si="100"/>
        <v>-9.424777961</v>
      </c>
      <c r="DB332" s="141">
        <f t="shared" si="101"/>
        <v>-3.141592654</v>
      </c>
      <c r="DC332" s="122">
        <f t="shared" si="102"/>
        <v>3.141592654</v>
      </c>
      <c r="DD332" s="142">
        <f t="shared" si="103"/>
        <v>0.1713476195</v>
      </c>
      <c r="DE332" s="142">
        <f t="shared" si="104"/>
        <v>1291566.408</v>
      </c>
      <c r="DF332" s="130">
        <f t="shared" si="105"/>
        <v>221306.8295</v>
      </c>
      <c r="DG332" s="143">
        <f t="shared" si="106"/>
        <v>-885227.318</v>
      </c>
      <c r="DH332" s="143">
        <f t="shared" si="107"/>
        <v>0.0000000001084090801</v>
      </c>
      <c r="DI332" s="143">
        <f t="shared" si="108"/>
        <v>3.141592654</v>
      </c>
      <c r="DJ332" s="124">
        <f t="shared" si="109"/>
        <v>885227.318</v>
      </c>
      <c r="DK332" s="140">
        <f t="shared" ref="DK332:DM332" si="5482">DK$2*AD332</f>
        <v>-3.141592654</v>
      </c>
      <c r="DL332" s="140">
        <f t="shared" si="5482"/>
        <v>-3.141592654</v>
      </c>
      <c r="DM332" s="140">
        <f t="shared" si="5482"/>
        <v>0</v>
      </c>
      <c r="DN332" s="141">
        <f t="shared" si="111"/>
        <v>-6.283185307</v>
      </c>
      <c r="DO332" s="141">
        <f t="shared" si="112"/>
        <v>0</v>
      </c>
      <c r="DP332" s="122">
        <f t="shared" si="113"/>
        <v>0</v>
      </c>
      <c r="DQ332" s="142">
        <f t="shared" ref="DQ332:DS332" si="5483">POWER(AH332,DQ$2)</f>
        <v>0.5554257691</v>
      </c>
      <c r="DR332" s="142">
        <f t="shared" si="5483"/>
        <v>21298.5972</v>
      </c>
      <c r="DS332" s="142">
        <f t="shared" si="5483"/>
        <v>1291566.408</v>
      </c>
      <c r="DT332" s="130">
        <f t="shared" si="115"/>
        <v>15278959038</v>
      </c>
      <c r="DU332" s="143">
        <f t="shared" si="116"/>
        <v>-275021262675</v>
      </c>
      <c r="DV332" s="143">
        <f t="shared" si="117"/>
        <v>0</v>
      </c>
      <c r="DW332" s="143">
        <f t="shared" si="118"/>
        <v>3.141592654</v>
      </c>
      <c r="DX332" s="124">
        <f t="shared" si="119"/>
        <v>275021262675</v>
      </c>
      <c r="DY332" s="140">
        <f t="shared" si="120"/>
        <v>0</v>
      </c>
      <c r="DZ332" s="141">
        <f t="shared" si="121"/>
        <v>0</v>
      </c>
      <c r="EA332" s="141">
        <f t="shared" si="122"/>
        <v>0</v>
      </c>
      <c r="EB332" s="122">
        <f t="shared" si="123"/>
        <v>0</v>
      </c>
      <c r="EC332" s="142">
        <f t="shared" si="124"/>
        <v>1668143787168</v>
      </c>
      <c r="ED332" s="130">
        <f t="shared" si="125"/>
        <v>1668143787168</v>
      </c>
      <c r="EE332" s="143">
        <f t="shared" si="126"/>
        <v>45039882253524</v>
      </c>
      <c r="EF332" s="143">
        <f t="shared" si="127"/>
        <v>0</v>
      </c>
      <c r="EG332" s="143">
        <f t="shared" si="128"/>
        <v>0</v>
      </c>
      <c r="EH332" s="124">
        <f t="shared" si="129"/>
        <v>45039882253524</v>
      </c>
      <c r="EI332" s="144">
        <f t="shared" ref="EI332:EJ332" si="5484">CK332+CU332+DG332+DU332+EE332</f>
        <v>6117968867838</v>
      </c>
      <c r="EJ332" s="144">
        <f t="shared" si="5484"/>
        <v>0.004732862135</v>
      </c>
      <c r="EK332" s="144">
        <f t="shared" si="131"/>
        <v>0</v>
      </c>
      <c r="EL332" s="145">
        <f t="shared" si="132"/>
        <v>6117968867838</v>
      </c>
      <c r="EM332" s="140">
        <f t="shared" si="133"/>
        <v>0</v>
      </c>
      <c r="EN332" s="141">
        <f t="shared" si="134"/>
        <v>0</v>
      </c>
      <c r="EO332" s="141">
        <f t="shared" si="135"/>
        <v>0</v>
      </c>
      <c r="EP332" s="122">
        <f t="shared" si="136"/>
        <v>0</v>
      </c>
      <c r="EQ332" s="142">
        <f t="shared" si="137"/>
        <v>2473452.823</v>
      </c>
      <c r="ER332" s="130">
        <f t="shared" si="138"/>
        <v>2473452.823</v>
      </c>
      <c r="ES332" s="143">
        <f t="shared" si="139"/>
        <v>12852437.88</v>
      </c>
      <c r="ET332" s="143">
        <f t="shared" si="140"/>
        <v>0.000000004971324462</v>
      </c>
      <c r="EU332" s="143">
        <f t="shared" si="141"/>
        <v>0</v>
      </c>
      <c r="EV332" s="124">
        <f t="shared" si="142"/>
        <v>12852437.88</v>
      </c>
      <c r="EW332" s="144">
        <f t="shared" ref="EW332:EX332" si="5485">BY332+ES332</f>
        <v>-21913386.7</v>
      </c>
      <c r="EX332" s="144">
        <f t="shared" si="5485"/>
        <v>0.00000000497132442</v>
      </c>
      <c r="EY332" s="144">
        <f t="shared" si="144"/>
        <v>3.141592654</v>
      </c>
      <c r="EZ332" s="145">
        <f t="shared" si="145"/>
        <v>21913386.7</v>
      </c>
      <c r="FA332" s="140">
        <f t="shared" si="146"/>
        <v>1.047197551</v>
      </c>
      <c r="FB332" s="141">
        <f t="shared" si="147"/>
        <v>1.047197551</v>
      </c>
      <c r="FC332" s="141">
        <f t="shared" si="148"/>
        <v>1.047197551</v>
      </c>
      <c r="FD332" s="122">
        <f t="shared" si="149"/>
        <v>1.047197551</v>
      </c>
      <c r="FE332" s="142">
        <f t="shared" si="150"/>
        <v>279.8357314</v>
      </c>
      <c r="FF332" s="130">
        <f t="shared" si="151"/>
        <v>279.8357314</v>
      </c>
      <c r="FG332" s="143">
        <f t="shared" si="152"/>
        <v>37.01762787</v>
      </c>
      <c r="FH332" s="143">
        <f t="shared" si="153"/>
        <v>64.11641225</v>
      </c>
      <c r="FI332" s="143">
        <f t="shared" si="154"/>
        <v>1.047197551</v>
      </c>
      <c r="FJ332" s="124">
        <f t="shared" si="155"/>
        <v>74.03525574</v>
      </c>
      <c r="FK332" s="140">
        <f t="shared" si="156"/>
        <v>-6.283185307</v>
      </c>
      <c r="FL332" s="141">
        <f t="shared" si="157"/>
        <v>-6.283185307</v>
      </c>
      <c r="FM332" s="141">
        <f t="shared" si="158"/>
        <v>0</v>
      </c>
      <c r="FN332" s="122">
        <f t="shared" si="159"/>
        <v>0</v>
      </c>
      <c r="FO332" s="142">
        <f t="shared" si="160"/>
        <v>0.308497785</v>
      </c>
      <c r="FP332" s="130">
        <f t="shared" si="161"/>
        <v>0.308497785</v>
      </c>
      <c r="FQ332" s="143">
        <f t="shared" si="162"/>
        <v>-0.308497785</v>
      </c>
      <c r="FR332" s="143">
        <f t="shared" si="163"/>
        <v>0</v>
      </c>
      <c r="FS332" s="143">
        <f t="shared" si="164"/>
        <v>3.141592654</v>
      </c>
      <c r="FT332" s="124">
        <f t="shared" si="165"/>
        <v>0.308497785</v>
      </c>
      <c r="FU332" s="144">
        <f t="shared" si="166"/>
        <v>-63896.10011</v>
      </c>
      <c r="FV332" s="144">
        <f t="shared" si="167"/>
        <v>0</v>
      </c>
      <c r="FW332" s="144">
        <f t="shared" si="168"/>
        <v>-3.141592654</v>
      </c>
      <c r="FX332" s="145">
        <f t="shared" si="169"/>
        <v>63896.10011</v>
      </c>
      <c r="FY332" s="140">
        <f t="shared" si="170"/>
        <v>-3.141592654</v>
      </c>
      <c r="FZ332" s="140">
        <f t="shared" si="171"/>
        <v>-1.047197551</v>
      </c>
      <c r="GA332" s="141">
        <f t="shared" si="172"/>
        <v>-4.188790205</v>
      </c>
      <c r="GB332" s="141">
        <f t="shared" si="173"/>
        <v>-4.188790205</v>
      </c>
      <c r="GC332" s="122">
        <f t="shared" si="174"/>
        <v>2.094395102</v>
      </c>
      <c r="GD332" s="142">
        <f t="shared" si="175"/>
        <v>63896.10011</v>
      </c>
      <c r="GE332" s="142">
        <f t="shared" si="176"/>
        <v>0.01350707835</v>
      </c>
      <c r="GF332" s="130">
        <f t="shared" si="177"/>
        <v>863.0496305</v>
      </c>
      <c r="GG332" s="143">
        <f t="shared" si="178"/>
        <v>-47.94720169</v>
      </c>
      <c r="GH332" s="143">
        <f t="shared" si="179"/>
        <v>83.04698941</v>
      </c>
      <c r="GI332" s="143">
        <f t="shared" si="180"/>
        <v>2.094395102</v>
      </c>
      <c r="GJ332" s="124">
        <f t="shared" si="181"/>
        <v>95.89440339</v>
      </c>
      <c r="GK332" s="146">
        <f t="shared" si="182"/>
        <v>-0.5</v>
      </c>
      <c r="GL332" s="127">
        <f t="shared" si="183"/>
        <v>-0.8660254038</v>
      </c>
      <c r="GM332" s="146">
        <f t="shared" si="184"/>
        <v>-2.094395102</v>
      </c>
      <c r="GN332" s="127">
        <f t="shared" si="185"/>
        <v>1</v>
      </c>
      <c r="GO332" s="147">
        <f t="shared" si="186"/>
        <v>-0.5</v>
      </c>
      <c r="GP332" s="128">
        <f t="shared" si="187"/>
        <v>0.8660254038</v>
      </c>
      <c r="GQ332" s="147">
        <f t="shared" si="188"/>
        <v>2.094395102</v>
      </c>
      <c r="GR332" s="128">
        <f t="shared" si="189"/>
        <v>1</v>
      </c>
      <c r="GS332" s="140">
        <f t="shared" si="190"/>
        <v>-2.094395102</v>
      </c>
      <c r="GT332" s="140">
        <f t="shared" si="191"/>
        <v>1.047197551</v>
      </c>
      <c r="GU332" s="141">
        <f t="shared" si="192"/>
        <v>-1.047197551</v>
      </c>
      <c r="GV332" s="141">
        <f t="shared" si="193"/>
        <v>-1.047197551</v>
      </c>
      <c r="GW332" s="122">
        <f t="shared" si="194"/>
        <v>-1.047197551</v>
      </c>
      <c r="GX332" s="142">
        <f t="shared" si="195"/>
        <v>1</v>
      </c>
      <c r="GY332" s="142">
        <f t="shared" si="196"/>
        <v>74.03525574</v>
      </c>
      <c r="GZ332" s="130">
        <f t="shared" si="197"/>
        <v>74.03525574</v>
      </c>
      <c r="HA332" s="143">
        <f t="shared" si="198"/>
        <v>37.01762787</v>
      </c>
      <c r="HB332" s="143">
        <f t="shared" si="199"/>
        <v>-64.11641225</v>
      </c>
      <c r="HC332" s="143">
        <f t="shared" si="200"/>
        <v>-1.047197551</v>
      </c>
      <c r="HD332" s="124">
        <f t="shared" si="201"/>
        <v>74.03525574</v>
      </c>
      <c r="HE332" s="140">
        <f t="shared" si="202"/>
        <v>2.094395102</v>
      </c>
      <c r="HF332" s="140">
        <f t="shared" si="203"/>
        <v>2.094395102</v>
      </c>
      <c r="HG332" s="141">
        <f t="shared" si="204"/>
        <v>4.188790205</v>
      </c>
      <c r="HH332" s="141">
        <f t="shared" si="205"/>
        <v>4.188790205</v>
      </c>
      <c r="HI332" s="122">
        <f t="shared" si="206"/>
        <v>-2.094395102</v>
      </c>
      <c r="HJ332" s="142">
        <f t="shared" si="207"/>
        <v>1</v>
      </c>
      <c r="HK332" s="142">
        <f t="shared" si="208"/>
        <v>95.89440339</v>
      </c>
      <c r="HL332" s="130">
        <f t="shared" si="209"/>
        <v>95.89440339</v>
      </c>
      <c r="HM332" s="143">
        <f t="shared" si="210"/>
        <v>-47.94720169</v>
      </c>
      <c r="HN332" s="143">
        <f t="shared" si="211"/>
        <v>-83.04698941</v>
      </c>
      <c r="HO332" s="143">
        <f t="shared" si="212"/>
        <v>-2.094395102</v>
      </c>
      <c r="HP332" s="124">
        <f t="shared" si="213"/>
        <v>95.89440339</v>
      </c>
      <c r="HQ332" s="140">
        <f t="shared" si="214"/>
        <v>2.094395102</v>
      </c>
      <c r="HR332" s="140">
        <f t="shared" si="215"/>
        <v>1.047197551</v>
      </c>
      <c r="HS332" s="141">
        <f t="shared" si="216"/>
        <v>3.141592654</v>
      </c>
      <c r="HT332" s="141">
        <f t="shared" si="217"/>
        <v>3.141592654</v>
      </c>
      <c r="HU332" s="122">
        <f t="shared" si="218"/>
        <v>3.141592654</v>
      </c>
      <c r="HV332" s="142">
        <f t="shared" si="219"/>
        <v>1</v>
      </c>
      <c r="HW332" s="142">
        <f t="shared" si="220"/>
        <v>74.03525574</v>
      </c>
      <c r="HX332" s="130">
        <f t="shared" si="221"/>
        <v>74.03525574</v>
      </c>
      <c r="HY332" s="143">
        <f t="shared" si="222"/>
        <v>-74.03525574</v>
      </c>
      <c r="HZ332" s="143">
        <f t="shared" si="223"/>
        <v>0</v>
      </c>
      <c r="IA332" s="143">
        <f t="shared" si="224"/>
        <v>3.141592654</v>
      </c>
      <c r="IB332" s="124">
        <f t="shared" si="225"/>
        <v>74.03525574</v>
      </c>
      <c r="IC332" s="140">
        <f t="shared" si="226"/>
        <v>-2.094395102</v>
      </c>
      <c r="ID332" s="140">
        <f t="shared" si="227"/>
        <v>2.094395102</v>
      </c>
      <c r="IE332" s="141">
        <f t="shared" si="228"/>
        <v>0</v>
      </c>
      <c r="IF332" s="141">
        <f t="shared" si="229"/>
        <v>0</v>
      </c>
      <c r="IG332" s="122">
        <f t="shared" si="230"/>
        <v>0</v>
      </c>
      <c r="IH332" s="142">
        <f t="shared" si="231"/>
        <v>1</v>
      </c>
      <c r="II332" s="142">
        <f t="shared" si="232"/>
        <v>95.89440339</v>
      </c>
      <c r="IJ332" s="130">
        <f t="shared" si="233"/>
        <v>95.89440339</v>
      </c>
      <c r="IK332" s="143">
        <f t="shared" si="234"/>
        <v>95.89440339</v>
      </c>
      <c r="IL332" s="143">
        <f t="shared" si="235"/>
        <v>0</v>
      </c>
      <c r="IM332" s="143">
        <f t="shared" si="236"/>
        <v>0</v>
      </c>
      <c r="IN332" s="124">
        <f t="shared" si="237"/>
        <v>95.89440339</v>
      </c>
    </row>
    <row r="333" ht="12.75" customHeight="1">
      <c r="A333" s="129">
        <f>'Cortez Cubic'!AP333</f>
        <v>-0.2187762226</v>
      </c>
      <c r="B333" s="129">
        <f>'Cortez Cubic'!AQ333</f>
        <v>1.81586958</v>
      </c>
      <c r="C333" s="129">
        <f>'Cortez Cubic'!AR333</f>
        <v>3573.487595</v>
      </c>
      <c r="D333" s="129">
        <f>'Cortez Cubic'!AS333</f>
        <v>-196758.9958</v>
      </c>
      <c r="E333" s="129">
        <f t="shared" ref="E333:H333" si="5486">0</f>
        <v>0</v>
      </c>
      <c r="F333" s="129">
        <f t="shared" si="5486"/>
        <v>0</v>
      </c>
      <c r="G333" s="129">
        <f t="shared" si="5486"/>
        <v>0</v>
      </c>
      <c r="H333" s="129">
        <f t="shared" si="5486"/>
        <v>0</v>
      </c>
      <c r="I333" s="110">
        <f>'Cortez Cubic'!I333</f>
        <v>98</v>
      </c>
      <c r="J333" s="130">
        <f t="shared" si="28"/>
        <v>77.10067829</v>
      </c>
      <c r="K333" s="131">
        <f t="shared" si="29"/>
        <v>1</v>
      </c>
      <c r="L333" s="131">
        <f t="shared" si="30"/>
        <v>0</v>
      </c>
      <c r="M333" s="132">
        <f t="shared" si="31"/>
        <v>20.89932171</v>
      </c>
      <c r="N333" s="133">
        <f t="shared" si="32"/>
        <v>0</v>
      </c>
      <c r="O333" s="134">
        <f t="shared" si="33"/>
        <v>77.10067829</v>
      </c>
      <c r="P333" s="134">
        <f t="shared" si="34"/>
        <v>-14.82121042</v>
      </c>
      <c r="Q333" s="135">
        <f t="shared" si="35"/>
        <v>77.10067829</v>
      </c>
      <c r="R333" s="135">
        <f t="shared" si="36"/>
        <v>14.82121042</v>
      </c>
      <c r="S333" s="136">
        <f t="shared" si="37"/>
        <v>-145.9012335</v>
      </c>
      <c r="T333" s="136">
        <f t="shared" si="38"/>
        <v>0</v>
      </c>
      <c r="U333" s="137">
        <f t="shared" ref="U333:X333" si="5487">ATAN2(A333,E333)</f>
        <v>3.141592654</v>
      </c>
      <c r="V333" s="137">
        <f t="shared" si="5487"/>
        <v>0</v>
      </c>
      <c r="W333" s="137">
        <f t="shared" si="5487"/>
        <v>0</v>
      </c>
      <c r="X333" s="137">
        <f t="shared" si="5487"/>
        <v>3.141592654</v>
      </c>
      <c r="Y333" s="137">
        <f t="shared" ref="Y333:AB333" si="5488">SQRT(POWER(A333,2)+POWER(E333,2))</f>
        <v>0.2187762226</v>
      </c>
      <c r="Z333" s="137">
        <f t="shared" si="5488"/>
        <v>1.81586958</v>
      </c>
      <c r="AA333" s="137">
        <f t="shared" si="5488"/>
        <v>3573.487595</v>
      </c>
      <c r="AB333" s="137">
        <f t="shared" si="5488"/>
        <v>196758.9958</v>
      </c>
      <c r="AC333" s="138">
        <f t="shared" ref="AC333:AF333" si="5489">U333-$U333</f>
        <v>0</v>
      </c>
      <c r="AD333" s="138">
        <f t="shared" si="5489"/>
        <v>-3.141592654</v>
      </c>
      <c r="AE333" s="138">
        <f t="shared" si="5489"/>
        <v>-3.141592654</v>
      </c>
      <c r="AF333" s="138">
        <f t="shared" si="5489"/>
        <v>0</v>
      </c>
      <c r="AG333" s="138">
        <f t="shared" ref="AG333:AJ333" si="5490">Y333/$Y333</f>
        <v>1</v>
      </c>
      <c r="AH333" s="138">
        <f t="shared" si="5490"/>
        <v>8.300123104</v>
      </c>
      <c r="AI333" s="138">
        <f t="shared" si="5490"/>
        <v>16333.98526</v>
      </c>
      <c r="AJ333" s="138">
        <f t="shared" si="5490"/>
        <v>899361.8844</v>
      </c>
      <c r="AK333" s="139">
        <f t="shared" ref="AK333:AN333" si="5491">AG333*COS(AC333)</f>
        <v>1</v>
      </c>
      <c r="AL333" s="139">
        <f t="shared" si="5491"/>
        <v>-8.300123104</v>
      </c>
      <c r="AM333" s="139">
        <f t="shared" si="5491"/>
        <v>-16333.98526</v>
      </c>
      <c r="AN333" s="139">
        <f t="shared" si="5491"/>
        <v>899361.8844</v>
      </c>
      <c r="AO333" s="129">
        <f t="shared" ref="AO333:AR333" si="5492">AG333*SIN(AC333)</f>
        <v>0</v>
      </c>
      <c r="AP333" s="129">
        <f t="shared" si="5492"/>
        <v>0</v>
      </c>
      <c r="AQ333" s="129">
        <f t="shared" si="5492"/>
        <v>0</v>
      </c>
      <c r="AR333" s="129">
        <f t="shared" si="5492"/>
        <v>0</v>
      </c>
      <c r="AS333" s="140">
        <f t="shared" si="45"/>
        <v>-9.424777961</v>
      </c>
      <c r="AT333" s="141">
        <f t="shared" si="46"/>
        <v>-9.424777961</v>
      </c>
      <c r="AU333" s="141">
        <f t="shared" si="47"/>
        <v>-3.141592654</v>
      </c>
      <c r="AV333" s="122">
        <f t="shared" si="48"/>
        <v>3.141592654</v>
      </c>
      <c r="AW333" s="142">
        <f t="shared" si="49"/>
        <v>571.8124422</v>
      </c>
      <c r="AX333" s="130">
        <f t="shared" si="50"/>
        <v>571.8124422</v>
      </c>
      <c r="AY333" s="143">
        <f t="shared" si="51"/>
        <v>1143.624884</v>
      </c>
      <c r="AZ333" s="143">
        <f t="shared" si="52"/>
        <v>0</v>
      </c>
      <c r="BA333" s="143">
        <f t="shared" si="53"/>
        <v>0</v>
      </c>
      <c r="BB333" s="124">
        <f t="shared" si="54"/>
        <v>1143.624884</v>
      </c>
      <c r="BC333" s="140">
        <f t="shared" ref="BC333:BD333" si="5493">BC$2*AD333</f>
        <v>-3.141592654</v>
      </c>
      <c r="BD333" s="140">
        <f t="shared" si="5493"/>
        <v>-3.141592654</v>
      </c>
      <c r="BE333" s="141">
        <f t="shared" si="56"/>
        <v>-6.283185307</v>
      </c>
      <c r="BF333" s="141">
        <f t="shared" si="57"/>
        <v>0</v>
      </c>
      <c r="BG333" s="122">
        <f t="shared" si="58"/>
        <v>0</v>
      </c>
      <c r="BH333" s="142">
        <f t="shared" ref="BH333:BI333" si="5494">POWER(AH333,BH$2)</f>
        <v>8.300123104</v>
      </c>
      <c r="BI333" s="142">
        <f t="shared" si="5494"/>
        <v>16333.98526</v>
      </c>
      <c r="BJ333" s="130">
        <f t="shared" si="60"/>
        <v>135574.0884</v>
      </c>
      <c r="BK333" s="143">
        <f t="shared" si="61"/>
        <v>1220166.796</v>
      </c>
      <c r="BL333" s="143">
        <f t="shared" si="62"/>
        <v>0</v>
      </c>
      <c r="BM333" s="143">
        <f t="shared" si="63"/>
        <v>0</v>
      </c>
      <c r="BN333" s="124">
        <f t="shared" si="64"/>
        <v>1220166.796</v>
      </c>
      <c r="BO333" s="140">
        <f t="shared" si="65"/>
        <v>0</v>
      </c>
      <c r="BP333" s="141">
        <f t="shared" si="66"/>
        <v>0</v>
      </c>
      <c r="BQ333" s="141">
        <f t="shared" si="67"/>
        <v>0</v>
      </c>
      <c r="BR333" s="122">
        <f t="shared" si="68"/>
        <v>0</v>
      </c>
      <c r="BS333" s="142">
        <f t="shared" si="69"/>
        <v>899361.8844</v>
      </c>
      <c r="BT333" s="130">
        <f t="shared" si="70"/>
        <v>899361.8844</v>
      </c>
      <c r="BU333" s="143">
        <f t="shared" si="71"/>
        <v>-24282770.88</v>
      </c>
      <c r="BV333" s="143">
        <f t="shared" si="72"/>
        <v>0</v>
      </c>
      <c r="BW333" s="143">
        <f t="shared" si="73"/>
        <v>3.141592654</v>
      </c>
      <c r="BX333" s="124">
        <f t="shared" si="74"/>
        <v>24282770.88</v>
      </c>
      <c r="BY333" s="144">
        <f t="shared" ref="BY333:BZ333" si="5495">AY333+BK333+BU333</f>
        <v>-23061460.46</v>
      </c>
      <c r="BZ333" s="144">
        <f t="shared" si="5495"/>
        <v>0</v>
      </c>
      <c r="CA333" s="144">
        <f t="shared" si="76"/>
        <v>-3.141592654</v>
      </c>
      <c r="CB333" s="145">
        <f t="shared" si="77"/>
        <v>23061460.46</v>
      </c>
      <c r="CC333" s="140">
        <f t="shared" ref="CC333:CD333" si="5496">CC$2*AD333</f>
        <v>-6.283185307</v>
      </c>
      <c r="CD333" s="140">
        <f t="shared" si="5496"/>
        <v>-6.283185307</v>
      </c>
      <c r="CE333" s="141">
        <f t="shared" si="79"/>
        <v>-12.56637061</v>
      </c>
      <c r="CF333" s="141">
        <f t="shared" si="80"/>
        <v>0</v>
      </c>
      <c r="CG333" s="122">
        <f t="shared" si="81"/>
        <v>0</v>
      </c>
      <c r="CH333" s="142">
        <f t="shared" ref="CH333:CI333" si="5497">POWER(AH333,CH$2)</f>
        <v>68.89204353</v>
      </c>
      <c r="CI333" s="142">
        <f t="shared" si="5497"/>
        <v>266799074.4</v>
      </c>
      <c r="CJ333" s="130">
        <f t="shared" si="83"/>
        <v>18380333451</v>
      </c>
      <c r="CK333" s="143">
        <f t="shared" si="84"/>
        <v>-18380333451</v>
      </c>
      <c r="CL333" s="143">
        <f t="shared" si="85"/>
        <v>0</v>
      </c>
      <c r="CM333" s="143">
        <f t="shared" si="86"/>
        <v>3.141592654</v>
      </c>
      <c r="CN333" s="124">
        <f t="shared" si="87"/>
        <v>18380333451</v>
      </c>
      <c r="CO333" s="140">
        <f t="shared" si="88"/>
        <v>-9.424777961</v>
      </c>
      <c r="CP333" s="141">
        <f t="shared" si="89"/>
        <v>-9.424777961</v>
      </c>
      <c r="CQ333" s="141">
        <f t="shared" si="90"/>
        <v>-3.141592654</v>
      </c>
      <c r="CR333" s="122">
        <f t="shared" si="91"/>
        <v>3.141592654</v>
      </c>
      <c r="CS333" s="142">
        <f t="shared" si="92"/>
        <v>4357892149112</v>
      </c>
      <c r="CT333" s="130">
        <f t="shared" si="93"/>
        <v>4357892149112</v>
      </c>
      <c r="CU333" s="143">
        <f t="shared" si="94"/>
        <v>-17431568596449</v>
      </c>
      <c r="CV333" s="143">
        <f t="shared" si="95"/>
        <v>0.002134751469</v>
      </c>
      <c r="CW333" s="143">
        <f t="shared" si="96"/>
        <v>3.141592654</v>
      </c>
      <c r="CX333" s="124">
        <f t="shared" si="97"/>
        <v>17431568596449</v>
      </c>
      <c r="CY333" s="140">
        <f t="shared" si="98"/>
        <v>-9.424777961</v>
      </c>
      <c r="CZ333" s="140">
        <f t="shared" si="99"/>
        <v>0</v>
      </c>
      <c r="DA333" s="141">
        <f t="shared" si="100"/>
        <v>-9.424777961</v>
      </c>
      <c r="DB333" s="141">
        <f t="shared" si="101"/>
        <v>-3.141592654</v>
      </c>
      <c r="DC333" s="122">
        <f t="shared" si="102"/>
        <v>3.141592654</v>
      </c>
      <c r="DD333" s="142">
        <f t="shared" si="103"/>
        <v>571.8124422</v>
      </c>
      <c r="DE333" s="142">
        <f t="shared" si="104"/>
        <v>899361.8844</v>
      </c>
      <c r="DF333" s="130">
        <f t="shared" si="105"/>
        <v>514266315.5</v>
      </c>
      <c r="DG333" s="143">
        <f t="shared" si="106"/>
        <v>-2057065262</v>
      </c>
      <c r="DH333" s="143">
        <f t="shared" si="107"/>
        <v>0.0000002519178389</v>
      </c>
      <c r="DI333" s="143">
        <f t="shared" si="108"/>
        <v>3.141592654</v>
      </c>
      <c r="DJ333" s="124">
        <f t="shared" si="109"/>
        <v>2057065262</v>
      </c>
      <c r="DK333" s="140">
        <f t="shared" ref="DK333:DM333" si="5498">DK$2*AD333</f>
        <v>-3.141592654</v>
      </c>
      <c r="DL333" s="140">
        <f t="shared" si="5498"/>
        <v>-3.141592654</v>
      </c>
      <c r="DM333" s="140">
        <f t="shared" si="5498"/>
        <v>0</v>
      </c>
      <c r="DN333" s="141">
        <f t="shared" si="111"/>
        <v>-6.283185307</v>
      </c>
      <c r="DO333" s="141">
        <f t="shared" si="112"/>
        <v>0</v>
      </c>
      <c r="DP333" s="122">
        <f t="shared" si="113"/>
        <v>0</v>
      </c>
      <c r="DQ333" s="142">
        <f t="shared" ref="DQ333:DS333" si="5499">POWER(AH333,DQ$2)</f>
        <v>8.300123104</v>
      </c>
      <c r="DR333" s="142">
        <f t="shared" si="5499"/>
        <v>16333.98526</v>
      </c>
      <c r="DS333" s="142">
        <f t="shared" si="5499"/>
        <v>899361.8844</v>
      </c>
      <c r="DT333" s="130">
        <f t="shared" si="115"/>
        <v>121930167636</v>
      </c>
      <c r="DU333" s="143">
        <f t="shared" si="116"/>
        <v>-2194743017455</v>
      </c>
      <c r="DV333" s="143">
        <f t="shared" si="117"/>
        <v>0</v>
      </c>
      <c r="DW333" s="143">
        <f t="shared" si="118"/>
        <v>3.141592654</v>
      </c>
      <c r="DX333" s="124">
        <f t="shared" si="119"/>
        <v>2194743017455</v>
      </c>
      <c r="DY333" s="140">
        <f t="shared" si="120"/>
        <v>0</v>
      </c>
      <c r="DZ333" s="141">
        <f t="shared" si="121"/>
        <v>0</v>
      </c>
      <c r="EA333" s="141">
        <f t="shared" si="122"/>
        <v>0</v>
      </c>
      <c r="EB333" s="122">
        <f t="shared" si="123"/>
        <v>0</v>
      </c>
      <c r="EC333" s="142">
        <f t="shared" si="124"/>
        <v>808851799084</v>
      </c>
      <c r="ED333" s="130">
        <f t="shared" si="125"/>
        <v>808851799084</v>
      </c>
      <c r="EE333" s="143">
        <f t="shared" si="126"/>
        <v>21838998575280</v>
      </c>
      <c r="EF333" s="143">
        <f t="shared" si="127"/>
        <v>0</v>
      </c>
      <c r="EG333" s="143">
        <f t="shared" si="128"/>
        <v>0</v>
      </c>
      <c r="EH333" s="124">
        <f t="shared" si="129"/>
        <v>21838998575280</v>
      </c>
      <c r="EI333" s="144">
        <f t="shared" ref="EI333:EJ333" si="5500">CK333+CU333+DG333+DU333+EE333</f>
        <v>2192249562664</v>
      </c>
      <c r="EJ333" s="144">
        <f t="shared" si="5500"/>
        <v>0.002135003386</v>
      </c>
      <c r="EK333" s="144">
        <f t="shared" si="131"/>
        <v>0</v>
      </c>
      <c r="EL333" s="145">
        <f t="shared" si="132"/>
        <v>2192249562664</v>
      </c>
      <c r="EM333" s="140">
        <f t="shared" si="133"/>
        <v>0</v>
      </c>
      <c r="EN333" s="141">
        <f t="shared" si="134"/>
        <v>0</v>
      </c>
      <c r="EO333" s="141">
        <f t="shared" si="135"/>
        <v>0</v>
      </c>
      <c r="EP333" s="122">
        <f t="shared" si="136"/>
        <v>0</v>
      </c>
      <c r="EQ333" s="142">
        <f t="shared" si="137"/>
        <v>1480624.72</v>
      </c>
      <c r="ER333" s="130">
        <f t="shared" si="138"/>
        <v>1480624.72</v>
      </c>
      <c r="ES333" s="143">
        <f t="shared" si="139"/>
        <v>7693551.728</v>
      </c>
      <c r="ET333" s="143">
        <f t="shared" si="140"/>
        <v>0.00000000374632507</v>
      </c>
      <c r="EU333" s="143">
        <f t="shared" si="141"/>
        <v>0</v>
      </c>
      <c r="EV333" s="124">
        <f t="shared" si="142"/>
        <v>7693551.728</v>
      </c>
      <c r="EW333" s="144">
        <f t="shared" ref="EW333:EX333" si="5501">BY333+ES333</f>
        <v>-15367908.73</v>
      </c>
      <c r="EX333" s="144">
        <f t="shared" si="5501"/>
        <v>0.000000003746185016</v>
      </c>
      <c r="EY333" s="144">
        <f t="shared" si="144"/>
        <v>3.141592654</v>
      </c>
      <c r="EZ333" s="145">
        <f t="shared" si="145"/>
        <v>15367908.73</v>
      </c>
      <c r="FA333" s="140">
        <f t="shared" si="146"/>
        <v>1.047197551</v>
      </c>
      <c r="FB333" s="141">
        <f t="shared" si="147"/>
        <v>1.047197551</v>
      </c>
      <c r="FC333" s="141">
        <f t="shared" si="148"/>
        <v>1.047197551</v>
      </c>
      <c r="FD333" s="122">
        <f t="shared" si="149"/>
        <v>1.047197551</v>
      </c>
      <c r="FE333" s="142">
        <f t="shared" si="150"/>
        <v>248.6212568</v>
      </c>
      <c r="FF333" s="130">
        <f t="shared" si="151"/>
        <v>248.6212568</v>
      </c>
      <c r="FG333" s="143">
        <f t="shared" si="152"/>
        <v>32.88847038</v>
      </c>
      <c r="FH333" s="143">
        <f t="shared" si="153"/>
        <v>56.96450169</v>
      </c>
      <c r="FI333" s="143">
        <f t="shared" si="154"/>
        <v>1.047197551</v>
      </c>
      <c r="FJ333" s="124">
        <f t="shared" si="155"/>
        <v>65.77694077</v>
      </c>
      <c r="FK333" s="140">
        <f t="shared" si="156"/>
        <v>-6.283185307</v>
      </c>
      <c r="FL333" s="141">
        <f t="shared" si="157"/>
        <v>-6.283185307</v>
      </c>
      <c r="FM333" s="141">
        <f t="shared" si="158"/>
        <v>0</v>
      </c>
      <c r="FN333" s="122">
        <f t="shared" si="159"/>
        <v>0</v>
      </c>
      <c r="FO333" s="142">
        <f t="shared" si="160"/>
        <v>68.89204353</v>
      </c>
      <c r="FP333" s="130">
        <f t="shared" si="161"/>
        <v>68.89204353</v>
      </c>
      <c r="FQ333" s="143">
        <f t="shared" si="162"/>
        <v>-68.89204353</v>
      </c>
      <c r="FR333" s="143">
        <f t="shared" si="163"/>
        <v>0</v>
      </c>
      <c r="FS333" s="143">
        <f t="shared" si="164"/>
        <v>3.141592654</v>
      </c>
      <c r="FT333" s="124">
        <f t="shared" si="165"/>
        <v>68.89204353</v>
      </c>
      <c r="FU333" s="144">
        <f t="shared" si="166"/>
        <v>-49070.84782</v>
      </c>
      <c r="FV333" s="144">
        <f t="shared" si="167"/>
        <v>0</v>
      </c>
      <c r="FW333" s="144">
        <f t="shared" si="168"/>
        <v>-3.141592654</v>
      </c>
      <c r="FX333" s="145">
        <f t="shared" si="169"/>
        <v>49070.84782</v>
      </c>
      <c r="FY333" s="140">
        <f t="shared" si="170"/>
        <v>-3.141592654</v>
      </c>
      <c r="FZ333" s="140">
        <f t="shared" si="171"/>
        <v>-1.047197551</v>
      </c>
      <c r="GA333" s="141">
        <f t="shared" si="172"/>
        <v>-4.188790205</v>
      </c>
      <c r="GB333" s="141">
        <f t="shared" si="173"/>
        <v>-4.188790205</v>
      </c>
      <c r="GC333" s="122">
        <f t="shared" si="174"/>
        <v>2.094395102</v>
      </c>
      <c r="GD333" s="142">
        <f t="shared" si="175"/>
        <v>49070.84782</v>
      </c>
      <c r="GE333" s="142">
        <f t="shared" si="176"/>
        <v>0.01520289616</v>
      </c>
      <c r="GF333" s="130">
        <f t="shared" si="177"/>
        <v>746.0190038</v>
      </c>
      <c r="GG333" s="143">
        <f t="shared" si="178"/>
        <v>-41.44550021</v>
      </c>
      <c r="GH333" s="143">
        <f t="shared" si="179"/>
        <v>71.78571211</v>
      </c>
      <c r="GI333" s="143">
        <f t="shared" si="180"/>
        <v>2.094395102</v>
      </c>
      <c r="GJ333" s="124">
        <f t="shared" si="181"/>
        <v>82.89100042</v>
      </c>
      <c r="GK333" s="146">
        <f t="shared" si="182"/>
        <v>-0.5</v>
      </c>
      <c r="GL333" s="127">
        <f t="shared" si="183"/>
        <v>-0.8660254038</v>
      </c>
      <c r="GM333" s="146">
        <f t="shared" si="184"/>
        <v>-2.094395102</v>
      </c>
      <c r="GN333" s="127">
        <f t="shared" si="185"/>
        <v>1</v>
      </c>
      <c r="GO333" s="147">
        <f t="shared" si="186"/>
        <v>-0.5</v>
      </c>
      <c r="GP333" s="128">
        <f t="shared" si="187"/>
        <v>0.8660254038</v>
      </c>
      <c r="GQ333" s="147">
        <f t="shared" si="188"/>
        <v>2.094395102</v>
      </c>
      <c r="GR333" s="128">
        <f t="shared" si="189"/>
        <v>1</v>
      </c>
      <c r="GS333" s="140">
        <f t="shared" si="190"/>
        <v>-2.094395102</v>
      </c>
      <c r="GT333" s="140">
        <f t="shared" si="191"/>
        <v>1.047197551</v>
      </c>
      <c r="GU333" s="141">
        <f t="shared" si="192"/>
        <v>-1.047197551</v>
      </c>
      <c r="GV333" s="141">
        <f t="shared" si="193"/>
        <v>-1.047197551</v>
      </c>
      <c r="GW333" s="122">
        <f t="shared" si="194"/>
        <v>-1.047197551</v>
      </c>
      <c r="GX333" s="142">
        <f t="shared" si="195"/>
        <v>1</v>
      </c>
      <c r="GY333" s="142">
        <f t="shared" si="196"/>
        <v>65.77694077</v>
      </c>
      <c r="GZ333" s="130">
        <f t="shared" si="197"/>
        <v>65.77694077</v>
      </c>
      <c r="HA333" s="143">
        <f t="shared" si="198"/>
        <v>32.88847038</v>
      </c>
      <c r="HB333" s="143">
        <f t="shared" si="199"/>
        <v>-56.96450169</v>
      </c>
      <c r="HC333" s="143">
        <f t="shared" si="200"/>
        <v>-1.047197551</v>
      </c>
      <c r="HD333" s="124">
        <f t="shared" si="201"/>
        <v>65.77694077</v>
      </c>
      <c r="HE333" s="140">
        <f t="shared" si="202"/>
        <v>2.094395102</v>
      </c>
      <c r="HF333" s="140">
        <f t="shared" si="203"/>
        <v>2.094395102</v>
      </c>
      <c r="HG333" s="141">
        <f t="shared" si="204"/>
        <v>4.188790205</v>
      </c>
      <c r="HH333" s="141">
        <f t="shared" si="205"/>
        <v>4.188790205</v>
      </c>
      <c r="HI333" s="122">
        <f t="shared" si="206"/>
        <v>-2.094395102</v>
      </c>
      <c r="HJ333" s="142">
        <f t="shared" si="207"/>
        <v>1</v>
      </c>
      <c r="HK333" s="142">
        <f t="shared" si="208"/>
        <v>82.89100042</v>
      </c>
      <c r="HL333" s="130">
        <f t="shared" si="209"/>
        <v>82.89100042</v>
      </c>
      <c r="HM333" s="143">
        <f t="shared" si="210"/>
        <v>-41.44550021</v>
      </c>
      <c r="HN333" s="143">
        <f t="shared" si="211"/>
        <v>-71.78571211</v>
      </c>
      <c r="HO333" s="143">
        <f t="shared" si="212"/>
        <v>-2.094395102</v>
      </c>
      <c r="HP333" s="124">
        <f t="shared" si="213"/>
        <v>82.89100042</v>
      </c>
      <c r="HQ333" s="140">
        <f t="shared" si="214"/>
        <v>2.094395102</v>
      </c>
      <c r="HR333" s="140">
        <f t="shared" si="215"/>
        <v>1.047197551</v>
      </c>
      <c r="HS333" s="141">
        <f t="shared" si="216"/>
        <v>3.141592654</v>
      </c>
      <c r="HT333" s="141">
        <f t="shared" si="217"/>
        <v>3.141592654</v>
      </c>
      <c r="HU333" s="122">
        <f t="shared" si="218"/>
        <v>3.141592654</v>
      </c>
      <c r="HV333" s="142">
        <f t="shared" si="219"/>
        <v>1</v>
      </c>
      <c r="HW333" s="142">
        <f t="shared" si="220"/>
        <v>65.77694077</v>
      </c>
      <c r="HX333" s="130">
        <f t="shared" si="221"/>
        <v>65.77694077</v>
      </c>
      <c r="HY333" s="143">
        <f t="shared" si="222"/>
        <v>-65.77694077</v>
      </c>
      <c r="HZ333" s="143">
        <f t="shared" si="223"/>
        <v>0</v>
      </c>
      <c r="IA333" s="143">
        <f t="shared" si="224"/>
        <v>3.141592654</v>
      </c>
      <c r="IB333" s="124">
        <f t="shared" si="225"/>
        <v>65.77694077</v>
      </c>
      <c r="IC333" s="140">
        <f t="shared" si="226"/>
        <v>-2.094395102</v>
      </c>
      <c r="ID333" s="140">
        <f t="shared" si="227"/>
        <v>2.094395102</v>
      </c>
      <c r="IE333" s="141">
        <f t="shared" si="228"/>
        <v>0</v>
      </c>
      <c r="IF333" s="141">
        <f t="shared" si="229"/>
        <v>0</v>
      </c>
      <c r="IG333" s="122">
        <f t="shared" si="230"/>
        <v>0</v>
      </c>
      <c r="IH333" s="142">
        <f t="shared" si="231"/>
        <v>1</v>
      </c>
      <c r="II333" s="142">
        <f t="shared" si="232"/>
        <v>82.89100042</v>
      </c>
      <c r="IJ333" s="130">
        <f t="shared" si="233"/>
        <v>82.89100042</v>
      </c>
      <c r="IK333" s="143">
        <f t="shared" si="234"/>
        <v>82.89100042</v>
      </c>
      <c r="IL333" s="143">
        <f t="shared" si="235"/>
        <v>0</v>
      </c>
      <c r="IM333" s="143">
        <f t="shared" si="236"/>
        <v>0</v>
      </c>
      <c r="IN333" s="124">
        <f t="shared" si="237"/>
        <v>82.89100042</v>
      </c>
    </row>
    <row r="334" ht="12.75" customHeight="1">
      <c r="A334" s="129">
        <f>'Cortez Cubic'!AP334</f>
        <v>-0.2187762226</v>
      </c>
      <c r="B334" s="129">
        <f>'Cortez Cubic'!AQ334</f>
        <v>2.658604495</v>
      </c>
      <c r="C334" s="129">
        <f>'Cortez Cubic'!AR334</f>
        <v>24589.54023</v>
      </c>
      <c r="D334" s="129">
        <f>'Cortez Cubic'!AS334</f>
        <v>-3182534.524</v>
      </c>
      <c r="E334" s="129">
        <f t="shared" ref="E334:H334" si="5502">0</f>
        <v>0</v>
      </c>
      <c r="F334" s="129">
        <f t="shared" si="5502"/>
        <v>0</v>
      </c>
      <c r="G334" s="129">
        <f t="shared" si="5502"/>
        <v>0</v>
      </c>
      <c r="H334" s="129">
        <f t="shared" si="5502"/>
        <v>0</v>
      </c>
      <c r="I334" s="110">
        <f>'Cortez Cubic'!I334</f>
        <v>191</v>
      </c>
      <c r="J334" s="130">
        <f t="shared" si="28"/>
        <v>170.0500907</v>
      </c>
      <c r="K334" s="131">
        <f t="shared" si="29"/>
        <v>0</v>
      </c>
      <c r="L334" s="131">
        <f t="shared" si="30"/>
        <v>1</v>
      </c>
      <c r="M334" s="132">
        <f t="shared" si="31"/>
        <v>20.94990932</v>
      </c>
      <c r="N334" s="133">
        <f t="shared" si="32"/>
        <v>53.95017492</v>
      </c>
      <c r="O334" s="134">
        <f t="shared" si="33"/>
        <v>224.0002656</v>
      </c>
      <c r="P334" s="134">
        <f t="shared" si="34"/>
        <v>0</v>
      </c>
      <c r="Q334" s="135">
        <f t="shared" si="35"/>
        <v>170.0500907</v>
      </c>
      <c r="R334" s="135">
        <f t="shared" si="36"/>
        <v>0</v>
      </c>
      <c r="S334" s="136">
        <f t="shared" si="37"/>
        <v>-381.8981925</v>
      </c>
      <c r="T334" s="136">
        <f t="shared" si="38"/>
        <v>0</v>
      </c>
      <c r="U334" s="137">
        <f t="shared" ref="U334:X334" si="5503">ATAN2(A334,E334)</f>
        <v>3.141592654</v>
      </c>
      <c r="V334" s="137">
        <f t="shared" si="5503"/>
        <v>0</v>
      </c>
      <c r="W334" s="137">
        <f t="shared" si="5503"/>
        <v>0</v>
      </c>
      <c r="X334" s="137">
        <f t="shared" si="5503"/>
        <v>3.141592654</v>
      </c>
      <c r="Y334" s="137">
        <f t="shared" ref="Y334:AB334" si="5504">SQRT(POWER(A334,2)+POWER(E334,2))</f>
        <v>0.2187762226</v>
      </c>
      <c r="Z334" s="137">
        <f t="shared" si="5504"/>
        <v>2.658604495</v>
      </c>
      <c r="AA334" s="137">
        <f t="shared" si="5504"/>
        <v>24589.54023</v>
      </c>
      <c r="AB334" s="137">
        <f t="shared" si="5504"/>
        <v>3182534.524</v>
      </c>
      <c r="AC334" s="138">
        <f t="shared" ref="AC334:AF334" si="5505">U334-$U334</f>
        <v>0</v>
      </c>
      <c r="AD334" s="138">
        <f t="shared" si="5505"/>
        <v>-3.141592654</v>
      </c>
      <c r="AE334" s="138">
        <f t="shared" si="5505"/>
        <v>-3.141592654</v>
      </c>
      <c r="AF334" s="138">
        <f t="shared" si="5505"/>
        <v>0</v>
      </c>
      <c r="AG334" s="138">
        <f t="shared" ref="AG334:AJ334" si="5506">Y334/$Y334</f>
        <v>1</v>
      </c>
      <c r="AH334" s="138">
        <f t="shared" si="5506"/>
        <v>12.15216381</v>
      </c>
      <c r="AI334" s="138">
        <f t="shared" si="5506"/>
        <v>112395.8533</v>
      </c>
      <c r="AJ334" s="138">
        <f t="shared" si="5506"/>
        <v>14546985.44</v>
      </c>
      <c r="AK334" s="139">
        <f t="shared" ref="AK334:AN334" si="5507">AG334*COS(AC334)</f>
        <v>1</v>
      </c>
      <c r="AL334" s="139">
        <f t="shared" si="5507"/>
        <v>-12.15216381</v>
      </c>
      <c r="AM334" s="139">
        <f t="shared" si="5507"/>
        <v>-112395.8533</v>
      </c>
      <c r="AN334" s="139">
        <f t="shared" si="5507"/>
        <v>14546985.44</v>
      </c>
      <c r="AO334" s="129">
        <f t="shared" ref="AO334:AR334" si="5508">AG334*SIN(AC334)</f>
        <v>0</v>
      </c>
      <c r="AP334" s="129">
        <f t="shared" si="5508"/>
        <v>0</v>
      </c>
      <c r="AQ334" s="129">
        <f t="shared" si="5508"/>
        <v>0</v>
      </c>
      <c r="AR334" s="129">
        <f t="shared" si="5508"/>
        <v>0</v>
      </c>
      <c r="AS334" s="140">
        <f t="shared" si="45"/>
        <v>-9.424777961</v>
      </c>
      <c r="AT334" s="141">
        <f t="shared" si="46"/>
        <v>-9.424777961</v>
      </c>
      <c r="AU334" s="141">
        <f t="shared" si="47"/>
        <v>-3.141592654</v>
      </c>
      <c r="AV334" s="122">
        <f t="shared" si="48"/>
        <v>3.141592654</v>
      </c>
      <c r="AW334" s="142">
        <f t="shared" si="49"/>
        <v>1794.571827</v>
      </c>
      <c r="AX334" s="130">
        <f t="shared" si="50"/>
        <v>1794.571827</v>
      </c>
      <c r="AY334" s="143">
        <f t="shared" si="51"/>
        <v>3589.143653</v>
      </c>
      <c r="AZ334" s="143">
        <f t="shared" si="52"/>
        <v>0</v>
      </c>
      <c r="BA334" s="143">
        <f t="shared" si="53"/>
        <v>0</v>
      </c>
      <c r="BB334" s="124">
        <f t="shared" si="54"/>
        <v>3589.143653</v>
      </c>
      <c r="BC334" s="140">
        <f t="shared" ref="BC334:BD334" si="5509">BC$2*AD334</f>
        <v>-3.141592654</v>
      </c>
      <c r="BD334" s="140">
        <f t="shared" si="5509"/>
        <v>-3.141592654</v>
      </c>
      <c r="BE334" s="141">
        <f t="shared" si="56"/>
        <v>-6.283185307</v>
      </c>
      <c r="BF334" s="141">
        <f t="shared" si="57"/>
        <v>0</v>
      </c>
      <c r="BG334" s="122">
        <f t="shared" si="58"/>
        <v>0</v>
      </c>
      <c r="BH334" s="142">
        <f t="shared" ref="BH334:BI334" si="5510">POWER(AH334,BH$2)</f>
        <v>12.15216381</v>
      </c>
      <c r="BI334" s="142">
        <f t="shared" si="5510"/>
        <v>112395.8533</v>
      </c>
      <c r="BJ334" s="130">
        <f t="shared" si="60"/>
        <v>1365852.821</v>
      </c>
      <c r="BK334" s="143">
        <f t="shared" si="61"/>
        <v>12292675.39</v>
      </c>
      <c r="BL334" s="143">
        <f t="shared" si="62"/>
        <v>0</v>
      </c>
      <c r="BM334" s="143">
        <f t="shared" si="63"/>
        <v>0</v>
      </c>
      <c r="BN334" s="124">
        <f t="shared" si="64"/>
        <v>12292675.39</v>
      </c>
      <c r="BO334" s="140">
        <f t="shared" si="65"/>
        <v>0</v>
      </c>
      <c r="BP334" s="141">
        <f t="shared" si="66"/>
        <v>0</v>
      </c>
      <c r="BQ334" s="141">
        <f t="shared" si="67"/>
        <v>0</v>
      </c>
      <c r="BR334" s="122">
        <f t="shared" si="68"/>
        <v>0</v>
      </c>
      <c r="BS334" s="142">
        <f t="shared" si="69"/>
        <v>14546985.44</v>
      </c>
      <c r="BT334" s="130">
        <f t="shared" si="70"/>
        <v>14546985.44</v>
      </c>
      <c r="BU334" s="143">
        <f t="shared" si="71"/>
        <v>-392768606.7</v>
      </c>
      <c r="BV334" s="143">
        <f t="shared" si="72"/>
        <v>0</v>
      </c>
      <c r="BW334" s="143">
        <f t="shared" si="73"/>
        <v>3.141592654</v>
      </c>
      <c r="BX334" s="124">
        <f t="shared" si="74"/>
        <v>392768606.7</v>
      </c>
      <c r="BY334" s="144">
        <f t="shared" ref="BY334:BZ334" si="5511">AY334+BK334+BU334</f>
        <v>-380472342.2</v>
      </c>
      <c r="BZ334" s="144">
        <f t="shared" si="5511"/>
        <v>0</v>
      </c>
      <c r="CA334" s="144">
        <f t="shared" si="76"/>
        <v>-3.141592654</v>
      </c>
      <c r="CB334" s="145">
        <f t="shared" si="77"/>
        <v>380472342.2</v>
      </c>
      <c r="CC334" s="140">
        <f t="shared" ref="CC334:CD334" si="5512">CC$2*AD334</f>
        <v>-6.283185307</v>
      </c>
      <c r="CD334" s="140">
        <f t="shared" si="5512"/>
        <v>-6.283185307</v>
      </c>
      <c r="CE334" s="141">
        <f t="shared" si="79"/>
        <v>-12.56637061</v>
      </c>
      <c r="CF334" s="141">
        <f t="shared" si="80"/>
        <v>0</v>
      </c>
      <c r="CG334" s="122">
        <f t="shared" si="81"/>
        <v>0</v>
      </c>
      <c r="CH334" s="142">
        <f t="shared" ref="CH334:CI334" si="5513">POWER(AH334,CH$2)</f>
        <v>147.6750853</v>
      </c>
      <c r="CI334" s="142">
        <f t="shared" si="5513"/>
        <v>12632827846</v>
      </c>
      <c r="CJ334" s="130">
        <f t="shared" si="83"/>
        <v>1865553929152</v>
      </c>
      <c r="CK334" s="143">
        <f t="shared" si="84"/>
        <v>-1865553929152</v>
      </c>
      <c r="CL334" s="143">
        <f t="shared" si="85"/>
        <v>0</v>
      </c>
      <c r="CM334" s="143">
        <f t="shared" si="86"/>
        <v>3.141592654</v>
      </c>
      <c r="CN334" s="124">
        <f t="shared" si="87"/>
        <v>1865553929152</v>
      </c>
      <c r="CO334" s="140">
        <f t="shared" si="88"/>
        <v>-9.424777961</v>
      </c>
      <c r="CP334" s="141">
        <f t="shared" si="89"/>
        <v>-9.424777961</v>
      </c>
      <c r="CQ334" s="141">
        <f t="shared" si="90"/>
        <v>-3.141592654</v>
      </c>
      <c r="CR334" s="122">
        <f t="shared" si="91"/>
        <v>3.141592654</v>
      </c>
      <c r="CS334" s="142">
        <f t="shared" si="92"/>
        <v>1.41988E+15</v>
      </c>
      <c r="CT334" s="130">
        <f t="shared" si="93"/>
        <v>1.41988E+15</v>
      </c>
      <c r="CU334" s="143">
        <f t="shared" si="94"/>
        <v>-5.67951E+15</v>
      </c>
      <c r="CV334" s="143">
        <f t="shared" si="95"/>
        <v>0.6955393574</v>
      </c>
      <c r="CW334" s="143">
        <f t="shared" si="96"/>
        <v>3.141592654</v>
      </c>
      <c r="CX334" s="124">
        <f t="shared" si="97"/>
        <v>5.67951E+15</v>
      </c>
      <c r="CY334" s="140">
        <f t="shared" si="98"/>
        <v>-9.424777961</v>
      </c>
      <c r="CZ334" s="140">
        <f t="shared" si="99"/>
        <v>0</v>
      </c>
      <c r="DA334" s="141">
        <f t="shared" si="100"/>
        <v>-9.424777961</v>
      </c>
      <c r="DB334" s="141">
        <f t="shared" si="101"/>
        <v>-3.141592654</v>
      </c>
      <c r="DC334" s="122">
        <f t="shared" si="102"/>
        <v>3.141592654</v>
      </c>
      <c r="DD334" s="142">
        <f t="shared" si="103"/>
        <v>1794.571827</v>
      </c>
      <c r="DE334" s="142">
        <f t="shared" si="104"/>
        <v>14546985.44</v>
      </c>
      <c r="DF334" s="130">
        <f t="shared" si="105"/>
        <v>26105610225</v>
      </c>
      <c r="DG334" s="143">
        <f t="shared" si="106"/>
        <v>-104422440898</v>
      </c>
      <c r="DH334" s="143">
        <f t="shared" si="107"/>
        <v>0.0000127880608</v>
      </c>
      <c r="DI334" s="143">
        <f t="shared" si="108"/>
        <v>3.141592654</v>
      </c>
      <c r="DJ334" s="124">
        <f t="shared" si="109"/>
        <v>104422440898</v>
      </c>
      <c r="DK334" s="140">
        <f t="shared" ref="DK334:DM334" si="5514">DK$2*AD334</f>
        <v>-3.141592654</v>
      </c>
      <c r="DL334" s="140">
        <f t="shared" si="5514"/>
        <v>-3.141592654</v>
      </c>
      <c r="DM334" s="140">
        <f t="shared" si="5514"/>
        <v>0</v>
      </c>
      <c r="DN334" s="141">
        <f t="shared" si="111"/>
        <v>-6.283185307</v>
      </c>
      <c r="DO334" s="141">
        <f t="shared" si="112"/>
        <v>0</v>
      </c>
      <c r="DP334" s="122">
        <f t="shared" si="113"/>
        <v>0</v>
      </c>
      <c r="DQ334" s="142">
        <f t="shared" ref="DQ334:DS334" si="5515">POWER(AH334,DQ$2)</f>
        <v>12.15216381</v>
      </c>
      <c r="DR334" s="142">
        <f t="shared" si="5515"/>
        <v>112395.8533</v>
      </c>
      <c r="DS334" s="142">
        <f t="shared" si="5515"/>
        <v>14546985.44</v>
      </c>
      <c r="DT334" s="130">
        <f t="shared" si="115"/>
        <v>19869041096324</v>
      </c>
      <c r="DU334" s="143">
        <f t="shared" si="116"/>
        <v>-357642739733834</v>
      </c>
      <c r="DV334" s="143">
        <f t="shared" si="117"/>
        <v>0</v>
      </c>
      <c r="DW334" s="143">
        <f t="shared" si="118"/>
        <v>3.141592654</v>
      </c>
      <c r="DX334" s="124">
        <f t="shared" si="119"/>
        <v>357642739733834</v>
      </c>
      <c r="DY334" s="140">
        <f t="shared" si="120"/>
        <v>0</v>
      </c>
      <c r="DZ334" s="141">
        <f t="shared" si="121"/>
        <v>0</v>
      </c>
      <c r="EA334" s="141">
        <f t="shared" si="122"/>
        <v>0</v>
      </c>
      <c r="EB334" s="122">
        <f t="shared" si="123"/>
        <v>0</v>
      </c>
      <c r="EC334" s="142">
        <f t="shared" si="124"/>
        <v>211614785248705</v>
      </c>
      <c r="ED334" s="130">
        <f t="shared" si="125"/>
        <v>211614785248705</v>
      </c>
      <c r="EE334" s="143">
        <f t="shared" si="126"/>
        <v>5.7136E+15</v>
      </c>
      <c r="EF334" s="143">
        <f t="shared" si="127"/>
        <v>0</v>
      </c>
      <c r="EG334" s="143">
        <f t="shared" si="128"/>
        <v>0</v>
      </c>
      <c r="EH334" s="124">
        <f t="shared" si="129"/>
        <v>5.7136E+15</v>
      </c>
      <c r="EI334" s="144">
        <f t="shared" ref="EI334:EJ334" si="5516">CK334+CU334+DG334+DU334+EE334</f>
        <v>-325523377103237</v>
      </c>
      <c r="EJ334" s="144">
        <f t="shared" si="5516"/>
        <v>0.6955521455</v>
      </c>
      <c r="EK334" s="144">
        <f t="shared" si="131"/>
        <v>3.141592654</v>
      </c>
      <c r="EL334" s="145">
        <f t="shared" si="132"/>
        <v>325523377103237</v>
      </c>
      <c r="EM334" s="140">
        <f t="shared" si="133"/>
        <v>1.570796327</v>
      </c>
      <c r="EN334" s="141">
        <f t="shared" si="134"/>
        <v>1.570796327</v>
      </c>
      <c r="EO334" s="141">
        <f t="shared" si="135"/>
        <v>1.570796327</v>
      </c>
      <c r="EP334" s="122">
        <f t="shared" si="136"/>
        <v>1.570796327</v>
      </c>
      <c r="EQ334" s="142">
        <f t="shared" si="137"/>
        <v>18042266.41</v>
      </c>
      <c r="ER334" s="130">
        <f t="shared" si="138"/>
        <v>18042266.41</v>
      </c>
      <c r="ES334" s="143">
        <f t="shared" si="139"/>
        <v>0.0000001098243695</v>
      </c>
      <c r="ET334" s="143">
        <f t="shared" si="140"/>
        <v>93750366.3</v>
      </c>
      <c r="EU334" s="143">
        <f t="shared" si="141"/>
        <v>1.570796327</v>
      </c>
      <c r="EV334" s="124">
        <f t="shared" si="142"/>
        <v>93750366.3</v>
      </c>
      <c r="EW334" s="144">
        <f t="shared" ref="EW334:EX334" si="5517">BY334+ES334</f>
        <v>-380472342.2</v>
      </c>
      <c r="EX334" s="144">
        <f t="shared" si="5517"/>
        <v>93750366.3</v>
      </c>
      <c r="EY334" s="144">
        <f t="shared" si="144"/>
        <v>2.900000176</v>
      </c>
      <c r="EZ334" s="145">
        <f t="shared" si="145"/>
        <v>391852439.5</v>
      </c>
      <c r="FA334" s="140">
        <f t="shared" si="146"/>
        <v>0.9666667254</v>
      </c>
      <c r="FB334" s="141">
        <f t="shared" si="147"/>
        <v>0.9666667254</v>
      </c>
      <c r="FC334" s="141">
        <f t="shared" si="148"/>
        <v>0.9666667254</v>
      </c>
      <c r="FD334" s="122">
        <f t="shared" si="149"/>
        <v>0.9666667254</v>
      </c>
      <c r="FE334" s="142">
        <f t="shared" si="150"/>
        <v>731.769299</v>
      </c>
      <c r="FF334" s="130">
        <f t="shared" si="151"/>
        <v>731.769299</v>
      </c>
      <c r="FG334" s="143">
        <f t="shared" si="152"/>
        <v>109.9747722</v>
      </c>
      <c r="FH334" s="143">
        <f t="shared" si="153"/>
        <v>159.3337449</v>
      </c>
      <c r="FI334" s="143">
        <f t="shared" si="154"/>
        <v>0.9666667254</v>
      </c>
      <c r="FJ334" s="124">
        <f t="shared" si="155"/>
        <v>193.6018925</v>
      </c>
      <c r="FK334" s="140">
        <f t="shared" si="156"/>
        <v>-6.283185307</v>
      </c>
      <c r="FL334" s="141">
        <f t="shared" si="157"/>
        <v>-6.283185307</v>
      </c>
      <c r="FM334" s="141">
        <f t="shared" si="158"/>
        <v>0</v>
      </c>
      <c r="FN334" s="122">
        <f t="shared" si="159"/>
        <v>0</v>
      </c>
      <c r="FO334" s="142">
        <f t="shared" si="160"/>
        <v>147.6750853</v>
      </c>
      <c r="FP334" s="130">
        <f t="shared" si="161"/>
        <v>147.6750853</v>
      </c>
      <c r="FQ334" s="143">
        <f t="shared" si="162"/>
        <v>-147.6750853</v>
      </c>
      <c r="FR334" s="143">
        <f t="shared" si="163"/>
        <v>0</v>
      </c>
      <c r="FS334" s="143">
        <f t="shared" si="164"/>
        <v>3.141592654</v>
      </c>
      <c r="FT334" s="124">
        <f t="shared" si="165"/>
        <v>147.6750853</v>
      </c>
      <c r="FU334" s="144">
        <f t="shared" si="166"/>
        <v>-337335.2351</v>
      </c>
      <c r="FV334" s="144">
        <f t="shared" si="167"/>
        <v>0</v>
      </c>
      <c r="FW334" s="144">
        <f t="shared" si="168"/>
        <v>-3.141592654</v>
      </c>
      <c r="FX334" s="145">
        <f t="shared" si="169"/>
        <v>337335.2351</v>
      </c>
      <c r="FY334" s="140">
        <f t="shared" si="170"/>
        <v>-3.141592654</v>
      </c>
      <c r="FZ334" s="140">
        <f t="shared" si="171"/>
        <v>-0.9666667254</v>
      </c>
      <c r="GA334" s="141">
        <f t="shared" si="172"/>
        <v>-4.108259379</v>
      </c>
      <c r="GB334" s="141">
        <f t="shared" si="173"/>
        <v>-4.108259379</v>
      </c>
      <c r="GC334" s="122">
        <f t="shared" si="174"/>
        <v>2.174925928</v>
      </c>
      <c r="GD334" s="142">
        <f t="shared" si="175"/>
        <v>337335.2351</v>
      </c>
      <c r="GE334" s="142">
        <f t="shared" si="176"/>
        <v>0.005165238764</v>
      </c>
      <c r="GF334" s="130">
        <f t="shared" si="177"/>
        <v>1742.417033</v>
      </c>
      <c r="GG334" s="143">
        <f t="shared" si="178"/>
        <v>-109.9747722</v>
      </c>
      <c r="GH334" s="143">
        <f t="shared" si="179"/>
        <v>159.3337449</v>
      </c>
      <c r="GI334" s="143">
        <f t="shared" si="180"/>
        <v>2.174925928</v>
      </c>
      <c r="GJ334" s="124">
        <f t="shared" si="181"/>
        <v>193.6018925</v>
      </c>
      <c r="GK334" s="146">
        <f t="shared" si="182"/>
        <v>-0.5</v>
      </c>
      <c r="GL334" s="127">
        <f t="shared" si="183"/>
        <v>-0.8660254038</v>
      </c>
      <c r="GM334" s="146">
        <f t="shared" si="184"/>
        <v>-2.094395102</v>
      </c>
      <c r="GN334" s="127">
        <f t="shared" si="185"/>
        <v>1</v>
      </c>
      <c r="GO334" s="147">
        <f t="shared" si="186"/>
        <v>-0.5</v>
      </c>
      <c r="GP334" s="128">
        <f t="shared" si="187"/>
        <v>0.8660254038</v>
      </c>
      <c r="GQ334" s="147">
        <f t="shared" si="188"/>
        <v>2.094395102</v>
      </c>
      <c r="GR334" s="128">
        <f t="shared" si="189"/>
        <v>1</v>
      </c>
      <c r="GS334" s="140">
        <f t="shared" si="190"/>
        <v>-2.094395102</v>
      </c>
      <c r="GT334" s="140">
        <f t="shared" si="191"/>
        <v>0.9666667254</v>
      </c>
      <c r="GU334" s="141">
        <f t="shared" si="192"/>
        <v>-1.127728377</v>
      </c>
      <c r="GV334" s="141">
        <f t="shared" si="193"/>
        <v>-1.127728377</v>
      </c>
      <c r="GW334" s="122">
        <f t="shared" si="194"/>
        <v>-1.127728377</v>
      </c>
      <c r="GX334" s="142">
        <f t="shared" si="195"/>
        <v>1</v>
      </c>
      <c r="GY334" s="142">
        <f t="shared" si="196"/>
        <v>193.6018925</v>
      </c>
      <c r="GZ334" s="130">
        <f t="shared" si="197"/>
        <v>193.6018925</v>
      </c>
      <c r="HA334" s="143">
        <f t="shared" si="198"/>
        <v>82.99968471</v>
      </c>
      <c r="HB334" s="143">
        <f t="shared" si="199"/>
        <v>-174.9078189</v>
      </c>
      <c r="HC334" s="143">
        <f t="shared" si="200"/>
        <v>-1.127728377</v>
      </c>
      <c r="HD334" s="124">
        <f t="shared" si="201"/>
        <v>193.6018925</v>
      </c>
      <c r="HE334" s="140">
        <f t="shared" si="202"/>
        <v>2.094395102</v>
      </c>
      <c r="HF334" s="140">
        <f t="shared" si="203"/>
        <v>2.174925928</v>
      </c>
      <c r="HG334" s="141">
        <f t="shared" si="204"/>
        <v>4.269321031</v>
      </c>
      <c r="HH334" s="141">
        <f t="shared" si="205"/>
        <v>4.269321031</v>
      </c>
      <c r="HI334" s="122">
        <f t="shared" si="206"/>
        <v>-2.013864277</v>
      </c>
      <c r="HJ334" s="142">
        <f t="shared" si="207"/>
        <v>1</v>
      </c>
      <c r="HK334" s="142">
        <f t="shared" si="208"/>
        <v>193.6018925</v>
      </c>
      <c r="HL334" s="130">
        <f t="shared" si="209"/>
        <v>193.6018925</v>
      </c>
      <c r="HM334" s="143">
        <f t="shared" si="210"/>
        <v>-82.99968471</v>
      </c>
      <c r="HN334" s="143">
        <f t="shared" si="211"/>
        <v>-174.9078189</v>
      </c>
      <c r="HO334" s="143">
        <f t="shared" si="212"/>
        <v>-2.013864277</v>
      </c>
      <c r="HP334" s="124">
        <f t="shared" si="213"/>
        <v>193.6018925</v>
      </c>
      <c r="HQ334" s="140">
        <f t="shared" si="214"/>
        <v>2.094395102</v>
      </c>
      <c r="HR334" s="140">
        <f t="shared" si="215"/>
        <v>0.9666667254</v>
      </c>
      <c r="HS334" s="141">
        <f t="shared" si="216"/>
        <v>3.061061828</v>
      </c>
      <c r="HT334" s="141">
        <f t="shared" si="217"/>
        <v>3.061061828</v>
      </c>
      <c r="HU334" s="122">
        <f t="shared" si="218"/>
        <v>3.061061828</v>
      </c>
      <c r="HV334" s="142">
        <f t="shared" si="219"/>
        <v>1</v>
      </c>
      <c r="HW334" s="142">
        <f t="shared" si="220"/>
        <v>193.6018925</v>
      </c>
      <c r="HX334" s="130">
        <f t="shared" si="221"/>
        <v>193.6018925</v>
      </c>
      <c r="HY334" s="143">
        <f t="shared" si="222"/>
        <v>-192.9744569</v>
      </c>
      <c r="HZ334" s="143">
        <f t="shared" si="223"/>
        <v>15.57407401</v>
      </c>
      <c r="IA334" s="143">
        <f t="shared" si="224"/>
        <v>3.061061828</v>
      </c>
      <c r="IB334" s="124">
        <f t="shared" si="225"/>
        <v>193.6018925</v>
      </c>
      <c r="IC334" s="140">
        <f t="shared" si="226"/>
        <v>-2.094395102</v>
      </c>
      <c r="ID334" s="140">
        <f t="shared" si="227"/>
        <v>2.174925928</v>
      </c>
      <c r="IE334" s="141">
        <f t="shared" si="228"/>
        <v>0.08053082582</v>
      </c>
      <c r="IF334" s="141">
        <f t="shared" si="229"/>
        <v>0.08053082582</v>
      </c>
      <c r="IG334" s="122">
        <f t="shared" si="230"/>
        <v>0.08053082582</v>
      </c>
      <c r="IH334" s="142">
        <f t="shared" si="231"/>
        <v>1</v>
      </c>
      <c r="II334" s="142">
        <f t="shared" si="232"/>
        <v>193.6018925</v>
      </c>
      <c r="IJ334" s="130">
        <f t="shared" si="233"/>
        <v>193.6018925</v>
      </c>
      <c r="IK334" s="143">
        <f t="shared" si="234"/>
        <v>192.9744569</v>
      </c>
      <c r="IL334" s="143">
        <f t="shared" si="235"/>
        <v>15.57407401</v>
      </c>
      <c r="IM334" s="143">
        <f t="shared" si="236"/>
        <v>0.08053082582</v>
      </c>
      <c r="IN334" s="124">
        <f t="shared" si="237"/>
        <v>193.6018925</v>
      </c>
    </row>
    <row r="335" ht="12.75" customHeight="1">
      <c r="A335" s="129">
        <f>'Cortez Cubic'!AP335</f>
        <v>-0.2187762226</v>
      </c>
      <c r="B335" s="129">
        <f>'Cortez Cubic'!AQ335</f>
        <v>-0.6152793112</v>
      </c>
      <c r="C335" s="129">
        <f>'Cortez Cubic'!AR335</f>
        <v>1192.598274</v>
      </c>
      <c r="D335" s="129">
        <f>'Cortez Cubic'!AS335</f>
        <v>-35099.35076</v>
      </c>
      <c r="E335" s="129">
        <f t="shared" ref="E335:H335" si="5518">0</f>
        <v>0</v>
      </c>
      <c r="F335" s="129">
        <f t="shared" si="5518"/>
        <v>0</v>
      </c>
      <c r="G335" s="129">
        <f t="shared" si="5518"/>
        <v>0</v>
      </c>
      <c r="H335" s="129">
        <f t="shared" si="5518"/>
        <v>0</v>
      </c>
      <c r="I335" s="110">
        <f>'Cortez Cubic'!I335</f>
        <v>63</v>
      </c>
      <c r="J335" s="130">
        <f t="shared" si="28"/>
        <v>42.01834954</v>
      </c>
      <c r="K335" s="131">
        <f t="shared" si="29"/>
        <v>1</v>
      </c>
      <c r="L335" s="131">
        <f t="shared" si="30"/>
        <v>0</v>
      </c>
      <c r="M335" s="132">
        <f t="shared" si="31"/>
        <v>20.98165046</v>
      </c>
      <c r="N335" s="133">
        <f t="shared" si="32"/>
        <v>0</v>
      </c>
      <c r="O335" s="134">
        <f t="shared" si="33"/>
        <v>42.01834954</v>
      </c>
      <c r="P335" s="134">
        <f t="shared" si="34"/>
        <v>-9.041176953</v>
      </c>
      <c r="Q335" s="135">
        <f t="shared" si="35"/>
        <v>42.01834954</v>
      </c>
      <c r="R335" s="135">
        <f t="shared" si="36"/>
        <v>9.041176953</v>
      </c>
      <c r="S335" s="136">
        <f t="shared" si="37"/>
        <v>-86.84906737</v>
      </c>
      <c r="T335" s="136">
        <f t="shared" si="38"/>
        <v>0</v>
      </c>
      <c r="U335" s="137">
        <f t="shared" ref="U335:X335" si="5519">ATAN2(A335,E335)</f>
        <v>3.141592654</v>
      </c>
      <c r="V335" s="137">
        <f t="shared" si="5519"/>
        <v>3.141592654</v>
      </c>
      <c r="W335" s="137">
        <f t="shared" si="5519"/>
        <v>0</v>
      </c>
      <c r="X335" s="137">
        <f t="shared" si="5519"/>
        <v>3.141592654</v>
      </c>
      <c r="Y335" s="137">
        <f t="shared" ref="Y335:AB335" si="5520">SQRT(POWER(A335,2)+POWER(E335,2))</f>
        <v>0.2187762226</v>
      </c>
      <c r="Z335" s="137">
        <f t="shared" si="5520"/>
        <v>0.6152793112</v>
      </c>
      <c r="AA335" s="137">
        <f t="shared" si="5520"/>
        <v>1192.598274</v>
      </c>
      <c r="AB335" s="137">
        <f t="shared" si="5520"/>
        <v>35099.35076</v>
      </c>
      <c r="AC335" s="138">
        <f t="shared" ref="AC335:AF335" si="5521">U335-$U335</f>
        <v>0</v>
      </c>
      <c r="AD335" s="138">
        <f t="shared" si="5521"/>
        <v>0</v>
      </c>
      <c r="AE335" s="138">
        <f t="shared" si="5521"/>
        <v>-3.141592654</v>
      </c>
      <c r="AF335" s="138">
        <f t="shared" si="5521"/>
        <v>0</v>
      </c>
      <c r="AG335" s="138">
        <f t="shared" ref="AG335:AJ335" si="5522">Y335/$Y335</f>
        <v>1</v>
      </c>
      <c r="AH335" s="138">
        <f t="shared" si="5522"/>
        <v>2.812368291</v>
      </c>
      <c r="AI335" s="138">
        <f t="shared" si="5522"/>
        <v>5451.224361</v>
      </c>
      <c r="AJ335" s="138">
        <f t="shared" si="5522"/>
        <v>160434.9428</v>
      </c>
      <c r="AK335" s="139">
        <f t="shared" ref="AK335:AN335" si="5523">AG335*COS(AC335)</f>
        <v>1</v>
      </c>
      <c r="AL335" s="139">
        <f t="shared" si="5523"/>
        <v>2.812368291</v>
      </c>
      <c r="AM335" s="139">
        <f t="shared" si="5523"/>
        <v>-5451.224361</v>
      </c>
      <c r="AN335" s="139">
        <f t="shared" si="5523"/>
        <v>160434.9428</v>
      </c>
      <c r="AO335" s="129">
        <f t="shared" ref="AO335:AR335" si="5524">AG335*SIN(AC335)</f>
        <v>0</v>
      </c>
      <c r="AP335" s="129">
        <f t="shared" si="5524"/>
        <v>0</v>
      </c>
      <c r="AQ335" s="129">
        <f t="shared" si="5524"/>
        <v>0</v>
      </c>
      <c r="AR335" s="129">
        <f t="shared" si="5524"/>
        <v>0</v>
      </c>
      <c r="AS335" s="140">
        <f t="shared" si="45"/>
        <v>0</v>
      </c>
      <c r="AT335" s="141">
        <f t="shared" si="46"/>
        <v>0</v>
      </c>
      <c r="AU335" s="141">
        <f t="shared" si="47"/>
        <v>0</v>
      </c>
      <c r="AV335" s="122">
        <f t="shared" si="48"/>
        <v>0</v>
      </c>
      <c r="AW335" s="142">
        <f t="shared" si="49"/>
        <v>22.24418908</v>
      </c>
      <c r="AX335" s="130">
        <f t="shared" si="50"/>
        <v>22.24418908</v>
      </c>
      <c r="AY335" s="143">
        <f t="shared" si="51"/>
        <v>-44.48837815</v>
      </c>
      <c r="AZ335" s="143">
        <f t="shared" si="52"/>
        <v>0</v>
      </c>
      <c r="BA335" s="143">
        <f t="shared" si="53"/>
        <v>3.141592654</v>
      </c>
      <c r="BB335" s="124">
        <f t="shared" si="54"/>
        <v>44.48837815</v>
      </c>
      <c r="BC335" s="140">
        <f t="shared" ref="BC335:BD335" si="5525">BC$2*AD335</f>
        <v>0</v>
      </c>
      <c r="BD335" s="140">
        <f t="shared" si="5525"/>
        <v>-3.141592654</v>
      </c>
      <c r="BE335" s="141">
        <f t="shared" si="56"/>
        <v>-3.141592654</v>
      </c>
      <c r="BF335" s="141">
        <f t="shared" si="57"/>
        <v>-3.141592654</v>
      </c>
      <c r="BG335" s="122">
        <f t="shared" si="58"/>
        <v>3.141592654</v>
      </c>
      <c r="BH335" s="142">
        <f t="shared" ref="BH335:BI335" si="5526">POWER(AH335,BH$2)</f>
        <v>2.812368291</v>
      </c>
      <c r="BI335" s="142">
        <f t="shared" si="5526"/>
        <v>5451.224361</v>
      </c>
      <c r="BJ335" s="130">
        <f t="shared" si="60"/>
        <v>15330.85054</v>
      </c>
      <c r="BK335" s="143">
        <f t="shared" si="61"/>
        <v>-137977.6548</v>
      </c>
      <c r="BL335" s="143">
        <f t="shared" si="62"/>
        <v>0</v>
      </c>
      <c r="BM335" s="143">
        <f t="shared" si="63"/>
        <v>3.141592654</v>
      </c>
      <c r="BN335" s="124">
        <f t="shared" si="64"/>
        <v>137977.6548</v>
      </c>
      <c r="BO335" s="140">
        <f t="shared" si="65"/>
        <v>0</v>
      </c>
      <c r="BP335" s="141">
        <f t="shared" si="66"/>
        <v>0</v>
      </c>
      <c r="BQ335" s="141">
        <f t="shared" si="67"/>
        <v>0</v>
      </c>
      <c r="BR335" s="122">
        <f t="shared" si="68"/>
        <v>0</v>
      </c>
      <c r="BS335" s="142">
        <f t="shared" si="69"/>
        <v>160434.9428</v>
      </c>
      <c r="BT335" s="130">
        <f t="shared" si="70"/>
        <v>160434.9428</v>
      </c>
      <c r="BU335" s="143">
        <f t="shared" si="71"/>
        <v>-4331743.456</v>
      </c>
      <c r="BV335" s="143">
        <f t="shared" si="72"/>
        <v>0</v>
      </c>
      <c r="BW335" s="143">
        <f t="shared" si="73"/>
        <v>3.141592654</v>
      </c>
      <c r="BX335" s="124">
        <f t="shared" si="74"/>
        <v>4331743.456</v>
      </c>
      <c r="BY335" s="144">
        <f t="shared" ref="BY335:BZ335" si="5527">AY335+BK335+BU335</f>
        <v>-4469765.6</v>
      </c>
      <c r="BZ335" s="144">
        <f t="shared" si="5527"/>
        <v>0</v>
      </c>
      <c r="CA335" s="144">
        <f t="shared" si="76"/>
        <v>3.141592654</v>
      </c>
      <c r="CB335" s="145">
        <f t="shared" si="77"/>
        <v>4469765.6</v>
      </c>
      <c r="CC335" s="140">
        <f t="shared" ref="CC335:CD335" si="5528">CC$2*AD335</f>
        <v>0</v>
      </c>
      <c r="CD335" s="140">
        <f t="shared" si="5528"/>
        <v>-6.283185307</v>
      </c>
      <c r="CE335" s="141">
        <f t="shared" si="79"/>
        <v>-6.283185307</v>
      </c>
      <c r="CF335" s="141">
        <f t="shared" si="80"/>
        <v>0</v>
      </c>
      <c r="CG335" s="122">
        <f t="shared" si="81"/>
        <v>0</v>
      </c>
      <c r="CH335" s="142">
        <f t="shared" ref="CH335:CI335" si="5529">POWER(AH335,CH$2)</f>
        <v>7.909415403</v>
      </c>
      <c r="CI335" s="142">
        <f t="shared" si="5529"/>
        <v>29715847.03</v>
      </c>
      <c r="CJ335" s="130">
        <f t="shared" si="83"/>
        <v>235034978.2</v>
      </c>
      <c r="CK335" s="143">
        <f t="shared" si="84"/>
        <v>-235034978.2</v>
      </c>
      <c r="CL335" s="143">
        <f t="shared" si="85"/>
        <v>0</v>
      </c>
      <c r="CM335" s="143">
        <f t="shared" si="86"/>
        <v>3.141592654</v>
      </c>
      <c r="CN335" s="124">
        <f t="shared" si="87"/>
        <v>235034978.2</v>
      </c>
      <c r="CO335" s="140">
        <f t="shared" si="88"/>
        <v>-9.424777961</v>
      </c>
      <c r="CP335" s="141">
        <f t="shared" si="89"/>
        <v>-9.424777961</v>
      </c>
      <c r="CQ335" s="141">
        <f t="shared" si="90"/>
        <v>-3.141592654</v>
      </c>
      <c r="CR335" s="122">
        <f t="shared" si="91"/>
        <v>3.141592654</v>
      </c>
      <c r="CS335" s="142">
        <f t="shared" si="92"/>
        <v>161987749266</v>
      </c>
      <c r="CT335" s="130">
        <f t="shared" si="93"/>
        <v>161987749266</v>
      </c>
      <c r="CU335" s="143">
        <f t="shared" si="94"/>
        <v>-647950997065</v>
      </c>
      <c r="CV335" s="143">
        <f t="shared" si="95"/>
        <v>0.00007935111146</v>
      </c>
      <c r="CW335" s="143">
        <f t="shared" si="96"/>
        <v>3.141592654</v>
      </c>
      <c r="CX335" s="124">
        <f t="shared" si="97"/>
        <v>647950997065</v>
      </c>
      <c r="CY335" s="140">
        <f t="shared" si="98"/>
        <v>0</v>
      </c>
      <c r="CZ335" s="140">
        <f t="shared" si="99"/>
        <v>0</v>
      </c>
      <c r="DA335" s="141">
        <f t="shared" si="100"/>
        <v>0</v>
      </c>
      <c r="DB335" s="141">
        <f t="shared" si="101"/>
        <v>0</v>
      </c>
      <c r="DC335" s="122">
        <f t="shared" si="102"/>
        <v>0</v>
      </c>
      <c r="DD335" s="142">
        <f t="shared" si="103"/>
        <v>22.24418908</v>
      </c>
      <c r="DE335" s="142">
        <f t="shared" si="104"/>
        <v>160434.9428</v>
      </c>
      <c r="DF335" s="130">
        <f t="shared" si="105"/>
        <v>3568745.203</v>
      </c>
      <c r="DG335" s="143">
        <f t="shared" si="106"/>
        <v>14274980.81</v>
      </c>
      <c r="DH335" s="143">
        <f t="shared" si="107"/>
        <v>0</v>
      </c>
      <c r="DI335" s="143">
        <f t="shared" si="108"/>
        <v>0</v>
      </c>
      <c r="DJ335" s="124">
        <f t="shared" si="109"/>
        <v>14274980.81</v>
      </c>
      <c r="DK335" s="140">
        <f t="shared" ref="DK335:DM335" si="5530">DK$2*AD335</f>
        <v>0</v>
      </c>
      <c r="DL335" s="140">
        <f t="shared" si="5530"/>
        <v>-3.141592654</v>
      </c>
      <c r="DM335" s="140">
        <f t="shared" si="5530"/>
        <v>0</v>
      </c>
      <c r="DN335" s="141">
        <f t="shared" si="111"/>
        <v>-3.141592654</v>
      </c>
      <c r="DO335" s="141">
        <f t="shared" si="112"/>
        <v>-3.141592654</v>
      </c>
      <c r="DP335" s="122">
        <f t="shared" si="113"/>
        <v>3.141592654</v>
      </c>
      <c r="DQ335" s="142">
        <f t="shared" ref="DQ335:DS335" si="5531">POWER(AH335,DQ$2)</f>
        <v>2.812368291</v>
      </c>
      <c r="DR335" s="142">
        <f t="shared" si="5531"/>
        <v>5451.224361</v>
      </c>
      <c r="DS335" s="142">
        <f t="shared" si="5531"/>
        <v>160434.9428</v>
      </c>
      <c r="DT335" s="130">
        <f t="shared" si="115"/>
        <v>2459604130</v>
      </c>
      <c r="DU335" s="143">
        <f t="shared" si="116"/>
        <v>44272874333</v>
      </c>
      <c r="DV335" s="143">
        <f t="shared" si="117"/>
        <v>-0.000005421863384</v>
      </c>
      <c r="DW335" s="143">
        <f t="shared" si="118"/>
        <v>0</v>
      </c>
      <c r="DX335" s="124">
        <f t="shared" si="119"/>
        <v>44272874333</v>
      </c>
      <c r="DY335" s="140">
        <f t="shared" si="120"/>
        <v>0</v>
      </c>
      <c r="DZ335" s="141">
        <f t="shared" si="121"/>
        <v>0</v>
      </c>
      <c r="EA335" s="141">
        <f t="shared" si="122"/>
        <v>0</v>
      </c>
      <c r="EB335" s="122">
        <f t="shared" si="123"/>
        <v>0</v>
      </c>
      <c r="EC335" s="142">
        <f t="shared" si="124"/>
        <v>25739370879</v>
      </c>
      <c r="ED335" s="130">
        <f t="shared" si="125"/>
        <v>25739370879</v>
      </c>
      <c r="EE335" s="143">
        <f t="shared" si="126"/>
        <v>694963013746</v>
      </c>
      <c r="EF335" s="143">
        <f t="shared" si="127"/>
        <v>0</v>
      </c>
      <c r="EG335" s="143">
        <f t="shared" si="128"/>
        <v>0</v>
      </c>
      <c r="EH335" s="124">
        <f t="shared" si="129"/>
        <v>694963013746</v>
      </c>
      <c r="EI335" s="144">
        <f t="shared" ref="EI335:EJ335" si="5532">CK335+CU335+DG335+DU335+EE335</f>
        <v>91064131017</v>
      </c>
      <c r="EJ335" s="144">
        <f t="shared" si="5532"/>
        <v>0.00007392924807</v>
      </c>
      <c r="EK335" s="144">
        <f t="shared" si="131"/>
        <v>0</v>
      </c>
      <c r="EL335" s="145">
        <f t="shared" si="132"/>
        <v>91064131017</v>
      </c>
      <c r="EM335" s="140">
        <f t="shared" si="133"/>
        <v>0</v>
      </c>
      <c r="EN335" s="141">
        <f t="shared" si="134"/>
        <v>0</v>
      </c>
      <c r="EO335" s="141">
        <f t="shared" si="135"/>
        <v>0</v>
      </c>
      <c r="EP335" s="122">
        <f t="shared" si="136"/>
        <v>0</v>
      </c>
      <c r="EQ335" s="142">
        <f t="shared" si="137"/>
        <v>301768.34</v>
      </c>
      <c r="ER335" s="130">
        <f t="shared" si="138"/>
        <v>301768.34</v>
      </c>
      <c r="ES335" s="143">
        <f t="shared" si="139"/>
        <v>1568034.291</v>
      </c>
      <c r="ET335" s="143">
        <f t="shared" si="140"/>
        <v>0.0000000006364942749</v>
      </c>
      <c r="EU335" s="143">
        <f t="shared" si="141"/>
        <v>0</v>
      </c>
      <c r="EV335" s="124">
        <f t="shared" si="142"/>
        <v>1568034.291</v>
      </c>
      <c r="EW335" s="144">
        <f t="shared" ref="EW335:EX335" si="5533">BY335+ES335</f>
        <v>-2901731.309</v>
      </c>
      <c r="EX335" s="144">
        <f t="shared" si="5533"/>
        <v>0.0000000006533916642</v>
      </c>
      <c r="EY335" s="144">
        <f t="shared" si="144"/>
        <v>3.141592654</v>
      </c>
      <c r="EZ335" s="145">
        <f t="shared" si="145"/>
        <v>2901731.309</v>
      </c>
      <c r="FA335" s="140">
        <f t="shared" si="146"/>
        <v>1.047197551</v>
      </c>
      <c r="FB335" s="141">
        <f t="shared" si="147"/>
        <v>1.047197551</v>
      </c>
      <c r="FC335" s="141">
        <f t="shared" si="148"/>
        <v>1.047197551</v>
      </c>
      <c r="FD335" s="122">
        <f t="shared" si="149"/>
        <v>1.047197551</v>
      </c>
      <c r="FE335" s="142">
        <f t="shared" si="150"/>
        <v>142.6326875</v>
      </c>
      <c r="FF335" s="130">
        <f t="shared" si="151"/>
        <v>142.6326875</v>
      </c>
      <c r="FG335" s="143">
        <f t="shared" si="152"/>
        <v>18.86793984</v>
      </c>
      <c r="FH335" s="143">
        <f t="shared" si="153"/>
        <v>32.68023044</v>
      </c>
      <c r="FI335" s="143">
        <f t="shared" si="154"/>
        <v>1.047197551</v>
      </c>
      <c r="FJ335" s="124">
        <f t="shared" si="155"/>
        <v>37.73587969</v>
      </c>
      <c r="FK335" s="140">
        <f t="shared" si="156"/>
        <v>0</v>
      </c>
      <c r="FL335" s="141">
        <f t="shared" si="157"/>
        <v>0</v>
      </c>
      <c r="FM335" s="141">
        <f t="shared" si="158"/>
        <v>0</v>
      </c>
      <c r="FN335" s="122">
        <f t="shared" si="159"/>
        <v>0</v>
      </c>
      <c r="FO335" s="142">
        <f t="shared" si="160"/>
        <v>7.909415403</v>
      </c>
      <c r="FP335" s="130">
        <f t="shared" si="161"/>
        <v>7.909415403</v>
      </c>
      <c r="FQ335" s="143">
        <f t="shared" si="162"/>
        <v>-7.909415403</v>
      </c>
      <c r="FR335" s="143">
        <f t="shared" si="163"/>
        <v>0</v>
      </c>
      <c r="FS335" s="143">
        <f t="shared" si="164"/>
        <v>3.141592654</v>
      </c>
      <c r="FT335" s="124">
        <f t="shared" si="165"/>
        <v>7.909415403</v>
      </c>
      <c r="FU335" s="144">
        <f t="shared" si="166"/>
        <v>-16361.5825</v>
      </c>
      <c r="FV335" s="144">
        <f t="shared" si="167"/>
        <v>0</v>
      </c>
      <c r="FW335" s="144">
        <f t="shared" si="168"/>
        <v>-3.141592654</v>
      </c>
      <c r="FX335" s="145">
        <f t="shared" si="169"/>
        <v>16361.5825</v>
      </c>
      <c r="FY335" s="140">
        <f t="shared" si="170"/>
        <v>-3.141592654</v>
      </c>
      <c r="FZ335" s="140">
        <f t="shared" si="171"/>
        <v>-1.047197551</v>
      </c>
      <c r="GA335" s="141">
        <f t="shared" si="172"/>
        <v>-4.188790205</v>
      </c>
      <c r="GB335" s="141">
        <f t="shared" si="173"/>
        <v>-4.188790205</v>
      </c>
      <c r="GC335" s="122">
        <f t="shared" si="174"/>
        <v>2.094395102</v>
      </c>
      <c r="GD335" s="142">
        <f t="shared" si="175"/>
        <v>16361.5825</v>
      </c>
      <c r="GE335" s="142">
        <f t="shared" si="176"/>
        <v>0.02649997849</v>
      </c>
      <c r="GF335" s="130">
        <f t="shared" si="177"/>
        <v>433.5815843</v>
      </c>
      <c r="GG335" s="143">
        <f t="shared" si="178"/>
        <v>-24.08786579</v>
      </c>
      <c r="GH335" s="143">
        <f t="shared" si="179"/>
        <v>41.7214074</v>
      </c>
      <c r="GI335" s="143">
        <f t="shared" si="180"/>
        <v>2.094395102</v>
      </c>
      <c r="GJ335" s="124">
        <f t="shared" si="181"/>
        <v>48.17573158</v>
      </c>
      <c r="GK335" s="146">
        <f t="shared" si="182"/>
        <v>-0.5</v>
      </c>
      <c r="GL335" s="127">
        <f t="shared" si="183"/>
        <v>-0.8660254038</v>
      </c>
      <c r="GM335" s="146">
        <f t="shared" si="184"/>
        <v>-2.094395102</v>
      </c>
      <c r="GN335" s="127">
        <f t="shared" si="185"/>
        <v>1</v>
      </c>
      <c r="GO335" s="147">
        <f t="shared" si="186"/>
        <v>-0.5</v>
      </c>
      <c r="GP335" s="128">
        <f t="shared" si="187"/>
        <v>0.8660254038</v>
      </c>
      <c r="GQ335" s="147">
        <f t="shared" si="188"/>
        <v>2.094395102</v>
      </c>
      <c r="GR335" s="128">
        <f t="shared" si="189"/>
        <v>1</v>
      </c>
      <c r="GS335" s="140">
        <f t="shared" si="190"/>
        <v>-2.094395102</v>
      </c>
      <c r="GT335" s="140">
        <f t="shared" si="191"/>
        <v>1.047197551</v>
      </c>
      <c r="GU335" s="141">
        <f t="shared" si="192"/>
        <v>-1.047197551</v>
      </c>
      <c r="GV335" s="141">
        <f t="shared" si="193"/>
        <v>-1.047197551</v>
      </c>
      <c r="GW335" s="122">
        <f t="shared" si="194"/>
        <v>-1.047197551</v>
      </c>
      <c r="GX335" s="142">
        <f t="shared" si="195"/>
        <v>1</v>
      </c>
      <c r="GY335" s="142">
        <f t="shared" si="196"/>
        <v>37.73587969</v>
      </c>
      <c r="GZ335" s="130">
        <f t="shared" si="197"/>
        <v>37.73587969</v>
      </c>
      <c r="HA335" s="143">
        <f t="shared" si="198"/>
        <v>18.86793984</v>
      </c>
      <c r="HB335" s="143">
        <f t="shared" si="199"/>
        <v>-32.68023044</v>
      </c>
      <c r="HC335" s="143">
        <f t="shared" si="200"/>
        <v>-1.047197551</v>
      </c>
      <c r="HD335" s="124">
        <f t="shared" si="201"/>
        <v>37.73587969</v>
      </c>
      <c r="HE335" s="140">
        <f t="shared" si="202"/>
        <v>2.094395102</v>
      </c>
      <c r="HF335" s="140">
        <f t="shared" si="203"/>
        <v>2.094395102</v>
      </c>
      <c r="HG335" s="141">
        <f t="shared" si="204"/>
        <v>4.188790205</v>
      </c>
      <c r="HH335" s="141">
        <f t="shared" si="205"/>
        <v>4.188790205</v>
      </c>
      <c r="HI335" s="122">
        <f t="shared" si="206"/>
        <v>-2.094395102</v>
      </c>
      <c r="HJ335" s="142">
        <f t="shared" si="207"/>
        <v>1</v>
      </c>
      <c r="HK335" s="142">
        <f t="shared" si="208"/>
        <v>48.17573158</v>
      </c>
      <c r="HL335" s="130">
        <f t="shared" si="209"/>
        <v>48.17573158</v>
      </c>
      <c r="HM335" s="143">
        <f t="shared" si="210"/>
        <v>-24.08786579</v>
      </c>
      <c r="HN335" s="143">
        <f t="shared" si="211"/>
        <v>-41.7214074</v>
      </c>
      <c r="HO335" s="143">
        <f t="shared" si="212"/>
        <v>-2.094395102</v>
      </c>
      <c r="HP335" s="124">
        <f t="shared" si="213"/>
        <v>48.17573158</v>
      </c>
      <c r="HQ335" s="140">
        <f t="shared" si="214"/>
        <v>2.094395102</v>
      </c>
      <c r="HR335" s="140">
        <f t="shared" si="215"/>
        <v>1.047197551</v>
      </c>
      <c r="HS335" s="141">
        <f t="shared" si="216"/>
        <v>3.141592654</v>
      </c>
      <c r="HT335" s="141">
        <f t="shared" si="217"/>
        <v>3.141592654</v>
      </c>
      <c r="HU335" s="122">
        <f t="shared" si="218"/>
        <v>3.141592654</v>
      </c>
      <c r="HV335" s="142">
        <f t="shared" si="219"/>
        <v>1</v>
      </c>
      <c r="HW335" s="142">
        <f t="shared" si="220"/>
        <v>37.73587969</v>
      </c>
      <c r="HX335" s="130">
        <f t="shared" si="221"/>
        <v>37.73587969</v>
      </c>
      <c r="HY335" s="143">
        <f t="shared" si="222"/>
        <v>-37.73587969</v>
      </c>
      <c r="HZ335" s="143">
        <f t="shared" si="223"/>
        <v>0</v>
      </c>
      <c r="IA335" s="143">
        <f t="shared" si="224"/>
        <v>3.141592654</v>
      </c>
      <c r="IB335" s="124">
        <f t="shared" si="225"/>
        <v>37.73587969</v>
      </c>
      <c r="IC335" s="140">
        <f t="shared" si="226"/>
        <v>-2.094395102</v>
      </c>
      <c r="ID335" s="140">
        <f t="shared" si="227"/>
        <v>2.094395102</v>
      </c>
      <c r="IE335" s="141">
        <f t="shared" si="228"/>
        <v>0</v>
      </c>
      <c r="IF335" s="141">
        <f t="shared" si="229"/>
        <v>0</v>
      </c>
      <c r="IG335" s="122">
        <f t="shared" si="230"/>
        <v>0</v>
      </c>
      <c r="IH335" s="142">
        <f t="shared" si="231"/>
        <v>1</v>
      </c>
      <c r="II335" s="142">
        <f t="shared" si="232"/>
        <v>48.17573158</v>
      </c>
      <c r="IJ335" s="130">
        <f t="shared" si="233"/>
        <v>48.17573158</v>
      </c>
      <c r="IK335" s="143">
        <f t="shared" si="234"/>
        <v>48.17573158</v>
      </c>
      <c r="IL335" s="143">
        <f t="shared" si="235"/>
        <v>0</v>
      </c>
      <c r="IM335" s="143">
        <f t="shared" si="236"/>
        <v>0</v>
      </c>
      <c r="IN335" s="124">
        <f t="shared" si="237"/>
        <v>48.17573158</v>
      </c>
    </row>
    <row r="336" ht="12.75" customHeight="1">
      <c r="A336" s="129">
        <f>'Cortez Cubic'!AP336</f>
        <v>-0.2187762226</v>
      </c>
      <c r="B336" s="129">
        <f>'Cortez Cubic'!AQ336</f>
        <v>-2.096174562</v>
      </c>
      <c r="C336" s="129">
        <f>'Cortez Cubic'!AR336</f>
        <v>2364.418373</v>
      </c>
      <c r="D336" s="129">
        <f>'Cortez Cubic'!AS336</f>
        <v>-87897.40301</v>
      </c>
      <c r="E336" s="129">
        <f t="shared" ref="E336:H336" si="5534">0</f>
        <v>0</v>
      </c>
      <c r="F336" s="129">
        <f t="shared" si="5534"/>
        <v>0</v>
      </c>
      <c r="G336" s="129">
        <f t="shared" si="5534"/>
        <v>0</v>
      </c>
      <c r="H336" s="129">
        <f t="shared" si="5534"/>
        <v>0</v>
      </c>
      <c r="I336" s="110">
        <f>'Cortez Cubic'!I336</f>
        <v>78</v>
      </c>
      <c r="J336" s="130">
        <f t="shared" si="28"/>
        <v>56.94359997</v>
      </c>
      <c r="K336" s="131">
        <f t="shared" si="29"/>
        <v>1</v>
      </c>
      <c r="L336" s="131">
        <f t="shared" si="30"/>
        <v>0</v>
      </c>
      <c r="M336" s="132">
        <f t="shared" si="31"/>
        <v>21.05640003</v>
      </c>
      <c r="N336" s="133">
        <f t="shared" si="32"/>
        <v>0</v>
      </c>
      <c r="O336" s="134">
        <f t="shared" si="33"/>
        <v>56.94359997</v>
      </c>
      <c r="P336" s="134">
        <f t="shared" si="34"/>
        <v>-3.382492508</v>
      </c>
      <c r="Q336" s="135">
        <f t="shared" si="35"/>
        <v>56.94359997</v>
      </c>
      <c r="R336" s="135">
        <f t="shared" si="36"/>
        <v>3.382492508</v>
      </c>
      <c r="S336" s="136">
        <f t="shared" si="37"/>
        <v>-123.4685637</v>
      </c>
      <c r="T336" s="136">
        <f t="shared" si="38"/>
        <v>0</v>
      </c>
      <c r="U336" s="137">
        <f t="shared" ref="U336:X336" si="5535">ATAN2(A336,E336)</f>
        <v>3.141592654</v>
      </c>
      <c r="V336" s="137">
        <f t="shared" si="5535"/>
        <v>3.141592654</v>
      </c>
      <c r="W336" s="137">
        <f t="shared" si="5535"/>
        <v>0</v>
      </c>
      <c r="X336" s="137">
        <f t="shared" si="5535"/>
        <v>3.141592654</v>
      </c>
      <c r="Y336" s="137">
        <f t="shared" ref="Y336:AB336" si="5536">SQRT(POWER(A336,2)+POWER(E336,2))</f>
        <v>0.2187762226</v>
      </c>
      <c r="Z336" s="137">
        <f t="shared" si="5536"/>
        <v>2.096174562</v>
      </c>
      <c r="AA336" s="137">
        <f t="shared" si="5536"/>
        <v>2364.418373</v>
      </c>
      <c r="AB336" s="137">
        <f t="shared" si="5536"/>
        <v>87897.40301</v>
      </c>
      <c r="AC336" s="138">
        <f t="shared" ref="AC336:AF336" si="5537">U336-$U336</f>
        <v>0</v>
      </c>
      <c r="AD336" s="138">
        <f t="shared" si="5537"/>
        <v>0</v>
      </c>
      <c r="AE336" s="138">
        <f t="shared" si="5537"/>
        <v>-3.141592654</v>
      </c>
      <c r="AF336" s="138">
        <f t="shared" si="5537"/>
        <v>0</v>
      </c>
      <c r="AG336" s="138">
        <f t="shared" ref="AG336:AJ336" si="5538">Y336/$Y336</f>
        <v>1</v>
      </c>
      <c r="AH336" s="138">
        <f t="shared" si="5538"/>
        <v>9.581363719</v>
      </c>
      <c r="AI336" s="138">
        <f t="shared" si="5538"/>
        <v>10807.47416</v>
      </c>
      <c r="AJ336" s="138">
        <f t="shared" si="5538"/>
        <v>401768.5376</v>
      </c>
      <c r="AK336" s="139">
        <f t="shared" ref="AK336:AN336" si="5539">AG336*COS(AC336)</f>
        <v>1</v>
      </c>
      <c r="AL336" s="139">
        <f t="shared" si="5539"/>
        <v>9.581363719</v>
      </c>
      <c r="AM336" s="139">
        <f t="shared" si="5539"/>
        <v>-10807.47416</v>
      </c>
      <c r="AN336" s="139">
        <f t="shared" si="5539"/>
        <v>401768.5376</v>
      </c>
      <c r="AO336" s="129">
        <f t="shared" ref="AO336:AR336" si="5540">AG336*SIN(AC336)</f>
        <v>0</v>
      </c>
      <c r="AP336" s="129">
        <f t="shared" si="5540"/>
        <v>0</v>
      </c>
      <c r="AQ336" s="129">
        <f t="shared" si="5540"/>
        <v>0</v>
      </c>
      <c r="AR336" s="129">
        <f t="shared" si="5540"/>
        <v>0</v>
      </c>
      <c r="AS336" s="140">
        <f t="shared" si="45"/>
        <v>0</v>
      </c>
      <c r="AT336" s="141">
        <f t="shared" si="46"/>
        <v>0</v>
      </c>
      <c r="AU336" s="141">
        <f t="shared" si="47"/>
        <v>0</v>
      </c>
      <c r="AV336" s="122">
        <f t="shared" si="48"/>
        <v>0</v>
      </c>
      <c r="AW336" s="142">
        <f t="shared" si="49"/>
        <v>879.5934372</v>
      </c>
      <c r="AX336" s="130">
        <f t="shared" si="50"/>
        <v>879.5934372</v>
      </c>
      <c r="AY336" s="143">
        <f t="shared" si="51"/>
        <v>-1759.186874</v>
      </c>
      <c r="AZ336" s="143">
        <f t="shared" si="52"/>
        <v>0</v>
      </c>
      <c r="BA336" s="143">
        <f t="shared" si="53"/>
        <v>3.141592654</v>
      </c>
      <c r="BB336" s="124">
        <f t="shared" si="54"/>
        <v>1759.186874</v>
      </c>
      <c r="BC336" s="140">
        <f t="shared" ref="BC336:BD336" si="5541">BC$2*AD336</f>
        <v>0</v>
      </c>
      <c r="BD336" s="140">
        <f t="shared" si="5541"/>
        <v>-3.141592654</v>
      </c>
      <c r="BE336" s="141">
        <f t="shared" si="56"/>
        <v>-3.141592654</v>
      </c>
      <c r="BF336" s="141">
        <f t="shared" si="57"/>
        <v>-3.141592654</v>
      </c>
      <c r="BG336" s="122">
        <f t="shared" si="58"/>
        <v>3.141592654</v>
      </c>
      <c r="BH336" s="142">
        <f t="shared" ref="BH336:BI336" si="5542">POWER(AH336,BH$2)</f>
        <v>9.581363719</v>
      </c>
      <c r="BI336" s="142">
        <f t="shared" si="5542"/>
        <v>10807.47416</v>
      </c>
      <c r="BJ336" s="130">
        <f t="shared" si="60"/>
        <v>103550.3408</v>
      </c>
      <c r="BK336" s="143">
        <f t="shared" si="61"/>
        <v>-931953.0676</v>
      </c>
      <c r="BL336" s="143">
        <f t="shared" si="62"/>
        <v>0.0000000001141313341</v>
      </c>
      <c r="BM336" s="143">
        <f t="shared" si="63"/>
        <v>3.141592654</v>
      </c>
      <c r="BN336" s="124">
        <f t="shared" si="64"/>
        <v>931953.0676</v>
      </c>
      <c r="BO336" s="140">
        <f t="shared" si="65"/>
        <v>0</v>
      </c>
      <c r="BP336" s="141">
        <f t="shared" si="66"/>
        <v>0</v>
      </c>
      <c r="BQ336" s="141">
        <f t="shared" si="67"/>
        <v>0</v>
      </c>
      <c r="BR336" s="122">
        <f t="shared" si="68"/>
        <v>0</v>
      </c>
      <c r="BS336" s="142">
        <f t="shared" si="69"/>
        <v>401768.5376</v>
      </c>
      <c r="BT336" s="130">
        <f t="shared" si="70"/>
        <v>401768.5376</v>
      </c>
      <c r="BU336" s="143">
        <f t="shared" si="71"/>
        <v>-10847750.51</v>
      </c>
      <c r="BV336" s="143">
        <f t="shared" si="72"/>
        <v>0</v>
      </c>
      <c r="BW336" s="143">
        <f t="shared" si="73"/>
        <v>3.141592654</v>
      </c>
      <c r="BX336" s="124">
        <f t="shared" si="74"/>
        <v>10847750.51</v>
      </c>
      <c r="BY336" s="144">
        <f t="shared" ref="BY336:BZ336" si="5543">AY336+BK336+BU336</f>
        <v>-11781462.77</v>
      </c>
      <c r="BZ336" s="144">
        <f t="shared" si="5543"/>
        <v>0.0000000001141313341</v>
      </c>
      <c r="CA336" s="144">
        <f t="shared" si="76"/>
        <v>3.141592654</v>
      </c>
      <c r="CB336" s="145">
        <f t="shared" si="77"/>
        <v>11781462.77</v>
      </c>
      <c r="CC336" s="140">
        <f t="shared" ref="CC336:CD336" si="5544">CC$2*AD336</f>
        <v>0</v>
      </c>
      <c r="CD336" s="140">
        <f t="shared" si="5544"/>
        <v>-6.283185307</v>
      </c>
      <c r="CE336" s="141">
        <f t="shared" si="79"/>
        <v>-6.283185307</v>
      </c>
      <c r="CF336" s="141">
        <f t="shared" si="80"/>
        <v>0</v>
      </c>
      <c r="CG336" s="122">
        <f t="shared" si="81"/>
        <v>0</v>
      </c>
      <c r="CH336" s="142">
        <f t="shared" ref="CH336:CI336" si="5545">POWER(AH336,CH$2)</f>
        <v>91.80253072</v>
      </c>
      <c r="CI336" s="142">
        <f t="shared" si="5545"/>
        <v>116801497.8</v>
      </c>
      <c r="CJ336" s="130">
        <f t="shared" si="83"/>
        <v>10722673088</v>
      </c>
      <c r="CK336" s="143">
        <f t="shared" si="84"/>
        <v>-10722673088</v>
      </c>
      <c r="CL336" s="143">
        <f t="shared" si="85"/>
        <v>0</v>
      </c>
      <c r="CM336" s="143">
        <f t="shared" si="86"/>
        <v>3.141592654</v>
      </c>
      <c r="CN336" s="124">
        <f t="shared" si="87"/>
        <v>10722673088</v>
      </c>
      <c r="CO336" s="140">
        <f t="shared" si="88"/>
        <v>-9.424777961</v>
      </c>
      <c r="CP336" s="141">
        <f t="shared" si="89"/>
        <v>-9.424777961</v>
      </c>
      <c r="CQ336" s="141">
        <f t="shared" si="90"/>
        <v>-3.141592654</v>
      </c>
      <c r="CR336" s="122">
        <f t="shared" si="91"/>
        <v>3.141592654</v>
      </c>
      <c r="CS336" s="142">
        <f t="shared" si="92"/>
        <v>1262329169313</v>
      </c>
      <c r="CT336" s="130">
        <f t="shared" si="93"/>
        <v>1262329169313</v>
      </c>
      <c r="CU336" s="143">
        <f t="shared" si="94"/>
        <v>-5049316677251</v>
      </c>
      <c r="CV336" s="143">
        <f t="shared" si="95"/>
        <v>0.0006183629507</v>
      </c>
      <c r="CW336" s="143">
        <f t="shared" si="96"/>
        <v>3.141592654</v>
      </c>
      <c r="CX336" s="124">
        <f t="shared" si="97"/>
        <v>5049316677251</v>
      </c>
      <c r="CY336" s="140">
        <f t="shared" si="98"/>
        <v>0</v>
      </c>
      <c r="CZ336" s="140">
        <f t="shared" si="99"/>
        <v>0</v>
      </c>
      <c r="DA336" s="141">
        <f t="shared" si="100"/>
        <v>0</v>
      </c>
      <c r="DB336" s="141">
        <f t="shared" si="101"/>
        <v>0</v>
      </c>
      <c r="DC336" s="122">
        <f t="shared" si="102"/>
        <v>0</v>
      </c>
      <c r="DD336" s="142">
        <f t="shared" si="103"/>
        <v>879.5934372</v>
      </c>
      <c r="DE336" s="142">
        <f t="shared" si="104"/>
        <v>401768.5376</v>
      </c>
      <c r="DF336" s="130">
        <f t="shared" si="105"/>
        <v>353392968.9</v>
      </c>
      <c r="DG336" s="143">
        <f t="shared" si="106"/>
        <v>1413571876</v>
      </c>
      <c r="DH336" s="143">
        <f t="shared" si="107"/>
        <v>0</v>
      </c>
      <c r="DI336" s="143">
        <f t="shared" si="108"/>
        <v>0</v>
      </c>
      <c r="DJ336" s="124">
        <f t="shared" si="109"/>
        <v>1413571876</v>
      </c>
      <c r="DK336" s="140">
        <f t="shared" ref="DK336:DM336" si="5546">DK$2*AD336</f>
        <v>0</v>
      </c>
      <c r="DL336" s="140">
        <f t="shared" si="5546"/>
        <v>-3.141592654</v>
      </c>
      <c r="DM336" s="140">
        <f t="shared" si="5546"/>
        <v>0</v>
      </c>
      <c r="DN336" s="141">
        <f t="shared" si="111"/>
        <v>-3.141592654</v>
      </c>
      <c r="DO336" s="141">
        <f t="shared" si="112"/>
        <v>-3.141592654</v>
      </c>
      <c r="DP336" s="122">
        <f t="shared" si="113"/>
        <v>3.141592654</v>
      </c>
      <c r="DQ336" s="142">
        <f t="shared" ref="DQ336:DS336" si="5547">POWER(AH336,DQ$2)</f>
        <v>9.581363719</v>
      </c>
      <c r="DR336" s="142">
        <f t="shared" si="5547"/>
        <v>10807.47416</v>
      </c>
      <c r="DS336" s="142">
        <f t="shared" si="5547"/>
        <v>401768.5376</v>
      </c>
      <c r="DT336" s="130">
        <f t="shared" si="115"/>
        <v>41603269003</v>
      </c>
      <c r="DU336" s="143">
        <f t="shared" si="116"/>
        <v>748858842048</v>
      </c>
      <c r="DV336" s="143">
        <f t="shared" si="117"/>
        <v>-0.00009170875839</v>
      </c>
      <c r="DW336" s="143">
        <f t="shared" si="118"/>
        <v>0</v>
      </c>
      <c r="DX336" s="124">
        <f t="shared" si="119"/>
        <v>748858842048</v>
      </c>
      <c r="DY336" s="140">
        <f t="shared" si="120"/>
        <v>0</v>
      </c>
      <c r="DZ336" s="141">
        <f t="shared" si="121"/>
        <v>0</v>
      </c>
      <c r="EA336" s="141">
        <f t="shared" si="122"/>
        <v>0</v>
      </c>
      <c r="EB336" s="122">
        <f t="shared" si="123"/>
        <v>0</v>
      </c>
      <c r="EC336" s="142">
        <f t="shared" si="124"/>
        <v>161417957772</v>
      </c>
      <c r="ED336" s="130">
        <f t="shared" si="125"/>
        <v>161417957772</v>
      </c>
      <c r="EE336" s="143">
        <f t="shared" si="126"/>
        <v>4358284859839</v>
      </c>
      <c r="EF336" s="143">
        <f t="shared" si="127"/>
        <v>0</v>
      </c>
      <c r="EG336" s="143">
        <f t="shared" si="128"/>
        <v>0</v>
      </c>
      <c r="EH336" s="124">
        <f t="shared" si="129"/>
        <v>4358284859839</v>
      </c>
      <c r="EI336" s="144">
        <f t="shared" ref="EI336:EJ336" si="5548">CK336+CU336+DG336+DU336+EE336</f>
        <v>48517923424</v>
      </c>
      <c r="EJ336" s="144">
        <f t="shared" si="5548"/>
        <v>0.0005266541923</v>
      </c>
      <c r="EK336" s="144">
        <f t="shared" si="131"/>
        <v>0</v>
      </c>
      <c r="EL336" s="145">
        <f t="shared" si="132"/>
        <v>48517923424</v>
      </c>
      <c r="EM336" s="140">
        <f t="shared" si="133"/>
        <v>0</v>
      </c>
      <c r="EN336" s="141">
        <f t="shared" si="134"/>
        <v>0</v>
      </c>
      <c r="EO336" s="141">
        <f t="shared" si="135"/>
        <v>0</v>
      </c>
      <c r="EP336" s="122">
        <f t="shared" si="136"/>
        <v>0</v>
      </c>
      <c r="EQ336" s="142">
        <f t="shared" si="137"/>
        <v>220267.8447</v>
      </c>
      <c r="ER336" s="130">
        <f t="shared" si="138"/>
        <v>220267.8447</v>
      </c>
      <c r="ES336" s="143">
        <f t="shared" si="139"/>
        <v>1144545.295</v>
      </c>
      <c r="ET336" s="143">
        <f t="shared" si="140"/>
        <v>0.000000006211926803</v>
      </c>
      <c r="EU336" s="143">
        <f t="shared" si="141"/>
        <v>0</v>
      </c>
      <c r="EV336" s="124">
        <f t="shared" si="142"/>
        <v>1144545.295</v>
      </c>
      <c r="EW336" s="144">
        <f t="shared" ref="EW336:EX336" si="5549">BY336+ES336</f>
        <v>-10636917.47</v>
      </c>
      <c r="EX336" s="144">
        <f t="shared" si="5549"/>
        <v>0.000000006326058137</v>
      </c>
      <c r="EY336" s="144">
        <f t="shared" si="144"/>
        <v>3.141592654</v>
      </c>
      <c r="EZ336" s="145">
        <f t="shared" si="145"/>
        <v>10636917.47</v>
      </c>
      <c r="FA336" s="140">
        <f t="shared" si="146"/>
        <v>1.047197551</v>
      </c>
      <c r="FB336" s="141">
        <f t="shared" si="147"/>
        <v>1.047197551</v>
      </c>
      <c r="FC336" s="141">
        <f t="shared" si="148"/>
        <v>1.047197551</v>
      </c>
      <c r="FD336" s="122">
        <f t="shared" si="149"/>
        <v>1.047197551</v>
      </c>
      <c r="FE336" s="142">
        <f t="shared" si="150"/>
        <v>219.9236476</v>
      </c>
      <c r="FF336" s="130">
        <f t="shared" si="151"/>
        <v>219.9236476</v>
      </c>
      <c r="FG336" s="143">
        <f t="shared" si="152"/>
        <v>29.09225246</v>
      </c>
      <c r="FH336" s="143">
        <f t="shared" si="153"/>
        <v>50.38925936</v>
      </c>
      <c r="FI336" s="143">
        <f t="shared" si="154"/>
        <v>1.047197551</v>
      </c>
      <c r="FJ336" s="124">
        <f t="shared" si="155"/>
        <v>58.18450492</v>
      </c>
      <c r="FK336" s="140">
        <f t="shared" si="156"/>
        <v>0</v>
      </c>
      <c r="FL336" s="141">
        <f t="shared" si="157"/>
        <v>0</v>
      </c>
      <c r="FM336" s="141">
        <f t="shared" si="158"/>
        <v>0</v>
      </c>
      <c r="FN336" s="122">
        <f t="shared" si="159"/>
        <v>0</v>
      </c>
      <c r="FO336" s="142">
        <f t="shared" si="160"/>
        <v>91.80253072</v>
      </c>
      <c r="FP336" s="130">
        <f t="shared" si="161"/>
        <v>91.80253072</v>
      </c>
      <c r="FQ336" s="143">
        <f t="shared" si="162"/>
        <v>-91.80253072</v>
      </c>
      <c r="FR336" s="143">
        <f t="shared" si="163"/>
        <v>0</v>
      </c>
      <c r="FS336" s="143">
        <f t="shared" si="164"/>
        <v>3.141592654</v>
      </c>
      <c r="FT336" s="124">
        <f t="shared" si="165"/>
        <v>91.80253072</v>
      </c>
      <c r="FU336" s="144">
        <f t="shared" si="166"/>
        <v>-32514.22502</v>
      </c>
      <c r="FV336" s="144">
        <f t="shared" si="167"/>
        <v>0</v>
      </c>
      <c r="FW336" s="144">
        <f t="shared" si="168"/>
        <v>-3.141592654</v>
      </c>
      <c r="FX336" s="145">
        <f t="shared" si="169"/>
        <v>32514.22502</v>
      </c>
      <c r="FY336" s="140">
        <f t="shared" si="170"/>
        <v>-3.141592654</v>
      </c>
      <c r="FZ336" s="140">
        <f t="shared" si="171"/>
        <v>-1.047197551</v>
      </c>
      <c r="GA336" s="141">
        <f t="shared" si="172"/>
        <v>-4.188790205</v>
      </c>
      <c r="GB336" s="141">
        <f t="shared" si="173"/>
        <v>-4.188790205</v>
      </c>
      <c r="GC336" s="122">
        <f t="shared" si="174"/>
        <v>2.094395102</v>
      </c>
      <c r="GD336" s="142">
        <f t="shared" si="175"/>
        <v>32514.22502</v>
      </c>
      <c r="GE336" s="142">
        <f t="shared" si="176"/>
        <v>0.01718670635</v>
      </c>
      <c r="GF336" s="130">
        <f t="shared" si="177"/>
        <v>558.8124375</v>
      </c>
      <c r="GG336" s="143">
        <f t="shared" si="178"/>
        <v>-31.04513542</v>
      </c>
      <c r="GH336" s="143">
        <f t="shared" si="179"/>
        <v>53.77175187</v>
      </c>
      <c r="GI336" s="143">
        <f t="shared" si="180"/>
        <v>2.094395102</v>
      </c>
      <c r="GJ336" s="124">
        <f t="shared" si="181"/>
        <v>62.09027084</v>
      </c>
      <c r="GK336" s="146">
        <f t="shared" si="182"/>
        <v>-0.5</v>
      </c>
      <c r="GL336" s="127">
        <f t="shared" si="183"/>
        <v>-0.8660254038</v>
      </c>
      <c r="GM336" s="146">
        <f t="shared" si="184"/>
        <v>-2.094395102</v>
      </c>
      <c r="GN336" s="127">
        <f t="shared" si="185"/>
        <v>1</v>
      </c>
      <c r="GO336" s="147">
        <f t="shared" si="186"/>
        <v>-0.5</v>
      </c>
      <c r="GP336" s="128">
        <f t="shared" si="187"/>
        <v>0.8660254038</v>
      </c>
      <c r="GQ336" s="147">
        <f t="shared" si="188"/>
        <v>2.094395102</v>
      </c>
      <c r="GR336" s="128">
        <f t="shared" si="189"/>
        <v>1</v>
      </c>
      <c r="GS336" s="140">
        <f t="shared" si="190"/>
        <v>-2.094395102</v>
      </c>
      <c r="GT336" s="140">
        <f t="shared" si="191"/>
        <v>1.047197551</v>
      </c>
      <c r="GU336" s="141">
        <f t="shared" si="192"/>
        <v>-1.047197551</v>
      </c>
      <c r="GV336" s="141">
        <f t="shared" si="193"/>
        <v>-1.047197551</v>
      </c>
      <c r="GW336" s="122">
        <f t="shared" si="194"/>
        <v>-1.047197551</v>
      </c>
      <c r="GX336" s="142">
        <f t="shared" si="195"/>
        <v>1</v>
      </c>
      <c r="GY336" s="142">
        <f t="shared" si="196"/>
        <v>58.18450492</v>
      </c>
      <c r="GZ336" s="130">
        <f t="shared" si="197"/>
        <v>58.18450492</v>
      </c>
      <c r="HA336" s="143">
        <f t="shared" si="198"/>
        <v>29.09225246</v>
      </c>
      <c r="HB336" s="143">
        <f t="shared" si="199"/>
        <v>-50.38925936</v>
      </c>
      <c r="HC336" s="143">
        <f t="shared" si="200"/>
        <v>-1.047197551</v>
      </c>
      <c r="HD336" s="124">
        <f t="shared" si="201"/>
        <v>58.18450492</v>
      </c>
      <c r="HE336" s="140">
        <f t="shared" si="202"/>
        <v>2.094395102</v>
      </c>
      <c r="HF336" s="140">
        <f t="shared" si="203"/>
        <v>2.094395102</v>
      </c>
      <c r="HG336" s="141">
        <f t="shared" si="204"/>
        <v>4.188790205</v>
      </c>
      <c r="HH336" s="141">
        <f t="shared" si="205"/>
        <v>4.188790205</v>
      </c>
      <c r="HI336" s="122">
        <f t="shared" si="206"/>
        <v>-2.094395102</v>
      </c>
      <c r="HJ336" s="142">
        <f t="shared" si="207"/>
        <v>1</v>
      </c>
      <c r="HK336" s="142">
        <f t="shared" si="208"/>
        <v>62.09027084</v>
      </c>
      <c r="HL336" s="130">
        <f t="shared" si="209"/>
        <v>62.09027084</v>
      </c>
      <c r="HM336" s="143">
        <f t="shared" si="210"/>
        <v>-31.04513542</v>
      </c>
      <c r="HN336" s="143">
        <f t="shared" si="211"/>
        <v>-53.77175187</v>
      </c>
      <c r="HO336" s="143">
        <f t="shared" si="212"/>
        <v>-2.094395102</v>
      </c>
      <c r="HP336" s="124">
        <f t="shared" si="213"/>
        <v>62.09027084</v>
      </c>
      <c r="HQ336" s="140">
        <f t="shared" si="214"/>
        <v>2.094395102</v>
      </c>
      <c r="HR336" s="140">
        <f t="shared" si="215"/>
        <v>1.047197551</v>
      </c>
      <c r="HS336" s="141">
        <f t="shared" si="216"/>
        <v>3.141592654</v>
      </c>
      <c r="HT336" s="141">
        <f t="shared" si="217"/>
        <v>3.141592654</v>
      </c>
      <c r="HU336" s="122">
        <f t="shared" si="218"/>
        <v>3.141592654</v>
      </c>
      <c r="HV336" s="142">
        <f t="shared" si="219"/>
        <v>1</v>
      </c>
      <c r="HW336" s="142">
        <f t="shared" si="220"/>
        <v>58.18450492</v>
      </c>
      <c r="HX336" s="130">
        <f t="shared" si="221"/>
        <v>58.18450492</v>
      </c>
      <c r="HY336" s="143">
        <f t="shared" si="222"/>
        <v>-58.18450492</v>
      </c>
      <c r="HZ336" s="143">
        <f t="shared" si="223"/>
        <v>0</v>
      </c>
      <c r="IA336" s="143">
        <f t="shared" si="224"/>
        <v>3.141592654</v>
      </c>
      <c r="IB336" s="124">
        <f t="shared" si="225"/>
        <v>58.18450492</v>
      </c>
      <c r="IC336" s="140">
        <f t="shared" si="226"/>
        <v>-2.094395102</v>
      </c>
      <c r="ID336" s="140">
        <f t="shared" si="227"/>
        <v>2.094395102</v>
      </c>
      <c r="IE336" s="141">
        <f t="shared" si="228"/>
        <v>0</v>
      </c>
      <c r="IF336" s="141">
        <f t="shared" si="229"/>
        <v>0</v>
      </c>
      <c r="IG336" s="122">
        <f t="shared" si="230"/>
        <v>0</v>
      </c>
      <c r="IH336" s="142">
        <f t="shared" si="231"/>
        <v>1</v>
      </c>
      <c r="II336" s="142">
        <f t="shared" si="232"/>
        <v>62.09027084</v>
      </c>
      <c r="IJ336" s="130">
        <f t="shared" si="233"/>
        <v>62.09027084</v>
      </c>
      <c r="IK336" s="143">
        <f t="shared" si="234"/>
        <v>62.09027084</v>
      </c>
      <c r="IL336" s="143">
        <f t="shared" si="235"/>
        <v>0</v>
      </c>
      <c r="IM336" s="143">
        <f t="shared" si="236"/>
        <v>0</v>
      </c>
      <c r="IN336" s="124">
        <f t="shared" si="237"/>
        <v>62.09027084</v>
      </c>
    </row>
    <row r="337" ht="12.75" customHeight="1">
      <c r="A337" s="129">
        <f>'Cortez Cubic'!AP337</f>
        <v>-0.2187762226</v>
      </c>
      <c r="B337" s="129">
        <f>'Cortez Cubic'!AQ337</f>
        <v>-2.660316394</v>
      </c>
      <c r="C337" s="129">
        <f>'Cortez Cubic'!AR337</f>
        <v>1976.566947</v>
      </c>
      <c r="D337" s="129">
        <f>'Cortez Cubic'!AS337</f>
        <v>-63949.73182</v>
      </c>
      <c r="E337" s="129">
        <f t="shared" ref="E337:H337" si="5550">0</f>
        <v>0</v>
      </c>
      <c r="F337" s="129">
        <f t="shared" si="5550"/>
        <v>0</v>
      </c>
      <c r="G337" s="129">
        <f t="shared" si="5550"/>
        <v>0</v>
      </c>
      <c r="H337" s="129">
        <f t="shared" si="5550"/>
        <v>0</v>
      </c>
      <c r="I337" s="110">
        <f>'Cortez Cubic'!I337</f>
        <v>77</v>
      </c>
      <c r="J337" s="130">
        <f t="shared" si="28"/>
        <v>55.93278251</v>
      </c>
      <c r="K337" s="131">
        <f t="shared" si="29"/>
        <v>1</v>
      </c>
      <c r="L337" s="131">
        <f t="shared" si="30"/>
        <v>0</v>
      </c>
      <c r="M337" s="132">
        <f t="shared" si="31"/>
        <v>21.06721749</v>
      </c>
      <c r="N337" s="133">
        <f t="shared" si="32"/>
        <v>10.07178548</v>
      </c>
      <c r="O337" s="134">
        <f t="shared" si="33"/>
        <v>55.93278251</v>
      </c>
      <c r="P337" s="134">
        <f t="shared" si="34"/>
        <v>0</v>
      </c>
      <c r="Q337" s="135">
        <f t="shared" si="35"/>
        <v>45.86099703</v>
      </c>
      <c r="R337" s="135">
        <f t="shared" si="36"/>
        <v>0</v>
      </c>
      <c r="S337" s="136">
        <f t="shared" si="37"/>
        <v>-113.9537682</v>
      </c>
      <c r="T337" s="136">
        <f t="shared" si="38"/>
        <v>0</v>
      </c>
      <c r="U337" s="137">
        <f t="shared" ref="U337:X337" si="5551">ATAN2(A337,E337)</f>
        <v>3.141592654</v>
      </c>
      <c r="V337" s="137">
        <f t="shared" si="5551"/>
        <v>3.141592654</v>
      </c>
      <c r="W337" s="137">
        <f t="shared" si="5551"/>
        <v>0</v>
      </c>
      <c r="X337" s="137">
        <f t="shared" si="5551"/>
        <v>3.141592654</v>
      </c>
      <c r="Y337" s="137">
        <f t="shared" ref="Y337:AB337" si="5552">SQRT(POWER(A337,2)+POWER(E337,2))</f>
        <v>0.2187762226</v>
      </c>
      <c r="Z337" s="137">
        <f t="shared" si="5552"/>
        <v>2.660316394</v>
      </c>
      <c r="AA337" s="137">
        <f t="shared" si="5552"/>
        <v>1976.566947</v>
      </c>
      <c r="AB337" s="137">
        <f t="shared" si="5552"/>
        <v>63949.73182</v>
      </c>
      <c r="AC337" s="138">
        <f t="shared" ref="AC337:AF337" si="5553">U337-$U337</f>
        <v>0</v>
      </c>
      <c r="AD337" s="138">
        <f t="shared" si="5553"/>
        <v>0</v>
      </c>
      <c r="AE337" s="138">
        <f t="shared" si="5553"/>
        <v>-3.141592654</v>
      </c>
      <c r="AF337" s="138">
        <f t="shared" si="5553"/>
        <v>0</v>
      </c>
      <c r="AG337" s="138">
        <f t="shared" ref="AG337:AJ337" si="5554">Y337/$Y337</f>
        <v>1</v>
      </c>
      <c r="AH337" s="138">
        <f t="shared" si="5554"/>
        <v>12.1599887</v>
      </c>
      <c r="AI337" s="138">
        <f t="shared" si="5554"/>
        <v>9034.651588</v>
      </c>
      <c r="AJ337" s="138">
        <f t="shared" si="5554"/>
        <v>292306.591</v>
      </c>
      <c r="AK337" s="139">
        <f t="shared" ref="AK337:AN337" si="5555">AG337*COS(AC337)</f>
        <v>1</v>
      </c>
      <c r="AL337" s="139">
        <f t="shared" si="5555"/>
        <v>12.1599887</v>
      </c>
      <c r="AM337" s="139">
        <f t="shared" si="5555"/>
        <v>-9034.651588</v>
      </c>
      <c r="AN337" s="139">
        <f t="shared" si="5555"/>
        <v>292306.591</v>
      </c>
      <c r="AO337" s="129">
        <f t="shared" ref="AO337:AR337" si="5556">AG337*SIN(AC337)</f>
        <v>0</v>
      </c>
      <c r="AP337" s="129">
        <f t="shared" si="5556"/>
        <v>0</v>
      </c>
      <c r="AQ337" s="129">
        <f t="shared" si="5556"/>
        <v>0</v>
      </c>
      <c r="AR337" s="129">
        <f t="shared" si="5556"/>
        <v>0</v>
      </c>
      <c r="AS337" s="140">
        <f t="shared" si="45"/>
        <v>0</v>
      </c>
      <c r="AT337" s="141">
        <f t="shared" si="46"/>
        <v>0</v>
      </c>
      <c r="AU337" s="141">
        <f t="shared" si="47"/>
        <v>0</v>
      </c>
      <c r="AV337" s="122">
        <f t="shared" si="48"/>
        <v>0</v>
      </c>
      <c r="AW337" s="142">
        <f t="shared" si="49"/>
        <v>1798.040681</v>
      </c>
      <c r="AX337" s="130">
        <f t="shared" si="50"/>
        <v>1798.040681</v>
      </c>
      <c r="AY337" s="143">
        <f t="shared" si="51"/>
        <v>-3596.081362</v>
      </c>
      <c r="AZ337" s="143">
        <f t="shared" si="52"/>
        <v>0</v>
      </c>
      <c r="BA337" s="143">
        <f t="shared" si="53"/>
        <v>3.141592654</v>
      </c>
      <c r="BB337" s="124">
        <f t="shared" si="54"/>
        <v>3596.081362</v>
      </c>
      <c r="BC337" s="140">
        <f t="shared" ref="BC337:BD337" si="5557">BC$2*AD337</f>
        <v>0</v>
      </c>
      <c r="BD337" s="140">
        <f t="shared" si="5557"/>
        <v>-3.141592654</v>
      </c>
      <c r="BE337" s="141">
        <f t="shared" si="56"/>
        <v>-3.141592654</v>
      </c>
      <c r="BF337" s="141">
        <f t="shared" si="57"/>
        <v>-3.141592654</v>
      </c>
      <c r="BG337" s="122">
        <f t="shared" si="58"/>
        <v>3.141592654</v>
      </c>
      <c r="BH337" s="142">
        <f t="shared" ref="BH337:BI337" si="5558">POWER(AH337,BH$2)</f>
        <v>12.1599887</v>
      </c>
      <c r="BI337" s="142">
        <f t="shared" si="5558"/>
        <v>9034.651588</v>
      </c>
      <c r="BJ337" s="130">
        <f t="shared" si="60"/>
        <v>109861.2612</v>
      </c>
      <c r="BK337" s="143">
        <f t="shared" si="61"/>
        <v>-988751.3506</v>
      </c>
      <c r="BL337" s="143">
        <f t="shared" si="62"/>
        <v>0.0000000001210871177</v>
      </c>
      <c r="BM337" s="143">
        <f t="shared" si="63"/>
        <v>3.141592654</v>
      </c>
      <c r="BN337" s="124">
        <f t="shared" si="64"/>
        <v>988751.3506</v>
      </c>
      <c r="BO337" s="140">
        <f t="shared" si="65"/>
        <v>0</v>
      </c>
      <c r="BP337" s="141">
        <f t="shared" si="66"/>
        <v>0</v>
      </c>
      <c r="BQ337" s="141">
        <f t="shared" si="67"/>
        <v>0</v>
      </c>
      <c r="BR337" s="122">
        <f t="shared" si="68"/>
        <v>0</v>
      </c>
      <c r="BS337" s="142">
        <f t="shared" si="69"/>
        <v>292306.591</v>
      </c>
      <c r="BT337" s="130">
        <f t="shared" si="70"/>
        <v>292306.591</v>
      </c>
      <c r="BU337" s="143">
        <f t="shared" si="71"/>
        <v>-7892277.957</v>
      </c>
      <c r="BV337" s="143">
        <f t="shared" si="72"/>
        <v>0</v>
      </c>
      <c r="BW337" s="143">
        <f t="shared" si="73"/>
        <v>3.141592654</v>
      </c>
      <c r="BX337" s="124">
        <f t="shared" si="74"/>
        <v>7892277.957</v>
      </c>
      <c r="BY337" s="144">
        <f t="shared" ref="BY337:BZ337" si="5559">AY337+BK337+BU337</f>
        <v>-8884625.389</v>
      </c>
      <c r="BZ337" s="144">
        <f t="shared" si="5559"/>
        <v>0.0000000001210871177</v>
      </c>
      <c r="CA337" s="144">
        <f t="shared" si="76"/>
        <v>3.141592654</v>
      </c>
      <c r="CB337" s="145">
        <f t="shared" si="77"/>
        <v>8884625.389</v>
      </c>
      <c r="CC337" s="140">
        <f t="shared" ref="CC337:CD337" si="5560">CC$2*AD337</f>
        <v>0</v>
      </c>
      <c r="CD337" s="140">
        <f t="shared" si="5560"/>
        <v>-6.283185307</v>
      </c>
      <c r="CE337" s="141">
        <f t="shared" si="79"/>
        <v>-6.283185307</v>
      </c>
      <c r="CF337" s="141">
        <f t="shared" si="80"/>
        <v>0</v>
      </c>
      <c r="CG337" s="122">
        <f t="shared" si="81"/>
        <v>0</v>
      </c>
      <c r="CH337" s="142">
        <f t="shared" ref="CH337:CI337" si="5561">POWER(AH337,CH$2)</f>
        <v>147.8653251</v>
      </c>
      <c r="CI337" s="142">
        <f t="shared" si="5561"/>
        <v>81624929.32</v>
      </c>
      <c r="CJ337" s="130">
        <f t="shared" si="83"/>
        <v>12069496707</v>
      </c>
      <c r="CK337" s="143">
        <f t="shared" si="84"/>
        <v>-12069496707</v>
      </c>
      <c r="CL337" s="143">
        <f t="shared" si="85"/>
        <v>0</v>
      </c>
      <c r="CM337" s="143">
        <f t="shared" si="86"/>
        <v>3.141592654</v>
      </c>
      <c r="CN337" s="124">
        <f t="shared" si="87"/>
        <v>12069496707</v>
      </c>
      <c r="CO337" s="140">
        <f t="shared" si="88"/>
        <v>-9.424777961</v>
      </c>
      <c r="CP337" s="141">
        <f t="shared" si="89"/>
        <v>-9.424777961</v>
      </c>
      <c r="CQ337" s="141">
        <f t="shared" si="90"/>
        <v>-3.141592654</v>
      </c>
      <c r="CR337" s="122">
        <f t="shared" si="91"/>
        <v>3.141592654</v>
      </c>
      <c r="CS337" s="142">
        <f t="shared" si="92"/>
        <v>737452797268</v>
      </c>
      <c r="CT337" s="130">
        <f t="shared" si="93"/>
        <v>737452797268</v>
      </c>
      <c r="CU337" s="143">
        <f t="shared" si="94"/>
        <v>-2949811189072</v>
      </c>
      <c r="CV337" s="143">
        <f t="shared" si="95"/>
        <v>0.0003612476831</v>
      </c>
      <c r="CW337" s="143">
        <f t="shared" si="96"/>
        <v>3.141592654</v>
      </c>
      <c r="CX337" s="124">
        <f t="shared" si="97"/>
        <v>2949811189072</v>
      </c>
      <c r="CY337" s="140">
        <f t="shared" si="98"/>
        <v>0</v>
      </c>
      <c r="CZ337" s="140">
        <f t="shared" si="99"/>
        <v>0</v>
      </c>
      <c r="DA337" s="141">
        <f t="shared" si="100"/>
        <v>0</v>
      </c>
      <c r="DB337" s="141">
        <f t="shared" si="101"/>
        <v>0</v>
      </c>
      <c r="DC337" s="122">
        <f t="shared" si="102"/>
        <v>0</v>
      </c>
      <c r="DD337" s="142">
        <f t="shared" si="103"/>
        <v>1798.040681</v>
      </c>
      <c r="DE337" s="142">
        <f t="shared" si="104"/>
        <v>292306.591</v>
      </c>
      <c r="DF337" s="130">
        <f t="shared" si="105"/>
        <v>525579142</v>
      </c>
      <c r="DG337" s="143">
        <f t="shared" si="106"/>
        <v>2102316568</v>
      </c>
      <c r="DH337" s="143">
        <f t="shared" si="107"/>
        <v>0</v>
      </c>
      <c r="DI337" s="143">
        <f t="shared" si="108"/>
        <v>0</v>
      </c>
      <c r="DJ337" s="124">
        <f t="shared" si="109"/>
        <v>2102316568</v>
      </c>
      <c r="DK337" s="140">
        <f t="shared" ref="DK337:DM337" si="5562">DK$2*AD337</f>
        <v>0</v>
      </c>
      <c r="DL337" s="140">
        <f t="shared" si="5562"/>
        <v>-3.141592654</v>
      </c>
      <c r="DM337" s="140">
        <f t="shared" si="5562"/>
        <v>0</v>
      </c>
      <c r="DN337" s="141">
        <f t="shared" si="111"/>
        <v>-3.141592654</v>
      </c>
      <c r="DO337" s="141">
        <f t="shared" si="112"/>
        <v>-3.141592654</v>
      </c>
      <c r="DP337" s="122">
        <f t="shared" si="113"/>
        <v>3.141592654</v>
      </c>
      <c r="DQ337" s="142">
        <f t="shared" ref="DQ337:DS337" si="5563">POWER(AH337,DQ$2)</f>
        <v>12.1599887</v>
      </c>
      <c r="DR337" s="142">
        <f t="shared" si="5563"/>
        <v>9034.651588</v>
      </c>
      <c r="DS337" s="142">
        <f t="shared" si="5563"/>
        <v>292306.591</v>
      </c>
      <c r="DT337" s="130">
        <f t="shared" si="115"/>
        <v>32113170736</v>
      </c>
      <c r="DU337" s="143">
        <f t="shared" si="116"/>
        <v>578037073252</v>
      </c>
      <c r="DV337" s="143">
        <f t="shared" si="117"/>
        <v>-0.00007078912515</v>
      </c>
      <c r="DW337" s="143">
        <f t="shared" si="118"/>
        <v>0</v>
      </c>
      <c r="DX337" s="124">
        <f t="shared" si="119"/>
        <v>578037073252</v>
      </c>
      <c r="DY337" s="140">
        <f t="shared" si="120"/>
        <v>0</v>
      </c>
      <c r="DZ337" s="141">
        <f t="shared" si="121"/>
        <v>0</v>
      </c>
      <c r="EA337" s="141">
        <f t="shared" si="122"/>
        <v>0</v>
      </c>
      <c r="EB337" s="122">
        <f t="shared" si="123"/>
        <v>0</v>
      </c>
      <c r="EC337" s="142">
        <f t="shared" si="124"/>
        <v>85443143137</v>
      </c>
      <c r="ED337" s="130">
        <f t="shared" si="125"/>
        <v>85443143137</v>
      </c>
      <c r="EE337" s="143">
        <f t="shared" si="126"/>
        <v>2306964864705</v>
      </c>
      <c r="EF337" s="143">
        <f t="shared" si="127"/>
        <v>0</v>
      </c>
      <c r="EG337" s="143">
        <f t="shared" si="128"/>
        <v>0</v>
      </c>
      <c r="EH337" s="124">
        <f t="shared" si="129"/>
        <v>2306964864705</v>
      </c>
      <c r="EI337" s="144">
        <f t="shared" ref="EI337:EJ337" si="5564">CK337+CU337+DG337+DU337+EE337</f>
        <v>-74776431254</v>
      </c>
      <c r="EJ337" s="144">
        <f t="shared" si="5564"/>
        <v>0.0002904585579</v>
      </c>
      <c r="EK337" s="144">
        <f t="shared" si="131"/>
        <v>3.141592654</v>
      </c>
      <c r="EL337" s="145">
        <f t="shared" si="132"/>
        <v>74776431254</v>
      </c>
      <c r="EM337" s="140">
        <f t="shared" si="133"/>
        <v>1.570796327</v>
      </c>
      <c r="EN337" s="141">
        <f t="shared" si="134"/>
        <v>1.570796327</v>
      </c>
      <c r="EO337" s="141">
        <f t="shared" si="135"/>
        <v>1.570796327</v>
      </c>
      <c r="EP337" s="122">
        <f t="shared" si="136"/>
        <v>1.570796327</v>
      </c>
      <c r="EQ337" s="142">
        <f t="shared" si="137"/>
        <v>273452.7953</v>
      </c>
      <c r="ER337" s="130">
        <f t="shared" si="138"/>
        <v>273452.7953</v>
      </c>
      <c r="ES337" s="143">
        <f t="shared" si="139"/>
        <v>0.000000002611034884</v>
      </c>
      <c r="ET337" s="143">
        <f t="shared" si="140"/>
        <v>1420902.405</v>
      </c>
      <c r="EU337" s="143">
        <f t="shared" si="141"/>
        <v>1.570796327</v>
      </c>
      <c r="EV337" s="124">
        <f t="shared" si="142"/>
        <v>1420902.405</v>
      </c>
      <c r="EW337" s="144">
        <f t="shared" ref="EW337:EX337" si="5565">BY337+ES337</f>
        <v>-8884625.389</v>
      </c>
      <c r="EX337" s="144">
        <f t="shared" si="5565"/>
        <v>1420902.405</v>
      </c>
      <c r="EY337" s="144">
        <f t="shared" si="144"/>
        <v>2.983007372</v>
      </c>
      <c r="EZ337" s="145">
        <f t="shared" si="145"/>
        <v>8997529.213</v>
      </c>
      <c r="FA337" s="140">
        <f t="shared" si="146"/>
        <v>0.9943357905</v>
      </c>
      <c r="FB337" s="141">
        <f t="shared" si="147"/>
        <v>0.9943357905</v>
      </c>
      <c r="FC337" s="141">
        <f t="shared" si="148"/>
        <v>0.9943357905</v>
      </c>
      <c r="FD337" s="122">
        <f t="shared" si="149"/>
        <v>0.9943357905</v>
      </c>
      <c r="FE337" s="142">
        <f t="shared" si="150"/>
        <v>207.9893456</v>
      </c>
      <c r="FF337" s="130">
        <f t="shared" si="151"/>
        <v>207.9893456</v>
      </c>
      <c r="FG337" s="143">
        <f t="shared" si="152"/>
        <v>29.99305604</v>
      </c>
      <c r="FH337" s="143">
        <f t="shared" si="153"/>
        <v>46.13454887</v>
      </c>
      <c r="FI337" s="143">
        <f t="shared" si="154"/>
        <v>0.9943357905</v>
      </c>
      <c r="FJ337" s="124">
        <f t="shared" si="155"/>
        <v>55.02708433</v>
      </c>
      <c r="FK337" s="140">
        <f t="shared" si="156"/>
        <v>0</v>
      </c>
      <c r="FL337" s="141">
        <f t="shared" si="157"/>
        <v>0</v>
      </c>
      <c r="FM337" s="141">
        <f t="shared" si="158"/>
        <v>0</v>
      </c>
      <c r="FN337" s="122">
        <f t="shared" si="159"/>
        <v>0</v>
      </c>
      <c r="FO337" s="142">
        <f t="shared" si="160"/>
        <v>147.8653251</v>
      </c>
      <c r="FP337" s="130">
        <f t="shared" si="161"/>
        <v>147.8653251</v>
      </c>
      <c r="FQ337" s="143">
        <f t="shared" si="162"/>
        <v>-147.8653251</v>
      </c>
      <c r="FR337" s="143">
        <f t="shared" si="163"/>
        <v>0</v>
      </c>
      <c r="FS337" s="143">
        <f t="shared" si="164"/>
        <v>3.141592654</v>
      </c>
      <c r="FT337" s="124">
        <f t="shared" si="165"/>
        <v>147.8653251</v>
      </c>
      <c r="FU337" s="144">
        <f t="shared" si="166"/>
        <v>-27251.82009</v>
      </c>
      <c r="FV337" s="144">
        <f t="shared" si="167"/>
        <v>0</v>
      </c>
      <c r="FW337" s="144">
        <f t="shared" si="168"/>
        <v>-3.141592654</v>
      </c>
      <c r="FX337" s="145">
        <f t="shared" si="169"/>
        <v>27251.82009</v>
      </c>
      <c r="FY337" s="140">
        <f t="shared" si="170"/>
        <v>-3.141592654</v>
      </c>
      <c r="FZ337" s="140">
        <f t="shared" si="171"/>
        <v>-0.9943357905</v>
      </c>
      <c r="GA337" s="141">
        <f t="shared" si="172"/>
        <v>-4.135928444</v>
      </c>
      <c r="GB337" s="141">
        <f t="shared" si="173"/>
        <v>-4.135928444</v>
      </c>
      <c r="GC337" s="122">
        <f t="shared" si="174"/>
        <v>2.147256863</v>
      </c>
      <c r="GD337" s="142">
        <f t="shared" si="175"/>
        <v>27251.82009</v>
      </c>
      <c r="GE337" s="142">
        <f t="shared" si="176"/>
        <v>0.01817286909</v>
      </c>
      <c r="GF337" s="130">
        <f t="shared" si="177"/>
        <v>495.243759</v>
      </c>
      <c r="GG337" s="143">
        <f t="shared" si="178"/>
        <v>-29.99305604</v>
      </c>
      <c r="GH337" s="143">
        <f t="shared" si="179"/>
        <v>46.13454887</v>
      </c>
      <c r="GI337" s="143">
        <f t="shared" si="180"/>
        <v>2.147256863</v>
      </c>
      <c r="GJ337" s="124">
        <f t="shared" si="181"/>
        <v>55.02708433</v>
      </c>
      <c r="GK337" s="146">
        <f t="shared" si="182"/>
        <v>-0.5</v>
      </c>
      <c r="GL337" s="127">
        <f t="shared" si="183"/>
        <v>-0.8660254038</v>
      </c>
      <c r="GM337" s="146">
        <f t="shared" si="184"/>
        <v>-2.094395102</v>
      </c>
      <c r="GN337" s="127">
        <f t="shared" si="185"/>
        <v>1</v>
      </c>
      <c r="GO337" s="147">
        <f t="shared" si="186"/>
        <v>-0.5</v>
      </c>
      <c r="GP337" s="128">
        <f t="shared" si="187"/>
        <v>0.8660254038</v>
      </c>
      <c r="GQ337" s="147">
        <f t="shared" si="188"/>
        <v>2.094395102</v>
      </c>
      <c r="GR337" s="128">
        <f t="shared" si="189"/>
        <v>1</v>
      </c>
      <c r="GS337" s="140">
        <f t="shared" si="190"/>
        <v>-2.094395102</v>
      </c>
      <c r="GT337" s="140">
        <f t="shared" si="191"/>
        <v>0.9943357905</v>
      </c>
      <c r="GU337" s="141">
        <f t="shared" si="192"/>
        <v>-1.100059312</v>
      </c>
      <c r="GV337" s="141">
        <f t="shared" si="193"/>
        <v>-1.100059312</v>
      </c>
      <c r="GW337" s="122">
        <f t="shared" si="194"/>
        <v>-1.100059312</v>
      </c>
      <c r="GX337" s="142">
        <f t="shared" si="195"/>
        <v>1</v>
      </c>
      <c r="GY337" s="142">
        <f t="shared" si="196"/>
        <v>55.02708433</v>
      </c>
      <c r="GZ337" s="130">
        <f t="shared" si="197"/>
        <v>55.02708433</v>
      </c>
      <c r="HA337" s="143">
        <f t="shared" si="198"/>
        <v>24.9571633</v>
      </c>
      <c r="HB337" s="143">
        <f t="shared" si="199"/>
        <v>-49.0420229</v>
      </c>
      <c r="HC337" s="143">
        <f t="shared" si="200"/>
        <v>-1.100059312</v>
      </c>
      <c r="HD337" s="124">
        <f t="shared" si="201"/>
        <v>55.02708433</v>
      </c>
      <c r="HE337" s="140">
        <f t="shared" si="202"/>
        <v>2.094395102</v>
      </c>
      <c r="HF337" s="140">
        <f t="shared" si="203"/>
        <v>2.147256863</v>
      </c>
      <c r="HG337" s="141">
        <f t="shared" si="204"/>
        <v>4.241651965</v>
      </c>
      <c r="HH337" s="141">
        <f t="shared" si="205"/>
        <v>4.241651965</v>
      </c>
      <c r="HI337" s="122">
        <f t="shared" si="206"/>
        <v>-2.041533342</v>
      </c>
      <c r="HJ337" s="142">
        <f t="shared" si="207"/>
        <v>1</v>
      </c>
      <c r="HK337" s="142">
        <f t="shared" si="208"/>
        <v>55.02708433</v>
      </c>
      <c r="HL337" s="130">
        <f t="shared" si="209"/>
        <v>55.02708433</v>
      </c>
      <c r="HM337" s="143">
        <f t="shared" si="210"/>
        <v>-24.9571633</v>
      </c>
      <c r="HN337" s="143">
        <f t="shared" si="211"/>
        <v>-49.0420229</v>
      </c>
      <c r="HO337" s="143">
        <f t="shared" si="212"/>
        <v>-2.041533342</v>
      </c>
      <c r="HP337" s="124">
        <f t="shared" si="213"/>
        <v>55.02708433</v>
      </c>
      <c r="HQ337" s="140">
        <f t="shared" si="214"/>
        <v>2.094395102</v>
      </c>
      <c r="HR337" s="140">
        <f t="shared" si="215"/>
        <v>0.9943357905</v>
      </c>
      <c r="HS337" s="141">
        <f t="shared" si="216"/>
        <v>3.088730893</v>
      </c>
      <c r="HT337" s="141">
        <f t="shared" si="217"/>
        <v>3.088730893</v>
      </c>
      <c r="HU337" s="122">
        <f t="shared" si="218"/>
        <v>3.088730893</v>
      </c>
      <c r="HV337" s="142">
        <f t="shared" si="219"/>
        <v>1</v>
      </c>
      <c r="HW337" s="142">
        <f t="shared" si="220"/>
        <v>55.02708433</v>
      </c>
      <c r="HX337" s="130">
        <f t="shared" si="221"/>
        <v>55.02708433</v>
      </c>
      <c r="HY337" s="143">
        <f t="shared" si="222"/>
        <v>-54.95021933</v>
      </c>
      <c r="HZ337" s="143">
        <f t="shared" si="223"/>
        <v>2.907474029</v>
      </c>
      <c r="IA337" s="143">
        <f t="shared" si="224"/>
        <v>3.088730893</v>
      </c>
      <c r="IB337" s="124">
        <f t="shared" si="225"/>
        <v>55.02708433</v>
      </c>
      <c r="IC337" s="140">
        <f t="shared" si="226"/>
        <v>-2.094395102</v>
      </c>
      <c r="ID337" s="140">
        <f t="shared" si="227"/>
        <v>2.147256863</v>
      </c>
      <c r="IE337" s="141">
        <f t="shared" si="228"/>
        <v>0.05286176066</v>
      </c>
      <c r="IF337" s="141">
        <f t="shared" si="229"/>
        <v>0.05286176066</v>
      </c>
      <c r="IG337" s="122">
        <f t="shared" si="230"/>
        <v>0.05286176066</v>
      </c>
      <c r="IH337" s="142">
        <f t="shared" si="231"/>
        <v>1</v>
      </c>
      <c r="II337" s="142">
        <f t="shared" si="232"/>
        <v>55.02708433</v>
      </c>
      <c r="IJ337" s="130">
        <f t="shared" si="233"/>
        <v>55.02708433</v>
      </c>
      <c r="IK337" s="143">
        <f t="shared" si="234"/>
        <v>54.95021933</v>
      </c>
      <c r="IL337" s="143">
        <f t="shared" si="235"/>
        <v>2.907474029</v>
      </c>
      <c r="IM337" s="143">
        <f t="shared" si="236"/>
        <v>0.05286176066</v>
      </c>
      <c r="IN337" s="124">
        <f t="shared" si="237"/>
        <v>55.02708433</v>
      </c>
    </row>
    <row r="338" ht="12.75" customHeight="1">
      <c r="A338" s="129">
        <f>'Cortez Cubic'!AP338</f>
        <v>-0.2187762226</v>
      </c>
      <c r="B338" s="129">
        <f>'Cortez Cubic'!AQ338</f>
        <v>8.833535722</v>
      </c>
      <c r="C338" s="129">
        <f>'Cortez Cubic'!AR338</f>
        <v>66926.8501</v>
      </c>
      <c r="D338" s="129">
        <f>'Cortez Cubic'!AS338</f>
        <v>-8297399.363</v>
      </c>
      <c r="E338" s="129">
        <f t="shared" ref="E338:H338" si="5566">0</f>
        <v>0</v>
      </c>
      <c r="F338" s="129">
        <f t="shared" si="5566"/>
        <v>0</v>
      </c>
      <c r="G338" s="129">
        <f t="shared" si="5566"/>
        <v>0</v>
      </c>
      <c r="H338" s="129">
        <f t="shared" si="5566"/>
        <v>0</v>
      </c>
      <c r="I338" s="110">
        <f>'Cortez Cubic'!I338</f>
        <v>150</v>
      </c>
      <c r="J338" s="130">
        <f t="shared" si="28"/>
        <v>128.7681251</v>
      </c>
      <c r="K338" s="131">
        <f t="shared" si="29"/>
        <v>0</v>
      </c>
      <c r="L338" s="131">
        <f t="shared" si="30"/>
        <v>1</v>
      </c>
      <c r="M338" s="132">
        <f t="shared" si="31"/>
        <v>21.23187491</v>
      </c>
      <c r="N338" s="133">
        <f t="shared" si="32"/>
        <v>371.5415512</v>
      </c>
      <c r="O338" s="134">
        <f t="shared" si="33"/>
        <v>500.3096763</v>
      </c>
      <c r="P338" s="134">
        <f t="shared" si="34"/>
        <v>0</v>
      </c>
      <c r="Q338" s="135">
        <f t="shared" si="35"/>
        <v>128.7681251</v>
      </c>
      <c r="R338" s="135">
        <f t="shared" si="36"/>
        <v>0</v>
      </c>
      <c r="S338" s="136">
        <f t="shared" si="37"/>
        <v>-588.700764</v>
      </c>
      <c r="T338" s="136">
        <f t="shared" si="38"/>
        <v>0</v>
      </c>
      <c r="U338" s="137">
        <f t="shared" ref="U338:X338" si="5567">ATAN2(A338,E338)</f>
        <v>3.141592654</v>
      </c>
      <c r="V338" s="137">
        <f t="shared" si="5567"/>
        <v>0</v>
      </c>
      <c r="W338" s="137">
        <f t="shared" si="5567"/>
        <v>0</v>
      </c>
      <c r="X338" s="137">
        <f t="shared" si="5567"/>
        <v>3.141592654</v>
      </c>
      <c r="Y338" s="137">
        <f t="shared" ref="Y338:AB338" si="5568">SQRT(POWER(A338,2)+POWER(E338,2))</f>
        <v>0.2187762226</v>
      </c>
      <c r="Z338" s="137">
        <f t="shared" si="5568"/>
        <v>8.833535722</v>
      </c>
      <c r="AA338" s="137">
        <f t="shared" si="5568"/>
        <v>66926.8501</v>
      </c>
      <c r="AB338" s="137">
        <f t="shared" si="5568"/>
        <v>8297399.363</v>
      </c>
      <c r="AC338" s="138">
        <f t="shared" ref="AC338:AF338" si="5569">U338-$U338</f>
        <v>0</v>
      </c>
      <c r="AD338" s="138">
        <f t="shared" si="5569"/>
        <v>-3.141592654</v>
      </c>
      <c r="AE338" s="138">
        <f t="shared" si="5569"/>
        <v>-3.141592654</v>
      </c>
      <c r="AF338" s="138">
        <f t="shared" si="5569"/>
        <v>0</v>
      </c>
      <c r="AG338" s="138">
        <f t="shared" ref="AG338:AJ338" si="5570">Y338/$Y338</f>
        <v>1</v>
      </c>
      <c r="AH338" s="138">
        <f t="shared" si="5570"/>
        <v>40.3770374</v>
      </c>
      <c r="AI338" s="138">
        <f t="shared" si="5570"/>
        <v>305914.6433</v>
      </c>
      <c r="AJ338" s="138">
        <f t="shared" si="5570"/>
        <v>37926422.1</v>
      </c>
      <c r="AK338" s="139">
        <f t="shared" ref="AK338:AN338" si="5571">AG338*COS(AC338)</f>
        <v>1</v>
      </c>
      <c r="AL338" s="139">
        <f t="shared" si="5571"/>
        <v>-40.3770374</v>
      </c>
      <c r="AM338" s="139">
        <f t="shared" si="5571"/>
        <v>-305914.6433</v>
      </c>
      <c r="AN338" s="139">
        <f t="shared" si="5571"/>
        <v>37926422.1</v>
      </c>
      <c r="AO338" s="129">
        <f t="shared" ref="AO338:AR338" si="5572">AG338*SIN(AC338)</f>
        <v>0</v>
      </c>
      <c r="AP338" s="129">
        <f t="shared" si="5572"/>
        <v>0</v>
      </c>
      <c r="AQ338" s="129">
        <f t="shared" si="5572"/>
        <v>0</v>
      </c>
      <c r="AR338" s="129">
        <f t="shared" si="5572"/>
        <v>0</v>
      </c>
      <c r="AS338" s="140">
        <f t="shared" si="45"/>
        <v>-9.424777961</v>
      </c>
      <c r="AT338" s="141">
        <f t="shared" si="46"/>
        <v>-9.424777961</v>
      </c>
      <c r="AU338" s="141">
        <f t="shared" si="47"/>
        <v>-3.141592654</v>
      </c>
      <c r="AV338" s="122">
        <f t="shared" si="48"/>
        <v>3.141592654</v>
      </c>
      <c r="AW338" s="142">
        <f t="shared" si="49"/>
        <v>65826.89199</v>
      </c>
      <c r="AX338" s="130">
        <f t="shared" si="50"/>
        <v>65826.89199</v>
      </c>
      <c r="AY338" s="143">
        <f t="shared" si="51"/>
        <v>131653.784</v>
      </c>
      <c r="AZ338" s="143">
        <f t="shared" si="52"/>
        <v>0</v>
      </c>
      <c r="BA338" s="143">
        <f t="shared" si="53"/>
        <v>0</v>
      </c>
      <c r="BB338" s="124">
        <f t="shared" si="54"/>
        <v>131653.784</v>
      </c>
      <c r="BC338" s="140">
        <f t="shared" ref="BC338:BD338" si="5573">BC$2*AD338</f>
        <v>-3.141592654</v>
      </c>
      <c r="BD338" s="140">
        <f t="shared" si="5573"/>
        <v>-3.141592654</v>
      </c>
      <c r="BE338" s="141">
        <f t="shared" si="56"/>
        <v>-6.283185307</v>
      </c>
      <c r="BF338" s="141">
        <f t="shared" si="57"/>
        <v>0</v>
      </c>
      <c r="BG338" s="122">
        <f t="shared" si="58"/>
        <v>0</v>
      </c>
      <c r="BH338" s="142">
        <f t="shared" ref="BH338:BI338" si="5574">POWER(AH338,BH$2)</f>
        <v>40.3770374</v>
      </c>
      <c r="BI338" s="142">
        <f t="shared" si="5574"/>
        <v>305914.6433</v>
      </c>
      <c r="BJ338" s="130">
        <f t="shared" si="60"/>
        <v>12351926.99</v>
      </c>
      <c r="BK338" s="143">
        <f t="shared" si="61"/>
        <v>111167342.9</v>
      </c>
      <c r="BL338" s="143">
        <f t="shared" si="62"/>
        <v>0</v>
      </c>
      <c r="BM338" s="143">
        <f t="shared" si="63"/>
        <v>0</v>
      </c>
      <c r="BN338" s="124">
        <f t="shared" si="64"/>
        <v>111167342.9</v>
      </c>
      <c r="BO338" s="140">
        <f t="shared" si="65"/>
        <v>0</v>
      </c>
      <c r="BP338" s="141">
        <f t="shared" si="66"/>
        <v>0</v>
      </c>
      <c r="BQ338" s="141">
        <f t="shared" si="67"/>
        <v>0</v>
      </c>
      <c r="BR338" s="122">
        <f t="shared" si="68"/>
        <v>0</v>
      </c>
      <c r="BS338" s="142">
        <f t="shared" si="69"/>
        <v>37926422.1</v>
      </c>
      <c r="BT338" s="130">
        <f t="shared" si="70"/>
        <v>37926422.1</v>
      </c>
      <c r="BU338" s="143">
        <f t="shared" si="71"/>
        <v>-1024013397</v>
      </c>
      <c r="BV338" s="143">
        <f t="shared" si="72"/>
        <v>0</v>
      </c>
      <c r="BW338" s="143">
        <f t="shared" si="73"/>
        <v>3.141592654</v>
      </c>
      <c r="BX338" s="124">
        <f t="shared" si="74"/>
        <v>1024013397</v>
      </c>
      <c r="BY338" s="144">
        <f t="shared" ref="BY338:BZ338" si="5575">AY338+BK338+BU338</f>
        <v>-912714399.9</v>
      </c>
      <c r="BZ338" s="144">
        <f t="shared" si="5575"/>
        <v>0</v>
      </c>
      <c r="CA338" s="144">
        <f t="shared" si="76"/>
        <v>-3.141592654</v>
      </c>
      <c r="CB338" s="145">
        <f t="shared" si="77"/>
        <v>912714399.9</v>
      </c>
      <c r="CC338" s="140">
        <f t="shared" ref="CC338:CD338" si="5576">CC$2*AD338</f>
        <v>-6.283185307</v>
      </c>
      <c r="CD338" s="140">
        <f t="shared" si="5576"/>
        <v>-6.283185307</v>
      </c>
      <c r="CE338" s="141">
        <f t="shared" si="79"/>
        <v>-12.56637061</v>
      </c>
      <c r="CF338" s="141">
        <f t="shared" si="80"/>
        <v>0</v>
      </c>
      <c r="CG338" s="122">
        <f t="shared" si="81"/>
        <v>0</v>
      </c>
      <c r="CH338" s="142">
        <f t="shared" ref="CH338:CI338" si="5577">POWER(AH338,CH$2)</f>
        <v>1630.305149</v>
      </c>
      <c r="CI338" s="142">
        <f t="shared" si="5577"/>
        <v>93583768983</v>
      </c>
      <c r="CJ338" s="130">
        <f t="shared" si="83"/>
        <v>152570100466717</v>
      </c>
      <c r="CK338" s="143">
        <f t="shared" si="84"/>
        <v>-152570100466717</v>
      </c>
      <c r="CL338" s="143">
        <f t="shared" si="85"/>
        <v>0</v>
      </c>
      <c r="CM338" s="143">
        <f t="shared" si="86"/>
        <v>3.141592654</v>
      </c>
      <c r="CN338" s="124">
        <f t="shared" si="87"/>
        <v>152570100466717</v>
      </c>
      <c r="CO338" s="140">
        <f t="shared" si="88"/>
        <v>-9.424777961</v>
      </c>
      <c r="CP338" s="141">
        <f t="shared" si="89"/>
        <v>-9.424777961</v>
      </c>
      <c r="CQ338" s="141">
        <f t="shared" si="90"/>
        <v>-3.141592654</v>
      </c>
      <c r="CR338" s="122">
        <f t="shared" si="91"/>
        <v>3.141592654</v>
      </c>
      <c r="CS338" s="142">
        <f t="shared" si="92"/>
        <v>2.86286E+16</v>
      </c>
      <c r="CT338" s="130">
        <f t="shared" si="93"/>
        <v>2.86286E+16</v>
      </c>
      <c r="CU338" s="143">
        <f t="shared" si="94"/>
        <v>-1.14515E+17</v>
      </c>
      <c r="CV338" s="143">
        <f t="shared" si="95"/>
        <v>14.02399154</v>
      </c>
      <c r="CW338" s="143">
        <f t="shared" si="96"/>
        <v>3.141592654</v>
      </c>
      <c r="CX338" s="124">
        <f t="shared" si="97"/>
        <v>1.14515E+17</v>
      </c>
      <c r="CY338" s="140">
        <f t="shared" si="98"/>
        <v>-9.424777961</v>
      </c>
      <c r="CZ338" s="140">
        <f t="shared" si="99"/>
        <v>0</v>
      </c>
      <c r="DA338" s="141">
        <f t="shared" si="100"/>
        <v>-9.424777961</v>
      </c>
      <c r="DB338" s="141">
        <f t="shared" si="101"/>
        <v>-3.141592654</v>
      </c>
      <c r="DC338" s="122">
        <f t="shared" si="102"/>
        <v>3.141592654</v>
      </c>
      <c r="DD338" s="142">
        <f t="shared" si="103"/>
        <v>65826.89199</v>
      </c>
      <c r="DE338" s="142">
        <f t="shared" si="104"/>
        <v>37926422.1</v>
      </c>
      <c r="DF338" s="130">
        <f t="shared" si="105"/>
        <v>2496578490970</v>
      </c>
      <c r="DG338" s="143">
        <f t="shared" si="106"/>
        <v>-9986313963879</v>
      </c>
      <c r="DH338" s="143">
        <f t="shared" si="107"/>
        <v>0.001222970743</v>
      </c>
      <c r="DI338" s="143">
        <f t="shared" si="108"/>
        <v>3.141592654</v>
      </c>
      <c r="DJ338" s="124">
        <f t="shared" si="109"/>
        <v>9986313963879</v>
      </c>
      <c r="DK338" s="140">
        <f t="shared" ref="DK338:DM338" si="5578">DK$2*AD338</f>
        <v>-3.141592654</v>
      </c>
      <c r="DL338" s="140">
        <f t="shared" si="5578"/>
        <v>-3.141592654</v>
      </c>
      <c r="DM338" s="140">
        <f t="shared" si="5578"/>
        <v>0</v>
      </c>
      <c r="DN338" s="141">
        <f t="shared" si="111"/>
        <v>-6.283185307</v>
      </c>
      <c r="DO338" s="141">
        <f t="shared" si="112"/>
        <v>0</v>
      </c>
      <c r="DP338" s="122">
        <f t="shared" si="113"/>
        <v>0</v>
      </c>
      <c r="DQ338" s="142">
        <f t="shared" ref="DQ338:DS338" si="5579">POWER(AH338,DQ$2)</f>
        <v>40.3770374</v>
      </c>
      <c r="DR338" s="142">
        <f t="shared" si="5579"/>
        <v>305914.6433</v>
      </c>
      <c r="DS338" s="142">
        <f t="shared" si="5579"/>
        <v>37926422.1</v>
      </c>
      <c r="DT338" s="130">
        <f t="shared" si="115"/>
        <v>468464396889041</v>
      </c>
      <c r="DU338" s="143">
        <f t="shared" si="116"/>
        <v>-8.43236E+15</v>
      </c>
      <c r="DV338" s="143">
        <f t="shared" si="117"/>
        <v>0</v>
      </c>
      <c r="DW338" s="143">
        <f t="shared" si="118"/>
        <v>3.141592654</v>
      </c>
      <c r="DX338" s="124">
        <f t="shared" si="119"/>
        <v>8.43236E+15</v>
      </c>
      <c r="DY338" s="140">
        <f t="shared" si="120"/>
        <v>0</v>
      </c>
      <c r="DZ338" s="141">
        <f t="shared" si="121"/>
        <v>0</v>
      </c>
      <c r="EA338" s="141">
        <f t="shared" si="122"/>
        <v>0</v>
      </c>
      <c r="EB338" s="122">
        <f t="shared" si="123"/>
        <v>0</v>
      </c>
      <c r="EC338" s="142">
        <f t="shared" si="124"/>
        <v>1.43841E+15</v>
      </c>
      <c r="ED338" s="130">
        <f t="shared" si="125"/>
        <v>1.43841E+15</v>
      </c>
      <c r="EE338" s="143">
        <f t="shared" si="126"/>
        <v>3.88372E+16</v>
      </c>
      <c r="EF338" s="143">
        <f t="shared" si="127"/>
        <v>0</v>
      </c>
      <c r="EG338" s="143">
        <f t="shared" si="128"/>
        <v>0</v>
      </c>
      <c r="EH338" s="124">
        <f t="shared" si="129"/>
        <v>3.88372E+16</v>
      </c>
      <c r="EI338" s="144">
        <f t="shared" ref="EI338:EJ338" si="5580">CK338+CU338+DG338+DU338+EE338</f>
        <v>-8.42723E+16</v>
      </c>
      <c r="EJ338" s="144">
        <f t="shared" si="5580"/>
        <v>14.02521451</v>
      </c>
      <c r="EK338" s="144">
        <f t="shared" si="131"/>
        <v>3.141592654</v>
      </c>
      <c r="EL338" s="145">
        <f t="shared" si="132"/>
        <v>8.42723E+16</v>
      </c>
      <c r="EM338" s="140">
        <f t="shared" si="133"/>
        <v>1.570796327</v>
      </c>
      <c r="EN338" s="141">
        <f t="shared" si="134"/>
        <v>1.570796327</v>
      </c>
      <c r="EO338" s="141">
        <f t="shared" si="135"/>
        <v>1.570796327</v>
      </c>
      <c r="EP338" s="122">
        <f t="shared" si="136"/>
        <v>1.570796327</v>
      </c>
      <c r="EQ338" s="142">
        <f t="shared" si="137"/>
        <v>290296972.9</v>
      </c>
      <c r="ER338" s="130">
        <f t="shared" si="138"/>
        <v>290296972.9</v>
      </c>
      <c r="ES338" s="143">
        <f t="shared" si="139"/>
        <v>0.0000000923645344</v>
      </c>
      <c r="ET338" s="143">
        <f t="shared" si="140"/>
        <v>1508427319</v>
      </c>
      <c r="EU338" s="143">
        <f t="shared" si="141"/>
        <v>1.570796327</v>
      </c>
      <c r="EV338" s="124">
        <f t="shared" si="142"/>
        <v>1508427319</v>
      </c>
      <c r="EW338" s="144">
        <f t="shared" ref="EW338:EX338" si="5581">BY338+ES338</f>
        <v>-912714399.9</v>
      </c>
      <c r="EX338" s="144">
        <f t="shared" si="5581"/>
        <v>1508427319</v>
      </c>
      <c r="EY338" s="144">
        <f t="shared" si="144"/>
        <v>2.114940421</v>
      </c>
      <c r="EZ338" s="145">
        <f t="shared" si="145"/>
        <v>1763065669</v>
      </c>
      <c r="FA338" s="140">
        <f t="shared" si="146"/>
        <v>0.7049801403</v>
      </c>
      <c r="FB338" s="141">
        <f t="shared" si="147"/>
        <v>0.7049801403</v>
      </c>
      <c r="FC338" s="141">
        <f t="shared" si="148"/>
        <v>0.7049801403</v>
      </c>
      <c r="FD338" s="122">
        <f t="shared" si="149"/>
        <v>0.7049801403</v>
      </c>
      <c r="FE338" s="142">
        <f t="shared" si="150"/>
        <v>1208.062758</v>
      </c>
      <c r="FF338" s="130">
        <f t="shared" si="151"/>
        <v>1208.062758</v>
      </c>
      <c r="FG338" s="143">
        <f t="shared" si="152"/>
        <v>243.4253319</v>
      </c>
      <c r="FH338" s="143">
        <f t="shared" si="153"/>
        <v>207.1154281</v>
      </c>
      <c r="FI338" s="143">
        <f t="shared" si="154"/>
        <v>0.7049801403</v>
      </c>
      <c r="FJ338" s="124">
        <f t="shared" si="155"/>
        <v>319.6133489</v>
      </c>
      <c r="FK338" s="140">
        <f t="shared" si="156"/>
        <v>-6.283185307</v>
      </c>
      <c r="FL338" s="141">
        <f t="shared" si="157"/>
        <v>-6.283185307</v>
      </c>
      <c r="FM338" s="141">
        <f t="shared" si="158"/>
        <v>0</v>
      </c>
      <c r="FN338" s="122">
        <f t="shared" si="159"/>
        <v>0</v>
      </c>
      <c r="FO338" s="142">
        <f t="shared" si="160"/>
        <v>1630.305149</v>
      </c>
      <c r="FP338" s="130">
        <f t="shared" si="161"/>
        <v>1630.305149</v>
      </c>
      <c r="FQ338" s="143">
        <f t="shared" si="162"/>
        <v>-1630.305149</v>
      </c>
      <c r="FR338" s="143">
        <f t="shared" si="163"/>
        <v>0</v>
      </c>
      <c r="FS338" s="143">
        <f t="shared" si="164"/>
        <v>3.141592654</v>
      </c>
      <c r="FT338" s="124">
        <f t="shared" si="165"/>
        <v>1630.305149</v>
      </c>
      <c r="FU338" s="144">
        <f t="shared" si="166"/>
        <v>-919374.235</v>
      </c>
      <c r="FV338" s="144">
        <f t="shared" si="167"/>
        <v>-0.0000000001123912166</v>
      </c>
      <c r="FW338" s="144">
        <f t="shared" si="168"/>
        <v>-3.141592654</v>
      </c>
      <c r="FX338" s="145">
        <f t="shared" si="169"/>
        <v>919374.235</v>
      </c>
      <c r="FY338" s="140">
        <f t="shared" si="170"/>
        <v>-3.141592654</v>
      </c>
      <c r="FZ338" s="140">
        <f t="shared" si="171"/>
        <v>-0.7049801403</v>
      </c>
      <c r="GA338" s="141">
        <f t="shared" si="172"/>
        <v>-3.846572794</v>
      </c>
      <c r="GB338" s="141">
        <f t="shared" si="173"/>
        <v>-3.846572794</v>
      </c>
      <c r="GC338" s="122">
        <f t="shared" si="174"/>
        <v>2.436612513</v>
      </c>
      <c r="GD338" s="142">
        <f t="shared" si="175"/>
        <v>919374.235</v>
      </c>
      <c r="GE338" s="142">
        <f t="shared" si="176"/>
        <v>0.003128780458</v>
      </c>
      <c r="GF338" s="130">
        <f t="shared" si="177"/>
        <v>2876.52014</v>
      </c>
      <c r="GG338" s="143">
        <f t="shared" si="178"/>
        <v>-243.4253319</v>
      </c>
      <c r="GH338" s="143">
        <f t="shared" si="179"/>
        <v>207.1154281</v>
      </c>
      <c r="GI338" s="143">
        <f t="shared" si="180"/>
        <v>2.436612513</v>
      </c>
      <c r="GJ338" s="124">
        <f t="shared" si="181"/>
        <v>319.6133489</v>
      </c>
      <c r="GK338" s="146">
        <f t="shared" si="182"/>
        <v>-0.5</v>
      </c>
      <c r="GL338" s="127">
        <f t="shared" si="183"/>
        <v>-0.8660254038</v>
      </c>
      <c r="GM338" s="146">
        <f t="shared" si="184"/>
        <v>-2.094395102</v>
      </c>
      <c r="GN338" s="127">
        <f t="shared" si="185"/>
        <v>1</v>
      </c>
      <c r="GO338" s="147">
        <f t="shared" si="186"/>
        <v>-0.5</v>
      </c>
      <c r="GP338" s="128">
        <f t="shared" si="187"/>
        <v>0.8660254038</v>
      </c>
      <c r="GQ338" s="147">
        <f t="shared" si="188"/>
        <v>2.094395102</v>
      </c>
      <c r="GR338" s="128">
        <f t="shared" si="189"/>
        <v>1</v>
      </c>
      <c r="GS338" s="140">
        <f t="shared" si="190"/>
        <v>-2.094395102</v>
      </c>
      <c r="GT338" s="140">
        <f t="shared" si="191"/>
        <v>0.7049801403</v>
      </c>
      <c r="GU338" s="141">
        <f t="shared" si="192"/>
        <v>-1.389414962</v>
      </c>
      <c r="GV338" s="141">
        <f t="shared" si="193"/>
        <v>-1.389414962</v>
      </c>
      <c r="GW338" s="122">
        <f t="shared" si="194"/>
        <v>-1.389414962</v>
      </c>
      <c r="GX338" s="142">
        <f t="shared" si="195"/>
        <v>1</v>
      </c>
      <c r="GY338" s="142">
        <f t="shared" si="196"/>
        <v>319.6133489</v>
      </c>
      <c r="GZ338" s="130">
        <f t="shared" si="197"/>
        <v>319.6133489</v>
      </c>
      <c r="HA338" s="143">
        <f t="shared" si="198"/>
        <v>57.65455631</v>
      </c>
      <c r="HB338" s="143">
        <f t="shared" si="199"/>
        <v>-314.3702354</v>
      </c>
      <c r="HC338" s="143">
        <f t="shared" si="200"/>
        <v>-1.389414962</v>
      </c>
      <c r="HD338" s="124">
        <f t="shared" si="201"/>
        <v>319.6133489</v>
      </c>
      <c r="HE338" s="140">
        <f t="shared" si="202"/>
        <v>2.094395102</v>
      </c>
      <c r="HF338" s="140">
        <f t="shared" si="203"/>
        <v>2.436612513</v>
      </c>
      <c r="HG338" s="141">
        <f t="shared" si="204"/>
        <v>4.531007616</v>
      </c>
      <c r="HH338" s="141">
        <f t="shared" si="205"/>
        <v>4.531007616</v>
      </c>
      <c r="HI338" s="122">
        <f t="shared" si="206"/>
        <v>-1.752177691</v>
      </c>
      <c r="HJ338" s="142">
        <f t="shared" si="207"/>
        <v>1</v>
      </c>
      <c r="HK338" s="142">
        <f t="shared" si="208"/>
        <v>319.6133489</v>
      </c>
      <c r="HL338" s="130">
        <f t="shared" si="209"/>
        <v>319.6133489</v>
      </c>
      <c r="HM338" s="143">
        <f t="shared" si="210"/>
        <v>-57.65455631</v>
      </c>
      <c r="HN338" s="143">
        <f t="shared" si="211"/>
        <v>-314.3702354</v>
      </c>
      <c r="HO338" s="143">
        <f t="shared" si="212"/>
        <v>-1.752177691</v>
      </c>
      <c r="HP338" s="124">
        <f t="shared" si="213"/>
        <v>319.6133489</v>
      </c>
      <c r="HQ338" s="140">
        <f t="shared" si="214"/>
        <v>2.094395102</v>
      </c>
      <c r="HR338" s="140">
        <f t="shared" si="215"/>
        <v>0.7049801403</v>
      </c>
      <c r="HS338" s="141">
        <f t="shared" si="216"/>
        <v>2.799375243</v>
      </c>
      <c r="HT338" s="141">
        <f t="shared" si="217"/>
        <v>2.799375243</v>
      </c>
      <c r="HU338" s="122">
        <f t="shared" si="218"/>
        <v>2.799375243</v>
      </c>
      <c r="HV338" s="142">
        <f t="shared" si="219"/>
        <v>1</v>
      </c>
      <c r="HW338" s="142">
        <f t="shared" si="220"/>
        <v>319.6133489</v>
      </c>
      <c r="HX338" s="130">
        <f t="shared" si="221"/>
        <v>319.6133489</v>
      </c>
      <c r="HY338" s="143">
        <f t="shared" si="222"/>
        <v>-301.0798882</v>
      </c>
      <c r="HZ338" s="143">
        <f t="shared" si="223"/>
        <v>107.2548073</v>
      </c>
      <c r="IA338" s="143">
        <f t="shared" si="224"/>
        <v>2.799375243</v>
      </c>
      <c r="IB338" s="124">
        <f t="shared" si="225"/>
        <v>319.6133489</v>
      </c>
      <c r="IC338" s="140">
        <f t="shared" si="226"/>
        <v>-2.094395102</v>
      </c>
      <c r="ID338" s="140">
        <f t="shared" si="227"/>
        <v>2.436612513</v>
      </c>
      <c r="IE338" s="141">
        <f t="shared" si="228"/>
        <v>0.3422174109</v>
      </c>
      <c r="IF338" s="141">
        <f t="shared" si="229"/>
        <v>0.3422174109</v>
      </c>
      <c r="IG338" s="122">
        <f t="shared" si="230"/>
        <v>0.3422174109</v>
      </c>
      <c r="IH338" s="142">
        <f t="shared" si="231"/>
        <v>1</v>
      </c>
      <c r="II338" s="142">
        <f t="shared" si="232"/>
        <v>319.6133489</v>
      </c>
      <c r="IJ338" s="130">
        <f t="shared" si="233"/>
        <v>319.6133489</v>
      </c>
      <c r="IK338" s="143">
        <f t="shared" si="234"/>
        <v>301.0798882</v>
      </c>
      <c r="IL338" s="143">
        <f t="shared" si="235"/>
        <v>107.2548073</v>
      </c>
      <c r="IM338" s="143">
        <f t="shared" si="236"/>
        <v>0.3422174109</v>
      </c>
      <c r="IN338" s="124">
        <f t="shared" si="237"/>
        <v>319.6133489</v>
      </c>
    </row>
    <row r="339" ht="12.75" customHeight="1">
      <c r="A339" s="129">
        <f>'Cortez Cubic'!AP339</f>
        <v>-0.2187762226</v>
      </c>
      <c r="B339" s="129">
        <f>'Cortez Cubic'!AQ339</f>
        <v>5.529295869</v>
      </c>
      <c r="C339" s="129">
        <f>'Cortez Cubic'!AR339</f>
        <v>13221.83455</v>
      </c>
      <c r="D339" s="129">
        <f>'Cortez Cubic'!AS339</f>
        <v>-1309013.941</v>
      </c>
      <c r="E339" s="129">
        <f t="shared" ref="E339:H339" si="5582">0</f>
        <v>0</v>
      </c>
      <c r="F339" s="129">
        <f t="shared" si="5582"/>
        <v>0</v>
      </c>
      <c r="G339" s="129">
        <f t="shared" si="5582"/>
        <v>0</v>
      </c>
      <c r="H339" s="129">
        <f t="shared" si="5582"/>
        <v>0</v>
      </c>
      <c r="I339" s="110">
        <f>'Cortez Cubic'!I339</f>
        <v>154</v>
      </c>
      <c r="J339" s="130">
        <f t="shared" si="28"/>
        <v>175.3289787</v>
      </c>
      <c r="K339" s="131">
        <f t="shared" si="29"/>
        <v>1</v>
      </c>
      <c r="L339" s="131">
        <f t="shared" si="30"/>
        <v>0</v>
      </c>
      <c r="M339" s="132">
        <f t="shared" si="31"/>
        <v>-21.3289787</v>
      </c>
      <c r="N339" s="133">
        <f t="shared" si="32"/>
        <v>50.96867738</v>
      </c>
      <c r="O339" s="134">
        <f t="shared" si="33"/>
        <v>175.3289787</v>
      </c>
      <c r="P339" s="134">
        <f t="shared" si="34"/>
        <v>0</v>
      </c>
      <c r="Q339" s="135">
        <f t="shared" si="35"/>
        <v>124.3603013</v>
      </c>
      <c r="R339" s="135">
        <f t="shared" si="36"/>
        <v>0</v>
      </c>
      <c r="S339" s="136">
        <f t="shared" si="37"/>
        <v>-274.4155286</v>
      </c>
      <c r="T339" s="136">
        <f t="shared" si="38"/>
        <v>0</v>
      </c>
      <c r="U339" s="137">
        <f t="shared" ref="U339:X339" si="5583">ATAN2(A339,E339)</f>
        <v>3.141592654</v>
      </c>
      <c r="V339" s="137">
        <f t="shared" si="5583"/>
        <v>0</v>
      </c>
      <c r="W339" s="137">
        <f t="shared" si="5583"/>
        <v>0</v>
      </c>
      <c r="X339" s="137">
        <f t="shared" si="5583"/>
        <v>3.141592654</v>
      </c>
      <c r="Y339" s="137">
        <f t="shared" ref="Y339:AB339" si="5584">SQRT(POWER(A339,2)+POWER(E339,2))</f>
        <v>0.2187762226</v>
      </c>
      <c r="Z339" s="137">
        <f t="shared" si="5584"/>
        <v>5.529295869</v>
      </c>
      <c r="AA339" s="137">
        <f t="shared" si="5584"/>
        <v>13221.83455</v>
      </c>
      <c r="AB339" s="137">
        <f t="shared" si="5584"/>
        <v>1309013.941</v>
      </c>
      <c r="AC339" s="138">
        <f t="shared" ref="AC339:AF339" si="5585">U339-$U339</f>
        <v>0</v>
      </c>
      <c r="AD339" s="138">
        <f t="shared" si="5585"/>
        <v>-3.141592654</v>
      </c>
      <c r="AE339" s="138">
        <f t="shared" si="5585"/>
        <v>-3.141592654</v>
      </c>
      <c r="AF339" s="138">
        <f t="shared" si="5585"/>
        <v>0</v>
      </c>
      <c r="AG339" s="138">
        <f t="shared" ref="AG339:AJ339" si="5586">Y339/$Y339</f>
        <v>1</v>
      </c>
      <c r="AH339" s="138">
        <f t="shared" si="5586"/>
        <v>25.27375143</v>
      </c>
      <c r="AI339" s="138">
        <f t="shared" si="5586"/>
        <v>60435.42757</v>
      </c>
      <c r="AJ339" s="138">
        <f t="shared" si="5586"/>
        <v>5983346.477</v>
      </c>
      <c r="AK339" s="139">
        <f t="shared" ref="AK339:AN339" si="5587">AG339*COS(AC339)</f>
        <v>1</v>
      </c>
      <c r="AL339" s="139">
        <f t="shared" si="5587"/>
        <v>-25.27375143</v>
      </c>
      <c r="AM339" s="139">
        <f t="shared" si="5587"/>
        <v>-60435.42757</v>
      </c>
      <c r="AN339" s="139">
        <f t="shared" si="5587"/>
        <v>5983346.477</v>
      </c>
      <c r="AO339" s="129">
        <f t="shared" ref="AO339:AR339" si="5588">AG339*SIN(AC339)</f>
        <v>0</v>
      </c>
      <c r="AP339" s="129">
        <f t="shared" si="5588"/>
        <v>0</v>
      </c>
      <c r="AQ339" s="129">
        <f t="shared" si="5588"/>
        <v>0</v>
      </c>
      <c r="AR339" s="129">
        <f t="shared" si="5588"/>
        <v>0</v>
      </c>
      <c r="AS339" s="140">
        <f t="shared" si="45"/>
        <v>-9.424777961</v>
      </c>
      <c r="AT339" s="141">
        <f t="shared" si="46"/>
        <v>-9.424777961</v>
      </c>
      <c r="AU339" s="141">
        <f t="shared" si="47"/>
        <v>-3.141592654</v>
      </c>
      <c r="AV339" s="122">
        <f t="shared" si="48"/>
        <v>3.141592654</v>
      </c>
      <c r="AW339" s="142">
        <f t="shared" si="49"/>
        <v>16143.92494</v>
      </c>
      <c r="AX339" s="130">
        <f t="shared" si="50"/>
        <v>16143.92494</v>
      </c>
      <c r="AY339" s="143">
        <f t="shared" si="51"/>
        <v>32287.84987</v>
      </c>
      <c r="AZ339" s="143">
        <f t="shared" si="52"/>
        <v>0</v>
      </c>
      <c r="BA339" s="143">
        <f t="shared" si="53"/>
        <v>0</v>
      </c>
      <c r="BB339" s="124">
        <f t="shared" si="54"/>
        <v>32287.84987</v>
      </c>
      <c r="BC339" s="140">
        <f t="shared" ref="BC339:BD339" si="5589">BC$2*AD339</f>
        <v>-3.141592654</v>
      </c>
      <c r="BD339" s="140">
        <f t="shared" si="5589"/>
        <v>-3.141592654</v>
      </c>
      <c r="BE339" s="141">
        <f t="shared" si="56"/>
        <v>-6.283185307</v>
      </c>
      <c r="BF339" s="141">
        <f t="shared" si="57"/>
        <v>0</v>
      </c>
      <c r="BG339" s="122">
        <f t="shared" si="58"/>
        <v>0</v>
      </c>
      <c r="BH339" s="142">
        <f t="shared" ref="BH339:BI339" si="5590">POWER(AH339,BH$2)</f>
        <v>25.27375143</v>
      </c>
      <c r="BI339" s="142">
        <f t="shared" si="5590"/>
        <v>60435.42757</v>
      </c>
      <c r="BJ339" s="130">
        <f t="shared" si="60"/>
        <v>1527429.974</v>
      </c>
      <c r="BK339" s="143">
        <f t="shared" si="61"/>
        <v>13746869.77</v>
      </c>
      <c r="BL339" s="143">
        <f t="shared" si="62"/>
        <v>0</v>
      </c>
      <c r="BM339" s="143">
        <f t="shared" si="63"/>
        <v>0</v>
      </c>
      <c r="BN339" s="124">
        <f t="shared" si="64"/>
        <v>13746869.77</v>
      </c>
      <c r="BO339" s="140">
        <f t="shared" si="65"/>
        <v>0</v>
      </c>
      <c r="BP339" s="141">
        <f t="shared" si="66"/>
        <v>0</v>
      </c>
      <c r="BQ339" s="141">
        <f t="shared" si="67"/>
        <v>0</v>
      </c>
      <c r="BR339" s="122">
        <f t="shared" si="68"/>
        <v>0</v>
      </c>
      <c r="BS339" s="142">
        <f t="shared" si="69"/>
        <v>5983346.477</v>
      </c>
      <c r="BT339" s="130">
        <f t="shared" si="70"/>
        <v>5983346.477</v>
      </c>
      <c r="BU339" s="143">
        <f t="shared" si="71"/>
        <v>-161550354.9</v>
      </c>
      <c r="BV339" s="143">
        <f t="shared" si="72"/>
        <v>0</v>
      </c>
      <c r="BW339" s="143">
        <f t="shared" si="73"/>
        <v>3.141592654</v>
      </c>
      <c r="BX339" s="124">
        <f t="shared" si="74"/>
        <v>161550354.9</v>
      </c>
      <c r="BY339" s="144">
        <f t="shared" ref="BY339:BZ339" si="5591">AY339+BK339+BU339</f>
        <v>-147771197.3</v>
      </c>
      <c r="BZ339" s="144">
        <f t="shared" si="5591"/>
        <v>0</v>
      </c>
      <c r="CA339" s="144">
        <f t="shared" si="76"/>
        <v>-3.141592654</v>
      </c>
      <c r="CB339" s="145">
        <f t="shared" si="77"/>
        <v>147771197.3</v>
      </c>
      <c r="CC339" s="140">
        <f t="shared" ref="CC339:CD339" si="5592">CC$2*AD339</f>
        <v>-6.283185307</v>
      </c>
      <c r="CD339" s="140">
        <f t="shared" si="5592"/>
        <v>-6.283185307</v>
      </c>
      <c r="CE339" s="141">
        <f t="shared" si="79"/>
        <v>-12.56637061</v>
      </c>
      <c r="CF339" s="141">
        <f t="shared" si="80"/>
        <v>0</v>
      </c>
      <c r="CG339" s="122">
        <f t="shared" si="81"/>
        <v>0</v>
      </c>
      <c r="CH339" s="142">
        <f t="shared" ref="CH339:CI339" si="5593">POWER(AH339,CH$2)</f>
        <v>638.7625114</v>
      </c>
      <c r="CI339" s="142">
        <f t="shared" si="5593"/>
        <v>3652440906</v>
      </c>
      <c r="CJ339" s="130">
        <f t="shared" si="83"/>
        <v>2333042325556</v>
      </c>
      <c r="CK339" s="143">
        <f t="shared" si="84"/>
        <v>-2333042325556</v>
      </c>
      <c r="CL339" s="143">
        <f t="shared" si="85"/>
        <v>0</v>
      </c>
      <c r="CM339" s="143">
        <f t="shared" si="86"/>
        <v>3.141592654</v>
      </c>
      <c r="CN339" s="124">
        <f t="shared" si="87"/>
        <v>2333042325556</v>
      </c>
      <c r="CO339" s="140">
        <f t="shared" si="88"/>
        <v>-9.424777961</v>
      </c>
      <c r="CP339" s="141">
        <f t="shared" si="89"/>
        <v>-9.424777961</v>
      </c>
      <c r="CQ339" s="141">
        <f t="shared" si="90"/>
        <v>-3.141592654</v>
      </c>
      <c r="CR339" s="122">
        <f t="shared" si="91"/>
        <v>3.141592654</v>
      </c>
      <c r="CS339" s="142">
        <f t="shared" si="92"/>
        <v>220736827801391</v>
      </c>
      <c r="CT339" s="130">
        <f t="shared" si="93"/>
        <v>220736827801391</v>
      </c>
      <c r="CU339" s="143">
        <f t="shared" si="94"/>
        <v>-882947311205565</v>
      </c>
      <c r="CV339" s="143">
        <f t="shared" si="95"/>
        <v>0.1081298598</v>
      </c>
      <c r="CW339" s="143">
        <f t="shared" si="96"/>
        <v>3.141592654</v>
      </c>
      <c r="CX339" s="124">
        <f t="shared" si="97"/>
        <v>882947311205565</v>
      </c>
      <c r="CY339" s="140">
        <f t="shared" si="98"/>
        <v>-9.424777961</v>
      </c>
      <c r="CZ339" s="140">
        <f t="shared" si="99"/>
        <v>0</v>
      </c>
      <c r="DA339" s="141">
        <f t="shared" si="100"/>
        <v>-9.424777961</v>
      </c>
      <c r="DB339" s="141">
        <f t="shared" si="101"/>
        <v>-3.141592654</v>
      </c>
      <c r="DC339" s="122">
        <f t="shared" si="102"/>
        <v>3.141592654</v>
      </c>
      <c r="DD339" s="142">
        <f t="shared" si="103"/>
        <v>16143.92494</v>
      </c>
      <c r="DE339" s="142">
        <f t="shared" si="104"/>
        <v>5983346.477</v>
      </c>
      <c r="DF339" s="130">
        <f t="shared" si="105"/>
        <v>96594696396</v>
      </c>
      <c r="DG339" s="143">
        <f t="shared" si="106"/>
        <v>-386378785582</v>
      </c>
      <c r="DH339" s="143">
        <f t="shared" si="107"/>
        <v>0.0000473177543</v>
      </c>
      <c r="DI339" s="143">
        <f t="shared" si="108"/>
        <v>3.141592654</v>
      </c>
      <c r="DJ339" s="124">
        <f t="shared" si="109"/>
        <v>386378785582</v>
      </c>
      <c r="DK339" s="140">
        <f t="shared" ref="DK339:DM339" si="5594">DK$2*AD339</f>
        <v>-3.141592654</v>
      </c>
      <c r="DL339" s="140">
        <f t="shared" si="5594"/>
        <v>-3.141592654</v>
      </c>
      <c r="DM339" s="140">
        <f t="shared" si="5594"/>
        <v>0</v>
      </c>
      <c r="DN339" s="141">
        <f t="shared" si="111"/>
        <v>-6.283185307</v>
      </c>
      <c r="DO339" s="141">
        <f t="shared" si="112"/>
        <v>0</v>
      </c>
      <c r="DP339" s="122">
        <f t="shared" si="113"/>
        <v>0</v>
      </c>
      <c r="DQ339" s="142">
        <f t="shared" ref="DQ339:DS339" si="5595">POWER(AH339,DQ$2)</f>
        <v>25.27375143</v>
      </c>
      <c r="DR339" s="142">
        <f t="shared" si="5595"/>
        <v>60435.42757</v>
      </c>
      <c r="DS339" s="142">
        <f t="shared" si="5595"/>
        <v>5983346.477</v>
      </c>
      <c r="DT339" s="130">
        <f t="shared" si="115"/>
        <v>9139142754177</v>
      </c>
      <c r="DU339" s="143">
        <f t="shared" si="116"/>
        <v>-164504569575186</v>
      </c>
      <c r="DV339" s="143">
        <f t="shared" si="117"/>
        <v>0</v>
      </c>
      <c r="DW339" s="143">
        <f t="shared" si="118"/>
        <v>3.141592654</v>
      </c>
      <c r="DX339" s="124">
        <f t="shared" si="119"/>
        <v>164504569575186</v>
      </c>
      <c r="DY339" s="140">
        <f t="shared" si="120"/>
        <v>0</v>
      </c>
      <c r="DZ339" s="141">
        <f t="shared" si="121"/>
        <v>0</v>
      </c>
      <c r="EA339" s="141">
        <f t="shared" si="122"/>
        <v>0</v>
      </c>
      <c r="EB339" s="122">
        <f t="shared" si="123"/>
        <v>0</v>
      </c>
      <c r="EC339" s="142">
        <f t="shared" si="124"/>
        <v>35800435065540</v>
      </c>
      <c r="ED339" s="130">
        <f t="shared" si="125"/>
        <v>35800435065540</v>
      </c>
      <c r="EE339" s="143">
        <f t="shared" si="126"/>
        <v>966611746769590</v>
      </c>
      <c r="EF339" s="143">
        <f t="shared" si="127"/>
        <v>0</v>
      </c>
      <c r="EG339" s="143">
        <f t="shared" si="128"/>
        <v>0</v>
      </c>
      <c r="EH339" s="124">
        <f t="shared" si="129"/>
        <v>966611746769590</v>
      </c>
      <c r="EI339" s="144">
        <f t="shared" ref="EI339:EJ339" si="5596">CK339+CU339+DG339+DU339+EE339</f>
        <v>-83559555122298</v>
      </c>
      <c r="EJ339" s="144">
        <f t="shared" si="5596"/>
        <v>0.1081771776</v>
      </c>
      <c r="EK339" s="144">
        <f t="shared" si="131"/>
        <v>3.141592654</v>
      </c>
      <c r="EL339" s="145">
        <f t="shared" si="132"/>
        <v>83559555122298</v>
      </c>
      <c r="EM339" s="140">
        <f t="shared" si="133"/>
        <v>1.570796327</v>
      </c>
      <c r="EN339" s="141">
        <f t="shared" si="134"/>
        <v>1.570796327</v>
      </c>
      <c r="EO339" s="141">
        <f t="shared" si="135"/>
        <v>1.570796327</v>
      </c>
      <c r="EP339" s="122">
        <f t="shared" si="136"/>
        <v>1.570796327</v>
      </c>
      <c r="EQ339" s="142">
        <f t="shared" si="137"/>
        <v>9141091.572</v>
      </c>
      <c r="ER339" s="130">
        <f t="shared" si="138"/>
        <v>9141091.572</v>
      </c>
      <c r="ES339" s="143">
        <f t="shared" si="139"/>
        <v>0.00000003454880502</v>
      </c>
      <c r="ET339" s="143">
        <f t="shared" si="140"/>
        <v>47498505.12</v>
      </c>
      <c r="EU339" s="143">
        <f t="shared" si="141"/>
        <v>1.570796327</v>
      </c>
      <c r="EV339" s="124">
        <f t="shared" si="142"/>
        <v>47498505.12</v>
      </c>
      <c r="EW339" s="144">
        <f t="shared" ref="EW339:EX339" si="5597">BY339+ES339</f>
        <v>-147771197.3</v>
      </c>
      <c r="EX339" s="144">
        <f t="shared" si="5597"/>
        <v>47498505.12</v>
      </c>
      <c r="EY339" s="144">
        <f t="shared" si="144"/>
        <v>2.830590568</v>
      </c>
      <c r="EZ339" s="145">
        <f t="shared" si="145"/>
        <v>155217379</v>
      </c>
      <c r="FA339" s="140">
        <f t="shared" si="146"/>
        <v>0.9435301895</v>
      </c>
      <c r="FB339" s="141">
        <f t="shared" si="147"/>
        <v>0.9435301895</v>
      </c>
      <c r="FC339" s="141">
        <f t="shared" si="148"/>
        <v>0.9435301895</v>
      </c>
      <c r="FD339" s="122">
        <f t="shared" si="149"/>
        <v>0.9435301895</v>
      </c>
      <c r="FE339" s="142">
        <f t="shared" si="150"/>
        <v>537.4195346</v>
      </c>
      <c r="FF339" s="130">
        <f t="shared" si="151"/>
        <v>537.4195346</v>
      </c>
      <c r="FG339" s="143">
        <f t="shared" si="152"/>
        <v>83.45219745</v>
      </c>
      <c r="FH339" s="143">
        <f t="shared" si="153"/>
        <v>115.1166664</v>
      </c>
      <c r="FI339" s="143">
        <f t="shared" si="154"/>
        <v>0.9435301895</v>
      </c>
      <c r="FJ339" s="124">
        <f t="shared" si="155"/>
        <v>142.1833891</v>
      </c>
      <c r="FK339" s="140">
        <f t="shared" si="156"/>
        <v>-6.283185307</v>
      </c>
      <c r="FL339" s="141">
        <f t="shared" si="157"/>
        <v>-6.283185307</v>
      </c>
      <c r="FM339" s="141">
        <f t="shared" si="158"/>
        <v>0</v>
      </c>
      <c r="FN339" s="122">
        <f t="shared" si="159"/>
        <v>0</v>
      </c>
      <c r="FO339" s="142">
        <f t="shared" si="160"/>
        <v>638.7625114</v>
      </c>
      <c r="FP339" s="130">
        <f t="shared" si="161"/>
        <v>638.7625114</v>
      </c>
      <c r="FQ339" s="143">
        <f t="shared" si="162"/>
        <v>-638.7625114</v>
      </c>
      <c r="FR339" s="143">
        <f t="shared" si="163"/>
        <v>0</v>
      </c>
      <c r="FS339" s="143">
        <f t="shared" si="164"/>
        <v>3.141592654</v>
      </c>
      <c r="FT339" s="124">
        <f t="shared" si="165"/>
        <v>638.7625114</v>
      </c>
      <c r="FU339" s="144">
        <f t="shared" si="166"/>
        <v>-181945.0452</v>
      </c>
      <c r="FV339" s="144">
        <f t="shared" si="167"/>
        <v>0</v>
      </c>
      <c r="FW339" s="144">
        <f t="shared" si="168"/>
        <v>-3.141592654</v>
      </c>
      <c r="FX339" s="145">
        <f t="shared" si="169"/>
        <v>181945.0452</v>
      </c>
      <c r="FY339" s="140">
        <f t="shared" si="170"/>
        <v>-3.141592654</v>
      </c>
      <c r="FZ339" s="140">
        <f t="shared" si="171"/>
        <v>-0.9435301895</v>
      </c>
      <c r="GA339" s="141">
        <f t="shared" si="172"/>
        <v>-4.085122843</v>
      </c>
      <c r="GB339" s="141">
        <f t="shared" si="173"/>
        <v>-4.085122843</v>
      </c>
      <c r="GC339" s="122">
        <f t="shared" si="174"/>
        <v>2.198062464</v>
      </c>
      <c r="GD339" s="142">
        <f t="shared" si="175"/>
        <v>181945.0452</v>
      </c>
      <c r="GE339" s="142">
        <f t="shared" si="176"/>
        <v>0.007033170375</v>
      </c>
      <c r="GF339" s="130">
        <f t="shared" si="177"/>
        <v>1279.650502</v>
      </c>
      <c r="GG339" s="143">
        <f t="shared" si="178"/>
        <v>-83.45219745</v>
      </c>
      <c r="GH339" s="143">
        <f t="shared" si="179"/>
        <v>115.1166664</v>
      </c>
      <c r="GI339" s="143">
        <f t="shared" si="180"/>
        <v>2.198062464</v>
      </c>
      <c r="GJ339" s="124">
        <f t="shared" si="181"/>
        <v>142.1833891</v>
      </c>
      <c r="GK339" s="146">
        <f t="shared" si="182"/>
        <v>-0.5</v>
      </c>
      <c r="GL339" s="127">
        <f t="shared" si="183"/>
        <v>-0.8660254038</v>
      </c>
      <c r="GM339" s="146">
        <f t="shared" si="184"/>
        <v>-2.094395102</v>
      </c>
      <c r="GN339" s="127">
        <f t="shared" si="185"/>
        <v>1</v>
      </c>
      <c r="GO339" s="147">
        <f t="shared" si="186"/>
        <v>-0.5</v>
      </c>
      <c r="GP339" s="128">
        <f t="shared" si="187"/>
        <v>0.8660254038</v>
      </c>
      <c r="GQ339" s="147">
        <f t="shared" si="188"/>
        <v>2.094395102</v>
      </c>
      <c r="GR339" s="128">
        <f t="shared" si="189"/>
        <v>1</v>
      </c>
      <c r="GS339" s="140">
        <f t="shared" si="190"/>
        <v>-2.094395102</v>
      </c>
      <c r="GT339" s="140">
        <f t="shared" si="191"/>
        <v>0.9435301895</v>
      </c>
      <c r="GU339" s="141">
        <f t="shared" si="192"/>
        <v>-1.150864913</v>
      </c>
      <c r="GV339" s="141">
        <f t="shared" si="193"/>
        <v>-1.150864913</v>
      </c>
      <c r="GW339" s="122">
        <f t="shared" si="194"/>
        <v>-1.150864913</v>
      </c>
      <c r="GX339" s="142">
        <f t="shared" si="195"/>
        <v>1</v>
      </c>
      <c r="GY339" s="142">
        <f t="shared" si="196"/>
        <v>142.1833891</v>
      </c>
      <c r="GZ339" s="130">
        <f t="shared" si="197"/>
        <v>142.1833891</v>
      </c>
      <c r="HA339" s="143">
        <f t="shared" si="198"/>
        <v>57.96785876</v>
      </c>
      <c r="HB339" s="143">
        <f t="shared" si="199"/>
        <v>-129.8300562</v>
      </c>
      <c r="HC339" s="143">
        <f t="shared" si="200"/>
        <v>-1.150864913</v>
      </c>
      <c r="HD339" s="124">
        <f t="shared" si="201"/>
        <v>142.1833891</v>
      </c>
      <c r="HE339" s="140">
        <f t="shared" si="202"/>
        <v>2.094395102</v>
      </c>
      <c r="HF339" s="140">
        <f t="shared" si="203"/>
        <v>2.198062464</v>
      </c>
      <c r="HG339" s="141">
        <f t="shared" si="204"/>
        <v>4.292457566</v>
      </c>
      <c r="HH339" s="141">
        <f t="shared" si="205"/>
        <v>4.292457566</v>
      </c>
      <c r="HI339" s="122">
        <f t="shared" si="206"/>
        <v>-1.990727741</v>
      </c>
      <c r="HJ339" s="142">
        <f t="shared" si="207"/>
        <v>1</v>
      </c>
      <c r="HK339" s="142">
        <f t="shared" si="208"/>
        <v>142.1833891</v>
      </c>
      <c r="HL339" s="130">
        <f t="shared" si="209"/>
        <v>142.1833891</v>
      </c>
      <c r="HM339" s="143">
        <f t="shared" si="210"/>
        <v>-57.96785876</v>
      </c>
      <c r="HN339" s="143">
        <f t="shared" si="211"/>
        <v>-129.8300562</v>
      </c>
      <c r="HO339" s="143">
        <f t="shared" si="212"/>
        <v>-1.990727741</v>
      </c>
      <c r="HP339" s="124">
        <f t="shared" si="213"/>
        <v>142.1833891</v>
      </c>
      <c r="HQ339" s="140">
        <f t="shared" si="214"/>
        <v>2.094395102</v>
      </c>
      <c r="HR339" s="140">
        <f t="shared" si="215"/>
        <v>0.9435301895</v>
      </c>
      <c r="HS339" s="141">
        <f t="shared" si="216"/>
        <v>3.037925292</v>
      </c>
      <c r="HT339" s="141">
        <f t="shared" si="217"/>
        <v>3.037925292</v>
      </c>
      <c r="HU339" s="122">
        <f t="shared" si="218"/>
        <v>3.037925292</v>
      </c>
      <c r="HV339" s="142">
        <f t="shared" si="219"/>
        <v>1</v>
      </c>
      <c r="HW339" s="142">
        <f t="shared" si="220"/>
        <v>142.1833891</v>
      </c>
      <c r="HX339" s="130">
        <f t="shared" si="221"/>
        <v>142.1833891</v>
      </c>
      <c r="HY339" s="143">
        <f t="shared" si="222"/>
        <v>-141.4200562</v>
      </c>
      <c r="HZ339" s="143">
        <f t="shared" si="223"/>
        <v>14.7133898</v>
      </c>
      <c r="IA339" s="143">
        <f t="shared" si="224"/>
        <v>3.037925292</v>
      </c>
      <c r="IB339" s="124">
        <f t="shared" si="225"/>
        <v>142.1833891</v>
      </c>
      <c r="IC339" s="140">
        <f t="shared" si="226"/>
        <v>-2.094395102</v>
      </c>
      <c r="ID339" s="140">
        <f t="shared" si="227"/>
        <v>2.198062464</v>
      </c>
      <c r="IE339" s="141">
        <f t="shared" si="228"/>
        <v>0.1036673617</v>
      </c>
      <c r="IF339" s="141">
        <f t="shared" si="229"/>
        <v>0.1036673617</v>
      </c>
      <c r="IG339" s="122">
        <f t="shared" si="230"/>
        <v>0.1036673617</v>
      </c>
      <c r="IH339" s="142">
        <f t="shared" si="231"/>
        <v>1</v>
      </c>
      <c r="II339" s="142">
        <f t="shared" si="232"/>
        <v>142.1833891</v>
      </c>
      <c r="IJ339" s="130">
        <f t="shared" si="233"/>
        <v>142.1833891</v>
      </c>
      <c r="IK339" s="143">
        <f t="shared" si="234"/>
        <v>141.4200562</v>
      </c>
      <c r="IL339" s="143">
        <f t="shared" si="235"/>
        <v>14.7133898</v>
      </c>
      <c r="IM339" s="143">
        <f t="shared" si="236"/>
        <v>0.1036673617</v>
      </c>
      <c r="IN339" s="124">
        <f t="shared" si="237"/>
        <v>142.1833891</v>
      </c>
    </row>
    <row r="340" ht="12.75" customHeight="1">
      <c r="A340" s="129">
        <f>'Cortez Cubic'!AP340</f>
        <v>-0.2187762226</v>
      </c>
      <c r="B340" s="129">
        <f>'Cortez Cubic'!AQ340</f>
        <v>5.153484801</v>
      </c>
      <c r="C340" s="129">
        <f>'Cortez Cubic'!AR340</f>
        <v>825.9635816</v>
      </c>
      <c r="D340" s="129">
        <f>'Cortez Cubic'!AS340</f>
        <v>-16566.68607</v>
      </c>
      <c r="E340" s="129">
        <f t="shared" ref="E340:H340" si="5598">0</f>
        <v>0</v>
      </c>
      <c r="F340" s="129">
        <f t="shared" si="5598"/>
        <v>0</v>
      </c>
      <c r="G340" s="129">
        <f t="shared" si="5598"/>
        <v>0</v>
      </c>
      <c r="H340" s="129">
        <f t="shared" si="5598"/>
        <v>0</v>
      </c>
      <c r="I340" s="110">
        <f>'Cortez Cubic'!I340</f>
        <v>41</v>
      </c>
      <c r="J340" s="130">
        <f t="shared" si="28"/>
        <v>19.65844851</v>
      </c>
      <c r="K340" s="131">
        <f t="shared" si="29"/>
        <v>0</v>
      </c>
      <c r="L340" s="131">
        <f t="shared" si="30"/>
        <v>1</v>
      </c>
      <c r="M340" s="132">
        <f t="shared" si="31"/>
        <v>21.34155149</v>
      </c>
      <c r="N340" s="133">
        <f t="shared" si="32"/>
        <v>44.38537908</v>
      </c>
      <c r="O340" s="134">
        <f t="shared" si="33"/>
        <v>64.04382759</v>
      </c>
      <c r="P340" s="134">
        <f t="shared" si="34"/>
        <v>0</v>
      </c>
      <c r="Q340" s="135">
        <f t="shared" si="35"/>
        <v>19.65844851</v>
      </c>
      <c r="R340" s="135">
        <f t="shared" si="36"/>
        <v>0</v>
      </c>
      <c r="S340" s="136">
        <f t="shared" si="37"/>
        <v>-60.1463122</v>
      </c>
      <c r="T340" s="136">
        <f t="shared" si="38"/>
        <v>0</v>
      </c>
      <c r="U340" s="137">
        <f t="shared" ref="U340:X340" si="5599">ATAN2(A340,E340)</f>
        <v>3.141592654</v>
      </c>
      <c r="V340" s="137">
        <f t="shared" si="5599"/>
        <v>0</v>
      </c>
      <c r="W340" s="137">
        <f t="shared" si="5599"/>
        <v>0</v>
      </c>
      <c r="X340" s="137">
        <f t="shared" si="5599"/>
        <v>3.141592654</v>
      </c>
      <c r="Y340" s="137">
        <f t="shared" ref="Y340:AB340" si="5600">SQRT(POWER(A340,2)+POWER(E340,2))</f>
        <v>0.2187762226</v>
      </c>
      <c r="Z340" s="137">
        <f t="shared" si="5600"/>
        <v>5.153484801</v>
      </c>
      <c r="AA340" s="137">
        <f t="shared" si="5600"/>
        <v>825.9635816</v>
      </c>
      <c r="AB340" s="137">
        <f t="shared" si="5600"/>
        <v>16566.68607</v>
      </c>
      <c r="AC340" s="138">
        <f t="shared" ref="AC340:AF340" si="5601">U340-$U340</f>
        <v>0</v>
      </c>
      <c r="AD340" s="138">
        <f t="shared" si="5601"/>
        <v>-3.141592654</v>
      </c>
      <c r="AE340" s="138">
        <f t="shared" si="5601"/>
        <v>-3.141592654</v>
      </c>
      <c r="AF340" s="138">
        <f t="shared" si="5601"/>
        <v>0</v>
      </c>
      <c r="AG340" s="138">
        <f t="shared" ref="AG340:AJ340" si="5602">Y340/$Y340</f>
        <v>1</v>
      </c>
      <c r="AH340" s="138">
        <f t="shared" si="5602"/>
        <v>23.5559639</v>
      </c>
      <c r="AI340" s="138">
        <f t="shared" si="5602"/>
        <v>3775.380943</v>
      </c>
      <c r="AJ340" s="138">
        <f t="shared" si="5602"/>
        <v>75724.34462</v>
      </c>
      <c r="AK340" s="139">
        <f t="shared" ref="AK340:AN340" si="5603">AG340*COS(AC340)</f>
        <v>1</v>
      </c>
      <c r="AL340" s="139">
        <f t="shared" si="5603"/>
        <v>-23.5559639</v>
      </c>
      <c r="AM340" s="139">
        <f t="shared" si="5603"/>
        <v>-3775.380943</v>
      </c>
      <c r="AN340" s="139">
        <f t="shared" si="5603"/>
        <v>75724.34462</v>
      </c>
      <c r="AO340" s="129">
        <f t="shared" ref="AO340:AR340" si="5604">AG340*SIN(AC340)</f>
        <v>0</v>
      </c>
      <c r="AP340" s="129">
        <f t="shared" si="5604"/>
        <v>0</v>
      </c>
      <c r="AQ340" s="129">
        <f t="shared" si="5604"/>
        <v>0</v>
      </c>
      <c r="AR340" s="129">
        <f t="shared" si="5604"/>
        <v>0</v>
      </c>
      <c r="AS340" s="140">
        <f t="shared" si="45"/>
        <v>-9.424777961</v>
      </c>
      <c r="AT340" s="141">
        <f t="shared" si="46"/>
        <v>-9.424777961</v>
      </c>
      <c r="AU340" s="141">
        <f t="shared" si="47"/>
        <v>-3.141592654</v>
      </c>
      <c r="AV340" s="122">
        <f t="shared" si="48"/>
        <v>3.141592654</v>
      </c>
      <c r="AW340" s="142">
        <f t="shared" si="49"/>
        <v>13070.81417</v>
      </c>
      <c r="AX340" s="130">
        <f t="shared" si="50"/>
        <v>13070.81417</v>
      </c>
      <c r="AY340" s="143">
        <f t="shared" si="51"/>
        <v>26141.62833</v>
      </c>
      <c r="AZ340" s="143">
        <f t="shared" si="52"/>
        <v>0</v>
      </c>
      <c r="BA340" s="143">
        <f t="shared" si="53"/>
        <v>0</v>
      </c>
      <c r="BB340" s="124">
        <f t="shared" si="54"/>
        <v>26141.62833</v>
      </c>
      <c r="BC340" s="140">
        <f t="shared" ref="BC340:BD340" si="5605">BC$2*AD340</f>
        <v>-3.141592654</v>
      </c>
      <c r="BD340" s="140">
        <f t="shared" si="5605"/>
        <v>-3.141592654</v>
      </c>
      <c r="BE340" s="141">
        <f t="shared" si="56"/>
        <v>-6.283185307</v>
      </c>
      <c r="BF340" s="141">
        <f t="shared" si="57"/>
        <v>0</v>
      </c>
      <c r="BG340" s="122">
        <f t="shared" si="58"/>
        <v>0</v>
      </c>
      <c r="BH340" s="142">
        <f t="shared" ref="BH340:BI340" si="5606">POWER(AH340,BH$2)</f>
        <v>23.5559639</v>
      </c>
      <c r="BI340" s="142">
        <f t="shared" si="5606"/>
        <v>3775.380943</v>
      </c>
      <c r="BJ340" s="130">
        <f t="shared" si="60"/>
        <v>88932.73719</v>
      </c>
      <c r="BK340" s="143">
        <f t="shared" si="61"/>
        <v>800394.6347</v>
      </c>
      <c r="BL340" s="143">
        <f t="shared" si="62"/>
        <v>0</v>
      </c>
      <c r="BM340" s="143">
        <f t="shared" si="63"/>
        <v>0</v>
      </c>
      <c r="BN340" s="124">
        <f t="shared" si="64"/>
        <v>800394.6347</v>
      </c>
      <c r="BO340" s="140">
        <f t="shared" si="65"/>
        <v>0</v>
      </c>
      <c r="BP340" s="141">
        <f t="shared" si="66"/>
        <v>0</v>
      </c>
      <c r="BQ340" s="141">
        <f t="shared" si="67"/>
        <v>0</v>
      </c>
      <c r="BR340" s="122">
        <f t="shared" si="68"/>
        <v>0</v>
      </c>
      <c r="BS340" s="142">
        <f t="shared" si="69"/>
        <v>75724.34462</v>
      </c>
      <c r="BT340" s="130">
        <f t="shared" si="70"/>
        <v>75724.34462</v>
      </c>
      <c r="BU340" s="143">
        <f t="shared" si="71"/>
        <v>-2044557.305</v>
      </c>
      <c r="BV340" s="143">
        <f t="shared" si="72"/>
        <v>0</v>
      </c>
      <c r="BW340" s="143">
        <f t="shared" si="73"/>
        <v>3.141592654</v>
      </c>
      <c r="BX340" s="124">
        <f t="shared" si="74"/>
        <v>2044557.305</v>
      </c>
      <c r="BY340" s="144">
        <f t="shared" ref="BY340:BZ340" si="5607">AY340+BK340+BU340</f>
        <v>-1218021.042</v>
      </c>
      <c r="BZ340" s="144">
        <f t="shared" si="5607"/>
        <v>0</v>
      </c>
      <c r="CA340" s="144">
        <f t="shared" si="76"/>
        <v>-3.141592654</v>
      </c>
      <c r="CB340" s="145">
        <f t="shared" si="77"/>
        <v>1218021.042</v>
      </c>
      <c r="CC340" s="140">
        <f t="shared" ref="CC340:CD340" si="5608">CC$2*AD340</f>
        <v>-6.283185307</v>
      </c>
      <c r="CD340" s="140">
        <f t="shared" si="5608"/>
        <v>-6.283185307</v>
      </c>
      <c r="CE340" s="141">
        <f t="shared" si="79"/>
        <v>-12.56637061</v>
      </c>
      <c r="CF340" s="141">
        <f t="shared" si="80"/>
        <v>0</v>
      </c>
      <c r="CG340" s="122">
        <f t="shared" si="81"/>
        <v>0</v>
      </c>
      <c r="CH340" s="142">
        <f t="shared" ref="CH340:CI340" si="5609">POWER(AH340,CH$2)</f>
        <v>554.8834351</v>
      </c>
      <c r="CI340" s="142">
        <f t="shared" si="5609"/>
        <v>14253501.26</v>
      </c>
      <c r="CJ340" s="130">
        <f t="shared" si="83"/>
        <v>7909031744</v>
      </c>
      <c r="CK340" s="143">
        <f t="shared" si="84"/>
        <v>-7909031744</v>
      </c>
      <c r="CL340" s="143">
        <f t="shared" si="85"/>
        <v>0</v>
      </c>
      <c r="CM340" s="143">
        <f t="shared" si="86"/>
        <v>3.141592654</v>
      </c>
      <c r="CN340" s="124">
        <f t="shared" si="87"/>
        <v>7909031744</v>
      </c>
      <c r="CO340" s="140">
        <f t="shared" si="88"/>
        <v>-9.424777961</v>
      </c>
      <c r="CP340" s="141">
        <f t="shared" si="89"/>
        <v>-9.424777961</v>
      </c>
      <c r="CQ340" s="141">
        <f t="shared" si="90"/>
        <v>-3.141592654</v>
      </c>
      <c r="CR340" s="122">
        <f t="shared" si="91"/>
        <v>3.141592654</v>
      </c>
      <c r="CS340" s="142">
        <f t="shared" si="92"/>
        <v>53812397044</v>
      </c>
      <c r="CT340" s="130">
        <f t="shared" si="93"/>
        <v>53812397044</v>
      </c>
      <c r="CU340" s="143">
        <f t="shared" si="94"/>
        <v>-215249588176</v>
      </c>
      <c r="CV340" s="143">
        <f t="shared" si="95"/>
        <v>0.00002636047192</v>
      </c>
      <c r="CW340" s="143">
        <f t="shared" si="96"/>
        <v>3.141592654</v>
      </c>
      <c r="CX340" s="124">
        <f t="shared" si="97"/>
        <v>215249588176</v>
      </c>
      <c r="CY340" s="140">
        <f t="shared" si="98"/>
        <v>-9.424777961</v>
      </c>
      <c r="CZ340" s="140">
        <f t="shared" si="99"/>
        <v>0</v>
      </c>
      <c r="DA340" s="141">
        <f t="shared" si="100"/>
        <v>-9.424777961</v>
      </c>
      <c r="DB340" s="141">
        <f t="shared" si="101"/>
        <v>-3.141592654</v>
      </c>
      <c r="DC340" s="122">
        <f t="shared" si="102"/>
        <v>3.141592654</v>
      </c>
      <c r="DD340" s="142">
        <f t="shared" si="103"/>
        <v>13070.81417</v>
      </c>
      <c r="DE340" s="142">
        <f t="shared" si="104"/>
        <v>75724.34462</v>
      </c>
      <c r="DF340" s="130">
        <f t="shared" si="105"/>
        <v>989778836.3</v>
      </c>
      <c r="DG340" s="143">
        <f t="shared" si="106"/>
        <v>-3959115345</v>
      </c>
      <c r="DH340" s="143">
        <f t="shared" si="107"/>
        <v>0.0000004848517935</v>
      </c>
      <c r="DI340" s="143">
        <f t="shared" si="108"/>
        <v>3.141592654</v>
      </c>
      <c r="DJ340" s="124">
        <f t="shared" si="109"/>
        <v>3959115345</v>
      </c>
      <c r="DK340" s="140">
        <f t="shared" ref="DK340:DM340" si="5610">DK$2*AD340</f>
        <v>-3.141592654</v>
      </c>
      <c r="DL340" s="140">
        <f t="shared" si="5610"/>
        <v>-3.141592654</v>
      </c>
      <c r="DM340" s="140">
        <f t="shared" si="5610"/>
        <v>0</v>
      </c>
      <c r="DN340" s="141">
        <f t="shared" si="111"/>
        <v>-6.283185307</v>
      </c>
      <c r="DO340" s="141">
        <f t="shared" si="112"/>
        <v>0</v>
      </c>
      <c r="DP340" s="122">
        <f t="shared" si="113"/>
        <v>0</v>
      </c>
      <c r="DQ340" s="142">
        <f t="shared" ref="DQ340:DS340" si="5611">POWER(AH340,DQ$2)</f>
        <v>23.5559639</v>
      </c>
      <c r="DR340" s="142">
        <f t="shared" si="5611"/>
        <v>3775.380943</v>
      </c>
      <c r="DS340" s="142">
        <f t="shared" si="5611"/>
        <v>75724.34462</v>
      </c>
      <c r="DT340" s="130">
        <f t="shared" si="115"/>
        <v>6734373239</v>
      </c>
      <c r="DU340" s="143">
        <f t="shared" si="116"/>
        <v>-121218718299</v>
      </c>
      <c r="DV340" s="143">
        <f t="shared" si="117"/>
        <v>0</v>
      </c>
      <c r="DW340" s="143">
        <f t="shared" si="118"/>
        <v>3.141592654</v>
      </c>
      <c r="DX340" s="124">
        <f t="shared" si="119"/>
        <v>121218718299</v>
      </c>
      <c r="DY340" s="140">
        <f t="shared" si="120"/>
        <v>0</v>
      </c>
      <c r="DZ340" s="141">
        <f t="shared" si="121"/>
        <v>0</v>
      </c>
      <c r="EA340" s="141">
        <f t="shared" si="122"/>
        <v>0</v>
      </c>
      <c r="EB340" s="122">
        <f t="shared" si="123"/>
        <v>0</v>
      </c>
      <c r="EC340" s="142">
        <f t="shared" si="124"/>
        <v>5734176368</v>
      </c>
      <c r="ED340" s="130">
        <f t="shared" si="125"/>
        <v>5734176368</v>
      </c>
      <c r="EE340" s="143">
        <f t="shared" si="126"/>
        <v>154822761926</v>
      </c>
      <c r="EF340" s="143">
        <f t="shared" si="127"/>
        <v>0</v>
      </c>
      <c r="EG340" s="143">
        <f t="shared" si="128"/>
        <v>0</v>
      </c>
      <c r="EH340" s="124">
        <f t="shared" si="129"/>
        <v>154822761926</v>
      </c>
      <c r="EI340" s="144">
        <f t="shared" ref="EI340:EJ340" si="5612">CK340+CU340+DG340+DU340+EE340</f>
        <v>-193513691637</v>
      </c>
      <c r="EJ340" s="144">
        <f t="shared" si="5612"/>
        <v>0.00002684532371</v>
      </c>
      <c r="EK340" s="144">
        <f t="shared" si="131"/>
        <v>3.141592654</v>
      </c>
      <c r="EL340" s="145">
        <f t="shared" si="132"/>
        <v>193513691637</v>
      </c>
      <c r="EM340" s="140">
        <f t="shared" si="133"/>
        <v>1.570796327</v>
      </c>
      <c r="EN340" s="141">
        <f t="shared" si="134"/>
        <v>1.570796327</v>
      </c>
      <c r="EO340" s="141">
        <f t="shared" si="135"/>
        <v>1.570796327</v>
      </c>
      <c r="EP340" s="122">
        <f t="shared" si="136"/>
        <v>1.570796327</v>
      </c>
      <c r="EQ340" s="142">
        <f t="shared" si="137"/>
        <v>439901.9114</v>
      </c>
      <c r="ER340" s="130">
        <f t="shared" si="138"/>
        <v>439901.9114</v>
      </c>
      <c r="ES340" s="143">
        <f t="shared" si="139"/>
        <v>0.0000000001399647224</v>
      </c>
      <c r="ET340" s="143">
        <f t="shared" si="140"/>
        <v>2285797.383</v>
      </c>
      <c r="EU340" s="143">
        <f t="shared" si="141"/>
        <v>1.570796327</v>
      </c>
      <c r="EV340" s="124">
        <f t="shared" si="142"/>
        <v>2285797.383</v>
      </c>
      <c r="EW340" s="144">
        <f t="shared" ref="EW340:EX340" si="5613">BY340+ES340</f>
        <v>-1218021.042</v>
      </c>
      <c r="EX340" s="144">
        <f t="shared" si="5613"/>
        <v>2285797.383</v>
      </c>
      <c r="EY340" s="144">
        <f t="shared" si="144"/>
        <v>2.060388833</v>
      </c>
      <c r="EZ340" s="145">
        <f t="shared" si="145"/>
        <v>2590066.588</v>
      </c>
      <c r="FA340" s="140">
        <f t="shared" si="146"/>
        <v>0.6867962777</v>
      </c>
      <c r="FB340" s="141">
        <f t="shared" si="147"/>
        <v>0.6867962777</v>
      </c>
      <c r="FC340" s="141">
        <f t="shared" si="148"/>
        <v>0.6867962777</v>
      </c>
      <c r="FD340" s="122">
        <f t="shared" si="149"/>
        <v>0.6867962777</v>
      </c>
      <c r="FE340" s="142">
        <f t="shared" si="150"/>
        <v>137.3315462</v>
      </c>
      <c r="FF340" s="130">
        <f t="shared" si="151"/>
        <v>137.3315462</v>
      </c>
      <c r="FG340" s="143">
        <f t="shared" si="152"/>
        <v>28.09591981</v>
      </c>
      <c r="FH340" s="143">
        <f t="shared" si="153"/>
        <v>23.03765004</v>
      </c>
      <c r="FI340" s="143">
        <f t="shared" si="154"/>
        <v>0.6867962777</v>
      </c>
      <c r="FJ340" s="124">
        <f t="shared" si="155"/>
        <v>36.33337349</v>
      </c>
      <c r="FK340" s="140">
        <f t="shared" si="156"/>
        <v>-6.283185307</v>
      </c>
      <c r="FL340" s="141">
        <f t="shared" si="157"/>
        <v>-6.283185307</v>
      </c>
      <c r="FM340" s="141">
        <f t="shared" si="158"/>
        <v>0</v>
      </c>
      <c r="FN340" s="122">
        <f t="shared" si="159"/>
        <v>0</v>
      </c>
      <c r="FO340" s="142">
        <f t="shared" si="160"/>
        <v>554.8834351</v>
      </c>
      <c r="FP340" s="130">
        <f t="shared" si="161"/>
        <v>554.8834351</v>
      </c>
      <c r="FQ340" s="143">
        <f t="shared" si="162"/>
        <v>-554.8834351</v>
      </c>
      <c r="FR340" s="143">
        <f t="shared" si="163"/>
        <v>0</v>
      </c>
      <c r="FS340" s="143">
        <f t="shared" si="164"/>
        <v>3.141592654</v>
      </c>
      <c r="FT340" s="124">
        <f t="shared" si="165"/>
        <v>554.8834351</v>
      </c>
      <c r="FU340" s="144">
        <f t="shared" si="166"/>
        <v>-11881.02626</v>
      </c>
      <c r="FV340" s="144">
        <f t="shared" si="167"/>
        <v>0</v>
      </c>
      <c r="FW340" s="144">
        <f t="shared" si="168"/>
        <v>-3.141592654</v>
      </c>
      <c r="FX340" s="145">
        <f t="shared" si="169"/>
        <v>11881.02626</v>
      </c>
      <c r="FY340" s="140">
        <f t="shared" si="170"/>
        <v>-3.141592654</v>
      </c>
      <c r="FZ340" s="140">
        <f t="shared" si="171"/>
        <v>-0.6867962777</v>
      </c>
      <c r="GA340" s="141">
        <f t="shared" si="172"/>
        <v>-3.828388931</v>
      </c>
      <c r="GB340" s="141">
        <f t="shared" si="173"/>
        <v>-3.828388931</v>
      </c>
      <c r="GC340" s="122">
        <f t="shared" si="174"/>
        <v>2.454796376</v>
      </c>
      <c r="GD340" s="142">
        <f t="shared" si="175"/>
        <v>11881.02626</v>
      </c>
      <c r="GE340" s="142">
        <f t="shared" si="176"/>
        <v>0.02752290536</v>
      </c>
      <c r="GF340" s="130">
        <f t="shared" si="177"/>
        <v>327.0003614</v>
      </c>
      <c r="GG340" s="143">
        <f t="shared" si="178"/>
        <v>-28.09591981</v>
      </c>
      <c r="GH340" s="143">
        <f t="shared" si="179"/>
        <v>23.03765004</v>
      </c>
      <c r="GI340" s="143">
        <f t="shared" si="180"/>
        <v>2.454796376</v>
      </c>
      <c r="GJ340" s="124">
        <f t="shared" si="181"/>
        <v>36.33337349</v>
      </c>
      <c r="GK340" s="146">
        <f t="shared" si="182"/>
        <v>-0.5</v>
      </c>
      <c r="GL340" s="127">
        <f t="shared" si="183"/>
        <v>-0.8660254038</v>
      </c>
      <c r="GM340" s="146">
        <f t="shared" si="184"/>
        <v>-2.094395102</v>
      </c>
      <c r="GN340" s="127">
        <f t="shared" si="185"/>
        <v>1</v>
      </c>
      <c r="GO340" s="147">
        <f t="shared" si="186"/>
        <v>-0.5</v>
      </c>
      <c r="GP340" s="128">
        <f t="shared" si="187"/>
        <v>0.8660254038</v>
      </c>
      <c r="GQ340" s="147">
        <f t="shared" si="188"/>
        <v>2.094395102</v>
      </c>
      <c r="GR340" s="128">
        <f t="shared" si="189"/>
        <v>1</v>
      </c>
      <c r="GS340" s="140">
        <f t="shared" si="190"/>
        <v>-2.094395102</v>
      </c>
      <c r="GT340" s="140">
        <f t="shared" si="191"/>
        <v>0.6867962777</v>
      </c>
      <c r="GU340" s="141">
        <f t="shared" si="192"/>
        <v>-1.407598825</v>
      </c>
      <c r="GV340" s="141">
        <f t="shared" si="193"/>
        <v>-1.407598825</v>
      </c>
      <c r="GW340" s="122">
        <f t="shared" si="194"/>
        <v>-1.407598825</v>
      </c>
      <c r="GX340" s="142">
        <f t="shared" si="195"/>
        <v>1</v>
      </c>
      <c r="GY340" s="142">
        <f t="shared" si="196"/>
        <v>36.33337349</v>
      </c>
      <c r="GZ340" s="130">
        <f t="shared" si="197"/>
        <v>36.33337349</v>
      </c>
      <c r="HA340" s="143">
        <f t="shared" si="198"/>
        <v>5.903230272</v>
      </c>
      <c r="HB340" s="143">
        <f t="shared" si="199"/>
        <v>-35.85060532</v>
      </c>
      <c r="HC340" s="143">
        <f t="shared" si="200"/>
        <v>-1.407598825</v>
      </c>
      <c r="HD340" s="124">
        <f t="shared" si="201"/>
        <v>36.33337349</v>
      </c>
      <c r="HE340" s="140">
        <f t="shared" si="202"/>
        <v>2.094395102</v>
      </c>
      <c r="HF340" s="140">
        <f t="shared" si="203"/>
        <v>2.454796376</v>
      </c>
      <c r="HG340" s="141">
        <f t="shared" si="204"/>
        <v>4.549191478</v>
      </c>
      <c r="HH340" s="141">
        <f t="shared" si="205"/>
        <v>4.549191478</v>
      </c>
      <c r="HI340" s="122">
        <f t="shared" si="206"/>
        <v>-1.733993829</v>
      </c>
      <c r="HJ340" s="142">
        <f t="shared" si="207"/>
        <v>1</v>
      </c>
      <c r="HK340" s="142">
        <f t="shared" si="208"/>
        <v>36.33337349</v>
      </c>
      <c r="HL340" s="130">
        <f t="shared" si="209"/>
        <v>36.33337349</v>
      </c>
      <c r="HM340" s="143">
        <f t="shared" si="210"/>
        <v>-5.903230272</v>
      </c>
      <c r="HN340" s="143">
        <f t="shared" si="211"/>
        <v>-35.85060532</v>
      </c>
      <c r="HO340" s="143">
        <f t="shared" si="212"/>
        <v>-1.733993829</v>
      </c>
      <c r="HP340" s="124">
        <f t="shared" si="213"/>
        <v>36.33337349</v>
      </c>
      <c r="HQ340" s="140">
        <f t="shared" si="214"/>
        <v>2.094395102</v>
      </c>
      <c r="HR340" s="140">
        <f t="shared" si="215"/>
        <v>0.6867962777</v>
      </c>
      <c r="HS340" s="141">
        <f t="shared" si="216"/>
        <v>2.78119138</v>
      </c>
      <c r="HT340" s="141">
        <f t="shared" si="217"/>
        <v>2.78119138</v>
      </c>
      <c r="HU340" s="122">
        <f t="shared" si="218"/>
        <v>2.78119138</v>
      </c>
      <c r="HV340" s="142">
        <f t="shared" si="219"/>
        <v>1</v>
      </c>
      <c r="HW340" s="142">
        <f t="shared" si="220"/>
        <v>36.33337349</v>
      </c>
      <c r="HX340" s="130">
        <f t="shared" si="221"/>
        <v>36.33337349</v>
      </c>
      <c r="HY340" s="143">
        <f t="shared" si="222"/>
        <v>-33.99915008</v>
      </c>
      <c r="HZ340" s="143">
        <f t="shared" si="223"/>
        <v>12.81295528</v>
      </c>
      <c r="IA340" s="143">
        <f t="shared" si="224"/>
        <v>2.78119138</v>
      </c>
      <c r="IB340" s="124">
        <f t="shared" si="225"/>
        <v>36.33337349</v>
      </c>
      <c r="IC340" s="140">
        <f t="shared" si="226"/>
        <v>-2.094395102</v>
      </c>
      <c r="ID340" s="140">
        <f t="shared" si="227"/>
        <v>2.454796376</v>
      </c>
      <c r="IE340" s="141">
        <f t="shared" si="228"/>
        <v>0.3604012735</v>
      </c>
      <c r="IF340" s="141">
        <f t="shared" si="229"/>
        <v>0.3604012735</v>
      </c>
      <c r="IG340" s="122">
        <f t="shared" si="230"/>
        <v>0.3604012735</v>
      </c>
      <c r="IH340" s="142">
        <f t="shared" si="231"/>
        <v>1</v>
      </c>
      <c r="II340" s="142">
        <f t="shared" si="232"/>
        <v>36.33337349</v>
      </c>
      <c r="IJ340" s="130">
        <f t="shared" si="233"/>
        <v>36.33337349</v>
      </c>
      <c r="IK340" s="143">
        <f t="shared" si="234"/>
        <v>33.99915008</v>
      </c>
      <c r="IL340" s="143">
        <f t="shared" si="235"/>
        <v>12.81295528</v>
      </c>
      <c r="IM340" s="143">
        <f t="shared" si="236"/>
        <v>0.3604012735</v>
      </c>
      <c r="IN340" s="124">
        <f t="shared" si="237"/>
        <v>36.33337349</v>
      </c>
    </row>
    <row r="341" ht="12.75" customHeight="1">
      <c r="A341" s="129">
        <f>'Cortez Cubic'!AP341</f>
        <v>-0.2187762226</v>
      </c>
      <c r="B341" s="129">
        <f>'Cortez Cubic'!AQ341</f>
        <v>42.19736052</v>
      </c>
      <c r="C341" s="129">
        <f>'Cortez Cubic'!AR341</f>
        <v>35257.64723</v>
      </c>
      <c r="D341" s="129">
        <f>'Cortez Cubic'!AS341</f>
        <v>-6333324.179</v>
      </c>
      <c r="E341" s="129">
        <f t="shared" ref="E341:H341" si="5614">0</f>
        <v>0</v>
      </c>
      <c r="F341" s="129">
        <f t="shared" si="5614"/>
        <v>0</v>
      </c>
      <c r="G341" s="129">
        <f t="shared" si="5614"/>
        <v>0</v>
      </c>
      <c r="H341" s="129">
        <f t="shared" si="5614"/>
        <v>0</v>
      </c>
      <c r="I341" s="110">
        <f>'Cortez Cubic'!I341</f>
        <v>155</v>
      </c>
      <c r="J341" s="130">
        <f t="shared" si="28"/>
        <v>176.4569107</v>
      </c>
      <c r="K341" s="131">
        <f t="shared" si="29"/>
        <v>0</v>
      </c>
      <c r="L341" s="131">
        <f t="shared" si="30"/>
        <v>1</v>
      </c>
      <c r="M341" s="132">
        <f t="shared" si="31"/>
        <v>-21.45691075</v>
      </c>
      <c r="N341" s="133">
        <f t="shared" si="32"/>
        <v>236.8760506</v>
      </c>
      <c r="O341" s="134">
        <f t="shared" si="33"/>
        <v>413.3329613</v>
      </c>
      <c r="P341" s="134">
        <f t="shared" si="34"/>
        <v>0</v>
      </c>
      <c r="Q341" s="135">
        <f t="shared" si="35"/>
        <v>176.4569107</v>
      </c>
      <c r="R341" s="135">
        <f t="shared" si="36"/>
        <v>0</v>
      </c>
      <c r="S341" s="136">
        <f t="shared" si="37"/>
        <v>-396.9107739</v>
      </c>
      <c r="T341" s="136">
        <f t="shared" si="38"/>
        <v>0</v>
      </c>
      <c r="U341" s="137">
        <f t="shared" ref="U341:X341" si="5615">ATAN2(A341,E341)</f>
        <v>3.141592654</v>
      </c>
      <c r="V341" s="137">
        <f t="shared" si="5615"/>
        <v>0</v>
      </c>
      <c r="W341" s="137">
        <f t="shared" si="5615"/>
        <v>0</v>
      </c>
      <c r="X341" s="137">
        <f t="shared" si="5615"/>
        <v>3.141592654</v>
      </c>
      <c r="Y341" s="137">
        <f t="shared" ref="Y341:AB341" si="5616">SQRT(POWER(A341,2)+POWER(E341,2))</f>
        <v>0.2187762226</v>
      </c>
      <c r="Z341" s="137">
        <f t="shared" si="5616"/>
        <v>42.19736052</v>
      </c>
      <c r="AA341" s="137">
        <f t="shared" si="5616"/>
        <v>35257.64723</v>
      </c>
      <c r="AB341" s="137">
        <f t="shared" si="5616"/>
        <v>6333324.179</v>
      </c>
      <c r="AC341" s="138">
        <f t="shared" ref="AC341:AF341" si="5617">U341-$U341</f>
        <v>0</v>
      </c>
      <c r="AD341" s="138">
        <f t="shared" si="5617"/>
        <v>-3.141592654</v>
      </c>
      <c r="AE341" s="138">
        <f t="shared" si="5617"/>
        <v>-3.141592654</v>
      </c>
      <c r="AF341" s="138">
        <f t="shared" si="5617"/>
        <v>0</v>
      </c>
      <c r="AG341" s="138">
        <f t="shared" ref="AG341:AJ341" si="5618">Y341/$Y341</f>
        <v>1</v>
      </c>
      <c r="AH341" s="138">
        <f t="shared" si="5618"/>
        <v>192.8790982</v>
      </c>
      <c r="AI341" s="138">
        <f t="shared" si="5618"/>
        <v>161158.4971</v>
      </c>
      <c r="AJ341" s="138">
        <f t="shared" si="5618"/>
        <v>28948868.87</v>
      </c>
      <c r="AK341" s="139">
        <f t="shared" ref="AK341:AN341" si="5619">AG341*COS(AC341)</f>
        <v>1</v>
      </c>
      <c r="AL341" s="139">
        <f t="shared" si="5619"/>
        <v>-192.8790982</v>
      </c>
      <c r="AM341" s="139">
        <f t="shared" si="5619"/>
        <v>-161158.4971</v>
      </c>
      <c r="AN341" s="139">
        <f t="shared" si="5619"/>
        <v>28948868.87</v>
      </c>
      <c r="AO341" s="129">
        <f t="shared" ref="AO341:AR341" si="5620">AG341*SIN(AC341)</f>
        <v>0</v>
      </c>
      <c r="AP341" s="129">
        <f t="shared" si="5620"/>
        <v>0</v>
      </c>
      <c r="AQ341" s="129">
        <f t="shared" si="5620"/>
        <v>0</v>
      </c>
      <c r="AR341" s="129">
        <f t="shared" si="5620"/>
        <v>0</v>
      </c>
      <c r="AS341" s="140">
        <f t="shared" si="45"/>
        <v>-9.424777961</v>
      </c>
      <c r="AT341" s="141">
        <f t="shared" si="46"/>
        <v>-9.424777961</v>
      </c>
      <c r="AU341" s="141">
        <f t="shared" si="47"/>
        <v>-3.141592654</v>
      </c>
      <c r="AV341" s="122">
        <f t="shared" si="48"/>
        <v>3.141592654</v>
      </c>
      <c r="AW341" s="142">
        <f t="shared" si="49"/>
        <v>7175555.048</v>
      </c>
      <c r="AX341" s="130">
        <f t="shared" si="50"/>
        <v>7175555.048</v>
      </c>
      <c r="AY341" s="143">
        <f t="shared" si="51"/>
        <v>14351110.1</v>
      </c>
      <c r="AZ341" s="143">
        <f t="shared" si="52"/>
        <v>-0.000000001757504104</v>
      </c>
      <c r="BA341" s="143">
        <f t="shared" si="53"/>
        <v>0</v>
      </c>
      <c r="BB341" s="124">
        <f t="shared" si="54"/>
        <v>14351110.1</v>
      </c>
      <c r="BC341" s="140">
        <f t="shared" ref="BC341:BD341" si="5621">BC$2*AD341</f>
        <v>-3.141592654</v>
      </c>
      <c r="BD341" s="140">
        <f t="shared" si="5621"/>
        <v>-3.141592654</v>
      </c>
      <c r="BE341" s="141">
        <f t="shared" si="56"/>
        <v>-6.283185307</v>
      </c>
      <c r="BF341" s="141">
        <f t="shared" si="57"/>
        <v>0</v>
      </c>
      <c r="BG341" s="122">
        <f t="shared" si="58"/>
        <v>0</v>
      </c>
      <c r="BH341" s="142">
        <f t="shared" ref="BH341:BI341" si="5622">POWER(AH341,BH$2)</f>
        <v>192.8790982</v>
      </c>
      <c r="BI341" s="142">
        <f t="shared" si="5622"/>
        <v>161158.4971</v>
      </c>
      <c r="BJ341" s="130">
        <f t="shared" si="60"/>
        <v>31084105.58</v>
      </c>
      <c r="BK341" s="143">
        <f t="shared" si="61"/>
        <v>279756950.3</v>
      </c>
      <c r="BL341" s="143">
        <f t="shared" si="62"/>
        <v>0</v>
      </c>
      <c r="BM341" s="143">
        <f t="shared" si="63"/>
        <v>0</v>
      </c>
      <c r="BN341" s="124">
        <f t="shared" si="64"/>
        <v>279756950.3</v>
      </c>
      <c r="BO341" s="140">
        <f t="shared" si="65"/>
        <v>0</v>
      </c>
      <c r="BP341" s="141">
        <f t="shared" si="66"/>
        <v>0</v>
      </c>
      <c r="BQ341" s="141">
        <f t="shared" si="67"/>
        <v>0</v>
      </c>
      <c r="BR341" s="122">
        <f t="shared" si="68"/>
        <v>0</v>
      </c>
      <c r="BS341" s="142">
        <f t="shared" si="69"/>
        <v>28948868.87</v>
      </c>
      <c r="BT341" s="130">
        <f t="shared" si="70"/>
        <v>28948868.87</v>
      </c>
      <c r="BU341" s="143">
        <f t="shared" si="71"/>
        <v>-781619459.4</v>
      </c>
      <c r="BV341" s="143">
        <f t="shared" si="72"/>
        <v>0</v>
      </c>
      <c r="BW341" s="143">
        <f t="shared" si="73"/>
        <v>3.141592654</v>
      </c>
      <c r="BX341" s="124">
        <f t="shared" si="74"/>
        <v>781619459.4</v>
      </c>
      <c r="BY341" s="144">
        <f t="shared" ref="BY341:BZ341" si="5623">AY341+BK341+BU341</f>
        <v>-487511399</v>
      </c>
      <c r="BZ341" s="144">
        <f t="shared" si="5623"/>
        <v>-0.000000001757504104</v>
      </c>
      <c r="CA341" s="144">
        <f t="shared" si="76"/>
        <v>-3.141592654</v>
      </c>
      <c r="CB341" s="145">
        <f t="shared" si="77"/>
        <v>487511399</v>
      </c>
      <c r="CC341" s="140">
        <f t="shared" ref="CC341:CD341" si="5624">CC$2*AD341</f>
        <v>-6.283185307</v>
      </c>
      <c r="CD341" s="140">
        <f t="shared" si="5624"/>
        <v>-6.283185307</v>
      </c>
      <c r="CE341" s="141">
        <f t="shared" si="79"/>
        <v>-12.56637061</v>
      </c>
      <c r="CF341" s="141">
        <f t="shared" si="80"/>
        <v>0</v>
      </c>
      <c r="CG341" s="122">
        <f t="shared" si="81"/>
        <v>0</v>
      </c>
      <c r="CH341" s="142">
        <f t="shared" ref="CH341:CI341" si="5625">POWER(AH341,CH$2)</f>
        <v>37202.34652</v>
      </c>
      <c r="CI341" s="142">
        <f t="shared" si="5625"/>
        <v>25972061183</v>
      </c>
      <c r="CJ341" s="130">
        <f t="shared" si="83"/>
        <v>966221619997920</v>
      </c>
      <c r="CK341" s="143">
        <f t="shared" si="84"/>
        <v>-966221619997920</v>
      </c>
      <c r="CL341" s="143">
        <f t="shared" si="85"/>
        <v>0</v>
      </c>
      <c r="CM341" s="143">
        <f t="shared" si="86"/>
        <v>3.141592654</v>
      </c>
      <c r="CN341" s="124">
        <f t="shared" si="87"/>
        <v>966221619997920</v>
      </c>
      <c r="CO341" s="140">
        <f t="shared" si="88"/>
        <v>-9.424777961</v>
      </c>
      <c r="CP341" s="141">
        <f t="shared" si="89"/>
        <v>-9.424777961</v>
      </c>
      <c r="CQ341" s="141">
        <f t="shared" si="90"/>
        <v>-3.141592654</v>
      </c>
      <c r="CR341" s="122">
        <f t="shared" si="91"/>
        <v>3.141592654</v>
      </c>
      <c r="CS341" s="142">
        <f t="shared" si="92"/>
        <v>4.18562E+15</v>
      </c>
      <c r="CT341" s="130">
        <f t="shared" si="93"/>
        <v>4.18562E+15</v>
      </c>
      <c r="CU341" s="143">
        <f t="shared" si="94"/>
        <v>-1.67425E+16</v>
      </c>
      <c r="CV341" s="143">
        <f t="shared" si="95"/>
        <v>2.050361644</v>
      </c>
      <c r="CW341" s="143">
        <f t="shared" si="96"/>
        <v>3.141592654</v>
      </c>
      <c r="CX341" s="124">
        <f t="shared" si="97"/>
        <v>1.67425E+16</v>
      </c>
      <c r="CY341" s="140">
        <f t="shared" si="98"/>
        <v>-9.424777961</v>
      </c>
      <c r="CZ341" s="140">
        <f t="shared" si="99"/>
        <v>0</v>
      </c>
      <c r="DA341" s="141">
        <f t="shared" si="100"/>
        <v>-9.424777961</v>
      </c>
      <c r="DB341" s="141">
        <f t="shared" si="101"/>
        <v>-3.141592654</v>
      </c>
      <c r="DC341" s="122">
        <f t="shared" si="102"/>
        <v>3.141592654</v>
      </c>
      <c r="DD341" s="142">
        <f t="shared" si="103"/>
        <v>7175555.048</v>
      </c>
      <c r="DE341" s="142">
        <f t="shared" si="104"/>
        <v>28948868.87</v>
      </c>
      <c r="DF341" s="130">
        <f t="shared" si="105"/>
        <v>207724202118955</v>
      </c>
      <c r="DG341" s="143">
        <f t="shared" si="106"/>
        <v>-830896808475819</v>
      </c>
      <c r="DH341" s="143">
        <f t="shared" si="107"/>
        <v>0.1017555117</v>
      </c>
      <c r="DI341" s="143">
        <f t="shared" si="108"/>
        <v>3.141592654</v>
      </c>
      <c r="DJ341" s="124">
        <f t="shared" si="109"/>
        <v>830896808475819</v>
      </c>
      <c r="DK341" s="140">
        <f t="shared" ref="DK341:DM341" si="5626">DK$2*AD341</f>
        <v>-3.141592654</v>
      </c>
      <c r="DL341" s="140">
        <f t="shared" si="5626"/>
        <v>-3.141592654</v>
      </c>
      <c r="DM341" s="140">
        <f t="shared" si="5626"/>
        <v>0</v>
      </c>
      <c r="DN341" s="141">
        <f t="shared" si="111"/>
        <v>-6.283185307</v>
      </c>
      <c r="DO341" s="141">
        <f t="shared" si="112"/>
        <v>0</v>
      </c>
      <c r="DP341" s="122">
        <f t="shared" si="113"/>
        <v>0</v>
      </c>
      <c r="DQ341" s="142">
        <f t="shared" ref="DQ341:DS341" si="5627">POWER(AH341,DQ$2)</f>
        <v>192.8790982</v>
      </c>
      <c r="DR341" s="142">
        <f t="shared" si="5627"/>
        <v>161158.4971</v>
      </c>
      <c r="DS341" s="142">
        <f t="shared" si="5627"/>
        <v>28948868.87</v>
      </c>
      <c r="DT341" s="130">
        <f t="shared" si="115"/>
        <v>899849696407549</v>
      </c>
      <c r="DU341" s="143">
        <f t="shared" si="116"/>
        <v>-1.61973E+16</v>
      </c>
      <c r="DV341" s="143">
        <f t="shared" si="117"/>
        <v>0</v>
      </c>
      <c r="DW341" s="143">
        <f t="shared" si="118"/>
        <v>3.141592654</v>
      </c>
      <c r="DX341" s="124">
        <f t="shared" si="119"/>
        <v>1.61973E+16</v>
      </c>
      <c r="DY341" s="140">
        <f t="shared" si="120"/>
        <v>0</v>
      </c>
      <c r="DZ341" s="141">
        <f t="shared" si="121"/>
        <v>0</v>
      </c>
      <c r="EA341" s="141">
        <f t="shared" si="122"/>
        <v>0</v>
      </c>
      <c r="EB341" s="122">
        <f t="shared" si="123"/>
        <v>0</v>
      </c>
      <c r="EC341" s="142">
        <f t="shared" si="124"/>
        <v>838037008659051</v>
      </c>
      <c r="ED341" s="130">
        <f t="shared" si="125"/>
        <v>838037008659051</v>
      </c>
      <c r="EE341" s="143">
        <f t="shared" si="126"/>
        <v>2.2627E+16</v>
      </c>
      <c r="EF341" s="143">
        <f t="shared" si="127"/>
        <v>0</v>
      </c>
      <c r="EG341" s="143">
        <f t="shared" si="128"/>
        <v>0</v>
      </c>
      <c r="EH341" s="124">
        <f t="shared" si="129"/>
        <v>2.2627E+16</v>
      </c>
      <c r="EI341" s="144">
        <f t="shared" ref="EI341:EJ341" si="5628">CK341+CU341+DG341+DU341+EE341</f>
        <v>-1.21099E+16</v>
      </c>
      <c r="EJ341" s="144">
        <f t="shared" si="5628"/>
        <v>2.152117156</v>
      </c>
      <c r="EK341" s="144">
        <f t="shared" si="131"/>
        <v>3.141592654</v>
      </c>
      <c r="EL341" s="145">
        <f t="shared" si="132"/>
        <v>1.21099E+16</v>
      </c>
      <c r="EM341" s="140">
        <f t="shared" si="133"/>
        <v>1.570796327</v>
      </c>
      <c r="EN341" s="141">
        <f t="shared" si="134"/>
        <v>1.570796327</v>
      </c>
      <c r="EO341" s="141">
        <f t="shared" si="135"/>
        <v>1.570796327</v>
      </c>
      <c r="EP341" s="122">
        <f t="shared" si="136"/>
        <v>1.570796327</v>
      </c>
      <c r="EQ341" s="142">
        <f t="shared" si="137"/>
        <v>110044932.3</v>
      </c>
      <c r="ER341" s="130">
        <f t="shared" si="138"/>
        <v>110044932.3</v>
      </c>
      <c r="ES341" s="143">
        <f t="shared" si="139"/>
        <v>0.00000003501327909</v>
      </c>
      <c r="ET341" s="143">
        <f t="shared" si="140"/>
        <v>571810241.4</v>
      </c>
      <c r="EU341" s="143">
        <f t="shared" si="141"/>
        <v>1.570796327</v>
      </c>
      <c r="EV341" s="124">
        <f t="shared" si="142"/>
        <v>571810241.4</v>
      </c>
      <c r="EW341" s="144">
        <f t="shared" ref="EW341:EX341" si="5629">BY341+ES341</f>
        <v>-487511399</v>
      </c>
      <c r="EX341" s="144">
        <f t="shared" si="5629"/>
        <v>571810241.4</v>
      </c>
      <c r="EY341" s="144">
        <f t="shared" si="144"/>
        <v>2.276783699</v>
      </c>
      <c r="EZ341" s="145">
        <f t="shared" si="145"/>
        <v>751421530.4</v>
      </c>
      <c r="FA341" s="140">
        <f t="shared" si="146"/>
        <v>0.7589278997</v>
      </c>
      <c r="FB341" s="141">
        <f t="shared" si="147"/>
        <v>0.7589278997</v>
      </c>
      <c r="FC341" s="141">
        <f t="shared" si="148"/>
        <v>0.7589278997</v>
      </c>
      <c r="FD341" s="122">
        <f t="shared" si="149"/>
        <v>0.7589278997</v>
      </c>
      <c r="FE341" s="142">
        <f t="shared" si="150"/>
        <v>909.1339546</v>
      </c>
      <c r="FF341" s="130">
        <f t="shared" si="151"/>
        <v>909.1339546</v>
      </c>
      <c r="FG341" s="143">
        <f t="shared" si="152"/>
        <v>174.5199643</v>
      </c>
      <c r="FH341" s="143">
        <f t="shared" si="153"/>
        <v>165.5169935</v>
      </c>
      <c r="FI341" s="143">
        <f t="shared" si="154"/>
        <v>0.7589278997</v>
      </c>
      <c r="FJ341" s="124">
        <f t="shared" si="155"/>
        <v>240.5266993</v>
      </c>
      <c r="FK341" s="140">
        <f t="shared" si="156"/>
        <v>-6.283185307</v>
      </c>
      <c r="FL341" s="141">
        <f t="shared" si="157"/>
        <v>-6.283185307</v>
      </c>
      <c r="FM341" s="141">
        <f t="shared" si="158"/>
        <v>0</v>
      </c>
      <c r="FN341" s="122">
        <f t="shared" si="159"/>
        <v>0</v>
      </c>
      <c r="FO341" s="142">
        <f t="shared" si="160"/>
        <v>37202.34652</v>
      </c>
      <c r="FP341" s="130">
        <f t="shared" si="161"/>
        <v>37202.34652</v>
      </c>
      <c r="FQ341" s="143">
        <f t="shared" si="162"/>
        <v>-37202.34652</v>
      </c>
      <c r="FR341" s="143">
        <f t="shared" si="163"/>
        <v>0</v>
      </c>
      <c r="FS341" s="143">
        <f t="shared" si="164"/>
        <v>3.141592654</v>
      </c>
      <c r="FT341" s="124">
        <f t="shared" si="165"/>
        <v>37202.34652</v>
      </c>
      <c r="FU341" s="144">
        <f t="shared" si="166"/>
        <v>-520677.8378</v>
      </c>
      <c r="FV341" s="144">
        <f t="shared" si="167"/>
        <v>0</v>
      </c>
      <c r="FW341" s="144">
        <f t="shared" si="168"/>
        <v>-3.141592654</v>
      </c>
      <c r="FX341" s="145">
        <f t="shared" si="169"/>
        <v>520677.8378</v>
      </c>
      <c r="FY341" s="140">
        <f t="shared" si="170"/>
        <v>-3.141592654</v>
      </c>
      <c r="FZ341" s="140">
        <f t="shared" si="171"/>
        <v>-0.7589278997</v>
      </c>
      <c r="GA341" s="141">
        <f t="shared" si="172"/>
        <v>-3.900520553</v>
      </c>
      <c r="GB341" s="141">
        <f t="shared" si="173"/>
        <v>-3.900520553</v>
      </c>
      <c r="GC341" s="122">
        <f t="shared" si="174"/>
        <v>2.382664754</v>
      </c>
      <c r="GD341" s="142">
        <f t="shared" si="175"/>
        <v>520677.8378</v>
      </c>
      <c r="GE341" s="142">
        <f t="shared" si="176"/>
        <v>0.004157542605</v>
      </c>
      <c r="GF341" s="130">
        <f t="shared" si="177"/>
        <v>2164.740294</v>
      </c>
      <c r="GG341" s="143">
        <f t="shared" si="178"/>
        <v>-174.5199643</v>
      </c>
      <c r="GH341" s="143">
        <f t="shared" si="179"/>
        <v>165.5169935</v>
      </c>
      <c r="GI341" s="143">
        <f t="shared" si="180"/>
        <v>2.382664754</v>
      </c>
      <c r="GJ341" s="124">
        <f t="shared" si="181"/>
        <v>240.5266993</v>
      </c>
      <c r="GK341" s="146">
        <f t="shared" si="182"/>
        <v>-0.5</v>
      </c>
      <c r="GL341" s="127">
        <f t="shared" si="183"/>
        <v>-0.8660254038</v>
      </c>
      <c r="GM341" s="146">
        <f t="shared" si="184"/>
        <v>-2.094395102</v>
      </c>
      <c r="GN341" s="127">
        <f t="shared" si="185"/>
        <v>1</v>
      </c>
      <c r="GO341" s="147">
        <f t="shared" si="186"/>
        <v>-0.5</v>
      </c>
      <c r="GP341" s="128">
        <f t="shared" si="187"/>
        <v>0.8660254038</v>
      </c>
      <c r="GQ341" s="147">
        <f t="shared" si="188"/>
        <v>2.094395102</v>
      </c>
      <c r="GR341" s="128">
        <f t="shared" si="189"/>
        <v>1</v>
      </c>
      <c r="GS341" s="140">
        <f t="shared" si="190"/>
        <v>-2.094395102</v>
      </c>
      <c r="GT341" s="140">
        <f t="shared" si="191"/>
        <v>0.7589278997</v>
      </c>
      <c r="GU341" s="141">
        <f t="shared" si="192"/>
        <v>-1.335467203</v>
      </c>
      <c r="GV341" s="141">
        <f t="shared" si="193"/>
        <v>-1.335467203</v>
      </c>
      <c r="GW341" s="122">
        <f t="shared" si="194"/>
        <v>-1.335467203</v>
      </c>
      <c r="GX341" s="142">
        <f t="shared" si="195"/>
        <v>1</v>
      </c>
      <c r="GY341" s="142">
        <f t="shared" si="196"/>
        <v>240.5266993</v>
      </c>
      <c r="GZ341" s="130">
        <f t="shared" si="197"/>
        <v>240.5266993</v>
      </c>
      <c r="HA341" s="143">
        <f t="shared" si="198"/>
        <v>56.08193901</v>
      </c>
      <c r="HB341" s="143">
        <f t="shared" si="199"/>
        <v>-233.8972193</v>
      </c>
      <c r="HC341" s="143">
        <f t="shared" si="200"/>
        <v>-1.335467203</v>
      </c>
      <c r="HD341" s="124">
        <f t="shared" si="201"/>
        <v>240.5266993</v>
      </c>
      <c r="HE341" s="140">
        <f t="shared" si="202"/>
        <v>2.094395102</v>
      </c>
      <c r="HF341" s="140">
        <f t="shared" si="203"/>
        <v>2.382664754</v>
      </c>
      <c r="HG341" s="141">
        <f t="shared" si="204"/>
        <v>4.477059856</v>
      </c>
      <c r="HH341" s="141">
        <f t="shared" si="205"/>
        <v>4.477059856</v>
      </c>
      <c r="HI341" s="122">
        <f t="shared" si="206"/>
        <v>-1.806125451</v>
      </c>
      <c r="HJ341" s="142">
        <f t="shared" si="207"/>
        <v>1</v>
      </c>
      <c r="HK341" s="142">
        <f t="shared" si="208"/>
        <v>240.5266993</v>
      </c>
      <c r="HL341" s="130">
        <f t="shared" si="209"/>
        <v>240.5266993</v>
      </c>
      <c r="HM341" s="143">
        <f t="shared" si="210"/>
        <v>-56.08193901</v>
      </c>
      <c r="HN341" s="143">
        <f t="shared" si="211"/>
        <v>-233.8972193</v>
      </c>
      <c r="HO341" s="143">
        <f t="shared" si="212"/>
        <v>-1.806125451</v>
      </c>
      <c r="HP341" s="124">
        <f t="shared" si="213"/>
        <v>240.5266993</v>
      </c>
      <c r="HQ341" s="140">
        <f t="shared" si="214"/>
        <v>2.094395102</v>
      </c>
      <c r="HR341" s="140">
        <f t="shared" si="215"/>
        <v>0.7589278997</v>
      </c>
      <c r="HS341" s="141">
        <f t="shared" si="216"/>
        <v>2.853323002</v>
      </c>
      <c r="HT341" s="141">
        <f t="shared" si="217"/>
        <v>2.853323002</v>
      </c>
      <c r="HU341" s="122">
        <f t="shared" si="218"/>
        <v>2.853323002</v>
      </c>
      <c r="HV341" s="142">
        <f t="shared" si="219"/>
        <v>1</v>
      </c>
      <c r="HW341" s="142">
        <f t="shared" si="220"/>
        <v>240.5266993</v>
      </c>
      <c r="HX341" s="130">
        <f t="shared" si="221"/>
        <v>240.5266993</v>
      </c>
      <c r="HY341" s="143">
        <f t="shared" si="222"/>
        <v>-230.6019033</v>
      </c>
      <c r="HZ341" s="143">
        <f t="shared" si="223"/>
        <v>68.38022578</v>
      </c>
      <c r="IA341" s="143">
        <f t="shared" si="224"/>
        <v>2.853323002</v>
      </c>
      <c r="IB341" s="124">
        <f t="shared" si="225"/>
        <v>240.5266993</v>
      </c>
      <c r="IC341" s="140">
        <f t="shared" si="226"/>
        <v>-2.094395102</v>
      </c>
      <c r="ID341" s="140">
        <f t="shared" si="227"/>
        <v>2.382664754</v>
      </c>
      <c r="IE341" s="141">
        <f t="shared" si="228"/>
        <v>0.2882696515</v>
      </c>
      <c r="IF341" s="141">
        <f t="shared" si="229"/>
        <v>0.2882696515</v>
      </c>
      <c r="IG341" s="122">
        <f t="shared" si="230"/>
        <v>0.2882696515</v>
      </c>
      <c r="IH341" s="142">
        <f t="shared" si="231"/>
        <v>1</v>
      </c>
      <c r="II341" s="142">
        <f t="shared" si="232"/>
        <v>240.5266993</v>
      </c>
      <c r="IJ341" s="130">
        <f t="shared" si="233"/>
        <v>240.5266993</v>
      </c>
      <c r="IK341" s="143">
        <f t="shared" si="234"/>
        <v>230.6019033</v>
      </c>
      <c r="IL341" s="143">
        <f t="shared" si="235"/>
        <v>68.38022578</v>
      </c>
      <c r="IM341" s="143">
        <f t="shared" si="236"/>
        <v>0.2882696515</v>
      </c>
      <c r="IN341" s="124">
        <f t="shared" si="237"/>
        <v>240.5266993</v>
      </c>
    </row>
    <row r="342" ht="12.75" customHeight="1">
      <c r="A342" s="129">
        <f>'Cortez Cubic'!AP342</f>
        <v>-0.2187762226</v>
      </c>
      <c r="B342" s="129">
        <f>'Cortez Cubic'!AQ342</f>
        <v>2.479066148</v>
      </c>
      <c r="C342" s="129">
        <f>'Cortez Cubic'!AR342</f>
        <v>4459.110437</v>
      </c>
      <c r="D342" s="129">
        <f>'Cortez Cubic'!AS342</f>
        <v>-269461.315</v>
      </c>
      <c r="E342" s="129">
        <f t="shared" ref="E342:H342" si="5630">0</f>
        <v>0</v>
      </c>
      <c r="F342" s="129">
        <f t="shared" si="5630"/>
        <v>0</v>
      </c>
      <c r="G342" s="129">
        <f t="shared" si="5630"/>
        <v>0</v>
      </c>
      <c r="H342" s="129">
        <f t="shared" si="5630"/>
        <v>0</v>
      </c>
      <c r="I342" s="110">
        <f>'Cortez Cubic'!I342</f>
        <v>108</v>
      </c>
      <c r="J342" s="130">
        <f t="shared" si="28"/>
        <v>86.54182176</v>
      </c>
      <c r="K342" s="131">
        <f t="shared" si="29"/>
        <v>1</v>
      </c>
      <c r="L342" s="131">
        <f t="shared" si="30"/>
        <v>0</v>
      </c>
      <c r="M342" s="132">
        <f t="shared" si="31"/>
        <v>21.45817824</v>
      </c>
      <c r="N342" s="133">
        <f t="shared" si="32"/>
        <v>0</v>
      </c>
      <c r="O342" s="134">
        <f t="shared" si="33"/>
        <v>86.54182176</v>
      </c>
      <c r="P342" s="134">
        <f t="shared" si="34"/>
        <v>-11.1847752</v>
      </c>
      <c r="Q342" s="135">
        <f t="shared" si="35"/>
        <v>86.54182176</v>
      </c>
      <c r="R342" s="135">
        <f t="shared" si="36"/>
        <v>11.1847752</v>
      </c>
      <c r="S342" s="136">
        <f t="shared" si="37"/>
        <v>-161.7521281</v>
      </c>
      <c r="T342" s="136">
        <f t="shared" si="38"/>
        <v>0</v>
      </c>
      <c r="U342" s="137">
        <f t="shared" ref="U342:X342" si="5631">ATAN2(A342,E342)</f>
        <v>3.141592654</v>
      </c>
      <c r="V342" s="137">
        <f t="shared" si="5631"/>
        <v>0</v>
      </c>
      <c r="W342" s="137">
        <f t="shared" si="5631"/>
        <v>0</v>
      </c>
      <c r="X342" s="137">
        <f t="shared" si="5631"/>
        <v>3.141592654</v>
      </c>
      <c r="Y342" s="137">
        <f t="shared" ref="Y342:AB342" si="5632">SQRT(POWER(A342,2)+POWER(E342,2))</f>
        <v>0.2187762226</v>
      </c>
      <c r="Z342" s="137">
        <f t="shared" si="5632"/>
        <v>2.479066148</v>
      </c>
      <c r="AA342" s="137">
        <f t="shared" si="5632"/>
        <v>4459.110437</v>
      </c>
      <c r="AB342" s="137">
        <f t="shared" si="5632"/>
        <v>269461.315</v>
      </c>
      <c r="AC342" s="138">
        <f t="shared" ref="AC342:AF342" si="5633">U342-$U342</f>
        <v>0</v>
      </c>
      <c r="AD342" s="138">
        <f t="shared" si="5633"/>
        <v>-3.141592654</v>
      </c>
      <c r="AE342" s="138">
        <f t="shared" si="5633"/>
        <v>-3.141592654</v>
      </c>
      <c r="AF342" s="138">
        <f t="shared" si="5633"/>
        <v>0</v>
      </c>
      <c r="AG342" s="138">
        <f t="shared" ref="AG342:AJ342" si="5634">Y342/$Y342</f>
        <v>1</v>
      </c>
      <c r="AH342" s="138">
        <f t="shared" si="5634"/>
        <v>11.33151546</v>
      </c>
      <c r="AI342" s="138">
        <f t="shared" si="5634"/>
        <v>20382.06156</v>
      </c>
      <c r="AJ342" s="138">
        <f t="shared" si="5634"/>
        <v>1231675.507</v>
      </c>
      <c r="AK342" s="139">
        <f t="shared" ref="AK342:AN342" si="5635">AG342*COS(AC342)</f>
        <v>1</v>
      </c>
      <c r="AL342" s="139">
        <f t="shared" si="5635"/>
        <v>-11.33151546</v>
      </c>
      <c r="AM342" s="139">
        <f t="shared" si="5635"/>
        <v>-20382.06156</v>
      </c>
      <c r="AN342" s="139">
        <f t="shared" si="5635"/>
        <v>1231675.507</v>
      </c>
      <c r="AO342" s="129">
        <f t="shared" ref="AO342:AR342" si="5636">AG342*SIN(AC342)</f>
        <v>0</v>
      </c>
      <c r="AP342" s="129">
        <f t="shared" si="5636"/>
        <v>0</v>
      </c>
      <c r="AQ342" s="129">
        <f t="shared" si="5636"/>
        <v>0</v>
      </c>
      <c r="AR342" s="129">
        <f t="shared" si="5636"/>
        <v>0</v>
      </c>
      <c r="AS342" s="140">
        <f t="shared" si="45"/>
        <v>-9.424777961</v>
      </c>
      <c r="AT342" s="141">
        <f t="shared" si="46"/>
        <v>-9.424777961</v>
      </c>
      <c r="AU342" s="141">
        <f t="shared" si="47"/>
        <v>-3.141592654</v>
      </c>
      <c r="AV342" s="122">
        <f t="shared" si="48"/>
        <v>3.141592654</v>
      </c>
      <c r="AW342" s="142">
        <f t="shared" si="49"/>
        <v>1455.003328</v>
      </c>
      <c r="AX342" s="130">
        <f t="shared" si="50"/>
        <v>1455.003328</v>
      </c>
      <c r="AY342" s="143">
        <f t="shared" si="51"/>
        <v>2910.006655</v>
      </c>
      <c r="AZ342" s="143">
        <f t="shared" si="52"/>
        <v>0</v>
      </c>
      <c r="BA342" s="143">
        <f t="shared" si="53"/>
        <v>0</v>
      </c>
      <c r="BB342" s="124">
        <f t="shared" si="54"/>
        <v>2910.006655</v>
      </c>
      <c r="BC342" s="140">
        <f t="shared" ref="BC342:BD342" si="5637">BC$2*AD342</f>
        <v>-3.141592654</v>
      </c>
      <c r="BD342" s="140">
        <f t="shared" si="5637"/>
        <v>-3.141592654</v>
      </c>
      <c r="BE342" s="141">
        <f t="shared" si="56"/>
        <v>-6.283185307</v>
      </c>
      <c r="BF342" s="141">
        <f t="shared" si="57"/>
        <v>0</v>
      </c>
      <c r="BG342" s="122">
        <f t="shared" si="58"/>
        <v>0</v>
      </c>
      <c r="BH342" s="142">
        <f t="shared" ref="BH342:BI342" si="5638">POWER(AH342,BH$2)</f>
        <v>11.33151546</v>
      </c>
      <c r="BI342" s="142">
        <f t="shared" si="5638"/>
        <v>20382.06156</v>
      </c>
      <c r="BJ342" s="130">
        <f t="shared" si="60"/>
        <v>230959.6456</v>
      </c>
      <c r="BK342" s="143">
        <f t="shared" si="61"/>
        <v>2078636.811</v>
      </c>
      <c r="BL342" s="143">
        <f t="shared" si="62"/>
        <v>0</v>
      </c>
      <c r="BM342" s="143">
        <f t="shared" si="63"/>
        <v>0</v>
      </c>
      <c r="BN342" s="124">
        <f t="shared" si="64"/>
        <v>2078636.811</v>
      </c>
      <c r="BO342" s="140">
        <f t="shared" si="65"/>
        <v>0</v>
      </c>
      <c r="BP342" s="141">
        <f t="shared" si="66"/>
        <v>0</v>
      </c>
      <c r="BQ342" s="141">
        <f t="shared" si="67"/>
        <v>0</v>
      </c>
      <c r="BR342" s="122">
        <f t="shared" si="68"/>
        <v>0</v>
      </c>
      <c r="BS342" s="142">
        <f t="shared" si="69"/>
        <v>1231675.507</v>
      </c>
      <c r="BT342" s="130">
        <f t="shared" si="70"/>
        <v>1231675.507</v>
      </c>
      <c r="BU342" s="143">
        <f t="shared" si="71"/>
        <v>-33255238.7</v>
      </c>
      <c r="BV342" s="143">
        <f t="shared" si="72"/>
        <v>0</v>
      </c>
      <c r="BW342" s="143">
        <f t="shared" si="73"/>
        <v>3.141592654</v>
      </c>
      <c r="BX342" s="124">
        <f t="shared" si="74"/>
        <v>33255238.7</v>
      </c>
      <c r="BY342" s="144">
        <f t="shared" ref="BY342:BZ342" si="5639">AY342+BK342+BU342</f>
        <v>-31173691.88</v>
      </c>
      <c r="BZ342" s="144">
        <f t="shared" si="5639"/>
        <v>0</v>
      </c>
      <c r="CA342" s="144">
        <f t="shared" si="76"/>
        <v>-3.141592654</v>
      </c>
      <c r="CB342" s="145">
        <f t="shared" si="77"/>
        <v>31173691.88</v>
      </c>
      <c r="CC342" s="140">
        <f t="shared" ref="CC342:CD342" si="5640">CC$2*AD342</f>
        <v>-6.283185307</v>
      </c>
      <c r="CD342" s="140">
        <f t="shared" si="5640"/>
        <v>-6.283185307</v>
      </c>
      <c r="CE342" s="141">
        <f t="shared" si="79"/>
        <v>-12.56637061</v>
      </c>
      <c r="CF342" s="141">
        <f t="shared" si="80"/>
        <v>0</v>
      </c>
      <c r="CG342" s="122">
        <f t="shared" si="81"/>
        <v>0</v>
      </c>
      <c r="CH342" s="142">
        <f t="shared" ref="CH342:CI342" si="5641">POWER(AH342,CH$2)</f>
        <v>128.4032426</v>
      </c>
      <c r="CI342" s="142">
        <f t="shared" si="5641"/>
        <v>415428433.5</v>
      </c>
      <c r="CJ342" s="130">
        <f t="shared" si="83"/>
        <v>53342357904</v>
      </c>
      <c r="CK342" s="143">
        <f t="shared" si="84"/>
        <v>-53342357904</v>
      </c>
      <c r="CL342" s="143">
        <f t="shared" si="85"/>
        <v>0</v>
      </c>
      <c r="CM342" s="143">
        <f t="shared" si="86"/>
        <v>3.141592654</v>
      </c>
      <c r="CN342" s="124">
        <f t="shared" si="87"/>
        <v>53342357904</v>
      </c>
      <c r="CO342" s="140">
        <f t="shared" si="88"/>
        <v>-9.424777961</v>
      </c>
      <c r="CP342" s="141">
        <f t="shared" si="89"/>
        <v>-9.424777961</v>
      </c>
      <c r="CQ342" s="141">
        <f t="shared" si="90"/>
        <v>-3.141592654</v>
      </c>
      <c r="CR342" s="122">
        <f t="shared" si="91"/>
        <v>3.141592654</v>
      </c>
      <c r="CS342" s="142">
        <f t="shared" si="92"/>
        <v>8467287904773</v>
      </c>
      <c r="CT342" s="130">
        <f t="shared" si="93"/>
        <v>8467287904773</v>
      </c>
      <c r="CU342" s="143">
        <f t="shared" si="94"/>
        <v>-33869151619091</v>
      </c>
      <c r="CV342" s="143">
        <f t="shared" si="95"/>
        <v>0.004147774812</v>
      </c>
      <c r="CW342" s="143">
        <f t="shared" si="96"/>
        <v>3.141592654</v>
      </c>
      <c r="CX342" s="124">
        <f t="shared" si="97"/>
        <v>33869151619091</v>
      </c>
      <c r="CY342" s="140">
        <f t="shared" si="98"/>
        <v>-9.424777961</v>
      </c>
      <c r="CZ342" s="140">
        <f t="shared" si="99"/>
        <v>0</v>
      </c>
      <c r="DA342" s="141">
        <f t="shared" si="100"/>
        <v>-9.424777961</v>
      </c>
      <c r="DB342" s="141">
        <f t="shared" si="101"/>
        <v>-3.141592654</v>
      </c>
      <c r="DC342" s="122">
        <f t="shared" si="102"/>
        <v>3.141592654</v>
      </c>
      <c r="DD342" s="142">
        <f t="shared" si="103"/>
        <v>1455.003328</v>
      </c>
      <c r="DE342" s="142">
        <f t="shared" si="104"/>
        <v>1231675.507</v>
      </c>
      <c r="DF342" s="130">
        <f t="shared" si="105"/>
        <v>1792091962</v>
      </c>
      <c r="DG342" s="143">
        <f t="shared" si="106"/>
        <v>-7168367848</v>
      </c>
      <c r="DH342" s="143">
        <f t="shared" si="107"/>
        <v>0.000000877871874</v>
      </c>
      <c r="DI342" s="143">
        <f t="shared" si="108"/>
        <v>3.141592654</v>
      </c>
      <c r="DJ342" s="124">
        <f t="shared" si="109"/>
        <v>7168367848</v>
      </c>
      <c r="DK342" s="140">
        <f t="shared" ref="DK342:DM342" si="5642">DK$2*AD342</f>
        <v>-3.141592654</v>
      </c>
      <c r="DL342" s="140">
        <f t="shared" si="5642"/>
        <v>-3.141592654</v>
      </c>
      <c r="DM342" s="140">
        <f t="shared" si="5642"/>
        <v>0</v>
      </c>
      <c r="DN342" s="141">
        <f t="shared" si="111"/>
        <v>-6.283185307</v>
      </c>
      <c r="DO342" s="141">
        <f t="shared" si="112"/>
        <v>0</v>
      </c>
      <c r="DP342" s="122">
        <f t="shared" si="113"/>
        <v>0</v>
      </c>
      <c r="DQ342" s="142">
        <f t="shared" ref="DQ342:DS342" si="5643">POWER(AH342,DQ$2)</f>
        <v>11.33151546</v>
      </c>
      <c r="DR342" s="142">
        <f t="shared" si="5643"/>
        <v>20382.06156</v>
      </c>
      <c r="DS342" s="142">
        <f t="shared" si="5643"/>
        <v>1231675.507</v>
      </c>
      <c r="DT342" s="130">
        <f t="shared" si="115"/>
        <v>284467338706</v>
      </c>
      <c r="DU342" s="143">
        <f t="shared" si="116"/>
        <v>-5120412096704</v>
      </c>
      <c r="DV342" s="143">
        <f t="shared" si="117"/>
        <v>0</v>
      </c>
      <c r="DW342" s="143">
        <f t="shared" si="118"/>
        <v>3.141592654</v>
      </c>
      <c r="DX342" s="124">
        <f t="shared" si="119"/>
        <v>5120412096704</v>
      </c>
      <c r="DY342" s="140">
        <f t="shared" si="120"/>
        <v>0</v>
      </c>
      <c r="DZ342" s="141">
        <f t="shared" si="121"/>
        <v>0</v>
      </c>
      <c r="EA342" s="141">
        <f t="shared" si="122"/>
        <v>0</v>
      </c>
      <c r="EB342" s="122">
        <f t="shared" si="123"/>
        <v>0</v>
      </c>
      <c r="EC342" s="142">
        <f t="shared" si="124"/>
        <v>1517024555537</v>
      </c>
      <c r="ED342" s="130">
        <f t="shared" si="125"/>
        <v>1517024555537</v>
      </c>
      <c r="EE342" s="143">
        <f t="shared" si="126"/>
        <v>40959662999495</v>
      </c>
      <c r="EF342" s="143">
        <f t="shared" si="127"/>
        <v>0</v>
      </c>
      <c r="EG342" s="143">
        <f t="shared" si="128"/>
        <v>0</v>
      </c>
      <c r="EH342" s="124">
        <f t="shared" si="129"/>
        <v>40959662999495</v>
      </c>
      <c r="EI342" s="144">
        <f t="shared" ref="EI342:EJ342" si="5644">CK342+CU342+DG342+DU342+EE342</f>
        <v>1909588557948</v>
      </c>
      <c r="EJ342" s="144">
        <f t="shared" si="5644"/>
        <v>0.004148652684</v>
      </c>
      <c r="EK342" s="144">
        <f t="shared" si="131"/>
        <v>0</v>
      </c>
      <c r="EL342" s="145">
        <f t="shared" si="132"/>
        <v>1909588557948</v>
      </c>
      <c r="EM342" s="140">
        <f t="shared" si="133"/>
        <v>0</v>
      </c>
      <c r="EN342" s="141">
        <f t="shared" si="134"/>
        <v>0</v>
      </c>
      <c r="EO342" s="141">
        <f t="shared" si="135"/>
        <v>0</v>
      </c>
      <c r="EP342" s="122">
        <f t="shared" si="136"/>
        <v>0</v>
      </c>
      <c r="EQ342" s="142">
        <f t="shared" si="137"/>
        <v>1381878.634</v>
      </c>
      <c r="ER342" s="130">
        <f t="shared" si="138"/>
        <v>1381878.634</v>
      </c>
      <c r="ES342" s="143">
        <f t="shared" si="139"/>
        <v>7180452.01</v>
      </c>
      <c r="ET342" s="143">
        <f t="shared" si="140"/>
        <v>0.000000007799900502</v>
      </c>
      <c r="EU342" s="143">
        <f t="shared" si="141"/>
        <v>0</v>
      </c>
      <c r="EV342" s="124">
        <f t="shared" si="142"/>
        <v>7180452.01</v>
      </c>
      <c r="EW342" s="144">
        <f t="shared" ref="EW342:EX342" si="5645">BY342+ES342</f>
        <v>-23993239.87</v>
      </c>
      <c r="EX342" s="144">
        <f t="shared" si="5645"/>
        <v>0.000000007799544129</v>
      </c>
      <c r="EY342" s="144">
        <f t="shared" si="144"/>
        <v>3.141592654</v>
      </c>
      <c r="EZ342" s="145">
        <f t="shared" si="145"/>
        <v>23993239.87</v>
      </c>
      <c r="FA342" s="140">
        <f t="shared" si="146"/>
        <v>1.047197551</v>
      </c>
      <c r="FB342" s="141">
        <f t="shared" si="147"/>
        <v>1.047197551</v>
      </c>
      <c r="FC342" s="141">
        <f t="shared" si="148"/>
        <v>1.047197551</v>
      </c>
      <c r="FD342" s="122">
        <f t="shared" si="149"/>
        <v>1.047197551</v>
      </c>
      <c r="FE342" s="142">
        <f t="shared" si="150"/>
        <v>288.4228288</v>
      </c>
      <c r="FF342" s="130">
        <f t="shared" si="151"/>
        <v>288.4228288</v>
      </c>
      <c r="FG342" s="143">
        <f t="shared" si="152"/>
        <v>38.15355848</v>
      </c>
      <c r="FH342" s="143">
        <f t="shared" si="153"/>
        <v>66.08390178</v>
      </c>
      <c r="FI342" s="143">
        <f t="shared" si="154"/>
        <v>1.047197551</v>
      </c>
      <c r="FJ342" s="124">
        <f t="shared" si="155"/>
        <v>76.30711697</v>
      </c>
      <c r="FK342" s="140">
        <f t="shared" si="156"/>
        <v>-6.283185307</v>
      </c>
      <c r="FL342" s="141">
        <f t="shared" si="157"/>
        <v>-6.283185307</v>
      </c>
      <c r="FM342" s="141">
        <f t="shared" si="158"/>
        <v>0</v>
      </c>
      <c r="FN342" s="122">
        <f t="shared" si="159"/>
        <v>0</v>
      </c>
      <c r="FO342" s="142">
        <f t="shared" si="160"/>
        <v>128.4032426</v>
      </c>
      <c r="FP342" s="130">
        <f t="shared" si="161"/>
        <v>128.4032426</v>
      </c>
      <c r="FQ342" s="143">
        <f t="shared" si="162"/>
        <v>-128.4032426</v>
      </c>
      <c r="FR342" s="143">
        <f t="shared" si="163"/>
        <v>0</v>
      </c>
      <c r="FS342" s="143">
        <f t="shared" si="164"/>
        <v>3.141592654</v>
      </c>
      <c r="FT342" s="124">
        <f t="shared" si="165"/>
        <v>128.4032426</v>
      </c>
      <c r="FU342" s="144">
        <f t="shared" si="166"/>
        <v>-61274.58792</v>
      </c>
      <c r="FV342" s="144">
        <f t="shared" si="167"/>
        <v>0</v>
      </c>
      <c r="FW342" s="144">
        <f t="shared" si="168"/>
        <v>-3.141592654</v>
      </c>
      <c r="FX342" s="145">
        <f t="shared" si="169"/>
        <v>61274.58792</v>
      </c>
      <c r="FY342" s="140">
        <f t="shared" si="170"/>
        <v>-3.141592654</v>
      </c>
      <c r="FZ342" s="140">
        <f t="shared" si="171"/>
        <v>-1.047197551</v>
      </c>
      <c r="GA342" s="141">
        <f t="shared" si="172"/>
        <v>-4.188790205</v>
      </c>
      <c r="GB342" s="141">
        <f t="shared" si="173"/>
        <v>-4.188790205</v>
      </c>
      <c r="GC342" s="122">
        <f t="shared" si="174"/>
        <v>2.094395102</v>
      </c>
      <c r="GD342" s="142">
        <f t="shared" si="175"/>
        <v>61274.58792</v>
      </c>
      <c r="GE342" s="142">
        <f t="shared" si="176"/>
        <v>0.01310493752</v>
      </c>
      <c r="GF342" s="130">
        <f t="shared" si="177"/>
        <v>802.9996462</v>
      </c>
      <c r="GG342" s="143">
        <f t="shared" si="178"/>
        <v>-44.61109145</v>
      </c>
      <c r="GH342" s="143">
        <f t="shared" si="179"/>
        <v>77.26867698</v>
      </c>
      <c r="GI342" s="143">
        <f t="shared" si="180"/>
        <v>2.094395102</v>
      </c>
      <c r="GJ342" s="124">
        <f t="shared" si="181"/>
        <v>89.22218291</v>
      </c>
      <c r="GK342" s="146">
        <f t="shared" si="182"/>
        <v>-0.5</v>
      </c>
      <c r="GL342" s="127">
        <f t="shared" si="183"/>
        <v>-0.8660254038</v>
      </c>
      <c r="GM342" s="146">
        <f t="shared" si="184"/>
        <v>-2.094395102</v>
      </c>
      <c r="GN342" s="127">
        <f t="shared" si="185"/>
        <v>1</v>
      </c>
      <c r="GO342" s="147">
        <f t="shared" si="186"/>
        <v>-0.5</v>
      </c>
      <c r="GP342" s="128">
        <f t="shared" si="187"/>
        <v>0.8660254038</v>
      </c>
      <c r="GQ342" s="147">
        <f t="shared" si="188"/>
        <v>2.094395102</v>
      </c>
      <c r="GR342" s="128">
        <f t="shared" si="189"/>
        <v>1</v>
      </c>
      <c r="GS342" s="140">
        <f t="shared" si="190"/>
        <v>-2.094395102</v>
      </c>
      <c r="GT342" s="140">
        <f t="shared" si="191"/>
        <v>1.047197551</v>
      </c>
      <c r="GU342" s="141">
        <f t="shared" si="192"/>
        <v>-1.047197551</v>
      </c>
      <c r="GV342" s="141">
        <f t="shared" si="193"/>
        <v>-1.047197551</v>
      </c>
      <c r="GW342" s="122">
        <f t="shared" si="194"/>
        <v>-1.047197551</v>
      </c>
      <c r="GX342" s="142">
        <f t="shared" si="195"/>
        <v>1</v>
      </c>
      <c r="GY342" s="142">
        <f t="shared" si="196"/>
        <v>76.30711697</v>
      </c>
      <c r="GZ342" s="130">
        <f t="shared" si="197"/>
        <v>76.30711697</v>
      </c>
      <c r="HA342" s="143">
        <f t="shared" si="198"/>
        <v>38.15355848</v>
      </c>
      <c r="HB342" s="143">
        <f t="shared" si="199"/>
        <v>-66.08390178</v>
      </c>
      <c r="HC342" s="143">
        <f t="shared" si="200"/>
        <v>-1.047197551</v>
      </c>
      <c r="HD342" s="124">
        <f t="shared" si="201"/>
        <v>76.30711697</v>
      </c>
      <c r="HE342" s="140">
        <f t="shared" si="202"/>
        <v>2.094395102</v>
      </c>
      <c r="HF342" s="140">
        <f t="shared" si="203"/>
        <v>2.094395102</v>
      </c>
      <c r="HG342" s="141">
        <f t="shared" si="204"/>
        <v>4.188790205</v>
      </c>
      <c r="HH342" s="141">
        <f t="shared" si="205"/>
        <v>4.188790205</v>
      </c>
      <c r="HI342" s="122">
        <f t="shared" si="206"/>
        <v>-2.094395102</v>
      </c>
      <c r="HJ342" s="142">
        <f t="shared" si="207"/>
        <v>1</v>
      </c>
      <c r="HK342" s="142">
        <f t="shared" si="208"/>
        <v>89.22218291</v>
      </c>
      <c r="HL342" s="130">
        <f t="shared" si="209"/>
        <v>89.22218291</v>
      </c>
      <c r="HM342" s="143">
        <f t="shared" si="210"/>
        <v>-44.61109145</v>
      </c>
      <c r="HN342" s="143">
        <f t="shared" si="211"/>
        <v>-77.26867698</v>
      </c>
      <c r="HO342" s="143">
        <f t="shared" si="212"/>
        <v>-2.094395102</v>
      </c>
      <c r="HP342" s="124">
        <f t="shared" si="213"/>
        <v>89.22218291</v>
      </c>
      <c r="HQ342" s="140">
        <f t="shared" si="214"/>
        <v>2.094395102</v>
      </c>
      <c r="HR342" s="140">
        <f t="shared" si="215"/>
        <v>1.047197551</v>
      </c>
      <c r="HS342" s="141">
        <f t="shared" si="216"/>
        <v>3.141592654</v>
      </c>
      <c r="HT342" s="141">
        <f t="shared" si="217"/>
        <v>3.141592654</v>
      </c>
      <c r="HU342" s="122">
        <f t="shared" si="218"/>
        <v>3.141592654</v>
      </c>
      <c r="HV342" s="142">
        <f t="shared" si="219"/>
        <v>1</v>
      </c>
      <c r="HW342" s="142">
        <f t="shared" si="220"/>
        <v>76.30711697</v>
      </c>
      <c r="HX342" s="130">
        <f t="shared" si="221"/>
        <v>76.30711697</v>
      </c>
      <c r="HY342" s="143">
        <f t="shared" si="222"/>
        <v>-76.30711697</v>
      </c>
      <c r="HZ342" s="143">
        <f t="shared" si="223"/>
        <v>0</v>
      </c>
      <c r="IA342" s="143">
        <f t="shared" si="224"/>
        <v>3.141592654</v>
      </c>
      <c r="IB342" s="124">
        <f t="shared" si="225"/>
        <v>76.30711697</v>
      </c>
      <c r="IC342" s="140">
        <f t="shared" si="226"/>
        <v>-2.094395102</v>
      </c>
      <c r="ID342" s="140">
        <f t="shared" si="227"/>
        <v>2.094395102</v>
      </c>
      <c r="IE342" s="141">
        <f t="shared" si="228"/>
        <v>0</v>
      </c>
      <c r="IF342" s="141">
        <f t="shared" si="229"/>
        <v>0</v>
      </c>
      <c r="IG342" s="122">
        <f t="shared" si="230"/>
        <v>0</v>
      </c>
      <c r="IH342" s="142">
        <f t="shared" si="231"/>
        <v>1</v>
      </c>
      <c r="II342" s="142">
        <f t="shared" si="232"/>
        <v>89.22218291</v>
      </c>
      <c r="IJ342" s="130">
        <f t="shared" si="233"/>
        <v>89.22218291</v>
      </c>
      <c r="IK342" s="143">
        <f t="shared" si="234"/>
        <v>89.22218291</v>
      </c>
      <c r="IL342" s="143">
        <f t="shared" si="235"/>
        <v>0</v>
      </c>
      <c r="IM342" s="143">
        <f t="shared" si="236"/>
        <v>0</v>
      </c>
      <c r="IN342" s="124">
        <f t="shared" si="237"/>
        <v>89.22218291</v>
      </c>
    </row>
    <row r="343" ht="12.75" customHeight="1">
      <c r="A343" s="129">
        <f>'Cortez Cubic'!AP343</f>
        <v>-0.2187762226</v>
      </c>
      <c r="B343" s="129">
        <f>'Cortez Cubic'!AQ343</f>
        <v>2.091570869</v>
      </c>
      <c r="C343" s="129">
        <f>'Cortez Cubic'!AR343</f>
        <v>14408.85666</v>
      </c>
      <c r="D343" s="129">
        <f>'Cortez Cubic'!AS343</f>
        <v>-1567576.811</v>
      </c>
      <c r="E343" s="129">
        <f t="shared" ref="E343:H343" si="5646">0</f>
        <v>0</v>
      </c>
      <c r="F343" s="129">
        <f t="shared" si="5646"/>
        <v>0</v>
      </c>
      <c r="G343" s="129">
        <f t="shared" si="5646"/>
        <v>0</v>
      </c>
      <c r="H343" s="129">
        <f t="shared" si="5646"/>
        <v>0</v>
      </c>
      <c r="I343" s="110">
        <f>'Cortez Cubic'!I343</f>
        <v>131</v>
      </c>
      <c r="J343" s="130">
        <f t="shared" si="28"/>
        <v>152.5034798</v>
      </c>
      <c r="K343" s="131">
        <f t="shared" si="29"/>
        <v>1</v>
      </c>
      <c r="L343" s="131">
        <f t="shared" si="30"/>
        <v>0</v>
      </c>
      <c r="M343" s="132">
        <f t="shared" si="31"/>
        <v>-21.50347984</v>
      </c>
      <c r="N343" s="133">
        <f t="shared" si="32"/>
        <v>0</v>
      </c>
      <c r="O343" s="134">
        <f t="shared" si="33"/>
        <v>152.5034798</v>
      </c>
      <c r="P343" s="134">
        <f t="shared" si="34"/>
        <v>-31.54054175</v>
      </c>
      <c r="Q343" s="135">
        <f t="shared" si="35"/>
        <v>152.5034798</v>
      </c>
      <c r="R343" s="135">
        <f t="shared" si="36"/>
        <v>31.54054175</v>
      </c>
      <c r="S343" s="136">
        <f t="shared" si="37"/>
        <v>-295.4466389</v>
      </c>
      <c r="T343" s="136">
        <f t="shared" si="38"/>
        <v>0</v>
      </c>
      <c r="U343" s="137">
        <f t="shared" ref="U343:X343" si="5647">ATAN2(A343,E343)</f>
        <v>3.141592654</v>
      </c>
      <c r="V343" s="137">
        <f t="shared" si="5647"/>
        <v>0</v>
      </c>
      <c r="W343" s="137">
        <f t="shared" si="5647"/>
        <v>0</v>
      </c>
      <c r="X343" s="137">
        <f t="shared" si="5647"/>
        <v>3.141592654</v>
      </c>
      <c r="Y343" s="137">
        <f t="shared" ref="Y343:AB343" si="5648">SQRT(POWER(A343,2)+POWER(E343,2))</f>
        <v>0.2187762226</v>
      </c>
      <c r="Z343" s="137">
        <f t="shared" si="5648"/>
        <v>2.091570869</v>
      </c>
      <c r="AA343" s="137">
        <f t="shared" si="5648"/>
        <v>14408.85666</v>
      </c>
      <c r="AB343" s="137">
        <f t="shared" si="5648"/>
        <v>1567576.811</v>
      </c>
      <c r="AC343" s="138">
        <f t="shared" ref="AC343:AF343" si="5649">U343-$U343</f>
        <v>0</v>
      </c>
      <c r="AD343" s="138">
        <f t="shared" si="5649"/>
        <v>-3.141592654</v>
      </c>
      <c r="AE343" s="138">
        <f t="shared" si="5649"/>
        <v>-3.141592654</v>
      </c>
      <c r="AF343" s="138">
        <f t="shared" si="5649"/>
        <v>0</v>
      </c>
      <c r="AG343" s="138">
        <f t="shared" ref="AG343:AJ343" si="5650">Y343/$Y343</f>
        <v>1</v>
      </c>
      <c r="AH343" s="138">
        <f t="shared" si="5650"/>
        <v>9.56032079</v>
      </c>
      <c r="AI343" s="138">
        <f t="shared" si="5650"/>
        <v>65861.16394</v>
      </c>
      <c r="AJ343" s="138">
        <f t="shared" si="5650"/>
        <v>7165206.495</v>
      </c>
      <c r="AK343" s="139">
        <f t="shared" ref="AK343:AN343" si="5651">AG343*COS(AC343)</f>
        <v>1</v>
      </c>
      <c r="AL343" s="139">
        <f t="shared" si="5651"/>
        <v>-9.56032079</v>
      </c>
      <c r="AM343" s="139">
        <f t="shared" si="5651"/>
        <v>-65861.16394</v>
      </c>
      <c r="AN343" s="139">
        <f t="shared" si="5651"/>
        <v>7165206.495</v>
      </c>
      <c r="AO343" s="129">
        <f t="shared" ref="AO343:AR343" si="5652">AG343*SIN(AC343)</f>
        <v>0</v>
      </c>
      <c r="AP343" s="129">
        <f t="shared" si="5652"/>
        <v>0</v>
      </c>
      <c r="AQ343" s="129">
        <f t="shared" si="5652"/>
        <v>0</v>
      </c>
      <c r="AR343" s="129">
        <f t="shared" si="5652"/>
        <v>0</v>
      </c>
      <c r="AS343" s="140">
        <f t="shared" si="45"/>
        <v>-9.424777961</v>
      </c>
      <c r="AT343" s="141">
        <f t="shared" si="46"/>
        <v>-9.424777961</v>
      </c>
      <c r="AU343" s="141">
        <f t="shared" si="47"/>
        <v>-3.141592654</v>
      </c>
      <c r="AV343" s="122">
        <f t="shared" si="48"/>
        <v>3.141592654</v>
      </c>
      <c r="AW343" s="142">
        <f t="shared" si="49"/>
        <v>873.8107733</v>
      </c>
      <c r="AX343" s="130">
        <f t="shared" si="50"/>
        <v>873.8107733</v>
      </c>
      <c r="AY343" s="143">
        <f t="shared" si="51"/>
        <v>1747.621547</v>
      </c>
      <c r="AZ343" s="143">
        <f t="shared" si="52"/>
        <v>0</v>
      </c>
      <c r="BA343" s="143">
        <f t="shared" si="53"/>
        <v>0</v>
      </c>
      <c r="BB343" s="124">
        <f t="shared" si="54"/>
        <v>1747.621547</v>
      </c>
      <c r="BC343" s="140">
        <f t="shared" ref="BC343:BD343" si="5653">BC$2*AD343</f>
        <v>-3.141592654</v>
      </c>
      <c r="BD343" s="140">
        <f t="shared" si="5653"/>
        <v>-3.141592654</v>
      </c>
      <c r="BE343" s="141">
        <f t="shared" si="56"/>
        <v>-6.283185307</v>
      </c>
      <c r="BF343" s="141">
        <f t="shared" si="57"/>
        <v>0</v>
      </c>
      <c r="BG343" s="122">
        <f t="shared" si="58"/>
        <v>0</v>
      </c>
      <c r="BH343" s="142">
        <f t="shared" ref="BH343:BI343" si="5654">POWER(AH343,BH$2)</f>
        <v>9.56032079</v>
      </c>
      <c r="BI343" s="142">
        <f t="shared" si="5654"/>
        <v>65861.16394</v>
      </c>
      <c r="BJ343" s="130">
        <f t="shared" si="60"/>
        <v>629653.8548</v>
      </c>
      <c r="BK343" s="143">
        <f t="shared" si="61"/>
        <v>5666884.694</v>
      </c>
      <c r="BL343" s="143">
        <f t="shared" si="62"/>
        <v>0</v>
      </c>
      <c r="BM343" s="143">
        <f t="shared" si="63"/>
        <v>0</v>
      </c>
      <c r="BN343" s="124">
        <f t="shared" si="64"/>
        <v>5666884.694</v>
      </c>
      <c r="BO343" s="140">
        <f t="shared" si="65"/>
        <v>0</v>
      </c>
      <c r="BP343" s="141">
        <f t="shared" si="66"/>
        <v>0</v>
      </c>
      <c r="BQ343" s="141">
        <f t="shared" si="67"/>
        <v>0</v>
      </c>
      <c r="BR343" s="122">
        <f t="shared" si="68"/>
        <v>0</v>
      </c>
      <c r="BS343" s="142">
        <f t="shared" si="69"/>
        <v>7165206.495</v>
      </c>
      <c r="BT343" s="130">
        <f t="shared" si="70"/>
        <v>7165206.495</v>
      </c>
      <c r="BU343" s="143">
        <f t="shared" si="71"/>
        <v>-193460575.4</v>
      </c>
      <c r="BV343" s="143">
        <f t="shared" si="72"/>
        <v>0</v>
      </c>
      <c r="BW343" s="143">
        <f t="shared" si="73"/>
        <v>3.141592654</v>
      </c>
      <c r="BX343" s="124">
        <f t="shared" si="74"/>
        <v>193460575.4</v>
      </c>
      <c r="BY343" s="144">
        <f t="shared" ref="BY343:BZ343" si="5655">AY343+BK343+BU343</f>
        <v>-187791943</v>
      </c>
      <c r="BZ343" s="144">
        <f t="shared" si="5655"/>
        <v>0</v>
      </c>
      <c r="CA343" s="144">
        <f t="shared" si="76"/>
        <v>-3.141592654</v>
      </c>
      <c r="CB343" s="145">
        <f t="shared" si="77"/>
        <v>187791943</v>
      </c>
      <c r="CC343" s="140">
        <f t="shared" ref="CC343:CD343" si="5656">CC$2*AD343</f>
        <v>-6.283185307</v>
      </c>
      <c r="CD343" s="140">
        <f t="shared" si="5656"/>
        <v>-6.283185307</v>
      </c>
      <c r="CE343" s="141">
        <f t="shared" si="79"/>
        <v>-12.56637061</v>
      </c>
      <c r="CF343" s="141">
        <f t="shared" si="80"/>
        <v>0</v>
      </c>
      <c r="CG343" s="122">
        <f t="shared" si="81"/>
        <v>0</v>
      </c>
      <c r="CH343" s="142">
        <f t="shared" ref="CH343:CI343" si="5657">POWER(AH343,CH$2)</f>
        <v>91.3997336</v>
      </c>
      <c r="CI343" s="142">
        <f t="shared" si="5657"/>
        <v>4337692916</v>
      </c>
      <c r="CJ343" s="130">
        <f t="shared" si="83"/>
        <v>396463976927</v>
      </c>
      <c r="CK343" s="143">
        <f t="shared" si="84"/>
        <v>-396463976927</v>
      </c>
      <c r="CL343" s="143">
        <f t="shared" si="85"/>
        <v>0</v>
      </c>
      <c r="CM343" s="143">
        <f t="shared" si="86"/>
        <v>3.141592654</v>
      </c>
      <c r="CN343" s="124">
        <f t="shared" si="87"/>
        <v>396463976927</v>
      </c>
      <c r="CO343" s="140">
        <f t="shared" si="88"/>
        <v>-9.424777961</v>
      </c>
      <c r="CP343" s="141">
        <f t="shared" si="89"/>
        <v>-9.424777961</v>
      </c>
      <c r="CQ343" s="141">
        <f t="shared" si="90"/>
        <v>-3.141592654</v>
      </c>
      <c r="CR343" s="122">
        <f t="shared" si="91"/>
        <v>3.141592654</v>
      </c>
      <c r="CS343" s="142">
        <f t="shared" si="92"/>
        <v>285685504237134</v>
      </c>
      <c r="CT343" s="130">
        <f t="shared" si="93"/>
        <v>285685504237134</v>
      </c>
      <c r="CU343" s="143">
        <f t="shared" si="94"/>
        <v>-1.14274E+15</v>
      </c>
      <c r="CV343" s="143">
        <f t="shared" si="95"/>
        <v>0.1399455353</v>
      </c>
      <c r="CW343" s="143">
        <f t="shared" si="96"/>
        <v>3.141592654</v>
      </c>
      <c r="CX343" s="124">
        <f t="shared" si="97"/>
        <v>1.14274E+15</v>
      </c>
      <c r="CY343" s="140">
        <f t="shared" si="98"/>
        <v>-9.424777961</v>
      </c>
      <c r="CZ343" s="140">
        <f t="shared" si="99"/>
        <v>0</v>
      </c>
      <c r="DA343" s="141">
        <f t="shared" si="100"/>
        <v>-9.424777961</v>
      </c>
      <c r="DB343" s="141">
        <f t="shared" si="101"/>
        <v>-3.141592654</v>
      </c>
      <c r="DC343" s="122">
        <f t="shared" si="102"/>
        <v>3.141592654</v>
      </c>
      <c r="DD343" s="142">
        <f t="shared" si="103"/>
        <v>873.8107733</v>
      </c>
      <c r="DE343" s="142">
        <f t="shared" si="104"/>
        <v>7165206.495</v>
      </c>
      <c r="DF343" s="130">
        <f t="shared" si="105"/>
        <v>6261034628</v>
      </c>
      <c r="DG343" s="143">
        <f t="shared" si="106"/>
        <v>-25044138512</v>
      </c>
      <c r="DH343" s="143">
        <f t="shared" si="107"/>
        <v>0.000003067022407</v>
      </c>
      <c r="DI343" s="143">
        <f t="shared" si="108"/>
        <v>3.141592654</v>
      </c>
      <c r="DJ343" s="124">
        <f t="shared" si="109"/>
        <v>25044138512</v>
      </c>
      <c r="DK343" s="140">
        <f t="shared" ref="DK343:DM343" si="5658">DK$2*AD343</f>
        <v>-3.141592654</v>
      </c>
      <c r="DL343" s="140">
        <f t="shared" si="5658"/>
        <v>-3.141592654</v>
      </c>
      <c r="DM343" s="140">
        <f t="shared" si="5658"/>
        <v>0</v>
      </c>
      <c r="DN343" s="141">
        <f t="shared" si="111"/>
        <v>-6.283185307</v>
      </c>
      <c r="DO343" s="141">
        <f t="shared" si="112"/>
        <v>0</v>
      </c>
      <c r="DP343" s="122">
        <f t="shared" si="113"/>
        <v>0</v>
      </c>
      <c r="DQ343" s="142">
        <f t="shared" ref="DQ343:DS343" si="5659">POWER(AH343,DQ$2)</f>
        <v>9.56032079</v>
      </c>
      <c r="DR343" s="142">
        <f t="shared" si="5659"/>
        <v>65861.16394</v>
      </c>
      <c r="DS343" s="142">
        <f t="shared" si="5659"/>
        <v>7165206.495</v>
      </c>
      <c r="DT343" s="130">
        <f t="shared" si="115"/>
        <v>4511599890124</v>
      </c>
      <c r="DU343" s="143">
        <f t="shared" si="116"/>
        <v>-81208798022226</v>
      </c>
      <c r="DV343" s="143">
        <f t="shared" si="117"/>
        <v>0</v>
      </c>
      <c r="DW343" s="143">
        <f t="shared" si="118"/>
        <v>3.141592654</v>
      </c>
      <c r="DX343" s="124">
        <f t="shared" si="119"/>
        <v>81208798022226</v>
      </c>
      <c r="DY343" s="140">
        <f t="shared" si="120"/>
        <v>0</v>
      </c>
      <c r="DZ343" s="141">
        <f t="shared" si="121"/>
        <v>0</v>
      </c>
      <c r="EA343" s="141">
        <f t="shared" si="122"/>
        <v>0</v>
      </c>
      <c r="EB343" s="122">
        <f t="shared" si="123"/>
        <v>0</v>
      </c>
      <c r="EC343" s="142">
        <f t="shared" si="124"/>
        <v>51340184110430</v>
      </c>
      <c r="ED343" s="130">
        <f t="shared" si="125"/>
        <v>51340184110430</v>
      </c>
      <c r="EE343" s="143">
        <f t="shared" si="126"/>
        <v>1.38618E+15</v>
      </c>
      <c r="EF343" s="143">
        <f t="shared" si="127"/>
        <v>0</v>
      </c>
      <c r="EG343" s="143">
        <f t="shared" si="128"/>
        <v>0</v>
      </c>
      <c r="EH343" s="124">
        <f t="shared" si="129"/>
        <v>1.38618E+15</v>
      </c>
      <c r="EI343" s="144">
        <f t="shared" ref="EI343:EJ343" si="5660">CK343+CU343+DG343+DU343+EE343</f>
        <v>161812647895402</v>
      </c>
      <c r="EJ343" s="144">
        <f t="shared" si="5660"/>
        <v>0.1399486024</v>
      </c>
      <c r="EK343" s="144">
        <f t="shared" si="131"/>
        <v>0</v>
      </c>
      <c r="EL343" s="145">
        <f t="shared" si="132"/>
        <v>161812647895402</v>
      </c>
      <c r="EM343" s="140">
        <f t="shared" si="133"/>
        <v>0</v>
      </c>
      <c r="EN343" s="141">
        <f t="shared" si="134"/>
        <v>0</v>
      </c>
      <c r="EO343" s="141">
        <f t="shared" si="135"/>
        <v>0</v>
      </c>
      <c r="EP343" s="122">
        <f t="shared" si="136"/>
        <v>0</v>
      </c>
      <c r="EQ343" s="142">
        <f t="shared" si="137"/>
        <v>12720560.05</v>
      </c>
      <c r="ER343" s="130">
        <f t="shared" si="138"/>
        <v>12720560.05</v>
      </c>
      <c r="ES343" s="143">
        <f t="shared" si="139"/>
        <v>66097968.9</v>
      </c>
      <c r="ET343" s="143">
        <f t="shared" si="140"/>
        <v>0.0000000285834219</v>
      </c>
      <c r="EU343" s="143">
        <f t="shared" si="141"/>
        <v>0</v>
      </c>
      <c r="EV343" s="124">
        <f t="shared" si="142"/>
        <v>66097968.9</v>
      </c>
      <c r="EW343" s="144">
        <f t="shared" ref="EW343:EX343" si="5661">BY343+ES343</f>
        <v>-121693974.1</v>
      </c>
      <c r="EX343" s="144">
        <f t="shared" si="5661"/>
        <v>0.00000002858320788</v>
      </c>
      <c r="EY343" s="144">
        <f t="shared" si="144"/>
        <v>3.141592654</v>
      </c>
      <c r="EZ343" s="145">
        <f t="shared" si="145"/>
        <v>121693974.1</v>
      </c>
      <c r="FA343" s="140">
        <f t="shared" si="146"/>
        <v>1.047197551</v>
      </c>
      <c r="FB343" s="141">
        <f t="shared" si="147"/>
        <v>1.047197551</v>
      </c>
      <c r="FC343" s="141">
        <f t="shared" si="148"/>
        <v>1.047197551</v>
      </c>
      <c r="FD343" s="122">
        <f t="shared" si="149"/>
        <v>1.047197551</v>
      </c>
      <c r="FE343" s="142">
        <f t="shared" si="150"/>
        <v>495.5525227</v>
      </c>
      <c r="FF343" s="130">
        <f t="shared" si="151"/>
        <v>495.5525227</v>
      </c>
      <c r="FG343" s="143">
        <f t="shared" si="152"/>
        <v>65.55338299</v>
      </c>
      <c r="FH343" s="143">
        <f t="shared" si="153"/>
        <v>113.5417899</v>
      </c>
      <c r="FI343" s="143">
        <f t="shared" si="154"/>
        <v>1.047197551</v>
      </c>
      <c r="FJ343" s="124">
        <f t="shared" si="155"/>
        <v>131.106766</v>
      </c>
      <c r="FK343" s="140">
        <f t="shared" si="156"/>
        <v>-6.283185307</v>
      </c>
      <c r="FL343" s="141">
        <f t="shared" si="157"/>
        <v>-6.283185307</v>
      </c>
      <c r="FM343" s="141">
        <f t="shared" si="158"/>
        <v>0</v>
      </c>
      <c r="FN343" s="122">
        <f t="shared" si="159"/>
        <v>0</v>
      </c>
      <c r="FO343" s="142">
        <f t="shared" si="160"/>
        <v>91.3997336</v>
      </c>
      <c r="FP343" s="130">
        <f t="shared" si="161"/>
        <v>91.3997336</v>
      </c>
      <c r="FQ343" s="143">
        <f t="shared" si="162"/>
        <v>-91.3997336</v>
      </c>
      <c r="FR343" s="143">
        <f t="shared" si="163"/>
        <v>0</v>
      </c>
      <c r="FS343" s="143">
        <f t="shared" si="164"/>
        <v>3.141592654</v>
      </c>
      <c r="FT343" s="124">
        <f t="shared" si="165"/>
        <v>91.3997336</v>
      </c>
      <c r="FU343" s="144">
        <f t="shared" si="166"/>
        <v>-197674.8916</v>
      </c>
      <c r="FV343" s="144">
        <f t="shared" si="167"/>
        <v>0</v>
      </c>
      <c r="FW343" s="144">
        <f t="shared" si="168"/>
        <v>-3.141592654</v>
      </c>
      <c r="FX343" s="145">
        <f t="shared" si="169"/>
        <v>197674.8916</v>
      </c>
      <c r="FY343" s="140">
        <f t="shared" si="170"/>
        <v>-3.141592654</v>
      </c>
      <c r="FZ343" s="140">
        <f t="shared" si="171"/>
        <v>-1.047197551</v>
      </c>
      <c r="GA343" s="141">
        <f t="shared" si="172"/>
        <v>-4.188790205</v>
      </c>
      <c r="GB343" s="141">
        <f t="shared" si="173"/>
        <v>-4.188790205</v>
      </c>
      <c r="GC343" s="122">
        <f t="shared" si="174"/>
        <v>2.094395102</v>
      </c>
      <c r="GD343" s="142">
        <f t="shared" si="175"/>
        <v>197674.8916</v>
      </c>
      <c r="GE343" s="142">
        <f t="shared" si="176"/>
        <v>0.007627371422</v>
      </c>
      <c r="GF343" s="130">
        <f t="shared" si="177"/>
        <v>1507.739819</v>
      </c>
      <c r="GG343" s="143">
        <f t="shared" si="178"/>
        <v>-83.76332326</v>
      </c>
      <c r="GH343" s="143">
        <f t="shared" si="179"/>
        <v>145.0823317</v>
      </c>
      <c r="GI343" s="143">
        <f t="shared" si="180"/>
        <v>2.094395102</v>
      </c>
      <c r="GJ343" s="124">
        <f t="shared" si="181"/>
        <v>167.5266465</v>
      </c>
      <c r="GK343" s="146">
        <f t="shared" si="182"/>
        <v>-0.5</v>
      </c>
      <c r="GL343" s="127">
        <f t="shared" si="183"/>
        <v>-0.8660254038</v>
      </c>
      <c r="GM343" s="146">
        <f t="shared" si="184"/>
        <v>-2.094395102</v>
      </c>
      <c r="GN343" s="127">
        <f t="shared" si="185"/>
        <v>1</v>
      </c>
      <c r="GO343" s="147">
        <f t="shared" si="186"/>
        <v>-0.5</v>
      </c>
      <c r="GP343" s="128">
        <f t="shared" si="187"/>
        <v>0.8660254038</v>
      </c>
      <c r="GQ343" s="147">
        <f t="shared" si="188"/>
        <v>2.094395102</v>
      </c>
      <c r="GR343" s="128">
        <f t="shared" si="189"/>
        <v>1</v>
      </c>
      <c r="GS343" s="140">
        <f t="shared" si="190"/>
        <v>-2.094395102</v>
      </c>
      <c r="GT343" s="140">
        <f t="shared" si="191"/>
        <v>1.047197551</v>
      </c>
      <c r="GU343" s="141">
        <f t="shared" si="192"/>
        <v>-1.047197551</v>
      </c>
      <c r="GV343" s="141">
        <f t="shared" si="193"/>
        <v>-1.047197551</v>
      </c>
      <c r="GW343" s="122">
        <f t="shared" si="194"/>
        <v>-1.047197551</v>
      </c>
      <c r="GX343" s="142">
        <f t="shared" si="195"/>
        <v>1</v>
      </c>
      <c r="GY343" s="142">
        <f t="shared" si="196"/>
        <v>131.106766</v>
      </c>
      <c r="GZ343" s="130">
        <f t="shared" si="197"/>
        <v>131.106766</v>
      </c>
      <c r="HA343" s="143">
        <f t="shared" si="198"/>
        <v>65.55338299</v>
      </c>
      <c r="HB343" s="143">
        <f t="shared" si="199"/>
        <v>-113.5417899</v>
      </c>
      <c r="HC343" s="143">
        <f t="shared" si="200"/>
        <v>-1.047197551</v>
      </c>
      <c r="HD343" s="124">
        <f t="shared" si="201"/>
        <v>131.106766</v>
      </c>
      <c r="HE343" s="140">
        <f t="shared" si="202"/>
        <v>2.094395102</v>
      </c>
      <c r="HF343" s="140">
        <f t="shared" si="203"/>
        <v>2.094395102</v>
      </c>
      <c r="HG343" s="141">
        <f t="shared" si="204"/>
        <v>4.188790205</v>
      </c>
      <c r="HH343" s="141">
        <f t="shared" si="205"/>
        <v>4.188790205</v>
      </c>
      <c r="HI343" s="122">
        <f t="shared" si="206"/>
        <v>-2.094395102</v>
      </c>
      <c r="HJ343" s="142">
        <f t="shared" si="207"/>
        <v>1</v>
      </c>
      <c r="HK343" s="142">
        <f t="shared" si="208"/>
        <v>167.5266465</v>
      </c>
      <c r="HL343" s="130">
        <f t="shared" si="209"/>
        <v>167.5266465</v>
      </c>
      <c r="HM343" s="143">
        <f t="shared" si="210"/>
        <v>-83.76332326</v>
      </c>
      <c r="HN343" s="143">
        <f t="shared" si="211"/>
        <v>-145.0823317</v>
      </c>
      <c r="HO343" s="143">
        <f t="shared" si="212"/>
        <v>-2.094395102</v>
      </c>
      <c r="HP343" s="124">
        <f t="shared" si="213"/>
        <v>167.5266465</v>
      </c>
      <c r="HQ343" s="140">
        <f t="shared" si="214"/>
        <v>2.094395102</v>
      </c>
      <c r="HR343" s="140">
        <f t="shared" si="215"/>
        <v>1.047197551</v>
      </c>
      <c r="HS343" s="141">
        <f t="shared" si="216"/>
        <v>3.141592654</v>
      </c>
      <c r="HT343" s="141">
        <f t="shared" si="217"/>
        <v>3.141592654</v>
      </c>
      <c r="HU343" s="122">
        <f t="shared" si="218"/>
        <v>3.141592654</v>
      </c>
      <c r="HV343" s="142">
        <f t="shared" si="219"/>
        <v>1</v>
      </c>
      <c r="HW343" s="142">
        <f t="shared" si="220"/>
        <v>131.106766</v>
      </c>
      <c r="HX343" s="130">
        <f t="shared" si="221"/>
        <v>131.106766</v>
      </c>
      <c r="HY343" s="143">
        <f t="shared" si="222"/>
        <v>-131.106766</v>
      </c>
      <c r="HZ343" s="143">
        <f t="shared" si="223"/>
        <v>0</v>
      </c>
      <c r="IA343" s="143">
        <f t="shared" si="224"/>
        <v>3.141592654</v>
      </c>
      <c r="IB343" s="124">
        <f t="shared" si="225"/>
        <v>131.106766</v>
      </c>
      <c r="IC343" s="140">
        <f t="shared" si="226"/>
        <v>-2.094395102</v>
      </c>
      <c r="ID343" s="140">
        <f t="shared" si="227"/>
        <v>2.094395102</v>
      </c>
      <c r="IE343" s="141">
        <f t="shared" si="228"/>
        <v>0</v>
      </c>
      <c r="IF343" s="141">
        <f t="shared" si="229"/>
        <v>0</v>
      </c>
      <c r="IG343" s="122">
        <f t="shared" si="230"/>
        <v>0</v>
      </c>
      <c r="IH343" s="142">
        <f t="shared" si="231"/>
        <v>1</v>
      </c>
      <c r="II343" s="142">
        <f t="shared" si="232"/>
        <v>167.5266465</v>
      </c>
      <c r="IJ343" s="130">
        <f t="shared" si="233"/>
        <v>167.5266465</v>
      </c>
      <c r="IK343" s="143">
        <f t="shared" si="234"/>
        <v>167.5266465</v>
      </c>
      <c r="IL343" s="143">
        <f t="shared" si="235"/>
        <v>0</v>
      </c>
      <c r="IM343" s="143">
        <f t="shared" si="236"/>
        <v>0</v>
      </c>
      <c r="IN343" s="124">
        <f t="shared" si="237"/>
        <v>167.5266465</v>
      </c>
    </row>
    <row r="344" ht="12.75" customHeight="1">
      <c r="A344" s="129">
        <f>'Cortez Cubic'!AP344</f>
        <v>-0.2187762226</v>
      </c>
      <c r="B344" s="129">
        <f>'Cortez Cubic'!AQ344</f>
        <v>16.85376506</v>
      </c>
      <c r="C344" s="129">
        <f>'Cortez Cubic'!AR344</f>
        <v>28520.85968</v>
      </c>
      <c r="D344" s="129">
        <f>'Cortez Cubic'!AS344</f>
        <v>-4565228.677</v>
      </c>
      <c r="E344" s="129">
        <f t="shared" ref="E344:H344" si="5662">0</f>
        <v>0</v>
      </c>
      <c r="F344" s="129">
        <f t="shared" si="5662"/>
        <v>0</v>
      </c>
      <c r="G344" s="129">
        <f t="shared" si="5662"/>
        <v>0</v>
      </c>
      <c r="H344" s="129">
        <f t="shared" si="5662"/>
        <v>0</v>
      </c>
      <c r="I344" s="110">
        <f>'Cortez Cubic'!I344</f>
        <v>172</v>
      </c>
      <c r="J344" s="130">
        <f t="shared" si="28"/>
        <v>193.5429723</v>
      </c>
      <c r="K344" s="131">
        <f t="shared" si="29"/>
        <v>0</v>
      </c>
      <c r="L344" s="131">
        <f t="shared" si="30"/>
        <v>1</v>
      </c>
      <c r="M344" s="132">
        <f t="shared" si="31"/>
        <v>-21.54297233</v>
      </c>
      <c r="N344" s="133">
        <f t="shared" si="32"/>
        <v>81.68527309</v>
      </c>
      <c r="O344" s="134">
        <f t="shared" si="33"/>
        <v>275.2282454</v>
      </c>
      <c r="P344" s="134">
        <f t="shared" si="34"/>
        <v>0</v>
      </c>
      <c r="Q344" s="135">
        <f t="shared" si="35"/>
        <v>193.5429723</v>
      </c>
      <c r="R344" s="135">
        <f t="shared" si="36"/>
        <v>0</v>
      </c>
      <c r="S344" s="136">
        <f t="shared" si="37"/>
        <v>-391.7346694</v>
      </c>
      <c r="T344" s="136">
        <f t="shared" si="38"/>
        <v>0</v>
      </c>
      <c r="U344" s="137">
        <f t="shared" ref="U344:X344" si="5663">ATAN2(A344,E344)</f>
        <v>3.141592654</v>
      </c>
      <c r="V344" s="137">
        <f t="shared" si="5663"/>
        <v>0</v>
      </c>
      <c r="W344" s="137">
        <f t="shared" si="5663"/>
        <v>0</v>
      </c>
      <c r="X344" s="137">
        <f t="shared" si="5663"/>
        <v>3.141592654</v>
      </c>
      <c r="Y344" s="137">
        <f t="shared" ref="Y344:AB344" si="5664">SQRT(POWER(A344,2)+POWER(E344,2))</f>
        <v>0.2187762226</v>
      </c>
      <c r="Z344" s="137">
        <f t="shared" si="5664"/>
        <v>16.85376506</v>
      </c>
      <c r="AA344" s="137">
        <f t="shared" si="5664"/>
        <v>28520.85968</v>
      </c>
      <c r="AB344" s="137">
        <f t="shared" si="5664"/>
        <v>4565228.677</v>
      </c>
      <c r="AC344" s="138">
        <f t="shared" ref="AC344:AF344" si="5665">U344-$U344</f>
        <v>0</v>
      </c>
      <c r="AD344" s="138">
        <f t="shared" si="5665"/>
        <v>-3.141592654</v>
      </c>
      <c r="AE344" s="138">
        <f t="shared" si="5665"/>
        <v>-3.141592654</v>
      </c>
      <c r="AF344" s="138">
        <f t="shared" si="5665"/>
        <v>0</v>
      </c>
      <c r="AG344" s="138">
        <f t="shared" ref="AG344:AJ344" si="5666">Y344/$Y344</f>
        <v>1</v>
      </c>
      <c r="AH344" s="138">
        <f t="shared" si="5666"/>
        <v>77.03654841</v>
      </c>
      <c r="AI344" s="138">
        <f t="shared" si="5666"/>
        <v>130365.4453</v>
      </c>
      <c r="AJ344" s="138">
        <f t="shared" si="5666"/>
        <v>20867115.37</v>
      </c>
      <c r="AK344" s="139">
        <f t="shared" ref="AK344:AN344" si="5667">AG344*COS(AC344)</f>
        <v>1</v>
      </c>
      <c r="AL344" s="139">
        <f t="shared" si="5667"/>
        <v>-77.03654841</v>
      </c>
      <c r="AM344" s="139">
        <f t="shared" si="5667"/>
        <v>-130365.4453</v>
      </c>
      <c r="AN344" s="139">
        <f t="shared" si="5667"/>
        <v>20867115.37</v>
      </c>
      <c r="AO344" s="129">
        <f t="shared" ref="AO344:AR344" si="5668">AG344*SIN(AC344)</f>
        <v>0</v>
      </c>
      <c r="AP344" s="129">
        <f t="shared" si="5668"/>
        <v>0</v>
      </c>
      <c r="AQ344" s="129">
        <f t="shared" si="5668"/>
        <v>0</v>
      </c>
      <c r="AR344" s="129">
        <f t="shared" si="5668"/>
        <v>0</v>
      </c>
      <c r="AS344" s="140">
        <f t="shared" si="45"/>
        <v>-9.424777961</v>
      </c>
      <c r="AT344" s="141">
        <f t="shared" si="46"/>
        <v>-9.424777961</v>
      </c>
      <c r="AU344" s="141">
        <f t="shared" si="47"/>
        <v>-3.141592654</v>
      </c>
      <c r="AV344" s="122">
        <f t="shared" si="48"/>
        <v>3.141592654</v>
      </c>
      <c r="AW344" s="142">
        <f t="shared" si="49"/>
        <v>457183.3951</v>
      </c>
      <c r="AX344" s="130">
        <f t="shared" si="50"/>
        <v>457183.3951</v>
      </c>
      <c r="AY344" s="143">
        <f t="shared" si="51"/>
        <v>914366.7902</v>
      </c>
      <c r="AZ344" s="143">
        <f t="shared" si="52"/>
        <v>-0.0000000001119776363</v>
      </c>
      <c r="BA344" s="143">
        <f t="shared" si="53"/>
        <v>0</v>
      </c>
      <c r="BB344" s="124">
        <f t="shared" si="54"/>
        <v>914366.7902</v>
      </c>
      <c r="BC344" s="140">
        <f t="shared" ref="BC344:BD344" si="5669">BC$2*AD344</f>
        <v>-3.141592654</v>
      </c>
      <c r="BD344" s="140">
        <f t="shared" si="5669"/>
        <v>-3.141592654</v>
      </c>
      <c r="BE344" s="141">
        <f t="shared" si="56"/>
        <v>-6.283185307</v>
      </c>
      <c r="BF344" s="141">
        <f t="shared" si="57"/>
        <v>0</v>
      </c>
      <c r="BG344" s="122">
        <f t="shared" si="58"/>
        <v>0</v>
      </c>
      <c r="BH344" s="142">
        <f t="shared" ref="BH344:BI344" si="5670">POWER(AH344,BH$2)</f>
        <v>77.03654841</v>
      </c>
      <c r="BI344" s="142">
        <f t="shared" si="5670"/>
        <v>130365.4453</v>
      </c>
      <c r="BJ344" s="130">
        <f t="shared" si="60"/>
        <v>10042903.94</v>
      </c>
      <c r="BK344" s="143">
        <f t="shared" si="61"/>
        <v>90386135.44</v>
      </c>
      <c r="BL344" s="143">
        <f t="shared" si="62"/>
        <v>0</v>
      </c>
      <c r="BM344" s="143">
        <f t="shared" si="63"/>
        <v>0</v>
      </c>
      <c r="BN344" s="124">
        <f t="shared" si="64"/>
        <v>90386135.44</v>
      </c>
      <c r="BO344" s="140">
        <f t="shared" si="65"/>
        <v>0</v>
      </c>
      <c r="BP344" s="141">
        <f t="shared" si="66"/>
        <v>0</v>
      </c>
      <c r="BQ344" s="141">
        <f t="shared" si="67"/>
        <v>0</v>
      </c>
      <c r="BR344" s="122">
        <f t="shared" si="68"/>
        <v>0</v>
      </c>
      <c r="BS344" s="142">
        <f t="shared" si="69"/>
        <v>20867115.37</v>
      </c>
      <c r="BT344" s="130">
        <f t="shared" si="70"/>
        <v>20867115.37</v>
      </c>
      <c r="BU344" s="143">
        <f t="shared" si="71"/>
        <v>-563412115</v>
      </c>
      <c r="BV344" s="143">
        <f t="shared" si="72"/>
        <v>0</v>
      </c>
      <c r="BW344" s="143">
        <f t="shared" si="73"/>
        <v>3.141592654</v>
      </c>
      <c r="BX344" s="124">
        <f t="shared" si="74"/>
        <v>563412115</v>
      </c>
      <c r="BY344" s="144">
        <f t="shared" ref="BY344:BZ344" si="5671">AY344+BK344+BU344</f>
        <v>-472111612.8</v>
      </c>
      <c r="BZ344" s="144">
        <f t="shared" si="5671"/>
        <v>-0.0000000001119776363</v>
      </c>
      <c r="CA344" s="144">
        <f t="shared" si="76"/>
        <v>-3.141592654</v>
      </c>
      <c r="CB344" s="145">
        <f t="shared" si="77"/>
        <v>472111612.8</v>
      </c>
      <c r="CC344" s="140">
        <f t="shared" ref="CC344:CD344" si="5672">CC$2*AD344</f>
        <v>-6.283185307</v>
      </c>
      <c r="CD344" s="140">
        <f t="shared" si="5672"/>
        <v>-6.283185307</v>
      </c>
      <c r="CE344" s="141">
        <f t="shared" si="79"/>
        <v>-12.56637061</v>
      </c>
      <c r="CF344" s="141">
        <f t="shared" si="80"/>
        <v>0</v>
      </c>
      <c r="CG344" s="122">
        <f t="shared" si="81"/>
        <v>0</v>
      </c>
      <c r="CH344" s="142">
        <f t="shared" ref="CH344:CI344" si="5673">POWER(AH344,CH$2)</f>
        <v>5934.62979</v>
      </c>
      <c r="CI344" s="142">
        <f t="shared" si="5673"/>
        <v>16995149329</v>
      </c>
      <c r="CJ344" s="130">
        <f t="shared" si="83"/>
        <v>100859919498421</v>
      </c>
      <c r="CK344" s="143">
        <f t="shared" si="84"/>
        <v>-100859919498421</v>
      </c>
      <c r="CL344" s="143">
        <f t="shared" si="85"/>
        <v>0</v>
      </c>
      <c r="CM344" s="143">
        <f t="shared" si="86"/>
        <v>3.141592654</v>
      </c>
      <c r="CN344" s="124">
        <f t="shared" si="87"/>
        <v>100859919498421</v>
      </c>
      <c r="CO344" s="140">
        <f t="shared" si="88"/>
        <v>-9.424777961</v>
      </c>
      <c r="CP344" s="141">
        <f t="shared" si="89"/>
        <v>-9.424777961</v>
      </c>
      <c r="CQ344" s="141">
        <f t="shared" si="90"/>
        <v>-3.141592654</v>
      </c>
      <c r="CR344" s="122">
        <f t="shared" si="91"/>
        <v>3.141592654</v>
      </c>
      <c r="CS344" s="142">
        <f t="shared" si="92"/>
        <v>2.21558E+15</v>
      </c>
      <c r="CT344" s="130">
        <f t="shared" si="93"/>
        <v>2.21558E+15</v>
      </c>
      <c r="CU344" s="143">
        <f t="shared" si="94"/>
        <v>-8.86232E+15</v>
      </c>
      <c r="CV344" s="143">
        <f t="shared" si="95"/>
        <v>1.085321285</v>
      </c>
      <c r="CW344" s="143">
        <f t="shared" si="96"/>
        <v>3.141592654</v>
      </c>
      <c r="CX344" s="124">
        <f t="shared" si="97"/>
        <v>8.86232E+15</v>
      </c>
      <c r="CY344" s="140">
        <f t="shared" si="98"/>
        <v>-9.424777961</v>
      </c>
      <c r="CZ344" s="140">
        <f t="shared" si="99"/>
        <v>0</v>
      </c>
      <c r="DA344" s="141">
        <f t="shared" si="100"/>
        <v>-9.424777961</v>
      </c>
      <c r="DB344" s="141">
        <f t="shared" si="101"/>
        <v>-3.141592654</v>
      </c>
      <c r="DC344" s="122">
        <f t="shared" si="102"/>
        <v>3.141592654</v>
      </c>
      <c r="DD344" s="142">
        <f t="shared" si="103"/>
        <v>457183.3951</v>
      </c>
      <c r="DE344" s="142">
        <f t="shared" si="104"/>
        <v>20867115.37</v>
      </c>
      <c r="DF344" s="130">
        <f t="shared" si="105"/>
        <v>9540098651675</v>
      </c>
      <c r="DG344" s="143">
        <f t="shared" si="106"/>
        <v>-38160394606701</v>
      </c>
      <c r="DH344" s="143">
        <f t="shared" si="107"/>
        <v>0.004673300511</v>
      </c>
      <c r="DI344" s="143">
        <f t="shared" si="108"/>
        <v>3.141592654</v>
      </c>
      <c r="DJ344" s="124">
        <f t="shared" si="109"/>
        <v>38160394606701</v>
      </c>
      <c r="DK344" s="140">
        <f t="shared" ref="DK344:DM344" si="5674">DK$2*AD344</f>
        <v>-3.141592654</v>
      </c>
      <c r="DL344" s="140">
        <f t="shared" si="5674"/>
        <v>-3.141592654</v>
      </c>
      <c r="DM344" s="140">
        <f t="shared" si="5674"/>
        <v>0</v>
      </c>
      <c r="DN344" s="141">
        <f t="shared" si="111"/>
        <v>-6.283185307</v>
      </c>
      <c r="DO344" s="141">
        <f t="shared" si="112"/>
        <v>0</v>
      </c>
      <c r="DP344" s="122">
        <f t="shared" si="113"/>
        <v>0</v>
      </c>
      <c r="DQ344" s="142">
        <f t="shared" ref="DQ344:DS344" si="5675">POWER(AH344,DQ$2)</f>
        <v>77.03654841</v>
      </c>
      <c r="DR344" s="142">
        <f t="shared" si="5675"/>
        <v>130365.4453</v>
      </c>
      <c r="DS344" s="142">
        <f t="shared" si="5675"/>
        <v>20867115.37</v>
      </c>
      <c r="DT344" s="130">
        <f t="shared" si="115"/>
        <v>209566435124067</v>
      </c>
      <c r="DU344" s="143">
        <f t="shared" si="116"/>
        <v>-3.7722E+15</v>
      </c>
      <c r="DV344" s="143">
        <f t="shared" si="117"/>
        <v>0</v>
      </c>
      <c r="DW344" s="143">
        <f t="shared" si="118"/>
        <v>3.141592654</v>
      </c>
      <c r="DX344" s="124">
        <f t="shared" si="119"/>
        <v>3.7722E+15</v>
      </c>
      <c r="DY344" s="140">
        <f t="shared" si="120"/>
        <v>0</v>
      </c>
      <c r="DZ344" s="141">
        <f t="shared" si="121"/>
        <v>0</v>
      </c>
      <c r="EA344" s="141">
        <f t="shared" si="122"/>
        <v>0</v>
      </c>
      <c r="EB344" s="122">
        <f t="shared" si="123"/>
        <v>0</v>
      </c>
      <c r="EC344" s="142">
        <f t="shared" si="124"/>
        <v>435436503905770</v>
      </c>
      <c r="ED344" s="130">
        <f t="shared" si="125"/>
        <v>435436503905770</v>
      </c>
      <c r="EE344" s="143">
        <f t="shared" si="126"/>
        <v>1.17568E+16</v>
      </c>
      <c r="EF344" s="143">
        <f t="shared" si="127"/>
        <v>0</v>
      </c>
      <c r="EG344" s="143">
        <f t="shared" si="128"/>
        <v>0</v>
      </c>
      <c r="EH344" s="124">
        <f t="shared" si="129"/>
        <v>1.17568E+16</v>
      </c>
      <c r="EI344" s="144">
        <f t="shared" ref="EI344:EJ344" si="5676">CK344+CU344+DG344+DU344+EE344</f>
        <v>-1.01675E+15</v>
      </c>
      <c r="EJ344" s="144">
        <f t="shared" si="5676"/>
        <v>1.089994586</v>
      </c>
      <c r="EK344" s="144">
        <f t="shared" si="131"/>
        <v>3.141592654</v>
      </c>
      <c r="EL344" s="145">
        <f t="shared" si="132"/>
        <v>1.01675E+15</v>
      </c>
      <c r="EM344" s="140">
        <f t="shared" si="133"/>
        <v>1.570796327</v>
      </c>
      <c r="EN344" s="141">
        <f t="shared" si="134"/>
        <v>1.570796327</v>
      </c>
      <c r="EO344" s="141">
        <f t="shared" si="135"/>
        <v>1.570796327</v>
      </c>
      <c r="EP344" s="122">
        <f t="shared" si="136"/>
        <v>1.570796327</v>
      </c>
      <c r="EQ344" s="142">
        <f t="shared" si="137"/>
        <v>31886539.19</v>
      </c>
      <c r="ER344" s="130">
        <f t="shared" si="138"/>
        <v>31886539.19</v>
      </c>
      <c r="ES344" s="143">
        <f t="shared" si="139"/>
        <v>0.00000008372537226</v>
      </c>
      <c r="ET344" s="143">
        <f t="shared" si="140"/>
        <v>165687317.9</v>
      </c>
      <c r="EU344" s="143">
        <f t="shared" si="141"/>
        <v>1.570796327</v>
      </c>
      <c r="EV344" s="124">
        <f t="shared" si="142"/>
        <v>165687317.9</v>
      </c>
      <c r="EW344" s="144">
        <f t="shared" ref="EW344:EX344" si="5677">BY344+ES344</f>
        <v>-472111612.8</v>
      </c>
      <c r="EX344" s="144">
        <f t="shared" si="5677"/>
        <v>165687317.9</v>
      </c>
      <c r="EY344" s="144">
        <f t="shared" si="144"/>
        <v>2.804072236</v>
      </c>
      <c r="EZ344" s="145">
        <f t="shared" si="145"/>
        <v>500341545.6</v>
      </c>
      <c r="FA344" s="140">
        <f t="shared" si="146"/>
        <v>0.9346907454</v>
      </c>
      <c r="FB344" s="141">
        <f t="shared" si="147"/>
        <v>0.9346907454</v>
      </c>
      <c r="FC344" s="141">
        <f t="shared" si="148"/>
        <v>0.9346907454</v>
      </c>
      <c r="FD344" s="122">
        <f t="shared" si="149"/>
        <v>0.9346907454</v>
      </c>
      <c r="FE344" s="142">
        <f t="shared" si="150"/>
        <v>793.8812081</v>
      </c>
      <c r="FF344" s="130">
        <f t="shared" si="151"/>
        <v>793.8812081</v>
      </c>
      <c r="FG344" s="143">
        <f t="shared" si="152"/>
        <v>124.774698</v>
      </c>
      <c r="FH344" s="143">
        <f t="shared" si="153"/>
        <v>168.955102</v>
      </c>
      <c r="FI344" s="143">
        <f t="shared" si="154"/>
        <v>0.9346907454</v>
      </c>
      <c r="FJ344" s="124">
        <f t="shared" si="155"/>
        <v>210.0346442</v>
      </c>
      <c r="FK344" s="140">
        <f t="shared" si="156"/>
        <v>-6.283185307</v>
      </c>
      <c r="FL344" s="141">
        <f t="shared" si="157"/>
        <v>-6.283185307</v>
      </c>
      <c r="FM344" s="141">
        <f t="shared" si="158"/>
        <v>0</v>
      </c>
      <c r="FN344" s="122">
        <f t="shared" si="159"/>
        <v>0</v>
      </c>
      <c r="FO344" s="142">
        <f t="shared" si="160"/>
        <v>5934.62979</v>
      </c>
      <c r="FP344" s="130">
        <f t="shared" si="161"/>
        <v>5934.62979</v>
      </c>
      <c r="FQ344" s="143">
        <f t="shared" si="162"/>
        <v>-5934.62979</v>
      </c>
      <c r="FR344" s="143">
        <f t="shared" si="163"/>
        <v>0</v>
      </c>
      <c r="FS344" s="143">
        <f t="shared" si="164"/>
        <v>3.141592654</v>
      </c>
      <c r="FT344" s="124">
        <f t="shared" si="165"/>
        <v>5934.62979</v>
      </c>
      <c r="FU344" s="144">
        <f t="shared" si="166"/>
        <v>-397030.9657</v>
      </c>
      <c r="FV344" s="144">
        <f t="shared" si="167"/>
        <v>0</v>
      </c>
      <c r="FW344" s="144">
        <f t="shared" si="168"/>
        <v>-3.141592654</v>
      </c>
      <c r="FX344" s="145">
        <f t="shared" si="169"/>
        <v>397030.9657</v>
      </c>
      <c r="FY344" s="140">
        <f t="shared" si="170"/>
        <v>-3.141592654</v>
      </c>
      <c r="FZ344" s="140">
        <f t="shared" si="171"/>
        <v>-0.9346907454</v>
      </c>
      <c r="GA344" s="141">
        <f t="shared" si="172"/>
        <v>-4.076283399</v>
      </c>
      <c r="GB344" s="141">
        <f t="shared" si="173"/>
        <v>-4.076283399</v>
      </c>
      <c r="GC344" s="122">
        <f t="shared" si="174"/>
        <v>2.206901908</v>
      </c>
      <c r="GD344" s="142">
        <f t="shared" si="175"/>
        <v>397030.9657</v>
      </c>
      <c r="GE344" s="142">
        <f t="shared" si="176"/>
        <v>0.00476111931</v>
      </c>
      <c r="GF344" s="130">
        <f t="shared" si="177"/>
        <v>1890.311797</v>
      </c>
      <c r="GG344" s="143">
        <f t="shared" si="178"/>
        <v>-124.774698</v>
      </c>
      <c r="GH344" s="143">
        <f t="shared" si="179"/>
        <v>168.955102</v>
      </c>
      <c r="GI344" s="143">
        <f t="shared" si="180"/>
        <v>2.206901908</v>
      </c>
      <c r="GJ344" s="124">
        <f t="shared" si="181"/>
        <v>210.0346442</v>
      </c>
      <c r="GK344" s="146">
        <f t="shared" si="182"/>
        <v>-0.5</v>
      </c>
      <c r="GL344" s="127">
        <f t="shared" si="183"/>
        <v>-0.8660254038</v>
      </c>
      <c r="GM344" s="146">
        <f t="shared" si="184"/>
        <v>-2.094395102</v>
      </c>
      <c r="GN344" s="127">
        <f t="shared" si="185"/>
        <v>1</v>
      </c>
      <c r="GO344" s="147">
        <f t="shared" si="186"/>
        <v>-0.5</v>
      </c>
      <c r="GP344" s="128">
        <f t="shared" si="187"/>
        <v>0.8660254038</v>
      </c>
      <c r="GQ344" s="147">
        <f t="shared" si="188"/>
        <v>2.094395102</v>
      </c>
      <c r="GR344" s="128">
        <f t="shared" si="189"/>
        <v>1</v>
      </c>
      <c r="GS344" s="140">
        <f t="shared" si="190"/>
        <v>-2.094395102</v>
      </c>
      <c r="GT344" s="140">
        <f t="shared" si="191"/>
        <v>0.9346907454</v>
      </c>
      <c r="GU344" s="141">
        <f t="shared" si="192"/>
        <v>-1.159704357</v>
      </c>
      <c r="GV344" s="141">
        <f t="shared" si="193"/>
        <v>-1.159704357</v>
      </c>
      <c r="GW344" s="122">
        <f t="shared" si="194"/>
        <v>-1.159704357</v>
      </c>
      <c r="GX344" s="142">
        <f t="shared" si="195"/>
        <v>1</v>
      </c>
      <c r="GY344" s="142">
        <f t="shared" si="196"/>
        <v>210.0346442</v>
      </c>
      <c r="GZ344" s="130">
        <f t="shared" si="197"/>
        <v>210.0346442</v>
      </c>
      <c r="HA344" s="143">
        <f t="shared" si="198"/>
        <v>83.93206143</v>
      </c>
      <c r="HB344" s="143">
        <f t="shared" si="199"/>
        <v>-192.5356092</v>
      </c>
      <c r="HC344" s="143">
        <f t="shared" si="200"/>
        <v>-1.159704357</v>
      </c>
      <c r="HD344" s="124">
        <f t="shared" si="201"/>
        <v>210.0346442</v>
      </c>
      <c r="HE344" s="140">
        <f t="shared" si="202"/>
        <v>2.094395102</v>
      </c>
      <c r="HF344" s="140">
        <f t="shared" si="203"/>
        <v>2.206901908</v>
      </c>
      <c r="HG344" s="141">
        <f t="shared" si="204"/>
        <v>4.301297011</v>
      </c>
      <c r="HH344" s="141">
        <f t="shared" si="205"/>
        <v>4.301297011</v>
      </c>
      <c r="HI344" s="122">
        <f t="shared" si="206"/>
        <v>-1.981888297</v>
      </c>
      <c r="HJ344" s="142">
        <f t="shared" si="207"/>
        <v>1</v>
      </c>
      <c r="HK344" s="142">
        <f t="shared" si="208"/>
        <v>210.0346442</v>
      </c>
      <c r="HL344" s="130">
        <f t="shared" si="209"/>
        <v>210.0346442</v>
      </c>
      <c r="HM344" s="143">
        <f t="shared" si="210"/>
        <v>-83.93206143</v>
      </c>
      <c r="HN344" s="143">
        <f t="shared" si="211"/>
        <v>-192.5356092</v>
      </c>
      <c r="HO344" s="143">
        <f t="shared" si="212"/>
        <v>-1.981888297</v>
      </c>
      <c r="HP344" s="124">
        <f t="shared" si="213"/>
        <v>210.0346442</v>
      </c>
      <c r="HQ344" s="140">
        <f t="shared" si="214"/>
        <v>2.094395102</v>
      </c>
      <c r="HR344" s="140">
        <f t="shared" si="215"/>
        <v>0.9346907454</v>
      </c>
      <c r="HS344" s="141">
        <f t="shared" si="216"/>
        <v>3.029085848</v>
      </c>
      <c r="HT344" s="141">
        <f t="shared" si="217"/>
        <v>3.029085848</v>
      </c>
      <c r="HU344" s="122">
        <f t="shared" si="218"/>
        <v>3.029085848</v>
      </c>
      <c r="HV344" s="142">
        <f t="shared" si="219"/>
        <v>1</v>
      </c>
      <c r="HW344" s="142">
        <f t="shared" si="220"/>
        <v>210.0346442</v>
      </c>
      <c r="HX344" s="130">
        <f t="shared" si="221"/>
        <v>210.0346442</v>
      </c>
      <c r="HY344" s="143">
        <f t="shared" si="222"/>
        <v>-208.7067594</v>
      </c>
      <c r="HZ344" s="143">
        <f t="shared" si="223"/>
        <v>23.5805072</v>
      </c>
      <c r="IA344" s="143">
        <f t="shared" si="224"/>
        <v>3.029085848</v>
      </c>
      <c r="IB344" s="124">
        <f t="shared" si="225"/>
        <v>210.0346442</v>
      </c>
      <c r="IC344" s="140">
        <f t="shared" si="226"/>
        <v>-2.094395102</v>
      </c>
      <c r="ID344" s="140">
        <f t="shared" si="227"/>
        <v>2.206901908</v>
      </c>
      <c r="IE344" s="141">
        <f t="shared" si="228"/>
        <v>0.1125068058</v>
      </c>
      <c r="IF344" s="141">
        <f t="shared" si="229"/>
        <v>0.1125068058</v>
      </c>
      <c r="IG344" s="122">
        <f t="shared" si="230"/>
        <v>0.1125068058</v>
      </c>
      <c r="IH344" s="142">
        <f t="shared" si="231"/>
        <v>1</v>
      </c>
      <c r="II344" s="142">
        <f t="shared" si="232"/>
        <v>210.0346442</v>
      </c>
      <c r="IJ344" s="130">
        <f t="shared" si="233"/>
        <v>210.0346442</v>
      </c>
      <c r="IK344" s="143">
        <f t="shared" si="234"/>
        <v>208.7067594</v>
      </c>
      <c r="IL344" s="143">
        <f t="shared" si="235"/>
        <v>23.5805072</v>
      </c>
      <c r="IM344" s="143">
        <f t="shared" si="236"/>
        <v>0.1125068058</v>
      </c>
      <c r="IN344" s="124">
        <f t="shared" si="237"/>
        <v>210.0346442</v>
      </c>
    </row>
    <row r="345" ht="12.75" customHeight="1">
      <c r="A345" s="129">
        <f>'Cortez Cubic'!AP345</f>
        <v>-0.2187762226</v>
      </c>
      <c r="B345" s="129">
        <f>'Cortez Cubic'!AQ345</f>
        <v>-2.534672494</v>
      </c>
      <c r="C345" s="129">
        <f>'Cortez Cubic'!AR345</f>
        <v>3407.261904</v>
      </c>
      <c r="D345" s="129">
        <f>'Cortez Cubic'!AS345</f>
        <v>-147388.9675</v>
      </c>
      <c r="E345" s="129">
        <f t="shared" ref="E345:H345" si="5678">0</f>
        <v>0</v>
      </c>
      <c r="F345" s="129">
        <f t="shared" si="5678"/>
        <v>0</v>
      </c>
      <c r="G345" s="129">
        <f t="shared" si="5678"/>
        <v>0</v>
      </c>
      <c r="H345" s="129">
        <f t="shared" si="5678"/>
        <v>0</v>
      </c>
      <c r="I345" s="110">
        <f>'Cortez Cubic'!I345</f>
        <v>99</v>
      </c>
      <c r="J345" s="130">
        <f t="shared" si="28"/>
        <v>77.07236846</v>
      </c>
      <c r="K345" s="131">
        <f t="shared" si="29"/>
        <v>1</v>
      </c>
      <c r="L345" s="131">
        <f t="shared" si="30"/>
        <v>0</v>
      </c>
      <c r="M345" s="132">
        <f t="shared" si="31"/>
        <v>21.92763154</v>
      </c>
      <c r="N345" s="133">
        <f t="shared" si="32"/>
        <v>17.93080102</v>
      </c>
      <c r="O345" s="134">
        <f t="shared" si="33"/>
        <v>77.07236846</v>
      </c>
      <c r="P345" s="134">
        <f t="shared" si="34"/>
        <v>0</v>
      </c>
      <c r="Q345" s="135">
        <f t="shared" si="35"/>
        <v>59.14156743</v>
      </c>
      <c r="R345" s="135">
        <f t="shared" si="36"/>
        <v>0</v>
      </c>
      <c r="S345" s="136">
        <f t="shared" si="37"/>
        <v>-147.7996213</v>
      </c>
      <c r="T345" s="136">
        <f t="shared" si="38"/>
        <v>0</v>
      </c>
      <c r="U345" s="137">
        <f t="shared" ref="U345:X345" si="5679">ATAN2(A345,E345)</f>
        <v>3.141592654</v>
      </c>
      <c r="V345" s="137">
        <f t="shared" si="5679"/>
        <v>3.141592654</v>
      </c>
      <c r="W345" s="137">
        <f t="shared" si="5679"/>
        <v>0</v>
      </c>
      <c r="X345" s="137">
        <f t="shared" si="5679"/>
        <v>3.141592654</v>
      </c>
      <c r="Y345" s="137">
        <f t="shared" ref="Y345:AB345" si="5680">SQRT(POWER(A345,2)+POWER(E345,2))</f>
        <v>0.2187762226</v>
      </c>
      <c r="Z345" s="137">
        <f t="shared" si="5680"/>
        <v>2.534672494</v>
      </c>
      <c r="AA345" s="137">
        <f t="shared" si="5680"/>
        <v>3407.261904</v>
      </c>
      <c r="AB345" s="137">
        <f t="shared" si="5680"/>
        <v>147388.9675</v>
      </c>
      <c r="AC345" s="138">
        <f t="shared" ref="AC345:AF345" si="5681">U345-$U345</f>
        <v>0</v>
      </c>
      <c r="AD345" s="138">
        <f t="shared" si="5681"/>
        <v>0</v>
      </c>
      <c r="AE345" s="138">
        <f t="shared" si="5681"/>
        <v>-3.141592654</v>
      </c>
      <c r="AF345" s="138">
        <f t="shared" si="5681"/>
        <v>0</v>
      </c>
      <c r="AG345" s="138">
        <f t="shared" ref="AG345:AJ345" si="5682">Y345/$Y345</f>
        <v>1</v>
      </c>
      <c r="AH345" s="138">
        <f t="shared" si="5682"/>
        <v>11.58568543</v>
      </c>
      <c r="AI345" s="138">
        <f t="shared" si="5682"/>
        <v>15574.18747</v>
      </c>
      <c r="AJ345" s="138">
        <f t="shared" si="5682"/>
        <v>673697.3779</v>
      </c>
      <c r="AK345" s="139">
        <f t="shared" ref="AK345:AN345" si="5683">AG345*COS(AC345)</f>
        <v>1</v>
      </c>
      <c r="AL345" s="139">
        <f t="shared" si="5683"/>
        <v>11.58568543</v>
      </c>
      <c r="AM345" s="139">
        <f t="shared" si="5683"/>
        <v>-15574.18747</v>
      </c>
      <c r="AN345" s="139">
        <f t="shared" si="5683"/>
        <v>673697.3779</v>
      </c>
      <c r="AO345" s="129">
        <f t="shared" ref="AO345:AR345" si="5684">AG345*SIN(AC345)</f>
        <v>0</v>
      </c>
      <c r="AP345" s="129">
        <f t="shared" si="5684"/>
        <v>0</v>
      </c>
      <c r="AQ345" s="129">
        <f t="shared" si="5684"/>
        <v>0</v>
      </c>
      <c r="AR345" s="129">
        <f t="shared" si="5684"/>
        <v>0</v>
      </c>
      <c r="AS345" s="140">
        <f t="shared" si="45"/>
        <v>0</v>
      </c>
      <c r="AT345" s="141">
        <f t="shared" si="46"/>
        <v>0</v>
      </c>
      <c r="AU345" s="141">
        <f t="shared" si="47"/>
        <v>0</v>
      </c>
      <c r="AV345" s="122">
        <f t="shared" si="48"/>
        <v>0</v>
      </c>
      <c r="AW345" s="142">
        <f t="shared" si="49"/>
        <v>1555.124622</v>
      </c>
      <c r="AX345" s="130">
        <f t="shared" si="50"/>
        <v>1555.124622</v>
      </c>
      <c r="AY345" s="143">
        <f t="shared" si="51"/>
        <v>-3110.249244</v>
      </c>
      <c r="AZ345" s="143">
        <f t="shared" si="52"/>
        <v>0</v>
      </c>
      <c r="BA345" s="143">
        <f t="shared" si="53"/>
        <v>3.141592654</v>
      </c>
      <c r="BB345" s="124">
        <f t="shared" si="54"/>
        <v>3110.249244</v>
      </c>
      <c r="BC345" s="140">
        <f t="shared" ref="BC345:BD345" si="5685">BC$2*AD345</f>
        <v>0</v>
      </c>
      <c r="BD345" s="140">
        <f t="shared" si="5685"/>
        <v>-3.141592654</v>
      </c>
      <c r="BE345" s="141">
        <f t="shared" si="56"/>
        <v>-3.141592654</v>
      </c>
      <c r="BF345" s="141">
        <f t="shared" si="57"/>
        <v>-3.141592654</v>
      </c>
      <c r="BG345" s="122">
        <f t="shared" si="58"/>
        <v>3.141592654</v>
      </c>
      <c r="BH345" s="142">
        <f t="shared" ref="BH345:BI345" si="5686">POWER(AH345,BH$2)</f>
        <v>11.58568543</v>
      </c>
      <c r="BI345" s="142">
        <f t="shared" si="5686"/>
        <v>15574.18747</v>
      </c>
      <c r="BJ345" s="130">
        <f t="shared" si="60"/>
        <v>180437.6368</v>
      </c>
      <c r="BK345" s="143">
        <f t="shared" si="61"/>
        <v>-1623938.731</v>
      </c>
      <c r="BL345" s="143">
        <f t="shared" si="62"/>
        <v>0.0000000001988751369</v>
      </c>
      <c r="BM345" s="143">
        <f t="shared" si="63"/>
        <v>3.141592654</v>
      </c>
      <c r="BN345" s="124">
        <f t="shared" si="64"/>
        <v>1623938.731</v>
      </c>
      <c r="BO345" s="140">
        <f t="shared" si="65"/>
        <v>0</v>
      </c>
      <c r="BP345" s="141">
        <f t="shared" si="66"/>
        <v>0</v>
      </c>
      <c r="BQ345" s="141">
        <f t="shared" si="67"/>
        <v>0</v>
      </c>
      <c r="BR345" s="122">
        <f t="shared" si="68"/>
        <v>0</v>
      </c>
      <c r="BS345" s="142">
        <f t="shared" si="69"/>
        <v>673697.3779</v>
      </c>
      <c r="BT345" s="130">
        <f t="shared" si="70"/>
        <v>673697.3779</v>
      </c>
      <c r="BU345" s="143">
        <f t="shared" si="71"/>
        <v>-18189829.2</v>
      </c>
      <c r="BV345" s="143">
        <f t="shared" si="72"/>
        <v>0</v>
      </c>
      <c r="BW345" s="143">
        <f t="shared" si="73"/>
        <v>3.141592654</v>
      </c>
      <c r="BX345" s="124">
        <f t="shared" si="74"/>
        <v>18189829.2</v>
      </c>
      <c r="BY345" s="144">
        <f t="shared" ref="BY345:BZ345" si="5687">AY345+BK345+BU345</f>
        <v>-19816878.18</v>
      </c>
      <c r="BZ345" s="144">
        <f t="shared" si="5687"/>
        <v>0.0000000001988751369</v>
      </c>
      <c r="CA345" s="144">
        <f t="shared" si="76"/>
        <v>3.141592654</v>
      </c>
      <c r="CB345" s="145">
        <f t="shared" si="77"/>
        <v>19816878.18</v>
      </c>
      <c r="CC345" s="140">
        <f t="shared" ref="CC345:CD345" si="5688">CC$2*AD345</f>
        <v>0</v>
      </c>
      <c r="CD345" s="140">
        <f t="shared" si="5688"/>
        <v>-6.283185307</v>
      </c>
      <c r="CE345" s="141">
        <f t="shared" si="79"/>
        <v>-6.283185307</v>
      </c>
      <c r="CF345" s="141">
        <f t="shared" si="80"/>
        <v>0</v>
      </c>
      <c r="CG345" s="122">
        <f t="shared" si="81"/>
        <v>0</v>
      </c>
      <c r="CH345" s="142">
        <f t="shared" ref="CH345:CI345" si="5689">POWER(AH345,CH$2)</f>
        <v>134.2281069</v>
      </c>
      <c r="CI345" s="142">
        <f t="shared" si="5689"/>
        <v>242555315.3</v>
      </c>
      <c r="CJ345" s="130">
        <f t="shared" si="83"/>
        <v>32557740777</v>
      </c>
      <c r="CK345" s="143">
        <f t="shared" si="84"/>
        <v>-32557740777</v>
      </c>
      <c r="CL345" s="143">
        <f t="shared" si="85"/>
        <v>0</v>
      </c>
      <c r="CM345" s="143">
        <f t="shared" si="86"/>
        <v>3.141592654</v>
      </c>
      <c r="CN345" s="124">
        <f t="shared" si="87"/>
        <v>32557740777</v>
      </c>
      <c r="CO345" s="140">
        <f t="shared" si="88"/>
        <v>-9.424777961</v>
      </c>
      <c r="CP345" s="141">
        <f t="shared" si="89"/>
        <v>-9.424777961</v>
      </c>
      <c r="CQ345" s="141">
        <f t="shared" si="90"/>
        <v>-3.141592654</v>
      </c>
      <c r="CR345" s="122">
        <f t="shared" si="91"/>
        <v>3.141592654</v>
      </c>
      <c r="CS345" s="142">
        <f t="shared" si="92"/>
        <v>3777601951169</v>
      </c>
      <c r="CT345" s="130">
        <f t="shared" si="93"/>
        <v>3777601951169</v>
      </c>
      <c r="CU345" s="143">
        <f t="shared" si="94"/>
        <v>-15110407804674</v>
      </c>
      <c r="CV345" s="143">
        <f t="shared" si="95"/>
        <v>0.001850491255</v>
      </c>
      <c r="CW345" s="143">
        <f t="shared" si="96"/>
        <v>3.141592654</v>
      </c>
      <c r="CX345" s="124">
        <f t="shared" si="97"/>
        <v>15110407804674</v>
      </c>
      <c r="CY345" s="140">
        <f t="shared" si="98"/>
        <v>0</v>
      </c>
      <c r="CZ345" s="140">
        <f t="shared" si="99"/>
        <v>0</v>
      </c>
      <c r="DA345" s="141">
        <f t="shared" si="100"/>
        <v>0</v>
      </c>
      <c r="DB345" s="141">
        <f t="shared" si="101"/>
        <v>0</v>
      </c>
      <c r="DC345" s="122">
        <f t="shared" si="102"/>
        <v>0</v>
      </c>
      <c r="DD345" s="142">
        <f t="shared" si="103"/>
        <v>1555.124622</v>
      </c>
      <c r="DE345" s="142">
        <f t="shared" si="104"/>
        <v>673697.3779</v>
      </c>
      <c r="DF345" s="130">
        <f t="shared" si="105"/>
        <v>1047683380</v>
      </c>
      <c r="DG345" s="143">
        <f t="shared" si="106"/>
        <v>4190733520</v>
      </c>
      <c r="DH345" s="143">
        <f t="shared" si="107"/>
        <v>0</v>
      </c>
      <c r="DI345" s="143">
        <f t="shared" si="108"/>
        <v>0</v>
      </c>
      <c r="DJ345" s="124">
        <f t="shared" si="109"/>
        <v>4190733520</v>
      </c>
      <c r="DK345" s="140">
        <f t="shared" ref="DK345:DM345" si="5690">DK$2*AD345</f>
        <v>0</v>
      </c>
      <c r="DL345" s="140">
        <f t="shared" si="5690"/>
        <v>-3.141592654</v>
      </c>
      <c r="DM345" s="140">
        <f t="shared" si="5690"/>
        <v>0</v>
      </c>
      <c r="DN345" s="141">
        <f t="shared" si="111"/>
        <v>-3.141592654</v>
      </c>
      <c r="DO345" s="141">
        <f t="shared" si="112"/>
        <v>-3.141592654</v>
      </c>
      <c r="DP345" s="122">
        <f t="shared" si="113"/>
        <v>3.141592654</v>
      </c>
      <c r="DQ345" s="142">
        <f t="shared" ref="DQ345:DS345" si="5691">POWER(AH345,DQ$2)</f>
        <v>11.58568543</v>
      </c>
      <c r="DR345" s="142">
        <f t="shared" si="5691"/>
        <v>15574.18747</v>
      </c>
      <c r="DS345" s="142">
        <f t="shared" si="5691"/>
        <v>673697.3779</v>
      </c>
      <c r="DT345" s="130">
        <f t="shared" si="115"/>
        <v>121560362795</v>
      </c>
      <c r="DU345" s="143">
        <f t="shared" si="116"/>
        <v>2188086530316</v>
      </c>
      <c r="DV345" s="143">
        <f t="shared" si="117"/>
        <v>-0.0002679633166</v>
      </c>
      <c r="DW345" s="143">
        <f t="shared" si="118"/>
        <v>0</v>
      </c>
      <c r="DX345" s="124">
        <f t="shared" si="119"/>
        <v>2188086530316</v>
      </c>
      <c r="DY345" s="140">
        <f t="shared" si="120"/>
        <v>0</v>
      </c>
      <c r="DZ345" s="141">
        <f t="shared" si="121"/>
        <v>0</v>
      </c>
      <c r="EA345" s="141">
        <f t="shared" si="122"/>
        <v>0</v>
      </c>
      <c r="EB345" s="122">
        <f t="shared" si="123"/>
        <v>0</v>
      </c>
      <c r="EC345" s="142">
        <f t="shared" si="124"/>
        <v>453868157007</v>
      </c>
      <c r="ED345" s="130">
        <f t="shared" si="125"/>
        <v>453868157007</v>
      </c>
      <c r="EE345" s="143">
        <f t="shared" si="126"/>
        <v>12254440239177</v>
      </c>
      <c r="EF345" s="143">
        <f t="shared" si="127"/>
        <v>0</v>
      </c>
      <c r="EG345" s="143">
        <f t="shared" si="128"/>
        <v>0</v>
      </c>
      <c r="EH345" s="124">
        <f t="shared" si="129"/>
        <v>12254440239177</v>
      </c>
      <c r="EI345" s="144">
        <f t="shared" ref="EI345:EJ345" si="5692">CK345+CU345+DG345+DU345+EE345</f>
        <v>-696248042438</v>
      </c>
      <c r="EJ345" s="144">
        <f t="shared" si="5692"/>
        <v>0.001582527939</v>
      </c>
      <c r="EK345" s="144">
        <f t="shared" si="131"/>
        <v>3.141592654</v>
      </c>
      <c r="EL345" s="145">
        <f t="shared" si="132"/>
        <v>696248042438</v>
      </c>
      <c r="EM345" s="140">
        <f t="shared" si="133"/>
        <v>1.570796327</v>
      </c>
      <c r="EN345" s="141">
        <f t="shared" si="134"/>
        <v>1.570796327</v>
      </c>
      <c r="EO345" s="141">
        <f t="shared" si="135"/>
        <v>1.570796327</v>
      </c>
      <c r="EP345" s="122">
        <f t="shared" si="136"/>
        <v>1.570796327</v>
      </c>
      <c r="EQ345" s="142">
        <f t="shared" si="137"/>
        <v>834414.7904</v>
      </c>
      <c r="ER345" s="130">
        <f t="shared" si="138"/>
        <v>834414.7904</v>
      </c>
      <c r="ES345" s="143">
        <f t="shared" si="139"/>
        <v>0.00000000507913342</v>
      </c>
      <c r="ET345" s="143">
        <f t="shared" si="140"/>
        <v>4335746.435</v>
      </c>
      <c r="EU345" s="143">
        <f t="shared" si="141"/>
        <v>1.570796327</v>
      </c>
      <c r="EV345" s="124">
        <f t="shared" si="142"/>
        <v>4335746.435</v>
      </c>
      <c r="EW345" s="144">
        <f t="shared" ref="EW345:EX345" si="5693">BY345+ES345</f>
        <v>-19816878.18</v>
      </c>
      <c r="EX345" s="144">
        <f t="shared" si="5693"/>
        <v>4335746.435</v>
      </c>
      <c r="EY345" s="144">
        <f t="shared" si="144"/>
        <v>2.92619622</v>
      </c>
      <c r="EZ345" s="145">
        <f t="shared" si="145"/>
        <v>20285644.14</v>
      </c>
      <c r="FA345" s="140">
        <f t="shared" si="146"/>
        <v>0.9753987398</v>
      </c>
      <c r="FB345" s="141">
        <f t="shared" si="147"/>
        <v>0.9753987398</v>
      </c>
      <c r="FC345" s="141">
        <f t="shared" si="148"/>
        <v>0.9753987398</v>
      </c>
      <c r="FD345" s="122">
        <f t="shared" si="149"/>
        <v>0.9753987398</v>
      </c>
      <c r="FE345" s="142">
        <f t="shared" si="150"/>
        <v>272.7279204</v>
      </c>
      <c r="FF345" s="130">
        <f t="shared" si="151"/>
        <v>272.7279204</v>
      </c>
      <c r="FG345" s="143">
        <f t="shared" si="152"/>
        <v>40.4671318</v>
      </c>
      <c r="FH345" s="143">
        <f t="shared" si="153"/>
        <v>59.73877552</v>
      </c>
      <c r="FI345" s="143">
        <f t="shared" si="154"/>
        <v>0.9753987398</v>
      </c>
      <c r="FJ345" s="124">
        <f t="shared" si="155"/>
        <v>72.15476461</v>
      </c>
      <c r="FK345" s="140">
        <f t="shared" si="156"/>
        <v>0</v>
      </c>
      <c r="FL345" s="141">
        <f t="shared" si="157"/>
        <v>0</v>
      </c>
      <c r="FM345" s="141">
        <f t="shared" si="158"/>
        <v>0</v>
      </c>
      <c r="FN345" s="122">
        <f t="shared" si="159"/>
        <v>0</v>
      </c>
      <c r="FO345" s="142">
        <f t="shared" si="160"/>
        <v>134.2281069</v>
      </c>
      <c r="FP345" s="130">
        <f t="shared" si="161"/>
        <v>134.2281069</v>
      </c>
      <c r="FQ345" s="143">
        <f t="shared" si="162"/>
        <v>-134.2281069</v>
      </c>
      <c r="FR345" s="143">
        <f t="shared" si="163"/>
        <v>0</v>
      </c>
      <c r="FS345" s="143">
        <f t="shared" si="164"/>
        <v>3.141592654</v>
      </c>
      <c r="FT345" s="124">
        <f t="shared" si="165"/>
        <v>134.2281069</v>
      </c>
      <c r="FU345" s="144">
        <f t="shared" si="166"/>
        <v>-46856.79051</v>
      </c>
      <c r="FV345" s="144">
        <f t="shared" si="167"/>
        <v>0</v>
      </c>
      <c r="FW345" s="144">
        <f t="shared" si="168"/>
        <v>-3.141592654</v>
      </c>
      <c r="FX345" s="145">
        <f t="shared" si="169"/>
        <v>46856.79051</v>
      </c>
      <c r="FY345" s="140">
        <f t="shared" si="170"/>
        <v>-3.141592654</v>
      </c>
      <c r="FZ345" s="140">
        <f t="shared" si="171"/>
        <v>-0.9753987398</v>
      </c>
      <c r="GA345" s="141">
        <f t="shared" si="172"/>
        <v>-4.116991393</v>
      </c>
      <c r="GB345" s="141">
        <f t="shared" si="173"/>
        <v>-4.116991393</v>
      </c>
      <c r="GC345" s="122">
        <f t="shared" si="174"/>
        <v>2.166193914</v>
      </c>
      <c r="GD345" s="142">
        <f t="shared" si="175"/>
        <v>46856.79051</v>
      </c>
      <c r="GE345" s="142">
        <f t="shared" si="176"/>
        <v>0.01385909864</v>
      </c>
      <c r="GF345" s="130">
        <f t="shared" si="177"/>
        <v>649.3928815</v>
      </c>
      <c r="GG345" s="143">
        <f t="shared" si="178"/>
        <v>-40.4671318</v>
      </c>
      <c r="GH345" s="143">
        <f t="shared" si="179"/>
        <v>59.73877552</v>
      </c>
      <c r="GI345" s="143">
        <f t="shared" si="180"/>
        <v>2.166193914</v>
      </c>
      <c r="GJ345" s="124">
        <f t="shared" si="181"/>
        <v>72.15476461</v>
      </c>
      <c r="GK345" s="146">
        <f t="shared" si="182"/>
        <v>-0.5</v>
      </c>
      <c r="GL345" s="127">
        <f t="shared" si="183"/>
        <v>-0.8660254038</v>
      </c>
      <c r="GM345" s="146">
        <f t="shared" si="184"/>
        <v>-2.094395102</v>
      </c>
      <c r="GN345" s="127">
        <f t="shared" si="185"/>
        <v>1</v>
      </c>
      <c r="GO345" s="147">
        <f t="shared" si="186"/>
        <v>-0.5</v>
      </c>
      <c r="GP345" s="128">
        <f t="shared" si="187"/>
        <v>0.8660254038</v>
      </c>
      <c r="GQ345" s="147">
        <f t="shared" si="188"/>
        <v>2.094395102</v>
      </c>
      <c r="GR345" s="128">
        <f t="shared" si="189"/>
        <v>1</v>
      </c>
      <c r="GS345" s="140">
        <f t="shared" si="190"/>
        <v>-2.094395102</v>
      </c>
      <c r="GT345" s="140">
        <f t="shared" si="191"/>
        <v>0.9753987398</v>
      </c>
      <c r="GU345" s="141">
        <f t="shared" si="192"/>
        <v>-1.118996363</v>
      </c>
      <c r="GV345" s="141">
        <f t="shared" si="193"/>
        <v>-1.118996363</v>
      </c>
      <c r="GW345" s="122">
        <f t="shared" si="194"/>
        <v>-1.118996363</v>
      </c>
      <c r="GX345" s="142">
        <f t="shared" si="195"/>
        <v>1</v>
      </c>
      <c r="GY345" s="142">
        <f t="shared" si="196"/>
        <v>72.15476461</v>
      </c>
      <c r="GZ345" s="130">
        <f t="shared" si="197"/>
        <v>72.15476461</v>
      </c>
      <c r="HA345" s="143">
        <f t="shared" si="198"/>
        <v>31.50173129</v>
      </c>
      <c r="HB345" s="143">
        <f t="shared" si="199"/>
        <v>-64.91495192</v>
      </c>
      <c r="HC345" s="143">
        <f t="shared" si="200"/>
        <v>-1.118996363</v>
      </c>
      <c r="HD345" s="124">
        <f t="shared" si="201"/>
        <v>72.15476461</v>
      </c>
      <c r="HE345" s="140">
        <f t="shared" si="202"/>
        <v>2.094395102</v>
      </c>
      <c r="HF345" s="140">
        <f t="shared" si="203"/>
        <v>2.166193914</v>
      </c>
      <c r="HG345" s="141">
        <f t="shared" si="204"/>
        <v>4.260589016</v>
      </c>
      <c r="HH345" s="141">
        <f t="shared" si="205"/>
        <v>4.260589016</v>
      </c>
      <c r="HI345" s="122">
        <f t="shared" si="206"/>
        <v>-2.022596291</v>
      </c>
      <c r="HJ345" s="142">
        <f t="shared" si="207"/>
        <v>1</v>
      </c>
      <c r="HK345" s="142">
        <f t="shared" si="208"/>
        <v>72.15476461</v>
      </c>
      <c r="HL345" s="130">
        <f t="shared" si="209"/>
        <v>72.15476461</v>
      </c>
      <c r="HM345" s="143">
        <f t="shared" si="210"/>
        <v>-31.50173129</v>
      </c>
      <c r="HN345" s="143">
        <f t="shared" si="211"/>
        <v>-64.91495192</v>
      </c>
      <c r="HO345" s="143">
        <f t="shared" si="212"/>
        <v>-2.022596291</v>
      </c>
      <c r="HP345" s="124">
        <f t="shared" si="213"/>
        <v>72.15476461</v>
      </c>
      <c r="HQ345" s="140">
        <f t="shared" si="214"/>
        <v>2.094395102</v>
      </c>
      <c r="HR345" s="140">
        <f t="shared" si="215"/>
        <v>0.9753987398</v>
      </c>
      <c r="HS345" s="141">
        <f t="shared" si="216"/>
        <v>3.069793842</v>
      </c>
      <c r="HT345" s="141">
        <f t="shared" si="217"/>
        <v>3.069793842</v>
      </c>
      <c r="HU345" s="122">
        <f t="shared" si="218"/>
        <v>3.069793842</v>
      </c>
      <c r="HV345" s="142">
        <f t="shared" si="219"/>
        <v>1</v>
      </c>
      <c r="HW345" s="142">
        <f t="shared" si="220"/>
        <v>72.15476461</v>
      </c>
      <c r="HX345" s="130">
        <f t="shared" si="221"/>
        <v>72.15476461</v>
      </c>
      <c r="HY345" s="143">
        <f t="shared" si="222"/>
        <v>-71.96886309</v>
      </c>
      <c r="HZ345" s="143">
        <f t="shared" si="223"/>
        <v>5.176176399</v>
      </c>
      <c r="IA345" s="143">
        <f t="shared" si="224"/>
        <v>3.069793842</v>
      </c>
      <c r="IB345" s="124">
        <f t="shared" si="225"/>
        <v>72.15476461</v>
      </c>
      <c r="IC345" s="140">
        <f t="shared" si="226"/>
        <v>-2.094395102</v>
      </c>
      <c r="ID345" s="140">
        <f t="shared" si="227"/>
        <v>2.166193914</v>
      </c>
      <c r="IE345" s="141">
        <f t="shared" si="228"/>
        <v>0.07179881136</v>
      </c>
      <c r="IF345" s="141">
        <f t="shared" si="229"/>
        <v>0.07179881136</v>
      </c>
      <c r="IG345" s="122">
        <f t="shared" si="230"/>
        <v>0.07179881136</v>
      </c>
      <c r="IH345" s="142">
        <f t="shared" si="231"/>
        <v>1</v>
      </c>
      <c r="II345" s="142">
        <f t="shared" si="232"/>
        <v>72.15476461</v>
      </c>
      <c r="IJ345" s="130">
        <f t="shared" si="233"/>
        <v>72.15476461</v>
      </c>
      <c r="IK345" s="143">
        <f t="shared" si="234"/>
        <v>71.96886309</v>
      </c>
      <c r="IL345" s="143">
        <f t="shared" si="235"/>
        <v>5.176176399</v>
      </c>
      <c r="IM345" s="143">
        <f t="shared" si="236"/>
        <v>0.07179881136</v>
      </c>
      <c r="IN345" s="124">
        <f t="shared" si="237"/>
        <v>72.15476461</v>
      </c>
    </row>
    <row r="346" ht="12.75" customHeight="1">
      <c r="A346" s="129">
        <f>'Cortez Cubic'!AP346</f>
        <v>-0.2187762226</v>
      </c>
      <c r="B346" s="129">
        <f>'Cortez Cubic'!AQ346</f>
        <v>39.18357475</v>
      </c>
      <c r="C346" s="129">
        <f>'Cortez Cubic'!AR346</f>
        <v>62044.21871</v>
      </c>
      <c r="D346" s="129">
        <f>'Cortez Cubic'!AS346</f>
        <v>-15047334.03</v>
      </c>
      <c r="E346" s="129">
        <f t="shared" ref="E346:H346" si="5694">0</f>
        <v>0</v>
      </c>
      <c r="F346" s="129">
        <f t="shared" si="5694"/>
        <v>0</v>
      </c>
      <c r="G346" s="129">
        <f t="shared" si="5694"/>
        <v>0</v>
      </c>
      <c r="H346" s="129">
        <f t="shared" si="5694"/>
        <v>0</v>
      </c>
      <c r="I346" s="110">
        <f>'Cortez Cubic'!I346</f>
        <v>285</v>
      </c>
      <c r="J346" s="130">
        <f t="shared" si="28"/>
        <v>262.9804583</v>
      </c>
      <c r="K346" s="131">
        <f t="shared" si="29"/>
        <v>0</v>
      </c>
      <c r="L346" s="131">
        <f t="shared" si="30"/>
        <v>1</v>
      </c>
      <c r="M346" s="132">
        <f t="shared" si="31"/>
        <v>22.01954165</v>
      </c>
      <c r="N346" s="133">
        <f t="shared" si="32"/>
        <v>208.2063019</v>
      </c>
      <c r="O346" s="134">
        <f t="shared" si="33"/>
        <v>471.1867603</v>
      </c>
      <c r="P346" s="134">
        <f t="shared" si="34"/>
        <v>0</v>
      </c>
      <c r="Q346" s="135">
        <f t="shared" si="35"/>
        <v>262.9804583</v>
      </c>
      <c r="R346" s="135">
        <f t="shared" si="36"/>
        <v>0</v>
      </c>
      <c r="S346" s="136">
        <f t="shared" si="37"/>
        <v>-555.0637755</v>
      </c>
      <c r="T346" s="136">
        <f t="shared" si="38"/>
        <v>0</v>
      </c>
      <c r="U346" s="137">
        <f t="shared" ref="U346:X346" si="5695">ATAN2(A346,E346)</f>
        <v>3.141592654</v>
      </c>
      <c r="V346" s="137">
        <f t="shared" si="5695"/>
        <v>0</v>
      </c>
      <c r="W346" s="137">
        <f t="shared" si="5695"/>
        <v>0</v>
      </c>
      <c r="X346" s="137">
        <f t="shared" si="5695"/>
        <v>3.141592654</v>
      </c>
      <c r="Y346" s="137">
        <f t="shared" ref="Y346:AB346" si="5696">SQRT(POWER(A346,2)+POWER(E346,2))</f>
        <v>0.2187762226</v>
      </c>
      <c r="Z346" s="137">
        <f t="shared" si="5696"/>
        <v>39.18357475</v>
      </c>
      <c r="AA346" s="137">
        <f t="shared" si="5696"/>
        <v>62044.21871</v>
      </c>
      <c r="AB346" s="137">
        <f t="shared" si="5696"/>
        <v>15047334.03</v>
      </c>
      <c r="AC346" s="138">
        <f t="shared" ref="AC346:AF346" si="5697">U346-$U346</f>
        <v>0</v>
      </c>
      <c r="AD346" s="138">
        <f t="shared" si="5697"/>
        <v>-3.141592654</v>
      </c>
      <c r="AE346" s="138">
        <f t="shared" si="5697"/>
        <v>-3.141592654</v>
      </c>
      <c r="AF346" s="138">
        <f t="shared" si="5697"/>
        <v>0</v>
      </c>
      <c r="AG346" s="138">
        <f t="shared" ref="AG346:AJ346" si="5698">Y346/$Y346</f>
        <v>1</v>
      </c>
      <c r="AH346" s="138">
        <f t="shared" si="5698"/>
        <v>179.1034432</v>
      </c>
      <c r="AI346" s="138">
        <f t="shared" si="5698"/>
        <v>283596.718</v>
      </c>
      <c r="AJ346" s="138">
        <f t="shared" si="5698"/>
        <v>68779567.76</v>
      </c>
      <c r="AK346" s="139">
        <f t="shared" ref="AK346:AN346" si="5699">AG346*COS(AC346)</f>
        <v>1</v>
      </c>
      <c r="AL346" s="139">
        <f t="shared" si="5699"/>
        <v>-179.1034432</v>
      </c>
      <c r="AM346" s="139">
        <f t="shared" si="5699"/>
        <v>-283596.718</v>
      </c>
      <c r="AN346" s="139">
        <f t="shared" si="5699"/>
        <v>68779567.76</v>
      </c>
      <c r="AO346" s="129">
        <f t="shared" ref="AO346:AR346" si="5700">AG346*SIN(AC346)</f>
        <v>0</v>
      </c>
      <c r="AP346" s="129">
        <f t="shared" si="5700"/>
        <v>0</v>
      </c>
      <c r="AQ346" s="129">
        <f t="shared" si="5700"/>
        <v>0</v>
      </c>
      <c r="AR346" s="129">
        <f t="shared" si="5700"/>
        <v>0</v>
      </c>
      <c r="AS346" s="140">
        <f t="shared" si="45"/>
        <v>-9.424777961</v>
      </c>
      <c r="AT346" s="141">
        <f t="shared" si="46"/>
        <v>-9.424777961</v>
      </c>
      <c r="AU346" s="141">
        <f t="shared" si="47"/>
        <v>-3.141592654</v>
      </c>
      <c r="AV346" s="122">
        <f t="shared" si="48"/>
        <v>3.141592654</v>
      </c>
      <c r="AW346" s="142">
        <f t="shared" si="49"/>
        <v>5745288.015</v>
      </c>
      <c r="AX346" s="130">
        <f t="shared" si="50"/>
        <v>5745288.015</v>
      </c>
      <c r="AY346" s="143">
        <f t="shared" si="51"/>
        <v>11490576.03</v>
      </c>
      <c r="AZ346" s="143">
        <f t="shared" si="52"/>
        <v>-0.000000001407189716</v>
      </c>
      <c r="BA346" s="143">
        <f t="shared" si="53"/>
        <v>0</v>
      </c>
      <c r="BB346" s="124">
        <f t="shared" si="54"/>
        <v>11490576.03</v>
      </c>
      <c r="BC346" s="140">
        <f t="shared" ref="BC346:BD346" si="5701">BC$2*AD346</f>
        <v>-3.141592654</v>
      </c>
      <c r="BD346" s="140">
        <f t="shared" si="5701"/>
        <v>-3.141592654</v>
      </c>
      <c r="BE346" s="141">
        <f t="shared" si="56"/>
        <v>-6.283185307</v>
      </c>
      <c r="BF346" s="141">
        <f t="shared" si="57"/>
        <v>0</v>
      </c>
      <c r="BG346" s="122">
        <f t="shared" si="58"/>
        <v>0</v>
      </c>
      <c r="BH346" s="142">
        <f t="shared" ref="BH346:BI346" si="5702">POWER(AH346,BH$2)</f>
        <v>179.1034432</v>
      </c>
      <c r="BI346" s="142">
        <f t="shared" si="5702"/>
        <v>283596.718</v>
      </c>
      <c r="BJ346" s="130">
        <f t="shared" si="60"/>
        <v>50793148.67</v>
      </c>
      <c r="BK346" s="143">
        <f t="shared" si="61"/>
        <v>457138338</v>
      </c>
      <c r="BL346" s="143">
        <f t="shared" si="62"/>
        <v>0</v>
      </c>
      <c r="BM346" s="143">
        <f t="shared" si="63"/>
        <v>0</v>
      </c>
      <c r="BN346" s="124">
        <f t="shared" si="64"/>
        <v>457138338</v>
      </c>
      <c r="BO346" s="140">
        <f t="shared" si="65"/>
        <v>0</v>
      </c>
      <c r="BP346" s="141">
        <f t="shared" si="66"/>
        <v>0</v>
      </c>
      <c r="BQ346" s="141">
        <f t="shared" si="67"/>
        <v>0</v>
      </c>
      <c r="BR346" s="122">
        <f t="shared" si="68"/>
        <v>0</v>
      </c>
      <c r="BS346" s="142">
        <f t="shared" si="69"/>
        <v>68779567.76</v>
      </c>
      <c r="BT346" s="130">
        <f t="shared" si="70"/>
        <v>68779567.76</v>
      </c>
      <c r="BU346" s="143">
        <f t="shared" si="71"/>
        <v>-1857048329</v>
      </c>
      <c r="BV346" s="143">
        <f t="shared" si="72"/>
        <v>0</v>
      </c>
      <c r="BW346" s="143">
        <f t="shared" si="73"/>
        <v>3.141592654</v>
      </c>
      <c r="BX346" s="124">
        <f t="shared" si="74"/>
        <v>1857048329</v>
      </c>
      <c r="BY346" s="144">
        <f t="shared" ref="BY346:BZ346" si="5703">AY346+BK346+BU346</f>
        <v>-1388419415</v>
      </c>
      <c r="BZ346" s="144">
        <f t="shared" si="5703"/>
        <v>-0.000000001407189716</v>
      </c>
      <c r="CA346" s="144">
        <f t="shared" si="76"/>
        <v>-3.141592654</v>
      </c>
      <c r="CB346" s="145">
        <f t="shared" si="77"/>
        <v>1388419415</v>
      </c>
      <c r="CC346" s="140">
        <f t="shared" ref="CC346:CD346" si="5704">CC$2*AD346</f>
        <v>-6.283185307</v>
      </c>
      <c r="CD346" s="140">
        <f t="shared" si="5704"/>
        <v>-6.283185307</v>
      </c>
      <c r="CE346" s="141">
        <f t="shared" si="79"/>
        <v>-12.56637061</v>
      </c>
      <c r="CF346" s="141">
        <f t="shared" si="80"/>
        <v>0</v>
      </c>
      <c r="CG346" s="122">
        <f t="shared" si="81"/>
        <v>0</v>
      </c>
      <c r="CH346" s="142">
        <f t="shared" ref="CH346:CI346" si="5705">POWER(AH346,CH$2)</f>
        <v>32078.04336</v>
      </c>
      <c r="CI346" s="142">
        <f t="shared" si="5705"/>
        <v>80427098467</v>
      </c>
      <c r="CJ346" s="130">
        <f t="shared" si="83"/>
        <v>2.57994E+15</v>
      </c>
      <c r="CK346" s="143">
        <f t="shared" si="84"/>
        <v>-2.57994E+15</v>
      </c>
      <c r="CL346" s="143">
        <f t="shared" si="85"/>
        <v>0</v>
      </c>
      <c r="CM346" s="143">
        <f t="shared" si="86"/>
        <v>3.141592654</v>
      </c>
      <c r="CN346" s="124">
        <f t="shared" si="87"/>
        <v>2.57994E+15</v>
      </c>
      <c r="CO346" s="140">
        <f t="shared" si="88"/>
        <v>-9.424777961</v>
      </c>
      <c r="CP346" s="141">
        <f t="shared" si="89"/>
        <v>-9.424777961</v>
      </c>
      <c r="CQ346" s="141">
        <f t="shared" si="90"/>
        <v>-3.141592654</v>
      </c>
      <c r="CR346" s="122">
        <f t="shared" si="91"/>
        <v>3.141592654</v>
      </c>
      <c r="CS346" s="142">
        <f t="shared" si="92"/>
        <v>2.28089E+16</v>
      </c>
      <c r="CT346" s="130">
        <f t="shared" si="93"/>
        <v>2.28089E+16</v>
      </c>
      <c r="CU346" s="143">
        <f t="shared" si="94"/>
        <v>-9.12354E+16</v>
      </c>
      <c r="CV346" s="143">
        <f t="shared" si="95"/>
        <v>11.17311953</v>
      </c>
      <c r="CW346" s="143">
        <f t="shared" si="96"/>
        <v>3.141592654</v>
      </c>
      <c r="CX346" s="124">
        <f t="shared" si="97"/>
        <v>9.12354E+16</v>
      </c>
      <c r="CY346" s="140">
        <f t="shared" si="98"/>
        <v>-9.424777961</v>
      </c>
      <c r="CZ346" s="140">
        <f t="shared" si="99"/>
        <v>0</v>
      </c>
      <c r="DA346" s="141">
        <f t="shared" si="100"/>
        <v>-9.424777961</v>
      </c>
      <c r="DB346" s="141">
        <f t="shared" si="101"/>
        <v>-3.141592654</v>
      </c>
      <c r="DC346" s="122">
        <f t="shared" si="102"/>
        <v>3.141592654</v>
      </c>
      <c r="DD346" s="142">
        <f t="shared" si="103"/>
        <v>5745288.015</v>
      </c>
      <c r="DE346" s="142">
        <f t="shared" si="104"/>
        <v>68779567.76</v>
      </c>
      <c r="DF346" s="130">
        <f t="shared" si="105"/>
        <v>395158426322552</v>
      </c>
      <c r="DG346" s="143">
        <f t="shared" si="106"/>
        <v>-1.58063E+15</v>
      </c>
      <c r="DH346" s="143">
        <f t="shared" si="107"/>
        <v>0.1935718008</v>
      </c>
      <c r="DI346" s="143">
        <f t="shared" si="108"/>
        <v>3.141592654</v>
      </c>
      <c r="DJ346" s="124">
        <f t="shared" si="109"/>
        <v>1.58063E+15</v>
      </c>
      <c r="DK346" s="140">
        <f t="shared" ref="DK346:DM346" si="5706">DK$2*AD346</f>
        <v>-3.141592654</v>
      </c>
      <c r="DL346" s="140">
        <f t="shared" si="5706"/>
        <v>-3.141592654</v>
      </c>
      <c r="DM346" s="140">
        <f t="shared" si="5706"/>
        <v>0</v>
      </c>
      <c r="DN346" s="141">
        <f t="shared" si="111"/>
        <v>-6.283185307</v>
      </c>
      <c r="DO346" s="141">
        <f t="shared" si="112"/>
        <v>0</v>
      </c>
      <c r="DP346" s="122">
        <f t="shared" si="113"/>
        <v>0</v>
      </c>
      <c r="DQ346" s="142">
        <f t="shared" ref="DQ346:DS346" si="5707">POWER(AH346,DQ$2)</f>
        <v>179.1034432</v>
      </c>
      <c r="DR346" s="142">
        <f t="shared" si="5707"/>
        <v>283596.718</v>
      </c>
      <c r="DS346" s="142">
        <f t="shared" si="5707"/>
        <v>68779567.76</v>
      </c>
      <c r="DT346" s="130">
        <f t="shared" si="115"/>
        <v>3.49353E+15</v>
      </c>
      <c r="DU346" s="143">
        <f t="shared" si="116"/>
        <v>-6.28836E+16</v>
      </c>
      <c r="DV346" s="143">
        <f t="shared" si="117"/>
        <v>0</v>
      </c>
      <c r="DW346" s="143">
        <f t="shared" si="118"/>
        <v>3.141592654</v>
      </c>
      <c r="DX346" s="124">
        <f t="shared" si="119"/>
        <v>6.28836E+16</v>
      </c>
      <c r="DY346" s="140">
        <f t="shared" si="120"/>
        <v>0</v>
      </c>
      <c r="DZ346" s="141">
        <f t="shared" si="121"/>
        <v>0</v>
      </c>
      <c r="EA346" s="141">
        <f t="shared" si="122"/>
        <v>0</v>
      </c>
      <c r="EB346" s="122">
        <f t="shared" si="123"/>
        <v>0</v>
      </c>
      <c r="EC346" s="142">
        <f t="shared" si="124"/>
        <v>4.73063E+15</v>
      </c>
      <c r="ED346" s="130">
        <f t="shared" si="125"/>
        <v>4.73063E+15</v>
      </c>
      <c r="EE346" s="143">
        <f t="shared" si="126"/>
        <v>1.27727E+17</v>
      </c>
      <c r="EF346" s="143">
        <f t="shared" si="127"/>
        <v>0</v>
      </c>
      <c r="EG346" s="143">
        <f t="shared" si="128"/>
        <v>0</v>
      </c>
      <c r="EH346" s="124">
        <f t="shared" si="129"/>
        <v>1.27727E+17</v>
      </c>
      <c r="EI346" s="144">
        <f t="shared" ref="EI346:EJ346" si="5708">CK346+CU346+DG346+DU346+EE346</f>
        <v>-3.05526E+16</v>
      </c>
      <c r="EJ346" s="144">
        <f t="shared" si="5708"/>
        <v>11.36669133</v>
      </c>
      <c r="EK346" s="144">
        <f t="shared" si="131"/>
        <v>3.141592654</v>
      </c>
      <c r="EL346" s="145">
        <f t="shared" si="132"/>
        <v>3.05526E+16</v>
      </c>
      <c r="EM346" s="140">
        <f t="shared" si="133"/>
        <v>1.570796327</v>
      </c>
      <c r="EN346" s="141">
        <f t="shared" si="134"/>
        <v>1.570796327</v>
      </c>
      <c r="EO346" s="141">
        <f t="shared" si="135"/>
        <v>1.570796327</v>
      </c>
      <c r="EP346" s="122">
        <f t="shared" si="136"/>
        <v>1.570796327</v>
      </c>
      <c r="EQ346" s="142">
        <f t="shared" si="137"/>
        <v>174793007.6</v>
      </c>
      <c r="ER346" s="130">
        <f t="shared" si="138"/>
        <v>174793007.6</v>
      </c>
      <c r="ES346" s="143">
        <f t="shared" si="139"/>
        <v>0.0000002572865996</v>
      </c>
      <c r="ET346" s="143">
        <f t="shared" si="140"/>
        <v>908251109.8</v>
      </c>
      <c r="EU346" s="143">
        <f t="shared" si="141"/>
        <v>1.570796327</v>
      </c>
      <c r="EV346" s="124">
        <f t="shared" si="142"/>
        <v>908251109.8</v>
      </c>
      <c r="EW346" s="144">
        <f t="shared" ref="EW346:EX346" si="5709">BY346+ES346</f>
        <v>-1388419415</v>
      </c>
      <c r="EX346" s="144">
        <f t="shared" si="5709"/>
        <v>908251109.8</v>
      </c>
      <c r="EY346" s="144">
        <f t="shared" si="144"/>
        <v>2.562297217</v>
      </c>
      <c r="EZ346" s="145">
        <f t="shared" si="145"/>
        <v>1659104744</v>
      </c>
      <c r="FA346" s="140">
        <f t="shared" si="146"/>
        <v>0.8540990722</v>
      </c>
      <c r="FB346" s="141">
        <f t="shared" si="147"/>
        <v>0.8540990722</v>
      </c>
      <c r="FC346" s="141">
        <f t="shared" si="148"/>
        <v>0.8540990722</v>
      </c>
      <c r="FD346" s="122">
        <f t="shared" si="149"/>
        <v>0.8540990722</v>
      </c>
      <c r="FE346" s="142">
        <f t="shared" si="150"/>
        <v>1183.835253</v>
      </c>
      <c r="FF346" s="130">
        <f t="shared" si="151"/>
        <v>1183.835253</v>
      </c>
      <c r="FG346" s="143">
        <f t="shared" si="152"/>
        <v>205.7428063</v>
      </c>
      <c r="FH346" s="143">
        <f t="shared" si="153"/>
        <v>236.1490293</v>
      </c>
      <c r="FI346" s="143">
        <f t="shared" si="154"/>
        <v>0.8540990722</v>
      </c>
      <c r="FJ346" s="124">
        <f t="shared" si="155"/>
        <v>313.2035542</v>
      </c>
      <c r="FK346" s="140">
        <f t="shared" si="156"/>
        <v>-6.283185307</v>
      </c>
      <c r="FL346" s="141">
        <f t="shared" si="157"/>
        <v>-6.283185307</v>
      </c>
      <c r="FM346" s="141">
        <f t="shared" si="158"/>
        <v>0</v>
      </c>
      <c r="FN346" s="122">
        <f t="shared" si="159"/>
        <v>0</v>
      </c>
      <c r="FO346" s="142">
        <f t="shared" si="160"/>
        <v>32078.04336</v>
      </c>
      <c r="FP346" s="130">
        <f t="shared" si="161"/>
        <v>32078.04336</v>
      </c>
      <c r="FQ346" s="143">
        <f t="shared" si="162"/>
        <v>-32078.04336</v>
      </c>
      <c r="FR346" s="143">
        <f t="shared" si="163"/>
        <v>0</v>
      </c>
      <c r="FS346" s="143">
        <f t="shared" si="164"/>
        <v>3.141592654</v>
      </c>
      <c r="FT346" s="124">
        <f t="shared" si="165"/>
        <v>32078.04336</v>
      </c>
      <c r="FU346" s="144">
        <f t="shared" si="166"/>
        <v>-882868.1974</v>
      </c>
      <c r="FV346" s="144">
        <f t="shared" si="167"/>
        <v>-0.0000000001041917439</v>
      </c>
      <c r="FW346" s="144">
        <f t="shared" si="168"/>
        <v>-3.141592654</v>
      </c>
      <c r="FX346" s="145">
        <f t="shared" si="169"/>
        <v>882868.1974</v>
      </c>
      <c r="FY346" s="140">
        <f t="shared" si="170"/>
        <v>-3.141592654</v>
      </c>
      <c r="FZ346" s="140">
        <f t="shared" si="171"/>
        <v>-0.8540990722</v>
      </c>
      <c r="GA346" s="141">
        <f t="shared" si="172"/>
        <v>-3.995691726</v>
      </c>
      <c r="GB346" s="141">
        <f t="shared" si="173"/>
        <v>-3.995691726</v>
      </c>
      <c r="GC346" s="122">
        <f t="shared" si="174"/>
        <v>2.287493581</v>
      </c>
      <c r="GD346" s="142">
        <f t="shared" si="175"/>
        <v>882868.1974</v>
      </c>
      <c r="GE346" s="142">
        <f t="shared" si="176"/>
        <v>0.003192811788</v>
      </c>
      <c r="GF346" s="130">
        <f t="shared" si="177"/>
        <v>2818.831988</v>
      </c>
      <c r="GG346" s="143">
        <f t="shared" si="178"/>
        <v>-205.7428063</v>
      </c>
      <c r="GH346" s="143">
        <f t="shared" si="179"/>
        <v>236.1490293</v>
      </c>
      <c r="GI346" s="143">
        <f t="shared" si="180"/>
        <v>2.287493581</v>
      </c>
      <c r="GJ346" s="124">
        <f t="shared" si="181"/>
        <v>313.2035542</v>
      </c>
      <c r="GK346" s="146">
        <f t="shared" si="182"/>
        <v>-0.5</v>
      </c>
      <c r="GL346" s="127">
        <f t="shared" si="183"/>
        <v>-0.8660254038</v>
      </c>
      <c r="GM346" s="146">
        <f t="shared" si="184"/>
        <v>-2.094395102</v>
      </c>
      <c r="GN346" s="127">
        <f t="shared" si="185"/>
        <v>1</v>
      </c>
      <c r="GO346" s="147">
        <f t="shared" si="186"/>
        <v>-0.5</v>
      </c>
      <c r="GP346" s="128">
        <f t="shared" si="187"/>
        <v>0.8660254038</v>
      </c>
      <c r="GQ346" s="147">
        <f t="shared" si="188"/>
        <v>2.094395102</v>
      </c>
      <c r="GR346" s="128">
        <f t="shared" si="189"/>
        <v>1</v>
      </c>
      <c r="GS346" s="140">
        <f t="shared" si="190"/>
        <v>-2.094395102</v>
      </c>
      <c r="GT346" s="140">
        <f t="shared" si="191"/>
        <v>0.8540990722</v>
      </c>
      <c r="GU346" s="141">
        <f t="shared" si="192"/>
        <v>-1.24029603</v>
      </c>
      <c r="GV346" s="141">
        <f t="shared" si="193"/>
        <v>-1.24029603</v>
      </c>
      <c r="GW346" s="122">
        <f t="shared" si="194"/>
        <v>-1.24029603</v>
      </c>
      <c r="GX346" s="142">
        <f t="shared" si="195"/>
        <v>1</v>
      </c>
      <c r="GY346" s="142">
        <f t="shared" si="196"/>
        <v>313.2035542</v>
      </c>
      <c r="GZ346" s="130">
        <f t="shared" si="197"/>
        <v>313.2035542</v>
      </c>
      <c r="HA346" s="143">
        <f t="shared" si="198"/>
        <v>101.6396553</v>
      </c>
      <c r="HB346" s="143">
        <f t="shared" si="199"/>
        <v>-296.2530115</v>
      </c>
      <c r="HC346" s="143">
        <f t="shared" si="200"/>
        <v>-1.24029603</v>
      </c>
      <c r="HD346" s="124">
        <f t="shared" si="201"/>
        <v>313.2035542</v>
      </c>
      <c r="HE346" s="140">
        <f t="shared" si="202"/>
        <v>2.094395102</v>
      </c>
      <c r="HF346" s="140">
        <f t="shared" si="203"/>
        <v>2.287493581</v>
      </c>
      <c r="HG346" s="141">
        <f t="shared" si="204"/>
        <v>4.381888684</v>
      </c>
      <c r="HH346" s="141">
        <f t="shared" si="205"/>
        <v>4.381888684</v>
      </c>
      <c r="HI346" s="122">
        <f t="shared" si="206"/>
        <v>-1.901296623</v>
      </c>
      <c r="HJ346" s="142">
        <f t="shared" si="207"/>
        <v>1</v>
      </c>
      <c r="HK346" s="142">
        <f t="shared" si="208"/>
        <v>313.2035542</v>
      </c>
      <c r="HL346" s="130">
        <f t="shared" si="209"/>
        <v>313.2035542</v>
      </c>
      <c r="HM346" s="143">
        <f t="shared" si="210"/>
        <v>-101.6396553</v>
      </c>
      <c r="HN346" s="143">
        <f t="shared" si="211"/>
        <v>-296.2530115</v>
      </c>
      <c r="HO346" s="143">
        <f t="shared" si="212"/>
        <v>-1.901296623</v>
      </c>
      <c r="HP346" s="124">
        <f t="shared" si="213"/>
        <v>313.2035542</v>
      </c>
      <c r="HQ346" s="140">
        <f t="shared" si="214"/>
        <v>2.094395102</v>
      </c>
      <c r="HR346" s="140">
        <f t="shared" si="215"/>
        <v>0.8540990722</v>
      </c>
      <c r="HS346" s="141">
        <f t="shared" si="216"/>
        <v>2.948494175</v>
      </c>
      <c r="HT346" s="141">
        <f t="shared" si="217"/>
        <v>2.948494175</v>
      </c>
      <c r="HU346" s="122">
        <f t="shared" si="218"/>
        <v>2.948494175</v>
      </c>
      <c r="HV346" s="142">
        <f t="shared" si="219"/>
        <v>1</v>
      </c>
      <c r="HW346" s="142">
        <f t="shared" si="220"/>
        <v>313.2035542</v>
      </c>
      <c r="HX346" s="130">
        <f t="shared" si="221"/>
        <v>313.2035542</v>
      </c>
      <c r="HY346" s="143">
        <f t="shared" si="222"/>
        <v>-307.3824616</v>
      </c>
      <c r="HZ346" s="143">
        <f t="shared" si="223"/>
        <v>60.10398224</v>
      </c>
      <c r="IA346" s="143">
        <f t="shared" si="224"/>
        <v>2.948494175</v>
      </c>
      <c r="IB346" s="124">
        <f t="shared" si="225"/>
        <v>313.2035542</v>
      </c>
      <c r="IC346" s="140">
        <f t="shared" si="226"/>
        <v>-2.094395102</v>
      </c>
      <c r="ID346" s="140">
        <f t="shared" si="227"/>
        <v>2.287493581</v>
      </c>
      <c r="IE346" s="141">
        <f t="shared" si="228"/>
        <v>0.193098479</v>
      </c>
      <c r="IF346" s="141">
        <f t="shared" si="229"/>
        <v>0.193098479</v>
      </c>
      <c r="IG346" s="122">
        <f t="shared" si="230"/>
        <v>0.193098479</v>
      </c>
      <c r="IH346" s="142">
        <f t="shared" si="231"/>
        <v>1</v>
      </c>
      <c r="II346" s="142">
        <f t="shared" si="232"/>
        <v>313.2035542</v>
      </c>
      <c r="IJ346" s="130">
        <f t="shared" si="233"/>
        <v>313.2035542</v>
      </c>
      <c r="IK346" s="143">
        <f t="shared" si="234"/>
        <v>307.3824616</v>
      </c>
      <c r="IL346" s="143">
        <f t="shared" si="235"/>
        <v>60.10398224</v>
      </c>
      <c r="IM346" s="143">
        <f t="shared" si="236"/>
        <v>0.193098479</v>
      </c>
      <c r="IN346" s="124">
        <f t="shared" si="237"/>
        <v>313.2035542</v>
      </c>
    </row>
    <row r="347" ht="12.75" customHeight="1">
      <c r="A347" s="129">
        <f>'Cortez Cubic'!AP347</f>
        <v>-0.2187762226</v>
      </c>
      <c r="B347" s="129">
        <f>'Cortez Cubic'!AQ347</f>
        <v>5.001992005</v>
      </c>
      <c r="C347" s="129">
        <f>'Cortez Cubic'!AR347</f>
        <v>2101.055351</v>
      </c>
      <c r="D347" s="129">
        <f>'Cortez Cubic'!AS347</f>
        <v>-68065.12785</v>
      </c>
      <c r="E347" s="129">
        <f t="shared" ref="E347:H347" si="5710">0</f>
        <v>0</v>
      </c>
      <c r="F347" s="129">
        <f t="shared" si="5710"/>
        <v>0</v>
      </c>
      <c r="G347" s="129">
        <f t="shared" si="5710"/>
        <v>0</v>
      </c>
      <c r="H347" s="129">
        <f t="shared" si="5710"/>
        <v>0</v>
      </c>
      <c r="I347" s="110">
        <f>'Cortez Cubic'!I347</f>
        <v>56</v>
      </c>
      <c r="J347" s="130">
        <f t="shared" si="28"/>
        <v>33.67166376</v>
      </c>
      <c r="K347" s="131">
        <f t="shared" si="29"/>
        <v>0</v>
      </c>
      <c r="L347" s="131">
        <f t="shared" si="30"/>
        <v>1</v>
      </c>
      <c r="M347" s="132">
        <f t="shared" si="31"/>
        <v>22.32833624</v>
      </c>
      <c r="N347" s="133">
        <f t="shared" si="32"/>
        <v>57.19963811</v>
      </c>
      <c r="O347" s="134">
        <f t="shared" si="33"/>
        <v>90.87130187</v>
      </c>
      <c r="P347" s="134">
        <f t="shared" si="34"/>
        <v>0</v>
      </c>
      <c r="Q347" s="135">
        <f t="shared" si="35"/>
        <v>33.67166376</v>
      </c>
      <c r="R347" s="135">
        <f t="shared" si="36"/>
        <v>0</v>
      </c>
      <c r="S347" s="136">
        <f t="shared" si="37"/>
        <v>-101.6794572</v>
      </c>
      <c r="T347" s="136">
        <f t="shared" si="38"/>
        <v>0</v>
      </c>
      <c r="U347" s="137">
        <f t="shared" ref="U347:X347" si="5711">ATAN2(A347,E347)</f>
        <v>3.141592654</v>
      </c>
      <c r="V347" s="137">
        <f t="shared" si="5711"/>
        <v>0</v>
      </c>
      <c r="W347" s="137">
        <f t="shared" si="5711"/>
        <v>0</v>
      </c>
      <c r="X347" s="137">
        <f t="shared" si="5711"/>
        <v>3.141592654</v>
      </c>
      <c r="Y347" s="137">
        <f t="shared" ref="Y347:AB347" si="5712">SQRT(POWER(A347,2)+POWER(E347,2))</f>
        <v>0.2187762226</v>
      </c>
      <c r="Z347" s="137">
        <f t="shared" si="5712"/>
        <v>5.001992005</v>
      </c>
      <c r="AA347" s="137">
        <f t="shared" si="5712"/>
        <v>2101.055351</v>
      </c>
      <c r="AB347" s="137">
        <f t="shared" si="5712"/>
        <v>68065.12785</v>
      </c>
      <c r="AC347" s="138">
        <f t="shared" ref="AC347:AF347" si="5713">U347-$U347</f>
        <v>0</v>
      </c>
      <c r="AD347" s="138">
        <f t="shared" si="5713"/>
        <v>-3.141592654</v>
      </c>
      <c r="AE347" s="138">
        <f t="shared" si="5713"/>
        <v>-3.141592654</v>
      </c>
      <c r="AF347" s="138">
        <f t="shared" si="5713"/>
        <v>0</v>
      </c>
      <c r="AG347" s="138">
        <f t="shared" ref="AG347:AJ347" si="5714">Y347/$Y347</f>
        <v>1</v>
      </c>
      <c r="AH347" s="138">
        <f t="shared" si="5714"/>
        <v>22.86350841</v>
      </c>
      <c r="AI347" s="138">
        <f t="shared" si="5714"/>
        <v>9603.673223</v>
      </c>
      <c r="AJ347" s="138">
        <f t="shared" si="5714"/>
        <v>311117.575</v>
      </c>
      <c r="AK347" s="139">
        <f t="shared" ref="AK347:AN347" si="5715">AG347*COS(AC347)</f>
        <v>1</v>
      </c>
      <c r="AL347" s="139">
        <f t="shared" si="5715"/>
        <v>-22.86350841</v>
      </c>
      <c r="AM347" s="139">
        <f t="shared" si="5715"/>
        <v>-9603.673223</v>
      </c>
      <c r="AN347" s="139">
        <f t="shared" si="5715"/>
        <v>311117.575</v>
      </c>
      <c r="AO347" s="129">
        <f t="shared" ref="AO347:AR347" si="5716">AG347*SIN(AC347)</f>
        <v>0</v>
      </c>
      <c r="AP347" s="129">
        <f t="shared" si="5716"/>
        <v>0</v>
      </c>
      <c r="AQ347" s="129">
        <f t="shared" si="5716"/>
        <v>0</v>
      </c>
      <c r="AR347" s="129">
        <f t="shared" si="5716"/>
        <v>0</v>
      </c>
      <c r="AS347" s="140">
        <f t="shared" si="45"/>
        <v>-9.424777961</v>
      </c>
      <c r="AT347" s="141">
        <f t="shared" si="46"/>
        <v>-9.424777961</v>
      </c>
      <c r="AU347" s="141">
        <f t="shared" si="47"/>
        <v>-3.141592654</v>
      </c>
      <c r="AV347" s="122">
        <f t="shared" si="48"/>
        <v>3.141592654</v>
      </c>
      <c r="AW347" s="142">
        <f t="shared" si="49"/>
        <v>11951.67077</v>
      </c>
      <c r="AX347" s="130">
        <f t="shared" si="50"/>
        <v>11951.67077</v>
      </c>
      <c r="AY347" s="143">
        <f t="shared" si="51"/>
        <v>23903.34153</v>
      </c>
      <c r="AZ347" s="143">
        <f t="shared" si="52"/>
        <v>0</v>
      </c>
      <c r="BA347" s="143">
        <f t="shared" si="53"/>
        <v>0</v>
      </c>
      <c r="BB347" s="124">
        <f t="shared" si="54"/>
        <v>23903.34153</v>
      </c>
      <c r="BC347" s="140">
        <f t="shared" ref="BC347:BD347" si="5717">BC$2*AD347</f>
        <v>-3.141592654</v>
      </c>
      <c r="BD347" s="140">
        <f t="shared" si="5717"/>
        <v>-3.141592654</v>
      </c>
      <c r="BE347" s="141">
        <f t="shared" si="56"/>
        <v>-6.283185307</v>
      </c>
      <c r="BF347" s="141">
        <f t="shared" si="57"/>
        <v>0</v>
      </c>
      <c r="BG347" s="122">
        <f t="shared" si="58"/>
        <v>0</v>
      </c>
      <c r="BH347" s="142">
        <f t="shared" ref="BH347:BI347" si="5718">POWER(AH347,BH$2)</f>
        <v>22.86350841</v>
      </c>
      <c r="BI347" s="142">
        <f t="shared" si="5718"/>
        <v>9603.673223</v>
      </c>
      <c r="BJ347" s="130">
        <f t="shared" si="60"/>
        <v>219573.6635</v>
      </c>
      <c r="BK347" s="143">
        <f t="shared" si="61"/>
        <v>1976162.971</v>
      </c>
      <c r="BL347" s="143">
        <f t="shared" si="62"/>
        <v>0</v>
      </c>
      <c r="BM347" s="143">
        <f t="shared" si="63"/>
        <v>0</v>
      </c>
      <c r="BN347" s="124">
        <f t="shared" si="64"/>
        <v>1976162.971</v>
      </c>
      <c r="BO347" s="140">
        <f t="shared" si="65"/>
        <v>0</v>
      </c>
      <c r="BP347" s="141">
        <f t="shared" si="66"/>
        <v>0</v>
      </c>
      <c r="BQ347" s="141">
        <f t="shared" si="67"/>
        <v>0</v>
      </c>
      <c r="BR347" s="122">
        <f t="shared" si="68"/>
        <v>0</v>
      </c>
      <c r="BS347" s="142">
        <f t="shared" si="69"/>
        <v>311117.575</v>
      </c>
      <c r="BT347" s="130">
        <f t="shared" si="70"/>
        <v>311117.575</v>
      </c>
      <c r="BU347" s="143">
        <f t="shared" si="71"/>
        <v>-8400174.526</v>
      </c>
      <c r="BV347" s="143">
        <f t="shared" si="72"/>
        <v>0</v>
      </c>
      <c r="BW347" s="143">
        <f t="shared" si="73"/>
        <v>3.141592654</v>
      </c>
      <c r="BX347" s="124">
        <f t="shared" si="74"/>
        <v>8400174.526</v>
      </c>
      <c r="BY347" s="144">
        <f t="shared" ref="BY347:BZ347" si="5719">AY347+BK347+BU347</f>
        <v>-6400108.213</v>
      </c>
      <c r="BZ347" s="144">
        <f t="shared" si="5719"/>
        <v>0</v>
      </c>
      <c r="CA347" s="144">
        <f t="shared" si="76"/>
        <v>-3.141592654</v>
      </c>
      <c r="CB347" s="145">
        <f t="shared" si="77"/>
        <v>6400108.213</v>
      </c>
      <c r="CC347" s="140">
        <f t="shared" ref="CC347:CD347" si="5720">CC$2*AD347</f>
        <v>-6.283185307</v>
      </c>
      <c r="CD347" s="140">
        <f t="shared" si="5720"/>
        <v>-6.283185307</v>
      </c>
      <c r="CE347" s="141">
        <f t="shared" si="79"/>
        <v>-12.56637061</v>
      </c>
      <c r="CF347" s="141">
        <f t="shared" si="80"/>
        <v>0</v>
      </c>
      <c r="CG347" s="122">
        <f t="shared" si="81"/>
        <v>0</v>
      </c>
      <c r="CH347" s="142">
        <f t="shared" ref="CH347:CI347" si="5721">POWER(AH347,CH$2)</f>
        <v>522.7400167</v>
      </c>
      <c r="CI347" s="142">
        <f t="shared" si="5721"/>
        <v>92230539.37</v>
      </c>
      <c r="CJ347" s="130">
        <f t="shared" si="83"/>
        <v>48212593690</v>
      </c>
      <c r="CK347" s="143">
        <f t="shared" si="84"/>
        <v>-48212593690</v>
      </c>
      <c r="CL347" s="143">
        <f t="shared" si="85"/>
        <v>0</v>
      </c>
      <c r="CM347" s="143">
        <f t="shared" si="86"/>
        <v>3.141592654</v>
      </c>
      <c r="CN347" s="124">
        <f t="shared" si="87"/>
        <v>48212593690</v>
      </c>
      <c r="CO347" s="140">
        <f t="shared" si="88"/>
        <v>-9.424777961</v>
      </c>
      <c r="CP347" s="141">
        <f t="shared" si="89"/>
        <v>-9.424777961</v>
      </c>
      <c r="CQ347" s="141">
        <f t="shared" si="90"/>
        <v>-3.141592654</v>
      </c>
      <c r="CR347" s="122">
        <f t="shared" si="91"/>
        <v>3.141592654</v>
      </c>
      <c r="CS347" s="142">
        <f t="shared" si="92"/>
        <v>885751961243</v>
      </c>
      <c r="CT347" s="130">
        <f t="shared" si="93"/>
        <v>885751961243</v>
      </c>
      <c r="CU347" s="143">
        <f t="shared" si="94"/>
        <v>-3543007844973</v>
      </c>
      <c r="CV347" s="143">
        <f t="shared" si="95"/>
        <v>0.0004338933217</v>
      </c>
      <c r="CW347" s="143">
        <f t="shared" si="96"/>
        <v>3.141592654</v>
      </c>
      <c r="CX347" s="124">
        <f t="shared" si="97"/>
        <v>3543007844973</v>
      </c>
      <c r="CY347" s="140">
        <f t="shared" si="98"/>
        <v>-9.424777961</v>
      </c>
      <c r="CZ347" s="140">
        <f t="shared" si="99"/>
        <v>0</v>
      </c>
      <c r="DA347" s="141">
        <f t="shared" si="100"/>
        <v>-9.424777961</v>
      </c>
      <c r="DB347" s="141">
        <f t="shared" si="101"/>
        <v>-3.141592654</v>
      </c>
      <c r="DC347" s="122">
        <f t="shared" si="102"/>
        <v>3.141592654</v>
      </c>
      <c r="DD347" s="142">
        <f t="shared" si="103"/>
        <v>11951.67077</v>
      </c>
      <c r="DE347" s="142">
        <f t="shared" si="104"/>
        <v>311117.575</v>
      </c>
      <c r="DF347" s="130">
        <f t="shared" si="105"/>
        <v>3718374827</v>
      </c>
      <c r="DG347" s="143">
        <f t="shared" si="106"/>
        <v>-14873499307</v>
      </c>
      <c r="DH347" s="143">
        <f t="shared" si="107"/>
        <v>0.000001821478332</v>
      </c>
      <c r="DI347" s="143">
        <f t="shared" si="108"/>
        <v>3.141592654</v>
      </c>
      <c r="DJ347" s="124">
        <f t="shared" si="109"/>
        <v>14873499307</v>
      </c>
      <c r="DK347" s="140">
        <f t="shared" ref="DK347:DM347" si="5722">DK$2*AD347</f>
        <v>-3.141592654</v>
      </c>
      <c r="DL347" s="140">
        <f t="shared" si="5722"/>
        <v>-3.141592654</v>
      </c>
      <c r="DM347" s="140">
        <f t="shared" si="5722"/>
        <v>0</v>
      </c>
      <c r="DN347" s="141">
        <f t="shared" si="111"/>
        <v>-6.283185307</v>
      </c>
      <c r="DO347" s="141">
        <f t="shared" si="112"/>
        <v>0</v>
      </c>
      <c r="DP347" s="122">
        <f t="shared" si="113"/>
        <v>0</v>
      </c>
      <c r="DQ347" s="142">
        <f t="shared" ref="DQ347:DS347" si="5723">POWER(AH347,DQ$2)</f>
        <v>22.86350841</v>
      </c>
      <c r="DR347" s="142">
        <f t="shared" si="5723"/>
        <v>9603.673223</v>
      </c>
      <c r="DS347" s="142">
        <f t="shared" si="5723"/>
        <v>311117.575</v>
      </c>
      <c r="DT347" s="130">
        <f t="shared" si="115"/>
        <v>68313225721</v>
      </c>
      <c r="DU347" s="143">
        <f t="shared" si="116"/>
        <v>-1229638062982</v>
      </c>
      <c r="DV347" s="143">
        <f t="shared" si="117"/>
        <v>0</v>
      </c>
      <c r="DW347" s="143">
        <f t="shared" si="118"/>
        <v>3.141592654</v>
      </c>
      <c r="DX347" s="124">
        <f t="shared" si="119"/>
        <v>1229638062982</v>
      </c>
      <c r="DY347" s="140">
        <f t="shared" si="120"/>
        <v>0</v>
      </c>
      <c r="DZ347" s="141">
        <f t="shared" si="121"/>
        <v>0</v>
      </c>
      <c r="EA347" s="141">
        <f t="shared" si="122"/>
        <v>0</v>
      </c>
      <c r="EB347" s="122">
        <f t="shared" si="123"/>
        <v>0</v>
      </c>
      <c r="EC347" s="142">
        <f t="shared" si="124"/>
        <v>96794145498</v>
      </c>
      <c r="ED347" s="130">
        <f t="shared" si="125"/>
        <v>96794145498</v>
      </c>
      <c r="EE347" s="143">
        <f t="shared" si="126"/>
        <v>2613441928433</v>
      </c>
      <c r="EF347" s="143">
        <f t="shared" si="127"/>
        <v>0</v>
      </c>
      <c r="EG347" s="143">
        <f t="shared" si="128"/>
        <v>0</v>
      </c>
      <c r="EH347" s="124">
        <f t="shared" si="129"/>
        <v>2613441928433</v>
      </c>
      <c r="EI347" s="144">
        <f t="shared" ref="EI347:EJ347" si="5724">CK347+CU347+DG347+DU347+EE347</f>
        <v>-2222290072519</v>
      </c>
      <c r="EJ347" s="144">
        <f t="shared" si="5724"/>
        <v>0.0004357148</v>
      </c>
      <c r="EK347" s="144">
        <f t="shared" si="131"/>
        <v>3.141592654</v>
      </c>
      <c r="EL347" s="145">
        <f t="shared" si="132"/>
        <v>2222290072519</v>
      </c>
      <c r="EM347" s="140">
        <f t="shared" si="133"/>
        <v>1.570796327</v>
      </c>
      <c r="EN347" s="141">
        <f t="shared" si="134"/>
        <v>1.570796327</v>
      </c>
      <c r="EO347" s="141">
        <f t="shared" si="135"/>
        <v>1.570796327</v>
      </c>
      <c r="EP347" s="122">
        <f t="shared" si="136"/>
        <v>1.570796327</v>
      </c>
      <c r="EQ347" s="142">
        <f t="shared" si="137"/>
        <v>1490734.743</v>
      </c>
      <c r="ER347" s="130">
        <f t="shared" si="138"/>
        <v>1490734.743</v>
      </c>
      <c r="ES347" s="143">
        <f t="shared" si="139"/>
        <v>0.0000000004743109066</v>
      </c>
      <c r="ET347" s="143">
        <f t="shared" si="140"/>
        <v>7746084.944</v>
      </c>
      <c r="EU347" s="143">
        <f t="shared" si="141"/>
        <v>1.570796327</v>
      </c>
      <c r="EV347" s="124">
        <f t="shared" si="142"/>
        <v>7746084.944</v>
      </c>
      <c r="EW347" s="144">
        <f t="shared" ref="EW347:EX347" si="5725">BY347+ES347</f>
        <v>-6400108.213</v>
      </c>
      <c r="EX347" s="144">
        <f t="shared" si="5725"/>
        <v>7746084.944</v>
      </c>
      <c r="EY347" s="144">
        <f t="shared" si="144"/>
        <v>2.261332438</v>
      </c>
      <c r="EZ347" s="145">
        <f t="shared" si="145"/>
        <v>10048045.44</v>
      </c>
      <c r="FA347" s="140">
        <f t="shared" si="146"/>
        <v>0.7537774794</v>
      </c>
      <c r="FB347" s="141">
        <f t="shared" si="147"/>
        <v>0.7537774794</v>
      </c>
      <c r="FC347" s="141">
        <f t="shared" si="148"/>
        <v>0.7537774794</v>
      </c>
      <c r="FD347" s="122">
        <f t="shared" si="149"/>
        <v>0.7537774794</v>
      </c>
      <c r="FE347" s="142">
        <f t="shared" si="150"/>
        <v>215.7879537</v>
      </c>
      <c r="FF347" s="130">
        <f t="shared" si="151"/>
        <v>215.7879537</v>
      </c>
      <c r="FG347" s="143">
        <f t="shared" si="152"/>
        <v>41.6250662</v>
      </c>
      <c r="FH347" s="143">
        <f t="shared" si="153"/>
        <v>39.07250306</v>
      </c>
      <c r="FI347" s="143">
        <f t="shared" si="154"/>
        <v>0.7537774794</v>
      </c>
      <c r="FJ347" s="124">
        <f t="shared" si="155"/>
        <v>57.09033746</v>
      </c>
      <c r="FK347" s="140">
        <f t="shared" si="156"/>
        <v>-6.283185307</v>
      </c>
      <c r="FL347" s="141">
        <f t="shared" si="157"/>
        <v>-6.283185307</v>
      </c>
      <c r="FM347" s="141">
        <f t="shared" si="158"/>
        <v>0</v>
      </c>
      <c r="FN347" s="122">
        <f t="shared" si="159"/>
        <v>0</v>
      </c>
      <c r="FO347" s="142">
        <f t="shared" si="160"/>
        <v>522.7400167</v>
      </c>
      <c r="FP347" s="130">
        <f t="shared" si="161"/>
        <v>522.7400167</v>
      </c>
      <c r="FQ347" s="143">
        <f t="shared" si="162"/>
        <v>-522.7400167</v>
      </c>
      <c r="FR347" s="143">
        <f t="shared" si="163"/>
        <v>0</v>
      </c>
      <c r="FS347" s="143">
        <f t="shared" si="164"/>
        <v>3.141592654</v>
      </c>
      <c r="FT347" s="124">
        <f t="shared" si="165"/>
        <v>522.7400167</v>
      </c>
      <c r="FU347" s="144">
        <f t="shared" si="166"/>
        <v>-29333.75968</v>
      </c>
      <c r="FV347" s="144">
        <f t="shared" si="167"/>
        <v>0</v>
      </c>
      <c r="FW347" s="144">
        <f t="shared" si="168"/>
        <v>-3.141592654</v>
      </c>
      <c r="FX347" s="145">
        <f t="shared" si="169"/>
        <v>29333.75968</v>
      </c>
      <c r="FY347" s="140">
        <f t="shared" si="170"/>
        <v>-3.141592654</v>
      </c>
      <c r="FZ347" s="140">
        <f t="shared" si="171"/>
        <v>-0.7537774794</v>
      </c>
      <c r="GA347" s="141">
        <f t="shared" si="172"/>
        <v>-3.895370133</v>
      </c>
      <c r="GB347" s="141">
        <f t="shared" si="173"/>
        <v>-3.895370133</v>
      </c>
      <c r="GC347" s="122">
        <f t="shared" si="174"/>
        <v>2.387815174</v>
      </c>
      <c r="GD347" s="142">
        <f t="shared" si="175"/>
        <v>29333.75968</v>
      </c>
      <c r="GE347" s="142">
        <f t="shared" si="176"/>
        <v>0.01751609895</v>
      </c>
      <c r="GF347" s="130">
        <f t="shared" si="177"/>
        <v>513.8130372</v>
      </c>
      <c r="GG347" s="143">
        <f t="shared" si="178"/>
        <v>-41.6250662</v>
      </c>
      <c r="GH347" s="143">
        <f t="shared" si="179"/>
        <v>39.07250306</v>
      </c>
      <c r="GI347" s="143">
        <f t="shared" si="180"/>
        <v>2.387815174</v>
      </c>
      <c r="GJ347" s="124">
        <f t="shared" si="181"/>
        <v>57.09033746</v>
      </c>
      <c r="GK347" s="146">
        <f t="shared" si="182"/>
        <v>-0.5</v>
      </c>
      <c r="GL347" s="127">
        <f t="shared" si="183"/>
        <v>-0.8660254038</v>
      </c>
      <c r="GM347" s="146">
        <f t="shared" si="184"/>
        <v>-2.094395102</v>
      </c>
      <c r="GN347" s="127">
        <f t="shared" si="185"/>
        <v>1</v>
      </c>
      <c r="GO347" s="147">
        <f t="shared" si="186"/>
        <v>-0.5</v>
      </c>
      <c r="GP347" s="128">
        <f t="shared" si="187"/>
        <v>0.8660254038</v>
      </c>
      <c r="GQ347" s="147">
        <f t="shared" si="188"/>
        <v>2.094395102</v>
      </c>
      <c r="GR347" s="128">
        <f t="shared" si="189"/>
        <v>1</v>
      </c>
      <c r="GS347" s="140">
        <f t="shared" si="190"/>
        <v>-2.094395102</v>
      </c>
      <c r="GT347" s="140">
        <f t="shared" si="191"/>
        <v>0.7537774794</v>
      </c>
      <c r="GU347" s="141">
        <f t="shared" si="192"/>
        <v>-1.340617623</v>
      </c>
      <c r="GV347" s="141">
        <f t="shared" si="193"/>
        <v>-1.340617623</v>
      </c>
      <c r="GW347" s="122">
        <f t="shared" si="194"/>
        <v>-1.340617623</v>
      </c>
      <c r="GX347" s="142">
        <f t="shared" si="195"/>
        <v>1</v>
      </c>
      <c r="GY347" s="142">
        <f t="shared" si="196"/>
        <v>57.09033746</v>
      </c>
      <c r="GZ347" s="130">
        <f t="shared" si="197"/>
        <v>57.09033746</v>
      </c>
      <c r="HA347" s="143">
        <f t="shared" si="198"/>
        <v>13.02524714</v>
      </c>
      <c r="HB347" s="143">
        <f t="shared" si="199"/>
        <v>-55.58461629</v>
      </c>
      <c r="HC347" s="143">
        <f t="shared" si="200"/>
        <v>-1.340617623</v>
      </c>
      <c r="HD347" s="124">
        <f t="shared" si="201"/>
        <v>57.09033746</v>
      </c>
      <c r="HE347" s="140">
        <f t="shared" si="202"/>
        <v>2.094395102</v>
      </c>
      <c r="HF347" s="140">
        <f t="shared" si="203"/>
        <v>2.387815174</v>
      </c>
      <c r="HG347" s="141">
        <f t="shared" si="204"/>
        <v>4.482210277</v>
      </c>
      <c r="HH347" s="141">
        <f t="shared" si="205"/>
        <v>4.482210277</v>
      </c>
      <c r="HI347" s="122">
        <f t="shared" si="206"/>
        <v>-1.800975031</v>
      </c>
      <c r="HJ347" s="142">
        <f t="shared" si="207"/>
        <v>1</v>
      </c>
      <c r="HK347" s="142">
        <f t="shared" si="208"/>
        <v>57.09033746</v>
      </c>
      <c r="HL347" s="130">
        <f t="shared" si="209"/>
        <v>57.09033746</v>
      </c>
      <c r="HM347" s="143">
        <f t="shared" si="210"/>
        <v>-13.02524714</v>
      </c>
      <c r="HN347" s="143">
        <f t="shared" si="211"/>
        <v>-55.58461629</v>
      </c>
      <c r="HO347" s="143">
        <f t="shared" si="212"/>
        <v>-1.800975031</v>
      </c>
      <c r="HP347" s="124">
        <f t="shared" si="213"/>
        <v>57.09033746</v>
      </c>
      <c r="HQ347" s="140">
        <f t="shared" si="214"/>
        <v>2.094395102</v>
      </c>
      <c r="HR347" s="140">
        <f t="shared" si="215"/>
        <v>0.7537774794</v>
      </c>
      <c r="HS347" s="141">
        <f t="shared" si="216"/>
        <v>2.848172582</v>
      </c>
      <c r="HT347" s="141">
        <f t="shared" si="217"/>
        <v>2.848172582</v>
      </c>
      <c r="HU347" s="122">
        <f t="shared" si="218"/>
        <v>2.848172582</v>
      </c>
      <c r="HV347" s="142">
        <f t="shared" si="219"/>
        <v>1</v>
      </c>
      <c r="HW347" s="142">
        <f t="shared" si="220"/>
        <v>57.09033746</v>
      </c>
      <c r="HX347" s="130">
        <f t="shared" si="221"/>
        <v>57.09033746</v>
      </c>
      <c r="HY347" s="143">
        <f t="shared" si="222"/>
        <v>-54.65031334</v>
      </c>
      <c r="HZ347" s="143">
        <f t="shared" si="223"/>
        <v>16.51211323</v>
      </c>
      <c r="IA347" s="143">
        <f t="shared" si="224"/>
        <v>2.848172582</v>
      </c>
      <c r="IB347" s="124">
        <f t="shared" si="225"/>
        <v>57.09033746</v>
      </c>
      <c r="IC347" s="140">
        <f t="shared" si="226"/>
        <v>-2.094395102</v>
      </c>
      <c r="ID347" s="140">
        <f t="shared" si="227"/>
        <v>2.387815174</v>
      </c>
      <c r="IE347" s="141">
        <f t="shared" si="228"/>
        <v>0.2934200718</v>
      </c>
      <c r="IF347" s="141">
        <f t="shared" si="229"/>
        <v>0.2934200718</v>
      </c>
      <c r="IG347" s="122">
        <f t="shared" si="230"/>
        <v>0.2934200718</v>
      </c>
      <c r="IH347" s="142">
        <f t="shared" si="231"/>
        <v>1</v>
      </c>
      <c r="II347" s="142">
        <f t="shared" si="232"/>
        <v>57.09033746</v>
      </c>
      <c r="IJ347" s="130">
        <f t="shared" si="233"/>
        <v>57.09033746</v>
      </c>
      <c r="IK347" s="143">
        <f t="shared" si="234"/>
        <v>54.65031334</v>
      </c>
      <c r="IL347" s="143">
        <f t="shared" si="235"/>
        <v>16.51211323</v>
      </c>
      <c r="IM347" s="143">
        <f t="shared" si="236"/>
        <v>0.2934200718</v>
      </c>
      <c r="IN347" s="124">
        <f t="shared" si="237"/>
        <v>57.09033746</v>
      </c>
    </row>
    <row r="348" ht="12.75" customHeight="1">
      <c r="A348" s="129">
        <f>'Cortez Cubic'!AP348</f>
        <v>-0.2187762226</v>
      </c>
      <c r="B348" s="129">
        <f>'Cortez Cubic'!AQ348</f>
        <v>-0.0156656804</v>
      </c>
      <c r="C348" s="129">
        <f>'Cortez Cubic'!AR348</f>
        <v>425.7274353</v>
      </c>
      <c r="D348" s="129">
        <f>'Cortez Cubic'!AS348</f>
        <v>-7797.880621</v>
      </c>
      <c r="E348" s="129">
        <f t="shared" ref="E348:H348" si="5726">0</f>
        <v>0</v>
      </c>
      <c r="F348" s="129">
        <f t="shared" si="5726"/>
        <v>0</v>
      </c>
      <c r="G348" s="129">
        <f t="shared" si="5726"/>
        <v>0</v>
      </c>
      <c r="H348" s="129">
        <f t="shared" si="5726"/>
        <v>0</v>
      </c>
      <c r="I348" s="110">
        <f>'Cortez Cubic'!I348</f>
        <v>48</v>
      </c>
      <c r="J348" s="130">
        <f t="shared" si="28"/>
        <v>25.66900207</v>
      </c>
      <c r="K348" s="131">
        <f t="shared" si="29"/>
        <v>1</v>
      </c>
      <c r="L348" s="131">
        <f t="shared" si="30"/>
        <v>0</v>
      </c>
      <c r="M348" s="132">
        <f t="shared" si="31"/>
        <v>22.33099793</v>
      </c>
      <c r="N348" s="133">
        <f t="shared" si="32"/>
        <v>0</v>
      </c>
      <c r="O348" s="134">
        <f t="shared" si="33"/>
        <v>25.66900207</v>
      </c>
      <c r="P348" s="134">
        <f t="shared" si="34"/>
        <v>-5.866840486</v>
      </c>
      <c r="Q348" s="135">
        <f t="shared" si="35"/>
        <v>25.66900207</v>
      </c>
      <c r="R348" s="135">
        <f t="shared" si="36"/>
        <v>5.866840486</v>
      </c>
      <c r="S348" s="136">
        <f t="shared" si="37"/>
        <v>-51.40961009</v>
      </c>
      <c r="T348" s="136">
        <f t="shared" si="38"/>
        <v>0</v>
      </c>
      <c r="U348" s="137">
        <f t="shared" ref="U348:X348" si="5727">ATAN2(A348,E348)</f>
        <v>3.141592654</v>
      </c>
      <c r="V348" s="137">
        <f t="shared" si="5727"/>
        <v>3.141592654</v>
      </c>
      <c r="W348" s="137">
        <f t="shared" si="5727"/>
        <v>0</v>
      </c>
      <c r="X348" s="137">
        <f t="shared" si="5727"/>
        <v>3.141592654</v>
      </c>
      <c r="Y348" s="137">
        <f t="shared" ref="Y348:AB348" si="5728">SQRT(POWER(A348,2)+POWER(E348,2))</f>
        <v>0.2187762226</v>
      </c>
      <c r="Z348" s="137">
        <f t="shared" si="5728"/>
        <v>0.0156656804</v>
      </c>
      <c r="AA348" s="137">
        <f t="shared" si="5728"/>
        <v>425.7274353</v>
      </c>
      <c r="AB348" s="137">
        <f t="shared" si="5728"/>
        <v>7797.880621</v>
      </c>
      <c r="AC348" s="138">
        <f t="shared" ref="AC348:AF348" si="5729">U348-$U348</f>
        <v>0</v>
      </c>
      <c r="AD348" s="138">
        <f t="shared" si="5729"/>
        <v>0</v>
      </c>
      <c r="AE348" s="138">
        <f t="shared" si="5729"/>
        <v>-3.141592654</v>
      </c>
      <c r="AF348" s="138">
        <f t="shared" si="5729"/>
        <v>0</v>
      </c>
      <c r="AG348" s="138">
        <f t="shared" ref="AG348:AJ348" si="5730">Y348/$Y348</f>
        <v>1</v>
      </c>
      <c r="AH348" s="138">
        <f t="shared" si="5730"/>
        <v>0.07160595523</v>
      </c>
      <c r="AI348" s="138">
        <f t="shared" si="5730"/>
        <v>1945.949291</v>
      </c>
      <c r="AJ348" s="138">
        <f t="shared" si="5730"/>
        <v>35643.18155</v>
      </c>
      <c r="AK348" s="139">
        <f t="shared" ref="AK348:AN348" si="5731">AG348*COS(AC348)</f>
        <v>1</v>
      </c>
      <c r="AL348" s="139">
        <f t="shared" si="5731"/>
        <v>0.07160595523</v>
      </c>
      <c r="AM348" s="139">
        <f t="shared" si="5731"/>
        <v>-1945.949291</v>
      </c>
      <c r="AN348" s="139">
        <f t="shared" si="5731"/>
        <v>35643.18155</v>
      </c>
      <c r="AO348" s="129">
        <f t="shared" ref="AO348:AR348" si="5732">AG348*SIN(AC348)</f>
        <v>0</v>
      </c>
      <c r="AP348" s="129">
        <f t="shared" si="5732"/>
        <v>0</v>
      </c>
      <c r="AQ348" s="129">
        <f t="shared" si="5732"/>
        <v>0</v>
      </c>
      <c r="AR348" s="129">
        <f t="shared" si="5732"/>
        <v>0</v>
      </c>
      <c r="AS348" s="140">
        <f t="shared" si="45"/>
        <v>0</v>
      </c>
      <c r="AT348" s="141">
        <f t="shared" si="46"/>
        <v>0</v>
      </c>
      <c r="AU348" s="141">
        <f t="shared" si="47"/>
        <v>0</v>
      </c>
      <c r="AV348" s="122">
        <f t="shared" si="48"/>
        <v>0</v>
      </c>
      <c r="AW348" s="142">
        <f t="shared" si="49"/>
        <v>0.0003671532931</v>
      </c>
      <c r="AX348" s="130">
        <f t="shared" si="50"/>
        <v>0.0003671532931</v>
      </c>
      <c r="AY348" s="143">
        <f t="shared" si="51"/>
        <v>-0.0007343065862</v>
      </c>
      <c r="AZ348" s="143">
        <f t="shared" si="52"/>
        <v>0</v>
      </c>
      <c r="BA348" s="143">
        <f t="shared" si="53"/>
        <v>3.141592654</v>
      </c>
      <c r="BB348" s="124">
        <f t="shared" si="54"/>
        <v>0.0007343065862</v>
      </c>
      <c r="BC348" s="140">
        <f t="shared" ref="BC348:BD348" si="5733">BC$2*AD348</f>
        <v>0</v>
      </c>
      <c r="BD348" s="140">
        <f t="shared" si="5733"/>
        <v>-3.141592654</v>
      </c>
      <c r="BE348" s="141">
        <f t="shared" si="56"/>
        <v>-3.141592654</v>
      </c>
      <c r="BF348" s="141">
        <f t="shared" si="57"/>
        <v>-3.141592654</v>
      </c>
      <c r="BG348" s="122">
        <f t="shared" si="58"/>
        <v>3.141592654</v>
      </c>
      <c r="BH348" s="142">
        <f t="shared" ref="BH348:BI348" si="5734">POWER(AH348,BH$2)</f>
        <v>0.07160595523</v>
      </c>
      <c r="BI348" s="142">
        <f t="shared" si="5734"/>
        <v>1945.949291</v>
      </c>
      <c r="BJ348" s="130">
        <f t="shared" si="60"/>
        <v>139.3415578</v>
      </c>
      <c r="BK348" s="143">
        <f t="shared" si="61"/>
        <v>-1254.07402</v>
      </c>
      <c r="BL348" s="143">
        <f t="shared" si="62"/>
        <v>0</v>
      </c>
      <c r="BM348" s="143">
        <f t="shared" si="63"/>
        <v>3.141592654</v>
      </c>
      <c r="BN348" s="124">
        <f t="shared" si="64"/>
        <v>1254.07402</v>
      </c>
      <c r="BO348" s="140">
        <f t="shared" si="65"/>
        <v>0</v>
      </c>
      <c r="BP348" s="141">
        <f t="shared" si="66"/>
        <v>0</v>
      </c>
      <c r="BQ348" s="141">
        <f t="shared" si="67"/>
        <v>0</v>
      </c>
      <c r="BR348" s="122">
        <f t="shared" si="68"/>
        <v>0</v>
      </c>
      <c r="BS348" s="142">
        <f t="shared" si="69"/>
        <v>35643.18155</v>
      </c>
      <c r="BT348" s="130">
        <f t="shared" si="70"/>
        <v>35643.18155</v>
      </c>
      <c r="BU348" s="143">
        <f t="shared" si="71"/>
        <v>-962365.9019</v>
      </c>
      <c r="BV348" s="143">
        <f t="shared" si="72"/>
        <v>0</v>
      </c>
      <c r="BW348" s="143">
        <f t="shared" si="73"/>
        <v>3.141592654</v>
      </c>
      <c r="BX348" s="124">
        <f t="shared" si="74"/>
        <v>962365.9019</v>
      </c>
      <c r="BY348" s="144">
        <f t="shared" ref="BY348:BZ348" si="5735">AY348+BK348+BU348</f>
        <v>-963619.9767</v>
      </c>
      <c r="BZ348" s="144">
        <f t="shared" si="5735"/>
        <v>0</v>
      </c>
      <c r="CA348" s="144">
        <f t="shared" si="76"/>
        <v>3.141592654</v>
      </c>
      <c r="CB348" s="145">
        <f t="shared" si="77"/>
        <v>963619.9767</v>
      </c>
      <c r="CC348" s="140">
        <f t="shared" ref="CC348:CD348" si="5736">CC$2*AD348</f>
        <v>0</v>
      </c>
      <c r="CD348" s="140">
        <f t="shared" si="5736"/>
        <v>-6.283185307</v>
      </c>
      <c r="CE348" s="141">
        <f t="shared" si="79"/>
        <v>-6.283185307</v>
      </c>
      <c r="CF348" s="141">
        <f t="shared" si="80"/>
        <v>0</v>
      </c>
      <c r="CG348" s="122">
        <f t="shared" si="81"/>
        <v>0</v>
      </c>
      <c r="CH348" s="142">
        <f t="shared" ref="CH348:CI348" si="5737">POWER(AH348,CH$2)</f>
        <v>0.005127412824</v>
      </c>
      <c r="CI348" s="142">
        <f t="shared" si="5737"/>
        <v>3786718.644</v>
      </c>
      <c r="CJ348" s="130">
        <f t="shared" si="83"/>
        <v>19416.06974</v>
      </c>
      <c r="CK348" s="143">
        <f t="shared" si="84"/>
        <v>-19416.06974</v>
      </c>
      <c r="CL348" s="143">
        <f t="shared" si="85"/>
        <v>0</v>
      </c>
      <c r="CM348" s="143">
        <f t="shared" si="86"/>
        <v>3.141592654</v>
      </c>
      <c r="CN348" s="124">
        <f t="shared" si="87"/>
        <v>19416.06974</v>
      </c>
      <c r="CO348" s="140">
        <f t="shared" si="88"/>
        <v>-9.424777961</v>
      </c>
      <c r="CP348" s="141">
        <f t="shared" si="89"/>
        <v>-9.424777961</v>
      </c>
      <c r="CQ348" s="141">
        <f t="shared" si="90"/>
        <v>-3.141592654</v>
      </c>
      <c r="CR348" s="122">
        <f t="shared" si="91"/>
        <v>3.141592654</v>
      </c>
      <c r="CS348" s="142">
        <f t="shared" si="92"/>
        <v>7368762462</v>
      </c>
      <c r="CT348" s="130">
        <f t="shared" si="93"/>
        <v>7368762462</v>
      </c>
      <c r="CU348" s="143">
        <f t="shared" si="94"/>
        <v>-29475049850</v>
      </c>
      <c r="CV348" s="143">
        <f t="shared" si="95"/>
        <v>0.000003609652545</v>
      </c>
      <c r="CW348" s="143">
        <f t="shared" si="96"/>
        <v>3.141592654</v>
      </c>
      <c r="CX348" s="124">
        <f t="shared" si="97"/>
        <v>29475049850</v>
      </c>
      <c r="CY348" s="140">
        <f t="shared" si="98"/>
        <v>0</v>
      </c>
      <c r="CZ348" s="140">
        <f t="shared" si="99"/>
        <v>0</v>
      </c>
      <c r="DA348" s="141">
        <f t="shared" si="100"/>
        <v>0</v>
      </c>
      <c r="DB348" s="141">
        <f t="shared" si="101"/>
        <v>0</v>
      </c>
      <c r="DC348" s="122">
        <f t="shared" si="102"/>
        <v>0</v>
      </c>
      <c r="DD348" s="142">
        <f t="shared" si="103"/>
        <v>0.0003671532931</v>
      </c>
      <c r="DE348" s="142">
        <f t="shared" si="104"/>
        <v>35643.18155</v>
      </c>
      <c r="DF348" s="130">
        <f t="shared" si="105"/>
        <v>13.08651148</v>
      </c>
      <c r="DG348" s="143">
        <f t="shared" si="106"/>
        <v>52.34604593</v>
      </c>
      <c r="DH348" s="143">
        <f t="shared" si="107"/>
        <v>0</v>
      </c>
      <c r="DI348" s="143">
        <f t="shared" si="108"/>
        <v>0</v>
      </c>
      <c r="DJ348" s="124">
        <f t="shared" si="109"/>
        <v>52.34604593</v>
      </c>
      <c r="DK348" s="140">
        <f t="shared" ref="DK348:DM348" si="5738">DK$2*AD348</f>
        <v>0</v>
      </c>
      <c r="DL348" s="140">
        <f t="shared" si="5738"/>
        <v>-3.141592654</v>
      </c>
      <c r="DM348" s="140">
        <f t="shared" si="5738"/>
        <v>0</v>
      </c>
      <c r="DN348" s="141">
        <f t="shared" si="111"/>
        <v>-3.141592654</v>
      </c>
      <c r="DO348" s="141">
        <f t="shared" si="112"/>
        <v>-3.141592654</v>
      </c>
      <c r="DP348" s="122">
        <f t="shared" si="113"/>
        <v>3.141592654</v>
      </c>
      <c r="DQ348" s="142">
        <f t="shared" ref="DQ348:DS348" si="5739">POWER(AH348,DQ$2)</f>
        <v>0.07160595523</v>
      </c>
      <c r="DR348" s="142">
        <f t="shared" si="5739"/>
        <v>1945.949291</v>
      </c>
      <c r="DS348" s="142">
        <f t="shared" si="5739"/>
        <v>35643.18155</v>
      </c>
      <c r="DT348" s="130">
        <f t="shared" si="115"/>
        <v>4966576.443</v>
      </c>
      <c r="DU348" s="143">
        <f t="shared" si="116"/>
        <v>89398375.98</v>
      </c>
      <c r="DV348" s="143">
        <f t="shared" si="117"/>
        <v>-0.0000000109481435</v>
      </c>
      <c r="DW348" s="143">
        <f t="shared" si="118"/>
        <v>0</v>
      </c>
      <c r="DX348" s="124">
        <f t="shared" si="119"/>
        <v>89398375.98</v>
      </c>
      <c r="DY348" s="140">
        <f t="shared" si="120"/>
        <v>0</v>
      </c>
      <c r="DZ348" s="141">
        <f t="shared" si="121"/>
        <v>0</v>
      </c>
      <c r="EA348" s="141">
        <f t="shared" si="122"/>
        <v>0</v>
      </c>
      <c r="EB348" s="122">
        <f t="shared" si="123"/>
        <v>0</v>
      </c>
      <c r="EC348" s="142">
        <f t="shared" si="124"/>
        <v>1270436391</v>
      </c>
      <c r="ED348" s="130">
        <f t="shared" si="125"/>
        <v>1270436391</v>
      </c>
      <c r="EE348" s="143">
        <f t="shared" si="126"/>
        <v>34301782562</v>
      </c>
      <c r="EF348" s="143">
        <f t="shared" si="127"/>
        <v>0</v>
      </c>
      <c r="EG348" s="143">
        <f t="shared" si="128"/>
        <v>0</v>
      </c>
      <c r="EH348" s="124">
        <f t="shared" si="129"/>
        <v>34301782562</v>
      </c>
      <c r="EI348" s="144">
        <f t="shared" ref="EI348:EJ348" si="5740">CK348+CU348+DG348+DU348+EE348</f>
        <v>4916111724</v>
      </c>
      <c r="EJ348" s="144">
        <f t="shared" si="5740"/>
        <v>0.000003598704402</v>
      </c>
      <c r="EK348" s="144">
        <f t="shared" si="131"/>
        <v>0</v>
      </c>
      <c r="EL348" s="145">
        <f t="shared" si="132"/>
        <v>4916111724</v>
      </c>
      <c r="EM348" s="140">
        <f t="shared" si="133"/>
        <v>0</v>
      </c>
      <c r="EN348" s="141">
        <f t="shared" si="134"/>
        <v>0</v>
      </c>
      <c r="EO348" s="141">
        <f t="shared" si="135"/>
        <v>0</v>
      </c>
      <c r="EP348" s="122">
        <f t="shared" si="136"/>
        <v>0</v>
      </c>
      <c r="EQ348" s="142">
        <f t="shared" si="137"/>
        <v>70114.9893</v>
      </c>
      <c r="ER348" s="130">
        <f t="shared" si="138"/>
        <v>70114.9893</v>
      </c>
      <c r="ES348" s="143">
        <f t="shared" si="139"/>
        <v>364328.1715</v>
      </c>
      <c r="ET348" s="143">
        <f t="shared" si="140"/>
        <v>0.0000000001333482097</v>
      </c>
      <c r="EU348" s="143">
        <f t="shared" si="141"/>
        <v>0</v>
      </c>
      <c r="EV348" s="124">
        <f t="shared" si="142"/>
        <v>364328.1715</v>
      </c>
      <c r="EW348" s="144">
        <f t="shared" ref="EW348:EX348" si="5741">BY348+ES348</f>
        <v>-599291.8052</v>
      </c>
      <c r="EX348" s="144">
        <f t="shared" si="5741"/>
        <v>0.0000000001335017895</v>
      </c>
      <c r="EY348" s="144">
        <f t="shared" si="144"/>
        <v>3.141592654</v>
      </c>
      <c r="EZ348" s="145">
        <f t="shared" si="145"/>
        <v>599291.8052</v>
      </c>
      <c r="FA348" s="140">
        <f t="shared" si="146"/>
        <v>1.047197551</v>
      </c>
      <c r="FB348" s="141">
        <f t="shared" si="147"/>
        <v>1.047197551</v>
      </c>
      <c r="FC348" s="141">
        <f t="shared" si="148"/>
        <v>1.047197551</v>
      </c>
      <c r="FD348" s="122">
        <f t="shared" si="149"/>
        <v>1.047197551</v>
      </c>
      <c r="FE348" s="142">
        <f t="shared" si="150"/>
        <v>84.31006932</v>
      </c>
      <c r="FF348" s="130">
        <f t="shared" si="151"/>
        <v>84.31006932</v>
      </c>
      <c r="FG348" s="143">
        <f t="shared" si="152"/>
        <v>11.15282439</v>
      </c>
      <c r="FH348" s="143">
        <f t="shared" si="153"/>
        <v>19.3172585</v>
      </c>
      <c r="FI348" s="143">
        <f t="shared" si="154"/>
        <v>1.047197551</v>
      </c>
      <c r="FJ348" s="124">
        <f t="shared" si="155"/>
        <v>22.30564879</v>
      </c>
      <c r="FK348" s="140">
        <f t="shared" si="156"/>
        <v>0</v>
      </c>
      <c r="FL348" s="141">
        <f t="shared" si="157"/>
        <v>0</v>
      </c>
      <c r="FM348" s="141">
        <f t="shared" si="158"/>
        <v>0</v>
      </c>
      <c r="FN348" s="122">
        <f t="shared" si="159"/>
        <v>0</v>
      </c>
      <c r="FO348" s="142">
        <f t="shared" si="160"/>
        <v>0.005127412824</v>
      </c>
      <c r="FP348" s="130">
        <f t="shared" si="161"/>
        <v>0.005127412824</v>
      </c>
      <c r="FQ348" s="143">
        <f t="shared" si="162"/>
        <v>-0.005127412824</v>
      </c>
      <c r="FR348" s="143">
        <f t="shared" si="163"/>
        <v>0</v>
      </c>
      <c r="FS348" s="143">
        <f t="shared" si="164"/>
        <v>3.141592654</v>
      </c>
      <c r="FT348" s="124">
        <f t="shared" si="165"/>
        <v>0.005127412824</v>
      </c>
      <c r="FU348" s="144">
        <f t="shared" si="166"/>
        <v>-5837.853001</v>
      </c>
      <c r="FV348" s="144">
        <f t="shared" si="167"/>
        <v>0</v>
      </c>
      <c r="FW348" s="144">
        <f t="shared" si="168"/>
        <v>-3.141592654</v>
      </c>
      <c r="FX348" s="145">
        <f t="shared" si="169"/>
        <v>5837.853001</v>
      </c>
      <c r="FY348" s="140">
        <f t="shared" si="170"/>
        <v>-3.141592654</v>
      </c>
      <c r="FZ348" s="140">
        <f t="shared" si="171"/>
        <v>-1.047197551</v>
      </c>
      <c r="GA348" s="141">
        <f t="shared" si="172"/>
        <v>-4.188790205</v>
      </c>
      <c r="GB348" s="141">
        <f t="shared" si="173"/>
        <v>-4.188790205</v>
      </c>
      <c r="GC348" s="122">
        <f t="shared" si="174"/>
        <v>2.094395102</v>
      </c>
      <c r="GD348" s="142">
        <f t="shared" si="175"/>
        <v>5837.853001</v>
      </c>
      <c r="GE348" s="142">
        <f t="shared" si="176"/>
        <v>0.04483169306</v>
      </c>
      <c r="GF348" s="130">
        <f t="shared" si="177"/>
        <v>261.7208339</v>
      </c>
      <c r="GG348" s="143">
        <f t="shared" si="178"/>
        <v>-14.54004633</v>
      </c>
      <c r="GH348" s="143">
        <f t="shared" si="179"/>
        <v>25.18409898</v>
      </c>
      <c r="GI348" s="143">
        <f t="shared" si="180"/>
        <v>2.094395102</v>
      </c>
      <c r="GJ348" s="124">
        <f t="shared" si="181"/>
        <v>29.08009266</v>
      </c>
      <c r="GK348" s="146">
        <f t="shared" si="182"/>
        <v>-0.5</v>
      </c>
      <c r="GL348" s="127">
        <f t="shared" si="183"/>
        <v>-0.8660254038</v>
      </c>
      <c r="GM348" s="146">
        <f t="shared" si="184"/>
        <v>-2.094395102</v>
      </c>
      <c r="GN348" s="127">
        <f t="shared" si="185"/>
        <v>1</v>
      </c>
      <c r="GO348" s="147">
        <f t="shared" si="186"/>
        <v>-0.5</v>
      </c>
      <c r="GP348" s="128">
        <f t="shared" si="187"/>
        <v>0.8660254038</v>
      </c>
      <c r="GQ348" s="147">
        <f t="shared" si="188"/>
        <v>2.094395102</v>
      </c>
      <c r="GR348" s="128">
        <f t="shared" si="189"/>
        <v>1</v>
      </c>
      <c r="GS348" s="140">
        <f t="shared" si="190"/>
        <v>-2.094395102</v>
      </c>
      <c r="GT348" s="140">
        <f t="shared" si="191"/>
        <v>1.047197551</v>
      </c>
      <c r="GU348" s="141">
        <f t="shared" si="192"/>
        <v>-1.047197551</v>
      </c>
      <c r="GV348" s="141">
        <f t="shared" si="193"/>
        <v>-1.047197551</v>
      </c>
      <c r="GW348" s="122">
        <f t="shared" si="194"/>
        <v>-1.047197551</v>
      </c>
      <c r="GX348" s="142">
        <f t="shared" si="195"/>
        <v>1</v>
      </c>
      <c r="GY348" s="142">
        <f t="shared" si="196"/>
        <v>22.30564879</v>
      </c>
      <c r="GZ348" s="130">
        <f t="shared" si="197"/>
        <v>22.30564879</v>
      </c>
      <c r="HA348" s="143">
        <f t="shared" si="198"/>
        <v>11.15282439</v>
      </c>
      <c r="HB348" s="143">
        <f t="shared" si="199"/>
        <v>-19.3172585</v>
      </c>
      <c r="HC348" s="143">
        <f t="shared" si="200"/>
        <v>-1.047197551</v>
      </c>
      <c r="HD348" s="124">
        <f t="shared" si="201"/>
        <v>22.30564879</v>
      </c>
      <c r="HE348" s="140">
        <f t="shared" si="202"/>
        <v>2.094395102</v>
      </c>
      <c r="HF348" s="140">
        <f t="shared" si="203"/>
        <v>2.094395102</v>
      </c>
      <c r="HG348" s="141">
        <f t="shared" si="204"/>
        <v>4.188790205</v>
      </c>
      <c r="HH348" s="141">
        <f t="shared" si="205"/>
        <v>4.188790205</v>
      </c>
      <c r="HI348" s="122">
        <f t="shared" si="206"/>
        <v>-2.094395102</v>
      </c>
      <c r="HJ348" s="142">
        <f t="shared" si="207"/>
        <v>1</v>
      </c>
      <c r="HK348" s="142">
        <f t="shared" si="208"/>
        <v>29.08009266</v>
      </c>
      <c r="HL348" s="130">
        <f t="shared" si="209"/>
        <v>29.08009266</v>
      </c>
      <c r="HM348" s="143">
        <f t="shared" si="210"/>
        <v>-14.54004633</v>
      </c>
      <c r="HN348" s="143">
        <f t="shared" si="211"/>
        <v>-25.18409898</v>
      </c>
      <c r="HO348" s="143">
        <f t="shared" si="212"/>
        <v>-2.094395102</v>
      </c>
      <c r="HP348" s="124">
        <f t="shared" si="213"/>
        <v>29.08009266</v>
      </c>
      <c r="HQ348" s="140">
        <f t="shared" si="214"/>
        <v>2.094395102</v>
      </c>
      <c r="HR348" s="140">
        <f t="shared" si="215"/>
        <v>1.047197551</v>
      </c>
      <c r="HS348" s="141">
        <f t="shared" si="216"/>
        <v>3.141592654</v>
      </c>
      <c r="HT348" s="141">
        <f t="shared" si="217"/>
        <v>3.141592654</v>
      </c>
      <c r="HU348" s="122">
        <f t="shared" si="218"/>
        <v>3.141592654</v>
      </c>
      <c r="HV348" s="142">
        <f t="shared" si="219"/>
        <v>1</v>
      </c>
      <c r="HW348" s="142">
        <f t="shared" si="220"/>
        <v>22.30564879</v>
      </c>
      <c r="HX348" s="130">
        <f t="shared" si="221"/>
        <v>22.30564879</v>
      </c>
      <c r="HY348" s="143">
        <f t="shared" si="222"/>
        <v>-22.30564879</v>
      </c>
      <c r="HZ348" s="143">
        <f t="shared" si="223"/>
        <v>0</v>
      </c>
      <c r="IA348" s="143">
        <f t="shared" si="224"/>
        <v>3.141592654</v>
      </c>
      <c r="IB348" s="124">
        <f t="shared" si="225"/>
        <v>22.30564879</v>
      </c>
      <c r="IC348" s="140">
        <f t="shared" si="226"/>
        <v>-2.094395102</v>
      </c>
      <c r="ID348" s="140">
        <f t="shared" si="227"/>
        <v>2.094395102</v>
      </c>
      <c r="IE348" s="141">
        <f t="shared" si="228"/>
        <v>0</v>
      </c>
      <c r="IF348" s="141">
        <f t="shared" si="229"/>
        <v>0</v>
      </c>
      <c r="IG348" s="122">
        <f t="shared" si="230"/>
        <v>0</v>
      </c>
      <c r="IH348" s="142">
        <f t="shared" si="231"/>
        <v>1</v>
      </c>
      <c r="II348" s="142">
        <f t="shared" si="232"/>
        <v>29.08009266</v>
      </c>
      <c r="IJ348" s="130">
        <f t="shared" si="233"/>
        <v>29.08009266</v>
      </c>
      <c r="IK348" s="143">
        <f t="shared" si="234"/>
        <v>29.08009266</v>
      </c>
      <c r="IL348" s="143">
        <f t="shared" si="235"/>
        <v>0</v>
      </c>
      <c r="IM348" s="143">
        <f t="shared" si="236"/>
        <v>0</v>
      </c>
      <c r="IN348" s="124">
        <f t="shared" si="237"/>
        <v>29.08009266</v>
      </c>
    </row>
    <row r="349" ht="12.75" customHeight="1">
      <c r="A349" s="129">
        <f>'Cortez Cubic'!AP349</f>
        <v>-0.2187762226</v>
      </c>
      <c r="B349" s="129">
        <f>'Cortez Cubic'!AQ349</f>
        <v>5.332345309</v>
      </c>
      <c r="C349" s="129">
        <f>'Cortez Cubic'!AR349</f>
        <v>35850.60049</v>
      </c>
      <c r="D349" s="129">
        <f>'Cortez Cubic'!AS349</f>
        <v>-4388525.005</v>
      </c>
      <c r="E349" s="129">
        <f t="shared" ref="E349:H349" si="5742">0</f>
        <v>0</v>
      </c>
      <c r="F349" s="129">
        <f t="shared" si="5742"/>
        <v>0</v>
      </c>
      <c r="G349" s="129">
        <f t="shared" si="5742"/>
        <v>0</v>
      </c>
      <c r="H349" s="129">
        <f t="shared" si="5742"/>
        <v>0</v>
      </c>
      <c r="I349" s="110">
        <f>'Cortez Cubic'!I349</f>
        <v>157</v>
      </c>
      <c r="J349" s="130">
        <f t="shared" si="28"/>
        <v>134.5971767</v>
      </c>
      <c r="K349" s="131">
        <f t="shared" si="29"/>
        <v>0</v>
      </c>
      <c r="L349" s="131">
        <f t="shared" si="30"/>
        <v>1</v>
      </c>
      <c r="M349" s="132">
        <f t="shared" si="31"/>
        <v>22.40282331</v>
      </c>
      <c r="N349" s="133">
        <f t="shared" si="32"/>
        <v>200.2529591</v>
      </c>
      <c r="O349" s="134">
        <f t="shared" si="33"/>
        <v>334.8501358</v>
      </c>
      <c r="P349" s="134">
        <f t="shared" si="34"/>
        <v>0</v>
      </c>
      <c r="Q349" s="135">
        <f t="shared" si="35"/>
        <v>134.5971767</v>
      </c>
      <c r="R349" s="135">
        <f t="shared" si="36"/>
        <v>0</v>
      </c>
      <c r="S349" s="136">
        <f t="shared" si="37"/>
        <v>-445.0737985</v>
      </c>
      <c r="T349" s="136">
        <f t="shared" si="38"/>
        <v>0</v>
      </c>
      <c r="U349" s="137">
        <f t="shared" ref="U349:X349" si="5743">ATAN2(A349,E349)</f>
        <v>3.141592654</v>
      </c>
      <c r="V349" s="137">
        <f t="shared" si="5743"/>
        <v>0</v>
      </c>
      <c r="W349" s="137">
        <f t="shared" si="5743"/>
        <v>0</v>
      </c>
      <c r="X349" s="137">
        <f t="shared" si="5743"/>
        <v>3.141592654</v>
      </c>
      <c r="Y349" s="137">
        <f t="shared" ref="Y349:AB349" si="5744">SQRT(POWER(A349,2)+POWER(E349,2))</f>
        <v>0.2187762226</v>
      </c>
      <c r="Z349" s="137">
        <f t="shared" si="5744"/>
        <v>5.332345309</v>
      </c>
      <c r="AA349" s="137">
        <f t="shared" si="5744"/>
        <v>35850.60049</v>
      </c>
      <c r="AB349" s="137">
        <f t="shared" si="5744"/>
        <v>4388525.005</v>
      </c>
      <c r="AC349" s="138">
        <f t="shared" ref="AC349:AF349" si="5745">U349-$U349</f>
        <v>0</v>
      </c>
      <c r="AD349" s="138">
        <f t="shared" si="5745"/>
        <v>-3.141592654</v>
      </c>
      <c r="AE349" s="138">
        <f t="shared" si="5745"/>
        <v>-3.141592654</v>
      </c>
      <c r="AF349" s="138">
        <f t="shared" si="5745"/>
        <v>0</v>
      </c>
      <c r="AG349" s="138">
        <f t="shared" ref="AG349:AJ349" si="5746">Y349/$Y349</f>
        <v>1</v>
      </c>
      <c r="AH349" s="138">
        <f t="shared" si="5746"/>
        <v>24.37351393</v>
      </c>
      <c r="AI349" s="138">
        <f t="shared" si="5746"/>
        <v>163868.8157</v>
      </c>
      <c r="AJ349" s="138">
        <f t="shared" si="5746"/>
        <v>20059423.97</v>
      </c>
      <c r="AK349" s="139">
        <f t="shared" ref="AK349:AN349" si="5747">AG349*COS(AC349)</f>
        <v>1</v>
      </c>
      <c r="AL349" s="139">
        <f t="shared" si="5747"/>
        <v>-24.37351393</v>
      </c>
      <c r="AM349" s="139">
        <f t="shared" si="5747"/>
        <v>-163868.8157</v>
      </c>
      <c r="AN349" s="139">
        <f t="shared" si="5747"/>
        <v>20059423.97</v>
      </c>
      <c r="AO349" s="129">
        <f t="shared" ref="AO349:AR349" si="5748">AG349*SIN(AC349)</f>
        <v>0</v>
      </c>
      <c r="AP349" s="129">
        <f t="shared" si="5748"/>
        <v>0</v>
      </c>
      <c r="AQ349" s="129">
        <f t="shared" si="5748"/>
        <v>0</v>
      </c>
      <c r="AR349" s="129">
        <f t="shared" si="5748"/>
        <v>0</v>
      </c>
      <c r="AS349" s="140">
        <f t="shared" si="45"/>
        <v>-9.424777961</v>
      </c>
      <c r="AT349" s="141">
        <f t="shared" si="46"/>
        <v>-9.424777961</v>
      </c>
      <c r="AU349" s="141">
        <f t="shared" si="47"/>
        <v>-3.141592654</v>
      </c>
      <c r="AV349" s="122">
        <f t="shared" si="48"/>
        <v>3.141592654</v>
      </c>
      <c r="AW349" s="142">
        <f t="shared" si="49"/>
        <v>14479.52909</v>
      </c>
      <c r="AX349" s="130">
        <f t="shared" si="50"/>
        <v>14479.52909</v>
      </c>
      <c r="AY349" s="143">
        <f t="shared" si="51"/>
        <v>28959.05818</v>
      </c>
      <c r="AZ349" s="143">
        <f t="shared" si="52"/>
        <v>0</v>
      </c>
      <c r="BA349" s="143">
        <f t="shared" si="53"/>
        <v>0</v>
      </c>
      <c r="BB349" s="124">
        <f t="shared" si="54"/>
        <v>28959.05818</v>
      </c>
      <c r="BC349" s="140">
        <f t="shared" ref="BC349:BD349" si="5749">BC$2*AD349</f>
        <v>-3.141592654</v>
      </c>
      <c r="BD349" s="140">
        <f t="shared" si="5749"/>
        <v>-3.141592654</v>
      </c>
      <c r="BE349" s="141">
        <f t="shared" si="56"/>
        <v>-6.283185307</v>
      </c>
      <c r="BF349" s="141">
        <f t="shared" si="57"/>
        <v>0</v>
      </c>
      <c r="BG349" s="122">
        <f t="shared" si="58"/>
        <v>0</v>
      </c>
      <c r="BH349" s="142">
        <f t="shared" ref="BH349:BI349" si="5750">POWER(AH349,BH$2)</f>
        <v>24.37351393</v>
      </c>
      <c r="BI349" s="142">
        <f t="shared" si="5750"/>
        <v>163868.8157</v>
      </c>
      <c r="BJ349" s="130">
        <f t="shared" si="60"/>
        <v>3994058.861</v>
      </c>
      <c r="BK349" s="143">
        <f t="shared" si="61"/>
        <v>35946529.75</v>
      </c>
      <c r="BL349" s="143">
        <f t="shared" si="62"/>
        <v>0</v>
      </c>
      <c r="BM349" s="143">
        <f t="shared" si="63"/>
        <v>0</v>
      </c>
      <c r="BN349" s="124">
        <f t="shared" si="64"/>
        <v>35946529.75</v>
      </c>
      <c r="BO349" s="140">
        <f t="shared" si="65"/>
        <v>0</v>
      </c>
      <c r="BP349" s="141">
        <f t="shared" si="66"/>
        <v>0</v>
      </c>
      <c r="BQ349" s="141">
        <f t="shared" si="67"/>
        <v>0</v>
      </c>
      <c r="BR349" s="122">
        <f t="shared" si="68"/>
        <v>0</v>
      </c>
      <c r="BS349" s="142">
        <f t="shared" si="69"/>
        <v>20059423.97</v>
      </c>
      <c r="BT349" s="130">
        <f t="shared" si="70"/>
        <v>20059423.97</v>
      </c>
      <c r="BU349" s="143">
        <f t="shared" si="71"/>
        <v>-541604447.3</v>
      </c>
      <c r="BV349" s="143">
        <f t="shared" si="72"/>
        <v>0</v>
      </c>
      <c r="BW349" s="143">
        <f t="shared" si="73"/>
        <v>3.141592654</v>
      </c>
      <c r="BX349" s="124">
        <f t="shared" si="74"/>
        <v>541604447.3</v>
      </c>
      <c r="BY349" s="144">
        <f t="shared" ref="BY349:BZ349" si="5751">AY349+BK349+BU349</f>
        <v>-505628958.5</v>
      </c>
      <c r="BZ349" s="144">
        <f t="shared" si="5751"/>
        <v>0</v>
      </c>
      <c r="CA349" s="144">
        <f t="shared" si="76"/>
        <v>-3.141592654</v>
      </c>
      <c r="CB349" s="145">
        <f t="shared" si="77"/>
        <v>505628958.5</v>
      </c>
      <c r="CC349" s="140">
        <f t="shared" ref="CC349:CD349" si="5752">CC$2*AD349</f>
        <v>-6.283185307</v>
      </c>
      <c r="CD349" s="140">
        <f t="shared" si="5752"/>
        <v>-6.283185307</v>
      </c>
      <c r="CE349" s="141">
        <f t="shared" si="79"/>
        <v>-12.56637061</v>
      </c>
      <c r="CF349" s="141">
        <f t="shared" si="80"/>
        <v>0</v>
      </c>
      <c r="CG349" s="122">
        <f t="shared" si="81"/>
        <v>0</v>
      </c>
      <c r="CH349" s="142">
        <f t="shared" ref="CH349:CI349" si="5753">POWER(AH349,CH$2)</f>
        <v>594.0681813</v>
      </c>
      <c r="CI349" s="142">
        <f t="shared" si="5753"/>
        <v>26852988746</v>
      </c>
      <c r="CJ349" s="130">
        <f t="shared" si="83"/>
        <v>15952506186630</v>
      </c>
      <c r="CK349" s="143">
        <f t="shared" si="84"/>
        <v>-15952506186630</v>
      </c>
      <c r="CL349" s="143">
        <f t="shared" si="85"/>
        <v>0</v>
      </c>
      <c r="CM349" s="143">
        <f t="shared" si="86"/>
        <v>3.141592654</v>
      </c>
      <c r="CN349" s="124">
        <f t="shared" si="87"/>
        <v>15952506186630</v>
      </c>
      <c r="CO349" s="140">
        <f t="shared" si="88"/>
        <v>-9.424777961</v>
      </c>
      <c r="CP349" s="141">
        <f t="shared" si="89"/>
        <v>-9.424777961</v>
      </c>
      <c r="CQ349" s="141">
        <f t="shared" si="90"/>
        <v>-3.141592654</v>
      </c>
      <c r="CR349" s="122">
        <f t="shared" si="91"/>
        <v>3.141592654</v>
      </c>
      <c r="CS349" s="142">
        <f t="shared" si="92"/>
        <v>4.40037E+15</v>
      </c>
      <c r="CT349" s="130">
        <f t="shared" si="93"/>
        <v>4.40037E+15</v>
      </c>
      <c r="CU349" s="143">
        <f t="shared" si="94"/>
        <v>-1.76015E+16</v>
      </c>
      <c r="CV349" s="143">
        <f t="shared" si="95"/>
        <v>2.155558371</v>
      </c>
      <c r="CW349" s="143">
        <f t="shared" si="96"/>
        <v>3.141592654</v>
      </c>
      <c r="CX349" s="124">
        <f t="shared" si="97"/>
        <v>1.76015E+16</v>
      </c>
      <c r="CY349" s="140">
        <f t="shared" si="98"/>
        <v>-9.424777961</v>
      </c>
      <c r="CZ349" s="140">
        <f t="shared" si="99"/>
        <v>0</v>
      </c>
      <c r="DA349" s="141">
        <f t="shared" si="100"/>
        <v>-9.424777961</v>
      </c>
      <c r="DB349" s="141">
        <f t="shared" si="101"/>
        <v>-3.141592654</v>
      </c>
      <c r="DC349" s="122">
        <f t="shared" si="102"/>
        <v>3.141592654</v>
      </c>
      <c r="DD349" s="142">
        <f t="shared" si="103"/>
        <v>14479.52909</v>
      </c>
      <c r="DE349" s="142">
        <f t="shared" si="104"/>
        <v>20059423.97</v>
      </c>
      <c r="DF349" s="130">
        <f t="shared" si="105"/>
        <v>290451013004</v>
      </c>
      <c r="DG349" s="143">
        <f t="shared" si="106"/>
        <v>-1161804052018</v>
      </c>
      <c r="DH349" s="143">
        <f t="shared" si="107"/>
        <v>0.0001422799614</v>
      </c>
      <c r="DI349" s="143">
        <f t="shared" si="108"/>
        <v>3.141592654</v>
      </c>
      <c r="DJ349" s="124">
        <f t="shared" si="109"/>
        <v>1161804052018</v>
      </c>
      <c r="DK349" s="140">
        <f t="shared" ref="DK349:DM349" si="5754">DK$2*AD349</f>
        <v>-3.141592654</v>
      </c>
      <c r="DL349" s="140">
        <f t="shared" si="5754"/>
        <v>-3.141592654</v>
      </c>
      <c r="DM349" s="140">
        <f t="shared" si="5754"/>
        <v>0</v>
      </c>
      <c r="DN349" s="141">
        <f t="shared" si="111"/>
        <v>-6.283185307</v>
      </c>
      <c r="DO349" s="141">
        <f t="shared" si="112"/>
        <v>0</v>
      </c>
      <c r="DP349" s="122">
        <f t="shared" si="113"/>
        <v>0</v>
      </c>
      <c r="DQ349" s="142">
        <f t="shared" ref="DQ349:DS349" si="5755">POWER(AH349,DQ$2)</f>
        <v>24.37351393</v>
      </c>
      <c r="DR349" s="142">
        <f t="shared" si="5755"/>
        <v>163868.8157</v>
      </c>
      <c r="DS349" s="142">
        <f t="shared" si="5755"/>
        <v>20059423.97</v>
      </c>
      <c r="DT349" s="130">
        <f t="shared" si="115"/>
        <v>80118520073522</v>
      </c>
      <c r="DU349" s="143">
        <f t="shared" si="116"/>
        <v>-1.44213E+15</v>
      </c>
      <c r="DV349" s="143">
        <f t="shared" si="117"/>
        <v>0</v>
      </c>
      <c r="DW349" s="143">
        <f t="shared" si="118"/>
        <v>3.141592654</v>
      </c>
      <c r="DX349" s="124">
        <f t="shared" si="119"/>
        <v>1.44213E+15</v>
      </c>
      <c r="DY349" s="140">
        <f t="shared" si="120"/>
        <v>0</v>
      </c>
      <c r="DZ349" s="141">
        <f t="shared" si="121"/>
        <v>0</v>
      </c>
      <c r="EA349" s="141">
        <f t="shared" si="122"/>
        <v>0</v>
      </c>
      <c r="EB349" s="122">
        <f t="shared" si="123"/>
        <v>0</v>
      </c>
      <c r="EC349" s="142">
        <f t="shared" si="124"/>
        <v>402380490167191</v>
      </c>
      <c r="ED349" s="130">
        <f t="shared" si="125"/>
        <v>402380490167191</v>
      </c>
      <c r="EE349" s="143">
        <f t="shared" si="126"/>
        <v>1.08643E+16</v>
      </c>
      <c r="EF349" s="143">
        <f t="shared" si="127"/>
        <v>0</v>
      </c>
      <c r="EG349" s="143">
        <f t="shared" si="128"/>
        <v>0</v>
      </c>
      <c r="EH349" s="124">
        <f t="shared" si="129"/>
        <v>1.08643E+16</v>
      </c>
      <c r="EI349" s="144">
        <f t="shared" ref="EI349:EJ349" si="5756">CK349+CU349+DG349+DU349+EE349</f>
        <v>-8.19644E+15</v>
      </c>
      <c r="EJ349" s="144">
        <f t="shared" si="5756"/>
        <v>2.155700651</v>
      </c>
      <c r="EK349" s="144">
        <f t="shared" si="131"/>
        <v>3.141592654</v>
      </c>
      <c r="EL349" s="145">
        <f t="shared" si="132"/>
        <v>8.19644E+15</v>
      </c>
      <c r="EM349" s="140">
        <f t="shared" si="133"/>
        <v>1.570796327</v>
      </c>
      <c r="EN349" s="141">
        <f t="shared" si="134"/>
        <v>1.570796327</v>
      </c>
      <c r="EO349" s="141">
        <f t="shared" si="135"/>
        <v>1.570796327</v>
      </c>
      <c r="EP349" s="122">
        <f t="shared" si="136"/>
        <v>1.570796327</v>
      </c>
      <c r="EQ349" s="142">
        <f t="shared" si="137"/>
        <v>90534216.12</v>
      </c>
      <c r="ER349" s="130">
        <f t="shared" si="138"/>
        <v>90534216.12</v>
      </c>
      <c r="ES349" s="143">
        <f t="shared" si="139"/>
        <v>0.00000002880550436</v>
      </c>
      <c r="ET349" s="143">
        <f t="shared" si="140"/>
        <v>470429586.4</v>
      </c>
      <c r="EU349" s="143">
        <f t="shared" si="141"/>
        <v>1.570796327</v>
      </c>
      <c r="EV349" s="124">
        <f t="shared" si="142"/>
        <v>470429586.4</v>
      </c>
      <c r="EW349" s="144">
        <f t="shared" ref="EW349:EX349" si="5757">BY349+ES349</f>
        <v>-505628958.5</v>
      </c>
      <c r="EX349" s="144">
        <f t="shared" si="5757"/>
        <v>470429586.4</v>
      </c>
      <c r="EY349" s="144">
        <f t="shared" si="144"/>
        <v>2.392241636</v>
      </c>
      <c r="EZ349" s="145">
        <f t="shared" si="145"/>
        <v>690626266.1</v>
      </c>
      <c r="FA349" s="140">
        <f t="shared" si="146"/>
        <v>0.7974138787</v>
      </c>
      <c r="FB349" s="141">
        <f t="shared" si="147"/>
        <v>0.7974138787</v>
      </c>
      <c r="FC349" s="141">
        <f t="shared" si="148"/>
        <v>0.7974138787</v>
      </c>
      <c r="FD349" s="122">
        <f t="shared" si="149"/>
        <v>0.7974138787</v>
      </c>
      <c r="FE349" s="142">
        <f t="shared" si="150"/>
        <v>883.9228561</v>
      </c>
      <c r="FF349" s="130">
        <f t="shared" si="151"/>
        <v>883.9228561</v>
      </c>
      <c r="FG349" s="143">
        <f t="shared" si="152"/>
        <v>163.3628156</v>
      </c>
      <c r="FH349" s="143">
        <f t="shared" si="153"/>
        <v>167.3365968</v>
      </c>
      <c r="FI349" s="143">
        <f t="shared" si="154"/>
        <v>0.7974138787</v>
      </c>
      <c r="FJ349" s="124">
        <f t="shared" si="155"/>
        <v>233.8566786</v>
      </c>
      <c r="FK349" s="140">
        <f t="shared" si="156"/>
        <v>-6.283185307</v>
      </c>
      <c r="FL349" s="141">
        <f t="shared" si="157"/>
        <v>-6.283185307</v>
      </c>
      <c r="FM349" s="141">
        <f t="shared" si="158"/>
        <v>0</v>
      </c>
      <c r="FN349" s="122">
        <f t="shared" si="159"/>
        <v>0</v>
      </c>
      <c r="FO349" s="142">
        <f t="shared" si="160"/>
        <v>594.0681813</v>
      </c>
      <c r="FP349" s="130">
        <f t="shared" si="161"/>
        <v>594.0681813</v>
      </c>
      <c r="FQ349" s="143">
        <f t="shared" si="162"/>
        <v>-594.0681813</v>
      </c>
      <c r="FR349" s="143">
        <f t="shared" si="163"/>
        <v>0</v>
      </c>
      <c r="FS349" s="143">
        <f t="shared" si="164"/>
        <v>3.141592654</v>
      </c>
      <c r="FT349" s="124">
        <f t="shared" si="165"/>
        <v>594.0681813</v>
      </c>
      <c r="FU349" s="144">
        <f t="shared" si="166"/>
        <v>-492200.5152</v>
      </c>
      <c r="FV349" s="144">
        <f t="shared" si="167"/>
        <v>0</v>
      </c>
      <c r="FW349" s="144">
        <f t="shared" si="168"/>
        <v>-3.141592654</v>
      </c>
      <c r="FX349" s="145">
        <f t="shared" si="169"/>
        <v>492200.5152</v>
      </c>
      <c r="FY349" s="140">
        <f t="shared" si="170"/>
        <v>-3.141592654</v>
      </c>
      <c r="FZ349" s="140">
        <f t="shared" si="171"/>
        <v>-0.7974138787</v>
      </c>
      <c r="GA349" s="141">
        <f t="shared" si="172"/>
        <v>-3.939006532</v>
      </c>
      <c r="GB349" s="141">
        <f t="shared" si="173"/>
        <v>-3.939006532</v>
      </c>
      <c r="GC349" s="122">
        <f t="shared" si="174"/>
        <v>2.344178775</v>
      </c>
      <c r="GD349" s="142">
        <f t="shared" si="175"/>
        <v>492200.5152</v>
      </c>
      <c r="GE349" s="142">
        <f t="shared" si="176"/>
        <v>0.004276123333</v>
      </c>
      <c r="GF349" s="130">
        <f t="shared" si="177"/>
        <v>2104.710107</v>
      </c>
      <c r="GG349" s="143">
        <f t="shared" si="178"/>
        <v>-163.3628156</v>
      </c>
      <c r="GH349" s="143">
        <f t="shared" si="179"/>
        <v>167.3365968</v>
      </c>
      <c r="GI349" s="143">
        <f t="shared" si="180"/>
        <v>2.344178775</v>
      </c>
      <c r="GJ349" s="124">
        <f t="shared" si="181"/>
        <v>233.8566786</v>
      </c>
      <c r="GK349" s="146">
        <f t="shared" si="182"/>
        <v>-0.5</v>
      </c>
      <c r="GL349" s="127">
        <f t="shared" si="183"/>
        <v>-0.8660254038</v>
      </c>
      <c r="GM349" s="146">
        <f t="shared" si="184"/>
        <v>-2.094395102</v>
      </c>
      <c r="GN349" s="127">
        <f t="shared" si="185"/>
        <v>1</v>
      </c>
      <c r="GO349" s="147">
        <f t="shared" si="186"/>
        <v>-0.5</v>
      </c>
      <c r="GP349" s="128">
        <f t="shared" si="187"/>
        <v>0.8660254038</v>
      </c>
      <c r="GQ349" s="147">
        <f t="shared" si="188"/>
        <v>2.094395102</v>
      </c>
      <c r="GR349" s="128">
        <f t="shared" si="189"/>
        <v>1</v>
      </c>
      <c r="GS349" s="140">
        <f t="shared" si="190"/>
        <v>-2.094395102</v>
      </c>
      <c r="GT349" s="140">
        <f t="shared" si="191"/>
        <v>0.7974138787</v>
      </c>
      <c r="GU349" s="141">
        <f t="shared" si="192"/>
        <v>-1.296981224</v>
      </c>
      <c r="GV349" s="141">
        <f t="shared" si="193"/>
        <v>-1.296981224</v>
      </c>
      <c r="GW349" s="122">
        <f t="shared" si="194"/>
        <v>-1.296981224</v>
      </c>
      <c r="GX349" s="142">
        <f t="shared" si="195"/>
        <v>1</v>
      </c>
      <c r="GY349" s="142">
        <f t="shared" si="196"/>
        <v>233.8566786</v>
      </c>
      <c r="GZ349" s="130">
        <f t="shared" si="197"/>
        <v>233.8566786</v>
      </c>
      <c r="HA349" s="143">
        <f t="shared" si="198"/>
        <v>63.23633602</v>
      </c>
      <c r="HB349" s="143">
        <f t="shared" si="199"/>
        <v>-225.1446467</v>
      </c>
      <c r="HC349" s="143">
        <f t="shared" si="200"/>
        <v>-1.296981224</v>
      </c>
      <c r="HD349" s="124">
        <f t="shared" si="201"/>
        <v>233.8566786</v>
      </c>
      <c r="HE349" s="140">
        <f t="shared" si="202"/>
        <v>2.094395102</v>
      </c>
      <c r="HF349" s="140">
        <f t="shared" si="203"/>
        <v>2.344178775</v>
      </c>
      <c r="HG349" s="141">
        <f t="shared" si="204"/>
        <v>4.438573877</v>
      </c>
      <c r="HH349" s="141">
        <f t="shared" si="205"/>
        <v>4.438573877</v>
      </c>
      <c r="HI349" s="122">
        <f t="shared" si="206"/>
        <v>-1.84461143</v>
      </c>
      <c r="HJ349" s="142">
        <f t="shared" si="207"/>
        <v>1</v>
      </c>
      <c r="HK349" s="142">
        <f t="shared" si="208"/>
        <v>233.8566786</v>
      </c>
      <c r="HL349" s="130">
        <f t="shared" si="209"/>
        <v>233.8566786</v>
      </c>
      <c r="HM349" s="143">
        <f t="shared" si="210"/>
        <v>-63.23633602</v>
      </c>
      <c r="HN349" s="143">
        <f t="shared" si="211"/>
        <v>-225.1446467</v>
      </c>
      <c r="HO349" s="143">
        <f t="shared" si="212"/>
        <v>-1.84461143</v>
      </c>
      <c r="HP349" s="124">
        <f t="shared" si="213"/>
        <v>233.8566786</v>
      </c>
      <c r="HQ349" s="140">
        <f t="shared" si="214"/>
        <v>2.094395102</v>
      </c>
      <c r="HR349" s="140">
        <f t="shared" si="215"/>
        <v>0.7974138787</v>
      </c>
      <c r="HS349" s="141">
        <f t="shared" si="216"/>
        <v>2.891808981</v>
      </c>
      <c r="HT349" s="141">
        <f t="shared" si="217"/>
        <v>2.891808981</v>
      </c>
      <c r="HU349" s="122">
        <f t="shared" si="218"/>
        <v>2.891808981</v>
      </c>
      <c r="HV349" s="142">
        <f t="shared" si="219"/>
        <v>1</v>
      </c>
      <c r="HW349" s="142">
        <f t="shared" si="220"/>
        <v>233.8566786</v>
      </c>
      <c r="HX349" s="130">
        <f t="shared" si="221"/>
        <v>233.8566786</v>
      </c>
      <c r="HY349" s="143">
        <f t="shared" si="222"/>
        <v>-226.5991516</v>
      </c>
      <c r="HZ349" s="143">
        <f t="shared" si="223"/>
        <v>57.80804991</v>
      </c>
      <c r="IA349" s="143">
        <f t="shared" si="224"/>
        <v>2.891808981</v>
      </c>
      <c r="IB349" s="124">
        <f t="shared" si="225"/>
        <v>233.8566786</v>
      </c>
      <c r="IC349" s="140">
        <f t="shared" si="226"/>
        <v>-2.094395102</v>
      </c>
      <c r="ID349" s="140">
        <f t="shared" si="227"/>
        <v>2.344178775</v>
      </c>
      <c r="IE349" s="141">
        <f t="shared" si="228"/>
        <v>0.2497836725</v>
      </c>
      <c r="IF349" s="141">
        <f t="shared" si="229"/>
        <v>0.2497836725</v>
      </c>
      <c r="IG349" s="122">
        <f t="shared" si="230"/>
        <v>0.2497836725</v>
      </c>
      <c r="IH349" s="142">
        <f t="shared" si="231"/>
        <v>1</v>
      </c>
      <c r="II349" s="142">
        <f t="shared" si="232"/>
        <v>233.8566786</v>
      </c>
      <c r="IJ349" s="130">
        <f t="shared" si="233"/>
        <v>233.8566786</v>
      </c>
      <c r="IK349" s="143">
        <f t="shared" si="234"/>
        <v>226.5991516</v>
      </c>
      <c r="IL349" s="143">
        <f t="shared" si="235"/>
        <v>57.80804991</v>
      </c>
      <c r="IM349" s="143">
        <f t="shared" si="236"/>
        <v>0.2497836725</v>
      </c>
      <c r="IN349" s="124">
        <f t="shared" si="237"/>
        <v>233.8566786</v>
      </c>
    </row>
    <row r="350" ht="12.75" customHeight="1">
      <c r="A350" s="129">
        <f>'Cortez Cubic'!AP350</f>
        <v>-0.2187762226</v>
      </c>
      <c r="B350" s="129">
        <f>'Cortez Cubic'!AQ350</f>
        <v>2.059710148</v>
      </c>
      <c r="C350" s="129">
        <f>'Cortez Cubic'!AR350</f>
        <v>2675.482776</v>
      </c>
      <c r="D350" s="129">
        <f>'Cortez Cubic'!AS350</f>
        <v>-128746.9128</v>
      </c>
      <c r="E350" s="129">
        <f t="shared" ref="E350:H350" si="5758">0</f>
        <v>0</v>
      </c>
      <c r="F350" s="129">
        <f t="shared" si="5758"/>
        <v>0</v>
      </c>
      <c r="G350" s="129">
        <f t="shared" si="5758"/>
        <v>0</v>
      </c>
      <c r="H350" s="129">
        <f t="shared" si="5758"/>
        <v>0</v>
      </c>
      <c r="I350" s="110">
        <f>'Cortez Cubic'!I350</f>
        <v>45</v>
      </c>
      <c r="J350" s="130">
        <f t="shared" si="28"/>
        <v>67.43493722</v>
      </c>
      <c r="K350" s="131">
        <f t="shared" si="29"/>
        <v>0</v>
      </c>
      <c r="L350" s="131">
        <f t="shared" si="30"/>
        <v>1</v>
      </c>
      <c r="M350" s="132">
        <f t="shared" si="31"/>
        <v>-22.43493722</v>
      </c>
      <c r="N350" s="133">
        <f t="shared" si="32"/>
        <v>0</v>
      </c>
      <c r="O350" s="134">
        <f t="shared" si="33"/>
        <v>67.43493722</v>
      </c>
      <c r="P350" s="134">
        <f t="shared" si="34"/>
        <v>-11.97254786</v>
      </c>
      <c r="Q350" s="135">
        <f t="shared" si="35"/>
        <v>67.43493722</v>
      </c>
      <c r="R350" s="135">
        <f t="shared" si="36"/>
        <v>11.97254786</v>
      </c>
      <c r="S350" s="136">
        <f t="shared" si="37"/>
        <v>-125.4551852</v>
      </c>
      <c r="T350" s="136">
        <f t="shared" si="38"/>
        <v>0</v>
      </c>
      <c r="U350" s="137">
        <f t="shared" ref="U350:X350" si="5759">ATAN2(A350,E350)</f>
        <v>3.141592654</v>
      </c>
      <c r="V350" s="137">
        <f t="shared" si="5759"/>
        <v>0</v>
      </c>
      <c r="W350" s="137">
        <f t="shared" si="5759"/>
        <v>0</v>
      </c>
      <c r="X350" s="137">
        <f t="shared" si="5759"/>
        <v>3.141592654</v>
      </c>
      <c r="Y350" s="137">
        <f t="shared" ref="Y350:AB350" si="5760">SQRT(POWER(A350,2)+POWER(E350,2))</f>
        <v>0.2187762226</v>
      </c>
      <c r="Z350" s="137">
        <f t="shared" si="5760"/>
        <v>2.059710148</v>
      </c>
      <c r="AA350" s="137">
        <f t="shared" si="5760"/>
        <v>2675.482776</v>
      </c>
      <c r="AB350" s="137">
        <f t="shared" si="5760"/>
        <v>128746.9128</v>
      </c>
      <c r="AC350" s="138">
        <f t="shared" ref="AC350:AF350" si="5761">U350-$U350</f>
        <v>0</v>
      </c>
      <c r="AD350" s="138">
        <f t="shared" si="5761"/>
        <v>-3.141592654</v>
      </c>
      <c r="AE350" s="138">
        <f t="shared" si="5761"/>
        <v>-3.141592654</v>
      </c>
      <c r="AF350" s="138">
        <f t="shared" si="5761"/>
        <v>0</v>
      </c>
      <c r="AG350" s="138">
        <f t="shared" ref="AG350:AJ350" si="5762">Y350/$Y350</f>
        <v>1</v>
      </c>
      <c r="AH350" s="138">
        <f t="shared" si="5762"/>
        <v>9.414689235</v>
      </c>
      <c r="AI350" s="138">
        <f t="shared" si="5762"/>
        <v>12229.31242</v>
      </c>
      <c r="AJ350" s="138">
        <f t="shared" si="5762"/>
        <v>588486.7711</v>
      </c>
      <c r="AK350" s="139">
        <f t="shared" ref="AK350:AN350" si="5763">AG350*COS(AC350)</f>
        <v>1</v>
      </c>
      <c r="AL350" s="139">
        <f t="shared" si="5763"/>
        <v>-9.414689235</v>
      </c>
      <c r="AM350" s="139">
        <f t="shared" si="5763"/>
        <v>-12229.31242</v>
      </c>
      <c r="AN350" s="139">
        <f t="shared" si="5763"/>
        <v>588486.7711</v>
      </c>
      <c r="AO350" s="129">
        <f t="shared" ref="AO350:AR350" si="5764">AG350*SIN(AC350)</f>
        <v>0</v>
      </c>
      <c r="AP350" s="129">
        <f t="shared" si="5764"/>
        <v>0</v>
      </c>
      <c r="AQ350" s="129">
        <f t="shared" si="5764"/>
        <v>0</v>
      </c>
      <c r="AR350" s="129">
        <f t="shared" si="5764"/>
        <v>0</v>
      </c>
      <c r="AS350" s="140">
        <f t="shared" si="45"/>
        <v>-9.424777961</v>
      </c>
      <c r="AT350" s="141">
        <f t="shared" si="46"/>
        <v>-9.424777961</v>
      </c>
      <c r="AU350" s="141">
        <f t="shared" si="47"/>
        <v>-3.141592654</v>
      </c>
      <c r="AV350" s="122">
        <f t="shared" si="48"/>
        <v>3.141592654</v>
      </c>
      <c r="AW350" s="142">
        <f t="shared" si="49"/>
        <v>834.4839103</v>
      </c>
      <c r="AX350" s="130">
        <f t="shared" si="50"/>
        <v>834.4839103</v>
      </c>
      <c r="AY350" s="143">
        <f t="shared" si="51"/>
        <v>1668.967821</v>
      </c>
      <c r="AZ350" s="143">
        <f t="shared" si="52"/>
        <v>0</v>
      </c>
      <c r="BA350" s="143">
        <f t="shared" si="53"/>
        <v>0</v>
      </c>
      <c r="BB350" s="124">
        <f t="shared" si="54"/>
        <v>1668.967821</v>
      </c>
      <c r="BC350" s="140">
        <f t="shared" ref="BC350:BD350" si="5765">BC$2*AD350</f>
        <v>-3.141592654</v>
      </c>
      <c r="BD350" s="140">
        <f t="shared" si="5765"/>
        <v>-3.141592654</v>
      </c>
      <c r="BE350" s="141">
        <f t="shared" si="56"/>
        <v>-6.283185307</v>
      </c>
      <c r="BF350" s="141">
        <f t="shared" si="57"/>
        <v>0</v>
      </c>
      <c r="BG350" s="122">
        <f t="shared" si="58"/>
        <v>0</v>
      </c>
      <c r="BH350" s="142">
        <f t="shared" ref="BH350:BI350" si="5766">POWER(AH350,BH$2)</f>
        <v>9.414689235</v>
      </c>
      <c r="BI350" s="142">
        <f t="shared" si="5766"/>
        <v>12229.31242</v>
      </c>
      <c r="BJ350" s="130">
        <f t="shared" si="60"/>
        <v>115135.176</v>
      </c>
      <c r="BK350" s="143">
        <f t="shared" si="61"/>
        <v>1036216.584</v>
      </c>
      <c r="BL350" s="143">
        <f t="shared" si="62"/>
        <v>0</v>
      </c>
      <c r="BM350" s="143">
        <f t="shared" si="63"/>
        <v>0</v>
      </c>
      <c r="BN350" s="124">
        <f t="shared" si="64"/>
        <v>1036216.584</v>
      </c>
      <c r="BO350" s="140">
        <f t="shared" si="65"/>
        <v>0</v>
      </c>
      <c r="BP350" s="141">
        <f t="shared" si="66"/>
        <v>0</v>
      </c>
      <c r="BQ350" s="141">
        <f t="shared" si="67"/>
        <v>0</v>
      </c>
      <c r="BR350" s="122">
        <f t="shared" si="68"/>
        <v>0</v>
      </c>
      <c r="BS350" s="142">
        <f t="shared" si="69"/>
        <v>588486.7711</v>
      </c>
      <c r="BT350" s="130">
        <f t="shared" si="70"/>
        <v>588486.7711</v>
      </c>
      <c r="BU350" s="143">
        <f t="shared" si="71"/>
        <v>-15889142.82</v>
      </c>
      <c r="BV350" s="143">
        <f t="shared" si="72"/>
        <v>0</v>
      </c>
      <c r="BW350" s="143">
        <f t="shared" si="73"/>
        <v>3.141592654</v>
      </c>
      <c r="BX350" s="124">
        <f t="shared" si="74"/>
        <v>15889142.82</v>
      </c>
      <c r="BY350" s="144">
        <f t="shared" ref="BY350:BZ350" si="5767">AY350+BK350+BU350</f>
        <v>-14851257.27</v>
      </c>
      <c r="BZ350" s="144">
        <f t="shared" si="5767"/>
        <v>0</v>
      </c>
      <c r="CA350" s="144">
        <f t="shared" si="76"/>
        <v>-3.141592654</v>
      </c>
      <c r="CB350" s="145">
        <f t="shared" si="77"/>
        <v>14851257.27</v>
      </c>
      <c r="CC350" s="140">
        <f t="shared" ref="CC350:CD350" si="5768">CC$2*AD350</f>
        <v>-6.283185307</v>
      </c>
      <c r="CD350" s="140">
        <f t="shared" si="5768"/>
        <v>-6.283185307</v>
      </c>
      <c r="CE350" s="141">
        <f t="shared" si="79"/>
        <v>-12.56637061</v>
      </c>
      <c r="CF350" s="141">
        <f t="shared" si="80"/>
        <v>0</v>
      </c>
      <c r="CG350" s="122">
        <f t="shared" si="81"/>
        <v>0</v>
      </c>
      <c r="CH350" s="142">
        <f t="shared" ref="CH350:CI350" si="5769">POWER(AH350,CH$2)</f>
        <v>88.63637338</v>
      </c>
      <c r="CI350" s="142">
        <f t="shared" si="5769"/>
        <v>149556082.2</v>
      </c>
      <c r="CJ350" s="130">
        <f t="shared" si="83"/>
        <v>13256108744</v>
      </c>
      <c r="CK350" s="143">
        <f t="shared" si="84"/>
        <v>-13256108744</v>
      </c>
      <c r="CL350" s="143">
        <f t="shared" si="85"/>
        <v>0</v>
      </c>
      <c r="CM350" s="143">
        <f t="shared" si="86"/>
        <v>3.141592654</v>
      </c>
      <c r="CN350" s="124">
        <f t="shared" si="87"/>
        <v>13256108744</v>
      </c>
      <c r="CO350" s="140">
        <f t="shared" si="88"/>
        <v>-9.424777961</v>
      </c>
      <c r="CP350" s="141">
        <f t="shared" si="89"/>
        <v>-9.424777961</v>
      </c>
      <c r="CQ350" s="141">
        <f t="shared" si="90"/>
        <v>-3.141592654</v>
      </c>
      <c r="CR350" s="122">
        <f t="shared" si="91"/>
        <v>3.141592654</v>
      </c>
      <c r="CS350" s="142">
        <f t="shared" si="92"/>
        <v>1828968053241</v>
      </c>
      <c r="CT350" s="130">
        <f t="shared" si="93"/>
        <v>1828968053241</v>
      </c>
      <c r="CU350" s="143">
        <f t="shared" si="94"/>
        <v>-7315872212964</v>
      </c>
      <c r="CV350" s="143">
        <f t="shared" si="95"/>
        <v>0.0008959359489</v>
      </c>
      <c r="CW350" s="143">
        <f t="shared" si="96"/>
        <v>3.141592654</v>
      </c>
      <c r="CX350" s="124">
        <f t="shared" si="97"/>
        <v>7315872212964</v>
      </c>
      <c r="CY350" s="140">
        <f t="shared" si="98"/>
        <v>-9.424777961</v>
      </c>
      <c r="CZ350" s="140">
        <f t="shared" si="99"/>
        <v>0</v>
      </c>
      <c r="DA350" s="141">
        <f t="shared" si="100"/>
        <v>-9.424777961</v>
      </c>
      <c r="DB350" s="141">
        <f t="shared" si="101"/>
        <v>-3.141592654</v>
      </c>
      <c r="DC350" s="122">
        <f t="shared" si="102"/>
        <v>3.141592654</v>
      </c>
      <c r="DD350" s="142">
        <f t="shared" si="103"/>
        <v>834.4839103</v>
      </c>
      <c r="DE350" s="142">
        <f t="shared" si="104"/>
        <v>588486.7711</v>
      </c>
      <c r="DF350" s="130">
        <f t="shared" si="105"/>
        <v>491082741.9</v>
      </c>
      <c r="DG350" s="143">
        <f t="shared" si="106"/>
        <v>-1964330968</v>
      </c>
      <c r="DH350" s="143">
        <f t="shared" si="107"/>
        <v>0.0000002405611632</v>
      </c>
      <c r="DI350" s="143">
        <f t="shared" si="108"/>
        <v>3.141592654</v>
      </c>
      <c r="DJ350" s="124">
        <f t="shared" si="109"/>
        <v>1964330968</v>
      </c>
      <c r="DK350" s="140">
        <f t="shared" ref="DK350:DM350" si="5770">DK$2*AD350</f>
        <v>-3.141592654</v>
      </c>
      <c r="DL350" s="140">
        <f t="shared" si="5770"/>
        <v>-3.141592654</v>
      </c>
      <c r="DM350" s="140">
        <f t="shared" si="5770"/>
        <v>0</v>
      </c>
      <c r="DN350" s="141">
        <f t="shared" si="111"/>
        <v>-6.283185307</v>
      </c>
      <c r="DO350" s="141">
        <f t="shared" si="112"/>
        <v>0</v>
      </c>
      <c r="DP350" s="122">
        <f t="shared" si="113"/>
        <v>0</v>
      </c>
      <c r="DQ350" s="142">
        <f t="shared" ref="DQ350:DS350" si="5771">POWER(AH350,DQ$2)</f>
        <v>9.414689235</v>
      </c>
      <c r="DR350" s="142">
        <f t="shared" si="5771"/>
        <v>12229.31242</v>
      </c>
      <c r="DS350" s="142">
        <f t="shared" si="5771"/>
        <v>588486.7711</v>
      </c>
      <c r="DT350" s="130">
        <f t="shared" si="115"/>
        <v>67755527947</v>
      </c>
      <c r="DU350" s="143">
        <f t="shared" si="116"/>
        <v>-1219599503051</v>
      </c>
      <c r="DV350" s="143">
        <f t="shared" si="117"/>
        <v>0</v>
      </c>
      <c r="DW350" s="143">
        <f t="shared" si="118"/>
        <v>3.141592654</v>
      </c>
      <c r="DX350" s="124">
        <f t="shared" si="119"/>
        <v>1219599503051</v>
      </c>
      <c r="DY350" s="140">
        <f t="shared" si="120"/>
        <v>0</v>
      </c>
      <c r="DZ350" s="141">
        <f t="shared" si="121"/>
        <v>0</v>
      </c>
      <c r="EA350" s="141">
        <f t="shared" si="122"/>
        <v>0</v>
      </c>
      <c r="EB350" s="122">
        <f t="shared" si="123"/>
        <v>0</v>
      </c>
      <c r="EC350" s="142">
        <f t="shared" si="124"/>
        <v>346316679802</v>
      </c>
      <c r="ED350" s="130">
        <f t="shared" si="125"/>
        <v>346316679802</v>
      </c>
      <c r="EE350" s="143">
        <f t="shared" si="126"/>
        <v>9350550354655</v>
      </c>
      <c r="EF350" s="143">
        <f t="shared" si="127"/>
        <v>0</v>
      </c>
      <c r="EG350" s="143">
        <f t="shared" si="128"/>
        <v>0</v>
      </c>
      <c r="EH350" s="124">
        <f t="shared" si="129"/>
        <v>9350550354655</v>
      </c>
      <c r="EI350" s="144">
        <f t="shared" ref="EI350:EJ350" si="5772">CK350+CU350+DG350+DU350+EE350</f>
        <v>799858198928</v>
      </c>
      <c r="EJ350" s="144">
        <f t="shared" si="5772"/>
        <v>0.00089617651</v>
      </c>
      <c r="EK350" s="144">
        <f t="shared" si="131"/>
        <v>0</v>
      </c>
      <c r="EL350" s="145">
        <f t="shared" si="132"/>
        <v>799858198928</v>
      </c>
      <c r="EM350" s="140">
        <f t="shared" si="133"/>
        <v>0</v>
      </c>
      <c r="EN350" s="141">
        <f t="shared" si="134"/>
        <v>0</v>
      </c>
      <c r="EO350" s="141">
        <f t="shared" si="135"/>
        <v>0</v>
      </c>
      <c r="EP350" s="122">
        <f t="shared" si="136"/>
        <v>0</v>
      </c>
      <c r="EQ350" s="142">
        <f t="shared" si="137"/>
        <v>894347.9183</v>
      </c>
      <c r="ER350" s="130">
        <f t="shared" si="138"/>
        <v>894347.9183</v>
      </c>
      <c r="ES350" s="143">
        <f t="shared" si="139"/>
        <v>4647168.102</v>
      </c>
      <c r="ET350" s="143">
        <f t="shared" si="140"/>
        <v>0.000000002603388261</v>
      </c>
      <c r="EU350" s="143">
        <f t="shared" si="141"/>
        <v>0</v>
      </c>
      <c r="EV350" s="124">
        <f t="shared" si="142"/>
        <v>4647168.102</v>
      </c>
      <c r="EW350" s="144">
        <f t="shared" ref="EW350:EX350" si="5773">BY350+ES350</f>
        <v>-10204089.17</v>
      </c>
      <c r="EX350" s="144">
        <f t="shared" si="5773"/>
        <v>0.000000002603183872</v>
      </c>
      <c r="EY350" s="144">
        <f t="shared" si="144"/>
        <v>3.141592654</v>
      </c>
      <c r="EZ350" s="145">
        <f t="shared" si="145"/>
        <v>10204089.17</v>
      </c>
      <c r="FA350" s="140">
        <f t="shared" si="146"/>
        <v>1.047197551</v>
      </c>
      <c r="FB350" s="141">
        <f t="shared" si="147"/>
        <v>1.047197551</v>
      </c>
      <c r="FC350" s="141">
        <f t="shared" si="148"/>
        <v>1.047197551</v>
      </c>
      <c r="FD350" s="122">
        <f t="shared" si="149"/>
        <v>1.047197551</v>
      </c>
      <c r="FE350" s="142">
        <f t="shared" si="150"/>
        <v>216.8992657</v>
      </c>
      <c r="FF350" s="130">
        <f t="shared" si="151"/>
        <v>216.8992657</v>
      </c>
      <c r="FG350" s="143">
        <f t="shared" si="152"/>
        <v>28.69217687</v>
      </c>
      <c r="FH350" s="143">
        <f t="shared" si="153"/>
        <v>49.69630812</v>
      </c>
      <c r="FI350" s="143">
        <f t="shared" si="154"/>
        <v>1.047197551</v>
      </c>
      <c r="FJ350" s="124">
        <f t="shared" si="155"/>
        <v>57.38435375</v>
      </c>
      <c r="FK350" s="140">
        <f t="shared" si="156"/>
        <v>-6.283185307</v>
      </c>
      <c r="FL350" s="141">
        <f t="shared" si="157"/>
        <v>-6.283185307</v>
      </c>
      <c r="FM350" s="141">
        <f t="shared" si="158"/>
        <v>0</v>
      </c>
      <c r="FN350" s="122">
        <f t="shared" si="159"/>
        <v>0</v>
      </c>
      <c r="FO350" s="142">
        <f t="shared" si="160"/>
        <v>88.63637338</v>
      </c>
      <c r="FP350" s="130">
        <f t="shared" si="161"/>
        <v>88.63637338</v>
      </c>
      <c r="FQ350" s="143">
        <f t="shared" si="162"/>
        <v>-88.63637338</v>
      </c>
      <c r="FR350" s="143">
        <f t="shared" si="163"/>
        <v>0</v>
      </c>
      <c r="FS350" s="143">
        <f t="shared" si="164"/>
        <v>3.141592654</v>
      </c>
      <c r="FT350" s="124">
        <f t="shared" si="165"/>
        <v>88.63637338</v>
      </c>
      <c r="FU350" s="144">
        <f t="shared" si="166"/>
        <v>-36776.57363</v>
      </c>
      <c r="FV350" s="144">
        <f t="shared" si="167"/>
        <v>0</v>
      </c>
      <c r="FW350" s="144">
        <f t="shared" si="168"/>
        <v>-3.141592654</v>
      </c>
      <c r="FX350" s="145">
        <f t="shared" si="169"/>
        <v>36776.57363</v>
      </c>
      <c r="FY350" s="140">
        <f t="shared" si="170"/>
        <v>-3.141592654</v>
      </c>
      <c r="FZ350" s="140">
        <f t="shared" si="171"/>
        <v>-1.047197551</v>
      </c>
      <c r="GA350" s="141">
        <f t="shared" si="172"/>
        <v>-4.188790205</v>
      </c>
      <c r="GB350" s="141">
        <f t="shared" si="173"/>
        <v>-4.188790205</v>
      </c>
      <c r="GC350" s="122">
        <f t="shared" si="174"/>
        <v>2.094395102</v>
      </c>
      <c r="GD350" s="142">
        <f t="shared" si="175"/>
        <v>36776.57363</v>
      </c>
      <c r="GE350" s="142">
        <f t="shared" si="176"/>
        <v>0.01742635291</v>
      </c>
      <c r="GF350" s="130">
        <f t="shared" si="177"/>
        <v>640.8815509</v>
      </c>
      <c r="GG350" s="143">
        <f t="shared" si="178"/>
        <v>-35.60453061</v>
      </c>
      <c r="GH350" s="143">
        <f t="shared" si="179"/>
        <v>61.66885599</v>
      </c>
      <c r="GI350" s="143">
        <f t="shared" si="180"/>
        <v>2.094395102</v>
      </c>
      <c r="GJ350" s="124">
        <f t="shared" si="181"/>
        <v>71.20906121</v>
      </c>
      <c r="GK350" s="146">
        <f t="shared" si="182"/>
        <v>-0.5</v>
      </c>
      <c r="GL350" s="127">
        <f t="shared" si="183"/>
        <v>-0.8660254038</v>
      </c>
      <c r="GM350" s="146">
        <f t="shared" si="184"/>
        <v>-2.094395102</v>
      </c>
      <c r="GN350" s="127">
        <f t="shared" si="185"/>
        <v>1</v>
      </c>
      <c r="GO350" s="147">
        <f t="shared" si="186"/>
        <v>-0.5</v>
      </c>
      <c r="GP350" s="128">
        <f t="shared" si="187"/>
        <v>0.8660254038</v>
      </c>
      <c r="GQ350" s="147">
        <f t="shared" si="188"/>
        <v>2.094395102</v>
      </c>
      <c r="GR350" s="128">
        <f t="shared" si="189"/>
        <v>1</v>
      </c>
      <c r="GS350" s="140">
        <f t="shared" si="190"/>
        <v>-2.094395102</v>
      </c>
      <c r="GT350" s="140">
        <f t="shared" si="191"/>
        <v>1.047197551</v>
      </c>
      <c r="GU350" s="141">
        <f t="shared" si="192"/>
        <v>-1.047197551</v>
      </c>
      <c r="GV350" s="141">
        <f t="shared" si="193"/>
        <v>-1.047197551</v>
      </c>
      <c r="GW350" s="122">
        <f t="shared" si="194"/>
        <v>-1.047197551</v>
      </c>
      <c r="GX350" s="142">
        <f t="shared" si="195"/>
        <v>1</v>
      </c>
      <c r="GY350" s="142">
        <f t="shared" si="196"/>
        <v>57.38435375</v>
      </c>
      <c r="GZ350" s="130">
        <f t="shared" si="197"/>
        <v>57.38435375</v>
      </c>
      <c r="HA350" s="143">
        <f t="shared" si="198"/>
        <v>28.69217687</v>
      </c>
      <c r="HB350" s="143">
        <f t="shared" si="199"/>
        <v>-49.69630812</v>
      </c>
      <c r="HC350" s="143">
        <f t="shared" si="200"/>
        <v>-1.047197551</v>
      </c>
      <c r="HD350" s="124">
        <f t="shared" si="201"/>
        <v>57.38435375</v>
      </c>
      <c r="HE350" s="140">
        <f t="shared" si="202"/>
        <v>2.094395102</v>
      </c>
      <c r="HF350" s="140">
        <f t="shared" si="203"/>
        <v>2.094395102</v>
      </c>
      <c r="HG350" s="141">
        <f t="shared" si="204"/>
        <v>4.188790205</v>
      </c>
      <c r="HH350" s="141">
        <f t="shared" si="205"/>
        <v>4.188790205</v>
      </c>
      <c r="HI350" s="122">
        <f t="shared" si="206"/>
        <v>-2.094395102</v>
      </c>
      <c r="HJ350" s="142">
        <f t="shared" si="207"/>
        <v>1</v>
      </c>
      <c r="HK350" s="142">
        <f t="shared" si="208"/>
        <v>71.20906121</v>
      </c>
      <c r="HL350" s="130">
        <f t="shared" si="209"/>
        <v>71.20906121</v>
      </c>
      <c r="HM350" s="143">
        <f t="shared" si="210"/>
        <v>-35.60453061</v>
      </c>
      <c r="HN350" s="143">
        <f t="shared" si="211"/>
        <v>-61.66885599</v>
      </c>
      <c r="HO350" s="143">
        <f t="shared" si="212"/>
        <v>-2.094395102</v>
      </c>
      <c r="HP350" s="124">
        <f t="shared" si="213"/>
        <v>71.20906121</v>
      </c>
      <c r="HQ350" s="140">
        <f t="shared" si="214"/>
        <v>2.094395102</v>
      </c>
      <c r="HR350" s="140">
        <f t="shared" si="215"/>
        <v>1.047197551</v>
      </c>
      <c r="HS350" s="141">
        <f t="shared" si="216"/>
        <v>3.141592654</v>
      </c>
      <c r="HT350" s="141">
        <f t="shared" si="217"/>
        <v>3.141592654</v>
      </c>
      <c r="HU350" s="122">
        <f t="shared" si="218"/>
        <v>3.141592654</v>
      </c>
      <c r="HV350" s="142">
        <f t="shared" si="219"/>
        <v>1</v>
      </c>
      <c r="HW350" s="142">
        <f t="shared" si="220"/>
        <v>57.38435375</v>
      </c>
      <c r="HX350" s="130">
        <f t="shared" si="221"/>
        <v>57.38435375</v>
      </c>
      <c r="HY350" s="143">
        <f t="shared" si="222"/>
        <v>-57.38435375</v>
      </c>
      <c r="HZ350" s="143">
        <f t="shared" si="223"/>
        <v>0</v>
      </c>
      <c r="IA350" s="143">
        <f t="shared" si="224"/>
        <v>3.141592654</v>
      </c>
      <c r="IB350" s="124">
        <f t="shared" si="225"/>
        <v>57.38435375</v>
      </c>
      <c r="IC350" s="140">
        <f t="shared" si="226"/>
        <v>-2.094395102</v>
      </c>
      <c r="ID350" s="140">
        <f t="shared" si="227"/>
        <v>2.094395102</v>
      </c>
      <c r="IE350" s="141">
        <f t="shared" si="228"/>
        <v>0</v>
      </c>
      <c r="IF350" s="141">
        <f t="shared" si="229"/>
        <v>0</v>
      </c>
      <c r="IG350" s="122">
        <f t="shared" si="230"/>
        <v>0</v>
      </c>
      <c r="IH350" s="142">
        <f t="shared" si="231"/>
        <v>1</v>
      </c>
      <c r="II350" s="142">
        <f t="shared" si="232"/>
        <v>71.20906121</v>
      </c>
      <c r="IJ350" s="130">
        <f t="shared" si="233"/>
        <v>71.20906121</v>
      </c>
      <c r="IK350" s="143">
        <f t="shared" si="234"/>
        <v>71.20906121</v>
      </c>
      <c r="IL350" s="143">
        <f t="shared" si="235"/>
        <v>0</v>
      </c>
      <c r="IM350" s="143">
        <f t="shared" si="236"/>
        <v>0</v>
      </c>
      <c r="IN350" s="124">
        <f t="shared" si="237"/>
        <v>71.20906121</v>
      </c>
    </row>
    <row r="351" ht="12.75" customHeight="1">
      <c r="A351" s="129">
        <f>'Cortez Cubic'!AP351</f>
        <v>-0.2187762226</v>
      </c>
      <c r="B351" s="129">
        <f>'Cortez Cubic'!AQ351</f>
        <v>7.495983568</v>
      </c>
      <c r="C351" s="129">
        <f>'Cortez Cubic'!AR351</f>
        <v>2541.911162</v>
      </c>
      <c r="D351" s="129">
        <f>'Cortez Cubic'!AS351</f>
        <v>-109260.1348</v>
      </c>
      <c r="E351" s="129">
        <f t="shared" ref="E351:H351" si="5774">0</f>
        <v>0</v>
      </c>
      <c r="F351" s="129">
        <f t="shared" si="5774"/>
        <v>0</v>
      </c>
      <c r="G351" s="129">
        <f t="shared" si="5774"/>
        <v>0</v>
      </c>
      <c r="H351" s="129">
        <f t="shared" si="5774"/>
        <v>0</v>
      </c>
      <c r="I351" s="110">
        <f>'Cortez Cubic'!I351</f>
        <v>123</v>
      </c>
      <c r="J351" s="130">
        <f t="shared" si="28"/>
        <v>100.4374981</v>
      </c>
      <c r="K351" s="131">
        <f t="shared" si="29"/>
        <v>1</v>
      </c>
      <c r="L351" s="131">
        <f t="shared" si="30"/>
        <v>0</v>
      </c>
      <c r="M351" s="132">
        <f t="shared" si="31"/>
        <v>22.56250187</v>
      </c>
      <c r="N351" s="133">
        <f t="shared" si="32"/>
        <v>55.63268543</v>
      </c>
      <c r="O351" s="134">
        <f t="shared" si="33"/>
        <v>100.4374981</v>
      </c>
      <c r="P351" s="134">
        <f t="shared" si="34"/>
        <v>0</v>
      </c>
      <c r="Q351" s="135">
        <f t="shared" si="35"/>
        <v>44.8048127</v>
      </c>
      <c r="R351" s="135">
        <f t="shared" si="36"/>
        <v>0</v>
      </c>
      <c r="S351" s="136">
        <f t="shared" si="37"/>
        <v>-110.9790647</v>
      </c>
      <c r="T351" s="136">
        <f t="shared" si="38"/>
        <v>0</v>
      </c>
      <c r="U351" s="137">
        <f t="shared" ref="U351:X351" si="5775">ATAN2(A351,E351)</f>
        <v>3.141592654</v>
      </c>
      <c r="V351" s="137">
        <f t="shared" si="5775"/>
        <v>0</v>
      </c>
      <c r="W351" s="137">
        <f t="shared" si="5775"/>
        <v>0</v>
      </c>
      <c r="X351" s="137">
        <f t="shared" si="5775"/>
        <v>3.141592654</v>
      </c>
      <c r="Y351" s="137">
        <f t="shared" ref="Y351:AB351" si="5776">SQRT(POWER(A351,2)+POWER(E351,2))</f>
        <v>0.2187762226</v>
      </c>
      <c r="Z351" s="137">
        <f t="shared" si="5776"/>
        <v>7.495983568</v>
      </c>
      <c r="AA351" s="137">
        <f t="shared" si="5776"/>
        <v>2541.911162</v>
      </c>
      <c r="AB351" s="137">
        <f t="shared" si="5776"/>
        <v>109260.1348</v>
      </c>
      <c r="AC351" s="138">
        <f t="shared" ref="AC351:AF351" si="5777">U351-$U351</f>
        <v>0</v>
      </c>
      <c r="AD351" s="138">
        <f t="shared" si="5777"/>
        <v>-3.141592654</v>
      </c>
      <c r="AE351" s="138">
        <f t="shared" si="5777"/>
        <v>-3.141592654</v>
      </c>
      <c r="AF351" s="138">
        <f t="shared" si="5777"/>
        <v>0</v>
      </c>
      <c r="AG351" s="138">
        <f t="shared" ref="AG351:AJ351" si="5778">Y351/$Y351</f>
        <v>1</v>
      </c>
      <c r="AH351" s="138">
        <f t="shared" si="5778"/>
        <v>34.26324615</v>
      </c>
      <c r="AI351" s="138">
        <f t="shared" si="5778"/>
        <v>11618.77251</v>
      </c>
      <c r="AJ351" s="138">
        <f t="shared" si="5778"/>
        <v>499415.0346</v>
      </c>
      <c r="AK351" s="139">
        <f t="shared" ref="AK351:AN351" si="5779">AG351*COS(AC351)</f>
        <v>1</v>
      </c>
      <c r="AL351" s="139">
        <f t="shared" si="5779"/>
        <v>-34.26324615</v>
      </c>
      <c r="AM351" s="139">
        <f t="shared" si="5779"/>
        <v>-11618.77251</v>
      </c>
      <c r="AN351" s="139">
        <f t="shared" si="5779"/>
        <v>499415.0346</v>
      </c>
      <c r="AO351" s="129">
        <f t="shared" ref="AO351:AR351" si="5780">AG351*SIN(AC351)</f>
        <v>0</v>
      </c>
      <c r="AP351" s="129">
        <f t="shared" si="5780"/>
        <v>0</v>
      </c>
      <c r="AQ351" s="129">
        <f t="shared" si="5780"/>
        <v>0</v>
      </c>
      <c r="AR351" s="129">
        <f t="shared" si="5780"/>
        <v>0</v>
      </c>
      <c r="AS351" s="140">
        <f t="shared" si="45"/>
        <v>-9.424777961</v>
      </c>
      <c r="AT351" s="141">
        <f t="shared" si="46"/>
        <v>-9.424777961</v>
      </c>
      <c r="AU351" s="141">
        <f t="shared" si="47"/>
        <v>-3.141592654</v>
      </c>
      <c r="AV351" s="122">
        <f t="shared" si="48"/>
        <v>3.141592654</v>
      </c>
      <c r="AW351" s="142">
        <f t="shared" si="49"/>
        <v>40224.02436</v>
      </c>
      <c r="AX351" s="130">
        <f t="shared" si="50"/>
        <v>40224.02436</v>
      </c>
      <c r="AY351" s="143">
        <f t="shared" si="51"/>
        <v>80448.04872</v>
      </c>
      <c r="AZ351" s="143">
        <f t="shared" si="52"/>
        <v>0</v>
      </c>
      <c r="BA351" s="143">
        <f t="shared" si="53"/>
        <v>0</v>
      </c>
      <c r="BB351" s="124">
        <f t="shared" si="54"/>
        <v>80448.04872</v>
      </c>
      <c r="BC351" s="140">
        <f t="shared" ref="BC351:BD351" si="5781">BC$2*AD351</f>
        <v>-3.141592654</v>
      </c>
      <c r="BD351" s="140">
        <f t="shared" si="5781"/>
        <v>-3.141592654</v>
      </c>
      <c r="BE351" s="141">
        <f t="shared" si="56"/>
        <v>-6.283185307</v>
      </c>
      <c r="BF351" s="141">
        <f t="shared" si="57"/>
        <v>0</v>
      </c>
      <c r="BG351" s="122">
        <f t="shared" si="58"/>
        <v>0</v>
      </c>
      <c r="BH351" s="142">
        <f t="shared" ref="BH351:BI351" si="5782">POWER(AH351,BH$2)</f>
        <v>34.26324615</v>
      </c>
      <c r="BI351" s="142">
        <f t="shared" si="5782"/>
        <v>11618.77251</v>
      </c>
      <c r="BJ351" s="130">
        <f t="shared" si="60"/>
        <v>398096.8627</v>
      </c>
      <c r="BK351" s="143">
        <f t="shared" si="61"/>
        <v>3582871.764</v>
      </c>
      <c r="BL351" s="143">
        <f t="shared" si="62"/>
        <v>0</v>
      </c>
      <c r="BM351" s="143">
        <f t="shared" si="63"/>
        <v>0</v>
      </c>
      <c r="BN351" s="124">
        <f t="shared" si="64"/>
        <v>3582871.764</v>
      </c>
      <c r="BO351" s="140">
        <f t="shared" si="65"/>
        <v>0</v>
      </c>
      <c r="BP351" s="141">
        <f t="shared" si="66"/>
        <v>0</v>
      </c>
      <c r="BQ351" s="141">
        <f t="shared" si="67"/>
        <v>0</v>
      </c>
      <c r="BR351" s="122">
        <f t="shared" si="68"/>
        <v>0</v>
      </c>
      <c r="BS351" s="142">
        <f t="shared" si="69"/>
        <v>499415.0346</v>
      </c>
      <c r="BT351" s="130">
        <f t="shared" si="70"/>
        <v>499415.0346</v>
      </c>
      <c r="BU351" s="143">
        <f t="shared" si="71"/>
        <v>-13484205.93</v>
      </c>
      <c r="BV351" s="143">
        <f t="shared" si="72"/>
        <v>0</v>
      </c>
      <c r="BW351" s="143">
        <f t="shared" si="73"/>
        <v>3.141592654</v>
      </c>
      <c r="BX351" s="124">
        <f t="shared" si="74"/>
        <v>13484205.93</v>
      </c>
      <c r="BY351" s="144">
        <f t="shared" ref="BY351:BZ351" si="5783">AY351+BK351+BU351</f>
        <v>-9820886.122</v>
      </c>
      <c r="BZ351" s="144">
        <f t="shared" si="5783"/>
        <v>0</v>
      </c>
      <c r="CA351" s="144">
        <f t="shared" si="76"/>
        <v>-3.141592654</v>
      </c>
      <c r="CB351" s="145">
        <f t="shared" si="77"/>
        <v>9820886.122</v>
      </c>
      <c r="CC351" s="140">
        <f t="shared" ref="CC351:CD351" si="5784">CC$2*AD351</f>
        <v>-6.283185307</v>
      </c>
      <c r="CD351" s="140">
        <f t="shared" si="5784"/>
        <v>-6.283185307</v>
      </c>
      <c r="CE351" s="141">
        <f t="shared" si="79"/>
        <v>-12.56637061</v>
      </c>
      <c r="CF351" s="141">
        <f t="shared" si="80"/>
        <v>0</v>
      </c>
      <c r="CG351" s="122">
        <f t="shared" si="81"/>
        <v>0</v>
      </c>
      <c r="CH351" s="142">
        <f t="shared" ref="CH351:CI351" si="5785">POWER(AH351,CH$2)</f>
        <v>1173.970037</v>
      </c>
      <c r="CI351" s="142">
        <f t="shared" si="5785"/>
        <v>134995874.7</v>
      </c>
      <c r="CJ351" s="130">
        <f t="shared" si="83"/>
        <v>158481112076</v>
      </c>
      <c r="CK351" s="143">
        <f t="shared" si="84"/>
        <v>-158481112076</v>
      </c>
      <c r="CL351" s="143">
        <f t="shared" si="85"/>
        <v>0</v>
      </c>
      <c r="CM351" s="143">
        <f t="shared" si="86"/>
        <v>3.141592654</v>
      </c>
      <c r="CN351" s="124">
        <f t="shared" si="87"/>
        <v>158481112076</v>
      </c>
      <c r="CO351" s="140">
        <f t="shared" si="88"/>
        <v>-9.424777961</v>
      </c>
      <c r="CP351" s="141">
        <f t="shared" si="89"/>
        <v>-9.424777961</v>
      </c>
      <c r="CQ351" s="141">
        <f t="shared" si="90"/>
        <v>-3.141592654</v>
      </c>
      <c r="CR351" s="122">
        <f t="shared" si="91"/>
        <v>3.141592654</v>
      </c>
      <c r="CS351" s="142">
        <f t="shared" si="92"/>
        <v>1568486359014</v>
      </c>
      <c r="CT351" s="130">
        <f t="shared" si="93"/>
        <v>1568486359014</v>
      </c>
      <c r="CU351" s="143">
        <f t="shared" si="94"/>
        <v>-6273945436056</v>
      </c>
      <c r="CV351" s="143">
        <f t="shared" si="95"/>
        <v>0.0007683367196</v>
      </c>
      <c r="CW351" s="143">
        <f t="shared" si="96"/>
        <v>3.141592654</v>
      </c>
      <c r="CX351" s="124">
        <f t="shared" si="97"/>
        <v>6273945436056</v>
      </c>
      <c r="CY351" s="140">
        <f t="shared" si="98"/>
        <v>-9.424777961</v>
      </c>
      <c r="CZ351" s="140">
        <f t="shared" si="99"/>
        <v>0</v>
      </c>
      <c r="DA351" s="141">
        <f t="shared" si="100"/>
        <v>-9.424777961</v>
      </c>
      <c r="DB351" s="141">
        <f t="shared" si="101"/>
        <v>-3.141592654</v>
      </c>
      <c r="DC351" s="122">
        <f t="shared" si="102"/>
        <v>3.141592654</v>
      </c>
      <c r="DD351" s="142">
        <f t="shared" si="103"/>
        <v>40224.02436</v>
      </c>
      <c r="DE351" s="142">
        <f t="shared" si="104"/>
        <v>499415.0346</v>
      </c>
      <c r="DF351" s="130">
        <f t="shared" si="105"/>
        <v>20088482518</v>
      </c>
      <c r="DG351" s="143">
        <f t="shared" si="106"/>
        <v>-80353930070</v>
      </c>
      <c r="DH351" s="143">
        <f t="shared" si="107"/>
        <v>0.000009840518326</v>
      </c>
      <c r="DI351" s="143">
        <f t="shared" si="108"/>
        <v>3.141592654</v>
      </c>
      <c r="DJ351" s="124">
        <f t="shared" si="109"/>
        <v>80353930070</v>
      </c>
      <c r="DK351" s="140">
        <f t="shared" ref="DK351:DM351" si="5786">DK$2*AD351</f>
        <v>-3.141592654</v>
      </c>
      <c r="DL351" s="140">
        <f t="shared" si="5786"/>
        <v>-3.141592654</v>
      </c>
      <c r="DM351" s="140">
        <f t="shared" si="5786"/>
        <v>0</v>
      </c>
      <c r="DN351" s="141">
        <f t="shared" si="111"/>
        <v>-6.283185307</v>
      </c>
      <c r="DO351" s="141">
        <f t="shared" si="112"/>
        <v>0</v>
      </c>
      <c r="DP351" s="122">
        <f t="shared" si="113"/>
        <v>0</v>
      </c>
      <c r="DQ351" s="142">
        <f t="shared" ref="DQ351:DS351" si="5787">POWER(AH351,DQ$2)</f>
        <v>34.26324615</v>
      </c>
      <c r="DR351" s="142">
        <f t="shared" si="5787"/>
        <v>11618.77251</v>
      </c>
      <c r="DS351" s="142">
        <f t="shared" si="5787"/>
        <v>499415.0346</v>
      </c>
      <c r="DT351" s="130">
        <f t="shared" si="115"/>
        <v>198815558456</v>
      </c>
      <c r="DU351" s="143">
        <f t="shared" si="116"/>
        <v>-3578680052214</v>
      </c>
      <c r="DV351" s="143">
        <f t="shared" si="117"/>
        <v>0</v>
      </c>
      <c r="DW351" s="143">
        <f t="shared" si="118"/>
        <v>3.141592654</v>
      </c>
      <c r="DX351" s="124">
        <f t="shared" si="119"/>
        <v>3578680052214</v>
      </c>
      <c r="DY351" s="140">
        <f t="shared" si="120"/>
        <v>0</v>
      </c>
      <c r="DZ351" s="141">
        <f t="shared" si="121"/>
        <v>0</v>
      </c>
      <c r="EA351" s="141">
        <f t="shared" si="122"/>
        <v>0</v>
      </c>
      <c r="EB351" s="122">
        <f t="shared" si="123"/>
        <v>0</v>
      </c>
      <c r="EC351" s="142">
        <f t="shared" si="124"/>
        <v>249415376801</v>
      </c>
      <c r="ED351" s="130">
        <f t="shared" si="125"/>
        <v>249415376801</v>
      </c>
      <c r="EE351" s="143">
        <f t="shared" si="126"/>
        <v>6734215173626</v>
      </c>
      <c r="EF351" s="143">
        <f t="shared" si="127"/>
        <v>0</v>
      </c>
      <c r="EG351" s="143">
        <f t="shared" si="128"/>
        <v>0</v>
      </c>
      <c r="EH351" s="124">
        <f t="shared" si="129"/>
        <v>6734215173626</v>
      </c>
      <c r="EI351" s="144">
        <f t="shared" ref="EI351:EJ351" si="5788">CK351+CU351+DG351+DU351+EE351</f>
        <v>-3357245356791</v>
      </c>
      <c r="EJ351" s="144">
        <f t="shared" si="5788"/>
        <v>0.000778177238</v>
      </c>
      <c r="EK351" s="144">
        <f t="shared" si="131"/>
        <v>3.141592654</v>
      </c>
      <c r="EL351" s="145">
        <f t="shared" si="132"/>
        <v>3357245356791</v>
      </c>
      <c r="EM351" s="140">
        <f t="shared" si="133"/>
        <v>1.570796327</v>
      </c>
      <c r="EN351" s="141">
        <f t="shared" si="134"/>
        <v>1.570796327</v>
      </c>
      <c r="EO351" s="141">
        <f t="shared" si="135"/>
        <v>1.570796327</v>
      </c>
      <c r="EP351" s="122">
        <f t="shared" si="136"/>
        <v>1.570796327</v>
      </c>
      <c r="EQ351" s="142">
        <f t="shared" si="137"/>
        <v>1832278.733</v>
      </c>
      <c r="ER351" s="130">
        <f t="shared" si="138"/>
        <v>1832278.733</v>
      </c>
      <c r="ES351" s="143">
        <f t="shared" si="139"/>
        <v>0.0000000005829808365</v>
      </c>
      <c r="ET351" s="143">
        <f t="shared" si="140"/>
        <v>9520799.58</v>
      </c>
      <c r="EU351" s="143">
        <f t="shared" si="141"/>
        <v>1.570796327</v>
      </c>
      <c r="EV351" s="124">
        <f t="shared" si="142"/>
        <v>9520799.58</v>
      </c>
      <c r="EW351" s="144">
        <f t="shared" ref="EW351:EX351" si="5789">BY351+ES351</f>
        <v>-9820886.122</v>
      </c>
      <c r="EX351" s="144">
        <f t="shared" si="5789"/>
        <v>9520799.58</v>
      </c>
      <c r="EY351" s="144">
        <f t="shared" si="144"/>
        <v>2.37170826</v>
      </c>
      <c r="EZ351" s="145">
        <f t="shared" si="145"/>
        <v>13678283.11</v>
      </c>
      <c r="FA351" s="140">
        <f t="shared" si="146"/>
        <v>0.7905694201</v>
      </c>
      <c r="FB351" s="141">
        <f t="shared" si="147"/>
        <v>0.7905694201</v>
      </c>
      <c r="FC351" s="141">
        <f t="shared" si="148"/>
        <v>0.7905694201</v>
      </c>
      <c r="FD351" s="122">
        <f t="shared" si="149"/>
        <v>0.7905694201</v>
      </c>
      <c r="FE351" s="142">
        <f t="shared" si="150"/>
        <v>239.1537506</v>
      </c>
      <c r="FF351" s="130">
        <f t="shared" si="151"/>
        <v>239.1537506</v>
      </c>
      <c r="FG351" s="143">
        <f t="shared" si="152"/>
        <v>44.50820804</v>
      </c>
      <c r="FH351" s="143">
        <f t="shared" si="153"/>
        <v>44.97093177</v>
      </c>
      <c r="FI351" s="143">
        <f t="shared" si="154"/>
        <v>0.7905694201</v>
      </c>
      <c r="FJ351" s="124">
        <f t="shared" si="155"/>
        <v>63.27215254</v>
      </c>
      <c r="FK351" s="140">
        <f t="shared" si="156"/>
        <v>-6.283185307</v>
      </c>
      <c r="FL351" s="141">
        <f t="shared" si="157"/>
        <v>-6.283185307</v>
      </c>
      <c r="FM351" s="141">
        <f t="shared" si="158"/>
        <v>0</v>
      </c>
      <c r="FN351" s="122">
        <f t="shared" si="159"/>
        <v>0</v>
      </c>
      <c r="FO351" s="142">
        <f t="shared" si="160"/>
        <v>1173.970037</v>
      </c>
      <c r="FP351" s="130">
        <f t="shared" si="161"/>
        <v>1173.970037</v>
      </c>
      <c r="FQ351" s="143">
        <f t="shared" si="162"/>
        <v>-1173.970037</v>
      </c>
      <c r="FR351" s="143">
        <f t="shared" si="163"/>
        <v>0</v>
      </c>
      <c r="FS351" s="143">
        <f t="shared" si="164"/>
        <v>3.141592654</v>
      </c>
      <c r="FT351" s="124">
        <f t="shared" si="165"/>
        <v>1173.970037</v>
      </c>
      <c r="FU351" s="144">
        <f t="shared" si="166"/>
        <v>-36030.28758</v>
      </c>
      <c r="FV351" s="144">
        <f t="shared" si="167"/>
        <v>0</v>
      </c>
      <c r="FW351" s="144">
        <f t="shared" si="168"/>
        <v>-3.141592654</v>
      </c>
      <c r="FX351" s="145">
        <f t="shared" si="169"/>
        <v>36030.28758</v>
      </c>
      <c r="FY351" s="140">
        <f t="shared" si="170"/>
        <v>-3.141592654</v>
      </c>
      <c r="FZ351" s="140">
        <f t="shared" si="171"/>
        <v>-0.7905694201</v>
      </c>
      <c r="GA351" s="141">
        <f t="shared" si="172"/>
        <v>-3.932162074</v>
      </c>
      <c r="GB351" s="141">
        <f t="shared" si="173"/>
        <v>-3.932162074</v>
      </c>
      <c r="GC351" s="122">
        <f t="shared" si="174"/>
        <v>2.351023233</v>
      </c>
      <c r="GD351" s="142">
        <f t="shared" si="175"/>
        <v>36030.28758</v>
      </c>
      <c r="GE351" s="142">
        <f t="shared" si="176"/>
        <v>0.01580474126</v>
      </c>
      <c r="GF351" s="130">
        <f t="shared" si="177"/>
        <v>569.4493728</v>
      </c>
      <c r="GG351" s="143">
        <f t="shared" si="178"/>
        <v>-44.50820804</v>
      </c>
      <c r="GH351" s="143">
        <f t="shared" si="179"/>
        <v>44.97093177</v>
      </c>
      <c r="GI351" s="143">
        <f t="shared" si="180"/>
        <v>2.351023233</v>
      </c>
      <c r="GJ351" s="124">
        <f t="shared" si="181"/>
        <v>63.27215254</v>
      </c>
      <c r="GK351" s="146">
        <f t="shared" si="182"/>
        <v>-0.5</v>
      </c>
      <c r="GL351" s="127">
        <f t="shared" si="183"/>
        <v>-0.8660254038</v>
      </c>
      <c r="GM351" s="146">
        <f t="shared" si="184"/>
        <v>-2.094395102</v>
      </c>
      <c r="GN351" s="127">
        <f t="shared" si="185"/>
        <v>1</v>
      </c>
      <c r="GO351" s="147">
        <f t="shared" si="186"/>
        <v>-0.5</v>
      </c>
      <c r="GP351" s="128">
        <f t="shared" si="187"/>
        <v>0.8660254038</v>
      </c>
      <c r="GQ351" s="147">
        <f t="shared" si="188"/>
        <v>2.094395102</v>
      </c>
      <c r="GR351" s="128">
        <f t="shared" si="189"/>
        <v>1</v>
      </c>
      <c r="GS351" s="140">
        <f t="shared" si="190"/>
        <v>-2.094395102</v>
      </c>
      <c r="GT351" s="140">
        <f t="shared" si="191"/>
        <v>0.7905694201</v>
      </c>
      <c r="GU351" s="141">
        <f t="shared" si="192"/>
        <v>-1.303825682</v>
      </c>
      <c r="GV351" s="141">
        <f t="shared" si="193"/>
        <v>-1.303825682</v>
      </c>
      <c r="GW351" s="122">
        <f t="shared" si="194"/>
        <v>-1.303825682</v>
      </c>
      <c r="GX351" s="142">
        <f t="shared" si="195"/>
        <v>1</v>
      </c>
      <c r="GY351" s="142">
        <f t="shared" si="196"/>
        <v>63.27215254</v>
      </c>
      <c r="GZ351" s="130">
        <f t="shared" si="197"/>
        <v>63.27215254</v>
      </c>
      <c r="HA351" s="143">
        <f t="shared" si="198"/>
        <v>16.69186532</v>
      </c>
      <c r="HB351" s="143">
        <f t="shared" si="199"/>
        <v>-61.03070472</v>
      </c>
      <c r="HC351" s="143">
        <f t="shared" si="200"/>
        <v>-1.303825682</v>
      </c>
      <c r="HD351" s="124">
        <f t="shared" si="201"/>
        <v>63.27215254</v>
      </c>
      <c r="HE351" s="140">
        <f t="shared" si="202"/>
        <v>2.094395102</v>
      </c>
      <c r="HF351" s="140">
        <f t="shared" si="203"/>
        <v>2.351023233</v>
      </c>
      <c r="HG351" s="141">
        <f t="shared" si="204"/>
        <v>4.445418336</v>
      </c>
      <c r="HH351" s="141">
        <f t="shared" si="205"/>
        <v>4.445418336</v>
      </c>
      <c r="HI351" s="122">
        <f t="shared" si="206"/>
        <v>-1.837766971</v>
      </c>
      <c r="HJ351" s="142">
        <f t="shared" si="207"/>
        <v>1</v>
      </c>
      <c r="HK351" s="142">
        <f t="shared" si="208"/>
        <v>63.27215254</v>
      </c>
      <c r="HL351" s="130">
        <f t="shared" si="209"/>
        <v>63.27215254</v>
      </c>
      <c r="HM351" s="143">
        <f t="shared" si="210"/>
        <v>-16.69186532</v>
      </c>
      <c r="HN351" s="143">
        <f t="shared" si="211"/>
        <v>-61.03070472</v>
      </c>
      <c r="HO351" s="143">
        <f t="shared" si="212"/>
        <v>-1.837766971</v>
      </c>
      <c r="HP351" s="124">
        <f t="shared" si="213"/>
        <v>63.27215254</v>
      </c>
      <c r="HQ351" s="140">
        <f t="shared" si="214"/>
        <v>2.094395102</v>
      </c>
      <c r="HR351" s="140">
        <f t="shared" si="215"/>
        <v>0.7905694201</v>
      </c>
      <c r="HS351" s="141">
        <f t="shared" si="216"/>
        <v>2.884964523</v>
      </c>
      <c r="HT351" s="141">
        <f t="shared" si="217"/>
        <v>2.884964523</v>
      </c>
      <c r="HU351" s="122">
        <f t="shared" si="218"/>
        <v>2.884964523</v>
      </c>
      <c r="HV351" s="142">
        <f t="shared" si="219"/>
        <v>1</v>
      </c>
      <c r="HW351" s="142">
        <f t="shared" si="220"/>
        <v>63.27215254</v>
      </c>
      <c r="HX351" s="130">
        <f t="shared" si="221"/>
        <v>63.27215254</v>
      </c>
      <c r="HY351" s="143">
        <f t="shared" si="222"/>
        <v>-61.20007336</v>
      </c>
      <c r="HZ351" s="143">
        <f t="shared" si="223"/>
        <v>16.05977295</v>
      </c>
      <c r="IA351" s="143">
        <f t="shared" si="224"/>
        <v>2.884964523</v>
      </c>
      <c r="IB351" s="124">
        <f t="shared" si="225"/>
        <v>63.27215254</v>
      </c>
      <c r="IC351" s="140">
        <f t="shared" si="226"/>
        <v>-2.094395102</v>
      </c>
      <c r="ID351" s="140">
        <f t="shared" si="227"/>
        <v>2.351023233</v>
      </c>
      <c r="IE351" s="141">
        <f t="shared" si="228"/>
        <v>0.2566281311</v>
      </c>
      <c r="IF351" s="141">
        <f t="shared" si="229"/>
        <v>0.2566281311</v>
      </c>
      <c r="IG351" s="122">
        <f t="shared" si="230"/>
        <v>0.2566281311</v>
      </c>
      <c r="IH351" s="142">
        <f t="shared" si="231"/>
        <v>1</v>
      </c>
      <c r="II351" s="142">
        <f t="shared" si="232"/>
        <v>63.27215254</v>
      </c>
      <c r="IJ351" s="130">
        <f t="shared" si="233"/>
        <v>63.27215254</v>
      </c>
      <c r="IK351" s="143">
        <f t="shared" si="234"/>
        <v>61.20007336</v>
      </c>
      <c r="IL351" s="143">
        <f t="shared" si="235"/>
        <v>16.05977295</v>
      </c>
      <c r="IM351" s="143">
        <f t="shared" si="236"/>
        <v>0.2566281311</v>
      </c>
      <c r="IN351" s="124">
        <f t="shared" si="237"/>
        <v>63.27215254</v>
      </c>
    </row>
    <row r="352" ht="12.75" customHeight="1">
      <c r="A352" s="129">
        <f>'Cortez Cubic'!AP352</f>
        <v>-0.2187762226</v>
      </c>
      <c r="B352" s="129">
        <f>'Cortez Cubic'!AQ352</f>
        <v>2.437983871</v>
      </c>
      <c r="C352" s="129">
        <f>'Cortez Cubic'!AR352</f>
        <v>3324.581188</v>
      </c>
      <c r="D352" s="129">
        <f>'Cortez Cubic'!AS352</f>
        <v>-177494.7882</v>
      </c>
      <c r="E352" s="129">
        <f t="shared" ref="E352:H352" si="5790">0</f>
        <v>0</v>
      </c>
      <c r="F352" s="129">
        <f t="shared" si="5790"/>
        <v>0</v>
      </c>
      <c r="G352" s="129">
        <f t="shared" si="5790"/>
        <v>0</v>
      </c>
      <c r="H352" s="129">
        <f t="shared" si="5790"/>
        <v>0</v>
      </c>
      <c r="I352" s="110">
        <f>'Cortez Cubic'!I352</f>
        <v>98</v>
      </c>
      <c r="J352" s="130">
        <f t="shared" si="28"/>
        <v>75.31777913</v>
      </c>
      <c r="K352" s="131">
        <f t="shared" si="29"/>
        <v>1</v>
      </c>
      <c r="L352" s="131">
        <f t="shared" si="30"/>
        <v>0</v>
      </c>
      <c r="M352" s="132">
        <f t="shared" si="31"/>
        <v>22.68222087</v>
      </c>
      <c r="N352" s="133">
        <f t="shared" si="32"/>
        <v>0</v>
      </c>
      <c r="O352" s="134">
        <f t="shared" si="33"/>
        <v>75.31777913</v>
      </c>
      <c r="P352" s="134">
        <f t="shared" si="34"/>
        <v>-11.9748609</v>
      </c>
      <c r="Q352" s="135">
        <f t="shared" si="35"/>
        <v>75.31777913</v>
      </c>
      <c r="R352" s="135">
        <f t="shared" si="36"/>
        <v>11.9748609</v>
      </c>
      <c r="S352" s="136">
        <f t="shared" si="37"/>
        <v>-139.491825</v>
      </c>
      <c r="T352" s="136">
        <f t="shared" si="38"/>
        <v>0</v>
      </c>
      <c r="U352" s="137">
        <f t="shared" ref="U352:X352" si="5791">ATAN2(A352,E352)</f>
        <v>3.141592654</v>
      </c>
      <c r="V352" s="137">
        <f t="shared" si="5791"/>
        <v>0</v>
      </c>
      <c r="W352" s="137">
        <f t="shared" si="5791"/>
        <v>0</v>
      </c>
      <c r="X352" s="137">
        <f t="shared" si="5791"/>
        <v>3.141592654</v>
      </c>
      <c r="Y352" s="137">
        <f t="shared" ref="Y352:AB352" si="5792">SQRT(POWER(A352,2)+POWER(E352,2))</f>
        <v>0.2187762226</v>
      </c>
      <c r="Z352" s="137">
        <f t="shared" si="5792"/>
        <v>2.437983871</v>
      </c>
      <c r="AA352" s="137">
        <f t="shared" si="5792"/>
        <v>3324.581188</v>
      </c>
      <c r="AB352" s="137">
        <f t="shared" si="5792"/>
        <v>177494.7882</v>
      </c>
      <c r="AC352" s="138">
        <f t="shared" ref="AC352:AF352" si="5793">U352-$U352</f>
        <v>0</v>
      </c>
      <c r="AD352" s="138">
        <f t="shared" si="5793"/>
        <v>-3.141592654</v>
      </c>
      <c r="AE352" s="138">
        <f t="shared" si="5793"/>
        <v>-3.141592654</v>
      </c>
      <c r="AF352" s="138">
        <f t="shared" si="5793"/>
        <v>0</v>
      </c>
      <c r="AG352" s="138">
        <f t="shared" ref="AG352:AJ352" si="5794">Y352/$Y352</f>
        <v>1</v>
      </c>
      <c r="AH352" s="138">
        <f t="shared" si="5794"/>
        <v>11.14373327</v>
      </c>
      <c r="AI352" s="138">
        <f t="shared" si="5794"/>
        <v>15196.26378</v>
      </c>
      <c r="AJ352" s="138">
        <f t="shared" si="5794"/>
        <v>811307.4908</v>
      </c>
      <c r="AK352" s="139">
        <f t="shared" ref="AK352:AN352" si="5795">AG352*COS(AC352)</f>
        <v>1</v>
      </c>
      <c r="AL352" s="139">
        <f t="shared" si="5795"/>
        <v>-11.14373327</v>
      </c>
      <c r="AM352" s="139">
        <f t="shared" si="5795"/>
        <v>-15196.26378</v>
      </c>
      <c r="AN352" s="139">
        <f t="shared" si="5795"/>
        <v>811307.4908</v>
      </c>
      <c r="AO352" s="129">
        <f t="shared" ref="AO352:AR352" si="5796">AG352*SIN(AC352)</f>
        <v>0</v>
      </c>
      <c r="AP352" s="129">
        <f t="shared" si="5796"/>
        <v>0</v>
      </c>
      <c r="AQ352" s="129">
        <f t="shared" si="5796"/>
        <v>0</v>
      </c>
      <c r="AR352" s="129">
        <f t="shared" si="5796"/>
        <v>0</v>
      </c>
      <c r="AS352" s="140">
        <f t="shared" si="45"/>
        <v>-9.424777961</v>
      </c>
      <c r="AT352" s="141">
        <f t="shared" si="46"/>
        <v>-9.424777961</v>
      </c>
      <c r="AU352" s="141">
        <f t="shared" si="47"/>
        <v>-3.141592654</v>
      </c>
      <c r="AV352" s="122">
        <f t="shared" si="48"/>
        <v>3.141592654</v>
      </c>
      <c r="AW352" s="142">
        <f t="shared" si="49"/>
        <v>1383.859902</v>
      </c>
      <c r="AX352" s="130">
        <f t="shared" si="50"/>
        <v>1383.859902</v>
      </c>
      <c r="AY352" s="143">
        <f t="shared" si="51"/>
        <v>2767.719804</v>
      </c>
      <c r="AZ352" s="143">
        <f t="shared" si="52"/>
        <v>0</v>
      </c>
      <c r="BA352" s="143">
        <f t="shared" si="53"/>
        <v>0</v>
      </c>
      <c r="BB352" s="124">
        <f t="shared" si="54"/>
        <v>2767.719804</v>
      </c>
      <c r="BC352" s="140">
        <f t="shared" ref="BC352:BD352" si="5797">BC$2*AD352</f>
        <v>-3.141592654</v>
      </c>
      <c r="BD352" s="140">
        <f t="shared" si="5797"/>
        <v>-3.141592654</v>
      </c>
      <c r="BE352" s="141">
        <f t="shared" si="56"/>
        <v>-6.283185307</v>
      </c>
      <c r="BF352" s="141">
        <f t="shared" si="57"/>
        <v>0</v>
      </c>
      <c r="BG352" s="122">
        <f t="shared" si="58"/>
        <v>0</v>
      </c>
      <c r="BH352" s="142">
        <f t="shared" ref="BH352:BI352" si="5798">POWER(AH352,BH$2)</f>
        <v>11.14373327</v>
      </c>
      <c r="BI352" s="142">
        <f t="shared" si="5798"/>
        <v>15196.26378</v>
      </c>
      <c r="BJ352" s="130">
        <f t="shared" si="60"/>
        <v>169343.1103</v>
      </c>
      <c r="BK352" s="143">
        <f t="shared" si="61"/>
        <v>1524087.993</v>
      </c>
      <c r="BL352" s="143">
        <f t="shared" si="62"/>
        <v>0</v>
      </c>
      <c r="BM352" s="143">
        <f t="shared" si="63"/>
        <v>0</v>
      </c>
      <c r="BN352" s="124">
        <f t="shared" si="64"/>
        <v>1524087.993</v>
      </c>
      <c r="BO352" s="140">
        <f t="shared" si="65"/>
        <v>0</v>
      </c>
      <c r="BP352" s="141">
        <f t="shared" si="66"/>
        <v>0</v>
      </c>
      <c r="BQ352" s="141">
        <f t="shared" si="67"/>
        <v>0</v>
      </c>
      <c r="BR352" s="122">
        <f t="shared" si="68"/>
        <v>0</v>
      </c>
      <c r="BS352" s="142">
        <f t="shared" si="69"/>
        <v>811307.4908</v>
      </c>
      <c r="BT352" s="130">
        <f t="shared" si="70"/>
        <v>811307.4908</v>
      </c>
      <c r="BU352" s="143">
        <f t="shared" si="71"/>
        <v>-21905302.25</v>
      </c>
      <c r="BV352" s="143">
        <f t="shared" si="72"/>
        <v>0</v>
      </c>
      <c r="BW352" s="143">
        <f t="shared" si="73"/>
        <v>3.141592654</v>
      </c>
      <c r="BX352" s="124">
        <f t="shared" si="74"/>
        <v>21905302.25</v>
      </c>
      <c r="BY352" s="144">
        <f t="shared" ref="BY352:BZ352" si="5799">AY352+BK352+BU352</f>
        <v>-20378446.54</v>
      </c>
      <c r="BZ352" s="144">
        <f t="shared" si="5799"/>
        <v>0</v>
      </c>
      <c r="CA352" s="144">
        <f t="shared" si="76"/>
        <v>-3.141592654</v>
      </c>
      <c r="CB352" s="145">
        <f t="shared" si="77"/>
        <v>20378446.54</v>
      </c>
      <c r="CC352" s="140">
        <f t="shared" ref="CC352:CD352" si="5800">CC$2*AD352</f>
        <v>-6.283185307</v>
      </c>
      <c r="CD352" s="140">
        <f t="shared" si="5800"/>
        <v>-6.283185307</v>
      </c>
      <c r="CE352" s="141">
        <f t="shared" si="79"/>
        <v>-12.56637061</v>
      </c>
      <c r="CF352" s="141">
        <f t="shared" si="80"/>
        <v>0</v>
      </c>
      <c r="CG352" s="122">
        <f t="shared" si="81"/>
        <v>0</v>
      </c>
      <c r="CH352" s="142">
        <f t="shared" ref="CH352:CI352" si="5801">POWER(AH352,CH$2)</f>
        <v>124.1827912</v>
      </c>
      <c r="CI352" s="142">
        <f t="shared" si="5801"/>
        <v>230926433</v>
      </c>
      <c r="CJ352" s="130">
        <f t="shared" si="83"/>
        <v>28677089012</v>
      </c>
      <c r="CK352" s="143">
        <f t="shared" si="84"/>
        <v>-28677089012</v>
      </c>
      <c r="CL352" s="143">
        <f t="shared" si="85"/>
        <v>0</v>
      </c>
      <c r="CM352" s="143">
        <f t="shared" si="86"/>
        <v>3.141592654</v>
      </c>
      <c r="CN352" s="124">
        <f t="shared" si="87"/>
        <v>28677089012</v>
      </c>
      <c r="CO352" s="140">
        <f t="shared" si="88"/>
        <v>-9.424777961</v>
      </c>
      <c r="CP352" s="141">
        <f t="shared" si="89"/>
        <v>-9.424777961</v>
      </c>
      <c r="CQ352" s="141">
        <f t="shared" si="90"/>
        <v>-3.141592654</v>
      </c>
      <c r="CR352" s="122">
        <f t="shared" si="91"/>
        <v>3.141592654</v>
      </c>
      <c r="CS352" s="142">
        <f t="shared" si="92"/>
        <v>3509218990417</v>
      </c>
      <c r="CT352" s="130">
        <f t="shared" si="93"/>
        <v>3509218990417</v>
      </c>
      <c r="CU352" s="143">
        <f t="shared" si="94"/>
        <v>-14036875961668</v>
      </c>
      <c r="CV352" s="143">
        <f t="shared" si="95"/>
        <v>0.001719021522</v>
      </c>
      <c r="CW352" s="143">
        <f t="shared" si="96"/>
        <v>3.141592654</v>
      </c>
      <c r="CX352" s="124">
        <f t="shared" si="97"/>
        <v>14036875961668</v>
      </c>
      <c r="CY352" s="140">
        <f t="shared" si="98"/>
        <v>-9.424777961</v>
      </c>
      <c r="CZ352" s="140">
        <f t="shared" si="99"/>
        <v>0</v>
      </c>
      <c r="DA352" s="141">
        <f t="shared" si="100"/>
        <v>-9.424777961</v>
      </c>
      <c r="DB352" s="141">
        <f t="shared" si="101"/>
        <v>-3.141592654</v>
      </c>
      <c r="DC352" s="122">
        <f t="shared" si="102"/>
        <v>3.141592654</v>
      </c>
      <c r="DD352" s="142">
        <f t="shared" si="103"/>
        <v>1383.859902</v>
      </c>
      <c r="DE352" s="142">
        <f t="shared" si="104"/>
        <v>811307.4908</v>
      </c>
      <c r="DF352" s="130">
        <f t="shared" si="105"/>
        <v>1122735905</v>
      </c>
      <c r="DG352" s="143">
        <f t="shared" si="106"/>
        <v>-4490943619</v>
      </c>
      <c r="DH352" s="143">
        <f t="shared" si="107"/>
        <v>0.0000005499819728</v>
      </c>
      <c r="DI352" s="143">
        <f t="shared" si="108"/>
        <v>3.141592654</v>
      </c>
      <c r="DJ352" s="124">
        <f t="shared" si="109"/>
        <v>4490943619</v>
      </c>
      <c r="DK352" s="140">
        <f t="shared" ref="DK352:DM352" si="5802">DK$2*AD352</f>
        <v>-3.141592654</v>
      </c>
      <c r="DL352" s="140">
        <f t="shared" si="5802"/>
        <v>-3.141592654</v>
      </c>
      <c r="DM352" s="140">
        <f t="shared" si="5802"/>
        <v>0</v>
      </c>
      <c r="DN352" s="141">
        <f t="shared" si="111"/>
        <v>-6.283185307</v>
      </c>
      <c r="DO352" s="141">
        <f t="shared" si="112"/>
        <v>0</v>
      </c>
      <c r="DP352" s="122">
        <f t="shared" si="113"/>
        <v>0</v>
      </c>
      <c r="DQ352" s="142">
        <f t="shared" ref="DQ352:DS352" si="5803">POWER(AH352,DQ$2)</f>
        <v>11.14373327</v>
      </c>
      <c r="DR352" s="142">
        <f t="shared" si="5803"/>
        <v>15196.26378</v>
      </c>
      <c r="DS352" s="142">
        <f t="shared" si="5803"/>
        <v>811307.4908</v>
      </c>
      <c r="DT352" s="130">
        <f t="shared" si="115"/>
        <v>137389333918</v>
      </c>
      <c r="DU352" s="143">
        <f t="shared" si="116"/>
        <v>-2473008010516</v>
      </c>
      <c r="DV352" s="143">
        <f t="shared" si="117"/>
        <v>0</v>
      </c>
      <c r="DW352" s="143">
        <f t="shared" si="118"/>
        <v>3.141592654</v>
      </c>
      <c r="DX352" s="124">
        <f t="shared" si="119"/>
        <v>2473008010516</v>
      </c>
      <c r="DY352" s="140">
        <f t="shared" si="120"/>
        <v>0</v>
      </c>
      <c r="DZ352" s="141">
        <f t="shared" si="121"/>
        <v>0</v>
      </c>
      <c r="EA352" s="141">
        <f t="shared" si="122"/>
        <v>0</v>
      </c>
      <c r="EB352" s="122">
        <f t="shared" si="123"/>
        <v>0</v>
      </c>
      <c r="EC352" s="142">
        <f t="shared" si="124"/>
        <v>658219844642</v>
      </c>
      <c r="ED352" s="130">
        <f t="shared" si="125"/>
        <v>658219844642</v>
      </c>
      <c r="EE352" s="143">
        <f t="shared" si="126"/>
        <v>17771935805345</v>
      </c>
      <c r="EF352" s="143">
        <f t="shared" si="127"/>
        <v>0</v>
      </c>
      <c r="EG352" s="143">
        <f t="shared" si="128"/>
        <v>0</v>
      </c>
      <c r="EH352" s="124">
        <f t="shared" si="129"/>
        <v>17771935805345</v>
      </c>
      <c r="EI352" s="144">
        <f t="shared" ref="EI352:EJ352" si="5804">CK352+CU352+DG352+DU352+EE352</f>
        <v>1228883800530</v>
      </c>
      <c r="EJ352" s="144">
        <f t="shared" si="5804"/>
        <v>0.001719571504</v>
      </c>
      <c r="EK352" s="144">
        <f t="shared" si="131"/>
        <v>0</v>
      </c>
      <c r="EL352" s="145">
        <f t="shared" si="132"/>
        <v>1228883800530</v>
      </c>
      <c r="EM352" s="140">
        <f t="shared" si="133"/>
        <v>0</v>
      </c>
      <c r="EN352" s="141">
        <f t="shared" si="134"/>
        <v>0</v>
      </c>
      <c r="EO352" s="141">
        <f t="shared" si="135"/>
        <v>0</v>
      </c>
      <c r="EP352" s="122">
        <f t="shared" si="136"/>
        <v>0</v>
      </c>
      <c r="EQ352" s="142">
        <f t="shared" si="137"/>
        <v>1108550.315</v>
      </c>
      <c r="ER352" s="130">
        <f t="shared" si="138"/>
        <v>1108550.315</v>
      </c>
      <c r="ES352" s="143">
        <f t="shared" si="139"/>
        <v>5760196.404</v>
      </c>
      <c r="ET352" s="143">
        <f t="shared" si="140"/>
        <v>0.000000004030108293</v>
      </c>
      <c r="EU352" s="143">
        <f t="shared" si="141"/>
        <v>0</v>
      </c>
      <c r="EV352" s="124">
        <f t="shared" si="142"/>
        <v>5760196.404</v>
      </c>
      <c r="EW352" s="144">
        <f t="shared" ref="EW352:EX352" si="5805">BY352+ES352</f>
        <v>-14618250.14</v>
      </c>
      <c r="EX352" s="144">
        <f t="shared" si="5805"/>
        <v>0.000000004029769345</v>
      </c>
      <c r="EY352" s="144">
        <f t="shared" si="144"/>
        <v>3.141592654</v>
      </c>
      <c r="EZ352" s="145">
        <f t="shared" si="145"/>
        <v>14618250.14</v>
      </c>
      <c r="FA352" s="140">
        <f t="shared" si="146"/>
        <v>1.047197551</v>
      </c>
      <c r="FB352" s="141">
        <f t="shared" si="147"/>
        <v>1.047197551</v>
      </c>
      <c r="FC352" s="141">
        <f t="shared" si="148"/>
        <v>1.047197551</v>
      </c>
      <c r="FD352" s="122">
        <f t="shared" si="149"/>
        <v>1.047197551</v>
      </c>
      <c r="FE352" s="142">
        <f t="shared" si="150"/>
        <v>244.5110344</v>
      </c>
      <c r="FF352" s="130">
        <f t="shared" si="151"/>
        <v>244.5110344</v>
      </c>
      <c r="FG352" s="143">
        <f t="shared" si="152"/>
        <v>32.3447561</v>
      </c>
      <c r="FH352" s="143">
        <f t="shared" si="153"/>
        <v>56.02276093</v>
      </c>
      <c r="FI352" s="143">
        <f t="shared" si="154"/>
        <v>1.047197551</v>
      </c>
      <c r="FJ352" s="124">
        <f t="shared" si="155"/>
        <v>64.68951221</v>
      </c>
      <c r="FK352" s="140">
        <f t="shared" si="156"/>
        <v>-6.283185307</v>
      </c>
      <c r="FL352" s="141">
        <f t="shared" si="157"/>
        <v>-6.283185307</v>
      </c>
      <c r="FM352" s="141">
        <f t="shared" si="158"/>
        <v>0</v>
      </c>
      <c r="FN352" s="122">
        <f t="shared" si="159"/>
        <v>0</v>
      </c>
      <c r="FO352" s="142">
        <f t="shared" si="160"/>
        <v>124.1827912</v>
      </c>
      <c r="FP352" s="130">
        <f t="shared" si="161"/>
        <v>124.1827912</v>
      </c>
      <c r="FQ352" s="143">
        <f t="shared" si="162"/>
        <v>-124.1827912</v>
      </c>
      <c r="FR352" s="143">
        <f t="shared" si="163"/>
        <v>0</v>
      </c>
      <c r="FS352" s="143">
        <f t="shared" si="164"/>
        <v>3.141592654</v>
      </c>
      <c r="FT352" s="124">
        <f t="shared" si="165"/>
        <v>124.1827912</v>
      </c>
      <c r="FU352" s="144">
        <f t="shared" si="166"/>
        <v>-45712.97414</v>
      </c>
      <c r="FV352" s="144">
        <f t="shared" si="167"/>
        <v>0</v>
      </c>
      <c r="FW352" s="144">
        <f t="shared" si="168"/>
        <v>-3.141592654</v>
      </c>
      <c r="FX352" s="145">
        <f t="shared" si="169"/>
        <v>45712.97414</v>
      </c>
      <c r="FY352" s="140">
        <f t="shared" si="170"/>
        <v>-3.141592654</v>
      </c>
      <c r="FZ352" s="140">
        <f t="shared" si="171"/>
        <v>-1.047197551</v>
      </c>
      <c r="GA352" s="141">
        <f t="shared" si="172"/>
        <v>-4.188790205</v>
      </c>
      <c r="GB352" s="141">
        <f t="shared" si="173"/>
        <v>-4.188790205</v>
      </c>
      <c r="GC352" s="122">
        <f t="shared" si="174"/>
        <v>2.094395102</v>
      </c>
      <c r="GD352" s="142">
        <f t="shared" si="175"/>
        <v>45712.97414</v>
      </c>
      <c r="GE352" s="142">
        <f t="shared" si="176"/>
        <v>0.01545845634</v>
      </c>
      <c r="GF352" s="130">
        <f t="shared" si="177"/>
        <v>706.6520149</v>
      </c>
      <c r="GG352" s="143">
        <f t="shared" si="178"/>
        <v>-39.25844527</v>
      </c>
      <c r="GH352" s="143">
        <f t="shared" si="179"/>
        <v>67.99762183</v>
      </c>
      <c r="GI352" s="143">
        <f t="shared" si="180"/>
        <v>2.094395102</v>
      </c>
      <c r="GJ352" s="124">
        <f t="shared" si="181"/>
        <v>78.51689054</v>
      </c>
      <c r="GK352" s="146">
        <f t="shared" si="182"/>
        <v>-0.5</v>
      </c>
      <c r="GL352" s="127">
        <f t="shared" si="183"/>
        <v>-0.8660254038</v>
      </c>
      <c r="GM352" s="146">
        <f t="shared" si="184"/>
        <v>-2.094395102</v>
      </c>
      <c r="GN352" s="127">
        <f t="shared" si="185"/>
        <v>1</v>
      </c>
      <c r="GO352" s="147">
        <f t="shared" si="186"/>
        <v>-0.5</v>
      </c>
      <c r="GP352" s="128">
        <f t="shared" si="187"/>
        <v>0.8660254038</v>
      </c>
      <c r="GQ352" s="147">
        <f t="shared" si="188"/>
        <v>2.094395102</v>
      </c>
      <c r="GR352" s="128">
        <f t="shared" si="189"/>
        <v>1</v>
      </c>
      <c r="GS352" s="140">
        <f t="shared" si="190"/>
        <v>-2.094395102</v>
      </c>
      <c r="GT352" s="140">
        <f t="shared" si="191"/>
        <v>1.047197551</v>
      </c>
      <c r="GU352" s="141">
        <f t="shared" si="192"/>
        <v>-1.047197551</v>
      </c>
      <c r="GV352" s="141">
        <f t="shared" si="193"/>
        <v>-1.047197551</v>
      </c>
      <c r="GW352" s="122">
        <f t="shared" si="194"/>
        <v>-1.047197551</v>
      </c>
      <c r="GX352" s="142">
        <f t="shared" si="195"/>
        <v>1</v>
      </c>
      <c r="GY352" s="142">
        <f t="shared" si="196"/>
        <v>64.68951221</v>
      </c>
      <c r="GZ352" s="130">
        <f t="shared" si="197"/>
        <v>64.68951221</v>
      </c>
      <c r="HA352" s="143">
        <f t="shared" si="198"/>
        <v>32.3447561</v>
      </c>
      <c r="HB352" s="143">
        <f t="shared" si="199"/>
        <v>-56.02276093</v>
      </c>
      <c r="HC352" s="143">
        <f t="shared" si="200"/>
        <v>-1.047197551</v>
      </c>
      <c r="HD352" s="124">
        <f t="shared" si="201"/>
        <v>64.68951221</v>
      </c>
      <c r="HE352" s="140">
        <f t="shared" si="202"/>
        <v>2.094395102</v>
      </c>
      <c r="HF352" s="140">
        <f t="shared" si="203"/>
        <v>2.094395102</v>
      </c>
      <c r="HG352" s="141">
        <f t="shared" si="204"/>
        <v>4.188790205</v>
      </c>
      <c r="HH352" s="141">
        <f t="shared" si="205"/>
        <v>4.188790205</v>
      </c>
      <c r="HI352" s="122">
        <f t="shared" si="206"/>
        <v>-2.094395102</v>
      </c>
      <c r="HJ352" s="142">
        <f t="shared" si="207"/>
        <v>1</v>
      </c>
      <c r="HK352" s="142">
        <f t="shared" si="208"/>
        <v>78.51689054</v>
      </c>
      <c r="HL352" s="130">
        <f t="shared" si="209"/>
        <v>78.51689054</v>
      </c>
      <c r="HM352" s="143">
        <f t="shared" si="210"/>
        <v>-39.25844527</v>
      </c>
      <c r="HN352" s="143">
        <f t="shared" si="211"/>
        <v>-67.99762183</v>
      </c>
      <c r="HO352" s="143">
        <f t="shared" si="212"/>
        <v>-2.094395102</v>
      </c>
      <c r="HP352" s="124">
        <f t="shared" si="213"/>
        <v>78.51689054</v>
      </c>
      <c r="HQ352" s="140">
        <f t="shared" si="214"/>
        <v>2.094395102</v>
      </c>
      <c r="HR352" s="140">
        <f t="shared" si="215"/>
        <v>1.047197551</v>
      </c>
      <c r="HS352" s="141">
        <f t="shared" si="216"/>
        <v>3.141592654</v>
      </c>
      <c r="HT352" s="141">
        <f t="shared" si="217"/>
        <v>3.141592654</v>
      </c>
      <c r="HU352" s="122">
        <f t="shared" si="218"/>
        <v>3.141592654</v>
      </c>
      <c r="HV352" s="142">
        <f t="shared" si="219"/>
        <v>1</v>
      </c>
      <c r="HW352" s="142">
        <f t="shared" si="220"/>
        <v>64.68951221</v>
      </c>
      <c r="HX352" s="130">
        <f t="shared" si="221"/>
        <v>64.68951221</v>
      </c>
      <c r="HY352" s="143">
        <f t="shared" si="222"/>
        <v>-64.68951221</v>
      </c>
      <c r="HZ352" s="143">
        <f t="shared" si="223"/>
        <v>0</v>
      </c>
      <c r="IA352" s="143">
        <f t="shared" si="224"/>
        <v>3.141592654</v>
      </c>
      <c r="IB352" s="124">
        <f t="shared" si="225"/>
        <v>64.68951221</v>
      </c>
      <c r="IC352" s="140">
        <f t="shared" si="226"/>
        <v>-2.094395102</v>
      </c>
      <c r="ID352" s="140">
        <f t="shared" si="227"/>
        <v>2.094395102</v>
      </c>
      <c r="IE352" s="141">
        <f t="shared" si="228"/>
        <v>0</v>
      </c>
      <c r="IF352" s="141">
        <f t="shared" si="229"/>
        <v>0</v>
      </c>
      <c r="IG352" s="122">
        <f t="shared" si="230"/>
        <v>0</v>
      </c>
      <c r="IH352" s="142">
        <f t="shared" si="231"/>
        <v>1</v>
      </c>
      <c r="II352" s="142">
        <f t="shared" si="232"/>
        <v>78.51689054</v>
      </c>
      <c r="IJ352" s="130">
        <f t="shared" si="233"/>
        <v>78.51689054</v>
      </c>
      <c r="IK352" s="143">
        <f t="shared" si="234"/>
        <v>78.51689054</v>
      </c>
      <c r="IL352" s="143">
        <f t="shared" si="235"/>
        <v>0</v>
      </c>
      <c r="IM352" s="143">
        <f t="shared" si="236"/>
        <v>0</v>
      </c>
      <c r="IN352" s="124">
        <f t="shared" si="237"/>
        <v>78.51689054</v>
      </c>
    </row>
    <row r="353" ht="12.75" customHeight="1">
      <c r="A353" s="129">
        <f>'Cortez Cubic'!AP353</f>
        <v>-0.2187762226</v>
      </c>
      <c r="B353" s="129">
        <f>'Cortez Cubic'!AQ353</f>
        <v>0.6950987348</v>
      </c>
      <c r="C353" s="129">
        <f>'Cortez Cubic'!AR353</f>
        <v>494.4583029</v>
      </c>
      <c r="D353" s="129">
        <f>'Cortez Cubic'!AS353</f>
        <v>-8959.083217</v>
      </c>
      <c r="E353" s="129">
        <f t="shared" ref="E353:H353" si="5806">0</f>
        <v>0</v>
      </c>
      <c r="F353" s="129">
        <f t="shared" si="5806"/>
        <v>0</v>
      </c>
      <c r="G353" s="129">
        <f t="shared" si="5806"/>
        <v>0</v>
      </c>
      <c r="H353" s="129">
        <f t="shared" si="5806"/>
        <v>0</v>
      </c>
      <c r="I353" s="110">
        <f>'Cortez Cubic'!I353</f>
        <v>57</v>
      </c>
      <c r="J353" s="130">
        <f t="shared" si="28"/>
        <v>34.25723756</v>
      </c>
      <c r="K353" s="131">
        <f t="shared" si="29"/>
        <v>1</v>
      </c>
      <c r="L353" s="131">
        <f t="shared" si="30"/>
        <v>0</v>
      </c>
      <c r="M353" s="132">
        <f t="shared" si="31"/>
        <v>22.74276244</v>
      </c>
      <c r="N353" s="133">
        <f t="shared" si="32"/>
        <v>11.89096935</v>
      </c>
      <c r="O353" s="134">
        <f t="shared" si="33"/>
        <v>34.25723756</v>
      </c>
      <c r="P353" s="134">
        <f t="shared" si="34"/>
        <v>0</v>
      </c>
      <c r="Q353" s="135">
        <f t="shared" si="35"/>
        <v>22.3662682</v>
      </c>
      <c r="R353" s="135">
        <f t="shared" si="36"/>
        <v>0</v>
      </c>
      <c r="S353" s="136">
        <f t="shared" si="37"/>
        <v>-53.44629241</v>
      </c>
      <c r="T353" s="136">
        <f t="shared" si="38"/>
        <v>0</v>
      </c>
      <c r="U353" s="137">
        <f t="shared" ref="U353:X353" si="5807">ATAN2(A353,E353)</f>
        <v>3.141592654</v>
      </c>
      <c r="V353" s="137">
        <f t="shared" si="5807"/>
        <v>0</v>
      </c>
      <c r="W353" s="137">
        <f t="shared" si="5807"/>
        <v>0</v>
      </c>
      <c r="X353" s="137">
        <f t="shared" si="5807"/>
        <v>3.141592654</v>
      </c>
      <c r="Y353" s="137">
        <f t="shared" ref="Y353:AB353" si="5808">SQRT(POWER(A353,2)+POWER(E353,2))</f>
        <v>0.2187762226</v>
      </c>
      <c r="Z353" s="137">
        <f t="shared" si="5808"/>
        <v>0.6950987348</v>
      </c>
      <c r="AA353" s="137">
        <f t="shared" si="5808"/>
        <v>494.4583029</v>
      </c>
      <c r="AB353" s="137">
        <f t="shared" si="5808"/>
        <v>8959.083217</v>
      </c>
      <c r="AC353" s="138">
        <f t="shared" ref="AC353:AF353" si="5809">U353-$U353</f>
        <v>0</v>
      </c>
      <c r="AD353" s="138">
        <f t="shared" si="5809"/>
        <v>-3.141592654</v>
      </c>
      <c r="AE353" s="138">
        <f t="shared" si="5809"/>
        <v>-3.141592654</v>
      </c>
      <c r="AF353" s="138">
        <f t="shared" si="5809"/>
        <v>0</v>
      </c>
      <c r="AG353" s="138">
        <f t="shared" ref="AG353:AJ353" si="5810">Y353/$Y353</f>
        <v>1</v>
      </c>
      <c r="AH353" s="138">
        <f t="shared" si="5810"/>
        <v>3.177213349</v>
      </c>
      <c r="AI353" s="138">
        <f t="shared" si="5810"/>
        <v>2260.109883</v>
      </c>
      <c r="AJ353" s="138">
        <f t="shared" si="5810"/>
        <v>40950.90002</v>
      </c>
      <c r="AK353" s="139">
        <f t="shared" ref="AK353:AN353" si="5811">AG353*COS(AC353)</f>
        <v>1</v>
      </c>
      <c r="AL353" s="139">
        <f t="shared" si="5811"/>
        <v>-3.177213349</v>
      </c>
      <c r="AM353" s="139">
        <f t="shared" si="5811"/>
        <v>-2260.109883</v>
      </c>
      <c r="AN353" s="139">
        <f t="shared" si="5811"/>
        <v>40950.90002</v>
      </c>
      <c r="AO353" s="129">
        <f t="shared" ref="AO353:AR353" si="5812">AG353*SIN(AC353)</f>
        <v>0</v>
      </c>
      <c r="AP353" s="129">
        <f t="shared" si="5812"/>
        <v>0</v>
      </c>
      <c r="AQ353" s="129">
        <f t="shared" si="5812"/>
        <v>0</v>
      </c>
      <c r="AR353" s="129">
        <f t="shared" si="5812"/>
        <v>0</v>
      </c>
      <c r="AS353" s="140">
        <f t="shared" si="45"/>
        <v>-9.424777961</v>
      </c>
      <c r="AT353" s="141">
        <f t="shared" si="46"/>
        <v>-9.424777961</v>
      </c>
      <c r="AU353" s="141">
        <f t="shared" si="47"/>
        <v>-3.141592654</v>
      </c>
      <c r="AV353" s="122">
        <f t="shared" si="48"/>
        <v>3.141592654</v>
      </c>
      <c r="AW353" s="142">
        <f t="shared" si="49"/>
        <v>32.07296686</v>
      </c>
      <c r="AX353" s="130">
        <f t="shared" si="50"/>
        <v>32.07296686</v>
      </c>
      <c r="AY353" s="143">
        <f t="shared" si="51"/>
        <v>64.14593372</v>
      </c>
      <c r="AZ353" s="143">
        <f t="shared" si="52"/>
        <v>0</v>
      </c>
      <c r="BA353" s="143">
        <f t="shared" si="53"/>
        <v>0</v>
      </c>
      <c r="BB353" s="124">
        <f t="shared" si="54"/>
        <v>64.14593372</v>
      </c>
      <c r="BC353" s="140">
        <f t="shared" ref="BC353:BD353" si="5813">BC$2*AD353</f>
        <v>-3.141592654</v>
      </c>
      <c r="BD353" s="140">
        <f t="shared" si="5813"/>
        <v>-3.141592654</v>
      </c>
      <c r="BE353" s="141">
        <f t="shared" si="56"/>
        <v>-6.283185307</v>
      </c>
      <c r="BF353" s="141">
        <f t="shared" si="57"/>
        <v>0</v>
      </c>
      <c r="BG353" s="122">
        <f t="shared" si="58"/>
        <v>0</v>
      </c>
      <c r="BH353" s="142">
        <f t="shared" ref="BH353:BI353" si="5814">POWER(AH353,BH$2)</f>
        <v>3.177213349</v>
      </c>
      <c r="BI353" s="142">
        <f t="shared" si="5814"/>
        <v>2260.109883</v>
      </c>
      <c r="BJ353" s="130">
        <f t="shared" si="60"/>
        <v>7180.85129</v>
      </c>
      <c r="BK353" s="143">
        <f t="shared" si="61"/>
        <v>64627.66161</v>
      </c>
      <c r="BL353" s="143">
        <f t="shared" si="62"/>
        <v>0</v>
      </c>
      <c r="BM353" s="143">
        <f t="shared" si="63"/>
        <v>0</v>
      </c>
      <c r="BN353" s="124">
        <f t="shared" si="64"/>
        <v>64627.66161</v>
      </c>
      <c r="BO353" s="140">
        <f t="shared" si="65"/>
        <v>0</v>
      </c>
      <c r="BP353" s="141">
        <f t="shared" si="66"/>
        <v>0</v>
      </c>
      <c r="BQ353" s="141">
        <f t="shared" si="67"/>
        <v>0</v>
      </c>
      <c r="BR353" s="122">
        <f t="shared" si="68"/>
        <v>0</v>
      </c>
      <c r="BS353" s="142">
        <f t="shared" si="69"/>
        <v>40950.90002</v>
      </c>
      <c r="BT353" s="130">
        <f t="shared" si="70"/>
        <v>40950.90002</v>
      </c>
      <c r="BU353" s="143">
        <f t="shared" si="71"/>
        <v>-1105674.3</v>
      </c>
      <c r="BV353" s="143">
        <f t="shared" si="72"/>
        <v>0</v>
      </c>
      <c r="BW353" s="143">
        <f t="shared" si="73"/>
        <v>3.141592654</v>
      </c>
      <c r="BX353" s="124">
        <f t="shared" si="74"/>
        <v>1105674.3</v>
      </c>
      <c r="BY353" s="144">
        <f t="shared" ref="BY353:BZ353" si="5815">AY353+BK353+BU353</f>
        <v>-1040982.493</v>
      </c>
      <c r="BZ353" s="144">
        <f t="shared" si="5815"/>
        <v>0</v>
      </c>
      <c r="CA353" s="144">
        <f t="shared" si="76"/>
        <v>-3.141592654</v>
      </c>
      <c r="CB353" s="145">
        <f t="shared" si="77"/>
        <v>1040982.493</v>
      </c>
      <c r="CC353" s="140">
        <f t="shared" ref="CC353:CD353" si="5816">CC$2*AD353</f>
        <v>-6.283185307</v>
      </c>
      <c r="CD353" s="140">
        <f t="shared" si="5816"/>
        <v>-6.283185307</v>
      </c>
      <c r="CE353" s="141">
        <f t="shared" si="79"/>
        <v>-12.56637061</v>
      </c>
      <c r="CF353" s="141">
        <f t="shared" si="80"/>
        <v>0</v>
      </c>
      <c r="CG353" s="122">
        <f t="shared" si="81"/>
        <v>0</v>
      </c>
      <c r="CH353" s="142">
        <f t="shared" ref="CH353:CI353" si="5817">POWER(AH353,CH$2)</f>
        <v>10.09468466</v>
      </c>
      <c r="CI353" s="142">
        <f t="shared" si="5817"/>
        <v>5108096.683</v>
      </c>
      <c r="CJ353" s="130">
        <f t="shared" si="83"/>
        <v>51564625.24</v>
      </c>
      <c r="CK353" s="143">
        <f t="shared" si="84"/>
        <v>-51564625.24</v>
      </c>
      <c r="CL353" s="143">
        <f t="shared" si="85"/>
        <v>0</v>
      </c>
      <c r="CM353" s="143">
        <f t="shared" si="86"/>
        <v>3.141592654</v>
      </c>
      <c r="CN353" s="124">
        <f t="shared" si="87"/>
        <v>51564625.24</v>
      </c>
      <c r="CO353" s="140">
        <f t="shared" si="88"/>
        <v>-9.424777961</v>
      </c>
      <c r="CP353" s="141">
        <f t="shared" si="89"/>
        <v>-9.424777961</v>
      </c>
      <c r="CQ353" s="141">
        <f t="shared" si="90"/>
        <v>-3.141592654</v>
      </c>
      <c r="CR353" s="122">
        <f t="shared" si="91"/>
        <v>3.141592654</v>
      </c>
      <c r="CS353" s="142">
        <f t="shared" si="92"/>
        <v>11544859797</v>
      </c>
      <c r="CT353" s="130">
        <f t="shared" si="93"/>
        <v>11544859797</v>
      </c>
      <c r="CU353" s="143">
        <f t="shared" si="94"/>
        <v>-46179439189</v>
      </c>
      <c r="CV353" s="143">
        <f t="shared" si="95"/>
        <v>0.000005655350239</v>
      </c>
      <c r="CW353" s="143">
        <f t="shared" si="96"/>
        <v>3.141592654</v>
      </c>
      <c r="CX353" s="124">
        <f t="shared" si="97"/>
        <v>46179439189</v>
      </c>
      <c r="CY353" s="140">
        <f t="shared" si="98"/>
        <v>-9.424777961</v>
      </c>
      <c r="CZ353" s="140">
        <f t="shared" si="99"/>
        <v>0</v>
      </c>
      <c r="DA353" s="141">
        <f t="shared" si="100"/>
        <v>-9.424777961</v>
      </c>
      <c r="DB353" s="141">
        <f t="shared" si="101"/>
        <v>-3.141592654</v>
      </c>
      <c r="DC353" s="122">
        <f t="shared" si="102"/>
        <v>3.141592654</v>
      </c>
      <c r="DD353" s="142">
        <f t="shared" si="103"/>
        <v>32.07296686</v>
      </c>
      <c r="DE353" s="142">
        <f t="shared" si="104"/>
        <v>40950.90002</v>
      </c>
      <c r="DF353" s="130">
        <f t="shared" si="105"/>
        <v>1313416.859</v>
      </c>
      <c r="DG353" s="143">
        <f t="shared" si="106"/>
        <v>-5253667.436</v>
      </c>
      <c r="DH353" s="143">
        <f t="shared" si="107"/>
        <v>0.000000000643388701</v>
      </c>
      <c r="DI353" s="143">
        <f t="shared" si="108"/>
        <v>3.141592654</v>
      </c>
      <c r="DJ353" s="124">
        <f t="shared" si="109"/>
        <v>5253667.436</v>
      </c>
      <c r="DK353" s="140">
        <f t="shared" ref="DK353:DM353" si="5818">DK$2*AD353</f>
        <v>-3.141592654</v>
      </c>
      <c r="DL353" s="140">
        <f t="shared" si="5818"/>
        <v>-3.141592654</v>
      </c>
      <c r="DM353" s="140">
        <f t="shared" si="5818"/>
        <v>0</v>
      </c>
      <c r="DN353" s="141">
        <f t="shared" si="111"/>
        <v>-6.283185307</v>
      </c>
      <c r="DO353" s="141">
        <f t="shared" si="112"/>
        <v>0</v>
      </c>
      <c r="DP353" s="122">
        <f t="shared" si="113"/>
        <v>0</v>
      </c>
      <c r="DQ353" s="142">
        <f t="shared" ref="DQ353:DS353" si="5819">POWER(AH353,DQ$2)</f>
        <v>3.177213349</v>
      </c>
      <c r="DR353" s="142">
        <f t="shared" si="5819"/>
        <v>2260.109883</v>
      </c>
      <c r="DS353" s="142">
        <f t="shared" si="5819"/>
        <v>40950.90002</v>
      </c>
      <c r="DT353" s="130">
        <f t="shared" si="115"/>
        <v>294062323.2</v>
      </c>
      <c r="DU353" s="143">
        <f t="shared" si="116"/>
        <v>-5293121817</v>
      </c>
      <c r="DV353" s="143">
        <f t="shared" si="117"/>
        <v>0</v>
      </c>
      <c r="DW353" s="143">
        <f t="shared" si="118"/>
        <v>3.141592654</v>
      </c>
      <c r="DX353" s="124">
        <f t="shared" si="119"/>
        <v>5293121817</v>
      </c>
      <c r="DY353" s="140">
        <f t="shared" si="120"/>
        <v>0</v>
      </c>
      <c r="DZ353" s="141">
        <f t="shared" si="121"/>
        <v>0</v>
      </c>
      <c r="EA353" s="141">
        <f t="shared" si="122"/>
        <v>0</v>
      </c>
      <c r="EB353" s="122">
        <f t="shared" si="123"/>
        <v>0</v>
      </c>
      <c r="EC353" s="142">
        <f t="shared" si="124"/>
        <v>1676976212</v>
      </c>
      <c r="ED353" s="130">
        <f t="shared" si="125"/>
        <v>1676976212</v>
      </c>
      <c r="EE353" s="143">
        <f t="shared" si="126"/>
        <v>45278357726</v>
      </c>
      <c r="EF353" s="143">
        <f t="shared" si="127"/>
        <v>0</v>
      </c>
      <c r="EG353" s="143">
        <f t="shared" si="128"/>
        <v>0</v>
      </c>
      <c r="EH353" s="124">
        <f t="shared" si="129"/>
        <v>45278357726</v>
      </c>
      <c r="EI353" s="144">
        <f t="shared" ref="EI353:EJ353" si="5820">CK353+CU353+DG353+DU353+EE353</f>
        <v>-6251021573</v>
      </c>
      <c r="EJ353" s="144">
        <f t="shared" si="5820"/>
        <v>0.000005655993628</v>
      </c>
      <c r="EK353" s="144">
        <f t="shared" si="131"/>
        <v>3.141592654</v>
      </c>
      <c r="EL353" s="145">
        <f t="shared" si="132"/>
        <v>6251021573</v>
      </c>
      <c r="EM353" s="140">
        <f t="shared" si="133"/>
        <v>1.570796327</v>
      </c>
      <c r="EN353" s="141">
        <f t="shared" si="134"/>
        <v>1.570796327</v>
      </c>
      <c r="EO353" s="141">
        <f t="shared" si="135"/>
        <v>1.570796327</v>
      </c>
      <c r="EP353" s="122">
        <f t="shared" si="136"/>
        <v>1.570796327</v>
      </c>
      <c r="EQ353" s="142">
        <f t="shared" si="137"/>
        <v>79063.40223</v>
      </c>
      <c r="ER353" s="130">
        <f t="shared" si="138"/>
        <v>79063.40223</v>
      </c>
      <c r="ES353" s="143">
        <f t="shared" si="139"/>
        <v>0.0000000002075989728</v>
      </c>
      <c r="ET353" s="143">
        <f t="shared" si="140"/>
        <v>410825.4891</v>
      </c>
      <c r="EU353" s="143">
        <f t="shared" si="141"/>
        <v>1.570796327</v>
      </c>
      <c r="EV353" s="124">
        <f t="shared" si="142"/>
        <v>410825.4891</v>
      </c>
      <c r="EW353" s="144">
        <f t="shared" ref="EW353:EX353" si="5821">BY353+ES353</f>
        <v>-1040982.493</v>
      </c>
      <c r="EX353" s="144">
        <f t="shared" si="5821"/>
        <v>410825.4891</v>
      </c>
      <c r="EY353" s="144">
        <f t="shared" si="144"/>
        <v>2.765705384</v>
      </c>
      <c r="EZ353" s="145">
        <f t="shared" si="145"/>
        <v>1119116.675</v>
      </c>
      <c r="FA353" s="140">
        <f t="shared" si="146"/>
        <v>0.9219017946</v>
      </c>
      <c r="FB353" s="141">
        <f t="shared" si="147"/>
        <v>0.9219017946</v>
      </c>
      <c r="FC353" s="141">
        <f t="shared" si="148"/>
        <v>0.9219017946</v>
      </c>
      <c r="FD353" s="122">
        <f t="shared" si="149"/>
        <v>0.9219017946</v>
      </c>
      <c r="FE353" s="142">
        <f t="shared" si="150"/>
        <v>103.8225733</v>
      </c>
      <c r="FF353" s="130">
        <f t="shared" si="151"/>
        <v>103.8225733</v>
      </c>
      <c r="FG353" s="143">
        <f t="shared" si="152"/>
        <v>16.59908322</v>
      </c>
      <c r="FH353" s="143">
        <f t="shared" si="153"/>
        <v>21.88520114</v>
      </c>
      <c r="FI353" s="143">
        <f t="shared" si="154"/>
        <v>0.9219017946</v>
      </c>
      <c r="FJ353" s="124">
        <f t="shared" si="155"/>
        <v>27.46801035</v>
      </c>
      <c r="FK353" s="140">
        <f t="shared" si="156"/>
        <v>-6.283185307</v>
      </c>
      <c r="FL353" s="141">
        <f t="shared" si="157"/>
        <v>-6.283185307</v>
      </c>
      <c r="FM353" s="141">
        <f t="shared" si="158"/>
        <v>0</v>
      </c>
      <c r="FN353" s="122">
        <f t="shared" si="159"/>
        <v>0</v>
      </c>
      <c r="FO353" s="142">
        <f t="shared" si="160"/>
        <v>10.09468466</v>
      </c>
      <c r="FP353" s="130">
        <f t="shared" si="161"/>
        <v>10.09468466</v>
      </c>
      <c r="FQ353" s="143">
        <f t="shared" si="162"/>
        <v>-10.09468466</v>
      </c>
      <c r="FR353" s="143">
        <f t="shared" si="163"/>
        <v>0</v>
      </c>
      <c r="FS353" s="143">
        <f t="shared" si="164"/>
        <v>3.141592654</v>
      </c>
      <c r="FT353" s="124">
        <f t="shared" si="165"/>
        <v>10.09468466</v>
      </c>
      <c r="FU353" s="144">
        <f t="shared" si="166"/>
        <v>-6790.424334</v>
      </c>
      <c r="FV353" s="144">
        <f t="shared" si="167"/>
        <v>0</v>
      </c>
      <c r="FW353" s="144">
        <f t="shared" si="168"/>
        <v>-3.141592654</v>
      </c>
      <c r="FX353" s="145">
        <f t="shared" si="169"/>
        <v>6790.424334</v>
      </c>
      <c r="FY353" s="140">
        <f t="shared" si="170"/>
        <v>-3.141592654</v>
      </c>
      <c r="FZ353" s="140">
        <f t="shared" si="171"/>
        <v>-0.9219017946</v>
      </c>
      <c r="GA353" s="141">
        <f t="shared" si="172"/>
        <v>-4.063494448</v>
      </c>
      <c r="GB353" s="141">
        <f t="shared" si="173"/>
        <v>-4.063494448</v>
      </c>
      <c r="GC353" s="122">
        <f t="shared" si="174"/>
        <v>2.219690859</v>
      </c>
      <c r="GD353" s="142">
        <f t="shared" si="175"/>
        <v>6790.424334</v>
      </c>
      <c r="GE353" s="142">
        <f t="shared" si="176"/>
        <v>0.03640598599</v>
      </c>
      <c r="GF353" s="130">
        <f t="shared" si="177"/>
        <v>247.2120932</v>
      </c>
      <c r="GG353" s="143">
        <f t="shared" si="178"/>
        <v>-16.59908322</v>
      </c>
      <c r="GH353" s="143">
        <f t="shared" si="179"/>
        <v>21.88520114</v>
      </c>
      <c r="GI353" s="143">
        <f t="shared" si="180"/>
        <v>2.219690859</v>
      </c>
      <c r="GJ353" s="124">
        <f t="shared" si="181"/>
        <v>27.46801035</v>
      </c>
      <c r="GK353" s="146">
        <f t="shared" si="182"/>
        <v>-0.5</v>
      </c>
      <c r="GL353" s="127">
        <f t="shared" si="183"/>
        <v>-0.8660254038</v>
      </c>
      <c r="GM353" s="146">
        <f t="shared" si="184"/>
        <v>-2.094395102</v>
      </c>
      <c r="GN353" s="127">
        <f t="shared" si="185"/>
        <v>1</v>
      </c>
      <c r="GO353" s="147">
        <f t="shared" si="186"/>
        <v>-0.5</v>
      </c>
      <c r="GP353" s="128">
        <f t="shared" si="187"/>
        <v>0.8660254038</v>
      </c>
      <c r="GQ353" s="147">
        <f t="shared" si="188"/>
        <v>2.094395102</v>
      </c>
      <c r="GR353" s="128">
        <f t="shared" si="189"/>
        <v>1</v>
      </c>
      <c r="GS353" s="140">
        <f t="shared" si="190"/>
        <v>-2.094395102</v>
      </c>
      <c r="GT353" s="140">
        <f t="shared" si="191"/>
        <v>0.9219017946</v>
      </c>
      <c r="GU353" s="141">
        <f t="shared" si="192"/>
        <v>-1.172493308</v>
      </c>
      <c r="GV353" s="141">
        <f t="shared" si="193"/>
        <v>-1.172493308</v>
      </c>
      <c r="GW353" s="122">
        <f t="shared" si="194"/>
        <v>-1.172493308</v>
      </c>
      <c r="GX353" s="142">
        <f t="shared" si="195"/>
        <v>1</v>
      </c>
      <c r="GY353" s="142">
        <f t="shared" si="196"/>
        <v>27.46801035</v>
      </c>
      <c r="GZ353" s="130">
        <f t="shared" si="197"/>
        <v>27.46801035</v>
      </c>
      <c r="HA353" s="143">
        <f t="shared" si="198"/>
        <v>10.65359854</v>
      </c>
      <c r="HB353" s="143">
        <f t="shared" si="199"/>
        <v>-25.31782832</v>
      </c>
      <c r="HC353" s="143">
        <f t="shared" si="200"/>
        <v>-1.172493308</v>
      </c>
      <c r="HD353" s="124">
        <f t="shared" si="201"/>
        <v>27.46801035</v>
      </c>
      <c r="HE353" s="140">
        <f t="shared" si="202"/>
        <v>2.094395102</v>
      </c>
      <c r="HF353" s="140">
        <f t="shared" si="203"/>
        <v>2.219690859</v>
      </c>
      <c r="HG353" s="141">
        <f t="shared" si="204"/>
        <v>4.314085961</v>
      </c>
      <c r="HH353" s="141">
        <f t="shared" si="205"/>
        <v>4.314085961</v>
      </c>
      <c r="HI353" s="122">
        <f t="shared" si="206"/>
        <v>-1.969099346</v>
      </c>
      <c r="HJ353" s="142">
        <f t="shared" si="207"/>
        <v>1</v>
      </c>
      <c r="HK353" s="142">
        <f t="shared" si="208"/>
        <v>27.46801035</v>
      </c>
      <c r="HL353" s="130">
        <f t="shared" si="209"/>
        <v>27.46801035</v>
      </c>
      <c r="HM353" s="143">
        <f t="shared" si="210"/>
        <v>-10.65359854</v>
      </c>
      <c r="HN353" s="143">
        <f t="shared" si="211"/>
        <v>-25.31782832</v>
      </c>
      <c r="HO353" s="143">
        <f t="shared" si="212"/>
        <v>-1.969099346</v>
      </c>
      <c r="HP353" s="124">
        <f t="shared" si="213"/>
        <v>27.46801035</v>
      </c>
      <c r="HQ353" s="140">
        <f t="shared" si="214"/>
        <v>2.094395102</v>
      </c>
      <c r="HR353" s="140">
        <f t="shared" si="215"/>
        <v>0.9219017946</v>
      </c>
      <c r="HS353" s="141">
        <f t="shared" si="216"/>
        <v>3.016296897</v>
      </c>
      <c r="HT353" s="141">
        <f t="shared" si="217"/>
        <v>3.016296897</v>
      </c>
      <c r="HU353" s="122">
        <f t="shared" si="218"/>
        <v>3.016296897</v>
      </c>
      <c r="HV353" s="142">
        <f t="shared" si="219"/>
        <v>1</v>
      </c>
      <c r="HW353" s="142">
        <f t="shared" si="220"/>
        <v>27.46801035</v>
      </c>
      <c r="HX353" s="130">
        <f t="shared" si="221"/>
        <v>27.46801035</v>
      </c>
      <c r="HY353" s="143">
        <f t="shared" si="222"/>
        <v>-27.25268176</v>
      </c>
      <c r="HZ353" s="143">
        <f t="shared" si="223"/>
        <v>3.432627179</v>
      </c>
      <c r="IA353" s="143">
        <f t="shared" si="224"/>
        <v>3.016296897</v>
      </c>
      <c r="IB353" s="124">
        <f t="shared" si="225"/>
        <v>27.46801035</v>
      </c>
      <c r="IC353" s="140">
        <f t="shared" si="226"/>
        <v>-2.094395102</v>
      </c>
      <c r="ID353" s="140">
        <f t="shared" si="227"/>
        <v>2.219690859</v>
      </c>
      <c r="IE353" s="141">
        <f t="shared" si="228"/>
        <v>0.1252957566</v>
      </c>
      <c r="IF353" s="141">
        <f t="shared" si="229"/>
        <v>0.1252957566</v>
      </c>
      <c r="IG353" s="122">
        <f t="shared" si="230"/>
        <v>0.1252957566</v>
      </c>
      <c r="IH353" s="142">
        <f t="shared" si="231"/>
        <v>1</v>
      </c>
      <c r="II353" s="142">
        <f t="shared" si="232"/>
        <v>27.46801035</v>
      </c>
      <c r="IJ353" s="130">
        <f t="shared" si="233"/>
        <v>27.46801035</v>
      </c>
      <c r="IK353" s="143">
        <f t="shared" si="234"/>
        <v>27.25268176</v>
      </c>
      <c r="IL353" s="143">
        <f t="shared" si="235"/>
        <v>3.432627179</v>
      </c>
      <c r="IM353" s="143">
        <f t="shared" si="236"/>
        <v>0.1252957566</v>
      </c>
      <c r="IN353" s="124">
        <f t="shared" si="237"/>
        <v>27.46801035</v>
      </c>
    </row>
    <row r="354" ht="12.75" customHeight="1">
      <c r="A354" s="129">
        <f>'Cortez Cubic'!AP354</f>
        <v>-0.2187762226</v>
      </c>
      <c r="B354" s="129">
        <f>'Cortez Cubic'!AQ354</f>
        <v>8.400599494</v>
      </c>
      <c r="C354" s="129">
        <f>'Cortez Cubic'!AR354</f>
        <v>6116.935165</v>
      </c>
      <c r="D354" s="129">
        <f>'Cortez Cubic'!AS354</f>
        <v>-393869.3253</v>
      </c>
      <c r="E354" s="129">
        <f t="shared" ref="E354:H354" si="5822">0</f>
        <v>0</v>
      </c>
      <c r="F354" s="129">
        <f t="shared" si="5822"/>
        <v>0</v>
      </c>
      <c r="G354" s="129">
        <f t="shared" si="5822"/>
        <v>0</v>
      </c>
      <c r="H354" s="129">
        <f t="shared" si="5822"/>
        <v>0</v>
      </c>
      <c r="I354" s="110">
        <f>'Cortez Cubic'!I354</f>
        <v>47</v>
      </c>
      <c r="J354" s="130">
        <f t="shared" si="28"/>
        <v>69.89247126</v>
      </c>
      <c r="K354" s="131">
        <f t="shared" si="29"/>
        <v>0</v>
      </c>
      <c r="L354" s="131">
        <f t="shared" si="30"/>
        <v>1</v>
      </c>
      <c r="M354" s="132">
        <f t="shared" si="31"/>
        <v>-22.89247126</v>
      </c>
      <c r="N354" s="133">
        <f t="shared" si="32"/>
        <v>75.62578586</v>
      </c>
      <c r="O354" s="134">
        <f t="shared" si="33"/>
        <v>145.5182571</v>
      </c>
      <c r="P354" s="134">
        <f t="shared" si="34"/>
        <v>0</v>
      </c>
      <c r="Q354" s="135">
        <f t="shared" si="35"/>
        <v>69.89247126</v>
      </c>
      <c r="R354" s="135">
        <f t="shared" si="36"/>
        <v>0</v>
      </c>
      <c r="S354" s="136">
        <f t="shared" si="37"/>
        <v>-177.0125908</v>
      </c>
      <c r="T354" s="136">
        <f t="shared" si="38"/>
        <v>0</v>
      </c>
      <c r="U354" s="137">
        <f t="shared" ref="U354:X354" si="5823">ATAN2(A354,E354)</f>
        <v>3.141592654</v>
      </c>
      <c r="V354" s="137">
        <f t="shared" si="5823"/>
        <v>0</v>
      </c>
      <c r="W354" s="137">
        <f t="shared" si="5823"/>
        <v>0</v>
      </c>
      <c r="X354" s="137">
        <f t="shared" si="5823"/>
        <v>3.141592654</v>
      </c>
      <c r="Y354" s="137">
        <f t="shared" ref="Y354:AB354" si="5824">SQRT(POWER(A354,2)+POWER(E354,2))</f>
        <v>0.2187762226</v>
      </c>
      <c r="Z354" s="137">
        <f t="shared" si="5824"/>
        <v>8.400599494</v>
      </c>
      <c r="AA354" s="137">
        <f t="shared" si="5824"/>
        <v>6116.935165</v>
      </c>
      <c r="AB354" s="137">
        <f t="shared" si="5824"/>
        <v>393869.3253</v>
      </c>
      <c r="AC354" s="138">
        <f t="shared" ref="AC354:AF354" si="5825">U354-$U354</f>
        <v>0</v>
      </c>
      <c r="AD354" s="138">
        <f t="shared" si="5825"/>
        <v>-3.141592654</v>
      </c>
      <c r="AE354" s="138">
        <f t="shared" si="5825"/>
        <v>-3.141592654</v>
      </c>
      <c r="AF354" s="138">
        <f t="shared" si="5825"/>
        <v>0</v>
      </c>
      <c r="AG354" s="138">
        <f t="shared" ref="AG354:AJ354" si="5826">Y354/$Y354</f>
        <v>1</v>
      </c>
      <c r="AH354" s="138">
        <f t="shared" si="5826"/>
        <v>38.39813758</v>
      </c>
      <c r="AI354" s="138">
        <f t="shared" si="5826"/>
        <v>27959.78051</v>
      </c>
      <c r="AJ354" s="138">
        <f t="shared" si="5826"/>
        <v>1800329.673</v>
      </c>
      <c r="AK354" s="139">
        <f t="shared" ref="AK354:AN354" si="5827">AG354*COS(AC354)</f>
        <v>1</v>
      </c>
      <c r="AL354" s="139">
        <f t="shared" si="5827"/>
        <v>-38.39813758</v>
      </c>
      <c r="AM354" s="139">
        <f t="shared" si="5827"/>
        <v>-27959.78051</v>
      </c>
      <c r="AN354" s="139">
        <f t="shared" si="5827"/>
        <v>1800329.673</v>
      </c>
      <c r="AO354" s="129">
        <f t="shared" ref="AO354:AR354" si="5828">AG354*SIN(AC354)</f>
        <v>0</v>
      </c>
      <c r="AP354" s="129">
        <f t="shared" si="5828"/>
        <v>0</v>
      </c>
      <c r="AQ354" s="129">
        <f t="shared" si="5828"/>
        <v>0</v>
      </c>
      <c r="AR354" s="129">
        <f t="shared" si="5828"/>
        <v>0</v>
      </c>
      <c r="AS354" s="140">
        <f t="shared" si="45"/>
        <v>-9.424777961</v>
      </c>
      <c r="AT354" s="141">
        <f t="shared" si="46"/>
        <v>-9.424777961</v>
      </c>
      <c r="AU354" s="141">
        <f t="shared" si="47"/>
        <v>-3.141592654</v>
      </c>
      <c r="AV354" s="122">
        <f t="shared" si="48"/>
        <v>3.141592654</v>
      </c>
      <c r="AW354" s="142">
        <f t="shared" si="49"/>
        <v>56614.86564</v>
      </c>
      <c r="AX354" s="130">
        <f t="shared" si="50"/>
        <v>56614.86564</v>
      </c>
      <c r="AY354" s="143">
        <f t="shared" si="51"/>
        <v>113229.7313</v>
      </c>
      <c r="AZ354" s="143">
        <f t="shared" si="52"/>
        <v>0</v>
      </c>
      <c r="BA354" s="143">
        <f t="shared" si="53"/>
        <v>0</v>
      </c>
      <c r="BB354" s="124">
        <f t="shared" si="54"/>
        <v>113229.7313</v>
      </c>
      <c r="BC354" s="140">
        <f t="shared" ref="BC354:BD354" si="5829">BC$2*AD354</f>
        <v>-3.141592654</v>
      </c>
      <c r="BD354" s="140">
        <f t="shared" si="5829"/>
        <v>-3.141592654</v>
      </c>
      <c r="BE354" s="141">
        <f t="shared" si="56"/>
        <v>-6.283185307</v>
      </c>
      <c r="BF354" s="141">
        <f t="shared" si="57"/>
        <v>0</v>
      </c>
      <c r="BG354" s="122">
        <f t="shared" si="58"/>
        <v>0</v>
      </c>
      <c r="BH354" s="142">
        <f t="shared" ref="BH354:BI354" si="5830">POWER(AH354,BH$2)</f>
        <v>38.39813758</v>
      </c>
      <c r="BI354" s="142">
        <f t="shared" si="5830"/>
        <v>27959.78051</v>
      </c>
      <c r="BJ354" s="130">
        <f t="shared" si="60"/>
        <v>1073603.499</v>
      </c>
      <c r="BK354" s="143">
        <f t="shared" si="61"/>
        <v>9662431.488</v>
      </c>
      <c r="BL354" s="143">
        <f t="shared" si="62"/>
        <v>0</v>
      </c>
      <c r="BM354" s="143">
        <f t="shared" si="63"/>
        <v>0</v>
      </c>
      <c r="BN354" s="124">
        <f t="shared" si="64"/>
        <v>9662431.488</v>
      </c>
      <c r="BO354" s="140">
        <f t="shared" si="65"/>
        <v>0</v>
      </c>
      <c r="BP354" s="141">
        <f t="shared" si="66"/>
        <v>0</v>
      </c>
      <c r="BQ354" s="141">
        <f t="shared" si="67"/>
        <v>0</v>
      </c>
      <c r="BR354" s="122">
        <f t="shared" si="68"/>
        <v>0</v>
      </c>
      <c r="BS354" s="142">
        <f t="shared" si="69"/>
        <v>1800329.673</v>
      </c>
      <c r="BT354" s="130">
        <f t="shared" si="70"/>
        <v>1800329.673</v>
      </c>
      <c r="BU354" s="143">
        <f t="shared" si="71"/>
        <v>-48608901.17</v>
      </c>
      <c r="BV354" s="143">
        <f t="shared" si="72"/>
        <v>0</v>
      </c>
      <c r="BW354" s="143">
        <f t="shared" si="73"/>
        <v>3.141592654</v>
      </c>
      <c r="BX354" s="124">
        <f t="shared" si="74"/>
        <v>48608901.17</v>
      </c>
      <c r="BY354" s="144">
        <f t="shared" ref="BY354:BZ354" si="5831">AY354+BK354+BU354</f>
        <v>-38833239.95</v>
      </c>
      <c r="BZ354" s="144">
        <f t="shared" si="5831"/>
        <v>0</v>
      </c>
      <c r="CA354" s="144">
        <f t="shared" si="76"/>
        <v>-3.141592654</v>
      </c>
      <c r="CB354" s="145">
        <f t="shared" si="77"/>
        <v>38833239.95</v>
      </c>
      <c r="CC354" s="140">
        <f t="shared" ref="CC354:CD354" si="5832">CC$2*AD354</f>
        <v>-6.283185307</v>
      </c>
      <c r="CD354" s="140">
        <f t="shared" si="5832"/>
        <v>-6.283185307</v>
      </c>
      <c r="CE354" s="141">
        <f t="shared" si="79"/>
        <v>-12.56637061</v>
      </c>
      <c r="CF354" s="141">
        <f t="shared" si="80"/>
        <v>0</v>
      </c>
      <c r="CG354" s="122">
        <f t="shared" si="81"/>
        <v>0</v>
      </c>
      <c r="CH354" s="142">
        <f t="shared" ref="CH354:CI354" si="5833">POWER(AH354,CH$2)</f>
        <v>1474.416969</v>
      </c>
      <c r="CI354" s="142">
        <f t="shared" si="5833"/>
        <v>781749326.2</v>
      </c>
      <c r="CJ354" s="130">
        <f t="shared" si="83"/>
        <v>1152624472428</v>
      </c>
      <c r="CK354" s="143">
        <f t="shared" si="84"/>
        <v>-1152624472428</v>
      </c>
      <c r="CL354" s="143">
        <f t="shared" si="85"/>
        <v>0</v>
      </c>
      <c r="CM354" s="143">
        <f t="shared" si="86"/>
        <v>3.141592654</v>
      </c>
      <c r="CN354" s="124">
        <f t="shared" si="87"/>
        <v>1152624472428</v>
      </c>
      <c r="CO354" s="140">
        <f t="shared" si="88"/>
        <v>-9.424777961</v>
      </c>
      <c r="CP354" s="141">
        <f t="shared" si="89"/>
        <v>-9.424777961</v>
      </c>
      <c r="CQ354" s="141">
        <f t="shared" si="90"/>
        <v>-3.141592654</v>
      </c>
      <c r="CR354" s="122">
        <f t="shared" si="91"/>
        <v>3.141592654</v>
      </c>
      <c r="CS354" s="142">
        <f t="shared" si="92"/>
        <v>21857539576765</v>
      </c>
      <c r="CT354" s="130">
        <f t="shared" si="93"/>
        <v>21857539576765</v>
      </c>
      <c r="CU354" s="143">
        <f t="shared" si="94"/>
        <v>-87430158307059</v>
      </c>
      <c r="CV354" s="143">
        <f t="shared" si="95"/>
        <v>0.01070710635</v>
      </c>
      <c r="CW354" s="143">
        <f t="shared" si="96"/>
        <v>3.141592654</v>
      </c>
      <c r="CX354" s="124">
        <f t="shared" si="97"/>
        <v>87430158307059</v>
      </c>
      <c r="CY354" s="140">
        <f t="shared" si="98"/>
        <v>-9.424777961</v>
      </c>
      <c r="CZ354" s="140">
        <f t="shared" si="99"/>
        <v>0</v>
      </c>
      <c r="DA354" s="141">
        <f t="shared" si="100"/>
        <v>-9.424777961</v>
      </c>
      <c r="DB354" s="141">
        <f t="shared" si="101"/>
        <v>-3.141592654</v>
      </c>
      <c r="DC354" s="122">
        <f t="shared" si="102"/>
        <v>3.141592654</v>
      </c>
      <c r="DD354" s="142">
        <f t="shared" si="103"/>
        <v>56614.86564</v>
      </c>
      <c r="DE354" s="142">
        <f t="shared" si="104"/>
        <v>1800329.673</v>
      </c>
      <c r="DF354" s="130">
        <f t="shared" si="105"/>
        <v>101925422540</v>
      </c>
      <c r="DG354" s="143">
        <f t="shared" si="106"/>
        <v>-407701690161</v>
      </c>
      <c r="DH354" s="143">
        <f t="shared" si="107"/>
        <v>0.00004992905699</v>
      </c>
      <c r="DI354" s="143">
        <f t="shared" si="108"/>
        <v>3.141592654</v>
      </c>
      <c r="DJ354" s="124">
        <f t="shared" si="109"/>
        <v>407701690161</v>
      </c>
      <c r="DK354" s="140">
        <f t="shared" ref="DK354:DM354" si="5834">DK$2*AD354</f>
        <v>-3.141592654</v>
      </c>
      <c r="DL354" s="140">
        <f t="shared" si="5834"/>
        <v>-3.141592654</v>
      </c>
      <c r="DM354" s="140">
        <f t="shared" si="5834"/>
        <v>0</v>
      </c>
      <c r="DN354" s="141">
        <f t="shared" si="111"/>
        <v>-6.283185307</v>
      </c>
      <c r="DO354" s="141">
        <f t="shared" si="112"/>
        <v>0</v>
      </c>
      <c r="DP354" s="122">
        <f t="shared" si="113"/>
        <v>0</v>
      </c>
      <c r="DQ354" s="142">
        <f t="shared" ref="DQ354:DS354" si="5835">POWER(AH354,DQ$2)</f>
        <v>38.39813758</v>
      </c>
      <c r="DR354" s="142">
        <f t="shared" si="5835"/>
        <v>27959.78051</v>
      </c>
      <c r="DS354" s="142">
        <f t="shared" si="5835"/>
        <v>1800329.673</v>
      </c>
      <c r="DT354" s="130">
        <f t="shared" si="115"/>
        <v>1932840235777</v>
      </c>
      <c r="DU354" s="143">
        <f t="shared" si="116"/>
        <v>-34791124243992</v>
      </c>
      <c r="DV354" s="143">
        <f t="shared" si="117"/>
        <v>0</v>
      </c>
      <c r="DW354" s="143">
        <f t="shared" si="118"/>
        <v>3.141592654</v>
      </c>
      <c r="DX354" s="124">
        <f t="shared" si="119"/>
        <v>34791124243992</v>
      </c>
      <c r="DY354" s="140">
        <f t="shared" si="120"/>
        <v>0</v>
      </c>
      <c r="DZ354" s="141">
        <f t="shared" si="121"/>
        <v>0</v>
      </c>
      <c r="EA354" s="141">
        <f t="shared" si="122"/>
        <v>0</v>
      </c>
      <c r="EB354" s="122">
        <f t="shared" si="123"/>
        <v>0</v>
      </c>
      <c r="EC354" s="142">
        <f t="shared" si="124"/>
        <v>3241186931570</v>
      </c>
      <c r="ED354" s="130">
        <f t="shared" si="125"/>
        <v>3241186931570</v>
      </c>
      <c r="EE354" s="143">
        <f t="shared" si="126"/>
        <v>87512047152381</v>
      </c>
      <c r="EF354" s="143">
        <f t="shared" si="127"/>
        <v>0</v>
      </c>
      <c r="EG354" s="143">
        <f t="shared" si="128"/>
        <v>0</v>
      </c>
      <c r="EH354" s="124">
        <f t="shared" si="129"/>
        <v>87512047152381</v>
      </c>
      <c r="EI354" s="144">
        <f t="shared" ref="EI354:EJ354" si="5836">CK354+CU354+DG354+DU354+EE354</f>
        <v>-36269561561259</v>
      </c>
      <c r="EJ354" s="144">
        <f t="shared" si="5836"/>
        <v>0.01075703541</v>
      </c>
      <c r="EK354" s="144">
        <f t="shared" si="131"/>
        <v>3.141592654</v>
      </c>
      <c r="EL354" s="145">
        <f t="shared" si="132"/>
        <v>36269561561259</v>
      </c>
      <c r="EM354" s="140">
        <f t="shared" si="133"/>
        <v>1.570796327</v>
      </c>
      <c r="EN354" s="141">
        <f t="shared" si="134"/>
        <v>1.570796327</v>
      </c>
      <c r="EO354" s="141">
        <f t="shared" si="135"/>
        <v>1.570796327</v>
      </c>
      <c r="EP354" s="122">
        <f t="shared" si="136"/>
        <v>1.570796327</v>
      </c>
      <c r="EQ354" s="142">
        <f t="shared" si="137"/>
        <v>6022421.57</v>
      </c>
      <c r="ER354" s="130">
        <f t="shared" si="138"/>
        <v>6022421.57</v>
      </c>
      <c r="ES354" s="143">
        <f t="shared" si="139"/>
        <v>0.000000001916169358</v>
      </c>
      <c r="ET354" s="143">
        <f t="shared" si="140"/>
        <v>31293420.43</v>
      </c>
      <c r="EU354" s="143">
        <f t="shared" si="141"/>
        <v>1.570796327</v>
      </c>
      <c r="EV354" s="124">
        <f t="shared" si="142"/>
        <v>31293420.43</v>
      </c>
      <c r="EW354" s="144">
        <f t="shared" ref="EW354:EX354" si="5837">BY354+ES354</f>
        <v>-38833239.95</v>
      </c>
      <c r="EX354" s="144">
        <f t="shared" si="5837"/>
        <v>31293420.43</v>
      </c>
      <c r="EY354" s="144">
        <f t="shared" si="144"/>
        <v>2.463300205</v>
      </c>
      <c r="EZ354" s="145">
        <f t="shared" si="145"/>
        <v>49872825.14</v>
      </c>
      <c r="FA354" s="140">
        <f t="shared" si="146"/>
        <v>0.8211000684</v>
      </c>
      <c r="FB354" s="141">
        <f t="shared" si="147"/>
        <v>0.8211000684</v>
      </c>
      <c r="FC354" s="141">
        <f t="shared" si="148"/>
        <v>0.8211000684</v>
      </c>
      <c r="FD354" s="122">
        <f t="shared" si="149"/>
        <v>0.8211000684</v>
      </c>
      <c r="FE354" s="142">
        <f t="shared" si="150"/>
        <v>368.0905405</v>
      </c>
      <c r="FF354" s="130">
        <f t="shared" si="151"/>
        <v>368.0905405</v>
      </c>
      <c r="FG354" s="143">
        <f t="shared" si="152"/>
        <v>66.35943896</v>
      </c>
      <c r="FH354" s="143">
        <f t="shared" si="153"/>
        <v>71.27535202</v>
      </c>
      <c r="FI354" s="143">
        <f t="shared" si="154"/>
        <v>0.8211000684</v>
      </c>
      <c r="FJ354" s="124">
        <f t="shared" si="155"/>
        <v>97.38455188</v>
      </c>
      <c r="FK354" s="140">
        <f t="shared" si="156"/>
        <v>-6.283185307</v>
      </c>
      <c r="FL354" s="141">
        <f t="shared" si="157"/>
        <v>-6.283185307</v>
      </c>
      <c r="FM354" s="141">
        <f t="shared" si="158"/>
        <v>0</v>
      </c>
      <c r="FN354" s="122">
        <f t="shared" si="159"/>
        <v>0</v>
      </c>
      <c r="FO354" s="142">
        <f t="shared" si="160"/>
        <v>1474.416969</v>
      </c>
      <c r="FP354" s="130">
        <f t="shared" si="161"/>
        <v>1474.416969</v>
      </c>
      <c r="FQ354" s="143">
        <f t="shared" si="162"/>
        <v>-1474.416969</v>
      </c>
      <c r="FR354" s="143">
        <f t="shared" si="163"/>
        <v>0</v>
      </c>
      <c r="FS354" s="143">
        <f t="shared" si="164"/>
        <v>3.141592654</v>
      </c>
      <c r="FT354" s="124">
        <f t="shared" si="165"/>
        <v>1474.416969</v>
      </c>
      <c r="FU354" s="144">
        <f t="shared" si="166"/>
        <v>-85353.7585</v>
      </c>
      <c r="FV354" s="144">
        <f t="shared" si="167"/>
        <v>0</v>
      </c>
      <c r="FW354" s="144">
        <f t="shared" si="168"/>
        <v>-3.141592654</v>
      </c>
      <c r="FX354" s="145">
        <f t="shared" si="169"/>
        <v>85353.7585</v>
      </c>
      <c r="FY354" s="140">
        <f t="shared" si="170"/>
        <v>-3.141592654</v>
      </c>
      <c r="FZ354" s="140">
        <f t="shared" si="171"/>
        <v>-0.8211000684</v>
      </c>
      <c r="GA354" s="141">
        <f t="shared" si="172"/>
        <v>-3.962692722</v>
      </c>
      <c r="GB354" s="141">
        <f t="shared" si="173"/>
        <v>-3.962692722</v>
      </c>
      <c r="GC354" s="122">
        <f t="shared" si="174"/>
        <v>2.320492585</v>
      </c>
      <c r="GD354" s="142">
        <f t="shared" si="175"/>
        <v>85353.7585</v>
      </c>
      <c r="GE354" s="142">
        <f t="shared" si="176"/>
        <v>0.0102685691</v>
      </c>
      <c r="GF354" s="130">
        <f t="shared" si="177"/>
        <v>876.4609669</v>
      </c>
      <c r="GG354" s="143">
        <f t="shared" si="178"/>
        <v>-66.35943896</v>
      </c>
      <c r="GH354" s="143">
        <f t="shared" si="179"/>
        <v>71.27535202</v>
      </c>
      <c r="GI354" s="143">
        <f t="shared" si="180"/>
        <v>2.320492585</v>
      </c>
      <c r="GJ354" s="124">
        <f t="shared" si="181"/>
        <v>97.38455188</v>
      </c>
      <c r="GK354" s="146">
        <f t="shared" si="182"/>
        <v>-0.5</v>
      </c>
      <c r="GL354" s="127">
        <f t="shared" si="183"/>
        <v>-0.8660254038</v>
      </c>
      <c r="GM354" s="146">
        <f t="shared" si="184"/>
        <v>-2.094395102</v>
      </c>
      <c r="GN354" s="127">
        <f t="shared" si="185"/>
        <v>1</v>
      </c>
      <c r="GO354" s="147">
        <f t="shared" si="186"/>
        <v>-0.5</v>
      </c>
      <c r="GP354" s="128">
        <f t="shared" si="187"/>
        <v>0.8660254038</v>
      </c>
      <c r="GQ354" s="147">
        <f t="shared" si="188"/>
        <v>2.094395102</v>
      </c>
      <c r="GR354" s="128">
        <f t="shared" si="189"/>
        <v>1</v>
      </c>
      <c r="GS354" s="140">
        <f t="shared" si="190"/>
        <v>-2.094395102</v>
      </c>
      <c r="GT354" s="140">
        <f t="shared" si="191"/>
        <v>0.8211000684</v>
      </c>
      <c r="GU354" s="141">
        <f t="shared" si="192"/>
        <v>-1.273295034</v>
      </c>
      <c r="GV354" s="141">
        <f t="shared" si="193"/>
        <v>-1.273295034</v>
      </c>
      <c r="GW354" s="122">
        <f t="shared" si="194"/>
        <v>-1.273295034</v>
      </c>
      <c r="GX354" s="142">
        <f t="shared" si="195"/>
        <v>1</v>
      </c>
      <c r="GY354" s="142">
        <f t="shared" si="196"/>
        <v>97.38455188</v>
      </c>
      <c r="GZ354" s="130">
        <f t="shared" si="197"/>
        <v>97.38455188</v>
      </c>
      <c r="HA354" s="143">
        <f t="shared" si="198"/>
        <v>28.54654603</v>
      </c>
      <c r="HB354" s="143">
        <f t="shared" si="199"/>
        <v>-93.10663593</v>
      </c>
      <c r="HC354" s="143">
        <f t="shared" si="200"/>
        <v>-1.273295034</v>
      </c>
      <c r="HD354" s="124">
        <f t="shared" si="201"/>
        <v>97.38455188</v>
      </c>
      <c r="HE354" s="140">
        <f t="shared" si="202"/>
        <v>2.094395102</v>
      </c>
      <c r="HF354" s="140">
        <f t="shared" si="203"/>
        <v>2.320492585</v>
      </c>
      <c r="HG354" s="141">
        <f t="shared" si="204"/>
        <v>4.414887688</v>
      </c>
      <c r="HH354" s="141">
        <f t="shared" si="205"/>
        <v>4.414887688</v>
      </c>
      <c r="HI354" s="122">
        <f t="shared" si="206"/>
        <v>-1.86829762</v>
      </c>
      <c r="HJ354" s="142">
        <f t="shared" si="207"/>
        <v>1</v>
      </c>
      <c r="HK354" s="142">
        <f t="shared" si="208"/>
        <v>97.38455188</v>
      </c>
      <c r="HL354" s="130">
        <f t="shared" si="209"/>
        <v>97.38455188</v>
      </c>
      <c r="HM354" s="143">
        <f t="shared" si="210"/>
        <v>-28.54654603</v>
      </c>
      <c r="HN354" s="143">
        <f t="shared" si="211"/>
        <v>-93.10663593</v>
      </c>
      <c r="HO354" s="143">
        <f t="shared" si="212"/>
        <v>-1.86829762</v>
      </c>
      <c r="HP354" s="124">
        <f t="shared" si="213"/>
        <v>97.38455188</v>
      </c>
      <c r="HQ354" s="140">
        <f t="shared" si="214"/>
        <v>2.094395102</v>
      </c>
      <c r="HR354" s="140">
        <f t="shared" si="215"/>
        <v>0.8211000684</v>
      </c>
      <c r="HS354" s="141">
        <f t="shared" si="216"/>
        <v>2.915495171</v>
      </c>
      <c r="HT354" s="141">
        <f t="shared" si="217"/>
        <v>2.915495171</v>
      </c>
      <c r="HU354" s="122">
        <f t="shared" si="218"/>
        <v>2.915495171</v>
      </c>
      <c r="HV354" s="142">
        <f t="shared" si="219"/>
        <v>1</v>
      </c>
      <c r="HW354" s="142">
        <f t="shared" si="220"/>
        <v>97.38455188</v>
      </c>
      <c r="HX354" s="130">
        <f t="shared" si="221"/>
        <v>97.38455188</v>
      </c>
      <c r="HY354" s="143">
        <f t="shared" si="222"/>
        <v>-94.90598499</v>
      </c>
      <c r="HZ354" s="143">
        <f t="shared" si="223"/>
        <v>21.83128391</v>
      </c>
      <c r="IA354" s="143">
        <f t="shared" si="224"/>
        <v>2.915495171</v>
      </c>
      <c r="IB354" s="124">
        <f t="shared" si="225"/>
        <v>97.38455188</v>
      </c>
      <c r="IC354" s="140">
        <f t="shared" si="226"/>
        <v>-2.094395102</v>
      </c>
      <c r="ID354" s="140">
        <f t="shared" si="227"/>
        <v>2.320492585</v>
      </c>
      <c r="IE354" s="141">
        <f t="shared" si="228"/>
        <v>0.2260974828</v>
      </c>
      <c r="IF354" s="141">
        <f t="shared" si="229"/>
        <v>0.2260974828</v>
      </c>
      <c r="IG354" s="122">
        <f t="shared" si="230"/>
        <v>0.2260974828</v>
      </c>
      <c r="IH354" s="142">
        <f t="shared" si="231"/>
        <v>1</v>
      </c>
      <c r="II354" s="142">
        <f t="shared" si="232"/>
        <v>97.38455188</v>
      </c>
      <c r="IJ354" s="130">
        <f t="shared" si="233"/>
        <v>97.38455188</v>
      </c>
      <c r="IK354" s="143">
        <f t="shared" si="234"/>
        <v>94.90598499</v>
      </c>
      <c r="IL354" s="143">
        <f t="shared" si="235"/>
        <v>21.83128391</v>
      </c>
      <c r="IM354" s="143">
        <f t="shared" si="236"/>
        <v>0.2260974828</v>
      </c>
      <c r="IN354" s="124">
        <f t="shared" si="237"/>
        <v>97.38455188</v>
      </c>
    </row>
    <row r="355" ht="12.75" customHeight="1">
      <c r="A355" s="129">
        <f>'Cortez Cubic'!AP355</f>
        <v>-0.2187762226</v>
      </c>
      <c r="B355" s="129">
        <f>'Cortez Cubic'!AQ355</f>
        <v>12.97081102</v>
      </c>
      <c r="C355" s="129">
        <f>'Cortez Cubic'!AR355</f>
        <v>43990.45909</v>
      </c>
      <c r="D355" s="129">
        <f>'Cortez Cubic'!AS355</f>
        <v>-7348443.402</v>
      </c>
      <c r="E355" s="129">
        <f t="shared" ref="E355:H355" si="5838">0</f>
        <v>0</v>
      </c>
      <c r="F355" s="129">
        <f t="shared" si="5838"/>
        <v>0</v>
      </c>
      <c r="G355" s="129">
        <f t="shared" si="5838"/>
        <v>0</v>
      </c>
      <c r="H355" s="129">
        <f t="shared" si="5838"/>
        <v>0</v>
      </c>
      <c r="I355" s="110">
        <f>'Cortez Cubic'!I355</f>
        <v>168</v>
      </c>
      <c r="J355" s="130">
        <f t="shared" si="28"/>
        <v>190.899335</v>
      </c>
      <c r="K355" s="131">
        <f t="shared" si="29"/>
        <v>0</v>
      </c>
      <c r="L355" s="131">
        <f t="shared" si="30"/>
        <v>1</v>
      </c>
      <c r="M355" s="132">
        <f t="shared" si="31"/>
        <v>-22.89933495</v>
      </c>
      <c r="N355" s="133">
        <f t="shared" si="32"/>
        <v>167.8901261</v>
      </c>
      <c r="O355" s="134">
        <f t="shared" si="33"/>
        <v>358.7894611</v>
      </c>
      <c r="P355" s="134">
        <f t="shared" si="34"/>
        <v>0</v>
      </c>
      <c r="Q355" s="135">
        <f t="shared" si="35"/>
        <v>190.899335</v>
      </c>
      <c r="R355" s="135">
        <f t="shared" si="36"/>
        <v>0</v>
      </c>
      <c r="S355" s="136">
        <f t="shared" si="37"/>
        <v>-490.4007671</v>
      </c>
      <c r="T355" s="136">
        <f t="shared" si="38"/>
        <v>0</v>
      </c>
      <c r="U355" s="137">
        <f t="shared" ref="U355:X355" si="5839">ATAN2(A355,E355)</f>
        <v>3.141592654</v>
      </c>
      <c r="V355" s="137">
        <f t="shared" si="5839"/>
        <v>0</v>
      </c>
      <c r="W355" s="137">
        <f t="shared" si="5839"/>
        <v>0</v>
      </c>
      <c r="X355" s="137">
        <f t="shared" si="5839"/>
        <v>3.141592654</v>
      </c>
      <c r="Y355" s="137">
        <f t="shared" ref="Y355:AB355" si="5840">SQRT(POWER(A355,2)+POWER(E355,2))</f>
        <v>0.2187762226</v>
      </c>
      <c r="Z355" s="137">
        <f t="shared" si="5840"/>
        <v>12.97081102</v>
      </c>
      <c r="AA355" s="137">
        <f t="shared" si="5840"/>
        <v>43990.45909</v>
      </c>
      <c r="AB355" s="137">
        <f t="shared" si="5840"/>
        <v>7348443.402</v>
      </c>
      <c r="AC355" s="138">
        <f t="shared" ref="AC355:AF355" si="5841">U355-$U355</f>
        <v>0</v>
      </c>
      <c r="AD355" s="138">
        <f t="shared" si="5841"/>
        <v>-3.141592654</v>
      </c>
      <c r="AE355" s="138">
        <f t="shared" si="5841"/>
        <v>-3.141592654</v>
      </c>
      <c r="AF355" s="138">
        <f t="shared" si="5841"/>
        <v>0</v>
      </c>
      <c r="AG355" s="138">
        <f t="shared" ref="AG355:AJ355" si="5842">Y355/$Y355</f>
        <v>1</v>
      </c>
      <c r="AH355" s="138">
        <f t="shared" si="5842"/>
        <v>59.28802896</v>
      </c>
      <c r="AI355" s="138">
        <f t="shared" si="5842"/>
        <v>201075.1377</v>
      </c>
      <c r="AJ355" s="138">
        <f t="shared" si="5842"/>
        <v>33588857.67</v>
      </c>
      <c r="AK355" s="139">
        <f t="shared" ref="AK355:AN355" si="5843">AG355*COS(AC355)</f>
        <v>1</v>
      </c>
      <c r="AL355" s="139">
        <f t="shared" si="5843"/>
        <v>-59.28802896</v>
      </c>
      <c r="AM355" s="139">
        <f t="shared" si="5843"/>
        <v>-201075.1377</v>
      </c>
      <c r="AN355" s="139">
        <f t="shared" si="5843"/>
        <v>33588857.67</v>
      </c>
      <c r="AO355" s="129">
        <f t="shared" ref="AO355:AR355" si="5844">AG355*SIN(AC355)</f>
        <v>0</v>
      </c>
      <c r="AP355" s="129">
        <f t="shared" si="5844"/>
        <v>0</v>
      </c>
      <c r="AQ355" s="129">
        <f t="shared" si="5844"/>
        <v>0</v>
      </c>
      <c r="AR355" s="129">
        <f t="shared" si="5844"/>
        <v>0</v>
      </c>
      <c r="AS355" s="140">
        <f t="shared" si="45"/>
        <v>-9.424777961</v>
      </c>
      <c r="AT355" s="141">
        <f t="shared" si="46"/>
        <v>-9.424777961</v>
      </c>
      <c r="AU355" s="141">
        <f t="shared" si="47"/>
        <v>-3.141592654</v>
      </c>
      <c r="AV355" s="122">
        <f t="shared" si="48"/>
        <v>3.141592654</v>
      </c>
      <c r="AW355" s="142">
        <f t="shared" si="49"/>
        <v>208401.5944</v>
      </c>
      <c r="AX355" s="130">
        <f t="shared" si="50"/>
        <v>208401.5944</v>
      </c>
      <c r="AY355" s="143">
        <f t="shared" si="51"/>
        <v>416803.1888</v>
      </c>
      <c r="AZ355" s="143">
        <f t="shared" si="52"/>
        <v>0</v>
      </c>
      <c r="BA355" s="143">
        <f t="shared" si="53"/>
        <v>0</v>
      </c>
      <c r="BB355" s="124">
        <f t="shared" si="54"/>
        <v>416803.1888</v>
      </c>
      <c r="BC355" s="140">
        <f t="shared" ref="BC355:BD355" si="5845">BC$2*AD355</f>
        <v>-3.141592654</v>
      </c>
      <c r="BD355" s="140">
        <f t="shared" si="5845"/>
        <v>-3.141592654</v>
      </c>
      <c r="BE355" s="141">
        <f t="shared" si="56"/>
        <v>-6.283185307</v>
      </c>
      <c r="BF355" s="141">
        <f t="shared" si="57"/>
        <v>0</v>
      </c>
      <c r="BG355" s="122">
        <f t="shared" si="58"/>
        <v>0</v>
      </c>
      <c r="BH355" s="142">
        <f t="shared" ref="BH355:BI355" si="5846">POWER(AH355,BH$2)</f>
        <v>59.28802896</v>
      </c>
      <c r="BI355" s="142">
        <f t="shared" si="5846"/>
        <v>201075.1377</v>
      </c>
      <c r="BJ355" s="130">
        <f t="shared" si="60"/>
        <v>11921348.59</v>
      </c>
      <c r="BK355" s="143">
        <f t="shared" si="61"/>
        <v>107292137.3</v>
      </c>
      <c r="BL355" s="143">
        <f t="shared" si="62"/>
        <v>0</v>
      </c>
      <c r="BM355" s="143">
        <f t="shared" si="63"/>
        <v>0</v>
      </c>
      <c r="BN355" s="124">
        <f t="shared" si="64"/>
        <v>107292137.3</v>
      </c>
      <c r="BO355" s="140">
        <f t="shared" si="65"/>
        <v>0</v>
      </c>
      <c r="BP355" s="141">
        <f t="shared" si="66"/>
        <v>0</v>
      </c>
      <c r="BQ355" s="141">
        <f t="shared" si="67"/>
        <v>0</v>
      </c>
      <c r="BR355" s="122">
        <f t="shared" si="68"/>
        <v>0</v>
      </c>
      <c r="BS355" s="142">
        <f t="shared" si="69"/>
        <v>33588857.67</v>
      </c>
      <c r="BT355" s="130">
        <f t="shared" si="70"/>
        <v>33588857.67</v>
      </c>
      <c r="BU355" s="143">
        <f t="shared" si="71"/>
        <v>-906899157</v>
      </c>
      <c r="BV355" s="143">
        <f t="shared" si="72"/>
        <v>0</v>
      </c>
      <c r="BW355" s="143">
        <f t="shared" si="73"/>
        <v>3.141592654</v>
      </c>
      <c r="BX355" s="124">
        <f t="shared" si="74"/>
        <v>906899157</v>
      </c>
      <c r="BY355" s="144">
        <f t="shared" ref="BY355:BZ355" si="5847">AY355+BK355+BU355</f>
        <v>-799190216.5</v>
      </c>
      <c r="BZ355" s="144">
        <f t="shared" si="5847"/>
        <v>0</v>
      </c>
      <c r="CA355" s="144">
        <f t="shared" si="76"/>
        <v>-3.141592654</v>
      </c>
      <c r="CB355" s="145">
        <f t="shared" si="77"/>
        <v>799190216.5</v>
      </c>
      <c r="CC355" s="140">
        <f t="shared" ref="CC355:CD355" si="5848">CC$2*AD355</f>
        <v>-6.283185307</v>
      </c>
      <c r="CD355" s="140">
        <f t="shared" si="5848"/>
        <v>-6.283185307</v>
      </c>
      <c r="CE355" s="141">
        <f t="shared" si="79"/>
        <v>-12.56637061</v>
      </c>
      <c r="CF355" s="141">
        <f t="shared" si="80"/>
        <v>0</v>
      </c>
      <c r="CG355" s="122">
        <f t="shared" si="81"/>
        <v>0</v>
      </c>
      <c r="CH355" s="142">
        <f t="shared" ref="CH355:CI355" si="5849">POWER(AH355,CH$2)</f>
        <v>3515.070378</v>
      </c>
      <c r="CI355" s="142">
        <f t="shared" si="5849"/>
        <v>40431211011</v>
      </c>
      <c r="CJ355" s="130">
        <f t="shared" si="83"/>
        <v>142118552189027</v>
      </c>
      <c r="CK355" s="143">
        <f t="shared" si="84"/>
        <v>-142118552189027</v>
      </c>
      <c r="CL355" s="143">
        <f t="shared" si="85"/>
        <v>0</v>
      </c>
      <c r="CM355" s="143">
        <f t="shared" si="86"/>
        <v>3.141592654</v>
      </c>
      <c r="CN355" s="124">
        <f t="shared" si="87"/>
        <v>142118552189027</v>
      </c>
      <c r="CO355" s="140">
        <f t="shared" si="88"/>
        <v>-9.424777961</v>
      </c>
      <c r="CP355" s="141">
        <f t="shared" si="89"/>
        <v>-9.424777961</v>
      </c>
      <c r="CQ355" s="141">
        <f t="shared" si="90"/>
        <v>-3.141592654</v>
      </c>
      <c r="CR355" s="122">
        <f t="shared" si="91"/>
        <v>3.141592654</v>
      </c>
      <c r="CS355" s="142">
        <f t="shared" si="92"/>
        <v>8.12971E+15</v>
      </c>
      <c r="CT355" s="130">
        <f t="shared" si="93"/>
        <v>8.12971E+15</v>
      </c>
      <c r="CU355" s="143">
        <f t="shared" si="94"/>
        <v>-3.25188E+16</v>
      </c>
      <c r="CV355" s="143">
        <f t="shared" si="95"/>
        <v>3.98240998</v>
      </c>
      <c r="CW355" s="143">
        <f t="shared" si="96"/>
        <v>3.141592654</v>
      </c>
      <c r="CX355" s="124">
        <f t="shared" si="97"/>
        <v>3.25188E+16</v>
      </c>
      <c r="CY355" s="140">
        <f t="shared" si="98"/>
        <v>-9.424777961</v>
      </c>
      <c r="CZ355" s="140">
        <f t="shared" si="99"/>
        <v>0</v>
      </c>
      <c r="DA355" s="141">
        <f t="shared" si="100"/>
        <v>-9.424777961</v>
      </c>
      <c r="DB355" s="141">
        <f t="shared" si="101"/>
        <v>-3.141592654</v>
      </c>
      <c r="DC355" s="122">
        <f t="shared" si="102"/>
        <v>3.141592654</v>
      </c>
      <c r="DD355" s="142">
        <f t="shared" si="103"/>
        <v>208401.5944</v>
      </c>
      <c r="DE355" s="142">
        <f t="shared" si="104"/>
        <v>33588857.67</v>
      </c>
      <c r="DF355" s="130">
        <f t="shared" si="105"/>
        <v>6999971492127</v>
      </c>
      <c r="DG355" s="143">
        <f t="shared" si="106"/>
        <v>-27999885968507</v>
      </c>
      <c r="DH355" s="143">
        <f t="shared" si="107"/>
        <v>0.003428997073</v>
      </c>
      <c r="DI355" s="143">
        <f t="shared" si="108"/>
        <v>3.141592654</v>
      </c>
      <c r="DJ355" s="124">
        <f t="shared" si="109"/>
        <v>27999885968507</v>
      </c>
      <c r="DK355" s="140">
        <f t="shared" ref="DK355:DM355" si="5850">DK$2*AD355</f>
        <v>-3.141592654</v>
      </c>
      <c r="DL355" s="140">
        <f t="shared" si="5850"/>
        <v>-3.141592654</v>
      </c>
      <c r="DM355" s="140">
        <f t="shared" si="5850"/>
        <v>0</v>
      </c>
      <c r="DN355" s="141">
        <f t="shared" si="111"/>
        <v>-6.283185307</v>
      </c>
      <c r="DO355" s="141">
        <f t="shared" si="112"/>
        <v>0</v>
      </c>
      <c r="DP355" s="122">
        <f t="shared" si="113"/>
        <v>0</v>
      </c>
      <c r="DQ355" s="142">
        <f t="shared" ref="DQ355:DS355" si="5851">POWER(AH355,DQ$2)</f>
        <v>59.28802896</v>
      </c>
      <c r="DR355" s="142">
        <f t="shared" si="5851"/>
        <v>201075.1377</v>
      </c>
      <c r="DS355" s="142">
        <f t="shared" si="5851"/>
        <v>33588857.67</v>
      </c>
      <c r="DT355" s="130">
        <f t="shared" si="115"/>
        <v>400424480971120</v>
      </c>
      <c r="DU355" s="143">
        <f t="shared" si="116"/>
        <v>-7.20764E+15</v>
      </c>
      <c r="DV355" s="143">
        <f t="shared" si="117"/>
        <v>0</v>
      </c>
      <c r="DW355" s="143">
        <f t="shared" si="118"/>
        <v>3.141592654</v>
      </c>
      <c r="DX355" s="124">
        <f t="shared" si="119"/>
        <v>7.20764E+15</v>
      </c>
      <c r="DY355" s="140">
        <f t="shared" si="120"/>
        <v>0</v>
      </c>
      <c r="DZ355" s="141">
        <f t="shared" si="121"/>
        <v>0</v>
      </c>
      <c r="EA355" s="141">
        <f t="shared" si="122"/>
        <v>0</v>
      </c>
      <c r="EB355" s="122">
        <f t="shared" si="123"/>
        <v>0</v>
      </c>
      <c r="EC355" s="142">
        <f t="shared" si="124"/>
        <v>1.12821E+15</v>
      </c>
      <c r="ED355" s="130">
        <f t="shared" si="125"/>
        <v>1.12821E+15</v>
      </c>
      <c r="EE355" s="143">
        <f t="shared" si="126"/>
        <v>3.04617E+16</v>
      </c>
      <c r="EF355" s="143">
        <f t="shared" si="127"/>
        <v>0</v>
      </c>
      <c r="EG355" s="143">
        <f t="shared" si="128"/>
        <v>0</v>
      </c>
      <c r="EH355" s="124">
        <f t="shared" si="129"/>
        <v>3.04617E+16</v>
      </c>
      <c r="EI355" s="144">
        <f t="shared" ref="EI355:EJ355" si="5852">CK355+CU355+DG355+DU355+EE355</f>
        <v>-9.4349E+15</v>
      </c>
      <c r="EJ355" s="144">
        <f t="shared" si="5852"/>
        <v>3.985838977</v>
      </c>
      <c r="EK355" s="144">
        <f t="shared" si="131"/>
        <v>3.141592654</v>
      </c>
      <c r="EL355" s="145">
        <f t="shared" si="132"/>
        <v>9.4349E+15</v>
      </c>
      <c r="EM355" s="140">
        <f t="shared" si="133"/>
        <v>1.570796327</v>
      </c>
      <c r="EN355" s="141">
        <f t="shared" si="134"/>
        <v>1.570796327</v>
      </c>
      <c r="EO355" s="141">
        <f t="shared" si="135"/>
        <v>1.570796327</v>
      </c>
      <c r="EP355" s="122">
        <f t="shared" si="136"/>
        <v>1.570796327</v>
      </c>
      <c r="EQ355" s="142">
        <f t="shared" si="137"/>
        <v>97133401.47</v>
      </c>
      <c r="ER355" s="130">
        <f t="shared" si="138"/>
        <v>97133401.47</v>
      </c>
      <c r="ES355" s="143">
        <f t="shared" si="139"/>
        <v>0.0000001429755281</v>
      </c>
      <c r="ET355" s="143">
        <f t="shared" si="140"/>
        <v>504719959.4</v>
      </c>
      <c r="EU355" s="143">
        <f t="shared" si="141"/>
        <v>1.570796327</v>
      </c>
      <c r="EV355" s="124">
        <f t="shared" si="142"/>
        <v>504719959.4</v>
      </c>
      <c r="EW355" s="144">
        <f t="shared" ref="EW355:EX355" si="5853">BY355+ES355</f>
        <v>-799190216.5</v>
      </c>
      <c r="EX355" s="144">
        <f t="shared" si="5853"/>
        <v>504719959.4</v>
      </c>
      <c r="EY355" s="144">
        <f t="shared" si="144"/>
        <v>2.578304798</v>
      </c>
      <c r="EZ355" s="145">
        <f t="shared" si="145"/>
        <v>945223380.8</v>
      </c>
      <c r="FA355" s="140">
        <f t="shared" si="146"/>
        <v>0.8594349326</v>
      </c>
      <c r="FB355" s="141">
        <f t="shared" si="147"/>
        <v>0.8594349326</v>
      </c>
      <c r="FC355" s="141">
        <f t="shared" si="148"/>
        <v>0.8594349326</v>
      </c>
      <c r="FD355" s="122">
        <f t="shared" si="149"/>
        <v>0.8594349326</v>
      </c>
      <c r="FE355" s="142">
        <f t="shared" si="150"/>
        <v>981.397209</v>
      </c>
      <c r="FF355" s="130">
        <f t="shared" si="151"/>
        <v>981.397209</v>
      </c>
      <c r="FG355" s="143">
        <f t="shared" si="152"/>
        <v>169.5133924</v>
      </c>
      <c r="FH355" s="143">
        <f t="shared" si="153"/>
        <v>196.6743987</v>
      </c>
      <c r="FI355" s="143">
        <f t="shared" si="154"/>
        <v>0.8594349326</v>
      </c>
      <c r="FJ355" s="124">
        <f t="shared" si="155"/>
        <v>259.6451603</v>
      </c>
      <c r="FK355" s="140">
        <f t="shared" si="156"/>
        <v>-6.283185307</v>
      </c>
      <c r="FL355" s="141">
        <f t="shared" si="157"/>
        <v>-6.283185307</v>
      </c>
      <c r="FM355" s="141">
        <f t="shared" si="158"/>
        <v>0</v>
      </c>
      <c r="FN355" s="122">
        <f t="shared" si="159"/>
        <v>0</v>
      </c>
      <c r="FO355" s="142">
        <f t="shared" si="160"/>
        <v>3515.070378</v>
      </c>
      <c r="FP355" s="130">
        <f t="shared" si="161"/>
        <v>3515.070378</v>
      </c>
      <c r="FQ355" s="143">
        <f t="shared" si="162"/>
        <v>-3515.070378</v>
      </c>
      <c r="FR355" s="143">
        <f t="shared" si="163"/>
        <v>0</v>
      </c>
      <c r="FS355" s="143">
        <f t="shared" si="164"/>
        <v>3.141592654</v>
      </c>
      <c r="FT355" s="124">
        <f t="shared" si="165"/>
        <v>3515.070378</v>
      </c>
      <c r="FU355" s="144">
        <f t="shared" si="166"/>
        <v>-606740.4836</v>
      </c>
      <c r="FV355" s="144">
        <f t="shared" si="167"/>
        <v>0</v>
      </c>
      <c r="FW355" s="144">
        <f t="shared" si="168"/>
        <v>-3.141592654</v>
      </c>
      <c r="FX355" s="145">
        <f t="shared" si="169"/>
        <v>606740.4836</v>
      </c>
      <c r="FY355" s="140">
        <f t="shared" si="170"/>
        <v>-3.141592654</v>
      </c>
      <c r="FZ355" s="140">
        <f t="shared" si="171"/>
        <v>-0.8594349326</v>
      </c>
      <c r="GA355" s="141">
        <f t="shared" si="172"/>
        <v>-4.001027586</v>
      </c>
      <c r="GB355" s="141">
        <f t="shared" si="173"/>
        <v>-4.001027586</v>
      </c>
      <c r="GC355" s="122">
        <f t="shared" si="174"/>
        <v>2.282157721</v>
      </c>
      <c r="GD355" s="142">
        <f t="shared" si="175"/>
        <v>606740.4836</v>
      </c>
      <c r="GE355" s="142">
        <f t="shared" si="176"/>
        <v>0.003851410127</v>
      </c>
      <c r="GF355" s="130">
        <f t="shared" si="177"/>
        <v>2336.806443</v>
      </c>
      <c r="GG355" s="143">
        <f t="shared" si="178"/>
        <v>-169.5133924</v>
      </c>
      <c r="GH355" s="143">
        <f t="shared" si="179"/>
        <v>196.6743987</v>
      </c>
      <c r="GI355" s="143">
        <f t="shared" si="180"/>
        <v>2.282157721</v>
      </c>
      <c r="GJ355" s="124">
        <f t="shared" si="181"/>
        <v>259.6451603</v>
      </c>
      <c r="GK355" s="146">
        <f t="shared" si="182"/>
        <v>-0.5</v>
      </c>
      <c r="GL355" s="127">
        <f t="shared" si="183"/>
        <v>-0.8660254038</v>
      </c>
      <c r="GM355" s="146">
        <f t="shared" si="184"/>
        <v>-2.094395102</v>
      </c>
      <c r="GN355" s="127">
        <f t="shared" si="185"/>
        <v>1</v>
      </c>
      <c r="GO355" s="147">
        <f t="shared" si="186"/>
        <v>-0.5</v>
      </c>
      <c r="GP355" s="128">
        <f t="shared" si="187"/>
        <v>0.8660254038</v>
      </c>
      <c r="GQ355" s="147">
        <f t="shared" si="188"/>
        <v>2.094395102</v>
      </c>
      <c r="GR355" s="128">
        <f t="shared" si="189"/>
        <v>1</v>
      </c>
      <c r="GS355" s="140">
        <f t="shared" si="190"/>
        <v>-2.094395102</v>
      </c>
      <c r="GT355" s="140">
        <f t="shared" si="191"/>
        <v>0.8594349326</v>
      </c>
      <c r="GU355" s="141">
        <f t="shared" si="192"/>
        <v>-1.23496017</v>
      </c>
      <c r="GV355" s="141">
        <f t="shared" si="193"/>
        <v>-1.23496017</v>
      </c>
      <c r="GW355" s="122">
        <f t="shared" si="194"/>
        <v>-1.23496017</v>
      </c>
      <c r="GX355" s="142">
        <f t="shared" si="195"/>
        <v>1</v>
      </c>
      <c r="GY355" s="142">
        <f t="shared" si="196"/>
        <v>259.6451603</v>
      </c>
      <c r="GZ355" s="130">
        <f t="shared" si="197"/>
        <v>259.6451603</v>
      </c>
      <c r="HA355" s="143">
        <f t="shared" si="198"/>
        <v>85.56832932</v>
      </c>
      <c r="HB355" s="143">
        <f t="shared" si="199"/>
        <v>-245.1401034</v>
      </c>
      <c r="HC355" s="143">
        <f t="shared" si="200"/>
        <v>-1.23496017</v>
      </c>
      <c r="HD355" s="124">
        <f t="shared" si="201"/>
        <v>259.6451603</v>
      </c>
      <c r="HE355" s="140">
        <f t="shared" si="202"/>
        <v>2.094395102</v>
      </c>
      <c r="HF355" s="140">
        <f t="shared" si="203"/>
        <v>2.282157721</v>
      </c>
      <c r="HG355" s="141">
        <f t="shared" si="204"/>
        <v>4.376552823</v>
      </c>
      <c r="HH355" s="141">
        <f t="shared" si="205"/>
        <v>4.376552823</v>
      </c>
      <c r="HI355" s="122">
        <f t="shared" si="206"/>
        <v>-1.906632484</v>
      </c>
      <c r="HJ355" s="142">
        <f t="shared" si="207"/>
        <v>1</v>
      </c>
      <c r="HK355" s="142">
        <f t="shared" si="208"/>
        <v>259.6451603</v>
      </c>
      <c r="HL355" s="130">
        <f t="shared" si="209"/>
        <v>259.6451603</v>
      </c>
      <c r="HM355" s="143">
        <f t="shared" si="210"/>
        <v>-85.56832932</v>
      </c>
      <c r="HN355" s="143">
        <f t="shared" si="211"/>
        <v>-245.1401034</v>
      </c>
      <c r="HO355" s="143">
        <f t="shared" si="212"/>
        <v>-1.906632484</v>
      </c>
      <c r="HP355" s="124">
        <f t="shared" si="213"/>
        <v>259.6451603</v>
      </c>
      <c r="HQ355" s="140">
        <f t="shared" si="214"/>
        <v>2.094395102</v>
      </c>
      <c r="HR355" s="140">
        <f t="shared" si="215"/>
        <v>0.8594349326</v>
      </c>
      <c r="HS355" s="141">
        <f t="shared" si="216"/>
        <v>2.953830035</v>
      </c>
      <c r="HT355" s="141">
        <f t="shared" si="217"/>
        <v>2.953830035</v>
      </c>
      <c r="HU355" s="122">
        <f t="shared" si="218"/>
        <v>2.953830035</v>
      </c>
      <c r="HV355" s="142">
        <f t="shared" si="219"/>
        <v>1</v>
      </c>
      <c r="HW355" s="142">
        <f t="shared" si="220"/>
        <v>259.6451603</v>
      </c>
      <c r="HX355" s="130">
        <f t="shared" si="221"/>
        <v>259.6451603</v>
      </c>
      <c r="HY355" s="143">
        <f t="shared" si="222"/>
        <v>-255.0817217</v>
      </c>
      <c r="HZ355" s="143">
        <f t="shared" si="223"/>
        <v>48.46570476</v>
      </c>
      <c r="IA355" s="143">
        <f t="shared" si="224"/>
        <v>2.953830035</v>
      </c>
      <c r="IB355" s="124">
        <f t="shared" si="225"/>
        <v>259.6451603</v>
      </c>
      <c r="IC355" s="140">
        <f t="shared" si="226"/>
        <v>-2.094395102</v>
      </c>
      <c r="ID355" s="140">
        <f t="shared" si="227"/>
        <v>2.282157721</v>
      </c>
      <c r="IE355" s="141">
        <f t="shared" si="228"/>
        <v>0.1877626186</v>
      </c>
      <c r="IF355" s="141">
        <f t="shared" si="229"/>
        <v>0.1877626186</v>
      </c>
      <c r="IG355" s="122">
        <f t="shared" si="230"/>
        <v>0.1877626186</v>
      </c>
      <c r="IH355" s="142">
        <f t="shared" si="231"/>
        <v>1</v>
      </c>
      <c r="II355" s="142">
        <f t="shared" si="232"/>
        <v>259.6451603</v>
      </c>
      <c r="IJ355" s="130">
        <f t="shared" si="233"/>
        <v>259.6451603</v>
      </c>
      <c r="IK355" s="143">
        <f t="shared" si="234"/>
        <v>255.0817217</v>
      </c>
      <c r="IL355" s="143">
        <f t="shared" si="235"/>
        <v>48.46570476</v>
      </c>
      <c r="IM355" s="143">
        <f t="shared" si="236"/>
        <v>0.1877626186</v>
      </c>
      <c r="IN355" s="124">
        <f t="shared" si="237"/>
        <v>259.6451603</v>
      </c>
    </row>
    <row r="356" ht="12.75" customHeight="1">
      <c r="A356" s="129">
        <f>'Cortez Cubic'!AP356</f>
        <v>-0.2187762226</v>
      </c>
      <c r="B356" s="129">
        <f>'Cortez Cubic'!AQ356</f>
        <v>0.9834322439</v>
      </c>
      <c r="C356" s="129">
        <f>'Cortez Cubic'!AR356</f>
        <v>7662.661138</v>
      </c>
      <c r="D356" s="129">
        <f>'Cortez Cubic'!AS356</f>
        <v>-486005.6098</v>
      </c>
      <c r="E356" s="129">
        <f t="shared" ref="E356:H356" si="5854">0</f>
        <v>0</v>
      </c>
      <c r="F356" s="129">
        <f t="shared" si="5854"/>
        <v>0</v>
      </c>
      <c r="G356" s="129">
        <f t="shared" si="5854"/>
        <v>0</v>
      </c>
      <c r="H356" s="129">
        <f t="shared" si="5854"/>
        <v>0</v>
      </c>
      <c r="I356" s="110">
        <f>'Cortez Cubic'!I356</f>
        <v>118</v>
      </c>
      <c r="J356" s="130">
        <f t="shared" si="28"/>
        <v>141.1373009</v>
      </c>
      <c r="K356" s="131">
        <f t="shared" si="29"/>
        <v>1</v>
      </c>
      <c r="L356" s="131">
        <f t="shared" si="30"/>
        <v>0</v>
      </c>
      <c r="M356" s="132">
        <f t="shared" si="31"/>
        <v>-23.1373009</v>
      </c>
      <c r="N356" s="133">
        <f t="shared" si="32"/>
        <v>66.60329342</v>
      </c>
      <c r="O356" s="134">
        <f t="shared" si="33"/>
        <v>141.1373009</v>
      </c>
      <c r="P356" s="134">
        <f t="shared" si="34"/>
        <v>0</v>
      </c>
      <c r="Q356" s="135">
        <f t="shared" si="35"/>
        <v>74.53400748</v>
      </c>
      <c r="R356" s="135">
        <f t="shared" si="36"/>
        <v>0</v>
      </c>
      <c r="S356" s="136">
        <f t="shared" si="37"/>
        <v>-211.176157</v>
      </c>
      <c r="T356" s="136">
        <f t="shared" si="38"/>
        <v>0</v>
      </c>
      <c r="U356" s="137">
        <f t="shared" ref="U356:X356" si="5855">ATAN2(A356,E356)</f>
        <v>3.141592654</v>
      </c>
      <c r="V356" s="137">
        <f t="shared" si="5855"/>
        <v>0</v>
      </c>
      <c r="W356" s="137">
        <f t="shared" si="5855"/>
        <v>0</v>
      </c>
      <c r="X356" s="137">
        <f t="shared" si="5855"/>
        <v>3.141592654</v>
      </c>
      <c r="Y356" s="137">
        <f t="shared" ref="Y356:AB356" si="5856">SQRT(POWER(A356,2)+POWER(E356,2))</f>
        <v>0.2187762226</v>
      </c>
      <c r="Z356" s="137">
        <f t="shared" si="5856"/>
        <v>0.9834322439</v>
      </c>
      <c r="AA356" s="137">
        <f t="shared" si="5856"/>
        <v>7662.661138</v>
      </c>
      <c r="AB356" s="137">
        <f t="shared" si="5856"/>
        <v>486005.6098</v>
      </c>
      <c r="AC356" s="138">
        <f t="shared" ref="AC356:AF356" si="5857">U356-$U356</f>
        <v>0</v>
      </c>
      <c r="AD356" s="138">
        <f t="shared" si="5857"/>
        <v>-3.141592654</v>
      </c>
      <c r="AE356" s="138">
        <f t="shared" si="5857"/>
        <v>-3.141592654</v>
      </c>
      <c r="AF356" s="138">
        <f t="shared" si="5857"/>
        <v>0</v>
      </c>
      <c r="AG356" s="138">
        <f t="shared" ref="AG356:AJ356" si="5858">Y356/$Y356</f>
        <v>1</v>
      </c>
      <c r="AH356" s="138">
        <f t="shared" si="5858"/>
        <v>4.495151403</v>
      </c>
      <c r="AI356" s="138">
        <f t="shared" si="5858"/>
        <v>35025.10943</v>
      </c>
      <c r="AJ356" s="138">
        <f t="shared" si="5858"/>
        <v>2221473.632</v>
      </c>
      <c r="AK356" s="139">
        <f t="shared" ref="AK356:AN356" si="5859">AG356*COS(AC356)</f>
        <v>1</v>
      </c>
      <c r="AL356" s="139">
        <f t="shared" si="5859"/>
        <v>-4.495151403</v>
      </c>
      <c r="AM356" s="139">
        <f t="shared" si="5859"/>
        <v>-35025.10943</v>
      </c>
      <c r="AN356" s="139">
        <f t="shared" si="5859"/>
        <v>2221473.632</v>
      </c>
      <c r="AO356" s="129">
        <f t="shared" ref="AO356:AR356" si="5860">AG356*SIN(AC356)</f>
        <v>0</v>
      </c>
      <c r="AP356" s="129">
        <f t="shared" si="5860"/>
        <v>0</v>
      </c>
      <c r="AQ356" s="129">
        <f t="shared" si="5860"/>
        <v>0</v>
      </c>
      <c r="AR356" s="129">
        <f t="shared" si="5860"/>
        <v>0</v>
      </c>
      <c r="AS356" s="140">
        <f t="shared" si="45"/>
        <v>-9.424777961</v>
      </c>
      <c r="AT356" s="141">
        <f t="shared" si="46"/>
        <v>-9.424777961</v>
      </c>
      <c r="AU356" s="141">
        <f t="shared" si="47"/>
        <v>-3.141592654</v>
      </c>
      <c r="AV356" s="122">
        <f t="shared" si="48"/>
        <v>3.141592654</v>
      </c>
      <c r="AW356" s="142">
        <f t="shared" si="49"/>
        <v>90.83076497</v>
      </c>
      <c r="AX356" s="130">
        <f t="shared" si="50"/>
        <v>90.83076497</v>
      </c>
      <c r="AY356" s="143">
        <f t="shared" si="51"/>
        <v>181.6615299</v>
      </c>
      <c r="AZ356" s="143">
        <f t="shared" si="52"/>
        <v>0</v>
      </c>
      <c r="BA356" s="143">
        <f t="shared" si="53"/>
        <v>0</v>
      </c>
      <c r="BB356" s="124">
        <f t="shared" si="54"/>
        <v>181.6615299</v>
      </c>
      <c r="BC356" s="140">
        <f t="shared" ref="BC356:BD356" si="5861">BC$2*AD356</f>
        <v>-3.141592654</v>
      </c>
      <c r="BD356" s="140">
        <f t="shared" si="5861"/>
        <v>-3.141592654</v>
      </c>
      <c r="BE356" s="141">
        <f t="shared" si="56"/>
        <v>-6.283185307</v>
      </c>
      <c r="BF356" s="141">
        <f t="shared" si="57"/>
        <v>0</v>
      </c>
      <c r="BG356" s="122">
        <f t="shared" si="58"/>
        <v>0</v>
      </c>
      <c r="BH356" s="142">
        <f t="shared" ref="BH356:BI356" si="5862">POWER(AH356,BH$2)</f>
        <v>4.495151403</v>
      </c>
      <c r="BI356" s="142">
        <f t="shared" si="5862"/>
        <v>35025.10943</v>
      </c>
      <c r="BJ356" s="130">
        <f t="shared" si="60"/>
        <v>157443.1698</v>
      </c>
      <c r="BK356" s="143">
        <f t="shared" si="61"/>
        <v>1416988.528</v>
      </c>
      <c r="BL356" s="143">
        <f t="shared" si="62"/>
        <v>0</v>
      </c>
      <c r="BM356" s="143">
        <f t="shared" si="63"/>
        <v>0</v>
      </c>
      <c r="BN356" s="124">
        <f t="shared" si="64"/>
        <v>1416988.528</v>
      </c>
      <c r="BO356" s="140">
        <f t="shared" si="65"/>
        <v>0</v>
      </c>
      <c r="BP356" s="141">
        <f t="shared" si="66"/>
        <v>0</v>
      </c>
      <c r="BQ356" s="141">
        <f t="shared" si="67"/>
        <v>0</v>
      </c>
      <c r="BR356" s="122">
        <f t="shared" si="68"/>
        <v>0</v>
      </c>
      <c r="BS356" s="142">
        <f t="shared" si="69"/>
        <v>2221473.632</v>
      </c>
      <c r="BT356" s="130">
        <f t="shared" si="70"/>
        <v>2221473.632</v>
      </c>
      <c r="BU356" s="143">
        <f t="shared" si="71"/>
        <v>-59979788.06</v>
      </c>
      <c r="BV356" s="143">
        <f t="shared" si="72"/>
        <v>0</v>
      </c>
      <c r="BW356" s="143">
        <f t="shared" si="73"/>
        <v>3.141592654</v>
      </c>
      <c r="BX356" s="124">
        <f t="shared" si="74"/>
        <v>59979788.06</v>
      </c>
      <c r="BY356" s="144">
        <f t="shared" ref="BY356:BZ356" si="5863">AY356+BK356+BU356</f>
        <v>-58562617.87</v>
      </c>
      <c r="BZ356" s="144">
        <f t="shared" si="5863"/>
        <v>0</v>
      </c>
      <c r="CA356" s="144">
        <f t="shared" si="76"/>
        <v>-3.141592654</v>
      </c>
      <c r="CB356" s="145">
        <f t="shared" si="77"/>
        <v>58562617.87</v>
      </c>
      <c r="CC356" s="140">
        <f t="shared" ref="CC356:CD356" si="5864">CC$2*AD356</f>
        <v>-6.283185307</v>
      </c>
      <c r="CD356" s="140">
        <f t="shared" si="5864"/>
        <v>-6.283185307</v>
      </c>
      <c r="CE356" s="141">
        <f t="shared" si="79"/>
        <v>-12.56637061</v>
      </c>
      <c r="CF356" s="141">
        <f t="shared" si="80"/>
        <v>0</v>
      </c>
      <c r="CG356" s="122">
        <f t="shared" si="81"/>
        <v>0</v>
      </c>
      <c r="CH356" s="142">
        <f t="shared" ref="CH356:CI356" si="5865">POWER(AH356,CH$2)</f>
        <v>20.20638613</v>
      </c>
      <c r="CI356" s="142">
        <f t="shared" si="5865"/>
        <v>1226758291</v>
      </c>
      <c r="CJ356" s="130">
        <f t="shared" si="83"/>
        <v>24788351719</v>
      </c>
      <c r="CK356" s="143">
        <f t="shared" si="84"/>
        <v>-24788351719</v>
      </c>
      <c r="CL356" s="143">
        <f t="shared" si="85"/>
        <v>0</v>
      </c>
      <c r="CM356" s="143">
        <f t="shared" si="86"/>
        <v>3.141592654</v>
      </c>
      <c r="CN356" s="124">
        <f t="shared" si="87"/>
        <v>24788351719</v>
      </c>
      <c r="CO356" s="140">
        <f t="shared" si="88"/>
        <v>-9.424777961</v>
      </c>
      <c r="CP356" s="141">
        <f t="shared" si="89"/>
        <v>-9.424777961</v>
      </c>
      <c r="CQ356" s="141">
        <f t="shared" si="90"/>
        <v>-3.141592654</v>
      </c>
      <c r="CR356" s="122">
        <f t="shared" si="91"/>
        <v>3.141592654</v>
      </c>
      <c r="CS356" s="142">
        <f t="shared" si="92"/>
        <v>42967343389532</v>
      </c>
      <c r="CT356" s="130">
        <f t="shared" si="93"/>
        <v>42967343389532</v>
      </c>
      <c r="CU356" s="143">
        <f t="shared" si="94"/>
        <v>-171869373558127</v>
      </c>
      <c r="CV356" s="143">
        <f t="shared" si="95"/>
        <v>0.02104792782</v>
      </c>
      <c r="CW356" s="143">
        <f t="shared" si="96"/>
        <v>3.141592654</v>
      </c>
      <c r="CX356" s="124">
        <f t="shared" si="97"/>
        <v>171869373558127</v>
      </c>
      <c r="CY356" s="140">
        <f t="shared" si="98"/>
        <v>-9.424777961</v>
      </c>
      <c r="CZ356" s="140">
        <f t="shared" si="99"/>
        <v>0</v>
      </c>
      <c r="DA356" s="141">
        <f t="shared" si="100"/>
        <v>-9.424777961</v>
      </c>
      <c r="DB356" s="141">
        <f t="shared" si="101"/>
        <v>-3.141592654</v>
      </c>
      <c r="DC356" s="122">
        <f t="shared" si="102"/>
        <v>3.141592654</v>
      </c>
      <c r="DD356" s="142">
        <f t="shared" si="103"/>
        <v>90.83076497</v>
      </c>
      <c r="DE356" s="142">
        <f t="shared" si="104"/>
        <v>2221473.632</v>
      </c>
      <c r="DF356" s="130">
        <f t="shared" si="105"/>
        <v>201778149.3</v>
      </c>
      <c r="DG356" s="143">
        <f t="shared" si="106"/>
        <v>-807112597.4</v>
      </c>
      <c r="DH356" s="143">
        <f t="shared" si="107"/>
        <v>0.00000009884278589</v>
      </c>
      <c r="DI356" s="143">
        <f t="shared" si="108"/>
        <v>3.141592654</v>
      </c>
      <c r="DJ356" s="124">
        <f t="shared" si="109"/>
        <v>807112597.4</v>
      </c>
      <c r="DK356" s="140">
        <f t="shared" ref="DK356:DM356" si="5866">DK$2*AD356</f>
        <v>-3.141592654</v>
      </c>
      <c r="DL356" s="140">
        <f t="shared" si="5866"/>
        <v>-3.141592654</v>
      </c>
      <c r="DM356" s="140">
        <f t="shared" si="5866"/>
        <v>0</v>
      </c>
      <c r="DN356" s="141">
        <f t="shared" si="111"/>
        <v>-6.283185307</v>
      </c>
      <c r="DO356" s="141">
        <f t="shared" si="112"/>
        <v>0</v>
      </c>
      <c r="DP356" s="122">
        <f t="shared" si="113"/>
        <v>0</v>
      </c>
      <c r="DQ356" s="142">
        <f t="shared" ref="DQ356:DS356" si="5867">POWER(AH356,DQ$2)</f>
        <v>4.495151403</v>
      </c>
      <c r="DR356" s="142">
        <f t="shared" si="5867"/>
        <v>35025.10943</v>
      </c>
      <c r="DS356" s="142">
        <f t="shared" si="5867"/>
        <v>2221473.632</v>
      </c>
      <c r="DT356" s="130">
        <f t="shared" si="115"/>
        <v>349755850231</v>
      </c>
      <c r="DU356" s="143">
        <f t="shared" si="116"/>
        <v>-6295605304161</v>
      </c>
      <c r="DV356" s="143">
        <f t="shared" si="117"/>
        <v>0</v>
      </c>
      <c r="DW356" s="143">
        <f t="shared" si="118"/>
        <v>3.141592654</v>
      </c>
      <c r="DX356" s="124">
        <f t="shared" si="119"/>
        <v>6295605304161</v>
      </c>
      <c r="DY356" s="140">
        <f t="shared" si="120"/>
        <v>0</v>
      </c>
      <c r="DZ356" s="141">
        <f t="shared" si="121"/>
        <v>0</v>
      </c>
      <c r="EA356" s="141">
        <f t="shared" si="122"/>
        <v>0</v>
      </c>
      <c r="EB356" s="122">
        <f t="shared" si="123"/>
        <v>0</v>
      </c>
      <c r="EC356" s="142">
        <f t="shared" si="124"/>
        <v>4934945096791</v>
      </c>
      <c r="ED356" s="130">
        <f t="shared" si="125"/>
        <v>4934945096791</v>
      </c>
      <c r="EE356" s="143">
        <f t="shared" si="126"/>
        <v>133243517613346</v>
      </c>
      <c r="EF356" s="143">
        <f t="shared" si="127"/>
        <v>0</v>
      </c>
      <c r="EG356" s="143">
        <f t="shared" si="128"/>
        <v>0</v>
      </c>
      <c r="EH356" s="124">
        <f t="shared" si="129"/>
        <v>133243517613346</v>
      </c>
      <c r="EI356" s="144">
        <f t="shared" ref="EI356:EJ356" si="5868">CK356+CU356+DG356+DU356+EE356</f>
        <v>-44947056713258</v>
      </c>
      <c r="EJ356" s="144">
        <f t="shared" si="5868"/>
        <v>0.02104802666</v>
      </c>
      <c r="EK356" s="144">
        <f t="shared" si="131"/>
        <v>3.141592654</v>
      </c>
      <c r="EL356" s="145">
        <f t="shared" si="132"/>
        <v>44947056713258</v>
      </c>
      <c r="EM356" s="140">
        <f t="shared" si="133"/>
        <v>1.570796327</v>
      </c>
      <c r="EN356" s="141">
        <f t="shared" si="134"/>
        <v>1.570796327</v>
      </c>
      <c r="EO356" s="141">
        <f t="shared" si="135"/>
        <v>1.570796327</v>
      </c>
      <c r="EP356" s="122">
        <f t="shared" si="136"/>
        <v>1.570796327</v>
      </c>
      <c r="EQ356" s="142">
        <f t="shared" si="137"/>
        <v>6704256.612</v>
      </c>
      <c r="ER356" s="130">
        <f t="shared" si="138"/>
        <v>6704256.612</v>
      </c>
      <c r="ES356" s="143">
        <f t="shared" si="139"/>
        <v>0.000000009868331749</v>
      </c>
      <c r="ET356" s="143">
        <f t="shared" si="140"/>
        <v>34836339.23</v>
      </c>
      <c r="EU356" s="143">
        <f t="shared" si="141"/>
        <v>1.570796327</v>
      </c>
      <c r="EV356" s="124">
        <f t="shared" si="142"/>
        <v>34836339.23</v>
      </c>
      <c r="EW356" s="144">
        <f t="shared" ref="EW356:EX356" si="5869">BY356+ES356</f>
        <v>-58562617.87</v>
      </c>
      <c r="EX356" s="144">
        <f t="shared" si="5869"/>
        <v>34836339.23</v>
      </c>
      <c r="EY356" s="144">
        <f t="shared" si="144"/>
        <v>2.604963907</v>
      </c>
      <c r="EZ356" s="145">
        <f t="shared" si="145"/>
        <v>68140668.79</v>
      </c>
      <c r="FA356" s="140">
        <f t="shared" si="146"/>
        <v>0.8683213023</v>
      </c>
      <c r="FB356" s="141">
        <f t="shared" si="147"/>
        <v>0.8683213023</v>
      </c>
      <c r="FC356" s="141">
        <f t="shared" si="148"/>
        <v>0.8683213023</v>
      </c>
      <c r="FD356" s="122">
        <f t="shared" si="149"/>
        <v>0.8683213023</v>
      </c>
      <c r="FE356" s="142">
        <f t="shared" si="150"/>
        <v>408.446768</v>
      </c>
      <c r="FF356" s="130">
        <f t="shared" si="151"/>
        <v>408.446768</v>
      </c>
      <c r="FG356" s="143">
        <f t="shared" si="152"/>
        <v>69.81945855</v>
      </c>
      <c r="FH356" s="143">
        <f t="shared" si="153"/>
        <v>82.47742018</v>
      </c>
      <c r="FI356" s="143">
        <f t="shared" si="154"/>
        <v>0.8683213023</v>
      </c>
      <c r="FJ356" s="124">
        <f t="shared" si="155"/>
        <v>108.0614715</v>
      </c>
      <c r="FK356" s="140">
        <f t="shared" si="156"/>
        <v>-6.283185307</v>
      </c>
      <c r="FL356" s="141">
        <f t="shared" si="157"/>
        <v>-6.283185307</v>
      </c>
      <c r="FM356" s="141">
        <f t="shared" si="158"/>
        <v>0</v>
      </c>
      <c r="FN356" s="122">
        <f t="shared" si="159"/>
        <v>0</v>
      </c>
      <c r="FO356" s="142">
        <f t="shared" si="160"/>
        <v>20.20638613</v>
      </c>
      <c r="FP356" s="130">
        <f t="shared" si="161"/>
        <v>20.20638613</v>
      </c>
      <c r="FQ356" s="143">
        <f t="shared" si="162"/>
        <v>-20.20638613</v>
      </c>
      <c r="FR356" s="143">
        <f t="shared" si="163"/>
        <v>0</v>
      </c>
      <c r="FS356" s="143">
        <f t="shared" si="164"/>
        <v>3.141592654</v>
      </c>
      <c r="FT356" s="124">
        <f t="shared" si="165"/>
        <v>20.20638613</v>
      </c>
      <c r="FU356" s="144">
        <f t="shared" si="166"/>
        <v>-105095.5347</v>
      </c>
      <c r="FV356" s="144">
        <f t="shared" si="167"/>
        <v>0</v>
      </c>
      <c r="FW356" s="144">
        <f t="shared" si="168"/>
        <v>-3.141592654</v>
      </c>
      <c r="FX356" s="145">
        <f t="shared" si="169"/>
        <v>105095.5347</v>
      </c>
      <c r="FY356" s="140">
        <f t="shared" si="170"/>
        <v>-3.141592654</v>
      </c>
      <c r="FZ356" s="140">
        <f t="shared" si="171"/>
        <v>-0.8683213023</v>
      </c>
      <c r="GA356" s="141">
        <f t="shared" si="172"/>
        <v>-4.009913956</v>
      </c>
      <c r="GB356" s="141">
        <f t="shared" si="173"/>
        <v>-4.009913956</v>
      </c>
      <c r="GC356" s="122">
        <f t="shared" si="174"/>
        <v>2.273271351</v>
      </c>
      <c r="GD356" s="142">
        <f t="shared" si="175"/>
        <v>105095.5347</v>
      </c>
      <c r="GE356" s="142">
        <f t="shared" si="176"/>
        <v>0.009253992063</v>
      </c>
      <c r="GF356" s="130">
        <f t="shared" si="177"/>
        <v>972.5532439</v>
      </c>
      <c r="GG356" s="143">
        <f t="shared" si="178"/>
        <v>-69.81945855</v>
      </c>
      <c r="GH356" s="143">
        <f t="shared" si="179"/>
        <v>82.47742018</v>
      </c>
      <c r="GI356" s="143">
        <f t="shared" si="180"/>
        <v>2.273271351</v>
      </c>
      <c r="GJ356" s="124">
        <f t="shared" si="181"/>
        <v>108.0614715</v>
      </c>
      <c r="GK356" s="146">
        <f t="shared" si="182"/>
        <v>-0.5</v>
      </c>
      <c r="GL356" s="127">
        <f t="shared" si="183"/>
        <v>-0.8660254038</v>
      </c>
      <c r="GM356" s="146">
        <f t="shared" si="184"/>
        <v>-2.094395102</v>
      </c>
      <c r="GN356" s="127">
        <f t="shared" si="185"/>
        <v>1</v>
      </c>
      <c r="GO356" s="147">
        <f t="shared" si="186"/>
        <v>-0.5</v>
      </c>
      <c r="GP356" s="128">
        <f t="shared" si="187"/>
        <v>0.8660254038</v>
      </c>
      <c r="GQ356" s="147">
        <f t="shared" si="188"/>
        <v>2.094395102</v>
      </c>
      <c r="GR356" s="128">
        <f t="shared" si="189"/>
        <v>1</v>
      </c>
      <c r="GS356" s="140">
        <f t="shared" si="190"/>
        <v>-2.094395102</v>
      </c>
      <c r="GT356" s="140">
        <f t="shared" si="191"/>
        <v>0.8683213023</v>
      </c>
      <c r="GU356" s="141">
        <f t="shared" si="192"/>
        <v>-1.2260738</v>
      </c>
      <c r="GV356" s="141">
        <f t="shared" si="193"/>
        <v>-1.2260738</v>
      </c>
      <c r="GW356" s="122">
        <f t="shared" si="194"/>
        <v>-1.2260738</v>
      </c>
      <c r="GX356" s="142">
        <f t="shared" si="195"/>
        <v>1</v>
      </c>
      <c r="GY356" s="142">
        <f t="shared" si="196"/>
        <v>108.0614715</v>
      </c>
      <c r="GZ356" s="130">
        <f t="shared" si="197"/>
        <v>108.0614715</v>
      </c>
      <c r="HA356" s="143">
        <f t="shared" si="198"/>
        <v>36.51781184</v>
      </c>
      <c r="HB356" s="143">
        <f t="shared" si="199"/>
        <v>-101.7041349</v>
      </c>
      <c r="HC356" s="143">
        <f t="shared" si="200"/>
        <v>-1.2260738</v>
      </c>
      <c r="HD356" s="124">
        <f t="shared" si="201"/>
        <v>108.0614715</v>
      </c>
      <c r="HE356" s="140">
        <f t="shared" si="202"/>
        <v>2.094395102</v>
      </c>
      <c r="HF356" s="140">
        <f t="shared" si="203"/>
        <v>2.273271351</v>
      </c>
      <c r="HG356" s="141">
        <f t="shared" si="204"/>
        <v>4.367666454</v>
      </c>
      <c r="HH356" s="141">
        <f t="shared" si="205"/>
        <v>4.367666454</v>
      </c>
      <c r="HI356" s="122">
        <f t="shared" si="206"/>
        <v>-1.915518854</v>
      </c>
      <c r="HJ356" s="142">
        <f t="shared" si="207"/>
        <v>1</v>
      </c>
      <c r="HK356" s="142">
        <f t="shared" si="208"/>
        <v>108.0614715</v>
      </c>
      <c r="HL356" s="130">
        <f t="shared" si="209"/>
        <v>108.0614715</v>
      </c>
      <c r="HM356" s="143">
        <f t="shared" si="210"/>
        <v>-36.51781184</v>
      </c>
      <c r="HN356" s="143">
        <f t="shared" si="211"/>
        <v>-101.7041349</v>
      </c>
      <c r="HO356" s="143">
        <f t="shared" si="212"/>
        <v>-1.915518854</v>
      </c>
      <c r="HP356" s="124">
        <f t="shared" si="213"/>
        <v>108.0614715</v>
      </c>
      <c r="HQ356" s="140">
        <f t="shared" si="214"/>
        <v>2.094395102</v>
      </c>
      <c r="HR356" s="140">
        <f t="shared" si="215"/>
        <v>0.8683213023</v>
      </c>
      <c r="HS356" s="141">
        <f t="shared" si="216"/>
        <v>2.962716405</v>
      </c>
      <c r="HT356" s="141">
        <f t="shared" si="217"/>
        <v>2.962716405</v>
      </c>
      <c r="HU356" s="122">
        <f t="shared" si="218"/>
        <v>2.962716405</v>
      </c>
      <c r="HV356" s="142">
        <f t="shared" si="219"/>
        <v>1</v>
      </c>
      <c r="HW356" s="142">
        <f t="shared" si="220"/>
        <v>108.0614715</v>
      </c>
      <c r="HX356" s="130">
        <f t="shared" si="221"/>
        <v>108.0614715</v>
      </c>
      <c r="HY356" s="143">
        <f t="shared" si="222"/>
        <v>-106.3372704</v>
      </c>
      <c r="HZ356" s="143">
        <f t="shared" si="223"/>
        <v>19.22671469</v>
      </c>
      <c r="IA356" s="143">
        <f t="shared" si="224"/>
        <v>2.962716405</v>
      </c>
      <c r="IB356" s="124">
        <f t="shared" si="225"/>
        <v>108.0614715</v>
      </c>
      <c r="IC356" s="140">
        <f t="shared" si="226"/>
        <v>-2.094395102</v>
      </c>
      <c r="ID356" s="140">
        <f t="shared" si="227"/>
        <v>2.273271351</v>
      </c>
      <c r="IE356" s="141">
        <f t="shared" si="228"/>
        <v>0.1788762489</v>
      </c>
      <c r="IF356" s="141">
        <f t="shared" si="229"/>
        <v>0.1788762489</v>
      </c>
      <c r="IG356" s="122">
        <f t="shared" si="230"/>
        <v>0.1788762489</v>
      </c>
      <c r="IH356" s="142">
        <f t="shared" si="231"/>
        <v>1</v>
      </c>
      <c r="II356" s="142">
        <f t="shared" si="232"/>
        <v>108.0614715</v>
      </c>
      <c r="IJ356" s="130">
        <f t="shared" si="233"/>
        <v>108.0614715</v>
      </c>
      <c r="IK356" s="143">
        <f t="shared" si="234"/>
        <v>106.3372704</v>
      </c>
      <c r="IL356" s="143">
        <f t="shared" si="235"/>
        <v>19.22671469</v>
      </c>
      <c r="IM356" s="143">
        <f t="shared" si="236"/>
        <v>0.1788762489</v>
      </c>
      <c r="IN356" s="124">
        <f t="shared" si="237"/>
        <v>108.0614715</v>
      </c>
    </row>
    <row r="357" ht="12.75" customHeight="1">
      <c r="A357" s="129">
        <f>'Cortez Cubic'!AP357</f>
        <v>-0.2187762226</v>
      </c>
      <c r="B357" s="129">
        <f>'Cortez Cubic'!AQ357</f>
        <v>11.82816542</v>
      </c>
      <c r="C357" s="129">
        <f>'Cortez Cubic'!AR357</f>
        <v>4152.338752</v>
      </c>
      <c r="D357" s="129">
        <f>'Cortez Cubic'!AS357</f>
        <v>-253395.9853</v>
      </c>
      <c r="E357" s="129">
        <f t="shared" ref="E357:H357" si="5870">0</f>
        <v>0</v>
      </c>
      <c r="F357" s="129">
        <f t="shared" si="5870"/>
        <v>0</v>
      </c>
      <c r="G357" s="129">
        <f t="shared" si="5870"/>
        <v>0</v>
      </c>
      <c r="H357" s="129">
        <f t="shared" si="5870"/>
        <v>0</v>
      </c>
      <c r="I357" s="110">
        <f>'Cortez Cubic'!I357</f>
        <v>86</v>
      </c>
      <c r="J357" s="130">
        <f t="shared" si="28"/>
        <v>62.85437064</v>
      </c>
      <c r="K357" s="131">
        <f t="shared" si="29"/>
        <v>0</v>
      </c>
      <c r="L357" s="131">
        <f t="shared" si="30"/>
        <v>1</v>
      </c>
      <c r="M357" s="132">
        <f t="shared" si="31"/>
        <v>23.14562936</v>
      </c>
      <c r="N357" s="133">
        <f t="shared" si="32"/>
        <v>68.5696961</v>
      </c>
      <c r="O357" s="134">
        <f t="shared" si="33"/>
        <v>131.4240667</v>
      </c>
      <c r="P357" s="134">
        <f t="shared" si="34"/>
        <v>0</v>
      </c>
      <c r="Q357" s="135">
        <f t="shared" si="35"/>
        <v>62.85437064</v>
      </c>
      <c r="R357" s="135">
        <f t="shared" si="36"/>
        <v>0</v>
      </c>
      <c r="S357" s="136">
        <f t="shared" si="37"/>
        <v>-140.2133051</v>
      </c>
      <c r="T357" s="136">
        <f t="shared" si="38"/>
        <v>0</v>
      </c>
      <c r="U357" s="137">
        <f t="shared" ref="U357:X357" si="5871">ATAN2(A357,E357)</f>
        <v>3.141592654</v>
      </c>
      <c r="V357" s="137">
        <f t="shared" si="5871"/>
        <v>0</v>
      </c>
      <c r="W357" s="137">
        <f t="shared" si="5871"/>
        <v>0</v>
      </c>
      <c r="X357" s="137">
        <f t="shared" si="5871"/>
        <v>3.141592654</v>
      </c>
      <c r="Y357" s="137">
        <f t="shared" ref="Y357:AB357" si="5872">SQRT(POWER(A357,2)+POWER(E357,2))</f>
        <v>0.2187762226</v>
      </c>
      <c r="Z357" s="137">
        <f t="shared" si="5872"/>
        <v>11.82816542</v>
      </c>
      <c r="AA357" s="137">
        <f t="shared" si="5872"/>
        <v>4152.338752</v>
      </c>
      <c r="AB357" s="137">
        <f t="shared" si="5872"/>
        <v>253395.9853</v>
      </c>
      <c r="AC357" s="138">
        <f t="shared" ref="AC357:AF357" si="5873">U357-$U357</f>
        <v>0</v>
      </c>
      <c r="AD357" s="138">
        <f t="shared" si="5873"/>
        <v>-3.141592654</v>
      </c>
      <c r="AE357" s="138">
        <f t="shared" si="5873"/>
        <v>-3.141592654</v>
      </c>
      <c r="AF357" s="138">
        <f t="shared" si="5873"/>
        <v>0</v>
      </c>
      <c r="AG357" s="138">
        <f t="shared" ref="AG357:AJ357" si="5874">Y357/$Y357</f>
        <v>1</v>
      </c>
      <c r="AH357" s="138">
        <f t="shared" si="5874"/>
        <v>54.06513231</v>
      </c>
      <c r="AI357" s="138">
        <f t="shared" si="5874"/>
        <v>18979.84481</v>
      </c>
      <c r="AJ357" s="138">
        <f t="shared" si="5874"/>
        <v>1158242.803</v>
      </c>
      <c r="AK357" s="139">
        <f t="shared" ref="AK357:AN357" si="5875">AG357*COS(AC357)</f>
        <v>1</v>
      </c>
      <c r="AL357" s="139">
        <f t="shared" si="5875"/>
        <v>-54.06513231</v>
      </c>
      <c r="AM357" s="139">
        <f t="shared" si="5875"/>
        <v>-18979.84481</v>
      </c>
      <c r="AN357" s="139">
        <f t="shared" si="5875"/>
        <v>1158242.803</v>
      </c>
      <c r="AO357" s="129">
        <f t="shared" ref="AO357:AR357" si="5876">AG357*SIN(AC357)</f>
        <v>0</v>
      </c>
      <c r="AP357" s="129">
        <f t="shared" si="5876"/>
        <v>0</v>
      </c>
      <c r="AQ357" s="129">
        <f t="shared" si="5876"/>
        <v>0</v>
      </c>
      <c r="AR357" s="129">
        <f t="shared" si="5876"/>
        <v>0</v>
      </c>
      <c r="AS357" s="140">
        <f t="shared" si="45"/>
        <v>-9.424777961</v>
      </c>
      <c r="AT357" s="141">
        <f t="shared" si="46"/>
        <v>-9.424777961</v>
      </c>
      <c r="AU357" s="141">
        <f t="shared" si="47"/>
        <v>-3.141592654</v>
      </c>
      <c r="AV357" s="122">
        <f t="shared" si="48"/>
        <v>3.141592654</v>
      </c>
      <c r="AW357" s="142">
        <f t="shared" si="49"/>
        <v>158034.4649</v>
      </c>
      <c r="AX357" s="130">
        <f t="shared" si="50"/>
        <v>158034.4649</v>
      </c>
      <c r="AY357" s="143">
        <f t="shared" si="51"/>
        <v>316068.9298</v>
      </c>
      <c r="AZ357" s="143">
        <f t="shared" si="52"/>
        <v>0</v>
      </c>
      <c r="BA357" s="143">
        <f t="shared" si="53"/>
        <v>0</v>
      </c>
      <c r="BB357" s="124">
        <f t="shared" si="54"/>
        <v>316068.9298</v>
      </c>
      <c r="BC357" s="140">
        <f t="shared" ref="BC357:BD357" si="5877">BC$2*AD357</f>
        <v>-3.141592654</v>
      </c>
      <c r="BD357" s="140">
        <f t="shared" si="5877"/>
        <v>-3.141592654</v>
      </c>
      <c r="BE357" s="141">
        <f t="shared" si="56"/>
        <v>-6.283185307</v>
      </c>
      <c r="BF357" s="141">
        <f t="shared" si="57"/>
        <v>0</v>
      </c>
      <c r="BG357" s="122">
        <f t="shared" si="58"/>
        <v>0</v>
      </c>
      <c r="BH357" s="142">
        <f t="shared" ref="BH357:BI357" si="5878">POWER(AH357,BH$2)</f>
        <v>54.06513231</v>
      </c>
      <c r="BI357" s="142">
        <f t="shared" si="5878"/>
        <v>18979.84481</v>
      </c>
      <c r="BJ357" s="130">
        <f t="shared" si="60"/>
        <v>1026147.821</v>
      </c>
      <c r="BK357" s="143">
        <f t="shared" si="61"/>
        <v>9235330.385</v>
      </c>
      <c r="BL357" s="143">
        <f t="shared" si="62"/>
        <v>0</v>
      </c>
      <c r="BM357" s="143">
        <f t="shared" si="63"/>
        <v>0</v>
      </c>
      <c r="BN357" s="124">
        <f t="shared" si="64"/>
        <v>9235330.385</v>
      </c>
      <c r="BO357" s="140">
        <f t="shared" si="65"/>
        <v>0</v>
      </c>
      <c r="BP357" s="141">
        <f t="shared" si="66"/>
        <v>0</v>
      </c>
      <c r="BQ357" s="141">
        <f t="shared" si="67"/>
        <v>0</v>
      </c>
      <c r="BR357" s="122">
        <f t="shared" si="68"/>
        <v>0</v>
      </c>
      <c r="BS357" s="142">
        <f t="shared" si="69"/>
        <v>1158242.803</v>
      </c>
      <c r="BT357" s="130">
        <f t="shared" si="70"/>
        <v>1158242.803</v>
      </c>
      <c r="BU357" s="143">
        <f t="shared" si="71"/>
        <v>-31272555.68</v>
      </c>
      <c r="BV357" s="143">
        <f t="shared" si="72"/>
        <v>0</v>
      </c>
      <c r="BW357" s="143">
        <f t="shared" si="73"/>
        <v>3.141592654</v>
      </c>
      <c r="BX357" s="124">
        <f t="shared" si="74"/>
        <v>31272555.68</v>
      </c>
      <c r="BY357" s="144">
        <f t="shared" ref="BY357:BZ357" si="5879">AY357+BK357+BU357</f>
        <v>-21721156.37</v>
      </c>
      <c r="BZ357" s="144">
        <f t="shared" si="5879"/>
        <v>0</v>
      </c>
      <c r="CA357" s="144">
        <f t="shared" si="76"/>
        <v>-3.141592654</v>
      </c>
      <c r="CB357" s="145">
        <f t="shared" si="77"/>
        <v>21721156.37</v>
      </c>
      <c r="CC357" s="140">
        <f t="shared" ref="CC357:CD357" si="5880">CC$2*AD357</f>
        <v>-6.283185307</v>
      </c>
      <c r="CD357" s="140">
        <f t="shared" si="5880"/>
        <v>-6.283185307</v>
      </c>
      <c r="CE357" s="141">
        <f t="shared" si="79"/>
        <v>-12.56637061</v>
      </c>
      <c r="CF357" s="141">
        <f t="shared" si="80"/>
        <v>0</v>
      </c>
      <c r="CG357" s="122">
        <f t="shared" si="81"/>
        <v>0</v>
      </c>
      <c r="CH357" s="142">
        <f t="shared" ref="CH357:CI357" si="5881">POWER(AH357,CH$2)</f>
        <v>2923.038531</v>
      </c>
      <c r="CI357" s="142">
        <f t="shared" si="5881"/>
        <v>360234508.8</v>
      </c>
      <c r="CJ357" s="130">
        <f t="shared" si="83"/>
        <v>1052979349601</v>
      </c>
      <c r="CK357" s="143">
        <f t="shared" si="84"/>
        <v>-1052979349601</v>
      </c>
      <c r="CL357" s="143">
        <f t="shared" si="85"/>
        <v>0</v>
      </c>
      <c r="CM357" s="143">
        <f t="shared" si="86"/>
        <v>3.141592654</v>
      </c>
      <c r="CN357" s="124">
        <f t="shared" si="87"/>
        <v>1052979349601</v>
      </c>
      <c r="CO357" s="140">
        <f t="shared" si="88"/>
        <v>-9.424777961</v>
      </c>
      <c r="CP357" s="141">
        <f t="shared" si="89"/>
        <v>-9.424777961</v>
      </c>
      <c r="CQ357" s="141">
        <f t="shared" si="90"/>
        <v>-3.141592654</v>
      </c>
      <c r="CR357" s="122">
        <f t="shared" si="91"/>
        <v>3.141592654</v>
      </c>
      <c r="CS357" s="142">
        <f t="shared" si="92"/>
        <v>6837195071376</v>
      </c>
      <c r="CT357" s="130">
        <f t="shared" si="93"/>
        <v>6837195071376</v>
      </c>
      <c r="CU357" s="143">
        <f t="shared" si="94"/>
        <v>-27348780285504</v>
      </c>
      <c r="CV357" s="143">
        <f t="shared" si="95"/>
        <v>0.003349259624</v>
      </c>
      <c r="CW357" s="143">
        <f t="shared" si="96"/>
        <v>3.141592654</v>
      </c>
      <c r="CX357" s="124">
        <f t="shared" si="97"/>
        <v>27348780285504</v>
      </c>
      <c r="CY357" s="140">
        <f t="shared" si="98"/>
        <v>-9.424777961</v>
      </c>
      <c r="CZ357" s="140">
        <f t="shared" si="99"/>
        <v>0</v>
      </c>
      <c r="DA357" s="141">
        <f t="shared" si="100"/>
        <v>-9.424777961</v>
      </c>
      <c r="DB357" s="141">
        <f t="shared" si="101"/>
        <v>-3.141592654</v>
      </c>
      <c r="DC357" s="122">
        <f t="shared" si="102"/>
        <v>3.141592654</v>
      </c>
      <c r="DD357" s="142">
        <f t="shared" si="103"/>
        <v>158034.4649</v>
      </c>
      <c r="DE357" s="142">
        <f t="shared" si="104"/>
        <v>1158242.803</v>
      </c>
      <c r="DF357" s="130">
        <f t="shared" si="105"/>
        <v>183042281628</v>
      </c>
      <c r="DG357" s="143">
        <f t="shared" si="106"/>
        <v>-732169126513</v>
      </c>
      <c r="DH357" s="143">
        <f t="shared" si="107"/>
        <v>0.00008966485772</v>
      </c>
      <c r="DI357" s="143">
        <f t="shared" si="108"/>
        <v>3.141592654</v>
      </c>
      <c r="DJ357" s="124">
        <f t="shared" si="109"/>
        <v>732169126513</v>
      </c>
      <c r="DK357" s="140">
        <f t="shared" ref="DK357:DM357" si="5882">DK$2*AD357</f>
        <v>-3.141592654</v>
      </c>
      <c r="DL357" s="140">
        <f t="shared" si="5882"/>
        <v>-3.141592654</v>
      </c>
      <c r="DM357" s="140">
        <f t="shared" si="5882"/>
        <v>0</v>
      </c>
      <c r="DN357" s="141">
        <f t="shared" si="111"/>
        <v>-6.283185307</v>
      </c>
      <c r="DO357" s="141">
        <f t="shared" si="112"/>
        <v>0</v>
      </c>
      <c r="DP357" s="122">
        <f t="shared" si="113"/>
        <v>0</v>
      </c>
      <c r="DQ357" s="142">
        <f t="shared" ref="DQ357:DS357" si="5883">POWER(AH357,DQ$2)</f>
        <v>54.06513231</v>
      </c>
      <c r="DR357" s="142">
        <f t="shared" si="5883"/>
        <v>18979.84481</v>
      </c>
      <c r="DS357" s="142">
        <f t="shared" si="5883"/>
        <v>1158242.803</v>
      </c>
      <c r="DT357" s="130">
        <f t="shared" si="115"/>
        <v>1188528328002</v>
      </c>
      <c r="DU357" s="143">
        <f t="shared" si="116"/>
        <v>-21393509904034</v>
      </c>
      <c r="DV357" s="143">
        <f t="shared" si="117"/>
        <v>0</v>
      </c>
      <c r="DW357" s="143">
        <f t="shared" si="118"/>
        <v>3.141592654</v>
      </c>
      <c r="DX357" s="124">
        <f t="shared" si="119"/>
        <v>21393509904034</v>
      </c>
      <c r="DY357" s="140">
        <f t="shared" si="120"/>
        <v>0</v>
      </c>
      <c r="DZ357" s="141">
        <f t="shared" si="121"/>
        <v>0</v>
      </c>
      <c r="EA357" s="141">
        <f t="shared" si="122"/>
        <v>0</v>
      </c>
      <c r="EB357" s="122">
        <f t="shared" si="123"/>
        <v>0</v>
      </c>
      <c r="EC357" s="142">
        <f t="shared" si="124"/>
        <v>1341526390806</v>
      </c>
      <c r="ED357" s="130">
        <f t="shared" si="125"/>
        <v>1341526390806</v>
      </c>
      <c r="EE357" s="143">
        <f t="shared" si="126"/>
        <v>36221212551749</v>
      </c>
      <c r="EF357" s="143">
        <f t="shared" si="127"/>
        <v>0</v>
      </c>
      <c r="EG357" s="143">
        <f t="shared" si="128"/>
        <v>0</v>
      </c>
      <c r="EH357" s="124">
        <f t="shared" si="129"/>
        <v>36221212551749</v>
      </c>
      <c r="EI357" s="144">
        <f t="shared" ref="EI357:EJ357" si="5884">CK357+CU357+DG357+DU357+EE357</f>
        <v>-14306226113904</v>
      </c>
      <c r="EJ357" s="144">
        <f t="shared" si="5884"/>
        <v>0.003438924481</v>
      </c>
      <c r="EK357" s="144">
        <f t="shared" si="131"/>
        <v>3.141592654</v>
      </c>
      <c r="EL357" s="145">
        <f t="shared" si="132"/>
        <v>14306226113904</v>
      </c>
      <c r="EM357" s="140">
        <f t="shared" si="133"/>
        <v>1.570796327</v>
      </c>
      <c r="EN357" s="141">
        <f t="shared" si="134"/>
        <v>1.570796327</v>
      </c>
      <c r="EO357" s="141">
        <f t="shared" si="135"/>
        <v>1.570796327</v>
      </c>
      <c r="EP357" s="122">
        <f t="shared" si="136"/>
        <v>1.570796327</v>
      </c>
      <c r="EQ357" s="142">
        <f t="shared" si="137"/>
        <v>3782357.217</v>
      </c>
      <c r="ER357" s="130">
        <f t="shared" si="138"/>
        <v>3782357.217</v>
      </c>
      <c r="ES357" s="143">
        <f t="shared" si="139"/>
        <v>0.000000001203442322</v>
      </c>
      <c r="ET357" s="143">
        <f t="shared" si="140"/>
        <v>19653704.61</v>
      </c>
      <c r="EU357" s="143">
        <f t="shared" si="141"/>
        <v>1.570796327</v>
      </c>
      <c r="EV357" s="124">
        <f t="shared" si="142"/>
        <v>19653704.61</v>
      </c>
      <c r="EW357" s="144">
        <f t="shared" ref="EW357:EX357" si="5885">BY357+ES357</f>
        <v>-21721156.37</v>
      </c>
      <c r="EX357" s="144">
        <f t="shared" si="5885"/>
        <v>19653704.61</v>
      </c>
      <c r="EY357" s="144">
        <f t="shared" si="144"/>
        <v>2.406121754</v>
      </c>
      <c r="EZ357" s="145">
        <f t="shared" si="145"/>
        <v>29292946.92</v>
      </c>
      <c r="FA357" s="140">
        <f t="shared" si="146"/>
        <v>0.8020405847</v>
      </c>
      <c r="FB357" s="141">
        <f t="shared" si="147"/>
        <v>0.8020405847</v>
      </c>
      <c r="FC357" s="141">
        <f t="shared" si="148"/>
        <v>0.8020405847</v>
      </c>
      <c r="FD357" s="122">
        <f t="shared" si="149"/>
        <v>0.8020405847</v>
      </c>
      <c r="FE357" s="142">
        <f t="shared" si="150"/>
        <v>308.2627309</v>
      </c>
      <c r="FF357" s="130">
        <f t="shared" si="151"/>
        <v>308.2627309</v>
      </c>
      <c r="FG357" s="143">
        <f t="shared" si="152"/>
        <v>56.70117798</v>
      </c>
      <c r="FH357" s="143">
        <f t="shared" si="153"/>
        <v>58.62058861</v>
      </c>
      <c r="FI357" s="143">
        <f t="shared" si="154"/>
        <v>0.8020405847</v>
      </c>
      <c r="FJ357" s="124">
        <f t="shared" si="155"/>
        <v>81.55609722</v>
      </c>
      <c r="FK357" s="140">
        <f t="shared" si="156"/>
        <v>-6.283185307</v>
      </c>
      <c r="FL357" s="141">
        <f t="shared" si="157"/>
        <v>-6.283185307</v>
      </c>
      <c r="FM357" s="141">
        <f t="shared" si="158"/>
        <v>0</v>
      </c>
      <c r="FN357" s="122">
        <f t="shared" si="159"/>
        <v>0</v>
      </c>
      <c r="FO357" s="142">
        <f t="shared" si="160"/>
        <v>2923.038531</v>
      </c>
      <c r="FP357" s="130">
        <f t="shared" si="161"/>
        <v>2923.038531</v>
      </c>
      <c r="FQ357" s="143">
        <f t="shared" si="162"/>
        <v>-2923.038531</v>
      </c>
      <c r="FR357" s="143">
        <f t="shared" si="163"/>
        <v>0</v>
      </c>
      <c r="FS357" s="143">
        <f t="shared" si="164"/>
        <v>3.141592654</v>
      </c>
      <c r="FT357" s="124">
        <f t="shared" si="165"/>
        <v>2923.038531</v>
      </c>
      <c r="FU357" s="144">
        <f t="shared" si="166"/>
        <v>-59862.57295</v>
      </c>
      <c r="FV357" s="144">
        <f t="shared" si="167"/>
        <v>0</v>
      </c>
      <c r="FW357" s="144">
        <f t="shared" si="168"/>
        <v>-3.141592654</v>
      </c>
      <c r="FX357" s="145">
        <f t="shared" si="169"/>
        <v>59862.57295</v>
      </c>
      <c r="FY357" s="140">
        <f t="shared" si="170"/>
        <v>-3.141592654</v>
      </c>
      <c r="FZ357" s="140">
        <f t="shared" si="171"/>
        <v>-0.8020405847</v>
      </c>
      <c r="GA357" s="141">
        <f t="shared" si="172"/>
        <v>-3.943633238</v>
      </c>
      <c r="GB357" s="141">
        <f t="shared" si="173"/>
        <v>-3.943633238</v>
      </c>
      <c r="GC357" s="122">
        <f t="shared" si="174"/>
        <v>2.339552069</v>
      </c>
      <c r="GD357" s="142">
        <f t="shared" si="175"/>
        <v>59862.57295</v>
      </c>
      <c r="GE357" s="142">
        <f t="shared" si="176"/>
        <v>0.01226149894</v>
      </c>
      <c r="GF357" s="130">
        <f t="shared" si="177"/>
        <v>734.004875</v>
      </c>
      <c r="GG357" s="143">
        <f t="shared" si="178"/>
        <v>-56.70117798</v>
      </c>
      <c r="GH357" s="143">
        <f t="shared" si="179"/>
        <v>58.62058861</v>
      </c>
      <c r="GI357" s="143">
        <f t="shared" si="180"/>
        <v>2.339552069</v>
      </c>
      <c r="GJ357" s="124">
        <f t="shared" si="181"/>
        <v>81.55609722</v>
      </c>
      <c r="GK357" s="146">
        <f t="shared" si="182"/>
        <v>-0.5</v>
      </c>
      <c r="GL357" s="127">
        <f t="shared" si="183"/>
        <v>-0.8660254038</v>
      </c>
      <c r="GM357" s="146">
        <f t="shared" si="184"/>
        <v>-2.094395102</v>
      </c>
      <c r="GN357" s="127">
        <f t="shared" si="185"/>
        <v>1</v>
      </c>
      <c r="GO357" s="147">
        <f t="shared" si="186"/>
        <v>-0.5</v>
      </c>
      <c r="GP357" s="128">
        <f t="shared" si="187"/>
        <v>0.8660254038</v>
      </c>
      <c r="GQ357" s="147">
        <f t="shared" si="188"/>
        <v>2.094395102</v>
      </c>
      <c r="GR357" s="128">
        <f t="shared" si="189"/>
        <v>1</v>
      </c>
      <c r="GS357" s="140">
        <f t="shared" si="190"/>
        <v>-2.094395102</v>
      </c>
      <c r="GT357" s="140">
        <f t="shared" si="191"/>
        <v>0.8020405847</v>
      </c>
      <c r="GU357" s="141">
        <f t="shared" si="192"/>
        <v>-1.292354518</v>
      </c>
      <c r="GV357" s="141">
        <f t="shared" si="193"/>
        <v>-1.292354518</v>
      </c>
      <c r="GW357" s="122">
        <f t="shared" si="194"/>
        <v>-1.292354518</v>
      </c>
      <c r="GX357" s="142">
        <f t="shared" si="195"/>
        <v>1</v>
      </c>
      <c r="GY357" s="142">
        <f t="shared" si="196"/>
        <v>81.55609722</v>
      </c>
      <c r="GZ357" s="130">
        <f t="shared" si="197"/>
        <v>81.55609722</v>
      </c>
      <c r="HA357" s="143">
        <f t="shared" si="198"/>
        <v>22.41632993</v>
      </c>
      <c r="HB357" s="143">
        <f t="shared" si="199"/>
        <v>-78.41495487</v>
      </c>
      <c r="HC357" s="143">
        <f t="shared" si="200"/>
        <v>-1.292354518</v>
      </c>
      <c r="HD357" s="124">
        <f t="shared" si="201"/>
        <v>81.55609722</v>
      </c>
      <c r="HE357" s="140">
        <f t="shared" si="202"/>
        <v>2.094395102</v>
      </c>
      <c r="HF357" s="140">
        <f t="shared" si="203"/>
        <v>2.339552069</v>
      </c>
      <c r="HG357" s="141">
        <f t="shared" si="204"/>
        <v>4.433947171</v>
      </c>
      <c r="HH357" s="141">
        <f t="shared" si="205"/>
        <v>4.433947171</v>
      </c>
      <c r="HI357" s="122">
        <f t="shared" si="206"/>
        <v>-1.849238136</v>
      </c>
      <c r="HJ357" s="142">
        <f t="shared" si="207"/>
        <v>1</v>
      </c>
      <c r="HK357" s="142">
        <f t="shared" si="208"/>
        <v>81.55609722</v>
      </c>
      <c r="HL357" s="130">
        <f t="shared" si="209"/>
        <v>81.55609722</v>
      </c>
      <c r="HM357" s="143">
        <f t="shared" si="210"/>
        <v>-22.41632993</v>
      </c>
      <c r="HN357" s="143">
        <f t="shared" si="211"/>
        <v>-78.41495487</v>
      </c>
      <c r="HO357" s="143">
        <f t="shared" si="212"/>
        <v>-1.849238136</v>
      </c>
      <c r="HP357" s="124">
        <f t="shared" si="213"/>
        <v>81.55609722</v>
      </c>
      <c r="HQ357" s="140">
        <f t="shared" si="214"/>
        <v>2.094395102</v>
      </c>
      <c r="HR357" s="140">
        <f t="shared" si="215"/>
        <v>0.8020405847</v>
      </c>
      <c r="HS357" s="141">
        <f t="shared" si="216"/>
        <v>2.896435687</v>
      </c>
      <c r="HT357" s="141">
        <f t="shared" si="217"/>
        <v>2.896435687</v>
      </c>
      <c r="HU357" s="122">
        <f t="shared" si="218"/>
        <v>2.896435687</v>
      </c>
      <c r="HV357" s="142">
        <f t="shared" si="219"/>
        <v>1</v>
      </c>
      <c r="HW357" s="142">
        <f t="shared" si="220"/>
        <v>81.55609722</v>
      </c>
      <c r="HX357" s="130">
        <f t="shared" si="221"/>
        <v>81.55609722</v>
      </c>
      <c r="HY357" s="143">
        <f t="shared" si="222"/>
        <v>-79.11750792</v>
      </c>
      <c r="HZ357" s="143">
        <f t="shared" si="223"/>
        <v>19.79436625</v>
      </c>
      <c r="IA357" s="143">
        <f t="shared" si="224"/>
        <v>2.896435687</v>
      </c>
      <c r="IB357" s="124">
        <f t="shared" si="225"/>
        <v>81.55609722</v>
      </c>
      <c r="IC357" s="140">
        <f t="shared" si="226"/>
        <v>-2.094395102</v>
      </c>
      <c r="ID357" s="140">
        <f t="shared" si="227"/>
        <v>2.339552069</v>
      </c>
      <c r="IE357" s="141">
        <f t="shared" si="228"/>
        <v>0.2451569665</v>
      </c>
      <c r="IF357" s="141">
        <f t="shared" si="229"/>
        <v>0.2451569665</v>
      </c>
      <c r="IG357" s="122">
        <f t="shared" si="230"/>
        <v>0.2451569665</v>
      </c>
      <c r="IH357" s="142">
        <f t="shared" si="231"/>
        <v>1</v>
      </c>
      <c r="II357" s="142">
        <f t="shared" si="232"/>
        <v>81.55609722</v>
      </c>
      <c r="IJ357" s="130">
        <f t="shared" si="233"/>
        <v>81.55609722</v>
      </c>
      <c r="IK357" s="143">
        <f t="shared" si="234"/>
        <v>79.11750792</v>
      </c>
      <c r="IL357" s="143">
        <f t="shared" si="235"/>
        <v>19.79436625</v>
      </c>
      <c r="IM357" s="143">
        <f t="shared" si="236"/>
        <v>0.2451569665</v>
      </c>
      <c r="IN357" s="124">
        <f t="shared" si="237"/>
        <v>81.55609722</v>
      </c>
    </row>
    <row r="358" ht="12.75" customHeight="1">
      <c r="A358" s="129">
        <f>'Cortez Cubic'!AP358</f>
        <v>-0.2187762226</v>
      </c>
      <c r="B358" s="129">
        <f>'Cortez Cubic'!AQ358</f>
        <v>27.48446706</v>
      </c>
      <c r="C358" s="129">
        <f>'Cortez Cubic'!AR358</f>
        <v>7716.351626</v>
      </c>
      <c r="D358" s="129">
        <f>'Cortez Cubic'!AS358</f>
        <v>-682385.7305</v>
      </c>
      <c r="E358" s="129">
        <f t="shared" ref="E358:H358" si="5886">0</f>
        <v>0</v>
      </c>
      <c r="F358" s="129">
        <f t="shared" si="5886"/>
        <v>0</v>
      </c>
      <c r="G358" s="129">
        <f t="shared" si="5886"/>
        <v>0</v>
      </c>
      <c r="H358" s="129">
        <f t="shared" si="5886"/>
        <v>0</v>
      </c>
      <c r="I358" s="110">
        <f>'Cortez Cubic'!I358</f>
        <v>57</v>
      </c>
      <c r="J358" s="130">
        <f t="shared" si="28"/>
        <v>80.15050552</v>
      </c>
      <c r="K358" s="131">
        <f t="shared" si="29"/>
        <v>0</v>
      </c>
      <c r="L358" s="131">
        <f t="shared" si="30"/>
        <v>1</v>
      </c>
      <c r="M358" s="132">
        <f t="shared" si="31"/>
        <v>-23.15050552</v>
      </c>
      <c r="N358" s="133">
        <f t="shared" si="32"/>
        <v>141.164884</v>
      </c>
      <c r="O358" s="134">
        <f t="shared" si="33"/>
        <v>221.3153895</v>
      </c>
      <c r="P358" s="134">
        <f t="shared" si="34"/>
        <v>0</v>
      </c>
      <c r="Q358" s="135">
        <f t="shared" si="35"/>
        <v>80.15050552</v>
      </c>
      <c r="R358" s="135">
        <f t="shared" si="36"/>
        <v>0</v>
      </c>
      <c r="S358" s="136">
        <f t="shared" si="37"/>
        <v>-175.8376767</v>
      </c>
      <c r="T358" s="136">
        <f t="shared" si="38"/>
        <v>0</v>
      </c>
      <c r="U358" s="137">
        <f t="shared" ref="U358:X358" si="5887">ATAN2(A358,E358)</f>
        <v>3.141592654</v>
      </c>
      <c r="V358" s="137">
        <f t="shared" si="5887"/>
        <v>0</v>
      </c>
      <c r="W358" s="137">
        <f t="shared" si="5887"/>
        <v>0</v>
      </c>
      <c r="X358" s="137">
        <f t="shared" si="5887"/>
        <v>3.141592654</v>
      </c>
      <c r="Y358" s="137">
        <f t="shared" ref="Y358:AB358" si="5888">SQRT(POWER(A358,2)+POWER(E358,2))</f>
        <v>0.2187762226</v>
      </c>
      <c r="Z358" s="137">
        <f t="shared" si="5888"/>
        <v>27.48446706</v>
      </c>
      <c r="AA358" s="137">
        <f t="shared" si="5888"/>
        <v>7716.351626</v>
      </c>
      <c r="AB358" s="137">
        <f t="shared" si="5888"/>
        <v>682385.7305</v>
      </c>
      <c r="AC358" s="138">
        <f t="shared" ref="AC358:AF358" si="5889">U358-$U358</f>
        <v>0</v>
      </c>
      <c r="AD358" s="138">
        <f t="shared" si="5889"/>
        <v>-3.141592654</v>
      </c>
      <c r="AE358" s="138">
        <f t="shared" si="5889"/>
        <v>-3.141592654</v>
      </c>
      <c r="AF358" s="138">
        <f t="shared" si="5889"/>
        <v>0</v>
      </c>
      <c r="AG358" s="138">
        <f t="shared" ref="AG358:AJ358" si="5890">Y358/$Y358</f>
        <v>1</v>
      </c>
      <c r="AH358" s="138">
        <f t="shared" si="5890"/>
        <v>125.6282183</v>
      </c>
      <c r="AI358" s="138">
        <f t="shared" si="5890"/>
        <v>35270.52225</v>
      </c>
      <c r="AJ358" s="138">
        <f t="shared" si="5890"/>
        <v>3119103.724</v>
      </c>
      <c r="AK358" s="139">
        <f t="shared" ref="AK358:AN358" si="5891">AG358*COS(AC358)</f>
        <v>1</v>
      </c>
      <c r="AL358" s="139">
        <f t="shared" si="5891"/>
        <v>-125.6282183</v>
      </c>
      <c r="AM358" s="139">
        <f t="shared" si="5891"/>
        <v>-35270.52225</v>
      </c>
      <c r="AN358" s="139">
        <f t="shared" si="5891"/>
        <v>3119103.724</v>
      </c>
      <c r="AO358" s="129">
        <f t="shared" ref="AO358:AR358" si="5892">AG358*SIN(AC358)</f>
        <v>0</v>
      </c>
      <c r="AP358" s="129">
        <f t="shared" si="5892"/>
        <v>0</v>
      </c>
      <c r="AQ358" s="129">
        <f t="shared" si="5892"/>
        <v>0</v>
      </c>
      <c r="AR358" s="129">
        <f t="shared" si="5892"/>
        <v>0</v>
      </c>
      <c r="AS358" s="140">
        <f t="shared" si="45"/>
        <v>-9.424777961</v>
      </c>
      <c r="AT358" s="141">
        <f t="shared" si="46"/>
        <v>-9.424777961</v>
      </c>
      <c r="AU358" s="141">
        <f t="shared" si="47"/>
        <v>-3.141592654</v>
      </c>
      <c r="AV358" s="122">
        <f t="shared" si="48"/>
        <v>3.141592654</v>
      </c>
      <c r="AW358" s="142">
        <f t="shared" si="49"/>
        <v>1982720.978</v>
      </c>
      <c r="AX358" s="130">
        <f t="shared" si="50"/>
        <v>1982720.978</v>
      </c>
      <c r="AY358" s="143">
        <f t="shared" si="51"/>
        <v>3965441.957</v>
      </c>
      <c r="AZ358" s="143">
        <f t="shared" si="52"/>
        <v>-0.00000000048562658</v>
      </c>
      <c r="BA358" s="143">
        <f t="shared" si="53"/>
        <v>0</v>
      </c>
      <c r="BB358" s="124">
        <f t="shared" si="54"/>
        <v>3965441.957</v>
      </c>
      <c r="BC358" s="140">
        <f t="shared" ref="BC358:BD358" si="5893">BC$2*AD358</f>
        <v>-3.141592654</v>
      </c>
      <c r="BD358" s="140">
        <f t="shared" si="5893"/>
        <v>-3.141592654</v>
      </c>
      <c r="BE358" s="141">
        <f t="shared" si="56"/>
        <v>-6.283185307</v>
      </c>
      <c r="BF358" s="141">
        <f t="shared" si="57"/>
        <v>0</v>
      </c>
      <c r="BG358" s="122">
        <f t="shared" si="58"/>
        <v>0</v>
      </c>
      <c r="BH358" s="142">
        <f t="shared" ref="BH358:BI358" si="5894">POWER(AH358,BH$2)</f>
        <v>125.6282183</v>
      </c>
      <c r="BI358" s="142">
        <f t="shared" si="5894"/>
        <v>35270.52225</v>
      </c>
      <c r="BJ358" s="130">
        <f t="shared" si="60"/>
        <v>4430972.869</v>
      </c>
      <c r="BK358" s="143">
        <f t="shared" si="61"/>
        <v>39878755.82</v>
      </c>
      <c r="BL358" s="143">
        <f t="shared" si="62"/>
        <v>0</v>
      </c>
      <c r="BM358" s="143">
        <f t="shared" si="63"/>
        <v>0</v>
      </c>
      <c r="BN358" s="124">
        <f t="shared" si="64"/>
        <v>39878755.82</v>
      </c>
      <c r="BO358" s="140">
        <f t="shared" si="65"/>
        <v>0</v>
      </c>
      <c r="BP358" s="141">
        <f t="shared" si="66"/>
        <v>0</v>
      </c>
      <c r="BQ358" s="141">
        <f t="shared" si="67"/>
        <v>0</v>
      </c>
      <c r="BR358" s="122">
        <f t="shared" si="68"/>
        <v>0</v>
      </c>
      <c r="BS358" s="142">
        <f t="shared" si="69"/>
        <v>3119103.724</v>
      </c>
      <c r="BT358" s="130">
        <f t="shared" si="70"/>
        <v>3119103.724</v>
      </c>
      <c r="BU358" s="143">
        <f t="shared" si="71"/>
        <v>-84215800.53</v>
      </c>
      <c r="BV358" s="143">
        <f t="shared" si="72"/>
        <v>0</v>
      </c>
      <c r="BW358" s="143">
        <f t="shared" si="73"/>
        <v>3.141592654</v>
      </c>
      <c r="BX358" s="124">
        <f t="shared" si="74"/>
        <v>84215800.53</v>
      </c>
      <c r="BY358" s="144">
        <f t="shared" ref="BY358:BZ358" si="5895">AY358+BK358+BU358</f>
        <v>-40371602.76</v>
      </c>
      <c r="BZ358" s="144">
        <f t="shared" si="5895"/>
        <v>-0.00000000048562658</v>
      </c>
      <c r="CA358" s="144">
        <f t="shared" si="76"/>
        <v>-3.141592654</v>
      </c>
      <c r="CB358" s="145">
        <f t="shared" si="77"/>
        <v>40371602.76</v>
      </c>
      <c r="CC358" s="140">
        <f t="shared" ref="CC358:CD358" si="5896">CC$2*AD358</f>
        <v>-6.283185307</v>
      </c>
      <c r="CD358" s="140">
        <f t="shared" si="5896"/>
        <v>-6.283185307</v>
      </c>
      <c r="CE358" s="141">
        <f t="shared" si="79"/>
        <v>-12.56637061</v>
      </c>
      <c r="CF358" s="141">
        <f t="shared" si="80"/>
        <v>0</v>
      </c>
      <c r="CG358" s="122">
        <f t="shared" si="81"/>
        <v>0</v>
      </c>
      <c r="CH358" s="142">
        <f t="shared" ref="CH358:CI358" si="5897">POWER(AH358,CH$2)</f>
        <v>15782.44924</v>
      </c>
      <c r="CI358" s="142">
        <f t="shared" si="5897"/>
        <v>1244009740</v>
      </c>
      <c r="CJ358" s="130">
        <f t="shared" si="83"/>
        <v>19633520566258</v>
      </c>
      <c r="CK358" s="143">
        <f t="shared" si="84"/>
        <v>-19633520566258</v>
      </c>
      <c r="CL358" s="143">
        <f t="shared" si="85"/>
        <v>0</v>
      </c>
      <c r="CM358" s="143">
        <f t="shared" si="86"/>
        <v>3.141592654</v>
      </c>
      <c r="CN358" s="124">
        <f t="shared" si="87"/>
        <v>19633520566258</v>
      </c>
      <c r="CO358" s="140">
        <f t="shared" si="88"/>
        <v>-9.424777961</v>
      </c>
      <c r="CP358" s="141">
        <f t="shared" si="89"/>
        <v>-9.424777961</v>
      </c>
      <c r="CQ358" s="141">
        <f t="shared" si="90"/>
        <v>-3.141592654</v>
      </c>
      <c r="CR358" s="122">
        <f t="shared" si="91"/>
        <v>3.141592654</v>
      </c>
      <c r="CS358" s="142">
        <f t="shared" si="92"/>
        <v>43876873195049</v>
      </c>
      <c r="CT358" s="130">
        <f t="shared" si="93"/>
        <v>43876873195049</v>
      </c>
      <c r="CU358" s="143">
        <f t="shared" si="94"/>
        <v>-175507492780194</v>
      </c>
      <c r="CV358" s="143">
        <f t="shared" si="95"/>
        <v>0.02149346893</v>
      </c>
      <c r="CW358" s="143">
        <f t="shared" si="96"/>
        <v>3.141592654</v>
      </c>
      <c r="CX358" s="124">
        <f t="shared" si="97"/>
        <v>175507492780194</v>
      </c>
      <c r="CY358" s="140">
        <f t="shared" si="98"/>
        <v>-9.424777961</v>
      </c>
      <c r="CZ358" s="140">
        <f t="shared" si="99"/>
        <v>0</v>
      </c>
      <c r="DA358" s="141">
        <f t="shared" si="100"/>
        <v>-9.424777961</v>
      </c>
      <c r="DB358" s="141">
        <f t="shared" si="101"/>
        <v>-3.141592654</v>
      </c>
      <c r="DC358" s="122">
        <f t="shared" si="102"/>
        <v>3.141592654</v>
      </c>
      <c r="DD358" s="142">
        <f t="shared" si="103"/>
        <v>1982720.978</v>
      </c>
      <c r="DE358" s="142">
        <f t="shared" si="104"/>
        <v>3119103.724</v>
      </c>
      <c r="DF358" s="130">
        <f t="shared" si="105"/>
        <v>6184312386576</v>
      </c>
      <c r="DG358" s="143">
        <f t="shared" si="106"/>
        <v>-24737249546304</v>
      </c>
      <c r="DH358" s="143">
        <f t="shared" si="107"/>
        <v>0.003029439348</v>
      </c>
      <c r="DI358" s="143">
        <f t="shared" si="108"/>
        <v>3.141592654</v>
      </c>
      <c r="DJ358" s="124">
        <f t="shared" si="109"/>
        <v>24737249546304</v>
      </c>
      <c r="DK358" s="140">
        <f t="shared" ref="DK358:DM358" si="5898">DK$2*AD358</f>
        <v>-3.141592654</v>
      </c>
      <c r="DL358" s="140">
        <f t="shared" si="5898"/>
        <v>-3.141592654</v>
      </c>
      <c r="DM358" s="140">
        <f t="shared" si="5898"/>
        <v>0</v>
      </c>
      <c r="DN358" s="141">
        <f t="shared" si="111"/>
        <v>-6.283185307</v>
      </c>
      <c r="DO358" s="141">
        <f t="shared" si="112"/>
        <v>0</v>
      </c>
      <c r="DP358" s="122">
        <f t="shared" si="113"/>
        <v>0</v>
      </c>
      <c r="DQ358" s="142">
        <f t="shared" ref="DQ358:DS358" si="5899">POWER(AH358,DQ$2)</f>
        <v>125.6282183</v>
      </c>
      <c r="DR358" s="142">
        <f t="shared" si="5899"/>
        <v>35270.52225</v>
      </c>
      <c r="DS358" s="142">
        <f t="shared" si="5899"/>
        <v>3119103.724</v>
      </c>
      <c r="DT358" s="130">
        <f t="shared" si="115"/>
        <v>13820663974585</v>
      </c>
      <c r="DU358" s="143">
        <f t="shared" si="116"/>
        <v>-248771951542538</v>
      </c>
      <c r="DV358" s="143">
        <f t="shared" si="117"/>
        <v>0</v>
      </c>
      <c r="DW358" s="143">
        <f t="shared" si="118"/>
        <v>3.141592654</v>
      </c>
      <c r="DX358" s="124">
        <f t="shared" si="119"/>
        <v>248771951542538</v>
      </c>
      <c r="DY358" s="140">
        <f t="shared" si="120"/>
        <v>0</v>
      </c>
      <c r="DZ358" s="141">
        <f t="shared" si="121"/>
        <v>0</v>
      </c>
      <c r="EA358" s="141">
        <f t="shared" si="122"/>
        <v>0</v>
      </c>
      <c r="EB358" s="122">
        <f t="shared" si="123"/>
        <v>0</v>
      </c>
      <c r="EC358" s="142">
        <f t="shared" si="124"/>
        <v>9728808037957</v>
      </c>
      <c r="ED358" s="130">
        <f t="shared" si="125"/>
        <v>9728808037957</v>
      </c>
      <c r="EE358" s="143">
        <f t="shared" si="126"/>
        <v>262677817024842</v>
      </c>
      <c r="EF358" s="143">
        <f t="shared" si="127"/>
        <v>0</v>
      </c>
      <c r="EG358" s="143">
        <f t="shared" si="128"/>
        <v>0</v>
      </c>
      <c r="EH358" s="124">
        <f t="shared" si="129"/>
        <v>262677817024842</v>
      </c>
      <c r="EI358" s="144">
        <f t="shared" ref="EI358:EJ358" si="5900">CK358+CU358+DG358+DU358+EE358</f>
        <v>-205972397410451</v>
      </c>
      <c r="EJ358" s="144">
        <f t="shared" si="5900"/>
        <v>0.02452290827</v>
      </c>
      <c r="EK358" s="144">
        <f t="shared" si="131"/>
        <v>3.141592654</v>
      </c>
      <c r="EL358" s="145">
        <f t="shared" si="132"/>
        <v>205972397410451</v>
      </c>
      <c r="EM358" s="140">
        <f t="shared" si="133"/>
        <v>1.570796327</v>
      </c>
      <c r="EN358" s="141">
        <f t="shared" si="134"/>
        <v>1.570796327</v>
      </c>
      <c r="EO358" s="141">
        <f t="shared" si="135"/>
        <v>1.570796327</v>
      </c>
      <c r="EP358" s="122">
        <f t="shared" si="136"/>
        <v>1.570796327</v>
      </c>
      <c r="EQ358" s="142">
        <f t="shared" si="137"/>
        <v>14351738.48</v>
      </c>
      <c r="ER358" s="130">
        <f t="shared" si="138"/>
        <v>14351738.48</v>
      </c>
      <c r="ES358" s="143">
        <f t="shared" si="139"/>
        <v>0.000000004566329539</v>
      </c>
      <c r="ET358" s="143">
        <f t="shared" si="140"/>
        <v>74573820.68</v>
      </c>
      <c r="EU358" s="143">
        <f t="shared" si="141"/>
        <v>1.570796327</v>
      </c>
      <c r="EV358" s="124">
        <f t="shared" si="142"/>
        <v>74573820.68</v>
      </c>
      <c r="EW358" s="144">
        <f t="shared" ref="EW358:EX358" si="5901">BY358+ES358</f>
        <v>-40371602.76</v>
      </c>
      <c r="EX358" s="144">
        <f t="shared" si="5901"/>
        <v>74573820.68</v>
      </c>
      <c r="EY358" s="144">
        <f t="shared" si="144"/>
        <v>2.066985259</v>
      </c>
      <c r="EZ358" s="145">
        <f t="shared" si="145"/>
        <v>84800477.82</v>
      </c>
      <c r="FA358" s="140">
        <f t="shared" si="146"/>
        <v>0.6889950864</v>
      </c>
      <c r="FB358" s="141">
        <f t="shared" si="147"/>
        <v>0.6889950864</v>
      </c>
      <c r="FC358" s="141">
        <f t="shared" si="148"/>
        <v>0.6889950864</v>
      </c>
      <c r="FD358" s="122">
        <f t="shared" si="149"/>
        <v>0.6889950864</v>
      </c>
      <c r="FE358" s="142">
        <f t="shared" si="150"/>
        <v>439.3386722</v>
      </c>
      <c r="FF358" s="130">
        <f t="shared" si="151"/>
        <v>439.3386722</v>
      </c>
      <c r="FG358" s="143">
        <f t="shared" si="152"/>
        <v>89.71965838</v>
      </c>
      <c r="FH358" s="143">
        <f t="shared" si="153"/>
        <v>73.89742296</v>
      </c>
      <c r="FI358" s="143">
        <f t="shared" si="154"/>
        <v>0.6889950864</v>
      </c>
      <c r="FJ358" s="124">
        <f t="shared" si="155"/>
        <v>116.2344451</v>
      </c>
      <c r="FK358" s="140">
        <f t="shared" si="156"/>
        <v>-6.283185307</v>
      </c>
      <c r="FL358" s="141">
        <f t="shared" si="157"/>
        <v>-6.283185307</v>
      </c>
      <c r="FM358" s="141">
        <f t="shared" si="158"/>
        <v>0</v>
      </c>
      <c r="FN358" s="122">
        <f t="shared" si="159"/>
        <v>0</v>
      </c>
      <c r="FO358" s="142">
        <f t="shared" si="160"/>
        <v>15782.44924</v>
      </c>
      <c r="FP358" s="130">
        <f t="shared" si="161"/>
        <v>15782.44924</v>
      </c>
      <c r="FQ358" s="143">
        <f t="shared" si="162"/>
        <v>-15782.44924</v>
      </c>
      <c r="FR358" s="143">
        <f t="shared" si="163"/>
        <v>0</v>
      </c>
      <c r="FS358" s="143">
        <f t="shared" si="164"/>
        <v>3.141592654</v>
      </c>
      <c r="FT358" s="124">
        <f t="shared" si="165"/>
        <v>15782.44924</v>
      </c>
      <c r="FU358" s="144">
        <f t="shared" si="166"/>
        <v>-121594.016</v>
      </c>
      <c r="FV358" s="144">
        <f t="shared" si="167"/>
        <v>0</v>
      </c>
      <c r="FW358" s="144">
        <f t="shared" si="168"/>
        <v>-3.141592654</v>
      </c>
      <c r="FX358" s="145">
        <f t="shared" si="169"/>
        <v>121594.016</v>
      </c>
      <c r="FY358" s="140">
        <f t="shared" si="170"/>
        <v>-3.141592654</v>
      </c>
      <c r="FZ358" s="140">
        <f t="shared" si="171"/>
        <v>-0.6889950864</v>
      </c>
      <c r="GA358" s="141">
        <f t="shared" si="172"/>
        <v>-3.83058774</v>
      </c>
      <c r="GB358" s="141">
        <f t="shared" si="173"/>
        <v>-3.83058774</v>
      </c>
      <c r="GC358" s="122">
        <f t="shared" si="174"/>
        <v>2.452597567</v>
      </c>
      <c r="GD358" s="142">
        <f t="shared" si="175"/>
        <v>121594.016</v>
      </c>
      <c r="GE358" s="142">
        <f t="shared" si="176"/>
        <v>0.00860330171</v>
      </c>
      <c r="GF358" s="130">
        <f t="shared" si="177"/>
        <v>1046.110006</v>
      </c>
      <c r="GG358" s="143">
        <f t="shared" si="178"/>
        <v>-89.71965838</v>
      </c>
      <c r="GH358" s="143">
        <f t="shared" si="179"/>
        <v>73.89742296</v>
      </c>
      <c r="GI358" s="143">
        <f t="shared" si="180"/>
        <v>2.452597567</v>
      </c>
      <c r="GJ358" s="124">
        <f t="shared" si="181"/>
        <v>116.2344451</v>
      </c>
      <c r="GK358" s="146">
        <f t="shared" si="182"/>
        <v>-0.5</v>
      </c>
      <c r="GL358" s="127">
        <f t="shared" si="183"/>
        <v>-0.8660254038</v>
      </c>
      <c r="GM358" s="146">
        <f t="shared" si="184"/>
        <v>-2.094395102</v>
      </c>
      <c r="GN358" s="127">
        <f t="shared" si="185"/>
        <v>1</v>
      </c>
      <c r="GO358" s="147">
        <f t="shared" si="186"/>
        <v>-0.5</v>
      </c>
      <c r="GP358" s="128">
        <f t="shared" si="187"/>
        <v>0.8660254038</v>
      </c>
      <c r="GQ358" s="147">
        <f t="shared" si="188"/>
        <v>2.094395102</v>
      </c>
      <c r="GR358" s="128">
        <f t="shared" si="189"/>
        <v>1</v>
      </c>
      <c r="GS358" s="140">
        <f t="shared" si="190"/>
        <v>-2.094395102</v>
      </c>
      <c r="GT358" s="140">
        <f t="shared" si="191"/>
        <v>0.6889950864</v>
      </c>
      <c r="GU358" s="141">
        <f t="shared" si="192"/>
        <v>-1.405400016</v>
      </c>
      <c r="GV358" s="141">
        <f t="shared" si="193"/>
        <v>-1.405400016</v>
      </c>
      <c r="GW358" s="122">
        <f t="shared" si="194"/>
        <v>-1.405400016</v>
      </c>
      <c r="GX358" s="142">
        <f t="shared" si="195"/>
        <v>1</v>
      </c>
      <c r="GY358" s="142">
        <f t="shared" si="196"/>
        <v>116.2344451</v>
      </c>
      <c r="GZ358" s="130">
        <f t="shared" si="197"/>
        <v>116.2344451</v>
      </c>
      <c r="HA358" s="143">
        <f t="shared" si="198"/>
        <v>19.13721637</v>
      </c>
      <c r="HB358" s="143">
        <f t="shared" si="199"/>
        <v>-114.6482149</v>
      </c>
      <c r="HC358" s="143">
        <f t="shared" si="200"/>
        <v>-1.405400016</v>
      </c>
      <c r="HD358" s="124">
        <f t="shared" si="201"/>
        <v>116.2344451</v>
      </c>
      <c r="HE358" s="140">
        <f t="shared" si="202"/>
        <v>2.094395102</v>
      </c>
      <c r="HF358" s="140">
        <f t="shared" si="203"/>
        <v>2.452597567</v>
      </c>
      <c r="HG358" s="141">
        <f t="shared" si="204"/>
        <v>4.54699267</v>
      </c>
      <c r="HH358" s="141">
        <f t="shared" si="205"/>
        <v>4.54699267</v>
      </c>
      <c r="HI358" s="122">
        <f t="shared" si="206"/>
        <v>-1.736192638</v>
      </c>
      <c r="HJ358" s="142">
        <f t="shared" si="207"/>
        <v>1</v>
      </c>
      <c r="HK358" s="142">
        <f t="shared" si="208"/>
        <v>116.2344451</v>
      </c>
      <c r="HL358" s="130">
        <f t="shared" si="209"/>
        <v>116.2344451</v>
      </c>
      <c r="HM358" s="143">
        <f t="shared" si="210"/>
        <v>-19.13721637</v>
      </c>
      <c r="HN358" s="143">
        <f t="shared" si="211"/>
        <v>-114.6482149</v>
      </c>
      <c r="HO358" s="143">
        <f t="shared" si="212"/>
        <v>-1.736192638</v>
      </c>
      <c r="HP358" s="124">
        <f t="shared" si="213"/>
        <v>116.2344451</v>
      </c>
      <c r="HQ358" s="140">
        <f t="shared" si="214"/>
        <v>2.094395102</v>
      </c>
      <c r="HR358" s="140">
        <f t="shared" si="215"/>
        <v>0.6889950864</v>
      </c>
      <c r="HS358" s="141">
        <f t="shared" si="216"/>
        <v>2.783390189</v>
      </c>
      <c r="HT358" s="141">
        <f t="shared" si="217"/>
        <v>2.783390189</v>
      </c>
      <c r="HU358" s="122">
        <f t="shared" si="218"/>
        <v>2.783390189</v>
      </c>
      <c r="HV358" s="142">
        <f t="shared" si="219"/>
        <v>1</v>
      </c>
      <c r="HW358" s="142">
        <f t="shared" si="220"/>
        <v>116.2344451</v>
      </c>
      <c r="HX358" s="130">
        <f t="shared" si="221"/>
        <v>116.2344451</v>
      </c>
      <c r="HY358" s="143">
        <f t="shared" si="222"/>
        <v>-108.8568747</v>
      </c>
      <c r="HZ358" s="143">
        <f t="shared" si="223"/>
        <v>40.75079189</v>
      </c>
      <c r="IA358" s="143">
        <f t="shared" si="224"/>
        <v>2.783390189</v>
      </c>
      <c r="IB358" s="124">
        <f t="shared" si="225"/>
        <v>116.2344451</v>
      </c>
      <c r="IC358" s="140">
        <f t="shared" si="226"/>
        <v>-2.094395102</v>
      </c>
      <c r="ID358" s="140">
        <f t="shared" si="227"/>
        <v>2.452597567</v>
      </c>
      <c r="IE358" s="141">
        <f t="shared" si="228"/>
        <v>0.3582024648</v>
      </c>
      <c r="IF358" s="141">
        <f t="shared" si="229"/>
        <v>0.3582024648</v>
      </c>
      <c r="IG358" s="122">
        <f t="shared" si="230"/>
        <v>0.3582024648</v>
      </c>
      <c r="IH358" s="142">
        <f t="shared" si="231"/>
        <v>1</v>
      </c>
      <c r="II358" s="142">
        <f t="shared" si="232"/>
        <v>116.2344451</v>
      </c>
      <c r="IJ358" s="130">
        <f t="shared" si="233"/>
        <v>116.2344451</v>
      </c>
      <c r="IK358" s="143">
        <f t="shared" si="234"/>
        <v>108.8568747</v>
      </c>
      <c r="IL358" s="143">
        <f t="shared" si="235"/>
        <v>40.75079189</v>
      </c>
      <c r="IM358" s="143">
        <f t="shared" si="236"/>
        <v>0.3582024648</v>
      </c>
      <c r="IN358" s="124">
        <f t="shared" si="237"/>
        <v>116.2344451</v>
      </c>
    </row>
    <row r="359" ht="12.75" customHeight="1">
      <c r="A359" s="129">
        <f>'Cortez Cubic'!AP359</f>
        <v>-0.2187762226</v>
      </c>
      <c r="B359" s="129">
        <f>'Cortez Cubic'!AQ359</f>
        <v>-1.509376263</v>
      </c>
      <c r="C359" s="129">
        <f>'Cortez Cubic'!AR359</f>
        <v>19854.85135</v>
      </c>
      <c r="D359" s="129">
        <f>'Cortez Cubic'!AS359</f>
        <v>-2144564.32</v>
      </c>
      <c r="E359" s="129">
        <f t="shared" ref="E359:H359" si="5902">0</f>
        <v>0</v>
      </c>
      <c r="F359" s="129">
        <f t="shared" si="5902"/>
        <v>0</v>
      </c>
      <c r="G359" s="129">
        <f t="shared" si="5902"/>
        <v>0</v>
      </c>
      <c r="H359" s="129">
        <f t="shared" si="5902"/>
        <v>0</v>
      </c>
      <c r="I359" s="110">
        <f>'Cortez Cubic'!I359</f>
        <v>116</v>
      </c>
      <c r="J359" s="130">
        <f t="shared" si="28"/>
        <v>139.2156452</v>
      </c>
      <c r="K359" s="131">
        <f t="shared" si="29"/>
        <v>0</v>
      </c>
      <c r="L359" s="131">
        <f t="shared" si="30"/>
        <v>1</v>
      </c>
      <c r="M359" s="132">
        <f t="shared" si="31"/>
        <v>-23.21564517</v>
      </c>
      <c r="N359" s="133">
        <f t="shared" si="32"/>
        <v>62.95425181</v>
      </c>
      <c r="O359" s="134">
        <f t="shared" si="33"/>
        <v>202.169897</v>
      </c>
      <c r="P359" s="134">
        <f t="shared" si="34"/>
        <v>0</v>
      </c>
      <c r="Q359" s="135">
        <f t="shared" si="35"/>
        <v>139.2156452</v>
      </c>
      <c r="R359" s="135">
        <f t="shared" si="36"/>
        <v>0</v>
      </c>
      <c r="S359" s="136">
        <f t="shared" si="37"/>
        <v>-348.2847209</v>
      </c>
      <c r="T359" s="136">
        <f t="shared" si="38"/>
        <v>0</v>
      </c>
      <c r="U359" s="137">
        <f t="shared" ref="U359:X359" si="5903">ATAN2(A359,E359)</f>
        <v>3.141592654</v>
      </c>
      <c r="V359" s="137">
        <f t="shared" si="5903"/>
        <v>3.141592654</v>
      </c>
      <c r="W359" s="137">
        <f t="shared" si="5903"/>
        <v>0</v>
      </c>
      <c r="X359" s="137">
        <f t="shared" si="5903"/>
        <v>3.141592654</v>
      </c>
      <c r="Y359" s="137">
        <f t="shared" ref="Y359:AB359" si="5904">SQRT(POWER(A359,2)+POWER(E359,2))</f>
        <v>0.2187762226</v>
      </c>
      <c r="Z359" s="137">
        <f t="shared" si="5904"/>
        <v>1.509376263</v>
      </c>
      <c r="AA359" s="137">
        <f t="shared" si="5904"/>
        <v>19854.85135</v>
      </c>
      <c r="AB359" s="137">
        <f t="shared" si="5904"/>
        <v>2144564.32</v>
      </c>
      <c r="AC359" s="138">
        <f t="shared" ref="AC359:AF359" si="5905">U359-$U359</f>
        <v>0</v>
      </c>
      <c r="AD359" s="138">
        <f t="shared" si="5905"/>
        <v>0</v>
      </c>
      <c r="AE359" s="138">
        <f t="shared" si="5905"/>
        <v>-3.141592654</v>
      </c>
      <c r="AF359" s="138">
        <f t="shared" si="5905"/>
        <v>0</v>
      </c>
      <c r="AG359" s="138">
        <f t="shared" ref="AG359:AJ359" si="5906">Y359/$Y359</f>
        <v>1</v>
      </c>
      <c r="AH359" s="138">
        <f t="shared" si="5906"/>
        <v>6.899178735</v>
      </c>
      <c r="AI359" s="138">
        <f t="shared" si="5906"/>
        <v>90754.15562</v>
      </c>
      <c r="AJ359" s="138">
        <f t="shared" si="5906"/>
        <v>9802547.53</v>
      </c>
      <c r="AK359" s="139">
        <f t="shared" ref="AK359:AN359" si="5907">AG359*COS(AC359)</f>
        <v>1</v>
      </c>
      <c r="AL359" s="139">
        <f t="shared" si="5907"/>
        <v>6.899178735</v>
      </c>
      <c r="AM359" s="139">
        <f t="shared" si="5907"/>
        <v>-90754.15562</v>
      </c>
      <c r="AN359" s="139">
        <f t="shared" si="5907"/>
        <v>9802547.53</v>
      </c>
      <c r="AO359" s="129">
        <f t="shared" ref="AO359:AR359" si="5908">AG359*SIN(AC359)</f>
        <v>0</v>
      </c>
      <c r="AP359" s="129">
        <f t="shared" si="5908"/>
        <v>0</v>
      </c>
      <c r="AQ359" s="129">
        <f t="shared" si="5908"/>
        <v>0</v>
      </c>
      <c r="AR359" s="129">
        <f t="shared" si="5908"/>
        <v>0</v>
      </c>
      <c r="AS359" s="140">
        <f t="shared" si="45"/>
        <v>0</v>
      </c>
      <c r="AT359" s="141">
        <f t="shared" si="46"/>
        <v>0</v>
      </c>
      <c r="AU359" s="141">
        <f t="shared" si="47"/>
        <v>0</v>
      </c>
      <c r="AV359" s="122">
        <f t="shared" si="48"/>
        <v>0</v>
      </c>
      <c r="AW359" s="142">
        <f t="shared" si="49"/>
        <v>328.3917127</v>
      </c>
      <c r="AX359" s="130">
        <f t="shared" si="50"/>
        <v>328.3917127</v>
      </c>
      <c r="AY359" s="143">
        <f t="shared" si="51"/>
        <v>-656.7834254</v>
      </c>
      <c r="AZ359" s="143">
        <f t="shared" si="52"/>
        <v>0</v>
      </c>
      <c r="BA359" s="143">
        <f t="shared" si="53"/>
        <v>3.141592654</v>
      </c>
      <c r="BB359" s="124">
        <f t="shared" si="54"/>
        <v>656.7834254</v>
      </c>
      <c r="BC359" s="140">
        <f t="shared" ref="BC359:BD359" si="5909">BC$2*AD359</f>
        <v>0</v>
      </c>
      <c r="BD359" s="140">
        <f t="shared" si="5909"/>
        <v>-3.141592654</v>
      </c>
      <c r="BE359" s="141">
        <f t="shared" si="56"/>
        <v>-3.141592654</v>
      </c>
      <c r="BF359" s="141">
        <f t="shared" si="57"/>
        <v>-3.141592654</v>
      </c>
      <c r="BG359" s="122">
        <f t="shared" si="58"/>
        <v>3.141592654</v>
      </c>
      <c r="BH359" s="142">
        <f t="shared" ref="BH359:BI359" si="5910">POWER(AH359,BH$2)</f>
        <v>6.899178735</v>
      </c>
      <c r="BI359" s="142">
        <f t="shared" si="5910"/>
        <v>90754.15562</v>
      </c>
      <c r="BJ359" s="130">
        <f t="shared" si="60"/>
        <v>626129.1406</v>
      </c>
      <c r="BK359" s="143">
        <f t="shared" si="61"/>
        <v>-5635162.265</v>
      </c>
      <c r="BL359" s="143">
        <f t="shared" si="62"/>
        <v>0.0000000006901083431</v>
      </c>
      <c r="BM359" s="143">
        <f t="shared" si="63"/>
        <v>3.141592654</v>
      </c>
      <c r="BN359" s="124">
        <f t="shared" si="64"/>
        <v>5635162.265</v>
      </c>
      <c r="BO359" s="140">
        <f t="shared" si="65"/>
        <v>0</v>
      </c>
      <c r="BP359" s="141">
        <f t="shared" si="66"/>
        <v>0</v>
      </c>
      <c r="BQ359" s="141">
        <f t="shared" si="67"/>
        <v>0</v>
      </c>
      <c r="BR359" s="122">
        <f t="shared" si="68"/>
        <v>0</v>
      </c>
      <c r="BS359" s="142">
        <f t="shared" si="69"/>
        <v>9802547.53</v>
      </c>
      <c r="BT359" s="130">
        <f t="shared" si="70"/>
        <v>9802547.53</v>
      </c>
      <c r="BU359" s="143">
        <f t="shared" si="71"/>
        <v>-264668783.3</v>
      </c>
      <c r="BV359" s="143">
        <f t="shared" si="72"/>
        <v>0</v>
      </c>
      <c r="BW359" s="143">
        <f t="shared" si="73"/>
        <v>3.141592654</v>
      </c>
      <c r="BX359" s="124">
        <f t="shared" si="74"/>
        <v>264668783.3</v>
      </c>
      <c r="BY359" s="144">
        <f t="shared" ref="BY359:BZ359" si="5911">AY359+BK359+BU359</f>
        <v>-270304602.3</v>
      </c>
      <c r="BZ359" s="144">
        <f t="shared" si="5911"/>
        <v>0.0000000006901083431</v>
      </c>
      <c r="CA359" s="144">
        <f t="shared" si="76"/>
        <v>3.141592654</v>
      </c>
      <c r="CB359" s="145">
        <f t="shared" si="77"/>
        <v>270304602.3</v>
      </c>
      <c r="CC359" s="140">
        <f t="shared" ref="CC359:CD359" si="5912">CC$2*AD359</f>
        <v>0</v>
      </c>
      <c r="CD359" s="140">
        <f t="shared" si="5912"/>
        <v>-6.283185307</v>
      </c>
      <c r="CE359" s="141">
        <f t="shared" si="79"/>
        <v>-6.283185307</v>
      </c>
      <c r="CF359" s="141">
        <f t="shared" si="80"/>
        <v>0</v>
      </c>
      <c r="CG359" s="122">
        <f t="shared" si="81"/>
        <v>0</v>
      </c>
      <c r="CH359" s="142">
        <f t="shared" ref="CH359:CI359" si="5913">POWER(AH359,CH$2)</f>
        <v>47.59866722</v>
      </c>
      <c r="CI359" s="142">
        <f t="shared" si="5913"/>
        <v>8236316763</v>
      </c>
      <c r="CJ359" s="130">
        <f t="shared" si="83"/>
        <v>392037700688</v>
      </c>
      <c r="CK359" s="143">
        <f t="shared" si="84"/>
        <v>-392037700688</v>
      </c>
      <c r="CL359" s="143">
        <f t="shared" si="85"/>
        <v>0</v>
      </c>
      <c r="CM359" s="143">
        <f t="shared" si="86"/>
        <v>3.141592654</v>
      </c>
      <c r="CN359" s="124">
        <f t="shared" si="87"/>
        <v>392037700688</v>
      </c>
      <c r="CO359" s="140">
        <f t="shared" si="88"/>
        <v>-9.424777961</v>
      </c>
      <c r="CP359" s="141">
        <f t="shared" si="89"/>
        <v>-9.424777961</v>
      </c>
      <c r="CQ359" s="141">
        <f t="shared" si="90"/>
        <v>-3.141592654</v>
      </c>
      <c r="CR359" s="122">
        <f t="shared" si="91"/>
        <v>3.141592654</v>
      </c>
      <c r="CS359" s="142">
        <f t="shared" si="92"/>
        <v>747479973221136</v>
      </c>
      <c r="CT359" s="130">
        <f t="shared" si="93"/>
        <v>747479973221136</v>
      </c>
      <c r="CU359" s="143">
        <f t="shared" si="94"/>
        <v>-2.98992E+15</v>
      </c>
      <c r="CV359" s="143">
        <f t="shared" si="95"/>
        <v>0.3661595827</v>
      </c>
      <c r="CW359" s="143">
        <f t="shared" si="96"/>
        <v>3.141592654</v>
      </c>
      <c r="CX359" s="124">
        <f t="shared" si="97"/>
        <v>2.98992E+15</v>
      </c>
      <c r="CY359" s="140">
        <f t="shared" si="98"/>
        <v>0</v>
      </c>
      <c r="CZ359" s="140">
        <f t="shared" si="99"/>
        <v>0</v>
      </c>
      <c r="DA359" s="141">
        <f t="shared" si="100"/>
        <v>0</v>
      </c>
      <c r="DB359" s="141">
        <f t="shared" si="101"/>
        <v>0</v>
      </c>
      <c r="DC359" s="122">
        <f t="shared" si="102"/>
        <v>0</v>
      </c>
      <c r="DD359" s="142">
        <f t="shared" si="103"/>
        <v>328.3917127</v>
      </c>
      <c r="DE359" s="142">
        <f t="shared" si="104"/>
        <v>9802547.53</v>
      </c>
      <c r="DF359" s="130">
        <f t="shared" si="105"/>
        <v>3219075372</v>
      </c>
      <c r="DG359" s="143">
        <f t="shared" si="106"/>
        <v>12876301488</v>
      </c>
      <c r="DH359" s="143">
        <f t="shared" si="107"/>
        <v>0</v>
      </c>
      <c r="DI359" s="143">
        <f t="shared" si="108"/>
        <v>0</v>
      </c>
      <c r="DJ359" s="124">
        <f t="shared" si="109"/>
        <v>12876301488</v>
      </c>
      <c r="DK359" s="140">
        <f t="shared" ref="DK359:DM359" si="5914">DK$2*AD359</f>
        <v>0</v>
      </c>
      <c r="DL359" s="140">
        <f t="shared" si="5914"/>
        <v>-3.141592654</v>
      </c>
      <c r="DM359" s="140">
        <f t="shared" si="5914"/>
        <v>0</v>
      </c>
      <c r="DN359" s="141">
        <f t="shared" si="111"/>
        <v>-3.141592654</v>
      </c>
      <c r="DO359" s="141">
        <f t="shared" si="112"/>
        <v>-3.141592654</v>
      </c>
      <c r="DP359" s="122">
        <f t="shared" si="113"/>
        <v>3.141592654</v>
      </c>
      <c r="DQ359" s="142">
        <f t="shared" ref="DQ359:DS359" si="5915">POWER(AH359,DQ$2)</f>
        <v>6.899178735</v>
      </c>
      <c r="DR359" s="142">
        <f t="shared" si="5915"/>
        <v>90754.15562</v>
      </c>
      <c r="DS359" s="142">
        <f t="shared" si="5915"/>
        <v>9802547.53</v>
      </c>
      <c r="DT359" s="130">
        <f t="shared" si="115"/>
        <v>6137660660179</v>
      </c>
      <c r="DU359" s="143">
        <f t="shared" si="116"/>
        <v>110477891883222</v>
      </c>
      <c r="DV359" s="143">
        <f t="shared" si="117"/>
        <v>-0.01352963967</v>
      </c>
      <c r="DW359" s="143">
        <f t="shared" si="118"/>
        <v>0</v>
      </c>
      <c r="DX359" s="124">
        <f t="shared" si="119"/>
        <v>110477891883222</v>
      </c>
      <c r="DY359" s="140">
        <f t="shared" si="120"/>
        <v>0</v>
      </c>
      <c r="DZ359" s="141">
        <f t="shared" si="121"/>
        <v>0</v>
      </c>
      <c r="EA359" s="141">
        <f t="shared" si="122"/>
        <v>0</v>
      </c>
      <c r="EB359" s="122">
        <f t="shared" si="123"/>
        <v>0</v>
      </c>
      <c r="EC359" s="142">
        <f t="shared" si="124"/>
        <v>96089938068224</v>
      </c>
      <c r="ED359" s="130">
        <f t="shared" si="125"/>
        <v>96089938068224</v>
      </c>
      <c r="EE359" s="143">
        <f t="shared" si="126"/>
        <v>2.59443E+15</v>
      </c>
      <c r="EF359" s="143">
        <f t="shared" si="127"/>
        <v>0</v>
      </c>
      <c r="EG359" s="143">
        <f t="shared" si="128"/>
        <v>0</v>
      </c>
      <c r="EH359" s="124">
        <f t="shared" si="129"/>
        <v>2.59443E+15</v>
      </c>
      <c r="EI359" s="144">
        <f t="shared" ref="EI359:EJ359" si="5916">CK359+CU359+DG359+DU359+EE359</f>
        <v>-285392834558481</v>
      </c>
      <c r="EJ359" s="144">
        <f t="shared" si="5916"/>
        <v>0.352629943</v>
      </c>
      <c r="EK359" s="144">
        <f t="shared" si="131"/>
        <v>3.141592654</v>
      </c>
      <c r="EL359" s="145">
        <f t="shared" si="132"/>
        <v>285392834558481</v>
      </c>
      <c r="EM359" s="140">
        <f t="shared" si="133"/>
        <v>1.570796327</v>
      </c>
      <c r="EN359" s="141">
        <f t="shared" si="134"/>
        <v>1.570796327</v>
      </c>
      <c r="EO359" s="141">
        <f t="shared" si="135"/>
        <v>1.570796327</v>
      </c>
      <c r="EP359" s="122">
        <f t="shared" si="136"/>
        <v>1.570796327</v>
      </c>
      <c r="EQ359" s="142">
        <f t="shared" si="137"/>
        <v>16893573.77</v>
      </c>
      <c r="ER359" s="130">
        <f t="shared" si="138"/>
        <v>16893573.77</v>
      </c>
      <c r="ES359" s="143">
        <f t="shared" si="139"/>
        <v>0.00000006384935339</v>
      </c>
      <c r="ET359" s="143">
        <f t="shared" si="140"/>
        <v>87781584.25</v>
      </c>
      <c r="EU359" s="143">
        <f t="shared" si="141"/>
        <v>1.570796327</v>
      </c>
      <c r="EV359" s="124">
        <f t="shared" si="142"/>
        <v>87781584.25</v>
      </c>
      <c r="EW359" s="144">
        <f t="shared" ref="EW359:EX359" si="5917">BY359+ES359</f>
        <v>-270304602.3</v>
      </c>
      <c r="EX359" s="144">
        <f t="shared" si="5917"/>
        <v>87781584.25</v>
      </c>
      <c r="EY359" s="144">
        <f t="shared" si="144"/>
        <v>2.827586337</v>
      </c>
      <c r="EZ359" s="145">
        <f t="shared" si="145"/>
        <v>284200958.1</v>
      </c>
      <c r="FA359" s="140">
        <f t="shared" si="146"/>
        <v>0.9425287789</v>
      </c>
      <c r="FB359" s="141">
        <f t="shared" si="147"/>
        <v>0.9425287789</v>
      </c>
      <c r="FC359" s="141">
        <f t="shared" si="148"/>
        <v>0.9425287789</v>
      </c>
      <c r="FD359" s="122">
        <f t="shared" si="149"/>
        <v>0.9425287789</v>
      </c>
      <c r="FE359" s="142">
        <f t="shared" si="150"/>
        <v>657.4688468</v>
      </c>
      <c r="FF359" s="130">
        <f t="shared" si="151"/>
        <v>657.4688468</v>
      </c>
      <c r="FG359" s="143">
        <f t="shared" si="152"/>
        <v>102.2348116</v>
      </c>
      <c r="FH359" s="143">
        <f t="shared" si="153"/>
        <v>140.7292338</v>
      </c>
      <c r="FI359" s="143">
        <f t="shared" si="154"/>
        <v>0.9425287789</v>
      </c>
      <c r="FJ359" s="124">
        <f t="shared" si="155"/>
        <v>173.9444565</v>
      </c>
      <c r="FK359" s="140">
        <f t="shared" si="156"/>
        <v>0</v>
      </c>
      <c r="FL359" s="141">
        <f t="shared" si="157"/>
        <v>0</v>
      </c>
      <c r="FM359" s="141">
        <f t="shared" si="158"/>
        <v>0</v>
      </c>
      <c r="FN359" s="122">
        <f t="shared" si="159"/>
        <v>0</v>
      </c>
      <c r="FO359" s="142">
        <f t="shared" si="160"/>
        <v>47.59866722</v>
      </c>
      <c r="FP359" s="130">
        <f t="shared" si="161"/>
        <v>47.59866722</v>
      </c>
      <c r="FQ359" s="143">
        <f t="shared" si="162"/>
        <v>-47.59866722</v>
      </c>
      <c r="FR359" s="143">
        <f t="shared" si="163"/>
        <v>0</v>
      </c>
      <c r="FS359" s="143">
        <f t="shared" si="164"/>
        <v>3.141592654</v>
      </c>
      <c r="FT359" s="124">
        <f t="shared" si="165"/>
        <v>47.59866722</v>
      </c>
      <c r="FU359" s="144">
        <f t="shared" si="166"/>
        <v>-272310.0655</v>
      </c>
      <c r="FV359" s="144">
        <f t="shared" si="167"/>
        <v>0</v>
      </c>
      <c r="FW359" s="144">
        <f t="shared" si="168"/>
        <v>-3.141592654</v>
      </c>
      <c r="FX359" s="145">
        <f t="shared" si="169"/>
        <v>272310.0655</v>
      </c>
      <c r="FY359" s="140">
        <f t="shared" si="170"/>
        <v>-3.141592654</v>
      </c>
      <c r="FZ359" s="140">
        <f t="shared" si="171"/>
        <v>-0.9425287789</v>
      </c>
      <c r="GA359" s="141">
        <f t="shared" si="172"/>
        <v>-4.084121432</v>
      </c>
      <c r="GB359" s="141">
        <f t="shared" si="173"/>
        <v>-4.084121432</v>
      </c>
      <c r="GC359" s="122">
        <f t="shared" si="174"/>
        <v>2.199063875</v>
      </c>
      <c r="GD359" s="142">
        <f t="shared" si="175"/>
        <v>272310.0655</v>
      </c>
      <c r="GE359" s="142">
        <f t="shared" si="176"/>
        <v>0.005748961594</v>
      </c>
      <c r="GF359" s="130">
        <f t="shared" si="177"/>
        <v>1565.500109</v>
      </c>
      <c r="GG359" s="143">
        <f t="shared" si="178"/>
        <v>-102.2348116</v>
      </c>
      <c r="GH359" s="143">
        <f t="shared" si="179"/>
        <v>140.7292338</v>
      </c>
      <c r="GI359" s="143">
        <f t="shared" si="180"/>
        <v>2.199063875</v>
      </c>
      <c r="GJ359" s="124">
        <f t="shared" si="181"/>
        <v>173.9444565</v>
      </c>
      <c r="GK359" s="146">
        <f t="shared" si="182"/>
        <v>-0.5</v>
      </c>
      <c r="GL359" s="127">
        <f t="shared" si="183"/>
        <v>-0.8660254038</v>
      </c>
      <c r="GM359" s="146">
        <f t="shared" si="184"/>
        <v>-2.094395102</v>
      </c>
      <c r="GN359" s="127">
        <f t="shared" si="185"/>
        <v>1</v>
      </c>
      <c r="GO359" s="147">
        <f t="shared" si="186"/>
        <v>-0.5</v>
      </c>
      <c r="GP359" s="128">
        <f t="shared" si="187"/>
        <v>0.8660254038</v>
      </c>
      <c r="GQ359" s="147">
        <f t="shared" si="188"/>
        <v>2.094395102</v>
      </c>
      <c r="GR359" s="128">
        <f t="shared" si="189"/>
        <v>1</v>
      </c>
      <c r="GS359" s="140">
        <f t="shared" si="190"/>
        <v>-2.094395102</v>
      </c>
      <c r="GT359" s="140">
        <f t="shared" si="191"/>
        <v>0.9425287789</v>
      </c>
      <c r="GU359" s="141">
        <f t="shared" si="192"/>
        <v>-1.151866324</v>
      </c>
      <c r="GV359" s="141">
        <f t="shared" si="193"/>
        <v>-1.151866324</v>
      </c>
      <c r="GW359" s="122">
        <f t="shared" si="194"/>
        <v>-1.151866324</v>
      </c>
      <c r="GX359" s="142">
        <f t="shared" si="195"/>
        <v>1</v>
      </c>
      <c r="GY359" s="142">
        <f t="shared" si="196"/>
        <v>173.9444565</v>
      </c>
      <c r="GZ359" s="130">
        <f t="shared" si="197"/>
        <v>173.9444565</v>
      </c>
      <c r="HA359" s="143">
        <f t="shared" si="198"/>
        <v>70.75768571</v>
      </c>
      <c r="HB359" s="143">
        <f t="shared" si="199"/>
        <v>-158.9025609</v>
      </c>
      <c r="HC359" s="143">
        <f t="shared" si="200"/>
        <v>-1.151866324</v>
      </c>
      <c r="HD359" s="124">
        <f t="shared" si="201"/>
        <v>173.9444565</v>
      </c>
      <c r="HE359" s="140">
        <f t="shared" si="202"/>
        <v>2.094395102</v>
      </c>
      <c r="HF359" s="140">
        <f t="shared" si="203"/>
        <v>2.199063875</v>
      </c>
      <c r="HG359" s="141">
        <f t="shared" si="204"/>
        <v>4.293458977</v>
      </c>
      <c r="HH359" s="141">
        <f t="shared" si="205"/>
        <v>4.293458977</v>
      </c>
      <c r="HI359" s="122">
        <f t="shared" si="206"/>
        <v>-1.98972633</v>
      </c>
      <c r="HJ359" s="142">
        <f t="shared" si="207"/>
        <v>1</v>
      </c>
      <c r="HK359" s="142">
        <f t="shared" si="208"/>
        <v>173.9444565</v>
      </c>
      <c r="HL359" s="130">
        <f t="shared" si="209"/>
        <v>173.9444565</v>
      </c>
      <c r="HM359" s="143">
        <f t="shared" si="210"/>
        <v>-70.75768571</v>
      </c>
      <c r="HN359" s="143">
        <f t="shared" si="211"/>
        <v>-158.9025609</v>
      </c>
      <c r="HO359" s="143">
        <f t="shared" si="212"/>
        <v>-1.98972633</v>
      </c>
      <c r="HP359" s="124">
        <f t="shared" si="213"/>
        <v>173.9444565</v>
      </c>
      <c r="HQ359" s="140">
        <f t="shared" si="214"/>
        <v>2.094395102</v>
      </c>
      <c r="HR359" s="140">
        <f t="shared" si="215"/>
        <v>0.9425287789</v>
      </c>
      <c r="HS359" s="141">
        <f t="shared" si="216"/>
        <v>3.036923881</v>
      </c>
      <c r="HT359" s="141">
        <f t="shared" si="217"/>
        <v>3.036923881</v>
      </c>
      <c r="HU359" s="122">
        <f t="shared" si="218"/>
        <v>3.036923881</v>
      </c>
      <c r="HV359" s="142">
        <f t="shared" si="219"/>
        <v>1</v>
      </c>
      <c r="HW359" s="142">
        <f t="shared" si="220"/>
        <v>173.9444565</v>
      </c>
      <c r="HX359" s="130">
        <f t="shared" si="221"/>
        <v>173.9444565</v>
      </c>
      <c r="HY359" s="143">
        <f t="shared" si="222"/>
        <v>-172.9924973</v>
      </c>
      <c r="HZ359" s="143">
        <f t="shared" si="223"/>
        <v>18.17332712</v>
      </c>
      <c r="IA359" s="143">
        <f t="shared" si="224"/>
        <v>3.036923881</v>
      </c>
      <c r="IB359" s="124">
        <f t="shared" si="225"/>
        <v>173.9444565</v>
      </c>
      <c r="IC359" s="140">
        <f t="shared" si="226"/>
        <v>-2.094395102</v>
      </c>
      <c r="ID359" s="140">
        <f t="shared" si="227"/>
        <v>2.199063875</v>
      </c>
      <c r="IE359" s="141">
        <f t="shared" si="228"/>
        <v>0.1046687723</v>
      </c>
      <c r="IF359" s="141">
        <f t="shared" si="229"/>
        <v>0.1046687723</v>
      </c>
      <c r="IG359" s="122">
        <f t="shared" si="230"/>
        <v>0.1046687723</v>
      </c>
      <c r="IH359" s="142">
        <f t="shared" si="231"/>
        <v>1</v>
      </c>
      <c r="II359" s="142">
        <f t="shared" si="232"/>
        <v>173.9444565</v>
      </c>
      <c r="IJ359" s="130">
        <f t="shared" si="233"/>
        <v>173.9444565</v>
      </c>
      <c r="IK359" s="143">
        <f t="shared" si="234"/>
        <v>172.9924973</v>
      </c>
      <c r="IL359" s="143">
        <f t="shared" si="235"/>
        <v>18.17332712</v>
      </c>
      <c r="IM359" s="143">
        <f t="shared" si="236"/>
        <v>0.1046687723</v>
      </c>
      <c r="IN359" s="124">
        <f t="shared" si="237"/>
        <v>173.9444565</v>
      </c>
    </row>
    <row r="360" ht="12.75" customHeight="1">
      <c r="A360" s="129">
        <f>'Cortez Cubic'!AP360</f>
        <v>-0.2187762226</v>
      </c>
      <c r="B360" s="129">
        <f>'Cortez Cubic'!AQ360</f>
        <v>-1.19653272</v>
      </c>
      <c r="C360" s="129">
        <f>'Cortez Cubic'!AR360</f>
        <v>1347.713813</v>
      </c>
      <c r="D360" s="129">
        <f>'Cortez Cubic'!AS360</f>
        <v>-39662.81978</v>
      </c>
      <c r="E360" s="129">
        <f t="shared" ref="E360:H360" si="5918">0</f>
        <v>0</v>
      </c>
      <c r="F360" s="129">
        <f t="shared" si="5918"/>
        <v>0</v>
      </c>
      <c r="G360" s="129">
        <f t="shared" si="5918"/>
        <v>0</v>
      </c>
      <c r="H360" s="129">
        <f t="shared" si="5918"/>
        <v>0</v>
      </c>
      <c r="I360" s="110">
        <f>'Cortez Cubic'!I360</f>
        <v>67</v>
      </c>
      <c r="J360" s="130">
        <f t="shared" si="28"/>
        <v>43.68910335</v>
      </c>
      <c r="K360" s="131">
        <f t="shared" si="29"/>
        <v>1</v>
      </c>
      <c r="L360" s="131">
        <f t="shared" si="30"/>
        <v>0</v>
      </c>
      <c r="M360" s="132">
        <f t="shared" si="31"/>
        <v>23.31089665</v>
      </c>
      <c r="N360" s="133">
        <f t="shared" si="32"/>
        <v>0</v>
      </c>
      <c r="O360" s="134">
        <f t="shared" si="33"/>
        <v>43.68910335</v>
      </c>
      <c r="P360" s="134">
        <f t="shared" si="34"/>
        <v>-6.622982062</v>
      </c>
      <c r="Q360" s="135">
        <f t="shared" si="35"/>
        <v>43.68910335</v>
      </c>
      <c r="R360" s="135">
        <f t="shared" si="36"/>
        <v>6.622982062</v>
      </c>
      <c r="S360" s="136">
        <f t="shared" si="37"/>
        <v>-92.84741495</v>
      </c>
      <c r="T360" s="136">
        <f t="shared" si="38"/>
        <v>0</v>
      </c>
      <c r="U360" s="137">
        <f t="shared" ref="U360:X360" si="5919">ATAN2(A360,E360)</f>
        <v>3.141592654</v>
      </c>
      <c r="V360" s="137">
        <f t="shared" si="5919"/>
        <v>3.141592654</v>
      </c>
      <c r="W360" s="137">
        <f t="shared" si="5919"/>
        <v>0</v>
      </c>
      <c r="X360" s="137">
        <f t="shared" si="5919"/>
        <v>3.141592654</v>
      </c>
      <c r="Y360" s="137">
        <f t="shared" ref="Y360:AB360" si="5920">SQRT(POWER(A360,2)+POWER(E360,2))</f>
        <v>0.2187762226</v>
      </c>
      <c r="Z360" s="137">
        <f t="shared" si="5920"/>
        <v>1.19653272</v>
      </c>
      <c r="AA360" s="137">
        <f t="shared" si="5920"/>
        <v>1347.713813</v>
      </c>
      <c r="AB360" s="137">
        <f t="shared" si="5920"/>
        <v>39662.81978</v>
      </c>
      <c r="AC360" s="138">
        <f t="shared" ref="AC360:AF360" si="5921">U360-$U360</f>
        <v>0</v>
      </c>
      <c r="AD360" s="138">
        <f t="shared" si="5921"/>
        <v>0</v>
      </c>
      <c r="AE360" s="138">
        <f t="shared" si="5921"/>
        <v>-3.141592654</v>
      </c>
      <c r="AF360" s="138">
        <f t="shared" si="5921"/>
        <v>0</v>
      </c>
      <c r="AG360" s="138">
        <f t="shared" ref="AG360:AJ360" si="5922">Y360/$Y360</f>
        <v>1</v>
      </c>
      <c r="AH360" s="138">
        <f t="shared" si="5922"/>
        <v>5.469208244</v>
      </c>
      <c r="AI360" s="138">
        <f t="shared" si="5922"/>
        <v>6160.238972</v>
      </c>
      <c r="AJ360" s="138">
        <f t="shared" si="5922"/>
        <v>181294.015</v>
      </c>
      <c r="AK360" s="139">
        <f t="shared" ref="AK360:AN360" si="5923">AG360*COS(AC360)</f>
        <v>1</v>
      </c>
      <c r="AL360" s="139">
        <f t="shared" si="5923"/>
        <v>5.469208244</v>
      </c>
      <c r="AM360" s="139">
        <f t="shared" si="5923"/>
        <v>-6160.238972</v>
      </c>
      <c r="AN360" s="139">
        <f t="shared" si="5923"/>
        <v>181294.015</v>
      </c>
      <c r="AO360" s="129">
        <f t="shared" ref="AO360:AR360" si="5924">AG360*SIN(AC360)</f>
        <v>0</v>
      </c>
      <c r="AP360" s="129">
        <f t="shared" si="5924"/>
        <v>0</v>
      </c>
      <c r="AQ360" s="129">
        <f t="shared" si="5924"/>
        <v>0</v>
      </c>
      <c r="AR360" s="129">
        <f t="shared" si="5924"/>
        <v>0</v>
      </c>
      <c r="AS360" s="140">
        <f t="shared" si="45"/>
        <v>0</v>
      </c>
      <c r="AT360" s="141">
        <f t="shared" si="46"/>
        <v>0</v>
      </c>
      <c r="AU360" s="141">
        <f t="shared" si="47"/>
        <v>0</v>
      </c>
      <c r="AV360" s="122">
        <f t="shared" si="48"/>
        <v>0</v>
      </c>
      <c r="AW360" s="142">
        <f t="shared" si="49"/>
        <v>163.5962631</v>
      </c>
      <c r="AX360" s="130">
        <f t="shared" si="50"/>
        <v>163.5962631</v>
      </c>
      <c r="AY360" s="143">
        <f t="shared" si="51"/>
        <v>-327.1925262</v>
      </c>
      <c r="AZ360" s="143">
        <f t="shared" si="52"/>
        <v>0</v>
      </c>
      <c r="BA360" s="143">
        <f t="shared" si="53"/>
        <v>3.141592654</v>
      </c>
      <c r="BB360" s="124">
        <f t="shared" si="54"/>
        <v>327.1925262</v>
      </c>
      <c r="BC360" s="140">
        <f t="shared" ref="BC360:BD360" si="5925">BC$2*AD360</f>
        <v>0</v>
      </c>
      <c r="BD360" s="140">
        <f t="shared" si="5925"/>
        <v>-3.141592654</v>
      </c>
      <c r="BE360" s="141">
        <f t="shared" si="56"/>
        <v>-3.141592654</v>
      </c>
      <c r="BF360" s="141">
        <f t="shared" si="57"/>
        <v>-3.141592654</v>
      </c>
      <c r="BG360" s="122">
        <f t="shared" si="58"/>
        <v>3.141592654</v>
      </c>
      <c r="BH360" s="142">
        <f t="shared" ref="BH360:BI360" si="5926">POWER(AH360,BH$2)</f>
        <v>5.469208244</v>
      </c>
      <c r="BI360" s="142">
        <f t="shared" si="5926"/>
        <v>6160.238972</v>
      </c>
      <c r="BJ360" s="130">
        <f t="shared" si="60"/>
        <v>33691.62977</v>
      </c>
      <c r="BK360" s="143">
        <f t="shared" si="61"/>
        <v>-303224.6679</v>
      </c>
      <c r="BL360" s="143">
        <f t="shared" si="62"/>
        <v>0</v>
      </c>
      <c r="BM360" s="143">
        <f t="shared" si="63"/>
        <v>3.141592654</v>
      </c>
      <c r="BN360" s="124">
        <f t="shared" si="64"/>
        <v>303224.6679</v>
      </c>
      <c r="BO360" s="140">
        <f t="shared" si="65"/>
        <v>0</v>
      </c>
      <c r="BP360" s="141">
        <f t="shared" si="66"/>
        <v>0</v>
      </c>
      <c r="BQ360" s="141">
        <f t="shared" si="67"/>
        <v>0</v>
      </c>
      <c r="BR360" s="122">
        <f t="shared" si="68"/>
        <v>0</v>
      </c>
      <c r="BS360" s="142">
        <f t="shared" si="69"/>
        <v>181294.015</v>
      </c>
      <c r="BT360" s="130">
        <f t="shared" si="70"/>
        <v>181294.015</v>
      </c>
      <c r="BU360" s="143">
        <f t="shared" si="71"/>
        <v>-4894938.405</v>
      </c>
      <c r="BV360" s="143">
        <f t="shared" si="72"/>
        <v>0</v>
      </c>
      <c r="BW360" s="143">
        <f t="shared" si="73"/>
        <v>3.141592654</v>
      </c>
      <c r="BX360" s="124">
        <f t="shared" si="74"/>
        <v>4894938.405</v>
      </c>
      <c r="BY360" s="144">
        <f t="shared" ref="BY360:BZ360" si="5927">AY360+BK360+BU360</f>
        <v>-5198490.265</v>
      </c>
      <c r="BZ360" s="144">
        <f t="shared" si="5927"/>
        <v>0</v>
      </c>
      <c r="CA360" s="144">
        <f t="shared" si="76"/>
        <v>3.141592654</v>
      </c>
      <c r="CB360" s="145">
        <f t="shared" si="77"/>
        <v>5198490.265</v>
      </c>
      <c r="CC360" s="140">
        <f t="shared" ref="CC360:CD360" si="5928">CC$2*AD360</f>
        <v>0</v>
      </c>
      <c r="CD360" s="140">
        <f t="shared" si="5928"/>
        <v>-6.283185307</v>
      </c>
      <c r="CE360" s="141">
        <f t="shared" si="79"/>
        <v>-6.283185307</v>
      </c>
      <c r="CF360" s="141">
        <f t="shared" si="80"/>
        <v>0</v>
      </c>
      <c r="CG360" s="122">
        <f t="shared" si="81"/>
        <v>0</v>
      </c>
      <c r="CH360" s="142">
        <f t="shared" ref="CH360:CI360" si="5929">POWER(AH360,CH$2)</f>
        <v>29.91223881</v>
      </c>
      <c r="CI360" s="142">
        <f t="shared" si="5929"/>
        <v>37948544.2</v>
      </c>
      <c r="CJ360" s="130">
        <f t="shared" si="83"/>
        <v>1135125917</v>
      </c>
      <c r="CK360" s="143">
        <f t="shared" si="84"/>
        <v>-1135125917</v>
      </c>
      <c r="CL360" s="143">
        <f t="shared" si="85"/>
        <v>0</v>
      </c>
      <c r="CM360" s="143">
        <f t="shared" si="86"/>
        <v>3.141592654</v>
      </c>
      <c r="CN360" s="124">
        <f t="shared" si="87"/>
        <v>1135125917</v>
      </c>
      <c r="CO360" s="140">
        <f t="shared" si="88"/>
        <v>-9.424777961</v>
      </c>
      <c r="CP360" s="141">
        <f t="shared" si="89"/>
        <v>-9.424777961</v>
      </c>
      <c r="CQ360" s="141">
        <f t="shared" si="90"/>
        <v>-3.141592654</v>
      </c>
      <c r="CR360" s="122">
        <f t="shared" si="91"/>
        <v>3.141592654</v>
      </c>
      <c r="CS360" s="142">
        <f t="shared" si="92"/>
        <v>233772100900</v>
      </c>
      <c r="CT360" s="130">
        <f t="shared" si="93"/>
        <v>233772100900</v>
      </c>
      <c r="CU360" s="143">
        <f t="shared" si="94"/>
        <v>-935088403599</v>
      </c>
      <c r="CV360" s="143">
        <f t="shared" si="95"/>
        <v>0.000114515302</v>
      </c>
      <c r="CW360" s="143">
        <f t="shared" si="96"/>
        <v>3.141592654</v>
      </c>
      <c r="CX360" s="124">
        <f t="shared" si="97"/>
        <v>935088403599</v>
      </c>
      <c r="CY360" s="140">
        <f t="shared" si="98"/>
        <v>0</v>
      </c>
      <c r="CZ360" s="140">
        <f t="shared" si="99"/>
        <v>0</v>
      </c>
      <c r="DA360" s="141">
        <f t="shared" si="100"/>
        <v>0</v>
      </c>
      <c r="DB360" s="141">
        <f t="shared" si="101"/>
        <v>0</v>
      </c>
      <c r="DC360" s="122">
        <f t="shared" si="102"/>
        <v>0</v>
      </c>
      <c r="DD360" s="142">
        <f t="shared" si="103"/>
        <v>163.5962631</v>
      </c>
      <c r="DE360" s="142">
        <f t="shared" si="104"/>
        <v>181294.015</v>
      </c>
      <c r="DF360" s="130">
        <f t="shared" si="105"/>
        <v>29659023.38</v>
      </c>
      <c r="DG360" s="143">
        <f t="shared" si="106"/>
        <v>118636093.5</v>
      </c>
      <c r="DH360" s="143">
        <f t="shared" si="107"/>
        <v>0</v>
      </c>
      <c r="DI360" s="143">
        <f t="shared" si="108"/>
        <v>0</v>
      </c>
      <c r="DJ360" s="124">
        <f t="shared" si="109"/>
        <v>118636093.5</v>
      </c>
      <c r="DK360" s="140">
        <f t="shared" ref="DK360:DM360" si="5930">DK$2*AD360</f>
        <v>0</v>
      </c>
      <c r="DL360" s="140">
        <f t="shared" si="5930"/>
        <v>-3.141592654</v>
      </c>
      <c r="DM360" s="140">
        <f t="shared" si="5930"/>
        <v>0</v>
      </c>
      <c r="DN360" s="141">
        <f t="shared" si="111"/>
        <v>-3.141592654</v>
      </c>
      <c r="DO360" s="141">
        <f t="shared" si="112"/>
        <v>-3.141592654</v>
      </c>
      <c r="DP360" s="122">
        <f t="shared" si="113"/>
        <v>3.141592654</v>
      </c>
      <c r="DQ360" s="142">
        <f t="shared" ref="DQ360:DS360" si="5931">POWER(AH360,DQ$2)</f>
        <v>5.469208244</v>
      </c>
      <c r="DR360" s="142">
        <f t="shared" si="5931"/>
        <v>6160.238972</v>
      </c>
      <c r="DS360" s="142">
        <f t="shared" si="5931"/>
        <v>181294.015</v>
      </c>
      <c r="DT360" s="130">
        <f t="shared" si="115"/>
        <v>6108090833</v>
      </c>
      <c r="DU360" s="143">
        <f t="shared" si="116"/>
        <v>109945634992</v>
      </c>
      <c r="DV360" s="143">
        <f t="shared" si="117"/>
        <v>-0.000013464457</v>
      </c>
      <c r="DW360" s="143">
        <f t="shared" si="118"/>
        <v>0</v>
      </c>
      <c r="DX360" s="124">
        <f t="shared" si="119"/>
        <v>109945634992</v>
      </c>
      <c r="DY360" s="140">
        <f t="shared" si="120"/>
        <v>0</v>
      </c>
      <c r="DZ360" s="141">
        <f t="shared" si="121"/>
        <v>0</v>
      </c>
      <c r="EA360" s="141">
        <f t="shared" si="122"/>
        <v>0</v>
      </c>
      <c r="EB360" s="122">
        <f t="shared" si="123"/>
        <v>0</v>
      </c>
      <c r="EC360" s="142">
        <f t="shared" si="124"/>
        <v>32867519872</v>
      </c>
      <c r="ED360" s="130">
        <f t="shared" si="125"/>
        <v>32867519872</v>
      </c>
      <c r="EE360" s="143">
        <f t="shared" si="126"/>
        <v>887423036538</v>
      </c>
      <c r="EF360" s="143">
        <f t="shared" si="127"/>
        <v>0</v>
      </c>
      <c r="EG360" s="143">
        <f t="shared" si="128"/>
        <v>0</v>
      </c>
      <c r="EH360" s="124">
        <f t="shared" si="129"/>
        <v>887423036538</v>
      </c>
      <c r="EI360" s="144">
        <f t="shared" ref="EI360:EJ360" si="5932">CK360+CU360+DG360+DU360+EE360</f>
        <v>61263778107</v>
      </c>
      <c r="EJ360" s="144">
        <f t="shared" si="5932"/>
        <v>0.000101050845</v>
      </c>
      <c r="EK360" s="144">
        <f t="shared" si="131"/>
        <v>0</v>
      </c>
      <c r="EL360" s="145">
        <f t="shared" si="132"/>
        <v>61263778107</v>
      </c>
      <c r="EM360" s="140">
        <f t="shared" si="133"/>
        <v>0</v>
      </c>
      <c r="EN360" s="141">
        <f t="shared" si="134"/>
        <v>0</v>
      </c>
      <c r="EO360" s="141">
        <f t="shared" si="135"/>
        <v>0</v>
      </c>
      <c r="EP360" s="122">
        <f t="shared" si="136"/>
        <v>0</v>
      </c>
      <c r="EQ360" s="142">
        <f t="shared" si="137"/>
        <v>247515.2078</v>
      </c>
      <c r="ER360" s="130">
        <f t="shared" si="138"/>
        <v>247515.2078</v>
      </c>
      <c r="ES360" s="143">
        <f t="shared" si="139"/>
        <v>1286126.747</v>
      </c>
      <c r="ET360" s="143">
        <f t="shared" si="140"/>
        <v>0.000000001060693599</v>
      </c>
      <c r="EU360" s="143">
        <f t="shared" si="141"/>
        <v>0</v>
      </c>
      <c r="EV360" s="124">
        <f t="shared" si="142"/>
        <v>1286126.747</v>
      </c>
      <c r="EW360" s="144">
        <f t="shared" ref="EW360:EX360" si="5933">BY360+ES360</f>
        <v>-3912363.518</v>
      </c>
      <c r="EX360" s="144">
        <f t="shared" si="5933"/>
        <v>0.000000001097827911</v>
      </c>
      <c r="EY360" s="144">
        <f t="shared" si="144"/>
        <v>3.141592654</v>
      </c>
      <c r="EZ360" s="145">
        <f t="shared" si="145"/>
        <v>3912363.518</v>
      </c>
      <c r="FA360" s="140">
        <f t="shared" si="146"/>
        <v>1.047197551</v>
      </c>
      <c r="FB360" s="141">
        <f t="shared" si="147"/>
        <v>1.047197551</v>
      </c>
      <c r="FC360" s="141">
        <f t="shared" si="148"/>
        <v>1.047197551</v>
      </c>
      <c r="FD360" s="122">
        <f t="shared" si="149"/>
        <v>1.047197551</v>
      </c>
      <c r="FE360" s="142">
        <f t="shared" si="150"/>
        <v>157.572249</v>
      </c>
      <c r="FF360" s="130">
        <f t="shared" si="151"/>
        <v>157.572249</v>
      </c>
      <c r="FG360" s="143">
        <f t="shared" si="152"/>
        <v>20.84419615</v>
      </c>
      <c r="FH360" s="143">
        <f t="shared" si="153"/>
        <v>36.10320677</v>
      </c>
      <c r="FI360" s="143">
        <f t="shared" si="154"/>
        <v>1.047197551</v>
      </c>
      <c r="FJ360" s="124">
        <f t="shared" si="155"/>
        <v>41.68839229</v>
      </c>
      <c r="FK360" s="140">
        <f t="shared" si="156"/>
        <v>0</v>
      </c>
      <c r="FL360" s="141">
        <f t="shared" si="157"/>
        <v>0</v>
      </c>
      <c r="FM360" s="141">
        <f t="shared" si="158"/>
        <v>0</v>
      </c>
      <c r="FN360" s="122">
        <f t="shared" si="159"/>
        <v>0</v>
      </c>
      <c r="FO360" s="142">
        <f t="shared" si="160"/>
        <v>29.91223881</v>
      </c>
      <c r="FP360" s="130">
        <f t="shared" si="161"/>
        <v>29.91223881</v>
      </c>
      <c r="FQ360" s="143">
        <f t="shared" si="162"/>
        <v>-29.91223881</v>
      </c>
      <c r="FR360" s="143">
        <f t="shared" si="163"/>
        <v>0</v>
      </c>
      <c r="FS360" s="143">
        <f t="shared" si="164"/>
        <v>3.141592654</v>
      </c>
      <c r="FT360" s="124">
        <f t="shared" si="165"/>
        <v>29.91223881</v>
      </c>
      <c r="FU360" s="144">
        <f t="shared" si="166"/>
        <v>-18510.62916</v>
      </c>
      <c r="FV360" s="144">
        <f t="shared" si="167"/>
        <v>0</v>
      </c>
      <c r="FW360" s="144">
        <f t="shared" si="168"/>
        <v>-3.141592654</v>
      </c>
      <c r="FX360" s="145">
        <f t="shared" si="169"/>
        <v>18510.62916</v>
      </c>
      <c r="FY360" s="140">
        <f t="shared" si="170"/>
        <v>-3.141592654</v>
      </c>
      <c r="FZ360" s="140">
        <f t="shared" si="171"/>
        <v>-1.047197551</v>
      </c>
      <c r="GA360" s="141">
        <f t="shared" si="172"/>
        <v>-4.188790205</v>
      </c>
      <c r="GB360" s="141">
        <f t="shared" si="173"/>
        <v>-4.188790205</v>
      </c>
      <c r="GC360" s="122">
        <f t="shared" si="174"/>
        <v>2.094395102</v>
      </c>
      <c r="GD360" s="142">
        <f t="shared" si="175"/>
        <v>18510.62916</v>
      </c>
      <c r="GE360" s="142">
        <f t="shared" si="176"/>
        <v>0.02398749256</v>
      </c>
      <c r="GF360" s="130">
        <f t="shared" si="177"/>
        <v>444.0235792</v>
      </c>
      <c r="GG360" s="143">
        <f t="shared" si="178"/>
        <v>-24.66797662</v>
      </c>
      <c r="GH360" s="143">
        <f t="shared" si="179"/>
        <v>42.72618883</v>
      </c>
      <c r="GI360" s="143">
        <f t="shared" si="180"/>
        <v>2.094395102</v>
      </c>
      <c r="GJ360" s="124">
        <f t="shared" si="181"/>
        <v>49.33595324</v>
      </c>
      <c r="GK360" s="146">
        <f t="shared" si="182"/>
        <v>-0.5</v>
      </c>
      <c r="GL360" s="127">
        <f t="shared" si="183"/>
        <v>-0.8660254038</v>
      </c>
      <c r="GM360" s="146">
        <f t="shared" si="184"/>
        <v>-2.094395102</v>
      </c>
      <c r="GN360" s="127">
        <f t="shared" si="185"/>
        <v>1</v>
      </c>
      <c r="GO360" s="147">
        <f t="shared" si="186"/>
        <v>-0.5</v>
      </c>
      <c r="GP360" s="128">
        <f t="shared" si="187"/>
        <v>0.8660254038</v>
      </c>
      <c r="GQ360" s="147">
        <f t="shared" si="188"/>
        <v>2.094395102</v>
      </c>
      <c r="GR360" s="128">
        <f t="shared" si="189"/>
        <v>1</v>
      </c>
      <c r="GS360" s="140">
        <f t="shared" si="190"/>
        <v>-2.094395102</v>
      </c>
      <c r="GT360" s="140">
        <f t="shared" si="191"/>
        <v>1.047197551</v>
      </c>
      <c r="GU360" s="141">
        <f t="shared" si="192"/>
        <v>-1.047197551</v>
      </c>
      <c r="GV360" s="141">
        <f t="shared" si="193"/>
        <v>-1.047197551</v>
      </c>
      <c r="GW360" s="122">
        <f t="shared" si="194"/>
        <v>-1.047197551</v>
      </c>
      <c r="GX360" s="142">
        <f t="shared" si="195"/>
        <v>1</v>
      </c>
      <c r="GY360" s="142">
        <f t="shared" si="196"/>
        <v>41.68839229</v>
      </c>
      <c r="GZ360" s="130">
        <f t="shared" si="197"/>
        <v>41.68839229</v>
      </c>
      <c r="HA360" s="143">
        <f t="shared" si="198"/>
        <v>20.84419615</v>
      </c>
      <c r="HB360" s="143">
        <f t="shared" si="199"/>
        <v>-36.10320677</v>
      </c>
      <c r="HC360" s="143">
        <f t="shared" si="200"/>
        <v>-1.047197551</v>
      </c>
      <c r="HD360" s="124">
        <f t="shared" si="201"/>
        <v>41.68839229</v>
      </c>
      <c r="HE360" s="140">
        <f t="shared" si="202"/>
        <v>2.094395102</v>
      </c>
      <c r="HF360" s="140">
        <f t="shared" si="203"/>
        <v>2.094395102</v>
      </c>
      <c r="HG360" s="141">
        <f t="shared" si="204"/>
        <v>4.188790205</v>
      </c>
      <c r="HH360" s="141">
        <f t="shared" si="205"/>
        <v>4.188790205</v>
      </c>
      <c r="HI360" s="122">
        <f t="shared" si="206"/>
        <v>-2.094395102</v>
      </c>
      <c r="HJ360" s="142">
        <f t="shared" si="207"/>
        <v>1</v>
      </c>
      <c r="HK360" s="142">
        <f t="shared" si="208"/>
        <v>49.33595324</v>
      </c>
      <c r="HL360" s="130">
        <f t="shared" si="209"/>
        <v>49.33595324</v>
      </c>
      <c r="HM360" s="143">
        <f t="shared" si="210"/>
        <v>-24.66797662</v>
      </c>
      <c r="HN360" s="143">
        <f t="shared" si="211"/>
        <v>-42.72618883</v>
      </c>
      <c r="HO360" s="143">
        <f t="shared" si="212"/>
        <v>-2.094395102</v>
      </c>
      <c r="HP360" s="124">
        <f t="shared" si="213"/>
        <v>49.33595324</v>
      </c>
      <c r="HQ360" s="140">
        <f t="shared" si="214"/>
        <v>2.094395102</v>
      </c>
      <c r="HR360" s="140">
        <f t="shared" si="215"/>
        <v>1.047197551</v>
      </c>
      <c r="HS360" s="141">
        <f t="shared" si="216"/>
        <v>3.141592654</v>
      </c>
      <c r="HT360" s="141">
        <f t="shared" si="217"/>
        <v>3.141592654</v>
      </c>
      <c r="HU360" s="122">
        <f t="shared" si="218"/>
        <v>3.141592654</v>
      </c>
      <c r="HV360" s="142">
        <f t="shared" si="219"/>
        <v>1</v>
      </c>
      <c r="HW360" s="142">
        <f t="shared" si="220"/>
        <v>41.68839229</v>
      </c>
      <c r="HX360" s="130">
        <f t="shared" si="221"/>
        <v>41.68839229</v>
      </c>
      <c r="HY360" s="143">
        <f t="shared" si="222"/>
        <v>-41.68839229</v>
      </c>
      <c r="HZ360" s="143">
        <f t="shared" si="223"/>
        <v>0</v>
      </c>
      <c r="IA360" s="143">
        <f t="shared" si="224"/>
        <v>3.141592654</v>
      </c>
      <c r="IB360" s="124">
        <f t="shared" si="225"/>
        <v>41.68839229</v>
      </c>
      <c r="IC360" s="140">
        <f t="shared" si="226"/>
        <v>-2.094395102</v>
      </c>
      <c r="ID360" s="140">
        <f t="shared" si="227"/>
        <v>2.094395102</v>
      </c>
      <c r="IE360" s="141">
        <f t="shared" si="228"/>
        <v>0</v>
      </c>
      <c r="IF360" s="141">
        <f t="shared" si="229"/>
        <v>0</v>
      </c>
      <c r="IG360" s="122">
        <f t="shared" si="230"/>
        <v>0</v>
      </c>
      <c r="IH360" s="142">
        <f t="shared" si="231"/>
        <v>1</v>
      </c>
      <c r="II360" s="142">
        <f t="shared" si="232"/>
        <v>49.33595324</v>
      </c>
      <c r="IJ360" s="130">
        <f t="shared" si="233"/>
        <v>49.33595324</v>
      </c>
      <c r="IK360" s="143">
        <f t="shared" si="234"/>
        <v>49.33595324</v>
      </c>
      <c r="IL360" s="143">
        <f t="shared" si="235"/>
        <v>0</v>
      </c>
      <c r="IM360" s="143">
        <f t="shared" si="236"/>
        <v>0</v>
      </c>
      <c r="IN360" s="124">
        <f t="shared" si="237"/>
        <v>49.33595324</v>
      </c>
    </row>
    <row r="361" ht="12.75" customHeight="1">
      <c r="A361" s="129">
        <f>'Cortez Cubic'!AP361</f>
        <v>-0.2187762226</v>
      </c>
      <c r="B361" s="129">
        <f>'Cortez Cubic'!AQ361</f>
        <v>-0.0902135451</v>
      </c>
      <c r="C361" s="129">
        <f>'Cortez Cubic'!AR361</f>
        <v>504.9438149</v>
      </c>
      <c r="D361" s="129">
        <f>'Cortez Cubic'!AS361</f>
        <v>-9350.278516</v>
      </c>
      <c r="E361" s="129">
        <f t="shared" ref="E361:H361" si="5934">0</f>
        <v>0</v>
      </c>
      <c r="F361" s="129">
        <f t="shared" si="5934"/>
        <v>0</v>
      </c>
      <c r="G361" s="129">
        <f t="shared" si="5934"/>
        <v>0</v>
      </c>
      <c r="H361" s="129">
        <f t="shared" si="5934"/>
        <v>0</v>
      </c>
      <c r="I361" s="110">
        <f>'Cortez Cubic'!I361</f>
        <v>51</v>
      </c>
      <c r="J361" s="130">
        <f t="shared" si="28"/>
        <v>27.62708017</v>
      </c>
      <c r="K361" s="131">
        <f t="shared" si="29"/>
        <v>1</v>
      </c>
      <c r="L361" s="131">
        <f t="shared" si="30"/>
        <v>0</v>
      </c>
      <c r="M361" s="132">
        <f t="shared" si="31"/>
        <v>23.37291983</v>
      </c>
      <c r="N361" s="133">
        <f t="shared" si="32"/>
        <v>0</v>
      </c>
      <c r="O361" s="134">
        <f t="shared" si="33"/>
        <v>27.62708017</v>
      </c>
      <c r="P361" s="134">
        <f t="shared" si="34"/>
        <v>-2.124409859</v>
      </c>
      <c r="Q361" s="135">
        <f t="shared" si="35"/>
        <v>27.62708017</v>
      </c>
      <c r="R361" s="135">
        <f t="shared" si="36"/>
        <v>2.124409859</v>
      </c>
      <c r="S361" s="136">
        <f t="shared" si="37"/>
        <v>-55.66651568</v>
      </c>
      <c r="T361" s="136">
        <f t="shared" si="38"/>
        <v>0</v>
      </c>
      <c r="U361" s="137">
        <f t="shared" ref="U361:X361" si="5935">ATAN2(A361,E361)</f>
        <v>3.141592654</v>
      </c>
      <c r="V361" s="137">
        <f t="shared" si="5935"/>
        <v>3.141592654</v>
      </c>
      <c r="W361" s="137">
        <f t="shared" si="5935"/>
        <v>0</v>
      </c>
      <c r="X361" s="137">
        <f t="shared" si="5935"/>
        <v>3.141592654</v>
      </c>
      <c r="Y361" s="137">
        <f t="shared" ref="Y361:AB361" si="5936">SQRT(POWER(A361,2)+POWER(E361,2))</f>
        <v>0.2187762226</v>
      </c>
      <c r="Z361" s="137">
        <f t="shared" si="5936"/>
        <v>0.0902135451</v>
      </c>
      <c r="AA361" s="137">
        <f t="shared" si="5936"/>
        <v>504.9438149</v>
      </c>
      <c r="AB361" s="137">
        <f t="shared" si="5936"/>
        <v>9350.278516</v>
      </c>
      <c r="AC361" s="138">
        <f t="shared" ref="AC361:AF361" si="5937">U361-$U361</f>
        <v>0</v>
      </c>
      <c r="AD361" s="138">
        <f t="shared" si="5937"/>
        <v>0</v>
      </c>
      <c r="AE361" s="138">
        <f t="shared" si="5937"/>
        <v>-3.141592654</v>
      </c>
      <c r="AF361" s="138">
        <f t="shared" si="5937"/>
        <v>0</v>
      </c>
      <c r="AG361" s="138">
        <f t="shared" ref="AG361:AJ361" si="5938">Y361/$Y361</f>
        <v>1</v>
      </c>
      <c r="AH361" s="138">
        <f t="shared" si="5938"/>
        <v>0.4123553466</v>
      </c>
      <c r="AI361" s="138">
        <f t="shared" si="5938"/>
        <v>2308.037907</v>
      </c>
      <c r="AJ361" s="138">
        <f t="shared" si="5938"/>
        <v>42739.00703</v>
      </c>
      <c r="AK361" s="139">
        <f t="shared" ref="AK361:AN361" si="5939">AG361*COS(AC361)</f>
        <v>1</v>
      </c>
      <c r="AL361" s="139">
        <f t="shared" si="5939"/>
        <v>0.4123553466</v>
      </c>
      <c r="AM361" s="139">
        <f t="shared" si="5939"/>
        <v>-2308.037907</v>
      </c>
      <c r="AN361" s="139">
        <f t="shared" si="5939"/>
        <v>42739.00703</v>
      </c>
      <c r="AO361" s="129">
        <f t="shared" ref="AO361:AR361" si="5940">AG361*SIN(AC361)</f>
        <v>0</v>
      </c>
      <c r="AP361" s="129">
        <f t="shared" si="5940"/>
        <v>0</v>
      </c>
      <c r="AQ361" s="129">
        <f t="shared" si="5940"/>
        <v>0</v>
      </c>
      <c r="AR361" s="129">
        <f t="shared" si="5940"/>
        <v>0</v>
      </c>
      <c r="AS361" s="140">
        <f t="shared" si="45"/>
        <v>0</v>
      </c>
      <c r="AT361" s="141">
        <f t="shared" si="46"/>
        <v>0</v>
      </c>
      <c r="AU361" s="141">
        <f t="shared" si="47"/>
        <v>0</v>
      </c>
      <c r="AV361" s="122">
        <f t="shared" si="48"/>
        <v>0</v>
      </c>
      <c r="AW361" s="142">
        <f t="shared" si="49"/>
        <v>0.07011563798</v>
      </c>
      <c r="AX361" s="130">
        <f t="shared" si="50"/>
        <v>0.07011563798</v>
      </c>
      <c r="AY361" s="143">
        <f t="shared" si="51"/>
        <v>-0.140231276</v>
      </c>
      <c r="AZ361" s="143">
        <f t="shared" si="52"/>
        <v>0</v>
      </c>
      <c r="BA361" s="143">
        <f t="shared" si="53"/>
        <v>3.141592654</v>
      </c>
      <c r="BB361" s="124">
        <f t="shared" si="54"/>
        <v>0.140231276</v>
      </c>
      <c r="BC361" s="140">
        <f t="shared" ref="BC361:BD361" si="5941">BC$2*AD361</f>
        <v>0</v>
      </c>
      <c r="BD361" s="140">
        <f t="shared" si="5941"/>
        <v>-3.141592654</v>
      </c>
      <c r="BE361" s="141">
        <f t="shared" si="56"/>
        <v>-3.141592654</v>
      </c>
      <c r="BF361" s="141">
        <f t="shared" si="57"/>
        <v>-3.141592654</v>
      </c>
      <c r="BG361" s="122">
        <f t="shared" si="58"/>
        <v>3.141592654</v>
      </c>
      <c r="BH361" s="142">
        <f t="shared" ref="BH361:BI361" si="5942">POWER(AH361,BH$2)</f>
        <v>0.4123553466</v>
      </c>
      <c r="BI361" s="142">
        <f t="shared" si="5942"/>
        <v>2308.037907</v>
      </c>
      <c r="BJ361" s="130">
        <f t="shared" si="60"/>
        <v>951.7317711</v>
      </c>
      <c r="BK361" s="143">
        <f t="shared" si="61"/>
        <v>-8565.58594</v>
      </c>
      <c r="BL361" s="143">
        <f t="shared" si="62"/>
        <v>0</v>
      </c>
      <c r="BM361" s="143">
        <f t="shared" si="63"/>
        <v>3.141592654</v>
      </c>
      <c r="BN361" s="124">
        <f t="shared" si="64"/>
        <v>8565.58594</v>
      </c>
      <c r="BO361" s="140">
        <f t="shared" si="65"/>
        <v>0</v>
      </c>
      <c r="BP361" s="141">
        <f t="shared" si="66"/>
        <v>0</v>
      </c>
      <c r="BQ361" s="141">
        <f t="shared" si="67"/>
        <v>0</v>
      </c>
      <c r="BR361" s="122">
        <f t="shared" si="68"/>
        <v>0</v>
      </c>
      <c r="BS361" s="142">
        <f t="shared" si="69"/>
        <v>42739.00703</v>
      </c>
      <c r="BT361" s="130">
        <f t="shared" si="70"/>
        <v>42739.00703</v>
      </c>
      <c r="BU361" s="143">
        <f t="shared" si="71"/>
        <v>-1153953.19</v>
      </c>
      <c r="BV361" s="143">
        <f t="shared" si="72"/>
        <v>0</v>
      </c>
      <c r="BW361" s="143">
        <f t="shared" si="73"/>
        <v>3.141592654</v>
      </c>
      <c r="BX361" s="124">
        <f t="shared" si="74"/>
        <v>1153953.19</v>
      </c>
      <c r="BY361" s="144">
        <f t="shared" ref="BY361:BZ361" si="5943">AY361+BK361+BU361</f>
        <v>-1162518.916</v>
      </c>
      <c r="BZ361" s="144">
        <f t="shared" si="5943"/>
        <v>0</v>
      </c>
      <c r="CA361" s="144">
        <f t="shared" si="76"/>
        <v>3.141592654</v>
      </c>
      <c r="CB361" s="145">
        <f t="shared" si="77"/>
        <v>1162518.916</v>
      </c>
      <c r="CC361" s="140">
        <f t="shared" ref="CC361:CD361" si="5944">CC$2*AD361</f>
        <v>0</v>
      </c>
      <c r="CD361" s="140">
        <f t="shared" si="5944"/>
        <v>-6.283185307</v>
      </c>
      <c r="CE361" s="141">
        <f t="shared" si="79"/>
        <v>-6.283185307</v>
      </c>
      <c r="CF361" s="141">
        <f t="shared" si="80"/>
        <v>0</v>
      </c>
      <c r="CG361" s="122">
        <f t="shared" si="81"/>
        <v>0</v>
      </c>
      <c r="CH361" s="142">
        <f t="shared" ref="CH361:CI361" si="5945">POWER(AH361,CH$2)</f>
        <v>0.1700369319</v>
      </c>
      <c r="CI361" s="142">
        <f t="shared" si="5945"/>
        <v>5327038.979</v>
      </c>
      <c r="CJ361" s="130">
        <f t="shared" si="83"/>
        <v>905793.3641</v>
      </c>
      <c r="CK361" s="143">
        <f t="shared" si="84"/>
        <v>-905793.3641</v>
      </c>
      <c r="CL361" s="143">
        <f t="shared" si="85"/>
        <v>0</v>
      </c>
      <c r="CM361" s="143">
        <f t="shared" si="86"/>
        <v>3.141592654</v>
      </c>
      <c r="CN361" s="124">
        <f t="shared" si="87"/>
        <v>905793.3641</v>
      </c>
      <c r="CO361" s="140">
        <f t="shared" si="88"/>
        <v>-9.424777961</v>
      </c>
      <c r="CP361" s="141">
        <f t="shared" si="89"/>
        <v>-9.424777961</v>
      </c>
      <c r="CQ361" s="141">
        <f t="shared" si="90"/>
        <v>-3.141592654</v>
      </c>
      <c r="CR361" s="122">
        <f t="shared" si="91"/>
        <v>3.141592654</v>
      </c>
      <c r="CS361" s="142">
        <f t="shared" si="92"/>
        <v>12295007896</v>
      </c>
      <c r="CT361" s="130">
        <f t="shared" si="93"/>
        <v>12295007896</v>
      </c>
      <c r="CU361" s="143">
        <f t="shared" si="94"/>
        <v>-49180031584</v>
      </c>
      <c r="CV361" s="143">
        <f t="shared" si="95"/>
        <v>0.000006022816826</v>
      </c>
      <c r="CW361" s="143">
        <f t="shared" si="96"/>
        <v>3.141592654</v>
      </c>
      <c r="CX361" s="124">
        <f t="shared" si="97"/>
        <v>49180031584</v>
      </c>
      <c r="CY361" s="140">
        <f t="shared" si="98"/>
        <v>0</v>
      </c>
      <c r="CZ361" s="140">
        <f t="shared" si="99"/>
        <v>0</v>
      </c>
      <c r="DA361" s="141">
        <f t="shared" si="100"/>
        <v>0</v>
      </c>
      <c r="DB361" s="141">
        <f t="shared" si="101"/>
        <v>0</v>
      </c>
      <c r="DC361" s="122">
        <f t="shared" si="102"/>
        <v>0</v>
      </c>
      <c r="DD361" s="142">
        <f t="shared" si="103"/>
        <v>0.07011563798</v>
      </c>
      <c r="DE361" s="142">
        <f t="shared" si="104"/>
        <v>42739.00703</v>
      </c>
      <c r="DF361" s="130">
        <f t="shared" si="105"/>
        <v>2996.672745</v>
      </c>
      <c r="DG361" s="143">
        <f t="shared" si="106"/>
        <v>11986.69098</v>
      </c>
      <c r="DH361" s="143">
        <f t="shared" si="107"/>
        <v>0</v>
      </c>
      <c r="DI361" s="143">
        <f t="shared" si="108"/>
        <v>0</v>
      </c>
      <c r="DJ361" s="124">
        <f t="shared" si="109"/>
        <v>11986.69098</v>
      </c>
      <c r="DK361" s="140">
        <f t="shared" ref="DK361:DM361" si="5946">DK$2*AD361</f>
        <v>0</v>
      </c>
      <c r="DL361" s="140">
        <f t="shared" si="5946"/>
        <v>-3.141592654</v>
      </c>
      <c r="DM361" s="140">
        <f t="shared" si="5946"/>
        <v>0</v>
      </c>
      <c r="DN361" s="141">
        <f t="shared" si="111"/>
        <v>-3.141592654</v>
      </c>
      <c r="DO361" s="141">
        <f t="shared" si="112"/>
        <v>-3.141592654</v>
      </c>
      <c r="DP361" s="122">
        <f t="shared" si="113"/>
        <v>3.141592654</v>
      </c>
      <c r="DQ361" s="142">
        <f t="shared" ref="DQ361:DS361" si="5947">POWER(AH361,DQ$2)</f>
        <v>0.4123553466</v>
      </c>
      <c r="DR361" s="142">
        <f t="shared" si="5947"/>
        <v>2308.037907</v>
      </c>
      <c r="DS361" s="142">
        <f t="shared" si="5947"/>
        <v>42739.00703</v>
      </c>
      <c r="DT361" s="130">
        <f t="shared" si="115"/>
        <v>40676070.85</v>
      </c>
      <c r="DU361" s="143">
        <f t="shared" si="116"/>
        <v>732169275.4</v>
      </c>
      <c r="DV361" s="143">
        <f t="shared" si="117"/>
        <v>-0.00000008966487595</v>
      </c>
      <c r="DW361" s="143">
        <f t="shared" si="118"/>
        <v>0</v>
      </c>
      <c r="DX361" s="124">
        <f t="shared" si="119"/>
        <v>732169275.4</v>
      </c>
      <c r="DY361" s="140">
        <f t="shared" si="120"/>
        <v>0</v>
      </c>
      <c r="DZ361" s="141">
        <f t="shared" si="121"/>
        <v>0</v>
      </c>
      <c r="EA361" s="141">
        <f t="shared" si="122"/>
        <v>0</v>
      </c>
      <c r="EB361" s="122">
        <f t="shared" si="123"/>
        <v>0</v>
      </c>
      <c r="EC361" s="142">
        <f t="shared" si="124"/>
        <v>1826622722</v>
      </c>
      <c r="ED361" s="130">
        <f t="shared" si="125"/>
        <v>1826622722</v>
      </c>
      <c r="EE361" s="143">
        <f t="shared" si="126"/>
        <v>49318813493</v>
      </c>
      <c r="EF361" s="143">
        <f t="shared" si="127"/>
        <v>0</v>
      </c>
      <c r="EG361" s="143">
        <f t="shared" si="128"/>
        <v>0</v>
      </c>
      <c r="EH361" s="124">
        <f t="shared" si="129"/>
        <v>49318813493</v>
      </c>
      <c r="EI361" s="144">
        <f t="shared" ref="EI361:EJ361" si="5948">CK361+CU361+DG361+DU361+EE361</f>
        <v>870057378.1</v>
      </c>
      <c r="EJ361" s="144">
        <f t="shared" si="5948"/>
        <v>0.00000593315195</v>
      </c>
      <c r="EK361" s="144">
        <f t="shared" si="131"/>
        <v>0</v>
      </c>
      <c r="EL361" s="145">
        <f t="shared" si="132"/>
        <v>870057378.1</v>
      </c>
      <c r="EM361" s="140">
        <f t="shared" si="133"/>
        <v>0</v>
      </c>
      <c r="EN361" s="141">
        <f t="shared" si="134"/>
        <v>0</v>
      </c>
      <c r="EO361" s="141">
        <f t="shared" si="135"/>
        <v>0</v>
      </c>
      <c r="EP361" s="122">
        <f t="shared" si="136"/>
        <v>0</v>
      </c>
      <c r="EQ361" s="142">
        <f t="shared" si="137"/>
        <v>29496.73504</v>
      </c>
      <c r="ER361" s="130">
        <f t="shared" si="138"/>
        <v>29496.73504</v>
      </c>
      <c r="ES361" s="143">
        <f t="shared" si="139"/>
        <v>153269.5312</v>
      </c>
      <c r="ET361" s="143">
        <f t="shared" si="140"/>
        <v>0.0000000005225927859</v>
      </c>
      <c r="EU361" s="143">
        <f t="shared" si="141"/>
        <v>0</v>
      </c>
      <c r="EV361" s="124">
        <f t="shared" si="142"/>
        <v>153269.5312</v>
      </c>
      <c r="EW361" s="144">
        <f t="shared" ref="EW361:EX361" si="5949">BY361+ES361</f>
        <v>-1009249.385</v>
      </c>
      <c r="EX361" s="144">
        <f t="shared" si="5949"/>
        <v>0.0000000005236417676</v>
      </c>
      <c r="EY361" s="144">
        <f t="shared" si="144"/>
        <v>3.141592654</v>
      </c>
      <c r="EZ361" s="145">
        <f t="shared" si="145"/>
        <v>1009249.385</v>
      </c>
      <c r="FA361" s="140">
        <f t="shared" si="146"/>
        <v>1.047197551</v>
      </c>
      <c r="FB361" s="141">
        <f t="shared" si="147"/>
        <v>1.047197551</v>
      </c>
      <c r="FC361" s="141">
        <f t="shared" si="148"/>
        <v>1.047197551</v>
      </c>
      <c r="FD361" s="122">
        <f t="shared" si="149"/>
        <v>1.047197551</v>
      </c>
      <c r="FE361" s="142">
        <f t="shared" si="150"/>
        <v>100.3073671</v>
      </c>
      <c r="FF361" s="130">
        <f t="shared" si="151"/>
        <v>100.3073671</v>
      </c>
      <c r="FG361" s="143">
        <f t="shared" si="152"/>
        <v>13.26900167</v>
      </c>
      <c r="FH361" s="143">
        <f t="shared" si="153"/>
        <v>22.98258506</v>
      </c>
      <c r="FI361" s="143">
        <f t="shared" si="154"/>
        <v>1.047197551</v>
      </c>
      <c r="FJ361" s="124">
        <f t="shared" si="155"/>
        <v>26.53800335</v>
      </c>
      <c r="FK361" s="140">
        <f t="shared" si="156"/>
        <v>0</v>
      </c>
      <c r="FL361" s="141">
        <f t="shared" si="157"/>
        <v>0</v>
      </c>
      <c r="FM361" s="141">
        <f t="shared" si="158"/>
        <v>0</v>
      </c>
      <c r="FN361" s="122">
        <f t="shared" si="159"/>
        <v>0</v>
      </c>
      <c r="FO361" s="142">
        <f t="shared" si="160"/>
        <v>0.1700369319</v>
      </c>
      <c r="FP361" s="130">
        <f t="shared" si="161"/>
        <v>0.1700369319</v>
      </c>
      <c r="FQ361" s="143">
        <f t="shared" si="162"/>
        <v>-0.1700369319</v>
      </c>
      <c r="FR361" s="143">
        <f t="shared" si="163"/>
        <v>0</v>
      </c>
      <c r="FS361" s="143">
        <f t="shared" si="164"/>
        <v>3.141592654</v>
      </c>
      <c r="FT361" s="124">
        <f t="shared" si="165"/>
        <v>0.1700369319</v>
      </c>
      <c r="FU361" s="144">
        <f t="shared" si="166"/>
        <v>-6924.283757</v>
      </c>
      <c r="FV361" s="144">
        <f t="shared" si="167"/>
        <v>0</v>
      </c>
      <c r="FW361" s="144">
        <f t="shared" si="168"/>
        <v>-3.141592654</v>
      </c>
      <c r="FX361" s="145">
        <f t="shared" si="169"/>
        <v>6924.283757</v>
      </c>
      <c r="FY361" s="140">
        <f t="shared" si="170"/>
        <v>-3.141592654</v>
      </c>
      <c r="FZ361" s="140">
        <f t="shared" si="171"/>
        <v>-1.047197551</v>
      </c>
      <c r="GA361" s="141">
        <f t="shared" si="172"/>
        <v>-4.188790205</v>
      </c>
      <c r="GB361" s="141">
        <f t="shared" si="173"/>
        <v>-4.188790205</v>
      </c>
      <c r="GC361" s="122">
        <f t="shared" si="174"/>
        <v>2.094395102</v>
      </c>
      <c r="GD361" s="142">
        <f t="shared" si="175"/>
        <v>6924.283757</v>
      </c>
      <c r="GE361" s="142">
        <f t="shared" si="176"/>
        <v>0.03768181001</v>
      </c>
      <c r="GF361" s="130">
        <f t="shared" si="177"/>
        <v>260.919545</v>
      </c>
      <c r="GG361" s="143">
        <f t="shared" si="178"/>
        <v>-14.49553028</v>
      </c>
      <c r="GH361" s="143">
        <f t="shared" si="179"/>
        <v>25.10699492</v>
      </c>
      <c r="GI361" s="143">
        <f t="shared" si="180"/>
        <v>2.094395102</v>
      </c>
      <c r="GJ361" s="124">
        <f t="shared" si="181"/>
        <v>28.99106055</v>
      </c>
      <c r="GK361" s="146">
        <f t="shared" si="182"/>
        <v>-0.5</v>
      </c>
      <c r="GL361" s="127">
        <f t="shared" si="183"/>
        <v>-0.8660254038</v>
      </c>
      <c r="GM361" s="146">
        <f t="shared" si="184"/>
        <v>-2.094395102</v>
      </c>
      <c r="GN361" s="127">
        <f t="shared" si="185"/>
        <v>1</v>
      </c>
      <c r="GO361" s="147">
        <f t="shared" si="186"/>
        <v>-0.5</v>
      </c>
      <c r="GP361" s="128">
        <f t="shared" si="187"/>
        <v>0.8660254038</v>
      </c>
      <c r="GQ361" s="147">
        <f t="shared" si="188"/>
        <v>2.094395102</v>
      </c>
      <c r="GR361" s="128">
        <f t="shared" si="189"/>
        <v>1</v>
      </c>
      <c r="GS361" s="140">
        <f t="shared" si="190"/>
        <v>-2.094395102</v>
      </c>
      <c r="GT361" s="140">
        <f t="shared" si="191"/>
        <v>1.047197551</v>
      </c>
      <c r="GU361" s="141">
        <f t="shared" si="192"/>
        <v>-1.047197551</v>
      </c>
      <c r="GV361" s="141">
        <f t="shared" si="193"/>
        <v>-1.047197551</v>
      </c>
      <c r="GW361" s="122">
        <f t="shared" si="194"/>
        <v>-1.047197551</v>
      </c>
      <c r="GX361" s="142">
        <f t="shared" si="195"/>
        <v>1</v>
      </c>
      <c r="GY361" s="142">
        <f t="shared" si="196"/>
        <v>26.53800335</v>
      </c>
      <c r="GZ361" s="130">
        <f t="shared" si="197"/>
        <v>26.53800335</v>
      </c>
      <c r="HA361" s="143">
        <f t="shared" si="198"/>
        <v>13.26900167</v>
      </c>
      <c r="HB361" s="143">
        <f t="shared" si="199"/>
        <v>-22.98258506</v>
      </c>
      <c r="HC361" s="143">
        <f t="shared" si="200"/>
        <v>-1.047197551</v>
      </c>
      <c r="HD361" s="124">
        <f t="shared" si="201"/>
        <v>26.53800335</v>
      </c>
      <c r="HE361" s="140">
        <f t="shared" si="202"/>
        <v>2.094395102</v>
      </c>
      <c r="HF361" s="140">
        <f t="shared" si="203"/>
        <v>2.094395102</v>
      </c>
      <c r="HG361" s="141">
        <f t="shared" si="204"/>
        <v>4.188790205</v>
      </c>
      <c r="HH361" s="141">
        <f t="shared" si="205"/>
        <v>4.188790205</v>
      </c>
      <c r="HI361" s="122">
        <f t="shared" si="206"/>
        <v>-2.094395102</v>
      </c>
      <c r="HJ361" s="142">
        <f t="shared" si="207"/>
        <v>1</v>
      </c>
      <c r="HK361" s="142">
        <f t="shared" si="208"/>
        <v>28.99106055</v>
      </c>
      <c r="HL361" s="130">
        <f t="shared" si="209"/>
        <v>28.99106055</v>
      </c>
      <c r="HM361" s="143">
        <f t="shared" si="210"/>
        <v>-14.49553028</v>
      </c>
      <c r="HN361" s="143">
        <f t="shared" si="211"/>
        <v>-25.10699492</v>
      </c>
      <c r="HO361" s="143">
        <f t="shared" si="212"/>
        <v>-2.094395102</v>
      </c>
      <c r="HP361" s="124">
        <f t="shared" si="213"/>
        <v>28.99106055</v>
      </c>
      <c r="HQ361" s="140">
        <f t="shared" si="214"/>
        <v>2.094395102</v>
      </c>
      <c r="HR361" s="140">
        <f t="shared" si="215"/>
        <v>1.047197551</v>
      </c>
      <c r="HS361" s="141">
        <f t="shared" si="216"/>
        <v>3.141592654</v>
      </c>
      <c r="HT361" s="141">
        <f t="shared" si="217"/>
        <v>3.141592654</v>
      </c>
      <c r="HU361" s="122">
        <f t="shared" si="218"/>
        <v>3.141592654</v>
      </c>
      <c r="HV361" s="142">
        <f t="shared" si="219"/>
        <v>1</v>
      </c>
      <c r="HW361" s="142">
        <f t="shared" si="220"/>
        <v>26.53800335</v>
      </c>
      <c r="HX361" s="130">
        <f t="shared" si="221"/>
        <v>26.53800335</v>
      </c>
      <c r="HY361" s="143">
        <f t="shared" si="222"/>
        <v>-26.53800335</v>
      </c>
      <c r="HZ361" s="143">
        <f t="shared" si="223"/>
        <v>0</v>
      </c>
      <c r="IA361" s="143">
        <f t="shared" si="224"/>
        <v>3.141592654</v>
      </c>
      <c r="IB361" s="124">
        <f t="shared" si="225"/>
        <v>26.53800335</v>
      </c>
      <c r="IC361" s="140">
        <f t="shared" si="226"/>
        <v>-2.094395102</v>
      </c>
      <c r="ID361" s="140">
        <f t="shared" si="227"/>
        <v>2.094395102</v>
      </c>
      <c r="IE361" s="141">
        <f t="shared" si="228"/>
        <v>0</v>
      </c>
      <c r="IF361" s="141">
        <f t="shared" si="229"/>
        <v>0</v>
      </c>
      <c r="IG361" s="122">
        <f t="shared" si="230"/>
        <v>0</v>
      </c>
      <c r="IH361" s="142">
        <f t="shared" si="231"/>
        <v>1</v>
      </c>
      <c r="II361" s="142">
        <f t="shared" si="232"/>
        <v>28.99106055</v>
      </c>
      <c r="IJ361" s="130">
        <f t="shared" si="233"/>
        <v>28.99106055</v>
      </c>
      <c r="IK361" s="143">
        <f t="shared" si="234"/>
        <v>28.99106055</v>
      </c>
      <c r="IL361" s="143">
        <f t="shared" si="235"/>
        <v>0</v>
      </c>
      <c r="IM361" s="143">
        <f t="shared" si="236"/>
        <v>0</v>
      </c>
      <c r="IN361" s="124">
        <f t="shared" si="237"/>
        <v>28.99106055</v>
      </c>
    </row>
    <row r="362" ht="12.75" customHeight="1">
      <c r="A362" s="129">
        <f>'Cortez Cubic'!AP362</f>
        <v>-0.2187762226</v>
      </c>
      <c r="B362" s="129">
        <f>'Cortez Cubic'!AQ362</f>
        <v>11.10335068</v>
      </c>
      <c r="C362" s="129">
        <f>'Cortez Cubic'!AR362</f>
        <v>7083.451161</v>
      </c>
      <c r="D362" s="129">
        <f>'Cortez Cubic'!AS362</f>
        <v>-580770.7417</v>
      </c>
      <c r="E362" s="129">
        <f t="shared" ref="E362:H362" si="5950">0</f>
        <v>0</v>
      </c>
      <c r="F362" s="129">
        <f t="shared" si="5950"/>
        <v>0</v>
      </c>
      <c r="G362" s="129">
        <f t="shared" si="5950"/>
        <v>0</v>
      </c>
      <c r="H362" s="129">
        <f t="shared" si="5950"/>
        <v>0</v>
      </c>
      <c r="I362" s="110">
        <f>'Cortez Cubic'!I362</f>
        <v>125</v>
      </c>
      <c r="J362" s="130">
        <f t="shared" si="28"/>
        <v>148.3863925</v>
      </c>
      <c r="K362" s="131">
        <f t="shared" si="29"/>
        <v>1</v>
      </c>
      <c r="L362" s="131">
        <f t="shared" si="30"/>
        <v>0</v>
      </c>
      <c r="M362" s="132">
        <f t="shared" si="31"/>
        <v>-23.38639249</v>
      </c>
      <c r="N362" s="133">
        <f t="shared" si="32"/>
        <v>54.81982891</v>
      </c>
      <c r="O362" s="134">
        <f t="shared" si="33"/>
        <v>148.3863925</v>
      </c>
      <c r="P362" s="134">
        <f t="shared" si="34"/>
        <v>0</v>
      </c>
      <c r="Q362" s="135">
        <f t="shared" si="35"/>
        <v>93.56656358</v>
      </c>
      <c r="R362" s="135">
        <f t="shared" si="36"/>
        <v>0</v>
      </c>
      <c r="S362" s="136">
        <f t="shared" si="37"/>
        <v>-191.2008654</v>
      </c>
      <c r="T362" s="136">
        <f t="shared" si="38"/>
        <v>0</v>
      </c>
      <c r="U362" s="137">
        <f t="shared" ref="U362:X362" si="5951">ATAN2(A362,E362)</f>
        <v>3.141592654</v>
      </c>
      <c r="V362" s="137">
        <f t="shared" si="5951"/>
        <v>0</v>
      </c>
      <c r="W362" s="137">
        <f t="shared" si="5951"/>
        <v>0</v>
      </c>
      <c r="X362" s="137">
        <f t="shared" si="5951"/>
        <v>3.141592654</v>
      </c>
      <c r="Y362" s="137">
        <f t="shared" ref="Y362:AB362" si="5952">SQRT(POWER(A362,2)+POWER(E362,2))</f>
        <v>0.2187762226</v>
      </c>
      <c r="Z362" s="137">
        <f t="shared" si="5952"/>
        <v>11.10335068</v>
      </c>
      <c r="AA362" s="137">
        <f t="shared" si="5952"/>
        <v>7083.451161</v>
      </c>
      <c r="AB362" s="137">
        <f t="shared" si="5952"/>
        <v>580770.7417</v>
      </c>
      <c r="AC362" s="138">
        <f t="shared" ref="AC362:AF362" si="5953">U362-$U362</f>
        <v>0</v>
      </c>
      <c r="AD362" s="138">
        <f t="shared" si="5953"/>
        <v>-3.141592654</v>
      </c>
      <c r="AE362" s="138">
        <f t="shared" si="5953"/>
        <v>-3.141592654</v>
      </c>
      <c r="AF362" s="138">
        <f t="shared" si="5953"/>
        <v>0</v>
      </c>
      <c r="AG362" s="138">
        <f t="shared" ref="AG362:AJ362" si="5954">Y362/$Y362</f>
        <v>1</v>
      </c>
      <c r="AH362" s="138">
        <f t="shared" si="5954"/>
        <v>50.75209065</v>
      </c>
      <c r="AI362" s="138">
        <f t="shared" si="5954"/>
        <v>32377.60977</v>
      </c>
      <c r="AJ362" s="138">
        <f t="shared" si="5954"/>
        <v>2654633.739</v>
      </c>
      <c r="AK362" s="139">
        <f t="shared" ref="AK362:AN362" si="5955">AG362*COS(AC362)</f>
        <v>1</v>
      </c>
      <c r="AL362" s="139">
        <f t="shared" si="5955"/>
        <v>-50.75209065</v>
      </c>
      <c r="AM362" s="139">
        <f t="shared" si="5955"/>
        <v>-32377.60977</v>
      </c>
      <c r="AN362" s="139">
        <f t="shared" si="5955"/>
        <v>2654633.739</v>
      </c>
      <c r="AO362" s="129">
        <f t="shared" ref="AO362:AR362" si="5956">AG362*SIN(AC362)</f>
        <v>0</v>
      </c>
      <c r="AP362" s="129">
        <f t="shared" si="5956"/>
        <v>0</v>
      </c>
      <c r="AQ362" s="129">
        <f t="shared" si="5956"/>
        <v>0</v>
      </c>
      <c r="AR362" s="129">
        <f t="shared" si="5956"/>
        <v>0</v>
      </c>
      <c r="AS362" s="140">
        <f t="shared" si="45"/>
        <v>-9.424777961</v>
      </c>
      <c r="AT362" s="141">
        <f t="shared" si="46"/>
        <v>-9.424777961</v>
      </c>
      <c r="AU362" s="141">
        <f t="shared" si="47"/>
        <v>-3.141592654</v>
      </c>
      <c r="AV362" s="122">
        <f t="shared" si="48"/>
        <v>3.141592654</v>
      </c>
      <c r="AW362" s="142">
        <f t="shared" si="49"/>
        <v>130725.9513</v>
      </c>
      <c r="AX362" s="130">
        <f t="shared" si="50"/>
        <v>130725.9513</v>
      </c>
      <c r="AY362" s="143">
        <f t="shared" si="51"/>
        <v>261451.9027</v>
      </c>
      <c r="AZ362" s="143">
        <f t="shared" si="52"/>
        <v>0</v>
      </c>
      <c r="BA362" s="143">
        <f t="shared" si="53"/>
        <v>0</v>
      </c>
      <c r="BB362" s="124">
        <f t="shared" si="54"/>
        <v>261451.9027</v>
      </c>
      <c r="BC362" s="140">
        <f t="shared" ref="BC362:BD362" si="5957">BC$2*AD362</f>
        <v>-3.141592654</v>
      </c>
      <c r="BD362" s="140">
        <f t="shared" si="5957"/>
        <v>-3.141592654</v>
      </c>
      <c r="BE362" s="141">
        <f t="shared" si="56"/>
        <v>-6.283185307</v>
      </c>
      <c r="BF362" s="141">
        <f t="shared" si="57"/>
        <v>0</v>
      </c>
      <c r="BG362" s="122">
        <f t="shared" si="58"/>
        <v>0</v>
      </c>
      <c r="BH362" s="142">
        <f t="shared" ref="BH362:BI362" si="5958">POWER(AH362,BH$2)</f>
        <v>50.75209065</v>
      </c>
      <c r="BI362" s="142">
        <f t="shared" si="5958"/>
        <v>32377.60977</v>
      </c>
      <c r="BJ362" s="130">
        <f t="shared" si="60"/>
        <v>1643231.386</v>
      </c>
      <c r="BK362" s="143">
        <f t="shared" si="61"/>
        <v>14789082.47</v>
      </c>
      <c r="BL362" s="143">
        <f t="shared" si="62"/>
        <v>0</v>
      </c>
      <c r="BM362" s="143">
        <f t="shared" si="63"/>
        <v>0</v>
      </c>
      <c r="BN362" s="124">
        <f t="shared" si="64"/>
        <v>14789082.47</v>
      </c>
      <c r="BO362" s="140">
        <f t="shared" si="65"/>
        <v>0</v>
      </c>
      <c r="BP362" s="141">
        <f t="shared" si="66"/>
        <v>0</v>
      </c>
      <c r="BQ362" s="141">
        <f t="shared" si="67"/>
        <v>0</v>
      </c>
      <c r="BR362" s="122">
        <f t="shared" si="68"/>
        <v>0</v>
      </c>
      <c r="BS362" s="142">
        <f t="shared" si="69"/>
        <v>2654633.739</v>
      </c>
      <c r="BT362" s="130">
        <f t="shared" si="70"/>
        <v>2654633.739</v>
      </c>
      <c r="BU362" s="143">
        <f t="shared" si="71"/>
        <v>-71675110.94</v>
      </c>
      <c r="BV362" s="143">
        <f t="shared" si="72"/>
        <v>0</v>
      </c>
      <c r="BW362" s="143">
        <f t="shared" si="73"/>
        <v>3.141592654</v>
      </c>
      <c r="BX362" s="124">
        <f t="shared" si="74"/>
        <v>71675110.94</v>
      </c>
      <c r="BY362" s="144">
        <f t="shared" ref="BY362:BZ362" si="5959">AY362+BK362+BU362</f>
        <v>-56624576.57</v>
      </c>
      <c r="BZ362" s="144">
        <f t="shared" si="5959"/>
        <v>0</v>
      </c>
      <c r="CA362" s="144">
        <f t="shared" si="76"/>
        <v>-3.141592654</v>
      </c>
      <c r="CB362" s="145">
        <f t="shared" si="77"/>
        <v>56624576.57</v>
      </c>
      <c r="CC362" s="140">
        <f t="shared" ref="CC362:CD362" si="5960">CC$2*AD362</f>
        <v>-6.283185307</v>
      </c>
      <c r="CD362" s="140">
        <f t="shared" si="5960"/>
        <v>-6.283185307</v>
      </c>
      <c r="CE362" s="141">
        <f t="shared" si="79"/>
        <v>-12.56637061</v>
      </c>
      <c r="CF362" s="141">
        <f t="shared" si="80"/>
        <v>0</v>
      </c>
      <c r="CG362" s="122">
        <f t="shared" si="81"/>
        <v>0</v>
      </c>
      <c r="CH362" s="142">
        <f t="shared" ref="CH362:CI362" si="5961">POWER(AH362,CH$2)</f>
        <v>2575.774705</v>
      </c>
      <c r="CI362" s="142">
        <f t="shared" si="5961"/>
        <v>1048309614</v>
      </c>
      <c r="CJ362" s="130">
        <f t="shared" si="83"/>
        <v>2700209387340</v>
      </c>
      <c r="CK362" s="143">
        <f t="shared" si="84"/>
        <v>-2700209387340</v>
      </c>
      <c r="CL362" s="143">
        <f t="shared" si="85"/>
        <v>0</v>
      </c>
      <c r="CM362" s="143">
        <f t="shared" si="86"/>
        <v>3.141592654</v>
      </c>
      <c r="CN362" s="124">
        <f t="shared" si="87"/>
        <v>2700209387340</v>
      </c>
      <c r="CO362" s="140">
        <f t="shared" si="88"/>
        <v>-9.424777961</v>
      </c>
      <c r="CP362" s="141">
        <f t="shared" si="89"/>
        <v>-9.424777961</v>
      </c>
      <c r="CQ362" s="141">
        <f t="shared" si="90"/>
        <v>-3.141592654</v>
      </c>
      <c r="CR362" s="122">
        <f t="shared" si="91"/>
        <v>3.141592654</v>
      </c>
      <c r="CS362" s="142">
        <f t="shared" si="92"/>
        <v>33941759601065</v>
      </c>
      <c r="CT362" s="130">
        <f t="shared" si="93"/>
        <v>33941759601065</v>
      </c>
      <c r="CU362" s="143">
        <f t="shared" si="94"/>
        <v>-135767038404261</v>
      </c>
      <c r="CV362" s="143">
        <f t="shared" si="95"/>
        <v>0.0166266669</v>
      </c>
      <c r="CW362" s="143">
        <f t="shared" si="96"/>
        <v>3.141592654</v>
      </c>
      <c r="CX362" s="124">
        <f t="shared" si="97"/>
        <v>135767038404261</v>
      </c>
      <c r="CY362" s="140">
        <f t="shared" si="98"/>
        <v>-9.424777961</v>
      </c>
      <c r="CZ362" s="140">
        <f t="shared" si="99"/>
        <v>0</v>
      </c>
      <c r="DA362" s="141">
        <f t="shared" si="100"/>
        <v>-9.424777961</v>
      </c>
      <c r="DB362" s="141">
        <f t="shared" si="101"/>
        <v>-3.141592654</v>
      </c>
      <c r="DC362" s="122">
        <f t="shared" si="102"/>
        <v>3.141592654</v>
      </c>
      <c r="DD362" s="142">
        <f t="shared" si="103"/>
        <v>130725.9513</v>
      </c>
      <c r="DE362" s="142">
        <f t="shared" si="104"/>
        <v>2654633.739</v>
      </c>
      <c r="DF362" s="130">
        <f t="shared" si="105"/>
        <v>347029520911</v>
      </c>
      <c r="DG362" s="143">
        <f t="shared" si="106"/>
        <v>-1388118083644</v>
      </c>
      <c r="DH362" s="143">
        <f t="shared" si="107"/>
        <v>0.0001699954368</v>
      </c>
      <c r="DI362" s="143">
        <f t="shared" si="108"/>
        <v>3.141592654</v>
      </c>
      <c r="DJ362" s="124">
        <f t="shared" si="109"/>
        <v>1388118083644</v>
      </c>
      <c r="DK362" s="140">
        <f t="shared" ref="DK362:DM362" si="5962">DK$2*AD362</f>
        <v>-3.141592654</v>
      </c>
      <c r="DL362" s="140">
        <f t="shared" si="5962"/>
        <v>-3.141592654</v>
      </c>
      <c r="DM362" s="140">
        <f t="shared" si="5962"/>
        <v>0</v>
      </c>
      <c r="DN362" s="141">
        <f t="shared" si="111"/>
        <v>-6.283185307</v>
      </c>
      <c r="DO362" s="141">
        <f t="shared" si="112"/>
        <v>0</v>
      </c>
      <c r="DP362" s="122">
        <f t="shared" si="113"/>
        <v>0</v>
      </c>
      <c r="DQ362" s="142">
        <f t="shared" ref="DQ362:DS362" si="5963">POWER(AH362,DQ$2)</f>
        <v>50.75209065</v>
      </c>
      <c r="DR362" s="142">
        <f t="shared" si="5963"/>
        <v>32377.60977</v>
      </c>
      <c r="DS362" s="142">
        <f t="shared" si="5963"/>
        <v>2654633.739</v>
      </c>
      <c r="DT362" s="130">
        <f t="shared" si="115"/>
        <v>4362177477219</v>
      </c>
      <c r="DU362" s="143">
        <f t="shared" si="116"/>
        <v>-78519194589943</v>
      </c>
      <c r="DV362" s="143">
        <f t="shared" si="117"/>
        <v>0</v>
      </c>
      <c r="DW362" s="143">
        <f t="shared" si="118"/>
        <v>3.141592654</v>
      </c>
      <c r="DX362" s="124">
        <f t="shared" si="119"/>
        <v>78519194589943</v>
      </c>
      <c r="DY362" s="140">
        <f t="shared" si="120"/>
        <v>0</v>
      </c>
      <c r="DZ362" s="141">
        <f t="shared" si="121"/>
        <v>0</v>
      </c>
      <c r="EA362" s="141">
        <f t="shared" si="122"/>
        <v>0</v>
      </c>
      <c r="EB362" s="122">
        <f t="shared" si="123"/>
        <v>0</v>
      </c>
      <c r="EC362" s="142">
        <f t="shared" si="124"/>
        <v>7047080286429</v>
      </c>
      <c r="ED362" s="130">
        <f t="shared" si="125"/>
        <v>7047080286429</v>
      </c>
      <c r="EE362" s="143">
        <f t="shared" si="126"/>
        <v>190271167733580</v>
      </c>
      <c r="EF362" s="143">
        <f t="shared" si="127"/>
        <v>0</v>
      </c>
      <c r="EG362" s="143">
        <f t="shared" si="128"/>
        <v>0</v>
      </c>
      <c r="EH362" s="124">
        <f t="shared" si="129"/>
        <v>190271167733580</v>
      </c>
      <c r="EI362" s="144">
        <f t="shared" ref="EI362:EJ362" si="5964">CK362+CU362+DG362+DU362+EE362</f>
        <v>-28103392731608</v>
      </c>
      <c r="EJ362" s="144">
        <f t="shared" si="5964"/>
        <v>0.01679666234</v>
      </c>
      <c r="EK362" s="144">
        <f t="shared" si="131"/>
        <v>3.141592654</v>
      </c>
      <c r="EL362" s="145">
        <f t="shared" si="132"/>
        <v>28103392731608</v>
      </c>
      <c r="EM362" s="140">
        <f t="shared" si="133"/>
        <v>1.570796327</v>
      </c>
      <c r="EN362" s="141">
        <f t="shared" si="134"/>
        <v>1.570796327</v>
      </c>
      <c r="EO362" s="141">
        <f t="shared" si="135"/>
        <v>1.570796327</v>
      </c>
      <c r="EP362" s="122">
        <f t="shared" si="136"/>
        <v>1.570796327</v>
      </c>
      <c r="EQ362" s="142">
        <f t="shared" si="137"/>
        <v>5301263.315</v>
      </c>
      <c r="ER362" s="130">
        <f t="shared" si="138"/>
        <v>5301263.315</v>
      </c>
      <c r="ES362" s="143">
        <f t="shared" si="139"/>
        <v>0.000000007803195509</v>
      </c>
      <c r="ET362" s="143">
        <f t="shared" si="140"/>
        <v>27546172.22</v>
      </c>
      <c r="EU362" s="143">
        <f t="shared" si="141"/>
        <v>1.570796327</v>
      </c>
      <c r="EV362" s="124">
        <f t="shared" si="142"/>
        <v>27546172.22</v>
      </c>
      <c r="EW362" s="144">
        <f t="shared" ref="EW362:EX362" si="5965">BY362+ES362</f>
        <v>-56624576.57</v>
      </c>
      <c r="EX362" s="144">
        <f t="shared" si="5965"/>
        <v>27546172.22</v>
      </c>
      <c r="EY362" s="144">
        <f t="shared" si="144"/>
        <v>2.688827307</v>
      </c>
      <c r="EZ362" s="145">
        <f t="shared" si="145"/>
        <v>62969312.17</v>
      </c>
      <c r="FA362" s="140">
        <f t="shared" si="146"/>
        <v>0.8962757689</v>
      </c>
      <c r="FB362" s="141">
        <f t="shared" si="147"/>
        <v>0.8962757689</v>
      </c>
      <c r="FC362" s="141">
        <f t="shared" si="148"/>
        <v>0.8962757689</v>
      </c>
      <c r="FD362" s="122">
        <f t="shared" si="149"/>
        <v>0.8962757689</v>
      </c>
      <c r="FE362" s="142">
        <f t="shared" si="150"/>
        <v>397.8411026</v>
      </c>
      <c r="FF362" s="130">
        <f t="shared" si="151"/>
        <v>397.8411026</v>
      </c>
      <c r="FG362" s="143">
        <f t="shared" si="152"/>
        <v>65.73451447</v>
      </c>
      <c r="FH362" s="143">
        <f t="shared" si="153"/>
        <v>82.2052759</v>
      </c>
      <c r="FI362" s="143">
        <f t="shared" si="154"/>
        <v>0.8962757689</v>
      </c>
      <c r="FJ362" s="124">
        <f t="shared" si="155"/>
        <v>105.2555641</v>
      </c>
      <c r="FK362" s="140">
        <f t="shared" si="156"/>
        <v>-6.283185307</v>
      </c>
      <c r="FL362" s="141">
        <f t="shared" si="157"/>
        <v>-6.283185307</v>
      </c>
      <c r="FM362" s="141">
        <f t="shared" si="158"/>
        <v>0</v>
      </c>
      <c r="FN362" s="122">
        <f t="shared" si="159"/>
        <v>0</v>
      </c>
      <c r="FO362" s="142">
        <f t="shared" si="160"/>
        <v>2575.774705</v>
      </c>
      <c r="FP362" s="130">
        <f t="shared" si="161"/>
        <v>2575.774705</v>
      </c>
      <c r="FQ362" s="143">
        <f t="shared" si="162"/>
        <v>-2575.774705</v>
      </c>
      <c r="FR362" s="143">
        <f t="shared" si="163"/>
        <v>0</v>
      </c>
      <c r="FS362" s="143">
        <f t="shared" si="164"/>
        <v>3.141592654</v>
      </c>
      <c r="FT362" s="124">
        <f t="shared" si="165"/>
        <v>2575.774705</v>
      </c>
      <c r="FU362" s="144">
        <f t="shared" si="166"/>
        <v>-99708.604</v>
      </c>
      <c r="FV362" s="144">
        <f t="shared" si="167"/>
        <v>0</v>
      </c>
      <c r="FW362" s="144">
        <f t="shared" si="168"/>
        <v>-3.141592654</v>
      </c>
      <c r="FX362" s="145">
        <f t="shared" si="169"/>
        <v>99708.604</v>
      </c>
      <c r="FY362" s="140">
        <f t="shared" si="170"/>
        <v>-3.141592654</v>
      </c>
      <c r="FZ362" s="140">
        <f t="shared" si="171"/>
        <v>-0.8962757689</v>
      </c>
      <c r="GA362" s="141">
        <f t="shared" si="172"/>
        <v>-4.037868423</v>
      </c>
      <c r="GB362" s="141">
        <f t="shared" si="173"/>
        <v>-4.037868423</v>
      </c>
      <c r="GC362" s="122">
        <f t="shared" si="174"/>
        <v>2.245316885</v>
      </c>
      <c r="GD362" s="142">
        <f t="shared" si="175"/>
        <v>99708.604</v>
      </c>
      <c r="GE362" s="142">
        <f t="shared" si="176"/>
        <v>0.009500685388</v>
      </c>
      <c r="GF362" s="130">
        <f t="shared" si="177"/>
        <v>947.3000771</v>
      </c>
      <c r="GG362" s="143">
        <f t="shared" si="178"/>
        <v>-65.73451447</v>
      </c>
      <c r="GH362" s="143">
        <f t="shared" si="179"/>
        <v>82.2052759</v>
      </c>
      <c r="GI362" s="143">
        <f t="shared" si="180"/>
        <v>2.245316885</v>
      </c>
      <c r="GJ362" s="124">
        <f t="shared" si="181"/>
        <v>105.2555641</v>
      </c>
      <c r="GK362" s="146">
        <f t="shared" si="182"/>
        <v>-0.5</v>
      </c>
      <c r="GL362" s="127">
        <f t="shared" si="183"/>
        <v>-0.8660254038</v>
      </c>
      <c r="GM362" s="146">
        <f t="shared" si="184"/>
        <v>-2.094395102</v>
      </c>
      <c r="GN362" s="127">
        <f t="shared" si="185"/>
        <v>1</v>
      </c>
      <c r="GO362" s="147">
        <f t="shared" si="186"/>
        <v>-0.5</v>
      </c>
      <c r="GP362" s="128">
        <f t="shared" si="187"/>
        <v>0.8660254038</v>
      </c>
      <c r="GQ362" s="147">
        <f t="shared" si="188"/>
        <v>2.094395102</v>
      </c>
      <c r="GR362" s="128">
        <f t="shared" si="189"/>
        <v>1</v>
      </c>
      <c r="GS362" s="140">
        <f t="shared" si="190"/>
        <v>-2.094395102</v>
      </c>
      <c r="GT362" s="140">
        <f t="shared" si="191"/>
        <v>0.8962757689</v>
      </c>
      <c r="GU362" s="141">
        <f t="shared" si="192"/>
        <v>-1.198119333</v>
      </c>
      <c r="GV362" s="141">
        <f t="shared" si="193"/>
        <v>-1.198119333</v>
      </c>
      <c r="GW362" s="122">
        <f t="shared" si="194"/>
        <v>-1.198119333</v>
      </c>
      <c r="GX362" s="142">
        <f t="shared" si="195"/>
        <v>1</v>
      </c>
      <c r="GY362" s="142">
        <f t="shared" si="196"/>
        <v>105.2555641</v>
      </c>
      <c r="GZ362" s="130">
        <f t="shared" si="197"/>
        <v>105.2555641</v>
      </c>
      <c r="HA362" s="143">
        <f t="shared" si="198"/>
        <v>38.32460002</v>
      </c>
      <c r="HB362" s="143">
        <f t="shared" si="199"/>
        <v>-98.03039739</v>
      </c>
      <c r="HC362" s="143">
        <f t="shared" si="200"/>
        <v>-1.198119333</v>
      </c>
      <c r="HD362" s="124">
        <f t="shared" si="201"/>
        <v>105.2555641</v>
      </c>
      <c r="HE362" s="140">
        <f t="shared" si="202"/>
        <v>2.094395102</v>
      </c>
      <c r="HF362" s="140">
        <f t="shared" si="203"/>
        <v>2.245316885</v>
      </c>
      <c r="HG362" s="141">
        <f t="shared" si="204"/>
        <v>4.339711987</v>
      </c>
      <c r="HH362" s="141">
        <f t="shared" si="205"/>
        <v>4.339711987</v>
      </c>
      <c r="HI362" s="122">
        <f t="shared" si="206"/>
        <v>-1.94347332</v>
      </c>
      <c r="HJ362" s="142">
        <f t="shared" si="207"/>
        <v>1</v>
      </c>
      <c r="HK362" s="142">
        <f t="shared" si="208"/>
        <v>105.2555641</v>
      </c>
      <c r="HL362" s="130">
        <f t="shared" si="209"/>
        <v>105.2555641</v>
      </c>
      <c r="HM362" s="143">
        <f t="shared" si="210"/>
        <v>-38.32460002</v>
      </c>
      <c r="HN362" s="143">
        <f t="shared" si="211"/>
        <v>-98.03039739</v>
      </c>
      <c r="HO362" s="143">
        <f t="shared" si="212"/>
        <v>-1.94347332</v>
      </c>
      <c r="HP362" s="124">
        <f t="shared" si="213"/>
        <v>105.2555641</v>
      </c>
      <c r="HQ362" s="140">
        <f t="shared" si="214"/>
        <v>2.094395102</v>
      </c>
      <c r="HR362" s="140">
        <f t="shared" si="215"/>
        <v>0.8962757689</v>
      </c>
      <c r="HS362" s="141">
        <f t="shared" si="216"/>
        <v>2.990670871</v>
      </c>
      <c r="HT362" s="141">
        <f t="shared" si="217"/>
        <v>2.990670871</v>
      </c>
      <c r="HU362" s="122">
        <f t="shared" si="218"/>
        <v>2.990670871</v>
      </c>
      <c r="HV362" s="142">
        <f t="shared" si="219"/>
        <v>1</v>
      </c>
      <c r="HW362" s="142">
        <f t="shared" si="220"/>
        <v>105.2555641</v>
      </c>
      <c r="HX362" s="130">
        <f t="shared" si="221"/>
        <v>105.2555641</v>
      </c>
      <c r="HY362" s="143">
        <f t="shared" si="222"/>
        <v>-104.0591145</v>
      </c>
      <c r="HZ362" s="143">
        <f t="shared" si="223"/>
        <v>15.82512149</v>
      </c>
      <c r="IA362" s="143">
        <f t="shared" si="224"/>
        <v>2.990670871</v>
      </c>
      <c r="IB362" s="124">
        <f t="shared" si="225"/>
        <v>105.2555641</v>
      </c>
      <c r="IC362" s="140">
        <f t="shared" si="226"/>
        <v>-2.094395102</v>
      </c>
      <c r="ID362" s="140">
        <f t="shared" si="227"/>
        <v>2.245316885</v>
      </c>
      <c r="IE362" s="141">
        <f t="shared" si="228"/>
        <v>0.1509217823</v>
      </c>
      <c r="IF362" s="141">
        <f t="shared" si="229"/>
        <v>0.1509217823</v>
      </c>
      <c r="IG362" s="122">
        <f t="shared" si="230"/>
        <v>0.1509217823</v>
      </c>
      <c r="IH362" s="142">
        <f t="shared" si="231"/>
        <v>1</v>
      </c>
      <c r="II362" s="142">
        <f t="shared" si="232"/>
        <v>105.2555641</v>
      </c>
      <c r="IJ362" s="130">
        <f t="shared" si="233"/>
        <v>105.2555641</v>
      </c>
      <c r="IK362" s="143">
        <f t="shared" si="234"/>
        <v>104.0591145</v>
      </c>
      <c r="IL362" s="143">
        <f t="shared" si="235"/>
        <v>15.82512149</v>
      </c>
      <c r="IM362" s="143">
        <f t="shared" si="236"/>
        <v>0.1509217823</v>
      </c>
      <c r="IN362" s="124">
        <f t="shared" si="237"/>
        <v>105.2555641</v>
      </c>
    </row>
    <row r="363" ht="12.75" customHeight="1">
      <c r="A363" s="129">
        <f>'Cortez Cubic'!AP363</f>
        <v>-0.2187762226</v>
      </c>
      <c r="B363" s="129">
        <f>'Cortez Cubic'!AQ363</f>
        <v>3.550473839</v>
      </c>
      <c r="C363" s="129">
        <f>'Cortez Cubic'!AR363</f>
        <v>2657.218218</v>
      </c>
      <c r="D363" s="129">
        <f>'Cortez Cubic'!AS363</f>
        <v>-74332.03704</v>
      </c>
      <c r="E363" s="129">
        <f t="shared" ref="E363:H363" si="5966">0</f>
        <v>0</v>
      </c>
      <c r="F363" s="129">
        <f t="shared" si="5966"/>
        <v>0</v>
      </c>
      <c r="G363" s="129">
        <f t="shared" si="5966"/>
        <v>0</v>
      </c>
      <c r="H363" s="129">
        <f t="shared" si="5966"/>
        <v>0</v>
      </c>
      <c r="I363" s="110">
        <f>'Cortez Cubic'!I363</f>
        <v>79</v>
      </c>
      <c r="J363" s="130">
        <f t="shared" si="28"/>
        <v>102.4249603</v>
      </c>
      <c r="K363" s="131">
        <f t="shared" si="29"/>
        <v>1</v>
      </c>
      <c r="L363" s="131">
        <f t="shared" si="30"/>
        <v>0</v>
      </c>
      <c r="M363" s="132">
        <f t="shared" si="31"/>
        <v>-23.42496035</v>
      </c>
      <c r="N363" s="133">
        <f t="shared" si="32"/>
        <v>73.58812217</v>
      </c>
      <c r="O363" s="134">
        <f t="shared" si="33"/>
        <v>102.4249603</v>
      </c>
      <c r="P363" s="134">
        <f t="shared" si="34"/>
        <v>0</v>
      </c>
      <c r="Q363" s="135">
        <f t="shared" si="35"/>
        <v>28.83683818</v>
      </c>
      <c r="R363" s="135">
        <f t="shared" si="36"/>
        <v>0</v>
      </c>
      <c r="S363" s="136">
        <f t="shared" si="37"/>
        <v>-115.0330064</v>
      </c>
      <c r="T363" s="136">
        <f t="shared" si="38"/>
        <v>0</v>
      </c>
      <c r="U363" s="137">
        <f t="shared" ref="U363:X363" si="5967">ATAN2(A363,E363)</f>
        <v>3.141592654</v>
      </c>
      <c r="V363" s="137">
        <f t="shared" si="5967"/>
        <v>0</v>
      </c>
      <c r="W363" s="137">
        <f t="shared" si="5967"/>
        <v>0</v>
      </c>
      <c r="X363" s="137">
        <f t="shared" si="5967"/>
        <v>3.141592654</v>
      </c>
      <c r="Y363" s="137">
        <f t="shared" ref="Y363:AB363" si="5968">SQRT(POWER(A363,2)+POWER(E363,2))</f>
        <v>0.2187762226</v>
      </c>
      <c r="Z363" s="137">
        <f t="shared" si="5968"/>
        <v>3.550473839</v>
      </c>
      <c r="AA363" s="137">
        <f t="shared" si="5968"/>
        <v>2657.218218</v>
      </c>
      <c r="AB363" s="137">
        <f t="shared" si="5968"/>
        <v>74332.03704</v>
      </c>
      <c r="AC363" s="138">
        <f t="shared" ref="AC363:AF363" si="5969">U363-$U363</f>
        <v>0</v>
      </c>
      <c r="AD363" s="138">
        <f t="shared" si="5969"/>
        <v>-3.141592654</v>
      </c>
      <c r="AE363" s="138">
        <f t="shared" si="5969"/>
        <v>-3.141592654</v>
      </c>
      <c r="AF363" s="138">
        <f t="shared" si="5969"/>
        <v>0</v>
      </c>
      <c r="AG363" s="138">
        <f t="shared" ref="AG363:AJ363" si="5970">Y363/$Y363</f>
        <v>1</v>
      </c>
      <c r="AH363" s="138">
        <f t="shared" si="5970"/>
        <v>16.22879213</v>
      </c>
      <c r="AI363" s="138">
        <f t="shared" si="5970"/>
        <v>12145.8273</v>
      </c>
      <c r="AJ363" s="138">
        <f t="shared" si="5970"/>
        <v>339762.8689</v>
      </c>
      <c r="AK363" s="139">
        <f t="shared" ref="AK363:AN363" si="5971">AG363*COS(AC363)</f>
        <v>1</v>
      </c>
      <c r="AL363" s="139">
        <f t="shared" si="5971"/>
        <v>-16.22879213</v>
      </c>
      <c r="AM363" s="139">
        <f t="shared" si="5971"/>
        <v>-12145.8273</v>
      </c>
      <c r="AN363" s="139">
        <f t="shared" si="5971"/>
        <v>339762.8689</v>
      </c>
      <c r="AO363" s="129">
        <f t="shared" ref="AO363:AR363" si="5972">AG363*SIN(AC363)</f>
        <v>0</v>
      </c>
      <c r="AP363" s="129">
        <f t="shared" si="5972"/>
        <v>0</v>
      </c>
      <c r="AQ363" s="129">
        <f t="shared" si="5972"/>
        <v>0</v>
      </c>
      <c r="AR363" s="129">
        <f t="shared" si="5972"/>
        <v>0</v>
      </c>
      <c r="AS363" s="140">
        <f t="shared" si="45"/>
        <v>-9.424777961</v>
      </c>
      <c r="AT363" s="141">
        <f t="shared" si="46"/>
        <v>-9.424777961</v>
      </c>
      <c r="AU363" s="141">
        <f t="shared" si="47"/>
        <v>-3.141592654</v>
      </c>
      <c r="AV363" s="122">
        <f t="shared" si="48"/>
        <v>3.141592654</v>
      </c>
      <c r="AW363" s="142">
        <f t="shared" si="49"/>
        <v>4274.23693</v>
      </c>
      <c r="AX363" s="130">
        <f t="shared" si="50"/>
        <v>4274.23693</v>
      </c>
      <c r="AY363" s="143">
        <f t="shared" si="51"/>
        <v>8548.47386</v>
      </c>
      <c r="AZ363" s="143">
        <f t="shared" si="52"/>
        <v>0</v>
      </c>
      <c r="BA363" s="143">
        <f t="shared" si="53"/>
        <v>0</v>
      </c>
      <c r="BB363" s="124">
        <f t="shared" si="54"/>
        <v>8548.47386</v>
      </c>
      <c r="BC363" s="140">
        <f t="shared" ref="BC363:BD363" si="5973">BC$2*AD363</f>
        <v>-3.141592654</v>
      </c>
      <c r="BD363" s="140">
        <f t="shared" si="5973"/>
        <v>-3.141592654</v>
      </c>
      <c r="BE363" s="141">
        <f t="shared" si="56"/>
        <v>-6.283185307</v>
      </c>
      <c r="BF363" s="141">
        <f t="shared" si="57"/>
        <v>0</v>
      </c>
      <c r="BG363" s="122">
        <f t="shared" si="58"/>
        <v>0</v>
      </c>
      <c r="BH363" s="142">
        <f t="shared" ref="BH363:BI363" si="5974">POWER(AH363,BH$2)</f>
        <v>16.22879213</v>
      </c>
      <c r="BI363" s="142">
        <f t="shared" si="5974"/>
        <v>12145.8273</v>
      </c>
      <c r="BJ363" s="130">
        <f t="shared" si="60"/>
        <v>197112.1065</v>
      </c>
      <c r="BK363" s="143">
        <f t="shared" si="61"/>
        <v>1774008.959</v>
      </c>
      <c r="BL363" s="143">
        <f t="shared" si="62"/>
        <v>0</v>
      </c>
      <c r="BM363" s="143">
        <f t="shared" si="63"/>
        <v>0</v>
      </c>
      <c r="BN363" s="124">
        <f t="shared" si="64"/>
        <v>1774008.959</v>
      </c>
      <c r="BO363" s="140">
        <f t="shared" si="65"/>
        <v>0</v>
      </c>
      <c r="BP363" s="141">
        <f t="shared" si="66"/>
        <v>0</v>
      </c>
      <c r="BQ363" s="141">
        <f t="shared" si="67"/>
        <v>0</v>
      </c>
      <c r="BR363" s="122">
        <f t="shared" si="68"/>
        <v>0</v>
      </c>
      <c r="BS363" s="142">
        <f t="shared" si="69"/>
        <v>339762.8689</v>
      </c>
      <c r="BT363" s="130">
        <f t="shared" si="70"/>
        <v>339762.8689</v>
      </c>
      <c r="BU363" s="143">
        <f t="shared" si="71"/>
        <v>-9173597.46</v>
      </c>
      <c r="BV363" s="143">
        <f t="shared" si="72"/>
        <v>0</v>
      </c>
      <c r="BW363" s="143">
        <f t="shared" si="73"/>
        <v>3.141592654</v>
      </c>
      <c r="BX363" s="124">
        <f t="shared" si="74"/>
        <v>9173597.46</v>
      </c>
      <c r="BY363" s="144">
        <f t="shared" ref="BY363:BZ363" si="5975">AY363+BK363+BU363</f>
        <v>-7391040.028</v>
      </c>
      <c r="BZ363" s="144">
        <f t="shared" si="5975"/>
        <v>0</v>
      </c>
      <c r="CA363" s="144">
        <f t="shared" si="76"/>
        <v>-3.141592654</v>
      </c>
      <c r="CB363" s="145">
        <f t="shared" si="77"/>
        <v>7391040.028</v>
      </c>
      <c r="CC363" s="140">
        <f t="shared" ref="CC363:CD363" si="5976">CC$2*AD363</f>
        <v>-6.283185307</v>
      </c>
      <c r="CD363" s="140">
        <f t="shared" si="5976"/>
        <v>-6.283185307</v>
      </c>
      <c r="CE363" s="141">
        <f t="shared" si="79"/>
        <v>-12.56637061</v>
      </c>
      <c r="CF363" s="141">
        <f t="shared" si="80"/>
        <v>0</v>
      </c>
      <c r="CG363" s="122">
        <f t="shared" si="81"/>
        <v>0</v>
      </c>
      <c r="CH363" s="142">
        <f t="shared" ref="CH363:CI363" si="5977">POWER(AH363,CH$2)</f>
        <v>263.3736939</v>
      </c>
      <c r="CI363" s="142">
        <f t="shared" si="5977"/>
        <v>147521120.9</v>
      </c>
      <c r="CJ363" s="130">
        <f t="shared" si="83"/>
        <v>38853182530</v>
      </c>
      <c r="CK363" s="143">
        <f t="shared" si="84"/>
        <v>-38853182530</v>
      </c>
      <c r="CL363" s="143">
        <f t="shared" si="85"/>
        <v>0</v>
      </c>
      <c r="CM363" s="143">
        <f t="shared" si="86"/>
        <v>3.141592654</v>
      </c>
      <c r="CN363" s="124">
        <f t="shared" si="87"/>
        <v>38853182530</v>
      </c>
      <c r="CO363" s="140">
        <f t="shared" si="88"/>
        <v>-9.424777961</v>
      </c>
      <c r="CP363" s="141">
        <f t="shared" si="89"/>
        <v>-9.424777961</v>
      </c>
      <c r="CQ363" s="141">
        <f t="shared" si="90"/>
        <v>-3.141592654</v>
      </c>
      <c r="CR363" s="122">
        <f t="shared" si="91"/>
        <v>3.141592654</v>
      </c>
      <c r="CS363" s="142">
        <f t="shared" si="92"/>
        <v>1791766057463</v>
      </c>
      <c r="CT363" s="130">
        <f t="shared" si="93"/>
        <v>1791766057463</v>
      </c>
      <c r="CU363" s="143">
        <f t="shared" si="94"/>
        <v>-7167064229853</v>
      </c>
      <c r="CV363" s="143">
        <f t="shared" si="95"/>
        <v>0.0008777122268</v>
      </c>
      <c r="CW363" s="143">
        <f t="shared" si="96"/>
        <v>3.141592654</v>
      </c>
      <c r="CX363" s="124">
        <f t="shared" si="97"/>
        <v>7167064229853</v>
      </c>
      <c r="CY363" s="140">
        <f t="shared" si="98"/>
        <v>-9.424777961</v>
      </c>
      <c r="CZ363" s="140">
        <f t="shared" si="99"/>
        <v>0</v>
      </c>
      <c r="DA363" s="141">
        <f t="shared" si="100"/>
        <v>-9.424777961</v>
      </c>
      <c r="DB363" s="141">
        <f t="shared" si="101"/>
        <v>-3.141592654</v>
      </c>
      <c r="DC363" s="122">
        <f t="shared" si="102"/>
        <v>3.141592654</v>
      </c>
      <c r="DD363" s="142">
        <f t="shared" si="103"/>
        <v>4274.23693</v>
      </c>
      <c r="DE363" s="142">
        <f t="shared" si="104"/>
        <v>339762.8689</v>
      </c>
      <c r="DF363" s="130">
        <f t="shared" si="105"/>
        <v>1452227002</v>
      </c>
      <c r="DG363" s="143">
        <f t="shared" si="106"/>
        <v>-5808908007</v>
      </c>
      <c r="DH363" s="143">
        <f t="shared" si="107"/>
        <v>0.0000007113860597</v>
      </c>
      <c r="DI363" s="143">
        <f t="shared" si="108"/>
        <v>3.141592654</v>
      </c>
      <c r="DJ363" s="124">
        <f t="shared" si="109"/>
        <v>5808908007</v>
      </c>
      <c r="DK363" s="140">
        <f t="shared" ref="DK363:DM363" si="5978">DK$2*AD363</f>
        <v>-3.141592654</v>
      </c>
      <c r="DL363" s="140">
        <f t="shared" si="5978"/>
        <v>-3.141592654</v>
      </c>
      <c r="DM363" s="140">
        <f t="shared" si="5978"/>
        <v>0</v>
      </c>
      <c r="DN363" s="141">
        <f t="shared" si="111"/>
        <v>-6.283185307</v>
      </c>
      <c r="DO363" s="141">
        <f t="shared" si="112"/>
        <v>0</v>
      </c>
      <c r="DP363" s="122">
        <f t="shared" si="113"/>
        <v>0</v>
      </c>
      <c r="DQ363" s="142">
        <f t="shared" ref="DQ363:DS363" si="5979">POWER(AH363,DQ$2)</f>
        <v>16.22879213</v>
      </c>
      <c r="DR363" s="142">
        <f t="shared" si="5979"/>
        <v>12145.8273</v>
      </c>
      <c r="DS363" s="142">
        <f t="shared" si="5979"/>
        <v>339762.8689</v>
      </c>
      <c r="DT363" s="130">
        <f t="shared" si="115"/>
        <v>66971374798</v>
      </c>
      <c r="DU363" s="143">
        <f t="shared" si="116"/>
        <v>-1205484746370</v>
      </c>
      <c r="DV363" s="143">
        <f t="shared" si="117"/>
        <v>0</v>
      </c>
      <c r="DW363" s="143">
        <f t="shared" si="118"/>
        <v>3.141592654</v>
      </c>
      <c r="DX363" s="124">
        <f t="shared" si="119"/>
        <v>1205484746370</v>
      </c>
      <c r="DY363" s="140">
        <f t="shared" si="120"/>
        <v>0</v>
      </c>
      <c r="DZ363" s="141">
        <f t="shared" si="121"/>
        <v>0</v>
      </c>
      <c r="EA363" s="141">
        <f t="shared" si="122"/>
        <v>0</v>
      </c>
      <c r="EB363" s="122">
        <f t="shared" si="123"/>
        <v>0</v>
      </c>
      <c r="EC363" s="142">
        <f t="shared" si="124"/>
        <v>115438807077</v>
      </c>
      <c r="ED363" s="130">
        <f t="shared" si="125"/>
        <v>115438807077</v>
      </c>
      <c r="EE363" s="143">
        <f t="shared" si="126"/>
        <v>3116847791071</v>
      </c>
      <c r="EF363" s="143">
        <f t="shared" si="127"/>
        <v>0</v>
      </c>
      <c r="EG363" s="143">
        <f t="shared" si="128"/>
        <v>0</v>
      </c>
      <c r="EH363" s="124">
        <f t="shared" si="129"/>
        <v>3116847791071</v>
      </c>
      <c r="EI363" s="144">
        <f t="shared" ref="EI363:EJ363" si="5980">CK363+CU363+DG363+DU363+EE363</f>
        <v>-5300363275688</v>
      </c>
      <c r="EJ363" s="144">
        <f t="shared" si="5980"/>
        <v>0.0008784236129</v>
      </c>
      <c r="EK363" s="144">
        <f t="shared" si="131"/>
        <v>3.141592654</v>
      </c>
      <c r="EL363" s="145">
        <f t="shared" si="132"/>
        <v>5300363275688</v>
      </c>
      <c r="EM363" s="140">
        <f t="shared" si="133"/>
        <v>1.570796327</v>
      </c>
      <c r="EN363" s="141">
        <f t="shared" si="134"/>
        <v>1.570796327</v>
      </c>
      <c r="EO363" s="141">
        <f t="shared" si="135"/>
        <v>1.570796327</v>
      </c>
      <c r="EP363" s="122">
        <f t="shared" si="136"/>
        <v>1.570796327</v>
      </c>
      <c r="EQ363" s="142">
        <f t="shared" si="137"/>
        <v>2302251.784</v>
      </c>
      <c r="ER363" s="130">
        <f t="shared" si="138"/>
        <v>2302251.784</v>
      </c>
      <c r="ES363" s="143">
        <f t="shared" si="139"/>
        <v>0.0000000007325133705</v>
      </c>
      <c r="ET363" s="143">
        <f t="shared" si="140"/>
        <v>11962851.18</v>
      </c>
      <c r="EU363" s="143">
        <f t="shared" si="141"/>
        <v>1.570796327</v>
      </c>
      <c r="EV363" s="124">
        <f t="shared" si="142"/>
        <v>11962851.18</v>
      </c>
      <c r="EW363" s="144">
        <f t="shared" ref="EW363:EX363" si="5981">BY363+ES363</f>
        <v>-7391040.028</v>
      </c>
      <c r="EX363" s="144">
        <f t="shared" si="5981"/>
        <v>11962851.18</v>
      </c>
      <c r="EY363" s="144">
        <f t="shared" si="144"/>
        <v>2.124224981</v>
      </c>
      <c r="EZ363" s="145">
        <f t="shared" si="145"/>
        <v>14061908.87</v>
      </c>
      <c r="FA363" s="140">
        <f t="shared" si="146"/>
        <v>0.7080749937</v>
      </c>
      <c r="FB363" s="141">
        <f t="shared" si="147"/>
        <v>0.7080749937</v>
      </c>
      <c r="FC363" s="141">
        <f t="shared" si="148"/>
        <v>0.7080749937</v>
      </c>
      <c r="FD363" s="122">
        <f t="shared" si="149"/>
        <v>0.7080749937</v>
      </c>
      <c r="FE363" s="142">
        <f t="shared" si="150"/>
        <v>241.368964</v>
      </c>
      <c r="FF363" s="130">
        <f t="shared" si="151"/>
        <v>241.368964</v>
      </c>
      <c r="FG363" s="143">
        <f t="shared" si="152"/>
        <v>48.50768149</v>
      </c>
      <c r="FH363" s="143">
        <f t="shared" si="153"/>
        <v>41.53164675</v>
      </c>
      <c r="FI363" s="143">
        <f t="shared" si="154"/>
        <v>0.7080749937</v>
      </c>
      <c r="FJ363" s="124">
        <f t="shared" si="155"/>
        <v>63.85822457</v>
      </c>
      <c r="FK363" s="140">
        <f t="shared" si="156"/>
        <v>-6.283185307</v>
      </c>
      <c r="FL363" s="141">
        <f t="shared" si="157"/>
        <v>-6.283185307</v>
      </c>
      <c r="FM363" s="141">
        <f t="shared" si="158"/>
        <v>0</v>
      </c>
      <c r="FN363" s="122">
        <f t="shared" si="159"/>
        <v>0</v>
      </c>
      <c r="FO363" s="142">
        <f t="shared" si="160"/>
        <v>263.3736939</v>
      </c>
      <c r="FP363" s="130">
        <f t="shared" si="161"/>
        <v>263.3736939</v>
      </c>
      <c r="FQ363" s="143">
        <f t="shared" si="162"/>
        <v>-263.3736939</v>
      </c>
      <c r="FR363" s="143">
        <f t="shared" si="163"/>
        <v>0</v>
      </c>
      <c r="FS363" s="143">
        <f t="shared" si="164"/>
        <v>3.141592654</v>
      </c>
      <c r="FT363" s="124">
        <f t="shared" si="165"/>
        <v>263.3736939</v>
      </c>
      <c r="FU363" s="144">
        <f t="shared" si="166"/>
        <v>-36700.8556</v>
      </c>
      <c r="FV363" s="144">
        <f t="shared" si="167"/>
        <v>0</v>
      </c>
      <c r="FW363" s="144">
        <f t="shared" si="168"/>
        <v>-3.141592654</v>
      </c>
      <c r="FX363" s="145">
        <f t="shared" si="169"/>
        <v>36700.8556</v>
      </c>
      <c r="FY363" s="140">
        <f t="shared" si="170"/>
        <v>-3.141592654</v>
      </c>
      <c r="FZ363" s="140">
        <f t="shared" si="171"/>
        <v>-0.7080749937</v>
      </c>
      <c r="GA363" s="141">
        <f t="shared" si="172"/>
        <v>-3.849667647</v>
      </c>
      <c r="GB363" s="141">
        <f t="shared" si="173"/>
        <v>-3.849667647</v>
      </c>
      <c r="GC363" s="122">
        <f t="shared" si="174"/>
        <v>2.43351766</v>
      </c>
      <c r="GD363" s="142">
        <f t="shared" si="175"/>
        <v>36700.8556</v>
      </c>
      <c r="GE363" s="142">
        <f t="shared" si="176"/>
        <v>0.01565968999</v>
      </c>
      <c r="GF363" s="130">
        <f t="shared" si="177"/>
        <v>574.7240211</v>
      </c>
      <c r="GG363" s="143">
        <f t="shared" si="178"/>
        <v>-48.50768149</v>
      </c>
      <c r="GH363" s="143">
        <f t="shared" si="179"/>
        <v>41.53164675</v>
      </c>
      <c r="GI363" s="143">
        <f t="shared" si="180"/>
        <v>2.43351766</v>
      </c>
      <c r="GJ363" s="124">
        <f t="shared" si="181"/>
        <v>63.85822457</v>
      </c>
      <c r="GK363" s="146">
        <f t="shared" si="182"/>
        <v>-0.5</v>
      </c>
      <c r="GL363" s="127">
        <f t="shared" si="183"/>
        <v>-0.8660254038</v>
      </c>
      <c r="GM363" s="146">
        <f t="shared" si="184"/>
        <v>-2.094395102</v>
      </c>
      <c r="GN363" s="127">
        <f t="shared" si="185"/>
        <v>1</v>
      </c>
      <c r="GO363" s="147">
        <f t="shared" si="186"/>
        <v>-0.5</v>
      </c>
      <c r="GP363" s="128">
        <f t="shared" si="187"/>
        <v>0.8660254038</v>
      </c>
      <c r="GQ363" s="147">
        <f t="shared" si="188"/>
        <v>2.094395102</v>
      </c>
      <c r="GR363" s="128">
        <f t="shared" si="189"/>
        <v>1</v>
      </c>
      <c r="GS363" s="140">
        <f t="shared" si="190"/>
        <v>-2.094395102</v>
      </c>
      <c r="GT363" s="140">
        <f t="shared" si="191"/>
        <v>0.7080749937</v>
      </c>
      <c r="GU363" s="141">
        <f t="shared" si="192"/>
        <v>-1.386320109</v>
      </c>
      <c r="GV363" s="141">
        <f t="shared" si="193"/>
        <v>-1.386320109</v>
      </c>
      <c r="GW363" s="122">
        <f t="shared" si="194"/>
        <v>-1.386320109</v>
      </c>
      <c r="GX363" s="142">
        <f t="shared" si="195"/>
        <v>1</v>
      </c>
      <c r="GY363" s="142">
        <f t="shared" si="196"/>
        <v>63.85822457</v>
      </c>
      <c r="GZ363" s="130">
        <f t="shared" si="197"/>
        <v>63.85822457</v>
      </c>
      <c r="HA363" s="143">
        <f t="shared" si="198"/>
        <v>11.7136204</v>
      </c>
      <c r="HB363" s="143">
        <f t="shared" si="199"/>
        <v>-62.77470782</v>
      </c>
      <c r="HC363" s="143">
        <f t="shared" si="200"/>
        <v>-1.386320109</v>
      </c>
      <c r="HD363" s="124">
        <f t="shared" si="201"/>
        <v>63.85822457</v>
      </c>
      <c r="HE363" s="140">
        <f t="shared" si="202"/>
        <v>2.094395102</v>
      </c>
      <c r="HF363" s="140">
        <f t="shared" si="203"/>
        <v>2.43351766</v>
      </c>
      <c r="HG363" s="141">
        <f t="shared" si="204"/>
        <v>4.527912762</v>
      </c>
      <c r="HH363" s="141">
        <f t="shared" si="205"/>
        <v>4.527912762</v>
      </c>
      <c r="HI363" s="122">
        <f t="shared" si="206"/>
        <v>-1.755272545</v>
      </c>
      <c r="HJ363" s="142">
        <f t="shared" si="207"/>
        <v>1</v>
      </c>
      <c r="HK363" s="142">
        <f t="shared" si="208"/>
        <v>63.85822457</v>
      </c>
      <c r="HL363" s="130">
        <f t="shared" si="209"/>
        <v>63.85822457</v>
      </c>
      <c r="HM363" s="143">
        <f t="shared" si="210"/>
        <v>-11.7136204</v>
      </c>
      <c r="HN363" s="143">
        <f t="shared" si="211"/>
        <v>-62.77470782</v>
      </c>
      <c r="HO363" s="143">
        <f t="shared" si="212"/>
        <v>-1.755272545</v>
      </c>
      <c r="HP363" s="124">
        <f t="shared" si="213"/>
        <v>63.85822457</v>
      </c>
      <c r="HQ363" s="140">
        <f t="shared" si="214"/>
        <v>2.094395102</v>
      </c>
      <c r="HR363" s="140">
        <f t="shared" si="215"/>
        <v>0.7080749937</v>
      </c>
      <c r="HS363" s="141">
        <f t="shared" si="216"/>
        <v>2.802470096</v>
      </c>
      <c r="HT363" s="141">
        <f t="shared" si="217"/>
        <v>2.802470096</v>
      </c>
      <c r="HU363" s="122">
        <f t="shared" si="218"/>
        <v>2.802470096</v>
      </c>
      <c r="HV363" s="142">
        <f t="shared" si="219"/>
        <v>1</v>
      </c>
      <c r="HW363" s="142">
        <f t="shared" si="220"/>
        <v>63.85822457</v>
      </c>
      <c r="HX363" s="130">
        <f t="shared" si="221"/>
        <v>63.85822457</v>
      </c>
      <c r="HY363" s="143">
        <f t="shared" si="222"/>
        <v>-60.22130189</v>
      </c>
      <c r="HZ363" s="143">
        <f t="shared" si="223"/>
        <v>21.24306107</v>
      </c>
      <c r="IA363" s="143">
        <f t="shared" si="224"/>
        <v>2.802470096</v>
      </c>
      <c r="IB363" s="124">
        <f t="shared" si="225"/>
        <v>63.85822457</v>
      </c>
      <c r="IC363" s="140">
        <f t="shared" si="226"/>
        <v>-2.094395102</v>
      </c>
      <c r="ID363" s="140">
        <f t="shared" si="227"/>
        <v>2.43351766</v>
      </c>
      <c r="IE363" s="141">
        <f t="shared" si="228"/>
        <v>0.3391225575</v>
      </c>
      <c r="IF363" s="141">
        <f t="shared" si="229"/>
        <v>0.3391225575</v>
      </c>
      <c r="IG363" s="122">
        <f t="shared" si="230"/>
        <v>0.3391225575</v>
      </c>
      <c r="IH363" s="142">
        <f t="shared" si="231"/>
        <v>1</v>
      </c>
      <c r="II363" s="142">
        <f t="shared" si="232"/>
        <v>63.85822457</v>
      </c>
      <c r="IJ363" s="130">
        <f t="shared" si="233"/>
        <v>63.85822457</v>
      </c>
      <c r="IK363" s="143">
        <f t="shared" si="234"/>
        <v>60.22130189</v>
      </c>
      <c r="IL363" s="143">
        <f t="shared" si="235"/>
        <v>21.24306107</v>
      </c>
      <c r="IM363" s="143">
        <f t="shared" si="236"/>
        <v>0.3391225575</v>
      </c>
      <c r="IN363" s="124">
        <f t="shared" si="237"/>
        <v>63.85822457</v>
      </c>
    </row>
    <row r="364" ht="12.75" customHeight="1">
      <c r="A364" s="129">
        <f>'Cortez Cubic'!AP364</f>
        <v>-0.2187762226</v>
      </c>
      <c r="B364" s="129">
        <f>'Cortez Cubic'!AQ364</f>
        <v>7.031024487</v>
      </c>
      <c r="C364" s="129">
        <f>'Cortez Cubic'!AR364</f>
        <v>7538.928836</v>
      </c>
      <c r="D364" s="129">
        <f>'Cortez Cubic'!AS364</f>
        <v>-629872.1541</v>
      </c>
      <c r="E364" s="129">
        <f t="shared" ref="E364:H364" si="5982">0</f>
        <v>0</v>
      </c>
      <c r="F364" s="129">
        <f t="shared" si="5982"/>
        <v>0</v>
      </c>
      <c r="G364" s="129">
        <f t="shared" si="5982"/>
        <v>0</v>
      </c>
      <c r="H364" s="129">
        <f t="shared" si="5982"/>
        <v>0</v>
      </c>
      <c r="I364" s="110">
        <f>'Cortez Cubic'!I364</f>
        <v>95</v>
      </c>
      <c r="J364" s="130">
        <f t="shared" si="28"/>
        <v>118.461745</v>
      </c>
      <c r="K364" s="131">
        <f t="shared" si="29"/>
        <v>1</v>
      </c>
      <c r="L364" s="131">
        <f t="shared" si="30"/>
        <v>0</v>
      </c>
      <c r="M364" s="132">
        <f t="shared" si="31"/>
        <v>-23.46174499</v>
      </c>
      <c r="N364" s="133">
        <f t="shared" si="32"/>
        <v>0</v>
      </c>
      <c r="O364" s="134">
        <f t="shared" si="33"/>
        <v>118.461745</v>
      </c>
      <c r="P364" s="134">
        <f t="shared" si="34"/>
        <v>-5.076449784</v>
      </c>
      <c r="Q364" s="135">
        <f t="shared" si="35"/>
        <v>118.461745</v>
      </c>
      <c r="R364" s="135">
        <f t="shared" si="36"/>
        <v>5.076449784</v>
      </c>
      <c r="S364" s="136">
        <f t="shared" si="37"/>
        <v>-204.7855163</v>
      </c>
      <c r="T364" s="136">
        <f t="shared" si="38"/>
        <v>0</v>
      </c>
      <c r="U364" s="137">
        <f t="shared" ref="U364:X364" si="5983">ATAN2(A364,E364)</f>
        <v>3.141592654</v>
      </c>
      <c r="V364" s="137">
        <f t="shared" si="5983"/>
        <v>0</v>
      </c>
      <c r="W364" s="137">
        <f t="shared" si="5983"/>
        <v>0</v>
      </c>
      <c r="X364" s="137">
        <f t="shared" si="5983"/>
        <v>3.141592654</v>
      </c>
      <c r="Y364" s="137">
        <f t="shared" ref="Y364:AB364" si="5984">SQRT(POWER(A364,2)+POWER(E364,2))</f>
        <v>0.2187762226</v>
      </c>
      <c r="Z364" s="137">
        <f t="shared" si="5984"/>
        <v>7.031024487</v>
      </c>
      <c r="AA364" s="137">
        <f t="shared" si="5984"/>
        <v>7538.928836</v>
      </c>
      <c r="AB364" s="137">
        <f t="shared" si="5984"/>
        <v>629872.1541</v>
      </c>
      <c r="AC364" s="138">
        <f t="shared" ref="AC364:AF364" si="5985">U364-$U364</f>
        <v>0</v>
      </c>
      <c r="AD364" s="138">
        <f t="shared" si="5985"/>
        <v>-3.141592654</v>
      </c>
      <c r="AE364" s="138">
        <f t="shared" si="5985"/>
        <v>-3.141592654</v>
      </c>
      <c r="AF364" s="138">
        <f t="shared" si="5985"/>
        <v>0</v>
      </c>
      <c r="AG364" s="138">
        <f t="shared" ref="AG364:AJ364" si="5986">Y364/$Y364</f>
        <v>1</v>
      </c>
      <c r="AH364" s="138">
        <f t="shared" si="5986"/>
        <v>32.1379737</v>
      </c>
      <c r="AI364" s="138">
        <f t="shared" si="5986"/>
        <v>34459.54385</v>
      </c>
      <c r="AJ364" s="138">
        <f t="shared" si="5986"/>
        <v>2879070.434</v>
      </c>
      <c r="AK364" s="139">
        <f t="shared" ref="AK364:AN364" si="5987">AG364*COS(AC364)</f>
        <v>1</v>
      </c>
      <c r="AL364" s="139">
        <f t="shared" si="5987"/>
        <v>-32.1379737</v>
      </c>
      <c r="AM364" s="139">
        <f t="shared" si="5987"/>
        <v>-34459.54385</v>
      </c>
      <c r="AN364" s="139">
        <f t="shared" si="5987"/>
        <v>2879070.434</v>
      </c>
      <c r="AO364" s="129">
        <f t="shared" ref="AO364:AR364" si="5988">AG364*SIN(AC364)</f>
        <v>0</v>
      </c>
      <c r="AP364" s="129">
        <f t="shared" si="5988"/>
        <v>0</v>
      </c>
      <c r="AQ364" s="129">
        <f t="shared" si="5988"/>
        <v>0</v>
      </c>
      <c r="AR364" s="129">
        <f t="shared" si="5988"/>
        <v>0</v>
      </c>
      <c r="AS364" s="140">
        <f t="shared" si="45"/>
        <v>-9.424777961</v>
      </c>
      <c r="AT364" s="141">
        <f t="shared" si="46"/>
        <v>-9.424777961</v>
      </c>
      <c r="AU364" s="141">
        <f t="shared" si="47"/>
        <v>-3.141592654</v>
      </c>
      <c r="AV364" s="122">
        <f t="shared" si="48"/>
        <v>3.141592654</v>
      </c>
      <c r="AW364" s="142">
        <f t="shared" si="49"/>
        <v>33193.68535</v>
      </c>
      <c r="AX364" s="130">
        <f t="shared" si="50"/>
        <v>33193.68535</v>
      </c>
      <c r="AY364" s="143">
        <f t="shared" si="51"/>
        <v>66387.3707</v>
      </c>
      <c r="AZ364" s="143">
        <f t="shared" si="52"/>
        <v>0</v>
      </c>
      <c r="BA364" s="143">
        <f t="shared" si="53"/>
        <v>0</v>
      </c>
      <c r="BB364" s="124">
        <f t="shared" si="54"/>
        <v>66387.3707</v>
      </c>
      <c r="BC364" s="140">
        <f t="shared" ref="BC364:BD364" si="5989">BC$2*AD364</f>
        <v>-3.141592654</v>
      </c>
      <c r="BD364" s="140">
        <f t="shared" si="5989"/>
        <v>-3.141592654</v>
      </c>
      <c r="BE364" s="141">
        <f t="shared" si="56"/>
        <v>-6.283185307</v>
      </c>
      <c r="BF364" s="141">
        <f t="shared" si="57"/>
        <v>0</v>
      </c>
      <c r="BG364" s="122">
        <f t="shared" si="58"/>
        <v>0</v>
      </c>
      <c r="BH364" s="142">
        <f t="shared" ref="BH364:BI364" si="5990">POWER(AH364,BH$2)</f>
        <v>32.1379737</v>
      </c>
      <c r="BI364" s="142">
        <f t="shared" si="5990"/>
        <v>34459.54385</v>
      </c>
      <c r="BJ364" s="130">
        <f t="shared" si="60"/>
        <v>1107459.914</v>
      </c>
      <c r="BK364" s="143">
        <f t="shared" si="61"/>
        <v>9967139.224</v>
      </c>
      <c r="BL364" s="143">
        <f t="shared" si="62"/>
        <v>0</v>
      </c>
      <c r="BM364" s="143">
        <f t="shared" si="63"/>
        <v>0</v>
      </c>
      <c r="BN364" s="124">
        <f t="shared" si="64"/>
        <v>9967139.224</v>
      </c>
      <c r="BO364" s="140">
        <f t="shared" si="65"/>
        <v>0</v>
      </c>
      <c r="BP364" s="141">
        <f t="shared" si="66"/>
        <v>0</v>
      </c>
      <c r="BQ364" s="141">
        <f t="shared" si="67"/>
        <v>0</v>
      </c>
      <c r="BR364" s="122">
        <f t="shared" si="68"/>
        <v>0</v>
      </c>
      <c r="BS364" s="142">
        <f t="shared" si="69"/>
        <v>2879070.434</v>
      </c>
      <c r="BT364" s="130">
        <f t="shared" si="70"/>
        <v>2879070.434</v>
      </c>
      <c r="BU364" s="143">
        <f t="shared" si="71"/>
        <v>-77734901.71</v>
      </c>
      <c r="BV364" s="143">
        <f t="shared" si="72"/>
        <v>0</v>
      </c>
      <c r="BW364" s="143">
        <f t="shared" si="73"/>
        <v>3.141592654</v>
      </c>
      <c r="BX364" s="124">
        <f t="shared" si="74"/>
        <v>77734901.71</v>
      </c>
      <c r="BY364" s="144">
        <f t="shared" ref="BY364:BZ364" si="5991">AY364+BK364+BU364</f>
        <v>-67701375.12</v>
      </c>
      <c r="BZ364" s="144">
        <f t="shared" si="5991"/>
        <v>0</v>
      </c>
      <c r="CA364" s="144">
        <f t="shared" si="76"/>
        <v>-3.141592654</v>
      </c>
      <c r="CB364" s="145">
        <f t="shared" si="77"/>
        <v>67701375.12</v>
      </c>
      <c r="CC364" s="140">
        <f t="shared" ref="CC364:CD364" si="5992">CC$2*AD364</f>
        <v>-6.283185307</v>
      </c>
      <c r="CD364" s="140">
        <f t="shared" si="5992"/>
        <v>-6.283185307</v>
      </c>
      <c r="CE364" s="141">
        <f t="shared" si="79"/>
        <v>-12.56637061</v>
      </c>
      <c r="CF364" s="141">
        <f t="shared" si="80"/>
        <v>0</v>
      </c>
      <c r="CG364" s="122">
        <f t="shared" si="81"/>
        <v>0</v>
      </c>
      <c r="CH364" s="142">
        <f t="shared" ref="CH364:CI364" si="5993">POWER(AH364,CH$2)</f>
        <v>1032.849353</v>
      </c>
      <c r="CI364" s="142">
        <f t="shared" si="5993"/>
        <v>1187460162</v>
      </c>
      <c r="CJ364" s="130">
        <f t="shared" si="83"/>
        <v>1226467460699</v>
      </c>
      <c r="CK364" s="143">
        <f t="shared" si="84"/>
        <v>-1226467460699</v>
      </c>
      <c r="CL364" s="143">
        <f t="shared" si="85"/>
        <v>0</v>
      </c>
      <c r="CM364" s="143">
        <f t="shared" si="86"/>
        <v>3.141592654</v>
      </c>
      <c r="CN364" s="124">
        <f t="shared" si="87"/>
        <v>1226467460699</v>
      </c>
      <c r="CO364" s="140">
        <f t="shared" si="88"/>
        <v>-9.424777961</v>
      </c>
      <c r="CP364" s="141">
        <f t="shared" si="89"/>
        <v>-9.424777961</v>
      </c>
      <c r="CQ364" s="141">
        <f t="shared" si="90"/>
        <v>-3.141592654</v>
      </c>
      <c r="CR364" s="122">
        <f t="shared" si="91"/>
        <v>3.141592654</v>
      </c>
      <c r="CS364" s="142">
        <f t="shared" si="92"/>
        <v>40919335529876</v>
      </c>
      <c r="CT364" s="130">
        <f t="shared" si="93"/>
        <v>40919335529876</v>
      </c>
      <c r="CU364" s="143">
        <f t="shared" si="94"/>
        <v>-163677342119505</v>
      </c>
      <c r="CV364" s="143">
        <f t="shared" si="95"/>
        <v>0.02004469331</v>
      </c>
      <c r="CW364" s="143">
        <f t="shared" si="96"/>
        <v>3.141592654</v>
      </c>
      <c r="CX364" s="124">
        <f t="shared" si="97"/>
        <v>163677342119505</v>
      </c>
      <c r="CY364" s="140">
        <f t="shared" si="98"/>
        <v>-9.424777961</v>
      </c>
      <c r="CZ364" s="140">
        <f t="shared" si="99"/>
        <v>0</v>
      </c>
      <c r="DA364" s="141">
        <f t="shared" si="100"/>
        <v>-9.424777961</v>
      </c>
      <c r="DB364" s="141">
        <f t="shared" si="101"/>
        <v>-3.141592654</v>
      </c>
      <c r="DC364" s="122">
        <f t="shared" si="102"/>
        <v>3.141592654</v>
      </c>
      <c r="DD364" s="142">
        <f t="shared" si="103"/>
        <v>33193.68535</v>
      </c>
      <c r="DE364" s="142">
        <f t="shared" si="104"/>
        <v>2879070.434</v>
      </c>
      <c r="DF364" s="130">
        <f t="shared" si="105"/>
        <v>95566958080</v>
      </c>
      <c r="DG364" s="143">
        <f t="shared" si="106"/>
        <v>-382267832319</v>
      </c>
      <c r="DH364" s="143">
        <f t="shared" si="107"/>
        <v>0.00004681430773</v>
      </c>
      <c r="DI364" s="143">
        <f t="shared" si="108"/>
        <v>3.141592654</v>
      </c>
      <c r="DJ364" s="124">
        <f t="shared" si="109"/>
        <v>382267832319</v>
      </c>
      <c r="DK364" s="140">
        <f t="shared" ref="DK364:DM364" si="5994">DK$2*AD364</f>
        <v>-3.141592654</v>
      </c>
      <c r="DL364" s="140">
        <f t="shared" si="5994"/>
        <v>-3.141592654</v>
      </c>
      <c r="DM364" s="140">
        <f t="shared" si="5994"/>
        <v>0</v>
      </c>
      <c r="DN364" s="141">
        <f t="shared" si="111"/>
        <v>-6.283185307</v>
      </c>
      <c r="DO364" s="141">
        <f t="shared" si="112"/>
        <v>0</v>
      </c>
      <c r="DP364" s="122">
        <f t="shared" si="113"/>
        <v>0</v>
      </c>
      <c r="DQ364" s="142">
        <f t="shared" ref="DQ364:DS364" si="5995">POWER(AH364,DQ$2)</f>
        <v>32.1379737</v>
      </c>
      <c r="DR364" s="142">
        <f t="shared" si="5995"/>
        <v>34459.54385</v>
      </c>
      <c r="DS364" s="142">
        <f t="shared" si="5995"/>
        <v>2879070.434</v>
      </c>
      <c r="DT364" s="130">
        <f t="shared" si="115"/>
        <v>3188455094441</v>
      </c>
      <c r="DU364" s="143">
        <f t="shared" si="116"/>
        <v>-57392191699933</v>
      </c>
      <c r="DV364" s="143">
        <f t="shared" si="117"/>
        <v>0</v>
      </c>
      <c r="DW364" s="143">
        <f t="shared" si="118"/>
        <v>3.141592654</v>
      </c>
      <c r="DX364" s="124">
        <f t="shared" si="119"/>
        <v>57392191699933</v>
      </c>
      <c r="DY364" s="140">
        <f t="shared" si="120"/>
        <v>0</v>
      </c>
      <c r="DZ364" s="141">
        <f t="shared" si="121"/>
        <v>0</v>
      </c>
      <c r="EA364" s="141">
        <f t="shared" si="122"/>
        <v>0</v>
      </c>
      <c r="EB364" s="122">
        <f t="shared" si="123"/>
        <v>0</v>
      </c>
      <c r="EC364" s="142">
        <f t="shared" si="124"/>
        <v>8289046562612</v>
      </c>
      <c r="ED364" s="130">
        <f t="shared" si="125"/>
        <v>8289046562612</v>
      </c>
      <c r="EE364" s="143">
        <f t="shared" si="126"/>
        <v>223804257190511</v>
      </c>
      <c r="EF364" s="143">
        <f t="shared" si="127"/>
        <v>0</v>
      </c>
      <c r="EG364" s="143">
        <f t="shared" si="128"/>
        <v>0</v>
      </c>
      <c r="EH364" s="124">
        <f t="shared" si="129"/>
        <v>223804257190511</v>
      </c>
      <c r="EI364" s="144">
        <f t="shared" ref="EI364:EJ364" si="5996">CK364+CU364+DG364+DU364+EE364</f>
        <v>1125988078054</v>
      </c>
      <c r="EJ364" s="144">
        <f t="shared" si="5996"/>
        <v>0.02009150762</v>
      </c>
      <c r="EK364" s="144">
        <f t="shared" si="131"/>
        <v>0</v>
      </c>
      <c r="EL364" s="145">
        <f t="shared" si="132"/>
        <v>1125988078054</v>
      </c>
      <c r="EM364" s="140">
        <f t="shared" si="133"/>
        <v>0</v>
      </c>
      <c r="EN364" s="141">
        <f t="shared" si="134"/>
        <v>0</v>
      </c>
      <c r="EO364" s="141">
        <f t="shared" si="135"/>
        <v>0</v>
      </c>
      <c r="EP364" s="122">
        <f t="shared" si="136"/>
        <v>0</v>
      </c>
      <c r="EQ364" s="142">
        <f t="shared" si="137"/>
        <v>1061125.854</v>
      </c>
      <c r="ER364" s="130">
        <f t="shared" si="138"/>
        <v>1061125.854</v>
      </c>
      <c r="ES364" s="143">
        <f t="shared" si="139"/>
        <v>5513771.677</v>
      </c>
      <c r="ET364" s="143">
        <f t="shared" si="140"/>
        <v>0.00000004919234396</v>
      </c>
      <c r="EU364" s="143">
        <f t="shared" si="141"/>
        <v>0</v>
      </c>
      <c r="EV364" s="124">
        <f t="shared" si="142"/>
        <v>5513771.677</v>
      </c>
      <c r="EW364" s="144">
        <f t="shared" ref="EW364:EX364" si="5997">BY364+ES364</f>
        <v>-62187603.44</v>
      </c>
      <c r="EX364" s="144">
        <f t="shared" si="5997"/>
        <v>0.00000004918421385</v>
      </c>
      <c r="EY364" s="144">
        <f t="shared" si="144"/>
        <v>3.141592654</v>
      </c>
      <c r="EZ364" s="145">
        <f t="shared" si="145"/>
        <v>62187603.44</v>
      </c>
      <c r="FA364" s="140">
        <f t="shared" si="146"/>
        <v>1.047197551</v>
      </c>
      <c r="FB364" s="141">
        <f t="shared" si="147"/>
        <v>1.047197551</v>
      </c>
      <c r="FC364" s="141">
        <f t="shared" si="148"/>
        <v>1.047197551</v>
      </c>
      <c r="FD364" s="122">
        <f t="shared" si="149"/>
        <v>1.047197551</v>
      </c>
      <c r="FE364" s="142">
        <f t="shared" si="150"/>
        <v>396.1879601</v>
      </c>
      <c r="FF364" s="130">
        <f t="shared" si="151"/>
        <v>396.1879601</v>
      </c>
      <c r="FG364" s="143">
        <f t="shared" si="152"/>
        <v>52.40909872</v>
      </c>
      <c r="FH364" s="143">
        <f t="shared" si="153"/>
        <v>90.77522177</v>
      </c>
      <c r="FI364" s="143">
        <f t="shared" si="154"/>
        <v>1.047197551</v>
      </c>
      <c r="FJ364" s="124">
        <f t="shared" si="155"/>
        <v>104.8181974</v>
      </c>
      <c r="FK364" s="140">
        <f t="shared" si="156"/>
        <v>-6.283185307</v>
      </c>
      <c r="FL364" s="141">
        <f t="shared" si="157"/>
        <v>-6.283185307</v>
      </c>
      <c r="FM364" s="141">
        <f t="shared" si="158"/>
        <v>0</v>
      </c>
      <c r="FN364" s="122">
        <f t="shared" si="159"/>
        <v>0</v>
      </c>
      <c r="FO364" s="142">
        <f t="shared" si="160"/>
        <v>1032.849353</v>
      </c>
      <c r="FP364" s="130">
        <f t="shared" si="161"/>
        <v>1032.849353</v>
      </c>
      <c r="FQ364" s="143">
        <f t="shared" si="162"/>
        <v>-1032.849353</v>
      </c>
      <c r="FR364" s="143">
        <f t="shared" si="163"/>
        <v>0</v>
      </c>
      <c r="FS364" s="143">
        <f t="shared" si="164"/>
        <v>3.141592654</v>
      </c>
      <c r="FT364" s="124">
        <f t="shared" si="165"/>
        <v>1032.849353</v>
      </c>
      <c r="FU364" s="144">
        <f t="shared" si="166"/>
        <v>-104411.4809</v>
      </c>
      <c r="FV364" s="144">
        <f t="shared" si="167"/>
        <v>0</v>
      </c>
      <c r="FW364" s="144">
        <f t="shared" si="168"/>
        <v>-3.141592654</v>
      </c>
      <c r="FX364" s="145">
        <f t="shared" si="169"/>
        <v>104411.4809</v>
      </c>
      <c r="FY364" s="140">
        <f t="shared" si="170"/>
        <v>-3.141592654</v>
      </c>
      <c r="FZ364" s="140">
        <f t="shared" si="171"/>
        <v>-1.047197551</v>
      </c>
      <c r="GA364" s="141">
        <f t="shared" si="172"/>
        <v>-4.188790205</v>
      </c>
      <c r="GB364" s="141">
        <f t="shared" si="173"/>
        <v>-4.188790205</v>
      </c>
      <c r="GC364" s="122">
        <f t="shared" si="174"/>
        <v>2.094395102</v>
      </c>
      <c r="GD364" s="142">
        <f t="shared" si="175"/>
        <v>104411.4809</v>
      </c>
      <c r="GE364" s="142">
        <f t="shared" si="176"/>
        <v>0.009540328153</v>
      </c>
      <c r="GF364" s="130">
        <f t="shared" si="177"/>
        <v>996.1197907</v>
      </c>
      <c r="GG364" s="143">
        <f t="shared" si="178"/>
        <v>-55.33998837</v>
      </c>
      <c r="GH364" s="143">
        <f t="shared" si="179"/>
        <v>95.85167155</v>
      </c>
      <c r="GI364" s="143">
        <f t="shared" si="180"/>
        <v>2.094395102</v>
      </c>
      <c r="GJ364" s="124">
        <f t="shared" si="181"/>
        <v>110.6799767</v>
      </c>
      <c r="GK364" s="146">
        <f t="shared" si="182"/>
        <v>-0.5</v>
      </c>
      <c r="GL364" s="127">
        <f t="shared" si="183"/>
        <v>-0.8660254038</v>
      </c>
      <c r="GM364" s="146">
        <f t="shared" si="184"/>
        <v>-2.094395102</v>
      </c>
      <c r="GN364" s="127">
        <f t="shared" si="185"/>
        <v>1</v>
      </c>
      <c r="GO364" s="147">
        <f t="shared" si="186"/>
        <v>-0.5</v>
      </c>
      <c r="GP364" s="128">
        <f t="shared" si="187"/>
        <v>0.8660254038</v>
      </c>
      <c r="GQ364" s="147">
        <f t="shared" si="188"/>
        <v>2.094395102</v>
      </c>
      <c r="GR364" s="128">
        <f t="shared" si="189"/>
        <v>1</v>
      </c>
      <c r="GS364" s="140">
        <f t="shared" si="190"/>
        <v>-2.094395102</v>
      </c>
      <c r="GT364" s="140">
        <f t="shared" si="191"/>
        <v>1.047197551</v>
      </c>
      <c r="GU364" s="141">
        <f t="shared" si="192"/>
        <v>-1.047197551</v>
      </c>
      <c r="GV364" s="141">
        <f t="shared" si="193"/>
        <v>-1.047197551</v>
      </c>
      <c r="GW364" s="122">
        <f t="shared" si="194"/>
        <v>-1.047197551</v>
      </c>
      <c r="GX364" s="142">
        <f t="shared" si="195"/>
        <v>1</v>
      </c>
      <c r="GY364" s="142">
        <f t="shared" si="196"/>
        <v>104.8181974</v>
      </c>
      <c r="GZ364" s="130">
        <f t="shared" si="197"/>
        <v>104.8181974</v>
      </c>
      <c r="HA364" s="143">
        <f t="shared" si="198"/>
        <v>52.40909872</v>
      </c>
      <c r="HB364" s="143">
        <f t="shared" si="199"/>
        <v>-90.77522177</v>
      </c>
      <c r="HC364" s="143">
        <f t="shared" si="200"/>
        <v>-1.047197551</v>
      </c>
      <c r="HD364" s="124">
        <f t="shared" si="201"/>
        <v>104.8181974</v>
      </c>
      <c r="HE364" s="140">
        <f t="shared" si="202"/>
        <v>2.094395102</v>
      </c>
      <c r="HF364" s="140">
        <f t="shared" si="203"/>
        <v>2.094395102</v>
      </c>
      <c r="HG364" s="141">
        <f t="shared" si="204"/>
        <v>4.188790205</v>
      </c>
      <c r="HH364" s="141">
        <f t="shared" si="205"/>
        <v>4.188790205</v>
      </c>
      <c r="HI364" s="122">
        <f t="shared" si="206"/>
        <v>-2.094395102</v>
      </c>
      <c r="HJ364" s="142">
        <f t="shared" si="207"/>
        <v>1</v>
      </c>
      <c r="HK364" s="142">
        <f t="shared" si="208"/>
        <v>110.6799767</v>
      </c>
      <c r="HL364" s="130">
        <f t="shared" si="209"/>
        <v>110.6799767</v>
      </c>
      <c r="HM364" s="143">
        <f t="shared" si="210"/>
        <v>-55.33998837</v>
      </c>
      <c r="HN364" s="143">
        <f t="shared" si="211"/>
        <v>-95.85167155</v>
      </c>
      <c r="HO364" s="143">
        <f t="shared" si="212"/>
        <v>-2.094395102</v>
      </c>
      <c r="HP364" s="124">
        <f t="shared" si="213"/>
        <v>110.6799767</v>
      </c>
      <c r="HQ364" s="140">
        <f t="shared" si="214"/>
        <v>2.094395102</v>
      </c>
      <c r="HR364" s="140">
        <f t="shared" si="215"/>
        <v>1.047197551</v>
      </c>
      <c r="HS364" s="141">
        <f t="shared" si="216"/>
        <v>3.141592654</v>
      </c>
      <c r="HT364" s="141">
        <f t="shared" si="217"/>
        <v>3.141592654</v>
      </c>
      <c r="HU364" s="122">
        <f t="shared" si="218"/>
        <v>3.141592654</v>
      </c>
      <c r="HV364" s="142">
        <f t="shared" si="219"/>
        <v>1</v>
      </c>
      <c r="HW364" s="142">
        <f t="shared" si="220"/>
        <v>104.8181974</v>
      </c>
      <c r="HX364" s="130">
        <f t="shared" si="221"/>
        <v>104.8181974</v>
      </c>
      <c r="HY364" s="143">
        <f t="shared" si="222"/>
        <v>-104.8181974</v>
      </c>
      <c r="HZ364" s="143">
        <f t="shared" si="223"/>
        <v>0</v>
      </c>
      <c r="IA364" s="143">
        <f t="shared" si="224"/>
        <v>3.141592654</v>
      </c>
      <c r="IB364" s="124">
        <f t="shared" si="225"/>
        <v>104.8181974</v>
      </c>
      <c r="IC364" s="140">
        <f t="shared" si="226"/>
        <v>-2.094395102</v>
      </c>
      <c r="ID364" s="140">
        <f t="shared" si="227"/>
        <v>2.094395102</v>
      </c>
      <c r="IE364" s="141">
        <f t="shared" si="228"/>
        <v>0</v>
      </c>
      <c r="IF364" s="141">
        <f t="shared" si="229"/>
        <v>0</v>
      </c>
      <c r="IG364" s="122">
        <f t="shared" si="230"/>
        <v>0</v>
      </c>
      <c r="IH364" s="142">
        <f t="shared" si="231"/>
        <v>1</v>
      </c>
      <c r="II364" s="142">
        <f t="shared" si="232"/>
        <v>110.6799767</v>
      </c>
      <c r="IJ364" s="130">
        <f t="shared" si="233"/>
        <v>110.6799767</v>
      </c>
      <c r="IK364" s="143">
        <f t="shared" si="234"/>
        <v>110.6799767</v>
      </c>
      <c r="IL364" s="143">
        <f t="shared" si="235"/>
        <v>0</v>
      </c>
      <c r="IM364" s="143">
        <f t="shared" si="236"/>
        <v>0</v>
      </c>
      <c r="IN364" s="124">
        <f t="shared" si="237"/>
        <v>110.6799767</v>
      </c>
    </row>
    <row r="365" ht="12.75" customHeight="1">
      <c r="A365" s="129">
        <f>'Cortez Cubic'!AP365</f>
        <v>-0.2187762226</v>
      </c>
      <c r="B365" s="129">
        <f>'Cortez Cubic'!AQ365</f>
        <v>41.35804676</v>
      </c>
      <c r="C365" s="129">
        <f>'Cortez Cubic'!AR365</f>
        <v>55400.87228</v>
      </c>
      <c r="D365" s="129">
        <f>'Cortez Cubic'!AS365</f>
        <v>-11963475.38</v>
      </c>
      <c r="E365" s="129">
        <f t="shared" ref="E365:H365" si="5998">0</f>
        <v>0</v>
      </c>
      <c r="F365" s="129">
        <f t="shared" si="5998"/>
        <v>0</v>
      </c>
      <c r="G365" s="129">
        <f t="shared" si="5998"/>
        <v>0</v>
      </c>
      <c r="H365" s="129">
        <f t="shared" si="5998"/>
        <v>0</v>
      </c>
      <c r="I365" s="110">
        <f>'Cortez Cubic'!I365</f>
        <v>199</v>
      </c>
      <c r="J365" s="130">
        <f t="shared" si="28"/>
        <v>222.479435</v>
      </c>
      <c r="K365" s="131">
        <f t="shared" si="29"/>
        <v>0</v>
      </c>
      <c r="L365" s="131">
        <f t="shared" si="30"/>
        <v>1</v>
      </c>
      <c r="M365" s="132">
        <f t="shared" si="31"/>
        <v>-23.47943495</v>
      </c>
      <c r="N365" s="133">
        <f t="shared" si="32"/>
        <v>256.8579293</v>
      </c>
      <c r="O365" s="134">
        <f t="shared" si="33"/>
        <v>479.3373642</v>
      </c>
      <c r="P365" s="134">
        <f t="shared" si="34"/>
        <v>0</v>
      </c>
      <c r="Q365" s="135">
        <f t="shared" si="35"/>
        <v>222.479435</v>
      </c>
      <c r="R365" s="135">
        <f t="shared" si="36"/>
        <v>0</v>
      </c>
      <c r="S365" s="136">
        <f t="shared" si="37"/>
        <v>-512.774104</v>
      </c>
      <c r="T365" s="136">
        <f t="shared" si="38"/>
        <v>0</v>
      </c>
      <c r="U365" s="137">
        <f t="shared" ref="U365:X365" si="5999">ATAN2(A365,E365)</f>
        <v>3.141592654</v>
      </c>
      <c r="V365" s="137">
        <f t="shared" si="5999"/>
        <v>0</v>
      </c>
      <c r="W365" s="137">
        <f t="shared" si="5999"/>
        <v>0</v>
      </c>
      <c r="X365" s="137">
        <f t="shared" si="5999"/>
        <v>3.141592654</v>
      </c>
      <c r="Y365" s="137">
        <f t="shared" ref="Y365:AB365" si="6000">SQRT(POWER(A365,2)+POWER(E365,2))</f>
        <v>0.2187762226</v>
      </c>
      <c r="Z365" s="137">
        <f t="shared" si="6000"/>
        <v>41.35804676</v>
      </c>
      <c r="AA365" s="137">
        <f t="shared" si="6000"/>
        <v>55400.87228</v>
      </c>
      <c r="AB365" s="137">
        <f t="shared" si="6000"/>
        <v>11963475.38</v>
      </c>
      <c r="AC365" s="138">
        <f t="shared" ref="AC365:AF365" si="6001">U365-$U365</f>
        <v>0</v>
      </c>
      <c r="AD365" s="138">
        <f t="shared" si="6001"/>
        <v>-3.141592654</v>
      </c>
      <c r="AE365" s="138">
        <f t="shared" si="6001"/>
        <v>-3.141592654</v>
      </c>
      <c r="AF365" s="138">
        <f t="shared" si="6001"/>
        <v>0</v>
      </c>
      <c r="AG365" s="138">
        <f t="shared" ref="AG365:AJ365" si="6002">Y365/$Y365</f>
        <v>1</v>
      </c>
      <c r="AH365" s="138">
        <f t="shared" si="6002"/>
        <v>189.0426952</v>
      </c>
      <c r="AI365" s="138">
        <f t="shared" si="6002"/>
        <v>253230.7744</v>
      </c>
      <c r="AJ365" s="138">
        <f t="shared" si="6002"/>
        <v>54683617.99</v>
      </c>
      <c r="AK365" s="139">
        <f t="shared" ref="AK365:AN365" si="6003">AG365*COS(AC365)</f>
        <v>1</v>
      </c>
      <c r="AL365" s="139">
        <f t="shared" si="6003"/>
        <v>-189.0426952</v>
      </c>
      <c r="AM365" s="139">
        <f t="shared" si="6003"/>
        <v>-253230.7744</v>
      </c>
      <c r="AN365" s="139">
        <f t="shared" si="6003"/>
        <v>54683617.99</v>
      </c>
      <c r="AO365" s="129">
        <f t="shared" ref="AO365:AR365" si="6004">AG365*SIN(AC365)</f>
        <v>0</v>
      </c>
      <c r="AP365" s="129">
        <f t="shared" si="6004"/>
        <v>0</v>
      </c>
      <c r="AQ365" s="129">
        <f t="shared" si="6004"/>
        <v>0</v>
      </c>
      <c r="AR365" s="129">
        <f t="shared" si="6004"/>
        <v>0</v>
      </c>
      <c r="AS365" s="140">
        <f t="shared" si="45"/>
        <v>-9.424777961</v>
      </c>
      <c r="AT365" s="141">
        <f t="shared" si="46"/>
        <v>-9.424777961</v>
      </c>
      <c r="AU365" s="141">
        <f t="shared" si="47"/>
        <v>-3.141592654</v>
      </c>
      <c r="AV365" s="122">
        <f t="shared" si="48"/>
        <v>3.141592654</v>
      </c>
      <c r="AW365" s="142">
        <f t="shared" si="49"/>
        <v>6755845.377</v>
      </c>
      <c r="AX365" s="130">
        <f t="shared" si="50"/>
        <v>6755845.377</v>
      </c>
      <c r="AY365" s="143">
        <f t="shared" si="51"/>
        <v>13511690.75</v>
      </c>
      <c r="AZ365" s="143">
        <f t="shared" si="52"/>
        <v>-0.000000001654704883</v>
      </c>
      <c r="BA365" s="143">
        <f t="shared" si="53"/>
        <v>0</v>
      </c>
      <c r="BB365" s="124">
        <f t="shared" si="54"/>
        <v>13511690.75</v>
      </c>
      <c r="BC365" s="140">
        <f t="shared" ref="BC365:BD365" si="6005">BC$2*AD365</f>
        <v>-3.141592654</v>
      </c>
      <c r="BD365" s="140">
        <f t="shared" si="6005"/>
        <v>-3.141592654</v>
      </c>
      <c r="BE365" s="141">
        <f t="shared" si="56"/>
        <v>-6.283185307</v>
      </c>
      <c r="BF365" s="141">
        <f t="shared" si="57"/>
        <v>0</v>
      </c>
      <c r="BG365" s="122">
        <f t="shared" si="58"/>
        <v>0</v>
      </c>
      <c r="BH365" s="142">
        <f t="shared" ref="BH365:BI365" si="6006">POWER(AH365,BH$2)</f>
        <v>189.0426952</v>
      </c>
      <c r="BI365" s="142">
        <f t="shared" si="6006"/>
        <v>253230.7744</v>
      </c>
      <c r="BJ365" s="130">
        <f t="shared" si="60"/>
        <v>47871428.1</v>
      </c>
      <c r="BK365" s="143">
        <f t="shared" si="61"/>
        <v>430842852.9</v>
      </c>
      <c r="BL365" s="143">
        <f t="shared" si="62"/>
        <v>0</v>
      </c>
      <c r="BM365" s="143">
        <f t="shared" si="63"/>
        <v>0</v>
      </c>
      <c r="BN365" s="124">
        <f t="shared" si="64"/>
        <v>430842852.9</v>
      </c>
      <c r="BO365" s="140">
        <f t="shared" si="65"/>
        <v>0</v>
      </c>
      <c r="BP365" s="141">
        <f t="shared" si="66"/>
        <v>0</v>
      </c>
      <c r="BQ365" s="141">
        <f t="shared" si="67"/>
        <v>0</v>
      </c>
      <c r="BR365" s="122">
        <f t="shared" si="68"/>
        <v>0</v>
      </c>
      <c r="BS365" s="142">
        <f t="shared" si="69"/>
        <v>54683617.99</v>
      </c>
      <c r="BT365" s="130">
        <f t="shared" si="70"/>
        <v>54683617.99</v>
      </c>
      <c r="BU365" s="143">
        <f t="shared" si="71"/>
        <v>-1476457686</v>
      </c>
      <c r="BV365" s="143">
        <f t="shared" si="72"/>
        <v>0</v>
      </c>
      <c r="BW365" s="143">
        <f t="shared" si="73"/>
        <v>3.141592654</v>
      </c>
      <c r="BX365" s="124">
        <f t="shared" si="74"/>
        <v>1476457686</v>
      </c>
      <c r="BY365" s="144">
        <f t="shared" ref="BY365:BZ365" si="6007">AY365+BK365+BU365</f>
        <v>-1032103142</v>
      </c>
      <c r="BZ365" s="144">
        <f t="shared" si="6007"/>
        <v>-0.000000001654704883</v>
      </c>
      <c r="CA365" s="144">
        <f t="shared" si="76"/>
        <v>-3.141592654</v>
      </c>
      <c r="CB365" s="145">
        <f t="shared" si="77"/>
        <v>1032103142</v>
      </c>
      <c r="CC365" s="140">
        <f t="shared" ref="CC365:CD365" si="6008">CC$2*AD365</f>
        <v>-6.283185307</v>
      </c>
      <c r="CD365" s="140">
        <f t="shared" si="6008"/>
        <v>-6.283185307</v>
      </c>
      <c r="CE365" s="141">
        <f t="shared" si="79"/>
        <v>-12.56637061</v>
      </c>
      <c r="CF365" s="141">
        <f t="shared" si="80"/>
        <v>0</v>
      </c>
      <c r="CG365" s="122">
        <f t="shared" si="81"/>
        <v>0</v>
      </c>
      <c r="CH365" s="142">
        <f t="shared" ref="CH365:CI365" si="6009">POWER(AH365,CH$2)</f>
        <v>35737.1406</v>
      </c>
      <c r="CI365" s="142">
        <f t="shared" si="6009"/>
        <v>64125825120</v>
      </c>
      <c r="CJ365" s="130">
        <f t="shared" si="83"/>
        <v>2.29167E+15</v>
      </c>
      <c r="CK365" s="143">
        <f t="shared" si="84"/>
        <v>-2.29167E+15</v>
      </c>
      <c r="CL365" s="143">
        <f t="shared" si="85"/>
        <v>0</v>
      </c>
      <c r="CM365" s="143">
        <f t="shared" si="86"/>
        <v>3.141592654</v>
      </c>
      <c r="CN365" s="124">
        <f t="shared" si="87"/>
        <v>2.29167E+15</v>
      </c>
      <c r="CO365" s="140">
        <f t="shared" si="88"/>
        <v>-9.424777961</v>
      </c>
      <c r="CP365" s="141">
        <f t="shared" si="89"/>
        <v>-9.424777961</v>
      </c>
      <c r="CQ365" s="141">
        <f t="shared" si="90"/>
        <v>-3.141592654</v>
      </c>
      <c r="CR365" s="122">
        <f t="shared" si="91"/>
        <v>3.141592654</v>
      </c>
      <c r="CS365" s="142">
        <f t="shared" si="92"/>
        <v>1.62386E+16</v>
      </c>
      <c r="CT365" s="130">
        <f t="shared" si="93"/>
        <v>1.62386E+16</v>
      </c>
      <c r="CU365" s="143">
        <f t="shared" si="94"/>
        <v>-6.49545E+16</v>
      </c>
      <c r="CV365" s="143">
        <f t="shared" si="95"/>
        <v>7.954635655</v>
      </c>
      <c r="CW365" s="143">
        <f t="shared" si="96"/>
        <v>3.141592654</v>
      </c>
      <c r="CX365" s="124">
        <f t="shared" si="97"/>
        <v>6.49545E+16</v>
      </c>
      <c r="CY365" s="140">
        <f t="shared" si="98"/>
        <v>-9.424777961</v>
      </c>
      <c r="CZ365" s="140">
        <f t="shared" si="99"/>
        <v>0</v>
      </c>
      <c r="DA365" s="141">
        <f t="shared" si="100"/>
        <v>-9.424777961</v>
      </c>
      <c r="DB365" s="141">
        <f t="shared" si="101"/>
        <v>-3.141592654</v>
      </c>
      <c r="DC365" s="122">
        <f t="shared" si="102"/>
        <v>3.141592654</v>
      </c>
      <c r="DD365" s="142">
        <f t="shared" si="103"/>
        <v>6755845.377</v>
      </c>
      <c r="DE365" s="142">
        <f t="shared" si="104"/>
        <v>54683617.99</v>
      </c>
      <c r="DF365" s="130">
        <f t="shared" si="105"/>
        <v>369434067797630</v>
      </c>
      <c r="DG365" s="143">
        <f t="shared" si="106"/>
        <v>-1.47774E+15</v>
      </c>
      <c r="DH365" s="143">
        <f t="shared" si="107"/>
        <v>0.1809704994</v>
      </c>
      <c r="DI365" s="143">
        <f t="shared" si="108"/>
        <v>3.141592654</v>
      </c>
      <c r="DJ365" s="124">
        <f t="shared" si="109"/>
        <v>1.47774E+15</v>
      </c>
      <c r="DK365" s="140">
        <f t="shared" ref="DK365:DM365" si="6010">DK$2*AD365</f>
        <v>-3.141592654</v>
      </c>
      <c r="DL365" s="140">
        <f t="shared" si="6010"/>
        <v>-3.141592654</v>
      </c>
      <c r="DM365" s="140">
        <f t="shared" si="6010"/>
        <v>0</v>
      </c>
      <c r="DN365" s="141">
        <f t="shared" si="111"/>
        <v>-6.283185307</v>
      </c>
      <c r="DO365" s="141">
        <f t="shared" si="112"/>
        <v>0</v>
      </c>
      <c r="DP365" s="122">
        <f t="shared" si="113"/>
        <v>0</v>
      </c>
      <c r="DQ365" s="142">
        <f t="shared" ref="DQ365:DS365" si="6011">POWER(AH365,DQ$2)</f>
        <v>189.0426952</v>
      </c>
      <c r="DR365" s="142">
        <f t="shared" si="6011"/>
        <v>253230.7744</v>
      </c>
      <c r="DS365" s="142">
        <f t="shared" si="6011"/>
        <v>54683617.99</v>
      </c>
      <c r="DT365" s="130">
        <f t="shared" si="115"/>
        <v>2.61778E+15</v>
      </c>
      <c r="DU365" s="143">
        <f t="shared" si="116"/>
        <v>-4.71201E+16</v>
      </c>
      <c r="DV365" s="143">
        <f t="shared" si="117"/>
        <v>0</v>
      </c>
      <c r="DW365" s="143">
        <f t="shared" si="118"/>
        <v>3.141592654</v>
      </c>
      <c r="DX365" s="124">
        <f t="shared" si="119"/>
        <v>4.71201E+16</v>
      </c>
      <c r="DY365" s="140">
        <f t="shared" si="120"/>
        <v>0</v>
      </c>
      <c r="DZ365" s="141">
        <f t="shared" si="121"/>
        <v>0</v>
      </c>
      <c r="EA365" s="141">
        <f t="shared" si="122"/>
        <v>0</v>
      </c>
      <c r="EB365" s="122">
        <f t="shared" si="123"/>
        <v>0</v>
      </c>
      <c r="EC365" s="142">
        <f t="shared" si="124"/>
        <v>2.9903E+15</v>
      </c>
      <c r="ED365" s="130">
        <f t="shared" si="125"/>
        <v>2.9903E+15</v>
      </c>
      <c r="EE365" s="143">
        <f t="shared" si="126"/>
        <v>8.0738E+16</v>
      </c>
      <c r="EF365" s="143">
        <f t="shared" si="127"/>
        <v>0</v>
      </c>
      <c r="EG365" s="143">
        <f t="shared" si="128"/>
        <v>0</v>
      </c>
      <c r="EH365" s="124">
        <f t="shared" si="129"/>
        <v>8.0738E+16</v>
      </c>
      <c r="EI365" s="144">
        <f t="shared" ref="EI365:EJ365" si="6012">CK365+CU365+DG365+DU365+EE365</f>
        <v>-3.5106E+16</v>
      </c>
      <c r="EJ365" s="144">
        <f t="shared" si="6012"/>
        <v>8.135606155</v>
      </c>
      <c r="EK365" s="144">
        <f t="shared" si="131"/>
        <v>3.141592654</v>
      </c>
      <c r="EL365" s="145">
        <f t="shared" si="132"/>
        <v>3.5106E+16</v>
      </c>
      <c r="EM365" s="140">
        <f t="shared" si="133"/>
        <v>1.570796327</v>
      </c>
      <c r="EN365" s="141">
        <f t="shared" si="134"/>
        <v>1.570796327</v>
      </c>
      <c r="EO365" s="141">
        <f t="shared" si="135"/>
        <v>1.570796327</v>
      </c>
      <c r="EP365" s="122">
        <f t="shared" si="136"/>
        <v>1.570796327</v>
      </c>
      <c r="EQ365" s="142">
        <f t="shared" si="137"/>
        <v>187365907.3</v>
      </c>
      <c r="ER365" s="130">
        <f t="shared" si="138"/>
        <v>187365907.3</v>
      </c>
      <c r="ES365" s="143">
        <f t="shared" si="139"/>
        <v>0.00000005961469256</v>
      </c>
      <c r="ET365" s="143">
        <f t="shared" si="140"/>
        <v>973581813.2</v>
      </c>
      <c r="EU365" s="143">
        <f t="shared" si="141"/>
        <v>1.570796327</v>
      </c>
      <c r="EV365" s="124">
        <f t="shared" si="142"/>
        <v>973581813.2</v>
      </c>
      <c r="EW365" s="144">
        <f t="shared" ref="EW365:EX365" si="6013">BY365+ES365</f>
        <v>-1032103142</v>
      </c>
      <c r="EX365" s="144">
        <f t="shared" si="6013"/>
        <v>973581813.2</v>
      </c>
      <c r="EY365" s="144">
        <f t="shared" si="144"/>
        <v>2.385363942</v>
      </c>
      <c r="EZ365" s="145">
        <f t="shared" si="145"/>
        <v>1418837004</v>
      </c>
      <c r="FA365" s="140">
        <f t="shared" si="146"/>
        <v>0.7951213139</v>
      </c>
      <c r="FB365" s="141">
        <f t="shared" si="147"/>
        <v>0.7951213139</v>
      </c>
      <c r="FC365" s="141">
        <f t="shared" si="148"/>
        <v>0.7951213139</v>
      </c>
      <c r="FD365" s="122">
        <f t="shared" si="149"/>
        <v>0.7951213139</v>
      </c>
      <c r="FE365" s="142">
        <f t="shared" si="150"/>
        <v>1123.683927</v>
      </c>
      <c r="FF365" s="130">
        <f t="shared" si="151"/>
        <v>1123.683927</v>
      </c>
      <c r="FG365" s="143">
        <f t="shared" si="152"/>
        <v>208.1615663</v>
      </c>
      <c r="FH365" s="143">
        <f t="shared" si="153"/>
        <v>212.2494143</v>
      </c>
      <c r="FI365" s="143">
        <f t="shared" si="154"/>
        <v>0.7951213139</v>
      </c>
      <c r="FJ365" s="124">
        <f t="shared" si="155"/>
        <v>297.289508</v>
      </c>
      <c r="FK365" s="140">
        <f t="shared" si="156"/>
        <v>-6.283185307</v>
      </c>
      <c r="FL365" s="141">
        <f t="shared" si="157"/>
        <v>-6.283185307</v>
      </c>
      <c r="FM365" s="141">
        <f t="shared" si="158"/>
        <v>0</v>
      </c>
      <c r="FN365" s="122">
        <f t="shared" si="159"/>
        <v>0</v>
      </c>
      <c r="FO365" s="142">
        <f t="shared" si="160"/>
        <v>35737.1406</v>
      </c>
      <c r="FP365" s="130">
        <f t="shared" si="161"/>
        <v>35737.1406</v>
      </c>
      <c r="FQ365" s="143">
        <f t="shared" si="162"/>
        <v>-35737.1406</v>
      </c>
      <c r="FR365" s="143">
        <f t="shared" si="163"/>
        <v>0</v>
      </c>
      <c r="FS365" s="143">
        <f t="shared" si="164"/>
        <v>3.141592654</v>
      </c>
      <c r="FT365" s="124">
        <f t="shared" si="165"/>
        <v>35737.1406</v>
      </c>
      <c r="FU365" s="144">
        <f t="shared" si="166"/>
        <v>-795429.4639</v>
      </c>
      <c r="FV365" s="144">
        <f t="shared" si="167"/>
        <v>0</v>
      </c>
      <c r="FW365" s="144">
        <f t="shared" si="168"/>
        <v>-3.141592654</v>
      </c>
      <c r="FX365" s="145">
        <f t="shared" si="169"/>
        <v>795429.4639</v>
      </c>
      <c r="FY365" s="140">
        <f t="shared" si="170"/>
        <v>-3.141592654</v>
      </c>
      <c r="FZ365" s="140">
        <f t="shared" si="171"/>
        <v>-0.7951213139</v>
      </c>
      <c r="GA365" s="141">
        <f t="shared" si="172"/>
        <v>-3.936713968</v>
      </c>
      <c r="GB365" s="141">
        <f t="shared" si="173"/>
        <v>-3.936713968</v>
      </c>
      <c r="GC365" s="122">
        <f t="shared" si="174"/>
        <v>2.34647134</v>
      </c>
      <c r="GD365" s="142">
        <f t="shared" si="175"/>
        <v>795429.4639</v>
      </c>
      <c r="GE365" s="142">
        <f t="shared" si="176"/>
        <v>0.003363724495</v>
      </c>
      <c r="GF365" s="130">
        <f t="shared" si="177"/>
        <v>2675.605572</v>
      </c>
      <c r="GG365" s="143">
        <f t="shared" si="178"/>
        <v>-208.1615663</v>
      </c>
      <c r="GH365" s="143">
        <f t="shared" si="179"/>
        <v>212.2494143</v>
      </c>
      <c r="GI365" s="143">
        <f t="shared" si="180"/>
        <v>2.34647134</v>
      </c>
      <c r="GJ365" s="124">
        <f t="shared" si="181"/>
        <v>297.289508</v>
      </c>
      <c r="GK365" s="146">
        <f t="shared" si="182"/>
        <v>-0.5</v>
      </c>
      <c r="GL365" s="127">
        <f t="shared" si="183"/>
        <v>-0.8660254038</v>
      </c>
      <c r="GM365" s="146">
        <f t="shared" si="184"/>
        <v>-2.094395102</v>
      </c>
      <c r="GN365" s="127">
        <f t="shared" si="185"/>
        <v>1</v>
      </c>
      <c r="GO365" s="147">
        <f t="shared" si="186"/>
        <v>-0.5</v>
      </c>
      <c r="GP365" s="128">
        <f t="shared" si="187"/>
        <v>0.8660254038</v>
      </c>
      <c r="GQ365" s="147">
        <f t="shared" si="188"/>
        <v>2.094395102</v>
      </c>
      <c r="GR365" s="128">
        <f t="shared" si="189"/>
        <v>1</v>
      </c>
      <c r="GS365" s="140">
        <f t="shared" si="190"/>
        <v>-2.094395102</v>
      </c>
      <c r="GT365" s="140">
        <f t="shared" si="191"/>
        <v>0.7951213139</v>
      </c>
      <c r="GU365" s="141">
        <f t="shared" si="192"/>
        <v>-1.299273788</v>
      </c>
      <c r="GV365" s="141">
        <f t="shared" si="193"/>
        <v>-1.299273788</v>
      </c>
      <c r="GW365" s="122">
        <f t="shared" si="194"/>
        <v>-1.299273788</v>
      </c>
      <c r="GX365" s="142">
        <f t="shared" si="195"/>
        <v>1</v>
      </c>
      <c r="GY365" s="142">
        <f t="shared" si="196"/>
        <v>297.289508</v>
      </c>
      <c r="GZ365" s="130">
        <f t="shared" si="197"/>
        <v>297.289508</v>
      </c>
      <c r="HA365" s="143">
        <f t="shared" si="198"/>
        <v>79.73260161</v>
      </c>
      <c r="HB365" s="143">
        <f t="shared" si="199"/>
        <v>-286.3979116</v>
      </c>
      <c r="HC365" s="143">
        <f t="shared" si="200"/>
        <v>-1.299273788</v>
      </c>
      <c r="HD365" s="124">
        <f t="shared" si="201"/>
        <v>297.289508</v>
      </c>
      <c r="HE365" s="140">
        <f t="shared" si="202"/>
        <v>2.094395102</v>
      </c>
      <c r="HF365" s="140">
        <f t="shared" si="203"/>
        <v>2.34647134</v>
      </c>
      <c r="HG365" s="141">
        <f t="shared" si="204"/>
        <v>4.440866442</v>
      </c>
      <c r="HH365" s="141">
        <f t="shared" si="205"/>
        <v>4.440866442</v>
      </c>
      <c r="HI365" s="122">
        <f t="shared" si="206"/>
        <v>-1.842318865</v>
      </c>
      <c r="HJ365" s="142">
        <f t="shared" si="207"/>
        <v>1</v>
      </c>
      <c r="HK365" s="142">
        <f t="shared" si="208"/>
        <v>297.289508</v>
      </c>
      <c r="HL365" s="130">
        <f t="shared" si="209"/>
        <v>297.289508</v>
      </c>
      <c r="HM365" s="143">
        <f t="shared" si="210"/>
        <v>-79.73260161</v>
      </c>
      <c r="HN365" s="143">
        <f t="shared" si="211"/>
        <v>-286.3979116</v>
      </c>
      <c r="HO365" s="143">
        <f t="shared" si="212"/>
        <v>-1.842318865</v>
      </c>
      <c r="HP365" s="124">
        <f t="shared" si="213"/>
        <v>297.289508</v>
      </c>
      <c r="HQ365" s="140">
        <f t="shared" si="214"/>
        <v>2.094395102</v>
      </c>
      <c r="HR365" s="140">
        <f t="shared" si="215"/>
        <v>0.7951213139</v>
      </c>
      <c r="HS365" s="141">
        <f t="shared" si="216"/>
        <v>2.889516416</v>
      </c>
      <c r="HT365" s="141">
        <f t="shared" si="217"/>
        <v>2.889516416</v>
      </c>
      <c r="HU365" s="122">
        <f t="shared" si="218"/>
        <v>2.889516416</v>
      </c>
      <c r="HV365" s="142">
        <f t="shared" si="219"/>
        <v>1</v>
      </c>
      <c r="HW365" s="142">
        <f t="shared" si="220"/>
        <v>297.289508</v>
      </c>
      <c r="HX365" s="130">
        <f t="shared" si="221"/>
        <v>297.289508</v>
      </c>
      <c r="HY365" s="143">
        <f t="shared" si="222"/>
        <v>-287.8941679</v>
      </c>
      <c r="HZ365" s="143">
        <f t="shared" si="223"/>
        <v>74.14849731</v>
      </c>
      <c r="IA365" s="143">
        <f t="shared" si="224"/>
        <v>2.889516416</v>
      </c>
      <c r="IB365" s="124">
        <f t="shared" si="225"/>
        <v>297.289508</v>
      </c>
      <c r="IC365" s="140">
        <f t="shared" si="226"/>
        <v>-2.094395102</v>
      </c>
      <c r="ID365" s="140">
        <f t="shared" si="227"/>
        <v>2.34647134</v>
      </c>
      <c r="IE365" s="141">
        <f t="shared" si="228"/>
        <v>0.2520762373</v>
      </c>
      <c r="IF365" s="141">
        <f t="shared" si="229"/>
        <v>0.2520762373</v>
      </c>
      <c r="IG365" s="122">
        <f t="shared" si="230"/>
        <v>0.2520762373</v>
      </c>
      <c r="IH365" s="142">
        <f t="shared" si="231"/>
        <v>1</v>
      </c>
      <c r="II365" s="142">
        <f t="shared" si="232"/>
        <v>297.289508</v>
      </c>
      <c r="IJ365" s="130">
        <f t="shared" si="233"/>
        <v>297.289508</v>
      </c>
      <c r="IK365" s="143">
        <f t="shared" si="234"/>
        <v>287.8941679</v>
      </c>
      <c r="IL365" s="143">
        <f t="shared" si="235"/>
        <v>74.14849731</v>
      </c>
      <c r="IM365" s="143">
        <f t="shared" si="236"/>
        <v>0.2520762373</v>
      </c>
      <c r="IN365" s="124">
        <f t="shared" si="237"/>
        <v>297.289508</v>
      </c>
    </row>
    <row r="366" ht="12.75" customHeight="1">
      <c r="A366" s="129">
        <f>'Cortez Cubic'!AP366</f>
        <v>-0.2187762226</v>
      </c>
      <c r="B366" s="129">
        <f>'Cortez Cubic'!AQ366</f>
        <v>6.603270087</v>
      </c>
      <c r="C366" s="129">
        <f>'Cortez Cubic'!AR366</f>
        <v>4400.43919</v>
      </c>
      <c r="D366" s="129">
        <f>'Cortez Cubic'!AS366</f>
        <v>-272208.0918</v>
      </c>
      <c r="E366" s="129">
        <f t="shared" ref="E366:H366" si="6014">0</f>
        <v>0</v>
      </c>
      <c r="F366" s="129">
        <f t="shared" si="6014"/>
        <v>0</v>
      </c>
      <c r="G366" s="129">
        <f t="shared" si="6014"/>
        <v>0</v>
      </c>
      <c r="H366" s="129">
        <f t="shared" si="6014"/>
        <v>0</v>
      </c>
      <c r="I366" s="110">
        <f>'Cortez Cubic'!I366</f>
        <v>50</v>
      </c>
      <c r="J366" s="130">
        <f t="shared" si="28"/>
        <v>73.48453457</v>
      </c>
      <c r="K366" s="131">
        <f t="shared" si="29"/>
        <v>0</v>
      </c>
      <c r="L366" s="131">
        <f t="shared" si="30"/>
        <v>1</v>
      </c>
      <c r="M366" s="132">
        <f t="shared" si="31"/>
        <v>-23.48453457</v>
      </c>
      <c r="N366" s="133">
        <f t="shared" si="32"/>
        <v>36.77603462</v>
      </c>
      <c r="O366" s="134">
        <f t="shared" si="33"/>
        <v>110.2605692</v>
      </c>
      <c r="P366" s="134">
        <f t="shared" si="34"/>
        <v>0</v>
      </c>
      <c r="Q366" s="135">
        <f t="shared" si="35"/>
        <v>73.48453457</v>
      </c>
      <c r="R366" s="135">
        <f t="shared" si="36"/>
        <v>0</v>
      </c>
      <c r="S366" s="136">
        <f t="shared" si="37"/>
        <v>-153.5623444</v>
      </c>
      <c r="T366" s="136">
        <f t="shared" si="38"/>
        <v>0</v>
      </c>
      <c r="U366" s="137">
        <f t="shared" ref="U366:X366" si="6015">ATAN2(A366,E366)</f>
        <v>3.141592654</v>
      </c>
      <c r="V366" s="137">
        <f t="shared" si="6015"/>
        <v>0</v>
      </c>
      <c r="W366" s="137">
        <f t="shared" si="6015"/>
        <v>0</v>
      </c>
      <c r="X366" s="137">
        <f t="shared" si="6015"/>
        <v>3.141592654</v>
      </c>
      <c r="Y366" s="137">
        <f t="shared" ref="Y366:AB366" si="6016">SQRT(POWER(A366,2)+POWER(E366,2))</f>
        <v>0.2187762226</v>
      </c>
      <c r="Z366" s="137">
        <f t="shared" si="6016"/>
        <v>6.603270087</v>
      </c>
      <c r="AA366" s="137">
        <f t="shared" si="6016"/>
        <v>4400.43919</v>
      </c>
      <c r="AB366" s="137">
        <f t="shared" si="6016"/>
        <v>272208.0918</v>
      </c>
      <c r="AC366" s="138">
        <f t="shared" ref="AC366:AF366" si="6017">U366-$U366</f>
        <v>0</v>
      </c>
      <c r="AD366" s="138">
        <f t="shared" si="6017"/>
        <v>-3.141592654</v>
      </c>
      <c r="AE366" s="138">
        <f t="shared" si="6017"/>
        <v>-3.141592654</v>
      </c>
      <c r="AF366" s="138">
        <f t="shared" si="6017"/>
        <v>0</v>
      </c>
      <c r="AG366" s="138">
        <f t="shared" ref="AG366:AJ366" si="6018">Y366/$Y366</f>
        <v>1</v>
      </c>
      <c r="AH366" s="138">
        <f t="shared" si="6018"/>
        <v>30.18275939</v>
      </c>
      <c r="AI366" s="138">
        <f t="shared" si="6018"/>
        <v>20113.88229</v>
      </c>
      <c r="AJ366" s="138">
        <f t="shared" si="6018"/>
        <v>1244230.696</v>
      </c>
      <c r="AK366" s="139">
        <f t="shared" ref="AK366:AN366" si="6019">AG366*COS(AC366)</f>
        <v>1</v>
      </c>
      <c r="AL366" s="139">
        <f t="shared" si="6019"/>
        <v>-30.18275939</v>
      </c>
      <c r="AM366" s="139">
        <f t="shared" si="6019"/>
        <v>-20113.88229</v>
      </c>
      <c r="AN366" s="139">
        <f t="shared" si="6019"/>
        <v>1244230.696</v>
      </c>
      <c r="AO366" s="129">
        <f t="shared" ref="AO366:AR366" si="6020">AG366*SIN(AC366)</f>
        <v>0</v>
      </c>
      <c r="AP366" s="129">
        <f t="shared" si="6020"/>
        <v>0</v>
      </c>
      <c r="AQ366" s="129">
        <f t="shared" si="6020"/>
        <v>0</v>
      </c>
      <c r="AR366" s="129">
        <f t="shared" si="6020"/>
        <v>0</v>
      </c>
      <c r="AS366" s="140">
        <f t="shared" si="45"/>
        <v>-9.424777961</v>
      </c>
      <c r="AT366" s="141">
        <f t="shared" si="46"/>
        <v>-9.424777961</v>
      </c>
      <c r="AU366" s="141">
        <f t="shared" si="47"/>
        <v>-3.141592654</v>
      </c>
      <c r="AV366" s="122">
        <f t="shared" si="48"/>
        <v>3.141592654</v>
      </c>
      <c r="AW366" s="142">
        <f t="shared" si="49"/>
        <v>27496.46254</v>
      </c>
      <c r="AX366" s="130">
        <f t="shared" si="50"/>
        <v>27496.46254</v>
      </c>
      <c r="AY366" s="143">
        <f t="shared" si="51"/>
        <v>54992.92508</v>
      </c>
      <c r="AZ366" s="143">
        <f t="shared" si="52"/>
        <v>0</v>
      </c>
      <c r="BA366" s="143">
        <f t="shared" si="53"/>
        <v>0</v>
      </c>
      <c r="BB366" s="124">
        <f t="shared" si="54"/>
        <v>54992.92508</v>
      </c>
      <c r="BC366" s="140">
        <f t="shared" ref="BC366:BD366" si="6021">BC$2*AD366</f>
        <v>-3.141592654</v>
      </c>
      <c r="BD366" s="140">
        <f t="shared" si="6021"/>
        <v>-3.141592654</v>
      </c>
      <c r="BE366" s="141">
        <f t="shared" si="56"/>
        <v>-6.283185307</v>
      </c>
      <c r="BF366" s="141">
        <f t="shared" si="57"/>
        <v>0</v>
      </c>
      <c r="BG366" s="122">
        <f t="shared" si="58"/>
        <v>0</v>
      </c>
      <c r="BH366" s="142">
        <f t="shared" ref="BH366:BI366" si="6022">POWER(AH366,BH$2)</f>
        <v>30.18275939</v>
      </c>
      <c r="BI366" s="142">
        <f t="shared" si="6022"/>
        <v>20113.88229</v>
      </c>
      <c r="BJ366" s="130">
        <f t="shared" si="60"/>
        <v>607092.4696</v>
      </c>
      <c r="BK366" s="143">
        <f t="shared" si="61"/>
        <v>5463832.226</v>
      </c>
      <c r="BL366" s="143">
        <f t="shared" si="62"/>
        <v>0</v>
      </c>
      <c r="BM366" s="143">
        <f t="shared" si="63"/>
        <v>0</v>
      </c>
      <c r="BN366" s="124">
        <f t="shared" si="64"/>
        <v>5463832.226</v>
      </c>
      <c r="BO366" s="140">
        <f t="shared" si="65"/>
        <v>0</v>
      </c>
      <c r="BP366" s="141">
        <f t="shared" si="66"/>
        <v>0</v>
      </c>
      <c r="BQ366" s="141">
        <f t="shared" si="67"/>
        <v>0</v>
      </c>
      <c r="BR366" s="122">
        <f t="shared" si="68"/>
        <v>0</v>
      </c>
      <c r="BS366" s="142">
        <f t="shared" si="69"/>
        <v>1244230.696</v>
      </c>
      <c r="BT366" s="130">
        <f t="shared" si="70"/>
        <v>1244230.696</v>
      </c>
      <c r="BU366" s="143">
        <f t="shared" si="71"/>
        <v>-33594228.8</v>
      </c>
      <c r="BV366" s="143">
        <f t="shared" si="72"/>
        <v>0</v>
      </c>
      <c r="BW366" s="143">
        <f t="shared" si="73"/>
        <v>3.141592654</v>
      </c>
      <c r="BX366" s="124">
        <f t="shared" si="74"/>
        <v>33594228.8</v>
      </c>
      <c r="BY366" s="144">
        <f t="shared" ref="BY366:BZ366" si="6023">AY366+BK366+BU366</f>
        <v>-28075403.65</v>
      </c>
      <c r="BZ366" s="144">
        <f t="shared" si="6023"/>
        <v>0</v>
      </c>
      <c r="CA366" s="144">
        <f t="shared" si="76"/>
        <v>-3.141592654</v>
      </c>
      <c r="CB366" s="145">
        <f t="shared" si="77"/>
        <v>28075403.65</v>
      </c>
      <c r="CC366" s="140">
        <f t="shared" ref="CC366:CD366" si="6024">CC$2*AD366</f>
        <v>-6.283185307</v>
      </c>
      <c r="CD366" s="140">
        <f t="shared" si="6024"/>
        <v>-6.283185307</v>
      </c>
      <c r="CE366" s="141">
        <f t="shared" si="79"/>
        <v>-12.56637061</v>
      </c>
      <c r="CF366" s="141">
        <f t="shared" si="80"/>
        <v>0</v>
      </c>
      <c r="CG366" s="122">
        <f t="shared" si="81"/>
        <v>0</v>
      </c>
      <c r="CH366" s="142">
        <f t="shared" ref="CH366:CI366" si="6025">POWER(AH366,CH$2)</f>
        <v>910.9989643</v>
      </c>
      <c r="CI366" s="142">
        <f t="shared" si="6025"/>
        <v>404568260.9</v>
      </c>
      <c r="CJ366" s="130">
        <f t="shared" si="83"/>
        <v>368561266625</v>
      </c>
      <c r="CK366" s="143">
        <f t="shared" si="84"/>
        <v>-368561266625</v>
      </c>
      <c r="CL366" s="143">
        <f t="shared" si="85"/>
        <v>0</v>
      </c>
      <c r="CM366" s="143">
        <f t="shared" si="86"/>
        <v>3.141592654</v>
      </c>
      <c r="CN366" s="124">
        <f t="shared" si="87"/>
        <v>368561266625</v>
      </c>
      <c r="CO366" s="140">
        <f t="shared" si="88"/>
        <v>-9.424777961</v>
      </c>
      <c r="CP366" s="141">
        <f t="shared" si="89"/>
        <v>-9.424777961</v>
      </c>
      <c r="CQ366" s="141">
        <f t="shared" si="90"/>
        <v>-3.141592654</v>
      </c>
      <c r="CR366" s="122">
        <f t="shared" si="91"/>
        <v>3.141592654</v>
      </c>
      <c r="CS366" s="142">
        <f t="shared" si="92"/>
        <v>8137438377983</v>
      </c>
      <c r="CT366" s="130">
        <f t="shared" si="93"/>
        <v>8137438377983</v>
      </c>
      <c r="CU366" s="143">
        <f t="shared" si="94"/>
        <v>-32549753511933</v>
      </c>
      <c r="CV366" s="143">
        <f t="shared" si="95"/>
        <v>0.003986195145</v>
      </c>
      <c r="CW366" s="143">
        <f t="shared" si="96"/>
        <v>3.141592654</v>
      </c>
      <c r="CX366" s="124">
        <f t="shared" si="97"/>
        <v>32549753511933</v>
      </c>
      <c r="CY366" s="140">
        <f t="shared" si="98"/>
        <v>-9.424777961</v>
      </c>
      <c r="CZ366" s="140">
        <f t="shared" si="99"/>
        <v>0</v>
      </c>
      <c r="DA366" s="141">
        <f t="shared" si="100"/>
        <v>-9.424777961</v>
      </c>
      <c r="DB366" s="141">
        <f t="shared" si="101"/>
        <v>-3.141592654</v>
      </c>
      <c r="DC366" s="122">
        <f t="shared" si="102"/>
        <v>3.141592654</v>
      </c>
      <c r="DD366" s="142">
        <f t="shared" si="103"/>
        <v>27496.46254</v>
      </c>
      <c r="DE366" s="142">
        <f t="shared" si="104"/>
        <v>1244230.696</v>
      </c>
      <c r="DF366" s="130">
        <f t="shared" si="105"/>
        <v>34211942735</v>
      </c>
      <c r="DG366" s="143">
        <f t="shared" si="106"/>
        <v>-136847770942</v>
      </c>
      <c r="DH366" s="143">
        <f t="shared" si="107"/>
        <v>0.00001675901847</v>
      </c>
      <c r="DI366" s="143">
        <f t="shared" si="108"/>
        <v>3.141592654</v>
      </c>
      <c r="DJ366" s="124">
        <f t="shared" si="109"/>
        <v>136847770942</v>
      </c>
      <c r="DK366" s="140">
        <f t="shared" ref="DK366:DM366" si="6026">DK$2*AD366</f>
        <v>-3.141592654</v>
      </c>
      <c r="DL366" s="140">
        <f t="shared" si="6026"/>
        <v>-3.141592654</v>
      </c>
      <c r="DM366" s="140">
        <f t="shared" si="6026"/>
        <v>0</v>
      </c>
      <c r="DN366" s="141">
        <f t="shared" si="111"/>
        <v>-6.283185307</v>
      </c>
      <c r="DO366" s="141">
        <f t="shared" si="112"/>
        <v>0</v>
      </c>
      <c r="DP366" s="122">
        <f t="shared" si="113"/>
        <v>0</v>
      </c>
      <c r="DQ366" s="142">
        <f t="shared" ref="DQ366:DS366" si="6027">POWER(AH366,DQ$2)</f>
        <v>30.18275939</v>
      </c>
      <c r="DR366" s="142">
        <f t="shared" si="6027"/>
        <v>20113.88229</v>
      </c>
      <c r="DS366" s="142">
        <f t="shared" si="6027"/>
        <v>1244230.696</v>
      </c>
      <c r="DT366" s="130">
        <f t="shared" si="115"/>
        <v>755363086169</v>
      </c>
      <c r="DU366" s="143">
        <f t="shared" si="116"/>
        <v>-13596535551051</v>
      </c>
      <c r="DV366" s="143">
        <f t="shared" si="117"/>
        <v>0</v>
      </c>
      <c r="DW366" s="143">
        <f t="shared" si="118"/>
        <v>3.141592654</v>
      </c>
      <c r="DX366" s="124">
        <f t="shared" si="119"/>
        <v>13596535551051</v>
      </c>
      <c r="DY366" s="140">
        <f t="shared" si="120"/>
        <v>0</v>
      </c>
      <c r="DZ366" s="141">
        <f t="shared" si="121"/>
        <v>0</v>
      </c>
      <c r="EA366" s="141">
        <f t="shared" si="122"/>
        <v>0</v>
      </c>
      <c r="EB366" s="122">
        <f t="shared" si="123"/>
        <v>0</v>
      </c>
      <c r="EC366" s="142">
        <f t="shared" si="124"/>
        <v>1548110025702</v>
      </c>
      <c r="ED366" s="130">
        <f t="shared" si="125"/>
        <v>1548110025702</v>
      </c>
      <c r="EE366" s="143">
        <f t="shared" si="126"/>
        <v>41798970693963</v>
      </c>
      <c r="EF366" s="143">
        <f t="shared" si="127"/>
        <v>0</v>
      </c>
      <c r="EG366" s="143">
        <f t="shared" si="128"/>
        <v>0</v>
      </c>
      <c r="EH366" s="124">
        <f t="shared" si="129"/>
        <v>41798970693963</v>
      </c>
      <c r="EI366" s="144">
        <f t="shared" ref="EI366:EJ366" si="6028">CK366+CU366+DG366+DU366+EE366</f>
        <v>-4852727406587</v>
      </c>
      <c r="EJ366" s="144">
        <f t="shared" si="6028"/>
        <v>0.004002954164</v>
      </c>
      <c r="EK366" s="144">
        <f t="shared" si="131"/>
        <v>3.141592654</v>
      </c>
      <c r="EL366" s="145">
        <f t="shared" si="132"/>
        <v>4852727406587</v>
      </c>
      <c r="EM366" s="140">
        <f t="shared" si="133"/>
        <v>1.570796327</v>
      </c>
      <c r="EN366" s="141">
        <f t="shared" si="134"/>
        <v>1.570796327</v>
      </c>
      <c r="EO366" s="141">
        <f t="shared" si="135"/>
        <v>1.570796327</v>
      </c>
      <c r="EP366" s="122">
        <f t="shared" si="136"/>
        <v>1.570796327</v>
      </c>
      <c r="EQ366" s="142">
        <f t="shared" si="137"/>
        <v>2202890.693</v>
      </c>
      <c r="ER366" s="130">
        <f t="shared" si="138"/>
        <v>2202890.693</v>
      </c>
      <c r="ES366" s="143">
        <f t="shared" si="139"/>
        <v>0.000000005784191323</v>
      </c>
      <c r="ET366" s="143">
        <f t="shared" si="140"/>
        <v>11446555.81</v>
      </c>
      <c r="EU366" s="143">
        <f t="shared" si="141"/>
        <v>1.570796327</v>
      </c>
      <c r="EV366" s="124">
        <f t="shared" si="142"/>
        <v>11446555.81</v>
      </c>
      <c r="EW366" s="144">
        <f t="shared" ref="EW366:EX366" si="6029">BY366+ES366</f>
        <v>-28075403.65</v>
      </c>
      <c r="EX366" s="144">
        <f t="shared" si="6029"/>
        <v>11446555.81</v>
      </c>
      <c r="EY366" s="144">
        <f t="shared" si="144"/>
        <v>2.754459492</v>
      </c>
      <c r="EZ366" s="145">
        <f t="shared" si="145"/>
        <v>30319167.7</v>
      </c>
      <c r="FA366" s="140">
        <f t="shared" si="146"/>
        <v>0.9181531641</v>
      </c>
      <c r="FB366" s="141">
        <f t="shared" si="147"/>
        <v>0.9181531641</v>
      </c>
      <c r="FC366" s="141">
        <f t="shared" si="148"/>
        <v>0.9181531641</v>
      </c>
      <c r="FD366" s="122">
        <f t="shared" si="149"/>
        <v>0.9181531641</v>
      </c>
      <c r="FE366" s="142">
        <f t="shared" si="150"/>
        <v>311.8212861</v>
      </c>
      <c r="FF366" s="130">
        <f t="shared" si="151"/>
        <v>311.8212861</v>
      </c>
      <c r="FG366" s="143">
        <f t="shared" si="152"/>
        <v>50.0998247</v>
      </c>
      <c r="FH366" s="143">
        <f t="shared" si="153"/>
        <v>65.54278834</v>
      </c>
      <c r="FI366" s="143">
        <f t="shared" si="154"/>
        <v>0.9181531641</v>
      </c>
      <c r="FJ366" s="124">
        <f t="shared" si="155"/>
        <v>82.49757292</v>
      </c>
      <c r="FK366" s="140">
        <f t="shared" si="156"/>
        <v>-6.283185307</v>
      </c>
      <c r="FL366" s="141">
        <f t="shared" si="157"/>
        <v>-6.283185307</v>
      </c>
      <c r="FM366" s="141">
        <f t="shared" si="158"/>
        <v>0</v>
      </c>
      <c r="FN366" s="122">
        <f t="shared" si="159"/>
        <v>0</v>
      </c>
      <c r="FO366" s="142">
        <f t="shared" si="160"/>
        <v>910.9989643</v>
      </c>
      <c r="FP366" s="130">
        <f t="shared" si="161"/>
        <v>910.9989643</v>
      </c>
      <c r="FQ366" s="143">
        <f t="shared" si="162"/>
        <v>-910.9989643</v>
      </c>
      <c r="FR366" s="143">
        <f t="shared" si="163"/>
        <v>0</v>
      </c>
      <c r="FS366" s="143">
        <f t="shared" si="164"/>
        <v>3.141592654</v>
      </c>
      <c r="FT366" s="124">
        <f t="shared" si="165"/>
        <v>910.9989643</v>
      </c>
      <c r="FU366" s="144">
        <f t="shared" si="166"/>
        <v>-61252.64584</v>
      </c>
      <c r="FV366" s="144">
        <f t="shared" si="167"/>
        <v>0</v>
      </c>
      <c r="FW366" s="144">
        <f t="shared" si="168"/>
        <v>-3.141592654</v>
      </c>
      <c r="FX366" s="145">
        <f t="shared" si="169"/>
        <v>61252.64584</v>
      </c>
      <c r="FY366" s="140">
        <f t="shared" si="170"/>
        <v>-3.141592654</v>
      </c>
      <c r="FZ366" s="140">
        <f t="shared" si="171"/>
        <v>-0.9181531641</v>
      </c>
      <c r="GA366" s="141">
        <f t="shared" si="172"/>
        <v>-4.059745818</v>
      </c>
      <c r="GB366" s="141">
        <f t="shared" si="173"/>
        <v>-4.059745818</v>
      </c>
      <c r="GC366" s="122">
        <f t="shared" si="174"/>
        <v>2.22343949</v>
      </c>
      <c r="GD366" s="142">
        <f t="shared" si="175"/>
        <v>61252.64584</v>
      </c>
      <c r="GE366" s="142">
        <f t="shared" si="176"/>
        <v>0.01212156873</v>
      </c>
      <c r="GF366" s="130">
        <f t="shared" si="177"/>
        <v>742.4781563</v>
      </c>
      <c r="GG366" s="143">
        <f t="shared" si="178"/>
        <v>-50.0998247</v>
      </c>
      <c r="GH366" s="143">
        <f t="shared" si="179"/>
        <v>65.54278834</v>
      </c>
      <c r="GI366" s="143">
        <f t="shared" si="180"/>
        <v>2.22343949</v>
      </c>
      <c r="GJ366" s="124">
        <f t="shared" si="181"/>
        <v>82.49757292</v>
      </c>
      <c r="GK366" s="146">
        <f t="shared" si="182"/>
        <v>-0.5</v>
      </c>
      <c r="GL366" s="127">
        <f t="shared" si="183"/>
        <v>-0.8660254038</v>
      </c>
      <c r="GM366" s="146">
        <f t="shared" si="184"/>
        <v>-2.094395102</v>
      </c>
      <c r="GN366" s="127">
        <f t="shared" si="185"/>
        <v>1</v>
      </c>
      <c r="GO366" s="147">
        <f t="shared" si="186"/>
        <v>-0.5</v>
      </c>
      <c r="GP366" s="128">
        <f t="shared" si="187"/>
        <v>0.8660254038</v>
      </c>
      <c r="GQ366" s="147">
        <f t="shared" si="188"/>
        <v>2.094395102</v>
      </c>
      <c r="GR366" s="128">
        <f t="shared" si="189"/>
        <v>1</v>
      </c>
      <c r="GS366" s="140">
        <f t="shared" si="190"/>
        <v>-2.094395102</v>
      </c>
      <c r="GT366" s="140">
        <f t="shared" si="191"/>
        <v>0.9181531641</v>
      </c>
      <c r="GU366" s="141">
        <f t="shared" si="192"/>
        <v>-1.176241938</v>
      </c>
      <c r="GV366" s="141">
        <f t="shared" si="193"/>
        <v>-1.176241938</v>
      </c>
      <c r="GW366" s="122">
        <f t="shared" si="194"/>
        <v>-1.176241938</v>
      </c>
      <c r="GX366" s="142">
        <f t="shared" si="195"/>
        <v>1</v>
      </c>
      <c r="GY366" s="142">
        <f t="shared" si="196"/>
        <v>82.49757292</v>
      </c>
      <c r="GZ366" s="130">
        <f t="shared" si="197"/>
        <v>82.49757292</v>
      </c>
      <c r="HA366" s="143">
        <f t="shared" si="198"/>
        <v>31.71180739</v>
      </c>
      <c r="HB366" s="143">
        <f t="shared" si="199"/>
        <v>-76.15911508</v>
      </c>
      <c r="HC366" s="143">
        <f t="shared" si="200"/>
        <v>-1.176241938</v>
      </c>
      <c r="HD366" s="124">
        <f t="shared" si="201"/>
        <v>82.49757292</v>
      </c>
      <c r="HE366" s="140">
        <f t="shared" si="202"/>
        <v>2.094395102</v>
      </c>
      <c r="HF366" s="140">
        <f t="shared" si="203"/>
        <v>2.22343949</v>
      </c>
      <c r="HG366" s="141">
        <f t="shared" si="204"/>
        <v>4.317834592</v>
      </c>
      <c r="HH366" s="141">
        <f t="shared" si="205"/>
        <v>4.317834592</v>
      </c>
      <c r="HI366" s="122">
        <f t="shared" si="206"/>
        <v>-1.965350715</v>
      </c>
      <c r="HJ366" s="142">
        <f t="shared" si="207"/>
        <v>1</v>
      </c>
      <c r="HK366" s="142">
        <f t="shared" si="208"/>
        <v>82.49757292</v>
      </c>
      <c r="HL366" s="130">
        <f t="shared" si="209"/>
        <v>82.49757292</v>
      </c>
      <c r="HM366" s="143">
        <f t="shared" si="210"/>
        <v>-31.71180739</v>
      </c>
      <c r="HN366" s="143">
        <f t="shared" si="211"/>
        <v>-76.15911508</v>
      </c>
      <c r="HO366" s="143">
        <f t="shared" si="212"/>
        <v>-1.965350715</v>
      </c>
      <c r="HP366" s="124">
        <f t="shared" si="213"/>
        <v>82.49757292</v>
      </c>
      <c r="HQ366" s="140">
        <f t="shared" si="214"/>
        <v>2.094395102</v>
      </c>
      <c r="HR366" s="140">
        <f t="shared" si="215"/>
        <v>0.9181531641</v>
      </c>
      <c r="HS366" s="141">
        <f t="shared" si="216"/>
        <v>3.012548266</v>
      </c>
      <c r="HT366" s="141">
        <f t="shared" si="217"/>
        <v>3.012548266</v>
      </c>
      <c r="HU366" s="122">
        <f t="shared" si="218"/>
        <v>3.012548266</v>
      </c>
      <c r="HV366" s="142">
        <f t="shared" si="219"/>
        <v>1</v>
      </c>
      <c r="HW366" s="142">
        <f t="shared" si="220"/>
        <v>82.49757292</v>
      </c>
      <c r="HX366" s="130">
        <f t="shared" si="221"/>
        <v>82.49757292</v>
      </c>
      <c r="HY366" s="143">
        <f t="shared" si="222"/>
        <v>-81.81163208</v>
      </c>
      <c r="HZ366" s="143">
        <f t="shared" si="223"/>
        <v>10.61632674</v>
      </c>
      <c r="IA366" s="143">
        <f t="shared" si="224"/>
        <v>3.012548266</v>
      </c>
      <c r="IB366" s="124">
        <f t="shared" si="225"/>
        <v>82.49757292</v>
      </c>
      <c r="IC366" s="140">
        <f t="shared" si="226"/>
        <v>-2.094395102</v>
      </c>
      <c r="ID366" s="140">
        <f t="shared" si="227"/>
        <v>2.22343949</v>
      </c>
      <c r="IE366" s="141">
        <f t="shared" si="228"/>
        <v>0.1290443871</v>
      </c>
      <c r="IF366" s="141">
        <f t="shared" si="229"/>
        <v>0.1290443871</v>
      </c>
      <c r="IG366" s="122">
        <f t="shared" si="230"/>
        <v>0.1290443871</v>
      </c>
      <c r="IH366" s="142">
        <f t="shared" si="231"/>
        <v>1</v>
      </c>
      <c r="II366" s="142">
        <f t="shared" si="232"/>
        <v>82.49757292</v>
      </c>
      <c r="IJ366" s="130">
        <f t="shared" si="233"/>
        <v>82.49757292</v>
      </c>
      <c r="IK366" s="143">
        <f t="shared" si="234"/>
        <v>81.81163208</v>
      </c>
      <c r="IL366" s="143">
        <f t="shared" si="235"/>
        <v>10.61632674</v>
      </c>
      <c r="IM366" s="143">
        <f t="shared" si="236"/>
        <v>0.1290443871</v>
      </c>
      <c r="IN366" s="124">
        <f t="shared" si="237"/>
        <v>82.49757292</v>
      </c>
    </row>
    <row r="367" ht="12.75" customHeight="1">
      <c r="A367" s="129">
        <f>'Cortez Cubic'!AP367</f>
        <v>-0.2187762226</v>
      </c>
      <c r="B367" s="129">
        <f>'Cortez Cubic'!AQ367</f>
        <v>-1.603128486</v>
      </c>
      <c r="C367" s="129">
        <f>'Cortez Cubic'!AR367</f>
        <v>3995.099075</v>
      </c>
      <c r="D367" s="129">
        <f>'Cortez Cubic'!AS367</f>
        <v>-169430.2793</v>
      </c>
      <c r="E367" s="129">
        <f t="shared" ref="E367:H367" si="6030">0</f>
        <v>0</v>
      </c>
      <c r="F367" s="129">
        <f t="shared" si="6030"/>
        <v>0</v>
      </c>
      <c r="G367" s="129">
        <f t="shared" si="6030"/>
        <v>0</v>
      </c>
      <c r="H367" s="129">
        <f t="shared" si="6030"/>
        <v>0</v>
      </c>
      <c r="I367" s="110">
        <f>'Cortez Cubic'!I367</f>
        <v>74</v>
      </c>
      <c r="J367" s="130">
        <f t="shared" si="28"/>
        <v>50.47307086</v>
      </c>
      <c r="K367" s="131">
        <f t="shared" si="29"/>
        <v>0</v>
      </c>
      <c r="L367" s="131">
        <f t="shared" si="30"/>
        <v>1</v>
      </c>
      <c r="M367" s="132">
        <f t="shared" si="31"/>
        <v>23.52692914</v>
      </c>
      <c r="N367" s="133">
        <f t="shared" si="32"/>
        <v>47.82312209</v>
      </c>
      <c r="O367" s="134">
        <f t="shared" si="33"/>
        <v>98.29619295</v>
      </c>
      <c r="P367" s="134">
        <f t="shared" si="34"/>
        <v>0</v>
      </c>
      <c r="Q367" s="135">
        <f t="shared" si="35"/>
        <v>50.47307086</v>
      </c>
      <c r="R367" s="135">
        <f t="shared" si="36"/>
        <v>0</v>
      </c>
      <c r="S367" s="136">
        <f t="shared" si="37"/>
        <v>-156.0969728</v>
      </c>
      <c r="T367" s="136">
        <f t="shared" si="38"/>
        <v>0</v>
      </c>
      <c r="U367" s="137">
        <f t="shared" ref="U367:X367" si="6031">ATAN2(A367,E367)</f>
        <v>3.141592654</v>
      </c>
      <c r="V367" s="137">
        <f t="shared" si="6031"/>
        <v>3.141592654</v>
      </c>
      <c r="W367" s="137">
        <f t="shared" si="6031"/>
        <v>0</v>
      </c>
      <c r="X367" s="137">
        <f t="shared" si="6031"/>
        <v>3.141592654</v>
      </c>
      <c r="Y367" s="137">
        <f t="shared" ref="Y367:AB367" si="6032">SQRT(POWER(A367,2)+POWER(E367,2))</f>
        <v>0.2187762226</v>
      </c>
      <c r="Z367" s="137">
        <f t="shared" si="6032"/>
        <v>1.603128486</v>
      </c>
      <c r="AA367" s="137">
        <f t="shared" si="6032"/>
        <v>3995.099075</v>
      </c>
      <c r="AB367" s="137">
        <f t="shared" si="6032"/>
        <v>169430.2793</v>
      </c>
      <c r="AC367" s="138">
        <f t="shared" ref="AC367:AF367" si="6033">U367-$U367</f>
        <v>0</v>
      </c>
      <c r="AD367" s="138">
        <f t="shared" si="6033"/>
        <v>0</v>
      </c>
      <c r="AE367" s="138">
        <f t="shared" si="6033"/>
        <v>-3.141592654</v>
      </c>
      <c r="AF367" s="138">
        <f t="shared" si="6033"/>
        <v>0</v>
      </c>
      <c r="AG367" s="138">
        <f t="shared" ref="AG367:AJ367" si="6034">Y367/$Y367</f>
        <v>1</v>
      </c>
      <c r="AH367" s="138">
        <f t="shared" si="6034"/>
        <v>7.327708958</v>
      </c>
      <c r="AI367" s="138">
        <f t="shared" si="6034"/>
        <v>18261.12101</v>
      </c>
      <c r="AJ367" s="138">
        <f t="shared" si="6034"/>
        <v>774445.5832</v>
      </c>
      <c r="AK367" s="139">
        <f t="shared" ref="AK367:AN367" si="6035">AG367*COS(AC367)</f>
        <v>1</v>
      </c>
      <c r="AL367" s="139">
        <f t="shared" si="6035"/>
        <v>7.327708958</v>
      </c>
      <c r="AM367" s="139">
        <f t="shared" si="6035"/>
        <v>-18261.12101</v>
      </c>
      <c r="AN367" s="139">
        <f t="shared" si="6035"/>
        <v>774445.5832</v>
      </c>
      <c r="AO367" s="129">
        <f t="shared" ref="AO367:AR367" si="6036">AG367*SIN(AC367)</f>
        <v>0</v>
      </c>
      <c r="AP367" s="129">
        <f t="shared" si="6036"/>
        <v>0</v>
      </c>
      <c r="AQ367" s="129">
        <f t="shared" si="6036"/>
        <v>0</v>
      </c>
      <c r="AR367" s="129">
        <f t="shared" si="6036"/>
        <v>0</v>
      </c>
      <c r="AS367" s="140">
        <f t="shared" si="45"/>
        <v>0</v>
      </c>
      <c r="AT367" s="141">
        <f t="shared" si="46"/>
        <v>0</v>
      </c>
      <c r="AU367" s="141">
        <f t="shared" si="47"/>
        <v>0</v>
      </c>
      <c r="AV367" s="122">
        <f t="shared" si="48"/>
        <v>0</v>
      </c>
      <c r="AW367" s="142">
        <f t="shared" si="49"/>
        <v>393.463667</v>
      </c>
      <c r="AX367" s="130">
        <f t="shared" si="50"/>
        <v>393.463667</v>
      </c>
      <c r="AY367" s="143">
        <f t="shared" si="51"/>
        <v>-786.9273339</v>
      </c>
      <c r="AZ367" s="143">
        <f t="shared" si="52"/>
        <v>0</v>
      </c>
      <c r="BA367" s="143">
        <f t="shared" si="53"/>
        <v>3.141592654</v>
      </c>
      <c r="BB367" s="124">
        <f t="shared" si="54"/>
        <v>786.9273339</v>
      </c>
      <c r="BC367" s="140">
        <f t="shared" ref="BC367:BD367" si="6037">BC$2*AD367</f>
        <v>0</v>
      </c>
      <c r="BD367" s="140">
        <f t="shared" si="6037"/>
        <v>-3.141592654</v>
      </c>
      <c r="BE367" s="141">
        <f t="shared" si="56"/>
        <v>-3.141592654</v>
      </c>
      <c r="BF367" s="141">
        <f t="shared" si="57"/>
        <v>-3.141592654</v>
      </c>
      <c r="BG367" s="122">
        <f t="shared" si="58"/>
        <v>3.141592654</v>
      </c>
      <c r="BH367" s="142">
        <f t="shared" ref="BH367:BI367" si="6038">POWER(AH367,BH$2)</f>
        <v>7.327708958</v>
      </c>
      <c r="BI367" s="142">
        <f t="shared" si="6038"/>
        <v>18261.12101</v>
      </c>
      <c r="BJ367" s="130">
        <f t="shared" si="60"/>
        <v>133812.18</v>
      </c>
      <c r="BK367" s="143">
        <f t="shared" si="61"/>
        <v>-1204309.62</v>
      </c>
      <c r="BL367" s="143">
        <f t="shared" si="62"/>
        <v>0.0000000001474853921</v>
      </c>
      <c r="BM367" s="143">
        <f t="shared" si="63"/>
        <v>3.141592654</v>
      </c>
      <c r="BN367" s="124">
        <f t="shared" si="64"/>
        <v>1204309.62</v>
      </c>
      <c r="BO367" s="140">
        <f t="shared" si="65"/>
        <v>0</v>
      </c>
      <c r="BP367" s="141">
        <f t="shared" si="66"/>
        <v>0</v>
      </c>
      <c r="BQ367" s="141">
        <f t="shared" si="67"/>
        <v>0</v>
      </c>
      <c r="BR367" s="122">
        <f t="shared" si="68"/>
        <v>0</v>
      </c>
      <c r="BS367" s="142">
        <f t="shared" si="69"/>
        <v>774445.5832</v>
      </c>
      <c r="BT367" s="130">
        <f t="shared" si="70"/>
        <v>774445.5832</v>
      </c>
      <c r="BU367" s="143">
        <f t="shared" si="71"/>
        <v>-20910030.75</v>
      </c>
      <c r="BV367" s="143">
        <f t="shared" si="72"/>
        <v>0</v>
      </c>
      <c r="BW367" s="143">
        <f t="shared" si="73"/>
        <v>3.141592654</v>
      </c>
      <c r="BX367" s="124">
        <f t="shared" si="74"/>
        <v>20910030.75</v>
      </c>
      <c r="BY367" s="144">
        <f t="shared" ref="BY367:BZ367" si="6039">AY367+BK367+BU367</f>
        <v>-22115127.29</v>
      </c>
      <c r="BZ367" s="144">
        <f t="shared" si="6039"/>
        <v>0.0000000001474853921</v>
      </c>
      <c r="CA367" s="144">
        <f t="shared" si="76"/>
        <v>3.141592654</v>
      </c>
      <c r="CB367" s="145">
        <f t="shared" si="77"/>
        <v>22115127.29</v>
      </c>
      <c r="CC367" s="140">
        <f t="shared" ref="CC367:CD367" si="6040">CC$2*AD367</f>
        <v>0</v>
      </c>
      <c r="CD367" s="140">
        <f t="shared" si="6040"/>
        <v>-6.283185307</v>
      </c>
      <c r="CE367" s="141">
        <f t="shared" si="79"/>
        <v>-6.283185307</v>
      </c>
      <c r="CF367" s="141">
        <f t="shared" si="80"/>
        <v>0</v>
      </c>
      <c r="CG367" s="122">
        <f t="shared" si="81"/>
        <v>0</v>
      </c>
      <c r="CH367" s="142">
        <f t="shared" ref="CH367:CI367" si="6041">POWER(AH367,CH$2)</f>
        <v>53.69531858</v>
      </c>
      <c r="CI367" s="142">
        <f t="shared" si="6041"/>
        <v>333468540.5</v>
      </c>
      <c r="CJ367" s="130">
        <f t="shared" si="83"/>
        <v>17905699520</v>
      </c>
      <c r="CK367" s="143">
        <f t="shared" si="84"/>
        <v>-17905699520</v>
      </c>
      <c r="CL367" s="143">
        <f t="shared" si="85"/>
        <v>0</v>
      </c>
      <c r="CM367" s="143">
        <f t="shared" si="86"/>
        <v>3.141592654</v>
      </c>
      <c r="CN367" s="124">
        <f t="shared" si="87"/>
        <v>17905699520</v>
      </c>
      <c r="CO367" s="140">
        <f t="shared" si="88"/>
        <v>-9.424777961</v>
      </c>
      <c r="CP367" s="141">
        <f t="shared" si="89"/>
        <v>-9.424777961</v>
      </c>
      <c r="CQ367" s="141">
        <f t="shared" si="90"/>
        <v>-3.141592654</v>
      </c>
      <c r="CR367" s="122">
        <f t="shared" si="91"/>
        <v>3.141592654</v>
      </c>
      <c r="CS367" s="142">
        <f t="shared" si="92"/>
        <v>6089509371954</v>
      </c>
      <c r="CT367" s="130">
        <f t="shared" si="93"/>
        <v>6089509371954</v>
      </c>
      <c r="CU367" s="143">
        <f t="shared" si="94"/>
        <v>-24358037487818</v>
      </c>
      <c r="CV367" s="143">
        <f t="shared" si="95"/>
        <v>0.002982999264</v>
      </c>
      <c r="CW367" s="143">
        <f t="shared" si="96"/>
        <v>3.141592654</v>
      </c>
      <c r="CX367" s="124">
        <f t="shared" si="97"/>
        <v>24358037487818</v>
      </c>
      <c r="CY367" s="140">
        <f t="shared" si="98"/>
        <v>0</v>
      </c>
      <c r="CZ367" s="140">
        <f t="shared" si="99"/>
        <v>0</v>
      </c>
      <c r="DA367" s="141">
        <f t="shared" si="100"/>
        <v>0</v>
      </c>
      <c r="DB367" s="141">
        <f t="shared" si="101"/>
        <v>0</v>
      </c>
      <c r="DC367" s="122">
        <f t="shared" si="102"/>
        <v>0</v>
      </c>
      <c r="DD367" s="142">
        <f t="shared" si="103"/>
        <v>393.463667</v>
      </c>
      <c r="DE367" s="142">
        <f t="shared" si="104"/>
        <v>774445.5832</v>
      </c>
      <c r="DF367" s="130">
        <f t="shared" si="105"/>
        <v>304716199</v>
      </c>
      <c r="DG367" s="143">
        <f t="shared" si="106"/>
        <v>1218864796</v>
      </c>
      <c r="DH367" s="143">
        <f t="shared" si="107"/>
        <v>0</v>
      </c>
      <c r="DI367" s="143">
        <f t="shared" si="108"/>
        <v>0</v>
      </c>
      <c r="DJ367" s="124">
        <f t="shared" si="109"/>
        <v>1218864796</v>
      </c>
      <c r="DK367" s="140">
        <f t="shared" ref="DK367:DM367" si="6042">DK$2*AD367</f>
        <v>0</v>
      </c>
      <c r="DL367" s="140">
        <f t="shared" si="6042"/>
        <v>-3.141592654</v>
      </c>
      <c r="DM367" s="140">
        <f t="shared" si="6042"/>
        <v>0</v>
      </c>
      <c r="DN367" s="141">
        <f t="shared" si="111"/>
        <v>-3.141592654</v>
      </c>
      <c r="DO367" s="141">
        <f t="shared" si="112"/>
        <v>-3.141592654</v>
      </c>
      <c r="DP367" s="122">
        <f t="shared" si="113"/>
        <v>3.141592654</v>
      </c>
      <c r="DQ367" s="142">
        <f t="shared" ref="DQ367:DS367" si="6043">POWER(AH367,DQ$2)</f>
        <v>7.327708958</v>
      </c>
      <c r="DR367" s="142">
        <f t="shared" si="6043"/>
        <v>18261.12101</v>
      </c>
      <c r="DS367" s="142">
        <f t="shared" si="6043"/>
        <v>774445.5832</v>
      </c>
      <c r="DT367" s="130">
        <f t="shared" si="115"/>
        <v>103630251783</v>
      </c>
      <c r="DU367" s="143">
        <f t="shared" si="116"/>
        <v>1865344532103</v>
      </c>
      <c r="DV367" s="143">
        <f t="shared" si="117"/>
        <v>-0.0002284388211</v>
      </c>
      <c r="DW367" s="143">
        <f t="shared" si="118"/>
        <v>0</v>
      </c>
      <c r="DX367" s="124">
        <f t="shared" si="119"/>
        <v>1865344532103</v>
      </c>
      <c r="DY367" s="140">
        <f t="shared" si="120"/>
        <v>0</v>
      </c>
      <c r="DZ367" s="141">
        <f t="shared" si="121"/>
        <v>0</v>
      </c>
      <c r="EA367" s="141">
        <f t="shared" si="122"/>
        <v>0</v>
      </c>
      <c r="EB367" s="122">
        <f t="shared" si="123"/>
        <v>0</v>
      </c>
      <c r="EC367" s="142">
        <f t="shared" si="124"/>
        <v>599765961265</v>
      </c>
      <c r="ED367" s="130">
        <f t="shared" si="125"/>
        <v>599765961265</v>
      </c>
      <c r="EE367" s="143">
        <f t="shared" si="126"/>
        <v>16193680954149</v>
      </c>
      <c r="EF367" s="143">
        <f t="shared" si="127"/>
        <v>0</v>
      </c>
      <c r="EG367" s="143">
        <f t="shared" si="128"/>
        <v>0</v>
      </c>
      <c r="EH367" s="124">
        <f t="shared" si="129"/>
        <v>16193680954149</v>
      </c>
      <c r="EI367" s="144">
        <f t="shared" ref="EI367:EJ367" si="6044">CK367+CU367+DG367+DU367+EE367</f>
        <v>-6315698836290</v>
      </c>
      <c r="EJ367" s="144">
        <f t="shared" si="6044"/>
        <v>0.002754560443</v>
      </c>
      <c r="EK367" s="144">
        <f t="shared" si="131"/>
        <v>3.141592654</v>
      </c>
      <c r="EL367" s="145">
        <f t="shared" si="132"/>
        <v>6315698836290</v>
      </c>
      <c r="EM367" s="140">
        <f t="shared" si="133"/>
        <v>1.570796327</v>
      </c>
      <c r="EN367" s="141">
        <f t="shared" si="134"/>
        <v>1.570796327</v>
      </c>
      <c r="EO367" s="141">
        <f t="shared" si="135"/>
        <v>1.570796327</v>
      </c>
      <c r="EP367" s="122">
        <f t="shared" si="136"/>
        <v>1.570796327</v>
      </c>
      <c r="EQ367" s="142">
        <f t="shared" si="137"/>
        <v>2513105.417</v>
      </c>
      <c r="ER367" s="130">
        <f t="shared" si="138"/>
        <v>2513105.417</v>
      </c>
      <c r="ES367" s="143">
        <f t="shared" si="139"/>
        <v>0.000000003699165979</v>
      </c>
      <c r="ET367" s="143">
        <f t="shared" si="140"/>
        <v>13058478.8</v>
      </c>
      <c r="EU367" s="143">
        <f t="shared" si="141"/>
        <v>1.570796327</v>
      </c>
      <c r="EV367" s="124">
        <f t="shared" si="142"/>
        <v>13058478.8</v>
      </c>
      <c r="EW367" s="144">
        <f t="shared" ref="EW367:EX367" si="6045">BY367+ES367</f>
        <v>-22115127.29</v>
      </c>
      <c r="EX367" s="144">
        <f t="shared" si="6045"/>
        <v>13058478.8</v>
      </c>
      <c r="EY367" s="144">
        <f t="shared" si="144"/>
        <v>2.608204626</v>
      </c>
      <c r="EZ367" s="145">
        <f t="shared" si="145"/>
        <v>25682732.01</v>
      </c>
      <c r="FA367" s="140">
        <f t="shared" si="146"/>
        <v>0.8694015419</v>
      </c>
      <c r="FB367" s="141">
        <f t="shared" si="147"/>
        <v>0.8694015419</v>
      </c>
      <c r="FC367" s="141">
        <f t="shared" si="148"/>
        <v>0.8694015419</v>
      </c>
      <c r="FD367" s="122">
        <f t="shared" si="149"/>
        <v>0.8694015419</v>
      </c>
      <c r="FE367" s="142">
        <f t="shared" si="150"/>
        <v>295.0396653</v>
      </c>
      <c r="FF367" s="130">
        <f t="shared" si="151"/>
        <v>295.0396653</v>
      </c>
      <c r="FG367" s="143">
        <f t="shared" si="152"/>
        <v>50.3693813</v>
      </c>
      <c r="FH367" s="143">
        <f t="shared" si="153"/>
        <v>59.63163515</v>
      </c>
      <c r="FI367" s="143">
        <f t="shared" si="154"/>
        <v>0.8694015419</v>
      </c>
      <c r="FJ367" s="124">
        <f t="shared" si="155"/>
        <v>78.05771252</v>
      </c>
      <c r="FK367" s="140">
        <f t="shared" si="156"/>
        <v>0</v>
      </c>
      <c r="FL367" s="141">
        <f t="shared" si="157"/>
        <v>0</v>
      </c>
      <c r="FM367" s="141">
        <f t="shared" si="158"/>
        <v>0</v>
      </c>
      <c r="FN367" s="122">
        <f t="shared" si="159"/>
        <v>0</v>
      </c>
      <c r="FO367" s="142">
        <f t="shared" si="160"/>
        <v>53.69531858</v>
      </c>
      <c r="FP367" s="130">
        <f t="shared" si="161"/>
        <v>53.69531858</v>
      </c>
      <c r="FQ367" s="143">
        <f t="shared" si="162"/>
        <v>-53.69531858</v>
      </c>
      <c r="FR367" s="143">
        <f t="shared" si="163"/>
        <v>0</v>
      </c>
      <c r="FS367" s="143">
        <f t="shared" si="164"/>
        <v>3.141592654</v>
      </c>
      <c r="FT367" s="124">
        <f t="shared" si="165"/>
        <v>53.69531858</v>
      </c>
      <c r="FU367" s="144">
        <f t="shared" si="166"/>
        <v>-54837.05835</v>
      </c>
      <c r="FV367" s="144">
        <f t="shared" si="167"/>
        <v>0</v>
      </c>
      <c r="FW367" s="144">
        <f t="shared" si="168"/>
        <v>-3.141592654</v>
      </c>
      <c r="FX367" s="145">
        <f t="shared" si="169"/>
        <v>54837.05835</v>
      </c>
      <c r="FY367" s="140">
        <f t="shared" si="170"/>
        <v>-3.141592654</v>
      </c>
      <c r="FZ367" s="140">
        <f t="shared" si="171"/>
        <v>-0.8694015419</v>
      </c>
      <c r="GA367" s="141">
        <f t="shared" si="172"/>
        <v>-4.010994195</v>
      </c>
      <c r="GB367" s="141">
        <f t="shared" si="173"/>
        <v>-4.010994195</v>
      </c>
      <c r="GC367" s="122">
        <f t="shared" si="174"/>
        <v>2.272191112</v>
      </c>
      <c r="GD367" s="142">
        <f t="shared" si="175"/>
        <v>54837.05835</v>
      </c>
      <c r="GE367" s="142">
        <f t="shared" si="176"/>
        <v>0.01281103388</v>
      </c>
      <c r="GF367" s="130">
        <f t="shared" si="177"/>
        <v>702.5194126</v>
      </c>
      <c r="GG367" s="143">
        <f t="shared" si="178"/>
        <v>-50.3693813</v>
      </c>
      <c r="GH367" s="143">
        <f t="shared" si="179"/>
        <v>59.63163515</v>
      </c>
      <c r="GI367" s="143">
        <f t="shared" si="180"/>
        <v>2.272191112</v>
      </c>
      <c r="GJ367" s="124">
        <f t="shared" si="181"/>
        <v>78.05771252</v>
      </c>
      <c r="GK367" s="146">
        <f t="shared" si="182"/>
        <v>-0.5</v>
      </c>
      <c r="GL367" s="127">
        <f t="shared" si="183"/>
        <v>-0.8660254038</v>
      </c>
      <c r="GM367" s="146">
        <f t="shared" si="184"/>
        <v>-2.094395102</v>
      </c>
      <c r="GN367" s="127">
        <f t="shared" si="185"/>
        <v>1</v>
      </c>
      <c r="GO367" s="147">
        <f t="shared" si="186"/>
        <v>-0.5</v>
      </c>
      <c r="GP367" s="128">
        <f t="shared" si="187"/>
        <v>0.8660254038</v>
      </c>
      <c r="GQ367" s="147">
        <f t="shared" si="188"/>
        <v>2.094395102</v>
      </c>
      <c r="GR367" s="128">
        <f t="shared" si="189"/>
        <v>1</v>
      </c>
      <c r="GS367" s="140">
        <f t="shared" si="190"/>
        <v>-2.094395102</v>
      </c>
      <c r="GT367" s="140">
        <f t="shared" si="191"/>
        <v>0.8694015419</v>
      </c>
      <c r="GU367" s="141">
        <f t="shared" si="192"/>
        <v>-1.224993561</v>
      </c>
      <c r="GV367" s="141">
        <f t="shared" si="193"/>
        <v>-1.224993561</v>
      </c>
      <c r="GW367" s="122">
        <f t="shared" si="194"/>
        <v>-1.224993561</v>
      </c>
      <c r="GX367" s="142">
        <f t="shared" si="195"/>
        <v>1</v>
      </c>
      <c r="GY367" s="142">
        <f t="shared" si="196"/>
        <v>78.05771252</v>
      </c>
      <c r="GZ367" s="130">
        <f t="shared" si="197"/>
        <v>78.05771252</v>
      </c>
      <c r="HA367" s="143">
        <f t="shared" si="198"/>
        <v>26.45782026</v>
      </c>
      <c r="HB367" s="143">
        <f t="shared" si="199"/>
        <v>-73.43698135</v>
      </c>
      <c r="HC367" s="143">
        <f t="shared" si="200"/>
        <v>-1.224993561</v>
      </c>
      <c r="HD367" s="124">
        <f t="shared" si="201"/>
        <v>78.05771252</v>
      </c>
      <c r="HE367" s="140">
        <f t="shared" si="202"/>
        <v>2.094395102</v>
      </c>
      <c r="HF367" s="140">
        <f t="shared" si="203"/>
        <v>2.272191112</v>
      </c>
      <c r="HG367" s="141">
        <f t="shared" si="204"/>
        <v>4.366586214</v>
      </c>
      <c r="HH367" s="141">
        <f t="shared" si="205"/>
        <v>4.366586214</v>
      </c>
      <c r="HI367" s="122">
        <f t="shared" si="206"/>
        <v>-1.916599093</v>
      </c>
      <c r="HJ367" s="142">
        <f t="shared" si="207"/>
        <v>1</v>
      </c>
      <c r="HK367" s="142">
        <f t="shared" si="208"/>
        <v>78.05771252</v>
      </c>
      <c r="HL367" s="130">
        <f t="shared" si="209"/>
        <v>78.05771252</v>
      </c>
      <c r="HM367" s="143">
        <f t="shared" si="210"/>
        <v>-26.45782026</v>
      </c>
      <c r="HN367" s="143">
        <f t="shared" si="211"/>
        <v>-73.43698135</v>
      </c>
      <c r="HO367" s="143">
        <f t="shared" si="212"/>
        <v>-1.916599093</v>
      </c>
      <c r="HP367" s="124">
        <f t="shared" si="213"/>
        <v>78.05771252</v>
      </c>
      <c r="HQ367" s="140">
        <f t="shared" si="214"/>
        <v>2.094395102</v>
      </c>
      <c r="HR367" s="140">
        <f t="shared" si="215"/>
        <v>0.8694015419</v>
      </c>
      <c r="HS367" s="141">
        <f t="shared" si="216"/>
        <v>2.963796644</v>
      </c>
      <c r="HT367" s="141">
        <f t="shared" si="217"/>
        <v>2.963796644</v>
      </c>
      <c r="HU367" s="122">
        <f t="shared" si="218"/>
        <v>2.963796644</v>
      </c>
      <c r="HV367" s="142">
        <f t="shared" si="219"/>
        <v>1</v>
      </c>
      <c r="HW367" s="142">
        <f t="shared" si="220"/>
        <v>78.05771252</v>
      </c>
      <c r="HX367" s="130">
        <f t="shared" si="221"/>
        <v>78.05771252</v>
      </c>
      <c r="HY367" s="143">
        <f t="shared" si="222"/>
        <v>-76.82720156</v>
      </c>
      <c r="HZ367" s="143">
        <f t="shared" si="223"/>
        <v>13.80534621</v>
      </c>
      <c r="IA367" s="143">
        <f t="shared" si="224"/>
        <v>2.963796644</v>
      </c>
      <c r="IB367" s="124">
        <f t="shared" si="225"/>
        <v>78.05771252</v>
      </c>
      <c r="IC367" s="140">
        <f t="shared" si="226"/>
        <v>-2.094395102</v>
      </c>
      <c r="ID367" s="140">
        <f t="shared" si="227"/>
        <v>2.272191112</v>
      </c>
      <c r="IE367" s="141">
        <f t="shared" si="228"/>
        <v>0.1777960093</v>
      </c>
      <c r="IF367" s="141">
        <f t="shared" si="229"/>
        <v>0.1777960093</v>
      </c>
      <c r="IG367" s="122">
        <f t="shared" si="230"/>
        <v>0.1777960093</v>
      </c>
      <c r="IH367" s="142">
        <f t="shared" si="231"/>
        <v>1</v>
      </c>
      <c r="II367" s="142">
        <f t="shared" si="232"/>
        <v>78.05771252</v>
      </c>
      <c r="IJ367" s="130">
        <f t="shared" si="233"/>
        <v>78.05771252</v>
      </c>
      <c r="IK367" s="143">
        <f t="shared" si="234"/>
        <v>76.82720156</v>
      </c>
      <c r="IL367" s="143">
        <f t="shared" si="235"/>
        <v>13.80534621</v>
      </c>
      <c r="IM367" s="143">
        <f t="shared" si="236"/>
        <v>0.1777960093</v>
      </c>
      <c r="IN367" s="124">
        <f t="shared" si="237"/>
        <v>78.05771252</v>
      </c>
    </row>
    <row r="368" ht="12.75" customHeight="1">
      <c r="A368" s="129">
        <f>'Cortez Cubic'!AP368</f>
        <v>-0.2187762226</v>
      </c>
      <c r="B368" s="129">
        <f>'Cortez Cubic'!AQ368</f>
        <v>2.041180466</v>
      </c>
      <c r="C368" s="129">
        <f>'Cortez Cubic'!AR368</f>
        <v>6822.660176</v>
      </c>
      <c r="D368" s="129">
        <f>'Cortez Cubic'!AS368</f>
        <v>-417797.191</v>
      </c>
      <c r="E368" s="129">
        <f t="shared" ref="E368:H368" si="6046">0</f>
        <v>0</v>
      </c>
      <c r="F368" s="129">
        <f t="shared" si="6046"/>
        <v>0</v>
      </c>
      <c r="G368" s="129">
        <f t="shared" si="6046"/>
        <v>0</v>
      </c>
      <c r="H368" s="129">
        <f t="shared" si="6046"/>
        <v>0</v>
      </c>
      <c r="I368" s="110">
        <f>'Cortez Cubic'!I368</f>
        <v>95</v>
      </c>
      <c r="J368" s="130">
        <f t="shared" si="28"/>
        <v>71.36994489</v>
      </c>
      <c r="K368" s="131">
        <f t="shared" si="29"/>
        <v>0</v>
      </c>
      <c r="L368" s="131">
        <f t="shared" si="30"/>
        <v>1</v>
      </c>
      <c r="M368" s="132">
        <f t="shared" si="31"/>
        <v>23.63005511</v>
      </c>
      <c r="N368" s="133">
        <f t="shared" si="32"/>
        <v>64.10337064</v>
      </c>
      <c r="O368" s="134">
        <f t="shared" si="33"/>
        <v>135.4733155</v>
      </c>
      <c r="P368" s="134">
        <f t="shared" si="34"/>
        <v>0</v>
      </c>
      <c r="Q368" s="135">
        <f t="shared" si="35"/>
        <v>71.36994489</v>
      </c>
      <c r="R368" s="135">
        <f t="shared" si="36"/>
        <v>0</v>
      </c>
      <c r="S368" s="136">
        <f t="shared" si="37"/>
        <v>-197.5132682</v>
      </c>
      <c r="T368" s="136">
        <f t="shared" si="38"/>
        <v>0</v>
      </c>
      <c r="U368" s="137">
        <f t="shared" ref="U368:X368" si="6047">ATAN2(A368,E368)</f>
        <v>3.141592654</v>
      </c>
      <c r="V368" s="137">
        <f t="shared" si="6047"/>
        <v>0</v>
      </c>
      <c r="W368" s="137">
        <f t="shared" si="6047"/>
        <v>0</v>
      </c>
      <c r="X368" s="137">
        <f t="shared" si="6047"/>
        <v>3.141592654</v>
      </c>
      <c r="Y368" s="137">
        <f t="shared" ref="Y368:AB368" si="6048">SQRT(POWER(A368,2)+POWER(E368,2))</f>
        <v>0.2187762226</v>
      </c>
      <c r="Z368" s="137">
        <f t="shared" si="6048"/>
        <v>2.041180466</v>
      </c>
      <c r="AA368" s="137">
        <f t="shared" si="6048"/>
        <v>6822.660176</v>
      </c>
      <c r="AB368" s="137">
        <f t="shared" si="6048"/>
        <v>417797.191</v>
      </c>
      <c r="AC368" s="138">
        <f t="shared" ref="AC368:AF368" si="6049">U368-$U368</f>
        <v>0</v>
      </c>
      <c r="AD368" s="138">
        <f t="shared" si="6049"/>
        <v>-3.141592654</v>
      </c>
      <c r="AE368" s="138">
        <f t="shared" si="6049"/>
        <v>-3.141592654</v>
      </c>
      <c r="AF368" s="138">
        <f t="shared" si="6049"/>
        <v>0</v>
      </c>
      <c r="AG368" s="138">
        <f t="shared" ref="AG368:AJ368" si="6050">Y368/$Y368</f>
        <v>1</v>
      </c>
      <c r="AH368" s="138">
        <f t="shared" si="6050"/>
        <v>9.329992272</v>
      </c>
      <c r="AI368" s="138">
        <f t="shared" si="6050"/>
        <v>31185.5653</v>
      </c>
      <c r="AJ368" s="138">
        <f t="shared" si="6050"/>
        <v>1909701.091</v>
      </c>
      <c r="AK368" s="139">
        <f t="shared" ref="AK368:AN368" si="6051">AG368*COS(AC368)</f>
        <v>1</v>
      </c>
      <c r="AL368" s="139">
        <f t="shared" si="6051"/>
        <v>-9.329992272</v>
      </c>
      <c r="AM368" s="139">
        <f t="shared" si="6051"/>
        <v>-31185.5653</v>
      </c>
      <c r="AN368" s="139">
        <f t="shared" si="6051"/>
        <v>1909701.091</v>
      </c>
      <c r="AO368" s="129">
        <f t="shared" ref="AO368:AR368" si="6052">AG368*SIN(AC368)</f>
        <v>0</v>
      </c>
      <c r="AP368" s="129">
        <f t="shared" si="6052"/>
        <v>0</v>
      </c>
      <c r="AQ368" s="129">
        <f t="shared" si="6052"/>
        <v>0</v>
      </c>
      <c r="AR368" s="129">
        <f t="shared" si="6052"/>
        <v>0</v>
      </c>
      <c r="AS368" s="140">
        <f t="shared" si="45"/>
        <v>-9.424777961</v>
      </c>
      <c r="AT368" s="141">
        <f t="shared" si="46"/>
        <v>-9.424777961</v>
      </c>
      <c r="AU368" s="141">
        <f t="shared" si="47"/>
        <v>-3.141592654</v>
      </c>
      <c r="AV368" s="122">
        <f t="shared" si="48"/>
        <v>3.141592654</v>
      </c>
      <c r="AW368" s="142">
        <f t="shared" si="49"/>
        <v>812.1642189</v>
      </c>
      <c r="AX368" s="130">
        <f t="shared" si="50"/>
        <v>812.1642189</v>
      </c>
      <c r="AY368" s="143">
        <f t="shared" si="51"/>
        <v>1624.328438</v>
      </c>
      <c r="AZ368" s="143">
        <f t="shared" si="52"/>
        <v>0</v>
      </c>
      <c r="BA368" s="143">
        <f t="shared" si="53"/>
        <v>0</v>
      </c>
      <c r="BB368" s="124">
        <f t="shared" si="54"/>
        <v>1624.328438</v>
      </c>
      <c r="BC368" s="140">
        <f t="shared" ref="BC368:BD368" si="6053">BC$2*AD368</f>
        <v>-3.141592654</v>
      </c>
      <c r="BD368" s="140">
        <f t="shared" si="6053"/>
        <v>-3.141592654</v>
      </c>
      <c r="BE368" s="141">
        <f t="shared" si="56"/>
        <v>-6.283185307</v>
      </c>
      <c r="BF368" s="141">
        <f t="shared" si="57"/>
        <v>0</v>
      </c>
      <c r="BG368" s="122">
        <f t="shared" si="58"/>
        <v>0</v>
      </c>
      <c r="BH368" s="142">
        <f t="shared" ref="BH368:BI368" si="6054">POWER(AH368,BH$2)</f>
        <v>9.329992272</v>
      </c>
      <c r="BI368" s="142">
        <f t="shared" si="6054"/>
        <v>31185.5653</v>
      </c>
      <c r="BJ368" s="130">
        <f t="shared" si="60"/>
        <v>290961.0832</v>
      </c>
      <c r="BK368" s="143">
        <f t="shared" si="61"/>
        <v>2618649.749</v>
      </c>
      <c r="BL368" s="143">
        <f t="shared" si="62"/>
        <v>0</v>
      </c>
      <c r="BM368" s="143">
        <f t="shared" si="63"/>
        <v>0</v>
      </c>
      <c r="BN368" s="124">
        <f t="shared" si="64"/>
        <v>2618649.749</v>
      </c>
      <c r="BO368" s="140">
        <f t="shared" si="65"/>
        <v>0</v>
      </c>
      <c r="BP368" s="141">
        <f t="shared" si="66"/>
        <v>0</v>
      </c>
      <c r="BQ368" s="141">
        <f t="shared" si="67"/>
        <v>0</v>
      </c>
      <c r="BR368" s="122">
        <f t="shared" si="68"/>
        <v>0</v>
      </c>
      <c r="BS368" s="142">
        <f t="shared" si="69"/>
        <v>1909701.091</v>
      </c>
      <c r="BT368" s="130">
        <f t="shared" si="70"/>
        <v>1909701.091</v>
      </c>
      <c r="BU368" s="143">
        <f t="shared" si="71"/>
        <v>-51561929.46</v>
      </c>
      <c r="BV368" s="143">
        <f t="shared" si="72"/>
        <v>0</v>
      </c>
      <c r="BW368" s="143">
        <f t="shared" si="73"/>
        <v>3.141592654</v>
      </c>
      <c r="BX368" s="124">
        <f t="shared" si="74"/>
        <v>51561929.46</v>
      </c>
      <c r="BY368" s="144">
        <f t="shared" ref="BY368:BZ368" si="6055">AY368+BK368+BU368</f>
        <v>-48941655.39</v>
      </c>
      <c r="BZ368" s="144">
        <f t="shared" si="6055"/>
        <v>0</v>
      </c>
      <c r="CA368" s="144">
        <f t="shared" si="76"/>
        <v>-3.141592654</v>
      </c>
      <c r="CB368" s="145">
        <f t="shared" si="77"/>
        <v>48941655.39</v>
      </c>
      <c r="CC368" s="140">
        <f t="shared" ref="CC368:CD368" si="6056">CC$2*AD368</f>
        <v>-6.283185307</v>
      </c>
      <c r="CD368" s="140">
        <f t="shared" si="6056"/>
        <v>-6.283185307</v>
      </c>
      <c r="CE368" s="141">
        <f t="shared" si="79"/>
        <v>-12.56637061</v>
      </c>
      <c r="CF368" s="141">
        <f t="shared" si="80"/>
        <v>0</v>
      </c>
      <c r="CG368" s="122">
        <f t="shared" si="81"/>
        <v>0</v>
      </c>
      <c r="CH368" s="142">
        <f t="shared" ref="CH368:CI368" si="6057">POWER(AH368,CH$2)</f>
        <v>87.0487558</v>
      </c>
      <c r="CI368" s="142">
        <f t="shared" si="6057"/>
        <v>972539483</v>
      </c>
      <c r="CJ368" s="130">
        <f t="shared" si="83"/>
        <v>84658351961</v>
      </c>
      <c r="CK368" s="143">
        <f t="shared" si="84"/>
        <v>-84658351961</v>
      </c>
      <c r="CL368" s="143">
        <f t="shared" si="85"/>
        <v>0</v>
      </c>
      <c r="CM368" s="143">
        <f t="shared" si="86"/>
        <v>3.141592654</v>
      </c>
      <c r="CN368" s="124">
        <f t="shared" si="87"/>
        <v>84658351961</v>
      </c>
      <c r="CO368" s="140">
        <f t="shared" si="88"/>
        <v>-9.424777961</v>
      </c>
      <c r="CP368" s="141">
        <f t="shared" si="89"/>
        <v>-9.424777961</v>
      </c>
      <c r="CQ368" s="141">
        <f t="shared" si="90"/>
        <v>-3.141592654</v>
      </c>
      <c r="CR368" s="122">
        <f t="shared" si="91"/>
        <v>3.141592654</v>
      </c>
      <c r="CS368" s="142">
        <f t="shared" si="92"/>
        <v>30329193552882</v>
      </c>
      <c r="CT368" s="130">
        <f t="shared" si="93"/>
        <v>30329193552882</v>
      </c>
      <c r="CU368" s="143">
        <f t="shared" si="94"/>
        <v>-121316774211530</v>
      </c>
      <c r="CV368" s="143">
        <f t="shared" si="95"/>
        <v>0.01485701992</v>
      </c>
      <c r="CW368" s="143">
        <f t="shared" si="96"/>
        <v>3.141592654</v>
      </c>
      <c r="CX368" s="124">
        <f t="shared" si="97"/>
        <v>121316774211530</v>
      </c>
      <c r="CY368" s="140">
        <f t="shared" si="98"/>
        <v>-9.424777961</v>
      </c>
      <c r="CZ368" s="140">
        <f t="shared" si="99"/>
        <v>0</v>
      </c>
      <c r="DA368" s="141">
        <f t="shared" si="100"/>
        <v>-9.424777961</v>
      </c>
      <c r="DB368" s="141">
        <f t="shared" si="101"/>
        <v>-3.141592654</v>
      </c>
      <c r="DC368" s="122">
        <f t="shared" si="102"/>
        <v>3.141592654</v>
      </c>
      <c r="DD368" s="142">
        <f t="shared" si="103"/>
        <v>812.1642189</v>
      </c>
      <c r="DE368" s="142">
        <f t="shared" si="104"/>
        <v>1909701.091</v>
      </c>
      <c r="DF368" s="130">
        <f t="shared" si="105"/>
        <v>1550990895</v>
      </c>
      <c r="DG368" s="143">
        <f t="shared" si="106"/>
        <v>-6203963581</v>
      </c>
      <c r="DH368" s="143">
        <f t="shared" si="107"/>
        <v>0.0000007597664141</v>
      </c>
      <c r="DI368" s="143">
        <f t="shared" si="108"/>
        <v>3.141592654</v>
      </c>
      <c r="DJ368" s="124">
        <f t="shared" si="109"/>
        <v>6203963581</v>
      </c>
      <c r="DK368" s="140">
        <f t="shared" ref="DK368:DM368" si="6058">DK$2*AD368</f>
        <v>-3.141592654</v>
      </c>
      <c r="DL368" s="140">
        <f t="shared" si="6058"/>
        <v>-3.141592654</v>
      </c>
      <c r="DM368" s="140">
        <f t="shared" si="6058"/>
        <v>0</v>
      </c>
      <c r="DN368" s="141">
        <f t="shared" si="111"/>
        <v>-6.283185307</v>
      </c>
      <c r="DO368" s="141">
        <f t="shared" si="112"/>
        <v>0</v>
      </c>
      <c r="DP368" s="122">
        <f t="shared" si="113"/>
        <v>0</v>
      </c>
      <c r="DQ368" s="142">
        <f t="shared" ref="DQ368:DS368" si="6059">POWER(AH368,DQ$2)</f>
        <v>9.329992272</v>
      </c>
      <c r="DR368" s="142">
        <f t="shared" si="6059"/>
        <v>31185.5653</v>
      </c>
      <c r="DS368" s="142">
        <f t="shared" si="6059"/>
        <v>1909701.091</v>
      </c>
      <c r="DT368" s="130">
        <f t="shared" si="115"/>
        <v>555648698187</v>
      </c>
      <c r="DU368" s="143">
        <f t="shared" si="116"/>
        <v>-10001676567360</v>
      </c>
      <c r="DV368" s="143">
        <f t="shared" si="117"/>
        <v>0</v>
      </c>
      <c r="DW368" s="143">
        <f t="shared" si="118"/>
        <v>3.141592654</v>
      </c>
      <c r="DX368" s="124">
        <f t="shared" si="119"/>
        <v>10001676567360</v>
      </c>
      <c r="DY368" s="140">
        <f t="shared" si="120"/>
        <v>0</v>
      </c>
      <c r="DZ368" s="141">
        <f t="shared" si="121"/>
        <v>0</v>
      </c>
      <c r="EA368" s="141">
        <f t="shared" si="122"/>
        <v>0</v>
      </c>
      <c r="EB368" s="122">
        <f t="shared" si="123"/>
        <v>0</v>
      </c>
      <c r="EC368" s="142">
        <f t="shared" si="124"/>
        <v>3646958258030</v>
      </c>
      <c r="ED368" s="130">
        <f t="shared" si="125"/>
        <v>3646958258030</v>
      </c>
      <c r="EE368" s="143">
        <f t="shared" si="126"/>
        <v>98467872966804</v>
      </c>
      <c r="EF368" s="143">
        <f t="shared" si="127"/>
        <v>0</v>
      </c>
      <c r="EG368" s="143">
        <f t="shared" si="128"/>
        <v>0</v>
      </c>
      <c r="EH368" s="124">
        <f t="shared" si="129"/>
        <v>98467872966804</v>
      </c>
      <c r="EI368" s="144">
        <f t="shared" ref="EI368:EJ368" si="6060">CK368+CU368+DG368+DU368+EE368</f>
        <v>-32941440127627</v>
      </c>
      <c r="EJ368" s="144">
        <f t="shared" si="6060"/>
        <v>0.01485777969</v>
      </c>
      <c r="EK368" s="144">
        <f t="shared" si="131"/>
        <v>3.141592654</v>
      </c>
      <c r="EL368" s="145">
        <f t="shared" si="132"/>
        <v>32941440127627</v>
      </c>
      <c r="EM368" s="140">
        <f t="shared" si="133"/>
        <v>1.570796327</v>
      </c>
      <c r="EN368" s="141">
        <f t="shared" si="134"/>
        <v>1.570796327</v>
      </c>
      <c r="EO368" s="141">
        <f t="shared" si="135"/>
        <v>1.570796327</v>
      </c>
      <c r="EP368" s="122">
        <f t="shared" si="136"/>
        <v>1.570796327</v>
      </c>
      <c r="EQ368" s="142">
        <f t="shared" si="137"/>
        <v>5739463.401</v>
      </c>
      <c r="ER368" s="130">
        <f t="shared" si="138"/>
        <v>5739463.401</v>
      </c>
      <c r="ES368" s="143">
        <f t="shared" si="139"/>
        <v>0.000000008448204206</v>
      </c>
      <c r="ET368" s="143">
        <f t="shared" si="140"/>
        <v>29823126.65</v>
      </c>
      <c r="EU368" s="143">
        <f t="shared" si="141"/>
        <v>1.570796327</v>
      </c>
      <c r="EV368" s="124">
        <f t="shared" si="142"/>
        <v>29823126.65</v>
      </c>
      <c r="EW368" s="144">
        <f t="shared" ref="EW368:EX368" si="6061">BY368+ES368</f>
        <v>-48941655.39</v>
      </c>
      <c r="EX368" s="144">
        <f t="shared" si="6061"/>
        <v>29823126.65</v>
      </c>
      <c r="EY368" s="144">
        <f t="shared" si="144"/>
        <v>2.594318622</v>
      </c>
      <c r="EZ368" s="145">
        <f t="shared" si="145"/>
        <v>57312341.74</v>
      </c>
      <c r="FA368" s="140">
        <f t="shared" si="146"/>
        <v>0.864772874</v>
      </c>
      <c r="FB368" s="141">
        <f t="shared" si="147"/>
        <v>0.864772874</v>
      </c>
      <c r="FC368" s="141">
        <f t="shared" si="148"/>
        <v>0.864772874</v>
      </c>
      <c r="FD368" s="122">
        <f t="shared" si="149"/>
        <v>0.864772874</v>
      </c>
      <c r="FE368" s="142">
        <f t="shared" si="150"/>
        <v>385.5517848</v>
      </c>
      <c r="FF368" s="130">
        <f t="shared" si="151"/>
        <v>385.5517848</v>
      </c>
      <c r="FG368" s="143">
        <f t="shared" si="152"/>
        <v>66.18165906</v>
      </c>
      <c r="FH368" s="143">
        <f t="shared" si="153"/>
        <v>77.61989772</v>
      </c>
      <c r="FI368" s="143">
        <f t="shared" si="154"/>
        <v>0.864772874</v>
      </c>
      <c r="FJ368" s="124">
        <f t="shared" si="155"/>
        <v>102.0042181</v>
      </c>
      <c r="FK368" s="140">
        <f t="shared" si="156"/>
        <v>-6.283185307</v>
      </c>
      <c r="FL368" s="141">
        <f t="shared" si="157"/>
        <v>-6.283185307</v>
      </c>
      <c r="FM368" s="141">
        <f t="shared" si="158"/>
        <v>0</v>
      </c>
      <c r="FN368" s="122">
        <f t="shared" si="159"/>
        <v>0</v>
      </c>
      <c r="FO368" s="142">
        <f t="shared" si="160"/>
        <v>87.0487558</v>
      </c>
      <c r="FP368" s="130">
        <f t="shared" si="161"/>
        <v>87.0487558</v>
      </c>
      <c r="FQ368" s="143">
        <f t="shared" si="162"/>
        <v>-87.0487558</v>
      </c>
      <c r="FR368" s="143">
        <f t="shared" si="163"/>
        <v>0</v>
      </c>
      <c r="FS368" s="143">
        <f t="shared" si="164"/>
        <v>3.141592654</v>
      </c>
      <c r="FT368" s="124">
        <f t="shared" si="165"/>
        <v>87.0487558</v>
      </c>
      <c r="FU368" s="144">
        <f t="shared" si="166"/>
        <v>-93643.74465</v>
      </c>
      <c r="FV368" s="144">
        <f t="shared" si="167"/>
        <v>0</v>
      </c>
      <c r="FW368" s="144">
        <f t="shared" si="168"/>
        <v>-3.141592654</v>
      </c>
      <c r="FX368" s="145">
        <f t="shared" si="169"/>
        <v>93643.74465</v>
      </c>
      <c r="FY368" s="140">
        <f t="shared" si="170"/>
        <v>-3.141592654</v>
      </c>
      <c r="FZ368" s="140">
        <f t="shared" si="171"/>
        <v>-0.864772874</v>
      </c>
      <c r="GA368" s="141">
        <f t="shared" si="172"/>
        <v>-4.006365528</v>
      </c>
      <c r="GB368" s="141">
        <f t="shared" si="173"/>
        <v>-4.006365528</v>
      </c>
      <c r="GC368" s="122">
        <f t="shared" si="174"/>
        <v>2.27681978</v>
      </c>
      <c r="GD368" s="142">
        <f t="shared" si="175"/>
        <v>93643.74465</v>
      </c>
      <c r="GE368" s="142">
        <f t="shared" si="176"/>
        <v>0.009803516152</v>
      </c>
      <c r="GF368" s="130">
        <f t="shared" si="177"/>
        <v>918.0379632</v>
      </c>
      <c r="GG368" s="143">
        <f t="shared" si="178"/>
        <v>-66.18165906</v>
      </c>
      <c r="GH368" s="143">
        <f t="shared" si="179"/>
        <v>77.61989772</v>
      </c>
      <c r="GI368" s="143">
        <f t="shared" si="180"/>
        <v>2.27681978</v>
      </c>
      <c r="GJ368" s="124">
        <f t="shared" si="181"/>
        <v>102.0042181</v>
      </c>
      <c r="GK368" s="146">
        <f t="shared" si="182"/>
        <v>-0.5</v>
      </c>
      <c r="GL368" s="127">
        <f t="shared" si="183"/>
        <v>-0.8660254038</v>
      </c>
      <c r="GM368" s="146">
        <f t="shared" si="184"/>
        <v>-2.094395102</v>
      </c>
      <c r="GN368" s="127">
        <f t="shared" si="185"/>
        <v>1</v>
      </c>
      <c r="GO368" s="147">
        <f t="shared" si="186"/>
        <v>-0.5</v>
      </c>
      <c r="GP368" s="128">
        <f t="shared" si="187"/>
        <v>0.8660254038</v>
      </c>
      <c r="GQ368" s="147">
        <f t="shared" si="188"/>
        <v>2.094395102</v>
      </c>
      <c r="GR368" s="128">
        <f t="shared" si="189"/>
        <v>1</v>
      </c>
      <c r="GS368" s="140">
        <f t="shared" si="190"/>
        <v>-2.094395102</v>
      </c>
      <c r="GT368" s="140">
        <f t="shared" si="191"/>
        <v>0.864772874</v>
      </c>
      <c r="GU368" s="141">
        <f t="shared" si="192"/>
        <v>-1.229622228</v>
      </c>
      <c r="GV368" s="141">
        <f t="shared" si="193"/>
        <v>-1.229622228</v>
      </c>
      <c r="GW368" s="122">
        <f t="shared" si="194"/>
        <v>-1.229622228</v>
      </c>
      <c r="GX368" s="142">
        <f t="shared" si="195"/>
        <v>1</v>
      </c>
      <c r="GY368" s="142">
        <f t="shared" si="196"/>
        <v>102.0042181</v>
      </c>
      <c r="GZ368" s="130">
        <f t="shared" si="197"/>
        <v>102.0042181</v>
      </c>
      <c r="HA368" s="143">
        <f t="shared" si="198"/>
        <v>34.12997373</v>
      </c>
      <c r="HB368" s="143">
        <f t="shared" si="199"/>
        <v>-96.12494687</v>
      </c>
      <c r="HC368" s="143">
        <f t="shared" si="200"/>
        <v>-1.229622228</v>
      </c>
      <c r="HD368" s="124">
        <f t="shared" si="201"/>
        <v>102.0042181</v>
      </c>
      <c r="HE368" s="140">
        <f t="shared" si="202"/>
        <v>2.094395102</v>
      </c>
      <c r="HF368" s="140">
        <f t="shared" si="203"/>
        <v>2.27681978</v>
      </c>
      <c r="HG368" s="141">
        <f t="shared" si="204"/>
        <v>4.371214882</v>
      </c>
      <c r="HH368" s="141">
        <f t="shared" si="205"/>
        <v>4.371214882</v>
      </c>
      <c r="HI368" s="122">
        <f t="shared" si="206"/>
        <v>-1.911970425</v>
      </c>
      <c r="HJ368" s="142">
        <f t="shared" si="207"/>
        <v>1</v>
      </c>
      <c r="HK368" s="142">
        <f t="shared" si="208"/>
        <v>102.0042181</v>
      </c>
      <c r="HL368" s="130">
        <f t="shared" si="209"/>
        <v>102.0042181</v>
      </c>
      <c r="HM368" s="143">
        <f t="shared" si="210"/>
        <v>-34.12997373</v>
      </c>
      <c r="HN368" s="143">
        <f t="shared" si="211"/>
        <v>-96.12494687</v>
      </c>
      <c r="HO368" s="143">
        <f t="shared" si="212"/>
        <v>-1.911970425</v>
      </c>
      <c r="HP368" s="124">
        <f t="shared" si="213"/>
        <v>102.0042181</v>
      </c>
      <c r="HQ368" s="140">
        <f t="shared" si="214"/>
        <v>2.094395102</v>
      </c>
      <c r="HR368" s="140">
        <f t="shared" si="215"/>
        <v>0.864772874</v>
      </c>
      <c r="HS368" s="141">
        <f t="shared" si="216"/>
        <v>2.959167976</v>
      </c>
      <c r="HT368" s="141">
        <f t="shared" si="217"/>
        <v>2.959167976</v>
      </c>
      <c r="HU368" s="122">
        <f t="shared" si="218"/>
        <v>2.959167976</v>
      </c>
      <c r="HV368" s="142">
        <f t="shared" si="219"/>
        <v>1</v>
      </c>
      <c r="HW368" s="142">
        <f t="shared" si="220"/>
        <v>102.0042181</v>
      </c>
      <c r="HX368" s="130">
        <f t="shared" si="221"/>
        <v>102.0042181</v>
      </c>
      <c r="HY368" s="143">
        <f t="shared" si="222"/>
        <v>-100.3116328</v>
      </c>
      <c r="HZ368" s="143">
        <f t="shared" si="223"/>
        <v>18.50504915</v>
      </c>
      <c r="IA368" s="143">
        <f t="shared" si="224"/>
        <v>2.959167976</v>
      </c>
      <c r="IB368" s="124">
        <f t="shared" si="225"/>
        <v>102.0042181</v>
      </c>
      <c r="IC368" s="140">
        <f t="shared" si="226"/>
        <v>-2.094395102</v>
      </c>
      <c r="ID368" s="140">
        <f t="shared" si="227"/>
        <v>2.27681978</v>
      </c>
      <c r="IE368" s="141">
        <f t="shared" si="228"/>
        <v>0.1824246772</v>
      </c>
      <c r="IF368" s="141">
        <f t="shared" si="229"/>
        <v>0.1824246772</v>
      </c>
      <c r="IG368" s="122">
        <f t="shared" si="230"/>
        <v>0.1824246772</v>
      </c>
      <c r="IH368" s="142">
        <f t="shared" si="231"/>
        <v>1</v>
      </c>
      <c r="II368" s="142">
        <f t="shared" si="232"/>
        <v>102.0042181</v>
      </c>
      <c r="IJ368" s="130">
        <f t="shared" si="233"/>
        <v>102.0042181</v>
      </c>
      <c r="IK368" s="143">
        <f t="shared" si="234"/>
        <v>100.3116328</v>
      </c>
      <c r="IL368" s="143">
        <f t="shared" si="235"/>
        <v>18.50504915</v>
      </c>
      <c r="IM368" s="143">
        <f t="shared" si="236"/>
        <v>0.1824246772</v>
      </c>
      <c r="IN368" s="124">
        <f t="shared" si="237"/>
        <v>102.0042181</v>
      </c>
    </row>
    <row r="369" ht="12.75" customHeight="1">
      <c r="A369" s="129">
        <f>'Cortez Cubic'!AP369</f>
        <v>-0.2187762226</v>
      </c>
      <c r="B369" s="129">
        <f>'Cortez Cubic'!AQ369</f>
        <v>16.2063517</v>
      </c>
      <c r="C369" s="129">
        <f>'Cortez Cubic'!AR369</f>
        <v>9785.132184</v>
      </c>
      <c r="D369" s="129">
        <f>'Cortez Cubic'!AS369</f>
        <v>-974708.1251</v>
      </c>
      <c r="E369" s="129">
        <f t="shared" ref="E369:H369" si="6062">0</f>
        <v>0</v>
      </c>
      <c r="F369" s="129">
        <f t="shared" si="6062"/>
        <v>0</v>
      </c>
      <c r="G369" s="129">
        <f t="shared" si="6062"/>
        <v>0</v>
      </c>
      <c r="H369" s="129">
        <f t="shared" si="6062"/>
        <v>0</v>
      </c>
      <c r="I369" s="110">
        <f>'Cortez Cubic'!I369</f>
        <v>162</v>
      </c>
      <c r="J369" s="130">
        <f t="shared" si="28"/>
        <v>185.738947</v>
      </c>
      <c r="K369" s="131">
        <f t="shared" si="29"/>
        <v>1</v>
      </c>
      <c r="L369" s="131">
        <f t="shared" si="30"/>
        <v>0</v>
      </c>
      <c r="M369" s="132">
        <f t="shared" si="31"/>
        <v>-23.73894698</v>
      </c>
      <c r="N369" s="133">
        <f t="shared" si="32"/>
        <v>76.93734617</v>
      </c>
      <c r="O369" s="134">
        <f t="shared" si="33"/>
        <v>185.738947</v>
      </c>
      <c r="P369" s="134">
        <f t="shared" si="34"/>
        <v>0</v>
      </c>
      <c r="Q369" s="135">
        <f t="shared" si="35"/>
        <v>108.8016008</v>
      </c>
      <c r="R369" s="135">
        <f t="shared" si="36"/>
        <v>0</v>
      </c>
      <c r="S369" s="136">
        <f t="shared" si="37"/>
        <v>-220.4632486</v>
      </c>
      <c r="T369" s="136">
        <f t="shared" si="38"/>
        <v>0</v>
      </c>
      <c r="U369" s="137">
        <f t="shared" ref="U369:X369" si="6063">ATAN2(A369,E369)</f>
        <v>3.141592654</v>
      </c>
      <c r="V369" s="137">
        <f t="shared" si="6063"/>
        <v>0</v>
      </c>
      <c r="W369" s="137">
        <f t="shared" si="6063"/>
        <v>0</v>
      </c>
      <c r="X369" s="137">
        <f t="shared" si="6063"/>
        <v>3.141592654</v>
      </c>
      <c r="Y369" s="137">
        <f t="shared" ref="Y369:AB369" si="6064">SQRT(POWER(A369,2)+POWER(E369,2))</f>
        <v>0.2187762226</v>
      </c>
      <c r="Z369" s="137">
        <f t="shared" si="6064"/>
        <v>16.2063517</v>
      </c>
      <c r="AA369" s="137">
        <f t="shared" si="6064"/>
        <v>9785.132184</v>
      </c>
      <c r="AB369" s="137">
        <f t="shared" si="6064"/>
        <v>974708.1251</v>
      </c>
      <c r="AC369" s="138">
        <f t="shared" ref="AC369:AF369" si="6065">U369-$U369</f>
        <v>0</v>
      </c>
      <c r="AD369" s="138">
        <f t="shared" si="6065"/>
        <v>-3.141592654</v>
      </c>
      <c r="AE369" s="138">
        <f t="shared" si="6065"/>
        <v>-3.141592654</v>
      </c>
      <c r="AF369" s="138">
        <f t="shared" si="6065"/>
        <v>0</v>
      </c>
      <c r="AG369" s="138">
        <f t="shared" ref="AG369:AJ369" si="6066">Y369/$Y369</f>
        <v>1</v>
      </c>
      <c r="AH369" s="138">
        <f t="shared" si="6066"/>
        <v>74.0772992</v>
      </c>
      <c r="AI369" s="138">
        <f t="shared" si="6066"/>
        <v>44726.67124</v>
      </c>
      <c r="AJ369" s="138">
        <f t="shared" si="6066"/>
        <v>4455274.497</v>
      </c>
      <c r="AK369" s="139">
        <f t="shared" ref="AK369:AN369" si="6067">AG369*COS(AC369)</f>
        <v>1</v>
      </c>
      <c r="AL369" s="139">
        <f t="shared" si="6067"/>
        <v>-74.0772992</v>
      </c>
      <c r="AM369" s="139">
        <f t="shared" si="6067"/>
        <v>-44726.67124</v>
      </c>
      <c r="AN369" s="139">
        <f t="shared" si="6067"/>
        <v>4455274.497</v>
      </c>
      <c r="AO369" s="129">
        <f t="shared" ref="AO369:AR369" si="6068">AG369*SIN(AC369)</f>
        <v>0</v>
      </c>
      <c r="AP369" s="129">
        <f t="shared" si="6068"/>
        <v>0</v>
      </c>
      <c r="AQ369" s="129">
        <f t="shared" si="6068"/>
        <v>0</v>
      </c>
      <c r="AR369" s="129">
        <f t="shared" si="6068"/>
        <v>0</v>
      </c>
      <c r="AS369" s="140">
        <f t="shared" si="45"/>
        <v>-9.424777961</v>
      </c>
      <c r="AT369" s="141">
        <f t="shared" si="46"/>
        <v>-9.424777961</v>
      </c>
      <c r="AU369" s="141">
        <f t="shared" si="47"/>
        <v>-3.141592654</v>
      </c>
      <c r="AV369" s="122">
        <f t="shared" si="48"/>
        <v>3.141592654</v>
      </c>
      <c r="AW369" s="142">
        <f t="shared" si="49"/>
        <v>406495.1981</v>
      </c>
      <c r="AX369" s="130">
        <f t="shared" si="50"/>
        <v>406495.1981</v>
      </c>
      <c r="AY369" s="143">
        <f t="shared" si="51"/>
        <v>812990.3963</v>
      </c>
      <c r="AZ369" s="143">
        <f t="shared" si="52"/>
        <v>0</v>
      </c>
      <c r="BA369" s="143">
        <f t="shared" si="53"/>
        <v>0</v>
      </c>
      <c r="BB369" s="124">
        <f t="shared" si="54"/>
        <v>812990.3963</v>
      </c>
      <c r="BC369" s="140">
        <f t="shared" ref="BC369:BD369" si="6069">BC$2*AD369</f>
        <v>-3.141592654</v>
      </c>
      <c r="BD369" s="140">
        <f t="shared" si="6069"/>
        <v>-3.141592654</v>
      </c>
      <c r="BE369" s="141">
        <f t="shared" si="56"/>
        <v>-6.283185307</v>
      </c>
      <c r="BF369" s="141">
        <f t="shared" si="57"/>
        <v>0</v>
      </c>
      <c r="BG369" s="122">
        <f t="shared" si="58"/>
        <v>0</v>
      </c>
      <c r="BH369" s="142">
        <f t="shared" ref="BH369:BI369" si="6070">POWER(AH369,BH$2)</f>
        <v>74.0772992</v>
      </c>
      <c r="BI369" s="142">
        <f t="shared" si="6070"/>
        <v>44726.67124</v>
      </c>
      <c r="BJ369" s="130">
        <f t="shared" si="60"/>
        <v>3313231.008</v>
      </c>
      <c r="BK369" s="143">
        <f t="shared" si="61"/>
        <v>29819079.07</v>
      </c>
      <c r="BL369" s="143">
        <f t="shared" si="62"/>
        <v>0</v>
      </c>
      <c r="BM369" s="143">
        <f t="shared" si="63"/>
        <v>0</v>
      </c>
      <c r="BN369" s="124">
        <f t="shared" si="64"/>
        <v>29819079.07</v>
      </c>
      <c r="BO369" s="140">
        <f t="shared" si="65"/>
        <v>0</v>
      </c>
      <c r="BP369" s="141">
        <f t="shared" si="66"/>
        <v>0</v>
      </c>
      <c r="BQ369" s="141">
        <f t="shared" si="67"/>
        <v>0</v>
      </c>
      <c r="BR369" s="122">
        <f t="shared" si="68"/>
        <v>0</v>
      </c>
      <c r="BS369" s="142">
        <f t="shared" si="69"/>
        <v>4455274.497</v>
      </c>
      <c r="BT369" s="130">
        <f t="shared" si="70"/>
        <v>4455274.497</v>
      </c>
      <c r="BU369" s="143">
        <f t="shared" si="71"/>
        <v>-120292411.4</v>
      </c>
      <c r="BV369" s="143">
        <f t="shared" si="72"/>
        <v>0</v>
      </c>
      <c r="BW369" s="143">
        <f t="shared" si="73"/>
        <v>3.141592654</v>
      </c>
      <c r="BX369" s="124">
        <f t="shared" si="74"/>
        <v>120292411.4</v>
      </c>
      <c r="BY369" s="144">
        <f t="shared" ref="BY369:BZ369" si="6071">AY369+BK369+BU369</f>
        <v>-89660341.96</v>
      </c>
      <c r="BZ369" s="144">
        <f t="shared" si="6071"/>
        <v>0</v>
      </c>
      <c r="CA369" s="144">
        <f t="shared" si="76"/>
        <v>-3.141592654</v>
      </c>
      <c r="CB369" s="145">
        <f t="shared" si="77"/>
        <v>89660341.96</v>
      </c>
      <c r="CC369" s="140">
        <f t="shared" ref="CC369:CD369" si="6072">CC$2*AD369</f>
        <v>-6.283185307</v>
      </c>
      <c r="CD369" s="140">
        <f t="shared" si="6072"/>
        <v>-6.283185307</v>
      </c>
      <c r="CE369" s="141">
        <f t="shared" si="79"/>
        <v>-12.56637061</v>
      </c>
      <c r="CF369" s="141">
        <f t="shared" si="80"/>
        <v>0</v>
      </c>
      <c r="CG369" s="122">
        <f t="shared" si="81"/>
        <v>0</v>
      </c>
      <c r="CH369" s="142">
        <f t="shared" ref="CH369:CI369" si="6073">POWER(AH369,CH$2)</f>
        <v>5487.446256</v>
      </c>
      <c r="CI369" s="142">
        <f t="shared" si="6073"/>
        <v>2000475120</v>
      </c>
      <c r="CJ369" s="130">
        <f t="shared" si="83"/>
        <v>10977499709594</v>
      </c>
      <c r="CK369" s="143">
        <f t="shared" si="84"/>
        <v>-10977499709594</v>
      </c>
      <c r="CL369" s="143">
        <f t="shared" si="85"/>
        <v>0</v>
      </c>
      <c r="CM369" s="143">
        <f t="shared" si="86"/>
        <v>3.141592654</v>
      </c>
      <c r="CN369" s="124">
        <f t="shared" si="87"/>
        <v>10977499709594</v>
      </c>
      <c r="CO369" s="140">
        <f t="shared" si="88"/>
        <v>-9.424777961</v>
      </c>
      <c r="CP369" s="141">
        <f t="shared" si="89"/>
        <v>-9.424777961</v>
      </c>
      <c r="CQ369" s="141">
        <f t="shared" si="90"/>
        <v>-3.141592654</v>
      </c>
      <c r="CR369" s="122">
        <f t="shared" si="91"/>
        <v>3.141592654</v>
      </c>
      <c r="CS369" s="142">
        <f t="shared" si="92"/>
        <v>89474593033281</v>
      </c>
      <c r="CT369" s="130">
        <f t="shared" si="93"/>
        <v>89474593033281</v>
      </c>
      <c r="CU369" s="143">
        <f t="shared" si="94"/>
        <v>-357898372133125</v>
      </c>
      <c r="CV369" s="143">
        <f t="shared" si="95"/>
        <v>0.04382990959</v>
      </c>
      <c r="CW369" s="143">
        <f t="shared" si="96"/>
        <v>3.141592654</v>
      </c>
      <c r="CX369" s="124">
        <f t="shared" si="97"/>
        <v>357898372133125</v>
      </c>
      <c r="CY369" s="140">
        <f t="shared" si="98"/>
        <v>-9.424777961</v>
      </c>
      <c r="CZ369" s="140">
        <f t="shared" si="99"/>
        <v>0</v>
      </c>
      <c r="DA369" s="141">
        <f t="shared" si="100"/>
        <v>-9.424777961</v>
      </c>
      <c r="DB369" s="141">
        <f t="shared" si="101"/>
        <v>-3.141592654</v>
      </c>
      <c r="DC369" s="122">
        <f t="shared" si="102"/>
        <v>3.141592654</v>
      </c>
      <c r="DD369" s="142">
        <f t="shared" si="103"/>
        <v>406495.1981</v>
      </c>
      <c r="DE369" s="142">
        <f t="shared" si="104"/>
        <v>4455274.497</v>
      </c>
      <c r="DF369" s="130">
        <f t="shared" si="105"/>
        <v>1811047689465</v>
      </c>
      <c r="DG369" s="143">
        <f t="shared" si="106"/>
        <v>-7244190757861</v>
      </c>
      <c r="DH369" s="143">
        <f t="shared" si="107"/>
        <v>0.0008871575024</v>
      </c>
      <c r="DI369" s="143">
        <f t="shared" si="108"/>
        <v>3.141592654</v>
      </c>
      <c r="DJ369" s="124">
        <f t="shared" si="109"/>
        <v>7244190757861</v>
      </c>
      <c r="DK369" s="140">
        <f t="shared" ref="DK369:DM369" si="6074">DK$2*AD369</f>
        <v>-3.141592654</v>
      </c>
      <c r="DL369" s="140">
        <f t="shared" si="6074"/>
        <v>-3.141592654</v>
      </c>
      <c r="DM369" s="140">
        <f t="shared" si="6074"/>
        <v>0</v>
      </c>
      <c r="DN369" s="141">
        <f t="shared" si="111"/>
        <v>-6.283185307</v>
      </c>
      <c r="DO369" s="141">
        <f t="shared" si="112"/>
        <v>0</v>
      </c>
      <c r="DP369" s="122">
        <f t="shared" si="113"/>
        <v>0</v>
      </c>
      <c r="DQ369" s="142">
        <f t="shared" ref="DQ369:DS369" si="6075">POWER(AH369,DQ$2)</f>
        <v>74.0772992</v>
      </c>
      <c r="DR369" s="142">
        <f t="shared" si="6075"/>
        <v>44726.67124</v>
      </c>
      <c r="DS369" s="142">
        <f t="shared" si="6075"/>
        <v>4455274.497</v>
      </c>
      <c r="DT369" s="130">
        <f t="shared" si="115"/>
        <v>14761353611073</v>
      </c>
      <c r="DU369" s="143">
        <f t="shared" si="116"/>
        <v>-265704364999312</v>
      </c>
      <c r="DV369" s="143">
        <f t="shared" si="117"/>
        <v>0</v>
      </c>
      <c r="DW369" s="143">
        <f t="shared" si="118"/>
        <v>3.141592654</v>
      </c>
      <c r="DX369" s="124">
        <f t="shared" si="119"/>
        <v>265704364999312</v>
      </c>
      <c r="DY369" s="140">
        <f t="shared" si="120"/>
        <v>0</v>
      </c>
      <c r="DZ369" s="141">
        <f t="shared" si="121"/>
        <v>0</v>
      </c>
      <c r="EA369" s="141">
        <f t="shared" si="122"/>
        <v>0</v>
      </c>
      <c r="EB369" s="122">
        <f t="shared" si="123"/>
        <v>0</v>
      </c>
      <c r="EC369" s="142">
        <f t="shared" si="124"/>
        <v>19849470844504</v>
      </c>
      <c r="ED369" s="130">
        <f t="shared" si="125"/>
        <v>19849470844504</v>
      </c>
      <c r="EE369" s="143">
        <f t="shared" si="126"/>
        <v>535935712801600</v>
      </c>
      <c r="EF369" s="143">
        <f t="shared" si="127"/>
        <v>0</v>
      </c>
      <c r="EG369" s="143">
        <f t="shared" si="128"/>
        <v>0</v>
      </c>
      <c r="EH369" s="124">
        <f t="shared" si="129"/>
        <v>535935712801600</v>
      </c>
      <c r="EI369" s="144">
        <f t="shared" ref="EI369:EJ369" si="6076">CK369+CU369+DG369+DU369+EE369</f>
        <v>-105888714798292</v>
      </c>
      <c r="EJ369" s="144">
        <f t="shared" si="6076"/>
        <v>0.04471706709</v>
      </c>
      <c r="EK369" s="144">
        <f t="shared" si="131"/>
        <v>3.141592654</v>
      </c>
      <c r="EL369" s="145">
        <f t="shared" si="132"/>
        <v>105888714798292</v>
      </c>
      <c r="EM369" s="140">
        <f t="shared" si="133"/>
        <v>1.570796327</v>
      </c>
      <c r="EN369" s="141">
        <f t="shared" si="134"/>
        <v>1.570796327</v>
      </c>
      <c r="EO369" s="141">
        <f t="shared" si="135"/>
        <v>1.570796327</v>
      </c>
      <c r="EP369" s="122">
        <f t="shared" si="136"/>
        <v>1.570796327</v>
      </c>
      <c r="EQ369" s="142">
        <f t="shared" si="137"/>
        <v>10290224.23</v>
      </c>
      <c r="ER369" s="130">
        <f t="shared" si="138"/>
        <v>10290224.23</v>
      </c>
      <c r="ES369" s="143">
        <f t="shared" si="139"/>
        <v>0.00000001514669745</v>
      </c>
      <c r="ET369" s="143">
        <f t="shared" si="140"/>
        <v>53469573.59</v>
      </c>
      <c r="EU369" s="143">
        <f t="shared" si="141"/>
        <v>1.570796327</v>
      </c>
      <c r="EV369" s="124">
        <f t="shared" si="142"/>
        <v>53469573.59</v>
      </c>
      <c r="EW369" s="144">
        <f t="shared" ref="EW369:EX369" si="6077">BY369+ES369</f>
        <v>-89660341.96</v>
      </c>
      <c r="EX369" s="144">
        <f t="shared" si="6077"/>
        <v>53469573.59</v>
      </c>
      <c r="EY369" s="144">
        <f t="shared" si="144"/>
        <v>2.603856127</v>
      </c>
      <c r="EZ369" s="145">
        <f t="shared" si="145"/>
        <v>104393353.3</v>
      </c>
      <c r="FA369" s="140">
        <f t="shared" si="146"/>
        <v>0.8679520423</v>
      </c>
      <c r="FB369" s="141">
        <f t="shared" si="147"/>
        <v>0.8679520423</v>
      </c>
      <c r="FC369" s="141">
        <f t="shared" si="148"/>
        <v>0.8679520423</v>
      </c>
      <c r="FD369" s="122">
        <f t="shared" si="149"/>
        <v>0.8679520423</v>
      </c>
      <c r="FE369" s="142">
        <f t="shared" si="150"/>
        <v>470.8590797</v>
      </c>
      <c r="FF369" s="130">
        <f t="shared" si="151"/>
        <v>470.8590797</v>
      </c>
      <c r="FG369" s="143">
        <f t="shared" si="152"/>
        <v>80.52325696</v>
      </c>
      <c r="FH369" s="143">
        <f t="shared" si="153"/>
        <v>95.05057472</v>
      </c>
      <c r="FI369" s="143">
        <f t="shared" si="154"/>
        <v>0.8679520423</v>
      </c>
      <c r="FJ369" s="124">
        <f t="shared" si="155"/>
        <v>124.5736997</v>
      </c>
      <c r="FK369" s="140">
        <f t="shared" si="156"/>
        <v>-6.283185307</v>
      </c>
      <c r="FL369" s="141">
        <f t="shared" si="157"/>
        <v>-6.283185307</v>
      </c>
      <c r="FM369" s="141">
        <f t="shared" si="158"/>
        <v>0</v>
      </c>
      <c r="FN369" s="122">
        <f t="shared" si="159"/>
        <v>0</v>
      </c>
      <c r="FO369" s="142">
        <f t="shared" si="160"/>
        <v>5487.446256</v>
      </c>
      <c r="FP369" s="130">
        <f t="shared" si="161"/>
        <v>5487.446256</v>
      </c>
      <c r="FQ369" s="143">
        <f t="shared" si="162"/>
        <v>-5487.446256</v>
      </c>
      <c r="FR369" s="143">
        <f t="shared" si="163"/>
        <v>0</v>
      </c>
      <c r="FS369" s="143">
        <f t="shared" si="164"/>
        <v>3.141592654</v>
      </c>
      <c r="FT369" s="124">
        <f t="shared" si="165"/>
        <v>5487.446256</v>
      </c>
      <c r="FU369" s="144">
        <f t="shared" si="166"/>
        <v>-139667.46</v>
      </c>
      <c r="FV369" s="144">
        <f t="shared" si="167"/>
        <v>0</v>
      </c>
      <c r="FW369" s="144">
        <f t="shared" si="168"/>
        <v>-3.141592654</v>
      </c>
      <c r="FX369" s="145">
        <f t="shared" si="169"/>
        <v>139667.46</v>
      </c>
      <c r="FY369" s="140">
        <f t="shared" si="170"/>
        <v>-3.141592654</v>
      </c>
      <c r="FZ369" s="140">
        <f t="shared" si="171"/>
        <v>-0.8679520423</v>
      </c>
      <c r="GA369" s="141">
        <f t="shared" si="172"/>
        <v>-4.009544696</v>
      </c>
      <c r="GB369" s="141">
        <f t="shared" si="173"/>
        <v>-4.009544696</v>
      </c>
      <c r="GC369" s="122">
        <f t="shared" si="174"/>
        <v>2.273640611</v>
      </c>
      <c r="GD369" s="142">
        <f t="shared" si="175"/>
        <v>139667.46</v>
      </c>
      <c r="GE369" s="142">
        <f t="shared" si="176"/>
        <v>0.008027376582</v>
      </c>
      <c r="GF369" s="130">
        <f t="shared" si="177"/>
        <v>1121.163298</v>
      </c>
      <c r="GG369" s="143">
        <f t="shared" si="178"/>
        <v>-80.52325696</v>
      </c>
      <c r="GH369" s="143">
        <f t="shared" si="179"/>
        <v>95.05057472</v>
      </c>
      <c r="GI369" s="143">
        <f t="shared" si="180"/>
        <v>2.273640611</v>
      </c>
      <c r="GJ369" s="124">
        <f t="shared" si="181"/>
        <v>124.5736997</v>
      </c>
      <c r="GK369" s="146">
        <f t="shared" si="182"/>
        <v>-0.5</v>
      </c>
      <c r="GL369" s="127">
        <f t="shared" si="183"/>
        <v>-0.8660254038</v>
      </c>
      <c r="GM369" s="146">
        <f t="shared" si="184"/>
        <v>-2.094395102</v>
      </c>
      <c r="GN369" s="127">
        <f t="shared" si="185"/>
        <v>1</v>
      </c>
      <c r="GO369" s="147">
        <f t="shared" si="186"/>
        <v>-0.5</v>
      </c>
      <c r="GP369" s="128">
        <f t="shared" si="187"/>
        <v>0.8660254038</v>
      </c>
      <c r="GQ369" s="147">
        <f t="shared" si="188"/>
        <v>2.094395102</v>
      </c>
      <c r="GR369" s="128">
        <f t="shared" si="189"/>
        <v>1</v>
      </c>
      <c r="GS369" s="140">
        <f t="shared" si="190"/>
        <v>-2.094395102</v>
      </c>
      <c r="GT369" s="140">
        <f t="shared" si="191"/>
        <v>0.8679520423</v>
      </c>
      <c r="GU369" s="141">
        <f t="shared" si="192"/>
        <v>-1.22644306</v>
      </c>
      <c r="GV369" s="141">
        <f t="shared" si="193"/>
        <v>-1.22644306</v>
      </c>
      <c r="GW369" s="122">
        <f t="shared" si="194"/>
        <v>-1.22644306</v>
      </c>
      <c r="GX369" s="142">
        <f t="shared" si="195"/>
        <v>1</v>
      </c>
      <c r="GY369" s="142">
        <f t="shared" si="196"/>
        <v>124.5736997</v>
      </c>
      <c r="GZ369" s="130">
        <f t="shared" si="197"/>
        <v>124.5736997</v>
      </c>
      <c r="HA369" s="143">
        <f t="shared" si="198"/>
        <v>42.05458387</v>
      </c>
      <c r="HB369" s="143">
        <f t="shared" si="199"/>
        <v>-117.2604735</v>
      </c>
      <c r="HC369" s="143">
        <f t="shared" si="200"/>
        <v>-1.22644306</v>
      </c>
      <c r="HD369" s="124">
        <f t="shared" si="201"/>
        <v>124.5736997</v>
      </c>
      <c r="HE369" s="140">
        <f t="shared" si="202"/>
        <v>2.094395102</v>
      </c>
      <c r="HF369" s="140">
        <f t="shared" si="203"/>
        <v>2.273640611</v>
      </c>
      <c r="HG369" s="141">
        <f t="shared" si="204"/>
        <v>4.368035714</v>
      </c>
      <c r="HH369" s="141">
        <f t="shared" si="205"/>
        <v>4.368035714</v>
      </c>
      <c r="HI369" s="122">
        <f t="shared" si="206"/>
        <v>-1.915149594</v>
      </c>
      <c r="HJ369" s="142">
        <f t="shared" si="207"/>
        <v>1</v>
      </c>
      <c r="HK369" s="142">
        <f t="shared" si="208"/>
        <v>124.5736997</v>
      </c>
      <c r="HL369" s="130">
        <f t="shared" si="209"/>
        <v>124.5736997</v>
      </c>
      <c r="HM369" s="143">
        <f t="shared" si="210"/>
        <v>-42.05458387</v>
      </c>
      <c r="HN369" s="143">
        <f t="shared" si="211"/>
        <v>-117.2604735</v>
      </c>
      <c r="HO369" s="143">
        <f t="shared" si="212"/>
        <v>-1.915149594</v>
      </c>
      <c r="HP369" s="124">
        <f t="shared" si="213"/>
        <v>124.5736997</v>
      </c>
      <c r="HQ369" s="140">
        <f t="shared" si="214"/>
        <v>2.094395102</v>
      </c>
      <c r="HR369" s="140">
        <f t="shared" si="215"/>
        <v>0.8679520423</v>
      </c>
      <c r="HS369" s="141">
        <f t="shared" si="216"/>
        <v>2.962347145</v>
      </c>
      <c r="HT369" s="141">
        <f t="shared" si="217"/>
        <v>2.962347145</v>
      </c>
      <c r="HU369" s="122">
        <f t="shared" si="218"/>
        <v>2.962347145</v>
      </c>
      <c r="HV369" s="142">
        <f t="shared" si="219"/>
        <v>1</v>
      </c>
      <c r="HW369" s="142">
        <f t="shared" si="220"/>
        <v>124.5736997</v>
      </c>
      <c r="HX369" s="130">
        <f t="shared" si="221"/>
        <v>124.5736997</v>
      </c>
      <c r="HY369" s="143">
        <f t="shared" si="222"/>
        <v>-122.5778408</v>
      </c>
      <c r="HZ369" s="143">
        <f t="shared" si="223"/>
        <v>22.20989876</v>
      </c>
      <c r="IA369" s="143">
        <f t="shared" si="224"/>
        <v>2.962347145</v>
      </c>
      <c r="IB369" s="124">
        <f t="shared" si="225"/>
        <v>124.5736997</v>
      </c>
      <c r="IC369" s="140">
        <f t="shared" si="226"/>
        <v>-2.094395102</v>
      </c>
      <c r="ID369" s="140">
        <f t="shared" si="227"/>
        <v>2.273640611</v>
      </c>
      <c r="IE369" s="141">
        <f t="shared" si="228"/>
        <v>0.1792455089</v>
      </c>
      <c r="IF369" s="141">
        <f t="shared" si="229"/>
        <v>0.1792455089</v>
      </c>
      <c r="IG369" s="122">
        <f t="shared" si="230"/>
        <v>0.1792455089</v>
      </c>
      <c r="IH369" s="142">
        <f t="shared" si="231"/>
        <v>1</v>
      </c>
      <c r="II369" s="142">
        <f t="shared" si="232"/>
        <v>124.5736997</v>
      </c>
      <c r="IJ369" s="130">
        <f t="shared" si="233"/>
        <v>124.5736997</v>
      </c>
      <c r="IK369" s="143">
        <f t="shared" si="234"/>
        <v>122.5778408</v>
      </c>
      <c r="IL369" s="143">
        <f t="shared" si="235"/>
        <v>22.20989876</v>
      </c>
      <c r="IM369" s="143">
        <f t="shared" si="236"/>
        <v>0.1792455089</v>
      </c>
      <c r="IN369" s="124">
        <f t="shared" si="237"/>
        <v>124.5736997</v>
      </c>
    </row>
    <row r="370" ht="12.75" customHeight="1">
      <c r="A370" s="129">
        <f>'Cortez Cubic'!AP370</f>
        <v>-0.2187762226</v>
      </c>
      <c r="B370" s="129">
        <f>'Cortez Cubic'!AQ370</f>
        <v>6.079712644</v>
      </c>
      <c r="C370" s="129">
        <f>'Cortez Cubic'!AR370</f>
        <v>42614.89641</v>
      </c>
      <c r="D370" s="129">
        <f>'Cortez Cubic'!AS370</f>
        <v>-6056852.547</v>
      </c>
      <c r="E370" s="129">
        <f t="shared" ref="E370:H370" si="6078">0</f>
        <v>0</v>
      </c>
      <c r="F370" s="129">
        <f t="shared" si="6078"/>
        <v>0</v>
      </c>
      <c r="G370" s="129">
        <f t="shared" si="6078"/>
        <v>0</v>
      </c>
      <c r="H370" s="129">
        <f t="shared" si="6078"/>
        <v>0</v>
      </c>
      <c r="I370" s="110">
        <f>'Cortez Cubic'!I370</f>
        <v>183</v>
      </c>
      <c r="J370" s="130">
        <f t="shared" si="28"/>
        <v>159.2432001</v>
      </c>
      <c r="K370" s="131">
        <f t="shared" si="29"/>
        <v>0</v>
      </c>
      <c r="L370" s="131">
        <f t="shared" si="30"/>
        <v>1</v>
      </c>
      <c r="M370" s="132">
        <f t="shared" si="31"/>
        <v>23.75679988</v>
      </c>
      <c r="N370" s="133">
        <f t="shared" si="32"/>
        <v>197.1372685</v>
      </c>
      <c r="O370" s="134">
        <f t="shared" si="33"/>
        <v>356.3804686</v>
      </c>
      <c r="P370" s="134">
        <f t="shared" si="34"/>
        <v>0</v>
      </c>
      <c r="Q370" s="135">
        <f t="shared" si="35"/>
        <v>159.2432001</v>
      </c>
      <c r="R370" s="135">
        <f t="shared" si="36"/>
        <v>0</v>
      </c>
      <c r="S370" s="136">
        <f t="shared" si="37"/>
        <v>-487.8340279</v>
      </c>
      <c r="T370" s="136">
        <f t="shared" si="38"/>
        <v>0</v>
      </c>
      <c r="U370" s="137">
        <f t="shared" ref="U370:X370" si="6079">ATAN2(A370,E370)</f>
        <v>3.141592654</v>
      </c>
      <c r="V370" s="137">
        <f t="shared" si="6079"/>
        <v>0</v>
      </c>
      <c r="W370" s="137">
        <f t="shared" si="6079"/>
        <v>0</v>
      </c>
      <c r="X370" s="137">
        <f t="shared" si="6079"/>
        <v>3.141592654</v>
      </c>
      <c r="Y370" s="137">
        <f t="shared" ref="Y370:AB370" si="6080">SQRT(POWER(A370,2)+POWER(E370,2))</f>
        <v>0.2187762226</v>
      </c>
      <c r="Z370" s="137">
        <f t="shared" si="6080"/>
        <v>6.079712644</v>
      </c>
      <c r="AA370" s="137">
        <f t="shared" si="6080"/>
        <v>42614.89641</v>
      </c>
      <c r="AB370" s="137">
        <f t="shared" si="6080"/>
        <v>6056852.547</v>
      </c>
      <c r="AC370" s="138">
        <f t="shared" ref="AC370:AF370" si="6081">U370-$U370</f>
        <v>0</v>
      </c>
      <c r="AD370" s="138">
        <f t="shared" si="6081"/>
        <v>-3.141592654</v>
      </c>
      <c r="AE370" s="138">
        <f t="shared" si="6081"/>
        <v>-3.141592654</v>
      </c>
      <c r="AF370" s="138">
        <f t="shared" si="6081"/>
        <v>0</v>
      </c>
      <c r="AG370" s="138">
        <f t="shared" ref="AG370:AJ370" si="6082">Y370/$Y370</f>
        <v>1</v>
      </c>
      <c r="AH370" s="138">
        <f t="shared" si="6082"/>
        <v>27.78964081</v>
      </c>
      <c r="AI370" s="138">
        <f t="shared" si="6082"/>
        <v>194787.6049</v>
      </c>
      <c r="AJ370" s="138">
        <f t="shared" si="6082"/>
        <v>27685150.03</v>
      </c>
      <c r="AK370" s="139">
        <f t="shared" ref="AK370:AN370" si="6083">AG370*COS(AC370)</f>
        <v>1</v>
      </c>
      <c r="AL370" s="139">
        <f t="shared" si="6083"/>
        <v>-27.78964081</v>
      </c>
      <c r="AM370" s="139">
        <f t="shared" si="6083"/>
        <v>-194787.6049</v>
      </c>
      <c r="AN370" s="139">
        <f t="shared" si="6083"/>
        <v>27685150.03</v>
      </c>
      <c r="AO370" s="129">
        <f t="shared" ref="AO370:AR370" si="6084">AG370*SIN(AC370)</f>
        <v>0</v>
      </c>
      <c r="AP370" s="129">
        <f t="shared" si="6084"/>
        <v>0</v>
      </c>
      <c r="AQ370" s="129">
        <f t="shared" si="6084"/>
        <v>0</v>
      </c>
      <c r="AR370" s="129">
        <f t="shared" si="6084"/>
        <v>0</v>
      </c>
      <c r="AS370" s="140">
        <f t="shared" si="45"/>
        <v>-9.424777961</v>
      </c>
      <c r="AT370" s="141">
        <f t="shared" si="46"/>
        <v>-9.424777961</v>
      </c>
      <c r="AU370" s="141">
        <f t="shared" si="47"/>
        <v>-3.141592654</v>
      </c>
      <c r="AV370" s="122">
        <f t="shared" si="48"/>
        <v>3.141592654</v>
      </c>
      <c r="AW370" s="142">
        <f t="shared" si="49"/>
        <v>21460.94296</v>
      </c>
      <c r="AX370" s="130">
        <f t="shared" si="50"/>
        <v>21460.94296</v>
      </c>
      <c r="AY370" s="143">
        <f t="shared" si="51"/>
        <v>42921.88592</v>
      </c>
      <c r="AZ370" s="143">
        <f t="shared" si="52"/>
        <v>0</v>
      </c>
      <c r="BA370" s="143">
        <f t="shared" si="53"/>
        <v>0</v>
      </c>
      <c r="BB370" s="124">
        <f t="shared" si="54"/>
        <v>42921.88592</v>
      </c>
      <c r="BC370" s="140">
        <f t="shared" ref="BC370:BD370" si="6085">BC$2*AD370</f>
        <v>-3.141592654</v>
      </c>
      <c r="BD370" s="140">
        <f t="shared" si="6085"/>
        <v>-3.141592654</v>
      </c>
      <c r="BE370" s="141">
        <f t="shared" si="56"/>
        <v>-6.283185307</v>
      </c>
      <c r="BF370" s="141">
        <f t="shared" si="57"/>
        <v>0</v>
      </c>
      <c r="BG370" s="122">
        <f t="shared" si="58"/>
        <v>0</v>
      </c>
      <c r="BH370" s="142">
        <f t="shared" ref="BH370:BI370" si="6086">POWER(AH370,BH$2)</f>
        <v>27.78964081</v>
      </c>
      <c r="BI370" s="142">
        <f t="shared" si="6086"/>
        <v>194787.6049</v>
      </c>
      <c r="BJ370" s="130">
        <f t="shared" si="60"/>
        <v>5413077.575</v>
      </c>
      <c r="BK370" s="143">
        <f t="shared" si="61"/>
        <v>48717698.17</v>
      </c>
      <c r="BL370" s="143">
        <f t="shared" si="62"/>
        <v>0</v>
      </c>
      <c r="BM370" s="143">
        <f t="shared" si="63"/>
        <v>0</v>
      </c>
      <c r="BN370" s="124">
        <f t="shared" si="64"/>
        <v>48717698.17</v>
      </c>
      <c r="BO370" s="140">
        <f t="shared" si="65"/>
        <v>0</v>
      </c>
      <c r="BP370" s="141">
        <f t="shared" si="66"/>
        <v>0</v>
      </c>
      <c r="BQ370" s="141">
        <f t="shared" si="67"/>
        <v>0</v>
      </c>
      <c r="BR370" s="122">
        <f t="shared" si="68"/>
        <v>0</v>
      </c>
      <c r="BS370" s="142">
        <f t="shared" si="69"/>
        <v>27685150.03</v>
      </c>
      <c r="BT370" s="130">
        <f t="shared" si="70"/>
        <v>27685150.03</v>
      </c>
      <c r="BU370" s="143">
        <f t="shared" si="71"/>
        <v>-747499050.9</v>
      </c>
      <c r="BV370" s="143">
        <f t="shared" si="72"/>
        <v>0</v>
      </c>
      <c r="BW370" s="143">
        <f t="shared" si="73"/>
        <v>3.141592654</v>
      </c>
      <c r="BX370" s="124">
        <f t="shared" si="74"/>
        <v>747499050.9</v>
      </c>
      <c r="BY370" s="144">
        <f t="shared" ref="BY370:BZ370" si="6087">AY370+BK370+BU370</f>
        <v>-698738430.9</v>
      </c>
      <c r="BZ370" s="144">
        <f t="shared" si="6087"/>
        <v>0</v>
      </c>
      <c r="CA370" s="144">
        <f t="shared" si="76"/>
        <v>-3.141592654</v>
      </c>
      <c r="CB370" s="145">
        <f t="shared" si="77"/>
        <v>698738430.9</v>
      </c>
      <c r="CC370" s="140">
        <f t="shared" ref="CC370:CD370" si="6088">CC$2*AD370</f>
        <v>-6.283185307</v>
      </c>
      <c r="CD370" s="140">
        <f t="shared" si="6088"/>
        <v>-6.283185307</v>
      </c>
      <c r="CE370" s="141">
        <f t="shared" si="79"/>
        <v>-12.56637061</v>
      </c>
      <c r="CF370" s="141">
        <f t="shared" si="80"/>
        <v>0</v>
      </c>
      <c r="CG370" s="122">
        <f t="shared" si="81"/>
        <v>0</v>
      </c>
      <c r="CH370" s="142">
        <f t="shared" ref="CH370:CI370" si="6089">POWER(AH370,CH$2)</f>
        <v>772.2641364</v>
      </c>
      <c r="CI370" s="142">
        <f t="shared" si="6089"/>
        <v>37942211025</v>
      </c>
      <c r="CJ370" s="130">
        <f t="shared" si="83"/>
        <v>29301408830133</v>
      </c>
      <c r="CK370" s="143">
        <f t="shared" si="84"/>
        <v>-29301408830133</v>
      </c>
      <c r="CL370" s="143">
        <f t="shared" si="85"/>
        <v>0</v>
      </c>
      <c r="CM370" s="143">
        <f t="shared" si="86"/>
        <v>3.141592654</v>
      </c>
      <c r="CN370" s="124">
        <f t="shared" si="87"/>
        <v>29301408830133</v>
      </c>
      <c r="CO370" s="140">
        <f t="shared" si="88"/>
        <v>-9.424777961</v>
      </c>
      <c r="CP370" s="141">
        <f t="shared" si="89"/>
        <v>-9.424777961</v>
      </c>
      <c r="CQ370" s="141">
        <f t="shared" si="90"/>
        <v>-3.141592654</v>
      </c>
      <c r="CR370" s="122">
        <f t="shared" si="91"/>
        <v>3.141592654</v>
      </c>
      <c r="CS370" s="142">
        <f t="shared" si="92"/>
        <v>7.39067E+15</v>
      </c>
      <c r="CT370" s="130">
        <f t="shared" si="93"/>
        <v>7.39067E+15</v>
      </c>
      <c r="CU370" s="143">
        <f t="shared" si="94"/>
        <v>-2.95627E+16</v>
      </c>
      <c r="CV370" s="143">
        <f t="shared" si="95"/>
        <v>3.620385324</v>
      </c>
      <c r="CW370" s="143">
        <f t="shared" si="96"/>
        <v>3.141592654</v>
      </c>
      <c r="CX370" s="124">
        <f t="shared" si="97"/>
        <v>2.95627E+16</v>
      </c>
      <c r="CY370" s="140">
        <f t="shared" si="98"/>
        <v>-9.424777961</v>
      </c>
      <c r="CZ370" s="140">
        <f t="shared" si="99"/>
        <v>0</v>
      </c>
      <c r="DA370" s="141">
        <f t="shared" si="100"/>
        <v>-9.424777961</v>
      </c>
      <c r="DB370" s="141">
        <f t="shared" si="101"/>
        <v>-3.141592654</v>
      </c>
      <c r="DC370" s="122">
        <f t="shared" si="102"/>
        <v>3.141592654</v>
      </c>
      <c r="DD370" s="142">
        <f t="shared" si="103"/>
        <v>21460.94296</v>
      </c>
      <c r="DE370" s="142">
        <f t="shared" si="104"/>
        <v>27685150.03</v>
      </c>
      <c r="DF370" s="130">
        <f t="shared" si="105"/>
        <v>594149425757</v>
      </c>
      <c r="DG370" s="143">
        <f t="shared" si="106"/>
        <v>-2376597703027</v>
      </c>
      <c r="DH370" s="143">
        <f t="shared" si="107"/>
        <v>0.000291049277</v>
      </c>
      <c r="DI370" s="143">
        <f t="shared" si="108"/>
        <v>3.141592654</v>
      </c>
      <c r="DJ370" s="124">
        <f t="shared" si="109"/>
        <v>2376597703027</v>
      </c>
      <c r="DK370" s="140">
        <f t="shared" ref="DK370:DM370" si="6090">DK$2*AD370</f>
        <v>-3.141592654</v>
      </c>
      <c r="DL370" s="140">
        <f t="shared" si="6090"/>
        <v>-3.141592654</v>
      </c>
      <c r="DM370" s="140">
        <f t="shared" si="6090"/>
        <v>0</v>
      </c>
      <c r="DN370" s="141">
        <f t="shared" si="111"/>
        <v>-6.283185307</v>
      </c>
      <c r="DO370" s="141">
        <f t="shared" si="112"/>
        <v>0</v>
      </c>
      <c r="DP370" s="122">
        <f t="shared" si="113"/>
        <v>0</v>
      </c>
      <c r="DQ370" s="142">
        <f t="shared" ref="DQ370:DS370" si="6091">POWER(AH370,DQ$2)</f>
        <v>27.78964081</v>
      </c>
      <c r="DR370" s="142">
        <f t="shared" si="6091"/>
        <v>194787.6049</v>
      </c>
      <c r="DS370" s="142">
        <f t="shared" si="6091"/>
        <v>27685150.03</v>
      </c>
      <c r="DT370" s="130">
        <f t="shared" si="115"/>
        <v>149861864801753</v>
      </c>
      <c r="DU370" s="143">
        <f t="shared" si="116"/>
        <v>-2.69751E+15</v>
      </c>
      <c r="DV370" s="143">
        <f t="shared" si="117"/>
        <v>0</v>
      </c>
      <c r="DW370" s="143">
        <f t="shared" si="118"/>
        <v>3.141592654</v>
      </c>
      <c r="DX370" s="124">
        <f t="shared" si="119"/>
        <v>2.69751E+15</v>
      </c>
      <c r="DY370" s="140">
        <f t="shared" si="120"/>
        <v>0</v>
      </c>
      <c r="DZ370" s="141">
        <f t="shared" si="121"/>
        <v>0</v>
      </c>
      <c r="EA370" s="141">
        <f t="shared" si="122"/>
        <v>0</v>
      </c>
      <c r="EB370" s="122">
        <f t="shared" si="123"/>
        <v>0</v>
      </c>
      <c r="EC370" s="142">
        <f t="shared" si="124"/>
        <v>766467532399419</v>
      </c>
      <c r="ED370" s="130">
        <f t="shared" si="125"/>
        <v>766467532399419</v>
      </c>
      <c r="EE370" s="143">
        <f t="shared" si="126"/>
        <v>2.06946E+16</v>
      </c>
      <c r="EF370" s="143">
        <f t="shared" si="127"/>
        <v>0</v>
      </c>
      <c r="EG370" s="143">
        <f t="shared" si="128"/>
        <v>0</v>
      </c>
      <c r="EH370" s="124">
        <f t="shared" si="129"/>
        <v>2.06946E+16</v>
      </c>
      <c r="EI370" s="144">
        <f t="shared" ref="EI370:EJ370" si="6092">CK370+CU370+DG370+DU370+EE370</f>
        <v>-1.15973E+16</v>
      </c>
      <c r="EJ370" s="144">
        <f t="shared" si="6092"/>
        <v>3.620676374</v>
      </c>
      <c r="EK370" s="144">
        <f t="shared" si="131"/>
        <v>3.141592654</v>
      </c>
      <c r="EL370" s="145">
        <f t="shared" si="132"/>
        <v>1.15973E+16</v>
      </c>
      <c r="EM370" s="140">
        <f t="shared" si="133"/>
        <v>1.570796327</v>
      </c>
      <c r="EN370" s="141">
        <f t="shared" si="134"/>
        <v>1.570796327</v>
      </c>
      <c r="EO370" s="141">
        <f t="shared" si="135"/>
        <v>1.570796327</v>
      </c>
      <c r="EP370" s="122">
        <f t="shared" si="136"/>
        <v>1.570796327</v>
      </c>
      <c r="EQ370" s="142">
        <f t="shared" si="137"/>
        <v>107690565.2</v>
      </c>
      <c r="ER370" s="130">
        <f t="shared" si="138"/>
        <v>107690565.2</v>
      </c>
      <c r="ES370" s="143">
        <f t="shared" si="139"/>
        <v>0.00000003426418408</v>
      </c>
      <c r="ET370" s="143">
        <f t="shared" si="140"/>
        <v>559576591.4</v>
      </c>
      <c r="EU370" s="143">
        <f t="shared" si="141"/>
        <v>1.570796327</v>
      </c>
      <c r="EV370" s="124">
        <f t="shared" si="142"/>
        <v>559576591.4</v>
      </c>
      <c r="EW370" s="144">
        <f t="shared" ref="EW370:EX370" si="6093">BY370+ES370</f>
        <v>-698738430.9</v>
      </c>
      <c r="EX370" s="144">
        <f t="shared" si="6093"/>
        <v>559576591.4</v>
      </c>
      <c r="EY370" s="144">
        <f t="shared" si="144"/>
        <v>2.46634068</v>
      </c>
      <c r="EZ370" s="145">
        <f t="shared" si="145"/>
        <v>895187888.9</v>
      </c>
      <c r="FA370" s="140">
        <f t="shared" si="146"/>
        <v>0.8221135599</v>
      </c>
      <c r="FB370" s="141">
        <f t="shared" si="147"/>
        <v>0.8221135599</v>
      </c>
      <c r="FC370" s="141">
        <f t="shared" si="148"/>
        <v>0.8221135599</v>
      </c>
      <c r="FD370" s="122">
        <f t="shared" si="149"/>
        <v>0.8221135599</v>
      </c>
      <c r="FE370" s="142">
        <f t="shared" si="150"/>
        <v>963.7655523</v>
      </c>
      <c r="FF370" s="130">
        <f t="shared" si="151"/>
        <v>963.7655523</v>
      </c>
      <c r="FG370" s="143">
        <f t="shared" si="152"/>
        <v>173.5586275</v>
      </c>
      <c r="FH370" s="143">
        <f t="shared" si="153"/>
        <v>186.7951059</v>
      </c>
      <c r="FI370" s="143">
        <f t="shared" si="154"/>
        <v>0.8221135599</v>
      </c>
      <c r="FJ370" s="124">
        <f t="shared" si="155"/>
        <v>254.9804086</v>
      </c>
      <c r="FK370" s="140">
        <f t="shared" si="156"/>
        <v>-6.283185307</v>
      </c>
      <c r="FL370" s="141">
        <f t="shared" si="157"/>
        <v>-6.283185307</v>
      </c>
      <c r="FM370" s="141">
        <f t="shared" si="158"/>
        <v>0</v>
      </c>
      <c r="FN370" s="122">
        <f t="shared" si="159"/>
        <v>0</v>
      </c>
      <c r="FO370" s="142">
        <f t="shared" si="160"/>
        <v>772.2641364</v>
      </c>
      <c r="FP370" s="130">
        <f t="shared" si="161"/>
        <v>772.2641364</v>
      </c>
      <c r="FQ370" s="143">
        <f t="shared" si="162"/>
        <v>-772.2641364</v>
      </c>
      <c r="FR370" s="143">
        <f t="shared" si="163"/>
        <v>0</v>
      </c>
      <c r="FS370" s="143">
        <f t="shared" si="164"/>
        <v>3.141592654</v>
      </c>
      <c r="FT370" s="124">
        <f t="shared" si="165"/>
        <v>772.2641364</v>
      </c>
      <c r="FU370" s="144">
        <f t="shared" si="166"/>
        <v>-585135.0789</v>
      </c>
      <c r="FV370" s="144">
        <f t="shared" si="167"/>
        <v>0</v>
      </c>
      <c r="FW370" s="144">
        <f t="shared" si="168"/>
        <v>-3.141592654</v>
      </c>
      <c r="FX370" s="145">
        <f t="shared" si="169"/>
        <v>585135.0789</v>
      </c>
      <c r="FY370" s="140">
        <f t="shared" si="170"/>
        <v>-3.141592654</v>
      </c>
      <c r="FZ370" s="140">
        <f t="shared" si="171"/>
        <v>-0.8221135599</v>
      </c>
      <c r="GA370" s="141">
        <f t="shared" si="172"/>
        <v>-3.963706213</v>
      </c>
      <c r="GB370" s="141">
        <f t="shared" si="173"/>
        <v>-3.963706213</v>
      </c>
      <c r="GC370" s="122">
        <f t="shared" si="174"/>
        <v>2.319479094</v>
      </c>
      <c r="GD370" s="142">
        <f t="shared" si="175"/>
        <v>585135.0789</v>
      </c>
      <c r="GE370" s="142">
        <f t="shared" si="176"/>
        <v>0.003921869941</v>
      </c>
      <c r="GF370" s="130">
        <f t="shared" si="177"/>
        <v>2294.823677</v>
      </c>
      <c r="GG370" s="143">
        <f t="shared" si="178"/>
        <v>-173.5586275</v>
      </c>
      <c r="GH370" s="143">
        <f t="shared" si="179"/>
        <v>186.7951059</v>
      </c>
      <c r="GI370" s="143">
        <f t="shared" si="180"/>
        <v>2.319479094</v>
      </c>
      <c r="GJ370" s="124">
        <f t="shared" si="181"/>
        <v>254.9804086</v>
      </c>
      <c r="GK370" s="146">
        <f t="shared" si="182"/>
        <v>-0.5</v>
      </c>
      <c r="GL370" s="127">
        <f t="shared" si="183"/>
        <v>-0.8660254038</v>
      </c>
      <c r="GM370" s="146">
        <f t="shared" si="184"/>
        <v>-2.094395102</v>
      </c>
      <c r="GN370" s="127">
        <f t="shared" si="185"/>
        <v>1</v>
      </c>
      <c r="GO370" s="147">
        <f t="shared" si="186"/>
        <v>-0.5</v>
      </c>
      <c r="GP370" s="128">
        <f t="shared" si="187"/>
        <v>0.8660254038</v>
      </c>
      <c r="GQ370" s="147">
        <f t="shared" si="188"/>
        <v>2.094395102</v>
      </c>
      <c r="GR370" s="128">
        <f t="shared" si="189"/>
        <v>1</v>
      </c>
      <c r="GS370" s="140">
        <f t="shared" si="190"/>
        <v>-2.094395102</v>
      </c>
      <c r="GT370" s="140">
        <f t="shared" si="191"/>
        <v>0.8221135599</v>
      </c>
      <c r="GU370" s="141">
        <f t="shared" si="192"/>
        <v>-1.272281543</v>
      </c>
      <c r="GV370" s="141">
        <f t="shared" si="193"/>
        <v>-1.272281543</v>
      </c>
      <c r="GW370" s="122">
        <f t="shared" si="194"/>
        <v>-1.272281543</v>
      </c>
      <c r="GX370" s="142">
        <f t="shared" si="195"/>
        <v>1</v>
      </c>
      <c r="GY370" s="142">
        <f t="shared" si="196"/>
        <v>254.9804086</v>
      </c>
      <c r="GZ370" s="130">
        <f t="shared" si="197"/>
        <v>254.9804086</v>
      </c>
      <c r="HA370" s="143">
        <f t="shared" si="198"/>
        <v>74.98999326</v>
      </c>
      <c r="HB370" s="143">
        <f t="shared" si="199"/>
        <v>-243.7037334</v>
      </c>
      <c r="HC370" s="143">
        <f t="shared" si="200"/>
        <v>-1.272281543</v>
      </c>
      <c r="HD370" s="124">
        <f t="shared" si="201"/>
        <v>254.9804086</v>
      </c>
      <c r="HE370" s="140">
        <f t="shared" si="202"/>
        <v>2.094395102</v>
      </c>
      <c r="HF370" s="140">
        <f t="shared" si="203"/>
        <v>2.319479094</v>
      </c>
      <c r="HG370" s="141">
        <f t="shared" si="204"/>
        <v>4.413874196</v>
      </c>
      <c r="HH370" s="141">
        <f t="shared" si="205"/>
        <v>4.413874196</v>
      </c>
      <c r="HI370" s="122">
        <f t="shared" si="206"/>
        <v>-1.869311111</v>
      </c>
      <c r="HJ370" s="142">
        <f t="shared" si="207"/>
        <v>1</v>
      </c>
      <c r="HK370" s="142">
        <f t="shared" si="208"/>
        <v>254.9804086</v>
      </c>
      <c r="HL370" s="130">
        <f t="shared" si="209"/>
        <v>254.9804086</v>
      </c>
      <c r="HM370" s="143">
        <f t="shared" si="210"/>
        <v>-74.98999326</v>
      </c>
      <c r="HN370" s="143">
        <f t="shared" si="211"/>
        <v>-243.7037334</v>
      </c>
      <c r="HO370" s="143">
        <f t="shared" si="212"/>
        <v>-1.869311111</v>
      </c>
      <c r="HP370" s="124">
        <f t="shared" si="213"/>
        <v>254.9804086</v>
      </c>
      <c r="HQ370" s="140">
        <f t="shared" si="214"/>
        <v>2.094395102</v>
      </c>
      <c r="HR370" s="140">
        <f t="shared" si="215"/>
        <v>0.8221135599</v>
      </c>
      <c r="HS370" s="141">
        <f t="shared" si="216"/>
        <v>2.916508662</v>
      </c>
      <c r="HT370" s="141">
        <f t="shared" si="217"/>
        <v>2.916508662</v>
      </c>
      <c r="HU370" s="122">
        <f t="shared" si="218"/>
        <v>2.916508662</v>
      </c>
      <c r="HV370" s="142">
        <f t="shared" si="219"/>
        <v>1</v>
      </c>
      <c r="HW370" s="142">
        <f t="shared" si="220"/>
        <v>254.9804086</v>
      </c>
      <c r="HX370" s="130">
        <f t="shared" si="221"/>
        <v>254.9804086</v>
      </c>
      <c r="HY370" s="143">
        <f t="shared" si="222"/>
        <v>-248.5486208</v>
      </c>
      <c r="HZ370" s="143">
        <f t="shared" si="223"/>
        <v>56.90862751</v>
      </c>
      <c r="IA370" s="143">
        <f t="shared" si="224"/>
        <v>2.916508662</v>
      </c>
      <c r="IB370" s="124">
        <f t="shared" si="225"/>
        <v>254.9804086</v>
      </c>
      <c r="IC370" s="140">
        <f t="shared" si="226"/>
        <v>-2.094395102</v>
      </c>
      <c r="ID370" s="140">
        <f t="shared" si="227"/>
        <v>2.319479094</v>
      </c>
      <c r="IE370" s="141">
        <f t="shared" si="228"/>
        <v>0.2250839913</v>
      </c>
      <c r="IF370" s="141">
        <f t="shared" si="229"/>
        <v>0.2250839913</v>
      </c>
      <c r="IG370" s="122">
        <f t="shared" si="230"/>
        <v>0.2250839913</v>
      </c>
      <c r="IH370" s="142">
        <f t="shared" si="231"/>
        <v>1</v>
      </c>
      <c r="II370" s="142">
        <f t="shared" si="232"/>
        <v>254.9804086</v>
      </c>
      <c r="IJ370" s="130">
        <f t="shared" si="233"/>
        <v>254.9804086</v>
      </c>
      <c r="IK370" s="143">
        <f t="shared" si="234"/>
        <v>248.5486208</v>
      </c>
      <c r="IL370" s="143">
        <f t="shared" si="235"/>
        <v>56.90862751</v>
      </c>
      <c r="IM370" s="143">
        <f t="shared" si="236"/>
        <v>0.2250839913</v>
      </c>
      <c r="IN370" s="124">
        <f t="shared" si="237"/>
        <v>254.9804086</v>
      </c>
    </row>
    <row r="371" ht="12.75" customHeight="1">
      <c r="A371" s="129">
        <f>'Cortez Cubic'!AP371</f>
        <v>-0.2187762226</v>
      </c>
      <c r="B371" s="129">
        <f>'Cortez Cubic'!AQ371</f>
        <v>8.450547106</v>
      </c>
      <c r="C371" s="129">
        <f>'Cortez Cubic'!AR371</f>
        <v>9596.808829</v>
      </c>
      <c r="D371" s="129">
        <f>'Cortez Cubic'!AS371</f>
        <v>-767977.0862</v>
      </c>
      <c r="E371" s="129">
        <f t="shared" ref="E371:H371" si="6094">0</f>
        <v>0</v>
      </c>
      <c r="F371" s="129">
        <f t="shared" si="6094"/>
        <v>0</v>
      </c>
      <c r="G371" s="129">
        <f t="shared" si="6094"/>
        <v>0</v>
      </c>
      <c r="H371" s="129">
        <f t="shared" si="6094"/>
        <v>0</v>
      </c>
      <c r="I371" s="110">
        <f>'Cortez Cubic'!I371</f>
        <v>113</v>
      </c>
      <c r="J371" s="130">
        <f t="shared" si="28"/>
        <v>89.19597555</v>
      </c>
      <c r="K371" s="131">
        <f t="shared" si="29"/>
        <v>0</v>
      </c>
      <c r="L371" s="131">
        <f t="shared" si="30"/>
        <v>1</v>
      </c>
      <c r="M371" s="132">
        <f t="shared" si="31"/>
        <v>23.80402445</v>
      </c>
      <c r="N371" s="133">
        <f t="shared" si="32"/>
        <v>85.50572787</v>
      </c>
      <c r="O371" s="134">
        <f t="shared" si="33"/>
        <v>174.7017034</v>
      </c>
      <c r="P371" s="134">
        <f t="shared" si="34"/>
        <v>0</v>
      </c>
      <c r="Q371" s="135">
        <f t="shared" si="35"/>
        <v>89.19597555</v>
      </c>
      <c r="R371" s="135">
        <f t="shared" si="36"/>
        <v>0</v>
      </c>
      <c r="S371" s="136">
        <f t="shared" si="37"/>
        <v>-225.2712368</v>
      </c>
      <c r="T371" s="136">
        <f t="shared" si="38"/>
        <v>0</v>
      </c>
      <c r="U371" s="137">
        <f t="shared" ref="U371:X371" si="6095">ATAN2(A371,E371)</f>
        <v>3.141592654</v>
      </c>
      <c r="V371" s="137">
        <f t="shared" si="6095"/>
        <v>0</v>
      </c>
      <c r="W371" s="137">
        <f t="shared" si="6095"/>
        <v>0</v>
      </c>
      <c r="X371" s="137">
        <f t="shared" si="6095"/>
        <v>3.141592654</v>
      </c>
      <c r="Y371" s="137">
        <f t="shared" ref="Y371:AB371" si="6096">SQRT(POWER(A371,2)+POWER(E371,2))</f>
        <v>0.2187762226</v>
      </c>
      <c r="Z371" s="137">
        <f t="shared" si="6096"/>
        <v>8.450547106</v>
      </c>
      <c r="AA371" s="137">
        <f t="shared" si="6096"/>
        <v>9596.808829</v>
      </c>
      <c r="AB371" s="137">
        <f t="shared" si="6096"/>
        <v>767977.0862</v>
      </c>
      <c r="AC371" s="138">
        <f t="shared" ref="AC371:AF371" si="6097">U371-$U371</f>
        <v>0</v>
      </c>
      <c r="AD371" s="138">
        <f t="shared" si="6097"/>
        <v>-3.141592654</v>
      </c>
      <c r="AE371" s="138">
        <f t="shared" si="6097"/>
        <v>-3.141592654</v>
      </c>
      <c r="AF371" s="138">
        <f t="shared" si="6097"/>
        <v>0</v>
      </c>
      <c r="AG371" s="138">
        <f t="shared" ref="AG371:AJ371" si="6098">Y371/$Y371</f>
        <v>1</v>
      </c>
      <c r="AH371" s="138">
        <f t="shared" si="6098"/>
        <v>38.62644215</v>
      </c>
      <c r="AI371" s="138">
        <f t="shared" si="6098"/>
        <v>43865.86767</v>
      </c>
      <c r="AJ371" s="138">
        <f t="shared" si="6098"/>
        <v>3510331.594</v>
      </c>
      <c r="AK371" s="139">
        <f t="shared" ref="AK371:AN371" si="6099">AG371*COS(AC371)</f>
        <v>1</v>
      </c>
      <c r="AL371" s="139">
        <f t="shared" si="6099"/>
        <v>-38.62644215</v>
      </c>
      <c r="AM371" s="139">
        <f t="shared" si="6099"/>
        <v>-43865.86767</v>
      </c>
      <c r="AN371" s="139">
        <f t="shared" si="6099"/>
        <v>3510331.594</v>
      </c>
      <c r="AO371" s="129">
        <f t="shared" ref="AO371:AR371" si="6100">AG371*SIN(AC371)</f>
        <v>0</v>
      </c>
      <c r="AP371" s="129">
        <f t="shared" si="6100"/>
        <v>0</v>
      </c>
      <c r="AQ371" s="129">
        <f t="shared" si="6100"/>
        <v>0</v>
      </c>
      <c r="AR371" s="129">
        <f t="shared" si="6100"/>
        <v>0</v>
      </c>
      <c r="AS371" s="140">
        <f t="shared" si="45"/>
        <v>-9.424777961</v>
      </c>
      <c r="AT371" s="141">
        <f t="shared" si="46"/>
        <v>-9.424777961</v>
      </c>
      <c r="AU371" s="141">
        <f t="shared" si="47"/>
        <v>-3.141592654</v>
      </c>
      <c r="AV371" s="122">
        <f t="shared" si="48"/>
        <v>3.141592654</v>
      </c>
      <c r="AW371" s="142">
        <f t="shared" si="49"/>
        <v>57630.73022</v>
      </c>
      <c r="AX371" s="130">
        <f t="shared" si="50"/>
        <v>57630.73022</v>
      </c>
      <c r="AY371" s="143">
        <f t="shared" si="51"/>
        <v>115261.4604</v>
      </c>
      <c r="AZ371" s="143">
        <f t="shared" si="52"/>
        <v>0</v>
      </c>
      <c r="BA371" s="143">
        <f t="shared" si="53"/>
        <v>0</v>
      </c>
      <c r="BB371" s="124">
        <f t="shared" si="54"/>
        <v>115261.4604</v>
      </c>
      <c r="BC371" s="140">
        <f t="shared" ref="BC371:BD371" si="6101">BC$2*AD371</f>
        <v>-3.141592654</v>
      </c>
      <c r="BD371" s="140">
        <f t="shared" si="6101"/>
        <v>-3.141592654</v>
      </c>
      <c r="BE371" s="141">
        <f t="shared" si="56"/>
        <v>-6.283185307</v>
      </c>
      <c r="BF371" s="141">
        <f t="shared" si="57"/>
        <v>0</v>
      </c>
      <c r="BG371" s="122">
        <f t="shared" si="58"/>
        <v>0</v>
      </c>
      <c r="BH371" s="142">
        <f t="shared" ref="BH371:BI371" si="6102">POWER(AH371,BH$2)</f>
        <v>38.62644215</v>
      </c>
      <c r="BI371" s="142">
        <f t="shared" si="6102"/>
        <v>43865.86767</v>
      </c>
      <c r="BJ371" s="130">
        <f t="shared" si="60"/>
        <v>1694382.4</v>
      </c>
      <c r="BK371" s="143">
        <f t="shared" si="61"/>
        <v>15249441.6</v>
      </c>
      <c r="BL371" s="143">
        <f t="shared" si="62"/>
        <v>0</v>
      </c>
      <c r="BM371" s="143">
        <f t="shared" si="63"/>
        <v>0</v>
      </c>
      <c r="BN371" s="124">
        <f t="shared" si="64"/>
        <v>15249441.6</v>
      </c>
      <c r="BO371" s="140">
        <f t="shared" si="65"/>
        <v>0</v>
      </c>
      <c r="BP371" s="141">
        <f t="shared" si="66"/>
        <v>0</v>
      </c>
      <c r="BQ371" s="141">
        <f t="shared" si="67"/>
        <v>0</v>
      </c>
      <c r="BR371" s="122">
        <f t="shared" si="68"/>
        <v>0</v>
      </c>
      <c r="BS371" s="142">
        <f t="shared" si="69"/>
        <v>3510331.594</v>
      </c>
      <c r="BT371" s="130">
        <f t="shared" si="70"/>
        <v>3510331.594</v>
      </c>
      <c r="BU371" s="143">
        <f t="shared" si="71"/>
        <v>-94778953.03</v>
      </c>
      <c r="BV371" s="143">
        <f t="shared" si="72"/>
        <v>0</v>
      </c>
      <c r="BW371" s="143">
        <f t="shared" si="73"/>
        <v>3.141592654</v>
      </c>
      <c r="BX371" s="124">
        <f t="shared" si="74"/>
        <v>94778953.03</v>
      </c>
      <c r="BY371" s="144">
        <f t="shared" ref="BY371:BZ371" si="6103">AY371+BK371+BU371</f>
        <v>-79414249.97</v>
      </c>
      <c r="BZ371" s="144">
        <f t="shared" si="6103"/>
        <v>0</v>
      </c>
      <c r="CA371" s="144">
        <f t="shared" si="76"/>
        <v>-3.141592654</v>
      </c>
      <c r="CB371" s="145">
        <f t="shared" si="77"/>
        <v>79414249.97</v>
      </c>
      <c r="CC371" s="140">
        <f t="shared" ref="CC371:CD371" si="6104">CC$2*AD371</f>
        <v>-6.283185307</v>
      </c>
      <c r="CD371" s="140">
        <f t="shared" si="6104"/>
        <v>-6.283185307</v>
      </c>
      <c r="CE371" s="141">
        <f t="shared" si="79"/>
        <v>-12.56637061</v>
      </c>
      <c r="CF371" s="141">
        <f t="shared" si="80"/>
        <v>0</v>
      </c>
      <c r="CG371" s="122">
        <f t="shared" si="81"/>
        <v>0</v>
      </c>
      <c r="CH371" s="142">
        <f t="shared" ref="CH371:CI371" si="6105">POWER(AH371,CH$2)</f>
        <v>1492.002033</v>
      </c>
      <c r="CI371" s="142">
        <f t="shared" si="6105"/>
        <v>1924214346</v>
      </c>
      <c r="CJ371" s="130">
        <f t="shared" si="83"/>
        <v>2870931716763</v>
      </c>
      <c r="CK371" s="143">
        <f t="shared" si="84"/>
        <v>-2870931716763</v>
      </c>
      <c r="CL371" s="143">
        <f t="shared" si="85"/>
        <v>0</v>
      </c>
      <c r="CM371" s="143">
        <f t="shared" si="86"/>
        <v>3.141592654</v>
      </c>
      <c r="CN371" s="124">
        <f t="shared" si="87"/>
        <v>2870931716763</v>
      </c>
      <c r="CO371" s="140">
        <f t="shared" si="88"/>
        <v>-9.424777961</v>
      </c>
      <c r="CP371" s="141">
        <f t="shared" si="89"/>
        <v>-9.424777961</v>
      </c>
      <c r="CQ371" s="141">
        <f t="shared" si="90"/>
        <v>-3.141592654</v>
      </c>
      <c r="CR371" s="122">
        <f t="shared" si="91"/>
        <v>3.141592654</v>
      </c>
      <c r="CS371" s="142">
        <f t="shared" si="92"/>
        <v>84407331874688</v>
      </c>
      <c r="CT371" s="130">
        <f t="shared" si="93"/>
        <v>84407331874688</v>
      </c>
      <c r="CU371" s="143">
        <f t="shared" si="94"/>
        <v>-337629327498752</v>
      </c>
      <c r="CV371" s="143">
        <f t="shared" si="95"/>
        <v>0.04134766752</v>
      </c>
      <c r="CW371" s="143">
        <f t="shared" si="96"/>
        <v>3.141592654</v>
      </c>
      <c r="CX371" s="124">
        <f t="shared" si="97"/>
        <v>337629327498752</v>
      </c>
      <c r="CY371" s="140">
        <f t="shared" si="98"/>
        <v>-9.424777961</v>
      </c>
      <c r="CZ371" s="140">
        <f t="shared" si="99"/>
        <v>0</v>
      </c>
      <c r="DA371" s="141">
        <f t="shared" si="100"/>
        <v>-9.424777961</v>
      </c>
      <c r="DB371" s="141">
        <f t="shared" si="101"/>
        <v>-3.141592654</v>
      </c>
      <c r="DC371" s="122">
        <f t="shared" si="102"/>
        <v>3.141592654</v>
      </c>
      <c r="DD371" s="142">
        <f t="shared" si="103"/>
        <v>57630.73022</v>
      </c>
      <c r="DE371" s="142">
        <f t="shared" si="104"/>
        <v>3510331.594</v>
      </c>
      <c r="DF371" s="130">
        <f t="shared" si="105"/>
        <v>202302973069</v>
      </c>
      <c r="DG371" s="143">
        <f t="shared" si="106"/>
        <v>-809211892275</v>
      </c>
      <c r="DH371" s="143">
        <f t="shared" si="107"/>
        <v>0.00009909987537</v>
      </c>
      <c r="DI371" s="143">
        <f t="shared" si="108"/>
        <v>3.141592654</v>
      </c>
      <c r="DJ371" s="124">
        <f t="shared" si="109"/>
        <v>809211892275</v>
      </c>
      <c r="DK371" s="140">
        <f t="shared" ref="DK371:DM371" si="6106">DK$2*AD371</f>
        <v>-3.141592654</v>
      </c>
      <c r="DL371" s="140">
        <f t="shared" si="6106"/>
        <v>-3.141592654</v>
      </c>
      <c r="DM371" s="140">
        <f t="shared" si="6106"/>
        <v>0</v>
      </c>
      <c r="DN371" s="141">
        <f t="shared" si="111"/>
        <v>-6.283185307</v>
      </c>
      <c r="DO371" s="141">
        <f t="shared" si="112"/>
        <v>0</v>
      </c>
      <c r="DP371" s="122">
        <f t="shared" si="113"/>
        <v>0</v>
      </c>
      <c r="DQ371" s="142">
        <f t="shared" ref="DQ371:DS371" si="6107">POWER(AH371,DQ$2)</f>
        <v>38.62644215</v>
      </c>
      <c r="DR371" s="142">
        <f t="shared" si="6107"/>
        <v>43865.86767</v>
      </c>
      <c r="DS371" s="142">
        <f t="shared" si="6107"/>
        <v>3510331.594</v>
      </c>
      <c r="DT371" s="130">
        <f t="shared" si="115"/>
        <v>5947844070043</v>
      </c>
      <c r="DU371" s="143">
        <f t="shared" si="116"/>
        <v>-107061193260766</v>
      </c>
      <c r="DV371" s="143">
        <f t="shared" si="117"/>
        <v>0</v>
      </c>
      <c r="DW371" s="143">
        <f t="shared" si="118"/>
        <v>3.141592654</v>
      </c>
      <c r="DX371" s="124">
        <f t="shared" si="119"/>
        <v>107061193260766</v>
      </c>
      <c r="DY371" s="140">
        <f t="shared" si="120"/>
        <v>0</v>
      </c>
      <c r="DZ371" s="141">
        <f t="shared" si="121"/>
        <v>0</v>
      </c>
      <c r="EA371" s="141">
        <f t="shared" si="122"/>
        <v>0</v>
      </c>
      <c r="EB371" s="122">
        <f t="shared" si="123"/>
        <v>0</v>
      </c>
      <c r="EC371" s="142">
        <f t="shared" si="124"/>
        <v>12322427898575</v>
      </c>
      <c r="ED371" s="130">
        <f t="shared" si="125"/>
        <v>12322427898575</v>
      </c>
      <c r="EE371" s="143">
        <f t="shared" si="126"/>
        <v>332705553261513</v>
      </c>
      <c r="EF371" s="143">
        <f t="shared" si="127"/>
        <v>0</v>
      </c>
      <c r="EG371" s="143">
        <f t="shared" si="128"/>
        <v>0</v>
      </c>
      <c r="EH371" s="124">
        <f t="shared" si="129"/>
        <v>332705553261513</v>
      </c>
      <c r="EI371" s="144">
        <f t="shared" ref="EI371:EJ371" si="6108">CK371+CU371+DG371+DU371+EE371</f>
        <v>-115665111107043</v>
      </c>
      <c r="EJ371" s="144">
        <f t="shared" si="6108"/>
        <v>0.0414467674</v>
      </c>
      <c r="EK371" s="144">
        <f t="shared" si="131"/>
        <v>3.141592654</v>
      </c>
      <c r="EL371" s="145">
        <f t="shared" si="132"/>
        <v>115665111107043</v>
      </c>
      <c r="EM371" s="140">
        <f t="shared" si="133"/>
        <v>1.570796327</v>
      </c>
      <c r="EN371" s="141">
        <f t="shared" si="134"/>
        <v>1.570796327</v>
      </c>
      <c r="EO371" s="141">
        <f t="shared" si="135"/>
        <v>1.570796327</v>
      </c>
      <c r="EP371" s="122">
        <f t="shared" si="136"/>
        <v>1.570796327</v>
      </c>
      <c r="EQ371" s="142">
        <f t="shared" si="137"/>
        <v>10754771.55</v>
      </c>
      <c r="ER371" s="130">
        <f t="shared" si="138"/>
        <v>10754771.55</v>
      </c>
      <c r="ES371" s="143">
        <f t="shared" si="139"/>
        <v>0.00000001583048796</v>
      </c>
      <c r="ET371" s="143">
        <f t="shared" si="140"/>
        <v>55883432.25</v>
      </c>
      <c r="EU371" s="143">
        <f t="shared" si="141"/>
        <v>1.570796327</v>
      </c>
      <c r="EV371" s="124">
        <f t="shared" si="142"/>
        <v>55883432.25</v>
      </c>
      <c r="EW371" s="144">
        <f t="shared" ref="EW371:EX371" si="6109">BY371+ES371</f>
        <v>-79414249.97</v>
      </c>
      <c r="EX371" s="144">
        <f t="shared" si="6109"/>
        <v>55883432.25</v>
      </c>
      <c r="EY371" s="144">
        <f t="shared" si="144"/>
        <v>2.528390944</v>
      </c>
      <c r="EZ371" s="145">
        <f t="shared" si="145"/>
        <v>97106030.19</v>
      </c>
      <c r="FA371" s="140">
        <f t="shared" si="146"/>
        <v>0.8427969813</v>
      </c>
      <c r="FB371" s="141">
        <f t="shared" si="147"/>
        <v>0.8427969813</v>
      </c>
      <c r="FC371" s="141">
        <f t="shared" si="148"/>
        <v>0.8427969813</v>
      </c>
      <c r="FD371" s="122">
        <f t="shared" si="149"/>
        <v>0.8427969813</v>
      </c>
      <c r="FE371" s="142">
        <f t="shared" si="150"/>
        <v>459.637443</v>
      </c>
      <c r="FF371" s="130">
        <f t="shared" si="151"/>
        <v>459.637443</v>
      </c>
      <c r="FG371" s="143">
        <f t="shared" si="152"/>
        <v>80.91311135</v>
      </c>
      <c r="FH371" s="143">
        <f t="shared" si="153"/>
        <v>90.77886485</v>
      </c>
      <c r="FI371" s="143">
        <f t="shared" si="154"/>
        <v>0.8427969813</v>
      </c>
      <c r="FJ371" s="124">
        <f t="shared" si="155"/>
        <v>121.6048268</v>
      </c>
      <c r="FK371" s="140">
        <f t="shared" si="156"/>
        <v>-6.283185307</v>
      </c>
      <c r="FL371" s="141">
        <f t="shared" si="157"/>
        <v>-6.283185307</v>
      </c>
      <c r="FM371" s="141">
        <f t="shared" si="158"/>
        <v>0</v>
      </c>
      <c r="FN371" s="122">
        <f t="shared" si="159"/>
        <v>0</v>
      </c>
      <c r="FO371" s="142">
        <f t="shared" si="160"/>
        <v>1492.002033</v>
      </c>
      <c r="FP371" s="130">
        <f t="shared" si="161"/>
        <v>1492.002033</v>
      </c>
      <c r="FQ371" s="143">
        <f t="shared" si="162"/>
        <v>-1492.002033</v>
      </c>
      <c r="FR371" s="143">
        <f t="shared" si="163"/>
        <v>0</v>
      </c>
      <c r="FS371" s="143">
        <f t="shared" si="164"/>
        <v>3.141592654</v>
      </c>
      <c r="FT371" s="124">
        <f t="shared" si="165"/>
        <v>1492.002033</v>
      </c>
      <c r="FU371" s="144">
        <f t="shared" si="166"/>
        <v>-133089.605</v>
      </c>
      <c r="FV371" s="144">
        <f t="shared" si="167"/>
        <v>0</v>
      </c>
      <c r="FW371" s="144">
        <f t="shared" si="168"/>
        <v>-3.141592654</v>
      </c>
      <c r="FX371" s="145">
        <f t="shared" si="169"/>
        <v>133089.605</v>
      </c>
      <c r="FY371" s="140">
        <f t="shared" si="170"/>
        <v>-3.141592654</v>
      </c>
      <c r="FZ371" s="140">
        <f t="shared" si="171"/>
        <v>-0.8427969813</v>
      </c>
      <c r="GA371" s="141">
        <f t="shared" si="172"/>
        <v>-3.984389635</v>
      </c>
      <c r="GB371" s="141">
        <f t="shared" si="173"/>
        <v>-3.984389635</v>
      </c>
      <c r="GC371" s="122">
        <f t="shared" si="174"/>
        <v>2.298795672</v>
      </c>
      <c r="GD371" s="142">
        <f t="shared" si="175"/>
        <v>133089.605</v>
      </c>
      <c r="GE371" s="142">
        <f t="shared" si="176"/>
        <v>0.008223357794</v>
      </c>
      <c r="GF371" s="130">
        <f t="shared" si="177"/>
        <v>1094.443441</v>
      </c>
      <c r="GG371" s="143">
        <f t="shared" si="178"/>
        <v>-80.91311135</v>
      </c>
      <c r="GH371" s="143">
        <f t="shared" si="179"/>
        <v>90.77886485</v>
      </c>
      <c r="GI371" s="143">
        <f t="shared" si="180"/>
        <v>2.298795672</v>
      </c>
      <c r="GJ371" s="124">
        <f t="shared" si="181"/>
        <v>121.6048268</v>
      </c>
      <c r="GK371" s="146">
        <f t="shared" si="182"/>
        <v>-0.5</v>
      </c>
      <c r="GL371" s="127">
        <f t="shared" si="183"/>
        <v>-0.8660254038</v>
      </c>
      <c r="GM371" s="146">
        <f t="shared" si="184"/>
        <v>-2.094395102</v>
      </c>
      <c r="GN371" s="127">
        <f t="shared" si="185"/>
        <v>1</v>
      </c>
      <c r="GO371" s="147">
        <f t="shared" si="186"/>
        <v>-0.5</v>
      </c>
      <c r="GP371" s="128">
        <f t="shared" si="187"/>
        <v>0.8660254038</v>
      </c>
      <c r="GQ371" s="147">
        <f t="shared" si="188"/>
        <v>2.094395102</v>
      </c>
      <c r="GR371" s="128">
        <f t="shared" si="189"/>
        <v>1</v>
      </c>
      <c r="GS371" s="140">
        <f t="shared" si="190"/>
        <v>-2.094395102</v>
      </c>
      <c r="GT371" s="140">
        <f t="shared" si="191"/>
        <v>0.8427969813</v>
      </c>
      <c r="GU371" s="141">
        <f t="shared" si="192"/>
        <v>-1.251598121</v>
      </c>
      <c r="GV371" s="141">
        <f t="shared" si="193"/>
        <v>-1.251598121</v>
      </c>
      <c r="GW371" s="122">
        <f t="shared" si="194"/>
        <v>-1.251598121</v>
      </c>
      <c r="GX371" s="142">
        <f t="shared" si="195"/>
        <v>1</v>
      </c>
      <c r="GY371" s="142">
        <f t="shared" si="196"/>
        <v>121.6048268</v>
      </c>
      <c r="GZ371" s="130">
        <f t="shared" si="197"/>
        <v>121.6048268</v>
      </c>
      <c r="HA371" s="143">
        <f t="shared" si="198"/>
        <v>38.16024742</v>
      </c>
      <c r="HB371" s="143">
        <f t="shared" si="199"/>
        <v>-115.4622424</v>
      </c>
      <c r="HC371" s="143">
        <f t="shared" si="200"/>
        <v>-1.251598121</v>
      </c>
      <c r="HD371" s="124">
        <f t="shared" si="201"/>
        <v>121.6048268</v>
      </c>
      <c r="HE371" s="140">
        <f t="shared" si="202"/>
        <v>2.094395102</v>
      </c>
      <c r="HF371" s="140">
        <f t="shared" si="203"/>
        <v>2.298795672</v>
      </c>
      <c r="HG371" s="141">
        <f t="shared" si="204"/>
        <v>4.393190775</v>
      </c>
      <c r="HH371" s="141">
        <f t="shared" si="205"/>
        <v>4.393190775</v>
      </c>
      <c r="HI371" s="122">
        <f t="shared" si="206"/>
        <v>-1.889994532</v>
      </c>
      <c r="HJ371" s="142">
        <f t="shared" si="207"/>
        <v>1</v>
      </c>
      <c r="HK371" s="142">
        <f t="shared" si="208"/>
        <v>121.6048268</v>
      </c>
      <c r="HL371" s="130">
        <f t="shared" si="209"/>
        <v>121.6048268</v>
      </c>
      <c r="HM371" s="143">
        <f t="shared" si="210"/>
        <v>-38.16024742</v>
      </c>
      <c r="HN371" s="143">
        <f t="shared" si="211"/>
        <v>-115.4622424</v>
      </c>
      <c r="HO371" s="143">
        <f t="shared" si="212"/>
        <v>-1.889994532</v>
      </c>
      <c r="HP371" s="124">
        <f t="shared" si="213"/>
        <v>121.6048268</v>
      </c>
      <c r="HQ371" s="140">
        <f t="shared" si="214"/>
        <v>2.094395102</v>
      </c>
      <c r="HR371" s="140">
        <f t="shared" si="215"/>
        <v>0.8427969813</v>
      </c>
      <c r="HS371" s="141">
        <f t="shared" si="216"/>
        <v>2.937192084</v>
      </c>
      <c r="HT371" s="141">
        <f t="shared" si="217"/>
        <v>2.937192084</v>
      </c>
      <c r="HU371" s="122">
        <f t="shared" si="218"/>
        <v>2.937192084</v>
      </c>
      <c r="HV371" s="142">
        <f t="shared" si="219"/>
        <v>1</v>
      </c>
      <c r="HW371" s="142">
        <f t="shared" si="220"/>
        <v>121.6048268</v>
      </c>
      <c r="HX371" s="130">
        <f t="shared" si="221"/>
        <v>121.6048268</v>
      </c>
      <c r="HY371" s="143">
        <f t="shared" si="222"/>
        <v>-119.0733588</v>
      </c>
      <c r="HZ371" s="143">
        <f t="shared" si="223"/>
        <v>24.6833775</v>
      </c>
      <c r="IA371" s="143">
        <f t="shared" si="224"/>
        <v>2.937192084</v>
      </c>
      <c r="IB371" s="124">
        <f t="shared" si="225"/>
        <v>121.6048268</v>
      </c>
      <c r="IC371" s="140">
        <f t="shared" si="226"/>
        <v>-2.094395102</v>
      </c>
      <c r="ID371" s="140">
        <f t="shared" si="227"/>
        <v>2.298795672</v>
      </c>
      <c r="IE371" s="141">
        <f t="shared" si="228"/>
        <v>0.2044005699</v>
      </c>
      <c r="IF371" s="141">
        <f t="shared" si="229"/>
        <v>0.2044005699</v>
      </c>
      <c r="IG371" s="122">
        <f t="shared" si="230"/>
        <v>0.2044005699</v>
      </c>
      <c r="IH371" s="142">
        <f t="shared" si="231"/>
        <v>1</v>
      </c>
      <c r="II371" s="142">
        <f t="shared" si="232"/>
        <v>121.6048268</v>
      </c>
      <c r="IJ371" s="130">
        <f t="shared" si="233"/>
        <v>121.6048268</v>
      </c>
      <c r="IK371" s="143">
        <f t="shared" si="234"/>
        <v>119.0733588</v>
      </c>
      <c r="IL371" s="143">
        <f t="shared" si="235"/>
        <v>24.6833775</v>
      </c>
      <c r="IM371" s="143">
        <f t="shared" si="236"/>
        <v>0.2044005699</v>
      </c>
      <c r="IN371" s="124">
        <f t="shared" si="237"/>
        <v>121.6048268</v>
      </c>
    </row>
    <row r="372" ht="12.75" customHeight="1">
      <c r="A372" s="129">
        <f>'Cortez Cubic'!AP372</f>
        <v>-0.2187762226</v>
      </c>
      <c r="B372" s="129">
        <f>'Cortez Cubic'!AQ372</f>
        <v>15.36407007</v>
      </c>
      <c r="C372" s="129">
        <f>'Cortez Cubic'!AR372</f>
        <v>10327.64405</v>
      </c>
      <c r="D372" s="129">
        <f>'Cortez Cubic'!AS372</f>
        <v>-1053003.251</v>
      </c>
      <c r="E372" s="129">
        <f t="shared" ref="E372:H372" si="6110">0</f>
        <v>0</v>
      </c>
      <c r="F372" s="129">
        <f t="shared" si="6110"/>
        <v>0</v>
      </c>
      <c r="G372" s="129">
        <f t="shared" si="6110"/>
        <v>0</v>
      </c>
      <c r="H372" s="129">
        <f t="shared" si="6110"/>
        <v>0</v>
      </c>
      <c r="I372" s="110">
        <f>'Cortez Cubic'!I372</f>
        <v>138</v>
      </c>
      <c r="J372" s="130">
        <f t="shared" si="28"/>
        <v>114.0201846</v>
      </c>
      <c r="K372" s="131">
        <f t="shared" si="29"/>
        <v>0</v>
      </c>
      <c r="L372" s="131">
        <f t="shared" si="30"/>
        <v>1</v>
      </c>
      <c r="M372" s="132">
        <f t="shared" si="31"/>
        <v>23.97981543</v>
      </c>
      <c r="N372" s="133">
        <f t="shared" si="32"/>
        <v>70.70529529</v>
      </c>
      <c r="O372" s="134">
        <f t="shared" si="33"/>
        <v>184.7254799</v>
      </c>
      <c r="P372" s="134">
        <f t="shared" si="34"/>
        <v>0</v>
      </c>
      <c r="Q372" s="135">
        <f t="shared" si="35"/>
        <v>114.0201846</v>
      </c>
      <c r="R372" s="135">
        <f t="shared" si="36"/>
        <v>0</v>
      </c>
      <c r="S372" s="136">
        <f t="shared" si="37"/>
        <v>-228.5183341</v>
      </c>
      <c r="T372" s="136">
        <f t="shared" si="38"/>
        <v>0</v>
      </c>
      <c r="U372" s="137">
        <f t="shared" ref="U372:X372" si="6111">ATAN2(A372,E372)</f>
        <v>3.141592654</v>
      </c>
      <c r="V372" s="137">
        <f t="shared" si="6111"/>
        <v>0</v>
      </c>
      <c r="W372" s="137">
        <f t="shared" si="6111"/>
        <v>0</v>
      </c>
      <c r="X372" s="137">
        <f t="shared" si="6111"/>
        <v>3.141592654</v>
      </c>
      <c r="Y372" s="137">
        <f t="shared" ref="Y372:AB372" si="6112">SQRT(POWER(A372,2)+POWER(E372,2))</f>
        <v>0.2187762226</v>
      </c>
      <c r="Z372" s="137">
        <f t="shared" si="6112"/>
        <v>15.36407007</v>
      </c>
      <c r="AA372" s="137">
        <f t="shared" si="6112"/>
        <v>10327.64405</v>
      </c>
      <c r="AB372" s="137">
        <f t="shared" si="6112"/>
        <v>1053003.251</v>
      </c>
      <c r="AC372" s="138">
        <f t="shared" ref="AC372:AF372" si="6113">U372-$U372</f>
        <v>0</v>
      </c>
      <c r="AD372" s="138">
        <f t="shared" si="6113"/>
        <v>-3.141592654</v>
      </c>
      <c r="AE372" s="138">
        <f t="shared" si="6113"/>
        <v>-3.141592654</v>
      </c>
      <c r="AF372" s="138">
        <f t="shared" si="6113"/>
        <v>0</v>
      </c>
      <c r="AG372" s="138">
        <f t="shared" ref="AG372:AJ372" si="6114">Y372/$Y372</f>
        <v>1</v>
      </c>
      <c r="AH372" s="138">
        <f t="shared" si="6114"/>
        <v>70.22733039</v>
      </c>
      <c r="AI372" s="138">
        <f t="shared" si="6114"/>
        <v>47206.42823</v>
      </c>
      <c r="AJ372" s="138">
        <f t="shared" si="6114"/>
        <v>4813152.171</v>
      </c>
      <c r="AK372" s="139">
        <f t="shared" ref="AK372:AN372" si="6115">AG372*COS(AC372)</f>
        <v>1</v>
      </c>
      <c r="AL372" s="139">
        <f t="shared" si="6115"/>
        <v>-70.22733039</v>
      </c>
      <c r="AM372" s="139">
        <f t="shared" si="6115"/>
        <v>-47206.42823</v>
      </c>
      <c r="AN372" s="139">
        <f t="shared" si="6115"/>
        <v>4813152.171</v>
      </c>
      <c r="AO372" s="129">
        <f t="shared" ref="AO372:AR372" si="6116">AG372*SIN(AC372)</f>
        <v>0</v>
      </c>
      <c r="AP372" s="129">
        <f t="shared" si="6116"/>
        <v>0</v>
      </c>
      <c r="AQ372" s="129">
        <f t="shared" si="6116"/>
        <v>0</v>
      </c>
      <c r="AR372" s="129">
        <f t="shared" si="6116"/>
        <v>0</v>
      </c>
      <c r="AS372" s="140">
        <f t="shared" si="45"/>
        <v>-9.424777961</v>
      </c>
      <c r="AT372" s="141">
        <f t="shared" si="46"/>
        <v>-9.424777961</v>
      </c>
      <c r="AU372" s="141">
        <f t="shared" si="47"/>
        <v>-3.141592654</v>
      </c>
      <c r="AV372" s="122">
        <f t="shared" si="48"/>
        <v>3.141592654</v>
      </c>
      <c r="AW372" s="142">
        <f t="shared" si="49"/>
        <v>346352.621</v>
      </c>
      <c r="AX372" s="130">
        <f t="shared" si="50"/>
        <v>346352.621</v>
      </c>
      <c r="AY372" s="143">
        <f t="shared" si="51"/>
        <v>692705.2421</v>
      </c>
      <c r="AZ372" s="143">
        <f t="shared" si="52"/>
        <v>0</v>
      </c>
      <c r="BA372" s="143">
        <f t="shared" si="53"/>
        <v>0</v>
      </c>
      <c r="BB372" s="124">
        <f t="shared" si="54"/>
        <v>692705.2421</v>
      </c>
      <c r="BC372" s="140">
        <f t="shared" ref="BC372:BD372" si="6117">BC$2*AD372</f>
        <v>-3.141592654</v>
      </c>
      <c r="BD372" s="140">
        <f t="shared" si="6117"/>
        <v>-3.141592654</v>
      </c>
      <c r="BE372" s="141">
        <f t="shared" si="56"/>
        <v>-6.283185307</v>
      </c>
      <c r="BF372" s="141">
        <f t="shared" si="57"/>
        <v>0</v>
      </c>
      <c r="BG372" s="122">
        <f t="shared" si="58"/>
        <v>0</v>
      </c>
      <c r="BH372" s="142">
        <f t="shared" ref="BH372:BI372" si="6118">POWER(AH372,BH$2)</f>
        <v>70.22733039</v>
      </c>
      <c r="BI372" s="142">
        <f t="shared" si="6118"/>
        <v>47206.42823</v>
      </c>
      <c r="BJ372" s="130">
        <f t="shared" si="60"/>
        <v>3315181.432</v>
      </c>
      <c r="BK372" s="143">
        <f t="shared" si="61"/>
        <v>29836632.89</v>
      </c>
      <c r="BL372" s="143">
        <f t="shared" si="62"/>
        <v>0</v>
      </c>
      <c r="BM372" s="143">
        <f t="shared" si="63"/>
        <v>0</v>
      </c>
      <c r="BN372" s="124">
        <f t="shared" si="64"/>
        <v>29836632.89</v>
      </c>
      <c r="BO372" s="140">
        <f t="shared" si="65"/>
        <v>0</v>
      </c>
      <c r="BP372" s="141">
        <f t="shared" si="66"/>
        <v>0</v>
      </c>
      <c r="BQ372" s="141">
        <f t="shared" si="67"/>
        <v>0</v>
      </c>
      <c r="BR372" s="122">
        <f t="shared" si="68"/>
        <v>0</v>
      </c>
      <c r="BS372" s="142">
        <f t="shared" si="69"/>
        <v>4813152.171</v>
      </c>
      <c r="BT372" s="130">
        <f t="shared" si="70"/>
        <v>4813152.171</v>
      </c>
      <c r="BU372" s="143">
        <f t="shared" si="71"/>
        <v>-129955108.6</v>
      </c>
      <c r="BV372" s="143">
        <f t="shared" si="72"/>
        <v>0</v>
      </c>
      <c r="BW372" s="143">
        <f t="shared" si="73"/>
        <v>3.141592654</v>
      </c>
      <c r="BX372" s="124">
        <f t="shared" si="74"/>
        <v>129955108.6</v>
      </c>
      <c r="BY372" s="144">
        <f t="shared" ref="BY372:BZ372" si="6119">AY372+BK372+BU372</f>
        <v>-99425770.49</v>
      </c>
      <c r="BZ372" s="144">
        <f t="shared" si="6119"/>
        <v>0</v>
      </c>
      <c r="CA372" s="144">
        <f t="shared" si="76"/>
        <v>-3.141592654</v>
      </c>
      <c r="CB372" s="145">
        <f t="shared" si="77"/>
        <v>99425770.49</v>
      </c>
      <c r="CC372" s="140">
        <f t="shared" ref="CC372:CD372" si="6120">CC$2*AD372</f>
        <v>-6.283185307</v>
      </c>
      <c r="CD372" s="140">
        <f t="shared" si="6120"/>
        <v>-6.283185307</v>
      </c>
      <c r="CE372" s="141">
        <f t="shared" si="79"/>
        <v>-12.56637061</v>
      </c>
      <c r="CF372" s="141">
        <f t="shared" si="80"/>
        <v>0</v>
      </c>
      <c r="CG372" s="122">
        <f t="shared" si="81"/>
        <v>0</v>
      </c>
      <c r="CH372" s="142">
        <f t="shared" ref="CH372:CI372" si="6121">POWER(AH372,CH$2)</f>
        <v>4931.877933</v>
      </c>
      <c r="CI372" s="142">
        <f t="shared" si="6121"/>
        <v>2228446866</v>
      </c>
      <c r="CJ372" s="130">
        <f t="shared" si="83"/>
        <v>10990427926184</v>
      </c>
      <c r="CK372" s="143">
        <f t="shared" si="84"/>
        <v>-10990427926184</v>
      </c>
      <c r="CL372" s="143">
        <f t="shared" si="85"/>
        <v>0</v>
      </c>
      <c r="CM372" s="143">
        <f t="shared" si="86"/>
        <v>3.141592654</v>
      </c>
      <c r="CN372" s="124">
        <f t="shared" si="87"/>
        <v>10990427926184</v>
      </c>
      <c r="CO372" s="140">
        <f t="shared" si="88"/>
        <v>-9.424777961</v>
      </c>
      <c r="CP372" s="141">
        <f t="shared" si="89"/>
        <v>-9.424777961</v>
      </c>
      <c r="CQ372" s="141">
        <f t="shared" si="90"/>
        <v>-3.141592654</v>
      </c>
      <c r="CR372" s="122">
        <f t="shared" si="91"/>
        <v>3.141592654</v>
      </c>
      <c r="CS372" s="142">
        <f t="shared" si="92"/>
        <v>105197017072164</v>
      </c>
      <c r="CT372" s="130">
        <f t="shared" si="93"/>
        <v>105197017072164</v>
      </c>
      <c r="CU372" s="143">
        <f t="shared" si="94"/>
        <v>-420788068288655</v>
      </c>
      <c r="CV372" s="143">
        <f t="shared" si="95"/>
        <v>0.05153167609</v>
      </c>
      <c r="CW372" s="143">
        <f t="shared" si="96"/>
        <v>3.141592654</v>
      </c>
      <c r="CX372" s="124">
        <f t="shared" si="97"/>
        <v>420788068288655</v>
      </c>
      <c r="CY372" s="140">
        <f t="shared" si="98"/>
        <v>-9.424777961</v>
      </c>
      <c r="CZ372" s="140">
        <f t="shared" si="99"/>
        <v>0</v>
      </c>
      <c r="DA372" s="141">
        <f t="shared" si="100"/>
        <v>-9.424777961</v>
      </c>
      <c r="DB372" s="141">
        <f t="shared" si="101"/>
        <v>-3.141592654</v>
      </c>
      <c r="DC372" s="122">
        <f t="shared" si="102"/>
        <v>3.141592654</v>
      </c>
      <c r="DD372" s="142">
        <f t="shared" si="103"/>
        <v>346352.621</v>
      </c>
      <c r="DE372" s="142">
        <f t="shared" si="104"/>
        <v>4813152.171</v>
      </c>
      <c r="DF372" s="130">
        <f t="shared" si="105"/>
        <v>1667047869882</v>
      </c>
      <c r="DG372" s="143">
        <f t="shared" si="106"/>
        <v>-6668191479526</v>
      </c>
      <c r="DH372" s="143">
        <f t="shared" si="107"/>
        <v>0.0008166179352</v>
      </c>
      <c r="DI372" s="143">
        <f t="shared" si="108"/>
        <v>3.141592654</v>
      </c>
      <c r="DJ372" s="124">
        <f t="shared" si="109"/>
        <v>6668191479526</v>
      </c>
      <c r="DK372" s="140">
        <f t="shared" ref="DK372:DM372" si="6122">DK$2*AD372</f>
        <v>-3.141592654</v>
      </c>
      <c r="DL372" s="140">
        <f t="shared" si="6122"/>
        <v>-3.141592654</v>
      </c>
      <c r="DM372" s="140">
        <f t="shared" si="6122"/>
        <v>0</v>
      </c>
      <c r="DN372" s="141">
        <f t="shared" si="111"/>
        <v>-6.283185307</v>
      </c>
      <c r="DO372" s="141">
        <f t="shared" si="112"/>
        <v>0</v>
      </c>
      <c r="DP372" s="122">
        <f t="shared" si="113"/>
        <v>0</v>
      </c>
      <c r="DQ372" s="142">
        <f t="shared" ref="DQ372:DS372" si="6123">POWER(AH372,DQ$2)</f>
        <v>70.22733039</v>
      </c>
      <c r="DR372" s="142">
        <f t="shared" si="6123"/>
        <v>47206.42823</v>
      </c>
      <c r="DS372" s="142">
        <f t="shared" si="6123"/>
        <v>4813152.171</v>
      </c>
      <c r="DT372" s="130">
        <f t="shared" si="115"/>
        <v>15956472705693</v>
      </c>
      <c r="DU372" s="143">
        <f t="shared" si="116"/>
        <v>-287216508702465</v>
      </c>
      <c r="DV372" s="143">
        <f t="shared" si="117"/>
        <v>0</v>
      </c>
      <c r="DW372" s="143">
        <f t="shared" si="118"/>
        <v>3.141592654</v>
      </c>
      <c r="DX372" s="124">
        <f t="shared" si="119"/>
        <v>287216508702465</v>
      </c>
      <c r="DY372" s="140">
        <f t="shared" si="120"/>
        <v>0</v>
      </c>
      <c r="DZ372" s="141">
        <f t="shared" si="121"/>
        <v>0</v>
      </c>
      <c r="EA372" s="141">
        <f t="shared" si="122"/>
        <v>0</v>
      </c>
      <c r="EB372" s="122">
        <f t="shared" si="123"/>
        <v>0</v>
      </c>
      <c r="EC372" s="142">
        <f t="shared" si="124"/>
        <v>23166433820189</v>
      </c>
      <c r="ED372" s="130">
        <f t="shared" si="125"/>
        <v>23166433820189</v>
      </c>
      <c r="EE372" s="143">
        <f t="shared" si="126"/>
        <v>625493713145114</v>
      </c>
      <c r="EF372" s="143">
        <f t="shared" si="127"/>
        <v>0</v>
      </c>
      <c r="EG372" s="143">
        <f t="shared" si="128"/>
        <v>0</v>
      </c>
      <c r="EH372" s="124">
        <f t="shared" si="129"/>
        <v>625493713145114</v>
      </c>
      <c r="EI372" s="144">
        <f t="shared" ref="EI372:EJ372" si="6124">CK372+CU372+DG372+DU372+EE372</f>
        <v>-100169483251716</v>
      </c>
      <c r="EJ372" s="144">
        <f t="shared" si="6124"/>
        <v>0.05234829403</v>
      </c>
      <c r="EK372" s="144">
        <f t="shared" si="131"/>
        <v>3.141592654</v>
      </c>
      <c r="EL372" s="145">
        <f t="shared" si="132"/>
        <v>100169483251716</v>
      </c>
      <c r="EM372" s="140">
        <f t="shared" si="133"/>
        <v>1.570796327</v>
      </c>
      <c r="EN372" s="141">
        <f t="shared" si="134"/>
        <v>1.570796327</v>
      </c>
      <c r="EO372" s="141">
        <f t="shared" si="135"/>
        <v>1.570796327</v>
      </c>
      <c r="EP372" s="122">
        <f t="shared" si="136"/>
        <v>1.570796327</v>
      </c>
      <c r="EQ372" s="142">
        <f t="shared" si="137"/>
        <v>10008470.58</v>
      </c>
      <c r="ER372" s="130">
        <f t="shared" si="138"/>
        <v>10008470.58</v>
      </c>
      <c r="ES372" s="143">
        <f t="shared" si="139"/>
        <v>0.0000000147319701</v>
      </c>
      <c r="ET372" s="143">
        <f t="shared" si="140"/>
        <v>52005538.63</v>
      </c>
      <c r="EU372" s="143">
        <f t="shared" si="141"/>
        <v>1.570796327</v>
      </c>
      <c r="EV372" s="124">
        <f t="shared" si="142"/>
        <v>52005538.63</v>
      </c>
      <c r="EW372" s="144">
        <f t="shared" ref="EW372:EX372" si="6125">BY372+ES372</f>
        <v>-99425770.49</v>
      </c>
      <c r="EX372" s="144">
        <f t="shared" si="6125"/>
        <v>52005538.63</v>
      </c>
      <c r="EY372" s="144">
        <f t="shared" si="144"/>
        <v>2.659668518</v>
      </c>
      <c r="EZ372" s="145">
        <f t="shared" si="145"/>
        <v>112205436.1</v>
      </c>
      <c r="FA372" s="140">
        <f t="shared" si="146"/>
        <v>0.8865561725</v>
      </c>
      <c r="FB372" s="141">
        <f t="shared" si="147"/>
        <v>0.8865561725</v>
      </c>
      <c r="FC372" s="141">
        <f t="shared" si="148"/>
        <v>0.8865561725</v>
      </c>
      <c r="FD372" s="122">
        <f t="shared" si="149"/>
        <v>0.8865561725</v>
      </c>
      <c r="FE372" s="142">
        <f t="shared" si="150"/>
        <v>482.3229932</v>
      </c>
      <c r="FF372" s="130">
        <f t="shared" si="151"/>
        <v>482.3229932</v>
      </c>
      <c r="FG372" s="143">
        <f t="shared" si="152"/>
        <v>80.65818487</v>
      </c>
      <c r="FH372" s="143">
        <f t="shared" si="153"/>
        <v>98.88235297</v>
      </c>
      <c r="FI372" s="143">
        <f t="shared" si="154"/>
        <v>0.8865561725</v>
      </c>
      <c r="FJ372" s="124">
        <f t="shared" si="155"/>
        <v>127.6066711</v>
      </c>
      <c r="FK372" s="140">
        <f t="shared" si="156"/>
        <v>-6.283185307</v>
      </c>
      <c r="FL372" s="141">
        <f t="shared" si="157"/>
        <v>-6.283185307</v>
      </c>
      <c r="FM372" s="141">
        <f t="shared" si="158"/>
        <v>0</v>
      </c>
      <c r="FN372" s="122">
        <f t="shared" si="159"/>
        <v>0</v>
      </c>
      <c r="FO372" s="142">
        <f t="shared" si="160"/>
        <v>4931.877933</v>
      </c>
      <c r="FP372" s="130">
        <f t="shared" si="161"/>
        <v>4931.877933</v>
      </c>
      <c r="FQ372" s="143">
        <f t="shared" si="162"/>
        <v>-4931.877933</v>
      </c>
      <c r="FR372" s="143">
        <f t="shared" si="163"/>
        <v>0</v>
      </c>
      <c r="FS372" s="143">
        <f t="shared" si="164"/>
        <v>3.141592654</v>
      </c>
      <c r="FT372" s="124">
        <f t="shared" si="165"/>
        <v>4931.877933</v>
      </c>
      <c r="FU372" s="144">
        <f t="shared" si="166"/>
        <v>-146551.1626</v>
      </c>
      <c r="FV372" s="144">
        <f t="shared" si="167"/>
        <v>0</v>
      </c>
      <c r="FW372" s="144">
        <f t="shared" si="168"/>
        <v>-3.141592654</v>
      </c>
      <c r="FX372" s="145">
        <f t="shared" si="169"/>
        <v>146551.1626</v>
      </c>
      <c r="FY372" s="140">
        <f t="shared" si="170"/>
        <v>-3.141592654</v>
      </c>
      <c r="FZ372" s="140">
        <f t="shared" si="171"/>
        <v>-0.8865561725</v>
      </c>
      <c r="GA372" s="141">
        <f t="shared" si="172"/>
        <v>-4.028148826</v>
      </c>
      <c r="GB372" s="141">
        <f t="shared" si="173"/>
        <v>-4.028148826</v>
      </c>
      <c r="GC372" s="122">
        <f t="shared" si="174"/>
        <v>2.255036481</v>
      </c>
      <c r="GD372" s="142">
        <f t="shared" si="175"/>
        <v>146551.1626</v>
      </c>
      <c r="GE372" s="142">
        <f t="shared" si="176"/>
        <v>0.007836580887</v>
      </c>
      <c r="GF372" s="130">
        <f t="shared" si="177"/>
        <v>1148.46004</v>
      </c>
      <c r="GG372" s="143">
        <f t="shared" si="178"/>
        <v>-80.65818487</v>
      </c>
      <c r="GH372" s="143">
        <f t="shared" si="179"/>
        <v>98.88235297</v>
      </c>
      <c r="GI372" s="143">
        <f t="shared" si="180"/>
        <v>2.255036481</v>
      </c>
      <c r="GJ372" s="124">
        <f t="shared" si="181"/>
        <v>127.6066711</v>
      </c>
      <c r="GK372" s="146">
        <f t="shared" si="182"/>
        <v>-0.5</v>
      </c>
      <c r="GL372" s="127">
        <f t="shared" si="183"/>
        <v>-0.8660254038</v>
      </c>
      <c r="GM372" s="146">
        <f t="shared" si="184"/>
        <v>-2.094395102</v>
      </c>
      <c r="GN372" s="127">
        <f t="shared" si="185"/>
        <v>1</v>
      </c>
      <c r="GO372" s="147">
        <f t="shared" si="186"/>
        <v>-0.5</v>
      </c>
      <c r="GP372" s="128">
        <f t="shared" si="187"/>
        <v>0.8660254038</v>
      </c>
      <c r="GQ372" s="147">
        <f t="shared" si="188"/>
        <v>2.094395102</v>
      </c>
      <c r="GR372" s="128">
        <f t="shared" si="189"/>
        <v>1</v>
      </c>
      <c r="GS372" s="140">
        <f t="shared" si="190"/>
        <v>-2.094395102</v>
      </c>
      <c r="GT372" s="140">
        <f t="shared" si="191"/>
        <v>0.8865561725</v>
      </c>
      <c r="GU372" s="141">
        <f t="shared" si="192"/>
        <v>-1.20783893</v>
      </c>
      <c r="GV372" s="141">
        <f t="shared" si="193"/>
        <v>-1.20783893</v>
      </c>
      <c r="GW372" s="122">
        <f t="shared" si="194"/>
        <v>-1.20783893</v>
      </c>
      <c r="GX372" s="142">
        <f t="shared" si="195"/>
        <v>1</v>
      </c>
      <c r="GY372" s="142">
        <f t="shared" si="196"/>
        <v>127.6066711</v>
      </c>
      <c r="GZ372" s="130">
        <f t="shared" si="197"/>
        <v>127.6066711</v>
      </c>
      <c r="HA372" s="143">
        <f t="shared" si="198"/>
        <v>45.30553722</v>
      </c>
      <c r="HB372" s="143">
        <f t="shared" si="199"/>
        <v>-119.2932136</v>
      </c>
      <c r="HC372" s="143">
        <f t="shared" si="200"/>
        <v>-1.20783893</v>
      </c>
      <c r="HD372" s="124">
        <f t="shared" si="201"/>
        <v>127.6066711</v>
      </c>
      <c r="HE372" s="140">
        <f t="shared" si="202"/>
        <v>2.094395102</v>
      </c>
      <c r="HF372" s="140">
        <f t="shared" si="203"/>
        <v>2.255036481</v>
      </c>
      <c r="HG372" s="141">
        <f t="shared" si="204"/>
        <v>4.349431583</v>
      </c>
      <c r="HH372" s="141">
        <f t="shared" si="205"/>
        <v>4.349431583</v>
      </c>
      <c r="HI372" s="122">
        <f t="shared" si="206"/>
        <v>-1.933753724</v>
      </c>
      <c r="HJ372" s="142">
        <f t="shared" si="207"/>
        <v>1</v>
      </c>
      <c r="HK372" s="142">
        <f t="shared" si="208"/>
        <v>127.6066711</v>
      </c>
      <c r="HL372" s="130">
        <f t="shared" si="209"/>
        <v>127.6066711</v>
      </c>
      <c r="HM372" s="143">
        <f t="shared" si="210"/>
        <v>-45.30553722</v>
      </c>
      <c r="HN372" s="143">
        <f t="shared" si="211"/>
        <v>-119.2932136</v>
      </c>
      <c r="HO372" s="143">
        <f t="shared" si="212"/>
        <v>-1.933753724</v>
      </c>
      <c r="HP372" s="124">
        <f t="shared" si="213"/>
        <v>127.6066711</v>
      </c>
      <c r="HQ372" s="140">
        <f t="shared" si="214"/>
        <v>2.094395102</v>
      </c>
      <c r="HR372" s="140">
        <f t="shared" si="215"/>
        <v>0.8865561725</v>
      </c>
      <c r="HS372" s="141">
        <f t="shared" si="216"/>
        <v>2.980951275</v>
      </c>
      <c r="HT372" s="141">
        <f t="shared" si="217"/>
        <v>2.980951275</v>
      </c>
      <c r="HU372" s="122">
        <f t="shared" si="218"/>
        <v>2.980951275</v>
      </c>
      <c r="HV372" s="142">
        <f t="shared" si="219"/>
        <v>1</v>
      </c>
      <c r="HW372" s="142">
        <f t="shared" si="220"/>
        <v>127.6066711</v>
      </c>
      <c r="HX372" s="130">
        <f t="shared" si="221"/>
        <v>127.6066711</v>
      </c>
      <c r="HY372" s="143">
        <f t="shared" si="222"/>
        <v>-125.9637221</v>
      </c>
      <c r="HZ372" s="143">
        <f t="shared" si="223"/>
        <v>20.41086064</v>
      </c>
      <c r="IA372" s="143">
        <f t="shared" si="224"/>
        <v>2.980951275</v>
      </c>
      <c r="IB372" s="124">
        <f t="shared" si="225"/>
        <v>127.6066711</v>
      </c>
      <c r="IC372" s="140">
        <f t="shared" si="226"/>
        <v>-2.094395102</v>
      </c>
      <c r="ID372" s="140">
        <f t="shared" si="227"/>
        <v>2.255036481</v>
      </c>
      <c r="IE372" s="141">
        <f t="shared" si="228"/>
        <v>0.1606413787</v>
      </c>
      <c r="IF372" s="141">
        <f t="shared" si="229"/>
        <v>0.1606413787</v>
      </c>
      <c r="IG372" s="122">
        <f t="shared" si="230"/>
        <v>0.1606413787</v>
      </c>
      <c r="IH372" s="142">
        <f t="shared" si="231"/>
        <v>1</v>
      </c>
      <c r="II372" s="142">
        <f t="shared" si="232"/>
        <v>127.6066711</v>
      </c>
      <c r="IJ372" s="130">
        <f t="shared" si="233"/>
        <v>127.6066711</v>
      </c>
      <c r="IK372" s="143">
        <f t="shared" si="234"/>
        <v>125.9637221</v>
      </c>
      <c r="IL372" s="143">
        <f t="shared" si="235"/>
        <v>20.41086064</v>
      </c>
      <c r="IM372" s="143">
        <f t="shared" si="236"/>
        <v>0.1606413787</v>
      </c>
      <c r="IN372" s="124">
        <f t="shared" si="237"/>
        <v>127.6066711</v>
      </c>
    </row>
    <row r="373" ht="12.75" customHeight="1">
      <c r="A373" s="129">
        <f>'Cortez Cubic'!AP373</f>
        <v>-0.2187762226</v>
      </c>
      <c r="B373" s="129">
        <f>'Cortez Cubic'!AQ373</f>
        <v>4.943068375</v>
      </c>
      <c r="C373" s="129">
        <f>'Cortez Cubic'!AR373</f>
        <v>6346.345017</v>
      </c>
      <c r="D373" s="129">
        <f>'Cortez Cubic'!AS373</f>
        <v>-420565.9281</v>
      </c>
      <c r="E373" s="129">
        <f t="shared" ref="E373:H373" si="6126">0</f>
        <v>0</v>
      </c>
      <c r="F373" s="129">
        <f t="shared" si="6126"/>
        <v>0</v>
      </c>
      <c r="G373" s="129">
        <f t="shared" si="6126"/>
        <v>0</v>
      </c>
      <c r="H373" s="129">
        <f t="shared" si="6126"/>
        <v>0</v>
      </c>
      <c r="I373" s="110">
        <f>'Cortez Cubic'!I373</f>
        <v>108</v>
      </c>
      <c r="J373" s="130">
        <f t="shared" si="28"/>
        <v>132.0267582</v>
      </c>
      <c r="K373" s="131">
        <f t="shared" si="29"/>
        <v>1</v>
      </c>
      <c r="L373" s="131">
        <f t="shared" si="30"/>
        <v>0</v>
      </c>
      <c r="M373" s="132">
        <f t="shared" si="31"/>
        <v>-24.02675822</v>
      </c>
      <c r="N373" s="133">
        <f t="shared" si="32"/>
        <v>54.25067632</v>
      </c>
      <c r="O373" s="134">
        <f t="shared" si="33"/>
        <v>132.0267582</v>
      </c>
      <c r="P373" s="134">
        <f t="shared" si="34"/>
        <v>0</v>
      </c>
      <c r="Q373" s="135">
        <f t="shared" si="35"/>
        <v>77.7760819</v>
      </c>
      <c r="R373" s="135">
        <f t="shared" si="36"/>
        <v>0</v>
      </c>
      <c r="S373" s="136">
        <f t="shared" si="37"/>
        <v>-187.2086646</v>
      </c>
      <c r="T373" s="136">
        <f t="shared" si="38"/>
        <v>0</v>
      </c>
      <c r="U373" s="137">
        <f t="shared" ref="U373:X373" si="6127">ATAN2(A373,E373)</f>
        <v>3.141592654</v>
      </c>
      <c r="V373" s="137">
        <f t="shared" si="6127"/>
        <v>0</v>
      </c>
      <c r="W373" s="137">
        <f t="shared" si="6127"/>
        <v>0</v>
      </c>
      <c r="X373" s="137">
        <f t="shared" si="6127"/>
        <v>3.141592654</v>
      </c>
      <c r="Y373" s="137">
        <f t="shared" ref="Y373:AB373" si="6128">SQRT(POWER(A373,2)+POWER(E373,2))</f>
        <v>0.2187762226</v>
      </c>
      <c r="Z373" s="137">
        <f t="shared" si="6128"/>
        <v>4.943068375</v>
      </c>
      <c r="AA373" s="137">
        <f t="shared" si="6128"/>
        <v>6346.345017</v>
      </c>
      <c r="AB373" s="137">
        <f t="shared" si="6128"/>
        <v>420565.9281</v>
      </c>
      <c r="AC373" s="138">
        <f t="shared" ref="AC373:AF373" si="6129">U373-$U373</f>
        <v>0</v>
      </c>
      <c r="AD373" s="138">
        <f t="shared" si="6129"/>
        <v>-3.141592654</v>
      </c>
      <c r="AE373" s="138">
        <f t="shared" si="6129"/>
        <v>-3.141592654</v>
      </c>
      <c r="AF373" s="138">
        <f t="shared" si="6129"/>
        <v>0</v>
      </c>
      <c r="AG373" s="138">
        <f t="shared" ref="AG373:AJ373" si="6130">Y373/$Y373</f>
        <v>1</v>
      </c>
      <c r="AH373" s="138">
        <f t="shared" si="6130"/>
        <v>22.59417553</v>
      </c>
      <c r="AI373" s="138">
        <f t="shared" si="6130"/>
        <v>29008.38556</v>
      </c>
      <c r="AJ373" s="138">
        <f t="shared" si="6130"/>
        <v>1922356.658</v>
      </c>
      <c r="AK373" s="139">
        <f t="shared" ref="AK373:AN373" si="6131">AG373*COS(AC373)</f>
        <v>1</v>
      </c>
      <c r="AL373" s="139">
        <f t="shared" si="6131"/>
        <v>-22.59417553</v>
      </c>
      <c r="AM373" s="139">
        <f t="shared" si="6131"/>
        <v>-29008.38556</v>
      </c>
      <c r="AN373" s="139">
        <f t="shared" si="6131"/>
        <v>1922356.658</v>
      </c>
      <c r="AO373" s="129">
        <f t="shared" ref="AO373:AR373" si="6132">AG373*SIN(AC373)</f>
        <v>0</v>
      </c>
      <c r="AP373" s="129">
        <f t="shared" si="6132"/>
        <v>0</v>
      </c>
      <c r="AQ373" s="129">
        <f t="shared" si="6132"/>
        <v>0</v>
      </c>
      <c r="AR373" s="129">
        <f t="shared" si="6132"/>
        <v>0</v>
      </c>
      <c r="AS373" s="140">
        <f t="shared" si="45"/>
        <v>-9.424777961</v>
      </c>
      <c r="AT373" s="141">
        <f t="shared" si="46"/>
        <v>-9.424777961</v>
      </c>
      <c r="AU373" s="141">
        <f t="shared" si="47"/>
        <v>-3.141592654</v>
      </c>
      <c r="AV373" s="122">
        <f t="shared" si="48"/>
        <v>3.141592654</v>
      </c>
      <c r="AW373" s="142">
        <f t="shared" si="49"/>
        <v>11534.25358</v>
      </c>
      <c r="AX373" s="130">
        <f t="shared" si="50"/>
        <v>11534.25358</v>
      </c>
      <c r="AY373" s="143">
        <f t="shared" si="51"/>
        <v>23068.50717</v>
      </c>
      <c r="AZ373" s="143">
        <f t="shared" si="52"/>
        <v>0</v>
      </c>
      <c r="BA373" s="143">
        <f t="shared" si="53"/>
        <v>0</v>
      </c>
      <c r="BB373" s="124">
        <f t="shared" si="54"/>
        <v>23068.50717</v>
      </c>
      <c r="BC373" s="140">
        <f t="shared" ref="BC373:BD373" si="6133">BC$2*AD373</f>
        <v>-3.141592654</v>
      </c>
      <c r="BD373" s="140">
        <f t="shared" si="6133"/>
        <v>-3.141592654</v>
      </c>
      <c r="BE373" s="141">
        <f t="shared" si="56"/>
        <v>-6.283185307</v>
      </c>
      <c r="BF373" s="141">
        <f t="shared" si="57"/>
        <v>0</v>
      </c>
      <c r="BG373" s="122">
        <f t="shared" si="58"/>
        <v>0</v>
      </c>
      <c r="BH373" s="142">
        <f t="shared" ref="BH373:BI373" si="6134">POWER(AH373,BH$2)</f>
        <v>22.59417553</v>
      </c>
      <c r="BI373" s="142">
        <f t="shared" si="6134"/>
        <v>29008.38556</v>
      </c>
      <c r="BJ373" s="130">
        <f t="shared" si="60"/>
        <v>655420.5553</v>
      </c>
      <c r="BK373" s="143">
        <f t="shared" si="61"/>
        <v>5898784.998</v>
      </c>
      <c r="BL373" s="143">
        <f t="shared" si="62"/>
        <v>0</v>
      </c>
      <c r="BM373" s="143">
        <f t="shared" si="63"/>
        <v>0</v>
      </c>
      <c r="BN373" s="124">
        <f t="shared" si="64"/>
        <v>5898784.998</v>
      </c>
      <c r="BO373" s="140">
        <f t="shared" si="65"/>
        <v>0</v>
      </c>
      <c r="BP373" s="141">
        <f t="shared" si="66"/>
        <v>0</v>
      </c>
      <c r="BQ373" s="141">
        <f t="shared" si="67"/>
        <v>0</v>
      </c>
      <c r="BR373" s="122">
        <f t="shared" si="68"/>
        <v>0</v>
      </c>
      <c r="BS373" s="142">
        <f t="shared" si="69"/>
        <v>1922356.658</v>
      </c>
      <c r="BT373" s="130">
        <f t="shared" si="70"/>
        <v>1922356.658</v>
      </c>
      <c r="BU373" s="143">
        <f t="shared" si="71"/>
        <v>-51903629.76</v>
      </c>
      <c r="BV373" s="143">
        <f t="shared" si="72"/>
        <v>0</v>
      </c>
      <c r="BW373" s="143">
        <f t="shared" si="73"/>
        <v>3.141592654</v>
      </c>
      <c r="BX373" s="124">
        <f t="shared" si="74"/>
        <v>51903629.76</v>
      </c>
      <c r="BY373" s="144">
        <f t="shared" ref="BY373:BZ373" si="6135">AY373+BK373+BU373</f>
        <v>-45981776.25</v>
      </c>
      <c r="BZ373" s="144">
        <f t="shared" si="6135"/>
        <v>0</v>
      </c>
      <c r="CA373" s="144">
        <f t="shared" si="76"/>
        <v>-3.141592654</v>
      </c>
      <c r="CB373" s="145">
        <f t="shared" si="77"/>
        <v>45981776.25</v>
      </c>
      <c r="CC373" s="140">
        <f t="shared" ref="CC373:CD373" si="6136">CC$2*AD373</f>
        <v>-6.283185307</v>
      </c>
      <c r="CD373" s="140">
        <f t="shared" si="6136"/>
        <v>-6.283185307</v>
      </c>
      <c r="CE373" s="141">
        <f t="shared" si="79"/>
        <v>-12.56637061</v>
      </c>
      <c r="CF373" s="141">
        <f t="shared" si="80"/>
        <v>0</v>
      </c>
      <c r="CG373" s="122">
        <f t="shared" si="81"/>
        <v>0</v>
      </c>
      <c r="CH373" s="142">
        <f t="shared" ref="CH373:CI373" si="6137">POWER(AH373,CH$2)</f>
        <v>510.4967679</v>
      </c>
      <c r="CI373" s="142">
        <f t="shared" si="6137"/>
        <v>841486433</v>
      </c>
      <c r="CJ373" s="130">
        <f t="shared" si="83"/>
        <v>429576104309</v>
      </c>
      <c r="CK373" s="143">
        <f t="shared" si="84"/>
        <v>-429576104309</v>
      </c>
      <c r="CL373" s="143">
        <f t="shared" si="85"/>
        <v>0</v>
      </c>
      <c r="CM373" s="143">
        <f t="shared" si="86"/>
        <v>3.141592654</v>
      </c>
      <c r="CN373" s="124">
        <f t="shared" si="87"/>
        <v>429576104309</v>
      </c>
      <c r="CO373" s="140">
        <f t="shared" si="88"/>
        <v>-9.424777961</v>
      </c>
      <c r="CP373" s="141">
        <f t="shared" si="89"/>
        <v>-9.424777961</v>
      </c>
      <c r="CQ373" s="141">
        <f t="shared" si="90"/>
        <v>-3.141592654</v>
      </c>
      <c r="CR373" s="122">
        <f t="shared" si="91"/>
        <v>3.141592654</v>
      </c>
      <c r="CS373" s="142">
        <f t="shared" si="92"/>
        <v>24410162894671</v>
      </c>
      <c r="CT373" s="130">
        <f t="shared" si="93"/>
        <v>24410162894671</v>
      </c>
      <c r="CU373" s="143">
        <f t="shared" si="94"/>
        <v>-97640651578685</v>
      </c>
      <c r="CV373" s="143">
        <f t="shared" si="95"/>
        <v>0.01195753114</v>
      </c>
      <c r="CW373" s="143">
        <f t="shared" si="96"/>
        <v>3.141592654</v>
      </c>
      <c r="CX373" s="124">
        <f t="shared" si="97"/>
        <v>97640651578685</v>
      </c>
      <c r="CY373" s="140">
        <f t="shared" si="98"/>
        <v>-9.424777961</v>
      </c>
      <c r="CZ373" s="140">
        <f t="shared" si="99"/>
        <v>0</v>
      </c>
      <c r="DA373" s="141">
        <f t="shared" si="100"/>
        <v>-9.424777961</v>
      </c>
      <c r="DB373" s="141">
        <f t="shared" si="101"/>
        <v>-3.141592654</v>
      </c>
      <c r="DC373" s="122">
        <f t="shared" si="102"/>
        <v>3.141592654</v>
      </c>
      <c r="DD373" s="142">
        <f t="shared" si="103"/>
        <v>11534.25358</v>
      </c>
      <c r="DE373" s="142">
        <f t="shared" si="104"/>
        <v>1922356.658</v>
      </c>
      <c r="DF373" s="130">
        <f t="shared" si="105"/>
        <v>22172949167</v>
      </c>
      <c r="DG373" s="143">
        <f t="shared" si="106"/>
        <v>-88691796667</v>
      </c>
      <c r="DH373" s="143">
        <f t="shared" si="107"/>
        <v>0.00001086161249</v>
      </c>
      <c r="DI373" s="143">
        <f t="shared" si="108"/>
        <v>3.141592654</v>
      </c>
      <c r="DJ373" s="124">
        <f t="shared" si="109"/>
        <v>88691796667</v>
      </c>
      <c r="DK373" s="140">
        <f t="shared" ref="DK373:DM373" si="6138">DK$2*AD373</f>
        <v>-3.141592654</v>
      </c>
      <c r="DL373" s="140">
        <f t="shared" si="6138"/>
        <v>-3.141592654</v>
      </c>
      <c r="DM373" s="140">
        <f t="shared" si="6138"/>
        <v>0</v>
      </c>
      <c r="DN373" s="141">
        <f t="shared" si="111"/>
        <v>-6.283185307</v>
      </c>
      <c r="DO373" s="141">
        <f t="shared" si="112"/>
        <v>0</v>
      </c>
      <c r="DP373" s="122">
        <f t="shared" si="113"/>
        <v>0</v>
      </c>
      <c r="DQ373" s="142">
        <f t="shared" ref="DQ373:DS373" si="6139">POWER(AH373,DQ$2)</f>
        <v>22.59417553</v>
      </c>
      <c r="DR373" s="142">
        <f t="shared" si="6139"/>
        <v>29008.38556</v>
      </c>
      <c r="DS373" s="142">
        <f t="shared" si="6139"/>
        <v>1922356.658</v>
      </c>
      <c r="DT373" s="130">
        <f t="shared" si="115"/>
        <v>1259952068070</v>
      </c>
      <c r="DU373" s="143">
        <f t="shared" si="116"/>
        <v>-22679137225262</v>
      </c>
      <c r="DV373" s="143">
        <f t="shared" si="117"/>
        <v>0</v>
      </c>
      <c r="DW373" s="143">
        <f t="shared" si="118"/>
        <v>3.141592654</v>
      </c>
      <c r="DX373" s="124">
        <f t="shared" si="119"/>
        <v>22679137225262</v>
      </c>
      <c r="DY373" s="140">
        <f t="shared" si="120"/>
        <v>0</v>
      </c>
      <c r="DZ373" s="141">
        <f t="shared" si="121"/>
        <v>0</v>
      </c>
      <c r="EA373" s="141">
        <f t="shared" si="122"/>
        <v>0</v>
      </c>
      <c r="EB373" s="122">
        <f t="shared" si="123"/>
        <v>0</v>
      </c>
      <c r="EC373" s="142">
        <f t="shared" si="124"/>
        <v>3695455119389</v>
      </c>
      <c r="ED373" s="130">
        <f t="shared" si="125"/>
        <v>3695455119389</v>
      </c>
      <c r="EE373" s="143">
        <f t="shared" si="126"/>
        <v>99777288223500</v>
      </c>
      <c r="EF373" s="143">
        <f t="shared" si="127"/>
        <v>0</v>
      </c>
      <c r="EG373" s="143">
        <f t="shared" si="128"/>
        <v>0</v>
      </c>
      <c r="EH373" s="124">
        <f t="shared" si="129"/>
        <v>99777288223500</v>
      </c>
      <c r="EI373" s="144">
        <f t="shared" ref="EI373:EJ373" si="6140">CK373+CU373+DG373+DU373+EE373</f>
        <v>-21060768481423</v>
      </c>
      <c r="EJ373" s="144">
        <f t="shared" si="6140"/>
        <v>0.01196839275</v>
      </c>
      <c r="EK373" s="144">
        <f t="shared" si="131"/>
        <v>3.141592654</v>
      </c>
      <c r="EL373" s="145">
        <f t="shared" si="132"/>
        <v>21060768481423</v>
      </c>
      <c r="EM373" s="140">
        <f t="shared" si="133"/>
        <v>1.570796327</v>
      </c>
      <c r="EN373" s="141">
        <f t="shared" si="134"/>
        <v>1.570796327</v>
      </c>
      <c r="EO373" s="141">
        <f t="shared" si="135"/>
        <v>1.570796327</v>
      </c>
      <c r="EP373" s="122">
        <f t="shared" si="136"/>
        <v>1.570796327</v>
      </c>
      <c r="EQ373" s="142">
        <f t="shared" si="137"/>
        <v>4589201.29</v>
      </c>
      <c r="ER373" s="130">
        <f t="shared" si="138"/>
        <v>4589201.29</v>
      </c>
      <c r="ES373" s="143">
        <f t="shared" si="139"/>
        <v>0.000000006755075681</v>
      </c>
      <c r="ET373" s="143">
        <f t="shared" si="140"/>
        <v>23846189.4</v>
      </c>
      <c r="EU373" s="143">
        <f t="shared" si="141"/>
        <v>1.570796327</v>
      </c>
      <c r="EV373" s="124">
        <f t="shared" si="142"/>
        <v>23846189.4</v>
      </c>
      <c r="EW373" s="144">
        <f t="shared" ref="EW373:EX373" si="6141">BY373+ES373</f>
        <v>-45981776.25</v>
      </c>
      <c r="EX373" s="144">
        <f t="shared" si="6141"/>
        <v>23846189.4</v>
      </c>
      <c r="EY373" s="144">
        <f t="shared" si="144"/>
        <v>2.663175319</v>
      </c>
      <c r="EZ373" s="145">
        <f t="shared" si="145"/>
        <v>51797340.63</v>
      </c>
      <c r="FA373" s="140">
        <f t="shared" si="146"/>
        <v>0.8877251062</v>
      </c>
      <c r="FB373" s="141">
        <f t="shared" si="147"/>
        <v>0.8877251062</v>
      </c>
      <c r="FC373" s="141">
        <f t="shared" si="148"/>
        <v>0.8877251062</v>
      </c>
      <c r="FD373" s="122">
        <f t="shared" si="149"/>
        <v>0.8877251062</v>
      </c>
      <c r="FE373" s="142">
        <f t="shared" si="150"/>
        <v>372.7655944</v>
      </c>
      <c r="FF373" s="130">
        <f t="shared" si="151"/>
        <v>372.7655944</v>
      </c>
      <c r="FG373" s="143">
        <f t="shared" si="152"/>
        <v>62.24768319</v>
      </c>
      <c r="FH373" s="143">
        <f t="shared" si="153"/>
        <v>76.49450736</v>
      </c>
      <c r="FI373" s="143">
        <f t="shared" si="154"/>
        <v>0.8877251062</v>
      </c>
      <c r="FJ373" s="124">
        <f t="shared" si="155"/>
        <v>98.62141612</v>
      </c>
      <c r="FK373" s="140">
        <f t="shared" si="156"/>
        <v>-6.283185307</v>
      </c>
      <c r="FL373" s="141">
        <f t="shared" si="157"/>
        <v>-6.283185307</v>
      </c>
      <c r="FM373" s="141">
        <f t="shared" si="158"/>
        <v>0</v>
      </c>
      <c r="FN373" s="122">
        <f t="shared" si="159"/>
        <v>0</v>
      </c>
      <c r="FO373" s="142">
        <f t="shared" si="160"/>
        <v>510.4967679</v>
      </c>
      <c r="FP373" s="130">
        <f t="shared" si="161"/>
        <v>510.4967679</v>
      </c>
      <c r="FQ373" s="143">
        <f t="shared" si="162"/>
        <v>-510.4967679</v>
      </c>
      <c r="FR373" s="143">
        <f t="shared" si="163"/>
        <v>0</v>
      </c>
      <c r="FS373" s="143">
        <f t="shared" si="164"/>
        <v>3.141592654</v>
      </c>
      <c r="FT373" s="124">
        <f t="shared" si="165"/>
        <v>510.4967679</v>
      </c>
      <c r="FU373" s="144">
        <f t="shared" si="166"/>
        <v>-87535.65346</v>
      </c>
      <c r="FV373" s="144">
        <f t="shared" si="167"/>
        <v>0</v>
      </c>
      <c r="FW373" s="144">
        <f t="shared" si="168"/>
        <v>-3.141592654</v>
      </c>
      <c r="FX373" s="145">
        <f t="shared" si="169"/>
        <v>87535.65346</v>
      </c>
      <c r="FY373" s="140">
        <f t="shared" si="170"/>
        <v>-3.141592654</v>
      </c>
      <c r="FZ373" s="140">
        <f t="shared" si="171"/>
        <v>-0.8877251062</v>
      </c>
      <c r="GA373" s="141">
        <f t="shared" si="172"/>
        <v>-4.02931776</v>
      </c>
      <c r="GB373" s="141">
        <f t="shared" si="173"/>
        <v>-4.02931776</v>
      </c>
      <c r="GC373" s="122">
        <f t="shared" si="174"/>
        <v>2.253867547</v>
      </c>
      <c r="GD373" s="142">
        <f t="shared" si="175"/>
        <v>87535.65346</v>
      </c>
      <c r="GE373" s="142">
        <f t="shared" si="176"/>
        <v>0.01013978545</v>
      </c>
      <c r="GF373" s="130">
        <f t="shared" si="177"/>
        <v>887.5927451</v>
      </c>
      <c r="GG373" s="143">
        <f t="shared" si="178"/>
        <v>-62.24768319</v>
      </c>
      <c r="GH373" s="143">
        <f t="shared" si="179"/>
        <v>76.49450736</v>
      </c>
      <c r="GI373" s="143">
        <f t="shared" si="180"/>
        <v>2.253867547</v>
      </c>
      <c r="GJ373" s="124">
        <f t="shared" si="181"/>
        <v>98.62141612</v>
      </c>
      <c r="GK373" s="146">
        <f t="shared" si="182"/>
        <v>-0.5</v>
      </c>
      <c r="GL373" s="127">
        <f t="shared" si="183"/>
        <v>-0.8660254038</v>
      </c>
      <c r="GM373" s="146">
        <f t="shared" si="184"/>
        <v>-2.094395102</v>
      </c>
      <c r="GN373" s="127">
        <f t="shared" si="185"/>
        <v>1</v>
      </c>
      <c r="GO373" s="147">
        <f t="shared" si="186"/>
        <v>-0.5</v>
      </c>
      <c r="GP373" s="128">
        <f t="shared" si="187"/>
        <v>0.8660254038</v>
      </c>
      <c r="GQ373" s="147">
        <f t="shared" si="188"/>
        <v>2.094395102</v>
      </c>
      <c r="GR373" s="128">
        <f t="shared" si="189"/>
        <v>1</v>
      </c>
      <c r="GS373" s="140">
        <f t="shared" si="190"/>
        <v>-2.094395102</v>
      </c>
      <c r="GT373" s="140">
        <f t="shared" si="191"/>
        <v>0.8877251062</v>
      </c>
      <c r="GU373" s="141">
        <f t="shared" si="192"/>
        <v>-1.206669996</v>
      </c>
      <c r="GV373" s="141">
        <f t="shared" si="193"/>
        <v>-1.206669996</v>
      </c>
      <c r="GW373" s="122">
        <f t="shared" si="194"/>
        <v>-1.206669996</v>
      </c>
      <c r="GX373" s="142">
        <f t="shared" si="195"/>
        <v>1</v>
      </c>
      <c r="GY373" s="142">
        <f t="shared" si="196"/>
        <v>98.62141612</v>
      </c>
      <c r="GZ373" s="130">
        <f t="shared" si="197"/>
        <v>98.62141612</v>
      </c>
      <c r="HA373" s="143">
        <f t="shared" si="198"/>
        <v>35.12234503</v>
      </c>
      <c r="HB373" s="143">
        <f t="shared" si="199"/>
        <v>-92.15532864</v>
      </c>
      <c r="HC373" s="143">
        <f t="shared" si="200"/>
        <v>-1.206669996</v>
      </c>
      <c r="HD373" s="124">
        <f t="shared" si="201"/>
        <v>98.62141612</v>
      </c>
      <c r="HE373" s="140">
        <f t="shared" si="202"/>
        <v>2.094395102</v>
      </c>
      <c r="HF373" s="140">
        <f t="shared" si="203"/>
        <v>2.253867547</v>
      </c>
      <c r="HG373" s="141">
        <f t="shared" si="204"/>
        <v>4.34826265</v>
      </c>
      <c r="HH373" s="141">
        <f t="shared" si="205"/>
        <v>4.34826265</v>
      </c>
      <c r="HI373" s="122">
        <f t="shared" si="206"/>
        <v>-1.934922657</v>
      </c>
      <c r="HJ373" s="142">
        <f t="shared" si="207"/>
        <v>1</v>
      </c>
      <c r="HK373" s="142">
        <f t="shared" si="208"/>
        <v>98.62141612</v>
      </c>
      <c r="HL373" s="130">
        <f t="shared" si="209"/>
        <v>98.62141612</v>
      </c>
      <c r="HM373" s="143">
        <f t="shared" si="210"/>
        <v>-35.12234503</v>
      </c>
      <c r="HN373" s="143">
        <f t="shared" si="211"/>
        <v>-92.15532864</v>
      </c>
      <c r="HO373" s="143">
        <f t="shared" si="212"/>
        <v>-1.934922657</v>
      </c>
      <c r="HP373" s="124">
        <f t="shared" si="213"/>
        <v>98.62141612</v>
      </c>
      <c r="HQ373" s="140">
        <f t="shared" si="214"/>
        <v>2.094395102</v>
      </c>
      <c r="HR373" s="140">
        <f t="shared" si="215"/>
        <v>0.8877251062</v>
      </c>
      <c r="HS373" s="141">
        <f t="shared" si="216"/>
        <v>2.982120209</v>
      </c>
      <c r="HT373" s="141">
        <f t="shared" si="217"/>
        <v>2.982120209</v>
      </c>
      <c r="HU373" s="122">
        <f t="shared" si="218"/>
        <v>2.982120209</v>
      </c>
      <c r="HV373" s="142">
        <f t="shared" si="219"/>
        <v>1</v>
      </c>
      <c r="HW373" s="142">
        <f t="shared" si="220"/>
        <v>98.62141612</v>
      </c>
      <c r="HX373" s="130">
        <f t="shared" si="221"/>
        <v>98.62141612</v>
      </c>
      <c r="HY373" s="143">
        <f t="shared" si="222"/>
        <v>-97.37002821</v>
      </c>
      <c r="HZ373" s="143">
        <f t="shared" si="223"/>
        <v>15.66082129</v>
      </c>
      <c r="IA373" s="143">
        <f t="shared" si="224"/>
        <v>2.982120209</v>
      </c>
      <c r="IB373" s="124">
        <f t="shared" si="225"/>
        <v>98.62141612</v>
      </c>
      <c r="IC373" s="140">
        <f t="shared" si="226"/>
        <v>-2.094395102</v>
      </c>
      <c r="ID373" s="140">
        <f t="shared" si="227"/>
        <v>2.253867547</v>
      </c>
      <c r="IE373" s="141">
        <f t="shared" si="228"/>
        <v>0.159472445</v>
      </c>
      <c r="IF373" s="141">
        <f t="shared" si="229"/>
        <v>0.159472445</v>
      </c>
      <c r="IG373" s="122">
        <f t="shared" si="230"/>
        <v>0.159472445</v>
      </c>
      <c r="IH373" s="142">
        <f t="shared" si="231"/>
        <v>1</v>
      </c>
      <c r="II373" s="142">
        <f t="shared" si="232"/>
        <v>98.62141612</v>
      </c>
      <c r="IJ373" s="130">
        <f t="shared" si="233"/>
        <v>98.62141612</v>
      </c>
      <c r="IK373" s="143">
        <f t="shared" si="234"/>
        <v>97.37002821</v>
      </c>
      <c r="IL373" s="143">
        <f t="shared" si="235"/>
        <v>15.66082129</v>
      </c>
      <c r="IM373" s="143">
        <f t="shared" si="236"/>
        <v>0.159472445</v>
      </c>
      <c r="IN373" s="124">
        <f t="shared" si="237"/>
        <v>98.62141612</v>
      </c>
    </row>
    <row r="374" ht="12.75" customHeight="1">
      <c r="A374" s="129">
        <f>'Cortez Cubic'!AP374</f>
        <v>-0.2187762226</v>
      </c>
      <c r="B374" s="129">
        <f>'Cortez Cubic'!AQ374</f>
        <v>3.307518853</v>
      </c>
      <c r="C374" s="129">
        <f>'Cortez Cubic'!AR374</f>
        <v>8986.776561</v>
      </c>
      <c r="D374" s="129">
        <f>'Cortez Cubic'!AS374</f>
        <v>-735336.2441</v>
      </c>
      <c r="E374" s="129">
        <f t="shared" ref="E374:H374" si="6142">0</f>
        <v>0</v>
      </c>
      <c r="F374" s="129">
        <f t="shared" si="6142"/>
        <v>0</v>
      </c>
      <c r="G374" s="129">
        <f t="shared" si="6142"/>
        <v>0</v>
      </c>
      <c r="H374" s="129">
        <f t="shared" si="6142"/>
        <v>0</v>
      </c>
      <c r="I374" s="110">
        <f>'Cortez Cubic'!I374</f>
        <v>159</v>
      </c>
      <c r="J374" s="130">
        <f t="shared" si="28"/>
        <v>134.9453928</v>
      </c>
      <c r="K374" s="131">
        <f t="shared" si="29"/>
        <v>1</v>
      </c>
      <c r="L374" s="131">
        <f t="shared" si="30"/>
        <v>0</v>
      </c>
      <c r="M374" s="132">
        <f t="shared" si="31"/>
        <v>24.05460719</v>
      </c>
      <c r="N374" s="133">
        <f t="shared" si="32"/>
        <v>26.04840772</v>
      </c>
      <c r="O374" s="134">
        <f t="shared" si="33"/>
        <v>134.9453928</v>
      </c>
      <c r="P374" s="134">
        <f t="shared" si="34"/>
        <v>0</v>
      </c>
      <c r="Q374" s="135">
        <f t="shared" si="35"/>
        <v>108.8969851</v>
      </c>
      <c r="R374" s="135">
        <f t="shared" si="36"/>
        <v>0</v>
      </c>
      <c r="S374" s="136">
        <f t="shared" si="37"/>
        <v>-228.724104</v>
      </c>
      <c r="T374" s="136">
        <f t="shared" si="38"/>
        <v>0</v>
      </c>
      <c r="U374" s="137">
        <f t="shared" ref="U374:X374" si="6143">ATAN2(A374,E374)</f>
        <v>3.141592654</v>
      </c>
      <c r="V374" s="137">
        <f t="shared" si="6143"/>
        <v>0</v>
      </c>
      <c r="W374" s="137">
        <f t="shared" si="6143"/>
        <v>0</v>
      </c>
      <c r="X374" s="137">
        <f t="shared" si="6143"/>
        <v>3.141592654</v>
      </c>
      <c r="Y374" s="137">
        <f t="shared" ref="Y374:AB374" si="6144">SQRT(POWER(A374,2)+POWER(E374,2))</f>
        <v>0.2187762226</v>
      </c>
      <c r="Z374" s="137">
        <f t="shared" si="6144"/>
        <v>3.307518853</v>
      </c>
      <c r="AA374" s="137">
        <f t="shared" si="6144"/>
        <v>8986.776561</v>
      </c>
      <c r="AB374" s="137">
        <f t="shared" si="6144"/>
        <v>735336.2441</v>
      </c>
      <c r="AC374" s="138">
        <f t="shared" ref="AC374:AF374" si="6145">U374-$U374</f>
        <v>0</v>
      </c>
      <c r="AD374" s="138">
        <f t="shared" si="6145"/>
        <v>-3.141592654</v>
      </c>
      <c r="AE374" s="138">
        <f t="shared" si="6145"/>
        <v>-3.141592654</v>
      </c>
      <c r="AF374" s="138">
        <f t="shared" si="6145"/>
        <v>0</v>
      </c>
      <c r="AG374" s="138">
        <f t="shared" ref="AG374:AJ374" si="6146">Y374/$Y374</f>
        <v>1</v>
      </c>
      <c r="AH374" s="138">
        <f t="shared" si="6146"/>
        <v>15.11827389</v>
      </c>
      <c r="AI374" s="138">
        <f t="shared" si="6146"/>
        <v>41077.48298</v>
      </c>
      <c r="AJ374" s="138">
        <f t="shared" si="6146"/>
        <v>3361134.201</v>
      </c>
      <c r="AK374" s="139">
        <f t="shared" ref="AK374:AN374" si="6147">AG374*COS(AC374)</f>
        <v>1</v>
      </c>
      <c r="AL374" s="139">
        <f t="shared" si="6147"/>
        <v>-15.11827389</v>
      </c>
      <c r="AM374" s="139">
        <f t="shared" si="6147"/>
        <v>-41077.48298</v>
      </c>
      <c r="AN374" s="139">
        <f t="shared" si="6147"/>
        <v>3361134.201</v>
      </c>
      <c r="AO374" s="129">
        <f t="shared" ref="AO374:AR374" si="6148">AG374*SIN(AC374)</f>
        <v>0</v>
      </c>
      <c r="AP374" s="129">
        <f t="shared" si="6148"/>
        <v>0</v>
      </c>
      <c r="AQ374" s="129">
        <f t="shared" si="6148"/>
        <v>0</v>
      </c>
      <c r="AR374" s="129">
        <f t="shared" si="6148"/>
        <v>0</v>
      </c>
      <c r="AS374" s="140">
        <f t="shared" si="45"/>
        <v>-9.424777961</v>
      </c>
      <c r="AT374" s="141">
        <f t="shared" si="46"/>
        <v>-9.424777961</v>
      </c>
      <c r="AU374" s="141">
        <f t="shared" si="47"/>
        <v>-3.141592654</v>
      </c>
      <c r="AV374" s="122">
        <f t="shared" si="48"/>
        <v>3.141592654</v>
      </c>
      <c r="AW374" s="142">
        <f t="shared" si="49"/>
        <v>3455.466019</v>
      </c>
      <c r="AX374" s="130">
        <f t="shared" si="50"/>
        <v>3455.466019</v>
      </c>
      <c r="AY374" s="143">
        <f t="shared" si="51"/>
        <v>6910.932038</v>
      </c>
      <c r="AZ374" s="143">
        <f t="shared" si="52"/>
        <v>0</v>
      </c>
      <c r="BA374" s="143">
        <f t="shared" si="53"/>
        <v>0</v>
      </c>
      <c r="BB374" s="124">
        <f t="shared" si="54"/>
        <v>6910.932038</v>
      </c>
      <c r="BC374" s="140">
        <f t="shared" ref="BC374:BD374" si="6149">BC$2*AD374</f>
        <v>-3.141592654</v>
      </c>
      <c r="BD374" s="140">
        <f t="shared" si="6149"/>
        <v>-3.141592654</v>
      </c>
      <c r="BE374" s="141">
        <f t="shared" si="56"/>
        <v>-6.283185307</v>
      </c>
      <c r="BF374" s="141">
        <f t="shared" si="57"/>
        <v>0</v>
      </c>
      <c r="BG374" s="122">
        <f t="shared" si="58"/>
        <v>0</v>
      </c>
      <c r="BH374" s="142">
        <f t="shared" ref="BH374:BI374" si="6150">POWER(AH374,BH$2)</f>
        <v>15.11827389</v>
      </c>
      <c r="BI374" s="142">
        <f t="shared" si="6150"/>
        <v>41077.48298</v>
      </c>
      <c r="BJ374" s="130">
        <f t="shared" si="60"/>
        <v>621020.6382</v>
      </c>
      <c r="BK374" s="143">
        <f t="shared" si="61"/>
        <v>5589185.744</v>
      </c>
      <c r="BL374" s="143">
        <f t="shared" si="62"/>
        <v>0</v>
      </c>
      <c r="BM374" s="143">
        <f t="shared" si="63"/>
        <v>0</v>
      </c>
      <c r="BN374" s="124">
        <f t="shared" si="64"/>
        <v>5589185.744</v>
      </c>
      <c r="BO374" s="140">
        <f t="shared" si="65"/>
        <v>0</v>
      </c>
      <c r="BP374" s="141">
        <f t="shared" si="66"/>
        <v>0</v>
      </c>
      <c r="BQ374" s="141">
        <f t="shared" si="67"/>
        <v>0</v>
      </c>
      <c r="BR374" s="122">
        <f t="shared" si="68"/>
        <v>0</v>
      </c>
      <c r="BS374" s="142">
        <f t="shared" si="69"/>
        <v>3361134.201</v>
      </c>
      <c r="BT374" s="130">
        <f t="shared" si="70"/>
        <v>3361134.201</v>
      </c>
      <c r="BU374" s="143">
        <f t="shared" si="71"/>
        <v>-90750623.42</v>
      </c>
      <c r="BV374" s="143">
        <f t="shared" si="72"/>
        <v>0</v>
      </c>
      <c r="BW374" s="143">
        <f t="shared" si="73"/>
        <v>3.141592654</v>
      </c>
      <c r="BX374" s="124">
        <f t="shared" si="74"/>
        <v>90750623.42</v>
      </c>
      <c r="BY374" s="144">
        <f t="shared" ref="BY374:BZ374" si="6151">AY374+BK374+BU374</f>
        <v>-85154526.75</v>
      </c>
      <c r="BZ374" s="144">
        <f t="shared" si="6151"/>
        <v>0</v>
      </c>
      <c r="CA374" s="144">
        <f t="shared" si="76"/>
        <v>-3.141592654</v>
      </c>
      <c r="CB374" s="145">
        <f t="shared" si="77"/>
        <v>85154526.75</v>
      </c>
      <c r="CC374" s="140">
        <f t="shared" ref="CC374:CD374" si="6152">CC$2*AD374</f>
        <v>-6.283185307</v>
      </c>
      <c r="CD374" s="140">
        <f t="shared" si="6152"/>
        <v>-6.283185307</v>
      </c>
      <c r="CE374" s="141">
        <f t="shared" si="79"/>
        <v>-12.56637061</v>
      </c>
      <c r="CF374" s="141">
        <f t="shared" si="80"/>
        <v>0</v>
      </c>
      <c r="CG374" s="122">
        <f t="shared" si="81"/>
        <v>0</v>
      </c>
      <c r="CH374" s="142">
        <f t="shared" ref="CH374:CI374" si="6153">POWER(AH374,CH$2)</f>
        <v>228.5622053</v>
      </c>
      <c r="CI374" s="142">
        <f t="shared" si="6153"/>
        <v>1687359608</v>
      </c>
      <c r="CJ374" s="130">
        <f t="shared" si="83"/>
        <v>385666633115</v>
      </c>
      <c r="CK374" s="143">
        <f t="shared" si="84"/>
        <v>-385666633115</v>
      </c>
      <c r="CL374" s="143">
        <f t="shared" si="85"/>
        <v>0</v>
      </c>
      <c r="CM374" s="143">
        <f t="shared" si="86"/>
        <v>3.141592654</v>
      </c>
      <c r="CN374" s="124">
        <f t="shared" si="87"/>
        <v>385666633115</v>
      </c>
      <c r="CO374" s="140">
        <f t="shared" si="88"/>
        <v>-9.424777961</v>
      </c>
      <c r="CP374" s="141">
        <f t="shared" si="89"/>
        <v>-9.424777961</v>
      </c>
      <c r="CQ374" s="141">
        <f t="shared" si="90"/>
        <v>-3.141592654</v>
      </c>
      <c r="CR374" s="122">
        <f t="shared" si="91"/>
        <v>3.141592654</v>
      </c>
      <c r="CS374" s="142">
        <f t="shared" si="92"/>
        <v>69312485583587</v>
      </c>
      <c r="CT374" s="130">
        <f t="shared" si="93"/>
        <v>69312485583587</v>
      </c>
      <c r="CU374" s="143">
        <f t="shared" si="94"/>
        <v>-277249942334346</v>
      </c>
      <c r="CV374" s="143">
        <f t="shared" si="95"/>
        <v>0.03395332544</v>
      </c>
      <c r="CW374" s="143">
        <f t="shared" si="96"/>
        <v>3.141592654</v>
      </c>
      <c r="CX374" s="124">
        <f t="shared" si="97"/>
        <v>277249942334346</v>
      </c>
      <c r="CY374" s="140">
        <f t="shared" si="98"/>
        <v>-9.424777961</v>
      </c>
      <c r="CZ374" s="140">
        <f t="shared" si="99"/>
        <v>0</v>
      </c>
      <c r="DA374" s="141">
        <f t="shared" si="100"/>
        <v>-9.424777961</v>
      </c>
      <c r="DB374" s="141">
        <f t="shared" si="101"/>
        <v>-3.141592654</v>
      </c>
      <c r="DC374" s="122">
        <f t="shared" si="102"/>
        <v>3.141592654</v>
      </c>
      <c r="DD374" s="142">
        <f t="shared" si="103"/>
        <v>3455.466019</v>
      </c>
      <c r="DE374" s="142">
        <f t="shared" si="104"/>
        <v>3361134.201</v>
      </c>
      <c r="DF374" s="130">
        <f t="shared" si="105"/>
        <v>11614285017</v>
      </c>
      <c r="DG374" s="143">
        <f t="shared" si="106"/>
        <v>-46457140068</v>
      </c>
      <c r="DH374" s="143">
        <f t="shared" si="107"/>
        <v>0.000005689358788</v>
      </c>
      <c r="DI374" s="143">
        <f t="shared" si="108"/>
        <v>3.141592654</v>
      </c>
      <c r="DJ374" s="124">
        <f t="shared" si="109"/>
        <v>46457140068</v>
      </c>
      <c r="DK374" s="140">
        <f t="shared" ref="DK374:DM374" si="6154">DK$2*AD374</f>
        <v>-3.141592654</v>
      </c>
      <c r="DL374" s="140">
        <f t="shared" si="6154"/>
        <v>-3.141592654</v>
      </c>
      <c r="DM374" s="140">
        <f t="shared" si="6154"/>
        <v>0</v>
      </c>
      <c r="DN374" s="141">
        <f t="shared" si="111"/>
        <v>-6.283185307</v>
      </c>
      <c r="DO374" s="141">
        <f t="shared" si="112"/>
        <v>0</v>
      </c>
      <c r="DP374" s="122">
        <f t="shared" si="113"/>
        <v>0</v>
      </c>
      <c r="DQ374" s="142">
        <f t="shared" ref="DQ374:DS374" si="6155">POWER(AH374,DQ$2)</f>
        <v>15.11827389</v>
      </c>
      <c r="DR374" s="142">
        <f t="shared" si="6155"/>
        <v>41077.48298</v>
      </c>
      <c r="DS374" s="142">
        <f t="shared" si="6155"/>
        <v>3361134.201</v>
      </c>
      <c r="DT374" s="130">
        <f t="shared" si="115"/>
        <v>2087333706573</v>
      </c>
      <c r="DU374" s="143">
        <f t="shared" si="116"/>
        <v>-37572006718312</v>
      </c>
      <c r="DV374" s="143">
        <f t="shared" si="117"/>
        <v>0</v>
      </c>
      <c r="DW374" s="143">
        <f t="shared" si="118"/>
        <v>3.141592654</v>
      </c>
      <c r="DX374" s="124">
        <f t="shared" si="119"/>
        <v>37572006718312</v>
      </c>
      <c r="DY374" s="140">
        <f t="shared" si="120"/>
        <v>0</v>
      </c>
      <c r="DZ374" s="141">
        <f t="shared" si="121"/>
        <v>0</v>
      </c>
      <c r="EA374" s="141">
        <f t="shared" si="122"/>
        <v>0</v>
      </c>
      <c r="EB374" s="122">
        <f t="shared" si="123"/>
        <v>0</v>
      </c>
      <c r="EC374" s="142">
        <f t="shared" si="124"/>
        <v>11297223115733</v>
      </c>
      <c r="ED374" s="130">
        <f t="shared" si="125"/>
        <v>11297223115733</v>
      </c>
      <c r="EE374" s="143">
        <f t="shared" si="126"/>
        <v>305025024124789</v>
      </c>
      <c r="EF374" s="143">
        <f t="shared" si="127"/>
        <v>0</v>
      </c>
      <c r="EG374" s="143">
        <f t="shared" si="128"/>
        <v>0</v>
      </c>
      <c r="EH374" s="124">
        <f t="shared" si="129"/>
        <v>305025024124789</v>
      </c>
      <c r="EI374" s="144">
        <f t="shared" ref="EI374:EJ374" si="6156">CK374+CU374+DG374+DU374+EE374</f>
        <v>-10229048701051</v>
      </c>
      <c r="EJ374" s="144">
        <f t="shared" si="6156"/>
        <v>0.0339590148</v>
      </c>
      <c r="EK374" s="144">
        <f t="shared" si="131"/>
        <v>3.141592654</v>
      </c>
      <c r="EL374" s="145">
        <f t="shared" si="132"/>
        <v>10229048701051</v>
      </c>
      <c r="EM374" s="140">
        <f t="shared" si="133"/>
        <v>1.570796327</v>
      </c>
      <c r="EN374" s="141">
        <f t="shared" si="134"/>
        <v>1.570796327</v>
      </c>
      <c r="EO374" s="141">
        <f t="shared" si="135"/>
        <v>1.570796327</v>
      </c>
      <c r="EP374" s="122">
        <f t="shared" si="136"/>
        <v>1.570796327</v>
      </c>
      <c r="EQ374" s="142">
        <f t="shared" si="137"/>
        <v>3198288.402</v>
      </c>
      <c r="ER374" s="130">
        <f t="shared" si="138"/>
        <v>3198288.402</v>
      </c>
      <c r="ES374" s="143">
        <f t="shared" si="139"/>
        <v>0.00000002684840252</v>
      </c>
      <c r="ET374" s="143">
        <f t="shared" si="140"/>
        <v>16618794.03</v>
      </c>
      <c r="EU374" s="143">
        <f t="shared" si="141"/>
        <v>1.570796327</v>
      </c>
      <c r="EV374" s="124">
        <f t="shared" si="142"/>
        <v>16618794.03</v>
      </c>
      <c r="EW374" s="144">
        <f t="shared" ref="EW374:EX374" si="6157">BY374+ES374</f>
        <v>-85154526.75</v>
      </c>
      <c r="EX374" s="144">
        <f t="shared" si="6157"/>
        <v>16618794.03</v>
      </c>
      <c r="EY374" s="144">
        <f t="shared" si="144"/>
        <v>2.948854828</v>
      </c>
      <c r="EZ374" s="145">
        <f t="shared" si="145"/>
        <v>86761038.15</v>
      </c>
      <c r="FA374" s="140">
        <f t="shared" si="146"/>
        <v>0.9829516093</v>
      </c>
      <c r="FB374" s="141">
        <f t="shared" si="147"/>
        <v>0.9829516093</v>
      </c>
      <c r="FC374" s="141">
        <f t="shared" si="148"/>
        <v>0.9829516093</v>
      </c>
      <c r="FD374" s="122">
        <f t="shared" si="149"/>
        <v>0.9829516093</v>
      </c>
      <c r="FE374" s="142">
        <f t="shared" si="150"/>
        <v>442.6987</v>
      </c>
      <c r="FF374" s="130">
        <f t="shared" si="151"/>
        <v>442.6987</v>
      </c>
      <c r="FG374" s="143">
        <f t="shared" si="152"/>
        <v>64.95298409</v>
      </c>
      <c r="FH374" s="143">
        <f t="shared" si="153"/>
        <v>97.46281334</v>
      </c>
      <c r="FI374" s="143">
        <f t="shared" si="154"/>
        <v>0.9829516093</v>
      </c>
      <c r="FJ374" s="124">
        <f t="shared" si="155"/>
        <v>117.123397</v>
      </c>
      <c r="FK374" s="140">
        <f t="shared" si="156"/>
        <v>-6.283185307</v>
      </c>
      <c r="FL374" s="141">
        <f t="shared" si="157"/>
        <v>-6.283185307</v>
      </c>
      <c r="FM374" s="141">
        <f t="shared" si="158"/>
        <v>0</v>
      </c>
      <c r="FN374" s="122">
        <f t="shared" si="159"/>
        <v>0</v>
      </c>
      <c r="FO374" s="142">
        <f t="shared" si="160"/>
        <v>228.5622053</v>
      </c>
      <c r="FP374" s="130">
        <f t="shared" si="161"/>
        <v>228.5622053</v>
      </c>
      <c r="FQ374" s="143">
        <f t="shared" si="162"/>
        <v>-228.5622053</v>
      </c>
      <c r="FR374" s="143">
        <f t="shared" si="163"/>
        <v>0</v>
      </c>
      <c r="FS374" s="143">
        <f t="shared" si="164"/>
        <v>3.141592654</v>
      </c>
      <c r="FT374" s="124">
        <f t="shared" si="165"/>
        <v>228.5622053</v>
      </c>
      <c r="FU374" s="144">
        <f t="shared" si="166"/>
        <v>-123461.0111</v>
      </c>
      <c r="FV374" s="144">
        <f t="shared" si="167"/>
        <v>0</v>
      </c>
      <c r="FW374" s="144">
        <f t="shared" si="168"/>
        <v>-3.141592654</v>
      </c>
      <c r="FX374" s="145">
        <f t="shared" si="169"/>
        <v>123461.0111</v>
      </c>
      <c r="FY374" s="140">
        <f t="shared" si="170"/>
        <v>-3.141592654</v>
      </c>
      <c r="FZ374" s="140">
        <f t="shared" si="171"/>
        <v>-0.9829516093</v>
      </c>
      <c r="GA374" s="141">
        <f t="shared" si="172"/>
        <v>-4.124544263</v>
      </c>
      <c r="GB374" s="141">
        <f t="shared" si="173"/>
        <v>-4.124544263</v>
      </c>
      <c r="GC374" s="122">
        <f t="shared" si="174"/>
        <v>2.158641044</v>
      </c>
      <c r="GD374" s="142">
        <f t="shared" si="175"/>
        <v>123461.0111</v>
      </c>
      <c r="GE374" s="142">
        <f t="shared" si="176"/>
        <v>0.008538003725</v>
      </c>
      <c r="GF374" s="130">
        <f t="shared" si="177"/>
        <v>1054.110573</v>
      </c>
      <c r="GG374" s="143">
        <f t="shared" si="178"/>
        <v>-64.95298409</v>
      </c>
      <c r="GH374" s="143">
        <f t="shared" si="179"/>
        <v>97.46281334</v>
      </c>
      <c r="GI374" s="143">
        <f t="shared" si="180"/>
        <v>2.158641044</v>
      </c>
      <c r="GJ374" s="124">
        <f t="shared" si="181"/>
        <v>117.123397</v>
      </c>
      <c r="GK374" s="146">
        <f t="shared" si="182"/>
        <v>-0.5</v>
      </c>
      <c r="GL374" s="127">
        <f t="shared" si="183"/>
        <v>-0.8660254038</v>
      </c>
      <c r="GM374" s="146">
        <f t="shared" si="184"/>
        <v>-2.094395102</v>
      </c>
      <c r="GN374" s="127">
        <f t="shared" si="185"/>
        <v>1</v>
      </c>
      <c r="GO374" s="147">
        <f t="shared" si="186"/>
        <v>-0.5</v>
      </c>
      <c r="GP374" s="128">
        <f t="shared" si="187"/>
        <v>0.8660254038</v>
      </c>
      <c r="GQ374" s="147">
        <f t="shared" si="188"/>
        <v>2.094395102</v>
      </c>
      <c r="GR374" s="128">
        <f t="shared" si="189"/>
        <v>1</v>
      </c>
      <c r="GS374" s="140">
        <f t="shared" si="190"/>
        <v>-2.094395102</v>
      </c>
      <c r="GT374" s="140">
        <f t="shared" si="191"/>
        <v>0.9829516093</v>
      </c>
      <c r="GU374" s="141">
        <f t="shared" si="192"/>
        <v>-1.111443493</v>
      </c>
      <c r="GV374" s="141">
        <f t="shared" si="193"/>
        <v>-1.111443493</v>
      </c>
      <c r="GW374" s="122">
        <f t="shared" si="194"/>
        <v>-1.111443493</v>
      </c>
      <c r="GX374" s="142">
        <f t="shared" si="195"/>
        <v>1</v>
      </c>
      <c r="GY374" s="142">
        <f t="shared" si="196"/>
        <v>117.123397</v>
      </c>
      <c r="GZ374" s="130">
        <f t="shared" si="197"/>
        <v>117.123397</v>
      </c>
      <c r="HA374" s="143">
        <f t="shared" si="198"/>
        <v>51.92878023</v>
      </c>
      <c r="HB374" s="143">
        <f t="shared" si="199"/>
        <v>-104.9823409</v>
      </c>
      <c r="HC374" s="143">
        <f t="shared" si="200"/>
        <v>-1.111443493</v>
      </c>
      <c r="HD374" s="124">
        <f t="shared" si="201"/>
        <v>117.123397</v>
      </c>
      <c r="HE374" s="140">
        <f t="shared" si="202"/>
        <v>2.094395102</v>
      </c>
      <c r="HF374" s="140">
        <f t="shared" si="203"/>
        <v>2.158641044</v>
      </c>
      <c r="HG374" s="141">
        <f t="shared" si="204"/>
        <v>4.253036147</v>
      </c>
      <c r="HH374" s="141">
        <f t="shared" si="205"/>
        <v>4.253036147</v>
      </c>
      <c r="HI374" s="122">
        <f t="shared" si="206"/>
        <v>-2.030149161</v>
      </c>
      <c r="HJ374" s="142">
        <f t="shared" si="207"/>
        <v>1</v>
      </c>
      <c r="HK374" s="142">
        <f t="shared" si="208"/>
        <v>117.123397</v>
      </c>
      <c r="HL374" s="130">
        <f t="shared" si="209"/>
        <v>117.123397</v>
      </c>
      <c r="HM374" s="143">
        <f t="shared" si="210"/>
        <v>-51.92878023</v>
      </c>
      <c r="HN374" s="143">
        <f t="shared" si="211"/>
        <v>-104.9823409</v>
      </c>
      <c r="HO374" s="143">
        <f t="shared" si="212"/>
        <v>-2.030149161</v>
      </c>
      <c r="HP374" s="124">
        <f t="shared" si="213"/>
        <v>117.123397</v>
      </c>
      <c r="HQ374" s="140">
        <f t="shared" si="214"/>
        <v>2.094395102</v>
      </c>
      <c r="HR374" s="140">
        <f t="shared" si="215"/>
        <v>0.9829516093</v>
      </c>
      <c r="HS374" s="141">
        <f t="shared" si="216"/>
        <v>3.077346712</v>
      </c>
      <c r="HT374" s="141">
        <f t="shared" si="217"/>
        <v>3.077346712</v>
      </c>
      <c r="HU374" s="122">
        <f t="shared" si="218"/>
        <v>3.077346712</v>
      </c>
      <c r="HV374" s="142">
        <f t="shared" si="219"/>
        <v>1</v>
      </c>
      <c r="HW374" s="142">
        <f t="shared" si="220"/>
        <v>117.123397</v>
      </c>
      <c r="HX374" s="130">
        <f t="shared" si="221"/>
        <v>117.123397</v>
      </c>
      <c r="HY374" s="143">
        <f t="shared" si="222"/>
        <v>-116.8817643</v>
      </c>
      <c r="HZ374" s="143">
        <f t="shared" si="223"/>
        <v>7.519527604</v>
      </c>
      <c r="IA374" s="143">
        <f t="shared" si="224"/>
        <v>3.077346712</v>
      </c>
      <c r="IB374" s="124">
        <f t="shared" si="225"/>
        <v>117.123397</v>
      </c>
      <c r="IC374" s="140">
        <f t="shared" si="226"/>
        <v>-2.094395102</v>
      </c>
      <c r="ID374" s="140">
        <f t="shared" si="227"/>
        <v>2.158641044</v>
      </c>
      <c r="IE374" s="141">
        <f t="shared" si="228"/>
        <v>0.06424594187</v>
      </c>
      <c r="IF374" s="141">
        <f t="shared" si="229"/>
        <v>0.06424594187</v>
      </c>
      <c r="IG374" s="122">
        <f t="shared" si="230"/>
        <v>0.06424594187</v>
      </c>
      <c r="IH374" s="142">
        <f t="shared" si="231"/>
        <v>1</v>
      </c>
      <c r="II374" s="142">
        <f t="shared" si="232"/>
        <v>117.123397</v>
      </c>
      <c r="IJ374" s="130">
        <f t="shared" si="233"/>
        <v>117.123397</v>
      </c>
      <c r="IK374" s="143">
        <f t="shared" si="234"/>
        <v>116.8817643</v>
      </c>
      <c r="IL374" s="143">
        <f t="shared" si="235"/>
        <v>7.519527604</v>
      </c>
      <c r="IM374" s="143">
        <f t="shared" si="236"/>
        <v>0.06424594187</v>
      </c>
      <c r="IN374" s="124">
        <f t="shared" si="237"/>
        <v>117.123397</v>
      </c>
    </row>
    <row r="375" ht="12.75" customHeight="1">
      <c r="A375" s="129">
        <f>'Cortez Cubic'!AP375</f>
        <v>-0.2187762226</v>
      </c>
      <c r="B375" s="129">
        <f>'Cortez Cubic'!AQ375</f>
        <v>45.46653308</v>
      </c>
      <c r="C375" s="129">
        <f>'Cortez Cubic'!AR375</f>
        <v>52704.92622</v>
      </c>
      <c r="D375" s="129">
        <f>'Cortez Cubic'!AS375</f>
        <v>-11296495.08</v>
      </c>
      <c r="E375" s="129">
        <f t="shared" ref="E375:H375" si="6158">0</f>
        <v>0</v>
      </c>
      <c r="F375" s="129">
        <f t="shared" si="6158"/>
        <v>0</v>
      </c>
      <c r="G375" s="129">
        <f t="shared" si="6158"/>
        <v>0</v>
      </c>
      <c r="H375" s="129">
        <f t="shared" si="6158"/>
        <v>0</v>
      </c>
      <c r="I375" s="110">
        <f>'Cortez Cubic'!I375</f>
        <v>240</v>
      </c>
      <c r="J375" s="130">
        <f t="shared" si="28"/>
        <v>215.8970812</v>
      </c>
      <c r="K375" s="131">
        <f t="shared" si="29"/>
        <v>0</v>
      </c>
      <c r="L375" s="131">
        <f t="shared" si="30"/>
        <v>1</v>
      </c>
      <c r="M375" s="132">
        <f t="shared" si="31"/>
        <v>24.10291883</v>
      </c>
      <c r="N375" s="133">
        <f t="shared" si="32"/>
        <v>269.1266312</v>
      </c>
      <c r="O375" s="134">
        <f t="shared" si="33"/>
        <v>485.0237124</v>
      </c>
      <c r="P375" s="134">
        <f t="shared" si="34"/>
        <v>0</v>
      </c>
      <c r="Q375" s="135">
        <f t="shared" si="35"/>
        <v>215.8970812</v>
      </c>
      <c r="R375" s="135">
        <f t="shared" si="36"/>
        <v>0</v>
      </c>
      <c r="S375" s="136">
        <f t="shared" si="37"/>
        <v>-493.0986978</v>
      </c>
      <c r="T375" s="136">
        <f t="shared" si="38"/>
        <v>0</v>
      </c>
      <c r="U375" s="137">
        <f t="shared" ref="U375:X375" si="6159">ATAN2(A375,E375)</f>
        <v>3.141592654</v>
      </c>
      <c r="V375" s="137">
        <f t="shared" si="6159"/>
        <v>0</v>
      </c>
      <c r="W375" s="137">
        <f t="shared" si="6159"/>
        <v>0</v>
      </c>
      <c r="X375" s="137">
        <f t="shared" si="6159"/>
        <v>3.141592654</v>
      </c>
      <c r="Y375" s="137">
        <f t="shared" ref="Y375:AB375" si="6160">SQRT(POWER(A375,2)+POWER(E375,2))</f>
        <v>0.2187762226</v>
      </c>
      <c r="Z375" s="137">
        <f t="shared" si="6160"/>
        <v>45.46653308</v>
      </c>
      <c r="AA375" s="137">
        <f t="shared" si="6160"/>
        <v>52704.92622</v>
      </c>
      <c r="AB375" s="137">
        <f t="shared" si="6160"/>
        <v>11296495.08</v>
      </c>
      <c r="AC375" s="138">
        <f t="shared" ref="AC375:AF375" si="6161">U375-$U375</f>
        <v>0</v>
      </c>
      <c r="AD375" s="138">
        <f t="shared" si="6161"/>
        <v>-3.141592654</v>
      </c>
      <c r="AE375" s="138">
        <f t="shared" si="6161"/>
        <v>-3.141592654</v>
      </c>
      <c r="AF375" s="138">
        <f t="shared" si="6161"/>
        <v>0</v>
      </c>
      <c r="AG375" s="138">
        <f t="shared" ref="AG375:AJ375" si="6162">Y375/$Y375</f>
        <v>1</v>
      </c>
      <c r="AH375" s="138">
        <f t="shared" si="6162"/>
        <v>207.8220958</v>
      </c>
      <c r="AI375" s="138">
        <f t="shared" si="6162"/>
        <v>240907.9268</v>
      </c>
      <c r="AJ375" s="138">
        <f t="shared" si="6162"/>
        <v>51634930.64</v>
      </c>
      <c r="AK375" s="139">
        <f t="shared" ref="AK375:AN375" si="6163">AG375*COS(AC375)</f>
        <v>1</v>
      </c>
      <c r="AL375" s="139">
        <f t="shared" si="6163"/>
        <v>-207.8220958</v>
      </c>
      <c r="AM375" s="139">
        <f t="shared" si="6163"/>
        <v>-240907.9268</v>
      </c>
      <c r="AN375" s="139">
        <f t="shared" si="6163"/>
        <v>51634930.64</v>
      </c>
      <c r="AO375" s="129">
        <f t="shared" ref="AO375:AR375" si="6164">AG375*SIN(AC375)</f>
        <v>0</v>
      </c>
      <c r="AP375" s="129">
        <f t="shared" si="6164"/>
        <v>0</v>
      </c>
      <c r="AQ375" s="129">
        <f t="shared" si="6164"/>
        <v>0</v>
      </c>
      <c r="AR375" s="129">
        <f t="shared" si="6164"/>
        <v>0</v>
      </c>
      <c r="AS375" s="140">
        <f t="shared" si="45"/>
        <v>-9.424777961</v>
      </c>
      <c r="AT375" s="141">
        <f t="shared" si="46"/>
        <v>-9.424777961</v>
      </c>
      <c r="AU375" s="141">
        <f t="shared" si="47"/>
        <v>-3.141592654</v>
      </c>
      <c r="AV375" s="122">
        <f t="shared" si="48"/>
        <v>3.141592654</v>
      </c>
      <c r="AW375" s="142">
        <f t="shared" si="49"/>
        <v>8975841.197</v>
      </c>
      <c r="AX375" s="130">
        <f t="shared" si="50"/>
        <v>8975841.197</v>
      </c>
      <c r="AY375" s="143">
        <f t="shared" si="51"/>
        <v>17951682.39</v>
      </c>
      <c r="AZ375" s="143">
        <f t="shared" si="52"/>
        <v>-0.000000002198447038</v>
      </c>
      <c r="BA375" s="143">
        <f t="shared" si="53"/>
        <v>0</v>
      </c>
      <c r="BB375" s="124">
        <f t="shared" si="54"/>
        <v>17951682.39</v>
      </c>
      <c r="BC375" s="140">
        <f t="shared" ref="BC375:BD375" si="6165">BC$2*AD375</f>
        <v>-3.141592654</v>
      </c>
      <c r="BD375" s="140">
        <f t="shared" si="6165"/>
        <v>-3.141592654</v>
      </c>
      <c r="BE375" s="141">
        <f t="shared" si="56"/>
        <v>-6.283185307</v>
      </c>
      <c r="BF375" s="141">
        <f t="shared" si="57"/>
        <v>0</v>
      </c>
      <c r="BG375" s="122">
        <f t="shared" si="58"/>
        <v>0</v>
      </c>
      <c r="BH375" s="142">
        <f t="shared" ref="BH375:BI375" si="6166">POWER(AH375,BH$2)</f>
        <v>207.8220958</v>
      </c>
      <c r="BI375" s="142">
        <f t="shared" si="6166"/>
        <v>240907.9268</v>
      </c>
      <c r="BJ375" s="130">
        <f t="shared" si="60"/>
        <v>50065990.23</v>
      </c>
      <c r="BK375" s="143">
        <f t="shared" si="61"/>
        <v>450593912.1</v>
      </c>
      <c r="BL375" s="143">
        <f t="shared" si="62"/>
        <v>0</v>
      </c>
      <c r="BM375" s="143">
        <f t="shared" si="63"/>
        <v>0</v>
      </c>
      <c r="BN375" s="124">
        <f t="shared" si="64"/>
        <v>450593912.1</v>
      </c>
      <c r="BO375" s="140">
        <f t="shared" si="65"/>
        <v>0</v>
      </c>
      <c r="BP375" s="141">
        <f t="shared" si="66"/>
        <v>0</v>
      </c>
      <c r="BQ375" s="141">
        <f t="shared" si="67"/>
        <v>0</v>
      </c>
      <c r="BR375" s="122">
        <f t="shared" si="68"/>
        <v>0</v>
      </c>
      <c r="BS375" s="142">
        <f t="shared" si="69"/>
        <v>51634930.64</v>
      </c>
      <c r="BT375" s="130">
        <f t="shared" si="70"/>
        <v>51634930.64</v>
      </c>
      <c r="BU375" s="143">
        <f t="shared" si="71"/>
        <v>-1394143127</v>
      </c>
      <c r="BV375" s="143">
        <f t="shared" si="72"/>
        <v>0</v>
      </c>
      <c r="BW375" s="143">
        <f t="shared" si="73"/>
        <v>3.141592654</v>
      </c>
      <c r="BX375" s="124">
        <f t="shared" si="74"/>
        <v>1394143127</v>
      </c>
      <c r="BY375" s="144">
        <f t="shared" ref="BY375:BZ375" si="6167">AY375+BK375+BU375</f>
        <v>-925597532.9</v>
      </c>
      <c r="BZ375" s="144">
        <f t="shared" si="6167"/>
        <v>-0.000000002198447038</v>
      </c>
      <c r="CA375" s="144">
        <f t="shared" si="76"/>
        <v>-3.141592654</v>
      </c>
      <c r="CB375" s="145">
        <f t="shared" si="77"/>
        <v>925597532.9</v>
      </c>
      <c r="CC375" s="140">
        <f t="shared" ref="CC375:CD375" si="6168">CC$2*AD375</f>
        <v>-6.283185307</v>
      </c>
      <c r="CD375" s="140">
        <f t="shared" si="6168"/>
        <v>-6.283185307</v>
      </c>
      <c r="CE375" s="141">
        <f t="shared" si="79"/>
        <v>-12.56637061</v>
      </c>
      <c r="CF375" s="141">
        <f t="shared" si="80"/>
        <v>0</v>
      </c>
      <c r="CG375" s="122">
        <f t="shared" si="81"/>
        <v>0</v>
      </c>
      <c r="CH375" s="142">
        <f t="shared" ref="CH375:CI375" si="6169">POWER(AH375,CH$2)</f>
        <v>43190.02349</v>
      </c>
      <c r="CI375" s="142">
        <f t="shared" si="6169"/>
        <v>58036629192</v>
      </c>
      <c r="CJ375" s="130">
        <f t="shared" si="83"/>
        <v>2.5066E+15</v>
      </c>
      <c r="CK375" s="143">
        <f t="shared" si="84"/>
        <v>-2.5066E+15</v>
      </c>
      <c r="CL375" s="143">
        <f t="shared" si="85"/>
        <v>0</v>
      </c>
      <c r="CM375" s="143">
        <f t="shared" si="86"/>
        <v>3.141592654</v>
      </c>
      <c r="CN375" s="124">
        <f t="shared" si="87"/>
        <v>2.5066E+15</v>
      </c>
      <c r="CO375" s="140">
        <f t="shared" si="88"/>
        <v>-9.424777961</v>
      </c>
      <c r="CP375" s="141">
        <f t="shared" si="89"/>
        <v>-9.424777961</v>
      </c>
      <c r="CQ375" s="141">
        <f t="shared" si="90"/>
        <v>-3.141592654</v>
      </c>
      <c r="CR375" s="122">
        <f t="shared" si="91"/>
        <v>3.141592654</v>
      </c>
      <c r="CS375" s="142">
        <f t="shared" si="92"/>
        <v>1.39815E+16</v>
      </c>
      <c r="CT375" s="130">
        <f t="shared" si="93"/>
        <v>1.39815E+16</v>
      </c>
      <c r="CU375" s="143">
        <f t="shared" si="94"/>
        <v>-5.59259E+16</v>
      </c>
      <c r="CV375" s="143">
        <f t="shared" si="95"/>
        <v>6.848951859</v>
      </c>
      <c r="CW375" s="143">
        <f t="shared" si="96"/>
        <v>3.141592654</v>
      </c>
      <c r="CX375" s="124">
        <f t="shared" si="97"/>
        <v>5.59259E+16</v>
      </c>
      <c r="CY375" s="140">
        <f t="shared" si="98"/>
        <v>-9.424777961</v>
      </c>
      <c r="CZ375" s="140">
        <f t="shared" si="99"/>
        <v>0</v>
      </c>
      <c r="DA375" s="141">
        <f t="shared" si="100"/>
        <v>-9.424777961</v>
      </c>
      <c r="DB375" s="141">
        <f t="shared" si="101"/>
        <v>-3.141592654</v>
      </c>
      <c r="DC375" s="122">
        <f t="shared" si="102"/>
        <v>3.141592654</v>
      </c>
      <c r="DD375" s="142">
        <f t="shared" si="103"/>
        <v>8975841.197</v>
      </c>
      <c r="DE375" s="142">
        <f t="shared" si="104"/>
        <v>51634930.64</v>
      </c>
      <c r="DF375" s="130">
        <f t="shared" si="105"/>
        <v>463466937670261</v>
      </c>
      <c r="DG375" s="143">
        <f t="shared" si="106"/>
        <v>-1.85387E+15</v>
      </c>
      <c r="DH375" s="143">
        <f t="shared" si="107"/>
        <v>0.2270333207</v>
      </c>
      <c r="DI375" s="143">
        <f t="shared" si="108"/>
        <v>3.141592654</v>
      </c>
      <c r="DJ375" s="124">
        <f t="shared" si="109"/>
        <v>1.85387E+15</v>
      </c>
      <c r="DK375" s="140">
        <f t="shared" ref="DK375:DM375" si="6170">DK$2*AD375</f>
        <v>-3.141592654</v>
      </c>
      <c r="DL375" s="140">
        <f t="shared" si="6170"/>
        <v>-3.141592654</v>
      </c>
      <c r="DM375" s="140">
        <f t="shared" si="6170"/>
        <v>0</v>
      </c>
      <c r="DN375" s="141">
        <f t="shared" si="111"/>
        <v>-6.283185307</v>
      </c>
      <c r="DO375" s="141">
        <f t="shared" si="112"/>
        <v>0</v>
      </c>
      <c r="DP375" s="122">
        <f t="shared" si="113"/>
        <v>0</v>
      </c>
      <c r="DQ375" s="142">
        <f t="shared" ref="DQ375:DS375" si="6171">POWER(AH375,DQ$2)</f>
        <v>207.8220958</v>
      </c>
      <c r="DR375" s="142">
        <f t="shared" si="6171"/>
        <v>240907.9268</v>
      </c>
      <c r="DS375" s="142">
        <f t="shared" si="6171"/>
        <v>51634930.64</v>
      </c>
      <c r="DT375" s="130">
        <f t="shared" si="115"/>
        <v>2.58515E+15</v>
      </c>
      <c r="DU375" s="143">
        <f t="shared" si="116"/>
        <v>-4.65328E+16</v>
      </c>
      <c r="DV375" s="143">
        <f t="shared" si="117"/>
        <v>0</v>
      </c>
      <c r="DW375" s="143">
        <f t="shared" si="118"/>
        <v>3.141592654</v>
      </c>
      <c r="DX375" s="124">
        <f t="shared" si="119"/>
        <v>4.65328E+16</v>
      </c>
      <c r="DY375" s="140">
        <f t="shared" si="120"/>
        <v>0</v>
      </c>
      <c r="DZ375" s="141">
        <f t="shared" si="121"/>
        <v>0</v>
      </c>
      <c r="EA375" s="141">
        <f t="shared" si="122"/>
        <v>0</v>
      </c>
      <c r="EB375" s="122">
        <f t="shared" si="123"/>
        <v>0</v>
      </c>
      <c r="EC375" s="142">
        <f t="shared" si="124"/>
        <v>2.66617E+15</v>
      </c>
      <c r="ED375" s="130">
        <f t="shared" si="125"/>
        <v>2.66617E+15</v>
      </c>
      <c r="EE375" s="143">
        <f t="shared" si="126"/>
        <v>7.19865E+16</v>
      </c>
      <c r="EF375" s="143">
        <f t="shared" si="127"/>
        <v>0</v>
      </c>
      <c r="EG375" s="143">
        <f t="shared" si="128"/>
        <v>0</v>
      </c>
      <c r="EH375" s="124">
        <f t="shared" si="129"/>
        <v>7.19865E+16</v>
      </c>
      <c r="EI375" s="144">
        <f t="shared" ref="EI375:EJ375" si="6172">CK375+CU375+DG375+DU375+EE375</f>
        <v>-3.48327E+16</v>
      </c>
      <c r="EJ375" s="144">
        <f t="shared" si="6172"/>
        <v>7.07598518</v>
      </c>
      <c r="EK375" s="144">
        <f t="shared" si="131"/>
        <v>3.141592654</v>
      </c>
      <c r="EL375" s="145">
        <f t="shared" si="132"/>
        <v>3.48327E+16</v>
      </c>
      <c r="EM375" s="140">
        <f t="shared" si="133"/>
        <v>1.570796327</v>
      </c>
      <c r="EN375" s="141">
        <f t="shared" si="134"/>
        <v>1.570796327</v>
      </c>
      <c r="EO375" s="141">
        <f t="shared" si="135"/>
        <v>1.570796327</v>
      </c>
      <c r="EP375" s="122">
        <f t="shared" si="136"/>
        <v>1.570796327</v>
      </c>
      <c r="EQ375" s="142">
        <f t="shared" si="137"/>
        <v>186635190.4</v>
      </c>
      <c r="ER375" s="130">
        <f t="shared" si="138"/>
        <v>186635190.4</v>
      </c>
      <c r="ES375" s="143">
        <f t="shared" si="139"/>
        <v>0.00000005938219849</v>
      </c>
      <c r="ET375" s="143">
        <f t="shared" si="140"/>
        <v>969784896.9</v>
      </c>
      <c r="EU375" s="143">
        <f t="shared" si="141"/>
        <v>1.570796327</v>
      </c>
      <c r="EV375" s="124">
        <f t="shared" si="142"/>
        <v>969784896.9</v>
      </c>
      <c r="EW375" s="144">
        <f t="shared" ref="EW375:EX375" si="6173">BY375+ES375</f>
        <v>-925597532.9</v>
      </c>
      <c r="EX375" s="144">
        <f t="shared" si="6173"/>
        <v>969784896.9</v>
      </c>
      <c r="EY375" s="144">
        <f t="shared" si="144"/>
        <v>2.332885547</v>
      </c>
      <c r="EZ375" s="145">
        <f t="shared" si="145"/>
        <v>1340601932</v>
      </c>
      <c r="FA375" s="140">
        <f t="shared" si="146"/>
        <v>0.7776285157</v>
      </c>
      <c r="FB375" s="141">
        <f t="shared" si="147"/>
        <v>0.7776285157</v>
      </c>
      <c r="FC375" s="141">
        <f t="shared" si="148"/>
        <v>0.7776285157</v>
      </c>
      <c r="FD375" s="122">
        <f t="shared" si="149"/>
        <v>0.7776285157</v>
      </c>
      <c r="FE375" s="142">
        <f t="shared" si="150"/>
        <v>1102.638825</v>
      </c>
      <c r="FF375" s="130">
        <f t="shared" si="151"/>
        <v>1102.638825</v>
      </c>
      <c r="FG375" s="143">
        <f t="shared" si="152"/>
        <v>207.8748403</v>
      </c>
      <c r="FH375" s="143">
        <f t="shared" si="153"/>
        <v>204.6694519</v>
      </c>
      <c r="FI375" s="143">
        <f t="shared" si="154"/>
        <v>0.7776285157</v>
      </c>
      <c r="FJ375" s="124">
        <f t="shared" si="155"/>
        <v>291.7216717</v>
      </c>
      <c r="FK375" s="140">
        <f t="shared" si="156"/>
        <v>-6.283185307</v>
      </c>
      <c r="FL375" s="141">
        <f t="shared" si="157"/>
        <v>-6.283185307</v>
      </c>
      <c r="FM375" s="141">
        <f t="shared" si="158"/>
        <v>0</v>
      </c>
      <c r="FN375" s="122">
        <f t="shared" si="159"/>
        <v>0</v>
      </c>
      <c r="FO375" s="142">
        <f t="shared" si="160"/>
        <v>43190.02349</v>
      </c>
      <c r="FP375" s="130">
        <f t="shared" si="161"/>
        <v>43190.02349</v>
      </c>
      <c r="FQ375" s="143">
        <f t="shared" si="162"/>
        <v>-43190.02349</v>
      </c>
      <c r="FR375" s="143">
        <f t="shared" si="163"/>
        <v>0</v>
      </c>
      <c r="FS375" s="143">
        <f t="shared" si="164"/>
        <v>3.141592654</v>
      </c>
      <c r="FT375" s="124">
        <f t="shared" si="165"/>
        <v>43190.02349</v>
      </c>
      <c r="FU375" s="144">
        <f t="shared" si="166"/>
        <v>-765913.8039</v>
      </c>
      <c r="FV375" s="144">
        <f t="shared" si="167"/>
        <v>0</v>
      </c>
      <c r="FW375" s="144">
        <f t="shared" si="168"/>
        <v>-3.141592654</v>
      </c>
      <c r="FX375" s="145">
        <f t="shared" si="169"/>
        <v>765913.8039</v>
      </c>
      <c r="FY375" s="140">
        <f t="shared" si="170"/>
        <v>-3.141592654</v>
      </c>
      <c r="FZ375" s="140">
        <f t="shared" si="171"/>
        <v>-0.7776285157</v>
      </c>
      <c r="GA375" s="141">
        <f t="shared" si="172"/>
        <v>-3.919221169</v>
      </c>
      <c r="GB375" s="141">
        <f t="shared" si="173"/>
        <v>-3.919221169</v>
      </c>
      <c r="GC375" s="122">
        <f t="shared" si="174"/>
        <v>2.363964138</v>
      </c>
      <c r="GD375" s="142">
        <f t="shared" si="175"/>
        <v>765913.8039</v>
      </c>
      <c r="GE375" s="142">
        <f t="shared" si="176"/>
        <v>0.00342792496</v>
      </c>
      <c r="GF375" s="130">
        <f t="shared" si="177"/>
        <v>2625.495046</v>
      </c>
      <c r="GG375" s="143">
        <f t="shared" si="178"/>
        <v>-207.8748403</v>
      </c>
      <c r="GH375" s="143">
        <f t="shared" si="179"/>
        <v>204.6694519</v>
      </c>
      <c r="GI375" s="143">
        <f t="shared" si="180"/>
        <v>2.363964138</v>
      </c>
      <c r="GJ375" s="124">
        <f t="shared" si="181"/>
        <v>291.7216717</v>
      </c>
      <c r="GK375" s="146">
        <f t="shared" si="182"/>
        <v>-0.5</v>
      </c>
      <c r="GL375" s="127">
        <f t="shared" si="183"/>
        <v>-0.8660254038</v>
      </c>
      <c r="GM375" s="146">
        <f t="shared" si="184"/>
        <v>-2.094395102</v>
      </c>
      <c r="GN375" s="127">
        <f t="shared" si="185"/>
        <v>1</v>
      </c>
      <c r="GO375" s="147">
        <f t="shared" si="186"/>
        <v>-0.5</v>
      </c>
      <c r="GP375" s="128">
        <f t="shared" si="187"/>
        <v>0.8660254038</v>
      </c>
      <c r="GQ375" s="147">
        <f t="shared" si="188"/>
        <v>2.094395102</v>
      </c>
      <c r="GR375" s="128">
        <f t="shared" si="189"/>
        <v>1</v>
      </c>
      <c r="GS375" s="140">
        <f t="shared" si="190"/>
        <v>-2.094395102</v>
      </c>
      <c r="GT375" s="140">
        <f t="shared" si="191"/>
        <v>0.7776285157</v>
      </c>
      <c r="GU375" s="141">
        <f t="shared" si="192"/>
        <v>-1.316766587</v>
      </c>
      <c r="GV375" s="141">
        <f t="shared" si="193"/>
        <v>-1.316766587</v>
      </c>
      <c r="GW375" s="122">
        <f t="shared" si="194"/>
        <v>-1.316766587</v>
      </c>
      <c r="GX375" s="142">
        <f t="shared" si="195"/>
        <v>1</v>
      </c>
      <c r="GY375" s="142">
        <f t="shared" si="196"/>
        <v>291.7216717</v>
      </c>
      <c r="GZ375" s="130">
        <f t="shared" si="197"/>
        <v>291.7216717</v>
      </c>
      <c r="HA375" s="143">
        <f t="shared" si="198"/>
        <v>73.31152463</v>
      </c>
      <c r="HB375" s="143">
        <f t="shared" si="199"/>
        <v>-282.3596184</v>
      </c>
      <c r="HC375" s="143">
        <f t="shared" si="200"/>
        <v>-1.316766587</v>
      </c>
      <c r="HD375" s="124">
        <f t="shared" si="201"/>
        <v>291.7216717</v>
      </c>
      <c r="HE375" s="140">
        <f t="shared" si="202"/>
        <v>2.094395102</v>
      </c>
      <c r="HF375" s="140">
        <f t="shared" si="203"/>
        <v>2.363964138</v>
      </c>
      <c r="HG375" s="141">
        <f t="shared" si="204"/>
        <v>4.45835924</v>
      </c>
      <c r="HH375" s="141">
        <f t="shared" si="205"/>
        <v>4.45835924</v>
      </c>
      <c r="HI375" s="122">
        <f t="shared" si="206"/>
        <v>-1.824826067</v>
      </c>
      <c r="HJ375" s="142">
        <f t="shared" si="207"/>
        <v>1</v>
      </c>
      <c r="HK375" s="142">
        <f t="shared" si="208"/>
        <v>291.7216717</v>
      </c>
      <c r="HL375" s="130">
        <f t="shared" si="209"/>
        <v>291.7216717</v>
      </c>
      <c r="HM375" s="143">
        <f t="shared" si="210"/>
        <v>-73.31152463</v>
      </c>
      <c r="HN375" s="143">
        <f t="shared" si="211"/>
        <v>-282.3596184</v>
      </c>
      <c r="HO375" s="143">
        <f t="shared" si="212"/>
        <v>-1.824826067</v>
      </c>
      <c r="HP375" s="124">
        <f t="shared" si="213"/>
        <v>291.7216717</v>
      </c>
      <c r="HQ375" s="140">
        <f t="shared" si="214"/>
        <v>2.094395102</v>
      </c>
      <c r="HR375" s="140">
        <f t="shared" si="215"/>
        <v>0.7776285157</v>
      </c>
      <c r="HS375" s="141">
        <f t="shared" si="216"/>
        <v>2.872023618</v>
      </c>
      <c r="HT375" s="141">
        <f t="shared" si="217"/>
        <v>2.872023618</v>
      </c>
      <c r="HU375" s="122">
        <f t="shared" si="218"/>
        <v>2.872023618</v>
      </c>
      <c r="HV375" s="142">
        <f t="shared" si="219"/>
        <v>1</v>
      </c>
      <c r="HW375" s="142">
        <f t="shared" si="220"/>
        <v>291.7216717</v>
      </c>
      <c r="HX375" s="130">
        <f t="shared" si="221"/>
        <v>291.7216717</v>
      </c>
      <c r="HY375" s="143">
        <f t="shared" si="222"/>
        <v>-281.1863649</v>
      </c>
      <c r="HZ375" s="143">
        <f t="shared" si="223"/>
        <v>77.6901665</v>
      </c>
      <c r="IA375" s="143">
        <f t="shared" si="224"/>
        <v>2.872023618</v>
      </c>
      <c r="IB375" s="124">
        <f t="shared" si="225"/>
        <v>291.7216717</v>
      </c>
      <c r="IC375" s="140">
        <f t="shared" si="226"/>
        <v>-2.094395102</v>
      </c>
      <c r="ID375" s="140">
        <f t="shared" si="227"/>
        <v>2.363964138</v>
      </c>
      <c r="IE375" s="141">
        <f t="shared" si="228"/>
        <v>0.2695690355</v>
      </c>
      <c r="IF375" s="141">
        <f t="shared" si="229"/>
        <v>0.2695690355</v>
      </c>
      <c r="IG375" s="122">
        <f t="shared" si="230"/>
        <v>0.2695690355</v>
      </c>
      <c r="IH375" s="142">
        <f t="shared" si="231"/>
        <v>1</v>
      </c>
      <c r="II375" s="142">
        <f t="shared" si="232"/>
        <v>291.7216717</v>
      </c>
      <c r="IJ375" s="130">
        <f t="shared" si="233"/>
        <v>291.7216717</v>
      </c>
      <c r="IK375" s="143">
        <f t="shared" si="234"/>
        <v>281.1863649</v>
      </c>
      <c r="IL375" s="143">
        <f t="shared" si="235"/>
        <v>77.6901665</v>
      </c>
      <c r="IM375" s="143">
        <f t="shared" si="236"/>
        <v>0.2695690355</v>
      </c>
      <c r="IN375" s="124">
        <f t="shared" si="237"/>
        <v>291.7216717</v>
      </c>
    </row>
    <row r="376" ht="12.75" customHeight="1">
      <c r="A376" s="129">
        <f>'Cortez Cubic'!AP376</f>
        <v>-0.2187762226</v>
      </c>
      <c r="B376" s="129">
        <f>'Cortez Cubic'!AQ376</f>
        <v>13.11414047</v>
      </c>
      <c r="C376" s="129">
        <f>'Cortez Cubic'!AR376</f>
        <v>9550.01615</v>
      </c>
      <c r="D376" s="129">
        <f>'Cortez Cubic'!AS376</f>
        <v>-923578.7358</v>
      </c>
      <c r="E376" s="129">
        <f t="shared" ref="E376:H376" si="6174">0</f>
        <v>0</v>
      </c>
      <c r="F376" s="129">
        <f t="shared" si="6174"/>
        <v>0</v>
      </c>
      <c r="G376" s="129">
        <f t="shared" si="6174"/>
        <v>0</v>
      </c>
      <c r="H376" s="129">
        <f t="shared" si="6174"/>
        <v>0</v>
      </c>
      <c r="I376" s="110">
        <f>'Cortez Cubic'!I376</f>
        <v>195</v>
      </c>
      <c r="J376" s="130">
        <f t="shared" si="28"/>
        <v>170.8087341</v>
      </c>
      <c r="K376" s="131">
        <f t="shared" si="29"/>
        <v>1</v>
      </c>
      <c r="L376" s="131">
        <f t="shared" si="30"/>
        <v>0</v>
      </c>
      <c r="M376" s="132">
        <f t="shared" si="31"/>
        <v>24.19126587</v>
      </c>
      <c r="N376" s="133">
        <f t="shared" si="32"/>
        <v>59.54427332</v>
      </c>
      <c r="O376" s="134">
        <f t="shared" si="33"/>
        <v>170.8087341</v>
      </c>
      <c r="P376" s="134">
        <f t="shared" si="34"/>
        <v>0</v>
      </c>
      <c r="Q376" s="135">
        <f t="shared" si="35"/>
        <v>111.2644608</v>
      </c>
      <c r="R376" s="135">
        <f t="shared" si="36"/>
        <v>0</v>
      </c>
      <c r="S376" s="136">
        <f t="shared" si="37"/>
        <v>-222.1300242</v>
      </c>
      <c r="T376" s="136">
        <f t="shared" si="38"/>
        <v>0</v>
      </c>
      <c r="U376" s="137">
        <f t="shared" ref="U376:X376" si="6175">ATAN2(A376,E376)</f>
        <v>3.141592654</v>
      </c>
      <c r="V376" s="137">
        <f t="shared" si="6175"/>
        <v>0</v>
      </c>
      <c r="W376" s="137">
        <f t="shared" si="6175"/>
        <v>0</v>
      </c>
      <c r="X376" s="137">
        <f t="shared" si="6175"/>
        <v>3.141592654</v>
      </c>
      <c r="Y376" s="137">
        <f t="shared" ref="Y376:AB376" si="6176">SQRT(POWER(A376,2)+POWER(E376,2))</f>
        <v>0.2187762226</v>
      </c>
      <c r="Z376" s="137">
        <f t="shared" si="6176"/>
        <v>13.11414047</v>
      </c>
      <c r="AA376" s="137">
        <f t="shared" si="6176"/>
        <v>9550.01615</v>
      </c>
      <c r="AB376" s="137">
        <f t="shared" si="6176"/>
        <v>923578.7358</v>
      </c>
      <c r="AC376" s="138">
        <f t="shared" ref="AC376:AF376" si="6177">U376-$U376</f>
        <v>0</v>
      </c>
      <c r="AD376" s="138">
        <f t="shared" si="6177"/>
        <v>-3.141592654</v>
      </c>
      <c r="AE376" s="138">
        <f t="shared" si="6177"/>
        <v>-3.141592654</v>
      </c>
      <c r="AF376" s="138">
        <f t="shared" si="6177"/>
        <v>0</v>
      </c>
      <c r="AG376" s="138">
        <f t="shared" ref="AG376:AJ376" si="6178">Y376/$Y376</f>
        <v>1</v>
      </c>
      <c r="AH376" s="138">
        <f t="shared" si="6178"/>
        <v>59.94317074</v>
      </c>
      <c r="AI376" s="138">
        <f t="shared" si="6178"/>
        <v>43651.98392</v>
      </c>
      <c r="AJ376" s="138">
        <f t="shared" si="6178"/>
        <v>4221568.161</v>
      </c>
      <c r="AK376" s="139">
        <f t="shared" ref="AK376:AN376" si="6179">AG376*COS(AC376)</f>
        <v>1</v>
      </c>
      <c r="AL376" s="139">
        <f t="shared" si="6179"/>
        <v>-59.94317074</v>
      </c>
      <c r="AM376" s="139">
        <f t="shared" si="6179"/>
        <v>-43651.98392</v>
      </c>
      <c r="AN376" s="139">
        <f t="shared" si="6179"/>
        <v>4221568.161</v>
      </c>
      <c r="AO376" s="129">
        <f t="shared" ref="AO376:AR376" si="6180">AG376*SIN(AC376)</f>
        <v>0</v>
      </c>
      <c r="AP376" s="129">
        <f t="shared" si="6180"/>
        <v>0</v>
      </c>
      <c r="AQ376" s="129">
        <f t="shared" si="6180"/>
        <v>0</v>
      </c>
      <c r="AR376" s="129">
        <f t="shared" si="6180"/>
        <v>0</v>
      </c>
      <c r="AS376" s="140">
        <f t="shared" si="45"/>
        <v>-9.424777961</v>
      </c>
      <c r="AT376" s="141">
        <f t="shared" si="46"/>
        <v>-9.424777961</v>
      </c>
      <c r="AU376" s="141">
        <f t="shared" si="47"/>
        <v>-3.141592654</v>
      </c>
      <c r="AV376" s="122">
        <f t="shared" si="48"/>
        <v>3.141592654</v>
      </c>
      <c r="AW376" s="142">
        <f t="shared" si="49"/>
        <v>215386.8252</v>
      </c>
      <c r="AX376" s="130">
        <f t="shared" si="50"/>
        <v>215386.8252</v>
      </c>
      <c r="AY376" s="143">
        <f t="shared" si="51"/>
        <v>430773.6503</v>
      </c>
      <c r="AZ376" s="143">
        <f t="shared" si="52"/>
        <v>0</v>
      </c>
      <c r="BA376" s="143">
        <f t="shared" si="53"/>
        <v>0</v>
      </c>
      <c r="BB376" s="124">
        <f t="shared" si="54"/>
        <v>430773.6503</v>
      </c>
      <c r="BC376" s="140">
        <f t="shared" ref="BC376:BD376" si="6181">BC$2*AD376</f>
        <v>-3.141592654</v>
      </c>
      <c r="BD376" s="140">
        <f t="shared" si="6181"/>
        <v>-3.141592654</v>
      </c>
      <c r="BE376" s="141">
        <f t="shared" si="56"/>
        <v>-6.283185307</v>
      </c>
      <c r="BF376" s="141">
        <f t="shared" si="57"/>
        <v>0</v>
      </c>
      <c r="BG376" s="122">
        <f t="shared" si="58"/>
        <v>0</v>
      </c>
      <c r="BH376" s="142">
        <f t="shared" ref="BH376:BI376" si="6182">POWER(AH376,BH$2)</f>
        <v>59.94317074</v>
      </c>
      <c r="BI376" s="142">
        <f t="shared" si="6182"/>
        <v>43651.98392</v>
      </c>
      <c r="BJ376" s="130">
        <f t="shared" si="60"/>
        <v>2616638.325</v>
      </c>
      <c r="BK376" s="143">
        <f t="shared" si="61"/>
        <v>23549744.93</v>
      </c>
      <c r="BL376" s="143">
        <f t="shared" si="62"/>
        <v>0</v>
      </c>
      <c r="BM376" s="143">
        <f t="shared" si="63"/>
        <v>0</v>
      </c>
      <c r="BN376" s="124">
        <f t="shared" si="64"/>
        <v>23549744.93</v>
      </c>
      <c r="BO376" s="140">
        <f t="shared" si="65"/>
        <v>0</v>
      </c>
      <c r="BP376" s="141">
        <f t="shared" si="66"/>
        <v>0</v>
      </c>
      <c r="BQ376" s="141">
        <f t="shared" si="67"/>
        <v>0</v>
      </c>
      <c r="BR376" s="122">
        <f t="shared" si="68"/>
        <v>0</v>
      </c>
      <c r="BS376" s="142">
        <f t="shared" si="69"/>
        <v>4221568.161</v>
      </c>
      <c r="BT376" s="130">
        <f t="shared" si="70"/>
        <v>4221568.161</v>
      </c>
      <c r="BU376" s="143">
        <f t="shared" si="71"/>
        <v>-113982340.4</v>
      </c>
      <c r="BV376" s="143">
        <f t="shared" si="72"/>
        <v>0</v>
      </c>
      <c r="BW376" s="143">
        <f t="shared" si="73"/>
        <v>3.141592654</v>
      </c>
      <c r="BX376" s="124">
        <f t="shared" si="74"/>
        <v>113982340.4</v>
      </c>
      <c r="BY376" s="144">
        <f t="shared" ref="BY376:BZ376" si="6183">AY376+BK376+BU376</f>
        <v>-90001821.78</v>
      </c>
      <c r="BZ376" s="144">
        <f t="shared" si="6183"/>
        <v>0</v>
      </c>
      <c r="CA376" s="144">
        <f t="shared" si="76"/>
        <v>-3.141592654</v>
      </c>
      <c r="CB376" s="145">
        <f t="shared" si="77"/>
        <v>90001821.78</v>
      </c>
      <c r="CC376" s="140">
        <f t="shared" ref="CC376:CD376" si="6184">CC$2*AD376</f>
        <v>-6.283185307</v>
      </c>
      <c r="CD376" s="140">
        <f t="shared" si="6184"/>
        <v>-6.283185307</v>
      </c>
      <c r="CE376" s="141">
        <f t="shared" si="79"/>
        <v>-12.56637061</v>
      </c>
      <c r="CF376" s="141">
        <f t="shared" si="80"/>
        <v>0</v>
      </c>
      <c r="CG376" s="122">
        <f t="shared" si="81"/>
        <v>0</v>
      </c>
      <c r="CH376" s="142">
        <f t="shared" ref="CH376:CI376" si="6185">POWER(AH376,CH$2)</f>
        <v>3593.183719</v>
      </c>
      <c r="CI376" s="142">
        <f t="shared" si="6185"/>
        <v>1905495700</v>
      </c>
      <c r="CJ376" s="130">
        <f t="shared" si="83"/>
        <v>6846796124734</v>
      </c>
      <c r="CK376" s="143">
        <f t="shared" si="84"/>
        <v>-6846796124734</v>
      </c>
      <c r="CL376" s="143">
        <f t="shared" si="85"/>
        <v>0</v>
      </c>
      <c r="CM376" s="143">
        <f t="shared" si="86"/>
        <v>3.141592654</v>
      </c>
      <c r="CN376" s="124">
        <f t="shared" si="87"/>
        <v>6846796124734</v>
      </c>
      <c r="CO376" s="140">
        <f t="shared" si="88"/>
        <v>-9.424777961</v>
      </c>
      <c r="CP376" s="141">
        <f t="shared" si="89"/>
        <v>-9.424777961</v>
      </c>
      <c r="CQ376" s="141">
        <f t="shared" si="90"/>
        <v>-3.141592654</v>
      </c>
      <c r="CR376" s="122">
        <f t="shared" si="91"/>
        <v>3.141592654</v>
      </c>
      <c r="CS376" s="142">
        <f t="shared" si="92"/>
        <v>83178667642065</v>
      </c>
      <c r="CT376" s="130">
        <f t="shared" si="93"/>
        <v>83178667642065</v>
      </c>
      <c r="CU376" s="143">
        <f t="shared" si="94"/>
        <v>-332714670568260</v>
      </c>
      <c r="CV376" s="143">
        <f t="shared" si="95"/>
        <v>0.04074579563</v>
      </c>
      <c r="CW376" s="143">
        <f t="shared" si="96"/>
        <v>3.141592654</v>
      </c>
      <c r="CX376" s="124">
        <f t="shared" si="97"/>
        <v>332714670568260</v>
      </c>
      <c r="CY376" s="140">
        <f t="shared" si="98"/>
        <v>-9.424777961</v>
      </c>
      <c r="CZ376" s="140">
        <f t="shared" si="99"/>
        <v>0</v>
      </c>
      <c r="DA376" s="141">
        <f t="shared" si="100"/>
        <v>-9.424777961</v>
      </c>
      <c r="DB376" s="141">
        <f t="shared" si="101"/>
        <v>-3.141592654</v>
      </c>
      <c r="DC376" s="122">
        <f t="shared" si="102"/>
        <v>3.141592654</v>
      </c>
      <c r="DD376" s="142">
        <f t="shared" si="103"/>
        <v>215386.8252</v>
      </c>
      <c r="DE376" s="142">
        <f t="shared" si="104"/>
        <v>4221568.161</v>
      </c>
      <c r="DF376" s="130">
        <f t="shared" si="105"/>
        <v>909270163453</v>
      </c>
      <c r="DG376" s="143">
        <f t="shared" si="106"/>
        <v>-3637080653813</v>
      </c>
      <c r="DH376" s="143">
        <f t="shared" si="107"/>
        <v>0.0004454139181</v>
      </c>
      <c r="DI376" s="143">
        <f t="shared" si="108"/>
        <v>3.141592654</v>
      </c>
      <c r="DJ376" s="124">
        <f t="shared" si="109"/>
        <v>3637080653813</v>
      </c>
      <c r="DK376" s="140">
        <f t="shared" ref="DK376:DM376" si="6186">DK$2*AD376</f>
        <v>-3.141592654</v>
      </c>
      <c r="DL376" s="140">
        <f t="shared" si="6186"/>
        <v>-3.141592654</v>
      </c>
      <c r="DM376" s="140">
        <f t="shared" si="6186"/>
        <v>0</v>
      </c>
      <c r="DN376" s="141">
        <f t="shared" si="111"/>
        <v>-6.283185307</v>
      </c>
      <c r="DO376" s="141">
        <f t="shared" si="112"/>
        <v>0</v>
      </c>
      <c r="DP376" s="122">
        <f t="shared" si="113"/>
        <v>0</v>
      </c>
      <c r="DQ376" s="142">
        <f t="shared" ref="DQ376:DS376" si="6187">POWER(AH376,DQ$2)</f>
        <v>59.94317074</v>
      </c>
      <c r="DR376" s="142">
        <f t="shared" si="6187"/>
        <v>43651.98392</v>
      </c>
      <c r="DS376" s="142">
        <f t="shared" si="6187"/>
        <v>4221568.161</v>
      </c>
      <c r="DT376" s="130">
        <f t="shared" si="115"/>
        <v>11046317043019</v>
      </c>
      <c r="DU376" s="143">
        <f t="shared" si="116"/>
        <v>-198833706774343</v>
      </c>
      <c r="DV376" s="143">
        <f t="shared" si="117"/>
        <v>0</v>
      </c>
      <c r="DW376" s="143">
        <f t="shared" si="118"/>
        <v>3.141592654</v>
      </c>
      <c r="DX376" s="124">
        <f t="shared" si="119"/>
        <v>198833706774343</v>
      </c>
      <c r="DY376" s="140">
        <f t="shared" si="120"/>
        <v>0</v>
      </c>
      <c r="DZ376" s="141">
        <f t="shared" si="121"/>
        <v>0</v>
      </c>
      <c r="EA376" s="141">
        <f t="shared" si="122"/>
        <v>0</v>
      </c>
      <c r="EB376" s="122">
        <f t="shared" si="123"/>
        <v>0</v>
      </c>
      <c r="EC376" s="142">
        <f t="shared" si="124"/>
        <v>17821637740037</v>
      </c>
      <c r="ED376" s="130">
        <f t="shared" si="125"/>
        <v>17821637740037</v>
      </c>
      <c r="EE376" s="143">
        <f t="shared" si="126"/>
        <v>481184218980989</v>
      </c>
      <c r="EF376" s="143">
        <f t="shared" si="127"/>
        <v>0</v>
      </c>
      <c r="EG376" s="143">
        <f t="shared" si="128"/>
        <v>0</v>
      </c>
      <c r="EH376" s="124">
        <f t="shared" si="129"/>
        <v>481184218980989</v>
      </c>
      <c r="EI376" s="144">
        <f t="shared" ref="EI376:EJ376" si="6188">CK376+CU376+DG376+DU376+EE376</f>
        <v>-60848035140160</v>
      </c>
      <c r="EJ376" s="144">
        <f t="shared" si="6188"/>
        <v>0.04119120955</v>
      </c>
      <c r="EK376" s="144">
        <f t="shared" si="131"/>
        <v>3.141592654</v>
      </c>
      <c r="EL376" s="145">
        <f t="shared" si="132"/>
        <v>60848035140160</v>
      </c>
      <c r="EM376" s="140">
        <f t="shared" si="133"/>
        <v>1.570796327</v>
      </c>
      <c r="EN376" s="141">
        <f t="shared" si="134"/>
        <v>1.570796327</v>
      </c>
      <c r="EO376" s="141">
        <f t="shared" si="135"/>
        <v>1.570796327</v>
      </c>
      <c r="EP376" s="122">
        <f t="shared" si="136"/>
        <v>1.570796327</v>
      </c>
      <c r="EQ376" s="142">
        <f t="shared" si="137"/>
        <v>7800515.056</v>
      </c>
      <c r="ER376" s="130">
        <f t="shared" si="138"/>
        <v>7800515.056</v>
      </c>
      <c r="ES376" s="143">
        <f t="shared" si="139"/>
        <v>0.00000001148196957</v>
      </c>
      <c r="ET376" s="143">
        <f t="shared" si="140"/>
        <v>40532665.21</v>
      </c>
      <c r="EU376" s="143">
        <f t="shared" si="141"/>
        <v>1.570796327</v>
      </c>
      <c r="EV376" s="124">
        <f t="shared" si="142"/>
        <v>40532665.21</v>
      </c>
      <c r="EW376" s="144">
        <f t="shared" ref="EW376:EX376" si="6189">BY376+ES376</f>
        <v>-90001821.78</v>
      </c>
      <c r="EX376" s="144">
        <f t="shared" si="6189"/>
        <v>40532665.21</v>
      </c>
      <c r="EY376" s="144">
        <f t="shared" si="144"/>
        <v>2.718444521</v>
      </c>
      <c r="EZ376" s="145">
        <f t="shared" si="145"/>
        <v>98707775.13</v>
      </c>
      <c r="FA376" s="140">
        <f t="shared" si="146"/>
        <v>0.9061481735</v>
      </c>
      <c r="FB376" s="141">
        <f t="shared" si="147"/>
        <v>0.9061481735</v>
      </c>
      <c r="FC376" s="141">
        <f t="shared" si="148"/>
        <v>0.9061481735</v>
      </c>
      <c r="FD376" s="122">
        <f t="shared" si="149"/>
        <v>0.9061481735</v>
      </c>
      <c r="FE376" s="142">
        <f t="shared" si="150"/>
        <v>462.1508836</v>
      </c>
      <c r="FF376" s="130">
        <f t="shared" si="151"/>
        <v>462.1508836</v>
      </c>
      <c r="FG376" s="143">
        <f t="shared" si="152"/>
        <v>75.41383861</v>
      </c>
      <c r="FH376" s="143">
        <f t="shared" si="153"/>
        <v>96.24269784</v>
      </c>
      <c r="FI376" s="143">
        <f t="shared" si="154"/>
        <v>0.9061481735</v>
      </c>
      <c r="FJ376" s="124">
        <f t="shared" si="155"/>
        <v>122.2697998</v>
      </c>
      <c r="FK376" s="140">
        <f t="shared" si="156"/>
        <v>-6.283185307</v>
      </c>
      <c r="FL376" s="141">
        <f t="shared" si="157"/>
        <v>-6.283185307</v>
      </c>
      <c r="FM376" s="141">
        <f t="shared" si="158"/>
        <v>0</v>
      </c>
      <c r="FN376" s="122">
        <f t="shared" si="159"/>
        <v>0</v>
      </c>
      <c r="FO376" s="142">
        <f t="shared" si="160"/>
        <v>3593.183719</v>
      </c>
      <c r="FP376" s="130">
        <f t="shared" si="161"/>
        <v>3593.183719</v>
      </c>
      <c r="FQ376" s="143">
        <f t="shared" si="162"/>
        <v>-3593.183719</v>
      </c>
      <c r="FR376" s="143">
        <f t="shared" si="163"/>
        <v>0</v>
      </c>
      <c r="FS376" s="143">
        <f t="shared" si="164"/>
        <v>3.141592654</v>
      </c>
      <c r="FT376" s="124">
        <f t="shared" si="165"/>
        <v>3593.183719</v>
      </c>
      <c r="FU376" s="144">
        <f t="shared" si="166"/>
        <v>-134549.1355</v>
      </c>
      <c r="FV376" s="144">
        <f t="shared" si="167"/>
        <v>0</v>
      </c>
      <c r="FW376" s="144">
        <f t="shared" si="168"/>
        <v>-3.141592654</v>
      </c>
      <c r="FX376" s="145">
        <f t="shared" si="169"/>
        <v>134549.1355</v>
      </c>
      <c r="FY376" s="140">
        <f t="shared" si="170"/>
        <v>-3.141592654</v>
      </c>
      <c r="FZ376" s="140">
        <f t="shared" si="171"/>
        <v>-0.9061481735</v>
      </c>
      <c r="GA376" s="141">
        <f t="shared" si="172"/>
        <v>-4.047740827</v>
      </c>
      <c r="GB376" s="141">
        <f t="shared" si="173"/>
        <v>-4.047740827</v>
      </c>
      <c r="GC376" s="122">
        <f t="shared" si="174"/>
        <v>2.23544448</v>
      </c>
      <c r="GD376" s="142">
        <f t="shared" si="175"/>
        <v>134549.1355</v>
      </c>
      <c r="GE376" s="142">
        <f t="shared" si="176"/>
        <v>0.008178634476</v>
      </c>
      <c r="GF376" s="130">
        <f t="shared" si="177"/>
        <v>1100.428198</v>
      </c>
      <c r="GG376" s="143">
        <f t="shared" si="178"/>
        <v>-75.41383861</v>
      </c>
      <c r="GH376" s="143">
        <f t="shared" si="179"/>
        <v>96.24269784</v>
      </c>
      <c r="GI376" s="143">
        <f t="shared" si="180"/>
        <v>2.23544448</v>
      </c>
      <c r="GJ376" s="124">
        <f t="shared" si="181"/>
        <v>122.2697998</v>
      </c>
      <c r="GK376" s="146">
        <f t="shared" si="182"/>
        <v>-0.5</v>
      </c>
      <c r="GL376" s="127">
        <f t="shared" si="183"/>
        <v>-0.8660254038</v>
      </c>
      <c r="GM376" s="146">
        <f t="shared" si="184"/>
        <v>-2.094395102</v>
      </c>
      <c r="GN376" s="127">
        <f t="shared" si="185"/>
        <v>1</v>
      </c>
      <c r="GO376" s="147">
        <f t="shared" si="186"/>
        <v>-0.5</v>
      </c>
      <c r="GP376" s="128">
        <f t="shared" si="187"/>
        <v>0.8660254038</v>
      </c>
      <c r="GQ376" s="147">
        <f t="shared" si="188"/>
        <v>2.094395102</v>
      </c>
      <c r="GR376" s="128">
        <f t="shared" si="189"/>
        <v>1</v>
      </c>
      <c r="GS376" s="140">
        <f t="shared" si="190"/>
        <v>-2.094395102</v>
      </c>
      <c r="GT376" s="140">
        <f t="shared" si="191"/>
        <v>0.9061481735</v>
      </c>
      <c r="GU376" s="141">
        <f t="shared" si="192"/>
        <v>-1.188246929</v>
      </c>
      <c r="GV376" s="141">
        <f t="shared" si="193"/>
        <v>-1.188246929</v>
      </c>
      <c r="GW376" s="122">
        <f t="shared" si="194"/>
        <v>-1.188246929</v>
      </c>
      <c r="GX376" s="142">
        <f t="shared" si="195"/>
        <v>1</v>
      </c>
      <c r="GY376" s="142">
        <f t="shared" si="196"/>
        <v>122.2697998</v>
      </c>
      <c r="GZ376" s="130">
        <f t="shared" si="197"/>
        <v>122.2697998</v>
      </c>
      <c r="HA376" s="143">
        <f t="shared" si="198"/>
        <v>45.64170195</v>
      </c>
      <c r="HB376" s="143">
        <f t="shared" si="199"/>
        <v>-113.431649</v>
      </c>
      <c r="HC376" s="143">
        <f t="shared" si="200"/>
        <v>-1.188246929</v>
      </c>
      <c r="HD376" s="124">
        <f t="shared" si="201"/>
        <v>122.2697998</v>
      </c>
      <c r="HE376" s="140">
        <f t="shared" si="202"/>
        <v>2.094395102</v>
      </c>
      <c r="HF376" s="140">
        <f t="shared" si="203"/>
        <v>2.23544448</v>
      </c>
      <c r="HG376" s="141">
        <f t="shared" si="204"/>
        <v>4.329839582</v>
      </c>
      <c r="HH376" s="141">
        <f t="shared" si="205"/>
        <v>4.329839582</v>
      </c>
      <c r="HI376" s="122">
        <f t="shared" si="206"/>
        <v>-1.953345725</v>
      </c>
      <c r="HJ376" s="142">
        <f t="shared" si="207"/>
        <v>1</v>
      </c>
      <c r="HK376" s="142">
        <f t="shared" si="208"/>
        <v>122.2697998</v>
      </c>
      <c r="HL376" s="130">
        <f t="shared" si="209"/>
        <v>122.2697998</v>
      </c>
      <c r="HM376" s="143">
        <f t="shared" si="210"/>
        <v>-45.64170195</v>
      </c>
      <c r="HN376" s="143">
        <f t="shared" si="211"/>
        <v>-113.431649</v>
      </c>
      <c r="HO376" s="143">
        <f t="shared" si="212"/>
        <v>-1.953345725</v>
      </c>
      <c r="HP376" s="124">
        <f t="shared" si="213"/>
        <v>122.2697998</v>
      </c>
      <c r="HQ376" s="140">
        <f t="shared" si="214"/>
        <v>2.094395102</v>
      </c>
      <c r="HR376" s="140">
        <f t="shared" si="215"/>
        <v>0.9061481735</v>
      </c>
      <c r="HS376" s="141">
        <f t="shared" si="216"/>
        <v>3.000543276</v>
      </c>
      <c r="HT376" s="141">
        <f t="shared" si="217"/>
        <v>3.000543276</v>
      </c>
      <c r="HU376" s="122">
        <f t="shared" si="218"/>
        <v>3.000543276</v>
      </c>
      <c r="HV376" s="142">
        <f t="shared" si="219"/>
        <v>1</v>
      </c>
      <c r="HW376" s="142">
        <f t="shared" si="220"/>
        <v>122.2697998</v>
      </c>
      <c r="HX376" s="130">
        <f t="shared" si="221"/>
        <v>122.2697998</v>
      </c>
      <c r="HY376" s="143">
        <f t="shared" si="222"/>
        <v>-121.0555406</v>
      </c>
      <c r="HZ376" s="143">
        <f t="shared" si="223"/>
        <v>17.18895111</v>
      </c>
      <c r="IA376" s="143">
        <f t="shared" si="224"/>
        <v>3.000543276</v>
      </c>
      <c r="IB376" s="124">
        <f t="shared" si="225"/>
        <v>122.2697998</v>
      </c>
      <c r="IC376" s="140">
        <f t="shared" si="226"/>
        <v>-2.094395102</v>
      </c>
      <c r="ID376" s="140">
        <f t="shared" si="227"/>
        <v>2.23544448</v>
      </c>
      <c r="IE376" s="141">
        <f t="shared" si="228"/>
        <v>0.1410493777</v>
      </c>
      <c r="IF376" s="141">
        <f t="shared" si="229"/>
        <v>0.1410493777</v>
      </c>
      <c r="IG376" s="122">
        <f t="shared" si="230"/>
        <v>0.1410493777</v>
      </c>
      <c r="IH376" s="142">
        <f t="shared" si="231"/>
        <v>1</v>
      </c>
      <c r="II376" s="142">
        <f t="shared" si="232"/>
        <v>122.2697998</v>
      </c>
      <c r="IJ376" s="130">
        <f t="shared" si="233"/>
        <v>122.2697998</v>
      </c>
      <c r="IK376" s="143">
        <f t="shared" si="234"/>
        <v>121.0555406</v>
      </c>
      <c r="IL376" s="143">
        <f t="shared" si="235"/>
        <v>17.18895111</v>
      </c>
      <c r="IM376" s="143">
        <f t="shared" si="236"/>
        <v>0.1410493777</v>
      </c>
      <c r="IN376" s="124">
        <f t="shared" si="237"/>
        <v>122.2697998</v>
      </c>
    </row>
    <row r="377" ht="12.75" customHeight="1">
      <c r="A377" s="129">
        <f>'Cortez Cubic'!AP377</f>
        <v>-0.2187762226</v>
      </c>
      <c r="B377" s="129">
        <f>'Cortez Cubic'!AQ377</f>
        <v>2.784185967</v>
      </c>
      <c r="C377" s="129">
        <f>'Cortez Cubic'!AR377</f>
        <v>4141.347108</v>
      </c>
      <c r="D377" s="129">
        <f>'Cortez Cubic'!AS377</f>
        <v>-248524.4475</v>
      </c>
      <c r="E377" s="129">
        <f t="shared" ref="E377:H377" si="6190">0</f>
        <v>0</v>
      </c>
      <c r="F377" s="129">
        <f t="shared" si="6190"/>
        <v>0</v>
      </c>
      <c r="G377" s="129">
        <f t="shared" si="6190"/>
        <v>0</v>
      </c>
      <c r="H377" s="129">
        <f t="shared" si="6190"/>
        <v>0</v>
      </c>
      <c r="I377" s="110">
        <f>'Cortez Cubic'!I377</f>
        <v>60</v>
      </c>
      <c r="J377" s="130">
        <f t="shared" si="28"/>
        <v>84.21520983</v>
      </c>
      <c r="K377" s="131">
        <f t="shared" si="29"/>
        <v>0</v>
      </c>
      <c r="L377" s="131">
        <f t="shared" si="30"/>
        <v>1</v>
      </c>
      <c r="M377" s="132">
        <f t="shared" si="31"/>
        <v>-24.21520983</v>
      </c>
      <c r="N377" s="133">
        <f t="shared" si="32"/>
        <v>0</v>
      </c>
      <c r="O377" s="134">
        <f t="shared" si="33"/>
        <v>84.21520983</v>
      </c>
      <c r="P377" s="134">
        <f t="shared" si="34"/>
        <v>-14.26622785</v>
      </c>
      <c r="Q377" s="135">
        <f t="shared" si="35"/>
        <v>84.21520983</v>
      </c>
      <c r="R377" s="135">
        <f t="shared" si="36"/>
        <v>14.26622785</v>
      </c>
      <c r="S377" s="136">
        <f t="shared" si="37"/>
        <v>-155.7042379</v>
      </c>
      <c r="T377" s="136">
        <f t="shared" si="38"/>
        <v>0</v>
      </c>
      <c r="U377" s="137">
        <f t="shared" ref="U377:X377" si="6191">ATAN2(A377,E377)</f>
        <v>3.141592654</v>
      </c>
      <c r="V377" s="137">
        <f t="shared" si="6191"/>
        <v>0</v>
      </c>
      <c r="W377" s="137">
        <f t="shared" si="6191"/>
        <v>0</v>
      </c>
      <c r="X377" s="137">
        <f t="shared" si="6191"/>
        <v>3.141592654</v>
      </c>
      <c r="Y377" s="137">
        <f t="shared" ref="Y377:AB377" si="6192">SQRT(POWER(A377,2)+POWER(E377,2))</f>
        <v>0.2187762226</v>
      </c>
      <c r="Z377" s="137">
        <f t="shared" si="6192"/>
        <v>2.784185967</v>
      </c>
      <c r="AA377" s="137">
        <f t="shared" si="6192"/>
        <v>4141.347108</v>
      </c>
      <c r="AB377" s="137">
        <f t="shared" si="6192"/>
        <v>248524.4475</v>
      </c>
      <c r="AC377" s="138">
        <f t="shared" ref="AC377:AF377" si="6193">U377-$U377</f>
        <v>0</v>
      </c>
      <c r="AD377" s="138">
        <f t="shared" si="6193"/>
        <v>-3.141592654</v>
      </c>
      <c r="AE377" s="138">
        <f t="shared" si="6193"/>
        <v>-3.141592654</v>
      </c>
      <c r="AF377" s="138">
        <f t="shared" si="6193"/>
        <v>0</v>
      </c>
      <c r="AG377" s="138">
        <f t="shared" ref="AG377:AJ377" si="6194">Y377/$Y377</f>
        <v>1</v>
      </c>
      <c r="AH377" s="138">
        <f t="shared" si="6194"/>
        <v>12.72618173</v>
      </c>
      <c r="AI377" s="138">
        <f t="shared" si="6194"/>
        <v>18929.60331</v>
      </c>
      <c r="AJ377" s="138">
        <f t="shared" si="6194"/>
        <v>1135975.585</v>
      </c>
      <c r="AK377" s="139">
        <f t="shared" ref="AK377:AN377" si="6195">AG377*COS(AC377)</f>
        <v>1</v>
      </c>
      <c r="AL377" s="139">
        <f t="shared" si="6195"/>
        <v>-12.72618173</v>
      </c>
      <c r="AM377" s="139">
        <f t="shared" si="6195"/>
        <v>-18929.60331</v>
      </c>
      <c r="AN377" s="139">
        <f t="shared" si="6195"/>
        <v>1135975.585</v>
      </c>
      <c r="AO377" s="129">
        <f t="shared" ref="AO377:AR377" si="6196">AG377*SIN(AC377)</f>
        <v>0</v>
      </c>
      <c r="AP377" s="129">
        <f t="shared" si="6196"/>
        <v>0</v>
      </c>
      <c r="AQ377" s="129">
        <f t="shared" si="6196"/>
        <v>0</v>
      </c>
      <c r="AR377" s="129">
        <f t="shared" si="6196"/>
        <v>0</v>
      </c>
      <c r="AS377" s="140">
        <f t="shared" si="45"/>
        <v>-9.424777961</v>
      </c>
      <c r="AT377" s="141">
        <f t="shared" si="46"/>
        <v>-9.424777961</v>
      </c>
      <c r="AU377" s="141">
        <f t="shared" si="47"/>
        <v>-3.141592654</v>
      </c>
      <c r="AV377" s="122">
        <f t="shared" si="48"/>
        <v>3.141592654</v>
      </c>
      <c r="AW377" s="142">
        <f t="shared" si="49"/>
        <v>2061.077689</v>
      </c>
      <c r="AX377" s="130">
        <f t="shared" si="50"/>
        <v>2061.077689</v>
      </c>
      <c r="AY377" s="143">
        <f t="shared" si="51"/>
        <v>4122.155378</v>
      </c>
      <c r="AZ377" s="143">
        <f t="shared" si="52"/>
        <v>0</v>
      </c>
      <c r="BA377" s="143">
        <f t="shared" si="53"/>
        <v>0</v>
      </c>
      <c r="BB377" s="124">
        <f t="shared" si="54"/>
        <v>4122.155378</v>
      </c>
      <c r="BC377" s="140">
        <f t="shared" ref="BC377:BD377" si="6197">BC$2*AD377</f>
        <v>-3.141592654</v>
      </c>
      <c r="BD377" s="140">
        <f t="shared" si="6197"/>
        <v>-3.141592654</v>
      </c>
      <c r="BE377" s="141">
        <f t="shared" si="56"/>
        <v>-6.283185307</v>
      </c>
      <c r="BF377" s="141">
        <f t="shared" si="57"/>
        <v>0</v>
      </c>
      <c r="BG377" s="122">
        <f t="shared" si="58"/>
        <v>0</v>
      </c>
      <c r="BH377" s="142">
        <f t="shared" ref="BH377:BI377" si="6198">POWER(AH377,BH$2)</f>
        <v>12.72618173</v>
      </c>
      <c r="BI377" s="142">
        <f t="shared" si="6198"/>
        <v>18929.60331</v>
      </c>
      <c r="BJ377" s="130">
        <f t="shared" si="60"/>
        <v>240901.5719</v>
      </c>
      <c r="BK377" s="143">
        <f t="shared" si="61"/>
        <v>2168114.147</v>
      </c>
      <c r="BL377" s="143">
        <f t="shared" si="62"/>
        <v>0</v>
      </c>
      <c r="BM377" s="143">
        <f t="shared" si="63"/>
        <v>0</v>
      </c>
      <c r="BN377" s="124">
        <f t="shared" si="64"/>
        <v>2168114.147</v>
      </c>
      <c r="BO377" s="140">
        <f t="shared" si="65"/>
        <v>0</v>
      </c>
      <c r="BP377" s="141">
        <f t="shared" si="66"/>
        <v>0</v>
      </c>
      <c r="BQ377" s="141">
        <f t="shared" si="67"/>
        <v>0</v>
      </c>
      <c r="BR377" s="122">
        <f t="shared" si="68"/>
        <v>0</v>
      </c>
      <c r="BS377" s="142">
        <f t="shared" si="69"/>
        <v>1135975.585</v>
      </c>
      <c r="BT377" s="130">
        <f t="shared" si="70"/>
        <v>1135975.585</v>
      </c>
      <c r="BU377" s="143">
        <f t="shared" si="71"/>
        <v>-30671340.8</v>
      </c>
      <c r="BV377" s="143">
        <f t="shared" si="72"/>
        <v>0</v>
      </c>
      <c r="BW377" s="143">
        <f t="shared" si="73"/>
        <v>3.141592654</v>
      </c>
      <c r="BX377" s="124">
        <f t="shared" si="74"/>
        <v>30671340.8</v>
      </c>
      <c r="BY377" s="144">
        <f t="shared" ref="BY377:BZ377" si="6199">AY377+BK377+BU377</f>
        <v>-28499104.5</v>
      </c>
      <c r="BZ377" s="144">
        <f t="shared" si="6199"/>
        <v>0</v>
      </c>
      <c r="CA377" s="144">
        <f t="shared" si="76"/>
        <v>-3.141592654</v>
      </c>
      <c r="CB377" s="145">
        <f t="shared" si="77"/>
        <v>28499104.5</v>
      </c>
      <c r="CC377" s="140">
        <f t="shared" ref="CC377:CD377" si="6200">CC$2*AD377</f>
        <v>-6.283185307</v>
      </c>
      <c r="CD377" s="140">
        <f t="shared" si="6200"/>
        <v>-6.283185307</v>
      </c>
      <c r="CE377" s="141">
        <f t="shared" si="79"/>
        <v>-12.56637061</v>
      </c>
      <c r="CF377" s="141">
        <f t="shared" si="80"/>
        <v>0</v>
      </c>
      <c r="CG377" s="122">
        <f t="shared" si="81"/>
        <v>0</v>
      </c>
      <c r="CH377" s="142">
        <f t="shared" ref="CH377:CI377" si="6201">POWER(AH377,CH$2)</f>
        <v>161.9557015</v>
      </c>
      <c r="CI377" s="142">
        <f t="shared" si="6201"/>
        <v>358329881.6</v>
      </c>
      <c r="CJ377" s="130">
        <f t="shared" si="83"/>
        <v>58033567330</v>
      </c>
      <c r="CK377" s="143">
        <f t="shared" si="84"/>
        <v>-58033567330</v>
      </c>
      <c r="CL377" s="143">
        <f t="shared" si="85"/>
        <v>0</v>
      </c>
      <c r="CM377" s="143">
        <f t="shared" si="86"/>
        <v>3.141592654</v>
      </c>
      <c r="CN377" s="124">
        <f t="shared" si="87"/>
        <v>58033567330</v>
      </c>
      <c r="CO377" s="140">
        <f t="shared" si="88"/>
        <v>-9.424777961</v>
      </c>
      <c r="CP377" s="141">
        <f t="shared" si="89"/>
        <v>-9.424777961</v>
      </c>
      <c r="CQ377" s="141">
        <f t="shared" si="90"/>
        <v>-3.141592654</v>
      </c>
      <c r="CR377" s="122">
        <f t="shared" si="91"/>
        <v>3.141592654</v>
      </c>
      <c r="CS377" s="142">
        <f t="shared" si="92"/>
        <v>6783042514244</v>
      </c>
      <c r="CT377" s="130">
        <f t="shared" si="93"/>
        <v>6783042514244</v>
      </c>
      <c r="CU377" s="143">
        <f t="shared" si="94"/>
        <v>-27132170056978</v>
      </c>
      <c r="CV377" s="143">
        <f t="shared" si="95"/>
        <v>0.003322732521</v>
      </c>
      <c r="CW377" s="143">
        <f t="shared" si="96"/>
        <v>3.141592654</v>
      </c>
      <c r="CX377" s="124">
        <f t="shared" si="97"/>
        <v>27132170056978</v>
      </c>
      <c r="CY377" s="140">
        <f t="shared" si="98"/>
        <v>-9.424777961</v>
      </c>
      <c r="CZ377" s="140">
        <f t="shared" si="99"/>
        <v>0</v>
      </c>
      <c r="DA377" s="141">
        <f t="shared" si="100"/>
        <v>-9.424777961</v>
      </c>
      <c r="DB377" s="141">
        <f t="shared" si="101"/>
        <v>-3.141592654</v>
      </c>
      <c r="DC377" s="122">
        <f t="shared" si="102"/>
        <v>3.141592654</v>
      </c>
      <c r="DD377" s="142">
        <f t="shared" si="103"/>
        <v>2061.077689</v>
      </c>
      <c r="DE377" s="142">
        <f t="shared" si="104"/>
        <v>1135975.585</v>
      </c>
      <c r="DF377" s="130">
        <f t="shared" si="105"/>
        <v>2341333934</v>
      </c>
      <c r="DG377" s="143">
        <f t="shared" si="106"/>
        <v>-9365335737</v>
      </c>
      <c r="DH377" s="143">
        <f t="shared" si="107"/>
        <v>0.000001146922843</v>
      </c>
      <c r="DI377" s="143">
        <f t="shared" si="108"/>
        <v>3.141592654</v>
      </c>
      <c r="DJ377" s="124">
        <f t="shared" si="109"/>
        <v>9365335737</v>
      </c>
      <c r="DK377" s="140">
        <f t="shared" ref="DK377:DM377" si="6202">DK$2*AD377</f>
        <v>-3.141592654</v>
      </c>
      <c r="DL377" s="140">
        <f t="shared" si="6202"/>
        <v>-3.141592654</v>
      </c>
      <c r="DM377" s="140">
        <f t="shared" si="6202"/>
        <v>0</v>
      </c>
      <c r="DN377" s="141">
        <f t="shared" si="111"/>
        <v>-6.283185307</v>
      </c>
      <c r="DO377" s="141">
        <f t="shared" si="112"/>
        <v>0</v>
      </c>
      <c r="DP377" s="122">
        <f t="shared" si="113"/>
        <v>0</v>
      </c>
      <c r="DQ377" s="142">
        <f t="shared" ref="DQ377:DS377" si="6203">POWER(AH377,DQ$2)</f>
        <v>12.72618173</v>
      </c>
      <c r="DR377" s="142">
        <f t="shared" si="6203"/>
        <v>18929.60331</v>
      </c>
      <c r="DS377" s="142">
        <f t="shared" si="6203"/>
        <v>1135975.585</v>
      </c>
      <c r="DT377" s="130">
        <f t="shared" si="115"/>
        <v>273658304087</v>
      </c>
      <c r="DU377" s="143">
        <f t="shared" si="116"/>
        <v>-4925849473564</v>
      </c>
      <c r="DV377" s="143">
        <f t="shared" si="117"/>
        <v>0</v>
      </c>
      <c r="DW377" s="143">
        <f t="shared" si="118"/>
        <v>3.141592654</v>
      </c>
      <c r="DX377" s="124">
        <f t="shared" si="119"/>
        <v>4925849473564</v>
      </c>
      <c r="DY377" s="140">
        <f t="shared" si="120"/>
        <v>0</v>
      </c>
      <c r="DZ377" s="141">
        <f t="shared" si="121"/>
        <v>0</v>
      </c>
      <c r="EA377" s="141">
        <f t="shared" si="122"/>
        <v>0</v>
      </c>
      <c r="EB377" s="122">
        <f t="shared" si="123"/>
        <v>0</v>
      </c>
      <c r="EC377" s="142">
        <f t="shared" si="124"/>
        <v>1290440530228</v>
      </c>
      <c r="ED377" s="130">
        <f t="shared" si="125"/>
        <v>1290440530228</v>
      </c>
      <c r="EE377" s="143">
        <f t="shared" si="126"/>
        <v>34841894316155</v>
      </c>
      <c r="EF377" s="143">
        <f t="shared" si="127"/>
        <v>0</v>
      </c>
      <c r="EG377" s="143">
        <f t="shared" si="128"/>
        <v>0</v>
      </c>
      <c r="EH377" s="124">
        <f t="shared" si="129"/>
        <v>34841894316155</v>
      </c>
      <c r="EI377" s="144">
        <f t="shared" ref="EI377:EJ377" si="6204">CK377+CU377+DG377+DU377+EE377</f>
        <v>2716475882547</v>
      </c>
      <c r="EJ377" s="144">
        <f t="shared" si="6204"/>
        <v>0.003323879444</v>
      </c>
      <c r="EK377" s="144">
        <f t="shared" si="131"/>
        <v>0</v>
      </c>
      <c r="EL377" s="145">
        <f t="shared" si="132"/>
        <v>2716475882547</v>
      </c>
      <c r="EM377" s="140">
        <f t="shared" si="133"/>
        <v>0</v>
      </c>
      <c r="EN377" s="141">
        <f t="shared" si="134"/>
        <v>0</v>
      </c>
      <c r="EO377" s="141">
        <f t="shared" si="135"/>
        <v>0</v>
      </c>
      <c r="EP377" s="122">
        <f t="shared" si="136"/>
        <v>0</v>
      </c>
      <c r="EQ377" s="142">
        <f t="shared" si="137"/>
        <v>1648173.499</v>
      </c>
      <c r="ER377" s="130">
        <f t="shared" si="138"/>
        <v>1648173.499</v>
      </c>
      <c r="ES377" s="143">
        <f t="shared" si="139"/>
        <v>8564160.719</v>
      </c>
      <c r="ET377" s="143">
        <f t="shared" si="140"/>
        <v>0.000000005239552826</v>
      </c>
      <c r="EU377" s="143">
        <f t="shared" si="141"/>
        <v>0</v>
      </c>
      <c r="EV377" s="124">
        <f t="shared" si="142"/>
        <v>8564160.719</v>
      </c>
      <c r="EW377" s="144">
        <f t="shared" ref="EW377:EX377" si="6205">BY377+ES377</f>
        <v>-19934943.78</v>
      </c>
      <c r="EX377" s="144">
        <f t="shared" si="6205"/>
        <v>0.000000005239048007</v>
      </c>
      <c r="EY377" s="144">
        <f t="shared" si="144"/>
        <v>3.141592654</v>
      </c>
      <c r="EZ377" s="145">
        <f t="shared" si="145"/>
        <v>19934943.78</v>
      </c>
      <c r="FA377" s="140">
        <f t="shared" si="146"/>
        <v>1.047197551</v>
      </c>
      <c r="FB377" s="141">
        <f t="shared" si="147"/>
        <v>1.047197551</v>
      </c>
      <c r="FC377" s="141">
        <f t="shared" si="148"/>
        <v>1.047197551</v>
      </c>
      <c r="FD377" s="122">
        <f t="shared" si="149"/>
        <v>1.047197551</v>
      </c>
      <c r="FE377" s="142">
        <f t="shared" si="150"/>
        <v>271.1471257</v>
      </c>
      <c r="FF377" s="130">
        <f t="shared" si="151"/>
        <v>271.1471257</v>
      </c>
      <c r="FG377" s="143">
        <f t="shared" si="152"/>
        <v>35.86826938</v>
      </c>
      <c r="FH377" s="143">
        <f t="shared" si="153"/>
        <v>62.12566495</v>
      </c>
      <c r="FI377" s="143">
        <f t="shared" si="154"/>
        <v>1.047197551</v>
      </c>
      <c r="FJ377" s="124">
        <f t="shared" si="155"/>
        <v>71.73653877</v>
      </c>
      <c r="FK377" s="140">
        <f t="shared" si="156"/>
        <v>-6.283185307</v>
      </c>
      <c r="FL377" s="141">
        <f t="shared" si="157"/>
        <v>-6.283185307</v>
      </c>
      <c r="FM377" s="141">
        <f t="shared" si="158"/>
        <v>0</v>
      </c>
      <c r="FN377" s="122">
        <f t="shared" si="159"/>
        <v>0</v>
      </c>
      <c r="FO377" s="142">
        <f t="shared" si="160"/>
        <v>161.9557015</v>
      </c>
      <c r="FP377" s="130">
        <f t="shared" si="161"/>
        <v>161.9557015</v>
      </c>
      <c r="FQ377" s="143">
        <f t="shared" si="162"/>
        <v>-161.9557015</v>
      </c>
      <c r="FR377" s="143">
        <f t="shared" si="163"/>
        <v>0</v>
      </c>
      <c r="FS377" s="143">
        <f t="shared" si="164"/>
        <v>3.141592654</v>
      </c>
      <c r="FT377" s="124">
        <f t="shared" si="165"/>
        <v>161.9557015</v>
      </c>
      <c r="FU377" s="144">
        <f t="shared" si="166"/>
        <v>-56950.76564</v>
      </c>
      <c r="FV377" s="144">
        <f t="shared" si="167"/>
        <v>0</v>
      </c>
      <c r="FW377" s="144">
        <f t="shared" si="168"/>
        <v>-3.141592654</v>
      </c>
      <c r="FX377" s="145">
        <f t="shared" si="169"/>
        <v>56950.76564</v>
      </c>
      <c r="FY377" s="140">
        <f t="shared" si="170"/>
        <v>-3.141592654</v>
      </c>
      <c r="FZ377" s="140">
        <f t="shared" si="171"/>
        <v>-1.047197551</v>
      </c>
      <c r="GA377" s="141">
        <f t="shared" si="172"/>
        <v>-4.188790205</v>
      </c>
      <c r="GB377" s="141">
        <f t="shared" si="173"/>
        <v>-4.188790205</v>
      </c>
      <c r="GC377" s="122">
        <f t="shared" si="174"/>
        <v>2.094395102</v>
      </c>
      <c r="GD377" s="142">
        <f t="shared" si="175"/>
        <v>56950.76564</v>
      </c>
      <c r="GE377" s="142">
        <f t="shared" si="176"/>
        <v>0.01393989754</v>
      </c>
      <c r="GF377" s="130">
        <f t="shared" si="177"/>
        <v>793.8878377</v>
      </c>
      <c r="GG377" s="143">
        <f t="shared" si="178"/>
        <v>-44.10487987</v>
      </c>
      <c r="GH377" s="143">
        <f t="shared" si="179"/>
        <v>76.3918928</v>
      </c>
      <c r="GI377" s="143">
        <f t="shared" si="180"/>
        <v>2.094395102</v>
      </c>
      <c r="GJ377" s="124">
        <f t="shared" si="181"/>
        <v>88.20975974</v>
      </c>
      <c r="GK377" s="146">
        <f t="shared" si="182"/>
        <v>-0.5</v>
      </c>
      <c r="GL377" s="127">
        <f t="shared" si="183"/>
        <v>-0.8660254038</v>
      </c>
      <c r="GM377" s="146">
        <f t="shared" si="184"/>
        <v>-2.094395102</v>
      </c>
      <c r="GN377" s="127">
        <f t="shared" si="185"/>
        <v>1</v>
      </c>
      <c r="GO377" s="147">
        <f t="shared" si="186"/>
        <v>-0.5</v>
      </c>
      <c r="GP377" s="128">
        <f t="shared" si="187"/>
        <v>0.8660254038</v>
      </c>
      <c r="GQ377" s="147">
        <f t="shared" si="188"/>
        <v>2.094395102</v>
      </c>
      <c r="GR377" s="128">
        <f t="shared" si="189"/>
        <v>1</v>
      </c>
      <c r="GS377" s="140">
        <f t="shared" si="190"/>
        <v>-2.094395102</v>
      </c>
      <c r="GT377" s="140">
        <f t="shared" si="191"/>
        <v>1.047197551</v>
      </c>
      <c r="GU377" s="141">
        <f t="shared" si="192"/>
        <v>-1.047197551</v>
      </c>
      <c r="GV377" s="141">
        <f t="shared" si="193"/>
        <v>-1.047197551</v>
      </c>
      <c r="GW377" s="122">
        <f t="shared" si="194"/>
        <v>-1.047197551</v>
      </c>
      <c r="GX377" s="142">
        <f t="shared" si="195"/>
        <v>1</v>
      </c>
      <c r="GY377" s="142">
        <f t="shared" si="196"/>
        <v>71.73653877</v>
      </c>
      <c r="GZ377" s="130">
        <f t="shared" si="197"/>
        <v>71.73653877</v>
      </c>
      <c r="HA377" s="143">
        <f t="shared" si="198"/>
        <v>35.86826938</v>
      </c>
      <c r="HB377" s="143">
        <f t="shared" si="199"/>
        <v>-62.12566495</v>
      </c>
      <c r="HC377" s="143">
        <f t="shared" si="200"/>
        <v>-1.047197551</v>
      </c>
      <c r="HD377" s="124">
        <f t="shared" si="201"/>
        <v>71.73653877</v>
      </c>
      <c r="HE377" s="140">
        <f t="shared" si="202"/>
        <v>2.094395102</v>
      </c>
      <c r="HF377" s="140">
        <f t="shared" si="203"/>
        <v>2.094395102</v>
      </c>
      <c r="HG377" s="141">
        <f t="shared" si="204"/>
        <v>4.188790205</v>
      </c>
      <c r="HH377" s="141">
        <f t="shared" si="205"/>
        <v>4.188790205</v>
      </c>
      <c r="HI377" s="122">
        <f t="shared" si="206"/>
        <v>-2.094395102</v>
      </c>
      <c r="HJ377" s="142">
        <f t="shared" si="207"/>
        <v>1</v>
      </c>
      <c r="HK377" s="142">
        <f t="shared" si="208"/>
        <v>88.20975974</v>
      </c>
      <c r="HL377" s="130">
        <f t="shared" si="209"/>
        <v>88.20975974</v>
      </c>
      <c r="HM377" s="143">
        <f t="shared" si="210"/>
        <v>-44.10487987</v>
      </c>
      <c r="HN377" s="143">
        <f t="shared" si="211"/>
        <v>-76.3918928</v>
      </c>
      <c r="HO377" s="143">
        <f t="shared" si="212"/>
        <v>-2.094395102</v>
      </c>
      <c r="HP377" s="124">
        <f t="shared" si="213"/>
        <v>88.20975974</v>
      </c>
      <c r="HQ377" s="140">
        <f t="shared" si="214"/>
        <v>2.094395102</v>
      </c>
      <c r="HR377" s="140">
        <f t="shared" si="215"/>
        <v>1.047197551</v>
      </c>
      <c r="HS377" s="141">
        <f t="shared" si="216"/>
        <v>3.141592654</v>
      </c>
      <c r="HT377" s="141">
        <f t="shared" si="217"/>
        <v>3.141592654</v>
      </c>
      <c r="HU377" s="122">
        <f t="shared" si="218"/>
        <v>3.141592654</v>
      </c>
      <c r="HV377" s="142">
        <f t="shared" si="219"/>
        <v>1</v>
      </c>
      <c r="HW377" s="142">
        <f t="shared" si="220"/>
        <v>71.73653877</v>
      </c>
      <c r="HX377" s="130">
        <f t="shared" si="221"/>
        <v>71.73653877</v>
      </c>
      <c r="HY377" s="143">
        <f t="shared" si="222"/>
        <v>-71.73653877</v>
      </c>
      <c r="HZ377" s="143">
        <f t="shared" si="223"/>
        <v>0</v>
      </c>
      <c r="IA377" s="143">
        <f t="shared" si="224"/>
        <v>3.141592654</v>
      </c>
      <c r="IB377" s="124">
        <f t="shared" si="225"/>
        <v>71.73653877</v>
      </c>
      <c r="IC377" s="140">
        <f t="shared" si="226"/>
        <v>-2.094395102</v>
      </c>
      <c r="ID377" s="140">
        <f t="shared" si="227"/>
        <v>2.094395102</v>
      </c>
      <c r="IE377" s="141">
        <f t="shared" si="228"/>
        <v>0</v>
      </c>
      <c r="IF377" s="141">
        <f t="shared" si="229"/>
        <v>0</v>
      </c>
      <c r="IG377" s="122">
        <f t="shared" si="230"/>
        <v>0</v>
      </c>
      <c r="IH377" s="142">
        <f t="shared" si="231"/>
        <v>1</v>
      </c>
      <c r="II377" s="142">
        <f t="shared" si="232"/>
        <v>88.20975974</v>
      </c>
      <c r="IJ377" s="130">
        <f t="shared" si="233"/>
        <v>88.20975974</v>
      </c>
      <c r="IK377" s="143">
        <f t="shared" si="234"/>
        <v>88.20975974</v>
      </c>
      <c r="IL377" s="143">
        <f t="shared" si="235"/>
        <v>0</v>
      </c>
      <c r="IM377" s="143">
        <f t="shared" si="236"/>
        <v>0</v>
      </c>
      <c r="IN377" s="124">
        <f t="shared" si="237"/>
        <v>88.20975974</v>
      </c>
    </row>
    <row r="378" ht="12.75" customHeight="1">
      <c r="A378" s="129">
        <f>'Cortez Cubic'!AP378</f>
        <v>-0.2187762226</v>
      </c>
      <c r="B378" s="129">
        <f>'Cortez Cubic'!AQ378</f>
        <v>4.658640257</v>
      </c>
      <c r="C378" s="129">
        <f>'Cortez Cubic'!AR378</f>
        <v>15337.95385</v>
      </c>
      <c r="D378" s="129">
        <f>'Cortez Cubic'!AS378</f>
        <v>-1593087.404</v>
      </c>
      <c r="E378" s="129">
        <f t="shared" ref="E378:H378" si="6206">0</f>
        <v>0</v>
      </c>
      <c r="F378" s="129">
        <f t="shared" si="6206"/>
        <v>0</v>
      </c>
      <c r="G378" s="129">
        <f t="shared" si="6206"/>
        <v>0</v>
      </c>
      <c r="H378" s="129">
        <f t="shared" si="6206"/>
        <v>0</v>
      </c>
      <c r="I378" s="110">
        <f>'Cortez Cubic'!I378</f>
        <v>164</v>
      </c>
      <c r="J378" s="130">
        <f t="shared" si="28"/>
        <v>188.2292878</v>
      </c>
      <c r="K378" s="131">
        <f t="shared" si="29"/>
        <v>1</v>
      </c>
      <c r="L378" s="131">
        <f t="shared" si="30"/>
        <v>0</v>
      </c>
      <c r="M378" s="132">
        <f t="shared" si="31"/>
        <v>-24.22928783</v>
      </c>
      <c r="N378" s="133">
        <f t="shared" si="32"/>
        <v>58.03195634</v>
      </c>
      <c r="O378" s="134">
        <f t="shared" si="33"/>
        <v>188.2292878</v>
      </c>
      <c r="P378" s="134">
        <f t="shared" si="34"/>
        <v>0</v>
      </c>
      <c r="Q378" s="135">
        <f t="shared" si="35"/>
        <v>130.1973315</v>
      </c>
      <c r="R378" s="135">
        <f t="shared" si="36"/>
        <v>0</v>
      </c>
      <c r="S378" s="136">
        <f t="shared" si="37"/>
        <v>-297.1325308</v>
      </c>
      <c r="T378" s="136">
        <f t="shared" si="38"/>
        <v>0</v>
      </c>
      <c r="U378" s="137">
        <f t="shared" ref="U378:X378" si="6207">ATAN2(A378,E378)</f>
        <v>3.141592654</v>
      </c>
      <c r="V378" s="137">
        <f t="shared" si="6207"/>
        <v>0</v>
      </c>
      <c r="W378" s="137">
        <f t="shared" si="6207"/>
        <v>0</v>
      </c>
      <c r="X378" s="137">
        <f t="shared" si="6207"/>
        <v>3.141592654</v>
      </c>
      <c r="Y378" s="137">
        <f t="shared" ref="Y378:AB378" si="6208">SQRT(POWER(A378,2)+POWER(E378,2))</f>
        <v>0.2187762226</v>
      </c>
      <c r="Z378" s="137">
        <f t="shared" si="6208"/>
        <v>4.658640257</v>
      </c>
      <c r="AA378" s="137">
        <f t="shared" si="6208"/>
        <v>15337.95385</v>
      </c>
      <c r="AB378" s="137">
        <f t="shared" si="6208"/>
        <v>1593087.404</v>
      </c>
      <c r="AC378" s="138">
        <f t="shared" ref="AC378:AF378" si="6209">U378-$U378</f>
        <v>0</v>
      </c>
      <c r="AD378" s="138">
        <f t="shared" si="6209"/>
        <v>-3.141592654</v>
      </c>
      <c r="AE378" s="138">
        <f t="shared" si="6209"/>
        <v>-3.141592654</v>
      </c>
      <c r="AF378" s="138">
        <f t="shared" si="6209"/>
        <v>0</v>
      </c>
      <c r="AG378" s="138">
        <f t="shared" ref="AG378:AJ378" si="6210">Y378/$Y378</f>
        <v>1</v>
      </c>
      <c r="AH378" s="138">
        <f t="shared" si="6210"/>
        <v>21.29408855</v>
      </c>
      <c r="AI378" s="138">
        <f t="shared" si="6210"/>
        <v>70107.95628</v>
      </c>
      <c r="AJ378" s="138">
        <f t="shared" si="6210"/>
        <v>7281812.368</v>
      </c>
      <c r="AK378" s="139">
        <f t="shared" ref="AK378:AN378" si="6211">AG378*COS(AC378)</f>
        <v>1</v>
      </c>
      <c r="AL378" s="139">
        <f t="shared" si="6211"/>
        <v>-21.29408855</v>
      </c>
      <c r="AM378" s="139">
        <f t="shared" si="6211"/>
        <v>-70107.95628</v>
      </c>
      <c r="AN378" s="139">
        <f t="shared" si="6211"/>
        <v>7281812.368</v>
      </c>
      <c r="AO378" s="129">
        <f t="shared" ref="AO378:AR378" si="6212">AG378*SIN(AC378)</f>
        <v>0</v>
      </c>
      <c r="AP378" s="129">
        <f t="shared" si="6212"/>
        <v>0</v>
      </c>
      <c r="AQ378" s="129">
        <f t="shared" si="6212"/>
        <v>0</v>
      </c>
      <c r="AR378" s="129">
        <f t="shared" si="6212"/>
        <v>0</v>
      </c>
      <c r="AS378" s="140">
        <f t="shared" si="45"/>
        <v>-9.424777961</v>
      </c>
      <c r="AT378" s="141">
        <f t="shared" si="46"/>
        <v>-9.424777961</v>
      </c>
      <c r="AU378" s="141">
        <f t="shared" si="47"/>
        <v>-3.141592654</v>
      </c>
      <c r="AV378" s="122">
        <f t="shared" si="48"/>
        <v>3.141592654</v>
      </c>
      <c r="AW378" s="142">
        <f t="shared" si="49"/>
        <v>9655.553337</v>
      </c>
      <c r="AX378" s="130">
        <f t="shared" si="50"/>
        <v>9655.553337</v>
      </c>
      <c r="AY378" s="143">
        <f t="shared" si="51"/>
        <v>19311.10667</v>
      </c>
      <c r="AZ378" s="143">
        <f t="shared" si="52"/>
        <v>0</v>
      </c>
      <c r="BA378" s="143">
        <f t="shared" si="53"/>
        <v>0</v>
      </c>
      <c r="BB378" s="124">
        <f t="shared" si="54"/>
        <v>19311.10667</v>
      </c>
      <c r="BC378" s="140">
        <f t="shared" ref="BC378:BD378" si="6213">BC$2*AD378</f>
        <v>-3.141592654</v>
      </c>
      <c r="BD378" s="140">
        <f t="shared" si="6213"/>
        <v>-3.141592654</v>
      </c>
      <c r="BE378" s="141">
        <f t="shared" si="56"/>
        <v>-6.283185307</v>
      </c>
      <c r="BF378" s="141">
        <f t="shared" si="57"/>
        <v>0</v>
      </c>
      <c r="BG378" s="122">
        <f t="shared" si="58"/>
        <v>0</v>
      </c>
      <c r="BH378" s="142">
        <f t="shared" ref="BH378:BI378" si="6214">POWER(AH378,BH$2)</f>
        <v>21.29408855</v>
      </c>
      <c r="BI378" s="142">
        <f t="shared" si="6214"/>
        <v>70107.95628</v>
      </c>
      <c r="BJ378" s="130">
        <f t="shared" si="60"/>
        <v>1492885.029</v>
      </c>
      <c r="BK378" s="143">
        <f t="shared" si="61"/>
        <v>13435965.26</v>
      </c>
      <c r="BL378" s="143">
        <f t="shared" si="62"/>
        <v>0</v>
      </c>
      <c r="BM378" s="143">
        <f t="shared" si="63"/>
        <v>0</v>
      </c>
      <c r="BN378" s="124">
        <f t="shared" si="64"/>
        <v>13435965.26</v>
      </c>
      <c r="BO378" s="140">
        <f t="shared" si="65"/>
        <v>0</v>
      </c>
      <c r="BP378" s="141">
        <f t="shared" si="66"/>
        <v>0</v>
      </c>
      <c r="BQ378" s="141">
        <f t="shared" si="67"/>
        <v>0</v>
      </c>
      <c r="BR378" s="122">
        <f t="shared" si="68"/>
        <v>0</v>
      </c>
      <c r="BS378" s="142">
        <f t="shared" si="69"/>
        <v>7281812.368</v>
      </c>
      <c r="BT378" s="130">
        <f t="shared" si="70"/>
        <v>7281812.368</v>
      </c>
      <c r="BU378" s="143">
        <f t="shared" si="71"/>
        <v>-196608933.9</v>
      </c>
      <c r="BV378" s="143">
        <f t="shared" si="72"/>
        <v>0</v>
      </c>
      <c r="BW378" s="143">
        <f t="shared" si="73"/>
        <v>3.141592654</v>
      </c>
      <c r="BX378" s="124">
        <f t="shared" si="74"/>
        <v>196608933.9</v>
      </c>
      <c r="BY378" s="144">
        <f t="shared" ref="BY378:BZ378" si="6215">AY378+BK378+BU378</f>
        <v>-183153657.6</v>
      </c>
      <c r="BZ378" s="144">
        <f t="shared" si="6215"/>
        <v>0</v>
      </c>
      <c r="CA378" s="144">
        <f t="shared" si="76"/>
        <v>-3.141592654</v>
      </c>
      <c r="CB378" s="145">
        <f t="shared" si="77"/>
        <v>183153657.6</v>
      </c>
      <c r="CC378" s="140">
        <f t="shared" ref="CC378:CD378" si="6216">CC$2*AD378</f>
        <v>-6.283185307</v>
      </c>
      <c r="CD378" s="140">
        <f t="shared" si="6216"/>
        <v>-6.283185307</v>
      </c>
      <c r="CE378" s="141">
        <f t="shared" si="79"/>
        <v>-12.56637061</v>
      </c>
      <c r="CF378" s="141">
        <f t="shared" si="80"/>
        <v>0</v>
      </c>
      <c r="CG378" s="122">
        <f t="shared" si="81"/>
        <v>0</v>
      </c>
      <c r="CH378" s="142">
        <f t="shared" ref="CH378:CI378" si="6217">POWER(AH378,CH$2)</f>
        <v>453.4382072</v>
      </c>
      <c r="CI378" s="142">
        <f t="shared" si="6217"/>
        <v>4915125534</v>
      </c>
      <c r="CJ378" s="130">
        <f t="shared" si="83"/>
        <v>2228705710551</v>
      </c>
      <c r="CK378" s="143">
        <f t="shared" si="84"/>
        <v>-2228705710551</v>
      </c>
      <c r="CL378" s="143">
        <f t="shared" si="85"/>
        <v>0</v>
      </c>
      <c r="CM378" s="143">
        <f t="shared" si="86"/>
        <v>3.141592654</v>
      </c>
      <c r="CN378" s="124">
        <f t="shared" si="87"/>
        <v>2228705710551</v>
      </c>
      <c r="CO378" s="140">
        <f t="shared" si="88"/>
        <v>-9.424777961</v>
      </c>
      <c r="CP378" s="141">
        <f t="shared" si="89"/>
        <v>-9.424777961</v>
      </c>
      <c r="CQ378" s="141">
        <f t="shared" si="90"/>
        <v>-3.141592654</v>
      </c>
      <c r="CR378" s="122">
        <f t="shared" si="91"/>
        <v>3.141592654</v>
      </c>
      <c r="CS378" s="142">
        <f t="shared" si="92"/>
        <v>344589406094162</v>
      </c>
      <c r="CT378" s="130">
        <f t="shared" si="93"/>
        <v>344589406094162</v>
      </c>
      <c r="CU378" s="143">
        <f t="shared" si="94"/>
        <v>-1.37836E+15</v>
      </c>
      <c r="CV378" s="143">
        <f t="shared" si="95"/>
        <v>0.1688001253</v>
      </c>
      <c r="CW378" s="143">
        <f t="shared" si="96"/>
        <v>3.141592654</v>
      </c>
      <c r="CX378" s="124">
        <f t="shared" si="97"/>
        <v>1.37836E+15</v>
      </c>
      <c r="CY378" s="140">
        <f t="shared" si="98"/>
        <v>-9.424777961</v>
      </c>
      <c r="CZ378" s="140">
        <f t="shared" si="99"/>
        <v>0</v>
      </c>
      <c r="DA378" s="141">
        <f t="shared" si="100"/>
        <v>-9.424777961</v>
      </c>
      <c r="DB378" s="141">
        <f t="shared" si="101"/>
        <v>-3.141592654</v>
      </c>
      <c r="DC378" s="122">
        <f t="shared" si="102"/>
        <v>3.141592654</v>
      </c>
      <c r="DD378" s="142">
        <f t="shared" si="103"/>
        <v>9655.553337</v>
      </c>
      <c r="DE378" s="142">
        <f t="shared" si="104"/>
        <v>7281812.368</v>
      </c>
      <c r="DF378" s="130">
        <f t="shared" si="105"/>
        <v>70309927709</v>
      </c>
      <c r="DG378" s="143">
        <f t="shared" si="106"/>
        <v>-281239710837</v>
      </c>
      <c r="DH378" s="143">
        <f t="shared" si="107"/>
        <v>0.00003444193117</v>
      </c>
      <c r="DI378" s="143">
        <f t="shared" si="108"/>
        <v>3.141592654</v>
      </c>
      <c r="DJ378" s="124">
        <f t="shared" si="109"/>
        <v>281239710837</v>
      </c>
      <c r="DK378" s="140">
        <f t="shared" ref="DK378:DM378" si="6218">DK$2*AD378</f>
        <v>-3.141592654</v>
      </c>
      <c r="DL378" s="140">
        <f t="shared" si="6218"/>
        <v>-3.141592654</v>
      </c>
      <c r="DM378" s="140">
        <f t="shared" si="6218"/>
        <v>0</v>
      </c>
      <c r="DN378" s="141">
        <f t="shared" si="111"/>
        <v>-6.283185307</v>
      </c>
      <c r="DO378" s="141">
        <f t="shared" si="112"/>
        <v>0</v>
      </c>
      <c r="DP378" s="122">
        <f t="shared" si="113"/>
        <v>0</v>
      </c>
      <c r="DQ378" s="142">
        <f t="shared" ref="DQ378:DS378" si="6219">POWER(AH378,DQ$2)</f>
        <v>21.29408855</v>
      </c>
      <c r="DR378" s="142">
        <f t="shared" si="6219"/>
        <v>70107.95628</v>
      </c>
      <c r="DS378" s="142">
        <f t="shared" si="6219"/>
        <v>7281812.368</v>
      </c>
      <c r="DT378" s="130">
        <f t="shared" si="115"/>
        <v>10870908670085</v>
      </c>
      <c r="DU378" s="143">
        <f t="shared" si="116"/>
        <v>-195676356061525</v>
      </c>
      <c r="DV378" s="143">
        <f t="shared" si="117"/>
        <v>0</v>
      </c>
      <c r="DW378" s="143">
        <f t="shared" si="118"/>
        <v>3.141592654</v>
      </c>
      <c r="DX378" s="124">
        <f t="shared" si="119"/>
        <v>195676356061525</v>
      </c>
      <c r="DY378" s="140">
        <f t="shared" si="120"/>
        <v>0</v>
      </c>
      <c r="DZ378" s="141">
        <f t="shared" si="121"/>
        <v>0</v>
      </c>
      <c r="EA378" s="141">
        <f t="shared" si="122"/>
        <v>0</v>
      </c>
      <c r="EB378" s="122">
        <f t="shared" si="123"/>
        <v>0</v>
      </c>
      <c r="EC378" s="142">
        <f t="shared" si="124"/>
        <v>53024791363829</v>
      </c>
      <c r="ED378" s="130">
        <f t="shared" si="125"/>
        <v>53024791363829</v>
      </c>
      <c r="EE378" s="143">
        <f t="shared" si="126"/>
        <v>1.43167E+15</v>
      </c>
      <c r="EF378" s="143">
        <f t="shared" si="127"/>
        <v>0</v>
      </c>
      <c r="EG378" s="143">
        <f t="shared" si="128"/>
        <v>0</v>
      </c>
      <c r="EH378" s="124">
        <f t="shared" si="129"/>
        <v>1.43167E+15</v>
      </c>
      <c r="EI378" s="144">
        <f t="shared" ref="EI378:EJ378" si="6220">CK378+CU378+DG378+DU378+EE378</f>
        <v>-144874559036188</v>
      </c>
      <c r="EJ378" s="144">
        <f t="shared" si="6220"/>
        <v>0.1688345672</v>
      </c>
      <c r="EK378" s="144">
        <f t="shared" si="131"/>
        <v>3.141592654</v>
      </c>
      <c r="EL378" s="145">
        <f t="shared" si="132"/>
        <v>144874559036188</v>
      </c>
      <c r="EM378" s="140">
        <f t="shared" si="133"/>
        <v>1.570796327</v>
      </c>
      <c r="EN378" s="141">
        <f t="shared" si="134"/>
        <v>1.570796327</v>
      </c>
      <c r="EO378" s="141">
        <f t="shared" si="135"/>
        <v>1.570796327</v>
      </c>
      <c r="EP378" s="122">
        <f t="shared" si="136"/>
        <v>1.570796327</v>
      </c>
      <c r="EQ378" s="142">
        <f t="shared" si="137"/>
        <v>12036384.8</v>
      </c>
      <c r="ER378" s="130">
        <f t="shared" si="138"/>
        <v>12036384.8</v>
      </c>
      <c r="ES378" s="143">
        <f t="shared" si="139"/>
        <v>0.00000003160427012</v>
      </c>
      <c r="ET378" s="143">
        <f t="shared" si="140"/>
        <v>62542890.04</v>
      </c>
      <c r="EU378" s="143">
        <f t="shared" si="141"/>
        <v>1.570796327</v>
      </c>
      <c r="EV378" s="124">
        <f t="shared" si="142"/>
        <v>62542890.04</v>
      </c>
      <c r="EW378" s="144">
        <f t="shared" ref="EW378:EX378" si="6221">BY378+ES378</f>
        <v>-183153657.6</v>
      </c>
      <c r="EX378" s="144">
        <f t="shared" si="6221"/>
        <v>62542890.04</v>
      </c>
      <c r="EY378" s="144">
        <f t="shared" si="144"/>
        <v>2.812530164</v>
      </c>
      <c r="EZ378" s="145">
        <f t="shared" si="145"/>
        <v>193537788</v>
      </c>
      <c r="FA378" s="140">
        <f t="shared" si="146"/>
        <v>0.9375100546</v>
      </c>
      <c r="FB378" s="141">
        <f t="shared" si="147"/>
        <v>0.9375100546</v>
      </c>
      <c r="FC378" s="141">
        <f t="shared" si="148"/>
        <v>0.9375100546</v>
      </c>
      <c r="FD378" s="122">
        <f t="shared" si="149"/>
        <v>0.9375100546</v>
      </c>
      <c r="FE378" s="142">
        <f t="shared" si="150"/>
        <v>578.4359247</v>
      </c>
      <c r="FF378" s="130">
        <f t="shared" si="151"/>
        <v>578.4359247</v>
      </c>
      <c r="FG378" s="143">
        <f t="shared" si="152"/>
        <v>90.56562916</v>
      </c>
      <c r="FH378" s="143">
        <f t="shared" si="153"/>
        <v>123.3595055</v>
      </c>
      <c r="FI378" s="143">
        <f t="shared" si="154"/>
        <v>0.9375100546</v>
      </c>
      <c r="FJ378" s="124">
        <f t="shared" si="155"/>
        <v>153.0349659</v>
      </c>
      <c r="FK378" s="140">
        <f t="shared" si="156"/>
        <v>-6.283185307</v>
      </c>
      <c r="FL378" s="141">
        <f t="shared" si="157"/>
        <v>-6.283185307</v>
      </c>
      <c r="FM378" s="141">
        <f t="shared" si="158"/>
        <v>0</v>
      </c>
      <c r="FN378" s="122">
        <f t="shared" si="159"/>
        <v>0</v>
      </c>
      <c r="FO378" s="142">
        <f t="shared" si="160"/>
        <v>453.4382072</v>
      </c>
      <c r="FP378" s="130">
        <f t="shared" si="161"/>
        <v>453.4382072</v>
      </c>
      <c r="FQ378" s="143">
        <f t="shared" si="162"/>
        <v>-453.4382072</v>
      </c>
      <c r="FR378" s="143">
        <f t="shared" si="163"/>
        <v>0</v>
      </c>
      <c r="FS378" s="143">
        <f t="shared" si="164"/>
        <v>3.141592654</v>
      </c>
      <c r="FT378" s="124">
        <f t="shared" si="165"/>
        <v>453.4382072</v>
      </c>
      <c r="FU378" s="144">
        <f t="shared" si="166"/>
        <v>-210777.3071</v>
      </c>
      <c r="FV378" s="144">
        <f t="shared" si="167"/>
        <v>0</v>
      </c>
      <c r="FW378" s="144">
        <f t="shared" si="168"/>
        <v>-3.141592654</v>
      </c>
      <c r="FX378" s="145">
        <f t="shared" si="169"/>
        <v>210777.3071</v>
      </c>
      <c r="FY378" s="140">
        <f t="shared" si="170"/>
        <v>-3.141592654</v>
      </c>
      <c r="FZ378" s="140">
        <f t="shared" si="171"/>
        <v>-0.9375100546</v>
      </c>
      <c r="GA378" s="141">
        <f t="shared" si="172"/>
        <v>-4.079102708</v>
      </c>
      <c r="GB378" s="141">
        <f t="shared" si="173"/>
        <v>-4.079102708</v>
      </c>
      <c r="GC378" s="122">
        <f t="shared" si="174"/>
        <v>2.204082599</v>
      </c>
      <c r="GD378" s="142">
        <f t="shared" si="175"/>
        <v>210777.3071</v>
      </c>
      <c r="GE378" s="142">
        <f t="shared" si="176"/>
        <v>0.006534454359</v>
      </c>
      <c r="GF378" s="130">
        <f t="shared" si="177"/>
        <v>1377.314693</v>
      </c>
      <c r="GG378" s="143">
        <f t="shared" si="178"/>
        <v>-90.56562916</v>
      </c>
      <c r="GH378" s="143">
        <f t="shared" si="179"/>
        <v>123.3595055</v>
      </c>
      <c r="GI378" s="143">
        <f t="shared" si="180"/>
        <v>2.204082599</v>
      </c>
      <c r="GJ378" s="124">
        <f t="shared" si="181"/>
        <v>153.0349659</v>
      </c>
      <c r="GK378" s="146">
        <f t="shared" si="182"/>
        <v>-0.5</v>
      </c>
      <c r="GL378" s="127">
        <f t="shared" si="183"/>
        <v>-0.8660254038</v>
      </c>
      <c r="GM378" s="146">
        <f t="shared" si="184"/>
        <v>-2.094395102</v>
      </c>
      <c r="GN378" s="127">
        <f t="shared" si="185"/>
        <v>1</v>
      </c>
      <c r="GO378" s="147">
        <f t="shared" si="186"/>
        <v>-0.5</v>
      </c>
      <c r="GP378" s="128">
        <f t="shared" si="187"/>
        <v>0.8660254038</v>
      </c>
      <c r="GQ378" s="147">
        <f t="shared" si="188"/>
        <v>2.094395102</v>
      </c>
      <c r="GR378" s="128">
        <f t="shared" si="189"/>
        <v>1</v>
      </c>
      <c r="GS378" s="140">
        <f t="shared" si="190"/>
        <v>-2.094395102</v>
      </c>
      <c r="GT378" s="140">
        <f t="shared" si="191"/>
        <v>0.9375100546</v>
      </c>
      <c r="GU378" s="141">
        <f t="shared" si="192"/>
        <v>-1.156885048</v>
      </c>
      <c r="GV378" s="141">
        <f t="shared" si="193"/>
        <v>-1.156885048</v>
      </c>
      <c r="GW378" s="122">
        <f t="shared" si="194"/>
        <v>-1.156885048</v>
      </c>
      <c r="GX378" s="142">
        <f t="shared" si="195"/>
        <v>1</v>
      </c>
      <c r="GY378" s="142">
        <f t="shared" si="196"/>
        <v>153.0349659</v>
      </c>
      <c r="GZ378" s="130">
        <f t="shared" si="197"/>
        <v>153.0349659</v>
      </c>
      <c r="HA378" s="143">
        <f t="shared" si="198"/>
        <v>61.54965099</v>
      </c>
      <c r="HB378" s="143">
        <f t="shared" si="199"/>
        <v>-140.1118883</v>
      </c>
      <c r="HC378" s="143">
        <f t="shared" si="200"/>
        <v>-1.156885048</v>
      </c>
      <c r="HD378" s="124">
        <f t="shared" si="201"/>
        <v>153.0349659</v>
      </c>
      <c r="HE378" s="140">
        <f t="shared" si="202"/>
        <v>2.094395102</v>
      </c>
      <c r="HF378" s="140">
        <f t="shared" si="203"/>
        <v>2.204082599</v>
      </c>
      <c r="HG378" s="141">
        <f t="shared" si="204"/>
        <v>4.298477701</v>
      </c>
      <c r="HH378" s="141">
        <f t="shared" si="205"/>
        <v>4.298477701</v>
      </c>
      <c r="HI378" s="122">
        <f t="shared" si="206"/>
        <v>-1.984707606</v>
      </c>
      <c r="HJ378" s="142">
        <f t="shared" si="207"/>
        <v>1</v>
      </c>
      <c r="HK378" s="142">
        <f t="shared" si="208"/>
        <v>153.0349659</v>
      </c>
      <c r="HL378" s="130">
        <f t="shared" si="209"/>
        <v>153.0349659</v>
      </c>
      <c r="HM378" s="143">
        <f t="shared" si="210"/>
        <v>-61.54965099</v>
      </c>
      <c r="HN378" s="143">
        <f t="shared" si="211"/>
        <v>-140.1118883</v>
      </c>
      <c r="HO378" s="143">
        <f t="shared" si="212"/>
        <v>-1.984707606</v>
      </c>
      <c r="HP378" s="124">
        <f t="shared" si="213"/>
        <v>153.0349659</v>
      </c>
      <c r="HQ378" s="140">
        <f t="shared" si="214"/>
        <v>2.094395102</v>
      </c>
      <c r="HR378" s="140">
        <f t="shared" si="215"/>
        <v>0.9375100546</v>
      </c>
      <c r="HS378" s="141">
        <f t="shared" si="216"/>
        <v>3.031905157</v>
      </c>
      <c r="HT378" s="141">
        <f t="shared" si="217"/>
        <v>3.031905157</v>
      </c>
      <c r="HU378" s="122">
        <f t="shared" si="218"/>
        <v>3.031905157</v>
      </c>
      <c r="HV378" s="142">
        <f t="shared" si="219"/>
        <v>1</v>
      </c>
      <c r="HW378" s="142">
        <f t="shared" si="220"/>
        <v>153.0349659</v>
      </c>
      <c r="HX378" s="130">
        <f t="shared" si="221"/>
        <v>153.0349659</v>
      </c>
      <c r="HY378" s="143">
        <f t="shared" si="222"/>
        <v>-152.1152801</v>
      </c>
      <c r="HZ378" s="143">
        <f t="shared" si="223"/>
        <v>16.75238281</v>
      </c>
      <c r="IA378" s="143">
        <f t="shared" si="224"/>
        <v>3.031905157</v>
      </c>
      <c r="IB378" s="124">
        <f t="shared" si="225"/>
        <v>153.0349659</v>
      </c>
      <c r="IC378" s="140">
        <f t="shared" si="226"/>
        <v>-2.094395102</v>
      </c>
      <c r="ID378" s="140">
        <f t="shared" si="227"/>
        <v>2.204082599</v>
      </c>
      <c r="IE378" s="141">
        <f t="shared" si="228"/>
        <v>0.1096874966</v>
      </c>
      <c r="IF378" s="141">
        <f t="shared" si="229"/>
        <v>0.1096874966</v>
      </c>
      <c r="IG378" s="122">
        <f t="shared" si="230"/>
        <v>0.1096874966</v>
      </c>
      <c r="IH378" s="142">
        <f t="shared" si="231"/>
        <v>1</v>
      </c>
      <c r="II378" s="142">
        <f t="shared" si="232"/>
        <v>153.0349659</v>
      </c>
      <c r="IJ378" s="130">
        <f t="shared" si="233"/>
        <v>153.0349659</v>
      </c>
      <c r="IK378" s="143">
        <f t="shared" si="234"/>
        <v>152.1152801</v>
      </c>
      <c r="IL378" s="143">
        <f t="shared" si="235"/>
        <v>16.75238281</v>
      </c>
      <c r="IM378" s="143">
        <f t="shared" si="236"/>
        <v>0.1096874966</v>
      </c>
      <c r="IN378" s="124">
        <f t="shared" si="237"/>
        <v>153.0349659</v>
      </c>
    </row>
    <row r="379" ht="12.75" customHeight="1">
      <c r="A379" s="129">
        <f>'Cortez Cubic'!AP379</f>
        <v>-0.2187762226</v>
      </c>
      <c r="B379" s="129">
        <f>'Cortez Cubic'!AQ379</f>
        <v>7.547249062</v>
      </c>
      <c r="C379" s="129">
        <f>'Cortez Cubic'!AR379</f>
        <v>2531.580701</v>
      </c>
      <c r="D379" s="129">
        <f>'Cortez Cubic'!AS379</f>
        <v>-100796.3052</v>
      </c>
      <c r="E379" s="129">
        <f t="shared" ref="E379:H379" si="6222">0</f>
        <v>0</v>
      </c>
      <c r="F379" s="129">
        <f t="shared" si="6222"/>
        <v>0</v>
      </c>
      <c r="G379" s="129">
        <f t="shared" si="6222"/>
        <v>0</v>
      </c>
      <c r="H379" s="129">
        <f t="shared" si="6222"/>
        <v>0</v>
      </c>
      <c r="I379" s="110">
        <f>'Cortez Cubic'!I379</f>
        <v>79</v>
      </c>
      <c r="J379" s="130">
        <f t="shared" si="28"/>
        <v>103.3323095</v>
      </c>
      <c r="K379" s="131">
        <f t="shared" si="29"/>
        <v>1</v>
      </c>
      <c r="L379" s="131">
        <f t="shared" si="30"/>
        <v>0</v>
      </c>
      <c r="M379" s="132">
        <f t="shared" si="31"/>
        <v>-24.33230949</v>
      </c>
      <c r="N379" s="133">
        <f t="shared" si="32"/>
        <v>62.62806711</v>
      </c>
      <c r="O379" s="134">
        <f t="shared" si="33"/>
        <v>103.3323095</v>
      </c>
      <c r="P379" s="134">
        <f t="shared" si="34"/>
        <v>0</v>
      </c>
      <c r="Q379" s="135">
        <f t="shared" si="35"/>
        <v>40.70424238</v>
      </c>
      <c r="R379" s="135">
        <f t="shared" si="36"/>
        <v>0</v>
      </c>
      <c r="S379" s="136">
        <f t="shared" si="37"/>
        <v>-109.5389773</v>
      </c>
      <c r="T379" s="136">
        <f t="shared" si="38"/>
        <v>0</v>
      </c>
      <c r="U379" s="137">
        <f t="shared" ref="U379:X379" si="6223">ATAN2(A379,E379)</f>
        <v>3.141592654</v>
      </c>
      <c r="V379" s="137">
        <f t="shared" si="6223"/>
        <v>0</v>
      </c>
      <c r="W379" s="137">
        <f t="shared" si="6223"/>
        <v>0</v>
      </c>
      <c r="X379" s="137">
        <f t="shared" si="6223"/>
        <v>3.141592654</v>
      </c>
      <c r="Y379" s="137">
        <f t="shared" ref="Y379:AB379" si="6224">SQRT(POWER(A379,2)+POWER(E379,2))</f>
        <v>0.2187762226</v>
      </c>
      <c r="Z379" s="137">
        <f t="shared" si="6224"/>
        <v>7.547249062</v>
      </c>
      <c r="AA379" s="137">
        <f t="shared" si="6224"/>
        <v>2531.580701</v>
      </c>
      <c r="AB379" s="137">
        <f t="shared" si="6224"/>
        <v>100796.3052</v>
      </c>
      <c r="AC379" s="138">
        <f t="shared" ref="AC379:AF379" si="6225">U379-$U379</f>
        <v>0</v>
      </c>
      <c r="AD379" s="138">
        <f t="shared" si="6225"/>
        <v>-3.141592654</v>
      </c>
      <c r="AE379" s="138">
        <f t="shared" si="6225"/>
        <v>-3.141592654</v>
      </c>
      <c r="AF379" s="138">
        <f t="shared" si="6225"/>
        <v>0</v>
      </c>
      <c r="AG379" s="138">
        <f t="shared" ref="AG379:AJ379" si="6226">Y379/$Y379</f>
        <v>1</v>
      </c>
      <c r="AH379" s="138">
        <f t="shared" si="6226"/>
        <v>34.49757461</v>
      </c>
      <c r="AI379" s="138">
        <f t="shared" si="6226"/>
        <v>11571.55321</v>
      </c>
      <c r="AJ379" s="138">
        <f t="shared" si="6226"/>
        <v>460727.88</v>
      </c>
      <c r="AK379" s="139">
        <f t="shared" ref="AK379:AN379" si="6227">AG379*COS(AC379)</f>
        <v>1</v>
      </c>
      <c r="AL379" s="139">
        <f t="shared" si="6227"/>
        <v>-34.49757461</v>
      </c>
      <c r="AM379" s="139">
        <f t="shared" si="6227"/>
        <v>-11571.55321</v>
      </c>
      <c r="AN379" s="139">
        <f t="shared" si="6227"/>
        <v>460727.88</v>
      </c>
      <c r="AO379" s="129">
        <f t="shared" ref="AO379:AR379" si="6228">AG379*SIN(AC379)</f>
        <v>0</v>
      </c>
      <c r="AP379" s="129">
        <f t="shared" si="6228"/>
        <v>0</v>
      </c>
      <c r="AQ379" s="129">
        <f t="shared" si="6228"/>
        <v>0</v>
      </c>
      <c r="AR379" s="129">
        <f t="shared" si="6228"/>
        <v>0</v>
      </c>
      <c r="AS379" s="140">
        <f t="shared" si="45"/>
        <v>-9.424777961</v>
      </c>
      <c r="AT379" s="141">
        <f t="shared" si="46"/>
        <v>-9.424777961</v>
      </c>
      <c r="AU379" s="141">
        <f t="shared" si="47"/>
        <v>-3.141592654</v>
      </c>
      <c r="AV379" s="122">
        <f t="shared" si="48"/>
        <v>3.141592654</v>
      </c>
      <c r="AW379" s="142">
        <f t="shared" si="49"/>
        <v>41054.96515</v>
      </c>
      <c r="AX379" s="130">
        <f t="shared" si="50"/>
        <v>41054.96515</v>
      </c>
      <c r="AY379" s="143">
        <f t="shared" si="51"/>
        <v>82109.93029</v>
      </c>
      <c r="AZ379" s="143">
        <f t="shared" si="52"/>
        <v>0</v>
      </c>
      <c r="BA379" s="143">
        <f t="shared" si="53"/>
        <v>0</v>
      </c>
      <c r="BB379" s="124">
        <f t="shared" si="54"/>
        <v>82109.93029</v>
      </c>
      <c r="BC379" s="140">
        <f t="shared" ref="BC379:BD379" si="6229">BC$2*AD379</f>
        <v>-3.141592654</v>
      </c>
      <c r="BD379" s="140">
        <f t="shared" si="6229"/>
        <v>-3.141592654</v>
      </c>
      <c r="BE379" s="141">
        <f t="shared" si="56"/>
        <v>-6.283185307</v>
      </c>
      <c r="BF379" s="141">
        <f t="shared" si="57"/>
        <v>0</v>
      </c>
      <c r="BG379" s="122">
        <f t="shared" si="58"/>
        <v>0</v>
      </c>
      <c r="BH379" s="142">
        <f t="shared" ref="BH379:BI379" si="6230">POWER(AH379,BH$2)</f>
        <v>34.49757461</v>
      </c>
      <c r="BI379" s="142">
        <f t="shared" si="6230"/>
        <v>11571.55321</v>
      </c>
      <c r="BJ379" s="130">
        <f t="shared" si="60"/>
        <v>399190.5202</v>
      </c>
      <c r="BK379" s="143">
        <f t="shared" si="61"/>
        <v>3592714.682</v>
      </c>
      <c r="BL379" s="143">
        <f t="shared" si="62"/>
        <v>0</v>
      </c>
      <c r="BM379" s="143">
        <f t="shared" si="63"/>
        <v>0</v>
      </c>
      <c r="BN379" s="124">
        <f t="shared" si="64"/>
        <v>3592714.682</v>
      </c>
      <c r="BO379" s="140">
        <f t="shared" si="65"/>
        <v>0</v>
      </c>
      <c r="BP379" s="141">
        <f t="shared" si="66"/>
        <v>0</v>
      </c>
      <c r="BQ379" s="141">
        <f t="shared" si="67"/>
        <v>0</v>
      </c>
      <c r="BR379" s="122">
        <f t="shared" si="68"/>
        <v>0</v>
      </c>
      <c r="BS379" s="142">
        <f t="shared" si="69"/>
        <v>460727.88</v>
      </c>
      <c r="BT379" s="130">
        <f t="shared" si="70"/>
        <v>460727.88</v>
      </c>
      <c r="BU379" s="143">
        <f t="shared" si="71"/>
        <v>-12439652.76</v>
      </c>
      <c r="BV379" s="143">
        <f t="shared" si="72"/>
        <v>0</v>
      </c>
      <c r="BW379" s="143">
        <f t="shared" si="73"/>
        <v>3.141592654</v>
      </c>
      <c r="BX379" s="124">
        <f t="shared" si="74"/>
        <v>12439652.76</v>
      </c>
      <c r="BY379" s="144">
        <f t="shared" ref="BY379:BZ379" si="6231">AY379+BK379+BU379</f>
        <v>-8764828.149</v>
      </c>
      <c r="BZ379" s="144">
        <f t="shared" si="6231"/>
        <v>0</v>
      </c>
      <c r="CA379" s="144">
        <f t="shared" si="76"/>
        <v>-3.141592654</v>
      </c>
      <c r="CB379" s="145">
        <f t="shared" si="77"/>
        <v>8764828.149</v>
      </c>
      <c r="CC379" s="140">
        <f t="shared" ref="CC379:CD379" si="6232">CC$2*AD379</f>
        <v>-6.283185307</v>
      </c>
      <c r="CD379" s="140">
        <f t="shared" si="6232"/>
        <v>-6.283185307</v>
      </c>
      <c r="CE379" s="141">
        <f t="shared" si="79"/>
        <v>-12.56637061</v>
      </c>
      <c r="CF379" s="141">
        <f t="shared" si="80"/>
        <v>0</v>
      </c>
      <c r="CG379" s="122">
        <f t="shared" si="81"/>
        <v>0</v>
      </c>
      <c r="CH379" s="142">
        <f t="shared" ref="CH379:CI379" si="6233">POWER(AH379,CH$2)</f>
        <v>1190.082654</v>
      </c>
      <c r="CI379" s="142">
        <f t="shared" si="6233"/>
        <v>133900843.7</v>
      </c>
      <c r="CJ379" s="130">
        <f t="shared" si="83"/>
        <v>159353071419</v>
      </c>
      <c r="CK379" s="143">
        <f t="shared" si="84"/>
        <v>-159353071419</v>
      </c>
      <c r="CL379" s="143">
        <f t="shared" si="85"/>
        <v>0</v>
      </c>
      <c r="CM379" s="143">
        <f t="shared" si="86"/>
        <v>3.141592654</v>
      </c>
      <c r="CN379" s="124">
        <f t="shared" si="87"/>
        <v>159353071419</v>
      </c>
      <c r="CO379" s="140">
        <f t="shared" si="88"/>
        <v>-9.424777961</v>
      </c>
      <c r="CP379" s="141">
        <f t="shared" si="89"/>
        <v>-9.424777961</v>
      </c>
      <c r="CQ379" s="141">
        <f t="shared" si="90"/>
        <v>-3.141592654</v>
      </c>
      <c r="CR379" s="122">
        <f t="shared" si="91"/>
        <v>3.141592654</v>
      </c>
      <c r="CS379" s="142">
        <f t="shared" si="92"/>
        <v>1549440737509</v>
      </c>
      <c r="CT379" s="130">
        <f t="shared" si="93"/>
        <v>1549440737509</v>
      </c>
      <c r="CU379" s="143">
        <f t="shared" si="94"/>
        <v>-6197762950038</v>
      </c>
      <c r="CV379" s="143">
        <f t="shared" si="95"/>
        <v>0.0007590070559</v>
      </c>
      <c r="CW379" s="143">
        <f t="shared" si="96"/>
        <v>3.141592654</v>
      </c>
      <c r="CX379" s="124">
        <f t="shared" si="97"/>
        <v>6197762950038</v>
      </c>
      <c r="CY379" s="140">
        <f t="shared" si="98"/>
        <v>-9.424777961</v>
      </c>
      <c r="CZ379" s="140">
        <f t="shared" si="99"/>
        <v>0</v>
      </c>
      <c r="DA379" s="141">
        <f t="shared" si="100"/>
        <v>-9.424777961</v>
      </c>
      <c r="DB379" s="141">
        <f t="shared" si="101"/>
        <v>-3.141592654</v>
      </c>
      <c r="DC379" s="122">
        <f t="shared" si="102"/>
        <v>3.141592654</v>
      </c>
      <c r="DD379" s="142">
        <f t="shared" si="103"/>
        <v>41054.96515</v>
      </c>
      <c r="DE379" s="142">
        <f t="shared" si="104"/>
        <v>460727.88</v>
      </c>
      <c r="DF379" s="130">
        <f t="shared" si="105"/>
        <v>18915167057</v>
      </c>
      <c r="DG379" s="143">
        <f t="shared" si="106"/>
        <v>-75660668227</v>
      </c>
      <c r="DH379" s="143">
        <f t="shared" si="107"/>
        <v>0.000009265759517</v>
      </c>
      <c r="DI379" s="143">
        <f t="shared" si="108"/>
        <v>3.141592654</v>
      </c>
      <c r="DJ379" s="124">
        <f t="shared" si="109"/>
        <v>75660668227</v>
      </c>
      <c r="DK379" s="140">
        <f t="shared" ref="DK379:DM379" si="6234">DK$2*AD379</f>
        <v>-3.141592654</v>
      </c>
      <c r="DL379" s="140">
        <f t="shared" si="6234"/>
        <v>-3.141592654</v>
      </c>
      <c r="DM379" s="140">
        <f t="shared" si="6234"/>
        <v>0</v>
      </c>
      <c r="DN379" s="141">
        <f t="shared" si="111"/>
        <v>-6.283185307</v>
      </c>
      <c r="DO379" s="141">
        <f t="shared" si="112"/>
        <v>0</v>
      </c>
      <c r="DP379" s="122">
        <f t="shared" si="113"/>
        <v>0</v>
      </c>
      <c r="DQ379" s="142">
        <f t="shared" ref="DQ379:DS379" si="6235">POWER(AH379,DQ$2)</f>
        <v>34.49757461</v>
      </c>
      <c r="DR379" s="142">
        <f t="shared" si="6235"/>
        <v>11571.55321</v>
      </c>
      <c r="DS379" s="142">
        <f t="shared" si="6235"/>
        <v>460727.88</v>
      </c>
      <c r="DT379" s="130">
        <f t="shared" si="115"/>
        <v>183918202101</v>
      </c>
      <c r="DU379" s="143">
        <f t="shared" si="116"/>
        <v>-3310527637815</v>
      </c>
      <c r="DV379" s="143">
        <f t="shared" si="117"/>
        <v>0</v>
      </c>
      <c r="DW379" s="143">
        <f t="shared" si="118"/>
        <v>3.141592654</v>
      </c>
      <c r="DX379" s="124">
        <f t="shared" si="119"/>
        <v>3310527637815</v>
      </c>
      <c r="DY379" s="140">
        <f t="shared" si="120"/>
        <v>0</v>
      </c>
      <c r="DZ379" s="141">
        <f t="shared" si="121"/>
        <v>0</v>
      </c>
      <c r="EA379" s="141">
        <f t="shared" si="122"/>
        <v>0</v>
      </c>
      <c r="EB379" s="122">
        <f t="shared" si="123"/>
        <v>0</v>
      </c>
      <c r="EC379" s="142">
        <f t="shared" si="124"/>
        <v>212270179437</v>
      </c>
      <c r="ED379" s="130">
        <f t="shared" si="125"/>
        <v>212270179437</v>
      </c>
      <c r="EE379" s="143">
        <f t="shared" si="126"/>
        <v>5731294844804</v>
      </c>
      <c r="EF379" s="143">
        <f t="shared" si="127"/>
        <v>0</v>
      </c>
      <c r="EG379" s="143">
        <f t="shared" si="128"/>
        <v>0</v>
      </c>
      <c r="EH379" s="124">
        <f t="shared" si="129"/>
        <v>5731294844804</v>
      </c>
      <c r="EI379" s="144">
        <f t="shared" ref="EI379:EJ379" si="6236">CK379+CU379+DG379+DU379+EE379</f>
        <v>-4012009482696</v>
      </c>
      <c r="EJ379" s="144">
        <f t="shared" si="6236"/>
        <v>0.0007682728154</v>
      </c>
      <c r="EK379" s="144">
        <f t="shared" si="131"/>
        <v>3.141592654</v>
      </c>
      <c r="EL379" s="145">
        <f t="shared" si="132"/>
        <v>4012009482696</v>
      </c>
      <c r="EM379" s="140">
        <f t="shared" si="133"/>
        <v>1.570796327</v>
      </c>
      <c r="EN379" s="141">
        <f t="shared" si="134"/>
        <v>1.570796327</v>
      </c>
      <c r="EO379" s="141">
        <f t="shared" si="135"/>
        <v>1.570796327</v>
      </c>
      <c r="EP379" s="122">
        <f t="shared" si="136"/>
        <v>1.570796327</v>
      </c>
      <c r="EQ379" s="142">
        <f t="shared" si="137"/>
        <v>2003000.12</v>
      </c>
      <c r="ER379" s="130">
        <f t="shared" si="138"/>
        <v>2003000.12</v>
      </c>
      <c r="ES379" s="143">
        <f t="shared" si="139"/>
        <v>0.0000000006372996993</v>
      </c>
      <c r="ET379" s="143">
        <f t="shared" si="140"/>
        <v>10407893.93</v>
      </c>
      <c r="EU379" s="143">
        <f t="shared" si="141"/>
        <v>1.570796327</v>
      </c>
      <c r="EV379" s="124">
        <f t="shared" si="142"/>
        <v>10407893.93</v>
      </c>
      <c r="EW379" s="144">
        <f t="shared" ref="EW379:EX379" si="6237">BY379+ES379</f>
        <v>-8764828.149</v>
      </c>
      <c r="EX379" s="144">
        <f t="shared" si="6237"/>
        <v>10407893.93</v>
      </c>
      <c r="EY379" s="144">
        <f t="shared" si="144"/>
        <v>2.270705268</v>
      </c>
      <c r="EZ379" s="145">
        <f t="shared" si="145"/>
        <v>13606853.73</v>
      </c>
      <c r="FA379" s="140">
        <f t="shared" si="146"/>
        <v>0.756901756</v>
      </c>
      <c r="FB379" s="141">
        <f t="shared" si="147"/>
        <v>0.756901756</v>
      </c>
      <c r="FC379" s="141">
        <f t="shared" si="148"/>
        <v>0.756901756</v>
      </c>
      <c r="FD379" s="122">
        <f t="shared" si="149"/>
        <v>0.756901756</v>
      </c>
      <c r="FE379" s="142">
        <f t="shared" si="150"/>
        <v>238.7367288</v>
      </c>
      <c r="FF379" s="130">
        <f t="shared" si="151"/>
        <v>238.7367288</v>
      </c>
      <c r="FG379" s="143">
        <f t="shared" si="152"/>
        <v>45.91655898</v>
      </c>
      <c r="FH379" s="143">
        <f t="shared" si="153"/>
        <v>43.37148165</v>
      </c>
      <c r="FI379" s="143">
        <f t="shared" si="154"/>
        <v>0.756901756</v>
      </c>
      <c r="FJ379" s="124">
        <f t="shared" si="155"/>
        <v>63.1618224</v>
      </c>
      <c r="FK379" s="140">
        <f t="shared" si="156"/>
        <v>-6.283185307</v>
      </c>
      <c r="FL379" s="141">
        <f t="shared" si="157"/>
        <v>-6.283185307</v>
      </c>
      <c r="FM379" s="141">
        <f t="shared" si="158"/>
        <v>0</v>
      </c>
      <c r="FN379" s="122">
        <f t="shared" si="159"/>
        <v>0</v>
      </c>
      <c r="FO379" s="142">
        <f t="shared" si="160"/>
        <v>1190.082654</v>
      </c>
      <c r="FP379" s="130">
        <f t="shared" si="161"/>
        <v>1190.082654</v>
      </c>
      <c r="FQ379" s="143">
        <f t="shared" si="162"/>
        <v>-1190.082654</v>
      </c>
      <c r="FR379" s="143">
        <f t="shared" si="163"/>
        <v>0</v>
      </c>
      <c r="FS379" s="143">
        <f t="shared" si="164"/>
        <v>3.141592654</v>
      </c>
      <c r="FT379" s="124">
        <f t="shared" si="165"/>
        <v>1190.082654</v>
      </c>
      <c r="FU379" s="144">
        <f t="shared" si="166"/>
        <v>-35904.74228</v>
      </c>
      <c r="FV379" s="144">
        <f t="shared" si="167"/>
        <v>0</v>
      </c>
      <c r="FW379" s="144">
        <f t="shared" si="168"/>
        <v>-3.141592654</v>
      </c>
      <c r="FX379" s="145">
        <f t="shared" si="169"/>
        <v>35904.74228</v>
      </c>
      <c r="FY379" s="140">
        <f t="shared" si="170"/>
        <v>-3.141592654</v>
      </c>
      <c r="FZ379" s="140">
        <f t="shared" si="171"/>
        <v>-0.756901756</v>
      </c>
      <c r="GA379" s="141">
        <f t="shared" si="172"/>
        <v>-3.89849441</v>
      </c>
      <c r="GB379" s="141">
        <f t="shared" si="173"/>
        <v>-3.89849441</v>
      </c>
      <c r="GC379" s="122">
        <f t="shared" si="174"/>
        <v>2.384690898</v>
      </c>
      <c r="GD379" s="142">
        <f t="shared" si="175"/>
        <v>35904.74228</v>
      </c>
      <c r="GE379" s="142">
        <f t="shared" si="176"/>
        <v>0.01583234875</v>
      </c>
      <c r="GF379" s="130">
        <f t="shared" si="177"/>
        <v>568.4564016</v>
      </c>
      <c r="GG379" s="143">
        <f t="shared" si="178"/>
        <v>-45.91655898</v>
      </c>
      <c r="GH379" s="143">
        <f t="shared" si="179"/>
        <v>43.37148165</v>
      </c>
      <c r="GI379" s="143">
        <f t="shared" si="180"/>
        <v>2.384690898</v>
      </c>
      <c r="GJ379" s="124">
        <f t="shared" si="181"/>
        <v>63.1618224</v>
      </c>
      <c r="GK379" s="146">
        <f t="shared" si="182"/>
        <v>-0.5</v>
      </c>
      <c r="GL379" s="127">
        <f t="shared" si="183"/>
        <v>-0.8660254038</v>
      </c>
      <c r="GM379" s="146">
        <f t="shared" si="184"/>
        <v>-2.094395102</v>
      </c>
      <c r="GN379" s="127">
        <f t="shared" si="185"/>
        <v>1</v>
      </c>
      <c r="GO379" s="147">
        <f t="shared" si="186"/>
        <v>-0.5</v>
      </c>
      <c r="GP379" s="128">
        <f t="shared" si="187"/>
        <v>0.8660254038</v>
      </c>
      <c r="GQ379" s="147">
        <f t="shared" si="188"/>
        <v>2.094395102</v>
      </c>
      <c r="GR379" s="128">
        <f t="shared" si="189"/>
        <v>1</v>
      </c>
      <c r="GS379" s="140">
        <f t="shared" si="190"/>
        <v>-2.094395102</v>
      </c>
      <c r="GT379" s="140">
        <f t="shared" si="191"/>
        <v>0.756901756</v>
      </c>
      <c r="GU379" s="141">
        <f t="shared" si="192"/>
        <v>-1.337493346</v>
      </c>
      <c r="GV379" s="141">
        <f t="shared" si="193"/>
        <v>-1.337493346</v>
      </c>
      <c r="GW379" s="122">
        <f t="shared" si="194"/>
        <v>-1.337493346</v>
      </c>
      <c r="GX379" s="142">
        <f t="shared" si="195"/>
        <v>1</v>
      </c>
      <c r="GY379" s="142">
        <f t="shared" si="196"/>
        <v>63.1618224</v>
      </c>
      <c r="GZ379" s="130">
        <f t="shared" si="197"/>
        <v>63.1618224</v>
      </c>
      <c r="HA379" s="143">
        <f t="shared" si="198"/>
        <v>14.60252542</v>
      </c>
      <c r="HB379" s="143">
        <f t="shared" si="199"/>
        <v>-61.45064736</v>
      </c>
      <c r="HC379" s="143">
        <f t="shared" si="200"/>
        <v>-1.337493346</v>
      </c>
      <c r="HD379" s="124">
        <f t="shared" si="201"/>
        <v>63.1618224</v>
      </c>
      <c r="HE379" s="140">
        <f t="shared" si="202"/>
        <v>2.094395102</v>
      </c>
      <c r="HF379" s="140">
        <f t="shared" si="203"/>
        <v>2.384690898</v>
      </c>
      <c r="HG379" s="141">
        <f t="shared" si="204"/>
        <v>4.479086</v>
      </c>
      <c r="HH379" s="141">
        <f t="shared" si="205"/>
        <v>4.479086</v>
      </c>
      <c r="HI379" s="122">
        <f t="shared" si="206"/>
        <v>-1.804099307</v>
      </c>
      <c r="HJ379" s="142">
        <f t="shared" si="207"/>
        <v>1</v>
      </c>
      <c r="HK379" s="142">
        <f t="shared" si="208"/>
        <v>63.1618224</v>
      </c>
      <c r="HL379" s="130">
        <f t="shared" si="209"/>
        <v>63.1618224</v>
      </c>
      <c r="HM379" s="143">
        <f t="shared" si="210"/>
        <v>-14.60252542</v>
      </c>
      <c r="HN379" s="143">
        <f t="shared" si="211"/>
        <v>-61.45064736</v>
      </c>
      <c r="HO379" s="143">
        <f t="shared" si="212"/>
        <v>-1.804099307</v>
      </c>
      <c r="HP379" s="124">
        <f t="shared" si="213"/>
        <v>63.1618224</v>
      </c>
      <c r="HQ379" s="140">
        <f t="shared" si="214"/>
        <v>2.094395102</v>
      </c>
      <c r="HR379" s="140">
        <f t="shared" si="215"/>
        <v>0.756901756</v>
      </c>
      <c r="HS379" s="141">
        <f t="shared" si="216"/>
        <v>2.851296858</v>
      </c>
      <c r="HT379" s="141">
        <f t="shared" si="217"/>
        <v>2.851296858</v>
      </c>
      <c r="HU379" s="122">
        <f t="shared" si="218"/>
        <v>2.851296858</v>
      </c>
      <c r="HV379" s="142">
        <f t="shared" si="219"/>
        <v>1</v>
      </c>
      <c r="HW379" s="142">
        <f t="shared" si="220"/>
        <v>63.1618224</v>
      </c>
      <c r="HX379" s="130">
        <f t="shared" si="221"/>
        <v>63.1618224</v>
      </c>
      <c r="HY379" s="143">
        <f t="shared" si="222"/>
        <v>-60.5190844</v>
      </c>
      <c r="HZ379" s="143">
        <f t="shared" si="223"/>
        <v>18.0791657</v>
      </c>
      <c r="IA379" s="143">
        <f t="shared" si="224"/>
        <v>2.851296858</v>
      </c>
      <c r="IB379" s="124">
        <f t="shared" si="225"/>
        <v>63.1618224</v>
      </c>
      <c r="IC379" s="140">
        <f t="shared" si="226"/>
        <v>-2.094395102</v>
      </c>
      <c r="ID379" s="140">
        <f t="shared" si="227"/>
        <v>2.384690898</v>
      </c>
      <c r="IE379" s="141">
        <f t="shared" si="228"/>
        <v>0.2902957952</v>
      </c>
      <c r="IF379" s="141">
        <f t="shared" si="229"/>
        <v>0.2902957952</v>
      </c>
      <c r="IG379" s="122">
        <f t="shared" si="230"/>
        <v>0.2902957952</v>
      </c>
      <c r="IH379" s="142">
        <f t="shared" si="231"/>
        <v>1</v>
      </c>
      <c r="II379" s="142">
        <f t="shared" si="232"/>
        <v>63.1618224</v>
      </c>
      <c r="IJ379" s="130">
        <f t="shared" si="233"/>
        <v>63.1618224</v>
      </c>
      <c r="IK379" s="143">
        <f t="shared" si="234"/>
        <v>60.5190844</v>
      </c>
      <c r="IL379" s="143">
        <f t="shared" si="235"/>
        <v>18.0791657</v>
      </c>
      <c r="IM379" s="143">
        <f t="shared" si="236"/>
        <v>0.2902957952</v>
      </c>
      <c r="IN379" s="124">
        <f t="shared" si="237"/>
        <v>63.1618224</v>
      </c>
    </row>
    <row r="380" ht="12.75" customHeight="1">
      <c r="A380" s="129">
        <f>'Cortez Cubic'!AP380</f>
        <v>-0.2187762226</v>
      </c>
      <c r="B380" s="129">
        <f>'Cortez Cubic'!AQ380</f>
        <v>1.334622077</v>
      </c>
      <c r="C380" s="129">
        <f>'Cortez Cubic'!AR380</f>
        <v>1375.443799</v>
      </c>
      <c r="D380" s="129">
        <f>'Cortez Cubic'!AS380</f>
        <v>-39592.3765</v>
      </c>
      <c r="E380" s="129">
        <f t="shared" ref="E380:H380" si="6238">0</f>
        <v>0</v>
      </c>
      <c r="F380" s="129">
        <f t="shared" si="6238"/>
        <v>0</v>
      </c>
      <c r="G380" s="129">
        <f t="shared" si="6238"/>
        <v>0</v>
      </c>
      <c r="H380" s="129">
        <f t="shared" si="6238"/>
        <v>0</v>
      </c>
      <c r="I380" s="110">
        <f>'Cortez Cubic'!I380</f>
        <v>85</v>
      </c>
      <c r="J380" s="130">
        <f t="shared" si="28"/>
        <v>60.5692307</v>
      </c>
      <c r="K380" s="131">
        <f t="shared" si="29"/>
        <v>1</v>
      </c>
      <c r="L380" s="131">
        <f t="shared" si="30"/>
        <v>0</v>
      </c>
      <c r="M380" s="132">
        <f t="shared" si="31"/>
        <v>24.4307693</v>
      </c>
      <c r="N380" s="133">
        <f t="shared" si="32"/>
        <v>26.73346129</v>
      </c>
      <c r="O380" s="134">
        <f t="shared" si="33"/>
        <v>60.5692307</v>
      </c>
      <c r="P380" s="134">
        <f t="shared" si="34"/>
        <v>0</v>
      </c>
      <c r="Q380" s="135">
        <f t="shared" si="35"/>
        <v>33.83576941</v>
      </c>
      <c r="R380" s="135">
        <f t="shared" si="36"/>
        <v>0</v>
      </c>
      <c r="S380" s="136">
        <f t="shared" si="37"/>
        <v>-88.3046019</v>
      </c>
      <c r="T380" s="136">
        <f t="shared" si="38"/>
        <v>0</v>
      </c>
      <c r="U380" s="137">
        <f t="shared" ref="U380:X380" si="6239">ATAN2(A380,E380)</f>
        <v>3.141592654</v>
      </c>
      <c r="V380" s="137">
        <f t="shared" si="6239"/>
        <v>0</v>
      </c>
      <c r="W380" s="137">
        <f t="shared" si="6239"/>
        <v>0</v>
      </c>
      <c r="X380" s="137">
        <f t="shared" si="6239"/>
        <v>3.141592654</v>
      </c>
      <c r="Y380" s="137">
        <f t="shared" ref="Y380:AB380" si="6240">SQRT(POWER(A380,2)+POWER(E380,2))</f>
        <v>0.2187762226</v>
      </c>
      <c r="Z380" s="137">
        <f t="shared" si="6240"/>
        <v>1.334622077</v>
      </c>
      <c r="AA380" s="137">
        <f t="shared" si="6240"/>
        <v>1375.443799</v>
      </c>
      <c r="AB380" s="137">
        <f t="shared" si="6240"/>
        <v>39592.3765</v>
      </c>
      <c r="AC380" s="138">
        <f t="shared" ref="AC380:AF380" si="6241">U380-$U380</f>
        <v>0</v>
      </c>
      <c r="AD380" s="138">
        <f t="shared" si="6241"/>
        <v>-3.141592654</v>
      </c>
      <c r="AE380" s="138">
        <f t="shared" si="6241"/>
        <v>-3.141592654</v>
      </c>
      <c r="AF380" s="138">
        <f t="shared" si="6241"/>
        <v>0</v>
      </c>
      <c r="AG380" s="138">
        <f t="shared" ref="AG380:AJ380" si="6242">Y380/$Y380</f>
        <v>1</v>
      </c>
      <c r="AH380" s="138">
        <f t="shared" si="6242"/>
        <v>6.100398213</v>
      </c>
      <c r="AI380" s="138">
        <f t="shared" si="6242"/>
        <v>6286.989429</v>
      </c>
      <c r="AJ380" s="138">
        <f t="shared" si="6242"/>
        <v>180972.0272</v>
      </c>
      <c r="AK380" s="139">
        <f t="shared" ref="AK380:AN380" si="6243">AG380*COS(AC380)</f>
        <v>1</v>
      </c>
      <c r="AL380" s="139">
        <f t="shared" si="6243"/>
        <v>-6.100398213</v>
      </c>
      <c r="AM380" s="139">
        <f t="shared" si="6243"/>
        <v>-6286.989429</v>
      </c>
      <c r="AN380" s="139">
        <f t="shared" si="6243"/>
        <v>180972.0272</v>
      </c>
      <c r="AO380" s="129">
        <f t="shared" ref="AO380:AR380" si="6244">AG380*SIN(AC380)</f>
        <v>0</v>
      </c>
      <c r="AP380" s="129">
        <f t="shared" si="6244"/>
        <v>0</v>
      </c>
      <c r="AQ380" s="129">
        <f t="shared" si="6244"/>
        <v>0</v>
      </c>
      <c r="AR380" s="129">
        <f t="shared" si="6244"/>
        <v>0</v>
      </c>
      <c r="AS380" s="140">
        <f t="shared" si="45"/>
        <v>-9.424777961</v>
      </c>
      <c r="AT380" s="141">
        <f t="shared" si="46"/>
        <v>-9.424777961</v>
      </c>
      <c r="AU380" s="141">
        <f t="shared" si="47"/>
        <v>-3.141592654</v>
      </c>
      <c r="AV380" s="122">
        <f t="shared" si="48"/>
        <v>3.141592654</v>
      </c>
      <c r="AW380" s="142">
        <f t="shared" si="49"/>
        <v>227.0254554</v>
      </c>
      <c r="AX380" s="130">
        <f t="shared" si="50"/>
        <v>227.0254554</v>
      </c>
      <c r="AY380" s="143">
        <f t="shared" si="51"/>
        <v>454.0509108</v>
      </c>
      <c r="AZ380" s="143">
        <f t="shared" si="52"/>
        <v>0</v>
      </c>
      <c r="BA380" s="143">
        <f t="shared" si="53"/>
        <v>0</v>
      </c>
      <c r="BB380" s="124">
        <f t="shared" si="54"/>
        <v>454.0509108</v>
      </c>
      <c r="BC380" s="140">
        <f t="shared" ref="BC380:BD380" si="6245">BC$2*AD380</f>
        <v>-3.141592654</v>
      </c>
      <c r="BD380" s="140">
        <f t="shared" si="6245"/>
        <v>-3.141592654</v>
      </c>
      <c r="BE380" s="141">
        <f t="shared" si="56"/>
        <v>-6.283185307</v>
      </c>
      <c r="BF380" s="141">
        <f t="shared" si="57"/>
        <v>0</v>
      </c>
      <c r="BG380" s="122">
        <f t="shared" si="58"/>
        <v>0</v>
      </c>
      <c r="BH380" s="142">
        <f t="shared" ref="BH380:BI380" si="6246">POWER(AH380,BH$2)</f>
        <v>6.100398213</v>
      </c>
      <c r="BI380" s="142">
        <f t="shared" si="6246"/>
        <v>6286.989429</v>
      </c>
      <c r="BJ380" s="130">
        <f t="shared" si="60"/>
        <v>38353.13908</v>
      </c>
      <c r="BK380" s="143">
        <f t="shared" si="61"/>
        <v>345178.2517</v>
      </c>
      <c r="BL380" s="143">
        <f t="shared" si="62"/>
        <v>0</v>
      </c>
      <c r="BM380" s="143">
        <f t="shared" si="63"/>
        <v>0</v>
      </c>
      <c r="BN380" s="124">
        <f t="shared" si="64"/>
        <v>345178.2517</v>
      </c>
      <c r="BO380" s="140">
        <f t="shared" si="65"/>
        <v>0</v>
      </c>
      <c r="BP380" s="141">
        <f t="shared" si="66"/>
        <v>0</v>
      </c>
      <c r="BQ380" s="141">
        <f t="shared" si="67"/>
        <v>0</v>
      </c>
      <c r="BR380" s="122">
        <f t="shared" si="68"/>
        <v>0</v>
      </c>
      <c r="BS380" s="142">
        <f t="shared" si="69"/>
        <v>180972.0272</v>
      </c>
      <c r="BT380" s="130">
        <f t="shared" si="70"/>
        <v>180972.0272</v>
      </c>
      <c r="BU380" s="143">
        <f t="shared" si="71"/>
        <v>-4886244.734</v>
      </c>
      <c r="BV380" s="143">
        <f t="shared" si="72"/>
        <v>0</v>
      </c>
      <c r="BW380" s="143">
        <f t="shared" si="73"/>
        <v>3.141592654</v>
      </c>
      <c r="BX380" s="124">
        <f t="shared" si="74"/>
        <v>4886244.734</v>
      </c>
      <c r="BY380" s="144">
        <f t="shared" ref="BY380:BZ380" si="6247">AY380+BK380+BU380</f>
        <v>-4540612.431</v>
      </c>
      <c r="BZ380" s="144">
        <f t="shared" si="6247"/>
        <v>0</v>
      </c>
      <c r="CA380" s="144">
        <f t="shared" si="76"/>
        <v>-3.141592654</v>
      </c>
      <c r="CB380" s="145">
        <f t="shared" si="77"/>
        <v>4540612.431</v>
      </c>
      <c r="CC380" s="140">
        <f t="shared" ref="CC380:CD380" si="6248">CC$2*AD380</f>
        <v>-6.283185307</v>
      </c>
      <c r="CD380" s="140">
        <f t="shared" si="6248"/>
        <v>-6.283185307</v>
      </c>
      <c r="CE380" s="141">
        <f t="shared" si="79"/>
        <v>-12.56637061</v>
      </c>
      <c r="CF380" s="141">
        <f t="shared" si="80"/>
        <v>0</v>
      </c>
      <c r="CG380" s="122">
        <f t="shared" si="81"/>
        <v>0</v>
      </c>
      <c r="CH380" s="142">
        <f t="shared" ref="CH380:CI380" si="6249">POWER(AH380,CH$2)</f>
        <v>37.21485836</v>
      </c>
      <c r="CI380" s="142">
        <f t="shared" si="6249"/>
        <v>39526236.08</v>
      </c>
      <c r="CJ380" s="130">
        <f t="shared" si="83"/>
        <v>1470963277</v>
      </c>
      <c r="CK380" s="143">
        <f t="shared" si="84"/>
        <v>-1470963277</v>
      </c>
      <c r="CL380" s="143">
        <f t="shared" si="85"/>
        <v>0</v>
      </c>
      <c r="CM380" s="143">
        <f t="shared" si="86"/>
        <v>3.141592654</v>
      </c>
      <c r="CN380" s="124">
        <f t="shared" si="87"/>
        <v>1470963277</v>
      </c>
      <c r="CO380" s="140">
        <f t="shared" si="88"/>
        <v>-9.424777961</v>
      </c>
      <c r="CP380" s="141">
        <f t="shared" si="89"/>
        <v>-9.424777961</v>
      </c>
      <c r="CQ380" s="141">
        <f t="shared" si="90"/>
        <v>-3.141592654</v>
      </c>
      <c r="CR380" s="122">
        <f t="shared" si="91"/>
        <v>3.141592654</v>
      </c>
      <c r="CS380" s="142">
        <f t="shared" si="92"/>
        <v>248501028384</v>
      </c>
      <c r="CT380" s="130">
        <f t="shared" si="93"/>
        <v>248501028384</v>
      </c>
      <c r="CU380" s="143">
        <f t="shared" si="94"/>
        <v>-994004113535</v>
      </c>
      <c r="CV380" s="143">
        <f t="shared" si="95"/>
        <v>0.0001217303956</v>
      </c>
      <c r="CW380" s="143">
        <f t="shared" si="96"/>
        <v>3.141592654</v>
      </c>
      <c r="CX380" s="124">
        <f t="shared" si="97"/>
        <v>994004113535</v>
      </c>
      <c r="CY380" s="140">
        <f t="shared" si="98"/>
        <v>-9.424777961</v>
      </c>
      <c r="CZ380" s="140">
        <f t="shared" si="99"/>
        <v>0</v>
      </c>
      <c r="DA380" s="141">
        <f t="shared" si="100"/>
        <v>-9.424777961</v>
      </c>
      <c r="DB380" s="141">
        <f t="shared" si="101"/>
        <v>-3.141592654</v>
      </c>
      <c r="DC380" s="122">
        <f t="shared" si="102"/>
        <v>3.141592654</v>
      </c>
      <c r="DD380" s="142">
        <f t="shared" si="103"/>
        <v>227.0254554</v>
      </c>
      <c r="DE380" s="142">
        <f t="shared" si="104"/>
        <v>180972.0272</v>
      </c>
      <c r="DF380" s="130">
        <f t="shared" si="105"/>
        <v>41085256.89</v>
      </c>
      <c r="DG380" s="143">
        <f t="shared" si="106"/>
        <v>-164341027.6</v>
      </c>
      <c r="DH380" s="143">
        <f t="shared" si="107"/>
        <v>0.00000002012597134</v>
      </c>
      <c r="DI380" s="143">
        <f t="shared" si="108"/>
        <v>3.141592654</v>
      </c>
      <c r="DJ380" s="124">
        <f t="shared" si="109"/>
        <v>164341027.6</v>
      </c>
      <c r="DK380" s="140">
        <f t="shared" ref="DK380:DM380" si="6250">DK$2*AD380</f>
        <v>-3.141592654</v>
      </c>
      <c r="DL380" s="140">
        <f t="shared" si="6250"/>
        <v>-3.141592654</v>
      </c>
      <c r="DM380" s="140">
        <f t="shared" si="6250"/>
        <v>0</v>
      </c>
      <c r="DN380" s="141">
        <f t="shared" si="111"/>
        <v>-6.283185307</v>
      </c>
      <c r="DO380" s="141">
        <f t="shared" si="112"/>
        <v>0</v>
      </c>
      <c r="DP380" s="122">
        <f t="shared" si="113"/>
        <v>0</v>
      </c>
      <c r="DQ380" s="142">
        <f t="shared" ref="DQ380:DS380" si="6251">POWER(AH380,DQ$2)</f>
        <v>6.100398213</v>
      </c>
      <c r="DR380" s="142">
        <f t="shared" si="6251"/>
        <v>6286.989429</v>
      </c>
      <c r="DS380" s="142">
        <f t="shared" si="6251"/>
        <v>180972.0272</v>
      </c>
      <c r="DT380" s="130">
        <f t="shared" si="115"/>
        <v>6940845327</v>
      </c>
      <c r="DU380" s="143">
        <f t="shared" si="116"/>
        <v>-124935215893</v>
      </c>
      <c r="DV380" s="143">
        <f t="shared" si="117"/>
        <v>0</v>
      </c>
      <c r="DW380" s="143">
        <f t="shared" si="118"/>
        <v>3.141592654</v>
      </c>
      <c r="DX380" s="124">
        <f t="shared" si="119"/>
        <v>124935215893</v>
      </c>
      <c r="DY380" s="140">
        <f t="shared" si="120"/>
        <v>0</v>
      </c>
      <c r="DZ380" s="141">
        <f t="shared" si="121"/>
        <v>0</v>
      </c>
      <c r="EA380" s="141">
        <f t="shared" si="122"/>
        <v>0</v>
      </c>
      <c r="EB380" s="122">
        <f t="shared" si="123"/>
        <v>0</v>
      </c>
      <c r="EC380" s="142">
        <f t="shared" si="124"/>
        <v>32750874621</v>
      </c>
      <c r="ED380" s="130">
        <f t="shared" si="125"/>
        <v>32750874621</v>
      </c>
      <c r="EE380" s="143">
        <f t="shared" si="126"/>
        <v>884273614762</v>
      </c>
      <c r="EF380" s="143">
        <f t="shared" si="127"/>
        <v>0</v>
      </c>
      <c r="EG380" s="143">
        <f t="shared" si="128"/>
        <v>0</v>
      </c>
      <c r="EH380" s="124">
        <f t="shared" si="129"/>
        <v>884273614762</v>
      </c>
      <c r="EI380" s="144">
        <f t="shared" ref="EI380:EJ380" si="6252">CK380+CU380+DG380+DU380+EE380</f>
        <v>-236301018970</v>
      </c>
      <c r="EJ380" s="144">
        <f t="shared" si="6252"/>
        <v>0.0001217505216</v>
      </c>
      <c r="EK380" s="144">
        <f t="shared" si="131"/>
        <v>3.141592654</v>
      </c>
      <c r="EL380" s="145">
        <f t="shared" si="132"/>
        <v>236301018970</v>
      </c>
      <c r="EM380" s="140">
        <f t="shared" si="133"/>
        <v>1.570796327</v>
      </c>
      <c r="EN380" s="141">
        <f t="shared" si="134"/>
        <v>1.570796327</v>
      </c>
      <c r="EO380" s="141">
        <f t="shared" si="135"/>
        <v>1.570796327</v>
      </c>
      <c r="EP380" s="122">
        <f t="shared" si="136"/>
        <v>1.570796327</v>
      </c>
      <c r="EQ380" s="142">
        <f t="shared" si="137"/>
        <v>486108.0322</v>
      </c>
      <c r="ER380" s="130">
        <f t="shared" si="138"/>
        <v>486108.0322</v>
      </c>
      <c r="ES380" s="143">
        <f t="shared" si="139"/>
        <v>0.0000000007155268072</v>
      </c>
      <c r="ET380" s="143">
        <f t="shared" si="140"/>
        <v>2525891.429</v>
      </c>
      <c r="EU380" s="143">
        <f t="shared" si="141"/>
        <v>1.570796327</v>
      </c>
      <c r="EV380" s="124">
        <f t="shared" si="142"/>
        <v>2525891.429</v>
      </c>
      <c r="EW380" s="144">
        <f t="shared" ref="EW380:EX380" si="6253">BY380+ES380</f>
        <v>-4540612.431</v>
      </c>
      <c r="EX380" s="144">
        <f t="shared" si="6253"/>
        <v>2525891.429</v>
      </c>
      <c r="EY380" s="144">
        <f t="shared" si="144"/>
        <v>2.633934083</v>
      </c>
      <c r="EZ380" s="145">
        <f t="shared" si="145"/>
        <v>5195891.527</v>
      </c>
      <c r="FA380" s="140">
        <f t="shared" si="146"/>
        <v>0.8779780278</v>
      </c>
      <c r="FB380" s="141">
        <f t="shared" si="147"/>
        <v>0.8779780278</v>
      </c>
      <c r="FC380" s="141">
        <f t="shared" si="148"/>
        <v>0.8779780278</v>
      </c>
      <c r="FD380" s="122">
        <f t="shared" si="149"/>
        <v>0.8779780278</v>
      </c>
      <c r="FE380" s="142">
        <f t="shared" si="150"/>
        <v>173.2021819</v>
      </c>
      <c r="FF380" s="130">
        <f t="shared" si="151"/>
        <v>173.2021819</v>
      </c>
      <c r="FG380" s="143">
        <f t="shared" si="152"/>
        <v>29.26788232</v>
      </c>
      <c r="FH380" s="143">
        <f t="shared" si="153"/>
        <v>35.25888813</v>
      </c>
      <c r="FI380" s="143">
        <f t="shared" si="154"/>
        <v>0.8779780278</v>
      </c>
      <c r="FJ380" s="124">
        <f t="shared" si="155"/>
        <v>45.82355428</v>
      </c>
      <c r="FK380" s="140">
        <f t="shared" si="156"/>
        <v>-6.283185307</v>
      </c>
      <c r="FL380" s="141">
        <f t="shared" si="157"/>
        <v>-6.283185307</v>
      </c>
      <c r="FM380" s="141">
        <f t="shared" si="158"/>
        <v>0</v>
      </c>
      <c r="FN380" s="122">
        <f t="shared" si="159"/>
        <v>0</v>
      </c>
      <c r="FO380" s="142">
        <f t="shared" si="160"/>
        <v>37.21485836</v>
      </c>
      <c r="FP380" s="130">
        <f t="shared" si="161"/>
        <v>37.21485836</v>
      </c>
      <c r="FQ380" s="143">
        <f t="shared" si="162"/>
        <v>-37.21485836</v>
      </c>
      <c r="FR380" s="143">
        <f t="shared" si="163"/>
        <v>0</v>
      </c>
      <c r="FS380" s="143">
        <f t="shared" si="164"/>
        <v>3.141592654</v>
      </c>
      <c r="FT380" s="124">
        <f t="shared" si="165"/>
        <v>37.21485836</v>
      </c>
      <c r="FU380" s="144">
        <f t="shared" si="166"/>
        <v>-18898.18314</v>
      </c>
      <c r="FV380" s="144">
        <f t="shared" si="167"/>
        <v>0</v>
      </c>
      <c r="FW380" s="144">
        <f t="shared" si="168"/>
        <v>-3.141592654</v>
      </c>
      <c r="FX380" s="145">
        <f t="shared" si="169"/>
        <v>18898.18314</v>
      </c>
      <c r="FY380" s="140">
        <f t="shared" si="170"/>
        <v>-3.141592654</v>
      </c>
      <c r="FZ380" s="140">
        <f t="shared" si="171"/>
        <v>-0.8779780278</v>
      </c>
      <c r="GA380" s="141">
        <f t="shared" si="172"/>
        <v>-4.019570681</v>
      </c>
      <c r="GB380" s="141">
        <f t="shared" si="173"/>
        <v>-4.019570681</v>
      </c>
      <c r="GC380" s="122">
        <f t="shared" si="174"/>
        <v>2.263614626</v>
      </c>
      <c r="GD380" s="142">
        <f t="shared" si="175"/>
        <v>18898.18314</v>
      </c>
      <c r="GE380" s="142">
        <f t="shared" si="176"/>
        <v>0.02182283796</v>
      </c>
      <c r="GF380" s="130">
        <f t="shared" si="177"/>
        <v>412.4119886</v>
      </c>
      <c r="GG380" s="143">
        <f t="shared" si="178"/>
        <v>-29.26788232</v>
      </c>
      <c r="GH380" s="143">
        <f t="shared" si="179"/>
        <v>35.25888813</v>
      </c>
      <c r="GI380" s="143">
        <f t="shared" si="180"/>
        <v>2.263614626</v>
      </c>
      <c r="GJ380" s="124">
        <f t="shared" si="181"/>
        <v>45.82355428</v>
      </c>
      <c r="GK380" s="146">
        <f t="shared" si="182"/>
        <v>-0.5</v>
      </c>
      <c r="GL380" s="127">
        <f t="shared" si="183"/>
        <v>-0.8660254038</v>
      </c>
      <c r="GM380" s="146">
        <f t="shared" si="184"/>
        <v>-2.094395102</v>
      </c>
      <c r="GN380" s="127">
        <f t="shared" si="185"/>
        <v>1</v>
      </c>
      <c r="GO380" s="147">
        <f t="shared" si="186"/>
        <v>-0.5</v>
      </c>
      <c r="GP380" s="128">
        <f t="shared" si="187"/>
        <v>0.8660254038</v>
      </c>
      <c r="GQ380" s="147">
        <f t="shared" si="188"/>
        <v>2.094395102</v>
      </c>
      <c r="GR380" s="128">
        <f t="shared" si="189"/>
        <v>1</v>
      </c>
      <c r="GS380" s="140">
        <f t="shared" si="190"/>
        <v>-2.094395102</v>
      </c>
      <c r="GT380" s="140">
        <f t="shared" si="191"/>
        <v>0.8779780278</v>
      </c>
      <c r="GU380" s="141">
        <f t="shared" si="192"/>
        <v>-1.216417075</v>
      </c>
      <c r="GV380" s="141">
        <f t="shared" si="193"/>
        <v>-1.216417075</v>
      </c>
      <c r="GW380" s="122">
        <f t="shared" si="194"/>
        <v>-1.216417075</v>
      </c>
      <c r="GX380" s="142">
        <f t="shared" si="195"/>
        <v>1</v>
      </c>
      <c r="GY380" s="142">
        <f t="shared" si="196"/>
        <v>45.82355428</v>
      </c>
      <c r="GZ380" s="130">
        <f t="shared" si="197"/>
        <v>45.82355428</v>
      </c>
      <c r="HA380" s="143">
        <f t="shared" si="198"/>
        <v>15.90115167</v>
      </c>
      <c r="HB380" s="143">
        <f t="shared" si="199"/>
        <v>-42.97617366</v>
      </c>
      <c r="HC380" s="143">
        <f t="shared" si="200"/>
        <v>-1.216417075</v>
      </c>
      <c r="HD380" s="124">
        <f t="shared" si="201"/>
        <v>45.82355428</v>
      </c>
      <c r="HE380" s="140">
        <f t="shared" si="202"/>
        <v>2.094395102</v>
      </c>
      <c r="HF380" s="140">
        <f t="shared" si="203"/>
        <v>2.263614626</v>
      </c>
      <c r="HG380" s="141">
        <f t="shared" si="204"/>
        <v>4.358009728</v>
      </c>
      <c r="HH380" s="141">
        <f t="shared" si="205"/>
        <v>4.358009728</v>
      </c>
      <c r="HI380" s="122">
        <f t="shared" si="206"/>
        <v>-1.925175579</v>
      </c>
      <c r="HJ380" s="142">
        <f t="shared" si="207"/>
        <v>1</v>
      </c>
      <c r="HK380" s="142">
        <f t="shared" si="208"/>
        <v>45.82355428</v>
      </c>
      <c r="HL380" s="130">
        <f t="shared" si="209"/>
        <v>45.82355428</v>
      </c>
      <c r="HM380" s="143">
        <f t="shared" si="210"/>
        <v>-15.90115167</v>
      </c>
      <c r="HN380" s="143">
        <f t="shared" si="211"/>
        <v>-42.97617366</v>
      </c>
      <c r="HO380" s="143">
        <f t="shared" si="212"/>
        <v>-1.925175579</v>
      </c>
      <c r="HP380" s="124">
        <f t="shared" si="213"/>
        <v>45.82355428</v>
      </c>
      <c r="HQ380" s="140">
        <f t="shared" si="214"/>
        <v>2.094395102</v>
      </c>
      <c r="HR380" s="140">
        <f t="shared" si="215"/>
        <v>0.8779780278</v>
      </c>
      <c r="HS380" s="141">
        <f t="shared" si="216"/>
        <v>2.97237313</v>
      </c>
      <c r="HT380" s="141">
        <f t="shared" si="217"/>
        <v>2.97237313</v>
      </c>
      <c r="HU380" s="122">
        <f t="shared" si="218"/>
        <v>2.97237313</v>
      </c>
      <c r="HV380" s="142">
        <f t="shared" si="219"/>
        <v>1</v>
      </c>
      <c r="HW380" s="142">
        <f t="shared" si="220"/>
        <v>45.82355428</v>
      </c>
      <c r="HX380" s="130">
        <f t="shared" si="221"/>
        <v>45.82355428</v>
      </c>
      <c r="HY380" s="143">
        <f t="shared" si="222"/>
        <v>-45.16903399</v>
      </c>
      <c r="HZ380" s="143">
        <f t="shared" si="223"/>
        <v>7.717285537</v>
      </c>
      <c r="IA380" s="143">
        <f t="shared" si="224"/>
        <v>2.97237313</v>
      </c>
      <c r="IB380" s="124">
        <f t="shared" si="225"/>
        <v>45.82355428</v>
      </c>
      <c r="IC380" s="140">
        <f t="shared" si="226"/>
        <v>-2.094395102</v>
      </c>
      <c r="ID380" s="140">
        <f t="shared" si="227"/>
        <v>2.263614626</v>
      </c>
      <c r="IE380" s="141">
        <f t="shared" si="228"/>
        <v>0.1692195234</v>
      </c>
      <c r="IF380" s="141">
        <f t="shared" si="229"/>
        <v>0.1692195234</v>
      </c>
      <c r="IG380" s="122">
        <f t="shared" si="230"/>
        <v>0.1692195234</v>
      </c>
      <c r="IH380" s="142">
        <f t="shared" si="231"/>
        <v>1</v>
      </c>
      <c r="II380" s="142">
        <f t="shared" si="232"/>
        <v>45.82355428</v>
      </c>
      <c r="IJ380" s="130">
        <f t="shared" si="233"/>
        <v>45.82355428</v>
      </c>
      <c r="IK380" s="143">
        <f t="shared" si="234"/>
        <v>45.16903399</v>
      </c>
      <c r="IL380" s="143">
        <f t="shared" si="235"/>
        <v>7.717285537</v>
      </c>
      <c r="IM380" s="143">
        <f t="shared" si="236"/>
        <v>0.1692195234</v>
      </c>
      <c r="IN380" s="124">
        <f t="shared" si="237"/>
        <v>45.82355428</v>
      </c>
    </row>
    <row r="381" ht="12.75" customHeight="1">
      <c r="A381" s="129">
        <f>'Cortez Cubic'!AP381</f>
        <v>-0.2187762226</v>
      </c>
      <c r="B381" s="129">
        <f>'Cortez Cubic'!AQ381</f>
        <v>-0.8948786619</v>
      </c>
      <c r="C381" s="129">
        <f>'Cortez Cubic'!AR381</f>
        <v>14295.77565</v>
      </c>
      <c r="D381" s="129">
        <f>'Cortez Cubic'!AS381</f>
        <v>-1264736.205</v>
      </c>
      <c r="E381" s="129">
        <f t="shared" ref="E381:H381" si="6254">0</f>
        <v>0</v>
      </c>
      <c r="F381" s="129">
        <f t="shared" si="6254"/>
        <v>0</v>
      </c>
      <c r="G381" s="129">
        <f t="shared" si="6254"/>
        <v>0</v>
      </c>
      <c r="H381" s="129">
        <f t="shared" si="6254"/>
        <v>0</v>
      </c>
      <c r="I381" s="110">
        <f>'Cortez Cubic'!I381</f>
        <v>156</v>
      </c>
      <c r="J381" s="130">
        <f t="shared" si="28"/>
        <v>180.490676</v>
      </c>
      <c r="K381" s="131">
        <f t="shared" si="29"/>
        <v>1</v>
      </c>
      <c r="L381" s="131">
        <f t="shared" si="30"/>
        <v>0</v>
      </c>
      <c r="M381" s="132">
        <f t="shared" si="31"/>
        <v>-24.49067596</v>
      </c>
      <c r="N381" s="133">
        <f t="shared" si="32"/>
        <v>71.41917894</v>
      </c>
      <c r="O381" s="134">
        <f t="shared" si="33"/>
        <v>180.490676</v>
      </c>
      <c r="P381" s="134">
        <f t="shared" si="34"/>
        <v>0</v>
      </c>
      <c r="Q381" s="135">
        <f t="shared" si="35"/>
        <v>109.071497</v>
      </c>
      <c r="R381" s="135">
        <f t="shared" si="36"/>
        <v>0</v>
      </c>
      <c r="S381" s="136">
        <f t="shared" si="37"/>
        <v>-293.6525565</v>
      </c>
      <c r="T381" s="136">
        <f t="shared" si="38"/>
        <v>0</v>
      </c>
      <c r="U381" s="137">
        <f t="shared" ref="U381:X381" si="6255">ATAN2(A381,E381)</f>
        <v>3.141592654</v>
      </c>
      <c r="V381" s="137">
        <f t="shared" si="6255"/>
        <v>3.141592654</v>
      </c>
      <c r="W381" s="137">
        <f t="shared" si="6255"/>
        <v>0</v>
      </c>
      <c r="X381" s="137">
        <f t="shared" si="6255"/>
        <v>3.141592654</v>
      </c>
      <c r="Y381" s="137">
        <f t="shared" ref="Y381:AB381" si="6256">SQRT(POWER(A381,2)+POWER(E381,2))</f>
        <v>0.2187762226</v>
      </c>
      <c r="Z381" s="137">
        <f t="shared" si="6256"/>
        <v>0.8948786619</v>
      </c>
      <c r="AA381" s="137">
        <f t="shared" si="6256"/>
        <v>14295.77565</v>
      </c>
      <c r="AB381" s="137">
        <f t="shared" si="6256"/>
        <v>1264736.205</v>
      </c>
      <c r="AC381" s="138">
        <f t="shared" ref="AC381:AF381" si="6257">U381-$U381</f>
        <v>0</v>
      </c>
      <c r="AD381" s="138">
        <f t="shared" si="6257"/>
        <v>0</v>
      </c>
      <c r="AE381" s="138">
        <f t="shared" si="6257"/>
        <v>-3.141592654</v>
      </c>
      <c r="AF381" s="138">
        <f t="shared" si="6257"/>
        <v>0</v>
      </c>
      <c r="AG381" s="138">
        <f t="shared" ref="AG381:AJ381" si="6258">Y381/$Y381</f>
        <v>1</v>
      </c>
      <c r="AH381" s="138">
        <f t="shared" si="6258"/>
        <v>4.090383549</v>
      </c>
      <c r="AI381" s="138">
        <f t="shared" si="6258"/>
        <v>65344.28415</v>
      </c>
      <c r="AJ381" s="138">
        <f t="shared" si="6258"/>
        <v>5780958.231</v>
      </c>
      <c r="AK381" s="139">
        <f t="shared" ref="AK381:AN381" si="6259">AG381*COS(AC381)</f>
        <v>1</v>
      </c>
      <c r="AL381" s="139">
        <f t="shared" si="6259"/>
        <v>4.090383549</v>
      </c>
      <c r="AM381" s="139">
        <f t="shared" si="6259"/>
        <v>-65344.28415</v>
      </c>
      <c r="AN381" s="139">
        <f t="shared" si="6259"/>
        <v>5780958.231</v>
      </c>
      <c r="AO381" s="129">
        <f t="shared" ref="AO381:AR381" si="6260">AG381*SIN(AC381)</f>
        <v>0</v>
      </c>
      <c r="AP381" s="129">
        <f t="shared" si="6260"/>
        <v>0</v>
      </c>
      <c r="AQ381" s="129">
        <f t="shared" si="6260"/>
        <v>0</v>
      </c>
      <c r="AR381" s="129">
        <f t="shared" si="6260"/>
        <v>0</v>
      </c>
      <c r="AS381" s="140">
        <f t="shared" si="45"/>
        <v>0</v>
      </c>
      <c r="AT381" s="141">
        <f t="shared" si="46"/>
        <v>0</v>
      </c>
      <c r="AU381" s="141">
        <f t="shared" si="47"/>
        <v>0</v>
      </c>
      <c r="AV381" s="122">
        <f t="shared" si="48"/>
        <v>0</v>
      </c>
      <c r="AW381" s="142">
        <f t="shared" si="49"/>
        <v>68.43717896</v>
      </c>
      <c r="AX381" s="130">
        <f t="shared" si="50"/>
        <v>68.43717896</v>
      </c>
      <c r="AY381" s="143">
        <f t="shared" si="51"/>
        <v>-136.8743579</v>
      </c>
      <c r="AZ381" s="143">
        <f t="shared" si="52"/>
        <v>0</v>
      </c>
      <c r="BA381" s="143">
        <f t="shared" si="53"/>
        <v>3.141592654</v>
      </c>
      <c r="BB381" s="124">
        <f t="shared" si="54"/>
        <v>136.8743579</v>
      </c>
      <c r="BC381" s="140">
        <f t="shared" ref="BC381:BD381" si="6261">BC$2*AD381</f>
        <v>0</v>
      </c>
      <c r="BD381" s="140">
        <f t="shared" si="6261"/>
        <v>-3.141592654</v>
      </c>
      <c r="BE381" s="141">
        <f t="shared" si="56"/>
        <v>-3.141592654</v>
      </c>
      <c r="BF381" s="141">
        <f t="shared" si="57"/>
        <v>-3.141592654</v>
      </c>
      <c r="BG381" s="122">
        <f t="shared" si="58"/>
        <v>3.141592654</v>
      </c>
      <c r="BH381" s="142">
        <f t="shared" ref="BH381:BI381" si="6262">POWER(AH381,BH$2)</f>
        <v>4.090383549</v>
      </c>
      <c r="BI381" s="142">
        <f t="shared" si="6262"/>
        <v>65344.28415</v>
      </c>
      <c r="BJ381" s="130">
        <f t="shared" si="60"/>
        <v>267283.1849</v>
      </c>
      <c r="BK381" s="143">
        <f t="shared" si="61"/>
        <v>-2405548.664</v>
      </c>
      <c r="BL381" s="143">
        <f t="shared" si="62"/>
        <v>0.0000000002945947472</v>
      </c>
      <c r="BM381" s="143">
        <f t="shared" si="63"/>
        <v>3.141592654</v>
      </c>
      <c r="BN381" s="124">
        <f t="shared" si="64"/>
        <v>2405548.664</v>
      </c>
      <c r="BO381" s="140">
        <f t="shared" si="65"/>
        <v>0</v>
      </c>
      <c r="BP381" s="141">
        <f t="shared" si="66"/>
        <v>0</v>
      </c>
      <c r="BQ381" s="141">
        <f t="shared" si="67"/>
        <v>0</v>
      </c>
      <c r="BR381" s="122">
        <f t="shared" si="68"/>
        <v>0</v>
      </c>
      <c r="BS381" s="142">
        <f t="shared" si="69"/>
        <v>5780958.231</v>
      </c>
      <c r="BT381" s="130">
        <f t="shared" si="70"/>
        <v>5780958.231</v>
      </c>
      <c r="BU381" s="143">
        <f t="shared" si="71"/>
        <v>-156085872.2</v>
      </c>
      <c r="BV381" s="143">
        <f t="shared" si="72"/>
        <v>0</v>
      </c>
      <c r="BW381" s="143">
        <f t="shared" si="73"/>
        <v>3.141592654</v>
      </c>
      <c r="BX381" s="124">
        <f t="shared" si="74"/>
        <v>156085872.2</v>
      </c>
      <c r="BY381" s="144">
        <f t="shared" ref="BY381:BZ381" si="6263">AY381+BK381+BU381</f>
        <v>-158491557.8</v>
      </c>
      <c r="BZ381" s="144">
        <f t="shared" si="6263"/>
        <v>0.0000000002945947472</v>
      </c>
      <c r="CA381" s="144">
        <f t="shared" si="76"/>
        <v>3.141592654</v>
      </c>
      <c r="CB381" s="145">
        <f t="shared" si="77"/>
        <v>158491557.8</v>
      </c>
      <c r="CC381" s="140">
        <f t="shared" ref="CC381:CD381" si="6264">CC$2*AD381</f>
        <v>0</v>
      </c>
      <c r="CD381" s="140">
        <f t="shared" si="6264"/>
        <v>-6.283185307</v>
      </c>
      <c r="CE381" s="141">
        <f t="shared" si="79"/>
        <v>-6.283185307</v>
      </c>
      <c r="CF381" s="141">
        <f t="shared" si="80"/>
        <v>0</v>
      </c>
      <c r="CG381" s="122">
        <f t="shared" si="81"/>
        <v>0</v>
      </c>
      <c r="CH381" s="142">
        <f t="shared" ref="CH381:CI381" si="6265">POWER(AH381,CH$2)</f>
        <v>16.73123758</v>
      </c>
      <c r="CI381" s="142">
        <f t="shared" si="6265"/>
        <v>4269875471</v>
      </c>
      <c r="CJ381" s="130">
        <f t="shared" si="83"/>
        <v>71440300937</v>
      </c>
      <c r="CK381" s="143">
        <f t="shared" si="84"/>
        <v>-71440300937</v>
      </c>
      <c r="CL381" s="143">
        <f t="shared" si="85"/>
        <v>0</v>
      </c>
      <c r="CM381" s="143">
        <f t="shared" si="86"/>
        <v>3.141592654</v>
      </c>
      <c r="CN381" s="124">
        <f t="shared" si="87"/>
        <v>71440300937</v>
      </c>
      <c r="CO381" s="140">
        <f t="shared" si="88"/>
        <v>-9.424777961</v>
      </c>
      <c r="CP381" s="141">
        <f t="shared" si="89"/>
        <v>-9.424777961</v>
      </c>
      <c r="CQ381" s="141">
        <f t="shared" si="90"/>
        <v>-3.141592654</v>
      </c>
      <c r="CR381" s="122">
        <f t="shared" si="91"/>
        <v>3.141592654</v>
      </c>
      <c r="CS381" s="142">
        <f t="shared" si="92"/>
        <v>279011956022312</v>
      </c>
      <c r="CT381" s="130">
        <f t="shared" si="93"/>
        <v>279011956022312</v>
      </c>
      <c r="CU381" s="143">
        <f t="shared" si="94"/>
        <v>-1.11605E+15</v>
      </c>
      <c r="CV381" s="143">
        <f t="shared" si="95"/>
        <v>0.1366764395</v>
      </c>
      <c r="CW381" s="143">
        <f t="shared" si="96"/>
        <v>3.141592654</v>
      </c>
      <c r="CX381" s="124">
        <f t="shared" si="97"/>
        <v>1.11605E+15</v>
      </c>
      <c r="CY381" s="140">
        <f t="shared" si="98"/>
        <v>0</v>
      </c>
      <c r="CZ381" s="140">
        <f t="shared" si="99"/>
        <v>0</v>
      </c>
      <c r="DA381" s="141">
        <f t="shared" si="100"/>
        <v>0</v>
      </c>
      <c r="DB381" s="141">
        <f t="shared" si="101"/>
        <v>0</v>
      </c>
      <c r="DC381" s="122">
        <f t="shared" si="102"/>
        <v>0</v>
      </c>
      <c r="DD381" s="142">
        <f t="shared" si="103"/>
        <v>68.43717896</v>
      </c>
      <c r="DE381" s="142">
        <f t="shared" si="104"/>
        <v>5780958.231</v>
      </c>
      <c r="DF381" s="130">
        <f t="shared" si="105"/>
        <v>395632473</v>
      </c>
      <c r="DG381" s="143">
        <f t="shared" si="106"/>
        <v>1582529892</v>
      </c>
      <c r="DH381" s="143">
        <f t="shared" si="107"/>
        <v>0</v>
      </c>
      <c r="DI381" s="143">
        <f t="shared" si="108"/>
        <v>0</v>
      </c>
      <c r="DJ381" s="124">
        <f t="shared" si="109"/>
        <v>1582529892</v>
      </c>
      <c r="DK381" s="140">
        <f t="shared" ref="DK381:DM381" si="6266">DK$2*AD381</f>
        <v>0</v>
      </c>
      <c r="DL381" s="140">
        <f t="shared" si="6266"/>
        <v>-3.141592654</v>
      </c>
      <c r="DM381" s="140">
        <f t="shared" si="6266"/>
        <v>0</v>
      </c>
      <c r="DN381" s="141">
        <f t="shared" si="111"/>
        <v>-3.141592654</v>
      </c>
      <c r="DO381" s="141">
        <f t="shared" si="112"/>
        <v>-3.141592654</v>
      </c>
      <c r="DP381" s="122">
        <f t="shared" si="113"/>
        <v>3.141592654</v>
      </c>
      <c r="DQ381" s="142">
        <f t="shared" ref="DQ381:DS381" si="6267">POWER(AH381,DQ$2)</f>
        <v>4.090383549</v>
      </c>
      <c r="DR381" s="142">
        <f t="shared" si="6267"/>
        <v>65344.28415</v>
      </c>
      <c r="DS381" s="142">
        <f t="shared" si="6267"/>
        <v>5780958.231</v>
      </c>
      <c r="DT381" s="130">
        <f t="shared" si="115"/>
        <v>1545152927958</v>
      </c>
      <c r="DU381" s="143">
        <f t="shared" si="116"/>
        <v>27812752703246</v>
      </c>
      <c r="DV381" s="143">
        <f t="shared" si="117"/>
        <v>-0.003406079857</v>
      </c>
      <c r="DW381" s="143">
        <f t="shared" si="118"/>
        <v>0</v>
      </c>
      <c r="DX381" s="124">
        <f t="shared" si="119"/>
        <v>27812752703246</v>
      </c>
      <c r="DY381" s="140">
        <f t="shared" si="120"/>
        <v>0</v>
      </c>
      <c r="DZ381" s="141">
        <f t="shared" si="121"/>
        <v>0</v>
      </c>
      <c r="EA381" s="141">
        <f t="shared" si="122"/>
        <v>0</v>
      </c>
      <c r="EB381" s="122">
        <f t="shared" si="123"/>
        <v>0</v>
      </c>
      <c r="EC381" s="142">
        <f t="shared" si="124"/>
        <v>33419478073989</v>
      </c>
      <c r="ED381" s="130">
        <f t="shared" si="125"/>
        <v>33419478073989</v>
      </c>
      <c r="EE381" s="143">
        <f t="shared" si="126"/>
        <v>902325907997695</v>
      </c>
      <c r="EF381" s="143">
        <f t="shared" si="127"/>
        <v>0</v>
      </c>
      <c r="EG381" s="143">
        <f t="shared" si="128"/>
        <v>0</v>
      </c>
      <c r="EH381" s="124">
        <f t="shared" si="129"/>
        <v>902325907997695</v>
      </c>
      <c r="EI381" s="144">
        <f t="shared" ref="EI381:EJ381" si="6268">CK381+CU381+DG381+DU381+EE381</f>
        <v>-185979021159351</v>
      </c>
      <c r="EJ381" s="144">
        <f t="shared" si="6268"/>
        <v>0.1332703597</v>
      </c>
      <c r="EK381" s="144">
        <f t="shared" si="131"/>
        <v>3.141592654</v>
      </c>
      <c r="EL381" s="145">
        <f t="shared" si="132"/>
        <v>185979021159351</v>
      </c>
      <c r="EM381" s="140">
        <f t="shared" si="133"/>
        <v>1.570796327</v>
      </c>
      <c r="EN381" s="141">
        <f t="shared" si="134"/>
        <v>1.570796327</v>
      </c>
      <c r="EO381" s="141">
        <f t="shared" si="135"/>
        <v>1.570796327</v>
      </c>
      <c r="EP381" s="122">
        <f t="shared" si="136"/>
        <v>1.570796327</v>
      </c>
      <c r="EQ381" s="142">
        <f t="shared" si="137"/>
        <v>13637412.55</v>
      </c>
      <c r="ER381" s="130">
        <f t="shared" si="138"/>
        <v>13637412.55</v>
      </c>
      <c r="ES381" s="143">
        <f t="shared" si="139"/>
        <v>0.00000002007359191</v>
      </c>
      <c r="ET381" s="143">
        <f t="shared" si="140"/>
        <v>70862074.28</v>
      </c>
      <c r="EU381" s="143">
        <f t="shared" si="141"/>
        <v>1.570796327</v>
      </c>
      <c r="EV381" s="124">
        <f t="shared" si="142"/>
        <v>70862074.28</v>
      </c>
      <c r="EW381" s="144">
        <f t="shared" ref="EW381:EX381" si="6269">BY381+ES381</f>
        <v>-158491557.8</v>
      </c>
      <c r="EX381" s="144">
        <f t="shared" si="6269"/>
        <v>70862074.28</v>
      </c>
      <c r="EY381" s="144">
        <f t="shared" si="144"/>
        <v>2.721150362</v>
      </c>
      <c r="EZ381" s="145">
        <f t="shared" si="145"/>
        <v>173611657</v>
      </c>
      <c r="FA381" s="140">
        <f t="shared" si="146"/>
        <v>0.9070501208</v>
      </c>
      <c r="FB381" s="141">
        <f t="shared" si="147"/>
        <v>0.9070501208</v>
      </c>
      <c r="FC381" s="141">
        <f t="shared" si="148"/>
        <v>0.9070501208</v>
      </c>
      <c r="FD381" s="122">
        <f t="shared" si="149"/>
        <v>0.9070501208</v>
      </c>
      <c r="FE381" s="142">
        <f t="shared" si="150"/>
        <v>557.8613765</v>
      </c>
      <c r="FF381" s="130">
        <f t="shared" si="151"/>
        <v>557.8613765</v>
      </c>
      <c r="FG381" s="143">
        <f t="shared" si="152"/>
        <v>90.92706857</v>
      </c>
      <c r="FH381" s="143">
        <f t="shared" si="153"/>
        <v>116.2564204</v>
      </c>
      <c r="FI381" s="143">
        <f t="shared" si="154"/>
        <v>0.9070501208</v>
      </c>
      <c r="FJ381" s="124">
        <f t="shared" si="155"/>
        <v>147.5916226</v>
      </c>
      <c r="FK381" s="140">
        <f t="shared" si="156"/>
        <v>0</v>
      </c>
      <c r="FL381" s="141">
        <f t="shared" si="157"/>
        <v>0</v>
      </c>
      <c r="FM381" s="141">
        <f t="shared" si="158"/>
        <v>0</v>
      </c>
      <c r="FN381" s="122">
        <f t="shared" si="159"/>
        <v>0</v>
      </c>
      <c r="FO381" s="142">
        <f t="shared" si="160"/>
        <v>16.73123758</v>
      </c>
      <c r="FP381" s="130">
        <f t="shared" si="161"/>
        <v>16.73123758</v>
      </c>
      <c r="FQ381" s="143">
        <f t="shared" si="162"/>
        <v>-16.73123758</v>
      </c>
      <c r="FR381" s="143">
        <f t="shared" si="163"/>
        <v>0</v>
      </c>
      <c r="FS381" s="143">
        <f t="shared" si="164"/>
        <v>3.141592654</v>
      </c>
      <c r="FT381" s="124">
        <f t="shared" si="165"/>
        <v>16.73123758</v>
      </c>
      <c r="FU381" s="144">
        <f t="shared" si="166"/>
        <v>-196049.5837</v>
      </c>
      <c r="FV381" s="144">
        <f t="shared" si="167"/>
        <v>0</v>
      </c>
      <c r="FW381" s="144">
        <f t="shared" si="168"/>
        <v>-3.141592654</v>
      </c>
      <c r="FX381" s="145">
        <f t="shared" si="169"/>
        <v>196049.5837</v>
      </c>
      <c r="FY381" s="140">
        <f t="shared" si="170"/>
        <v>-3.141592654</v>
      </c>
      <c r="FZ381" s="140">
        <f t="shared" si="171"/>
        <v>-0.9070501208</v>
      </c>
      <c r="GA381" s="141">
        <f t="shared" si="172"/>
        <v>-4.048642774</v>
      </c>
      <c r="GB381" s="141">
        <f t="shared" si="173"/>
        <v>-4.048642774</v>
      </c>
      <c r="GC381" s="122">
        <f t="shared" si="174"/>
        <v>2.234542533</v>
      </c>
      <c r="GD381" s="142">
        <f t="shared" si="175"/>
        <v>196049.5837</v>
      </c>
      <c r="GE381" s="142">
        <f t="shared" si="176"/>
        <v>0.006775452306</v>
      </c>
      <c r="GF381" s="130">
        <f t="shared" si="177"/>
        <v>1328.324604</v>
      </c>
      <c r="GG381" s="143">
        <f t="shared" si="178"/>
        <v>-90.92706857</v>
      </c>
      <c r="GH381" s="143">
        <f t="shared" si="179"/>
        <v>116.2564204</v>
      </c>
      <c r="GI381" s="143">
        <f t="shared" si="180"/>
        <v>2.234542533</v>
      </c>
      <c r="GJ381" s="124">
        <f t="shared" si="181"/>
        <v>147.5916226</v>
      </c>
      <c r="GK381" s="146">
        <f t="shared" si="182"/>
        <v>-0.5</v>
      </c>
      <c r="GL381" s="127">
        <f t="shared" si="183"/>
        <v>-0.8660254038</v>
      </c>
      <c r="GM381" s="146">
        <f t="shared" si="184"/>
        <v>-2.094395102</v>
      </c>
      <c r="GN381" s="127">
        <f t="shared" si="185"/>
        <v>1</v>
      </c>
      <c r="GO381" s="147">
        <f t="shared" si="186"/>
        <v>-0.5</v>
      </c>
      <c r="GP381" s="128">
        <f t="shared" si="187"/>
        <v>0.8660254038</v>
      </c>
      <c r="GQ381" s="147">
        <f t="shared" si="188"/>
        <v>2.094395102</v>
      </c>
      <c r="GR381" s="128">
        <f t="shared" si="189"/>
        <v>1</v>
      </c>
      <c r="GS381" s="140">
        <f t="shared" si="190"/>
        <v>-2.094395102</v>
      </c>
      <c r="GT381" s="140">
        <f t="shared" si="191"/>
        <v>0.9070501208</v>
      </c>
      <c r="GU381" s="141">
        <f t="shared" si="192"/>
        <v>-1.187344982</v>
      </c>
      <c r="GV381" s="141">
        <f t="shared" si="193"/>
        <v>-1.187344982</v>
      </c>
      <c r="GW381" s="122">
        <f t="shared" si="194"/>
        <v>-1.187344982</v>
      </c>
      <c r="GX381" s="142">
        <f t="shared" si="195"/>
        <v>1</v>
      </c>
      <c r="GY381" s="142">
        <f t="shared" si="196"/>
        <v>147.5916226</v>
      </c>
      <c r="GZ381" s="130">
        <f t="shared" si="197"/>
        <v>147.5916226</v>
      </c>
      <c r="HA381" s="143">
        <f t="shared" si="198"/>
        <v>55.2174791</v>
      </c>
      <c r="HB381" s="143">
        <f t="shared" si="199"/>
        <v>-136.8733615</v>
      </c>
      <c r="HC381" s="143">
        <f t="shared" si="200"/>
        <v>-1.187344982</v>
      </c>
      <c r="HD381" s="124">
        <f t="shared" si="201"/>
        <v>147.5916226</v>
      </c>
      <c r="HE381" s="140">
        <f t="shared" si="202"/>
        <v>2.094395102</v>
      </c>
      <c r="HF381" s="140">
        <f t="shared" si="203"/>
        <v>2.234542533</v>
      </c>
      <c r="HG381" s="141">
        <f t="shared" si="204"/>
        <v>4.328937635</v>
      </c>
      <c r="HH381" s="141">
        <f t="shared" si="205"/>
        <v>4.328937635</v>
      </c>
      <c r="HI381" s="122">
        <f t="shared" si="206"/>
        <v>-1.954247672</v>
      </c>
      <c r="HJ381" s="142">
        <f t="shared" si="207"/>
        <v>1</v>
      </c>
      <c r="HK381" s="142">
        <f t="shared" si="208"/>
        <v>147.5916226</v>
      </c>
      <c r="HL381" s="130">
        <f t="shared" si="209"/>
        <v>147.5916226</v>
      </c>
      <c r="HM381" s="143">
        <f t="shared" si="210"/>
        <v>-55.2174791</v>
      </c>
      <c r="HN381" s="143">
        <f t="shared" si="211"/>
        <v>-136.8733615</v>
      </c>
      <c r="HO381" s="143">
        <f t="shared" si="212"/>
        <v>-1.954247672</v>
      </c>
      <c r="HP381" s="124">
        <f t="shared" si="213"/>
        <v>147.5916226</v>
      </c>
      <c r="HQ381" s="140">
        <f t="shared" si="214"/>
        <v>2.094395102</v>
      </c>
      <c r="HR381" s="140">
        <f t="shared" si="215"/>
        <v>0.9070501208</v>
      </c>
      <c r="HS381" s="141">
        <f t="shared" si="216"/>
        <v>3.001445223</v>
      </c>
      <c r="HT381" s="141">
        <f t="shared" si="217"/>
        <v>3.001445223</v>
      </c>
      <c r="HU381" s="122">
        <f t="shared" si="218"/>
        <v>3.001445223</v>
      </c>
      <c r="HV381" s="142">
        <f t="shared" si="219"/>
        <v>1</v>
      </c>
      <c r="HW381" s="142">
        <f t="shared" si="220"/>
        <v>147.5916226</v>
      </c>
      <c r="HX381" s="130">
        <f t="shared" si="221"/>
        <v>147.5916226</v>
      </c>
      <c r="HY381" s="143">
        <f t="shared" si="222"/>
        <v>-146.1445477</v>
      </c>
      <c r="HZ381" s="143">
        <f t="shared" si="223"/>
        <v>20.61694109</v>
      </c>
      <c r="IA381" s="143">
        <f t="shared" si="224"/>
        <v>3.001445223</v>
      </c>
      <c r="IB381" s="124">
        <f t="shared" si="225"/>
        <v>147.5916226</v>
      </c>
      <c r="IC381" s="140">
        <f t="shared" si="226"/>
        <v>-2.094395102</v>
      </c>
      <c r="ID381" s="140">
        <f t="shared" si="227"/>
        <v>2.234542533</v>
      </c>
      <c r="IE381" s="141">
        <f t="shared" si="228"/>
        <v>0.1401474304</v>
      </c>
      <c r="IF381" s="141">
        <f t="shared" si="229"/>
        <v>0.1401474304</v>
      </c>
      <c r="IG381" s="122">
        <f t="shared" si="230"/>
        <v>0.1401474304</v>
      </c>
      <c r="IH381" s="142">
        <f t="shared" si="231"/>
        <v>1</v>
      </c>
      <c r="II381" s="142">
        <f t="shared" si="232"/>
        <v>147.5916226</v>
      </c>
      <c r="IJ381" s="130">
        <f t="shared" si="233"/>
        <v>147.5916226</v>
      </c>
      <c r="IK381" s="143">
        <f t="shared" si="234"/>
        <v>146.1445477</v>
      </c>
      <c r="IL381" s="143">
        <f t="shared" si="235"/>
        <v>20.61694109</v>
      </c>
      <c r="IM381" s="143">
        <f t="shared" si="236"/>
        <v>0.1401474304</v>
      </c>
      <c r="IN381" s="124">
        <f t="shared" si="237"/>
        <v>147.5916226</v>
      </c>
    </row>
    <row r="382" ht="12.75" customHeight="1">
      <c r="A382" s="129">
        <f>'Cortez Cubic'!AP382</f>
        <v>-0.2187762226</v>
      </c>
      <c r="B382" s="129">
        <f>'Cortez Cubic'!AQ382</f>
        <v>-1.536809562</v>
      </c>
      <c r="C382" s="129">
        <f>'Cortez Cubic'!AR382</f>
        <v>1419.894619</v>
      </c>
      <c r="D382" s="129">
        <f>'Cortez Cubic'!AS382</f>
        <v>-39263.07165</v>
      </c>
      <c r="E382" s="129">
        <f t="shared" ref="E382:H382" si="6270">0</f>
        <v>0</v>
      </c>
      <c r="F382" s="129">
        <f t="shared" si="6270"/>
        <v>0</v>
      </c>
      <c r="G382" s="129">
        <f t="shared" si="6270"/>
        <v>0</v>
      </c>
      <c r="H382" s="129">
        <f t="shared" si="6270"/>
        <v>0</v>
      </c>
      <c r="I382" s="110">
        <f>'Cortez Cubic'!I382</f>
        <v>76</v>
      </c>
      <c r="J382" s="130">
        <f t="shared" si="28"/>
        <v>51.29371694</v>
      </c>
      <c r="K382" s="131">
        <f t="shared" si="29"/>
        <v>1</v>
      </c>
      <c r="L382" s="131">
        <f t="shared" si="30"/>
        <v>0</v>
      </c>
      <c r="M382" s="132">
        <f t="shared" si="31"/>
        <v>24.70628306</v>
      </c>
      <c r="N382" s="133">
        <f t="shared" si="32"/>
        <v>14.50543819</v>
      </c>
      <c r="O382" s="134">
        <f t="shared" si="33"/>
        <v>51.29371694</v>
      </c>
      <c r="P382" s="134">
        <f t="shared" si="34"/>
        <v>0</v>
      </c>
      <c r="Q382" s="135">
        <f t="shared" si="35"/>
        <v>36.78827875</v>
      </c>
      <c r="R382" s="135">
        <f t="shared" si="36"/>
        <v>0</v>
      </c>
      <c r="S382" s="136">
        <f t="shared" si="37"/>
        <v>-95.10656877</v>
      </c>
      <c r="T382" s="136">
        <f t="shared" si="38"/>
        <v>0</v>
      </c>
      <c r="U382" s="137">
        <f t="shared" ref="U382:X382" si="6271">ATAN2(A382,E382)</f>
        <v>3.141592654</v>
      </c>
      <c r="V382" s="137">
        <f t="shared" si="6271"/>
        <v>3.141592654</v>
      </c>
      <c r="W382" s="137">
        <f t="shared" si="6271"/>
        <v>0</v>
      </c>
      <c r="X382" s="137">
        <f t="shared" si="6271"/>
        <v>3.141592654</v>
      </c>
      <c r="Y382" s="137">
        <f t="shared" ref="Y382:AB382" si="6272">SQRT(POWER(A382,2)+POWER(E382,2))</f>
        <v>0.2187762226</v>
      </c>
      <c r="Z382" s="137">
        <f t="shared" si="6272"/>
        <v>1.536809562</v>
      </c>
      <c r="AA382" s="137">
        <f t="shared" si="6272"/>
        <v>1419.894619</v>
      </c>
      <c r="AB382" s="137">
        <f t="shared" si="6272"/>
        <v>39263.07165</v>
      </c>
      <c r="AC382" s="138">
        <f t="shared" ref="AC382:AF382" si="6273">U382-$U382</f>
        <v>0</v>
      </c>
      <c r="AD382" s="138">
        <f t="shared" si="6273"/>
        <v>0</v>
      </c>
      <c r="AE382" s="138">
        <f t="shared" si="6273"/>
        <v>-3.141592654</v>
      </c>
      <c r="AF382" s="138">
        <f t="shared" si="6273"/>
        <v>0</v>
      </c>
      <c r="AG382" s="138">
        <f t="shared" ref="AG382:AJ382" si="6274">Y382/$Y382</f>
        <v>1</v>
      </c>
      <c r="AH382" s="138">
        <f t="shared" si="6274"/>
        <v>7.024573073</v>
      </c>
      <c r="AI382" s="138">
        <f t="shared" si="6274"/>
        <v>6490.168823</v>
      </c>
      <c r="AJ382" s="138">
        <f t="shared" si="6274"/>
        <v>179466.814</v>
      </c>
      <c r="AK382" s="139">
        <f t="shared" ref="AK382:AN382" si="6275">AG382*COS(AC382)</f>
        <v>1</v>
      </c>
      <c r="AL382" s="139">
        <f t="shared" si="6275"/>
        <v>7.024573073</v>
      </c>
      <c r="AM382" s="139">
        <f t="shared" si="6275"/>
        <v>-6490.168823</v>
      </c>
      <c r="AN382" s="139">
        <f t="shared" si="6275"/>
        <v>179466.814</v>
      </c>
      <c r="AO382" s="129">
        <f t="shared" ref="AO382:AR382" si="6276">AG382*SIN(AC382)</f>
        <v>0</v>
      </c>
      <c r="AP382" s="129">
        <f t="shared" si="6276"/>
        <v>0</v>
      </c>
      <c r="AQ382" s="129">
        <f t="shared" si="6276"/>
        <v>0</v>
      </c>
      <c r="AR382" s="129">
        <f t="shared" si="6276"/>
        <v>0</v>
      </c>
      <c r="AS382" s="140">
        <f t="shared" si="45"/>
        <v>0</v>
      </c>
      <c r="AT382" s="141">
        <f t="shared" si="46"/>
        <v>0</v>
      </c>
      <c r="AU382" s="141">
        <f t="shared" si="47"/>
        <v>0</v>
      </c>
      <c r="AV382" s="122">
        <f t="shared" si="48"/>
        <v>0</v>
      </c>
      <c r="AW382" s="142">
        <f t="shared" si="49"/>
        <v>346.6249371</v>
      </c>
      <c r="AX382" s="130">
        <f t="shared" si="50"/>
        <v>346.6249371</v>
      </c>
      <c r="AY382" s="143">
        <f t="shared" si="51"/>
        <v>-693.2498743</v>
      </c>
      <c r="AZ382" s="143">
        <f t="shared" si="52"/>
        <v>0</v>
      </c>
      <c r="BA382" s="143">
        <f t="shared" si="53"/>
        <v>3.141592654</v>
      </c>
      <c r="BB382" s="124">
        <f t="shared" si="54"/>
        <v>693.2498743</v>
      </c>
      <c r="BC382" s="140">
        <f t="shared" ref="BC382:BD382" si="6277">BC$2*AD382</f>
        <v>0</v>
      </c>
      <c r="BD382" s="140">
        <f t="shared" si="6277"/>
        <v>-3.141592654</v>
      </c>
      <c r="BE382" s="141">
        <f t="shared" si="56"/>
        <v>-3.141592654</v>
      </c>
      <c r="BF382" s="141">
        <f t="shared" si="57"/>
        <v>-3.141592654</v>
      </c>
      <c r="BG382" s="122">
        <f t="shared" si="58"/>
        <v>3.141592654</v>
      </c>
      <c r="BH382" s="142">
        <f t="shared" ref="BH382:BI382" si="6278">POWER(AH382,BH$2)</f>
        <v>7.024573073</v>
      </c>
      <c r="BI382" s="142">
        <f t="shared" si="6278"/>
        <v>6490.168823</v>
      </c>
      <c r="BJ382" s="130">
        <f t="shared" si="60"/>
        <v>45590.66516</v>
      </c>
      <c r="BK382" s="143">
        <f t="shared" si="61"/>
        <v>-410315.9864</v>
      </c>
      <c r="BL382" s="143">
        <f t="shared" si="62"/>
        <v>0</v>
      </c>
      <c r="BM382" s="143">
        <f t="shared" si="63"/>
        <v>3.141592654</v>
      </c>
      <c r="BN382" s="124">
        <f t="shared" si="64"/>
        <v>410315.9864</v>
      </c>
      <c r="BO382" s="140">
        <f t="shared" si="65"/>
        <v>0</v>
      </c>
      <c r="BP382" s="141">
        <f t="shared" si="66"/>
        <v>0</v>
      </c>
      <c r="BQ382" s="141">
        <f t="shared" si="67"/>
        <v>0</v>
      </c>
      <c r="BR382" s="122">
        <f t="shared" si="68"/>
        <v>0</v>
      </c>
      <c r="BS382" s="142">
        <f t="shared" si="69"/>
        <v>179466.814</v>
      </c>
      <c r="BT382" s="130">
        <f t="shared" si="70"/>
        <v>179466.814</v>
      </c>
      <c r="BU382" s="143">
        <f t="shared" si="71"/>
        <v>-4845603.978</v>
      </c>
      <c r="BV382" s="143">
        <f t="shared" si="72"/>
        <v>0</v>
      </c>
      <c r="BW382" s="143">
        <f t="shared" si="73"/>
        <v>3.141592654</v>
      </c>
      <c r="BX382" s="124">
        <f t="shared" si="74"/>
        <v>4845603.978</v>
      </c>
      <c r="BY382" s="144">
        <f t="shared" ref="BY382:BZ382" si="6279">AY382+BK382+BU382</f>
        <v>-5256613.214</v>
      </c>
      <c r="BZ382" s="144">
        <f t="shared" si="6279"/>
        <v>0</v>
      </c>
      <c r="CA382" s="144">
        <f t="shared" si="76"/>
        <v>3.141592654</v>
      </c>
      <c r="CB382" s="145">
        <f t="shared" si="77"/>
        <v>5256613.214</v>
      </c>
      <c r="CC382" s="140">
        <f t="shared" ref="CC382:CD382" si="6280">CC$2*AD382</f>
        <v>0</v>
      </c>
      <c r="CD382" s="140">
        <f t="shared" si="6280"/>
        <v>-6.283185307</v>
      </c>
      <c r="CE382" s="141">
        <f t="shared" si="79"/>
        <v>-6.283185307</v>
      </c>
      <c r="CF382" s="141">
        <f t="shared" si="80"/>
        <v>0</v>
      </c>
      <c r="CG382" s="122">
        <f t="shared" si="81"/>
        <v>0</v>
      </c>
      <c r="CH382" s="142">
        <f t="shared" ref="CH382:CI382" si="6281">POWER(AH382,CH$2)</f>
        <v>49.34462686</v>
      </c>
      <c r="CI382" s="142">
        <f t="shared" si="6281"/>
        <v>42122291.36</v>
      </c>
      <c r="CJ382" s="130">
        <f t="shared" si="83"/>
        <v>2078508749</v>
      </c>
      <c r="CK382" s="143">
        <f t="shared" si="84"/>
        <v>-2078508749</v>
      </c>
      <c r="CL382" s="143">
        <f t="shared" si="85"/>
        <v>0</v>
      </c>
      <c r="CM382" s="143">
        <f t="shared" si="86"/>
        <v>3.141592654</v>
      </c>
      <c r="CN382" s="124">
        <f t="shared" si="87"/>
        <v>2078508749</v>
      </c>
      <c r="CO382" s="140">
        <f t="shared" si="88"/>
        <v>-9.424777961</v>
      </c>
      <c r="CP382" s="141">
        <f t="shared" si="89"/>
        <v>-9.424777961</v>
      </c>
      <c r="CQ382" s="141">
        <f t="shared" si="90"/>
        <v>-3.141592654</v>
      </c>
      <c r="CR382" s="122">
        <f t="shared" si="91"/>
        <v>3.141592654</v>
      </c>
      <c r="CS382" s="142">
        <f t="shared" si="92"/>
        <v>273380782121</v>
      </c>
      <c r="CT382" s="130">
        <f t="shared" si="93"/>
        <v>273380782121</v>
      </c>
      <c r="CU382" s="143">
        <f t="shared" si="94"/>
        <v>-1093523128486</v>
      </c>
      <c r="CV382" s="143">
        <f t="shared" si="95"/>
        <v>0.0001339179599</v>
      </c>
      <c r="CW382" s="143">
        <f t="shared" si="96"/>
        <v>3.141592654</v>
      </c>
      <c r="CX382" s="124">
        <f t="shared" si="97"/>
        <v>1093523128486</v>
      </c>
      <c r="CY382" s="140">
        <f t="shared" si="98"/>
        <v>0</v>
      </c>
      <c r="CZ382" s="140">
        <f t="shared" si="99"/>
        <v>0</v>
      </c>
      <c r="DA382" s="141">
        <f t="shared" si="100"/>
        <v>0</v>
      </c>
      <c r="DB382" s="141">
        <f t="shared" si="101"/>
        <v>0</v>
      </c>
      <c r="DC382" s="122">
        <f t="shared" si="102"/>
        <v>0</v>
      </c>
      <c r="DD382" s="142">
        <f t="shared" si="103"/>
        <v>346.6249371</v>
      </c>
      <c r="DE382" s="142">
        <f t="shared" si="104"/>
        <v>179466.814</v>
      </c>
      <c r="DF382" s="130">
        <f t="shared" si="105"/>
        <v>62207673.11</v>
      </c>
      <c r="DG382" s="143">
        <f t="shared" si="106"/>
        <v>248830692.5</v>
      </c>
      <c r="DH382" s="143">
        <f t="shared" si="107"/>
        <v>0</v>
      </c>
      <c r="DI382" s="143">
        <f t="shared" si="108"/>
        <v>0</v>
      </c>
      <c r="DJ382" s="124">
        <f t="shared" si="109"/>
        <v>248830692.5</v>
      </c>
      <c r="DK382" s="140">
        <f t="shared" ref="DK382:DM382" si="6282">DK$2*AD382</f>
        <v>0</v>
      </c>
      <c r="DL382" s="140">
        <f t="shared" si="6282"/>
        <v>-3.141592654</v>
      </c>
      <c r="DM382" s="140">
        <f t="shared" si="6282"/>
        <v>0</v>
      </c>
      <c r="DN382" s="141">
        <f t="shared" si="111"/>
        <v>-3.141592654</v>
      </c>
      <c r="DO382" s="141">
        <f t="shared" si="112"/>
        <v>-3.141592654</v>
      </c>
      <c r="DP382" s="122">
        <f t="shared" si="113"/>
        <v>3.141592654</v>
      </c>
      <c r="DQ382" s="142">
        <f t="shared" ref="DQ382:DS382" si="6283">POWER(AH382,DQ$2)</f>
        <v>7.024573073</v>
      </c>
      <c r="DR382" s="142">
        <f t="shared" si="6283"/>
        <v>6490.168823</v>
      </c>
      <c r="DS382" s="142">
        <f t="shared" si="6283"/>
        <v>179466.814</v>
      </c>
      <c r="DT382" s="130">
        <f t="shared" si="115"/>
        <v>8182011423</v>
      </c>
      <c r="DU382" s="143">
        <f t="shared" si="116"/>
        <v>147276205612</v>
      </c>
      <c r="DV382" s="143">
        <f t="shared" si="117"/>
        <v>-0.00001803613338</v>
      </c>
      <c r="DW382" s="143">
        <f t="shared" si="118"/>
        <v>0</v>
      </c>
      <c r="DX382" s="124">
        <f t="shared" si="119"/>
        <v>147276205612</v>
      </c>
      <c r="DY382" s="140">
        <f t="shared" si="120"/>
        <v>0</v>
      </c>
      <c r="DZ382" s="141">
        <f t="shared" si="121"/>
        <v>0</v>
      </c>
      <c r="EA382" s="141">
        <f t="shared" si="122"/>
        <v>0</v>
      </c>
      <c r="EB382" s="122">
        <f t="shared" si="123"/>
        <v>0</v>
      </c>
      <c r="EC382" s="142">
        <f t="shared" si="124"/>
        <v>32208337321</v>
      </c>
      <c r="ED382" s="130">
        <f t="shared" si="125"/>
        <v>32208337321</v>
      </c>
      <c r="EE382" s="143">
        <f t="shared" si="126"/>
        <v>869625107675</v>
      </c>
      <c r="EF382" s="143">
        <f t="shared" si="127"/>
        <v>0</v>
      </c>
      <c r="EG382" s="143">
        <f t="shared" si="128"/>
        <v>0</v>
      </c>
      <c r="EH382" s="124">
        <f t="shared" si="129"/>
        <v>869625107675</v>
      </c>
      <c r="EI382" s="144">
        <f t="shared" ref="EI382:EJ382" si="6284">CK382+CU382+DG382+DU382+EE382</f>
        <v>-78451493256</v>
      </c>
      <c r="EJ382" s="144">
        <f t="shared" si="6284"/>
        <v>0.0001158818265</v>
      </c>
      <c r="EK382" s="144">
        <f t="shared" si="131"/>
        <v>3.141592654</v>
      </c>
      <c r="EL382" s="145">
        <f t="shared" si="132"/>
        <v>78451493256</v>
      </c>
      <c r="EM382" s="140">
        <f t="shared" si="133"/>
        <v>1.570796327</v>
      </c>
      <c r="EN382" s="141">
        <f t="shared" si="134"/>
        <v>1.570796327</v>
      </c>
      <c r="EO382" s="141">
        <f t="shared" si="135"/>
        <v>1.570796327</v>
      </c>
      <c r="EP382" s="122">
        <f t="shared" si="136"/>
        <v>1.570796327</v>
      </c>
      <c r="EQ382" s="142">
        <f t="shared" si="137"/>
        <v>280091.9371</v>
      </c>
      <c r="ER382" s="130">
        <f t="shared" si="138"/>
        <v>280091.9371</v>
      </c>
      <c r="ES382" s="143">
        <f t="shared" si="139"/>
        <v>0.000000001058608991</v>
      </c>
      <c r="ET382" s="143">
        <f t="shared" si="140"/>
        <v>1455400.398</v>
      </c>
      <c r="EU382" s="143">
        <f t="shared" si="141"/>
        <v>1.570796327</v>
      </c>
      <c r="EV382" s="124">
        <f t="shared" si="142"/>
        <v>1455400.398</v>
      </c>
      <c r="EW382" s="144">
        <f t="shared" ref="EW382:EX382" si="6285">BY382+ES382</f>
        <v>-5256613.214</v>
      </c>
      <c r="EX382" s="144">
        <f t="shared" si="6285"/>
        <v>1455400.398</v>
      </c>
      <c r="EY382" s="144">
        <f t="shared" si="144"/>
        <v>2.871488416</v>
      </c>
      <c r="EZ382" s="145">
        <f t="shared" si="145"/>
        <v>5454371.898</v>
      </c>
      <c r="FA382" s="140">
        <f t="shared" si="146"/>
        <v>0.9571628053</v>
      </c>
      <c r="FB382" s="141">
        <f t="shared" si="147"/>
        <v>0.9571628053</v>
      </c>
      <c r="FC382" s="141">
        <f t="shared" si="148"/>
        <v>0.9571628053</v>
      </c>
      <c r="FD382" s="122">
        <f t="shared" si="149"/>
        <v>0.9571628053</v>
      </c>
      <c r="FE382" s="142">
        <f t="shared" si="150"/>
        <v>176.0279301</v>
      </c>
      <c r="FF382" s="130">
        <f t="shared" si="151"/>
        <v>176.0279301</v>
      </c>
      <c r="FG382" s="143">
        <f t="shared" si="152"/>
        <v>26.81762065</v>
      </c>
      <c r="FH382" s="143">
        <f t="shared" si="153"/>
        <v>38.07476286</v>
      </c>
      <c r="FI382" s="143">
        <f t="shared" si="154"/>
        <v>0.9571628053</v>
      </c>
      <c r="FJ382" s="124">
        <f t="shared" si="155"/>
        <v>46.57115356</v>
      </c>
      <c r="FK382" s="140">
        <f t="shared" si="156"/>
        <v>0</v>
      </c>
      <c r="FL382" s="141">
        <f t="shared" si="157"/>
        <v>0</v>
      </c>
      <c r="FM382" s="141">
        <f t="shared" si="158"/>
        <v>0</v>
      </c>
      <c r="FN382" s="122">
        <f t="shared" si="159"/>
        <v>0</v>
      </c>
      <c r="FO382" s="142">
        <f t="shared" si="160"/>
        <v>49.34462686</v>
      </c>
      <c r="FP382" s="130">
        <f t="shared" si="161"/>
        <v>49.34462686</v>
      </c>
      <c r="FQ382" s="143">
        <f t="shared" si="162"/>
        <v>-49.34462686</v>
      </c>
      <c r="FR382" s="143">
        <f t="shared" si="163"/>
        <v>0</v>
      </c>
      <c r="FS382" s="143">
        <f t="shared" si="164"/>
        <v>3.141592654</v>
      </c>
      <c r="FT382" s="124">
        <f t="shared" si="165"/>
        <v>49.34462686</v>
      </c>
      <c r="FU382" s="144">
        <f t="shared" si="166"/>
        <v>-19519.8511</v>
      </c>
      <c r="FV382" s="144">
        <f t="shared" si="167"/>
        <v>0</v>
      </c>
      <c r="FW382" s="144">
        <f t="shared" si="168"/>
        <v>-3.141592654</v>
      </c>
      <c r="FX382" s="145">
        <f t="shared" si="169"/>
        <v>19519.8511</v>
      </c>
      <c r="FY382" s="140">
        <f t="shared" si="170"/>
        <v>-3.141592654</v>
      </c>
      <c r="FZ382" s="140">
        <f t="shared" si="171"/>
        <v>-0.9571628053</v>
      </c>
      <c r="GA382" s="141">
        <f t="shared" si="172"/>
        <v>-4.098755459</v>
      </c>
      <c r="GB382" s="141">
        <f t="shared" si="173"/>
        <v>-4.098755459</v>
      </c>
      <c r="GC382" s="122">
        <f t="shared" si="174"/>
        <v>2.184429848</v>
      </c>
      <c r="GD382" s="142">
        <f t="shared" si="175"/>
        <v>19519.8511</v>
      </c>
      <c r="GE382" s="142">
        <f t="shared" si="176"/>
        <v>0.02147251944</v>
      </c>
      <c r="GF382" s="130">
        <f t="shared" si="177"/>
        <v>419.1403821</v>
      </c>
      <c r="GG382" s="143">
        <f t="shared" si="178"/>
        <v>-26.81762065</v>
      </c>
      <c r="GH382" s="143">
        <f t="shared" si="179"/>
        <v>38.07476286</v>
      </c>
      <c r="GI382" s="143">
        <f t="shared" si="180"/>
        <v>2.184429848</v>
      </c>
      <c r="GJ382" s="124">
        <f t="shared" si="181"/>
        <v>46.57115356</v>
      </c>
      <c r="GK382" s="146">
        <f t="shared" si="182"/>
        <v>-0.5</v>
      </c>
      <c r="GL382" s="127">
        <f t="shared" si="183"/>
        <v>-0.8660254038</v>
      </c>
      <c r="GM382" s="146">
        <f t="shared" si="184"/>
        <v>-2.094395102</v>
      </c>
      <c r="GN382" s="127">
        <f t="shared" si="185"/>
        <v>1</v>
      </c>
      <c r="GO382" s="147">
        <f t="shared" si="186"/>
        <v>-0.5</v>
      </c>
      <c r="GP382" s="128">
        <f t="shared" si="187"/>
        <v>0.8660254038</v>
      </c>
      <c r="GQ382" s="147">
        <f t="shared" si="188"/>
        <v>2.094395102</v>
      </c>
      <c r="GR382" s="128">
        <f t="shared" si="189"/>
        <v>1</v>
      </c>
      <c r="GS382" s="140">
        <f t="shared" si="190"/>
        <v>-2.094395102</v>
      </c>
      <c r="GT382" s="140">
        <f t="shared" si="191"/>
        <v>0.9571628053</v>
      </c>
      <c r="GU382" s="141">
        <f t="shared" si="192"/>
        <v>-1.137232297</v>
      </c>
      <c r="GV382" s="141">
        <f t="shared" si="193"/>
        <v>-1.137232297</v>
      </c>
      <c r="GW382" s="122">
        <f t="shared" si="194"/>
        <v>-1.137232297</v>
      </c>
      <c r="GX382" s="142">
        <f t="shared" si="195"/>
        <v>1</v>
      </c>
      <c r="GY382" s="142">
        <f t="shared" si="196"/>
        <v>46.57115356</v>
      </c>
      <c r="GZ382" s="130">
        <f t="shared" si="197"/>
        <v>46.57115356</v>
      </c>
      <c r="HA382" s="143">
        <f t="shared" si="198"/>
        <v>19.56490155</v>
      </c>
      <c r="HB382" s="143">
        <f t="shared" si="199"/>
        <v>-42.26212218</v>
      </c>
      <c r="HC382" s="143">
        <f t="shared" si="200"/>
        <v>-1.137232297</v>
      </c>
      <c r="HD382" s="124">
        <f t="shared" si="201"/>
        <v>46.57115356</v>
      </c>
      <c r="HE382" s="140">
        <f t="shared" si="202"/>
        <v>2.094395102</v>
      </c>
      <c r="HF382" s="140">
        <f t="shared" si="203"/>
        <v>2.184429848</v>
      </c>
      <c r="HG382" s="141">
        <f t="shared" si="204"/>
        <v>4.278824951</v>
      </c>
      <c r="HH382" s="141">
        <f t="shared" si="205"/>
        <v>4.278824951</v>
      </c>
      <c r="HI382" s="122">
        <f t="shared" si="206"/>
        <v>-2.004360356</v>
      </c>
      <c r="HJ382" s="142">
        <f t="shared" si="207"/>
        <v>1</v>
      </c>
      <c r="HK382" s="142">
        <f t="shared" si="208"/>
        <v>46.57115356</v>
      </c>
      <c r="HL382" s="130">
        <f t="shared" si="209"/>
        <v>46.57115356</v>
      </c>
      <c r="HM382" s="143">
        <f t="shared" si="210"/>
        <v>-19.56490155</v>
      </c>
      <c r="HN382" s="143">
        <f t="shared" si="211"/>
        <v>-42.26212218</v>
      </c>
      <c r="HO382" s="143">
        <f t="shared" si="212"/>
        <v>-2.004360356</v>
      </c>
      <c r="HP382" s="124">
        <f t="shared" si="213"/>
        <v>46.57115356</v>
      </c>
      <c r="HQ382" s="140">
        <f t="shared" si="214"/>
        <v>2.094395102</v>
      </c>
      <c r="HR382" s="140">
        <f t="shared" si="215"/>
        <v>0.9571628053</v>
      </c>
      <c r="HS382" s="141">
        <f t="shared" si="216"/>
        <v>3.051557908</v>
      </c>
      <c r="HT382" s="141">
        <f t="shared" si="217"/>
        <v>3.051557908</v>
      </c>
      <c r="HU382" s="122">
        <f t="shared" si="218"/>
        <v>3.051557908</v>
      </c>
      <c r="HV382" s="142">
        <f t="shared" si="219"/>
        <v>1</v>
      </c>
      <c r="HW382" s="142">
        <f t="shared" si="220"/>
        <v>46.57115356</v>
      </c>
      <c r="HX382" s="130">
        <f t="shared" si="221"/>
        <v>46.57115356</v>
      </c>
      <c r="HY382" s="143">
        <f t="shared" si="222"/>
        <v>-46.3825222</v>
      </c>
      <c r="HZ382" s="143">
        <f t="shared" si="223"/>
        <v>4.187359322</v>
      </c>
      <c r="IA382" s="143">
        <f t="shared" si="224"/>
        <v>3.051557908</v>
      </c>
      <c r="IB382" s="124">
        <f t="shared" si="225"/>
        <v>46.57115356</v>
      </c>
      <c r="IC382" s="140">
        <f t="shared" si="226"/>
        <v>-2.094395102</v>
      </c>
      <c r="ID382" s="140">
        <f t="shared" si="227"/>
        <v>2.184429848</v>
      </c>
      <c r="IE382" s="141">
        <f t="shared" si="228"/>
        <v>0.09003474591</v>
      </c>
      <c r="IF382" s="141">
        <f t="shared" si="229"/>
        <v>0.09003474591</v>
      </c>
      <c r="IG382" s="122">
        <f t="shared" si="230"/>
        <v>0.09003474591</v>
      </c>
      <c r="IH382" s="142">
        <f t="shared" si="231"/>
        <v>1</v>
      </c>
      <c r="II382" s="142">
        <f t="shared" si="232"/>
        <v>46.57115356</v>
      </c>
      <c r="IJ382" s="130">
        <f t="shared" si="233"/>
        <v>46.57115356</v>
      </c>
      <c r="IK382" s="143">
        <f t="shared" si="234"/>
        <v>46.3825222</v>
      </c>
      <c r="IL382" s="143">
        <f t="shared" si="235"/>
        <v>4.187359322</v>
      </c>
      <c r="IM382" s="143">
        <f t="shared" si="236"/>
        <v>0.09003474591</v>
      </c>
      <c r="IN382" s="124">
        <f t="shared" si="237"/>
        <v>46.57115356</v>
      </c>
    </row>
    <row r="383" ht="12.75" customHeight="1">
      <c r="A383" s="129">
        <f>'Cortez Cubic'!AP383</f>
        <v>-0.2187762226</v>
      </c>
      <c r="B383" s="129">
        <f>'Cortez Cubic'!AQ383</f>
        <v>35.20419809</v>
      </c>
      <c r="C383" s="129">
        <f>'Cortez Cubic'!AR383</f>
        <v>33691.87108</v>
      </c>
      <c r="D383" s="129">
        <f>'Cortez Cubic'!AS383</f>
        <v>-6241801.916</v>
      </c>
      <c r="E383" s="129">
        <f t="shared" ref="E383:H383" si="6286">0</f>
        <v>0</v>
      </c>
      <c r="F383" s="129">
        <f t="shared" si="6286"/>
        <v>0</v>
      </c>
      <c r="G383" s="129">
        <f t="shared" si="6286"/>
        <v>0</v>
      </c>
      <c r="H383" s="129">
        <f t="shared" si="6286"/>
        <v>0</v>
      </c>
      <c r="I383" s="110">
        <f>'Cortez Cubic'!I383</f>
        <v>218</v>
      </c>
      <c r="J383" s="130">
        <f t="shared" si="28"/>
        <v>193.0326042</v>
      </c>
      <c r="K383" s="131">
        <f t="shared" si="29"/>
        <v>0</v>
      </c>
      <c r="L383" s="131">
        <f t="shared" si="30"/>
        <v>1</v>
      </c>
      <c r="M383" s="132">
        <f t="shared" si="31"/>
        <v>24.96739582</v>
      </c>
      <c r="N383" s="133">
        <f t="shared" si="32"/>
        <v>175.6932154</v>
      </c>
      <c r="O383" s="134">
        <f t="shared" si="33"/>
        <v>368.7258196</v>
      </c>
      <c r="P383" s="134">
        <f t="shared" si="34"/>
        <v>0</v>
      </c>
      <c r="Q383" s="135">
        <f t="shared" si="35"/>
        <v>193.0326042</v>
      </c>
      <c r="R383" s="135">
        <f t="shared" si="36"/>
        <v>0</v>
      </c>
      <c r="S383" s="136">
        <f t="shared" si="37"/>
        <v>-400.8442363</v>
      </c>
      <c r="T383" s="136">
        <f t="shared" si="38"/>
        <v>0</v>
      </c>
      <c r="U383" s="137">
        <f t="shared" ref="U383:X383" si="6287">ATAN2(A383,E383)</f>
        <v>3.141592654</v>
      </c>
      <c r="V383" s="137">
        <f t="shared" si="6287"/>
        <v>0</v>
      </c>
      <c r="W383" s="137">
        <f t="shared" si="6287"/>
        <v>0</v>
      </c>
      <c r="X383" s="137">
        <f t="shared" si="6287"/>
        <v>3.141592654</v>
      </c>
      <c r="Y383" s="137">
        <f t="shared" ref="Y383:AB383" si="6288">SQRT(POWER(A383,2)+POWER(E383,2))</f>
        <v>0.2187762226</v>
      </c>
      <c r="Z383" s="137">
        <f t="shared" si="6288"/>
        <v>35.20419809</v>
      </c>
      <c r="AA383" s="137">
        <f t="shared" si="6288"/>
        <v>33691.87108</v>
      </c>
      <c r="AB383" s="137">
        <f t="shared" si="6288"/>
        <v>6241801.916</v>
      </c>
      <c r="AC383" s="138">
        <f t="shared" ref="AC383:AF383" si="6289">U383-$U383</f>
        <v>0</v>
      </c>
      <c r="AD383" s="138">
        <f t="shared" si="6289"/>
        <v>-3.141592654</v>
      </c>
      <c r="AE383" s="138">
        <f t="shared" si="6289"/>
        <v>-3.141592654</v>
      </c>
      <c r="AF383" s="138">
        <f t="shared" si="6289"/>
        <v>0</v>
      </c>
      <c r="AG383" s="138">
        <f t="shared" ref="AG383:AJ383" si="6290">Y383/$Y383</f>
        <v>1</v>
      </c>
      <c r="AH383" s="138">
        <f t="shared" si="6290"/>
        <v>160.9141874</v>
      </c>
      <c r="AI383" s="138">
        <f t="shared" si="6290"/>
        <v>154001.5212</v>
      </c>
      <c r="AJ383" s="138">
        <f t="shared" si="6290"/>
        <v>28530531.53</v>
      </c>
      <c r="AK383" s="139">
        <f t="shared" ref="AK383:AN383" si="6291">AG383*COS(AC383)</f>
        <v>1</v>
      </c>
      <c r="AL383" s="139">
        <f t="shared" si="6291"/>
        <v>-160.9141874</v>
      </c>
      <c r="AM383" s="139">
        <f t="shared" si="6291"/>
        <v>-154001.5212</v>
      </c>
      <c r="AN383" s="139">
        <f t="shared" si="6291"/>
        <v>28530531.53</v>
      </c>
      <c r="AO383" s="129">
        <f t="shared" ref="AO383:AR383" si="6292">AG383*SIN(AC383)</f>
        <v>0</v>
      </c>
      <c r="AP383" s="129">
        <f t="shared" si="6292"/>
        <v>0</v>
      </c>
      <c r="AQ383" s="129">
        <f t="shared" si="6292"/>
        <v>0</v>
      </c>
      <c r="AR383" s="129">
        <f t="shared" si="6292"/>
        <v>0</v>
      </c>
      <c r="AS383" s="140">
        <f t="shared" si="45"/>
        <v>-9.424777961</v>
      </c>
      <c r="AT383" s="141">
        <f t="shared" si="46"/>
        <v>-9.424777961</v>
      </c>
      <c r="AU383" s="141">
        <f t="shared" si="47"/>
        <v>-3.141592654</v>
      </c>
      <c r="AV383" s="122">
        <f t="shared" si="48"/>
        <v>3.141592654</v>
      </c>
      <c r="AW383" s="142">
        <f t="shared" si="49"/>
        <v>4166611.513</v>
      </c>
      <c r="AX383" s="130">
        <f t="shared" si="50"/>
        <v>4166611.513</v>
      </c>
      <c r="AY383" s="143">
        <f t="shared" si="51"/>
        <v>8333223.027</v>
      </c>
      <c r="AZ383" s="143">
        <f t="shared" si="52"/>
        <v>-0.000000001020525491</v>
      </c>
      <c r="BA383" s="143">
        <f t="shared" si="53"/>
        <v>0</v>
      </c>
      <c r="BB383" s="124">
        <f t="shared" si="54"/>
        <v>8333223.027</v>
      </c>
      <c r="BC383" s="140">
        <f t="shared" ref="BC383:BD383" si="6293">BC$2*AD383</f>
        <v>-3.141592654</v>
      </c>
      <c r="BD383" s="140">
        <f t="shared" si="6293"/>
        <v>-3.141592654</v>
      </c>
      <c r="BE383" s="141">
        <f t="shared" si="56"/>
        <v>-6.283185307</v>
      </c>
      <c r="BF383" s="141">
        <f t="shared" si="57"/>
        <v>0</v>
      </c>
      <c r="BG383" s="122">
        <f t="shared" si="58"/>
        <v>0</v>
      </c>
      <c r="BH383" s="142">
        <f t="shared" ref="BH383:BI383" si="6294">POWER(AH383,BH$2)</f>
        <v>160.9141874</v>
      </c>
      <c r="BI383" s="142">
        <f t="shared" si="6294"/>
        <v>154001.5212</v>
      </c>
      <c r="BJ383" s="130">
        <f t="shared" si="60"/>
        <v>24781029.64</v>
      </c>
      <c r="BK383" s="143">
        <f t="shared" si="61"/>
        <v>223029266.8</v>
      </c>
      <c r="BL383" s="143">
        <f t="shared" si="62"/>
        <v>0</v>
      </c>
      <c r="BM383" s="143">
        <f t="shared" si="63"/>
        <v>0</v>
      </c>
      <c r="BN383" s="124">
        <f t="shared" si="64"/>
        <v>223029266.8</v>
      </c>
      <c r="BO383" s="140">
        <f t="shared" si="65"/>
        <v>0</v>
      </c>
      <c r="BP383" s="141">
        <f t="shared" si="66"/>
        <v>0</v>
      </c>
      <c r="BQ383" s="141">
        <f t="shared" si="67"/>
        <v>0</v>
      </c>
      <c r="BR383" s="122">
        <f t="shared" si="68"/>
        <v>0</v>
      </c>
      <c r="BS383" s="142">
        <f t="shared" si="69"/>
        <v>28530531.53</v>
      </c>
      <c r="BT383" s="130">
        <f t="shared" si="70"/>
        <v>28530531.53</v>
      </c>
      <c r="BU383" s="143">
        <f t="shared" si="71"/>
        <v>-770324351.2</v>
      </c>
      <c r="BV383" s="143">
        <f t="shared" si="72"/>
        <v>0</v>
      </c>
      <c r="BW383" s="143">
        <f t="shared" si="73"/>
        <v>3.141592654</v>
      </c>
      <c r="BX383" s="124">
        <f t="shared" si="74"/>
        <v>770324351.2</v>
      </c>
      <c r="BY383" s="144">
        <f t="shared" ref="BY383:BZ383" si="6295">AY383+BK383+BU383</f>
        <v>-538961861.4</v>
      </c>
      <c r="BZ383" s="144">
        <f t="shared" si="6295"/>
        <v>-0.000000001020525491</v>
      </c>
      <c r="CA383" s="144">
        <f t="shared" si="76"/>
        <v>-3.141592654</v>
      </c>
      <c r="CB383" s="145">
        <f t="shared" si="77"/>
        <v>538961861.4</v>
      </c>
      <c r="CC383" s="140">
        <f t="shared" ref="CC383:CD383" si="6296">CC$2*AD383</f>
        <v>-6.283185307</v>
      </c>
      <c r="CD383" s="140">
        <f t="shared" si="6296"/>
        <v>-6.283185307</v>
      </c>
      <c r="CE383" s="141">
        <f t="shared" si="79"/>
        <v>-12.56637061</v>
      </c>
      <c r="CF383" s="141">
        <f t="shared" si="80"/>
        <v>0</v>
      </c>
      <c r="CG383" s="122">
        <f t="shared" si="81"/>
        <v>0</v>
      </c>
      <c r="CH383" s="142">
        <f t="shared" ref="CH383:CI383" si="6297">POWER(AH383,CH$2)</f>
        <v>25893.37572</v>
      </c>
      <c r="CI383" s="142">
        <f t="shared" si="6297"/>
        <v>23716468527</v>
      </c>
      <c r="CJ383" s="130">
        <f t="shared" si="83"/>
        <v>614099430247147</v>
      </c>
      <c r="CK383" s="143">
        <f t="shared" si="84"/>
        <v>-614099430247147</v>
      </c>
      <c r="CL383" s="143">
        <f t="shared" si="85"/>
        <v>0</v>
      </c>
      <c r="CM383" s="143">
        <f t="shared" si="86"/>
        <v>3.141592654</v>
      </c>
      <c r="CN383" s="124">
        <f t="shared" si="87"/>
        <v>614099430247147</v>
      </c>
      <c r="CO383" s="140">
        <f t="shared" si="88"/>
        <v>-9.424777961</v>
      </c>
      <c r="CP383" s="141">
        <f t="shared" si="89"/>
        <v>-9.424777961</v>
      </c>
      <c r="CQ383" s="141">
        <f t="shared" si="90"/>
        <v>-3.141592654</v>
      </c>
      <c r="CR383" s="122">
        <f t="shared" si="91"/>
        <v>3.141592654</v>
      </c>
      <c r="CS383" s="142">
        <f t="shared" si="92"/>
        <v>3.65237E+15</v>
      </c>
      <c r="CT383" s="130">
        <f t="shared" si="93"/>
        <v>3.65237E+15</v>
      </c>
      <c r="CU383" s="143">
        <f t="shared" si="94"/>
        <v>-1.46095E+16</v>
      </c>
      <c r="CV383" s="143">
        <f t="shared" si="95"/>
        <v>1.789146384</v>
      </c>
      <c r="CW383" s="143">
        <f t="shared" si="96"/>
        <v>3.141592654</v>
      </c>
      <c r="CX383" s="124">
        <f t="shared" si="97"/>
        <v>1.46095E+16</v>
      </c>
      <c r="CY383" s="140">
        <f t="shared" si="98"/>
        <v>-9.424777961</v>
      </c>
      <c r="CZ383" s="140">
        <f t="shared" si="99"/>
        <v>0</v>
      </c>
      <c r="DA383" s="141">
        <f t="shared" si="100"/>
        <v>-9.424777961</v>
      </c>
      <c r="DB383" s="141">
        <f t="shared" si="101"/>
        <v>-3.141592654</v>
      </c>
      <c r="DC383" s="122">
        <f t="shared" si="102"/>
        <v>3.141592654</v>
      </c>
      <c r="DD383" s="142">
        <f t="shared" si="103"/>
        <v>4166611.513</v>
      </c>
      <c r="DE383" s="142">
        <f t="shared" si="104"/>
        <v>28530531.53</v>
      </c>
      <c r="DF383" s="130">
        <f t="shared" si="105"/>
        <v>118875641136058</v>
      </c>
      <c r="DG383" s="143">
        <f t="shared" si="106"/>
        <v>-475502564544232</v>
      </c>
      <c r="DH383" s="143">
        <f t="shared" si="107"/>
        <v>0.05823226937</v>
      </c>
      <c r="DI383" s="143">
        <f t="shared" si="108"/>
        <v>3.141592654</v>
      </c>
      <c r="DJ383" s="124">
        <f t="shared" si="109"/>
        <v>475502564544232</v>
      </c>
      <c r="DK383" s="140">
        <f t="shared" ref="DK383:DM383" si="6298">DK$2*AD383</f>
        <v>-3.141592654</v>
      </c>
      <c r="DL383" s="140">
        <f t="shared" si="6298"/>
        <v>-3.141592654</v>
      </c>
      <c r="DM383" s="140">
        <f t="shared" si="6298"/>
        <v>0</v>
      </c>
      <c r="DN383" s="141">
        <f t="shared" si="111"/>
        <v>-6.283185307</v>
      </c>
      <c r="DO383" s="141">
        <f t="shared" si="112"/>
        <v>0</v>
      </c>
      <c r="DP383" s="122">
        <f t="shared" si="113"/>
        <v>0</v>
      </c>
      <c r="DQ383" s="142">
        <f t="shared" ref="DQ383:DS383" si="6299">POWER(AH383,DQ$2)</f>
        <v>160.9141874</v>
      </c>
      <c r="DR383" s="142">
        <f t="shared" si="6299"/>
        <v>154001.5212</v>
      </c>
      <c r="DS383" s="142">
        <f t="shared" si="6299"/>
        <v>28530531.53</v>
      </c>
      <c r="DT383" s="130">
        <f t="shared" si="115"/>
        <v>707015947503606</v>
      </c>
      <c r="DU383" s="143">
        <f t="shared" si="116"/>
        <v>-1.27263E+16</v>
      </c>
      <c r="DV383" s="143">
        <f t="shared" si="117"/>
        <v>0</v>
      </c>
      <c r="DW383" s="143">
        <f t="shared" si="118"/>
        <v>3.141592654</v>
      </c>
      <c r="DX383" s="124">
        <f t="shared" si="119"/>
        <v>1.27263E+16</v>
      </c>
      <c r="DY383" s="140">
        <f t="shared" si="120"/>
        <v>0</v>
      </c>
      <c r="DZ383" s="141">
        <f t="shared" si="121"/>
        <v>0</v>
      </c>
      <c r="EA383" s="141">
        <f t="shared" si="122"/>
        <v>0</v>
      </c>
      <c r="EB383" s="122">
        <f t="shared" si="123"/>
        <v>0</v>
      </c>
      <c r="EC383" s="142">
        <f t="shared" si="124"/>
        <v>813991229112925</v>
      </c>
      <c r="ED383" s="130">
        <f t="shared" si="125"/>
        <v>813991229112925</v>
      </c>
      <c r="EE383" s="143">
        <f t="shared" si="126"/>
        <v>2.19778E+16</v>
      </c>
      <c r="EF383" s="143">
        <f t="shared" si="127"/>
        <v>0</v>
      </c>
      <c r="EG383" s="143">
        <f t="shared" si="128"/>
        <v>0</v>
      </c>
      <c r="EH383" s="124">
        <f t="shared" si="129"/>
        <v>2.19778E+16</v>
      </c>
      <c r="EI383" s="144">
        <f t="shared" ref="EI383:EJ383" si="6300">CK383+CU383+DG383+DU383+EE383</f>
        <v>-6.44761E+15</v>
      </c>
      <c r="EJ383" s="144">
        <f t="shared" si="6300"/>
        <v>1.847378654</v>
      </c>
      <c r="EK383" s="144">
        <f t="shared" si="131"/>
        <v>3.141592654</v>
      </c>
      <c r="EL383" s="145">
        <f t="shared" si="132"/>
        <v>6.44761E+15</v>
      </c>
      <c r="EM383" s="140">
        <f t="shared" si="133"/>
        <v>1.570796327</v>
      </c>
      <c r="EN383" s="141">
        <f t="shared" si="134"/>
        <v>1.570796327</v>
      </c>
      <c r="EO383" s="141">
        <f t="shared" si="135"/>
        <v>1.570796327</v>
      </c>
      <c r="EP383" s="122">
        <f t="shared" si="136"/>
        <v>1.570796327</v>
      </c>
      <c r="EQ383" s="142">
        <f t="shared" si="137"/>
        <v>80297040.95</v>
      </c>
      <c r="ER383" s="130">
        <f t="shared" si="138"/>
        <v>80297040.95</v>
      </c>
      <c r="ES383" s="143">
        <f t="shared" si="139"/>
        <v>0.00000002554831601</v>
      </c>
      <c r="ET383" s="143">
        <f t="shared" si="140"/>
        <v>417235663.9</v>
      </c>
      <c r="EU383" s="143">
        <f t="shared" si="141"/>
        <v>1.570796327</v>
      </c>
      <c r="EV383" s="124">
        <f t="shared" si="142"/>
        <v>417235663.9</v>
      </c>
      <c r="EW383" s="144">
        <f t="shared" ref="EW383:EX383" si="6301">BY383+ES383</f>
        <v>-538961861.4</v>
      </c>
      <c r="EX383" s="144">
        <f t="shared" si="6301"/>
        <v>417235663.9</v>
      </c>
      <c r="EY383" s="144">
        <f t="shared" si="144"/>
        <v>2.482815774</v>
      </c>
      <c r="EZ383" s="145">
        <f t="shared" si="145"/>
        <v>681590410.1</v>
      </c>
      <c r="FA383" s="140">
        <f t="shared" si="146"/>
        <v>0.8276052578</v>
      </c>
      <c r="FB383" s="141">
        <f t="shared" si="147"/>
        <v>0.8276052578</v>
      </c>
      <c r="FC383" s="141">
        <f t="shared" si="148"/>
        <v>0.8276052578</v>
      </c>
      <c r="FD383" s="122">
        <f t="shared" si="149"/>
        <v>0.8276052578</v>
      </c>
      <c r="FE383" s="142">
        <f t="shared" si="150"/>
        <v>880.0509656</v>
      </c>
      <c r="FF383" s="130">
        <f t="shared" si="151"/>
        <v>880.0509656</v>
      </c>
      <c r="FG383" s="143">
        <f t="shared" si="152"/>
        <v>157.5438785</v>
      </c>
      <c r="FH383" s="143">
        <f t="shared" si="153"/>
        <v>171.4374769</v>
      </c>
      <c r="FI383" s="143">
        <f t="shared" si="154"/>
        <v>0.8276052578</v>
      </c>
      <c r="FJ383" s="124">
        <f t="shared" si="155"/>
        <v>232.8323048</v>
      </c>
      <c r="FK383" s="140">
        <f t="shared" si="156"/>
        <v>-6.283185307</v>
      </c>
      <c r="FL383" s="141">
        <f t="shared" si="157"/>
        <v>-6.283185307</v>
      </c>
      <c r="FM383" s="141">
        <f t="shared" si="158"/>
        <v>0</v>
      </c>
      <c r="FN383" s="122">
        <f t="shared" si="159"/>
        <v>0</v>
      </c>
      <c r="FO383" s="142">
        <f t="shared" si="160"/>
        <v>25893.37572</v>
      </c>
      <c r="FP383" s="130">
        <f t="shared" si="161"/>
        <v>25893.37572</v>
      </c>
      <c r="FQ383" s="143">
        <f t="shared" si="162"/>
        <v>-25893.37572</v>
      </c>
      <c r="FR383" s="143">
        <f t="shared" si="163"/>
        <v>0</v>
      </c>
      <c r="FS383" s="143">
        <f t="shared" si="164"/>
        <v>3.141592654</v>
      </c>
      <c r="FT383" s="124">
        <f t="shared" si="165"/>
        <v>25893.37572</v>
      </c>
      <c r="FU383" s="144">
        <f t="shared" si="166"/>
        <v>-487897.9393</v>
      </c>
      <c r="FV383" s="144">
        <f t="shared" si="167"/>
        <v>0</v>
      </c>
      <c r="FW383" s="144">
        <f t="shared" si="168"/>
        <v>-3.141592654</v>
      </c>
      <c r="FX383" s="145">
        <f t="shared" si="169"/>
        <v>487897.9393</v>
      </c>
      <c r="FY383" s="140">
        <f t="shared" si="170"/>
        <v>-3.141592654</v>
      </c>
      <c r="FZ383" s="140">
        <f t="shared" si="171"/>
        <v>-0.8276052578</v>
      </c>
      <c r="GA383" s="141">
        <f t="shared" si="172"/>
        <v>-3.969197911</v>
      </c>
      <c r="GB383" s="141">
        <f t="shared" si="173"/>
        <v>-3.969197911</v>
      </c>
      <c r="GC383" s="122">
        <f t="shared" si="174"/>
        <v>2.313987396</v>
      </c>
      <c r="GD383" s="142">
        <f t="shared" si="175"/>
        <v>487897.9393</v>
      </c>
      <c r="GE383" s="142">
        <f t="shared" si="176"/>
        <v>0.004294936654</v>
      </c>
      <c r="GF383" s="130">
        <f t="shared" si="177"/>
        <v>2095.490743</v>
      </c>
      <c r="GG383" s="143">
        <f t="shared" si="178"/>
        <v>-157.5438785</v>
      </c>
      <c r="GH383" s="143">
        <f t="shared" si="179"/>
        <v>171.4374769</v>
      </c>
      <c r="GI383" s="143">
        <f t="shared" si="180"/>
        <v>2.313987396</v>
      </c>
      <c r="GJ383" s="124">
        <f t="shared" si="181"/>
        <v>232.8323048</v>
      </c>
      <c r="GK383" s="146">
        <f t="shared" si="182"/>
        <v>-0.5</v>
      </c>
      <c r="GL383" s="127">
        <f t="shared" si="183"/>
        <v>-0.8660254038</v>
      </c>
      <c r="GM383" s="146">
        <f t="shared" si="184"/>
        <v>-2.094395102</v>
      </c>
      <c r="GN383" s="127">
        <f t="shared" si="185"/>
        <v>1</v>
      </c>
      <c r="GO383" s="147">
        <f t="shared" si="186"/>
        <v>-0.5</v>
      </c>
      <c r="GP383" s="128">
        <f t="shared" si="187"/>
        <v>0.8660254038</v>
      </c>
      <c r="GQ383" s="147">
        <f t="shared" si="188"/>
        <v>2.094395102</v>
      </c>
      <c r="GR383" s="128">
        <f t="shared" si="189"/>
        <v>1</v>
      </c>
      <c r="GS383" s="140">
        <f t="shared" si="190"/>
        <v>-2.094395102</v>
      </c>
      <c r="GT383" s="140">
        <f t="shared" si="191"/>
        <v>0.8276052578</v>
      </c>
      <c r="GU383" s="141">
        <f t="shared" si="192"/>
        <v>-1.266789845</v>
      </c>
      <c r="GV383" s="141">
        <f t="shared" si="193"/>
        <v>-1.266789845</v>
      </c>
      <c r="GW383" s="122">
        <f t="shared" si="194"/>
        <v>-1.266789845</v>
      </c>
      <c r="GX383" s="142">
        <f t="shared" si="195"/>
        <v>1</v>
      </c>
      <c r="GY383" s="142">
        <f t="shared" si="196"/>
        <v>232.8323048</v>
      </c>
      <c r="GZ383" s="130">
        <f t="shared" si="197"/>
        <v>232.8323048</v>
      </c>
      <c r="HA383" s="143">
        <f t="shared" si="198"/>
        <v>69.69727085</v>
      </c>
      <c r="HB383" s="143">
        <f t="shared" si="199"/>
        <v>-222.1557395</v>
      </c>
      <c r="HC383" s="143">
        <f t="shared" si="200"/>
        <v>-1.266789845</v>
      </c>
      <c r="HD383" s="124">
        <f t="shared" si="201"/>
        <v>232.8323048</v>
      </c>
      <c r="HE383" s="140">
        <f t="shared" si="202"/>
        <v>2.094395102</v>
      </c>
      <c r="HF383" s="140">
        <f t="shared" si="203"/>
        <v>2.313987396</v>
      </c>
      <c r="HG383" s="141">
        <f t="shared" si="204"/>
        <v>4.408382498</v>
      </c>
      <c r="HH383" s="141">
        <f t="shared" si="205"/>
        <v>4.408382498</v>
      </c>
      <c r="HI383" s="122">
        <f t="shared" si="206"/>
        <v>-1.874802809</v>
      </c>
      <c r="HJ383" s="142">
        <f t="shared" si="207"/>
        <v>1</v>
      </c>
      <c r="HK383" s="142">
        <f t="shared" si="208"/>
        <v>232.8323048</v>
      </c>
      <c r="HL383" s="130">
        <f t="shared" si="209"/>
        <v>232.8323048</v>
      </c>
      <c r="HM383" s="143">
        <f t="shared" si="210"/>
        <v>-69.69727085</v>
      </c>
      <c r="HN383" s="143">
        <f t="shared" si="211"/>
        <v>-222.1557395</v>
      </c>
      <c r="HO383" s="143">
        <f t="shared" si="212"/>
        <v>-1.874802809</v>
      </c>
      <c r="HP383" s="124">
        <f t="shared" si="213"/>
        <v>232.8323048</v>
      </c>
      <c r="HQ383" s="140">
        <f t="shared" si="214"/>
        <v>2.094395102</v>
      </c>
      <c r="HR383" s="140">
        <f t="shared" si="215"/>
        <v>0.8276052578</v>
      </c>
      <c r="HS383" s="141">
        <f t="shared" si="216"/>
        <v>2.92200036</v>
      </c>
      <c r="HT383" s="141">
        <f t="shared" si="217"/>
        <v>2.92200036</v>
      </c>
      <c r="HU383" s="122">
        <f t="shared" si="218"/>
        <v>2.92200036</v>
      </c>
      <c r="HV383" s="142">
        <f t="shared" si="219"/>
        <v>1</v>
      </c>
      <c r="HW383" s="142">
        <f t="shared" si="220"/>
        <v>232.8323048</v>
      </c>
      <c r="HX383" s="130">
        <f t="shared" si="221"/>
        <v>232.8323048</v>
      </c>
      <c r="HY383" s="143">
        <f t="shared" si="222"/>
        <v>-227.2411494</v>
      </c>
      <c r="HZ383" s="143">
        <f t="shared" si="223"/>
        <v>50.7182626</v>
      </c>
      <c r="IA383" s="143">
        <f t="shared" si="224"/>
        <v>2.92200036</v>
      </c>
      <c r="IB383" s="124">
        <f t="shared" si="225"/>
        <v>232.8323048</v>
      </c>
      <c r="IC383" s="140">
        <f t="shared" si="226"/>
        <v>-2.094395102</v>
      </c>
      <c r="ID383" s="140">
        <f t="shared" si="227"/>
        <v>2.313987396</v>
      </c>
      <c r="IE383" s="141">
        <f t="shared" si="228"/>
        <v>0.2195922933</v>
      </c>
      <c r="IF383" s="141">
        <f t="shared" si="229"/>
        <v>0.2195922933</v>
      </c>
      <c r="IG383" s="122">
        <f t="shared" si="230"/>
        <v>0.2195922933</v>
      </c>
      <c r="IH383" s="142">
        <f t="shared" si="231"/>
        <v>1</v>
      </c>
      <c r="II383" s="142">
        <f t="shared" si="232"/>
        <v>232.8323048</v>
      </c>
      <c r="IJ383" s="130">
        <f t="shared" si="233"/>
        <v>232.8323048</v>
      </c>
      <c r="IK383" s="143">
        <f t="shared" si="234"/>
        <v>227.2411494</v>
      </c>
      <c r="IL383" s="143">
        <f t="shared" si="235"/>
        <v>50.7182626</v>
      </c>
      <c r="IM383" s="143">
        <f t="shared" si="236"/>
        <v>0.2195922933</v>
      </c>
      <c r="IN383" s="124">
        <f t="shared" si="237"/>
        <v>232.8323048</v>
      </c>
    </row>
    <row r="384" ht="12.75" customHeight="1">
      <c r="A384" s="129">
        <f>'Cortez Cubic'!AP384</f>
        <v>-0.2187762226</v>
      </c>
      <c r="B384" s="129">
        <f>'Cortez Cubic'!AQ384</f>
        <v>8.385051337</v>
      </c>
      <c r="C384" s="129">
        <f>'Cortez Cubic'!AR384</f>
        <v>2970.447781</v>
      </c>
      <c r="D384" s="129">
        <f>'Cortez Cubic'!AS384</f>
        <v>-151023.6245</v>
      </c>
      <c r="E384" s="129">
        <f t="shared" ref="E384:H384" si="6302">0</f>
        <v>0</v>
      </c>
      <c r="F384" s="129">
        <f t="shared" si="6302"/>
        <v>0</v>
      </c>
      <c r="G384" s="129">
        <f t="shared" si="6302"/>
        <v>0</v>
      </c>
      <c r="H384" s="129">
        <f t="shared" si="6302"/>
        <v>0</v>
      </c>
      <c r="I384" s="110">
        <f>'Cortez Cubic'!I384</f>
        <v>80</v>
      </c>
      <c r="J384" s="130">
        <f t="shared" si="28"/>
        <v>105.0230472</v>
      </c>
      <c r="K384" s="131">
        <f t="shared" si="29"/>
        <v>1</v>
      </c>
      <c r="L384" s="131">
        <f t="shared" si="30"/>
        <v>0</v>
      </c>
      <c r="M384" s="132">
        <f t="shared" si="31"/>
        <v>-25.02304717</v>
      </c>
      <c r="N384" s="133">
        <f t="shared" si="32"/>
        <v>50.70670068</v>
      </c>
      <c r="O384" s="134">
        <f t="shared" si="33"/>
        <v>105.0230472</v>
      </c>
      <c r="P384" s="134">
        <f t="shared" si="34"/>
        <v>0</v>
      </c>
      <c r="Q384" s="135">
        <f t="shared" si="35"/>
        <v>54.31634649</v>
      </c>
      <c r="R384" s="135">
        <f t="shared" si="36"/>
        <v>0</v>
      </c>
      <c r="S384" s="136">
        <f t="shared" si="37"/>
        <v>-121.0123248</v>
      </c>
      <c r="T384" s="136">
        <f t="shared" si="38"/>
        <v>0</v>
      </c>
      <c r="U384" s="137">
        <f t="shared" ref="U384:X384" si="6303">ATAN2(A384,E384)</f>
        <v>3.141592654</v>
      </c>
      <c r="V384" s="137">
        <f t="shared" si="6303"/>
        <v>0</v>
      </c>
      <c r="W384" s="137">
        <f t="shared" si="6303"/>
        <v>0</v>
      </c>
      <c r="X384" s="137">
        <f t="shared" si="6303"/>
        <v>3.141592654</v>
      </c>
      <c r="Y384" s="137">
        <f t="shared" ref="Y384:AB384" si="6304">SQRT(POWER(A384,2)+POWER(E384,2))</f>
        <v>0.2187762226</v>
      </c>
      <c r="Z384" s="137">
        <f t="shared" si="6304"/>
        <v>8.385051337</v>
      </c>
      <c r="AA384" s="137">
        <f t="shared" si="6304"/>
        <v>2970.447781</v>
      </c>
      <c r="AB384" s="137">
        <f t="shared" si="6304"/>
        <v>151023.6245</v>
      </c>
      <c r="AC384" s="138">
        <f t="shared" ref="AC384:AF384" si="6305">U384-$U384</f>
        <v>0</v>
      </c>
      <c r="AD384" s="138">
        <f t="shared" si="6305"/>
        <v>-3.141592654</v>
      </c>
      <c r="AE384" s="138">
        <f t="shared" si="6305"/>
        <v>-3.141592654</v>
      </c>
      <c r="AF384" s="138">
        <f t="shared" si="6305"/>
        <v>0</v>
      </c>
      <c r="AG384" s="138">
        <f t="shared" ref="AG384:AJ384" si="6306">Y384/$Y384</f>
        <v>1</v>
      </c>
      <c r="AH384" s="138">
        <f t="shared" si="6306"/>
        <v>38.32706881</v>
      </c>
      <c r="AI384" s="138">
        <f t="shared" si="6306"/>
        <v>13577.56225</v>
      </c>
      <c r="AJ384" s="138">
        <f t="shared" si="6306"/>
        <v>690310.9613</v>
      </c>
      <c r="AK384" s="139">
        <f t="shared" ref="AK384:AN384" si="6307">AG384*COS(AC384)</f>
        <v>1</v>
      </c>
      <c r="AL384" s="139">
        <f t="shared" si="6307"/>
        <v>-38.32706881</v>
      </c>
      <c r="AM384" s="139">
        <f t="shared" si="6307"/>
        <v>-13577.56225</v>
      </c>
      <c r="AN384" s="139">
        <f t="shared" si="6307"/>
        <v>690310.9613</v>
      </c>
      <c r="AO384" s="129">
        <f t="shared" ref="AO384:AR384" si="6308">AG384*SIN(AC384)</f>
        <v>0</v>
      </c>
      <c r="AP384" s="129">
        <f t="shared" si="6308"/>
        <v>0</v>
      </c>
      <c r="AQ384" s="129">
        <f t="shared" si="6308"/>
        <v>0</v>
      </c>
      <c r="AR384" s="129">
        <f t="shared" si="6308"/>
        <v>0</v>
      </c>
      <c r="AS384" s="140">
        <f t="shared" si="45"/>
        <v>-9.424777961</v>
      </c>
      <c r="AT384" s="141">
        <f t="shared" si="46"/>
        <v>-9.424777961</v>
      </c>
      <c r="AU384" s="141">
        <f t="shared" si="47"/>
        <v>-3.141592654</v>
      </c>
      <c r="AV384" s="122">
        <f t="shared" si="48"/>
        <v>3.141592654</v>
      </c>
      <c r="AW384" s="142">
        <f t="shared" si="49"/>
        <v>56301.09211</v>
      </c>
      <c r="AX384" s="130">
        <f t="shared" si="50"/>
        <v>56301.09211</v>
      </c>
      <c r="AY384" s="143">
        <f t="shared" si="51"/>
        <v>112602.1842</v>
      </c>
      <c r="AZ384" s="143">
        <f t="shared" si="52"/>
        <v>0</v>
      </c>
      <c r="BA384" s="143">
        <f t="shared" si="53"/>
        <v>0</v>
      </c>
      <c r="BB384" s="124">
        <f t="shared" si="54"/>
        <v>112602.1842</v>
      </c>
      <c r="BC384" s="140">
        <f t="shared" ref="BC384:BD384" si="6309">BC$2*AD384</f>
        <v>-3.141592654</v>
      </c>
      <c r="BD384" s="140">
        <f t="shared" si="6309"/>
        <v>-3.141592654</v>
      </c>
      <c r="BE384" s="141">
        <f t="shared" si="56"/>
        <v>-6.283185307</v>
      </c>
      <c r="BF384" s="141">
        <f t="shared" si="57"/>
        <v>0</v>
      </c>
      <c r="BG384" s="122">
        <f t="shared" si="58"/>
        <v>0</v>
      </c>
      <c r="BH384" s="142">
        <f t="shared" ref="BH384:BI384" si="6310">POWER(AH384,BH$2)</f>
        <v>38.32706881</v>
      </c>
      <c r="BI384" s="142">
        <f t="shared" si="6310"/>
        <v>13577.56225</v>
      </c>
      <c r="BJ384" s="130">
        <f t="shared" si="60"/>
        <v>520388.1625</v>
      </c>
      <c r="BK384" s="143">
        <f t="shared" si="61"/>
        <v>4683493.463</v>
      </c>
      <c r="BL384" s="143">
        <f t="shared" si="62"/>
        <v>0</v>
      </c>
      <c r="BM384" s="143">
        <f t="shared" si="63"/>
        <v>0</v>
      </c>
      <c r="BN384" s="124">
        <f t="shared" si="64"/>
        <v>4683493.463</v>
      </c>
      <c r="BO384" s="140">
        <f t="shared" si="65"/>
        <v>0</v>
      </c>
      <c r="BP384" s="141">
        <f t="shared" si="66"/>
        <v>0</v>
      </c>
      <c r="BQ384" s="141">
        <f t="shared" si="67"/>
        <v>0</v>
      </c>
      <c r="BR384" s="122">
        <f t="shared" si="68"/>
        <v>0</v>
      </c>
      <c r="BS384" s="142">
        <f t="shared" si="69"/>
        <v>690310.9613</v>
      </c>
      <c r="BT384" s="130">
        <f t="shared" si="70"/>
        <v>690310.9613</v>
      </c>
      <c r="BU384" s="143">
        <f t="shared" si="71"/>
        <v>-18638395.95</v>
      </c>
      <c r="BV384" s="143">
        <f t="shared" si="72"/>
        <v>0</v>
      </c>
      <c r="BW384" s="143">
        <f t="shared" si="73"/>
        <v>3.141592654</v>
      </c>
      <c r="BX384" s="124">
        <f t="shared" si="74"/>
        <v>18638395.95</v>
      </c>
      <c r="BY384" s="144">
        <f t="shared" ref="BY384:BZ384" si="6311">AY384+BK384+BU384</f>
        <v>-13842300.31</v>
      </c>
      <c r="BZ384" s="144">
        <f t="shared" si="6311"/>
        <v>0</v>
      </c>
      <c r="CA384" s="144">
        <f t="shared" si="76"/>
        <v>-3.141592654</v>
      </c>
      <c r="CB384" s="145">
        <f t="shared" si="77"/>
        <v>13842300.31</v>
      </c>
      <c r="CC384" s="140">
        <f t="shared" ref="CC384:CD384" si="6312">CC$2*AD384</f>
        <v>-6.283185307</v>
      </c>
      <c r="CD384" s="140">
        <f t="shared" si="6312"/>
        <v>-6.283185307</v>
      </c>
      <c r="CE384" s="141">
        <f t="shared" si="79"/>
        <v>-12.56637061</v>
      </c>
      <c r="CF384" s="141">
        <f t="shared" si="80"/>
        <v>0</v>
      </c>
      <c r="CG384" s="122">
        <f t="shared" si="81"/>
        <v>0</v>
      </c>
      <c r="CH384" s="142">
        <f t="shared" ref="CH384:CI384" si="6313">POWER(AH384,CH$2)</f>
        <v>1468.964204</v>
      </c>
      <c r="CI384" s="142">
        <f t="shared" si="6313"/>
        <v>184350196.6</v>
      </c>
      <c r="CJ384" s="130">
        <f t="shared" si="83"/>
        <v>270803839692</v>
      </c>
      <c r="CK384" s="143">
        <f t="shared" si="84"/>
        <v>-270803839692</v>
      </c>
      <c r="CL384" s="143">
        <f t="shared" si="85"/>
        <v>0</v>
      </c>
      <c r="CM384" s="143">
        <f t="shared" si="86"/>
        <v>3.141592654</v>
      </c>
      <c r="CN384" s="124">
        <f t="shared" si="87"/>
        <v>270803839692</v>
      </c>
      <c r="CO384" s="140">
        <f t="shared" si="88"/>
        <v>-9.424777961</v>
      </c>
      <c r="CP384" s="141">
        <f t="shared" si="89"/>
        <v>-9.424777961</v>
      </c>
      <c r="CQ384" s="141">
        <f t="shared" si="90"/>
        <v>-3.141592654</v>
      </c>
      <c r="CR384" s="122">
        <f t="shared" si="91"/>
        <v>3.141592654</v>
      </c>
      <c r="CS384" s="142">
        <f t="shared" si="92"/>
        <v>2503026269385</v>
      </c>
      <c r="CT384" s="130">
        <f t="shared" si="93"/>
        <v>2503026269385</v>
      </c>
      <c r="CU384" s="143">
        <f t="shared" si="94"/>
        <v>-10012105077542</v>
      </c>
      <c r="CV384" s="143">
        <f t="shared" si="95"/>
        <v>0.001226129244</v>
      </c>
      <c r="CW384" s="143">
        <f t="shared" si="96"/>
        <v>3.141592654</v>
      </c>
      <c r="CX384" s="124">
        <f t="shared" si="97"/>
        <v>10012105077542</v>
      </c>
      <c r="CY384" s="140">
        <f t="shared" si="98"/>
        <v>-9.424777961</v>
      </c>
      <c r="CZ384" s="140">
        <f t="shared" si="99"/>
        <v>0</v>
      </c>
      <c r="DA384" s="141">
        <f t="shared" si="100"/>
        <v>-9.424777961</v>
      </c>
      <c r="DB384" s="141">
        <f t="shared" si="101"/>
        <v>-3.141592654</v>
      </c>
      <c r="DC384" s="122">
        <f t="shared" si="102"/>
        <v>3.141592654</v>
      </c>
      <c r="DD384" s="142">
        <f t="shared" si="103"/>
        <v>56301.09211</v>
      </c>
      <c r="DE384" s="142">
        <f t="shared" si="104"/>
        <v>690310.9613</v>
      </c>
      <c r="DF384" s="130">
        <f t="shared" si="105"/>
        <v>38865261014</v>
      </c>
      <c r="DG384" s="143">
        <f t="shared" si="106"/>
        <v>-155461044056</v>
      </c>
      <c r="DH384" s="143">
        <f t="shared" si="107"/>
        <v>0.000019038487</v>
      </c>
      <c r="DI384" s="143">
        <f t="shared" si="108"/>
        <v>3.141592654</v>
      </c>
      <c r="DJ384" s="124">
        <f t="shared" si="109"/>
        <v>155461044056</v>
      </c>
      <c r="DK384" s="140">
        <f t="shared" ref="DK384:DM384" si="6314">DK$2*AD384</f>
        <v>-3.141592654</v>
      </c>
      <c r="DL384" s="140">
        <f t="shared" si="6314"/>
        <v>-3.141592654</v>
      </c>
      <c r="DM384" s="140">
        <f t="shared" si="6314"/>
        <v>0</v>
      </c>
      <c r="DN384" s="141">
        <f t="shared" si="111"/>
        <v>-6.283185307</v>
      </c>
      <c r="DO384" s="141">
        <f t="shared" si="112"/>
        <v>0</v>
      </c>
      <c r="DP384" s="122">
        <f t="shared" si="113"/>
        <v>0</v>
      </c>
      <c r="DQ384" s="142">
        <f t="shared" ref="DQ384:DS384" si="6315">POWER(AH384,DQ$2)</f>
        <v>38.32706881</v>
      </c>
      <c r="DR384" s="142">
        <f t="shared" si="6315"/>
        <v>13577.56225</v>
      </c>
      <c r="DS384" s="142">
        <f t="shared" si="6315"/>
        <v>690310.9613</v>
      </c>
      <c r="DT384" s="130">
        <f t="shared" si="115"/>
        <v>359229652707</v>
      </c>
      <c r="DU384" s="143">
        <f t="shared" si="116"/>
        <v>-6466133748735</v>
      </c>
      <c r="DV384" s="143">
        <f t="shared" si="117"/>
        <v>0</v>
      </c>
      <c r="DW384" s="143">
        <f t="shared" si="118"/>
        <v>3.141592654</v>
      </c>
      <c r="DX384" s="124">
        <f t="shared" si="119"/>
        <v>6466133748735</v>
      </c>
      <c r="DY384" s="140">
        <f t="shared" si="120"/>
        <v>0</v>
      </c>
      <c r="DZ384" s="141">
        <f t="shared" si="121"/>
        <v>0</v>
      </c>
      <c r="EA384" s="141">
        <f t="shared" si="122"/>
        <v>0</v>
      </c>
      <c r="EB384" s="122">
        <f t="shared" si="123"/>
        <v>0</v>
      </c>
      <c r="EC384" s="142">
        <f t="shared" si="124"/>
        <v>476529223260</v>
      </c>
      <c r="ED384" s="130">
        <f t="shared" si="125"/>
        <v>476529223260</v>
      </c>
      <c r="EE384" s="143">
        <f t="shared" si="126"/>
        <v>12866289028022</v>
      </c>
      <c r="EF384" s="143">
        <f t="shared" si="127"/>
        <v>0</v>
      </c>
      <c r="EG384" s="143">
        <f t="shared" si="128"/>
        <v>0</v>
      </c>
      <c r="EH384" s="124">
        <f t="shared" si="129"/>
        <v>12866289028022</v>
      </c>
      <c r="EI384" s="144">
        <f t="shared" ref="EI384:EJ384" si="6316">CK384+CU384+DG384+DU384+EE384</f>
        <v>-4038214682003</v>
      </c>
      <c r="EJ384" s="144">
        <f t="shared" si="6316"/>
        <v>0.001245167731</v>
      </c>
      <c r="EK384" s="144">
        <f t="shared" si="131"/>
        <v>3.141592654</v>
      </c>
      <c r="EL384" s="145">
        <f t="shared" si="132"/>
        <v>4038214682003</v>
      </c>
      <c r="EM384" s="140">
        <f t="shared" si="133"/>
        <v>1.570796327</v>
      </c>
      <c r="EN384" s="141">
        <f t="shared" si="134"/>
        <v>1.570796327</v>
      </c>
      <c r="EO384" s="141">
        <f t="shared" si="135"/>
        <v>1.570796327</v>
      </c>
      <c r="EP384" s="122">
        <f t="shared" si="136"/>
        <v>1.570796327</v>
      </c>
      <c r="EQ384" s="142">
        <f t="shared" si="137"/>
        <v>2009530.961</v>
      </c>
      <c r="ER384" s="130">
        <f t="shared" si="138"/>
        <v>2009530.961</v>
      </c>
      <c r="ES384" s="143">
        <f t="shared" si="139"/>
        <v>0.0000000006393776335</v>
      </c>
      <c r="ET384" s="143">
        <f t="shared" si="140"/>
        <v>10441829.17</v>
      </c>
      <c r="EU384" s="143">
        <f t="shared" si="141"/>
        <v>1.570796327</v>
      </c>
      <c r="EV384" s="124">
        <f t="shared" si="142"/>
        <v>10441829.17</v>
      </c>
      <c r="EW384" s="144">
        <f t="shared" ref="EW384:EX384" si="6317">BY384+ES384</f>
        <v>-13842300.31</v>
      </c>
      <c r="EX384" s="144">
        <f t="shared" si="6317"/>
        <v>10441829.17</v>
      </c>
      <c r="EY384" s="144">
        <f t="shared" si="144"/>
        <v>2.495318421</v>
      </c>
      <c r="EZ384" s="145">
        <f t="shared" si="145"/>
        <v>17339004.42</v>
      </c>
      <c r="FA384" s="140">
        <f t="shared" si="146"/>
        <v>0.8317728069</v>
      </c>
      <c r="FB384" s="141">
        <f t="shared" si="147"/>
        <v>0.8317728069</v>
      </c>
      <c r="FC384" s="141">
        <f t="shared" si="148"/>
        <v>0.8317728069</v>
      </c>
      <c r="FD384" s="122">
        <f t="shared" si="149"/>
        <v>0.8317728069</v>
      </c>
      <c r="FE384" s="142">
        <f t="shared" si="150"/>
        <v>258.8260905</v>
      </c>
      <c r="FF384" s="130">
        <f t="shared" si="151"/>
        <v>258.8260905</v>
      </c>
      <c r="FG384" s="143">
        <f t="shared" si="152"/>
        <v>46.12367878</v>
      </c>
      <c r="FH384" s="143">
        <f t="shared" si="153"/>
        <v>50.6130278</v>
      </c>
      <c r="FI384" s="143">
        <f t="shared" si="154"/>
        <v>0.8317728069</v>
      </c>
      <c r="FJ384" s="124">
        <f t="shared" si="155"/>
        <v>68.47680138</v>
      </c>
      <c r="FK384" s="140">
        <f t="shared" si="156"/>
        <v>-6.283185307</v>
      </c>
      <c r="FL384" s="141">
        <f t="shared" si="157"/>
        <v>-6.283185307</v>
      </c>
      <c r="FM384" s="141">
        <f t="shared" si="158"/>
        <v>0</v>
      </c>
      <c r="FN384" s="122">
        <f t="shared" si="159"/>
        <v>0</v>
      </c>
      <c r="FO384" s="142">
        <f t="shared" si="160"/>
        <v>1468.964204</v>
      </c>
      <c r="FP384" s="130">
        <f t="shared" si="161"/>
        <v>1468.964204</v>
      </c>
      <c r="FQ384" s="143">
        <f t="shared" si="162"/>
        <v>-1468.964204</v>
      </c>
      <c r="FR384" s="143">
        <f t="shared" si="163"/>
        <v>0</v>
      </c>
      <c r="FS384" s="143">
        <f t="shared" si="164"/>
        <v>3.141592654</v>
      </c>
      <c r="FT384" s="124">
        <f t="shared" si="165"/>
        <v>1468.964204</v>
      </c>
      <c r="FU384" s="144">
        <f t="shared" si="166"/>
        <v>-42201.65095</v>
      </c>
      <c r="FV384" s="144">
        <f t="shared" si="167"/>
        <v>0</v>
      </c>
      <c r="FW384" s="144">
        <f t="shared" si="168"/>
        <v>-3.141592654</v>
      </c>
      <c r="FX384" s="145">
        <f t="shared" si="169"/>
        <v>42201.65095</v>
      </c>
      <c r="FY384" s="140">
        <f t="shared" si="170"/>
        <v>-3.141592654</v>
      </c>
      <c r="FZ384" s="140">
        <f t="shared" si="171"/>
        <v>-0.8317728069</v>
      </c>
      <c r="GA384" s="141">
        <f t="shared" si="172"/>
        <v>-3.97336546</v>
      </c>
      <c r="GB384" s="141">
        <f t="shared" si="173"/>
        <v>-3.97336546</v>
      </c>
      <c r="GC384" s="122">
        <f t="shared" si="174"/>
        <v>2.309819847</v>
      </c>
      <c r="GD384" s="142">
        <f t="shared" si="175"/>
        <v>42201.65095</v>
      </c>
      <c r="GE384" s="142">
        <f t="shared" si="176"/>
        <v>0.01460348585</v>
      </c>
      <c r="GF384" s="130">
        <f t="shared" si="177"/>
        <v>616.2912124</v>
      </c>
      <c r="GG384" s="143">
        <f t="shared" si="178"/>
        <v>-46.12367878</v>
      </c>
      <c r="GH384" s="143">
        <f t="shared" si="179"/>
        <v>50.6130278</v>
      </c>
      <c r="GI384" s="143">
        <f t="shared" si="180"/>
        <v>2.309819847</v>
      </c>
      <c r="GJ384" s="124">
        <f t="shared" si="181"/>
        <v>68.47680138</v>
      </c>
      <c r="GK384" s="146">
        <f t="shared" si="182"/>
        <v>-0.5</v>
      </c>
      <c r="GL384" s="127">
        <f t="shared" si="183"/>
        <v>-0.8660254038</v>
      </c>
      <c r="GM384" s="146">
        <f t="shared" si="184"/>
        <v>-2.094395102</v>
      </c>
      <c r="GN384" s="127">
        <f t="shared" si="185"/>
        <v>1</v>
      </c>
      <c r="GO384" s="147">
        <f t="shared" si="186"/>
        <v>-0.5</v>
      </c>
      <c r="GP384" s="128">
        <f t="shared" si="187"/>
        <v>0.8660254038</v>
      </c>
      <c r="GQ384" s="147">
        <f t="shared" si="188"/>
        <v>2.094395102</v>
      </c>
      <c r="GR384" s="128">
        <f t="shared" si="189"/>
        <v>1</v>
      </c>
      <c r="GS384" s="140">
        <f t="shared" si="190"/>
        <v>-2.094395102</v>
      </c>
      <c r="GT384" s="140">
        <f t="shared" si="191"/>
        <v>0.8317728069</v>
      </c>
      <c r="GU384" s="141">
        <f t="shared" si="192"/>
        <v>-1.262622296</v>
      </c>
      <c r="GV384" s="141">
        <f t="shared" si="193"/>
        <v>-1.262622296</v>
      </c>
      <c r="GW384" s="122">
        <f t="shared" si="194"/>
        <v>-1.262622296</v>
      </c>
      <c r="GX384" s="142">
        <f t="shared" si="195"/>
        <v>1</v>
      </c>
      <c r="GY384" s="142">
        <f t="shared" si="196"/>
        <v>68.47680138</v>
      </c>
      <c r="GZ384" s="130">
        <f t="shared" si="197"/>
        <v>68.47680138</v>
      </c>
      <c r="HA384" s="143">
        <f t="shared" si="198"/>
        <v>20.77032844</v>
      </c>
      <c r="HB384" s="143">
        <f t="shared" si="199"/>
        <v>-65.25079144</v>
      </c>
      <c r="HC384" s="143">
        <f t="shared" si="200"/>
        <v>-1.262622296</v>
      </c>
      <c r="HD384" s="124">
        <f t="shared" si="201"/>
        <v>68.47680138</v>
      </c>
      <c r="HE384" s="140">
        <f t="shared" si="202"/>
        <v>2.094395102</v>
      </c>
      <c r="HF384" s="140">
        <f t="shared" si="203"/>
        <v>2.309819847</v>
      </c>
      <c r="HG384" s="141">
        <f t="shared" si="204"/>
        <v>4.404214949</v>
      </c>
      <c r="HH384" s="141">
        <f t="shared" si="205"/>
        <v>4.404214949</v>
      </c>
      <c r="HI384" s="122">
        <f t="shared" si="206"/>
        <v>-1.878970358</v>
      </c>
      <c r="HJ384" s="142">
        <f t="shared" si="207"/>
        <v>1</v>
      </c>
      <c r="HK384" s="142">
        <f t="shared" si="208"/>
        <v>68.47680138</v>
      </c>
      <c r="HL384" s="130">
        <f t="shared" si="209"/>
        <v>68.47680138</v>
      </c>
      <c r="HM384" s="143">
        <f t="shared" si="210"/>
        <v>-20.77032844</v>
      </c>
      <c r="HN384" s="143">
        <f t="shared" si="211"/>
        <v>-65.25079144</v>
      </c>
      <c r="HO384" s="143">
        <f t="shared" si="212"/>
        <v>-1.878970358</v>
      </c>
      <c r="HP384" s="124">
        <f t="shared" si="213"/>
        <v>68.47680138</v>
      </c>
      <c r="HQ384" s="140">
        <f t="shared" si="214"/>
        <v>2.094395102</v>
      </c>
      <c r="HR384" s="140">
        <f t="shared" si="215"/>
        <v>0.8317728069</v>
      </c>
      <c r="HS384" s="141">
        <f t="shared" si="216"/>
        <v>2.926167909</v>
      </c>
      <c r="HT384" s="141">
        <f t="shared" si="217"/>
        <v>2.926167909</v>
      </c>
      <c r="HU384" s="122">
        <f t="shared" si="218"/>
        <v>2.926167909</v>
      </c>
      <c r="HV384" s="142">
        <f t="shared" si="219"/>
        <v>1</v>
      </c>
      <c r="HW384" s="142">
        <f t="shared" si="220"/>
        <v>68.47680138</v>
      </c>
      <c r="HX384" s="130">
        <f t="shared" si="221"/>
        <v>68.47680138</v>
      </c>
      <c r="HY384" s="143">
        <f t="shared" si="222"/>
        <v>-66.89400723</v>
      </c>
      <c r="HZ384" s="143">
        <f t="shared" si="223"/>
        <v>14.63776364</v>
      </c>
      <c r="IA384" s="143">
        <f t="shared" si="224"/>
        <v>2.926167909</v>
      </c>
      <c r="IB384" s="124">
        <f t="shared" si="225"/>
        <v>68.47680138</v>
      </c>
      <c r="IC384" s="140">
        <f t="shared" si="226"/>
        <v>-2.094395102</v>
      </c>
      <c r="ID384" s="140">
        <f t="shared" si="227"/>
        <v>2.309819847</v>
      </c>
      <c r="IE384" s="141">
        <f t="shared" si="228"/>
        <v>0.2154247443</v>
      </c>
      <c r="IF384" s="141">
        <f t="shared" si="229"/>
        <v>0.2154247443</v>
      </c>
      <c r="IG384" s="122">
        <f t="shared" si="230"/>
        <v>0.2154247443</v>
      </c>
      <c r="IH384" s="142">
        <f t="shared" si="231"/>
        <v>1</v>
      </c>
      <c r="II384" s="142">
        <f t="shared" si="232"/>
        <v>68.47680138</v>
      </c>
      <c r="IJ384" s="130">
        <f t="shared" si="233"/>
        <v>68.47680138</v>
      </c>
      <c r="IK384" s="143">
        <f t="shared" si="234"/>
        <v>66.89400723</v>
      </c>
      <c r="IL384" s="143">
        <f t="shared" si="235"/>
        <v>14.63776364</v>
      </c>
      <c r="IM384" s="143">
        <f t="shared" si="236"/>
        <v>0.2154247443</v>
      </c>
      <c r="IN384" s="124">
        <f t="shared" si="237"/>
        <v>68.47680138</v>
      </c>
    </row>
    <row r="385" ht="12.75" customHeight="1">
      <c r="A385" s="129">
        <f>'Cortez Cubic'!AP385</f>
        <v>-0.2187762226</v>
      </c>
      <c r="B385" s="129">
        <f>'Cortez Cubic'!AQ385</f>
        <v>12.27355027</v>
      </c>
      <c r="C385" s="129">
        <f>'Cortez Cubic'!AR385</f>
        <v>12477.13752</v>
      </c>
      <c r="D385" s="129">
        <f>'Cortez Cubic'!AS385</f>
        <v>-1319139.381</v>
      </c>
      <c r="E385" s="129">
        <f t="shared" ref="E385:H385" si="6318">0</f>
        <v>0</v>
      </c>
      <c r="F385" s="129">
        <f t="shared" si="6318"/>
        <v>0</v>
      </c>
      <c r="G385" s="129">
        <f t="shared" si="6318"/>
        <v>0</v>
      </c>
      <c r="H385" s="129">
        <f t="shared" si="6318"/>
        <v>0</v>
      </c>
      <c r="I385" s="110">
        <f>'Cortez Cubic'!I385</f>
        <v>164</v>
      </c>
      <c r="J385" s="130">
        <f t="shared" si="28"/>
        <v>189.0703862</v>
      </c>
      <c r="K385" s="131">
        <f t="shared" si="29"/>
        <v>1</v>
      </c>
      <c r="L385" s="131">
        <f t="shared" si="30"/>
        <v>0</v>
      </c>
      <c r="M385" s="132">
        <f t="shared" si="31"/>
        <v>-25.07038621</v>
      </c>
      <c r="N385" s="133">
        <f t="shared" si="32"/>
        <v>65.00029283</v>
      </c>
      <c r="O385" s="134">
        <f t="shared" si="33"/>
        <v>189.0703862</v>
      </c>
      <c r="P385" s="134">
        <f t="shared" si="34"/>
        <v>0</v>
      </c>
      <c r="Q385" s="135">
        <f t="shared" si="35"/>
        <v>124.0700934</v>
      </c>
      <c r="R385" s="135">
        <f t="shared" si="36"/>
        <v>0</v>
      </c>
      <c r="S385" s="136">
        <f t="shared" si="37"/>
        <v>-257.0395463</v>
      </c>
      <c r="T385" s="136">
        <f t="shared" si="38"/>
        <v>0</v>
      </c>
      <c r="U385" s="137">
        <f t="shared" ref="U385:X385" si="6319">ATAN2(A385,E385)</f>
        <v>3.141592654</v>
      </c>
      <c r="V385" s="137">
        <f t="shared" si="6319"/>
        <v>0</v>
      </c>
      <c r="W385" s="137">
        <f t="shared" si="6319"/>
        <v>0</v>
      </c>
      <c r="X385" s="137">
        <f t="shared" si="6319"/>
        <v>3.141592654</v>
      </c>
      <c r="Y385" s="137">
        <f t="shared" ref="Y385:AB385" si="6320">SQRT(POWER(A385,2)+POWER(E385,2))</f>
        <v>0.2187762226</v>
      </c>
      <c r="Z385" s="137">
        <f t="shared" si="6320"/>
        <v>12.27355027</v>
      </c>
      <c r="AA385" s="137">
        <f t="shared" si="6320"/>
        <v>12477.13752</v>
      </c>
      <c r="AB385" s="137">
        <f t="shared" si="6320"/>
        <v>1319139.381</v>
      </c>
      <c r="AC385" s="138">
        <f t="shared" ref="AC385:AF385" si="6321">U385-$U385</f>
        <v>0</v>
      </c>
      <c r="AD385" s="138">
        <f t="shared" si="6321"/>
        <v>-3.141592654</v>
      </c>
      <c r="AE385" s="138">
        <f t="shared" si="6321"/>
        <v>-3.141592654</v>
      </c>
      <c r="AF385" s="138">
        <f t="shared" si="6321"/>
        <v>0</v>
      </c>
      <c r="AG385" s="138">
        <f t="shared" ref="AG385:AJ385" si="6322">Y385/$Y385</f>
        <v>1</v>
      </c>
      <c r="AH385" s="138">
        <f t="shared" si="6322"/>
        <v>56.10093328</v>
      </c>
      <c r="AI385" s="138">
        <f t="shared" si="6322"/>
        <v>57031.50633</v>
      </c>
      <c r="AJ385" s="138">
        <f t="shared" si="6322"/>
        <v>6029628.658</v>
      </c>
      <c r="AK385" s="139">
        <f t="shared" ref="AK385:AN385" si="6323">AG385*COS(AC385)</f>
        <v>1</v>
      </c>
      <c r="AL385" s="139">
        <f t="shared" si="6323"/>
        <v>-56.10093328</v>
      </c>
      <c r="AM385" s="139">
        <f t="shared" si="6323"/>
        <v>-57031.50633</v>
      </c>
      <c r="AN385" s="139">
        <f t="shared" si="6323"/>
        <v>6029628.658</v>
      </c>
      <c r="AO385" s="129">
        <f t="shared" ref="AO385:AR385" si="6324">AG385*SIN(AC385)</f>
        <v>0</v>
      </c>
      <c r="AP385" s="129">
        <f t="shared" si="6324"/>
        <v>0</v>
      </c>
      <c r="AQ385" s="129">
        <f t="shared" si="6324"/>
        <v>0</v>
      </c>
      <c r="AR385" s="129">
        <f t="shared" si="6324"/>
        <v>0</v>
      </c>
      <c r="AS385" s="140">
        <f t="shared" si="45"/>
        <v>-9.424777961</v>
      </c>
      <c r="AT385" s="141">
        <f t="shared" si="46"/>
        <v>-9.424777961</v>
      </c>
      <c r="AU385" s="141">
        <f t="shared" si="47"/>
        <v>-3.141592654</v>
      </c>
      <c r="AV385" s="122">
        <f t="shared" si="48"/>
        <v>3.141592654</v>
      </c>
      <c r="AW385" s="142">
        <f t="shared" si="49"/>
        <v>176567.2929</v>
      </c>
      <c r="AX385" s="130">
        <f t="shared" si="50"/>
        <v>176567.2929</v>
      </c>
      <c r="AY385" s="143">
        <f t="shared" si="51"/>
        <v>353134.5857</v>
      </c>
      <c r="AZ385" s="143">
        <f t="shared" si="52"/>
        <v>0</v>
      </c>
      <c r="BA385" s="143">
        <f t="shared" si="53"/>
        <v>0</v>
      </c>
      <c r="BB385" s="124">
        <f t="shared" si="54"/>
        <v>353134.5857</v>
      </c>
      <c r="BC385" s="140">
        <f t="shared" ref="BC385:BD385" si="6325">BC$2*AD385</f>
        <v>-3.141592654</v>
      </c>
      <c r="BD385" s="140">
        <f t="shared" si="6325"/>
        <v>-3.141592654</v>
      </c>
      <c r="BE385" s="141">
        <f t="shared" si="56"/>
        <v>-6.283185307</v>
      </c>
      <c r="BF385" s="141">
        <f t="shared" si="57"/>
        <v>0</v>
      </c>
      <c r="BG385" s="122">
        <f t="shared" si="58"/>
        <v>0</v>
      </c>
      <c r="BH385" s="142">
        <f t="shared" ref="BH385:BI385" si="6326">POWER(AH385,BH$2)</f>
        <v>56.10093328</v>
      </c>
      <c r="BI385" s="142">
        <f t="shared" si="6326"/>
        <v>57031.50633</v>
      </c>
      <c r="BJ385" s="130">
        <f t="shared" si="60"/>
        <v>3199520.732</v>
      </c>
      <c r="BK385" s="143">
        <f t="shared" si="61"/>
        <v>28795686.59</v>
      </c>
      <c r="BL385" s="143">
        <f t="shared" si="62"/>
        <v>0</v>
      </c>
      <c r="BM385" s="143">
        <f t="shared" si="63"/>
        <v>0</v>
      </c>
      <c r="BN385" s="124">
        <f t="shared" si="64"/>
        <v>28795686.59</v>
      </c>
      <c r="BO385" s="140">
        <f t="shared" si="65"/>
        <v>0</v>
      </c>
      <c r="BP385" s="141">
        <f t="shared" si="66"/>
        <v>0</v>
      </c>
      <c r="BQ385" s="141">
        <f t="shared" si="67"/>
        <v>0</v>
      </c>
      <c r="BR385" s="122">
        <f t="shared" si="68"/>
        <v>0</v>
      </c>
      <c r="BS385" s="142">
        <f t="shared" si="69"/>
        <v>6029628.658</v>
      </c>
      <c r="BT385" s="130">
        <f t="shared" si="70"/>
        <v>6029628.658</v>
      </c>
      <c r="BU385" s="143">
        <f t="shared" si="71"/>
        <v>-162799973.8</v>
      </c>
      <c r="BV385" s="143">
        <f t="shared" si="72"/>
        <v>0</v>
      </c>
      <c r="BW385" s="143">
        <f t="shared" si="73"/>
        <v>3.141592654</v>
      </c>
      <c r="BX385" s="124">
        <f t="shared" si="74"/>
        <v>162799973.8</v>
      </c>
      <c r="BY385" s="144">
        <f t="shared" ref="BY385:BZ385" si="6327">AY385+BK385+BU385</f>
        <v>-133651152.6</v>
      </c>
      <c r="BZ385" s="144">
        <f t="shared" si="6327"/>
        <v>0</v>
      </c>
      <c r="CA385" s="144">
        <f t="shared" si="76"/>
        <v>-3.141592654</v>
      </c>
      <c r="CB385" s="145">
        <f t="shared" si="77"/>
        <v>133651152.6</v>
      </c>
      <c r="CC385" s="140">
        <f t="shared" ref="CC385:CD385" si="6328">CC$2*AD385</f>
        <v>-6.283185307</v>
      </c>
      <c r="CD385" s="140">
        <f t="shared" si="6328"/>
        <v>-6.283185307</v>
      </c>
      <c r="CE385" s="141">
        <f t="shared" si="79"/>
        <v>-12.56637061</v>
      </c>
      <c r="CF385" s="141">
        <f t="shared" si="80"/>
        <v>0</v>
      </c>
      <c r="CG385" s="122">
        <f t="shared" si="81"/>
        <v>0</v>
      </c>
      <c r="CH385" s="142">
        <f t="shared" ref="CH385:CI385" si="6329">POWER(AH385,CH$2)</f>
        <v>3147.314715</v>
      </c>
      <c r="CI385" s="142">
        <f t="shared" si="6329"/>
        <v>3252592714</v>
      </c>
      <c r="CJ385" s="130">
        <f t="shared" si="83"/>
        <v>10236932913024</v>
      </c>
      <c r="CK385" s="143">
        <f t="shared" si="84"/>
        <v>-10236932913024</v>
      </c>
      <c r="CL385" s="143">
        <f t="shared" si="85"/>
        <v>0</v>
      </c>
      <c r="CM385" s="143">
        <f t="shared" si="86"/>
        <v>3.141592654</v>
      </c>
      <c r="CN385" s="124">
        <f t="shared" si="87"/>
        <v>10236932913024</v>
      </c>
      <c r="CO385" s="140">
        <f t="shared" si="88"/>
        <v>-9.424777961</v>
      </c>
      <c r="CP385" s="141">
        <f t="shared" si="89"/>
        <v>-9.424777961</v>
      </c>
      <c r="CQ385" s="141">
        <f t="shared" si="90"/>
        <v>-3.141592654</v>
      </c>
      <c r="CR385" s="122">
        <f t="shared" si="91"/>
        <v>3.141592654</v>
      </c>
      <c r="CS385" s="142">
        <f t="shared" si="92"/>
        <v>185500261988822</v>
      </c>
      <c r="CT385" s="130">
        <f t="shared" si="93"/>
        <v>185500261988822</v>
      </c>
      <c r="CU385" s="143">
        <f t="shared" si="94"/>
        <v>-742001047955289</v>
      </c>
      <c r="CV385" s="143">
        <f t="shared" si="95"/>
        <v>0.09086892083</v>
      </c>
      <c r="CW385" s="143">
        <f t="shared" si="96"/>
        <v>3.141592654</v>
      </c>
      <c r="CX385" s="124">
        <f t="shared" si="97"/>
        <v>742001047955289</v>
      </c>
      <c r="CY385" s="140">
        <f t="shared" si="98"/>
        <v>-9.424777961</v>
      </c>
      <c r="CZ385" s="140">
        <f t="shared" si="99"/>
        <v>0</v>
      </c>
      <c r="DA385" s="141">
        <f t="shared" si="100"/>
        <v>-9.424777961</v>
      </c>
      <c r="DB385" s="141">
        <f t="shared" si="101"/>
        <v>-3.141592654</v>
      </c>
      <c r="DC385" s="122">
        <f t="shared" si="102"/>
        <v>3.141592654</v>
      </c>
      <c r="DD385" s="142">
        <f t="shared" si="103"/>
        <v>176567.2929</v>
      </c>
      <c r="DE385" s="142">
        <f t="shared" si="104"/>
        <v>6029628.658</v>
      </c>
      <c r="DF385" s="130">
        <f t="shared" si="105"/>
        <v>1064635209112</v>
      </c>
      <c r="DG385" s="143">
        <f t="shared" si="106"/>
        <v>-4258540836448</v>
      </c>
      <c r="DH385" s="143">
        <f t="shared" si="107"/>
        <v>0.0005215208404</v>
      </c>
      <c r="DI385" s="143">
        <f t="shared" si="108"/>
        <v>3.141592654</v>
      </c>
      <c r="DJ385" s="124">
        <f t="shared" si="109"/>
        <v>4258540836448</v>
      </c>
      <c r="DK385" s="140">
        <f t="shared" ref="DK385:DM385" si="6330">DK$2*AD385</f>
        <v>-3.141592654</v>
      </c>
      <c r="DL385" s="140">
        <f t="shared" si="6330"/>
        <v>-3.141592654</v>
      </c>
      <c r="DM385" s="140">
        <f t="shared" si="6330"/>
        <v>0</v>
      </c>
      <c r="DN385" s="141">
        <f t="shared" si="111"/>
        <v>-6.283185307</v>
      </c>
      <c r="DO385" s="141">
        <f t="shared" si="112"/>
        <v>0</v>
      </c>
      <c r="DP385" s="122">
        <f t="shared" si="113"/>
        <v>0</v>
      </c>
      <c r="DQ385" s="142">
        <f t="shared" ref="DQ385:DS385" si="6331">POWER(AH385,DQ$2)</f>
        <v>56.10093328</v>
      </c>
      <c r="DR385" s="142">
        <f t="shared" si="6331"/>
        <v>57031.50633</v>
      </c>
      <c r="DS385" s="142">
        <f t="shared" si="6331"/>
        <v>6029628.658</v>
      </c>
      <c r="DT385" s="130">
        <f t="shared" si="115"/>
        <v>19291921896016</v>
      </c>
      <c r="DU385" s="143">
        <f t="shared" si="116"/>
        <v>-347254594128282</v>
      </c>
      <c r="DV385" s="143">
        <f t="shared" si="117"/>
        <v>0</v>
      </c>
      <c r="DW385" s="143">
        <f t="shared" si="118"/>
        <v>3.141592654</v>
      </c>
      <c r="DX385" s="124">
        <f t="shared" si="119"/>
        <v>347254594128282</v>
      </c>
      <c r="DY385" s="140">
        <f t="shared" si="120"/>
        <v>0</v>
      </c>
      <c r="DZ385" s="141">
        <f t="shared" si="121"/>
        <v>0</v>
      </c>
      <c r="EA385" s="141">
        <f t="shared" si="122"/>
        <v>0</v>
      </c>
      <c r="EB385" s="122">
        <f t="shared" si="123"/>
        <v>0</v>
      </c>
      <c r="EC385" s="142">
        <f t="shared" si="124"/>
        <v>36356421752894</v>
      </c>
      <c r="ED385" s="130">
        <f t="shared" si="125"/>
        <v>36356421752894</v>
      </c>
      <c r="EE385" s="143">
        <f t="shared" si="126"/>
        <v>981623387328132</v>
      </c>
      <c r="EF385" s="143">
        <f t="shared" si="127"/>
        <v>0</v>
      </c>
      <c r="EG385" s="143">
        <f t="shared" si="128"/>
        <v>0</v>
      </c>
      <c r="EH385" s="124">
        <f t="shared" si="129"/>
        <v>981623387328132</v>
      </c>
      <c r="EI385" s="144">
        <f t="shared" ref="EI385:EJ385" si="6332">CK385+CU385+DG385+DU385+EE385</f>
        <v>-122127728504912</v>
      </c>
      <c r="EJ385" s="144">
        <f t="shared" si="6332"/>
        <v>0.09139044167</v>
      </c>
      <c r="EK385" s="144">
        <f t="shared" si="131"/>
        <v>3.141592654</v>
      </c>
      <c r="EL385" s="145">
        <f t="shared" si="132"/>
        <v>122127728504912</v>
      </c>
      <c r="EM385" s="140">
        <f t="shared" si="133"/>
        <v>1.570796327</v>
      </c>
      <c r="EN385" s="141">
        <f t="shared" si="134"/>
        <v>1.570796327</v>
      </c>
      <c r="EO385" s="141">
        <f t="shared" si="135"/>
        <v>1.570796327</v>
      </c>
      <c r="EP385" s="122">
        <f t="shared" si="136"/>
        <v>1.570796327</v>
      </c>
      <c r="EQ385" s="142">
        <f t="shared" si="137"/>
        <v>11051141.5</v>
      </c>
      <c r="ER385" s="130">
        <f t="shared" si="138"/>
        <v>11051141.5</v>
      </c>
      <c r="ES385" s="143">
        <f t="shared" si="139"/>
        <v>0.00000001626672976</v>
      </c>
      <c r="ET385" s="143">
        <f t="shared" si="140"/>
        <v>57423415.69</v>
      </c>
      <c r="EU385" s="143">
        <f t="shared" si="141"/>
        <v>1.570796327</v>
      </c>
      <c r="EV385" s="124">
        <f t="shared" si="142"/>
        <v>57423415.69</v>
      </c>
      <c r="EW385" s="144">
        <f t="shared" ref="EW385:EX385" si="6333">BY385+ES385</f>
        <v>-133651152.6</v>
      </c>
      <c r="EX385" s="144">
        <f t="shared" si="6333"/>
        <v>57423415.69</v>
      </c>
      <c r="EY385" s="144">
        <f t="shared" si="144"/>
        <v>2.735788766</v>
      </c>
      <c r="EZ385" s="145">
        <f t="shared" si="145"/>
        <v>145465044.8</v>
      </c>
      <c r="FA385" s="140">
        <f t="shared" si="146"/>
        <v>0.9119295886</v>
      </c>
      <c r="FB385" s="141">
        <f t="shared" si="147"/>
        <v>0.9119295886</v>
      </c>
      <c r="FC385" s="141">
        <f t="shared" si="148"/>
        <v>0.9119295886</v>
      </c>
      <c r="FD385" s="122">
        <f t="shared" si="149"/>
        <v>0.9119295886</v>
      </c>
      <c r="FE385" s="142">
        <f t="shared" si="150"/>
        <v>525.9198324</v>
      </c>
      <c r="FF385" s="130">
        <f t="shared" si="151"/>
        <v>525.9198324</v>
      </c>
      <c r="FG385" s="143">
        <f t="shared" si="152"/>
        <v>85.18503756</v>
      </c>
      <c r="FH385" s="143">
        <f t="shared" si="153"/>
        <v>110.0168765</v>
      </c>
      <c r="FI385" s="143">
        <f t="shared" si="154"/>
        <v>0.9119295886</v>
      </c>
      <c r="FJ385" s="124">
        <f t="shared" si="155"/>
        <v>139.1409492</v>
      </c>
      <c r="FK385" s="140">
        <f t="shared" si="156"/>
        <v>-6.283185307</v>
      </c>
      <c r="FL385" s="141">
        <f t="shared" si="157"/>
        <v>-6.283185307</v>
      </c>
      <c r="FM385" s="141">
        <f t="shared" si="158"/>
        <v>0</v>
      </c>
      <c r="FN385" s="122">
        <f t="shared" si="159"/>
        <v>0</v>
      </c>
      <c r="FO385" s="142">
        <f t="shared" si="160"/>
        <v>3147.314715</v>
      </c>
      <c r="FP385" s="130">
        <f t="shared" si="161"/>
        <v>3147.314715</v>
      </c>
      <c r="FQ385" s="143">
        <f t="shared" si="162"/>
        <v>-3147.314715</v>
      </c>
      <c r="FR385" s="143">
        <f t="shared" si="163"/>
        <v>0</v>
      </c>
      <c r="FS385" s="143">
        <f t="shared" si="164"/>
        <v>3.141592654</v>
      </c>
      <c r="FT385" s="124">
        <f t="shared" si="165"/>
        <v>3147.314715</v>
      </c>
      <c r="FU385" s="144">
        <f t="shared" si="166"/>
        <v>-174241.8337</v>
      </c>
      <c r="FV385" s="144">
        <f t="shared" si="167"/>
        <v>0</v>
      </c>
      <c r="FW385" s="144">
        <f t="shared" si="168"/>
        <v>-3.141592654</v>
      </c>
      <c r="FX385" s="145">
        <f t="shared" si="169"/>
        <v>174241.8337</v>
      </c>
      <c r="FY385" s="140">
        <f t="shared" si="170"/>
        <v>-3.141592654</v>
      </c>
      <c r="FZ385" s="140">
        <f t="shared" si="171"/>
        <v>-0.9119295886</v>
      </c>
      <c r="GA385" s="141">
        <f t="shared" si="172"/>
        <v>-4.053522242</v>
      </c>
      <c r="GB385" s="141">
        <f t="shared" si="173"/>
        <v>-4.053522242</v>
      </c>
      <c r="GC385" s="122">
        <f t="shared" si="174"/>
        <v>2.229663065</v>
      </c>
      <c r="GD385" s="142">
        <f t="shared" si="175"/>
        <v>174241.8337</v>
      </c>
      <c r="GE385" s="142">
        <f t="shared" si="176"/>
        <v>0.007186956864</v>
      </c>
      <c r="GF385" s="130">
        <f t="shared" si="177"/>
        <v>1252.268543</v>
      </c>
      <c r="GG385" s="143">
        <f t="shared" si="178"/>
        <v>-85.18503756</v>
      </c>
      <c r="GH385" s="143">
        <f t="shared" si="179"/>
        <v>110.0168765</v>
      </c>
      <c r="GI385" s="143">
        <f t="shared" si="180"/>
        <v>2.229663065</v>
      </c>
      <c r="GJ385" s="124">
        <f t="shared" si="181"/>
        <v>139.1409492</v>
      </c>
      <c r="GK385" s="146">
        <f t="shared" si="182"/>
        <v>-0.5</v>
      </c>
      <c r="GL385" s="127">
        <f t="shared" si="183"/>
        <v>-0.8660254038</v>
      </c>
      <c r="GM385" s="146">
        <f t="shared" si="184"/>
        <v>-2.094395102</v>
      </c>
      <c r="GN385" s="127">
        <f t="shared" si="185"/>
        <v>1</v>
      </c>
      <c r="GO385" s="147">
        <f t="shared" si="186"/>
        <v>-0.5</v>
      </c>
      <c r="GP385" s="128">
        <f t="shared" si="187"/>
        <v>0.8660254038</v>
      </c>
      <c r="GQ385" s="147">
        <f t="shared" si="188"/>
        <v>2.094395102</v>
      </c>
      <c r="GR385" s="128">
        <f t="shared" si="189"/>
        <v>1</v>
      </c>
      <c r="GS385" s="140">
        <f t="shared" si="190"/>
        <v>-2.094395102</v>
      </c>
      <c r="GT385" s="140">
        <f t="shared" si="191"/>
        <v>0.9119295886</v>
      </c>
      <c r="GU385" s="141">
        <f t="shared" si="192"/>
        <v>-1.182465514</v>
      </c>
      <c r="GV385" s="141">
        <f t="shared" si="193"/>
        <v>-1.182465514</v>
      </c>
      <c r="GW385" s="122">
        <f t="shared" si="194"/>
        <v>-1.182465514</v>
      </c>
      <c r="GX385" s="142">
        <f t="shared" si="195"/>
        <v>1</v>
      </c>
      <c r="GY385" s="142">
        <f t="shared" si="196"/>
        <v>139.1409492</v>
      </c>
      <c r="GZ385" s="130">
        <f t="shared" si="197"/>
        <v>139.1409492</v>
      </c>
      <c r="HA385" s="143">
        <f t="shared" si="198"/>
        <v>52.68489114</v>
      </c>
      <c r="HB385" s="143">
        <f t="shared" si="199"/>
        <v>-128.7808448</v>
      </c>
      <c r="HC385" s="143">
        <f t="shared" si="200"/>
        <v>-1.182465514</v>
      </c>
      <c r="HD385" s="124">
        <f t="shared" si="201"/>
        <v>139.1409492</v>
      </c>
      <c r="HE385" s="140">
        <f t="shared" si="202"/>
        <v>2.094395102</v>
      </c>
      <c r="HF385" s="140">
        <f t="shared" si="203"/>
        <v>2.229663065</v>
      </c>
      <c r="HG385" s="141">
        <f t="shared" si="204"/>
        <v>4.324058167</v>
      </c>
      <c r="HH385" s="141">
        <f t="shared" si="205"/>
        <v>4.324058167</v>
      </c>
      <c r="HI385" s="122">
        <f t="shared" si="206"/>
        <v>-1.95912714</v>
      </c>
      <c r="HJ385" s="142">
        <f t="shared" si="207"/>
        <v>1</v>
      </c>
      <c r="HK385" s="142">
        <f t="shared" si="208"/>
        <v>139.1409492</v>
      </c>
      <c r="HL385" s="130">
        <f t="shared" si="209"/>
        <v>139.1409492</v>
      </c>
      <c r="HM385" s="143">
        <f t="shared" si="210"/>
        <v>-52.68489114</v>
      </c>
      <c r="HN385" s="143">
        <f t="shared" si="211"/>
        <v>-128.7808448</v>
      </c>
      <c r="HO385" s="143">
        <f t="shared" si="212"/>
        <v>-1.95912714</v>
      </c>
      <c r="HP385" s="124">
        <f t="shared" si="213"/>
        <v>139.1409492</v>
      </c>
      <c r="HQ385" s="140">
        <f t="shared" si="214"/>
        <v>2.094395102</v>
      </c>
      <c r="HR385" s="140">
        <f t="shared" si="215"/>
        <v>0.9119295886</v>
      </c>
      <c r="HS385" s="141">
        <f t="shared" si="216"/>
        <v>3.006324691</v>
      </c>
      <c r="HT385" s="141">
        <f t="shared" si="217"/>
        <v>3.006324691</v>
      </c>
      <c r="HU385" s="122">
        <f t="shared" si="218"/>
        <v>3.006324691</v>
      </c>
      <c r="HV385" s="142">
        <f t="shared" si="219"/>
        <v>1</v>
      </c>
      <c r="HW385" s="142">
        <f t="shared" si="220"/>
        <v>139.1409492</v>
      </c>
      <c r="HX385" s="130">
        <f t="shared" si="221"/>
        <v>139.1409492</v>
      </c>
      <c r="HY385" s="143">
        <f t="shared" si="222"/>
        <v>-137.8699287</v>
      </c>
      <c r="HZ385" s="143">
        <f t="shared" si="223"/>
        <v>18.76396828</v>
      </c>
      <c r="IA385" s="143">
        <f t="shared" si="224"/>
        <v>3.006324691</v>
      </c>
      <c r="IB385" s="124">
        <f t="shared" si="225"/>
        <v>139.1409492</v>
      </c>
      <c r="IC385" s="140">
        <f t="shared" si="226"/>
        <v>-2.094395102</v>
      </c>
      <c r="ID385" s="140">
        <f t="shared" si="227"/>
        <v>2.229663065</v>
      </c>
      <c r="IE385" s="141">
        <f t="shared" si="228"/>
        <v>0.1352679626</v>
      </c>
      <c r="IF385" s="141">
        <f t="shared" si="229"/>
        <v>0.1352679626</v>
      </c>
      <c r="IG385" s="122">
        <f t="shared" si="230"/>
        <v>0.1352679626</v>
      </c>
      <c r="IH385" s="142">
        <f t="shared" si="231"/>
        <v>1</v>
      </c>
      <c r="II385" s="142">
        <f t="shared" si="232"/>
        <v>139.1409492</v>
      </c>
      <c r="IJ385" s="130">
        <f t="shared" si="233"/>
        <v>139.1409492</v>
      </c>
      <c r="IK385" s="143">
        <f t="shared" si="234"/>
        <v>137.8699287</v>
      </c>
      <c r="IL385" s="143">
        <f t="shared" si="235"/>
        <v>18.76396828</v>
      </c>
      <c r="IM385" s="143">
        <f t="shared" si="236"/>
        <v>0.1352679626</v>
      </c>
      <c r="IN385" s="124">
        <f t="shared" si="237"/>
        <v>139.1409492</v>
      </c>
    </row>
    <row r="386" ht="12.75" customHeight="1">
      <c r="A386" s="129">
        <f>'Cortez Cubic'!AP386</f>
        <v>-0.2187762226</v>
      </c>
      <c r="B386" s="129">
        <f>'Cortez Cubic'!AQ386</f>
        <v>29.79717374</v>
      </c>
      <c r="C386" s="129">
        <f>'Cortez Cubic'!AR386</f>
        <v>22160.82764</v>
      </c>
      <c r="D386" s="129">
        <f>'Cortez Cubic'!AS386</f>
        <v>-2651820.377</v>
      </c>
      <c r="E386" s="129">
        <f t="shared" ref="E386:H386" si="6334">0</f>
        <v>0</v>
      </c>
      <c r="F386" s="129">
        <f t="shared" si="6334"/>
        <v>0</v>
      </c>
      <c r="G386" s="129">
        <f t="shared" si="6334"/>
        <v>0</v>
      </c>
      <c r="H386" s="129">
        <f t="shared" si="6334"/>
        <v>0</v>
      </c>
      <c r="I386" s="110">
        <f>'Cortez Cubic'!I386</f>
        <v>92</v>
      </c>
      <c r="J386" s="130">
        <f t="shared" si="28"/>
        <v>117.0747007</v>
      </c>
      <c r="K386" s="131">
        <f t="shared" si="29"/>
        <v>0</v>
      </c>
      <c r="L386" s="131">
        <f t="shared" si="30"/>
        <v>1</v>
      </c>
      <c r="M386" s="132">
        <f t="shared" si="31"/>
        <v>-25.07470073</v>
      </c>
      <c r="N386" s="133">
        <f t="shared" si="32"/>
        <v>214.3958984</v>
      </c>
      <c r="O386" s="134">
        <f t="shared" si="33"/>
        <v>331.4705992</v>
      </c>
      <c r="P386" s="134">
        <f t="shared" si="34"/>
        <v>0</v>
      </c>
      <c r="Q386" s="135">
        <f t="shared" si="35"/>
        <v>117.0747007</v>
      </c>
      <c r="R386" s="135">
        <f t="shared" si="36"/>
        <v>0</v>
      </c>
      <c r="S386" s="136">
        <f t="shared" si="37"/>
        <v>-312.3459754</v>
      </c>
      <c r="T386" s="136">
        <f t="shared" si="38"/>
        <v>0</v>
      </c>
      <c r="U386" s="137">
        <f t="shared" ref="U386:X386" si="6335">ATAN2(A386,E386)</f>
        <v>3.141592654</v>
      </c>
      <c r="V386" s="137">
        <f t="shared" si="6335"/>
        <v>0</v>
      </c>
      <c r="W386" s="137">
        <f t="shared" si="6335"/>
        <v>0</v>
      </c>
      <c r="X386" s="137">
        <f t="shared" si="6335"/>
        <v>3.141592654</v>
      </c>
      <c r="Y386" s="137">
        <f t="shared" ref="Y386:AB386" si="6336">SQRT(POWER(A386,2)+POWER(E386,2))</f>
        <v>0.2187762226</v>
      </c>
      <c r="Z386" s="137">
        <f t="shared" si="6336"/>
        <v>29.79717374</v>
      </c>
      <c r="AA386" s="137">
        <f t="shared" si="6336"/>
        <v>22160.82764</v>
      </c>
      <c r="AB386" s="137">
        <f t="shared" si="6336"/>
        <v>2651820.377</v>
      </c>
      <c r="AC386" s="138">
        <f t="shared" ref="AC386:AF386" si="6337">U386-$U386</f>
        <v>0</v>
      </c>
      <c r="AD386" s="138">
        <f t="shared" si="6337"/>
        <v>-3.141592654</v>
      </c>
      <c r="AE386" s="138">
        <f t="shared" si="6337"/>
        <v>-3.141592654</v>
      </c>
      <c r="AF386" s="138">
        <f t="shared" si="6337"/>
        <v>0</v>
      </c>
      <c r="AG386" s="138">
        <f t="shared" ref="AG386:AJ386" si="6338">Y386/$Y386</f>
        <v>1</v>
      </c>
      <c r="AH386" s="138">
        <f t="shared" si="6338"/>
        <v>136.1993245</v>
      </c>
      <c r="AI386" s="138">
        <f t="shared" si="6338"/>
        <v>101294.498</v>
      </c>
      <c r="AJ386" s="138">
        <f t="shared" si="6338"/>
        <v>12121154.42</v>
      </c>
      <c r="AK386" s="139">
        <f t="shared" ref="AK386:AN386" si="6339">AG386*COS(AC386)</f>
        <v>1</v>
      </c>
      <c r="AL386" s="139">
        <f t="shared" si="6339"/>
        <v>-136.1993245</v>
      </c>
      <c r="AM386" s="139">
        <f t="shared" si="6339"/>
        <v>-101294.498</v>
      </c>
      <c r="AN386" s="139">
        <f t="shared" si="6339"/>
        <v>12121154.42</v>
      </c>
      <c r="AO386" s="129">
        <f t="shared" ref="AO386:AR386" si="6340">AG386*SIN(AC386)</f>
        <v>0</v>
      </c>
      <c r="AP386" s="129">
        <f t="shared" si="6340"/>
        <v>0</v>
      </c>
      <c r="AQ386" s="129">
        <f t="shared" si="6340"/>
        <v>0</v>
      </c>
      <c r="AR386" s="129">
        <f t="shared" si="6340"/>
        <v>0</v>
      </c>
      <c r="AS386" s="140">
        <f t="shared" si="45"/>
        <v>-9.424777961</v>
      </c>
      <c r="AT386" s="141">
        <f t="shared" si="46"/>
        <v>-9.424777961</v>
      </c>
      <c r="AU386" s="141">
        <f t="shared" si="47"/>
        <v>-3.141592654</v>
      </c>
      <c r="AV386" s="122">
        <f t="shared" si="48"/>
        <v>3.141592654</v>
      </c>
      <c r="AW386" s="142">
        <f t="shared" si="49"/>
        <v>2526532.337</v>
      </c>
      <c r="AX386" s="130">
        <f t="shared" si="50"/>
        <v>2526532.337</v>
      </c>
      <c r="AY386" s="143">
        <f t="shared" si="51"/>
        <v>5053064.674</v>
      </c>
      <c r="AZ386" s="143">
        <f t="shared" si="52"/>
        <v>-0.0000000006188219479</v>
      </c>
      <c r="BA386" s="143">
        <f t="shared" si="53"/>
        <v>0</v>
      </c>
      <c r="BB386" s="124">
        <f t="shared" si="54"/>
        <v>5053064.674</v>
      </c>
      <c r="BC386" s="140">
        <f t="shared" ref="BC386:BD386" si="6341">BC$2*AD386</f>
        <v>-3.141592654</v>
      </c>
      <c r="BD386" s="140">
        <f t="shared" si="6341"/>
        <v>-3.141592654</v>
      </c>
      <c r="BE386" s="141">
        <f t="shared" si="56"/>
        <v>-6.283185307</v>
      </c>
      <c r="BF386" s="141">
        <f t="shared" si="57"/>
        <v>0</v>
      </c>
      <c r="BG386" s="122">
        <f t="shared" si="58"/>
        <v>0</v>
      </c>
      <c r="BH386" s="142">
        <f t="shared" ref="BH386:BI386" si="6342">POWER(AH386,BH$2)</f>
        <v>136.1993245</v>
      </c>
      <c r="BI386" s="142">
        <f t="shared" si="6342"/>
        <v>101294.498</v>
      </c>
      <c r="BJ386" s="130">
        <f t="shared" si="60"/>
        <v>13796242.2</v>
      </c>
      <c r="BK386" s="143">
        <f t="shared" si="61"/>
        <v>124166179.8</v>
      </c>
      <c r="BL386" s="143">
        <f t="shared" si="62"/>
        <v>0</v>
      </c>
      <c r="BM386" s="143">
        <f t="shared" si="63"/>
        <v>0</v>
      </c>
      <c r="BN386" s="124">
        <f t="shared" si="64"/>
        <v>124166179.8</v>
      </c>
      <c r="BO386" s="140">
        <f t="shared" si="65"/>
        <v>0</v>
      </c>
      <c r="BP386" s="141">
        <f t="shared" si="66"/>
        <v>0</v>
      </c>
      <c r="BQ386" s="141">
        <f t="shared" si="67"/>
        <v>0</v>
      </c>
      <c r="BR386" s="122">
        <f t="shared" si="68"/>
        <v>0</v>
      </c>
      <c r="BS386" s="142">
        <f t="shared" si="69"/>
        <v>12121154.42</v>
      </c>
      <c r="BT386" s="130">
        <f t="shared" si="70"/>
        <v>12121154.42</v>
      </c>
      <c r="BU386" s="143">
        <f t="shared" si="71"/>
        <v>-327271169.3</v>
      </c>
      <c r="BV386" s="143">
        <f t="shared" si="72"/>
        <v>0</v>
      </c>
      <c r="BW386" s="143">
        <f t="shared" si="73"/>
        <v>3.141592654</v>
      </c>
      <c r="BX386" s="124">
        <f t="shared" si="74"/>
        <v>327271169.3</v>
      </c>
      <c r="BY386" s="144">
        <f t="shared" ref="BY386:BZ386" si="6343">AY386+BK386+BU386</f>
        <v>-198051924.8</v>
      </c>
      <c r="BZ386" s="144">
        <f t="shared" si="6343"/>
        <v>-0.0000000006188219479</v>
      </c>
      <c r="CA386" s="144">
        <f t="shared" si="76"/>
        <v>-3.141592654</v>
      </c>
      <c r="CB386" s="145">
        <f t="shared" si="77"/>
        <v>198051924.8</v>
      </c>
      <c r="CC386" s="140">
        <f t="shared" ref="CC386:CD386" si="6344">CC$2*AD386</f>
        <v>-6.283185307</v>
      </c>
      <c r="CD386" s="140">
        <f t="shared" si="6344"/>
        <v>-6.283185307</v>
      </c>
      <c r="CE386" s="141">
        <f t="shared" si="79"/>
        <v>-12.56637061</v>
      </c>
      <c r="CF386" s="141">
        <f t="shared" si="80"/>
        <v>0</v>
      </c>
      <c r="CG386" s="122">
        <f t="shared" si="81"/>
        <v>0</v>
      </c>
      <c r="CH386" s="142">
        <f t="shared" ref="CH386:CI386" si="6345">POWER(AH386,CH$2)</f>
        <v>18550.256</v>
      </c>
      <c r="CI386" s="142">
        <f t="shared" si="6345"/>
        <v>10260575324</v>
      </c>
      <c r="CJ386" s="130">
        <f t="shared" si="83"/>
        <v>190336298956327</v>
      </c>
      <c r="CK386" s="143">
        <f t="shared" si="84"/>
        <v>-190336298956327</v>
      </c>
      <c r="CL386" s="143">
        <f t="shared" si="85"/>
        <v>0</v>
      </c>
      <c r="CM386" s="143">
        <f t="shared" si="86"/>
        <v>3.141592654</v>
      </c>
      <c r="CN386" s="124">
        <f t="shared" si="87"/>
        <v>190336298956327</v>
      </c>
      <c r="CO386" s="140">
        <f t="shared" si="88"/>
        <v>-9.424777961</v>
      </c>
      <c r="CP386" s="141">
        <f t="shared" si="89"/>
        <v>-9.424777961</v>
      </c>
      <c r="CQ386" s="141">
        <f t="shared" si="90"/>
        <v>-3.141592654</v>
      </c>
      <c r="CR386" s="122">
        <f t="shared" si="91"/>
        <v>3.141592654</v>
      </c>
      <c r="CS386" s="142">
        <f t="shared" si="92"/>
        <v>1.03934E+15</v>
      </c>
      <c r="CT386" s="130">
        <f t="shared" si="93"/>
        <v>1.03934E+15</v>
      </c>
      <c r="CU386" s="143">
        <f t="shared" si="94"/>
        <v>-4.15736E+15</v>
      </c>
      <c r="CV386" s="143">
        <f t="shared" si="95"/>
        <v>0.5091296767</v>
      </c>
      <c r="CW386" s="143">
        <f t="shared" si="96"/>
        <v>3.141592654</v>
      </c>
      <c r="CX386" s="124">
        <f t="shared" si="97"/>
        <v>4.15736E+15</v>
      </c>
      <c r="CY386" s="140">
        <f t="shared" si="98"/>
        <v>-9.424777961</v>
      </c>
      <c r="CZ386" s="140">
        <f t="shared" si="99"/>
        <v>0</v>
      </c>
      <c r="DA386" s="141">
        <f t="shared" si="100"/>
        <v>-9.424777961</v>
      </c>
      <c r="DB386" s="141">
        <f t="shared" si="101"/>
        <v>-3.141592654</v>
      </c>
      <c r="DC386" s="122">
        <f t="shared" si="102"/>
        <v>3.141592654</v>
      </c>
      <c r="DD386" s="142">
        <f t="shared" si="103"/>
        <v>2526532.337</v>
      </c>
      <c r="DE386" s="142">
        <f t="shared" si="104"/>
        <v>12121154.42</v>
      </c>
      <c r="DF386" s="130">
        <f t="shared" si="105"/>
        <v>30624488595661</v>
      </c>
      <c r="DG386" s="143">
        <f t="shared" si="106"/>
        <v>-122497954382645</v>
      </c>
      <c r="DH386" s="143">
        <f t="shared" si="107"/>
        <v>0.01500167277</v>
      </c>
      <c r="DI386" s="143">
        <f t="shared" si="108"/>
        <v>3.141592654</v>
      </c>
      <c r="DJ386" s="124">
        <f t="shared" si="109"/>
        <v>122497954382645</v>
      </c>
      <c r="DK386" s="140">
        <f t="shared" ref="DK386:DM386" si="6346">DK$2*AD386</f>
        <v>-3.141592654</v>
      </c>
      <c r="DL386" s="140">
        <f t="shared" si="6346"/>
        <v>-3.141592654</v>
      </c>
      <c r="DM386" s="140">
        <f t="shared" si="6346"/>
        <v>0</v>
      </c>
      <c r="DN386" s="141">
        <f t="shared" si="111"/>
        <v>-6.283185307</v>
      </c>
      <c r="DO386" s="141">
        <f t="shared" si="112"/>
        <v>0</v>
      </c>
      <c r="DP386" s="122">
        <f t="shared" si="113"/>
        <v>0</v>
      </c>
      <c r="DQ386" s="142">
        <f t="shared" ref="DQ386:DS386" si="6347">POWER(AH386,DQ$2)</f>
        <v>136.1993245</v>
      </c>
      <c r="DR386" s="142">
        <f t="shared" si="6347"/>
        <v>101294.498</v>
      </c>
      <c r="DS386" s="142">
        <f t="shared" si="6347"/>
        <v>12121154.42</v>
      </c>
      <c r="DT386" s="130">
        <f t="shared" si="115"/>
        <v>167226382137914</v>
      </c>
      <c r="DU386" s="143">
        <f t="shared" si="116"/>
        <v>-3.01007E+15</v>
      </c>
      <c r="DV386" s="143">
        <f t="shared" si="117"/>
        <v>0</v>
      </c>
      <c r="DW386" s="143">
        <f t="shared" si="118"/>
        <v>3.141592654</v>
      </c>
      <c r="DX386" s="124">
        <f t="shared" si="119"/>
        <v>3.01007E+15</v>
      </c>
      <c r="DY386" s="140">
        <f t="shared" si="120"/>
        <v>0</v>
      </c>
      <c r="DZ386" s="141">
        <f t="shared" si="121"/>
        <v>0</v>
      </c>
      <c r="EA386" s="141">
        <f t="shared" si="122"/>
        <v>0</v>
      </c>
      <c r="EB386" s="122">
        <f t="shared" si="123"/>
        <v>0</v>
      </c>
      <c r="EC386" s="142">
        <f t="shared" si="124"/>
        <v>146922384412614</v>
      </c>
      <c r="ED386" s="130">
        <f t="shared" si="125"/>
        <v>146922384412614</v>
      </c>
      <c r="EE386" s="143">
        <f t="shared" si="126"/>
        <v>3.9669E+15</v>
      </c>
      <c r="EF386" s="143">
        <f t="shared" si="127"/>
        <v>0</v>
      </c>
      <c r="EG386" s="143">
        <f t="shared" si="128"/>
        <v>0</v>
      </c>
      <c r="EH386" s="124">
        <f t="shared" si="129"/>
        <v>3.9669E+15</v>
      </c>
      <c r="EI386" s="144">
        <f t="shared" ref="EI386:EJ386" si="6348">CK386+CU386+DG386+DU386+EE386</f>
        <v>-3.51336E+15</v>
      </c>
      <c r="EJ386" s="144">
        <f t="shared" si="6348"/>
        <v>0.5241313495</v>
      </c>
      <c r="EK386" s="144">
        <f t="shared" si="131"/>
        <v>3.141592654</v>
      </c>
      <c r="EL386" s="145">
        <f t="shared" si="132"/>
        <v>3.51336E+15</v>
      </c>
      <c r="EM386" s="140">
        <f t="shared" si="133"/>
        <v>1.570796327</v>
      </c>
      <c r="EN386" s="141">
        <f t="shared" si="134"/>
        <v>1.570796327</v>
      </c>
      <c r="EO386" s="141">
        <f t="shared" si="135"/>
        <v>1.570796327</v>
      </c>
      <c r="EP386" s="122">
        <f t="shared" si="136"/>
        <v>1.570796327</v>
      </c>
      <c r="EQ386" s="142">
        <f t="shared" si="137"/>
        <v>59273637.13</v>
      </c>
      <c r="ER386" s="130">
        <f t="shared" si="138"/>
        <v>59273637.13</v>
      </c>
      <c r="ES386" s="143">
        <f t="shared" si="139"/>
        <v>0.00000001885924556</v>
      </c>
      <c r="ET386" s="143">
        <f t="shared" si="140"/>
        <v>307994853.2</v>
      </c>
      <c r="EU386" s="143">
        <f t="shared" si="141"/>
        <v>1.570796327</v>
      </c>
      <c r="EV386" s="124">
        <f t="shared" si="142"/>
        <v>307994853.2</v>
      </c>
      <c r="EW386" s="144">
        <f t="shared" ref="EW386:EX386" si="6349">BY386+ES386</f>
        <v>-198051924.8</v>
      </c>
      <c r="EX386" s="144">
        <f t="shared" si="6349"/>
        <v>307994853.2</v>
      </c>
      <c r="EY386" s="144">
        <f t="shared" si="144"/>
        <v>2.142260688</v>
      </c>
      <c r="EZ386" s="145">
        <f t="shared" si="145"/>
        <v>366176725.8</v>
      </c>
      <c r="FA386" s="140">
        <f t="shared" si="146"/>
        <v>0.7140868962</v>
      </c>
      <c r="FB386" s="141">
        <f t="shared" si="147"/>
        <v>0.7140868962</v>
      </c>
      <c r="FC386" s="141">
        <f t="shared" si="148"/>
        <v>0.7140868962</v>
      </c>
      <c r="FD386" s="122">
        <f t="shared" si="149"/>
        <v>0.7140868962</v>
      </c>
      <c r="FE386" s="142">
        <f t="shared" si="150"/>
        <v>715.4241217</v>
      </c>
      <c r="FF386" s="130">
        <f t="shared" si="151"/>
        <v>715.4241217</v>
      </c>
      <c r="FG386" s="143">
        <f t="shared" si="152"/>
        <v>143.0354122</v>
      </c>
      <c r="FH386" s="143">
        <f t="shared" si="153"/>
        <v>123.9630715</v>
      </c>
      <c r="FI386" s="143">
        <f t="shared" si="154"/>
        <v>0.7140868962</v>
      </c>
      <c r="FJ386" s="124">
        <f t="shared" si="155"/>
        <v>189.2775006</v>
      </c>
      <c r="FK386" s="140">
        <f t="shared" si="156"/>
        <v>-6.283185307</v>
      </c>
      <c r="FL386" s="141">
        <f t="shared" si="157"/>
        <v>-6.283185307</v>
      </c>
      <c r="FM386" s="141">
        <f t="shared" si="158"/>
        <v>0</v>
      </c>
      <c r="FN386" s="122">
        <f t="shared" si="159"/>
        <v>0</v>
      </c>
      <c r="FO386" s="142">
        <f t="shared" si="160"/>
        <v>18550.256</v>
      </c>
      <c r="FP386" s="130">
        <f t="shared" si="161"/>
        <v>18550.256</v>
      </c>
      <c r="FQ386" s="143">
        <f t="shared" si="162"/>
        <v>-18550.256</v>
      </c>
      <c r="FR386" s="143">
        <f t="shared" si="163"/>
        <v>0</v>
      </c>
      <c r="FS386" s="143">
        <f t="shared" si="164"/>
        <v>3.141592654</v>
      </c>
      <c r="FT386" s="124">
        <f t="shared" si="165"/>
        <v>18550.256</v>
      </c>
      <c r="FU386" s="144">
        <f t="shared" si="166"/>
        <v>-322433.75</v>
      </c>
      <c r="FV386" s="144">
        <f t="shared" si="167"/>
        <v>0</v>
      </c>
      <c r="FW386" s="144">
        <f t="shared" si="168"/>
        <v>-3.141592654</v>
      </c>
      <c r="FX386" s="145">
        <f t="shared" si="169"/>
        <v>322433.75</v>
      </c>
      <c r="FY386" s="140">
        <f t="shared" si="170"/>
        <v>-3.141592654</v>
      </c>
      <c r="FZ386" s="140">
        <f t="shared" si="171"/>
        <v>-0.7140868962</v>
      </c>
      <c r="GA386" s="141">
        <f t="shared" si="172"/>
        <v>-3.85567955</v>
      </c>
      <c r="GB386" s="141">
        <f t="shared" si="173"/>
        <v>-3.85567955</v>
      </c>
      <c r="GC386" s="122">
        <f t="shared" si="174"/>
        <v>2.427505757</v>
      </c>
      <c r="GD386" s="142">
        <f t="shared" si="175"/>
        <v>322433.75</v>
      </c>
      <c r="GE386" s="142">
        <f t="shared" si="176"/>
        <v>0.005283248125</v>
      </c>
      <c r="GF386" s="130">
        <f t="shared" si="177"/>
        <v>1703.497505</v>
      </c>
      <c r="GG386" s="143">
        <f t="shared" si="178"/>
        <v>-143.0354122</v>
      </c>
      <c r="GH386" s="143">
        <f t="shared" si="179"/>
        <v>123.9630715</v>
      </c>
      <c r="GI386" s="143">
        <f t="shared" si="180"/>
        <v>2.427505757</v>
      </c>
      <c r="GJ386" s="124">
        <f t="shared" si="181"/>
        <v>189.2775006</v>
      </c>
      <c r="GK386" s="146">
        <f t="shared" si="182"/>
        <v>-0.5</v>
      </c>
      <c r="GL386" s="127">
        <f t="shared" si="183"/>
        <v>-0.8660254038</v>
      </c>
      <c r="GM386" s="146">
        <f t="shared" si="184"/>
        <v>-2.094395102</v>
      </c>
      <c r="GN386" s="127">
        <f t="shared" si="185"/>
        <v>1</v>
      </c>
      <c r="GO386" s="147">
        <f t="shared" si="186"/>
        <v>-0.5</v>
      </c>
      <c r="GP386" s="128">
        <f t="shared" si="187"/>
        <v>0.8660254038</v>
      </c>
      <c r="GQ386" s="147">
        <f t="shared" si="188"/>
        <v>2.094395102</v>
      </c>
      <c r="GR386" s="128">
        <f t="shared" si="189"/>
        <v>1</v>
      </c>
      <c r="GS386" s="140">
        <f t="shared" si="190"/>
        <v>-2.094395102</v>
      </c>
      <c r="GT386" s="140">
        <f t="shared" si="191"/>
        <v>0.7140868962</v>
      </c>
      <c r="GU386" s="141">
        <f t="shared" si="192"/>
        <v>-1.380308206</v>
      </c>
      <c r="GV386" s="141">
        <f t="shared" si="193"/>
        <v>-1.380308206</v>
      </c>
      <c r="GW386" s="122">
        <f t="shared" si="194"/>
        <v>-1.380308206</v>
      </c>
      <c r="GX386" s="142">
        <f t="shared" si="195"/>
        <v>1</v>
      </c>
      <c r="GY386" s="142">
        <f t="shared" si="196"/>
        <v>189.2775006</v>
      </c>
      <c r="GZ386" s="130">
        <f t="shared" si="197"/>
        <v>189.2775006</v>
      </c>
      <c r="HA386" s="143">
        <f t="shared" si="198"/>
        <v>35.83746294</v>
      </c>
      <c r="HB386" s="143">
        <f t="shared" si="199"/>
        <v>-185.8538363</v>
      </c>
      <c r="HC386" s="143">
        <f t="shared" si="200"/>
        <v>-1.380308206</v>
      </c>
      <c r="HD386" s="124">
        <f t="shared" si="201"/>
        <v>189.2775006</v>
      </c>
      <c r="HE386" s="140">
        <f t="shared" si="202"/>
        <v>2.094395102</v>
      </c>
      <c r="HF386" s="140">
        <f t="shared" si="203"/>
        <v>2.427505757</v>
      </c>
      <c r="HG386" s="141">
        <f t="shared" si="204"/>
        <v>4.52190086</v>
      </c>
      <c r="HH386" s="141">
        <f t="shared" si="205"/>
        <v>4.52190086</v>
      </c>
      <c r="HI386" s="122">
        <f t="shared" si="206"/>
        <v>-1.761284447</v>
      </c>
      <c r="HJ386" s="142">
        <f t="shared" si="207"/>
        <v>1</v>
      </c>
      <c r="HK386" s="142">
        <f t="shared" si="208"/>
        <v>189.2775006</v>
      </c>
      <c r="HL386" s="130">
        <f t="shared" si="209"/>
        <v>189.2775006</v>
      </c>
      <c r="HM386" s="143">
        <f t="shared" si="210"/>
        <v>-35.83746294</v>
      </c>
      <c r="HN386" s="143">
        <f t="shared" si="211"/>
        <v>-185.8538363</v>
      </c>
      <c r="HO386" s="143">
        <f t="shared" si="212"/>
        <v>-1.761284447</v>
      </c>
      <c r="HP386" s="124">
        <f t="shared" si="213"/>
        <v>189.2775006</v>
      </c>
      <c r="HQ386" s="140">
        <f t="shared" si="214"/>
        <v>2.094395102</v>
      </c>
      <c r="HR386" s="140">
        <f t="shared" si="215"/>
        <v>0.7140868962</v>
      </c>
      <c r="HS386" s="141">
        <f t="shared" si="216"/>
        <v>2.808481999</v>
      </c>
      <c r="HT386" s="141">
        <f t="shared" si="217"/>
        <v>2.808481999</v>
      </c>
      <c r="HU386" s="122">
        <f t="shared" si="218"/>
        <v>2.808481999</v>
      </c>
      <c r="HV386" s="142">
        <f t="shared" si="219"/>
        <v>1</v>
      </c>
      <c r="HW386" s="142">
        <f t="shared" si="220"/>
        <v>189.2775006</v>
      </c>
      <c r="HX386" s="130">
        <f t="shared" si="221"/>
        <v>189.2775006</v>
      </c>
      <c r="HY386" s="143">
        <f t="shared" si="222"/>
        <v>-178.8728751</v>
      </c>
      <c r="HZ386" s="143">
        <f t="shared" si="223"/>
        <v>61.89076484</v>
      </c>
      <c r="IA386" s="143">
        <f t="shared" si="224"/>
        <v>2.808481999</v>
      </c>
      <c r="IB386" s="124">
        <f t="shared" si="225"/>
        <v>189.2775006</v>
      </c>
      <c r="IC386" s="140">
        <f t="shared" si="226"/>
        <v>-2.094395102</v>
      </c>
      <c r="ID386" s="140">
        <f t="shared" si="227"/>
        <v>2.427505757</v>
      </c>
      <c r="IE386" s="141">
        <f t="shared" si="228"/>
        <v>0.333110655</v>
      </c>
      <c r="IF386" s="141">
        <f t="shared" si="229"/>
        <v>0.333110655</v>
      </c>
      <c r="IG386" s="122">
        <f t="shared" si="230"/>
        <v>0.333110655</v>
      </c>
      <c r="IH386" s="142">
        <f t="shared" si="231"/>
        <v>1</v>
      </c>
      <c r="II386" s="142">
        <f t="shared" si="232"/>
        <v>189.2775006</v>
      </c>
      <c r="IJ386" s="130">
        <f t="shared" si="233"/>
        <v>189.2775006</v>
      </c>
      <c r="IK386" s="143">
        <f t="shared" si="234"/>
        <v>178.8728751</v>
      </c>
      <c r="IL386" s="143">
        <f t="shared" si="235"/>
        <v>61.89076484</v>
      </c>
      <c r="IM386" s="143">
        <f t="shared" si="236"/>
        <v>0.333110655</v>
      </c>
      <c r="IN386" s="124">
        <f t="shared" si="237"/>
        <v>189.2775006</v>
      </c>
    </row>
    <row r="387" ht="12.75" customHeight="1">
      <c r="A387" s="129">
        <f>'Cortez Cubic'!AP387</f>
        <v>-0.2187762226</v>
      </c>
      <c r="B387" s="129">
        <f>'Cortez Cubic'!AQ387</f>
        <v>2.080688832</v>
      </c>
      <c r="C387" s="129">
        <f>'Cortez Cubic'!AR387</f>
        <v>1396.385689</v>
      </c>
      <c r="D387" s="129">
        <f>'Cortez Cubic'!AS387</f>
        <v>-39744.93361</v>
      </c>
      <c r="E387" s="129">
        <f t="shared" ref="E387:H387" si="6350">0</f>
        <v>0</v>
      </c>
      <c r="F387" s="129">
        <f t="shared" si="6350"/>
        <v>0</v>
      </c>
      <c r="G387" s="129">
        <f t="shared" si="6350"/>
        <v>0</v>
      </c>
      <c r="H387" s="129">
        <f t="shared" si="6350"/>
        <v>0</v>
      </c>
      <c r="I387" s="110">
        <f>'Cortez Cubic'!I387</f>
        <v>7</v>
      </c>
      <c r="J387" s="130">
        <f t="shared" si="28"/>
        <v>32.1155475</v>
      </c>
      <c r="K387" s="131">
        <f t="shared" si="29"/>
        <v>0</v>
      </c>
      <c r="L387" s="131">
        <f t="shared" si="30"/>
        <v>1</v>
      </c>
      <c r="M387" s="132">
        <f t="shared" si="31"/>
        <v>-25.1155475</v>
      </c>
      <c r="N387" s="133">
        <f t="shared" si="32"/>
        <v>32.63778752</v>
      </c>
      <c r="O387" s="134">
        <f t="shared" si="33"/>
        <v>64.75333502</v>
      </c>
      <c r="P387" s="134">
        <f t="shared" si="34"/>
        <v>0</v>
      </c>
      <c r="Q387" s="135">
        <f t="shared" si="35"/>
        <v>32.1155475</v>
      </c>
      <c r="R387" s="135">
        <f t="shared" si="36"/>
        <v>0</v>
      </c>
      <c r="S387" s="136">
        <f t="shared" si="37"/>
        <v>-87.35830223</v>
      </c>
      <c r="T387" s="136">
        <f t="shared" si="38"/>
        <v>0</v>
      </c>
      <c r="U387" s="137">
        <f t="shared" ref="U387:X387" si="6351">ATAN2(A387,E387)</f>
        <v>3.141592654</v>
      </c>
      <c r="V387" s="137">
        <f t="shared" si="6351"/>
        <v>0</v>
      </c>
      <c r="W387" s="137">
        <f t="shared" si="6351"/>
        <v>0</v>
      </c>
      <c r="X387" s="137">
        <f t="shared" si="6351"/>
        <v>3.141592654</v>
      </c>
      <c r="Y387" s="137">
        <f t="shared" ref="Y387:AB387" si="6352">SQRT(POWER(A387,2)+POWER(E387,2))</f>
        <v>0.2187762226</v>
      </c>
      <c r="Z387" s="137">
        <f t="shared" si="6352"/>
        <v>2.080688832</v>
      </c>
      <c r="AA387" s="137">
        <f t="shared" si="6352"/>
        <v>1396.385689</v>
      </c>
      <c r="AB387" s="137">
        <f t="shared" si="6352"/>
        <v>39744.93361</v>
      </c>
      <c r="AC387" s="138">
        <f t="shared" ref="AC387:AF387" si="6353">U387-$U387</f>
        <v>0</v>
      </c>
      <c r="AD387" s="138">
        <f t="shared" si="6353"/>
        <v>-3.141592654</v>
      </c>
      <c r="AE387" s="138">
        <f t="shared" si="6353"/>
        <v>-3.141592654</v>
      </c>
      <c r="AF387" s="138">
        <f t="shared" si="6353"/>
        <v>0</v>
      </c>
      <c r="AG387" s="138">
        <f t="shared" ref="AG387:AJ387" si="6354">Y387/$Y387</f>
        <v>1</v>
      </c>
      <c r="AH387" s="138">
        <f t="shared" si="6354"/>
        <v>9.510580296</v>
      </c>
      <c r="AI387" s="138">
        <f t="shared" si="6354"/>
        <v>6382.71231</v>
      </c>
      <c r="AJ387" s="138">
        <f t="shared" si="6354"/>
        <v>181669.3475</v>
      </c>
      <c r="AK387" s="139">
        <f t="shared" ref="AK387:AN387" si="6355">AG387*COS(AC387)</f>
        <v>1</v>
      </c>
      <c r="AL387" s="139">
        <f t="shared" si="6355"/>
        <v>-9.510580296</v>
      </c>
      <c r="AM387" s="139">
        <f t="shared" si="6355"/>
        <v>-6382.71231</v>
      </c>
      <c r="AN387" s="139">
        <f t="shared" si="6355"/>
        <v>181669.3475</v>
      </c>
      <c r="AO387" s="129">
        <f t="shared" ref="AO387:AR387" si="6356">AG387*SIN(AC387)</f>
        <v>0</v>
      </c>
      <c r="AP387" s="129">
        <f t="shared" si="6356"/>
        <v>0</v>
      </c>
      <c r="AQ387" s="129">
        <f t="shared" si="6356"/>
        <v>0</v>
      </c>
      <c r="AR387" s="129">
        <f t="shared" si="6356"/>
        <v>0</v>
      </c>
      <c r="AS387" s="140">
        <f t="shared" si="45"/>
        <v>-9.424777961</v>
      </c>
      <c r="AT387" s="141">
        <f t="shared" si="46"/>
        <v>-9.424777961</v>
      </c>
      <c r="AU387" s="141">
        <f t="shared" si="47"/>
        <v>-3.141592654</v>
      </c>
      <c r="AV387" s="122">
        <f t="shared" si="48"/>
        <v>3.141592654</v>
      </c>
      <c r="AW387" s="142">
        <f t="shared" si="49"/>
        <v>860.2428068</v>
      </c>
      <c r="AX387" s="130">
        <f t="shared" si="50"/>
        <v>860.2428068</v>
      </c>
      <c r="AY387" s="143">
        <f t="shared" si="51"/>
        <v>1720.485614</v>
      </c>
      <c r="AZ387" s="143">
        <f t="shared" si="52"/>
        <v>0</v>
      </c>
      <c r="BA387" s="143">
        <f t="shared" si="53"/>
        <v>0</v>
      </c>
      <c r="BB387" s="124">
        <f t="shared" si="54"/>
        <v>1720.485614</v>
      </c>
      <c r="BC387" s="140">
        <f t="shared" ref="BC387:BD387" si="6357">BC$2*AD387</f>
        <v>-3.141592654</v>
      </c>
      <c r="BD387" s="140">
        <f t="shared" si="6357"/>
        <v>-3.141592654</v>
      </c>
      <c r="BE387" s="141">
        <f t="shared" si="56"/>
        <v>-6.283185307</v>
      </c>
      <c r="BF387" s="141">
        <f t="shared" si="57"/>
        <v>0</v>
      </c>
      <c r="BG387" s="122">
        <f t="shared" si="58"/>
        <v>0</v>
      </c>
      <c r="BH387" s="142">
        <f t="shared" ref="BH387:BI387" si="6358">POWER(AH387,BH$2)</f>
        <v>9.510580296</v>
      </c>
      <c r="BI387" s="142">
        <f t="shared" si="6358"/>
        <v>6382.71231</v>
      </c>
      <c r="BJ387" s="130">
        <f t="shared" si="60"/>
        <v>60703.29793</v>
      </c>
      <c r="BK387" s="143">
        <f t="shared" si="61"/>
        <v>546329.6814</v>
      </c>
      <c r="BL387" s="143">
        <f t="shared" si="62"/>
        <v>0</v>
      </c>
      <c r="BM387" s="143">
        <f t="shared" si="63"/>
        <v>0</v>
      </c>
      <c r="BN387" s="124">
        <f t="shared" si="64"/>
        <v>546329.6814</v>
      </c>
      <c r="BO387" s="140">
        <f t="shared" si="65"/>
        <v>0</v>
      </c>
      <c r="BP387" s="141">
        <f t="shared" si="66"/>
        <v>0</v>
      </c>
      <c r="BQ387" s="141">
        <f t="shared" si="67"/>
        <v>0</v>
      </c>
      <c r="BR387" s="122">
        <f t="shared" si="68"/>
        <v>0</v>
      </c>
      <c r="BS387" s="142">
        <f t="shared" si="69"/>
        <v>181669.3475</v>
      </c>
      <c r="BT387" s="130">
        <f t="shared" si="70"/>
        <v>181669.3475</v>
      </c>
      <c r="BU387" s="143">
        <f t="shared" si="71"/>
        <v>-4905072.383</v>
      </c>
      <c r="BV387" s="143">
        <f t="shared" si="72"/>
        <v>0</v>
      </c>
      <c r="BW387" s="143">
        <f t="shared" si="73"/>
        <v>3.141592654</v>
      </c>
      <c r="BX387" s="124">
        <f t="shared" si="74"/>
        <v>4905072.383</v>
      </c>
      <c r="BY387" s="144">
        <f t="shared" ref="BY387:BZ387" si="6359">AY387+BK387+BU387</f>
        <v>-4357022.216</v>
      </c>
      <c r="BZ387" s="144">
        <f t="shared" si="6359"/>
        <v>0</v>
      </c>
      <c r="CA387" s="144">
        <f t="shared" si="76"/>
        <v>-3.141592654</v>
      </c>
      <c r="CB387" s="145">
        <f t="shared" si="77"/>
        <v>4357022.216</v>
      </c>
      <c r="CC387" s="140">
        <f t="shared" ref="CC387:CD387" si="6360">CC$2*AD387</f>
        <v>-6.283185307</v>
      </c>
      <c r="CD387" s="140">
        <f t="shared" si="6360"/>
        <v>-6.283185307</v>
      </c>
      <c r="CE387" s="141">
        <f t="shared" si="79"/>
        <v>-12.56637061</v>
      </c>
      <c r="CF387" s="141">
        <f t="shared" si="80"/>
        <v>0</v>
      </c>
      <c r="CG387" s="122">
        <f t="shared" si="81"/>
        <v>0</v>
      </c>
      <c r="CH387" s="142">
        <f t="shared" ref="CH387:CI387" si="6361">POWER(AH387,CH$2)</f>
        <v>90.45113758</v>
      </c>
      <c r="CI387" s="142">
        <f t="shared" si="6361"/>
        <v>40739016.43</v>
      </c>
      <c r="CJ387" s="130">
        <f t="shared" si="83"/>
        <v>3684890379</v>
      </c>
      <c r="CK387" s="143">
        <f t="shared" si="84"/>
        <v>-3684890379</v>
      </c>
      <c r="CL387" s="143">
        <f t="shared" si="85"/>
        <v>0</v>
      </c>
      <c r="CM387" s="143">
        <f t="shared" si="86"/>
        <v>3.141592654</v>
      </c>
      <c r="CN387" s="124">
        <f t="shared" si="87"/>
        <v>3684890379</v>
      </c>
      <c r="CO387" s="140">
        <f t="shared" si="88"/>
        <v>-9.424777961</v>
      </c>
      <c r="CP387" s="141">
        <f t="shared" si="89"/>
        <v>-9.424777961</v>
      </c>
      <c r="CQ387" s="141">
        <f t="shared" si="90"/>
        <v>-3.141592654</v>
      </c>
      <c r="CR387" s="122">
        <f t="shared" si="91"/>
        <v>3.141592654</v>
      </c>
      <c r="CS387" s="142">
        <f t="shared" si="92"/>
        <v>260025421622</v>
      </c>
      <c r="CT387" s="130">
        <f t="shared" si="93"/>
        <v>260025421622</v>
      </c>
      <c r="CU387" s="143">
        <f t="shared" si="94"/>
        <v>-1040101686490</v>
      </c>
      <c r="CV387" s="143">
        <f t="shared" si="95"/>
        <v>0.0001273757201</v>
      </c>
      <c r="CW387" s="143">
        <f t="shared" si="96"/>
        <v>3.141592654</v>
      </c>
      <c r="CX387" s="124">
        <f t="shared" si="97"/>
        <v>1040101686490</v>
      </c>
      <c r="CY387" s="140">
        <f t="shared" si="98"/>
        <v>-9.424777961</v>
      </c>
      <c r="CZ387" s="140">
        <f t="shared" si="99"/>
        <v>0</v>
      </c>
      <c r="DA387" s="141">
        <f t="shared" si="100"/>
        <v>-9.424777961</v>
      </c>
      <c r="DB387" s="141">
        <f t="shared" si="101"/>
        <v>-3.141592654</v>
      </c>
      <c r="DC387" s="122">
        <f t="shared" si="102"/>
        <v>3.141592654</v>
      </c>
      <c r="DD387" s="142">
        <f t="shared" si="103"/>
        <v>860.2428068</v>
      </c>
      <c r="DE387" s="142">
        <f t="shared" si="104"/>
        <v>181669.3475</v>
      </c>
      <c r="DF387" s="130">
        <f t="shared" si="105"/>
        <v>156279749.4</v>
      </c>
      <c r="DG387" s="143">
        <f t="shared" si="106"/>
        <v>-625118997.7</v>
      </c>
      <c r="DH387" s="143">
        <f t="shared" si="107"/>
        <v>0.00000007655499796</v>
      </c>
      <c r="DI387" s="143">
        <f t="shared" si="108"/>
        <v>3.141592654</v>
      </c>
      <c r="DJ387" s="124">
        <f t="shared" si="109"/>
        <v>625118997.7</v>
      </c>
      <c r="DK387" s="140">
        <f t="shared" ref="DK387:DM387" si="6362">DK$2*AD387</f>
        <v>-3.141592654</v>
      </c>
      <c r="DL387" s="140">
        <f t="shared" si="6362"/>
        <v>-3.141592654</v>
      </c>
      <c r="DM387" s="140">
        <f t="shared" si="6362"/>
        <v>0</v>
      </c>
      <c r="DN387" s="141">
        <f t="shared" si="111"/>
        <v>-6.283185307</v>
      </c>
      <c r="DO387" s="141">
        <f t="shared" si="112"/>
        <v>0</v>
      </c>
      <c r="DP387" s="122">
        <f t="shared" si="113"/>
        <v>0</v>
      </c>
      <c r="DQ387" s="142">
        <f t="shared" ref="DQ387:DS387" si="6363">POWER(AH387,DQ$2)</f>
        <v>9.510580296</v>
      </c>
      <c r="DR387" s="142">
        <f t="shared" si="6363"/>
        <v>6382.71231</v>
      </c>
      <c r="DS387" s="142">
        <f t="shared" si="6363"/>
        <v>181669.3475</v>
      </c>
      <c r="DT387" s="130">
        <f t="shared" si="115"/>
        <v>11027928527</v>
      </c>
      <c r="DU387" s="143">
        <f t="shared" si="116"/>
        <v>-198502713482</v>
      </c>
      <c r="DV387" s="143">
        <f t="shared" si="117"/>
        <v>0</v>
      </c>
      <c r="DW387" s="143">
        <f t="shared" si="118"/>
        <v>3.141592654</v>
      </c>
      <c r="DX387" s="124">
        <f t="shared" si="119"/>
        <v>198502713482</v>
      </c>
      <c r="DY387" s="140">
        <f t="shared" si="120"/>
        <v>0</v>
      </c>
      <c r="DZ387" s="141">
        <f t="shared" si="121"/>
        <v>0</v>
      </c>
      <c r="EA387" s="141">
        <f t="shared" si="122"/>
        <v>0</v>
      </c>
      <c r="EB387" s="122">
        <f t="shared" si="123"/>
        <v>0</v>
      </c>
      <c r="EC387" s="142">
        <f t="shared" si="124"/>
        <v>33003751826</v>
      </c>
      <c r="ED387" s="130">
        <f t="shared" si="125"/>
        <v>33003751826</v>
      </c>
      <c r="EE387" s="143">
        <f t="shared" si="126"/>
        <v>891101299313</v>
      </c>
      <c r="EF387" s="143">
        <f t="shared" si="127"/>
        <v>0</v>
      </c>
      <c r="EG387" s="143">
        <f t="shared" si="128"/>
        <v>0</v>
      </c>
      <c r="EH387" s="124">
        <f t="shared" si="129"/>
        <v>891101299313</v>
      </c>
      <c r="EI387" s="144">
        <f t="shared" ref="EI387:EJ387" si="6364">CK387+CU387+DG387+DU387+EE387</f>
        <v>-351813110037</v>
      </c>
      <c r="EJ387" s="144">
        <f t="shared" si="6364"/>
        <v>0.0001274522751</v>
      </c>
      <c r="EK387" s="144">
        <f t="shared" si="131"/>
        <v>3.141592654</v>
      </c>
      <c r="EL387" s="145">
        <f t="shared" si="132"/>
        <v>351813110037</v>
      </c>
      <c r="EM387" s="140">
        <f t="shared" si="133"/>
        <v>1.570796327</v>
      </c>
      <c r="EN387" s="141">
        <f t="shared" si="134"/>
        <v>1.570796327</v>
      </c>
      <c r="EO387" s="141">
        <f t="shared" si="135"/>
        <v>1.570796327</v>
      </c>
      <c r="EP387" s="122">
        <f t="shared" si="136"/>
        <v>1.570796327</v>
      </c>
      <c r="EQ387" s="142">
        <f t="shared" si="137"/>
        <v>593138.3566</v>
      </c>
      <c r="ER387" s="130">
        <f t="shared" si="138"/>
        <v>593138.3566</v>
      </c>
      <c r="ES387" s="143">
        <f t="shared" si="139"/>
        <v>0.0000000008730701128</v>
      </c>
      <c r="ET387" s="143">
        <f t="shared" si="140"/>
        <v>3082037.309</v>
      </c>
      <c r="EU387" s="143">
        <f t="shared" si="141"/>
        <v>1.570796327</v>
      </c>
      <c r="EV387" s="124">
        <f t="shared" si="142"/>
        <v>3082037.309</v>
      </c>
      <c r="EW387" s="144">
        <f t="shared" ref="EW387:EX387" si="6365">BY387+ES387</f>
        <v>-4357022.216</v>
      </c>
      <c r="EX387" s="144">
        <f t="shared" si="6365"/>
        <v>3082037.309</v>
      </c>
      <c r="EY387" s="144">
        <f t="shared" si="144"/>
        <v>2.525935881</v>
      </c>
      <c r="EZ387" s="145">
        <f t="shared" si="145"/>
        <v>5336908.896</v>
      </c>
      <c r="FA387" s="140">
        <f t="shared" si="146"/>
        <v>0.8419786269</v>
      </c>
      <c r="FB387" s="141">
        <f t="shared" si="147"/>
        <v>0.8419786269</v>
      </c>
      <c r="FC387" s="141">
        <f t="shared" si="148"/>
        <v>0.8419786269</v>
      </c>
      <c r="FD387" s="122">
        <f t="shared" si="149"/>
        <v>0.8419786269</v>
      </c>
      <c r="FE387" s="142">
        <f t="shared" si="150"/>
        <v>174.7551285</v>
      </c>
      <c r="FF387" s="130">
        <f t="shared" si="151"/>
        <v>174.7551285</v>
      </c>
      <c r="FG387" s="143">
        <f t="shared" si="152"/>
        <v>30.7915708</v>
      </c>
      <c r="FH387" s="143">
        <f t="shared" si="153"/>
        <v>34.48912965</v>
      </c>
      <c r="FI387" s="143">
        <f t="shared" si="154"/>
        <v>0.8419786269</v>
      </c>
      <c r="FJ387" s="124">
        <f t="shared" si="155"/>
        <v>46.23441247</v>
      </c>
      <c r="FK387" s="140">
        <f t="shared" si="156"/>
        <v>-6.283185307</v>
      </c>
      <c r="FL387" s="141">
        <f t="shared" si="157"/>
        <v>-6.283185307</v>
      </c>
      <c r="FM387" s="141">
        <f t="shared" si="158"/>
        <v>0</v>
      </c>
      <c r="FN387" s="122">
        <f t="shared" si="159"/>
        <v>0</v>
      </c>
      <c r="FO387" s="142">
        <f t="shared" si="160"/>
        <v>90.45113758</v>
      </c>
      <c r="FP387" s="130">
        <f t="shared" si="161"/>
        <v>90.45113758</v>
      </c>
      <c r="FQ387" s="143">
        <f t="shared" si="162"/>
        <v>-90.45113758</v>
      </c>
      <c r="FR387" s="143">
        <f t="shared" si="163"/>
        <v>0</v>
      </c>
      <c r="FS387" s="143">
        <f t="shared" si="164"/>
        <v>3.141592654</v>
      </c>
      <c r="FT387" s="124">
        <f t="shared" si="165"/>
        <v>90.45113758</v>
      </c>
      <c r="FU387" s="144">
        <f t="shared" si="166"/>
        <v>-19238.58807</v>
      </c>
      <c r="FV387" s="144">
        <f t="shared" si="167"/>
        <v>0</v>
      </c>
      <c r="FW387" s="144">
        <f t="shared" si="168"/>
        <v>-3.141592654</v>
      </c>
      <c r="FX387" s="145">
        <f t="shared" si="169"/>
        <v>19238.58807</v>
      </c>
      <c r="FY387" s="140">
        <f t="shared" si="170"/>
        <v>-3.141592654</v>
      </c>
      <c r="FZ387" s="140">
        <f t="shared" si="171"/>
        <v>-0.8419786269</v>
      </c>
      <c r="GA387" s="141">
        <f t="shared" si="172"/>
        <v>-3.98357128</v>
      </c>
      <c r="GB387" s="141">
        <f t="shared" si="173"/>
        <v>-3.98357128</v>
      </c>
      <c r="GC387" s="122">
        <f t="shared" si="174"/>
        <v>2.299614027</v>
      </c>
      <c r="GD387" s="142">
        <f t="shared" si="175"/>
        <v>19238.58807</v>
      </c>
      <c r="GE387" s="142">
        <f t="shared" si="176"/>
        <v>0.02162891116</v>
      </c>
      <c r="GF387" s="130">
        <f t="shared" si="177"/>
        <v>416.1097122</v>
      </c>
      <c r="GG387" s="143">
        <f t="shared" si="178"/>
        <v>-30.7915708</v>
      </c>
      <c r="GH387" s="143">
        <f t="shared" si="179"/>
        <v>34.48912965</v>
      </c>
      <c r="GI387" s="143">
        <f t="shared" si="180"/>
        <v>2.299614027</v>
      </c>
      <c r="GJ387" s="124">
        <f t="shared" si="181"/>
        <v>46.23441247</v>
      </c>
      <c r="GK387" s="146">
        <f t="shared" si="182"/>
        <v>-0.5</v>
      </c>
      <c r="GL387" s="127">
        <f t="shared" si="183"/>
        <v>-0.8660254038</v>
      </c>
      <c r="GM387" s="146">
        <f t="shared" si="184"/>
        <v>-2.094395102</v>
      </c>
      <c r="GN387" s="127">
        <f t="shared" si="185"/>
        <v>1</v>
      </c>
      <c r="GO387" s="147">
        <f t="shared" si="186"/>
        <v>-0.5</v>
      </c>
      <c r="GP387" s="128">
        <f t="shared" si="187"/>
        <v>0.8660254038</v>
      </c>
      <c r="GQ387" s="147">
        <f t="shared" si="188"/>
        <v>2.094395102</v>
      </c>
      <c r="GR387" s="128">
        <f t="shared" si="189"/>
        <v>1</v>
      </c>
      <c r="GS387" s="140">
        <f t="shared" si="190"/>
        <v>-2.094395102</v>
      </c>
      <c r="GT387" s="140">
        <f t="shared" si="191"/>
        <v>0.8419786269</v>
      </c>
      <c r="GU387" s="141">
        <f t="shared" si="192"/>
        <v>-1.252416475</v>
      </c>
      <c r="GV387" s="141">
        <f t="shared" si="193"/>
        <v>-1.252416475</v>
      </c>
      <c r="GW387" s="122">
        <f t="shared" si="194"/>
        <v>-1.252416475</v>
      </c>
      <c r="GX387" s="142">
        <f t="shared" si="195"/>
        <v>1</v>
      </c>
      <c r="GY387" s="142">
        <f t="shared" si="196"/>
        <v>46.23441247</v>
      </c>
      <c r="GZ387" s="130">
        <f t="shared" si="197"/>
        <v>46.23441247</v>
      </c>
      <c r="HA387" s="143">
        <f t="shared" si="198"/>
        <v>14.47267704</v>
      </c>
      <c r="HB387" s="143">
        <f t="shared" si="199"/>
        <v>-43.91084736</v>
      </c>
      <c r="HC387" s="143">
        <f t="shared" si="200"/>
        <v>-1.252416475</v>
      </c>
      <c r="HD387" s="124">
        <f t="shared" si="201"/>
        <v>46.23441247</v>
      </c>
      <c r="HE387" s="140">
        <f t="shared" si="202"/>
        <v>2.094395102</v>
      </c>
      <c r="HF387" s="140">
        <f t="shared" si="203"/>
        <v>2.299614027</v>
      </c>
      <c r="HG387" s="141">
        <f t="shared" si="204"/>
        <v>4.394009129</v>
      </c>
      <c r="HH387" s="141">
        <f t="shared" si="205"/>
        <v>4.394009129</v>
      </c>
      <c r="HI387" s="122">
        <f t="shared" si="206"/>
        <v>-1.889176178</v>
      </c>
      <c r="HJ387" s="142">
        <f t="shared" si="207"/>
        <v>1</v>
      </c>
      <c r="HK387" s="142">
        <f t="shared" si="208"/>
        <v>46.23441247</v>
      </c>
      <c r="HL387" s="130">
        <f t="shared" si="209"/>
        <v>46.23441247</v>
      </c>
      <c r="HM387" s="143">
        <f t="shared" si="210"/>
        <v>-14.47267704</v>
      </c>
      <c r="HN387" s="143">
        <f t="shared" si="211"/>
        <v>-43.91084736</v>
      </c>
      <c r="HO387" s="143">
        <f t="shared" si="212"/>
        <v>-1.889176178</v>
      </c>
      <c r="HP387" s="124">
        <f t="shared" si="213"/>
        <v>46.23441247</v>
      </c>
      <c r="HQ387" s="140">
        <f t="shared" si="214"/>
        <v>2.094395102</v>
      </c>
      <c r="HR387" s="140">
        <f t="shared" si="215"/>
        <v>0.8419786269</v>
      </c>
      <c r="HS387" s="141">
        <f t="shared" si="216"/>
        <v>2.936373729</v>
      </c>
      <c r="HT387" s="141">
        <f t="shared" si="217"/>
        <v>2.936373729</v>
      </c>
      <c r="HU387" s="122">
        <f t="shared" si="218"/>
        <v>2.936373729</v>
      </c>
      <c r="HV387" s="142">
        <f t="shared" si="219"/>
        <v>1</v>
      </c>
      <c r="HW387" s="142">
        <f t="shared" si="220"/>
        <v>46.23441247</v>
      </c>
      <c r="HX387" s="130">
        <f t="shared" si="221"/>
        <v>46.23441247</v>
      </c>
      <c r="HY387" s="143">
        <f t="shared" si="222"/>
        <v>-45.26424783</v>
      </c>
      <c r="HZ387" s="143">
        <f t="shared" si="223"/>
        <v>9.421717705</v>
      </c>
      <c r="IA387" s="143">
        <f t="shared" si="224"/>
        <v>2.936373729</v>
      </c>
      <c r="IB387" s="124">
        <f t="shared" si="225"/>
        <v>46.23441247</v>
      </c>
      <c r="IC387" s="140">
        <f t="shared" si="226"/>
        <v>-2.094395102</v>
      </c>
      <c r="ID387" s="140">
        <f t="shared" si="227"/>
        <v>2.299614027</v>
      </c>
      <c r="IE387" s="141">
        <f t="shared" si="228"/>
        <v>0.2052189243</v>
      </c>
      <c r="IF387" s="141">
        <f t="shared" si="229"/>
        <v>0.2052189243</v>
      </c>
      <c r="IG387" s="122">
        <f t="shared" si="230"/>
        <v>0.2052189243</v>
      </c>
      <c r="IH387" s="142">
        <f t="shared" si="231"/>
        <v>1</v>
      </c>
      <c r="II387" s="142">
        <f t="shared" si="232"/>
        <v>46.23441247</v>
      </c>
      <c r="IJ387" s="130">
        <f t="shared" si="233"/>
        <v>46.23441247</v>
      </c>
      <c r="IK387" s="143">
        <f t="shared" si="234"/>
        <v>45.26424783</v>
      </c>
      <c r="IL387" s="143">
        <f t="shared" si="235"/>
        <v>9.421717705</v>
      </c>
      <c r="IM387" s="143">
        <f t="shared" si="236"/>
        <v>0.2052189243</v>
      </c>
      <c r="IN387" s="124">
        <f t="shared" si="237"/>
        <v>46.23441247</v>
      </c>
    </row>
    <row r="388" ht="12.75" customHeight="1">
      <c r="A388" s="129">
        <f>'Cortez Cubic'!AP388</f>
        <v>-0.2187762226</v>
      </c>
      <c r="B388" s="129">
        <f>'Cortez Cubic'!AQ388</f>
        <v>-1.372387072</v>
      </c>
      <c r="C388" s="129">
        <f>'Cortez Cubic'!AR388</f>
        <v>2326.95831</v>
      </c>
      <c r="D388" s="129">
        <f>'Cortez Cubic'!AS388</f>
        <v>-51787.6962</v>
      </c>
      <c r="E388" s="129">
        <f t="shared" ref="E388:H388" si="6366">0</f>
        <v>0</v>
      </c>
      <c r="F388" s="129">
        <f t="shared" si="6366"/>
        <v>0</v>
      </c>
      <c r="G388" s="129">
        <f t="shared" si="6366"/>
        <v>0</v>
      </c>
      <c r="H388" s="129">
        <f t="shared" si="6366"/>
        <v>0</v>
      </c>
      <c r="I388" s="110">
        <f>'Cortez Cubic'!I388</f>
        <v>49</v>
      </c>
      <c r="J388" s="130">
        <f t="shared" si="28"/>
        <v>23.87033808</v>
      </c>
      <c r="K388" s="131">
        <f t="shared" si="29"/>
        <v>0</v>
      </c>
      <c r="L388" s="131">
        <f t="shared" si="30"/>
        <v>1</v>
      </c>
      <c r="M388" s="132">
        <f t="shared" si="31"/>
        <v>25.12966192</v>
      </c>
      <c r="N388" s="133">
        <f t="shared" si="32"/>
        <v>61.77477552</v>
      </c>
      <c r="O388" s="134">
        <f t="shared" si="33"/>
        <v>85.64511361</v>
      </c>
      <c r="P388" s="134">
        <f t="shared" si="34"/>
        <v>0</v>
      </c>
      <c r="Q388" s="135">
        <f t="shared" si="35"/>
        <v>23.87033808</v>
      </c>
      <c r="R388" s="135">
        <f t="shared" si="36"/>
        <v>0</v>
      </c>
      <c r="S388" s="136">
        <f t="shared" si="37"/>
        <v>-115.7884692</v>
      </c>
      <c r="T388" s="136">
        <f t="shared" si="38"/>
        <v>0</v>
      </c>
      <c r="U388" s="137">
        <f t="shared" ref="U388:X388" si="6367">ATAN2(A388,E388)</f>
        <v>3.141592654</v>
      </c>
      <c r="V388" s="137">
        <f t="shared" si="6367"/>
        <v>3.141592654</v>
      </c>
      <c r="W388" s="137">
        <f t="shared" si="6367"/>
        <v>0</v>
      </c>
      <c r="X388" s="137">
        <f t="shared" si="6367"/>
        <v>3.141592654</v>
      </c>
      <c r="Y388" s="137">
        <f t="shared" ref="Y388:AB388" si="6368">SQRT(POWER(A388,2)+POWER(E388,2))</f>
        <v>0.2187762226</v>
      </c>
      <c r="Z388" s="137">
        <f t="shared" si="6368"/>
        <v>1.372387072</v>
      </c>
      <c r="AA388" s="137">
        <f t="shared" si="6368"/>
        <v>2326.95831</v>
      </c>
      <c r="AB388" s="137">
        <f t="shared" si="6368"/>
        <v>51787.6962</v>
      </c>
      <c r="AC388" s="138">
        <f t="shared" ref="AC388:AF388" si="6369">U388-$U388</f>
        <v>0</v>
      </c>
      <c r="AD388" s="138">
        <f t="shared" si="6369"/>
        <v>0</v>
      </c>
      <c r="AE388" s="138">
        <f t="shared" si="6369"/>
        <v>-3.141592654</v>
      </c>
      <c r="AF388" s="138">
        <f t="shared" si="6369"/>
        <v>0</v>
      </c>
      <c r="AG388" s="138">
        <f t="shared" ref="AG388:AJ388" si="6370">Y388/$Y388</f>
        <v>1</v>
      </c>
      <c r="AH388" s="138">
        <f t="shared" si="6370"/>
        <v>6.273017495</v>
      </c>
      <c r="AI388" s="138">
        <f t="shared" si="6370"/>
        <v>10636.24869</v>
      </c>
      <c r="AJ388" s="138">
        <f t="shared" si="6370"/>
        <v>236715.3778</v>
      </c>
      <c r="AK388" s="139">
        <f t="shared" ref="AK388:AN388" si="6371">AG388*COS(AC388)</f>
        <v>1</v>
      </c>
      <c r="AL388" s="139">
        <f t="shared" si="6371"/>
        <v>6.273017495</v>
      </c>
      <c r="AM388" s="139">
        <f t="shared" si="6371"/>
        <v>-10636.24869</v>
      </c>
      <c r="AN388" s="139">
        <f t="shared" si="6371"/>
        <v>236715.3778</v>
      </c>
      <c r="AO388" s="129">
        <f t="shared" ref="AO388:AR388" si="6372">AG388*SIN(AC388)</f>
        <v>0</v>
      </c>
      <c r="AP388" s="129">
        <f t="shared" si="6372"/>
        <v>0</v>
      </c>
      <c r="AQ388" s="129">
        <f t="shared" si="6372"/>
        <v>0</v>
      </c>
      <c r="AR388" s="129">
        <f t="shared" si="6372"/>
        <v>0</v>
      </c>
      <c r="AS388" s="140">
        <f t="shared" si="45"/>
        <v>0</v>
      </c>
      <c r="AT388" s="141">
        <f t="shared" si="46"/>
        <v>0</v>
      </c>
      <c r="AU388" s="141">
        <f t="shared" si="47"/>
        <v>0</v>
      </c>
      <c r="AV388" s="122">
        <f t="shared" si="48"/>
        <v>0</v>
      </c>
      <c r="AW388" s="142">
        <f t="shared" si="49"/>
        <v>246.8479338</v>
      </c>
      <c r="AX388" s="130">
        <f t="shared" si="50"/>
        <v>246.8479338</v>
      </c>
      <c r="AY388" s="143">
        <f t="shared" si="51"/>
        <v>-493.6958675</v>
      </c>
      <c r="AZ388" s="143">
        <f t="shared" si="52"/>
        <v>0</v>
      </c>
      <c r="BA388" s="143">
        <f t="shared" si="53"/>
        <v>3.141592654</v>
      </c>
      <c r="BB388" s="124">
        <f t="shared" si="54"/>
        <v>493.6958675</v>
      </c>
      <c r="BC388" s="140">
        <f t="shared" ref="BC388:BD388" si="6373">BC$2*AD388</f>
        <v>0</v>
      </c>
      <c r="BD388" s="140">
        <f t="shared" si="6373"/>
        <v>-3.141592654</v>
      </c>
      <c r="BE388" s="141">
        <f t="shared" si="56"/>
        <v>-3.141592654</v>
      </c>
      <c r="BF388" s="141">
        <f t="shared" si="57"/>
        <v>-3.141592654</v>
      </c>
      <c r="BG388" s="122">
        <f t="shared" si="58"/>
        <v>3.141592654</v>
      </c>
      <c r="BH388" s="142">
        <f t="shared" ref="BH388:BI388" si="6374">POWER(AH388,BH$2)</f>
        <v>6.273017495</v>
      </c>
      <c r="BI388" s="142">
        <f t="shared" si="6374"/>
        <v>10636.24869</v>
      </c>
      <c r="BJ388" s="130">
        <f t="shared" si="60"/>
        <v>66721.37409</v>
      </c>
      <c r="BK388" s="143">
        <f t="shared" si="61"/>
        <v>-600492.3668</v>
      </c>
      <c r="BL388" s="143">
        <f t="shared" si="62"/>
        <v>0</v>
      </c>
      <c r="BM388" s="143">
        <f t="shared" si="63"/>
        <v>3.141592654</v>
      </c>
      <c r="BN388" s="124">
        <f t="shared" si="64"/>
        <v>600492.3668</v>
      </c>
      <c r="BO388" s="140">
        <f t="shared" si="65"/>
        <v>0</v>
      </c>
      <c r="BP388" s="141">
        <f t="shared" si="66"/>
        <v>0</v>
      </c>
      <c r="BQ388" s="141">
        <f t="shared" si="67"/>
        <v>0</v>
      </c>
      <c r="BR388" s="122">
        <f t="shared" si="68"/>
        <v>0</v>
      </c>
      <c r="BS388" s="142">
        <f t="shared" si="69"/>
        <v>236715.3778</v>
      </c>
      <c r="BT388" s="130">
        <f t="shared" si="70"/>
        <v>236715.3778</v>
      </c>
      <c r="BU388" s="143">
        <f t="shared" si="71"/>
        <v>-6391315.202</v>
      </c>
      <c r="BV388" s="143">
        <f t="shared" si="72"/>
        <v>0</v>
      </c>
      <c r="BW388" s="143">
        <f t="shared" si="73"/>
        <v>3.141592654</v>
      </c>
      <c r="BX388" s="124">
        <f t="shared" si="74"/>
        <v>6391315.202</v>
      </c>
      <c r="BY388" s="144">
        <f t="shared" ref="BY388:BZ388" si="6375">AY388+BK388+BU388</f>
        <v>-6992301.265</v>
      </c>
      <c r="BZ388" s="144">
        <f t="shared" si="6375"/>
        <v>0</v>
      </c>
      <c r="CA388" s="144">
        <f t="shared" si="76"/>
        <v>3.141592654</v>
      </c>
      <c r="CB388" s="145">
        <f t="shared" si="77"/>
        <v>6992301.265</v>
      </c>
      <c r="CC388" s="140">
        <f t="shared" ref="CC388:CD388" si="6376">CC$2*AD388</f>
        <v>0</v>
      </c>
      <c r="CD388" s="140">
        <f t="shared" si="6376"/>
        <v>-6.283185307</v>
      </c>
      <c r="CE388" s="141">
        <f t="shared" si="79"/>
        <v>-6.283185307</v>
      </c>
      <c r="CF388" s="141">
        <f t="shared" si="80"/>
        <v>0</v>
      </c>
      <c r="CG388" s="122">
        <f t="shared" si="81"/>
        <v>0</v>
      </c>
      <c r="CH388" s="142">
        <f t="shared" ref="CH388:CI388" si="6377">POWER(AH388,CH$2)</f>
        <v>39.35074849</v>
      </c>
      <c r="CI388" s="142">
        <f t="shared" si="6377"/>
        <v>113129786.1</v>
      </c>
      <c r="CJ388" s="130">
        <f t="shared" si="83"/>
        <v>4451741761</v>
      </c>
      <c r="CK388" s="143">
        <f t="shared" si="84"/>
        <v>-4451741761</v>
      </c>
      <c r="CL388" s="143">
        <f t="shared" si="85"/>
        <v>0</v>
      </c>
      <c r="CM388" s="143">
        <f t="shared" si="86"/>
        <v>3.141592654</v>
      </c>
      <c r="CN388" s="124">
        <f t="shared" si="87"/>
        <v>4451741761</v>
      </c>
      <c r="CO388" s="140">
        <f t="shared" si="88"/>
        <v>-9.424777961</v>
      </c>
      <c r="CP388" s="141">
        <f t="shared" si="89"/>
        <v>-9.424777961</v>
      </c>
      <c r="CQ388" s="141">
        <f t="shared" si="90"/>
        <v>-3.141592654</v>
      </c>
      <c r="CR388" s="122">
        <f t="shared" si="91"/>
        <v>3.141592654</v>
      </c>
      <c r="CS388" s="142">
        <f t="shared" si="92"/>
        <v>1203276538896</v>
      </c>
      <c r="CT388" s="130">
        <f t="shared" si="93"/>
        <v>1203276538896</v>
      </c>
      <c r="CU388" s="143">
        <f t="shared" si="94"/>
        <v>-4813106155584</v>
      </c>
      <c r="CV388" s="143">
        <f t="shared" si="95"/>
        <v>0.0005894355047</v>
      </c>
      <c r="CW388" s="143">
        <f t="shared" si="96"/>
        <v>3.141592654</v>
      </c>
      <c r="CX388" s="124">
        <f t="shared" si="97"/>
        <v>4813106155584</v>
      </c>
      <c r="CY388" s="140">
        <f t="shared" si="98"/>
        <v>0</v>
      </c>
      <c r="CZ388" s="140">
        <f t="shared" si="99"/>
        <v>0</v>
      </c>
      <c r="DA388" s="141">
        <f t="shared" si="100"/>
        <v>0</v>
      </c>
      <c r="DB388" s="141">
        <f t="shared" si="101"/>
        <v>0</v>
      </c>
      <c r="DC388" s="122">
        <f t="shared" si="102"/>
        <v>0</v>
      </c>
      <c r="DD388" s="142">
        <f t="shared" si="103"/>
        <v>246.8479338</v>
      </c>
      <c r="DE388" s="142">
        <f t="shared" si="104"/>
        <v>236715.3778</v>
      </c>
      <c r="DF388" s="130">
        <f t="shared" si="105"/>
        <v>58432701.91</v>
      </c>
      <c r="DG388" s="143">
        <f t="shared" si="106"/>
        <v>233730807.6</v>
      </c>
      <c r="DH388" s="143">
        <f t="shared" si="107"/>
        <v>0</v>
      </c>
      <c r="DI388" s="143">
        <f t="shared" si="108"/>
        <v>0</v>
      </c>
      <c r="DJ388" s="124">
        <f t="shared" si="109"/>
        <v>233730807.6</v>
      </c>
      <c r="DK388" s="140">
        <f t="shared" ref="DK388:DM388" si="6378">DK$2*AD388</f>
        <v>0</v>
      </c>
      <c r="DL388" s="140">
        <f t="shared" si="6378"/>
        <v>-3.141592654</v>
      </c>
      <c r="DM388" s="140">
        <f t="shared" si="6378"/>
        <v>0</v>
      </c>
      <c r="DN388" s="141">
        <f t="shared" si="111"/>
        <v>-3.141592654</v>
      </c>
      <c r="DO388" s="141">
        <f t="shared" si="112"/>
        <v>-3.141592654</v>
      </c>
      <c r="DP388" s="122">
        <f t="shared" si="113"/>
        <v>3.141592654</v>
      </c>
      <c r="DQ388" s="142">
        <f t="shared" ref="DQ388:DS388" si="6379">POWER(AH388,DQ$2)</f>
        <v>6.273017495</v>
      </c>
      <c r="DR388" s="142">
        <f t="shared" si="6379"/>
        <v>10636.24869</v>
      </c>
      <c r="DS388" s="142">
        <f t="shared" si="6379"/>
        <v>236715.3778</v>
      </c>
      <c r="DT388" s="130">
        <f t="shared" si="115"/>
        <v>15793975278</v>
      </c>
      <c r="DU388" s="143">
        <f t="shared" si="116"/>
        <v>284291555010</v>
      </c>
      <c r="DV388" s="143">
        <f t="shared" si="117"/>
        <v>-0.00003481567429</v>
      </c>
      <c r="DW388" s="143">
        <f t="shared" si="118"/>
        <v>0</v>
      </c>
      <c r="DX388" s="124">
        <f t="shared" si="119"/>
        <v>284291555010</v>
      </c>
      <c r="DY388" s="140">
        <f t="shared" si="120"/>
        <v>0</v>
      </c>
      <c r="DZ388" s="141">
        <f t="shared" si="121"/>
        <v>0</v>
      </c>
      <c r="EA388" s="141">
        <f t="shared" si="122"/>
        <v>0</v>
      </c>
      <c r="EB388" s="122">
        <f t="shared" si="123"/>
        <v>0</v>
      </c>
      <c r="EC388" s="142">
        <f t="shared" si="124"/>
        <v>56034170109</v>
      </c>
      <c r="ED388" s="130">
        <f t="shared" si="125"/>
        <v>56034170109</v>
      </c>
      <c r="EE388" s="143">
        <f t="shared" si="126"/>
        <v>1512922592938</v>
      </c>
      <c r="EF388" s="143">
        <f t="shared" si="127"/>
        <v>0</v>
      </c>
      <c r="EG388" s="143">
        <f t="shared" si="128"/>
        <v>0</v>
      </c>
      <c r="EH388" s="124">
        <f t="shared" si="129"/>
        <v>1512922592938</v>
      </c>
      <c r="EI388" s="144">
        <f t="shared" ref="EI388:EJ388" si="6380">CK388+CU388+DG388+DU388+EE388</f>
        <v>-3020110018589</v>
      </c>
      <c r="EJ388" s="144">
        <f t="shared" si="6380"/>
        <v>0.0005546198305</v>
      </c>
      <c r="EK388" s="144">
        <f t="shared" si="131"/>
        <v>3.141592654</v>
      </c>
      <c r="EL388" s="145">
        <f t="shared" si="132"/>
        <v>3020110018589</v>
      </c>
      <c r="EM388" s="140">
        <f t="shared" si="133"/>
        <v>1.570796327</v>
      </c>
      <c r="EN388" s="141">
        <f t="shared" si="134"/>
        <v>1.570796327</v>
      </c>
      <c r="EO388" s="141">
        <f t="shared" si="135"/>
        <v>1.570796327</v>
      </c>
      <c r="EP388" s="122">
        <f t="shared" si="136"/>
        <v>1.570796327</v>
      </c>
      <c r="EQ388" s="142">
        <f t="shared" si="137"/>
        <v>1737846.374</v>
      </c>
      <c r="ER388" s="130">
        <f t="shared" si="138"/>
        <v>1737846.374</v>
      </c>
      <c r="ES388" s="143">
        <f t="shared" si="139"/>
        <v>0.0000000005529350498</v>
      </c>
      <c r="ET388" s="143">
        <f t="shared" si="140"/>
        <v>9030114.645</v>
      </c>
      <c r="EU388" s="143">
        <f t="shared" si="141"/>
        <v>1.570796327</v>
      </c>
      <c r="EV388" s="124">
        <f t="shared" si="142"/>
        <v>9030114.645</v>
      </c>
      <c r="EW388" s="144">
        <f t="shared" ref="EW388:EX388" si="6381">BY388+ES388</f>
        <v>-6992301.265</v>
      </c>
      <c r="EX388" s="144">
        <f t="shared" si="6381"/>
        <v>9030114.645</v>
      </c>
      <c r="EY388" s="144">
        <f t="shared" si="144"/>
        <v>2.229688545</v>
      </c>
      <c r="EZ388" s="145">
        <f t="shared" si="145"/>
        <v>11420825.17</v>
      </c>
      <c r="FA388" s="140">
        <f t="shared" si="146"/>
        <v>0.7432295148</v>
      </c>
      <c r="FB388" s="141">
        <f t="shared" si="147"/>
        <v>0.7432295148</v>
      </c>
      <c r="FC388" s="141">
        <f t="shared" si="148"/>
        <v>0.7432295148</v>
      </c>
      <c r="FD388" s="122">
        <f t="shared" si="149"/>
        <v>0.7432295148</v>
      </c>
      <c r="FE388" s="142">
        <f t="shared" si="150"/>
        <v>225.1986734</v>
      </c>
      <c r="FF388" s="130">
        <f t="shared" si="151"/>
        <v>225.1986734</v>
      </c>
      <c r="FG388" s="143">
        <f t="shared" si="152"/>
        <v>43.86805972</v>
      </c>
      <c r="FH388" s="143">
        <f t="shared" si="153"/>
        <v>40.31602498</v>
      </c>
      <c r="FI388" s="143">
        <f t="shared" si="154"/>
        <v>0.7432295148</v>
      </c>
      <c r="FJ388" s="124">
        <f t="shared" si="155"/>
        <v>59.58010183</v>
      </c>
      <c r="FK388" s="140">
        <f t="shared" si="156"/>
        <v>0</v>
      </c>
      <c r="FL388" s="141">
        <f t="shared" si="157"/>
        <v>0</v>
      </c>
      <c r="FM388" s="141">
        <f t="shared" si="158"/>
        <v>0</v>
      </c>
      <c r="FN388" s="122">
        <f t="shared" si="159"/>
        <v>0</v>
      </c>
      <c r="FO388" s="142">
        <f t="shared" si="160"/>
        <v>39.35074849</v>
      </c>
      <c r="FP388" s="130">
        <f t="shared" si="161"/>
        <v>39.35074849</v>
      </c>
      <c r="FQ388" s="143">
        <f t="shared" si="162"/>
        <v>-39.35074849</v>
      </c>
      <c r="FR388" s="143">
        <f t="shared" si="163"/>
        <v>0</v>
      </c>
      <c r="FS388" s="143">
        <f t="shared" si="164"/>
        <v>3.141592654</v>
      </c>
      <c r="FT388" s="124">
        <f t="shared" si="165"/>
        <v>39.35074849</v>
      </c>
      <c r="FU388" s="144">
        <f t="shared" si="166"/>
        <v>-31948.09681</v>
      </c>
      <c r="FV388" s="144">
        <f t="shared" si="167"/>
        <v>0</v>
      </c>
      <c r="FW388" s="144">
        <f t="shared" si="168"/>
        <v>-3.141592654</v>
      </c>
      <c r="FX388" s="145">
        <f t="shared" si="169"/>
        <v>31948.09681</v>
      </c>
      <c r="FY388" s="140">
        <f t="shared" si="170"/>
        <v>-3.141592654</v>
      </c>
      <c r="FZ388" s="140">
        <f t="shared" si="171"/>
        <v>-0.7432295148</v>
      </c>
      <c r="GA388" s="141">
        <f t="shared" si="172"/>
        <v>-3.884822168</v>
      </c>
      <c r="GB388" s="141">
        <f t="shared" si="173"/>
        <v>-3.884822168</v>
      </c>
      <c r="GC388" s="122">
        <f t="shared" si="174"/>
        <v>2.398363139</v>
      </c>
      <c r="GD388" s="142">
        <f t="shared" si="175"/>
        <v>31948.09681</v>
      </c>
      <c r="GE388" s="142">
        <f t="shared" si="176"/>
        <v>0.01678412707</v>
      </c>
      <c r="GF388" s="130">
        <f t="shared" si="177"/>
        <v>536.2209165</v>
      </c>
      <c r="GG388" s="143">
        <f t="shared" si="178"/>
        <v>-43.86805972</v>
      </c>
      <c r="GH388" s="143">
        <f t="shared" si="179"/>
        <v>40.31602498</v>
      </c>
      <c r="GI388" s="143">
        <f t="shared" si="180"/>
        <v>2.398363139</v>
      </c>
      <c r="GJ388" s="124">
        <f t="shared" si="181"/>
        <v>59.58010183</v>
      </c>
      <c r="GK388" s="146">
        <f t="shared" si="182"/>
        <v>-0.5</v>
      </c>
      <c r="GL388" s="127">
        <f t="shared" si="183"/>
        <v>-0.8660254038</v>
      </c>
      <c r="GM388" s="146">
        <f t="shared" si="184"/>
        <v>-2.094395102</v>
      </c>
      <c r="GN388" s="127">
        <f t="shared" si="185"/>
        <v>1</v>
      </c>
      <c r="GO388" s="147">
        <f t="shared" si="186"/>
        <v>-0.5</v>
      </c>
      <c r="GP388" s="128">
        <f t="shared" si="187"/>
        <v>0.8660254038</v>
      </c>
      <c r="GQ388" s="147">
        <f t="shared" si="188"/>
        <v>2.094395102</v>
      </c>
      <c r="GR388" s="128">
        <f t="shared" si="189"/>
        <v>1</v>
      </c>
      <c r="GS388" s="140">
        <f t="shared" si="190"/>
        <v>-2.094395102</v>
      </c>
      <c r="GT388" s="140">
        <f t="shared" si="191"/>
        <v>0.7432295148</v>
      </c>
      <c r="GU388" s="141">
        <f t="shared" si="192"/>
        <v>-1.351165588</v>
      </c>
      <c r="GV388" s="141">
        <f t="shared" si="193"/>
        <v>-1.351165588</v>
      </c>
      <c r="GW388" s="122">
        <f t="shared" si="194"/>
        <v>-1.351165588</v>
      </c>
      <c r="GX388" s="142">
        <f t="shared" si="195"/>
        <v>1</v>
      </c>
      <c r="GY388" s="142">
        <f t="shared" si="196"/>
        <v>59.58010183</v>
      </c>
      <c r="GZ388" s="130">
        <f t="shared" si="197"/>
        <v>59.58010183</v>
      </c>
      <c r="HA388" s="143">
        <f t="shared" si="198"/>
        <v>12.98067196</v>
      </c>
      <c r="HB388" s="143">
        <f t="shared" si="199"/>
        <v>-58.14886662</v>
      </c>
      <c r="HC388" s="143">
        <f t="shared" si="200"/>
        <v>-1.351165588</v>
      </c>
      <c r="HD388" s="124">
        <f t="shared" si="201"/>
        <v>59.58010183</v>
      </c>
      <c r="HE388" s="140">
        <f t="shared" si="202"/>
        <v>2.094395102</v>
      </c>
      <c r="HF388" s="140">
        <f t="shared" si="203"/>
        <v>2.398363139</v>
      </c>
      <c r="HG388" s="141">
        <f t="shared" si="204"/>
        <v>4.492758241</v>
      </c>
      <c r="HH388" s="141">
        <f t="shared" si="205"/>
        <v>4.492758241</v>
      </c>
      <c r="HI388" s="122">
        <f t="shared" si="206"/>
        <v>-1.790427066</v>
      </c>
      <c r="HJ388" s="142">
        <f t="shared" si="207"/>
        <v>1</v>
      </c>
      <c r="HK388" s="142">
        <f t="shared" si="208"/>
        <v>59.58010183</v>
      </c>
      <c r="HL388" s="130">
        <f t="shared" si="209"/>
        <v>59.58010183</v>
      </c>
      <c r="HM388" s="143">
        <f t="shared" si="210"/>
        <v>-12.98067196</v>
      </c>
      <c r="HN388" s="143">
        <f t="shared" si="211"/>
        <v>-58.14886662</v>
      </c>
      <c r="HO388" s="143">
        <f t="shared" si="212"/>
        <v>-1.790427066</v>
      </c>
      <c r="HP388" s="124">
        <f t="shared" si="213"/>
        <v>59.58010183</v>
      </c>
      <c r="HQ388" s="140">
        <f t="shared" si="214"/>
        <v>2.094395102</v>
      </c>
      <c r="HR388" s="140">
        <f t="shared" si="215"/>
        <v>0.7432295148</v>
      </c>
      <c r="HS388" s="141">
        <f t="shared" si="216"/>
        <v>2.837624617</v>
      </c>
      <c r="HT388" s="141">
        <f t="shared" si="217"/>
        <v>2.837624617</v>
      </c>
      <c r="HU388" s="122">
        <f t="shared" si="218"/>
        <v>2.837624617</v>
      </c>
      <c r="HV388" s="142">
        <f t="shared" si="219"/>
        <v>1</v>
      </c>
      <c r="HW388" s="142">
        <f t="shared" si="220"/>
        <v>59.58010183</v>
      </c>
      <c r="HX388" s="130">
        <f t="shared" si="221"/>
        <v>59.58010183</v>
      </c>
      <c r="HY388" s="143">
        <f t="shared" si="222"/>
        <v>-56.84873168</v>
      </c>
      <c r="HZ388" s="143">
        <f t="shared" si="223"/>
        <v>17.83284164</v>
      </c>
      <c r="IA388" s="143">
        <f t="shared" si="224"/>
        <v>2.837624617</v>
      </c>
      <c r="IB388" s="124">
        <f t="shared" si="225"/>
        <v>59.58010183</v>
      </c>
      <c r="IC388" s="140">
        <f t="shared" si="226"/>
        <v>-2.094395102</v>
      </c>
      <c r="ID388" s="140">
        <f t="shared" si="227"/>
        <v>2.398363139</v>
      </c>
      <c r="IE388" s="141">
        <f t="shared" si="228"/>
        <v>0.3039680363</v>
      </c>
      <c r="IF388" s="141">
        <f t="shared" si="229"/>
        <v>0.3039680363</v>
      </c>
      <c r="IG388" s="122">
        <f t="shared" si="230"/>
        <v>0.3039680363</v>
      </c>
      <c r="IH388" s="142">
        <f t="shared" si="231"/>
        <v>1</v>
      </c>
      <c r="II388" s="142">
        <f t="shared" si="232"/>
        <v>59.58010183</v>
      </c>
      <c r="IJ388" s="130">
        <f t="shared" si="233"/>
        <v>59.58010183</v>
      </c>
      <c r="IK388" s="143">
        <f t="shared" si="234"/>
        <v>56.84873168</v>
      </c>
      <c r="IL388" s="143">
        <f t="shared" si="235"/>
        <v>17.83284164</v>
      </c>
      <c r="IM388" s="143">
        <f t="shared" si="236"/>
        <v>0.3039680363</v>
      </c>
      <c r="IN388" s="124">
        <f t="shared" si="237"/>
        <v>59.58010183</v>
      </c>
    </row>
    <row r="389" ht="12.75" customHeight="1">
      <c r="A389" s="129">
        <f>'Cortez Cubic'!AP389</f>
        <v>-0.2187762226</v>
      </c>
      <c r="B389" s="129">
        <f>'Cortez Cubic'!AQ389</f>
        <v>10.69100961</v>
      </c>
      <c r="C389" s="129">
        <f>'Cortez Cubic'!AR389</f>
        <v>26967.99747</v>
      </c>
      <c r="D389" s="129">
        <f>'Cortez Cubic'!AS389</f>
        <v>-4121434.639</v>
      </c>
      <c r="E389" s="129">
        <f t="shared" ref="E389:H389" si="6382">0</f>
        <v>0</v>
      </c>
      <c r="F389" s="129">
        <f t="shared" si="6382"/>
        <v>0</v>
      </c>
      <c r="G389" s="129">
        <f t="shared" si="6382"/>
        <v>0</v>
      </c>
      <c r="H389" s="129">
        <f t="shared" si="6382"/>
        <v>0</v>
      </c>
      <c r="I389" s="110">
        <f>'Cortez Cubic'!I389</f>
        <v>245</v>
      </c>
      <c r="J389" s="130">
        <f t="shared" si="28"/>
        <v>219.6505042</v>
      </c>
      <c r="K389" s="131">
        <f t="shared" si="29"/>
        <v>1</v>
      </c>
      <c r="L389" s="131">
        <f t="shared" si="30"/>
        <v>0</v>
      </c>
      <c r="M389" s="132">
        <f t="shared" si="31"/>
        <v>25.34949575</v>
      </c>
      <c r="N389" s="133">
        <f t="shared" si="32"/>
        <v>0</v>
      </c>
      <c r="O389" s="134">
        <f t="shared" si="33"/>
        <v>219.6505042</v>
      </c>
      <c r="P389" s="134">
        <f t="shared" si="34"/>
        <v>-2.016855281</v>
      </c>
      <c r="Q389" s="135">
        <f t="shared" si="35"/>
        <v>219.6505042</v>
      </c>
      <c r="R389" s="135">
        <f t="shared" si="36"/>
        <v>2.016855281</v>
      </c>
      <c r="S389" s="136">
        <f t="shared" si="37"/>
        <v>-390.4336797</v>
      </c>
      <c r="T389" s="136">
        <f t="shared" si="38"/>
        <v>0</v>
      </c>
      <c r="U389" s="137">
        <f t="shared" ref="U389:X389" si="6383">ATAN2(A389,E389)</f>
        <v>3.141592654</v>
      </c>
      <c r="V389" s="137">
        <f t="shared" si="6383"/>
        <v>0</v>
      </c>
      <c r="W389" s="137">
        <f t="shared" si="6383"/>
        <v>0</v>
      </c>
      <c r="X389" s="137">
        <f t="shared" si="6383"/>
        <v>3.141592654</v>
      </c>
      <c r="Y389" s="137">
        <f t="shared" ref="Y389:AB389" si="6384">SQRT(POWER(A389,2)+POWER(E389,2))</f>
        <v>0.2187762226</v>
      </c>
      <c r="Z389" s="137">
        <f t="shared" si="6384"/>
        <v>10.69100961</v>
      </c>
      <c r="AA389" s="137">
        <f t="shared" si="6384"/>
        <v>26967.99747</v>
      </c>
      <c r="AB389" s="137">
        <f t="shared" si="6384"/>
        <v>4121434.639</v>
      </c>
      <c r="AC389" s="138">
        <f t="shared" ref="AC389:AF389" si="6385">U389-$U389</f>
        <v>0</v>
      </c>
      <c r="AD389" s="138">
        <f t="shared" si="6385"/>
        <v>-3.141592654</v>
      </c>
      <c r="AE389" s="138">
        <f t="shared" si="6385"/>
        <v>-3.141592654</v>
      </c>
      <c r="AF389" s="138">
        <f t="shared" si="6385"/>
        <v>0</v>
      </c>
      <c r="AG389" s="138">
        <f t="shared" ref="AG389:AJ389" si="6386">Y389/$Y389</f>
        <v>1</v>
      </c>
      <c r="AH389" s="138">
        <f t="shared" si="6386"/>
        <v>48.86732883</v>
      </c>
      <c r="AI389" s="138">
        <f t="shared" si="6386"/>
        <v>123267.4975</v>
      </c>
      <c r="AJ389" s="138">
        <f t="shared" si="6386"/>
        <v>18838585.79</v>
      </c>
      <c r="AK389" s="139">
        <f t="shared" ref="AK389:AN389" si="6387">AG389*COS(AC389)</f>
        <v>1</v>
      </c>
      <c r="AL389" s="139">
        <f t="shared" si="6387"/>
        <v>-48.86732883</v>
      </c>
      <c r="AM389" s="139">
        <f t="shared" si="6387"/>
        <v>-123267.4975</v>
      </c>
      <c r="AN389" s="139">
        <f t="shared" si="6387"/>
        <v>18838585.79</v>
      </c>
      <c r="AO389" s="129">
        <f t="shared" ref="AO389:AR389" si="6388">AG389*SIN(AC389)</f>
        <v>0</v>
      </c>
      <c r="AP389" s="129">
        <f t="shared" si="6388"/>
        <v>0</v>
      </c>
      <c r="AQ389" s="129">
        <f t="shared" si="6388"/>
        <v>0</v>
      </c>
      <c r="AR389" s="129">
        <f t="shared" si="6388"/>
        <v>0</v>
      </c>
      <c r="AS389" s="140">
        <f t="shared" si="45"/>
        <v>-9.424777961</v>
      </c>
      <c r="AT389" s="141">
        <f t="shared" si="46"/>
        <v>-9.424777961</v>
      </c>
      <c r="AU389" s="141">
        <f t="shared" si="47"/>
        <v>-3.141592654</v>
      </c>
      <c r="AV389" s="122">
        <f t="shared" si="48"/>
        <v>3.141592654</v>
      </c>
      <c r="AW389" s="142">
        <f t="shared" si="49"/>
        <v>116695.9547</v>
      </c>
      <c r="AX389" s="130">
        <f t="shared" si="50"/>
        <v>116695.9547</v>
      </c>
      <c r="AY389" s="143">
        <f t="shared" si="51"/>
        <v>233391.9094</v>
      </c>
      <c r="AZ389" s="143">
        <f t="shared" si="52"/>
        <v>0</v>
      </c>
      <c r="BA389" s="143">
        <f t="shared" si="53"/>
        <v>0</v>
      </c>
      <c r="BB389" s="124">
        <f t="shared" si="54"/>
        <v>233391.9094</v>
      </c>
      <c r="BC389" s="140">
        <f t="shared" ref="BC389:BD389" si="6389">BC$2*AD389</f>
        <v>-3.141592654</v>
      </c>
      <c r="BD389" s="140">
        <f t="shared" si="6389"/>
        <v>-3.141592654</v>
      </c>
      <c r="BE389" s="141">
        <f t="shared" si="56"/>
        <v>-6.283185307</v>
      </c>
      <c r="BF389" s="141">
        <f t="shared" si="57"/>
        <v>0</v>
      </c>
      <c r="BG389" s="122">
        <f t="shared" si="58"/>
        <v>0</v>
      </c>
      <c r="BH389" s="142">
        <f t="shared" ref="BH389:BI389" si="6390">POWER(AH389,BH$2)</f>
        <v>48.86732883</v>
      </c>
      <c r="BI389" s="142">
        <f t="shared" si="6390"/>
        <v>123267.4975</v>
      </c>
      <c r="BJ389" s="130">
        <f t="shared" si="60"/>
        <v>6023753.335</v>
      </c>
      <c r="BK389" s="143">
        <f t="shared" si="61"/>
        <v>54213780.02</v>
      </c>
      <c r="BL389" s="143">
        <f t="shared" si="62"/>
        <v>0</v>
      </c>
      <c r="BM389" s="143">
        <f t="shared" si="63"/>
        <v>0</v>
      </c>
      <c r="BN389" s="124">
        <f t="shared" si="64"/>
        <v>54213780.02</v>
      </c>
      <c r="BO389" s="140">
        <f t="shared" si="65"/>
        <v>0</v>
      </c>
      <c r="BP389" s="141">
        <f t="shared" si="66"/>
        <v>0</v>
      </c>
      <c r="BQ389" s="141">
        <f t="shared" si="67"/>
        <v>0</v>
      </c>
      <c r="BR389" s="122">
        <f t="shared" si="68"/>
        <v>0</v>
      </c>
      <c r="BS389" s="142">
        <f t="shared" si="69"/>
        <v>18838585.79</v>
      </c>
      <c r="BT389" s="130">
        <f t="shared" si="70"/>
        <v>18838585.79</v>
      </c>
      <c r="BU389" s="143">
        <f t="shared" si="71"/>
        <v>-508641816.4</v>
      </c>
      <c r="BV389" s="143">
        <f t="shared" si="72"/>
        <v>0</v>
      </c>
      <c r="BW389" s="143">
        <f t="shared" si="73"/>
        <v>3.141592654</v>
      </c>
      <c r="BX389" s="124">
        <f t="shared" si="74"/>
        <v>508641816.4</v>
      </c>
      <c r="BY389" s="144">
        <f t="shared" ref="BY389:BZ389" si="6391">AY389+BK389+BU389</f>
        <v>-454194644.5</v>
      </c>
      <c r="BZ389" s="144">
        <f t="shared" si="6391"/>
        <v>0</v>
      </c>
      <c r="CA389" s="144">
        <f t="shared" si="76"/>
        <v>-3.141592654</v>
      </c>
      <c r="CB389" s="145">
        <f t="shared" si="77"/>
        <v>454194644.5</v>
      </c>
      <c r="CC389" s="140">
        <f t="shared" ref="CC389:CD389" si="6392">CC$2*AD389</f>
        <v>-6.283185307</v>
      </c>
      <c r="CD389" s="140">
        <f t="shared" si="6392"/>
        <v>-6.283185307</v>
      </c>
      <c r="CE389" s="141">
        <f t="shared" si="79"/>
        <v>-12.56637061</v>
      </c>
      <c r="CF389" s="141">
        <f t="shared" si="80"/>
        <v>0</v>
      </c>
      <c r="CG389" s="122">
        <f t="shared" si="81"/>
        <v>0</v>
      </c>
      <c r="CH389" s="142">
        <f t="shared" ref="CH389:CI389" si="6393">POWER(AH389,CH$2)</f>
        <v>2388.015827</v>
      </c>
      <c r="CI389" s="142">
        <f t="shared" si="6393"/>
        <v>15194875942</v>
      </c>
      <c r="CJ389" s="130">
        <f t="shared" si="83"/>
        <v>36285604244339</v>
      </c>
      <c r="CK389" s="143">
        <f t="shared" si="84"/>
        <v>-36285604244339</v>
      </c>
      <c r="CL389" s="143">
        <f t="shared" si="85"/>
        <v>0</v>
      </c>
      <c r="CM389" s="143">
        <f t="shared" si="86"/>
        <v>3.141592654</v>
      </c>
      <c r="CN389" s="124">
        <f t="shared" si="87"/>
        <v>36285604244339</v>
      </c>
      <c r="CO389" s="140">
        <f t="shared" si="88"/>
        <v>-9.424777961</v>
      </c>
      <c r="CP389" s="141">
        <f t="shared" si="89"/>
        <v>-9.424777961</v>
      </c>
      <c r="CQ389" s="141">
        <f t="shared" si="90"/>
        <v>-3.141592654</v>
      </c>
      <c r="CR389" s="122">
        <f t="shared" si="91"/>
        <v>3.141592654</v>
      </c>
      <c r="CS389" s="142">
        <f t="shared" si="92"/>
        <v>1.87303E+15</v>
      </c>
      <c r="CT389" s="130">
        <f t="shared" si="93"/>
        <v>1.87303E+15</v>
      </c>
      <c r="CU389" s="143">
        <f t="shared" si="94"/>
        <v>-7.49214E+15</v>
      </c>
      <c r="CV389" s="143">
        <f t="shared" si="95"/>
        <v>0.9175221999</v>
      </c>
      <c r="CW389" s="143">
        <f t="shared" si="96"/>
        <v>3.141592654</v>
      </c>
      <c r="CX389" s="124">
        <f t="shared" si="97"/>
        <v>7.49214E+15</v>
      </c>
      <c r="CY389" s="140">
        <f t="shared" si="98"/>
        <v>-9.424777961</v>
      </c>
      <c r="CZ389" s="140">
        <f t="shared" si="99"/>
        <v>0</v>
      </c>
      <c r="DA389" s="141">
        <f t="shared" si="100"/>
        <v>-9.424777961</v>
      </c>
      <c r="DB389" s="141">
        <f t="shared" si="101"/>
        <v>-3.141592654</v>
      </c>
      <c r="DC389" s="122">
        <f t="shared" si="102"/>
        <v>3.141592654</v>
      </c>
      <c r="DD389" s="142">
        <f t="shared" si="103"/>
        <v>116695.9547</v>
      </c>
      <c r="DE389" s="142">
        <f t="shared" si="104"/>
        <v>18838585.79</v>
      </c>
      <c r="DF389" s="130">
        <f t="shared" si="105"/>
        <v>2198386754476</v>
      </c>
      <c r="DG389" s="143">
        <f t="shared" si="106"/>
        <v>-8793547017905</v>
      </c>
      <c r="DH389" s="143">
        <f t="shared" si="107"/>
        <v>0.001076898921</v>
      </c>
      <c r="DI389" s="143">
        <f t="shared" si="108"/>
        <v>3.141592654</v>
      </c>
      <c r="DJ389" s="124">
        <f t="shared" si="109"/>
        <v>8793547017905</v>
      </c>
      <c r="DK389" s="140">
        <f t="shared" ref="DK389:DM389" si="6394">DK$2*AD389</f>
        <v>-3.141592654</v>
      </c>
      <c r="DL389" s="140">
        <f t="shared" si="6394"/>
        <v>-3.141592654</v>
      </c>
      <c r="DM389" s="140">
        <f t="shared" si="6394"/>
        <v>0</v>
      </c>
      <c r="DN389" s="141">
        <f t="shared" si="111"/>
        <v>-6.283185307</v>
      </c>
      <c r="DO389" s="141">
        <f t="shared" si="112"/>
        <v>0</v>
      </c>
      <c r="DP389" s="122">
        <f t="shared" si="113"/>
        <v>0</v>
      </c>
      <c r="DQ389" s="142">
        <f t="shared" ref="DQ389:DS389" si="6395">POWER(AH389,DQ$2)</f>
        <v>48.86732883</v>
      </c>
      <c r="DR389" s="142">
        <f t="shared" si="6395"/>
        <v>123267.4975</v>
      </c>
      <c r="DS389" s="142">
        <f t="shared" si="6395"/>
        <v>18838585.79</v>
      </c>
      <c r="DT389" s="130">
        <f t="shared" si="115"/>
        <v>113478994009478</v>
      </c>
      <c r="DU389" s="143">
        <f t="shared" si="116"/>
        <v>-2.04262E+15</v>
      </c>
      <c r="DV389" s="143">
        <f t="shared" si="117"/>
        <v>0</v>
      </c>
      <c r="DW389" s="143">
        <f t="shared" si="118"/>
        <v>3.141592654</v>
      </c>
      <c r="DX389" s="124">
        <f t="shared" si="119"/>
        <v>2.04262E+15</v>
      </c>
      <c r="DY389" s="140">
        <f t="shared" si="120"/>
        <v>0</v>
      </c>
      <c r="DZ389" s="141">
        <f t="shared" si="121"/>
        <v>0</v>
      </c>
      <c r="EA389" s="141">
        <f t="shared" si="122"/>
        <v>0</v>
      </c>
      <c r="EB389" s="122">
        <f t="shared" si="123"/>
        <v>0</v>
      </c>
      <c r="EC389" s="142">
        <f t="shared" si="124"/>
        <v>354892314723197</v>
      </c>
      <c r="ED389" s="130">
        <f t="shared" si="125"/>
        <v>354892314723197</v>
      </c>
      <c r="EE389" s="143">
        <f t="shared" si="126"/>
        <v>9.58209E+15</v>
      </c>
      <c r="EF389" s="143">
        <f t="shared" si="127"/>
        <v>0</v>
      </c>
      <c r="EG389" s="143">
        <f t="shared" si="128"/>
        <v>0</v>
      </c>
      <c r="EH389" s="124">
        <f t="shared" si="129"/>
        <v>9.58209E+15</v>
      </c>
      <c r="EI389" s="144">
        <f t="shared" ref="EI389:EJ389" si="6396">CK389+CU389+DG389+DU389+EE389</f>
        <v>2254125137320</v>
      </c>
      <c r="EJ389" s="144">
        <f t="shared" si="6396"/>
        <v>0.9185990988</v>
      </c>
      <c r="EK389" s="144">
        <f t="shared" si="131"/>
        <v>0</v>
      </c>
      <c r="EL389" s="145">
        <f t="shared" si="132"/>
        <v>2254125137320</v>
      </c>
      <c r="EM389" s="140">
        <f t="shared" si="133"/>
        <v>0</v>
      </c>
      <c r="EN389" s="141">
        <f t="shared" si="134"/>
        <v>0</v>
      </c>
      <c r="EO389" s="141">
        <f t="shared" si="135"/>
        <v>0</v>
      </c>
      <c r="EP389" s="122">
        <f t="shared" si="136"/>
        <v>0</v>
      </c>
      <c r="EQ389" s="142">
        <f t="shared" si="137"/>
        <v>1501374.416</v>
      </c>
      <c r="ER389" s="130">
        <f t="shared" si="138"/>
        <v>1501374.416</v>
      </c>
      <c r="ES389" s="143">
        <f t="shared" si="139"/>
        <v>7801370.31</v>
      </c>
      <c r="ET389" s="143">
        <f t="shared" si="140"/>
        <v>0.000001589603793</v>
      </c>
      <c r="EU389" s="143">
        <f t="shared" si="141"/>
        <v>0</v>
      </c>
      <c r="EV389" s="124">
        <f t="shared" si="142"/>
        <v>7801370.31</v>
      </c>
      <c r="EW389" s="144">
        <f t="shared" ref="EW389:EX389" si="6397">BY389+ES389</f>
        <v>-446393274.2</v>
      </c>
      <c r="EX389" s="144">
        <f t="shared" si="6397"/>
        <v>0.000001589575211</v>
      </c>
      <c r="EY389" s="144">
        <f t="shared" si="144"/>
        <v>3.141592654</v>
      </c>
      <c r="EZ389" s="145">
        <f t="shared" si="145"/>
        <v>446393274.2</v>
      </c>
      <c r="FA389" s="140">
        <f t="shared" si="146"/>
        <v>1.047197551</v>
      </c>
      <c r="FB389" s="141">
        <f t="shared" si="147"/>
        <v>1.047197551</v>
      </c>
      <c r="FC389" s="141">
        <f t="shared" si="148"/>
        <v>1.047197551</v>
      </c>
      <c r="FD389" s="122">
        <f t="shared" si="149"/>
        <v>1.047197551</v>
      </c>
      <c r="FE389" s="142">
        <f t="shared" si="150"/>
        <v>764.2566286</v>
      </c>
      <c r="FF389" s="130">
        <f t="shared" si="151"/>
        <v>764.2566286</v>
      </c>
      <c r="FG389" s="143">
        <f t="shared" si="152"/>
        <v>101.0984813</v>
      </c>
      <c r="FH389" s="143">
        <f t="shared" si="153"/>
        <v>175.1077063</v>
      </c>
      <c r="FI389" s="143">
        <f t="shared" si="154"/>
        <v>1.047197551</v>
      </c>
      <c r="FJ389" s="124">
        <f t="shared" si="155"/>
        <v>202.1969627</v>
      </c>
      <c r="FK389" s="140">
        <f t="shared" si="156"/>
        <v>-6.283185307</v>
      </c>
      <c r="FL389" s="141">
        <f t="shared" si="157"/>
        <v>-6.283185307</v>
      </c>
      <c r="FM389" s="141">
        <f t="shared" si="158"/>
        <v>0</v>
      </c>
      <c r="FN389" s="122">
        <f t="shared" si="159"/>
        <v>0</v>
      </c>
      <c r="FO389" s="142">
        <f t="shared" si="160"/>
        <v>2388.015827</v>
      </c>
      <c r="FP389" s="130">
        <f t="shared" si="161"/>
        <v>2388.015827</v>
      </c>
      <c r="FQ389" s="143">
        <f t="shared" si="162"/>
        <v>-2388.015827</v>
      </c>
      <c r="FR389" s="143">
        <f t="shared" si="163"/>
        <v>0</v>
      </c>
      <c r="FS389" s="143">
        <f t="shared" si="164"/>
        <v>3.141592654</v>
      </c>
      <c r="FT389" s="124">
        <f t="shared" si="165"/>
        <v>2388.015827</v>
      </c>
      <c r="FU389" s="144">
        <f t="shared" si="166"/>
        <v>-372190.5083</v>
      </c>
      <c r="FV389" s="144">
        <f t="shared" si="167"/>
        <v>0</v>
      </c>
      <c r="FW389" s="144">
        <f t="shared" si="168"/>
        <v>-3.141592654</v>
      </c>
      <c r="FX389" s="145">
        <f t="shared" si="169"/>
        <v>372190.5083</v>
      </c>
      <c r="FY389" s="140">
        <f t="shared" si="170"/>
        <v>-3.141592654</v>
      </c>
      <c r="FZ389" s="140">
        <f t="shared" si="171"/>
        <v>-1.047197551</v>
      </c>
      <c r="GA389" s="141">
        <f t="shared" si="172"/>
        <v>-4.188790205</v>
      </c>
      <c r="GB389" s="141">
        <f t="shared" si="173"/>
        <v>-4.188790205</v>
      </c>
      <c r="GC389" s="122">
        <f t="shared" si="174"/>
        <v>2.094395102</v>
      </c>
      <c r="GD389" s="142">
        <f t="shared" si="175"/>
        <v>372190.5083</v>
      </c>
      <c r="GE389" s="142">
        <f t="shared" si="176"/>
        <v>0.004945672708</v>
      </c>
      <c r="GF389" s="130">
        <f t="shared" si="177"/>
        <v>1840.732439</v>
      </c>
      <c r="GG389" s="143">
        <f t="shared" si="178"/>
        <v>-102.2629133</v>
      </c>
      <c r="GH389" s="143">
        <f t="shared" si="179"/>
        <v>177.1245615</v>
      </c>
      <c r="GI389" s="143">
        <f t="shared" si="180"/>
        <v>2.094395102</v>
      </c>
      <c r="GJ389" s="124">
        <f t="shared" si="181"/>
        <v>204.5258266</v>
      </c>
      <c r="GK389" s="146">
        <f t="shared" si="182"/>
        <v>-0.5</v>
      </c>
      <c r="GL389" s="127">
        <f t="shared" si="183"/>
        <v>-0.8660254038</v>
      </c>
      <c r="GM389" s="146">
        <f t="shared" si="184"/>
        <v>-2.094395102</v>
      </c>
      <c r="GN389" s="127">
        <f t="shared" si="185"/>
        <v>1</v>
      </c>
      <c r="GO389" s="147">
        <f t="shared" si="186"/>
        <v>-0.5</v>
      </c>
      <c r="GP389" s="128">
        <f t="shared" si="187"/>
        <v>0.8660254038</v>
      </c>
      <c r="GQ389" s="147">
        <f t="shared" si="188"/>
        <v>2.094395102</v>
      </c>
      <c r="GR389" s="128">
        <f t="shared" si="189"/>
        <v>1</v>
      </c>
      <c r="GS389" s="140">
        <f t="shared" si="190"/>
        <v>-2.094395102</v>
      </c>
      <c r="GT389" s="140">
        <f t="shared" si="191"/>
        <v>1.047197551</v>
      </c>
      <c r="GU389" s="141">
        <f t="shared" si="192"/>
        <v>-1.047197551</v>
      </c>
      <c r="GV389" s="141">
        <f t="shared" si="193"/>
        <v>-1.047197551</v>
      </c>
      <c r="GW389" s="122">
        <f t="shared" si="194"/>
        <v>-1.047197551</v>
      </c>
      <c r="GX389" s="142">
        <f t="shared" si="195"/>
        <v>1</v>
      </c>
      <c r="GY389" s="142">
        <f t="shared" si="196"/>
        <v>202.1969627</v>
      </c>
      <c r="GZ389" s="130">
        <f t="shared" si="197"/>
        <v>202.1969627</v>
      </c>
      <c r="HA389" s="143">
        <f t="shared" si="198"/>
        <v>101.0984813</v>
      </c>
      <c r="HB389" s="143">
        <f t="shared" si="199"/>
        <v>-175.1077063</v>
      </c>
      <c r="HC389" s="143">
        <f t="shared" si="200"/>
        <v>-1.047197551</v>
      </c>
      <c r="HD389" s="124">
        <f t="shared" si="201"/>
        <v>202.1969627</v>
      </c>
      <c r="HE389" s="140">
        <f t="shared" si="202"/>
        <v>2.094395102</v>
      </c>
      <c r="HF389" s="140">
        <f t="shared" si="203"/>
        <v>2.094395102</v>
      </c>
      <c r="HG389" s="141">
        <f t="shared" si="204"/>
        <v>4.188790205</v>
      </c>
      <c r="HH389" s="141">
        <f t="shared" si="205"/>
        <v>4.188790205</v>
      </c>
      <c r="HI389" s="122">
        <f t="shared" si="206"/>
        <v>-2.094395102</v>
      </c>
      <c r="HJ389" s="142">
        <f t="shared" si="207"/>
        <v>1</v>
      </c>
      <c r="HK389" s="142">
        <f t="shared" si="208"/>
        <v>204.5258266</v>
      </c>
      <c r="HL389" s="130">
        <f t="shared" si="209"/>
        <v>204.5258266</v>
      </c>
      <c r="HM389" s="143">
        <f t="shared" si="210"/>
        <v>-102.2629133</v>
      </c>
      <c r="HN389" s="143">
        <f t="shared" si="211"/>
        <v>-177.1245615</v>
      </c>
      <c r="HO389" s="143">
        <f t="shared" si="212"/>
        <v>-2.094395102</v>
      </c>
      <c r="HP389" s="124">
        <f t="shared" si="213"/>
        <v>204.5258266</v>
      </c>
      <c r="HQ389" s="140">
        <f t="shared" si="214"/>
        <v>2.094395102</v>
      </c>
      <c r="HR389" s="140">
        <f t="shared" si="215"/>
        <v>1.047197551</v>
      </c>
      <c r="HS389" s="141">
        <f t="shared" si="216"/>
        <v>3.141592654</v>
      </c>
      <c r="HT389" s="141">
        <f t="shared" si="217"/>
        <v>3.141592654</v>
      </c>
      <c r="HU389" s="122">
        <f t="shared" si="218"/>
        <v>3.141592654</v>
      </c>
      <c r="HV389" s="142">
        <f t="shared" si="219"/>
        <v>1</v>
      </c>
      <c r="HW389" s="142">
        <f t="shared" si="220"/>
        <v>202.1969627</v>
      </c>
      <c r="HX389" s="130">
        <f t="shared" si="221"/>
        <v>202.1969627</v>
      </c>
      <c r="HY389" s="143">
        <f t="shared" si="222"/>
        <v>-202.1969627</v>
      </c>
      <c r="HZ389" s="143">
        <f t="shared" si="223"/>
        <v>0</v>
      </c>
      <c r="IA389" s="143">
        <f t="shared" si="224"/>
        <v>3.141592654</v>
      </c>
      <c r="IB389" s="124">
        <f t="shared" si="225"/>
        <v>202.1969627</v>
      </c>
      <c r="IC389" s="140">
        <f t="shared" si="226"/>
        <v>-2.094395102</v>
      </c>
      <c r="ID389" s="140">
        <f t="shared" si="227"/>
        <v>2.094395102</v>
      </c>
      <c r="IE389" s="141">
        <f t="shared" si="228"/>
        <v>0</v>
      </c>
      <c r="IF389" s="141">
        <f t="shared" si="229"/>
        <v>0</v>
      </c>
      <c r="IG389" s="122">
        <f t="shared" si="230"/>
        <v>0</v>
      </c>
      <c r="IH389" s="142">
        <f t="shared" si="231"/>
        <v>1</v>
      </c>
      <c r="II389" s="142">
        <f t="shared" si="232"/>
        <v>204.5258266</v>
      </c>
      <c r="IJ389" s="130">
        <f t="shared" si="233"/>
        <v>204.5258266</v>
      </c>
      <c r="IK389" s="143">
        <f t="shared" si="234"/>
        <v>204.5258266</v>
      </c>
      <c r="IL389" s="143">
        <f t="shared" si="235"/>
        <v>0</v>
      </c>
      <c r="IM389" s="143">
        <f t="shared" si="236"/>
        <v>0</v>
      </c>
      <c r="IN389" s="124">
        <f t="shared" si="237"/>
        <v>204.5258266</v>
      </c>
    </row>
    <row r="390" ht="12.75" customHeight="1">
      <c r="A390" s="129">
        <f>'Cortez Cubic'!AP390</f>
        <v>-0.2187762226</v>
      </c>
      <c r="B390" s="129">
        <f>'Cortez Cubic'!AQ390</f>
        <v>17.35358369</v>
      </c>
      <c r="C390" s="129">
        <f>'Cortez Cubic'!AR390</f>
        <v>12484.27942</v>
      </c>
      <c r="D390" s="129">
        <f>'Cortez Cubic'!AS390</f>
        <v>-1352354.815</v>
      </c>
      <c r="E390" s="129">
        <f t="shared" ref="E390:H390" si="6398">0</f>
        <v>0</v>
      </c>
      <c r="F390" s="129">
        <f t="shared" si="6398"/>
        <v>0</v>
      </c>
      <c r="G390" s="129">
        <f t="shared" si="6398"/>
        <v>0</v>
      </c>
      <c r="H390" s="129">
        <f t="shared" si="6398"/>
        <v>0</v>
      </c>
      <c r="I390" s="110">
        <f>'Cortez Cubic'!I390</f>
        <v>143</v>
      </c>
      <c r="J390" s="130">
        <f t="shared" si="28"/>
        <v>117.6027885</v>
      </c>
      <c r="K390" s="131">
        <f t="shared" si="29"/>
        <v>0</v>
      </c>
      <c r="L390" s="131">
        <f t="shared" si="30"/>
        <v>1</v>
      </c>
      <c r="M390" s="132">
        <f t="shared" si="31"/>
        <v>25.39721155</v>
      </c>
      <c r="N390" s="133">
        <f t="shared" si="32"/>
        <v>93.31833568</v>
      </c>
      <c r="O390" s="134">
        <f t="shared" si="33"/>
        <v>210.9211241</v>
      </c>
      <c r="P390" s="134">
        <f t="shared" si="34"/>
        <v>0</v>
      </c>
      <c r="Q390" s="135">
        <f t="shared" si="35"/>
        <v>117.6027885</v>
      </c>
      <c r="R390" s="135">
        <f t="shared" si="36"/>
        <v>0</v>
      </c>
      <c r="S390" s="136">
        <f t="shared" si="37"/>
        <v>-249.2027529</v>
      </c>
      <c r="T390" s="136">
        <f t="shared" si="38"/>
        <v>0</v>
      </c>
      <c r="U390" s="137">
        <f t="shared" ref="U390:X390" si="6399">ATAN2(A390,E390)</f>
        <v>3.141592654</v>
      </c>
      <c r="V390" s="137">
        <f t="shared" si="6399"/>
        <v>0</v>
      </c>
      <c r="W390" s="137">
        <f t="shared" si="6399"/>
        <v>0</v>
      </c>
      <c r="X390" s="137">
        <f t="shared" si="6399"/>
        <v>3.141592654</v>
      </c>
      <c r="Y390" s="137">
        <f t="shared" ref="Y390:AB390" si="6400">SQRT(POWER(A390,2)+POWER(E390,2))</f>
        <v>0.2187762226</v>
      </c>
      <c r="Z390" s="137">
        <f t="shared" si="6400"/>
        <v>17.35358369</v>
      </c>
      <c r="AA390" s="137">
        <f t="shared" si="6400"/>
        <v>12484.27942</v>
      </c>
      <c r="AB390" s="137">
        <f t="shared" si="6400"/>
        <v>1352354.815</v>
      </c>
      <c r="AC390" s="138">
        <f t="shared" ref="AC390:AF390" si="6401">U390-$U390</f>
        <v>0</v>
      </c>
      <c r="AD390" s="138">
        <f t="shared" si="6401"/>
        <v>-3.141592654</v>
      </c>
      <c r="AE390" s="138">
        <f t="shared" si="6401"/>
        <v>-3.141592654</v>
      </c>
      <c r="AF390" s="138">
        <f t="shared" si="6401"/>
        <v>0</v>
      </c>
      <c r="AG390" s="138">
        <f t="shared" ref="AG390:AJ390" si="6402">Y390/$Y390</f>
        <v>1</v>
      </c>
      <c r="AH390" s="138">
        <f t="shared" si="6402"/>
        <v>79.3211597</v>
      </c>
      <c r="AI390" s="138">
        <f t="shared" si="6402"/>
        <v>57064.15106</v>
      </c>
      <c r="AJ390" s="138">
        <f t="shared" si="6402"/>
        <v>6181452.441</v>
      </c>
      <c r="AK390" s="139">
        <f t="shared" ref="AK390:AN390" si="6403">AG390*COS(AC390)</f>
        <v>1</v>
      </c>
      <c r="AL390" s="139">
        <f t="shared" si="6403"/>
        <v>-79.3211597</v>
      </c>
      <c r="AM390" s="139">
        <f t="shared" si="6403"/>
        <v>-57064.15106</v>
      </c>
      <c r="AN390" s="139">
        <f t="shared" si="6403"/>
        <v>6181452.441</v>
      </c>
      <c r="AO390" s="129">
        <f t="shared" ref="AO390:AR390" si="6404">AG390*SIN(AC390)</f>
        <v>0</v>
      </c>
      <c r="AP390" s="129">
        <f t="shared" si="6404"/>
        <v>0</v>
      </c>
      <c r="AQ390" s="129">
        <f t="shared" si="6404"/>
        <v>0</v>
      </c>
      <c r="AR390" s="129">
        <f t="shared" si="6404"/>
        <v>0</v>
      </c>
      <c r="AS390" s="140">
        <f t="shared" si="45"/>
        <v>-9.424777961</v>
      </c>
      <c r="AT390" s="141">
        <f t="shared" si="46"/>
        <v>-9.424777961</v>
      </c>
      <c r="AU390" s="141">
        <f t="shared" si="47"/>
        <v>-3.141592654</v>
      </c>
      <c r="AV390" s="122">
        <f t="shared" si="48"/>
        <v>3.141592654</v>
      </c>
      <c r="AW390" s="142">
        <f t="shared" si="49"/>
        <v>499076.5512</v>
      </c>
      <c r="AX390" s="130">
        <f t="shared" si="50"/>
        <v>499076.5512</v>
      </c>
      <c r="AY390" s="143">
        <f t="shared" si="51"/>
        <v>998153.1024</v>
      </c>
      <c r="AZ390" s="143">
        <f t="shared" si="52"/>
        <v>-0.0000000001222385002</v>
      </c>
      <c r="BA390" s="143">
        <f t="shared" si="53"/>
        <v>0</v>
      </c>
      <c r="BB390" s="124">
        <f t="shared" si="54"/>
        <v>998153.1024</v>
      </c>
      <c r="BC390" s="140">
        <f t="shared" ref="BC390:BD390" si="6405">BC$2*AD390</f>
        <v>-3.141592654</v>
      </c>
      <c r="BD390" s="140">
        <f t="shared" si="6405"/>
        <v>-3.141592654</v>
      </c>
      <c r="BE390" s="141">
        <f t="shared" si="56"/>
        <v>-6.283185307</v>
      </c>
      <c r="BF390" s="141">
        <f t="shared" si="57"/>
        <v>0</v>
      </c>
      <c r="BG390" s="122">
        <f t="shared" si="58"/>
        <v>0</v>
      </c>
      <c r="BH390" s="142">
        <f t="shared" ref="BH390:BI390" si="6406">POWER(AH390,BH$2)</f>
        <v>79.3211597</v>
      </c>
      <c r="BI390" s="142">
        <f t="shared" si="6406"/>
        <v>57064.15106</v>
      </c>
      <c r="BJ390" s="130">
        <f t="shared" si="60"/>
        <v>4526394.64</v>
      </c>
      <c r="BK390" s="143">
        <f t="shared" si="61"/>
        <v>40737551.76</v>
      </c>
      <c r="BL390" s="143">
        <f t="shared" si="62"/>
        <v>0</v>
      </c>
      <c r="BM390" s="143">
        <f t="shared" si="63"/>
        <v>0</v>
      </c>
      <c r="BN390" s="124">
        <f t="shared" si="64"/>
        <v>40737551.76</v>
      </c>
      <c r="BO390" s="140">
        <f t="shared" si="65"/>
        <v>0</v>
      </c>
      <c r="BP390" s="141">
        <f t="shared" si="66"/>
        <v>0</v>
      </c>
      <c r="BQ390" s="141">
        <f t="shared" si="67"/>
        <v>0</v>
      </c>
      <c r="BR390" s="122">
        <f t="shared" si="68"/>
        <v>0</v>
      </c>
      <c r="BS390" s="142">
        <f t="shared" si="69"/>
        <v>6181452.441</v>
      </c>
      <c r="BT390" s="130">
        <f t="shared" si="70"/>
        <v>6181452.441</v>
      </c>
      <c r="BU390" s="143">
        <f t="shared" si="71"/>
        <v>-166899215.9</v>
      </c>
      <c r="BV390" s="143">
        <f t="shared" si="72"/>
        <v>0</v>
      </c>
      <c r="BW390" s="143">
        <f t="shared" si="73"/>
        <v>3.141592654</v>
      </c>
      <c r="BX390" s="124">
        <f t="shared" si="74"/>
        <v>166899215.9</v>
      </c>
      <c r="BY390" s="144">
        <f t="shared" ref="BY390:BZ390" si="6407">AY390+BK390+BU390</f>
        <v>-125163511</v>
      </c>
      <c r="BZ390" s="144">
        <f t="shared" si="6407"/>
        <v>-0.0000000001222385002</v>
      </c>
      <c r="CA390" s="144">
        <f t="shared" si="76"/>
        <v>-3.141592654</v>
      </c>
      <c r="CB390" s="145">
        <f t="shared" si="77"/>
        <v>125163511</v>
      </c>
      <c r="CC390" s="140">
        <f t="shared" ref="CC390:CD390" si="6408">CC$2*AD390</f>
        <v>-6.283185307</v>
      </c>
      <c r="CD390" s="140">
        <f t="shared" si="6408"/>
        <v>-6.283185307</v>
      </c>
      <c r="CE390" s="141">
        <f t="shared" si="79"/>
        <v>-12.56637061</v>
      </c>
      <c r="CF390" s="141">
        <f t="shared" si="80"/>
        <v>0</v>
      </c>
      <c r="CG390" s="122">
        <f t="shared" si="81"/>
        <v>0</v>
      </c>
      <c r="CH390" s="142">
        <f t="shared" ref="CH390:CI390" si="6409">POWER(AH390,CH$2)</f>
        <v>6291.846376</v>
      </c>
      <c r="CI390" s="142">
        <f t="shared" si="6409"/>
        <v>3256317337</v>
      </c>
      <c r="CJ390" s="130">
        <f t="shared" si="83"/>
        <v>20488248433892</v>
      </c>
      <c r="CK390" s="143">
        <f t="shared" si="84"/>
        <v>-20488248433892</v>
      </c>
      <c r="CL390" s="143">
        <f t="shared" si="85"/>
        <v>0</v>
      </c>
      <c r="CM390" s="143">
        <f t="shared" si="86"/>
        <v>3.141592654</v>
      </c>
      <c r="CN390" s="124">
        <f t="shared" si="87"/>
        <v>20488248433892</v>
      </c>
      <c r="CO390" s="140">
        <f t="shared" si="88"/>
        <v>-9.424777961</v>
      </c>
      <c r="CP390" s="141">
        <f t="shared" si="89"/>
        <v>-9.424777961</v>
      </c>
      <c r="CQ390" s="141">
        <f t="shared" si="90"/>
        <v>-3.141592654</v>
      </c>
      <c r="CR390" s="122">
        <f t="shared" si="91"/>
        <v>3.141592654</v>
      </c>
      <c r="CS390" s="142">
        <f t="shared" si="92"/>
        <v>185818984410283</v>
      </c>
      <c r="CT390" s="130">
        <f t="shared" si="93"/>
        <v>185818984410283</v>
      </c>
      <c r="CU390" s="143">
        <f t="shared" si="94"/>
        <v>-743275937641133</v>
      </c>
      <c r="CV390" s="143">
        <f t="shared" si="95"/>
        <v>0.09102504979</v>
      </c>
      <c r="CW390" s="143">
        <f t="shared" si="96"/>
        <v>3.141592654</v>
      </c>
      <c r="CX390" s="124">
        <f t="shared" si="97"/>
        <v>743275937641133</v>
      </c>
      <c r="CY390" s="140">
        <f t="shared" si="98"/>
        <v>-9.424777961</v>
      </c>
      <c r="CZ390" s="140">
        <f t="shared" si="99"/>
        <v>0</v>
      </c>
      <c r="DA390" s="141">
        <f t="shared" si="100"/>
        <v>-9.424777961</v>
      </c>
      <c r="DB390" s="141">
        <f t="shared" si="101"/>
        <v>-3.141592654</v>
      </c>
      <c r="DC390" s="122">
        <f t="shared" si="102"/>
        <v>3.141592654</v>
      </c>
      <c r="DD390" s="142">
        <f t="shared" si="103"/>
        <v>499076.5512</v>
      </c>
      <c r="DE390" s="142">
        <f t="shared" si="104"/>
        <v>6181452.441</v>
      </c>
      <c r="DF390" s="130">
        <f t="shared" si="105"/>
        <v>3085017965527</v>
      </c>
      <c r="DG390" s="143">
        <f t="shared" si="106"/>
        <v>-12340071862110</v>
      </c>
      <c r="DH390" s="143">
        <f t="shared" si="107"/>
        <v>0.001511222951</v>
      </c>
      <c r="DI390" s="143">
        <f t="shared" si="108"/>
        <v>3.141592654</v>
      </c>
      <c r="DJ390" s="124">
        <f t="shared" si="109"/>
        <v>12340071862110</v>
      </c>
      <c r="DK390" s="140">
        <f t="shared" ref="DK390:DM390" si="6410">DK$2*AD390</f>
        <v>-3.141592654</v>
      </c>
      <c r="DL390" s="140">
        <f t="shared" si="6410"/>
        <v>-3.141592654</v>
      </c>
      <c r="DM390" s="140">
        <f t="shared" si="6410"/>
        <v>0</v>
      </c>
      <c r="DN390" s="141">
        <f t="shared" si="111"/>
        <v>-6.283185307</v>
      </c>
      <c r="DO390" s="141">
        <f t="shared" si="112"/>
        <v>0</v>
      </c>
      <c r="DP390" s="122">
        <f t="shared" si="113"/>
        <v>0</v>
      </c>
      <c r="DQ390" s="142">
        <f t="shared" ref="DQ390:DS390" si="6411">POWER(AH390,DQ$2)</f>
        <v>79.3211597</v>
      </c>
      <c r="DR390" s="142">
        <f t="shared" si="6411"/>
        <v>57064.15106</v>
      </c>
      <c r="DS390" s="142">
        <f t="shared" si="6411"/>
        <v>6181452.441</v>
      </c>
      <c r="DT390" s="130">
        <f t="shared" si="115"/>
        <v>27979693192977</v>
      </c>
      <c r="DU390" s="143">
        <f t="shared" si="116"/>
        <v>-503634477473587</v>
      </c>
      <c r="DV390" s="143">
        <f t="shared" si="117"/>
        <v>0</v>
      </c>
      <c r="DW390" s="143">
        <f t="shared" si="118"/>
        <v>3.141592654</v>
      </c>
      <c r="DX390" s="124">
        <f t="shared" si="119"/>
        <v>503634477473587</v>
      </c>
      <c r="DY390" s="140">
        <f t="shared" si="120"/>
        <v>0</v>
      </c>
      <c r="DZ390" s="141">
        <f t="shared" si="121"/>
        <v>0</v>
      </c>
      <c r="EA390" s="141">
        <f t="shared" si="122"/>
        <v>0</v>
      </c>
      <c r="EB390" s="122">
        <f t="shared" si="123"/>
        <v>0</v>
      </c>
      <c r="EC390" s="142">
        <f t="shared" si="124"/>
        <v>38210354276948</v>
      </c>
      <c r="ED390" s="130">
        <f t="shared" si="125"/>
        <v>38210354276948</v>
      </c>
      <c r="EE390" s="143">
        <f t="shared" si="126"/>
        <v>1.03168E+15</v>
      </c>
      <c r="EF390" s="143">
        <f t="shared" si="127"/>
        <v>0</v>
      </c>
      <c r="EG390" s="143">
        <f t="shared" si="128"/>
        <v>0</v>
      </c>
      <c r="EH390" s="124">
        <f t="shared" si="129"/>
        <v>1.03168E+15</v>
      </c>
      <c r="EI390" s="144">
        <f t="shared" ref="EI390:EJ390" si="6412">CK390+CU390+DG390+DU390+EE390</f>
        <v>-248059169933129</v>
      </c>
      <c r="EJ390" s="144">
        <f t="shared" si="6412"/>
        <v>0.09253627274</v>
      </c>
      <c r="EK390" s="144">
        <f t="shared" si="131"/>
        <v>3.141592654</v>
      </c>
      <c r="EL390" s="145">
        <f t="shared" si="132"/>
        <v>248059169933129</v>
      </c>
      <c r="EM390" s="140">
        <f t="shared" si="133"/>
        <v>1.570796327</v>
      </c>
      <c r="EN390" s="141">
        <f t="shared" si="134"/>
        <v>1.570796327</v>
      </c>
      <c r="EO390" s="141">
        <f t="shared" si="135"/>
        <v>1.570796327</v>
      </c>
      <c r="EP390" s="122">
        <f t="shared" si="136"/>
        <v>1.570796327</v>
      </c>
      <c r="EQ390" s="142">
        <f t="shared" si="137"/>
        <v>15749894.28</v>
      </c>
      <c r="ER390" s="130">
        <f t="shared" si="138"/>
        <v>15749894.28</v>
      </c>
      <c r="ES390" s="143">
        <f t="shared" si="139"/>
        <v>0.00000002318305978</v>
      </c>
      <c r="ET390" s="143">
        <f t="shared" si="140"/>
        <v>81838851.34</v>
      </c>
      <c r="EU390" s="143">
        <f t="shared" si="141"/>
        <v>1.570796327</v>
      </c>
      <c r="EV390" s="124">
        <f t="shared" si="142"/>
        <v>81838851.34</v>
      </c>
      <c r="EW390" s="144">
        <f t="shared" ref="EW390:EX390" si="6413">BY390+ES390</f>
        <v>-125163511</v>
      </c>
      <c r="EX390" s="144">
        <f t="shared" si="6413"/>
        <v>81838851.34</v>
      </c>
      <c r="EY390" s="144">
        <f t="shared" si="144"/>
        <v>2.56251183</v>
      </c>
      <c r="EZ390" s="145">
        <f t="shared" si="145"/>
        <v>149544314.8</v>
      </c>
      <c r="FA390" s="140">
        <f t="shared" si="146"/>
        <v>0.85417061</v>
      </c>
      <c r="FB390" s="141">
        <f t="shared" si="147"/>
        <v>0.85417061</v>
      </c>
      <c r="FC390" s="141">
        <f t="shared" si="148"/>
        <v>0.85417061</v>
      </c>
      <c r="FD390" s="122">
        <f t="shared" si="149"/>
        <v>0.85417061</v>
      </c>
      <c r="FE390" s="142">
        <f t="shared" si="150"/>
        <v>530.7906968</v>
      </c>
      <c r="FF390" s="130">
        <f t="shared" si="151"/>
        <v>530.7906968</v>
      </c>
      <c r="FG390" s="143">
        <f t="shared" si="152"/>
        <v>92.24036878</v>
      </c>
      <c r="FH390" s="143">
        <f t="shared" si="153"/>
        <v>105.887639</v>
      </c>
      <c r="FI390" s="143">
        <f t="shared" si="154"/>
        <v>0.85417061</v>
      </c>
      <c r="FJ390" s="124">
        <f t="shared" si="155"/>
        <v>140.4296184</v>
      </c>
      <c r="FK390" s="140">
        <f t="shared" si="156"/>
        <v>-6.283185307</v>
      </c>
      <c r="FL390" s="141">
        <f t="shared" si="157"/>
        <v>-6.283185307</v>
      </c>
      <c r="FM390" s="141">
        <f t="shared" si="158"/>
        <v>0</v>
      </c>
      <c r="FN390" s="122">
        <f t="shared" si="159"/>
        <v>0</v>
      </c>
      <c r="FO390" s="142">
        <f t="shared" si="160"/>
        <v>6291.846376</v>
      </c>
      <c r="FP390" s="130">
        <f t="shared" si="161"/>
        <v>6291.846376</v>
      </c>
      <c r="FQ390" s="143">
        <f t="shared" si="162"/>
        <v>-6291.846376</v>
      </c>
      <c r="FR390" s="143">
        <f t="shared" si="163"/>
        <v>0</v>
      </c>
      <c r="FS390" s="143">
        <f t="shared" si="164"/>
        <v>3.141592654</v>
      </c>
      <c r="FT390" s="124">
        <f t="shared" si="165"/>
        <v>6291.846376</v>
      </c>
      <c r="FU390" s="144">
        <f t="shared" si="166"/>
        <v>-177484.2996</v>
      </c>
      <c r="FV390" s="144">
        <f t="shared" si="167"/>
        <v>0</v>
      </c>
      <c r="FW390" s="144">
        <f t="shared" si="168"/>
        <v>-3.141592654</v>
      </c>
      <c r="FX390" s="145">
        <f t="shared" si="169"/>
        <v>177484.2996</v>
      </c>
      <c r="FY390" s="140">
        <f t="shared" si="170"/>
        <v>-3.141592654</v>
      </c>
      <c r="FZ390" s="140">
        <f t="shared" si="171"/>
        <v>-0.85417061</v>
      </c>
      <c r="GA390" s="141">
        <f t="shared" si="172"/>
        <v>-3.995763264</v>
      </c>
      <c r="GB390" s="141">
        <f t="shared" si="173"/>
        <v>-3.995763264</v>
      </c>
      <c r="GC390" s="122">
        <f t="shared" si="174"/>
        <v>2.287422044</v>
      </c>
      <c r="GD390" s="142">
        <f t="shared" si="175"/>
        <v>177484.2996</v>
      </c>
      <c r="GE390" s="142">
        <f t="shared" si="176"/>
        <v>0.007121004894</v>
      </c>
      <c r="GF390" s="130">
        <f t="shared" si="177"/>
        <v>1263.866566</v>
      </c>
      <c r="GG390" s="143">
        <f t="shared" si="178"/>
        <v>-92.24036878</v>
      </c>
      <c r="GH390" s="143">
        <f t="shared" si="179"/>
        <v>105.887639</v>
      </c>
      <c r="GI390" s="143">
        <f t="shared" si="180"/>
        <v>2.287422044</v>
      </c>
      <c r="GJ390" s="124">
        <f t="shared" si="181"/>
        <v>140.4296184</v>
      </c>
      <c r="GK390" s="146">
        <f t="shared" si="182"/>
        <v>-0.5</v>
      </c>
      <c r="GL390" s="127">
        <f t="shared" si="183"/>
        <v>-0.8660254038</v>
      </c>
      <c r="GM390" s="146">
        <f t="shared" si="184"/>
        <v>-2.094395102</v>
      </c>
      <c r="GN390" s="127">
        <f t="shared" si="185"/>
        <v>1</v>
      </c>
      <c r="GO390" s="147">
        <f t="shared" si="186"/>
        <v>-0.5</v>
      </c>
      <c r="GP390" s="128">
        <f t="shared" si="187"/>
        <v>0.8660254038</v>
      </c>
      <c r="GQ390" s="147">
        <f t="shared" si="188"/>
        <v>2.094395102</v>
      </c>
      <c r="GR390" s="128">
        <f t="shared" si="189"/>
        <v>1</v>
      </c>
      <c r="GS390" s="140">
        <f t="shared" si="190"/>
        <v>-2.094395102</v>
      </c>
      <c r="GT390" s="140">
        <f t="shared" si="191"/>
        <v>0.85417061</v>
      </c>
      <c r="GU390" s="141">
        <f t="shared" si="192"/>
        <v>-1.240224492</v>
      </c>
      <c r="GV390" s="141">
        <f t="shared" si="193"/>
        <v>-1.240224492</v>
      </c>
      <c r="GW390" s="122">
        <f t="shared" si="194"/>
        <v>-1.240224492</v>
      </c>
      <c r="GX390" s="142">
        <f t="shared" si="195"/>
        <v>1</v>
      </c>
      <c r="GY390" s="142">
        <f t="shared" si="196"/>
        <v>140.4296184</v>
      </c>
      <c r="GZ390" s="130">
        <f t="shared" si="197"/>
        <v>140.4296184</v>
      </c>
      <c r="HA390" s="143">
        <f t="shared" si="198"/>
        <v>45.58120094</v>
      </c>
      <c r="HB390" s="143">
        <f t="shared" si="199"/>
        <v>-132.8263221</v>
      </c>
      <c r="HC390" s="143">
        <f t="shared" si="200"/>
        <v>-1.240224492</v>
      </c>
      <c r="HD390" s="124">
        <f t="shared" si="201"/>
        <v>140.4296184</v>
      </c>
      <c r="HE390" s="140">
        <f t="shared" si="202"/>
        <v>2.094395102</v>
      </c>
      <c r="HF390" s="140">
        <f t="shared" si="203"/>
        <v>2.287422044</v>
      </c>
      <c r="HG390" s="141">
        <f t="shared" si="204"/>
        <v>4.381817146</v>
      </c>
      <c r="HH390" s="141">
        <f t="shared" si="205"/>
        <v>4.381817146</v>
      </c>
      <c r="HI390" s="122">
        <f t="shared" si="206"/>
        <v>-1.901368161</v>
      </c>
      <c r="HJ390" s="142">
        <f t="shared" si="207"/>
        <v>1</v>
      </c>
      <c r="HK390" s="142">
        <f t="shared" si="208"/>
        <v>140.4296184</v>
      </c>
      <c r="HL390" s="130">
        <f t="shared" si="209"/>
        <v>140.4296184</v>
      </c>
      <c r="HM390" s="143">
        <f t="shared" si="210"/>
        <v>-45.58120094</v>
      </c>
      <c r="HN390" s="143">
        <f t="shared" si="211"/>
        <v>-132.8263221</v>
      </c>
      <c r="HO390" s="143">
        <f t="shared" si="212"/>
        <v>-1.901368161</v>
      </c>
      <c r="HP390" s="124">
        <f t="shared" si="213"/>
        <v>140.4296184</v>
      </c>
      <c r="HQ390" s="140">
        <f t="shared" si="214"/>
        <v>2.094395102</v>
      </c>
      <c r="HR390" s="140">
        <f t="shared" si="215"/>
        <v>0.85417061</v>
      </c>
      <c r="HS390" s="141">
        <f t="shared" si="216"/>
        <v>2.948565712</v>
      </c>
      <c r="HT390" s="141">
        <f t="shared" si="217"/>
        <v>2.948565712</v>
      </c>
      <c r="HU390" s="122">
        <f t="shared" si="218"/>
        <v>2.948565712</v>
      </c>
      <c r="HV390" s="142">
        <f t="shared" si="219"/>
        <v>1</v>
      </c>
      <c r="HW390" s="142">
        <f t="shared" si="220"/>
        <v>140.4296184</v>
      </c>
      <c r="HX390" s="130">
        <f t="shared" si="221"/>
        <v>140.4296184</v>
      </c>
      <c r="HY390" s="143">
        <f t="shared" si="222"/>
        <v>-137.8215697</v>
      </c>
      <c r="HZ390" s="143">
        <f t="shared" si="223"/>
        <v>26.93868311</v>
      </c>
      <c r="IA390" s="143">
        <f t="shared" si="224"/>
        <v>2.948565712</v>
      </c>
      <c r="IB390" s="124">
        <f t="shared" si="225"/>
        <v>140.4296184</v>
      </c>
      <c r="IC390" s="140">
        <f t="shared" si="226"/>
        <v>-2.094395102</v>
      </c>
      <c r="ID390" s="140">
        <f t="shared" si="227"/>
        <v>2.287422044</v>
      </c>
      <c r="IE390" s="141">
        <f t="shared" si="228"/>
        <v>0.1930269412</v>
      </c>
      <c r="IF390" s="141">
        <f t="shared" si="229"/>
        <v>0.1930269412</v>
      </c>
      <c r="IG390" s="122">
        <f t="shared" si="230"/>
        <v>0.1930269412</v>
      </c>
      <c r="IH390" s="142">
        <f t="shared" si="231"/>
        <v>1</v>
      </c>
      <c r="II390" s="142">
        <f t="shared" si="232"/>
        <v>140.4296184</v>
      </c>
      <c r="IJ390" s="130">
        <f t="shared" si="233"/>
        <v>140.4296184</v>
      </c>
      <c r="IK390" s="143">
        <f t="shared" si="234"/>
        <v>137.8215697</v>
      </c>
      <c r="IL390" s="143">
        <f t="shared" si="235"/>
        <v>26.93868311</v>
      </c>
      <c r="IM390" s="143">
        <f t="shared" si="236"/>
        <v>0.1930269412</v>
      </c>
      <c r="IN390" s="124">
        <f t="shared" si="237"/>
        <v>140.4296184</v>
      </c>
    </row>
    <row r="391" ht="12.75" customHeight="1">
      <c r="A391" s="129">
        <f>'Cortez Cubic'!AP391</f>
        <v>-0.2187762226</v>
      </c>
      <c r="B391" s="129">
        <f>'Cortez Cubic'!AQ391</f>
        <v>31.33736617</v>
      </c>
      <c r="C391" s="129">
        <f>'Cortez Cubic'!AR391</f>
        <v>15524.3515</v>
      </c>
      <c r="D391" s="129">
        <f>'Cortez Cubic'!AS391</f>
        <v>-1971183.309</v>
      </c>
      <c r="E391" s="129">
        <f t="shared" ref="E391:H391" si="6414">0</f>
        <v>0</v>
      </c>
      <c r="F391" s="129">
        <f t="shared" si="6414"/>
        <v>0</v>
      </c>
      <c r="G391" s="129">
        <f t="shared" si="6414"/>
        <v>0</v>
      </c>
      <c r="H391" s="129">
        <f t="shared" si="6414"/>
        <v>0</v>
      </c>
      <c r="I391" s="110">
        <f>'Cortez Cubic'!I391</f>
        <v>148</v>
      </c>
      <c r="J391" s="130">
        <f t="shared" si="28"/>
        <v>122.6020911</v>
      </c>
      <c r="K391" s="131">
        <f t="shared" si="29"/>
        <v>0</v>
      </c>
      <c r="L391" s="131">
        <f t="shared" si="30"/>
        <v>1</v>
      </c>
      <c r="M391" s="132">
        <f t="shared" si="31"/>
        <v>25.39790888</v>
      </c>
      <c r="N391" s="133">
        <f t="shared" si="32"/>
        <v>159.0034843</v>
      </c>
      <c r="O391" s="134">
        <f t="shared" si="33"/>
        <v>281.6055754</v>
      </c>
      <c r="P391" s="134">
        <f t="shared" si="34"/>
        <v>0</v>
      </c>
      <c r="Q391" s="135">
        <f t="shared" si="35"/>
        <v>122.6020911</v>
      </c>
      <c r="R391" s="135">
        <f t="shared" si="36"/>
        <v>0</v>
      </c>
      <c r="S391" s="136">
        <f t="shared" si="37"/>
        <v>-260.9683063</v>
      </c>
      <c r="T391" s="136">
        <f t="shared" si="38"/>
        <v>0</v>
      </c>
      <c r="U391" s="137">
        <f t="shared" ref="U391:X391" si="6415">ATAN2(A391,E391)</f>
        <v>3.141592654</v>
      </c>
      <c r="V391" s="137">
        <f t="shared" si="6415"/>
        <v>0</v>
      </c>
      <c r="W391" s="137">
        <f t="shared" si="6415"/>
        <v>0</v>
      </c>
      <c r="X391" s="137">
        <f t="shared" si="6415"/>
        <v>3.141592654</v>
      </c>
      <c r="Y391" s="137">
        <f t="shared" ref="Y391:AB391" si="6416">SQRT(POWER(A391,2)+POWER(E391,2))</f>
        <v>0.2187762226</v>
      </c>
      <c r="Z391" s="137">
        <f t="shared" si="6416"/>
        <v>31.33736617</v>
      </c>
      <c r="AA391" s="137">
        <f t="shared" si="6416"/>
        <v>15524.3515</v>
      </c>
      <c r="AB391" s="137">
        <f t="shared" si="6416"/>
        <v>1971183.309</v>
      </c>
      <c r="AC391" s="138">
        <f t="shared" ref="AC391:AF391" si="6417">U391-$U391</f>
        <v>0</v>
      </c>
      <c r="AD391" s="138">
        <f t="shared" si="6417"/>
        <v>-3.141592654</v>
      </c>
      <c r="AE391" s="138">
        <f t="shared" si="6417"/>
        <v>-3.141592654</v>
      </c>
      <c r="AF391" s="138">
        <f t="shared" si="6417"/>
        <v>0</v>
      </c>
      <c r="AG391" s="138">
        <f t="shared" ref="AG391:AJ391" si="6418">Y391/$Y391</f>
        <v>1</v>
      </c>
      <c r="AH391" s="138">
        <f t="shared" si="6418"/>
        <v>143.2393603</v>
      </c>
      <c r="AI391" s="138">
        <f t="shared" si="6418"/>
        <v>70959.9577</v>
      </c>
      <c r="AJ391" s="138">
        <f t="shared" si="6418"/>
        <v>9010043.622</v>
      </c>
      <c r="AK391" s="139">
        <f t="shared" ref="AK391:AN391" si="6419">AG391*COS(AC391)</f>
        <v>1</v>
      </c>
      <c r="AL391" s="139">
        <f t="shared" si="6419"/>
        <v>-143.2393603</v>
      </c>
      <c r="AM391" s="139">
        <f t="shared" si="6419"/>
        <v>-70959.9577</v>
      </c>
      <c r="AN391" s="139">
        <f t="shared" si="6419"/>
        <v>9010043.622</v>
      </c>
      <c r="AO391" s="129">
        <f t="shared" ref="AO391:AR391" si="6420">AG391*SIN(AC391)</f>
        <v>0</v>
      </c>
      <c r="AP391" s="129">
        <f t="shared" si="6420"/>
        <v>0</v>
      </c>
      <c r="AQ391" s="129">
        <f t="shared" si="6420"/>
        <v>0</v>
      </c>
      <c r="AR391" s="129">
        <f t="shared" si="6420"/>
        <v>0</v>
      </c>
      <c r="AS391" s="140">
        <f t="shared" si="45"/>
        <v>-9.424777961</v>
      </c>
      <c r="AT391" s="141">
        <f t="shared" si="46"/>
        <v>-9.424777961</v>
      </c>
      <c r="AU391" s="141">
        <f t="shared" si="47"/>
        <v>-3.141592654</v>
      </c>
      <c r="AV391" s="122">
        <f t="shared" si="48"/>
        <v>3.141592654</v>
      </c>
      <c r="AW391" s="142">
        <f t="shared" si="49"/>
        <v>2938915.628</v>
      </c>
      <c r="AX391" s="130">
        <f t="shared" si="50"/>
        <v>2938915.628</v>
      </c>
      <c r="AY391" s="143">
        <f t="shared" si="51"/>
        <v>5877831.257</v>
      </c>
      <c r="AZ391" s="143">
        <f t="shared" si="52"/>
        <v>-0.0000000007198267235</v>
      </c>
      <c r="BA391" s="143">
        <f t="shared" si="53"/>
        <v>0</v>
      </c>
      <c r="BB391" s="124">
        <f t="shared" si="54"/>
        <v>5877831.257</v>
      </c>
      <c r="BC391" s="140">
        <f t="shared" ref="BC391:BD391" si="6421">BC$2*AD391</f>
        <v>-3.141592654</v>
      </c>
      <c r="BD391" s="140">
        <f t="shared" si="6421"/>
        <v>-3.141592654</v>
      </c>
      <c r="BE391" s="141">
        <f t="shared" si="56"/>
        <v>-6.283185307</v>
      </c>
      <c r="BF391" s="141">
        <f t="shared" si="57"/>
        <v>0</v>
      </c>
      <c r="BG391" s="122">
        <f t="shared" si="58"/>
        <v>0</v>
      </c>
      <c r="BH391" s="142">
        <f t="shared" ref="BH391:BI391" si="6422">POWER(AH391,BH$2)</f>
        <v>143.2393603</v>
      </c>
      <c r="BI391" s="142">
        <f t="shared" si="6422"/>
        <v>70959.9577</v>
      </c>
      <c r="BJ391" s="130">
        <f t="shared" si="60"/>
        <v>10164258.95</v>
      </c>
      <c r="BK391" s="143">
        <f t="shared" si="61"/>
        <v>91478330.53</v>
      </c>
      <c r="BL391" s="143">
        <f t="shared" si="62"/>
        <v>0</v>
      </c>
      <c r="BM391" s="143">
        <f t="shared" si="63"/>
        <v>0</v>
      </c>
      <c r="BN391" s="124">
        <f t="shared" si="64"/>
        <v>91478330.53</v>
      </c>
      <c r="BO391" s="140">
        <f t="shared" si="65"/>
        <v>0</v>
      </c>
      <c r="BP391" s="141">
        <f t="shared" si="66"/>
        <v>0</v>
      </c>
      <c r="BQ391" s="141">
        <f t="shared" si="67"/>
        <v>0</v>
      </c>
      <c r="BR391" s="122">
        <f t="shared" si="68"/>
        <v>0</v>
      </c>
      <c r="BS391" s="142">
        <f t="shared" si="69"/>
        <v>9010043.622</v>
      </c>
      <c r="BT391" s="130">
        <f t="shared" si="70"/>
        <v>9010043.622</v>
      </c>
      <c r="BU391" s="143">
        <f t="shared" si="71"/>
        <v>-243271177.8</v>
      </c>
      <c r="BV391" s="143">
        <f t="shared" si="72"/>
        <v>0</v>
      </c>
      <c r="BW391" s="143">
        <f t="shared" si="73"/>
        <v>3.141592654</v>
      </c>
      <c r="BX391" s="124">
        <f t="shared" si="74"/>
        <v>243271177.8</v>
      </c>
      <c r="BY391" s="144">
        <f t="shared" ref="BY391:BZ391" si="6423">AY391+BK391+BU391</f>
        <v>-145915016</v>
      </c>
      <c r="BZ391" s="144">
        <f t="shared" si="6423"/>
        <v>-0.0000000007198267235</v>
      </c>
      <c r="CA391" s="144">
        <f t="shared" si="76"/>
        <v>-3.141592654</v>
      </c>
      <c r="CB391" s="145">
        <f t="shared" si="77"/>
        <v>145915016</v>
      </c>
      <c r="CC391" s="140">
        <f t="shared" ref="CC391:CD391" si="6424">CC$2*AD391</f>
        <v>-6.283185307</v>
      </c>
      <c r="CD391" s="140">
        <f t="shared" si="6424"/>
        <v>-6.283185307</v>
      </c>
      <c r="CE391" s="141">
        <f t="shared" si="79"/>
        <v>-12.56637061</v>
      </c>
      <c r="CF391" s="141">
        <f t="shared" si="80"/>
        <v>0</v>
      </c>
      <c r="CG391" s="122">
        <f t="shared" si="81"/>
        <v>0</v>
      </c>
      <c r="CH391" s="142">
        <f t="shared" ref="CH391:CI391" si="6425">POWER(AH391,CH$2)</f>
        <v>20517.51434</v>
      </c>
      <c r="CI391" s="142">
        <f t="shared" si="6425"/>
        <v>5035315597</v>
      </c>
      <c r="CJ391" s="130">
        <f t="shared" si="83"/>
        <v>103312159950230</v>
      </c>
      <c r="CK391" s="143">
        <f t="shared" si="84"/>
        <v>-103312159950230</v>
      </c>
      <c r="CL391" s="143">
        <f t="shared" si="85"/>
        <v>0</v>
      </c>
      <c r="CM391" s="143">
        <f t="shared" si="86"/>
        <v>3.141592654</v>
      </c>
      <c r="CN391" s="124">
        <f t="shared" si="87"/>
        <v>103312159950230</v>
      </c>
      <c r="CO391" s="140">
        <f t="shared" si="88"/>
        <v>-9.424777961</v>
      </c>
      <c r="CP391" s="141">
        <f t="shared" si="89"/>
        <v>-9.424777961</v>
      </c>
      <c r="CQ391" s="141">
        <f t="shared" si="90"/>
        <v>-3.141592654</v>
      </c>
      <c r="CR391" s="122">
        <f t="shared" si="91"/>
        <v>3.141592654</v>
      </c>
      <c r="CS391" s="142">
        <f t="shared" si="92"/>
        <v>357305781761319</v>
      </c>
      <c r="CT391" s="130">
        <f t="shared" si="93"/>
        <v>357305781761319</v>
      </c>
      <c r="CU391" s="143">
        <f t="shared" si="94"/>
        <v>-1.42922E+15</v>
      </c>
      <c r="CV391" s="143">
        <f t="shared" si="95"/>
        <v>0.1750293528</v>
      </c>
      <c r="CW391" s="143">
        <f t="shared" si="96"/>
        <v>3.141592654</v>
      </c>
      <c r="CX391" s="124">
        <f t="shared" si="97"/>
        <v>1.42922E+15</v>
      </c>
      <c r="CY391" s="140">
        <f t="shared" si="98"/>
        <v>-9.424777961</v>
      </c>
      <c r="CZ391" s="140">
        <f t="shared" si="99"/>
        <v>0</v>
      </c>
      <c r="DA391" s="141">
        <f t="shared" si="100"/>
        <v>-9.424777961</v>
      </c>
      <c r="DB391" s="141">
        <f t="shared" si="101"/>
        <v>-3.141592654</v>
      </c>
      <c r="DC391" s="122">
        <f t="shared" si="102"/>
        <v>3.141592654</v>
      </c>
      <c r="DD391" s="142">
        <f t="shared" si="103"/>
        <v>2938915.628</v>
      </c>
      <c r="DE391" s="142">
        <f t="shared" si="104"/>
        <v>9010043.622</v>
      </c>
      <c r="DF391" s="130">
        <f t="shared" si="105"/>
        <v>26479758012430</v>
      </c>
      <c r="DG391" s="143">
        <f t="shared" si="106"/>
        <v>-105919032049720</v>
      </c>
      <c r="DH391" s="143">
        <f t="shared" si="107"/>
        <v>0.01297134036</v>
      </c>
      <c r="DI391" s="143">
        <f t="shared" si="108"/>
        <v>3.141592654</v>
      </c>
      <c r="DJ391" s="124">
        <f t="shared" si="109"/>
        <v>105919032049720</v>
      </c>
      <c r="DK391" s="140">
        <f t="shared" ref="DK391:DM391" si="6426">DK$2*AD391</f>
        <v>-3.141592654</v>
      </c>
      <c r="DL391" s="140">
        <f t="shared" si="6426"/>
        <v>-3.141592654</v>
      </c>
      <c r="DM391" s="140">
        <f t="shared" si="6426"/>
        <v>0</v>
      </c>
      <c r="DN391" s="141">
        <f t="shared" si="111"/>
        <v>-6.283185307</v>
      </c>
      <c r="DO391" s="141">
        <f t="shared" si="112"/>
        <v>0</v>
      </c>
      <c r="DP391" s="122">
        <f t="shared" si="113"/>
        <v>0</v>
      </c>
      <c r="DQ391" s="142">
        <f t="shared" ref="DQ391:DS391" si="6427">POWER(AH391,DQ$2)</f>
        <v>143.2393603</v>
      </c>
      <c r="DR391" s="142">
        <f t="shared" si="6427"/>
        <v>70959.9577</v>
      </c>
      <c r="DS391" s="142">
        <f t="shared" si="6427"/>
        <v>9010043.622</v>
      </c>
      <c r="DT391" s="130">
        <f t="shared" si="115"/>
        <v>91580416497340</v>
      </c>
      <c r="DU391" s="143">
        <f t="shared" si="116"/>
        <v>-1.64845E+15</v>
      </c>
      <c r="DV391" s="143">
        <f t="shared" si="117"/>
        <v>0</v>
      </c>
      <c r="DW391" s="143">
        <f t="shared" si="118"/>
        <v>3.141592654</v>
      </c>
      <c r="DX391" s="124">
        <f t="shared" si="119"/>
        <v>1.64845E+15</v>
      </c>
      <c r="DY391" s="140">
        <f t="shared" si="120"/>
        <v>0</v>
      </c>
      <c r="DZ391" s="141">
        <f t="shared" si="121"/>
        <v>0</v>
      </c>
      <c r="EA391" s="141">
        <f t="shared" si="122"/>
        <v>0</v>
      </c>
      <c r="EB391" s="122">
        <f t="shared" si="123"/>
        <v>0</v>
      </c>
      <c r="EC391" s="142">
        <f t="shared" si="124"/>
        <v>81180886062847</v>
      </c>
      <c r="ED391" s="130">
        <f t="shared" si="125"/>
        <v>81180886062847</v>
      </c>
      <c r="EE391" s="143">
        <f t="shared" si="126"/>
        <v>2.19188E+15</v>
      </c>
      <c r="EF391" s="143">
        <f t="shared" si="127"/>
        <v>0</v>
      </c>
      <c r="EG391" s="143">
        <f t="shared" si="128"/>
        <v>0</v>
      </c>
      <c r="EH391" s="124">
        <f t="shared" si="129"/>
        <v>2.19188E+15</v>
      </c>
      <c r="EI391" s="144">
        <f t="shared" ref="EI391:EJ391" si="6428">CK391+CU391+DG391+DU391+EE391</f>
        <v>-1.09502E+15</v>
      </c>
      <c r="EJ391" s="144">
        <f t="shared" si="6428"/>
        <v>0.1880006931</v>
      </c>
      <c r="EK391" s="144">
        <f t="shared" si="131"/>
        <v>3.141592654</v>
      </c>
      <c r="EL391" s="145">
        <f t="shared" si="132"/>
        <v>1.09502E+15</v>
      </c>
      <c r="EM391" s="140">
        <f t="shared" si="133"/>
        <v>1.570796327</v>
      </c>
      <c r="EN391" s="141">
        <f t="shared" si="134"/>
        <v>1.570796327</v>
      </c>
      <c r="EO391" s="141">
        <f t="shared" si="135"/>
        <v>1.570796327</v>
      </c>
      <c r="EP391" s="122">
        <f t="shared" si="136"/>
        <v>1.570796327</v>
      </c>
      <c r="EQ391" s="142">
        <f t="shared" si="137"/>
        <v>33091054.57</v>
      </c>
      <c r="ER391" s="130">
        <f t="shared" si="138"/>
        <v>33091054.57</v>
      </c>
      <c r="ES391" s="143">
        <f t="shared" si="139"/>
        <v>0.00000001052866593</v>
      </c>
      <c r="ET391" s="143">
        <f t="shared" si="140"/>
        <v>171946163.4</v>
      </c>
      <c r="EU391" s="143">
        <f t="shared" si="141"/>
        <v>1.570796327</v>
      </c>
      <c r="EV391" s="124">
        <f t="shared" si="142"/>
        <v>171946163.4</v>
      </c>
      <c r="EW391" s="144">
        <f t="shared" ref="EW391:EX391" si="6429">BY391+ES391</f>
        <v>-145915016</v>
      </c>
      <c r="EX391" s="144">
        <f t="shared" si="6429"/>
        <v>171946163.4</v>
      </c>
      <c r="EY391" s="144">
        <f t="shared" si="144"/>
        <v>2.274482135</v>
      </c>
      <c r="EZ391" s="145">
        <f t="shared" si="145"/>
        <v>225514245.6</v>
      </c>
      <c r="FA391" s="140">
        <f t="shared" si="146"/>
        <v>0.7581607116</v>
      </c>
      <c r="FB391" s="141">
        <f t="shared" si="147"/>
        <v>0.7581607116</v>
      </c>
      <c r="FC391" s="141">
        <f t="shared" si="148"/>
        <v>0.7581607116</v>
      </c>
      <c r="FD391" s="122">
        <f t="shared" si="149"/>
        <v>0.7581607116</v>
      </c>
      <c r="FE391" s="142">
        <f t="shared" si="150"/>
        <v>608.6832167</v>
      </c>
      <c r="FF391" s="130">
        <f t="shared" si="151"/>
        <v>608.6832167</v>
      </c>
      <c r="FG391" s="143">
        <f t="shared" si="152"/>
        <v>116.929561</v>
      </c>
      <c r="FH391" s="143">
        <f t="shared" si="153"/>
        <v>110.7272361</v>
      </c>
      <c r="FI391" s="143">
        <f t="shared" si="154"/>
        <v>0.7581607116</v>
      </c>
      <c r="FJ391" s="124">
        <f t="shared" si="155"/>
        <v>161.0373964</v>
      </c>
      <c r="FK391" s="140">
        <f t="shared" si="156"/>
        <v>-6.283185307</v>
      </c>
      <c r="FL391" s="141">
        <f t="shared" si="157"/>
        <v>-6.283185307</v>
      </c>
      <c r="FM391" s="141">
        <f t="shared" si="158"/>
        <v>0</v>
      </c>
      <c r="FN391" s="122">
        <f t="shared" si="159"/>
        <v>0</v>
      </c>
      <c r="FO391" s="142">
        <f t="shared" si="160"/>
        <v>20517.51434</v>
      </c>
      <c r="FP391" s="130">
        <f t="shared" si="161"/>
        <v>20517.51434</v>
      </c>
      <c r="FQ391" s="143">
        <f t="shared" si="162"/>
        <v>-20517.51434</v>
      </c>
      <c r="FR391" s="143">
        <f t="shared" si="163"/>
        <v>0</v>
      </c>
      <c r="FS391" s="143">
        <f t="shared" si="164"/>
        <v>3.141592654</v>
      </c>
      <c r="FT391" s="124">
        <f t="shared" si="165"/>
        <v>20517.51434</v>
      </c>
      <c r="FU391" s="144">
        <f t="shared" si="166"/>
        <v>-233397.3874</v>
      </c>
      <c r="FV391" s="144">
        <f t="shared" si="167"/>
        <v>0</v>
      </c>
      <c r="FW391" s="144">
        <f t="shared" si="168"/>
        <v>-3.141592654</v>
      </c>
      <c r="FX391" s="145">
        <f t="shared" si="169"/>
        <v>233397.3874</v>
      </c>
      <c r="FY391" s="140">
        <f t="shared" si="170"/>
        <v>-3.141592654</v>
      </c>
      <c r="FZ391" s="140">
        <f t="shared" si="171"/>
        <v>-0.7581607116</v>
      </c>
      <c r="GA391" s="141">
        <f t="shared" si="172"/>
        <v>-3.899753365</v>
      </c>
      <c r="GB391" s="141">
        <f t="shared" si="173"/>
        <v>-3.899753365</v>
      </c>
      <c r="GC391" s="122">
        <f t="shared" si="174"/>
        <v>2.383431942</v>
      </c>
      <c r="GD391" s="142">
        <f t="shared" si="175"/>
        <v>233397.3874</v>
      </c>
      <c r="GE391" s="142">
        <f t="shared" si="176"/>
        <v>0.006209737751</v>
      </c>
      <c r="GF391" s="130">
        <f t="shared" si="177"/>
        <v>1449.336568</v>
      </c>
      <c r="GG391" s="143">
        <f t="shared" si="178"/>
        <v>-116.929561</v>
      </c>
      <c r="GH391" s="143">
        <f t="shared" si="179"/>
        <v>110.7272361</v>
      </c>
      <c r="GI391" s="143">
        <f t="shared" si="180"/>
        <v>2.383431942</v>
      </c>
      <c r="GJ391" s="124">
        <f t="shared" si="181"/>
        <v>161.0373964</v>
      </c>
      <c r="GK391" s="146">
        <f t="shared" si="182"/>
        <v>-0.5</v>
      </c>
      <c r="GL391" s="127">
        <f t="shared" si="183"/>
        <v>-0.8660254038</v>
      </c>
      <c r="GM391" s="146">
        <f t="shared" si="184"/>
        <v>-2.094395102</v>
      </c>
      <c r="GN391" s="127">
        <f t="shared" si="185"/>
        <v>1</v>
      </c>
      <c r="GO391" s="147">
        <f t="shared" si="186"/>
        <v>-0.5</v>
      </c>
      <c r="GP391" s="128">
        <f t="shared" si="187"/>
        <v>0.8660254038</v>
      </c>
      <c r="GQ391" s="147">
        <f t="shared" si="188"/>
        <v>2.094395102</v>
      </c>
      <c r="GR391" s="128">
        <f t="shared" si="189"/>
        <v>1</v>
      </c>
      <c r="GS391" s="140">
        <f t="shared" si="190"/>
        <v>-2.094395102</v>
      </c>
      <c r="GT391" s="140">
        <f t="shared" si="191"/>
        <v>0.7581607116</v>
      </c>
      <c r="GU391" s="141">
        <f t="shared" si="192"/>
        <v>-1.336234391</v>
      </c>
      <c r="GV391" s="141">
        <f t="shared" si="193"/>
        <v>-1.336234391</v>
      </c>
      <c r="GW391" s="122">
        <f t="shared" si="194"/>
        <v>-1.336234391</v>
      </c>
      <c r="GX391" s="142">
        <f t="shared" si="195"/>
        <v>1</v>
      </c>
      <c r="GY391" s="142">
        <f t="shared" si="196"/>
        <v>161.0373964</v>
      </c>
      <c r="GZ391" s="130">
        <f t="shared" si="197"/>
        <v>161.0373964</v>
      </c>
      <c r="HA391" s="143">
        <f t="shared" si="198"/>
        <v>37.42781884</v>
      </c>
      <c r="HB391" s="143">
        <f t="shared" si="199"/>
        <v>-156.6275883</v>
      </c>
      <c r="HC391" s="143">
        <f t="shared" si="200"/>
        <v>-1.336234391</v>
      </c>
      <c r="HD391" s="124">
        <f t="shared" si="201"/>
        <v>161.0373964</v>
      </c>
      <c r="HE391" s="140">
        <f t="shared" si="202"/>
        <v>2.094395102</v>
      </c>
      <c r="HF391" s="140">
        <f t="shared" si="203"/>
        <v>2.383431942</v>
      </c>
      <c r="HG391" s="141">
        <f t="shared" si="204"/>
        <v>4.477827044</v>
      </c>
      <c r="HH391" s="141">
        <f t="shared" si="205"/>
        <v>4.477827044</v>
      </c>
      <c r="HI391" s="122">
        <f t="shared" si="206"/>
        <v>-1.805358263</v>
      </c>
      <c r="HJ391" s="142">
        <f t="shared" si="207"/>
        <v>1</v>
      </c>
      <c r="HK391" s="142">
        <f t="shared" si="208"/>
        <v>161.0373964</v>
      </c>
      <c r="HL391" s="130">
        <f t="shared" si="209"/>
        <v>161.0373964</v>
      </c>
      <c r="HM391" s="143">
        <f t="shared" si="210"/>
        <v>-37.42781884</v>
      </c>
      <c r="HN391" s="143">
        <f t="shared" si="211"/>
        <v>-156.6275883</v>
      </c>
      <c r="HO391" s="143">
        <f t="shared" si="212"/>
        <v>-1.805358263</v>
      </c>
      <c r="HP391" s="124">
        <f t="shared" si="213"/>
        <v>161.0373964</v>
      </c>
      <c r="HQ391" s="140">
        <f t="shared" si="214"/>
        <v>2.094395102</v>
      </c>
      <c r="HR391" s="140">
        <f t="shared" si="215"/>
        <v>0.7581607116</v>
      </c>
      <c r="HS391" s="141">
        <f t="shared" si="216"/>
        <v>2.852555814</v>
      </c>
      <c r="HT391" s="141">
        <f t="shared" si="217"/>
        <v>2.852555814</v>
      </c>
      <c r="HU391" s="122">
        <f t="shared" si="218"/>
        <v>2.852555814</v>
      </c>
      <c r="HV391" s="142">
        <f t="shared" si="219"/>
        <v>1</v>
      </c>
      <c r="HW391" s="142">
        <f t="shared" si="220"/>
        <v>161.0373964</v>
      </c>
      <c r="HX391" s="130">
        <f t="shared" si="221"/>
        <v>161.0373964</v>
      </c>
      <c r="HY391" s="143">
        <f t="shared" si="222"/>
        <v>-154.3573798</v>
      </c>
      <c r="HZ391" s="143">
        <f t="shared" si="223"/>
        <v>45.90035224</v>
      </c>
      <c r="IA391" s="143">
        <f t="shared" si="224"/>
        <v>2.852555814</v>
      </c>
      <c r="IB391" s="124">
        <f t="shared" si="225"/>
        <v>161.0373964</v>
      </c>
      <c r="IC391" s="140">
        <f t="shared" si="226"/>
        <v>-2.094395102</v>
      </c>
      <c r="ID391" s="140">
        <f t="shared" si="227"/>
        <v>2.383431942</v>
      </c>
      <c r="IE391" s="141">
        <f t="shared" si="228"/>
        <v>0.2890368396</v>
      </c>
      <c r="IF391" s="141">
        <f t="shared" si="229"/>
        <v>0.2890368396</v>
      </c>
      <c r="IG391" s="122">
        <f t="shared" si="230"/>
        <v>0.2890368396</v>
      </c>
      <c r="IH391" s="142">
        <f t="shared" si="231"/>
        <v>1</v>
      </c>
      <c r="II391" s="142">
        <f t="shared" si="232"/>
        <v>161.0373964</v>
      </c>
      <c r="IJ391" s="130">
        <f t="shared" si="233"/>
        <v>161.0373964</v>
      </c>
      <c r="IK391" s="143">
        <f t="shared" si="234"/>
        <v>154.3573798</v>
      </c>
      <c r="IL391" s="143">
        <f t="shared" si="235"/>
        <v>45.90035224</v>
      </c>
      <c r="IM391" s="143">
        <f t="shared" si="236"/>
        <v>0.2890368396</v>
      </c>
      <c r="IN391" s="124">
        <f t="shared" si="237"/>
        <v>161.0373964</v>
      </c>
    </row>
    <row r="392" ht="12.75" customHeight="1">
      <c r="A392" s="129">
        <f>'Cortez Cubic'!AP392</f>
        <v>-0.2187762226</v>
      </c>
      <c r="B392" s="129">
        <f>'Cortez Cubic'!AQ392</f>
        <v>17.43804144</v>
      </c>
      <c r="C392" s="129">
        <f>'Cortez Cubic'!AR392</f>
        <v>4200.818001</v>
      </c>
      <c r="D392" s="129">
        <f>'Cortez Cubic'!AS392</f>
        <v>-232878.8521</v>
      </c>
      <c r="E392" s="129">
        <f t="shared" ref="E392:H392" si="6430">0</f>
        <v>0</v>
      </c>
      <c r="F392" s="129">
        <f t="shared" si="6430"/>
        <v>0</v>
      </c>
      <c r="G392" s="129">
        <f t="shared" si="6430"/>
        <v>0</v>
      </c>
      <c r="H392" s="129">
        <f t="shared" si="6430"/>
        <v>0</v>
      </c>
      <c r="I392" s="110">
        <f>'Cortez Cubic'!I392</f>
        <v>77</v>
      </c>
      <c r="J392" s="130">
        <f t="shared" si="28"/>
        <v>51.53983406</v>
      </c>
      <c r="K392" s="131">
        <f t="shared" si="29"/>
        <v>0</v>
      </c>
      <c r="L392" s="131">
        <f t="shared" si="30"/>
        <v>1</v>
      </c>
      <c r="M392" s="132">
        <f t="shared" si="31"/>
        <v>25.46016594</v>
      </c>
      <c r="N392" s="133">
        <f t="shared" si="32"/>
        <v>106.944439</v>
      </c>
      <c r="O392" s="134">
        <f t="shared" si="33"/>
        <v>158.484273</v>
      </c>
      <c r="P392" s="134">
        <f t="shared" si="34"/>
        <v>0</v>
      </c>
      <c r="Q392" s="135">
        <f t="shared" si="35"/>
        <v>51.53983406</v>
      </c>
      <c r="R392" s="135">
        <f t="shared" si="36"/>
        <v>0</v>
      </c>
      <c r="S392" s="136">
        <f t="shared" si="37"/>
        <v>-130.3169011</v>
      </c>
      <c r="T392" s="136">
        <f t="shared" si="38"/>
        <v>0</v>
      </c>
      <c r="U392" s="137">
        <f t="shared" ref="U392:X392" si="6431">ATAN2(A392,E392)</f>
        <v>3.141592654</v>
      </c>
      <c r="V392" s="137">
        <f t="shared" si="6431"/>
        <v>0</v>
      </c>
      <c r="W392" s="137">
        <f t="shared" si="6431"/>
        <v>0</v>
      </c>
      <c r="X392" s="137">
        <f t="shared" si="6431"/>
        <v>3.141592654</v>
      </c>
      <c r="Y392" s="137">
        <f t="shared" ref="Y392:AB392" si="6432">SQRT(POWER(A392,2)+POWER(E392,2))</f>
        <v>0.2187762226</v>
      </c>
      <c r="Z392" s="137">
        <f t="shared" si="6432"/>
        <v>17.43804144</v>
      </c>
      <c r="AA392" s="137">
        <f t="shared" si="6432"/>
        <v>4200.818001</v>
      </c>
      <c r="AB392" s="137">
        <f t="shared" si="6432"/>
        <v>232878.8521</v>
      </c>
      <c r="AC392" s="138">
        <f t="shared" ref="AC392:AF392" si="6433">U392-$U392</f>
        <v>0</v>
      </c>
      <c r="AD392" s="138">
        <f t="shared" si="6433"/>
        <v>-3.141592654</v>
      </c>
      <c r="AE392" s="138">
        <f t="shared" si="6433"/>
        <v>-3.141592654</v>
      </c>
      <c r="AF392" s="138">
        <f t="shared" si="6433"/>
        <v>0</v>
      </c>
      <c r="AG392" s="138">
        <f t="shared" ref="AG392:AJ392" si="6434">Y392/$Y392</f>
        <v>1</v>
      </c>
      <c r="AH392" s="138">
        <f t="shared" si="6434"/>
        <v>79.70720599</v>
      </c>
      <c r="AI392" s="138">
        <f t="shared" si="6434"/>
        <v>19201.43766</v>
      </c>
      <c r="AJ392" s="138">
        <f t="shared" si="6434"/>
        <v>1064461.436</v>
      </c>
      <c r="AK392" s="139">
        <f t="shared" ref="AK392:AN392" si="6435">AG392*COS(AC392)</f>
        <v>1</v>
      </c>
      <c r="AL392" s="139">
        <f t="shared" si="6435"/>
        <v>-79.70720599</v>
      </c>
      <c r="AM392" s="139">
        <f t="shared" si="6435"/>
        <v>-19201.43766</v>
      </c>
      <c r="AN392" s="139">
        <f t="shared" si="6435"/>
        <v>1064461.436</v>
      </c>
      <c r="AO392" s="129">
        <f t="shared" ref="AO392:AR392" si="6436">AG392*SIN(AC392)</f>
        <v>0</v>
      </c>
      <c r="AP392" s="129">
        <f t="shared" si="6436"/>
        <v>0</v>
      </c>
      <c r="AQ392" s="129">
        <f t="shared" si="6436"/>
        <v>0</v>
      </c>
      <c r="AR392" s="129">
        <f t="shared" si="6436"/>
        <v>0</v>
      </c>
      <c r="AS392" s="140">
        <f t="shared" si="45"/>
        <v>-9.424777961</v>
      </c>
      <c r="AT392" s="141">
        <f t="shared" si="46"/>
        <v>-9.424777961</v>
      </c>
      <c r="AU392" s="141">
        <f t="shared" si="47"/>
        <v>-3.141592654</v>
      </c>
      <c r="AV392" s="122">
        <f t="shared" si="48"/>
        <v>3.141592654</v>
      </c>
      <c r="AW392" s="142">
        <f t="shared" si="49"/>
        <v>506398.9048</v>
      </c>
      <c r="AX392" s="130">
        <f t="shared" si="50"/>
        <v>506398.9048</v>
      </c>
      <c r="AY392" s="143">
        <f t="shared" si="51"/>
        <v>1012797.81</v>
      </c>
      <c r="AZ392" s="143">
        <f t="shared" si="52"/>
        <v>-0.0000000001240319596</v>
      </c>
      <c r="BA392" s="143">
        <f t="shared" si="53"/>
        <v>0</v>
      </c>
      <c r="BB392" s="124">
        <f t="shared" si="54"/>
        <v>1012797.81</v>
      </c>
      <c r="BC392" s="140">
        <f t="shared" ref="BC392:BD392" si="6437">BC$2*AD392</f>
        <v>-3.141592654</v>
      </c>
      <c r="BD392" s="140">
        <f t="shared" si="6437"/>
        <v>-3.141592654</v>
      </c>
      <c r="BE392" s="141">
        <f t="shared" si="56"/>
        <v>-6.283185307</v>
      </c>
      <c r="BF392" s="141">
        <f t="shared" si="57"/>
        <v>0</v>
      </c>
      <c r="BG392" s="122">
        <f t="shared" si="58"/>
        <v>0</v>
      </c>
      <c r="BH392" s="142">
        <f t="shared" ref="BH392:BI392" si="6438">POWER(AH392,BH$2)</f>
        <v>79.70720599</v>
      </c>
      <c r="BI392" s="142">
        <f t="shared" si="6438"/>
        <v>19201.43766</v>
      </c>
      <c r="BJ392" s="130">
        <f t="shared" si="60"/>
        <v>1530492.947</v>
      </c>
      <c r="BK392" s="143">
        <f t="shared" si="61"/>
        <v>13774436.53</v>
      </c>
      <c r="BL392" s="143">
        <f t="shared" si="62"/>
        <v>0</v>
      </c>
      <c r="BM392" s="143">
        <f t="shared" si="63"/>
        <v>0</v>
      </c>
      <c r="BN392" s="124">
        <f t="shared" si="64"/>
        <v>13774436.53</v>
      </c>
      <c r="BO392" s="140">
        <f t="shared" si="65"/>
        <v>0</v>
      </c>
      <c r="BP392" s="141">
        <f t="shared" si="66"/>
        <v>0</v>
      </c>
      <c r="BQ392" s="141">
        <f t="shared" si="67"/>
        <v>0</v>
      </c>
      <c r="BR392" s="122">
        <f t="shared" si="68"/>
        <v>0</v>
      </c>
      <c r="BS392" s="142">
        <f t="shared" si="69"/>
        <v>1064461.436</v>
      </c>
      <c r="BT392" s="130">
        <f t="shared" si="70"/>
        <v>1064461.436</v>
      </c>
      <c r="BU392" s="143">
        <f t="shared" si="71"/>
        <v>-28740458.77</v>
      </c>
      <c r="BV392" s="143">
        <f t="shared" si="72"/>
        <v>0</v>
      </c>
      <c r="BW392" s="143">
        <f t="shared" si="73"/>
        <v>3.141592654</v>
      </c>
      <c r="BX392" s="124">
        <f t="shared" si="74"/>
        <v>28740458.77</v>
      </c>
      <c r="BY392" s="144">
        <f t="shared" ref="BY392:BZ392" si="6439">AY392+BK392+BU392</f>
        <v>-13953224.44</v>
      </c>
      <c r="BZ392" s="144">
        <f t="shared" si="6439"/>
        <v>-0.0000000001240319596</v>
      </c>
      <c r="CA392" s="144">
        <f t="shared" si="76"/>
        <v>-3.141592654</v>
      </c>
      <c r="CB392" s="145">
        <f t="shared" si="77"/>
        <v>13953224.44</v>
      </c>
      <c r="CC392" s="140">
        <f t="shared" ref="CC392:CD392" si="6440">CC$2*AD392</f>
        <v>-6.283185307</v>
      </c>
      <c r="CD392" s="140">
        <f t="shared" si="6440"/>
        <v>-6.283185307</v>
      </c>
      <c r="CE392" s="141">
        <f t="shared" si="79"/>
        <v>-12.56637061</v>
      </c>
      <c r="CF392" s="141">
        <f t="shared" si="80"/>
        <v>0</v>
      </c>
      <c r="CG392" s="122">
        <f t="shared" si="81"/>
        <v>0</v>
      </c>
      <c r="CH392" s="142">
        <f t="shared" ref="CH392:CI392" si="6441">POWER(AH392,CH$2)</f>
        <v>6353.238687</v>
      </c>
      <c r="CI392" s="142">
        <f t="shared" si="6441"/>
        <v>368695208.4</v>
      </c>
      <c r="CJ392" s="130">
        <f t="shared" si="83"/>
        <v>2342408661583</v>
      </c>
      <c r="CK392" s="143">
        <f t="shared" si="84"/>
        <v>-2342408661583</v>
      </c>
      <c r="CL392" s="143">
        <f t="shared" si="85"/>
        <v>0</v>
      </c>
      <c r="CM392" s="143">
        <f t="shared" si="86"/>
        <v>3.141592654</v>
      </c>
      <c r="CN392" s="124">
        <f t="shared" si="87"/>
        <v>2342408661583</v>
      </c>
      <c r="CO392" s="140">
        <f t="shared" si="88"/>
        <v>-9.424777961</v>
      </c>
      <c r="CP392" s="141">
        <f t="shared" si="89"/>
        <v>-9.424777961</v>
      </c>
      <c r="CQ392" s="141">
        <f t="shared" si="90"/>
        <v>-3.141592654</v>
      </c>
      <c r="CR392" s="122">
        <f t="shared" si="91"/>
        <v>3.141592654</v>
      </c>
      <c r="CS392" s="142">
        <f t="shared" si="92"/>
        <v>7079478060056</v>
      </c>
      <c r="CT392" s="130">
        <f t="shared" si="93"/>
        <v>7079478060056</v>
      </c>
      <c r="CU392" s="143">
        <f t="shared" si="94"/>
        <v>-28317912240226</v>
      </c>
      <c r="CV392" s="143">
        <f t="shared" si="95"/>
        <v>0.003467944058</v>
      </c>
      <c r="CW392" s="143">
        <f t="shared" si="96"/>
        <v>3.141592654</v>
      </c>
      <c r="CX392" s="124">
        <f t="shared" si="97"/>
        <v>28317912240226</v>
      </c>
      <c r="CY392" s="140">
        <f t="shared" si="98"/>
        <v>-9.424777961</v>
      </c>
      <c r="CZ392" s="140">
        <f t="shared" si="99"/>
        <v>0</v>
      </c>
      <c r="DA392" s="141">
        <f t="shared" si="100"/>
        <v>-9.424777961</v>
      </c>
      <c r="DB392" s="141">
        <f t="shared" si="101"/>
        <v>-3.141592654</v>
      </c>
      <c r="DC392" s="122">
        <f t="shared" si="102"/>
        <v>3.141592654</v>
      </c>
      <c r="DD392" s="142">
        <f t="shared" si="103"/>
        <v>506398.9048</v>
      </c>
      <c r="DE392" s="142">
        <f t="shared" si="104"/>
        <v>1064461.436</v>
      </c>
      <c r="DF392" s="130">
        <f t="shared" si="105"/>
        <v>539042105389</v>
      </c>
      <c r="DG392" s="143">
        <f t="shared" si="106"/>
        <v>-2156168421554</v>
      </c>
      <c r="DH392" s="143">
        <f t="shared" si="107"/>
        <v>0.0002640544756</v>
      </c>
      <c r="DI392" s="143">
        <f t="shared" si="108"/>
        <v>3.141592654</v>
      </c>
      <c r="DJ392" s="124">
        <f t="shared" si="109"/>
        <v>2156168421554</v>
      </c>
      <c r="DK392" s="140">
        <f t="shared" ref="DK392:DM392" si="6442">DK$2*AD392</f>
        <v>-3.141592654</v>
      </c>
      <c r="DL392" s="140">
        <f t="shared" si="6442"/>
        <v>-3.141592654</v>
      </c>
      <c r="DM392" s="140">
        <f t="shared" si="6442"/>
        <v>0</v>
      </c>
      <c r="DN392" s="141">
        <f t="shared" si="111"/>
        <v>-6.283185307</v>
      </c>
      <c r="DO392" s="141">
        <f t="shared" si="112"/>
        <v>0</v>
      </c>
      <c r="DP392" s="122">
        <f t="shared" si="113"/>
        <v>0</v>
      </c>
      <c r="DQ392" s="142">
        <f t="shared" ref="DQ392:DS392" si="6443">POWER(AH392,DQ$2)</f>
        <v>79.70720599</v>
      </c>
      <c r="DR392" s="142">
        <f t="shared" si="6443"/>
        <v>19201.43766</v>
      </c>
      <c r="DS392" s="142">
        <f t="shared" si="6443"/>
        <v>1064461.436</v>
      </c>
      <c r="DT392" s="130">
        <f t="shared" si="115"/>
        <v>1629150720424</v>
      </c>
      <c r="DU392" s="143">
        <f t="shared" si="116"/>
        <v>-29324712967624</v>
      </c>
      <c r="DV392" s="143">
        <f t="shared" si="117"/>
        <v>0</v>
      </c>
      <c r="DW392" s="143">
        <f t="shared" si="118"/>
        <v>3.141592654</v>
      </c>
      <c r="DX392" s="124">
        <f t="shared" si="119"/>
        <v>29324712967624</v>
      </c>
      <c r="DY392" s="140">
        <f t="shared" si="120"/>
        <v>0</v>
      </c>
      <c r="DZ392" s="141">
        <f t="shared" si="121"/>
        <v>0</v>
      </c>
      <c r="EA392" s="141">
        <f t="shared" si="122"/>
        <v>0</v>
      </c>
      <c r="EB392" s="122">
        <f t="shared" si="123"/>
        <v>0</v>
      </c>
      <c r="EC392" s="142">
        <f t="shared" si="124"/>
        <v>1133078148739</v>
      </c>
      <c r="ED392" s="130">
        <f t="shared" si="125"/>
        <v>1133078148739</v>
      </c>
      <c r="EE392" s="143">
        <f t="shared" si="126"/>
        <v>30593110015950</v>
      </c>
      <c r="EF392" s="143">
        <f t="shared" si="127"/>
        <v>0</v>
      </c>
      <c r="EG392" s="143">
        <f t="shared" si="128"/>
        <v>0</v>
      </c>
      <c r="EH392" s="124">
        <f t="shared" si="129"/>
        <v>30593110015950</v>
      </c>
      <c r="EI392" s="144">
        <f t="shared" ref="EI392:EJ392" si="6444">CK392+CU392+DG392+DU392+EE392</f>
        <v>-31548092275037</v>
      </c>
      <c r="EJ392" s="144">
        <f t="shared" si="6444"/>
        <v>0.003731998534</v>
      </c>
      <c r="EK392" s="144">
        <f t="shared" si="131"/>
        <v>3.141592654</v>
      </c>
      <c r="EL392" s="145">
        <f t="shared" si="132"/>
        <v>31548092275037</v>
      </c>
      <c r="EM392" s="140">
        <f t="shared" si="133"/>
        <v>1.570796327</v>
      </c>
      <c r="EN392" s="141">
        <f t="shared" si="134"/>
        <v>1.570796327</v>
      </c>
      <c r="EO392" s="141">
        <f t="shared" si="135"/>
        <v>1.570796327</v>
      </c>
      <c r="EP392" s="122">
        <f t="shared" si="136"/>
        <v>1.570796327</v>
      </c>
      <c r="EQ392" s="142">
        <f t="shared" si="137"/>
        <v>5616768.847</v>
      </c>
      <c r="ER392" s="130">
        <f t="shared" si="138"/>
        <v>5616768.847</v>
      </c>
      <c r="ES392" s="143">
        <f t="shared" si="139"/>
        <v>0.000000001787101788</v>
      </c>
      <c r="ET392" s="143">
        <f t="shared" si="140"/>
        <v>29185587.05</v>
      </c>
      <c r="EU392" s="143">
        <f t="shared" si="141"/>
        <v>1.570796327</v>
      </c>
      <c r="EV392" s="124">
        <f t="shared" si="142"/>
        <v>29185587.05</v>
      </c>
      <c r="EW392" s="144">
        <f t="shared" ref="EW392:EX392" si="6445">BY392+ES392</f>
        <v>-13953224.44</v>
      </c>
      <c r="EX392" s="144">
        <f t="shared" si="6445"/>
        <v>29185587.05</v>
      </c>
      <c r="EY392" s="144">
        <f t="shared" si="144"/>
        <v>2.016759657</v>
      </c>
      <c r="EZ392" s="145">
        <f t="shared" si="145"/>
        <v>32349512.57</v>
      </c>
      <c r="FA392" s="140">
        <f t="shared" si="146"/>
        <v>0.672253219</v>
      </c>
      <c r="FB392" s="141">
        <f t="shared" si="147"/>
        <v>0.672253219</v>
      </c>
      <c r="FC392" s="141">
        <f t="shared" si="148"/>
        <v>0.672253219</v>
      </c>
      <c r="FD392" s="122">
        <f t="shared" si="149"/>
        <v>0.672253219</v>
      </c>
      <c r="FE392" s="142">
        <f t="shared" si="150"/>
        <v>318.6318955</v>
      </c>
      <c r="FF392" s="130">
        <f t="shared" si="151"/>
        <v>318.6318955</v>
      </c>
      <c r="FG392" s="143">
        <f t="shared" si="152"/>
        <v>65.95760219</v>
      </c>
      <c r="FH392" s="143">
        <f t="shared" si="153"/>
        <v>52.4975175</v>
      </c>
      <c r="FI392" s="143">
        <f t="shared" si="154"/>
        <v>0.672253219</v>
      </c>
      <c r="FJ392" s="124">
        <f t="shared" si="155"/>
        <v>84.29943435</v>
      </c>
      <c r="FK392" s="140">
        <f t="shared" si="156"/>
        <v>-6.283185307</v>
      </c>
      <c r="FL392" s="141">
        <f t="shared" si="157"/>
        <v>-6.283185307</v>
      </c>
      <c r="FM392" s="141">
        <f t="shared" si="158"/>
        <v>0</v>
      </c>
      <c r="FN392" s="122">
        <f t="shared" si="159"/>
        <v>0</v>
      </c>
      <c r="FO392" s="142">
        <f t="shared" si="160"/>
        <v>6353.238687</v>
      </c>
      <c r="FP392" s="130">
        <f t="shared" si="161"/>
        <v>6353.238687</v>
      </c>
      <c r="FQ392" s="143">
        <f t="shared" si="162"/>
        <v>-6353.238687</v>
      </c>
      <c r="FR392" s="143">
        <f t="shared" si="163"/>
        <v>0</v>
      </c>
      <c r="FS392" s="143">
        <f t="shared" si="164"/>
        <v>3.141592654</v>
      </c>
      <c r="FT392" s="124">
        <f t="shared" si="165"/>
        <v>6353.238687</v>
      </c>
      <c r="FU392" s="144">
        <f t="shared" si="166"/>
        <v>-63957.55168</v>
      </c>
      <c r="FV392" s="144">
        <f t="shared" si="167"/>
        <v>0</v>
      </c>
      <c r="FW392" s="144">
        <f t="shared" si="168"/>
        <v>-3.141592654</v>
      </c>
      <c r="FX392" s="145">
        <f t="shared" si="169"/>
        <v>63957.55168</v>
      </c>
      <c r="FY392" s="140">
        <f t="shared" si="170"/>
        <v>-3.141592654</v>
      </c>
      <c r="FZ392" s="140">
        <f t="shared" si="171"/>
        <v>-0.672253219</v>
      </c>
      <c r="GA392" s="141">
        <f t="shared" si="172"/>
        <v>-3.813845873</v>
      </c>
      <c r="GB392" s="141">
        <f t="shared" si="173"/>
        <v>-3.813845873</v>
      </c>
      <c r="GC392" s="122">
        <f t="shared" si="174"/>
        <v>2.469339435</v>
      </c>
      <c r="GD392" s="142">
        <f t="shared" si="175"/>
        <v>63957.55168</v>
      </c>
      <c r="GE392" s="142">
        <f t="shared" si="176"/>
        <v>0.0118624758</v>
      </c>
      <c r="GF392" s="130">
        <f t="shared" si="177"/>
        <v>758.6949091</v>
      </c>
      <c r="GG392" s="143">
        <f t="shared" si="178"/>
        <v>-65.95760219</v>
      </c>
      <c r="GH392" s="143">
        <f t="shared" si="179"/>
        <v>52.4975175</v>
      </c>
      <c r="GI392" s="143">
        <f t="shared" si="180"/>
        <v>2.469339435</v>
      </c>
      <c r="GJ392" s="124">
        <f t="shared" si="181"/>
        <v>84.29943435</v>
      </c>
      <c r="GK392" s="146">
        <f t="shared" si="182"/>
        <v>-0.5</v>
      </c>
      <c r="GL392" s="127">
        <f t="shared" si="183"/>
        <v>-0.8660254038</v>
      </c>
      <c r="GM392" s="146">
        <f t="shared" si="184"/>
        <v>-2.094395102</v>
      </c>
      <c r="GN392" s="127">
        <f t="shared" si="185"/>
        <v>1</v>
      </c>
      <c r="GO392" s="147">
        <f t="shared" si="186"/>
        <v>-0.5</v>
      </c>
      <c r="GP392" s="128">
        <f t="shared" si="187"/>
        <v>0.8660254038</v>
      </c>
      <c r="GQ392" s="147">
        <f t="shared" si="188"/>
        <v>2.094395102</v>
      </c>
      <c r="GR392" s="128">
        <f t="shared" si="189"/>
        <v>1</v>
      </c>
      <c r="GS392" s="140">
        <f t="shared" si="190"/>
        <v>-2.094395102</v>
      </c>
      <c r="GT392" s="140">
        <f t="shared" si="191"/>
        <v>0.672253219</v>
      </c>
      <c r="GU392" s="141">
        <f t="shared" si="192"/>
        <v>-1.422141883</v>
      </c>
      <c r="GV392" s="141">
        <f t="shared" si="193"/>
        <v>-1.422141883</v>
      </c>
      <c r="GW392" s="122">
        <f t="shared" si="194"/>
        <v>-1.422141883</v>
      </c>
      <c r="GX392" s="142">
        <f t="shared" si="195"/>
        <v>1</v>
      </c>
      <c r="GY392" s="142">
        <f t="shared" si="196"/>
        <v>84.29943435</v>
      </c>
      <c r="GZ392" s="130">
        <f t="shared" si="197"/>
        <v>84.29943435</v>
      </c>
      <c r="HA392" s="143">
        <f t="shared" si="198"/>
        <v>12.4853827</v>
      </c>
      <c r="HB392" s="143">
        <f t="shared" si="199"/>
        <v>-83.36971782</v>
      </c>
      <c r="HC392" s="143">
        <f t="shared" si="200"/>
        <v>-1.422141883</v>
      </c>
      <c r="HD392" s="124">
        <f t="shared" si="201"/>
        <v>84.29943435</v>
      </c>
      <c r="HE392" s="140">
        <f t="shared" si="202"/>
        <v>2.094395102</v>
      </c>
      <c r="HF392" s="140">
        <f t="shared" si="203"/>
        <v>2.469339435</v>
      </c>
      <c r="HG392" s="141">
        <f t="shared" si="204"/>
        <v>4.563734537</v>
      </c>
      <c r="HH392" s="141">
        <f t="shared" si="205"/>
        <v>4.563734537</v>
      </c>
      <c r="HI392" s="122">
        <f t="shared" si="206"/>
        <v>-1.71945077</v>
      </c>
      <c r="HJ392" s="142">
        <f t="shared" si="207"/>
        <v>1</v>
      </c>
      <c r="HK392" s="142">
        <f t="shared" si="208"/>
        <v>84.29943435</v>
      </c>
      <c r="HL392" s="130">
        <f t="shared" si="209"/>
        <v>84.29943435</v>
      </c>
      <c r="HM392" s="143">
        <f t="shared" si="210"/>
        <v>-12.4853827</v>
      </c>
      <c r="HN392" s="143">
        <f t="shared" si="211"/>
        <v>-83.36971782</v>
      </c>
      <c r="HO392" s="143">
        <f t="shared" si="212"/>
        <v>-1.71945077</v>
      </c>
      <c r="HP392" s="124">
        <f t="shared" si="213"/>
        <v>84.29943435</v>
      </c>
      <c r="HQ392" s="140">
        <f t="shared" si="214"/>
        <v>2.094395102</v>
      </c>
      <c r="HR392" s="140">
        <f t="shared" si="215"/>
        <v>0.672253219</v>
      </c>
      <c r="HS392" s="141">
        <f t="shared" si="216"/>
        <v>2.766648321</v>
      </c>
      <c r="HT392" s="141">
        <f t="shared" si="217"/>
        <v>2.766648321</v>
      </c>
      <c r="HU392" s="122">
        <f t="shared" si="218"/>
        <v>2.766648321</v>
      </c>
      <c r="HV392" s="142">
        <f t="shared" si="219"/>
        <v>1</v>
      </c>
      <c r="HW392" s="142">
        <f t="shared" si="220"/>
        <v>84.29943435</v>
      </c>
      <c r="HX392" s="130">
        <f t="shared" si="221"/>
        <v>84.29943435</v>
      </c>
      <c r="HY392" s="143">
        <f t="shared" si="222"/>
        <v>-78.44298489</v>
      </c>
      <c r="HZ392" s="143">
        <f t="shared" si="223"/>
        <v>30.87220032</v>
      </c>
      <c r="IA392" s="143">
        <f t="shared" si="224"/>
        <v>2.766648321</v>
      </c>
      <c r="IB392" s="124">
        <f t="shared" si="225"/>
        <v>84.29943435</v>
      </c>
      <c r="IC392" s="140">
        <f t="shared" si="226"/>
        <v>-2.094395102</v>
      </c>
      <c r="ID392" s="140">
        <f t="shared" si="227"/>
        <v>2.469339435</v>
      </c>
      <c r="IE392" s="141">
        <f t="shared" si="228"/>
        <v>0.3749443322</v>
      </c>
      <c r="IF392" s="141">
        <f t="shared" si="229"/>
        <v>0.3749443322</v>
      </c>
      <c r="IG392" s="122">
        <f t="shared" si="230"/>
        <v>0.3749443322</v>
      </c>
      <c r="IH392" s="142">
        <f t="shared" si="231"/>
        <v>1</v>
      </c>
      <c r="II392" s="142">
        <f t="shared" si="232"/>
        <v>84.29943435</v>
      </c>
      <c r="IJ392" s="130">
        <f t="shared" si="233"/>
        <v>84.29943435</v>
      </c>
      <c r="IK392" s="143">
        <f t="shared" si="234"/>
        <v>78.44298489</v>
      </c>
      <c r="IL392" s="143">
        <f t="shared" si="235"/>
        <v>30.87220032</v>
      </c>
      <c r="IM392" s="143">
        <f t="shared" si="236"/>
        <v>0.3749443322</v>
      </c>
      <c r="IN392" s="124">
        <f t="shared" si="237"/>
        <v>84.29943435</v>
      </c>
    </row>
    <row r="393" ht="12.75" customHeight="1">
      <c r="A393" s="129">
        <f>'Cortez Cubic'!AP393</f>
        <v>-0.2187762226</v>
      </c>
      <c r="B393" s="129">
        <f>'Cortez Cubic'!AQ393</f>
        <v>7.75968219</v>
      </c>
      <c r="C393" s="129">
        <f>'Cortez Cubic'!AR393</f>
        <v>5371.433794</v>
      </c>
      <c r="D393" s="129">
        <f>'Cortez Cubic'!AS393</f>
        <v>-327054.0372</v>
      </c>
      <c r="E393" s="129">
        <f t="shared" ref="E393:H393" si="6446">0</f>
        <v>0</v>
      </c>
      <c r="F393" s="129">
        <f t="shared" si="6446"/>
        <v>0</v>
      </c>
      <c r="G393" s="129">
        <f t="shared" si="6446"/>
        <v>0</v>
      </c>
      <c r="H393" s="129">
        <f t="shared" si="6446"/>
        <v>0</v>
      </c>
      <c r="I393" s="110">
        <f>'Cortez Cubic'!I393</f>
        <v>92</v>
      </c>
      <c r="J393" s="130">
        <f t="shared" si="28"/>
        <v>66.46461312</v>
      </c>
      <c r="K393" s="131">
        <f t="shared" si="29"/>
        <v>0</v>
      </c>
      <c r="L393" s="131">
        <f t="shared" si="30"/>
        <v>1</v>
      </c>
      <c r="M393" s="132">
        <f t="shared" si="31"/>
        <v>25.53538688</v>
      </c>
      <c r="N393" s="133">
        <f t="shared" si="32"/>
        <v>68.80949014</v>
      </c>
      <c r="O393" s="134">
        <f t="shared" si="33"/>
        <v>135.2741033</v>
      </c>
      <c r="P393" s="134">
        <f t="shared" si="34"/>
        <v>0</v>
      </c>
      <c r="Q393" s="135">
        <f t="shared" si="35"/>
        <v>66.46461312</v>
      </c>
      <c r="R393" s="135">
        <f t="shared" si="36"/>
        <v>0</v>
      </c>
      <c r="S393" s="136">
        <f t="shared" si="37"/>
        <v>-166.2701353</v>
      </c>
      <c r="T393" s="136">
        <f t="shared" si="38"/>
        <v>0</v>
      </c>
      <c r="U393" s="137">
        <f t="shared" ref="U393:X393" si="6447">ATAN2(A393,E393)</f>
        <v>3.141592654</v>
      </c>
      <c r="V393" s="137">
        <f t="shared" si="6447"/>
        <v>0</v>
      </c>
      <c r="W393" s="137">
        <f t="shared" si="6447"/>
        <v>0</v>
      </c>
      <c r="X393" s="137">
        <f t="shared" si="6447"/>
        <v>3.141592654</v>
      </c>
      <c r="Y393" s="137">
        <f t="shared" ref="Y393:AB393" si="6448">SQRT(POWER(A393,2)+POWER(E393,2))</f>
        <v>0.2187762226</v>
      </c>
      <c r="Z393" s="137">
        <f t="shared" si="6448"/>
        <v>7.75968219</v>
      </c>
      <c r="AA393" s="137">
        <f t="shared" si="6448"/>
        <v>5371.433794</v>
      </c>
      <c r="AB393" s="137">
        <f t="shared" si="6448"/>
        <v>327054.0372</v>
      </c>
      <c r="AC393" s="138">
        <f t="shared" ref="AC393:AF393" si="6449">U393-$U393</f>
        <v>0</v>
      </c>
      <c r="AD393" s="138">
        <f t="shared" si="6449"/>
        <v>-3.141592654</v>
      </c>
      <c r="AE393" s="138">
        <f t="shared" si="6449"/>
        <v>-3.141592654</v>
      </c>
      <c r="AF393" s="138">
        <f t="shared" si="6449"/>
        <v>0</v>
      </c>
      <c r="AG393" s="138">
        <f t="shared" ref="AG393:AJ393" si="6450">Y393/$Y393</f>
        <v>1</v>
      </c>
      <c r="AH393" s="138">
        <f t="shared" si="6450"/>
        <v>35.46858108</v>
      </c>
      <c r="AI393" s="138">
        <f t="shared" si="6450"/>
        <v>24552.18273</v>
      </c>
      <c r="AJ393" s="138">
        <f t="shared" si="6450"/>
        <v>1494924.966</v>
      </c>
      <c r="AK393" s="139">
        <f t="shared" ref="AK393:AN393" si="6451">AG393*COS(AC393)</f>
        <v>1</v>
      </c>
      <c r="AL393" s="139">
        <f t="shared" si="6451"/>
        <v>-35.46858108</v>
      </c>
      <c r="AM393" s="139">
        <f t="shared" si="6451"/>
        <v>-24552.18273</v>
      </c>
      <c r="AN393" s="139">
        <f t="shared" si="6451"/>
        <v>1494924.966</v>
      </c>
      <c r="AO393" s="129">
        <f t="shared" ref="AO393:AR393" si="6452">AG393*SIN(AC393)</f>
        <v>0</v>
      </c>
      <c r="AP393" s="129">
        <f t="shared" si="6452"/>
        <v>0</v>
      </c>
      <c r="AQ393" s="129">
        <f t="shared" si="6452"/>
        <v>0</v>
      </c>
      <c r="AR393" s="129">
        <f t="shared" si="6452"/>
        <v>0</v>
      </c>
      <c r="AS393" s="140">
        <f t="shared" si="45"/>
        <v>-9.424777961</v>
      </c>
      <c r="AT393" s="141">
        <f t="shared" si="46"/>
        <v>-9.424777961</v>
      </c>
      <c r="AU393" s="141">
        <f t="shared" si="47"/>
        <v>-3.141592654</v>
      </c>
      <c r="AV393" s="122">
        <f t="shared" si="48"/>
        <v>3.141592654</v>
      </c>
      <c r="AW393" s="142">
        <f t="shared" si="49"/>
        <v>44620.19303</v>
      </c>
      <c r="AX393" s="130">
        <f t="shared" si="50"/>
        <v>44620.19303</v>
      </c>
      <c r="AY393" s="143">
        <f t="shared" si="51"/>
        <v>89240.38606</v>
      </c>
      <c r="AZ393" s="143">
        <f t="shared" si="52"/>
        <v>0</v>
      </c>
      <c r="BA393" s="143">
        <f t="shared" si="53"/>
        <v>0</v>
      </c>
      <c r="BB393" s="124">
        <f t="shared" si="54"/>
        <v>89240.38606</v>
      </c>
      <c r="BC393" s="140">
        <f t="shared" ref="BC393:BD393" si="6453">BC$2*AD393</f>
        <v>-3.141592654</v>
      </c>
      <c r="BD393" s="140">
        <f t="shared" si="6453"/>
        <v>-3.141592654</v>
      </c>
      <c r="BE393" s="141">
        <f t="shared" si="56"/>
        <v>-6.283185307</v>
      </c>
      <c r="BF393" s="141">
        <f t="shared" si="57"/>
        <v>0</v>
      </c>
      <c r="BG393" s="122">
        <f t="shared" si="58"/>
        <v>0</v>
      </c>
      <c r="BH393" s="142">
        <f t="shared" ref="BH393:BI393" si="6454">POWER(AH393,BH$2)</f>
        <v>35.46858108</v>
      </c>
      <c r="BI393" s="142">
        <f t="shared" si="6454"/>
        <v>24552.18273</v>
      </c>
      <c r="BJ393" s="130">
        <f t="shared" si="60"/>
        <v>870831.0839</v>
      </c>
      <c r="BK393" s="143">
        <f t="shared" si="61"/>
        <v>7837479.755</v>
      </c>
      <c r="BL393" s="143">
        <f t="shared" si="62"/>
        <v>0</v>
      </c>
      <c r="BM393" s="143">
        <f t="shared" si="63"/>
        <v>0</v>
      </c>
      <c r="BN393" s="124">
        <f t="shared" si="64"/>
        <v>7837479.755</v>
      </c>
      <c r="BO393" s="140">
        <f t="shared" si="65"/>
        <v>0</v>
      </c>
      <c r="BP393" s="141">
        <f t="shared" si="66"/>
        <v>0</v>
      </c>
      <c r="BQ393" s="141">
        <f t="shared" si="67"/>
        <v>0</v>
      </c>
      <c r="BR393" s="122">
        <f t="shared" si="68"/>
        <v>0</v>
      </c>
      <c r="BS393" s="142">
        <f t="shared" si="69"/>
        <v>1494924.966</v>
      </c>
      <c r="BT393" s="130">
        <f t="shared" si="70"/>
        <v>1494924.966</v>
      </c>
      <c r="BU393" s="143">
        <f t="shared" si="71"/>
        <v>-40362974.09</v>
      </c>
      <c r="BV393" s="143">
        <f t="shared" si="72"/>
        <v>0</v>
      </c>
      <c r="BW393" s="143">
        <f t="shared" si="73"/>
        <v>3.141592654</v>
      </c>
      <c r="BX393" s="124">
        <f t="shared" si="74"/>
        <v>40362974.09</v>
      </c>
      <c r="BY393" s="144">
        <f t="shared" ref="BY393:BZ393" si="6455">AY393+BK393+BU393</f>
        <v>-32436253.95</v>
      </c>
      <c r="BZ393" s="144">
        <f t="shared" si="6455"/>
        <v>0</v>
      </c>
      <c r="CA393" s="144">
        <f t="shared" si="76"/>
        <v>-3.141592654</v>
      </c>
      <c r="CB393" s="145">
        <f t="shared" si="77"/>
        <v>32436253.95</v>
      </c>
      <c r="CC393" s="140">
        <f t="shared" ref="CC393:CD393" si="6456">CC$2*AD393</f>
        <v>-6.283185307</v>
      </c>
      <c r="CD393" s="140">
        <f t="shared" si="6456"/>
        <v>-6.283185307</v>
      </c>
      <c r="CE393" s="141">
        <f t="shared" si="79"/>
        <v>-12.56637061</v>
      </c>
      <c r="CF393" s="141">
        <f t="shared" si="80"/>
        <v>0</v>
      </c>
      <c r="CG393" s="122">
        <f t="shared" si="81"/>
        <v>0</v>
      </c>
      <c r="CH393" s="142">
        <f t="shared" ref="CH393:CI393" si="6457">POWER(AH393,CH$2)</f>
        <v>1258.020244</v>
      </c>
      <c r="CI393" s="142">
        <f t="shared" si="6457"/>
        <v>602809676.8</v>
      </c>
      <c r="CJ393" s="130">
        <f t="shared" si="83"/>
        <v>758346776690</v>
      </c>
      <c r="CK393" s="143">
        <f t="shared" si="84"/>
        <v>-758346776690</v>
      </c>
      <c r="CL393" s="143">
        <f t="shared" si="85"/>
        <v>0</v>
      </c>
      <c r="CM393" s="143">
        <f t="shared" si="86"/>
        <v>3.141592654</v>
      </c>
      <c r="CN393" s="124">
        <f t="shared" si="87"/>
        <v>758346776690</v>
      </c>
      <c r="CO393" s="140">
        <f t="shared" si="88"/>
        <v>-9.424777961</v>
      </c>
      <c r="CP393" s="141">
        <f t="shared" si="89"/>
        <v>-9.424777961</v>
      </c>
      <c r="CQ393" s="141">
        <f t="shared" si="90"/>
        <v>-3.141592654</v>
      </c>
      <c r="CR393" s="122">
        <f t="shared" si="91"/>
        <v>3.141592654</v>
      </c>
      <c r="CS393" s="142">
        <f t="shared" si="92"/>
        <v>14800293335398</v>
      </c>
      <c r="CT393" s="130">
        <f t="shared" si="93"/>
        <v>14800293335398</v>
      </c>
      <c r="CU393" s="143">
        <f t="shared" si="94"/>
        <v>-59201173341591</v>
      </c>
      <c r="CV393" s="143">
        <f t="shared" si="95"/>
        <v>0.007250052744</v>
      </c>
      <c r="CW393" s="143">
        <f t="shared" si="96"/>
        <v>3.141592654</v>
      </c>
      <c r="CX393" s="124">
        <f t="shared" si="97"/>
        <v>59201173341591</v>
      </c>
      <c r="CY393" s="140">
        <f t="shared" si="98"/>
        <v>-9.424777961</v>
      </c>
      <c r="CZ393" s="140">
        <f t="shared" si="99"/>
        <v>0</v>
      </c>
      <c r="DA393" s="141">
        <f t="shared" si="100"/>
        <v>-9.424777961</v>
      </c>
      <c r="DB393" s="141">
        <f t="shared" si="101"/>
        <v>-3.141592654</v>
      </c>
      <c r="DC393" s="122">
        <f t="shared" si="102"/>
        <v>3.141592654</v>
      </c>
      <c r="DD393" s="142">
        <f t="shared" si="103"/>
        <v>44620.19303</v>
      </c>
      <c r="DE393" s="142">
        <f t="shared" si="104"/>
        <v>1494924.966</v>
      </c>
      <c r="DF393" s="130">
        <f t="shared" si="105"/>
        <v>66703840563</v>
      </c>
      <c r="DG393" s="143">
        <f t="shared" si="106"/>
        <v>-266815362252</v>
      </c>
      <c r="DH393" s="143">
        <f t="shared" si="107"/>
        <v>0.00003267545793</v>
      </c>
      <c r="DI393" s="143">
        <f t="shared" si="108"/>
        <v>3.141592654</v>
      </c>
      <c r="DJ393" s="124">
        <f t="shared" si="109"/>
        <v>266815362252</v>
      </c>
      <c r="DK393" s="140">
        <f t="shared" ref="DK393:DM393" si="6458">DK$2*AD393</f>
        <v>-3.141592654</v>
      </c>
      <c r="DL393" s="140">
        <f t="shared" si="6458"/>
        <v>-3.141592654</v>
      </c>
      <c r="DM393" s="140">
        <f t="shared" si="6458"/>
        <v>0</v>
      </c>
      <c r="DN393" s="141">
        <f t="shared" si="111"/>
        <v>-6.283185307</v>
      </c>
      <c r="DO393" s="141">
        <f t="shared" si="112"/>
        <v>0</v>
      </c>
      <c r="DP393" s="122">
        <f t="shared" si="113"/>
        <v>0</v>
      </c>
      <c r="DQ393" s="142">
        <f t="shared" ref="DQ393:DS393" si="6459">POWER(AH393,DQ$2)</f>
        <v>35.46858108</v>
      </c>
      <c r="DR393" s="142">
        <f t="shared" si="6459"/>
        <v>24552.18273</v>
      </c>
      <c r="DS393" s="142">
        <f t="shared" si="6459"/>
        <v>1494924.966</v>
      </c>
      <c r="DT393" s="130">
        <f t="shared" si="115"/>
        <v>1301827128798</v>
      </c>
      <c r="DU393" s="143">
        <f t="shared" si="116"/>
        <v>-23432888318368</v>
      </c>
      <c r="DV393" s="143">
        <f t="shared" si="117"/>
        <v>0</v>
      </c>
      <c r="DW393" s="143">
        <f t="shared" si="118"/>
        <v>3.141592654</v>
      </c>
      <c r="DX393" s="124">
        <f t="shared" si="119"/>
        <v>23432888318368</v>
      </c>
      <c r="DY393" s="140">
        <f t="shared" si="120"/>
        <v>0</v>
      </c>
      <c r="DZ393" s="141">
        <f t="shared" si="121"/>
        <v>0</v>
      </c>
      <c r="EA393" s="141">
        <f t="shared" si="122"/>
        <v>0</v>
      </c>
      <c r="EB393" s="122">
        <f t="shared" si="123"/>
        <v>0</v>
      </c>
      <c r="EC393" s="142">
        <f t="shared" si="124"/>
        <v>2234800655015</v>
      </c>
      <c r="ED393" s="130">
        <f t="shared" si="125"/>
        <v>2234800655015</v>
      </c>
      <c r="EE393" s="143">
        <f t="shared" si="126"/>
        <v>60339617685405</v>
      </c>
      <c r="EF393" s="143">
        <f t="shared" si="127"/>
        <v>0</v>
      </c>
      <c r="EG393" s="143">
        <f t="shared" si="128"/>
        <v>0</v>
      </c>
      <c r="EH393" s="124">
        <f t="shared" si="129"/>
        <v>60339617685405</v>
      </c>
      <c r="EI393" s="144">
        <f t="shared" ref="EI393:EJ393" si="6460">CK393+CU393+DG393+DU393+EE393</f>
        <v>-23319606113496</v>
      </c>
      <c r="EJ393" s="144">
        <f t="shared" si="6460"/>
        <v>0.007282728202</v>
      </c>
      <c r="EK393" s="144">
        <f t="shared" si="131"/>
        <v>3.141592654</v>
      </c>
      <c r="EL393" s="145">
        <f t="shared" si="132"/>
        <v>23319606113496</v>
      </c>
      <c r="EM393" s="140">
        <f t="shared" si="133"/>
        <v>1.570796327</v>
      </c>
      <c r="EN393" s="141">
        <f t="shared" si="134"/>
        <v>1.570796327</v>
      </c>
      <c r="EO393" s="141">
        <f t="shared" si="135"/>
        <v>1.570796327</v>
      </c>
      <c r="EP393" s="122">
        <f t="shared" si="136"/>
        <v>1.570796327</v>
      </c>
      <c r="EQ393" s="142">
        <f t="shared" si="137"/>
        <v>4829037.804</v>
      </c>
      <c r="ER393" s="130">
        <f t="shared" si="138"/>
        <v>4829037.804</v>
      </c>
      <c r="ES393" s="143">
        <f t="shared" si="139"/>
        <v>0.000000001536467377</v>
      </c>
      <c r="ET393" s="143">
        <f t="shared" si="140"/>
        <v>25092416.49</v>
      </c>
      <c r="EU393" s="143">
        <f t="shared" si="141"/>
        <v>1.570796327</v>
      </c>
      <c r="EV393" s="124">
        <f t="shared" si="142"/>
        <v>25092416.49</v>
      </c>
      <c r="EW393" s="144">
        <f t="shared" ref="EW393:EX393" si="6461">BY393+ES393</f>
        <v>-32436253.95</v>
      </c>
      <c r="EX393" s="144">
        <f t="shared" si="6461"/>
        <v>25092416.49</v>
      </c>
      <c r="EY393" s="144">
        <f t="shared" si="144"/>
        <v>2.483163036</v>
      </c>
      <c r="EZ393" s="145">
        <f t="shared" si="145"/>
        <v>41009022.61</v>
      </c>
      <c r="FA393" s="140">
        <f t="shared" si="146"/>
        <v>0.827721012</v>
      </c>
      <c r="FB393" s="141">
        <f t="shared" si="147"/>
        <v>0.827721012</v>
      </c>
      <c r="FC393" s="141">
        <f t="shared" si="148"/>
        <v>0.827721012</v>
      </c>
      <c r="FD393" s="122">
        <f t="shared" si="149"/>
        <v>0.827721012</v>
      </c>
      <c r="FE393" s="142">
        <f t="shared" si="150"/>
        <v>344.8470164</v>
      </c>
      <c r="FF393" s="130">
        <f t="shared" si="151"/>
        <v>344.8470164</v>
      </c>
      <c r="FG393" s="143">
        <f t="shared" si="152"/>
        <v>61.72562145</v>
      </c>
      <c r="FH393" s="143">
        <f t="shared" si="153"/>
        <v>67.18473483</v>
      </c>
      <c r="FI393" s="143">
        <f t="shared" si="154"/>
        <v>0.827721012</v>
      </c>
      <c r="FJ393" s="124">
        <f t="shared" si="155"/>
        <v>91.23508611</v>
      </c>
      <c r="FK393" s="140">
        <f t="shared" si="156"/>
        <v>-6.283185307</v>
      </c>
      <c r="FL393" s="141">
        <f t="shared" si="157"/>
        <v>-6.283185307</v>
      </c>
      <c r="FM393" s="141">
        <f t="shared" si="158"/>
        <v>0</v>
      </c>
      <c r="FN393" s="122">
        <f t="shared" si="159"/>
        <v>0</v>
      </c>
      <c r="FO393" s="142">
        <f t="shared" si="160"/>
        <v>1258.020244</v>
      </c>
      <c r="FP393" s="130">
        <f t="shared" si="161"/>
        <v>1258.020244</v>
      </c>
      <c r="FQ393" s="143">
        <f t="shared" si="162"/>
        <v>-1258.020244</v>
      </c>
      <c r="FR393" s="143">
        <f t="shared" si="163"/>
        <v>0</v>
      </c>
      <c r="FS393" s="143">
        <f t="shared" si="164"/>
        <v>3.141592654</v>
      </c>
      <c r="FT393" s="124">
        <f t="shared" si="165"/>
        <v>1258.020244</v>
      </c>
      <c r="FU393" s="144">
        <f t="shared" si="166"/>
        <v>-74914.56843</v>
      </c>
      <c r="FV393" s="144">
        <f t="shared" si="167"/>
        <v>0</v>
      </c>
      <c r="FW393" s="144">
        <f t="shared" si="168"/>
        <v>-3.141592654</v>
      </c>
      <c r="FX393" s="145">
        <f t="shared" si="169"/>
        <v>74914.56843</v>
      </c>
      <c r="FY393" s="140">
        <f t="shared" si="170"/>
        <v>-3.141592654</v>
      </c>
      <c r="FZ393" s="140">
        <f t="shared" si="171"/>
        <v>-0.827721012</v>
      </c>
      <c r="GA393" s="141">
        <f t="shared" si="172"/>
        <v>-3.969313666</v>
      </c>
      <c r="GB393" s="141">
        <f t="shared" si="173"/>
        <v>-3.969313666</v>
      </c>
      <c r="GC393" s="122">
        <f t="shared" si="174"/>
        <v>2.313871642</v>
      </c>
      <c r="GD393" s="142">
        <f t="shared" si="175"/>
        <v>74914.56843</v>
      </c>
      <c r="GE393" s="142">
        <f t="shared" si="176"/>
        <v>0.01096069552</v>
      </c>
      <c r="GF393" s="130">
        <f t="shared" si="177"/>
        <v>821.115775</v>
      </c>
      <c r="GG393" s="143">
        <f t="shared" si="178"/>
        <v>-61.72562145</v>
      </c>
      <c r="GH393" s="143">
        <f t="shared" si="179"/>
        <v>67.18473483</v>
      </c>
      <c r="GI393" s="143">
        <f t="shared" si="180"/>
        <v>2.313871642</v>
      </c>
      <c r="GJ393" s="124">
        <f t="shared" si="181"/>
        <v>91.23508611</v>
      </c>
      <c r="GK393" s="146">
        <f t="shared" si="182"/>
        <v>-0.5</v>
      </c>
      <c r="GL393" s="127">
        <f t="shared" si="183"/>
        <v>-0.8660254038</v>
      </c>
      <c r="GM393" s="146">
        <f t="shared" si="184"/>
        <v>-2.094395102</v>
      </c>
      <c r="GN393" s="127">
        <f t="shared" si="185"/>
        <v>1</v>
      </c>
      <c r="GO393" s="147">
        <f t="shared" si="186"/>
        <v>-0.5</v>
      </c>
      <c r="GP393" s="128">
        <f t="shared" si="187"/>
        <v>0.8660254038</v>
      </c>
      <c r="GQ393" s="147">
        <f t="shared" si="188"/>
        <v>2.094395102</v>
      </c>
      <c r="GR393" s="128">
        <f t="shared" si="189"/>
        <v>1</v>
      </c>
      <c r="GS393" s="140">
        <f t="shared" si="190"/>
        <v>-2.094395102</v>
      </c>
      <c r="GT393" s="140">
        <f t="shared" si="191"/>
        <v>0.827721012</v>
      </c>
      <c r="GU393" s="141">
        <f t="shared" si="192"/>
        <v>-1.26667409</v>
      </c>
      <c r="GV393" s="141">
        <f t="shared" si="193"/>
        <v>-1.26667409</v>
      </c>
      <c r="GW393" s="122">
        <f t="shared" si="194"/>
        <v>-1.26667409</v>
      </c>
      <c r="GX393" s="142">
        <f t="shared" si="195"/>
        <v>1</v>
      </c>
      <c r="GY393" s="142">
        <f t="shared" si="196"/>
        <v>91.23508611</v>
      </c>
      <c r="GZ393" s="130">
        <f t="shared" si="197"/>
        <v>91.23508611</v>
      </c>
      <c r="HA393" s="143">
        <f t="shared" si="198"/>
        <v>27.32087638</v>
      </c>
      <c r="HB393" s="143">
        <f t="shared" si="199"/>
        <v>-87.04832365</v>
      </c>
      <c r="HC393" s="143">
        <f t="shared" si="200"/>
        <v>-1.26667409</v>
      </c>
      <c r="HD393" s="124">
        <f t="shared" si="201"/>
        <v>91.23508611</v>
      </c>
      <c r="HE393" s="140">
        <f t="shared" si="202"/>
        <v>2.094395102</v>
      </c>
      <c r="HF393" s="140">
        <f t="shared" si="203"/>
        <v>2.313871642</v>
      </c>
      <c r="HG393" s="141">
        <f t="shared" si="204"/>
        <v>4.408266744</v>
      </c>
      <c r="HH393" s="141">
        <f t="shared" si="205"/>
        <v>4.408266744</v>
      </c>
      <c r="HI393" s="122">
        <f t="shared" si="206"/>
        <v>-1.874918563</v>
      </c>
      <c r="HJ393" s="142">
        <f t="shared" si="207"/>
        <v>1</v>
      </c>
      <c r="HK393" s="142">
        <f t="shared" si="208"/>
        <v>91.23508611</v>
      </c>
      <c r="HL393" s="130">
        <f t="shared" si="209"/>
        <v>91.23508611</v>
      </c>
      <c r="HM393" s="143">
        <f t="shared" si="210"/>
        <v>-27.32087638</v>
      </c>
      <c r="HN393" s="143">
        <f t="shared" si="211"/>
        <v>-87.04832365</v>
      </c>
      <c r="HO393" s="143">
        <f t="shared" si="212"/>
        <v>-1.874918563</v>
      </c>
      <c r="HP393" s="124">
        <f t="shared" si="213"/>
        <v>91.23508611</v>
      </c>
      <c r="HQ393" s="140">
        <f t="shared" si="214"/>
        <v>2.094395102</v>
      </c>
      <c r="HR393" s="140">
        <f t="shared" si="215"/>
        <v>0.827721012</v>
      </c>
      <c r="HS393" s="141">
        <f t="shared" si="216"/>
        <v>2.922116114</v>
      </c>
      <c r="HT393" s="141">
        <f t="shared" si="217"/>
        <v>2.922116114</v>
      </c>
      <c r="HU393" s="122">
        <f t="shared" si="218"/>
        <v>2.922116114</v>
      </c>
      <c r="HV393" s="142">
        <f t="shared" si="219"/>
        <v>1</v>
      </c>
      <c r="HW393" s="142">
        <f t="shared" si="220"/>
        <v>91.23508611</v>
      </c>
      <c r="HX393" s="130">
        <f t="shared" si="221"/>
        <v>91.23508611</v>
      </c>
      <c r="HY393" s="143">
        <f t="shared" si="222"/>
        <v>-89.04649783</v>
      </c>
      <c r="HZ393" s="143">
        <f t="shared" si="223"/>
        <v>19.86358883</v>
      </c>
      <c r="IA393" s="143">
        <f t="shared" si="224"/>
        <v>2.922116114</v>
      </c>
      <c r="IB393" s="124">
        <f t="shared" si="225"/>
        <v>91.23508611</v>
      </c>
      <c r="IC393" s="140">
        <f t="shared" si="226"/>
        <v>-2.094395102</v>
      </c>
      <c r="ID393" s="140">
        <f t="shared" si="227"/>
        <v>2.313871642</v>
      </c>
      <c r="IE393" s="141">
        <f t="shared" si="228"/>
        <v>0.2194765392</v>
      </c>
      <c r="IF393" s="141">
        <f t="shared" si="229"/>
        <v>0.2194765392</v>
      </c>
      <c r="IG393" s="122">
        <f t="shared" si="230"/>
        <v>0.2194765392</v>
      </c>
      <c r="IH393" s="142">
        <f t="shared" si="231"/>
        <v>1</v>
      </c>
      <c r="II393" s="142">
        <f t="shared" si="232"/>
        <v>91.23508611</v>
      </c>
      <c r="IJ393" s="130">
        <f t="shared" si="233"/>
        <v>91.23508611</v>
      </c>
      <c r="IK393" s="143">
        <f t="shared" si="234"/>
        <v>89.04649783</v>
      </c>
      <c r="IL393" s="143">
        <f t="shared" si="235"/>
        <v>19.86358883</v>
      </c>
      <c r="IM393" s="143">
        <f t="shared" si="236"/>
        <v>0.2194765392</v>
      </c>
      <c r="IN393" s="124">
        <f t="shared" si="237"/>
        <v>91.23508611</v>
      </c>
    </row>
    <row r="394" ht="12.75" customHeight="1">
      <c r="A394" s="129">
        <f>'Cortez Cubic'!AP394</f>
        <v>-0.2187762226</v>
      </c>
      <c r="B394" s="129">
        <f>'Cortez Cubic'!AQ394</f>
        <v>16.4797493</v>
      </c>
      <c r="C394" s="129">
        <f>'Cortez Cubic'!AR394</f>
        <v>20868.61553</v>
      </c>
      <c r="D394" s="129">
        <f>'Cortez Cubic'!AS394</f>
        <v>-2961766.524</v>
      </c>
      <c r="E394" s="129">
        <f t="shared" ref="E394:H394" si="6462">0</f>
        <v>0</v>
      </c>
      <c r="F394" s="129">
        <f t="shared" si="6462"/>
        <v>0</v>
      </c>
      <c r="G394" s="129">
        <f t="shared" si="6462"/>
        <v>0</v>
      </c>
      <c r="H394" s="129">
        <f t="shared" si="6462"/>
        <v>0</v>
      </c>
      <c r="I394" s="110">
        <f>'Cortez Cubic'!I394</f>
        <v>211</v>
      </c>
      <c r="J394" s="130">
        <f t="shared" si="28"/>
        <v>236.6788623</v>
      </c>
      <c r="K394" s="131">
        <f t="shared" si="29"/>
        <v>1</v>
      </c>
      <c r="L394" s="131">
        <f t="shared" si="30"/>
        <v>0</v>
      </c>
      <c r="M394" s="132">
        <f t="shared" si="31"/>
        <v>-25.6788623</v>
      </c>
      <c r="N394" s="133">
        <f t="shared" si="32"/>
        <v>64.95041976</v>
      </c>
      <c r="O394" s="134">
        <f t="shared" si="33"/>
        <v>236.6788623</v>
      </c>
      <c r="P394" s="134">
        <f t="shared" si="34"/>
        <v>0</v>
      </c>
      <c r="Q394" s="135">
        <f t="shared" si="35"/>
        <v>171.7284425</v>
      </c>
      <c r="R394" s="135">
        <f t="shared" si="36"/>
        <v>0</v>
      </c>
      <c r="S394" s="136">
        <f t="shared" si="37"/>
        <v>-333.0803378</v>
      </c>
      <c r="T394" s="136">
        <f t="shared" si="38"/>
        <v>0</v>
      </c>
      <c r="U394" s="137">
        <f t="shared" ref="U394:X394" si="6463">ATAN2(A394,E394)</f>
        <v>3.141592654</v>
      </c>
      <c r="V394" s="137">
        <f t="shared" si="6463"/>
        <v>0</v>
      </c>
      <c r="W394" s="137">
        <f t="shared" si="6463"/>
        <v>0</v>
      </c>
      <c r="X394" s="137">
        <f t="shared" si="6463"/>
        <v>3.141592654</v>
      </c>
      <c r="Y394" s="137">
        <f t="shared" ref="Y394:AB394" si="6464">SQRT(POWER(A394,2)+POWER(E394,2))</f>
        <v>0.2187762226</v>
      </c>
      <c r="Z394" s="137">
        <f t="shared" si="6464"/>
        <v>16.4797493</v>
      </c>
      <c r="AA394" s="137">
        <f t="shared" si="6464"/>
        <v>20868.61553</v>
      </c>
      <c r="AB394" s="137">
        <f t="shared" si="6464"/>
        <v>2961766.524</v>
      </c>
      <c r="AC394" s="138">
        <f t="shared" ref="AC394:AF394" si="6465">U394-$U394</f>
        <v>0</v>
      </c>
      <c r="AD394" s="138">
        <f t="shared" si="6465"/>
        <v>-3.141592654</v>
      </c>
      <c r="AE394" s="138">
        <f t="shared" si="6465"/>
        <v>-3.141592654</v>
      </c>
      <c r="AF394" s="138">
        <f t="shared" si="6465"/>
        <v>0</v>
      </c>
      <c r="AG394" s="138">
        <f t="shared" ref="AG394:AJ394" si="6466">Y394/$Y394</f>
        <v>1</v>
      </c>
      <c r="AH394" s="138">
        <f t="shared" si="6466"/>
        <v>75.32696701</v>
      </c>
      <c r="AI394" s="138">
        <f t="shared" si="6466"/>
        <v>95387.95067</v>
      </c>
      <c r="AJ394" s="138">
        <f t="shared" si="6466"/>
        <v>13537881.26</v>
      </c>
      <c r="AK394" s="139">
        <f t="shared" ref="AK394:AN394" si="6467">AG394*COS(AC394)</f>
        <v>1</v>
      </c>
      <c r="AL394" s="139">
        <f t="shared" si="6467"/>
        <v>-75.32696701</v>
      </c>
      <c r="AM394" s="139">
        <f t="shared" si="6467"/>
        <v>-95387.95067</v>
      </c>
      <c r="AN394" s="139">
        <f t="shared" si="6467"/>
        <v>13537881.26</v>
      </c>
      <c r="AO394" s="129">
        <f t="shared" ref="AO394:AR394" si="6468">AG394*SIN(AC394)</f>
        <v>0</v>
      </c>
      <c r="AP394" s="129">
        <f t="shared" si="6468"/>
        <v>0</v>
      </c>
      <c r="AQ394" s="129">
        <f t="shared" si="6468"/>
        <v>0</v>
      </c>
      <c r="AR394" s="129">
        <f t="shared" si="6468"/>
        <v>0</v>
      </c>
      <c r="AS394" s="140">
        <f t="shared" si="45"/>
        <v>-9.424777961</v>
      </c>
      <c r="AT394" s="141">
        <f t="shared" si="46"/>
        <v>-9.424777961</v>
      </c>
      <c r="AU394" s="141">
        <f t="shared" si="47"/>
        <v>-3.141592654</v>
      </c>
      <c r="AV394" s="122">
        <f t="shared" si="48"/>
        <v>3.141592654</v>
      </c>
      <c r="AW394" s="142">
        <f t="shared" si="49"/>
        <v>427416.6574</v>
      </c>
      <c r="AX394" s="130">
        <f t="shared" si="50"/>
        <v>427416.6574</v>
      </c>
      <c r="AY394" s="143">
        <f t="shared" si="51"/>
        <v>854833.3148</v>
      </c>
      <c r="AZ394" s="143">
        <f t="shared" si="52"/>
        <v>-0.0000000001046868883</v>
      </c>
      <c r="BA394" s="143">
        <f t="shared" si="53"/>
        <v>0</v>
      </c>
      <c r="BB394" s="124">
        <f t="shared" si="54"/>
        <v>854833.3148</v>
      </c>
      <c r="BC394" s="140">
        <f t="shared" ref="BC394:BD394" si="6469">BC$2*AD394</f>
        <v>-3.141592654</v>
      </c>
      <c r="BD394" s="140">
        <f t="shared" si="6469"/>
        <v>-3.141592654</v>
      </c>
      <c r="BE394" s="141">
        <f t="shared" si="56"/>
        <v>-6.283185307</v>
      </c>
      <c r="BF394" s="141">
        <f t="shared" si="57"/>
        <v>0</v>
      </c>
      <c r="BG394" s="122">
        <f t="shared" si="58"/>
        <v>0</v>
      </c>
      <c r="BH394" s="142">
        <f t="shared" ref="BH394:BI394" si="6470">POWER(AH394,BH$2)</f>
        <v>75.32696701</v>
      </c>
      <c r="BI394" s="142">
        <f t="shared" si="6470"/>
        <v>95387.95067</v>
      </c>
      <c r="BJ394" s="130">
        <f t="shared" si="60"/>
        <v>7185285.013</v>
      </c>
      <c r="BK394" s="143">
        <f t="shared" si="61"/>
        <v>64667565.11</v>
      </c>
      <c r="BL394" s="143">
        <f t="shared" si="62"/>
        <v>0</v>
      </c>
      <c r="BM394" s="143">
        <f t="shared" si="63"/>
        <v>0</v>
      </c>
      <c r="BN394" s="124">
        <f t="shared" si="64"/>
        <v>64667565.11</v>
      </c>
      <c r="BO394" s="140">
        <f t="shared" si="65"/>
        <v>0</v>
      </c>
      <c r="BP394" s="141">
        <f t="shared" si="66"/>
        <v>0</v>
      </c>
      <c r="BQ394" s="141">
        <f t="shared" si="67"/>
        <v>0</v>
      </c>
      <c r="BR394" s="122">
        <f t="shared" si="68"/>
        <v>0</v>
      </c>
      <c r="BS394" s="142">
        <f t="shared" si="69"/>
        <v>13537881.26</v>
      </c>
      <c r="BT394" s="130">
        <f t="shared" si="70"/>
        <v>13537881.26</v>
      </c>
      <c r="BU394" s="143">
        <f t="shared" si="71"/>
        <v>-365522794.1</v>
      </c>
      <c r="BV394" s="143">
        <f t="shared" si="72"/>
        <v>0</v>
      </c>
      <c r="BW394" s="143">
        <f t="shared" si="73"/>
        <v>3.141592654</v>
      </c>
      <c r="BX394" s="124">
        <f t="shared" si="74"/>
        <v>365522794.1</v>
      </c>
      <c r="BY394" s="144">
        <f t="shared" ref="BY394:BZ394" si="6471">AY394+BK394+BU394</f>
        <v>-300000395.6</v>
      </c>
      <c r="BZ394" s="144">
        <f t="shared" si="6471"/>
        <v>-0.0000000001046868883</v>
      </c>
      <c r="CA394" s="144">
        <f t="shared" si="76"/>
        <v>-3.141592654</v>
      </c>
      <c r="CB394" s="145">
        <f t="shared" si="77"/>
        <v>300000395.6</v>
      </c>
      <c r="CC394" s="140">
        <f t="shared" ref="CC394:CD394" si="6472">CC$2*AD394</f>
        <v>-6.283185307</v>
      </c>
      <c r="CD394" s="140">
        <f t="shared" si="6472"/>
        <v>-6.283185307</v>
      </c>
      <c r="CE394" s="141">
        <f t="shared" si="79"/>
        <v>-12.56637061</v>
      </c>
      <c r="CF394" s="141">
        <f t="shared" si="80"/>
        <v>0</v>
      </c>
      <c r="CG394" s="122">
        <f t="shared" si="81"/>
        <v>0</v>
      </c>
      <c r="CH394" s="142">
        <f t="shared" ref="CH394:CI394" si="6473">POWER(AH394,CH$2)</f>
        <v>5674.151959</v>
      </c>
      <c r="CI394" s="142">
        <f t="shared" si="6473"/>
        <v>9098861132</v>
      </c>
      <c r="CJ394" s="130">
        <f t="shared" si="83"/>
        <v>51628320714663</v>
      </c>
      <c r="CK394" s="143">
        <f t="shared" si="84"/>
        <v>-51628320714663</v>
      </c>
      <c r="CL394" s="143">
        <f t="shared" si="85"/>
        <v>0</v>
      </c>
      <c r="CM394" s="143">
        <f t="shared" si="86"/>
        <v>3.141592654</v>
      </c>
      <c r="CN394" s="124">
        <f t="shared" si="87"/>
        <v>51628320714663</v>
      </c>
      <c r="CO394" s="140">
        <f t="shared" si="88"/>
        <v>-9.424777961</v>
      </c>
      <c r="CP394" s="141">
        <f t="shared" si="89"/>
        <v>-9.424777961</v>
      </c>
      <c r="CQ394" s="141">
        <f t="shared" si="90"/>
        <v>-3.141592654</v>
      </c>
      <c r="CR394" s="122">
        <f t="shared" si="91"/>
        <v>3.141592654</v>
      </c>
      <c r="CS394" s="142">
        <f t="shared" si="92"/>
        <v>867921716815567</v>
      </c>
      <c r="CT394" s="130">
        <f t="shared" si="93"/>
        <v>867921716815567</v>
      </c>
      <c r="CU394" s="143">
        <f t="shared" si="94"/>
        <v>-3.47169E+15</v>
      </c>
      <c r="CV394" s="143">
        <f t="shared" si="95"/>
        <v>0.425159021</v>
      </c>
      <c r="CW394" s="143">
        <f t="shared" si="96"/>
        <v>3.141592654</v>
      </c>
      <c r="CX394" s="124">
        <f t="shared" si="97"/>
        <v>3.47169E+15</v>
      </c>
      <c r="CY394" s="140">
        <f t="shared" si="98"/>
        <v>-9.424777961</v>
      </c>
      <c r="CZ394" s="140">
        <f t="shared" si="99"/>
        <v>0</v>
      </c>
      <c r="DA394" s="141">
        <f t="shared" si="100"/>
        <v>-9.424777961</v>
      </c>
      <c r="DB394" s="141">
        <f t="shared" si="101"/>
        <v>-3.141592654</v>
      </c>
      <c r="DC394" s="122">
        <f t="shared" si="102"/>
        <v>3.141592654</v>
      </c>
      <c r="DD394" s="142">
        <f t="shared" si="103"/>
        <v>427416.6574</v>
      </c>
      <c r="DE394" s="142">
        <f t="shared" si="104"/>
        <v>13537881.26</v>
      </c>
      <c r="DF394" s="130">
        <f t="shared" si="105"/>
        <v>5786315956814</v>
      </c>
      <c r="DG394" s="143">
        <f t="shared" si="106"/>
        <v>-23145263827254</v>
      </c>
      <c r="DH394" s="143">
        <f t="shared" si="107"/>
        <v>0.002834477326</v>
      </c>
      <c r="DI394" s="143">
        <f t="shared" si="108"/>
        <v>3.141592654</v>
      </c>
      <c r="DJ394" s="124">
        <f t="shared" si="109"/>
        <v>23145263827254</v>
      </c>
      <c r="DK394" s="140">
        <f t="shared" ref="DK394:DM394" si="6474">DK$2*AD394</f>
        <v>-3.141592654</v>
      </c>
      <c r="DL394" s="140">
        <f t="shared" si="6474"/>
        <v>-3.141592654</v>
      </c>
      <c r="DM394" s="140">
        <f t="shared" si="6474"/>
        <v>0</v>
      </c>
      <c r="DN394" s="141">
        <f t="shared" si="111"/>
        <v>-6.283185307</v>
      </c>
      <c r="DO394" s="141">
        <f t="shared" si="112"/>
        <v>0</v>
      </c>
      <c r="DP394" s="122">
        <f t="shared" si="113"/>
        <v>0</v>
      </c>
      <c r="DQ394" s="142">
        <f t="shared" ref="DQ394:DS394" si="6475">POWER(AH394,DQ$2)</f>
        <v>75.32696701</v>
      </c>
      <c r="DR394" s="142">
        <f t="shared" si="6475"/>
        <v>95387.95067</v>
      </c>
      <c r="DS394" s="142">
        <f t="shared" si="6475"/>
        <v>13537881.26</v>
      </c>
      <c r="DT394" s="130">
        <f t="shared" si="115"/>
        <v>97273535334039</v>
      </c>
      <c r="DU394" s="143">
        <f t="shared" si="116"/>
        <v>-1.75092E+15</v>
      </c>
      <c r="DV394" s="143">
        <f t="shared" si="117"/>
        <v>0</v>
      </c>
      <c r="DW394" s="143">
        <f t="shared" si="118"/>
        <v>3.141592654</v>
      </c>
      <c r="DX394" s="124">
        <f t="shared" si="119"/>
        <v>1.75092E+15</v>
      </c>
      <c r="DY394" s="140">
        <f t="shared" si="120"/>
        <v>0</v>
      </c>
      <c r="DZ394" s="141">
        <f t="shared" si="121"/>
        <v>0</v>
      </c>
      <c r="EA394" s="141">
        <f t="shared" si="122"/>
        <v>0</v>
      </c>
      <c r="EB394" s="122">
        <f t="shared" si="123"/>
        <v>0</v>
      </c>
      <c r="EC394" s="142">
        <f t="shared" si="124"/>
        <v>183274229054967</v>
      </c>
      <c r="ED394" s="130">
        <f t="shared" si="125"/>
        <v>183274229054967</v>
      </c>
      <c r="EE394" s="143">
        <f t="shared" si="126"/>
        <v>4.9484E+15</v>
      </c>
      <c r="EF394" s="143">
        <f t="shared" si="127"/>
        <v>0</v>
      </c>
      <c r="EG394" s="143">
        <f t="shared" si="128"/>
        <v>0</v>
      </c>
      <c r="EH394" s="124">
        <f t="shared" si="129"/>
        <v>4.9484E+15</v>
      </c>
      <c r="EI394" s="144">
        <f t="shared" ref="EI394:EJ394" si="6476">CK394+CU394+DG394+DU394+EE394</f>
        <v>-348979903332781</v>
      </c>
      <c r="EJ394" s="144">
        <f t="shared" si="6476"/>
        <v>0.4279934983</v>
      </c>
      <c r="EK394" s="144">
        <f t="shared" si="131"/>
        <v>3.141592654</v>
      </c>
      <c r="EL394" s="145">
        <f t="shared" si="132"/>
        <v>348979903332781</v>
      </c>
      <c r="EM394" s="140">
        <f t="shared" si="133"/>
        <v>1.570796327</v>
      </c>
      <c r="EN394" s="141">
        <f t="shared" si="134"/>
        <v>1.570796327</v>
      </c>
      <c r="EO394" s="141">
        <f t="shared" si="135"/>
        <v>1.570796327</v>
      </c>
      <c r="EP394" s="122">
        <f t="shared" si="136"/>
        <v>1.570796327</v>
      </c>
      <c r="EQ394" s="142">
        <f t="shared" si="137"/>
        <v>18681003.81</v>
      </c>
      <c r="ER394" s="130">
        <f t="shared" si="138"/>
        <v>18681003.81</v>
      </c>
      <c r="ES394" s="143">
        <f t="shared" si="139"/>
        <v>0.00000004905123095</v>
      </c>
      <c r="ET394" s="143">
        <f t="shared" si="140"/>
        <v>97069343.2</v>
      </c>
      <c r="EU394" s="143">
        <f t="shared" si="141"/>
        <v>1.570796327</v>
      </c>
      <c r="EV394" s="124">
        <f t="shared" si="142"/>
        <v>97069343.2</v>
      </c>
      <c r="EW394" s="144">
        <f t="shared" ref="EW394:EX394" si="6477">BY394+ES394</f>
        <v>-300000395.6</v>
      </c>
      <c r="EX394" s="144">
        <f t="shared" si="6477"/>
        <v>97069343.2</v>
      </c>
      <c r="EY394" s="144">
        <f t="shared" si="144"/>
        <v>2.828660069</v>
      </c>
      <c r="EZ394" s="145">
        <f t="shared" si="145"/>
        <v>315313645.1</v>
      </c>
      <c r="FA394" s="140">
        <f t="shared" si="146"/>
        <v>0.9428866898</v>
      </c>
      <c r="FB394" s="141">
        <f t="shared" si="147"/>
        <v>0.9428866898</v>
      </c>
      <c r="FC394" s="141">
        <f t="shared" si="148"/>
        <v>0.9428866898</v>
      </c>
      <c r="FD394" s="122">
        <f t="shared" si="149"/>
        <v>0.9428866898</v>
      </c>
      <c r="FE394" s="142">
        <f t="shared" si="150"/>
        <v>680.6349642</v>
      </c>
      <c r="FF394" s="130">
        <f t="shared" si="151"/>
        <v>680.6349642</v>
      </c>
      <c r="FG394" s="143">
        <f t="shared" si="152"/>
        <v>105.7849366</v>
      </c>
      <c r="FH394" s="143">
        <f t="shared" si="153"/>
        <v>145.7257426</v>
      </c>
      <c r="FI394" s="143">
        <f t="shared" si="154"/>
        <v>0.9428866898</v>
      </c>
      <c r="FJ394" s="124">
        <f t="shared" si="155"/>
        <v>180.073443</v>
      </c>
      <c r="FK394" s="140">
        <f t="shared" si="156"/>
        <v>-6.283185307</v>
      </c>
      <c r="FL394" s="141">
        <f t="shared" si="157"/>
        <v>-6.283185307</v>
      </c>
      <c r="FM394" s="141">
        <f t="shared" si="158"/>
        <v>0</v>
      </c>
      <c r="FN394" s="122">
        <f t="shared" si="159"/>
        <v>0</v>
      </c>
      <c r="FO394" s="142">
        <f t="shared" si="160"/>
        <v>5674.151959</v>
      </c>
      <c r="FP394" s="130">
        <f t="shared" si="161"/>
        <v>5674.151959</v>
      </c>
      <c r="FQ394" s="143">
        <f t="shared" si="162"/>
        <v>-5674.151959</v>
      </c>
      <c r="FR394" s="143">
        <f t="shared" si="163"/>
        <v>0</v>
      </c>
      <c r="FS394" s="143">
        <f t="shared" si="164"/>
        <v>3.141592654</v>
      </c>
      <c r="FT394" s="124">
        <f t="shared" si="165"/>
        <v>5674.151959</v>
      </c>
      <c r="FU394" s="144">
        <f t="shared" si="166"/>
        <v>-291838.004</v>
      </c>
      <c r="FV394" s="144">
        <f t="shared" si="167"/>
        <v>0</v>
      </c>
      <c r="FW394" s="144">
        <f t="shared" si="168"/>
        <v>-3.141592654</v>
      </c>
      <c r="FX394" s="145">
        <f t="shared" si="169"/>
        <v>291838.004</v>
      </c>
      <c r="FY394" s="140">
        <f t="shared" si="170"/>
        <v>-3.141592654</v>
      </c>
      <c r="FZ394" s="140">
        <f t="shared" si="171"/>
        <v>-0.9428866898</v>
      </c>
      <c r="GA394" s="141">
        <f t="shared" si="172"/>
        <v>-4.084479343</v>
      </c>
      <c r="GB394" s="141">
        <f t="shared" si="173"/>
        <v>-4.084479343</v>
      </c>
      <c r="GC394" s="122">
        <f t="shared" si="174"/>
        <v>2.198705964</v>
      </c>
      <c r="GD394" s="142">
        <f t="shared" si="175"/>
        <v>291838.004</v>
      </c>
      <c r="GE394" s="142">
        <f t="shared" si="176"/>
        <v>0.00555328972</v>
      </c>
      <c r="GF394" s="130">
        <f t="shared" si="177"/>
        <v>1620.660987</v>
      </c>
      <c r="GG394" s="143">
        <f t="shared" si="178"/>
        <v>-105.7849366</v>
      </c>
      <c r="GH394" s="143">
        <f t="shared" si="179"/>
        <v>145.7257426</v>
      </c>
      <c r="GI394" s="143">
        <f t="shared" si="180"/>
        <v>2.198705964</v>
      </c>
      <c r="GJ394" s="124">
        <f t="shared" si="181"/>
        <v>180.073443</v>
      </c>
      <c r="GK394" s="146">
        <f t="shared" si="182"/>
        <v>-0.5</v>
      </c>
      <c r="GL394" s="127">
        <f t="shared" si="183"/>
        <v>-0.8660254038</v>
      </c>
      <c r="GM394" s="146">
        <f t="shared" si="184"/>
        <v>-2.094395102</v>
      </c>
      <c r="GN394" s="127">
        <f t="shared" si="185"/>
        <v>1</v>
      </c>
      <c r="GO394" s="147">
        <f t="shared" si="186"/>
        <v>-0.5</v>
      </c>
      <c r="GP394" s="128">
        <f t="shared" si="187"/>
        <v>0.8660254038</v>
      </c>
      <c r="GQ394" s="147">
        <f t="shared" si="188"/>
        <v>2.094395102</v>
      </c>
      <c r="GR394" s="128">
        <f t="shared" si="189"/>
        <v>1</v>
      </c>
      <c r="GS394" s="140">
        <f t="shared" si="190"/>
        <v>-2.094395102</v>
      </c>
      <c r="GT394" s="140">
        <f t="shared" si="191"/>
        <v>0.9428866898</v>
      </c>
      <c r="GU394" s="141">
        <f t="shared" si="192"/>
        <v>-1.151508413</v>
      </c>
      <c r="GV394" s="141">
        <f t="shared" si="193"/>
        <v>-1.151508413</v>
      </c>
      <c r="GW394" s="122">
        <f t="shared" si="194"/>
        <v>-1.151508413</v>
      </c>
      <c r="GX394" s="142">
        <f t="shared" si="195"/>
        <v>1</v>
      </c>
      <c r="GY394" s="142">
        <f t="shared" si="196"/>
        <v>180.073443</v>
      </c>
      <c r="GZ394" s="130">
        <f t="shared" si="197"/>
        <v>180.073443</v>
      </c>
      <c r="HA394" s="143">
        <f t="shared" si="198"/>
        <v>73.30972677</v>
      </c>
      <c r="HB394" s="143">
        <f t="shared" si="199"/>
        <v>-164.4753138</v>
      </c>
      <c r="HC394" s="143">
        <f t="shared" si="200"/>
        <v>-1.151508413</v>
      </c>
      <c r="HD394" s="124">
        <f t="shared" si="201"/>
        <v>180.073443</v>
      </c>
      <c r="HE394" s="140">
        <f t="shared" si="202"/>
        <v>2.094395102</v>
      </c>
      <c r="HF394" s="140">
        <f t="shared" si="203"/>
        <v>2.198705964</v>
      </c>
      <c r="HG394" s="141">
        <f t="shared" si="204"/>
        <v>4.293101066</v>
      </c>
      <c r="HH394" s="141">
        <f t="shared" si="205"/>
        <v>4.293101066</v>
      </c>
      <c r="HI394" s="122">
        <f t="shared" si="206"/>
        <v>-1.990084241</v>
      </c>
      <c r="HJ394" s="142">
        <f t="shared" si="207"/>
        <v>1</v>
      </c>
      <c r="HK394" s="142">
        <f t="shared" si="208"/>
        <v>180.073443</v>
      </c>
      <c r="HL394" s="130">
        <f t="shared" si="209"/>
        <v>180.073443</v>
      </c>
      <c r="HM394" s="143">
        <f t="shared" si="210"/>
        <v>-73.30972677</v>
      </c>
      <c r="HN394" s="143">
        <f t="shared" si="211"/>
        <v>-164.4753138</v>
      </c>
      <c r="HO394" s="143">
        <f t="shared" si="212"/>
        <v>-1.990084241</v>
      </c>
      <c r="HP394" s="124">
        <f t="shared" si="213"/>
        <v>180.073443</v>
      </c>
      <c r="HQ394" s="140">
        <f t="shared" si="214"/>
        <v>2.094395102</v>
      </c>
      <c r="HR394" s="140">
        <f t="shared" si="215"/>
        <v>0.9428866898</v>
      </c>
      <c r="HS394" s="141">
        <f t="shared" si="216"/>
        <v>3.037281792</v>
      </c>
      <c r="HT394" s="141">
        <f t="shared" si="217"/>
        <v>3.037281792</v>
      </c>
      <c r="HU394" s="122">
        <f t="shared" si="218"/>
        <v>3.037281792</v>
      </c>
      <c r="HV394" s="142">
        <f t="shared" si="219"/>
        <v>1</v>
      </c>
      <c r="HW394" s="142">
        <f t="shared" si="220"/>
        <v>180.073443</v>
      </c>
      <c r="HX394" s="130">
        <f t="shared" si="221"/>
        <v>180.073443</v>
      </c>
      <c r="HY394" s="143">
        <f t="shared" si="222"/>
        <v>-179.0946634</v>
      </c>
      <c r="HZ394" s="143">
        <f t="shared" si="223"/>
        <v>18.74957117</v>
      </c>
      <c r="IA394" s="143">
        <f t="shared" si="224"/>
        <v>3.037281792</v>
      </c>
      <c r="IB394" s="124">
        <f t="shared" si="225"/>
        <v>180.073443</v>
      </c>
      <c r="IC394" s="140">
        <f t="shared" si="226"/>
        <v>-2.094395102</v>
      </c>
      <c r="ID394" s="140">
        <f t="shared" si="227"/>
        <v>2.198705964</v>
      </c>
      <c r="IE394" s="141">
        <f t="shared" si="228"/>
        <v>0.1043108614</v>
      </c>
      <c r="IF394" s="141">
        <f t="shared" si="229"/>
        <v>0.1043108614</v>
      </c>
      <c r="IG394" s="122">
        <f t="shared" si="230"/>
        <v>0.1043108614</v>
      </c>
      <c r="IH394" s="142">
        <f t="shared" si="231"/>
        <v>1</v>
      </c>
      <c r="II394" s="142">
        <f t="shared" si="232"/>
        <v>180.073443</v>
      </c>
      <c r="IJ394" s="130">
        <f t="shared" si="233"/>
        <v>180.073443</v>
      </c>
      <c r="IK394" s="143">
        <f t="shared" si="234"/>
        <v>179.0946634</v>
      </c>
      <c r="IL394" s="143">
        <f t="shared" si="235"/>
        <v>18.74957117</v>
      </c>
      <c r="IM394" s="143">
        <f t="shared" si="236"/>
        <v>0.1043108614</v>
      </c>
      <c r="IN394" s="124">
        <f t="shared" si="237"/>
        <v>180.073443</v>
      </c>
    </row>
    <row r="395" ht="12.75" customHeight="1">
      <c r="A395" s="129">
        <f>'Cortez Cubic'!AP395</f>
        <v>-0.2187762226</v>
      </c>
      <c r="B395" s="129">
        <f>'Cortez Cubic'!AQ395</f>
        <v>55.71864658</v>
      </c>
      <c r="C395" s="129">
        <f>'Cortez Cubic'!AR395</f>
        <v>24187.87544</v>
      </c>
      <c r="D395" s="129">
        <f>'Cortez Cubic'!AS395</f>
        <v>-3691396.344</v>
      </c>
      <c r="E395" s="129">
        <f t="shared" ref="E395:H395" si="6478">0</f>
        <v>0</v>
      </c>
      <c r="F395" s="129">
        <f t="shared" si="6478"/>
        <v>0</v>
      </c>
      <c r="G395" s="129">
        <f t="shared" si="6478"/>
        <v>0</v>
      </c>
      <c r="H395" s="129">
        <f t="shared" si="6478"/>
        <v>0</v>
      </c>
      <c r="I395" s="110">
        <f>'Cortez Cubic'!I395</f>
        <v>159</v>
      </c>
      <c r="J395" s="130">
        <f t="shared" si="28"/>
        <v>133.1278621</v>
      </c>
      <c r="K395" s="131">
        <f t="shared" si="29"/>
        <v>0</v>
      </c>
      <c r="L395" s="131">
        <f t="shared" si="30"/>
        <v>1</v>
      </c>
      <c r="M395" s="132">
        <f t="shared" si="31"/>
        <v>25.87213792</v>
      </c>
      <c r="N395" s="133">
        <f t="shared" si="32"/>
        <v>288.8094182</v>
      </c>
      <c r="O395" s="134">
        <f t="shared" si="33"/>
        <v>421.9372803</v>
      </c>
      <c r="P395" s="134">
        <f t="shared" si="34"/>
        <v>0</v>
      </c>
      <c r="Q395" s="135">
        <f t="shared" si="35"/>
        <v>133.1278621</v>
      </c>
      <c r="R395" s="135">
        <f t="shared" si="36"/>
        <v>0</v>
      </c>
      <c r="S395" s="136">
        <f t="shared" si="37"/>
        <v>-300.3818595</v>
      </c>
      <c r="T395" s="136">
        <f t="shared" si="38"/>
        <v>0</v>
      </c>
      <c r="U395" s="137">
        <f t="shared" ref="U395:X395" si="6479">ATAN2(A395,E395)</f>
        <v>3.141592654</v>
      </c>
      <c r="V395" s="137">
        <f t="shared" si="6479"/>
        <v>0</v>
      </c>
      <c r="W395" s="137">
        <f t="shared" si="6479"/>
        <v>0</v>
      </c>
      <c r="X395" s="137">
        <f t="shared" si="6479"/>
        <v>3.141592654</v>
      </c>
      <c r="Y395" s="137">
        <f t="shared" ref="Y395:AB395" si="6480">SQRT(POWER(A395,2)+POWER(E395,2))</f>
        <v>0.2187762226</v>
      </c>
      <c r="Z395" s="137">
        <f t="shared" si="6480"/>
        <v>55.71864658</v>
      </c>
      <c r="AA395" s="137">
        <f t="shared" si="6480"/>
        <v>24187.87544</v>
      </c>
      <c r="AB395" s="137">
        <f t="shared" si="6480"/>
        <v>3691396.344</v>
      </c>
      <c r="AC395" s="138">
        <f t="shared" ref="AC395:AF395" si="6481">U395-$U395</f>
        <v>0</v>
      </c>
      <c r="AD395" s="138">
        <f t="shared" si="6481"/>
        <v>-3.141592654</v>
      </c>
      <c r="AE395" s="138">
        <f t="shared" si="6481"/>
        <v>-3.141592654</v>
      </c>
      <c r="AF395" s="138">
        <f t="shared" si="6481"/>
        <v>0</v>
      </c>
      <c r="AG395" s="138">
        <f t="shared" ref="AG395:AJ395" si="6482">Y395/$Y395</f>
        <v>1</v>
      </c>
      <c r="AH395" s="138">
        <f t="shared" si="6482"/>
        <v>254.6832828</v>
      </c>
      <c r="AI395" s="138">
        <f t="shared" si="6482"/>
        <v>110559.8916</v>
      </c>
      <c r="AJ395" s="138">
        <f t="shared" si="6482"/>
        <v>16872932.08</v>
      </c>
      <c r="AK395" s="139">
        <f t="shared" ref="AK395:AN395" si="6483">AG395*COS(AC395)</f>
        <v>1</v>
      </c>
      <c r="AL395" s="139">
        <f t="shared" si="6483"/>
        <v>-254.6832828</v>
      </c>
      <c r="AM395" s="139">
        <f t="shared" si="6483"/>
        <v>-110559.8916</v>
      </c>
      <c r="AN395" s="139">
        <f t="shared" si="6483"/>
        <v>16872932.08</v>
      </c>
      <c r="AO395" s="129">
        <f t="shared" ref="AO395:AR395" si="6484">AG395*SIN(AC395)</f>
        <v>0</v>
      </c>
      <c r="AP395" s="129">
        <f t="shared" si="6484"/>
        <v>0</v>
      </c>
      <c r="AQ395" s="129">
        <f t="shared" si="6484"/>
        <v>0</v>
      </c>
      <c r="AR395" s="129">
        <f t="shared" si="6484"/>
        <v>0</v>
      </c>
      <c r="AS395" s="140">
        <f t="shared" si="45"/>
        <v>-9.424777961</v>
      </c>
      <c r="AT395" s="141">
        <f t="shared" si="46"/>
        <v>-9.424777961</v>
      </c>
      <c r="AU395" s="141">
        <f t="shared" si="47"/>
        <v>-3.141592654</v>
      </c>
      <c r="AV395" s="122">
        <f t="shared" si="48"/>
        <v>3.141592654</v>
      </c>
      <c r="AW395" s="142">
        <f t="shared" si="49"/>
        <v>16519668.1</v>
      </c>
      <c r="AX395" s="130">
        <f t="shared" si="50"/>
        <v>16519668.1</v>
      </c>
      <c r="AY395" s="143">
        <f t="shared" si="51"/>
        <v>33039336.21</v>
      </c>
      <c r="AZ395" s="143">
        <f t="shared" si="52"/>
        <v>-0.000000004046151733</v>
      </c>
      <c r="BA395" s="143">
        <f t="shared" si="53"/>
        <v>0</v>
      </c>
      <c r="BB395" s="124">
        <f t="shared" si="54"/>
        <v>33039336.21</v>
      </c>
      <c r="BC395" s="140">
        <f t="shared" ref="BC395:BD395" si="6485">BC$2*AD395</f>
        <v>-3.141592654</v>
      </c>
      <c r="BD395" s="140">
        <f t="shared" si="6485"/>
        <v>-3.141592654</v>
      </c>
      <c r="BE395" s="141">
        <f t="shared" si="56"/>
        <v>-6.283185307</v>
      </c>
      <c r="BF395" s="141">
        <f t="shared" si="57"/>
        <v>0</v>
      </c>
      <c r="BG395" s="122">
        <f t="shared" si="58"/>
        <v>0</v>
      </c>
      <c r="BH395" s="142">
        <f t="shared" ref="BH395:BI395" si="6486">POWER(AH395,BH$2)</f>
        <v>254.6832828</v>
      </c>
      <c r="BI395" s="142">
        <f t="shared" si="6486"/>
        <v>110559.8916</v>
      </c>
      <c r="BJ395" s="130">
        <f t="shared" si="60"/>
        <v>28157756.13</v>
      </c>
      <c r="BK395" s="143">
        <f t="shared" si="61"/>
        <v>253419805.2</v>
      </c>
      <c r="BL395" s="143">
        <f t="shared" si="62"/>
        <v>0</v>
      </c>
      <c r="BM395" s="143">
        <f t="shared" si="63"/>
        <v>0</v>
      </c>
      <c r="BN395" s="124">
        <f t="shared" si="64"/>
        <v>253419805.2</v>
      </c>
      <c r="BO395" s="140">
        <f t="shared" si="65"/>
        <v>0</v>
      </c>
      <c r="BP395" s="141">
        <f t="shared" si="66"/>
        <v>0</v>
      </c>
      <c r="BQ395" s="141">
        <f t="shared" si="67"/>
        <v>0</v>
      </c>
      <c r="BR395" s="122">
        <f t="shared" si="68"/>
        <v>0</v>
      </c>
      <c r="BS395" s="142">
        <f t="shared" si="69"/>
        <v>16872932.08</v>
      </c>
      <c r="BT395" s="130">
        <f t="shared" si="70"/>
        <v>16872932.08</v>
      </c>
      <c r="BU395" s="143">
        <f t="shared" si="71"/>
        <v>-455569166.1</v>
      </c>
      <c r="BV395" s="143">
        <f t="shared" si="72"/>
        <v>0</v>
      </c>
      <c r="BW395" s="143">
        <f t="shared" si="73"/>
        <v>3.141592654</v>
      </c>
      <c r="BX395" s="124">
        <f t="shared" si="74"/>
        <v>455569166.1</v>
      </c>
      <c r="BY395" s="144">
        <f t="shared" ref="BY395:BZ395" si="6487">AY395+BK395+BU395</f>
        <v>-169110024.7</v>
      </c>
      <c r="BZ395" s="144">
        <f t="shared" si="6487"/>
        <v>-0.000000004046151733</v>
      </c>
      <c r="CA395" s="144">
        <f t="shared" si="76"/>
        <v>-3.141592654</v>
      </c>
      <c r="CB395" s="145">
        <f t="shared" si="77"/>
        <v>169110024.7</v>
      </c>
      <c r="CC395" s="140">
        <f t="shared" ref="CC395:CD395" si="6488">CC$2*AD395</f>
        <v>-6.283185307</v>
      </c>
      <c r="CD395" s="140">
        <f t="shared" si="6488"/>
        <v>-6.283185307</v>
      </c>
      <c r="CE395" s="141">
        <f t="shared" si="79"/>
        <v>-12.56637061</v>
      </c>
      <c r="CF395" s="141">
        <f t="shared" si="80"/>
        <v>0</v>
      </c>
      <c r="CG395" s="122">
        <f t="shared" si="81"/>
        <v>0</v>
      </c>
      <c r="CH395" s="142">
        <f t="shared" ref="CH395:CI395" si="6489">POWER(AH395,CH$2)</f>
        <v>64863.57455</v>
      </c>
      <c r="CI395" s="142">
        <f t="shared" si="6489"/>
        <v>12223489620</v>
      </c>
      <c r="CJ395" s="130">
        <f t="shared" si="83"/>
        <v>792859230254124</v>
      </c>
      <c r="CK395" s="143">
        <f t="shared" si="84"/>
        <v>-792859230254124</v>
      </c>
      <c r="CL395" s="143">
        <f t="shared" si="85"/>
        <v>0</v>
      </c>
      <c r="CM395" s="143">
        <f t="shared" si="86"/>
        <v>3.141592654</v>
      </c>
      <c r="CN395" s="124">
        <f t="shared" si="87"/>
        <v>792859230254124</v>
      </c>
      <c r="CO395" s="140">
        <f t="shared" si="88"/>
        <v>-9.424777961</v>
      </c>
      <c r="CP395" s="141">
        <f t="shared" si="89"/>
        <v>-9.424777961</v>
      </c>
      <c r="CQ395" s="141">
        <f t="shared" si="90"/>
        <v>-3.141592654</v>
      </c>
      <c r="CR395" s="122">
        <f t="shared" si="91"/>
        <v>3.141592654</v>
      </c>
      <c r="CS395" s="142">
        <f t="shared" si="92"/>
        <v>1.35143E+15</v>
      </c>
      <c r="CT395" s="130">
        <f t="shared" si="93"/>
        <v>1.35143E+15</v>
      </c>
      <c r="CU395" s="143">
        <f t="shared" si="94"/>
        <v>-5.40571E+15</v>
      </c>
      <c r="CV395" s="143">
        <f t="shared" si="95"/>
        <v>0.6620086363</v>
      </c>
      <c r="CW395" s="143">
        <f t="shared" si="96"/>
        <v>3.141592654</v>
      </c>
      <c r="CX395" s="124">
        <f t="shared" si="97"/>
        <v>5.40571E+15</v>
      </c>
      <c r="CY395" s="140">
        <f t="shared" si="98"/>
        <v>-9.424777961</v>
      </c>
      <c r="CZ395" s="140">
        <f t="shared" si="99"/>
        <v>0</v>
      </c>
      <c r="DA395" s="141">
        <f t="shared" si="100"/>
        <v>-9.424777961</v>
      </c>
      <c r="DB395" s="141">
        <f t="shared" si="101"/>
        <v>-3.141592654</v>
      </c>
      <c r="DC395" s="122">
        <f t="shared" si="102"/>
        <v>3.141592654</v>
      </c>
      <c r="DD395" s="142">
        <f t="shared" si="103"/>
        <v>16519668.1</v>
      </c>
      <c r="DE395" s="142">
        <f t="shared" si="104"/>
        <v>16872932.08</v>
      </c>
      <c r="DF395" s="130">
        <f t="shared" si="105"/>
        <v>278735237870255</v>
      </c>
      <c r="DG395" s="143">
        <f t="shared" si="106"/>
        <v>-1.11494E+15</v>
      </c>
      <c r="DH395" s="143">
        <f t="shared" si="107"/>
        <v>0.1365408867</v>
      </c>
      <c r="DI395" s="143">
        <f t="shared" si="108"/>
        <v>3.141592654</v>
      </c>
      <c r="DJ395" s="124">
        <f t="shared" si="109"/>
        <v>1.11494E+15</v>
      </c>
      <c r="DK395" s="140">
        <f t="shared" ref="DK395:DM395" si="6490">DK$2*AD395</f>
        <v>-3.141592654</v>
      </c>
      <c r="DL395" s="140">
        <f t="shared" si="6490"/>
        <v>-3.141592654</v>
      </c>
      <c r="DM395" s="140">
        <f t="shared" si="6490"/>
        <v>0</v>
      </c>
      <c r="DN395" s="141">
        <f t="shared" si="111"/>
        <v>-6.283185307</v>
      </c>
      <c r="DO395" s="141">
        <f t="shared" si="112"/>
        <v>0</v>
      </c>
      <c r="DP395" s="122">
        <f t="shared" si="113"/>
        <v>0</v>
      </c>
      <c r="DQ395" s="142">
        <f t="shared" ref="DQ395:DS395" si="6491">POWER(AH395,DQ$2)</f>
        <v>254.6832828</v>
      </c>
      <c r="DR395" s="142">
        <f t="shared" si="6491"/>
        <v>110559.8916</v>
      </c>
      <c r="DS395" s="142">
        <f t="shared" si="6491"/>
        <v>16872932.08</v>
      </c>
      <c r="DT395" s="130">
        <f t="shared" si="115"/>
        <v>475103906650495</v>
      </c>
      <c r="DU395" s="143">
        <f t="shared" si="116"/>
        <v>-8.55187E+15</v>
      </c>
      <c r="DV395" s="143">
        <f t="shared" si="117"/>
        <v>0</v>
      </c>
      <c r="DW395" s="143">
        <f t="shared" si="118"/>
        <v>3.141592654</v>
      </c>
      <c r="DX395" s="124">
        <f t="shared" si="119"/>
        <v>8.55187E+15</v>
      </c>
      <c r="DY395" s="140">
        <f t="shared" si="120"/>
        <v>0</v>
      </c>
      <c r="DZ395" s="141">
        <f t="shared" si="121"/>
        <v>0</v>
      </c>
      <c r="EA395" s="141">
        <f t="shared" si="122"/>
        <v>0</v>
      </c>
      <c r="EB395" s="122">
        <f t="shared" si="123"/>
        <v>0</v>
      </c>
      <c r="EC395" s="142">
        <f t="shared" si="124"/>
        <v>284695836916995</v>
      </c>
      <c r="ED395" s="130">
        <f t="shared" si="125"/>
        <v>284695836916995</v>
      </c>
      <c r="EE395" s="143">
        <f t="shared" si="126"/>
        <v>7.68679E+15</v>
      </c>
      <c r="EF395" s="143">
        <f t="shared" si="127"/>
        <v>0</v>
      </c>
      <c r="EG395" s="143">
        <f t="shared" si="128"/>
        <v>0</v>
      </c>
      <c r="EH395" s="124">
        <f t="shared" si="129"/>
        <v>7.68679E+15</v>
      </c>
      <c r="EI395" s="144">
        <f t="shared" ref="EI395:EJ395" si="6492">CK395+CU395+DG395+DU395+EE395</f>
        <v>-8.17859E+15</v>
      </c>
      <c r="EJ395" s="144">
        <f t="shared" si="6492"/>
        <v>0.7985495231</v>
      </c>
      <c r="EK395" s="144">
        <f t="shared" si="131"/>
        <v>3.141592654</v>
      </c>
      <c r="EL395" s="145">
        <f t="shared" si="132"/>
        <v>8.17859E+15</v>
      </c>
      <c r="EM395" s="140">
        <f t="shared" si="133"/>
        <v>1.570796327</v>
      </c>
      <c r="EN395" s="141">
        <f t="shared" si="134"/>
        <v>1.570796327</v>
      </c>
      <c r="EO395" s="141">
        <f t="shared" si="135"/>
        <v>1.570796327</v>
      </c>
      <c r="EP395" s="122">
        <f t="shared" si="136"/>
        <v>1.570796327</v>
      </c>
      <c r="EQ395" s="142">
        <f t="shared" si="137"/>
        <v>90435577.35</v>
      </c>
      <c r="ER395" s="130">
        <f t="shared" si="138"/>
        <v>90435577.35</v>
      </c>
      <c r="ES395" s="143">
        <f t="shared" si="139"/>
        <v>0.00000002877412021</v>
      </c>
      <c r="ET395" s="143">
        <f t="shared" si="140"/>
        <v>469917044.4</v>
      </c>
      <c r="EU395" s="143">
        <f t="shared" si="141"/>
        <v>1.570796327</v>
      </c>
      <c r="EV395" s="124">
        <f t="shared" si="142"/>
        <v>469917044.4</v>
      </c>
      <c r="EW395" s="144">
        <f t="shared" ref="EW395:EX395" si="6493">BY395+ES395</f>
        <v>-169110024.7</v>
      </c>
      <c r="EX395" s="144">
        <f t="shared" si="6493"/>
        <v>469917044.4</v>
      </c>
      <c r="EY395" s="144">
        <f t="shared" si="144"/>
        <v>1.91623866</v>
      </c>
      <c r="EZ395" s="145">
        <f t="shared" si="145"/>
        <v>499419892.5</v>
      </c>
      <c r="FA395" s="140">
        <f t="shared" si="146"/>
        <v>0.6387462201</v>
      </c>
      <c r="FB395" s="141">
        <f t="shared" si="147"/>
        <v>0.6387462201</v>
      </c>
      <c r="FC395" s="141">
        <f t="shared" si="148"/>
        <v>0.6387462201</v>
      </c>
      <c r="FD395" s="122">
        <f t="shared" si="149"/>
        <v>0.6387462201</v>
      </c>
      <c r="FE395" s="142">
        <f t="shared" si="150"/>
        <v>793.3934528</v>
      </c>
      <c r="FF395" s="130">
        <f t="shared" si="151"/>
        <v>793.3934528</v>
      </c>
      <c r="FG395" s="143">
        <f t="shared" si="152"/>
        <v>168.5214263</v>
      </c>
      <c r="FH395" s="143">
        <f t="shared" si="153"/>
        <v>125.1434772</v>
      </c>
      <c r="FI395" s="143">
        <f t="shared" si="154"/>
        <v>0.6387462201</v>
      </c>
      <c r="FJ395" s="124">
        <f t="shared" si="155"/>
        <v>209.9056003</v>
      </c>
      <c r="FK395" s="140">
        <f t="shared" si="156"/>
        <v>-6.283185307</v>
      </c>
      <c r="FL395" s="141">
        <f t="shared" si="157"/>
        <v>-6.283185307</v>
      </c>
      <c r="FM395" s="141">
        <f t="shared" si="158"/>
        <v>0</v>
      </c>
      <c r="FN395" s="122">
        <f t="shared" si="159"/>
        <v>0</v>
      </c>
      <c r="FO395" s="142">
        <f t="shared" si="160"/>
        <v>64863.57455</v>
      </c>
      <c r="FP395" s="130">
        <f t="shared" si="161"/>
        <v>64863.57455</v>
      </c>
      <c r="FQ395" s="143">
        <f t="shared" si="162"/>
        <v>-64863.57455</v>
      </c>
      <c r="FR395" s="143">
        <f t="shared" si="163"/>
        <v>0</v>
      </c>
      <c r="FS395" s="143">
        <f t="shared" si="164"/>
        <v>3.141592654</v>
      </c>
      <c r="FT395" s="124">
        <f t="shared" si="165"/>
        <v>64863.57455</v>
      </c>
      <c r="FU395" s="144">
        <f t="shared" si="166"/>
        <v>-396543.2492</v>
      </c>
      <c r="FV395" s="144">
        <f t="shared" si="167"/>
        <v>0</v>
      </c>
      <c r="FW395" s="144">
        <f t="shared" si="168"/>
        <v>-3.141592654</v>
      </c>
      <c r="FX395" s="145">
        <f t="shared" si="169"/>
        <v>396543.2492</v>
      </c>
      <c r="FY395" s="140">
        <f t="shared" si="170"/>
        <v>-3.141592654</v>
      </c>
      <c r="FZ395" s="140">
        <f t="shared" si="171"/>
        <v>-0.6387462201</v>
      </c>
      <c r="GA395" s="141">
        <f t="shared" si="172"/>
        <v>-3.780338874</v>
      </c>
      <c r="GB395" s="141">
        <f t="shared" si="173"/>
        <v>-3.780338874</v>
      </c>
      <c r="GC395" s="122">
        <f t="shared" si="174"/>
        <v>2.502846434</v>
      </c>
      <c r="GD395" s="142">
        <f t="shared" si="175"/>
        <v>396543.2492</v>
      </c>
      <c r="GE395" s="142">
        <f t="shared" si="176"/>
        <v>0.004764046308</v>
      </c>
      <c r="GF395" s="130">
        <f t="shared" si="177"/>
        <v>1889.150402</v>
      </c>
      <c r="GG395" s="143">
        <f t="shared" si="178"/>
        <v>-168.5214263</v>
      </c>
      <c r="GH395" s="143">
        <f t="shared" si="179"/>
        <v>125.1434772</v>
      </c>
      <c r="GI395" s="143">
        <f t="shared" si="180"/>
        <v>2.502846434</v>
      </c>
      <c r="GJ395" s="124">
        <f t="shared" si="181"/>
        <v>209.9056003</v>
      </c>
      <c r="GK395" s="146">
        <f t="shared" si="182"/>
        <v>-0.5</v>
      </c>
      <c r="GL395" s="127">
        <f t="shared" si="183"/>
        <v>-0.8660254038</v>
      </c>
      <c r="GM395" s="146">
        <f t="shared" si="184"/>
        <v>-2.094395102</v>
      </c>
      <c r="GN395" s="127">
        <f t="shared" si="185"/>
        <v>1</v>
      </c>
      <c r="GO395" s="147">
        <f t="shared" si="186"/>
        <v>-0.5</v>
      </c>
      <c r="GP395" s="128">
        <f t="shared" si="187"/>
        <v>0.8660254038</v>
      </c>
      <c r="GQ395" s="147">
        <f t="shared" si="188"/>
        <v>2.094395102</v>
      </c>
      <c r="GR395" s="128">
        <f t="shared" si="189"/>
        <v>1</v>
      </c>
      <c r="GS395" s="140">
        <f t="shared" si="190"/>
        <v>-2.094395102</v>
      </c>
      <c r="GT395" s="140">
        <f t="shared" si="191"/>
        <v>0.6387462201</v>
      </c>
      <c r="GU395" s="141">
        <f t="shared" si="192"/>
        <v>-1.455648882</v>
      </c>
      <c r="GV395" s="141">
        <f t="shared" si="193"/>
        <v>-1.455648882</v>
      </c>
      <c r="GW395" s="122">
        <f t="shared" si="194"/>
        <v>-1.455648882</v>
      </c>
      <c r="GX395" s="142">
        <f t="shared" si="195"/>
        <v>1</v>
      </c>
      <c r="GY395" s="142">
        <f t="shared" si="196"/>
        <v>209.9056003</v>
      </c>
      <c r="GZ395" s="130">
        <f t="shared" si="197"/>
        <v>209.9056003</v>
      </c>
      <c r="HA395" s="143">
        <f t="shared" si="198"/>
        <v>24.11671723</v>
      </c>
      <c r="HB395" s="143">
        <f t="shared" si="199"/>
        <v>-208.5155749</v>
      </c>
      <c r="HC395" s="143">
        <f t="shared" si="200"/>
        <v>-1.455648882</v>
      </c>
      <c r="HD395" s="124">
        <f t="shared" si="201"/>
        <v>209.9056003</v>
      </c>
      <c r="HE395" s="140">
        <f t="shared" si="202"/>
        <v>2.094395102</v>
      </c>
      <c r="HF395" s="140">
        <f t="shared" si="203"/>
        <v>2.502846434</v>
      </c>
      <c r="HG395" s="141">
        <f t="shared" si="204"/>
        <v>4.597241536</v>
      </c>
      <c r="HH395" s="141">
        <f t="shared" si="205"/>
        <v>4.597241536</v>
      </c>
      <c r="HI395" s="122">
        <f t="shared" si="206"/>
        <v>-1.685943771</v>
      </c>
      <c r="HJ395" s="142">
        <f t="shared" si="207"/>
        <v>1</v>
      </c>
      <c r="HK395" s="142">
        <f t="shared" si="208"/>
        <v>209.9056003</v>
      </c>
      <c r="HL395" s="130">
        <f t="shared" si="209"/>
        <v>209.9056003</v>
      </c>
      <c r="HM395" s="143">
        <f t="shared" si="210"/>
        <v>-24.11671723</v>
      </c>
      <c r="HN395" s="143">
        <f t="shared" si="211"/>
        <v>-208.5155749</v>
      </c>
      <c r="HO395" s="143">
        <f t="shared" si="212"/>
        <v>-1.685943771</v>
      </c>
      <c r="HP395" s="124">
        <f t="shared" si="213"/>
        <v>209.9056003</v>
      </c>
      <c r="HQ395" s="140">
        <f t="shared" si="214"/>
        <v>2.094395102</v>
      </c>
      <c r="HR395" s="140">
        <f t="shared" si="215"/>
        <v>0.6387462201</v>
      </c>
      <c r="HS395" s="141">
        <f t="shared" si="216"/>
        <v>2.733141322</v>
      </c>
      <c r="HT395" s="141">
        <f t="shared" si="217"/>
        <v>2.733141322</v>
      </c>
      <c r="HU395" s="122">
        <f t="shared" si="218"/>
        <v>2.733141322</v>
      </c>
      <c r="HV395" s="142">
        <f t="shared" si="219"/>
        <v>1</v>
      </c>
      <c r="HW395" s="142">
        <f t="shared" si="220"/>
        <v>209.9056003</v>
      </c>
      <c r="HX395" s="130">
        <f t="shared" si="221"/>
        <v>209.9056003</v>
      </c>
      <c r="HY395" s="143">
        <f t="shared" si="222"/>
        <v>-192.6381436</v>
      </c>
      <c r="HZ395" s="143">
        <f t="shared" si="223"/>
        <v>83.37209767</v>
      </c>
      <c r="IA395" s="143">
        <f t="shared" si="224"/>
        <v>2.733141322</v>
      </c>
      <c r="IB395" s="124">
        <f t="shared" si="225"/>
        <v>209.9056003</v>
      </c>
      <c r="IC395" s="140">
        <f t="shared" si="226"/>
        <v>-2.094395102</v>
      </c>
      <c r="ID395" s="140">
        <f t="shared" si="227"/>
        <v>2.502846434</v>
      </c>
      <c r="IE395" s="141">
        <f t="shared" si="228"/>
        <v>0.4084513311</v>
      </c>
      <c r="IF395" s="141">
        <f t="shared" si="229"/>
        <v>0.4084513311</v>
      </c>
      <c r="IG395" s="122">
        <f t="shared" si="230"/>
        <v>0.4084513311</v>
      </c>
      <c r="IH395" s="142">
        <f t="shared" si="231"/>
        <v>1</v>
      </c>
      <c r="II395" s="142">
        <f t="shared" si="232"/>
        <v>209.9056003</v>
      </c>
      <c r="IJ395" s="130">
        <f t="shared" si="233"/>
        <v>209.9056003</v>
      </c>
      <c r="IK395" s="143">
        <f t="shared" si="234"/>
        <v>192.6381436</v>
      </c>
      <c r="IL395" s="143">
        <f t="shared" si="235"/>
        <v>83.37209767</v>
      </c>
      <c r="IM395" s="143">
        <f t="shared" si="236"/>
        <v>0.4084513311</v>
      </c>
      <c r="IN395" s="124">
        <f t="shared" si="237"/>
        <v>209.9056003</v>
      </c>
    </row>
    <row r="396" ht="12.75" customHeight="1">
      <c r="A396" s="129">
        <f>'Cortez Cubic'!AP396</f>
        <v>-0.2187762226</v>
      </c>
      <c r="B396" s="129">
        <f>'Cortez Cubic'!AQ396</f>
        <v>3.010226628</v>
      </c>
      <c r="C396" s="129">
        <f>'Cortez Cubic'!AR396</f>
        <v>2148.70408</v>
      </c>
      <c r="D396" s="129">
        <f>'Cortez Cubic'!AS396</f>
        <v>-94368.1</v>
      </c>
      <c r="E396" s="129">
        <f t="shared" ref="E396:H396" si="6494">0</f>
        <v>0</v>
      </c>
      <c r="F396" s="129">
        <f t="shared" si="6494"/>
        <v>0</v>
      </c>
      <c r="G396" s="129">
        <f t="shared" si="6494"/>
        <v>0</v>
      </c>
      <c r="H396" s="129">
        <f t="shared" si="6494"/>
        <v>0</v>
      </c>
      <c r="I396" s="110">
        <f>'Cortez Cubic'!I396</f>
        <v>88</v>
      </c>
      <c r="J396" s="130">
        <f t="shared" si="28"/>
        <v>62.11929833</v>
      </c>
      <c r="K396" s="131">
        <f t="shared" si="29"/>
        <v>1</v>
      </c>
      <c r="L396" s="131">
        <f t="shared" si="30"/>
        <v>0</v>
      </c>
      <c r="M396" s="132">
        <f t="shared" si="31"/>
        <v>25.88070167</v>
      </c>
      <c r="N396" s="133">
        <f t="shared" si="32"/>
        <v>0</v>
      </c>
      <c r="O396" s="134">
        <f t="shared" si="33"/>
        <v>62.11929833</v>
      </c>
      <c r="P396" s="134">
        <f t="shared" si="34"/>
        <v>-6.74573317</v>
      </c>
      <c r="Q396" s="135">
        <f t="shared" si="35"/>
        <v>62.11929833</v>
      </c>
      <c r="R396" s="135">
        <f t="shared" si="36"/>
        <v>6.74573317</v>
      </c>
      <c r="S396" s="136">
        <f t="shared" si="37"/>
        <v>-110.4792101</v>
      </c>
      <c r="T396" s="136">
        <f t="shared" si="38"/>
        <v>0</v>
      </c>
      <c r="U396" s="137">
        <f t="shared" ref="U396:X396" si="6495">ATAN2(A396,E396)</f>
        <v>3.141592654</v>
      </c>
      <c r="V396" s="137">
        <f t="shared" si="6495"/>
        <v>0</v>
      </c>
      <c r="W396" s="137">
        <f t="shared" si="6495"/>
        <v>0</v>
      </c>
      <c r="X396" s="137">
        <f t="shared" si="6495"/>
        <v>3.141592654</v>
      </c>
      <c r="Y396" s="137">
        <f t="shared" ref="Y396:AB396" si="6496">SQRT(POWER(A396,2)+POWER(E396,2))</f>
        <v>0.2187762226</v>
      </c>
      <c r="Z396" s="137">
        <f t="shared" si="6496"/>
        <v>3.010226628</v>
      </c>
      <c r="AA396" s="137">
        <f t="shared" si="6496"/>
        <v>2148.70408</v>
      </c>
      <c r="AB396" s="137">
        <f t="shared" si="6496"/>
        <v>94368.1</v>
      </c>
      <c r="AC396" s="138">
        <f t="shared" ref="AC396:AF396" si="6497">U396-$U396</f>
        <v>0</v>
      </c>
      <c r="AD396" s="138">
        <f t="shared" si="6497"/>
        <v>-3.141592654</v>
      </c>
      <c r="AE396" s="138">
        <f t="shared" si="6497"/>
        <v>-3.141592654</v>
      </c>
      <c r="AF396" s="138">
        <f t="shared" si="6497"/>
        <v>0</v>
      </c>
      <c r="AG396" s="138">
        <f t="shared" ref="AG396:AJ396" si="6498">Y396/$Y396</f>
        <v>1</v>
      </c>
      <c r="AH396" s="138">
        <f t="shared" si="6498"/>
        <v>13.75938661</v>
      </c>
      <c r="AI396" s="138">
        <f t="shared" si="6498"/>
        <v>9821.469876</v>
      </c>
      <c r="AJ396" s="138">
        <f t="shared" si="6498"/>
        <v>431345.3212</v>
      </c>
      <c r="AK396" s="139">
        <f t="shared" ref="AK396:AN396" si="6499">AG396*COS(AC396)</f>
        <v>1</v>
      </c>
      <c r="AL396" s="139">
        <f t="shared" si="6499"/>
        <v>-13.75938661</v>
      </c>
      <c r="AM396" s="139">
        <f t="shared" si="6499"/>
        <v>-9821.469876</v>
      </c>
      <c r="AN396" s="139">
        <f t="shared" si="6499"/>
        <v>431345.3212</v>
      </c>
      <c r="AO396" s="129">
        <f t="shared" ref="AO396:AR396" si="6500">AG396*SIN(AC396)</f>
        <v>0</v>
      </c>
      <c r="AP396" s="129">
        <f t="shared" si="6500"/>
        <v>0</v>
      </c>
      <c r="AQ396" s="129">
        <f t="shared" si="6500"/>
        <v>0</v>
      </c>
      <c r="AR396" s="129">
        <f t="shared" si="6500"/>
        <v>0</v>
      </c>
      <c r="AS396" s="140">
        <f t="shared" si="45"/>
        <v>-9.424777961</v>
      </c>
      <c r="AT396" s="141">
        <f t="shared" si="46"/>
        <v>-9.424777961</v>
      </c>
      <c r="AU396" s="141">
        <f t="shared" si="47"/>
        <v>-3.141592654</v>
      </c>
      <c r="AV396" s="122">
        <f t="shared" si="48"/>
        <v>3.141592654</v>
      </c>
      <c r="AW396" s="142">
        <f t="shared" si="49"/>
        <v>2604.93698</v>
      </c>
      <c r="AX396" s="130">
        <f t="shared" si="50"/>
        <v>2604.93698</v>
      </c>
      <c r="AY396" s="143">
        <f t="shared" si="51"/>
        <v>5209.873959</v>
      </c>
      <c r="AZ396" s="143">
        <f t="shared" si="52"/>
        <v>0</v>
      </c>
      <c r="BA396" s="143">
        <f t="shared" si="53"/>
        <v>0</v>
      </c>
      <c r="BB396" s="124">
        <f t="shared" si="54"/>
        <v>5209.873959</v>
      </c>
      <c r="BC396" s="140">
        <f t="shared" ref="BC396:BD396" si="6501">BC$2*AD396</f>
        <v>-3.141592654</v>
      </c>
      <c r="BD396" s="140">
        <f t="shared" si="6501"/>
        <v>-3.141592654</v>
      </c>
      <c r="BE396" s="141">
        <f t="shared" si="56"/>
        <v>-6.283185307</v>
      </c>
      <c r="BF396" s="141">
        <f t="shared" si="57"/>
        <v>0</v>
      </c>
      <c r="BG396" s="122">
        <f t="shared" si="58"/>
        <v>0</v>
      </c>
      <c r="BH396" s="142">
        <f t="shared" ref="BH396:BI396" si="6502">POWER(AH396,BH$2)</f>
        <v>13.75938661</v>
      </c>
      <c r="BI396" s="142">
        <f t="shared" si="6502"/>
        <v>9821.469876</v>
      </c>
      <c r="BJ396" s="130">
        <f t="shared" si="60"/>
        <v>135137.4011</v>
      </c>
      <c r="BK396" s="143">
        <f t="shared" si="61"/>
        <v>1216236.61</v>
      </c>
      <c r="BL396" s="143">
        <f t="shared" si="62"/>
        <v>0</v>
      </c>
      <c r="BM396" s="143">
        <f t="shared" si="63"/>
        <v>0</v>
      </c>
      <c r="BN396" s="124">
        <f t="shared" si="64"/>
        <v>1216236.61</v>
      </c>
      <c r="BO396" s="140">
        <f t="shared" si="65"/>
        <v>0</v>
      </c>
      <c r="BP396" s="141">
        <f t="shared" si="66"/>
        <v>0</v>
      </c>
      <c r="BQ396" s="141">
        <f t="shared" si="67"/>
        <v>0</v>
      </c>
      <c r="BR396" s="122">
        <f t="shared" si="68"/>
        <v>0</v>
      </c>
      <c r="BS396" s="142">
        <f t="shared" si="69"/>
        <v>431345.3212</v>
      </c>
      <c r="BT396" s="130">
        <f t="shared" si="70"/>
        <v>431345.3212</v>
      </c>
      <c r="BU396" s="143">
        <f t="shared" si="71"/>
        <v>-11646323.67</v>
      </c>
      <c r="BV396" s="143">
        <f t="shared" si="72"/>
        <v>0</v>
      </c>
      <c r="BW396" s="143">
        <f t="shared" si="73"/>
        <v>3.141592654</v>
      </c>
      <c r="BX396" s="124">
        <f t="shared" si="74"/>
        <v>11646323.67</v>
      </c>
      <c r="BY396" s="144">
        <f t="shared" ref="BY396:BZ396" si="6503">AY396+BK396+BU396</f>
        <v>-10424877.19</v>
      </c>
      <c r="BZ396" s="144">
        <f t="shared" si="6503"/>
        <v>0</v>
      </c>
      <c r="CA396" s="144">
        <f t="shared" si="76"/>
        <v>-3.141592654</v>
      </c>
      <c r="CB396" s="145">
        <f t="shared" si="77"/>
        <v>10424877.19</v>
      </c>
      <c r="CC396" s="140">
        <f t="shared" ref="CC396:CD396" si="6504">CC$2*AD396</f>
        <v>-6.283185307</v>
      </c>
      <c r="CD396" s="140">
        <f t="shared" si="6504"/>
        <v>-6.283185307</v>
      </c>
      <c r="CE396" s="141">
        <f t="shared" si="79"/>
        <v>-12.56637061</v>
      </c>
      <c r="CF396" s="141">
        <f t="shared" si="80"/>
        <v>0</v>
      </c>
      <c r="CG396" s="122">
        <f t="shared" si="81"/>
        <v>0</v>
      </c>
      <c r="CH396" s="142">
        <f t="shared" ref="CH396:CI396" si="6505">POWER(AH396,CH$2)</f>
        <v>189.32072</v>
      </c>
      <c r="CI396" s="142">
        <f t="shared" si="6505"/>
        <v>96461270.53</v>
      </c>
      <c r="CJ396" s="130">
        <f t="shared" si="83"/>
        <v>18262117184</v>
      </c>
      <c r="CK396" s="143">
        <f t="shared" si="84"/>
        <v>-18262117184</v>
      </c>
      <c r="CL396" s="143">
        <f t="shared" si="85"/>
        <v>0</v>
      </c>
      <c r="CM396" s="143">
        <f t="shared" si="86"/>
        <v>3.141592654</v>
      </c>
      <c r="CN396" s="124">
        <f t="shared" si="87"/>
        <v>18262117184</v>
      </c>
      <c r="CO396" s="140">
        <f t="shared" si="88"/>
        <v>-9.424777961</v>
      </c>
      <c r="CP396" s="141">
        <f t="shared" si="89"/>
        <v>-9.424777961</v>
      </c>
      <c r="CQ396" s="141">
        <f t="shared" si="90"/>
        <v>-3.141592654</v>
      </c>
      <c r="CR396" s="122">
        <f t="shared" si="91"/>
        <v>3.141592654</v>
      </c>
      <c r="CS396" s="142">
        <f t="shared" si="92"/>
        <v>947391462715</v>
      </c>
      <c r="CT396" s="130">
        <f t="shared" si="93"/>
        <v>947391462715</v>
      </c>
      <c r="CU396" s="143">
        <f t="shared" si="94"/>
        <v>-3789565850862</v>
      </c>
      <c r="CV396" s="143">
        <f t="shared" si="95"/>
        <v>0.0004640879689</v>
      </c>
      <c r="CW396" s="143">
        <f t="shared" si="96"/>
        <v>3.141592654</v>
      </c>
      <c r="CX396" s="124">
        <f t="shared" si="97"/>
        <v>3789565850862</v>
      </c>
      <c r="CY396" s="140">
        <f t="shared" si="98"/>
        <v>-9.424777961</v>
      </c>
      <c r="CZ396" s="140">
        <f t="shared" si="99"/>
        <v>0</v>
      </c>
      <c r="DA396" s="141">
        <f t="shared" si="100"/>
        <v>-9.424777961</v>
      </c>
      <c r="DB396" s="141">
        <f t="shared" si="101"/>
        <v>-3.141592654</v>
      </c>
      <c r="DC396" s="122">
        <f t="shared" si="102"/>
        <v>3.141592654</v>
      </c>
      <c r="DD396" s="142">
        <f t="shared" si="103"/>
        <v>2604.93698</v>
      </c>
      <c r="DE396" s="142">
        <f t="shared" si="104"/>
        <v>431345.3212</v>
      </c>
      <c r="DF396" s="130">
        <f t="shared" si="105"/>
        <v>1123627378</v>
      </c>
      <c r="DG396" s="143">
        <f t="shared" si="106"/>
        <v>-4494509512</v>
      </c>
      <c r="DH396" s="143">
        <f t="shared" si="107"/>
        <v>0.0000005504186688</v>
      </c>
      <c r="DI396" s="143">
        <f t="shared" si="108"/>
        <v>3.141592654</v>
      </c>
      <c r="DJ396" s="124">
        <f t="shared" si="109"/>
        <v>4494509512</v>
      </c>
      <c r="DK396" s="140">
        <f t="shared" ref="DK396:DM396" si="6506">DK$2*AD396</f>
        <v>-3.141592654</v>
      </c>
      <c r="DL396" s="140">
        <f t="shared" si="6506"/>
        <v>-3.141592654</v>
      </c>
      <c r="DM396" s="140">
        <f t="shared" si="6506"/>
        <v>0</v>
      </c>
      <c r="DN396" s="141">
        <f t="shared" si="111"/>
        <v>-6.283185307</v>
      </c>
      <c r="DO396" s="141">
        <f t="shared" si="112"/>
        <v>0</v>
      </c>
      <c r="DP396" s="122">
        <f t="shared" si="113"/>
        <v>0</v>
      </c>
      <c r="DQ396" s="142">
        <f t="shared" ref="DQ396:DS396" si="6507">POWER(AH396,DQ$2)</f>
        <v>13.75938661</v>
      </c>
      <c r="DR396" s="142">
        <f t="shared" si="6507"/>
        <v>9821.469876</v>
      </c>
      <c r="DS396" s="142">
        <f t="shared" si="6507"/>
        <v>431345.3212</v>
      </c>
      <c r="DT396" s="130">
        <f t="shared" si="115"/>
        <v>58290885692</v>
      </c>
      <c r="DU396" s="143">
        <f t="shared" si="116"/>
        <v>-1049235942464</v>
      </c>
      <c r="DV396" s="143">
        <f t="shared" si="117"/>
        <v>0</v>
      </c>
      <c r="DW396" s="143">
        <f t="shared" si="118"/>
        <v>3.141592654</v>
      </c>
      <c r="DX396" s="124">
        <f t="shared" si="119"/>
        <v>1049235942464</v>
      </c>
      <c r="DY396" s="140">
        <f t="shared" si="120"/>
        <v>0</v>
      </c>
      <c r="DZ396" s="141">
        <f t="shared" si="121"/>
        <v>0</v>
      </c>
      <c r="EA396" s="141">
        <f t="shared" si="122"/>
        <v>0</v>
      </c>
      <c r="EB396" s="122">
        <f t="shared" si="123"/>
        <v>0</v>
      </c>
      <c r="EC396" s="142">
        <f t="shared" si="124"/>
        <v>186058786093</v>
      </c>
      <c r="ED396" s="130">
        <f t="shared" si="125"/>
        <v>186058786093</v>
      </c>
      <c r="EE396" s="143">
        <f t="shared" si="126"/>
        <v>5023587224524</v>
      </c>
      <c r="EF396" s="143">
        <f t="shared" si="127"/>
        <v>0</v>
      </c>
      <c r="EG396" s="143">
        <f t="shared" si="128"/>
        <v>0</v>
      </c>
      <c r="EH396" s="124">
        <f t="shared" si="129"/>
        <v>5023587224524</v>
      </c>
      <c r="EI396" s="144">
        <f t="shared" ref="EI396:EJ396" si="6508">CK396+CU396+DG396+DU396+EE396</f>
        <v>162028804502</v>
      </c>
      <c r="EJ396" s="144">
        <f t="shared" si="6508"/>
        <v>0.0004646383876</v>
      </c>
      <c r="EK396" s="144">
        <f t="shared" si="131"/>
        <v>0</v>
      </c>
      <c r="EL396" s="145">
        <f t="shared" si="132"/>
        <v>162028804502</v>
      </c>
      <c r="EM396" s="140">
        <f t="shared" si="133"/>
        <v>0</v>
      </c>
      <c r="EN396" s="141">
        <f t="shared" si="134"/>
        <v>0</v>
      </c>
      <c r="EO396" s="141">
        <f t="shared" si="135"/>
        <v>0</v>
      </c>
      <c r="EP396" s="122">
        <f t="shared" si="136"/>
        <v>0</v>
      </c>
      <c r="EQ396" s="142">
        <f t="shared" si="137"/>
        <v>402528.017</v>
      </c>
      <c r="ER396" s="130">
        <f t="shared" si="138"/>
        <v>402528.017</v>
      </c>
      <c r="ES396" s="143">
        <f t="shared" si="139"/>
        <v>2091596.931</v>
      </c>
      <c r="ET396" s="143">
        <f t="shared" si="140"/>
        <v>0.000000002998961291</v>
      </c>
      <c r="EU396" s="143">
        <f t="shared" si="141"/>
        <v>0</v>
      </c>
      <c r="EV396" s="124">
        <f t="shared" si="142"/>
        <v>2091596.931</v>
      </c>
      <c r="EW396" s="144">
        <f t="shared" ref="EW396:EX396" si="6509">BY396+ES396</f>
        <v>-8333280.256</v>
      </c>
      <c r="EX396" s="144">
        <f t="shared" si="6509"/>
        <v>0.000000002998323266</v>
      </c>
      <c r="EY396" s="144">
        <f t="shared" si="144"/>
        <v>3.141592654</v>
      </c>
      <c r="EZ396" s="145">
        <f t="shared" si="145"/>
        <v>8333280.256</v>
      </c>
      <c r="FA396" s="140">
        <f t="shared" si="146"/>
        <v>1.047197551</v>
      </c>
      <c r="FB396" s="141">
        <f t="shared" si="147"/>
        <v>1.047197551</v>
      </c>
      <c r="FC396" s="141">
        <f t="shared" si="148"/>
        <v>1.047197551</v>
      </c>
      <c r="FD396" s="122">
        <f t="shared" si="149"/>
        <v>1.047197551</v>
      </c>
      <c r="FE396" s="142">
        <f t="shared" si="150"/>
        <v>202.7396361</v>
      </c>
      <c r="FF396" s="130">
        <f t="shared" si="151"/>
        <v>202.7396361</v>
      </c>
      <c r="FG396" s="143">
        <f t="shared" si="152"/>
        <v>26.81909263</v>
      </c>
      <c r="FH396" s="143">
        <f t="shared" si="153"/>
        <v>46.45203105</v>
      </c>
      <c r="FI396" s="143">
        <f t="shared" si="154"/>
        <v>1.047197551</v>
      </c>
      <c r="FJ396" s="124">
        <f t="shared" si="155"/>
        <v>53.63818527</v>
      </c>
      <c r="FK396" s="140">
        <f t="shared" si="156"/>
        <v>-6.283185307</v>
      </c>
      <c r="FL396" s="141">
        <f t="shared" si="157"/>
        <v>-6.283185307</v>
      </c>
      <c r="FM396" s="141">
        <f t="shared" si="158"/>
        <v>0</v>
      </c>
      <c r="FN396" s="122">
        <f t="shared" si="159"/>
        <v>0</v>
      </c>
      <c r="FO396" s="142">
        <f t="shared" si="160"/>
        <v>189.32072</v>
      </c>
      <c r="FP396" s="130">
        <f t="shared" si="161"/>
        <v>189.32072</v>
      </c>
      <c r="FQ396" s="143">
        <f t="shared" si="162"/>
        <v>-189.32072</v>
      </c>
      <c r="FR396" s="143">
        <f t="shared" si="163"/>
        <v>0</v>
      </c>
      <c r="FS396" s="143">
        <f t="shared" si="164"/>
        <v>3.141592654</v>
      </c>
      <c r="FT396" s="124">
        <f t="shared" si="165"/>
        <v>189.32072</v>
      </c>
      <c r="FU396" s="144">
        <f t="shared" si="166"/>
        <v>-29653.73035</v>
      </c>
      <c r="FV396" s="144">
        <f t="shared" si="167"/>
        <v>0</v>
      </c>
      <c r="FW396" s="144">
        <f t="shared" si="168"/>
        <v>-3.141592654</v>
      </c>
      <c r="FX396" s="145">
        <f t="shared" si="169"/>
        <v>29653.73035</v>
      </c>
      <c r="FY396" s="140">
        <f t="shared" si="170"/>
        <v>-3.141592654</v>
      </c>
      <c r="FZ396" s="140">
        <f t="shared" si="171"/>
        <v>-1.047197551</v>
      </c>
      <c r="GA396" s="141">
        <f t="shared" si="172"/>
        <v>-4.188790205</v>
      </c>
      <c r="GB396" s="141">
        <f t="shared" si="173"/>
        <v>-4.188790205</v>
      </c>
      <c r="GC396" s="122">
        <f t="shared" si="174"/>
        <v>2.094395102</v>
      </c>
      <c r="GD396" s="142">
        <f t="shared" si="175"/>
        <v>29653.73035</v>
      </c>
      <c r="GE396" s="142">
        <f t="shared" si="176"/>
        <v>0.01864343462</v>
      </c>
      <c r="GF396" s="130">
        <f t="shared" si="177"/>
        <v>552.8473829</v>
      </c>
      <c r="GG396" s="143">
        <f t="shared" si="178"/>
        <v>-30.71374349</v>
      </c>
      <c r="GH396" s="143">
        <f t="shared" si="179"/>
        <v>53.19776422</v>
      </c>
      <c r="GI396" s="143">
        <f t="shared" si="180"/>
        <v>2.094395102</v>
      </c>
      <c r="GJ396" s="124">
        <f t="shared" si="181"/>
        <v>61.42748699</v>
      </c>
      <c r="GK396" s="146">
        <f t="shared" si="182"/>
        <v>-0.5</v>
      </c>
      <c r="GL396" s="127">
        <f t="shared" si="183"/>
        <v>-0.8660254038</v>
      </c>
      <c r="GM396" s="146">
        <f t="shared" si="184"/>
        <v>-2.094395102</v>
      </c>
      <c r="GN396" s="127">
        <f t="shared" si="185"/>
        <v>1</v>
      </c>
      <c r="GO396" s="147">
        <f t="shared" si="186"/>
        <v>-0.5</v>
      </c>
      <c r="GP396" s="128">
        <f t="shared" si="187"/>
        <v>0.8660254038</v>
      </c>
      <c r="GQ396" s="147">
        <f t="shared" si="188"/>
        <v>2.094395102</v>
      </c>
      <c r="GR396" s="128">
        <f t="shared" si="189"/>
        <v>1</v>
      </c>
      <c r="GS396" s="140">
        <f t="shared" si="190"/>
        <v>-2.094395102</v>
      </c>
      <c r="GT396" s="140">
        <f t="shared" si="191"/>
        <v>1.047197551</v>
      </c>
      <c r="GU396" s="141">
        <f t="shared" si="192"/>
        <v>-1.047197551</v>
      </c>
      <c r="GV396" s="141">
        <f t="shared" si="193"/>
        <v>-1.047197551</v>
      </c>
      <c r="GW396" s="122">
        <f t="shared" si="194"/>
        <v>-1.047197551</v>
      </c>
      <c r="GX396" s="142">
        <f t="shared" si="195"/>
        <v>1</v>
      </c>
      <c r="GY396" s="142">
        <f t="shared" si="196"/>
        <v>53.63818527</v>
      </c>
      <c r="GZ396" s="130">
        <f t="shared" si="197"/>
        <v>53.63818527</v>
      </c>
      <c r="HA396" s="143">
        <f t="shared" si="198"/>
        <v>26.81909263</v>
      </c>
      <c r="HB396" s="143">
        <f t="shared" si="199"/>
        <v>-46.45203105</v>
      </c>
      <c r="HC396" s="143">
        <f t="shared" si="200"/>
        <v>-1.047197551</v>
      </c>
      <c r="HD396" s="124">
        <f t="shared" si="201"/>
        <v>53.63818527</v>
      </c>
      <c r="HE396" s="140">
        <f t="shared" si="202"/>
        <v>2.094395102</v>
      </c>
      <c r="HF396" s="140">
        <f t="shared" si="203"/>
        <v>2.094395102</v>
      </c>
      <c r="HG396" s="141">
        <f t="shared" si="204"/>
        <v>4.188790205</v>
      </c>
      <c r="HH396" s="141">
        <f t="shared" si="205"/>
        <v>4.188790205</v>
      </c>
      <c r="HI396" s="122">
        <f t="shared" si="206"/>
        <v>-2.094395102</v>
      </c>
      <c r="HJ396" s="142">
        <f t="shared" si="207"/>
        <v>1</v>
      </c>
      <c r="HK396" s="142">
        <f t="shared" si="208"/>
        <v>61.42748699</v>
      </c>
      <c r="HL396" s="130">
        <f t="shared" si="209"/>
        <v>61.42748699</v>
      </c>
      <c r="HM396" s="143">
        <f t="shared" si="210"/>
        <v>-30.71374349</v>
      </c>
      <c r="HN396" s="143">
        <f t="shared" si="211"/>
        <v>-53.19776422</v>
      </c>
      <c r="HO396" s="143">
        <f t="shared" si="212"/>
        <v>-2.094395102</v>
      </c>
      <c r="HP396" s="124">
        <f t="shared" si="213"/>
        <v>61.42748699</v>
      </c>
      <c r="HQ396" s="140">
        <f t="shared" si="214"/>
        <v>2.094395102</v>
      </c>
      <c r="HR396" s="140">
        <f t="shared" si="215"/>
        <v>1.047197551</v>
      </c>
      <c r="HS396" s="141">
        <f t="shared" si="216"/>
        <v>3.141592654</v>
      </c>
      <c r="HT396" s="141">
        <f t="shared" si="217"/>
        <v>3.141592654</v>
      </c>
      <c r="HU396" s="122">
        <f t="shared" si="218"/>
        <v>3.141592654</v>
      </c>
      <c r="HV396" s="142">
        <f t="shared" si="219"/>
        <v>1</v>
      </c>
      <c r="HW396" s="142">
        <f t="shared" si="220"/>
        <v>53.63818527</v>
      </c>
      <c r="HX396" s="130">
        <f t="shared" si="221"/>
        <v>53.63818527</v>
      </c>
      <c r="HY396" s="143">
        <f t="shared" si="222"/>
        <v>-53.63818527</v>
      </c>
      <c r="HZ396" s="143">
        <f t="shared" si="223"/>
        <v>0</v>
      </c>
      <c r="IA396" s="143">
        <f t="shared" si="224"/>
        <v>3.141592654</v>
      </c>
      <c r="IB396" s="124">
        <f t="shared" si="225"/>
        <v>53.63818527</v>
      </c>
      <c r="IC396" s="140">
        <f t="shared" si="226"/>
        <v>-2.094395102</v>
      </c>
      <c r="ID396" s="140">
        <f t="shared" si="227"/>
        <v>2.094395102</v>
      </c>
      <c r="IE396" s="141">
        <f t="shared" si="228"/>
        <v>0</v>
      </c>
      <c r="IF396" s="141">
        <f t="shared" si="229"/>
        <v>0</v>
      </c>
      <c r="IG396" s="122">
        <f t="shared" si="230"/>
        <v>0</v>
      </c>
      <c r="IH396" s="142">
        <f t="shared" si="231"/>
        <v>1</v>
      </c>
      <c r="II396" s="142">
        <f t="shared" si="232"/>
        <v>61.42748699</v>
      </c>
      <c r="IJ396" s="130">
        <f t="shared" si="233"/>
        <v>61.42748699</v>
      </c>
      <c r="IK396" s="143">
        <f t="shared" si="234"/>
        <v>61.42748699</v>
      </c>
      <c r="IL396" s="143">
        <f t="shared" si="235"/>
        <v>0</v>
      </c>
      <c r="IM396" s="143">
        <f t="shared" si="236"/>
        <v>0</v>
      </c>
      <c r="IN396" s="124">
        <f t="shared" si="237"/>
        <v>61.42748699</v>
      </c>
    </row>
    <row r="397" ht="12.75" customHeight="1">
      <c r="A397" s="129">
        <f>'Cortez Cubic'!AP397</f>
        <v>-0.2187762226</v>
      </c>
      <c r="B397" s="129">
        <f>'Cortez Cubic'!AQ397</f>
        <v>1.286767247</v>
      </c>
      <c r="C397" s="129">
        <f>'Cortez Cubic'!AR397</f>
        <v>10315.69905</v>
      </c>
      <c r="D397" s="129">
        <f>'Cortez Cubic'!AS397</f>
        <v>-781587.2683</v>
      </c>
      <c r="E397" s="129">
        <f t="shared" ref="E397:H397" si="6510">0</f>
        <v>0</v>
      </c>
      <c r="F397" s="129">
        <f t="shared" si="6510"/>
        <v>0</v>
      </c>
      <c r="G397" s="129">
        <f t="shared" si="6510"/>
        <v>0</v>
      </c>
      <c r="H397" s="129">
        <f t="shared" si="6510"/>
        <v>0</v>
      </c>
      <c r="I397" s="110">
        <f>'Cortez Cubic'!I397</f>
        <v>135</v>
      </c>
      <c r="J397" s="130">
        <f t="shared" si="28"/>
        <v>160.933062</v>
      </c>
      <c r="K397" s="131">
        <f t="shared" si="29"/>
        <v>1</v>
      </c>
      <c r="L397" s="131">
        <f t="shared" si="30"/>
        <v>0</v>
      </c>
      <c r="M397" s="132">
        <f t="shared" si="31"/>
        <v>-25.93306199</v>
      </c>
      <c r="N397" s="133">
        <f t="shared" si="32"/>
        <v>70.50291658</v>
      </c>
      <c r="O397" s="134">
        <f t="shared" si="33"/>
        <v>160.933062</v>
      </c>
      <c r="P397" s="134">
        <f t="shared" si="34"/>
        <v>0</v>
      </c>
      <c r="Q397" s="135">
        <f t="shared" si="35"/>
        <v>90.43014541</v>
      </c>
      <c r="R397" s="135">
        <f t="shared" si="36"/>
        <v>0</v>
      </c>
      <c r="S397" s="136">
        <f t="shared" si="37"/>
        <v>-245.4815479</v>
      </c>
      <c r="T397" s="136">
        <f t="shared" si="38"/>
        <v>0</v>
      </c>
      <c r="U397" s="137">
        <f t="shared" ref="U397:X397" si="6511">ATAN2(A397,E397)</f>
        <v>3.141592654</v>
      </c>
      <c r="V397" s="137">
        <f t="shared" si="6511"/>
        <v>0</v>
      </c>
      <c r="W397" s="137">
        <f t="shared" si="6511"/>
        <v>0</v>
      </c>
      <c r="X397" s="137">
        <f t="shared" si="6511"/>
        <v>3.141592654</v>
      </c>
      <c r="Y397" s="137">
        <f t="shared" ref="Y397:AB397" si="6512">SQRT(POWER(A397,2)+POWER(E397,2))</f>
        <v>0.2187762226</v>
      </c>
      <c r="Z397" s="137">
        <f t="shared" si="6512"/>
        <v>1.286767247</v>
      </c>
      <c r="AA397" s="137">
        <f t="shared" si="6512"/>
        <v>10315.69905</v>
      </c>
      <c r="AB397" s="137">
        <f t="shared" si="6512"/>
        <v>781587.2683</v>
      </c>
      <c r="AC397" s="138">
        <f t="shared" ref="AC397:AF397" si="6513">U397-$U397</f>
        <v>0</v>
      </c>
      <c r="AD397" s="138">
        <f t="shared" si="6513"/>
        <v>-3.141592654</v>
      </c>
      <c r="AE397" s="138">
        <f t="shared" si="6513"/>
        <v>-3.141592654</v>
      </c>
      <c r="AF397" s="138">
        <f t="shared" si="6513"/>
        <v>0</v>
      </c>
      <c r="AG397" s="138">
        <f t="shared" ref="AG397:AJ397" si="6514">Y397/$Y397</f>
        <v>1</v>
      </c>
      <c r="AH397" s="138">
        <f t="shared" si="6514"/>
        <v>5.881659495</v>
      </c>
      <c r="AI397" s="138">
        <f t="shared" si="6514"/>
        <v>47151.82904</v>
      </c>
      <c r="AJ397" s="138">
        <f t="shared" si="6514"/>
        <v>3572542.112</v>
      </c>
      <c r="AK397" s="139">
        <f t="shared" ref="AK397:AN397" si="6515">AG397*COS(AC397)</f>
        <v>1</v>
      </c>
      <c r="AL397" s="139">
        <f t="shared" si="6515"/>
        <v>-5.881659495</v>
      </c>
      <c r="AM397" s="139">
        <f t="shared" si="6515"/>
        <v>-47151.82904</v>
      </c>
      <c r="AN397" s="139">
        <f t="shared" si="6515"/>
        <v>3572542.112</v>
      </c>
      <c r="AO397" s="129">
        <f t="shared" ref="AO397:AR397" si="6516">AG397*SIN(AC397)</f>
        <v>0</v>
      </c>
      <c r="AP397" s="129">
        <f t="shared" si="6516"/>
        <v>0</v>
      </c>
      <c r="AQ397" s="129">
        <f t="shared" si="6516"/>
        <v>0</v>
      </c>
      <c r="AR397" s="129">
        <f t="shared" si="6516"/>
        <v>0</v>
      </c>
      <c r="AS397" s="140">
        <f t="shared" si="45"/>
        <v>-9.424777961</v>
      </c>
      <c r="AT397" s="141">
        <f t="shared" si="46"/>
        <v>-9.424777961</v>
      </c>
      <c r="AU397" s="141">
        <f t="shared" si="47"/>
        <v>-3.141592654</v>
      </c>
      <c r="AV397" s="122">
        <f t="shared" si="48"/>
        <v>3.141592654</v>
      </c>
      <c r="AW397" s="142">
        <f t="shared" si="49"/>
        <v>203.4696487</v>
      </c>
      <c r="AX397" s="130">
        <f t="shared" si="50"/>
        <v>203.4696487</v>
      </c>
      <c r="AY397" s="143">
        <f t="shared" si="51"/>
        <v>406.9392974</v>
      </c>
      <c r="AZ397" s="143">
        <f t="shared" si="52"/>
        <v>0</v>
      </c>
      <c r="BA397" s="143">
        <f t="shared" si="53"/>
        <v>0</v>
      </c>
      <c r="BB397" s="124">
        <f t="shared" si="54"/>
        <v>406.9392974</v>
      </c>
      <c r="BC397" s="140">
        <f t="shared" ref="BC397:BD397" si="6517">BC$2*AD397</f>
        <v>-3.141592654</v>
      </c>
      <c r="BD397" s="140">
        <f t="shared" si="6517"/>
        <v>-3.141592654</v>
      </c>
      <c r="BE397" s="141">
        <f t="shared" si="56"/>
        <v>-6.283185307</v>
      </c>
      <c r="BF397" s="141">
        <f t="shared" si="57"/>
        <v>0</v>
      </c>
      <c r="BG397" s="122">
        <f t="shared" si="58"/>
        <v>0</v>
      </c>
      <c r="BH397" s="142">
        <f t="shared" ref="BH397:BI397" si="6518">POWER(AH397,BH$2)</f>
        <v>5.881659495</v>
      </c>
      <c r="BI397" s="142">
        <f t="shared" si="6518"/>
        <v>47151.82904</v>
      </c>
      <c r="BJ397" s="130">
        <f t="shared" si="60"/>
        <v>277331.003</v>
      </c>
      <c r="BK397" s="143">
        <f t="shared" si="61"/>
        <v>2495979.027</v>
      </c>
      <c r="BL397" s="143">
        <f t="shared" si="62"/>
        <v>0</v>
      </c>
      <c r="BM397" s="143">
        <f t="shared" si="63"/>
        <v>0</v>
      </c>
      <c r="BN397" s="124">
        <f t="shared" si="64"/>
        <v>2495979.027</v>
      </c>
      <c r="BO397" s="140">
        <f t="shared" si="65"/>
        <v>0</v>
      </c>
      <c r="BP397" s="141">
        <f t="shared" si="66"/>
        <v>0</v>
      </c>
      <c r="BQ397" s="141">
        <f t="shared" si="67"/>
        <v>0</v>
      </c>
      <c r="BR397" s="122">
        <f t="shared" si="68"/>
        <v>0</v>
      </c>
      <c r="BS397" s="142">
        <f t="shared" si="69"/>
        <v>3572542.112</v>
      </c>
      <c r="BT397" s="130">
        <f t="shared" si="70"/>
        <v>3572542.112</v>
      </c>
      <c r="BU397" s="143">
        <f t="shared" si="71"/>
        <v>-96458637.02</v>
      </c>
      <c r="BV397" s="143">
        <f t="shared" si="72"/>
        <v>0</v>
      </c>
      <c r="BW397" s="143">
        <f t="shared" si="73"/>
        <v>3.141592654</v>
      </c>
      <c r="BX397" s="124">
        <f t="shared" si="74"/>
        <v>96458637.02</v>
      </c>
      <c r="BY397" s="144">
        <f t="shared" ref="BY397:BZ397" si="6519">AY397+BK397+BU397</f>
        <v>-93962251.05</v>
      </c>
      <c r="BZ397" s="144">
        <f t="shared" si="6519"/>
        <v>0</v>
      </c>
      <c r="CA397" s="144">
        <f t="shared" si="76"/>
        <v>-3.141592654</v>
      </c>
      <c r="CB397" s="145">
        <f t="shared" si="77"/>
        <v>93962251.05</v>
      </c>
      <c r="CC397" s="140">
        <f t="shared" ref="CC397:CD397" si="6520">CC$2*AD397</f>
        <v>-6.283185307</v>
      </c>
      <c r="CD397" s="140">
        <f t="shared" si="6520"/>
        <v>-6.283185307</v>
      </c>
      <c r="CE397" s="141">
        <f t="shared" si="79"/>
        <v>-12.56637061</v>
      </c>
      <c r="CF397" s="141">
        <f t="shared" si="80"/>
        <v>0</v>
      </c>
      <c r="CG397" s="122">
        <f t="shared" si="81"/>
        <v>0</v>
      </c>
      <c r="CH397" s="142">
        <f t="shared" ref="CH397:CI397" si="6521">POWER(AH397,CH$2)</f>
        <v>34.59391841</v>
      </c>
      <c r="CI397" s="142">
        <f t="shared" si="6521"/>
        <v>2223294982</v>
      </c>
      <c r="CJ397" s="130">
        <f t="shared" si="83"/>
        <v>76912485225</v>
      </c>
      <c r="CK397" s="143">
        <f t="shared" si="84"/>
        <v>-76912485225</v>
      </c>
      <c r="CL397" s="143">
        <f t="shared" si="85"/>
        <v>0</v>
      </c>
      <c r="CM397" s="143">
        <f t="shared" si="86"/>
        <v>3.141592654</v>
      </c>
      <c r="CN397" s="124">
        <f t="shared" si="87"/>
        <v>76912485225</v>
      </c>
      <c r="CO397" s="140">
        <f t="shared" si="88"/>
        <v>-9.424777961</v>
      </c>
      <c r="CP397" s="141">
        <f t="shared" si="89"/>
        <v>-9.424777961</v>
      </c>
      <c r="CQ397" s="141">
        <f t="shared" si="90"/>
        <v>-3.141592654</v>
      </c>
      <c r="CR397" s="122">
        <f t="shared" si="91"/>
        <v>3.141592654</v>
      </c>
      <c r="CS397" s="142">
        <f t="shared" si="92"/>
        <v>104832424919536</v>
      </c>
      <c r="CT397" s="130">
        <f t="shared" si="93"/>
        <v>104832424919536</v>
      </c>
      <c r="CU397" s="143">
        <f t="shared" si="94"/>
        <v>-419329699678145</v>
      </c>
      <c r="CV397" s="143">
        <f t="shared" si="95"/>
        <v>0.05135307745</v>
      </c>
      <c r="CW397" s="143">
        <f t="shared" si="96"/>
        <v>3.141592654</v>
      </c>
      <c r="CX397" s="124">
        <f t="shared" si="97"/>
        <v>419329699678145</v>
      </c>
      <c r="CY397" s="140">
        <f t="shared" si="98"/>
        <v>-9.424777961</v>
      </c>
      <c r="CZ397" s="140">
        <f t="shared" si="99"/>
        <v>0</v>
      </c>
      <c r="DA397" s="141">
        <f t="shared" si="100"/>
        <v>-9.424777961</v>
      </c>
      <c r="DB397" s="141">
        <f t="shared" si="101"/>
        <v>-3.141592654</v>
      </c>
      <c r="DC397" s="122">
        <f t="shared" si="102"/>
        <v>3.141592654</v>
      </c>
      <c r="DD397" s="142">
        <f t="shared" si="103"/>
        <v>203.4696487</v>
      </c>
      <c r="DE397" s="142">
        <f t="shared" si="104"/>
        <v>3572542.112</v>
      </c>
      <c r="DF397" s="130">
        <f t="shared" si="105"/>
        <v>726903888.4</v>
      </c>
      <c r="DG397" s="143">
        <f t="shared" si="106"/>
        <v>-2907615554</v>
      </c>
      <c r="DH397" s="143">
        <f t="shared" si="107"/>
        <v>0.0000003560802081</v>
      </c>
      <c r="DI397" s="143">
        <f t="shared" si="108"/>
        <v>3.141592654</v>
      </c>
      <c r="DJ397" s="124">
        <f t="shared" si="109"/>
        <v>2907615554</v>
      </c>
      <c r="DK397" s="140">
        <f t="shared" ref="DK397:DM397" si="6522">DK$2*AD397</f>
        <v>-3.141592654</v>
      </c>
      <c r="DL397" s="140">
        <f t="shared" si="6522"/>
        <v>-3.141592654</v>
      </c>
      <c r="DM397" s="140">
        <f t="shared" si="6522"/>
        <v>0</v>
      </c>
      <c r="DN397" s="141">
        <f t="shared" si="111"/>
        <v>-6.283185307</v>
      </c>
      <c r="DO397" s="141">
        <f t="shared" si="112"/>
        <v>0</v>
      </c>
      <c r="DP397" s="122">
        <f t="shared" si="113"/>
        <v>0</v>
      </c>
      <c r="DQ397" s="142">
        <f t="shared" ref="DQ397:DS397" si="6523">POWER(AH397,DQ$2)</f>
        <v>5.881659495</v>
      </c>
      <c r="DR397" s="142">
        <f t="shared" si="6523"/>
        <v>47151.82904</v>
      </c>
      <c r="DS397" s="142">
        <f t="shared" si="6523"/>
        <v>3572542.112</v>
      </c>
      <c r="DT397" s="130">
        <f t="shared" si="115"/>
        <v>990776687093</v>
      </c>
      <c r="DU397" s="143">
        <f t="shared" si="116"/>
        <v>-17833980367666</v>
      </c>
      <c r="DV397" s="143">
        <f t="shared" si="117"/>
        <v>0</v>
      </c>
      <c r="DW397" s="143">
        <f t="shared" si="118"/>
        <v>3.141592654</v>
      </c>
      <c r="DX397" s="124">
        <f t="shared" si="119"/>
        <v>17833980367666</v>
      </c>
      <c r="DY397" s="140">
        <f t="shared" si="120"/>
        <v>0</v>
      </c>
      <c r="DZ397" s="141">
        <f t="shared" si="121"/>
        <v>0</v>
      </c>
      <c r="EA397" s="141">
        <f t="shared" si="122"/>
        <v>0</v>
      </c>
      <c r="EB397" s="122">
        <f t="shared" si="123"/>
        <v>0</v>
      </c>
      <c r="EC397" s="142">
        <f t="shared" si="124"/>
        <v>12763057139766</v>
      </c>
      <c r="ED397" s="130">
        <f t="shared" si="125"/>
        <v>12763057139766</v>
      </c>
      <c r="EE397" s="143">
        <f t="shared" si="126"/>
        <v>344602542773691</v>
      </c>
      <c r="EF397" s="143">
        <f t="shared" si="127"/>
        <v>0</v>
      </c>
      <c r="EG397" s="143">
        <f t="shared" si="128"/>
        <v>0</v>
      </c>
      <c r="EH397" s="124">
        <f t="shared" si="129"/>
        <v>344602542773691</v>
      </c>
      <c r="EI397" s="144">
        <f t="shared" ref="EI397:EJ397" si="6524">CK397+CU397+DG397+DU397+EE397</f>
        <v>-92640957372898</v>
      </c>
      <c r="EJ397" s="144">
        <f t="shared" si="6524"/>
        <v>0.05135343353</v>
      </c>
      <c r="EK397" s="144">
        <f t="shared" si="131"/>
        <v>3.141592654</v>
      </c>
      <c r="EL397" s="145">
        <f t="shared" si="132"/>
        <v>92640957372898</v>
      </c>
      <c r="EM397" s="140">
        <f t="shared" si="133"/>
        <v>1.570796327</v>
      </c>
      <c r="EN397" s="141">
        <f t="shared" si="134"/>
        <v>1.570796327</v>
      </c>
      <c r="EO397" s="141">
        <f t="shared" si="135"/>
        <v>1.570796327</v>
      </c>
      <c r="EP397" s="122">
        <f t="shared" si="136"/>
        <v>1.570796327</v>
      </c>
      <c r="EQ397" s="142">
        <f t="shared" si="137"/>
        <v>9625017.266</v>
      </c>
      <c r="ER397" s="130">
        <f t="shared" si="138"/>
        <v>9625017.266</v>
      </c>
      <c r="ES397" s="143">
        <f t="shared" si="139"/>
        <v>0.00000001416754593</v>
      </c>
      <c r="ET397" s="143">
        <f t="shared" si="140"/>
        <v>50013056.79</v>
      </c>
      <c r="EU397" s="143">
        <f t="shared" si="141"/>
        <v>1.570796327</v>
      </c>
      <c r="EV397" s="124">
        <f t="shared" si="142"/>
        <v>50013056.79</v>
      </c>
      <c r="EW397" s="144">
        <f t="shared" ref="EW397:EX397" si="6525">BY397+ES397</f>
        <v>-93962251.05</v>
      </c>
      <c r="EX397" s="144">
        <f t="shared" si="6525"/>
        <v>50013056.79</v>
      </c>
      <c r="EY397" s="144">
        <f t="shared" si="144"/>
        <v>2.65246546</v>
      </c>
      <c r="EZ397" s="145">
        <f t="shared" si="145"/>
        <v>106443461.4</v>
      </c>
      <c r="FA397" s="140">
        <f t="shared" si="146"/>
        <v>0.8841551532</v>
      </c>
      <c r="FB397" s="141">
        <f t="shared" si="147"/>
        <v>0.8841551532</v>
      </c>
      <c r="FC397" s="141">
        <f t="shared" si="148"/>
        <v>0.8841551532</v>
      </c>
      <c r="FD397" s="122">
        <f t="shared" si="149"/>
        <v>0.8841551532</v>
      </c>
      <c r="FE397" s="142">
        <f t="shared" si="150"/>
        <v>473.9214107</v>
      </c>
      <c r="FF397" s="130">
        <f t="shared" si="151"/>
        <v>473.9214107</v>
      </c>
      <c r="FG397" s="143">
        <f t="shared" si="152"/>
        <v>79.48625441</v>
      </c>
      <c r="FH397" s="143">
        <f t="shared" si="153"/>
        <v>96.96935328</v>
      </c>
      <c r="FI397" s="143">
        <f t="shared" si="154"/>
        <v>0.8841551532</v>
      </c>
      <c r="FJ397" s="124">
        <f t="shared" si="155"/>
        <v>125.383891</v>
      </c>
      <c r="FK397" s="140">
        <f t="shared" si="156"/>
        <v>-6.283185307</v>
      </c>
      <c r="FL397" s="141">
        <f t="shared" si="157"/>
        <v>-6.283185307</v>
      </c>
      <c r="FM397" s="141">
        <f t="shared" si="158"/>
        <v>0</v>
      </c>
      <c r="FN397" s="122">
        <f t="shared" si="159"/>
        <v>0</v>
      </c>
      <c r="FO397" s="142">
        <f t="shared" si="160"/>
        <v>34.59391841</v>
      </c>
      <c r="FP397" s="130">
        <f t="shared" si="161"/>
        <v>34.59391841</v>
      </c>
      <c r="FQ397" s="143">
        <f t="shared" si="162"/>
        <v>-34.59391841</v>
      </c>
      <c r="FR397" s="143">
        <f t="shared" si="163"/>
        <v>0</v>
      </c>
      <c r="FS397" s="143">
        <f t="shared" si="164"/>
        <v>3.141592654</v>
      </c>
      <c r="FT397" s="124">
        <f t="shared" si="165"/>
        <v>34.59391841</v>
      </c>
      <c r="FU397" s="144">
        <f t="shared" si="166"/>
        <v>-141490.0811</v>
      </c>
      <c r="FV397" s="144">
        <f t="shared" si="167"/>
        <v>0</v>
      </c>
      <c r="FW397" s="144">
        <f t="shared" si="168"/>
        <v>-3.141592654</v>
      </c>
      <c r="FX397" s="145">
        <f t="shared" si="169"/>
        <v>141490.0811</v>
      </c>
      <c r="FY397" s="140">
        <f t="shared" si="170"/>
        <v>-3.141592654</v>
      </c>
      <c r="FZ397" s="140">
        <f t="shared" si="171"/>
        <v>-0.8841551532</v>
      </c>
      <c r="GA397" s="141">
        <f t="shared" si="172"/>
        <v>-4.025747807</v>
      </c>
      <c r="GB397" s="141">
        <f t="shared" si="173"/>
        <v>-4.025747807</v>
      </c>
      <c r="GC397" s="122">
        <f t="shared" si="174"/>
        <v>2.2574375</v>
      </c>
      <c r="GD397" s="142">
        <f t="shared" si="175"/>
        <v>141490.0811</v>
      </c>
      <c r="GE397" s="142">
        <f t="shared" si="176"/>
        <v>0.007975506201</v>
      </c>
      <c r="GF397" s="130">
        <f t="shared" si="177"/>
        <v>1128.455019</v>
      </c>
      <c r="GG397" s="143">
        <f t="shared" si="178"/>
        <v>-79.48625441</v>
      </c>
      <c r="GH397" s="143">
        <f t="shared" si="179"/>
        <v>96.96935328</v>
      </c>
      <c r="GI397" s="143">
        <f t="shared" si="180"/>
        <v>2.2574375</v>
      </c>
      <c r="GJ397" s="124">
        <f t="shared" si="181"/>
        <v>125.383891</v>
      </c>
      <c r="GK397" s="146">
        <f t="shared" si="182"/>
        <v>-0.5</v>
      </c>
      <c r="GL397" s="127">
        <f t="shared" si="183"/>
        <v>-0.8660254038</v>
      </c>
      <c r="GM397" s="146">
        <f t="shared" si="184"/>
        <v>-2.094395102</v>
      </c>
      <c r="GN397" s="127">
        <f t="shared" si="185"/>
        <v>1</v>
      </c>
      <c r="GO397" s="147">
        <f t="shared" si="186"/>
        <v>-0.5</v>
      </c>
      <c r="GP397" s="128">
        <f t="shared" si="187"/>
        <v>0.8660254038</v>
      </c>
      <c r="GQ397" s="147">
        <f t="shared" si="188"/>
        <v>2.094395102</v>
      </c>
      <c r="GR397" s="128">
        <f t="shared" si="189"/>
        <v>1</v>
      </c>
      <c r="GS397" s="140">
        <f t="shared" si="190"/>
        <v>-2.094395102</v>
      </c>
      <c r="GT397" s="140">
        <f t="shared" si="191"/>
        <v>0.8841551532</v>
      </c>
      <c r="GU397" s="141">
        <f t="shared" si="192"/>
        <v>-1.210239949</v>
      </c>
      <c r="GV397" s="141">
        <f t="shared" si="193"/>
        <v>-1.210239949</v>
      </c>
      <c r="GW397" s="122">
        <f t="shared" si="194"/>
        <v>-1.210239949</v>
      </c>
      <c r="GX397" s="142">
        <f t="shared" si="195"/>
        <v>1</v>
      </c>
      <c r="GY397" s="142">
        <f t="shared" si="196"/>
        <v>125.383891</v>
      </c>
      <c r="GZ397" s="130">
        <f t="shared" si="197"/>
        <v>125.383891</v>
      </c>
      <c r="HA397" s="143">
        <f t="shared" si="198"/>
        <v>44.23479612</v>
      </c>
      <c r="HB397" s="143">
        <f t="shared" si="199"/>
        <v>-117.3217922</v>
      </c>
      <c r="HC397" s="143">
        <f t="shared" si="200"/>
        <v>-1.210239949</v>
      </c>
      <c r="HD397" s="124">
        <f t="shared" si="201"/>
        <v>125.383891</v>
      </c>
      <c r="HE397" s="140">
        <f t="shared" si="202"/>
        <v>2.094395102</v>
      </c>
      <c r="HF397" s="140">
        <f t="shared" si="203"/>
        <v>2.2574375</v>
      </c>
      <c r="HG397" s="141">
        <f t="shared" si="204"/>
        <v>4.351832603</v>
      </c>
      <c r="HH397" s="141">
        <f t="shared" si="205"/>
        <v>4.351832603</v>
      </c>
      <c r="HI397" s="122">
        <f t="shared" si="206"/>
        <v>-1.931352704</v>
      </c>
      <c r="HJ397" s="142">
        <f t="shared" si="207"/>
        <v>1</v>
      </c>
      <c r="HK397" s="142">
        <f t="shared" si="208"/>
        <v>125.383891</v>
      </c>
      <c r="HL397" s="130">
        <f t="shared" si="209"/>
        <v>125.383891</v>
      </c>
      <c r="HM397" s="143">
        <f t="shared" si="210"/>
        <v>-44.23479612</v>
      </c>
      <c r="HN397" s="143">
        <f t="shared" si="211"/>
        <v>-117.3217922</v>
      </c>
      <c r="HO397" s="143">
        <f t="shared" si="212"/>
        <v>-1.931352704</v>
      </c>
      <c r="HP397" s="124">
        <f t="shared" si="213"/>
        <v>125.383891</v>
      </c>
      <c r="HQ397" s="140">
        <f t="shared" si="214"/>
        <v>2.094395102</v>
      </c>
      <c r="HR397" s="140">
        <f t="shared" si="215"/>
        <v>0.8841551532</v>
      </c>
      <c r="HS397" s="141">
        <f t="shared" si="216"/>
        <v>2.978550256</v>
      </c>
      <c r="HT397" s="141">
        <f t="shared" si="217"/>
        <v>2.978550256</v>
      </c>
      <c r="HU397" s="122">
        <f t="shared" si="218"/>
        <v>2.978550256</v>
      </c>
      <c r="HV397" s="142">
        <f t="shared" si="219"/>
        <v>1</v>
      </c>
      <c r="HW397" s="142">
        <f t="shared" si="220"/>
        <v>125.383891</v>
      </c>
      <c r="HX397" s="130">
        <f t="shared" si="221"/>
        <v>125.383891</v>
      </c>
      <c r="HY397" s="143">
        <f t="shared" si="222"/>
        <v>-123.7210505</v>
      </c>
      <c r="HZ397" s="143">
        <f t="shared" si="223"/>
        <v>20.35243893</v>
      </c>
      <c r="IA397" s="143">
        <f t="shared" si="224"/>
        <v>2.978550256</v>
      </c>
      <c r="IB397" s="124">
        <f t="shared" si="225"/>
        <v>125.383891</v>
      </c>
      <c r="IC397" s="140">
        <f t="shared" si="226"/>
        <v>-2.094395102</v>
      </c>
      <c r="ID397" s="140">
        <f t="shared" si="227"/>
        <v>2.2574375</v>
      </c>
      <c r="IE397" s="141">
        <f t="shared" si="228"/>
        <v>0.163042398</v>
      </c>
      <c r="IF397" s="141">
        <f t="shared" si="229"/>
        <v>0.163042398</v>
      </c>
      <c r="IG397" s="122">
        <f t="shared" si="230"/>
        <v>0.163042398</v>
      </c>
      <c r="IH397" s="142">
        <f t="shared" si="231"/>
        <v>1</v>
      </c>
      <c r="II397" s="142">
        <f t="shared" si="232"/>
        <v>125.383891</v>
      </c>
      <c r="IJ397" s="130">
        <f t="shared" si="233"/>
        <v>125.383891</v>
      </c>
      <c r="IK397" s="143">
        <f t="shared" si="234"/>
        <v>123.7210505</v>
      </c>
      <c r="IL397" s="143">
        <f t="shared" si="235"/>
        <v>20.35243893</v>
      </c>
      <c r="IM397" s="143">
        <f t="shared" si="236"/>
        <v>0.163042398</v>
      </c>
      <c r="IN397" s="124">
        <f t="shared" si="237"/>
        <v>125.383891</v>
      </c>
    </row>
    <row r="398" ht="12.75" customHeight="1">
      <c r="A398" s="129">
        <f>'Cortez Cubic'!AP398</f>
        <v>-0.2187762226</v>
      </c>
      <c r="B398" s="129">
        <f>'Cortez Cubic'!AQ398</f>
        <v>27.82362327</v>
      </c>
      <c r="C398" s="129">
        <f>'Cortez Cubic'!AR398</f>
        <v>17208.61619</v>
      </c>
      <c r="D398" s="129">
        <f>'Cortez Cubic'!AS398</f>
        <v>-2291844.782</v>
      </c>
      <c r="E398" s="129">
        <f t="shared" ref="E398:H398" si="6526">0</f>
        <v>0</v>
      </c>
      <c r="F398" s="129">
        <f t="shared" si="6526"/>
        <v>0</v>
      </c>
      <c r="G398" s="129">
        <f t="shared" si="6526"/>
        <v>0</v>
      </c>
      <c r="H398" s="129">
        <f t="shared" si="6526"/>
        <v>0</v>
      </c>
      <c r="I398" s="110">
        <f>'Cortez Cubic'!I398</f>
        <v>109</v>
      </c>
      <c r="J398" s="130">
        <f t="shared" si="28"/>
        <v>134.9896247</v>
      </c>
      <c r="K398" s="131">
        <f t="shared" si="29"/>
        <v>0</v>
      </c>
      <c r="L398" s="131">
        <f t="shared" si="30"/>
        <v>1</v>
      </c>
      <c r="M398" s="132">
        <f t="shared" si="31"/>
        <v>-25.98962468</v>
      </c>
      <c r="N398" s="133">
        <f t="shared" si="32"/>
        <v>139.7073025</v>
      </c>
      <c r="O398" s="134">
        <f t="shared" si="33"/>
        <v>274.6969272</v>
      </c>
      <c r="P398" s="134">
        <f t="shared" si="34"/>
        <v>0</v>
      </c>
      <c r="Q398" s="135">
        <f t="shared" si="35"/>
        <v>134.9896247</v>
      </c>
      <c r="R398" s="135">
        <f t="shared" si="36"/>
        <v>0</v>
      </c>
      <c r="S398" s="136">
        <f t="shared" si="37"/>
        <v>-282.508091</v>
      </c>
      <c r="T398" s="136">
        <f t="shared" si="38"/>
        <v>0</v>
      </c>
      <c r="U398" s="137">
        <f t="shared" ref="U398:X398" si="6527">ATAN2(A398,E398)</f>
        <v>3.141592654</v>
      </c>
      <c r="V398" s="137">
        <f t="shared" si="6527"/>
        <v>0</v>
      </c>
      <c r="W398" s="137">
        <f t="shared" si="6527"/>
        <v>0</v>
      </c>
      <c r="X398" s="137">
        <f t="shared" si="6527"/>
        <v>3.141592654</v>
      </c>
      <c r="Y398" s="137">
        <f t="shared" ref="Y398:AB398" si="6528">SQRT(POWER(A398,2)+POWER(E398,2))</f>
        <v>0.2187762226</v>
      </c>
      <c r="Z398" s="137">
        <f t="shared" si="6528"/>
        <v>27.82362327</v>
      </c>
      <c r="AA398" s="137">
        <f t="shared" si="6528"/>
        <v>17208.61619</v>
      </c>
      <c r="AB398" s="137">
        <f t="shared" si="6528"/>
        <v>2291844.782</v>
      </c>
      <c r="AC398" s="138">
        <f t="shared" ref="AC398:AF398" si="6529">U398-$U398</f>
        <v>0</v>
      </c>
      <c r="AD398" s="138">
        <f t="shared" si="6529"/>
        <v>-3.141592654</v>
      </c>
      <c r="AE398" s="138">
        <f t="shared" si="6529"/>
        <v>-3.141592654</v>
      </c>
      <c r="AF398" s="138">
        <f t="shared" si="6529"/>
        <v>0</v>
      </c>
      <c r="AG398" s="138">
        <f t="shared" ref="AG398:AJ398" si="6530">Y398/$Y398</f>
        <v>1</v>
      </c>
      <c r="AH398" s="138">
        <f t="shared" si="6530"/>
        <v>127.1784609</v>
      </c>
      <c r="AI398" s="138">
        <f t="shared" si="6530"/>
        <v>78658.53057</v>
      </c>
      <c r="AJ398" s="138">
        <f t="shared" si="6530"/>
        <v>10475748.94</v>
      </c>
      <c r="AK398" s="139">
        <f t="shared" ref="AK398:AN398" si="6531">AG398*COS(AC398)</f>
        <v>1</v>
      </c>
      <c r="AL398" s="139">
        <f t="shared" si="6531"/>
        <v>-127.1784609</v>
      </c>
      <c r="AM398" s="139">
        <f t="shared" si="6531"/>
        <v>-78658.53057</v>
      </c>
      <c r="AN398" s="139">
        <f t="shared" si="6531"/>
        <v>10475748.94</v>
      </c>
      <c r="AO398" s="129">
        <f t="shared" ref="AO398:AR398" si="6532">AG398*SIN(AC398)</f>
        <v>0</v>
      </c>
      <c r="AP398" s="129">
        <f t="shared" si="6532"/>
        <v>0</v>
      </c>
      <c r="AQ398" s="129">
        <f t="shared" si="6532"/>
        <v>0</v>
      </c>
      <c r="AR398" s="129">
        <f t="shared" si="6532"/>
        <v>0</v>
      </c>
      <c r="AS398" s="140">
        <f t="shared" si="45"/>
        <v>-9.424777961</v>
      </c>
      <c r="AT398" s="141">
        <f t="shared" si="46"/>
        <v>-9.424777961</v>
      </c>
      <c r="AU398" s="141">
        <f t="shared" si="47"/>
        <v>-3.141592654</v>
      </c>
      <c r="AV398" s="122">
        <f t="shared" si="48"/>
        <v>3.141592654</v>
      </c>
      <c r="AW398" s="142">
        <f t="shared" si="49"/>
        <v>2057030.327</v>
      </c>
      <c r="AX398" s="130">
        <f t="shared" si="50"/>
        <v>2057030.327</v>
      </c>
      <c r="AY398" s="143">
        <f t="shared" si="51"/>
        <v>4114060.653</v>
      </c>
      <c r="AZ398" s="143">
        <f t="shared" si="52"/>
        <v>-0.000000000503827121</v>
      </c>
      <c r="BA398" s="143">
        <f t="shared" si="53"/>
        <v>0</v>
      </c>
      <c r="BB398" s="124">
        <f t="shared" si="54"/>
        <v>4114060.653</v>
      </c>
      <c r="BC398" s="140">
        <f t="shared" ref="BC398:BD398" si="6533">BC$2*AD398</f>
        <v>-3.141592654</v>
      </c>
      <c r="BD398" s="140">
        <f t="shared" si="6533"/>
        <v>-3.141592654</v>
      </c>
      <c r="BE398" s="141">
        <f t="shared" si="56"/>
        <v>-6.283185307</v>
      </c>
      <c r="BF398" s="141">
        <f t="shared" si="57"/>
        <v>0</v>
      </c>
      <c r="BG398" s="122">
        <f t="shared" si="58"/>
        <v>0</v>
      </c>
      <c r="BH398" s="142">
        <f t="shared" ref="BH398:BI398" si="6534">POWER(AH398,BH$2)</f>
        <v>127.1784609</v>
      </c>
      <c r="BI398" s="142">
        <f t="shared" si="6534"/>
        <v>78658.53057</v>
      </c>
      <c r="BJ398" s="130">
        <f t="shared" si="60"/>
        <v>10003670.85</v>
      </c>
      <c r="BK398" s="143">
        <f t="shared" si="61"/>
        <v>90033037.68</v>
      </c>
      <c r="BL398" s="143">
        <f t="shared" si="62"/>
        <v>0</v>
      </c>
      <c r="BM398" s="143">
        <f t="shared" si="63"/>
        <v>0</v>
      </c>
      <c r="BN398" s="124">
        <f t="shared" si="64"/>
        <v>90033037.68</v>
      </c>
      <c r="BO398" s="140">
        <f t="shared" si="65"/>
        <v>0</v>
      </c>
      <c r="BP398" s="141">
        <f t="shared" si="66"/>
        <v>0</v>
      </c>
      <c r="BQ398" s="141">
        <f t="shared" si="67"/>
        <v>0</v>
      </c>
      <c r="BR398" s="122">
        <f t="shared" si="68"/>
        <v>0</v>
      </c>
      <c r="BS398" s="142">
        <f t="shared" si="69"/>
        <v>10475748.94</v>
      </c>
      <c r="BT398" s="130">
        <f t="shared" si="70"/>
        <v>10475748.94</v>
      </c>
      <c r="BU398" s="143">
        <f t="shared" si="71"/>
        <v>-282845221.4</v>
      </c>
      <c r="BV398" s="143">
        <f t="shared" si="72"/>
        <v>0</v>
      </c>
      <c r="BW398" s="143">
        <f t="shared" si="73"/>
        <v>3.141592654</v>
      </c>
      <c r="BX398" s="124">
        <f t="shared" si="74"/>
        <v>282845221.4</v>
      </c>
      <c r="BY398" s="144">
        <f t="shared" ref="BY398:BZ398" si="6535">AY398+BK398+BU398</f>
        <v>-188698123.1</v>
      </c>
      <c r="BZ398" s="144">
        <f t="shared" si="6535"/>
        <v>-0.000000000503827121</v>
      </c>
      <c r="CA398" s="144">
        <f t="shared" si="76"/>
        <v>-3.141592654</v>
      </c>
      <c r="CB398" s="145">
        <f t="shared" si="77"/>
        <v>188698123.1</v>
      </c>
      <c r="CC398" s="140">
        <f t="shared" ref="CC398:CD398" si="6536">CC$2*AD398</f>
        <v>-6.283185307</v>
      </c>
      <c r="CD398" s="140">
        <f t="shared" si="6536"/>
        <v>-6.283185307</v>
      </c>
      <c r="CE398" s="141">
        <f t="shared" si="79"/>
        <v>-12.56637061</v>
      </c>
      <c r="CF398" s="141">
        <f t="shared" si="80"/>
        <v>0</v>
      </c>
      <c r="CG398" s="122">
        <f t="shared" si="81"/>
        <v>0</v>
      </c>
      <c r="CH398" s="142">
        <f t="shared" ref="CH398:CI398" si="6537">POWER(AH398,CH$2)</f>
        <v>16174.36091</v>
      </c>
      <c r="CI398" s="142">
        <f t="shared" si="6537"/>
        <v>6187164432</v>
      </c>
      <c r="CJ398" s="130">
        <f t="shared" si="83"/>
        <v>100073430543774</v>
      </c>
      <c r="CK398" s="143">
        <f t="shared" si="84"/>
        <v>-100073430543774</v>
      </c>
      <c r="CL398" s="143">
        <f t="shared" si="85"/>
        <v>0</v>
      </c>
      <c r="CM398" s="143">
        <f t="shared" si="86"/>
        <v>3.141592654</v>
      </c>
      <c r="CN398" s="124">
        <f t="shared" si="87"/>
        <v>100073430543774</v>
      </c>
      <c r="CO398" s="140">
        <f t="shared" si="88"/>
        <v>-9.424777961</v>
      </c>
      <c r="CP398" s="141">
        <f t="shared" si="89"/>
        <v>-9.424777961</v>
      </c>
      <c r="CQ398" s="141">
        <f t="shared" si="90"/>
        <v>-3.141592654</v>
      </c>
      <c r="CR398" s="122">
        <f t="shared" si="91"/>
        <v>3.141592654</v>
      </c>
      <c r="CS398" s="142">
        <f t="shared" si="92"/>
        <v>486673262606807</v>
      </c>
      <c r="CT398" s="130">
        <f t="shared" si="93"/>
        <v>486673262606807</v>
      </c>
      <c r="CU398" s="143">
        <f t="shared" si="94"/>
        <v>-1.94669E+15</v>
      </c>
      <c r="CV398" s="143">
        <f t="shared" si="95"/>
        <v>0.2384011413</v>
      </c>
      <c r="CW398" s="143">
        <f t="shared" si="96"/>
        <v>3.141592654</v>
      </c>
      <c r="CX398" s="124">
        <f t="shared" si="97"/>
        <v>1.94669E+15</v>
      </c>
      <c r="CY398" s="140">
        <f t="shared" si="98"/>
        <v>-9.424777961</v>
      </c>
      <c r="CZ398" s="140">
        <f t="shared" si="99"/>
        <v>0</v>
      </c>
      <c r="DA398" s="141">
        <f t="shared" si="100"/>
        <v>-9.424777961</v>
      </c>
      <c r="DB398" s="141">
        <f t="shared" si="101"/>
        <v>-3.141592654</v>
      </c>
      <c r="DC398" s="122">
        <f t="shared" si="102"/>
        <v>3.141592654</v>
      </c>
      <c r="DD398" s="142">
        <f t="shared" si="103"/>
        <v>2057030.327</v>
      </c>
      <c r="DE398" s="142">
        <f t="shared" si="104"/>
        <v>10475748.94</v>
      </c>
      <c r="DF398" s="130">
        <f t="shared" si="105"/>
        <v>21548933264081</v>
      </c>
      <c r="DG398" s="143">
        <f t="shared" si="106"/>
        <v>-86195733056323</v>
      </c>
      <c r="DH398" s="143">
        <f t="shared" si="107"/>
        <v>0.01055593286</v>
      </c>
      <c r="DI398" s="143">
        <f t="shared" si="108"/>
        <v>3.141592654</v>
      </c>
      <c r="DJ398" s="124">
        <f t="shared" si="109"/>
        <v>86195733056323</v>
      </c>
      <c r="DK398" s="140">
        <f t="shared" ref="DK398:DM398" si="6538">DK$2*AD398</f>
        <v>-3.141592654</v>
      </c>
      <c r="DL398" s="140">
        <f t="shared" si="6538"/>
        <v>-3.141592654</v>
      </c>
      <c r="DM398" s="140">
        <f t="shared" si="6538"/>
        <v>0</v>
      </c>
      <c r="DN398" s="141">
        <f t="shared" si="111"/>
        <v>-6.283185307</v>
      </c>
      <c r="DO398" s="141">
        <f t="shared" si="112"/>
        <v>0</v>
      </c>
      <c r="DP398" s="122">
        <f t="shared" si="113"/>
        <v>0</v>
      </c>
      <c r="DQ398" s="142">
        <f t="shared" ref="DQ398:DS398" si="6539">POWER(AH398,DQ$2)</f>
        <v>127.1784609</v>
      </c>
      <c r="DR398" s="142">
        <f t="shared" si="6539"/>
        <v>78658.53057</v>
      </c>
      <c r="DS398" s="142">
        <f t="shared" si="6539"/>
        <v>10475748.94</v>
      </c>
      <c r="DT398" s="130">
        <f t="shared" si="115"/>
        <v>104795944341482</v>
      </c>
      <c r="DU398" s="143">
        <f t="shared" si="116"/>
        <v>-1.88633E+15</v>
      </c>
      <c r="DV398" s="143">
        <f t="shared" si="117"/>
        <v>0</v>
      </c>
      <c r="DW398" s="143">
        <f t="shared" si="118"/>
        <v>3.141592654</v>
      </c>
      <c r="DX398" s="124">
        <f t="shared" si="119"/>
        <v>1.88633E+15</v>
      </c>
      <c r="DY398" s="140">
        <f t="shared" si="120"/>
        <v>0</v>
      </c>
      <c r="DZ398" s="141">
        <f t="shared" si="121"/>
        <v>0</v>
      </c>
      <c r="EA398" s="141">
        <f t="shared" si="122"/>
        <v>0</v>
      </c>
      <c r="EB398" s="122">
        <f t="shared" si="123"/>
        <v>0</v>
      </c>
      <c r="EC398" s="142">
        <f t="shared" si="124"/>
        <v>109741315859249</v>
      </c>
      <c r="ED398" s="130">
        <f t="shared" si="125"/>
        <v>109741315859249</v>
      </c>
      <c r="EE398" s="143">
        <f t="shared" si="126"/>
        <v>2.96302E+15</v>
      </c>
      <c r="EF398" s="143">
        <f t="shared" si="127"/>
        <v>0</v>
      </c>
      <c r="EG398" s="143">
        <f t="shared" si="128"/>
        <v>0</v>
      </c>
      <c r="EH398" s="124">
        <f t="shared" si="129"/>
        <v>2.96302E+15</v>
      </c>
      <c r="EI398" s="144">
        <f t="shared" ref="EI398:EJ398" si="6540">CK398+CU398+DG398+DU398+EE398</f>
        <v>-1.05627E+15</v>
      </c>
      <c r="EJ398" s="144">
        <f t="shared" si="6540"/>
        <v>0.2489570742</v>
      </c>
      <c r="EK398" s="144">
        <f t="shared" si="131"/>
        <v>3.141592654</v>
      </c>
      <c r="EL398" s="145">
        <f t="shared" si="132"/>
        <v>1.05627E+15</v>
      </c>
      <c r="EM398" s="140">
        <f t="shared" si="133"/>
        <v>1.570796327</v>
      </c>
      <c r="EN398" s="141">
        <f t="shared" si="134"/>
        <v>1.570796327</v>
      </c>
      <c r="EO398" s="141">
        <f t="shared" si="135"/>
        <v>1.570796327</v>
      </c>
      <c r="EP398" s="122">
        <f t="shared" si="136"/>
        <v>1.570796327</v>
      </c>
      <c r="EQ398" s="142">
        <f t="shared" si="137"/>
        <v>32500364.37</v>
      </c>
      <c r="ER398" s="130">
        <f t="shared" si="138"/>
        <v>32500364.37</v>
      </c>
      <c r="ES398" s="143">
        <f t="shared" si="139"/>
        <v>0.00000001034072451</v>
      </c>
      <c r="ET398" s="143">
        <f t="shared" si="140"/>
        <v>168876847</v>
      </c>
      <c r="EU398" s="143">
        <f t="shared" si="141"/>
        <v>1.570796327</v>
      </c>
      <c r="EV398" s="124">
        <f t="shared" si="142"/>
        <v>168876847</v>
      </c>
      <c r="EW398" s="144">
        <f t="shared" ref="EW398:EX398" si="6541">BY398+ES398</f>
        <v>-188698123.1</v>
      </c>
      <c r="EX398" s="144">
        <f t="shared" si="6541"/>
        <v>168876847</v>
      </c>
      <c r="EY398" s="144">
        <f t="shared" si="144"/>
        <v>2.411570322</v>
      </c>
      <c r="EZ398" s="145">
        <f t="shared" si="145"/>
        <v>253231852.5</v>
      </c>
      <c r="FA398" s="140">
        <f t="shared" si="146"/>
        <v>0.8038567739</v>
      </c>
      <c r="FB398" s="141">
        <f t="shared" si="147"/>
        <v>0.8038567739</v>
      </c>
      <c r="FC398" s="141">
        <f t="shared" si="148"/>
        <v>0.8038567739</v>
      </c>
      <c r="FD398" s="122">
        <f t="shared" si="149"/>
        <v>0.8038567739</v>
      </c>
      <c r="FE398" s="142">
        <f t="shared" si="150"/>
        <v>632.6634967</v>
      </c>
      <c r="FF398" s="130">
        <f t="shared" si="151"/>
        <v>632.6634967</v>
      </c>
      <c r="FG398" s="143">
        <f t="shared" si="152"/>
        <v>116.1520535</v>
      </c>
      <c r="FH398" s="143">
        <f t="shared" si="153"/>
        <v>120.5212093</v>
      </c>
      <c r="FI398" s="143">
        <f t="shared" si="154"/>
        <v>0.8038567739</v>
      </c>
      <c r="FJ398" s="124">
        <f t="shared" si="155"/>
        <v>167.3817834</v>
      </c>
      <c r="FK398" s="140">
        <f t="shared" si="156"/>
        <v>-6.283185307</v>
      </c>
      <c r="FL398" s="141">
        <f t="shared" si="157"/>
        <v>-6.283185307</v>
      </c>
      <c r="FM398" s="141">
        <f t="shared" si="158"/>
        <v>0</v>
      </c>
      <c r="FN398" s="122">
        <f t="shared" si="159"/>
        <v>0</v>
      </c>
      <c r="FO398" s="142">
        <f t="shared" si="160"/>
        <v>16174.36091</v>
      </c>
      <c r="FP398" s="130">
        <f t="shared" si="161"/>
        <v>16174.36091</v>
      </c>
      <c r="FQ398" s="143">
        <f t="shared" si="162"/>
        <v>-16174.36091</v>
      </c>
      <c r="FR398" s="143">
        <f t="shared" si="163"/>
        <v>0</v>
      </c>
      <c r="FS398" s="143">
        <f t="shared" si="164"/>
        <v>3.141592654</v>
      </c>
      <c r="FT398" s="124">
        <f t="shared" si="165"/>
        <v>16174.36091</v>
      </c>
      <c r="FU398" s="144">
        <f t="shared" si="166"/>
        <v>-252149.9526</v>
      </c>
      <c r="FV398" s="144">
        <f t="shared" si="167"/>
        <v>0</v>
      </c>
      <c r="FW398" s="144">
        <f t="shared" si="168"/>
        <v>-3.141592654</v>
      </c>
      <c r="FX398" s="145">
        <f t="shared" si="169"/>
        <v>252149.9526</v>
      </c>
      <c r="FY398" s="140">
        <f t="shared" si="170"/>
        <v>-3.141592654</v>
      </c>
      <c r="FZ398" s="140">
        <f t="shared" si="171"/>
        <v>-0.8038567739</v>
      </c>
      <c r="GA398" s="141">
        <f t="shared" si="172"/>
        <v>-3.945449428</v>
      </c>
      <c r="GB398" s="141">
        <f t="shared" si="173"/>
        <v>-3.945449428</v>
      </c>
      <c r="GC398" s="122">
        <f t="shared" si="174"/>
        <v>2.33773588</v>
      </c>
      <c r="GD398" s="142">
        <f t="shared" si="175"/>
        <v>252149.9526</v>
      </c>
      <c r="GE398" s="142">
        <f t="shared" si="176"/>
        <v>0.005974365788</v>
      </c>
      <c r="GF398" s="130">
        <f t="shared" si="177"/>
        <v>1506.43605</v>
      </c>
      <c r="GG398" s="143">
        <f t="shared" si="178"/>
        <v>-116.1520535</v>
      </c>
      <c r="GH398" s="143">
        <f t="shared" si="179"/>
        <v>120.5212093</v>
      </c>
      <c r="GI398" s="143">
        <f t="shared" si="180"/>
        <v>2.33773588</v>
      </c>
      <c r="GJ398" s="124">
        <f t="shared" si="181"/>
        <v>167.3817834</v>
      </c>
      <c r="GK398" s="146">
        <f t="shared" si="182"/>
        <v>-0.5</v>
      </c>
      <c r="GL398" s="127">
        <f t="shared" si="183"/>
        <v>-0.8660254038</v>
      </c>
      <c r="GM398" s="146">
        <f t="shared" si="184"/>
        <v>-2.094395102</v>
      </c>
      <c r="GN398" s="127">
        <f t="shared" si="185"/>
        <v>1</v>
      </c>
      <c r="GO398" s="147">
        <f t="shared" si="186"/>
        <v>-0.5</v>
      </c>
      <c r="GP398" s="128">
        <f t="shared" si="187"/>
        <v>0.8660254038</v>
      </c>
      <c r="GQ398" s="147">
        <f t="shared" si="188"/>
        <v>2.094395102</v>
      </c>
      <c r="GR398" s="128">
        <f t="shared" si="189"/>
        <v>1</v>
      </c>
      <c r="GS398" s="140">
        <f t="shared" si="190"/>
        <v>-2.094395102</v>
      </c>
      <c r="GT398" s="140">
        <f t="shared" si="191"/>
        <v>0.8038567739</v>
      </c>
      <c r="GU398" s="141">
        <f t="shared" si="192"/>
        <v>-1.290538328</v>
      </c>
      <c r="GV398" s="141">
        <f t="shared" si="193"/>
        <v>-1.290538328</v>
      </c>
      <c r="GW398" s="122">
        <f t="shared" si="194"/>
        <v>-1.290538328</v>
      </c>
      <c r="GX398" s="142">
        <f t="shared" si="195"/>
        <v>1</v>
      </c>
      <c r="GY398" s="142">
        <f t="shared" si="196"/>
        <v>167.3817834</v>
      </c>
      <c r="GZ398" s="130">
        <f t="shared" si="197"/>
        <v>167.3817834</v>
      </c>
      <c r="HA398" s="143">
        <f t="shared" si="198"/>
        <v>46.29840219</v>
      </c>
      <c r="HB398" s="143">
        <f t="shared" si="199"/>
        <v>-160.8512336</v>
      </c>
      <c r="HC398" s="143">
        <f t="shared" si="200"/>
        <v>-1.290538328</v>
      </c>
      <c r="HD398" s="124">
        <f t="shared" si="201"/>
        <v>167.3817834</v>
      </c>
      <c r="HE398" s="140">
        <f t="shared" si="202"/>
        <v>2.094395102</v>
      </c>
      <c r="HF398" s="140">
        <f t="shared" si="203"/>
        <v>2.33773588</v>
      </c>
      <c r="HG398" s="141">
        <f t="shared" si="204"/>
        <v>4.432130982</v>
      </c>
      <c r="HH398" s="141">
        <f t="shared" si="205"/>
        <v>4.432130982</v>
      </c>
      <c r="HI398" s="122">
        <f t="shared" si="206"/>
        <v>-1.851054325</v>
      </c>
      <c r="HJ398" s="142">
        <f t="shared" si="207"/>
        <v>1</v>
      </c>
      <c r="HK398" s="142">
        <f t="shared" si="208"/>
        <v>167.3817834</v>
      </c>
      <c r="HL398" s="130">
        <f t="shared" si="209"/>
        <v>167.3817834</v>
      </c>
      <c r="HM398" s="143">
        <f t="shared" si="210"/>
        <v>-46.29840219</v>
      </c>
      <c r="HN398" s="143">
        <f t="shared" si="211"/>
        <v>-160.8512336</v>
      </c>
      <c r="HO398" s="143">
        <f t="shared" si="212"/>
        <v>-1.851054325</v>
      </c>
      <c r="HP398" s="124">
        <f t="shared" si="213"/>
        <v>167.3817834</v>
      </c>
      <c r="HQ398" s="140">
        <f t="shared" si="214"/>
        <v>2.094395102</v>
      </c>
      <c r="HR398" s="140">
        <f t="shared" si="215"/>
        <v>0.8038567739</v>
      </c>
      <c r="HS398" s="141">
        <f t="shared" si="216"/>
        <v>2.898251876</v>
      </c>
      <c r="HT398" s="141">
        <f t="shared" si="217"/>
        <v>2.898251876</v>
      </c>
      <c r="HU398" s="122">
        <f t="shared" si="218"/>
        <v>2.898251876</v>
      </c>
      <c r="HV398" s="142">
        <f t="shared" si="219"/>
        <v>1</v>
      </c>
      <c r="HW398" s="142">
        <f t="shared" si="220"/>
        <v>167.3817834</v>
      </c>
      <c r="HX398" s="130">
        <f t="shared" si="221"/>
        <v>167.3817834</v>
      </c>
      <c r="HY398" s="143">
        <f t="shared" si="222"/>
        <v>-162.4504556</v>
      </c>
      <c r="HZ398" s="143">
        <f t="shared" si="223"/>
        <v>40.33002436</v>
      </c>
      <c r="IA398" s="143">
        <f t="shared" si="224"/>
        <v>2.898251876</v>
      </c>
      <c r="IB398" s="124">
        <f t="shared" si="225"/>
        <v>167.3817834</v>
      </c>
      <c r="IC398" s="140">
        <f t="shared" si="226"/>
        <v>-2.094395102</v>
      </c>
      <c r="ID398" s="140">
        <f t="shared" si="227"/>
        <v>2.33773588</v>
      </c>
      <c r="IE398" s="141">
        <f t="shared" si="228"/>
        <v>0.2433407773</v>
      </c>
      <c r="IF398" s="141">
        <f t="shared" si="229"/>
        <v>0.2433407773</v>
      </c>
      <c r="IG398" s="122">
        <f t="shared" si="230"/>
        <v>0.2433407773</v>
      </c>
      <c r="IH398" s="142">
        <f t="shared" si="231"/>
        <v>1</v>
      </c>
      <c r="II398" s="142">
        <f t="shared" si="232"/>
        <v>167.3817834</v>
      </c>
      <c r="IJ398" s="130">
        <f t="shared" si="233"/>
        <v>167.3817834</v>
      </c>
      <c r="IK398" s="143">
        <f t="shared" si="234"/>
        <v>162.4504556</v>
      </c>
      <c r="IL398" s="143">
        <f t="shared" si="235"/>
        <v>40.33002436</v>
      </c>
      <c r="IM398" s="143">
        <f t="shared" si="236"/>
        <v>0.2433407773</v>
      </c>
      <c r="IN398" s="124">
        <f t="shared" si="237"/>
        <v>167.3817834</v>
      </c>
    </row>
    <row r="399" ht="12.75" customHeight="1">
      <c r="A399" s="129">
        <f>'Cortez Cubic'!AP399</f>
        <v>-0.2187762226</v>
      </c>
      <c r="B399" s="129">
        <f>'Cortez Cubic'!AQ399</f>
        <v>1.142984521</v>
      </c>
      <c r="C399" s="129">
        <f>'Cortez Cubic'!AR399</f>
        <v>13088.78605</v>
      </c>
      <c r="D399" s="129">
        <f>'Cortez Cubic'!AS399</f>
        <v>-826399.5799</v>
      </c>
      <c r="E399" s="129">
        <f t="shared" ref="E399:H399" si="6542">0</f>
        <v>0</v>
      </c>
      <c r="F399" s="129">
        <f t="shared" si="6542"/>
        <v>0</v>
      </c>
      <c r="G399" s="129">
        <f t="shared" si="6542"/>
        <v>0</v>
      </c>
      <c r="H399" s="129">
        <f t="shared" si="6542"/>
        <v>0</v>
      </c>
      <c r="I399" s="110">
        <f>'Cortez Cubic'!I399</f>
        <v>94</v>
      </c>
      <c r="J399" s="130">
        <f t="shared" si="28"/>
        <v>67.98699437</v>
      </c>
      <c r="K399" s="131">
        <f t="shared" si="29"/>
        <v>0</v>
      </c>
      <c r="L399" s="131">
        <f t="shared" si="30"/>
        <v>1</v>
      </c>
      <c r="M399" s="132">
        <f t="shared" si="31"/>
        <v>26.01300563</v>
      </c>
      <c r="N399" s="133">
        <f t="shared" si="32"/>
        <v>138.423712</v>
      </c>
      <c r="O399" s="134">
        <f t="shared" si="33"/>
        <v>206.4107064</v>
      </c>
      <c r="P399" s="134">
        <f t="shared" si="34"/>
        <v>0</v>
      </c>
      <c r="Q399" s="135">
        <f t="shared" si="35"/>
        <v>67.98699437</v>
      </c>
      <c r="R399" s="135">
        <f t="shared" si="36"/>
        <v>0</v>
      </c>
      <c r="S399" s="136">
        <f t="shared" si="37"/>
        <v>-269.1732549</v>
      </c>
      <c r="T399" s="136">
        <f t="shared" si="38"/>
        <v>0</v>
      </c>
      <c r="U399" s="137">
        <f t="shared" ref="U399:X399" si="6543">ATAN2(A399,E399)</f>
        <v>3.141592654</v>
      </c>
      <c r="V399" s="137">
        <f t="shared" si="6543"/>
        <v>0</v>
      </c>
      <c r="W399" s="137">
        <f t="shared" si="6543"/>
        <v>0</v>
      </c>
      <c r="X399" s="137">
        <f t="shared" si="6543"/>
        <v>3.141592654</v>
      </c>
      <c r="Y399" s="137">
        <f t="shared" ref="Y399:AB399" si="6544">SQRT(POWER(A399,2)+POWER(E399,2))</f>
        <v>0.2187762226</v>
      </c>
      <c r="Z399" s="137">
        <f t="shared" si="6544"/>
        <v>1.142984521</v>
      </c>
      <c r="AA399" s="137">
        <f t="shared" si="6544"/>
        <v>13088.78605</v>
      </c>
      <c r="AB399" s="137">
        <f t="shared" si="6544"/>
        <v>826399.5799</v>
      </c>
      <c r="AC399" s="138">
        <f t="shared" ref="AC399:AF399" si="6545">U399-$U399</f>
        <v>0</v>
      </c>
      <c r="AD399" s="138">
        <f t="shared" si="6545"/>
        <v>-3.141592654</v>
      </c>
      <c r="AE399" s="138">
        <f t="shared" si="6545"/>
        <v>-3.141592654</v>
      </c>
      <c r="AF399" s="138">
        <f t="shared" si="6545"/>
        <v>0</v>
      </c>
      <c r="AG399" s="138">
        <f t="shared" ref="AG399:AJ399" si="6546">Y399/$Y399</f>
        <v>1</v>
      </c>
      <c r="AH399" s="138">
        <f t="shared" si="6546"/>
        <v>5.224445819</v>
      </c>
      <c r="AI399" s="138">
        <f t="shared" si="6546"/>
        <v>59827.27873</v>
      </c>
      <c r="AJ399" s="138">
        <f t="shared" si="6546"/>
        <v>3777373.839</v>
      </c>
      <c r="AK399" s="139">
        <f t="shared" ref="AK399:AN399" si="6547">AG399*COS(AC399)</f>
        <v>1</v>
      </c>
      <c r="AL399" s="139">
        <f t="shared" si="6547"/>
        <v>-5.224445819</v>
      </c>
      <c r="AM399" s="139">
        <f t="shared" si="6547"/>
        <v>-59827.27873</v>
      </c>
      <c r="AN399" s="139">
        <f t="shared" si="6547"/>
        <v>3777373.839</v>
      </c>
      <c r="AO399" s="129">
        <f t="shared" ref="AO399:AR399" si="6548">AG399*SIN(AC399)</f>
        <v>0</v>
      </c>
      <c r="AP399" s="129">
        <f t="shared" si="6548"/>
        <v>0</v>
      </c>
      <c r="AQ399" s="129">
        <f t="shared" si="6548"/>
        <v>0</v>
      </c>
      <c r="AR399" s="129">
        <f t="shared" si="6548"/>
        <v>0</v>
      </c>
      <c r="AS399" s="140">
        <f t="shared" si="45"/>
        <v>-9.424777961</v>
      </c>
      <c r="AT399" s="141">
        <f t="shared" si="46"/>
        <v>-9.424777961</v>
      </c>
      <c r="AU399" s="141">
        <f t="shared" si="47"/>
        <v>-3.141592654</v>
      </c>
      <c r="AV399" s="122">
        <f t="shared" si="48"/>
        <v>3.141592654</v>
      </c>
      <c r="AW399" s="142">
        <f t="shared" si="49"/>
        <v>142.600382</v>
      </c>
      <c r="AX399" s="130">
        <f t="shared" si="50"/>
        <v>142.600382</v>
      </c>
      <c r="AY399" s="143">
        <f t="shared" si="51"/>
        <v>285.2007639</v>
      </c>
      <c r="AZ399" s="143">
        <f t="shared" si="52"/>
        <v>0</v>
      </c>
      <c r="BA399" s="143">
        <f t="shared" si="53"/>
        <v>0</v>
      </c>
      <c r="BB399" s="124">
        <f t="shared" si="54"/>
        <v>285.2007639</v>
      </c>
      <c r="BC399" s="140">
        <f t="shared" ref="BC399:BD399" si="6549">BC$2*AD399</f>
        <v>-3.141592654</v>
      </c>
      <c r="BD399" s="140">
        <f t="shared" si="6549"/>
        <v>-3.141592654</v>
      </c>
      <c r="BE399" s="141">
        <f t="shared" si="56"/>
        <v>-6.283185307</v>
      </c>
      <c r="BF399" s="141">
        <f t="shared" si="57"/>
        <v>0</v>
      </c>
      <c r="BG399" s="122">
        <f t="shared" si="58"/>
        <v>0</v>
      </c>
      <c r="BH399" s="142">
        <f t="shared" ref="BH399:BI399" si="6550">POWER(AH399,BH$2)</f>
        <v>5.224445819</v>
      </c>
      <c r="BI399" s="142">
        <f t="shared" si="6550"/>
        <v>59827.27873</v>
      </c>
      <c r="BJ399" s="130">
        <f t="shared" si="60"/>
        <v>312564.3762</v>
      </c>
      <c r="BK399" s="143">
        <f t="shared" si="61"/>
        <v>2813079.386</v>
      </c>
      <c r="BL399" s="143">
        <f t="shared" si="62"/>
        <v>0</v>
      </c>
      <c r="BM399" s="143">
        <f t="shared" si="63"/>
        <v>0</v>
      </c>
      <c r="BN399" s="124">
        <f t="shared" si="64"/>
        <v>2813079.386</v>
      </c>
      <c r="BO399" s="140">
        <f t="shared" si="65"/>
        <v>0</v>
      </c>
      <c r="BP399" s="141">
        <f t="shared" si="66"/>
        <v>0</v>
      </c>
      <c r="BQ399" s="141">
        <f t="shared" si="67"/>
        <v>0</v>
      </c>
      <c r="BR399" s="122">
        <f t="shared" si="68"/>
        <v>0</v>
      </c>
      <c r="BS399" s="142">
        <f t="shared" si="69"/>
        <v>3777373.839</v>
      </c>
      <c r="BT399" s="130">
        <f t="shared" si="70"/>
        <v>3777373.839</v>
      </c>
      <c r="BU399" s="143">
        <f t="shared" si="71"/>
        <v>-101989093.7</v>
      </c>
      <c r="BV399" s="143">
        <f t="shared" si="72"/>
        <v>0</v>
      </c>
      <c r="BW399" s="143">
        <f t="shared" si="73"/>
        <v>3.141592654</v>
      </c>
      <c r="BX399" s="124">
        <f t="shared" si="74"/>
        <v>101989093.7</v>
      </c>
      <c r="BY399" s="144">
        <f t="shared" ref="BY399:BZ399" si="6551">AY399+BK399+BU399</f>
        <v>-99175729.07</v>
      </c>
      <c r="BZ399" s="144">
        <f t="shared" si="6551"/>
        <v>0</v>
      </c>
      <c r="CA399" s="144">
        <f t="shared" si="76"/>
        <v>-3.141592654</v>
      </c>
      <c r="CB399" s="145">
        <f t="shared" si="77"/>
        <v>99175729.07</v>
      </c>
      <c r="CC399" s="140">
        <f t="shared" ref="CC399:CD399" si="6552">CC$2*AD399</f>
        <v>-6.283185307</v>
      </c>
      <c r="CD399" s="140">
        <f t="shared" si="6552"/>
        <v>-6.283185307</v>
      </c>
      <c r="CE399" s="141">
        <f t="shared" si="79"/>
        <v>-12.56637061</v>
      </c>
      <c r="CF399" s="141">
        <f t="shared" si="80"/>
        <v>0</v>
      </c>
      <c r="CG399" s="122">
        <f t="shared" si="81"/>
        <v>0</v>
      </c>
      <c r="CH399" s="142">
        <f t="shared" ref="CH399:CI399" si="6553">POWER(AH399,CH$2)</f>
        <v>27.29483411</v>
      </c>
      <c r="CI399" s="142">
        <f t="shared" si="6553"/>
        <v>3579303280</v>
      </c>
      <c r="CJ399" s="130">
        <f t="shared" si="83"/>
        <v>97696489274</v>
      </c>
      <c r="CK399" s="143">
        <f t="shared" si="84"/>
        <v>-97696489274</v>
      </c>
      <c r="CL399" s="143">
        <f t="shared" si="85"/>
        <v>0</v>
      </c>
      <c r="CM399" s="143">
        <f t="shared" si="86"/>
        <v>3.141592654</v>
      </c>
      <c r="CN399" s="124">
        <f t="shared" si="87"/>
        <v>97696489274</v>
      </c>
      <c r="CO399" s="140">
        <f t="shared" si="88"/>
        <v>-9.424777961</v>
      </c>
      <c r="CP399" s="141">
        <f t="shared" si="89"/>
        <v>-9.424777961</v>
      </c>
      <c r="CQ399" s="141">
        <f t="shared" si="90"/>
        <v>-3.141592654</v>
      </c>
      <c r="CR399" s="122">
        <f t="shared" si="91"/>
        <v>3.141592654</v>
      </c>
      <c r="CS399" s="142">
        <f t="shared" si="92"/>
        <v>214139975006668</v>
      </c>
      <c r="CT399" s="130">
        <f t="shared" si="93"/>
        <v>214139975006668</v>
      </c>
      <c r="CU399" s="143">
        <f t="shared" si="94"/>
        <v>-856559900026670</v>
      </c>
      <c r="CV399" s="143">
        <f t="shared" si="95"/>
        <v>0.104898334</v>
      </c>
      <c r="CW399" s="143">
        <f t="shared" si="96"/>
        <v>3.141592654</v>
      </c>
      <c r="CX399" s="124">
        <f t="shared" si="97"/>
        <v>856559900026670</v>
      </c>
      <c r="CY399" s="140">
        <f t="shared" si="98"/>
        <v>-9.424777961</v>
      </c>
      <c r="CZ399" s="140">
        <f t="shared" si="99"/>
        <v>0</v>
      </c>
      <c r="DA399" s="141">
        <f t="shared" si="100"/>
        <v>-9.424777961</v>
      </c>
      <c r="DB399" s="141">
        <f t="shared" si="101"/>
        <v>-3.141592654</v>
      </c>
      <c r="DC399" s="122">
        <f t="shared" si="102"/>
        <v>3.141592654</v>
      </c>
      <c r="DD399" s="142">
        <f t="shared" si="103"/>
        <v>142.600382</v>
      </c>
      <c r="DE399" s="142">
        <f t="shared" si="104"/>
        <v>3777373.839</v>
      </c>
      <c r="DF399" s="130">
        <f t="shared" si="105"/>
        <v>538654952.3</v>
      </c>
      <c r="DG399" s="143">
        <f t="shared" si="106"/>
        <v>-2154619809</v>
      </c>
      <c r="DH399" s="143">
        <f t="shared" si="107"/>
        <v>0.0000002638648253</v>
      </c>
      <c r="DI399" s="143">
        <f t="shared" si="108"/>
        <v>3.141592654</v>
      </c>
      <c r="DJ399" s="124">
        <f t="shared" si="109"/>
        <v>2154619809</v>
      </c>
      <c r="DK399" s="140">
        <f t="shared" ref="DK399:DM399" si="6554">DK$2*AD399</f>
        <v>-3.141592654</v>
      </c>
      <c r="DL399" s="140">
        <f t="shared" si="6554"/>
        <v>-3.141592654</v>
      </c>
      <c r="DM399" s="140">
        <f t="shared" si="6554"/>
        <v>0</v>
      </c>
      <c r="DN399" s="141">
        <f t="shared" si="111"/>
        <v>-6.283185307</v>
      </c>
      <c r="DO399" s="141">
        <f t="shared" si="112"/>
        <v>0</v>
      </c>
      <c r="DP399" s="122">
        <f t="shared" si="113"/>
        <v>0</v>
      </c>
      <c r="DQ399" s="142">
        <f t="shared" ref="DQ399:DS399" si="6555">POWER(AH399,DQ$2)</f>
        <v>5.224445819</v>
      </c>
      <c r="DR399" s="142">
        <f t="shared" si="6555"/>
        <v>59827.27873</v>
      </c>
      <c r="DS399" s="142">
        <f t="shared" si="6555"/>
        <v>3777373.839</v>
      </c>
      <c r="DT399" s="130">
        <f t="shared" si="115"/>
        <v>1180672497782</v>
      </c>
      <c r="DU399" s="143">
        <f t="shared" si="116"/>
        <v>-21252104960081</v>
      </c>
      <c r="DV399" s="143">
        <f t="shared" si="117"/>
        <v>0</v>
      </c>
      <c r="DW399" s="143">
        <f t="shared" si="118"/>
        <v>3.141592654</v>
      </c>
      <c r="DX399" s="124">
        <f t="shared" si="119"/>
        <v>21252104960081</v>
      </c>
      <c r="DY399" s="140">
        <f t="shared" si="120"/>
        <v>0</v>
      </c>
      <c r="DZ399" s="141">
        <f t="shared" si="121"/>
        <v>0</v>
      </c>
      <c r="EA399" s="141">
        <f t="shared" si="122"/>
        <v>0</v>
      </c>
      <c r="EB399" s="122">
        <f t="shared" si="123"/>
        <v>0</v>
      </c>
      <c r="EC399" s="142">
        <f t="shared" si="124"/>
        <v>14268553121825</v>
      </c>
      <c r="ED399" s="130">
        <f t="shared" si="125"/>
        <v>14268553121825</v>
      </c>
      <c r="EE399" s="143">
        <f t="shared" si="126"/>
        <v>385250934289261</v>
      </c>
      <c r="EF399" s="143">
        <f t="shared" si="127"/>
        <v>0</v>
      </c>
      <c r="EG399" s="143">
        <f t="shared" si="128"/>
        <v>0</v>
      </c>
      <c r="EH399" s="124">
        <f t="shared" si="129"/>
        <v>385250934289261</v>
      </c>
      <c r="EI399" s="144">
        <f t="shared" ref="EI399:EJ399" si="6556">CK399+CU399+DG399+DU399+EE399</f>
        <v>-492660921806573</v>
      </c>
      <c r="EJ399" s="144">
        <f t="shared" si="6556"/>
        <v>0.1048985978</v>
      </c>
      <c r="EK399" s="144">
        <f t="shared" si="131"/>
        <v>3.141592654</v>
      </c>
      <c r="EL399" s="145">
        <f t="shared" si="132"/>
        <v>492660921806573</v>
      </c>
      <c r="EM399" s="140">
        <f t="shared" si="133"/>
        <v>1.570796327</v>
      </c>
      <c r="EN399" s="141">
        <f t="shared" si="134"/>
        <v>1.570796327</v>
      </c>
      <c r="EO399" s="141">
        <f t="shared" si="135"/>
        <v>1.570796327</v>
      </c>
      <c r="EP399" s="122">
        <f t="shared" si="136"/>
        <v>1.570796327</v>
      </c>
      <c r="EQ399" s="142">
        <f t="shared" si="137"/>
        <v>22195966.34</v>
      </c>
      <c r="ER399" s="130">
        <f t="shared" si="138"/>
        <v>22195966.34</v>
      </c>
      <c r="ES399" s="143">
        <f t="shared" si="139"/>
        <v>0.00000000706214769</v>
      </c>
      <c r="ET399" s="143">
        <f t="shared" si="140"/>
        <v>115333624.3</v>
      </c>
      <c r="EU399" s="143">
        <f t="shared" si="141"/>
        <v>1.570796327</v>
      </c>
      <c r="EV399" s="124">
        <f t="shared" si="142"/>
        <v>115333624.3</v>
      </c>
      <c r="EW399" s="144">
        <f t="shared" ref="EW399:EX399" si="6557">BY399+ES399</f>
        <v>-99175729.07</v>
      </c>
      <c r="EX399" s="144">
        <f t="shared" si="6557"/>
        <v>115333624.3</v>
      </c>
      <c r="EY399" s="144">
        <f t="shared" si="144"/>
        <v>2.281011569</v>
      </c>
      <c r="EZ399" s="145">
        <f t="shared" si="145"/>
        <v>152110716.7</v>
      </c>
      <c r="FA399" s="140">
        <f t="shared" si="146"/>
        <v>0.7603371898</v>
      </c>
      <c r="FB399" s="141">
        <f t="shared" si="147"/>
        <v>0.7603371898</v>
      </c>
      <c r="FC399" s="141">
        <f t="shared" si="148"/>
        <v>0.7603371898</v>
      </c>
      <c r="FD399" s="122">
        <f t="shared" si="149"/>
        <v>0.7603371898</v>
      </c>
      <c r="FE399" s="142">
        <f t="shared" si="150"/>
        <v>533.8098757</v>
      </c>
      <c r="FF399" s="130">
        <f t="shared" si="151"/>
        <v>533.8098757</v>
      </c>
      <c r="FG399" s="143">
        <f t="shared" si="152"/>
        <v>102.3346122</v>
      </c>
      <c r="FH399" s="143">
        <f t="shared" si="153"/>
        <v>97.32978035</v>
      </c>
      <c r="FI399" s="143">
        <f t="shared" si="154"/>
        <v>0.7603371898</v>
      </c>
      <c r="FJ399" s="124">
        <f t="shared" si="155"/>
        <v>141.228393</v>
      </c>
      <c r="FK399" s="140">
        <f t="shared" si="156"/>
        <v>-6.283185307</v>
      </c>
      <c r="FL399" s="141">
        <f t="shared" si="157"/>
        <v>-6.283185307</v>
      </c>
      <c r="FM399" s="141">
        <f t="shared" si="158"/>
        <v>0</v>
      </c>
      <c r="FN399" s="122">
        <f t="shared" si="159"/>
        <v>0</v>
      </c>
      <c r="FO399" s="142">
        <f t="shared" si="160"/>
        <v>27.29483411</v>
      </c>
      <c r="FP399" s="130">
        <f t="shared" si="161"/>
        <v>27.29483411</v>
      </c>
      <c r="FQ399" s="143">
        <f t="shared" si="162"/>
        <v>-27.29483411</v>
      </c>
      <c r="FR399" s="143">
        <f t="shared" si="163"/>
        <v>0</v>
      </c>
      <c r="FS399" s="143">
        <f t="shared" si="164"/>
        <v>3.141592654</v>
      </c>
      <c r="FT399" s="124">
        <f t="shared" si="165"/>
        <v>27.29483411</v>
      </c>
      <c r="FU399" s="144">
        <f t="shared" si="166"/>
        <v>-179509.131</v>
      </c>
      <c r="FV399" s="144">
        <f t="shared" si="167"/>
        <v>0</v>
      </c>
      <c r="FW399" s="144">
        <f t="shared" si="168"/>
        <v>-3.141592654</v>
      </c>
      <c r="FX399" s="145">
        <f t="shared" si="169"/>
        <v>179509.131</v>
      </c>
      <c r="FY399" s="140">
        <f t="shared" si="170"/>
        <v>-3.141592654</v>
      </c>
      <c r="FZ399" s="140">
        <f t="shared" si="171"/>
        <v>-0.7603371898</v>
      </c>
      <c r="GA399" s="141">
        <f t="shared" si="172"/>
        <v>-3.901929843</v>
      </c>
      <c r="GB399" s="141">
        <f t="shared" si="173"/>
        <v>-3.901929843</v>
      </c>
      <c r="GC399" s="122">
        <f t="shared" si="174"/>
        <v>2.381255464</v>
      </c>
      <c r="GD399" s="142">
        <f t="shared" si="175"/>
        <v>179509.131</v>
      </c>
      <c r="GE399" s="142">
        <f t="shared" si="176"/>
        <v>0.007080729154</v>
      </c>
      <c r="GF399" s="130">
        <f t="shared" si="177"/>
        <v>1271.055537</v>
      </c>
      <c r="GG399" s="143">
        <f t="shared" si="178"/>
        <v>-102.3346122</v>
      </c>
      <c r="GH399" s="143">
        <f t="shared" si="179"/>
        <v>97.32978035</v>
      </c>
      <c r="GI399" s="143">
        <f t="shared" si="180"/>
        <v>2.381255464</v>
      </c>
      <c r="GJ399" s="124">
        <f t="shared" si="181"/>
        <v>141.228393</v>
      </c>
      <c r="GK399" s="146">
        <f t="shared" si="182"/>
        <v>-0.5</v>
      </c>
      <c r="GL399" s="127">
        <f t="shared" si="183"/>
        <v>-0.8660254038</v>
      </c>
      <c r="GM399" s="146">
        <f t="shared" si="184"/>
        <v>-2.094395102</v>
      </c>
      <c r="GN399" s="127">
        <f t="shared" si="185"/>
        <v>1</v>
      </c>
      <c r="GO399" s="147">
        <f t="shared" si="186"/>
        <v>-0.5</v>
      </c>
      <c r="GP399" s="128">
        <f t="shared" si="187"/>
        <v>0.8660254038</v>
      </c>
      <c r="GQ399" s="147">
        <f t="shared" si="188"/>
        <v>2.094395102</v>
      </c>
      <c r="GR399" s="128">
        <f t="shared" si="189"/>
        <v>1</v>
      </c>
      <c r="GS399" s="140">
        <f t="shared" si="190"/>
        <v>-2.094395102</v>
      </c>
      <c r="GT399" s="140">
        <f t="shared" si="191"/>
        <v>0.7603371898</v>
      </c>
      <c r="GU399" s="141">
        <f t="shared" si="192"/>
        <v>-1.334057913</v>
      </c>
      <c r="GV399" s="141">
        <f t="shared" si="193"/>
        <v>-1.334057913</v>
      </c>
      <c r="GW399" s="122">
        <f t="shared" si="194"/>
        <v>-1.334057913</v>
      </c>
      <c r="GX399" s="142">
        <f t="shared" si="195"/>
        <v>1</v>
      </c>
      <c r="GY399" s="142">
        <f t="shared" si="196"/>
        <v>141.228393</v>
      </c>
      <c r="GZ399" s="130">
        <f t="shared" si="197"/>
        <v>141.228393</v>
      </c>
      <c r="HA399" s="143">
        <f t="shared" si="198"/>
        <v>33.12275622</v>
      </c>
      <c r="HB399" s="143">
        <f t="shared" si="199"/>
        <v>-137.2892641</v>
      </c>
      <c r="HC399" s="143">
        <f t="shared" si="200"/>
        <v>-1.334057913</v>
      </c>
      <c r="HD399" s="124">
        <f t="shared" si="201"/>
        <v>141.228393</v>
      </c>
      <c r="HE399" s="140">
        <f t="shared" si="202"/>
        <v>2.094395102</v>
      </c>
      <c r="HF399" s="140">
        <f t="shared" si="203"/>
        <v>2.381255464</v>
      </c>
      <c r="HG399" s="141">
        <f t="shared" si="204"/>
        <v>4.475650566</v>
      </c>
      <c r="HH399" s="141">
        <f t="shared" si="205"/>
        <v>4.475650566</v>
      </c>
      <c r="HI399" s="122">
        <f t="shared" si="206"/>
        <v>-1.807534741</v>
      </c>
      <c r="HJ399" s="142">
        <f t="shared" si="207"/>
        <v>1</v>
      </c>
      <c r="HK399" s="142">
        <f t="shared" si="208"/>
        <v>141.228393</v>
      </c>
      <c r="HL399" s="130">
        <f t="shared" si="209"/>
        <v>141.228393</v>
      </c>
      <c r="HM399" s="143">
        <f t="shared" si="210"/>
        <v>-33.12275622</v>
      </c>
      <c r="HN399" s="143">
        <f t="shared" si="211"/>
        <v>-137.2892641</v>
      </c>
      <c r="HO399" s="143">
        <f t="shared" si="212"/>
        <v>-1.807534741</v>
      </c>
      <c r="HP399" s="124">
        <f t="shared" si="213"/>
        <v>141.228393</v>
      </c>
      <c r="HQ399" s="140">
        <f t="shared" si="214"/>
        <v>2.094395102</v>
      </c>
      <c r="HR399" s="140">
        <f t="shared" si="215"/>
        <v>0.7603371898</v>
      </c>
      <c r="HS399" s="141">
        <f t="shared" si="216"/>
        <v>2.854732292</v>
      </c>
      <c r="HT399" s="141">
        <f t="shared" si="217"/>
        <v>2.854732292</v>
      </c>
      <c r="HU399" s="122">
        <f t="shared" si="218"/>
        <v>2.854732292</v>
      </c>
      <c r="HV399" s="142">
        <f t="shared" si="219"/>
        <v>1</v>
      </c>
      <c r="HW399" s="142">
        <f t="shared" si="220"/>
        <v>141.228393</v>
      </c>
      <c r="HX399" s="130">
        <f t="shared" si="221"/>
        <v>141.228393</v>
      </c>
      <c r="HY399" s="143">
        <f t="shared" si="222"/>
        <v>-135.4573684</v>
      </c>
      <c r="HZ399" s="143">
        <f t="shared" si="223"/>
        <v>39.9594837</v>
      </c>
      <c r="IA399" s="143">
        <f t="shared" si="224"/>
        <v>2.854732292</v>
      </c>
      <c r="IB399" s="124">
        <f t="shared" si="225"/>
        <v>141.228393</v>
      </c>
      <c r="IC399" s="140">
        <f t="shared" si="226"/>
        <v>-2.094395102</v>
      </c>
      <c r="ID399" s="140">
        <f t="shared" si="227"/>
        <v>2.381255464</v>
      </c>
      <c r="IE399" s="141">
        <f t="shared" si="228"/>
        <v>0.2868603614</v>
      </c>
      <c r="IF399" s="141">
        <f t="shared" si="229"/>
        <v>0.2868603614</v>
      </c>
      <c r="IG399" s="122">
        <f t="shared" si="230"/>
        <v>0.2868603614</v>
      </c>
      <c r="IH399" s="142">
        <f t="shared" si="231"/>
        <v>1</v>
      </c>
      <c r="II399" s="142">
        <f t="shared" si="232"/>
        <v>141.228393</v>
      </c>
      <c r="IJ399" s="130">
        <f t="shared" si="233"/>
        <v>141.228393</v>
      </c>
      <c r="IK399" s="143">
        <f t="shared" si="234"/>
        <v>135.4573684</v>
      </c>
      <c r="IL399" s="143">
        <f t="shared" si="235"/>
        <v>39.9594837</v>
      </c>
      <c r="IM399" s="143">
        <f t="shared" si="236"/>
        <v>0.2868603614</v>
      </c>
      <c r="IN399" s="124">
        <f t="shared" si="237"/>
        <v>141.228393</v>
      </c>
    </row>
    <row r="400" ht="12.75" customHeight="1">
      <c r="A400" s="129">
        <f>'Cortez Cubic'!AP400</f>
        <v>-0.2187762226</v>
      </c>
      <c r="B400" s="129">
        <f>'Cortez Cubic'!AQ400</f>
        <v>2.61606583</v>
      </c>
      <c r="C400" s="129">
        <f>'Cortez Cubic'!AR400</f>
        <v>2668.581435</v>
      </c>
      <c r="D400" s="129">
        <f>'Cortez Cubic'!AS400</f>
        <v>-126560.0272</v>
      </c>
      <c r="E400" s="129">
        <f t="shared" ref="E400:H400" si="6558">0</f>
        <v>0</v>
      </c>
      <c r="F400" s="129">
        <f t="shared" si="6558"/>
        <v>0</v>
      </c>
      <c r="G400" s="129">
        <f t="shared" si="6558"/>
        <v>0</v>
      </c>
      <c r="H400" s="129">
        <f t="shared" si="6558"/>
        <v>0</v>
      </c>
      <c r="I400" s="110">
        <f>'Cortez Cubic'!I400</f>
        <v>94</v>
      </c>
      <c r="J400" s="130">
        <f t="shared" si="28"/>
        <v>67.98601572</v>
      </c>
      <c r="K400" s="131">
        <f t="shared" si="29"/>
        <v>1</v>
      </c>
      <c r="L400" s="131">
        <f t="shared" si="30"/>
        <v>0</v>
      </c>
      <c r="M400" s="132">
        <f t="shared" si="31"/>
        <v>26.01398428</v>
      </c>
      <c r="N400" s="133">
        <f t="shared" si="32"/>
        <v>0</v>
      </c>
      <c r="O400" s="134">
        <f t="shared" si="33"/>
        <v>67.98601572</v>
      </c>
      <c r="P400" s="134">
        <f t="shared" si="34"/>
        <v>-6.527761745</v>
      </c>
      <c r="Q400" s="135">
        <f t="shared" si="35"/>
        <v>67.98601572</v>
      </c>
      <c r="R400" s="135">
        <f t="shared" si="36"/>
        <v>6.527761745</v>
      </c>
      <c r="S400" s="136">
        <f t="shared" si="37"/>
        <v>-124.0143068</v>
      </c>
      <c r="T400" s="136">
        <f t="shared" si="38"/>
        <v>0</v>
      </c>
      <c r="U400" s="137">
        <f t="shared" ref="U400:X400" si="6559">ATAN2(A400,E400)</f>
        <v>3.141592654</v>
      </c>
      <c r="V400" s="137">
        <f t="shared" si="6559"/>
        <v>0</v>
      </c>
      <c r="W400" s="137">
        <f t="shared" si="6559"/>
        <v>0</v>
      </c>
      <c r="X400" s="137">
        <f t="shared" si="6559"/>
        <v>3.141592654</v>
      </c>
      <c r="Y400" s="137">
        <f t="shared" ref="Y400:AB400" si="6560">SQRT(POWER(A400,2)+POWER(E400,2))</f>
        <v>0.2187762226</v>
      </c>
      <c r="Z400" s="137">
        <f t="shared" si="6560"/>
        <v>2.61606583</v>
      </c>
      <c r="AA400" s="137">
        <f t="shared" si="6560"/>
        <v>2668.581435</v>
      </c>
      <c r="AB400" s="137">
        <f t="shared" si="6560"/>
        <v>126560.0272</v>
      </c>
      <c r="AC400" s="138">
        <f t="shared" ref="AC400:AF400" si="6561">U400-$U400</f>
        <v>0</v>
      </c>
      <c r="AD400" s="138">
        <f t="shared" si="6561"/>
        <v>-3.141592654</v>
      </c>
      <c r="AE400" s="138">
        <f t="shared" si="6561"/>
        <v>-3.141592654</v>
      </c>
      <c r="AF400" s="138">
        <f t="shared" si="6561"/>
        <v>0</v>
      </c>
      <c r="AG400" s="138">
        <f t="shared" ref="AG400:AJ400" si="6562">Y400/$Y400</f>
        <v>1</v>
      </c>
      <c r="AH400" s="138">
        <f t="shared" si="6562"/>
        <v>11.95772465</v>
      </c>
      <c r="AI400" s="138">
        <f t="shared" si="6562"/>
        <v>12197.76721</v>
      </c>
      <c r="AJ400" s="138">
        <f t="shared" si="6562"/>
        <v>578490.7778</v>
      </c>
      <c r="AK400" s="139">
        <f t="shared" ref="AK400:AN400" si="6563">AG400*COS(AC400)</f>
        <v>1</v>
      </c>
      <c r="AL400" s="139">
        <f t="shared" si="6563"/>
        <v>-11.95772465</v>
      </c>
      <c r="AM400" s="139">
        <f t="shared" si="6563"/>
        <v>-12197.76721</v>
      </c>
      <c r="AN400" s="139">
        <f t="shared" si="6563"/>
        <v>578490.7778</v>
      </c>
      <c r="AO400" s="129">
        <f t="shared" ref="AO400:AR400" si="6564">AG400*SIN(AC400)</f>
        <v>0</v>
      </c>
      <c r="AP400" s="129">
        <f t="shared" si="6564"/>
        <v>0</v>
      </c>
      <c r="AQ400" s="129">
        <f t="shared" si="6564"/>
        <v>0</v>
      </c>
      <c r="AR400" s="129">
        <f t="shared" si="6564"/>
        <v>0</v>
      </c>
      <c r="AS400" s="140">
        <f t="shared" si="45"/>
        <v>-9.424777961</v>
      </c>
      <c r="AT400" s="141">
        <f t="shared" si="46"/>
        <v>-9.424777961</v>
      </c>
      <c r="AU400" s="141">
        <f t="shared" si="47"/>
        <v>-3.141592654</v>
      </c>
      <c r="AV400" s="122">
        <f t="shared" si="48"/>
        <v>3.141592654</v>
      </c>
      <c r="AW400" s="142">
        <f t="shared" si="49"/>
        <v>1709.801312</v>
      </c>
      <c r="AX400" s="130">
        <f t="shared" si="50"/>
        <v>1709.801312</v>
      </c>
      <c r="AY400" s="143">
        <f t="shared" si="51"/>
        <v>3419.602624</v>
      </c>
      <c r="AZ400" s="143">
        <f t="shared" si="52"/>
        <v>0</v>
      </c>
      <c r="BA400" s="143">
        <f t="shared" si="53"/>
        <v>0</v>
      </c>
      <c r="BB400" s="124">
        <f t="shared" si="54"/>
        <v>3419.602624</v>
      </c>
      <c r="BC400" s="140">
        <f t="shared" ref="BC400:BD400" si="6565">BC$2*AD400</f>
        <v>-3.141592654</v>
      </c>
      <c r="BD400" s="140">
        <f t="shared" si="6565"/>
        <v>-3.141592654</v>
      </c>
      <c r="BE400" s="141">
        <f t="shared" si="56"/>
        <v>-6.283185307</v>
      </c>
      <c r="BF400" s="141">
        <f t="shared" si="57"/>
        <v>0</v>
      </c>
      <c r="BG400" s="122">
        <f t="shared" si="58"/>
        <v>0</v>
      </c>
      <c r="BH400" s="142">
        <f t="shared" ref="BH400:BI400" si="6566">POWER(AH400,BH$2)</f>
        <v>11.95772465</v>
      </c>
      <c r="BI400" s="142">
        <f t="shared" si="6566"/>
        <v>12197.76721</v>
      </c>
      <c r="BJ400" s="130">
        <f t="shared" si="60"/>
        <v>145857.5417</v>
      </c>
      <c r="BK400" s="143">
        <f t="shared" si="61"/>
        <v>1312717.875</v>
      </c>
      <c r="BL400" s="143">
        <f t="shared" si="62"/>
        <v>0</v>
      </c>
      <c r="BM400" s="143">
        <f t="shared" si="63"/>
        <v>0</v>
      </c>
      <c r="BN400" s="124">
        <f t="shared" si="64"/>
        <v>1312717.875</v>
      </c>
      <c r="BO400" s="140">
        <f t="shared" si="65"/>
        <v>0</v>
      </c>
      <c r="BP400" s="141">
        <f t="shared" si="66"/>
        <v>0</v>
      </c>
      <c r="BQ400" s="141">
        <f t="shared" si="67"/>
        <v>0</v>
      </c>
      <c r="BR400" s="122">
        <f t="shared" si="68"/>
        <v>0</v>
      </c>
      <c r="BS400" s="142">
        <f t="shared" si="69"/>
        <v>578490.7778</v>
      </c>
      <c r="BT400" s="130">
        <f t="shared" si="70"/>
        <v>578490.7778</v>
      </c>
      <c r="BU400" s="143">
        <f t="shared" si="71"/>
        <v>-15619251</v>
      </c>
      <c r="BV400" s="143">
        <f t="shared" si="72"/>
        <v>0</v>
      </c>
      <c r="BW400" s="143">
        <f t="shared" si="73"/>
        <v>3.141592654</v>
      </c>
      <c r="BX400" s="124">
        <f t="shared" si="74"/>
        <v>15619251</v>
      </c>
      <c r="BY400" s="144">
        <f t="shared" ref="BY400:BZ400" si="6567">AY400+BK400+BU400</f>
        <v>-14303113.52</v>
      </c>
      <c r="BZ400" s="144">
        <f t="shared" si="6567"/>
        <v>0</v>
      </c>
      <c r="CA400" s="144">
        <f t="shared" si="76"/>
        <v>-3.141592654</v>
      </c>
      <c r="CB400" s="145">
        <f t="shared" si="77"/>
        <v>14303113.52</v>
      </c>
      <c r="CC400" s="140">
        <f t="shared" ref="CC400:CD400" si="6568">CC$2*AD400</f>
        <v>-6.283185307</v>
      </c>
      <c r="CD400" s="140">
        <f t="shared" si="6568"/>
        <v>-6.283185307</v>
      </c>
      <c r="CE400" s="141">
        <f t="shared" si="79"/>
        <v>-12.56637061</v>
      </c>
      <c r="CF400" s="141">
        <f t="shared" si="80"/>
        <v>0</v>
      </c>
      <c r="CG400" s="122">
        <f t="shared" si="81"/>
        <v>0</v>
      </c>
      <c r="CH400" s="142">
        <f t="shared" ref="CH400:CI400" si="6569">POWER(AH400,CH$2)</f>
        <v>142.9871788</v>
      </c>
      <c r="CI400" s="142">
        <f t="shared" si="6569"/>
        <v>148785525</v>
      </c>
      <c r="CJ400" s="130">
        <f t="shared" si="83"/>
        <v>21274422464</v>
      </c>
      <c r="CK400" s="143">
        <f t="shared" si="84"/>
        <v>-21274422464</v>
      </c>
      <c r="CL400" s="143">
        <f t="shared" si="85"/>
        <v>0</v>
      </c>
      <c r="CM400" s="143">
        <f t="shared" si="86"/>
        <v>3.141592654</v>
      </c>
      <c r="CN400" s="124">
        <f t="shared" si="87"/>
        <v>21274422464</v>
      </c>
      <c r="CO400" s="140">
        <f t="shared" si="88"/>
        <v>-9.424777961</v>
      </c>
      <c r="CP400" s="141">
        <f t="shared" si="89"/>
        <v>-9.424777961</v>
      </c>
      <c r="CQ400" s="141">
        <f t="shared" si="90"/>
        <v>-3.141592654</v>
      </c>
      <c r="CR400" s="122">
        <f t="shared" si="91"/>
        <v>3.141592654</v>
      </c>
      <c r="CS400" s="142">
        <f t="shared" si="92"/>
        <v>1814851198832</v>
      </c>
      <c r="CT400" s="130">
        <f t="shared" si="93"/>
        <v>1814851198832</v>
      </c>
      <c r="CU400" s="143">
        <f t="shared" si="94"/>
        <v>-7259404795329</v>
      </c>
      <c r="CV400" s="143">
        <f t="shared" si="95"/>
        <v>0.0008890206846</v>
      </c>
      <c r="CW400" s="143">
        <f t="shared" si="96"/>
        <v>3.141592654</v>
      </c>
      <c r="CX400" s="124">
        <f t="shared" si="97"/>
        <v>7259404795329</v>
      </c>
      <c r="CY400" s="140">
        <f t="shared" si="98"/>
        <v>-9.424777961</v>
      </c>
      <c r="CZ400" s="140">
        <f t="shared" si="99"/>
        <v>0</v>
      </c>
      <c r="DA400" s="141">
        <f t="shared" si="100"/>
        <v>-9.424777961</v>
      </c>
      <c r="DB400" s="141">
        <f t="shared" si="101"/>
        <v>-3.141592654</v>
      </c>
      <c r="DC400" s="122">
        <f t="shared" si="102"/>
        <v>3.141592654</v>
      </c>
      <c r="DD400" s="142">
        <f t="shared" si="103"/>
        <v>1709.801312</v>
      </c>
      <c r="DE400" s="142">
        <f t="shared" si="104"/>
        <v>578490.7778</v>
      </c>
      <c r="DF400" s="130">
        <f t="shared" si="105"/>
        <v>989104291</v>
      </c>
      <c r="DG400" s="143">
        <f t="shared" si="106"/>
        <v>-3956417164</v>
      </c>
      <c r="DH400" s="143">
        <f t="shared" si="107"/>
        <v>0.0000004845213616</v>
      </c>
      <c r="DI400" s="143">
        <f t="shared" si="108"/>
        <v>3.141592654</v>
      </c>
      <c r="DJ400" s="124">
        <f t="shared" si="109"/>
        <v>3956417164</v>
      </c>
      <c r="DK400" s="140">
        <f t="shared" ref="DK400:DM400" si="6570">DK$2*AD400</f>
        <v>-3.141592654</v>
      </c>
      <c r="DL400" s="140">
        <f t="shared" si="6570"/>
        <v>-3.141592654</v>
      </c>
      <c r="DM400" s="140">
        <f t="shared" si="6570"/>
        <v>0</v>
      </c>
      <c r="DN400" s="141">
        <f t="shared" si="111"/>
        <v>-6.283185307</v>
      </c>
      <c r="DO400" s="141">
        <f t="shared" si="112"/>
        <v>0</v>
      </c>
      <c r="DP400" s="122">
        <f t="shared" si="113"/>
        <v>0</v>
      </c>
      <c r="DQ400" s="142">
        <f t="shared" ref="DQ400:DS400" si="6571">POWER(AH400,DQ$2)</f>
        <v>11.95772465</v>
      </c>
      <c r="DR400" s="142">
        <f t="shared" si="6571"/>
        <v>12197.76721</v>
      </c>
      <c r="DS400" s="142">
        <f t="shared" si="6571"/>
        <v>578490.7778</v>
      </c>
      <c r="DT400" s="130">
        <f t="shared" si="115"/>
        <v>84377242734</v>
      </c>
      <c r="DU400" s="143">
        <f t="shared" si="116"/>
        <v>-1518790369205</v>
      </c>
      <c r="DV400" s="143">
        <f t="shared" si="117"/>
        <v>0</v>
      </c>
      <c r="DW400" s="143">
        <f t="shared" si="118"/>
        <v>3.141592654</v>
      </c>
      <c r="DX400" s="124">
        <f t="shared" si="119"/>
        <v>1518790369205</v>
      </c>
      <c r="DY400" s="140">
        <f t="shared" si="120"/>
        <v>0</v>
      </c>
      <c r="DZ400" s="141">
        <f t="shared" si="121"/>
        <v>0</v>
      </c>
      <c r="EA400" s="141">
        <f t="shared" si="122"/>
        <v>0</v>
      </c>
      <c r="EB400" s="122">
        <f t="shared" si="123"/>
        <v>0</v>
      </c>
      <c r="EC400" s="142">
        <f t="shared" si="124"/>
        <v>334651580005</v>
      </c>
      <c r="ED400" s="130">
        <f t="shared" si="125"/>
        <v>334651580005</v>
      </c>
      <c r="EE400" s="143">
        <f t="shared" si="126"/>
        <v>9035592660147</v>
      </c>
      <c r="EF400" s="143">
        <f t="shared" si="127"/>
        <v>0</v>
      </c>
      <c r="EG400" s="143">
        <f t="shared" si="128"/>
        <v>0</v>
      </c>
      <c r="EH400" s="124">
        <f t="shared" si="129"/>
        <v>9035592660147</v>
      </c>
      <c r="EI400" s="144">
        <f t="shared" ref="EI400:EJ400" si="6572">CK400+CU400+DG400+DU400+EE400</f>
        <v>232166655985</v>
      </c>
      <c r="EJ400" s="144">
        <f t="shared" si="6572"/>
        <v>0.000889505206</v>
      </c>
      <c r="EK400" s="144">
        <f t="shared" si="131"/>
        <v>0</v>
      </c>
      <c r="EL400" s="145">
        <f t="shared" si="132"/>
        <v>232166655985</v>
      </c>
      <c r="EM400" s="140">
        <f t="shared" si="133"/>
        <v>0</v>
      </c>
      <c r="EN400" s="141">
        <f t="shared" si="134"/>
        <v>0</v>
      </c>
      <c r="EO400" s="141">
        <f t="shared" si="135"/>
        <v>0</v>
      </c>
      <c r="EP400" s="122">
        <f t="shared" si="136"/>
        <v>0</v>
      </c>
      <c r="EQ400" s="142">
        <f t="shared" si="137"/>
        <v>481836.7524</v>
      </c>
      <c r="ER400" s="130">
        <f t="shared" si="138"/>
        <v>481836.7524</v>
      </c>
      <c r="ES400" s="143">
        <f t="shared" si="139"/>
        <v>2503697.208</v>
      </c>
      <c r="ET400" s="143">
        <f t="shared" si="140"/>
        <v>0.00000000479623504</v>
      </c>
      <c r="EU400" s="143">
        <f t="shared" si="141"/>
        <v>0</v>
      </c>
      <c r="EV400" s="124">
        <f t="shared" si="142"/>
        <v>2503697.208</v>
      </c>
      <c r="EW400" s="144">
        <f t="shared" ref="EW400:EX400" si="6573">BY400+ES400</f>
        <v>-11799416.31</v>
      </c>
      <c r="EX400" s="144">
        <f t="shared" si="6573"/>
        <v>0.00000000479581626</v>
      </c>
      <c r="EY400" s="144">
        <f t="shared" si="144"/>
        <v>3.141592654</v>
      </c>
      <c r="EZ400" s="145">
        <f t="shared" si="145"/>
        <v>11799416.31</v>
      </c>
      <c r="FA400" s="140">
        <f t="shared" si="146"/>
        <v>1.047197551</v>
      </c>
      <c r="FB400" s="141">
        <f t="shared" si="147"/>
        <v>1.047197551</v>
      </c>
      <c r="FC400" s="141">
        <f t="shared" si="148"/>
        <v>1.047197551</v>
      </c>
      <c r="FD400" s="122">
        <f t="shared" si="149"/>
        <v>1.047197551</v>
      </c>
      <c r="FE400" s="142">
        <f t="shared" si="150"/>
        <v>227.6600576</v>
      </c>
      <c r="FF400" s="130">
        <f t="shared" si="151"/>
        <v>227.6600576</v>
      </c>
      <c r="FG400" s="143">
        <f t="shared" si="152"/>
        <v>30.11565125</v>
      </c>
      <c r="FH400" s="143">
        <f t="shared" si="153"/>
        <v>52.16183807</v>
      </c>
      <c r="FI400" s="143">
        <f t="shared" si="154"/>
        <v>1.047197551</v>
      </c>
      <c r="FJ400" s="124">
        <f t="shared" si="155"/>
        <v>60.2313025</v>
      </c>
      <c r="FK400" s="140">
        <f t="shared" si="156"/>
        <v>-6.283185307</v>
      </c>
      <c r="FL400" s="141">
        <f t="shared" si="157"/>
        <v>-6.283185307</v>
      </c>
      <c r="FM400" s="141">
        <f t="shared" si="158"/>
        <v>0</v>
      </c>
      <c r="FN400" s="122">
        <f t="shared" si="159"/>
        <v>0</v>
      </c>
      <c r="FO400" s="142">
        <f t="shared" si="160"/>
        <v>142.9871788</v>
      </c>
      <c r="FP400" s="130">
        <f t="shared" si="161"/>
        <v>142.9871788</v>
      </c>
      <c r="FQ400" s="143">
        <f t="shared" si="162"/>
        <v>-142.9871788</v>
      </c>
      <c r="FR400" s="143">
        <f t="shared" si="163"/>
        <v>0</v>
      </c>
      <c r="FS400" s="143">
        <f t="shared" si="164"/>
        <v>3.141592654</v>
      </c>
      <c r="FT400" s="124">
        <f t="shared" si="165"/>
        <v>142.9871788</v>
      </c>
      <c r="FU400" s="144">
        <f t="shared" si="166"/>
        <v>-36736.28882</v>
      </c>
      <c r="FV400" s="144">
        <f t="shared" si="167"/>
        <v>0</v>
      </c>
      <c r="FW400" s="144">
        <f t="shared" si="168"/>
        <v>-3.141592654</v>
      </c>
      <c r="FX400" s="145">
        <f t="shared" si="169"/>
        <v>36736.28882</v>
      </c>
      <c r="FY400" s="140">
        <f t="shared" si="170"/>
        <v>-3.141592654</v>
      </c>
      <c r="FZ400" s="140">
        <f t="shared" si="171"/>
        <v>-1.047197551</v>
      </c>
      <c r="GA400" s="141">
        <f t="shared" si="172"/>
        <v>-4.188790205</v>
      </c>
      <c r="GB400" s="141">
        <f t="shared" si="173"/>
        <v>-4.188790205</v>
      </c>
      <c r="GC400" s="122">
        <f t="shared" si="174"/>
        <v>2.094395102</v>
      </c>
      <c r="GD400" s="142">
        <f t="shared" si="175"/>
        <v>36736.28882</v>
      </c>
      <c r="GE400" s="142">
        <f t="shared" si="176"/>
        <v>0.01660266271</v>
      </c>
      <c r="GF400" s="130">
        <f t="shared" si="177"/>
        <v>609.9202125</v>
      </c>
      <c r="GG400" s="143">
        <f t="shared" si="178"/>
        <v>-33.88445625</v>
      </c>
      <c r="GH400" s="143">
        <f t="shared" si="179"/>
        <v>58.68959981</v>
      </c>
      <c r="GI400" s="143">
        <f t="shared" si="180"/>
        <v>2.094395102</v>
      </c>
      <c r="GJ400" s="124">
        <f t="shared" si="181"/>
        <v>67.7689125</v>
      </c>
      <c r="GK400" s="146">
        <f t="shared" si="182"/>
        <v>-0.5</v>
      </c>
      <c r="GL400" s="127">
        <f t="shared" si="183"/>
        <v>-0.8660254038</v>
      </c>
      <c r="GM400" s="146">
        <f t="shared" si="184"/>
        <v>-2.094395102</v>
      </c>
      <c r="GN400" s="127">
        <f t="shared" si="185"/>
        <v>1</v>
      </c>
      <c r="GO400" s="147">
        <f t="shared" si="186"/>
        <v>-0.5</v>
      </c>
      <c r="GP400" s="128">
        <f t="shared" si="187"/>
        <v>0.8660254038</v>
      </c>
      <c r="GQ400" s="147">
        <f t="shared" si="188"/>
        <v>2.094395102</v>
      </c>
      <c r="GR400" s="128">
        <f t="shared" si="189"/>
        <v>1</v>
      </c>
      <c r="GS400" s="140">
        <f t="shared" si="190"/>
        <v>-2.094395102</v>
      </c>
      <c r="GT400" s="140">
        <f t="shared" si="191"/>
        <v>1.047197551</v>
      </c>
      <c r="GU400" s="141">
        <f t="shared" si="192"/>
        <v>-1.047197551</v>
      </c>
      <c r="GV400" s="141">
        <f t="shared" si="193"/>
        <v>-1.047197551</v>
      </c>
      <c r="GW400" s="122">
        <f t="shared" si="194"/>
        <v>-1.047197551</v>
      </c>
      <c r="GX400" s="142">
        <f t="shared" si="195"/>
        <v>1</v>
      </c>
      <c r="GY400" s="142">
        <f t="shared" si="196"/>
        <v>60.2313025</v>
      </c>
      <c r="GZ400" s="130">
        <f t="shared" si="197"/>
        <v>60.2313025</v>
      </c>
      <c r="HA400" s="143">
        <f t="shared" si="198"/>
        <v>30.11565125</v>
      </c>
      <c r="HB400" s="143">
        <f t="shared" si="199"/>
        <v>-52.16183807</v>
      </c>
      <c r="HC400" s="143">
        <f t="shared" si="200"/>
        <v>-1.047197551</v>
      </c>
      <c r="HD400" s="124">
        <f t="shared" si="201"/>
        <v>60.2313025</v>
      </c>
      <c r="HE400" s="140">
        <f t="shared" si="202"/>
        <v>2.094395102</v>
      </c>
      <c r="HF400" s="140">
        <f t="shared" si="203"/>
        <v>2.094395102</v>
      </c>
      <c r="HG400" s="141">
        <f t="shared" si="204"/>
        <v>4.188790205</v>
      </c>
      <c r="HH400" s="141">
        <f t="shared" si="205"/>
        <v>4.188790205</v>
      </c>
      <c r="HI400" s="122">
        <f t="shared" si="206"/>
        <v>-2.094395102</v>
      </c>
      <c r="HJ400" s="142">
        <f t="shared" si="207"/>
        <v>1</v>
      </c>
      <c r="HK400" s="142">
        <f t="shared" si="208"/>
        <v>67.7689125</v>
      </c>
      <c r="HL400" s="130">
        <f t="shared" si="209"/>
        <v>67.7689125</v>
      </c>
      <c r="HM400" s="143">
        <f t="shared" si="210"/>
        <v>-33.88445625</v>
      </c>
      <c r="HN400" s="143">
        <f t="shared" si="211"/>
        <v>-58.68959981</v>
      </c>
      <c r="HO400" s="143">
        <f t="shared" si="212"/>
        <v>-2.094395102</v>
      </c>
      <c r="HP400" s="124">
        <f t="shared" si="213"/>
        <v>67.7689125</v>
      </c>
      <c r="HQ400" s="140">
        <f t="shared" si="214"/>
        <v>2.094395102</v>
      </c>
      <c r="HR400" s="140">
        <f t="shared" si="215"/>
        <v>1.047197551</v>
      </c>
      <c r="HS400" s="141">
        <f t="shared" si="216"/>
        <v>3.141592654</v>
      </c>
      <c r="HT400" s="141">
        <f t="shared" si="217"/>
        <v>3.141592654</v>
      </c>
      <c r="HU400" s="122">
        <f t="shared" si="218"/>
        <v>3.141592654</v>
      </c>
      <c r="HV400" s="142">
        <f t="shared" si="219"/>
        <v>1</v>
      </c>
      <c r="HW400" s="142">
        <f t="shared" si="220"/>
        <v>60.2313025</v>
      </c>
      <c r="HX400" s="130">
        <f t="shared" si="221"/>
        <v>60.2313025</v>
      </c>
      <c r="HY400" s="143">
        <f t="shared" si="222"/>
        <v>-60.2313025</v>
      </c>
      <c r="HZ400" s="143">
        <f t="shared" si="223"/>
        <v>0</v>
      </c>
      <c r="IA400" s="143">
        <f t="shared" si="224"/>
        <v>3.141592654</v>
      </c>
      <c r="IB400" s="124">
        <f t="shared" si="225"/>
        <v>60.2313025</v>
      </c>
      <c r="IC400" s="140">
        <f t="shared" si="226"/>
        <v>-2.094395102</v>
      </c>
      <c r="ID400" s="140">
        <f t="shared" si="227"/>
        <v>2.094395102</v>
      </c>
      <c r="IE400" s="141">
        <f t="shared" si="228"/>
        <v>0</v>
      </c>
      <c r="IF400" s="141">
        <f t="shared" si="229"/>
        <v>0</v>
      </c>
      <c r="IG400" s="122">
        <f t="shared" si="230"/>
        <v>0</v>
      </c>
      <c r="IH400" s="142">
        <f t="shared" si="231"/>
        <v>1</v>
      </c>
      <c r="II400" s="142">
        <f t="shared" si="232"/>
        <v>67.7689125</v>
      </c>
      <c r="IJ400" s="130">
        <f t="shared" si="233"/>
        <v>67.7689125</v>
      </c>
      <c r="IK400" s="143">
        <f t="shared" si="234"/>
        <v>67.7689125</v>
      </c>
      <c r="IL400" s="143">
        <f t="shared" si="235"/>
        <v>0</v>
      </c>
      <c r="IM400" s="143">
        <f t="shared" si="236"/>
        <v>0</v>
      </c>
      <c r="IN400" s="124">
        <f t="shared" si="237"/>
        <v>67.7689125</v>
      </c>
    </row>
    <row r="401" ht="12.75" customHeight="1">
      <c r="A401" s="129">
        <f>'Cortez Cubic'!AP401</f>
        <v>-0.2187762226</v>
      </c>
      <c r="B401" s="129">
        <f>'Cortez Cubic'!AQ401</f>
        <v>4.428448667</v>
      </c>
      <c r="C401" s="129">
        <f>'Cortez Cubic'!AR401</f>
        <v>1391.459764</v>
      </c>
      <c r="D401" s="129">
        <f>'Cortez Cubic'!AS401</f>
        <v>-51169.48076</v>
      </c>
      <c r="E401" s="129">
        <f t="shared" ref="E401:H401" si="6574">0</f>
        <v>0</v>
      </c>
      <c r="F401" s="129">
        <f t="shared" si="6574"/>
        <v>0</v>
      </c>
      <c r="G401" s="129">
        <f t="shared" si="6574"/>
        <v>0</v>
      </c>
      <c r="H401" s="129">
        <f t="shared" si="6574"/>
        <v>0</v>
      </c>
      <c r="I401" s="110">
        <f>'Cortez Cubic'!I401</f>
        <v>88</v>
      </c>
      <c r="J401" s="130">
        <f t="shared" si="28"/>
        <v>61.97158433</v>
      </c>
      <c r="K401" s="131">
        <f t="shared" si="29"/>
        <v>1</v>
      </c>
      <c r="L401" s="131">
        <f t="shared" si="30"/>
        <v>0</v>
      </c>
      <c r="M401" s="132">
        <f t="shared" si="31"/>
        <v>26.02841567</v>
      </c>
      <c r="N401" s="133">
        <f t="shared" si="32"/>
        <v>17.95588574</v>
      </c>
      <c r="O401" s="134">
        <f t="shared" si="33"/>
        <v>61.97158433</v>
      </c>
      <c r="P401" s="134">
        <f t="shared" si="34"/>
        <v>0</v>
      </c>
      <c r="Q401" s="135">
        <f t="shared" si="35"/>
        <v>44.01569859</v>
      </c>
      <c r="R401" s="135">
        <f t="shared" si="36"/>
        <v>0</v>
      </c>
      <c r="S401" s="136">
        <f t="shared" si="37"/>
        <v>-85.74537265</v>
      </c>
      <c r="T401" s="136">
        <f t="shared" si="38"/>
        <v>0</v>
      </c>
      <c r="U401" s="137">
        <f t="shared" ref="U401:X401" si="6575">ATAN2(A401,E401)</f>
        <v>3.141592654</v>
      </c>
      <c r="V401" s="137">
        <f t="shared" si="6575"/>
        <v>0</v>
      </c>
      <c r="W401" s="137">
        <f t="shared" si="6575"/>
        <v>0</v>
      </c>
      <c r="X401" s="137">
        <f t="shared" si="6575"/>
        <v>3.141592654</v>
      </c>
      <c r="Y401" s="137">
        <f t="shared" ref="Y401:AB401" si="6576">SQRT(POWER(A401,2)+POWER(E401,2))</f>
        <v>0.2187762226</v>
      </c>
      <c r="Z401" s="137">
        <f t="shared" si="6576"/>
        <v>4.428448667</v>
      </c>
      <c r="AA401" s="137">
        <f t="shared" si="6576"/>
        <v>1391.459764</v>
      </c>
      <c r="AB401" s="137">
        <f t="shared" si="6576"/>
        <v>51169.48076</v>
      </c>
      <c r="AC401" s="138">
        <f t="shared" ref="AC401:AF401" si="6577">U401-$U401</f>
        <v>0</v>
      </c>
      <c r="AD401" s="138">
        <f t="shared" si="6577"/>
        <v>-3.141592654</v>
      </c>
      <c r="AE401" s="138">
        <f t="shared" si="6577"/>
        <v>-3.141592654</v>
      </c>
      <c r="AF401" s="138">
        <f t="shared" si="6577"/>
        <v>0</v>
      </c>
      <c r="AG401" s="138">
        <f t="shared" ref="AG401:AJ401" si="6578">Y401/$Y401</f>
        <v>1</v>
      </c>
      <c r="AH401" s="138">
        <f t="shared" si="6578"/>
        <v>20.24191027</v>
      </c>
      <c r="AI401" s="138">
        <f t="shared" si="6578"/>
        <v>6360.196493</v>
      </c>
      <c r="AJ401" s="138">
        <f t="shared" si="6578"/>
        <v>233889.5889</v>
      </c>
      <c r="AK401" s="139">
        <f t="shared" ref="AK401:AN401" si="6579">AG401*COS(AC401)</f>
        <v>1</v>
      </c>
      <c r="AL401" s="139">
        <f t="shared" si="6579"/>
        <v>-20.24191027</v>
      </c>
      <c r="AM401" s="139">
        <f t="shared" si="6579"/>
        <v>-6360.196493</v>
      </c>
      <c r="AN401" s="139">
        <f t="shared" si="6579"/>
        <v>233889.5889</v>
      </c>
      <c r="AO401" s="129">
        <f t="shared" ref="AO401:AR401" si="6580">AG401*SIN(AC401)</f>
        <v>0</v>
      </c>
      <c r="AP401" s="129">
        <f t="shared" si="6580"/>
        <v>0</v>
      </c>
      <c r="AQ401" s="129">
        <f t="shared" si="6580"/>
        <v>0</v>
      </c>
      <c r="AR401" s="129">
        <f t="shared" si="6580"/>
        <v>0</v>
      </c>
      <c r="AS401" s="140">
        <f t="shared" si="45"/>
        <v>-9.424777961</v>
      </c>
      <c r="AT401" s="141">
        <f t="shared" si="46"/>
        <v>-9.424777961</v>
      </c>
      <c r="AU401" s="141">
        <f t="shared" si="47"/>
        <v>-3.141592654</v>
      </c>
      <c r="AV401" s="122">
        <f t="shared" si="48"/>
        <v>3.141592654</v>
      </c>
      <c r="AW401" s="142">
        <f t="shared" si="49"/>
        <v>8293.817713</v>
      </c>
      <c r="AX401" s="130">
        <f t="shared" si="50"/>
        <v>8293.817713</v>
      </c>
      <c r="AY401" s="143">
        <f t="shared" si="51"/>
        <v>16587.63543</v>
      </c>
      <c r="AZ401" s="143">
        <f t="shared" si="52"/>
        <v>0</v>
      </c>
      <c r="BA401" s="143">
        <f t="shared" si="53"/>
        <v>0</v>
      </c>
      <c r="BB401" s="124">
        <f t="shared" si="54"/>
        <v>16587.63543</v>
      </c>
      <c r="BC401" s="140">
        <f t="shared" ref="BC401:BD401" si="6581">BC$2*AD401</f>
        <v>-3.141592654</v>
      </c>
      <c r="BD401" s="140">
        <f t="shared" si="6581"/>
        <v>-3.141592654</v>
      </c>
      <c r="BE401" s="141">
        <f t="shared" si="56"/>
        <v>-6.283185307</v>
      </c>
      <c r="BF401" s="141">
        <f t="shared" si="57"/>
        <v>0</v>
      </c>
      <c r="BG401" s="122">
        <f t="shared" si="58"/>
        <v>0</v>
      </c>
      <c r="BH401" s="142">
        <f t="shared" ref="BH401:BI401" si="6582">POWER(AH401,BH$2)</f>
        <v>20.24191027</v>
      </c>
      <c r="BI401" s="142">
        <f t="shared" si="6582"/>
        <v>6360.196493</v>
      </c>
      <c r="BJ401" s="130">
        <f t="shared" si="60"/>
        <v>128742.5267</v>
      </c>
      <c r="BK401" s="143">
        <f t="shared" si="61"/>
        <v>1158682.74</v>
      </c>
      <c r="BL401" s="143">
        <f t="shared" si="62"/>
        <v>0</v>
      </c>
      <c r="BM401" s="143">
        <f t="shared" si="63"/>
        <v>0</v>
      </c>
      <c r="BN401" s="124">
        <f t="shared" si="64"/>
        <v>1158682.74</v>
      </c>
      <c r="BO401" s="140">
        <f t="shared" si="65"/>
        <v>0</v>
      </c>
      <c r="BP401" s="141">
        <f t="shared" si="66"/>
        <v>0</v>
      </c>
      <c r="BQ401" s="141">
        <f t="shared" si="67"/>
        <v>0</v>
      </c>
      <c r="BR401" s="122">
        <f t="shared" si="68"/>
        <v>0</v>
      </c>
      <c r="BS401" s="142">
        <f t="shared" si="69"/>
        <v>233889.5889</v>
      </c>
      <c r="BT401" s="130">
        <f t="shared" si="70"/>
        <v>233889.5889</v>
      </c>
      <c r="BU401" s="143">
        <f t="shared" si="71"/>
        <v>-6315018.899</v>
      </c>
      <c r="BV401" s="143">
        <f t="shared" si="72"/>
        <v>0</v>
      </c>
      <c r="BW401" s="143">
        <f t="shared" si="73"/>
        <v>3.141592654</v>
      </c>
      <c r="BX401" s="124">
        <f t="shared" si="74"/>
        <v>6315018.899</v>
      </c>
      <c r="BY401" s="144">
        <f t="shared" ref="BY401:BZ401" si="6583">AY401+BK401+BU401</f>
        <v>-5139748.523</v>
      </c>
      <c r="BZ401" s="144">
        <f t="shared" si="6583"/>
        <v>0</v>
      </c>
      <c r="CA401" s="144">
        <f t="shared" si="76"/>
        <v>-3.141592654</v>
      </c>
      <c r="CB401" s="145">
        <f t="shared" si="77"/>
        <v>5139748.523</v>
      </c>
      <c r="CC401" s="140">
        <f t="shared" ref="CC401:CD401" si="6584">CC$2*AD401</f>
        <v>-6.283185307</v>
      </c>
      <c r="CD401" s="140">
        <f t="shared" si="6584"/>
        <v>-6.283185307</v>
      </c>
      <c r="CE401" s="141">
        <f t="shared" si="79"/>
        <v>-12.56637061</v>
      </c>
      <c r="CF401" s="141">
        <f t="shared" si="80"/>
        <v>0</v>
      </c>
      <c r="CG401" s="122">
        <f t="shared" si="81"/>
        <v>0</v>
      </c>
      <c r="CH401" s="142">
        <f t="shared" ref="CH401:CI401" si="6585">POWER(AH401,CH$2)</f>
        <v>409.7349313</v>
      </c>
      <c r="CI401" s="142">
        <f t="shared" si="6585"/>
        <v>40452099.43</v>
      </c>
      <c r="CJ401" s="130">
        <f t="shared" si="83"/>
        <v>16574638183</v>
      </c>
      <c r="CK401" s="143">
        <f t="shared" si="84"/>
        <v>-16574638183</v>
      </c>
      <c r="CL401" s="143">
        <f t="shared" si="85"/>
        <v>0</v>
      </c>
      <c r="CM401" s="143">
        <f t="shared" si="86"/>
        <v>3.141592654</v>
      </c>
      <c r="CN401" s="124">
        <f t="shared" si="87"/>
        <v>16574638183</v>
      </c>
      <c r="CO401" s="140">
        <f t="shared" si="88"/>
        <v>-9.424777961</v>
      </c>
      <c r="CP401" s="141">
        <f t="shared" si="89"/>
        <v>-9.424777961</v>
      </c>
      <c r="CQ401" s="141">
        <f t="shared" si="90"/>
        <v>-3.141592654</v>
      </c>
      <c r="CR401" s="122">
        <f t="shared" si="91"/>
        <v>3.141592654</v>
      </c>
      <c r="CS401" s="142">
        <f t="shared" si="92"/>
        <v>257283300974</v>
      </c>
      <c r="CT401" s="130">
        <f t="shared" si="93"/>
        <v>257283300974</v>
      </c>
      <c r="CU401" s="143">
        <f t="shared" si="94"/>
        <v>-1029133203897</v>
      </c>
      <c r="CV401" s="143">
        <f t="shared" si="95"/>
        <v>0.0001260324684</v>
      </c>
      <c r="CW401" s="143">
        <f t="shared" si="96"/>
        <v>3.141592654</v>
      </c>
      <c r="CX401" s="124">
        <f t="shared" si="97"/>
        <v>1029133203897</v>
      </c>
      <c r="CY401" s="140">
        <f t="shared" si="98"/>
        <v>-9.424777961</v>
      </c>
      <c r="CZ401" s="140">
        <f t="shared" si="99"/>
        <v>0</v>
      </c>
      <c r="DA401" s="141">
        <f t="shared" si="100"/>
        <v>-9.424777961</v>
      </c>
      <c r="DB401" s="141">
        <f t="shared" si="101"/>
        <v>-3.141592654</v>
      </c>
      <c r="DC401" s="122">
        <f t="shared" si="102"/>
        <v>3.141592654</v>
      </c>
      <c r="DD401" s="142">
        <f t="shared" si="103"/>
        <v>8293.817713</v>
      </c>
      <c r="DE401" s="142">
        <f t="shared" si="104"/>
        <v>233889.5889</v>
      </c>
      <c r="DF401" s="130">
        <f t="shared" si="105"/>
        <v>1939837615</v>
      </c>
      <c r="DG401" s="143">
        <f t="shared" si="106"/>
        <v>-7759350460</v>
      </c>
      <c r="DH401" s="143">
        <f t="shared" si="107"/>
        <v>0.0000009502463705</v>
      </c>
      <c r="DI401" s="143">
        <f t="shared" si="108"/>
        <v>3.141592654</v>
      </c>
      <c r="DJ401" s="124">
        <f t="shared" si="109"/>
        <v>7759350460</v>
      </c>
      <c r="DK401" s="140">
        <f t="shared" ref="DK401:DM401" si="6586">DK$2*AD401</f>
        <v>-3.141592654</v>
      </c>
      <c r="DL401" s="140">
        <f t="shared" si="6586"/>
        <v>-3.141592654</v>
      </c>
      <c r="DM401" s="140">
        <f t="shared" si="6586"/>
        <v>0</v>
      </c>
      <c r="DN401" s="141">
        <f t="shared" si="111"/>
        <v>-6.283185307</v>
      </c>
      <c r="DO401" s="141">
        <f t="shared" si="112"/>
        <v>0</v>
      </c>
      <c r="DP401" s="122">
        <f t="shared" si="113"/>
        <v>0</v>
      </c>
      <c r="DQ401" s="142">
        <f t="shared" ref="DQ401:DS401" si="6587">POWER(AH401,DQ$2)</f>
        <v>20.24191027</v>
      </c>
      <c r="DR401" s="142">
        <f t="shared" si="6587"/>
        <v>6360.196493</v>
      </c>
      <c r="DS401" s="142">
        <f t="shared" si="6587"/>
        <v>233889.5889</v>
      </c>
      <c r="DT401" s="130">
        <f t="shared" si="115"/>
        <v>30111536641</v>
      </c>
      <c r="DU401" s="143">
        <f t="shared" si="116"/>
        <v>-542007659533</v>
      </c>
      <c r="DV401" s="143">
        <f t="shared" si="117"/>
        <v>0</v>
      </c>
      <c r="DW401" s="143">
        <f t="shared" si="118"/>
        <v>3.141592654</v>
      </c>
      <c r="DX401" s="124">
        <f t="shared" si="119"/>
        <v>542007659533</v>
      </c>
      <c r="DY401" s="140">
        <f t="shared" si="120"/>
        <v>0</v>
      </c>
      <c r="DZ401" s="141">
        <f t="shared" si="121"/>
        <v>0</v>
      </c>
      <c r="EA401" s="141">
        <f t="shared" si="122"/>
        <v>0</v>
      </c>
      <c r="EB401" s="122">
        <f t="shared" si="123"/>
        <v>0</v>
      </c>
      <c r="EC401" s="142">
        <f t="shared" si="124"/>
        <v>54704339778</v>
      </c>
      <c r="ED401" s="130">
        <f t="shared" si="125"/>
        <v>54704339778</v>
      </c>
      <c r="EE401" s="143">
        <f t="shared" si="126"/>
        <v>1477017174006</v>
      </c>
      <c r="EF401" s="143">
        <f t="shared" si="127"/>
        <v>0</v>
      </c>
      <c r="EG401" s="143">
        <f t="shared" si="128"/>
        <v>0</v>
      </c>
      <c r="EH401" s="124">
        <f t="shared" si="129"/>
        <v>1477017174006</v>
      </c>
      <c r="EI401" s="144">
        <f t="shared" ref="EI401:EJ401" si="6588">CK401+CU401+DG401+DU401+EE401</f>
        <v>-118457678067</v>
      </c>
      <c r="EJ401" s="144">
        <f t="shared" si="6588"/>
        <v>0.0001269827148</v>
      </c>
      <c r="EK401" s="144">
        <f t="shared" si="131"/>
        <v>3.141592654</v>
      </c>
      <c r="EL401" s="145">
        <f t="shared" si="132"/>
        <v>118457678067</v>
      </c>
      <c r="EM401" s="140">
        <f t="shared" si="133"/>
        <v>1.570796327</v>
      </c>
      <c r="EN401" s="141">
        <f t="shared" si="134"/>
        <v>1.570796327</v>
      </c>
      <c r="EO401" s="141">
        <f t="shared" si="135"/>
        <v>1.570796327</v>
      </c>
      <c r="EP401" s="122">
        <f t="shared" si="136"/>
        <v>1.570796327</v>
      </c>
      <c r="EQ401" s="142">
        <f t="shared" si="137"/>
        <v>344176.8122</v>
      </c>
      <c r="ER401" s="130">
        <f t="shared" si="138"/>
        <v>344176.8122</v>
      </c>
      <c r="ES401" s="143">
        <f t="shared" si="139"/>
        <v>0.0000000009037146223</v>
      </c>
      <c r="ET401" s="143">
        <f t="shared" si="140"/>
        <v>1788395.177</v>
      </c>
      <c r="EU401" s="143">
        <f t="shared" si="141"/>
        <v>1.570796327</v>
      </c>
      <c r="EV401" s="124">
        <f t="shared" si="142"/>
        <v>1788395.177</v>
      </c>
      <c r="EW401" s="144">
        <f t="shared" ref="EW401:EX401" si="6589">BY401+ES401</f>
        <v>-5139748.523</v>
      </c>
      <c r="EX401" s="144">
        <f t="shared" si="6589"/>
        <v>1788395.177</v>
      </c>
      <c r="EY401" s="144">
        <f t="shared" si="144"/>
        <v>2.806741866</v>
      </c>
      <c r="EZ401" s="145">
        <f t="shared" si="145"/>
        <v>5442000.753</v>
      </c>
      <c r="FA401" s="140">
        <f t="shared" si="146"/>
        <v>0.9355806219</v>
      </c>
      <c r="FB401" s="141">
        <f t="shared" si="147"/>
        <v>0.9355806219</v>
      </c>
      <c r="FC401" s="141">
        <f t="shared" si="148"/>
        <v>0.9355806219</v>
      </c>
      <c r="FD401" s="122">
        <f t="shared" si="149"/>
        <v>0.9355806219</v>
      </c>
      <c r="FE401" s="142">
        <f t="shared" si="150"/>
        <v>175.8947454</v>
      </c>
      <c r="FF401" s="130">
        <f t="shared" si="151"/>
        <v>175.8947454</v>
      </c>
      <c r="FG401" s="143">
        <f t="shared" si="152"/>
        <v>27.61214045</v>
      </c>
      <c r="FH401" s="143">
        <f t="shared" si="153"/>
        <v>37.45879471</v>
      </c>
      <c r="FI401" s="143">
        <f t="shared" si="154"/>
        <v>0.9355806219</v>
      </c>
      <c r="FJ401" s="124">
        <f t="shared" si="155"/>
        <v>46.53591732</v>
      </c>
      <c r="FK401" s="140">
        <f t="shared" si="156"/>
        <v>-6.283185307</v>
      </c>
      <c r="FL401" s="141">
        <f t="shared" si="157"/>
        <v>-6.283185307</v>
      </c>
      <c r="FM401" s="141">
        <f t="shared" si="158"/>
        <v>0</v>
      </c>
      <c r="FN401" s="122">
        <f t="shared" si="159"/>
        <v>0</v>
      </c>
      <c r="FO401" s="142">
        <f t="shared" si="160"/>
        <v>409.7349313</v>
      </c>
      <c r="FP401" s="130">
        <f t="shared" si="161"/>
        <v>409.7349313</v>
      </c>
      <c r="FQ401" s="143">
        <f t="shared" si="162"/>
        <v>-409.7349313</v>
      </c>
      <c r="FR401" s="143">
        <f t="shared" si="163"/>
        <v>0</v>
      </c>
      <c r="FS401" s="143">
        <f t="shared" si="164"/>
        <v>3.141592654</v>
      </c>
      <c r="FT401" s="124">
        <f t="shared" si="165"/>
        <v>409.7349313</v>
      </c>
      <c r="FU401" s="144">
        <f t="shared" si="166"/>
        <v>-19490.32441</v>
      </c>
      <c r="FV401" s="144">
        <f t="shared" si="167"/>
        <v>0</v>
      </c>
      <c r="FW401" s="144">
        <f t="shared" si="168"/>
        <v>-3.141592654</v>
      </c>
      <c r="FX401" s="145">
        <f t="shared" si="169"/>
        <v>19490.32441</v>
      </c>
      <c r="FY401" s="140">
        <f t="shared" si="170"/>
        <v>-3.141592654</v>
      </c>
      <c r="FZ401" s="140">
        <f t="shared" si="171"/>
        <v>-0.9355806219</v>
      </c>
      <c r="GA401" s="141">
        <f t="shared" si="172"/>
        <v>-4.077173276</v>
      </c>
      <c r="GB401" s="141">
        <f t="shared" si="173"/>
        <v>-4.077173276</v>
      </c>
      <c r="GC401" s="122">
        <f t="shared" si="174"/>
        <v>2.206012032</v>
      </c>
      <c r="GD401" s="142">
        <f t="shared" si="175"/>
        <v>19490.32441</v>
      </c>
      <c r="GE401" s="142">
        <f t="shared" si="176"/>
        <v>0.02148877808</v>
      </c>
      <c r="GF401" s="130">
        <f t="shared" si="177"/>
        <v>418.8232559</v>
      </c>
      <c r="GG401" s="143">
        <f t="shared" si="178"/>
        <v>-27.61214045</v>
      </c>
      <c r="GH401" s="143">
        <f t="shared" si="179"/>
        <v>37.45879471</v>
      </c>
      <c r="GI401" s="143">
        <f t="shared" si="180"/>
        <v>2.206012032</v>
      </c>
      <c r="GJ401" s="124">
        <f t="shared" si="181"/>
        <v>46.53591732</v>
      </c>
      <c r="GK401" s="146">
        <f t="shared" si="182"/>
        <v>-0.5</v>
      </c>
      <c r="GL401" s="127">
        <f t="shared" si="183"/>
        <v>-0.8660254038</v>
      </c>
      <c r="GM401" s="146">
        <f t="shared" si="184"/>
        <v>-2.094395102</v>
      </c>
      <c r="GN401" s="127">
        <f t="shared" si="185"/>
        <v>1</v>
      </c>
      <c r="GO401" s="147">
        <f t="shared" si="186"/>
        <v>-0.5</v>
      </c>
      <c r="GP401" s="128">
        <f t="shared" si="187"/>
        <v>0.8660254038</v>
      </c>
      <c r="GQ401" s="147">
        <f t="shared" si="188"/>
        <v>2.094395102</v>
      </c>
      <c r="GR401" s="128">
        <f t="shared" si="189"/>
        <v>1</v>
      </c>
      <c r="GS401" s="140">
        <f t="shared" si="190"/>
        <v>-2.094395102</v>
      </c>
      <c r="GT401" s="140">
        <f t="shared" si="191"/>
        <v>0.9355806219</v>
      </c>
      <c r="GU401" s="141">
        <f t="shared" si="192"/>
        <v>-1.15881448</v>
      </c>
      <c r="GV401" s="141">
        <f t="shared" si="193"/>
        <v>-1.15881448</v>
      </c>
      <c r="GW401" s="122">
        <f t="shared" si="194"/>
        <v>-1.15881448</v>
      </c>
      <c r="GX401" s="142">
        <f t="shared" si="195"/>
        <v>1</v>
      </c>
      <c r="GY401" s="142">
        <f t="shared" si="196"/>
        <v>46.53591732</v>
      </c>
      <c r="GZ401" s="130">
        <f t="shared" si="197"/>
        <v>46.53591732</v>
      </c>
      <c r="HA401" s="143">
        <f t="shared" si="198"/>
        <v>18.63419758</v>
      </c>
      <c r="HB401" s="143">
        <f t="shared" si="199"/>
        <v>-42.64221244</v>
      </c>
      <c r="HC401" s="143">
        <f t="shared" si="200"/>
        <v>-1.15881448</v>
      </c>
      <c r="HD401" s="124">
        <f t="shared" si="201"/>
        <v>46.53591732</v>
      </c>
      <c r="HE401" s="140">
        <f t="shared" si="202"/>
        <v>2.094395102</v>
      </c>
      <c r="HF401" s="140">
        <f t="shared" si="203"/>
        <v>2.206012032</v>
      </c>
      <c r="HG401" s="141">
        <f t="shared" si="204"/>
        <v>4.300407134</v>
      </c>
      <c r="HH401" s="141">
        <f t="shared" si="205"/>
        <v>4.300407134</v>
      </c>
      <c r="HI401" s="122">
        <f t="shared" si="206"/>
        <v>-1.982778173</v>
      </c>
      <c r="HJ401" s="142">
        <f t="shared" si="207"/>
        <v>1</v>
      </c>
      <c r="HK401" s="142">
        <f t="shared" si="208"/>
        <v>46.53591732</v>
      </c>
      <c r="HL401" s="130">
        <f t="shared" si="209"/>
        <v>46.53591732</v>
      </c>
      <c r="HM401" s="143">
        <f t="shared" si="210"/>
        <v>-18.63419758</v>
      </c>
      <c r="HN401" s="143">
        <f t="shared" si="211"/>
        <v>-42.64221244</v>
      </c>
      <c r="HO401" s="143">
        <f t="shared" si="212"/>
        <v>-1.982778173</v>
      </c>
      <c r="HP401" s="124">
        <f t="shared" si="213"/>
        <v>46.53591732</v>
      </c>
      <c r="HQ401" s="140">
        <f t="shared" si="214"/>
        <v>2.094395102</v>
      </c>
      <c r="HR401" s="140">
        <f t="shared" si="215"/>
        <v>0.9355806219</v>
      </c>
      <c r="HS401" s="141">
        <f t="shared" si="216"/>
        <v>3.029975724</v>
      </c>
      <c r="HT401" s="141">
        <f t="shared" si="217"/>
        <v>3.029975724</v>
      </c>
      <c r="HU401" s="122">
        <f t="shared" si="218"/>
        <v>3.029975724</v>
      </c>
      <c r="HV401" s="142">
        <f t="shared" si="219"/>
        <v>1</v>
      </c>
      <c r="HW401" s="142">
        <f t="shared" si="220"/>
        <v>46.53591732</v>
      </c>
      <c r="HX401" s="130">
        <f t="shared" si="221"/>
        <v>46.53591732</v>
      </c>
      <c r="HY401" s="143">
        <f t="shared" si="222"/>
        <v>-46.24633804</v>
      </c>
      <c r="HZ401" s="143">
        <f t="shared" si="223"/>
        <v>5.183417733</v>
      </c>
      <c r="IA401" s="143">
        <f t="shared" si="224"/>
        <v>3.029975724</v>
      </c>
      <c r="IB401" s="124">
        <f t="shared" si="225"/>
        <v>46.53591732</v>
      </c>
      <c r="IC401" s="140">
        <f t="shared" si="226"/>
        <v>-2.094395102</v>
      </c>
      <c r="ID401" s="140">
        <f t="shared" si="227"/>
        <v>2.206012032</v>
      </c>
      <c r="IE401" s="141">
        <f t="shared" si="228"/>
        <v>0.1116169293</v>
      </c>
      <c r="IF401" s="141">
        <f t="shared" si="229"/>
        <v>0.1116169293</v>
      </c>
      <c r="IG401" s="122">
        <f t="shared" si="230"/>
        <v>0.1116169293</v>
      </c>
      <c r="IH401" s="142">
        <f t="shared" si="231"/>
        <v>1</v>
      </c>
      <c r="II401" s="142">
        <f t="shared" si="232"/>
        <v>46.53591732</v>
      </c>
      <c r="IJ401" s="130">
        <f t="shared" si="233"/>
        <v>46.53591732</v>
      </c>
      <c r="IK401" s="143">
        <f t="shared" si="234"/>
        <v>46.24633804</v>
      </c>
      <c r="IL401" s="143">
        <f t="shared" si="235"/>
        <v>5.183417733</v>
      </c>
      <c r="IM401" s="143">
        <f t="shared" si="236"/>
        <v>0.1116169293</v>
      </c>
      <c r="IN401" s="124">
        <f t="shared" si="237"/>
        <v>46.53591732</v>
      </c>
    </row>
    <row r="402" ht="12.75" customHeight="1">
      <c r="A402" s="129">
        <f>'Cortez Cubic'!AP402</f>
        <v>-0.2187762226</v>
      </c>
      <c r="B402" s="129">
        <f>'Cortez Cubic'!AQ402</f>
        <v>6.008083878</v>
      </c>
      <c r="C402" s="129">
        <f>'Cortez Cubic'!AR402</f>
        <v>2237.773977</v>
      </c>
      <c r="D402" s="129">
        <f>'Cortez Cubic'!AS402</f>
        <v>-83362.10169</v>
      </c>
      <c r="E402" s="129">
        <f t="shared" ref="E402:H402" si="6590">0</f>
        <v>0</v>
      </c>
      <c r="F402" s="129">
        <f t="shared" si="6590"/>
        <v>0</v>
      </c>
      <c r="G402" s="129">
        <f t="shared" si="6590"/>
        <v>0</v>
      </c>
      <c r="H402" s="129">
        <f t="shared" si="6590"/>
        <v>0</v>
      </c>
      <c r="I402" s="110">
        <f>'Cortez Cubic'!I402</f>
        <v>65</v>
      </c>
      <c r="J402" s="130">
        <f t="shared" si="28"/>
        <v>38.95799047</v>
      </c>
      <c r="K402" s="131">
        <f t="shared" si="29"/>
        <v>0</v>
      </c>
      <c r="L402" s="131">
        <f t="shared" si="30"/>
        <v>1</v>
      </c>
      <c r="M402" s="132">
        <f t="shared" si="31"/>
        <v>26.04200953</v>
      </c>
      <c r="N402" s="133">
        <f t="shared" si="32"/>
        <v>54.35867749</v>
      </c>
      <c r="O402" s="134">
        <f t="shared" si="33"/>
        <v>93.31666796</v>
      </c>
      <c r="P402" s="134">
        <f t="shared" si="34"/>
        <v>0</v>
      </c>
      <c r="Q402" s="135">
        <f t="shared" si="35"/>
        <v>38.95799047</v>
      </c>
      <c r="R402" s="135">
        <f t="shared" si="36"/>
        <v>0</v>
      </c>
      <c r="S402" s="136">
        <f t="shared" si="37"/>
        <v>-104.8124242</v>
      </c>
      <c r="T402" s="136">
        <f t="shared" si="38"/>
        <v>0</v>
      </c>
      <c r="U402" s="137">
        <f t="shared" ref="U402:X402" si="6591">ATAN2(A402,E402)</f>
        <v>3.141592654</v>
      </c>
      <c r="V402" s="137">
        <f t="shared" si="6591"/>
        <v>0</v>
      </c>
      <c r="W402" s="137">
        <f t="shared" si="6591"/>
        <v>0</v>
      </c>
      <c r="X402" s="137">
        <f t="shared" si="6591"/>
        <v>3.141592654</v>
      </c>
      <c r="Y402" s="137">
        <f t="shared" ref="Y402:AB402" si="6592">SQRT(POWER(A402,2)+POWER(E402,2))</f>
        <v>0.2187762226</v>
      </c>
      <c r="Z402" s="137">
        <f t="shared" si="6592"/>
        <v>6.008083878</v>
      </c>
      <c r="AA402" s="137">
        <f t="shared" si="6592"/>
        <v>2237.773977</v>
      </c>
      <c r="AB402" s="137">
        <f t="shared" si="6592"/>
        <v>83362.10169</v>
      </c>
      <c r="AC402" s="138">
        <f t="shared" ref="AC402:AF402" si="6593">U402-$U402</f>
        <v>0</v>
      </c>
      <c r="AD402" s="138">
        <f t="shared" si="6593"/>
        <v>-3.141592654</v>
      </c>
      <c r="AE402" s="138">
        <f t="shared" si="6593"/>
        <v>-3.141592654</v>
      </c>
      <c r="AF402" s="138">
        <f t="shared" si="6593"/>
        <v>0</v>
      </c>
      <c r="AG402" s="138">
        <f t="shared" ref="AG402:AJ402" si="6594">Y402/$Y402</f>
        <v>1</v>
      </c>
      <c r="AH402" s="138">
        <f t="shared" si="6594"/>
        <v>27.46223427</v>
      </c>
      <c r="AI402" s="138">
        <f t="shared" si="6594"/>
        <v>10228.59774</v>
      </c>
      <c r="AJ402" s="138">
        <f t="shared" si="6594"/>
        <v>381038.2166</v>
      </c>
      <c r="AK402" s="139">
        <f t="shared" ref="AK402:AN402" si="6595">AG402*COS(AC402)</f>
        <v>1</v>
      </c>
      <c r="AL402" s="139">
        <f t="shared" si="6595"/>
        <v>-27.46223427</v>
      </c>
      <c r="AM402" s="139">
        <f t="shared" si="6595"/>
        <v>-10228.59774</v>
      </c>
      <c r="AN402" s="139">
        <f t="shared" si="6595"/>
        <v>381038.2166</v>
      </c>
      <c r="AO402" s="129">
        <f t="shared" ref="AO402:AR402" si="6596">AG402*SIN(AC402)</f>
        <v>0</v>
      </c>
      <c r="AP402" s="129">
        <f t="shared" si="6596"/>
        <v>0</v>
      </c>
      <c r="AQ402" s="129">
        <f t="shared" si="6596"/>
        <v>0</v>
      </c>
      <c r="AR402" s="129">
        <f t="shared" si="6596"/>
        <v>0</v>
      </c>
      <c r="AS402" s="140">
        <f t="shared" si="45"/>
        <v>-9.424777961</v>
      </c>
      <c r="AT402" s="141">
        <f t="shared" si="46"/>
        <v>-9.424777961</v>
      </c>
      <c r="AU402" s="141">
        <f t="shared" si="47"/>
        <v>-3.141592654</v>
      </c>
      <c r="AV402" s="122">
        <f t="shared" si="48"/>
        <v>3.141592654</v>
      </c>
      <c r="AW402" s="142">
        <f t="shared" si="49"/>
        <v>20711.31161</v>
      </c>
      <c r="AX402" s="130">
        <f t="shared" si="50"/>
        <v>20711.31161</v>
      </c>
      <c r="AY402" s="143">
        <f t="shared" si="51"/>
        <v>41422.62322</v>
      </c>
      <c r="AZ402" s="143">
        <f t="shared" si="52"/>
        <v>0</v>
      </c>
      <c r="BA402" s="143">
        <f t="shared" si="53"/>
        <v>0</v>
      </c>
      <c r="BB402" s="124">
        <f t="shared" si="54"/>
        <v>41422.62322</v>
      </c>
      <c r="BC402" s="140">
        <f t="shared" ref="BC402:BD402" si="6597">BC$2*AD402</f>
        <v>-3.141592654</v>
      </c>
      <c r="BD402" s="140">
        <f t="shared" si="6597"/>
        <v>-3.141592654</v>
      </c>
      <c r="BE402" s="141">
        <f t="shared" si="56"/>
        <v>-6.283185307</v>
      </c>
      <c r="BF402" s="141">
        <f t="shared" si="57"/>
        <v>0</v>
      </c>
      <c r="BG402" s="122">
        <f t="shared" si="58"/>
        <v>0</v>
      </c>
      <c r="BH402" s="142">
        <f t="shared" ref="BH402:BI402" si="6598">POWER(AH402,BH$2)</f>
        <v>27.46223427</v>
      </c>
      <c r="BI402" s="142">
        <f t="shared" si="6598"/>
        <v>10228.59774</v>
      </c>
      <c r="BJ402" s="130">
        <f t="shared" si="60"/>
        <v>280900.1475</v>
      </c>
      <c r="BK402" s="143">
        <f t="shared" si="61"/>
        <v>2528101.327</v>
      </c>
      <c r="BL402" s="143">
        <f t="shared" si="62"/>
        <v>0</v>
      </c>
      <c r="BM402" s="143">
        <f t="shared" si="63"/>
        <v>0</v>
      </c>
      <c r="BN402" s="124">
        <f t="shared" si="64"/>
        <v>2528101.327</v>
      </c>
      <c r="BO402" s="140">
        <f t="shared" si="65"/>
        <v>0</v>
      </c>
      <c r="BP402" s="141">
        <f t="shared" si="66"/>
        <v>0</v>
      </c>
      <c r="BQ402" s="141">
        <f t="shared" si="67"/>
        <v>0</v>
      </c>
      <c r="BR402" s="122">
        <f t="shared" si="68"/>
        <v>0</v>
      </c>
      <c r="BS402" s="142">
        <f t="shared" si="69"/>
        <v>381038.2166</v>
      </c>
      <c r="BT402" s="130">
        <f t="shared" si="70"/>
        <v>381038.2166</v>
      </c>
      <c r="BU402" s="143">
        <f t="shared" si="71"/>
        <v>-10288031.85</v>
      </c>
      <c r="BV402" s="143">
        <f t="shared" si="72"/>
        <v>0</v>
      </c>
      <c r="BW402" s="143">
        <f t="shared" si="73"/>
        <v>3.141592654</v>
      </c>
      <c r="BX402" s="124">
        <f t="shared" si="74"/>
        <v>10288031.85</v>
      </c>
      <c r="BY402" s="144">
        <f t="shared" ref="BY402:BZ402" si="6599">AY402+BK402+BU402</f>
        <v>-7718507.897</v>
      </c>
      <c r="BZ402" s="144">
        <f t="shared" si="6599"/>
        <v>0</v>
      </c>
      <c r="CA402" s="144">
        <f t="shared" si="76"/>
        <v>-3.141592654</v>
      </c>
      <c r="CB402" s="145">
        <f t="shared" si="77"/>
        <v>7718507.897</v>
      </c>
      <c r="CC402" s="140">
        <f t="shared" ref="CC402:CD402" si="6600">CC$2*AD402</f>
        <v>-6.283185307</v>
      </c>
      <c r="CD402" s="140">
        <f t="shared" si="6600"/>
        <v>-6.283185307</v>
      </c>
      <c r="CE402" s="141">
        <f t="shared" si="79"/>
        <v>-12.56637061</v>
      </c>
      <c r="CF402" s="141">
        <f t="shared" si="80"/>
        <v>0</v>
      </c>
      <c r="CG402" s="122">
        <f t="shared" si="81"/>
        <v>0</v>
      </c>
      <c r="CH402" s="142">
        <f t="shared" ref="CH402:CI402" si="6601">POWER(AH402,CH$2)</f>
        <v>754.1743111</v>
      </c>
      <c r="CI402" s="142">
        <f t="shared" si="6601"/>
        <v>104624211.8</v>
      </c>
      <c r="CJ402" s="130">
        <f t="shared" si="83"/>
        <v>78904892855</v>
      </c>
      <c r="CK402" s="143">
        <f t="shared" si="84"/>
        <v>-78904892855</v>
      </c>
      <c r="CL402" s="143">
        <f t="shared" si="85"/>
        <v>0</v>
      </c>
      <c r="CM402" s="143">
        <f t="shared" si="86"/>
        <v>3.141592654</v>
      </c>
      <c r="CN402" s="124">
        <f t="shared" si="87"/>
        <v>78904892855</v>
      </c>
      <c r="CO402" s="140">
        <f t="shared" si="88"/>
        <v>-9.424777961</v>
      </c>
      <c r="CP402" s="141">
        <f t="shared" si="89"/>
        <v>-9.424777961</v>
      </c>
      <c r="CQ402" s="141">
        <f t="shared" si="90"/>
        <v>-3.141592654</v>
      </c>
      <c r="CR402" s="122">
        <f t="shared" si="91"/>
        <v>3.141592654</v>
      </c>
      <c r="CS402" s="142">
        <f t="shared" si="92"/>
        <v>1070158976683</v>
      </c>
      <c r="CT402" s="130">
        <f t="shared" si="93"/>
        <v>1070158976683</v>
      </c>
      <c r="CU402" s="143">
        <f t="shared" si="94"/>
        <v>-4280635906732</v>
      </c>
      <c r="CV402" s="143">
        <f t="shared" si="95"/>
        <v>0.0005242267061</v>
      </c>
      <c r="CW402" s="143">
        <f t="shared" si="96"/>
        <v>3.141592654</v>
      </c>
      <c r="CX402" s="124">
        <f t="shared" si="97"/>
        <v>4280635906732</v>
      </c>
      <c r="CY402" s="140">
        <f t="shared" si="98"/>
        <v>-9.424777961</v>
      </c>
      <c r="CZ402" s="140">
        <f t="shared" si="99"/>
        <v>0</v>
      </c>
      <c r="DA402" s="141">
        <f t="shared" si="100"/>
        <v>-9.424777961</v>
      </c>
      <c r="DB402" s="141">
        <f t="shared" si="101"/>
        <v>-3.141592654</v>
      </c>
      <c r="DC402" s="122">
        <f t="shared" si="102"/>
        <v>3.141592654</v>
      </c>
      <c r="DD402" s="142">
        <f t="shared" si="103"/>
        <v>20711.31161</v>
      </c>
      <c r="DE402" s="142">
        <f t="shared" si="104"/>
        <v>381038.2166</v>
      </c>
      <c r="DF402" s="130">
        <f t="shared" si="105"/>
        <v>7891801240</v>
      </c>
      <c r="DG402" s="143">
        <f t="shared" si="106"/>
        <v>-31567204958</v>
      </c>
      <c r="DH402" s="143">
        <f t="shared" si="107"/>
        <v>0.000003865867651</v>
      </c>
      <c r="DI402" s="143">
        <f t="shared" si="108"/>
        <v>3.141592654</v>
      </c>
      <c r="DJ402" s="124">
        <f t="shared" si="109"/>
        <v>31567204958</v>
      </c>
      <c r="DK402" s="140">
        <f t="shared" ref="DK402:DM402" si="6602">DK$2*AD402</f>
        <v>-3.141592654</v>
      </c>
      <c r="DL402" s="140">
        <f t="shared" si="6602"/>
        <v>-3.141592654</v>
      </c>
      <c r="DM402" s="140">
        <f t="shared" si="6602"/>
        <v>0</v>
      </c>
      <c r="DN402" s="141">
        <f t="shared" si="111"/>
        <v>-6.283185307</v>
      </c>
      <c r="DO402" s="141">
        <f t="shared" si="112"/>
        <v>0</v>
      </c>
      <c r="DP402" s="122">
        <f t="shared" si="113"/>
        <v>0</v>
      </c>
      <c r="DQ402" s="142">
        <f t="shared" ref="DQ402:DS402" si="6603">POWER(AH402,DQ$2)</f>
        <v>27.46223427</v>
      </c>
      <c r="DR402" s="142">
        <f t="shared" si="6603"/>
        <v>10228.59774</v>
      </c>
      <c r="DS402" s="142">
        <f t="shared" si="6603"/>
        <v>381038.2166</v>
      </c>
      <c r="DT402" s="130">
        <f t="shared" si="115"/>
        <v>107033691234</v>
      </c>
      <c r="DU402" s="143">
        <f t="shared" si="116"/>
        <v>-1926606442216</v>
      </c>
      <c r="DV402" s="143">
        <f t="shared" si="117"/>
        <v>0</v>
      </c>
      <c r="DW402" s="143">
        <f t="shared" si="118"/>
        <v>3.141592654</v>
      </c>
      <c r="DX402" s="124">
        <f t="shared" si="119"/>
        <v>1926606442216</v>
      </c>
      <c r="DY402" s="140">
        <f t="shared" si="120"/>
        <v>0</v>
      </c>
      <c r="DZ402" s="141">
        <f t="shared" si="121"/>
        <v>0</v>
      </c>
      <c r="EA402" s="141">
        <f t="shared" si="122"/>
        <v>0</v>
      </c>
      <c r="EB402" s="122">
        <f t="shared" si="123"/>
        <v>0</v>
      </c>
      <c r="EC402" s="142">
        <f t="shared" si="124"/>
        <v>145190122498</v>
      </c>
      <c r="ED402" s="130">
        <f t="shared" si="125"/>
        <v>145190122498</v>
      </c>
      <c r="EE402" s="143">
        <f t="shared" si="126"/>
        <v>3920133307436</v>
      </c>
      <c r="EF402" s="143">
        <f t="shared" si="127"/>
        <v>0</v>
      </c>
      <c r="EG402" s="143">
        <f t="shared" si="128"/>
        <v>0</v>
      </c>
      <c r="EH402" s="124">
        <f t="shared" si="129"/>
        <v>3920133307436</v>
      </c>
      <c r="EI402" s="144">
        <f t="shared" ref="EI402:EJ402" si="6604">CK402+CU402+DG402+DU402+EE402</f>
        <v>-2397581139325</v>
      </c>
      <c r="EJ402" s="144">
        <f t="shared" si="6604"/>
        <v>0.0005280925738</v>
      </c>
      <c r="EK402" s="144">
        <f t="shared" si="131"/>
        <v>3.141592654</v>
      </c>
      <c r="EL402" s="145">
        <f t="shared" si="132"/>
        <v>2397581139325</v>
      </c>
      <c r="EM402" s="140">
        <f t="shared" si="133"/>
        <v>1.570796327</v>
      </c>
      <c r="EN402" s="141">
        <f t="shared" si="134"/>
        <v>1.570796327</v>
      </c>
      <c r="EO402" s="141">
        <f t="shared" si="135"/>
        <v>1.570796327</v>
      </c>
      <c r="EP402" s="122">
        <f t="shared" si="136"/>
        <v>1.570796327</v>
      </c>
      <c r="EQ402" s="142">
        <f t="shared" si="137"/>
        <v>1548412.458</v>
      </c>
      <c r="ER402" s="130">
        <f t="shared" si="138"/>
        <v>1548412.458</v>
      </c>
      <c r="ES402" s="143">
        <f t="shared" si="139"/>
        <v>0.0000000004926623736</v>
      </c>
      <c r="ET402" s="143">
        <f t="shared" si="140"/>
        <v>8045787.144</v>
      </c>
      <c r="EU402" s="143">
        <f t="shared" si="141"/>
        <v>1.570796327</v>
      </c>
      <c r="EV402" s="124">
        <f t="shared" si="142"/>
        <v>8045787.144</v>
      </c>
      <c r="EW402" s="144">
        <f t="shared" ref="EW402:EX402" si="6605">BY402+ES402</f>
        <v>-7718507.897</v>
      </c>
      <c r="EX402" s="144">
        <f t="shared" si="6605"/>
        <v>8045787.144</v>
      </c>
      <c r="EY402" s="144">
        <f t="shared" si="144"/>
        <v>2.33543668</v>
      </c>
      <c r="EZ402" s="145">
        <f t="shared" si="145"/>
        <v>11149441.91</v>
      </c>
      <c r="FA402" s="140">
        <f t="shared" si="146"/>
        <v>0.7784788935</v>
      </c>
      <c r="FB402" s="141">
        <f t="shared" si="147"/>
        <v>0.7784788935</v>
      </c>
      <c r="FC402" s="141">
        <f t="shared" si="148"/>
        <v>0.7784788935</v>
      </c>
      <c r="FD402" s="122">
        <f t="shared" si="149"/>
        <v>0.7784788935</v>
      </c>
      <c r="FE402" s="142">
        <f t="shared" si="150"/>
        <v>223.4006212</v>
      </c>
      <c r="FF402" s="130">
        <f t="shared" si="151"/>
        <v>223.4006212</v>
      </c>
      <c r="FG402" s="143">
        <f t="shared" si="152"/>
        <v>42.08129493</v>
      </c>
      <c r="FH402" s="143">
        <f t="shared" si="153"/>
        <v>41.50294379</v>
      </c>
      <c r="FI402" s="143">
        <f t="shared" si="154"/>
        <v>0.7784788935</v>
      </c>
      <c r="FJ402" s="124">
        <f t="shared" si="155"/>
        <v>59.10439685</v>
      </c>
      <c r="FK402" s="140">
        <f t="shared" si="156"/>
        <v>-6.283185307</v>
      </c>
      <c r="FL402" s="141">
        <f t="shared" si="157"/>
        <v>-6.283185307</v>
      </c>
      <c r="FM402" s="141">
        <f t="shared" si="158"/>
        <v>0</v>
      </c>
      <c r="FN402" s="122">
        <f t="shared" si="159"/>
        <v>0</v>
      </c>
      <c r="FO402" s="142">
        <f t="shared" si="160"/>
        <v>754.1743111</v>
      </c>
      <c r="FP402" s="130">
        <f t="shared" si="161"/>
        <v>754.1743111</v>
      </c>
      <c r="FQ402" s="143">
        <f t="shared" si="162"/>
        <v>-754.1743111</v>
      </c>
      <c r="FR402" s="143">
        <f t="shared" si="163"/>
        <v>0</v>
      </c>
      <c r="FS402" s="143">
        <f t="shared" si="164"/>
        <v>3.141592654</v>
      </c>
      <c r="FT402" s="124">
        <f t="shared" si="165"/>
        <v>754.1743111</v>
      </c>
      <c r="FU402" s="144">
        <f t="shared" si="166"/>
        <v>-31439.96754</v>
      </c>
      <c r="FV402" s="144">
        <f t="shared" si="167"/>
        <v>0</v>
      </c>
      <c r="FW402" s="144">
        <f t="shared" si="168"/>
        <v>-3.141592654</v>
      </c>
      <c r="FX402" s="145">
        <f t="shared" si="169"/>
        <v>31439.96754</v>
      </c>
      <c r="FY402" s="140">
        <f t="shared" si="170"/>
        <v>-3.141592654</v>
      </c>
      <c r="FZ402" s="140">
        <f t="shared" si="171"/>
        <v>-0.7784788935</v>
      </c>
      <c r="GA402" s="141">
        <f t="shared" si="172"/>
        <v>-3.920071547</v>
      </c>
      <c r="GB402" s="141">
        <f t="shared" si="173"/>
        <v>-3.920071547</v>
      </c>
      <c r="GC402" s="122">
        <f t="shared" si="174"/>
        <v>2.36311376</v>
      </c>
      <c r="GD402" s="142">
        <f t="shared" si="175"/>
        <v>31439.96754</v>
      </c>
      <c r="GE402" s="142">
        <f t="shared" si="176"/>
        <v>0.01691921504</v>
      </c>
      <c r="GF402" s="130">
        <f t="shared" si="177"/>
        <v>531.9395716</v>
      </c>
      <c r="GG402" s="143">
        <f t="shared" si="178"/>
        <v>-42.08129493</v>
      </c>
      <c r="GH402" s="143">
        <f t="shared" si="179"/>
        <v>41.50294379</v>
      </c>
      <c r="GI402" s="143">
        <f t="shared" si="180"/>
        <v>2.36311376</v>
      </c>
      <c r="GJ402" s="124">
        <f t="shared" si="181"/>
        <v>59.10439685</v>
      </c>
      <c r="GK402" s="146">
        <f t="shared" si="182"/>
        <v>-0.5</v>
      </c>
      <c r="GL402" s="127">
        <f t="shared" si="183"/>
        <v>-0.8660254038</v>
      </c>
      <c r="GM402" s="146">
        <f t="shared" si="184"/>
        <v>-2.094395102</v>
      </c>
      <c r="GN402" s="127">
        <f t="shared" si="185"/>
        <v>1</v>
      </c>
      <c r="GO402" s="147">
        <f t="shared" si="186"/>
        <v>-0.5</v>
      </c>
      <c r="GP402" s="128">
        <f t="shared" si="187"/>
        <v>0.8660254038</v>
      </c>
      <c r="GQ402" s="147">
        <f t="shared" si="188"/>
        <v>2.094395102</v>
      </c>
      <c r="GR402" s="128">
        <f t="shared" si="189"/>
        <v>1</v>
      </c>
      <c r="GS402" s="140">
        <f t="shared" si="190"/>
        <v>-2.094395102</v>
      </c>
      <c r="GT402" s="140">
        <f t="shared" si="191"/>
        <v>0.7784788935</v>
      </c>
      <c r="GU402" s="141">
        <f t="shared" si="192"/>
        <v>-1.315916209</v>
      </c>
      <c r="GV402" s="141">
        <f t="shared" si="193"/>
        <v>-1.315916209</v>
      </c>
      <c r="GW402" s="122">
        <f t="shared" si="194"/>
        <v>-1.315916209</v>
      </c>
      <c r="GX402" s="142">
        <f t="shared" si="195"/>
        <v>1</v>
      </c>
      <c r="GY402" s="142">
        <f t="shared" si="196"/>
        <v>59.10439685</v>
      </c>
      <c r="GZ402" s="130">
        <f t="shared" si="197"/>
        <v>59.10439685</v>
      </c>
      <c r="HA402" s="143">
        <f t="shared" si="198"/>
        <v>14.90195619</v>
      </c>
      <c r="HB402" s="143">
        <f t="shared" si="199"/>
        <v>-57.19494233</v>
      </c>
      <c r="HC402" s="143">
        <f t="shared" si="200"/>
        <v>-1.315916209</v>
      </c>
      <c r="HD402" s="124">
        <f t="shared" si="201"/>
        <v>59.10439685</v>
      </c>
      <c r="HE402" s="140">
        <f t="shared" si="202"/>
        <v>2.094395102</v>
      </c>
      <c r="HF402" s="140">
        <f t="shared" si="203"/>
        <v>2.36311376</v>
      </c>
      <c r="HG402" s="141">
        <f t="shared" si="204"/>
        <v>4.457508863</v>
      </c>
      <c r="HH402" s="141">
        <f t="shared" si="205"/>
        <v>4.457508863</v>
      </c>
      <c r="HI402" s="122">
        <f t="shared" si="206"/>
        <v>-1.825676445</v>
      </c>
      <c r="HJ402" s="142">
        <f t="shared" si="207"/>
        <v>1</v>
      </c>
      <c r="HK402" s="142">
        <f t="shared" si="208"/>
        <v>59.10439685</v>
      </c>
      <c r="HL402" s="130">
        <f t="shared" si="209"/>
        <v>59.10439685</v>
      </c>
      <c r="HM402" s="143">
        <f t="shared" si="210"/>
        <v>-14.90195619</v>
      </c>
      <c r="HN402" s="143">
        <f t="shared" si="211"/>
        <v>-57.19494233</v>
      </c>
      <c r="HO402" s="143">
        <f t="shared" si="212"/>
        <v>-1.825676445</v>
      </c>
      <c r="HP402" s="124">
        <f t="shared" si="213"/>
        <v>59.10439685</v>
      </c>
      <c r="HQ402" s="140">
        <f t="shared" si="214"/>
        <v>2.094395102</v>
      </c>
      <c r="HR402" s="140">
        <f t="shared" si="215"/>
        <v>0.7784788935</v>
      </c>
      <c r="HS402" s="141">
        <f t="shared" si="216"/>
        <v>2.872873996</v>
      </c>
      <c r="HT402" s="141">
        <f t="shared" si="217"/>
        <v>2.872873996</v>
      </c>
      <c r="HU402" s="122">
        <f t="shared" si="218"/>
        <v>2.872873996</v>
      </c>
      <c r="HV402" s="142">
        <f t="shared" si="219"/>
        <v>1</v>
      </c>
      <c r="HW402" s="142">
        <f t="shared" si="220"/>
        <v>59.10439685</v>
      </c>
      <c r="HX402" s="130">
        <f t="shared" si="221"/>
        <v>59.10439685</v>
      </c>
      <c r="HY402" s="143">
        <f t="shared" si="222"/>
        <v>-56.98325112</v>
      </c>
      <c r="HZ402" s="143">
        <f t="shared" si="223"/>
        <v>15.69199854</v>
      </c>
      <c r="IA402" s="143">
        <f t="shared" si="224"/>
        <v>2.872873996</v>
      </c>
      <c r="IB402" s="124">
        <f t="shared" si="225"/>
        <v>59.10439685</v>
      </c>
      <c r="IC402" s="140">
        <f t="shared" si="226"/>
        <v>-2.094395102</v>
      </c>
      <c r="ID402" s="140">
        <f t="shared" si="227"/>
        <v>2.36311376</v>
      </c>
      <c r="IE402" s="141">
        <f t="shared" si="228"/>
        <v>0.2687186577</v>
      </c>
      <c r="IF402" s="141">
        <f t="shared" si="229"/>
        <v>0.2687186577</v>
      </c>
      <c r="IG402" s="122">
        <f t="shared" si="230"/>
        <v>0.2687186577</v>
      </c>
      <c r="IH402" s="142">
        <f t="shared" si="231"/>
        <v>1</v>
      </c>
      <c r="II402" s="142">
        <f t="shared" si="232"/>
        <v>59.10439685</v>
      </c>
      <c r="IJ402" s="130">
        <f t="shared" si="233"/>
        <v>59.10439685</v>
      </c>
      <c r="IK402" s="143">
        <f t="shared" si="234"/>
        <v>56.98325112</v>
      </c>
      <c r="IL402" s="143">
        <f t="shared" si="235"/>
        <v>15.69199854</v>
      </c>
      <c r="IM402" s="143">
        <f t="shared" si="236"/>
        <v>0.2687186577</v>
      </c>
      <c r="IN402" s="124">
        <f t="shared" si="237"/>
        <v>59.10439685</v>
      </c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